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0.xml" ContentType="application/vnd.openxmlformats-officedocument.drawingml.chart+xml"/>
  <Override PartName="/xl/drawings/drawing1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1.xml" ContentType="application/vnd.openxmlformats-officedocument.drawingml.chart+xml"/>
  <Override PartName="/xl/drawings/drawing1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12.xml" ContentType="application/vnd.openxmlformats-officedocument.drawingml.chart+xml"/>
  <Override PartName="/xl/drawings/drawing1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3.xml" ContentType="application/vnd.openxmlformats-officedocument.drawingml.chart+xml"/>
  <Override PartName="/xl/drawings/drawing1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14.xml" ContentType="application/vnd.openxmlformats-officedocument.drawingml.chart+xml"/>
  <Override PartName="/xl/drawings/drawing15.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15.xml" ContentType="application/vnd.openxmlformats-officedocument.drawingml.chart+xml"/>
  <Override PartName="/xl/drawings/drawing1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16.xml" ContentType="application/vnd.openxmlformats-officedocument.drawingml.chart+xml"/>
  <Override PartName="/xl/drawings/drawing1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aveExternalLinkValues="0" codeName="EstaPasta_de_trabalho" defaultThemeVersion="124226"/>
  <bookViews>
    <workbookView xWindow="0" yWindow="1548" windowWidth="12000" windowHeight="4080" tabRatio="852" activeTab="1"/>
  </bookViews>
  <sheets>
    <sheet name="Dashboard" sheetId="66" r:id="rId1"/>
    <sheet name="Boas Vindas" sheetId="70" r:id="rId2"/>
    <sheet name="1.Info" sheetId="20" r:id="rId3"/>
    <sheet name="2. Portfolio" sheetId="34" r:id="rId4"/>
    <sheet name="3. Stakeholders" sheetId="60" r:id="rId5"/>
    <sheet name="3.1 Valor e MVP" sheetId="69" r:id="rId6"/>
    <sheet name="3.2 TAP" sheetId="40" r:id="rId7"/>
    <sheet name="4. EAP+Barras" sheetId="68" r:id="rId8"/>
    <sheet name="4.1 Gantt+Fases" sheetId="42" r:id="rId9"/>
    <sheet name="5. Aquisições" sheetId="46" r:id="rId10"/>
    <sheet name="6. Riscos" sheetId="12" r:id="rId11"/>
    <sheet name="7. Viabilidade_EXT." sheetId="8" r:id="rId12"/>
    <sheet name="7. Viabilidade_INT." sheetId="56" r:id="rId13"/>
    <sheet name="8. EXECUÇÃO" sheetId="61" r:id="rId14"/>
    <sheet name="8.1 ATA Plano de Ação" sheetId="65" state="hidden" r:id="rId15"/>
    <sheet name="8.1 Gestão de Mudança" sheetId="62" r:id="rId16"/>
    <sheet name="8.2 Lições Aprendidas" sheetId="63" r:id="rId17"/>
    <sheet name="INT c risco" sheetId="57" state="hidden" r:id="rId18"/>
    <sheet name="INT s risco" sheetId="58" state="hidden" r:id="rId19"/>
    <sheet name="PIOR c riscos" sheetId="4" state="hidden" r:id="rId20"/>
    <sheet name="PIOR s riscos" sheetId="43" state="hidden" r:id="rId21"/>
    <sheet name="PRO c riscos" sheetId="36" state="hidden" r:id="rId22"/>
    <sheet name="PRO s riscos" sheetId="44" state="hidden" r:id="rId23"/>
    <sheet name="MELHOR" sheetId="37" state="hidden" r:id="rId24"/>
    <sheet name="MELHOR_RISCO" sheetId="45" state="hidden" r:id="rId25"/>
  </sheets>
  <definedNames>
    <definedName name="_xlnm._FilterDatabase" localSheetId="19" hidden="1">'PIOR c riscos'!#REF!</definedName>
    <definedName name="_Toc383370456" localSheetId="2">'1.Info'!#REF!</definedName>
    <definedName name="_Toc422808776" localSheetId="2">'1.Info'!#REF!</definedName>
    <definedName name="_xlnm.Print_Area" localSheetId="2">'1.Info'!$A$8:$E$26</definedName>
    <definedName name="_xlnm.Print_Area" localSheetId="3">'2. Portfolio'!$A$24:$AA$124</definedName>
    <definedName name="_xlnm.Print_Area" localSheetId="6">'3.2 TAP'!#REF!</definedName>
    <definedName name="_xlnm.Print_Area" localSheetId="10">'6. Riscos'!$B$2:$F$2</definedName>
  </definedNames>
  <calcPr calcId="145621"/>
</workbook>
</file>

<file path=xl/calcChain.xml><?xml version="1.0" encoding="utf-8"?>
<calcChain xmlns="http://schemas.openxmlformats.org/spreadsheetml/2006/main">
  <c r="C7" i="42" l="1"/>
  <c r="B5" i="69" l="1"/>
  <c r="C6" i="60" l="1"/>
  <c r="D21" i="68" l="1"/>
  <c r="C85" i="8"/>
  <c r="C76" i="56"/>
  <c r="C10" i="12"/>
  <c r="C224" i="46"/>
  <c r="C200" i="46"/>
  <c r="C176" i="46"/>
  <c r="C152" i="46"/>
  <c r="C128" i="46"/>
  <c r="C104" i="46"/>
  <c r="C80" i="46"/>
  <c r="C56" i="46"/>
  <c r="C32" i="46"/>
  <c r="C8" i="46"/>
  <c r="B78" i="40"/>
  <c r="V78" i="34" l="1"/>
  <c r="C75" i="34" s="1"/>
  <c r="V23" i="34"/>
  <c r="C22" i="34" s="1"/>
  <c r="F242" i="46" l="1"/>
  <c r="F218" i="46"/>
  <c r="F194" i="46"/>
  <c r="F170" i="46"/>
  <c r="F146" i="46"/>
  <c r="F122" i="46"/>
  <c r="F98" i="46"/>
  <c r="F74" i="46"/>
  <c r="F50" i="46"/>
  <c r="K28" i="68"/>
  <c r="K29" i="68"/>
  <c r="K30" i="68"/>
  <c r="K31" i="68"/>
  <c r="K32" i="68"/>
  <c r="K33" i="68"/>
  <c r="K34" i="68"/>
  <c r="K35" i="68"/>
  <c r="K36" i="68"/>
  <c r="K37" i="68"/>
  <c r="K38" i="68"/>
  <c r="K39" i="68"/>
  <c r="K40" i="68"/>
  <c r="K41" i="68"/>
  <c r="K42" i="68"/>
  <c r="K43" i="68"/>
  <c r="K44" i="68"/>
  <c r="K45" i="68"/>
  <c r="K46" i="68"/>
  <c r="K47" i="68"/>
  <c r="K48" i="68"/>
  <c r="K49" i="68"/>
  <c r="K50" i="68"/>
  <c r="K51" i="68"/>
  <c r="K52" i="68"/>
  <c r="K53" i="68"/>
  <c r="K54" i="68"/>
  <c r="K55" i="68"/>
  <c r="K56" i="68"/>
  <c r="K57" i="68"/>
  <c r="K58" i="68"/>
  <c r="K59" i="68"/>
  <c r="K60" i="68"/>
  <c r="K61" i="68"/>
  <c r="K62" i="68"/>
  <c r="K63" i="68"/>
  <c r="K64" i="68"/>
  <c r="K65" i="68"/>
  <c r="K66" i="68"/>
  <c r="K67" i="68"/>
  <c r="K68" i="68"/>
  <c r="K69" i="68"/>
  <c r="K70" i="68"/>
  <c r="K71" i="68"/>
  <c r="K72" i="68"/>
  <c r="K73" i="68"/>
  <c r="K74" i="68"/>
  <c r="K75" i="68"/>
  <c r="K76" i="68"/>
  <c r="K77" i="68"/>
  <c r="K78" i="68"/>
  <c r="K79" i="68"/>
  <c r="K80" i="68"/>
  <c r="K81" i="68"/>
  <c r="K82" i="68"/>
  <c r="K83" i="68"/>
  <c r="K84" i="68"/>
  <c r="K85" i="68"/>
  <c r="K86" i="68"/>
  <c r="K87" i="68"/>
  <c r="K88" i="68"/>
  <c r="K89" i="68"/>
  <c r="K90" i="68"/>
  <c r="K91" i="68"/>
  <c r="K92" i="68"/>
  <c r="K93" i="68"/>
  <c r="K94" i="68"/>
  <c r="K95" i="68"/>
  <c r="K96" i="68"/>
  <c r="K97" i="68"/>
  <c r="K98" i="68"/>
  <c r="K99" i="68"/>
  <c r="K100" i="68"/>
  <c r="K101" i="68"/>
  <c r="K102" i="68"/>
  <c r="K103" i="68"/>
  <c r="K104" i="68"/>
  <c r="K105" i="68"/>
  <c r="K106" i="68"/>
  <c r="K107" i="68"/>
  <c r="K108" i="68"/>
  <c r="K109" i="68"/>
  <c r="K110" i="68"/>
  <c r="K111" i="68"/>
  <c r="K112" i="68"/>
  <c r="K113" i="68"/>
  <c r="K114" i="68"/>
  <c r="K115" i="68"/>
  <c r="K116" i="68"/>
  <c r="K117" i="68"/>
  <c r="K118" i="68"/>
  <c r="K119" i="68"/>
  <c r="K120" i="68"/>
  <c r="K121" i="68"/>
  <c r="K122" i="68"/>
  <c r="K123" i="68"/>
  <c r="K124" i="68"/>
  <c r="K125" i="68"/>
  <c r="K126" i="68"/>
  <c r="K127" i="68"/>
  <c r="K128" i="68"/>
  <c r="K129" i="68"/>
  <c r="K130" i="68"/>
  <c r="K131" i="68"/>
  <c r="K132" i="68"/>
  <c r="K133" i="68"/>
  <c r="K134" i="68"/>
  <c r="K135" i="68"/>
  <c r="K136" i="68"/>
  <c r="K137" i="68"/>
  <c r="K138" i="68"/>
  <c r="K139" i="68"/>
  <c r="K140" i="68"/>
  <c r="K141" i="68"/>
  <c r="K142" i="68"/>
  <c r="K143" i="68"/>
  <c r="K144" i="68"/>
  <c r="K27" i="68"/>
  <c r="V110" i="34"/>
  <c r="V109" i="34"/>
  <c r="V108" i="34"/>
  <c r="V107" i="34"/>
  <c r="V106" i="34"/>
  <c r="V105" i="34"/>
  <c r="V104" i="34"/>
  <c r="V103" i="34"/>
  <c r="V102" i="34"/>
  <c r="V101" i="34"/>
  <c r="V100" i="34"/>
  <c r="V99" i="34"/>
  <c r="V98" i="34"/>
  <c r="V97" i="34"/>
  <c r="V96" i="34"/>
  <c r="V95" i="34"/>
  <c r="V94" i="34"/>
  <c r="V93" i="34"/>
  <c r="V92" i="34"/>
  <c r="V90" i="34"/>
  <c r="V89" i="34"/>
  <c r="V88" i="34"/>
  <c r="V87" i="34"/>
  <c r="V86" i="34"/>
  <c r="V85" i="34"/>
  <c r="V80" i="34" s="1"/>
  <c r="C78" i="34" s="1"/>
  <c r="V84" i="34"/>
  <c r="N9" i="34"/>
  <c r="V55" i="34"/>
  <c r="V54" i="34"/>
  <c r="V53" i="34"/>
  <c r="V52" i="34"/>
  <c r="V51" i="34"/>
  <c r="V50" i="34"/>
  <c r="V49" i="34"/>
  <c r="V48" i="34"/>
  <c r="V47" i="34"/>
  <c r="V46" i="34"/>
  <c r="V45" i="34"/>
  <c r="V44" i="34"/>
  <c r="V43" i="34"/>
  <c r="V42" i="34"/>
  <c r="V41" i="34"/>
  <c r="V40" i="34"/>
  <c r="V39" i="34"/>
  <c r="V38" i="34"/>
  <c r="V37" i="34"/>
  <c r="V35" i="34"/>
  <c r="V34" i="34"/>
  <c r="V33" i="34"/>
  <c r="V32" i="34"/>
  <c r="V31" i="34"/>
  <c r="V30" i="34"/>
  <c r="V29" i="34"/>
  <c r="V25" i="34" l="1"/>
  <c r="C25" i="34" s="1"/>
  <c r="R28" i="68"/>
  <c r="R29" i="68"/>
  <c r="R30" i="68"/>
  <c r="R31" i="68"/>
  <c r="R32" i="68"/>
  <c r="R33" i="68"/>
  <c r="R34" i="68"/>
  <c r="R35" i="68"/>
  <c r="R36" i="68"/>
  <c r="R37" i="68"/>
  <c r="R38" i="68"/>
  <c r="R39" i="68"/>
  <c r="R40" i="68"/>
  <c r="R41" i="68"/>
  <c r="R42" i="68"/>
  <c r="R43" i="68"/>
  <c r="R44" i="68"/>
  <c r="R45" i="68"/>
  <c r="R46" i="68"/>
  <c r="R47" i="68"/>
  <c r="R48" i="68"/>
  <c r="R49" i="68"/>
  <c r="R50" i="68"/>
  <c r="R51" i="68"/>
  <c r="R52" i="68"/>
  <c r="R53" i="68"/>
  <c r="R54" i="68"/>
  <c r="R55" i="68"/>
  <c r="R56" i="68"/>
  <c r="R57" i="68"/>
  <c r="R58" i="68"/>
  <c r="R59" i="68"/>
  <c r="R60" i="68"/>
  <c r="R61" i="68"/>
  <c r="R62" i="68"/>
  <c r="R63" i="68"/>
  <c r="R64" i="68"/>
  <c r="R65" i="68"/>
  <c r="R66" i="68"/>
  <c r="R67" i="68"/>
  <c r="R68" i="68"/>
  <c r="R69" i="68"/>
  <c r="R70" i="68"/>
  <c r="R71" i="68"/>
  <c r="R72" i="68"/>
  <c r="R73" i="68"/>
  <c r="R74" i="68"/>
  <c r="R75" i="68"/>
  <c r="R76" i="68"/>
  <c r="R77" i="68"/>
  <c r="R78" i="68"/>
  <c r="R79" i="68"/>
  <c r="R80" i="68"/>
  <c r="R81" i="68"/>
  <c r="R82" i="68"/>
  <c r="R83" i="68"/>
  <c r="R84" i="68"/>
  <c r="R85" i="68"/>
  <c r="R86" i="68"/>
  <c r="R87" i="68"/>
  <c r="R88" i="68"/>
  <c r="R89" i="68"/>
  <c r="R90" i="68"/>
  <c r="R91" i="68"/>
  <c r="R92" i="68"/>
  <c r="R93" i="68"/>
  <c r="R94" i="68"/>
  <c r="R95" i="68"/>
  <c r="R96" i="68"/>
  <c r="R97" i="68"/>
  <c r="R98" i="68"/>
  <c r="R99" i="68"/>
  <c r="R100" i="68"/>
  <c r="R101" i="68"/>
  <c r="R102" i="68"/>
  <c r="R103" i="68"/>
  <c r="R104" i="68"/>
  <c r="R105" i="68"/>
  <c r="R106" i="68"/>
  <c r="R107" i="68"/>
  <c r="R108" i="68"/>
  <c r="R109" i="68"/>
  <c r="R110" i="68"/>
  <c r="R111" i="68"/>
  <c r="R112" i="68"/>
  <c r="R113" i="68"/>
  <c r="R114" i="68"/>
  <c r="R115" i="68"/>
  <c r="R116" i="68"/>
  <c r="R117" i="68"/>
  <c r="R118" i="68"/>
  <c r="R119" i="68"/>
  <c r="R120" i="68"/>
  <c r="R121" i="68"/>
  <c r="R122" i="68"/>
  <c r="R123" i="68"/>
  <c r="R124" i="68"/>
  <c r="R125" i="68"/>
  <c r="R126" i="68"/>
  <c r="R127" i="68"/>
  <c r="R128" i="68"/>
  <c r="R129" i="68"/>
  <c r="R130" i="68"/>
  <c r="R131" i="68"/>
  <c r="R132" i="68"/>
  <c r="R133" i="68"/>
  <c r="R134" i="68"/>
  <c r="R135" i="68"/>
  <c r="R136" i="68"/>
  <c r="R137" i="68"/>
  <c r="R138" i="68"/>
  <c r="R139" i="68"/>
  <c r="R140" i="68"/>
  <c r="R141" i="68"/>
  <c r="R142" i="68"/>
  <c r="R143" i="68"/>
  <c r="R144" i="68"/>
  <c r="R27" i="68"/>
  <c r="Z124" i="68" s="1"/>
  <c r="Z132" i="68" l="1"/>
  <c r="U140" i="68"/>
  <c r="X114" i="68"/>
  <c r="U131" i="68"/>
  <c r="U88" i="68"/>
  <c r="U46" i="68"/>
  <c r="X101" i="68"/>
  <c r="Y99" i="68"/>
  <c r="Z92" i="68"/>
  <c r="U108" i="68"/>
  <c r="U130" i="68"/>
  <c r="U87" i="68"/>
  <c r="U44" i="68"/>
  <c r="X93" i="68"/>
  <c r="Y91" i="68"/>
  <c r="Z68" i="68"/>
  <c r="U120" i="68"/>
  <c r="U78" i="68"/>
  <c r="U31" i="68"/>
  <c r="R117" i="46" s="1"/>
  <c r="X77" i="68"/>
  <c r="Y67" i="68"/>
  <c r="Z60" i="68"/>
  <c r="U98" i="68"/>
  <c r="Y123" i="68"/>
  <c r="U119" i="68"/>
  <c r="U76" i="68"/>
  <c r="U28" i="68"/>
  <c r="R45" i="46" s="1"/>
  <c r="X69" i="68"/>
  <c r="Y59" i="68"/>
  <c r="Z36" i="68"/>
  <c r="R239" i="46" s="1"/>
  <c r="R240" i="46" s="1"/>
  <c r="U55" i="68"/>
  <c r="Z100" i="68"/>
  <c r="U110" i="68"/>
  <c r="U67" i="68"/>
  <c r="X133" i="68"/>
  <c r="X45" i="68"/>
  <c r="Y35" i="68"/>
  <c r="P219" i="46" s="1"/>
  <c r="Z28" i="68"/>
  <c r="R47" i="46" s="1"/>
  <c r="R48" i="46" s="1"/>
  <c r="U66" i="68"/>
  <c r="X130" i="68"/>
  <c r="X37" i="68"/>
  <c r="U142" i="68"/>
  <c r="U99" i="68"/>
  <c r="U56" i="68"/>
  <c r="X117" i="68"/>
  <c r="Y131" i="68"/>
  <c r="T84" i="68"/>
  <c r="Z34" i="68"/>
  <c r="R191" i="46" s="1"/>
  <c r="R192" i="46" s="1"/>
  <c r="Z42" i="68"/>
  <c r="Z50" i="68"/>
  <c r="Z58" i="68"/>
  <c r="Z66" i="68"/>
  <c r="Z74" i="68"/>
  <c r="Z82" i="68"/>
  <c r="Z90" i="68"/>
  <c r="Z98" i="68"/>
  <c r="Z114" i="68"/>
  <c r="Z122" i="68"/>
  <c r="Z130" i="68"/>
  <c r="Z138" i="68"/>
  <c r="Y38" i="68"/>
  <c r="Y54" i="68"/>
  <c r="Y70" i="68"/>
  <c r="Y86" i="68"/>
  <c r="Y102" i="68"/>
  <c r="Y126" i="68"/>
  <c r="Y142" i="68"/>
  <c r="X40" i="68"/>
  <c r="X56" i="68"/>
  <c r="X72" i="68"/>
  <c r="X88" i="68"/>
  <c r="X112" i="68"/>
  <c r="X128" i="68"/>
  <c r="X144" i="68"/>
  <c r="U42" i="68"/>
  <c r="Z29" i="68"/>
  <c r="R71" i="46" s="1"/>
  <c r="R72" i="46" s="1"/>
  <c r="Z37" i="68"/>
  <c r="Z45" i="68"/>
  <c r="Z53" i="68"/>
  <c r="Z61" i="68"/>
  <c r="Z69" i="68"/>
  <c r="Z77" i="68"/>
  <c r="Z85" i="68"/>
  <c r="Z93" i="68"/>
  <c r="Z101" i="68"/>
  <c r="Z109" i="68"/>
  <c r="Z117" i="68"/>
  <c r="Z125" i="68"/>
  <c r="Z133" i="68"/>
  <c r="Z141" i="68"/>
  <c r="Y33" i="68"/>
  <c r="P171" i="46" s="1"/>
  <c r="Y41" i="68"/>
  <c r="Y49" i="68"/>
  <c r="Y57" i="68"/>
  <c r="Y65" i="68"/>
  <c r="Y73" i="68"/>
  <c r="Y81" i="68"/>
  <c r="Y89" i="68"/>
  <c r="Y97" i="68"/>
  <c r="Y105" i="68"/>
  <c r="Y113" i="68"/>
  <c r="Y121" i="68"/>
  <c r="Y129" i="68"/>
  <c r="Y137" i="68"/>
  <c r="Y27" i="68"/>
  <c r="P28" i="46" s="1"/>
  <c r="X35" i="68"/>
  <c r="K202" i="46" s="1"/>
  <c r="X43" i="68"/>
  <c r="X51" i="68"/>
  <c r="X59" i="68"/>
  <c r="X67" i="68"/>
  <c r="X75" i="68"/>
  <c r="X83" i="68"/>
  <c r="X91" i="68"/>
  <c r="X99" i="68"/>
  <c r="X107" i="68"/>
  <c r="X115" i="68"/>
  <c r="X123" i="68"/>
  <c r="X131" i="68"/>
  <c r="X139" i="68"/>
  <c r="U29" i="68"/>
  <c r="R69" i="46" s="1"/>
  <c r="U37" i="68"/>
  <c r="U45" i="68"/>
  <c r="U53" i="68"/>
  <c r="U61" i="68"/>
  <c r="U69" i="68"/>
  <c r="U77" i="68"/>
  <c r="U85" i="68"/>
  <c r="U93" i="68"/>
  <c r="U101" i="68"/>
  <c r="U109" i="68"/>
  <c r="U117" i="68"/>
  <c r="U125" i="68"/>
  <c r="U133" i="68"/>
  <c r="U141" i="68"/>
  <c r="Z94" i="68"/>
  <c r="Z142" i="68"/>
  <c r="Y34" i="68"/>
  <c r="P195" i="46" s="1"/>
  <c r="Y50" i="68"/>
  <c r="Y66" i="68"/>
  <c r="Y82" i="68"/>
  <c r="Y98" i="68"/>
  <c r="Y114" i="68"/>
  <c r="Y130" i="68"/>
  <c r="X28" i="68"/>
  <c r="K34" i="46" s="1"/>
  <c r="X44" i="68"/>
  <c r="X60" i="68"/>
  <c r="X76" i="68"/>
  <c r="X92" i="68"/>
  <c r="X108" i="68"/>
  <c r="X124" i="68"/>
  <c r="X140" i="68"/>
  <c r="U38" i="68"/>
  <c r="Z30" i="68"/>
  <c r="R95" i="46" s="1"/>
  <c r="R96" i="46" s="1"/>
  <c r="Z38" i="68"/>
  <c r="Z46" i="68"/>
  <c r="Z54" i="68"/>
  <c r="Z62" i="68"/>
  <c r="Z70" i="68"/>
  <c r="Z78" i="68"/>
  <c r="Z86" i="68"/>
  <c r="Z102" i="68"/>
  <c r="Z110" i="68"/>
  <c r="Z118" i="68"/>
  <c r="Z126" i="68"/>
  <c r="Z134" i="68"/>
  <c r="Y42" i="68"/>
  <c r="Y58" i="68"/>
  <c r="Y74" i="68"/>
  <c r="Y90" i="68"/>
  <c r="Y106" i="68"/>
  <c r="Y122" i="68"/>
  <c r="Y138" i="68"/>
  <c r="X36" i="68"/>
  <c r="K226" i="46" s="1"/>
  <c r="X52" i="68"/>
  <c r="X68" i="68"/>
  <c r="X84" i="68"/>
  <c r="X100" i="68"/>
  <c r="X116" i="68"/>
  <c r="X132" i="68"/>
  <c r="U30" i="68"/>
  <c r="R93" i="46" s="1"/>
  <c r="Z33" i="68"/>
  <c r="R167" i="46" s="1"/>
  <c r="R168" i="46" s="1"/>
  <c r="Z41" i="68"/>
  <c r="Z49" i="68"/>
  <c r="Z57" i="68"/>
  <c r="Z65" i="68"/>
  <c r="Z73" i="68"/>
  <c r="Z81" i="68"/>
  <c r="Z89" i="68"/>
  <c r="Z97" i="68"/>
  <c r="Z105" i="68"/>
  <c r="Z113" i="68"/>
  <c r="Z121" i="68"/>
  <c r="Z129" i="68"/>
  <c r="Z137" i="68"/>
  <c r="Y29" i="68"/>
  <c r="P75" i="46" s="1"/>
  <c r="Y37" i="68"/>
  <c r="Y45" i="68"/>
  <c r="Y53" i="68"/>
  <c r="Y61" i="68"/>
  <c r="Y69" i="68"/>
  <c r="Y77" i="68"/>
  <c r="Y85" i="68"/>
  <c r="Y93" i="68"/>
  <c r="Y101" i="68"/>
  <c r="Y109" i="68"/>
  <c r="Y117" i="68"/>
  <c r="Y125" i="68"/>
  <c r="Y133" i="68"/>
  <c r="Y141" i="68"/>
  <c r="X31" i="68"/>
  <c r="K106" i="46" s="1"/>
  <c r="X39" i="68"/>
  <c r="X47" i="68"/>
  <c r="X55" i="68"/>
  <c r="X63" i="68"/>
  <c r="X71" i="68"/>
  <c r="X79" i="68"/>
  <c r="X87" i="68"/>
  <c r="X95" i="68"/>
  <c r="X103" i="68"/>
  <c r="X111" i="68"/>
  <c r="X119" i="68"/>
  <c r="X127" i="68"/>
  <c r="X135" i="68"/>
  <c r="X143" i="68"/>
  <c r="U33" i="68"/>
  <c r="R165" i="46" s="1"/>
  <c r="U41" i="68"/>
  <c r="U49" i="68"/>
  <c r="U57" i="68"/>
  <c r="U65" i="68"/>
  <c r="U73" i="68"/>
  <c r="U81" i="68"/>
  <c r="U89" i="68"/>
  <c r="U97" i="68"/>
  <c r="U105" i="68"/>
  <c r="U113" i="68"/>
  <c r="U121" i="68"/>
  <c r="U129" i="68"/>
  <c r="U137" i="68"/>
  <c r="U27" i="68"/>
  <c r="R22" i="46" s="1"/>
  <c r="Z106" i="68"/>
  <c r="Y30" i="68"/>
  <c r="P99" i="46" s="1"/>
  <c r="Y46" i="68"/>
  <c r="Y62" i="68"/>
  <c r="Y78" i="68"/>
  <c r="Y94" i="68"/>
  <c r="Y110" i="68"/>
  <c r="Y118" i="68"/>
  <c r="Y134" i="68"/>
  <c r="X32" i="68"/>
  <c r="K130" i="46" s="1"/>
  <c r="X48" i="68"/>
  <c r="X64" i="68"/>
  <c r="X80" i="68"/>
  <c r="X96" i="68"/>
  <c r="X104" i="68"/>
  <c r="X120" i="68"/>
  <c r="X136" i="68"/>
  <c r="U34" i="68"/>
  <c r="R189" i="46" s="1"/>
  <c r="X105" i="68"/>
  <c r="U123" i="68"/>
  <c r="Z51" i="68"/>
  <c r="Z83" i="68"/>
  <c r="Z115" i="68"/>
  <c r="Y32" i="68"/>
  <c r="P147" i="46" s="1"/>
  <c r="Y64" i="68"/>
  <c r="Y96" i="68"/>
  <c r="Y128" i="68"/>
  <c r="X42" i="68"/>
  <c r="X74" i="68"/>
  <c r="Z39" i="68"/>
  <c r="Z55" i="68"/>
  <c r="Z71" i="68"/>
  <c r="Z87" i="68"/>
  <c r="Z103" i="68"/>
  <c r="Z119" i="68"/>
  <c r="Z135" i="68"/>
  <c r="Y36" i="68"/>
  <c r="P243" i="46" s="1"/>
  <c r="Y52" i="68"/>
  <c r="Y68" i="68"/>
  <c r="Y84" i="68"/>
  <c r="Y100" i="68"/>
  <c r="Y116" i="68"/>
  <c r="Y132" i="68"/>
  <c r="X30" i="68"/>
  <c r="K82" i="46" s="1"/>
  <c r="X46" i="68"/>
  <c r="X62" i="68"/>
  <c r="X78" i="68"/>
  <c r="X94" i="68"/>
  <c r="X110" i="68"/>
  <c r="X126" i="68"/>
  <c r="X142" i="68"/>
  <c r="U40" i="68"/>
  <c r="U52" i="68"/>
  <c r="U63" i="68"/>
  <c r="U74" i="68"/>
  <c r="U84" i="68"/>
  <c r="U95" i="68"/>
  <c r="U106" i="68"/>
  <c r="U116" i="68"/>
  <c r="U127" i="68"/>
  <c r="U138" i="68"/>
  <c r="Z40" i="68"/>
  <c r="Z56" i="68"/>
  <c r="Z72" i="68"/>
  <c r="Z88" i="68"/>
  <c r="Z104" i="68"/>
  <c r="Z120" i="68"/>
  <c r="Z136" i="68"/>
  <c r="Y39" i="68"/>
  <c r="Y55" i="68"/>
  <c r="Y71" i="68"/>
  <c r="Y87" i="68"/>
  <c r="Y103" i="68"/>
  <c r="Y119" i="68"/>
  <c r="Y135" i="68"/>
  <c r="X33" i="68"/>
  <c r="K154" i="46" s="1"/>
  <c r="X49" i="68"/>
  <c r="X65" i="68"/>
  <c r="X81" i="68"/>
  <c r="X97" i="68"/>
  <c r="X113" i="68"/>
  <c r="X129" i="68"/>
  <c r="X27" i="68"/>
  <c r="K10" i="46" s="1"/>
  <c r="U54" i="68"/>
  <c r="U64" i="68"/>
  <c r="U75" i="68"/>
  <c r="U86" i="68"/>
  <c r="U96" i="68"/>
  <c r="U107" i="68"/>
  <c r="U118" i="68"/>
  <c r="U128" i="68"/>
  <c r="U139" i="68"/>
  <c r="Z43" i="68"/>
  <c r="Z59" i="68"/>
  <c r="Z75" i="68"/>
  <c r="Z107" i="68"/>
  <c r="Z139" i="68"/>
  <c r="Y40" i="68"/>
  <c r="Y72" i="68"/>
  <c r="Y104" i="68"/>
  <c r="Y136" i="68"/>
  <c r="X50" i="68"/>
  <c r="X82" i="68"/>
  <c r="U43" i="68"/>
  <c r="Z91" i="68"/>
  <c r="Z123" i="68"/>
  <c r="Y56" i="68"/>
  <c r="Y88" i="68"/>
  <c r="Y120" i="68"/>
  <c r="X34" i="68"/>
  <c r="K178" i="46" s="1"/>
  <c r="X66" i="68"/>
  <c r="X98" i="68"/>
  <c r="Z31" i="68"/>
  <c r="R119" i="46" s="1"/>
  <c r="R120" i="46" s="1"/>
  <c r="Z47" i="68"/>
  <c r="Z63" i="68"/>
  <c r="Z79" i="68"/>
  <c r="Z95" i="68"/>
  <c r="Z111" i="68"/>
  <c r="Z127" i="68"/>
  <c r="Z143" i="68"/>
  <c r="Y28" i="68"/>
  <c r="P51" i="46" s="1"/>
  <c r="Y44" i="68"/>
  <c r="Y60" i="68"/>
  <c r="Y76" i="68"/>
  <c r="Y92" i="68"/>
  <c r="Y108" i="68"/>
  <c r="Y124" i="68"/>
  <c r="Y140" i="68"/>
  <c r="X38" i="68"/>
  <c r="X54" i="68"/>
  <c r="X70" i="68"/>
  <c r="X86" i="68"/>
  <c r="X102" i="68"/>
  <c r="X118" i="68"/>
  <c r="X134" i="68"/>
  <c r="U32" i="68"/>
  <c r="R141" i="46" s="1"/>
  <c r="U47" i="68"/>
  <c r="U58" i="68"/>
  <c r="U68" i="68"/>
  <c r="U79" i="68"/>
  <c r="U90" i="68"/>
  <c r="U100" i="68"/>
  <c r="U111" i="68"/>
  <c r="U122" i="68"/>
  <c r="U132" i="68"/>
  <c r="U143" i="68"/>
  <c r="Z32" i="68"/>
  <c r="R143" i="46" s="1"/>
  <c r="R144" i="46" s="1"/>
  <c r="Z48" i="68"/>
  <c r="Z64" i="68"/>
  <c r="Z80" i="68"/>
  <c r="Z96" i="68"/>
  <c r="Z112" i="68"/>
  <c r="Z128" i="68"/>
  <c r="Z144" i="68"/>
  <c r="Y31" i="68"/>
  <c r="P123" i="46" s="1"/>
  <c r="Y47" i="68"/>
  <c r="Y63" i="68"/>
  <c r="Y79" i="68"/>
  <c r="Y95" i="68"/>
  <c r="Y111" i="68"/>
  <c r="Y127" i="68"/>
  <c r="Y143" i="68"/>
  <c r="X41" i="68"/>
  <c r="X57" i="68"/>
  <c r="X73" i="68"/>
  <c r="X89" i="68"/>
  <c r="X121" i="68"/>
  <c r="X137" i="68"/>
  <c r="U35" i="68"/>
  <c r="R213" i="46" s="1"/>
  <c r="U48" i="68"/>
  <c r="U59" i="68"/>
  <c r="U70" i="68"/>
  <c r="U80" i="68"/>
  <c r="U91" i="68"/>
  <c r="U102" i="68"/>
  <c r="U112" i="68"/>
  <c r="U134" i="68"/>
  <c r="U144" i="68"/>
  <c r="Z35" i="68"/>
  <c r="R215" i="46" s="1"/>
  <c r="R216" i="46" s="1"/>
  <c r="Z67" i="68"/>
  <c r="Z99" i="68"/>
  <c r="Z131" i="68"/>
  <c r="Y48" i="68"/>
  <c r="Y80" i="68"/>
  <c r="Y112" i="68"/>
  <c r="Y144" i="68"/>
  <c r="X58" i="68"/>
  <c r="U136" i="68"/>
  <c r="U115" i="68"/>
  <c r="U94" i="68"/>
  <c r="U72" i="68"/>
  <c r="U51" i="68"/>
  <c r="X141" i="68"/>
  <c r="X109" i="68"/>
  <c r="X61" i="68"/>
  <c r="Y115" i="68"/>
  <c r="Y51" i="68"/>
  <c r="Z84" i="68"/>
  <c r="U135" i="68"/>
  <c r="U114" i="68"/>
  <c r="U92" i="68"/>
  <c r="U71" i="68"/>
  <c r="U50" i="68"/>
  <c r="X138" i="68"/>
  <c r="X106" i="68"/>
  <c r="X53" i="68"/>
  <c r="Y107" i="68"/>
  <c r="Y43" i="68"/>
  <c r="Z140" i="68"/>
  <c r="Z76" i="68"/>
  <c r="U126" i="68"/>
  <c r="U104" i="68"/>
  <c r="U83" i="68"/>
  <c r="U62" i="68"/>
  <c r="U39" i="68"/>
  <c r="X125" i="68"/>
  <c r="X90" i="68"/>
  <c r="X29" i="68"/>
  <c r="K58" i="46" s="1"/>
  <c r="Y83" i="68"/>
  <c r="Z116" i="68"/>
  <c r="Z52" i="68"/>
  <c r="U124" i="68"/>
  <c r="U103" i="68"/>
  <c r="U82" i="68"/>
  <c r="U60" i="68"/>
  <c r="U36" i="68"/>
  <c r="R237" i="46" s="1"/>
  <c r="X122" i="68"/>
  <c r="X85" i="68"/>
  <c r="Y139" i="68"/>
  <c r="Y75" i="68"/>
  <c r="Z108" i="68"/>
  <c r="Z44" i="68"/>
  <c r="S111" i="68"/>
  <c r="S55" i="68"/>
  <c r="T125" i="68"/>
  <c r="T85" i="68"/>
  <c r="T37" i="68"/>
  <c r="S126" i="68"/>
  <c r="S78" i="68"/>
  <c r="S62" i="68"/>
  <c r="S46" i="68"/>
  <c r="S30" i="68"/>
  <c r="T140" i="68"/>
  <c r="T132" i="68"/>
  <c r="T124" i="68"/>
  <c r="T116" i="68"/>
  <c r="T108" i="68"/>
  <c r="T100" i="68"/>
  <c r="T92" i="68"/>
  <c r="T76" i="68"/>
  <c r="T68" i="68"/>
  <c r="T60" i="68"/>
  <c r="T52" i="68"/>
  <c r="T44" i="68"/>
  <c r="T36" i="68"/>
  <c r="D226" i="46" s="1"/>
  <c r="T28" i="68"/>
  <c r="D34" i="46" s="1"/>
  <c r="S141" i="68"/>
  <c r="S133" i="68"/>
  <c r="S125" i="68"/>
  <c r="S117" i="68"/>
  <c r="S109" i="68"/>
  <c r="S101" i="68"/>
  <c r="S93" i="68"/>
  <c r="S85" i="68"/>
  <c r="S77" i="68"/>
  <c r="S69" i="68"/>
  <c r="S61" i="68"/>
  <c r="S53" i="68"/>
  <c r="S45" i="68"/>
  <c r="S37" i="68"/>
  <c r="S29" i="68"/>
  <c r="T139" i="68"/>
  <c r="T131" i="68"/>
  <c r="T123" i="68"/>
  <c r="T115" i="68"/>
  <c r="T107" i="68"/>
  <c r="T99" i="68"/>
  <c r="T91" i="68"/>
  <c r="T83" i="68"/>
  <c r="T75" i="68"/>
  <c r="T67" i="68"/>
  <c r="T59" i="68"/>
  <c r="T51" i="68"/>
  <c r="T43" i="68"/>
  <c r="T35" i="68"/>
  <c r="D202" i="46" s="1"/>
  <c r="S135" i="68"/>
  <c r="S79" i="68"/>
  <c r="T141" i="68"/>
  <c r="T77" i="68"/>
  <c r="T45" i="68"/>
  <c r="S118" i="68"/>
  <c r="S140" i="68"/>
  <c r="S108" i="68"/>
  <c r="S76" i="68"/>
  <c r="S36" i="68"/>
  <c r="T130" i="68"/>
  <c r="T114" i="68"/>
  <c r="T90" i="68"/>
  <c r="T82" i="68"/>
  <c r="T74" i="68"/>
  <c r="T66" i="68"/>
  <c r="T58" i="68"/>
  <c r="T50" i="68"/>
  <c r="T42" i="68"/>
  <c r="T34" i="68"/>
  <c r="D178" i="46" s="1"/>
  <c r="S139" i="68"/>
  <c r="S131" i="68"/>
  <c r="S123" i="68"/>
  <c r="S115" i="68"/>
  <c r="S107" i="68"/>
  <c r="S99" i="68"/>
  <c r="S91" i="68"/>
  <c r="S83" i="68"/>
  <c r="S75" i="68"/>
  <c r="S67" i="68"/>
  <c r="S59" i="68"/>
  <c r="S51" i="68"/>
  <c r="S43" i="68"/>
  <c r="S35" i="68"/>
  <c r="T27" i="68"/>
  <c r="D10" i="46" s="1"/>
  <c r="T137" i="68"/>
  <c r="T129" i="68"/>
  <c r="T121" i="68"/>
  <c r="T113" i="68"/>
  <c r="T105" i="68"/>
  <c r="T97" i="68"/>
  <c r="T89" i="68"/>
  <c r="T81" i="68"/>
  <c r="T73" i="68"/>
  <c r="T65" i="68"/>
  <c r="T57" i="68"/>
  <c r="T49" i="68"/>
  <c r="T41" i="68"/>
  <c r="T33" i="68"/>
  <c r="D154" i="46" s="1"/>
  <c r="S143" i="68"/>
  <c r="S95" i="68"/>
  <c r="S47" i="68"/>
  <c r="T109" i="68"/>
  <c r="T53" i="68"/>
  <c r="S102" i="68"/>
  <c r="S132" i="68"/>
  <c r="S84" i="68"/>
  <c r="T122" i="68"/>
  <c r="S119" i="68"/>
  <c r="S71" i="68"/>
  <c r="S31" i="68"/>
  <c r="T93" i="68"/>
  <c r="T29" i="68"/>
  <c r="D58" i="46" s="1"/>
  <c r="S94" i="68"/>
  <c r="S124" i="68"/>
  <c r="S100" i="68"/>
  <c r="S60" i="68"/>
  <c r="S44" i="68"/>
  <c r="T138" i="68"/>
  <c r="T106" i="68"/>
  <c r="S138" i="68"/>
  <c r="S122" i="68"/>
  <c r="S106" i="68"/>
  <c r="S90" i="68"/>
  <c r="S74" i="68"/>
  <c r="S58" i="68"/>
  <c r="S42" i="68"/>
  <c r="T144" i="68"/>
  <c r="T128" i="68"/>
  <c r="T112" i="68"/>
  <c r="T96" i="68"/>
  <c r="T80" i="68"/>
  <c r="T64" i="68"/>
  <c r="T48" i="68"/>
  <c r="T40" i="68"/>
  <c r="S27" i="68"/>
  <c r="S137" i="68"/>
  <c r="S129" i="68"/>
  <c r="S121" i="68"/>
  <c r="S113" i="68"/>
  <c r="S105" i="68"/>
  <c r="S97" i="68"/>
  <c r="S89" i="68"/>
  <c r="S81" i="68"/>
  <c r="S73" i="68"/>
  <c r="S65" i="68"/>
  <c r="S57" i="68"/>
  <c r="S49" i="68"/>
  <c r="S41" i="68"/>
  <c r="S33" i="68"/>
  <c r="T143" i="68"/>
  <c r="T135" i="68"/>
  <c r="T127" i="68"/>
  <c r="T119" i="68"/>
  <c r="T111" i="68"/>
  <c r="T103" i="68"/>
  <c r="T95" i="68"/>
  <c r="T87" i="68"/>
  <c r="T79" i="68"/>
  <c r="T71" i="68"/>
  <c r="T63" i="68"/>
  <c r="T55" i="68"/>
  <c r="T47" i="68"/>
  <c r="T39" i="68"/>
  <c r="T31" i="68"/>
  <c r="D106" i="46" s="1"/>
  <c r="S103" i="68"/>
  <c r="S63" i="68"/>
  <c r="T133" i="68"/>
  <c r="T101" i="68"/>
  <c r="T61" i="68"/>
  <c r="S142" i="68"/>
  <c r="S86" i="68"/>
  <c r="S116" i="68"/>
  <c r="S92" i="68"/>
  <c r="S68" i="68"/>
  <c r="S52" i="68"/>
  <c r="S28" i="68"/>
  <c r="T98" i="68"/>
  <c r="S130" i="68"/>
  <c r="S114" i="68"/>
  <c r="S98" i="68"/>
  <c r="S82" i="68"/>
  <c r="S66" i="68"/>
  <c r="S50" i="68"/>
  <c r="S34" i="68"/>
  <c r="T136" i="68"/>
  <c r="T120" i="68"/>
  <c r="T104" i="68"/>
  <c r="T88" i="68"/>
  <c r="T72" i="68"/>
  <c r="T56" i="68"/>
  <c r="T32" i="68"/>
  <c r="D130" i="46" s="1"/>
  <c r="S144" i="68"/>
  <c r="S136" i="68"/>
  <c r="S128" i="68"/>
  <c r="S120" i="68"/>
  <c r="S112" i="68"/>
  <c r="S104" i="68"/>
  <c r="S96" i="68"/>
  <c r="S88" i="68"/>
  <c r="S80" i="68"/>
  <c r="S72" i="68"/>
  <c r="S64" i="68"/>
  <c r="S56" i="68"/>
  <c r="S48" i="68"/>
  <c r="S40" i="68"/>
  <c r="S32" i="68"/>
  <c r="T142" i="68"/>
  <c r="T134" i="68"/>
  <c r="T126" i="68"/>
  <c r="T118" i="68"/>
  <c r="T110" i="68"/>
  <c r="T102" i="68"/>
  <c r="T94" i="68"/>
  <c r="T86" i="68"/>
  <c r="T78" i="68"/>
  <c r="T70" i="68"/>
  <c r="T62" i="68"/>
  <c r="T54" i="68"/>
  <c r="T46" i="68"/>
  <c r="T38" i="68"/>
  <c r="T30" i="68"/>
  <c r="D82" i="46" s="1"/>
  <c r="S127" i="68"/>
  <c r="S87" i="68"/>
  <c r="S39" i="68"/>
  <c r="T117" i="68"/>
  <c r="T69" i="68"/>
  <c r="S134" i="68"/>
  <c r="S110" i="68"/>
  <c r="S70" i="68"/>
  <c r="S54" i="68"/>
  <c r="S38" i="68"/>
  <c r="M88" i="46" l="1"/>
  <c r="M184" i="46"/>
  <c r="M112" i="46"/>
  <c r="M40" i="46"/>
  <c r="M232" i="46"/>
  <c r="M160" i="46"/>
  <c r="M208" i="46"/>
  <c r="M64" i="46"/>
  <c r="M136" i="46"/>
  <c r="AW13" i="68"/>
  <c r="M92" i="40"/>
  <c r="M93" i="40"/>
  <c r="A2" i="61"/>
  <c r="L66" i="66"/>
  <c r="L65" i="66"/>
  <c r="J65" i="66"/>
  <c r="H65" i="66"/>
  <c r="E241" i="46"/>
  <c r="J241" i="46" s="1"/>
  <c r="E217" i="46"/>
  <c r="H217" i="46" s="1"/>
  <c r="E193" i="46"/>
  <c r="H193" i="46" s="1"/>
  <c r="E169" i="46"/>
  <c r="C169" i="46" s="1"/>
  <c r="E145" i="46"/>
  <c r="H145" i="46" s="1"/>
  <c r="E121" i="46"/>
  <c r="H121" i="46" s="1"/>
  <c r="E97" i="46"/>
  <c r="C97" i="46" s="1"/>
  <c r="E73" i="46"/>
  <c r="J73" i="46" s="1"/>
  <c r="E49" i="46"/>
  <c r="C49" i="46" s="1"/>
  <c r="E25" i="46"/>
  <c r="M16" i="46"/>
  <c r="Q225" i="46"/>
  <c r="Q201" i="46"/>
  <c r="Q177" i="46"/>
  <c r="Q153" i="46"/>
  <c r="Q129" i="46"/>
  <c r="Q105" i="46"/>
  <c r="Q81" i="46"/>
  <c r="Q57" i="46"/>
  <c r="Q33" i="46"/>
  <c r="AD21" i="46"/>
  <c r="A1" i="46"/>
  <c r="AF23" i="46"/>
  <c r="AF22" i="46"/>
  <c r="AF21" i="46"/>
  <c r="AF20" i="46"/>
  <c r="AF19" i="46"/>
  <c r="AF18" i="46"/>
  <c r="AF17" i="46"/>
  <c r="AF16" i="46"/>
  <c r="AF15" i="46"/>
  <c r="AF14" i="46"/>
  <c r="AE23" i="46"/>
  <c r="AE22" i="46"/>
  <c r="AE21" i="46"/>
  <c r="AE20" i="46"/>
  <c r="AE19" i="46"/>
  <c r="AE18" i="46"/>
  <c r="AE17" i="46"/>
  <c r="AE16" i="46"/>
  <c r="AE15" i="46"/>
  <c r="AE14" i="46"/>
  <c r="AC23" i="46"/>
  <c r="AC22" i="46"/>
  <c r="AC21" i="46"/>
  <c r="AC20" i="46"/>
  <c r="AC19" i="46"/>
  <c r="AC18" i="46"/>
  <c r="AC17" i="46"/>
  <c r="AC16" i="46"/>
  <c r="AC15" i="46"/>
  <c r="Z22" i="46"/>
  <c r="Z19" i="46"/>
  <c r="Z18" i="46"/>
  <c r="Y23" i="46"/>
  <c r="Y22" i="46"/>
  <c r="Y21" i="46"/>
  <c r="Y20" i="46"/>
  <c r="Y19" i="46"/>
  <c r="Y18" i="46"/>
  <c r="Y17" i="46"/>
  <c r="Y16" i="46"/>
  <c r="Y15" i="46"/>
  <c r="T238" i="46"/>
  <c r="T240" i="46" s="1"/>
  <c r="R238" i="46"/>
  <c r="T237" i="46"/>
  <c r="Q234" i="46"/>
  <c r="Q235" i="46" s="1"/>
  <c r="Q231" i="46"/>
  <c r="Q232" i="46" s="1"/>
  <c r="Q228" i="46"/>
  <c r="Q229" i="46" s="1"/>
  <c r="T214" i="46"/>
  <c r="T215" i="46" s="1"/>
  <c r="R214" i="46"/>
  <c r="T213" i="46"/>
  <c r="Q211" i="46"/>
  <c r="Q210" i="46"/>
  <c r="Q207" i="46"/>
  <c r="Q208" i="46" s="1"/>
  <c r="Q205" i="46"/>
  <c r="Q204" i="46"/>
  <c r="T190" i="46"/>
  <c r="T192" i="46" s="1"/>
  <c r="R190" i="46"/>
  <c r="T189" i="46"/>
  <c r="Q186" i="46"/>
  <c r="Q187" i="46" s="1"/>
  <c r="Q183" i="46"/>
  <c r="Q184" i="46" s="1"/>
  <c r="Q180" i="46"/>
  <c r="Q181" i="46" s="1"/>
  <c r="T166" i="46"/>
  <c r="AA20" i="46" s="1"/>
  <c r="R166" i="46"/>
  <c r="T165" i="46"/>
  <c r="Z20" i="46" s="1"/>
  <c r="Q162" i="46"/>
  <c r="Q163" i="46" s="1"/>
  <c r="Q159" i="46"/>
  <c r="Q160" i="46" s="1"/>
  <c r="Q156" i="46"/>
  <c r="Q157" i="46" s="1"/>
  <c r="T142" i="46"/>
  <c r="T144" i="46" s="1"/>
  <c r="R142" i="46"/>
  <c r="T141" i="46"/>
  <c r="Q138" i="46"/>
  <c r="Q139" i="46" s="1"/>
  <c r="Q135" i="46"/>
  <c r="Q136" i="46" s="1"/>
  <c r="Q132" i="46"/>
  <c r="Q133" i="46" s="1"/>
  <c r="T118" i="46"/>
  <c r="T120" i="46" s="1"/>
  <c r="R118" i="46"/>
  <c r="T117" i="46"/>
  <c r="Q114" i="46"/>
  <c r="Q115" i="46" s="1"/>
  <c r="Q111" i="46"/>
  <c r="Q112" i="46" s="1"/>
  <c r="Q109" i="46"/>
  <c r="Q108" i="46"/>
  <c r="T94" i="46"/>
  <c r="T96" i="46" s="1"/>
  <c r="R94" i="46"/>
  <c r="T93" i="46"/>
  <c r="Q90" i="46"/>
  <c r="Q91" i="46" s="1"/>
  <c r="Q87" i="46"/>
  <c r="Q88" i="46" s="1"/>
  <c r="Q85" i="46"/>
  <c r="Q84" i="46"/>
  <c r="T70" i="46"/>
  <c r="T72" i="46" s="1"/>
  <c r="R70" i="46"/>
  <c r="T69" i="46"/>
  <c r="Z16" i="46" s="1"/>
  <c r="Q67" i="46"/>
  <c r="Q66" i="46"/>
  <c r="Q63" i="46"/>
  <c r="Q64" i="46" s="1"/>
  <c r="Q60" i="46"/>
  <c r="Q61" i="46" s="1"/>
  <c r="M228" i="46"/>
  <c r="M204" i="46"/>
  <c r="M180" i="46"/>
  <c r="M156" i="46"/>
  <c r="M132" i="46"/>
  <c r="M108" i="46"/>
  <c r="M84" i="46"/>
  <c r="M60" i="46"/>
  <c r="M36" i="46"/>
  <c r="T46" i="46"/>
  <c r="T48" i="46" s="1"/>
  <c r="R46" i="46"/>
  <c r="T45" i="46"/>
  <c r="Q42" i="46"/>
  <c r="Q43" i="46" s="1"/>
  <c r="Q39" i="46"/>
  <c r="Q40" i="46" s="1"/>
  <c r="Q36" i="46"/>
  <c r="Q37" i="46" s="1"/>
  <c r="T23" i="46"/>
  <c r="AA14" i="46" s="1"/>
  <c r="T22" i="46"/>
  <c r="T95" i="46" l="1"/>
  <c r="AA22" i="46"/>
  <c r="AB22" i="46" s="1"/>
  <c r="T191" i="46"/>
  <c r="T239" i="46"/>
  <c r="AA23" i="46"/>
  <c r="AD23" i="46"/>
  <c r="AD19" i="46"/>
  <c r="AD18" i="46"/>
  <c r="AD16" i="46"/>
  <c r="AD15" i="46"/>
  <c r="T216" i="46"/>
  <c r="AA21" i="46"/>
  <c r="T143" i="46"/>
  <c r="T119" i="46"/>
  <c r="AA18" i="46"/>
  <c r="AB18" i="46" s="1"/>
  <c r="AA17" i="46"/>
  <c r="T24" i="46"/>
  <c r="G217" i="46"/>
  <c r="C217" i="46"/>
  <c r="C193" i="46"/>
  <c r="G193" i="46"/>
  <c r="H169" i="46"/>
  <c r="G169" i="46"/>
  <c r="J145" i="46"/>
  <c r="C145" i="46"/>
  <c r="C121" i="46"/>
  <c r="G121" i="46"/>
  <c r="G97" i="46"/>
  <c r="C73" i="46"/>
  <c r="H49" i="46"/>
  <c r="G49" i="46"/>
  <c r="I241" i="46"/>
  <c r="C241" i="46"/>
  <c r="F241" i="46"/>
  <c r="G241" i="46"/>
  <c r="H241" i="46"/>
  <c r="I217" i="46"/>
  <c r="J217" i="46"/>
  <c r="F217" i="46"/>
  <c r="I193" i="46"/>
  <c r="J193" i="46"/>
  <c r="F193" i="46"/>
  <c r="I169" i="46"/>
  <c r="J169" i="46"/>
  <c r="F169" i="46"/>
  <c r="F145" i="46"/>
  <c r="G145" i="46"/>
  <c r="I145" i="46"/>
  <c r="I121" i="46"/>
  <c r="J121" i="46"/>
  <c r="F121" i="46"/>
  <c r="H97" i="46"/>
  <c r="I97" i="46"/>
  <c r="J97" i="46"/>
  <c r="F97" i="46"/>
  <c r="F73" i="46"/>
  <c r="G73" i="46"/>
  <c r="H73" i="46"/>
  <c r="I73" i="46"/>
  <c r="I49" i="46"/>
  <c r="J49" i="46"/>
  <c r="F49" i="46"/>
  <c r="AD17" i="46"/>
  <c r="Z23" i="46"/>
  <c r="AB23" i="46" s="1"/>
  <c r="Z21" i="46"/>
  <c r="AB20" i="46"/>
  <c r="T167" i="46"/>
  <c r="T168" i="46"/>
  <c r="AA19" i="46"/>
  <c r="AB19" i="46" s="1"/>
  <c r="Z17" i="46"/>
  <c r="T71" i="46"/>
  <c r="AA16" i="46"/>
  <c r="AB16" i="46" s="1"/>
  <c r="AA15" i="46"/>
  <c r="T47" i="46"/>
  <c r="Z15" i="46"/>
  <c r="Z14" i="46"/>
  <c r="AB14" i="46" s="1"/>
  <c r="AB21" i="46" l="1"/>
  <c r="AB17" i="46"/>
  <c r="AD22" i="46"/>
  <c r="AD20" i="46"/>
  <c r="AB15" i="46"/>
  <c r="Q19" i="46" l="1"/>
  <c r="Q20" i="46" s="1"/>
  <c r="Q16" i="46"/>
  <c r="Q17" i="46" s="1"/>
  <c r="M12" i="46"/>
  <c r="G25" i="46" l="1"/>
  <c r="F25" i="46"/>
  <c r="J25" i="46"/>
  <c r="I25" i="46"/>
  <c r="H25" i="46"/>
  <c r="C25" i="46"/>
  <c r="L9" i="69" a="1"/>
  <c r="L9" i="69" s="1"/>
  <c r="E10" i="69"/>
  <c r="E11" i="69"/>
  <c r="E12" i="69"/>
  <c r="E13" i="69"/>
  <c r="E14" i="69"/>
  <c r="E15" i="69"/>
  <c r="E16" i="69"/>
  <c r="E17" i="69"/>
  <c r="E18" i="69"/>
  <c r="E19" i="69"/>
  <c r="E20" i="69"/>
  <c r="E21" i="69"/>
  <c r="E22" i="69"/>
  <c r="E23" i="69"/>
  <c r="E24" i="69"/>
  <c r="E25" i="69"/>
  <c r="E26" i="69"/>
  <c r="E27" i="69"/>
  <c r="E28" i="69"/>
  <c r="F26" i="46" l="1"/>
  <c r="K24" i="66"/>
  <c r="A24" i="66"/>
  <c r="Q58" i="66"/>
  <c r="Q59" i="66"/>
  <c r="Q60" i="66"/>
  <c r="Q61" i="66"/>
  <c r="Q62" i="66"/>
  <c r="Q57" i="66"/>
  <c r="N58" i="66"/>
  <c r="N59" i="66"/>
  <c r="N60" i="66"/>
  <c r="N61" i="66"/>
  <c r="N62" i="66"/>
  <c r="N57" i="66"/>
  <c r="I58" i="66"/>
  <c r="I59" i="66"/>
  <c r="I60" i="66"/>
  <c r="I61" i="66"/>
  <c r="I62" i="66"/>
  <c r="I57" i="66"/>
  <c r="H58" i="66"/>
  <c r="H59" i="66"/>
  <c r="H60" i="66"/>
  <c r="H61" i="66"/>
  <c r="H62" i="66"/>
  <c r="F58" i="66"/>
  <c r="F59" i="66"/>
  <c r="F60" i="66"/>
  <c r="F61" i="66"/>
  <c r="F62" i="66"/>
  <c r="H57" i="66"/>
  <c r="F57" i="66"/>
  <c r="A58" i="66"/>
  <c r="A59" i="66"/>
  <c r="A60" i="66"/>
  <c r="A61" i="66"/>
  <c r="A62" i="66"/>
  <c r="A57" i="66"/>
  <c r="Q56" i="66"/>
  <c r="N56" i="66"/>
  <c r="I56" i="66"/>
  <c r="H56" i="66"/>
  <c r="F56" i="66"/>
  <c r="A56" i="66"/>
  <c r="A2" i="42"/>
  <c r="A1" i="40" l="1"/>
  <c r="H13" i="20"/>
  <c r="C5" i="60" l="1"/>
  <c r="L6" i="60" s="1"/>
  <c r="L27" i="68" l="1"/>
  <c r="L28" i="68"/>
  <c r="L29" i="68"/>
  <c r="L30" i="68"/>
  <c r="L31" i="68"/>
  <c r="L32" i="68"/>
  <c r="L33" i="68"/>
  <c r="L34" i="68"/>
  <c r="L35" i="68"/>
  <c r="L36" i="68"/>
  <c r="L37" i="68"/>
  <c r="L38" i="68"/>
  <c r="L39" i="68"/>
  <c r="L40" i="68"/>
  <c r="L41" i="68"/>
  <c r="L42" i="68"/>
  <c r="L43" i="68"/>
  <c r="L44" i="68"/>
  <c r="L45" i="68"/>
  <c r="L46" i="68"/>
  <c r="L47" i="68"/>
  <c r="AU31" i="12" l="1"/>
  <c r="M6" i="42" l="1"/>
  <c r="M7" i="42"/>
  <c r="M9" i="42"/>
  <c r="M10" i="42"/>
  <c r="M11" i="42"/>
  <c r="M12" i="42"/>
  <c r="M13" i="42"/>
  <c r="M14" i="42"/>
  <c r="M15" i="42"/>
  <c r="M30" i="42"/>
  <c r="M31" i="42"/>
  <c r="M32" i="42"/>
  <c r="M33" i="42"/>
  <c r="M34" i="42"/>
  <c r="M35" i="42"/>
  <c r="M36" i="42"/>
  <c r="M37" i="42"/>
  <c r="M38" i="42"/>
  <c r="M39" i="42"/>
  <c r="M40" i="42"/>
  <c r="M41" i="42"/>
  <c r="M42" i="42"/>
  <c r="P42" i="42" s="1"/>
  <c r="M43" i="42"/>
  <c r="P43" i="42" s="1"/>
  <c r="M44" i="42"/>
  <c r="M45" i="42"/>
  <c r="M46" i="42"/>
  <c r="M47" i="42"/>
  <c r="M48" i="42"/>
  <c r="P48" i="42" s="1"/>
  <c r="M49" i="42"/>
  <c r="P49" i="42" s="1"/>
  <c r="M50" i="42"/>
  <c r="P50" i="42" s="1"/>
  <c r="M51" i="42"/>
  <c r="P51" i="42" s="1"/>
  <c r="M52" i="42"/>
  <c r="P52" i="42" s="1"/>
  <c r="M53" i="42"/>
  <c r="P53" i="42" s="1"/>
  <c r="M54" i="42"/>
  <c r="P54" i="42" s="1"/>
  <c r="M55" i="42"/>
  <c r="P55" i="42" s="1"/>
  <c r="M56" i="42"/>
  <c r="P56" i="42" s="1"/>
  <c r="M57" i="42"/>
  <c r="P57" i="42" s="1"/>
  <c r="M58" i="42"/>
  <c r="P58" i="42" s="1"/>
  <c r="M59" i="42"/>
  <c r="P59" i="42" s="1"/>
  <c r="M60" i="42"/>
  <c r="P60" i="42" s="1"/>
  <c r="M61" i="42"/>
  <c r="P61" i="42" s="1"/>
  <c r="M62" i="42"/>
  <c r="P62" i="42" s="1"/>
  <c r="M63" i="42"/>
  <c r="P63" i="42" s="1"/>
  <c r="M64" i="42"/>
  <c r="P64" i="42" s="1"/>
  <c r="M65" i="42"/>
  <c r="P65" i="42" s="1"/>
  <c r="M66" i="42"/>
  <c r="P66" i="42" s="1"/>
  <c r="M67" i="42"/>
  <c r="P67" i="42" s="1"/>
  <c r="M68" i="42"/>
  <c r="P68" i="42" s="1"/>
  <c r="M69" i="42"/>
  <c r="P69" i="42" s="1"/>
  <c r="M70" i="42"/>
  <c r="P70" i="42" s="1"/>
  <c r="M71" i="42"/>
  <c r="P71" i="42" s="1"/>
  <c r="M72" i="42"/>
  <c r="P72" i="42" s="1"/>
  <c r="M73" i="42"/>
  <c r="P73" i="42" s="1"/>
  <c r="M74" i="42"/>
  <c r="P74" i="42" s="1"/>
  <c r="M75" i="42"/>
  <c r="P75" i="42" s="1"/>
  <c r="M76" i="42"/>
  <c r="P76" i="42" s="1"/>
  <c r="M77" i="42"/>
  <c r="P77" i="42" s="1"/>
  <c r="M78" i="42"/>
  <c r="P78" i="42" s="1"/>
  <c r="M79" i="42"/>
  <c r="P79" i="42" s="1"/>
  <c r="M80" i="42"/>
  <c r="P80" i="42" s="1"/>
  <c r="M81" i="42"/>
  <c r="P81" i="42" s="1"/>
  <c r="M82" i="42"/>
  <c r="P82" i="42" s="1"/>
  <c r="M83" i="42"/>
  <c r="P83" i="42" s="1"/>
  <c r="M84" i="42"/>
  <c r="P84" i="42" s="1"/>
  <c r="M85" i="42"/>
  <c r="P85" i="42" s="1"/>
  <c r="M86" i="42"/>
  <c r="P86" i="42" s="1"/>
  <c r="M87" i="42"/>
  <c r="P87" i="42" s="1"/>
  <c r="M88" i="42"/>
  <c r="P88" i="42" s="1"/>
  <c r="M89" i="42"/>
  <c r="P89" i="42" s="1"/>
  <c r="M90" i="42"/>
  <c r="P90" i="42" s="1"/>
  <c r="M91" i="42"/>
  <c r="P91" i="42" s="1"/>
  <c r="M92" i="42"/>
  <c r="P92" i="42" s="1"/>
  <c r="M93" i="42"/>
  <c r="P93" i="42" s="1"/>
  <c r="M94" i="42"/>
  <c r="P94" i="42" s="1"/>
  <c r="M95" i="42"/>
  <c r="P95" i="42" s="1"/>
  <c r="M96" i="42"/>
  <c r="P96" i="42" s="1"/>
  <c r="M97" i="42"/>
  <c r="P97" i="42" s="1"/>
  <c r="M98" i="42"/>
  <c r="P98" i="42" s="1"/>
  <c r="M99" i="42"/>
  <c r="P99" i="42" s="1"/>
  <c r="M100" i="42"/>
  <c r="P100" i="42" s="1"/>
  <c r="M101" i="42"/>
  <c r="P101" i="42" s="1"/>
  <c r="M102" i="42"/>
  <c r="P102" i="42" s="1"/>
  <c r="M103" i="42"/>
  <c r="P103" i="42" s="1"/>
  <c r="M104" i="42"/>
  <c r="P104" i="42" s="1"/>
  <c r="M105" i="42"/>
  <c r="P105" i="42" s="1"/>
  <c r="M106" i="42"/>
  <c r="P106" i="42" s="1"/>
  <c r="M107" i="42"/>
  <c r="P107" i="42" s="1"/>
  <c r="M108" i="42"/>
  <c r="P108" i="42" s="1"/>
  <c r="M109" i="42"/>
  <c r="P109" i="42" s="1"/>
  <c r="M110" i="42"/>
  <c r="P110" i="42" s="1"/>
  <c r="M111" i="42"/>
  <c r="P111" i="42" s="1"/>
  <c r="M112" i="42"/>
  <c r="P112" i="42" s="1"/>
  <c r="M113" i="42"/>
  <c r="P113" i="42" s="1"/>
  <c r="M114" i="42"/>
  <c r="P114" i="42" s="1"/>
  <c r="M115" i="42"/>
  <c r="P115" i="42" s="1"/>
  <c r="M116" i="42"/>
  <c r="P116" i="42" s="1"/>
  <c r="M117" i="42"/>
  <c r="P117" i="42" s="1"/>
  <c r="M118" i="42"/>
  <c r="P118" i="42" s="1"/>
  <c r="M119" i="42"/>
  <c r="P119" i="42" s="1"/>
  <c r="M120" i="42"/>
  <c r="P120" i="42" s="1"/>
  <c r="M121" i="42"/>
  <c r="P121" i="42" s="1"/>
  <c r="M122" i="42"/>
  <c r="P122" i="42" s="1"/>
  <c r="M123" i="42"/>
  <c r="P123" i="42" s="1"/>
  <c r="M124" i="42"/>
  <c r="P124" i="42" s="1"/>
  <c r="M125" i="42"/>
  <c r="P125" i="42" s="1"/>
  <c r="M126" i="42"/>
  <c r="P126" i="42" s="1"/>
  <c r="M127" i="42"/>
  <c r="P127" i="42" s="1"/>
  <c r="M128" i="42"/>
  <c r="P128" i="42" s="1"/>
  <c r="M129" i="42"/>
  <c r="P129" i="42" s="1"/>
  <c r="M130" i="42"/>
  <c r="P130" i="42" s="1"/>
  <c r="M131" i="42"/>
  <c r="P131" i="42" s="1"/>
  <c r="M132" i="42"/>
  <c r="P132" i="42" s="1"/>
  <c r="M133" i="42"/>
  <c r="P133" i="42" s="1"/>
  <c r="M134" i="42"/>
  <c r="P134" i="42" s="1"/>
  <c r="M135" i="42"/>
  <c r="P135" i="42" s="1"/>
  <c r="M136" i="42"/>
  <c r="P136" i="42" s="1"/>
  <c r="M137" i="42"/>
  <c r="P137" i="42" s="1"/>
  <c r="M138" i="42"/>
  <c r="M5" i="42"/>
  <c r="AC10" i="63"/>
  <c r="AC14" i="63"/>
  <c r="AC15" i="63"/>
  <c r="AC16" i="63"/>
  <c r="AC17" i="63"/>
  <c r="AC18" i="63"/>
  <c r="AC19" i="63"/>
  <c r="AC20" i="63"/>
  <c r="AC21" i="63"/>
  <c r="AC22" i="63"/>
  <c r="AC23" i="63"/>
  <c r="AC24" i="63"/>
  <c r="AC25" i="63"/>
  <c r="AC26" i="63"/>
  <c r="AC27" i="63"/>
  <c r="AC28" i="63"/>
  <c r="AC29" i="63"/>
  <c r="AC30" i="63"/>
  <c r="AC31" i="63"/>
  <c r="AC32" i="63"/>
  <c r="AC13" i="63"/>
  <c r="P14" i="63"/>
  <c r="P15" i="63"/>
  <c r="P16" i="63"/>
  <c r="P17" i="63"/>
  <c r="P18" i="63"/>
  <c r="P19" i="63"/>
  <c r="P20" i="63"/>
  <c r="P21" i="63"/>
  <c r="P22" i="63"/>
  <c r="P23" i="63"/>
  <c r="P24" i="63"/>
  <c r="P25" i="63"/>
  <c r="P26" i="63"/>
  <c r="P27" i="63"/>
  <c r="P28" i="63"/>
  <c r="P29" i="63"/>
  <c r="P30" i="63"/>
  <c r="P31" i="63"/>
  <c r="P32" i="63"/>
  <c r="P13" i="63"/>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35" i="12"/>
  <c r="F36" i="12"/>
  <c r="F37" i="12"/>
  <c r="F38" i="12"/>
  <c r="F39" i="12"/>
  <c r="F40" i="12"/>
  <c r="F41" i="12"/>
  <c r="F42" i="12"/>
  <c r="F43" i="12"/>
  <c r="F44" i="12"/>
  <c r="F45" i="12"/>
  <c r="F46" i="12"/>
  <c r="F47" i="12"/>
  <c r="F48" i="12"/>
  <c r="F34" i="12"/>
  <c r="T8" i="66"/>
  <c r="U8" i="66"/>
  <c r="T9" i="66"/>
  <c r="U9" i="66"/>
  <c r="T10" i="66"/>
  <c r="U10" i="66"/>
  <c r="Z81" i="8"/>
  <c r="K81" i="8"/>
  <c r="K8" i="63" l="1"/>
  <c r="M28" i="68" l="1"/>
  <c r="N6" i="42" s="1"/>
  <c r="M36" i="68"/>
  <c r="N15" i="42" s="1"/>
  <c r="M49" i="68"/>
  <c r="N42" i="42" s="1"/>
  <c r="M50" i="68"/>
  <c r="N43" i="42" s="1"/>
  <c r="M51" i="68"/>
  <c r="N44" i="42" s="1"/>
  <c r="M52" i="68"/>
  <c r="N45" i="42" s="1"/>
  <c r="M53" i="68"/>
  <c r="N46" i="42" s="1"/>
  <c r="M54" i="68"/>
  <c r="N47" i="42" s="1"/>
  <c r="M55" i="68"/>
  <c r="N48" i="42" s="1"/>
  <c r="M56" i="68"/>
  <c r="N49" i="42" s="1"/>
  <c r="M57" i="68"/>
  <c r="N50" i="42" s="1"/>
  <c r="M58" i="68"/>
  <c r="N51" i="42" s="1"/>
  <c r="M59" i="68"/>
  <c r="N52" i="42" s="1"/>
  <c r="M60" i="68"/>
  <c r="N53" i="42" s="1"/>
  <c r="M61" i="68"/>
  <c r="N54" i="42" s="1"/>
  <c r="M62" i="68"/>
  <c r="N55" i="42" s="1"/>
  <c r="M63" i="68"/>
  <c r="N56" i="42" s="1"/>
  <c r="M64" i="68"/>
  <c r="N57" i="42" s="1"/>
  <c r="M65" i="68"/>
  <c r="N58" i="42" s="1"/>
  <c r="M66" i="68"/>
  <c r="N59" i="42" s="1"/>
  <c r="M67" i="68"/>
  <c r="N60" i="42" s="1"/>
  <c r="M68" i="68"/>
  <c r="N61" i="42" s="1"/>
  <c r="M69" i="68"/>
  <c r="N62" i="42" s="1"/>
  <c r="M70" i="68"/>
  <c r="N63" i="42" s="1"/>
  <c r="M71" i="68"/>
  <c r="N64" i="42" s="1"/>
  <c r="M72" i="68"/>
  <c r="N65" i="42" s="1"/>
  <c r="M73" i="68"/>
  <c r="N66" i="42" s="1"/>
  <c r="M74" i="68"/>
  <c r="N67" i="42" s="1"/>
  <c r="M75" i="68"/>
  <c r="N68" i="42" s="1"/>
  <c r="M76" i="68"/>
  <c r="N69" i="42" s="1"/>
  <c r="M77" i="68"/>
  <c r="N70" i="42" s="1"/>
  <c r="M78" i="68"/>
  <c r="N71" i="42" s="1"/>
  <c r="M79" i="68"/>
  <c r="N72" i="42" s="1"/>
  <c r="M80" i="68"/>
  <c r="N73" i="42" s="1"/>
  <c r="M81" i="68"/>
  <c r="N74" i="42" s="1"/>
  <c r="M82" i="68"/>
  <c r="N75" i="42" s="1"/>
  <c r="M83" i="68"/>
  <c r="N76" i="42" s="1"/>
  <c r="M84" i="68"/>
  <c r="N77" i="42" s="1"/>
  <c r="M85" i="68"/>
  <c r="N78" i="42" s="1"/>
  <c r="M86" i="68"/>
  <c r="N79" i="42" s="1"/>
  <c r="M87" i="68"/>
  <c r="N80" i="42" s="1"/>
  <c r="M88" i="68"/>
  <c r="N81" i="42" s="1"/>
  <c r="M89" i="68"/>
  <c r="N82" i="42" s="1"/>
  <c r="M90" i="68"/>
  <c r="N83" i="42" s="1"/>
  <c r="M91" i="68"/>
  <c r="N84" i="42" s="1"/>
  <c r="M92" i="68"/>
  <c r="N85" i="42" s="1"/>
  <c r="M93" i="68"/>
  <c r="N86" i="42" s="1"/>
  <c r="M94" i="68"/>
  <c r="N87" i="42" s="1"/>
  <c r="M95" i="68"/>
  <c r="N88" i="42" s="1"/>
  <c r="M96" i="68"/>
  <c r="N89" i="42" s="1"/>
  <c r="M97" i="68"/>
  <c r="N90" i="42" s="1"/>
  <c r="M98" i="68"/>
  <c r="N91" i="42" s="1"/>
  <c r="M99" i="68"/>
  <c r="N92" i="42" s="1"/>
  <c r="M100" i="68"/>
  <c r="N93" i="42" s="1"/>
  <c r="M101" i="68"/>
  <c r="N94" i="42" s="1"/>
  <c r="M102" i="68"/>
  <c r="N95" i="42" s="1"/>
  <c r="M103" i="68"/>
  <c r="N96" i="42" s="1"/>
  <c r="M104" i="68"/>
  <c r="N97" i="42" s="1"/>
  <c r="M105" i="68"/>
  <c r="N98" i="42" s="1"/>
  <c r="M106" i="68"/>
  <c r="N99" i="42" s="1"/>
  <c r="M107" i="68"/>
  <c r="N100" i="42" s="1"/>
  <c r="M108" i="68"/>
  <c r="N101" i="42" s="1"/>
  <c r="M109" i="68"/>
  <c r="N102" i="42" s="1"/>
  <c r="M110" i="68"/>
  <c r="N103" i="42" s="1"/>
  <c r="M111" i="68"/>
  <c r="N104" i="42" s="1"/>
  <c r="M112" i="68"/>
  <c r="N105" i="42" s="1"/>
  <c r="M113" i="68"/>
  <c r="N106" i="42" s="1"/>
  <c r="M114" i="68"/>
  <c r="N107" i="42" s="1"/>
  <c r="M115" i="68"/>
  <c r="N108" i="42" s="1"/>
  <c r="M116" i="68"/>
  <c r="N109" i="42" s="1"/>
  <c r="M117" i="68"/>
  <c r="N110" i="42" s="1"/>
  <c r="M118" i="68"/>
  <c r="N111" i="42" s="1"/>
  <c r="M119" i="68"/>
  <c r="N112" i="42" s="1"/>
  <c r="M120" i="68"/>
  <c r="N113" i="42" s="1"/>
  <c r="M121" i="68"/>
  <c r="N114" i="42" s="1"/>
  <c r="M122" i="68"/>
  <c r="N115" i="42" s="1"/>
  <c r="M123" i="68"/>
  <c r="N116" i="42" s="1"/>
  <c r="M124" i="68"/>
  <c r="N117" i="42" s="1"/>
  <c r="M125" i="68"/>
  <c r="N118" i="42" s="1"/>
  <c r="M126" i="68"/>
  <c r="N119" i="42" s="1"/>
  <c r="M127" i="68"/>
  <c r="N120" i="42" s="1"/>
  <c r="M128" i="68"/>
  <c r="N121" i="42" s="1"/>
  <c r="M129" i="68"/>
  <c r="N122" i="42" s="1"/>
  <c r="M130" i="68"/>
  <c r="N123" i="42" s="1"/>
  <c r="M131" i="68"/>
  <c r="N124" i="42" s="1"/>
  <c r="M132" i="68"/>
  <c r="N125" i="42" s="1"/>
  <c r="M133" i="68"/>
  <c r="N126" i="42" s="1"/>
  <c r="M134" i="68"/>
  <c r="N127" i="42" s="1"/>
  <c r="M135" i="68"/>
  <c r="N128" i="42" s="1"/>
  <c r="M136" i="68"/>
  <c r="N129" i="42" s="1"/>
  <c r="M137" i="68"/>
  <c r="N130" i="42" s="1"/>
  <c r="M138" i="68"/>
  <c r="N131" i="42" s="1"/>
  <c r="M139" i="68"/>
  <c r="N132" i="42" s="1"/>
  <c r="M140" i="68"/>
  <c r="N133" i="42" s="1"/>
  <c r="M141" i="68"/>
  <c r="N134" i="42" s="1"/>
  <c r="M142" i="68"/>
  <c r="N135" i="42" s="1"/>
  <c r="M143" i="68"/>
  <c r="N136" i="42" s="1"/>
  <c r="M144" i="68"/>
  <c r="N137" i="42" s="1"/>
  <c r="M145" i="68"/>
  <c r="N138" i="42" s="1"/>
  <c r="M146" i="68"/>
  <c r="M27" i="68"/>
  <c r="L48" i="68"/>
  <c r="L49" i="68"/>
  <c r="L50" i="68"/>
  <c r="L51" i="68"/>
  <c r="L52" i="68"/>
  <c r="L53" i="68"/>
  <c r="L54" i="68"/>
  <c r="L55" i="68"/>
  <c r="L56" i="68"/>
  <c r="L57" i="68"/>
  <c r="L58" i="68"/>
  <c r="L59" i="68"/>
  <c r="L60" i="68"/>
  <c r="L61" i="68"/>
  <c r="L62" i="68"/>
  <c r="L63" i="68"/>
  <c r="L64" i="68"/>
  <c r="L65" i="68"/>
  <c r="L66" i="68"/>
  <c r="L67" i="68"/>
  <c r="L68" i="68"/>
  <c r="L69" i="68"/>
  <c r="L70" i="68"/>
  <c r="L71" i="68"/>
  <c r="L72" i="68"/>
  <c r="L73" i="68"/>
  <c r="L74" i="68"/>
  <c r="L75" i="68"/>
  <c r="L76" i="68"/>
  <c r="L77" i="68"/>
  <c r="L78" i="68"/>
  <c r="L79" i="68"/>
  <c r="L80" i="68"/>
  <c r="L81" i="68"/>
  <c r="L82" i="68"/>
  <c r="L83" i="68"/>
  <c r="L84" i="68"/>
  <c r="L85" i="68"/>
  <c r="L86" i="68"/>
  <c r="L87" i="68"/>
  <c r="L88" i="68"/>
  <c r="L89" i="68"/>
  <c r="L90" i="68"/>
  <c r="L91" i="68"/>
  <c r="L92" i="68"/>
  <c r="L93" i="68"/>
  <c r="L94" i="68"/>
  <c r="L95" i="68"/>
  <c r="L96" i="68"/>
  <c r="L97" i="68"/>
  <c r="L98" i="68"/>
  <c r="L99" i="68"/>
  <c r="L100" i="68"/>
  <c r="L101" i="68"/>
  <c r="L102" i="68"/>
  <c r="L103" i="68"/>
  <c r="L104" i="68"/>
  <c r="L105" i="68"/>
  <c r="L106" i="68"/>
  <c r="L107" i="68"/>
  <c r="L108" i="68"/>
  <c r="L109" i="68"/>
  <c r="L110" i="68"/>
  <c r="L111" i="68"/>
  <c r="L112" i="68"/>
  <c r="L113" i="68"/>
  <c r="L114" i="68"/>
  <c r="L115" i="68"/>
  <c r="L116" i="68"/>
  <c r="L117" i="68"/>
  <c r="L118" i="68"/>
  <c r="L119" i="68"/>
  <c r="L120" i="68"/>
  <c r="L121" i="68"/>
  <c r="L122" i="68"/>
  <c r="L123" i="68"/>
  <c r="L124" i="68"/>
  <c r="L125" i="68"/>
  <c r="L126" i="68"/>
  <c r="L127" i="68"/>
  <c r="L128" i="68"/>
  <c r="L129" i="68"/>
  <c r="L130" i="68"/>
  <c r="L131" i="68"/>
  <c r="L132" i="68"/>
  <c r="L133" i="68"/>
  <c r="L134" i="68"/>
  <c r="L135" i="68"/>
  <c r="L136" i="68"/>
  <c r="L137" i="68"/>
  <c r="L138" i="68"/>
  <c r="L139" i="68"/>
  <c r="L140" i="68"/>
  <c r="L141" i="68"/>
  <c r="L142" i="68"/>
  <c r="L143" i="68"/>
  <c r="L144" i="68"/>
  <c r="L145" i="68"/>
  <c r="L146" i="68"/>
  <c r="N49" i="68"/>
  <c r="O42" i="42" s="1"/>
  <c r="N50" i="68"/>
  <c r="O43" i="42" s="1"/>
  <c r="N51" i="68"/>
  <c r="O44" i="42" s="1"/>
  <c r="N52" i="68"/>
  <c r="O45" i="42" s="1"/>
  <c r="N53" i="68"/>
  <c r="O46" i="42" s="1"/>
  <c r="N54" i="68"/>
  <c r="O47" i="42" s="1"/>
  <c r="N55" i="68"/>
  <c r="O48" i="42" s="1"/>
  <c r="N56" i="68"/>
  <c r="O49" i="42" s="1"/>
  <c r="N57" i="68"/>
  <c r="O50" i="42" s="1"/>
  <c r="N58" i="68"/>
  <c r="O51" i="42" s="1"/>
  <c r="N59" i="68"/>
  <c r="O52" i="42" s="1"/>
  <c r="N60" i="68"/>
  <c r="O53" i="42" s="1"/>
  <c r="N61" i="68"/>
  <c r="O54" i="42" s="1"/>
  <c r="N62" i="68"/>
  <c r="O55" i="42" s="1"/>
  <c r="N63" i="68"/>
  <c r="O56" i="42" s="1"/>
  <c r="N64" i="68"/>
  <c r="O57" i="42" s="1"/>
  <c r="N65" i="68"/>
  <c r="O58" i="42" s="1"/>
  <c r="N66" i="68"/>
  <c r="O59" i="42" s="1"/>
  <c r="N67" i="68"/>
  <c r="O60" i="42" s="1"/>
  <c r="N68" i="68"/>
  <c r="O61" i="42" s="1"/>
  <c r="N69" i="68"/>
  <c r="O62" i="42" s="1"/>
  <c r="N70" i="68"/>
  <c r="O63" i="42" s="1"/>
  <c r="N71" i="68"/>
  <c r="O64" i="42" s="1"/>
  <c r="N72" i="68"/>
  <c r="O65" i="42" s="1"/>
  <c r="N73" i="68"/>
  <c r="O66" i="42" s="1"/>
  <c r="N74" i="68"/>
  <c r="O67" i="42" s="1"/>
  <c r="N75" i="68"/>
  <c r="O68" i="42" s="1"/>
  <c r="N76" i="68"/>
  <c r="O69" i="42" s="1"/>
  <c r="N77" i="68"/>
  <c r="O70" i="42" s="1"/>
  <c r="N78" i="68"/>
  <c r="O71" i="42" s="1"/>
  <c r="N79" i="68"/>
  <c r="O72" i="42" s="1"/>
  <c r="N80" i="68"/>
  <c r="O73" i="42" s="1"/>
  <c r="N81" i="68"/>
  <c r="O74" i="42" s="1"/>
  <c r="N82" i="68"/>
  <c r="O75" i="42" s="1"/>
  <c r="N83" i="68"/>
  <c r="O76" i="42" s="1"/>
  <c r="N84" i="68"/>
  <c r="O77" i="42" s="1"/>
  <c r="N85" i="68"/>
  <c r="O78" i="42" s="1"/>
  <c r="N86" i="68"/>
  <c r="O79" i="42" s="1"/>
  <c r="N87" i="68"/>
  <c r="O80" i="42" s="1"/>
  <c r="N88" i="68"/>
  <c r="O81" i="42" s="1"/>
  <c r="N89" i="68"/>
  <c r="O82" i="42" s="1"/>
  <c r="N90" i="68"/>
  <c r="O83" i="42" s="1"/>
  <c r="N91" i="68"/>
  <c r="O84" i="42" s="1"/>
  <c r="N92" i="68"/>
  <c r="O85" i="42" s="1"/>
  <c r="N93" i="68"/>
  <c r="O86" i="42" s="1"/>
  <c r="N94" i="68"/>
  <c r="O87" i="42" s="1"/>
  <c r="N95" i="68"/>
  <c r="O88" i="42" s="1"/>
  <c r="N96" i="68"/>
  <c r="O89" i="42" s="1"/>
  <c r="N97" i="68"/>
  <c r="O90" i="42" s="1"/>
  <c r="N98" i="68"/>
  <c r="O91" i="42" s="1"/>
  <c r="N99" i="68"/>
  <c r="O92" i="42" s="1"/>
  <c r="N100" i="68"/>
  <c r="O93" i="42" s="1"/>
  <c r="N101" i="68"/>
  <c r="O94" i="42" s="1"/>
  <c r="N102" i="68"/>
  <c r="O95" i="42" s="1"/>
  <c r="N103" i="68"/>
  <c r="O96" i="42" s="1"/>
  <c r="N104" i="68"/>
  <c r="O97" i="42" s="1"/>
  <c r="N105" i="68"/>
  <c r="O98" i="42" s="1"/>
  <c r="N106" i="68"/>
  <c r="O99" i="42" s="1"/>
  <c r="N107" i="68"/>
  <c r="O100" i="42" s="1"/>
  <c r="N108" i="68"/>
  <c r="O101" i="42" s="1"/>
  <c r="N109" i="68"/>
  <c r="O102" i="42" s="1"/>
  <c r="N110" i="68"/>
  <c r="O103" i="42" s="1"/>
  <c r="N111" i="68"/>
  <c r="O104" i="42" s="1"/>
  <c r="N112" i="68"/>
  <c r="O105" i="42" s="1"/>
  <c r="N113" i="68"/>
  <c r="O106" i="42" s="1"/>
  <c r="N114" i="68"/>
  <c r="O107" i="42" s="1"/>
  <c r="N115" i="68"/>
  <c r="O108" i="42" s="1"/>
  <c r="N116" i="68"/>
  <c r="O109" i="42" s="1"/>
  <c r="N117" i="68"/>
  <c r="O110" i="42" s="1"/>
  <c r="N118" i="68"/>
  <c r="O111" i="42" s="1"/>
  <c r="N119" i="68"/>
  <c r="O112" i="42" s="1"/>
  <c r="N120" i="68"/>
  <c r="O113" i="42" s="1"/>
  <c r="N121" i="68"/>
  <c r="O114" i="42" s="1"/>
  <c r="N122" i="68"/>
  <c r="O115" i="42" s="1"/>
  <c r="N123" i="68"/>
  <c r="O116" i="42" s="1"/>
  <c r="N124" i="68"/>
  <c r="O117" i="42" s="1"/>
  <c r="N125" i="68"/>
  <c r="O118" i="42" s="1"/>
  <c r="N126" i="68"/>
  <c r="O119" i="42" s="1"/>
  <c r="N127" i="68"/>
  <c r="O120" i="42" s="1"/>
  <c r="N128" i="68"/>
  <c r="O121" i="42" s="1"/>
  <c r="N129" i="68"/>
  <c r="O122" i="42" s="1"/>
  <c r="N130" i="68"/>
  <c r="O123" i="42" s="1"/>
  <c r="N131" i="68"/>
  <c r="O124" i="42" s="1"/>
  <c r="N132" i="68"/>
  <c r="O125" i="42" s="1"/>
  <c r="N133" i="68"/>
  <c r="O126" i="42" s="1"/>
  <c r="N134" i="68"/>
  <c r="O127" i="42" s="1"/>
  <c r="N135" i="68"/>
  <c r="O128" i="42" s="1"/>
  <c r="N136" i="68"/>
  <c r="O129" i="42" s="1"/>
  <c r="N137" i="68"/>
  <c r="O130" i="42" s="1"/>
  <c r="N138" i="68"/>
  <c r="O131" i="42" s="1"/>
  <c r="N139" i="68"/>
  <c r="O132" i="42" s="1"/>
  <c r="N140" i="68"/>
  <c r="O133" i="42" s="1"/>
  <c r="N141" i="68"/>
  <c r="O134" i="42" s="1"/>
  <c r="N142" i="68"/>
  <c r="O135" i="42" s="1"/>
  <c r="N143" i="68"/>
  <c r="O136" i="42" s="1"/>
  <c r="N144" i="68"/>
  <c r="O137" i="42" s="1"/>
  <c r="N146" i="68"/>
  <c r="N28" i="68"/>
  <c r="H11" i="63"/>
  <c r="A2" i="65"/>
  <c r="C5" i="65"/>
  <c r="L151" i="68" l="1"/>
  <c r="L11" i="68" s="1"/>
  <c r="P46" i="42"/>
  <c r="P45" i="42"/>
  <c r="P44" i="42"/>
  <c r="P47" i="42"/>
  <c r="N27" i="68"/>
  <c r="O5" i="42" s="1"/>
  <c r="N5" i="42"/>
  <c r="P5" i="42" s="1"/>
  <c r="M29" i="68"/>
  <c r="O6" i="42"/>
  <c r="P6" i="42" s="1"/>
  <c r="N145" i="68"/>
  <c r="N7" i="42" l="1"/>
  <c r="Z27" i="68"/>
  <c r="R24" i="46" s="1"/>
  <c r="O138" i="42"/>
  <c r="R25" i="46" l="1"/>
  <c r="AD14" i="46" s="1"/>
  <c r="AC14" i="46"/>
  <c r="T25" i="46"/>
  <c r="H2" i="63"/>
  <c r="A2" i="62"/>
  <c r="H21" i="65"/>
  <c r="H22" i="65"/>
  <c r="H23" i="65"/>
  <c r="H24" i="65"/>
  <c r="H25" i="65"/>
  <c r="H26" i="65"/>
  <c r="H27" i="65"/>
  <c r="H28" i="65"/>
  <c r="H29" i="65"/>
  <c r="H30" i="65"/>
  <c r="H31"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H68" i="65"/>
  <c r="H69" i="65"/>
  <c r="H70" i="65"/>
  <c r="H71" i="65"/>
  <c r="H72" i="65"/>
  <c r="H73" i="65"/>
  <c r="H74" i="65"/>
  <c r="H75" i="65"/>
  <c r="H76" i="65"/>
  <c r="H77" i="65"/>
  <c r="H78" i="65"/>
  <c r="H79" i="65"/>
  <c r="H80" i="65"/>
  <c r="H81" i="65"/>
  <c r="H82" i="65"/>
  <c r="H83" i="65"/>
  <c r="H84" i="65"/>
  <c r="H85" i="65"/>
  <c r="H86" i="65"/>
  <c r="H87" i="65"/>
  <c r="H88" i="65"/>
  <c r="H89" i="65"/>
  <c r="H90" i="65"/>
  <c r="H91" i="65"/>
  <c r="H92" i="65"/>
  <c r="H93" i="65"/>
  <c r="H94" i="65"/>
  <c r="H95" i="65"/>
  <c r="H96" i="65"/>
  <c r="H97" i="65"/>
  <c r="H98" i="65"/>
  <c r="H99" i="65"/>
  <c r="H100" i="65"/>
  <c r="H101" i="65"/>
  <c r="H102" i="65"/>
  <c r="H103" i="65"/>
  <c r="H104" i="65"/>
  <c r="H105" i="65"/>
  <c r="H106" i="65"/>
  <c r="H107" i="65"/>
  <c r="H108" i="65"/>
  <c r="H109" i="65"/>
  <c r="H110" i="65"/>
  <c r="H111" i="65"/>
  <c r="H112" i="65"/>
  <c r="H113" i="65"/>
  <c r="H114" i="65"/>
  <c r="H115" i="65"/>
  <c r="H116" i="65"/>
  <c r="H117" i="65"/>
  <c r="H118" i="65"/>
  <c r="H119" i="65"/>
  <c r="H120" i="65"/>
  <c r="H121" i="65"/>
  <c r="H122" i="65"/>
  <c r="H123" i="65"/>
  <c r="H124" i="65"/>
  <c r="H125" i="65"/>
  <c r="H126" i="65"/>
  <c r="H18" i="65"/>
  <c r="H19" i="65"/>
  <c r="H20" i="65"/>
  <c r="C22" i="65"/>
  <c r="C23" i="65"/>
  <c r="C24" i="65"/>
  <c r="C25" i="65"/>
  <c r="C26" i="65"/>
  <c r="C27" i="65"/>
  <c r="C28" i="65"/>
  <c r="C29" i="65"/>
  <c r="C30" i="65"/>
  <c r="C31" i="65"/>
  <c r="C32" i="65"/>
  <c r="C33" i="65"/>
  <c r="C34" i="65"/>
  <c r="C35" i="65"/>
  <c r="C36" i="65"/>
  <c r="C37" i="65"/>
  <c r="C38" i="65"/>
  <c r="C39" i="65"/>
  <c r="C40" i="65"/>
  <c r="C41" i="65"/>
  <c r="C42" i="65"/>
  <c r="C43" i="65"/>
  <c r="C44" i="65"/>
  <c r="C45" i="65"/>
  <c r="C46" i="65"/>
  <c r="C47" i="65"/>
  <c r="C48" i="65"/>
  <c r="C49" i="65"/>
  <c r="C50" i="65"/>
  <c r="C51" i="65"/>
  <c r="C52" i="65"/>
  <c r="C53" i="65"/>
  <c r="C54" i="65"/>
  <c r="C55" i="65"/>
  <c r="C56" i="65"/>
  <c r="C57" i="65"/>
  <c r="C58" i="65"/>
  <c r="C59" i="65"/>
  <c r="C60" i="65"/>
  <c r="C61" i="65"/>
  <c r="C62" i="65"/>
  <c r="C63" i="65"/>
  <c r="C64" i="65"/>
  <c r="C65" i="65"/>
  <c r="C66" i="65"/>
  <c r="C67" i="65"/>
  <c r="C68" i="65"/>
  <c r="C69" i="65"/>
  <c r="C70" i="65"/>
  <c r="C71" i="65"/>
  <c r="C72" i="65"/>
  <c r="C73" i="65"/>
  <c r="C74" i="65"/>
  <c r="C75" i="65"/>
  <c r="C76" i="65"/>
  <c r="C77" i="65"/>
  <c r="C78" i="65"/>
  <c r="C79" i="65"/>
  <c r="C80" i="65"/>
  <c r="C81" i="65"/>
  <c r="C82" i="65"/>
  <c r="C83" i="65"/>
  <c r="C84" i="65"/>
  <c r="C85" i="65"/>
  <c r="C86" i="65"/>
  <c r="C87" i="65"/>
  <c r="C88" i="65"/>
  <c r="C89" i="65"/>
  <c r="C90" i="65"/>
  <c r="C91" i="65"/>
  <c r="C92" i="65"/>
  <c r="C93" i="65"/>
  <c r="C94" i="65"/>
  <c r="C95" i="65"/>
  <c r="C96" i="65"/>
  <c r="C97" i="65"/>
  <c r="C98" i="65"/>
  <c r="C99" i="65"/>
  <c r="C100" i="65"/>
  <c r="C101" i="65"/>
  <c r="C102" i="65"/>
  <c r="C103" i="65"/>
  <c r="C104" i="65"/>
  <c r="C105" i="65"/>
  <c r="C106" i="65"/>
  <c r="C107" i="65"/>
  <c r="C108" i="65"/>
  <c r="C109" i="65"/>
  <c r="C110" i="65"/>
  <c r="C111" i="65"/>
  <c r="C112" i="65"/>
  <c r="C113" i="65"/>
  <c r="C114" i="65"/>
  <c r="C115" i="65"/>
  <c r="C116" i="65"/>
  <c r="C117" i="65"/>
  <c r="C118" i="65"/>
  <c r="C119" i="65"/>
  <c r="C120" i="65"/>
  <c r="C121" i="65"/>
  <c r="C122" i="65"/>
  <c r="C123" i="65"/>
  <c r="C124" i="65"/>
  <c r="C125" i="65"/>
  <c r="C126" i="65"/>
  <c r="C18" i="65"/>
  <c r="C19" i="65"/>
  <c r="C20" i="65"/>
  <c r="C21" i="65"/>
  <c r="B25" i="65"/>
  <c r="B26" i="65"/>
  <c r="B27" i="65"/>
  <c r="B28" i="65"/>
  <c r="B29" i="65"/>
  <c r="B30" i="65"/>
  <c r="B31" i="65"/>
  <c r="B32" i="65"/>
  <c r="B33" i="65"/>
  <c r="B34" i="65"/>
  <c r="B35" i="65"/>
  <c r="B36" i="65"/>
  <c r="B37" i="65"/>
  <c r="B38" i="65"/>
  <c r="B39" i="65"/>
  <c r="B40" i="65"/>
  <c r="B41" i="65"/>
  <c r="B42" i="65"/>
  <c r="B43" i="65"/>
  <c r="B44" i="65"/>
  <c r="B45" i="65"/>
  <c r="B46" i="65"/>
  <c r="B47" i="65"/>
  <c r="B48" i="65"/>
  <c r="B49" i="65"/>
  <c r="B50" i="65"/>
  <c r="B51" i="65"/>
  <c r="B52" i="65"/>
  <c r="B53" i="65"/>
  <c r="B54" i="65"/>
  <c r="B55" i="65"/>
  <c r="B56" i="65"/>
  <c r="B57" i="65"/>
  <c r="B58" i="65"/>
  <c r="B59" i="65"/>
  <c r="B60" i="65"/>
  <c r="B61" i="65"/>
  <c r="B62" i="65"/>
  <c r="B63" i="65"/>
  <c r="B64" i="65"/>
  <c r="B65" i="65"/>
  <c r="B66" i="65"/>
  <c r="B67" i="65"/>
  <c r="B68" i="65"/>
  <c r="B69" i="65"/>
  <c r="B70" i="65"/>
  <c r="B71" i="65"/>
  <c r="B72" i="65"/>
  <c r="B73" i="65"/>
  <c r="B74" i="65"/>
  <c r="B75" i="65"/>
  <c r="B76" i="65"/>
  <c r="B77" i="65"/>
  <c r="B78" i="65"/>
  <c r="B79" i="65"/>
  <c r="B80" i="65"/>
  <c r="B81" i="65"/>
  <c r="B82" i="65"/>
  <c r="B83" i="65"/>
  <c r="B84" i="65"/>
  <c r="B85" i="65"/>
  <c r="B86" i="65"/>
  <c r="B87" i="65"/>
  <c r="B88" i="65"/>
  <c r="B89" i="65"/>
  <c r="B90" i="65"/>
  <c r="B91" i="65"/>
  <c r="B92" i="65"/>
  <c r="B93" i="65"/>
  <c r="B94" i="65"/>
  <c r="B95" i="65"/>
  <c r="B96" i="65"/>
  <c r="B97" i="65"/>
  <c r="B98" i="65"/>
  <c r="B99" i="65"/>
  <c r="B100" i="65"/>
  <c r="B101" i="65"/>
  <c r="B102" i="65"/>
  <c r="B103" i="65"/>
  <c r="B104" i="65"/>
  <c r="B105" i="65"/>
  <c r="B106" i="65"/>
  <c r="B107" i="65"/>
  <c r="B108" i="65"/>
  <c r="B109" i="65"/>
  <c r="B110" i="65"/>
  <c r="B111" i="65"/>
  <c r="B112" i="65"/>
  <c r="B113" i="65"/>
  <c r="B114" i="65"/>
  <c r="B115" i="65"/>
  <c r="B116" i="65"/>
  <c r="B117" i="65"/>
  <c r="B118" i="65"/>
  <c r="B119" i="65"/>
  <c r="B120" i="65"/>
  <c r="B121" i="65"/>
  <c r="B122" i="65"/>
  <c r="B123" i="65"/>
  <c r="B124" i="65"/>
  <c r="B125" i="65"/>
  <c r="B126" i="65"/>
  <c r="B9" i="65"/>
  <c r="B10" i="65"/>
  <c r="B11" i="65"/>
  <c r="B12" i="65"/>
  <c r="B13" i="65"/>
  <c r="B14" i="65"/>
  <c r="B15" i="65"/>
  <c r="B16" i="65"/>
  <c r="B17" i="65"/>
  <c r="B18" i="65"/>
  <c r="B19" i="65"/>
  <c r="B20" i="65"/>
  <c r="B21" i="65"/>
  <c r="B22" i="65"/>
  <c r="B23" i="65"/>
  <c r="B24" i="65"/>
  <c r="B8" i="65"/>
  <c r="AZ82" i="34"/>
  <c r="I3" i="20"/>
  <c r="AZ81" i="34" s="1"/>
  <c r="G2" i="20"/>
  <c r="BA27" i="34" s="1"/>
  <c r="AA87" i="34"/>
  <c r="AA89" i="34"/>
  <c r="BB92" i="34"/>
  <c r="AA86" i="34" s="1"/>
  <c r="BB93" i="34"/>
  <c r="BB94" i="34"/>
  <c r="AA88" i="34" s="1"/>
  <c r="BB95" i="34"/>
  <c r="BB96" i="34"/>
  <c r="AA90" i="34" s="1"/>
  <c r="BB97" i="34"/>
  <c r="AA91" i="34" s="1"/>
  <c r="BB91" i="34"/>
  <c r="AA85" i="34" s="1"/>
  <c r="AR91" i="34"/>
  <c r="AS91" i="34"/>
  <c r="AT91" i="34"/>
  <c r="AU91" i="34"/>
  <c r="AV91" i="34"/>
  <c r="AW91" i="34"/>
  <c r="AX91" i="34"/>
  <c r="AY91" i="34"/>
  <c r="AR92" i="34"/>
  <c r="AS92" i="34"/>
  <c r="AT92" i="34"/>
  <c r="AU92" i="34"/>
  <c r="AV92" i="34"/>
  <c r="AW92" i="34"/>
  <c r="AX92" i="34"/>
  <c r="AY92" i="34"/>
  <c r="AR93" i="34"/>
  <c r="AS93" i="34"/>
  <c r="AT93" i="34"/>
  <c r="AU93" i="34"/>
  <c r="AV93" i="34"/>
  <c r="AW93" i="34"/>
  <c r="AX93" i="34"/>
  <c r="AY93" i="34"/>
  <c r="AR94" i="34"/>
  <c r="AS94" i="34"/>
  <c r="AT94" i="34"/>
  <c r="AU94" i="34"/>
  <c r="AV94" i="34"/>
  <c r="AW94" i="34"/>
  <c r="AX94" i="34"/>
  <c r="AY94" i="34"/>
  <c r="AR95" i="34"/>
  <c r="AS95" i="34"/>
  <c r="AT95" i="34"/>
  <c r="AU95" i="34"/>
  <c r="AV95" i="34"/>
  <c r="AW95" i="34"/>
  <c r="AX95" i="34"/>
  <c r="AY95" i="34"/>
  <c r="AR96" i="34"/>
  <c r="AS96" i="34"/>
  <c r="AT96" i="34"/>
  <c r="AU96" i="34"/>
  <c r="AV96" i="34"/>
  <c r="AW96" i="34"/>
  <c r="AX96" i="34"/>
  <c r="AY96" i="34"/>
  <c r="AR97" i="34"/>
  <c r="AS97" i="34"/>
  <c r="AT97" i="34"/>
  <c r="AU97" i="34"/>
  <c r="AV97" i="34"/>
  <c r="AW97" i="34"/>
  <c r="AX97" i="34"/>
  <c r="AY97" i="34"/>
  <c r="AQ92" i="34"/>
  <c r="AQ93" i="34"/>
  <c r="AQ94" i="34"/>
  <c r="AQ95" i="34"/>
  <c r="AQ96" i="34"/>
  <c r="AQ97" i="34"/>
  <c r="AQ91" i="34"/>
  <c r="AG91" i="34"/>
  <c r="AH91" i="34"/>
  <c r="AI91" i="34"/>
  <c r="AJ91" i="34"/>
  <c r="AK91" i="34"/>
  <c r="AL91" i="34"/>
  <c r="AM91" i="34"/>
  <c r="AN91" i="34"/>
  <c r="AG92" i="34"/>
  <c r="AH92" i="34"/>
  <c r="AI92" i="34"/>
  <c r="AJ92" i="34"/>
  <c r="AK92" i="34"/>
  <c r="AL92" i="34"/>
  <c r="AM92" i="34"/>
  <c r="AN92" i="34"/>
  <c r="AG93" i="34"/>
  <c r="AH93" i="34"/>
  <c r="AI93" i="34"/>
  <c r="AJ93" i="34"/>
  <c r="AK93" i="34"/>
  <c r="AL93" i="34"/>
  <c r="AM93" i="34"/>
  <c r="AN93" i="34"/>
  <c r="AG94" i="34"/>
  <c r="AH94" i="34"/>
  <c r="AI94" i="34"/>
  <c r="AJ94" i="34"/>
  <c r="AK94" i="34"/>
  <c r="AL94" i="34"/>
  <c r="AM94" i="34"/>
  <c r="AN94" i="34"/>
  <c r="AG95" i="34"/>
  <c r="AH95" i="34"/>
  <c r="AI95" i="34"/>
  <c r="AJ95" i="34"/>
  <c r="AK95" i="34"/>
  <c r="AL95" i="34"/>
  <c r="AM95" i="34"/>
  <c r="AN95" i="34"/>
  <c r="AG96" i="34"/>
  <c r="AH96" i="34"/>
  <c r="AI96" i="34"/>
  <c r="AJ96" i="34"/>
  <c r="AK96" i="34"/>
  <c r="AL96" i="34"/>
  <c r="AM96" i="34"/>
  <c r="AN96" i="34"/>
  <c r="AG97" i="34"/>
  <c r="AH97" i="34"/>
  <c r="AI97" i="34"/>
  <c r="AJ97" i="34"/>
  <c r="AK97" i="34"/>
  <c r="AL97" i="34"/>
  <c r="AM97" i="34"/>
  <c r="AN97" i="34"/>
  <c r="AF92" i="34"/>
  <c r="AF93" i="34"/>
  <c r="AF94" i="34"/>
  <c r="AF95" i="34"/>
  <c r="AF96" i="34"/>
  <c r="AF97" i="34"/>
  <c r="AF91" i="34"/>
  <c r="BB44" i="34"/>
  <c r="AA31" i="34" s="1"/>
  <c r="BE44" i="34" s="1"/>
  <c r="BB45" i="34"/>
  <c r="AA32" i="34" s="1"/>
  <c r="BE45" i="34" s="1"/>
  <c r="BB46" i="34"/>
  <c r="AA33" i="34" s="1"/>
  <c r="BE46" i="34" s="1"/>
  <c r="BB47" i="34"/>
  <c r="AA34" i="34" s="1"/>
  <c r="BE47" i="34" s="1"/>
  <c r="BB48" i="34"/>
  <c r="AA35" i="34" s="1"/>
  <c r="BE48" i="34" s="1"/>
  <c r="BB49" i="34"/>
  <c r="AA36" i="34" s="1"/>
  <c r="BE49" i="34" s="1"/>
  <c r="BB43" i="34"/>
  <c r="AA30" i="34" s="1"/>
  <c r="AY43" i="34"/>
  <c r="AY44" i="34"/>
  <c r="AY45" i="34"/>
  <c r="AY46" i="34"/>
  <c r="AY47" i="34"/>
  <c r="AY48" i="34"/>
  <c r="AY49" i="34"/>
  <c r="AR43" i="34"/>
  <c r="AS43" i="34"/>
  <c r="AT43" i="34"/>
  <c r="AU43" i="34"/>
  <c r="AV43" i="34"/>
  <c r="AW43" i="34"/>
  <c r="AX43" i="34"/>
  <c r="AR44" i="34"/>
  <c r="AS44" i="34"/>
  <c r="AT44" i="34"/>
  <c r="AU44" i="34"/>
  <c r="AV44" i="34"/>
  <c r="AW44" i="34"/>
  <c r="AX44" i="34"/>
  <c r="AR45" i="34"/>
  <c r="AS45" i="34"/>
  <c r="AT45" i="34"/>
  <c r="AU45" i="34"/>
  <c r="AV45" i="34"/>
  <c r="AW45" i="34"/>
  <c r="AX45" i="34"/>
  <c r="AR46" i="34"/>
  <c r="AS46" i="34"/>
  <c r="AT46" i="34"/>
  <c r="AU46" i="34"/>
  <c r="AV46" i="34"/>
  <c r="AW46" i="34"/>
  <c r="AX46" i="34"/>
  <c r="AR47" i="34"/>
  <c r="AS47" i="34"/>
  <c r="AT47" i="34"/>
  <c r="AU47" i="34"/>
  <c r="AV47" i="34"/>
  <c r="AW47" i="34"/>
  <c r="AX47" i="34"/>
  <c r="AR48" i="34"/>
  <c r="AS48" i="34"/>
  <c r="AT48" i="34"/>
  <c r="AU48" i="34"/>
  <c r="AV48" i="34"/>
  <c r="AW48" i="34"/>
  <c r="AX48" i="34"/>
  <c r="AR49" i="34"/>
  <c r="AS49" i="34"/>
  <c r="AT49" i="34"/>
  <c r="AU49" i="34"/>
  <c r="AV49" i="34"/>
  <c r="AW49" i="34"/>
  <c r="AX49" i="34"/>
  <c r="AQ44" i="34"/>
  <c r="AQ45" i="34"/>
  <c r="AQ46" i="34"/>
  <c r="AQ47" i="34"/>
  <c r="AQ48" i="34"/>
  <c r="AQ49" i="34"/>
  <c r="AQ43" i="34"/>
  <c r="AG43" i="34"/>
  <c r="AH43" i="34"/>
  <c r="AI43" i="34"/>
  <c r="AJ43" i="34"/>
  <c r="AK43" i="34"/>
  <c r="AL43" i="34"/>
  <c r="AM43" i="34"/>
  <c r="AN43" i="34"/>
  <c r="BG43" i="34"/>
  <c r="BH43" i="34"/>
  <c r="BI43" i="34"/>
  <c r="BJ43" i="34"/>
  <c r="BK43" i="34"/>
  <c r="BL43" i="34"/>
  <c r="BM43" i="34"/>
  <c r="BN43" i="34"/>
  <c r="AG44" i="34"/>
  <c r="AH44" i="34"/>
  <c r="AI44" i="34"/>
  <c r="AJ44" i="34"/>
  <c r="AK44" i="34"/>
  <c r="AL44" i="34"/>
  <c r="AM44" i="34"/>
  <c r="AN44" i="34"/>
  <c r="BG44" i="34"/>
  <c r="BH44" i="34"/>
  <c r="BI44" i="34"/>
  <c r="BJ44" i="34"/>
  <c r="BK44" i="34"/>
  <c r="BL44" i="34"/>
  <c r="BM44" i="34"/>
  <c r="BN44" i="34"/>
  <c r="AG45" i="34"/>
  <c r="AH45" i="34"/>
  <c r="AI45" i="34"/>
  <c r="AJ45" i="34"/>
  <c r="AK45" i="34"/>
  <c r="AL45" i="34"/>
  <c r="AM45" i="34"/>
  <c r="AN45" i="34"/>
  <c r="BG45" i="34"/>
  <c r="BH45" i="34"/>
  <c r="BI45" i="34"/>
  <c r="BJ45" i="34"/>
  <c r="BK45" i="34"/>
  <c r="BL45" i="34"/>
  <c r="BM45" i="34"/>
  <c r="BN45" i="34"/>
  <c r="AG46" i="34"/>
  <c r="AH46" i="34"/>
  <c r="AI46" i="34"/>
  <c r="AJ46" i="34"/>
  <c r="AK46" i="34"/>
  <c r="AL46" i="34"/>
  <c r="AM46" i="34"/>
  <c r="AN46" i="34"/>
  <c r="BG46" i="34"/>
  <c r="BH46" i="34"/>
  <c r="BI46" i="34"/>
  <c r="BJ46" i="34"/>
  <c r="BK46" i="34"/>
  <c r="BL46" i="34"/>
  <c r="BM46" i="34"/>
  <c r="BN46" i="34"/>
  <c r="AG47" i="34"/>
  <c r="AH47" i="34"/>
  <c r="AI47" i="34"/>
  <c r="AJ47" i="34"/>
  <c r="AK47" i="34"/>
  <c r="AL47" i="34"/>
  <c r="AM47" i="34"/>
  <c r="AN47" i="34"/>
  <c r="BG47" i="34"/>
  <c r="BH47" i="34"/>
  <c r="BI47" i="34"/>
  <c r="BJ47" i="34"/>
  <c r="BK47" i="34"/>
  <c r="BL47" i="34"/>
  <c r="BM47" i="34"/>
  <c r="BN47" i="34"/>
  <c r="AG48" i="34"/>
  <c r="AH48" i="34"/>
  <c r="AI48" i="34"/>
  <c r="AJ48" i="34"/>
  <c r="AK48" i="34"/>
  <c r="AL48" i="34"/>
  <c r="AM48" i="34"/>
  <c r="AN48" i="34"/>
  <c r="BG48" i="34"/>
  <c r="BH48" i="34"/>
  <c r="BI48" i="34"/>
  <c r="BJ48" i="34"/>
  <c r="BK48" i="34"/>
  <c r="BL48" i="34"/>
  <c r="BM48" i="34"/>
  <c r="BN48" i="34"/>
  <c r="AG49" i="34"/>
  <c r="AH49" i="34"/>
  <c r="AI49" i="34"/>
  <c r="AJ49" i="34"/>
  <c r="AK49" i="34"/>
  <c r="AL49" i="34"/>
  <c r="AM49" i="34"/>
  <c r="AN49" i="34"/>
  <c r="BG49" i="34"/>
  <c r="BH49" i="34"/>
  <c r="BI49" i="34"/>
  <c r="BJ49" i="34"/>
  <c r="BK49" i="34"/>
  <c r="BL49" i="34"/>
  <c r="BM49" i="34"/>
  <c r="BN49" i="34"/>
  <c r="AF44" i="34"/>
  <c r="AF45" i="34"/>
  <c r="AF46" i="34"/>
  <c r="AF47" i="34"/>
  <c r="AF48" i="34"/>
  <c r="AF49" i="34"/>
  <c r="AF43" i="34"/>
  <c r="H12" i="20"/>
  <c r="AZ91" i="34" l="1"/>
  <c r="Y85" i="34" s="1"/>
  <c r="AO91" i="34"/>
  <c r="W85" i="34" s="1"/>
  <c r="AZ95" i="34"/>
  <c r="Y89" i="34" s="1"/>
  <c r="AZ97" i="34"/>
  <c r="Y91" i="34" s="1"/>
  <c r="AO95" i="34"/>
  <c r="W89" i="34" s="1"/>
  <c r="AZ92" i="34"/>
  <c r="Y86" i="34" s="1"/>
  <c r="AZ96" i="34"/>
  <c r="Y90" i="34" s="1"/>
  <c r="AO94" i="34"/>
  <c r="W88" i="34" s="1"/>
  <c r="V81" i="34" s="1" a="1"/>
  <c r="V81" i="34" s="1"/>
  <c r="AO92" i="34"/>
  <c r="W86" i="34" s="1"/>
  <c r="AO96" i="34"/>
  <c r="W90" i="34" s="1"/>
  <c r="AO93" i="34"/>
  <c r="W87" i="34" s="1"/>
  <c r="AZ94" i="34"/>
  <c r="Y88" i="34" s="1"/>
  <c r="AZ93" i="34"/>
  <c r="Y87" i="34" s="1"/>
  <c r="AO97" i="34"/>
  <c r="W91" i="34" s="1"/>
  <c r="AZ48" i="34"/>
  <c r="Y35" i="34" s="1"/>
  <c r="AO48" i="34"/>
  <c r="W35" i="34" s="1"/>
  <c r="AZ47" i="34"/>
  <c r="Y34" i="34" s="1"/>
  <c r="AO47" i="34"/>
  <c r="W34" i="34" s="1"/>
  <c r="AZ46" i="34"/>
  <c r="Y33" i="34" s="1"/>
  <c r="AO46" i="34"/>
  <c r="W33" i="34" s="1"/>
  <c r="AZ45" i="34"/>
  <c r="Y32" i="34" s="1"/>
  <c r="AO45" i="34"/>
  <c r="W32" i="34" s="1"/>
  <c r="AZ44" i="34"/>
  <c r="Y31" i="34" s="1"/>
  <c r="AO44" i="34"/>
  <c r="W31" i="34" s="1"/>
  <c r="V26" i="34" s="1" a="1"/>
  <c r="V26" i="34" s="1"/>
  <c r="AZ49" i="34"/>
  <c r="Y36" i="34" s="1"/>
  <c r="AO49" i="34"/>
  <c r="W36" i="34" s="1"/>
  <c r="AZ43" i="34"/>
  <c r="Y30" i="34" s="1"/>
  <c r="AO43" i="34"/>
  <c r="W30" i="34" s="1"/>
  <c r="B11" i="34" l="1"/>
  <c r="A2" i="12"/>
  <c r="A54" i="66"/>
  <c r="A53" i="66"/>
  <c r="A52" i="66"/>
  <c r="J51" i="66"/>
  <c r="A51" i="66"/>
  <c r="D48" i="66"/>
  <c r="D49" i="66"/>
  <c r="D47" i="66"/>
  <c r="I22" i="66"/>
  <c r="E22" i="66"/>
  <c r="I21" i="66"/>
  <c r="E21" i="66"/>
  <c r="I20" i="66"/>
  <c r="E20" i="66"/>
  <c r="E19" i="66"/>
  <c r="G16" i="66"/>
  <c r="G15" i="66"/>
  <c r="G14" i="66"/>
  <c r="G13" i="66"/>
  <c r="H2" i="66" l="1"/>
  <c r="DT73" i="56"/>
  <c r="DR13" i="56"/>
  <c r="N12" i="56" s="1"/>
  <c r="F2" i="56"/>
  <c r="BW76" i="8"/>
  <c r="FT12" i="8"/>
  <c r="N12" i="8" s="1"/>
  <c r="B16" i="58"/>
  <c r="B16" i="4" s="1"/>
  <c r="B16" i="43" s="1"/>
  <c r="B16" i="36" s="1"/>
  <c r="B16" i="44" s="1"/>
  <c r="B16" i="37" s="1"/>
  <c r="B16" i="45" s="1"/>
  <c r="B16" i="57"/>
  <c r="K77" i="8"/>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Q81" i="12"/>
  <c r="Q82" i="12"/>
  <c r="Q83" i="12"/>
  <c r="Q34" i="12"/>
  <c r="A26" i="68"/>
  <c r="N84" i="12"/>
  <c r="L10" i="68" s="1"/>
  <c r="P83" i="12"/>
  <c r="O83" i="12"/>
  <c r="P82" i="12"/>
  <c r="O82" i="12"/>
  <c r="P81" i="12"/>
  <c r="O81" i="12"/>
  <c r="P80" i="12"/>
  <c r="O80" i="12"/>
  <c r="P79" i="12"/>
  <c r="O79" i="12"/>
  <c r="P78" i="12"/>
  <c r="O78" i="12"/>
  <c r="P77" i="12"/>
  <c r="O77" i="12"/>
  <c r="P76" i="12"/>
  <c r="O76" i="12"/>
  <c r="P75" i="12"/>
  <c r="O75" i="12"/>
  <c r="P74" i="12"/>
  <c r="O74" i="12"/>
  <c r="P73" i="12"/>
  <c r="O73" i="12"/>
  <c r="P72" i="12"/>
  <c r="O72" i="12"/>
  <c r="P71" i="12"/>
  <c r="O71" i="12"/>
  <c r="P70" i="12"/>
  <c r="O70" i="12"/>
  <c r="P69" i="12"/>
  <c r="O69" i="12"/>
  <c r="P68" i="12"/>
  <c r="O68" i="12"/>
  <c r="P67" i="12"/>
  <c r="O67" i="12"/>
  <c r="P66" i="12"/>
  <c r="O66" i="12"/>
  <c r="P65" i="12"/>
  <c r="O65" i="12"/>
  <c r="P64" i="12"/>
  <c r="O64" i="12"/>
  <c r="P63" i="12"/>
  <c r="O63" i="12"/>
  <c r="P62" i="12"/>
  <c r="O62" i="12"/>
  <c r="P61" i="12"/>
  <c r="O61" i="12"/>
  <c r="P60" i="12"/>
  <c r="O60" i="12"/>
  <c r="P59" i="12"/>
  <c r="O59" i="12"/>
  <c r="P58" i="12"/>
  <c r="O58" i="12"/>
  <c r="P57" i="12"/>
  <c r="O57" i="12"/>
  <c r="P56" i="12"/>
  <c r="O56" i="12"/>
  <c r="P55" i="12"/>
  <c r="O55" i="12"/>
  <c r="P54" i="12"/>
  <c r="O54" i="12"/>
  <c r="P53" i="12"/>
  <c r="O53" i="12"/>
  <c r="P52" i="12"/>
  <c r="O52" i="12"/>
  <c r="P51" i="12"/>
  <c r="O51" i="12"/>
  <c r="P50" i="12"/>
  <c r="O50" i="12"/>
  <c r="P49" i="12"/>
  <c r="O49" i="12"/>
  <c r="P48" i="12"/>
  <c r="O48" i="12"/>
  <c r="P47" i="12"/>
  <c r="O47" i="12"/>
  <c r="P46" i="12"/>
  <c r="O46" i="12"/>
  <c r="P45" i="12"/>
  <c r="O45" i="12"/>
  <c r="P44" i="12"/>
  <c r="O44" i="12"/>
  <c r="P43" i="12"/>
  <c r="O43" i="12"/>
  <c r="P42" i="12"/>
  <c r="O42" i="12"/>
  <c r="P41" i="12"/>
  <c r="O41" i="12"/>
  <c r="P40" i="12"/>
  <c r="O40" i="12"/>
  <c r="P39" i="12"/>
  <c r="O39" i="12"/>
  <c r="P38" i="12"/>
  <c r="O38" i="12"/>
  <c r="AU37" i="12"/>
  <c r="P37" i="12"/>
  <c r="O37" i="12"/>
  <c r="AU36" i="12"/>
  <c r="P36" i="12"/>
  <c r="O36" i="12"/>
  <c r="AU35" i="12"/>
  <c r="P35" i="12"/>
  <c r="O35" i="12"/>
  <c r="AU34" i="12"/>
  <c r="P34" i="12"/>
  <c r="O34" i="12"/>
  <c r="AU33" i="12"/>
  <c r="AU32" i="12"/>
  <c r="AU30" i="12"/>
  <c r="AU29" i="12"/>
  <c r="AU28" i="12"/>
  <c r="AU27" i="12"/>
  <c r="AU26" i="12"/>
  <c r="AU25" i="12"/>
  <c r="AU24" i="12"/>
  <c r="AU22" i="12"/>
  <c r="AU21" i="12"/>
  <c r="AU20" i="12"/>
  <c r="AU19" i="12"/>
  <c r="AU18" i="12"/>
  <c r="AU17" i="12"/>
  <c r="J53" i="66" l="1"/>
  <c r="L12" i="68"/>
  <c r="S84" i="12"/>
  <c r="M17" i="12" s="1"/>
  <c r="F14" i="68" s="1"/>
  <c r="R77" i="8"/>
  <c r="AD77" i="8" s="1"/>
  <c r="K57" i="56"/>
  <c r="M57" i="56" s="1"/>
  <c r="Q84" i="12"/>
  <c r="M15" i="12" s="1"/>
  <c r="M77" i="8"/>
  <c r="T77" i="8" s="1"/>
  <c r="AF77" i="8" s="1"/>
  <c r="M20" i="12"/>
  <c r="N14" i="12"/>
  <c r="M18" i="12" l="1"/>
  <c r="F79" i="66"/>
  <c r="F80" i="66"/>
  <c r="F13" i="68"/>
  <c r="F78" i="66"/>
  <c r="J24" i="12"/>
  <c r="A82" i="66" s="1"/>
  <c r="A1" i="68" l="1"/>
  <c r="A42" i="40"/>
  <c r="A43" i="40"/>
  <c r="A44" i="40"/>
  <c r="A45" i="40"/>
  <c r="A46" i="40"/>
  <c r="A47" i="40"/>
  <c r="A48" i="40"/>
  <c r="A49" i="40"/>
  <c r="A50" i="40"/>
  <c r="A51" i="40"/>
  <c r="A52" i="40"/>
  <c r="A53" i="40"/>
  <c r="A54" i="40"/>
  <c r="A55" i="40"/>
  <c r="A56" i="40"/>
  <c r="A57" i="40"/>
  <c r="A58" i="40"/>
  <c r="A41" i="40"/>
  <c r="A40" i="40"/>
  <c r="A39" i="40"/>
  <c r="M89" i="40"/>
  <c r="B81" i="40" s="1"/>
  <c r="M91" i="40"/>
  <c r="M90" i="40"/>
  <c r="M81" i="40"/>
  <c r="M85" i="40"/>
  <c r="M84" i="40"/>
  <c r="M83" i="40"/>
  <c r="M82" i="40"/>
  <c r="M72" i="40"/>
  <c r="B75" i="40" s="1"/>
  <c r="M76" i="40"/>
  <c r="M75" i="40"/>
  <c r="M74" i="40"/>
  <c r="M73" i="40"/>
  <c r="H55" i="40" l="1"/>
  <c r="D55" i="40"/>
  <c r="C55" i="40"/>
  <c r="I55" i="40"/>
  <c r="D53" i="40"/>
  <c r="I53" i="40"/>
  <c r="C53" i="40"/>
  <c r="H53" i="40"/>
  <c r="D52" i="40"/>
  <c r="C52" i="40"/>
  <c r="H52" i="40"/>
  <c r="I52" i="40"/>
  <c r="D51" i="40"/>
  <c r="I51" i="40"/>
  <c r="H51" i="40"/>
  <c r="C51" i="40"/>
  <c r="I57" i="40"/>
  <c r="C57" i="40"/>
  <c r="D57" i="40"/>
  <c r="H57" i="40"/>
  <c r="I49" i="40"/>
  <c r="C49" i="40"/>
  <c r="D49" i="40"/>
  <c r="H49" i="40"/>
  <c r="H54" i="40"/>
  <c r="D54" i="40"/>
  <c r="I54" i="40"/>
  <c r="C54" i="40"/>
  <c r="I58" i="40"/>
  <c r="C58" i="40"/>
  <c r="H58" i="40"/>
  <c r="D58" i="40"/>
  <c r="I50" i="40"/>
  <c r="C50" i="40"/>
  <c r="H50" i="40"/>
  <c r="D50" i="40"/>
  <c r="C56" i="40"/>
  <c r="H56" i="40"/>
  <c r="D56" i="40"/>
  <c r="I56" i="40"/>
  <c r="C48" i="40"/>
  <c r="H48" i="40"/>
  <c r="D48" i="40"/>
  <c r="I48" i="40"/>
  <c r="H47" i="40"/>
  <c r="C47" i="40"/>
  <c r="I47" i="40"/>
  <c r="D47" i="40"/>
  <c r="H46" i="40"/>
  <c r="I46" i="40"/>
  <c r="D46" i="40"/>
  <c r="C46" i="40"/>
  <c r="H41" i="40"/>
  <c r="I41" i="40"/>
  <c r="D41" i="40"/>
  <c r="C41" i="40"/>
  <c r="I39" i="40"/>
  <c r="D39" i="40"/>
  <c r="H39" i="40"/>
  <c r="C39" i="40"/>
  <c r="H40" i="40"/>
  <c r="C40" i="40"/>
  <c r="I40" i="40"/>
  <c r="D40" i="40"/>
  <c r="H44" i="40"/>
  <c r="I44" i="40"/>
  <c r="D44" i="40"/>
  <c r="C44" i="40"/>
  <c r="I43" i="40"/>
  <c r="D43" i="40"/>
  <c r="H43" i="40"/>
  <c r="C43" i="40"/>
  <c r="I45" i="40"/>
  <c r="H45" i="40"/>
  <c r="D45" i="40"/>
  <c r="C45" i="40"/>
  <c r="I42" i="40"/>
  <c r="C42" i="40"/>
  <c r="D42" i="40"/>
  <c r="H42" i="40"/>
  <c r="M151" i="68"/>
  <c r="M152" i="68" s="1"/>
  <c r="N29" i="68"/>
  <c r="O7" i="42" s="1"/>
  <c r="P7" i="42" s="1"/>
  <c r="M30" i="68" l="1"/>
  <c r="N9" i="42" s="1"/>
  <c r="G71" i="40"/>
  <c r="G69" i="40"/>
  <c r="G67" i="40"/>
  <c r="AW22" i="68"/>
  <c r="D61" i="40"/>
  <c r="A61" i="40"/>
  <c r="C38" i="40"/>
  <c r="C23" i="40"/>
  <c r="AX22" i="68" l="1"/>
  <c r="AW136" i="68"/>
  <c r="AW144" i="68"/>
  <c r="AW128" i="68"/>
  <c r="AW120" i="68"/>
  <c r="AW112" i="68"/>
  <c r="AW96" i="68"/>
  <c r="AW104" i="68"/>
  <c r="AW88" i="68"/>
  <c r="AW72" i="68"/>
  <c r="AW80" i="68"/>
  <c r="AW64" i="68"/>
  <c r="AW143" i="68"/>
  <c r="AW56" i="68"/>
  <c r="AW135" i="68"/>
  <c r="AW119" i="68"/>
  <c r="AW127" i="68"/>
  <c r="AW111" i="68"/>
  <c r="AW87" i="68"/>
  <c r="AW103" i="68"/>
  <c r="AW95" i="68"/>
  <c r="AW79" i="68"/>
  <c r="AW71" i="68"/>
  <c r="AW55" i="68"/>
  <c r="AW142" i="68"/>
  <c r="AW126" i="68"/>
  <c r="AW63" i="68"/>
  <c r="AW134" i="68"/>
  <c r="AW102" i="68"/>
  <c r="AW110" i="68"/>
  <c r="AW94" i="68"/>
  <c r="AW118" i="68"/>
  <c r="AW86" i="68"/>
  <c r="AW78" i="68"/>
  <c r="AW70" i="68"/>
  <c r="AW54" i="68"/>
  <c r="AW141" i="68"/>
  <c r="AW62" i="68"/>
  <c r="AW133" i="68"/>
  <c r="AW101" i="68"/>
  <c r="AW125" i="68"/>
  <c r="AW117" i="68"/>
  <c r="AW85" i="68"/>
  <c r="AW109" i="68"/>
  <c r="AW93" i="68"/>
  <c r="AW124" i="68"/>
  <c r="AW77" i="68"/>
  <c r="AW61" i="68"/>
  <c r="AW53" i="68"/>
  <c r="AW140" i="68"/>
  <c r="AW132" i="68"/>
  <c r="AW116" i="68"/>
  <c r="AW68" i="68"/>
  <c r="AW69" i="68"/>
  <c r="AW108" i="68"/>
  <c r="AW100" i="68"/>
  <c r="AW84" i="68"/>
  <c r="AW52" i="68"/>
  <c r="AW60" i="68"/>
  <c r="AW28" i="68"/>
  <c r="AW92" i="68"/>
  <c r="AW76" i="68"/>
  <c r="AW75" i="68"/>
  <c r="AW83" i="68"/>
  <c r="AW91" i="68"/>
  <c r="AW67" i="68"/>
  <c r="AW139" i="68"/>
  <c r="AW51" i="68"/>
  <c r="AW27" i="68"/>
  <c r="AW107" i="68"/>
  <c r="AW99" i="68"/>
  <c r="AW130" i="68"/>
  <c r="AW138" i="68"/>
  <c r="AW59" i="68"/>
  <c r="AW131" i="68"/>
  <c r="AW123" i="68"/>
  <c r="AW106" i="68"/>
  <c r="AW114" i="68"/>
  <c r="AW58" i="68"/>
  <c r="AW122" i="68"/>
  <c r="AW129" i="68"/>
  <c r="AW115" i="68"/>
  <c r="AW121" i="68"/>
  <c r="AW98" i="68"/>
  <c r="AW90" i="68"/>
  <c r="AW82" i="68"/>
  <c r="AW50" i="68"/>
  <c r="AW137" i="68"/>
  <c r="AW113" i="68"/>
  <c r="AW97" i="68"/>
  <c r="AW89" i="68"/>
  <c r="AW65" i="68"/>
  <c r="AW74" i="68"/>
  <c r="AW66" i="68"/>
  <c r="AW105" i="68"/>
  <c r="AW81" i="68"/>
  <c r="AW57" i="68"/>
  <c r="AW73" i="68"/>
  <c r="AW49" i="68"/>
  <c r="AW145" i="68"/>
  <c r="AW29" i="68"/>
  <c r="AW21" i="68"/>
  <c r="AY22" i="68"/>
  <c r="AX21" i="68"/>
  <c r="AY136" i="68" l="1"/>
  <c r="AY144" i="68"/>
  <c r="AY128" i="68"/>
  <c r="AY120" i="68"/>
  <c r="AY104" i="68"/>
  <c r="AY112" i="68"/>
  <c r="AY96" i="68"/>
  <c r="AY80" i="68"/>
  <c r="AY88" i="68"/>
  <c r="AY72" i="68"/>
  <c r="AY64" i="68"/>
  <c r="AY56" i="68"/>
  <c r="AY143" i="68"/>
  <c r="AY111" i="68"/>
  <c r="AY135" i="68"/>
  <c r="AY127" i="68"/>
  <c r="AY119" i="68"/>
  <c r="AY87" i="68"/>
  <c r="AY95" i="68"/>
  <c r="AY103" i="68"/>
  <c r="AY79" i="68"/>
  <c r="AY63" i="68"/>
  <c r="AY55" i="68"/>
  <c r="AY71" i="68"/>
  <c r="AY134" i="68"/>
  <c r="AY142" i="68"/>
  <c r="AY126" i="68"/>
  <c r="AY118" i="68"/>
  <c r="AY110" i="68"/>
  <c r="AY102" i="68"/>
  <c r="AY94" i="68"/>
  <c r="AY62" i="68"/>
  <c r="AY86" i="68"/>
  <c r="AY141" i="68"/>
  <c r="AY70" i="68"/>
  <c r="AY125" i="68"/>
  <c r="AY78" i="68"/>
  <c r="AY54" i="68"/>
  <c r="AY109" i="68"/>
  <c r="AY93" i="68"/>
  <c r="AY117" i="68"/>
  <c r="AY101" i="68"/>
  <c r="AY85" i="68"/>
  <c r="AY133" i="68"/>
  <c r="AY77" i="68"/>
  <c r="AY69" i="68"/>
  <c r="AY140" i="68"/>
  <c r="AY61" i="68"/>
  <c r="AY53" i="68"/>
  <c r="AY124" i="68"/>
  <c r="AY108" i="68"/>
  <c r="AY92" i="68"/>
  <c r="AY116" i="68"/>
  <c r="AY132" i="68"/>
  <c r="AY100" i="68"/>
  <c r="AY28" i="68"/>
  <c r="AY84" i="68"/>
  <c r="AY68" i="68"/>
  <c r="AY52" i="68"/>
  <c r="AY76" i="68"/>
  <c r="AY60" i="68"/>
  <c r="AY83" i="68"/>
  <c r="AY27" i="68"/>
  <c r="AY51" i="68"/>
  <c r="AY75" i="68"/>
  <c r="AY59" i="68"/>
  <c r="AY91" i="68"/>
  <c r="AY67" i="68"/>
  <c r="AY139" i="68"/>
  <c r="AY99" i="68"/>
  <c r="AY138" i="68"/>
  <c r="AY131" i="68"/>
  <c r="AY123" i="68"/>
  <c r="AY115" i="68"/>
  <c r="AY107" i="68"/>
  <c r="AY130" i="68"/>
  <c r="AY122" i="68"/>
  <c r="AY50" i="68"/>
  <c r="AY129" i="68"/>
  <c r="AY98" i="68"/>
  <c r="AY90" i="68"/>
  <c r="AY74" i="68"/>
  <c r="AY113" i="68"/>
  <c r="AY82" i="68"/>
  <c r="AY137" i="68"/>
  <c r="AY58" i="68"/>
  <c r="AY106" i="68"/>
  <c r="AY97" i="68"/>
  <c r="AY57" i="68"/>
  <c r="AY49" i="68"/>
  <c r="AY73" i="68"/>
  <c r="AY66" i="68"/>
  <c r="AY89" i="68"/>
  <c r="AY114" i="68"/>
  <c r="AY121" i="68"/>
  <c r="AY105" i="68"/>
  <c r="AY81" i="68"/>
  <c r="AY65" i="68"/>
  <c r="AY145" i="68"/>
  <c r="AY29" i="68"/>
  <c r="AX136" i="68"/>
  <c r="AX128" i="68"/>
  <c r="AX120" i="68"/>
  <c r="AX112" i="68"/>
  <c r="AX96" i="68"/>
  <c r="AX104" i="68"/>
  <c r="AX88" i="68"/>
  <c r="AX64" i="68"/>
  <c r="AX72" i="68"/>
  <c r="AX80" i="68"/>
  <c r="AX56" i="68"/>
  <c r="AX144" i="68"/>
  <c r="AX135" i="68"/>
  <c r="AX119" i="68"/>
  <c r="AX127" i="68"/>
  <c r="AX143" i="68"/>
  <c r="AX103" i="68"/>
  <c r="AX71" i="68"/>
  <c r="AX95" i="68"/>
  <c r="AX87" i="68"/>
  <c r="AX111" i="68"/>
  <c r="AX63" i="68"/>
  <c r="AX79" i="68"/>
  <c r="AX55" i="68"/>
  <c r="AX142" i="68"/>
  <c r="AX126" i="68"/>
  <c r="AX134" i="68"/>
  <c r="AX118" i="68"/>
  <c r="AX110" i="68"/>
  <c r="AX102" i="68"/>
  <c r="AX94" i="68"/>
  <c r="AX86" i="68"/>
  <c r="AX70" i="68"/>
  <c r="AX141" i="68"/>
  <c r="AX62" i="68"/>
  <c r="AX133" i="68"/>
  <c r="AX54" i="68"/>
  <c r="AX109" i="68"/>
  <c r="AX101" i="68"/>
  <c r="AX117" i="68"/>
  <c r="AX77" i="68"/>
  <c r="AX125" i="68"/>
  <c r="AX93" i="68"/>
  <c r="AX61" i="68"/>
  <c r="AX140" i="68"/>
  <c r="AX78" i="68"/>
  <c r="AX85" i="68"/>
  <c r="AX132" i="68"/>
  <c r="AX69" i="68"/>
  <c r="AX116" i="68"/>
  <c r="AX100" i="68"/>
  <c r="AX53" i="68"/>
  <c r="AX124" i="68"/>
  <c r="AX76" i="68"/>
  <c r="AX60" i="68"/>
  <c r="AX68" i="68"/>
  <c r="AX28" i="68"/>
  <c r="AX91" i="68"/>
  <c r="AX92" i="68"/>
  <c r="AX108" i="68"/>
  <c r="AX84" i="68"/>
  <c r="AX83" i="68"/>
  <c r="AX75" i="68"/>
  <c r="AX52" i="68"/>
  <c r="AX131" i="68"/>
  <c r="AX51" i="68"/>
  <c r="AX27" i="68"/>
  <c r="AX139" i="68"/>
  <c r="AX59" i="68"/>
  <c r="AX67" i="68"/>
  <c r="AX99" i="68"/>
  <c r="AX130" i="68"/>
  <c r="AX123" i="68"/>
  <c r="AX115" i="68"/>
  <c r="AX138" i="68"/>
  <c r="AX114" i="68"/>
  <c r="AX58" i="68"/>
  <c r="AX121" i="68"/>
  <c r="AX98" i="68"/>
  <c r="AX90" i="68"/>
  <c r="AX107" i="68"/>
  <c r="AX82" i="68"/>
  <c r="AX74" i="68"/>
  <c r="AX122" i="68"/>
  <c r="AX66" i="68"/>
  <c r="AX50" i="68"/>
  <c r="AX137" i="68"/>
  <c r="AX73" i="68"/>
  <c r="AX57" i="68"/>
  <c r="AX106" i="68"/>
  <c r="AX65" i="68"/>
  <c r="AX97" i="68"/>
  <c r="AX105" i="68"/>
  <c r="AX113" i="68"/>
  <c r="AX81" i="68"/>
  <c r="AX49" i="68"/>
  <c r="AX129" i="68"/>
  <c r="AX89" i="68"/>
  <c r="AX145" i="68"/>
  <c r="AX29" i="68"/>
  <c r="AZ22" i="68"/>
  <c r="AY21" i="68"/>
  <c r="G10" i="69"/>
  <c r="G11" i="69"/>
  <c r="G12" i="69"/>
  <c r="G13" i="69"/>
  <c r="G14" i="69"/>
  <c r="G15" i="69"/>
  <c r="G16" i="69"/>
  <c r="G17" i="69"/>
  <c r="G18" i="69"/>
  <c r="G19" i="69"/>
  <c r="G20" i="69"/>
  <c r="G21" i="69"/>
  <c r="G22" i="69"/>
  <c r="G23" i="69"/>
  <c r="G24" i="69"/>
  <c r="G25" i="69"/>
  <c r="G26" i="69"/>
  <c r="G27" i="69"/>
  <c r="G28" i="69"/>
  <c r="G9" i="69"/>
  <c r="C21" i="40"/>
  <c r="AD23" i="68" s="1"/>
  <c r="A2" i="60"/>
  <c r="A1" i="69"/>
  <c r="AZ144" i="68" l="1"/>
  <c r="AZ136" i="68"/>
  <c r="AZ128" i="68"/>
  <c r="AZ112" i="68"/>
  <c r="AZ120" i="68"/>
  <c r="AZ104" i="68"/>
  <c r="AZ96" i="68"/>
  <c r="AZ88" i="68"/>
  <c r="AZ72" i="68"/>
  <c r="AZ64" i="68"/>
  <c r="AZ80" i="68"/>
  <c r="AZ56" i="68"/>
  <c r="AZ135" i="68"/>
  <c r="AZ119" i="68"/>
  <c r="AZ143" i="68"/>
  <c r="AZ127" i="68"/>
  <c r="AZ111" i="68"/>
  <c r="AZ103" i="68"/>
  <c r="AZ63" i="68"/>
  <c r="AZ95" i="68"/>
  <c r="AZ87" i="68"/>
  <c r="AZ79" i="68"/>
  <c r="AZ71" i="68"/>
  <c r="AZ55" i="68"/>
  <c r="AZ142" i="68"/>
  <c r="AZ134" i="68"/>
  <c r="AZ110" i="68"/>
  <c r="AZ102" i="68"/>
  <c r="AZ86" i="68"/>
  <c r="AZ118" i="68"/>
  <c r="AZ126" i="68"/>
  <c r="AZ94" i="68"/>
  <c r="AZ141" i="68"/>
  <c r="AZ54" i="68"/>
  <c r="AZ70" i="68"/>
  <c r="AZ133" i="68"/>
  <c r="AZ62" i="68"/>
  <c r="AZ78" i="68"/>
  <c r="AZ77" i="68"/>
  <c r="AZ109" i="68"/>
  <c r="AZ125" i="68"/>
  <c r="AZ93" i="68"/>
  <c r="AZ117" i="68"/>
  <c r="AZ101" i="68"/>
  <c r="AZ85" i="68"/>
  <c r="AZ140" i="68"/>
  <c r="AZ53" i="68"/>
  <c r="AZ132" i="68"/>
  <c r="AZ69" i="68"/>
  <c r="AZ61" i="68"/>
  <c r="AZ116" i="68"/>
  <c r="AZ124" i="68"/>
  <c r="AZ100" i="68"/>
  <c r="AZ84" i="68"/>
  <c r="AZ52" i="68"/>
  <c r="AZ68" i="68"/>
  <c r="AZ108" i="68"/>
  <c r="AZ92" i="68"/>
  <c r="AZ60" i="68"/>
  <c r="AZ75" i="68"/>
  <c r="AZ28" i="68"/>
  <c r="AZ83" i="68"/>
  <c r="AZ91" i="68"/>
  <c r="AZ76" i="68"/>
  <c r="AZ131" i="68"/>
  <c r="AZ67" i="68"/>
  <c r="AZ51" i="68"/>
  <c r="AZ27" i="68"/>
  <c r="AZ59" i="68"/>
  <c r="AZ139" i="68"/>
  <c r="AZ99" i="68"/>
  <c r="AZ130" i="68"/>
  <c r="AZ122" i="68"/>
  <c r="AZ123" i="68"/>
  <c r="AZ115" i="68"/>
  <c r="AZ107" i="68"/>
  <c r="AZ138" i="68"/>
  <c r="AZ74" i="68"/>
  <c r="AZ50" i="68"/>
  <c r="AZ121" i="68"/>
  <c r="AZ114" i="68"/>
  <c r="AZ98" i="68"/>
  <c r="AZ90" i="68"/>
  <c r="AZ82" i="68"/>
  <c r="AZ129" i="68"/>
  <c r="AZ58" i="68"/>
  <c r="AZ106" i="68"/>
  <c r="AZ137" i="68"/>
  <c r="AZ66" i="68"/>
  <c r="AZ97" i="68"/>
  <c r="AZ89" i="68"/>
  <c r="AZ81" i="68"/>
  <c r="AZ73" i="68"/>
  <c r="AZ105" i="68"/>
  <c r="AZ65" i="68"/>
  <c r="AZ49" i="68"/>
  <c r="AZ113" i="68"/>
  <c r="AZ57" i="68"/>
  <c r="AZ145" i="68"/>
  <c r="AZ29" i="68"/>
  <c r="BA22" i="68"/>
  <c r="AZ21" i="68"/>
  <c r="H14" i="20"/>
  <c r="B2" i="20" s="1"/>
  <c r="C9" i="20"/>
  <c r="O10" i="69"/>
  <c r="I10" i="69" s="1"/>
  <c r="O11" i="69"/>
  <c r="I11" i="69" s="1"/>
  <c r="O12" i="69"/>
  <c r="I12" i="69" s="1"/>
  <c r="O13" i="69"/>
  <c r="I13" i="69" s="1"/>
  <c r="O14" i="69"/>
  <c r="I14" i="69" s="1"/>
  <c r="O15" i="69"/>
  <c r="I15" i="69" s="1"/>
  <c r="O16" i="69"/>
  <c r="I16" i="69" s="1"/>
  <c r="O17" i="69"/>
  <c r="I17" i="69" s="1"/>
  <c r="O18" i="69"/>
  <c r="I18" i="69" s="1"/>
  <c r="O19" i="69"/>
  <c r="I19" i="69" s="1"/>
  <c r="O20" i="69"/>
  <c r="I20" i="69" s="1"/>
  <c r="O21" i="69"/>
  <c r="I21" i="69" s="1"/>
  <c r="O22" i="69"/>
  <c r="I22" i="69" s="1"/>
  <c r="O23" i="69"/>
  <c r="I23" i="69" s="1"/>
  <c r="O24" i="69"/>
  <c r="I24" i="69" s="1"/>
  <c r="O25" i="69"/>
  <c r="I25" i="69" s="1"/>
  <c r="O26" i="69"/>
  <c r="I26" i="69" s="1"/>
  <c r="O27" i="69"/>
  <c r="I27" i="69" s="1"/>
  <c r="O28" i="69"/>
  <c r="I28" i="69" s="1"/>
  <c r="O9" i="69"/>
  <c r="J151" i="68"/>
  <c r="H151" i="68"/>
  <c r="E151" i="68"/>
  <c r="F11" i="68" s="1"/>
  <c r="D151" i="68"/>
  <c r="K145" i="68"/>
  <c r="Y23" i="68"/>
  <c r="Z23" i="68" s="1"/>
  <c r="V27" i="34" l="1"/>
  <c r="V82" i="34"/>
  <c r="E9" i="69"/>
  <c r="I9" i="69" s="1"/>
  <c r="BA144" i="68"/>
  <c r="BA136" i="68"/>
  <c r="BA128" i="68"/>
  <c r="BA120" i="68"/>
  <c r="BA112" i="68"/>
  <c r="BA104" i="68"/>
  <c r="BA96" i="68"/>
  <c r="BA72" i="68"/>
  <c r="BA88" i="68"/>
  <c r="BA64" i="68"/>
  <c r="BA80" i="68"/>
  <c r="BA56" i="68"/>
  <c r="BA127" i="68"/>
  <c r="BA111" i="68"/>
  <c r="BA143" i="68"/>
  <c r="BA135" i="68"/>
  <c r="BA103" i="68"/>
  <c r="BA95" i="68"/>
  <c r="BA119" i="68"/>
  <c r="BA87" i="68"/>
  <c r="BA79" i="68"/>
  <c r="BA71" i="68"/>
  <c r="BA55" i="68"/>
  <c r="BA63" i="68"/>
  <c r="BA142" i="68"/>
  <c r="BA134" i="68"/>
  <c r="BA126" i="68"/>
  <c r="BA102" i="68"/>
  <c r="BA78" i="68"/>
  <c r="BA110" i="68"/>
  <c r="BA94" i="68"/>
  <c r="BA118" i="68"/>
  <c r="BA70" i="68"/>
  <c r="BA62" i="68"/>
  <c r="BA133" i="68"/>
  <c r="BA86" i="68"/>
  <c r="BA54" i="68"/>
  <c r="BA125" i="68"/>
  <c r="BA117" i="68"/>
  <c r="BA109" i="68"/>
  <c r="BA93" i="68"/>
  <c r="BA141" i="68"/>
  <c r="BA101" i="68"/>
  <c r="BA53" i="68"/>
  <c r="BA140" i="68"/>
  <c r="BA85" i="68"/>
  <c r="BA77" i="68"/>
  <c r="BA61" i="68"/>
  <c r="BA69" i="68"/>
  <c r="BA132" i="68"/>
  <c r="BA84" i="68"/>
  <c r="BA100" i="68"/>
  <c r="BA108" i="68"/>
  <c r="BA124" i="68"/>
  <c r="BA116" i="68"/>
  <c r="BA52" i="68"/>
  <c r="BA76" i="68"/>
  <c r="BA92" i="68"/>
  <c r="BA68" i="68"/>
  <c r="BA60" i="68"/>
  <c r="BA28" i="68"/>
  <c r="BA91" i="68"/>
  <c r="BA83" i="68"/>
  <c r="BA75" i="68"/>
  <c r="BA51" i="68"/>
  <c r="BA67" i="68"/>
  <c r="BA139" i="68"/>
  <c r="BA59" i="68"/>
  <c r="BA27" i="68"/>
  <c r="BA123" i="68"/>
  <c r="BA115" i="68"/>
  <c r="BA131" i="68"/>
  <c r="BA107" i="68"/>
  <c r="BA114" i="68"/>
  <c r="BA90" i="68"/>
  <c r="BA82" i="68"/>
  <c r="BA113" i="68"/>
  <c r="BA129" i="68"/>
  <c r="BA99" i="68"/>
  <c r="BA138" i="68"/>
  <c r="BA130" i="68"/>
  <c r="BA122" i="68"/>
  <c r="BA98" i="68"/>
  <c r="BA58" i="68"/>
  <c r="BA106" i="68"/>
  <c r="BA74" i="68"/>
  <c r="BA66" i="68"/>
  <c r="BA50" i="68"/>
  <c r="BA81" i="68"/>
  <c r="BA49" i="68"/>
  <c r="BA121" i="68"/>
  <c r="BA73" i="68"/>
  <c r="BA105" i="68"/>
  <c r="BA57" i="68"/>
  <c r="BA65" i="68"/>
  <c r="BA89" i="68"/>
  <c r="BA137" i="68"/>
  <c r="BA97" i="68"/>
  <c r="BA145" i="68"/>
  <c r="BA29" i="68"/>
  <c r="I48" i="66"/>
  <c r="BB22" i="68"/>
  <c r="BA21" i="68"/>
  <c r="K151" i="68"/>
  <c r="F10" i="68" s="1"/>
  <c r="F12" i="68" s="1"/>
  <c r="X31" i="34"/>
  <c r="X32" i="34"/>
  <c r="X33" i="34"/>
  <c r="X34" i="34"/>
  <c r="X35" i="34"/>
  <c r="X36" i="34"/>
  <c r="L23" i="69" l="1" a="1"/>
  <c r="L23" i="69" s="1"/>
  <c r="K39" i="66" s="1"/>
  <c r="L27" i="69" a="1"/>
  <c r="L27" i="69" s="1"/>
  <c r="K43" i="66" s="1"/>
  <c r="K12" i="69" a="1"/>
  <c r="K12" i="69" s="1"/>
  <c r="B29" i="40" s="1"/>
  <c r="B28" i="66" s="1"/>
  <c r="A28" i="66" s="1"/>
  <c r="K19" i="69" a="1"/>
  <c r="K19" i="69" s="1"/>
  <c r="K11" i="69" a="1"/>
  <c r="K11" i="69" s="1"/>
  <c r="B28" i="40" s="1"/>
  <c r="J20" i="69" a="1"/>
  <c r="J20" i="69" s="1"/>
  <c r="F27" i="40" s="1"/>
  <c r="AD37" i="68" s="1"/>
  <c r="J14" i="69" a="1"/>
  <c r="J14" i="69" s="1"/>
  <c r="A31" i="40" s="1"/>
  <c r="P30" i="66" s="1"/>
  <c r="J24" i="69" a="1"/>
  <c r="J24" i="69" s="1"/>
  <c r="F31" i="40" s="1"/>
  <c r="AD41" i="68" s="1"/>
  <c r="L15" i="69" a="1"/>
  <c r="L15" i="69" s="1"/>
  <c r="K31" i="66" s="1"/>
  <c r="L19" i="69" a="1"/>
  <c r="L19" i="69" s="1"/>
  <c r="K35" i="66" s="1"/>
  <c r="K16" i="69" a="1"/>
  <c r="K16" i="69" s="1"/>
  <c r="B33" i="40" s="1"/>
  <c r="AD33" i="68" s="1"/>
  <c r="K27" i="69" a="1"/>
  <c r="K27" i="69" s="1"/>
  <c r="G34" i="40" s="1"/>
  <c r="B43" i="66" s="1"/>
  <c r="A43" i="66" s="1"/>
  <c r="K13" i="69" a="1"/>
  <c r="K13" i="69" s="1"/>
  <c r="B30" i="40" s="1"/>
  <c r="B29" i="66" s="1"/>
  <c r="A29" i="66" s="1"/>
  <c r="J28" i="69" a="1"/>
  <c r="J28" i="69" s="1"/>
  <c r="F35" i="40" s="1"/>
  <c r="J15" i="69" a="1"/>
  <c r="J15" i="69" s="1"/>
  <c r="A32" i="40" s="1"/>
  <c r="P31" i="66" s="1"/>
  <c r="L25" i="69" a="1"/>
  <c r="L25" i="69" s="1"/>
  <c r="K41" i="66" s="1"/>
  <c r="L13" i="69" a="1"/>
  <c r="L13" i="69" s="1"/>
  <c r="K29" i="66" s="1"/>
  <c r="L11" i="69" a="1"/>
  <c r="L11" i="69" s="1"/>
  <c r="K27" i="66" s="1"/>
  <c r="K24" i="69" a="1"/>
  <c r="K24" i="69" s="1"/>
  <c r="G31" i="40" s="1"/>
  <c r="B40" i="66" s="1"/>
  <c r="A40" i="66" s="1"/>
  <c r="K14" i="69" a="1"/>
  <c r="K14" i="69" s="1"/>
  <c r="B31" i="40" s="1"/>
  <c r="J17" i="69" a="1"/>
  <c r="J17" i="69" s="1"/>
  <c r="A34" i="40" s="1"/>
  <c r="P33" i="66" s="1"/>
  <c r="J9" i="69" a="1"/>
  <c r="J9" i="69" s="1"/>
  <c r="A26" i="40" s="1"/>
  <c r="P25" i="66" s="1"/>
  <c r="L17" i="69" a="1"/>
  <c r="L17" i="69" s="1"/>
  <c r="K33" i="66" s="1"/>
  <c r="L22" i="69" a="1"/>
  <c r="L22" i="69" s="1"/>
  <c r="K38" i="66" s="1"/>
  <c r="L26" i="69" a="1"/>
  <c r="L26" i="69" s="1"/>
  <c r="K42" i="66" s="1"/>
  <c r="K17" i="69" a="1"/>
  <c r="K17" i="69" s="1"/>
  <c r="B34" i="40" s="1"/>
  <c r="AD34" i="68" s="1"/>
  <c r="K20" i="69" a="1"/>
  <c r="K20" i="69" s="1"/>
  <c r="G27" i="40" s="1"/>
  <c r="B36" i="66" s="1"/>
  <c r="A36" i="66" s="1"/>
  <c r="J18" i="69" a="1"/>
  <c r="J18" i="69" s="1"/>
  <c r="A35" i="40" s="1"/>
  <c r="P34" i="66" s="1"/>
  <c r="J11" i="69" a="1"/>
  <c r="J11" i="69" s="1"/>
  <c r="A28" i="40" s="1"/>
  <c r="P27" i="66" s="1"/>
  <c r="J13" i="69" a="1"/>
  <c r="J13" i="69" s="1"/>
  <c r="A30" i="40" s="1"/>
  <c r="P29" i="66" s="1"/>
  <c r="K25" i="66"/>
  <c r="L14" i="69" a="1"/>
  <c r="L14" i="69" s="1"/>
  <c r="K30" i="66" s="1"/>
  <c r="L18" i="69" a="1"/>
  <c r="L18" i="69" s="1"/>
  <c r="K34" i="66" s="1"/>
  <c r="K25" i="69" a="1"/>
  <c r="K25" i="69" s="1"/>
  <c r="G32" i="40" s="1"/>
  <c r="B41" i="66" s="1"/>
  <c r="A41" i="66" s="1"/>
  <c r="K28" i="69" a="1"/>
  <c r="K28" i="69" s="1"/>
  <c r="G35" i="40" s="1"/>
  <c r="B44" i="66" s="1"/>
  <c r="A44" i="66" s="1"/>
  <c r="J19" i="69" a="1"/>
  <c r="J19" i="69" s="1"/>
  <c r="F26" i="40" s="1"/>
  <c r="P35" i="66" s="1"/>
  <c r="J21" i="69" a="1"/>
  <c r="J21" i="69" s="1"/>
  <c r="F28" i="40" s="1"/>
  <c r="J25" i="69" a="1"/>
  <c r="J25" i="69" s="1"/>
  <c r="F32" i="40" s="1"/>
  <c r="P41" i="66" s="1"/>
  <c r="L24" i="69" a="1"/>
  <c r="L24" i="69" s="1"/>
  <c r="K40" i="66" s="1"/>
  <c r="L21" i="69" a="1"/>
  <c r="L21" i="69" s="1"/>
  <c r="K37" i="66" s="1"/>
  <c r="L10" i="69" a="1"/>
  <c r="L10" i="69" s="1"/>
  <c r="K26" i="66" s="1"/>
  <c r="K18" i="69" a="1"/>
  <c r="K18" i="69" s="1"/>
  <c r="B35" i="40" s="1"/>
  <c r="AD35" i="68" s="1"/>
  <c r="K21" i="69" a="1"/>
  <c r="K21" i="69" s="1"/>
  <c r="G28" i="40" s="1"/>
  <c r="B37" i="66" s="1"/>
  <c r="A37" i="66" s="1"/>
  <c r="J27" i="69" a="1"/>
  <c r="J27" i="69" s="1"/>
  <c r="F34" i="40" s="1"/>
  <c r="J22" i="69" a="1"/>
  <c r="J22" i="69" s="1"/>
  <c r="F29" i="40" s="1"/>
  <c r="P38" i="66" s="1"/>
  <c r="J26" i="69" a="1"/>
  <c r="J26" i="69" s="1"/>
  <c r="F33" i="40" s="1"/>
  <c r="AD43" i="68" s="1"/>
  <c r="L16" i="69" a="1"/>
  <c r="L16" i="69" s="1"/>
  <c r="K32" i="66" s="1"/>
  <c r="L12" i="69" a="1"/>
  <c r="L12" i="69" s="1"/>
  <c r="K28" i="66" s="1"/>
  <c r="K15" i="69" a="1"/>
  <c r="K15" i="69" s="1"/>
  <c r="B32" i="40" s="1"/>
  <c r="K26" i="69" a="1"/>
  <c r="K26" i="69" s="1"/>
  <c r="G33" i="40" s="1"/>
  <c r="B42" i="66" s="1"/>
  <c r="A42" i="66" s="1"/>
  <c r="K10" i="69" a="1"/>
  <c r="K10" i="69" s="1"/>
  <c r="B27" i="40" s="1"/>
  <c r="AD27" i="68" s="1"/>
  <c r="J16" i="69" a="1"/>
  <c r="J16" i="69" s="1"/>
  <c r="A33" i="40" s="1"/>
  <c r="P32" i="66" s="1"/>
  <c r="J23" i="69" a="1"/>
  <c r="J23" i="69" s="1"/>
  <c r="F30" i="40" s="1"/>
  <c r="P39" i="66" s="1"/>
  <c r="L20" i="69" a="1"/>
  <c r="L20" i="69" s="1"/>
  <c r="K36" i="66" s="1"/>
  <c r="L28" i="69" a="1"/>
  <c r="L28" i="69" s="1"/>
  <c r="K44" i="66" s="1"/>
  <c r="K23" i="69" a="1"/>
  <c r="K23" i="69" s="1"/>
  <c r="G30" i="40" s="1"/>
  <c r="B39" i="66" s="1"/>
  <c r="A39" i="66" s="1"/>
  <c r="K9" i="69" a="1"/>
  <c r="K9" i="69" s="1"/>
  <c r="B26" i="40" s="1"/>
  <c r="B25" i="66" s="1"/>
  <c r="A25" i="66" s="1"/>
  <c r="K22" i="69" a="1"/>
  <c r="K22" i="69" s="1"/>
  <c r="G29" i="40" s="1"/>
  <c r="B38" i="66" s="1"/>
  <c r="A38" i="66" s="1"/>
  <c r="J10" i="69" a="1"/>
  <c r="J10" i="69" s="1"/>
  <c r="A27" i="40" s="1"/>
  <c r="P26" i="66" s="1"/>
  <c r="J12" i="69" a="1"/>
  <c r="J12" i="69" s="1"/>
  <c r="A29" i="40" s="1"/>
  <c r="P28" i="66" s="1"/>
  <c r="BB144" i="68"/>
  <c r="BB136" i="68"/>
  <c r="BB128" i="68"/>
  <c r="BB120" i="68"/>
  <c r="BB112" i="68"/>
  <c r="BB104" i="68"/>
  <c r="BB96" i="68"/>
  <c r="BB80" i="68"/>
  <c r="BB72" i="68"/>
  <c r="BB88" i="68"/>
  <c r="BB56" i="68"/>
  <c r="BB64" i="68"/>
  <c r="BB143" i="68"/>
  <c r="BB135" i="68"/>
  <c r="BB119" i="68"/>
  <c r="BB95" i="68"/>
  <c r="BB103" i="68"/>
  <c r="BB111" i="68"/>
  <c r="BB87" i="68"/>
  <c r="BB79" i="68"/>
  <c r="BB127" i="68"/>
  <c r="BB55" i="68"/>
  <c r="BB142" i="68"/>
  <c r="BB71" i="68"/>
  <c r="BB63" i="68"/>
  <c r="BB126" i="68"/>
  <c r="BB134" i="68"/>
  <c r="BB102" i="68"/>
  <c r="BB86" i="68"/>
  <c r="BB94" i="68"/>
  <c r="BB110" i="68"/>
  <c r="BB125" i="68"/>
  <c r="BB70" i="68"/>
  <c r="BB62" i="68"/>
  <c r="BB133" i="68"/>
  <c r="BB54" i="68"/>
  <c r="BB78" i="68"/>
  <c r="BB141" i="68"/>
  <c r="BB117" i="68"/>
  <c r="BB93" i="68"/>
  <c r="BB109" i="68"/>
  <c r="BB85" i="68"/>
  <c r="BB101" i="68"/>
  <c r="BB77" i="68"/>
  <c r="BB61" i="68"/>
  <c r="BB140" i="68"/>
  <c r="BB69" i="68"/>
  <c r="BB53" i="68"/>
  <c r="BB118" i="68"/>
  <c r="BB92" i="68"/>
  <c r="BB132" i="68"/>
  <c r="BB124" i="68"/>
  <c r="BB116" i="68"/>
  <c r="BB52" i="68"/>
  <c r="BB108" i="68"/>
  <c r="BB84" i="68"/>
  <c r="BB68" i="68"/>
  <c r="BB60" i="68"/>
  <c r="BB76" i="68"/>
  <c r="BB28" i="68"/>
  <c r="BB91" i="68"/>
  <c r="BB100" i="68"/>
  <c r="BB83" i="68"/>
  <c r="BB67" i="68"/>
  <c r="BB51" i="68"/>
  <c r="BB27" i="68"/>
  <c r="BB59" i="68"/>
  <c r="BB75" i="68"/>
  <c r="BB139" i="68"/>
  <c r="BB131" i="68"/>
  <c r="BB115" i="68"/>
  <c r="BB107" i="68"/>
  <c r="BB138" i="68"/>
  <c r="BB123" i="68"/>
  <c r="BB99" i="68"/>
  <c r="BB130" i="68"/>
  <c r="BB129" i="68"/>
  <c r="BB98" i="68"/>
  <c r="BB58" i="68"/>
  <c r="BB137" i="68"/>
  <c r="BB66" i="68"/>
  <c r="BB74" i="68"/>
  <c r="BB122" i="68"/>
  <c r="BB106" i="68"/>
  <c r="BB82" i="68"/>
  <c r="BB50" i="68"/>
  <c r="BB121" i="68"/>
  <c r="BB90" i="68"/>
  <c r="BB73" i="68"/>
  <c r="BB105" i="68"/>
  <c r="BB89" i="68"/>
  <c r="BB49" i="68"/>
  <c r="BB113" i="68"/>
  <c r="BB81" i="68"/>
  <c r="BB97" i="68"/>
  <c r="BB65" i="68"/>
  <c r="BB57" i="68"/>
  <c r="BB114" i="68"/>
  <c r="BB145" i="68"/>
  <c r="BB29" i="68"/>
  <c r="P36" i="66"/>
  <c r="AD28" i="68"/>
  <c r="B27" i="66"/>
  <c r="A27" i="66" s="1"/>
  <c r="AD45" i="68"/>
  <c r="P44" i="66"/>
  <c r="AD30" i="68"/>
  <c r="AD32" i="68"/>
  <c r="B31" i="66"/>
  <c r="A31" i="66" s="1"/>
  <c r="AD39" i="68"/>
  <c r="AD44" i="68"/>
  <c r="P43" i="66"/>
  <c r="AD42" i="68"/>
  <c r="AD38" i="68"/>
  <c r="P37" i="66"/>
  <c r="AD36" i="68"/>
  <c r="P42" i="66"/>
  <c r="AD31" i="68"/>
  <c r="B30" i="66"/>
  <c r="A30" i="66" s="1"/>
  <c r="I49" i="66"/>
  <c r="M21" i="12"/>
  <c r="N23" i="12" s="1"/>
  <c r="M58" i="56"/>
  <c r="B5" i="58"/>
  <c r="AU15" i="12"/>
  <c r="M78" i="8"/>
  <c r="I47" i="66"/>
  <c r="F15" i="68"/>
  <c r="G26" i="40"/>
  <c r="B35" i="66" s="1"/>
  <c r="A35" i="66" s="1"/>
  <c r="BC22" i="68"/>
  <c r="BB21" i="68"/>
  <c r="Z98" i="40"/>
  <c r="Z97" i="40"/>
  <c r="Z96" i="40"/>
  <c r="Z95" i="40"/>
  <c r="AD29" i="68" l="1"/>
  <c r="P40" i="66"/>
  <c r="AD40" i="68"/>
  <c r="B32" i="66"/>
  <c r="A32" i="66" s="1"/>
  <c r="AD26" i="68"/>
  <c r="B33" i="66"/>
  <c r="A33" i="66" s="1"/>
  <c r="B34" i="66"/>
  <c r="A34" i="66" s="1"/>
  <c r="B26" i="66"/>
  <c r="A26" i="66" s="1"/>
  <c r="BC136" i="68"/>
  <c r="BC128" i="68"/>
  <c r="BC144" i="68"/>
  <c r="BC120" i="68"/>
  <c r="BC112" i="68"/>
  <c r="BC104" i="68"/>
  <c r="BC96" i="68"/>
  <c r="BC72" i="68"/>
  <c r="BC88" i="68"/>
  <c r="BC80" i="68"/>
  <c r="BC64" i="68"/>
  <c r="BC56" i="68"/>
  <c r="BC143" i="68"/>
  <c r="BC127" i="68"/>
  <c r="BC103" i="68"/>
  <c r="BC95" i="68"/>
  <c r="BC119" i="68"/>
  <c r="BC111" i="68"/>
  <c r="BC135" i="68"/>
  <c r="BC87" i="68"/>
  <c r="BC79" i="68"/>
  <c r="BC71" i="68"/>
  <c r="BC63" i="68"/>
  <c r="BC55" i="68"/>
  <c r="BC142" i="68"/>
  <c r="BC134" i="68"/>
  <c r="BC126" i="68"/>
  <c r="BC118" i="68"/>
  <c r="BC86" i="68"/>
  <c r="BC102" i="68"/>
  <c r="BC94" i="68"/>
  <c r="BC78" i="68"/>
  <c r="BC62" i="68"/>
  <c r="BC54" i="68"/>
  <c r="BC125" i="68"/>
  <c r="BC70" i="68"/>
  <c r="BC133" i="68"/>
  <c r="BC117" i="68"/>
  <c r="BC85" i="68"/>
  <c r="BC101" i="68"/>
  <c r="BC110" i="68"/>
  <c r="BC141" i="68"/>
  <c r="BC109" i="68"/>
  <c r="BC69" i="68"/>
  <c r="BC53" i="68"/>
  <c r="BC77" i="68"/>
  <c r="BC132" i="68"/>
  <c r="BC93" i="68"/>
  <c r="BC140" i="68"/>
  <c r="BC108" i="68"/>
  <c r="BC124" i="68"/>
  <c r="BC116" i="68"/>
  <c r="BC61" i="68"/>
  <c r="BC92" i="68"/>
  <c r="BC100" i="68"/>
  <c r="BC84" i="68"/>
  <c r="BC60" i="68"/>
  <c r="BC68" i="68"/>
  <c r="BC28" i="68"/>
  <c r="BC76" i="68"/>
  <c r="BC52" i="68"/>
  <c r="BC83" i="68"/>
  <c r="BC91" i="68"/>
  <c r="BC67" i="68"/>
  <c r="BC51" i="68"/>
  <c r="BC59" i="68"/>
  <c r="BC75" i="68"/>
  <c r="BC139" i="68"/>
  <c r="BC107" i="68"/>
  <c r="BC138" i="68"/>
  <c r="BC123" i="68"/>
  <c r="BC115" i="68"/>
  <c r="BC99" i="68"/>
  <c r="BC131" i="68"/>
  <c r="BC27" i="68"/>
  <c r="BC122" i="68"/>
  <c r="BC98" i="68"/>
  <c r="BC90" i="68"/>
  <c r="BC137" i="68"/>
  <c r="BC74" i="68"/>
  <c r="BC66" i="68"/>
  <c r="BC106" i="68"/>
  <c r="BC82" i="68"/>
  <c r="BC130" i="68"/>
  <c r="BC114" i="68"/>
  <c r="BC50" i="68"/>
  <c r="BC58" i="68"/>
  <c r="BC129" i="68"/>
  <c r="BC105" i="68"/>
  <c r="BC89" i="68"/>
  <c r="BC121" i="68"/>
  <c r="BC113" i="68"/>
  <c r="BC57" i="68"/>
  <c r="BC81" i="68"/>
  <c r="BC97" i="68"/>
  <c r="BC65" i="68"/>
  <c r="BC73" i="68"/>
  <c r="BC49" i="68"/>
  <c r="BC145" i="68"/>
  <c r="BC29" i="68"/>
  <c r="K79" i="8"/>
  <c r="R79" i="8" s="1"/>
  <c r="Q78" i="66"/>
  <c r="K59" i="56"/>
  <c r="K58" i="56"/>
  <c r="K78" i="8"/>
  <c r="R78" i="8" s="1"/>
  <c r="B5" i="57"/>
  <c r="J78" i="66"/>
  <c r="M22" i="12"/>
  <c r="N78" i="66" s="1"/>
  <c r="BC21" i="68"/>
  <c r="BD22" i="68"/>
  <c r="BD136" i="68" l="1"/>
  <c r="BD144" i="68"/>
  <c r="BD128" i="68"/>
  <c r="BD120" i="68"/>
  <c r="BD112" i="68"/>
  <c r="BD104" i="68"/>
  <c r="BD88" i="68"/>
  <c r="BD96" i="68"/>
  <c r="BD80" i="68"/>
  <c r="BD72" i="68"/>
  <c r="BD64" i="68"/>
  <c r="BD56" i="68"/>
  <c r="BD143" i="68"/>
  <c r="BD127" i="68"/>
  <c r="BD119" i="68"/>
  <c r="BD135" i="68"/>
  <c r="BD111" i="68"/>
  <c r="BD95" i="68"/>
  <c r="BD103" i="68"/>
  <c r="BD87" i="68"/>
  <c r="BD79" i="68"/>
  <c r="BD71" i="68"/>
  <c r="BD63" i="68"/>
  <c r="BD55" i="68"/>
  <c r="BD142" i="68"/>
  <c r="BD110" i="68"/>
  <c r="BD118" i="68"/>
  <c r="BD126" i="68"/>
  <c r="BD134" i="68"/>
  <c r="BD94" i="68"/>
  <c r="BD102" i="68"/>
  <c r="BD133" i="68"/>
  <c r="BD78" i="68"/>
  <c r="BD141" i="68"/>
  <c r="BD86" i="68"/>
  <c r="BD70" i="68"/>
  <c r="BD54" i="68"/>
  <c r="BD93" i="68"/>
  <c r="BD117" i="68"/>
  <c r="BD109" i="68"/>
  <c r="BD62" i="68"/>
  <c r="BD125" i="68"/>
  <c r="BD85" i="68"/>
  <c r="BD132" i="68"/>
  <c r="BD69" i="68"/>
  <c r="BD124" i="68"/>
  <c r="BD77" i="68"/>
  <c r="BD61" i="68"/>
  <c r="BD53" i="68"/>
  <c r="BD116" i="68"/>
  <c r="BD101" i="68"/>
  <c r="BD140" i="68"/>
  <c r="BD92" i="68"/>
  <c r="BD84" i="68"/>
  <c r="BD100" i="68"/>
  <c r="BD76" i="68"/>
  <c r="BD68" i="68"/>
  <c r="BD60" i="68"/>
  <c r="BD108" i="68"/>
  <c r="BD28" i="68"/>
  <c r="BD52" i="68"/>
  <c r="BD91" i="68"/>
  <c r="BD83" i="68"/>
  <c r="BD59" i="68"/>
  <c r="BD75" i="68"/>
  <c r="BD27" i="68"/>
  <c r="BD139" i="68"/>
  <c r="BD67" i="68"/>
  <c r="BD138" i="68"/>
  <c r="BD51" i="68"/>
  <c r="BD123" i="68"/>
  <c r="BD115" i="68"/>
  <c r="BD131" i="68"/>
  <c r="BD99" i="68"/>
  <c r="BD130" i="68"/>
  <c r="BD82" i="68"/>
  <c r="BD66" i="68"/>
  <c r="BD50" i="68"/>
  <c r="BD106" i="68"/>
  <c r="BD74" i="68"/>
  <c r="BD114" i="68"/>
  <c r="BD58" i="68"/>
  <c r="BD122" i="68"/>
  <c r="BD121" i="68"/>
  <c r="BD98" i="68"/>
  <c r="BD90" i="68"/>
  <c r="BD49" i="68"/>
  <c r="BD137" i="68"/>
  <c r="BD97" i="68"/>
  <c r="BD65" i="68"/>
  <c r="BD129" i="68"/>
  <c r="BD81" i="68"/>
  <c r="BD107" i="68"/>
  <c r="BD113" i="68"/>
  <c r="BD105" i="68"/>
  <c r="BD73" i="68"/>
  <c r="BD57" i="68"/>
  <c r="BD89" i="68"/>
  <c r="BD145" i="68"/>
  <c r="BD29" i="68"/>
  <c r="BE22" i="68"/>
  <c r="BD21" i="68"/>
  <c r="BE136" i="68" l="1"/>
  <c r="BE144" i="68"/>
  <c r="BE128" i="68"/>
  <c r="BE120" i="68"/>
  <c r="BE112" i="68"/>
  <c r="BE104" i="68"/>
  <c r="BE88" i="68"/>
  <c r="BE96" i="68"/>
  <c r="BE72" i="68"/>
  <c r="BE143" i="68"/>
  <c r="BE56" i="68"/>
  <c r="BE64" i="68"/>
  <c r="BE135" i="68"/>
  <c r="BE80" i="68"/>
  <c r="BE111" i="68"/>
  <c r="BE87" i="68"/>
  <c r="BE95" i="68"/>
  <c r="BE127" i="68"/>
  <c r="BE119" i="68"/>
  <c r="BE79" i="68"/>
  <c r="BE71" i="68"/>
  <c r="BE103" i="68"/>
  <c r="BE63" i="68"/>
  <c r="BE110" i="68"/>
  <c r="BE142" i="68"/>
  <c r="BE134" i="68"/>
  <c r="BE118" i="68"/>
  <c r="BE126" i="68"/>
  <c r="BE102" i="68"/>
  <c r="BE94" i="68"/>
  <c r="BE55" i="68"/>
  <c r="BE86" i="68"/>
  <c r="BE78" i="68"/>
  <c r="BE70" i="68"/>
  <c r="BE141" i="68"/>
  <c r="BE101" i="68"/>
  <c r="BE125" i="68"/>
  <c r="BE54" i="68"/>
  <c r="BE117" i="68"/>
  <c r="BE85" i="68"/>
  <c r="BE62" i="68"/>
  <c r="BE93" i="68"/>
  <c r="BE69" i="68"/>
  <c r="BE140" i="68"/>
  <c r="BE77" i="68"/>
  <c r="BE61" i="68"/>
  <c r="BE53" i="68"/>
  <c r="BE133" i="68"/>
  <c r="BE76" i="68"/>
  <c r="BE108" i="68"/>
  <c r="BE132" i="68"/>
  <c r="BE100" i="68"/>
  <c r="BE109" i="68"/>
  <c r="BE68" i="68"/>
  <c r="BE84" i="68"/>
  <c r="BE52" i="68"/>
  <c r="BE116" i="68"/>
  <c r="BE60" i="68"/>
  <c r="BE124" i="68"/>
  <c r="BE28" i="68"/>
  <c r="BE92" i="68"/>
  <c r="BE75" i="68"/>
  <c r="BE91" i="68"/>
  <c r="BE59" i="68"/>
  <c r="BE139" i="68"/>
  <c r="BE83" i="68"/>
  <c r="BE27" i="68"/>
  <c r="BE51" i="68"/>
  <c r="BE123" i="68"/>
  <c r="BE115" i="68"/>
  <c r="BE107" i="68"/>
  <c r="BE67" i="68"/>
  <c r="BE99" i="68"/>
  <c r="BE74" i="68"/>
  <c r="BE66" i="68"/>
  <c r="BE106" i="68"/>
  <c r="BE114" i="68"/>
  <c r="BE122" i="68"/>
  <c r="BE58" i="68"/>
  <c r="BE129" i="68"/>
  <c r="BE130" i="68"/>
  <c r="BE98" i="68"/>
  <c r="BE90" i="68"/>
  <c r="BE131" i="68"/>
  <c r="BE82" i="68"/>
  <c r="BE50" i="68"/>
  <c r="BE137" i="68"/>
  <c r="BE113" i="68"/>
  <c r="BE97" i="68"/>
  <c r="BE65" i="68"/>
  <c r="BE73" i="68"/>
  <c r="BE89" i="68"/>
  <c r="BE121" i="68"/>
  <c r="BE81" i="68"/>
  <c r="BE138" i="68"/>
  <c r="BE105" i="68"/>
  <c r="BE57" i="68"/>
  <c r="BE49" i="68"/>
  <c r="BE145" i="68"/>
  <c r="BE29" i="68"/>
  <c r="BF22" i="68"/>
  <c r="BE21" i="68"/>
  <c r="BF136" i="68" l="1"/>
  <c r="BF144" i="68"/>
  <c r="BF128" i="68"/>
  <c r="BF120" i="68"/>
  <c r="BF112" i="68"/>
  <c r="BF88" i="68"/>
  <c r="BF96" i="68"/>
  <c r="BF72" i="68"/>
  <c r="BF64" i="68"/>
  <c r="BF104" i="68"/>
  <c r="BF56" i="68"/>
  <c r="BF80" i="68"/>
  <c r="BF143" i="68"/>
  <c r="BF135" i="68"/>
  <c r="BF119" i="68"/>
  <c r="BF127" i="68"/>
  <c r="BF111" i="68"/>
  <c r="BF87" i="68"/>
  <c r="BF103" i="68"/>
  <c r="BF79" i="68"/>
  <c r="BF71" i="68"/>
  <c r="BF95" i="68"/>
  <c r="BF63" i="68"/>
  <c r="BF55" i="68"/>
  <c r="BF142" i="68"/>
  <c r="BF126" i="68"/>
  <c r="BF134" i="68"/>
  <c r="BF102" i="68"/>
  <c r="BF94" i="68"/>
  <c r="BF110" i="68"/>
  <c r="BF118" i="68"/>
  <c r="BF86" i="68"/>
  <c r="BF78" i="68"/>
  <c r="BF70" i="68"/>
  <c r="BF141" i="68"/>
  <c r="BF62" i="68"/>
  <c r="BF133" i="68"/>
  <c r="BF125" i="68"/>
  <c r="BF109" i="68"/>
  <c r="BF101" i="68"/>
  <c r="BF117" i="68"/>
  <c r="BF93" i="68"/>
  <c r="BF53" i="68"/>
  <c r="BF124" i="68"/>
  <c r="BF54" i="68"/>
  <c r="BF61" i="68"/>
  <c r="BF77" i="68"/>
  <c r="BF85" i="68"/>
  <c r="BF140" i="68"/>
  <c r="BF132" i="68"/>
  <c r="BF69" i="68"/>
  <c r="BF108" i="68"/>
  <c r="BF116" i="68"/>
  <c r="BF84" i="68"/>
  <c r="BF52" i="68"/>
  <c r="BF60" i="68"/>
  <c r="BF68" i="68"/>
  <c r="BF28" i="68"/>
  <c r="BF92" i="68"/>
  <c r="BF76" i="68"/>
  <c r="BF100" i="68"/>
  <c r="BF75" i="68"/>
  <c r="BF91" i="68"/>
  <c r="BF83" i="68"/>
  <c r="BF67" i="68"/>
  <c r="BF131" i="68"/>
  <c r="BF51" i="68"/>
  <c r="BF27" i="68"/>
  <c r="BF139" i="68"/>
  <c r="BF107" i="68"/>
  <c r="BF99" i="68"/>
  <c r="BF130" i="68"/>
  <c r="BF59" i="68"/>
  <c r="BF122" i="68"/>
  <c r="BF106" i="68"/>
  <c r="BF115" i="68"/>
  <c r="BF114" i="68"/>
  <c r="BF58" i="68"/>
  <c r="BF129" i="68"/>
  <c r="BF138" i="68"/>
  <c r="BF121" i="68"/>
  <c r="BF98" i="68"/>
  <c r="BF90" i="68"/>
  <c r="BF137" i="68"/>
  <c r="BF123" i="68"/>
  <c r="BF82" i="68"/>
  <c r="BF50" i="68"/>
  <c r="BF65" i="68"/>
  <c r="BF66" i="68"/>
  <c r="BF89" i="68"/>
  <c r="BF73" i="68"/>
  <c r="BF57" i="68"/>
  <c r="BF97" i="68"/>
  <c r="BF74" i="68"/>
  <c r="BF105" i="68"/>
  <c r="BF113" i="68"/>
  <c r="BF81" i="68"/>
  <c r="BF49" i="68"/>
  <c r="BF145" i="68"/>
  <c r="BF29" i="68"/>
  <c r="BF21" i="68"/>
  <c r="BG22" i="68"/>
  <c r="BG136" i="68" l="1"/>
  <c r="BG144" i="68"/>
  <c r="BG128" i="68"/>
  <c r="BG112" i="68"/>
  <c r="BG120" i="68"/>
  <c r="BG96" i="68"/>
  <c r="BG104" i="68"/>
  <c r="BG88" i="68"/>
  <c r="BG80" i="68"/>
  <c r="BG64" i="68"/>
  <c r="BG72" i="68"/>
  <c r="BG56" i="68"/>
  <c r="BG111" i="68"/>
  <c r="BG135" i="68"/>
  <c r="BG119" i="68"/>
  <c r="BG127" i="68"/>
  <c r="BG143" i="68"/>
  <c r="BG95" i="68"/>
  <c r="BG103" i="68"/>
  <c r="BG79" i="68"/>
  <c r="BG71" i="68"/>
  <c r="BG63" i="68"/>
  <c r="BG55" i="68"/>
  <c r="BG134" i="68"/>
  <c r="BG87" i="68"/>
  <c r="BG142" i="68"/>
  <c r="BG126" i="68"/>
  <c r="BG118" i="68"/>
  <c r="BG102" i="68"/>
  <c r="BG110" i="68"/>
  <c r="BG62" i="68"/>
  <c r="BG54" i="68"/>
  <c r="BG86" i="68"/>
  <c r="BG141" i="68"/>
  <c r="BG94" i="68"/>
  <c r="BG70" i="68"/>
  <c r="BG133" i="68"/>
  <c r="BG125" i="68"/>
  <c r="BG77" i="68"/>
  <c r="BG109" i="68"/>
  <c r="BG78" i="68"/>
  <c r="BG93" i="68"/>
  <c r="BG117" i="68"/>
  <c r="BG101" i="68"/>
  <c r="BG85" i="68"/>
  <c r="BG140" i="68"/>
  <c r="BG132" i="68"/>
  <c r="BG69" i="68"/>
  <c r="BG116" i="68"/>
  <c r="BG61" i="68"/>
  <c r="BG76" i="68"/>
  <c r="BG53" i="68"/>
  <c r="BG124" i="68"/>
  <c r="BG60" i="68"/>
  <c r="BG92" i="68"/>
  <c r="BG28" i="68"/>
  <c r="BG100" i="68"/>
  <c r="BG68" i="68"/>
  <c r="BG84" i="68"/>
  <c r="BG91" i="68"/>
  <c r="BG83" i="68"/>
  <c r="BG52" i="68"/>
  <c r="BG108" i="68"/>
  <c r="BG131" i="68"/>
  <c r="BG51" i="68"/>
  <c r="BG139" i="68"/>
  <c r="BG75" i="68"/>
  <c r="BG59" i="68"/>
  <c r="BG27" i="68"/>
  <c r="BG99" i="68"/>
  <c r="BG130" i="68"/>
  <c r="BG138" i="68"/>
  <c r="BG123" i="68"/>
  <c r="BG115" i="68"/>
  <c r="BG114" i="68"/>
  <c r="BG66" i="68"/>
  <c r="BG122" i="68"/>
  <c r="BG50" i="68"/>
  <c r="BG107" i="68"/>
  <c r="BG121" i="68"/>
  <c r="BG98" i="68"/>
  <c r="BG90" i="68"/>
  <c r="BG74" i="68"/>
  <c r="BG82" i="68"/>
  <c r="BG58" i="68"/>
  <c r="BG129" i="68"/>
  <c r="BG73" i="68"/>
  <c r="BG113" i="68"/>
  <c r="BG97" i="68"/>
  <c r="BG57" i="68"/>
  <c r="BG49" i="68"/>
  <c r="BG137" i="68"/>
  <c r="BG67" i="68"/>
  <c r="BG105" i="68"/>
  <c r="BG81" i="68"/>
  <c r="BG106" i="68"/>
  <c r="BG89" i="68"/>
  <c r="BG65" i="68"/>
  <c r="BG145" i="68"/>
  <c r="BG29" i="68"/>
  <c r="BH22" i="68"/>
  <c r="BG21" i="68"/>
  <c r="BH136" i="68" l="1"/>
  <c r="BH144" i="68"/>
  <c r="BH120" i="68"/>
  <c r="BH128" i="68"/>
  <c r="BH112" i="68"/>
  <c r="BH96" i="68"/>
  <c r="BH104" i="68"/>
  <c r="BH88" i="68"/>
  <c r="BH80" i="68"/>
  <c r="BH64" i="68"/>
  <c r="BH72" i="68"/>
  <c r="BH56" i="68"/>
  <c r="BH143" i="68"/>
  <c r="BH135" i="68"/>
  <c r="BH119" i="68"/>
  <c r="BH127" i="68"/>
  <c r="BH111" i="68"/>
  <c r="BH95" i="68"/>
  <c r="BH103" i="68"/>
  <c r="BH63" i="68"/>
  <c r="BH87" i="68"/>
  <c r="BH71" i="68"/>
  <c r="BH142" i="68"/>
  <c r="BH55" i="68"/>
  <c r="BH134" i="68"/>
  <c r="BH79" i="68"/>
  <c r="BH126" i="68"/>
  <c r="BH118" i="68"/>
  <c r="BH102" i="68"/>
  <c r="BH110" i="68"/>
  <c r="BH94" i="68"/>
  <c r="BH54" i="68"/>
  <c r="BH141" i="68"/>
  <c r="BH70" i="68"/>
  <c r="BH62" i="68"/>
  <c r="BH125" i="68"/>
  <c r="BH78" i="68"/>
  <c r="BH86" i="68"/>
  <c r="BH133" i="68"/>
  <c r="BH109" i="68"/>
  <c r="BH93" i="68"/>
  <c r="BH117" i="68"/>
  <c r="BH101" i="68"/>
  <c r="BH85" i="68"/>
  <c r="BH77" i="68"/>
  <c r="BH53" i="68"/>
  <c r="BH69" i="68"/>
  <c r="BH61" i="68"/>
  <c r="BH140" i="68"/>
  <c r="BH124" i="68"/>
  <c r="BH108" i="68"/>
  <c r="BH92" i="68"/>
  <c r="BH116" i="68"/>
  <c r="BH100" i="68"/>
  <c r="BH132" i="68"/>
  <c r="BH76" i="68"/>
  <c r="BH28" i="68"/>
  <c r="BH84" i="68"/>
  <c r="BH52" i="68"/>
  <c r="BH68" i="68"/>
  <c r="BH75" i="68"/>
  <c r="BH91" i="68"/>
  <c r="BH60" i="68"/>
  <c r="BH67" i="68"/>
  <c r="BH51" i="68"/>
  <c r="BH27" i="68"/>
  <c r="BH139" i="68"/>
  <c r="BH59" i="68"/>
  <c r="BH83" i="68"/>
  <c r="BH99" i="68"/>
  <c r="BH123" i="68"/>
  <c r="BH115" i="68"/>
  <c r="BH107" i="68"/>
  <c r="BH138" i="68"/>
  <c r="BH74" i="68"/>
  <c r="BH50" i="68"/>
  <c r="BH130" i="68"/>
  <c r="BH114" i="68"/>
  <c r="BH98" i="68"/>
  <c r="BH90" i="68"/>
  <c r="BH58" i="68"/>
  <c r="BH113" i="68"/>
  <c r="BH129" i="68"/>
  <c r="BH82" i="68"/>
  <c r="BH131" i="68"/>
  <c r="BH122" i="68"/>
  <c r="BH106" i="68"/>
  <c r="BH137" i="68"/>
  <c r="BH57" i="68"/>
  <c r="BH66" i="68"/>
  <c r="BH121" i="68"/>
  <c r="BH97" i="68"/>
  <c r="BH73" i="68"/>
  <c r="BH81" i="68"/>
  <c r="BH89" i="68"/>
  <c r="BH105" i="68"/>
  <c r="BH65" i="68"/>
  <c r="BH49" i="68"/>
  <c r="BH145" i="68"/>
  <c r="BH29" i="68"/>
  <c r="BI22" i="68"/>
  <c r="BH21" i="68"/>
  <c r="BI144" i="68" l="1"/>
  <c r="BI136" i="68"/>
  <c r="BI128" i="68"/>
  <c r="BI120" i="68"/>
  <c r="BI112" i="68"/>
  <c r="BI104" i="68"/>
  <c r="BI88" i="68"/>
  <c r="BI80" i="68"/>
  <c r="BI96" i="68"/>
  <c r="BI72" i="68"/>
  <c r="BI64" i="68"/>
  <c r="BI56" i="68"/>
  <c r="BI143" i="68"/>
  <c r="BI135" i="68"/>
  <c r="BI127" i="68"/>
  <c r="BI119" i="68"/>
  <c r="BI103" i="68"/>
  <c r="BI111" i="68"/>
  <c r="BI95" i="68"/>
  <c r="BI87" i="68"/>
  <c r="BI79" i="68"/>
  <c r="BI71" i="68"/>
  <c r="BI63" i="68"/>
  <c r="BI55" i="68"/>
  <c r="BI142" i="68"/>
  <c r="BI110" i="68"/>
  <c r="BI134" i="68"/>
  <c r="BI126" i="68"/>
  <c r="BI118" i="68"/>
  <c r="BI86" i="68"/>
  <c r="BI94" i="68"/>
  <c r="BI102" i="68"/>
  <c r="BI141" i="68"/>
  <c r="BI78" i="68"/>
  <c r="BI70" i="68"/>
  <c r="BI62" i="68"/>
  <c r="BI133" i="68"/>
  <c r="BI54" i="68"/>
  <c r="BI77" i="68"/>
  <c r="BI117" i="68"/>
  <c r="BI109" i="68"/>
  <c r="BI93" i="68"/>
  <c r="BI85" i="68"/>
  <c r="BI125" i="68"/>
  <c r="BI101" i="68"/>
  <c r="BI140" i="68"/>
  <c r="BI61" i="68"/>
  <c r="BI69" i="68"/>
  <c r="BI53" i="68"/>
  <c r="BI132" i="68"/>
  <c r="BI124" i="68"/>
  <c r="BI116" i="68"/>
  <c r="BI92" i="68"/>
  <c r="BI100" i="68"/>
  <c r="BI108" i="68"/>
  <c r="BI52" i="68"/>
  <c r="BI76" i="68"/>
  <c r="BI84" i="68"/>
  <c r="BI68" i="68"/>
  <c r="BI60" i="68"/>
  <c r="BI83" i="68"/>
  <c r="BI75" i="68"/>
  <c r="BI131" i="68"/>
  <c r="BI28" i="68"/>
  <c r="BI67" i="68"/>
  <c r="BI51" i="68"/>
  <c r="BI91" i="68"/>
  <c r="BI27" i="68"/>
  <c r="BI139" i="68"/>
  <c r="BI99" i="68"/>
  <c r="BI130" i="68"/>
  <c r="BI122" i="68"/>
  <c r="BI123" i="68"/>
  <c r="BI115" i="68"/>
  <c r="BI107" i="68"/>
  <c r="BI138" i="68"/>
  <c r="BI121" i="68"/>
  <c r="BI114" i="68"/>
  <c r="BI90" i="68"/>
  <c r="BI59" i="68"/>
  <c r="BI58" i="68"/>
  <c r="BI129" i="68"/>
  <c r="BI82" i="68"/>
  <c r="BI98" i="68"/>
  <c r="BI106" i="68"/>
  <c r="BI50" i="68"/>
  <c r="BI137" i="68"/>
  <c r="BI74" i="68"/>
  <c r="BI66" i="68"/>
  <c r="BI97" i="68"/>
  <c r="BI81" i="68"/>
  <c r="BI73" i="68"/>
  <c r="BI49" i="68"/>
  <c r="BI89" i="68"/>
  <c r="BI105" i="68"/>
  <c r="BI57" i="68"/>
  <c r="BI113" i="68"/>
  <c r="BI65" i="68"/>
  <c r="BI145" i="68"/>
  <c r="BI29" i="68"/>
  <c r="BJ22" i="68"/>
  <c r="BI21" i="68"/>
  <c r="F257" i="8"/>
  <c r="F258" i="8"/>
  <c r="F259" i="8"/>
  <c r="F260" i="8"/>
  <c r="F262" i="8"/>
  <c r="F263" i="8"/>
  <c r="F265" i="8"/>
  <c r="F266" i="8"/>
  <c r="F267" i="8"/>
  <c r="F268" i="8"/>
  <c r="F270" i="8"/>
  <c r="F271" i="8"/>
  <c r="F272" i="8"/>
  <c r="F274" i="8"/>
  <c r="F275" i="8"/>
  <c r="F277" i="8"/>
  <c r="F278" i="8"/>
  <c r="F280" i="8"/>
  <c r="F281" i="8"/>
  <c r="F283" i="8"/>
  <c r="F284" i="8"/>
  <c r="F286" i="8"/>
  <c r="F287" i="8"/>
  <c r="F289" i="8"/>
  <c r="F290" i="8"/>
  <c r="F292" i="8"/>
  <c r="F293" i="8"/>
  <c r="F295" i="8"/>
  <c r="F296" i="8"/>
  <c r="F298" i="8"/>
  <c r="F299" i="8"/>
  <c r="F301" i="8"/>
  <c r="F302" i="8"/>
  <c r="F304" i="8"/>
  <c r="F305" i="8"/>
  <c r="F307" i="8"/>
  <c r="F308" i="8"/>
  <c r="F310" i="8"/>
  <c r="F311" i="8"/>
  <c r="F312" i="8"/>
  <c r="F314" i="8"/>
  <c r="F315" i="8"/>
  <c r="F317" i="8"/>
  <c r="F318" i="8"/>
  <c r="F319" i="8"/>
  <c r="F320" i="8"/>
  <c r="F321" i="8"/>
  <c r="F322" i="8"/>
  <c r="F323" i="8"/>
  <c r="F324" i="8"/>
  <c r="F325" i="8"/>
  <c r="F326" i="8"/>
  <c r="F256" i="8"/>
  <c r="BJ144" i="68" l="1"/>
  <c r="BJ136" i="68"/>
  <c r="BJ128" i="68"/>
  <c r="BJ120" i="68"/>
  <c r="BJ112" i="68"/>
  <c r="BJ104" i="68"/>
  <c r="BJ88" i="68"/>
  <c r="BJ80" i="68"/>
  <c r="BJ96" i="68"/>
  <c r="BJ72" i="68"/>
  <c r="BJ64" i="68"/>
  <c r="BJ56" i="68"/>
  <c r="BJ135" i="68"/>
  <c r="BJ143" i="68"/>
  <c r="BJ127" i="68"/>
  <c r="BJ119" i="68"/>
  <c r="BJ103" i="68"/>
  <c r="BJ95" i="68"/>
  <c r="BJ71" i="68"/>
  <c r="BJ87" i="68"/>
  <c r="BJ79" i="68"/>
  <c r="BJ111" i="68"/>
  <c r="BJ63" i="68"/>
  <c r="BJ55" i="68"/>
  <c r="BJ142" i="68"/>
  <c r="BJ126" i="68"/>
  <c r="BJ118" i="68"/>
  <c r="BJ134" i="68"/>
  <c r="BJ78" i="68"/>
  <c r="BJ102" i="68"/>
  <c r="BJ86" i="68"/>
  <c r="BJ110" i="68"/>
  <c r="BJ94" i="68"/>
  <c r="BJ70" i="68"/>
  <c r="BJ62" i="68"/>
  <c r="BJ133" i="68"/>
  <c r="BJ54" i="68"/>
  <c r="BJ141" i="68"/>
  <c r="BJ125" i="68"/>
  <c r="BJ117" i="68"/>
  <c r="BJ93" i="68"/>
  <c r="BJ109" i="68"/>
  <c r="BJ101" i="68"/>
  <c r="BJ61" i="68"/>
  <c r="BJ140" i="68"/>
  <c r="BJ85" i="68"/>
  <c r="BJ69" i="68"/>
  <c r="BJ53" i="68"/>
  <c r="BJ132" i="68"/>
  <c r="BJ84" i="68"/>
  <c r="BJ100" i="68"/>
  <c r="BJ108" i="68"/>
  <c r="BJ77" i="68"/>
  <c r="BJ124" i="68"/>
  <c r="BJ52" i="68"/>
  <c r="BJ92" i="68"/>
  <c r="BJ68" i="68"/>
  <c r="BJ60" i="68"/>
  <c r="BJ116" i="68"/>
  <c r="BJ76" i="68"/>
  <c r="BJ28" i="68"/>
  <c r="BJ83" i="68"/>
  <c r="BJ91" i="68"/>
  <c r="BJ75" i="68"/>
  <c r="BJ139" i="68"/>
  <c r="BJ67" i="68"/>
  <c r="BJ51" i="68"/>
  <c r="BJ27" i="68"/>
  <c r="BJ59" i="68"/>
  <c r="BJ115" i="68"/>
  <c r="BJ131" i="68"/>
  <c r="BJ107" i="68"/>
  <c r="BJ123" i="68"/>
  <c r="BJ99" i="68"/>
  <c r="BJ114" i="68"/>
  <c r="BJ90" i="68"/>
  <c r="BJ82" i="68"/>
  <c r="BJ129" i="68"/>
  <c r="BJ98" i="68"/>
  <c r="BJ130" i="68"/>
  <c r="BJ66" i="68"/>
  <c r="BJ50" i="68"/>
  <c r="BJ138" i="68"/>
  <c r="BJ74" i="68"/>
  <c r="BJ49" i="68"/>
  <c r="BJ73" i="68"/>
  <c r="BJ106" i="68"/>
  <c r="BJ137" i="68"/>
  <c r="BJ121" i="68"/>
  <c r="BJ58" i="68"/>
  <c r="BJ105" i="68"/>
  <c r="BJ113" i="68"/>
  <c r="BJ122" i="68"/>
  <c r="BJ81" i="68"/>
  <c r="BJ57" i="68"/>
  <c r="BJ65" i="68"/>
  <c r="BJ89" i="68"/>
  <c r="BJ97" i="68"/>
  <c r="BJ145" i="68"/>
  <c r="BJ29" i="68"/>
  <c r="BK22" i="68"/>
  <c r="BJ21" i="68"/>
  <c r="F177" i="8"/>
  <c r="F178" i="8"/>
  <c r="F179" i="8"/>
  <c r="F180" i="8"/>
  <c r="F182" i="8"/>
  <c r="F183" i="8"/>
  <c r="F185" i="8"/>
  <c r="F186" i="8"/>
  <c r="F187" i="8"/>
  <c r="F188" i="8"/>
  <c r="F190" i="8"/>
  <c r="F191" i="8"/>
  <c r="F192" i="8"/>
  <c r="F194" i="8"/>
  <c r="F195" i="8"/>
  <c r="F197" i="8"/>
  <c r="F198" i="8"/>
  <c r="F200" i="8"/>
  <c r="F201" i="8"/>
  <c r="F203" i="8"/>
  <c r="F204" i="8"/>
  <c r="F206" i="8"/>
  <c r="F207" i="8"/>
  <c r="F209" i="8"/>
  <c r="F210" i="8"/>
  <c r="F212" i="8"/>
  <c r="F213" i="8"/>
  <c r="F215" i="8"/>
  <c r="F216" i="8"/>
  <c r="F218" i="8"/>
  <c r="F219" i="8"/>
  <c r="F221" i="8"/>
  <c r="F222" i="8"/>
  <c r="F224" i="8"/>
  <c r="F225" i="8"/>
  <c r="F227" i="8"/>
  <c r="F228" i="8"/>
  <c r="F230" i="8"/>
  <c r="F231" i="8"/>
  <c r="F232" i="8"/>
  <c r="F234" i="8"/>
  <c r="F235" i="8"/>
  <c r="F237" i="8"/>
  <c r="F238" i="8"/>
  <c r="F239" i="8"/>
  <c r="F240" i="8"/>
  <c r="F241" i="8"/>
  <c r="F242" i="8"/>
  <c r="F243" i="8"/>
  <c r="F244" i="8"/>
  <c r="F245" i="8"/>
  <c r="F246" i="8"/>
  <c r="F176" i="8"/>
  <c r="BK144" i="68" l="1"/>
  <c r="BK136" i="68"/>
  <c r="BK112" i="68"/>
  <c r="BK120" i="68"/>
  <c r="BK128" i="68"/>
  <c r="BK104" i="68"/>
  <c r="BK96" i="68"/>
  <c r="BK88" i="68"/>
  <c r="BK72" i="68"/>
  <c r="BK80" i="68"/>
  <c r="BK64" i="68"/>
  <c r="BK56" i="68"/>
  <c r="BK143" i="68"/>
  <c r="BK135" i="68"/>
  <c r="BK127" i="68"/>
  <c r="BK119" i="68"/>
  <c r="BK95" i="68"/>
  <c r="BK111" i="68"/>
  <c r="BK103" i="68"/>
  <c r="BK87" i="68"/>
  <c r="BK79" i="68"/>
  <c r="BK71" i="68"/>
  <c r="BK63" i="68"/>
  <c r="BK55" i="68"/>
  <c r="BK142" i="68"/>
  <c r="BK126" i="68"/>
  <c r="BK134" i="68"/>
  <c r="BK118" i="68"/>
  <c r="BK86" i="68"/>
  <c r="BK102" i="68"/>
  <c r="BK94" i="68"/>
  <c r="BK110" i="68"/>
  <c r="BK78" i="68"/>
  <c r="BK70" i="68"/>
  <c r="BK133" i="68"/>
  <c r="BK62" i="68"/>
  <c r="BK141" i="68"/>
  <c r="BK117" i="68"/>
  <c r="BK93" i="68"/>
  <c r="BK125" i="68"/>
  <c r="BK101" i="68"/>
  <c r="BK54" i="68"/>
  <c r="BK61" i="68"/>
  <c r="BK69" i="68"/>
  <c r="BK53" i="68"/>
  <c r="BK140" i="68"/>
  <c r="BK77" i="68"/>
  <c r="BK132" i="68"/>
  <c r="BK85" i="68"/>
  <c r="BK109" i="68"/>
  <c r="BK100" i="68"/>
  <c r="BK108" i="68"/>
  <c r="BK76" i="68"/>
  <c r="BK84" i="68"/>
  <c r="BK92" i="68"/>
  <c r="BK60" i="68"/>
  <c r="BK124" i="68"/>
  <c r="BK68" i="68"/>
  <c r="BK116" i="68"/>
  <c r="BK83" i="68"/>
  <c r="BK52" i="68"/>
  <c r="BK91" i="68"/>
  <c r="BK28" i="68"/>
  <c r="BK67" i="68"/>
  <c r="BK51" i="68"/>
  <c r="BK59" i="68"/>
  <c r="BK75" i="68"/>
  <c r="BK27" i="68"/>
  <c r="BK131" i="68"/>
  <c r="BK139" i="68"/>
  <c r="BK130" i="68"/>
  <c r="BK107" i="68"/>
  <c r="BK138" i="68"/>
  <c r="BK123" i="68"/>
  <c r="BK115" i="68"/>
  <c r="BK99" i="68"/>
  <c r="BK121" i="68"/>
  <c r="BK98" i="68"/>
  <c r="BK90" i="68"/>
  <c r="BK137" i="68"/>
  <c r="BK74" i="68"/>
  <c r="BK66" i="68"/>
  <c r="BK106" i="68"/>
  <c r="BK114" i="68"/>
  <c r="BK50" i="68"/>
  <c r="BK89" i="68"/>
  <c r="BK49" i="68"/>
  <c r="BK82" i="68"/>
  <c r="BK105" i="68"/>
  <c r="BK81" i="68"/>
  <c r="BK122" i="68"/>
  <c r="BK113" i="68"/>
  <c r="BK57" i="68"/>
  <c r="BK129" i="68"/>
  <c r="BK97" i="68"/>
  <c r="BK65" i="68"/>
  <c r="BK58" i="68"/>
  <c r="BK73" i="68"/>
  <c r="BK145" i="68"/>
  <c r="BK29" i="68"/>
  <c r="BK21" i="68"/>
  <c r="BL22" i="68"/>
  <c r="BL136" i="68" l="1"/>
  <c r="BL144" i="68"/>
  <c r="BL128" i="68"/>
  <c r="BL120" i="68"/>
  <c r="BL112" i="68"/>
  <c r="BL96" i="68"/>
  <c r="BL88" i="68"/>
  <c r="BL104" i="68"/>
  <c r="BL80" i="68"/>
  <c r="BL72" i="68"/>
  <c r="BL64" i="68"/>
  <c r="BL143" i="68"/>
  <c r="BL56" i="68"/>
  <c r="BL119" i="68"/>
  <c r="BL127" i="68"/>
  <c r="BL135" i="68"/>
  <c r="BL103" i="68"/>
  <c r="BL111" i="68"/>
  <c r="BL63" i="68"/>
  <c r="BL87" i="68"/>
  <c r="BL79" i="68"/>
  <c r="BL71" i="68"/>
  <c r="BL55" i="68"/>
  <c r="BL134" i="68"/>
  <c r="BL126" i="68"/>
  <c r="BL118" i="68"/>
  <c r="BL142" i="68"/>
  <c r="BL110" i="68"/>
  <c r="BL86" i="68"/>
  <c r="BL95" i="68"/>
  <c r="BL94" i="68"/>
  <c r="BL102" i="68"/>
  <c r="BL62" i="68"/>
  <c r="BL133" i="68"/>
  <c r="BL78" i="68"/>
  <c r="BL141" i="68"/>
  <c r="BL70" i="68"/>
  <c r="BL125" i="68"/>
  <c r="BL101" i="68"/>
  <c r="BL93" i="68"/>
  <c r="BL54" i="68"/>
  <c r="BL117" i="68"/>
  <c r="BL109" i="68"/>
  <c r="BL132" i="68"/>
  <c r="BL69" i="68"/>
  <c r="BL124" i="68"/>
  <c r="BL85" i="68"/>
  <c r="BL77" i="68"/>
  <c r="BL140" i="68"/>
  <c r="BL61" i="68"/>
  <c r="BL108" i="68"/>
  <c r="BL116" i="68"/>
  <c r="BL100" i="68"/>
  <c r="BL53" i="68"/>
  <c r="BL92" i="68"/>
  <c r="BL76" i="68"/>
  <c r="BL84" i="68"/>
  <c r="BL68" i="68"/>
  <c r="BL60" i="68"/>
  <c r="BL52" i="68"/>
  <c r="BL28" i="68"/>
  <c r="BL75" i="68"/>
  <c r="BL91" i="68"/>
  <c r="BL83" i="68"/>
  <c r="BL67" i="68"/>
  <c r="BL51" i="68"/>
  <c r="BL59" i="68"/>
  <c r="BL131" i="68"/>
  <c r="BL27" i="68"/>
  <c r="BL107" i="68"/>
  <c r="BL138" i="68"/>
  <c r="BL139" i="68"/>
  <c r="BL123" i="68"/>
  <c r="BL115" i="68"/>
  <c r="BL99" i="68"/>
  <c r="BL130" i="68"/>
  <c r="BL137" i="68"/>
  <c r="BL66" i="68"/>
  <c r="BL50" i="68"/>
  <c r="BL106" i="68"/>
  <c r="BL74" i="68"/>
  <c r="BL114" i="68"/>
  <c r="BL122" i="68"/>
  <c r="BL82" i="68"/>
  <c r="BL129" i="68"/>
  <c r="BL121" i="68"/>
  <c r="BL113" i="68"/>
  <c r="BL49" i="68"/>
  <c r="BL98" i="68"/>
  <c r="BL97" i="68"/>
  <c r="BL89" i="68"/>
  <c r="BL81" i="68"/>
  <c r="BL65" i="68"/>
  <c r="BL90" i="68"/>
  <c r="BL58" i="68"/>
  <c r="BL73" i="68"/>
  <c r="BL57" i="68"/>
  <c r="BL105" i="68"/>
  <c r="BL145" i="68"/>
  <c r="BL29" i="68"/>
  <c r="BM22" i="68"/>
  <c r="BL21" i="68"/>
  <c r="BM144" i="68" l="1"/>
  <c r="BM128" i="68"/>
  <c r="BM136" i="68"/>
  <c r="BM112" i="68"/>
  <c r="BM120" i="68"/>
  <c r="BM96" i="68"/>
  <c r="BM104" i="68"/>
  <c r="BM88" i="68"/>
  <c r="BM80" i="68"/>
  <c r="BM64" i="68"/>
  <c r="BM72" i="68"/>
  <c r="BM56" i="68"/>
  <c r="BM143" i="68"/>
  <c r="BM127" i="68"/>
  <c r="BM135" i="68"/>
  <c r="BM119" i="68"/>
  <c r="BM111" i="68"/>
  <c r="BM87" i="68"/>
  <c r="BM103" i="68"/>
  <c r="BM95" i="68"/>
  <c r="BM79" i="68"/>
  <c r="BM71" i="68"/>
  <c r="BM63" i="68"/>
  <c r="BM55" i="68"/>
  <c r="BM142" i="68"/>
  <c r="BM134" i="68"/>
  <c r="BM126" i="68"/>
  <c r="BM110" i="68"/>
  <c r="BM118" i="68"/>
  <c r="BM102" i="68"/>
  <c r="BM94" i="68"/>
  <c r="BM62" i="68"/>
  <c r="BM133" i="68"/>
  <c r="BM78" i="68"/>
  <c r="BM54" i="68"/>
  <c r="BM86" i="68"/>
  <c r="BM70" i="68"/>
  <c r="BM141" i="68"/>
  <c r="BM93" i="68"/>
  <c r="BM117" i="68"/>
  <c r="BM101" i="68"/>
  <c r="BM125" i="68"/>
  <c r="BM109" i="68"/>
  <c r="BM85" i="68"/>
  <c r="BM140" i="68"/>
  <c r="BM132" i="68"/>
  <c r="BM69" i="68"/>
  <c r="BM124" i="68"/>
  <c r="BM77" i="68"/>
  <c r="BM61" i="68"/>
  <c r="BM53" i="68"/>
  <c r="BM116" i="68"/>
  <c r="BM108" i="68"/>
  <c r="BM92" i="68"/>
  <c r="BM84" i="68"/>
  <c r="BM68" i="68"/>
  <c r="BM52" i="68"/>
  <c r="BM100" i="68"/>
  <c r="BM60" i="68"/>
  <c r="BM91" i="68"/>
  <c r="BM76" i="68"/>
  <c r="BM28" i="68"/>
  <c r="BM83" i="68"/>
  <c r="BM59" i="68"/>
  <c r="BM139" i="68"/>
  <c r="BM75" i="68"/>
  <c r="BM27" i="68"/>
  <c r="BM67" i="68"/>
  <c r="BM131" i="68"/>
  <c r="BM123" i="68"/>
  <c r="BM115" i="68"/>
  <c r="BM107" i="68"/>
  <c r="BM138" i="68"/>
  <c r="BM99" i="68"/>
  <c r="BM130" i="68"/>
  <c r="BM74" i="68"/>
  <c r="BM66" i="68"/>
  <c r="BM51" i="68"/>
  <c r="BM106" i="68"/>
  <c r="BM114" i="68"/>
  <c r="BM122" i="68"/>
  <c r="BM121" i="68"/>
  <c r="BM98" i="68"/>
  <c r="BM90" i="68"/>
  <c r="BM50" i="68"/>
  <c r="BM113" i="68"/>
  <c r="BM89" i="68"/>
  <c r="BM49" i="68"/>
  <c r="BM97" i="68"/>
  <c r="BM65" i="68"/>
  <c r="BM81" i="68"/>
  <c r="BM137" i="68"/>
  <c r="BM129" i="68"/>
  <c r="BM82" i="68"/>
  <c r="BM105" i="68"/>
  <c r="BM73" i="68"/>
  <c r="BM57" i="68"/>
  <c r="BM58" i="68"/>
  <c r="BM145" i="68"/>
  <c r="BM29" i="68"/>
  <c r="BN22" i="68"/>
  <c r="BM21" i="68"/>
  <c r="BN136" i="68" l="1"/>
  <c r="BN128" i="68"/>
  <c r="BN144" i="68"/>
  <c r="BN120" i="68"/>
  <c r="BN104" i="68"/>
  <c r="BN96" i="68"/>
  <c r="BN88" i="68"/>
  <c r="BN80" i="68"/>
  <c r="BN72" i="68"/>
  <c r="BN56" i="68"/>
  <c r="BN64" i="68"/>
  <c r="BN112" i="68"/>
  <c r="BN143" i="68"/>
  <c r="BN127" i="68"/>
  <c r="BN135" i="68"/>
  <c r="BN103" i="68"/>
  <c r="BN111" i="68"/>
  <c r="BN119" i="68"/>
  <c r="BN95" i="68"/>
  <c r="BN79" i="68"/>
  <c r="BN87" i="68"/>
  <c r="BN71" i="68"/>
  <c r="BN63" i="68"/>
  <c r="BN110" i="68"/>
  <c r="BN55" i="68"/>
  <c r="BN142" i="68"/>
  <c r="BN118" i="68"/>
  <c r="BN126" i="68"/>
  <c r="BN102" i="68"/>
  <c r="BN94" i="68"/>
  <c r="BN86" i="68"/>
  <c r="BN54" i="68"/>
  <c r="BN78" i="68"/>
  <c r="BN134" i="68"/>
  <c r="BN70" i="68"/>
  <c r="BN141" i="68"/>
  <c r="BN109" i="68"/>
  <c r="BN101" i="68"/>
  <c r="BN133" i="68"/>
  <c r="BN117" i="68"/>
  <c r="BN62" i="68"/>
  <c r="BN125" i="68"/>
  <c r="BN85" i="68"/>
  <c r="BN69" i="68"/>
  <c r="BN53" i="68"/>
  <c r="BN61" i="68"/>
  <c r="BN140" i="68"/>
  <c r="BN77" i="68"/>
  <c r="BN93" i="68"/>
  <c r="BN132" i="68"/>
  <c r="BN76" i="68"/>
  <c r="BN108" i="68"/>
  <c r="BN116" i="68"/>
  <c r="BN100" i="68"/>
  <c r="BN52" i="68"/>
  <c r="BN60" i="68"/>
  <c r="BN68" i="68"/>
  <c r="BN28" i="68"/>
  <c r="BN92" i="68"/>
  <c r="BN124" i="68"/>
  <c r="BN75" i="68"/>
  <c r="BN84" i="68"/>
  <c r="BN59" i="68"/>
  <c r="BN67" i="68"/>
  <c r="BN27" i="68"/>
  <c r="BN51" i="68"/>
  <c r="BN91" i="68"/>
  <c r="BN123" i="68"/>
  <c r="BN115" i="68"/>
  <c r="BN138" i="68"/>
  <c r="BN83" i="68"/>
  <c r="BN107" i="68"/>
  <c r="BN139" i="68"/>
  <c r="BN131" i="68"/>
  <c r="BN99" i="68"/>
  <c r="BN122" i="68"/>
  <c r="BN130" i="68"/>
  <c r="BN66" i="68"/>
  <c r="BN106" i="68"/>
  <c r="BN82" i="68"/>
  <c r="BN74" i="68"/>
  <c r="BN114" i="68"/>
  <c r="BN129" i="68"/>
  <c r="BN98" i="68"/>
  <c r="BN90" i="68"/>
  <c r="BN137" i="68"/>
  <c r="BN50" i="68"/>
  <c r="BN58" i="68"/>
  <c r="BN65" i="68"/>
  <c r="BN73" i="68"/>
  <c r="BN57" i="68"/>
  <c r="BN97" i="68"/>
  <c r="BN89" i="68"/>
  <c r="BN105" i="68"/>
  <c r="BN81" i="68"/>
  <c r="BN121" i="68"/>
  <c r="BN113" i="68"/>
  <c r="BN49" i="68"/>
  <c r="BN145" i="68"/>
  <c r="BN29" i="68"/>
  <c r="BO22" i="68"/>
  <c r="BN21" i="68"/>
  <c r="C9" i="65"/>
  <c r="C10" i="65"/>
  <c r="C11" i="65"/>
  <c r="C12" i="65"/>
  <c r="C13" i="65"/>
  <c r="C14" i="65"/>
  <c r="C15" i="65"/>
  <c r="C16" i="65"/>
  <c r="C17" i="65"/>
  <c r="T11" i="61"/>
  <c r="T12" i="61"/>
  <c r="T13" i="61"/>
  <c r="T14" i="61"/>
  <c r="T15" i="61"/>
  <c r="T16" i="61"/>
  <c r="T17" i="61"/>
  <c r="T18" i="61"/>
  <c r="T19" i="61"/>
  <c r="T10" i="61"/>
  <c r="BO136" i="68" l="1"/>
  <c r="BO144" i="68"/>
  <c r="BO112" i="68"/>
  <c r="BO120" i="68"/>
  <c r="BO128" i="68"/>
  <c r="BO104" i="68"/>
  <c r="BO88" i="68"/>
  <c r="BO80" i="68"/>
  <c r="BO64" i="68"/>
  <c r="BO56" i="68"/>
  <c r="BO96" i="68"/>
  <c r="BO72" i="68"/>
  <c r="BO143" i="68"/>
  <c r="BO111" i="68"/>
  <c r="BO135" i="68"/>
  <c r="BO119" i="68"/>
  <c r="BO127" i="68"/>
  <c r="BO95" i="68"/>
  <c r="BO103" i="68"/>
  <c r="BO87" i="68"/>
  <c r="BO79" i="68"/>
  <c r="BO71" i="68"/>
  <c r="BO63" i="68"/>
  <c r="BO55" i="68"/>
  <c r="BO134" i="68"/>
  <c r="BO142" i="68"/>
  <c r="BO110" i="68"/>
  <c r="BO126" i="68"/>
  <c r="BO118" i="68"/>
  <c r="BO102" i="68"/>
  <c r="BO94" i="68"/>
  <c r="BO86" i="68"/>
  <c r="BO78" i="68"/>
  <c r="BO141" i="68"/>
  <c r="BO54" i="68"/>
  <c r="BO70" i="68"/>
  <c r="BO133" i="68"/>
  <c r="BO62" i="68"/>
  <c r="BO109" i="68"/>
  <c r="BO125" i="68"/>
  <c r="BO93" i="68"/>
  <c r="BO61" i="68"/>
  <c r="BO53" i="68"/>
  <c r="BO124" i="68"/>
  <c r="BO117" i="68"/>
  <c r="BO77" i="68"/>
  <c r="BO101" i="68"/>
  <c r="BO85" i="68"/>
  <c r="BO132" i="68"/>
  <c r="BO140" i="68"/>
  <c r="BO108" i="68"/>
  <c r="BO116" i="68"/>
  <c r="BO84" i="68"/>
  <c r="BO69" i="68"/>
  <c r="BO100" i="68"/>
  <c r="BO60" i="68"/>
  <c r="BO92" i="68"/>
  <c r="BO28" i="68"/>
  <c r="BO68" i="68"/>
  <c r="BO76" i="68"/>
  <c r="BO52" i="68"/>
  <c r="BO75" i="68"/>
  <c r="BO91" i="68"/>
  <c r="BO83" i="68"/>
  <c r="BO67" i="68"/>
  <c r="BO27" i="68"/>
  <c r="BO131" i="68"/>
  <c r="BO51" i="68"/>
  <c r="BO107" i="68"/>
  <c r="BO138" i="68"/>
  <c r="BO59" i="68"/>
  <c r="BO99" i="68"/>
  <c r="BO130" i="68"/>
  <c r="BO139" i="68"/>
  <c r="BO106" i="68"/>
  <c r="BO114" i="68"/>
  <c r="BO66" i="68"/>
  <c r="BO145" i="68"/>
  <c r="BO122" i="68"/>
  <c r="BO50" i="68"/>
  <c r="BO129" i="68"/>
  <c r="BO121" i="68"/>
  <c r="BO123" i="68"/>
  <c r="BO98" i="68"/>
  <c r="BO90" i="68"/>
  <c r="BO137" i="68"/>
  <c r="BO74" i="68"/>
  <c r="BO58" i="68"/>
  <c r="BO65" i="68"/>
  <c r="BO73" i="68"/>
  <c r="BO89" i="68"/>
  <c r="BO113" i="68"/>
  <c r="BO97" i="68"/>
  <c r="BO82" i="68"/>
  <c r="BO57" i="68"/>
  <c r="BO49" i="68"/>
  <c r="BO115" i="68"/>
  <c r="BO105" i="68"/>
  <c r="BO81" i="68"/>
  <c r="BO29" i="68"/>
  <c r="BP22" i="68"/>
  <c r="BO21" i="68"/>
  <c r="N86" i="66"/>
  <c r="K86" i="66"/>
  <c r="K87" i="66"/>
  <c r="K88" i="66"/>
  <c r="K89" i="66"/>
  <c r="K90" i="66"/>
  <c r="K91" i="66"/>
  <c r="K92" i="66"/>
  <c r="K93" i="66"/>
  <c r="J86" i="66"/>
  <c r="J87" i="66"/>
  <c r="J88" i="66"/>
  <c r="J89" i="66"/>
  <c r="J90" i="66"/>
  <c r="J91" i="66"/>
  <c r="J92" i="66"/>
  <c r="J93" i="66"/>
  <c r="J85" i="66"/>
  <c r="A86" i="66"/>
  <c r="A88" i="66"/>
  <c r="A89" i="66"/>
  <c r="A90" i="66"/>
  <c r="A91" i="66"/>
  <c r="A92" i="66"/>
  <c r="A93" i="66"/>
  <c r="A85" i="66"/>
  <c r="S5" i="61"/>
  <c r="T5" i="61" s="1"/>
  <c r="O88" i="66" s="1"/>
  <c r="K85" i="66"/>
  <c r="BP136" i="68" l="1"/>
  <c r="BP144" i="68"/>
  <c r="BP120" i="68"/>
  <c r="BP112" i="68"/>
  <c r="BP104" i="68"/>
  <c r="BP96" i="68"/>
  <c r="BP128" i="68"/>
  <c r="BP88" i="68"/>
  <c r="BP80" i="68"/>
  <c r="BP64" i="68"/>
  <c r="BP72" i="68"/>
  <c r="BP56" i="68"/>
  <c r="BP135" i="68"/>
  <c r="BP119" i="68"/>
  <c r="BP143" i="68"/>
  <c r="BP127" i="68"/>
  <c r="BP103" i="68"/>
  <c r="BP111" i="68"/>
  <c r="BP87" i="68"/>
  <c r="BP79" i="68"/>
  <c r="BP71" i="68"/>
  <c r="BP95" i="68"/>
  <c r="BP142" i="68"/>
  <c r="BP63" i="68"/>
  <c r="BP55" i="68"/>
  <c r="BP134" i="68"/>
  <c r="BP126" i="68"/>
  <c r="BP118" i="68"/>
  <c r="BP110" i="68"/>
  <c r="BP102" i="68"/>
  <c r="BP86" i="68"/>
  <c r="BP94" i="68"/>
  <c r="BP141" i="68"/>
  <c r="BP70" i="68"/>
  <c r="BP133" i="68"/>
  <c r="BP62" i="68"/>
  <c r="BP54" i="68"/>
  <c r="BP125" i="68"/>
  <c r="BP77" i="68"/>
  <c r="BP78" i="68"/>
  <c r="BP109" i="68"/>
  <c r="BP93" i="68"/>
  <c r="BP117" i="68"/>
  <c r="BP101" i="68"/>
  <c r="BP85" i="68"/>
  <c r="BP140" i="68"/>
  <c r="BP53" i="68"/>
  <c r="BP132" i="68"/>
  <c r="BP69" i="68"/>
  <c r="BP61" i="68"/>
  <c r="BP124" i="68"/>
  <c r="BP116" i="68"/>
  <c r="BP76" i="68"/>
  <c r="BP60" i="68"/>
  <c r="BP28" i="68"/>
  <c r="BP84" i="68"/>
  <c r="BP100" i="68"/>
  <c r="BP68" i="68"/>
  <c r="BP108" i="68"/>
  <c r="BP52" i="68"/>
  <c r="BP92" i="68"/>
  <c r="BP83" i="68"/>
  <c r="BP91" i="68"/>
  <c r="BP131" i="68"/>
  <c r="BP67" i="68"/>
  <c r="BP51" i="68"/>
  <c r="BP27" i="68"/>
  <c r="BP59" i="68"/>
  <c r="BP139" i="68"/>
  <c r="BP99" i="68"/>
  <c r="BP130" i="68"/>
  <c r="BP75" i="68"/>
  <c r="BP123" i="68"/>
  <c r="BP115" i="68"/>
  <c r="BP107" i="68"/>
  <c r="BP66" i="68"/>
  <c r="BP50" i="68"/>
  <c r="BP121" i="68"/>
  <c r="BP114" i="68"/>
  <c r="BP98" i="68"/>
  <c r="BP90" i="68"/>
  <c r="BP74" i="68"/>
  <c r="BP82" i="68"/>
  <c r="BP129" i="68"/>
  <c r="BP113" i="68"/>
  <c r="BP89" i="68"/>
  <c r="BP57" i="68"/>
  <c r="BP81" i="68"/>
  <c r="BP97" i="68"/>
  <c r="BP65" i="68"/>
  <c r="BP58" i="68"/>
  <c r="BP137" i="68"/>
  <c r="BP73" i="68"/>
  <c r="BP138" i="68"/>
  <c r="BP122" i="68"/>
  <c r="BP106" i="68"/>
  <c r="BP105" i="68"/>
  <c r="BP49" i="68"/>
  <c r="BP145" i="68"/>
  <c r="BP29" i="68"/>
  <c r="BP21" i="68"/>
  <c r="BQ22" i="68"/>
  <c r="N88" i="66"/>
  <c r="O65" i="66"/>
  <c r="N65" i="66"/>
  <c r="M66" i="66"/>
  <c r="M65" i="66"/>
  <c r="A65" i="66"/>
  <c r="A64" i="66"/>
  <c r="BQ136" i="68" l="1"/>
  <c r="BQ144" i="68"/>
  <c r="BQ120" i="68"/>
  <c r="BQ128" i="68"/>
  <c r="BQ96" i="68"/>
  <c r="BQ112" i="68"/>
  <c r="BQ104" i="68"/>
  <c r="BQ88" i="68"/>
  <c r="BQ64" i="68"/>
  <c r="BQ80" i="68"/>
  <c r="BQ72" i="68"/>
  <c r="BQ56" i="68"/>
  <c r="BQ143" i="68"/>
  <c r="BQ135" i="68"/>
  <c r="BQ119" i="68"/>
  <c r="BQ127" i="68"/>
  <c r="BQ111" i="68"/>
  <c r="BQ103" i="68"/>
  <c r="BQ95" i="68"/>
  <c r="BQ142" i="68"/>
  <c r="BQ63" i="68"/>
  <c r="BQ87" i="68"/>
  <c r="BQ71" i="68"/>
  <c r="BQ55" i="68"/>
  <c r="BQ79" i="68"/>
  <c r="BQ110" i="68"/>
  <c r="BQ134" i="68"/>
  <c r="BQ126" i="68"/>
  <c r="BQ118" i="68"/>
  <c r="BQ78" i="68"/>
  <c r="BQ102" i="68"/>
  <c r="BQ94" i="68"/>
  <c r="BQ54" i="68"/>
  <c r="BQ141" i="68"/>
  <c r="BQ86" i="68"/>
  <c r="BQ70" i="68"/>
  <c r="BQ62" i="68"/>
  <c r="BQ101" i="68"/>
  <c r="BQ117" i="68"/>
  <c r="BQ109" i="68"/>
  <c r="BQ93" i="68"/>
  <c r="BQ125" i="68"/>
  <c r="BQ85" i="68"/>
  <c r="BQ133" i="68"/>
  <c r="BQ77" i="68"/>
  <c r="BQ140" i="68"/>
  <c r="BQ61" i="68"/>
  <c r="BQ69" i="68"/>
  <c r="BQ53" i="68"/>
  <c r="BQ108" i="68"/>
  <c r="BQ124" i="68"/>
  <c r="BQ116" i="68"/>
  <c r="BQ100" i="68"/>
  <c r="BQ132" i="68"/>
  <c r="BQ28" i="68"/>
  <c r="BQ52" i="68"/>
  <c r="BQ76" i="68"/>
  <c r="BQ92" i="68"/>
  <c r="BQ60" i="68"/>
  <c r="BQ84" i="68"/>
  <c r="BQ68" i="68"/>
  <c r="BQ83" i="68"/>
  <c r="BQ75" i="68"/>
  <c r="BQ91" i="68"/>
  <c r="BQ67" i="68"/>
  <c r="BQ59" i="68"/>
  <c r="BQ51" i="68"/>
  <c r="BQ139" i="68"/>
  <c r="BQ99" i="68"/>
  <c r="BQ27" i="68"/>
  <c r="BQ131" i="68"/>
  <c r="BQ123" i="68"/>
  <c r="BQ115" i="68"/>
  <c r="BQ107" i="68"/>
  <c r="BQ138" i="68"/>
  <c r="BQ114" i="68"/>
  <c r="BQ90" i="68"/>
  <c r="BQ113" i="68"/>
  <c r="BQ58" i="68"/>
  <c r="BQ129" i="68"/>
  <c r="BQ130" i="68"/>
  <c r="BQ122" i="68"/>
  <c r="BQ98" i="68"/>
  <c r="BQ82" i="68"/>
  <c r="BQ106" i="68"/>
  <c r="BQ137" i="68"/>
  <c r="BQ50" i="68"/>
  <c r="BQ81" i="68"/>
  <c r="BQ97" i="68"/>
  <c r="BQ49" i="68"/>
  <c r="BQ121" i="68"/>
  <c r="BQ73" i="68"/>
  <c r="BQ105" i="68"/>
  <c r="BQ89" i="68"/>
  <c r="BQ57" i="68"/>
  <c r="BQ74" i="68"/>
  <c r="BQ65" i="68"/>
  <c r="BQ66" i="68"/>
  <c r="BQ145" i="68"/>
  <c r="BQ29" i="68"/>
  <c r="BR22" i="68"/>
  <c r="BQ21" i="68"/>
  <c r="BR144" i="68" l="1"/>
  <c r="BR136" i="68"/>
  <c r="BR120" i="68"/>
  <c r="BR112" i="68"/>
  <c r="BR128" i="68"/>
  <c r="BR104" i="68"/>
  <c r="BR96" i="68"/>
  <c r="BR88" i="68"/>
  <c r="BR80" i="68"/>
  <c r="BR72" i="68"/>
  <c r="BR56" i="68"/>
  <c r="BR64" i="68"/>
  <c r="BR119" i="68"/>
  <c r="BR127" i="68"/>
  <c r="BR135" i="68"/>
  <c r="BR143" i="68"/>
  <c r="BR111" i="68"/>
  <c r="BR103" i="68"/>
  <c r="BR95" i="68"/>
  <c r="BR71" i="68"/>
  <c r="BR87" i="68"/>
  <c r="BR79" i="68"/>
  <c r="BR63" i="68"/>
  <c r="BR55" i="68"/>
  <c r="BR142" i="68"/>
  <c r="BR126" i="68"/>
  <c r="BR118" i="68"/>
  <c r="BR110" i="68"/>
  <c r="BR134" i="68"/>
  <c r="BR102" i="68"/>
  <c r="BR86" i="68"/>
  <c r="BR94" i="68"/>
  <c r="BR141" i="68"/>
  <c r="BR125" i="68"/>
  <c r="BR70" i="68"/>
  <c r="BR62" i="68"/>
  <c r="BR133" i="68"/>
  <c r="BR77" i="68"/>
  <c r="BR117" i="68"/>
  <c r="BR78" i="68"/>
  <c r="BR93" i="68"/>
  <c r="BR109" i="68"/>
  <c r="BR85" i="68"/>
  <c r="BR54" i="68"/>
  <c r="BR101" i="68"/>
  <c r="BR61" i="68"/>
  <c r="BR69" i="68"/>
  <c r="BR53" i="68"/>
  <c r="BR132" i="68"/>
  <c r="BR140" i="68"/>
  <c r="BR124" i="68"/>
  <c r="BR116" i="68"/>
  <c r="BR92" i="68"/>
  <c r="BR100" i="68"/>
  <c r="BR108" i="68"/>
  <c r="BR52" i="68"/>
  <c r="BR84" i="68"/>
  <c r="BR68" i="68"/>
  <c r="BR60" i="68"/>
  <c r="BR76" i="68"/>
  <c r="BR75" i="68"/>
  <c r="BR83" i="68"/>
  <c r="BR28" i="68"/>
  <c r="BR91" i="68"/>
  <c r="BR131" i="68"/>
  <c r="BR67" i="68"/>
  <c r="BR51" i="68"/>
  <c r="BR27" i="68"/>
  <c r="BR99" i="68"/>
  <c r="BR130" i="68"/>
  <c r="BR115" i="68"/>
  <c r="BR59" i="68"/>
  <c r="BR107" i="68"/>
  <c r="BR138" i="68"/>
  <c r="BR139" i="68"/>
  <c r="BR122" i="68"/>
  <c r="BR106" i="68"/>
  <c r="BR74" i="68"/>
  <c r="BR121" i="68"/>
  <c r="BR114" i="68"/>
  <c r="BR90" i="68"/>
  <c r="BR129" i="68"/>
  <c r="BR58" i="68"/>
  <c r="BR98" i="68"/>
  <c r="BR82" i="68"/>
  <c r="BR137" i="68"/>
  <c r="BR66" i="68"/>
  <c r="BR50" i="68"/>
  <c r="BR97" i="68"/>
  <c r="BR65" i="68"/>
  <c r="BR89" i="68"/>
  <c r="BR73" i="68"/>
  <c r="BR105" i="68"/>
  <c r="BR57" i="68"/>
  <c r="BR123" i="68"/>
  <c r="BR113" i="68"/>
  <c r="BR81" i="68"/>
  <c r="BR49" i="68"/>
  <c r="BR145" i="68"/>
  <c r="BR29" i="68"/>
  <c r="BS22" i="68"/>
  <c r="BR21" i="68"/>
  <c r="H17" i="65"/>
  <c r="P17" i="65"/>
  <c r="P16" i="65"/>
  <c r="H16" i="65"/>
  <c r="P15" i="65"/>
  <c r="H15" i="65"/>
  <c r="P14" i="65"/>
  <c r="H14" i="65"/>
  <c r="P13" i="65"/>
  <c r="H13" i="65"/>
  <c r="P12" i="65"/>
  <c r="H12" i="65"/>
  <c r="H11" i="65"/>
  <c r="P11" i="65"/>
  <c r="H10" i="65"/>
  <c r="P10" i="65"/>
  <c r="H9" i="65"/>
  <c r="P9" i="65"/>
  <c r="H8" i="65"/>
  <c r="BS144" i="68" l="1"/>
  <c r="BS136" i="68"/>
  <c r="BS128" i="68"/>
  <c r="BS112" i="68"/>
  <c r="BS120" i="68"/>
  <c r="BS104" i="68"/>
  <c r="BS88" i="68"/>
  <c r="BS96" i="68"/>
  <c r="BS72" i="68"/>
  <c r="BS64" i="68"/>
  <c r="BS56" i="68"/>
  <c r="BS80" i="68"/>
  <c r="BS143" i="68"/>
  <c r="BS135" i="68"/>
  <c r="BS119" i="68"/>
  <c r="BS95" i="68"/>
  <c r="BS103" i="68"/>
  <c r="BS111" i="68"/>
  <c r="BS127" i="68"/>
  <c r="BS87" i="68"/>
  <c r="BS79" i="68"/>
  <c r="BS63" i="68"/>
  <c r="BS55" i="68"/>
  <c r="BS142" i="68"/>
  <c r="BS71" i="68"/>
  <c r="BS126" i="68"/>
  <c r="BS118" i="68"/>
  <c r="BS110" i="68"/>
  <c r="BS102" i="68"/>
  <c r="BS86" i="68"/>
  <c r="BS94" i="68"/>
  <c r="BS54" i="68"/>
  <c r="BS125" i="68"/>
  <c r="BS70" i="68"/>
  <c r="BS134" i="68"/>
  <c r="BS62" i="68"/>
  <c r="BS78" i="68"/>
  <c r="BS141" i="68"/>
  <c r="BS109" i="68"/>
  <c r="BS133" i="68"/>
  <c r="BS93" i="68"/>
  <c r="BS85" i="68"/>
  <c r="BS117" i="68"/>
  <c r="BS101" i="68"/>
  <c r="BS77" i="68"/>
  <c r="BS61" i="68"/>
  <c r="BS69" i="68"/>
  <c r="BS53" i="68"/>
  <c r="BS140" i="68"/>
  <c r="BS92" i="68"/>
  <c r="BS124" i="68"/>
  <c r="BS116" i="68"/>
  <c r="BS132" i="68"/>
  <c r="BS52" i="68"/>
  <c r="BS100" i="68"/>
  <c r="BS84" i="68"/>
  <c r="BS108" i="68"/>
  <c r="BS68" i="68"/>
  <c r="BS60" i="68"/>
  <c r="BS28" i="68"/>
  <c r="BS76" i="68"/>
  <c r="BS91" i="68"/>
  <c r="BS27" i="68"/>
  <c r="BS67" i="68"/>
  <c r="BS51" i="68"/>
  <c r="BS83" i="68"/>
  <c r="BS59" i="68"/>
  <c r="BS75" i="68"/>
  <c r="BS131" i="68"/>
  <c r="BS130" i="68"/>
  <c r="BS139" i="68"/>
  <c r="BS107" i="68"/>
  <c r="BS138" i="68"/>
  <c r="BS123" i="68"/>
  <c r="BS115" i="68"/>
  <c r="BS99" i="68"/>
  <c r="BS122" i="68"/>
  <c r="BS58" i="68"/>
  <c r="BS129" i="68"/>
  <c r="BS98" i="68"/>
  <c r="BS90" i="68"/>
  <c r="BS82" i="68"/>
  <c r="BS137" i="68"/>
  <c r="BS74" i="68"/>
  <c r="BS66" i="68"/>
  <c r="BS106" i="68"/>
  <c r="BS73" i="68"/>
  <c r="BS49" i="68"/>
  <c r="BS89" i="68"/>
  <c r="BS81" i="68"/>
  <c r="BS121" i="68"/>
  <c r="BS105" i="68"/>
  <c r="BS113" i="68"/>
  <c r="BS57" i="68"/>
  <c r="BS114" i="68"/>
  <c r="BS50" i="68"/>
  <c r="BS97" i="68"/>
  <c r="BS65" i="68"/>
  <c r="BS145" i="68"/>
  <c r="BS29" i="68"/>
  <c r="BT22" i="68"/>
  <c r="BS21" i="68"/>
  <c r="C8" i="65"/>
  <c r="P8" i="65" s="1"/>
  <c r="BT144" i="68" l="1"/>
  <c r="BT136" i="68"/>
  <c r="BT128" i="68"/>
  <c r="BT120" i="68"/>
  <c r="BT112" i="68"/>
  <c r="BT96" i="68"/>
  <c r="BT104" i="68"/>
  <c r="BT88" i="68"/>
  <c r="BT72" i="68"/>
  <c r="BT56" i="68"/>
  <c r="BT80" i="68"/>
  <c r="BT64" i="68"/>
  <c r="BT143" i="68"/>
  <c r="BT127" i="68"/>
  <c r="BT119" i="68"/>
  <c r="BT135" i="68"/>
  <c r="BT111" i="68"/>
  <c r="BT95" i="68"/>
  <c r="BT87" i="68"/>
  <c r="BT79" i="68"/>
  <c r="BT71" i="68"/>
  <c r="BT63" i="68"/>
  <c r="BT103" i="68"/>
  <c r="BT55" i="68"/>
  <c r="BT142" i="68"/>
  <c r="BT118" i="68"/>
  <c r="BT126" i="68"/>
  <c r="BT86" i="68"/>
  <c r="BT134" i="68"/>
  <c r="BT94" i="68"/>
  <c r="BT62" i="68"/>
  <c r="BT110" i="68"/>
  <c r="BT54" i="68"/>
  <c r="BT133" i="68"/>
  <c r="BT102" i="68"/>
  <c r="BT78" i="68"/>
  <c r="BT141" i="68"/>
  <c r="BT85" i="68"/>
  <c r="BT101" i="68"/>
  <c r="BT93" i="68"/>
  <c r="BT117" i="68"/>
  <c r="BT70" i="68"/>
  <c r="BT109" i="68"/>
  <c r="BT53" i="68"/>
  <c r="BT132" i="68"/>
  <c r="BT69" i="68"/>
  <c r="BT140" i="68"/>
  <c r="BT125" i="68"/>
  <c r="BT77" i="68"/>
  <c r="BT84" i="68"/>
  <c r="BT124" i="68"/>
  <c r="BT108" i="68"/>
  <c r="BT61" i="68"/>
  <c r="BT116" i="68"/>
  <c r="BT92" i="68"/>
  <c r="BT100" i="68"/>
  <c r="BT76" i="68"/>
  <c r="BT68" i="68"/>
  <c r="BT60" i="68"/>
  <c r="BT52" i="68"/>
  <c r="BT91" i="68"/>
  <c r="BT83" i="68"/>
  <c r="BT28" i="68"/>
  <c r="BT67" i="68"/>
  <c r="BT51" i="68"/>
  <c r="BT59" i="68"/>
  <c r="BT75" i="68"/>
  <c r="BT27" i="68"/>
  <c r="BT107" i="68"/>
  <c r="BT139" i="68"/>
  <c r="BT138" i="68"/>
  <c r="BT131" i="68"/>
  <c r="BT123" i="68"/>
  <c r="BT115" i="68"/>
  <c r="BT98" i="68"/>
  <c r="BT90" i="68"/>
  <c r="BT82" i="68"/>
  <c r="BT130" i="68"/>
  <c r="BT137" i="68"/>
  <c r="BT66" i="68"/>
  <c r="BT58" i="68"/>
  <c r="BT50" i="68"/>
  <c r="BT106" i="68"/>
  <c r="BT99" i="68"/>
  <c r="BT114" i="68"/>
  <c r="BT74" i="68"/>
  <c r="BT122" i="68"/>
  <c r="BT129" i="68"/>
  <c r="BT105" i="68"/>
  <c r="BT73" i="68"/>
  <c r="BT57" i="68"/>
  <c r="BT113" i="68"/>
  <c r="BT81" i="68"/>
  <c r="BT49" i="68"/>
  <c r="BT121" i="68"/>
  <c r="BT97" i="68"/>
  <c r="BT65" i="68"/>
  <c r="BT89" i="68"/>
  <c r="BT145" i="68"/>
  <c r="BT29" i="68"/>
  <c r="BU22" i="68"/>
  <c r="BT21" i="68"/>
  <c r="BU144" i="68" l="1"/>
  <c r="BU128" i="68"/>
  <c r="BU136" i="68"/>
  <c r="BU120" i="68"/>
  <c r="BU104" i="68"/>
  <c r="BU112" i="68"/>
  <c r="BU96" i="68"/>
  <c r="BU88" i="68"/>
  <c r="BU80" i="68"/>
  <c r="BU72" i="68"/>
  <c r="BU64" i="68"/>
  <c r="BU143" i="68"/>
  <c r="BU56" i="68"/>
  <c r="BU127" i="68"/>
  <c r="BU135" i="68"/>
  <c r="BU119" i="68"/>
  <c r="BU103" i="68"/>
  <c r="BU111" i="68"/>
  <c r="BU95" i="68"/>
  <c r="BU79" i="68"/>
  <c r="BU87" i="68"/>
  <c r="BU63" i="68"/>
  <c r="BU55" i="68"/>
  <c r="BU71" i="68"/>
  <c r="BU134" i="68"/>
  <c r="BU142" i="68"/>
  <c r="BU118" i="68"/>
  <c r="BU86" i="68"/>
  <c r="BU110" i="68"/>
  <c r="BU102" i="68"/>
  <c r="BU94" i="68"/>
  <c r="BU126" i="68"/>
  <c r="BU62" i="68"/>
  <c r="BU133" i="68"/>
  <c r="BU54" i="68"/>
  <c r="BU78" i="68"/>
  <c r="BU70" i="68"/>
  <c r="BU141" i="68"/>
  <c r="BU125" i="68"/>
  <c r="BU93" i="68"/>
  <c r="BU109" i="68"/>
  <c r="BU101" i="68"/>
  <c r="BU117" i="68"/>
  <c r="BU132" i="68"/>
  <c r="BU69" i="68"/>
  <c r="BU77" i="68"/>
  <c r="BU61" i="68"/>
  <c r="BU53" i="68"/>
  <c r="BU140" i="68"/>
  <c r="BU116" i="68"/>
  <c r="BU85" i="68"/>
  <c r="BU124" i="68"/>
  <c r="BU100" i="68"/>
  <c r="BU92" i="68"/>
  <c r="BU76" i="68"/>
  <c r="BU84" i="68"/>
  <c r="BU68" i="68"/>
  <c r="BU52" i="68"/>
  <c r="BU108" i="68"/>
  <c r="BU60" i="68"/>
  <c r="BU28" i="68"/>
  <c r="BU91" i="68"/>
  <c r="BU75" i="68"/>
  <c r="BU83" i="68"/>
  <c r="BU51" i="68"/>
  <c r="BU59" i="68"/>
  <c r="BU67" i="68"/>
  <c r="BU139" i="68"/>
  <c r="BU131" i="68"/>
  <c r="BU27" i="68"/>
  <c r="BU138" i="68"/>
  <c r="BU123" i="68"/>
  <c r="BU115" i="68"/>
  <c r="BU107" i="68"/>
  <c r="BU99" i="68"/>
  <c r="BU130" i="68"/>
  <c r="BU137" i="68"/>
  <c r="BU74" i="68"/>
  <c r="BU66" i="68"/>
  <c r="BU106" i="68"/>
  <c r="BU114" i="68"/>
  <c r="BU122" i="68"/>
  <c r="BU58" i="68"/>
  <c r="BU129" i="68"/>
  <c r="BU82" i="68"/>
  <c r="BU121" i="68"/>
  <c r="BU98" i="68"/>
  <c r="BU50" i="68"/>
  <c r="BU49" i="68"/>
  <c r="BU113" i="68"/>
  <c r="BU73" i="68"/>
  <c r="BU90" i="68"/>
  <c r="BU97" i="68"/>
  <c r="BU65" i="68"/>
  <c r="BU89" i="68"/>
  <c r="BU81" i="68"/>
  <c r="BU105" i="68"/>
  <c r="BU57" i="68"/>
  <c r="BU145" i="68"/>
  <c r="BU29" i="68"/>
  <c r="BV22" i="68"/>
  <c r="BU21" i="68"/>
  <c r="BV144" i="68" l="1"/>
  <c r="BV128" i="68"/>
  <c r="BV136" i="68"/>
  <c r="BV120" i="68"/>
  <c r="BV112" i="68"/>
  <c r="BV88" i="68"/>
  <c r="BV96" i="68"/>
  <c r="BV104" i="68"/>
  <c r="BV80" i="68"/>
  <c r="BV72" i="68"/>
  <c r="BV56" i="68"/>
  <c r="BV64" i="68"/>
  <c r="BV143" i="68"/>
  <c r="BV135" i="68"/>
  <c r="BV119" i="68"/>
  <c r="BV127" i="68"/>
  <c r="BV95" i="68"/>
  <c r="BV111" i="68"/>
  <c r="BV87" i="68"/>
  <c r="BV103" i="68"/>
  <c r="BV79" i="68"/>
  <c r="BV71" i="68"/>
  <c r="BV55" i="68"/>
  <c r="BV63" i="68"/>
  <c r="BV142" i="68"/>
  <c r="BV134" i="68"/>
  <c r="BV110" i="68"/>
  <c r="BV126" i="68"/>
  <c r="BV118" i="68"/>
  <c r="BV102" i="68"/>
  <c r="BV94" i="68"/>
  <c r="BV62" i="68"/>
  <c r="BV133" i="68"/>
  <c r="BV125" i="68"/>
  <c r="BV86" i="68"/>
  <c r="BV54" i="68"/>
  <c r="BV78" i="68"/>
  <c r="BV70" i="68"/>
  <c r="BV141" i="68"/>
  <c r="BV93" i="68"/>
  <c r="BV109" i="68"/>
  <c r="BV101" i="68"/>
  <c r="BV117" i="68"/>
  <c r="BV77" i="68"/>
  <c r="BV85" i="68"/>
  <c r="BV132" i="68"/>
  <c r="BV69" i="68"/>
  <c r="BV140" i="68"/>
  <c r="BV53" i="68"/>
  <c r="BV124" i="68"/>
  <c r="BV61" i="68"/>
  <c r="BV108" i="68"/>
  <c r="BV92" i="68"/>
  <c r="BV84" i="68"/>
  <c r="BV116" i="68"/>
  <c r="BV52" i="68"/>
  <c r="BV60" i="68"/>
  <c r="BV68" i="68"/>
  <c r="BV76" i="68"/>
  <c r="BV100" i="68"/>
  <c r="BV91" i="68"/>
  <c r="BV83" i="68"/>
  <c r="BV28" i="68"/>
  <c r="BV139" i="68"/>
  <c r="BV75" i="68"/>
  <c r="BV59" i="68"/>
  <c r="BV67" i="68"/>
  <c r="BV131" i="68"/>
  <c r="BV27" i="68"/>
  <c r="BV123" i="68"/>
  <c r="BV115" i="68"/>
  <c r="BV138" i="68"/>
  <c r="BV107" i="68"/>
  <c r="BV51" i="68"/>
  <c r="BV99" i="68"/>
  <c r="BV130" i="68"/>
  <c r="BV66" i="68"/>
  <c r="BV106" i="68"/>
  <c r="BV82" i="68"/>
  <c r="BV74" i="68"/>
  <c r="BV114" i="68"/>
  <c r="BV58" i="68"/>
  <c r="BV121" i="68"/>
  <c r="BV98" i="68"/>
  <c r="BV90" i="68"/>
  <c r="BV113" i="68"/>
  <c r="BV50" i="68"/>
  <c r="BV49" i="68"/>
  <c r="BV129" i="68"/>
  <c r="BV137" i="68"/>
  <c r="BV89" i="68"/>
  <c r="BV65" i="68"/>
  <c r="BV73" i="68"/>
  <c r="BV57" i="68"/>
  <c r="BV97" i="68"/>
  <c r="BV81" i="68"/>
  <c r="BV122" i="68"/>
  <c r="BV105" i="68"/>
  <c r="BV145" i="68"/>
  <c r="BV29" i="68"/>
  <c r="BW22" i="68"/>
  <c r="BV21" i="68"/>
  <c r="L20" i="56"/>
  <c r="O76" i="66"/>
  <c r="O75" i="66"/>
  <c r="O74" i="66"/>
  <c r="O73" i="66"/>
  <c r="O72" i="66"/>
  <c r="O71" i="66"/>
  <c r="O70" i="66"/>
  <c r="O69" i="66"/>
  <c r="O68" i="66"/>
  <c r="N76" i="66"/>
  <c r="N75" i="66"/>
  <c r="N74" i="66"/>
  <c r="N73" i="66"/>
  <c r="N72" i="66"/>
  <c r="N71" i="66"/>
  <c r="N70" i="66"/>
  <c r="N69" i="66"/>
  <c r="N68" i="66"/>
  <c r="O67" i="66"/>
  <c r="N67" i="66"/>
  <c r="J76" i="66"/>
  <c r="J75" i="66"/>
  <c r="J74" i="66"/>
  <c r="J73" i="66"/>
  <c r="J72" i="66"/>
  <c r="J71" i="66"/>
  <c r="J70" i="66"/>
  <c r="J69" i="66"/>
  <c r="J68" i="66"/>
  <c r="J67" i="66"/>
  <c r="H76" i="66"/>
  <c r="H75" i="66"/>
  <c r="H74" i="66"/>
  <c r="H73" i="66"/>
  <c r="H72" i="66"/>
  <c r="H71" i="66"/>
  <c r="H70" i="66"/>
  <c r="H69" i="66"/>
  <c r="H68" i="66"/>
  <c r="H67" i="66"/>
  <c r="A76" i="66"/>
  <c r="A75" i="66"/>
  <c r="A74" i="66"/>
  <c r="A73" i="66"/>
  <c r="A72" i="66"/>
  <c r="A71" i="66"/>
  <c r="A70" i="66"/>
  <c r="A69" i="66"/>
  <c r="A68" i="66"/>
  <c r="Y14" i="46"/>
  <c r="A67" i="66" s="1"/>
  <c r="M68" i="66"/>
  <c r="M76" i="66"/>
  <c r="M75" i="66"/>
  <c r="M74" i="66"/>
  <c r="M73" i="66"/>
  <c r="M72" i="66"/>
  <c r="M71" i="66"/>
  <c r="M70" i="66"/>
  <c r="M69" i="66"/>
  <c r="R23" i="46"/>
  <c r="Q10" i="46"/>
  <c r="Q13" i="46"/>
  <c r="Q14" i="46" s="1"/>
  <c r="BW136" i="68" l="1"/>
  <c r="BW128" i="68"/>
  <c r="BW144" i="68"/>
  <c r="BW120" i="68"/>
  <c r="BW104" i="68"/>
  <c r="BW80" i="68"/>
  <c r="BW96" i="68"/>
  <c r="BW112" i="68"/>
  <c r="BW72" i="68"/>
  <c r="BW64" i="68"/>
  <c r="BW56" i="68"/>
  <c r="BW88" i="68"/>
  <c r="BW143" i="68"/>
  <c r="BW127" i="68"/>
  <c r="BW111" i="68"/>
  <c r="BW135" i="68"/>
  <c r="BW103" i="68"/>
  <c r="BW95" i="68"/>
  <c r="BW119" i="68"/>
  <c r="BW87" i="68"/>
  <c r="BW79" i="68"/>
  <c r="BW71" i="68"/>
  <c r="BW63" i="68"/>
  <c r="BW110" i="68"/>
  <c r="BW55" i="68"/>
  <c r="BW134" i="68"/>
  <c r="BW142" i="68"/>
  <c r="BW126" i="68"/>
  <c r="BW118" i="68"/>
  <c r="BW102" i="68"/>
  <c r="BW94" i="68"/>
  <c r="BW86" i="68"/>
  <c r="BW125" i="68"/>
  <c r="BW78" i="68"/>
  <c r="BW62" i="68"/>
  <c r="BW54" i="68"/>
  <c r="BW117" i="68"/>
  <c r="BW101" i="68"/>
  <c r="BW85" i="68"/>
  <c r="BW70" i="68"/>
  <c r="BW109" i="68"/>
  <c r="BW141" i="68"/>
  <c r="BW69" i="68"/>
  <c r="BW61" i="68"/>
  <c r="BW53" i="68"/>
  <c r="BW93" i="68"/>
  <c r="BW77" i="68"/>
  <c r="BW124" i="68"/>
  <c r="BW76" i="68"/>
  <c r="BW133" i="68"/>
  <c r="BW108" i="68"/>
  <c r="BW132" i="68"/>
  <c r="BW116" i="68"/>
  <c r="BW140" i="68"/>
  <c r="BW60" i="68"/>
  <c r="BW100" i="68"/>
  <c r="BW92" i="68"/>
  <c r="BW28" i="68"/>
  <c r="BW84" i="68"/>
  <c r="BW68" i="68"/>
  <c r="BW52" i="68"/>
  <c r="BW59" i="68"/>
  <c r="BW67" i="68"/>
  <c r="BW83" i="68"/>
  <c r="BW27" i="68"/>
  <c r="BW51" i="68"/>
  <c r="BW139" i="68"/>
  <c r="BW123" i="68"/>
  <c r="BW115" i="68"/>
  <c r="BW91" i="68"/>
  <c r="BW107" i="68"/>
  <c r="BW75" i="68"/>
  <c r="BW99" i="68"/>
  <c r="BW131" i="68"/>
  <c r="BW122" i="68"/>
  <c r="BW82" i="68"/>
  <c r="BW130" i="68"/>
  <c r="BW106" i="68"/>
  <c r="BW114" i="68"/>
  <c r="BW66" i="68"/>
  <c r="BW50" i="68"/>
  <c r="BW129" i="68"/>
  <c r="BW138" i="68"/>
  <c r="BW98" i="68"/>
  <c r="BW90" i="68"/>
  <c r="BW137" i="68"/>
  <c r="BW121" i="68"/>
  <c r="BW105" i="68"/>
  <c r="BW65" i="68"/>
  <c r="BW74" i="68"/>
  <c r="BW58" i="68"/>
  <c r="BW73" i="68"/>
  <c r="BW113" i="68"/>
  <c r="BW97" i="68"/>
  <c r="BW89" i="68"/>
  <c r="BW57" i="68"/>
  <c r="BW49" i="68"/>
  <c r="BW81" i="68"/>
  <c r="BW145" i="68"/>
  <c r="BW29" i="68"/>
  <c r="L73" i="66"/>
  <c r="BX22" i="68"/>
  <c r="BW21" i="68"/>
  <c r="E83" i="56"/>
  <c r="L75" i="66"/>
  <c r="L68" i="66"/>
  <c r="L76" i="66"/>
  <c r="L70" i="66"/>
  <c r="L71" i="66"/>
  <c r="L72" i="66"/>
  <c r="L74" i="66"/>
  <c r="L69" i="66"/>
  <c r="L67" i="66"/>
  <c r="M67" i="66"/>
  <c r="P17" i="34"/>
  <c r="BX136" i="68" l="1"/>
  <c r="BX144" i="68"/>
  <c r="BX120" i="68"/>
  <c r="BX128" i="68"/>
  <c r="BX112" i="68"/>
  <c r="BX88" i="68"/>
  <c r="BX96" i="68"/>
  <c r="BX80" i="68"/>
  <c r="BX104" i="68"/>
  <c r="BX64" i="68"/>
  <c r="BX56" i="68"/>
  <c r="BX72" i="68"/>
  <c r="BX143" i="68"/>
  <c r="BX127" i="68"/>
  <c r="BX135" i="68"/>
  <c r="BX119" i="68"/>
  <c r="BX103" i="68"/>
  <c r="BX111" i="68"/>
  <c r="BX95" i="68"/>
  <c r="BX79" i="68"/>
  <c r="BX71" i="68"/>
  <c r="BX63" i="68"/>
  <c r="BX87" i="68"/>
  <c r="BX142" i="68"/>
  <c r="BX55" i="68"/>
  <c r="BX134" i="68"/>
  <c r="BX126" i="68"/>
  <c r="BX118" i="68"/>
  <c r="BX94" i="68"/>
  <c r="BX110" i="68"/>
  <c r="BX102" i="68"/>
  <c r="BX78" i="68"/>
  <c r="BX54" i="68"/>
  <c r="BX86" i="68"/>
  <c r="BX141" i="68"/>
  <c r="BX70" i="68"/>
  <c r="BX133" i="68"/>
  <c r="BX62" i="68"/>
  <c r="BX125" i="68"/>
  <c r="BX109" i="68"/>
  <c r="BX93" i="68"/>
  <c r="BX85" i="68"/>
  <c r="BX61" i="68"/>
  <c r="BX140" i="68"/>
  <c r="BX117" i="68"/>
  <c r="BX101" i="68"/>
  <c r="BX77" i="68"/>
  <c r="BX53" i="68"/>
  <c r="BX132" i="68"/>
  <c r="BX108" i="68"/>
  <c r="BX124" i="68"/>
  <c r="BX116" i="68"/>
  <c r="BX69" i="68"/>
  <c r="BX84" i="68"/>
  <c r="BX100" i="68"/>
  <c r="BX92" i="68"/>
  <c r="BX76" i="68"/>
  <c r="BX60" i="68"/>
  <c r="BX28" i="68"/>
  <c r="BX68" i="68"/>
  <c r="BX52" i="68"/>
  <c r="BX75" i="68"/>
  <c r="BX83" i="68"/>
  <c r="BX91" i="68"/>
  <c r="BX131" i="68"/>
  <c r="BX67" i="68"/>
  <c r="BX51" i="68"/>
  <c r="BX27" i="68"/>
  <c r="BX139" i="68"/>
  <c r="BX59" i="68"/>
  <c r="BX107" i="68"/>
  <c r="BX138" i="68"/>
  <c r="BX99" i="68"/>
  <c r="BX130" i="68"/>
  <c r="BX122" i="68"/>
  <c r="BX106" i="68"/>
  <c r="BX137" i="68"/>
  <c r="BX66" i="68"/>
  <c r="BX123" i="68"/>
  <c r="BX50" i="68"/>
  <c r="BX121" i="68"/>
  <c r="BX114" i="68"/>
  <c r="BX98" i="68"/>
  <c r="BX90" i="68"/>
  <c r="BX74" i="68"/>
  <c r="BX115" i="68"/>
  <c r="BX58" i="68"/>
  <c r="BX129" i="68"/>
  <c r="BX65" i="68"/>
  <c r="BX49" i="68"/>
  <c r="BX113" i="68"/>
  <c r="BX81" i="68"/>
  <c r="BX82" i="68"/>
  <c r="BX57" i="68"/>
  <c r="BX97" i="68"/>
  <c r="BX89" i="68"/>
  <c r="BX73" i="68"/>
  <c r="BX105" i="68"/>
  <c r="BX145" i="68"/>
  <c r="BX29" i="68"/>
  <c r="BY22" i="68"/>
  <c r="BX21" i="68"/>
  <c r="Z91" i="34"/>
  <c r="X91" i="34"/>
  <c r="Z90" i="34"/>
  <c r="X90" i="34"/>
  <c r="Z89" i="34"/>
  <c r="X89" i="34"/>
  <c r="Z88" i="34"/>
  <c r="X88" i="34"/>
  <c r="Z87" i="34"/>
  <c r="X87" i="34"/>
  <c r="Z86" i="34"/>
  <c r="X86" i="34"/>
  <c r="Z85" i="34"/>
  <c r="X85" i="34"/>
  <c r="Y82" i="34"/>
  <c r="W82" i="34"/>
  <c r="W27" i="34"/>
  <c r="BE43" i="34"/>
  <c r="BY136" i="68" l="1"/>
  <c r="BY144" i="68"/>
  <c r="BY120" i="68"/>
  <c r="BY112" i="68"/>
  <c r="BY128" i="68"/>
  <c r="BY104" i="68"/>
  <c r="BY88" i="68"/>
  <c r="BY96" i="68"/>
  <c r="BY80" i="68"/>
  <c r="BY72" i="68"/>
  <c r="BY64" i="68"/>
  <c r="BY56" i="68"/>
  <c r="BY143" i="68"/>
  <c r="BY135" i="68"/>
  <c r="BY119" i="68"/>
  <c r="BY127" i="68"/>
  <c r="BY103" i="68"/>
  <c r="BY111" i="68"/>
  <c r="BY87" i="68"/>
  <c r="BY79" i="68"/>
  <c r="BY71" i="68"/>
  <c r="BY95" i="68"/>
  <c r="BY142" i="68"/>
  <c r="BY63" i="68"/>
  <c r="BY55" i="68"/>
  <c r="BY134" i="68"/>
  <c r="BY126" i="68"/>
  <c r="BY118" i="68"/>
  <c r="BY110" i="68"/>
  <c r="BY102" i="68"/>
  <c r="BY78" i="68"/>
  <c r="BY141" i="68"/>
  <c r="BY54" i="68"/>
  <c r="BY86" i="68"/>
  <c r="BY70" i="68"/>
  <c r="BY62" i="68"/>
  <c r="BY133" i="68"/>
  <c r="BY101" i="68"/>
  <c r="BY77" i="68"/>
  <c r="BY94" i="68"/>
  <c r="BY125" i="68"/>
  <c r="BY117" i="68"/>
  <c r="BY109" i="68"/>
  <c r="BY93" i="68"/>
  <c r="BY85" i="68"/>
  <c r="BY132" i="68"/>
  <c r="BY53" i="68"/>
  <c r="BY140" i="68"/>
  <c r="BY61" i="68"/>
  <c r="BY69" i="68"/>
  <c r="BY124" i="68"/>
  <c r="BY116" i="68"/>
  <c r="BY92" i="68"/>
  <c r="BY76" i="68"/>
  <c r="BY84" i="68"/>
  <c r="BY68" i="68"/>
  <c r="BY60" i="68"/>
  <c r="BY108" i="68"/>
  <c r="BY28" i="68"/>
  <c r="BY100" i="68"/>
  <c r="BY52" i="68"/>
  <c r="BY91" i="68"/>
  <c r="BY75" i="68"/>
  <c r="BY59" i="68"/>
  <c r="BY51" i="68"/>
  <c r="BY67" i="68"/>
  <c r="BY83" i="68"/>
  <c r="BY27" i="68"/>
  <c r="BY139" i="68"/>
  <c r="BY99" i="68"/>
  <c r="BY130" i="68"/>
  <c r="BY131" i="68"/>
  <c r="BY123" i="68"/>
  <c r="BY115" i="68"/>
  <c r="BY66" i="68"/>
  <c r="BY74" i="68"/>
  <c r="BY121" i="68"/>
  <c r="BY138" i="68"/>
  <c r="BY114" i="68"/>
  <c r="BY90" i="68"/>
  <c r="BY122" i="68"/>
  <c r="BY58" i="68"/>
  <c r="BY107" i="68"/>
  <c r="BY98" i="68"/>
  <c r="BY82" i="68"/>
  <c r="BY50" i="68"/>
  <c r="BY81" i="68"/>
  <c r="BY73" i="68"/>
  <c r="BY89" i="68"/>
  <c r="BY97" i="68"/>
  <c r="BY49" i="68"/>
  <c r="BY65" i="68"/>
  <c r="BY106" i="68"/>
  <c r="BY129" i="68"/>
  <c r="BY113" i="68"/>
  <c r="BY105" i="68"/>
  <c r="BY57" i="68"/>
  <c r="BY137" i="68"/>
  <c r="BY145" i="68"/>
  <c r="BY29" i="68"/>
  <c r="BZ22" i="68"/>
  <c r="BY21" i="68"/>
  <c r="C22" i="40"/>
  <c r="I19" i="66" s="1"/>
  <c r="BZ136" i="68" l="1"/>
  <c r="BZ144" i="68"/>
  <c r="BZ128" i="68"/>
  <c r="BZ120" i="68"/>
  <c r="BZ96" i="68"/>
  <c r="BZ104" i="68"/>
  <c r="BZ112" i="68"/>
  <c r="BZ64" i="68"/>
  <c r="BZ80" i="68"/>
  <c r="BZ88" i="68"/>
  <c r="BZ72" i="68"/>
  <c r="BZ56" i="68"/>
  <c r="BZ143" i="68"/>
  <c r="BZ119" i="68"/>
  <c r="BZ127" i="68"/>
  <c r="BZ135" i="68"/>
  <c r="BZ111" i="68"/>
  <c r="BZ95" i="68"/>
  <c r="BZ71" i="68"/>
  <c r="BZ103" i="68"/>
  <c r="BZ142" i="68"/>
  <c r="BZ79" i="68"/>
  <c r="BZ55" i="68"/>
  <c r="BZ87" i="68"/>
  <c r="BZ134" i="68"/>
  <c r="BZ118" i="68"/>
  <c r="BZ78" i="68"/>
  <c r="BZ63" i="68"/>
  <c r="BZ126" i="68"/>
  <c r="BZ102" i="68"/>
  <c r="BZ86" i="68"/>
  <c r="BZ94" i="68"/>
  <c r="BZ54" i="68"/>
  <c r="BZ141" i="68"/>
  <c r="BZ125" i="68"/>
  <c r="BZ70" i="68"/>
  <c r="BZ62" i="68"/>
  <c r="BZ110" i="68"/>
  <c r="BZ133" i="68"/>
  <c r="BZ117" i="68"/>
  <c r="BZ93" i="68"/>
  <c r="BZ109" i="68"/>
  <c r="BZ85" i="68"/>
  <c r="BZ101" i="68"/>
  <c r="BZ77" i="68"/>
  <c r="BZ61" i="68"/>
  <c r="BZ69" i="68"/>
  <c r="BZ53" i="68"/>
  <c r="BZ108" i="68"/>
  <c r="BZ124" i="68"/>
  <c r="BZ132" i="68"/>
  <c r="BZ100" i="68"/>
  <c r="BZ76" i="68"/>
  <c r="BZ28" i="68"/>
  <c r="BZ140" i="68"/>
  <c r="BZ52" i="68"/>
  <c r="BZ92" i="68"/>
  <c r="BZ84" i="68"/>
  <c r="BZ68" i="68"/>
  <c r="BZ91" i="68"/>
  <c r="BZ75" i="68"/>
  <c r="BZ60" i="68"/>
  <c r="BZ116" i="68"/>
  <c r="BZ59" i="68"/>
  <c r="BZ27" i="68"/>
  <c r="BZ83" i="68"/>
  <c r="BZ139" i="68"/>
  <c r="BZ67" i="68"/>
  <c r="BZ51" i="68"/>
  <c r="BZ123" i="68"/>
  <c r="BZ99" i="68"/>
  <c r="BZ131" i="68"/>
  <c r="BZ115" i="68"/>
  <c r="BZ107" i="68"/>
  <c r="BZ138" i="68"/>
  <c r="BZ122" i="68"/>
  <c r="BZ106" i="68"/>
  <c r="BZ114" i="68"/>
  <c r="BZ90" i="68"/>
  <c r="BZ129" i="68"/>
  <c r="BZ98" i="68"/>
  <c r="BZ82" i="68"/>
  <c r="BZ58" i="68"/>
  <c r="BZ130" i="68"/>
  <c r="BZ50" i="68"/>
  <c r="BZ137" i="68"/>
  <c r="BZ97" i="68"/>
  <c r="BZ65" i="68"/>
  <c r="BZ57" i="68"/>
  <c r="BZ81" i="68"/>
  <c r="BZ74" i="68"/>
  <c r="BZ121" i="68"/>
  <c r="BZ73" i="68"/>
  <c r="BZ66" i="68"/>
  <c r="BZ105" i="68"/>
  <c r="BZ49" i="68"/>
  <c r="BZ113" i="68"/>
  <c r="BZ89" i="68"/>
  <c r="BZ145" i="68"/>
  <c r="BZ29" i="68"/>
  <c r="CA22" i="68"/>
  <c r="BZ21" i="68"/>
  <c r="C7" i="62"/>
  <c r="CA144" i="68" l="1"/>
  <c r="CA136" i="68"/>
  <c r="CA120" i="68"/>
  <c r="CA128" i="68"/>
  <c r="CA112" i="68"/>
  <c r="CA104" i="68"/>
  <c r="CA96" i="68"/>
  <c r="CA88" i="68"/>
  <c r="CA72" i="68"/>
  <c r="CA80" i="68"/>
  <c r="CA64" i="68"/>
  <c r="CA56" i="68"/>
  <c r="CA135" i="68"/>
  <c r="CA127" i="68"/>
  <c r="CA95" i="68"/>
  <c r="CA103" i="68"/>
  <c r="CA143" i="68"/>
  <c r="CA119" i="68"/>
  <c r="CA71" i="68"/>
  <c r="CA111" i="68"/>
  <c r="CA87" i="68"/>
  <c r="CA79" i="68"/>
  <c r="CA63" i="68"/>
  <c r="CA55" i="68"/>
  <c r="CA142" i="68"/>
  <c r="CA134" i="68"/>
  <c r="CA126" i="68"/>
  <c r="CA118" i="68"/>
  <c r="CA78" i="68"/>
  <c r="CA102" i="68"/>
  <c r="CA110" i="68"/>
  <c r="CA86" i="68"/>
  <c r="CA94" i="68"/>
  <c r="CA54" i="68"/>
  <c r="CA70" i="68"/>
  <c r="CA133" i="68"/>
  <c r="CA62" i="68"/>
  <c r="CA117" i="68"/>
  <c r="CA109" i="68"/>
  <c r="CA93" i="68"/>
  <c r="CA125" i="68"/>
  <c r="CA101" i="68"/>
  <c r="CA141" i="68"/>
  <c r="CA140" i="68"/>
  <c r="CA61" i="68"/>
  <c r="CA69" i="68"/>
  <c r="CA53" i="68"/>
  <c r="CA77" i="68"/>
  <c r="CA85" i="68"/>
  <c r="CA132" i="68"/>
  <c r="CA84" i="68"/>
  <c r="CA100" i="68"/>
  <c r="CA108" i="68"/>
  <c r="CA76" i="68"/>
  <c r="CA116" i="68"/>
  <c r="CA52" i="68"/>
  <c r="CA92" i="68"/>
  <c r="CA124" i="68"/>
  <c r="CA68" i="68"/>
  <c r="CA60" i="68"/>
  <c r="CA28" i="68"/>
  <c r="CA91" i="68"/>
  <c r="CA83" i="68"/>
  <c r="CA75" i="68"/>
  <c r="CA139" i="68"/>
  <c r="CA67" i="68"/>
  <c r="CA51" i="68"/>
  <c r="CA59" i="68"/>
  <c r="CA130" i="68"/>
  <c r="CA27" i="68"/>
  <c r="CA107" i="68"/>
  <c r="CA138" i="68"/>
  <c r="CA131" i="68"/>
  <c r="CA123" i="68"/>
  <c r="CA115" i="68"/>
  <c r="CA114" i="68"/>
  <c r="CA50" i="68"/>
  <c r="CA122" i="68"/>
  <c r="CA58" i="68"/>
  <c r="CA129" i="68"/>
  <c r="CA121" i="68"/>
  <c r="CA98" i="68"/>
  <c r="CA90" i="68"/>
  <c r="CA82" i="68"/>
  <c r="CA74" i="68"/>
  <c r="CA66" i="68"/>
  <c r="CA99" i="68"/>
  <c r="CA106" i="68"/>
  <c r="CA81" i="68"/>
  <c r="CA73" i="68"/>
  <c r="CA89" i="68"/>
  <c r="CA49" i="68"/>
  <c r="CA97" i="68"/>
  <c r="CA105" i="68"/>
  <c r="CA113" i="68"/>
  <c r="CA57" i="68"/>
  <c r="CA65" i="68"/>
  <c r="CA137" i="68"/>
  <c r="CA145" i="68"/>
  <c r="CA29" i="68"/>
  <c r="CB22" i="68"/>
  <c r="CA21" i="68"/>
  <c r="AZ83" i="34"/>
  <c r="BA29" i="34"/>
  <c r="BA28" i="34"/>
  <c r="CB144" i="68" l="1"/>
  <c r="CB136" i="68"/>
  <c r="CB128" i="68"/>
  <c r="CB112" i="68"/>
  <c r="CB120" i="68"/>
  <c r="CB104" i="68"/>
  <c r="CB88" i="68"/>
  <c r="CB72" i="68"/>
  <c r="CB96" i="68"/>
  <c r="CB80" i="68"/>
  <c r="CB56" i="68"/>
  <c r="CB64" i="68"/>
  <c r="CB143" i="68"/>
  <c r="CB135" i="68"/>
  <c r="CB127" i="68"/>
  <c r="CB119" i="68"/>
  <c r="CB95" i="68"/>
  <c r="CB111" i="68"/>
  <c r="CB103" i="68"/>
  <c r="CB63" i="68"/>
  <c r="CB87" i="68"/>
  <c r="CB79" i="68"/>
  <c r="CB71" i="68"/>
  <c r="CB55" i="68"/>
  <c r="CB142" i="68"/>
  <c r="CB134" i="68"/>
  <c r="CB118" i="68"/>
  <c r="CB102" i="68"/>
  <c r="CB126" i="68"/>
  <c r="CB86" i="68"/>
  <c r="CB110" i="68"/>
  <c r="CB70" i="68"/>
  <c r="CB125" i="68"/>
  <c r="CB94" i="68"/>
  <c r="CB62" i="68"/>
  <c r="CB133" i="68"/>
  <c r="CB78" i="68"/>
  <c r="CB54" i="68"/>
  <c r="CB141" i="68"/>
  <c r="CB101" i="68"/>
  <c r="CB93" i="68"/>
  <c r="CB117" i="68"/>
  <c r="CB61" i="68"/>
  <c r="CB53" i="68"/>
  <c r="CB109" i="68"/>
  <c r="CB132" i="68"/>
  <c r="CB69" i="68"/>
  <c r="CB124" i="68"/>
  <c r="CB85" i="68"/>
  <c r="CB100" i="68"/>
  <c r="CB77" i="68"/>
  <c r="CB140" i="68"/>
  <c r="CB108" i="68"/>
  <c r="CB76" i="68"/>
  <c r="CB28" i="68"/>
  <c r="CB116" i="68"/>
  <c r="CB92" i="68"/>
  <c r="CB84" i="68"/>
  <c r="CB68" i="68"/>
  <c r="CB60" i="68"/>
  <c r="CB91" i="68"/>
  <c r="CB83" i="68"/>
  <c r="CB52" i="68"/>
  <c r="CB139" i="68"/>
  <c r="CB67" i="68"/>
  <c r="CB51" i="68"/>
  <c r="CB59" i="68"/>
  <c r="CB75" i="68"/>
  <c r="CB131" i="68"/>
  <c r="CB99" i="68"/>
  <c r="CB130" i="68"/>
  <c r="CB107" i="68"/>
  <c r="CB138" i="68"/>
  <c r="CB123" i="68"/>
  <c r="CB115" i="68"/>
  <c r="CB27" i="68"/>
  <c r="CB121" i="68"/>
  <c r="CB98" i="68"/>
  <c r="CB90" i="68"/>
  <c r="CB82" i="68"/>
  <c r="CB137" i="68"/>
  <c r="CB66" i="68"/>
  <c r="CB74" i="68"/>
  <c r="CB106" i="68"/>
  <c r="CB114" i="68"/>
  <c r="CB122" i="68"/>
  <c r="CB105" i="68"/>
  <c r="CB73" i="68"/>
  <c r="CB57" i="68"/>
  <c r="CB113" i="68"/>
  <c r="CB81" i="68"/>
  <c r="CB49" i="68"/>
  <c r="CB50" i="68"/>
  <c r="CB89" i="68"/>
  <c r="CB129" i="68"/>
  <c r="CB58" i="68"/>
  <c r="CB97" i="68"/>
  <c r="CB65" i="68"/>
  <c r="CB145" i="68"/>
  <c r="CB29" i="68"/>
  <c r="CB21" i="68"/>
  <c r="CC22" i="68"/>
  <c r="CC144" i="68" l="1"/>
  <c r="CC128" i="68"/>
  <c r="CC136" i="68"/>
  <c r="CC120" i="68"/>
  <c r="CC112" i="68"/>
  <c r="CC96" i="68"/>
  <c r="CC104" i="68"/>
  <c r="CC80" i="68"/>
  <c r="CC72" i="68"/>
  <c r="CC56" i="68"/>
  <c r="CC88" i="68"/>
  <c r="CC64" i="68"/>
  <c r="CC143" i="68"/>
  <c r="CC127" i="68"/>
  <c r="CC103" i="68"/>
  <c r="CC95" i="68"/>
  <c r="CC135" i="68"/>
  <c r="CC111" i="68"/>
  <c r="CC63" i="68"/>
  <c r="CC119" i="68"/>
  <c r="CC79" i="68"/>
  <c r="CC71" i="68"/>
  <c r="CC87" i="68"/>
  <c r="CC55" i="68"/>
  <c r="CC142" i="68"/>
  <c r="CC134" i="68"/>
  <c r="CC126" i="68"/>
  <c r="CC110" i="68"/>
  <c r="CC86" i="68"/>
  <c r="CC102" i="68"/>
  <c r="CC118" i="68"/>
  <c r="CC94" i="68"/>
  <c r="CC62" i="68"/>
  <c r="CC133" i="68"/>
  <c r="CC78" i="68"/>
  <c r="CC54" i="68"/>
  <c r="CC85" i="68"/>
  <c r="CC93" i="68"/>
  <c r="CC70" i="68"/>
  <c r="CC141" i="68"/>
  <c r="CC125" i="68"/>
  <c r="CC117" i="68"/>
  <c r="CC101" i="68"/>
  <c r="CC132" i="68"/>
  <c r="CC69" i="68"/>
  <c r="CC77" i="68"/>
  <c r="CC61" i="68"/>
  <c r="CC53" i="68"/>
  <c r="CC84" i="68"/>
  <c r="CC109" i="68"/>
  <c r="CC116" i="68"/>
  <c r="CC108" i="68"/>
  <c r="CC92" i="68"/>
  <c r="CC140" i="68"/>
  <c r="CC124" i="68"/>
  <c r="CC76" i="68"/>
  <c r="CC68" i="68"/>
  <c r="CC100" i="68"/>
  <c r="CC60" i="68"/>
  <c r="CC28" i="68"/>
  <c r="CC83" i="68"/>
  <c r="CC27" i="68"/>
  <c r="CC67" i="68"/>
  <c r="CC51" i="68"/>
  <c r="CC59" i="68"/>
  <c r="CC91" i="68"/>
  <c r="CC75" i="68"/>
  <c r="CC139" i="68"/>
  <c r="CC52" i="68"/>
  <c r="CC131" i="68"/>
  <c r="CC123" i="68"/>
  <c r="CC115" i="68"/>
  <c r="CC107" i="68"/>
  <c r="CC138" i="68"/>
  <c r="CC98" i="68"/>
  <c r="CC90" i="68"/>
  <c r="CC113" i="68"/>
  <c r="CC137" i="68"/>
  <c r="CC99" i="68"/>
  <c r="CC74" i="68"/>
  <c r="CC66" i="68"/>
  <c r="CC106" i="68"/>
  <c r="CC130" i="68"/>
  <c r="CC114" i="68"/>
  <c r="CC122" i="68"/>
  <c r="CC129" i="68"/>
  <c r="CC50" i="68"/>
  <c r="CC105" i="68"/>
  <c r="CC89" i="68"/>
  <c r="CC49" i="68"/>
  <c r="CC81" i="68"/>
  <c r="CC97" i="68"/>
  <c r="CC65" i="68"/>
  <c r="CC121" i="68"/>
  <c r="CC58" i="68"/>
  <c r="CC73" i="68"/>
  <c r="CC57" i="68"/>
  <c r="CC82" i="68"/>
  <c r="CC145" i="68"/>
  <c r="CC29" i="68"/>
  <c r="CD22" i="68"/>
  <c r="CC21" i="68"/>
  <c r="BC12" i="60"/>
  <c r="AZ12" i="60"/>
  <c r="AU12" i="60"/>
  <c r="AX13" i="60"/>
  <c r="AZ13" i="60"/>
  <c r="AU13" i="60"/>
  <c r="AX14" i="60"/>
  <c r="AZ14" i="60"/>
  <c r="AU14" i="60"/>
  <c r="AX15" i="60"/>
  <c r="AZ15" i="60"/>
  <c r="AU15" i="60"/>
  <c r="BC16" i="60"/>
  <c r="AZ16" i="60"/>
  <c r="AU16" i="60"/>
  <c r="AX17" i="60"/>
  <c r="AZ17" i="60"/>
  <c r="BB17" i="60" s="1"/>
  <c r="AU17" i="60"/>
  <c r="AX18" i="60"/>
  <c r="AZ18" i="60"/>
  <c r="BB18" i="60" s="1"/>
  <c r="AU18" i="60"/>
  <c r="AX19" i="60"/>
  <c r="AZ19" i="60"/>
  <c r="BB19" i="60" s="1"/>
  <c r="AU19" i="60"/>
  <c r="AZ20" i="60"/>
  <c r="BB20" i="60" s="1"/>
  <c r="AU20" i="60"/>
  <c r="AX21" i="60"/>
  <c r="AZ21" i="60"/>
  <c r="BB21" i="60" s="1"/>
  <c r="AU21" i="60"/>
  <c r="AX22" i="60"/>
  <c r="AZ22" i="60"/>
  <c r="BB22" i="60" s="1"/>
  <c r="AU22" i="60"/>
  <c r="AX23" i="60"/>
  <c r="AZ23" i="60"/>
  <c r="BB23" i="60" s="1"/>
  <c r="AU23" i="60"/>
  <c r="AX24" i="60"/>
  <c r="AU24" i="60"/>
  <c r="AX25" i="60"/>
  <c r="AZ25" i="60"/>
  <c r="BB25" i="60" s="1"/>
  <c r="AU25" i="60"/>
  <c r="AX26" i="60"/>
  <c r="AZ26" i="60"/>
  <c r="BB26" i="60" s="1"/>
  <c r="AU26" i="60"/>
  <c r="AX27" i="60"/>
  <c r="AZ27" i="60"/>
  <c r="BB27" i="60" s="1"/>
  <c r="AU27" i="60"/>
  <c r="BC28" i="60"/>
  <c r="BD28" i="60" s="1"/>
  <c r="AZ28" i="60"/>
  <c r="BB28" i="60" s="1"/>
  <c r="AX29" i="60"/>
  <c r="AZ29" i="60"/>
  <c r="BB29" i="60" s="1"/>
  <c r="AU29" i="60"/>
  <c r="AX30" i="60"/>
  <c r="AZ30" i="60"/>
  <c r="BB30" i="60" s="1"/>
  <c r="AU30" i="60"/>
  <c r="AU11" i="60"/>
  <c r="AZ11" i="60"/>
  <c r="AX11" i="60"/>
  <c r="AU28" i="60"/>
  <c r="AZ24" i="60"/>
  <c r="BB24" i="60" s="1"/>
  <c r="BC20" i="60"/>
  <c r="BD20" i="60" s="1"/>
  <c r="A9" i="60"/>
  <c r="CD144" i="68" l="1"/>
  <c r="CD128" i="68"/>
  <c r="CD120" i="68"/>
  <c r="CD136" i="68"/>
  <c r="CD104" i="68"/>
  <c r="CD112" i="68"/>
  <c r="CD96" i="68"/>
  <c r="CD88" i="68"/>
  <c r="CD80" i="68"/>
  <c r="CD72" i="68"/>
  <c r="CD56" i="68"/>
  <c r="CD64" i="68"/>
  <c r="CD143" i="68"/>
  <c r="CD127" i="68"/>
  <c r="CD135" i="68"/>
  <c r="CD119" i="68"/>
  <c r="CD95" i="68"/>
  <c r="CD111" i="68"/>
  <c r="CD103" i="68"/>
  <c r="CD87" i="68"/>
  <c r="CD79" i="68"/>
  <c r="CD71" i="68"/>
  <c r="CD55" i="68"/>
  <c r="CD63" i="68"/>
  <c r="CD118" i="68"/>
  <c r="CD134" i="68"/>
  <c r="CD126" i="68"/>
  <c r="CD110" i="68"/>
  <c r="CD142" i="68"/>
  <c r="CD86" i="68"/>
  <c r="CD102" i="68"/>
  <c r="CD94" i="68"/>
  <c r="CD62" i="68"/>
  <c r="CD133" i="68"/>
  <c r="CD54" i="68"/>
  <c r="CD78" i="68"/>
  <c r="CD70" i="68"/>
  <c r="CD141" i="68"/>
  <c r="CD93" i="68"/>
  <c r="CD109" i="68"/>
  <c r="CD101" i="68"/>
  <c r="CD125" i="68"/>
  <c r="CD117" i="68"/>
  <c r="CD77" i="68"/>
  <c r="CD132" i="68"/>
  <c r="CD69" i="68"/>
  <c r="CD53" i="68"/>
  <c r="CD61" i="68"/>
  <c r="CD85" i="68"/>
  <c r="CD140" i="68"/>
  <c r="CD124" i="68"/>
  <c r="CD116" i="68"/>
  <c r="CD100" i="68"/>
  <c r="CD84" i="68"/>
  <c r="CD52" i="68"/>
  <c r="CD60" i="68"/>
  <c r="CD68" i="68"/>
  <c r="CD28" i="68"/>
  <c r="CD108" i="68"/>
  <c r="CD92" i="68"/>
  <c r="CD76" i="68"/>
  <c r="CD91" i="68"/>
  <c r="CD75" i="68"/>
  <c r="CD83" i="68"/>
  <c r="CD51" i="68"/>
  <c r="CD27" i="68"/>
  <c r="CD139" i="68"/>
  <c r="CD59" i="68"/>
  <c r="CD67" i="68"/>
  <c r="CD131" i="68"/>
  <c r="CD122" i="68"/>
  <c r="CD123" i="68"/>
  <c r="CD115" i="68"/>
  <c r="CD138" i="68"/>
  <c r="CD107" i="68"/>
  <c r="CD99" i="68"/>
  <c r="CD130" i="68"/>
  <c r="CD50" i="68"/>
  <c r="CD137" i="68"/>
  <c r="CD74" i="68"/>
  <c r="CD66" i="68"/>
  <c r="CD106" i="68"/>
  <c r="CD82" i="68"/>
  <c r="CD114" i="68"/>
  <c r="CD129" i="68"/>
  <c r="CD121" i="68"/>
  <c r="CD105" i="68"/>
  <c r="CD90" i="68"/>
  <c r="CD58" i="68"/>
  <c r="CD49" i="68"/>
  <c r="CD65" i="68"/>
  <c r="CD73" i="68"/>
  <c r="CD57" i="68"/>
  <c r="CD113" i="68"/>
  <c r="CD89" i="68"/>
  <c r="CD81" i="68"/>
  <c r="CD98" i="68"/>
  <c r="CD97" i="68"/>
  <c r="CD145" i="68"/>
  <c r="CD29" i="68"/>
  <c r="CE22" i="68"/>
  <c r="CD21" i="68"/>
  <c r="BB14" i="60"/>
  <c r="BB13" i="60"/>
  <c r="BB15" i="60"/>
  <c r="BB11" i="60"/>
  <c r="AX28" i="60"/>
  <c r="BC27" i="60"/>
  <c r="BD27" i="60" s="1"/>
  <c r="BC14" i="60"/>
  <c r="BC29" i="60"/>
  <c r="BD29" i="60" s="1"/>
  <c r="BC15" i="60"/>
  <c r="BC17" i="60"/>
  <c r="BD17" i="60" s="1"/>
  <c r="BC30" i="60"/>
  <c r="BD30" i="60" s="1"/>
  <c r="BC18" i="60"/>
  <c r="BD18" i="60" s="1"/>
  <c r="BC19" i="60"/>
  <c r="BD19" i="60" s="1"/>
  <c r="BC21" i="60"/>
  <c r="BD21" i="60" s="1"/>
  <c r="BC22" i="60"/>
  <c r="BD22" i="60" s="1"/>
  <c r="BC23" i="60"/>
  <c r="BD23" i="60" s="1"/>
  <c r="BC25" i="60"/>
  <c r="BD25" i="60" s="1"/>
  <c r="BC11" i="60"/>
  <c r="BC13" i="60"/>
  <c r="BC26" i="60"/>
  <c r="BD26" i="60" s="1"/>
  <c r="AX16" i="60"/>
  <c r="BB16" i="60" s="1"/>
  <c r="BD16" i="60" s="1"/>
  <c r="BC24" i="60"/>
  <c r="BD24" i="60" s="1"/>
  <c r="AX20" i="60"/>
  <c r="AX12" i="60"/>
  <c r="BB12" i="60" s="1"/>
  <c r="BD12" i="60" s="1"/>
  <c r="CE144" i="68" l="1"/>
  <c r="CE128" i="68"/>
  <c r="CE136" i="68"/>
  <c r="CE120" i="68"/>
  <c r="CE112" i="68"/>
  <c r="CE104" i="68"/>
  <c r="CE88" i="68"/>
  <c r="CE72" i="68"/>
  <c r="CE80" i="68"/>
  <c r="CE64" i="68"/>
  <c r="CE96" i="68"/>
  <c r="CE56" i="68"/>
  <c r="CE143" i="68"/>
  <c r="CE135" i="68"/>
  <c r="CE119" i="68"/>
  <c r="CE95" i="68"/>
  <c r="CE111" i="68"/>
  <c r="CE127" i="68"/>
  <c r="CE87" i="68"/>
  <c r="CE79" i="68"/>
  <c r="CE71" i="68"/>
  <c r="CE55" i="68"/>
  <c r="CE142" i="68"/>
  <c r="CE63" i="68"/>
  <c r="CE103" i="68"/>
  <c r="CE134" i="68"/>
  <c r="CE126" i="68"/>
  <c r="CE118" i="68"/>
  <c r="CE110" i="68"/>
  <c r="CE94" i="68"/>
  <c r="CE70" i="68"/>
  <c r="CE133" i="68"/>
  <c r="CE62" i="68"/>
  <c r="CE54" i="68"/>
  <c r="CE78" i="68"/>
  <c r="CE86" i="68"/>
  <c r="CE102" i="68"/>
  <c r="CE141" i="68"/>
  <c r="CE93" i="68"/>
  <c r="CE117" i="68"/>
  <c r="CE109" i="68"/>
  <c r="CE101" i="68"/>
  <c r="CE125" i="68"/>
  <c r="CE77" i="68"/>
  <c r="CE132" i="68"/>
  <c r="CE69" i="68"/>
  <c r="CE61" i="68"/>
  <c r="CE53" i="68"/>
  <c r="CE140" i="68"/>
  <c r="CE124" i="68"/>
  <c r="CE100" i="68"/>
  <c r="CE108" i="68"/>
  <c r="CE92" i="68"/>
  <c r="CE84" i="68"/>
  <c r="CE85" i="68"/>
  <c r="CE60" i="68"/>
  <c r="CE116" i="68"/>
  <c r="CE68" i="68"/>
  <c r="CE76" i="68"/>
  <c r="CE28" i="68"/>
  <c r="CE91" i="68"/>
  <c r="CE83" i="68"/>
  <c r="CE75" i="68"/>
  <c r="CE139" i="68"/>
  <c r="CE59" i="68"/>
  <c r="CE67" i="68"/>
  <c r="CE27" i="68"/>
  <c r="CE52" i="68"/>
  <c r="CE131" i="68"/>
  <c r="CE123" i="68"/>
  <c r="CE115" i="68"/>
  <c r="CE107" i="68"/>
  <c r="CE138" i="68"/>
  <c r="CE51" i="68"/>
  <c r="CE99" i="68"/>
  <c r="CE130" i="68"/>
  <c r="CE58" i="68"/>
  <c r="CE82" i="68"/>
  <c r="CE106" i="68"/>
  <c r="CE122" i="68"/>
  <c r="CE114" i="68"/>
  <c r="CE66" i="68"/>
  <c r="CE121" i="68"/>
  <c r="CE98" i="68"/>
  <c r="CE90" i="68"/>
  <c r="CE74" i="68"/>
  <c r="CE113" i="68"/>
  <c r="CE129" i="68"/>
  <c r="CE105" i="68"/>
  <c r="CE89" i="68"/>
  <c r="CE65" i="68"/>
  <c r="CE50" i="68"/>
  <c r="CE73" i="68"/>
  <c r="CE137" i="68"/>
  <c r="CE97" i="68"/>
  <c r="CE81" i="68"/>
  <c r="CE57" i="68"/>
  <c r="CE49" i="68"/>
  <c r="CE145" i="68"/>
  <c r="CE29" i="68"/>
  <c r="BD14" i="60"/>
  <c r="CF22" i="68"/>
  <c r="CE21" i="68"/>
  <c r="BD13" i="60"/>
  <c r="BD15" i="60"/>
  <c r="BD11" i="60"/>
  <c r="CF136" i="68" l="1"/>
  <c r="CF128" i="68"/>
  <c r="CF144" i="68"/>
  <c r="CF120" i="68"/>
  <c r="CF112" i="68"/>
  <c r="CF104" i="68"/>
  <c r="CF80" i="68"/>
  <c r="CF96" i="68"/>
  <c r="CF88" i="68"/>
  <c r="CF72" i="68"/>
  <c r="CF64" i="68"/>
  <c r="CF56" i="68"/>
  <c r="CF143" i="68"/>
  <c r="CF135" i="68"/>
  <c r="CF127" i="68"/>
  <c r="CF119" i="68"/>
  <c r="CF103" i="68"/>
  <c r="CF95" i="68"/>
  <c r="CF111" i="68"/>
  <c r="CF79" i="68"/>
  <c r="CF71" i="68"/>
  <c r="CF63" i="68"/>
  <c r="CF142" i="68"/>
  <c r="CF87" i="68"/>
  <c r="CF55" i="68"/>
  <c r="CF134" i="68"/>
  <c r="CF110" i="68"/>
  <c r="CF126" i="68"/>
  <c r="CF94" i="68"/>
  <c r="CF118" i="68"/>
  <c r="CF102" i="68"/>
  <c r="CF86" i="68"/>
  <c r="CF62" i="68"/>
  <c r="CF125" i="68"/>
  <c r="CF78" i="68"/>
  <c r="CF54" i="68"/>
  <c r="CF117" i="68"/>
  <c r="CF101" i="68"/>
  <c r="CF85" i="68"/>
  <c r="CF141" i="68"/>
  <c r="CF133" i="68"/>
  <c r="CF109" i="68"/>
  <c r="CF69" i="68"/>
  <c r="CF61" i="68"/>
  <c r="CF93" i="68"/>
  <c r="CF140" i="68"/>
  <c r="CF77" i="68"/>
  <c r="CF132" i="68"/>
  <c r="CF76" i="68"/>
  <c r="CF53" i="68"/>
  <c r="CF108" i="68"/>
  <c r="CF124" i="68"/>
  <c r="CF116" i="68"/>
  <c r="CF70" i="68"/>
  <c r="CF92" i="68"/>
  <c r="CF60" i="68"/>
  <c r="CF84" i="68"/>
  <c r="CF28" i="68"/>
  <c r="CF100" i="68"/>
  <c r="CF68" i="68"/>
  <c r="CF52" i="68"/>
  <c r="CF91" i="68"/>
  <c r="CF75" i="68"/>
  <c r="CF59" i="68"/>
  <c r="CF27" i="68"/>
  <c r="CF139" i="68"/>
  <c r="CF67" i="68"/>
  <c r="CF51" i="68"/>
  <c r="CF131" i="68"/>
  <c r="CF123" i="68"/>
  <c r="CF115" i="68"/>
  <c r="CF107" i="68"/>
  <c r="CF138" i="68"/>
  <c r="CF83" i="68"/>
  <c r="CF99" i="68"/>
  <c r="CF122" i="68"/>
  <c r="CF82" i="68"/>
  <c r="CF106" i="68"/>
  <c r="CF137" i="68"/>
  <c r="CF66" i="68"/>
  <c r="CF130" i="68"/>
  <c r="CF74" i="68"/>
  <c r="CF114" i="68"/>
  <c r="CF98" i="68"/>
  <c r="CF90" i="68"/>
  <c r="CF58" i="68"/>
  <c r="CF129" i="68"/>
  <c r="CF105" i="68"/>
  <c r="CF65" i="68"/>
  <c r="CF49" i="68"/>
  <c r="CF81" i="68"/>
  <c r="CF121" i="68"/>
  <c r="CF113" i="68"/>
  <c r="CF57" i="68"/>
  <c r="CF97" i="68"/>
  <c r="CF50" i="68"/>
  <c r="CF73" i="68"/>
  <c r="CF89" i="68"/>
  <c r="CF145" i="68"/>
  <c r="CF29" i="68"/>
  <c r="CG22" i="68"/>
  <c r="CF21" i="68"/>
  <c r="CG144" i="68" l="1"/>
  <c r="CG136" i="68"/>
  <c r="CG120" i="68"/>
  <c r="CG128" i="68"/>
  <c r="CG112" i="68"/>
  <c r="CG104" i="68"/>
  <c r="CG88" i="68"/>
  <c r="CG96" i="68"/>
  <c r="CG80" i="68"/>
  <c r="CG72" i="68"/>
  <c r="CG56" i="68"/>
  <c r="CG143" i="68"/>
  <c r="CG64" i="68"/>
  <c r="CG127" i="68"/>
  <c r="CG135" i="68"/>
  <c r="CG119" i="68"/>
  <c r="CG95" i="68"/>
  <c r="CG103" i="68"/>
  <c r="CG111" i="68"/>
  <c r="CG63" i="68"/>
  <c r="CG87" i="68"/>
  <c r="CG79" i="68"/>
  <c r="CG71" i="68"/>
  <c r="CG142" i="68"/>
  <c r="CG55" i="68"/>
  <c r="CG134" i="68"/>
  <c r="CG126" i="68"/>
  <c r="CG94" i="68"/>
  <c r="CG102" i="68"/>
  <c r="CG118" i="68"/>
  <c r="CG110" i="68"/>
  <c r="CG78" i="68"/>
  <c r="CG54" i="68"/>
  <c r="CG141" i="68"/>
  <c r="CG86" i="68"/>
  <c r="CG70" i="68"/>
  <c r="CG62" i="68"/>
  <c r="CG133" i="68"/>
  <c r="CG101" i="68"/>
  <c r="CG125" i="68"/>
  <c r="CG117" i="68"/>
  <c r="CG109" i="68"/>
  <c r="CG93" i="68"/>
  <c r="CG132" i="68"/>
  <c r="CG85" i="68"/>
  <c r="CG77" i="68"/>
  <c r="CG53" i="68"/>
  <c r="CG61" i="68"/>
  <c r="CG140" i="68"/>
  <c r="CG69" i="68"/>
  <c r="CG108" i="68"/>
  <c r="CG124" i="68"/>
  <c r="CG116" i="68"/>
  <c r="CG84" i="68"/>
  <c r="CG100" i="68"/>
  <c r="CG68" i="68"/>
  <c r="CG60" i="68"/>
  <c r="CG28" i="68"/>
  <c r="CG76" i="68"/>
  <c r="CG52" i="68"/>
  <c r="CG92" i="68"/>
  <c r="CG91" i="68"/>
  <c r="CG83" i="68"/>
  <c r="CG75" i="68"/>
  <c r="CG27" i="68"/>
  <c r="CG139" i="68"/>
  <c r="CG59" i="68"/>
  <c r="CG131" i="68"/>
  <c r="CG123" i="68"/>
  <c r="CG67" i="68"/>
  <c r="CG51" i="68"/>
  <c r="CG107" i="68"/>
  <c r="CG138" i="68"/>
  <c r="CG99" i="68"/>
  <c r="CG130" i="68"/>
  <c r="CG106" i="68"/>
  <c r="CG74" i="68"/>
  <c r="CG50" i="68"/>
  <c r="CG137" i="68"/>
  <c r="CG66" i="68"/>
  <c r="CG115" i="68"/>
  <c r="CG121" i="68"/>
  <c r="CG114" i="68"/>
  <c r="CG90" i="68"/>
  <c r="CG129" i="68"/>
  <c r="CG122" i="68"/>
  <c r="CG58" i="68"/>
  <c r="CG82" i="68"/>
  <c r="CG81" i="68"/>
  <c r="CG65" i="68"/>
  <c r="CG57" i="68"/>
  <c r="CG98" i="68"/>
  <c r="CG97" i="68"/>
  <c r="CG89" i="68"/>
  <c r="CG73" i="68"/>
  <c r="CG49" i="68"/>
  <c r="CG113" i="68"/>
  <c r="CG105" i="68"/>
  <c r="CG145" i="68"/>
  <c r="CG29" i="68"/>
  <c r="CH22" i="68"/>
  <c r="CG21" i="68"/>
  <c r="L18" i="56"/>
  <c r="C318" i="8"/>
  <c r="C319" i="8"/>
  <c r="C320" i="8"/>
  <c r="C321" i="8"/>
  <c r="C322" i="8"/>
  <c r="C323" i="8"/>
  <c r="C324" i="8"/>
  <c r="C325" i="8"/>
  <c r="C326" i="8"/>
  <c r="C317" i="8"/>
  <c r="C238" i="8"/>
  <c r="C239" i="8"/>
  <c r="C240" i="8"/>
  <c r="C241" i="8"/>
  <c r="C242" i="8"/>
  <c r="C243" i="8"/>
  <c r="C244" i="8"/>
  <c r="C245" i="8"/>
  <c r="C246" i="8"/>
  <c r="C237" i="8"/>
  <c r="AA36" i="8"/>
  <c r="S36" i="8"/>
  <c r="K36" i="8"/>
  <c r="AB32" i="8"/>
  <c r="T32" i="8"/>
  <c r="L32" i="8"/>
  <c r="AB31" i="8"/>
  <c r="T31" i="8"/>
  <c r="L31" i="8"/>
  <c r="AB30" i="8"/>
  <c r="T30" i="8"/>
  <c r="L30" i="8"/>
  <c r="A87" i="40"/>
  <c r="A65" i="40"/>
  <c r="C20" i="40"/>
  <c r="G88" i="56" l="1"/>
  <c r="G150" i="56"/>
  <c r="BM148" i="56"/>
  <c r="AA143" i="56"/>
  <c r="AI143" i="56"/>
  <c r="AQ143" i="56"/>
  <c r="AY143" i="56"/>
  <c r="BG143" i="56"/>
  <c r="Z144" i="56"/>
  <c r="AH144" i="56"/>
  <c r="AP144" i="56"/>
  <c r="AX144" i="56"/>
  <c r="BF144" i="56"/>
  <c r="Y145" i="56"/>
  <c r="AG145" i="56"/>
  <c r="AO145" i="56"/>
  <c r="AW145" i="56"/>
  <c r="BE145" i="56"/>
  <c r="X146" i="56"/>
  <c r="AF146" i="56"/>
  <c r="AN146" i="56"/>
  <c r="AV146" i="56"/>
  <c r="BD146" i="56"/>
  <c r="BL146" i="56"/>
  <c r="AE147" i="56"/>
  <c r="AM147" i="56"/>
  <c r="AU147" i="56"/>
  <c r="BC147" i="56"/>
  <c r="BK147" i="56"/>
  <c r="AD148" i="56"/>
  <c r="AL148" i="56"/>
  <c r="AT148" i="56"/>
  <c r="BB148" i="56"/>
  <c r="BJ148" i="56"/>
  <c r="AC149" i="56"/>
  <c r="AK149" i="56"/>
  <c r="AS149" i="56"/>
  <c r="BA149" i="56"/>
  <c r="BI149" i="56"/>
  <c r="AB150" i="56"/>
  <c r="AJ150" i="56"/>
  <c r="AR150" i="56"/>
  <c r="AZ150" i="56"/>
  <c r="BH150" i="56"/>
  <c r="AA151" i="56"/>
  <c r="AI151" i="56"/>
  <c r="AQ151" i="56"/>
  <c r="AY151" i="56"/>
  <c r="BG151" i="56"/>
  <c r="Z152" i="56"/>
  <c r="AH152" i="56"/>
  <c r="AP152" i="56"/>
  <c r="AX152" i="56"/>
  <c r="BF152" i="56"/>
  <c r="H150" i="56"/>
  <c r="I150" i="56" s="1"/>
  <c r="J150" i="56" s="1"/>
  <c r="K150" i="56" s="1"/>
  <c r="L150" i="56" s="1"/>
  <c r="M150" i="56" s="1"/>
  <c r="N150" i="56" s="1"/>
  <c r="O150" i="56" s="1"/>
  <c r="P150" i="56" s="1"/>
  <c r="Q150" i="56" s="1"/>
  <c r="R150" i="56" s="1"/>
  <c r="S150" i="56" s="1"/>
  <c r="T150" i="56" s="1"/>
  <c r="U150" i="56" s="1"/>
  <c r="V150" i="56" s="1"/>
  <c r="W150" i="56" s="1"/>
  <c r="X139" i="56"/>
  <c r="AF139" i="56"/>
  <c r="AN139" i="56"/>
  <c r="AV139" i="56"/>
  <c r="BD139" i="56"/>
  <c r="BL139" i="56"/>
  <c r="AD141" i="56"/>
  <c r="AL141" i="56"/>
  <c r="AT141" i="56"/>
  <c r="BB141" i="56"/>
  <c r="BJ141" i="56"/>
  <c r="Z136" i="56"/>
  <c r="AH136" i="56"/>
  <c r="AP136" i="56"/>
  <c r="AX136" i="56"/>
  <c r="BF136" i="56"/>
  <c r="H137" i="56"/>
  <c r="I137" i="56" s="1"/>
  <c r="J137" i="56" s="1"/>
  <c r="K137" i="56" s="1"/>
  <c r="L137" i="56" s="1"/>
  <c r="M137" i="56" s="1"/>
  <c r="N137" i="56" s="1"/>
  <c r="O137" i="56" s="1"/>
  <c r="P137" i="56" s="1"/>
  <c r="Q137" i="56" s="1"/>
  <c r="R137" i="56" s="1"/>
  <c r="S137" i="56" s="1"/>
  <c r="T137" i="56" s="1"/>
  <c r="U137" i="56" s="1"/>
  <c r="V137" i="56" s="1"/>
  <c r="W137" i="56" s="1"/>
  <c r="AE137" i="56"/>
  <c r="AM137" i="56"/>
  <c r="AU137" i="56"/>
  <c r="BC137" i="56"/>
  <c r="BK137" i="56"/>
  <c r="AA133" i="56"/>
  <c r="AI133" i="56"/>
  <c r="AQ133" i="56"/>
  <c r="AY133" i="56"/>
  <c r="BG133" i="56"/>
  <c r="X134" i="56"/>
  <c r="AF134" i="56"/>
  <c r="AN134" i="56"/>
  <c r="G143" i="56"/>
  <c r="G151" i="56"/>
  <c r="H151" i="56" s="1"/>
  <c r="I151" i="56" s="1"/>
  <c r="J151" i="56" s="1"/>
  <c r="K151" i="56" s="1"/>
  <c r="L151" i="56" s="1"/>
  <c r="M151" i="56" s="1"/>
  <c r="N151" i="56" s="1"/>
  <c r="O151" i="56" s="1"/>
  <c r="P151" i="56" s="1"/>
  <c r="Q151" i="56" s="1"/>
  <c r="R151" i="56" s="1"/>
  <c r="S151" i="56" s="1"/>
  <c r="T151" i="56" s="1"/>
  <c r="U151" i="56" s="1"/>
  <c r="V151" i="56" s="1"/>
  <c r="W151" i="56" s="1"/>
  <c r="BM149" i="56"/>
  <c r="AB143" i="56"/>
  <c r="AJ143" i="56"/>
  <c r="AR143" i="56"/>
  <c r="AZ143" i="56"/>
  <c r="BH143" i="56"/>
  <c r="AA144" i="56"/>
  <c r="AI144" i="56"/>
  <c r="AQ144" i="56"/>
  <c r="AY144" i="56"/>
  <c r="BG144" i="56"/>
  <c r="Z145" i="56"/>
  <c r="AH145" i="56"/>
  <c r="AP145" i="56"/>
  <c r="AX145" i="56"/>
  <c r="BF145" i="56"/>
  <c r="Y146" i="56"/>
  <c r="AG146" i="56"/>
  <c r="AO146" i="56"/>
  <c r="AW146" i="56"/>
  <c r="BE146" i="56"/>
  <c r="X147" i="56"/>
  <c r="AF147" i="56"/>
  <c r="AN147" i="56"/>
  <c r="AV147" i="56"/>
  <c r="BD147" i="56"/>
  <c r="BL147" i="56"/>
  <c r="AE148" i="56"/>
  <c r="AM148" i="56"/>
  <c r="AU148" i="56"/>
  <c r="BC148" i="56"/>
  <c r="BK148" i="56"/>
  <c r="AD149" i="56"/>
  <c r="AL149" i="56"/>
  <c r="AT149" i="56"/>
  <c r="BB149" i="56"/>
  <c r="BJ149" i="56"/>
  <c r="AC150" i="56"/>
  <c r="AK150" i="56"/>
  <c r="AS150" i="56"/>
  <c r="BA150" i="56"/>
  <c r="BI150" i="56"/>
  <c r="AB151" i="56"/>
  <c r="AJ151" i="56"/>
  <c r="AR151" i="56"/>
  <c r="AZ151" i="56"/>
  <c r="BH151" i="56"/>
  <c r="AA152" i="56"/>
  <c r="AI152" i="56"/>
  <c r="AQ152" i="56"/>
  <c r="AY152" i="56"/>
  <c r="BG152" i="56"/>
  <c r="H149" i="56"/>
  <c r="I149" i="56" s="1"/>
  <c r="J149" i="56" s="1"/>
  <c r="K149" i="56" s="1"/>
  <c r="L149" i="56" s="1"/>
  <c r="M149" i="56" s="1"/>
  <c r="N149" i="56" s="1"/>
  <c r="O149" i="56" s="1"/>
  <c r="P149" i="56" s="1"/>
  <c r="Q149" i="56" s="1"/>
  <c r="R149" i="56" s="1"/>
  <c r="S149" i="56" s="1"/>
  <c r="T149" i="56" s="1"/>
  <c r="U149" i="56" s="1"/>
  <c r="V149" i="56" s="1"/>
  <c r="W149" i="56" s="1"/>
  <c r="Y139" i="56"/>
  <c r="AG139" i="56"/>
  <c r="AO139" i="56"/>
  <c r="AW139" i="56"/>
  <c r="BE139" i="56"/>
  <c r="BM139" i="56"/>
  <c r="AE141" i="56"/>
  <c r="AM141" i="56"/>
  <c r="AU141" i="56"/>
  <c r="BC141" i="56"/>
  <c r="BK141" i="56"/>
  <c r="AA136" i="56"/>
  <c r="AI136" i="56"/>
  <c r="AQ136" i="56"/>
  <c r="AY136" i="56"/>
  <c r="BG136" i="56"/>
  <c r="X137" i="56"/>
  <c r="AF137" i="56"/>
  <c r="AN137" i="56"/>
  <c r="AV137" i="56"/>
  <c r="BD137" i="56"/>
  <c r="BL137" i="56"/>
  <c r="AB133" i="56"/>
  <c r="AJ133" i="56"/>
  <c r="AR133" i="56"/>
  <c r="AZ133" i="56"/>
  <c r="BH133" i="56"/>
  <c r="Y134" i="56"/>
  <c r="AG134" i="56"/>
  <c r="AO134" i="56"/>
  <c r="G144" i="56"/>
  <c r="G152" i="56"/>
  <c r="BM150" i="56"/>
  <c r="AC143" i="56"/>
  <c r="AK143" i="56"/>
  <c r="AS143" i="56"/>
  <c r="BA143" i="56"/>
  <c r="BI143" i="56"/>
  <c r="AB144" i="56"/>
  <c r="AJ144" i="56"/>
  <c r="AR144" i="56"/>
  <c r="AZ144" i="56"/>
  <c r="BH144" i="56"/>
  <c r="AA145" i="56"/>
  <c r="AI145" i="56"/>
  <c r="AQ145" i="56"/>
  <c r="AY145" i="56"/>
  <c r="BG145" i="56"/>
  <c r="Z146" i="56"/>
  <c r="AH146" i="56"/>
  <c r="AP146" i="56"/>
  <c r="AX146" i="56"/>
  <c r="BF146" i="56"/>
  <c r="Y147" i="56"/>
  <c r="AG147" i="56"/>
  <c r="AO147" i="56"/>
  <c r="AW147" i="56"/>
  <c r="BE147" i="56"/>
  <c r="X148" i="56"/>
  <c r="AF148" i="56"/>
  <c r="AN148" i="56"/>
  <c r="AV148" i="56"/>
  <c r="BD148" i="56"/>
  <c r="BL148" i="56"/>
  <c r="AE149" i="56"/>
  <c r="AM149" i="56"/>
  <c r="AU149" i="56"/>
  <c r="BC149" i="56"/>
  <c r="BK149" i="56"/>
  <c r="AD150" i="56"/>
  <c r="AL150" i="56"/>
  <c r="AT150" i="56"/>
  <c r="BB150" i="56"/>
  <c r="BJ150" i="56"/>
  <c r="AC151" i="56"/>
  <c r="AK151" i="56"/>
  <c r="AS151" i="56"/>
  <c r="BA151" i="56"/>
  <c r="BI151" i="56"/>
  <c r="AB152" i="56"/>
  <c r="AJ152" i="56"/>
  <c r="AR152" i="56"/>
  <c r="AZ152" i="56"/>
  <c r="BH152" i="56"/>
  <c r="H148" i="56"/>
  <c r="I148" i="56" s="1"/>
  <c r="J148" i="56" s="1"/>
  <c r="K148" i="56" s="1"/>
  <c r="L148" i="56" s="1"/>
  <c r="M148" i="56" s="1"/>
  <c r="N148" i="56" s="1"/>
  <c r="O148" i="56" s="1"/>
  <c r="P148" i="56" s="1"/>
  <c r="Q148" i="56" s="1"/>
  <c r="R148" i="56" s="1"/>
  <c r="S148" i="56" s="1"/>
  <c r="T148" i="56" s="1"/>
  <c r="U148" i="56" s="1"/>
  <c r="V148" i="56" s="1"/>
  <c r="W148" i="56" s="1"/>
  <c r="Z139" i="56"/>
  <c r="AH139" i="56"/>
  <c r="AP139" i="56"/>
  <c r="AX139" i="56"/>
  <c r="BF139" i="56"/>
  <c r="X141" i="56"/>
  <c r="AF141" i="56"/>
  <c r="AN141" i="56"/>
  <c r="AV141" i="56"/>
  <c r="BD141" i="56"/>
  <c r="BL141" i="56"/>
  <c r="AB136" i="56"/>
  <c r="AJ136" i="56"/>
  <c r="AR136" i="56"/>
  <c r="AZ136" i="56"/>
  <c r="BH136" i="56"/>
  <c r="Y137" i="56"/>
  <c r="AG137" i="56"/>
  <c r="AO137" i="56"/>
  <c r="AW137" i="56"/>
  <c r="BE137" i="56"/>
  <c r="BM137" i="56"/>
  <c r="AC133" i="56"/>
  <c r="AK133" i="56"/>
  <c r="AS133" i="56"/>
  <c r="BA133" i="56"/>
  <c r="BI133" i="56"/>
  <c r="Z134" i="56"/>
  <c r="G145" i="56"/>
  <c r="BM143" i="56"/>
  <c r="BM151" i="56"/>
  <c r="AD143" i="56"/>
  <c r="AL143" i="56"/>
  <c r="AT143" i="56"/>
  <c r="BB143" i="56"/>
  <c r="BJ143" i="56"/>
  <c r="AC144" i="56"/>
  <c r="AK144" i="56"/>
  <c r="AS144" i="56"/>
  <c r="BA144" i="56"/>
  <c r="BI144" i="56"/>
  <c r="AB145" i="56"/>
  <c r="AJ145" i="56"/>
  <c r="AR145" i="56"/>
  <c r="AZ145" i="56"/>
  <c r="BH145" i="56"/>
  <c r="AA146" i="56"/>
  <c r="AI146" i="56"/>
  <c r="AQ146" i="56"/>
  <c r="AY146" i="56"/>
  <c r="BG146" i="56"/>
  <c r="Z147" i="56"/>
  <c r="AH147" i="56"/>
  <c r="AP147" i="56"/>
  <c r="AX147" i="56"/>
  <c r="BF147" i="56"/>
  <c r="Y148" i="56"/>
  <c r="AG148" i="56"/>
  <c r="AO148" i="56"/>
  <c r="AW148" i="56"/>
  <c r="BE148" i="56"/>
  <c r="X149" i="56"/>
  <c r="AF149" i="56"/>
  <c r="AN149" i="56"/>
  <c r="AV149" i="56"/>
  <c r="BD149" i="56"/>
  <c r="BL149" i="56"/>
  <c r="AE150" i="56"/>
  <c r="AM150" i="56"/>
  <c r="AU150" i="56"/>
  <c r="BC150" i="56"/>
  <c r="BK150" i="56"/>
  <c r="AD151" i="56"/>
  <c r="AL151" i="56"/>
  <c r="AT151" i="56"/>
  <c r="BB151" i="56"/>
  <c r="BJ151" i="56"/>
  <c r="AC152" i="56"/>
  <c r="AK152" i="56"/>
  <c r="AS152" i="56"/>
  <c r="BA152" i="56"/>
  <c r="BI152" i="56"/>
  <c r="H147" i="56"/>
  <c r="I147" i="56" s="1"/>
  <c r="J147" i="56" s="1"/>
  <c r="K147" i="56" s="1"/>
  <c r="L147" i="56" s="1"/>
  <c r="M147" i="56" s="1"/>
  <c r="N147" i="56" s="1"/>
  <c r="O147" i="56" s="1"/>
  <c r="P147" i="56" s="1"/>
  <c r="Q147" i="56" s="1"/>
  <c r="R147" i="56" s="1"/>
  <c r="S147" i="56" s="1"/>
  <c r="T147" i="56" s="1"/>
  <c r="U147" i="56" s="1"/>
  <c r="V147" i="56" s="1"/>
  <c r="W147" i="56" s="1"/>
  <c r="AA139" i="56"/>
  <c r="AI139" i="56"/>
  <c r="AQ139" i="56"/>
  <c r="AY139" i="56"/>
  <c r="BG139" i="56"/>
  <c r="Y141" i="56"/>
  <c r="AG141" i="56"/>
  <c r="AO141" i="56"/>
  <c r="AW141" i="56"/>
  <c r="BE141" i="56"/>
  <c r="BM141" i="56"/>
  <c r="AC136" i="56"/>
  <c r="AK136" i="56"/>
  <c r="AS136" i="56"/>
  <c r="BA136" i="56"/>
  <c r="BI136" i="56"/>
  <c r="Z137" i="56"/>
  <c r="AH137" i="56"/>
  <c r="AP137" i="56"/>
  <c r="AX137" i="56"/>
  <c r="BF137" i="56"/>
  <c r="G137" i="56"/>
  <c r="AD133" i="56"/>
  <c r="AL133" i="56"/>
  <c r="AT133" i="56"/>
  <c r="BB133" i="56"/>
  <c r="BJ133" i="56"/>
  <c r="AA134" i="56"/>
  <c r="AI134" i="56"/>
  <c r="AQ134" i="56"/>
  <c r="G146" i="56"/>
  <c r="BM144" i="56"/>
  <c r="BM152" i="56"/>
  <c r="AE143" i="56"/>
  <c r="AM143" i="56"/>
  <c r="AU143" i="56"/>
  <c r="BC143" i="56"/>
  <c r="BK143" i="56"/>
  <c r="AD144" i="56"/>
  <c r="AL144" i="56"/>
  <c r="AT144" i="56"/>
  <c r="BB144" i="56"/>
  <c r="BJ144" i="56"/>
  <c r="AC145" i="56"/>
  <c r="AK145" i="56"/>
  <c r="AS145" i="56"/>
  <c r="BA145" i="56"/>
  <c r="BI145" i="56"/>
  <c r="AB146" i="56"/>
  <c r="AJ146" i="56"/>
  <c r="AR146" i="56"/>
  <c r="AZ146" i="56"/>
  <c r="BH146" i="56"/>
  <c r="AA147" i="56"/>
  <c r="AI147" i="56"/>
  <c r="AQ147" i="56"/>
  <c r="AY147" i="56"/>
  <c r="BG147" i="56"/>
  <c r="Z148" i="56"/>
  <c r="AH148" i="56"/>
  <c r="AP148" i="56"/>
  <c r="AX148" i="56"/>
  <c r="BF148" i="56"/>
  <c r="Y149" i="56"/>
  <c r="AG149" i="56"/>
  <c r="AO149" i="56"/>
  <c r="AW149" i="56"/>
  <c r="BE149" i="56"/>
  <c r="X150" i="56"/>
  <c r="AF150" i="56"/>
  <c r="AN150" i="56"/>
  <c r="AV150" i="56"/>
  <c r="BD150" i="56"/>
  <c r="BL150" i="56"/>
  <c r="AE151" i="56"/>
  <c r="AM151" i="56"/>
  <c r="AU151" i="56"/>
  <c r="BC151" i="56"/>
  <c r="BK151" i="56"/>
  <c r="AD152" i="56"/>
  <c r="AL152" i="56"/>
  <c r="G147" i="56"/>
  <c r="BM145" i="56"/>
  <c r="X143" i="56"/>
  <c r="AF143" i="56"/>
  <c r="AN143" i="56"/>
  <c r="AV143" i="56"/>
  <c r="BD143" i="56"/>
  <c r="BL143" i="56"/>
  <c r="AE144" i="56"/>
  <c r="AM144" i="56"/>
  <c r="AU144" i="56"/>
  <c r="BC144" i="56"/>
  <c r="BK144" i="56"/>
  <c r="AD145" i="56"/>
  <c r="AL145" i="56"/>
  <c r="AT145" i="56"/>
  <c r="BB145" i="56"/>
  <c r="BJ145" i="56"/>
  <c r="AC146" i="56"/>
  <c r="AK146" i="56"/>
  <c r="AS146" i="56"/>
  <c r="BA146" i="56"/>
  <c r="BI146" i="56"/>
  <c r="AB147" i="56"/>
  <c r="AJ147" i="56"/>
  <c r="AR147" i="56"/>
  <c r="AZ147" i="56"/>
  <c r="BH147" i="56"/>
  <c r="AA148" i="56"/>
  <c r="AI148" i="56"/>
  <c r="AQ148" i="56"/>
  <c r="AY148" i="56"/>
  <c r="BG148" i="56"/>
  <c r="Z149" i="56"/>
  <c r="AH149" i="56"/>
  <c r="AP149" i="56"/>
  <c r="AX149" i="56"/>
  <c r="BF149" i="56"/>
  <c r="Y150" i="56"/>
  <c r="AG150" i="56"/>
  <c r="AO150" i="56"/>
  <c r="AW150" i="56"/>
  <c r="BE150" i="56"/>
  <c r="X151" i="56"/>
  <c r="AF151" i="56"/>
  <c r="AN151" i="56"/>
  <c r="AV151" i="56"/>
  <c r="BD151" i="56"/>
  <c r="BL151" i="56"/>
  <c r="AE152" i="56"/>
  <c r="AM152" i="56"/>
  <c r="AU152" i="56"/>
  <c r="BC152" i="56"/>
  <c r="BK152" i="56"/>
  <c r="H145" i="56"/>
  <c r="I145" i="56" s="1"/>
  <c r="J145" i="56" s="1"/>
  <c r="K145" i="56" s="1"/>
  <c r="L145" i="56" s="1"/>
  <c r="M145" i="56" s="1"/>
  <c r="N145" i="56" s="1"/>
  <c r="O145" i="56" s="1"/>
  <c r="P145" i="56" s="1"/>
  <c r="Q145" i="56" s="1"/>
  <c r="R145" i="56" s="1"/>
  <c r="S145" i="56" s="1"/>
  <c r="T145" i="56" s="1"/>
  <c r="U145" i="56" s="1"/>
  <c r="V145" i="56" s="1"/>
  <c r="W145" i="56" s="1"/>
  <c r="AC139" i="56"/>
  <c r="AK139" i="56"/>
  <c r="AS139" i="56"/>
  <c r="BA139" i="56"/>
  <c r="BI139" i="56"/>
  <c r="AA141" i="56"/>
  <c r="AI141" i="56"/>
  <c r="AQ141" i="56"/>
  <c r="AY141" i="56"/>
  <c r="BG141" i="56"/>
  <c r="G139" i="56"/>
  <c r="H139" i="56" s="1"/>
  <c r="I139" i="56" s="1"/>
  <c r="J139" i="56" s="1"/>
  <c r="K139" i="56" s="1"/>
  <c r="L139" i="56" s="1"/>
  <c r="M139" i="56" s="1"/>
  <c r="N139" i="56" s="1"/>
  <c r="O139" i="56" s="1"/>
  <c r="P139" i="56" s="1"/>
  <c r="Q139" i="56" s="1"/>
  <c r="R139" i="56" s="1"/>
  <c r="S139" i="56" s="1"/>
  <c r="T139" i="56" s="1"/>
  <c r="U139" i="56" s="1"/>
  <c r="V139" i="56" s="1"/>
  <c r="W139" i="56" s="1"/>
  <c r="AE136" i="56"/>
  <c r="AM136" i="56"/>
  <c r="AU136" i="56"/>
  <c r="BC136" i="56"/>
  <c r="BK136" i="56"/>
  <c r="AB137" i="56"/>
  <c r="AJ137" i="56"/>
  <c r="AR137" i="56"/>
  <c r="AZ137" i="56"/>
  <c r="BH137" i="56"/>
  <c r="X133" i="56"/>
  <c r="AF133" i="56"/>
  <c r="AN133" i="56"/>
  <c r="AV133" i="56"/>
  <c r="AH143" i="56"/>
  <c r="Y144" i="56"/>
  <c r="BE144" i="56"/>
  <c r="AV145" i="56"/>
  <c r="AM146" i="56"/>
  <c r="AD147" i="56"/>
  <c r="BJ147" i="56"/>
  <c r="BA148" i="56"/>
  <c r="AR149" i="56"/>
  <c r="AI150" i="56"/>
  <c r="Z151" i="56"/>
  <c r="BF151" i="56"/>
  <c r="AV152" i="56"/>
  <c r="H146" i="56"/>
  <c r="I146" i="56" s="1"/>
  <c r="J146" i="56" s="1"/>
  <c r="K146" i="56" s="1"/>
  <c r="L146" i="56" s="1"/>
  <c r="M146" i="56" s="1"/>
  <c r="N146" i="56" s="1"/>
  <c r="O146" i="56" s="1"/>
  <c r="P146" i="56" s="1"/>
  <c r="Q146" i="56" s="1"/>
  <c r="R146" i="56" s="1"/>
  <c r="S146" i="56" s="1"/>
  <c r="T146" i="56" s="1"/>
  <c r="U146" i="56" s="1"/>
  <c r="V146" i="56" s="1"/>
  <c r="W146" i="56" s="1"/>
  <c r="AM139" i="56"/>
  <c r="BJ139" i="56"/>
  <c r="AP141" i="56"/>
  <c r="BI141" i="56"/>
  <c r="AN136" i="56"/>
  <c r="BJ136" i="56"/>
  <c r="AL137" i="56"/>
  <c r="BI137" i="56"/>
  <c r="AM133" i="56"/>
  <c r="BE133" i="56"/>
  <c r="AD134" i="56"/>
  <c r="AR134" i="56"/>
  <c r="AZ134" i="56"/>
  <c r="BH134" i="56"/>
  <c r="X130" i="56"/>
  <c r="AF130" i="56"/>
  <c r="AN130" i="56"/>
  <c r="AV130" i="56"/>
  <c r="BD130" i="56"/>
  <c r="BL130" i="56"/>
  <c r="AD131" i="56"/>
  <c r="AL131" i="56"/>
  <c r="AT131" i="56"/>
  <c r="BB131" i="56"/>
  <c r="BJ131" i="56"/>
  <c r="Z127" i="56"/>
  <c r="AH127" i="56"/>
  <c r="AP127" i="56"/>
  <c r="AX127" i="56"/>
  <c r="BF127" i="56"/>
  <c r="H128" i="56"/>
  <c r="I128" i="56" s="1"/>
  <c r="J128" i="56" s="1"/>
  <c r="K128" i="56" s="1"/>
  <c r="L128" i="56" s="1"/>
  <c r="M128" i="56" s="1"/>
  <c r="N128" i="56" s="1"/>
  <c r="O128" i="56" s="1"/>
  <c r="P128" i="56" s="1"/>
  <c r="Q128" i="56" s="1"/>
  <c r="R128" i="56" s="1"/>
  <c r="S128" i="56" s="1"/>
  <c r="T128" i="56" s="1"/>
  <c r="U128" i="56" s="1"/>
  <c r="V128" i="56" s="1"/>
  <c r="W128" i="56" s="1"/>
  <c r="AE128" i="56"/>
  <c r="AM128" i="56"/>
  <c r="AU128" i="56"/>
  <c r="BC128" i="56"/>
  <c r="BK128" i="56"/>
  <c r="AA124" i="56"/>
  <c r="AI124" i="56"/>
  <c r="AQ124" i="56"/>
  <c r="AY124" i="56"/>
  <c r="BG124" i="56"/>
  <c r="Y125" i="56"/>
  <c r="AG125" i="56"/>
  <c r="AO125" i="56"/>
  <c r="AW125" i="56"/>
  <c r="BE125" i="56"/>
  <c r="BM125" i="56"/>
  <c r="AC121" i="56"/>
  <c r="AK121" i="56"/>
  <c r="AS121" i="56"/>
  <c r="BA121" i="56"/>
  <c r="BI121" i="56"/>
  <c r="AA122" i="56"/>
  <c r="AI122" i="56"/>
  <c r="AQ122" i="56"/>
  <c r="AY122" i="56"/>
  <c r="BG122" i="56"/>
  <c r="G121" i="56"/>
  <c r="H121" i="56" s="1"/>
  <c r="I121" i="56" s="1"/>
  <c r="J121" i="56" s="1"/>
  <c r="K121" i="56" s="1"/>
  <c r="L121" i="56" s="1"/>
  <c r="M121" i="56" s="1"/>
  <c r="N121" i="56" s="1"/>
  <c r="O121" i="56" s="1"/>
  <c r="P121" i="56" s="1"/>
  <c r="Q121" i="56" s="1"/>
  <c r="R121" i="56" s="1"/>
  <c r="S121" i="56" s="1"/>
  <c r="T121" i="56" s="1"/>
  <c r="U121" i="56" s="1"/>
  <c r="V121" i="56" s="1"/>
  <c r="W121" i="56" s="1"/>
  <c r="AE118" i="56"/>
  <c r="AM118" i="56"/>
  <c r="AU118" i="56"/>
  <c r="BC118" i="56"/>
  <c r="BK118" i="56"/>
  <c r="AC119" i="56"/>
  <c r="AK119" i="56"/>
  <c r="AS119" i="56"/>
  <c r="BA119" i="56"/>
  <c r="BI119" i="56"/>
  <c r="Y115" i="56"/>
  <c r="AG115" i="56"/>
  <c r="AO115" i="56"/>
  <c r="G148" i="56"/>
  <c r="AO143" i="56"/>
  <c r="AF144" i="56"/>
  <c r="BL144" i="56"/>
  <c r="BC145" i="56"/>
  <c r="AT146" i="56"/>
  <c r="AK147" i="56"/>
  <c r="AB148" i="56"/>
  <c r="BH148" i="56"/>
  <c r="AY149" i="56"/>
  <c r="AP150" i="56"/>
  <c r="AG151" i="56"/>
  <c r="X152" i="56"/>
  <c r="AW152" i="56"/>
  <c r="H144" i="56"/>
  <c r="I144" i="56" s="1"/>
  <c r="J144" i="56" s="1"/>
  <c r="K144" i="56" s="1"/>
  <c r="L144" i="56" s="1"/>
  <c r="M144" i="56" s="1"/>
  <c r="N144" i="56" s="1"/>
  <c r="O144" i="56" s="1"/>
  <c r="P144" i="56" s="1"/>
  <c r="Q144" i="56" s="1"/>
  <c r="R144" i="56" s="1"/>
  <c r="S144" i="56" s="1"/>
  <c r="T144" i="56" s="1"/>
  <c r="U144" i="56" s="1"/>
  <c r="V144" i="56" s="1"/>
  <c r="W144" i="56" s="1"/>
  <c r="AR139" i="56"/>
  <c r="BK139" i="56"/>
  <c r="AR141" i="56"/>
  <c r="G141" i="56"/>
  <c r="H141" i="56" s="1"/>
  <c r="I141" i="56" s="1"/>
  <c r="J141" i="56" s="1"/>
  <c r="K141" i="56" s="1"/>
  <c r="L141" i="56" s="1"/>
  <c r="M141" i="56" s="1"/>
  <c r="N141" i="56" s="1"/>
  <c r="O141" i="56" s="1"/>
  <c r="P141" i="56" s="1"/>
  <c r="Q141" i="56" s="1"/>
  <c r="R141" i="56" s="1"/>
  <c r="S141" i="56" s="1"/>
  <c r="T141" i="56" s="1"/>
  <c r="U141" i="56" s="1"/>
  <c r="V141" i="56" s="1"/>
  <c r="W141" i="56" s="1"/>
  <c r="AO136" i="56"/>
  <c r="BL136" i="56"/>
  <c r="AQ137" i="56"/>
  <c r="BJ137" i="56"/>
  <c r="AO133" i="56"/>
  <c r="BF133" i="56"/>
  <c r="AE134" i="56"/>
  <c r="AS134" i="56"/>
  <c r="BA134" i="56"/>
  <c r="BI134" i="56"/>
  <c r="Y130" i="56"/>
  <c r="AG130" i="56"/>
  <c r="AO130" i="56"/>
  <c r="AW130" i="56"/>
  <c r="BE130" i="56"/>
  <c r="BM130" i="56"/>
  <c r="AE131" i="56"/>
  <c r="AM131" i="56"/>
  <c r="AU131" i="56"/>
  <c r="BC131" i="56"/>
  <c r="BK131" i="56"/>
  <c r="AA127" i="56"/>
  <c r="AI127" i="56"/>
  <c r="AQ127" i="56"/>
  <c r="AY127" i="56"/>
  <c r="BG127" i="56"/>
  <c r="X128" i="56"/>
  <c r="AF128" i="56"/>
  <c r="AN128" i="56"/>
  <c r="AV128" i="56"/>
  <c r="BD128" i="56"/>
  <c r="BL128" i="56"/>
  <c r="AB124" i="56"/>
  <c r="AJ124" i="56"/>
  <c r="AR124" i="56"/>
  <c r="AZ124" i="56"/>
  <c r="BH124" i="56"/>
  <c r="Z125" i="56"/>
  <c r="AH125" i="56"/>
  <c r="AP125" i="56"/>
  <c r="AX125" i="56"/>
  <c r="BF125" i="56"/>
  <c r="G125" i="56"/>
  <c r="H125" i="56" s="1"/>
  <c r="I125" i="56" s="1"/>
  <c r="J125" i="56" s="1"/>
  <c r="K125" i="56" s="1"/>
  <c r="L125" i="56" s="1"/>
  <c r="M125" i="56" s="1"/>
  <c r="N125" i="56" s="1"/>
  <c r="O125" i="56" s="1"/>
  <c r="P125" i="56" s="1"/>
  <c r="Q125" i="56" s="1"/>
  <c r="R125" i="56" s="1"/>
  <c r="S125" i="56" s="1"/>
  <c r="T125" i="56" s="1"/>
  <c r="U125" i="56" s="1"/>
  <c r="V125" i="56" s="1"/>
  <c r="W125" i="56" s="1"/>
  <c r="AD121" i="56"/>
  <c r="AL121" i="56"/>
  <c r="AT121" i="56"/>
  <c r="BB121" i="56"/>
  <c r="BJ121" i="56"/>
  <c r="AB122" i="56"/>
  <c r="AJ122" i="56"/>
  <c r="AR122" i="56"/>
  <c r="AZ122" i="56"/>
  <c r="BH122" i="56"/>
  <c r="X118" i="56"/>
  <c r="AF118" i="56"/>
  <c r="AN118" i="56"/>
  <c r="AV118" i="56"/>
  <c r="BD118" i="56"/>
  <c r="G149" i="56"/>
  <c r="AP143" i="56"/>
  <c r="AG144" i="56"/>
  <c r="X145" i="56"/>
  <c r="BD145" i="56"/>
  <c r="AU146" i="56"/>
  <c r="AL147" i="56"/>
  <c r="AC148" i="56"/>
  <c r="BI148" i="56"/>
  <c r="AZ149" i="56"/>
  <c r="AQ150" i="56"/>
  <c r="AH151" i="56"/>
  <c r="Y152" i="56"/>
  <c r="BB152" i="56"/>
  <c r="H143" i="56"/>
  <c r="I143" i="56" s="1"/>
  <c r="J143" i="56" s="1"/>
  <c r="K143" i="56" s="1"/>
  <c r="L143" i="56" s="1"/>
  <c r="M143" i="56" s="1"/>
  <c r="N143" i="56" s="1"/>
  <c r="O143" i="56" s="1"/>
  <c r="P143" i="56" s="1"/>
  <c r="Q143" i="56" s="1"/>
  <c r="R143" i="56" s="1"/>
  <c r="S143" i="56" s="1"/>
  <c r="T143" i="56" s="1"/>
  <c r="U143" i="56" s="1"/>
  <c r="V143" i="56" s="1"/>
  <c r="W143" i="56" s="1"/>
  <c r="AT139" i="56"/>
  <c r="Z141" i="56"/>
  <c r="AS141" i="56"/>
  <c r="X136" i="56"/>
  <c r="AT136" i="56"/>
  <c r="BM136" i="56"/>
  <c r="AS137" i="56"/>
  <c r="G136" i="56"/>
  <c r="H136" i="56" s="1"/>
  <c r="I136" i="56" s="1"/>
  <c r="J136" i="56" s="1"/>
  <c r="K136" i="56" s="1"/>
  <c r="L136" i="56" s="1"/>
  <c r="M136" i="56" s="1"/>
  <c r="N136" i="56" s="1"/>
  <c r="O136" i="56" s="1"/>
  <c r="P136" i="56" s="1"/>
  <c r="Q136" i="56" s="1"/>
  <c r="R136" i="56" s="1"/>
  <c r="S136" i="56" s="1"/>
  <c r="T136" i="56" s="1"/>
  <c r="U136" i="56" s="1"/>
  <c r="V136" i="56" s="1"/>
  <c r="W136" i="56" s="1"/>
  <c r="AP133" i="56"/>
  <c r="BK133" i="56"/>
  <c r="AH134" i="56"/>
  <c r="AT134" i="56"/>
  <c r="BB134" i="56"/>
  <c r="BJ134" i="56"/>
  <c r="Z130" i="56"/>
  <c r="AH130" i="56"/>
  <c r="AP130" i="56"/>
  <c r="AX130" i="56"/>
  <c r="BF130" i="56"/>
  <c r="X131" i="56"/>
  <c r="AF131" i="56"/>
  <c r="AN131" i="56"/>
  <c r="AV131" i="56"/>
  <c r="BD131" i="56"/>
  <c r="BL131" i="56"/>
  <c r="AB127" i="56"/>
  <c r="AJ127" i="56"/>
  <c r="AR127" i="56"/>
  <c r="AZ127" i="56"/>
  <c r="BH127" i="56"/>
  <c r="Y128" i="56"/>
  <c r="AG128" i="56"/>
  <c r="AO128" i="56"/>
  <c r="AW128" i="56"/>
  <c r="BE128" i="56"/>
  <c r="BM128" i="56"/>
  <c r="AC124" i="56"/>
  <c r="AK124" i="56"/>
  <c r="AS124" i="56"/>
  <c r="BA124" i="56"/>
  <c r="BI124" i="56"/>
  <c r="AA125" i="56"/>
  <c r="AI125" i="56"/>
  <c r="AQ125" i="56"/>
  <c r="AY125" i="56"/>
  <c r="BG125" i="56"/>
  <c r="G124" i="56"/>
  <c r="H124" i="56" s="1"/>
  <c r="I124" i="56" s="1"/>
  <c r="J124" i="56" s="1"/>
  <c r="K124" i="56" s="1"/>
  <c r="L124" i="56" s="1"/>
  <c r="M124" i="56" s="1"/>
  <c r="N124" i="56" s="1"/>
  <c r="O124" i="56" s="1"/>
  <c r="P124" i="56" s="1"/>
  <c r="Q124" i="56" s="1"/>
  <c r="R124" i="56" s="1"/>
  <c r="S124" i="56" s="1"/>
  <c r="T124" i="56" s="1"/>
  <c r="U124" i="56" s="1"/>
  <c r="V124" i="56" s="1"/>
  <c r="W124" i="56" s="1"/>
  <c r="AE121" i="56"/>
  <c r="AM121" i="56"/>
  <c r="AU121" i="56"/>
  <c r="BC121" i="56"/>
  <c r="BK121" i="56"/>
  <c r="AC122" i="56"/>
  <c r="AK122" i="56"/>
  <c r="AS122" i="56"/>
  <c r="BA122" i="56"/>
  <c r="BI122" i="56"/>
  <c r="Y118" i="56"/>
  <c r="AG118" i="56"/>
  <c r="BM146" i="56"/>
  <c r="AW143" i="56"/>
  <c r="AN144" i="56"/>
  <c r="AE145" i="56"/>
  <c r="BK145" i="56"/>
  <c r="BB146" i="56"/>
  <c r="AS147" i="56"/>
  <c r="AJ148" i="56"/>
  <c r="AA149" i="56"/>
  <c r="BG149" i="56"/>
  <c r="AX150" i="56"/>
  <c r="AO151" i="56"/>
  <c r="AF152" i="56"/>
  <c r="BD152" i="56"/>
  <c r="AB139" i="56"/>
  <c r="AU139" i="56"/>
  <c r="AB141" i="56"/>
  <c r="AX141" i="56"/>
  <c r="Y136" i="56"/>
  <c r="AV136" i="56"/>
  <c r="AA137" i="56"/>
  <c r="AT137" i="56"/>
  <c r="Y133" i="56"/>
  <c r="AU133" i="56"/>
  <c r="BL133" i="56"/>
  <c r="AJ134" i="56"/>
  <c r="AU134" i="56"/>
  <c r="BC134" i="56"/>
  <c r="BK134" i="56"/>
  <c r="AA130" i="56"/>
  <c r="AI130" i="56"/>
  <c r="AQ130" i="56"/>
  <c r="AY130" i="56"/>
  <c r="BG130" i="56"/>
  <c r="Y131" i="56"/>
  <c r="AG131" i="56"/>
  <c r="AO131" i="56"/>
  <c r="AW131" i="56"/>
  <c r="BE131" i="56"/>
  <c r="BM131" i="56"/>
  <c r="AC127" i="56"/>
  <c r="AK127" i="56"/>
  <c r="AS127" i="56"/>
  <c r="BA127" i="56"/>
  <c r="BI127" i="56"/>
  <c r="Z128" i="56"/>
  <c r="AH128" i="56"/>
  <c r="AP128" i="56"/>
  <c r="AX128" i="56"/>
  <c r="BF128" i="56"/>
  <c r="G128" i="56"/>
  <c r="AD124" i="56"/>
  <c r="AL124" i="56"/>
  <c r="AT124" i="56"/>
  <c r="BB124" i="56"/>
  <c r="BJ124" i="56"/>
  <c r="BM147" i="56"/>
  <c r="AX143" i="56"/>
  <c r="AO144" i="56"/>
  <c r="AF145" i="56"/>
  <c r="BL145" i="56"/>
  <c r="BC146" i="56"/>
  <c r="AT147" i="56"/>
  <c r="AK148" i="56"/>
  <c r="AB149" i="56"/>
  <c r="BH149" i="56"/>
  <c r="AY150" i="56"/>
  <c r="AP151" i="56"/>
  <c r="AG152" i="56"/>
  <c r="BE152" i="56"/>
  <c r="AD139" i="56"/>
  <c r="AZ139" i="56"/>
  <c r="AC141" i="56"/>
  <c r="AZ141" i="56"/>
  <c r="AD136" i="56"/>
  <c r="AW136" i="56"/>
  <c r="AC137" i="56"/>
  <c r="AY137" i="56"/>
  <c r="Z133" i="56"/>
  <c r="AW133" i="56"/>
  <c r="BM133" i="56"/>
  <c r="AK134" i="56"/>
  <c r="AV134" i="56"/>
  <c r="BD134" i="56"/>
  <c r="BL134" i="56"/>
  <c r="AB130" i="56"/>
  <c r="AJ130" i="56"/>
  <c r="AR130" i="56"/>
  <c r="AZ130" i="56"/>
  <c r="BH130" i="56"/>
  <c r="Z131" i="56"/>
  <c r="AH131" i="56"/>
  <c r="AP131" i="56"/>
  <c r="AX131" i="56"/>
  <c r="BF131" i="56"/>
  <c r="G131" i="56"/>
  <c r="H131" i="56" s="1"/>
  <c r="I131" i="56" s="1"/>
  <c r="J131" i="56" s="1"/>
  <c r="K131" i="56" s="1"/>
  <c r="L131" i="56" s="1"/>
  <c r="M131" i="56" s="1"/>
  <c r="N131" i="56" s="1"/>
  <c r="O131" i="56" s="1"/>
  <c r="P131" i="56" s="1"/>
  <c r="Q131" i="56" s="1"/>
  <c r="R131" i="56" s="1"/>
  <c r="S131" i="56" s="1"/>
  <c r="T131" i="56" s="1"/>
  <c r="U131" i="56" s="1"/>
  <c r="V131" i="56" s="1"/>
  <c r="W131" i="56" s="1"/>
  <c r="AD127" i="56"/>
  <c r="AL127" i="56"/>
  <c r="AT127" i="56"/>
  <c r="BB127" i="56"/>
  <c r="BJ127" i="56"/>
  <c r="AA128" i="56"/>
  <c r="AI128" i="56"/>
  <c r="AQ128" i="56"/>
  <c r="AY128" i="56"/>
  <c r="BG128" i="56"/>
  <c r="G127" i="56"/>
  <c r="H127" i="56" s="1"/>
  <c r="I127" i="56" s="1"/>
  <c r="J127" i="56" s="1"/>
  <c r="K127" i="56" s="1"/>
  <c r="L127" i="56" s="1"/>
  <c r="M127" i="56" s="1"/>
  <c r="N127" i="56" s="1"/>
  <c r="O127" i="56" s="1"/>
  <c r="P127" i="56" s="1"/>
  <c r="Q127" i="56" s="1"/>
  <c r="R127" i="56" s="1"/>
  <c r="S127" i="56" s="1"/>
  <c r="T127" i="56" s="1"/>
  <c r="U127" i="56" s="1"/>
  <c r="V127" i="56" s="1"/>
  <c r="W127" i="56" s="1"/>
  <c r="AE124" i="56"/>
  <c r="AM124" i="56"/>
  <c r="AU124" i="56"/>
  <c r="BC124" i="56"/>
  <c r="BK124" i="56"/>
  <c r="AC125" i="56"/>
  <c r="AK125" i="56"/>
  <c r="AS125" i="56"/>
  <c r="BA125" i="56"/>
  <c r="BI125" i="56"/>
  <c r="Y121" i="56"/>
  <c r="AG121" i="56"/>
  <c r="AO121" i="56"/>
  <c r="AW121" i="56"/>
  <c r="BE121" i="56"/>
  <c r="BM121" i="56"/>
  <c r="AE122" i="56"/>
  <c r="AM122" i="56"/>
  <c r="AU122" i="56"/>
  <c r="BC122" i="56"/>
  <c r="BK122" i="56"/>
  <c r="AA118" i="56"/>
  <c r="AI118" i="56"/>
  <c r="AQ118" i="56"/>
  <c r="AY118" i="56"/>
  <c r="BG118" i="56"/>
  <c r="Y119" i="56"/>
  <c r="AG119" i="56"/>
  <c r="AO119" i="56"/>
  <c r="AW119" i="56"/>
  <c r="BE119" i="56"/>
  <c r="BM119" i="56"/>
  <c r="AC115" i="56"/>
  <c r="AK115" i="56"/>
  <c r="Z143" i="56"/>
  <c r="BF143" i="56"/>
  <c r="AW144" i="56"/>
  <c r="AN145" i="56"/>
  <c r="AE146" i="56"/>
  <c r="BK146" i="56"/>
  <c r="BB147" i="56"/>
  <c r="AS148" i="56"/>
  <c r="AJ149" i="56"/>
  <c r="AA150" i="56"/>
  <c r="BG150" i="56"/>
  <c r="AX151" i="56"/>
  <c r="AO152" i="56"/>
  <c r="BL152" i="56"/>
  <c r="AJ139" i="56"/>
  <c r="BC139" i="56"/>
  <c r="AJ141" i="56"/>
  <c r="BF141" i="56"/>
  <c r="AG136" i="56"/>
  <c r="BD136" i="56"/>
  <c r="AI137" i="56"/>
  <c r="BB137" i="56"/>
  <c r="AG133" i="56"/>
  <c r="BC133" i="56"/>
  <c r="AB134" i="56"/>
  <c r="AM134" i="56"/>
  <c r="AX134" i="56"/>
  <c r="BF134" i="56"/>
  <c r="G134" i="56"/>
  <c r="AD130" i="56"/>
  <c r="AL130" i="56"/>
  <c r="AT130" i="56"/>
  <c r="BB130" i="56"/>
  <c r="BJ130" i="56"/>
  <c r="AB131" i="56"/>
  <c r="AJ131" i="56"/>
  <c r="AR131" i="56"/>
  <c r="AZ131" i="56"/>
  <c r="BH131" i="56"/>
  <c r="X127" i="56"/>
  <c r="AF127" i="56"/>
  <c r="AN127" i="56"/>
  <c r="AV127" i="56"/>
  <c r="BD127" i="56"/>
  <c r="BL127" i="56"/>
  <c r="AC128" i="56"/>
  <c r="AK128" i="56"/>
  <c r="AS128" i="56"/>
  <c r="BA128" i="56"/>
  <c r="BI128" i="56"/>
  <c r="Y124" i="56"/>
  <c r="AG124" i="56"/>
  <c r="AO124" i="56"/>
  <c r="AW124" i="56"/>
  <c r="BE124" i="56"/>
  <c r="BM124" i="56"/>
  <c r="AE125" i="56"/>
  <c r="AM125" i="56"/>
  <c r="AU125" i="56"/>
  <c r="BC125" i="56"/>
  <c r="BK125" i="56"/>
  <c r="AA121" i="56"/>
  <c r="AI121" i="56"/>
  <c r="AQ121" i="56"/>
  <c r="AY121" i="56"/>
  <c r="BG121" i="56"/>
  <c r="Y122" i="56"/>
  <c r="AG122" i="56"/>
  <c r="AO122" i="56"/>
  <c r="AW122" i="56"/>
  <c r="BE122" i="56"/>
  <c r="BM122" i="56"/>
  <c r="AC118" i="56"/>
  <c r="AK118" i="56"/>
  <c r="AS118" i="56"/>
  <c r="BA118" i="56"/>
  <c r="BI118" i="56"/>
  <c r="AA119" i="56"/>
  <c r="AI119" i="56"/>
  <c r="AU145" i="56"/>
  <c r="AZ148" i="56"/>
  <c r="BE151" i="56"/>
  <c r="BH139" i="56"/>
  <c r="BE136" i="56"/>
  <c r="BD133" i="56"/>
  <c r="BG134" i="56"/>
  <c r="AU130" i="56"/>
  <c r="AK131" i="56"/>
  <c r="Y127" i="56"/>
  <c r="BE127" i="56"/>
  <c r="AT128" i="56"/>
  <c r="AH124" i="56"/>
  <c r="X125" i="56"/>
  <c r="AT125" i="56"/>
  <c r="X121" i="56"/>
  <c r="AR121" i="56"/>
  <c r="X122" i="56"/>
  <c r="AT122" i="56"/>
  <c r="G122" i="56"/>
  <c r="H122" i="56" s="1"/>
  <c r="I122" i="56" s="1"/>
  <c r="J122" i="56" s="1"/>
  <c r="K122" i="56" s="1"/>
  <c r="L122" i="56" s="1"/>
  <c r="M122" i="56" s="1"/>
  <c r="N122" i="56" s="1"/>
  <c r="O122" i="56" s="1"/>
  <c r="P122" i="56" s="1"/>
  <c r="Q122" i="56" s="1"/>
  <c r="R122" i="56" s="1"/>
  <c r="S122" i="56" s="1"/>
  <c r="T122" i="56" s="1"/>
  <c r="U122" i="56" s="1"/>
  <c r="V122" i="56" s="1"/>
  <c r="W122" i="56" s="1"/>
  <c r="AP118" i="56"/>
  <c r="BF118" i="56"/>
  <c r="AD119" i="56"/>
  <c r="AP119" i="56"/>
  <c r="AZ119" i="56"/>
  <c r="BK119" i="56"/>
  <c r="AD115" i="56"/>
  <c r="AN115" i="56"/>
  <c r="AW115" i="56"/>
  <c r="BE115" i="56"/>
  <c r="BM115" i="56"/>
  <c r="Y143" i="56"/>
  <c r="AD146" i="56"/>
  <c r="AI149" i="56"/>
  <c r="AN152" i="56"/>
  <c r="AH141" i="56"/>
  <c r="AD137" i="56"/>
  <c r="H134" i="56"/>
  <c r="I134" i="56" s="1"/>
  <c r="J134" i="56" s="1"/>
  <c r="K134" i="56" s="1"/>
  <c r="L134" i="56" s="1"/>
  <c r="M134" i="56" s="1"/>
  <c r="N134" i="56" s="1"/>
  <c r="O134" i="56" s="1"/>
  <c r="P134" i="56" s="1"/>
  <c r="Q134" i="56" s="1"/>
  <c r="R134" i="56" s="1"/>
  <c r="S134" i="56" s="1"/>
  <c r="T134" i="56" s="1"/>
  <c r="U134" i="56" s="1"/>
  <c r="V134" i="56" s="1"/>
  <c r="W134" i="56" s="1"/>
  <c r="BM134" i="56"/>
  <c r="BA130" i="56"/>
  <c r="AQ131" i="56"/>
  <c r="AE127" i="56"/>
  <c r="BK127" i="56"/>
  <c r="AZ128" i="56"/>
  <c r="AN124" i="56"/>
  <c r="AB125" i="56"/>
  <c r="AV125" i="56"/>
  <c r="Z121" i="56"/>
  <c r="AV121" i="56"/>
  <c r="Z122" i="56"/>
  <c r="AV122" i="56"/>
  <c r="Z118" i="56"/>
  <c r="AR118" i="56"/>
  <c r="BH118" i="56"/>
  <c r="AE119" i="56"/>
  <c r="AQ119" i="56"/>
  <c r="BB119" i="56"/>
  <c r="BL119" i="56"/>
  <c r="AE115" i="56"/>
  <c r="AP115" i="56"/>
  <c r="AX115" i="56"/>
  <c r="BF115" i="56"/>
  <c r="X116" i="56"/>
  <c r="AF116" i="56"/>
  <c r="AN116" i="56"/>
  <c r="AV116" i="56"/>
  <c r="BD116" i="56"/>
  <c r="BL116" i="56"/>
  <c r="AB112" i="56"/>
  <c r="AJ112" i="56"/>
  <c r="AR112" i="56"/>
  <c r="AZ112" i="56"/>
  <c r="BH112" i="56"/>
  <c r="Z113" i="56"/>
  <c r="AH113" i="56"/>
  <c r="AP113" i="56"/>
  <c r="AX113" i="56"/>
  <c r="BF113" i="56"/>
  <c r="G113" i="56"/>
  <c r="H113" i="56" s="1"/>
  <c r="I113" i="56" s="1"/>
  <c r="J113" i="56" s="1"/>
  <c r="K113" i="56" s="1"/>
  <c r="L113" i="56" s="1"/>
  <c r="M113" i="56" s="1"/>
  <c r="N113" i="56" s="1"/>
  <c r="O113" i="56" s="1"/>
  <c r="P113" i="56" s="1"/>
  <c r="Q113" i="56" s="1"/>
  <c r="R113" i="56" s="1"/>
  <c r="S113" i="56" s="1"/>
  <c r="T113" i="56" s="1"/>
  <c r="U113" i="56" s="1"/>
  <c r="V113" i="56" s="1"/>
  <c r="W113" i="56" s="1"/>
  <c r="AD110" i="56"/>
  <c r="AL110" i="56"/>
  <c r="AT110" i="56"/>
  <c r="BB110" i="56"/>
  <c r="BJ110" i="56"/>
  <c r="AA107" i="56"/>
  <c r="AI107" i="56"/>
  <c r="AQ107" i="56"/>
  <c r="AY107" i="56"/>
  <c r="BG107" i="56"/>
  <c r="Y108" i="56"/>
  <c r="AG108" i="56"/>
  <c r="AO108" i="56"/>
  <c r="AW108" i="56"/>
  <c r="BE108" i="56"/>
  <c r="BM108" i="56"/>
  <c r="AC104" i="56"/>
  <c r="AK104" i="56"/>
  <c r="AS104" i="56"/>
  <c r="BA104" i="56"/>
  <c r="BI104" i="56"/>
  <c r="AA105" i="56"/>
  <c r="AI105" i="56"/>
  <c r="AQ105" i="56"/>
  <c r="AY105" i="56"/>
  <c r="BG105" i="56"/>
  <c r="G104" i="56"/>
  <c r="H104" i="56" s="1"/>
  <c r="I104" i="56" s="1"/>
  <c r="J104" i="56" s="1"/>
  <c r="K104" i="56" s="1"/>
  <c r="L104" i="56" s="1"/>
  <c r="M104" i="56" s="1"/>
  <c r="N104" i="56" s="1"/>
  <c r="O104" i="56" s="1"/>
  <c r="P104" i="56" s="1"/>
  <c r="Q104" i="56" s="1"/>
  <c r="R104" i="56" s="1"/>
  <c r="S104" i="56" s="1"/>
  <c r="T104" i="56" s="1"/>
  <c r="U104" i="56" s="1"/>
  <c r="V104" i="56" s="1"/>
  <c r="W104" i="56" s="1"/>
  <c r="AE100" i="56"/>
  <c r="AM100" i="56"/>
  <c r="AU100" i="56"/>
  <c r="BC100" i="56"/>
  <c r="BK100" i="56"/>
  <c r="AC101" i="56"/>
  <c r="AK101" i="56"/>
  <c r="AS101" i="56"/>
  <c r="BA101" i="56"/>
  <c r="BI101" i="56"/>
  <c r="AG143" i="56"/>
  <c r="AL146" i="56"/>
  <c r="AQ149" i="56"/>
  <c r="AT152" i="56"/>
  <c r="AK141" i="56"/>
  <c r="AK137" i="56"/>
  <c r="AC134" i="56"/>
  <c r="G133" i="56"/>
  <c r="H133" i="56" s="1"/>
  <c r="I133" i="56" s="1"/>
  <c r="J133" i="56" s="1"/>
  <c r="K133" i="56" s="1"/>
  <c r="L133" i="56" s="1"/>
  <c r="M133" i="56" s="1"/>
  <c r="N133" i="56" s="1"/>
  <c r="O133" i="56" s="1"/>
  <c r="P133" i="56" s="1"/>
  <c r="Q133" i="56" s="1"/>
  <c r="R133" i="56" s="1"/>
  <c r="S133" i="56" s="1"/>
  <c r="T133" i="56" s="1"/>
  <c r="U133" i="56" s="1"/>
  <c r="V133" i="56" s="1"/>
  <c r="W133" i="56" s="1"/>
  <c r="BC130" i="56"/>
  <c r="AS131" i="56"/>
  <c r="AG127" i="56"/>
  <c r="BM127" i="56"/>
  <c r="BB128" i="56"/>
  <c r="AP124" i="56"/>
  <c r="AD125" i="56"/>
  <c r="AZ125" i="56"/>
  <c r="AB121" i="56"/>
  <c r="AX121" i="56"/>
  <c r="AD122" i="56"/>
  <c r="AX122" i="56"/>
  <c r="AB118" i="56"/>
  <c r="AT118" i="56"/>
  <c r="BJ118" i="56"/>
  <c r="AF119" i="56"/>
  <c r="AR119" i="56"/>
  <c r="BC119" i="56"/>
  <c r="G119" i="56"/>
  <c r="H119" i="56" s="1"/>
  <c r="I119" i="56" s="1"/>
  <c r="J119" i="56" s="1"/>
  <c r="K119" i="56" s="1"/>
  <c r="L119" i="56" s="1"/>
  <c r="M119" i="56" s="1"/>
  <c r="N119" i="56" s="1"/>
  <c r="O119" i="56" s="1"/>
  <c r="P119" i="56" s="1"/>
  <c r="Q119" i="56" s="1"/>
  <c r="R119" i="56" s="1"/>
  <c r="S119" i="56" s="1"/>
  <c r="T119" i="56" s="1"/>
  <c r="U119" i="56" s="1"/>
  <c r="V119" i="56" s="1"/>
  <c r="W119" i="56" s="1"/>
  <c r="AF115" i="56"/>
  <c r="AQ115" i="56"/>
  <c r="AY115" i="56"/>
  <c r="BG115" i="56"/>
  <c r="Y116" i="56"/>
  <c r="AG116" i="56"/>
  <c r="AO116" i="56"/>
  <c r="AW116" i="56"/>
  <c r="BE116" i="56"/>
  <c r="BM116" i="56"/>
  <c r="AC112" i="56"/>
  <c r="AK112" i="56"/>
  <c r="AS112" i="56"/>
  <c r="BA112" i="56"/>
  <c r="BI112" i="56"/>
  <c r="AA113" i="56"/>
  <c r="AI113" i="56"/>
  <c r="AQ113" i="56"/>
  <c r="AY113" i="56"/>
  <c r="BG113" i="56"/>
  <c r="G112" i="56"/>
  <c r="H112" i="56" s="1"/>
  <c r="I112" i="56" s="1"/>
  <c r="J112" i="56" s="1"/>
  <c r="K112" i="56" s="1"/>
  <c r="L112" i="56" s="1"/>
  <c r="M112" i="56" s="1"/>
  <c r="N112" i="56" s="1"/>
  <c r="O112" i="56" s="1"/>
  <c r="P112" i="56" s="1"/>
  <c r="Q112" i="56" s="1"/>
  <c r="R112" i="56" s="1"/>
  <c r="S112" i="56" s="1"/>
  <c r="T112" i="56" s="1"/>
  <c r="U112" i="56" s="1"/>
  <c r="V112" i="56" s="1"/>
  <c r="W112" i="56" s="1"/>
  <c r="AE110" i="56"/>
  <c r="AM110" i="56"/>
  <c r="AU110" i="56"/>
  <c r="BC110" i="56"/>
  <c r="BK110" i="56"/>
  <c r="AB107" i="56"/>
  <c r="AJ107" i="56"/>
  <c r="AR107" i="56"/>
  <c r="AZ107" i="56"/>
  <c r="BH107" i="56"/>
  <c r="Z108" i="56"/>
  <c r="AH108" i="56"/>
  <c r="AP108" i="56"/>
  <c r="AX108" i="56"/>
  <c r="BF108" i="56"/>
  <c r="G108" i="56"/>
  <c r="H108" i="56" s="1"/>
  <c r="I108" i="56" s="1"/>
  <c r="J108" i="56" s="1"/>
  <c r="K108" i="56" s="1"/>
  <c r="L108" i="56" s="1"/>
  <c r="M108" i="56" s="1"/>
  <c r="N108" i="56" s="1"/>
  <c r="O108" i="56" s="1"/>
  <c r="P108" i="56" s="1"/>
  <c r="Q108" i="56" s="1"/>
  <c r="R108" i="56" s="1"/>
  <c r="S108" i="56" s="1"/>
  <c r="T108" i="56" s="1"/>
  <c r="U108" i="56" s="1"/>
  <c r="V108" i="56" s="1"/>
  <c r="W108" i="56" s="1"/>
  <c r="AD104" i="56"/>
  <c r="AL104" i="56"/>
  <c r="BE143" i="56"/>
  <c r="BJ146" i="56"/>
  <c r="Z150" i="56"/>
  <c r="BJ152" i="56"/>
  <c r="BA141" i="56"/>
  <c r="BA137" i="56"/>
  <c r="AL134" i="56"/>
  <c r="AC130" i="56"/>
  <c r="BI130" i="56"/>
  <c r="AY131" i="56"/>
  <c r="AM127" i="56"/>
  <c r="AB128" i="56"/>
  <c r="BH128" i="56"/>
  <c r="AV124" i="56"/>
  <c r="AF125" i="56"/>
  <c r="BB125" i="56"/>
  <c r="AF121" i="56"/>
  <c r="AZ121" i="56"/>
  <c r="AF122" i="56"/>
  <c r="BB122" i="56"/>
  <c r="AD118" i="56"/>
  <c r="AW118" i="56"/>
  <c r="BL118" i="56"/>
  <c r="AH119" i="56"/>
  <c r="AT119" i="56"/>
  <c r="BD119" i="56"/>
  <c r="G118" i="56"/>
  <c r="H118" i="56" s="1"/>
  <c r="I118" i="56" s="1"/>
  <c r="J118" i="56" s="1"/>
  <c r="K118" i="56" s="1"/>
  <c r="L118" i="56" s="1"/>
  <c r="M118" i="56" s="1"/>
  <c r="N118" i="56" s="1"/>
  <c r="O118" i="56" s="1"/>
  <c r="P118" i="56" s="1"/>
  <c r="Q118" i="56" s="1"/>
  <c r="R118" i="56" s="1"/>
  <c r="S118" i="56" s="1"/>
  <c r="T118" i="56" s="1"/>
  <c r="U118" i="56" s="1"/>
  <c r="V118" i="56" s="1"/>
  <c r="W118" i="56" s="1"/>
  <c r="AH115" i="56"/>
  <c r="AR115" i="56"/>
  <c r="AZ115" i="56"/>
  <c r="BH115" i="56"/>
  <c r="Z116" i="56"/>
  <c r="AH116" i="56"/>
  <c r="AP116" i="56"/>
  <c r="AX116" i="56"/>
  <c r="BF116" i="56"/>
  <c r="G116" i="56"/>
  <c r="H116" i="56" s="1"/>
  <c r="I116" i="56" s="1"/>
  <c r="J116" i="56" s="1"/>
  <c r="K116" i="56" s="1"/>
  <c r="L116" i="56" s="1"/>
  <c r="M116" i="56" s="1"/>
  <c r="N116" i="56" s="1"/>
  <c r="O116" i="56" s="1"/>
  <c r="P116" i="56" s="1"/>
  <c r="Q116" i="56" s="1"/>
  <c r="R116" i="56" s="1"/>
  <c r="S116" i="56" s="1"/>
  <c r="T116" i="56" s="1"/>
  <c r="U116" i="56" s="1"/>
  <c r="V116" i="56" s="1"/>
  <c r="W116" i="56" s="1"/>
  <c r="AD112" i="56"/>
  <c r="AL112" i="56"/>
  <c r="AT112" i="56"/>
  <c r="BB112" i="56"/>
  <c r="BJ112" i="56"/>
  <c r="AB113" i="56"/>
  <c r="AJ113" i="56"/>
  <c r="AR113" i="56"/>
  <c r="AZ113" i="56"/>
  <c r="BH113" i="56"/>
  <c r="X110" i="56"/>
  <c r="AF110" i="56"/>
  <c r="AN110" i="56"/>
  <c r="AV110" i="56"/>
  <c r="BD110" i="56"/>
  <c r="BL110" i="56"/>
  <c r="X144" i="56"/>
  <c r="AC147" i="56"/>
  <c r="AH150" i="56"/>
  <c r="H152" i="56"/>
  <c r="I152" i="56" s="1"/>
  <c r="J152" i="56" s="1"/>
  <c r="K152" i="56" s="1"/>
  <c r="L152" i="56" s="1"/>
  <c r="M152" i="56" s="1"/>
  <c r="N152" i="56" s="1"/>
  <c r="O152" i="56" s="1"/>
  <c r="P152" i="56" s="1"/>
  <c r="Q152" i="56" s="1"/>
  <c r="R152" i="56" s="1"/>
  <c r="S152" i="56" s="1"/>
  <c r="T152" i="56" s="1"/>
  <c r="U152" i="56" s="1"/>
  <c r="V152" i="56" s="1"/>
  <c r="W152" i="56" s="1"/>
  <c r="BH141" i="56"/>
  <c r="BG137" i="56"/>
  <c r="AP134" i="56"/>
  <c r="AE130" i="56"/>
  <c r="BK130" i="56"/>
  <c r="BA131" i="56"/>
  <c r="AO127" i="56"/>
  <c r="AD128" i="56"/>
  <c r="BJ128" i="56"/>
  <c r="AX124" i="56"/>
  <c r="AJ125" i="56"/>
  <c r="BD125" i="56"/>
  <c r="AH121" i="56"/>
  <c r="BD121" i="56"/>
  <c r="AH122" i="56"/>
  <c r="BD122" i="56"/>
  <c r="AH118" i="56"/>
  <c r="AX118" i="56"/>
  <c r="BM118" i="56"/>
  <c r="AJ119" i="56"/>
  <c r="AU119" i="56"/>
  <c r="BF119" i="56"/>
  <c r="X115" i="56"/>
  <c r="AI115" i="56"/>
  <c r="AS115" i="56"/>
  <c r="BA115" i="56"/>
  <c r="BI115" i="56"/>
  <c r="AA116" i="56"/>
  <c r="AI116" i="56"/>
  <c r="AQ116" i="56"/>
  <c r="AY116" i="56"/>
  <c r="BG116" i="56"/>
  <c r="G115" i="56"/>
  <c r="H115" i="56" s="1"/>
  <c r="I115" i="56" s="1"/>
  <c r="J115" i="56" s="1"/>
  <c r="K115" i="56" s="1"/>
  <c r="L115" i="56" s="1"/>
  <c r="M115" i="56" s="1"/>
  <c r="N115" i="56" s="1"/>
  <c r="O115" i="56" s="1"/>
  <c r="P115" i="56" s="1"/>
  <c r="Q115" i="56" s="1"/>
  <c r="R115" i="56" s="1"/>
  <c r="S115" i="56" s="1"/>
  <c r="T115" i="56" s="1"/>
  <c r="U115" i="56" s="1"/>
  <c r="V115" i="56" s="1"/>
  <c r="W115" i="56" s="1"/>
  <c r="AE112" i="56"/>
  <c r="AM112" i="56"/>
  <c r="AU112" i="56"/>
  <c r="BC112" i="56"/>
  <c r="BK112" i="56"/>
  <c r="AC113" i="56"/>
  <c r="AK113" i="56"/>
  <c r="AS113" i="56"/>
  <c r="BA113" i="56"/>
  <c r="BI113" i="56"/>
  <c r="Y110" i="56"/>
  <c r="AG110" i="56"/>
  <c r="AO110" i="56"/>
  <c r="AW110" i="56"/>
  <c r="BE110" i="56"/>
  <c r="BM110" i="56"/>
  <c r="AD107" i="56"/>
  <c r="AL107" i="56"/>
  <c r="AT107" i="56"/>
  <c r="BB107" i="56"/>
  <c r="BJ107" i="56"/>
  <c r="AB108" i="56"/>
  <c r="AJ108" i="56"/>
  <c r="AR108" i="56"/>
  <c r="AV144" i="56"/>
  <c r="BA147" i="56"/>
  <c r="BF150" i="56"/>
  <c r="AE139" i="56"/>
  <c r="AF136" i="56"/>
  <c r="AE133" i="56"/>
  <c r="AW134" i="56"/>
  <c r="AK130" i="56"/>
  <c r="AA131" i="56"/>
  <c r="BG131" i="56"/>
  <c r="AU127" i="56"/>
  <c r="AJ128" i="56"/>
  <c r="X124" i="56"/>
  <c r="BD124" i="56"/>
  <c r="AL125" i="56"/>
  <c r="BH125" i="56"/>
  <c r="AJ121" i="56"/>
  <c r="BF121" i="56"/>
  <c r="AL122" i="56"/>
  <c r="BF122" i="56"/>
  <c r="AJ118" i="56"/>
  <c r="AZ118" i="56"/>
  <c r="X119" i="56"/>
  <c r="AL119" i="56"/>
  <c r="AV119" i="56"/>
  <c r="BG119" i="56"/>
  <c r="Z115" i="56"/>
  <c r="AJ115" i="56"/>
  <c r="AT115" i="56"/>
  <c r="BB115" i="56"/>
  <c r="BJ115" i="56"/>
  <c r="AB116" i="56"/>
  <c r="AJ116" i="56"/>
  <c r="AR116" i="56"/>
  <c r="AZ116" i="56"/>
  <c r="BH116" i="56"/>
  <c r="X112" i="56"/>
  <c r="AF112" i="56"/>
  <c r="AN112" i="56"/>
  <c r="AV112" i="56"/>
  <c r="BD112" i="56"/>
  <c r="BL112" i="56"/>
  <c r="AD113" i="56"/>
  <c r="AL113" i="56"/>
  <c r="AT113" i="56"/>
  <c r="BB113" i="56"/>
  <c r="BJ113" i="56"/>
  <c r="Z110" i="56"/>
  <c r="AH110" i="56"/>
  <c r="AP110" i="56"/>
  <c r="AX110" i="56"/>
  <c r="BF110" i="56"/>
  <c r="G110" i="56"/>
  <c r="H110" i="56" s="1"/>
  <c r="I110" i="56" s="1"/>
  <c r="J110" i="56" s="1"/>
  <c r="K110" i="56" s="1"/>
  <c r="L110" i="56" s="1"/>
  <c r="M110" i="56" s="1"/>
  <c r="N110" i="56" s="1"/>
  <c r="O110" i="56" s="1"/>
  <c r="P110" i="56" s="1"/>
  <c r="Q110" i="56" s="1"/>
  <c r="R110" i="56" s="1"/>
  <c r="S110" i="56" s="1"/>
  <c r="T110" i="56" s="1"/>
  <c r="U110" i="56" s="1"/>
  <c r="V110" i="56" s="1"/>
  <c r="W110" i="56" s="1"/>
  <c r="AE107" i="56"/>
  <c r="AM107" i="56"/>
  <c r="AU107" i="56"/>
  <c r="BC107" i="56"/>
  <c r="BK107" i="56"/>
  <c r="AC108" i="56"/>
  <c r="AK108" i="56"/>
  <c r="AS108" i="56"/>
  <c r="BA108" i="56"/>
  <c r="BI108" i="56"/>
  <c r="Y104" i="56"/>
  <c r="AG104" i="56"/>
  <c r="AO104" i="56"/>
  <c r="AW104" i="56"/>
  <c r="BE104" i="56"/>
  <c r="BM104" i="56"/>
  <c r="AE105" i="56"/>
  <c r="AM105" i="56"/>
  <c r="AU105" i="56"/>
  <c r="BC105" i="56"/>
  <c r="BK105" i="56"/>
  <c r="AA100" i="56"/>
  <c r="AI100" i="56"/>
  <c r="AQ100" i="56"/>
  <c r="BB139" i="56"/>
  <c r="AS130" i="56"/>
  <c r="AR128" i="56"/>
  <c r="BL125" i="56"/>
  <c r="BL122" i="56"/>
  <c r="AN119" i="56"/>
  <c r="AM115" i="56"/>
  <c r="AD116" i="56"/>
  <c r="BA116" i="56"/>
  <c r="AA112" i="56"/>
  <c r="AX112" i="56"/>
  <c r="AE113" i="56"/>
  <c r="AW113" i="56"/>
  <c r="AB110" i="56"/>
  <c r="AY110" i="56"/>
  <c r="Z107" i="56"/>
  <c r="AP107" i="56"/>
  <c r="BF107" i="56"/>
  <c r="AF108" i="56"/>
  <c r="AV108" i="56"/>
  <c r="BJ108" i="56"/>
  <c r="AE104" i="56"/>
  <c r="AQ104" i="56"/>
  <c r="BB104" i="56"/>
  <c r="BL104" i="56"/>
  <c r="AG105" i="56"/>
  <c r="AR105" i="56"/>
  <c r="BB105" i="56"/>
  <c r="BM105" i="56"/>
  <c r="AF100" i="56"/>
  <c r="AP100" i="56"/>
  <c r="AZ100" i="56"/>
  <c r="BI100" i="56"/>
  <c r="AB101" i="56"/>
  <c r="AL101" i="56"/>
  <c r="AU101" i="56"/>
  <c r="BD101" i="56"/>
  <c r="BM101" i="56"/>
  <c r="AE102" i="56"/>
  <c r="AM102" i="56"/>
  <c r="AU102" i="56"/>
  <c r="BC102" i="56"/>
  <c r="BK102" i="56"/>
  <c r="Z95" i="56"/>
  <c r="AH95" i="56"/>
  <c r="AP95" i="56"/>
  <c r="AX95" i="56"/>
  <c r="BF95" i="56"/>
  <c r="X96" i="56"/>
  <c r="AF96" i="56"/>
  <c r="AN96" i="56"/>
  <c r="AV96" i="56"/>
  <c r="BD96" i="56"/>
  <c r="BL96" i="56"/>
  <c r="AD97" i="56"/>
  <c r="AL97" i="56"/>
  <c r="AT97" i="56"/>
  <c r="BB97" i="56"/>
  <c r="BJ97" i="56"/>
  <c r="AA98" i="56"/>
  <c r="AI98" i="56"/>
  <c r="AQ98" i="56"/>
  <c r="AY98" i="56"/>
  <c r="BG98" i="56"/>
  <c r="G97" i="56"/>
  <c r="H97" i="56" s="1"/>
  <c r="I97" i="56" s="1"/>
  <c r="J97" i="56" s="1"/>
  <c r="K97" i="56" s="1"/>
  <c r="L97" i="56" s="1"/>
  <c r="M97" i="56" s="1"/>
  <c r="N97" i="56" s="1"/>
  <c r="O97" i="56" s="1"/>
  <c r="P97" i="56" s="1"/>
  <c r="Q97" i="56" s="1"/>
  <c r="R97" i="56" s="1"/>
  <c r="S97" i="56" s="1"/>
  <c r="T97" i="56" s="1"/>
  <c r="U97" i="56" s="1"/>
  <c r="V97" i="56" s="1"/>
  <c r="W97" i="56" s="1"/>
  <c r="AC92" i="56"/>
  <c r="AK92" i="56"/>
  <c r="AS92" i="56"/>
  <c r="BA92" i="56"/>
  <c r="BI92" i="56"/>
  <c r="AA93" i="56"/>
  <c r="AI93" i="56"/>
  <c r="AQ93" i="56"/>
  <c r="AY93" i="56"/>
  <c r="BG93" i="56"/>
  <c r="G92" i="56"/>
  <c r="H92" i="56" s="1"/>
  <c r="I92" i="56" s="1"/>
  <c r="J92" i="56" s="1"/>
  <c r="K92" i="56" s="1"/>
  <c r="L92" i="56" s="1"/>
  <c r="M92" i="56" s="1"/>
  <c r="N92" i="56" s="1"/>
  <c r="O92" i="56" s="1"/>
  <c r="P92" i="56" s="1"/>
  <c r="Q92" i="56" s="1"/>
  <c r="R92" i="56" s="1"/>
  <c r="S92" i="56" s="1"/>
  <c r="T92" i="56" s="1"/>
  <c r="U92" i="56" s="1"/>
  <c r="V92" i="56" s="1"/>
  <c r="W92" i="56" s="1"/>
  <c r="AC87" i="56"/>
  <c r="AK87" i="56"/>
  <c r="AS87" i="56"/>
  <c r="BA87" i="56"/>
  <c r="BI87" i="56"/>
  <c r="AA88" i="56"/>
  <c r="AI88" i="56"/>
  <c r="AQ88" i="56"/>
  <c r="AY88" i="56"/>
  <c r="BD144" i="56"/>
  <c r="AL136" i="56"/>
  <c r="AC131" i="56"/>
  <c r="Z124" i="56"/>
  <c r="AN121" i="56"/>
  <c r="AL118" i="56"/>
  <c r="AX119" i="56"/>
  <c r="AU115" i="56"/>
  <c r="AE116" i="56"/>
  <c r="BB116" i="56"/>
  <c r="AG112" i="56"/>
  <c r="AY112" i="56"/>
  <c r="AF113" i="56"/>
  <c r="BC113" i="56"/>
  <c r="AC110" i="56"/>
  <c r="AZ110" i="56"/>
  <c r="AC107" i="56"/>
  <c r="AS107" i="56"/>
  <c r="BI107" i="56"/>
  <c r="AI108" i="56"/>
  <c r="AY108" i="56"/>
  <c r="BK108" i="56"/>
  <c r="AF104" i="56"/>
  <c r="AR104" i="56"/>
  <c r="BC104" i="56"/>
  <c r="X105" i="56"/>
  <c r="AH105" i="56"/>
  <c r="AS105" i="56"/>
  <c r="BD105" i="56"/>
  <c r="G105" i="56"/>
  <c r="H105" i="56" s="1"/>
  <c r="I105" i="56" s="1"/>
  <c r="J105" i="56" s="1"/>
  <c r="K105" i="56" s="1"/>
  <c r="L105" i="56" s="1"/>
  <c r="M105" i="56" s="1"/>
  <c r="N105" i="56" s="1"/>
  <c r="O105" i="56" s="1"/>
  <c r="P105" i="56" s="1"/>
  <c r="Q105" i="56" s="1"/>
  <c r="R105" i="56" s="1"/>
  <c r="S105" i="56" s="1"/>
  <c r="T105" i="56" s="1"/>
  <c r="U105" i="56" s="1"/>
  <c r="V105" i="56" s="1"/>
  <c r="W105" i="56" s="1"/>
  <c r="AG100" i="56"/>
  <c r="AR100" i="56"/>
  <c r="BA100" i="56"/>
  <c r="BJ100" i="56"/>
  <c r="AD101" i="56"/>
  <c r="AM101" i="56"/>
  <c r="AV101" i="56"/>
  <c r="BE101" i="56"/>
  <c r="X102" i="56"/>
  <c r="AF102" i="56"/>
  <c r="AN102" i="56"/>
  <c r="AV102" i="56"/>
  <c r="BD102" i="56"/>
  <c r="BL102" i="56"/>
  <c r="AA95" i="56"/>
  <c r="AI95" i="56"/>
  <c r="AQ95" i="56"/>
  <c r="AY95" i="56"/>
  <c r="BG95" i="56"/>
  <c r="Y96" i="56"/>
  <c r="AG96" i="56"/>
  <c r="AO96" i="56"/>
  <c r="AW96" i="56"/>
  <c r="BE96" i="56"/>
  <c r="BM96" i="56"/>
  <c r="AE97" i="56"/>
  <c r="AM97" i="56"/>
  <c r="AU97" i="56"/>
  <c r="BC97" i="56"/>
  <c r="BK97" i="56"/>
  <c r="AB98" i="56"/>
  <c r="AJ98" i="56"/>
  <c r="AR98" i="56"/>
  <c r="AZ98" i="56"/>
  <c r="BH98" i="56"/>
  <c r="G96" i="56"/>
  <c r="H96" i="56" s="1"/>
  <c r="I96" i="56" s="1"/>
  <c r="J96" i="56" s="1"/>
  <c r="K96" i="56" s="1"/>
  <c r="L96" i="56" s="1"/>
  <c r="M96" i="56" s="1"/>
  <c r="N96" i="56" s="1"/>
  <c r="O96" i="56" s="1"/>
  <c r="P96" i="56" s="1"/>
  <c r="Q96" i="56" s="1"/>
  <c r="R96" i="56" s="1"/>
  <c r="S96" i="56" s="1"/>
  <c r="T96" i="56" s="1"/>
  <c r="U96" i="56" s="1"/>
  <c r="V96" i="56" s="1"/>
  <c r="W96" i="56" s="1"/>
  <c r="AD92" i="56"/>
  <c r="AL92" i="56"/>
  <c r="AT92" i="56"/>
  <c r="BB92" i="56"/>
  <c r="BJ92" i="56"/>
  <c r="AB93" i="56"/>
  <c r="AJ93" i="56"/>
  <c r="AR93" i="56"/>
  <c r="AM145" i="56"/>
  <c r="BB136" i="56"/>
  <c r="AI131" i="56"/>
  <c r="AF124" i="56"/>
  <c r="AP121" i="56"/>
  <c r="AO118" i="56"/>
  <c r="AY119" i="56"/>
  <c r="AV115" i="56"/>
  <c r="AK116" i="56"/>
  <c r="BC116" i="56"/>
  <c r="AH112" i="56"/>
  <c r="BE112" i="56"/>
  <c r="AG113" i="56"/>
  <c r="BD113" i="56"/>
  <c r="AI110" i="56"/>
  <c r="BA110" i="56"/>
  <c r="AF107" i="56"/>
  <c r="AV107" i="56"/>
  <c r="BL107" i="56"/>
  <c r="AL108" i="56"/>
  <c r="AZ108" i="56"/>
  <c r="BL108" i="56"/>
  <c r="AH104" i="56"/>
  <c r="AT104" i="56"/>
  <c r="BD104" i="56"/>
  <c r="Y105" i="56"/>
  <c r="AJ105" i="56"/>
  <c r="AT105" i="56"/>
  <c r="BE105" i="56"/>
  <c r="X100" i="56"/>
  <c r="AH100" i="56"/>
  <c r="AS100" i="56"/>
  <c r="BB100" i="56"/>
  <c r="BL100" i="56"/>
  <c r="AE101" i="56"/>
  <c r="AN101" i="56"/>
  <c r="AW101" i="56"/>
  <c r="BF101" i="56"/>
  <c r="Y102" i="56"/>
  <c r="AG102" i="56"/>
  <c r="AO102" i="56"/>
  <c r="AW102" i="56"/>
  <c r="BE102" i="56"/>
  <c r="BM102" i="56"/>
  <c r="AB95" i="56"/>
  <c r="AJ95" i="56"/>
  <c r="AR95" i="56"/>
  <c r="AZ95" i="56"/>
  <c r="BH95" i="56"/>
  <c r="Z96" i="56"/>
  <c r="AH96" i="56"/>
  <c r="AP96" i="56"/>
  <c r="AX96" i="56"/>
  <c r="BF96" i="56"/>
  <c r="X97" i="56"/>
  <c r="AF97" i="56"/>
  <c r="AN97" i="56"/>
  <c r="AV97" i="56"/>
  <c r="BD97" i="56"/>
  <c r="BL97" i="56"/>
  <c r="AC98" i="56"/>
  <c r="AK98" i="56"/>
  <c r="AS98" i="56"/>
  <c r="BA98" i="56"/>
  <c r="BI98" i="56"/>
  <c r="G95" i="56"/>
  <c r="H95" i="56" s="1"/>
  <c r="I95" i="56" s="1"/>
  <c r="J95" i="56" s="1"/>
  <c r="K95" i="56" s="1"/>
  <c r="L95" i="56" s="1"/>
  <c r="M95" i="56" s="1"/>
  <c r="N95" i="56" s="1"/>
  <c r="O95" i="56" s="1"/>
  <c r="P95" i="56" s="1"/>
  <c r="Q95" i="56" s="1"/>
  <c r="R95" i="56" s="1"/>
  <c r="S95" i="56" s="1"/>
  <c r="T95" i="56" s="1"/>
  <c r="U95" i="56" s="1"/>
  <c r="V95" i="56" s="1"/>
  <c r="W95" i="56" s="1"/>
  <c r="AE92" i="56"/>
  <c r="AM92" i="56"/>
  <c r="AU92" i="56"/>
  <c r="BC92" i="56"/>
  <c r="BK92" i="56"/>
  <c r="AC93" i="56"/>
  <c r="AK93" i="56"/>
  <c r="AS93" i="56"/>
  <c r="BA93" i="56"/>
  <c r="BI93" i="56"/>
  <c r="H87" i="56"/>
  <c r="I87" i="56" s="1"/>
  <c r="J87" i="56" s="1"/>
  <c r="K87" i="56" s="1"/>
  <c r="L87" i="56" s="1"/>
  <c r="M87" i="56" s="1"/>
  <c r="N87" i="56" s="1"/>
  <c r="O87" i="56" s="1"/>
  <c r="P87" i="56" s="1"/>
  <c r="Q87" i="56" s="1"/>
  <c r="R87" i="56" s="1"/>
  <c r="S87" i="56" s="1"/>
  <c r="T87" i="56" s="1"/>
  <c r="U87" i="56" s="1"/>
  <c r="V87" i="56" s="1"/>
  <c r="W87" i="56" s="1"/>
  <c r="AE87" i="56"/>
  <c r="AM87" i="56"/>
  <c r="AU87" i="56"/>
  <c r="BC87" i="56"/>
  <c r="BK87" i="56"/>
  <c r="AC88" i="56"/>
  <c r="AK88" i="56"/>
  <c r="AS88" i="56"/>
  <c r="BI147" i="56"/>
  <c r="AH133" i="56"/>
  <c r="BI131" i="56"/>
  <c r="BF124" i="56"/>
  <c r="BH121" i="56"/>
  <c r="BB118" i="56"/>
  <c r="BH119" i="56"/>
  <c r="BC115" i="56"/>
  <c r="AL116" i="56"/>
  <c r="BI116" i="56"/>
  <c r="AI112" i="56"/>
  <c r="BF112" i="56"/>
  <c r="AM113" i="56"/>
  <c r="BE113" i="56"/>
  <c r="AJ110" i="56"/>
  <c r="BG110" i="56"/>
  <c r="AG107" i="56"/>
  <c r="AW107" i="56"/>
  <c r="BM107" i="56"/>
  <c r="AM108" i="56"/>
  <c r="BB108" i="56"/>
  <c r="G107" i="56"/>
  <c r="H107" i="56" s="1"/>
  <c r="I107" i="56" s="1"/>
  <c r="J107" i="56" s="1"/>
  <c r="K107" i="56" s="1"/>
  <c r="L107" i="56" s="1"/>
  <c r="M107" i="56" s="1"/>
  <c r="N107" i="56" s="1"/>
  <c r="O107" i="56" s="1"/>
  <c r="P107" i="56" s="1"/>
  <c r="Q107" i="56" s="1"/>
  <c r="R107" i="56" s="1"/>
  <c r="S107" i="56" s="1"/>
  <c r="T107" i="56" s="1"/>
  <c r="U107" i="56" s="1"/>
  <c r="V107" i="56" s="1"/>
  <c r="W107" i="56" s="1"/>
  <c r="AI104" i="56"/>
  <c r="AU104" i="56"/>
  <c r="BF104" i="56"/>
  <c r="Z105" i="56"/>
  <c r="AK105" i="56"/>
  <c r="AV105" i="56"/>
  <c r="BF105" i="56"/>
  <c r="Y100" i="56"/>
  <c r="AJ100" i="56"/>
  <c r="AT100" i="56"/>
  <c r="BD100" i="56"/>
  <c r="BM100" i="56"/>
  <c r="AF101" i="56"/>
  <c r="AO101" i="56"/>
  <c r="AX101" i="56"/>
  <c r="BG101" i="56"/>
  <c r="Z102" i="56"/>
  <c r="AH102" i="56"/>
  <c r="AP102" i="56"/>
  <c r="AX102" i="56"/>
  <c r="BF102" i="56"/>
  <c r="G102" i="56"/>
  <c r="H102" i="56" s="1"/>
  <c r="I102" i="56" s="1"/>
  <c r="J102" i="56" s="1"/>
  <c r="K102" i="56" s="1"/>
  <c r="L102" i="56" s="1"/>
  <c r="M102" i="56" s="1"/>
  <c r="N102" i="56" s="1"/>
  <c r="O102" i="56" s="1"/>
  <c r="P102" i="56" s="1"/>
  <c r="Q102" i="56" s="1"/>
  <c r="R102" i="56" s="1"/>
  <c r="S102" i="56" s="1"/>
  <c r="T102" i="56" s="1"/>
  <c r="U102" i="56" s="1"/>
  <c r="V102" i="56" s="1"/>
  <c r="W102" i="56" s="1"/>
  <c r="AC95" i="56"/>
  <c r="AK95" i="56"/>
  <c r="AS95" i="56"/>
  <c r="BA95" i="56"/>
  <c r="BI95" i="56"/>
  <c r="AA96" i="56"/>
  <c r="AI96" i="56"/>
  <c r="AQ96" i="56"/>
  <c r="AY96" i="56"/>
  <c r="BG96" i="56"/>
  <c r="Y97" i="56"/>
  <c r="AG97" i="56"/>
  <c r="AO97" i="56"/>
  <c r="AW97" i="56"/>
  <c r="BE97" i="56"/>
  <c r="BM97" i="56"/>
  <c r="AD98" i="56"/>
  <c r="AL98" i="56"/>
  <c r="AT98" i="56"/>
  <c r="BB98" i="56"/>
  <c r="BJ98" i="56"/>
  <c r="X92" i="56"/>
  <c r="AF92" i="56"/>
  <c r="AN92" i="56"/>
  <c r="AV92" i="56"/>
  <c r="BD92" i="56"/>
  <c r="BL92" i="56"/>
  <c r="AD93" i="56"/>
  <c r="AL93" i="56"/>
  <c r="AR148" i="56"/>
  <c r="AX133" i="56"/>
  <c r="G130" i="56"/>
  <c r="H130" i="56" s="1"/>
  <c r="I130" i="56" s="1"/>
  <c r="J130" i="56" s="1"/>
  <c r="K130" i="56" s="1"/>
  <c r="L130" i="56" s="1"/>
  <c r="M130" i="56" s="1"/>
  <c r="N130" i="56" s="1"/>
  <c r="O130" i="56" s="1"/>
  <c r="P130" i="56" s="1"/>
  <c r="Q130" i="56" s="1"/>
  <c r="R130" i="56" s="1"/>
  <c r="S130" i="56" s="1"/>
  <c r="T130" i="56" s="1"/>
  <c r="U130" i="56" s="1"/>
  <c r="V130" i="56" s="1"/>
  <c r="W130" i="56" s="1"/>
  <c r="BL124" i="56"/>
  <c r="BL121" i="56"/>
  <c r="BE118" i="56"/>
  <c r="BJ119" i="56"/>
  <c r="BD115" i="56"/>
  <c r="AM116" i="56"/>
  <c r="BJ116" i="56"/>
  <c r="AO112" i="56"/>
  <c r="BG112" i="56"/>
  <c r="AN113" i="56"/>
  <c r="BK113" i="56"/>
  <c r="AK110" i="56"/>
  <c r="BH110" i="56"/>
  <c r="AH107" i="56"/>
  <c r="AX107" i="56"/>
  <c r="X108" i="56"/>
  <c r="AN108" i="56"/>
  <c r="BC108" i="56"/>
  <c r="X104" i="56"/>
  <c r="AJ104" i="56"/>
  <c r="AV104" i="56"/>
  <c r="BG104" i="56"/>
  <c r="AB105" i="56"/>
  <c r="AL105" i="56"/>
  <c r="AW105" i="56"/>
  <c r="BH105" i="56"/>
  <c r="Z100" i="56"/>
  <c r="AK100" i="56"/>
  <c r="AV100" i="56"/>
  <c r="BE100" i="56"/>
  <c r="X101" i="56"/>
  <c r="AG101" i="56"/>
  <c r="AP101" i="56"/>
  <c r="AY101" i="56"/>
  <c r="BH101" i="56"/>
  <c r="AA102" i="56"/>
  <c r="AI102" i="56"/>
  <c r="Y151" i="56"/>
  <c r="AY134" i="56"/>
  <c r="AW127" i="56"/>
  <c r="AN125" i="56"/>
  <c r="AN122" i="56"/>
  <c r="Z119" i="56"/>
  <c r="AA115" i="56"/>
  <c r="BK115" i="56"/>
  <c r="AS116" i="56"/>
  <c r="BK116" i="56"/>
  <c r="AP112" i="56"/>
  <c r="BM112" i="56"/>
  <c r="AO113" i="56"/>
  <c r="BL113" i="56"/>
  <c r="AQ110" i="56"/>
  <c r="BI110" i="56"/>
  <c r="AK107" i="56"/>
  <c r="BA107" i="56"/>
  <c r="AA108" i="56"/>
  <c r="AQ108" i="56"/>
  <c r="BD108" i="56"/>
  <c r="Z104" i="56"/>
  <c r="AM104" i="56"/>
  <c r="AX104" i="56"/>
  <c r="BH104" i="56"/>
  <c r="AC105" i="56"/>
  <c r="AN105" i="56"/>
  <c r="AX105" i="56"/>
  <c r="BI105" i="56"/>
  <c r="AB100" i="56"/>
  <c r="AL100" i="56"/>
  <c r="AW100" i="56"/>
  <c r="BF100" i="56"/>
  <c r="Y101" i="56"/>
  <c r="AH101" i="56"/>
  <c r="AQ101" i="56"/>
  <c r="AZ101" i="56"/>
  <c r="BJ101" i="56"/>
  <c r="AB102" i="56"/>
  <c r="AJ102" i="56"/>
  <c r="AR102" i="56"/>
  <c r="AZ102" i="56"/>
  <c r="BH102" i="56"/>
  <c r="G100" i="56"/>
  <c r="H100" i="56" s="1"/>
  <c r="I100" i="56" s="1"/>
  <c r="J100" i="56" s="1"/>
  <c r="K100" i="56" s="1"/>
  <c r="L100" i="56" s="1"/>
  <c r="M100" i="56" s="1"/>
  <c r="N100" i="56" s="1"/>
  <c r="O100" i="56" s="1"/>
  <c r="P100" i="56" s="1"/>
  <c r="Q100" i="56" s="1"/>
  <c r="R100" i="56" s="1"/>
  <c r="S100" i="56" s="1"/>
  <c r="T100" i="56" s="1"/>
  <c r="U100" i="56" s="1"/>
  <c r="V100" i="56" s="1"/>
  <c r="W100" i="56" s="1"/>
  <c r="AE95" i="56"/>
  <c r="AM95" i="56"/>
  <c r="AU95" i="56"/>
  <c r="BC95" i="56"/>
  <c r="BK95" i="56"/>
  <c r="AC96" i="56"/>
  <c r="AK96" i="56"/>
  <c r="AS96" i="56"/>
  <c r="BA96" i="56"/>
  <c r="BI96" i="56"/>
  <c r="AA97" i="56"/>
  <c r="AI97" i="56"/>
  <c r="AQ97" i="56"/>
  <c r="AY97" i="56"/>
  <c r="BG97" i="56"/>
  <c r="X98" i="56"/>
  <c r="AF98" i="56"/>
  <c r="AN98" i="56"/>
  <c r="AV98" i="56"/>
  <c r="BD98" i="56"/>
  <c r="BL98" i="56"/>
  <c r="Z92" i="56"/>
  <c r="AH92" i="56"/>
  <c r="AP92" i="56"/>
  <c r="AW151" i="56"/>
  <c r="BE134" i="56"/>
  <c r="BC127" i="56"/>
  <c r="AR125" i="56"/>
  <c r="AP122" i="56"/>
  <c r="AB119" i="56"/>
  <c r="AB115" i="56"/>
  <c r="BL115" i="56"/>
  <c r="AT116" i="56"/>
  <c r="Y112" i="56"/>
  <c r="AQ112" i="56"/>
  <c r="X113" i="56"/>
  <c r="AU113" i="56"/>
  <c r="BM113" i="56"/>
  <c r="AR110" i="56"/>
  <c r="X107" i="56"/>
  <c r="AN107" i="56"/>
  <c r="BD107" i="56"/>
  <c r="AD108" i="56"/>
  <c r="AT108" i="56"/>
  <c r="BG108" i="56"/>
  <c r="AA104" i="56"/>
  <c r="AN104" i="56"/>
  <c r="AY104" i="56"/>
  <c r="BJ104" i="56"/>
  <c r="AD105" i="56"/>
  <c r="AO105" i="56"/>
  <c r="AZ105" i="56"/>
  <c r="BJ105" i="56"/>
  <c r="AC100" i="56"/>
  <c r="AN100" i="56"/>
  <c r="AX100" i="56"/>
  <c r="BG100" i="56"/>
  <c r="Z101" i="56"/>
  <c r="AI101" i="56"/>
  <c r="AR101" i="56"/>
  <c r="BB101" i="56"/>
  <c r="BK101" i="56"/>
  <c r="AC102" i="56"/>
  <c r="AK102" i="56"/>
  <c r="AS102" i="56"/>
  <c r="BA102" i="56"/>
  <c r="BI102" i="56"/>
  <c r="X95" i="56"/>
  <c r="AF95" i="56"/>
  <c r="AN95" i="56"/>
  <c r="AV95" i="56"/>
  <c r="BD95" i="56"/>
  <c r="BL95" i="56"/>
  <c r="AD96" i="56"/>
  <c r="AL96" i="56"/>
  <c r="AT96" i="56"/>
  <c r="BB96" i="56"/>
  <c r="BJ96" i="56"/>
  <c r="AB97" i="56"/>
  <c r="AJ97" i="56"/>
  <c r="AR97" i="56"/>
  <c r="AZ97" i="56"/>
  <c r="BH97" i="56"/>
  <c r="Y98" i="56"/>
  <c r="AG98" i="56"/>
  <c r="AO98" i="56"/>
  <c r="AC116" i="56"/>
  <c r="Y107" i="56"/>
  <c r="AZ104" i="56"/>
  <c r="AY100" i="56"/>
  <c r="AL102" i="56"/>
  <c r="Y95" i="56"/>
  <c r="BE95" i="56"/>
  <c r="AU96" i="56"/>
  <c r="AK97" i="56"/>
  <c r="Z98" i="56"/>
  <c r="BC98" i="56"/>
  <c r="AB92" i="56"/>
  <c r="AX92" i="56"/>
  <c r="X93" i="56"/>
  <c r="AN93" i="56"/>
  <c r="AZ93" i="56"/>
  <c r="BK93" i="56"/>
  <c r="AA87" i="56"/>
  <c r="AL87" i="56"/>
  <c r="AW87" i="56"/>
  <c r="BG87" i="56"/>
  <c r="AB88" i="56"/>
  <c r="AM88" i="56"/>
  <c r="AW88" i="56"/>
  <c r="BF88" i="56"/>
  <c r="X89" i="56"/>
  <c r="AF89" i="56"/>
  <c r="AN89" i="56"/>
  <c r="AV89" i="56"/>
  <c r="BD89" i="56"/>
  <c r="BL89" i="56"/>
  <c r="AD90" i="56"/>
  <c r="AL90" i="56"/>
  <c r="AT90" i="56"/>
  <c r="BB90" i="56"/>
  <c r="BJ90" i="56"/>
  <c r="Y86" i="56"/>
  <c r="AG86" i="56"/>
  <c r="AO86" i="56"/>
  <c r="AW86" i="56"/>
  <c r="BE86" i="56"/>
  <c r="BM86" i="56"/>
  <c r="AH86" i="56"/>
  <c r="AX86" i="56"/>
  <c r="G86" i="56"/>
  <c r="H86" i="56" s="1"/>
  <c r="I86" i="56" s="1"/>
  <c r="J86" i="56" s="1"/>
  <c r="K86" i="56" s="1"/>
  <c r="L86" i="56" s="1"/>
  <c r="M86" i="56" s="1"/>
  <c r="N86" i="56" s="1"/>
  <c r="O86" i="56" s="1"/>
  <c r="P86" i="56" s="1"/>
  <c r="Q86" i="56" s="1"/>
  <c r="R86" i="56" s="1"/>
  <c r="S86" i="56" s="1"/>
  <c r="T86" i="56" s="1"/>
  <c r="U86" i="56" s="1"/>
  <c r="V86" i="56" s="1"/>
  <c r="W86" i="56" s="1"/>
  <c r="AX89" i="56"/>
  <c r="AN90" i="56"/>
  <c r="BL90" i="56"/>
  <c r="AQ86" i="56"/>
  <c r="AI89" i="56"/>
  <c r="Y90" i="56"/>
  <c r="BE90" i="56"/>
  <c r="AB86" i="56"/>
  <c r="BH86" i="56"/>
  <c r="BJ86" i="56"/>
  <c r="BK86" i="56"/>
  <c r="G101" i="56"/>
  <c r="H101" i="56" s="1"/>
  <c r="I101" i="56" s="1"/>
  <c r="J101" i="56" s="1"/>
  <c r="K101" i="56" s="1"/>
  <c r="L101" i="56" s="1"/>
  <c r="M101" i="56" s="1"/>
  <c r="N101" i="56" s="1"/>
  <c r="O101" i="56" s="1"/>
  <c r="P101" i="56" s="1"/>
  <c r="Q101" i="56" s="1"/>
  <c r="R101" i="56" s="1"/>
  <c r="S101" i="56" s="1"/>
  <c r="T101" i="56" s="1"/>
  <c r="U101" i="56" s="1"/>
  <c r="V101" i="56" s="1"/>
  <c r="W101" i="56" s="1"/>
  <c r="AH97" i="56"/>
  <c r="AM93" i="56"/>
  <c r="AL88" i="56"/>
  <c r="AM89" i="56"/>
  <c r="BA90" i="56"/>
  <c r="BL86" i="56"/>
  <c r="AL139" i="56"/>
  <c r="AU116" i="56"/>
  <c r="AO107" i="56"/>
  <c r="BK104" i="56"/>
  <c r="BH100" i="56"/>
  <c r="AQ102" i="56"/>
  <c r="AD95" i="56"/>
  <c r="BJ95" i="56"/>
  <c r="AZ96" i="56"/>
  <c r="AP97" i="56"/>
  <c r="AE98" i="56"/>
  <c r="BE98" i="56"/>
  <c r="AG92" i="56"/>
  <c r="AY92" i="56"/>
  <c r="Y93" i="56"/>
  <c r="AO93" i="56"/>
  <c r="BB93" i="56"/>
  <c r="BL93" i="56"/>
  <c r="AB87" i="56"/>
  <c r="AN87" i="56"/>
  <c r="AX87" i="56"/>
  <c r="BH87" i="56"/>
  <c r="AD88" i="56"/>
  <c r="AN88" i="56"/>
  <c r="AX88" i="56"/>
  <c r="BG88" i="56"/>
  <c r="Y89" i="56"/>
  <c r="AG89" i="56"/>
  <c r="AO89" i="56"/>
  <c r="AW89" i="56"/>
  <c r="BE89" i="56"/>
  <c r="BM89" i="56"/>
  <c r="AE90" i="56"/>
  <c r="AM90" i="56"/>
  <c r="AU90" i="56"/>
  <c r="BC90" i="56"/>
  <c r="BK90" i="56"/>
  <c r="Z86" i="56"/>
  <c r="AP86" i="56"/>
  <c r="BF86" i="56"/>
  <c r="X90" i="56"/>
  <c r="AV90" i="56"/>
  <c r="AA86" i="56"/>
  <c r="AY86" i="56"/>
  <c r="AQ89" i="56"/>
  <c r="AG90" i="56"/>
  <c r="BM90" i="56"/>
  <c r="AR86" i="56"/>
  <c r="AL86" i="56"/>
  <c r="AM86" i="56"/>
  <c r="AO100" i="56"/>
  <c r="AA92" i="56"/>
  <c r="Z87" i="56"/>
  <c r="BE88" i="56"/>
  <c r="BK89" i="56"/>
  <c r="AF86" i="56"/>
  <c r="AM130" i="56"/>
  <c r="Z112" i="56"/>
  <c r="BE107" i="56"/>
  <c r="AF105" i="56"/>
  <c r="AA101" i="56"/>
  <c r="AT102" i="56"/>
  <c r="AG95" i="56"/>
  <c r="BM95" i="56"/>
  <c r="BC96" i="56"/>
  <c r="AS97" i="56"/>
  <c r="AH98" i="56"/>
  <c r="BF98" i="56"/>
  <c r="AI92" i="56"/>
  <c r="AZ92" i="56"/>
  <c r="Z93" i="56"/>
  <c r="AP93" i="56"/>
  <c r="BC93" i="56"/>
  <c r="BM93" i="56"/>
  <c r="AD87" i="56"/>
  <c r="AO87" i="56"/>
  <c r="AY87" i="56"/>
  <c r="BJ87" i="56"/>
  <c r="AE88" i="56"/>
  <c r="AO88" i="56"/>
  <c r="AZ88" i="56"/>
  <c r="BH88" i="56"/>
  <c r="Z89" i="56"/>
  <c r="AH89" i="56"/>
  <c r="AP89" i="56"/>
  <c r="BF89" i="56"/>
  <c r="AF90" i="56"/>
  <c r="BD90" i="56"/>
  <c r="AI86" i="56"/>
  <c r="BG86" i="56"/>
  <c r="BG89" i="56"/>
  <c r="AW90" i="56"/>
  <c r="AJ86" i="56"/>
  <c r="AT86" i="56"/>
  <c r="AU86" i="56"/>
  <c r="AD102" i="56"/>
  <c r="AX98" i="56"/>
  <c r="BJ93" i="56"/>
  <c r="AV88" i="56"/>
  <c r="BC89" i="56"/>
  <c r="AN86" i="56"/>
  <c r="AL128" i="56"/>
  <c r="AW112" i="56"/>
  <c r="AE108" i="56"/>
  <c r="AP105" i="56"/>
  <c r="AJ101" i="56"/>
  <c r="AY102" i="56"/>
  <c r="AL95" i="56"/>
  <c r="AB96" i="56"/>
  <c r="BH96" i="56"/>
  <c r="AX97" i="56"/>
  <c r="AM98" i="56"/>
  <c r="BK98" i="56"/>
  <c r="AJ92" i="56"/>
  <c r="BE92" i="56"/>
  <c r="AE93" i="56"/>
  <c r="AT93" i="56"/>
  <c r="BD93" i="56"/>
  <c r="G93" i="56"/>
  <c r="H93" i="56" s="1"/>
  <c r="I93" i="56" s="1"/>
  <c r="J93" i="56" s="1"/>
  <c r="K93" i="56" s="1"/>
  <c r="L93" i="56" s="1"/>
  <c r="M93" i="56" s="1"/>
  <c r="N93" i="56" s="1"/>
  <c r="O93" i="56" s="1"/>
  <c r="P93" i="56" s="1"/>
  <c r="Q93" i="56" s="1"/>
  <c r="R93" i="56" s="1"/>
  <c r="S93" i="56" s="1"/>
  <c r="T93" i="56" s="1"/>
  <c r="U93" i="56" s="1"/>
  <c r="V93" i="56" s="1"/>
  <c r="W93" i="56" s="1"/>
  <c r="AF87" i="56"/>
  <c r="AP87" i="56"/>
  <c r="AZ87" i="56"/>
  <c r="BL87" i="56"/>
  <c r="AF88" i="56"/>
  <c r="AP88" i="56"/>
  <c r="BA88" i="56"/>
  <c r="BI88" i="56"/>
  <c r="AA89" i="56"/>
  <c r="AY89" i="56"/>
  <c r="AO90" i="56"/>
  <c r="AZ86" i="56"/>
  <c r="AS110" i="56"/>
  <c r="BF87" i="56"/>
  <c r="AK90" i="56"/>
  <c r="BJ125" i="56"/>
  <c r="Y113" i="56"/>
  <c r="AU108" i="56"/>
  <c r="BA105" i="56"/>
  <c r="AT101" i="56"/>
  <c r="BB102" i="56"/>
  <c r="AO95" i="56"/>
  <c r="AE96" i="56"/>
  <c r="BK96" i="56"/>
  <c r="BA97" i="56"/>
  <c r="AP98" i="56"/>
  <c r="BM98" i="56"/>
  <c r="AO92" i="56"/>
  <c r="BF92" i="56"/>
  <c r="AF93" i="56"/>
  <c r="AU93" i="56"/>
  <c r="BE93" i="56"/>
  <c r="G87" i="56"/>
  <c r="AG87" i="56"/>
  <c r="AQ87" i="56"/>
  <c r="BB87" i="56"/>
  <c r="BM87" i="56"/>
  <c r="AG88" i="56"/>
  <c r="AR88" i="56"/>
  <c r="BB88" i="56"/>
  <c r="BJ88" i="56"/>
  <c r="AB89" i="56"/>
  <c r="AJ89" i="56"/>
  <c r="AR89" i="56"/>
  <c r="AZ89" i="56"/>
  <c r="BH89" i="56"/>
  <c r="Z90" i="56"/>
  <c r="AH90" i="56"/>
  <c r="AP90" i="56"/>
  <c r="AX90" i="56"/>
  <c r="BF90" i="56"/>
  <c r="G90" i="56"/>
  <c r="H90" i="56" s="1"/>
  <c r="I90" i="56" s="1"/>
  <c r="J90" i="56" s="1"/>
  <c r="K90" i="56" s="1"/>
  <c r="L90" i="56" s="1"/>
  <c r="M90" i="56" s="1"/>
  <c r="N90" i="56" s="1"/>
  <c r="O90" i="56" s="1"/>
  <c r="P90" i="56" s="1"/>
  <c r="Q90" i="56" s="1"/>
  <c r="R90" i="56" s="1"/>
  <c r="S90" i="56" s="1"/>
  <c r="T90" i="56" s="1"/>
  <c r="U90" i="56" s="1"/>
  <c r="V90" i="56" s="1"/>
  <c r="W90" i="56" s="1"/>
  <c r="AC86" i="56"/>
  <c r="AK86" i="56"/>
  <c r="AS86" i="56"/>
  <c r="BA86" i="56"/>
  <c r="BI86" i="56"/>
  <c r="AI90" i="56"/>
  <c r="BG90" i="56"/>
  <c r="AD86" i="56"/>
  <c r="AE86" i="56"/>
  <c r="AP104" i="56"/>
  <c r="AW92" i="56"/>
  <c r="AV87" i="56"/>
  <c r="AE89" i="56"/>
  <c r="AS90" i="56"/>
  <c r="AV86" i="56"/>
  <c r="BJ122" i="56"/>
  <c r="AV113" i="56"/>
  <c r="BH108" i="56"/>
  <c r="BL105" i="56"/>
  <c r="BC101" i="56"/>
  <c r="BG102" i="56"/>
  <c r="AT95" i="56"/>
  <c r="AJ96" i="56"/>
  <c r="Z97" i="56"/>
  <c r="BF97" i="56"/>
  <c r="AU98" i="56"/>
  <c r="G98" i="56"/>
  <c r="AQ92" i="56"/>
  <c r="BG92" i="56"/>
  <c r="AG93" i="56"/>
  <c r="AV93" i="56"/>
  <c r="BF93" i="56"/>
  <c r="X87" i="56"/>
  <c r="AH87" i="56"/>
  <c r="AR87" i="56"/>
  <c r="BD87" i="56"/>
  <c r="X88" i="56"/>
  <c r="AH88" i="56"/>
  <c r="AT88" i="56"/>
  <c r="BC88" i="56"/>
  <c r="BK88" i="56"/>
  <c r="AC89" i="56"/>
  <c r="AK89" i="56"/>
  <c r="AS89" i="56"/>
  <c r="BA89" i="56"/>
  <c r="BI89" i="56"/>
  <c r="AA90" i="56"/>
  <c r="AQ90" i="56"/>
  <c r="AY90" i="56"/>
  <c r="G89" i="56"/>
  <c r="H89" i="56" s="1"/>
  <c r="I89" i="56" s="1"/>
  <c r="J89" i="56" s="1"/>
  <c r="K89" i="56" s="1"/>
  <c r="L89" i="56" s="1"/>
  <c r="M89" i="56" s="1"/>
  <c r="N89" i="56" s="1"/>
  <c r="O89" i="56" s="1"/>
  <c r="P89" i="56" s="1"/>
  <c r="Q89" i="56" s="1"/>
  <c r="R89" i="56" s="1"/>
  <c r="S89" i="56" s="1"/>
  <c r="T89" i="56" s="1"/>
  <c r="U89" i="56" s="1"/>
  <c r="V89" i="56" s="1"/>
  <c r="W89" i="56" s="1"/>
  <c r="BB86" i="56"/>
  <c r="AL115" i="56"/>
  <c r="H98" i="56"/>
  <c r="I98" i="56" s="1"/>
  <c r="J98" i="56" s="1"/>
  <c r="K98" i="56" s="1"/>
  <c r="L98" i="56" s="1"/>
  <c r="M98" i="56" s="1"/>
  <c r="N98" i="56" s="1"/>
  <c r="O98" i="56" s="1"/>
  <c r="P98" i="56" s="1"/>
  <c r="Q98" i="56" s="1"/>
  <c r="R98" i="56" s="1"/>
  <c r="S98" i="56" s="1"/>
  <c r="T98" i="56" s="1"/>
  <c r="U98" i="56" s="1"/>
  <c r="V98" i="56" s="1"/>
  <c r="W98" i="56" s="1"/>
  <c r="AX93" i="56"/>
  <c r="Z88" i="56"/>
  <c r="AU89" i="56"/>
  <c r="BI90" i="56"/>
  <c r="BD86" i="56"/>
  <c r="AM119" i="56"/>
  <c r="AA110" i="56"/>
  <c r="AB104" i="56"/>
  <c r="AD100" i="56"/>
  <c r="BL101" i="56"/>
  <c r="BJ102" i="56"/>
  <c r="AW95" i="56"/>
  <c r="AM96" i="56"/>
  <c r="AC97" i="56"/>
  <c r="BI97" i="56"/>
  <c r="AW98" i="56"/>
  <c r="Y92" i="56"/>
  <c r="AR92" i="56"/>
  <c r="BH92" i="56"/>
  <c r="AH93" i="56"/>
  <c r="AW93" i="56"/>
  <c r="BH93" i="56"/>
  <c r="Y87" i="56"/>
  <c r="AI87" i="56"/>
  <c r="AT87" i="56"/>
  <c r="BE87" i="56"/>
  <c r="Y88" i="56"/>
  <c r="AJ88" i="56"/>
  <c r="AU88" i="56"/>
  <c r="BD88" i="56"/>
  <c r="BL88" i="56"/>
  <c r="AD89" i="56"/>
  <c r="AL89" i="56"/>
  <c r="AT89" i="56"/>
  <c r="BB89" i="56"/>
  <c r="BJ89" i="56"/>
  <c r="AB90" i="56"/>
  <c r="AJ90" i="56"/>
  <c r="AR90" i="56"/>
  <c r="AZ90" i="56"/>
  <c r="BH90" i="56"/>
  <c r="H88" i="56"/>
  <c r="I88" i="56" s="1"/>
  <c r="J88" i="56" s="1"/>
  <c r="K88" i="56" s="1"/>
  <c r="L88" i="56" s="1"/>
  <c r="M88" i="56" s="1"/>
  <c r="N88" i="56" s="1"/>
  <c r="O88" i="56" s="1"/>
  <c r="P88" i="56" s="1"/>
  <c r="Q88" i="56" s="1"/>
  <c r="R88" i="56" s="1"/>
  <c r="S88" i="56" s="1"/>
  <c r="T88" i="56" s="1"/>
  <c r="U88" i="56" s="1"/>
  <c r="V88" i="56" s="1"/>
  <c r="W88" i="56" s="1"/>
  <c r="BC86" i="56"/>
  <c r="BB95" i="56"/>
  <c r="AR96" i="56"/>
  <c r="BM92" i="56"/>
  <c r="AJ87" i="56"/>
  <c r="BM88" i="56"/>
  <c r="AC90" i="56"/>
  <c r="X86" i="56"/>
  <c r="CH136" i="68"/>
  <c r="CH128" i="68"/>
  <c r="CH120" i="68"/>
  <c r="CH144" i="68"/>
  <c r="CH112" i="68"/>
  <c r="CH104" i="68"/>
  <c r="CH96" i="68"/>
  <c r="CH88" i="68"/>
  <c r="CH80" i="68"/>
  <c r="CH72" i="68"/>
  <c r="CH64" i="68"/>
  <c r="CH56" i="68"/>
  <c r="CH119" i="68"/>
  <c r="CH135" i="68"/>
  <c r="CH111" i="68"/>
  <c r="CH143" i="68"/>
  <c r="CH103" i="68"/>
  <c r="CH127" i="68"/>
  <c r="CH87" i="68"/>
  <c r="CH79" i="68"/>
  <c r="CH95" i="68"/>
  <c r="CH71" i="68"/>
  <c r="CH142" i="68"/>
  <c r="CH63" i="68"/>
  <c r="CH55" i="68"/>
  <c r="CH126" i="68"/>
  <c r="CH134" i="68"/>
  <c r="CH118" i="68"/>
  <c r="CH94" i="68"/>
  <c r="CH110" i="68"/>
  <c r="CH102" i="68"/>
  <c r="CH78" i="68"/>
  <c r="CH54" i="68"/>
  <c r="CH86" i="68"/>
  <c r="CH141" i="68"/>
  <c r="CH70" i="68"/>
  <c r="CH62" i="68"/>
  <c r="CH133" i="68"/>
  <c r="CH125" i="68"/>
  <c r="CH77" i="68"/>
  <c r="CH117" i="68"/>
  <c r="CH93" i="68"/>
  <c r="CH109" i="68"/>
  <c r="CH85" i="68"/>
  <c r="CH132" i="68"/>
  <c r="CH140" i="68"/>
  <c r="CH101" i="68"/>
  <c r="CH61" i="68"/>
  <c r="CH69" i="68"/>
  <c r="CH53" i="68"/>
  <c r="CH124" i="68"/>
  <c r="CH116" i="68"/>
  <c r="CH92" i="68"/>
  <c r="CH76" i="68"/>
  <c r="CH100" i="68"/>
  <c r="CH60" i="68"/>
  <c r="CH28" i="68"/>
  <c r="CH108" i="68"/>
  <c r="CH84" i="68"/>
  <c r="CH68" i="68"/>
  <c r="CH52" i="68"/>
  <c r="CH91" i="68"/>
  <c r="CH83" i="68"/>
  <c r="CH139" i="68"/>
  <c r="CH59" i="68"/>
  <c r="CH27" i="68"/>
  <c r="CH123" i="68"/>
  <c r="CH99" i="68"/>
  <c r="CH130" i="68"/>
  <c r="CH75" i="68"/>
  <c r="CH67" i="68"/>
  <c r="CH51" i="68"/>
  <c r="CH131" i="68"/>
  <c r="CH115" i="68"/>
  <c r="CH66" i="68"/>
  <c r="CH50" i="68"/>
  <c r="CH122" i="68"/>
  <c r="CH106" i="68"/>
  <c r="CH121" i="68"/>
  <c r="CH114" i="68"/>
  <c r="CH90" i="68"/>
  <c r="CH107" i="68"/>
  <c r="CH74" i="68"/>
  <c r="CH98" i="68"/>
  <c r="CH82" i="68"/>
  <c r="CH58" i="68"/>
  <c r="CH129" i="68"/>
  <c r="CH81" i="68"/>
  <c r="CH49" i="68"/>
  <c r="CH138" i="68"/>
  <c r="CH97" i="68"/>
  <c r="CH89" i="68"/>
  <c r="CH65" i="68"/>
  <c r="CH137" i="68"/>
  <c r="CH73" i="68"/>
  <c r="CH57" i="68"/>
  <c r="CH105" i="68"/>
  <c r="CH113" i="68"/>
  <c r="CH145" i="68"/>
  <c r="CH29" i="68"/>
  <c r="CI22" i="68"/>
  <c r="CH21" i="68"/>
  <c r="Z257" i="8"/>
  <c r="AH257" i="8"/>
  <c r="AP257" i="8"/>
  <c r="AX257" i="8"/>
  <c r="BF257" i="8"/>
  <c r="W258" i="8"/>
  <c r="AE258" i="8"/>
  <c r="AM258" i="8"/>
  <c r="AU258" i="8"/>
  <c r="BC258" i="8"/>
  <c r="BK258" i="8"/>
  <c r="AB259" i="8"/>
  <c r="AJ259" i="8"/>
  <c r="AR259" i="8"/>
  <c r="AZ259" i="8"/>
  <c r="BH259" i="8"/>
  <c r="Y260" i="8"/>
  <c r="AG260" i="8"/>
  <c r="AO260" i="8"/>
  <c r="AW260" i="8"/>
  <c r="BE260" i="8"/>
  <c r="BM260" i="8"/>
  <c r="AD262" i="8"/>
  <c r="AL262" i="8"/>
  <c r="AT262" i="8"/>
  <c r="BB262" i="8"/>
  <c r="BJ262" i="8"/>
  <c r="AA263" i="8"/>
  <c r="AI263" i="8"/>
  <c r="AQ263" i="8"/>
  <c r="AY263" i="8"/>
  <c r="BG263" i="8"/>
  <c r="X265" i="8"/>
  <c r="AF265" i="8"/>
  <c r="AN265" i="8"/>
  <c r="AV265" i="8"/>
  <c r="BD265" i="8"/>
  <c r="BL265" i="8"/>
  <c r="AC266" i="8"/>
  <c r="AK266" i="8"/>
  <c r="AS266" i="8"/>
  <c r="BA266" i="8"/>
  <c r="BI266" i="8"/>
  <c r="Z267" i="8"/>
  <c r="AH267" i="8"/>
  <c r="AP267" i="8"/>
  <c r="AX267" i="8"/>
  <c r="BF267" i="8"/>
  <c r="W268" i="8"/>
  <c r="AE268" i="8"/>
  <c r="AM268" i="8"/>
  <c r="AU268" i="8"/>
  <c r="BC268" i="8"/>
  <c r="BK268" i="8"/>
  <c r="AB270" i="8"/>
  <c r="AJ270" i="8"/>
  <c r="AR270" i="8"/>
  <c r="AZ270" i="8"/>
  <c r="BH270" i="8"/>
  <c r="Y271" i="8"/>
  <c r="AG271" i="8"/>
  <c r="AO271" i="8"/>
  <c r="AW271" i="8"/>
  <c r="BE271" i="8"/>
  <c r="BM271" i="8"/>
  <c r="AD272" i="8"/>
  <c r="AL272" i="8"/>
  <c r="AT272" i="8"/>
  <c r="BB272" i="8"/>
  <c r="BJ272" i="8"/>
  <c r="AA274" i="8"/>
  <c r="AI274" i="8"/>
  <c r="AQ274" i="8"/>
  <c r="AY274" i="8"/>
  <c r="BG274" i="8"/>
  <c r="X275" i="8"/>
  <c r="AF275" i="8"/>
  <c r="AN275" i="8"/>
  <c r="AV275" i="8"/>
  <c r="BD275" i="8"/>
  <c r="AA257" i="8"/>
  <c r="AI257" i="8"/>
  <c r="AQ257" i="8"/>
  <c r="AY257" i="8"/>
  <c r="BG257" i="8"/>
  <c r="X258" i="8"/>
  <c r="AF258" i="8"/>
  <c r="AN258" i="8"/>
  <c r="AV258" i="8"/>
  <c r="BD258" i="8"/>
  <c r="BL258" i="8"/>
  <c r="AC259" i="8"/>
  <c r="AK259" i="8"/>
  <c r="AS259" i="8"/>
  <c r="BA259" i="8"/>
  <c r="BI259" i="8"/>
  <c r="Z260" i="8"/>
  <c r="AH260" i="8"/>
  <c r="AP260" i="8"/>
  <c r="AX260" i="8"/>
  <c r="BF260" i="8"/>
  <c r="W262" i="8"/>
  <c r="AE262" i="8"/>
  <c r="AM262" i="8"/>
  <c r="AU262" i="8"/>
  <c r="BC262" i="8"/>
  <c r="BK262" i="8"/>
  <c r="AB263" i="8"/>
  <c r="AJ263" i="8"/>
  <c r="AR263" i="8"/>
  <c r="AZ263" i="8"/>
  <c r="BH263" i="8"/>
  <c r="Y265" i="8"/>
  <c r="AG265" i="8"/>
  <c r="AO265" i="8"/>
  <c r="AW265" i="8"/>
  <c r="BE265" i="8"/>
  <c r="BM265" i="8"/>
  <c r="AD266" i="8"/>
  <c r="AL266" i="8"/>
  <c r="AT266" i="8"/>
  <c r="BB266" i="8"/>
  <c r="AB257" i="8"/>
  <c r="AJ257" i="8"/>
  <c r="AR257" i="8"/>
  <c r="AZ257" i="8"/>
  <c r="BH257" i="8"/>
  <c r="Y258" i="8"/>
  <c r="AG258" i="8"/>
  <c r="AO258" i="8"/>
  <c r="AW258" i="8"/>
  <c r="BE258" i="8"/>
  <c r="BM258" i="8"/>
  <c r="AD259" i="8"/>
  <c r="AL259" i="8"/>
  <c r="AT259" i="8"/>
  <c r="BB259" i="8"/>
  <c r="BJ259" i="8"/>
  <c r="AA260" i="8"/>
  <c r="AI260" i="8"/>
  <c r="AQ260" i="8"/>
  <c r="AY260" i="8"/>
  <c r="BG260" i="8"/>
  <c r="X262" i="8"/>
  <c r="AF262" i="8"/>
  <c r="AN262" i="8"/>
  <c r="AV262" i="8"/>
  <c r="BD262" i="8"/>
  <c r="BL262" i="8"/>
  <c r="AC263" i="8"/>
  <c r="AK263" i="8"/>
  <c r="AS263" i="8"/>
  <c r="BA263" i="8"/>
  <c r="BI263" i="8"/>
  <c r="Z265" i="8"/>
  <c r="AH265" i="8"/>
  <c r="AP265" i="8"/>
  <c r="AX265" i="8"/>
  <c r="BF265" i="8"/>
  <c r="W266" i="8"/>
  <c r="AC257" i="8"/>
  <c r="AK257" i="8"/>
  <c r="AS257" i="8"/>
  <c r="BA257" i="8"/>
  <c r="BI257" i="8"/>
  <c r="Z258" i="8"/>
  <c r="AH258" i="8"/>
  <c r="AP258" i="8"/>
  <c r="AX258" i="8"/>
  <c r="BF258" i="8"/>
  <c r="W259" i="8"/>
  <c r="AE259" i="8"/>
  <c r="AM259" i="8"/>
  <c r="AU259" i="8"/>
  <c r="BC259" i="8"/>
  <c r="BK259" i="8"/>
  <c r="AB260" i="8"/>
  <c r="AJ260" i="8"/>
  <c r="AR260" i="8"/>
  <c r="AZ260" i="8"/>
  <c r="BH260" i="8"/>
  <c r="Y262" i="8"/>
  <c r="AG262" i="8"/>
  <c r="AO262" i="8"/>
  <c r="AW262" i="8"/>
  <c r="BE262" i="8"/>
  <c r="BM262" i="8"/>
  <c r="AD263" i="8"/>
  <c r="AL263" i="8"/>
  <c r="AT263" i="8"/>
  <c r="BB263" i="8"/>
  <c r="BJ263" i="8"/>
  <c r="AA265" i="8"/>
  <c r="AI265" i="8"/>
  <c r="AQ265" i="8"/>
  <c r="AY265" i="8"/>
  <c r="BG265" i="8"/>
  <c r="X266" i="8"/>
  <c r="AF266" i="8"/>
  <c r="AN266" i="8"/>
  <c r="AV266" i="8"/>
  <c r="BD266" i="8"/>
  <c r="BL266" i="8"/>
  <c r="AC267" i="8"/>
  <c r="AK267" i="8"/>
  <c r="AS267" i="8"/>
  <c r="BA267" i="8"/>
  <c r="BI267" i="8"/>
  <c r="Z268" i="8"/>
  <c r="AH268" i="8"/>
  <c r="AP268" i="8"/>
  <c r="AX268" i="8"/>
  <c r="BF268" i="8"/>
  <c r="W270" i="8"/>
  <c r="AE270" i="8"/>
  <c r="AM270" i="8"/>
  <c r="AU270" i="8"/>
  <c r="BC270" i="8"/>
  <c r="BK270" i="8"/>
  <c r="AB271" i="8"/>
  <c r="AJ271" i="8"/>
  <c r="AR271" i="8"/>
  <c r="AZ271" i="8"/>
  <c r="BH271" i="8"/>
  <c r="Y272" i="8"/>
  <c r="AG272" i="8"/>
  <c r="AO272" i="8"/>
  <c r="AW272" i="8"/>
  <c r="BE272" i="8"/>
  <c r="BM272" i="8"/>
  <c r="AD274" i="8"/>
  <c r="AL274" i="8"/>
  <c r="AT274" i="8"/>
  <c r="BB274" i="8"/>
  <c r="BJ274" i="8"/>
  <c r="AA275" i="8"/>
  <c r="AI275" i="8"/>
  <c r="AQ275" i="8"/>
  <c r="AY275" i="8"/>
  <c r="BG275" i="8"/>
  <c r="X277" i="8"/>
  <c r="AF277" i="8"/>
  <c r="AN277" i="8"/>
  <c r="AV277" i="8"/>
  <c r="BD277" i="8"/>
  <c r="AD257" i="8"/>
  <c r="AL257" i="8"/>
  <c r="AT257" i="8"/>
  <c r="BB257" i="8"/>
  <c r="BJ257" i="8"/>
  <c r="AA258" i="8"/>
  <c r="AI258" i="8"/>
  <c r="AQ258" i="8"/>
  <c r="AY258" i="8"/>
  <c r="BG258" i="8"/>
  <c r="X259" i="8"/>
  <c r="AF259" i="8"/>
  <c r="AN259" i="8"/>
  <c r="AV259" i="8"/>
  <c r="BD259" i="8"/>
  <c r="BL259" i="8"/>
  <c r="AC260" i="8"/>
  <c r="AK260" i="8"/>
  <c r="AS260" i="8"/>
  <c r="BA260" i="8"/>
  <c r="BI260" i="8"/>
  <c r="Z262" i="8"/>
  <c r="AH262" i="8"/>
  <c r="AP262" i="8"/>
  <c r="AX262" i="8"/>
  <c r="BF262" i="8"/>
  <c r="W263" i="8"/>
  <c r="AE263" i="8"/>
  <c r="AM263" i="8"/>
  <c r="AU263" i="8"/>
  <c r="BC263" i="8"/>
  <c r="BK263" i="8"/>
  <c r="AB265" i="8"/>
  <c r="AJ265" i="8"/>
  <c r="AR265" i="8"/>
  <c r="AZ265" i="8"/>
  <c r="BH265" i="8"/>
  <c r="Y266" i="8"/>
  <c r="AG266" i="8"/>
  <c r="AO266" i="8"/>
  <c r="AW266" i="8"/>
  <c r="BE266" i="8"/>
  <c r="BM266" i="8"/>
  <c r="AD267" i="8"/>
  <c r="AL267" i="8"/>
  <c r="AT267" i="8"/>
  <c r="BB267" i="8"/>
  <c r="BJ267" i="8"/>
  <c r="AA268" i="8"/>
  <c r="AI268" i="8"/>
  <c r="AQ268" i="8"/>
  <c r="AY268" i="8"/>
  <c r="BG268" i="8"/>
  <c r="X270" i="8"/>
  <c r="AF270" i="8"/>
  <c r="AN270" i="8"/>
  <c r="AV270" i="8"/>
  <c r="BD270" i="8"/>
  <c r="BL270" i="8"/>
  <c r="AC271" i="8"/>
  <c r="AK271" i="8"/>
  <c r="AS271" i="8"/>
  <c r="BA271" i="8"/>
  <c r="BI271" i="8"/>
  <c r="Z272" i="8"/>
  <c r="AH272" i="8"/>
  <c r="AP272" i="8"/>
  <c r="AX272" i="8"/>
  <c r="BF272" i="8"/>
  <c r="W274" i="8"/>
  <c r="AE274" i="8"/>
  <c r="AM274" i="8"/>
  <c r="AU274" i="8"/>
  <c r="W257" i="8"/>
  <c r="AE257" i="8"/>
  <c r="AM257" i="8"/>
  <c r="AU257" i="8"/>
  <c r="BC257" i="8"/>
  <c r="BK257" i="8"/>
  <c r="AB258" i="8"/>
  <c r="AJ258" i="8"/>
  <c r="AR258" i="8"/>
  <c r="AZ258" i="8"/>
  <c r="BH258" i="8"/>
  <c r="Y259" i="8"/>
  <c r="AG259" i="8"/>
  <c r="AO259" i="8"/>
  <c r="AW259" i="8"/>
  <c r="BE259" i="8"/>
  <c r="BM259" i="8"/>
  <c r="AD260" i="8"/>
  <c r="AL260" i="8"/>
  <c r="AT260" i="8"/>
  <c r="BB260" i="8"/>
  <c r="BJ260" i="8"/>
  <c r="AA262" i="8"/>
  <c r="AI262" i="8"/>
  <c r="AQ262" i="8"/>
  <c r="AY262" i="8"/>
  <c r="BG262" i="8"/>
  <c r="X263" i="8"/>
  <c r="AF263" i="8"/>
  <c r="AN263" i="8"/>
  <c r="AV263" i="8"/>
  <c r="BD263" i="8"/>
  <c r="BL263" i="8"/>
  <c r="AC265" i="8"/>
  <c r="AK265" i="8"/>
  <c r="AS265" i="8"/>
  <c r="BA265" i="8"/>
  <c r="BI265" i="8"/>
  <c r="Z266" i="8"/>
  <c r="AH266" i="8"/>
  <c r="AP266" i="8"/>
  <c r="AX266" i="8"/>
  <c r="BF266" i="8"/>
  <c r="W267" i="8"/>
  <c r="AE267" i="8"/>
  <c r="AM267" i="8"/>
  <c r="AU267" i="8"/>
  <c r="BC267" i="8"/>
  <c r="BK267" i="8"/>
  <c r="AB268" i="8"/>
  <c r="AJ268" i="8"/>
  <c r="AR268" i="8"/>
  <c r="AZ268" i="8"/>
  <c r="BH268" i="8"/>
  <c r="Y270" i="8"/>
  <c r="AG270" i="8"/>
  <c r="AO270" i="8"/>
  <c r="X257" i="8"/>
  <c r="AF257" i="8"/>
  <c r="AN257" i="8"/>
  <c r="AV257" i="8"/>
  <c r="BD257" i="8"/>
  <c r="BL257" i="8"/>
  <c r="AC258" i="8"/>
  <c r="AK258" i="8"/>
  <c r="AS258" i="8"/>
  <c r="BA258" i="8"/>
  <c r="BI258" i="8"/>
  <c r="Z259" i="8"/>
  <c r="AH259" i="8"/>
  <c r="AP259" i="8"/>
  <c r="AX259" i="8"/>
  <c r="BF259" i="8"/>
  <c r="W260" i="8"/>
  <c r="AE260" i="8"/>
  <c r="AM260" i="8"/>
  <c r="AU260" i="8"/>
  <c r="BC260" i="8"/>
  <c r="BK260" i="8"/>
  <c r="AB262" i="8"/>
  <c r="AJ262" i="8"/>
  <c r="AR262" i="8"/>
  <c r="AZ262" i="8"/>
  <c r="BH262" i="8"/>
  <c r="Y263" i="8"/>
  <c r="AG263" i="8"/>
  <c r="AO263" i="8"/>
  <c r="AW263" i="8"/>
  <c r="BE263" i="8"/>
  <c r="BM263" i="8"/>
  <c r="AD265" i="8"/>
  <c r="AL265" i="8"/>
  <c r="AT265" i="8"/>
  <c r="BB265" i="8"/>
  <c r="BJ265" i="8"/>
  <c r="AA266" i="8"/>
  <c r="AI266" i="8"/>
  <c r="AQ266" i="8"/>
  <c r="AY266" i="8"/>
  <c r="BG266" i="8"/>
  <c r="X267" i="8"/>
  <c r="AF267" i="8"/>
  <c r="AN267" i="8"/>
  <c r="AV267" i="8"/>
  <c r="BD267" i="8"/>
  <c r="BL267" i="8"/>
  <c r="AC268" i="8"/>
  <c r="AK268" i="8"/>
  <c r="AS268" i="8"/>
  <c r="BA268" i="8"/>
  <c r="BI268" i="8"/>
  <c r="Z270" i="8"/>
  <c r="AH270" i="8"/>
  <c r="AP270" i="8"/>
  <c r="AX270" i="8"/>
  <c r="BF270" i="8"/>
  <c r="W271" i="8"/>
  <c r="AE271" i="8"/>
  <c r="AM271" i="8"/>
  <c r="AU271" i="8"/>
  <c r="BC271" i="8"/>
  <c r="BK271" i="8"/>
  <c r="AB272" i="8"/>
  <c r="AJ272" i="8"/>
  <c r="AR272" i="8"/>
  <c r="AW257" i="8"/>
  <c r="AA259" i="8"/>
  <c r="AV260" i="8"/>
  <c r="Z263" i="8"/>
  <c r="AU265" i="8"/>
  <c r="AU266" i="8"/>
  <c r="AB267" i="8"/>
  <c r="AY267" i="8"/>
  <c r="AD268" i="8"/>
  <c r="AW268" i="8"/>
  <c r="AC270" i="8"/>
  <c r="AW270" i="8"/>
  <c r="BM270" i="8"/>
  <c r="AL271" i="8"/>
  <c r="BB271" i="8"/>
  <c r="AA272" i="8"/>
  <c r="AQ272" i="8"/>
  <c r="BD272" i="8"/>
  <c r="Z274" i="8"/>
  <c r="AN274" i="8"/>
  <c r="AZ274" i="8"/>
  <c r="BK274" i="8"/>
  <c r="AD275" i="8"/>
  <c r="AO275" i="8"/>
  <c r="AZ275" i="8"/>
  <c r="BJ275" i="8"/>
  <c r="AB277" i="8"/>
  <c r="AK277" i="8"/>
  <c r="AT277" i="8"/>
  <c r="BC277" i="8"/>
  <c r="BL277" i="8"/>
  <c r="AC278" i="8"/>
  <c r="AK278" i="8"/>
  <c r="AS278" i="8"/>
  <c r="BA278" i="8"/>
  <c r="BI278" i="8"/>
  <c r="Z280" i="8"/>
  <c r="AH280" i="8"/>
  <c r="AP280" i="8"/>
  <c r="AX280" i="8"/>
  <c r="BF280" i="8"/>
  <c r="W281" i="8"/>
  <c r="AE281" i="8"/>
  <c r="AM281" i="8"/>
  <c r="AU281" i="8"/>
  <c r="BC281" i="8"/>
  <c r="BK281" i="8"/>
  <c r="AB283" i="8"/>
  <c r="AJ283" i="8"/>
  <c r="AR283" i="8"/>
  <c r="AZ283" i="8"/>
  <c r="BH283" i="8"/>
  <c r="Y284" i="8"/>
  <c r="AG284" i="8"/>
  <c r="AO284" i="8"/>
  <c r="AW284" i="8"/>
  <c r="BE284" i="8"/>
  <c r="BM284" i="8"/>
  <c r="AD286" i="8"/>
  <c r="AL286" i="8"/>
  <c r="AT286" i="8"/>
  <c r="BB286" i="8"/>
  <c r="BJ286" i="8"/>
  <c r="AA287" i="8"/>
  <c r="AI287" i="8"/>
  <c r="AQ287" i="8"/>
  <c r="AY287" i="8"/>
  <c r="BG287" i="8"/>
  <c r="X289" i="8"/>
  <c r="AF289" i="8"/>
  <c r="AN289" i="8"/>
  <c r="AV289" i="8"/>
  <c r="BD289" i="8"/>
  <c r="BL289" i="8"/>
  <c r="AC290" i="8"/>
  <c r="AK290" i="8"/>
  <c r="AS290" i="8"/>
  <c r="BA290" i="8"/>
  <c r="BI290" i="8"/>
  <c r="Z292" i="8"/>
  <c r="AH292" i="8"/>
  <c r="AP292" i="8"/>
  <c r="AX292" i="8"/>
  <c r="BF292" i="8"/>
  <c r="W293" i="8"/>
  <c r="BE257" i="8"/>
  <c r="AI259" i="8"/>
  <c r="BD260" i="8"/>
  <c r="AH263" i="8"/>
  <c r="BC265" i="8"/>
  <c r="AZ266" i="8"/>
  <c r="AG267" i="8"/>
  <c r="AZ267" i="8"/>
  <c r="AF268" i="8"/>
  <c r="BB268" i="8"/>
  <c r="AD270" i="8"/>
  <c r="AY270" i="8"/>
  <c r="X271" i="8"/>
  <c r="AN271" i="8"/>
  <c r="BD271" i="8"/>
  <c r="AC272" i="8"/>
  <c r="AS272" i="8"/>
  <c r="BG272" i="8"/>
  <c r="AB274" i="8"/>
  <c r="AO274" i="8"/>
  <c r="BA274" i="8"/>
  <c r="BL274" i="8"/>
  <c r="AE275" i="8"/>
  <c r="AP275" i="8"/>
  <c r="BA275" i="8"/>
  <c r="BM257" i="8"/>
  <c r="AQ259" i="8"/>
  <c r="BL260" i="8"/>
  <c r="AP263" i="8"/>
  <c r="BK265" i="8"/>
  <c r="BC266" i="8"/>
  <c r="AI267" i="8"/>
  <c r="BE267" i="8"/>
  <c r="AG268" i="8"/>
  <c r="BD268" i="8"/>
  <c r="AI270" i="8"/>
  <c r="BA270" i="8"/>
  <c r="Z271" i="8"/>
  <c r="AP271" i="8"/>
  <c r="BF271" i="8"/>
  <c r="AE272" i="8"/>
  <c r="AU272" i="8"/>
  <c r="BH272" i="8"/>
  <c r="AC274" i="8"/>
  <c r="AP274" i="8"/>
  <c r="BC274" i="8"/>
  <c r="BM274" i="8"/>
  <c r="AG275" i="8"/>
  <c r="AR275" i="8"/>
  <c r="BB275" i="8"/>
  <c r="BL275" i="8"/>
  <c r="AD277" i="8"/>
  <c r="AM277" i="8"/>
  <c r="AW277" i="8"/>
  <c r="BF277" i="8"/>
  <c r="W278" i="8"/>
  <c r="AE278" i="8"/>
  <c r="AM278" i="8"/>
  <c r="AU278" i="8"/>
  <c r="BC278" i="8"/>
  <c r="BK278" i="8"/>
  <c r="AB280" i="8"/>
  <c r="AJ280" i="8"/>
  <c r="AR280" i="8"/>
  <c r="AZ280" i="8"/>
  <c r="BH280" i="8"/>
  <c r="Y281" i="8"/>
  <c r="AG281" i="8"/>
  <c r="AO281" i="8"/>
  <c r="AW281" i="8"/>
  <c r="BE281" i="8"/>
  <c r="BM281" i="8"/>
  <c r="AD283" i="8"/>
  <c r="AL283" i="8"/>
  <c r="AT283" i="8"/>
  <c r="BB283" i="8"/>
  <c r="BJ283" i="8"/>
  <c r="AA284" i="8"/>
  <c r="AI284" i="8"/>
  <c r="AQ284" i="8"/>
  <c r="AY284" i="8"/>
  <c r="BG284" i="8"/>
  <c r="X286" i="8"/>
  <c r="AF286" i="8"/>
  <c r="AN286" i="8"/>
  <c r="AV286" i="8"/>
  <c r="BD286" i="8"/>
  <c r="BL286" i="8"/>
  <c r="AC287" i="8"/>
  <c r="AK287" i="8"/>
  <c r="AS287" i="8"/>
  <c r="BA287" i="8"/>
  <c r="BI287" i="8"/>
  <c r="Z289" i="8"/>
  <c r="AH289" i="8"/>
  <c r="AP289" i="8"/>
  <c r="AX289" i="8"/>
  <c r="BF289" i="8"/>
  <c r="W290" i="8"/>
  <c r="AE290" i="8"/>
  <c r="AM290" i="8"/>
  <c r="AD258" i="8"/>
  <c r="AY259" i="8"/>
  <c r="AC262" i="8"/>
  <c r="AX263" i="8"/>
  <c r="AB266" i="8"/>
  <c r="BH266" i="8"/>
  <c r="AJ267" i="8"/>
  <c r="BG267" i="8"/>
  <c r="AL268" i="8"/>
  <c r="BE268" i="8"/>
  <c r="AK270" i="8"/>
  <c r="BB270" i="8"/>
  <c r="AA271" i="8"/>
  <c r="AQ271" i="8"/>
  <c r="BG271" i="8"/>
  <c r="AF272" i="8"/>
  <c r="AV272" i="8"/>
  <c r="BI272" i="8"/>
  <c r="AF274" i="8"/>
  <c r="AR274" i="8"/>
  <c r="BD274" i="8"/>
  <c r="W275" i="8"/>
  <c r="AH275" i="8"/>
  <c r="AS275" i="8"/>
  <c r="AL258" i="8"/>
  <c r="BG259" i="8"/>
  <c r="AK262" i="8"/>
  <c r="BF263" i="8"/>
  <c r="AE266" i="8"/>
  <c r="BJ266" i="8"/>
  <c r="AO267" i="8"/>
  <c r="BH267" i="8"/>
  <c r="AN268" i="8"/>
  <c r="BJ268" i="8"/>
  <c r="AL270" i="8"/>
  <c r="BE270" i="8"/>
  <c r="AD271" i="8"/>
  <c r="AT271" i="8"/>
  <c r="BJ271" i="8"/>
  <c r="AI272" i="8"/>
  <c r="AY272" i="8"/>
  <c r="BK272" i="8"/>
  <c r="AG274" i="8"/>
  <c r="AS274" i="8"/>
  <c r="BE274" i="8"/>
  <c r="Y275" i="8"/>
  <c r="AJ275" i="8"/>
  <c r="AT275" i="8"/>
  <c r="BE275" i="8"/>
  <c r="W277" i="8"/>
  <c r="AG277" i="8"/>
  <c r="AP277" i="8"/>
  <c r="AY277" i="8"/>
  <c r="BH277" i="8"/>
  <c r="Y278" i="8"/>
  <c r="AG278" i="8"/>
  <c r="AO278" i="8"/>
  <c r="AW278" i="8"/>
  <c r="BE278" i="8"/>
  <c r="BM278" i="8"/>
  <c r="AD280" i="8"/>
  <c r="AL280" i="8"/>
  <c r="AT280" i="8"/>
  <c r="BB280" i="8"/>
  <c r="BJ280" i="8"/>
  <c r="AA281" i="8"/>
  <c r="AI281" i="8"/>
  <c r="AQ281" i="8"/>
  <c r="AY281" i="8"/>
  <c r="BG281" i="8"/>
  <c r="X283" i="8"/>
  <c r="AF283" i="8"/>
  <c r="AN283" i="8"/>
  <c r="AV283" i="8"/>
  <c r="BD283" i="8"/>
  <c r="BL283" i="8"/>
  <c r="AC284" i="8"/>
  <c r="AK284" i="8"/>
  <c r="AS284" i="8"/>
  <c r="BA284" i="8"/>
  <c r="BI284" i="8"/>
  <c r="Z286" i="8"/>
  <c r="AH286" i="8"/>
  <c r="AP286" i="8"/>
  <c r="AX286" i="8"/>
  <c r="BF286" i="8"/>
  <c r="W287" i="8"/>
  <c r="AE287" i="8"/>
  <c r="AM287" i="8"/>
  <c r="AU287" i="8"/>
  <c r="BC287" i="8"/>
  <c r="BK287" i="8"/>
  <c r="AB289" i="8"/>
  <c r="AJ289" i="8"/>
  <c r="AR289" i="8"/>
  <c r="AZ289" i="8"/>
  <c r="BH289" i="8"/>
  <c r="Y290" i="8"/>
  <c r="AG290" i="8"/>
  <c r="AO290" i="8"/>
  <c r="AW290" i="8"/>
  <c r="BE290" i="8"/>
  <c r="BM290" i="8"/>
  <c r="AD292" i="8"/>
  <c r="AL292" i="8"/>
  <c r="AT292" i="8"/>
  <c r="BB292" i="8"/>
  <c r="BJ292" i="8"/>
  <c r="AA293" i="8"/>
  <c r="Y257" i="8"/>
  <c r="AT258" i="8"/>
  <c r="X260" i="8"/>
  <c r="AS262" i="8"/>
  <c r="W265" i="8"/>
  <c r="AJ266" i="8"/>
  <c r="BK266" i="8"/>
  <c r="AQ267" i="8"/>
  <c r="BM267" i="8"/>
  <c r="AO268" i="8"/>
  <c r="BL268" i="8"/>
  <c r="AQ270" i="8"/>
  <c r="BG270" i="8"/>
  <c r="AF271" i="8"/>
  <c r="AV271" i="8"/>
  <c r="BL271" i="8"/>
  <c r="AK272" i="8"/>
  <c r="AZ272" i="8"/>
  <c r="BL272" i="8"/>
  <c r="AH274" i="8"/>
  <c r="AV274" i="8"/>
  <c r="BF274" i="8"/>
  <c r="Z275" i="8"/>
  <c r="AK275" i="8"/>
  <c r="AU275" i="8"/>
  <c r="BF275" i="8"/>
  <c r="Y277" i="8"/>
  <c r="AH277" i="8"/>
  <c r="AQ277" i="8"/>
  <c r="AZ277" i="8"/>
  <c r="BI277" i="8"/>
  <c r="Z278" i="8"/>
  <c r="AH278" i="8"/>
  <c r="AP278" i="8"/>
  <c r="AX278" i="8"/>
  <c r="BF278" i="8"/>
  <c r="W280" i="8"/>
  <c r="AE280" i="8"/>
  <c r="AM280" i="8"/>
  <c r="AU280" i="8"/>
  <c r="BC280" i="8"/>
  <c r="BK280" i="8"/>
  <c r="AB281" i="8"/>
  <c r="AJ281" i="8"/>
  <c r="AR281" i="8"/>
  <c r="AZ281" i="8"/>
  <c r="BH281" i="8"/>
  <c r="Y283" i="8"/>
  <c r="AG283" i="8"/>
  <c r="AO283" i="8"/>
  <c r="AW283" i="8"/>
  <c r="BE283" i="8"/>
  <c r="BM283" i="8"/>
  <c r="AD284" i="8"/>
  <c r="AL284" i="8"/>
  <c r="AT284" i="8"/>
  <c r="BB284" i="8"/>
  <c r="BJ284" i="8"/>
  <c r="AA286" i="8"/>
  <c r="AI286" i="8"/>
  <c r="AQ286" i="8"/>
  <c r="AY286" i="8"/>
  <c r="BG286" i="8"/>
  <c r="X287" i="8"/>
  <c r="AF287" i="8"/>
  <c r="AN287" i="8"/>
  <c r="AV287" i="8"/>
  <c r="AG257" i="8"/>
  <c r="BB258" i="8"/>
  <c r="AF260" i="8"/>
  <c r="BA262" i="8"/>
  <c r="AE265" i="8"/>
  <c r="AM266" i="8"/>
  <c r="Y267" i="8"/>
  <c r="AR267" i="8"/>
  <c r="X268" i="8"/>
  <c r="AT268" i="8"/>
  <c r="BM268" i="8"/>
  <c r="AS270" i="8"/>
  <c r="BI270" i="8"/>
  <c r="AH271" i="8"/>
  <c r="AX271" i="8"/>
  <c r="W272" i="8"/>
  <c r="AM272" i="8"/>
  <c r="BA272" i="8"/>
  <c r="X274" i="8"/>
  <c r="AJ274" i="8"/>
  <c r="AW274" i="8"/>
  <c r="BH274" i="8"/>
  <c r="AB275" i="8"/>
  <c r="AL275" i="8"/>
  <c r="AW275" i="8"/>
  <c r="BH275" i="8"/>
  <c r="Z277" i="8"/>
  <c r="AI277" i="8"/>
  <c r="AR277" i="8"/>
  <c r="BA277" i="8"/>
  <c r="BJ277" i="8"/>
  <c r="AA278" i="8"/>
  <c r="AI278" i="8"/>
  <c r="AQ278" i="8"/>
  <c r="AY278" i="8"/>
  <c r="BG278" i="8"/>
  <c r="X280" i="8"/>
  <c r="AF280" i="8"/>
  <c r="AN280" i="8"/>
  <c r="AV280" i="8"/>
  <c r="BD280" i="8"/>
  <c r="BL280" i="8"/>
  <c r="AC281" i="8"/>
  <c r="AK281" i="8"/>
  <c r="AS281" i="8"/>
  <c r="BA281" i="8"/>
  <c r="BI281" i="8"/>
  <c r="Z283" i="8"/>
  <c r="AH283" i="8"/>
  <c r="AP283" i="8"/>
  <c r="AX283" i="8"/>
  <c r="BF283" i="8"/>
  <c r="W284" i="8"/>
  <c r="AE284" i="8"/>
  <c r="AM284" i="8"/>
  <c r="AU284" i="8"/>
  <c r="BC284" i="8"/>
  <c r="BK284" i="8"/>
  <c r="AB286" i="8"/>
  <c r="AJ286" i="8"/>
  <c r="AR286" i="8"/>
  <c r="AZ286" i="8"/>
  <c r="BH286" i="8"/>
  <c r="Y287" i="8"/>
  <c r="AG287" i="8"/>
  <c r="AO287" i="8"/>
  <c r="AW287" i="8"/>
  <c r="BE287" i="8"/>
  <c r="BM287" i="8"/>
  <c r="AD289" i="8"/>
  <c r="AL289" i="8"/>
  <c r="AT289" i="8"/>
  <c r="BB289" i="8"/>
  <c r="BI262" i="8"/>
  <c r="AT270" i="8"/>
  <c r="AK274" i="8"/>
  <c r="BK275" i="8"/>
  <c r="AS277" i="8"/>
  <c r="X278" i="8"/>
  <c r="AT278" i="8"/>
  <c r="Y280" i="8"/>
  <c r="AS280" i="8"/>
  <c r="X281" i="8"/>
  <c r="AT281" i="8"/>
  <c r="W283" i="8"/>
  <c r="AS283" i="8"/>
  <c r="X284" i="8"/>
  <c r="AR284" i="8"/>
  <c r="W286" i="8"/>
  <c r="AS286" i="8"/>
  <c r="BM286" i="8"/>
  <c r="AR287" i="8"/>
  <c r="BJ287" i="8"/>
  <c r="AI289" i="8"/>
  <c r="AY289" i="8"/>
  <c r="BM289" i="8"/>
  <c r="AI290" i="8"/>
  <c r="AU290" i="8"/>
  <c r="BF290" i="8"/>
  <c r="Y292" i="8"/>
  <c r="AJ292" i="8"/>
  <c r="AU292" i="8"/>
  <c r="BE292" i="8"/>
  <c r="Y293" i="8"/>
  <c r="AH293" i="8"/>
  <c r="AP293" i="8"/>
  <c r="AX293" i="8"/>
  <c r="BF293" i="8"/>
  <c r="W295" i="8"/>
  <c r="AE295" i="8"/>
  <c r="AM295" i="8"/>
  <c r="AU295" i="8"/>
  <c r="BC295" i="8"/>
  <c r="BK295" i="8"/>
  <c r="AB296" i="8"/>
  <c r="AJ296" i="8"/>
  <c r="AR296" i="8"/>
  <c r="AZ296" i="8"/>
  <c r="BH296" i="8"/>
  <c r="Y298" i="8"/>
  <c r="AG298" i="8"/>
  <c r="AO298" i="8"/>
  <c r="AW298" i="8"/>
  <c r="BE298" i="8"/>
  <c r="BM298" i="8"/>
  <c r="AD299" i="8"/>
  <c r="AL299" i="8"/>
  <c r="AT299" i="8"/>
  <c r="BB299" i="8"/>
  <c r="BJ299" i="8"/>
  <c r="AA301" i="8"/>
  <c r="AI301" i="8"/>
  <c r="AQ301" i="8"/>
  <c r="AY301" i="8"/>
  <c r="BG301" i="8"/>
  <c r="X302" i="8"/>
  <c r="AF302" i="8"/>
  <c r="AN302" i="8"/>
  <c r="AV302" i="8"/>
  <c r="BD302" i="8"/>
  <c r="BL302" i="8"/>
  <c r="AC304" i="8"/>
  <c r="AK304" i="8"/>
  <c r="AS304" i="8"/>
  <c r="BA304" i="8"/>
  <c r="BI304" i="8"/>
  <c r="Z305" i="8"/>
  <c r="AH305" i="8"/>
  <c r="AP305" i="8"/>
  <c r="AX305" i="8"/>
  <c r="BF305" i="8"/>
  <c r="W307" i="8"/>
  <c r="AE307" i="8"/>
  <c r="AM307" i="8"/>
  <c r="AU307" i="8"/>
  <c r="BC307" i="8"/>
  <c r="BK307" i="8"/>
  <c r="AB308" i="8"/>
  <c r="AJ308" i="8"/>
  <c r="AR308" i="8"/>
  <c r="AZ308" i="8"/>
  <c r="BH308" i="8"/>
  <c r="Y310" i="8"/>
  <c r="AG310" i="8"/>
  <c r="AO310" i="8"/>
  <c r="AW310" i="8"/>
  <c r="BE310" i="8"/>
  <c r="BM310" i="8"/>
  <c r="AD311" i="8"/>
  <c r="AL311" i="8"/>
  <c r="AT311" i="8"/>
  <c r="BB311" i="8"/>
  <c r="BJ311" i="8"/>
  <c r="AA312" i="8"/>
  <c r="AI312" i="8"/>
  <c r="AQ312" i="8"/>
  <c r="AY312" i="8"/>
  <c r="BG312" i="8"/>
  <c r="X314" i="8"/>
  <c r="AF314" i="8"/>
  <c r="AN314" i="8"/>
  <c r="AV314" i="8"/>
  <c r="BD314" i="8"/>
  <c r="BL314" i="8"/>
  <c r="AC315" i="8"/>
  <c r="AK315" i="8"/>
  <c r="AS315" i="8"/>
  <c r="BA315" i="8"/>
  <c r="BI315" i="8"/>
  <c r="Z317" i="8"/>
  <c r="AH317" i="8"/>
  <c r="AP317" i="8"/>
  <c r="AX317" i="8"/>
  <c r="BF317" i="8"/>
  <c r="W318" i="8"/>
  <c r="AE318" i="8"/>
  <c r="AM318" i="8"/>
  <c r="AU318" i="8"/>
  <c r="AM265" i="8"/>
  <c r="BJ270" i="8"/>
  <c r="AX274" i="8"/>
  <c r="BM275" i="8"/>
  <c r="AU277" i="8"/>
  <c r="AB278" i="8"/>
  <c r="AV278" i="8"/>
  <c r="AA280" i="8"/>
  <c r="AW280" i="8"/>
  <c r="Z281" i="8"/>
  <c r="AV281" i="8"/>
  <c r="AA283" i="8"/>
  <c r="AU283" i="8"/>
  <c r="Z284" i="8"/>
  <c r="AV284" i="8"/>
  <c r="Y286" i="8"/>
  <c r="AU286" i="8"/>
  <c r="Z287" i="8"/>
  <c r="AT287" i="8"/>
  <c r="BL287" i="8"/>
  <c r="AK289" i="8"/>
  <c r="BA289" i="8"/>
  <c r="X290" i="8"/>
  <c r="AJ290" i="8"/>
  <c r="AV290" i="8"/>
  <c r="BG290" i="8"/>
  <c r="AA292" i="8"/>
  <c r="AK292" i="8"/>
  <c r="AV292" i="8"/>
  <c r="BG292" i="8"/>
  <c r="Z293" i="8"/>
  <c r="AI293" i="8"/>
  <c r="AQ293" i="8"/>
  <c r="AY293" i="8"/>
  <c r="BG293" i="8"/>
  <c r="X295" i="8"/>
  <c r="AF295" i="8"/>
  <c r="AN295" i="8"/>
  <c r="AV295" i="8"/>
  <c r="BD295" i="8"/>
  <c r="AR266" i="8"/>
  <c r="AI271" i="8"/>
  <c r="BI274" i="8"/>
  <c r="AA277" i="8"/>
  <c r="AX277" i="8"/>
  <c r="AD278" i="8"/>
  <c r="AZ278" i="8"/>
  <c r="AC280" i="8"/>
  <c r="AY280" i="8"/>
  <c r="AD281" i="8"/>
  <c r="AX281" i="8"/>
  <c r="AC283" i="8"/>
  <c r="AY283" i="8"/>
  <c r="AB284" i="8"/>
  <c r="AX284" i="8"/>
  <c r="AC286" i="8"/>
  <c r="AW286" i="8"/>
  <c r="AB287" i="8"/>
  <c r="AX287" i="8"/>
  <c r="W289" i="8"/>
  <c r="AM289" i="8"/>
  <c r="BC289" i="8"/>
  <c r="Z290" i="8"/>
  <c r="AL290" i="8"/>
  <c r="AX290" i="8"/>
  <c r="BH290" i="8"/>
  <c r="AB292" i="8"/>
  <c r="AM292" i="8"/>
  <c r="AW292" i="8"/>
  <c r="BH292" i="8"/>
  <c r="AB293" i="8"/>
  <c r="AJ293" i="8"/>
  <c r="AR293" i="8"/>
  <c r="AZ293" i="8"/>
  <c r="BH293" i="8"/>
  <c r="Y295" i="8"/>
  <c r="AG295" i="8"/>
  <c r="AO295" i="8"/>
  <c r="AW295" i="8"/>
  <c r="BE295" i="8"/>
  <c r="BM295" i="8"/>
  <c r="AD296" i="8"/>
  <c r="AL296" i="8"/>
  <c r="AT296" i="8"/>
  <c r="BB296" i="8"/>
  <c r="BJ296" i="8"/>
  <c r="AA298" i="8"/>
  <c r="AI298" i="8"/>
  <c r="AQ298" i="8"/>
  <c r="AY298" i="8"/>
  <c r="BG298" i="8"/>
  <c r="X299" i="8"/>
  <c r="AF299" i="8"/>
  <c r="AN299" i="8"/>
  <c r="AV299" i="8"/>
  <c r="BD299" i="8"/>
  <c r="BL299" i="8"/>
  <c r="AC301" i="8"/>
  <c r="AK301" i="8"/>
  <c r="AS301" i="8"/>
  <c r="BA301" i="8"/>
  <c r="BI301" i="8"/>
  <c r="Z302" i="8"/>
  <c r="AH302" i="8"/>
  <c r="AP302" i="8"/>
  <c r="AX302" i="8"/>
  <c r="BF302" i="8"/>
  <c r="W304" i="8"/>
  <c r="AE304" i="8"/>
  <c r="AM304" i="8"/>
  <c r="AU304" i="8"/>
  <c r="BC304" i="8"/>
  <c r="BK304" i="8"/>
  <c r="AB305" i="8"/>
  <c r="AJ305" i="8"/>
  <c r="AR305" i="8"/>
  <c r="AZ305" i="8"/>
  <c r="BH305" i="8"/>
  <c r="Y307" i="8"/>
  <c r="AG307" i="8"/>
  <c r="AO307" i="8"/>
  <c r="AW307" i="8"/>
  <c r="BE307" i="8"/>
  <c r="BM307" i="8"/>
  <c r="AD308" i="8"/>
  <c r="AA267" i="8"/>
  <c r="AY271" i="8"/>
  <c r="AC275" i="8"/>
  <c r="AC277" i="8"/>
  <c r="BB277" i="8"/>
  <c r="AF278" i="8"/>
  <c r="BB278" i="8"/>
  <c r="AG280" i="8"/>
  <c r="BA280" i="8"/>
  <c r="AF281" i="8"/>
  <c r="BB281" i="8"/>
  <c r="AE283" i="8"/>
  <c r="BA283" i="8"/>
  <c r="AF284" i="8"/>
  <c r="AZ284" i="8"/>
  <c r="AE286" i="8"/>
  <c r="BA286" i="8"/>
  <c r="AD287" i="8"/>
  <c r="AZ287" i="8"/>
  <c r="Y289" i="8"/>
  <c r="AO289" i="8"/>
  <c r="BE289" i="8"/>
  <c r="AA290" i="8"/>
  <c r="AN290" i="8"/>
  <c r="AY290" i="8"/>
  <c r="BJ290" i="8"/>
  <c r="AC292" i="8"/>
  <c r="AN292" i="8"/>
  <c r="AY292" i="8"/>
  <c r="BI292" i="8"/>
  <c r="AC293" i="8"/>
  <c r="AK293" i="8"/>
  <c r="AS293" i="8"/>
  <c r="BA293" i="8"/>
  <c r="BI293" i="8"/>
  <c r="Z295" i="8"/>
  <c r="AH295" i="8"/>
  <c r="AP295" i="8"/>
  <c r="AX295" i="8"/>
  <c r="BF295" i="8"/>
  <c r="W296" i="8"/>
  <c r="AE296" i="8"/>
  <c r="AM296" i="8"/>
  <c r="AU296" i="8"/>
  <c r="BC296" i="8"/>
  <c r="BK296" i="8"/>
  <c r="AB298" i="8"/>
  <c r="AJ298" i="8"/>
  <c r="AR298" i="8"/>
  <c r="AZ298" i="8"/>
  <c r="BH298" i="8"/>
  <c r="Y299" i="8"/>
  <c r="AG299" i="8"/>
  <c r="AO299" i="8"/>
  <c r="AW299" i="8"/>
  <c r="BE299" i="8"/>
  <c r="BM299" i="8"/>
  <c r="AD301" i="8"/>
  <c r="AL301" i="8"/>
  <c r="AT301" i="8"/>
  <c r="BB301" i="8"/>
  <c r="BJ301" i="8"/>
  <c r="AA302" i="8"/>
  <c r="AI302" i="8"/>
  <c r="AQ302" i="8"/>
  <c r="AY302" i="8"/>
  <c r="BG302" i="8"/>
  <c r="X304" i="8"/>
  <c r="AF304" i="8"/>
  <c r="AN304" i="8"/>
  <c r="AV304" i="8"/>
  <c r="BD304" i="8"/>
  <c r="BL304" i="8"/>
  <c r="AC305" i="8"/>
  <c r="AK305" i="8"/>
  <c r="AS305" i="8"/>
  <c r="BA305" i="8"/>
  <c r="BI305" i="8"/>
  <c r="Z307" i="8"/>
  <c r="AH307" i="8"/>
  <c r="AP307" i="8"/>
  <c r="AX307" i="8"/>
  <c r="BF307" i="8"/>
  <c r="W308" i="8"/>
  <c r="AE308" i="8"/>
  <c r="AM308" i="8"/>
  <c r="AU308" i="8"/>
  <c r="BC308" i="8"/>
  <c r="BK308" i="8"/>
  <c r="AB310" i="8"/>
  <c r="AJ310" i="8"/>
  <c r="AW267" i="8"/>
  <c r="X272" i="8"/>
  <c r="AM275" i="8"/>
  <c r="AE277" i="8"/>
  <c r="BE277" i="8"/>
  <c r="AJ278" i="8"/>
  <c r="BD278" i="8"/>
  <c r="AI280" i="8"/>
  <c r="BE280" i="8"/>
  <c r="AH281" i="8"/>
  <c r="BD281" i="8"/>
  <c r="AI283" i="8"/>
  <c r="BC283" i="8"/>
  <c r="AH284" i="8"/>
  <c r="BD284" i="8"/>
  <c r="AG286" i="8"/>
  <c r="BC286" i="8"/>
  <c r="AH287" i="8"/>
  <c r="BB287" i="8"/>
  <c r="AA289" i="8"/>
  <c r="AQ289" i="8"/>
  <c r="BG289" i="8"/>
  <c r="AB290" i="8"/>
  <c r="AP290" i="8"/>
  <c r="AZ290" i="8"/>
  <c r="BK290" i="8"/>
  <c r="AE292" i="8"/>
  <c r="AO292" i="8"/>
  <c r="AZ292" i="8"/>
  <c r="BK292" i="8"/>
  <c r="AD293" i="8"/>
  <c r="AL293" i="8"/>
  <c r="AT293" i="8"/>
  <c r="BB293" i="8"/>
  <c r="BJ293" i="8"/>
  <c r="AA295" i="8"/>
  <c r="AI295" i="8"/>
  <c r="AQ295" i="8"/>
  <c r="AY295" i="8"/>
  <c r="BG295" i="8"/>
  <c r="X296" i="8"/>
  <c r="AF296" i="8"/>
  <c r="AN296" i="8"/>
  <c r="AV296" i="8"/>
  <c r="BD296" i="8"/>
  <c r="BL296" i="8"/>
  <c r="AC298" i="8"/>
  <c r="AK298" i="8"/>
  <c r="AS298" i="8"/>
  <c r="BA298" i="8"/>
  <c r="BI298" i="8"/>
  <c r="Z299" i="8"/>
  <c r="AH299" i="8"/>
  <c r="AP299" i="8"/>
  <c r="AX299" i="8"/>
  <c r="BF299" i="8"/>
  <c r="W301" i="8"/>
  <c r="AE301" i="8"/>
  <c r="AM301" i="8"/>
  <c r="AU301" i="8"/>
  <c r="BC301" i="8"/>
  <c r="BK301" i="8"/>
  <c r="AB302" i="8"/>
  <c r="AJ302" i="8"/>
  <c r="AR302" i="8"/>
  <c r="AZ302" i="8"/>
  <c r="BH302" i="8"/>
  <c r="Y304" i="8"/>
  <c r="AG304" i="8"/>
  <c r="AO304" i="8"/>
  <c r="AW304" i="8"/>
  <c r="BE304" i="8"/>
  <c r="BM304" i="8"/>
  <c r="AO257" i="8"/>
  <c r="Y268" i="8"/>
  <c r="AN272" i="8"/>
  <c r="AX275" i="8"/>
  <c r="AJ277" i="8"/>
  <c r="BG277" i="8"/>
  <c r="AL278" i="8"/>
  <c r="BH278" i="8"/>
  <c r="AK280" i="8"/>
  <c r="BG280" i="8"/>
  <c r="AL281" i="8"/>
  <c r="BF281" i="8"/>
  <c r="AK283" i="8"/>
  <c r="BG283" i="8"/>
  <c r="AJ284" i="8"/>
  <c r="BF284" i="8"/>
  <c r="AK286" i="8"/>
  <c r="BE286" i="8"/>
  <c r="AJ287" i="8"/>
  <c r="BD287" i="8"/>
  <c r="AC289" i="8"/>
  <c r="AS289" i="8"/>
  <c r="BI289" i="8"/>
  <c r="AD290" i="8"/>
  <c r="AQ290" i="8"/>
  <c r="BB290" i="8"/>
  <c r="BL290" i="8"/>
  <c r="AF292" i="8"/>
  <c r="AQ292" i="8"/>
  <c r="BA292" i="8"/>
  <c r="BL292" i="8"/>
  <c r="AE293" i="8"/>
  <c r="AM293" i="8"/>
  <c r="AU293" i="8"/>
  <c r="BC293" i="8"/>
  <c r="BK293" i="8"/>
  <c r="BJ258" i="8"/>
  <c r="AV268" i="8"/>
  <c r="BC272" i="8"/>
  <c r="BC275" i="8"/>
  <c r="AL277" i="8"/>
  <c r="BK277" i="8"/>
  <c r="AN278" i="8"/>
  <c r="BJ278" i="8"/>
  <c r="AO280" i="8"/>
  <c r="BI280" i="8"/>
  <c r="AN281" i="8"/>
  <c r="BJ281" i="8"/>
  <c r="AM283" i="8"/>
  <c r="BI283" i="8"/>
  <c r="AN284" i="8"/>
  <c r="BH284" i="8"/>
  <c r="AM286" i="8"/>
  <c r="BI286" i="8"/>
  <c r="AL287" i="8"/>
  <c r="BF287" i="8"/>
  <c r="AE289" i="8"/>
  <c r="AU289" i="8"/>
  <c r="BJ289" i="8"/>
  <c r="AF290" i="8"/>
  <c r="AR290" i="8"/>
  <c r="BC290" i="8"/>
  <c r="W292" i="8"/>
  <c r="AG292" i="8"/>
  <c r="AR292" i="8"/>
  <c r="BC292" i="8"/>
  <c r="BM292" i="8"/>
  <c r="AF293" i="8"/>
  <c r="AN293" i="8"/>
  <c r="AV293" i="8"/>
  <c r="BD293" i="8"/>
  <c r="BL293" i="8"/>
  <c r="AC295" i="8"/>
  <c r="AK295" i="8"/>
  <c r="AS295" i="8"/>
  <c r="BA295" i="8"/>
  <c r="BI295" i="8"/>
  <c r="Z296" i="8"/>
  <c r="AH296" i="8"/>
  <c r="AP296" i="8"/>
  <c r="AX296" i="8"/>
  <c r="BF296" i="8"/>
  <c r="W298" i="8"/>
  <c r="AE298" i="8"/>
  <c r="AM298" i="8"/>
  <c r="AU298" i="8"/>
  <c r="BC298" i="8"/>
  <c r="BK298" i="8"/>
  <c r="AB299" i="8"/>
  <c r="AJ299" i="8"/>
  <c r="AR299" i="8"/>
  <c r="AZ299" i="8"/>
  <c r="BH299" i="8"/>
  <c r="Y301" i="8"/>
  <c r="AG301" i="8"/>
  <c r="AO301" i="8"/>
  <c r="AW301" i="8"/>
  <c r="BE301" i="8"/>
  <c r="BM301" i="8"/>
  <c r="AD302" i="8"/>
  <c r="AL302" i="8"/>
  <c r="AT302" i="8"/>
  <c r="BB302" i="8"/>
  <c r="BJ302" i="8"/>
  <c r="BI275" i="8"/>
  <c r="BL281" i="8"/>
  <c r="BH287" i="8"/>
  <c r="AI292" i="8"/>
  <c r="BM293" i="8"/>
  <c r="BB295" i="8"/>
  <c r="AI296" i="8"/>
  <c r="BE296" i="8"/>
  <c r="AH298" i="8"/>
  <c r="BD298" i="8"/>
  <c r="AI299" i="8"/>
  <c r="BC299" i="8"/>
  <c r="AH301" i="8"/>
  <c r="BD301" i="8"/>
  <c r="AG302" i="8"/>
  <c r="BC302" i="8"/>
  <c r="AD304" i="8"/>
  <c r="AT304" i="8"/>
  <c r="BJ304" i="8"/>
  <c r="AG305" i="8"/>
  <c r="AU305" i="8"/>
  <c r="BG305" i="8"/>
  <c r="AC307" i="8"/>
  <c r="AQ307" i="8"/>
  <c r="BB307" i="8"/>
  <c r="Y308" i="8"/>
  <c r="AK308" i="8"/>
  <c r="AV308" i="8"/>
  <c r="BF308" i="8"/>
  <c r="Z310" i="8"/>
  <c r="AK310" i="8"/>
  <c r="AT310" i="8"/>
  <c r="BC310" i="8"/>
  <c r="BL310" i="8"/>
  <c r="AE311" i="8"/>
  <c r="AN311" i="8"/>
  <c r="AW311" i="8"/>
  <c r="BF311" i="8"/>
  <c r="X312" i="8"/>
  <c r="AG312" i="8"/>
  <c r="AP312" i="8"/>
  <c r="AZ312" i="8"/>
  <c r="BI312" i="8"/>
  <c r="AA314" i="8"/>
  <c r="AJ314" i="8"/>
  <c r="AS314" i="8"/>
  <c r="BB314" i="8"/>
  <c r="BK314" i="8"/>
  <c r="AD315" i="8"/>
  <c r="AM315" i="8"/>
  <c r="AV315" i="8"/>
  <c r="BE315" i="8"/>
  <c r="W317" i="8"/>
  <c r="AF317" i="8"/>
  <c r="AO317" i="8"/>
  <c r="AY317" i="8"/>
  <c r="BH317" i="8"/>
  <c r="Z318" i="8"/>
  <c r="AI318" i="8"/>
  <c r="AR318" i="8"/>
  <c r="BA318" i="8"/>
  <c r="BI318" i="8"/>
  <c r="Z319" i="8"/>
  <c r="AH319" i="8"/>
  <c r="AP319" i="8"/>
  <c r="AX319" i="8"/>
  <c r="BF319" i="8"/>
  <c r="W320" i="8"/>
  <c r="AE320" i="8"/>
  <c r="AM320" i="8"/>
  <c r="AU320" i="8"/>
  <c r="BC320" i="8"/>
  <c r="BK320" i="8"/>
  <c r="AB321" i="8"/>
  <c r="AJ321" i="8"/>
  <c r="AR321" i="8"/>
  <c r="AZ321" i="8"/>
  <c r="BH321" i="8"/>
  <c r="Y322" i="8"/>
  <c r="AG322" i="8"/>
  <c r="AO322" i="8"/>
  <c r="AW322" i="8"/>
  <c r="BE322" i="8"/>
  <c r="BM322" i="8"/>
  <c r="AD323" i="8"/>
  <c r="AL323" i="8"/>
  <c r="AT323" i="8"/>
  <c r="BB323" i="8"/>
  <c r="BJ323" i="8"/>
  <c r="AA324" i="8"/>
  <c r="AI324" i="8"/>
  <c r="AQ324" i="8"/>
  <c r="AY324" i="8"/>
  <c r="BG324" i="8"/>
  <c r="X325" i="8"/>
  <c r="AF325" i="8"/>
  <c r="AN325" i="8"/>
  <c r="AV325" i="8"/>
  <c r="BD325" i="8"/>
  <c r="BL325" i="8"/>
  <c r="AC326" i="8"/>
  <c r="AK326" i="8"/>
  <c r="AS326" i="8"/>
  <c r="BA326" i="8"/>
  <c r="BI326" i="8"/>
  <c r="G266" i="8"/>
  <c r="H266" i="8" s="1"/>
  <c r="I266" i="8" s="1"/>
  <c r="J266" i="8" s="1"/>
  <c r="K266" i="8" s="1"/>
  <c r="L266" i="8" s="1"/>
  <c r="M266" i="8" s="1"/>
  <c r="N266" i="8" s="1"/>
  <c r="O266" i="8" s="1"/>
  <c r="P266" i="8" s="1"/>
  <c r="Q266" i="8" s="1"/>
  <c r="R266" i="8" s="1"/>
  <c r="S266" i="8" s="1"/>
  <c r="T266" i="8" s="1"/>
  <c r="U266" i="8" s="1"/>
  <c r="V266" i="8" s="1"/>
  <c r="G277" i="8"/>
  <c r="H277" i="8" s="1"/>
  <c r="I277" i="8" s="1"/>
  <c r="J277" i="8" s="1"/>
  <c r="K277" i="8" s="1"/>
  <c r="L277" i="8" s="1"/>
  <c r="M277" i="8" s="1"/>
  <c r="N277" i="8" s="1"/>
  <c r="O277" i="8" s="1"/>
  <c r="P277" i="8" s="1"/>
  <c r="Q277" i="8" s="1"/>
  <c r="R277" i="8" s="1"/>
  <c r="S277" i="8" s="1"/>
  <c r="T277" i="8" s="1"/>
  <c r="U277" i="8" s="1"/>
  <c r="V277" i="8" s="1"/>
  <c r="G289" i="8"/>
  <c r="H289" i="8" s="1"/>
  <c r="I289" i="8" s="1"/>
  <c r="J289" i="8" s="1"/>
  <c r="K289" i="8" s="1"/>
  <c r="L289" i="8" s="1"/>
  <c r="M289" i="8" s="1"/>
  <c r="N289" i="8" s="1"/>
  <c r="O289" i="8" s="1"/>
  <c r="P289" i="8" s="1"/>
  <c r="Q289" i="8" s="1"/>
  <c r="R289" i="8" s="1"/>
  <c r="S289" i="8" s="1"/>
  <c r="T289" i="8" s="1"/>
  <c r="U289" i="8" s="1"/>
  <c r="V289" i="8" s="1"/>
  <c r="G301" i="8"/>
  <c r="H301" i="8" s="1"/>
  <c r="I301" i="8" s="1"/>
  <c r="J301" i="8" s="1"/>
  <c r="K301" i="8" s="1"/>
  <c r="L301" i="8" s="1"/>
  <c r="M301" i="8" s="1"/>
  <c r="N301" i="8" s="1"/>
  <c r="O301" i="8" s="1"/>
  <c r="P301" i="8" s="1"/>
  <c r="Q301" i="8" s="1"/>
  <c r="R301" i="8" s="1"/>
  <c r="S301" i="8" s="1"/>
  <c r="T301" i="8" s="1"/>
  <c r="U301" i="8" s="1"/>
  <c r="V301" i="8" s="1"/>
  <c r="G312" i="8"/>
  <c r="H312" i="8" s="1"/>
  <c r="I312" i="8" s="1"/>
  <c r="J312" i="8" s="1"/>
  <c r="K312" i="8" s="1"/>
  <c r="L312" i="8" s="1"/>
  <c r="M312" i="8" s="1"/>
  <c r="N312" i="8" s="1"/>
  <c r="O312" i="8" s="1"/>
  <c r="P312" i="8" s="1"/>
  <c r="Q312" i="8" s="1"/>
  <c r="R312" i="8" s="1"/>
  <c r="S312" i="8" s="1"/>
  <c r="T312" i="8" s="1"/>
  <c r="U312" i="8" s="1"/>
  <c r="V312" i="8" s="1"/>
  <c r="G322" i="8"/>
  <c r="H322" i="8" s="1"/>
  <c r="I322" i="8" s="1"/>
  <c r="J322" i="8" s="1"/>
  <c r="K322" i="8" s="1"/>
  <c r="L322" i="8" s="1"/>
  <c r="M322" i="8" s="1"/>
  <c r="N322" i="8" s="1"/>
  <c r="O322" i="8" s="1"/>
  <c r="P322" i="8" s="1"/>
  <c r="Q322" i="8" s="1"/>
  <c r="R322" i="8" s="1"/>
  <c r="S322" i="8" s="1"/>
  <c r="T322" i="8" s="1"/>
  <c r="U322" i="8" s="1"/>
  <c r="V322" i="8" s="1"/>
  <c r="G260" i="8"/>
  <c r="H260" i="8" s="1"/>
  <c r="I260" i="8" s="1"/>
  <c r="J260" i="8" s="1"/>
  <c r="K260" i="8" s="1"/>
  <c r="L260" i="8" s="1"/>
  <c r="M260" i="8" s="1"/>
  <c r="N260" i="8" s="1"/>
  <c r="O260" i="8" s="1"/>
  <c r="P260" i="8" s="1"/>
  <c r="Q260" i="8" s="1"/>
  <c r="R260" i="8" s="1"/>
  <c r="S260" i="8" s="1"/>
  <c r="T260" i="8" s="1"/>
  <c r="U260" i="8" s="1"/>
  <c r="V260" i="8" s="1"/>
  <c r="AO277" i="8"/>
  <c r="AQ283" i="8"/>
  <c r="AG289" i="8"/>
  <c r="AS292" i="8"/>
  <c r="AB295" i="8"/>
  <c r="BH295" i="8"/>
  <c r="AK296" i="8"/>
  <c r="BG296" i="8"/>
  <c r="AL298" i="8"/>
  <c r="BF298" i="8"/>
  <c r="AK299" i="8"/>
  <c r="BG299" i="8"/>
  <c r="AJ301" i="8"/>
  <c r="BF301" i="8"/>
  <c r="AK302" i="8"/>
  <c r="BE302" i="8"/>
  <c r="AH304" i="8"/>
  <c r="AX304" i="8"/>
  <c r="W305" i="8"/>
  <c r="AI305" i="8"/>
  <c r="AV305" i="8"/>
  <c r="BJ305" i="8"/>
  <c r="AD307" i="8"/>
  <c r="AR307" i="8"/>
  <c r="BD307" i="8"/>
  <c r="Z308" i="8"/>
  <c r="AL308" i="8"/>
  <c r="AW308" i="8"/>
  <c r="BG308" i="8"/>
  <c r="AA310" i="8"/>
  <c r="AL310" i="8"/>
  <c r="AU310" i="8"/>
  <c r="BD310" i="8"/>
  <c r="W311" i="8"/>
  <c r="AF311" i="8"/>
  <c r="AO311" i="8"/>
  <c r="AX311" i="8"/>
  <c r="BG311" i="8"/>
  <c r="Y312" i="8"/>
  <c r="AH312" i="8"/>
  <c r="AR312" i="8"/>
  <c r="BA312" i="8"/>
  <c r="BJ312" i="8"/>
  <c r="AB314" i="8"/>
  <c r="AK314" i="8"/>
  <c r="AT314" i="8"/>
  <c r="BC314" i="8"/>
  <c r="BM314" i="8"/>
  <c r="AE315" i="8"/>
  <c r="AN315" i="8"/>
  <c r="AW315" i="8"/>
  <c r="BF315" i="8"/>
  <c r="X317" i="8"/>
  <c r="AG317" i="8"/>
  <c r="AQ317" i="8"/>
  <c r="AZ317" i="8"/>
  <c r="BI317" i="8"/>
  <c r="AJ318" i="8"/>
  <c r="AS318" i="8"/>
  <c r="BM277" i="8"/>
  <c r="BK283" i="8"/>
  <c r="AW289" i="8"/>
  <c r="BD292" i="8"/>
  <c r="AD295" i="8"/>
  <c r="BJ295" i="8"/>
  <c r="AO296" i="8"/>
  <c r="BI296" i="8"/>
  <c r="AN298" i="8"/>
  <c r="BJ298" i="8"/>
  <c r="AM299" i="8"/>
  <c r="BI299" i="8"/>
  <c r="AN301" i="8"/>
  <c r="BH301" i="8"/>
  <c r="AM302" i="8"/>
  <c r="BI302" i="8"/>
  <c r="AI304" i="8"/>
  <c r="AY304" i="8"/>
  <c r="X305" i="8"/>
  <c r="AL305" i="8"/>
  <c r="AW305" i="8"/>
  <c r="BK305" i="8"/>
  <c r="AF307" i="8"/>
  <c r="AS307" i="8"/>
  <c r="BG307" i="8"/>
  <c r="AA308" i="8"/>
  <c r="AN308" i="8"/>
  <c r="AX308" i="8"/>
  <c r="BI308" i="8"/>
  <c r="AC310" i="8"/>
  <c r="AM310" i="8"/>
  <c r="AV310" i="8"/>
  <c r="BF310" i="8"/>
  <c r="X311" i="8"/>
  <c r="AG311" i="8"/>
  <c r="AP311" i="8"/>
  <c r="AY311" i="8"/>
  <c r="BH311" i="8"/>
  <c r="Z312" i="8"/>
  <c r="AJ312" i="8"/>
  <c r="AS312" i="8"/>
  <c r="BB312" i="8"/>
  <c r="BK312" i="8"/>
  <c r="AC314" i="8"/>
  <c r="AL314" i="8"/>
  <c r="AU314" i="8"/>
  <c r="BE314" i="8"/>
  <c r="W315" i="8"/>
  <c r="AF315" i="8"/>
  <c r="AO315" i="8"/>
  <c r="AX315" i="8"/>
  <c r="BG315" i="8"/>
  <c r="Y317" i="8"/>
  <c r="AI317" i="8"/>
  <c r="AR317" i="8"/>
  <c r="BA317" i="8"/>
  <c r="BJ317" i="8"/>
  <c r="AB318" i="8"/>
  <c r="AK318" i="8"/>
  <c r="AT318" i="8"/>
  <c r="BC318" i="8"/>
  <c r="BK318" i="8"/>
  <c r="AB319" i="8"/>
  <c r="AJ319" i="8"/>
  <c r="AR319" i="8"/>
  <c r="AZ319" i="8"/>
  <c r="BH319" i="8"/>
  <c r="Y320" i="8"/>
  <c r="AG320" i="8"/>
  <c r="AO320" i="8"/>
  <c r="AW320" i="8"/>
  <c r="BE320" i="8"/>
  <c r="BM320" i="8"/>
  <c r="AD321" i="8"/>
  <c r="AL321" i="8"/>
  <c r="AT321" i="8"/>
  <c r="BB321" i="8"/>
  <c r="BJ321" i="8"/>
  <c r="AA322" i="8"/>
  <c r="AI322" i="8"/>
  <c r="AQ322" i="8"/>
  <c r="AY322" i="8"/>
  <c r="BG322" i="8"/>
  <c r="X323" i="8"/>
  <c r="AF323" i="8"/>
  <c r="AN323" i="8"/>
  <c r="AV323" i="8"/>
  <c r="BD323" i="8"/>
  <c r="BL323" i="8"/>
  <c r="AC324" i="8"/>
  <c r="AK324" i="8"/>
  <c r="AS324" i="8"/>
  <c r="BA324" i="8"/>
  <c r="BI324" i="8"/>
  <c r="Z325" i="8"/>
  <c r="AH325" i="8"/>
  <c r="AP325" i="8"/>
  <c r="AX325" i="8"/>
  <c r="BF325" i="8"/>
  <c r="W326" i="8"/>
  <c r="AE326" i="8"/>
  <c r="AM326" i="8"/>
  <c r="AU326" i="8"/>
  <c r="BC326" i="8"/>
  <c r="BK326" i="8"/>
  <c r="G268" i="8"/>
  <c r="H268" i="8" s="1"/>
  <c r="I268" i="8" s="1"/>
  <c r="J268" i="8" s="1"/>
  <c r="K268" i="8" s="1"/>
  <c r="L268" i="8" s="1"/>
  <c r="M268" i="8" s="1"/>
  <c r="N268" i="8" s="1"/>
  <c r="O268" i="8" s="1"/>
  <c r="P268" i="8" s="1"/>
  <c r="Q268" i="8" s="1"/>
  <c r="R268" i="8" s="1"/>
  <c r="S268" i="8" s="1"/>
  <c r="T268" i="8" s="1"/>
  <c r="U268" i="8" s="1"/>
  <c r="V268" i="8" s="1"/>
  <c r="G280" i="8"/>
  <c r="H280" i="8" s="1"/>
  <c r="I280" i="8" s="1"/>
  <c r="J280" i="8" s="1"/>
  <c r="K280" i="8" s="1"/>
  <c r="L280" i="8" s="1"/>
  <c r="M280" i="8" s="1"/>
  <c r="N280" i="8" s="1"/>
  <c r="O280" i="8" s="1"/>
  <c r="P280" i="8" s="1"/>
  <c r="Q280" i="8" s="1"/>
  <c r="R280" i="8" s="1"/>
  <c r="S280" i="8" s="1"/>
  <c r="T280" i="8" s="1"/>
  <c r="U280" i="8" s="1"/>
  <c r="V280" i="8" s="1"/>
  <c r="G292" i="8"/>
  <c r="H292" i="8" s="1"/>
  <c r="I292" i="8" s="1"/>
  <c r="J292" i="8" s="1"/>
  <c r="K292" i="8" s="1"/>
  <c r="L292" i="8" s="1"/>
  <c r="M292" i="8" s="1"/>
  <c r="N292" i="8" s="1"/>
  <c r="O292" i="8" s="1"/>
  <c r="P292" i="8" s="1"/>
  <c r="Q292" i="8" s="1"/>
  <c r="R292" i="8" s="1"/>
  <c r="S292" i="8" s="1"/>
  <c r="T292" i="8" s="1"/>
  <c r="U292" i="8" s="1"/>
  <c r="V292" i="8" s="1"/>
  <c r="G304" i="8"/>
  <c r="H304" i="8" s="1"/>
  <c r="I304" i="8" s="1"/>
  <c r="J304" i="8" s="1"/>
  <c r="K304" i="8" s="1"/>
  <c r="L304" i="8" s="1"/>
  <c r="M304" i="8" s="1"/>
  <c r="N304" i="8" s="1"/>
  <c r="O304" i="8" s="1"/>
  <c r="P304" i="8" s="1"/>
  <c r="Q304" i="8" s="1"/>
  <c r="R304" i="8" s="1"/>
  <c r="S304" i="8" s="1"/>
  <c r="T304" i="8" s="1"/>
  <c r="U304" i="8" s="1"/>
  <c r="V304" i="8" s="1"/>
  <c r="G315" i="8"/>
  <c r="H315" i="8" s="1"/>
  <c r="I315" i="8" s="1"/>
  <c r="J315" i="8" s="1"/>
  <c r="K315" i="8" s="1"/>
  <c r="L315" i="8" s="1"/>
  <c r="M315" i="8" s="1"/>
  <c r="N315" i="8" s="1"/>
  <c r="O315" i="8" s="1"/>
  <c r="P315" i="8" s="1"/>
  <c r="Q315" i="8" s="1"/>
  <c r="R315" i="8" s="1"/>
  <c r="S315" i="8" s="1"/>
  <c r="T315" i="8" s="1"/>
  <c r="U315" i="8" s="1"/>
  <c r="V315" i="8" s="1"/>
  <c r="G324" i="8"/>
  <c r="H324" i="8" s="1"/>
  <c r="I324" i="8" s="1"/>
  <c r="J324" i="8" s="1"/>
  <c r="K324" i="8" s="1"/>
  <c r="L324" i="8" s="1"/>
  <c r="M324" i="8" s="1"/>
  <c r="N324" i="8" s="1"/>
  <c r="O324" i="8" s="1"/>
  <c r="P324" i="8" s="1"/>
  <c r="Q324" i="8" s="1"/>
  <c r="R324" i="8" s="1"/>
  <c r="S324" i="8" s="1"/>
  <c r="T324" i="8" s="1"/>
  <c r="U324" i="8" s="1"/>
  <c r="V324" i="8" s="1"/>
  <c r="BL312" i="8"/>
  <c r="BH315" i="8"/>
  <c r="AS317" i="8"/>
  <c r="BK317" i="8"/>
  <c r="AL318" i="8"/>
  <c r="AR278" i="8"/>
  <c r="AP284" i="8"/>
  <c r="BK289" i="8"/>
  <c r="X293" i="8"/>
  <c r="AJ295" i="8"/>
  <c r="BL295" i="8"/>
  <c r="AQ296" i="8"/>
  <c r="BM296" i="8"/>
  <c r="AP298" i="8"/>
  <c r="BL298" i="8"/>
  <c r="AQ299" i="8"/>
  <c r="BK299" i="8"/>
  <c r="AP301" i="8"/>
  <c r="BL301" i="8"/>
  <c r="AO302" i="8"/>
  <c r="BK302" i="8"/>
  <c r="AJ304" i="8"/>
  <c r="AZ304" i="8"/>
  <c r="Y305" i="8"/>
  <c r="AM305" i="8"/>
  <c r="AY305" i="8"/>
  <c r="BL305" i="8"/>
  <c r="AI307" i="8"/>
  <c r="AT307" i="8"/>
  <c r="BH307" i="8"/>
  <c r="AC308" i="8"/>
  <c r="AO308" i="8"/>
  <c r="AY308" i="8"/>
  <c r="BJ308" i="8"/>
  <c r="AD310" i="8"/>
  <c r="AN310" i="8"/>
  <c r="AX310" i="8"/>
  <c r="BG310" i="8"/>
  <c r="Y311" i="8"/>
  <c r="AH311" i="8"/>
  <c r="AQ311" i="8"/>
  <c r="AZ311" i="8"/>
  <c r="BI311" i="8"/>
  <c r="AB312" i="8"/>
  <c r="AK312" i="8"/>
  <c r="AT312" i="8"/>
  <c r="BC312" i="8"/>
  <c r="AD314" i="8"/>
  <c r="AM314" i="8"/>
  <c r="AW314" i="8"/>
  <c r="BF314" i="8"/>
  <c r="X315" i="8"/>
  <c r="AG315" i="8"/>
  <c r="AP315" i="8"/>
  <c r="AY315" i="8"/>
  <c r="AA317" i="8"/>
  <c r="AJ317" i="8"/>
  <c r="BB317" i="8"/>
  <c r="AC318" i="8"/>
  <c r="AV318" i="8"/>
  <c r="BL278" i="8"/>
  <c r="BL284" i="8"/>
  <c r="AH290" i="8"/>
  <c r="AG293" i="8"/>
  <c r="AL295" i="8"/>
  <c r="Y296" i="8"/>
  <c r="AS296" i="8"/>
  <c r="X298" i="8"/>
  <c r="AT298" i="8"/>
  <c r="W299" i="8"/>
  <c r="AS299" i="8"/>
  <c r="X301" i="8"/>
  <c r="AR301" i="8"/>
  <c r="W302" i="8"/>
  <c r="AS302" i="8"/>
  <c r="BM302" i="8"/>
  <c r="AL304" i="8"/>
  <c r="BB304" i="8"/>
  <c r="AA305" i="8"/>
  <c r="AN305" i="8"/>
  <c r="BB305" i="8"/>
  <c r="BM305" i="8"/>
  <c r="AJ307" i="8"/>
  <c r="AV307" i="8"/>
  <c r="BI307" i="8"/>
  <c r="AF308" i="8"/>
  <c r="AP308" i="8"/>
  <c r="BA308" i="8"/>
  <c r="BL308" i="8"/>
  <c r="AE310" i="8"/>
  <c r="AP310" i="8"/>
  <c r="AY310" i="8"/>
  <c r="BH310" i="8"/>
  <c r="Z311" i="8"/>
  <c r="AI311" i="8"/>
  <c r="AR311" i="8"/>
  <c r="BA311" i="8"/>
  <c r="BK311" i="8"/>
  <c r="AC312" i="8"/>
  <c r="AL312" i="8"/>
  <c r="AU312" i="8"/>
  <c r="BD312" i="8"/>
  <c r="BM312" i="8"/>
  <c r="AE314" i="8"/>
  <c r="AO314" i="8"/>
  <c r="AX314" i="8"/>
  <c r="BG314" i="8"/>
  <c r="Y315" i="8"/>
  <c r="AH315" i="8"/>
  <c r="AQ315" i="8"/>
  <c r="AZ315" i="8"/>
  <c r="BJ315" i="8"/>
  <c r="AB317" i="8"/>
  <c r="AK317" i="8"/>
  <c r="AT317" i="8"/>
  <c r="BC317" i="8"/>
  <c r="BL317" i="8"/>
  <c r="AD318" i="8"/>
  <c r="AN318" i="8"/>
  <c r="AW318" i="8"/>
  <c r="BE318" i="8"/>
  <c r="BM318" i="8"/>
  <c r="AD319" i="8"/>
  <c r="AL319" i="8"/>
  <c r="AT319" i="8"/>
  <c r="BB319" i="8"/>
  <c r="BJ319" i="8"/>
  <c r="AA320" i="8"/>
  <c r="AI320" i="8"/>
  <c r="AQ320" i="8"/>
  <c r="AY320" i="8"/>
  <c r="BG320" i="8"/>
  <c r="X321" i="8"/>
  <c r="AF321" i="8"/>
  <c r="AN260" i="8"/>
  <c r="AQ280" i="8"/>
  <c r="AO286" i="8"/>
  <c r="AT290" i="8"/>
  <c r="AO293" i="8"/>
  <c r="AR295" i="8"/>
  <c r="AA296" i="8"/>
  <c r="AW296" i="8"/>
  <c r="Z298" i="8"/>
  <c r="AV298" i="8"/>
  <c r="AA299" i="8"/>
  <c r="AU299" i="8"/>
  <c r="Z301" i="8"/>
  <c r="AV301" i="8"/>
  <c r="Y302" i="8"/>
  <c r="AU302" i="8"/>
  <c r="Z304" i="8"/>
  <c r="AP304" i="8"/>
  <c r="BF304" i="8"/>
  <c r="AD305" i="8"/>
  <c r="AO305" i="8"/>
  <c r="BC305" i="8"/>
  <c r="X307" i="8"/>
  <c r="AK307" i="8"/>
  <c r="AY307" i="8"/>
  <c r="BJ307" i="8"/>
  <c r="AG308" i="8"/>
  <c r="AQ308" i="8"/>
  <c r="BB308" i="8"/>
  <c r="BM308" i="8"/>
  <c r="AF310" i="8"/>
  <c r="AQ310" i="8"/>
  <c r="AZ310" i="8"/>
  <c r="BI310" i="8"/>
  <c r="AA311" i="8"/>
  <c r="AJ311" i="8"/>
  <c r="AS311" i="8"/>
  <c r="BC311" i="8"/>
  <c r="BL311" i="8"/>
  <c r="AD312" i="8"/>
  <c r="AM312" i="8"/>
  <c r="AV312" i="8"/>
  <c r="BE312" i="8"/>
  <c r="W314" i="8"/>
  <c r="AG314" i="8"/>
  <c r="AP314" i="8"/>
  <c r="AY314" i="8"/>
  <c r="BH314" i="8"/>
  <c r="Z315" i="8"/>
  <c r="AI315" i="8"/>
  <c r="AR315" i="8"/>
  <c r="BB315" i="8"/>
  <c r="BK315" i="8"/>
  <c r="AC317" i="8"/>
  <c r="AL317" i="8"/>
  <c r="AU317" i="8"/>
  <c r="BD317" i="8"/>
  <c r="BM317" i="8"/>
  <c r="AF318" i="8"/>
  <c r="AO318" i="8"/>
  <c r="AX318" i="8"/>
  <c r="BF318" i="8"/>
  <c r="W319" i="8"/>
  <c r="AE319" i="8"/>
  <c r="AM319" i="8"/>
  <c r="AU319" i="8"/>
  <c r="BC319" i="8"/>
  <c r="BK319" i="8"/>
  <c r="AB320" i="8"/>
  <c r="AJ320" i="8"/>
  <c r="AR320" i="8"/>
  <c r="AZ320" i="8"/>
  <c r="BH320" i="8"/>
  <c r="Y321" i="8"/>
  <c r="AG321" i="8"/>
  <c r="AO321" i="8"/>
  <c r="AW321" i="8"/>
  <c r="BE321" i="8"/>
  <c r="BM321" i="8"/>
  <c r="AD322" i="8"/>
  <c r="AL322" i="8"/>
  <c r="AT322" i="8"/>
  <c r="BB322" i="8"/>
  <c r="BJ322" i="8"/>
  <c r="AA323" i="8"/>
  <c r="AA270" i="8"/>
  <c r="BM280" i="8"/>
  <c r="BK286" i="8"/>
  <c r="BD290" i="8"/>
  <c r="AW293" i="8"/>
  <c r="AT295" i="8"/>
  <c r="AC296" i="8"/>
  <c r="AY296" i="8"/>
  <c r="AD298" i="8"/>
  <c r="AX298" i="8"/>
  <c r="AC299" i="8"/>
  <c r="AY299" i="8"/>
  <c r="AB301" i="8"/>
  <c r="AX301" i="8"/>
  <c r="AC302" i="8"/>
  <c r="AW302" i="8"/>
  <c r="AA304" i="8"/>
  <c r="AQ304" i="8"/>
  <c r="BG304" i="8"/>
  <c r="AE305" i="8"/>
  <c r="AQ305" i="8"/>
  <c r="BD305" i="8"/>
  <c r="AA307" i="8"/>
  <c r="AL307" i="8"/>
  <c r="AZ307" i="8"/>
  <c r="BL307" i="8"/>
  <c r="AH308" i="8"/>
  <c r="AS308" i="8"/>
  <c r="BD308" i="8"/>
  <c r="W310" i="8"/>
  <c r="AH310" i="8"/>
  <c r="AR310" i="8"/>
  <c r="BA310" i="8"/>
  <c r="BJ310" i="8"/>
  <c r="AB311" i="8"/>
  <c r="AK311" i="8"/>
  <c r="AU311" i="8"/>
  <c r="BD311" i="8"/>
  <c r="BM311" i="8"/>
  <c r="AE312" i="8"/>
  <c r="AN312" i="8"/>
  <c r="AW312" i="8"/>
  <c r="BF312" i="8"/>
  <c r="Y314" i="8"/>
  <c r="AH314" i="8"/>
  <c r="AQ314" i="8"/>
  <c r="AZ314" i="8"/>
  <c r="BI314" i="8"/>
  <c r="AA315" i="8"/>
  <c r="AJ315" i="8"/>
  <c r="AT315" i="8"/>
  <c r="BC315" i="8"/>
  <c r="BL315" i="8"/>
  <c r="AD317" i="8"/>
  <c r="AM317" i="8"/>
  <c r="AV317" i="8"/>
  <c r="BE317" i="8"/>
  <c r="X318" i="8"/>
  <c r="AG318" i="8"/>
  <c r="AP318" i="8"/>
  <c r="AY318" i="8"/>
  <c r="BG318" i="8"/>
  <c r="X319" i="8"/>
  <c r="AF319" i="8"/>
  <c r="AN319" i="8"/>
  <c r="AV319" i="8"/>
  <c r="BD319" i="8"/>
  <c r="BL319" i="8"/>
  <c r="AC320" i="8"/>
  <c r="AK320" i="8"/>
  <c r="AS320" i="8"/>
  <c r="BA320" i="8"/>
  <c r="BI320" i="8"/>
  <c r="Z321" i="8"/>
  <c r="AH321" i="8"/>
  <c r="AP321" i="8"/>
  <c r="AX321" i="8"/>
  <c r="BF321" i="8"/>
  <c r="W322" i="8"/>
  <c r="AE322" i="8"/>
  <c r="AM322" i="8"/>
  <c r="X292" i="8"/>
  <c r="BA299" i="8"/>
  <c r="AF305" i="8"/>
  <c r="AT308" i="8"/>
  <c r="AM311" i="8"/>
  <c r="Z314" i="8"/>
  <c r="BD315" i="8"/>
  <c r="AH318" i="8"/>
  <c r="Y319" i="8"/>
  <c r="AS319" i="8"/>
  <c r="X320" i="8"/>
  <c r="AT320" i="8"/>
  <c r="W321" i="8"/>
  <c r="AQ321" i="8"/>
  <c r="BG321" i="8"/>
  <c r="AF322" i="8"/>
  <c r="AU322" i="8"/>
  <c r="BH322" i="8"/>
  <c r="AC323" i="8"/>
  <c r="AO323" i="8"/>
  <c r="AY323" i="8"/>
  <c r="BI323" i="8"/>
  <c r="AD324" i="8"/>
  <c r="AN324" i="8"/>
  <c r="AX324" i="8"/>
  <c r="BJ324" i="8"/>
  <c r="AC325" i="8"/>
  <c r="AM325" i="8"/>
  <c r="AY325" i="8"/>
  <c r="BI325" i="8"/>
  <c r="AN326" i="8"/>
  <c r="G317" i="8"/>
  <c r="H317" i="8" s="1"/>
  <c r="I317" i="8" s="1"/>
  <c r="J317" i="8" s="1"/>
  <c r="K317" i="8" s="1"/>
  <c r="L317" i="8" s="1"/>
  <c r="M317" i="8" s="1"/>
  <c r="N317" i="8" s="1"/>
  <c r="O317" i="8" s="1"/>
  <c r="P317" i="8" s="1"/>
  <c r="Q317" i="8" s="1"/>
  <c r="R317" i="8" s="1"/>
  <c r="S317" i="8" s="1"/>
  <c r="T317" i="8" s="1"/>
  <c r="U317" i="8" s="1"/>
  <c r="V317" i="8" s="1"/>
  <c r="BE293" i="8"/>
  <c r="AF301" i="8"/>
  <c r="AT305" i="8"/>
  <c r="BE308" i="8"/>
  <c r="AV311" i="8"/>
  <c r="AI314" i="8"/>
  <c r="BM315" i="8"/>
  <c r="AQ318" i="8"/>
  <c r="AA319" i="8"/>
  <c r="AW319" i="8"/>
  <c r="Z320" i="8"/>
  <c r="AV320" i="8"/>
  <c r="AA321" i="8"/>
  <c r="AS321" i="8"/>
  <c r="BI321" i="8"/>
  <c r="AH322" i="8"/>
  <c r="AV322" i="8"/>
  <c r="BI322" i="8"/>
  <c r="AE323" i="8"/>
  <c r="AP323" i="8"/>
  <c r="AZ323" i="8"/>
  <c r="BK323" i="8"/>
  <c r="AE324" i="8"/>
  <c r="AO324" i="8"/>
  <c r="AZ324" i="8"/>
  <c r="BK324" i="8"/>
  <c r="AD325" i="8"/>
  <c r="AO325" i="8"/>
  <c r="AZ325" i="8"/>
  <c r="BJ325" i="8"/>
  <c r="AD326" i="8"/>
  <c r="AO326" i="8"/>
  <c r="AY326" i="8"/>
  <c r="BJ326" i="8"/>
  <c r="G271" i="8"/>
  <c r="H271" i="8" s="1"/>
  <c r="I271" i="8" s="1"/>
  <c r="J271" i="8" s="1"/>
  <c r="K271" i="8" s="1"/>
  <c r="L271" i="8" s="1"/>
  <c r="M271" i="8" s="1"/>
  <c r="N271" i="8" s="1"/>
  <c r="O271" i="8" s="1"/>
  <c r="P271" i="8" s="1"/>
  <c r="Q271" i="8" s="1"/>
  <c r="R271" i="8" s="1"/>
  <c r="S271" i="8" s="1"/>
  <c r="T271" i="8" s="1"/>
  <c r="U271" i="8" s="1"/>
  <c r="V271" i="8" s="1"/>
  <c r="G286" i="8"/>
  <c r="H286" i="8" s="1"/>
  <c r="I286" i="8" s="1"/>
  <c r="J286" i="8" s="1"/>
  <c r="K286" i="8" s="1"/>
  <c r="L286" i="8" s="1"/>
  <c r="M286" i="8" s="1"/>
  <c r="N286" i="8" s="1"/>
  <c r="O286" i="8" s="1"/>
  <c r="P286" i="8" s="1"/>
  <c r="Q286" i="8" s="1"/>
  <c r="R286" i="8" s="1"/>
  <c r="S286" i="8" s="1"/>
  <c r="T286" i="8" s="1"/>
  <c r="U286" i="8" s="1"/>
  <c r="V286" i="8" s="1"/>
  <c r="G302" i="8"/>
  <c r="H302" i="8" s="1"/>
  <c r="I302" i="8" s="1"/>
  <c r="J302" i="8" s="1"/>
  <c r="K302" i="8" s="1"/>
  <c r="L302" i="8" s="1"/>
  <c r="M302" i="8" s="1"/>
  <c r="N302" i="8" s="1"/>
  <c r="O302" i="8" s="1"/>
  <c r="P302" i="8" s="1"/>
  <c r="Q302" i="8" s="1"/>
  <c r="R302" i="8" s="1"/>
  <c r="S302" i="8" s="1"/>
  <c r="T302" i="8" s="1"/>
  <c r="U302" i="8" s="1"/>
  <c r="V302" i="8" s="1"/>
  <c r="G318" i="8"/>
  <c r="H318" i="8" s="1"/>
  <c r="I318" i="8" s="1"/>
  <c r="J318" i="8" s="1"/>
  <c r="K318" i="8" s="1"/>
  <c r="L318" i="8" s="1"/>
  <c r="M318" i="8" s="1"/>
  <c r="N318" i="8" s="1"/>
  <c r="O318" i="8" s="1"/>
  <c r="P318" i="8" s="1"/>
  <c r="Q318" i="8" s="1"/>
  <c r="R318" i="8" s="1"/>
  <c r="S318" i="8" s="1"/>
  <c r="T318" i="8" s="1"/>
  <c r="U318" i="8" s="1"/>
  <c r="V318" i="8" s="1"/>
  <c r="G258" i="8"/>
  <c r="H258" i="8" s="1"/>
  <c r="I258" i="8" s="1"/>
  <c r="J258" i="8" s="1"/>
  <c r="K258" i="8" s="1"/>
  <c r="L258" i="8" s="1"/>
  <c r="M258" i="8" s="1"/>
  <c r="N258" i="8" s="1"/>
  <c r="O258" i="8" s="1"/>
  <c r="P258" i="8" s="1"/>
  <c r="Q258" i="8" s="1"/>
  <c r="R258" i="8" s="1"/>
  <c r="S258" i="8" s="1"/>
  <c r="T258" i="8" s="1"/>
  <c r="U258" i="8" s="1"/>
  <c r="V258" i="8" s="1"/>
  <c r="AE321" i="8"/>
  <c r="BL322" i="8"/>
  <c r="BC323" i="8"/>
  <c r="AR324" i="8"/>
  <c r="BM324" i="8"/>
  <c r="AG325" i="8"/>
  <c r="BB325" i="8"/>
  <c r="AQ326" i="8"/>
  <c r="G274" i="8"/>
  <c r="H274" i="8" s="1"/>
  <c r="I274" i="8" s="1"/>
  <c r="J274" i="8" s="1"/>
  <c r="K274" i="8" s="1"/>
  <c r="L274" i="8" s="1"/>
  <c r="M274" i="8" s="1"/>
  <c r="N274" i="8" s="1"/>
  <c r="O274" i="8" s="1"/>
  <c r="P274" i="8" s="1"/>
  <c r="Q274" i="8" s="1"/>
  <c r="R274" i="8" s="1"/>
  <c r="S274" i="8" s="1"/>
  <c r="T274" i="8" s="1"/>
  <c r="U274" i="8" s="1"/>
  <c r="V274" i="8" s="1"/>
  <c r="G320" i="8"/>
  <c r="H320" i="8" s="1"/>
  <c r="I320" i="8" s="1"/>
  <c r="J320" i="8" s="1"/>
  <c r="K320" i="8" s="1"/>
  <c r="L320" i="8" s="1"/>
  <c r="M320" i="8" s="1"/>
  <c r="N320" i="8" s="1"/>
  <c r="O320" i="8" s="1"/>
  <c r="P320" i="8" s="1"/>
  <c r="Q320" i="8" s="1"/>
  <c r="R320" i="8" s="1"/>
  <c r="S320" i="8" s="1"/>
  <c r="T320" i="8" s="1"/>
  <c r="U320" i="8" s="1"/>
  <c r="V320" i="8" s="1"/>
  <c r="BH312" i="8"/>
  <c r="BD321" i="8"/>
  <c r="AM323" i="8"/>
  <c r="BH324" i="8"/>
  <c r="AL326" i="8"/>
  <c r="G298" i="8"/>
  <c r="H298" i="8" s="1"/>
  <c r="I298" i="8" s="1"/>
  <c r="J298" i="8" s="1"/>
  <c r="K298" i="8" s="1"/>
  <c r="L298" i="8" s="1"/>
  <c r="M298" i="8" s="1"/>
  <c r="N298" i="8" s="1"/>
  <c r="O298" i="8" s="1"/>
  <c r="P298" i="8" s="1"/>
  <c r="Q298" i="8" s="1"/>
  <c r="R298" i="8" s="1"/>
  <c r="S298" i="8" s="1"/>
  <c r="T298" i="8" s="1"/>
  <c r="U298" i="8" s="1"/>
  <c r="V298" i="8" s="1"/>
  <c r="AX326" i="8"/>
  <c r="AZ295" i="8"/>
  <c r="AZ301" i="8"/>
  <c r="BE305" i="8"/>
  <c r="X310" i="8"/>
  <c r="BE311" i="8"/>
  <c r="AR314" i="8"/>
  <c r="AE317" i="8"/>
  <c r="AZ318" i="8"/>
  <c r="AC319" i="8"/>
  <c r="AY319" i="8"/>
  <c r="AD320" i="8"/>
  <c r="AX320" i="8"/>
  <c r="AC321" i="8"/>
  <c r="AU321" i="8"/>
  <c r="BK321" i="8"/>
  <c r="AJ322" i="8"/>
  <c r="AX322" i="8"/>
  <c r="BK322" i="8"/>
  <c r="AG323" i="8"/>
  <c r="AQ323" i="8"/>
  <c r="BA323" i="8"/>
  <c r="BM323" i="8"/>
  <c r="AF324" i="8"/>
  <c r="AP324" i="8"/>
  <c r="BB324" i="8"/>
  <c r="BL324" i="8"/>
  <c r="AE325" i="8"/>
  <c r="AQ325" i="8"/>
  <c r="BA325" i="8"/>
  <c r="BK325" i="8"/>
  <c r="AF326" i="8"/>
  <c r="AP326" i="8"/>
  <c r="AZ326" i="8"/>
  <c r="BL326" i="8"/>
  <c r="G272" i="8"/>
  <c r="H272" i="8" s="1"/>
  <c r="I272" i="8" s="1"/>
  <c r="J272" i="8" s="1"/>
  <c r="K272" i="8" s="1"/>
  <c r="L272" i="8" s="1"/>
  <c r="M272" i="8" s="1"/>
  <c r="N272" i="8" s="1"/>
  <c r="O272" i="8" s="1"/>
  <c r="P272" i="8" s="1"/>
  <c r="Q272" i="8" s="1"/>
  <c r="R272" i="8" s="1"/>
  <c r="S272" i="8" s="1"/>
  <c r="T272" i="8" s="1"/>
  <c r="U272" i="8" s="1"/>
  <c r="V272" i="8" s="1"/>
  <c r="G287" i="8"/>
  <c r="H287" i="8" s="1"/>
  <c r="I287" i="8" s="1"/>
  <c r="J287" i="8" s="1"/>
  <c r="K287" i="8" s="1"/>
  <c r="L287" i="8" s="1"/>
  <c r="M287" i="8" s="1"/>
  <c r="N287" i="8" s="1"/>
  <c r="O287" i="8" s="1"/>
  <c r="P287" i="8" s="1"/>
  <c r="Q287" i="8" s="1"/>
  <c r="R287" i="8" s="1"/>
  <c r="S287" i="8" s="1"/>
  <c r="T287" i="8" s="1"/>
  <c r="U287" i="8" s="1"/>
  <c r="V287" i="8" s="1"/>
  <c r="G305" i="8"/>
  <c r="H305" i="8" s="1"/>
  <c r="I305" i="8" s="1"/>
  <c r="J305" i="8" s="1"/>
  <c r="K305" i="8" s="1"/>
  <c r="L305" i="8" s="1"/>
  <c r="M305" i="8" s="1"/>
  <c r="N305" i="8" s="1"/>
  <c r="O305" i="8" s="1"/>
  <c r="P305" i="8" s="1"/>
  <c r="Q305" i="8" s="1"/>
  <c r="R305" i="8" s="1"/>
  <c r="S305" i="8" s="1"/>
  <c r="T305" i="8" s="1"/>
  <c r="U305" i="8" s="1"/>
  <c r="V305" i="8" s="1"/>
  <c r="G319" i="8"/>
  <c r="H319" i="8" s="1"/>
  <c r="I319" i="8" s="1"/>
  <c r="J319" i="8" s="1"/>
  <c r="K319" i="8" s="1"/>
  <c r="L319" i="8" s="1"/>
  <c r="M319" i="8" s="1"/>
  <c r="N319" i="8" s="1"/>
  <c r="O319" i="8" s="1"/>
  <c r="P319" i="8" s="1"/>
  <c r="Q319" i="8" s="1"/>
  <c r="R319" i="8" s="1"/>
  <c r="S319" i="8" s="1"/>
  <c r="T319" i="8" s="1"/>
  <c r="U319" i="8" s="1"/>
  <c r="V319" i="8" s="1"/>
  <c r="G259" i="8"/>
  <c r="H259" i="8" s="1"/>
  <c r="I259" i="8" s="1"/>
  <c r="J259" i="8" s="1"/>
  <c r="K259" i="8" s="1"/>
  <c r="L259" i="8" s="1"/>
  <c r="M259" i="8" s="1"/>
  <c r="N259" i="8" s="1"/>
  <c r="O259" i="8" s="1"/>
  <c r="P259" i="8" s="1"/>
  <c r="Q259" i="8" s="1"/>
  <c r="R259" i="8" s="1"/>
  <c r="S259" i="8" s="1"/>
  <c r="T259" i="8" s="1"/>
  <c r="U259" i="8" s="1"/>
  <c r="V259" i="8" s="1"/>
  <c r="AG296" i="8"/>
  <c r="AE302" i="8"/>
  <c r="AB307" i="8"/>
  <c r="AI310" i="8"/>
  <c r="W312" i="8"/>
  <c r="BA314" i="8"/>
  <c r="AN317" i="8"/>
  <c r="AG319" i="8"/>
  <c r="BA319" i="8"/>
  <c r="AF320" i="8"/>
  <c r="BB320" i="8"/>
  <c r="AV321" i="8"/>
  <c r="BL321" i="8"/>
  <c r="AK322" i="8"/>
  <c r="AZ322" i="8"/>
  <c r="AH323" i="8"/>
  <c r="AR323" i="8"/>
  <c r="W324" i="8"/>
  <c r="BC324" i="8"/>
  <c r="AR325" i="8"/>
  <c r="BM325" i="8"/>
  <c r="BB326" i="8"/>
  <c r="G290" i="8"/>
  <c r="H290" i="8" s="1"/>
  <c r="I290" i="8" s="1"/>
  <c r="J290" i="8" s="1"/>
  <c r="K290" i="8" s="1"/>
  <c r="L290" i="8" s="1"/>
  <c r="M290" i="8" s="1"/>
  <c r="N290" i="8" s="1"/>
  <c r="O290" i="8" s="1"/>
  <c r="P290" i="8" s="1"/>
  <c r="Q290" i="8" s="1"/>
  <c r="R290" i="8" s="1"/>
  <c r="S290" i="8" s="1"/>
  <c r="T290" i="8" s="1"/>
  <c r="U290" i="8" s="1"/>
  <c r="V290" i="8" s="1"/>
  <c r="AA318" i="8"/>
  <c r="AC322" i="8"/>
  <c r="BH323" i="8"/>
  <c r="AB325" i="8"/>
  <c r="AW326" i="8"/>
  <c r="G326" i="8"/>
  <c r="H326" i="8" s="1"/>
  <c r="I326" i="8" s="1"/>
  <c r="J326" i="8" s="1"/>
  <c r="K326" i="8" s="1"/>
  <c r="L326" i="8" s="1"/>
  <c r="M326" i="8" s="1"/>
  <c r="N326" i="8" s="1"/>
  <c r="O326" i="8" s="1"/>
  <c r="P326" i="8" s="1"/>
  <c r="Q326" i="8" s="1"/>
  <c r="R326" i="8" s="1"/>
  <c r="S326" i="8" s="1"/>
  <c r="T326" i="8" s="1"/>
  <c r="U326" i="8" s="1"/>
  <c r="V326" i="8" s="1"/>
  <c r="G299" i="8"/>
  <c r="H299" i="8" s="1"/>
  <c r="I299" i="8" s="1"/>
  <c r="J299" i="8" s="1"/>
  <c r="K299" i="8" s="1"/>
  <c r="L299" i="8" s="1"/>
  <c r="M299" i="8" s="1"/>
  <c r="N299" i="8" s="1"/>
  <c r="O299" i="8" s="1"/>
  <c r="P299" i="8" s="1"/>
  <c r="Q299" i="8" s="1"/>
  <c r="R299" i="8" s="1"/>
  <c r="S299" i="8" s="1"/>
  <c r="T299" i="8" s="1"/>
  <c r="U299" i="8" s="1"/>
  <c r="V299" i="8" s="1"/>
  <c r="BB318" i="8"/>
  <c r="AG324" i="8"/>
  <c r="AG326" i="8"/>
  <c r="BM326" i="8"/>
  <c r="G307" i="8"/>
  <c r="H307" i="8" s="1"/>
  <c r="I307" i="8" s="1"/>
  <c r="J307" i="8" s="1"/>
  <c r="K307" i="8" s="1"/>
  <c r="L307" i="8" s="1"/>
  <c r="M307" i="8" s="1"/>
  <c r="N307" i="8" s="1"/>
  <c r="O307" i="8" s="1"/>
  <c r="P307" i="8" s="1"/>
  <c r="Q307" i="8" s="1"/>
  <c r="R307" i="8" s="1"/>
  <c r="S307" i="8" s="1"/>
  <c r="T307" i="8" s="1"/>
  <c r="U307" i="8" s="1"/>
  <c r="V307" i="8" s="1"/>
  <c r="AQ319" i="8"/>
  <c r="BF322" i="8"/>
  <c r="AW324" i="8"/>
  <c r="BH325" i="8"/>
  <c r="G283" i="8"/>
  <c r="H283" i="8" s="1"/>
  <c r="I283" i="8" s="1"/>
  <c r="J283" i="8" s="1"/>
  <c r="K283" i="8" s="1"/>
  <c r="L283" i="8" s="1"/>
  <c r="M283" i="8" s="1"/>
  <c r="N283" i="8" s="1"/>
  <c r="O283" i="8" s="1"/>
  <c r="P283" i="8" s="1"/>
  <c r="Q283" i="8" s="1"/>
  <c r="R283" i="8" s="1"/>
  <c r="S283" i="8" s="1"/>
  <c r="T283" i="8" s="1"/>
  <c r="U283" i="8" s="1"/>
  <c r="V283" i="8" s="1"/>
  <c r="AB326" i="8"/>
  <c r="G257" i="8"/>
  <c r="H257" i="8" s="1"/>
  <c r="I257" i="8" s="1"/>
  <c r="J257" i="8" s="1"/>
  <c r="K257" i="8" s="1"/>
  <c r="L257" i="8" s="1"/>
  <c r="M257" i="8" s="1"/>
  <c r="N257" i="8" s="1"/>
  <c r="O257" i="8" s="1"/>
  <c r="P257" i="8" s="1"/>
  <c r="Q257" i="8" s="1"/>
  <c r="R257" i="8" s="1"/>
  <c r="S257" i="8" s="1"/>
  <c r="T257" i="8" s="1"/>
  <c r="U257" i="8" s="1"/>
  <c r="V257" i="8" s="1"/>
  <c r="BA296" i="8"/>
  <c r="BA302" i="8"/>
  <c r="AN307" i="8"/>
  <c r="AS310" i="8"/>
  <c r="AF312" i="8"/>
  <c r="BJ314" i="8"/>
  <c r="AW317" i="8"/>
  <c r="BD318" i="8"/>
  <c r="AI319" i="8"/>
  <c r="BE319" i="8"/>
  <c r="AH320" i="8"/>
  <c r="BD320" i="8"/>
  <c r="AI321" i="8"/>
  <c r="AY321" i="8"/>
  <c r="X322" i="8"/>
  <c r="AN322" i="8"/>
  <c r="BA322" i="8"/>
  <c r="W323" i="8"/>
  <c r="AI323" i="8"/>
  <c r="AS323" i="8"/>
  <c r="BE323" i="8"/>
  <c r="X324" i="8"/>
  <c r="AH324" i="8"/>
  <c r="AT324" i="8"/>
  <c r="BD324" i="8"/>
  <c r="W325" i="8"/>
  <c r="AI325" i="8"/>
  <c r="AS325" i="8"/>
  <c r="BC325" i="8"/>
  <c r="X326" i="8"/>
  <c r="AH326" i="8"/>
  <c r="AR326" i="8"/>
  <c r="BD326" i="8"/>
  <c r="G262" i="8"/>
  <c r="H262" i="8" s="1"/>
  <c r="I262" i="8" s="1"/>
  <c r="J262" i="8" s="1"/>
  <c r="K262" i="8" s="1"/>
  <c r="L262" i="8" s="1"/>
  <c r="M262" i="8" s="1"/>
  <c r="N262" i="8" s="1"/>
  <c r="O262" i="8" s="1"/>
  <c r="P262" i="8" s="1"/>
  <c r="Q262" i="8" s="1"/>
  <c r="R262" i="8" s="1"/>
  <c r="S262" i="8" s="1"/>
  <c r="T262" i="8" s="1"/>
  <c r="U262" i="8" s="1"/>
  <c r="V262" i="8" s="1"/>
  <c r="G275" i="8"/>
  <c r="H275" i="8" s="1"/>
  <c r="I275" i="8" s="1"/>
  <c r="J275" i="8" s="1"/>
  <c r="K275" i="8" s="1"/>
  <c r="L275" i="8" s="1"/>
  <c r="M275" i="8" s="1"/>
  <c r="N275" i="8" s="1"/>
  <c r="O275" i="8" s="1"/>
  <c r="P275" i="8" s="1"/>
  <c r="Q275" i="8" s="1"/>
  <c r="R275" i="8" s="1"/>
  <c r="S275" i="8" s="1"/>
  <c r="T275" i="8" s="1"/>
  <c r="U275" i="8" s="1"/>
  <c r="V275" i="8" s="1"/>
  <c r="G293" i="8"/>
  <c r="H293" i="8" s="1"/>
  <c r="I293" i="8" s="1"/>
  <c r="J293" i="8" s="1"/>
  <c r="K293" i="8" s="1"/>
  <c r="L293" i="8" s="1"/>
  <c r="M293" i="8" s="1"/>
  <c r="N293" i="8" s="1"/>
  <c r="O293" i="8" s="1"/>
  <c r="P293" i="8" s="1"/>
  <c r="Q293" i="8" s="1"/>
  <c r="R293" i="8" s="1"/>
  <c r="S293" i="8" s="1"/>
  <c r="T293" i="8" s="1"/>
  <c r="U293" i="8" s="1"/>
  <c r="V293" i="8" s="1"/>
  <c r="G308" i="8"/>
  <c r="H308" i="8" s="1"/>
  <c r="I308" i="8" s="1"/>
  <c r="J308" i="8" s="1"/>
  <c r="K308" i="8" s="1"/>
  <c r="L308" i="8" s="1"/>
  <c r="M308" i="8" s="1"/>
  <c r="N308" i="8" s="1"/>
  <c r="O308" i="8" s="1"/>
  <c r="P308" i="8" s="1"/>
  <c r="Q308" i="8" s="1"/>
  <c r="R308" i="8" s="1"/>
  <c r="S308" i="8" s="1"/>
  <c r="T308" i="8" s="1"/>
  <c r="U308" i="8" s="1"/>
  <c r="V308" i="8" s="1"/>
  <c r="G321" i="8"/>
  <c r="H321" i="8" s="1"/>
  <c r="I321" i="8" s="1"/>
  <c r="J321" i="8" s="1"/>
  <c r="K321" i="8" s="1"/>
  <c r="L321" i="8" s="1"/>
  <c r="M321" i="8" s="1"/>
  <c r="N321" i="8" s="1"/>
  <c r="O321" i="8" s="1"/>
  <c r="P321" i="8" s="1"/>
  <c r="Q321" i="8" s="1"/>
  <c r="R321" i="8" s="1"/>
  <c r="S321" i="8" s="1"/>
  <c r="T321" i="8" s="1"/>
  <c r="U321" i="8" s="1"/>
  <c r="V321" i="8" s="1"/>
  <c r="AI308" i="8"/>
  <c r="AX323" i="8"/>
  <c r="AA326" i="8"/>
  <c r="G270" i="8"/>
  <c r="H270" i="8" s="1"/>
  <c r="I270" i="8" s="1"/>
  <c r="J270" i="8" s="1"/>
  <c r="K270" i="8" s="1"/>
  <c r="L270" i="8" s="1"/>
  <c r="M270" i="8" s="1"/>
  <c r="N270" i="8" s="1"/>
  <c r="O270" i="8" s="1"/>
  <c r="P270" i="8" s="1"/>
  <c r="Q270" i="8" s="1"/>
  <c r="R270" i="8" s="1"/>
  <c r="S270" i="8" s="1"/>
  <c r="T270" i="8" s="1"/>
  <c r="U270" i="8" s="1"/>
  <c r="V270" i="8" s="1"/>
  <c r="Y274" i="8"/>
  <c r="AF298" i="8"/>
  <c r="AB304" i="8"/>
  <c r="BA307" i="8"/>
  <c r="BB310" i="8"/>
  <c r="AO312" i="8"/>
  <c r="AB315" i="8"/>
  <c r="BG317" i="8"/>
  <c r="BH318" i="8"/>
  <c r="AK319" i="8"/>
  <c r="BG319" i="8"/>
  <c r="AL320" i="8"/>
  <c r="BF320" i="8"/>
  <c r="AK321" i="8"/>
  <c r="BA321" i="8"/>
  <c r="Z322" i="8"/>
  <c r="AP322" i="8"/>
  <c r="BC322" i="8"/>
  <c r="Y323" i="8"/>
  <c r="AJ323" i="8"/>
  <c r="AU323" i="8"/>
  <c r="BF323" i="8"/>
  <c r="Y324" i="8"/>
  <c r="AJ324" i="8"/>
  <c r="AU324" i="8"/>
  <c r="BE324" i="8"/>
  <c r="Y325" i="8"/>
  <c r="AJ325" i="8"/>
  <c r="AT325" i="8"/>
  <c r="BE325" i="8"/>
  <c r="Y326" i="8"/>
  <c r="AI326" i="8"/>
  <c r="AT326" i="8"/>
  <c r="BE326" i="8"/>
  <c r="G263" i="8"/>
  <c r="H263" i="8" s="1"/>
  <c r="I263" i="8" s="1"/>
  <c r="J263" i="8" s="1"/>
  <c r="K263" i="8" s="1"/>
  <c r="L263" i="8" s="1"/>
  <c r="M263" i="8" s="1"/>
  <c r="N263" i="8" s="1"/>
  <c r="O263" i="8" s="1"/>
  <c r="P263" i="8" s="1"/>
  <c r="Q263" i="8" s="1"/>
  <c r="R263" i="8" s="1"/>
  <c r="S263" i="8" s="1"/>
  <c r="T263" i="8" s="1"/>
  <c r="U263" i="8" s="1"/>
  <c r="V263" i="8" s="1"/>
  <c r="G278" i="8"/>
  <c r="H278" i="8" s="1"/>
  <c r="I278" i="8" s="1"/>
  <c r="J278" i="8" s="1"/>
  <c r="K278" i="8" s="1"/>
  <c r="L278" i="8" s="1"/>
  <c r="M278" i="8" s="1"/>
  <c r="N278" i="8" s="1"/>
  <c r="O278" i="8" s="1"/>
  <c r="P278" i="8" s="1"/>
  <c r="Q278" i="8" s="1"/>
  <c r="R278" i="8" s="1"/>
  <c r="S278" i="8" s="1"/>
  <c r="T278" i="8" s="1"/>
  <c r="U278" i="8" s="1"/>
  <c r="V278" i="8" s="1"/>
  <c r="G295" i="8"/>
  <c r="H295" i="8" s="1"/>
  <c r="I295" i="8" s="1"/>
  <c r="J295" i="8" s="1"/>
  <c r="K295" i="8" s="1"/>
  <c r="L295" i="8" s="1"/>
  <c r="M295" i="8" s="1"/>
  <c r="N295" i="8" s="1"/>
  <c r="O295" i="8" s="1"/>
  <c r="P295" i="8" s="1"/>
  <c r="Q295" i="8" s="1"/>
  <c r="R295" i="8" s="1"/>
  <c r="S295" i="8" s="1"/>
  <c r="T295" i="8" s="1"/>
  <c r="U295" i="8" s="1"/>
  <c r="V295" i="8" s="1"/>
  <c r="G310" i="8"/>
  <c r="H310" i="8" s="1"/>
  <c r="I310" i="8" s="1"/>
  <c r="J310" i="8" s="1"/>
  <c r="K310" i="8" s="1"/>
  <c r="L310" i="8" s="1"/>
  <c r="M310" i="8" s="1"/>
  <c r="N310" i="8" s="1"/>
  <c r="O310" i="8" s="1"/>
  <c r="P310" i="8" s="1"/>
  <c r="Q310" i="8" s="1"/>
  <c r="R310" i="8" s="1"/>
  <c r="S310" i="8" s="1"/>
  <c r="T310" i="8" s="1"/>
  <c r="U310" i="8" s="1"/>
  <c r="V310" i="8" s="1"/>
  <c r="G323" i="8"/>
  <c r="H323" i="8" s="1"/>
  <c r="I323" i="8" s="1"/>
  <c r="J323" i="8" s="1"/>
  <c r="K323" i="8" s="1"/>
  <c r="L323" i="8" s="1"/>
  <c r="M323" i="8" s="1"/>
  <c r="N323" i="8" s="1"/>
  <c r="O323" i="8" s="1"/>
  <c r="P323" i="8" s="1"/>
  <c r="Q323" i="8" s="1"/>
  <c r="R323" i="8" s="1"/>
  <c r="S323" i="8" s="1"/>
  <c r="T323" i="8" s="1"/>
  <c r="U323" i="8" s="1"/>
  <c r="V323" i="8" s="1"/>
  <c r="AV326" i="8"/>
  <c r="G265" i="8"/>
  <c r="H265" i="8" s="1"/>
  <c r="I265" i="8" s="1"/>
  <c r="J265" i="8" s="1"/>
  <c r="K265" i="8" s="1"/>
  <c r="L265" i="8" s="1"/>
  <c r="M265" i="8" s="1"/>
  <c r="N265" i="8" s="1"/>
  <c r="O265" i="8" s="1"/>
  <c r="P265" i="8" s="1"/>
  <c r="Q265" i="8" s="1"/>
  <c r="R265" i="8" s="1"/>
  <c r="S265" i="8" s="1"/>
  <c r="T265" i="8" s="1"/>
  <c r="U265" i="8" s="1"/>
  <c r="V265" i="8" s="1"/>
  <c r="G296" i="8"/>
  <c r="H296" i="8" s="1"/>
  <c r="I296" i="8" s="1"/>
  <c r="J296" i="8" s="1"/>
  <c r="K296" i="8" s="1"/>
  <c r="L296" i="8" s="1"/>
  <c r="M296" i="8" s="1"/>
  <c r="N296" i="8" s="1"/>
  <c r="O296" i="8" s="1"/>
  <c r="P296" i="8" s="1"/>
  <c r="Q296" i="8" s="1"/>
  <c r="R296" i="8" s="1"/>
  <c r="S296" i="8" s="1"/>
  <c r="T296" i="8" s="1"/>
  <c r="U296" i="8" s="1"/>
  <c r="V296" i="8" s="1"/>
  <c r="G325" i="8"/>
  <c r="H325" i="8" s="1"/>
  <c r="I325" i="8" s="1"/>
  <c r="J325" i="8" s="1"/>
  <c r="K325" i="8" s="1"/>
  <c r="L325" i="8" s="1"/>
  <c r="M325" i="8" s="1"/>
  <c r="N325" i="8" s="1"/>
  <c r="O325" i="8" s="1"/>
  <c r="P325" i="8" s="1"/>
  <c r="Q325" i="8" s="1"/>
  <c r="R325" i="8" s="1"/>
  <c r="S325" i="8" s="1"/>
  <c r="T325" i="8" s="1"/>
  <c r="U325" i="8" s="1"/>
  <c r="V325" i="8" s="1"/>
  <c r="AE299" i="8"/>
  <c r="AC311" i="8"/>
  <c r="BL318" i="8"/>
  <c r="AP320" i="8"/>
  <c r="BL320" i="8"/>
  <c r="AS322" i="8"/>
  <c r="AB324" i="8"/>
  <c r="AL325" i="8"/>
  <c r="G267" i="8"/>
  <c r="H267" i="8" s="1"/>
  <c r="I267" i="8" s="1"/>
  <c r="J267" i="8" s="1"/>
  <c r="K267" i="8" s="1"/>
  <c r="L267" i="8" s="1"/>
  <c r="M267" i="8" s="1"/>
  <c r="N267" i="8" s="1"/>
  <c r="O267" i="8" s="1"/>
  <c r="P267" i="8" s="1"/>
  <c r="Q267" i="8" s="1"/>
  <c r="R267" i="8" s="1"/>
  <c r="S267" i="8" s="1"/>
  <c r="T267" i="8" s="1"/>
  <c r="U267" i="8" s="1"/>
  <c r="V267" i="8" s="1"/>
  <c r="G284" i="8"/>
  <c r="H284" i="8" s="1"/>
  <c r="I284" i="8" s="1"/>
  <c r="J284" i="8" s="1"/>
  <c r="K284" i="8" s="1"/>
  <c r="L284" i="8" s="1"/>
  <c r="M284" i="8" s="1"/>
  <c r="N284" i="8" s="1"/>
  <c r="O284" i="8" s="1"/>
  <c r="P284" i="8" s="1"/>
  <c r="Q284" i="8" s="1"/>
  <c r="R284" i="8" s="1"/>
  <c r="S284" i="8" s="1"/>
  <c r="T284" i="8" s="1"/>
  <c r="U284" i="8" s="1"/>
  <c r="V284" i="8" s="1"/>
  <c r="AP281" i="8"/>
  <c r="BB298" i="8"/>
  <c r="AR304" i="8"/>
  <c r="X308" i="8"/>
  <c r="BK310" i="8"/>
  <c r="AX312" i="8"/>
  <c r="AL315" i="8"/>
  <c r="Y318" i="8"/>
  <c r="BJ318" i="8"/>
  <c r="AO319" i="8"/>
  <c r="BI319" i="8"/>
  <c r="AN320" i="8"/>
  <c r="BJ320" i="8"/>
  <c r="AM321" i="8"/>
  <c r="BC321" i="8"/>
  <c r="AB322" i="8"/>
  <c r="AR322" i="8"/>
  <c r="BD322" i="8"/>
  <c r="Z323" i="8"/>
  <c r="AK323" i="8"/>
  <c r="AW323" i="8"/>
  <c r="BG323" i="8"/>
  <c r="Z324" i="8"/>
  <c r="AL324" i="8"/>
  <c r="AV324" i="8"/>
  <c r="BF324" i="8"/>
  <c r="AA325" i="8"/>
  <c r="AK325" i="8"/>
  <c r="AU325" i="8"/>
  <c r="BG325" i="8"/>
  <c r="Z326" i="8"/>
  <c r="AJ326" i="8"/>
  <c r="BF326" i="8"/>
  <c r="G281" i="8"/>
  <c r="H281" i="8" s="1"/>
  <c r="I281" i="8" s="1"/>
  <c r="J281" i="8" s="1"/>
  <c r="K281" i="8" s="1"/>
  <c r="L281" i="8" s="1"/>
  <c r="M281" i="8" s="1"/>
  <c r="N281" i="8" s="1"/>
  <c r="O281" i="8" s="1"/>
  <c r="P281" i="8" s="1"/>
  <c r="Q281" i="8" s="1"/>
  <c r="R281" i="8" s="1"/>
  <c r="S281" i="8" s="1"/>
  <c r="T281" i="8" s="1"/>
  <c r="U281" i="8" s="1"/>
  <c r="V281" i="8" s="1"/>
  <c r="G311" i="8"/>
  <c r="H311" i="8" s="1"/>
  <c r="I311" i="8" s="1"/>
  <c r="J311" i="8" s="1"/>
  <c r="K311" i="8" s="1"/>
  <c r="L311" i="8" s="1"/>
  <c r="M311" i="8" s="1"/>
  <c r="N311" i="8" s="1"/>
  <c r="O311" i="8" s="1"/>
  <c r="P311" i="8" s="1"/>
  <c r="Q311" i="8" s="1"/>
  <c r="R311" i="8" s="1"/>
  <c r="S311" i="8" s="1"/>
  <c r="T311" i="8" s="1"/>
  <c r="U311" i="8" s="1"/>
  <c r="V311" i="8" s="1"/>
  <c r="AP287" i="8"/>
  <c r="BH304" i="8"/>
  <c r="AU315" i="8"/>
  <c r="BM319" i="8"/>
  <c r="AN321" i="8"/>
  <c r="AB323" i="8"/>
  <c r="AM324" i="8"/>
  <c r="AW325" i="8"/>
  <c r="BG326" i="8"/>
  <c r="G314" i="8"/>
  <c r="H314" i="8" s="1"/>
  <c r="I314" i="8" s="1"/>
  <c r="J314" i="8" s="1"/>
  <c r="K314" i="8" s="1"/>
  <c r="L314" i="8" s="1"/>
  <c r="M314" i="8" s="1"/>
  <c r="N314" i="8" s="1"/>
  <c r="O314" i="8" s="1"/>
  <c r="P314" i="8" s="1"/>
  <c r="Q314" i="8" s="1"/>
  <c r="R314" i="8" s="1"/>
  <c r="S314" i="8" s="1"/>
  <c r="T314" i="8" s="1"/>
  <c r="U314" i="8" s="1"/>
  <c r="V314" i="8" s="1"/>
  <c r="BH326" i="8"/>
  <c r="AE190" i="8"/>
  <c r="AM190" i="8"/>
  <c r="AU190" i="8"/>
  <c r="BC190" i="8"/>
  <c r="BK190" i="8"/>
  <c r="AE191" i="8"/>
  <c r="AM191" i="8"/>
  <c r="AU191" i="8"/>
  <c r="BC191" i="8"/>
  <c r="BK191" i="8"/>
  <c r="AE192" i="8"/>
  <c r="AM192" i="8"/>
  <c r="AU192" i="8"/>
  <c r="BC192" i="8"/>
  <c r="BK192" i="8"/>
  <c r="AE194" i="8"/>
  <c r="AM194" i="8"/>
  <c r="AU194" i="8"/>
  <c r="BC194" i="8"/>
  <c r="BK194" i="8"/>
  <c r="AE195" i="8"/>
  <c r="AM195" i="8"/>
  <c r="AU195" i="8"/>
  <c r="BC195" i="8"/>
  <c r="BK195" i="8"/>
  <c r="AE197" i="8"/>
  <c r="AM197" i="8"/>
  <c r="AU197" i="8"/>
  <c r="BC197" i="8"/>
  <c r="BK197" i="8"/>
  <c r="AE198" i="8"/>
  <c r="AM198" i="8"/>
  <c r="AU198" i="8"/>
  <c r="BC198" i="8"/>
  <c r="BK198" i="8"/>
  <c r="AE200" i="8"/>
  <c r="AM200" i="8"/>
  <c r="AU200" i="8"/>
  <c r="BC200" i="8"/>
  <c r="BK200" i="8"/>
  <c r="AE201" i="8"/>
  <c r="AM201" i="8"/>
  <c r="AU201" i="8"/>
  <c r="BC201" i="8"/>
  <c r="BK201" i="8"/>
  <c r="AE203" i="8"/>
  <c r="AM203" i="8"/>
  <c r="AU203" i="8"/>
  <c r="BC203" i="8"/>
  <c r="BK203" i="8"/>
  <c r="AE204" i="8"/>
  <c r="AM204" i="8"/>
  <c r="AU204" i="8"/>
  <c r="BC204" i="8"/>
  <c r="BK204" i="8"/>
  <c r="AE206" i="8"/>
  <c r="AM206" i="8"/>
  <c r="AU206" i="8"/>
  <c r="BC206" i="8"/>
  <c r="BK206" i="8"/>
  <c r="AE207" i="8"/>
  <c r="AM207" i="8"/>
  <c r="AU207" i="8"/>
  <c r="BC207" i="8"/>
  <c r="BK207" i="8"/>
  <c r="AE209" i="8"/>
  <c r="AM209" i="8"/>
  <c r="AU209" i="8"/>
  <c r="BC209" i="8"/>
  <c r="BK209" i="8"/>
  <c r="AE210" i="8"/>
  <c r="AM210" i="8"/>
  <c r="AU210" i="8"/>
  <c r="BC210" i="8"/>
  <c r="BK210" i="8"/>
  <c r="AE212" i="8"/>
  <c r="AM212" i="8"/>
  <c r="AU212" i="8"/>
  <c r="BC212" i="8"/>
  <c r="BK212" i="8"/>
  <c r="AE213" i="8"/>
  <c r="AM213" i="8"/>
  <c r="AU213" i="8"/>
  <c r="BC213" i="8"/>
  <c r="Z190" i="8"/>
  <c r="AH190" i="8"/>
  <c r="AP190" i="8"/>
  <c r="AX190" i="8"/>
  <c r="BF190" i="8"/>
  <c r="Z191" i="8"/>
  <c r="AH191" i="8"/>
  <c r="AP191" i="8"/>
  <c r="AX191" i="8"/>
  <c r="BF191" i="8"/>
  <c r="AA190" i="8"/>
  <c r="AI190" i="8"/>
  <c r="AQ190" i="8"/>
  <c r="AY190" i="8"/>
  <c r="BG190" i="8"/>
  <c r="AA191" i="8"/>
  <c r="AI191" i="8"/>
  <c r="AQ191" i="8"/>
  <c r="AY191" i="8"/>
  <c r="BG191" i="8"/>
  <c r="AA192" i="8"/>
  <c r="AI192" i="8"/>
  <c r="AQ192" i="8"/>
  <c r="AY192" i="8"/>
  <c r="BG192" i="8"/>
  <c r="AA194" i="8"/>
  <c r="AI194" i="8"/>
  <c r="AQ194" i="8"/>
  <c r="AY194" i="8"/>
  <c r="BG194" i="8"/>
  <c r="AA195" i="8"/>
  <c r="AI195" i="8"/>
  <c r="AQ195" i="8"/>
  <c r="AY195" i="8"/>
  <c r="BG195" i="8"/>
  <c r="AA197" i="8"/>
  <c r="AI197" i="8"/>
  <c r="AQ197" i="8"/>
  <c r="AY197" i="8"/>
  <c r="BG197" i="8"/>
  <c r="AA198" i="8"/>
  <c r="AI198" i="8"/>
  <c r="AQ198" i="8"/>
  <c r="AY198" i="8"/>
  <c r="BG198" i="8"/>
  <c r="AA200" i="8"/>
  <c r="AI200" i="8"/>
  <c r="AQ200" i="8"/>
  <c r="AY200" i="8"/>
  <c r="BG200" i="8"/>
  <c r="AA201" i="8"/>
  <c r="AI201" i="8"/>
  <c r="AQ201" i="8"/>
  <c r="AY201" i="8"/>
  <c r="BG201" i="8"/>
  <c r="AA203" i="8"/>
  <c r="AI203" i="8"/>
  <c r="AQ203" i="8"/>
  <c r="AY203" i="8"/>
  <c r="BG203" i="8"/>
  <c r="AA204" i="8"/>
  <c r="AI204" i="8"/>
  <c r="AQ204" i="8"/>
  <c r="AY204" i="8"/>
  <c r="BG204" i="8"/>
  <c r="AA206" i="8"/>
  <c r="AI206" i="8"/>
  <c r="AQ206" i="8"/>
  <c r="AY206" i="8"/>
  <c r="BG206" i="8"/>
  <c r="AA207" i="8"/>
  <c r="AI207" i="8"/>
  <c r="AQ207" i="8"/>
  <c r="AY207" i="8"/>
  <c r="BG207" i="8"/>
  <c r="AA209" i="8"/>
  <c r="AI209" i="8"/>
  <c r="AQ209" i="8"/>
  <c r="AY209" i="8"/>
  <c r="BG209" i="8"/>
  <c r="AA210" i="8"/>
  <c r="AI210" i="8"/>
  <c r="AQ210" i="8"/>
  <c r="AF190" i="8"/>
  <c r="AS190" i="8"/>
  <c r="BE190" i="8"/>
  <c r="AD191" i="8"/>
  <c r="AR191" i="8"/>
  <c r="BD191" i="8"/>
  <c r="AB192" i="8"/>
  <c r="AL192" i="8"/>
  <c r="AW192" i="8"/>
  <c r="BH192" i="8"/>
  <c r="AD194" i="8"/>
  <c r="AO194" i="8"/>
  <c r="AZ194" i="8"/>
  <c r="BJ194" i="8"/>
  <c r="AG195" i="8"/>
  <c r="AR195" i="8"/>
  <c r="BB195" i="8"/>
  <c r="BM195" i="8"/>
  <c r="AJ197" i="8"/>
  <c r="AT197" i="8"/>
  <c r="BE197" i="8"/>
  <c r="AB198" i="8"/>
  <c r="AL198" i="8"/>
  <c r="AW198" i="8"/>
  <c r="BH198" i="8"/>
  <c r="AD200" i="8"/>
  <c r="AO200" i="8"/>
  <c r="AZ200" i="8"/>
  <c r="BJ200" i="8"/>
  <c r="AG201" i="8"/>
  <c r="AR201" i="8"/>
  <c r="BB201" i="8"/>
  <c r="BM201" i="8"/>
  <c r="AJ203" i="8"/>
  <c r="AT203" i="8"/>
  <c r="BE203" i="8"/>
  <c r="AB204" i="8"/>
  <c r="AL204" i="8"/>
  <c r="AW204" i="8"/>
  <c r="BH204" i="8"/>
  <c r="AD206" i="8"/>
  <c r="AO206" i="8"/>
  <c r="AZ206" i="8"/>
  <c r="BJ206" i="8"/>
  <c r="AG207" i="8"/>
  <c r="AR207" i="8"/>
  <c r="BB207" i="8"/>
  <c r="BM207" i="8"/>
  <c r="AJ209" i="8"/>
  <c r="AT209" i="8"/>
  <c r="BE209" i="8"/>
  <c r="AB210" i="8"/>
  <c r="AL210" i="8"/>
  <c r="AW210" i="8"/>
  <c r="BF210" i="8"/>
  <c r="AA212" i="8"/>
  <c r="AJ212" i="8"/>
  <c r="AS212" i="8"/>
  <c r="BB212" i="8"/>
  <c r="BL212" i="8"/>
  <c r="AG213" i="8"/>
  <c r="AP213" i="8"/>
  <c r="AY213" i="8"/>
  <c r="BH213" i="8"/>
  <c r="AB215" i="8"/>
  <c r="AJ215" i="8"/>
  <c r="AR215" i="8"/>
  <c r="AZ215" i="8"/>
  <c r="BH215" i="8"/>
  <c r="AB216" i="8"/>
  <c r="AJ216" i="8"/>
  <c r="AR216" i="8"/>
  <c r="AZ216" i="8"/>
  <c r="BH216" i="8"/>
  <c r="AB218" i="8"/>
  <c r="AJ218" i="8"/>
  <c r="AR218" i="8"/>
  <c r="AZ218" i="8"/>
  <c r="BH218" i="8"/>
  <c r="AB219" i="8"/>
  <c r="AJ219" i="8"/>
  <c r="AR219" i="8"/>
  <c r="AZ219" i="8"/>
  <c r="AG190" i="8"/>
  <c r="AT190" i="8"/>
  <c r="BH190" i="8"/>
  <c r="AF191" i="8"/>
  <c r="AS191" i="8"/>
  <c r="BE191" i="8"/>
  <c r="AC192" i="8"/>
  <c r="AN192" i="8"/>
  <c r="AX192" i="8"/>
  <c r="BI192" i="8"/>
  <c r="AF194" i="8"/>
  <c r="AP194" i="8"/>
  <c r="BA194" i="8"/>
  <c r="BL194" i="8"/>
  <c r="AH195" i="8"/>
  <c r="AS195" i="8"/>
  <c r="BD195" i="8"/>
  <c r="Z197" i="8"/>
  <c r="AK197" i="8"/>
  <c r="AV197" i="8"/>
  <c r="BF197" i="8"/>
  <c r="AC198" i="8"/>
  <c r="AN198" i="8"/>
  <c r="AX198" i="8"/>
  <c r="BI198" i="8"/>
  <c r="AF200" i="8"/>
  <c r="AP200" i="8"/>
  <c r="BA200" i="8"/>
  <c r="BL200" i="8"/>
  <c r="AH201" i="8"/>
  <c r="AS201" i="8"/>
  <c r="BD201" i="8"/>
  <c r="Z203" i="8"/>
  <c r="AK203" i="8"/>
  <c r="AV203" i="8"/>
  <c r="BF203" i="8"/>
  <c r="AJ190" i="8"/>
  <c r="AV190" i="8"/>
  <c r="BI190" i="8"/>
  <c r="AG191" i="8"/>
  <c r="AT191" i="8"/>
  <c r="BH191" i="8"/>
  <c r="AD192" i="8"/>
  <c r="AO192" i="8"/>
  <c r="AZ192" i="8"/>
  <c r="BJ192" i="8"/>
  <c r="AG194" i="8"/>
  <c r="AR194" i="8"/>
  <c r="BB194" i="8"/>
  <c r="BM194" i="8"/>
  <c r="AJ195" i="8"/>
  <c r="AT195" i="8"/>
  <c r="BE195" i="8"/>
  <c r="AB197" i="8"/>
  <c r="AL197" i="8"/>
  <c r="AW197" i="8"/>
  <c r="BH197" i="8"/>
  <c r="AD198" i="8"/>
  <c r="AO198" i="8"/>
  <c r="AZ198" i="8"/>
  <c r="BJ198" i="8"/>
  <c r="AG200" i="8"/>
  <c r="AR200" i="8"/>
  <c r="BB200" i="8"/>
  <c r="BM200" i="8"/>
  <c r="AJ201" i="8"/>
  <c r="AT201" i="8"/>
  <c r="BE201" i="8"/>
  <c r="AB203" i="8"/>
  <c r="AL203" i="8"/>
  <c r="AW203" i="8"/>
  <c r="BH203" i="8"/>
  <c r="AD204" i="8"/>
  <c r="AO204" i="8"/>
  <c r="AZ204" i="8"/>
  <c r="BJ204" i="8"/>
  <c r="AG206" i="8"/>
  <c r="AR206" i="8"/>
  <c r="BB206" i="8"/>
  <c r="BM206" i="8"/>
  <c r="AJ207" i="8"/>
  <c r="AT207" i="8"/>
  <c r="BE207" i="8"/>
  <c r="AB209" i="8"/>
  <c r="AL209" i="8"/>
  <c r="AW209" i="8"/>
  <c r="BH209" i="8"/>
  <c r="AD210" i="8"/>
  <c r="AO210" i="8"/>
  <c r="AY210" i="8"/>
  <c r="BH210" i="8"/>
  <c r="AC212" i="8"/>
  <c r="AL212" i="8"/>
  <c r="AV212" i="8"/>
  <c r="BE212" i="8"/>
  <c r="Z213" i="8"/>
  <c r="AI213" i="8"/>
  <c r="AR213" i="8"/>
  <c r="BA213" i="8"/>
  <c r="BJ213" i="8"/>
  <c r="AD215" i="8"/>
  <c r="AL215" i="8"/>
  <c r="AT215" i="8"/>
  <c r="BB215" i="8"/>
  <c r="BJ215" i="8"/>
  <c r="AD216" i="8"/>
  <c r="AL216" i="8"/>
  <c r="AT216" i="8"/>
  <c r="BB216" i="8"/>
  <c r="BJ216" i="8"/>
  <c r="AD218" i="8"/>
  <c r="AL218" i="8"/>
  <c r="AT218" i="8"/>
  <c r="BB218" i="8"/>
  <c r="BJ218" i="8"/>
  <c r="AD219" i="8"/>
  <c r="AL219" i="8"/>
  <c r="AT219" i="8"/>
  <c r="BB219" i="8"/>
  <c r="BJ219" i="8"/>
  <c r="AD221" i="8"/>
  <c r="AK190" i="8"/>
  <c r="AW190" i="8"/>
  <c r="BJ190" i="8"/>
  <c r="AJ191" i="8"/>
  <c r="AV191" i="8"/>
  <c r="BI191" i="8"/>
  <c r="AF192" i="8"/>
  <c r="AP192" i="8"/>
  <c r="BA192" i="8"/>
  <c r="BL192" i="8"/>
  <c r="AH194" i="8"/>
  <c r="AS194" i="8"/>
  <c r="BD194" i="8"/>
  <c r="Z195" i="8"/>
  <c r="AK195" i="8"/>
  <c r="AV195" i="8"/>
  <c r="BF195" i="8"/>
  <c r="AC197" i="8"/>
  <c r="AN197" i="8"/>
  <c r="AX197" i="8"/>
  <c r="BI197" i="8"/>
  <c r="AF198" i="8"/>
  <c r="AP198" i="8"/>
  <c r="BA198" i="8"/>
  <c r="BL198" i="8"/>
  <c r="AH200" i="8"/>
  <c r="AS200" i="8"/>
  <c r="BD200" i="8"/>
  <c r="Z201" i="8"/>
  <c r="AK201" i="8"/>
  <c r="AV201" i="8"/>
  <c r="BF201" i="8"/>
  <c r="AC203" i="8"/>
  <c r="AN203" i="8"/>
  <c r="AX203" i="8"/>
  <c r="BI203" i="8"/>
  <c r="AF204" i="8"/>
  <c r="AP204" i="8"/>
  <c r="BA204" i="8"/>
  <c r="BL204" i="8"/>
  <c r="AH206" i="8"/>
  <c r="AS206" i="8"/>
  <c r="BD206" i="8"/>
  <c r="Z207" i="8"/>
  <c r="AK207" i="8"/>
  <c r="AV207" i="8"/>
  <c r="BF207" i="8"/>
  <c r="AC209" i="8"/>
  <c r="AN209" i="8"/>
  <c r="AX209" i="8"/>
  <c r="BI209" i="8"/>
  <c r="AF210" i="8"/>
  <c r="AP210" i="8"/>
  <c r="AZ210" i="8"/>
  <c r="BI210" i="8"/>
  <c r="AD212" i="8"/>
  <c r="AN212" i="8"/>
  <c r="AW212" i="8"/>
  <c r="BF212" i="8"/>
  <c r="AA213" i="8"/>
  <c r="AJ213" i="8"/>
  <c r="AS213" i="8"/>
  <c r="BB213" i="8"/>
  <c r="BK213" i="8"/>
  <c r="AE215" i="8"/>
  <c r="AM215" i="8"/>
  <c r="AU215" i="8"/>
  <c r="BC215" i="8"/>
  <c r="BK215" i="8"/>
  <c r="AE216" i="8"/>
  <c r="AM216" i="8"/>
  <c r="AU216" i="8"/>
  <c r="BC216" i="8"/>
  <c r="BK216" i="8"/>
  <c r="AE218" i="8"/>
  <c r="AM218" i="8"/>
  <c r="AU218" i="8"/>
  <c r="BC218" i="8"/>
  <c r="BK218" i="8"/>
  <c r="AE219" i="8"/>
  <c r="AM219" i="8"/>
  <c r="AU219" i="8"/>
  <c r="BC219" i="8"/>
  <c r="AL190" i="8"/>
  <c r="AZ190" i="8"/>
  <c r="BL190" i="8"/>
  <c r="AK191" i="8"/>
  <c r="AW191" i="8"/>
  <c r="BJ191" i="8"/>
  <c r="AG192" i="8"/>
  <c r="AR192" i="8"/>
  <c r="BB192" i="8"/>
  <c r="BM192" i="8"/>
  <c r="AJ194" i="8"/>
  <c r="AT194" i="8"/>
  <c r="BE194" i="8"/>
  <c r="AB195" i="8"/>
  <c r="AL195" i="8"/>
  <c r="AW195" i="8"/>
  <c r="BH195" i="8"/>
  <c r="AD197" i="8"/>
  <c r="AO197" i="8"/>
  <c r="AZ197" i="8"/>
  <c r="BJ197" i="8"/>
  <c r="AG198" i="8"/>
  <c r="AR198" i="8"/>
  <c r="BB198" i="8"/>
  <c r="BM198" i="8"/>
  <c r="AJ200" i="8"/>
  <c r="AT200" i="8"/>
  <c r="BE200" i="8"/>
  <c r="AB201" i="8"/>
  <c r="AL201" i="8"/>
  <c r="AW201" i="8"/>
  <c r="BH201" i="8"/>
  <c r="AD203" i="8"/>
  <c r="AO203" i="8"/>
  <c r="AZ203" i="8"/>
  <c r="BJ203" i="8"/>
  <c r="AG204" i="8"/>
  <c r="AR204" i="8"/>
  <c r="BB204" i="8"/>
  <c r="BM204" i="8"/>
  <c r="AJ206" i="8"/>
  <c r="AT206" i="8"/>
  <c r="BE206" i="8"/>
  <c r="AB207" i="8"/>
  <c r="AL207" i="8"/>
  <c r="AW207" i="8"/>
  <c r="BH207" i="8"/>
  <c r="AD209" i="8"/>
  <c r="AO209" i="8"/>
  <c r="AZ209" i="8"/>
  <c r="BJ209" i="8"/>
  <c r="AG210" i="8"/>
  <c r="AR210" i="8"/>
  <c r="BA210" i="8"/>
  <c r="BJ210" i="8"/>
  <c r="AF212" i="8"/>
  <c r="AO212" i="8"/>
  <c r="AX212" i="8"/>
  <c r="BG212" i="8"/>
  <c r="AB213" i="8"/>
  <c r="AK213" i="8"/>
  <c r="AT213" i="8"/>
  <c r="BD213" i="8"/>
  <c r="BL213" i="8"/>
  <c r="AF215" i="8"/>
  <c r="AN215" i="8"/>
  <c r="AB190" i="8"/>
  <c r="AN190" i="8"/>
  <c r="BA190" i="8"/>
  <c r="BM190" i="8"/>
  <c r="AL191" i="8"/>
  <c r="AZ191" i="8"/>
  <c r="BL191" i="8"/>
  <c r="AH192" i="8"/>
  <c r="AS192" i="8"/>
  <c r="BD192" i="8"/>
  <c r="Z194" i="8"/>
  <c r="AK194" i="8"/>
  <c r="AV194" i="8"/>
  <c r="BF194" i="8"/>
  <c r="AC195" i="8"/>
  <c r="AN195" i="8"/>
  <c r="AX195" i="8"/>
  <c r="BI195" i="8"/>
  <c r="AF197" i="8"/>
  <c r="AP197" i="8"/>
  <c r="BA197" i="8"/>
  <c r="BL197" i="8"/>
  <c r="AH198" i="8"/>
  <c r="AS198" i="8"/>
  <c r="BD198" i="8"/>
  <c r="Z200" i="8"/>
  <c r="AK200" i="8"/>
  <c r="AV200" i="8"/>
  <c r="BF200" i="8"/>
  <c r="AC201" i="8"/>
  <c r="AN201" i="8"/>
  <c r="AX201" i="8"/>
  <c r="BI201" i="8"/>
  <c r="AF203" i="8"/>
  <c r="AP203" i="8"/>
  <c r="BA203" i="8"/>
  <c r="BL203" i="8"/>
  <c r="AH204" i="8"/>
  <c r="AS204" i="8"/>
  <c r="BD204" i="8"/>
  <c r="Z206" i="8"/>
  <c r="AK206" i="8"/>
  <c r="AV206" i="8"/>
  <c r="BF206" i="8"/>
  <c r="AC207" i="8"/>
  <c r="AN207" i="8"/>
  <c r="AX207" i="8"/>
  <c r="BI207" i="8"/>
  <c r="AF209" i="8"/>
  <c r="AP209" i="8"/>
  <c r="BA209" i="8"/>
  <c r="BL209" i="8"/>
  <c r="AH210" i="8"/>
  <c r="AS210" i="8"/>
  <c r="BB210" i="8"/>
  <c r="BL210" i="8"/>
  <c r="AG212" i="8"/>
  <c r="AP212" i="8"/>
  <c r="AY212" i="8"/>
  <c r="BH212" i="8"/>
  <c r="AC213" i="8"/>
  <c r="AL213" i="8"/>
  <c r="AV213" i="8"/>
  <c r="BE213" i="8"/>
  <c r="BM213" i="8"/>
  <c r="AG215" i="8"/>
  <c r="AC190" i="8"/>
  <c r="AO190" i="8"/>
  <c r="BB190" i="8"/>
  <c r="AB191" i="8"/>
  <c r="AN191" i="8"/>
  <c r="BA191" i="8"/>
  <c r="BM191" i="8"/>
  <c r="AJ192" i="8"/>
  <c r="AT192" i="8"/>
  <c r="BE192" i="8"/>
  <c r="AB194" i="8"/>
  <c r="AL194" i="8"/>
  <c r="AW194" i="8"/>
  <c r="BH194" i="8"/>
  <c r="AD195" i="8"/>
  <c r="AO195" i="8"/>
  <c r="AZ195" i="8"/>
  <c r="BJ195" i="8"/>
  <c r="AG197" i="8"/>
  <c r="AR197" i="8"/>
  <c r="BB197" i="8"/>
  <c r="BM197" i="8"/>
  <c r="AC191" i="8"/>
  <c r="AN194" i="8"/>
  <c r="AS197" i="8"/>
  <c r="BF198" i="8"/>
  <c r="BI200" i="8"/>
  <c r="BL201" i="8"/>
  <c r="Z204" i="8"/>
  <c r="BE204" i="8"/>
  <c r="AP206" i="8"/>
  <c r="AF207" i="8"/>
  <c r="BJ207" i="8"/>
  <c r="AV209" i="8"/>
  <c r="AK210" i="8"/>
  <c r="BM210" i="8"/>
  <c r="AT212" i="8"/>
  <c r="AF213" i="8"/>
  <c r="BF213" i="8"/>
  <c r="AK215" i="8"/>
  <c r="AY215" i="8"/>
  <c r="BM215" i="8"/>
  <c r="AK216" i="8"/>
  <c r="AX216" i="8"/>
  <c r="BL216" i="8"/>
  <c r="AI218" i="8"/>
  <c r="AW218" i="8"/>
  <c r="BI218" i="8"/>
  <c r="AH219" i="8"/>
  <c r="AV219" i="8"/>
  <c r="BG219" i="8"/>
  <c r="AB221" i="8"/>
  <c r="AK221" i="8"/>
  <c r="AS221" i="8"/>
  <c r="BA221" i="8"/>
  <c r="BI221" i="8"/>
  <c r="AC222" i="8"/>
  <c r="AK222" i="8"/>
  <c r="AS222" i="8"/>
  <c r="BA222" i="8"/>
  <c r="BI222" i="8"/>
  <c r="AC224" i="8"/>
  <c r="AK224" i="8"/>
  <c r="AS224" i="8"/>
  <c r="BA224" i="8"/>
  <c r="BI224" i="8"/>
  <c r="AC225" i="8"/>
  <c r="AK225" i="8"/>
  <c r="AS225" i="8"/>
  <c r="BA225" i="8"/>
  <c r="BI225" i="8"/>
  <c r="AC227" i="8"/>
  <c r="AK227" i="8"/>
  <c r="AS227" i="8"/>
  <c r="BA227" i="8"/>
  <c r="BI227" i="8"/>
  <c r="AC228" i="8"/>
  <c r="AK228" i="8"/>
  <c r="AS228" i="8"/>
  <c r="BA228" i="8"/>
  <c r="BI228" i="8"/>
  <c r="AC230" i="8"/>
  <c r="AK230" i="8"/>
  <c r="AS230" i="8"/>
  <c r="BA230" i="8"/>
  <c r="BI230" i="8"/>
  <c r="AC231" i="8"/>
  <c r="AK231" i="8"/>
  <c r="AS231" i="8"/>
  <c r="BA231" i="8"/>
  <c r="BI231" i="8"/>
  <c r="AC232" i="8"/>
  <c r="AK232" i="8"/>
  <c r="AS232" i="8"/>
  <c r="BA232" i="8"/>
  <c r="BI232" i="8"/>
  <c r="AC234" i="8"/>
  <c r="AK234" i="8"/>
  <c r="AS234" i="8"/>
  <c r="BA234" i="8"/>
  <c r="BI234" i="8"/>
  <c r="AC235" i="8"/>
  <c r="AK235" i="8"/>
  <c r="AS235" i="8"/>
  <c r="BA235" i="8"/>
  <c r="BI235" i="8"/>
  <c r="AC237" i="8"/>
  <c r="AO191" i="8"/>
  <c r="AX194" i="8"/>
  <c r="BD197" i="8"/>
  <c r="AB200" i="8"/>
  <c r="AD201" i="8"/>
  <c r="AG203" i="8"/>
  <c r="AC204" i="8"/>
  <c r="BF204" i="8"/>
  <c r="AW206" i="8"/>
  <c r="AH207" i="8"/>
  <c r="BL207" i="8"/>
  <c r="BB209" i="8"/>
  <c r="AN210" i="8"/>
  <c r="Z212" i="8"/>
  <c r="AZ212" i="8"/>
  <c r="AH213" i="8"/>
  <c r="BG213" i="8"/>
  <c r="AO215" i="8"/>
  <c r="BA215" i="8"/>
  <c r="Z216" i="8"/>
  <c r="AN216" i="8"/>
  <c r="AY216" i="8"/>
  <c r="BM216" i="8"/>
  <c r="AK218" i="8"/>
  <c r="AX218" i="8"/>
  <c r="BL218" i="8"/>
  <c r="AI219" i="8"/>
  <c r="AW219" i="8"/>
  <c r="BH219" i="8"/>
  <c r="AC221" i="8"/>
  <c r="AL221" i="8"/>
  <c r="AT221" i="8"/>
  <c r="BB221" i="8"/>
  <c r="BJ221" i="8"/>
  <c r="AD222" i="8"/>
  <c r="AL222" i="8"/>
  <c r="AT222" i="8"/>
  <c r="BB222" i="8"/>
  <c r="BJ222" i="8"/>
  <c r="AD224" i="8"/>
  <c r="AL224" i="8"/>
  <c r="AT224" i="8"/>
  <c r="BB224" i="8"/>
  <c r="BJ224" i="8"/>
  <c r="AD225" i="8"/>
  <c r="AL225" i="8"/>
  <c r="AT225" i="8"/>
  <c r="BB225" i="8"/>
  <c r="BJ225" i="8"/>
  <c r="AD227" i="8"/>
  <c r="AL227" i="8"/>
  <c r="AT227" i="8"/>
  <c r="BB227" i="8"/>
  <c r="BJ227" i="8"/>
  <c r="AD228" i="8"/>
  <c r="AL228" i="8"/>
  <c r="AT228" i="8"/>
  <c r="BB228" i="8"/>
  <c r="BJ228" i="8"/>
  <c r="AD230" i="8"/>
  <c r="AL230" i="8"/>
  <c r="AT230" i="8"/>
  <c r="BB230" i="8"/>
  <c r="BJ230" i="8"/>
  <c r="AD231" i="8"/>
  <c r="AL231" i="8"/>
  <c r="AT231" i="8"/>
  <c r="BB231" i="8"/>
  <c r="BJ231" i="8"/>
  <c r="AD232" i="8"/>
  <c r="AL232" i="8"/>
  <c r="AT232" i="8"/>
  <c r="BB232" i="8"/>
  <c r="BJ232" i="8"/>
  <c r="AD234" i="8"/>
  <c r="AL234" i="8"/>
  <c r="AT234" i="8"/>
  <c r="BB191" i="8"/>
  <c r="BI194" i="8"/>
  <c r="Z198" i="8"/>
  <c r="AC200" i="8"/>
  <c r="AF201" i="8"/>
  <c r="AH203" i="8"/>
  <c r="AJ204" i="8"/>
  <c r="BI204" i="8"/>
  <c r="AX206" i="8"/>
  <c r="AO207" i="8"/>
  <c r="Z209" i="8"/>
  <c r="BD209" i="8"/>
  <c r="AT210" i="8"/>
  <c r="AB212" i="8"/>
  <c r="BA212" i="8"/>
  <c r="AN213" i="8"/>
  <c r="BI213" i="8"/>
  <c r="AP215" i="8"/>
  <c r="BD215" i="8"/>
  <c r="AA216" i="8"/>
  <c r="AO216" i="8"/>
  <c r="BA216" i="8"/>
  <c r="Z218" i="8"/>
  <c r="AN218" i="8"/>
  <c r="AY218" i="8"/>
  <c r="BM218" i="8"/>
  <c r="AK219" i="8"/>
  <c r="AX219" i="8"/>
  <c r="BI219" i="8"/>
  <c r="AE221" i="8"/>
  <c r="AM221" i="8"/>
  <c r="AU221" i="8"/>
  <c r="BC221" i="8"/>
  <c r="BK221" i="8"/>
  <c r="AE222" i="8"/>
  <c r="AM222" i="8"/>
  <c r="AU222" i="8"/>
  <c r="BC222" i="8"/>
  <c r="BK222" i="8"/>
  <c r="AE224" i="8"/>
  <c r="AM224" i="8"/>
  <c r="AU224" i="8"/>
  <c r="BC224" i="8"/>
  <c r="Z192" i="8"/>
  <c r="AF195" i="8"/>
  <c r="AJ198" i="8"/>
  <c r="AL200" i="8"/>
  <c r="AO201" i="8"/>
  <c r="AR203" i="8"/>
  <c r="AK204" i="8"/>
  <c r="AB206" i="8"/>
  <c r="BA206" i="8"/>
  <c r="AP207" i="8"/>
  <c r="AG209" i="8"/>
  <c r="BF209" i="8"/>
  <c r="AV210" i="8"/>
  <c r="AH212" i="8"/>
  <c r="BD212" i="8"/>
  <c r="AO213" i="8"/>
  <c r="Z215" i="8"/>
  <c r="AQ215" i="8"/>
  <c r="BE215" i="8"/>
  <c r="AC216" i="8"/>
  <c r="AP216" i="8"/>
  <c r="BD216" i="8"/>
  <c r="AA218" i="8"/>
  <c r="AO218" i="8"/>
  <c r="BA218" i="8"/>
  <c r="Z219" i="8"/>
  <c r="AN219" i="8"/>
  <c r="AY219" i="8"/>
  <c r="BK219" i="8"/>
  <c r="AF221" i="8"/>
  <c r="AN221" i="8"/>
  <c r="AV221" i="8"/>
  <c r="BD221" i="8"/>
  <c r="BL221" i="8"/>
  <c r="AF222" i="8"/>
  <c r="AN222" i="8"/>
  <c r="AV222" i="8"/>
  <c r="BD222" i="8"/>
  <c r="BL222" i="8"/>
  <c r="AF224" i="8"/>
  <c r="AN224" i="8"/>
  <c r="AV224" i="8"/>
  <c r="BD224" i="8"/>
  <c r="AK192" i="8"/>
  <c r="AP195" i="8"/>
  <c r="AK198" i="8"/>
  <c r="AN200" i="8"/>
  <c r="AP201" i="8"/>
  <c r="AS203" i="8"/>
  <c r="AN204" i="8"/>
  <c r="AC206" i="8"/>
  <c r="BH206" i="8"/>
  <c r="AS207" i="8"/>
  <c r="AH209" i="8"/>
  <c r="BM209" i="8"/>
  <c r="AX210" i="8"/>
  <c r="AI212" i="8"/>
  <c r="BI212" i="8"/>
  <c r="AQ213" i="8"/>
  <c r="AA215" i="8"/>
  <c r="AS215" i="8"/>
  <c r="BF215" i="8"/>
  <c r="AF216" i="8"/>
  <c r="AQ216" i="8"/>
  <c r="BE216" i="8"/>
  <c r="AC218" i="8"/>
  <c r="AP218" i="8"/>
  <c r="BD218" i="8"/>
  <c r="AA219" i="8"/>
  <c r="AO219" i="8"/>
  <c r="BA219" i="8"/>
  <c r="BL219" i="8"/>
  <c r="AG221" i="8"/>
  <c r="AO221" i="8"/>
  <c r="AW221" i="8"/>
  <c r="BE221" i="8"/>
  <c r="BM221" i="8"/>
  <c r="AG222" i="8"/>
  <c r="AO222" i="8"/>
  <c r="AW222" i="8"/>
  <c r="BE222" i="8"/>
  <c r="BM222" i="8"/>
  <c r="AG224" i="8"/>
  <c r="AO224" i="8"/>
  <c r="AD190" i="8"/>
  <c r="AV192" i="8"/>
  <c r="BA195" i="8"/>
  <c r="AT198" i="8"/>
  <c r="AW200" i="8"/>
  <c r="AZ201" i="8"/>
  <c r="BB203" i="8"/>
  <c r="AT204" i="8"/>
  <c r="AF206" i="8"/>
  <c r="BI206" i="8"/>
  <c r="AZ207" i="8"/>
  <c r="AK209" i="8"/>
  <c r="Z210" i="8"/>
  <c r="BD210" i="8"/>
  <c r="AK212" i="8"/>
  <c r="BJ212" i="8"/>
  <c r="AW213" i="8"/>
  <c r="AC215" i="8"/>
  <c r="AV215" i="8"/>
  <c r="BG215" i="8"/>
  <c r="AG216" i="8"/>
  <c r="AS216" i="8"/>
  <c r="BF216" i="8"/>
  <c r="AF218" i="8"/>
  <c r="AQ218" i="8"/>
  <c r="BE218" i="8"/>
  <c r="AC219" i="8"/>
  <c r="AP219" i="8"/>
  <c r="BD219" i="8"/>
  <c r="BM219" i="8"/>
  <c r="AH221" i="8"/>
  <c r="AP221" i="8"/>
  <c r="AX221" i="8"/>
  <c r="BF221" i="8"/>
  <c r="Z222" i="8"/>
  <c r="AH222" i="8"/>
  <c r="AP222" i="8"/>
  <c r="AX222" i="8"/>
  <c r="BF222" i="8"/>
  <c r="Z224" i="8"/>
  <c r="AH224" i="8"/>
  <c r="AP224" i="8"/>
  <c r="AR190" i="8"/>
  <c r="BF192" i="8"/>
  <c r="AH197" i="8"/>
  <c r="BM203" i="8"/>
  <c r="BD207" i="8"/>
  <c r="AR212" i="8"/>
  <c r="AX215" i="8"/>
  <c r="BI216" i="8"/>
  <c r="AG219" i="8"/>
  <c r="AJ221" i="8"/>
  <c r="AB222" i="8"/>
  <c r="BH222" i="8"/>
  <c r="AX224" i="8"/>
  <c r="BL224" i="8"/>
  <c r="AH225" i="8"/>
  <c r="AR225" i="8"/>
  <c r="BD225" i="8"/>
  <c r="Z227" i="8"/>
  <c r="AJ227" i="8"/>
  <c r="AV227" i="8"/>
  <c r="BF227" i="8"/>
  <c r="AB228" i="8"/>
  <c r="AN228" i="8"/>
  <c r="AX228" i="8"/>
  <c r="BH228" i="8"/>
  <c r="AF230" i="8"/>
  <c r="AP230" i="8"/>
  <c r="AZ230" i="8"/>
  <c r="BL230" i="8"/>
  <c r="AH231" i="8"/>
  <c r="AR231" i="8"/>
  <c r="BD231" i="8"/>
  <c r="Z232" i="8"/>
  <c r="AJ232" i="8"/>
  <c r="AV232" i="8"/>
  <c r="BF232" i="8"/>
  <c r="AB234" i="8"/>
  <c r="AN234" i="8"/>
  <c r="AX234" i="8"/>
  <c r="BG234" i="8"/>
  <c r="AB235" i="8"/>
  <c r="AL235" i="8"/>
  <c r="AU235" i="8"/>
  <c r="BD235" i="8"/>
  <c r="BM235" i="8"/>
  <c r="AH237" i="8"/>
  <c r="AP237" i="8"/>
  <c r="AX237" i="8"/>
  <c r="BF237" i="8"/>
  <c r="Z238" i="8"/>
  <c r="AH238" i="8"/>
  <c r="AP238" i="8"/>
  <c r="AX238" i="8"/>
  <c r="BF238" i="8"/>
  <c r="Z239" i="8"/>
  <c r="AH239" i="8"/>
  <c r="AP239" i="8"/>
  <c r="AX239" i="8"/>
  <c r="BF239" i="8"/>
  <c r="Z240" i="8"/>
  <c r="AH240" i="8"/>
  <c r="AP240" i="8"/>
  <c r="AX240" i="8"/>
  <c r="BF240" i="8"/>
  <c r="Z241" i="8"/>
  <c r="AH241" i="8"/>
  <c r="AP241" i="8"/>
  <c r="AX241" i="8"/>
  <c r="BF241" i="8"/>
  <c r="Z242" i="8"/>
  <c r="AH242" i="8"/>
  <c r="AP242" i="8"/>
  <c r="AX242" i="8"/>
  <c r="BF242" i="8"/>
  <c r="Z243" i="8"/>
  <c r="AH243" i="8"/>
  <c r="AP243" i="8"/>
  <c r="AX243" i="8"/>
  <c r="BF243" i="8"/>
  <c r="Z244" i="8"/>
  <c r="AH244" i="8"/>
  <c r="AP244" i="8"/>
  <c r="AX244" i="8"/>
  <c r="BF244" i="8"/>
  <c r="Z245" i="8"/>
  <c r="AH245" i="8"/>
  <c r="AP245" i="8"/>
  <c r="AX245" i="8"/>
  <c r="BF245" i="8"/>
  <c r="Z246" i="8"/>
  <c r="AH246" i="8"/>
  <c r="AP246" i="8"/>
  <c r="AX246" i="8"/>
  <c r="BF246" i="8"/>
  <c r="AV198" i="8"/>
  <c r="AV204" i="8"/>
  <c r="AR209" i="8"/>
  <c r="BM212" i="8"/>
  <c r="BI215" i="8"/>
  <c r="AG218" i="8"/>
  <c r="AQ219" i="8"/>
  <c r="AQ221" i="8"/>
  <c r="AI222" i="8"/>
  <c r="AA224" i="8"/>
  <c r="AY224" i="8"/>
  <c r="BM224" i="8"/>
  <c r="AI225" i="8"/>
  <c r="AU225" i="8"/>
  <c r="BE225" i="8"/>
  <c r="AA227" i="8"/>
  <c r="AM227" i="8"/>
  <c r="AW227" i="8"/>
  <c r="BG227" i="8"/>
  <c r="AE228" i="8"/>
  <c r="AO228" i="8"/>
  <c r="AY228" i="8"/>
  <c r="BK228" i="8"/>
  <c r="AG230" i="8"/>
  <c r="AQ230" i="8"/>
  <c r="BC230" i="8"/>
  <c r="BM230" i="8"/>
  <c r="AI231" i="8"/>
  <c r="AU231" i="8"/>
  <c r="BE231" i="8"/>
  <c r="AA232" i="8"/>
  <c r="AM232" i="8"/>
  <c r="AW232" i="8"/>
  <c r="BG232" i="8"/>
  <c r="AE234" i="8"/>
  <c r="AO234" i="8"/>
  <c r="AY234" i="8"/>
  <c r="BH234" i="8"/>
  <c r="AD235" i="8"/>
  <c r="AM235" i="8"/>
  <c r="AV235" i="8"/>
  <c r="BE235" i="8"/>
  <c r="Z237" i="8"/>
  <c r="AI237" i="8"/>
  <c r="AQ237" i="8"/>
  <c r="AY237" i="8"/>
  <c r="BG237" i="8"/>
  <c r="AA238" i="8"/>
  <c r="AI238" i="8"/>
  <c r="AQ238" i="8"/>
  <c r="AY238" i="8"/>
  <c r="BG238" i="8"/>
  <c r="AA239" i="8"/>
  <c r="AI239" i="8"/>
  <c r="AQ239" i="8"/>
  <c r="AY239" i="8"/>
  <c r="BG239" i="8"/>
  <c r="AA240" i="8"/>
  <c r="AI240" i="8"/>
  <c r="AQ240" i="8"/>
  <c r="AY240" i="8"/>
  <c r="BG240" i="8"/>
  <c r="AA241" i="8"/>
  <c r="AI241" i="8"/>
  <c r="AQ241" i="8"/>
  <c r="AY241" i="8"/>
  <c r="BG241" i="8"/>
  <c r="AA242" i="8"/>
  <c r="AI242" i="8"/>
  <c r="AQ242" i="8"/>
  <c r="AY242" i="8"/>
  <c r="BG242" i="8"/>
  <c r="AA243" i="8"/>
  <c r="AI243" i="8"/>
  <c r="AQ243" i="8"/>
  <c r="AY243" i="8"/>
  <c r="BG243" i="8"/>
  <c r="AA244" i="8"/>
  <c r="AI244" i="8"/>
  <c r="AQ244" i="8"/>
  <c r="AY244" i="8"/>
  <c r="BG244" i="8"/>
  <c r="AA245" i="8"/>
  <c r="AI245" i="8"/>
  <c r="AQ245" i="8"/>
  <c r="BE198" i="8"/>
  <c r="AX204" i="8"/>
  <c r="AS209" i="8"/>
  <c r="AD213" i="8"/>
  <c r="BL215" i="8"/>
  <c r="AH218" i="8"/>
  <c r="AS219" i="8"/>
  <c r="AR221" i="8"/>
  <c r="AJ222" i="8"/>
  <c r="AB224" i="8"/>
  <c r="AZ224" i="8"/>
  <c r="Z225" i="8"/>
  <c r="AJ225" i="8"/>
  <c r="AV225" i="8"/>
  <c r="BF225" i="8"/>
  <c r="AB227" i="8"/>
  <c r="AN227" i="8"/>
  <c r="AX227" i="8"/>
  <c r="BH227" i="8"/>
  <c r="AF228" i="8"/>
  <c r="AP228" i="8"/>
  <c r="AZ228" i="8"/>
  <c r="BL228" i="8"/>
  <c r="AH230" i="8"/>
  <c r="AR230" i="8"/>
  <c r="BD230" i="8"/>
  <c r="Z231" i="8"/>
  <c r="AJ231" i="8"/>
  <c r="AV231" i="8"/>
  <c r="BF231" i="8"/>
  <c r="AB232" i="8"/>
  <c r="AN232" i="8"/>
  <c r="AX232" i="8"/>
  <c r="BH232" i="8"/>
  <c r="AF234" i="8"/>
  <c r="AP234" i="8"/>
  <c r="AZ234" i="8"/>
  <c r="BJ234" i="8"/>
  <c r="AE235" i="8"/>
  <c r="AN235" i="8"/>
  <c r="AW235" i="8"/>
  <c r="BF235" i="8"/>
  <c r="AA237" i="8"/>
  <c r="AJ237" i="8"/>
  <c r="AR237" i="8"/>
  <c r="AZ237" i="8"/>
  <c r="BH237" i="8"/>
  <c r="AB238" i="8"/>
  <c r="AJ238" i="8"/>
  <c r="AR238" i="8"/>
  <c r="AZ238" i="8"/>
  <c r="BH238" i="8"/>
  <c r="AB239" i="8"/>
  <c r="AJ239" i="8"/>
  <c r="AR239" i="8"/>
  <c r="AZ239" i="8"/>
  <c r="BH239" i="8"/>
  <c r="AB240" i="8"/>
  <c r="AJ240" i="8"/>
  <c r="AR240" i="8"/>
  <c r="AZ240" i="8"/>
  <c r="BH240" i="8"/>
  <c r="AB241" i="8"/>
  <c r="AJ241" i="8"/>
  <c r="AR241" i="8"/>
  <c r="AZ241" i="8"/>
  <c r="BH241" i="8"/>
  <c r="AB242" i="8"/>
  <c r="AJ242" i="8"/>
  <c r="AX200" i="8"/>
  <c r="AL206" i="8"/>
  <c r="AC210" i="8"/>
  <c r="AX213" i="8"/>
  <c r="AH216" i="8"/>
  <c r="AS218" i="8"/>
  <c r="BE219" i="8"/>
  <c r="AY221" i="8"/>
  <c r="AQ222" i="8"/>
  <c r="AI224" i="8"/>
  <c r="BE224" i="8"/>
  <c r="AA225" i="8"/>
  <c r="AM225" i="8"/>
  <c r="AW225" i="8"/>
  <c r="BG225" i="8"/>
  <c r="AE227" i="8"/>
  <c r="AO227" i="8"/>
  <c r="AY227" i="8"/>
  <c r="BK227" i="8"/>
  <c r="AG228" i="8"/>
  <c r="AQ228" i="8"/>
  <c r="BC228" i="8"/>
  <c r="BM228" i="8"/>
  <c r="AI230" i="8"/>
  <c r="AU230" i="8"/>
  <c r="BE230" i="8"/>
  <c r="AA231" i="8"/>
  <c r="AM231" i="8"/>
  <c r="AW231" i="8"/>
  <c r="BG231" i="8"/>
  <c r="AE232" i="8"/>
  <c r="AO232" i="8"/>
  <c r="AY232" i="8"/>
  <c r="BK232" i="8"/>
  <c r="AG234" i="8"/>
  <c r="AQ234" i="8"/>
  <c r="BB234" i="8"/>
  <c r="BK234" i="8"/>
  <c r="AF235" i="8"/>
  <c r="AO235" i="8"/>
  <c r="AX235" i="8"/>
  <c r="BG235" i="8"/>
  <c r="AB237" i="8"/>
  <c r="AK237" i="8"/>
  <c r="AS237" i="8"/>
  <c r="BA237" i="8"/>
  <c r="BI237" i="8"/>
  <c r="AC238" i="8"/>
  <c r="AK238" i="8"/>
  <c r="AS238" i="8"/>
  <c r="BA238" i="8"/>
  <c r="BI238" i="8"/>
  <c r="AC239" i="8"/>
  <c r="AK239" i="8"/>
  <c r="AS239" i="8"/>
  <c r="BA239" i="8"/>
  <c r="BH200" i="8"/>
  <c r="AN206" i="8"/>
  <c r="AJ210" i="8"/>
  <c r="AZ213" i="8"/>
  <c r="AI216" i="8"/>
  <c r="AV218" i="8"/>
  <c r="BF219" i="8"/>
  <c r="AZ221" i="8"/>
  <c r="AR222" i="8"/>
  <c r="AJ224" i="8"/>
  <c r="BF224" i="8"/>
  <c r="AB225" i="8"/>
  <c r="AN225" i="8"/>
  <c r="AX225" i="8"/>
  <c r="BH225" i="8"/>
  <c r="AF227" i="8"/>
  <c r="AP227" i="8"/>
  <c r="AZ227" i="8"/>
  <c r="BL227" i="8"/>
  <c r="AH228" i="8"/>
  <c r="AR228" i="8"/>
  <c r="BD228" i="8"/>
  <c r="Z230" i="8"/>
  <c r="AJ230" i="8"/>
  <c r="AV230" i="8"/>
  <c r="BF230" i="8"/>
  <c r="AB231" i="8"/>
  <c r="AN231" i="8"/>
  <c r="AX231" i="8"/>
  <c r="BH231" i="8"/>
  <c r="AF232" i="8"/>
  <c r="AP232" i="8"/>
  <c r="AZ232" i="8"/>
  <c r="BL232" i="8"/>
  <c r="AH234" i="8"/>
  <c r="AR234" i="8"/>
  <c r="BC234" i="8"/>
  <c r="BL234" i="8"/>
  <c r="AG235" i="8"/>
  <c r="AP235" i="8"/>
  <c r="AY235" i="8"/>
  <c r="BH235" i="8"/>
  <c r="AD237" i="8"/>
  <c r="AL237" i="8"/>
  <c r="AT237" i="8"/>
  <c r="BB237" i="8"/>
  <c r="BJ237" i="8"/>
  <c r="AD238" i="8"/>
  <c r="AL238" i="8"/>
  <c r="AT238" i="8"/>
  <c r="BB238" i="8"/>
  <c r="BJ238" i="8"/>
  <c r="AD239" i="8"/>
  <c r="BD190" i="8"/>
  <c r="BA201" i="8"/>
  <c r="BL206" i="8"/>
  <c r="BE210" i="8"/>
  <c r="AH215" i="8"/>
  <c r="AV216" i="8"/>
  <c r="BF218" i="8"/>
  <c r="Z221" i="8"/>
  <c r="BG221" i="8"/>
  <c r="AY222" i="8"/>
  <c r="AQ224" i="8"/>
  <c r="BG224" i="8"/>
  <c r="AE225" i="8"/>
  <c r="AO225" i="8"/>
  <c r="AY225" i="8"/>
  <c r="BK225" i="8"/>
  <c r="AG227" i="8"/>
  <c r="AQ227" i="8"/>
  <c r="BC227" i="8"/>
  <c r="BM227" i="8"/>
  <c r="AI228" i="8"/>
  <c r="AU228" i="8"/>
  <c r="BE228" i="8"/>
  <c r="AA230" i="8"/>
  <c r="AM230" i="8"/>
  <c r="AW230" i="8"/>
  <c r="BG230" i="8"/>
  <c r="AE231" i="8"/>
  <c r="AO231" i="8"/>
  <c r="AY231" i="8"/>
  <c r="BK231" i="8"/>
  <c r="AG232" i="8"/>
  <c r="AQ232" i="8"/>
  <c r="BC232" i="8"/>
  <c r="BM232" i="8"/>
  <c r="AI234" i="8"/>
  <c r="AU234" i="8"/>
  <c r="BD234" i="8"/>
  <c r="BM234" i="8"/>
  <c r="AH235" i="8"/>
  <c r="AQ235" i="8"/>
  <c r="AZ235" i="8"/>
  <c r="BJ235" i="8"/>
  <c r="AE237" i="8"/>
  <c r="AM237" i="8"/>
  <c r="AU237" i="8"/>
  <c r="BC237" i="8"/>
  <c r="BK237" i="8"/>
  <c r="AC194" i="8"/>
  <c r="BJ201" i="8"/>
  <c r="AD207" i="8"/>
  <c r="BG210" i="8"/>
  <c r="AI215" i="8"/>
  <c r="AW216" i="8"/>
  <c r="BG218" i="8"/>
  <c r="AA221" i="8"/>
  <c r="BH221" i="8"/>
  <c r="AZ222" i="8"/>
  <c r="AR224" i="8"/>
  <c r="BH224" i="8"/>
  <c r="AF225" i="8"/>
  <c r="AP225" i="8"/>
  <c r="AZ225" i="8"/>
  <c r="BL225" i="8"/>
  <c r="AH227" i="8"/>
  <c r="AR227" i="8"/>
  <c r="BD227" i="8"/>
  <c r="Z228" i="8"/>
  <c r="AJ228" i="8"/>
  <c r="AV228" i="8"/>
  <c r="BF228" i="8"/>
  <c r="AB230" i="8"/>
  <c r="AN230" i="8"/>
  <c r="AX230" i="8"/>
  <c r="BH230" i="8"/>
  <c r="AF231" i="8"/>
  <c r="AP231" i="8"/>
  <c r="AZ231" i="8"/>
  <c r="BL231" i="8"/>
  <c r="AH232" i="8"/>
  <c r="AR232" i="8"/>
  <c r="BD232" i="8"/>
  <c r="Z234" i="8"/>
  <c r="AJ234" i="8"/>
  <c r="AV234" i="8"/>
  <c r="BE234" i="8"/>
  <c r="Z235" i="8"/>
  <c r="AI235" i="8"/>
  <c r="AR235" i="8"/>
  <c r="BB235" i="8"/>
  <c r="BG216" i="8"/>
  <c r="AQ225" i="8"/>
  <c r="AW228" i="8"/>
  <c r="BC231" i="8"/>
  <c r="BF234" i="8"/>
  <c r="AG237" i="8"/>
  <c r="BM237" i="8"/>
  <c r="AV238" i="8"/>
  <c r="AE239" i="8"/>
  <c r="AU239" i="8"/>
  <c r="BJ239" i="8"/>
  <c r="AG240" i="8"/>
  <c r="AU240" i="8"/>
  <c r="BI240" i="8"/>
  <c r="AF241" i="8"/>
  <c r="AT241" i="8"/>
  <c r="BE241" i="8"/>
  <c r="AE242" i="8"/>
  <c r="AR242" i="8"/>
  <c r="BB242" i="8"/>
  <c r="BL242" i="8"/>
  <c r="AJ243" i="8"/>
  <c r="AT243" i="8"/>
  <c r="BD243" i="8"/>
  <c r="AB244" i="8"/>
  <c r="AL244" i="8"/>
  <c r="AV244" i="8"/>
  <c r="BH244" i="8"/>
  <c r="AD245" i="8"/>
  <c r="AN245" i="8"/>
  <c r="AY245" i="8"/>
  <c r="BH245" i="8"/>
  <c r="AC246" i="8"/>
  <c r="AL246" i="8"/>
  <c r="AU246" i="8"/>
  <c r="BD246" i="8"/>
  <c r="BM246" i="8"/>
  <c r="G237" i="8"/>
  <c r="H237" i="8" s="1"/>
  <c r="I237" i="8" s="1"/>
  <c r="J237" i="8" s="1"/>
  <c r="K237" i="8" s="1"/>
  <c r="L237" i="8" s="1"/>
  <c r="M237" i="8" s="1"/>
  <c r="N237" i="8" s="1"/>
  <c r="O237" i="8" s="1"/>
  <c r="P237" i="8" s="1"/>
  <c r="Q237" i="8" s="1"/>
  <c r="R237" i="8" s="1"/>
  <c r="S237" i="8" s="1"/>
  <c r="T237" i="8" s="1"/>
  <c r="U237" i="8" s="1"/>
  <c r="V237" i="8" s="1"/>
  <c r="W237" i="8" s="1"/>
  <c r="X237" i="8" s="1"/>
  <c r="Y237" i="8" s="1"/>
  <c r="G224" i="8"/>
  <c r="H224" i="8" s="1"/>
  <c r="I224" i="8" s="1"/>
  <c r="J224" i="8" s="1"/>
  <c r="K224" i="8" s="1"/>
  <c r="L224" i="8" s="1"/>
  <c r="M224" i="8" s="1"/>
  <c r="N224" i="8" s="1"/>
  <c r="O224" i="8" s="1"/>
  <c r="P224" i="8" s="1"/>
  <c r="Q224" i="8" s="1"/>
  <c r="R224" i="8" s="1"/>
  <c r="S224" i="8" s="1"/>
  <c r="T224" i="8" s="1"/>
  <c r="U224" i="8" s="1"/>
  <c r="V224" i="8" s="1"/>
  <c r="W224" i="8" s="1"/>
  <c r="X224" i="8" s="1"/>
  <c r="Y224" i="8" s="1"/>
  <c r="G210" i="8"/>
  <c r="H210" i="8" s="1"/>
  <c r="I210" i="8" s="1"/>
  <c r="J210" i="8" s="1"/>
  <c r="K210" i="8" s="1"/>
  <c r="L210" i="8" s="1"/>
  <c r="M210" i="8" s="1"/>
  <c r="N210" i="8" s="1"/>
  <c r="O210" i="8" s="1"/>
  <c r="P210" i="8" s="1"/>
  <c r="Q210" i="8" s="1"/>
  <c r="R210" i="8" s="1"/>
  <c r="S210" i="8" s="1"/>
  <c r="T210" i="8" s="1"/>
  <c r="U210" i="8" s="1"/>
  <c r="V210" i="8" s="1"/>
  <c r="W210" i="8" s="1"/>
  <c r="X210" i="8" s="1"/>
  <c r="Y210" i="8" s="1"/>
  <c r="G195" i="8"/>
  <c r="H195" i="8" s="1"/>
  <c r="I195" i="8" s="1"/>
  <c r="J195" i="8" s="1"/>
  <c r="K195" i="8" s="1"/>
  <c r="L195" i="8" s="1"/>
  <c r="M195" i="8" s="1"/>
  <c r="N195" i="8" s="1"/>
  <c r="O195" i="8" s="1"/>
  <c r="P195" i="8" s="1"/>
  <c r="Q195" i="8" s="1"/>
  <c r="R195" i="8" s="1"/>
  <c r="S195" i="8" s="1"/>
  <c r="T195" i="8" s="1"/>
  <c r="U195" i="8" s="1"/>
  <c r="V195" i="8" s="1"/>
  <c r="W195" i="8" s="1"/>
  <c r="X195" i="8" s="1"/>
  <c r="Y195" i="8" s="1"/>
  <c r="AD177" i="8"/>
  <c r="AL177" i="8"/>
  <c r="AT177" i="8"/>
  <c r="BB177" i="8"/>
  <c r="BJ177" i="8"/>
  <c r="AD178" i="8"/>
  <c r="AL178" i="8"/>
  <c r="AT178" i="8"/>
  <c r="BB178" i="8"/>
  <c r="BJ178" i="8"/>
  <c r="AD179" i="8"/>
  <c r="AL179" i="8"/>
  <c r="AT179" i="8"/>
  <c r="BB179" i="8"/>
  <c r="BJ179" i="8"/>
  <c r="AD180" i="8"/>
  <c r="AL180" i="8"/>
  <c r="AT180" i="8"/>
  <c r="BB180" i="8"/>
  <c r="BJ180" i="8"/>
  <c r="AD182" i="8"/>
  <c r="AL182" i="8"/>
  <c r="AT182" i="8"/>
  <c r="BB182" i="8"/>
  <c r="BJ182" i="8"/>
  <c r="AD183" i="8"/>
  <c r="AL183" i="8"/>
  <c r="AT183" i="8"/>
  <c r="BB183" i="8"/>
  <c r="BJ183" i="8"/>
  <c r="AD185" i="8"/>
  <c r="AL185" i="8"/>
  <c r="AT185" i="8"/>
  <c r="BB185" i="8"/>
  <c r="BJ185" i="8"/>
  <c r="AD186" i="8"/>
  <c r="AL186" i="8"/>
  <c r="AT186" i="8"/>
  <c r="BB186" i="8"/>
  <c r="BJ186" i="8"/>
  <c r="AF219" i="8"/>
  <c r="BC225" i="8"/>
  <c r="BG228" i="8"/>
  <c r="BM231" i="8"/>
  <c r="AA235" i="8"/>
  <c r="AN237" i="8"/>
  <c r="AE238" i="8"/>
  <c r="AW238" i="8"/>
  <c r="AF239" i="8"/>
  <c r="AV239" i="8"/>
  <c r="BK239" i="8"/>
  <c r="AK240" i="8"/>
  <c r="AV240" i="8"/>
  <c r="BJ240" i="8"/>
  <c r="AG241" i="8"/>
  <c r="AU241" i="8"/>
  <c r="BI241" i="8"/>
  <c r="AF242" i="8"/>
  <c r="AS242" i="8"/>
  <c r="BC242" i="8"/>
  <c r="BM242" i="8"/>
  <c r="AK243" i="8"/>
  <c r="AU243" i="8"/>
  <c r="BE243" i="8"/>
  <c r="AC244" i="8"/>
  <c r="AM244" i="8"/>
  <c r="AW244" i="8"/>
  <c r="BI244" i="8"/>
  <c r="AE245" i="8"/>
  <c r="AO245" i="8"/>
  <c r="AZ245" i="8"/>
  <c r="BI245" i="8"/>
  <c r="AD246" i="8"/>
  <c r="AM246" i="8"/>
  <c r="AV246" i="8"/>
  <c r="BE246" i="8"/>
  <c r="G245" i="8"/>
  <c r="H245" i="8" s="1"/>
  <c r="I245" i="8" s="1"/>
  <c r="J245" i="8" s="1"/>
  <c r="K245" i="8" s="1"/>
  <c r="L245" i="8" s="1"/>
  <c r="M245" i="8" s="1"/>
  <c r="N245" i="8" s="1"/>
  <c r="O245" i="8" s="1"/>
  <c r="P245" i="8" s="1"/>
  <c r="Q245" i="8" s="1"/>
  <c r="R245" i="8" s="1"/>
  <c r="S245" i="8" s="1"/>
  <c r="T245" i="8" s="1"/>
  <c r="U245" i="8" s="1"/>
  <c r="V245" i="8" s="1"/>
  <c r="W245" i="8" s="1"/>
  <c r="X245" i="8" s="1"/>
  <c r="Y245" i="8" s="1"/>
  <c r="G235" i="8"/>
  <c r="H235" i="8" s="1"/>
  <c r="I235" i="8" s="1"/>
  <c r="J235" i="8" s="1"/>
  <c r="K235" i="8" s="1"/>
  <c r="L235" i="8" s="1"/>
  <c r="M235" i="8" s="1"/>
  <c r="N235" i="8" s="1"/>
  <c r="O235" i="8" s="1"/>
  <c r="P235" i="8" s="1"/>
  <c r="Q235" i="8" s="1"/>
  <c r="R235" i="8" s="1"/>
  <c r="S235" i="8" s="1"/>
  <c r="T235" i="8" s="1"/>
  <c r="U235" i="8" s="1"/>
  <c r="V235" i="8" s="1"/>
  <c r="W235" i="8" s="1"/>
  <c r="X235" i="8" s="1"/>
  <c r="Y235" i="8" s="1"/>
  <c r="G221" i="8"/>
  <c r="H221" i="8" s="1"/>
  <c r="I221" i="8" s="1"/>
  <c r="J221" i="8" s="1"/>
  <c r="K221" i="8" s="1"/>
  <c r="L221" i="8" s="1"/>
  <c r="M221" i="8" s="1"/>
  <c r="N221" i="8" s="1"/>
  <c r="O221" i="8" s="1"/>
  <c r="P221" i="8" s="1"/>
  <c r="Q221" i="8" s="1"/>
  <c r="R221" i="8" s="1"/>
  <c r="S221" i="8" s="1"/>
  <c r="T221" i="8" s="1"/>
  <c r="U221" i="8" s="1"/>
  <c r="V221" i="8" s="1"/>
  <c r="W221" i="8" s="1"/>
  <c r="X221" i="8" s="1"/>
  <c r="Y221" i="8" s="1"/>
  <c r="G209" i="8"/>
  <c r="H209" i="8" s="1"/>
  <c r="I209" i="8" s="1"/>
  <c r="J209" i="8" s="1"/>
  <c r="K209" i="8" s="1"/>
  <c r="L209" i="8" s="1"/>
  <c r="M209" i="8" s="1"/>
  <c r="N209" i="8" s="1"/>
  <c r="O209" i="8" s="1"/>
  <c r="P209" i="8" s="1"/>
  <c r="Q209" i="8" s="1"/>
  <c r="R209" i="8" s="1"/>
  <c r="S209" i="8" s="1"/>
  <c r="T209" i="8" s="1"/>
  <c r="U209" i="8" s="1"/>
  <c r="V209" i="8" s="1"/>
  <c r="W209" i="8" s="1"/>
  <c r="X209" i="8" s="1"/>
  <c r="Y209" i="8" s="1"/>
  <c r="G194" i="8"/>
  <c r="H194" i="8" s="1"/>
  <c r="I194" i="8" s="1"/>
  <c r="J194" i="8" s="1"/>
  <c r="K194" i="8" s="1"/>
  <c r="L194" i="8" s="1"/>
  <c r="M194" i="8" s="1"/>
  <c r="N194" i="8" s="1"/>
  <c r="O194" i="8" s="1"/>
  <c r="P194" i="8" s="1"/>
  <c r="Q194" i="8" s="1"/>
  <c r="R194" i="8" s="1"/>
  <c r="S194" i="8" s="1"/>
  <c r="T194" i="8" s="1"/>
  <c r="U194" i="8" s="1"/>
  <c r="V194" i="8" s="1"/>
  <c r="W194" i="8" s="1"/>
  <c r="X194" i="8" s="1"/>
  <c r="Y194" i="8" s="1"/>
  <c r="AE177" i="8"/>
  <c r="AM177" i="8"/>
  <c r="AU177" i="8"/>
  <c r="BC177" i="8"/>
  <c r="BK177" i="8"/>
  <c r="AE178" i="8"/>
  <c r="AM178" i="8"/>
  <c r="AU178" i="8"/>
  <c r="BC178" i="8"/>
  <c r="BK178" i="8"/>
  <c r="AE179" i="8"/>
  <c r="AM179" i="8"/>
  <c r="AU179" i="8"/>
  <c r="BC179" i="8"/>
  <c r="BK179" i="8"/>
  <c r="AE180" i="8"/>
  <c r="AM180" i="8"/>
  <c r="AU180" i="8"/>
  <c r="BC180" i="8"/>
  <c r="BK180" i="8"/>
  <c r="AE182" i="8"/>
  <c r="AM182" i="8"/>
  <c r="AU182" i="8"/>
  <c r="BC182" i="8"/>
  <c r="BK182" i="8"/>
  <c r="AE183" i="8"/>
  <c r="AM183" i="8"/>
  <c r="AU183" i="8"/>
  <c r="BC183" i="8"/>
  <c r="BK183" i="8"/>
  <c r="AE185" i="8"/>
  <c r="AM185" i="8"/>
  <c r="AU185" i="8"/>
  <c r="AI221" i="8"/>
  <c r="BM225" i="8"/>
  <c r="AE230" i="8"/>
  <c r="AI232" i="8"/>
  <c r="AJ235" i="8"/>
  <c r="AO237" i="8"/>
  <c r="AF238" i="8"/>
  <c r="BC238" i="8"/>
  <c r="AG239" i="8"/>
  <c r="AW239" i="8"/>
  <c r="BL239" i="8"/>
  <c r="AL240" i="8"/>
  <c r="AW240" i="8"/>
  <c r="BK240" i="8"/>
  <c r="AK241" i="8"/>
  <c r="AV241" i="8"/>
  <c r="BJ241" i="8"/>
  <c r="AG242" i="8"/>
  <c r="AT242" i="8"/>
  <c r="BD242" i="8"/>
  <c r="AB243" i="8"/>
  <c r="AL243" i="8"/>
  <c r="AV243" i="8"/>
  <c r="BH243" i="8"/>
  <c r="AD244" i="8"/>
  <c r="AN244" i="8"/>
  <c r="AZ244" i="8"/>
  <c r="BJ244" i="8"/>
  <c r="AF245" i="8"/>
  <c r="AR245" i="8"/>
  <c r="BA245" i="8"/>
  <c r="BJ245" i="8"/>
  <c r="AE246" i="8"/>
  <c r="AN246" i="8"/>
  <c r="AW246" i="8"/>
  <c r="BG246" i="8"/>
  <c r="G244" i="8"/>
  <c r="H244" i="8" s="1"/>
  <c r="I244" i="8" s="1"/>
  <c r="J244" i="8" s="1"/>
  <c r="K244" i="8" s="1"/>
  <c r="L244" i="8" s="1"/>
  <c r="M244" i="8" s="1"/>
  <c r="N244" i="8" s="1"/>
  <c r="O244" i="8" s="1"/>
  <c r="P244" i="8" s="1"/>
  <c r="Q244" i="8" s="1"/>
  <c r="R244" i="8" s="1"/>
  <c r="S244" i="8" s="1"/>
  <c r="T244" i="8" s="1"/>
  <c r="U244" i="8" s="1"/>
  <c r="V244" i="8" s="1"/>
  <c r="W244" i="8" s="1"/>
  <c r="X244" i="8" s="1"/>
  <c r="Y244" i="8" s="1"/>
  <c r="G234" i="8"/>
  <c r="H234" i="8" s="1"/>
  <c r="I234" i="8" s="1"/>
  <c r="J234" i="8" s="1"/>
  <c r="K234" i="8" s="1"/>
  <c r="L234" i="8" s="1"/>
  <c r="M234" i="8" s="1"/>
  <c r="N234" i="8" s="1"/>
  <c r="O234" i="8" s="1"/>
  <c r="P234" i="8" s="1"/>
  <c r="Q234" i="8" s="1"/>
  <c r="R234" i="8" s="1"/>
  <c r="S234" i="8" s="1"/>
  <c r="T234" i="8" s="1"/>
  <c r="U234" i="8" s="1"/>
  <c r="V234" i="8" s="1"/>
  <c r="W234" i="8" s="1"/>
  <c r="X234" i="8" s="1"/>
  <c r="Y234" i="8" s="1"/>
  <c r="G219" i="8"/>
  <c r="H219" i="8" s="1"/>
  <c r="I219" i="8" s="1"/>
  <c r="J219" i="8" s="1"/>
  <c r="K219" i="8" s="1"/>
  <c r="L219" i="8" s="1"/>
  <c r="M219" i="8" s="1"/>
  <c r="N219" i="8" s="1"/>
  <c r="O219" i="8" s="1"/>
  <c r="P219" i="8" s="1"/>
  <c r="Q219" i="8" s="1"/>
  <c r="R219" i="8" s="1"/>
  <c r="S219" i="8" s="1"/>
  <c r="T219" i="8" s="1"/>
  <c r="U219" i="8" s="1"/>
  <c r="V219" i="8" s="1"/>
  <c r="W219" i="8" s="1"/>
  <c r="X219" i="8" s="1"/>
  <c r="Y219" i="8" s="1"/>
  <c r="G207" i="8"/>
  <c r="H207" i="8" s="1"/>
  <c r="I207" i="8" s="1"/>
  <c r="J207" i="8" s="1"/>
  <c r="K207" i="8" s="1"/>
  <c r="L207" i="8" s="1"/>
  <c r="M207" i="8" s="1"/>
  <c r="N207" i="8" s="1"/>
  <c r="O207" i="8" s="1"/>
  <c r="P207" i="8" s="1"/>
  <c r="Q207" i="8" s="1"/>
  <c r="R207" i="8" s="1"/>
  <c r="S207" i="8" s="1"/>
  <c r="T207" i="8" s="1"/>
  <c r="U207" i="8" s="1"/>
  <c r="V207" i="8" s="1"/>
  <c r="W207" i="8" s="1"/>
  <c r="X207" i="8" s="1"/>
  <c r="Y207" i="8" s="1"/>
  <c r="G192" i="8"/>
  <c r="H192" i="8" s="1"/>
  <c r="I192" i="8" s="1"/>
  <c r="J192" i="8" s="1"/>
  <c r="K192" i="8" s="1"/>
  <c r="L192" i="8" s="1"/>
  <c r="M192" i="8" s="1"/>
  <c r="N192" i="8" s="1"/>
  <c r="O192" i="8" s="1"/>
  <c r="P192" i="8" s="1"/>
  <c r="Q192" i="8" s="1"/>
  <c r="R192" i="8" s="1"/>
  <c r="S192" i="8" s="1"/>
  <c r="T192" i="8" s="1"/>
  <c r="U192" i="8" s="1"/>
  <c r="V192" i="8" s="1"/>
  <c r="W192" i="8" s="1"/>
  <c r="X192" i="8" s="1"/>
  <c r="Y192" i="8" s="1"/>
  <c r="AF177" i="8"/>
  <c r="AN177" i="8"/>
  <c r="AV177" i="8"/>
  <c r="BD177" i="8"/>
  <c r="BL177" i="8"/>
  <c r="AF178" i="8"/>
  <c r="AN178" i="8"/>
  <c r="AV178" i="8"/>
  <c r="BD178" i="8"/>
  <c r="BL178" i="8"/>
  <c r="AF179" i="8"/>
  <c r="AN179" i="8"/>
  <c r="AV179" i="8"/>
  <c r="BD179" i="8"/>
  <c r="BL179" i="8"/>
  <c r="AF180" i="8"/>
  <c r="AN180" i="8"/>
  <c r="AV180" i="8"/>
  <c r="BD180" i="8"/>
  <c r="BL180" i="8"/>
  <c r="AF182" i="8"/>
  <c r="AN182" i="8"/>
  <c r="AV182" i="8"/>
  <c r="BD182" i="8"/>
  <c r="BL182" i="8"/>
  <c r="AF183" i="8"/>
  <c r="AN183" i="8"/>
  <c r="AV183" i="8"/>
  <c r="BD183" i="8"/>
  <c r="BL183" i="8"/>
  <c r="AF185" i="8"/>
  <c r="AN185" i="8"/>
  <c r="AV185" i="8"/>
  <c r="BD185" i="8"/>
  <c r="BL185" i="8"/>
  <c r="AF186" i="8"/>
  <c r="BD203" i="8"/>
  <c r="BG222" i="8"/>
  <c r="AU227" i="8"/>
  <c r="AY230" i="8"/>
  <c r="BE232" i="8"/>
  <c r="BC235" i="8"/>
  <c r="AW237" i="8"/>
  <c r="AM238" i="8"/>
  <c r="BE238" i="8"/>
  <c r="AM239" i="8"/>
  <c r="BC239" i="8"/>
  <c r="AC240" i="8"/>
  <c r="AN240" i="8"/>
  <c r="BB240" i="8"/>
  <c r="BM240" i="8"/>
  <c r="AM241" i="8"/>
  <c r="BA241" i="8"/>
  <c r="BL241" i="8"/>
  <c r="AL242" i="8"/>
  <c r="AV242" i="8"/>
  <c r="BH242" i="8"/>
  <c r="AD243" i="8"/>
  <c r="AN243" i="8"/>
  <c r="AZ243" i="8"/>
  <c r="BJ243" i="8"/>
  <c r="AF244" i="8"/>
  <c r="AR244" i="8"/>
  <c r="BB244" i="8"/>
  <c r="BL244" i="8"/>
  <c r="AJ245" i="8"/>
  <c r="AT245" i="8"/>
  <c r="BC245" i="8"/>
  <c r="BL245" i="8"/>
  <c r="AG246" i="8"/>
  <c r="AQ246" i="8"/>
  <c r="AZ246" i="8"/>
  <c r="BI246" i="8"/>
  <c r="G242" i="8"/>
  <c r="H242" i="8" s="1"/>
  <c r="I242" i="8" s="1"/>
  <c r="J242" i="8" s="1"/>
  <c r="K242" i="8" s="1"/>
  <c r="L242" i="8" s="1"/>
  <c r="M242" i="8" s="1"/>
  <c r="N242" i="8" s="1"/>
  <c r="O242" i="8" s="1"/>
  <c r="P242" i="8" s="1"/>
  <c r="Q242" i="8" s="1"/>
  <c r="R242" i="8" s="1"/>
  <c r="S242" i="8" s="1"/>
  <c r="T242" i="8" s="1"/>
  <c r="U242" i="8" s="1"/>
  <c r="V242" i="8" s="1"/>
  <c r="W242" i="8" s="1"/>
  <c r="X242" i="8" s="1"/>
  <c r="Y242" i="8" s="1"/>
  <c r="G231" i="8"/>
  <c r="H231" i="8" s="1"/>
  <c r="I231" i="8" s="1"/>
  <c r="J231" i="8" s="1"/>
  <c r="K231" i="8" s="1"/>
  <c r="L231" i="8" s="1"/>
  <c r="M231" i="8" s="1"/>
  <c r="N231" i="8" s="1"/>
  <c r="O231" i="8" s="1"/>
  <c r="P231" i="8" s="1"/>
  <c r="Q231" i="8" s="1"/>
  <c r="R231" i="8" s="1"/>
  <c r="S231" i="8" s="1"/>
  <c r="T231" i="8" s="1"/>
  <c r="U231" i="8" s="1"/>
  <c r="V231" i="8" s="1"/>
  <c r="W231" i="8" s="1"/>
  <c r="X231" i="8" s="1"/>
  <c r="Y231" i="8" s="1"/>
  <c r="G216" i="8"/>
  <c r="H216" i="8" s="1"/>
  <c r="I216" i="8" s="1"/>
  <c r="J216" i="8" s="1"/>
  <c r="K216" i="8" s="1"/>
  <c r="L216" i="8" s="1"/>
  <c r="M216" i="8" s="1"/>
  <c r="N216" i="8" s="1"/>
  <c r="O216" i="8" s="1"/>
  <c r="P216" i="8" s="1"/>
  <c r="Q216" i="8" s="1"/>
  <c r="R216" i="8" s="1"/>
  <c r="S216" i="8" s="1"/>
  <c r="T216" i="8" s="1"/>
  <c r="U216" i="8" s="1"/>
  <c r="V216" i="8" s="1"/>
  <c r="W216" i="8" s="1"/>
  <c r="X216" i="8" s="1"/>
  <c r="Y216" i="8" s="1"/>
  <c r="G203" i="8"/>
  <c r="H203" i="8" s="1"/>
  <c r="I203" i="8" s="1"/>
  <c r="J203" i="8" s="1"/>
  <c r="K203" i="8" s="1"/>
  <c r="L203" i="8" s="1"/>
  <c r="M203" i="8" s="1"/>
  <c r="N203" i="8" s="1"/>
  <c r="O203" i="8" s="1"/>
  <c r="P203" i="8" s="1"/>
  <c r="Q203" i="8" s="1"/>
  <c r="R203" i="8" s="1"/>
  <c r="S203" i="8" s="1"/>
  <c r="T203" i="8" s="1"/>
  <c r="U203" i="8" s="1"/>
  <c r="V203" i="8" s="1"/>
  <c r="W203" i="8" s="1"/>
  <c r="X203" i="8" s="1"/>
  <c r="Y203" i="8" s="1"/>
  <c r="Z177" i="8"/>
  <c r="AH177" i="8"/>
  <c r="AP177" i="8"/>
  <c r="AX177" i="8"/>
  <c r="BF177" i="8"/>
  <c r="Z178" i="8"/>
  <c r="AH178" i="8"/>
  <c r="AP178" i="8"/>
  <c r="AX178" i="8"/>
  <c r="BF178" i="8"/>
  <c r="Z179" i="8"/>
  <c r="AH179" i="8"/>
  <c r="AP179" i="8"/>
  <c r="AX179" i="8"/>
  <c r="BF179" i="8"/>
  <c r="Z180" i="8"/>
  <c r="AH180" i="8"/>
  <c r="AP180" i="8"/>
  <c r="AX180" i="8"/>
  <c r="BF180" i="8"/>
  <c r="Z182" i="8"/>
  <c r="AH182" i="8"/>
  <c r="AP182" i="8"/>
  <c r="AX182" i="8"/>
  <c r="BF182" i="8"/>
  <c r="Z183" i="8"/>
  <c r="AH183" i="8"/>
  <c r="AP183" i="8"/>
  <c r="AX183" i="8"/>
  <c r="BF183" i="8"/>
  <c r="Z185" i="8"/>
  <c r="AH185" i="8"/>
  <c r="AP185" i="8"/>
  <c r="AX185" i="8"/>
  <c r="BF185" i="8"/>
  <c r="Z186" i="8"/>
  <c r="AH186" i="8"/>
  <c r="AP186" i="8"/>
  <c r="AX186" i="8"/>
  <c r="BF186" i="8"/>
  <c r="Z187" i="8"/>
  <c r="AH187" i="8"/>
  <c r="AP187" i="8"/>
  <c r="AX187" i="8"/>
  <c r="BA207" i="8"/>
  <c r="AW224" i="8"/>
  <c r="BE227" i="8"/>
  <c r="BK230" i="8"/>
  <c r="AA234" i="8"/>
  <c r="BK235" i="8"/>
  <c r="BD237" i="8"/>
  <c r="AN238" i="8"/>
  <c r="BK238" i="8"/>
  <c r="AN239" i="8"/>
  <c r="BD239" i="8"/>
  <c r="AD240" i="8"/>
  <c r="AO240" i="8"/>
  <c r="BC240" i="8"/>
  <c r="AC241" i="8"/>
  <c r="AN241" i="8"/>
  <c r="BB241" i="8"/>
  <c r="BM241" i="8"/>
  <c r="AM242" i="8"/>
  <c r="AW242" i="8"/>
  <c r="BI242" i="8"/>
  <c r="AE243" i="8"/>
  <c r="AO243" i="8"/>
  <c r="BA243" i="8"/>
  <c r="BK243" i="8"/>
  <c r="AG244" i="8"/>
  <c r="AS244" i="8"/>
  <c r="BC244" i="8"/>
  <c r="BM244" i="8"/>
  <c r="AK245" i="8"/>
  <c r="AU245" i="8"/>
  <c r="BD245" i="8"/>
  <c r="BM245" i="8"/>
  <c r="AI246" i="8"/>
  <c r="AR246" i="8"/>
  <c r="BA246" i="8"/>
  <c r="BJ246" i="8"/>
  <c r="G241" i="8"/>
  <c r="H241" i="8" s="1"/>
  <c r="I241" i="8" s="1"/>
  <c r="J241" i="8" s="1"/>
  <c r="K241" i="8" s="1"/>
  <c r="L241" i="8" s="1"/>
  <c r="M241" i="8" s="1"/>
  <c r="N241" i="8" s="1"/>
  <c r="O241" i="8" s="1"/>
  <c r="P241" i="8" s="1"/>
  <c r="Q241" i="8" s="1"/>
  <c r="R241" i="8" s="1"/>
  <c r="S241" i="8" s="1"/>
  <c r="T241" i="8" s="1"/>
  <c r="U241" i="8" s="1"/>
  <c r="V241" i="8" s="1"/>
  <c r="W241" i="8" s="1"/>
  <c r="X241" i="8" s="1"/>
  <c r="Y241" i="8" s="1"/>
  <c r="G228" i="8"/>
  <c r="H228" i="8" s="1"/>
  <c r="I228" i="8" s="1"/>
  <c r="J228" i="8" s="1"/>
  <c r="K228" i="8" s="1"/>
  <c r="L228" i="8" s="1"/>
  <c r="M228" i="8" s="1"/>
  <c r="N228" i="8" s="1"/>
  <c r="O228" i="8" s="1"/>
  <c r="P228" i="8" s="1"/>
  <c r="Q228" i="8" s="1"/>
  <c r="R228" i="8" s="1"/>
  <c r="S228" i="8" s="1"/>
  <c r="T228" i="8" s="1"/>
  <c r="U228" i="8" s="1"/>
  <c r="V228" i="8" s="1"/>
  <c r="W228" i="8" s="1"/>
  <c r="X228" i="8" s="1"/>
  <c r="Y228" i="8" s="1"/>
  <c r="G215" i="8"/>
  <c r="H215" i="8" s="1"/>
  <c r="I215" i="8" s="1"/>
  <c r="J215" i="8" s="1"/>
  <c r="K215" i="8" s="1"/>
  <c r="L215" i="8" s="1"/>
  <c r="M215" i="8" s="1"/>
  <c r="N215" i="8" s="1"/>
  <c r="O215" i="8" s="1"/>
  <c r="P215" i="8" s="1"/>
  <c r="Q215" i="8" s="1"/>
  <c r="R215" i="8" s="1"/>
  <c r="S215" i="8" s="1"/>
  <c r="T215" i="8" s="1"/>
  <c r="U215" i="8" s="1"/>
  <c r="V215" i="8" s="1"/>
  <c r="W215" i="8" s="1"/>
  <c r="X215" i="8" s="1"/>
  <c r="Y215" i="8" s="1"/>
  <c r="G201" i="8"/>
  <c r="H201" i="8" s="1"/>
  <c r="I201" i="8" s="1"/>
  <c r="J201" i="8" s="1"/>
  <c r="K201" i="8" s="1"/>
  <c r="L201" i="8" s="1"/>
  <c r="M201" i="8" s="1"/>
  <c r="N201" i="8" s="1"/>
  <c r="O201" i="8" s="1"/>
  <c r="P201" i="8" s="1"/>
  <c r="Q201" i="8" s="1"/>
  <c r="R201" i="8" s="1"/>
  <c r="S201" i="8" s="1"/>
  <c r="T201" i="8" s="1"/>
  <c r="U201" i="8" s="1"/>
  <c r="V201" i="8" s="1"/>
  <c r="W201" i="8" s="1"/>
  <c r="X201" i="8" s="1"/>
  <c r="Y201" i="8" s="1"/>
  <c r="AW183" i="8"/>
  <c r="AY188" i="8"/>
  <c r="BK224" i="8"/>
  <c r="AC242" i="8"/>
  <c r="AJ244" i="8"/>
  <c r="AA177" i="8"/>
  <c r="AY180" i="8"/>
  <c r="BE185" i="8"/>
  <c r="BG187" i="8"/>
  <c r="AG225" i="8"/>
  <c r="AM234" i="8"/>
  <c r="AG238" i="8"/>
  <c r="AT239" i="8"/>
  <c r="AS240" i="8"/>
  <c r="AL241" i="8"/>
  <c r="AD242" i="8"/>
  <c r="BJ242" i="8"/>
  <c r="AW243" i="8"/>
  <c r="AK244" i="8"/>
  <c r="AB245" i="8"/>
  <c r="BB245" i="8"/>
  <c r="AK246" i="8"/>
  <c r="BK246" i="8"/>
  <c r="G218" i="8"/>
  <c r="H218" i="8" s="1"/>
  <c r="I218" i="8" s="1"/>
  <c r="J218" i="8" s="1"/>
  <c r="K218" i="8" s="1"/>
  <c r="L218" i="8" s="1"/>
  <c r="M218" i="8" s="1"/>
  <c r="N218" i="8" s="1"/>
  <c r="O218" i="8" s="1"/>
  <c r="P218" i="8" s="1"/>
  <c r="Q218" i="8" s="1"/>
  <c r="R218" i="8" s="1"/>
  <c r="S218" i="8" s="1"/>
  <c r="T218" i="8" s="1"/>
  <c r="U218" i="8" s="1"/>
  <c r="V218" i="8" s="1"/>
  <c r="W218" i="8" s="1"/>
  <c r="X218" i="8" s="1"/>
  <c r="Y218" i="8" s="1"/>
  <c r="AB177" i="8"/>
  <c r="AR177" i="8"/>
  <c r="BH177" i="8"/>
  <c r="AJ178" i="8"/>
  <c r="AZ178" i="8"/>
  <c r="AB179" i="8"/>
  <c r="AR179" i="8"/>
  <c r="BH179" i="8"/>
  <c r="AJ180" i="8"/>
  <c r="AZ180" i="8"/>
  <c r="AB182" i="8"/>
  <c r="AR182" i="8"/>
  <c r="BH182" i="8"/>
  <c r="AJ183" i="8"/>
  <c r="AZ183" i="8"/>
  <c r="AB185" i="8"/>
  <c r="AR185" i="8"/>
  <c r="BG185" i="8"/>
  <c r="AE186" i="8"/>
  <c r="AQ186" i="8"/>
  <c r="BA186" i="8"/>
  <c r="BL186" i="8"/>
  <c r="AG187" i="8"/>
  <c r="AQ187" i="8"/>
  <c r="AZ187" i="8"/>
  <c r="BH187" i="8"/>
  <c r="AB188" i="8"/>
  <c r="AJ188" i="8"/>
  <c r="AR188" i="8"/>
  <c r="AZ188" i="8"/>
  <c r="BH188" i="8"/>
  <c r="G188" i="8"/>
  <c r="H188" i="8" s="1"/>
  <c r="I188" i="8" s="1"/>
  <c r="J188" i="8" s="1"/>
  <c r="K188" i="8" s="1"/>
  <c r="L188" i="8" s="1"/>
  <c r="M188" i="8" s="1"/>
  <c r="N188" i="8" s="1"/>
  <c r="O188" i="8" s="1"/>
  <c r="P188" i="8" s="1"/>
  <c r="Q188" i="8" s="1"/>
  <c r="R188" i="8" s="1"/>
  <c r="S188" i="8" s="1"/>
  <c r="T188" i="8" s="1"/>
  <c r="U188" i="8" s="1"/>
  <c r="V188" i="8" s="1"/>
  <c r="W188" i="8" s="1"/>
  <c r="X188" i="8" s="1"/>
  <c r="Y188" i="8" s="1"/>
  <c r="BI239" i="8"/>
  <c r="BI243" i="8"/>
  <c r="G240" i="8"/>
  <c r="H240" i="8" s="1"/>
  <c r="I240" i="8" s="1"/>
  <c r="J240" i="8" s="1"/>
  <c r="K240" i="8" s="1"/>
  <c r="L240" i="8" s="1"/>
  <c r="M240" i="8" s="1"/>
  <c r="N240" i="8" s="1"/>
  <c r="O240" i="8" s="1"/>
  <c r="P240" i="8" s="1"/>
  <c r="Q240" i="8" s="1"/>
  <c r="R240" i="8" s="1"/>
  <c r="S240" i="8" s="1"/>
  <c r="T240" i="8" s="1"/>
  <c r="U240" i="8" s="1"/>
  <c r="V240" i="8" s="1"/>
  <c r="W240" i="8" s="1"/>
  <c r="X240" i="8" s="1"/>
  <c r="Y240" i="8" s="1"/>
  <c r="AY177" i="8"/>
  <c r="AI179" i="8"/>
  <c r="BG180" i="8"/>
  <c r="AQ183" i="8"/>
  <c r="AY185" i="8"/>
  <c r="AB187" i="8"/>
  <c r="BC187" i="8"/>
  <c r="AM188" i="8"/>
  <c r="AO185" i="8"/>
  <c r="AN187" i="8"/>
  <c r="BF188" i="8"/>
  <c r="AE241" i="8"/>
  <c r="BH246" i="8"/>
  <c r="AA179" i="8"/>
  <c r="BG182" i="8"/>
  <c r="BK186" i="8"/>
  <c r="G187" i="8"/>
  <c r="H187" i="8" s="1"/>
  <c r="I187" i="8" s="1"/>
  <c r="J187" i="8" s="1"/>
  <c r="K187" i="8" s="1"/>
  <c r="L187" i="8" s="1"/>
  <c r="M187" i="8" s="1"/>
  <c r="N187" i="8" s="1"/>
  <c r="O187" i="8" s="1"/>
  <c r="P187" i="8" s="1"/>
  <c r="Q187" i="8" s="1"/>
  <c r="R187" i="8" s="1"/>
  <c r="S187" i="8" s="1"/>
  <c r="T187" i="8" s="1"/>
  <c r="U187" i="8" s="1"/>
  <c r="V187" i="8" s="1"/>
  <c r="W187" i="8" s="1"/>
  <c r="X187" i="8" s="1"/>
  <c r="Y187" i="8" s="1"/>
  <c r="AI227" i="8"/>
  <c r="AW234" i="8"/>
  <c r="AO238" i="8"/>
  <c r="BB239" i="8"/>
  <c r="AT240" i="8"/>
  <c r="AO241" i="8"/>
  <c r="AK242" i="8"/>
  <c r="BK242" i="8"/>
  <c r="BB243" i="8"/>
  <c r="AO244" i="8"/>
  <c r="AC245" i="8"/>
  <c r="BE245" i="8"/>
  <c r="AO246" i="8"/>
  <c r="BL246" i="8"/>
  <c r="G213" i="8"/>
  <c r="H213" i="8" s="1"/>
  <c r="I213" i="8" s="1"/>
  <c r="J213" i="8" s="1"/>
  <c r="K213" i="8" s="1"/>
  <c r="L213" i="8" s="1"/>
  <c r="M213" i="8" s="1"/>
  <c r="N213" i="8" s="1"/>
  <c r="O213" i="8" s="1"/>
  <c r="P213" i="8" s="1"/>
  <c r="Q213" i="8" s="1"/>
  <c r="R213" i="8" s="1"/>
  <c r="S213" i="8" s="1"/>
  <c r="T213" i="8" s="1"/>
  <c r="U213" i="8" s="1"/>
  <c r="V213" i="8" s="1"/>
  <c r="W213" i="8" s="1"/>
  <c r="X213" i="8" s="1"/>
  <c r="Y213" i="8" s="1"/>
  <c r="AC177" i="8"/>
  <c r="AS177" i="8"/>
  <c r="BI177" i="8"/>
  <c r="AK178" i="8"/>
  <c r="BA178" i="8"/>
  <c r="AC179" i="8"/>
  <c r="AS179" i="8"/>
  <c r="BI179" i="8"/>
  <c r="AK180" i="8"/>
  <c r="BA180" i="8"/>
  <c r="AC182" i="8"/>
  <c r="AS182" i="8"/>
  <c r="BI182" i="8"/>
  <c r="AK183" i="8"/>
  <c r="BA183" i="8"/>
  <c r="AC185" i="8"/>
  <c r="AS185" i="8"/>
  <c r="BH185" i="8"/>
  <c r="AG186" i="8"/>
  <c r="AR186" i="8"/>
  <c r="BC186" i="8"/>
  <c r="BM186" i="8"/>
  <c r="AI187" i="8"/>
  <c r="AR187" i="8"/>
  <c r="BA187" i="8"/>
  <c r="BI187" i="8"/>
  <c r="AC188" i="8"/>
  <c r="AK188" i="8"/>
  <c r="AS188" i="8"/>
  <c r="BA188" i="8"/>
  <c r="BI188" i="8"/>
  <c r="G185" i="8"/>
  <c r="H185" i="8" s="1"/>
  <c r="I185" i="8" s="1"/>
  <c r="J185" i="8" s="1"/>
  <c r="K185" i="8" s="1"/>
  <c r="L185" i="8" s="1"/>
  <c r="M185" i="8" s="1"/>
  <c r="N185" i="8" s="1"/>
  <c r="O185" i="8" s="1"/>
  <c r="P185" i="8" s="1"/>
  <c r="Q185" i="8" s="1"/>
  <c r="R185" i="8" s="1"/>
  <c r="S185" i="8" s="1"/>
  <c r="T185" i="8" s="1"/>
  <c r="U185" i="8" s="1"/>
  <c r="V185" i="8" s="1"/>
  <c r="W185" i="8" s="1"/>
  <c r="X185" i="8" s="1"/>
  <c r="Y185" i="8" s="1"/>
  <c r="AM228" i="8"/>
  <c r="BD238" i="8"/>
  <c r="AW241" i="8"/>
  <c r="AF243" i="8"/>
  <c r="AL245" i="8"/>
  <c r="AT246" i="8"/>
  <c r="AI177" i="8"/>
  <c r="AQ178" i="8"/>
  <c r="AY179" i="8"/>
  <c r="AQ180" i="8"/>
  <c r="AY182" i="8"/>
  <c r="BG183" i="8"/>
  <c r="BK185" i="8"/>
  <c r="AU186" i="8"/>
  <c r="AK187" i="8"/>
  <c r="AE188" i="8"/>
  <c r="BC188" i="8"/>
  <c r="G180" i="8"/>
  <c r="H180" i="8" s="1"/>
  <c r="I180" i="8" s="1"/>
  <c r="J180" i="8" s="1"/>
  <c r="K180" i="8" s="1"/>
  <c r="L180" i="8" s="1"/>
  <c r="M180" i="8" s="1"/>
  <c r="N180" i="8" s="1"/>
  <c r="O180" i="8" s="1"/>
  <c r="P180" i="8" s="1"/>
  <c r="Q180" i="8" s="1"/>
  <c r="R180" i="8" s="1"/>
  <c r="S180" i="8" s="1"/>
  <c r="T180" i="8" s="1"/>
  <c r="U180" i="8" s="1"/>
  <c r="V180" i="8" s="1"/>
  <c r="W180" i="8" s="1"/>
  <c r="X180" i="8" s="1"/>
  <c r="Y180" i="8" s="1"/>
  <c r="AN186" i="8"/>
  <c r="BF187" i="8"/>
  <c r="G186" i="8"/>
  <c r="H186" i="8" s="1"/>
  <c r="I186" i="8" s="1"/>
  <c r="J186" i="8" s="1"/>
  <c r="K186" i="8" s="1"/>
  <c r="L186" i="8" s="1"/>
  <c r="M186" i="8" s="1"/>
  <c r="N186" i="8" s="1"/>
  <c r="O186" i="8" s="1"/>
  <c r="P186" i="8" s="1"/>
  <c r="Q186" i="8" s="1"/>
  <c r="R186" i="8" s="1"/>
  <c r="S186" i="8" s="1"/>
  <c r="T186" i="8" s="1"/>
  <c r="U186" i="8" s="1"/>
  <c r="V186" i="8" s="1"/>
  <c r="W186" i="8" s="1"/>
  <c r="X186" i="8" s="1"/>
  <c r="Y186" i="8" s="1"/>
  <c r="AM240" i="8"/>
  <c r="BK244" i="8"/>
  <c r="AQ177" i="8"/>
  <c r="AI180" i="8"/>
  <c r="AA185" i="8"/>
  <c r="AF187" i="8"/>
  <c r="AQ188" i="8"/>
  <c r="AA228" i="8"/>
  <c r="AT235" i="8"/>
  <c r="AU238" i="8"/>
  <c r="BE239" i="8"/>
  <c r="BA240" i="8"/>
  <c r="AS241" i="8"/>
  <c r="AN242" i="8"/>
  <c r="AC243" i="8"/>
  <c r="BC243" i="8"/>
  <c r="AT244" i="8"/>
  <c r="AG245" i="8"/>
  <c r="BG245" i="8"/>
  <c r="AS246" i="8"/>
  <c r="G243" i="8"/>
  <c r="H243" i="8" s="1"/>
  <c r="I243" i="8" s="1"/>
  <c r="J243" i="8" s="1"/>
  <c r="K243" i="8" s="1"/>
  <c r="L243" i="8" s="1"/>
  <c r="M243" i="8" s="1"/>
  <c r="N243" i="8" s="1"/>
  <c r="O243" i="8" s="1"/>
  <c r="P243" i="8" s="1"/>
  <c r="Q243" i="8" s="1"/>
  <c r="R243" i="8" s="1"/>
  <c r="S243" i="8" s="1"/>
  <c r="T243" i="8" s="1"/>
  <c r="U243" i="8" s="1"/>
  <c r="V243" i="8" s="1"/>
  <c r="W243" i="8" s="1"/>
  <c r="X243" i="8" s="1"/>
  <c r="Y243" i="8" s="1"/>
  <c r="G212" i="8"/>
  <c r="H212" i="8" s="1"/>
  <c r="I212" i="8" s="1"/>
  <c r="J212" i="8" s="1"/>
  <c r="K212" i="8" s="1"/>
  <c r="L212" i="8" s="1"/>
  <c r="M212" i="8" s="1"/>
  <c r="N212" i="8" s="1"/>
  <c r="O212" i="8" s="1"/>
  <c r="P212" i="8" s="1"/>
  <c r="Q212" i="8" s="1"/>
  <c r="R212" i="8" s="1"/>
  <c r="S212" i="8" s="1"/>
  <c r="T212" i="8" s="1"/>
  <c r="U212" i="8" s="1"/>
  <c r="V212" i="8" s="1"/>
  <c r="W212" i="8" s="1"/>
  <c r="X212" i="8" s="1"/>
  <c r="Y212" i="8" s="1"/>
  <c r="AG177" i="8"/>
  <c r="AW177" i="8"/>
  <c r="BM177" i="8"/>
  <c r="AO178" i="8"/>
  <c r="BE178" i="8"/>
  <c r="AG179" i="8"/>
  <c r="AW179" i="8"/>
  <c r="BM179" i="8"/>
  <c r="AO180" i="8"/>
  <c r="BE180" i="8"/>
  <c r="AG182" i="8"/>
  <c r="AW182" i="8"/>
  <c r="BM182" i="8"/>
  <c r="AO183" i="8"/>
  <c r="BE183" i="8"/>
  <c r="AG185" i="8"/>
  <c r="AW185" i="8"/>
  <c r="BI185" i="8"/>
  <c r="AI186" i="8"/>
  <c r="AS186" i="8"/>
  <c r="BD186" i="8"/>
  <c r="AA187" i="8"/>
  <c r="AJ187" i="8"/>
  <c r="AS187" i="8"/>
  <c r="BB187" i="8"/>
  <c r="BJ187" i="8"/>
  <c r="AD188" i="8"/>
  <c r="AL188" i="8"/>
  <c r="AT188" i="8"/>
  <c r="BB188" i="8"/>
  <c r="BJ188" i="8"/>
  <c r="G183" i="8"/>
  <c r="H183" i="8" s="1"/>
  <c r="I183" i="8" s="1"/>
  <c r="J183" i="8" s="1"/>
  <c r="K183" i="8" s="1"/>
  <c r="L183" i="8" s="1"/>
  <c r="M183" i="8" s="1"/>
  <c r="N183" i="8" s="1"/>
  <c r="O183" i="8" s="1"/>
  <c r="P183" i="8" s="1"/>
  <c r="Q183" i="8" s="1"/>
  <c r="R183" i="8" s="1"/>
  <c r="S183" i="8" s="1"/>
  <c r="T183" i="8" s="1"/>
  <c r="U183" i="8" s="1"/>
  <c r="V183" i="8" s="1"/>
  <c r="W183" i="8" s="1"/>
  <c r="X183" i="8" s="1"/>
  <c r="Y183" i="8" s="1"/>
  <c r="BL195" i="8"/>
  <c r="BL235" i="8"/>
  <c r="BD240" i="8"/>
  <c r="AO242" i="8"/>
  <c r="AU244" i="8"/>
  <c r="BK245" i="8"/>
  <c r="G204" i="8"/>
  <c r="H204" i="8" s="1"/>
  <c r="I204" i="8" s="1"/>
  <c r="J204" i="8" s="1"/>
  <c r="K204" i="8" s="1"/>
  <c r="L204" i="8" s="1"/>
  <c r="M204" i="8" s="1"/>
  <c r="N204" i="8" s="1"/>
  <c r="O204" i="8" s="1"/>
  <c r="P204" i="8" s="1"/>
  <c r="Q204" i="8" s="1"/>
  <c r="R204" i="8" s="1"/>
  <c r="S204" i="8" s="1"/>
  <c r="T204" i="8" s="1"/>
  <c r="U204" i="8" s="1"/>
  <c r="V204" i="8" s="1"/>
  <c r="W204" i="8" s="1"/>
  <c r="X204" i="8" s="1"/>
  <c r="Y204" i="8" s="1"/>
  <c r="AA178" i="8"/>
  <c r="BG178" i="8"/>
  <c r="AA180" i="8"/>
  <c r="AI182" i="8"/>
  <c r="AA183" i="8"/>
  <c r="AI185" i="8"/>
  <c r="AJ186" i="8"/>
  <c r="BE186" i="8"/>
  <c r="AT187" i="8"/>
  <c r="BK187" i="8"/>
  <c r="AU188" i="8"/>
  <c r="BK188" i="8"/>
  <c r="AB186" i="8"/>
  <c r="AH188" i="8"/>
  <c r="G177" i="8"/>
  <c r="H177" i="8" s="1"/>
  <c r="I177" i="8" s="1"/>
  <c r="J177" i="8" s="1"/>
  <c r="K177" i="8" s="1"/>
  <c r="L177" i="8" s="1"/>
  <c r="M177" i="8" s="1"/>
  <c r="N177" i="8" s="1"/>
  <c r="O177" i="8" s="1"/>
  <c r="P177" i="8" s="1"/>
  <c r="Q177" i="8" s="1"/>
  <c r="R177" i="8" s="1"/>
  <c r="S177" i="8" s="1"/>
  <c r="T177" i="8" s="1"/>
  <c r="U177" i="8" s="1"/>
  <c r="V177" i="8" s="1"/>
  <c r="W177" i="8" s="1"/>
  <c r="X177" i="8" s="1"/>
  <c r="Y177" i="8" s="1"/>
  <c r="AO239" i="8"/>
  <c r="AW245" i="8"/>
  <c r="BG177" i="8"/>
  <c r="BG179" i="8"/>
  <c r="AI183" i="8"/>
  <c r="AO186" i="8"/>
  <c r="AA188" i="8"/>
  <c r="AQ212" i="8"/>
  <c r="AO230" i="8"/>
  <c r="AF237" i="8"/>
  <c r="BL238" i="8"/>
  <c r="BM239" i="8"/>
  <c r="BE240" i="8"/>
  <c r="BC241" i="8"/>
  <c r="AU242" i="8"/>
  <c r="AG243" i="8"/>
  <c r="BL243" i="8"/>
  <c r="BA244" i="8"/>
  <c r="AM245" i="8"/>
  <c r="AA246" i="8"/>
  <c r="AY246" i="8"/>
  <c r="G239" i="8"/>
  <c r="H239" i="8" s="1"/>
  <c r="I239" i="8" s="1"/>
  <c r="J239" i="8" s="1"/>
  <c r="K239" i="8" s="1"/>
  <c r="L239" i="8" s="1"/>
  <c r="M239" i="8" s="1"/>
  <c r="N239" i="8" s="1"/>
  <c r="O239" i="8" s="1"/>
  <c r="P239" i="8" s="1"/>
  <c r="Q239" i="8" s="1"/>
  <c r="R239" i="8" s="1"/>
  <c r="S239" i="8" s="1"/>
  <c r="T239" i="8" s="1"/>
  <c r="U239" i="8" s="1"/>
  <c r="V239" i="8" s="1"/>
  <c r="W239" i="8" s="1"/>
  <c r="X239" i="8" s="1"/>
  <c r="Y239" i="8" s="1"/>
  <c r="G200" i="8"/>
  <c r="H200" i="8" s="1"/>
  <c r="I200" i="8" s="1"/>
  <c r="J200" i="8" s="1"/>
  <c r="K200" i="8" s="1"/>
  <c r="L200" i="8" s="1"/>
  <c r="M200" i="8" s="1"/>
  <c r="N200" i="8" s="1"/>
  <c r="O200" i="8" s="1"/>
  <c r="P200" i="8" s="1"/>
  <c r="Q200" i="8" s="1"/>
  <c r="R200" i="8" s="1"/>
  <c r="S200" i="8" s="1"/>
  <c r="T200" i="8" s="1"/>
  <c r="U200" i="8" s="1"/>
  <c r="V200" i="8" s="1"/>
  <c r="W200" i="8" s="1"/>
  <c r="X200" i="8" s="1"/>
  <c r="Y200" i="8" s="1"/>
  <c r="AJ177" i="8"/>
  <c r="AZ177" i="8"/>
  <c r="AB178" i="8"/>
  <c r="AR178" i="8"/>
  <c r="BH178" i="8"/>
  <c r="AJ179" i="8"/>
  <c r="AZ179" i="8"/>
  <c r="AB180" i="8"/>
  <c r="AR180" i="8"/>
  <c r="BH180" i="8"/>
  <c r="AJ182" i="8"/>
  <c r="AZ182" i="8"/>
  <c r="AB183" i="8"/>
  <c r="AR183" i="8"/>
  <c r="BH183" i="8"/>
  <c r="AJ185" i="8"/>
  <c r="AZ185" i="8"/>
  <c r="BM185" i="8"/>
  <c r="AK186" i="8"/>
  <c r="AV186" i="8"/>
  <c r="BG186" i="8"/>
  <c r="AC187" i="8"/>
  <c r="AL187" i="8"/>
  <c r="AU187" i="8"/>
  <c r="BD187" i="8"/>
  <c r="BL187" i="8"/>
  <c r="AF188" i="8"/>
  <c r="AN188" i="8"/>
  <c r="AV188" i="8"/>
  <c r="BD188" i="8"/>
  <c r="BL188" i="8"/>
  <c r="G179" i="8"/>
  <c r="H179" i="8" s="1"/>
  <c r="I179" i="8" s="1"/>
  <c r="J179" i="8" s="1"/>
  <c r="K179" i="8" s="1"/>
  <c r="L179" i="8" s="1"/>
  <c r="M179" i="8" s="1"/>
  <c r="N179" i="8" s="1"/>
  <c r="O179" i="8" s="1"/>
  <c r="P179" i="8" s="1"/>
  <c r="Q179" i="8" s="1"/>
  <c r="R179" i="8" s="1"/>
  <c r="S179" i="8" s="1"/>
  <c r="T179" i="8" s="1"/>
  <c r="U179" i="8" s="1"/>
  <c r="V179" i="8" s="1"/>
  <c r="W179" i="8" s="1"/>
  <c r="X179" i="8" s="1"/>
  <c r="Y179" i="8" s="1"/>
  <c r="AA222" i="8"/>
  <c r="BE237" i="8"/>
  <c r="AD241" i="8"/>
  <c r="BA242" i="8"/>
  <c r="AE244" i="8"/>
  <c r="AV245" i="8"/>
  <c r="BC246" i="8"/>
  <c r="G191" i="8"/>
  <c r="H191" i="8" s="1"/>
  <c r="I191" i="8" s="1"/>
  <c r="J191" i="8" s="1"/>
  <c r="K191" i="8" s="1"/>
  <c r="L191" i="8" s="1"/>
  <c r="M191" i="8" s="1"/>
  <c r="N191" i="8" s="1"/>
  <c r="O191" i="8" s="1"/>
  <c r="P191" i="8" s="1"/>
  <c r="Q191" i="8" s="1"/>
  <c r="R191" i="8" s="1"/>
  <c r="S191" i="8" s="1"/>
  <c r="T191" i="8" s="1"/>
  <c r="U191" i="8" s="1"/>
  <c r="V191" i="8" s="1"/>
  <c r="W191" i="8" s="1"/>
  <c r="X191" i="8" s="1"/>
  <c r="Y191" i="8" s="1"/>
  <c r="BE177" i="8"/>
  <c r="AW178" i="8"/>
  <c r="AO179" i="8"/>
  <c r="AG180" i="8"/>
  <c r="BM180" i="8"/>
  <c r="BE182" i="8"/>
  <c r="BM183" i="8"/>
  <c r="AY186" i="8"/>
  <c r="AE187" i="8"/>
  <c r="Z188" i="8"/>
  <c r="AX188" i="8"/>
  <c r="AU232" i="8"/>
  <c r="AS243" i="8"/>
  <c r="G225" i="8"/>
  <c r="H225" i="8" s="1"/>
  <c r="I225" i="8" s="1"/>
  <c r="J225" i="8" s="1"/>
  <c r="K225" i="8" s="1"/>
  <c r="L225" i="8" s="1"/>
  <c r="M225" i="8" s="1"/>
  <c r="N225" i="8" s="1"/>
  <c r="O225" i="8" s="1"/>
  <c r="P225" i="8" s="1"/>
  <c r="Q225" i="8" s="1"/>
  <c r="R225" i="8" s="1"/>
  <c r="S225" i="8" s="1"/>
  <c r="T225" i="8" s="1"/>
  <c r="U225" i="8" s="1"/>
  <c r="V225" i="8" s="1"/>
  <c r="W225" i="8" s="1"/>
  <c r="X225" i="8" s="1"/>
  <c r="Y225" i="8" s="1"/>
  <c r="AY178" i="8"/>
  <c r="AQ182" i="8"/>
  <c r="AQ185" i="8"/>
  <c r="AZ186" i="8"/>
  <c r="AY187" i="8"/>
  <c r="BG188" i="8"/>
  <c r="AW215" i="8"/>
  <c r="AG231" i="8"/>
  <c r="AV237" i="8"/>
  <c r="BM238" i="8"/>
  <c r="AE240" i="8"/>
  <c r="BL240" i="8"/>
  <c r="BD241" i="8"/>
  <c r="AZ242" i="8"/>
  <c r="AM243" i="8"/>
  <c r="BM243" i="8"/>
  <c r="BD244" i="8"/>
  <c r="AS245" i="8"/>
  <c r="AB246" i="8"/>
  <c r="BB246" i="8"/>
  <c r="G232" i="8"/>
  <c r="H232" i="8" s="1"/>
  <c r="I232" i="8" s="1"/>
  <c r="J232" i="8" s="1"/>
  <c r="K232" i="8" s="1"/>
  <c r="L232" i="8" s="1"/>
  <c r="M232" i="8" s="1"/>
  <c r="N232" i="8" s="1"/>
  <c r="O232" i="8" s="1"/>
  <c r="P232" i="8" s="1"/>
  <c r="Q232" i="8" s="1"/>
  <c r="R232" i="8" s="1"/>
  <c r="S232" i="8" s="1"/>
  <c r="T232" i="8" s="1"/>
  <c r="U232" i="8" s="1"/>
  <c r="V232" i="8" s="1"/>
  <c r="W232" i="8" s="1"/>
  <c r="X232" i="8" s="1"/>
  <c r="Y232" i="8" s="1"/>
  <c r="G197" i="8"/>
  <c r="H197" i="8" s="1"/>
  <c r="I197" i="8" s="1"/>
  <c r="J197" i="8" s="1"/>
  <c r="K197" i="8" s="1"/>
  <c r="L197" i="8" s="1"/>
  <c r="M197" i="8" s="1"/>
  <c r="N197" i="8" s="1"/>
  <c r="O197" i="8" s="1"/>
  <c r="P197" i="8" s="1"/>
  <c r="Q197" i="8" s="1"/>
  <c r="R197" i="8" s="1"/>
  <c r="S197" i="8" s="1"/>
  <c r="T197" i="8" s="1"/>
  <c r="U197" i="8" s="1"/>
  <c r="V197" i="8" s="1"/>
  <c r="W197" i="8" s="1"/>
  <c r="X197" i="8" s="1"/>
  <c r="Y197" i="8" s="1"/>
  <c r="AK177" i="8"/>
  <c r="BA177" i="8"/>
  <c r="AC178" i="8"/>
  <c r="AS178" i="8"/>
  <c r="BI178" i="8"/>
  <c r="AK179" i="8"/>
  <c r="BA179" i="8"/>
  <c r="AC180" i="8"/>
  <c r="AS180" i="8"/>
  <c r="BI180" i="8"/>
  <c r="AK182" i="8"/>
  <c r="BA182" i="8"/>
  <c r="AC183" i="8"/>
  <c r="AS183" i="8"/>
  <c r="BI183" i="8"/>
  <c r="AK185" i="8"/>
  <c r="BA185" i="8"/>
  <c r="AA186" i="8"/>
  <c r="AM186" i="8"/>
  <c r="AW186" i="8"/>
  <c r="BH186" i="8"/>
  <c r="AD187" i="8"/>
  <c r="AM187" i="8"/>
  <c r="AV187" i="8"/>
  <c r="BE187" i="8"/>
  <c r="BM187" i="8"/>
  <c r="AG188" i="8"/>
  <c r="AO188" i="8"/>
  <c r="AW188" i="8"/>
  <c r="BE188" i="8"/>
  <c r="BM188" i="8"/>
  <c r="G178" i="8"/>
  <c r="H178" i="8" s="1"/>
  <c r="I178" i="8" s="1"/>
  <c r="J178" i="8" s="1"/>
  <c r="K178" i="8" s="1"/>
  <c r="L178" i="8" s="1"/>
  <c r="M178" i="8" s="1"/>
  <c r="N178" i="8" s="1"/>
  <c r="O178" i="8" s="1"/>
  <c r="P178" i="8" s="1"/>
  <c r="Q178" i="8" s="1"/>
  <c r="R178" i="8" s="1"/>
  <c r="S178" i="8" s="1"/>
  <c r="T178" i="8" s="1"/>
  <c r="U178" i="8" s="1"/>
  <c r="V178" i="8" s="1"/>
  <c r="W178" i="8" s="1"/>
  <c r="X178" i="8" s="1"/>
  <c r="Y178" i="8" s="1"/>
  <c r="AQ231" i="8"/>
  <c r="AL239" i="8"/>
  <c r="AF240" i="8"/>
  <c r="BK241" i="8"/>
  <c r="AR243" i="8"/>
  <c r="BE244" i="8"/>
  <c r="AF246" i="8"/>
  <c r="G227" i="8"/>
  <c r="H227" i="8" s="1"/>
  <c r="I227" i="8" s="1"/>
  <c r="J227" i="8" s="1"/>
  <c r="K227" i="8" s="1"/>
  <c r="L227" i="8" s="1"/>
  <c r="M227" i="8" s="1"/>
  <c r="N227" i="8" s="1"/>
  <c r="O227" i="8" s="1"/>
  <c r="P227" i="8" s="1"/>
  <c r="Q227" i="8" s="1"/>
  <c r="R227" i="8" s="1"/>
  <c r="S227" i="8" s="1"/>
  <c r="T227" i="8" s="1"/>
  <c r="U227" i="8" s="1"/>
  <c r="V227" i="8" s="1"/>
  <c r="W227" i="8" s="1"/>
  <c r="X227" i="8" s="1"/>
  <c r="Y227" i="8" s="1"/>
  <c r="AO177" i="8"/>
  <c r="AG178" i="8"/>
  <c r="BM178" i="8"/>
  <c r="BE179" i="8"/>
  <c r="AW180" i="8"/>
  <c r="AO182" i="8"/>
  <c r="AG183" i="8"/>
  <c r="BC185" i="8"/>
  <c r="BI186" i="8"/>
  <c r="AW187" i="8"/>
  <c r="AP188" i="8"/>
  <c r="BL237" i="8"/>
  <c r="BE242" i="8"/>
  <c r="AJ246" i="8"/>
  <c r="AI178" i="8"/>
  <c r="AQ179" i="8"/>
  <c r="AA182" i="8"/>
  <c r="AY183" i="8"/>
  <c r="AC186" i="8"/>
  <c r="AO187" i="8"/>
  <c r="AI188" i="8"/>
  <c r="G182" i="8"/>
  <c r="H182" i="8" s="1"/>
  <c r="I182" i="8" s="1"/>
  <c r="J182" i="8" s="1"/>
  <c r="K182" i="8" s="1"/>
  <c r="L182" i="8" s="1"/>
  <c r="M182" i="8" s="1"/>
  <c r="N182" i="8" s="1"/>
  <c r="O182" i="8" s="1"/>
  <c r="P182" i="8" s="1"/>
  <c r="Q182" i="8" s="1"/>
  <c r="R182" i="8" s="1"/>
  <c r="S182" i="8" s="1"/>
  <c r="T182" i="8" s="1"/>
  <c r="U182" i="8" s="1"/>
  <c r="V182" i="8" s="1"/>
  <c r="W182" i="8" s="1"/>
  <c r="X182" i="8" s="1"/>
  <c r="Y182" i="8" s="1"/>
  <c r="G246" i="8"/>
  <c r="H246" i="8" s="1"/>
  <c r="I246" i="8" s="1"/>
  <c r="J246" i="8" s="1"/>
  <c r="K246" i="8" s="1"/>
  <c r="L246" i="8" s="1"/>
  <c r="M246" i="8" s="1"/>
  <c r="N246" i="8" s="1"/>
  <c r="O246" i="8" s="1"/>
  <c r="P246" i="8" s="1"/>
  <c r="Q246" i="8" s="1"/>
  <c r="R246" i="8" s="1"/>
  <c r="S246" i="8" s="1"/>
  <c r="T246" i="8" s="1"/>
  <c r="U246" i="8" s="1"/>
  <c r="V246" i="8" s="1"/>
  <c r="W246" i="8" s="1"/>
  <c r="X246" i="8" s="1"/>
  <c r="Y246" i="8" s="1"/>
  <c r="G238" i="8"/>
  <c r="H238" i="8" s="1"/>
  <c r="I238" i="8" s="1"/>
  <c r="J238" i="8" s="1"/>
  <c r="K238" i="8" s="1"/>
  <c r="L238" i="8" s="1"/>
  <c r="M238" i="8" s="1"/>
  <c r="N238" i="8" s="1"/>
  <c r="O238" i="8" s="1"/>
  <c r="P238" i="8" s="1"/>
  <c r="Q238" i="8" s="1"/>
  <c r="R238" i="8" s="1"/>
  <c r="S238" i="8" s="1"/>
  <c r="T238" i="8" s="1"/>
  <c r="U238" i="8" s="1"/>
  <c r="V238" i="8" s="1"/>
  <c r="W238" i="8" s="1"/>
  <c r="X238" i="8" s="1"/>
  <c r="Y238" i="8" s="1"/>
  <c r="G222" i="8"/>
  <c r="H222" i="8" s="1"/>
  <c r="I222" i="8" s="1"/>
  <c r="J222" i="8" s="1"/>
  <c r="K222" i="8" s="1"/>
  <c r="L222" i="8" s="1"/>
  <c r="M222" i="8" s="1"/>
  <c r="N222" i="8" s="1"/>
  <c r="O222" i="8" s="1"/>
  <c r="P222" i="8" s="1"/>
  <c r="Q222" i="8" s="1"/>
  <c r="R222" i="8" s="1"/>
  <c r="S222" i="8" s="1"/>
  <c r="T222" i="8" s="1"/>
  <c r="U222" i="8" s="1"/>
  <c r="V222" i="8" s="1"/>
  <c r="W222" i="8" s="1"/>
  <c r="X222" i="8" s="1"/>
  <c r="Y222" i="8" s="1"/>
  <c r="G198" i="8"/>
  <c r="H198" i="8" s="1"/>
  <c r="I198" i="8" s="1"/>
  <c r="J198" i="8" s="1"/>
  <c r="K198" i="8" s="1"/>
  <c r="L198" i="8" s="1"/>
  <c r="M198" i="8" s="1"/>
  <c r="N198" i="8" s="1"/>
  <c r="O198" i="8" s="1"/>
  <c r="P198" i="8" s="1"/>
  <c r="Q198" i="8" s="1"/>
  <c r="R198" i="8" s="1"/>
  <c r="S198" i="8" s="1"/>
  <c r="T198" i="8" s="1"/>
  <c r="U198" i="8" s="1"/>
  <c r="V198" i="8" s="1"/>
  <c r="W198" i="8" s="1"/>
  <c r="X198" i="8" s="1"/>
  <c r="Y198" i="8" s="1"/>
  <c r="G230" i="8"/>
  <c r="H230" i="8" s="1"/>
  <c r="I230" i="8" s="1"/>
  <c r="J230" i="8" s="1"/>
  <c r="K230" i="8" s="1"/>
  <c r="L230" i="8" s="1"/>
  <c r="M230" i="8" s="1"/>
  <c r="N230" i="8" s="1"/>
  <c r="O230" i="8" s="1"/>
  <c r="P230" i="8" s="1"/>
  <c r="Q230" i="8" s="1"/>
  <c r="R230" i="8" s="1"/>
  <c r="S230" i="8" s="1"/>
  <c r="T230" i="8" s="1"/>
  <c r="U230" i="8" s="1"/>
  <c r="V230" i="8" s="1"/>
  <c r="W230" i="8" s="1"/>
  <c r="X230" i="8" s="1"/>
  <c r="Y230" i="8" s="1"/>
  <c r="G206" i="8"/>
  <c r="H206" i="8" s="1"/>
  <c r="I206" i="8" s="1"/>
  <c r="J206" i="8" s="1"/>
  <c r="K206" i="8" s="1"/>
  <c r="L206" i="8" s="1"/>
  <c r="M206" i="8" s="1"/>
  <c r="N206" i="8" s="1"/>
  <c r="O206" i="8" s="1"/>
  <c r="P206" i="8" s="1"/>
  <c r="Q206" i="8" s="1"/>
  <c r="R206" i="8" s="1"/>
  <c r="S206" i="8" s="1"/>
  <c r="T206" i="8" s="1"/>
  <c r="U206" i="8" s="1"/>
  <c r="V206" i="8" s="1"/>
  <c r="W206" i="8" s="1"/>
  <c r="X206" i="8" s="1"/>
  <c r="Y206" i="8" s="1"/>
  <c r="G190" i="8"/>
  <c r="H190" i="8" s="1"/>
  <c r="I190" i="8" s="1"/>
  <c r="J190" i="8" s="1"/>
  <c r="K190" i="8" s="1"/>
  <c r="L190" i="8" s="1"/>
  <c r="M190" i="8" s="1"/>
  <c r="N190" i="8" s="1"/>
  <c r="O190" i="8" s="1"/>
  <c r="P190" i="8" s="1"/>
  <c r="Q190" i="8" s="1"/>
  <c r="R190" i="8" s="1"/>
  <c r="S190" i="8" s="1"/>
  <c r="T190" i="8" s="1"/>
  <c r="U190" i="8" s="1"/>
  <c r="V190" i="8" s="1"/>
  <c r="W190" i="8" s="1"/>
  <c r="X190" i="8" s="1"/>
  <c r="Y190" i="8" s="1"/>
  <c r="AG105" i="8"/>
  <c r="AO105" i="8"/>
  <c r="AW105" i="8"/>
  <c r="BE105" i="8"/>
  <c r="BM105" i="8"/>
  <c r="AG106" i="8"/>
  <c r="AO106" i="8"/>
  <c r="AW106" i="8"/>
  <c r="BE106" i="8"/>
  <c r="BM106" i="8"/>
  <c r="AG107" i="8"/>
  <c r="AO107" i="8"/>
  <c r="AW107" i="8"/>
  <c r="BE107" i="8"/>
  <c r="BM107" i="8"/>
  <c r="AG108" i="8"/>
  <c r="AO108" i="8"/>
  <c r="AW108" i="8"/>
  <c r="BE108" i="8"/>
  <c r="BM108" i="8"/>
  <c r="AG110" i="8"/>
  <c r="AO110" i="8"/>
  <c r="AW110" i="8"/>
  <c r="BE110" i="8"/>
  <c r="BM110" i="8"/>
  <c r="AG111" i="8"/>
  <c r="AO111" i="8"/>
  <c r="AW111" i="8"/>
  <c r="BE111" i="8"/>
  <c r="BM111" i="8"/>
  <c r="AG112" i="8"/>
  <c r="AO112" i="8"/>
  <c r="AW112" i="8"/>
  <c r="BE112" i="8"/>
  <c r="BM112" i="8"/>
  <c r="AG114" i="8"/>
  <c r="AO114" i="8"/>
  <c r="AW114" i="8"/>
  <c r="BE114" i="8"/>
  <c r="BM114" i="8"/>
  <c r="AG115" i="8"/>
  <c r="AO115" i="8"/>
  <c r="AW115" i="8"/>
  <c r="BE115" i="8"/>
  <c r="BM115" i="8"/>
  <c r="AG117" i="8"/>
  <c r="AO117" i="8"/>
  <c r="AW117" i="8"/>
  <c r="BE117" i="8"/>
  <c r="BM117" i="8"/>
  <c r="AG118" i="8"/>
  <c r="AO118" i="8"/>
  <c r="AW118" i="8"/>
  <c r="BE118" i="8"/>
  <c r="BM118" i="8"/>
  <c r="AG120" i="8"/>
  <c r="AO120" i="8"/>
  <c r="AW120" i="8"/>
  <c r="BE120" i="8"/>
  <c r="BM120" i="8"/>
  <c r="AG121" i="8"/>
  <c r="AO121" i="8"/>
  <c r="AW121" i="8"/>
  <c r="BE121" i="8"/>
  <c r="BM121" i="8"/>
  <c r="AG123" i="8"/>
  <c r="AO123" i="8"/>
  <c r="AW123" i="8"/>
  <c r="BE123" i="8"/>
  <c r="BM123" i="8"/>
  <c r="AH105" i="8"/>
  <c r="AP105" i="8"/>
  <c r="AX105" i="8"/>
  <c r="BF105" i="8"/>
  <c r="AH106" i="8"/>
  <c r="AP106" i="8"/>
  <c r="AX106" i="8"/>
  <c r="BF106" i="8"/>
  <c r="AH107" i="8"/>
  <c r="AP107" i="8"/>
  <c r="AX107" i="8"/>
  <c r="BF107" i="8"/>
  <c r="AH108" i="8"/>
  <c r="AP108" i="8"/>
  <c r="AX108" i="8"/>
  <c r="BF108" i="8"/>
  <c r="AH110" i="8"/>
  <c r="AP110" i="8"/>
  <c r="AX110" i="8"/>
  <c r="BF110" i="8"/>
  <c r="AH111" i="8"/>
  <c r="AP111" i="8"/>
  <c r="AX111" i="8"/>
  <c r="BF111" i="8"/>
  <c r="AH112" i="8"/>
  <c r="AP112" i="8"/>
  <c r="AX112" i="8"/>
  <c r="BF112" i="8"/>
  <c r="AH114" i="8"/>
  <c r="AP114" i="8"/>
  <c r="AX114" i="8"/>
  <c r="BF114" i="8"/>
  <c r="AH115" i="8"/>
  <c r="AP115" i="8"/>
  <c r="AX115" i="8"/>
  <c r="BF115" i="8"/>
  <c r="AH117" i="8"/>
  <c r="AP117" i="8"/>
  <c r="AX117" i="8"/>
  <c r="BF117" i="8"/>
  <c r="AH118" i="8"/>
  <c r="AP118" i="8"/>
  <c r="AX118" i="8"/>
  <c r="BF118" i="8"/>
  <c r="AH120" i="8"/>
  <c r="AP120" i="8"/>
  <c r="AX120" i="8"/>
  <c r="BF120" i="8"/>
  <c r="AH121" i="8"/>
  <c r="AP121" i="8"/>
  <c r="AX121" i="8"/>
  <c r="BF121" i="8"/>
  <c r="AH123" i="8"/>
  <c r="AP123" i="8"/>
  <c r="AX123" i="8"/>
  <c r="BF123" i="8"/>
  <c r="AJ105" i="8"/>
  <c r="AR105" i="8"/>
  <c r="AZ105" i="8"/>
  <c r="BH105" i="8"/>
  <c r="AJ106" i="8"/>
  <c r="AR106" i="8"/>
  <c r="AZ106" i="8"/>
  <c r="BH106" i="8"/>
  <c r="AJ107" i="8"/>
  <c r="AR107" i="8"/>
  <c r="AZ107" i="8"/>
  <c r="BH107" i="8"/>
  <c r="AJ108" i="8"/>
  <c r="AR108" i="8"/>
  <c r="AZ108" i="8"/>
  <c r="BH108" i="8"/>
  <c r="AJ110" i="8"/>
  <c r="AR110" i="8"/>
  <c r="AZ110" i="8"/>
  <c r="BH110" i="8"/>
  <c r="AJ111" i="8"/>
  <c r="AR111" i="8"/>
  <c r="AZ111" i="8"/>
  <c r="BH111" i="8"/>
  <c r="AJ112" i="8"/>
  <c r="AR112" i="8"/>
  <c r="AZ112" i="8"/>
  <c r="BH112" i="8"/>
  <c r="AJ114" i="8"/>
  <c r="AR114" i="8"/>
  <c r="AZ114" i="8"/>
  <c r="BH114" i="8"/>
  <c r="AJ115" i="8"/>
  <c r="AR115" i="8"/>
  <c r="AZ115" i="8"/>
  <c r="BH115" i="8"/>
  <c r="AJ117" i="8"/>
  <c r="AR117" i="8"/>
  <c r="AZ117" i="8"/>
  <c r="BH117" i="8"/>
  <c r="AK105" i="8"/>
  <c r="AS105" i="8"/>
  <c r="BA105" i="8"/>
  <c r="BI105" i="8"/>
  <c r="AK106" i="8"/>
  <c r="AS106" i="8"/>
  <c r="BA106" i="8"/>
  <c r="BI106" i="8"/>
  <c r="AK107" i="8"/>
  <c r="AS107" i="8"/>
  <c r="BA107" i="8"/>
  <c r="BI107" i="8"/>
  <c r="AK108" i="8"/>
  <c r="AS108" i="8"/>
  <c r="BA108" i="8"/>
  <c r="BI108" i="8"/>
  <c r="AK110" i="8"/>
  <c r="AS110" i="8"/>
  <c r="BA110" i="8"/>
  <c r="BI110" i="8"/>
  <c r="AK111" i="8"/>
  <c r="AS111" i="8"/>
  <c r="BA111" i="8"/>
  <c r="BI111" i="8"/>
  <c r="AK112" i="8"/>
  <c r="AS112" i="8"/>
  <c r="BA112" i="8"/>
  <c r="BI112" i="8"/>
  <c r="AK114" i="8"/>
  <c r="AS114" i="8"/>
  <c r="BA114" i="8"/>
  <c r="BI114" i="8"/>
  <c r="AK115" i="8"/>
  <c r="AS115" i="8"/>
  <c r="BA115" i="8"/>
  <c r="BI115" i="8"/>
  <c r="AK117" i="8"/>
  <c r="AS117" i="8"/>
  <c r="BA117" i="8"/>
  <c r="BI117" i="8"/>
  <c r="AK118" i="8"/>
  <c r="AS118" i="8"/>
  <c r="BA118" i="8"/>
  <c r="BI118" i="8"/>
  <c r="AK120" i="8"/>
  <c r="AS120" i="8"/>
  <c r="BA120" i="8"/>
  <c r="BI120" i="8"/>
  <c r="AK121" i="8"/>
  <c r="AD105" i="8"/>
  <c r="AL105" i="8"/>
  <c r="AT105" i="8"/>
  <c r="BB105" i="8"/>
  <c r="BJ105" i="8"/>
  <c r="AD106" i="8"/>
  <c r="AL106" i="8"/>
  <c r="AT106" i="8"/>
  <c r="BB106" i="8"/>
  <c r="BJ106" i="8"/>
  <c r="AD107" i="8"/>
  <c r="AL107" i="8"/>
  <c r="AT107" i="8"/>
  <c r="BB107" i="8"/>
  <c r="BJ107" i="8"/>
  <c r="AD108" i="8"/>
  <c r="AL108" i="8"/>
  <c r="AT108" i="8"/>
  <c r="BB108" i="8"/>
  <c r="BJ108" i="8"/>
  <c r="AD110" i="8"/>
  <c r="AL110" i="8"/>
  <c r="AT110" i="8"/>
  <c r="BB110" i="8"/>
  <c r="BJ110" i="8"/>
  <c r="AD111" i="8"/>
  <c r="AL111" i="8"/>
  <c r="AT111" i="8"/>
  <c r="BB111" i="8"/>
  <c r="BJ111" i="8"/>
  <c r="AD112" i="8"/>
  <c r="AL112" i="8"/>
  <c r="AT112" i="8"/>
  <c r="BB112" i="8"/>
  <c r="BJ112" i="8"/>
  <c r="AD114" i="8"/>
  <c r="AL114" i="8"/>
  <c r="AT114" i="8"/>
  <c r="BB114" i="8"/>
  <c r="BJ114" i="8"/>
  <c r="AD115" i="8"/>
  <c r="AL115" i="8"/>
  <c r="AT115" i="8"/>
  <c r="BB115" i="8"/>
  <c r="BJ115" i="8"/>
  <c r="AD117" i="8"/>
  <c r="AL117" i="8"/>
  <c r="AT117" i="8"/>
  <c r="BB117" i="8"/>
  <c r="BJ117" i="8"/>
  <c r="AD118" i="8"/>
  <c r="AL118" i="8"/>
  <c r="AT118" i="8"/>
  <c r="BB118" i="8"/>
  <c r="BJ118" i="8"/>
  <c r="AD120" i="8"/>
  <c r="AL120" i="8"/>
  <c r="AT120" i="8"/>
  <c r="BB120" i="8"/>
  <c r="BJ120" i="8"/>
  <c r="AD121" i="8"/>
  <c r="AM105" i="8"/>
  <c r="BG105" i="8"/>
  <c r="AF106" i="8"/>
  <c r="BC106" i="8"/>
  <c r="AV107" i="8"/>
  <c r="AQ108" i="8"/>
  <c r="BL108" i="8"/>
  <c r="AM110" i="8"/>
  <c r="BG110" i="8"/>
  <c r="AF111" i="8"/>
  <c r="BC111" i="8"/>
  <c r="AV112" i="8"/>
  <c r="AQ114" i="8"/>
  <c r="BL114" i="8"/>
  <c r="AM115" i="8"/>
  <c r="BG115" i="8"/>
  <c r="AF117" i="8"/>
  <c r="BC117" i="8"/>
  <c r="AR118" i="8"/>
  <c r="BH118" i="8"/>
  <c r="AR120" i="8"/>
  <c r="BH120" i="8"/>
  <c r="AQ121" i="8"/>
  <c r="BA121" i="8"/>
  <c r="BK121" i="8"/>
  <c r="AK123" i="8"/>
  <c r="AU123" i="8"/>
  <c r="BG123" i="8"/>
  <c r="AK124" i="8"/>
  <c r="AS124" i="8"/>
  <c r="BA124" i="8"/>
  <c r="BI124" i="8"/>
  <c r="AJ126" i="8"/>
  <c r="AR126" i="8"/>
  <c r="AZ126" i="8"/>
  <c r="BH126" i="8"/>
  <c r="AJ127" i="8"/>
  <c r="AR127" i="8"/>
  <c r="AZ127" i="8"/>
  <c r="BH127" i="8"/>
  <c r="AJ129" i="8"/>
  <c r="AR129" i="8"/>
  <c r="AZ129" i="8"/>
  <c r="BH129" i="8"/>
  <c r="AJ130" i="8"/>
  <c r="AR130" i="8"/>
  <c r="AZ130" i="8"/>
  <c r="BH130" i="8"/>
  <c r="AI132" i="8"/>
  <c r="AQ132" i="8"/>
  <c r="AY132" i="8"/>
  <c r="BG132" i="8"/>
  <c r="AI133" i="8"/>
  <c r="AQ133" i="8"/>
  <c r="AY133" i="8"/>
  <c r="BG133" i="8"/>
  <c r="AI135" i="8"/>
  <c r="AQ135" i="8"/>
  <c r="AY135" i="8"/>
  <c r="BG135" i="8"/>
  <c r="AQ105" i="8"/>
  <c r="BL105" i="8"/>
  <c r="AM106" i="8"/>
  <c r="BG106" i="8"/>
  <c r="AF107" i="8"/>
  <c r="BC107" i="8"/>
  <c r="AV108" i="8"/>
  <c r="AQ110" i="8"/>
  <c r="BL110" i="8"/>
  <c r="AM111" i="8"/>
  <c r="BG111" i="8"/>
  <c r="AF112" i="8"/>
  <c r="BC112" i="8"/>
  <c r="AV114" i="8"/>
  <c r="AQ115" i="8"/>
  <c r="BL115" i="8"/>
  <c r="AM117" i="8"/>
  <c r="BG117" i="8"/>
  <c r="AF118" i="8"/>
  <c r="AV118" i="8"/>
  <c r="BL118" i="8"/>
  <c r="AF120" i="8"/>
  <c r="AV120" i="8"/>
  <c r="BL120" i="8"/>
  <c r="AF121" i="8"/>
  <c r="AS121" i="8"/>
  <c r="BC121" i="8"/>
  <c r="AM123" i="8"/>
  <c r="AY123" i="8"/>
  <c r="BI123" i="8"/>
  <c r="AE124" i="8"/>
  <c r="AM124" i="8"/>
  <c r="AU124" i="8"/>
  <c r="BC124" i="8"/>
  <c r="BK124" i="8"/>
  <c r="AD126" i="8"/>
  <c r="AL126" i="8"/>
  <c r="AT126" i="8"/>
  <c r="BB126" i="8"/>
  <c r="BJ126" i="8"/>
  <c r="AD127" i="8"/>
  <c r="AL127" i="8"/>
  <c r="AT127" i="8"/>
  <c r="BB127" i="8"/>
  <c r="BJ127" i="8"/>
  <c r="AV105" i="8"/>
  <c r="AQ106" i="8"/>
  <c r="BL106" i="8"/>
  <c r="AM107" i="8"/>
  <c r="BG107" i="8"/>
  <c r="AF108" i="8"/>
  <c r="BC108" i="8"/>
  <c r="AV110" i="8"/>
  <c r="AQ111" i="8"/>
  <c r="BL111" i="8"/>
  <c r="AM112" i="8"/>
  <c r="BG112" i="8"/>
  <c r="AF114" i="8"/>
  <c r="AE105" i="8"/>
  <c r="AY105" i="8"/>
  <c r="AU106" i="8"/>
  <c r="AN107" i="8"/>
  <c r="BK107" i="8"/>
  <c r="AI108" i="8"/>
  <c r="BD108" i="8"/>
  <c r="AE110" i="8"/>
  <c r="AY110" i="8"/>
  <c r="AU111" i="8"/>
  <c r="AN112" i="8"/>
  <c r="BK112" i="8"/>
  <c r="AI114" i="8"/>
  <c r="BD114" i="8"/>
  <c r="AF105" i="8"/>
  <c r="BC105" i="8"/>
  <c r="AV106" i="8"/>
  <c r="AQ107" i="8"/>
  <c r="BL107" i="8"/>
  <c r="AM108" i="8"/>
  <c r="BG108" i="8"/>
  <c r="AF110" i="8"/>
  <c r="BC110" i="8"/>
  <c r="AI106" i="8"/>
  <c r="AU107" i="8"/>
  <c r="AY108" i="8"/>
  <c r="BK110" i="8"/>
  <c r="BK111" i="8"/>
  <c r="BD112" i="8"/>
  <c r="AY114" i="8"/>
  <c r="AF115" i="8"/>
  <c r="BK115" i="8"/>
  <c r="AQ117" i="8"/>
  <c r="AU118" i="8"/>
  <c r="AN120" i="8"/>
  <c r="BK120" i="8"/>
  <c r="AJ121" i="8"/>
  <c r="AY121" i="8"/>
  <c r="BL121" i="8"/>
  <c r="AE123" i="8"/>
  <c r="AS123" i="8"/>
  <c r="BH123" i="8"/>
  <c r="AI124" i="8"/>
  <c r="AT124" i="8"/>
  <c r="BE124" i="8"/>
  <c r="AN126" i="8"/>
  <c r="AX126" i="8"/>
  <c r="BI126" i="8"/>
  <c r="AH127" i="8"/>
  <c r="AS127" i="8"/>
  <c r="BD127" i="8"/>
  <c r="AK129" i="8"/>
  <c r="AT129" i="8"/>
  <c r="BC129" i="8"/>
  <c r="BL129" i="8"/>
  <c r="AH130" i="8"/>
  <c r="AQ130" i="8"/>
  <c r="BA130" i="8"/>
  <c r="BJ130" i="8"/>
  <c r="AE132" i="8"/>
  <c r="AN132" i="8"/>
  <c r="AW132" i="8"/>
  <c r="BF132" i="8"/>
  <c r="AL133" i="8"/>
  <c r="AU133" i="8"/>
  <c r="BD133" i="8"/>
  <c r="BM133" i="8"/>
  <c r="AJ135" i="8"/>
  <c r="AS135" i="8"/>
  <c r="BB135" i="8"/>
  <c r="BK135" i="8"/>
  <c r="AF136" i="8"/>
  <c r="AN136" i="8"/>
  <c r="AV136" i="8"/>
  <c r="BD136" i="8"/>
  <c r="BL136" i="8"/>
  <c r="AF138" i="8"/>
  <c r="AN138" i="8"/>
  <c r="AV138" i="8"/>
  <c r="BD138" i="8"/>
  <c r="BL138" i="8"/>
  <c r="AF139" i="8"/>
  <c r="AN139" i="8"/>
  <c r="AV139" i="8"/>
  <c r="BD139" i="8"/>
  <c r="BL139" i="8"/>
  <c r="AD141" i="8"/>
  <c r="AL141" i="8"/>
  <c r="AT141" i="8"/>
  <c r="BB141" i="8"/>
  <c r="BJ141" i="8"/>
  <c r="AD142" i="8"/>
  <c r="AL142" i="8"/>
  <c r="AT142" i="8"/>
  <c r="BB142" i="8"/>
  <c r="BJ142" i="8"/>
  <c r="AK144" i="8"/>
  <c r="AS144" i="8"/>
  <c r="BA144" i="8"/>
  <c r="BI144" i="8"/>
  <c r="AK145" i="8"/>
  <c r="AS145" i="8"/>
  <c r="BA145" i="8"/>
  <c r="BI145" i="8"/>
  <c r="AK147" i="8"/>
  <c r="AS147" i="8"/>
  <c r="BA147" i="8"/>
  <c r="BI147" i="8"/>
  <c r="AK148" i="8"/>
  <c r="AS148" i="8"/>
  <c r="BA148" i="8"/>
  <c r="BI148" i="8"/>
  <c r="AK150" i="8"/>
  <c r="AS150" i="8"/>
  <c r="BA150" i="8"/>
  <c r="BI150" i="8"/>
  <c r="AJ151" i="8"/>
  <c r="AR151" i="8"/>
  <c r="AZ151" i="8"/>
  <c r="BH151" i="8"/>
  <c r="AJ152" i="8"/>
  <c r="AR152" i="8"/>
  <c r="AU105" i="8"/>
  <c r="BD106" i="8"/>
  <c r="AI111" i="8"/>
  <c r="AE112" i="8"/>
  <c r="BK114" i="8"/>
  <c r="AU115" i="8"/>
  <c r="AY117" i="8"/>
  <c r="AI118" i="8"/>
  <c r="BC118" i="8"/>
  <c r="AY120" i="8"/>
  <c r="AN121" i="8"/>
  <c r="BD121" i="8"/>
  <c r="AJ123" i="8"/>
  <c r="AZ123" i="8"/>
  <c r="BL123" i="8"/>
  <c r="AN124" i="8"/>
  <c r="AX124" i="8"/>
  <c r="BH124" i="8"/>
  <c r="AG126" i="8"/>
  <c r="AQ126" i="8"/>
  <c r="BC126" i="8"/>
  <c r="BM126" i="8"/>
  <c r="AM127" i="8"/>
  <c r="AW127" i="8"/>
  <c r="BG127" i="8"/>
  <c r="AE129" i="8"/>
  <c r="AN129" i="8"/>
  <c r="AW129" i="8"/>
  <c r="BF129" i="8"/>
  <c r="AL130" i="8"/>
  <c r="AU130" i="8"/>
  <c r="BD105" i="8"/>
  <c r="BK106" i="8"/>
  <c r="AI110" i="8"/>
  <c r="AN111" i="8"/>
  <c r="AI112" i="8"/>
  <c r="AE114" i="8"/>
  <c r="AV115" i="8"/>
  <c r="BD117" i="8"/>
  <c r="AJ118" i="8"/>
  <c r="BD118" i="8"/>
  <c r="AE120" i="8"/>
  <c r="AZ120" i="8"/>
  <c r="AR121" i="8"/>
  <c r="BG121" i="8"/>
  <c r="AL123" i="8"/>
  <c r="BA123" i="8"/>
  <c r="AD124" i="8"/>
  <c r="AO124" i="8"/>
  <c r="AY124" i="8"/>
  <c r="BJ124" i="8"/>
  <c r="AH126" i="8"/>
  <c r="AS126" i="8"/>
  <c r="BD126" i="8"/>
  <c r="AN127" i="8"/>
  <c r="AX127" i="8"/>
  <c r="BI127" i="8"/>
  <c r="AF129" i="8"/>
  <c r="AO129" i="8"/>
  <c r="AX129" i="8"/>
  <c r="BG129" i="8"/>
  <c r="AD130" i="8"/>
  <c r="AM130" i="8"/>
  <c r="AV130" i="8"/>
  <c r="BE130" i="8"/>
  <c r="AJ132" i="8"/>
  <c r="AS132" i="8"/>
  <c r="BB132" i="8"/>
  <c r="BK132" i="8"/>
  <c r="AG133" i="8"/>
  <c r="AP133" i="8"/>
  <c r="AZ133" i="8"/>
  <c r="BI133" i="8"/>
  <c r="AE135" i="8"/>
  <c r="AN135" i="8"/>
  <c r="AW135" i="8"/>
  <c r="BF135" i="8"/>
  <c r="AJ136" i="8"/>
  <c r="AR136" i="8"/>
  <c r="AZ136" i="8"/>
  <c r="BH136" i="8"/>
  <c r="AJ138" i="8"/>
  <c r="AR138" i="8"/>
  <c r="AZ138" i="8"/>
  <c r="BH138" i="8"/>
  <c r="AJ139" i="8"/>
  <c r="AR139" i="8"/>
  <c r="AZ139" i="8"/>
  <c r="BH139" i="8"/>
  <c r="AH141" i="8"/>
  <c r="AP141" i="8"/>
  <c r="AX141" i="8"/>
  <c r="BF141" i="8"/>
  <c r="AY106" i="8"/>
  <c r="AU108" i="8"/>
  <c r="AV111" i="8"/>
  <c r="BL112" i="8"/>
  <c r="BG118" i="8"/>
  <c r="AQ120" i="8"/>
  <c r="AE121" i="8"/>
  <c r="BB121" i="8"/>
  <c r="AD123" i="8"/>
  <c r="BB123" i="8"/>
  <c r="AQ124" i="8"/>
  <c r="BG124" i="8"/>
  <c r="AU126" i="8"/>
  <c r="BK126" i="8"/>
  <c r="AF127" i="8"/>
  <c r="AV127" i="8"/>
  <c r="BM127" i="8"/>
  <c r="AG129" i="8"/>
  <c r="AU129" i="8"/>
  <c r="BJ129" i="8"/>
  <c r="AP130" i="8"/>
  <c r="BD130" i="8"/>
  <c r="AF132" i="8"/>
  <c r="AI105" i="8"/>
  <c r="AE107" i="8"/>
  <c r="BD111" i="8"/>
  <c r="AM114" i="8"/>
  <c r="AI115" i="8"/>
  <c r="AI117" i="8"/>
  <c r="AE118" i="8"/>
  <c r="BC120" i="8"/>
  <c r="AL121" i="8"/>
  <c r="BI121" i="8"/>
  <c r="AI123" i="8"/>
  <c r="BD123" i="8"/>
  <c r="AF124" i="8"/>
  <c r="AV124" i="8"/>
  <c r="BM124" i="8"/>
  <c r="AF126" i="8"/>
  <c r="AW126" i="8"/>
  <c r="AI127" i="8"/>
  <c r="BA127" i="8"/>
  <c r="AI129" i="8"/>
  <c r="AY129" i="8"/>
  <c r="BM129" i="8"/>
  <c r="AF130" i="8"/>
  <c r="AT130" i="8"/>
  <c r="BG130" i="8"/>
  <c r="AH132" i="8"/>
  <c r="AU132" i="8"/>
  <c r="BH132" i="8"/>
  <c r="AJ133" i="8"/>
  <c r="AV133" i="8"/>
  <c r="BH133" i="8"/>
  <c r="AK135" i="8"/>
  <c r="AV135" i="8"/>
  <c r="BI135" i="8"/>
  <c r="AI136" i="8"/>
  <c r="AT136" i="8"/>
  <c r="BE136" i="8"/>
  <c r="AD138" i="8"/>
  <c r="AO138" i="8"/>
  <c r="AY138" i="8"/>
  <c r="BJ138" i="8"/>
  <c r="AI139" i="8"/>
  <c r="AT139" i="8"/>
  <c r="BE139" i="8"/>
  <c r="AM141" i="8"/>
  <c r="AW141" i="8"/>
  <c r="BH141" i="8"/>
  <c r="AE142" i="8"/>
  <c r="AN142" i="8"/>
  <c r="AW142" i="8"/>
  <c r="BF142" i="8"/>
  <c r="AJ144" i="8"/>
  <c r="AT144" i="8"/>
  <c r="BC144" i="8"/>
  <c r="BL144" i="8"/>
  <c r="AH145" i="8"/>
  <c r="AQ145" i="8"/>
  <c r="AZ145" i="8"/>
  <c r="BJ145" i="8"/>
  <c r="AF147" i="8"/>
  <c r="AO147" i="8"/>
  <c r="AX147" i="8"/>
  <c r="BG147" i="8"/>
  <c r="AD148" i="8"/>
  <c r="AM148" i="8"/>
  <c r="AV148" i="8"/>
  <c r="BE148" i="8"/>
  <c r="AJ150" i="8"/>
  <c r="AT150" i="8"/>
  <c r="BC150" i="8"/>
  <c r="BL150" i="8"/>
  <c r="AG151" i="8"/>
  <c r="AP151" i="8"/>
  <c r="AY151" i="8"/>
  <c r="BI151" i="8"/>
  <c r="AE152" i="8"/>
  <c r="AN152" i="8"/>
  <c r="AW152" i="8"/>
  <c r="BE152" i="8"/>
  <c r="BM152" i="8"/>
  <c r="AG154" i="8"/>
  <c r="AO154" i="8"/>
  <c r="AW154" i="8"/>
  <c r="BE154" i="8"/>
  <c r="BM154" i="8"/>
  <c r="AG155" i="8"/>
  <c r="AO155" i="8"/>
  <c r="AW155" i="8"/>
  <c r="BE155" i="8"/>
  <c r="BM155" i="8"/>
  <c r="AG157" i="8"/>
  <c r="AO157" i="8"/>
  <c r="AW157" i="8"/>
  <c r="BE157" i="8"/>
  <c r="BM157" i="8"/>
  <c r="AG158" i="8"/>
  <c r="AO158" i="8"/>
  <c r="AW158" i="8"/>
  <c r="BE158" i="8"/>
  <c r="BM158" i="8"/>
  <c r="AF159" i="8"/>
  <c r="AN159" i="8"/>
  <c r="AV159" i="8"/>
  <c r="BD159" i="8"/>
  <c r="BL159" i="8"/>
  <c r="AF160" i="8"/>
  <c r="AN160" i="8"/>
  <c r="AV160" i="8"/>
  <c r="BD160" i="8"/>
  <c r="BL160" i="8"/>
  <c r="AE161" i="8"/>
  <c r="AM161" i="8"/>
  <c r="AU161" i="8"/>
  <c r="BC161" i="8"/>
  <c r="BK161" i="8"/>
  <c r="AE162" i="8"/>
  <c r="AM162" i="8"/>
  <c r="AU162" i="8"/>
  <c r="BC162" i="8"/>
  <c r="BK162" i="8"/>
  <c r="AE163" i="8"/>
  <c r="AM163" i="8"/>
  <c r="AU163" i="8"/>
  <c r="BC163" i="8"/>
  <c r="BK163" i="8"/>
  <c r="AE164" i="8"/>
  <c r="AM164" i="8"/>
  <c r="AU164" i="8"/>
  <c r="BC164" i="8"/>
  <c r="BK164" i="8"/>
  <c r="AD165" i="8"/>
  <c r="AL165" i="8"/>
  <c r="AT165" i="8"/>
  <c r="BB165" i="8"/>
  <c r="BJ165" i="8"/>
  <c r="AD166" i="8"/>
  <c r="BK105" i="8"/>
  <c r="AY107" i="8"/>
  <c r="AU110" i="8"/>
  <c r="AU114" i="8"/>
  <c r="AY115" i="8"/>
  <c r="AU117" i="8"/>
  <c r="AN118" i="8"/>
  <c r="BG120" i="8"/>
  <c r="AT121" i="8"/>
  <c r="AQ123" i="8"/>
  <c r="BK123" i="8"/>
  <c r="AH124" i="8"/>
  <c r="AZ124" i="8"/>
  <c r="AK126" i="8"/>
  <c r="BA126" i="8"/>
  <c r="AO127" i="8"/>
  <c r="BE127" i="8"/>
  <c r="AM129" i="8"/>
  <c r="BB129" i="8"/>
  <c r="AI130" i="8"/>
  <c r="AX130" i="8"/>
  <c r="BD107" i="8"/>
  <c r="BD110" i="8"/>
  <c r="AQ112" i="8"/>
  <c r="BC114" i="8"/>
  <c r="BC115" i="8"/>
  <c r="AV117" i="8"/>
  <c r="AQ118" i="8"/>
  <c r="AI120" i="8"/>
  <c r="AU121" i="8"/>
  <c r="AR123" i="8"/>
  <c r="AJ124" i="8"/>
  <c r="BB124" i="8"/>
  <c r="AM126" i="8"/>
  <c r="BE126" i="8"/>
  <c r="AP127" i="8"/>
  <c r="BF127" i="8"/>
  <c r="AP129" i="8"/>
  <c r="BD129" i="8"/>
  <c r="AK130" i="8"/>
  <c r="AY130" i="8"/>
  <c r="BL130" i="8"/>
  <c r="AM132" i="8"/>
  <c r="AZ132" i="8"/>
  <c r="BL132" i="8"/>
  <c r="AN133" i="8"/>
  <c r="BA133" i="8"/>
  <c r="BL133" i="8"/>
  <c r="AO135" i="8"/>
  <c r="BA135" i="8"/>
  <c r="BM135" i="8"/>
  <c r="AM136" i="8"/>
  <c r="AX136" i="8"/>
  <c r="BI136" i="8"/>
  <c r="AH138" i="8"/>
  <c r="AS138" i="8"/>
  <c r="BC138" i="8"/>
  <c r="AM139" i="8"/>
  <c r="AX139" i="8"/>
  <c r="BI139" i="8"/>
  <c r="AF141" i="8"/>
  <c r="AQ141" i="8"/>
  <c r="BA141" i="8"/>
  <c r="BL141" i="8"/>
  <c r="AH142" i="8"/>
  <c r="AQ142" i="8"/>
  <c r="AZ142" i="8"/>
  <c r="AE106" i="8"/>
  <c r="AE108" i="8"/>
  <c r="AU112" i="8"/>
  <c r="BG114" i="8"/>
  <c r="BD115" i="8"/>
  <c r="BK117" i="8"/>
  <c r="AY118" i="8"/>
  <c r="AJ120" i="8"/>
  <c r="AV121" i="8"/>
  <c r="AT123" i="8"/>
  <c r="AL124" i="8"/>
  <c r="BD124" i="8"/>
  <c r="AO126" i="8"/>
  <c r="BF126" i="8"/>
  <c r="AQ127" i="8"/>
  <c r="BK127" i="8"/>
  <c r="AQ129" i="8"/>
  <c r="BE129" i="8"/>
  <c r="AN130" i="8"/>
  <c r="BB130" i="8"/>
  <c r="BM130" i="8"/>
  <c r="AO132" i="8"/>
  <c r="BA132" i="8"/>
  <c r="BM132" i="8"/>
  <c r="AD133" i="8"/>
  <c r="AO133" i="8"/>
  <c r="BB133" i="8"/>
  <c r="AD135" i="8"/>
  <c r="AP135" i="8"/>
  <c r="BC135" i="8"/>
  <c r="AD136" i="8"/>
  <c r="AO136" i="8"/>
  <c r="AY136" i="8"/>
  <c r="BJ136" i="8"/>
  <c r="AI138" i="8"/>
  <c r="AT138" i="8"/>
  <c r="BE138" i="8"/>
  <c r="AD139" i="8"/>
  <c r="AO139" i="8"/>
  <c r="AY139" i="8"/>
  <c r="BJ139" i="8"/>
  <c r="AG141" i="8"/>
  <c r="AR141" i="8"/>
  <c r="BC141" i="8"/>
  <c r="BM141" i="8"/>
  <c r="AI142" i="8"/>
  <c r="AR142" i="8"/>
  <c r="BA142" i="8"/>
  <c r="BK142" i="8"/>
  <c r="AF144" i="8"/>
  <c r="AO144" i="8"/>
  <c r="AX144" i="8"/>
  <c r="BG144" i="8"/>
  <c r="AD145" i="8"/>
  <c r="AM145" i="8"/>
  <c r="AV145" i="8"/>
  <c r="BE145" i="8"/>
  <c r="AJ147" i="8"/>
  <c r="AT147" i="8"/>
  <c r="BC147" i="8"/>
  <c r="BL147" i="8"/>
  <c r="AH148" i="8"/>
  <c r="AQ148" i="8"/>
  <c r="AZ148" i="8"/>
  <c r="BJ148" i="8"/>
  <c r="AF150" i="8"/>
  <c r="AO150" i="8"/>
  <c r="AX150" i="8"/>
  <c r="BG150" i="8"/>
  <c r="AL151" i="8"/>
  <c r="AU151" i="8"/>
  <c r="BD151" i="8"/>
  <c r="BM151" i="8"/>
  <c r="AI152" i="8"/>
  <c r="AS152" i="8"/>
  <c r="BA152" i="8"/>
  <c r="BI152" i="8"/>
  <c r="AK154" i="8"/>
  <c r="AS154" i="8"/>
  <c r="BA154" i="8"/>
  <c r="BI154" i="8"/>
  <c r="AK155" i="8"/>
  <c r="AS155" i="8"/>
  <c r="BA155" i="8"/>
  <c r="BI155" i="8"/>
  <c r="AK157" i="8"/>
  <c r="AS157" i="8"/>
  <c r="BA157" i="8"/>
  <c r="AE111" i="8"/>
  <c r="AN115" i="8"/>
  <c r="BK118" i="8"/>
  <c r="AZ121" i="8"/>
  <c r="BJ123" i="8"/>
  <c r="BL124" i="8"/>
  <c r="BG126" i="8"/>
  <c r="BC127" i="8"/>
  <c r="AV129" i="8"/>
  <c r="AO130" i="8"/>
  <c r="AR132" i="8"/>
  <c r="BJ132" i="8"/>
  <c r="AH133" i="8"/>
  <c r="BC133" i="8"/>
  <c r="AT135" i="8"/>
  <c r="BL135" i="8"/>
  <c r="AH136" i="8"/>
  <c r="BA136" i="8"/>
  <c r="AL138" i="8"/>
  <c r="BB138" i="8"/>
  <c r="AP139" i="8"/>
  <c r="BF139" i="8"/>
  <c r="AO141" i="8"/>
  <c r="BG141" i="8"/>
  <c r="AO142" i="8"/>
  <c r="BD142" i="8"/>
  <c r="AE144" i="8"/>
  <c r="AQ144" i="8"/>
  <c r="BD144" i="8"/>
  <c r="AF145" i="8"/>
  <c r="AR145" i="8"/>
  <c r="BD145" i="8"/>
  <c r="AG147" i="8"/>
  <c r="AR147" i="8"/>
  <c r="BE147" i="8"/>
  <c r="AG148" i="8"/>
  <c r="AT148" i="8"/>
  <c r="BF148" i="8"/>
  <c r="AH150" i="8"/>
  <c r="AU150" i="8"/>
  <c r="BF150" i="8"/>
  <c r="AH151" i="8"/>
  <c r="AT151" i="8"/>
  <c r="BF151" i="8"/>
  <c r="AH152" i="8"/>
  <c r="AU152" i="8"/>
  <c r="BF152" i="8"/>
  <c r="AE154" i="8"/>
  <c r="AP154" i="8"/>
  <c r="AZ154" i="8"/>
  <c r="BK154" i="8"/>
  <c r="AJ155" i="8"/>
  <c r="AU155" i="8"/>
  <c r="BF155" i="8"/>
  <c r="AE157" i="8"/>
  <c r="AP157" i="8"/>
  <c r="AZ157" i="8"/>
  <c r="BJ157" i="8"/>
  <c r="AF158" i="8"/>
  <c r="AP158" i="8"/>
  <c r="AY158" i="8"/>
  <c r="BH158" i="8"/>
  <c r="AL159" i="8"/>
  <c r="AU159" i="8"/>
  <c r="BE159" i="8"/>
  <c r="AN105" i="8"/>
  <c r="AY111" i="8"/>
  <c r="BH121" i="8"/>
  <c r="BL126" i="8"/>
  <c r="BL127" i="8"/>
  <c r="BA129" i="8"/>
  <c r="AS130" i="8"/>
  <c r="AT132" i="8"/>
  <c r="AK133" i="8"/>
  <c r="BE133" i="8"/>
  <c r="AU135" i="8"/>
  <c r="AK136" i="8"/>
  <c r="BB136" i="8"/>
  <c r="AM138" i="8"/>
  <c r="BF138" i="8"/>
  <c r="AQ139" i="8"/>
  <c r="BG139" i="8"/>
  <c r="AS141" i="8"/>
  <c r="BI141" i="8"/>
  <c r="AP142" i="8"/>
  <c r="BE142" i="8"/>
  <c r="AG144" i="8"/>
  <c r="AR144" i="8"/>
  <c r="BE144" i="8"/>
  <c r="AG145" i="8"/>
  <c r="AT145" i="8"/>
  <c r="BF145" i="8"/>
  <c r="AH147" i="8"/>
  <c r="AU147" i="8"/>
  <c r="BF147" i="8"/>
  <c r="AI148" i="8"/>
  <c r="AU148" i="8"/>
  <c r="BG148" i="8"/>
  <c r="AY112" i="8"/>
  <c r="AN117" i="8"/>
  <c r="AU120" i="8"/>
  <c r="AG124" i="8"/>
  <c r="AE126" i="8"/>
  <c r="AE127" i="8"/>
  <c r="BK129" i="8"/>
  <c r="BC130" i="8"/>
  <c r="AD132" i="8"/>
  <c r="AX132" i="8"/>
  <c r="AR133" i="8"/>
  <c r="BJ133" i="8"/>
  <c r="AG135" i="8"/>
  <c r="AZ135" i="8"/>
  <c r="AP136" i="8"/>
  <c r="BF136" i="8"/>
  <c r="AQ138" i="8"/>
  <c r="BI138" i="8"/>
  <c r="AE139" i="8"/>
  <c r="AU139" i="8"/>
  <c r="BM139" i="8"/>
  <c r="AE141" i="8"/>
  <c r="AV141" i="8"/>
  <c r="AI107" i="8"/>
  <c r="BL117" i="8"/>
  <c r="BD120" i="8"/>
  <c r="AF123" i="8"/>
  <c r="AP124" i="8"/>
  <c r="AI126" i="8"/>
  <c r="AG127" i="8"/>
  <c r="AD129" i="8"/>
  <c r="BF130" i="8"/>
  <c r="AG132" i="8"/>
  <c r="BC132" i="8"/>
  <c r="AS133" i="8"/>
  <c r="BK133" i="8"/>
  <c r="AH135" i="8"/>
  <c r="BD135" i="8"/>
  <c r="AQ136" i="8"/>
  <c r="BG136" i="8"/>
  <c r="AU138" i="8"/>
  <c r="BK138" i="8"/>
  <c r="AG139" i="8"/>
  <c r="AW139" i="8"/>
  <c r="AI141" i="8"/>
  <c r="AY141" i="8"/>
  <c r="AN108" i="8"/>
  <c r="AN114" i="8"/>
  <c r="AN123" i="8"/>
  <c r="AR124" i="8"/>
  <c r="AP126" i="8"/>
  <c r="AK127" i="8"/>
  <c r="AH129" i="8"/>
  <c r="BI130" i="8"/>
  <c r="AK132" i="8"/>
  <c r="BD132" i="8"/>
  <c r="AT133" i="8"/>
  <c r="AL135" i="8"/>
  <c r="BE135" i="8"/>
  <c r="AS136" i="8"/>
  <c r="BK136" i="8"/>
  <c r="AE138" i="8"/>
  <c r="AW138" i="8"/>
  <c r="BM138" i="8"/>
  <c r="AH139" i="8"/>
  <c r="BA139" i="8"/>
  <c r="AM118" i="8"/>
  <c r="AY127" i="8"/>
  <c r="BK130" i="8"/>
  <c r="AE136" i="8"/>
  <c r="BD141" i="8"/>
  <c r="AF142" i="8"/>
  <c r="AX142" i="8"/>
  <c r="AI144" i="8"/>
  <c r="AY144" i="8"/>
  <c r="AJ145" i="8"/>
  <c r="AY145" i="8"/>
  <c r="AL147" i="8"/>
  <c r="AZ147" i="8"/>
  <c r="AL148" i="8"/>
  <c r="BB148" i="8"/>
  <c r="AL150" i="8"/>
  <c r="AY150" i="8"/>
  <c r="BM150" i="8"/>
  <c r="AD151" i="8"/>
  <c r="AQ151" i="8"/>
  <c r="BE151" i="8"/>
  <c r="AL152" i="8"/>
  <c r="AY152" i="8"/>
  <c r="BK152" i="8"/>
  <c r="AM154" i="8"/>
  <c r="AY154" i="8"/>
  <c r="BL154" i="8"/>
  <c r="AN155" i="8"/>
  <c r="AZ155" i="8"/>
  <c r="BL155" i="8"/>
  <c r="AN157" i="8"/>
  <c r="BB157" i="8"/>
  <c r="BL157" i="8"/>
  <c r="AK158" i="8"/>
  <c r="AU158" i="8"/>
  <c r="BF158" i="8"/>
  <c r="AD159" i="8"/>
  <c r="AO159" i="8"/>
  <c r="AY159" i="8"/>
  <c r="BI159" i="8"/>
  <c r="AE160" i="8"/>
  <c r="AO160" i="8"/>
  <c r="AX160" i="8"/>
  <c r="BG160" i="8"/>
  <c r="AK161" i="8"/>
  <c r="AT161" i="8"/>
  <c r="BD161" i="8"/>
  <c r="BM161" i="8"/>
  <c r="AI162" i="8"/>
  <c r="AR162" i="8"/>
  <c r="BA162" i="8"/>
  <c r="BJ162" i="8"/>
  <c r="AG163" i="8"/>
  <c r="AP163" i="8"/>
  <c r="AY163" i="8"/>
  <c r="BH163" i="8"/>
  <c r="AD164" i="8"/>
  <c r="AN164" i="8"/>
  <c r="AW164" i="8"/>
  <c r="BF164" i="8"/>
  <c r="AJ165" i="8"/>
  <c r="AS165" i="8"/>
  <c r="BC165" i="8"/>
  <c r="BL165" i="8"/>
  <c r="AH166" i="8"/>
  <c r="AP166" i="8"/>
  <c r="AX166" i="8"/>
  <c r="BF166" i="8"/>
  <c r="G166" i="8"/>
  <c r="H166" i="8" s="1"/>
  <c r="I166" i="8" s="1"/>
  <c r="J166" i="8" s="1"/>
  <c r="K166" i="8" s="1"/>
  <c r="L166" i="8" s="1"/>
  <c r="M166" i="8" s="1"/>
  <c r="N166" i="8" s="1"/>
  <c r="O166" i="8" s="1"/>
  <c r="P166" i="8" s="1"/>
  <c r="Q166" i="8" s="1"/>
  <c r="R166" i="8" s="1"/>
  <c r="S166" i="8" s="1"/>
  <c r="T166" i="8" s="1"/>
  <c r="U166" i="8" s="1"/>
  <c r="V166" i="8" s="1"/>
  <c r="W166" i="8" s="1"/>
  <c r="X166" i="8" s="1"/>
  <c r="Y166" i="8" s="1"/>
  <c r="Z166" i="8" s="1"/>
  <c r="AA166" i="8" s="1"/>
  <c r="AB166" i="8" s="1"/>
  <c r="AC166" i="8" s="1"/>
  <c r="G158" i="8"/>
  <c r="H158" i="8" s="1"/>
  <c r="I158" i="8" s="1"/>
  <c r="J158" i="8" s="1"/>
  <c r="K158" i="8" s="1"/>
  <c r="L158" i="8" s="1"/>
  <c r="M158" i="8" s="1"/>
  <c r="N158" i="8" s="1"/>
  <c r="O158" i="8" s="1"/>
  <c r="P158" i="8" s="1"/>
  <c r="Q158" i="8" s="1"/>
  <c r="R158" i="8" s="1"/>
  <c r="S158" i="8" s="1"/>
  <c r="T158" i="8" s="1"/>
  <c r="U158" i="8" s="1"/>
  <c r="V158" i="8" s="1"/>
  <c r="W158" i="8" s="1"/>
  <c r="X158" i="8" s="1"/>
  <c r="Y158" i="8" s="1"/>
  <c r="Z158" i="8" s="1"/>
  <c r="AA158" i="8" s="1"/>
  <c r="AB158" i="8" s="1"/>
  <c r="AC158" i="8" s="1"/>
  <c r="G147" i="8"/>
  <c r="H147" i="8" s="1"/>
  <c r="I147" i="8" s="1"/>
  <c r="J147" i="8" s="1"/>
  <c r="K147" i="8" s="1"/>
  <c r="L147" i="8" s="1"/>
  <c r="M147" i="8" s="1"/>
  <c r="N147" i="8" s="1"/>
  <c r="O147" i="8" s="1"/>
  <c r="P147" i="8" s="1"/>
  <c r="Q147" i="8" s="1"/>
  <c r="R147" i="8" s="1"/>
  <c r="S147" i="8" s="1"/>
  <c r="T147" i="8" s="1"/>
  <c r="U147" i="8" s="1"/>
  <c r="V147" i="8" s="1"/>
  <c r="W147" i="8" s="1"/>
  <c r="X147" i="8" s="1"/>
  <c r="Y147" i="8" s="1"/>
  <c r="Z147" i="8" s="1"/>
  <c r="AA147" i="8" s="1"/>
  <c r="AB147" i="8" s="1"/>
  <c r="AC147" i="8" s="1"/>
  <c r="G135" i="8"/>
  <c r="H135" i="8" s="1"/>
  <c r="I135" i="8" s="1"/>
  <c r="J135" i="8" s="1"/>
  <c r="K135" i="8" s="1"/>
  <c r="L135" i="8" s="1"/>
  <c r="M135" i="8" s="1"/>
  <c r="N135" i="8" s="1"/>
  <c r="O135" i="8" s="1"/>
  <c r="P135" i="8" s="1"/>
  <c r="Q135" i="8" s="1"/>
  <c r="R135" i="8" s="1"/>
  <c r="S135" i="8" s="1"/>
  <c r="T135" i="8" s="1"/>
  <c r="U135" i="8" s="1"/>
  <c r="V135" i="8" s="1"/>
  <c r="W135" i="8" s="1"/>
  <c r="X135" i="8" s="1"/>
  <c r="Y135" i="8" s="1"/>
  <c r="Z135" i="8" s="1"/>
  <c r="AA135" i="8" s="1"/>
  <c r="AB135" i="8" s="1"/>
  <c r="AC135" i="8" s="1"/>
  <c r="G123" i="8"/>
  <c r="H123" i="8" s="1"/>
  <c r="I123" i="8" s="1"/>
  <c r="J123" i="8" s="1"/>
  <c r="K123" i="8" s="1"/>
  <c r="L123" i="8" s="1"/>
  <c r="M123" i="8" s="1"/>
  <c r="N123" i="8" s="1"/>
  <c r="O123" i="8" s="1"/>
  <c r="P123" i="8" s="1"/>
  <c r="Q123" i="8" s="1"/>
  <c r="R123" i="8" s="1"/>
  <c r="S123" i="8" s="1"/>
  <c r="T123" i="8" s="1"/>
  <c r="U123" i="8" s="1"/>
  <c r="V123" i="8" s="1"/>
  <c r="W123" i="8" s="1"/>
  <c r="X123" i="8" s="1"/>
  <c r="Y123" i="8" s="1"/>
  <c r="Z123" i="8" s="1"/>
  <c r="AA123" i="8" s="1"/>
  <c r="AB123" i="8" s="1"/>
  <c r="AC123" i="8" s="1"/>
  <c r="G111" i="8"/>
  <c r="H111" i="8" s="1"/>
  <c r="I111" i="8" s="1"/>
  <c r="J111" i="8" s="1"/>
  <c r="K111" i="8" s="1"/>
  <c r="L111" i="8" s="1"/>
  <c r="M111" i="8" s="1"/>
  <c r="N111" i="8" s="1"/>
  <c r="O111" i="8" s="1"/>
  <c r="P111" i="8" s="1"/>
  <c r="Q111" i="8" s="1"/>
  <c r="R111" i="8" s="1"/>
  <c r="S111" i="8" s="1"/>
  <c r="T111" i="8" s="1"/>
  <c r="U111" i="8" s="1"/>
  <c r="V111" i="8" s="1"/>
  <c r="W111" i="8" s="1"/>
  <c r="X111" i="8" s="1"/>
  <c r="Y111" i="8" s="1"/>
  <c r="Z111" i="8" s="1"/>
  <c r="AA111" i="8" s="1"/>
  <c r="AB111" i="8" s="1"/>
  <c r="AC111" i="8" s="1"/>
  <c r="AZ118" i="8"/>
  <c r="AN106" i="8"/>
  <c r="AW124" i="8"/>
  <c r="AE133" i="8"/>
  <c r="AF135" i="8"/>
  <c r="AG136" i="8"/>
  <c r="AG138" i="8"/>
  <c r="BK108" i="8"/>
  <c r="AM120" i="8"/>
  <c r="BF124" i="8"/>
  <c r="AL129" i="8"/>
  <c r="AF133" i="8"/>
  <c r="AM135" i="8"/>
  <c r="AL136" i="8"/>
  <c r="AK138" i="8"/>
  <c r="AK139" i="8"/>
  <c r="BK141" i="8"/>
  <c r="AJ142" i="8"/>
  <c r="BC142" i="8"/>
  <c r="AM144" i="8"/>
  <c r="BB144" i="8"/>
  <c r="AN145" i="8"/>
  <c r="BC145" i="8"/>
  <c r="AN147" i="8"/>
  <c r="BD147" i="8"/>
  <c r="AO148" i="8"/>
  <c r="BD148" i="8"/>
  <c r="AN150" i="8"/>
  <c r="BB150" i="8"/>
  <c r="AF151" i="8"/>
  <c r="AV151" i="8"/>
  <c r="BJ151" i="8"/>
  <c r="AO152" i="8"/>
  <c r="BB152" i="8"/>
  <c r="AD154" i="8"/>
  <c r="AQ154" i="8"/>
  <c r="BC154" i="8"/>
  <c r="AE155" i="8"/>
  <c r="AQ155" i="8"/>
  <c r="BC155" i="8"/>
  <c r="AF157" i="8"/>
  <c r="AR157" i="8"/>
  <c r="BD157" i="8"/>
  <c r="AM158" i="8"/>
  <c r="AX158" i="8"/>
  <c r="BI158" i="8"/>
  <c r="AG159" i="8"/>
  <c r="AQ159" i="8"/>
  <c r="BA159" i="8"/>
  <c r="BK159" i="8"/>
  <c r="AH160" i="8"/>
  <c r="AQ160" i="8"/>
  <c r="AZ160" i="8"/>
  <c r="BI160" i="8"/>
  <c r="AD161" i="8"/>
  <c r="AN161" i="8"/>
  <c r="AW161" i="8"/>
  <c r="BF161" i="8"/>
  <c r="AK162" i="8"/>
  <c r="AT162" i="8"/>
  <c r="BD162" i="8"/>
  <c r="BM162" i="8"/>
  <c r="AI163" i="8"/>
  <c r="AR163" i="8"/>
  <c r="BA163" i="8"/>
  <c r="BJ163" i="8"/>
  <c r="AG164" i="8"/>
  <c r="AP164" i="8"/>
  <c r="AY164" i="8"/>
  <c r="BH164" i="8"/>
  <c r="AM165" i="8"/>
  <c r="AV165" i="8"/>
  <c r="BE165" i="8"/>
  <c r="AJ166" i="8"/>
  <c r="AR166" i="8"/>
  <c r="AZ166" i="8"/>
  <c r="BH166" i="8"/>
  <c r="G164" i="8"/>
  <c r="H164" i="8" s="1"/>
  <c r="I164" i="8" s="1"/>
  <c r="J164" i="8" s="1"/>
  <c r="K164" i="8" s="1"/>
  <c r="L164" i="8" s="1"/>
  <c r="M164" i="8" s="1"/>
  <c r="N164" i="8" s="1"/>
  <c r="O164" i="8" s="1"/>
  <c r="P164" i="8" s="1"/>
  <c r="Q164" i="8" s="1"/>
  <c r="R164" i="8" s="1"/>
  <c r="S164" i="8" s="1"/>
  <c r="T164" i="8" s="1"/>
  <c r="U164" i="8" s="1"/>
  <c r="V164" i="8" s="1"/>
  <c r="W164" i="8" s="1"/>
  <c r="X164" i="8" s="1"/>
  <c r="Y164" i="8" s="1"/>
  <c r="Z164" i="8" s="1"/>
  <c r="AA164" i="8" s="1"/>
  <c r="AB164" i="8" s="1"/>
  <c r="AC164" i="8" s="1"/>
  <c r="G155" i="8"/>
  <c r="H155" i="8" s="1"/>
  <c r="I155" i="8" s="1"/>
  <c r="J155" i="8" s="1"/>
  <c r="K155" i="8" s="1"/>
  <c r="L155" i="8" s="1"/>
  <c r="M155" i="8" s="1"/>
  <c r="N155" i="8" s="1"/>
  <c r="O155" i="8" s="1"/>
  <c r="P155" i="8" s="1"/>
  <c r="Q155" i="8" s="1"/>
  <c r="R155" i="8" s="1"/>
  <c r="S155" i="8" s="1"/>
  <c r="T155" i="8" s="1"/>
  <c r="U155" i="8" s="1"/>
  <c r="V155" i="8" s="1"/>
  <c r="W155" i="8" s="1"/>
  <c r="X155" i="8" s="1"/>
  <c r="Y155" i="8" s="1"/>
  <c r="Z155" i="8" s="1"/>
  <c r="AA155" i="8" s="1"/>
  <c r="AB155" i="8" s="1"/>
  <c r="AC155" i="8" s="1"/>
  <c r="G144" i="8"/>
  <c r="H144" i="8" s="1"/>
  <c r="I144" i="8" s="1"/>
  <c r="J144" i="8" s="1"/>
  <c r="K144" i="8" s="1"/>
  <c r="L144" i="8" s="1"/>
  <c r="M144" i="8" s="1"/>
  <c r="N144" i="8" s="1"/>
  <c r="O144" i="8" s="1"/>
  <c r="P144" i="8" s="1"/>
  <c r="Q144" i="8" s="1"/>
  <c r="R144" i="8" s="1"/>
  <c r="S144" i="8" s="1"/>
  <c r="T144" i="8" s="1"/>
  <c r="U144" i="8" s="1"/>
  <c r="V144" i="8" s="1"/>
  <c r="W144" i="8" s="1"/>
  <c r="X144" i="8" s="1"/>
  <c r="Y144" i="8" s="1"/>
  <c r="Z144" i="8" s="1"/>
  <c r="AA144" i="8" s="1"/>
  <c r="AB144" i="8" s="1"/>
  <c r="AC144" i="8" s="1"/>
  <c r="G132" i="8"/>
  <c r="H132" i="8" s="1"/>
  <c r="I132" i="8" s="1"/>
  <c r="J132" i="8" s="1"/>
  <c r="K132" i="8" s="1"/>
  <c r="L132" i="8" s="1"/>
  <c r="M132" i="8" s="1"/>
  <c r="N132" i="8" s="1"/>
  <c r="O132" i="8" s="1"/>
  <c r="P132" i="8" s="1"/>
  <c r="Q132" i="8" s="1"/>
  <c r="R132" i="8" s="1"/>
  <c r="S132" i="8" s="1"/>
  <c r="T132" i="8" s="1"/>
  <c r="U132" i="8" s="1"/>
  <c r="V132" i="8" s="1"/>
  <c r="W132" i="8" s="1"/>
  <c r="X132" i="8" s="1"/>
  <c r="Y132" i="8" s="1"/>
  <c r="Z132" i="8" s="1"/>
  <c r="AA132" i="8" s="1"/>
  <c r="AB132" i="8" s="1"/>
  <c r="AC132" i="8" s="1"/>
  <c r="G120" i="8"/>
  <c r="H120" i="8" s="1"/>
  <c r="I120" i="8" s="1"/>
  <c r="J120" i="8" s="1"/>
  <c r="K120" i="8" s="1"/>
  <c r="L120" i="8" s="1"/>
  <c r="M120" i="8" s="1"/>
  <c r="N120" i="8" s="1"/>
  <c r="O120" i="8" s="1"/>
  <c r="P120" i="8" s="1"/>
  <c r="Q120" i="8" s="1"/>
  <c r="R120" i="8" s="1"/>
  <c r="S120" i="8" s="1"/>
  <c r="T120" i="8" s="1"/>
  <c r="U120" i="8" s="1"/>
  <c r="V120" i="8" s="1"/>
  <c r="W120" i="8" s="1"/>
  <c r="X120" i="8" s="1"/>
  <c r="Y120" i="8" s="1"/>
  <c r="Z120" i="8" s="1"/>
  <c r="AA120" i="8" s="1"/>
  <c r="AB120" i="8" s="1"/>
  <c r="AC120" i="8" s="1"/>
  <c r="G108" i="8"/>
  <c r="H108" i="8" s="1"/>
  <c r="I108" i="8" s="1"/>
  <c r="J108" i="8" s="1"/>
  <c r="K108" i="8" s="1"/>
  <c r="L108" i="8" s="1"/>
  <c r="M108" i="8" s="1"/>
  <c r="N108" i="8" s="1"/>
  <c r="O108" i="8" s="1"/>
  <c r="P108" i="8" s="1"/>
  <c r="Q108" i="8" s="1"/>
  <c r="R108" i="8" s="1"/>
  <c r="S108" i="8" s="1"/>
  <c r="T108" i="8" s="1"/>
  <c r="U108" i="8" s="1"/>
  <c r="V108" i="8" s="1"/>
  <c r="W108" i="8" s="1"/>
  <c r="X108" i="8" s="1"/>
  <c r="Y108" i="8" s="1"/>
  <c r="Z108" i="8" s="1"/>
  <c r="AA108" i="8" s="1"/>
  <c r="AB108" i="8" s="1"/>
  <c r="AC108" i="8" s="1"/>
  <c r="AI121" i="8"/>
  <c r="AS129" i="8"/>
  <c r="AL132" i="8"/>
  <c r="AM133" i="8"/>
  <c r="AR135" i="8"/>
  <c r="AU136" i="8"/>
  <c r="AP138" i="8"/>
  <c r="AL139" i="8"/>
  <c r="AM121" i="8"/>
  <c r="AV126" i="8"/>
  <c r="BI129" i="8"/>
  <c r="AP132" i="8"/>
  <c r="AW133" i="8"/>
  <c r="AX135" i="8"/>
  <c r="AW136" i="8"/>
  <c r="AX138" i="8"/>
  <c r="AS139" i="8"/>
  <c r="AK141" i="8"/>
  <c r="AM142" i="8"/>
  <c r="BH142" i="8"/>
  <c r="AP144" i="8"/>
  <c r="BH144" i="8"/>
  <c r="AP145" i="8"/>
  <c r="BH145" i="8"/>
  <c r="AQ147" i="8"/>
  <c r="BJ147" i="8"/>
  <c r="AR148" i="8"/>
  <c r="BK148" i="8"/>
  <c r="AD150" i="8"/>
  <c r="AQ150" i="8"/>
  <c r="BE150" i="8"/>
  <c r="AK151" i="8"/>
  <c r="AX151" i="8"/>
  <c r="BL151" i="8"/>
  <c r="AD152" i="8"/>
  <c r="AQ152" i="8"/>
  <c r="BD152" i="8"/>
  <c r="AH154" i="8"/>
  <c r="AT154" i="8"/>
  <c r="BF154" i="8"/>
  <c r="AH155" i="8"/>
  <c r="AT155" i="8"/>
  <c r="BG155" i="8"/>
  <c r="AI157" i="8"/>
  <c r="AU157" i="8"/>
  <c r="BG157" i="8"/>
  <c r="AE158" i="8"/>
  <c r="AQ158" i="8"/>
  <c r="BA158" i="8"/>
  <c r="BK158" i="8"/>
  <c r="AI159" i="8"/>
  <c r="AS159" i="8"/>
  <c r="BC159" i="8"/>
  <c r="AJ160" i="8"/>
  <c r="AS160" i="8"/>
  <c r="BB160" i="8"/>
  <c r="BK160" i="8"/>
  <c r="AG161" i="8"/>
  <c r="AP161" i="8"/>
  <c r="AY161" i="8"/>
  <c r="BH161" i="8"/>
  <c r="AD162" i="8"/>
  <c r="AN162" i="8"/>
  <c r="AW162" i="8"/>
  <c r="BF162" i="8"/>
  <c r="AK163" i="8"/>
  <c r="AT163" i="8"/>
  <c r="BD163" i="8"/>
  <c r="BM163" i="8"/>
  <c r="AI164" i="8"/>
  <c r="AR164" i="8"/>
  <c r="BJ121" i="8"/>
  <c r="AY126" i="8"/>
  <c r="AE130" i="8"/>
  <c r="AV132" i="8"/>
  <c r="AX133" i="8"/>
  <c r="BH135" i="8"/>
  <c r="BC136" i="8"/>
  <c r="BA138" i="8"/>
  <c r="BB139" i="8"/>
  <c r="AN141" i="8"/>
  <c r="AS142" i="8"/>
  <c r="BI142" i="8"/>
  <c r="AU144" i="8"/>
  <c r="BJ144" i="8"/>
  <c r="AU145" i="8"/>
  <c r="BK145" i="8"/>
  <c r="AD147" i="8"/>
  <c r="AV147" i="8"/>
  <c r="BK147" i="8"/>
  <c r="AE148" i="8"/>
  <c r="AW148" i="8"/>
  <c r="BL148" i="8"/>
  <c r="AE150" i="8"/>
  <c r="AR150" i="8"/>
  <c r="BH150" i="8"/>
  <c r="AM151" i="8"/>
  <c r="BA151" i="8"/>
  <c r="AF152" i="8"/>
  <c r="AT152" i="8"/>
  <c r="BG152" i="8"/>
  <c r="AI154" i="8"/>
  <c r="AU154" i="8"/>
  <c r="BG154" i="8"/>
  <c r="AI155" i="8"/>
  <c r="AV155" i="8"/>
  <c r="BH155" i="8"/>
  <c r="AJ157" i="8"/>
  <c r="AV157" i="8"/>
  <c r="BH157" i="8"/>
  <c r="AH158" i="8"/>
  <c r="AR158" i="8"/>
  <c r="BB158" i="8"/>
  <c r="BL158" i="8"/>
  <c r="AJ159" i="8"/>
  <c r="AT159" i="8"/>
  <c r="BF159" i="8"/>
  <c r="AK160" i="8"/>
  <c r="AT160" i="8"/>
  <c r="BC160" i="8"/>
  <c r="BM160" i="8"/>
  <c r="AH161" i="8"/>
  <c r="AQ161" i="8"/>
  <c r="AZ161" i="8"/>
  <c r="BI161" i="8"/>
  <c r="AF162" i="8"/>
  <c r="AO162" i="8"/>
  <c r="AX162" i="8"/>
  <c r="BG162" i="8"/>
  <c r="AL163" i="8"/>
  <c r="AV163" i="8"/>
  <c r="BE163" i="8"/>
  <c r="AJ164" i="8"/>
  <c r="AS164" i="8"/>
  <c r="BB164" i="8"/>
  <c r="BL164" i="8"/>
  <c r="AE115" i="8"/>
  <c r="AV123" i="8"/>
  <c r="AG130" i="8"/>
  <c r="BE132" i="8"/>
  <c r="BF133" i="8"/>
  <c r="BJ135" i="8"/>
  <c r="BM136" i="8"/>
  <c r="BG138" i="8"/>
  <c r="BC139" i="8"/>
  <c r="AU141" i="8"/>
  <c r="AU142" i="8"/>
  <c r="BL142" i="8"/>
  <c r="AD144" i="8"/>
  <c r="AV144" i="8"/>
  <c r="BK144" i="8"/>
  <c r="AE145" i="8"/>
  <c r="AW145" i="8"/>
  <c r="BL145" i="8"/>
  <c r="AE147" i="8"/>
  <c r="AW147" i="8"/>
  <c r="BM147" i="8"/>
  <c r="AF148" i="8"/>
  <c r="AX148" i="8"/>
  <c r="BM148" i="8"/>
  <c r="AG150" i="8"/>
  <c r="AV150" i="8"/>
  <c r="BJ150" i="8"/>
  <c r="AN151" i="8"/>
  <c r="BB151" i="8"/>
  <c r="AG152" i="8"/>
  <c r="AV152" i="8"/>
  <c r="BH152" i="8"/>
  <c r="AJ154" i="8"/>
  <c r="AV154" i="8"/>
  <c r="BH154" i="8"/>
  <c r="AL155" i="8"/>
  <c r="AX155" i="8"/>
  <c r="BJ155" i="8"/>
  <c r="AL157" i="8"/>
  <c r="AX157" i="8"/>
  <c r="BI157" i="8"/>
  <c r="AI158" i="8"/>
  <c r="AS158" i="8"/>
  <c r="BC158" i="8"/>
  <c r="AK159" i="8"/>
  <c r="AW159" i="8"/>
  <c r="BG159" i="8"/>
  <c r="AL160" i="8"/>
  <c r="AU160" i="8"/>
  <c r="BE160" i="8"/>
  <c r="AI161" i="8"/>
  <c r="AR161" i="8"/>
  <c r="BA161" i="8"/>
  <c r="BJ161" i="8"/>
  <c r="AG162" i="8"/>
  <c r="AP162" i="8"/>
  <c r="AY162" i="8"/>
  <c r="BH162" i="8"/>
  <c r="AD163" i="8"/>
  <c r="AN163" i="8"/>
  <c r="AW163" i="8"/>
  <c r="BF163" i="8"/>
  <c r="AK164" i="8"/>
  <c r="AT164" i="8"/>
  <c r="BD164" i="8"/>
  <c r="BM164" i="8"/>
  <c r="AH165" i="8"/>
  <c r="AQ165" i="8"/>
  <c r="AZ165" i="8"/>
  <c r="BM144" i="8"/>
  <c r="BG145" i="8"/>
  <c r="BB147" i="8"/>
  <c r="AY148" i="8"/>
  <c r="AP150" i="8"/>
  <c r="AE151" i="8"/>
  <c r="BC152" i="8"/>
  <c r="AN154" i="8"/>
  <c r="BD155" i="8"/>
  <c r="AQ157" i="8"/>
  <c r="AZ158" i="8"/>
  <c r="AE159" i="8"/>
  <c r="BH159" i="8"/>
  <c r="AI160" i="8"/>
  <c r="BH160" i="8"/>
  <c r="AJ161" i="8"/>
  <c r="BG161" i="8"/>
  <c r="AJ162" i="8"/>
  <c r="BI162" i="8"/>
  <c r="AJ163" i="8"/>
  <c r="BI163" i="8"/>
  <c r="AL164" i="8"/>
  <c r="BG164" i="8"/>
  <c r="AP165" i="8"/>
  <c r="BF165" i="8"/>
  <c r="AG166" i="8"/>
  <c r="AS166" i="8"/>
  <c r="BC166" i="8"/>
  <c r="BM166" i="8"/>
  <c r="G154" i="8"/>
  <c r="H154" i="8" s="1"/>
  <c r="I154" i="8" s="1"/>
  <c r="J154" i="8" s="1"/>
  <c r="K154" i="8" s="1"/>
  <c r="L154" i="8" s="1"/>
  <c r="M154" i="8" s="1"/>
  <c r="N154" i="8" s="1"/>
  <c r="O154" i="8" s="1"/>
  <c r="P154" i="8" s="1"/>
  <c r="Q154" i="8" s="1"/>
  <c r="R154" i="8" s="1"/>
  <c r="S154" i="8" s="1"/>
  <c r="T154" i="8" s="1"/>
  <c r="U154" i="8" s="1"/>
  <c r="V154" i="8" s="1"/>
  <c r="W154" i="8" s="1"/>
  <c r="X154" i="8" s="1"/>
  <c r="Y154" i="8" s="1"/>
  <c r="Z154" i="8" s="1"/>
  <c r="AA154" i="8" s="1"/>
  <c r="AB154" i="8" s="1"/>
  <c r="AC154" i="8" s="1"/>
  <c r="G139" i="8"/>
  <c r="H139" i="8" s="1"/>
  <c r="I139" i="8" s="1"/>
  <c r="J139" i="8" s="1"/>
  <c r="K139" i="8" s="1"/>
  <c r="L139" i="8" s="1"/>
  <c r="M139" i="8" s="1"/>
  <c r="N139" i="8" s="1"/>
  <c r="O139" i="8" s="1"/>
  <c r="P139" i="8" s="1"/>
  <c r="Q139" i="8" s="1"/>
  <c r="R139" i="8" s="1"/>
  <c r="S139" i="8" s="1"/>
  <c r="T139" i="8" s="1"/>
  <c r="U139" i="8" s="1"/>
  <c r="V139" i="8" s="1"/>
  <c r="W139" i="8" s="1"/>
  <c r="X139" i="8" s="1"/>
  <c r="Y139" i="8" s="1"/>
  <c r="Z139" i="8" s="1"/>
  <c r="AA139" i="8" s="1"/>
  <c r="AB139" i="8" s="1"/>
  <c r="AC139" i="8" s="1"/>
  <c r="G124" i="8"/>
  <c r="H124" i="8" s="1"/>
  <c r="I124" i="8" s="1"/>
  <c r="J124" i="8" s="1"/>
  <c r="K124" i="8" s="1"/>
  <c r="L124" i="8" s="1"/>
  <c r="M124" i="8" s="1"/>
  <c r="N124" i="8" s="1"/>
  <c r="O124" i="8" s="1"/>
  <c r="P124" i="8" s="1"/>
  <c r="Q124" i="8" s="1"/>
  <c r="R124" i="8" s="1"/>
  <c r="S124" i="8" s="1"/>
  <c r="T124" i="8" s="1"/>
  <c r="U124" i="8" s="1"/>
  <c r="V124" i="8" s="1"/>
  <c r="W124" i="8" s="1"/>
  <c r="X124" i="8" s="1"/>
  <c r="Y124" i="8" s="1"/>
  <c r="Z124" i="8" s="1"/>
  <c r="AA124" i="8" s="1"/>
  <c r="AB124" i="8" s="1"/>
  <c r="AC124" i="8" s="1"/>
  <c r="G107" i="8"/>
  <c r="H107" i="8" s="1"/>
  <c r="I107" i="8" s="1"/>
  <c r="J107" i="8" s="1"/>
  <c r="K107" i="8" s="1"/>
  <c r="L107" i="8" s="1"/>
  <c r="M107" i="8" s="1"/>
  <c r="N107" i="8" s="1"/>
  <c r="O107" i="8" s="1"/>
  <c r="P107" i="8" s="1"/>
  <c r="Q107" i="8" s="1"/>
  <c r="R107" i="8" s="1"/>
  <c r="S107" i="8" s="1"/>
  <c r="T107" i="8" s="1"/>
  <c r="U107" i="8" s="1"/>
  <c r="V107" i="8" s="1"/>
  <c r="W107" i="8" s="1"/>
  <c r="X107" i="8" s="1"/>
  <c r="Y107" i="8" s="1"/>
  <c r="Z107" i="8" s="1"/>
  <c r="AA107" i="8" s="1"/>
  <c r="AB107" i="8" s="1"/>
  <c r="AC107" i="8" s="1"/>
  <c r="AV158" i="8"/>
  <c r="AH162" i="8"/>
  <c r="BE164" i="8"/>
  <c r="AQ166" i="8"/>
  <c r="G110" i="8"/>
  <c r="H110" i="8" s="1"/>
  <c r="I110" i="8" s="1"/>
  <c r="J110" i="8" s="1"/>
  <c r="K110" i="8" s="1"/>
  <c r="L110" i="8" s="1"/>
  <c r="M110" i="8" s="1"/>
  <c r="N110" i="8" s="1"/>
  <c r="O110" i="8" s="1"/>
  <c r="P110" i="8" s="1"/>
  <c r="Q110" i="8" s="1"/>
  <c r="R110" i="8" s="1"/>
  <c r="S110" i="8" s="1"/>
  <c r="T110" i="8" s="1"/>
  <c r="U110" i="8" s="1"/>
  <c r="V110" i="8" s="1"/>
  <c r="W110" i="8" s="1"/>
  <c r="X110" i="8" s="1"/>
  <c r="Y110" i="8" s="1"/>
  <c r="Z110" i="8" s="1"/>
  <c r="AA110" i="8" s="1"/>
  <c r="AB110" i="8" s="1"/>
  <c r="AC110" i="8" s="1"/>
  <c r="AN110" i="8"/>
  <c r="BM145" i="8"/>
  <c r="BH147" i="8"/>
  <c r="BC148" i="8"/>
  <c r="AW150" i="8"/>
  <c r="AI151" i="8"/>
  <c r="BJ152" i="8"/>
  <c r="AR154" i="8"/>
  <c r="AD155" i="8"/>
  <c r="BK155" i="8"/>
  <c r="AT157" i="8"/>
  <c r="BD158" i="8"/>
  <c r="AH159" i="8"/>
  <c r="BJ159" i="8"/>
  <c r="AM160" i="8"/>
  <c r="BJ160" i="8"/>
  <c r="AL161" i="8"/>
  <c r="BL161" i="8"/>
  <c r="AL162" i="8"/>
  <c r="BL162" i="8"/>
  <c r="AO163" i="8"/>
  <c r="BL163" i="8"/>
  <c r="AO164" i="8"/>
  <c r="BI164" i="8"/>
  <c r="AE165" i="8"/>
  <c r="AR165" i="8"/>
  <c r="BG165" i="8"/>
  <c r="AI166" i="8"/>
  <c r="AT166" i="8"/>
  <c r="BD166" i="8"/>
  <c r="G165" i="8"/>
  <c r="H165" i="8" s="1"/>
  <c r="I165" i="8" s="1"/>
  <c r="J165" i="8" s="1"/>
  <c r="K165" i="8" s="1"/>
  <c r="L165" i="8" s="1"/>
  <c r="M165" i="8" s="1"/>
  <c r="N165" i="8" s="1"/>
  <c r="O165" i="8" s="1"/>
  <c r="P165" i="8" s="1"/>
  <c r="Q165" i="8" s="1"/>
  <c r="R165" i="8" s="1"/>
  <c r="S165" i="8" s="1"/>
  <c r="T165" i="8" s="1"/>
  <c r="U165" i="8" s="1"/>
  <c r="V165" i="8" s="1"/>
  <c r="W165" i="8" s="1"/>
  <c r="X165" i="8" s="1"/>
  <c r="Y165" i="8" s="1"/>
  <c r="Z165" i="8" s="1"/>
  <c r="AA165" i="8" s="1"/>
  <c r="AB165" i="8" s="1"/>
  <c r="AC165" i="8" s="1"/>
  <c r="G152" i="8"/>
  <c r="H152" i="8" s="1"/>
  <c r="I152" i="8" s="1"/>
  <c r="J152" i="8" s="1"/>
  <c r="K152" i="8" s="1"/>
  <c r="L152" i="8" s="1"/>
  <c r="M152" i="8" s="1"/>
  <c r="N152" i="8" s="1"/>
  <c r="O152" i="8" s="1"/>
  <c r="P152" i="8" s="1"/>
  <c r="Q152" i="8" s="1"/>
  <c r="R152" i="8" s="1"/>
  <c r="S152" i="8" s="1"/>
  <c r="T152" i="8" s="1"/>
  <c r="U152" i="8" s="1"/>
  <c r="V152" i="8" s="1"/>
  <c r="W152" i="8" s="1"/>
  <c r="X152" i="8" s="1"/>
  <c r="Y152" i="8" s="1"/>
  <c r="Z152" i="8" s="1"/>
  <c r="AA152" i="8" s="1"/>
  <c r="AB152" i="8" s="1"/>
  <c r="AC152" i="8" s="1"/>
  <c r="G138" i="8"/>
  <c r="H138" i="8" s="1"/>
  <c r="I138" i="8" s="1"/>
  <c r="J138" i="8" s="1"/>
  <c r="K138" i="8" s="1"/>
  <c r="L138" i="8" s="1"/>
  <c r="M138" i="8" s="1"/>
  <c r="N138" i="8" s="1"/>
  <c r="O138" i="8" s="1"/>
  <c r="P138" i="8" s="1"/>
  <c r="Q138" i="8" s="1"/>
  <c r="R138" i="8" s="1"/>
  <c r="S138" i="8" s="1"/>
  <c r="T138" i="8" s="1"/>
  <c r="U138" i="8" s="1"/>
  <c r="V138" i="8" s="1"/>
  <c r="W138" i="8" s="1"/>
  <c r="X138" i="8" s="1"/>
  <c r="Y138" i="8" s="1"/>
  <c r="Z138" i="8" s="1"/>
  <c r="AA138" i="8" s="1"/>
  <c r="AB138" i="8" s="1"/>
  <c r="AC138" i="8" s="1"/>
  <c r="G121" i="8"/>
  <c r="H121" i="8" s="1"/>
  <c r="I121" i="8" s="1"/>
  <c r="J121" i="8" s="1"/>
  <c r="K121" i="8" s="1"/>
  <c r="L121" i="8" s="1"/>
  <c r="M121" i="8" s="1"/>
  <c r="N121" i="8" s="1"/>
  <c r="O121" i="8" s="1"/>
  <c r="P121" i="8" s="1"/>
  <c r="Q121" i="8" s="1"/>
  <c r="R121" i="8" s="1"/>
  <c r="S121" i="8" s="1"/>
  <c r="T121" i="8" s="1"/>
  <c r="U121" i="8" s="1"/>
  <c r="V121" i="8" s="1"/>
  <c r="W121" i="8" s="1"/>
  <c r="X121" i="8" s="1"/>
  <c r="Y121" i="8" s="1"/>
  <c r="Z121" i="8" s="1"/>
  <c r="AA121" i="8" s="1"/>
  <c r="AB121" i="8" s="1"/>
  <c r="AC121" i="8" s="1"/>
  <c r="G106" i="8"/>
  <c r="H106" i="8" s="1"/>
  <c r="I106" i="8" s="1"/>
  <c r="J106" i="8" s="1"/>
  <c r="K106" i="8" s="1"/>
  <c r="L106" i="8" s="1"/>
  <c r="M106" i="8" s="1"/>
  <c r="N106" i="8" s="1"/>
  <c r="O106" i="8" s="1"/>
  <c r="P106" i="8" s="1"/>
  <c r="Q106" i="8" s="1"/>
  <c r="R106" i="8" s="1"/>
  <c r="S106" i="8" s="1"/>
  <c r="T106" i="8" s="1"/>
  <c r="U106" i="8" s="1"/>
  <c r="V106" i="8" s="1"/>
  <c r="W106" i="8" s="1"/>
  <c r="X106" i="8" s="1"/>
  <c r="Y106" i="8" s="1"/>
  <c r="Z106" i="8" s="1"/>
  <c r="AA106" i="8" s="1"/>
  <c r="AB106" i="8" s="1"/>
  <c r="AC106" i="8" s="1"/>
  <c r="BG158" i="8"/>
  <c r="AO161" i="8"/>
  <c r="AQ162" i="8"/>
  <c r="AQ163" i="8"/>
  <c r="AQ164" i="8"/>
  <c r="AF165" i="8"/>
  <c r="AU165" i="8"/>
  <c r="AU166" i="8"/>
  <c r="BE166" i="8"/>
  <c r="G151" i="8"/>
  <c r="H151" i="8" s="1"/>
  <c r="I151" i="8" s="1"/>
  <c r="J151" i="8" s="1"/>
  <c r="K151" i="8" s="1"/>
  <c r="L151" i="8" s="1"/>
  <c r="M151" i="8" s="1"/>
  <c r="N151" i="8" s="1"/>
  <c r="O151" i="8" s="1"/>
  <c r="P151" i="8" s="1"/>
  <c r="Q151" i="8" s="1"/>
  <c r="R151" i="8" s="1"/>
  <c r="S151" i="8" s="1"/>
  <c r="T151" i="8" s="1"/>
  <c r="U151" i="8" s="1"/>
  <c r="V151" i="8" s="1"/>
  <c r="W151" i="8" s="1"/>
  <c r="X151" i="8" s="1"/>
  <c r="Y151" i="8" s="1"/>
  <c r="Z151" i="8" s="1"/>
  <c r="AA151" i="8" s="1"/>
  <c r="AB151" i="8" s="1"/>
  <c r="AC151" i="8" s="1"/>
  <c r="G118" i="8"/>
  <c r="H118" i="8" s="1"/>
  <c r="I118" i="8" s="1"/>
  <c r="J118" i="8" s="1"/>
  <c r="K118" i="8" s="1"/>
  <c r="L118" i="8" s="1"/>
  <c r="M118" i="8" s="1"/>
  <c r="N118" i="8" s="1"/>
  <c r="O118" i="8" s="1"/>
  <c r="P118" i="8" s="1"/>
  <c r="Q118" i="8" s="1"/>
  <c r="R118" i="8" s="1"/>
  <c r="S118" i="8" s="1"/>
  <c r="T118" i="8" s="1"/>
  <c r="U118" i="8" s="1"/>
  <c r="V118" i="8" s="1"/>
  <c r="W118" i="8" s="1"/>
  <c r="X118" i="8" s="1"/>
  <c r="Y118" i="8" s="1"/>
  <c r="Z118" i="8" s="1"/>
  <c r="AA118" i="8" s="1"/>
  <c r="AB118" i="8" s="1"/>
  <c r="AC118" i="8" s="1"/>
  <c r="G105" i="8"/>
  <c r="H105" i="8" s="1"/>
  <c r="I105" i="8" s="1"/>
  <c r="J105" i="8" s="1"/>
  <c r="K105" i="8" s="1"/>
  <c r="L105" i="8" s="1"/>
  <c r="M105" i="8" s="1"/>
  <c r="N105" i="8" s="1"/>
  <c r="O105" i="8" s="1"/>
  <c r="P105" i="8" s="1"/>
  <c r="Q105" i="8" s="1"/>
  <c r="R105" i="8" s="1"/>
  <c r="S105" i="8" s="1"/>
  <c r="T105" i="8" s="1"/>
  <c r="U105" i="8" s="1"/>
  <c r="V105" i="8" s="1"/>
  <c r="W105" i="8" s="1"/>
  <c r="X105" i="8" s="1"/>
  <c r="Y105" i="8" s="1"/>
  <c r="Z105" i="8" s="1"/>
  <c r="AA105" i="8" s="1"/>
  <c r="AB105" i="8" s="1"/>
  <c r="AC105" i="8" s="1"/>
  <c r="AJ158" i="8"/>
  <c r="AR160" i="8"/>
  <c r="AS163" i="8"/>
  <c r="BI165" i="8"/>
  <c r="AV166" i="8"/>
  <c r="G150" i="8"/>
  <c r="H150" i="8" s="1"/>
  <c r="I150" i="8" s="1"/>
  <c r="J150" i="8" s="1"/>
  <c r="K150" i="8" s="1"/>
  <c r="L150" i="8" s="1"/>
  <c r="M150" i="8" s="1"/>
  <c r="N150" i="8" s="1"/>
  <c r="O150" i="8" s="1"/>
  <c r="P150" i="8" s="1"/>
  <c r="Q150" i="8" s="1"/>
  <c r="R150" i="8" s="1"/>
  <c r="S150" i="8" s="1"/>
  <c r="T150" i="8" s="1"/>
  <c r="U150" i="8" s="1"/>
  <c r="V150" i="8" s="1"/>
  <c r="W150" i="8" s="1"/>
  <c r="X150" i="8" s="1"/>
  <c r="Y150" i="8" s="1"/>
  <c r="Z150" i="8" s="1"/>
  <c r="AA150" i="8" s="1"/>
  <c r="AB150" i="8" s="1"/>
  <c r="AC150" i="8" s="1"/>
  <c r="BB145" i="8"/>
  <c r="BE161" i="8"/>
  <c r="G126" i="8"/>
  <c r="H126" i="8" s="1"/>
  <c r="I126" i="8" s="1"/>
  <c r="J126" i="8" s="1"/>
  <c r="K126" i="8" s="1"/>
  <c r="L126" i="8" s="1"/>
  <c r="M126" i="8" s="1"/>
  <c r="N126" i="8" s="1"/>
  <c r="O126" i="8" s="1"/>
  <c r="P126" i="8" s="1"/>
  <c r="Q126" i="8" s="1"/>
  <c r="R126" i="8" s="1"/>
  <c r="S126" i="8" s="1"/>
  <c r="T126" i="8" s="1"/>
  <c r="U126" i="8" s="1"/>
  <c r="V126" i="8" s="1"/>
  <c r="W126" i="8" s="1"/>
  <c r="X126" i="8" s="1"/>
  <c r="Y126" i="8" s="1"/>
  <c r="Z126" i="8" s="1"/>
  <c r="AA126" i="8" s="1"/>
  <c r="AB126" i="8" s="1"/>
  <c r="AC126" i="8" s="1"/>
  <c r="AE117" i="8"/>
  <c r="AG142" i="8"/>
  <c r="AH144" i="8"/>
  <c r="BH148" i="8"/>
  <c r="AZ150" i="8"/>
  <c r="AO151" i="8"/>
  <c r="BL152" i="8"/>
  <c r="AX154" i="8"/>
  <c r="AF155" i="8"/>
  <c r="AY157" i="8"/>
  <c r="AD158" i="8"/>
  <c r="AM159" i="8"/>
  <c r="BM159" i="8"/>
  <c r="AP160" i="8"/>
  <c r="BJ164" i="8"/>
  <c r="BH165" i="8"/>
  <c r="AK166" i="8"/>
  <c r="G163" i="8"/>
  <c r="H163" i="8" s="1"/>
  <c r="I163" i="8" s="1"/>
  <c r="J163" i="8" s="1"/>
  <c r="K163" i="8" s="1"/>
  <c r="L163" i="8" s="1"/>
  <c r="M163" i="8" s="1"/>
  <c r="N163" i="8" s="1"/>
  <c r="O163" i="8" s="1"/>
  <c r="P163" i="8" s="1"/>
  <c r="Q163" i="8" s="1"/>
  <c r="R163" i="8" s="1"/>
  <c r="S163" i="8" s="1"/>
  <c r="T163" i="8" s="1"/>
  <c r="U163" i="8" s="1"/>
  <c r="V163" i="8" s="1"/>
  <c r="W163" i="8" s="1"/>
  <c r="X163" i="8" s="1"/>
  <c r="Y163" i="8" s="1"/>
  <c r="Z163" i="8" s="1"/>
  <c r="AA163" i="8" s="1"/>
  <c r="AB163" i="8" s="1"/>
  <c r="AC163" i="8" s="1"/>
  <c r="G136" i="8"/>
  <c r="H136" i="8" s="1"/>
  <c r="I136" i="8" s="1"/>
  <c r="J136" i="8" s="1"/>
  <c r="K136" i="8" s="1"/>
  <c r="L136" i="8" s="1"/>
  <c r="M136" i="8" s="1"/>
  <c r="N136" i="8" s="1"/>
  <c r="O136" i="8" s="1"/>
  <c r="P136" i="8" s="1"/>
  <c r="Q136" i="8" s="1"/>
  <c r="R136" i="8" s="1"/>
  <c r="S136" i="8" s="1"/>
  <c r="T136" i="8" s="1"/>
  <c r="U136" i="8" s="1"/>
  <c r="V136" i="8" s="1"/>
  <c r="W136" i="8" s="1"/>
  <c r="X136" i="8" s="1"/>
  <c r="Y136" i="8" s="1"/>
  <c r="Z136" i="8" s="1"/>
  <c r="AA136" i="8" s="1"/>
  <c r="AB136" i="8" s="1"/>
  <c r="AC136" i="8" s="1"/>
  <c r="AP159" i="8"/>
  <c r="AS162" i="8"/>
  <c r="AG165" i="8"/>
  <c r="BG166" i="8"/>
  <c r="G133" i="8"/>
  <c r="H133" i="8" s="1"/>
  <c r="I133" i="8" s="1"/>
  <c r="J133" i="8" s="1"/>
  <c r="K133" i="8" s="1"/>
  <c r="L133" i="8" s="1"/>
  <c r="M133" i="8" s="1"/>
  <c r="N133" i="8" s="1"/>
  <c r="O133" i="8" s="1"/>
  <c r="P133" i="8" s="1"/>
  <c r="Q133" i="8" s="1"/>
  <c r="R133" i="8" s="1"/>
  <c r="S133" i="8" s="1"/>
  <c r="T133" i="8" s="1"/>
  <c r="U133" i="8" s="1"/>
  <c r="V133" i="8" s="1"/>
  <c r="W133" i="8" s="1"/>
  <c r="X133" i="8" s="1"/>
  <c r="Y133" i="8" s="1"/>
  <c r="Z133" i="8" s="1"/>
  <c r="AA133" i="8" s="1"/>
  <c r="AB133" i="8" s="1"/>
  <c r="AC133" i="8" s="1"/>
  <c r="AP148" i="8"/>
  <c r="AH164" i="8"/>
  <c r="G157" i="8"/>
  <c r="H157" i="8" s="1"/>
  <c r="I157" i="8" s="1"/>
  <c r="J157" i="8" s="1"/>
  <c r="K157" i="8" s="1"/>
  <c r="L157" i="8" s="1"/>
  <c r="M157" i="8" s="1"/>
  <c r="N157" i="8" s="1"/>
  <c r="O157" i="8" s="1"/>
  <c r="P157" i="8" s="1"/>
  <c r="Q157" i="8" s="1"/>
  <c r="R157" i="8" s="1"/>
  <c r="S157" i="8" s="1"/>
  <c r="T157" i="8" s="1"/>
  <c r="U157" i="8" s="1"/>
  <c r="V157" i="8" s="1"/>
  <c r="W157" i="8" s="1"/>
  <c r="X157" i="8" s="1"/>
  <c r="Y157" i="8" s="1"/>
  <c r="Z157" i="8" s="1"/>
  <c r="AA157" i="8" s="1"/>
  <c r="AB157" i="8" s="1"/>
  <c r="AC157" i="8" s="1"/>
  <c r="BC123" i="8"/>
  <c r="AK142" i="8"/>
  <c r="AL144" i="8"/>
  <c r="AI145" i="8"/>
  <c r="BD150" i="8"/>
  <c r="AS151" i="8"/>
  <c r="AK152" i="8"/>
  <c r="BB154" i="8"/>
  <c r="AM155" i="8"/>
  <c r="BC157" i="8"/>
  <c r="BJ158" i="8"/>
  <c r="AS161" i="8"/>
  <c r="AV164" i="8"/>
  <c r="AW165" i="8"/>
  <c r="AL166" i="8"/>
  <c r="G162" i="8"/>
  <c r="H162" i="8" s="1"/>
  <c r="I162" i="8" s="1"/>
  <c r="J162" i="8" s="1"/>
  <c r="K162" i="8" s="1"/>
  <c r="L162" i="8" s="1"/>
  <c r="M162" i="8" s="1"/>
  <c r="N162" i="8" s="1"/>
  <c r="O162" i="8" s="1"/>
  <c r="P162" i="8" s="1"/>
  <c r="Q162" i="8" s="1"/>
  <c r="R162" i="8" s="1"/>
  <c r="S162" i="8" s="1"/>
  <c r="T162" i="8" s="1"/>
  <c r="U162" i="8" s="1"/>
  <c r="V162" i="8" s="1"/>
  <c r="W162" i="8" s="1"/>
  <c r="X162" i="8" s="1"/>
  <c r="Y162" i="8" s="1"/>
  <c r="Z162" i="8" s="1"/>
  <c r="AA162" i="8" s="1"/>
  <c r="AB162" i="8" s="1"/>
  <c r="AC162" i="8" s="1"/>
  <c r="G117" i="8"/>
  <c r="H117" i="8" s="1"/>
  <c r="I117" i="8" s="1"/>
  <c r="J117" i="8" s="1"/>
  <c r="K117" i="8" s="1"/>
  <c r="L117" i="8" s="1"/>
  <c r="M117" i="8" s="1"/>
  <c r="N117" i="8" s="1"/>
  <c r="O117" i="8" s="1"/>
  <c r="P117" i="8" s="1"/>
  <c r="Q117" i="8" s="1"/>
  <c r="R117" i="8" s="1"/>
  <c r="S117" i="8" s="1"/>
  <c r="T117" i="8" s="1"/>
  <c r="U117" i="8" s="1"/>
  <c r="V117" i="8" s="1"/>
  <c r="W117" i="8" s="1"/>
  <c r="X117" i="8" s="1"/>
  <c r="Y117" i="8" s="1"/>
  <c r="Z117" i="8" s="1"/>
  <c r="AA117" i="8" s="1"/>
  <c r="AB117" i="8" s="1"/>
  <c r="AC117" i="8" s="1"/>
  <c r="AY147" i="8"/>
  <c r="BB159" i="8"/>
  <c r="AH163" i="8"/>
  <c r="AO165" i="8"/>
  <c r="BL166" i="8"/>
  <c r="AU127" i="8"/>
  <c r="BK139" i="8"/>
  <c r="AV142" i="8"/>
  <c r="AN144" i="8"/>
  <c r="AL145" i="8"/>
  <c r="AI147" i="8"/>
  <c r="BK150" i="8"/>
  <c r="AW151" i="8"/>
  <c r="AM152" i="8"/>
  <c r="BD154" i="8"/>
  <c r="AP155" i="8"/>
  <c r="BF157" i="8"/>
  <c r="AL158" i="8"/>
  <c r="AR159" i="8"/>
  <c r="AW160" i="8"/>
  <c r="AV161" i="8"/>
  <c r="AV162" i="8"/>
  <c r="AX163" i="8"/>
  <c r="AX164" i="8"/>
  <c r="AI165" i="8"/>
  <c r="AX165" i="8"/>
  <c r="BK165" i="8"/>
  <c r="AM166" i="8"/>
  <c r="AW166" i="8"/>
  <c r="BI166" i="8"/>
  <c r="G161" i="8"/>
  <c r="H161" i="8" s="1"/>
  <c r="I161" i="8" s="1"/>
  <c r="J161" i="8" s="1"/>
  <c r="K161" i="8" s="1"/>
  <c r="L161" i="8" s="1"/>
  <c r="M161" i="8" s="1"/>
  <c r="N161" i="8" s="1"/>
  <c r="O161" i="8" s="1"/>
  <c r="P161" i="8" s="1"/>
  <c r="Q161" i="8" s="1"/>
  <c r="R161" i="8" s="1"/>
  <c r="S161" i="8" s="1"/>
  <c r="T161" i="8" s="1"/>
  <c r="U161" i="8" s="1"/>
  <c r="V161" i="8" s="1"/>
  <c r="W161" i="8" s="1"/>
  <c r="X161" i="8" s="1"/>
  <c r="Y161" i="8" s="1"/>
  <c r="Z161" i="8" s="1"/>
  <c r="AA161" i="8" s="1"/>
  <c r="AB161" i="8" s="1"/>
  <c r="AC161" i="8" s="1"/>
  <c r="G148" i="8"/>
  <c r="H148" i="8" s="1"/>
  <c r="I148" i="8" s="1"/>
  <c r="J148" i="8" s="1"/>
  <c r="K148" i="8" s="1"/>
  <c r="L148" i="8" s="1"/>
  <c r="M148" i="8" s="1"/>
  <c r="N148" i="8" s="1"/>
  <c r="O148" i="8" s="1"/>
  <c r="P148" i="8" s="1"/>
  <c r="Q148" i="8" s="1"/>
  <c r="R148" i="8" s="1"/>
  <c r="S148" i="8" s="1"/>
  <c r="T148" i="8" s="1"/>
  <c r="U148" i="8" s="1"/>
  <c r="V148" i="8" s="1"/>
  <c r="W148" i="8" s="1"/>
  <c r="X148" i="8" s="1"/>
  <c r="Y148" i="8" s="1"/>
  <c r="Z148" i="8" s="1"/>
  <c r="AA148" i="8" s="1"/>
  <c r="AB148" i="8" s="1"/>
  <c r="AC148" i="8" s="1"/>
  <c r="G130" i="8"/>
  <c r="H130" i="8" s="1"/>
  <c r="I130" i="8" s="1"/>
  <c r="J130" i="8" s="1"/>
  <c r="K130" i="8" s="1"/>
  <c r="L130" i="8" s="1"/>
  <c r="M130" i="8" s="1"/>
  <c r="N130" i="8" s="1"/>
  <c r="O130" i="8" s="1"/>
  <c r="P130" i="8" s="1"/>
  <c r="Q130" i="8" s="1"/>
  <c r="R130" i="8" s="1"/>
  <c r="S130" i="8" s="1"/>
  <c r="T130" i="8" s="1"/>
  <c r="U130" i="8" s="1"/>
  <c r="V130" i="8" s="1"/>
  <c r="W130" i="8" s="1"/>
  <c r="X130" i="8" s="1"/>
  <c r="Y130" i="8" s="1"/>
  <c r="Z130" i="8" s="1"/>
  <c r="AA130" i="8" s="1"/>
  <c r="AB130" i="8" s="1"/>
  <c r="AC130" i="8" s="1"/>
  <c r="G115" i="8"/>
  <c r="H115" i="8" s="1"/>
  <c r="I115" i="8" s="1"/>
  <c r="J115" i="8" s="1"/>
  <c r="K115" i="8" s="1"/>
  <c r="L115" i="8" s="1"/>
  <c r="M115" i="8" s="1"/>
  <c r="N115" i="8" s="1"/>
  <c r="O115" i="8" s="1"/>
  <c r="P115" i="8" s="1"/>
  <c r="Q115" i="8" s="1"/>
  <c r="R115" i="8" s="1"/>
  <c r="S115" i="8" s="1"/>
  <c r="T115" i="8" s="1"/>
  <c r="U115" i="8" s="1"/>
  <c r="V115" i="8" s="1"/>
  <c r="W115" i="8" s="1"/>
  <c r="X115" i="8" s="1"/>
  <c r="Y115" i="8" s="1"/>
  <c r="Z115" i="8" s="1"/>
  <c r="AA115" i="8" s="1"/>
  <c r="AB115" i="8" s="1"/>
  <c r="AC115" i="8" s="1"/>
  <c r="G127" i="8"/>
  <c r="H127" i="8" s="1"/>
  <c r="I127" i="8" s="1"/>
  <c r="J127" i="8" s="1"/>
  <c r="K127" i="8" s="1"/>
  <c r="L127" i="8" s="1"/>
  <c r="M127" i="8" s="1"/>
  <c r="N127" i="8" s="1"/>
  <c r="O127" i="8" s="1"/>
  <c r="P127" i="8" s="1"/>
  <c r="Q127" i="8" s="1"/>
  <c r="R127" i="8" s="1"/>
  <c r="S127" i="8" s="1"/>
  <c r="T127" i="8" s="1"/>
  <c r="U127" i="8" s="1"/>
  <c r="V127" i="8" s="1"/>
  <c r="W127" i="8" s="1"/>
  <c r="X127" i="8" s="1"/>
  <c r="Y127" i="8" s="1"/>
  <c r="Z127" i="8" s="1"/>
  <c r="AA127" i="8" s="1"/>
  <c r="AB127" i="8" s="1"/>
  <c r="AC127" i="8" s="1"/>
  <c r="BE141" i="8"/>
  <c r="BK151" i="8"/>
  <c r="AM157" i="8"/>
  <c r="AF161" i="8"/>
  <c r="AF166" i="8"/>
  <c r="AW130" i="8"/>
  <c r="AJ141" i="8"/>
  <c r="AY142" i="8"/>
  <c r="AW144" i="8"/>
  <c r="AO145" i="8"/>
  <c r="AM147" i="8"/>
  <c r="AJ148" i="8"/>
  <c r="BC151" i="8"/>
  <c r="AP152" i="8"/>
  <c r="BJ154" i="8"/>
  <c r="AR155" i="8"/>
  <c r="AD157" i="8"/>
  <c r="BK157" i="8"/>
  <c r="AN158" i="8"/>
  <c r="AX159" i="8"/>
  <c r="AY160" i="8"/>
  <c r="AX161" i="8"/>
  <c r="AZ162" i="8"/>
  <c r="AZ163" i="8"/>
  <c r="AZ164" i="8"/>
  <c r="AK165" i="8"/>
  <c r="AY165" i="8"/>
  <c r="BM165" i="8"/>
  <c r="AN166" i="8"/>
  <c r="AY166" i="8"/>
  <c r="BJ166" i="8"/>
  <c r="G160" i="8"/>
  <c r="H160" i="8" s="1"/>
  <c r="I160" i="8" s="1"/>
  <c r="J160" i="8" s="1"/>
  <c r="K160" i="8" s="1"/>
  <c r="L160" i="8" s="1"/>
  <c r="M160" i="8" s="1"/>
  <c r="N160" i="8" s="1"/>
  <c r="O160" i="8" s="1"/>
  <c r="P160" i="8" s="1"/>
  <c r="Q160" i="8" s="1"/>
  <c r="R160" i="8" s="1"/>
  <c r="S160" i="8" s="1"/>
  <c r="T160" i="8" s="1"/>
  <c r="U160" i="8" s="1"/>
  <c r="V160" i="8" s="1"/>
  <c r="W160" i="8" s="1"/>
  <c r="X160" i="8" s="1"/>
  <c r="Y160" i="8" s="1"/>
  <c r="Z160" i="8" s="1"/>
  <c r="AA160" i="8" s="1"/>
  <c r="AB160" i="8" s="1"/>
  <c r="AC160" i="8" s="1"/>
  <c r="G145" i="8"/>
  <c r="H145" i="8" s="1"/>
  <c r="I145" i="8" s="1"/>
  <c r="J145" i="8" s="1"/>
  <c r="K145" i="8" s="1"/>
  <c r="L145" i="8" s="1"/>
  <c r="M145" i="8" s="1"/>
  <c r="N145" i="8" s="1"/>
  <c r="O145" i="8" s="1"/>
  <c r="P145" i="8" s="1"/>
  <c r="Q145" i="8" s="1"/>
  <c r="R145" i="8" s="1"/>
  <c r="S145" i="8" s="1"/>
  <c r="T145" i="8" s="1"/>
  <c r="U145" i="8" s="1"/>
  <c r="V145" i="8" s="1"/>
  <c r="W145" i="8" s="1"/>
  <c r="X145" i="8" s="1"/>
  <c r="Y145" i="8" s="1"/>
  <c r="Z145" i="8" s="1"/>
  <c r="AA145" i="8" s="1"/>
  <c r="AB145" i="8" s="1"/>
  <c r="AC145" i="8" s="1"/>
  <c r="G129" i="8"/>
  <c r="H129" i="8" s="1"/>
  <c r="I129" i="8" s="1"/>
  <c r="J129" i="8" s="1"/>
  <c r="K129" i="8" s="1"/>
  <c r="L129" i="8" s="1"/>
  <c r="M129" i="8" s="1"/>
  <c r="N129" i="8" s="1"/>
  <c r="O129" i="8" s="1"/>
  <c r="P129" i="8" s="1"/>
  <c r="Q129" i="8" s="1"/>
  <c r="R129" i="8" s="1"/>
  <c r="S129" i="8" s="1"/>
  <c r="T129" i="8" s="1"/>
  <c r="U129" i="8" s="1"/>
  <c r="V129" i="8" s="1"/>
  <c r="W129" i="8" s="1"/>
  <c r="X129" i="8" s="1"/>
  <c r="Y129" i="8" s="1"/>
  <c r="Z129" i="8" s="1"/>
  <c r="AA129" i="8" s="1"/>
  <c r="AB129" i="8" s="1"/>
  <c r="AC129" i="8" s="1"/>
  <c r="G114" i="8"/>
  <c r="H114" i="8" s="1"/>
  <c r="I114" i="8" s="1"/>
  <c r="J114" i="8" s="1"/>
  <c r="K114" i="8" s="1"/>
  <c r="L114" i="8" s="1"/>
  <c r="M114" i="8" s="1"/>
  <c r="N114" i="8" s="1"/>
  <c r="O114" i="8" s="1"/>
  <c r="P114" i="8" s="1"/>
  <c r="Q114" i="8" s="1"/>
  <c r="R114" i="8" s="1"/>
  <c r="S114" i="8" s="1"/>
  <c r="T114" i="8" s="1"/>
  <c r="U114" i="8" s="1"/>
  <c r="V114" i="8" s="1"/>
  <c r="W114" i="8" s="1"/>
  <c r="X114" i="8" s="1"/>
  <c r="Y114" i="8" s="1"/>
  <c r="Z114" i="8" s="1"/>
  <c r="AA114" i="8" s="1"/>
  <c r="AB114" i="8" s="1"/>
  <c r="AC114" i="8" s="1"/>
  <c r="BF144" i="8"/>
  <c r="AL154" i="8"/>
  <c r="BB155" i="8"/>
  <c r="BF160" i="8"/>
  <c r="BG163" i="8"/>
  <c r="BD165" i="8"/>
  <c r="G141" i="8"/>
  <c r="H141" i="8" s="1"/>
  <c r="I141" i="8" s="1"/>
  <c r="J141" i="8" s="1"/>
  <c r="K141" i="8" s="1"/>
  <c r="L141" i="8" s="1"/>
  <c r="M141" i="8" s="1"/>
  <c r="N141" i="8" s="1"/>
  <c r="O141" i="8" s="1"/>
  <c r="P141" i="8" s="1"/>
  <c r="Q141" i="8" s="1"/>
  <c r="R141" i="8" s="1"/>
  <c r="S141" i="8" s="1"/>
  <c r="T141" i="8" s="1"/>
  <c r="U141" i="8" s="1"/>
  <c r="V141" i="8" s="1"/>
  <c r="W141" i="8" s="1"/>
  <c r="X141" i="8" s="1"/>
  <c r="Y141" i="8" s="1"/>
  <c r="Z141" i="8" s="1"/>
  <c r="AA141" i="8" s="1"/>
  <c r="AB141" i="8" s="1"/>
  <c r="AC141" i="8" s="1"/>
  <c r="BI132" i="8"/>
  <c r="AZ141" i="8"/>
  <c r="BG142" i="8"/>
  <c r="AZ144" i="8"/>
  <c r="AX145" i="8"/>
  <c r="AP147" i="8"/>
  <c r="AN148" i="8"/>
  <c r="AI150" i="8"/>
  <c r="BG151" i="8"/>
  <c r="AX152" i="8"/>
  <c r="AF154" i="8"/>
  <c r="AY155" i="8"/>
  <c r="AH157" i="8"/>
  <c r="AT158" i="8"/>
  <c r="AZ159" i="8"/>
  <c r="AD160" i="8"/>
  <c r="BA160" i="8"/>
  <c r="BB161" i="8"/>
  <c r="BB162" i="8"/>
  <c r="AF163" i="8"/>
  <c r="BB163" i="8"/>
  <c r="AF164" i="8"/>
  <c r="BA164" i="8"/>
  <c r="AN165" i="8"/>
  <c r="BA165" i="8"/>
  <c r="AE166" i="8"/>
  <c r="AO166" i="8"/>
  <c r="BA166" i="8"/>
  <c r="BK166" i="8"/>
  <c r="G159" i="8"/>
  <c r="H159" i="8" s="1"/>
  <c r="I159" i="8" s="1"/>
  <c r="J159" i="8" s="1"/>
  <c r="K159" i="8" s="1"/>
  <c r="L159" i="8" s="1"/>
  <c r="M159" i="8" s="1"/>
  <c r="N159" i="8" s="1"/>
  <c r="O159" i="8" s="1"/>
  <c r="P159" i="8" s="1"/>
  <c r="Q159" i="8" s="1"/>
  <c r="R159" i="8" s="1"/>
  <c r="S159" i="8" s="1"/>
  <c r="T159" i="8" s="1"/>
  <c r="U159" i="8" s="1"/>
  <c r="V159" i="8" s="1"/>
  <c r="W159" i="8" s="1"/>
  <c r="X159" i="8" s="1"/>
  <c r="Y159" i="8" s="1"/>
  <c r="Z159" i="8" s="1"/>
  <c r="AA159" i="8" s="1"/>
  <c r="AB159" i="8" s="1"/>
  <c r="AC159" i="8" s="1"/>
  <c r="G142" i="8"/>
  <c r="H142" i="8" s="1"/>
  <c r="I142" i="8" s="1"/>
  <c r="J142" i="8" s="1"/>
  <c r="K142" i="8" s="1"/>
  <c r="L142" i="8" s="1"/>
  <c r="M142" i="8" s="1"/>
  <c r="N142" i="8" s="1"/>
  <c r="O142" i="8" s="1"/>
  <c r="P142" i="8" s="1"/>
  <c r="Q142" i="8" s="1"/>
  <c r="R142" i="8" s="1"/>
  <c r="S142" i="8" s="1"/>
  <c r="T142" i="8" s="1"/>
  <c r="U142" i="8" s="1"/>
  <c r="V142" i="8" s="1"/>
  <c r="W142" i="8" s="1"/>
  <c r="X142" i="8" s="1"/>
  <c r="Y142" i="8" s="1"/>
  <c r="Z142" i="8" s="1"/>
  <c r="AA142" i="8" s="1"/>
  <c r="AB142" i="8" s="1"/>
  <c r="AC142" i="8" s="1"/>
  <c r="G112" i="8"/>
  <c r="H112" i="8" s="1"/>
  <c r="I112" i="8" s="1"/>
  <c r="J112" i="8" s="1"/>
  <c r="K112" i="8" s="1"/>
  <c r="L112" i="8" s="1"/>
  <c r="M112" i="8" s="1"/>
  <c r="N112" i="8" s="1"/>
  <c r="O112" i="8" s="1"/>
  <c r="P112" i="8" s="1"/>
  <c r="Q112" i="8" s="1"/>
  <c r="R112" i="8" s="1"/>
  <c r="S112" i="8" s="1"/>
  <c r="T112" i="8" s="1"/>
  <c r="U112" i="8" s="1"/>
  <c r="V112" i="8" s="1"/>
  <c r="W112" i="8" s="1"/>
  <c r="X112" i="8" s="1"/>
  <c r="Y112" i="8" s="1"/>
  <c r="Z112" i="8" s="1"/>
  <c r="AA112" i="8" s="1"/>
  <c r="AB112" i="8" s="1"/>
  <c r="AC112" i="8" s="1"/>
  <c r="BM142" i="8"/>
  <c r="AM150" i="8"/>
  <c r="AZ152" i="8"/>
  <c r="AG160" i="8"/>
  <c r="BE162" i="8"/>
  <c r="BB166" i="8"/>
  <c r="AI103" i="8"/>
  <c r="AQ103" i="8"/>
  <c r="AY103" i="8"/>
  <c r="BG103" i="8"/>
  <c r="AH102" i="8"/>
  <c r="AP102" i="8"/>
  <c r="AX102" i="8"/>
  <c r="BF102" i="8"/>
  <c r="G102" i="8"/>
  <c r="H102" i="8" s="1"/>
  <c r="I102" i="8" s="1"/>
  <c r="J102" i="8" s="1"/>
  <c r="K102" i="8" s="1"/>
  <c r="L102" i="8" s="1"/>
  <c r="M102" i="8" s="1"/>
  <c r="N102" i="8" s="1"/>
  <c r="O102" i="8" s="1"/>
  <c r="P102" i="8" s="1"/>
  <c r="Q102" i="8" s="1"/>
  <c r="R102" i="8" s="1"/>
  <c r="S102" i="8" s="1"/>
  <c r="T102" i="8" s="1"/>
  <c r="U102" i="8" s="1"/>
  <c r="V102" i="8" s="1"/>
  <c r="W102" i="8" s="1"/>
  <c r="X102" i="8" s="1"/>
  <c r="Y102" i="8" s="1"/>
  <c r="Z102" i="8" s="1"/>
  <c r="AA102" i="8" s="1"/>
  <c r="AB102" i="8" s="1"/>
  <c r="AC102" i="8" s="1"/>
  <c r="AJ103" i="8"/>
  <c r="AR103" i="8"/>
  <c r="BH103" i="8"/>
  <c r="AK103" i="8"/>
  <c r="BA103" i="8"/>
  <c r="BI103" i="8"/>
  <c r="AR102" i="8"/>
  <c r="AZ102" i="8"/>
  <c r="AS102" i="8"/>
  <c r="AM103" i="8"/>
  <c r="BC103" i="8"/>
  <c r="AD102" i="8"/>
  <c r="BJ102" i="8"/>
  <c r="AN103" i="8"/>
  <c r="BD103" i="8"/>
  <c r="AE102" i="8"/>
  <c r="BC102" i="8"/>
  <c r="AG103" i="8"/>
  <c r="BE103" i="8"/>
  <c r="AF102" i="8"/>
  <c r="BD102" i="8"/>
  <c r="AX103" i="8"/>
  <c r="AG102" i="8"/>
  <c r="BM102" i="8"/>
  <c r="AZ103" i="8"/>
  <c r="AI102" i="8"/>
  <c r="AQ102" i="8"/>
  <c r="AY102" i="8"/>
  <c r="BG102" i="8"/>
  <c r="AS103" i="8"/>
  <c r="AJ102" i="8"/>
  <c r="BH102" i="8"/>
  <c r="BA102" i="8"/>
  <c r="BK103" i="8"/>
  <c r="AT102" i="8"/>
  <c r="AF103" i="8"/>
  <c r="BL103" i="8"/>
  <c r="AU102" i="8"/>
  <c r="AO103" i="8"/>
  <c r="AH103" i="8"/>
  <c r="G103" i="8"/>
  <c r="H103" i="8" s="1"/>
  <c r="I103" i="8" s="1"/>
  <c r="J103" i="8" s="1"/>
  <c r="K103" i="8" s="1"/>
  <c r="L103" i="8" s="1"/>
  <c r="M103" i="8" s="1"/>
  <c r="N103" i="8" s="1"/>
  <c r="O103" i="8" s="1"/>
  <c r="P103" i="8" s="1"/>
  <c r="Q103" i="8" s="1"/>
  <c r="R103" i="8" s="1"/>
  <c r="S103" i="8" s="1"/>
  <c r="T103" i="8" s="1"/>
  <c r="U103" i="8" s="1"/>
  <c r="V103" i="8" s="1"/>
  <c r="W103" i="8" s="1"/>
  <c r="X103" i="8" s="1"/>
  <c r="Y103" i="8" s="1"/>
  <c r="Z103" i="8" s="1"/>
  <c r="AA103" i="8" s="1"/>
  <c r="AB103" i="8" s="1"/>
  <c r="AC103" i="8" s="1"/>
  <c r="BE102" i="8"/>
  <c r="AD103" i="8"/>
  <c r="AL103" i="8"/>
  <c r="AT103" i="8"/>
  <c r="BB103" i="8"/>
  <c r="BJ103" i="8"/>
  <c r="AK102" i="8"/>
  <c r="BI102" i="8"/>
  <c r="AE103" i="8"/>
  <c r="AU103" i="8"/>
  <c r="AL102" i="8"/>
  <c r="BB102" i="8"/>
  <c r="AV103" i="8"/>
  <c r="AM102" i="8"/>
  <c r="BK102" i="8"/>
  <c r="AW103" i="8"/>
  <c r="BM103" i="8"/>
  <c r="AN102" i="8"/>
  <c r="AV102" i="8"/>
  <c r="AP103" i="8"/>
  <c r="AW102" i="8"/>
  <c r="BL102" i="8"/>
  <c r="AO102" i="8"/>
  <c r="BF103" i="8"/>
  <c r="AH98" i="8"/>
  <c r="AP98" i="8"/>
  <c r="AX98" i="8"/>
  <c r="BF98" i="8"/>
  <c r="AH99" i="8"/>
  <c r="AP99" i="8"/>
  <c r="AX99" i="8"/>
  <c r="BF99" i="8"/>
  <c r="AH100" i="8"/>
  <c r="AP100" i="8"/>
  <c r="AX100" i="8"/>
  <c r="BF100" i="8"/>
  <c r="G100" i="8"/>
  <c r="H100" i="8" s="1"/>
  <c r="I100" i="8" s="1"/>
  <c r="J100" i="8" s="1"/>
  <c r="K100" i="8" s="1"/>
  <c r="L100" i="8" s="1"/>
  <c r="M100" i="8" s="1"/>
  <c r="N100" i="8" s="1"/>
  <c r="O100" i="8" s="1"/>
  <c r="P100" i="8" s="1"/>
  <c r="Q100" i="8" s="1"/>
  <c r="R100" i="8" s="1"/>
  <c r="S100" i="8" s="1"/>
  <c r="T100" i="8" s="1"/>
  <c r="U100" i="8" s="1"/>
  <c r="V100" i="8" s="1"/>
  <c r="W100" i="8" s="1"/>
  <c r="X100" i="8" s="1"/>
  <c r="Y100" i="8" s="1"/>
  <c r="Z100" i="8" s="1"/>
  <c r="AA100" i="8" s="1"/>
  <c r="AB100" i="8" s="1"/>
  <c r="AC100" i="8" s="1"/>
  <c r="AD97" i="8"/>
  <c r="AL97" i="8"/>
  <c r="AT97" i="8"/>
  <c r="BB97" i="8"/>
  <c r="BJ97" i="8"/>
  <c r="AI98" i="8"/>
  <c r="AQ98" i="8"/>
  <c r="AY98" i="8"/>
  <c r="BG98" i="8"/>
  <c r="AI99" i="8"/>
  <c r="AQ99" i="8"/>
  <c r="AY99" i="8"/>
  <c r="BG99" i="8"/>
  <c r="AI100" i="8"/>
  <c r="AQ100" i="8"/>
  <c r="AY100" i="8"/>
  <c r="BG100" i="8"/>
  <c r="G99" i="8"/>
  <c r="H99" i="8" s="1"/>
  <c r="I99" i="8" s="1"/>
  <c r="J99" i="8" s="1"/>
  <c r="K99" i="8" s="1"/>
  <c r="L99" i="8" s="1"/>
  <c r="M99" i="8" s="1"/>
  <c r="N99" i="8" s="1"/>
  <c r="O99" i="8" s="1"/>
  <c r="P99" i="8" s="1"/>
  <c r="Q99" i="8" s="1"/>
  <c r="R99" i="8" s="1"/>
  <c r="S99" i="8" s="1"/>
  <c r="T99" i="8" s="1"/>
  <c r="U99" i="8" s="1"/>
  <c r="V99" i="8" s="1"/>
  <c r="W99" i="8" s="1"/>
  <c r="X99" i="8" s="1"/>
  <c r="Y99" i="8" s="1"/>
  <c r="Z99" i="8" s="1"/>
  <c r="AA99" i="8" s="1"/>
  <c r="AB99" i="8" s="1"/>
  <c r="AC99" i="8" s="1"/>
  <c r="AE97" i="8"/>
  <c r="AM97" i="8"/>
  <c r="AU97" i="8"/>
  <c r="BC97" i="8"/>
  <c r="BK97" i="8"/>
  <c r="BE100" i="8"/>
  <c r="AK97" i="8"/>
  <c r="AJ98" i="8"/>
  <c r="AR98" i="8"/>
  <c r="AZ98" i="8"/>
  <c r="BH98" i="8"/>
  <c r="AJ99" i="8"/>
  <c r="AR99" i="8"/>
  <c r="AZ99" i="8"/>
  <c r="BH99" i="8"/>
  <c r="AJ100" i="8"/>
  <c r="AR100" i="8"/>
  <c r="AZ100" i="8"/>
  <c r="BH100" i="8"/>
  <c r="G98" i="8"/>
  <c r="H98" i="8" s="1"/>
  <c r="I98" i="8" s="1"/>
  <c r="J98" i="8" s="1"/>
  <c r="K98" i="8" s="1"/>
  <c r="L98" i="8" s="1"/>
  <c r="M98" i="8" s="1"/>
  <c r="N98" i="8" s="1"/>
  <c r="O98" i="8" s="1"/>
  <c r="P98" i="8" s="1"/>
  <c r="Q98" i="8" s="1"/>
  <c r="R98" i="8" s="1"/>
  <c r="S98" i="8" s="1"/>
  <c r="T98" i="8" s="1"/>
  <c r="U98" i="8" s="1"/>
  <c r="V98" i="8" s="1"/>
  <c r="W98" i="8" s="1"/>
  <c r="X98" i="8" s="1"/>
  <c r="Y98" i="8" s="1"/>
  <c r="Z98" i="8" s="1"/>
  <c r="AA98" i="8" s="1"/>
  <c r="AB98" i="8" s="1"/>
  <c r="AC98" i="8" s="1"/>
  <c r="AF97" i="8"/>
  <c r="AN97" i="8"/>
  <c r="AV97" i="8"/>
  <c r="BD97" i="8"/>
  <c r="BL97" i="8"/>
  <c r="BI100" i="8"/>
  <c r="AG97" i="8"/>
  <c r="AW97" i="8"/>
  <c r="BM97" i="8"/>
  <c r="AL98" i="8"/>
  <c r="BB98" i="8"/>
  <c r="BJ98" i="8"/>
  <c r="AD99" i="8"/>
  <c r="AT99" i="8"/>
  <c r="BJ99" i="8"/>
  <c r="AD100" i="8"/>
  <c r="AT100" i="8"/>
  <c r="BJ100" i="8"/>
  <c r="AH97" i="8"/>
  <c r="AX97" i="8"/>
  <c r="BC100" i="8"/>
  <c r="AQ97" i="8"/>
  <c r="AO98" i="8"/>
  <c r="AG99" i="8"/>
  <c r="BE99" i="8"/>
  <c r="AG100" i="8"/>
  <c r="AK98" i="8"/>
  <c r="AS98" i="8"/>
  <c r="BA98" i="8"/>
  <c r="BI98" i="8"/>
  <c r="AK99" i="8"/>
  <c r="AS99" i="8"/>
  <c r="BA99" i="8"/>
  <c r="BI99" i="8"/>
  <c r="AK100" i="8"/>
  <c r="AS100" i="8"/>
  <c r="BA100" i="8"/>
  <c r="G97" i="8"/>
  <c r="H97" i="8" s="1"/>
  <c r="I97" i="8" s="1"/>
  <c r="J97" i="8" s="1"/>
  <c r="K97" i="8" s="1"/>
  <c r="L97" i="8" s="1"/>
  <c r="M97" i="8" s="1"/>
  <c r="N97" i="8" s="1"/>
  <c r="O97" i="8" s="1"/>
  <c r="P97" i="8" s="1"/>
  <c r="Q97" i="8" s="1"/>
  <c r="R97" i="8" s="1"/>
  <c r="S97" i="8" s="1"/>
  <c r="T97" i="8" s="1"/>
  <c r="U97" i="8" s="1"/>
  <c r="V97" i="8" s="1"/>
  <c r="W97" i="8" s="1"/>
  <c r="X97" i="8" s="1"/>
  <c r="Y97" i="8" s="1"/>
  <c r="Z97" i="8" s="1"/>
  <c r="AA97" i="8" s="1"/>
  <c r="AB97" i="8" s="1"/>
  <c r="AC97" i="8" s="1"/>
  <c r="AO97" i="8"/>
  <c r="BE97" i="8"/>
  <c r="AD98" i="8"/>
  <c r="AT98" i="8"/>
  <c r="AL99" i="8"/>
  <c r="BB99" i="8"/>
  <c r="AL100" i="8"/>
  <c r="BB100" i="8"/>
  <c r="AP97" i="8"/>
  <c r="BF97" i="8"/>
  <c r="BK100" i="8"/>
  <c r="AI97" i="8"/>
  <c r="AY97" i="8"/>
  <c r="AW98" i="8"/>
  <c r="AO99" i="8"/>
  <c r="BM100" i="8"/>
  <c r="BA97" i="8"/>
  <c r="AE98" i="8"/>
  <c r="AM98" i="8"/>
  <c r="AU98" i="8"/>
  <c r="BC98" i="8"/>
  <c r="BK98" i="8"/>
  <c r="AE99" i="8"/>
  <c r="AM99" i="8"/>
  <c r="AU99" i="8"/>
  <c r="BC99" i="8"/>
  <c r="BK99" i="8"/>
  <c r="AE100" i="8"/>
  <c r="AM100" i="8"/>
  <c r="AU100" i="8"/>
  <c r="BG97" i="8"/>
  <c r="AO100" i="8"/>
  <c r="AS97" i="8"/>
  <c r="AF98" i="8"/>
  <c r="AN98" i="8"/>
  <c r="AV98" i="8"/>
  <c r="BD98" i="8"/>
  <c r="BL98" i="8"/>
  <c r="AF99" i="8"/>
  <c r="AN99" i="8"/>
  <c r="AV99" i="8"/>
  <c r="BD99" i="8"/>
  <c r="BL99" i="8"/>
  <c r="AF100" i="8"/>
  <c r="AN100" i="8"/>
  <c r="AV100" i="8"/>
  <c r="BD100" i="8"/>
  <c r="BL100" i="8"/>
  <c r="AJ97" i="8"/>
  <c r="AR97" i="8"/>
  <c r="AZ97" i="8"/>
  <c r="BH97" i="8"/>
  <c r="AG98" i="8"/>
  <c r="BE98" i="8"/>
  <c r="BM98" i="8"/>
  <c r="AW99" i="8"/>
  <c r="BM99" i="8"/>
  <c r="AW100" i="8"/>
  <c r="BI97" i="8"/>
  <c r="AB256" i="8"/>
  <c r="AJ256" i="8"/>
  <c r="AR256" i="8"/>
  <c r="AZ256" i="8"/>
  <c r="BH256" i="8"/>
  <c r="AT256" i="8"/>
  <c r="AE256" i="8"/>
  <c r="AU256" i="8"/>
  <c r="BK256" i="8"/>
  <c r="X256" i="8"/>
  <c r="AV256" i="8"/>
  <c r="AG256" i="8"/>
  <c r="AH256" i="8"/>
  <c r="BF256" i="8"/>
  <c r="AA256" i="8"/>
  <c r="AY256" i="8"/>
  <c r="BG256" i="8"/>
  <c r="AC256" i="8"/>
  <c r="AK256" i="8"/>
  <c r="AS256" i="8"/>
  <c r="BA256" i="8"/>
  <c r="BI256" i="8"/>
  <c r="AL256" i="8"/>
  <c r="BJ256" i="8"/>
  <c r="AN256" i="8"/>
  <c r="BL256" i="8"/>
  <c r="AO256" i="8"/>
  <c r="BE256" i="8"/>
  <c r="AP256" i="8"/>
  <c r="G256" i="8"/>
  <c r="H256" i="8" s="1"/>
  <c r="I256" i="8" s="1"/>
  <c r="J256" i="8" s="1"/>
  <c r="K256" i="8" s="1"/>
  <c r="L256" i="8" s="1"/>
  <c r="M256" i="8" s="1"/>
  <c r="N256" i="8" s="1"/>
  <c r="O256" i="8" s="1"/>
  <c r="P256" i="8" s="1"/>
  <c r="Q256" i="8" s="1"/>
  <c r="R256" i="8" s="1"/>
  <c r="S256" i="8" s="1"/>
  <c r="T256" i="8" s="1"/>
  <c r="U256" i="8" s="1"/>
  <c r="V256" i="8" s="1"/>
  <c r="AQ256" i="8"/>
  <c r="AD256" i="8"/>
  <c r="BB256" i="8"/>
  <c r="W256" i="8"/>
  <c r="AM256" i="8"/>
  <c r="BC256" i="8"/>
  <c r="AF256" i="8"/>
  <c r="BD256" i="8"/>
  <c r="Y256" i="8"/>
  <c r="BM256" i="8"/>
  <c r="AX256" i="8"/>
  <c r="AI256" i="8"/>
  <c r="AW256" i="8"/>
  <c r="Z256" i="8"/>
  <c r="AE176" i="8"/>
  <c r="AM176" i="8"/>
  <c r="AU176" i="8"/>
  <c r="BC176" i="8"/>
  <c r="BK176" i="8"/>
  <c r="AF176" i="8"/>
  <c r="AN176" i="8"/>
  <c r="AV176" i="8"/>
  <c r="BD176" i="8"/>
  <c r="BL176" i="8"/>
  <c r="AG176" i="8"/>
  <c r="AO176" i="8"/>
  <c r="AW176" i="8"/>
  <c r="BE176" i="8"/>
  <c r="BM176" i="8"/>
  <c r="Z176" i="8"/>
  <c r="AH176" i="8"/>
  <c r="AP176" i="8"/>
  <c r="AX176" i="8"/>
  <c r="BF176" i="8"/>
  <c r="G176" i="8"/>
  <c r="H176" i="8" s="1"/>
  <c r="I176" i="8" s="1"/>
  <c r="J176" i="8" s="1"/>
  <c r="K176" i="8" s="1"/>
  <c r="L176" i="8" s="1"/>
  <c r="M176" i="8" s="1"/>
  <c r="N176" i="8" s="1"/>
  <c r="O176" i="8" s="1"/>
  <c r="P176" i="8" s="1"/>
  <c r="Q176" i="8" s="1"/>
  <c r="R176" i="8" s="1"/>
  <c r="S176" i="8" s="1"/>
  <c r="T176" i="8" s="1"/>
  <c r="U176" i="8" s="1"/>
  <c r="V176" i="8" s="1"/>
  <c r="W176" i="8" s="1"/>
  <c r="X176" i="8" s="1"/>
  <c r="Y176" i="8" s="1"/>
  <c r="AA176" i="8"/>
  <c r="AI176" i="8"/>
  <c r="AQ176" i="8"/>
  <c r="AY176" i="8"/>
  <c r="BG176" i="8"/>
  <c r="AB176" i="8"/>
  <c r="AJ176" i="8"/>
  <c r="AR176" i="8"/>
  <c r="AZ176" i="8"/>
  <c r="BH176" i="8"/>
  <c r="AC176" i="8"/>
  <c r="AK176" i="8"/>
  <c r="AS176" i="8"/>
  <c r="BA176" i="8"/>
  <c r="BI176" i="8"/>
  <c r="AD176" i="8"/>
  <c r="AL176" i="8"/>
  <c r="AT176" i="8"/>
  <c r="BB176" i="8"/>
  <c r="BJ176" i="8"/>
  <c r="AJ96" i="8"/>
  <c r="AR96" i="8"/>
  <c r="AZ96" i="8"/>
  <c r="BH96" i="8"/>
  <c r="AK96" i="8"/>
  <c r="AS96" i="8"/>
  <c r="BA96" i="8"/>
  <c r="BI96" i="8"/>
  <c r="AD96" i="8"/>
  <c r="AL96" i="8"/>
  <c r="AT96" i="8"/>
  <c r="BB96" i="8"/>
  <c r="BJ96" i="8"/>
  <c r="AE96" i="8"/>
  <c r="AM96" i="8"/>
  <c r="AU96" i="8"/>
  <c r="BC96" i="8"/>
  <c r="BK96" i="8"/>
  <c r="AH96" i="8"/>
  <c r="AX96" i="8"/>
  <c r="AQ96" i="8"/>
  <c r="AF96" i="8"/>
  <c r="AN96" i="8"/>
  <c r="AV96" i="8"/>
  <c r="BD96" i="8"/>
  <c r="BL96" i="8"/>
  <c r="G96" i="8"/>
  <c r="H96" i="8" s="1"/>
  <c r="I96" i="8" s="1"/>
  <c r="J96" i="8" s="1"/>
  <c r="K96" i="8" s="1"/>
  <c r="L96" i="8" s="1"/>
  <c r="M96" i="8" s="1"/>
  <c r="N96" i="8" s="1"/>
  <c r="O96" i="8" s="1"/>
  <c r="P96" i="8" s="1"/>
  <c r="Q96" i="8" s="1"/>
  <c r="R96" i="8" s="1"/>
  <c r="S96" i="8" s="1"/>
  <c r="T96" i="8" s="1"/>
  <c r="U96" i="8" s="1"/>
  <c r="V96" i="8" s="1"/>
  <c r="W96" i="8" s="1"/>
  <c r="X96" i="8" s="1"/>
  <c r="Y96" i="8" s="1"/>
  <c r="Z96" i="8" s="1"/>
  <c r="AA96" i="8" s="1"/>
  <c r="AB96" i="8" s="1"/>
  <c r="AC96" i="8" s="1"/>
  <c r="AG96" i="8"/>
  <c r="AO96" i="8"/>
  <c r="AW96" i="8"/>
  <c r="BE96" i="8"/>
  <c r="BM96" i="8"/>
  <c r="AP96" i="8"/>
  <c r="BF96" i="8"/>
  <c r="AI96" i="8"/>
  <c r="AY96" i="8"/>
  <c r="BG96" i="8"/>
  <c r="D83" i="56"/>
  <c r="CI144" i="68" l="1"/>
  <c r="CI136" i="68"/>
  <c r="CI128" i="68"/>
  <c r="CI120" i="68"/>
  <c r="CI112" i="68"/>
  <c r="CI104" i="68"/>
  <c r="CI88" i="68"/>
  <c r="CI72" i="68"/>
  <c r="CI96" i="68"/>
  <c r="CI64" i="68"/>
  <c r="CI56" i="68"/>
  <c r="CI80" i="68"/>
  <c r="CI143" i="68"/>
  <c r="CI119" i="68"/>
  <c r="CI135" i="68"/>
  <c r="CI127" i="68"/>
  <c r="CI111" i="68"/>
  <c r="CI103" i="68"/>
  <c r="CI95" i="68"/>
  <c r="CI71" i="68"/>
  <c r="CI87" i="68"/>
  <c r="CI79" i="68"/>
  <c r="CI63" i="68"/>
  <c r="CI126" i="68"/>
  <c r="CI134" i="68"/>
  <c r="CI118" i="68"/>
  <c r="CI110" i="68"/>
  <c r="CI55" i="68"/>
  <c r="CI142" i="68"/>
  <c r="CI102" i="68"/>
  <c r="CI86" i="68"/>
  <c r="CI94" i="68"/>
  <c r="CI141" i="68"/>
  <c r="CI54" i="68"/>
  <c r="CI125" i="68"/>
  <c r="CI70" i="68"/>
  <c r="CI133" i="68"/>
  <c r="CI62" i="68"/>
  <c r="CI78" i="68"/>
  <c r="CI117" i="68"/>
  <c r="CI109" i="68"/>
  <c r="CI93" i="68"/>
  <c r="CI85" i="68"/>
  <c r="CI101" i="68"/>
  <c r="CI61" i="68"/>
  <c r="CI69" i="68"/>
  <c r="CI53" i="68"/>
  <c r="CI77" i="68"/>
  <c r="CI140" i="68"/>
  <c r="CI132" i="68"/>
  <c r="CI124" i="68"/>
  <c r="CI116" i="68"/>
  <c r="CI92" i="68"/>
  <c r="CI100" i="68"/>
  <c r="CI84" i="68"/>
  <c r="CI52" i="68"/>
  <c r="CI108" i="68"/>
  <c r="CI68" i="68"/>
  <c r="CI60" i="68"/>
  <c r="CI75" i="68"/>
  <c r="CI91" i="68"/>
  <c r="CI28" i="68"/>
  <c r="CI76" i="68"/>
  <c r="CI83" i="68"/>
  <c r="CI139" i="68"/>
  <c r="CI67" i="68"/>
  <c r="CI51" i="68"/>
  <c r="CI27" i="68"/>
  <c r="CI99" i="68"/>
  <c r="CI59" i="68"/>
  <c r="CI130" i="68"/>
  <c r="CI107" i="68"/>
  <c r="CI138" i="68"/>
  <c r="CI115" i="68"/>
  <c r="CI106" i="68"/>
  <c r="CI114" i="68"/>
  <c r="CI50" i="68"/>
  <c r="CI122" i="68"/>
  <c r="CI58" i="68"/>
  <c r="CI129" i="68"/>
  <c r="CI121" i="68"/>
  <c r="CI98" i="68"/>
  <c r="CI90" i="68"/>
  <c r="CI82" i="68"/>
  <c r="CI123" i="68"/>
  <c r="CI137" i="68"/>
  <c r="CI74" i="68"/>
  <c r="CI66" i="68"/>
  <c r="CI97" i="68"/>
  <c r="CI65" i="68"/>
  <c r="CI81" i="68"/>
  <c r="CI73" i="68"/>
  <c r="CI49" i="68"/>
  <c r="CI131" i="68"/>
  <c r="CI89" i="68"/>
  <c r="CI105" i="68"/>
  <c r="CI113" i="68"/>
  <c r="CI57" i="68"/>
  <c r="CI145" i="68"/>
  <c r="CI29" i="68"/>
  <c r="CI21" i="68"/>
  <c r="CJ22" i="68"/>
  <c r="M83" i="56"/>
  <c r="U83" i="56"/>
  <c r="AC83" i="56"/>
  <c r="AK83" i="56"/>
  <c r="AS83" i="56"/>
  <c r="BA83" i="56"/>
  <c r="BI83" i="56"/>
  <c r="J83" i="56"/>
  <c r="BJ83" i="56"/>
  <c r="O83" i="56"/>
  <c r="W83" i="56"/>
  <c r="AM83" i="56"/>
  <c r="BC83" i="56"/>
  <c r="BK83" i="56"/>
  <c r="AF83" i="56"/>
  <c r="AH83" i="56"/>
  <c r="AP83" i="56"/>
  <c r="G83" i="56"/>
  <c r="BG83" i="56"/>
  <c r="AJ83" i="56"/>
  <c r="N83" i="56"/>
  <c r="V83" i="56"/>
  <c r="AD83" i="56"/>
  <c r="AL83" i="56"/>
  <c r="AT83" i="56"/>
  <c r="BB83" i="56"/>
  <c r="K83" i="56"/>
  <c r="AE83" i="56"/>
  <c r="AU83" i="56"/>
  <c r="L83" i="56"/>
  <c r="AV83" i="56"/>
  <c r="BD83" i="56"/>
  <c r="F83" i="56"/>
  <c r="Y83" i="56"/>
  <c r="AO83" i="56"/>
  <c r="BE83" i="56"/>
  <c r="R83" i="56"/>
  <c r="BF83" i="56"/>
  <c r="AA83" i="56"/>
  <c r="AI83" i="56"/>
  <c r="H83" i="56"/>
  <c r="AB83" i="56"/>
  <c r="I83" i="56"/>
  <c r="P83" i="56"/>
  <c r="X83" i="56"/>
  <c r="AN83" i="56"/>
  <c r="BL83" i="56"/>
  <c r="Q83" i="56"/>
  <c r="AG83" i="56"/>
  <c r="AW83" i="56"/>
  <c r="BM83" i="56"/>
  <c r="Z83" i="56"/>
  <c r="AX83" i="56"/>
  <c r="AY83" i="56"/>
  <c r="T83" i="56"/>
  <c r="BH83" i="56"/>
  <c r="S83" i="56"/>
  <c r="AZ83" i="56"/>
  <c r="AQ83" i="56"/>
  <c r="AR83" i="56"/>
  <c r="CJ144" i="68" l="1"/>
  <c r="CJ136" i="68"/>
  <c r="CJ112" i="68"/>
  <c r="CJ128" i="68"/>
  <c r="CJ104" i="68"/>
  <c r="CJ96" i="68"/>
  <c r="CJ88" i="68"/>
  <c r="CJ120" i="68"/>
  <c r="CJ72" i="68"/>
  <c r="CJ80" i="68"/>
  <c r="CJ64" i="68"/>
  <c r="CJ56" i="68"/>
  <c r="CJ143" i="68"/>
  <c r="CJ135" i="68"/>
  <c r="CJ127" i="68"/>
  <c r="CJ119" i="68"/>
  <c r="CJ103" i="68"/>
  <c r="CJ111" i="68"/>
  <c r="CJ95" i="68"/>
  <c r="CJ87" i="68"/>
  <c r="CJ79" i="68"/>
  <c r="CJ71" i="68"/>
  <c r="CJ63" i="68"/>
  <c r="CJ55" i="68"/>
  <c r="CJ142" i="68"/>
  <c r="CJ134" i="68"/>
  <c r="CJ118" i="68"/>
  <c r="CJ126" i="68"/>
  <c r="CJ94" i="68"/>
  <c r="CJ102" i="68"/>
  <c r="CJ110" i="68"/>
  <c r="CJ86" i="68"/>
  <c r="CJ70" i="68"/>
  <c r="CJ62" i="68"/>
  <c r="CJ78" i="68"/>
  <c r="CJ54" i="68"/>
  <c r="CJ141" i="68"/>
  <c r="CJ125" i="68"/>
  <c r="CJ109" i="68"/>
  <c r="CJ85" i="68"/>
  <c r="CJ101" i="68"/>
  <c r="CJ133" i="68"/>
  <c r="CJ93" i="68"/>
  <c r="CJ117" i="68"/>
  <c r="CJ77" i="68"/>
  <c r="CJ61" i="68"/>
  <c r="CJ140" i="68"/>
  <c r="CJ53" i="68"/>
  <c r="CJ69" i="68"/>
  <c r="CJ124" i="68"/>
  <c r="CJ92" i="68"/>
  <c r="CJ132" i="68"/>
  <c r="CJ116" i="68"/>
  <c r="CJ52" i="68"/>
  <c r="CJ28" i="68"/>
  <c r="CJ100" i="68"/>
  <c r="CJ76" i="68"/>
  <c r="CJ108" i="68"/>
  <c r="CJ84" i="68"/>
  <c r="CJ68" i="68"/>
  <c r="CJ91" i="68"/>
  <c r="CJ60" i="68"/>
  <c r="CJ83" i="68"/>
  <c r="CJ27" i="68"/>
  <c r="CJ139" i="68"/>
  <c r="CJ67" i="68"/>
  <c r="CJ51" i="68"/>
  <c r="CJ59" i="68"/>
  <c r="CJ75" i="68"/>
  <c r="CJ131" i="68"/>
  <c r="CJ99" i="68"/>
  <c r="CJ130" i="68"/>
  <c r="CJ107" i="68"/>
  <c r="CJ123" i="68"/>
  <c r="CJ115" i="68"/>
  <c r="CJ122" i="68"/>
  <c r="CJ129" i="68"/>
  <c r="CJ98" i="68"/>
  <c r="CJ90" i="68"/>
  <c r="CJ82" i="68"/>
  <c r="CJ74" i="68"/>
  <c r="CJ137" i="68"/>
  <c r="CJ138" i="68"/>
  <c r="CJ66" i="68"/>
  <c r="CJ50" i="68"/>
  <c r="CJ106" i="68"/>
  <c r="CJ58" i="68"/>
  <c r="CJ105" i="68"/>
  <c r="CJ81" i="68"/>
  <c r="CJ73" i="68"/>
  <c r="CJ57" i="68"/>
  <c r="CJ114" i="68"/>
  <c r="CJ113" i="68"/>
  <c r="CJ121" i="68"/>
  <c r="CJ49" i="68"/>
  <c r="CJ97" i="68"/>
  <c r="CJ65" i="68"/>
  <c r="CJ89" i="68"/>
  <c r="CJ145" i="68"/>
  <c r="CJ29" i="68"/>
  <c r="CK22" i="68"/>
  <c r="CJ21" i="68"/>
  <c r="CK144" i="68" l="1"/>
  <c r="CK128" i="68"/>
  <c r="CK136" i="68"/>
  <c r="CK112" i="68"/>
  <c r="CK120" i="68"/>
  <c r="CK96" i="68"/>
  <c r="CK104" i="68"/>
  <c r="CK88" i="68"/>
  <c r="CK80" i="68"/>
  <c r="CK64" i="68"/>
  <c r="CK72" i="68"/>
  <c r="CK143" i="68"/>
  <c r="CK56" i="68"/>
  <c r="CK135" i="68"/>
  <c r="CK119" i="68"/>
  <c r="CK127" i="68"/>
  <c r="CK95" i="68"/>
  <c r="CK111" i="68"/>
  <c r="CK103" i="68"/>
  <c r="CK63" i="68"/>
  <c r="CK79" i="68"/>
  <c r="CK71" i="68"/>
  <c r="CK55" i="68"/>
  <c r="CK142" i="68"/>
  <c r="CK87" i="68"/>
  <c r="CK134" i="68"/>
  <c r="CK126" i="68"/>
  <c r="CK118" i="68"/>
  <c r="CK86" i="68"/>
  <c r="CK102" i="68"/>
  <c r="CK70" i="68"/>
  <c r="CK141" i="68"/>
  <c r="CK125" i="68"/>
  <c r="CK54" i="68"/>
  <c r="CK62" i="68"/>
  <c r="CK133" i="68"/>
  <c r="CK110" i="68"/>
  <c r="CK78" i="68"/>
  <c r="CK109" i="68"/>
  <c r="CK93" i="68"/>
  <c r="CK94" i="68"/>
  <c r="CK117" i="68"/>
  <c r="CK101" i="68"/>
  <c r="CK85" i="68"/>
  <c r="CK132" i="68"/>
  <c r="CK69" i="68"/>
  <c r="CK140" i="68"/>
  <c r="CK124" i="68"/>
  <c r="CK100" i="68"/>
  <c r="CK53" i="68"/>
  <c r="CK76" i="68"/>
  <c r="CK61" i="68"/>
  <c r="CK77" i="68"/>
  <c r="CK92" i="68"/>
  <c r="CK116" i="68"/>
  <c r="CK84" i="68"/>
  <c r="CK68" i="68"/>
  <c r="CK108" i="68"/>
  <c r="CK52" i="68"/>
  <c r="CK60" i="68"/>
  <c r="CK83" i="68"/>
  <c r="CK91" i="68"/>
  <c r="CK28" i="68"/>
  <c r="CK67" i="68"/>
  <c r="CK27" i="68"/>
  <c r="CK51" i="68"/>
  <c r="CK59" i="68"/>
  <c r="CK75" i="68"/>
  <c r="CK139" i="68"/>
  <c r="CK131" i="68"/>
  <c r="CK99" i="68"/>
  <c r="CK138" i="68"/>
  <c r="CK130" i="68"/>
  <c r="CK123" i="68"/>
  <c r="CK115" i="68"/>
  <c r="CK107" i="68"/>
  <c r="CK82" i="68"/>
  <c r="CK50" i="68"/>
  <c r="CK121" i="68"/>
  <c r="CK98" i="68"/>
  <c r="CK90" i="68"/>
  <c r="CK137" i="68"/>
  <c r="CK74" i="68"/>
  <c r="CK66" i="68"/>
  <c r="CK106" i="68"/>
  <c r="CK114" i="68"/>
  <c r="CK58" i="68"/>
  <c r="CK105" i="68"/>
  <c r="CK57" i="68"/>
  <c r="CK113" i="68"/>
  <c r="CK81" i="68"/>
  <c r="CK73" i="68"/>
  <c r="CK49" i="68"/>
  <c r="CK89" i="68"/>
  <c r="CK97" i="68"/>
  <c r="CK65" i="68"/>
  <c r="CK122" i="68"/>
  <c r="CK129" i="68"/>
  <c r="CK145" i="68"/>
  <c r="CK29" i="68"/>
  <c r="CL22" i="68"/>
  <c r="CK21" i="68"/>
  <c r="CL144" i="68" l="1"/>
  <c r="CL128" i="68"/>
  <c r="CL136" i="68"/>
  <c r="CL120" i="68"/>
  <c r="CL112" i="68"/>
  <c r="CL104" i="68"/>
  <c r="CL96" i="68"/>
  <c r="CL88" i="68"/>
  <c r="CL72" i="68"/>
  <c r="CL80" i="68"/>
  <c r="CL56" i="68"/>
  <c r="CL64" i="68"/>
  <c r="CL127" i="68"/>
  <c r="CL143" i="68"/>
  <c r="CL103" i="68"/>
  <c r="CL95" i="68"/>
  <c r="CL119" i="68"/>
  <c r="CL111" i="68"/>
  <c r="CL135" i="68"/>
  <c r="CL87" i="68"/>
  <c r="CL79" i="68"/>
  <c r="CL71" i="68"/>
  <c r="CL55" i="68"/>
  <c r="CL142" i="68"/>
  <c r="CL63" i="68"/>
  <c r="CL134" i="68"/>
  <c r="CL126" i="68"/>
  <c r="CL110" i="68"/>
  <c r="CL86" i="68"/>
  <c r="CL118" i="68"/>
  <c r="CL102" i="68"/>
  <c r="CL94" i="68"/>
  <c r="CL62" i="68"/>
  <c r="CL133" i="68"/>
  <c r="CL125" i="68"/>
  <c r="CL54" i="68"/>
  <c r="CL78" i="68"/>
  <c r="CL85" i="68"/>
  <c r="CL70" i="68"/>
  <c r="CL93" i="68"/>
  <c r="CL141" i="68"/>
  <c r="CL109" i="68"/>
  <c r="CL101" i="68"/>
  <c r="CL117" i="68"/>
  <c r="CL132" i="68"/>
  <c r="CL69" i="68"/>
  <c r="CL53" i="68"/>
  <c r="CL140" i="68"/>
  <c r="CL77" i="68"/>
  <c r="CL61" i="68"/>
  <c r="CL84" i="68"/>
  <c r="CL108" i="68"/>
  <c r="CL92" i="68"/>
  <c r="CL124" i="68"/>
  <c r="CL116" i="68"/>
  <c r="CL60" i="68"/>
  <c r="CL68" i="68"/>
  <c r="CL28" i="68"/>
  <c r="CL83" i="68"/>
  <c r="CL100" i="68"/>
  <c r="CL52" i="68"/>
  <c r="CL76" i="68"/>
  <c r="CL91" i="68"/>
  <c r="CL51" i="68"/>
  <c r="CL27" i="68"/>
  <c r="CL75" i="68"/>
  <c r="CL139" i="68"/>
  <c r="CL59" i="68"/>
  <c r="CL67" i="68"/>
  <c r="CL123" i="68"/>
  <c r="CL115" i="68"/>
  <c r="CL138" i="68"/>
  <c r="CL107" i="68"/>
  <c r="CL131" i="68"/>
  <c r="CL122" i="68"/>
  <c r="CL98" i="68"/>
  <c r="CL90" i="68"/>
  <c r="CL74" i="68"/>
  <c r="CL50" i="68"/>
  <c r="CL113" i="68"/>
  <c r="CL99" i="68"/>
  <c r="CL130" i="68"/>
  <c r="CL137" i="68"/>
  <c r="CL66" i="68"/>
  <c r="CL106" i="68"/>
  <c r="CL82" i="68"/>
  <c r="CL114" i="68"/>
  <c r="CL58" i="68"/>
  <c r="CL129" i="68"/>
  <c r="CL105" i="68"/>
  <c r="CL49" i="68"/>
  <c r="CL89" i="68"/>
  <c r="CL81" i="68"/>
  <c r="CL65" i="68"/>
  <c r="CL97" i="68"/>
  <c r="CL73" i="68"/>
  <c r="CL57" i="68"/>
  <c r="CL121" i="68"/>
  <c r="CL145" i="68"/>
  <c r="CL29" i="68"/>
  <c r="CM22" i="68"/>
  <c r="CL21" i="68"/>
  <c r="AA37" i="8"/>
  <c r="S37" i="8"/>
  <c r="K37" i="8"/>
  <c r="K38" i="8" s="1"/>
  <c r="K39" i="8" s="1"/>
  <c r="BM84" i="56"/>
  <c r="BJ7" i="57" s="1"/>
  <c r="BL84" i="56"/>
  <c r="BI7" i="57" s="1"/>
  <c r="BK84" i="56"/>
  <c r="BH7" i="57" s="1"/>
  <c r="BJ84" i="56"/>
  <c r="BG7" i="57" s="1"/>
  <c r="BI84" i="56"/>
  <c r="BF7" i="57" s="1"/>
  <c r="BH84" i="56"/>
  <c r="BE7" i="58" s="1"/>
  <c r="BG84" i="56"/>
  <c r="BD7" i="57" s="1"/>
  <c r="BF84" i="56"/>
  <c r="BC7" i="57" s="1"/>
  <c r="BE84" i="56"/>
  <c r="BB7" i="57" s="1"/>
  <c r="BD84" i="56"/>
  <c r="BA7" i="57" s="1"/>
  <c r="BC84" i="56"/>
  <c r="AZ7" i="57" s="1"/>
  <c r="BB84" i="56"/>
  <c r="AY7" i="57" s="1"/>
  <c r="BA84" i="56"/>
  <c r="AX7" i="57" s="1"/>
  <c r="AZ84" i="56"/>
  <c r="AW7" i="57" s="1"/>
  <c r="AY84" i="56"/>
  <c r="AV7" i="57" s="1"/>
  <c r="AX84" i="56"/>
  <c r="AU7" i="57" s="1"/>
  <c r="AW84" i="56"/>
  <c r="AT7" i="57" s="1"/>
  <c r="AV84" i="56"/>
  <c r="AS7" i="57" s="1"/>
  <c r="AU84" i="56"/>
  <c r="AR7" i="57" s="1"/>
  <c r="AT84" i="56"/>
  <c r="AQ7" i="57" s="1"/>
  <c r="AS84" i="56"/>
  <c r="AP7" i="57" s="1"/>
  <c r="AR84" i="56"/>
  <c r="AO7" i="57" s="1"/>
  <c r="AQ84" i="56"/>
  <c r="AN7" i="58" s="1"/>
  <c r="AP84" i="56"/>
  <c r="AM7" i="57" s="1"/>
  <c r="AO84" i="56"/>
  <c r="AL7" i="57" s="1"/>
  <c r="AN84" i="56"/>
  <c r="AK7" i="57" s="1"/>
  <c r="AM84" i="56"/>
  <c r="AJ7" i="57" s="1"/>
  <c r="AL84" i="56"/>
  <c r="AI7" i="57" s="1"/>
  <c r="AK84" i="56"/>
  <c r="AH7" i="57" s="1"/>
  <c r="AJ84" i="56"/>
  <c r="AG7" i="58" s="1"/>
  <c r="AI84" i="56"/>
  <c r="AF7" i="57" s="1"/>
  <c r="AH84" i="56"/>
  <c r="AE7" i="57" s="1"/>
  <c r="AG84" i="56"/>
  <c r="AD7" i="57" s="1"/>
  <c r="AF84" i="56"/>
  <c r="AC7" i="57" s="1"/>
  <c r="AE84" i="56"/>
  <c r="AB7" i="57" s="1"/>
  <c r="AD84" i="56"/>
  <c r="AA7" i="57" s="1"/>
  <c r="AC84" i="56"/>
  <c r="Z7" i="57" s="1"/>
  <c r="AB84" i="56"/>
  <c r="Y7" i="57" s="1"/>
  <c r="AA84" i="56"/>
  <c r="X7" i="57" s="1"/>
  <c r="Z84" i="56"/>
  <c r="W7" i="57" s="1"/>
  <c r="Y84" i="56"/>
  <c r="V7" i="57" s="1"/>
  <c r="X84" i="56"/>
  <c r="U7" i="57" s="1"/>
  <c r="W84" i="56"/>
  <c r="T7" i="57" s="1"/>
  <c r="V84" i="56"/>
  <c r="S7" i="57" s="1"/>
  <c r="U84" i="56"/>
  <c r="R7" i="57" s="1"/>
  <c r="T84" i="56"/>
  <c r="Q7" i="58" s="1"/>
  <c r="S84" i="56"/>
  <c r="P7" i="58" s="1"/>
  <c r="R84" i="56"/>
  <c r="O7" i="57" s="1"/>
  <c r="Q84" i="56"/>
  <c r="N7" i="57" s="1"/>
  <c r="P84" i="56"/>
  <c r="M7" i="57" s="1"/>
  <c r="O84" i="56"/>
  <c r="L7" i="57" s="1"/>
  <c r="N84" i="56"/>
  <c r="K7" i="57" s="1"/>
  <c r="M84" i="56"/>
  <c r="J7" i="57" s="1"/>
  <c r="L84" i="56"/>
  <c r="I7" i="58" s="1"/>
  <c r="K84" i="56"/>
  <c r="H7" i="57" s="1"/>
  <c r="J84" i="56"/>
  <c r="G7" i="57" s="1"/>
  <c r="I84" i="56"/>
  <c r="F7" i="57" s="1"/>
  <c r="H84" i="56"/>
  <c r="E7" i="57" s="1"/>
  <c r="G84" i="56"/>
  <c r="D7" i="57" s="1"/>
  <c r="F84" i="56"/>
  <c r="C7" i="58" s="1"/>
  <c r="CM144" i="68" l="1"/>
  <c r="CM128" i="68"/>
  <c r="CM136" i="68"/>
  <c r="CM120" i="68"/>
  <c r="CM112" i="68"/>
  <c r="CM104" i="68"/>
  <c r="CM96" i="68"/>
  <c r="CM88" i="68"/>
  <c r="CM72" i="68"/>
  <c r="CM80" i="68"/>
  <c r="CM64" i="68"/>
  <c r="CM56" i="68"/>
  <c r="CM143" i="68"/>
  <c r="CM127" i="68"/>
  <c r="CM111" i="68"/>
  <c r="CM135" i="68"/>
  <c r="CM119" i="68"/>
  <c r="CM103" i="68"/>
  <c r="CM95" i="68"/>
  <c r="CM87" i="68"/>
  <c r="CM79" i="68"/>
  <c r="CM63" i="68"/>
  <c r="CM55" i="68"/>
  <c r="CM134" i="68"/>
  <c r="CM71" i="68"/>
  <c r="CM118" i="68"/>
  <c r="CM142" i="68"/>
  <c r="CM86" i="68"/>
  <c r="CM110" i="68"/>
  <c r="CM126" i="68"/>
  <c r="CM94" i="68"/>
  <c r="CM102" i="68"/>
  <c r="CM70" i="68"/>
  <c r="CM133" i="68"/>
  <c r="CM62" i="68"/>
  <c r="CM125" i="68"/>
  <c r="CM78" i="68"/>
  <c r="CM54" i="68"/>
  <c r="CM141" i="68"/>
  <c r="CM93" i="68"/>
  <c r="CM117" i="68"/>
  <c r="CM101" i="68"/>
  <c r="CM85" i="68"/>
  <c r="CM109" i="68"/>
  <c r="CM77" i="68"/>
  <c r="CM140" i="68"/>
  <c r="CM132" i="68"/>
  <c r="CM69" i="68"/>
  <c r="CM61" i="68"/>
  <c r="CM53" i="68"/>
  <c r="CM124" i="68"/>
  <c r="CM116" i="68"/>
  <c r="CM108" i="68"/>
  <c r="CM52" i="68"/>
  <c r="CM100" i="68"/>
  <c r="CM92" i="68"/>
  <c r="CM60" i="68"/>
  <c r="CM28" i="68"/>
  <c r="CM84" i="68"/>
  <c r="CM68" i="68"/>
  <c r="CM91" i="68"/>
  <c r="CM76" i="68"/>
  <c r="CM75" i="68"/>
  <c r="CM83" i="68"/>
  <c r="CM51" i="68"/>
  <c r="CM59" i="68"/>
  <c r="CM67" i="68"/>
  <c r="CM27" i="68"/>
  <c r="CM131" i="68"/>
  <c r="CM122" i="68"/>
  <c r="CM123" i="68"/>
  <c r="CM115" i="68"/>
  <c r="CM107" i="68"/>
  <c r="CM139" i="68"/>
  <c r="CM99" i="68"/>
  <c r="CM138" i="68"/>
  <c r="CM130" i="68"/>
  <c r="CM137" i="68"/>
  <c r="CM58" i="68"/>
  <c r="CM82" i="68"/>
  <c r="CM106" i="68"/>
  <c r="CM114" i="68"/>
  <c r="CM66" i="68"/>
  <c r="CM74" i="68"/>
  <c r="CM50" i="68"/>
  <c r="CM129" i="68"/>
  <c r="CM121" i="68"/>
  <c r="CM105" i="68"/>
  <c r="CM65" i="68"/>
  <c r="CM98" i="68"/>
  <c r="CM73" i="68"/>
  <c r="CM113" i="68"/>
  <c r="CM97" i="68"/>
  <c r="CM89" i="68"/>
  <c r="CM81" i="68"/>
  <c r="CM90" i="68"/>
  <c r="CM57" i="68"/>
  <c r="CM49" i="68"/>
  <c r="CM145" i="68"/>
  <c r="CM29" i="68"/>
  <c r="CM21" i="68"/>
  <c r="CN22" i="68"/>
  <c r="AA38" i="8"/>
  <c r="C7" i="57"/>
  <c r="AN7" i="57"/>
  <c r="Q7" i="57"/>
  <c r="G7" i="58"/>
  <c r="O7" i="58"/>
  <c r="W7" i="58"/>
  <c r="AE7" i="58"/>
  <c r="AM7" i="58"/>
  <c r="AU7" i="58"/>
  <c r="BC7" i="58"/>
  <c r="BE7" i="57"/>
  <c r="P7" i="57"/>
  <c r="H7" i="58"/>
  <c r="X7" i="58"/>
  <c r="AF7" i="58"/>
  <c r="AV7" i="58"/>
  <c r="BD7" i="58"/>
  <c r="AG7" i="57"/>
  <c r="I7" i="57"/>
  <c r="Y7" i="58"/>
  <c r="AO7" i="58"/>
  <c r="AW7" i="58"/>
  <c r="J7" i="58"/>
  <c r="R7" i="58"/>
  <c r="Z7" i="58"/>
  <c r="AH7" i="58"/>
  <c r="AP7" i="58"/>
  <c r="AX7" i="58"/>
  <c r="BF7" i="58"/>
  <c r="K7" i="58"/>
  <c r="S7" i="58"/>
  <c r="AA7" i="58"/>
  <c r="AI7" i="58"/>
  <c r="AQ7" i="58"/>
  <c r="AY7" i="58"/>
  <c r="BG7" i="58"/>
  <c r="D7" i="58"/>
  <c r="L7" i="58"/>
  <c r="T7" i="58"/>
  <c r="AB7" i="58"/>
  <c r="AJ7" i="58"/>
  <c r="AR7" i="58"/>
  <c r="AZ7" i="58"/>
  <c r="BH7" i="58"/>
  <c r="E7" i="58"/>
  <c r="M7" i="58"/>
  <c r="U7" i="58"/>
  <c r="AC7" i="58"/>
  <c r="AK7" i="58"/>
  <c r="AS7" i="58"/>
  <c r="BA7" i="58"/>
  <c r="BI7" i="58"/>
  <c r="F7" i="58"/>
  <c r="N7" i="58"/>
  <c r="V7" i="58"/>
  <c r="AD7" i="58"/>
  <c r="AL7" i="58"/>
  <c r="AT7" i="58"/>
  <c r="BB7" i="58"/>
  <c r="BJ7" i="58"/>
  <c r="BO84" i="56"/>
  <c r="S38" i="8"/>
  <c r="CN144" i="68" l="1"/>
  <c r="CN128" i="68"/>
  <c r="CN136" i="68"/>
  <c r="CN112" i="68"/>
  <c r="CN120" i="68"/>
  <c r="CN104" i="68"/>
  <c r="CN96" i="68"/>
  <c r="CN88" i="68"/>
  <c r="CN72" i="68"/>
  <c r="CN80" i="68"/>
  <c r="CN64" i="68"/>
  <c r="CN56" i="68"/>
  <c r="CN143" i="68"/>
  <c r="CN127" i="68"/>
  <c r="CN135" i="68"/>
  <c r="CN119" i="68"/>
  <c r="CN103" i="68"/>
  <c r="CN95" i="68"/>
  <c r="CN111" i="68"/>
  <c r="CN87" i="68"/>
  <c r="CN79" i="68"/>
  <c r="CN71" i="68"/>
  <c r="CN55" i="68"/>
  <c r="CN63" i="68"/>
  <c r="CN142" i="68"/>
  <c r="CN126" i="68"/>
  <c r="CN118" i="68"/>
  <c r="CN134" i="68"/>
  <c r="CN94" i="68"/>
  <c r="CN110" i="68"/>
  <c r="CN70" i="68"/>
  <c r="CN133" i="68"/>
  <c r="CN62" i="68"/>
  <c r="CN86" i="68"/>
  <c r="CN78" i="68"/>
  <c r="CN141" i="68"/>
  <c r="CN102" i="68"/>
  <c r="CN54" i="68"/>
  <c r="CN93" i="68"/>
  <c r="CN117" i="68"/>
  <c r="CN101" i="68"/>
  <c r="CN125" i="68"/>
  <c r="CN109" i="68"/>
  <c r="CN53" i="68"/>
  <c r="CN132" i="68"/>
  <c r="CN85" i="68"/>
  <c r="CN69" i="68"/>
  <c r="CN61" i="68"/>
  <c r="CN140" i="68"/>
  <c r="CN77" i="68"/>
  <c r="CN100" i="68"/>
  <c r="CN108" i="68"/>
  <c r="CN92" i="68"/>
  <c r="CN84" i="68"/>
  <c r="CN116" i="68"/>
  <c r="CN76" i="68"/>
  <c r="CN60" i="68"/>
  <c r="CN124" i="68"/>
  <c r="CN68" i="68"/>
  <c r="CN91" i="68"/>
  <c r="CN52" i="68"/>
  <c r="CN83" i="68"/>
  <c r="CN75" i="68"/>
  <c r="CN59" i="68"/>
  <c r="CN27" i="68"/>
  <c r="CN131" i="68"/>
  <c r="CN28" i="68"/>
  <c r="CN67" i="68"/>
  <c r="CN139" i="68"/>
  <c r="CN51" i="68"/>
  <c r="CN123" i="68"/>
  <c r="CN115" i="68"/>
  <c r="CN107" i="68"/>
  <c r="CN138" i="68"/>
  <c r="CN99" i="68"/>
  <c r="CN130" i="68"/>
  <c r="CN122" i="68"/>
  <c r="CN82" i="68"/>
  <c r="CN106" i="68"/>
  <c r="CN74" i="68"/>
  <c r="CN137" i="68"/>
  <c r="CN66" i="68"/>
  <c r="CN58" i="68"/>
  <c r="CN121" i="68"/>
  <c r="CN114" i="68"/>
  <c r="CN98" i="68"/>
  <c r="CN90" i="68"/>
  <c r="CN113" i="68"/>
  <c r="CN50" i="68"/>
  <c r="CN81" i="68"/>
  <c r="CN129" i="68"/>
  <c r="CN105" i="68"/>
  <c r="CN65" i="68"/>
  <c r="CN49" i="68"/>
  <c r="CN89" i="68"/>
  <c r="CN57" i="68"/>
  <c r="CN97" i="68"/>
  <c r="CN73" i="68"/>
  <c r="CN145" i="68"/>
  <c r="CN29" i="68"/>
  <c r="CO22" i="68"/>
  <c r="CN21" i="68"/>
  <c r="AA39" i="8"/>
  <c r="AA40" i="8" s="1"/>
  <c r="S39" i="8"/>
  <c r="S40" i="8" s="1"/>
  <c r="CO136" i="68" l="1"/>
  <c r="CO128" i="68"/>
  <c r="CO144" i="68"/>
  <c r="CO120" i="68"/>
  <c r="CO112" i="68"/>
  <c r="CO104" i="68"/>
  <c r="CO96" i="68"/>
  <c r="CO88" i="68"/>
  <c r="CO80" i="68"/>
  <c r="CO72" i="68"/>
  <c r="CO56" i="68"/>
  <c r="CO64" i="68"/>
  <c r="CO143" i="68"/>
  <c r="CO135" i="68"/>
  <c r="CO127" i="68"/>
  <c r="CO103" i="68"/>
  <c r="CO95" i="68"/>
  <c r="CO119" i="68"/>
  <c r="CO111" i="68"/>
  <c r="CO87" i="68"/>
  <c r="CO79" i="68"/>
  <c r="CO71" i="68"/>
  <c r="CO63" i="68"/>
  <c r="CO142" i="68"/>
  <c r="CO118" i="68"/>
  <c r="CO134" i="68"/>
  <c r="CO55" i="68"/>
  <c r="CO94" i="68"/>
  <c r="CO110" i="68"/>
  <c r="CO126" i="68"/>
  <c r="CO102" i="68"/>
  <c r="CO86" i="68"/>
  <c r="CO54" i="68"/>
  <c r="CO78" i="68"/>
  <c r="CO85" i="68"/>
  <c r="CO125" i="68"/>
  <c r="CO101" i="68"/>
  <c r="CO70" i="68"/>
  <c r="CO62" i="68"/>
  <c r="CO141" i="68"/>
  <c r="CO117" i="68"/>
  <c r="CO109" i="68"/>
  <c r="CO93" i="68"/>
  <c r="CO69" i="68"/>
  <c r="CO133" i="68"/>
  <c r="CO53" i="68"/>
  <c r="CO132" i="68"/>
  <c r="CO77" i="68"/>
  <c r="CO140" i="68"/>
  <c r="CO76" i="68"/>
  <c r="CO61" i="68"/>
  <c r="CO108" i="68"/>
  <c r="CO124" i="68"/>
  <c r="CO116" i="68"/>
  <c r="CO92" i="68"/>
  <c r="CO84" i="68"/>
  <c r="CO68" i="68"/>
  <c r="CO60" i="68"/>
  <c r="CO28" i="68"/>
  <c r="CO52" i="68"/>
  <c r="CO91" i="68"/>
  <c r="CO83" i="68"/>
  <c r="CO100" i="68"/>
  <c r="CO27" i="68"/>
  <c r="CO139" i="68"/>
  <c r="CO75" i="68"/>
  <c r="CO67" i="68"/>
  <c r="CO59" i="68"/>
  <c r="CO51" i="68"/>
  <c r="CO115" i="68"/>
  <c r="CO107" i="68"/>
  <c r="CO138" i="68"/>
  <c r="CO99" i="68"/>
  <c r="CO122" i="68"/>
  <c r="CO98" i="68"/>
  <c r="CO82" i="68"/>
  <c r="CO131" i="68"/>
  <c r="CO106" i="68"/>
  <c r="CO137" i="68"/>
  <c r="CO123" i="68"/>
  <c r="CO66" i="68"/>
  <c r="CO130" i="68"/>
  <c r="CO114" i="68"/>
  <c r="CO90" i="68"/>
  <c r="CO58" i="68"/>
  <c r="CO129" i="68"/>
  <c r="CO50" i="68"/>
  <c r="CO113" i="68"/>
  <c r="CO105" i="68"/>
  <c r="CO81" i="68"/>
  <c r="CO57" i="68"/>
  <c r="CO74" i="68"/>
  <c r="CO73" i="68"/>
  <c r="CO65" i="68"/>
  <c r="CO121" i="68"/>
  <c r="CO97" i="68"/>
  <c r="CO49" i="68"/>
  <c r="CO89" i="68"/>
  <c r="CO145" i="68"/>
  <c r="CO29" i="68"/>
  <c r="CO21" i="68"/>
  <c r="CP22" i="68"/>
  <c r="D6" i="57"/>
  <c r="D8" i="57" s="1"/>
  <c r="E6" i="57"/>
  <c r="E8" i="57" s="1"/>
  <c r="AQ6" i="58"/>
  <c r="AQ8" i="58" s="1"/>
  <c r="F6" i="57"/>
  <c r="F8" i="57" s="1"/>
  <c r="AI6" i="58"/>
  <c r="AI8" i="58" s="1"/>
  <c r="R6" i="57"/>
  <c r="R8" i="57" s="1"/>
  <c r="AJ6" i="57"/>
  <c r="AJ8" i="57" s="1"/>
  <c r="AJ6" i="58"/>
  <c r="AJ8" i="58" s="1"/>
  <c r="C6" i="57"/>
  <c r="C8" i="57" s="1"/>
  <c r="C6" i="58"/>
  <c r="C8" i="58" s="1"/>
  <c r="CP136" i="68" l="1"/>
  <c r="CP144" i="68"/>
  <c r="CP128" i="68"/>
  <c r="CP120" i="68"/>
  <c r="CP112" i="68"/>
  <c r="CP96" i="68"/>
  <c r="CP88" i="68"/>
  <c r="CP104" i="68"/>
  <c r="CP64" i="68"/>
  <c r="CP80" i="68"/>
  <c r="CP56" i="68"/>
  <c r="CP143" i="68"/>
  <c r="CP72" i="68"/>
  <c r="CP135" i="68"/>
  <c r="CP127" i="68"/>
  <c r="CP119" i="68"/>
  <c r="CP95" i="68"/>
  <c r="CP111" i="68"/>
  <c r="CP103" i="68"/>
  <c r="CP87" i="68"/>
  <c r="CP79" i="68"/>
  <c r="CP71" i="68"/>
  <c r="CP142" i="68"/>
  <c r="CP63" i="68"/>
  <c r="CP55" i="68"/>
  <c r="CP134" i="68"/>
  <c r="CP118" i="68"/>
  <c r="CP126" i="68"/>
  <c r="CP110" i="68"/>
  <c r="CP102" i="68"/>
  <c r="CP86" i="68"/>
  <c r="CP94" i="68"/>
  <c r="CP78" i="68"/>
  <c r="CP54" i="68"/>
  <c r="CP141" i="68"/>
  <c r="CP125" i="68"/>
  <c r="CP70" i="68"/>
  <c r="CP62" i="68"/>
  <c r="CP133" i="68"/>
  <c r="CP101" i="68"/>
  <c r="CP117" i="68"/>
  <c r="CP93" i="68"/>
  <c r="CP77" i="68"/>
  <c r="CP132" i="68"/>
  <c r="CP109" i="68"/>
  <c r="CP85" i="68"/>
  <c r="CP61" i="68"/>
  <c r="CP140" i="68"/>
  <c r="CP69" i="68"/>
  <c r="CP53" i="68"/>
  <c r="CP108" i="68"/>
  <c r="CP124" i="68"/>
  <c r="CP116" i="68"/>
  <c r="CP84" i="68"/>
  <c r="CP100" i="68"/>
  <c r="CP76" i="68"/>
  <c r="CP60" i="68"/>
  <c r="CP28" i="68"/>
  <c r="CP52" i="68"/>
  <c r="CP92" i="68"/>
  <c r="CP68" i="68"/>
  <c r="CP75" i="68"/>
  <c r="CP83" i="68"/>
  <c r="CP67" i="68"/>
  <c r="CP51" i="68"/>
  <c r="CP59" i="68"/>
  <c r="CP27" i="68"/>
  <c r="CP131" i="68"/>
  <c r="CP139" i="68"/>
  <c r="CP91" i="68"/>
  <c r="CP107" i="68"/>
  <c r="CP138" i="68"/>
  <c r="CP123" i="68"/>
  <c r="CP99" i="68"/>
  <c r="CP130" i="68"/>
  <c r="CP50" i="68"/>
  <c r="CP137" i="68"/>
  <c r="CP115" i="68"/>
  <c r="CP66" i="68"/>
  <c r="CP122" i="68"/>
  <c r="CP106" i="68"/>
  <c r="CP121" i="68"/>
  <c r="CP114" i="68"/>
  <c r="CP90" i="68"/>
  <c r="CP74" i="68"/>
  <c r="CP129" i="68"/>
  <c r="CP113" i="68"/>
  <c r="CP57" i="68"/>
  <c r="CP81" i="68"/>
  <c r="CP97" i="68"/>
  <c r="CP65" i="68"/>
  <c r="CP58" i="68"/>
  <c r="CP105" i="68"/>
  <c r="CP89" i="68"/>
  <c r="CP73" i="68"/>
  <c r="CP82" i="68"/>
  <c r="CP98" i="68"/>
  <c r="CP49" i="68"/>
  <c r="CP145" i="68"/>
  <c r="CP29" i="68"/>
  <c r="CQ22" i="68"/>
  <c r="CP21" i="68"/>
  <c r="D6" i="58"/>
  <c r="D8" i="58" s="1"/>
  <c r="E6" i="58"/>
  <c r="E8" i="58" s="1"/>
  <c r="AQ6" i="57"/>
  <c r="AQ8" i="57" s="1"/>
  <c r="AI6" i="57"/>
  <c r="AI8" i="57" s="1"/>
  <c r="R6" i="58"/>
  <c r="R8" i="58" s="1"/>
  <c r="F6" i="58"/>
  <c r="F8" i="58" s="1"/>
  <c r="M6" i="57"/>
  <c r="M8" i="57" s="1"/>
  <c r="M6" i="58"/>
  <c r="M8" i="58" s="1"/>
  <c r="AZ6" i="57"/>
  <c r="AZ8" i="57" s="1"/>
  <c r="AZ6" i="58"/>
  <c r="AZ8" i="58" s="1"/>
  <c r="AG6" i="57"/>
  <c r="AG8" i="57" s="1"/>
  <c r="AG6" i="58"/>
  <c r="AG8" i="58" s="1"/>
  <c r="U6" i="57"/>
  <c r="U8" i="57" s="1"/>
  <c r="U6" i="58"/>
  <c r="U8" i="58" s="1"/>
  <c r="AE6" i="57"/>
  <c r="AE8" i="57" s="1"/>
  <c r="AE6" i="58"/>
  <c r="AE8" i="58" s="1"/>
  <c r="BJ6" i="57"/>
  <c r="BJ8" i="57" s="1"/>
  <c r="BJ6" i="58"/>
  <c r="BJ8" i="58" s="1"/>
  <c r="AU6" i="57"/>
  <c r="AU8" i="57" s="1"/>
  <c r="AU6" i="58"/>
  <c r="AU8" i="58" s="1"/>
  <c r="N6" i="57"/>
  <c r="N8" i="57" s="1"/>
  <c r="N6" i="58"/>
  <c r="N8" i="58" s="1"/>
  <c r="AY6" i="57"/>
  <c r="AY8" i="57" s="1"/>
  <c r="AY6" i="58"/>
  <c r="AY8" i="58" s="1"/>
  <c r="AH6" i="57"/>
  <c r="AH8" i="57" s="1"/>
  <c r="AH6" i="58"/>
  <c r="AH8" i="58" s="1"/>
  <c r="V6" i="57"/>
  <c r="V8" i="57" s="1"/>
  <c r="V6" i="58"/>
  <c r="V8" i="58" s="1"/>
  <c r="AV6" i="57"/>
  <c r="AV8" i="57" s="1"/>
  <c r="AV6" i="58"/>
  <c r="AV8" i="58" s="1"/>
  <c r="G6" i="57"/>
  <c r="G8" i="57" s="1"/>
  <c r="G6" i="58"/>
  <c r="G8" i="58" s="1"/>
  <c r="H6" i="57"/>
  <c r="H8" i="57" s="1"/>
  <c r="H6" i="58"/>
  <c r="H8" i="58" s="1"/>
  <c r="BH6" i="57"/>
  <c r="BH8" i="57" s="1"/>
  <c r="BH6" i="58"/>
  <c r="BH8" i="58" s="1"/>
  <c r="BG6" i="57"/>
  <c r="BG8" i="57" s="1"/>
  <c r="BG6" i="58"/>
  <c r="BG8" i="58" s="1"/>
  <c r="AN6" i="57"/>
  <c r="AN8" i="57" s="1"/>
  <c r="AN6" i="58"/>
  <c r="AN8" i="58" s="1"/>
  <c r="BE6" i="57"/>
  <c r="BE8" i="57" s="1"/>
  <c r="BE6" i="58"/>
  <c r="BE8" i="58" s="1"/>
  <c r="AP6" i="57"/>
  <c r="AP8" i="57" s="1"/>
  <c r="AP6" i="58"/>
  <c r="AP8" i="58" s="1"/>
  <c r="AR6" i="57"/>
  <c r="AR8" i="57" s="1"/>
  <c r="AR6" i="58"/>
  <c r="AR8" i="58" s="1"/>
  <c r="I6" i="57"/>
  <c r="I8" i="57" s="1"/>
  <c r="I6" i="58"/>
  <c r="I8" i="58" s="1"/>
  <c r="O6" i="57"/>
  <c r="O8" i="57" s="1"/>
  <c r="O6" i="58"/>
  <c r="O8" i="58" s="1"/>
  <c r="AW6" i="57"/>
  <c r="AW8" i="57" s="1"/>
  <c r="AW6" i="58"/>
  <c r="AW8" i="58" s="1"/>
  <c r="BF6" i="57"/>
  <c r="BF8" i="57" s="1"/>
  <c r="BF6" i="58"/>
  <c r="BF8" i="58" s="1"/>
  <c r="W6" i="57"/>
  <c r="W8" i="57" s="1"/>
  <c r="W6" i="58"/>
  <c r="W8" i="58" s="1"/>
  <c r="AK6" i="57"/>
  <c r="AK8" i="57" s="1"/>
  <c r="AK6" i="58"/>
  <c r="AK8" i="58" s="1"/>
  <c r="AS6" i="57"/>
  <c r="AS8" i="57" s="1"/>
  <c r="AS6" i="58"/>
  <c r="AS8" i="58" s="1"/>
  <c r="P6" i="57"/>
  <c r="P8" i="57" s="1"/>
  <c r="P6" i="58"/>
  <c r="P8" i="58" s="1"/>
  <c r="J6" i="57"/>
  <c r="J8" i="57" s="1"/>
  <c r="J6" i="58"/>
  <c r="J8" i="58" s="1"/>
  <c r="AX6" i="57"/>
  <c r="AX8" i="57" s="1"/>
  <c r="AX6" i="58"/>
  <c r="AX8" i="58" s="1"/>
  <c r="S6" i="57"/>
  <c r="S8" i="57" s="1"/>
  <c r="S6" i="58"/>
  <c r="S8" i="58" s="1"/>
  <c r="BA6" i="57"/>
  <c r="BA8" i="57" s="1"/>
  <c r="BA6" i="58"/>
  <c r="BA8" i="58" s="1"/>
  <c r="AT6" i="57"/>
  <c r="AT8" i="57" s="1"/>
  <c r="AT6" i="58"/>
  <c r="AT8" i="58" s="1"/>
  <c r="Q6" i="57"/>
  <c r="Q8" i="57" s="1"/>
  <c r="Q6" i="58"/>
  <c r="Q8" i="58" s="1"/>
  <c r="AF6" i="57"/>
  <c r="AF8" i="57" s="1"/>
  <c r="AF6" i="58"/>
  <c r="AF8" i="58" s="1"/>
  <c r="AB6" i="57"/>
  <c r="AB8" i="57" s="1"/>
  <c r="AB6" i="58"/>
  <c r="AB8" i="58" s="1"/>
  <c r="Y6" i="57"/>
  <c r="Y8" i="57" s="1"/>
  <c r="Y6" i="58"/>
  <c r="Y8" i="58" s="1"/>
  <c r="BI6" i="57"/>
  <c r="BI8" i="57" s="1"/>
  <c r="BI6" i="58"/>
  <c r="BI8" i="58" s="1"/>
  <c r="Z6" i="57"/>
  <c r="Z8" i="57" s="1"/>
  <c r="Z6" i="58"/>
  <c r="Z8" i="58" s="1"/>
  <c r="AL6" i="57"/>
  <c r="AL8" i="57" s="1"/>
  <c r="AL6" i="58"/>
  <c r="AL8" i="58" s="1"/>
  <c r="BC6" i="57"/>
  <c r="BC8" i="57" s="1"/>
  <c r="BC6" i="58"/>
  <c r="BC8" i="58" s="1"/>
  <c r="K6" i="57"/>
  <c r="K8" i="57" s="1"/>
  <c r="K6" i="58"/>
  <c r="K8" i="58" s="1"/>
  <c r="AM6" i="57"/>
  <c r="AM8" i="57" s="1"/>
  <c r="AM6" i="58"/>
  <c r="AM8" i="58" s="1"/>
  <c r="AO6" i="57"/>
  <c r="AO8" i="57" s="1"/>
  <c r="AO6" i="58"/>
  <c r="AO8" i="58" s="1"/>
  <c r="AC6" i="57"/>
  <c r="AC8" i="57" s="1"/>
  <c r="AC6" i="58"/>
  <c r="AC8" i="58" s="1"/>
  <c r="L6" i="57"/>
  <c r="L8" i="57" s="1"/>
  <c r="L6" i="58"/>
  <c r="L8" i="58" s="1"/>
  <c r="BD6" i="57"/>
  <c r="BD8" i="57" s="1"/>
  <c r="BD6" i="58"/>
  <c r="BD8" i="58" s="1"/>
  <c r="AA6" i="57"/>
  <c r="AA8" i="57" s="1"/>
  <c r="AA6" i="58"/>
  <c r="AA8" i="58" s="1"/>
  <c r="X6" i="57"/>
  <c r="X8" i="57" s="1"/>
  <c r="X6" i="58"/>
  <c r="X8" i="58" s="1"/>
  <c r="T6" i="57"/>
  <c r="T8" i="57" s="1"/>
  <c r="T6" i="58"/>
  <c r="T8" i="58" s="1"/>
  <c r="AD6" i="57"/>
  <c r="AD8" i="57" s="1"/>
  <c r="AD6" i="58"/>
  <c r="AD8" i="58" s="1"/>
  <c r="BB6" i="57"/>
  <c r="BB8" i="57" s="1"/>
  <c r="BB6" i="58"/>
  <c r="BB8" i="58" s="1"/>
  <c r="CQ144" i="68" l="1"/>
  <c r="CQ136" i="68"/>
  <c r="CQ120" i="68"/>
  <c r="CQ128" i="68"/>
  <c r="CQ112" i="68"/>
  <c r="CQ104" i="68"/>
  <c r="CQ96" i="68"/>
  <c r="CQ88" i="68"/>
  <c r="CQ80" i="68"/>
  <c r="CQ64" i="68"/>
  <c r="CQ72" i="68"/>
  <c r="CQ143" i="68"/>
  <c r="CQ56" i="68"/>
  <c r="CQ127" i="68"/>
  <c r="CQ119" i="68"/>
  <c r="CQ135" i="68"/>
  <c r="CQ111" i="68"/>
  <c r="CQ95" i="68"/>
  <c r="CQ103" i="68"/>
  <c r="CQ63" i="68"/>
  <c r="CQ71" i="68"/>
  <c r="CQ55" i="68"/>
  <c r="CQ142" i="68"/>
  <c r="CQ79" i="68"/>
  <c r="CQ87" i="68"/>
  <c r="CQ110" i="68"/>
  <c r="CQ134" i="68"/>
  <c r="CQ118" i="68"/>
  <c r="CQ126" i="68"/>
  <c r="CQ102" i="68"/>
  <c r="CQ86" i="68"/>
  <c r="CQ141" i="68"/>
  <c r="CQ54" i="68"/>
  <c r="CQ70" i="68"/>
  <c r="CQ62" i="68"/>
  <c r="CQ94" i="68"/>
  <c r="CQ78" i="68"/>
  <c r="CQ117" i="68"/>
  <c r="CQ133" i="68"/>
  <c r="CQ109" i="68"/>
  <c r="CQ125" i="68"/>
  <c r="CQ93" i="68"/>
  <c r="CQ85" i="68"/>
  <c r="CQ101" i="68"/>
  <c r="CQ140" i="68"/>
  <c r="CQ61" i="68"/>
  <c r="CQ69" i="68"/>
  <c r="CQ53" i="68"/>
  <c r="CQ77" i="68"/>
  <c r="CQ108" i="68"/>
  <c r="CQ76" i="68"/>
  <c r="CQ124" i="68"/>
  <c r="CQ100" i="68"/>
  <c r="CQ132" i="68"/>
  <c r="CQ28" i="68"/>
  <c r="CQ116" i="68"/>
  <c r="CQ84" i="68"/>
  <c r="CQ52" i="68"/>
  <c r="CQ92" i="68"/>
  <c r="CQ75" i="68"/>
  <c r="CQ68" i="68"/>
  <c r="CQ60" i="68"/>
  <c r="CQ91" i="68"/>
  <c r="CQ59" i="68"/>
  <c r="CQ139" i="68"/>
  <c r="CQ83" i="68"/>
  <c r="CQ67" i="68"/>
  <c r="CQ51" i="68"/>
  <c r="CQ131" i="68"/>
  <c r="CQ123" i="68"/>
  <c r="CQ115" i="68"/>
  <c r="CQ99" i="68"/>
  <c r="CQ27" i="68"/>
  <c r="CQ107" i="68"/>
  <c r="CQ106" i="68"/>
  <c r="CQ114" i="68"/>
  <c r="CQ50" i="68"/>
  <c r="CQ122" i="68"/>
  <c r="CQ58" i="68"/>
  <c r="CQ129" i="68"/>
  <c r="CQ138" i="68"/>
  <c r="CQ98" i="68"/>
  <c r="CQ90" i="68"/>
  <c r="CQ82" i="68"/>
  <c r="CQ130" i="68"/>
  <c r="CQ137" i="68"/>
  <c r="CQ97" i="68"/>
  <c r="CQ81" i="68"/>
  <c r="CQ65" i="68"/>
  <c r="CQ66" i="68"/>
  <c r="CQ121" i="68"/>
  <c r="CQ73" i="68"/>
  <c r="CQ89" i="68"/>
  <c r="CQ49" i="68"/>
  <c r="CQ74" i="68"/>
  <c r="CQ105" i="68"/>
  <c r="CQ113" i="68"/>
  <c r="CQ57" i="68"/>
  <c r="CQ145" i="68"/>
  <c r="CQ29" i="68"/>
  <c r="CR22" i="68"/>
  <c r="CQ21" i="68"/>
  <c r="C19" i="40"/>
  <c r="M17" i="69" s="1"/>
  <c r="CR144" i="68" l="1"/>
  <c r="CR136" i="68"/>
  <c r="CR128" i="68"/>
  <c r="CR120" i="68"/>
  <c r="CR112" i="68"/>
  <c r="CR104" i="68"/>
  <c r="CR96" i="68"/>
  <c r="CR88" i="68"/>
  <c r="CR80" i="68"/>
  <c r="CR72" i="68"/>
  <c r="CR64" i="68"/>
  <c r="CR56" i="68"/>
  <c r="CR135" i="68"/>
  <c r="CR143" i="68"/>
  <c r="CR127" i="68"/>
  <c r="CR119" i="68"/>
  <c r="CR103" i="68"/>
  <c r="CR95" i="68"/>
  <c r="CR71" i="68"/>
  <c r="CR111" i="68"/>
  <c r="CR79" i="68"/>
  <c r="CR63" i="68"/>
  <c r="CR55" i="68"/>
  <c r="CR142" i="68"/>
  <c r="CR134" i="68"/>
  <c r="CR126" i="68"/>
  <c r="CR87" i="68"/>
  <c r="CR118" i="68"/>
  <c r="CR110" i="68"/>
  <c r="CR94" i="68"/>
  <c r="CR102" i="68"/>
  <c r="CR86" i="68"/>
  <c r="CR70" i="68"/>
  <c r="CR54" i="68"/>
  <c r="CR125" i="68"/>
  <c r="CR62" i="68"/>
  <c r="CR133" i="68"/>
  <c r="CR141" i="68"/>
  <c r="CR109" i="68"/>
  <c r="CR78" i="68"/>
  <c r="CR101" i="68"/>
  <c r="CR93" i="68"/>
  <c r="CR117" i="68"/>
  <c r="CR77" i="68"/>
  <c r="CR61" i="68"/>
  <c r="CR53" i="68"/>
  <c r="CR132" i="68"/>
  <c r="CR69" i="68"/>
  <c r="CR140" i="68"/>
  <c r="CR85" i="68"/>
  <c r="CR100" i="68"/>
  <c r="CR124" i="68"/>
  <c r="CR108" i="68"/>
  <c r="CR76" i="68"/>
  <c r="CR60" i="68"/>
  <c r="CR52" i="68"/>
  <c r="CR116" i="68"/>
  <c r="CR28" i="68"/>
  <c r="CR92" i="68"/>
  <c r="CR68" i="68"/>
  <c r="CR83" i="68"/>
  <c r="CR84" i="68"/>
  <c r="CR75" i="68"/>
  <c r="CR27" i="68"/>
  <c r="CR139" i="68"/>
  <c r="CR91" i="68"/>
  <c r="CR67" i="68"/>
  <c r="CR51" i="68"/>
  <c r="CR59" i="68"/>
  <c r="CR99" i="68"/>
  <c r="CR130" i="68"/>
  <c r="CR131" i="68"/>
  <c r="CR107" i="68"/>
  <c r="CR138" i="68"/>
  <c r="CR123" i="68"/>
  <c r="CR115" i="68"/>
  <c r="CR114" i="68"/>
  <c r="CR122" i="68"/>
  <c r="CR74" i="68"/>
  <c r="CR121" i="68"/>
  <c r="CR98" i="68"/>
  <c r="CR90" i="68"/>
  <c r="CR82" i="68"/>
  <c r="CR66" i="68"/>
  <c r="CR50" i="68"/>
  <c r="CR97" i="68"/>
  <c r="CR137" i="68"/>
  <c r="CR81" i="68"/>
  <c r="CR105" i="68"/>
  <c r="CR89" i="68"/>
  <c r="CR73" i="68"/>
  <c r="CR57" i="68"/>
  <c r="CR113" i="68"/>
  <c r="CR129" i="68"/>
  <c r="CR49" i="68"/>
  <c r="CR65" i="68"/>
  <c r="CR106" i="68"/>
  <c r="CR58" i="68"/>
  <c r="CR145" i="68"/>
  <c r="CR29" i="68"/>
  <c r="CS22" i="68"/>
  <c r="CR21" i="68"/>
  <c r="E2" i="8"/>
  <c r="CS136" i="68" l="1"/>
  <c r="CS144" i="68"/>
  <c r="CS128" i="68"/>
  <c r="CS96" i="68"/>
  <c r="CS104" i="68"/>
  <c r="CS120" i="68"/>
  <c r="CS112" i="68"/>
  <c r="CS72" i="68"/>
  <c r="CS88" i="68"/>
  <c r="CS80" i="68"/>
  <c r="CS64" i="68"/>
  <c r="CS143" i="68"/>
  <c r="CS135" i="68"/>
  <c r="CS119" i="68"/>
  <c r="CS127" i="68"/>
  <c r="CS56" i="68"/>
  <c r="CS95" i="68"/>
  <c r="CS103" i="68"/>
  <c r="CS111" i="68"/>
  <c r="CS87" i="68"/>
  <c r="CS63" i="68"/>
  <c r="CS79" i="68"/>
  <c r="CS55" i="68"/>
  <c r="CS142" i="68"/>
  <c r="CS71" i="68"/>
  <c r="CS118" i="68"/>
  <c r="CS134" i="68"/>
  <c r="CS110" i="68"/>
  <c r="CS94" i="68"/>
  <c r="CS70" i="68"/>
  <c r="CS141" i="68"/>
  <c r="CS126" i="68"/>
  <c r="CS86" i="68"/>
  <c r="CS62" i="68"/>
  <c r="CS54" i="68"/>
  <c r="CS102" i="68"/>
  <c r="CS78" i="68"/>
  <c r="CS133" i="68"/>
  <c r="CS85" i="68"/>
  <c r="CS117" i="68"/>
  <c r="CS93" i="68"/>
  <c r="CS125" i="68"/>
  <c r="CS77" i="68"/>
  <c r="CS61" i="68"/>
  <c r="CS140" i="68"/>
  <c r="CS101" i="68"/>
  <c r="CS69" i="68"/>
  <c r="CS53" i="68"/>
  <c r="CS109" i="68"/>
  <c r="CS124" i="68"/>
  <c r="CS108" i="68"/>
  <c r="CS92" i="68"/>
  <c r="CS116" i="68"/>
  <c r="CS68" i="68"/>
  <c r="CS28" i="68"/>
  <c r="CS76" i="68"/>
  <c r="CS132" i="68"/>
  <c r="CS84" i="68"/>
  <c r="CS100" i="68"/>
  <c r="CS52" i="68"/>
  <c r="CS91" i="68"/>
  <c r="CS60" i="68"/>
  <c r="CS27" i="68"/>
  <c r="CS51" i="68"/>
  <c r="CS83" i="68"/>
  <c r="CS59" i="68"/>
  <c r="CS75" i="68"/>
  <c r="CS67" i="68"/>
  <c r="CS139" i="68"/>
  <c r="CS131" i="68"/>
  <c r="CS99" i="68"/>
  <c r="CS130" i="68"/>
  <c r="CS123" i="68"/>
  <c r="CS115" i="68"/>
  <c r="CS107" i="68"/>
  <c r="CS122" i="68"/>
  <c r="CS129" i="68"/>
  <c r="CS82" i="68"/>
  <c r="CS50" i="68"/>
  <c r="CS98" i="68"/>
  <c r="CS90" i="68"/>
  <c r="CS113" i="68"/>
  <c r="CS137" i="68"/>
  <c r="CS74" i="68"/>
  <c r="CS66" i="68"/>
  <c r="CS138" i="68"/>
  <c r="CS106" i="68"/>
  <c r="CS58" i="68"/>
  <c r="CS89" i="68"/>
  <c r="CS114" i="68"/>
  <c r="CS73" i="68"/>
  <c r="CS57" i="68"/>
  <c r="CS105" i="68"/>
  <c r="CS81" i="68"/>
  <c r="CS49" i="68"/>
  <c r="CS121" i="68"/>
  <c r="CS97" i="68"/>
  <c r="CS65" i="68"/>
  <c r="CS145" i="68"/>
  <c r="CS29" i="68"/>
  <c r="CS21" i="68"/>
  <c r="CT22" i="68"/>
  <c r="CA22" i="56"/>
  <c r="CB57" i="8"/>
  <c r="CT144" i="68" l="1"/>
  <c r="CT136" i="68"/>
  <c r="CT128" i="68"/>
  <c r="CT112" i="68"/>
  <c r="CT104" i="68"/>
  <c r="CT120" i="68"/>
  <c r="CT96" i="68"/>
  <c r="CT80" i="68"/>
  <c r="CT88" i="68"/>
  <c r="CT64" i="68"/>
  <c r="CT72" i="68"/>
  <c r="CT56" i="68"/>
  <c r="CT143" i="68"/>
  <c r="CT135" i="68"/>
  <c r="CT119" i="68"/>
  <c r="CT127" i="68"/>
  <c r="CT95" i="68"/>
  <c r="CT111" i="68"/>
  <c r="CT103" i="68"/>
  <c r="CT87" i="68"/>
  <c r="CT79" i="68"/>
  <c r="CT71" i="68"/>
  <c r="CT63" i="68"/>
  <c r="CT55" i="68"/>
  <c r="CT142" i="68"/>
  <c r="CT118" i="68"/>
  <c r="CT126" i="68"/>
  <c r="CT134" i="68"/>
  <c r="CT86" i="68"/>
  <c r="CT110" i="68"/>
  <c r="CT102" i="68"/>
  <c r="CT94" i="68"/>
  <c r="CT70" i="68"/>
  <c r="CT141" i="68"/>
  <c r="CT62" i="68"/>
  <c r="CT133" i="68"/>
  <c r="CT54" i="68"/>
  <c r="CT78" i="68"/>
  <c r="CT77" i="68"/>
  <c r="CT93" i="68"/>
  <c r="CT125" i="68"/>
  <c r="CT109" i="68"/>
  <c r="CT101" i="68"/>
  <c r="CT132" i="68"/>
  <c r="CT69" i="68"/>
  <c r="CT53" i="68"/>
  <c r="CT124" i="68"/>
  <c r="CT117" i="68"/>
  <c r="CT140" i="68"/>
  <c r="CT116" i="68"/>
  <c r="CT100" i="68"/>
  <c r="CT61" i="68"/>
  <c r="CT76" i="68"/>
  <c r="CT85" i="68"/>
  <c r="CT91" i="68"/>
  <c r="CT84" i="68"/>
  <c r="CT52" i="68"/>
  <c r="CT60" i="68"/>
  <c r="CT83" i="68"/>
  <c r="CT28" i="68"/>
  <c r="CT92" i="68"/>
  <c r="CT131" i="68"/>
  <c r="CT108" i="68"/>
  <c r="CT51" i="68"/>
  <c r="CT27" i="68"/>
  <c r="CT68" i="68"/>
  <c r="CT75" i="68"/>
  <c r="CT139" i="68"/>
  <c r="CT59" i="68"/>
  <c r="CT67" i="68"/>
  <c r="CT99" i="68"/>
  <c r="CT130" i="68"/>
  <c r="CT122" i="68"/>
  <c r="CT123" i="68"/>
  <c r="CT115" i="68"/>
  <c r="CT107" i="68"/>
  <c r="CT121" i="68"/>
  <c r="CT98" i="68"/>
  <c r="CT90" i="68"/>
  <c r="CT50" i="68"/>
  <c r="CT137" i="68"/>
  <c r="CT138" i="68"/>
  <c r="CT66" i="68"/>
  <c r="CT106" i="68"/>
  <c r="CT82" i="68"/>
  <c r="CT114" i="68"/>
  <c r="CT74" i="68"/>
  <c r="CT129" i="68"/>
  <c r="CT113" i="68"/>
  <c r="CT97" i="68"/>
  <c r="CT105" i="68"/>
  <c r="CT58" i="68"/>
  <c r="CT81" i="68"/>
  <c r="CT49" i="68"/>
  <c r="CT89" i="68"/>
  <c r="CT65" i="68"/>
  <c r="CT73" i="68"/>
  <c r="CT57" i="68"/>
  <c r="CT145" i="68"/>
  <c r="CT29" i="68"/>
  <c r="CU22" i="68"/>
  <c r="CT21" i="68"/>
  <c r="CU144" i="68" l="1"/>
  <c r="CU128" i="68"/>
  <c r="CU136" i="68"/>
  <c r="CU120" i="68"/>
  <c r="CU112" i="68"/>
  <c r="CU104" i="68"/>
  <c r="CU96" i="68"/>
  <c r="CU72" i="68"/>
  <c r="CU88" i="68"/>
  <c r="CU80" i="68"/>
  <c r="CU64" i="68"/>
  <c r="CU56" i="68"/>
  <c r="CU127" i="68"/>
  <c r="CU143" i="68"/>
  <c r="CU111" i="68"/>
  <c r="CU103" i="68"/>
  <c r="CU135" i="68"/>
  <c r="CU95" i="68"/>
  <c r="CU87" i="68"/>
  <c r="CU79" i="68"/>
  <c r="CU71" i="68"/>
  <c r="CU55" i="68"/>
  <c r="CU63" i="68"/>
  <c r="CU126" i="68"/>
  <c r="CU118" i="68"/>
  <c r="CU119" i="68"/>
  <c r="CU134" i="68"/>
  <c r="CU142" i="68"/>
  <c r="CU110" i="68"/>
  <c r="CU86" i="68"/>
  <c r="CU102" i="68"/>
  <c r="CU94" i="68"/>
  <c r="CU62" i="68"/>
  <c r="CU70" i="68"/>
  <c r="CU133" i="68"/>
  <c r="CU125" i="68"/>
  <c r="CU78" i="68"/>
  <c r="CU54" i="68"/>
  <c r="CU109" i="68"/>
  <c r="CU93" i="68"/>
  <c r="CU117" i="68"/>
  <c r="CU101" i="68"/>
  <c r="CU85" i="68"/>
  <c r="CU141" i="68"/>
  <c r="CU132" i="68"/>
  <c r="CU69" i="68"/>
  <c r="CU61" i="68"/>
  <c r="CU53" i="68"/>
  <c r="CU77" i="68"/>
  <c r="CU140" i="68"/>
  <c r="CU84" i="68"/>
  <c r="CU124" i="68"/>
  <c r="CU100" i="68"/>
  <c r="CU108" i="68"/>
  <c r="CU92" i="68"/>
  <c r="CU76" i="68"/>
  <c r="CU52" i="68"/>
  <c r="CU116" i="68"/>
  <c r="CU60" i="68"/>
  <c r="CU28" i="68"/>
  <c r="CU83" i="68"/>
  <c r="CU91" i="68"/>
  <c r="CU75" i="68"/>
  <c r="CU51" i="68"/>
  <c r="CU139" i="68"/>
  <c r="CU59" i="68"/>
  <c r="CU68" i="68"/>
  <c r="CU67" i="68"/>
  <c r="CU27" i="68"/>
  <c r="CU138" i="68"/>
  <c r="CU123" i="68"/>
  <c r="CU115" i="68"/>
  <c r="CU107" i="68"/>
  <c r="CU98" i="68"/>
  <c r="CU90" i="68"/>
  <c r="CU113" i="68"/>
  <c r="CU137" i="68"/>
  <c r="CU130" i="68"/>
  <c r="CU58" i="68"/>
  <c r="CU82" i="68"/>
  <c r="CU131" i="68"/>
  <c r="CU122" i="68"/>
  <c r="CU106" i="68"/>
  <c r="CU74" i="68"/>
  <c r="CU114" i="68"/>
  <c r="CU66" i="68"/>
  <c r="CU50" i="68"/>
  <c r="CU129" i="68"/>
  <c r="CU99" i="68"/>
  <c r="CU57" i="68"/>
  <c r="CU49" i="68"/>
  <c r="CU121" i="68"/>
  <c r="CU89" i="68"/>
  <c r="CU105" i="68"/>
  <c r="CU65" i="68"/>
  <c r="CU81" i="68"/>
  <c r="CU73" i="68"/>
  <c r="CU97" i="68"/>
  <c r="CU145" i="68"/>
  <c r="CU29" i="68"/>
  <c r="CU21" i="68"/>
  <c r="CV22" i="68"/>
  <c r="AW27" i="34"/>
  <c r="CV144" i="68" l="1"/>
  <c r="CV136" i="68"/>
  <c r="CV120" i="68"/>
  <c r="CV128" i="68"/>
  <c r="CV104" i="68"/>
  <c r="CV112" i="68"/>
  <c r="CV96" i="68"/>
  <c r="CV88" i="68"/>
  <c r="CV72" i="68"/>
  <c r="CV80" i="68"/>
  <c r="CV64" i="68"/>
  <c r="CV56" i="68"/>
  <c r="CV127" i="68"/>
  <c r="CV143" i="68"/>
  <c r="CV135" i="68"/>
  <c r="CV119" i="68"/>
  <c r="CV103" i="68"/>
  <c r="CV95" i="68"/>
  <c r="CV63" i="68"/>
  <c r="CV87" i="68"/>
  <c r="CV111" i="68"/>
  <c r="CV79" i="68"/>
  <c r="CV71" i="68"/>
  <c r="CV55" i="68"/>
  <c r="CV134" i="68"/>
  <c r="CV142" i="68"/>
  <c r="CV118" i="68"/>
  <c r="CV102" i="68"/>
  <c r="CV86" i="68"/>
  <c r="CV110" i="68"/>
  <c r="CV126" i="68"/>
  <c r="CV94" i="68"/>
  <c r="CV70" i="68"/>
  <c r="CV133" i="68"/>
  <c r="CV62" i="68"/>
  <c r="CV125" i="68"/>
  <c r="CV78" i="68"/>
  <c r="CV141" i="68"/>
  <c r="CV93" i="68"/>
  <c r="CV117" i="68"/>
  <c r="CV101" i="68"/>
  <c r="CV85" i="68"/>
  <c r="CV77" i="68"/>
  <c r="CV53" i="68"/>
  <c r="CV140" i="68"/>
  <c r="CV132" i="68"/>
  <c r="CV69" i="68"/>
  <c r="CV61" i="68"/>
  <c r="CV54" i="68"/>
  <c r="CV109" i="68"/>
  <c r="CV124" i="68"/>
  <c r="CV116" i="68"/>
  <c r="CV108" i="68"/>
  <c r="CV52" i="68"/>
  <c r="CV92" i="68"/>
  <c r="CV76" i="68"/>
  <c r="CV84" i="68"/>
  <c r="CV60" i="68"/>
  <c r="CV28" i="68"/>
  <c r="CV100" i="68"/>
  <c r="CV91" i="68"/>
  <c r="CV75" i="68"/>
  <c r="CV68" i="68"/>
  <c r="CV83" i="68"/>
  <c r="CV51" i="68"/>
  <c r="CV139" i="68"/>
  <c r="CV59" i="68"/>
  <c r="CV27" i="68"/>
  <c r="CV131" i="68"/>
  <c r="CV122" i="68"/>
  <c r="CV67" i="68"/>
  <c r="CV123" i="68"/>
  <c r="CV115" i="68"/>
  <c r="CV107" i="68"/>
  <c r="CV138" i="68"/>
  <c r="CV99" i="68"/>
  <c r="CV130" i="68"/>
  <c r="CV129" i="68"/>
  <c r="CV74" i="68"/>
  <c r="CV50" i="68"/>
  <c r="CV82" i="68"/>
  <c r="CV106" i="68"/>
  <c r="CV137" i="68"/>
  <c r="CV66" i="68"/>
  <c r="CV121" i="68"/>
  <c r="CV98" i="68"/>
  <c r="CV105" i="68"/>
  <c r="CV81" i="68"/>
  <c r="CV113" i="68"/>
  <c r="CV65" i="68"/>
  <c r="CV49" i="68"/>
  <c r="CV114" i="68"/>
  <c r="CV58" i="68"/>
  <c r="CV89" i="68"/>
  <c r="CV90" i="68"/>
  <c r="CV57" i="68"/>
  <c r="CV73" i="68"/>
  <c r="CV97" i="68"/>
  <c r="CV145" i="68"/>
  <c r="CV29" i="68"/>
  <c r="CV21" i="68"/>
  <c r="CW22" i="68"/>
  <c r="CW144" i="68" l="1"/>
  <c r="CW136" i="68"/>
  <c r="CW120" i="68"/>
  <c r="CW128" i="68"/>
  <c r="CW112" i="68"/>
  <c r="CW104" i="68"/>
  <c r="CW96" i="68"/>
  <c r="CW80" i="68"/>
  <c r="CW72" i="68"/>
  <c r="CW88" i="68"/>
  <c r="CW56" i="68"/>
  <c r="CW64" i="68"/>
  <c r="CW143" i="68"/>
  <c r="CW127" i="68"/>
  <c r="CW135" i="68"/>
  <c r="CW119" i="68"/>
  <c r="CW111" i="68"/>
  <c r="CW95" i="68"/>
  <c r="CW103" i="68"/>
  <c r="CW87" i="68"/>
  <c r="CW79" i="68"/>
  <c r="CW71" i="68"/>
  <c r="CW55" i="68"/>
  <c r="CW142" i="68"/>
  <c r="CW63" i="68"/>
  <c r="CW126" i="68"/>
  <c r="CW118" i="68"/>
  <c r="CW134" i="68"/>
  <c r="CW102" i="68"/>
  <c r="CW94" i="68"/>
  <c r="CW110" i="68"/>
  <c r="CW78" i="68"/>
  <c r="CW70" i="68"/>
  <c r="CW62" i="68"/>
  <c r="CW133" i="68"/>
  <c r="CW54" i="68"/>
  <c r="CW141" i="68"/>
  <c r="CW109" i="68"/>
  <c r="CW93" i="68"/>
  <c r="CW125" i="68"/>
  <c r="CW86" i="68"/>
  <c r="CW101" i="68"/>
  <c r="CW61" i="68"/>
  <c r="CW69" i="68"/>
  <c r="CW53" i="68"/>
  <c r="CW85" i="68"/>
  <c r="CW132" i="68"/>
  <c r="CW77" i="68"/>
  <c r="CW140" i="68"/>
  <c r="CW100" i="68"/>
  <c r="CW108" i="68"/>
  <c r="CW84" i="68"/>
  <c r="CW117" i="68"/>
  <c r="CW116" i="68"/>
  <c r="CW68" i="68"/>
  <c r="CW60" i="68"/>
  <c r="CW124" i="68"/>
  <c r="CW76" i="68"/>
  <c r="CW92" i="68"/>
  <c r="CW28" i="68"/>
  <c r="CW52" i="68"/>
  <c r="CW67" i="68"/>
  <c r="CW27" i="68"/>
  <c r="CW139" i="68"/>
  <c r="CW75" i="68"/>
  <c r="CW91" i="68"/>
  <c r="CW59" i="68"/>
  <c r="CW131" i="68"/>
  <c r="CW123" i="68"/>
  <c r="CW115" i="68"/>
  <c r="CW83" i="68"/>
  <c r="CW107" i="68"/>
  <c r="CW138" i="68"/>
  <c r="CW99" i="68"/>
  <c r="CW130" i="68"/>
  <c r="CW98" i="68"/>
  <c r="CW82" i="68"/>
  <c r="CW50" i="68"/>
  <c r="CW106" i="68"/>
  <c r="CW137" i="68"/>
  <c r="CW66" i="68"/>
  <c r="CW51" i="68"/>
  <c r="CW114" i="68"/>
  <c r="CW90" i="68"/>
  <c r="CW74" i="68"/>
  <c r="CW58" i="68"/>
  <c r="CW113" i="68"/>
  <c r="CW81" i="68"/>
  <c r="CW122" i="68"/>
  <c r="CW105" i="68"/>
  <c r="CW57" i="68"/>
  <c r="CW65" i="68"/>
  <c r="CW89" i="68"/>
  <c r="CW129" i="68"/>
  <c r="CW121" i="68"/>
  <c r="CW97" i="68"/>
  <c r="CW73" i="68"/>
  <c r="CW49" i="68"/>
  <c r="CW145" i="68"/>
  <c r="CW29" i="68"/>
  <c r="CX22" i="68"/>
  <c r="CW21" i="68"/>
  <c r="CX136" i="68" l="1"/>
  <c r="CX128" i="68"/>
  <c r="CX144" i="68"/>
  <c r="CX120" i="68"/>
  <c r="CX112" i="68"/>
  <c r="CX104" i="68"/>
  <c r="CX96" i="68"/>
  <c r="CX72" i="68"/>
  <c r="CX88" i="68"/>
  <c r="CX80" i="68"/>
  <c r="CX56" i="68"/>
  <c r="CX64" i="68"/>
  <c r="CX143" i="68"/>
  <c r="CX135" i="68"/>
  <c r="CX127" i="68"/>
  <c r="CX103" i="68"/>
  <c r="CX95" i="68"/>
  <c r="CX119" i="68"/>
  <c r="CX111" i="68"/>
  <c r="CX87" i="68"/>
  <c r="CX79" i="68"/>
  <c r="CX71" i="68"/>
  <c r="CX142" i="68"/>
  <c r="CX134" i="68"/>
  <c r="CX126" i="68"/>
  <c r="CX118" i="68"/>
  <c r="CX63" i="68"/>
  <c r="CX55" i="68"/>
  <c r="CX110" i="68"/>
  <c r="CX102" i="68"/>
  <c r="CX86" i="68"/>
  <c r="CX94" i="68"/>
  <c r="CX78" i="68"/>
  <c r="CX54" i="68"/>
  <c r="CX125" i="68"/>
  <c r="CX62" i="68"/>
  <c r="CX109" i="68"/>
  <c r="CX85" i="68"/>
  <c r="CX101" i="68"/>
  <c r="CX141" i="68"/>
  <c r="CX70" i="68"/>
  <c r="CX133" i="68"/>
  <c r="CX117" i="68"/>
  <c r="CX69" i="68"/>
  <c r="CX53" i="68"/>
  <c r="CX77" i="68"/>
  <c r="CX132" i="68"/>
  <c r="CX93" i="68"/>
  <c r="CX76" i="68"/>
  <c r="CX61" i="68"/>
  <c r="CX108" i="68"/>
  <c r="CX124" i="68"/>
  <c r="CX116" i="68"/>
  <c r="CX92" i="68"/>
  <c r="CX100" i="68"/>
  <c r="CX60" i="68"/>
  <c r="CX28" i="68"/>
  <c r="CX140" i="68"/>
  <c r="CX52" i="68"/>
  <c r="CX83" i="68"/>
  <c r="CX91" i="68"/>
  <c r="CX68" i="68"/>
  <c r="CX75" i="68"/>
  <c r="CX67" i="68"/>
  <c r="CX51" i="68"/>
  <c r="CX139" i="68"/>
  <c r="CX84" i="68"/>
  <c r="CX59" i="68"/>
  <c r="CX27" i="68"/>
  <c r="CX115" i="68"/>
  <c r="CX107" i="68"/>
  <c r="CX138" i="68"/>
  <c r="CX123" i="68"/>
  <c r="CX99" i="68"/>
  <c r="CX122" i="68"/>
  <c r="CX98" i="68"/>
  <c r="CX82" i="68"/>
  <c r="CX50" i="68"/>
  <c r="CX137" i="68"/>
  <c r="CX66" i="68"/>
  <c r="CX74" i="68"/>
  <c r="CX131" i="68"/>
  <c r="CX106" i="68"/>
  <c r="CX114" i="68"/>
  <c r="CX90" i="68"/>
  <c r="CX58" i="68"/>
  <c r="CX129" i="68"/>
  <c r="CX105" i="68"/>
  <c r="CX89" i="68"/>
  <c r="CX113" i="68"/>
  <c r="CX81" i="68"/>
  <c r="CX49" i="68"/>
  <c r="CX130" i="68"/>
  <c r="CX121" i="68"/>
  <c r="CX97" i="68"/>
  <c r="CX65" i="68"/>
  <c r="CX73" i="68"/>
  <c r="CX57" i="68"/>
  <c r="CX145" i="68"/>
  <c r="CX29" i="68"/>
  <c r="CX21" i="68"/>
  <c r="CY22" i="68"/>
  <c r="CY136" i="68" l="1"/>
  <c r="CY120" i="68"/>
  <c r="CY128" i="68"/>
  <c r="CY144" i="68"/>
  <c r="CY112" i="68"/>
  <c r="CY104" i="68"/>
  <c r="CY96" i="68"/>
  <c r="CY88" i="68"/>
  <c r="CY80" i="68"/>
  <c r="CY72" i="68"/>
  <c r="CY64" i="68"/>
  <c r="CY56" i="68"/>
  <c r="CY143" i="68"/>
  <c r="CY119" i="68"/>
  <c r="CY127" i="68"/>
  <c r="CY135" i="68"/>
  <c r="CY95" i="68"/>
  <c r="CY111" i="68"/>
  <c r="CY103" i="68"/>
  <c r="CY87" i="68"/>
  <c r="CY79" i="68"/>
  <c r="CY71" i="68"/>
  <c r="CY63" i="68"/>
  <c r="CY55" i="68"/>
  <c r="CY142" i="68"/>
  <c r="CY118" i="68"/>
  <c r="CY134" i="68"/>
  <c r="CY126" i="68"/>
  <c r="CY102" i="68"/>
  <c r="CY94" i="68"/>
  <c r="CY110" i="68"/>
  <c r="CY86" i="68"/>
  <c r="CY141" i="68"/>
  <c r="CY62" i="68"/>
  <c r="CY54" i="68"/>
  <c r="CY70" i="68"/>
  <c r="CY133" i="68"/>
  <c r="CY117" i="68"/>
  <c r="CY109" i="68"/>
  <c r="CY125" i="68"/>
  <c r="CY93" i="68"/>
  <c r="CY85" i="68"/>
  <c r="CY132" i="68"/>
  <c r="CY78" i="68"/>
  <c r="CY101" i="68"/>
  <c r="CY61" i="68"/>
  <c r="CY69" i="68"/>
  <c r="CY53" i="68"/>
  <c r="CY140" i="68"/>
  <c r="CY124" i="68"/>
  <c r="CY116" i="68"/>
  <c r="CY77" i="68"/>
  <c r="CY92" i="68"/>
  <c r="CY76" i="68"/>
  <c r="CY60" i="68"/>
  <c r="CY28" i="68"/>
  <c r="CY100" i="68"/>
  <c r="CY84" i="68"/>
  <c r="CY108" i="68"/>
  <c r="CY68" i="68"/>
  <c r="CY91" i="68"/>
  <c r="CY52" i="68"/>
  <c r="CY83" i="68"/>
  <c r="CY27" i="68"/>
  <c r="CY59" i="68"/>
  <c r="CY139" i="68"/>
  <c r="CY138" i="68"/>
  <c r="CY131" i="68"/>
  <c r="CY123" i="68"/>
  <c r="CY115" i="68"/>
  <c r="CY99" i="68"/>
  <c r="CY67" i="68"/>
  <c r="CY51" i="68"/>
  <c r="CY130" i="68"/>
  <c r="CY75" i="68"/>
  <c r="CY74" i="68"/>
  <c r="CY66" i="68"/>
  <c r="CY107" i="68"/>
  <c r="CY106" i="68"/>
  <c r="CY114" i="68"/>
  <c r="CY50" i="68"/>
  <c r="CY122" i="68"/>
  <c r="CY121" i="68"/>
  <c r="CY98" i="68"/>
  <c r="CY90" i="68"/>
  <c r="CY82" i="68"/>
  <c r="CY113" i="68"/>
  <c r="CY81" i="68"/>
  <c r="CY57" i="68"/>
  <c r="CY97" i="68"/>
  <c r="CY65" i="68"/>
  <c r="CY129" i="68"/>
  <c r="CY73" i="68"/>
  <c r="CY89" i="68"/>
  <c r="CY49" i="68"/>
  <c r="CY137" i="68"/>
  <c r="CY105" i="68"/>
  <c r="CY58" i="68"/>
  <c r="CY145" i="68"/>
  <c r="CY29" i="68"/>
  <c r="CY21" i="68"/>
  <c r="CZ22" i="68"/>
  <c r="L67" i="34"/>
  <c r="CZ144" i="68" l="1"/>
  <c r="CZ136" i="68"/>
  <c r="CZ128" i="68"/>
  <c r="CZ112" i="68"/>
  <c r="CZ120" i="68"/>
  <c r="CZ104" i="68"/>
  <c r="CZ96" i="68"/>
  <c r="CZ80" i="68"/>
  <c r="CZ88" i="68"/>
  <c r="CZ72" i="68"/>
  <c r="CZ56" i="68"/>
  <c r="CZ64" i="68"/>
  <c r="CZ143" i="68"/>
  <c r="CZ119" i="68"/>
  <c r="CZ127" i="68"/>
  <c r="CZ135" i="68"/>
  <c r="CZ111" i="68"/>
  <c r="CZ95" i="68"/>
  <c r="CZ87" i="68"/>
  <c r="CZ79" i="68"/>
  <c r="CZ71" i="68"/>
  <c r="CZ103" i="68"/>
  <c r="CZ63" i="68"/>
  <c r="CZ55" i="68"/>
  <c r="CZ134" i="68"/>
  <c r="CZ126" i="68"/>
  <c r="CZ142" i="68"/>
  <c r="CZ94" i="68"/>
  <c r="CZ102" i="68"/>
  <c r="CZ118" i="68"/>
  <c r="CZ86" i="68"/>
  <c r="CZ110" i="68"/>
  <c r="CZ78" i="68"/>
  <c r="CZ141" i="68"/>
  <c r="CZ70" i="68"/>
  <c r="CZ62" i="68"/>
  <c r="CZ54" i="68"/>
  <c r="CZ133" i="68"/>
  <c r="CZ117" i="68"/>
  <c r="CZ125" i="68"/>
  <c r="CZ109" i="68"/>
  <c r="CZ85" i="68"/>
  <c r="CZ101" i="68"/>
  <c r="CZ93" i="68"/>
  <c r="CZ124" i="68"/>
  <c r="CZ77" i="68"/>
  <c r="CZ61" i="68"/>
  <c r="CZ140" i="68"/>
  <c r="CZ53" i="68"/>
  <c r="CZ132" i="68"/>
  <c r="CZ116" i="68"/>
  <c r="CZ100" i="68"/>
  <c r="CZ84" i="68"/>
  <c r="CZ69" i="68"/>
  <c r="CZ60" i="68"/>
  <c r="CZ52" i="68"/>
  <c r="CZ28" i="68"/>
  <c r="CZ92" i="68"/>
  <c r="CZ76" i="68"/>
  <c r="CZ108" i="68"/>
  <c r="CZ75" i="68"/>
  <c r="CZ91" i="68"/>
  <c r="CZ83" i="68"/>
  <c r="CZ68" i="68"/>
  <c r="CZ139" i="68"/>
  <c r="CZ27" i="68"/>
  <c r="CZ67" i="68"/>
  <c r="CZ51" i="68"/>
  <c r="CZ59" i="68"/>
  <c r="CZ99" i="68"/>
  <c r="CZ130" i="68"/>
  <c r="CZ131" i="68"/>
  <c r="CZ107" i="68"/>
  <c r="CZ138" i="68"/>
  <c r="CZ106" i="68"/>
  <c r="CZ74" i="68"/>
  <c r="CZ114" i="68"/>
  <c r="CZ122" i="68"/>
  <c r="CZ129" i="68"/>
  <c r="CZ123" i="68"/>
  <c r="CZ121" i="68"/>
  <c r="CZ98" i="68"/>
  <c r="CZ90" i="68"/>
  <c r="CZ82" i="68"/>
  <c r="CZ137" i="68"/>
  <c r="CZ115" i="68"/>
  <c r="CZ66" i="68"/>
  <c r="CZ58" i="68"/>
  <c r="CZ97" i="68"/>
  <c r="CZ65" i="68"/>
  <c r="CZ81" i="68"/>
  <c r="CZ50" i="68"/>
  <c r="CZ105" i="68"/>
  <c r="CZ73" i="68"/>
  <c r="CZ57" i="68"/>
  <c r="CZ113" i="68"/>
  <c r="CZ89" i="68"/>
  <c r="CZ49" i="68"/>
  <c r="CZ145" i="68"/>
  <c r="CZ29" i="68"/>
  <c r="CZ21" i="68"/>
  <c r="DA22" i="68"/>
  <c r="F94" i="8"/>
  <c r="C7" i="43" s="1"/>
  <c r="G94" i="8"/>
  <c r="D7" i="43" s="1"/>
  <c r="H94" i="8"/>
  <c r="E7" i="4" s="1"/>
  <c r="I94" i="8"/>
  <c r="F7" i="43" s="1"/>
  <c r="J94" i="8"/>
  <c r="G7" i="43" s="1"/>
  <c r="K94" i="8"/>
  <c r="H7" i="43" s="1"/>
  <c r="L94" i="8"/>
  <c r="I7" i="43" s="1"/>
  <c r="M94" i="8"/>
  <c r="J7" i="43" s="1"/>
  <c r="N94" i="8"/>
  <c r="K7" i="43" s="1"/>
  <c r="O94" i="8"/>
  <c r="L7" i="43" s="1"/>
  <c r="P94" i="8"/>
  <c r="M7" i="4" s="1"/>
  <c r="Q94" i="8"/>
  <c r="N7" i="43" s="1"/>
  <c r="R94" i="8"/>
  <c r="O7" i="43" s="1"/>
  <c r="S94" i="8"/>
  <c r="P7" i="43" s="1"/>
  <c r="T94" i="8"/>
  <c r="Q7" i="43" s="1"/>
  <c r="U94" i="8"/>
  <c r="R7" i="43" s="1"/>
  <c r="V94" i="8"/>
  <c r="S7" i="43" s="1"/>
  <c r="W94" i="8"/>
  <c r="T7" i="43" s="1"/>
  <c r="X94" i="8"/>
  <c r="U7" i="4" s="1"/>
  <c r="Y94" i="8"/>
  <c r="V7" i="43" s="1"/>
  <c r="AD94" i="8"/>
  <c r="AA7" i="43" s="1"/>
  <c r="AE94" i="8"/>
  <c r="AB7" i="43" s="1"/>
  <c r="AF94" i="8"/>
  <c r="AC7" i="4" s="1"/>
  <c r="AG94" i="8"/>
  <c r="AD7" i="43" s="1"/>
  <c r="AH94" i="8"/>
  <c r="AE7" i="43" s="1"/>
  <c r="AI94" i="8"/>
  <c r="AF7" i="43" s="1"/>
  <c r="AJ94" i="8"/>
  <c r="AG7" i="43" s="1"/>
  <c r="AK94" i="8"/>
  <c r="AH7" i="4" s="1"/>
  <c r="AL94" i="8"/>
  <c r="AI7" i="43" s="1"/>
  <c r="AM94" i="8"/>
  <c r="AJ7" i="43" s="1"/>
  <c r="AN94" i="8"/>
  <c r="AK7" i="4" s="1"/>
  <c r="AO94" i="8"/>
  <c r="AL7" i="43" s="1"/>
  <c r="AP94" i="8"/>
  <c r="AM7" i="43" s="1"/>
  <c r="AQ94" i="8"/>
  <c r="AN7" i="43" s="1"/>
  <c r="AR94" i="8"/>
  <c r="AO7" i="4" s="1"/>
  <c r="AS94" i="8"/>
  <c r="AP7" i="43" s="1"/>
  <c r="AT94" i="8"/>
  <c r="AQ7" i="43" s="1"/>
  <c r="AU94" i="8"/>
  <c r="AR7" i="43" s="1"/>
  <c r="AV94" i="8"/>
  <c r="AS7" i="4" s="1"/>
  <c r="AW94" i="8"/>
  <c r="AT7" i="43" s="1"/>
  <c r="AX94" i="8"/>
  <c r="AU7" i="43" s="1"/>
  <c r="AY94" i="8"/>
  <c r="AV7" i="43" s="1"/>
  <c r="AZ94" i="8"/>
  <c r="AW7" i="4" s="1"/>
  <c r="BA94" i="8"/>
  <c r="AX7" i="43" s="1"/>
  <c r="BB94" i="8"/>
  <c r="AY7" i="43" s="1"/>
  <c r="BC94" i="8"/>
  <c r="AZ7" i="43" s="1"/>
  <c r="BD94" i="8"/>
  <c r="BA7" i="4" s="1"/>
  <c r="BE94" i="8"/>
  <c r="BB7" i="43" s="1"/>
  <c r="BF94" i="8"/>
  <c r="BC7" i="43" s="1"/>
  <c r="BG94" i="8"/>
  <c r="BD7" i="43" s="1"/>
  <c r="BH94" i="8"/>
  <c r="BE7" i="4" s="1"/>
  <c r="BI94" i="8"/>
  <c r="BF7" i="43" s="1"/>
  <c r="BJ94" i="8"/>
  <c r="BG7" i="43" s="1"/>
  <c r="BK94" i="8"/>
  <c r="BH7" i="43" s="1"/>
  <c r="BL94" i="8"/>
  <c r="BI7" i="4" s="1"/>
  <c r="BM94" i="8"/>
  <c r="BJ7" i="43" s="1"/>
  <c r="F254" i="8"/>
  <c r="G254" i="8"/>
  <c r="D7" i="45" s="1"/>
  <c r="H254" i="8"/>
  <c r="E7" i="37" s="1"/>
  <c r="I254" i="8"/>
  <c r="F7" i="37" s="1"/>
  <c r="J254" i="8"/>
  <c r="G7" i="45" s="1"/>
  <c r="K254" i="8"/>
  <c r="H7" i="45" s="1"/>
  <c r="L254" i="8"/>
  <c r="I7" i="37" s="1"/>
  <c r="M254" i="8"/>
  <c r="J7" i="37" s="1"/>
  <c r="N254" i="8"/>
  <c r="K7" i="45" s="1"/>
  <c r="O254" i="8"/>
  <c r="L7" i="37" s="1"/>
  <c r="P254" i="8"/>
  <c r="M7" i="37" s="1"/>
  <c r="Q254" i="8"/>
  <c r="N7" i="45" s="1"/>
  <c r="R254" i="8"/>
  <c r="O7" i="37" s="1"/>
  <c r="S254" i="8"/>
  <c r="P7" i="37" s="1"/>
  <c r="T254" i="8"/>
  <c r="Q7" i="37" s="1"/>
  <c r="U254" i="8"/>
  <c r="R7" i="37" s="1"/>
  <c r="V254" i="8"/>
  <c r="S7" i="45" s="1"/>
  <c r="W254" i="8"/>
  <c r="T7" i="37" s="1"/>
  <c r="X254" i="8"/>
  <c r="U7" i="37" s="1"/>
  <c r="AD254" i="8"/>
  <c r="AA7" i="45" s="1"/>
  <c r="AE254" i="8"/>
  <c r="AB7" i="45" s="1"/>
  <c r="AF254" i="8"/>
  <c r="AC7" i="37" s="1"/>
  <c r="AG254" i="8"/>
  <c r="AD7" i="37" s="1"/>
  <c r="AH254" i="8"/>
  <c r="AE7" i="37" s="1"/>
  <c r="AI254" i="8"/>
  <c r="AF7" i="45" s="1"/>
  <c r="AJ254" i="8"/>
  <c r="AG7" i="45" s="1"/>
  <c r="AK254" i="8"/>
  <c r="AH7" i="45" s="1"/>
  <c r="AL254" i="8"/>
  <c r="AI7" i="45" s="1"/>
  <c r="AM254" i="8"/>
  <c r="AJ7" i="45" s="1"/>
  <c r="AN254" i="8"/>
  <c r="AK7" i="37" s="1"/>
  <c r="AO254" i="8"/>
  <c r="AL7" i="37" s="1"/>
  <c r="AP254" i="8"/>
  <c r="AM7" i="37" s="1"/>
  <c r="AQ254" i="8"/>
  <c r="AN7" i="37" s="1"/>
  <c r="AR254" i="8"/>
  <c r="AO7" i="45" s="1"/>
  <c r="AS254" i="8"/>
  <c r="AP7" i="45" s="1"/>
  <c r="AT254" i="8"/>
  <c r="AQ7" i="45" s="1"/>
  <c r="AU254" i="8"/>
  <c r="AR7" i="37" s="1"/>
  <c r="AV254" i="8"/>
  <c r="AS7" i="37" s="1"/>
  <c r="AW254" i="8"/>
  <c r="AT7" i="37" s="1"/>
  <c r="AX254" i="8"/>
  <c r="AU7" i="45" s="1"/>
  <c r="AY254" i="8"/>
  <c r="AV7" i="45" s="1"/>
  <c r="AZ254" i="8"/>
  <c r="AW7" i="45" s="1"/>
  <c r="BA254" i="8"/>
  <c r="AX7" i="37" s="1"/>
  <c r="BB254" i="8"/>
  <c r="AY7" i="45" s="1"/>
  <c r="BC254" i="8"/>
  <c r="AZ7" i="37" s="1"/>
  <c r="BD254" i="8"/>
  <c r="BA7" i="37" s="1"/>
  <c r="BE254" i="8"/>
  <c r="BB7" i="45" s="1"/>
  <c r="BF254" i="8"/>
  <c r="BC7" i="37" s="1"/>
  <c r="BG254" i="8"/>
  <c r="BD7" i="37" s="1"/>
  <c r="BH254" i="8"/>
  <c r="BE7" i="37" s="1"/>
  <c r="BI254" i="8"/>
  <c r="BF7" i="37" s="1"/>
  <c r="BJ254" i="8"/>
  <c r="BG7" i="45" s="1"/>
  <c r="BK254" i="8"/>
  <c r="BH7" i="37" s="1"/>
  <c r="BL254" i="8"/>
  <c r="BI7" i="45" s="1"/>
  <c r="BM254" i="8"/>
  <c r="BJ7" i="37" s="1"/>
  <c r="F174" i="8"/>
  <c r="C7" i="36" s="1"/>
  <c r="G174" i="8"/>
  <c r="D7" i="36" s="1"/>
  <c r="H174" i="8"/>
  <c r="E7" i="36" s="1"/>
  <c r="I174" i="8"/>
  <c r="F7" i="36" s="1"/>
  <c r="J174" i="8"/>
  <c r="G7" i="36" s="1"/>
  <c r="K174" i="8"/>
  <c r="H7" i="36" s="1"/>
  <c r="L174" i="8"/>
  <c r="I7" i="36" s="1"/>
  <c r="M174" i="8"/>
  <c r="J7" i="36" s="1"/>
  <c r="N174" i="8"/>
  <c r="K7" i="36" s="1"/>
  <c r="O174" i="8"/>
  <c r="L7" i="36" s="1"/>
  <c r="P174" i="8"/>
  <c r="M7" i="36" s="1"/>
  <c r="Q174" i="8"/>
  <c r="N7" i="36" s="1"/>
  <c r="R174" i="8"/>
  <c r="O7" i="36" s="1"/>
  <c r="S174" i="8"/>
  <c r="P7" i="36" s="1"/>
  <c r="T174" i="8"/>
  <c r="Q7" i="44" s="1"/>
  <c r="U174" i="8"/>
  <c r="R7" i="36" s="1"/>
  <c r="V174" i="8"/>
  <c r="S7" i="36" s="1"/>
  <c r="W174" i="8"/>
  <c r="T7" i="36" s="1"/>
  <c r="X174" i="8"/>
  <c r="U7" i="36" s="1"/>
  <c r="AD174" i="8"/>
  <c r="AA7" i="36" s="1"/>
  <c r="AE174" i="8"/>
  <c r="AB7" i="36" s="1"/>
  <c r="AF174" i="8"/>
  <c r="AC7" i="36" s="1"/>
  <c r="AG174" i="8"/>
  <c r="AD7" i="36" s="1"/>
  <c r="AH174" i="8"/>
  <c r="AE7" i="36" s="1"/>
  <c r="AI174" i="8"/>
  <c r="AF7" i="36" s="1"/>
  <c r="AJ174" i="8"/>
  <c r="AG7" i="36" s="1"/>
  <c r="AK174" i="8"/>
  <c r="AH7" i="36" s="1"/>
  <c r="AL174" i="8"/>
  <c r="AI7" i="36" s="1"/>
  <c r="AM174" i="8"/>
  <c r="AJ7" i="36" s="1"/>
  <c r="AN174" i="8"/>
  <c r="AK7" i="44" s="1"/>
  <c r="AO174" i="8"/>
  <c r="AL7" i="36" s="1"/>
  <c r="AP174" i="8"/>
  <c r="AM7" i="36" s="1"/>
  <c r="AQ174" i="8"/>
  <c r="AN7" i="36" s="1"/>
  <c r="AR174" i="8"/>
  <c r="AO7" i="36" s="1"/>
  <c r="AS174" i="8"/>
  <c r="AP7" i="36" s="1"/>
  <c r="AT174" i="8"/>
  <c r="AQ7" i="36" s="1"/>
  <c r="AU174" i="8"/>
  <c r="AR7" i="36" s="1"/>
  <c r="AV174" i="8"/>
  <c r="AS7" i="44" s="1"/>
  <c r="AW174" i="8"/>
  <c r="AT7" i="36" s="1"/>
  <c r="AX174" i="8"/>
  <c r="AU7" i="36" s="1"/>
  <c r="AY174" i="8"/>
  <c r="AV7" i="36" s="1"/>
  <c r="AZ174" i="8"/>
  <c r="AW7" i="36" s="1"/>
  <c r="BA174" i="8"/>
  <c r="AX7" i="44" s="1"/>
  <c r="BB174" i="8"/>
  <c r="AY7" i="36" s="1"/>
  <c r="BC174" i="8"/>
  <c r="AZ7" i="36" s="1"/>
  <c r="BD174" i="8"/>
  <c r="BA7" i="36" s="1"/>
  <c r="BE174" i="8"/>
  <c r="BB7" i="36" s="1"/>
  <c r="BF174" i="8"/>
  <c r="BC7" i="36" s="1"/>
  <c r="BG174" i="8"/>
  <c r="BD7" i="36" s="1"/>
  <c r="BH174" i="8"/>
  <c r="BE7" i="36" s="1"/>
  <c r="BI174" i="8"/>
  <c r="BF7" i="44" s="1"/>
  <c r="BJ174" i="8"/>
  <c r="BG7" i="36" s="1"/>
  <c r="BK174" i="8"/>
  <c r="BH7" i="36" s="1"/>
  <c r="BL174" i="8"/>
  <c r="BI7" i="36" s="1"/>
  <c r="BM174" i="8"/>
  <c r="BJ7" i="36" s="1"/>
  <c r="K40" i="8"/>
  <c r="Z37" i="8"/>
  <c r="W37" i="8"/>
  <c r="Z38" i="8"/>
  <c r="W38" i="8"/>
  <c r="Z39" i="8"/>
  <c r="D253" i="8" s="1"/>
  <c r="W39" i="8"/>
  <c r="Z36" i="8"/>
  <c r="D250" i="8" s="1"/>
  <c r="W36" i="8"/>
  <c r="R39" i="8"/>
  <c r="D173" i="8" s="1"/>
  <c r="O39" i="8"/>
  <c r="R38" i="8"/>
  <c r="O38" i="8"/>
  <c r="R37" i="8"/>
  <c r="O37" i="8"/>
  <c r="R36" i="8"/>
  <c r="O36" i="8"/>
  <c r="G37" i="8"/>
  <c r="J37" i="8"/>
  <c r="D91" i="8" s="1"/>
  <c r="G38" i="8"/>
  <c r="J38" i="8"/>
  <c r="G39" i="8"/>
  <c r="J39" i="8"/>
  <c r="G36" i="8"/>
  <c r="J36" i="8"/>
  <c r="D90" i="8" s="1"/>
  <c r="Y27" i="34"/>
  <c r="Y40" i="8"/>
  <c r="V40" i="8"/>
  <c r="Q40" i="8"/>
  <c r="N40" i="8"/>
  <c r="I40" i="8"/>
  <c r="F40" i="8"/>
  <c r="CI203" i="34"/>
  <c r="CG203" i="34"/>
  <c r="CE203" i="34"/>
  <c r="CC203" i="34"/>
  <c r="CA203" i="34"/>
  <c r="BY203" i="34"/>
  <c r="BW203" i="34"/>
  <c r="BU203" i="34"/>
  <c r="BS203" i="34"/>
  <c r="BQ203" i="34"/>
  <c r="BO203" i="34"/>
  <c r="BM203" i="34"/>
  <c r="BK203" i="34"/>
  <c r="BI203" i="34"/>
  <c r="BG203" i="34"/>
  <c r="BE203" i="34"/>
  <c r="BC203" i="34"/>
  <c r="BA203" i="34"/>
  <c r="CI202" i="34"/>
  <c r="CG202" i="34"/>
  <c r="CE202" i="34"/>
  <c r="CC202" i="34"/>
  <c r="CA202" i="34"/>
  <c r="BY202" i="34"/>
  <c r="BW202" i="34"/>
  <c r="BU202" i="34"/>
  <c r="BS202" i="34"/>
  <c r="BQ202" i="34"/>
  <c r="BO202" i="34"/>
  <c r="BM202" i="34"/>
  <c r="BK202" i="34"/>
  <c r="BI202" i="34"/>
  <c r="BG202" i="34"/>
  <c r="BE202" i="34"/>
  <c r="BC202" i="34"/>
  <c r="BA202" i="34"/>
  <c r="CI201" i="34"/>
  <c r="CG201" i="34"/>
  <c r="CE201" i="34"/>
  <c r="CC201" i="34"/>
  <c r="CA201" i="34"/>
  <c r="BY201" i="34"/>
  <c r="BW201" i="34"/>
  <c r="BU201" i="34"/>
  <c r="BS201" i="34"/>
  <c r="BQ201" i="34"/>
  <c r="BO201" i="34"/>
  <c r="BM201" i="34"/>
  <c r="BK201" i="34"/>
  <c r="BI201" i="34"/>
  <c r="BG201" i="34"/>
  <c r="BE201" i="34"/>
  <c r="BC201" i="34"/>
  <c r="BA201" i="34"/>
  <c r="CI200" i="34"/>
  <c r="CG200" i="34"/>
  <c r="CE200" i="34"/>
  <c r="CC200" i="34"/>
  <c r="CA200" i="34"/>
  <c r="BY200" i="34"/>
  <c r="BW200" i="34"/>
  <c r="BU200" i="34"/>
  <c r="BS200" i="34"/>
  <c r="BQ200" i="34"/>
  <c r="BO200" i="34"/>
  <c r="BM200" i="34"/>
  <c r="BK200" i="34"/>
  <c r="BI200" i="34"/>
  <c r="BG200" i="34"/>
  <c r="BE200" i="34"/>
  <c r="BC200" i="34"/>
  <c r="BA200" i="34"/>
  <c r="CI199" i="34"/>
  <c r="CG199" i="34"/>
  <c r="CE199" i="34"/>
  <c r="CC199" i="34"/>
  <c r="CA199" i="34"/>
  <c r="BY199" i="34"/>
  <c r="BW199" i="34"/>
  <c r="BU199" i="34"/>
  <c r="BS199" i="34"/>
  <c r="BQ199" i="34"/>
  <c r="BO199" i="34"/>
  <c r="BM199" i="34"/>
  <c r="BK199" i="34"/>
  <c r="BI199" i="34"/>
  <c r="BG199" i="34"/>
  <c r="BE199" i="34"/>
  <c r="BC199" i="34"/>
  <c r="BA199" i="34"/>
  <c r="CI198" i="34"/>
  <c r="CG198" i="34"/>
  <c r="CE198" i="34"/>
  <c r="CC198" i="34"/>
  <c r="CA198" i="34"/>
  <c r="BY198" i="34"/>
  <c r="BW198" i="34"/>
  <c r="BU198" i="34"/>
  <c r="BS198" i="34"/>
  <c r="BQ198" i="34"/>
  <c r="BO198" i="34"/>
  <c r="BM198" i="34"/>
  <c r="BK198" i="34"/>
  <c r="BI198" i="34"/>
  <c r="BG198" i="34"/>
  <c r="BE198" i="34"/>
  <c r="BC198" i="34"/>
  <c r="BA198" i="34"/>
  <c r="CI197" i="34"/>
  <c r="CG197" i="34"/>
  <c r="CE197" i="34"/>
  <c r="CC197" i="34"/>
  <c r="CA197" i="34"/>
  <c r="BY197" i="34"/>
  <c r="BW197" i="34"/>
  <c r="BU197" i="34"/>
  <c r="BS197" i="34"/>
  <c r="BQ197" i="34"/>
  <c r="BO197" i="34"/>
  <c r="BM197" i="34"/>
  <c r="BK197" i="34"/>
  <c r="BI197" i="34"/>
  <c r="BG197" i="34"/>
  <c r="BE197" i="34"/>
  <c r="BC197" i="34"/>
  <c r="BA197" i="34"/>
  <c r="AB91" i="34"/>
  <c r="AB90" i="34"/>
  <c r="AB89" i="34"/>
  <c r="AB88" i="34"/>
  <c r="AB87" i="34"/>
  <c r="AB86" i="34"/>
  <c r="AB85" i="34"/>
  <c r="AB36" i="34"/>
  <c r="BF49" i="34" s="1"/>
  <c r="Z36" i="34"/>
  <c r="AB35" i="34"/>
  <c r="BF48" i="34" s="1"/>
  <c r="Z35" i="34"/>
  <c r="AB34" i="34"/>
  <c r="BF47" i="34" s="1"/>
  <c r="Z34" i="34"/>
  <c r="AB33" i="34"/>
  <c r="BF46" i="34" s="1"/>
  <c r="Z33" i="34"/>
  <c r="AB32" i="34"/>
  <c r="BF45" i="34" s="1"/>
  <c r="Z32" i="34"/>
  <c r="AB31" i="34"/>
  <c r="BF44" i="34" s="1"/>
  <c r="Z31" i="34"/>
  <c r="AB30" i="34"/>
  <c r="BF43" i="34" s="1"/>
  <c r="Z30" i="34"/>
  <c r="X30" i="34"/>
  <c r="DA136" i="68" l="1"/>
  <c r="DA144" i="68"/>
  <c r="DA128" i="68"/>
  <c r="DA120" i="68"/>
  <c r="DA112" i="68"/>
  <c r="DA96" i="68"/>
  <c r="DA104" i="68"/>
  <c r="DA88" i="68"/>
  <c r="DA72" i="68"/>
  <c r="DA64" i="68"/>
  <c r="DA56" i="68"/>
  <c r="DA80" i="68"/>
  <c r="DA135" i="68"/>
  <c r="DA119" i="68"/>
  <c r="DA143" i="68"/>
  <c r="DA127" i="68"/>
  <c r="DA103" i="68"/>
  <c r="DA95" i="68"/>
  <c r="DA111" i="68"/>
  <c r="DA87" i="68"/>
  <c r="DA71" i="68"/>
  <c r="DA63" i="68"/>
  <c r="DA55" i="68"/>
  <c r="DA142" i="68"/>
  <c r="DA126" i="68"/>
  <c r="DA118" i="68"/>
  <c r="DA134" i="68"/>
  <c r="DA79" i="68"/>
  <c r="DA102" i="68"/>
  <c r="DA110" i="68"/>
  <c r="DA94" i="68"/>
  <c r="DA86" i="68"/>
  <c r="DA70" i="68"/>
  <c r="DA141" i="68"/>
  <c r="DA125" i="68"/>
  <c r="DA62" i="68"/>
  <c r="DA133" i="68"/>
  <c r="DA101" i="68"/>
  <c r="DA78" i="68"/>
  <c r="DA54" i="68"/>
  <c r="DA109" i="68"/>
  <c r="DA93" i="68"/>
  <c r="DA85" i="68"/>
  <c r="DA77" i="68"/>
  <c r="DA61" i="68"/>
  <c r="DA117" i="68"/>
  <c r="DA53" i="68"/>
  <c r="DA132" i="68"/>
  <c r="DA69" i="68"/>
  <c r="DA124" i="68"/>
  <c r="DA100" i="68"/>
  <c r="DA140" i="68"/>
  <c r="DA76" i="68"/>
  <c r="DA60" i="68"/>
  <c r="DA28" i="68"/>
  <c r="DA92" i="68"/>
  <c r="DA116" i="68"/>
  <c r="DA84" i="68"/>
  <c r="DA68" i="68"/>
  <c r="DA108" i="68"/>
  <c r="DA52" i="68"/>
  <c r="DA83" i="68"/>
  <c r="DA91" i="68"/>
  <c r="DA27" i="68"/>
  <c r="DA67" i="68"/>
  <c r="DA51" i="68"/>
  <c r="DA59" i="68"/>
  <c r="DA131" i="68"/>
  <c r="DA99" i="68"/>
  <c r="DA138" i="68"/>
  <c r="DA130" i="68"/>
  <c r="DA75" i="68"/>
  <c r="DA139" i="68"/>
  <c r="DA123" i="68"/>
  <c r="DA115" i="68"/>
  <c r="DA114" i="68"/>
  <c r="DA58" i="68"/>
  <c r="DA50" i="68"/>
  <c r="DA145" i="68"/>
  <c r="DA122" i="68"/>
  <c r="DA82" i="68"/>
  <c r="DA121" i="68"/>
  <c r="DA98" i="68"/>
  <c r="DA90" i="68"/>
  <c r="DA113" i="68"/>
  <c r="DA74" i="68"/>
  <c r="DA66" i="68"/>
  <c r="DA107" i="68"/>
  <c r="DA97" i="68"/>
  <c r="DA105" i="68"/>
  <c r="DA81" i="68"/>
  <c r="DA73" i="68"/>
  <c r="DA106" i="68"/>
  <c r="DA89" i="68"/>
  <c r="DA57" i="68"/>
  <c r="DA49" i="68"/>
  <c r="DA65" i="68"/>
  <c r="DA137" i="68"/>
  <c r="DA129" i="68"/>
  <c r="DA29" i="68"/>
  <c r="DB22" i="68"/>
  <c r="DA21" i="68"/>
  <c r="AE7" i="45"/>
  <c r="C7" i="44"/>
  <c r="AP7" i="37"/>
  <c r="J7" i="45"/>
  <c r="K7" i="44"/>
  <c r="O7" i="4"/>
  <c r="AL7" i="45"/>
  <c r="Y174" i="8"/>
  <c r="V7" i="36" s="1"/>
  <c r="Y254" i="8"/>
  <c r="V7" i="37" s="1"/>
  <c r="BJ7" i="45"/>
  <c r="BB7" i="37"/>
  <c r="N7" i="37"/>
  <c r="AO7" i="37"/>
  <c r="AW7" i="37"/>
  <c r="Q7" i="45"/>
  <c r="AF7" i="37"/>
  <c r="AG7" i="37"/>
  <c r="I7" i="45"/>
  <c r="AC7" i="44"/>
  <c r="AT7" i="44"/>
  <c r="AH7" i="37"/>
  <c r="N7" i="44"/>
  <c r="BF7" i="45"/>
  <c r="E7" i="44"/>
  <c r="BE7" i="45"/>
  <c r="AM7" i="44"/>
  <c r="F7" i="45"/>
  <c r="AE7" i="44"/>
  <c r="O7" i="44"/>
  <c r="BC7" i="44"/>
  <c r="AU7" i="44"/>
  <c r="G7" i="44"/>
  <c r="AJ7" i="4"/>
  <c r="AB7" i="4"/>
  <c r="T7" i="4"/>
  <c r="L7" i="4"/>
  <c r="D7" i="4"/>
  <c r="AZ7" i="4"/>
  <c r="AR7" i="4"/>
  <c r="BA7" i="44"/>
  <c r="U7" i="44"/>
  <c r="AS7" i="36"/>
  <c r="AK7" i="36"/>
  <c r="M7" i="44"/>
  <c r="BI7" i="44"/>
  <c r="AV7" i="4"/>
  <c r="V7" i="4"/>
  <c r="D7" i="44"/>
  <c r="AY7" i="37"/>
  <c r="AR7" i="45"/>
  <c r="AU7" i="37"/>
  <c r="T7" i="45"/>
  <c r="L7" i="45"/>
  <c r="AZ7" i="45"/>
  <c r="AV7" i="37"/>
  <c r="G7" i="37"/>
  <c r="BC7" i="45"/>
  <c r="AM7" i="45"/>
  <c r="O7" i="45"/>
  <c r="BG7" i="37"/>
  <c r="AN7" i="45"/>
  <c r="H7" i="37"/>
  <c r="AJ7" i="37"/>
  <c r="D7" i="37"/>
  <c r="BH7" i="45"/>
  <c r="BD7" i="45"/>
  <c r="AB7" i="37"/>
  <c r="P7" i="45"/>
  <c r="T7" i="44"/>
  <c r="AR7" i="44"/>
  <c r="AP7" i="44"/>
  <c r="J7" i="44"/>
  <c r="AV7" i="44"/>
  <c r="AF7" i="44"/>
  <c r="H7" i="44"/>
  <c r="AQ7" i="44"/>
  <c r="AA7" i="44"/>
  <c r="AY7" i="44"/>
  <c r="AI7" i="44"/>
  <c r="S7" i="44"/>
  <c r="BG7" i="44"/>
  <c r="AZ7" i="44"/>
  <c r="P7" i="44"/>
  <c r="AN7" i="44"/>
  <c r="AB7" i="44"/>
  <c r="AJ7" i="44"/>
  <c r="L7" i="44"/>
  <c r="BH7" i="44"/>
  <c r="BD7" i="44"/>
  <c r="P36" i="8"/>
  <c r="T36" i="8" s="1"/>
  <c r="C7" i="4"/>
  <c r="P38" i="8"/>
  <c r="T38" i="8" s="1"/>
  <c r="E172" i="8" s="1"/>
  <c r="AX7" i="36"/>
  <c r="Q7" i="4"/>
  <c r="AI7" i="4"/>
  <c r="AE7" i="4"/>
  <c r="G7" i="4"/>
  <c r="BF7" i="36"/>
  <c r="AU7" i="4"/>
  <c r="AD7" i="44"/>
  <c r="AX7" i="45"/>
  <c r="AD7" i="45"/>
  <c r="R7" i="45"/>
  <c r="R7" i="4"/>
  <c r="AL7" i="44"/>
  <c r="BB7" i="44"/>
  <c r="R7" i="44"/>
  <c r="N7" i="4"/>
  <c r="AT7" i="45"/>
  <c r="AH7" i="44"/>
  <c r="F7" i="44"/>
  <c r="J7" i="4"/>
  <c r="AP7" i="4"/>
  <c r="F7" i="4"/>
  <c r="AN7" i="4"/>
  <c r="H7" i="4"/>
  <c r="BD7" i="4"/>
  <c r="AF7" i="4"/>
  <c r="BJ7" i="4"/>
  <c r="AA7" i="37"/>
  <c r="AM7" i="4"/>
  <c r="I7" i="4"/>
  <c r="AI7" i="37"/>
  <c r="AQ7" i="37"/>
  <c r="AA7" i="4"/>
  <c r="H39" i="8"/>
  <c r="L39" i="8" s="1"/>
  <c r="E93" i="8" s="1"/>
  <c r="AH7" i="43"/>
  <c r="AY7" i="4"/>
  <c r="BC7" i="4"/>
  <c r="BG7" i="4"/>
  <c r="AL7" i="4"/>
  <c r="S7" i="4"/>
  <c r="AT7" i="4"/>
  <c r="Q7" i="36"/>
  <c r="E7" i="45"/>
  <c r="BB7" i="4"/>
  <c r="K7" i="4"/>
  <c r="BF7" i="4"/>
  <c r="D170" i="8"/>
  <c r="H38" i="8"/>
  <c r="L38" i="8" s="1"/>
  <c r="E92" i="8" s="1"/>
  <c r="X38" i="8"/>
  <c r="AB38" i="8" s="1"/>
  <c r="E252" i="8" s="1"/>
  <c r="X36" i="8"/>
  <c r="X37" i="8"/>
  <c r="AB37" i="8" s="1"/>
  <c r="E251" i="8" s="1"/>
  <c r="X39" i="8"/>
  <c r="AB39" i="8" s="1"/>
  <c r="E253" i="8" s="1"/>
  <c r="P37" i="8"/>
  <c r="T37" i="8" s="1"/>
  <c r="E171" i="8" s="1"/>
  <c r="P39" i="8"/>
  <c r="T39" i="8" s="1"/>
  <c r="E173" i="8" s="1"/>
  <c r="H37" i="8"/>
  <c r="L37" i="8" s="1"/>
  <c r="E91" i="8" s="1"/>
  <c r="D251" i="8"/>
  <c r="D252" i="8"/>
  <c r="D172" i="8"/>
  <c r="D93" i="8"/>
  <c r="D92" i="8"/>
  <c r="BE7" i="44"/>
  <c r="AW7" i="44"/>
  <c r="AO7" i="44"/>
  <c r="AG7" i="44"/>
  <c r="I7" i="44"/>
  <c r="M7" i="45"/>
  <c r="BH7" i="4"/>
  <c r="AG7" i="4"/>
  <c r="P7" i="4"/>
  <c r="U7" i="45"/>
  <c r="AC7" i="45"/>
  <c r="AX7" i="4"/>
  <c r="AK7" i="45"/>
  <c r="AS7" i="45"/>
  <c r="BA7" i="45"/>
  <c r="BI7" i="37"/>
  <c r="AQ7" i="4"/>
  <c r="AD7" i="4"/>
  <c r="H36" i="8"/>
  <c r="BJ7" i="44"/>
  <c r="BI7" i="43"/>
  <c r="BA7" i="43"/>
  <c r="AS7" i="43"/>
  <c r="AK7" i="43"/>
  <c r="AC7" i="43"/>
  <c r="U7" i="43"/>
  <c r="M7" i="43"/>
  <c r="E7" i="43"/>
  <c r="D171" i="8"/>
  <c r="S7" i="37"/>
  <c r="K7" i="37"/>
  <c r="C7" i="37"/>
  <c r="BE7" i="43"/>
  <c r="AW7" i="43"/>
  <c r="AO7" i="43"/>
  <c r="C7" i="45"/>
  <c r="DB136" i="68" l="1"/>
  <c r="DB144" i="68"/>
  <c r="DB128" i="68"/>
  <c r="DB120" i="68"/>
  <c r="DB104" i="68"/>
  <c r="DB88" i="68"/>
  <c r="DB112" i="68"/>
  <c r="DB96" i="68"/>
  <c r="DB80" i="68"/>
  <c r="DB72" i="68"/>
  <c r="DB56" i="68"/>
  <c r="DB64" i="68"/>
  <c r="DB143" i="68"/>
  <c r="DB135" i="68"/>
  <c r="DB119" i="68"/>
  <c r="DB95" i="68"/>
  <c r="DB127" i="68"/>
  <c r="DB103" i="68"/>
  <c r="DB111" i="68"/>
  <c r="DB87" i="68"/>
  <c r="DB79" i="68"/>
  <c r="DB71" i="68"/>
  <c r="DB63" i="68"/>
  <c r="DB55" i="68"/>
  <c r="DB142" i="68"/>
  <c r="DB118" i="68"/>
  <c r="DB134" i="68"/>
  <c r="DB110" i="68"/>
  <c r="DB126" i="68"/>
  <c r="DB70" i="68"/>
  <c r="DB141" i="68"/>
  <c r="DB86" i="68"/>
  <c r="DB102" i="68"/>
  <c r="DB94" i="68"/>
  <c r="DB62" i="68"/>
  <c r="DB54" i="68"/>
  <c r="DB78" i="68"/>
  <c r="DB117" i="68"/>
  <c r="DB85" i="68"/>
  <c r="DB133" i="68"/>
  <c r="DB93" i="68"/>
  <c r="DB109" i="68"/>
  <c r="DB61" i="68"/>
  <c r="DB101" i="68"/>
  <c r="DB140" i="68"/>
  <c r="DB125" i="68"/>
  <c r="DB69" i="68"/>
  <c r="DB53" i="68"/>
  <c r="DB124" i="68"/>
  <c r="DB108" i="68"/>
  <c r="DB92" i="68"/>
  <c r="DB132" i="68"/>
  <c r="DB116" i="68"/>
  <c r="DB77" i="68"/>
  <c r="DB100" i="68"/>
  <c r="DB76" i="68"/>
  <c r="DB68" i="68"/>
  <c r="DB28" i="68"/>
  <c r="DB91" i="68"/>
  <c r="DB84" i="68"/>
  <c r="DB52" i="68"/>
  <c r="DB60" i="68"/>
  <c r="DB83" i="68"/>
  <c r="DB51" i="68"/>
  <c r="DB27" i="68"/>
  <c r="DB75" i="68"/>
  <c r="DB139" i="68"/>
  <c r="DB59" i="68"/>
  <c r="DB67" i="68"/>
  <c r="DB99" i="68"/>
  <c r="DB130" i="68"/>
  <c r="DB122" i="68"/>
  <c r="DB123" i="68"/>
  <c r="DB115" i="68"/>
  <c r="DB138" i="68"/>
  <c r="DB131" i="68"/>
  <c r="DB107" i="68"/>
  <c r="DB58" i="68"/>
  <c r="DB50" i="68"/>
  <c r="DB129" i="68"/>
  <c r="DB98" i="68"/>
  <c r="DB90" i="68"/>
  <c r="DB113" i="68"/>
  <c r="DB137" i="68"/>
  <c r="DB74" i="68"/>
  <c r="DB66" i="68"/>
  <c r="DB106" i="68"/>
  <c r="DB82" i="68"/>
  <c r="DB121" i="68"/>
  <c r="DB97" i="68"/>
  <c r="DB89" i="68"/>
  <c r="DB73" i="68"/>
  <c r="DB105" i="68"/>
  <c r="DB49" i="68"/>
  <c r="DB57" i="68"/>
  <c r="DB81" i="68"/>
  <c r="DB65" i="68"/>
  <c r="DB114" i="68"/>
  <c r="DB145" i="68"/>
  <c r="DB29" i="68"/>
  <c r="DC22" i="68"/>
  <c r="DB21" i="68"/>
  <c r="BM250" i="8"/>
  <c r="BE250" i="8"/>
  <c r="BH250" i="8"/>
  <c r="AZ250" i="8"/>
  <c r="BC250" i="8"/>
  <c r="AR250" i="8"/>
  <c r="BA250" i="8"/>
  <c r="AS250" i="8"/>
  <c r="AP6" i="37" s="1"/>
  <c r="AP8" i="37" s="1"/>
  <c r="BK250" i="8"/>
  <c r="BH6" i="37" s="1"/>
  <c r="BH8" i="37" s="1"/>
  <c r="AK250" i="8"/>
  <c r="BI250" i="8"/>
  <c r="AL250" i="8"/>
  <c r="BF250" i="8"/>
  <c r="AN250" i="8"/>
  <c r="AI250" i="8"/>
  <c r="AT250" i="8"/>
  <c r="AF250" i="8"/>
  <c r="BD250" i="8"/>
  <c r="AJ250" i="8"/>
  <c r="BB250" i="8"/>
  <c r="AV250" i="8"/>
  <c r="AG250" i="8"/>
  <c r="AH250" i="8"/>
  <c r="AD250" i="8"/>
  <c r="AE250" i="8"/>
  <c r="BL250" i="8"/>
  <c r="AO250" i="8"/>
  <c r="AX250" i="8"/>
  <c r="BJ250" i="8"/>
  <c r="AM250" i="8"/>
  <c r="AP250" i="8"/>
  <c r="AW250" i="8"/>
  <c r="BG250" i="8"/>
  <c r="AY250" i="8"/>
  <c r="AU250" i="8"/>
  <c r="AQ250" i="8"/>
  <c r="AL90" i="8"/>
  <c r="V7" i="44"/>
  <c r="V7" i="45"/>
  <c r="AN90" i="8"/>
  <c r="AY90" i="8"/>
  <c r="AV6" i="4" s="1"/>
  <c r="AV8" i="4" s="1"/>
  <c r="AH90" i="8"/>
  <c r="BE90" i="8"/>
  <c r="AK90" i="8"/>
  <c r="BC90" i="8"/>
  <c r="BF90" i="8"/>
  <c r="AS90" i="8"/>
  <c r="AQ90" i="8"/>
  <c r="AN6" i="4" s="1"/>
  <c r="AN8" i="4" s="1"/>
  <c r="AJ90" i="8"/>
  <c r="AO90" i="8"/>
  <c r="BJ90" i="8"/>
  <c r="Z174" i="8"/>
  <c r="Z254" i="8"/>
  <c r="Z94" i="8"/>
  <c r="BL90" i="8"/>
  <c r="AD90" i="8"/>
  <c r="AZ90" i="8"/>
  <c r="AW6" i="4" s="1"/>
  <c r="AW8" i="4" s="1"/>
  <c r="BD90" i="8"/>
  <c r="AG90" i="8"/>
  <c r="AD6" i="43" s="1"/>
  <c r="AD8" i="43" s="1"/>
  <c r="AI90" i="8"/>
  <c r="AV90" i="8"/>
  <c r="BK90" i="8"/>
  <c r="AP90" i="8"/>
  <c r="AM6" i="4" s="1"/>
  <c r="AM8" i="4" s="1"/>
  <c r="BH90" i="8"/>
  <c r="BE6" i="43" s="1"/>
  <c r="BE8" i="43" s="1"/>
  <c r="AX90" i="8"/>
  <c r="AU6" i="43" s="1"/>
  <c r="AU8" i="43" s="1"/>
  <c r="AF90" i="8"/>
  <c r="AU90" i="8"/>
  <c r="BB90" i="8"/>
  <c r="BI90" i="8"/>
  <c r="BM90" i="8"/>
  <c r="BA90" i="8"/>
  <c r="AM90" i="8"/>
  <c r="AT90" i="8"/>
  <c r="BG90" i="8"/>
  <c r="AW90" i="8"/>
  <c r="AT6" i="43" s="1"/>
  <c r="AT8" i="43" s="1"/>
  <c r="AR90" i="8"/>
  <c r="AE90" i="8"/>
  <c r="BH170" i="8"/>
  <c r="AZ170" i="8"/>
  <c r="AR170" i="8"/>
  <c r="AJ170" i="8"/>
  <c r="BE170" i="8"/>
  <c r="AO170" i="8"/>
  <c r="BD170" i="8"/>
  <c r="BK170" i="8"/>
  <c r="AM170" i="8"/>
  <c r="BJ170" i="8"/>
  <c r="AD170" i="8"/>
  <c r="BI170" i="8"/>
  <c r="BG170" i="8"/>
  <c r="AY170" i="8"/>
  <c r="AQ170" i="8"/>
  <c r="AI170" i="8"/>
  <c r="BF170" i="8"/>
  <c r="AX170" i="8"/>
  <c r="AH170" i="8"/>
  <c r="BM170" i="8"/>
  <c r="AW170" i="8"/>
  <c r="AG170" i="8"/>
  <c r="AN170" i="8"/>
  <c r="BB170" i="8"/>
  <c r="AS170" i="8"/>
  <c r="AP170" i="8"/>
  <c r="AV170" i="8"/>
  <c r="BC170" i="8"/>
  <c r="AT170" i="8"/>
  <c r="BL170" i="8"/>
  <c r="AF170" i="8"/>
  <c r="AU170" i="8"/>
  <c r="AE170" i="8"/>
  <c r="AL170" i="8"/>
  <c r="AK170" i="8"/>
  <c r="BA170" i="8"/>
  <c r="I250" i="8"/>
  <c r="H250" i="8"/>
  <c r="K250" i="8"/>
  <c r="J250" i="8"/>
  <c r="Y250" i="8"/>
  <c r="Q250" i="8"/>
  <c r="X250" i="8"/>
  <c r="P250" i="8"/>
  <c r="W250" i="8"/>
  <c r="O250" i="8"/>
  <c r="V250" i="8"/>
  <c r="N250" i="8"/>
  <c r="K6" i="45" s="1"/>
  <c r="K8" i="45" s="1"/>
  <c r="U250" i="8"/>
  <c r="M250" i="8"/>
  <c r="T250" i="8"/>
  <c r="L250" i="8"/>
  <c r="AA250" i="8"/>
  <c r="S250" i="8"/>
  <c r="Z250" i="8"/>
  <c r="R250" i="8"/>
  <c r="U170" i="8"/>
  <c r="M170" i="8"/>
  <c r="T170" i="8"/>
  <c r="L170" i="8"/>
  <c r="AA170" i="8"/>
  <c r="S170" i="8"/>
  <c r="Z170" i="8"/>
  <c r="R170" i="8"/>
  <c r="Y170" i="8"/>
  <c r="Q170" i="8"/>
  <c r="X170" i="8"/>
  <c r="P170" i="8"/>
  <c r="W170" i="8"/>
  <c r="O170" i="8"/>
  <c r="V170" i="8"/>
  <c r="N170" i="8"/>
  <c r="O90" i="8"/>
  <c r="L6" i="43" s="1"/>
  <c r="L8" i="43" s="1"/>
  <c r="W90" i="8"/>
  <c r="T6" i="4" s="1"/>
  <c r="T8" i="4" s="1"/>
  <c r="P90" i="8"/>
  <c r="M6" i="4" s="1"/>
  <c r="M8" i="4" s="1"/>
  <c r="X90" i="8"/>
  <c r="U6" i="4" s="1"/>
  <c r="U8" i="4" s="1"/>
  <c r="Q90" i="8"/>
  <c r="N6" i="43" s="1"/>
  <c r="N8" i="43" s="1"/>
  <c r="Y90" i="8"/>
  <c r="V6" i="4" s="1"/>
  <c r="V8" i="4" s="1"/>
  <c r="R90" i="8"/>
  <c r="Z90" i="8"/>
  <c r="S90" i="8"/>
  <c r="AA90" i="8"/>
  <c r="L90" i="8"/>
  <c r="T90" i="8"/>
  <c r="M90" i="8"/>
  <c r="U90" i="8"/>
  <c r="R6" i="4" s="1"/>
  <c r="R8" i="4" s="1"/>
  <c r="N90" i="8"/>
  <c r="K6" i="43" s="1"/>
  <c r="K8" i="43" s="1"/>
  <c r="V90" i="8"/>
  <c r="AB90" i="8"/>
  <c r="AC90" i="8"/>
  <c r="H90" i="8"/>
  <c r="I90" i="8"/>
  <c r="J90" i="8"/>
  <c r="G6" i="4" s="1"/>
  <c r="G8" i="4" s="1"/>
  <c r="K90" i="8"/>
  <c r="AC170" i="8"/>
  <c r="AB170" i="8"/>
  <c r="AC250" i="8"/>
  <c r="AB250" i="8"/>
  <c r="K170" i="8"/>
  <c r="J170" i="8"/>
  <c r="I170" i="8"/>
  <c r="H170" i="8"/>
  <c r="E170" i="8"/>
  <c r="T40" i="8"/>
  <c r="AB36" i="8"/>
  <c r="L36" i="8"/>
  <c r="DC144" i="68" l="1"/>
  <c r="DC136" i="68"/>
  <c r="DC128" i="68"/>
  <c r="DC112" i="68"/>
  <c r="DC120" i="68"/>
  <c r="DC104" i="68"/>
  <c r="DC96" i="68"/>
  <c r="DC72" i="68"/>
  <c r="DC88" i="68"/>
  <c r="DC80" i="68"/>
  <c r="DC64" i="68"/>
  <c r="DC56" i="68"/>
  <c r="DC135" i="68"/>
  <c r="DC119" i="68"/>
  <c r="DC127" i="68"/>
  <c r="DC103" i="68"/>
  <c r="DC143" i="68"/>
  <c r="DC111" i="68"/>
  <c r="DC95" i="68"/>
  <c r="DC87" i="68"/>
  <c r="DC79" i="68"/>
  <c r="DC71" i="68"/>
  <c r="DC55" i="68"/>
  <c r="DC142" i="68"/>
  <c r="DC63" i="68"/>
  <c r="DC126" i="68"/>
  <c r="DC118" i="68"/>
  <c r="DC134" i="68"/>
  <c r="DC86" i="68"/>
  <c r="DC110" i="68"/>
  <c r="DC102" i="68"/>
  <c r="DC94" i="68"/>
  <c r="DC141" i="68"/>
  <c r="DC54" i="68"/>
  <c r="DC70" i="68"/>
  <c r="DC133" i="68"/>
  <c r="DC78" i="68"/>
  <c r="DC62" i="68"/>
  <c r="DC77" i="68"/>
  <c r="DC117" i="68"/>
  <c r="DC93" i="68"/>
  <c r="DC125" i="68"/>
  <c r="DC101" i="68"/>
  <c r="DC85" i="68"/>
  <c r="DC109" i="68"/>
  <c r="DC132" i="68"/>
  <c r="DC69" i="68"/>
  <c r="DC61" i="68"/>
  <c r="DC53" i="68"/>
  <c r="DC116" i="68"/>
  <c r="DC124" i="68"/>
  <c r="DC100" i="68"/>
  <c r="DC140" i="68"/>
  <c r="DC68" i="68"/>
  <c r="DC108" i="68"/>
  <c r="DC76" i="68"/>
  <c r="DC52" i="68"/>
  <c r="DC92" i="68"/>
  <c r="DC60" i="68"/>
  <c r="DC91" i="68"/>
  <c r="DC83" i="68"/>
  <c r="DC84" i="68"/>
  <c r="DC28" i="68"/>
  <c r="DC139" i="68"/>
  <c r="DC131" i="68"/>
  <c r="DC75" i="68"/>
  <c r="DC51" i="68"/>
  <c r="DC59" i="68"/>
  <c r="DC67" i="68"/>
  <c r="DC27" i="68"/>
  <c r="DC99" i="68"/>
  <c r="DC138" i="68"/>
  <c r="DC130" i="68"/>
  <c r="DC122" i="68"/>
  <c r="DC123" i="68"/>
  <c r="DC115" i="68"/>
  <c r="DC107" i="68"/>
  <c r="DC121" i="68"/>
  <c r="DC98" i="68"/>
  <c r="DC90" i="68"/>
  <c r="DC74" i="68"/>
  <c r="DC137" i="68"/>
  <c r="DC58" i="68"/>
  <c r="DC82" i="68"/>
  <c r="DC106" i="68"/>
  <c r="DC114" i="68"/>
  <c r="DC66" i="68"/>
  <c r="DC97" i="68"/>
  <c r="DC49" i="68"/>
  <c r="DC57" i="68"/>
  <c r="DC129" i="68"/>
  <c r="DC50" i="68"/>
  <c r="DC105" i="68"/>
  <c r="DC81" i="68"/>
  <c r="DC65" i="68"/>
  <c r="DC113" i="68"/>
  <c r="DC89" i="68"/>
  <c r="DC73" i="68"/>
  <c r="DC145" i="68"/>
  <c r="DC29" i="68"/>
  <c r="DC21" i="68"/>
  <c r="DD22" i="68"/>
  <c r="W7" i="43"/>
  <c r="W7" i="4"/>
  <c r="W7" i="37"/>
  <c r="W7" i="45"/>
  <c r="W7" i="36"/>
  <c r="W7" i="44"/>
  <c r="AA254" i="8"/>
  <c r="AA174" i="8"/>
  <c r="AA94" i="8"/>
  <c r="G170" i="8"/>
  <c r="D6" i="44" s="1"/>
  <c r="D8" i="44" s="1"/>
  <c r="F170" i="8"/>
  <c r="C6" i="44" s="1"/>
  <c r="C8" i="44" s="1"/>
  <c r="E90" i="8"/>
  <c r="L40" i="8"/>
  <c r="E250" i="8"/>
  <c r="AB40" i="8"/>
  <c r="G6" i="43"/>
  <c r="G8" i="43" s="1"/>
  <c r="AP6" i="45"/>
  <c r="AP8" i="45" s="1"/>
  <c r="R6" i="43"/>
  <c r="R8" i="43" s="1"/>
  <c r="BH6" i="45"/>
  <c r="BH8" i="45" s="1"/>
  <c r="K6" i="37"/>
  <c r="K8" i="37" s="1"/>
  <c r="BI6" i="37"/>
  <c r="BI8" i="37" s="1"/>
  <c r="BI6" i="45"/>
  <c r="BI8" i="45" s="1"/>
  <c r="X6" i="37"/>
  <c r="X6" i="45"/>
  <c r="Y6" i="37"/>
  <c r="Y6" i="45"/>
  <c r="AX6" i="37"/>
  <c r="AX8" i="37" s="1"/>
  <c r="AX6" i="45"/>
  <c r="AX8" i="45" s="1"/>
  <c r="AN6" i="45"/>
  <c r="AN8" i="45" s="1"/>
  <c r="AN6" i="37"/>
  <c r="AN8" i="37" s="1"/>
  <c r="BD6" i="37"/>
  <c r="BD8" i="37" s="1"/>
  <c r="BD6" i="45"/>
  <c r="BD8" i="45" s="1"/>
  <c r="AM6" i="45"/>
  <c r="AM8" i="45" s="1"/>
  <c r="AM6" i="37"/>
  <c r="AM8" i="37" s="1"/>
  <c r="AN6" i="36"/>
  <c r="AN8" i="36" s="1"/>
  <c r="AN6" i="44"/>
  <c r="AN8" i="44" s="1"/>
  <c r="AE6" i="36"/>
  <c r="AE8" i="36" s="1"/>
  <c r="AE6" i="44"/>
  <c r="AE8" i="44" s="1"/>
  <c r="AD6" i="36"/>
  <c r="AD8" i="36" s="1"/>
  <c r="AD6" i="44"/>
  <c r="AD8" i="44" s="1"/>
  <c r="AC6" i="44"/>
  <c r="AC8" i="44" s="1"/>
  <c r="AC6" i="36"/>
  <c r="AC8" i="36" s="1"/>
  <c r="AB6" i="36"/>
  <c r="AB8" i="36" s="1"/>
  <c r="AB6" i="44"/>
  <c r="AB8" i="44" s="1"/>
  <c r="AA6" i="36"/>
  <c r="AA8" i="36" s="1"/>
  <c r="AA6" i="44"/>
  <c r="AA8" i="44" s="1"/>
  <c r="R6" i="44"/>
  <c r="R8" i="44" s="1"/>
  <c r="R6" i="36"/>
  <c r="R8" i="36" s="1"/>
  <c r="I6" i="36"/>
  <c r="I8" i="36" s="1"/>
  <c r="I6" i="44"/>
  <c r="I8" i="44" s="1"/>
  <c r="S6" i="37"/>
  <c r="S8" i="37" s="1"/>
  <c r="S6" i="45"/>
  <c r="S8" i="45" s="1"/>
  <c r="BJ6" i="37"/>
  <c r="BJ8" i="37" s="1"/>
  <c r="BJ6" i="45"/>
  <c r="BJ8" i="45" s="1"/>
  <c r="AQ6" i="45"/>
  <c r="AQ8" i="45" s="1"/>
  <c r="AQ6" i="37"/>
  <c r="AQ8" i="37" s="1"/>
  <c r="AH6" i="45"/>
  <c r="AH8" i="45" s="1"/>
  <c r="AH6" i="37"/>
  <c r="AH8" i="37" s="1"/>
  <c r="AY6" i="37"/>
  <c r="AY8" i="37" s="1"/>
  <c r="AY6" i="45"/>
  <c r="AY8" i="45" s="1"/>
  <c r="AW6" i="45"/>
  <c r="AW8" i="45" s="1"/>
  <c r="AW6" i="37"/>
  <c r="AW8" i="37" s="1"/>
  <c r="AV6" i="45"/>
  <c r="AV8" i="45" s="1"/>
  <c r="AV6" i="37"/>
  <c r="AV8" i="37" s="1"/>
  <c r="AF6" i="36"/>
  <c r="AF8" i="36" s="1"/>
  <c r="AF6" i="44"/>
  <c r="AF8" i="44" s="1"/>
  <c r="W6" i="36"/>
  <c r="W6" i="44"/>
  <c r="V6" i="36"/>
  <c r="V8" i="36" s="1"/>
  <c r="V6" i="44"/>
  <c r="V8" i="44" s="1"/>
  <c r="U6" i="36"/>
  <c r="U8" i="36" s="1"/>
  <c r="U6" i="44"/>
  <c r="U8" i="44" s="1"/>
  <c r="T6" i="36"/>
  <c r="T8" i="36" s="1"/>
  <c r="T6" i="44"/>
  <c r="T8" i="44" s="1"/>
  <c r="S6" i="36"/>
  <c r="S8" i="36" s="1"/>
  <c r="S6" i="44"/>
  <c r="S8" i="44" s="1"/>
  <c r="J6" i="36"/>
  <c r="J8" i="36" s="1"/>
  <c r="J6" i="44"/>
  <c r="J8" i="44" s="1"/>
  <c r="H6" i="45"/>
  <c r="H8" i="45" s="1"/>
  <c r="H6" i="37"/>
  <c r="H8" i="37" s="1"/>
  <c r="AI6" i="37"/>
  <c r="AI8" i="37" s="1"/>
  <c r="AI6" i="45"/>
  <c r="AI8" i="45" s="1"/>
  <c r="T6" i="37"/>
  <c r="T8" i="37" s="1"/>
  <c r="T6" i="45"/>
  <c r="T8" i="45" s="1"/>
  <c r="BF6" i="45"/>
  <c r="BF8" i="45" s="1"/>
  <c r="BF6" i="37"/>
  <c r="BF8" i="37" s="1"/>
  <c r="BE6" i="45"/>
  <c r="BE8" i="45" s="1"/>
  <c r="BE6" i="37"/>
  <c r="BE8" i="37" s="1"/>
  <c r="X6" i="44"/>
  <c r="X6" i="36"/>
  <c r="O6" i="36"/>
  <c r="O8" i="36" s="1"/>
  <c r="O6" i="44"/>
  <c r="O8" i="44" s="1"/>
  <c r="N6" i="36"/>
  <c r="N8" i="36" s="1"/>
  <c r="N6" i="44"/>
  <c r="N8" i="44" s="1"/>
  <c r="M6" i="44"/>
  <c r="M8" i="44" s="1"/>
  <c r="M6" i="36"/>
  <c r="M8" i="36" s="1"/>
  <c r="L6" i="44"/>
  <c r="L8" i="44" s="1"/>
  <c r="L6" i="36"/>
  <c r="L8" i="36" s="1"/>
  <c r="K6" i="36"/>
  <c r="K8" i="36" s="1"/>
  <c r="K6" i="44"/>
  <c r="K8" i="44" s="1"/>
  <c r="BE6" i="36"/>
  <c r="BE8" i="36" s="1"/>
  <c r="BE6" i="44"/>
  <c r="BE8" i="44" s="1"/>
  <c r="AZ6" i="37"/>
  <c r="AZ8" i="37" s="1"/>
  <c r="AZ6" i="45"/>
  <c r="AZ8" i="45" s="1"/>
  <c r="Q6" i="45"/>
  <c r="Q8" i="45" s="1"/>
  <c r="Q6" i="37"/>
  <c r="Q8" i="37" s="1"/>
  <c r="U6" i="37"/>
  <c r="U8" i="37" s="1"/>
  <c r="U6" i="45"/>
  <c r="U8" i="45" s="1"/>
  <c r="AT6" i="37"/>
  <c r="AT8" i="37" s="1"/>
  <c r="AT6" i="45"/>
  <c r="AT8" i="45" s="1"/>
  <c r="BG6" i="37"/>
  <c r="BG8" i="37" s="1"/>
  <c r="BG6" i="45"/>
  <c r="BG8" i="45" s="1"/>
  <c r="P6" i="44"/>
  <c r="P8" i="44" s="1"/>
  <c r="P6" i="36"/>
  <c r="P8" i="36" s="1"/>
  <c r="G6" i="44"/>
  <c r="G8" i="44" s="1"/>
  <c r="G6" i="36"/>
  <c r="G8" i="36" s="1"/>
  <c r="F6" i="36"/>
  <c r="F8" i="36" s="1"/>
  <c r="F6" i="44"/>
  <c r="F8" i="44" s="1"/>
  <c r="E6" i="36"/>
  <c r="E8" i="36" s="1"/>
  <c r="E6" i="44"/>
  <c r="E8" i="44" s="1"/>
  <c r="BF6" i="36"/>
  <c r="BF8" i="36" s="1"/>
  <c r="BF6" i="44"/>
  <c r="BF8" i="44" s="1"/>
  <c r="AW6" i="36"/>
  <c r="AW8" i="36" s="1"/>
  <c r="AW6" i="44"/>
  <c r="AW8" i="44" s="1"/>
  <c r="BA6" i="45"/>
  <c r="BA8" i="45" s="1"/>
  <c r="BA6" i="37"/>
  <c r="BA8" i="37" s="1"/>
  <c r="Z6" i="37"/>
  <c r="Z6" i="45"/>
  <c r="E6" i="45"/>
  <c r="E8" i="45" s="1"/>
  <c r="E6" i="37"/>
  <c r="E8" i="37" s="1"/>
  <c r="M6" i="45"/>
  <c r="M8" i="45" s="1"/>
  <c r="M6" i="37"/>
  <c r="M8" i="37" s="1"/>
  <c r="V6" i="37"/>
  <c r="V8" i="37" s="1"/>
  <c r="V6" i="45"/>
  <c r="V8" i="45" s="1"/>
  <c r="AB6" i="37"/>
  <c r="AB8" i="37" s="1"/>
  <c r="AB6" i="45"/>
  <c r="AB8" i="45" s="1"/>
  <c r="H6" i="36"/>
  <c r="H8" i="36" s="1"/>
  <c r="H6" i="44"/>
  <c r="H8" i="44" s="1"/>
  <c r="BJ6" i="44"/>
  <c r="BJ8" i="44" s="1"/>
  <c r="BJ6" i="36"/>
  <c r="BJ8" i="36" s="1"/>
  <c r="BI6" i="44"/>
  <c r="BI8" i="44" s="1"/>
  <c r="BI6" i="36"/>
  <c r="BI8" i="36" s="1"/>
  <c r="BH6" i="44"/>
  <c r="BH8" i="44" s="1"/>
  <c r="BH6" i="36"/>
  <c r="BH8" i="36" s="1"/>
  <c r="BG6" i="44"/>
  <c r="BG8" i="44" s="1"/>
  <c r="BG6" i="36"/>
  <c r="BG8" i="36" s="1"/>
  <c r="AX6" i="44"/>
  <c r="AX8" i="44" s="1"/>
  <c r="AX6" i="36"/>
  <c r="AX8" i="36" s="1"/>
  <c r="AO6" i="36"/>
  <c r="AO8" i="36" s="1"/>
  <c r="AO6" i="44"/>
  <c r="AO8" i="44" s="1"/>
  <c r="BB6" i="45"/>
  <c r="BB8" i="45" s="1"/>
  <c r="BB6" i="37"/>
  <c r="BB8" i="37" s="1"/>
  <c r="N6" i="45"/>
  <c r="N8" i="45" s="1"/>
  <c r="N6" i="37"/>
  <c r="N8" i="37" s="1"/>
  <c r="AA6" i="37"/>
  <c r="AA8" i="37" s="1"/>
  <c r="AA6" i="45"/>
  <c r="AA8" i="45" s="1"/>
  <c r="F6" i="45"/>
  <c r="F8" i="45" s="1"/>
  <c r="F6" i="37"/>
  <c r="F8" i="37" s="1"/>
  <c r="O6" i="37"/>
  <c r="O8" i="37" s="1"/>
  <c r="O6" i="45"/>
  <c r="O8" i="45" s="1"/>
  <c r="W6" i="37"/>
  <c r="W6" i="45"/>
  <c r="AC6" i="37"/>
  <c r="AC8" i="37" s="1"/>
  <c r="AC6" i="45"/>
  <c r="AC8" i="45" s="1"/>
  <c r="AJ6" i="37"/>
  <c r="AJ8" i="37" s="1"/>
  <c r="AJ6" i="45"/>
  <c r="AJ8" i="45" s="1"/>
  <c r="BC6" i="44"/>
  <c r="BC8" i="44" s="1"/>
  <c r="BC6" i="36"/>
  <c r="BC8" i="36" s="1"/>
  <c r="BB6" i="44"/>
  <c r="BB8" i="44" s="1"/>
  <c r="BB6" i="36"/>
  <c r="BB8" i="36" s="1"/>
  <c r="BA6" i="36"/>
  <c r="BA8" i="36" s="1"/>
  <c r="BA6" i="44"/>
  <c r="BA8" i="44" s="1"/>
  <c r="AZ6" i="36"/>
  <c r="AZ8" i="36" s="1"/>
  <c r="AZ6" i="44"/>
  <c r="AZ8" i="44" s="1"/>
  <c r="AY6" i="36"/>
  <c r="AY8" i="36" s="1"/>
  <c r="AY6" i="44"/>
  <c r="AY8" i="44" s="1"/>
  <c r="AP6" i="36"/>
  <c r="AP8" i="36" s="1"/>
  <c r="AP6" i="44"/>
  <c r="AP8" i="44" s="1"/>
  <c r="AG6" i="44"/>
  <c r="AG8" i="44" s="1"/>
  <c r="AG6" i="36"/>
  <c r="AG8" i="36" s="1"/>
  <c r="AS6" i="45"/>
  <c r="AS8" i="45" s="1"/>
  <c r="AS6" i="37"/>
  <c r="AS8" i="37" s="1"/>
  <c r="BC6" i="37"/>
  <c r="BC8" i="37" s="1"/>
  <c r="BC6" i="45"/>
  <c r="BC8" i="45" s="1"/>
  <c r="G6" i="45"/>
  <c r="G8" i="45" s="1"/>
  <c r="G6" i="37"/>
  <c r="G8" i="37" s="1"/>
  <c r="AG6" i="37"/>
  <c r="AG8" i="37" s="1"/>
  <c r="AG6" i="45"/>
  <c r="AG8" i="45" s="1"/>
  <c r="AF6" i="37"/>
  <c r="AF8" i="37" s="1"/>
  <c r="AF6" i="45"/>
  <c r="AF8" i="45" s="1"/>
  <c r="AD6" i="45"/>
  <c r="AD8" i="45" s="1"/>
  <c r="AD6" i="37"/>
  <c r="AD8" i="37" s="1"/>
  <c r="AK6" i="37"/>
  <c r="AK8" i="37" s="1"/>
  <c r="AK6" i="45"/>
  <c r="AK8" i="45" s="1"/>
  <c r="BD6" i="44"/>
  <c r="BD8" i="44" s="1"/>
  <c r="BD6" i="36"/>
  <c r="BD8" i="36" s="1"/>
  <c r="AU6" i="36"/>
  <c r="AU8" i="36" s="1"/>
  <c r="AU6" i="44"/>
  <c r="AU8" i="44" s="1"/>
  <c r="AT6" i="36"/>
  <c r="AT8" i="36" s="1"/>
  <c r="AT6" i="44"/>
  <c r="AT8" i="44" s="1"/>
  <c r="AS6" i="36"/>
  <c r="AS8" i="36" s="1"/>
  <c r="AS6" i="44"/>
  <c r="AS8" i="44" s="1"/>
  <c r="AR6" i="36"/>
  <c r="AR8" i="36" s="1"/>
  <c r="AR6" i="44"/>
  <c r="AR8" i="44" s="1"/>
  <c r="AQ6" i="36"/>
  <c r="AQ8" i="36" s="1"/>
  <c r="AQ6" i="44"/>
  <c r="AQ8" i="44" s="1"/>
  <c r="AH6" i="44"/>
  <c r="AH8" i="44" s="1"/>
  <c r="AH6" i="36"/>
  <c r="AH8" i="36" s="1"/>
  <c r="Y6" i="36"/>
  <c r="Y6" i="44"/>
  <c r="AU6" i="37"/>
  <c r="AU8" i="37" s="1"/>
  <c r="AU6" i="45"/>
  <c r="AU8" i="45" s="1"/>
  <c r="I6" i="45"/>
  <c r="I8" i="45" s="1"/>
  <c r="I6" i="37"/>
  <c r="I8" i="37" s="1"/>
  <c r="L6" i="45"/>
  <c r="L8" i="45" s="1"/>
  <c r="L6" i="37"/>
  <c r="L8" i="37" s="1"/>
  <c r="P6" i="45"/>
  <c r="P8" i="45" s="1"/>
  <c r="P6" i="37"/>
  <c r="P8" i="37" s="1"/>
  <c r="AO6" i="37"/>
  <c r="AO8" i="37" s="1"/>
  <c r="AO6" i="45"/>
  <c r="AO8" i="45" s="1"/>
  <c r="AE6" i="37"/>
  <c r="AE8" i="37" s="1"/>
  <c r="AE6" i="45"/>
  <c r="AE8" i="45" s="1"/>
  <c r="AR6" i="45"/>
  <c r="AR8" i="45" s="1"/>
  <c r="AR6" i="37"/>
  <c r="AR8" i="37" s="1"/>
  <c r="AL6" i="37"/>
  <c r="AL8" i="37" s="1"/>
  <c r="AL6" i="45"/>
  <c r="AL8" i="45" s="1"/>
  <c r="AV6" i="36"/>
  <c r="AV8" i="36" s="1"/>
  <c r="AV6" i="44"/>
  <c r="AV8" i="44" s="1"/>
  <c r="AM6" i="44"/>
  <c r="AM8" i="44" s="1"/>
  <c r="AM6" i="36"/>
  <c r="AM8" i="36" s="1"/>
  <c r="AL6" i="44"/>
  <c r="AL8" i="44" s="1"/>
  <c r="AL6" i="36"/>
  <c r="AL8" i="36" s="1"/>
  <c r="AK6" i="44"/>
  <c r="AK8" i="44" s="1"/>
  <c r="AK6" i="36"/>
  <c r="AK8" i="36" s="1"/>
  <c r="AJ6" i="36"/>
  <c r="AJ8" i="36" s="1"/>
  <c r="AJ6" i="44"/>
  <c r="AJ8" i="44" s="1"/>
  <c r="AI6" i="44"/>
  <c r="AI8" i="44" s="1"/>
  <c r="AI6" i="36"/>
  <c r="AI8" i="36" s="1"/>
  <c r="Z6" i="36"/>
  <c r="Z6" i="44"/>
  <c r="Q6" i="44"/>
  <c r="Q8" i="44" s="1"/>
  <c r="Q6" i="36"/>
  <c r="Q8" i="36" s="1"/>
  <c r="J6" i="37"/>
  <c r="J8" i="37" s="1"/>
  <c r="J6" i="45"/>
  <c r="J8" i="45" s="1"/>
  <c r="R6" i="45"/>
  <c r="R8" i="45" s="1"/>
  <c r="R6" i="37"/>
  <c r="R8" i="37" s="1"/>
  <c r="K6" i="4"/>
  <c r="K8" i="4" s="1"/>
  <c r="AV6" i="43"/>
  <c r="AV8" i="43" s="1"/>
  <c r="BE6" i="4"/>
  <c r="BE8" i="4" s="1"/>
  <c r="L6" i="4"/>
  <c r="L8" i="4" s="1"/>
  <c r="U6" i="43"/>
  <c r="U8" i="43" s="1"/>
  <c r="AU6" i="4"/>
  <c r="AU8" i="4" s="1"/>
  <c r="AD6" i="4"/>
  <c r="AD8" i="4" s="1"/>
  <c r="AW6" i="43"/>
  <c r="AW8" i="43" s="1"/>
  <c r="AT6" i="4"/>
  <c r="AT8" i="4" s="1"/>
  <c r="AM6" i="43"/>
  <c r="AM8" i="43" s="1"/>
  <c r="AN6" i="43"/>
  <c r="AN8" i="43" s="1"/>
  <c r="T6" i="43"/>
  <c r="T8" i="43" s="1"/>
  <c r="M6" i="43"/>
  <c r="M8" i="43" s="1"/>
  <c r="V6" i="43"/>
  <c r="V8" i="43" s="1"/>
  <c r="N6" i="4"/>
  <c r="N8" i="4" s="1"/>
  <c r="AZ6" i="43"/>
  <c r="AZ8" i="43" s="1"/>
  <c r="AZ6" i="4"/>
  <c r="AZ8" i="4" s="1"/>
  <c r="F6" i="43"/>
  <c r="F8" i="43" s="1"/>
  <c r="F6" i="4"/>
  <c r="F8" i="4" s="1"/>
  <c r="BF6" i="43"/>
  <c r="BF8" i="43" s="1"/>
  <c r="BF6" i="4"/>
  <c r="BF8" i="4" s="1"/>
  <c r="S6" i="43"/>
  <c r="S8" i="43" s="1"/>
  <c r="S6" i="4"/>
  <c r="S8" i="4" s="1"/>
  <c r="AH6" i="43"/>
  <c r="AH8" i="43" s="1"/>
  <c r="AH6" i="4"/>
  <c r="AH8" i="4" s="1"/>
  <c r="AI6" i="43"/>
  <c r="AI8" i="43" s="1"/>
  <c r="AI6" i="4"/>
  <c r="AI8" i="4" s="1"/>
  <c r="AB6" i="4"/>
  <c r="AB8" i="4" s="1"/>
  <c r="AB6" i="43"/>
  <c r="AB8" i="43" s="1"/>
  <c r="AJ6" i="43"/>
  <c r="AJ8" i="43" s="1"/>
  <c r="AJ6" i="4"/>
  <c r="AJ8" i="4" s="1"/>
  <c r="BB6" i="43"/>
  <c r="BB8" i="43" s="1"/>
  <c r="BB6" i="4"/>
  <c r="BB8" i="4" s="1"/>
  <c r="W6" i="43"/>
  <c r="W6" i="4"/>
  <c r="BI6" i="4"/>
  <c r="BI8" i="4" s="1"/>
  <c r="BI6" i="43"/>
  <c r="BI8" i="43" s="1"/>
  <c r="I6" i="4"/>
  <c r="I8" i="4" s="1"/>
  <c r="I6" i="43"/>
  <c r="I8" i="43" s="1"/>
  <c r="AR6" i="4"/>
  <c r="AR8" i="4" s="1"/>
  <c r="AR6" i="43"/>
  <c r="AR8" i="43" s="1"/>
  <c r="BJ6" i="43"/>
  <c r="BJ8" i="43" s="1"/>
  <c r="BJ6" i="4"/>
  <c r="BJ8" i="4" s="1"/>
  <c r="AK6" i="4"/>
  <c r="AK8" i="4" s="1"/>
  <c r="AK6" i="43"/>
  <c r="AK8" i="43" s="1"/>
  <c r="O6" i="43"/>
  <c r="O8" i="43" s="1"/>
  <c r="O6" i="4"/>
  <c r="O8" i="4" s="1"/>
  <c r="X6" i="43"/>
  <c r="X6" i="4"/>
  <c r="Q6" i="4"/>
  <c r="Q8" i="4" s="1"/>
  <c r="Q6" i="43"/>
  <c r="Q8" i="43" s="1"/>
  <c r="BG6" i="43"/>
  <c r="BG8" i="43" s="1"/>
  <c r="BG6" i="4"/>
  <c r="BG8" i="4" s="1"/>
  <c r="BH6" i="43"/>
  <c r="BH8" i="43" s="1"/>
  <c r="BH6" i="4"/>
  <c r="BH8" i="4" s="1"/>
  <c r="P6" i="4"/>
  <c r="P8" i="4" s="1"/>
  <c r="P6" i="43"/>
  <c r="P8" i="43" s="1"/>
  <c r="AG6" i="4"/>
  <c r="AG8" i="4" s="1"/>
  <c r="AG6" i="43"/>
  <c r="AG8" i="43" s="1"/>
  <c r="AE6" i="43"/>
  <c r="AE8" i="43" s="1"/>
  <c r="AE6" i="4"/>
  <c r="AE8" i="4" s="1"/>
  <c r="BC6" i="4"/>
  <c r="BC8" i="4" s="1"/>
  <c r="BC6" i="43"/>
  <c r="BC8" i="43" s="1"/>
  <c r="AQ6" i="4"/>
  <c r="AQ8" i="4" s="1"/>
  <c r="AQ6" i="43"/>
  <c r="AQ8" i="43" s="1"/>
  <c r="BA6" i="43"/>
  <c r="BA8" i="43" s="1"/>
  <c r="BA6" i="4"/>
  <c r="BA8" i="4" s="1"/>
  <c r="AS6" i="4"/>
  <c r="AS8" i="4" s="1"/>
  <c r="AS6" i="43"/>
  <c r="AS8" i="43" s="1"/>
  <c r="AL6" i="43"/>
  <c r="AL8" i="43" s="1"/>
  <c r="AL6" i="4"/>
  <c r="AL8" i="4" s="1"/>
  <c r="Y6" i="43"/>
  <c r="Y6" i="4"/>
  <c r="AX6" i="43"/>
  <c r="AX8" i="43" s="1"/>
  <c r="AX6" i="4"/>
  <c r="AX8" i="4" s="1"/>
  <c r="AF6" i="4"/>
  <c r="AF8" i="4" s="1"/>
  <c r="AF6" i="43"/>
  <c r="AF8" i="43" s="1"/>
  <c r="BD6" i="4"/>
  <c r="BD8" i="4" s="1"/>
  <c r="BD6" i="43"/>
  <c r="BD8" i="43" s="1"/>
  <c r="Z6" i="43"/>
  <c r="Z6" i="4"/>
  <c r="AA6" i="43"/>
  <c r="AA8" i="43" s="1"/>
  <c r="AA6" i="4"/>
  <c r="AA8" i="4" s="1"/>
  <c r="AC6" i="4"/>
  <c r="AC8" i="4" s="1"/>
  <c r="AC6" i="43"/>
  <c r="AC8" i="43" s="1"/>
  <c r="H6" i="4"/>
  <c r="H8" i="4" s="1"/>
  <c r="H6" i="43"/>
  <c r="H8" i="43" s="1"/>
  <c r="AP6" i="43"/>
  <c r="AP8" i="43" s="1"/>
  <c r="AP6" i="4"/>
  <c r="AP8" i="4" s="1"/>
  <c r="AY6" i="43"/>
  <c r="AY8" i="43" s="1"/>
  <c r="AY6" i="4"/>
  <c r="AY8" i="4" s="1"/>
  <c r="AO6" i="43"/>
  <c r="AO8" i="43" s="1"/>
  <c r="AO6" i="4"/>
  <c r="AO8" i="4" s="1"/>
  <c r="J6" i="43"/>
  <c r="J8" i="43" s="1"/>
  <c r="J6" i="4"/>
  <c r="J8" i="4" s="1"/>
  <c r="DD144" i="68" l="1"/>
  <c r="DD128" i="68"/>
  <c r="DD136" i="68"/>
  <c r="DD120" i="68"/>
  <c r="DD112" i="68"/>
  <c r="DD104" i="68"/>
  <c r="DD96" i="68"/>
  <c r="DD88" i="68"/>
  <c r="DD72" i="68"/>
  <c r="DD64" i="68"/>
  <c r="DD56" i="68"/>
  <c r="DD80" i="68"/>
  <c r="DD127" i="68"/>
  <c r="DD143" i="68"/>
  <c r="DD111" i="68"/>
  <c r="DD135" i="68"/>
  <c r="DD119" i="68"/>
  <c r="DD103" i="68"/>
  <c r="DD95" i="68"/>
  <c r="DD63" i="68"/>
  <c r="DD87" i="68"/>
  <c r="DD79" i="68"/>
  <c r="DD71" i="68"/>
  <c r="DD55" i="68"/>
  <c r="DD142" i="68"/>
  <c r="DD118" i="68"/>
  <c r="DD126" i="68"/>
  <c r="DD134" i="68"/>
  <c r="DD110" i="68"/>
  <c r="DD102" i="68"/>
  <c r="DD86" i="68"/>
  <c r="DD94" i="68"/>
  <c r="DD70" i="68"/>
  <c r="DD133" i="68"/>
  <c r="DD62" i="68"/>
  <c r="DD54" i="68"/>
  <c r="DD125" i="68"/>
  <c r="DD78" i="68"/>
  <c r="DD109" i="68"/>
  <c r="DD93" i="68"/>
  <c r="DD141" i="68"/>
  <c r="DD117" i="68"/>
  <c r="DD101" i="68"/>
  <c r="DD77" i="68"/>
  <c r="DD85" i="68"/>
  <c r="DD53" i="68"/>
  <c r="DD132" i="68"/>
  <c r="DD69" i="68"/>
  <c r="DD61" i="68"/>
  <c r="DD140" i="68"/>
  <c r="DD84" i="68"/>
  <c r="DD100" i="68"/>
  <c r="DD108" i="68"/>
  <c r="DD92" i="68"/>
  <c r="DD124" i="68"/>
  <c r="DD68" i="68"/>
  <c r="DD116" i="68"/>
  <c r="DD52" i="68"/>
  <c r="DD76" i="68"/>
  <c r="DD60" i="68"/>
  <c r="DD28" i="68"/>
  <c r="DD83" i="68"/>
  <c r="DD91" i="68"/>
  <c r="DD75" i="68"/>
  <c r="DD67" i="68"/>
  <c r="DD51" i="68"/>
  <c r="DD59" i="68"/>
  <c r="DD27" i="68"/>
  <c r="DD131" i="68"/>
  <c r="DD139" i="68"/>
  <c r="DD123" i="68"/>
  <c r="DD115" i="68"/>
  <c r="DD107" i="68"/>
  <c r="DD138" i="68"/>
  <c r="DD114" i="68"/>
  <c r="DD98" i="68"/>
  <c r="DD90" i="68"/>
  <c r="DD58" i="68"/>
  <c r="DD113" i="68"/>
  <c r="DD50" i="68"/>
  <c r="DD129" i="68"/>
  <c r="DD122" i="68"/>
  <c r="DD82" i="68"/>
  <c r="DD130" i="68"/>
  <c r="DD106" i="68"/>
  <c r="DD99" i="68"/>
  <c r="DD66" i="68"/>
  <c r="DD73" i="68"/>
  <c r="DD97" i="68"/>
  <c r="DD121" i="68"/>
  <c r="DD105" i="68"/>
  <c r="DD89" i="68"/>
  <c r="DD137" i="68"/>
  <c r="DD65" i="68"/>
  <c r="DD49" i="68"/>
  <c r="DD81" i="68"/>
  <c r="DD57" i="68"/>
  <c r="DD74" i="68"/>
  <c r="DD145" i="68"/>
  <c r="DD29" i="68"/>
  <c r="D6" i="36"/>
  <c r="D8" i="36" s="1"/>
  <c r="DE22" i="68"/>
  <c r="DD21" i="68"/>
  <c r="BO1" i="8"/>
  <c r="B5" i="43"/>
  <c r="C6" i="36"/>
  <c r="C8" i="36" s="1"/>
  <c r="W8" i="37"/>
  <c r="W8" i="4"/>
  <c r="W8" i="45"/>
  <c r="W8" i="43"/>
  <c r="W8" i="36"/>
  <c r="X7" i="43"/>
  <c r="X8" i="43" s="1"/>
  <c r="X7" i="4"/>
  <c r="X8" i="4" s="1"/>
  <c r="X7" i="36"/>
  <c r="X8" i="36" s="1"/>
  <c r="X7" i="44"/>
  <c r="X8" i="44" s="1"/>
  <c r="W8" i="44"/>
  <c r="X7" i="45"/>
  <c r="X8" i="45" s="1"/>
  <c r="X7" i="37"/>
  <c r="X8" i="37" s="1"/>
  <c r="AB254" i="8"/>
  <c r="AB174" i="8"/>
  <c r="AB94" i="8"/>
  <c r="G250" i="8"/>
  <c r="F250" i="8"/>
  <c r="C6" i="45" s="1"/>
  <c r="C8" i="45" s="1"/>
  <c r="G90" i="8"/>
  <c r="D6" i="4" s="1"/>
  <c r="D8" i="4" s="1"/>
  <c r="F90" i="8"/>
  <c r="C6" i="43" s="1"/>
  <c r="C8" i="43" s="1"/>
  <c r="DE144" i="68" l="1"/>
  <c r="DE128" i="68"/>
  <c r="DE136" i="68"/>
  <c r="DE120" i="68"/>
  <c r="DE104" i="68"/>
  <c r="DE112" i="68"/>
  <c r="DE72" i="68"/>
  <c r="DE80" i="68"/>
  <c r="DE64" i="68"/>
  <c r="DE56" i="68"/>
  <c r="DE88" i="68"/>
  <c r="DE96" i="68"/>
  <c r="DE143" i="68"/>
  <c r="DE127" i="68"/>
  <c r="DE135" i="68"/>
  <c r="DE119" i="68"/>
  <c r="DE111" i="68"/>
  <c r="DE103" i="68"/>
  <c r="DE95" i="68"/>
  <c r="DE87" i="68"/>
  <c r="DE79" i="68"/>
  <c r="DE55" i="68"/>
  <c r="DE134" i="68"/>
  <c r="DE71" i="68"/>
  <c r="DE142" i="68"/>
  <c r="DE63" i="68"/>
  <c r="DE126" i="68"/>
  <c r="DE118" i="68"/>
  <c r="DE86" i="68"/>
  <c r="DE102" i="68"/>
  <c r="DE110" i="68"/>
  <c r="DE94" i="68"/>
  <c r="DE70" i="68"/>
  <c r="DE62" i="68"/>
  <c r="DE133" i="68"/>
  <c r="DE78" i="68"/>
  <c r="DE54" i="68"/>
  <c r="DE141" i="68"/>
  <c r="DE117" i="68"/>
  <c r="DE109" i="68"/>
  <c r="DE93" i="68"/>
  <c r="DE125" i="68"/>
  <c r="DE85" i="68"/>
  <c r="DE101" i="68"/>
  <c r="DE77" i="68"/>
  <c r="DE61" i="68"/>
  <c r="DE69" i="68"/>
  <c r="DE53" i="68"/>
  <c r="DE92" i="68"/>
  <c r="DE140" i="68"/>
  <c r="DE124" i="68"/>
  <c r="DE116" i="68"/>
  <c r="DE132" i="68"/>
  <c r="DE100" i="68"/>
  <c r="DE52" i="68"/>
  <c r="DE108" i="68"/>
  <c r="DE84" i="68"/>
  <c r="DE68" i="68"/>
  <c r="DE60" i="68"/>
  <c r="DE28" i="68"/>
  <c r="DE91" i="68"/>
  <c r="DE83" i="68"/>
  <c r="DE76" i="68"/>
  <c r="DE75" i="68"/>
  <c r="DE51" i="68"/>
  <c r="DE27" i="68"/>
  <c r="DE139" i="68"/>
  <c r="DE59" i="68"/>
  <c r="DE67" i="68"/>
  <c r="DE131" i="68"/>
  <c r="DE123" i="68"/>
  <c r="DE122" i="68"/>
  <c r="DE115" i="68"/>
  <c r="DE107" i="68"/>
  <c r="DE138" i="68"/>
  <c r="DE99" i="68"/>
  <c r="DE130" i="68"/>
  <c r="DE58" i="68"/>
  <c r="DE129" i="68"/>
  <c r="DE98" i="68"/>
  <c r="DE82" i="68"/>
  <c r="DE50" i="68"/>
  <c r="DE106" i="68"/>
  <c r="DE137" i="68"/>
  <c r="DE66" i="68"/>
  <c r="DE74" i="68"/>
  <c r="DE121" i="68"/>
  <c r="DE89" i="68"/>
  <c r="DE81" i="68"/>
  <c r="DE113" i="68"/>
  <c r="DE73" i="68"/>
  <c r="DE114" i="68"/>
  <c r="DE105" i="68"/>
  <c r="DE57" i="68"/>
  <c r="DE90" i="68"/>
  <c r="DE65" i="68"/>
  <c r="DE97" i="68"/>
  <c r="DE49" i="68"/>
  <c r="DE145" i="68"/>
  <c r="DE29" i="68"/>
  <c r="DF22" i="68"/>
  <c r="DE21" i="68"/>
  <c r="T78" i="8"/>
  <c r="AF78" i="8" s="1"/>
  <c r="B5" i="45" s="1"/>
  <c r="Y7" i="43"/>
  <c r="Y8" i="43" s="1"/>
  <c r="Y7" i="4"/>
  <c r="Y8" i="4" s="1"/>
  <c r="Y7" i="36"/>
  <c r="Y8" i="36" s="1"/>
  <c r="Y7" i="44"/>
  <c r="Y8" i="44" s="1"/>
  <c r="Y7" i="37"/>
  <c r="Y8" i="37" s="1"/>
  <c r="Y7" i="45"/>
  <c r="Y8" i="45" s="1"/>
  <c r="AC174" i="8"/>
  <c r="AC254" i="8"/>
  <c r="BO254" i="8" s="1"/>
  <c r="AC94" i="8"/>
  <c r="C6" i="4"/>
  <c r="C8" i="4" s="1"/>
  <c r="E6" i="43"/>
  <c r="E8" i="43" s="1"/>
  <c r="E6" i="4"/>
  <c r="E8" i="4" s="1"/>
  <c r="D6" i="43"/>
  <c r="D8" i="43" s="1"/>
  <c r="B8" i="58"/>
  <c r="B9" i="58" s="1"/>
  <c r="C9" i="58" s="1"/>
  <c r="B13" i="58"/>
  <c r="C6" i="37"/>
  <c r="C8" i="37" s="1"/>
  <c r="D6" i="37"/>
  <c r="D8" i="37" s="1"/>
  <c r="D6" i="45"/>
  <c r="D8" i="45" s="1"/>
  <c r="AD79" i="8"/>
  <c r="DF144" i="68" l="1"/>
  <c r="DF136" i="68"/>
  <c r="DF128" i="68"/>
  <c r="DF112" i="68"/>
  <c r="DF120" i="68"/>
  <c r="DF96" i="68"/>
  <c r="DF104" i="68"/>
  <c r="DF88" i="68"/>
  <c r="DF72" i="68"/>
  <c r="DF56" i="68"/>
  <c r="DF64" i="68"/>
  <c r="DF80" i="68"/>
  <c r="DF135" i="68"/>
  <c r="DF143" i="68"/>
  <c r="DF127" i="68"/>
  <c r="DF119" i="68"/>
  <c r="DF95" i="68"/>
  <c r="DF111" i="68"/>
  <c r="DF103" i="68"/>
  <c r="DF87" i="68"/>
  <c r="DF79" i="68"/>
  <c r="DF71" i="68"/>
  <c r="DF55" i="68"/>
  <c r="DF63" i="68"/>
  <c r="DF142" i="68"/>
  <c r="DF118" i="68"/>
  <c r="DF134" i="68"/>
  <c r="DF126" i="68"/>
  <c r="DF102" i="68"/>
  <c r="DF86" i="68"/>
  <c r="DF94" i="68"/>
  <c r="DF110" i="68"/>
  <c r="DF78" i="68"/>
  <c r="DF70" i="68"/>
  <c r="DF62" i="68"/>
  <c r="DF133" i="68"/>
  <c r="DF54" i="68"/>
  <c r="DF141" i="68"/>
  <c r="DF93" i="68"/>
  <c r="DF109" i="68"/>
  <c r="DF101" i="68"/>
  <c r="DF125" i="68"/>
  <c r="DF61" i="68"/>
  <c r="DF69" i="68"/>
  <c r="DF53" i="68"/>
  <c r="DF140" i="68"/>
  <c r="DF77" i="68"/>
  <c r="DF132" i="68"/>
  <c r="DF117" i="68"/>
  <c r="DF85" i="68"/>
  <c r="DF100" i="68"/>
  <c r="DF108" i="68"/>
  <c r="DF84" i="68"/>
  <c r="DF116" i="68"/>
  <c r="DF68" i="68"/>
  <c r="DF124" i="68"/>
  <c r="DF76" i="68"/>
  <c r="DF60" i="68"/>
  <c r="DF28" i="68"/>
  <c r="DF52" i="68"/>
  <c r="DF83" i="68"/>
  <c r="DF91" i="68"/>
  <c r="DF92" i="68"/>
  <c r="DF75" i="68"/>
  <c r="DF67" i="68"/>
  <c r="DF51" i="68"/>
  <c r="DF59" i="68"/>
  <c r="DF27" i="68"/>
  <c r="DF131" i="68"/>
  <c r="DF139" i="68"/>
  <c r="DF115" i="68"/>
  <c r="DF107" i="68"/>
  <c r="DF138" i="68"/>
  <c r="DF123" i="68"/>
  <c r="DF99" i="68"/>
  <c r="DF130" i="68"/>
  <c r="DF58" i="68"/>
  <c r="DF98" i="68"/>
  <c r="DF82" i="68"/>
  <c r="DF74" i="68"/>
  <c r="DF50" i="68"/>
  <c r="DF137" i="68"/>
  <c r="DF66" i="68"/>
  <c r="DF122" i="68"/>
  <c r="DF106" i="68"/>
  <c r="DF114" i="68"/>
  <c r="DF90" i="68"/>
  <c r="DF49" i="68"/>
  <c r="DF129" i="68"/>
  <c r="DF105" i="68"/>
  <c r="DF113" i="68"/>
  <c r="DF57" i="68"/>
  <c r="DF81" i="68"/>
  <c r="DF121" i="68"/>
  <c r="DF97" i="68"/>
  <c r="DF89" i="68"/>
  <c r="DF65" i="68"/>
  <c r="DF73" i="68"/>
  <c r="DF145" i="68"/>
  <c r="DF29" i="68"/>
  <c r="B5" i="44"/>
  <c r="B8" i="44" s="1"/>
  <c r="B9" i="44" s="1"/>
  <c r="DF21" i="68"/>
  <c r="DG22" i="68"/>
  <c r="D9" i="58"/>
  <c r="C11" i="58" s="1"/>
  <c r="C10" i="58" s="1"/>
  <c r="Z7" i="36"/>
  <c r="Z8" i="36" s="1"/>
  <c r="Z7" i="44"/>
  <c r="Z8" i="44" s="1"/>
  <c r="BO174" i="8"/>
  <c r="Z7" i="43"/>
  <c r="Z8" i="43" s="1"/>
  <c r="Z7" i="4"/>
  <c r="Z8" i="4" s="1"/>
  <c r="BO94" i="8"/>
  <c r="Z7" i="37"/>
  <c r="Z8" i="37" s="1"/>
  <c r="Z7" i="45"/>
  <c r="Z8" i="45" s="1"/>
  <c r="B18" i="58"/>
  <c r="M54" i="56" s="1"/>
  <c r="M55" i="56" s="1"/>
  <c r="B19" i="58"/>
  <c r="M56" i="56" s="1"/>
  <c r="B8" i="45"/>
  <c r="B9" i="45" s="1"/>
  <c r="C9" i="45" s="1"/>
  <c r="D9" i="45" s="1"/>
  <c r="E9" i="45" s="1"/>
  <c r="F9" i="45" s="1"/>
  <c r="B13" i="45"/>
  <c r="B8" i="43"/>
  <c r="B9" i="43" s="1"/>
  <c r="B13" i="43"/>
  <c r="B11" i="58"/>
  <c r="B10" i="58" s="1"/>
  <c r="B8" i="57"/>
  <c r="B13" i="57"/>
  <c r="DG144" i="68" l="1"/>
  <c r="DG136" i="68"/>
  <c r="DG120" i="68"/>
  <c r="DG128" i="68"/>
  <c r="DG112" i="68"/>
  <c r="DG104" i="68"/>
  <c r="DG88" i="68"/>
  <c r="DG80" i="68"/>
  <c r="DG96" i="68"/>
  <c r="DG72" i="68"/>
  <c r="DG56" i="68"/>
  <c r="DG143" i="68"/>
  <c r="DG64" i="68"/>
  <c r="DG119" i="68"/>
  <c r="DG135" i="68"/>
  <c r="DG103" i="68"/>
  <c r="DG95" i="68"/>
  <c r="DG127" i="68"/>
  <c r="DG111" i="68"/>
  <c r="DG87" i="68"/>
  <c r="DG79" i="68"/>
  <c r="DG55" i="68"/>
  <c r="DG142" i="68"/>
  <c r="DG63" i="68"/>
  <c r="DG134" i="68"/>
  <c r="DG126" i="68"/>
  <c r="DG118" i="68"/>
  <c r="DG71" i="68"/>
  <c r="DG110" i="68"/>
  <c r="DG86" i="68"/>
  <c r="DG94" i="68"/>
  <c r="DG102" i="68"/>
  <c r="DG78" i="68"/>
  <c r="DG141" i="68"/>
  <c r="DG54" i="68"/>
  <c r="DG70" i="68"/>
  <c r="DG133" i="68"/>
  <c r="DG125" i="68"/>
  <c r="DG101" i="68"/>
  <c r="DG109" i="68"/>
  <c r="DG117" i="68"/>
  <c r="DG93" i="68"/>
  <c r="DG77" i="68"/>
  <c r="DG62" i="68"/>
  <c r="DG132" i="68"/>
  <c r="DG140" i="68"/>
  <c r="DG85" i="68"/>
  <c r="DG61" i="68"/>
  <c r="DG53" i="68"/>
  <c r="DG108" i="68"/>
  <c r="DG124" i="68"/>
  <c r="DG116" i="68"/>
  <c r="DG84" i="68"/>
  <c r="DG69" i="68"/>
  <c r="DG100" i="68"/>
  <c r="DG68" i="68"/>
  <c r="DG76" i="68"/>
  <c r="DG60" i="68"/>
  <c r="DG28" i="68"/>
  <c r="DG52" i="68"/>
  <c r="DG92" i="68"/>
  <c r="DG75" i="68"/>
  <c r="DG91" i="68"/>
  <c r="DG83" i="68"/>
  <c r="DG67" i="68"/>
  <c r="DG51" i="68"/>
  <c r="DG59" i="68"/>
  <c r="DG131" i="68"/>
  <c r="DG139" i="68"/>
  <c r="DG107" i="68"/>
  <c r="DG138" i="68"/>
  <c r="DG27" i="68"/>
  <c r="DG123" i="68"/>
  <c r="DG115" i="68"/>
  <c r="DG99" i="68"/>
  <c r="DG130" i="68"/>
  <c r="DG137" i="68"/>
  <c r="DG74" i="68"/>
  <c r="DG66" i="68"/>
  <c r="DG106" i="68"/>
  <c r="DG114" i="68"/>
  <c r="DG122" i="68"/>
  <c r="DG58" i="68"/>
  <c r="DG129" i="68"/>
  <c r="DG121" i="68"/>
  <c r="DG90" i="68"/>
  <c r="DG113" i="68"/>
  <c r="DG57" i="68"/>
  <c r="DG81" i="68"/>
  <c r="DG97" i="68"/>
  <c r="DG65" i="68"/>
  <c r="DG82" i="68"/>
  <c r="DG98" i="68"/>
  <c r="DG73" i="68"/>
  <c r="DG50" i="68"/>
  <c r="DG105" i="68"/>
  <c r="DG89" i="68"/>
  <c r="DG49" i="68"/>
  <c r="DG145" i="68"/>
  <c r="DG29" i="68"/>
  <c r="B13" i="44"/>
  <c r="DG21" i="68"/>
  <c r="DH22" i="68"/>
  <c r="E9" i="58"/>
  <c r="D11" i="58" s="1"/>
  <c r="D10" i="58" s="1"/>
  <c r="B19" i="57"/>
  <c r="K56" i="56" s="1"/>
  <c r="DT62" i="56" s="1"/>
  <c r="S62" i="56" s="1"/>
  <c r="B18" i="43"/>
  <c r="B18" i="44"/>
  <c r="T74" i="8" s="1"/>
  <c r="T75" i="8" s="1"/>
  <c r="B19" i="43"/>
  <c r="B19" i="45"/>
  <c r="AF76" i="8" s="1"/>
  <c r="B18" i="45"/>
  <c r="AF74" i="8" s="1"/>
  <c r="AF75" i="8" s="1"/>
  <c r="B19" i="44"/>
  <c r="T76" i="8" s="1"/>
  <c r="B9" i="57"/>
  <c r="B18" i="57"/>
  <c r="K54" i="56" s="1"/>
  <c r="B11" i="45"/>
  <c r="B10" i="45" s="1"/>
  <c r="C9" i="44"/>
  <c r="B11" i="44" s="1"/>
  <c r="B10" i="44" s="1"/>
  <c r="C9" i="43"/>
  <c r="D9" i="43" s="1"/>
  <c r="AD78" i="8"/>
  <c r="B5" i="37" s="1"/>
  <c r="B13" i="37" s="1"/>
  <c r="B5" i="4"/>
  <c r="B5" i="36"/>
  <c r="B8" i="36" s="1"/>
  <c r="B9" i="36" s="1"/>
  <c r="C9" i="36" s="1"/>
  <c r="D9" i="36" s="1"/>
  <c r="E9" i="36" s="1"/>
  <c r="D11" i="36" s="1"/>
  <c r="D10" i="36" s="1"/>
  <c r="C11" i="45"/>
  <c r="C10" i="45" s="1"/>
  <c r="E11" i="45"/>
  <c r="E10" i="45" s="1"/>
  <c r="D11" i="45"/>
  <c r="D10" i="45" s="1"/>
  <c r="G9" i="45"/>
  <c r="DH144" i="68" l="1"/>
  <c r="DH136" i="68"/>
  <c r="DH128" i="68"/>
  <c r="DH120" i="68"/>
  <c r="DH104" i="68"/>
  <c r="DH96" i="68"/>
  <c r="DH112" i="68"/>
  <c r="DH64" i="68"/>
  <c r="DH88" i="68"/>
  <c r="DH80" i="68"/>
  <c r="DH72" i="68"/>
  <c r="DH56" i="68"/>
  <c r="DH143" i="68"/>
  <c r="DH119" i="68"/>
  <c r="DH135" i="68"/>
  <c r="DH127" i="68"/>
  <c r="DH111" i="68"/>
  <c r="DH103" i="68"/>
  <c r="DH95" i="68"/>
  <c r="DH87" i="68"/>
  <c r="DH79" i="68"/>
  <c r="DH71" i="68"/>
  <c r="DH63" i="68"/>
  <c r="DH55" i="68"/>
  <c r="DH142" i="68"/>
  <c r="DH118" i="68"/>
  <c r="DH110" i="68"/>
  <c r="DH126" i="68"/>
  <c r="DH134" i="68"/>
  <c r="DH94" i="68"/>
  <c r="DH102" i="68"/>
  <c r="DH86" i="68"/>
  <c r="DH78" i="68"/>
  <c r="DH141" i="68"/>
  <c r="DH62" i="68"/>
  <c r="DH70" i="68"/>
  <c r="DH54" i="68"/>
  <c r="DH117" i="68"/>
  <c r="DH125" i="68"/>
  <c r="DH109" i="68"/>
  <c r="DH133" i="68"/>
  <c r="DH85" i="68"/>
  <c r="DH101" i="68"/>
  <c r="DH69" i="68"/>
  <c r="DH140" i="68"/>
  <c r="DH93" i="68"/>
  <c r="DH77" i="68"/>
  <c r="DH61" i="68"/>
  <c r="DH53" i="68"/>
  <c r="DH108" i="68"/>
  <c r="DH76" i="68"/>
  <c r="DH132" i="68"/>
  <c r="DH100" i="68"/>
  <c r="DH84" i="68"/>
  <c r="DH68" i="68"/>
  <c r="DH124" i="68"/>
  <c r="DH60" i="68"/>
  <c r="DH116" i="68"/>
  <c r="DH52" i="68"/>
  <c r="DH92" i="68"/>
  <c r="DH75" i="68"/>
  <c r="DH28" i="68"/>
  <c r="DH91" i="68"/>
  <c r="DH59" i="68"/>
  <c r="DH83" i="68"/>
  <c r="DH139" i="68"/>
  <c r="DH27" i="68"/>
  <c r="DH67" i="68"/>
  <c r="DH51" i="68"/>
  <c r="DH123" i="68"/>
  <c r="DH115" i="68"/>
  <c r="DH99" i="68"/>
  <c r="DH131" i="68"/>
  <c r="DH107" i="68"/>
  <c r="DH50" i="68"/>
  <c r="DH106" i="68"/>
  <c r="DH130" i="68"/>
  <c r="DH114" i="68"/>
  <c r="DH122" i="68"/>
  <c r="DH129" i="68"/>
  <c r="DH138" i="68"/>
  <c r="DH98" i="68"/>
  <c r="DH90" i="68"/>
  <c r="DH82" i="68"/>
  <c r="DH137" i="68"/>
  <c r="DH74" i="68"/>
  <c r="DH66" i="68"/>
  <c r="DH97" i="68"/>
  <c r="DH89" i="68"/>
  <c r="DH65" i="68"/>
  <c r="DH81" i="68"/>
  <c r="DH121" i="68"/>
  <c r="DH105" i="68"/>
  <c r="DH73" i="68"/>
  <c r="DH57" i="68"/>
  <c r="DH58" i="68"/>
  <c r="DH113" i="68"/>
  <c r="DH49" i="68"/>
  <c r="DH145" i="68"/>
  <c r="DH29" i="68"/>
  <c r="N54" i="56"/>
  <c r="DS61" i="56"/>
  <c r="M61" i="56" s="1"/>
  <c r="DT61" i="56"/>
  <c r="S61" i="56" s="1"/>
  <c r="N57" i="56"/>
  <c r="M62" i="56" s="1"/>
  <c r="N56" i="56"/>
  <c r="DI22" i="68"/>
  <c r="DH21" i="68"/>
  <c r="F9" i="58"/>
  <c r="E11" i="58" s="1"/>
  <c r="E10" i="58" s="1"/>
  <c r="B13" i="36"/>
  <c r="C9" i="57"/>
  <c r="B11" i="57" s="1"/>
  <c r="B10" i="57" s="1"/>
  <c r="K55" i="56"/>
  <c r="N55" i="56" s="1"/>
  <c r="M76" i="8"/>
  <c r="M74" i="8"/>
  <c r="M75" i="8" s="1"/>
  <c r="B19" i="36"/>
  <c r="B18" i="36"/>
  <c r="B8" i="4"/>
  <c r="B18" i="4" s="1"/>
  <c r="B13" i="4"/>
  <c r="B11" i="43"/>
  <c r="B10" i="43" s="1"/>
  <c r="C11" i="36"/>
  <c r="C10" i="36" s="1"/>
  <c r="C11" i="43"/>
  <c r="C10" i="43" s="1"/>
  <c r="E9" i="43"/>
  <c r="B8" i="37"/>
  <c r="D9" i="44"/>
  <c r="C11" i="44" s="1"/>
  <c r="C10" i="44" s="1"/>
  <c r="B11" i="36"/>
  <c r="B10" i="36" s="1"/>
  <c r="F9" i="36"/>
  <c r="E11" i="36" s="1"/>
  <c r="E10" i="36" s="1"/>
  <c r="H9" i="45"/>
  <c r="G11" i="45" s="1"/>
  <c r="G10" i="45" s="1"/>
  <c r="F11" i="45"/>
  <c r="F10" i="45" s="1"/>
  <c r="DI136" i="68" l="1"/>
  <c r="DI144" i="68"/>
  <c r="DI128" i="68"/>
  <c r="DI120" i="68"/>
  <c r="DI112" i="68"/>
  <c r="DI96" i="68"/>
  <c r="DI104" i="68"/>
  <c r="DI72" i="68"/>
  <c r="DI88" i="68"/>
  <c r="DI80" i="68"/>
  <c r="DI64" i="68"/>
  <c r="DI56" i="68"/>
  <c r="DI143" i="68"/>
  <c r="DI135" i="68"/>
  <c r="DI119" i="68"/>
  <c r="DI127" i="68"/>
  <c r="DI111" i="68"/>
  <c r="DI103" i="68"/>
  <c r="DI87" i="68"/>
  <c r="DI95" i="68"/>
  <c r="DI79" i="68"/>
  <c r="DI71" i="68"/>
  <c r="DI63" i="68"/>
  <c r="DI55" i="68"/>
  <c r="DI126" i="68"/>
  <c r="DI118" i="68"/>
  <c r="DI110" i="68"/>
  <c r="DI142" i="68"/>
  <c r="DI134" i="68"/>
  <c r="DI102" i="68"/>
  <c r="DI94" i="68"/>
  <c r="DI86" i="68"/>
  <c r="DI78" i="68"/>
  <c r="DI54" i="68"/>
  <c r="DI70" i="68"/>
  <c r="DI141" i="68"/>
  <c r="DI62" i="68"/>
  <c r="DI133" i="68"/>
  <c r="DI109" i="68"/>
  <c r="DI101" i="68"/>
  <c r="DI117" i="68"/>
  <c r="DI85" i="68"/>
  <c r="DI93" i="68"/>
  <c r="DI124" i="68"/>
  <c r="DI125" i="68"/>
  <c r="DI77" i="68"/>
  <c r="DI61" i="68"/>
  <c r="DI53" i="68"/>
  <c r="DI132" i="68"/>
  <c r="DI116" i="68"/>
  <c r="DI108" i="68"/>
  <c r="DI69" i="68"/>
  <c r="DI140" i="68"/>
  <c r="DI100" i="68"/>
  <c r="DI84" i="68"/>
  <c r="DI52" i="68"/>
  <c r="DI60" i="68"/>
  <c r="DI28" i="68"/>
  <c r="DI92" i="68"/>
  <c r="DI76" i="68"/>
  <c r="DI68" i="68"/>
  <c r="DI75" i="68"/>
  <c r="DI83" i="68"/>
  <c r="DI139" i="68"/>
  <c r="DI67" i="68"/>
  <c r="DI27" i="68"/>
  <c r="DI91" i="68"/>
  <c r="DI51" i="68"/>
  <c r="DI107" i="68"/>
  <c r="DI131" i="68"/>
  <c r="DI99" i="68"/>
  <c r="DI130" i="68"/>
  <c r="DI138" i="68"/>
  <c r="DI106" i="68"/>
  <c r="DI123" i="68"/>
  <c r="DI114" i="68"/>
  <c r="DI122" i="68"/>
  <c r="DI50" i="68"/>
  <c r="DI129" i="68"/>
  <c r="DI82" i="68"/>
  <c r="DI121" i="68"/>
  <c r="DI115" i="68"/>
  <c r="DI98" i="68"/>
  <c r="DI90" i="68"/>
  <c r="DI59" i="68"/>
  <c r="DI137" i="68"/>
  <c r="DI58" i="68"/>
  <c r="DI97" i="68"/>
  <c r="DI65" i="68"/>
  <c r="DI73" i="68"/>
  <c r="DI74" i="68"/>
  <c r="DI81" i="68"/>
  <c r="DI66" i="68"/>
  <c r="DI113" i="68"/>
  <c r="DI105" i="68"/>
  <c r="DI49" i="68"/>
  <c r="DI89" i="68"/>
  <c r="DI57" i="68"/>
  <c r="DI145" i="68"/>
  <c r="DI29" i="68"/>
  <c r="R74" i="8"/>
  <c r="R75" i="8" s="1"/>
  <c r="U75" i="8" s="1"/>
  <c r="R76" i="8"/>
  <c r="U77" i="8" s="1"/>
  <c r="T83" i="8" s="1"/>
  <c r="DJ22" i="68"/>
  <c r="DI21" i="68"/>
  <c r="G9" i="58"/>
  <c r="F11" i="58" s="1"/>
  <c r="F10" i="58" s="1"/>
  <c r="D9" i="57"/>
  <c r="B19" i="4"/>
  <c r="B9" i="4"/>
  <c r="C9" i="4" s="1"/>
  <c r="D9" i="4" s="1"/>
  <c r="E9" i="4" s="1"/>
  <c r="F9" i="4" s="1"/>
  <c r="G9" i="4" s="1"/>
  <c r="K74" i="8"/>
  <c r="K75" i="8" s="1"/>
  <c r="E9" i="44"/>
  <c r="F9" i="44" s="1"/>
  <c r="B18" i="37"/>
  <c r="B9" i="37"/>
  <c r="B19" i="37"/>
  <c r="D11" i="43"/>
  <c r="D10" i="43" s="1"/>
  <c r="F9" i="43"/>
  <c r="G9" i="36"/>
  <c r="F11" i="36" s="1"/>
  <c r="I9" i="45"/>
  <c r="H11" i="45" s="1"/>
  <c r="H10" i="45" s="1"/>
  <c r="DJ136" i="68" l="1"/>
  <c r="DJ144" i="68"/>
  <c r="DJ128" i="68"/>
  <c r="DJ112" i="68"/>
  <c r="DJ96" i="68"/>
  <c r="DJ120" i="68"/>
  <c r="DJ104" i="68"/>
  <c r="DJ72" i="68"/>
  <c r="DJ88" i="68"/>
  <c r="DJ80" i="68"/>
  <c r="DJ64" i="68"/>
  <c r="DJ56" i="68"/>
  <c r="DJ135" i="68"/>
  <c r="DJ127" i="68"/>
  <c r="DJ119" i="68"/>
  <c r="DJ143" i="68"/>
  <c r="DJ95" i="68"/>
  <c r="DJ103" i="68"/>
  <c r="DJ71" i="68"/>
  <c r="DJ111" i="68"/>
  <c r="DJ87" i="68"/>
  <c r="DJ79" i="68"/>
  <c r="DJ55" i="68"/>
  <c r="DJ63" i="68"/>
  <c r="DJ142" i="68"/>
  <c r="DJ118" i="68"/>
  <c r="DJ134" i="68"/>
  <c r="DJ126" i="68"/>
  <c r="DJ110" i="68"/>
  <c r="DJ102" i="68"/>
  <c r="DJ94" i="68"/>
  <c r="DJ70" i="68"/>
  <c r="DJ141" i="68"/>
  <c r="DJ86" i="68"/>
  <c r="DJ62" i="68"/>
  <c r="DJ133" i="68"/>
  <c r="DJ54" i="68"/>
  <c r="DJ78" i="68"/>
  <c r="DJ125" i="68"/>
  <c r="DJ109" i="68"/>
  <c r="DJ101" i="68"/>
  <c r="DJ117" i="68"/>
  <c r="DJ77" i="68"/>
  <c r="DJ93" i="68"/>
  <c r="DJ85" i="68"/>
  <c r="DJ140" i="68"/>
  <c r="DJ61" i="68"/>
  <c r="DJ132" i="68"/>
  <c r="DJ69" i="68"/>
  <c r="DJ124" i="68"/>
  <c r="DJ116" i="68"/>
  <c r="DJ100" i="68"/>
  <c r="DJ53" i="68"/>
  <c r="DJ76" i="68"/>
  <c r="DJ108" i="68"/>
  <c r="DJ92" i="68"/>
  <c r="DJ68" i="68"/>
  <c r="DJ60" i="68"/>
  <c r="DJ28" i="68"/>
  <c r="DJ91" i="68"/>
  <c r="DJ84" i="68"/>
  <c r="DJ83" i="68"/>
  <c r="DJ52" i="68"/>
  <c r="DJ131" i="68"/>
  <c r="DJ51" i="68"/>
  <c r="DJ27" i="68"/>
  <c r="DJ75" i="68"/>
  <c r="DJ139" i="68"/>
  <c r="DJ59" i="68"/>
  <c r="DJ67" i="68"/>
  <c r="DJ99" i="68"/>
  <c r="DJ130" i="68"/>
  <c r="DJ123" i="68"/>
  <c r="DJ115" i="68"/>
  <c r="DJ138" i="68"/>
  <c r="DJ114" i="68"/>
  <c r="DJ122" i="68"/>
  <c r="DJ50" i="68"/>
  <c r="DJ121" i="68"/>
  <c r="DJ98" i="68"/>
  <c r="DJ90" i="68"/>
  <c r="DJ74" i="68"/>
  <c r="DJ107" i="68"/>
  <c r="DJ66" i="68"/>
  <c r="DJ73" i="68"/>
  <c r="DJ57" i="68"/>
  <c r="DJ129" i="68"/>
  <c r="DJ113" i="68"/>
  <c r="DJ106" i="68"/>
  <c r="DJ58" i="68"/>
  <c r="DJ137" i="68"/>
  <c r="DJ97" i="68"/>
  <c r="DJ105" i="68"/>
  <c r="DJ81" i="68"/>
  <c r="DJ89" i="68"/>
  <c r="DJ49" i="68"/>
  <c r="DJ82" i="68"/>
  <c r="DJ65" i="68"/>
  <c r="DJ145" i="68"/>
  <c r="DJ29" i="68"/>
  <c r="FX82" i="8"/>
  <c r="T82" i="8" s="1"/>
  <c r="U74" i="8"/>
  <c r="FX84" i="8"/>
  <c r="X82" i="8" s="1"/>
  <c r="FX85" i="8"/>
  <c r="X83" i="8" s="1"/>
  <c r="U76" i="8"/>
  <c r="H9" i="58"/>
  <c r="G11" i="58" s="1"/>
  <c r="G10" i="58" s="1"/>
  <c r="DK22" i="68"/>
  <c r="DJ21" i="68"/>
  <c r="E9" i="57"/>
  <c r="D11" i="57" s="1"/>
  <c r="D10" i="57" s="1"/>
  <c r="C11" i="57"/>
  <c r="C10" i="57" s="1"/>
  <c r="K76" i="8"/>
  <c r="C11" i="4"/>
  <c r="C10" i="4" s="1"/>
  <c r="D11" i="4"/>
  <c r="D10" i="4" s="1"/>
  <c r="B11" i="4"/>
  <c r="B10" i="4" s="1"/>
  <c r="E11" i="4"/>
  <c r="E10" i="4" s="1"/>
  <c r="D11" i="44"/>
  <c r="D10" i="44" s="1"/>
  <c r="C9" i="37"/>
  <c r="B11" i="37" s="1"/>
  <c r="B10" i="37" s="1"/>
  <c r="AD74" i="8"/>
  <c r="AD75" i="8" s="1"/>
  <c r="E11" i="43"/>
  <c r="E10" i="43" s="1"/>
  <c r="G9" i="43"/>
  <c r="H9" i="43" s="1"/>
  <c r="E11" i="44"/>
  <c r="E10" i="44" s="1"/>
  <c r="G9" i="44"/>
  <c r="H9" i="44" s="1"/>
  <c r="AD76" i="8"/>
  <c r="H9" i="36"/>
  <c r="G11" i="36" s="1"/>
  <c r="G10" i="36" s="1"/>
  <c r="F10" i="36"/>
  <c r="H9" i="4"/>
  <c r="G11" i="4" s="1"/>
  <c r="G10" i="4" s="1"/>
  <c r="F11" i="4"/>
  <c r="F10" i="4" s="1"/>
  <c r="J9" i="45"/>
  <c r="I11" i="45" s="1"/>
  <c r="DK136" i="68" l="1"/>
  <c r="DK144" i="68"/>
  <c r="DK128" i="68"/>
  <c r="DK120" i="68"/>
  <c r="DK112" i="68"/>
  <c r="DK104" i="68"/>
  <c r="DK96" i="68"/>
  <c r="DK64" i="68"/>
  <c r="DK88" i="68"/>
  <c r="DK80" i="68"/>
  <c r="DK72" i="68"/>
  <c r="DK56" i="68"/>
  <c r="DK143" i="68"/>
  <c r="DK127" i="68"/>
  <c r="DK111" i="68"/>
  <c r="DK135" i="68"/>
  <c r="DK119" i="68"/>
  <c r="DK103" i="68"/>
  <c r="DK95" i="68"/>
  <c r="DK87" i="68"/>
  <c r="DK63" i="68"/>
  <c r="DK79" i="68"/>
  <c r="DK55" i="68"/>
  <c r="DK134" i="68"/>
  <c r="DK142" i="68"/>
  <c r="DK71" i="68"/>
  <c r="DK118" i="68"/>
  <c r="DK126" i="68"/>
  <c r="DK110" i="68"/>
  <c r="DK102" i="68"/>
  <c r="DK94" i="68"/>
  <c r="DK141" i="68"/>
  <c r="DK54" i="68"/>
  <c r="DK86" i="68"/>
  <c r="DK70" i="68"/>
  <c r="DK62" i="68"/>
  <c r="DK125" i="68"/>
  <c r="DK78" i="68"/>
  <c r="DK133" i="68"/>
  <c r="DK109" i="68"/>
  <c r="DK93" i="68"/>
  <c r="DK101" i="68"/>
  <c r="DK85" i="68"/>
  <c r="DK117" i="68"/>
  <c r="DK69" i="68"/>
  <c r="DK61" i="68"/>
  <c r="DK53" i="68"/>
  <c r="DK124" i="68"/>
  <c r="DK108" i="68"/>
  <c r="DK92" i="68"/>
  <c r="DK140" i="68"/>
  <c r="DK116" i="68"/>
  <c r="DK100" i="68"/>
  <c r="DK84" i="68"/>
  <c r="DK68" i="68"/>
  <c r="DK28" i="68"/>
  <c r="DK76" i="68"/>
  <c r="DK52" i="68"/>
  <c r="DK77" i="68"/>
  <c r="DK132" i="68"/>
  <c r="DK91" i="68"/>
  <c r="DK139" i="68"/>
  <c r="DK75" i="68"/>
  <c r="DK51" i="68"/>
  <c r="DK83" i="68"/>
  <c r="DK59" i="68"/>
  <c r="DK67" i="68"/>
  <c r="DK27" i="68"/>
  <c r="DK131" i="68"/>
  <c r="DK60" i="68"/>
  <c r="DK99" i="68"/>
  <c r="DK138" i="68"/>
  <c r="DK123" i="68"/>
  <c r="DK115" i="68"/>
  <c r="DK107" i="68"/>
  <c r="DK50" i="68"/>
  <c r="DK129" i="68"/>
  <c r="DK74" i="68"/>
  <c r="DK98" i="68"/>
  <c r="DK90" i="68"/>
  <c r="DK113" i="68"/>
  <c r="DK130" i="68"/>
  <c r="DK137" i="68"/>
  <c r="DK58" i="68"/>
  <c r="DK122" i="68"/>
  <c r="DK82" i="68"/>
  <c r="DK106" i="68"/>
  <c r="DK97" i="68"/>
  <c r="DK121" i="68"/>
  <c r="DK89" i="68"/>
  <c r="DK57" i="68"/>
  <c r="DK49" i="68"/>
  <c r="DK66" i="68"/>
  <c r="DK114" i="68"/>
  <c r="DK105" i="68"/>
  <c r="DK81" i="68"/>
  <c r="DK65" i="68"/>
  <c r="DK73" i="68"/>
  <c r="DK145" i="68"/>
  <c r="DK29" i="68"/>
  <c r="I9" i="58"/>
  <c r="H11" i="58" s="1"/>
  <c r="H10" i="58" s="1"/>
  <c r="DK21" i="68"/>
  <c r="DL22" i="68"/>
  <c r="F9" i="57"/>
  <c r="E11" i="57" s="1"/>
  <c r="E10" i="57" s="1"/>
  <c r="F11" i="44"/>
  <c r="F10" i="44" s="1"/>
  <c r="F11" i="43"/>
  <c r="F10" i="43" s="1"/>
  <c r="G11" i="43"/>
  <c r="G10" i="43" s="1"/>
  <c r="I9" i="43"/>
  <c r="G11" i="44"/>
  <c r="G10" i="44" s="1"/>
  <c r="I9" i="44"/>
  <c r="J9" i="44" s="1"/>
  <c r="I11" i="44" s="1"/>
  <c r="I10" i="44" s="1"/>
  <c r="D9" i="37"/>
  <c r="E9" i="37" s="1"/>
  <c r="I9" i="36"/>
  <c r="H11" i="36" s="1"/>
  <c r="H10" i="36" s="1"/>
  <c r="I10" i="45"/>
  <c r="I9" i="4"/>
  <c r="K9" i="45"/>
  <c r="DL144" i="68" l="1"/>
  <c r="DL128" i="68"/>
  <c r="DL136" i="68"/>
  <c r="DL120" i="68"/>
  <c r="DL112" i="68"/>
  <c r="DL104" i="68"/>
  <c r="DL88" i="68"/>
  <c r="DL96" i="68"/>
  <c r="DL72" i="68"/>
  <c r="DL80" i="68"/>
  <c r="DL64" i="68"/>
  <c r="DL56" i="68"/>
  <c r="DL135" i="68"/>
  <c r="DL119" i="68"/>
  <c r="DL127" i="68"/>
  <c r="DL111" i="68"/>
  <c r="DL143" i="68"/>
  <c r="DL103" i="68"/>
  <c r="DL95" i="68"/>
  <c r="DL63" i="68"/>
  <c r="DL87" i="68"/>
  <c r="DL79" i="68"/>
  <c r="DL71" i="68"/>
  <c r="DL55" i="68"/>
  <c r="DL110" i="68"/>
  <c r="DL126" i="68"/>
  <c r="DL118" i="68"/>
  <c r="DL142" i="68"/>
  <c r="DL134" i="68"/>
  <c r="DL102" i="68"/>
  <c r="DL86" i="68"/>
  <c r="DL94" i="68"/>
  <c r="DL141" i="68"/>
  <c r="DL70" i="68"/>
  <c r="DL133" i="68"/>
  <c r="DL62" i="68"/>
  <c r="DL78" i="68"/>
  <c r="DL54" i="68"/>
  <c r="DL77" i="68"/>
  <c r="DL109" i="68"/>
  <c r="DL93" i="68"/>
  <c r="DL117" i="68"/>
  <c r="DL101" i="68"/>
  <c r="DL85" i="68"/>
  <c r="DL125" i="68"/>
  <c r="DL140" i="68"/>
  <c r="DL53" i="68"/>
  <c r="DL132" i="68"/>
  <c r="DL69" i="68"/>
  <c r="DL61" i="68"/>
  <c r="DL124" i="68"/>
  <c r="DL116" i="68"/>
  <c r="DL100" i="68"/>
  <c r="DL108" i="68"/>
  <c r="DL68" i="68"/>
  <c r="DL52" i="68"/>
  <c r="DL92" i="68"/>
  <c r="DL84" i="68"/>
  <c r="DL76" i="68"/>
  <c r="DL60" i="68"/>
  <c r="DL75" i="68"/>
  <c r="DL83" i="68"/>
  <c r="DL28" i="68"/>
  <c r="DL131" i="68"/>
  <c r="DL67" i="68"/>
  <c r="DL91" i="68"/>
  <c r="DL51" i="68"/>
  <c r="DL139" i="68"/>
  <c r="DL59" i="68"/>
  <c r="DL27" i="68"/>
  <c r="DL99" i="68"/>
  <c r="DL130" i="68"/>
  <c r="DL122" i="68"/>
  <c r="DL123" i="68"/>
  <c r="DL115" i="68"/>
  <c r="DL107" i="68"/>
  <c r="DL138" i="68"/>
  <c r="DL121" i="68"/>
  <c r="DL114" i="68"/>
  <c r="DL98" i="68"/>
  <c r="DL90" i="68"/>
  <c r="DL58" i="68"/>
  <c r="DL50" i="68"/>
  <c r="DL129" i="68"/>
  <c r="DL82" i="68"/>
  <c r="DL106" i="68"/>
  <c r="DL137" i="68"/>
  <c r="DL74" i="68"/>
  <c r="DL66" i="68"/>
  <c r="DL97" i="68"/>
  <c r="DL73" i="68"/>
  <c r="DL57" i="68"/>
  <c r="DL113" i="68"/>
  <c r="DL105" i="68"/>
  <c r="DL65" i="68"/>
  <c r="DL49" i="68"/>
  <c r="DL81" i="68"/>
  <c r="DL89" i="68"/>
  <c r="DL145" i="68"/>
  <c r="DL29" i="68"/>
  <c r="J9" i="58"/>
  <c r="I11" i="58" s="1"/>
  <c r="I10" i="58" s="1"/>
  <c r="DM22" i="68"/>
  <c r="DL21" i="68"/>
  <c r="G9" i="57"/>
  <c r="F11" i="57" s="1"/>
  <c r="F10" i="57" s="1"/>
  <c r="C11" i="37"/>
  <c r="C10" i="37" s="1"/>
  <c r="K9" i="44"/>
  <c r="L9" i="44" s="1"/>
  <c r="K11" i="44" s="1"/>
  <c r="K10" i="44" s="1"/>
  <c r="H11" i="44"/>
  <c r="H10" i="44" s="1"/>
  <c r="D11" i="37"/>
  <c r="D10" i="37" s="1"/>
  <c r="F9" i="37"/>
  <c r="H11" i="43"/>
  <c r="H10" i="43" s="1"/>
  <c r="J9" i="43"/>
  <c r="J9" i="36"/>
  <c r="I11" i="36" s="1"/>
  <c r="I10" i="36" s="1"/>
  <c r="J9" i="4"/>
  <c r="I11" i="4" s="1"/>
  <c r="I10" i="4" s="1"/>
  <c r="H11" i="4"/>
  <c r="L9" i="45"/>
  <c r="K11" i="45" s="1"/>
  <c r="K10" i="45" s="1"/>
  <c r="J11" i="45"/>
  <c r="DM144" i="68" l="1"/>
  <c r="DM136" i="68"/>
  <c r="DM128" i="68"/>
  <c r="DM120" i="68"/>
  <c r="DM112" i="68"/>
  <c r="DM96" i="68"/>
  <c r="DM104" i="68"/>
  <c r="DM88" i="68"/>
  <c r="DM80" i="68"/>
  <c r="DM72" i="68"/>
  <c r="DM64" i="68"/>
  <c r="DM56" i="68"/>
  <c r="DM143" i="68"/>
  <c r="DM127" i="68"/>
  <c r="DM111" i="68"/>
  <c r="DM135" i="68"/>
  <c r="DM103" i="68"/>
  <c r="DM95" i="68"/>
  <c r="DM119" i="68"/>
  <c r="DM87" i="68"/>
  <c r="DM79" i="68"/>
  <c r="DM71" i="68"/>
  <c r="DM63" i="68"/>
  <c r="DM55" i="68"/>
  <c r="DM142" i="68"/>
  <c r="DM126" i="68"/>
  <c r="DM118" i="68"/>
  <c r="DM78" i="68"/>
  <c r="DM110" i="68"/>
  <c r="DM94" i="68"/>
  <c r="DM102" i="68"/>
  <c r="DM134" i="68"/>
  <c r="DM86" i="68"/>
  <c r="DM54" i="68"/>
  <c r="DM70" i="68"/>
  <c r="DM62" i="68"/>
  <c r="DM133" i="68"/>
  <c r="DM117" i="68"/>
  <c r="DM109" i="68"/>
  <c r="DM93" i="68"/>
  <c r="DM101" i="68"/>
  <c r="DM140" i="68"/>
  <c r="DM61" i="68"/>
  <c r="DM69" i="68"/>
  <c r="DM85" i="68"/>
  <c r="DM141" i="68"/>
  <c r="DM125" i="68"/>
  <c r="DM53" i="68"/>
  <c r="DM132" i="68"/>
  <c r="DM77" i="68"/>
  <c r="DM84" i="68"/>
  <c r="DM100" i="68"/>
  <c r="DM108" i="68"/>
  <c r="DM124" i="68"/>
  <c r="DM92" i="68"/>
  <c r="DM76" i="68"/>
  <c r="DM52" i="68"/>
  <c r="DM116" i="68"/>
  <c r="DM68" i="68"/>
  <c r="DM60" i="68"/>
  <c r="DM28" i="68"/>
  <c r="DM91" i="68"/>
  <c r="DM83" i="68"/>
  <c r="DM75" i="68"/>
  <c r="DM51" i="68"/>
  <c r="DM27" i="68"/>
  <c r="DM139" i="68"/>
  <c r="DM67" i="68"/>
  <c r="DM59" i="68"/>
  <c r="DM131" i="68"/>
  <c r="DM123" i="68"/>
  <c r="DM115" i="68"/>
  <c r="DM107" i="68"/>
  <c r="DM122" i="68"/>
  <c r="DM114" i="68"/>
  <c r="DM90" i="68"/>
  <c r="DM113" i="68"/>
  <c r="DM58" i="68"/>
  <c r="DM50" i="68"/>
  <c r="DM129" i="68"/>
  <c r="DM99" i="68"/>
  <c r="DM98" i="68"/>
  <c r="DM82" i="68"/>
  <c r="DM74" i="68"/>
  <c r="DM138" i="68"/>
  <c r="DM106" i="68"/>
  <c r="DM66" i="68"/>
  <c r="DM130" i="68"/>
  <c r="DM137" i="68"/>
  <c r="DM49" i="68"/>
  <c r="DM81" i="68"/>
  <c r="DM97" i="68"/>
  <c r="DM105" i="68"/>
  <c r="DM57" i="68"/>
  <c r="DM89" i="68"/>
  <c r="DM65" i="68"/>
  <c r="DM73" i="68"/>
  <c r="DM121" i="68"/>
  <c r="DM145" i="68"/>
  <c r="DM29" i="68"/>
  <c r="K9" i="58"/>
  <c r="J11" i="58" s="1"/>
  <c r="J10" i="58" s="1"/>
  <c r="DN22" i="68"/>
  <c r="DM21" i="68"/>
  <c r="H9" i="57"/>
  <c r="G11" i="57" s="1"/>
  <c r="G10" i="57" s="1"/>
  <c r="J11" i="44"/>
  <c r="J10" i="44" s="1"/>
  <c r="I11" i="43"/>
  <c r="I10" i="43" s="1"/>
  <c r="K9" i="43"/>
  <c r="E11" i="37"/>
  <c r="E10" i="37" s="1"/>
  <c r="G9" i="37"/>
  <c r="F11" i="37" s="1"/>
  <c r="F10" i="37" s="1"/>
  <c r="K9" i="36"/>
  <c r="J11" i="36" s="1"/>
  <c r="J10" i="36" s="1"/>
  <c r="J10" i="45"/>
  <c r="H10" i="4"/>
  <c r="M9" i="44"/>
  <c r="M9" i="45"/>
  <c r="K9" i="4"/>
  <c r="J11" i="4" s="1"/>
  <c r="J10" i="4" s="1"/>
  <c r="DN144" i="68" l="1"/>
  <c r="DN136" i="68"/>
  <c r="DN128" i="68"/>
  <c r="DN112" i="68"/>
  <c r="DN120" i="68"/>
  <c r="DN104" i="68"/>
  <c r="DN96" i="68"/>
  <c r="DN80" i="68"/>
  <c r="DN72" i="68"/>
  <c r="DN88" i="68"/>
  <c r="DN56" i="68"/>
  <c r="DN64" i="68"/>
  <c r="DN143" i="68"/>
  <c r="DN135" i="68"/>
  <c r="DN127" i="68"/>
  <c r="DN119" i="68"/>
  <c r="DN95" i="68"/>
  <c r="DN103" i="68"/>
  <c r="DN111" i="68"/>
  <c r="DN87" i="68"/>
  <c r="DN79" i="68"/>
  <c r="DN71" i="68"/>
  <c r="DN55" i="68"/>
  <c r="DN63" i="68"/>
  <c r="DN142" i="68"/>
  <c r="DN118" i="68"/>
  <c r="DN134" i="68"/>
  <c r="DN126" i="68"/>
  <c r="DN102" i="68"/>
  <c r="DN86" i="68"/>
  <c r="DN110" i="68"/>
  <c r="DN94" i="68"/>
  <c r="DN125" i="68"/>
  <c r="DN70" i="68"/>
  <c r="DN62" i="68"/>
  <c r="DN133" i="68"/>
  <c r="DN78" i="68"/>
  <c r="DN54" i="68"/>
  <c r="DN141" i="68"/>
  <c r="DN117" i="68"/>
  <c r="DN93" i="68"/>
  <c r="DN109" i="68"/>
  <c r="DN85" i="68"/>
  <c r="DN101" i="68"/>
  <c r="DN77" i="68"/>
  <c r="DN140" i="68"/>
  <c r="DN61" i="68"/>
  <c r="DN69" i="68"/>
  <c r="DN53" i="68"/>
  <c r="DN92" i="68"/>
  <c r="DN132" i="68"/>
  <c r="DN124" i="68"/>
  <c r="DN116" i="68"/>
  <c r="DN84" i="68"/>
  <c r="DN52" i="68"/>
  <c r="DN68" i="68"/>
  <c r="DN100" i="68"/>
  <c r="DN76" i="68"/>
  <c r="DN108" i="68"/>
  <c r="DN60" i="68"/>
  <c r="DN28" i="68"/>
  <c r="DN91" i="68"/>
  <c r="DN83" i="68"/>
  <c r="DN75" i="68"/>
  <c r="DN139" i="68"/>
  <c r="DN67" i="68"/>
  <c r="DN51" i="68"/>
  <c r="DN59" i="68"/>
  <c r="DN27" i="68"/>
  <c r="DN131" i="68"/>
  <c r="DN115" i="68"/>
  <c r="DN107" i="68"/>
  <c r="DN138" i="68"/>
  <c r="DN123" i="68"/>
  <c r="DN99" i="68"/>
  <c r="DN130" i="68"/>
  <c r="DN74" i="68"/>
  <c r="DN129" i="68"/>
  <c r="DN58" i="68"/>
  <c r="DN50" i="68"/>
  <c r="DN98" i="68"/>
  <c r="DN82" i="68"/>
  <c r="DN137" i="68"/>
  <c r="DN66" i="68"/>
  <c r="DN122" i="68"/>
  <c r="DN106" i="68"/>
  <c r="DN121" i="68"/>
  <c r="DN114" i="68"/>
  <c r="DN73" i="68"/>
  <c r="DN90" i="68"/>
  <c r="DN89" i="68"/>
  <c r="DN105" i="68"/>
  <c r="DN113" i="68"/>
  <c r="DN81" i="68"/>
  <c r="DN49" i="68"/>
  <c r="DN57" i="68"/>
  <c r="DN97" i="68"/>
  <c r="DN65" i="68"/>
  <c r="DN145" i="68"/>
  <c r="DN29" i="68"/>
  <c r="L9" i="58"/>
  <c r="K11" i="58" s="1"/>
  <c r="K10" i="58" s="1"/>
  <c r="DO22" i="68"/>
  <c r="DN21" i="68"/>
  <c r="I9" i="57"/>
  <c r="H11" i="57" s="1"/>
  <c r="H10" i="57" s="1"/>
  <c r="H9" i="37"/>
  <c r="G11" i="37" s="1"/>
  <c r="G10" i="37" s="1"/>
  <c r="J11" i="43"/>
  <c r="J10" i="43" s="1"/>
  <c r="L9" i="43"/>
  <c r="L9" i="36"/>
  <c r="K11" i="36" s="1"/>
  <c r="K10" i="36" s="1"/>
  <c r="L9" i="4"/>
  <c r="K11" i="4" s="1"/>
  <c r="K10" i="4" s="1"/>
  <c r="N9" i="45"/>
  <c r="M11" i="45" s="1"/>
  <c r="M10" i="45" s="1"/>
  <c r="N9" i="44"/>
  <c r="M11" i="44" s="1"/>
  <c r="M10" i="44" s="1"/>
  <c r="L11" i="45"/>
  <c r="L11" i="44"/>
  <c r="DO136" i="68" l="1"/>
  <c r="DO128" i="68"/>
  <c r="DO144" i="68"/>
  <c r="DO120" i="68"/>
  <c r="DO112" i="68"/>
  <c r="DO104" i="68"/>
  <c r="DO96" i="68"/>
  <c r="DO88" i="68"/>
  <c r="DO72" i="68"/>
  <c r="DO80" i="68"/>
  <c r="DO56" i="68"/>
  <c r="DO64" i="68"/>
  <c r="DO143" i="68"/>
  <c r="DO127" i="68"/>
  <c r="DO95" i="68"/>
  <c r="DO111" i="68"/>
  <c r="DO135" i="68"/>
  <c r="DO119" i="68"/>
  <c r="DO87" i="68"/>
  <c r="DO79" i="68"/>
  <c r="DO103" i="68"/>
  <c r="DO71" i="68"/>
  <c r="DO55" i="68"/>
  <c r="DO142" i="68"/>
  <c r="DO63" i="68"/>
  <c r="DO118" i="68"/>
  <c r="DO134" i="68"/>
  <c r="DO86" i="68"/>
  <c r="DO94" i="68"/>
  <c r="DO102" i="68"/>
  <c r="DO126" i="68"/>
  <c r="DO110" i="68"/>
  <c r="DO78" i="68"/>
  <c r="DO54" i="68"/>
  <c r="DO62" i="68"/>
  <c r="DO85" i="68"/>
  <c r="DO70" i="68"/>
  <c r="DO101" i="68"/>
  <c r="DO117" i="68"/>
  <c r="DO133" i="68"/>
  <c r="DO141" i="68"/>
  <c r="DO125" i="68"/>
  <c r="DO109" i="68"/>
  <c r="DO69" i="68"/>
  <c r="DO53" i="68"/>
  <c r="DO77" i="68"/>
  <c r="DO132" i="68"/>
  <c r="DO140" i="68"/>
  <c r="DO93" i="68"/>
  <c r="DO108" i="68"/>
  <c r="DO124" i="68"/>
  <c r="DO116" i="68"/>
  <c r="DO92" i="68"/>
  <c r="DO61" i="68"/>
  <c r="DO68" i="68"/>
  <c r="DO76" i="68"/>
  <c r="DO60" i="68"/>
  <c r="DO100" i="68"/>
  <c r="DO28" i="68"/>
  <c r="DO84" i="68"/>
  <c r="DO52" i="68"/>
  <c r="DO83" i="68"/>
  <c r="DO75" i="68"/>
  <c r="DO27" i="68"/>
  <c r="DO91" i="68"/>
  <c r="DO67" i="68"/>
  <c r="DO51" i="68"/>
  <c r="DO59" i="68"/>
  <c r="DO139" i="68"/>
  <c r="DO107" i="68"/>
  <c r="DO131" i="68"/>
  <c r="DO138" i="68"/>
  <c r="DO123" i="68"/>
  <c r="DO115" i="68"/>
  <c r="DO99" i="68"/>
  <c r="DO98" i="68"/>
  <c r="DO90" i="68"/>
  <c r="DO82" i="68"/>
  <c r="DO137" i="68"/>
  <c r="DO74" i="68"/>
  <c r="DO66" i="68"/>
  <c r="DO106" i="68"/>
  <c r="DO114" i="68"/>
  <c r="DO50" i="68"/>
  <c r="DO122" i="68"/>
  <c r="DO58" i="68"/>
  <c r="DO129" i="68"/>
  <c r="DO105" i="68"/>
  <c r="DO113" i="68"/>
  <c r="DO81" i="68"/>
  <c r="DO57" i="68"/>
  <c r="DO130" i="68"/>
  <c r="DO89" i="68"/>
  <c r="DO121" i="68"/>
  <c r="DO97" i="68"/>
  <c r="DO65" i="68"/>
  <c r="DO73" i="68"/>
  <c r="DO49" i="68"/>
  <c r="DO145" i="68"/>
  <c r="DO29" i="68"/>
  <c r="M9" i="58"/>
  <c r="L11" i="58" s="1"/>
  <c r="L10" i="58" s="1"/>
  <c r="DO21" i="68"/>
  <c r="DP22" i="68"/>
  <c r="J9" i="57"/>
  <c r="I11" i="57" s="1"/>
  <c r="I10" i="57" s="1"/>
  <c r="M9" i="36"/>
  <c r="L11" i="36" s="1"/>
  <c r="L10" i="36" s="1"/>
  <c r="K11" i="43"/>
  <c r="K10" i="43" s="1"/>
  <c r="M9" i="43"/>
  <c r="N9" i="43" s="1"/>
  <c r="I9" i="37"/>
  <c r="J9" i="37" s="1"/>
  <c r="L10" i="44"/>
  <c r="L10" i="45"/>
  <c r="B21" i="45"/>
  <c r="O9" i="45"/>
  <c r="N11" i="45" s="1"/>
  <c r="N10" i="45" s="1"/>
  <c r="B20" i="45"/>
  <c r="M9" i="4"/>
  <c r="B21" i="44"/>
  <c r="O9" i="44"/>
  <c r="N11" i="44" s="1"/>
  <c r="N10" i="44" s="1"/>
  <c r="B20" i="44"/>
  <c r="DP144" i="68" l="1"/>
  <c r="DP136" i="68"/>
  <c r="DP128" i="68"/>
  <c r="DP120" i="68"/>
  <c r="DP112" i="68"/>
  <c r="DP104" i="68"/>
  <c r="DP96" i="68"/>
  <c r="DP88" i="68"/>
  <c r="DP80" i="68"/>
  <c r="DP72" i="68"/>
  <c r="DP64" i="68"/>
  <c r="DP56" i="68"/>
  <c r="DP143" i="68"/>
  <c r="DP127" i="68"/>
  <c r="DP119" i="68"/>
  <c r="DP135" i="68"/>
  <c r="DP111" i="68"/>
  <c r="DP103" i="68"/>
  <c r="DP87" i="68"/>
  <c r="DP79" i="68"/>
  <c r="DP71" i="68"/>
  <c r="DP95" i="68"/>
  <c r="DP55" i="68"/>
  <c r="DP142" i="68"/>
  <c r="DP63" i="68"/>
  <c r="DP118" i="68"/>
  <c r="DP126" i="68"/>
  <c r="DP134" i="68"/>
  <c r="DP110" i="68"/>
  <c r="DP94" i="68"/>
  <c r="DP102" i="68"/>
  <c r="DP133" i="68"/>
  <c r="DP78" i="68"/>
  <c r="DP141" i="68"/>
  <c r="DP54" i="68"/>
  <c r="DP70" i="68"/>
  <c r="DP86" i="68"/>
  <c r="DP62" i="68"/>
  <c r="DP93" i="68"/>
  <c r="DP117" i="68"/>
  <c r="DP125" i="68"/>
  <c r="DP109" i="68"/>
  <c r="DP85" i="68"/>
  <c r="DP101" i="68"/>
  <c r="DP132" i="68"/>
  <c r="DP69" i="68"/>
  <c r="DP124" i="68"/>
  <c r="DP77" i="68"/>
  <c r="DP61" i="68"/>
  <c r="DP53" i="68"/>
  <c r="DP140" i="68"/>
  <c r="DP116" i="68"/>
  <c r="DP92" i="68"/>
  <c r="DP84" i="68"/>
  <c r="DP68" i="68"/>
  <c r="DP60" i="68"/>
  <c r="DP100" i="68"/>
  <c r="DP28" i="68"/>
  <c r="DP76" i="68"/>
  <c r="DP52" i="68"/>
  <c r="DP108" i="68"/>
  <c r="DP83" i="68"/>
  <c r="DP67" i="68"/>
  <c r="DP59" i="68"/>
  <c r="DP139" i="68"/>
  <c r="DP91" i="68"/>
  <c r="DP27" i="68"/>
  <c r="DP138" i="68"/>
  <c r="DP75" i="68"/>
  <c r="DP123" i="68"/>
  <c r="DP115" i="68"/>
  <c r="DP51" i="68"/>
  <c r="DP99" i="68"/>
  <c r="DP130" i="68"/>
  <c r="DP107" i="68"/>
  <c r="DP66" i="68"/>
  <c r="DP58" i="68"/>
  <c r="DP50" i="68"/>
  <c r="DP106" i="68"/>
  <c r="DP131" i="68"/>
  <c r="DP114" i="68"/>
  <c r="DP122" i="68"/>
  <c r="DP121" i="68"/>
  <c r="DP98" i="68"/>
  <c r="DP90" i="68"/>
  <c r="DP82" i="68"/>
  <c r="DP74" i="68"/>
  <c r="DP49" i="68"/>
  <c r="DP97" i="68"/>
  <c r="DP81" i="68"/>
  <c r="DP65" i="68"/>
  <c r="DP137" i="68"/>
  <c r="DP113" i="68"/>
  <c r="DP129" i="68"/>
  <c r="DP105" i="68"/>
  <c r="DP89" i="68"/>
  <c r="DP73" i="68"/>
  <c r="DP57" i="68"/>
  <c r="DP145" i="68"/>
  <c r="DP29" i="68"/>
  <c r="N9" i="58"/>
  <c r="O9" i="58" s="1"/>
  <c r="DQ22" i="68"/>
  <c r="DP21" i="68"/>
  <c r="K9" i="57"/>
  <c r="J11" i="57" s="1"/>
  <c r="J10" i="57" s="1"/>
  <c r="M11" i="43"/>
  <c r="M10" i="43" s="1"/>
  <c r="B21" i="43"/>
  <c r="T66" i="8"/>
  <c r="AF66" i="8"/>
  <c r="H11" i="37"/>
  <c r="H10" i="37" s="1"/>
  <c r="O9" i="43"/>
  <c r="P9" i="43" s="1"/>
  <c r="N9" i="36"/>
  <c r="M11" i="36" s="1"/>
  <c r="M10" i="36" s="1"/>
  <c r="L11" i="43"/>
  <c r="L10" i="43" s="1"/>
  <c r="I11" i="37"/>
  <c r="I10" i="37" s="1"/>
  <c r="K9" i="37"/>
  <c r="L9" i="37" s="1"/>
  <c r="K11" i="37" s="1"/>
  <c r="K10" i="37" s="1"/>
  <c r="B20" i="43"/>
  <c r="P9" i="44"/>
  <c r="O11" i="44" s="1"/>
  <c r="O10" i="44" s="1"/>
  <c r="B22" i="44"/>
  <c r="T68" i="8"/>
  <c r="N9" i="4"/>
  <c r="B21" i="4" s="1"/>
  <c r="P9" i="45"/>
  <c r="O11" i="45" s="1"/>
  <c r="O10" i="45" s="1"/>
  <c r="L11" i="4"/>
  <c r="L10" i="4" s="1"/>
  <c r="B22" i="45"/>
  <c r="AF68" i="8"/>
  <c r="B20" i="58" l="1"/>
  <c r="M46" i="56" s="1"/>
  <c r="DQ136" i="68"/>
  <c r="DQ144" i="68"/>
  <c r="DQ128" i="68"/>
  <c r="DQ120" i="68"/>
  <c r="DQ112" i="68"/>
  <c r="DQ104" i="68"/>
  <c r="DQ88" i="68"/>
  <c r="DQ96" i="68"/>
  <c r="DQ80" i="68"/>
  <c r="DQ72" i="68"/>
  <c r="DQ64" i="68"/>
  <c r="DQ56" i="68"/>
  <c r="DQ143" i="68"/>
  <c r="DQ135" i="68"/>
  <c r="DQ127" i="68"/>
  <c r="DQ119" i="68"/>
  <c r="DQ111" i="68"/>
  <c r="DQ95" i="68"/>
  <c r="DQ103" i="68"/>
  <c r="DQ87" i="68"/>
  <c r="DQ79" i="68"/>
  <c r="DQ71" i="68"/>
  <c r="DQ63" i="68"/>
  <c r="DQ55" i="68"/>
  <c r="DQ126" i="68"/>
  <c r="DQ142" i="68"/>
  <c r="DQ110" i="68"/>
  <c r="DQ118" i="68"/>
  <c r="DQ134" i="68"/>
  <c r="DQ102" i="68"/>
  <c r="DQ94" i="68"/>
  <c r="DQ86" i="68"/>
  <c r="DQ78" i="68"/>
  <c r="DQ70" i="68"/>
  <c r="DQ141" i="68"/>
  <c r="DQ54" i="68"/>
  <c r="DQ125" i="68"/>
  <c r="DQ133" i="68"/>
  <c r="DQ109" i="68"/>
  <c r="DQ101" i="68"/>
  <c r="DQ117" i="68"/>
  <c r="DQ85" i="68"/>
  <c r="DQ69" i="68"/>
  <c r="DQ53" i="68"/>
  <c r="DQ93" i="68"/>
  <c r="DQ140" i="68"/>
  <c r="DQ77" i="68"/>
  <c r="DQ61" i="68"/>
  <c r="DQ62" i="68"/>
  <c r="DQ76" i="68"/>
  <c r="DQ124" i="68"/>
  <c r="DQ108" i="68"/>
  <c r="DQ100" i="68"/>
  <c r="DQ132" i="68"/>
  <c r="DQ52" i="68"/>
  <c r="DQ60" i="68"/>
  <c r="DQ28" i="68"/>
  <c r="DQ92" i="68"/>
  <c r="DQ116" i="68"/>
  <c r="DQ84" i="68"/>
  <c r="DQ75" i="68"/>
  <c r="DQ91" i="68"/>
  <c r="DQ68" i="68"/>
  <c r="DQ59" i="68"/>
  <c r="DQ139" i="68"/>
  <c r="DQ67" i="68"/>
  <c r="DQ83" i="68"/>
  <c r="DQ51" i="68"/>
  <c r="DQ27" i="68"/>
  <c r="DQ123" i="68"/>
  <c r="DQ115" i="68"/>
  <c r="DQ107" i="68"/>
  <c r="DQ138" i="68"/>
  <c r="DQ131" i="68"/>
  <c r="DQ99" i="68"/>
  <c r="DQ74" i="68"/>
  <c r="DQ66" i="68"/>
  <c r="DQ106" i="68"/>
  <c r="DQ58" i="68"/>
  <c r="DQ114" i="68"/>
  <c r="DQ50" i="68"/>
  <c r="DQ122" i="68"/>
  <c r="DQ129" i="68"/>
  <c r="DQ82" i="68"/>
  <c r="DQ98" i="68"/>
  <c r="DQ90" i="68"/>
  <c r="DQ130" i="68"/>
  <c r="DQ137" i="68"/>
  <c r="DQ97" i="68"/>
  <c r="DQ65" i="68"/>
  <c r="DQ89" i="68"/>
  <c r="DQ81" i="68"/>
  <c r="DQ57" i="68"/>
  <c r="DQ73" i="68"/>
  <c r="DQ113" i="68"/>
  <c r="DQ105" i="68"/>
  <c r="DQ121" i="68"/>
  <c r="DQ49" i="68"/>
  <c r="DQ145" i="68"/>
  <c r="DQ29" i="68"/>
  <c r="B21" i="58"/>
  <c r="B22" i="58" s="1"/>
  <c r="M50" i="56" s="1"/>
  <c r="M51" i="56" s="1"/>
  <c r="M11" i="58"/>
  <c r="M10" i="58" s="1"/>
  <c r="DR22" i="68"/>
  <c r="DQ21" i="68"/>
  <c r="L9" i="57"/>
  <c r="K11" i="57" s="1"/>
  <c r="K10" i="57" s="1"/>
  <c r="N11" i="58"/>
  <c r="N10" i="58" s="1"/>
  <c r="P9" i="58"/>
  <c r="T70" i="8"/>
  <c r="T71" i="8" s="1"/>
  <c r="M68" i="8"/>
  <c r="M66" i="8"/>
  <c r="AF70" i="8"/>
  <c r="N11" i="43"/>
  <c r="N10" i="43" s="1"/>
  <c r="B21" i="36"/>
  <c r="R68" i="8" s="1"/>
  <c r="B20" i="36"/>
  <c r="R66" i="8" s="1"/>
  <c r="O9" i="36"/>
  <c r="N11" i="36" s="1"/>
  <c r="N10" i="36" s="1"/>
  <c r="B22" i="43"/>
  <c r="J11" i="37"/>
  <c r="J10" i="37" s="1"/>
  <c r="M9" i="37"/>
  <c r="L11" i="37" s="1"/>
  <c r="L10" i="37" s="1"/>
  <c r="Q9" i="44"/>
  <c r="Q9" i="45"/>
  <c r="P11" i="45" s="1"/>
  <c r="P10" i="45" s="1"/>
  <c r="O9" i="4"/>
  <c r="N11" i="4" s="1"/>
  <c r="N10" i="4" s="1"/>
  <c r="B20" i="4"/>
  <c r="Q9" i="43"/>
  <c r="P11" i="43" s="1"/>
  <c r="P10" i="43" s="1"/>
  <c r="M11" i="4"/>
  <c r="M10" i="4" s="1"/>
  <c r="O11" i="43"/>
  <c r="O10" i="43" s="1"/>
  <c r="M48" i="56" l="1"/>
  <c r="DR136" i="68"/>
  <c r="DR144" i="68"/>
  <c r="DR120" i="68"/>
  <c r="DR128" i="68"/>
  <c r="DR112" i="68"/>
  <c r="DR96" i="68"/>
  <c r="DR104" i="68"/>
  <c r="DR88" i="68"/>
  <c r="DR72" i="68"/>
  <c r="DR56" i="68"/>
  <c r="DR80" i="68"/>
  <c r="DR64" i="68"/>
  <c r="DR143" i="68"/>
  <c r="DR135" i="68"/>
  <c r="DR127" i="68"/>
  <c r="DR119" i="68"/>
  <c r="DR111" i="68"/>
  <c r="DR87" i="68"/>
  <c r="DR103" i="68"/>
  <c r="DR95" i="68"/>
  <c r="DR79" i="68"/>
  <c r="DR71" i="68"/>
  <c r="DR63" i="68"/>
  <c r="DR55" i="68"/>
  <c r="DR126" i="68"/>
  <c r="DR118" i="68"/>
  <c r="DR134" i="68"/>
  <c r="DR102" i="68"/>
  <c r="DR94" i="68"/>
  <c r="DR142" i="68"/>
  <c r="DR110" i="68"/>
  <c r="DR86" i="68"/>
  <c r="DR78" i="68"/>
  <c r="DR70" i="68"/>
  <c r="DR141" i="68"/>
  <c r="DR62" i="68"/>
  <c r="DR133" i="68"/>
  <c r="DR125" i="68"/>
  <c r="DR54" i="68"/>
  <c r="DR109" i="68"/>
  <c r="DR101" i="68"/>
  <c r="DR117" i="68"/>
  <c r="DR93" i="68"/>
  <c r="DR77" i="68"/>
  <c r="DR53" i="68"/>
  <c r="DR124" i="68"/>
  <c r="DR85" i="68"/>
  <c r="DR61" i="68"/>
  <c r="DR140" i="68"/>
  <c r="DR132" i="68"/>
  <c r="DR69" i="68"/>
  <c r="DR108" i="68"/>
  <c r="DR116" i="68"/>
  <c r="DR84" i="68"/>
  <c r="DR52" i="68"/>
  <c r="DR100" i="68"/>
  <c r="DR92" i="68"/>
  <c r="DR76" i="68"/>
  <c r="DR68" i="68"/>
  <c r="DR60" i="68"/>
  <c r="DR28" i="68"/>
  <c r="DR91" i="68"/>
  <c r="DR75" i="68"/>
  <c r="DR83" i="68"/>
  <c r="DR67" i="68"/>
  <c r="DR131" i="68"/>
  <c r="DR51" i="68"/>
  <c r="DR27" i="68"/>
  <c r="DR139" i="68"/>
  <c r="DR107" i="68"/>
  <c r="DR99" i="68"/>
  <c r="DR130" i="68"/>
  <c r="DR59" i="68"/>
  <c r="DR122" i="68"/>
  <c r="DR106" i="68"/>
  <c r="DR82" i="68"/>
  <c r="DR58" i="68"/>
  <c r="DR114" i="68"/>
  <c r="DR115" i="68"/>
  <c r="DR129" i="68"/>
  <c r="DR74" i="68"/>
  <c r="DR50" i="68"/>
  <c r="DR121" i="68"/>
  <c r="DR98" i="68"/>
  <c r="DR90" i="68"/>
  <c r="DR138" i="68"/>
  <c r="DR137" i="68"/>
  <c r="DR123" i="68"/>
  <c r="DR89" i="68"/>
  <c r="DR65" i="68"/>
  <c r="DR73" i="68"/>
  <c r="DR57" i="68"/>
  <c r="DR66" i="68"/>
  <c r="DR113" i="68"/>
  <c r="DR49" i="68"/>
  <c r="DR97" i="68"/>
  <c r="DR105" i="68"/>
  <c r="DR81" i="68"/>
  <c r="DR145" i="68"/>
  <c r="DR29" i="68"/>
  <c r="DS22" i="68"/>
  <c r="DR21" i="68"/>
  <c r="M9" i="57"/>
  <c r="L11" i="57" s="1"/>
  <c r="L10" i="57" s="1"/>
  <c r="O11" i="58"/>
  <c r="O10" i="58" s="1"/>
  <c r="Q9" i="58"/>
  <c r="M70" i="8"/>
  <c r="M71" i="8" s="1"/>
  <c r="K66" i="8"/>
  <c r="B22" i="36"/>
  <c r="R70" i="8" s="1"/>
  <c r="R71" i="8" s="1"/>
  <c r="U66" i="8"/>
  <c r="U68" i="8"/>
  <c r="P9" i="36"/>
  <c r="O11" i="36" s="1"/>
  <c r="O10" i="36" s="1"/>
  <c r="N9" i="37"/>
  <c r="M11" i="37" s="1"/>
  <c r="M10" i="37" s="1"/>
  <c r="R9" i="43"/>
  <c r="R9" i="44"/>
  <c r="Q11" i="44" s="1"/>
  <c r="Q10" i="44" s="1"/>
  <c r="P11" i="44"/>
  <c r="P10" i="44" s="1"/>
  <c r="R9" i="45"/>
  <c r="B22" i="4"/>
  <c r="K68" i="8"/>
  <c r="P9" i="4"/>
  <c r="O11" i="4" s="1"/>
  <c r="O10" i="4" s="1"/>
  <c r="DS136" i="68" l="1"/>
  <c r="DS144" i="68"/>
  <c r="DS128" i="68"/>
  <c r="DS112" i="68"/>
  <c r="DS120" i="68"/>
  <c r="DS96" i="68"/>
  <c r="DS104" i="68"/>
  <c r="DS80" i="68"/>
  <c r="DS64" i="68"/>
  <c r="DS72" i="68"/>
  <c r="DS88" i="68"/>
  <c r="DS56" i="68"/>
  <c r="DS143" i="68"/>
  <c r="DS127" i="68"/>
  <c r="DS111" i="68"/>
  <c r="DS135" i="68"/>
  <c r="DS119" i="68"/>
  <c r="DS95" i="68"/>
  <c r="DS103" i="68"/>
  <c r="DS79" i="68"/>
  <c r="DS71" i="68"/>
  <c r="DS87" i="68"/>
  <c r="DS63" i="68"/>
  <c r="DS55" i="68"/>
  <c r="DS134" i="68"/>
  <c r="DS142" i="68"/>
  <c r="DS126" i="68"/>
  <c r="DS118" i="68"/>
  <c r="DS102" i="68"/>
  <c r="DS62" i="68"/>
  <c r="DS141" i="68"/>
  <c r="DS110" i="68"/>
  <c r="DS94" i="68"/>
  <c r="DS86" i="68"/>
  <c r="DS70" i="68"/>
  <c r="DS133" i="68"/>
  <c r="DS54" i="68"/>
  <c r="DS125" i="68"/>
  <c r="DS77" i="68"/>
  <c r="DS117" i="68"/>
  <c r="DS109" i="68"/>
  <c r="DS93" i="68"/>
  <c r="DS78" i="68"/>
  <c r="DS101" i="68"/>
  <c r="DS85" i="68"/>
  <c r="DS140" i="68"/>
  <c r="DS132" i="68"/>
  <c r="DS69" i="68"/>
  <c r="DS53" i="68"/>
  <c r="DS116" i="68"/>
  <c r="DS61" i="68"/>
  <c r="DS124" i="68"/>
  <c r="DS76" i="68"/>
  <c r="DS60" i="68"/>
  <c r="DS84" i="68"/>
  <c r="DS68" i="68"/>
  <c r="DS28" i="68"/>
  <c r="DS108" i="68"/>
  <c r="DS100" i="68"/>
  <c r="DS92" i="68"/>
  <c r="DS83" i="68"/>
  <c r="DS52" i="68"/>
  <c r="DS91" i="68"/>
  <c r="DS139" i="68"/>
  <c r="DS131" i="68"/>
  <c r="DS75" i="68"/>
  <c r="DS51" i="68"/>
  <c r="DS59" i="68"/>
  <c r="DS67" i="68"/>
  <c r="DS99" i="68"/>
  <c r="DS130" i="68"/>
  <c r="DS123" i="68"/>
  <c r="DS115" i="68"/>
  <c r="DS114" i="68"/>
  <c r="DS74" i="68"/>
  <c r="DS66" i="68"/>
  <c r="DS50" i="68"/>
  <c r="DS27" i="68"/>
  <c r="DS121" i="68"/>
  <c r="DS107" i="68"/>
  <c r="DS138" i="68"/>
  <c r="DS98" i="68"/>
  <c r="DS90" i="68"/>
  <c r="DS58" i="68"/>
  <c r="DS122" i="68"/>
  <c r="DS82" i="68"/>
  <c r="DS106" i="68"/>
  <c r="DS73" i="68"/>
  <c r="DS65" i="68"/>
  <c r="DS97" i="68"/>
  <c r="DS49" i="68"/>
  <c r="DS129" i="68"/>
  <c r="DS57" i="68"/>
  <c r="DS81" i="68"/>
  <c r="DS113" i="68"/>
  <c r="DS137" i="68"/>
  <c r="DS105" i="68"/>
  <c r="DS89" i="68"/>
  <c r="DS145" i="68"/>
  <c r="DS29" i="68"/>
  <c r="DS21" i="68"/>
  <c r="DT22" i="68"/>
  <c r="P11" i="58"/>
  <c r="P10" i="58" s="1"/>
  <c r="N9" i="57"/>
  <c r="M11" i="57" s="1"/>
  <c r="M10" i="57" s="1"/>
  <c r="R9" i="58"/>
  <c r="K70" i="8"/>
  <c r="K71" i="8" s="1"/>
  <c r="O9" i="37"/>
  <c r="N11" i="37" s="1"/>
  <c r="N10" i="37" s="1"/>
  <c r="Q9" i="36"/>
  <c r="P11" i="36" s="1"/>
  <c r="P10" i="36" s="1"/>
  <c r="B21" i="37"/>
  <c r="B20" i="37"/>
  <c r="S9" i="45"/>
  <c r="S9" i="44"/>
  <c r="S9" i="43"/>
  <c r="R11" i="43" s="1"/>
  <c r="R10" i="43" s="1"/>
  <c r="Q9" i="4"/>
  <c r="P11" i="4" s="1"/>
  <c r="P10" i="4" s="1"/>
  <c r="Q11" i="45"/>
  <c r="Q10" i="45" s="1"/>
  <c r="Q11" i="43"/>
  <c r="Q10" i="43" s="1"/>
  <c r="DT136" i="68" l="1"/>
  <c r="DT144" i="68"/>
  <c r="DT120" i="68"/>
  <c r="DT128" i="68"/>
  <c r="DT112" i="68"/>
  <c r="DT104" i="68"/>
  <c r="DT88" i="68"/>
  <c r="DT64" i="68"/>
  <c r="DT96" i="68"/>
  <c r="DT72" i="68"/>
  <c r="DT80" i="68"/>
  <c r="DT56" i="68"/>
  <c r="DT143" i="68"/>
  <c r="DT135" i="68"/>
  <c r="DT119" i="68"/>
  <c r="DT111" i="68"/>
  <c r="DT127" i="68"/>
  <c r="DT95" i="68"/>
  <c r="DT63" i="68"/>
  <c r="DT103" i="68"/>
  <c r="DT87" i="68"/>
  <c r="DT79" i="68"/>
  <c r="DT142" i="68"/>
  <c r="DT71" i="68"/>
  <c r="DT55" i="68"/>
  <c r="DT134" i="68"/>
  <c r="DT118" i="68"/>
  <c r="DT110" i="68"/>
  <c r="DT126" i="68"/>
  <c r="DT102" i="68"/>
  <c r="DT94" i="68"/>
  <c r="DT54" i="68"/>
  <c r="DT141" i="68"/>
  <c r="DT86" i="68"/>
  <c r="DT70" i="68"/>
  <c r="DT62" i="68"/>
  <c r="DT125" i="68"/>
  <c r="DT78" i="68"/>
  <c r="DT109" i="68"/>
  <c r="DT133" i="68"/>
  <c r="DT93" i="68"/>
  <c r="DT117" i="68"/>
  <c r="DT101" i="68"/>
  <c r="DT85" i="68"/>
  <c r="DT77" i="68"/>
  <c r="DT53" i="68"/>
  <c r="DT69" i="68"/>
  <c r="DT140" i="68"/>
  <c r="DT61" i="68"/>
  <c r="DT108" i="68"/>
  <c r="DT92" i="68"/>
  <c r="DT132" i="68"/>
  <c r="DT124" i="68"/>
  <c r="DT116" i="68"/>
  <c r="DT100" i="68"/>
  <c r="DT28" i="68"/>
  <c r="DT68" i="68"/>
  <c r="DT52" i="68"/>
  <c r="DT84" i="68"/>
  <c r="DT76" i="68"/>
  <c r="DT75" i="68"/>
  <c r="DT60" i="68"/>
  <c r="DT91" i="68"/>
  <c r="DT83" i="68"/>
  <c r="DT139" i="68"/>
  <c r="DT67" i="68"/>
  <c r="DT51" i="68"/>
  <c r="DT59" i="68"/>
  <c r="DT27" i="68"/>
  <c r="DT99" i="68"/>
  <c r="DT131" i="68"/>
  <c r="DT123" i="68"/>
  <c r="DT115" i="68"/>
  <c r="DT107" i="68"/>
  <c r="DT138" i="68"/>
  <c r="DT58" i="68"/>
  <c r="DT114" i="68"/>
  <c r="DT98" i="68"/>
  <c r="DT90" i="68"/>
  <c r="DT113" i="68"/>
  <c r="DT122" i="68"/>
  <c r="DT50" i="68"/>
  <c r="DT129" i="68"/>
  <c r="DT130" i="68"/>
  <c r="DT82" i="68"/>
  <c r="DT74" i="68"/>
  <c r="DT106" i="68"/>
  <c r="DT137" i="68"/>
  <c r="DT57" i="68"/>
  <c r="DT97" i="68"/>
  <c r="DT66" i="68"/>
  <c r="DT73" i="68"/>
  <c r="DT89" i="68"/>
  <c r="DT121" i="68"/>
  <c r="DT105" i="68"/>
  <c r="DT81" i="68"/>
  <c r="DT65" i="68"/>
  <c r="DT49" i="68"/>
  <c r="DT145" i="68"/>
  <c r="DT29" i="68"/>
  <c r="DU22" i="68"/>
  <c r="DT21" i="68"/>
  <c r="O9" i="57"/>
  <c r="N11" i="57" s="1"/>
  <c r="N10" i="57" s="1"/>
  <c r="Q11" i="58"/>
  <c r="Q10" i="58" s="1"/>
  <c r="B21" i="57"/>
  <c r="B20" i="57"/>
  <c r="K46" i="56" s="1"/>
  <c r="U70" i="8"/>
  <c r="S9" i="58"/>
  <c r="AD66" i="8"/>
  <c r="B22" i="37"/>
  <c r="AD68" i="8"/>
  <c r="P9" i="37"/>
  <c r="O11" i="37" s="1"/>
  <c r="O10" i="37" s="1"/>
  <c r="R9" i="36"/>
  <c r="Q11" i="36" s="1"/>
  <c r="Q10" i="36" s="1"/>
  <c r="T9" i="44"/>
  <c r="S11" i="44" s="1"/>
  <c r="S10" i="44" s="1"/>
  <c r="T9" i="45"/>
  <c r="S11" i="45" s="1"/>
  <c r="S10" i="45" s="1"/>
  <c r="R9" i="4"/>
  <c r="T9" i="43"/>
  <c r="R11" i="44"/>
  <c r="R10" i="44" s="1"/>
  <c r="R11" i="45"/>
  <c r="R10" i="45" s="1"/>
  <c r="DU144" i="68" l="1"/>
  <c r="DU136" i="68"/>
  <c r="DU128" i="68"/>
  <c r="DU112" i="68"/>
  <c r="DU120" i="68"/>
  <c r="DU104" i="68"/>
  <c r="DU96" i="68"/>
  <c r="DU88" i="68"/>
  <c r="DU72" i="68"/>
  <c r="DU64" i="68"/>
  <c r="DU56" i="68"/>
  <c r="DU80" i="68"/>
  <c r="DU135" i="68"/>
  <c r="DU119" i="68"/>
  <c r="DU143" i="68"/>
  <c r="DU127" i="68"/>
  <c r="DU111" i="68"/>
  <c r="DU95" i="68"/>
  <c r="DU103" i="68"/>
  <c r="DU87" i="68"/>
  <c r="DU79" i="68"/>
  <c r="DU71" i="68"/>
  <c r="DU55" i="68"/>
  <c r="DU63" i="68"/>
  <c r="DU134" i="68"/>
  <c r="DU142" i="68"/>
  <c r="DU126" i="68"/>
  <c r="DU118" i="68"/>
  <c r="DU102" i="68"/>
  <c r="DU86" i="68"/>
  <c r="DU94" i="68"/>
  <c r="DU110" i="68"/>
  <c r="DU141" i="68"/>
  <c r="DU70" i="68"/>
  <c r="DU62" i="68"/>
  <c r="DU133" i="68"/>
  <c r="DU54" i="68"/>
  <c r="DU78" i="68"/>
  <c r="DU77" i="68"/>
  <c r="DU117" i="68"/>
  <c r="DU109" i="68"/>
  <c r="DU93" i="68"/>
  <c r="DU85" i="68"/>
  <c r="DU125" i="68"/>
  <c r="DU140" i="68"/>
  <c r="DU101" i="68"/>
  <c r="DU61" i="68"/>
  <c r="DU53" i="68"/>
  <c r="DU69" i="68"/>
  <c r="DU132" i="68"/>
  <c r="DU124" i="68"/>
  <c r="DU116" i="68"/>
  <c r="DU92" i="68"/>
  <c r="DU100" i="68"/>
  <c r="DU76" i="68"/>
  <c r="DU52" i="68"/>
  <c r="DU108" i="68"/>
  <c r="DU84" i="68"/>
  <c r="DU68" i="68"/>
  <c r="DU60" i="68"/>
  <c r="DU75" i="68"/>
  <c r="DU91" i="68"/>
  <c r="DU28" i="68"/>
  <c r="DU83" i="68"/>
  <c r="DU131" i="68"/>
  <c r="DU51" i="68"/>
  <c r="DU27" i="68"/>
  <c r="DU139" i="68"/>
  <c r="DU67" i="68"/>
  <c r="DU59" i="68"/>
  <c r="DU99" i="68"/>
  <c r="DU130" i="68"/>
  <c r="DU123" i="68"/>
  <c r="DU115" i="68"/>
  <c r="DU107" i="68"/>
  <c r="DU138" i="68"/>
  <c r="DU58" i="68"/>
  <c r="DU121" i="68"/>
  <c r="DU122" i="68"/>
  <c r="DU114" i="68"/>
  <c r="DU90" i="68"/>
  <c r="DU74" i="68"/>
  <c r="DU129" i="68"/>
  <c r="DU50" i="68"/>
  <c r="DU98" i="68"/>
  <c r="DU82" i="68"/>
  <c r="DU106" i="68"/>
  <c r="DU137" i="68"/>
  <c r="DU66" i="68"/>
  <c r="DU97" i="68"/>
  <c r="DU89" i="68"/>
  <c r="DU49" i="68"/>
  <c r="DU113" i="68"/>
  <c r="DU73" i="68"/>
  <c r="DU81" i="68"/>
  <c r="DU105" i="68"/>
  <c r="DU57" i="68"/>
  <c r="DU65" i="68"/>
  <c r="DU145" i="68"/>
  <c r="DU29" i="68"/>
  <c r="DV22" i="68"/>
  <c r="DU21" i="68"/>
  <c r="P9" i="57"/>
  <c r="O11" i="57" s="1"/>
  <c r="O10" i="57" s="1"/>
  <c r="R11" i="58"/>
  <c r="R10" i="58" s="1"/>
  <c r="N46" i="56"/>
  <c r="B22" i="57"/>
  <c r="K50" i="56" s="1"/>
  <c r="K48" i="56"/>
  <c r="T9" i="58"/>
  <c r="AD70" i="8"/>
  <c r="Q9" i="37"/>
  <c r="P11" i="37" s="1"/>
  <c r="P10" i="37" s="1"/>
  <c r="S9" i="36"/>
  <c r="T9" i="36" s="1"/>
  <c r="S9" i="4"/>
  <c r="U9" i="43"/>
  <c r="T11" i="43" s="1"/>
  <c r="T10" i="43" s="1"/>
  <c r="Q11" i="4"/>
  <c r="Q10" i="4" s="1"/>
  <c r="S11" i="43"/>
  <c r="S10" i="43" s="1"/>
  <c r="U9" i="45"/>
  <c r="U9" i="44"/>
  <c r="DV144" i="68" l="1"/>
  <c r="DV128" i="68"/>
  <c r="DV136" i="68"/>
  <c r="DV120" i="68"/>
  <c r="DV112" i="68"/>
  <c r="DV104" i="68"/>
  <c r="DV96" i="68"/>
  <c r="DV88" i="68"/>
  <c r="DV80" i="68"/>
  <c r="DV72" i="68"/>
  <c r="DV64" i="68"/>
  <c r="DV56" i="68"/>
  <c r="DV135" i="68"/>
  <c r="DV143" i="68"/>
  <c r="DV127" i="68"/>
  <c r="DV103" i="68"/>
  <c r="DV119" i="68"/>
  <c r="DV95" i="68"/>
  <c r="DV71" i="68"/>
  <c r="DV87" i="68"/>
  <c r="DV79" i="68"/>
  <c r="DV111" i="68"/>
  <c r="DV55" i="68"/>
  <c r="DV142" i="68"/>
  <c r="DV118" i="68"/>
  <c r="DV134" i="68"/>
  <c r="DV126" i="68"/>
  <c r="DV78" i="68"/>
  <c r="DV63" i="68"/>
  <c r="DV110" i="68"/>
  <c r="DV102" i="68"/>
  <c r="DV86" i="68"/>
  <c r="DV94" i="68"/>
  <c r="DV70" i="68"/>
  <c r="DV62" i="68"/>
  <c r="DV133" i="68"/>
  <c r="DV54" i="68"/>
  <c r="DV117" i="68"/>
  <c r="DV93" i="68"/>
  <c r="DV141" i="68"/>
  <c r="DV109" i="68"/>
  <c r="DV125" i="68"/>
  <c r="DV101" i="68"/>
  <c r="DV140" i="68"/>
  <c r="DV61" i="68"/>
  <c r="DV69" i="68"/>
  <c r="DV53" i="68"/>
  <c r="DV77" i="68"/>
  <c r="DV132" i="68"/>
  <c r="DV85" i="68"/>
  <c r="DV84" i="68"/>
  <c r="DV100" i="68"/>
  <c r="DV108" i="68"/>
  <c r="DV92" i="68"/>
  <c r="DV116" i="68"/>
  <c r="DV68" i="68"/>
  <c r="DV52" i="68"/>
  <c r="DV124" i="68"/>
  <c r="DV76" i="68"/>
  <c r="DV60" i="68"/>
  <c r="DV28" i="68"/>
  <c r="DV83" i="68"/>
  <c r="DV75" i="68"/>
  <c r="DV67" i="68"/>
  <c r="DV51" i="68"/>
  <c r="DV59" i="68"/>
  <c r="DV27" i="68"/>
  <c r="DV131" i="68"/>
  <c r="DV115" i="68"/>
  <c r="DV107" i="68"/>
  <c r="DV91" i="68"/>
  <c r="DV139" i="68"/>
  <c r="DV123" i="68"/>
  <c r="DV138" i="68"/>
  <c r="DV130" i="68"/>
  <c r="DV114" i="68"/>
  <c r="DV90" i="68"/>
  <c r="DV99" i="68"/>
  <c r="DV129" i="68"/>
  <c r="DV58" i="68"/>
  <c r="DV98" i="68"/>
  <c r="DV82" i="68"/>
  <c r="DV50" i="68"/>
  <c r="DV66" i="68"/>
  <c r="DV122" i="68"/>
  <c r="DV49" i="68"/>
  <c r="DV73" i="68"/>
  <c r="DV57" i="68"/>
  <c r="DV97" i="68"/>
  <c r="DV106" i="68"/>
  <c r="DV105" i="68"/>
  <c r="DV137" i="68"/>
  <c r="DV113" i="68"/>
  <c r="DV65" i="68"/>
  <c r="DV89" i="68"/>
  <c r="DV81" i="68"/>
  <c r="DV74" i="68"/>
  <c r="DV121" i="68"/>
  <c r="DV145" i="68"/>
  <c r="DV29" i="68"/>
  <c r="DW22" i="68"/>
  <c r="DV21" i="68"/>
  <c r="Q9" i="57"/>
  <c r="P11" i="57" s="1"/>
  <c r="P10" i="57" s="1"/>
  <c r="S11" i="58"/>
  <c r="S10" i="58" s="1"/>
  <c r="N48" i="56"/>
  <c r="N50" i="56"/>
  <c r="K51" i="56"/>
  <c r="U9" i="58"/>
  <c r="R9" i="37"/>
  <c r="Q11" i="37" s="1"/>
  <c r="Q10" i="37" s="1"/>
  <c r="R11" i="36"/>
  <c r="R10" i="36" s="1"/>
  <c r="T9" i="4"/>
  <c r="S11" i="4" s="1"/>
  <c r="S10" i="4" s="1"/>
  <c r="V9" i="44"/>
  <c r="U11" i="44" s="1"/>
  <c r="U10" i="44" s="1"/>
  <c r="T11" i="44"/>
  <c r="T10" i="44" s="1"/>
  <c r="V9" i="45"/>
  <c r="U11" i="45" s="1"/>
  <c r="U10" i="45" s="1"/>
  <c r="U9" i="36"/>
  <c r="T11" i="45"/>
  <c r="T10" i="45" s="1"/>
  <c r="V9" i="43"/>
  <c r="U11" i="43" s="1"/>
  <c r="U10" i="43" s="1"/>
  <c r="S11" i="36"/>
  <c r="S10" i="36" s="1"/>
  <c r="R11" i="4"/>
  <c r="R10" i="4" s="1"/>
  <c r="DW144" i="68" l="1"/>
  <c r="DW136" i="68"/>
  <c r="DW128" i="68"/>
  <c r="DW112" i="68"/>
  <c r="DW120" i="68"/>
  <c r="DW104" i="68"/>
  <c r="DW72" i="68"/>
  <c r="DW80" i="68"/>
  <c r="DW96" i="68"/>
  <c r="DW88" i="68"/>
  <c r="DW56" i="68"/>
  <c r="DW64" i="68"/>
  <c r="DW143" i="68"/>
  <c r="DW135" i="68"/>
  <c r="DW127" i="68"/>
  <c r="DW119" i="68"/>
  <c r="DW95" i="68"/>
  <c r="DW111" i="68"/>
  <c r="DW103" i="68"/>
  <c r="DW87" i="68"/>
  <c r="DW79" i="68"/>
  <c r="DW71" i="68"/>
  <c r="DW63" i="68"/>
  <c r="DW55" i="68"/>
  <c r="DW142" i="68"/>
  <c r="DW118" i="68"/>
  <c r="DW134" i="68"/>
  <c r="DW126" i="68"/>
  <c r="DW86" i="68"/>
  <c r="DW94" i="68"/>
  <c r="DW110" i="68"/>
  <c r="DW102" i="68"/>
  <c r="DW78" i="68"/>
  <c r="DW70" i="68"/>
  <c r="DW133" i="68"/>
  <c r="DW62" i="68"/>
  <c r="DW141" i="68"/>
  <c r="DW54" i="68"/>
  <c r="DW117" i="68"/>
  <c r="DW93" i="68"/>
  <c r="DW101" i="68"/>
  <c r="DW125" i="68"/>
  <c r="DW61" i="68"/>
  <c r="DW69" i="68"/>
  <c r="DW53" i="68"/>
  <c r="DW140" i="68"/>
  <c r="DW77" i="68"/>
  <c r="DW132" i="68"/>
  <c r="DW109" i="68"/>
  <c r="DW85" i="68"/>
  <c r="DW100" i="68"/>
  <c r="DW108" i="68"/>
  <c r="DW76" i="68"/>
  <c r="DW84" i="68"/>
  <c r="DW116" i="68"/>
  <c r="DW68" i="68"/>
  <c r="DW60" i="68"/>
  <c r="DW124" i="68"/>
  <c r="DW83" i="68"/>
  <c r="DW92" i="68"/>
  <c r="DW28" i="68"/>
  <c r="DW91" i="68"/>
  <c r="DW75" i="68"/>
  <c r="DW27" i="68"/>
  <c r="DW67" i="68"/>
  <c r="DW51" i="68"/>
  <c r="DW59" i="68"/>
  <c r="DW131" i="68"/>
  <c r="DW139" i="68"/>
  <c r="DW130" i="68"/>
  <c r="DW107" i="68"/>
  <c r="DW138" i="68"/>
  <c r="DW52" i="68"/>
  <c r="DW123" i="68"/>
  <c r="DW115" i="68"/>
  <c r="DW99" i="68"/>
  <c r="DW121" i="68"/>
  <c r="DW98" i="68"/>
  <c r="DW90" i="68"/>
  <c r="DW82" i="68"/>
  <c r="DW137" i="68"/>
  <c r="DW74" i="68"/>
  <c r="DW66" i="68"/>
  <c r="DW106" i="68"/>
  <c r="DW114" i="68"/>
  <c r="DW50" i="68"/>
  <c r="DW58" i="68"/>
  <c r="DW89" i="68"/>
  <c r="DW81" i="68"/>
  <c r="DW49" i="68"/>
  <c r="DW105" i="68"/>
  <c r="DW113" i="68"/>
  <c r="DW57" i="68"/>
  <c r="DW122" i="68"/>
  <c r="DW73" i="68"/>
  <c r="DW129" i="68"/>
  <c r="DW97" i="68"/>
  <c r="DW65" i="68"/>
  <c r="DW145" i="68"/>
  <c r="DW29" i="68"/>
  <c r="DW21" i="68"/>
  <c r="DX22" i="68"/>
  <c r="R9" i="57"/>
  <c r="Q11" i="57" s="1"/>
  <c r="Q10" i="57" s="1"/>
  <c r="T11" i="58"/>
  <c r="T10" i="58" s="1"/>
  <c r="V9" i="58"/>
  <c r="S9" i="37"/>
  <c r="R11" i="37" s="1"/>
  <c r="R10" i="37" s="1"/>
  <c r="W9" i="45"/>
  <c r="V11" i="45" s="1"/>
  <c r="V10" i="45" s="1"/>
  <c r="V9" i="36"/>
  <c r="U11" i="36" s="1"/>
  <c r="U10" i="36" s="1"/>
  <c r="W9" i="43"/>
  <c r="V11" i="43" s="1"/>
  <c r="V10" i="43" s="1"/>
  <c r="W9" i="44"/>
  <c r="V11" i="44" s="1"/>
  <c r="V10" i="44" s="1"/>
  <c r="T11" i="36"/>
  <c r="T10" i="36" s="1"/>
  <c r="U9" i="4"/>
  <c r="T11" i="4" s="1"/>
  <c r="T10" i="4" s="1"/>
  <c r="DX144" i="68" l="1"/>
  <c r="DX136" i="68"/>
  <c r="DX128" i="68"/>
  <c r="DX120" i="68"/>
  <c r="DX112" i="68"/>
  <c r="DX104" i="68"/>
  <c r="DX88" i="68"/>
  <c r="DX96" i="68"/>
  <c r="DX80" i="68"/>
  <c r="DX64" i="68"/>
  <c r="DX56" i="68"/>
  <c r="DX143" i="68"/>
  <c r="DX72" i="68"/>
  <c r="DX127" i="68"/>
  <c r="DX119" i="68"/>
  <c r="DX135" i="68"/>
  <c r="DX103" i="68"/>
  <c r="DX111" i="68"/>
  <c r="DX63" i="68"/>
  <c r="DX95" i="68"/>
  <c r="DX87" i="68"/>
  <c r="DX79" i="68"/>
  <c r="DX55" i="68"/>
  <c r="DX71" i="68"/>
  <c r="DX134" i="68"/>
  <c r="DX118" i="68"/>
  <c r="DX126" i="68"/>
  <c r="DX142" i="68"/>
  <c r="DX86" i="68"/>
  <c r="DX94" i="68"/>
  <c r="DX102" i="68"/>
  <c r="DX110" i="68"/>
  <c r="DX54" i="68"/>
  <c r="DX133" i="68"/>
  <c r="DX78" i="68"/>
  <c r="DX141" i="68"/>
  <c r="DX70" i="68"/>
  <c r="DX62" i="68"/>
  <c r="DX125" i="68"/>
  <c r="DX101" i="68"/>
  <c r="DX93" i="68"/>
  <c r="DX117" i="68"/>
  <c r="DX109" i="68"/>
  <c r="DX85" i="68"/>
  <c r="DX132" i="68"/>
  <c r="DX69" i="68"/>
  <c r="DX124" i="68"/>
  <c r="DX77" i="68"/>
  <c r="DX61" i="68"/>
  <c r="DX53" i="68"/>
  <c r="DX108" i="68"/>
  <c r="DX140" i="68"/>
  <c r="DX116" i="68"/>
  <c r="DX100" i="68"/>
  <c r="DX84" i="68"/>
  <c r="DX68" i="68"/>
  <c r="DX60" i="68"/>
  <c r="DX52" i="68"/>
  <c r="DX28" i="68"/>
  <c r="DX76" i="68"/>
  <c r="DX75" i="68"/>
  <c r="DX91" i="68"/>
  <c r="DX83" i="68"/>
  <c r="DX51" i="68"/>
  <c r="DX67" i="68"/>
  <c r="DX59" i="68"/>
  <c r="DX139" i="68"/>
  <c r="DX131" i="68"/>
  <c r="DX27" i="68"/>
  <c r="DX92" i="68"/>
  <c r="DX107" i="68"/>
  <c r="DX138" i="68"/>
  <c r="DX123" i="68"/>
  <c r="DX115" i="68"/>
  <c r="DX99" i="68"/>
  <c r="DX130" i="68"/>
  <c r="DX137" i="68"/>
  <c r="DX66" i="68"/>
  <c r="DX58" i="68"/>
  <c r="DX50" i="68"/>
  <c r="DX106" i="68"/>
  <c r="DX114" i="68"/>
  <c r="DX74" i="68"/>
  <c r="DX122" i="68"/>
  <c r="DX129" i="68"/>
  <c r="DX121" i="68"/>
  <c r="DX113" i="68"/>
  <c r="DX73" i="68"/>
  <c r="DX57" i="68"/>
  <c r="DX49" i="68"/>
  <c r="DX82" i="68"/>
  <c r="DX89" i="68"/>
  <c r="DX81" i="68"/>
  <c r="DX98" i="68"/>
  <c r="DX97" i="68"/>
  <c r="DX65" i="68"/>
  <c r="DX105" i="68"/>
  <c r="DX90" i="68"/>
  <c r="DX145" i="68"/>
  <c r="DX29" i="68"/>
  <c r="DY22" i="68"/>
  <c r="DX21" i="68"/>
  <c r="U11" i="58"/>
  <c r="U10" i="58" s="1"/>
  <c r="S9" i="57"/>
  <c r="R11" i="57" s="1"/>
  <c r="R10" i="57" s="1"/>
  <c r="W9" i="58"/>
  <c r="T9" i="37"/>
  <c r="S11" i="37" s="1"/>
  <c r="S10" i="37" s="1"/>
  <c r="V9" i="4"/>
  <c r="W9" i="36"/>
  <c r="X9" i="43"/>
  <c r="X9" i="44"/>
  <c r="X9" i="45"/>
  <c r="W11" i="45" s="1"/>
  <c r="W10" i="45" s="1"/>
  <c r="DY136" i="68" l="1"/>
  <c r="DY128" i="68"/>
  <c r="DY144" i="68"/>
  <c r="DY120" i="68"/>
  <c r="DY112" i="68"/>
  <c r="DY96" i="68"/>
  <c r="DY88" i="68"/>
  <c r="DY104" i="68"/>
  <c r="DY64" i="68"/>
  <c r="DY72" i="68"/>
  <c r="DY80" i="68"/>
  <c r="DY56" i="68"/>
  <c r="DY143" i="68"/>
  <c r="DY135" i="68"/>
  <c r="DY119" i="68"/>
  <c r="DY127" i="68"/>
  <c r="DY111" i="68"/>
  <c r="DY87" i="68"/>
  <c r="DY103" i="68"/>
  <c r="DY95" i="68"/>
  <c r="DY79" i="68"/>
  <c r="DY71" i="68"/>
  <c r="DY63" i="68"/>
  <c r="DY55" i="68"/>
  <c r="DY142" i="68"/>
  <c r="DY134" i="68"/>
  <c r="DY126" i="68"/>
  <c r="DY110" i="68"/>
  <c r="DY102" i="68"/>
  <c r="DY94" i="68"/>
  <c r="DY62" i="68"/>
  <c r="DY133" i="68"/>
  <c r="DY78" i="68"/>
  <c r="DY118" i="68"/>
  <c r="DY54" i="68"/>
  <c r="DY86" i="68"/>
  <c r="DY70" i="68"/>
  <c r="DY141" i="68"/>
  <c r="DY109" i="68"/>
  <c r="DY93" i="68"/>
  <c r="DY125" i="68"/>
  <c r="DY117" i="68"/>
  <c r="DY101" i="68"/>
  <c r="DY85" i="68"/>
  <c r="DY132" i="68"/>
  <c r="DY69" i="68"/>
  <c r="DY124" i="68"/>
  <c r="DY77" i="68"/>
  <c r="DY61" i="68"/>
  <c r="DY53" i="68"/>
  <c r="DY116" i="68"/>
  <c r="DY108" i="68"/>
  <c r="DY92" i="68"/>
  <c r="DY140" i="68"/>
  <c r="DY84" i="68"/>
  <c r="DY68" i="68"/>
  <c r="DY52" i="68"/>
  <c r="DY60" i="68"/>
  <c r="DY76" i="68"/>
  <c r="DY100" i="68"/>
  <c r="DY28" i="68"/>
  <c r="DY83" i="68"/>
  <c r="DY91" i="68"/>
  <c r="DY75" i="68"/>
  <c r="DY59" i="68"/>
  <c r="DY139" i="68"/>
  <c r="DY67" i="68"/>
  <c r="DY27" i="68"/>
  <c r="DY51" i="68"/>
  <c r="DY123" i="68"/>
  <c r="DY115" i="68"/>
  <c r="DY107" i="68"/>
  <c r="DY131" i="68"/>
  <c r="DY99" i="68"/>
  <c r="DY138" i="68"/>
  <c r="DY130" i="68"/>
  <c r="DY74" i="68"/>
  <c r="DY66" i="68"/>
  <c r="DY106" i="68"/>
  <c r="DY58" i="68"/>
  <c r="DY114" i="68"/>
  <c r="DY50" i="68"/>
  <c r="DY122" i="68"/>
  <c r="DY82" i="68"/>
  <c r="DY121" i="68"/>
  <c r="DY98" i="68"/>
  <c r="DY90" i="68"/>
  <c r="DY113" i="68"/>
  <c r="DY129" i="68"/>
  <c r="DY73" i="68"/>
  <c r="DY57" i="68"/>
  <c r="DY49" i="68"/>
  <c r="DY97" i="68"/>
  <c r="DY65" i="68"/>
  <c r="DY81" i="68"/>
  <c r="DY89" i="68"/>
  <c r="DY105" i="68"/>
  <c r="DY137" i="68"/>
  <c r="DY145" i="68"/>
  <c r="DY29" i="68"/>
  <c r="DZ22" i="68"/>
  <c r="DY21" i="68"/>
  <c r="T9" i="57"/>
  <c r="S11" i="57" s="1"/>
  <c r="S10" i="57" s="1"/>
  <c r="V11" i="58"/>
  <c r="V10" i="58" s="1"/>
  <c r="X9" i="58"/>
  <c r="U9" i="37"/>
  <c r="T11" i="37" s="1"/>
  <c r="T10" i="37" s="1"/>
  <c r="W9" i="4"/>
  <c r="V11" i="4" s="1"/>
  <c r="V10" i="4" s="1"/>
  <c r="X9" i="36"/>
  <c r="W11" i="36" s="1"/>
  <c r="W10" i="36" s="1"/>
  <c r="Y9" i="44"/>
  <c r="X11" i="44" s="1"/>
  <c r="X10" i="44" s="1"/>
  <c r="Y9" i="43"/>
  <c r="X11" i="43" s="1"/>
  <c r="X10" i="43" s="1"/>
  <c r="W11" i="43"/>
  <c r="W10" i="43" s="1"/>
  <c r="V11" i="36"/>
  <c r="V10" i="36" s="1"/>
  <c r="Y9" i="45"/>
  <c r="X11" i="45" s="1"/>
  <c r="X10" i="45" s="1"/>
  <c r="W11" i="44"/>
  <c r="W10" i="44" s="1"/>
  <c r="U11" i="4"/>
  <c r="U10" i="4" s="1"/>
  <c r="DZ136" i="68" l="1"/>
  <c r="DZ128" i="68"/>
  <c r="DZ144" i="68"/>
  <c r="DZ120" i="68"/>
  <c r="DZ112" i="68"/>
  <c r="DZ104" i="68"/>
  <c r="DZ80" i="68"/>
  <c r="DZ72" i="68"/>
  <c r="DZ88" i="68"/>
  <c r="DZ96" i="68"/>
  <c r="DZ56" i="68"/>
  <c r="DZ64" i="68"/>
  <c r="DZ143" i="68"/>
  <c r="DZ135" i="68"/>
  <c r="DZ127" i="68"/>
  <c r="DZ111" i="68"/>
  <c r="DZ119" i="68"/>
  <c r="DZ95" i="68"/>
  <c r="DZ79" i="68"/>
  <c r="DZ71" i="68"/>
  <c r="DZ103" i="68"/>
  <c r="DZ87" i="68"/>
  <c r="DZ63" i="68"/>
  <c r="DZ142" i="68"/>
  <c r="DZ110" i="68"/>
  <c r="DZ126" i="68"/>
  <c r="DZ118" i="68"/>
  <c r="DZ55" i="68"/>
  <c r="DZ134" i="68"/>
  <c r="DZ102" i="68"/>
  <c r="DZ94" i="68"/>
  <c r="DZ86" i="68"/>
  <c r="DZ54" i="68"/>
  <c r="DZ78" i="68"/>
  <c r="DZ70" i="68"/>
  <c r="DZ125" i="68"/>
  <c r="DZ109" i="68"/>
  <c r="DZ101" i="68"/>
  <c r="DZ117" i="68"/>
  <c r="DZ141" i="68"/>
  <c r="DZ62" i="68"/>
  <c r="DZ133" i="68"/>
  <c r="DZ85" i="68"/>
  <c r="DZ69" i="68"/>
  <c r="DZ77" i="68"/>
  <c r="DZ53" i="68"/>
  <c r="DZ140" i="68"/>
  <c r="DZ61" i="68"/>
  <c r="DZ76" i="68"/>
  <c r="DZ124" i="68"/>
  <c r="DZ93" i="68"/>
  <c r="DZ132" i="68"/>
  <c r="DZ108" i="68"/>
  <c r="DZ116" i="68"/>
  <c r="DZ100" i="68"/>
  <c r="DZ52" i="68"/>
  <c r="DZ92" i="68"/>
  <c r="DZ68" i="68"/>
  <c r="DZ60" i="68"/>
  <c r="DZ28" i="68"/>
  <c r="DZ84" i="68"/>
  <c r="DZ91" i="68"/>
  <c r="DZ75" i="68"/>
  <c r="DZ59" i="68"/>
  <c r="DZ83" i="68"/>
  <c r="DZ67" i="68"/>
  <c r="DZ51" i="68"/>
  <c r="DZ27" i="68"/>
  <c r="DZ123" i="68"/>
  <c r="DZ115" i="68"/>
  <c r="DZ138" i="68"/>
  <c r="DZ107" i="68"/>
  <c r="DZ139" i="68"/>
  <c r="DZ99" i="68"/>
  <c r="DZ122" i="68"/>
  <c r="DZ66" i="68"/>
  <c r="DZ106" i="68"/>
  <c r="DZ82" i="68"/>
  <c r="DZ74" i="68"/>
  <c r="DZ131" i="68"/>
  <c r="DZ130" i="68"/>
  <c r="DZ114" i="68"/>
  <c r="DZ58" i="68"/>
  <c r="DZ50" i="68"/>
  <c r="DZ129" i="68"/>
  <c r="DZ98" i="68"/>
  <c r="DZ90" i="68"/>
  <c r="DZ137" i="68"/>
  <c r="DZ121" i="68"/>
  <c r="DZ65" i="68"/>
  <c r="DZ73" i="68"/>
  <c r="DZ57" i="68"/>
  <c r="DZ113" i="68"/>
  <c r="DZ89" i="68"/>
  <c r="DZ97" i="68"/>
  <c r="DZ81" i="68"/>
  <c r="DZ105" i="68"/>
  <c r="DZ49" i="68"/>
  <c r="DZ145" i="68"/>
  <c r="DZ29" i="68"/>
  <c r="DZ21" i="68"/>
  <c r="EA22" i="68"/>
  <c r="U9" i="57"/>
  <c r="T11" i="57" s="1"/>
  <c r="T10" i="57" s="1"/>
  <c r="W11" i="58"/>
  <c r="W10" i="58" s="1"/>
  <c r="Y9" i="58"/>
  <c r="V9" i="37"/>
  <c r="U11" i="37" s="1"/>
  <c r="U10" i="37" s="1"/>
  <c r="Z9" i="43"/>
  <c r="Z9" i="44"/>
  <c r="Y11" i="44" s="1"/>
  <c r="Y10" i="44" s="1"/>
  <c r="Z9" i="45"/>
  <c r="Y9" i="36"/>
  <c r="X11" i="36" s="1"/>
  <c r="X10" i="36" s="1"/>
  <c r="X9" i="4"/>
  <c r="EA136" i="68" l="1"/>
  <c r="EA144" i="68"/>
  <c r="EA128" i="68"/>
  <c r="EA112" i="68"/>
  <c r="EA104" i="68"/>
  <c r="EA96" i="68"/>
  <c r="EA88" i="68"/>
  <c r="EA120" i="68"/>
  <c r="EA64" i="68"/>
  <c r="EA56" i="68"/>
  <c r="EA80" i="68"/>
  <c r="EA72" i="68"/>
  <c r="EA143" i="68"/>
  <c r="EA127" i="68"/>
  <c r="EA111" i="68"/>
  <c r="EA135" i="68"/>
  <c r="EA119" i="68"/>
  <c r="EA95" i="68"/>
  <c r="EA103" i="68"/>
  <c r="EA79" i="68"/>
  <c r="EA71" i="68"/>
  <c r="EA87" i="68"/>
  <c r="EA63" i="68"/>
  <c r="EA55" i="68"/>
  <c r="EA134" i="68"/>
  <c r="EA126" i="68"/>
  <c r="EA110" i="68"/>
  <c r="EA94" i="68"/>
  <c r="EA118" i="68"/>
  <c r="EA102" i="68"/>
  <c r="EA142" i="68"/>
  <c r="EA86" i="68"/>
  <c r="EA78" i="68"/>
  <c r="EA62" i="68"/>
  <c r="EA141" i="68"/>
  <c r="EA54" i="68"/>
  <c r="EA70" i="68"/>
  <c r="EA133" i="68"/>
  <c r="EA109" i="68"/>
  <c r="EA125" i="68"/>
  <c r="EA93" i="68"/>
  <c r="EA77" i="68"/>
  <c r="EA61" i="68"/>
  <c r="EA53" i="68"/>
  <c r="EA124" i="68"/>
  <c r="EA117" i="68"/>
  <c r="EA85" i="68"/>
  <c r="EA140" i="68"/>
  <c r="EA132" i="68"/>
  <c r="EA108" i="68"/>
  <c r="EA116" i="68"/>
  <c r="EA84" i="68"/>
  <c r="EA101" i="68"/>
  <c r="EA100" i="68"/>
  <c r="EA69" i="68"/>
  <c r="EA60" i="68"/>
  <c r="EA68" i="68"/>
  <c r="EA28" i="68"/>
  <c r="EA76" i="68"/>
  <c r="EA52" i="68"/>
  <c r="EA92" i="68"/>
  <c r="EA91" i="68"/>
  <c r="EA83" i="68"/>
  <c r="EA67" i="68"/>
  <c r="EA27" i="68"/>
  <c r="EA139" i="68"/>
  <c r="EA131" i="68"/>
  <c r="EA75" i="68"/>
  <c r="EA51" i="68"/>
  <c r="EA107" i="68"/>
  <c r="EA59" i="68"/>
  <c r="EA99" i="68"/>
  <c r="EA138" i="68"/>
  <c r="EA130" i="68"/>
  <c r="EA115" i="68"/>
  <c r="EA106" i="68"/>
  <c r="EA114" i="68"/>
  <c r="EA66" i="68"/>
  <c r="EA50" i="68"/>
  <c r="EA129" i="68"/>
  <c r="EA121" i="68"/>
  <c r="EA98" i="68"/>
  <c r="EA90" i="68"/>
  <c r="EA123" i="68"/>
  <c r="EA137" i="68"/>
  <c r="EA58" i="68"/>
  <c r="EA113" i="68"/>
  <c r="EA65" i="68"/>
  <c r="EA89" i="68"/>
  <c r="EA73" i="68"/>
  <c r="EA122" i="68"/>
  <c r="EA97" i="68"/>
  <c r="EA57" i="68"/>
  <c r="EA49" i="68"/>
  <c r="EA105" i="68"/>
  <c r="EA82" i="68"/>
  <c r="EA81" i="68"/>
  <c r="EA74" i="68"/>
  <c r="EA145" i="68"/>
  <c r="EA29" i="68"/>
  <c r="EB22" i="68"/>
  <c r="EA21" i="68"/>
  <c r="V9" i="57"/>
  <c r="U11" i="57" s="1"/>
  <c r="U10" i="57" s="1"/>
  <c r="X11" i="58"/>
  <c r="X10" i="58" s="1"/>
  <c r="Z9" i="58"/>
  <c r="W9" i="37"/>
  <c r="V11" i="37" s="1"/>
  <c r="V10" i="37" s="1"/>
  <c r="AA9" i="45"/>
  <c r="Z11" i="45" s="1"/>
  <c r="Z10" i="45" s="1"/>
  <c r="AA9" i="44"/>
  <c r="Y9" i="4"/>
  <c r="X11" i="4" s="1"/>
  <c r="X10" i="4" s="1"/>
  <c r="W11" i="4"/>
  <c r="W10" i="4" s="1"/>
  <c r="AA9" i="43"/>
  <c r="Y11" i="45"/>
  <c r="Y10" i="45" s="1"/>
  <c r="Z9" i="36"/>
  <c r="Y11" i="36" s="1"/>
  <c r="Y10" i="36" s="1"/>
  <c r="Y11" i="43"/>
  <c r="Y10" i="43" s="1"/>
  <c r="EB136" i="68" l="1"/>
  <c r="EB144" i="68"/>
  <c r="EB120" i="68"/>
  <c r="EB128" i="68"/>
  <c r="EB112" i="68"/>
  <c r="EB96" i="68"/>
  <c r="EB104" i="68"/>
  <c r="EB88" i="68"/>
  <c r="EB80" i="68"/>
  <c r="EB72" i="68"/>
  <c r="EB64" i="68"/>
  <c r="EB56" i="68"/>
  <c r="EB143" i="68"/>
  <c r="EB127" i="68"/>
  <c r="EB135" i="68"/>
  <c r="EB119" i="68"/>
  <c r="EB103" i="68"/>
  <c r="EB111" i="68"/>
  <c r="EB87" i="68"/>
  <c r="EB79" i="68"/>
  <c r="EB71" i="68"/>
  <c r="EB95" i="68"/>
  <c r="EB142" i="68"/>
  <c r="EB63" i="68"/>
  <c r="EB55" i="68"/>
  <c r="EB134" i="68"/>
  <c r="EB126" i="68"/>
  <c r="EB110" i="68"/>
  <c r="EB102" i="68"/>
  <c r="EB118" i="68"/>
  <c r="EB94" i="68"/>
  <c r="EB141" i="68"/>
  <c r="EB86" i="68"/>
  <c r="EB70" i="68"/>
  <c r="EB133" i="68"/>
  <c r="EB62" i="68"/>
  <c r="EB125" i="68"/>
  <c r="EB54" i="68"/>
  <c r="EB77" i="68"/>
  <c r="EB109" i="68"/>
  <c r="EB78" i="68"/>
  <c r="EB93" i="68"/>
  <c r="EB117" i="68"/>
  <c r="EB101" i="68"/>
  <c r="EB85" i="68"/>
  <c r="EB140" i="68"/>
  <c r="EB53" i="68"/>
  <c r="EB132" i="68"/>
  <c r="EB69" i="68"/>
  <c r="EB61" i="68"/>
  <c r="EB124" i="68"/>
  <c r="EB116" i="68"/>
  <c r="EB76" i="68"/>
  <c r="EB60" i="68"/>
  <c r="EB28" i="68"/>
  <c r="EB108" i="68"/>
  <c r="EB68" i="68"/>
  <c r="EB92" i="68"/>
  <c r="EB83" i="68"/>
  <c r="EB100" i="68"/>
  <c r="EB91" i="68"/>
  <c r="EB84" i="68"/>
  <c r="EB75" i="68"/>
  <c r="EB131" i="68"/>
  <c r="EB67" i="68"/>
  <c r="EB139" i="68"/>
  <c r="EB51" i="68"/>
  <c r="EB52" i="68"/>
  <c r="EB59" i="68"/>
  <c r="EB27" i="68"/>
  <c r="EB99" i="68"/>
  <c r="EB130" i="68"/>
  <c r="EB123" i="68"/>
  <c r="EB115" i="68"/>
  <c r="EB66" i="68"/>
  <c r="EB107" i="68"/>
  <c r="EB138" i="68"/>
  <c r="EB58" i="68"/>
  <c r="EB50" i="68"/>
  <c r="EB121" i="68"/>
  <c r="EB114" i="68"/>
  <c r="EB98" i="68"/>
  <c r="EB90" i="68"/>
  <c r="EB122" i="68"/>
  <c r="EB74" i="68"/>
  <c r="EB82" i="68"/>
  <c r="EB65" i="68"/>
  <c r="EB57" i="68"/>
  <c r="EB89" i="68"/>
  <c r="EB129" i="68"/>
  <c r="EB97" i="68"/>
  <c r="EB73" i="68"/>
  <c r="EB137" i="68"/>
  <c r="EB113" i="68"/>
  <c r="EB106" i="68"/>
  <c r="EB105" i="68"/>
  <c r="EB81" i="68"/>
  <c r="EB49" i="68"/>
  <c r="EB145" i="68"/>
  <c r="EB29" i="68"/>
  <c r="EC22" i="68"/>
  <c r="EB21" i="68"/>
  <c r="W9" i="57"/>
  <c r="V11" i="57" s="1"/>
  <c r="V10" i="57" s="1"/>
  <c r="Y11" i="58"/>
  <c r="Y10" i="58" s="1"/>
  <c r="AA9" i="58"/>
  <c r="X9" i="37"/>
  <c r="W11" i="37" s="1"/>
  <c r="W10" i="37" s="1"/>
  <c r="AB9" i="44"/>
  <c r="AA9" i="36"/>
  <c r="AB9" i="43"/>
  <c r="AA11" i="43" s="1"/>
  <c r="AA10" i="43" s="1"/>
  <c r="Z9" i="4"/>
  <c r="Y11" i="4" s="1"/>
  <c r="Y10" i="4" s="1"/>
  <c r="Z11" i="44"/>
  <c r="Z10" i="44" s="1"/>
  <c r="Z11" i="43"/>
  <c r="Z10" i="43" s="1"/>
  <c r="AB9" i="45"/>
  <c r="AA11" i="45" s="1"/>
  <c r="AA10" i="45" s="1"/>
  <c r="EC136" i="68" l="1"/>
  <c r="EC144" i="68"/>
  <c r="EC120" i="68"/>
  <c r="EC128" i="68"/>
  <c r="EC96" i="68"/>
  <c r="EC104" i="68"/>
  <c r="EC112" i="68"/>
  <c r="EC88" i="68"/>
  <c r="EC64" i="68"/>
  <c r="EC80" i="68"/>
  <c r="EC72" i="68"/>
  <c r="EC56" i="68"/>
  <c r="EC143" i="68"/>
  <c r="EC135" i="68"/>
  <c r="EC119" i="68"/>
  <c r="EC127" i="68"/>
  <c r="EC111" i="68"/>
  <c r="EC103" i="68"/>
  <c r="EC95" i="68"/>
  <c r="EC142" i="68"/>
  <c r="EC55" i="68"/>
  <c r="EC87" i="68"/>
  <c r="EC79" i="68"/>
  <c r="EC71" i="68"/>
  <c r="EC63" i="68"/>
  <c r="EC134" i="68"/>
  <c r="EC126" i="68"/>
  <c r="EC102" i="68"/>
  <c r="EC78" i="68"/>
  <c r="EC110" i="68"/>
  <c r="EC94" i="68"/>
  <c r="EC86" i="68"/>
  <c r="EC141" i="68"/>
  <c r="EC70" i="68"/>
  <c r="EC62" i="68"/>
  <c r="EC118" i="68"/>
  <c r="EC133" i="68"/>
  <c r="EC101" i="68"/>
  <c r="EC54" i="68"/>
  <c r="EC125" i="68"/>
  <c r="EC117" i="68"/>
  <c r="EC109" i="68"/>
  <c r="EC93" i="68"/>
  <c r="EC85" i="68"/>
  <c r="EC53" i="68"/>
  <c r="EC140" i="68"/>
  <c r="EC61" i="68"/>
  <c r="EC69" i="68"/>
  <c r="EC132" i="68"/>
  <c r="EC108" i="68"/>
  <c r="EC124" i="68"/>
  <c r="EC116" i="68"/>
  <c r="EC77" i="68"/>
  <c r="EC100" i="68"/>
  <c r="EC28" i="68"/>
  <c r="EC92" i="68"/>
  <c r="EC76" i="68"/>
  <c r="EC52" i="68"/>
  <c r="EC84" i="68"/>
  <c r="EC83" i="68"/>
  <c r="EC60" i="68"/>
  <c r="EC75" i="68"/>
  <c r="EC68" i="68"/>
  <c r="EC59" i="68"/>
  <c r="EC51" i="68"/>
  <c r="EC91" i="68"/>
  <c r="EC27" i="68"/>
  <c r="EC139" i="68"/>
  <c r="EC131" i="68"/>
  <c r="EC99" i="68"/>
  <c r="EC123" i="68"/>
  <c r="EC67" i="68"/>
  <c r="EC115" i="68"/>
  <c r="EC107" i="68"/>
  <c r="EC138" i="68"/>
  <c r="EC74" i="68"/>
  <c r="EC58" i="68"/>
  <c r="EC122" i="68"/>
  <c r="EC114" i="68"/>
  <c r="EC90" i="68"/>
  <c r="EC113" i="68"/>
  <c r="EC50" i="68"/>
  <c r="EC129" i="68"/>
  <c r="EC98" i="68"/>
  <c r="EC82" i="68"/>
  <c r="EC106" i="68"/>
  <c r="EC137" i="68"/>
  <c r="EC66" i="68"/>
  <c r="EC97" i="68"/>
  <c r="EC81" i="68"/>
  <c r="EC130" i="68"/>
  <c r="EC49" i="68"/>
  <c r="EC89" i="68"/>
  <c r="EC105" i="68"/>
  <c r="EC57" i="68"/>
  <c r="EC121" i="68"/>
  <c r="EC73" i="68"/>
  <c r="EC65" i="68"/>
  <c r="EC145" i="68"/>
  <c r="EC29" i="68"/>
  <c r="ED22" i="68"/>
  <c r="EC21" i="68"/>
  <c r="X9" i="57"/>
  <c r="W11" i="57" s="1"/>
  <c r="W10" i="57" s="1"/>
  <c r="Z11" i="58"/>
  <c r="Z10" i="58" s="1"/>
  <c r="AB9" i="58"/>
  <c r="Y9" i="37"/>
  <c r="X11" i="37" s="1"/>
  <c r="X10" i="37" s="1"/>
  <c r="AC9" i="44"/>
  <c r="AA9" i="4"/>
  <c r="Z11" i="4" s="1"/>
  <c r="Z10" i="4" s="1"/>
  <c r="AC9" i="43"/>
  <c r="AB11" i="43" s="1"/>
  <c r="AB10" i="43" s="1"/>
  <c r="AC9" i="45"/>
  <c r="AB11" i="45" s="1"/>
  <c r="AB10" i="45" s="1"/>
  <c r="AB9" i="36"/>
  <c r="AA11" i="36" s="1"/>
  <c r="AA10" i="36" s="1"/>
  <c r="Z11" i="36"/>
  <c r="Z10" i="36" s="1"/>
  <c r="AA11" i="44"/>
  <c r="AA10" i="44" s="1"/>
  <c r="ED144" i="68" l="1"/>
  <c r="ED136" i="68"/>
  <c r="ED112" i="68"/>
  <c r="ED104" i="68"/>
  <c r="ED128" i="68"/>
  <c r="ED96" i="68"/>
  <c r="ED80" i="68"/>
  <c r="ED72" i="68"/>
  <c r="ED120" i="68"/>
  <c r="ED56" i="68"/>
  <c r="ED88" i="68"/>
  <c r="ED64" i="68"/>
  <c r="ED127" i="68"/>
  <c r="ED119" i="68"/>
  <c r="ED143" i="68"/>
  <c r="ED135" i="68"/>
  <c r="ED111" i="68"/>
  <c r="ED103" i="68"/>
  <c r="ED95" i="68"/>
  <c r="ED71" i="68"/>
  <c r="ED87" i="68"/>
  <c r="ED79" i="68"/>
  <c r="ED55" i="68"/>
  <c r="ED110" i="68"/>
  <c r="ED63" i="68"/>
  <c r="ED134" i="68"/>
  <c r="ED126" i="68"/>
  <c r="ED118" i="68"/>
  <c r="ED142" i="68"/>
  <c r="ED102" i="68"/>
  <c r="ED86" i="68"/>
  <c r="ED94" i="68"/>
  <c r="ED141" i="68"/>
  <c r="ED125" i="68"/>
  <c r="ED70" i="68"/>
  <c r="ED62" i="68"/>
  <c r="ED133" i="68"/>
  <c r="ED78" i="68"/>
  <c r="ED77" i="68"/>
  <c r="ED117" i="68"/>
  <c r="ED93" i="68"/>
  <c r="ED109" i="68"/>
  <c r="ED85" i="68"/>
  <c r="ED101" i="68"/>
  <c r="ED54" i="68"/>
  <c r="ED61" i="68"/>
  <c r="ED69" i="68"/>
  <c r="ED53" i="68"/>
  <c r="ED140" i="68"/>
  <c r="ED132" i="68"/>
  <c r="ED124" i="68"/>
  <c r="ED116" i="68"/>
  <c r="ED92" i="68"/>
  <c r="ED100" i="68"/>
  <c r="ED84" i="68"/>
  <c r="ED68" i="68"/>
  <c r="ED52" i="68"/>
  <c r="ED108" i="68"/>
  <c r="ED76" i="68"/>
  <c r="ED60" i="68"/>
  <c r="ED75" i="68"/>
  <c r="ED28" i="68"/>
  <c r="ED83" i="68"/>
  <c r="ED91" i="68"/>
  <c r="ED131" i="68"/>
  <c r="ED139" i="68"/>
  <c r="ED67" i="68"/>
  <c r="ED51" i="68"/>
  <c r="ED99" i="68"/>
  <c r="ED130" i="68"/>
  <c r="ED115" i="68"/>
  <c r="ED107" i="68"/>
  <c r="ED138" i="68"/>
  <c r="ED59" i="68"/>
  <c r="ED123" i="68"/>
  <c r="ED106" i="68"/>
  <c r="ED121" i="68"/>
  <c r="ED114" i="68"/>
  <c r="ED90" i="68"/>
  <c r="ED58" i="68"/>
  <c r="ED129" i="68"/>
  <c r="ED98" i="68"/>
  <c r="ED82" i="68"/>
  <c r="ED137" i="68"/>
  <c r="ED74" i="68"/>
  <c r="ED66" i="68"/>
  <c r="ED27" i="68"/>
  <c r="ED97" i="68"/>
  <c r="ED65" i="68"/>
  <c r="ED50" i="68"/>
  <c r="ED89" i="68"/>
  <c r="ED73" i="68"/>
  <c r="ED105" i="68"/>
  <c r="ED49" i="68"/>
  <c r="ED113" i="68"/>
  <c r="ED122" i="68"/>
  <c r="ED81" i="68"/>
  <c r="ED57" i="68"/>
  <c r="ED145" i="68"/>
  <c r="ED29" i="68"/>
  <c r="EE22" i="68"/>
  <c r="ED21" i="68"/>
  <c r="Y9" i="57"/>
  <c r="X11" i="57" s="1"/>
  <c r="X10" i="57" s="1"/>
  <c r="AA11" i="58"/>
  <c r="AA10" i="58" s="1"/>
  <c r="AC9" i="58"/>
  <c r="Z9" i="37"/>
  <c r="Y11" i="37" s="1"/>
  <c r="Y10" i="37" s="1"/>
  <c r="AD9" i="43"/>
  <c r="AD9" i="45"/>
  <c r="AC11" i="45" s="1"/>
  <c r="AC10" i="45" s="1"/>
  <c r="AB9" i="4"/>
  <c r="AA11" i="4" s="1"/>
  <c r="AA10" i="4" s="1"/>
  <c r="AD9" i="44"/>
  <c r="AC9" i="36"/>
  <c r="AB11" i="36" s="1"/>
  <c r="AB10" i="36" s="1"/>
  <c r="AB11" i="44"/>
  <c r="AB10" i="44" s="1"/>
  <c r="EE144" i="68" l="1"/>
  <c r="EE136" i="68"/>
  <c r="EE128" i="68"/>
  <c r="EE112" i="68"/>
  <c r="EE120" i="68"/>
  <c r="EE104" i="68"/>
  <c r="EE96" i="68"/>
  <c r="EE88" i="68"/>
  <c r="EE72" i="68"/>
  <c r="EE80" i="68"/>
  <c r="EE64" i="68"/>
  <c r="EE56" i="68"/>
  <c r="EE143" i="68"/>
  <c r="EE135" i="68"/>
  <c r="EE127" i="68"/>
  <c r="EE119" i="68"/>
  <c r="EE103" i="68"/>
  <c r="EE111" i="68"/>
  <c r="EE87" i="68"/>
  <c r="EE79" i="68"/>
  <c r="EE95" i="68"/>
  <c r="EE71" i="68"/>
  <c r="EE63" i="68"/>
  <c r="EE55" i="68"/>
  <c r="EE142" i="68"/>
  <c r="EE126" i="68"/>
  <c r="EE134" i="68"/>
  <c r="EE118" i="68"/>
  <c r="EE86" i="68"/>
  <c r="EE110" i="68"/>
  <c r="EE94" i="68"/>
  <c r="EE102" i="68"/>
  <c r="EE70" i="68"/>
  <c r="EE78" i="68"/>
  <c r="EE54" i="68"/>
  <c r="EE62" i="68"/>
  <c r="EE141" i="68"/>
  <c r="EE109" i="68"/>
  <c r="EE85" i="68"/>
  <c r="EE117" i="68"/>
  <c r="EE101" i="68"/>
  <c r="EE133" i="68"/>
  <c r="EE125" i="68"/>
  <c r="EE77" i="68"/>
  <c r="EE61" i="68"/>
  <c r="EE69" i="68"/>
  <c r="EE53" i="68"/>
  <c r="EE140" i="68"/>
  <c r="EE93" i="68"/>
  <c r="EE92" i="68"/>
  <c r="EE124" i="68"/>
  <c r="EE116" i="68"/>
  <c r="EE132" i="68"/>
  <c r="EE52" i="68"/>
  <c r="EE68" i="68"/>
  <c r="EE76" i="68"/>
  <c r="EE100" i="68"/>
  <c r="EE60" i="68"/>
  <c r="EE28" i="68"/>
  <c r="EE108" i="68"/>
  <c r="EE84" i="68"/>
  <c r="EE91" i="68"/>
  <c r="EE27" i="68"/>
  <c r="EE75" i="68"/>
  <c r="EE67" i="68"/>
  <c r="EE51" i="68"/>
  <c r="EE59" i="68"/>
  <c r="EE83" i="68"/>
  <c r="EE131" i="68"/>
  <c r="EE130" i="68"/>
  <c r="EE107" i="68"/>
  <c r="EE139" i="68"/>
  <c r="EE138" i="68"/>
  <c r="EE123" i="68"/>
  <c r="EE115" i="68"/>
  <c r="EE99" i="68"/>
  <c r="EE122" i="68"/>
  <c r="EE58" i="68"/>
  <c r="EE129" i="68"/>
  <c r="EE98" i="68"/>
  <c r="EE90" i="68"/>
  <c r="EE82" i="68"/>
  <c r="EE137" i="68"/>
  <c r="EE74" i="68"/>
  <c r="EE66" i="68"/>
  <c r="EE106" i="68"/>
  <c r="EE50" i="68"/>
  <c r="EE81" i="68"/>
  <c r="EE73" i="68"/>
  <c r="EE89" i="68"/>
  <c r="EE49" i="68"/>
  <c r="EE105" i="68"/>
  <c r="EE113" i="68"/>
  <c r="EE57" i="68"/>
  <c r="EE121" i="68"/>
  <c r="EE114" i="68"/>
  <c r="EE97" i="68"/>
  <c r="EE65" i="68"/>
  <c r="EE145" i="68"/>
  <c r="EE29" i="68"/>
  <c r="EF22" i="68"/>
  <c r="EE21" i="68"/>
  <c r="Z9" i="57"/>
  <c r="Y11" i="57" s="1"/>
  <c r="Y10" i="57" s="1"/>
  <c r="AB11" i="58"/>
  <c r="AB10" i="58" s="1"/>
  <c r="AD9" i="58"/>
  <c r="AA9" i="37"/>
  <c r="Z11" i="37" s="1"/>
  <c r="Z10" i="37" s="1"/>
  <c r="AE9" i="44"/>
  <c r="AD11" i="44" s="1"/>
  <c r="AD10" i="44" s="1"/>
  <c r="AE9" i="43"/>
  <c r="AD11" i="43" s="1"/>
  <c r="AD10" i="43" s="1"/>
  <c r="AC9" i="4"/>
  <c r="AB11" i="4" s="1"/>
  <c r="AB10" i="4" s="1"/>
  <c r="AD9" i="36"/>
  <c r="AC11" i="36" s="1"/>
  <c r="AC10" i="36" s="1"/>
  <c r="AE9" i="45"/>
  <c r="AD11" i="45" s="1"/>
  <c r="AD10" i="45" s="1"/>
  <c r="AC11" i="44"/>
  <c r="AC10" i="44" s="1"/>
  <c r="AC11" i="43"/>
  <c r="AC10" i="43" s="1"/>
  <c r="EF144" i="68" l="1"/>
  <c r="EF136" i="68"/>
  <c r="EF128" i="68"/>
  <c r="EF120" i="68"/>
  <c r="EF112" i="68"/>
  <c r="EF104" i="68"/>
  <c r="EF96" i="68"/>
  <c r="EF88" i="68"/>
  <c r="EF72" i="68"/>
  <c r="EF56" i="68"/>
  <c r="EF64" i="68"/>
  <c r="EF80" i="68"/>
  <c r="EF143" i="68"/>
  <c r="EF127" i="68"/>
  <c r="EF95" i="68"/>
  <c r="EF119" i="68"/>
  <c r="EF135" i="68"/>
  <c r="EF111" i="68"/>
  <c r="EF103" i="68"/>
  <c r="EF87" i="68"/>
  <c r="EF79" i="68"/>
  <c r="EF71" i="68"/>
  <c r="EF55" i="68"/>
  <c r="EF142" i="68"/>
  <c r="EF63" i="68"/>
  <c r="EF126" i="68"/>
  <c r="EF118" i="68"/>
  <c r="EF134" i="68"/>
  <c r="EF86" i="68"/>
  <c r="EF110" i="68"/>
  <c r="EF94" i="68"/>
  <c r="EF133" i="68"/>
  <c r="EF102" i="68"/>
  <c r="EF78" i="68"/>
  <c r="EF54" i="68"/>
  <c r="EF62" i="68"/>
  <c r="EF85" i="68"/>
  <c r="EF101" i="68"/>
  <c r="EF141" i="68"/>
  <c r="EF93" i="68"/>
  <c r="EF125" i="68"/>
  <c r="EF117" i="68"/>
  <c r="EF109" i="68"/>
  <c r="EF53" i="68"/>
  <c r="EF70" i="68"/>
  <c r="EF140" i="68"/>
  <c r="EF132" i="68"/>
  <c r="EF69" i="68"/>
  <c r="EF77" i="68"/>
  <c r="EF84" i="68"/>
  <c r="EF108" i="68"/>
  <c r="EF116" i="68"/>
  <c r="EF124" i="68"/>
  <c r="EF92" i="68"/>
  <c r="EF76" i="68"/>
  <c r="EF61" i="68"/>
  <c r="EF68" i="68"/>
  <c r="EF100" i="68"/>
  <c r="EF60" i="68"/>
  <c r="EF52" i="68"/>
  <c r="EF83" i="68"/>
  <c r="EF91" i="68"/>
  <c r="EF75" i="68"/>
  <c r="EF51" i="68"/>
  <c r="EF28" i="68"/>
  <c r="EF67" i="68"/>
  <c r="EF59" i="68"/>
  <c r="EF139" i="68"/>
  <c r="EF27" i="68"/>
  <c r="EF131" i="68"/>
  <c r="EF107" i="68"/>
  <c r="EF138" i="68"/>
  <c r="EF123" i="68"/>
  <c r="EF115" i="68"/>
  <c r="EF98" i="68"/>
  <c r="EF90" i="68"/>
  <c r="EF82" i="68"/>
  <c r="EF58" i="68"/>
  <c r="EF137" i="68"/>
  <c r="EF66" i="68"/>
  <c r="EF130" i="68"/>
  <c r="EF74" i="68"/>
  <c r="EF50" i="68"/>
  <c r="EF106" i="68"/>
  <c r="EF114" i="68"/>
  <c r="EF99" i="68"/>
  <c r="EF122" i="68"/>
  <c r="EF129" i="68"/>
  <c r="EF105" i="68"/>
  <c r="EF73" i="68"/>
  <c r="EF57" i="68"/>
  <c r="EF113" i="68"/>
  <c r="EF81" i="68"/>
  <c r="EF49" i="68"/>
  <c r="EF97" i="68"/>
  <c r="EF65" i="68"/>
  <c r="EF121" i="68"/>
  <c r="EF89" i="68"/>
  <c r="EF145" i="68"/>
  <c r="EF29" i="68"/>
  <c r="EG22" i="68"/>
  <c r="EF21" i="68"/>
  <c r="AA9" i="57"/>
  <c r="Z11" i="57" s="1"/>
  <c r="Z10" i="57" s="1"/>
  <c r="AC11" i="58"/>
  <c r="AC10" i="58" s="1"/>
  <c r="AE9" i="58"/>
  <c r="AB9" i="37"/>
  <c r="AA11" i="37" s="1"/>
  <c r="AA10" i="37" s="1"/>
  <c r="AD9" i="4"/>
  <c r="AC11" i="4" s="1"/>
  <c r="AC10" i="4" s="1"/>
  <c r="AF9" i="45"/>
  <c r="AE11" i="45" s="1"/>
  <c r="AE10" i="45" s="1"/>
  <c r="AF9" i="43"/>
  <c r="AE11" i="43" s="1"/>
  <c r="AE10" i="43" s="1"/>
  <c r="AE9" i="36"/>
  <c r="AD11" i="36" s="1"/>
  <c r="AD10" i="36" s="1"/>
  <c r="AF9" i="44"/>
  <c r="AE11" i="44" s="1"/>
  <c r="AE10" i="44" s="1"/>
  <c r="EG136" i="68" l="1"/>
  <c r="EG128" i="68"/>
  <c r="EG144" i="68"/>
  <c r="EG120" i="68"/>
  <c r="EG104" i="68"/>
  <c r="EG88" i="68"/>
  <c r="EG112" i="68"/>
  <c r="EG96" i="68"/>
  <c r="EG80" i="68"/>
  <c r="EG64" i="68"/>
  <c r="EG72" i="68"/>
  <c r="EG56" i="68"/>
  <c r="EG143" i="68"/>
  <c r="EG135" i="68"/>
  <c r="EG119" i="68"/>
  <c r="EG127" i="68"/>
  <c r="EG103" i="68"/>
  <c r="EG111" i="68"/>
  <c r="EG95" i="68"/>
  <c r="EG87" i="68"/>
  <c r="EG79" i="68"/>
  <c r="EG55" i="68"/>
  <c r="EG63" i="68"/>
  <c r="EG134" i="68"/>
  <c r="EG126" i="68"/>
  <c r="EG142" i="68"/>
  <c r="EG110" i="68"/>
  <c r="EG86" i="68"/>
  <c r="EG102" i="68"/>
  <c r="EG118" i="68"/>
  <c r="EG94" i="68"/>
  <c r="EG54" i="68"/>
  <c r="EG62" i="68"/>
  <c r="EG133" i="68"/>
  <c r="EG78" i="68"/>
  <c r="EG71" i="68"/>
  <c r="EG70" i="68"/>
  <c r="EG141" i="68"/>
  <c r="EG125" i="68"/>
  <c r="EG93" i="68"/>
  <c r="EG101" i="68"/>
  <c r="EG109" i="68"/>
  <c r="EG132" i="68"/>
  <c r="EG85" i="68"/>
  <c r="EG69" i="68"/>
  <c r="EG77" i="68"/>
  <c r="EG61" i="68"/>
  <c r="EG140" i="68"/>
  <c r="EG117" i="68"/>
  <c r="EG53" i="68"/>
  <c r="EG124" i="68"/>
  <c r="EG116" i="68"/>
  <c r="EG100" i="68"/>
  <c r="EG68" i="68"/>
  <c r="EG52" i="68"/>
  <c r="EG60" i="68"/>
  <c r="EG92" i="68"/>
  <c r="EG76" i="68"/>
  <c r="EG28" i="68"/>
  <c r="EG91" i="68"/>
  <c r="EG108" i="68"/>
  <c r="EG84" i="68"/>
  <c r="EG75" i="68"/>
  <c r="EG83" i="68"/>
  <c r="EG51" i="68"/>
  <c r="EG59" i="68"/>
  <c r="EG139" i="68"/>
  <c r="EG131" i="68"/>
  <c r="EG27" i="68"/>
  <c r="EG67" i="68"/>
  <c r="EG123" i="68"/>
  <c r="EG115" i="68"/>
  <c r="EG107" i="68"/>
  <c r="EG138" i="68"/>
  <c r="EG99" i="68"/>
  <c r="EG130" i="68"/>
  <c r="EG137" i="68"/>
  <c r="EG74" i="68"/>
  <c r="EG66" i="68"/>
  <c r="EG106" i="68"/>
  <c r="EG58" i="68"/>
  <c r="EG114" i="68"/>
  <c r="EG122" i="68"/>
  <c r="EG129" i="68"/>
  <c r="EG82" i="68"/>
  <c r="EG121" i="68"/>
  <c r="EG98" i="68"/>
  <c r="EG50" i="68"/>
  <c r="EG49" i="68"/>
  <c r="EG97" i="68"/>
  <c r="EG89" i="68"/>
  <c r="EG81" i="68"/>
  <c r="EG65" i="68"/>
  <c r="EG90" i="68"/>
  <c r="EG73" i="68"/>
  <c r="EG105" i="68"/>
  <c r="EG113" i="68"/>
  <c r="EG57" i="68"/>
  <c r="EG145" i="68"/>
  <c r="EG29" i="68"/>
  <c r="EH22" i="68"/>
  <c r="EG21" i="68"/>
  <c r="AB9" i="57"/>
  <c r="AA11" i="57" s="1"/>
  <c r="AA10" i="57" s="1"/>
  <c r="AD11" i="58"/>
  <c r="AD10" i="58" s="1"/>
  <c r="AF9" i="58"/>
  <c r="AC9" i="37"/>
  <c r="AB11" i="37" s="1"/>
  <c r="AB10" i="37" s="1"/>
  <c r="AG9" i="45"/>
  <c r="AF11" i="45" s="1"/>
  <c r="AF10" i="45" s="1"/>
  <c r="AG9" i="44"/>
  <c r="AG9" i="43"/>
  <c r="AE9" i="4"/>
  <c r="AD11" i="4" s="1"/>
  <c r="AD10" i="4" s="1"/>
  <c r="AF9" i="36"/>
  <c r="AE11" i="36" s="1"/>
  <c r="AE10" i="36" s="1"/>
  <c r="EH144" i="68" l="1"/>
  <c r="EH136" i="68"/>
  <c r="EH128" i="68"/>
  <c r="EH120" i="68"/>
  <c r="EH112" i="68"/>
  <c r="EH104" i="68"/>
  <c r="EH88" i="68"/>
  <c r="EH96" i="68"/>
  <c r="EH80" i="68"/>
  <c r="EH72" i="68"/>
  <c r="EH56" i="68"/>
  <c r="EH64" i="68"/>
  <c r="EH143" i="68"/>
  <c r="EH135" i="68"/>
  <c r="EH127" i="68"/>
  <c r="EH119" i="68"/>
  <c r="EH95" i="68"/>
  <c r="EH111" i="68"/>
  <c r="EH103" i="68"/>
  <c r="EH87" i="68"/>
  <c r="EH79" i="68"/>
  <c r="EH71" i="68"/>
  <c r="EH55" i="68"/>
  <c r="EH142" i="68"/>
  <c r="EH63" i="68"/>
  <c r="EH134" i="68"/>
  <c r="EH110" i="68"/>
  <c r="EH126" i="68"/>
  <c r="EH118" i="68"/>
  <c r="EH102" i="68"/>
  <c r="EH94" i="68"/>
  <c r="EH62" i="68"/>
  <c r="EH133" i="68"/>
  <c r="EH125" i="68"/>
  <c r="EH54" i="68"/>
  <c r="EH78" i="68"/>
  <c r="EH86" i="68"/>
  <c r="EH70" i="68"/>
  <c r="EH141" i="68"/>
  <c r="EH93" i="68"/>
  <c r="EH109" i="68"/>
  <c r="EH101" i="68"/>
  <c r="EH117" i="68"/>
  <c r="EH77" i="68"/>
  <c r="EH85" i="68"/>
  <c r="EH140" i="68"/>
  <c r="EH132" i="68"/>
  <c r="EH69" i="68"/>
  <c r="EH53" i="68"/>
  <c r="EH124" i="68"/>
  <c r="EH61" i="68"/>
  <c r="EH108" i="68"/>
  <c r="EH92" i="68"/>
  <c r="EH84" i="68"/>
  <c r="EH116" i="68"/>
  <c r="EH100" i="68"/>
  <c r="EH76" i="68"/>
  <c r="EH52" i="68"/>
  <c r="EH68" i="68"/>
  <c r="EH60" i="68"/>
  <c r="EH28" i="68"/>
  <c r="EH83" i="68"/>
  <c r="EH91" i="68"/>
  <c r="EH139" i="68"/>
  <c r="EH59" i="68"/>
  <c r="EH67" i="68"/>
  <c r="EH131" i="68"/>
  <c r="EH75" i="68"/>
  <c r="EH27" i="68"/>
  <c r="EH123" i="68"/>
  <c r="EH115" i="68"/>
  <c r="EH138" i="68"/>
  <c r="EH107" i="68"/>
  <c r="EH99" i="68"/>
  <c r="EH130" i="68"/>
  <c r="EH51" i="68"/>
  <c r="EH74" i="68"/>
  <c r="EH66" i="68"/>
  <c r="EH122" i="68"/>
  <c r="EH106" i="68"/>
  <c r="EH82" i="68"/>
  <c r="EH114" i="68"/>
  <c r="EH58" i="68"/>
  <c r="EH121" i="68"/>
  <c r="EH98" i="68"/>
  <c r="EH90" i="68"/>
  <c r="EH113" i="68"/>
  <c r="EH89" i="68"/>
  <c r="EH49" i="68"/>
  <c r="EH50" i="68"/>
  <c r="EH129" i="68"/>
  <c r="EH65" i="68"/>
  <c r="EH137" i="68"/>
  <c r="EH73" i="68"/>
  <c r="EH57" i="68"/>
  <c r="EH81" i="68"/>
  <c r="EH97" i="68"/>
  <c r="EH105" i="68"/>
  <c r="EH145" i="68"/>
  <c r="EH29" i="68"/>
  <c r="EH21" i="68"/>
  <c r="EI22" i="68"/>
  <c r="AC9" i="57"/>
  <c r="AB11" i="57" s="1"/>
  <c r="AB10" i="57" s="1"/>
  <c r="AE11" i="58"/>
  <c r="AE10" i="58" s="1"/>
  <c r="AG9" i="58"/>
  <c r="AD9" i="37"/>
  <c r="AC11" i="37" s="1"/>
  <c r="AC10" i="37" s="1"/>
  <c r="AH9" i="43"/>
  <c r="AH9" i="44"/>
  <c r="AG11" i="44" s="1"/>
  <c r="AG10" i="44" s="1"/>
  <c r="AF9" i="4"/>
  <c r="AF11" i="43"/>
  <c r="AF10" i="43" s="1"/>
  <c r="AF11" i="44"/>
  <c r="AF10" i="44" s="1"/>
  <c r="AG9" i="36"/>
  <c r="AF11" i="36" s="1"/>
  <c r="AF10" i="36" s="1"/>
  <c r="AH9" i="45"/>
  <c r="AG11" i="45" s="1"/>
  <c r="AG10" i="45" s="1"/>
  <c r="EI136" i="68" l="1"/>
  <c r="EI128" i="68"/>
  <c r="EI144" i="68"/>
  <c r="EI120" i="68"/>
  <c r="EI112" i="68"/>
  <c r="EI104" i="68"/>
  <c r="EI96" i="68"/>
  <c r="EI88" i="68"/>
  <c r="EI80" i="68"/>
  <c r="EI72" i="68"/>
  <c r="EI64" i="68"/>
  <c r="EI56" i="68"/>
  <c r="EI143" i="68"/>
  <c r="EI127" i="68"/>
  <c r="EI111" i="68"/>
  <c r="EI135" i="68"/>
  <c r="EI119" i="68"/>
  <c r="EI103" i="68"/>
  <c r="EI95" i="68"/>
  <c r="EI87" i="68"/>
  <c r="EI79" i="68"/>
  <c r="EI71" i="68"/>
  <c r="EI63" i="68"/>
  <c r="EI142" i="68"/>
  <c r="EI126" i="68"/>
  <c r="EI110" i="68"/>
  <c r="EI55" i="68"/>
  <c r="EI118" i="68"/>
  <c r="EI134" i="68"/>
  <c r="EI94" i="68"/>
  <c r="EI102" i="68"/>
  <c r="EI86" i="68"/>
  <c r="EI125" i="68"/>
  <c r="EI78" i="68"/>
  <c r="EI54" i="68"/>
  <c r="EI62" i="68"/>
  <c r="EI141" i="68"/>
  <c r="EI101" i="68"/>
  <c r="EI85" i="68"/>
  <c r="EI133" i="68"/>
  <c r="EI70" i="68"/>
  <c r="EI117" i="68"/>
  <c r="EI69" i="68"/>
  <c r="EI77" i="68"/>
  <c r="EI61" i="68"/>
  <c r="EI53" i="68"/>
  <c r="EI140" i="68"/>
  <c r="EI109" i="68"/>
  <c r="EI93" i="68"/>
  <c r="EI76" i="68"/>
  <c r="EI108" i="68"/>
  <c r="EI116" i="68"/>
  <c r="EI132" i="68"/>
  <c r="EI92" i="68"/>
  <c r="EI124" i="68"/>
  <c r="EI84" i="68"/>
  <c r="EI60" i="68"/>
  <c r="EI68" i="68"/>
  <c r="EI28" i="68"/>
  <c r="EI100" i="68"/>
  <c r="EI52" i="68"/>
  <c r="EI91" i="68"/>
  <c r="EI59" i="68"/>
  <c r="EI67" i="68"/>
  <c r="EI27" i="68"/>
  <c r="EI139" i="68"/>
  <c r="EI83" i="68"/>
  <c r="EI75" i="68"/>
  <c r="EI51" i="68"/>
  <c r="EI123" i="68"/>
  <c r="EI115" i="68"/>
  <c r="EI131" i="68"/>
  <c r="EI107" i="68"/>
  <c r="EI138" i="68"/>
  <c r="EI99" i="68"/>
  <c r="EI122" i="68"/>
  <c r="EI82" i="68"/>
  <c r="EI106" i="68"/>
  <c r="EI114" i="68"/>
  <c r="EI66" i="68"/>
  <c r="EI50" i="68"/>
  <c r="EI129" i="68"/>
  <c r="EI130" i="68"/>
  <c r="EI98" i="68"/>
  <c r="EI90" i="68"/>
  <c r="EI74" i="68"/>
  <c r="EI137" i="68"/>
  <c r="EI105" i="68"/>
  <c r="EI113" i="68"/>
  <c r="EI65" i="68"/>
  <c r="EI73" i="68"/>
  <c r="EI58" i="68"/>
  <c r="EI121" i="68"/>
  <c r="EI97" i="68"/>
  <c r="EI89" i="68"/>
  <c r="EI81" i="68"/>
  <c r="EI57" i="68"/>
  <c r="EI49" i="68"/>
  <c r="EI145" i="68"/>
  <c r="EI29" i="68"/>
  <c r="EI21" i="68"/>
  <c r="EJ22" i="68"/>
  <c r="AD9" i="57"/>
  <c r="AC11" i="57" s="1"/>
  <c r="AC10" i="57" s="1"/>
  <c r="AF11" i="58"/>
  <c r="AF10" i="58" s="1"/>
  <c r="AH9" i="58"/>
  <c r="AG11" i="58" s="1"/>
  <c r="AG10" i="58" s="1"/>
  <c r="AE9" i="37"/>
  <c r="AF9" i="37" s="1"/>
  <c r="AE11" i="37" s="1"/>
  <c r="AE10" i="37" s="1"/>
  <c r="AI9" i="45"/>
  <c r="AG9" i="4"/>
  <c r="AF11" i="4" s="1"/>
  <c r="AF10" i="4" s="1"/>
  <c r="AE11" i="4"/>
  <c r="AE10" i="4" s="1"/>
  <c r="AH9" i="36"/>
  <c r="AG11" i="36" s="1"/>
  <c r="AG10" i="36" s="1"/>
  <c r="AI9" i="44"/>
  <c r="AH11" i="44" s="1"/>
  <c r="AH10" i="44" s="1"/>
  <c r="AI9" i="43"/>
  <c r="AH11" i="43" s="1"/>
  <c r="AH10" i="43" s="1"/>
  <c r="AG11" i="43"/>
  <c r="AG10" i="43" s="1"/>
  <c r="EJ136" i="68" l="1"/>
  <c r="EJ120" i="68"/>
  <c r="EJ128" i="68"/>
  <c r="EJ144" i="68"/>
  <c r="EJ112" i="68"/>
  <c r="EJ88" i="68"/>
  <c r="EJ80" i="68"/>
  <c r="EJ104" i="68"/>
  <c r="EJ96" i="68"/>
  <c r="EJ72" i="68"/>
  <c r="EJ56" i="68"/>
  <c r="EJ143" i="68"/>
  <c r="EJ64" i="68"/>
  <c r="EJ127" i="68"/>
  <c r="EJ135" i="68"/>
  <c r="EJ119" i="68"/>
  <c r="EJ103" i="68"/>
  <c r="EJ111" i="68"/>
  <c r="EJ95" i="68"/>
  <c r="EJ79" i="68"/>
  <c r="EJ71" i="68"/>
  <c r="EJ87" i="68"/>
  <c r="EJ63" i="68"/>
  <c r="EJ142" i="68"/>
  <c r="EJ55" i="68"/>
  <c r="EJ134" i="68"/>
  <c r="EJ110" i="68"/>
  <c r="EJ118" i="68"/>
  <c r="EJ126" i="68"/>
  <c r="EJ94" i="68"/>
  <c r="EJ102" i="68"/>
  <c r="EJ78" i="68"/>
  <c r="EJ141" i="68"/>
  <c r="EJ54" i="68"/>
  <c r="EJ86" i="68"/>
  <c r="EJ70" i="68"/>
  <c r="EJ133" i="68"/>
  <c r="EJ62" i="68"/>
  <c r="EJ109" i="68"/>
  <c r="EJ93" i="68"/>
  <c r="EJ61" i="68"/>
  <c r="EJ125" i="68"/>
  <c r="EJ77" i="68"/>
  <c r="EJ85" i="68"/>
  <c r="EJ117" i="68"/>
  <c r="EJ101" i="68"/>
  <c r="EJ53" i="68"/>
  <c r="EJ132" i="68"/>
  <c r="EJ108" i="68"/>
  <c r="EJ124" i="68"/>
  <c r="EJ116" i="68"/>
  <c r="EJ140" i="68"/>
  <c r="EJ84" i="68"/>
  <c r="EJ100" i="68"/>
  <c r="EJ60" i="68"/>
  <c r="EJ28" i="68"/>
  <c r="EJ69" i="68"/>
  <c r="EJ68" i="68"/>
  <c r="EJ92" i="68"/>
  <c r="EJ52" i="68"/>
  <c r="EJ76" i="68"/>
  <c r="EJ75" i="68"/>
  <c r="EJ83" i="68"/>
  <c r="EJ139" i="68"/>
  <c r="EJ91" i="68"/>
  <c r="EJ131" i="68"/>
  <c r="EJ67" i="68"/>
  <c r="EJ51" i="68"/>
  <c r="EJ107" i="68"/>
  <c r="EJ138" i="68"/>
  <c r="EJ59" i="68"/>
  <c r="EJ99" i="68"/>
  <c r="EJ130" i="68"/>
  <c r="EJ27" i="68"/>
  <c r="EJ106" i="68"/>
  <c r="EJ137" i="68"/>
  <c r="EJ66" i="68"/>
  <c r="EJ74" i="68"/>
  <c r="EJ123" i="68"/>
  <c r="EJ58" i="68"/>
  <c r="EJ121" i="68"/>
  <c r="EJ114" i="68"/>
  <c r="EJ98" i="68"/>
  <c r="EJ90" i="68"/>
  <c r="EJ122" i="68"/>
  <c r="EJ129" i="68"/>
  <c r="EJ115" i="68"/>
  <c r="EJ65" i="68"/>
  <c r="EJ49" i="68"/>
  <c r="EJ50" i="68"/>
  <c r="EJ89" i="68"/>
  <c r="EJ57" i="68"/>
  <c r="EJ82" i="68"/>
  <c r="EJ97" i="68"/>
  <c r="EJ73" i="68"/>
  <c r="EJ105" i="68"/>
  <c r="EJ113" i="68"/>
  <c r="EJ81" i="68"/>
  <c r="EJ145" i="68"/>
  <c r="EJ29" i="68"/>
  <c r="EK22" i="68"/>
  <c r="EJ21" i="68"/>
  <c r="AE9" i="57"/>
  <c r="AD11" i="57" s="1"/>
  <c r="AD10" i="57" s="1"/>
  <c r="AI9" i="58"/>
  <c r="AD11" i="37"/>
  <c r="AD10" i="37" s="1"/>
  <c r="AJ9" i="45"/>
  <c r="AI11" i="45" s="1"/>
  <c r="AI10" i="45" s="1"/>
  <c r="AI9" i="36"/>
  <c r="AG9" i="37"/>
  <c r="AF11" i="37" s="1"/>
  <c r="AF10" i="37" s="1"/>
  <c r="AJ9" i="43"/>
  <c r="AI11" i="43" s="1"/>
  <c r="AI10" i="43" s="1"/>
  <c r="AH9" i="4"/>
  <c r="AG11" i="4" s="1"/>
  <c r="AG10" i="4" s="1"/>
  <c r="AJ9" i="44"/>
  <c r="AI11" i="44" s="1"/>
  <c r="AI10" i="44" s="1"/>
  <c r="AH11" i="45"/>
  <c r="AH10" i="45" s="1"/>
  <c r="EK136" i="68" l="1"/>
  <c r="EK144" i="68"/>
  <c r="EK120" i="68"/>
  <c r="EK128" i="68"/>
  <c r="EK112" i="68"/>
  <c r="EK104" i="68"/>
  <c r="EK96" i="68"/>
  <c r="EK80" i="68"/>
  <c r="EK72" i="68"/>
  <c r="EK88" i="68"/>
  <c r="EK64" i="68"/>
  <c r="EK56" i="68"/>
  <c r="EK135" i="68"/>
  <c r="EK119" i="68"/>
  <c r="EK143" i="68"/>
  <c r="EK127" i="68"/>
  <c r="EK95" i="68"/>
  <c r="EK103" i="68"/>
  <c r="EK111" i="68"/>
  <c r="EK87" i="68"/>
  <c r="EK79" i="68"/>
  <c r="EK71" i="68"/>
  <c r="EK142" i="68"/>
  <c r="EK63" i="68"/>
  <c r="EK55" i="68"/>
  <c r="EK134" i="68"/>
  <c r="EK126" i="68"/>
  <c r="EK118" i="68"/>
  <c r="EK94" i="68"/>
  <c r="EK110" i="68"/>
  <c r="EK102" i="68"/>
  <c r="EK86" i="68"/>
  <c r="EK141" i="68"/>
  <c r="EK70" i="68"/>
  <c r="EK62" i="68"/>
  <c r="EK133" i="68"/>
  <c r="EK54" i="68"/>
  <c r="EK78" i="68"/>
  <c r="EK101" i="68"/>
  <c r="EK77" i="68"/>
  <c r="EK125" i="68"/>
  <c r="EK117" i="68"/>
  <c r="EK109" i="68"/>
  <c r="EK93" i="68"/>
  <c r="EK85" i="68"/>
  <c r="EK132" i="68"/>
  <c r="EK140" i="68"/>
  <c r="EK61" i="68"/>
  <c r="EK69" i="68"/>
  <c r="EK124" i="68"/>
  <c r="EK116" i="68"/>
  <c r="EK92" i="68"/>
  <c r="EK76" i="68"/>
  <c r="EK68" i="68"/>
  <c r="EK60" i="68"/>
  <c r="EK100" i="68"/>
  <c r="EK28" i="68"/>
  <c r="EK108" i="68"/>
  <c r="EK84" i="68"/>
  <c r="EK53" i="68"/>
  <c r="EK83" i="68"/>
  <c r="EK52" i="68"/>
  <c r="EK91" i="68"/>
  <c r="EK59" i="68"/>
  <c r="EK67" i="68"/>
  <c r="EK75" i="68"/>
  <c r="EK51" i="68"/>
  <c r="EK139" i="68"/>
  <c r="EK131" i="68"/>
  <c r="EK99" i="68"/>
  <c r="EK130" i="68"/>
  <c r="EK123" i="68"/>
  <c r="EK27" i="68"/>
  <c r="EK115" i="68"/>
  <c r="EK74" i="68"/>
  <c r="EK66" i="68"/>
  <c r="EK121" i="68"/>
  <c r="EK122" i="68"/>
  <c r="EK114" i="68"/>
  <c r="EK90" i="68"/>
  <c r="EK58" i="68"/>
  <c r="EK138" i="68"/>
  <c r="EK98" i="68"/>
  <c r="EK82" i="68"/>
  <c r="EK89" i="68"/>
  <c r="EK65" i="68"/>
  <c r="EK50" i="68"/>
  <c r="EK137" i="68"/>
  <c r="EK97" i="68"/>
  <c r="EK73" i="68"/>
  <c r="EK107" i="68"/>
  <c r="EK113" i="68"/>
  <c r="EK49" i="68"/>
  <c r="EK106" i="68"/>
  <c r="EK81" i="68"/>
  <c r="EK129" i="68"/>
  <c r="EK105" i="68"/>
  <c r="EK57" i="68"/>
  <c r="EK145" i="68"/>
  <c r="EK29" i="68"/>
  <c r="EL22" i="68"/>
  <c r="EK21" i="68"/>
  <c r="AJ9" i="58"/>
  <c r="AI11" i="58" s="1"/>
  <c r="AI10" i="58" s="1"/>
  <c r="AF9" i="57"/>
  <c r="AE11" i="57" s="1"/>
  <c r="AE10" i="57" s="1"/>
  <c r="AH11" i="58"/>
  <c r="AH10" i="58" s="1"/>
  <c r="AH9" i="37"/>
  <c r="AK9" i="43"/>
  <c r="AJ11" i="43" s="1"/>
  <c r="AJ10" i="43" s="1"/>
  <c r="AJ9" i="36"/>
  <c r="AI11" i="36" s="1"/>
  <c r="AI10" i="36" s="1"/>
  <c r="AK9" i="44"/>
  <c r="AJ11" i="44" s="1"/>
  <c r="AJ10" i="44" s="1"/>
  <c r="AH11" i="36"/>
  <c r="AH10" i="36" s="1"/>
  <c r="AI9" i="4"/>
  <c r="AH11" i="4" s="1"/>
  <c r="AH10" i="4" s="1"/>
  <c r="AK9" i="45"/>
  <c r="AJ11" i="45" s="1"/>
  <c r="AJ10" i="45" s="1"/>
  <c r="EL136" i="68" l="1"/>
  <c r="EL144" i="68"/>
  <c r="EL120" i="68"/>
  <c r="EL128" i="68"/>
  <c r="EL112" i="68"/>
  <c r="EL96" i="68"/>
  <c r="EL104" i="68"/>
  <c r="EL88" i="68"/>
  <c r="EL64" i="68"/>
  <c r="EL80" i="68"/>
  <c r="EL72" i="68"/>
  <c r="EL56" i="68"/>
  <c r="EL143" i="68"/>
  <c r="EL127" i="68"/>
  <c r="EL119" i="68"/>
  <c r="EL135" i="68"/>
  <c r="EL111" i="68"/>
  <c r="EL103" i="68"/>
  <c r="EL95" i="68"/>
  <c r="EL71" i="68"/>
  <c r="EL142" i="68"/>
  <c r="EL79" i="68"/>
  <c r="EL63" i="68"/>
  <c r="EL55" i="68"/>
  <c r="EL110" i="68"/>
  <c r="EL87" i="68"/>
  <c r="EL118" i="68"/>
  <c r="EL78" i="68"/>
  <c r="EL134" i="68"/>
  <c r="EL126" i="68"/>
  <c r="EL102" i="68"/>
  <c r="EL86" i="68"/>
  <c r="EL54" i="68"/>
  <c r="EL94" i="68"/>
  <c r="EL141" i="68"/>
  <c r="EL125" i="68"/>
  <c r="EL70" i="68"/>
  <c r="EL62" i="68"/>
  <c r="EL117" i="68"/>
  <c r="EL133" i="68"/>
  <c r="EL93" i="68"/>
  <c r="EL109" i="68"/>
  <c r="EL85" i="68"/>
  <c r="EL101" i="68"/>
  <c r="EL140" i="68"/>
  <c r="EL61" i="68"/>
  <c r="EL77" i="68"/>
  <c r="EL69" i="68"/>
  <c r="EL53" i="68"/>
  <c r="EL108" i="68"/>
  <c r="EL124" i="68"/>
  <c r="EL132" i="68"/>
  <c r="EL100" i="68"/>
  <c r="EL28" i="68"/>
  <c r="EL92" i="68"/>
  <c r="EL116" i="68"/>
  <c r="EL84" i="68"/>
  <c r="EL68" i="68"/>
  <c r="EL52" i="68"/>
  <c r="EL76" i="68"/>
  <c r="EL75" i="68"/>
  <c r="EL60" i="68"/>
  <c r="EL91" i="68"/>
  <c r="EL59" i="68"/>
  <c r="EL27" i="68"/>
  <c r="EL139" i="68"/>
  <c r="EL83" i="68"/>
  <c r="EL67" i="68"/>
  <c r="EL51" i="68"/>
  <c r="EL123" i="68"/>
  <c r="EL131" i="68"/>
  <c r="EL99" i="68"/>
  <c r="EL115" i="68"/>
  <c r="EL107" i="68"/>
  <c r="EL138" i="68"/>
  <c r="EL122" i="68"/>
  <c r="EL130" i="68"/>
  <c r="EL106" i="68"/>
  <c r="EL114" i="68"/>
  <c r="EL90" i="68"/>
  <c r="EL58" i="68"/>
  <c r="EL50" i="68"/>
  <c r="EL129" i="68"/>
  <c r="EL98" i="68"/>
  <c r="EL82" i="68"/>
  <c r="EL74" i="68"/>
  <c r="EL137" i="68"/>
  <c r="EL97" i="68"/>
  <c r="EL65" i="68"/>
  <c r="EL49" i="68"/>
  <c r="EL73" i="68"/>
  <c r="EL57" i="68"/>
  <c r="EL121" i="68"/>
  <c r="EL81" i="68"/>
  <c r="EL105" i="68"/>
  <c r="EL89" i="68"/>
  <c r="EL66" i="68"/>
  <c r="EL113" i="68"/>
  <c r="EL145" i="68"/>
  <c r="EL29" i="68"/>
  <c r="EM22" i="68"/>
  <c r="EL21" i="68"/>
  <c r="AK9" i="58"/>
  <c r="AJ11" i="58" s="1"/>
  <c r="AJ10" i="58" s="1"/>
  <c r="AG9" i="57"/>
  <c r="AF11" i="57" s="1"/>
  <c r="AF10" i="57" s="1"/>
  <c r="AI9" i="37"/>
  <c r="AL9" i="44"/>
  <c r="AK11" i="44" s="1"/>
  <c r="AK10" i="44" s="1"/>
  <c r="AK9" i="36"/>
  <c r="AJ11" i="36" s="1"/>
  <c r="AJ10" i="36" s="1"/>
  <c r="AL9" i="45"/>
  <c r="AK11" i="45" s="1"/>
  <c r="AK10" i="45" s="1"/>
  <c r="AL9" i="43"/>
  <c r="AJ9" i="4"/>
  <c r="AI11" i="4" s="1"/>
  <c r="AI10" i="4" s="1"/>
  <c r="AG11" i="37"/>
  <c r="AG10" i="37" s="1"/>
  <c r="EM144" i="68" l="1"/>
  <c r="EM136" i="68"/>
  <c r="EM128" i="68"/>
  <c r="EM120" i="68"/>
  <c r="EM112" i="68"/>
  <c r="EM104" i="68"/>
  <c r="EM96" i="68"/>
  <c r="EM88" i="68"/>
  <c r="EM72" i="68"/>
  <c r="EM80" i="68"/>
  <c r="EM64" i="68"/>
  <c r="EM56" i="68"/>
  <c r="EM143" i="68"/>
  <c r="EM135" i="68"/>
  <c r="EM127" i="68"/>
  <c r="EM103" i="68"/>
  <c r="EM95" i="68"/>
  <c r="EM71" i="68"/>
  <c r="EM119" i="68"/>
  <c r="EM111" i="68"/>
  <c r="EM87" i="68"/>
  <c r="EM79" i="68"/>
  <c r="EM63" i="68"/>
  <c r="EM55" i="68"/>
  <c r="EM142" i="68"/>
  <c r="EM126" i="68"/>
  <c r="EM118" i="68"/>
  <c r="EM134" i="68"/>
  <c r="EM102" i="68"/>
  <c r="EM86" i="68"/>
  <c r="EM94" i="68"/>
  <c r="EM110" i="68"/>
  <c r="EM54" i="68"/>
  <c r="EM70" i="68"/>
  <c r="EM133" i="68"/>
  <c r="EM78" i="68"/>
  <c r="EM125" i="68"/>
  <c r="EM109" i="68"/>
  <c r="EM93" i="68"/>
  <c r="EM101" i="68"/>
  <c r="EM62" i="68"/>
  <c r="EM117" i="68"/>
  <c r="EM141" i="68"/>
  <c r="EM85" i="68"/>
  <c r="EM61" i="68"/>
  <c r="EM77" i="68"/>
  <c r="EM69" i="68"/>
  <c r="EM53" i="68"/>
  <c r="EM132" i="68"/>
  <c r="EM84" i="68"/>
  <c r="EM140" i="68"/>
  <c r="EM100" i="68"/>
  <c r="EM108" i="68"/>
  <c r="EM76" i="68"/>
  <c r="EM92" i="68"/>
  <c r="EM52" i="68"/>
  <c r="EM116" i="68"/>
  <c r="EM68" i="68"/>
  <c r="EM60" i="68"/>
  <c r="EM28" i="68"/>
  <c r="EM124" i="68"/>
  <c r="EM83" i="68"/>
  <c r="EM91" i="68"/>
  <c r="EM75" i="68"/>
  <c r="EM139" i="68"/>
  <c r="EM27" i="68"/>
  <c r="EM67" i="68"/>
  <c r="EM51" i="68"/>
  <c r="EM59" i="68"/>
  <c r="EM130" i="68"/>
  <c r="EM131" i="68"/>
  <c r="EM107" i="68"/>
  <c r="EM138" i="68"/>
  <c r="EM123" i="68"/>
  <c r="EM115" i="68"/>
  <c r="EM114" i="68"/>
  <c r="EM50" i="68"/>
  <c r="EM122" i="68"/>
  <c r="EM58" i="68"/>
  <c r="EM121" i="68"/>
  <c r="EM98" i="68"/>
  <c r="EM90" i="68"/>
  <c r="EM82" i="68"/>
  <c r="EM74" i="68"/>
  <c r="EM66" i="68"/>
  <c r="EM137" i="68"/>
  <c r="EM81" i="68"/>
  <c r="EM106" i="68"/>
  <c r="EM73" i="68"/>
  <c r="EM97" i="68"/>
  <c r="EM89" i="68"/>
  <c r="EM49" i="68"/>
  <c r="EM99" i="68"/>
  <c r="EM105" i="68"/>
  <c r="EM113" i="68"/>
  <c r="EM57" i="68"/>
  <c r="EM65" i="68"/>
  <c r="EM129" i="68"/>
  <c r="EM145" i="68"/>
  <c r="EM29" i="68"/>
  <c r="EM21" i="68"/>
  <c r="EN22" i="68"/>
  <c r="AL9" i="58"/>
  <c r="AK11" i="58" s="1"/>
  <c r="AK10" i="58" s="1"/>
  <c r="AH9" i="57"/>
  <c r="AI9" i="57" s="1"/>
  <c r="AM9" i="43"/>
  <c r="AL11" i="43" s="1"/>
  <c r="AL10" i="43" s="1"/>
  <c r="AJ9" i="37"/>
  <c r="AI11" i="37" s="1"/>
  <c r="AI10" i="37" s="1"/>
  <c r="AM9" i="45"/>
  <c r="AL11" i="45" s="1"/>
  <c r="AL10" i="45" s="1"/>
  <c r="AL9" i="36"/>
  <c r="AK9" i="4"/>
  <c r="AJ11" i="4" s="1"/>
  <c r="AJ10" i="4" s="1"/>
  <c r="AM9" i="44"/>
  <c r="AL11" i="44" s="1"/>
  <c r="AL10" i="44" s="1"/>
  <c r="AK11" i="43"/>
  <c r="AK10" i="43" s="1"/>
  <c r="AH11" i="37"/>
  <c r="AH10" i="37" s="1"/>
  <c r="EN144" i="68" l="1"/>
  <c r="EN136" i="68"/>
  <c r="EN128" i="68"/>
  <c r="EN112" i="68"/>
  <c r="EN104" i="68"/>
  <c r="EN120" i="68"/>
  <c r="EN96" i="68"/>
  <c r="EN88" i="68"/>
  <c r="EN72" i="68"/>
  <c r="EN80" i="68"/>
  <c r="EN56" i="68"/>
  <c r="EN64" i="68"/>
  <c r="EN143" i="68"/>
  <c r="EN135" i="68"/>
  <c r="EN127" i="68"/>
  <c r="EN119" i="68"/>
  <c r="EN95" i="68"/>
  <c r="EN103" i="68"/>
  <c r="EN111" i="68"/>
  <c r="EN63" i="68"/>
  <c r="EN87" i="68"/>
  <c r="EN79" i="68"/>
  <c r="EN71" i="68"/>
  <c r="EN55" i="68"/>
  <c r="EN142" i="68"/>
  <c r="EN118" i="68"/>
  <c r="EN126" i="68"/>
  <c r="EN110" i="68"/>
  <c r="EN102" i="68"/>
  <c r="EN86" i="68"/>
  <c r="EN134" i="68"/>
  <c r="EN70" i="68"/>
  <c r="EN54" i="68"/>
  <c r="EN125" i="68"/>
  <c r="EN94" i="68"/>
  <c r="EN62" i="68"/>
  <c r="EN133" i="68"/>
  <c r="EN78" i="68"/>
  <c r="EN141" i="68"/>
  <c r="EN101" i="68"/>
  <c r="EN93" i="68"/>
  <c r="EN117" i="68"/>
  <c r="EN61" i="68"/>
  <c r="EN85" i="68"/>
  <c r="EN53" i="68"/>
  <c r="EN140" i="68"/>
  <c r="EN132" i="68"/>
  <c r="EN109" i="68"/>
  <c r="EN69" i="68"/>
  <c r="EN124" i="68"/>
  <c r="EN100" i="68"/>
  <c r="EN77" i="68"/>
  <c r="EN108" i="68"/>
  <c r="EN76" i="68"/>
  <c r="EN92" i="68"/>
  <c r="EN28" i="68"/>
  <c r="EN84" i="68"/>
  <c r="EN68" i="68"/>
  <c r="EN116" i="68"/>
  <c r="EN60" i="68"/>
  <c r="EN91" i="68"/>
  <c r="EN52" i="68"/>
  <c r="EN83" i="68"/>
  <c r="EN75" i="68"/>
  <c r="EN51" i="68"/>
  <c r="EN59" i="68"/>
  <c r="EN139" i="68"/>
  <c r="EN67" i="68"/>
  <c r="EN131" i="68"/>
  <c r="EN99" i="68"/>
  <c r="EN130" i="68"/>
  <c r="EN107" i="68"/>
  <c r="EN138" i="68"/>
  <c r="EN123" i="68"/>
  <c r="EN115" i="68"/>
  <c r="EN27" i="68"/>
  <c r="EN121" i="68"/>
  <c r="EN98" i="68"/>
  <c r="EN90" i="68"/>
  <c r="EN82" i="68"/>
  <c r="EN74" i="68"/>
  <c r="EN58" i="68"/>
  <c r="EN137" i="68"/>
  <c r="EN66" i="68"/>
  <c r="EN106" i="68"/>
  <c r="EN114" i="68"/>
  <c r="EN122" i="68"/>
  <c r="EN105" i="68"/>
  <c r="EN81" i="68"/>
  <c r="EN73" i="68"/>
  <c r="EN57" i="68"/>
  <c r="EN113" i="68"/>
  <c r="EN89" i="68"/>
  <c r="EN49" i="68"/>
  <c r="EN129" i="68"/>
  <c r="EN50" i="68"/>
  <c r="EN97" i="68"/>
  <c r="EN65" i="68"/>
  <c r="EN145" i="68"/>
  <c r="EN29" i="68"/>
  <c r="EO22" i="68"/>
  <c r="EN21" i="68"/>
  <c r="AM9" i="58"/>
  <c r="AN9" i="58" s="1"/>
  <c r="AM11" i="58" s="1"/>
  <c r="AM10" i="58" s="1"/>
  <c r="AG11" i="57"/>
  <c r="AG10" i="57" s="1"/>
  <c r="AH11" i="57"/>
  <c r="AH10" i="57" s="1"/>
  <c r="AJ9" i="57"/>
  <c r="AM9" i="36"/>
  <c r="AL11" i="36" s="1"/>
  <c r="AL10" i="36" s="1"/>
  <c r="AN9" i="45"/>
  <c r="AM11" i="45" s="1"/>
  <c r="AM10" i="45" s="1"/>
  <c r="AK11" i="36"/>
  <c r="AK10" i="36" s="1"/>
  <c r="AN9" i="44"/>
  <c r="AM11" i="44" s="1"/>
  <c r="AM10" i="44" s="1"/>
  <c r="AK9" i="37"/>
  <c r="AL9" i="4"/>
  <c r="AK11" i="4" s="1"/>
  <c r="AK10" i="4" s="1"/>
  <c r="AN9" i="43"/>
  <c r="EO136" i="68" l="1"/>
  <c r="EO128" i="68"/>
  <c r="EO120" i="68"/>
  <c r="EO112" i="68"/>
  <c r="EO96" i="68"/>
  <c r="EO104" i="68"/>
  <c r="EO144" i="68"/>
  <c r="EO88" i="68"/>
  <c r="EO72" i="68"/>
  <c r="EO56" i="68"/>
  <c r="EO80" i="68"/>
  <c r="EO64" i="68"/>
  <c r="EO143" i="68"/>
  <c r="EO127" i="68"/>
  <c r="EO119" i="68"/>
  <c r="EO135" i="68"/>
  <c r="EO111" i="68"/>
  <c r="EO103" i="68"/>
  <c r="EO63" i="68"/>
  <c r="EO87" i="68"/>
  <c r="EO79" i="68"/>
  <c r="EO71" i="68"/>
  <c r="EO95" i="68"/>
  <c r="EO55" i="68"/>
  <c r="EO142" i="68"/>
  <c r="EO134" i="68"/>
  <c r="EO126" i="68"/>
  <c r="EO118" i="68"/>
  <c r="EO86" i="68"/>
  <c r="EO102" i="68"/>
  <c r="EO94" i="68"/>
  <c r="EO62" i="68"/>
  <c r="EO133" i="68"/>
  <c r="EO110" i="68"/>
  <c r="EO54" i="68"/>
  <c r="EO78" i="68"/>
  <c r="EO85" i="68"/>
  <c r="EO109" i="68"/>
  <c r="EO125" i="68"/>
  <c r="EO93" i="68"/>
  <c r="EO70" i="68"/>
  <c r="EO101" i="68"/>
  <c r="EO141" i="68"/>
  <c r="EO117" i="68"/>
  <c r="EO132" i="68"/>
  <c r="EO69" i="68"/>
  <c r="EO53" i="68"/>
  <c r="EO140" i="68"/>
  <c r="EO77" i="68"/>
  <c r="EO61" i="68"/>
  <c r="EO84" i="68"/>
  <c r="EO124" i="68"/>
  <c r="EO116" i="68"/>
  <c r="EO108" i="68"/>
  <c r="EO92" i="68"/>
  <c r="EO68" i="68"/>
  <c r="EO60" i="68"/>
  <c r="EO76" i="68"/>
  <c r="EO28" i="68"/>
  <c r="EO83" i="68"/>
  <c r="EO91" i="68"/>
  <c r="EO52" i="68"/>
  <c r="EO100" i="68"/>
  <c r="EO67" i="68"/>
  <c r="EO75" i="68"/>
  <c r="EO51" i="68"/>
  <c r="EO59" i="68"/>
  <c r="EO139" i="68"/>
  <c r="EO123" i="68"/>
  <c r="EO115" i="68"/>
  <c r="EO107" i="68"/>
  <c r="EO27" i="68"/>
  <c r="EO131" i="68"/>
  <c r="EO138" i="68"/>
  <c r="EO98" i="68"/>
  <c r="EO90" i="68"/>
  <c r="EO113" i="68"/>
  <c r="EO137" i="68"/>
  <c r="EO58" i="68"/>
  <c r="EO74" i="68"/>
  <c r="EO66" i="68"/>
  <c r="EO50" i="68"/>
  <c r="EO99" i="68"/>
  <c r="EO106" i="68"/>
  <c r="EO114" i="68"/>
  <c r="EO122" i="68"/>
  <c r="EO129" i="68"/>
  <c r="EO82" i="68"/>
  <c r="EO121" i="68"/>
  <c r="EO105" i="68"/>
  <c r="EO73" i="68"/>
  <c r="EO57" i="68"/>
  <c r="EO130" i="68"/>
  <c r="EO81" i="68"/>
  <c r="EO49" i="68"/>
  <c r="EO97" i="68"/>
  <c r="EO65" i="68"/>
  <c r="EO89" i="68"/>
  <c r="EO145" i="68"/>
  <c r="EO29" i="68"/>
  <c r="EP22" i="68"/>
  <c r="EO21" i="68"/>
  <c r="AL11" i="58"/>
  <c r="AL10" i="58" s="1"/>
  <c r="AI11" i="57"/>
  <c r="AI10" i="57" s="1"/>
  <c r="AK9" i="57"/>
  <c r="AJ11" i="57" s="1"/>
  <c r="AJ10" i="57" s="1"/>
  <c r="AO9" i="58"/>
  <c r="AN11" i="58" s="1"/>
  <c r="AN10" i="58" s="1"/>
  <c r="AO9" i="43"/>
  <c r="AN11" i="43" s="1"/>
  <c r="AN10" i="43" s="1"/>
  <c r="AM11" i="43"/>
  <c r="AM10" i="43" s="1"/>
  <c r="AL9" i="37"/>
  <c r="AO9" i="44"/>
  <c r="AO9" i="45"/>
  <c r="AM9" i="4"/>
  <c r="AJ11" i="37"/>
  <c r="AJ10" i="37" s="1"/>
  <c r="AN9" i="36"/>
  <c r="AM11" i="36" s="1"/>
  <c r="AM10" i="36" s="1"/>
  <c r="EP144" i="68" l="1"/>
  <c r="EP136" i="68"/>
  <c r="EP128" i="68"/>
  <c r="EP120" i="68"/>
  <c r="EP104" i="68"/>
  <c r="EP96" i="68"/>
  <c r="EP112" i="68"/>
  <c r="EP88" i="68"/>
  <c r="EP80" i="68"/>
  <c r="EP72" i="68"/>
  <c r="EP56" i="68"/>
  <c r="EP64" i="68"/>
  <c r="EP143" i="68"/>
  <c r="EP135" i="68"/>
  <c r="EP127" i="68"/>
  <c r="EP119" i="68"/>
  <c r="EP95" i="68"/>
  <c r="EP103" i="68"/>
  <c r="EP111" i="68"/>
  <c r="EP87" i="68"/>
  <c r="EP79" i="68"/>
  <c r="EP63" i="68"/>
  <c r="EP55" i="68"/>
  <c r="EP71" i="68"/>
  <c r="EP142" i="68"/>
  <c r="EP134" i="68"/>
  <c r="EP126" i="68"/>
  <c r="EP110" i="68"/>
  <c r="EP118" i="68"/>
  <c r="EP86" i="68"/>
  <c r="EP102" i="68"/>
  <c r="EP94" i="68"/>
  <c r="EP62" i="68"/>
  <c r="EP133" i="68"/>
  <c r="EP54" i="68"/>
  <c r="EP78" i="68"/>
  <c r="EP70" i="68"/>
  <c r="EP141" i="68"/>
  <c r="EP93" i="68"/>
  <c r="EP125" i="68"/>
  <c r="EP109" i="68"/>
  <c r="EP101" i="68"/>
  <c r="EP117" i="68"/>
  <c r="EP77" i="68"/>
  <c r="EP132" i="68"/>
  <c r="EP85" i="68"/>
  <c r="EP69" i="68"/>
  <c r="EP53" i="68"/>
  <c r="EP61" i="68"/>
  <c r="EP140" i="68"/>
  <c r="EP124" i="68"/>
  <c r="EP116" i="68"/>
  <c r="EP100" i="68"/>
  <c r="EP108" i="68"/>
  <c r="EP92" i="68"/>
  <c r="EP76" i="68"/>
  <c r="EP68" i="68"/>
  <c r="EP52" i="68"/>
  <c r="EP60" i="68"/>
  <c r="EP84" i="68"/>
  <c r="EP28" i="68"/>
  <c r="EP91" i="68"/>
  <c r="EP75" i="68"/>
  <c r="EP83" i="68"/>
  <c r="EP51" i="68"/>
  <c r="EP27" i="68"/>
  <c r="EP139" i="68"/>
  <c r="EP59" i="68"/>
  <c r="EP67" i="68"/>
  <c r="EP131" i="68"/>
  <c r="EP122" i="68"/>
  <c r="EP123" i="68"/>
  <c r="EP115" i="68"/>
  <c r="EP138" i="68"/>
  <c r="EP107" i="68"/>
  <c r="EP99" i="68"/>
  <c r="EP130" i="68"/>
  <c r="EP137" i="68"/>
  <c r="EP66" i="68"/>
  <c r="EP58" i="68"/>
  <c r="EP106" i="68"/>
  <c r="EP82" i="68"/>
  <c r="EP114" i="68"/>
  <c r="EP129" i="68"/>
  <c r="EP121" i="68"/>
  <c r="EP50" i="68"/>
  <c r="EP90" i="68"/>
  <c r="EP65" i="68"/>
  <c r="EP113" i="68"/>
  <c r="EP89" i="68"/>
  <c r="EP81" i="68"/>
  <c r="EP73" i="68"/>
  <c r="EP57" i="68"/>
  <c r="EP105" i="68"/>
  <c r="EP74" i="68"/>
  <c r="EP97" i="68"/>
  <c r="EP98" i="68"/>
  <c r="EP49" i="68"/>
  <c r="EP145" i="68"/>
  <c r="EP29" i="68"/>
  <c r="EP21" i="68"/>
  <c r="EQ22" i="68"/>
  <c r="AL9" i="57"/>
  <c r="AK11" i="57" s="1"/>
  <c r="AP9" i="58"/>
  <c r="AN9" i="4"/>
  <c r="AP9" i="45"/>
  <c r="AO11" i="45" s="1"/>
  <c r="AO10" i="45" s="1"/>
  <c r="AP9" i="44"/>
  <c r="AO11" i="44" s="1"/>
  <c r="AO10" i="44" s="1"/>
  <c r="AN11" i="44"/>
  <c r="AN10" i="44" s="1"/>
  <c r="AO9" i="36"/>
  <c r="AM9" i="37"/>
  <c r="AL11" i="37" s="1"/>
  <c r="AL10" i="37" s="1"/>
  <c r="AK11" i="37"/>
  <c r="AK10" i="37" s="1"/>
  <c r="AL11" i="4"/>
  <c r="AL10" i="4" s="1"/>
  <c r="AN11" i="45"/>
  <c r="AN10" i="45" s="1"/>
  <c r="AP9" i="43"/>
  <c r="EQ144" i="68" l="1"/>
  <c r="EQ136" i="68"/>
  <c r="EQ128" i="68"/>
  <c r="EQ112" i="68"/>
  <c r="EQ120" i="68"/>
  <c r="EQ88" i="68"/>
  <c r="EQ104" i="68"/>
  <c r="EQ96" i="68"/>
  <c r="EQ80" i="68"/>
  <c r="EQ72" i="68"/>
  <c r="EQ64" i="68"/>
  <c r="EQ56" i="68"/>
  <c r="EQ143" i="68"/>
  <c r="EQ127" i="68"/>
  <c r="EQ135" i="68"/>
  <c r="EQ119" i="68"/>
  <c r="EQ95" i="68"/>
  <c r="EQ111" i="68"/>
  <c r="EQ103" i="68"/>
  <c r="EQ79" i="68"/>
  <c r="EQ71" i="68"/>
  <c r="EQ87" i="68"/>
  <c r="EQ63" i="68"/>
  <c r="EQ55" i="68"/>
  <c r="EQ142" i="68"/>
  <c r="EQ134" i="68"/>
  <c r="EQ118" i="68"/>
  <c r="EQ110" i="68"/>
  <c r="EQ102" i="68"/>
  <c r="EQ94" i="68"/>
  <c r="EQ126" i="68"/>
  <c r="EQ70" i="68"/>
  <c r="EQ133" i="68"/>
  <c r="EQ78" i="68"/>
  <c r="EQ62" i="68"/>
  <c r="EQ141" i="68"/>
  <c r="EQ86" i="68"/>
  <c r="EQ54" i="68"/>
  <c r="EQ93" i="68"/>
  <c r="EQ117" i="68"/>
  <c r="EQ101" i="68"/>
  <c r="EQ109" i="68"/>
  <c r="EQ77" i="68"/>
  <c r="EQ125" i="68"/>
  <c r="EQ132" i="68"/>
  <c r="EQ69" i="68"/>
  <c r="EQ140" i="68"/>
  <c r="EQ85" i="68"/>
  <c r="EQ61" i="68"/>
  <c r="EQ53" i="68"/>
  <c r="EQ124" i="68"/>
  <c r="EQ100" i="68"/>
  <c r="EQ108" i="68"/>
  <c r="EQ92" i="68"/>
  <c r="EQ84" i="68"/>
  <c r="EQ68" i="68"/>
  <c r="EQ60" i="68"/>
  <c r="EQ76" i="68"/>
  <c r="EQ116" i="68"/>
  <c r="EQ28" i="68"/>
  <c r="EQ83" i="68"/>
  <c r="EQ52" i="68"/>
  <c r="EQ91" i="68"/>
  <c r="EQ59" i="68"/>
  <c r="EQ67" i="68"/>
  <c r="EQ27" i="68"/>
  <c r="EQ139" i="68"/>
  <c r="EQ131" i="68"/>
  <c r="EQ123" i="68"/>
  <c r="EQ115" i="68"/>
  <c r="EQ107" i="68"/>
  <c r="EQ75" i="68"/>
  <c r="EQ51" i="68"/>
  <c r="EQ99" i="68"/>
  <c r="EQ130" i="68"/>
  <c r="EQ122" i="68"/>
  <c r="EQ58" i="68"/>
  <c r="EQ82" i="68"/>
  <c r="EQ106" i="68"/>
  <c r="EQ114" i="68"/>
  <c r="EQ66" i="68"/>
  <c r="EQ138" i="68"/>
  <c r="EQ74" i="68"/>
  <c r="EQ121" i="68"/>
  <c r="EQ98" i="68"/>
  <c r="EQ90" i="68"/>
  <c r="EQ113" i="68"/>
  <c r="EQ105" i="68"/>
  <c r="EQ89" i="68"/>
  <c r="EQ65" i="68"/>
  <c r="EQ73" i="68"/>
  <c r="EQ129" i="68"/>
  <c r="EQ50" i="68"/>
  <c r="EQ97" i="68"/>
  <c r="EQ81" i="68"/>
  <c r="EQ137" i="68"/>
  <c r="EQ57" i="68"/>
  <c r="EQ49" i="68"/>
  <c r="EQ145" i="68"/>
  <c r="EQ29" i="68"/>
  <c r="ER22" i="68"/>
  <c r="EQ21" i="68"/>
  <c r="AK10" i="57"/>
  <c r="AO11" i="58"/>
  <c r="AO10" i="58" s="1"/>
  <c r="AM9" i="57"/>
  <c r="AL11" i="57" s="1"/>
  <c r="AL10" i="57" s="1"/>
  <c r="AQ9" i="58"/>
  <c r="AP11" i="58" s="1"/>
  <c r="AP10" i="58" s="1"/>
  <c r="AQ9" i="43"/>
  <c r="AP9" i="36"/>
  <c r="AO11" i="36" s="1"/>
  <c r="AO10" i="36" s="1"/>
  <c r="AO11" i="43"/>
  <c r="AO10" i="43" s="1"/>
  <c r="AQ9" i="44"/>
  <c r="AP11" i="44" s="1"/>
  <c r="AP10" i="44" s="1"/>
  <c r="AQ9" i="45"/>
  <c r="AP11" i="45" s="1"/>
  <c r="AP10" i="45" s="1"/>
  <c r="AN9" i="37"/>
  <c r="AM11" i="37" s="1"/>
  <c r="AM10" i="37" s="1"/>
  <c r="AO9" i="4"/>
  <c r="AN11" i="4" s="1"/>
  <c r="AN10" i="4" s="1"/>
  <c r="AN11" i="36"/>
  <c r="AN10" i="36" s="1"/>
  <c r="AM11" i="4"/>
  <c r="AM10" i="4" s="1"/>
  <c r="ER136" i="68" l="1"/>
  <c r="ER128" i="68"/>
  <c r="ER144" i="68"/>
  <c r="ER120" i="68"/>
  <c r="ER112" i="68"/>
  <c r="ER104" i="68"/>
  <c r="ER80" i="68"/>
  <c r="ER96" i="68"/>
  <c r="ER88" i="68"/>
  <c r="ER72" i="68"/>
  <c r="ER64" i="68"/>
  <c r="ER56" i="68"/>
  <c r="ER143" i="68"/>
  <c r="ER127" i="68"/>
  <c r="ER135" i="68"/>
  <c r="ER103" i="68"/>
  <c r="ER119" i="68"/>
  <c r="ER111" i="68"/>
  <c r="ER95" i="68"/>
  <c r="ER79" i="68"/>
  <c r="ER71" i="68"/>
  <c r="ER87" i="68"/>
  <c r="ER63" i="68"/>
  <c r="ER142" i="68"/>
  <c r="ER55" i="68"/>
  <c r="ER110" i="68"/>
  <c r="ER126" i="68"/>
  <c r="ER94" i="68"/>
  <c r="ER118" i="68"/>
  <c r="ER134" i="68"/>
  <c r="ER102" i="68"/>
  <c r="ER86" i="68"/>
  <c r="ER62" i="68"/>
  <c r="ER125" i="68"/>
  <c r="ER78" i="68"/>
  <c r="ER54" i="68"/>
  <c r="ER70" i="68"/>
  <c r="ER117" i="68"/>
  <c r="ER101" i="68"/>
  <c r="ER85" i="68"/>
  <c r="ER141" i="68"/>
  <c r="ER133" i="68"/>
  <c r="ER109" i="68"/>
  <c r="ER69" i="68"/>
  <c r="ER61" i="68"/>
  <c r="ER93" i="68"/>
  <c r="ER77" i="68"/>
  <c r="ER76" i="68"/>
  <c r="ER140" i="68"/>
  <c r="ER132" i="68"/>
  <c r="ER53" i="68"/>
  <c r="ER108" i="68"/>
  <c r="ER124" i="68"/>
  <c r="ER116" i="68"/>
  <c r="ER100" i="68"/>
  <c r="ER84" i="68"/>
  <c r="ER60" i="68"/>
  <c r="ER28" i="68"/>
  <c r="ER68" i="68"/>
  <c r="ER92" i="68"/>
  <c r="ER52" i="68"/>
  <c r="ER91" i="68"/>
  <c r="ER59" i="68"/>
  <c r="ER27" i="68"/>
  <c r="ER83" i="68"/>
  <c r="ER75" i="68"/>
  <c r="ER139" i="68"/>
  <c r="ER67" i="68"/>
  <c r="ER51" i="68"/>
  <c r="ER123" i="68"/>
  <c r="ER115" i="68"/>
  <c r="ER107" i="68"/>
  <c r="ER138" i="68"/>
  <c r="ER131" i="68"/>
  <c r="ER99" i="68"/>
  <c r="ER122" i="68"/>
  <c r="ER82" i="68"/>
  <c r="ER106" i="68"/>
  <c r="ER74" i="68"/>
  <c r="ER137" i="68"/>
  <c r="ER66" i="68"/>
  <c r="ER114" i="68"/>
  <c r="ER98" i="68"/>
  <c r="ER90" i="68"/>
  <c r="ER50" i="68"/>
  <c r="ER130" i="68"/>
  <c r="ER129" i="68"/>
  <c r="ER105" i="68"/>
  <c r="ER49" i="68"/>
  <c r="ER65" i="68"/>
  <c r="ER57" i="68"/>
  <c r="ER97" i="68"/>
  <c r="ER113" i="68"/>
  <c r="ER58" i="68"/>
  <c r="ER121" i="68"/>
  <c r="ER89" i="68"/>
  <c r="ER73" i="68"/>
  <c r="ER81" i="68"/>
  <c r="ER145" i="68"/>
  <c r="ER29" i="68"/>
  <c r="ER21" i="68"/>
  <c r="ES22" i="68"/>
  <c r="AN9" i="57"/>
  <c r="AM11" i="57" s="1"/>
  <c r="AM10" i="57" s="1"/>
  <c r="AR9" i="58"/>
  <c r="AQ11" i="58" s="1"/>
  <c r="AQ10" i="58" s="1"/>
  <c r="AR9" i="43"/>
  <c r="AQ11" i="43" s="1"/>
  <c r="AQ10" i="43" s="1"/>
  <c r="AR9" i="45"/>
  <c r="AQ11" i="45" s="1"/>
  <c r="AQ10" i="45" s="1"/>
  <c r="AR9" i="44"/>
  <c r="AQ11" i="44" s="1"/>
  <c r="AQ10" i="44" s="1"/>
  <c r="AP9" i="4"/>
  <c r="AO11" i="4" s="1"/>
  <c r="AO10" i="4" s="1"/>
  <c r="AQ9" i="36"/>
  <c r="AP11" i="36" s="1"/>
  <c r="AP10" i="36" s="1"/>
  <c r="AO9" i="37"/>
  <c r="AN11" i="37" s="1"/>
  <c r="AN10" i="37" s="1"/>
  <c r="AP11" i="43"/>
  <c r="AP10" i="43" s="1"/>
  <c r="ES136" i="68" l="1"/>
  <c r="ES120" i="68"/>
  <c r="ES144" i="68"/>
  <c r="ES128" i="68"/>
  <c r="ES112" i="68"/>
  <c r="ES88" i="68"/>
  <c r="ES104" i="68"/>
  <c r="ES96" i="68"/>
  <c r="ES80" i="68"/>
  <c r="ES72" i="68"/>
  <c r="ES64" i="68"/>
  <c r="ES56" i="68"/>
  <c r="ES143" i="68"/>
  <c r="ES127" i="68"/>
  <c r="ES135" i="68"/>
  <c r="ES119" i="68"/>
  <c r="ES103" i="68"/>
  <c r="ES95" i="68"/>
  <c r="ES111" i="68"/>
  <c r="ES87" i="68"/>
  <c r="ES79" i="68"/>
  <c r="ES71" i="68"/>
  <c r="ES142" i="68"/>
  <c r="ES63" i="68"/>
  <c r="ES55" i="68"/>
  <c r="ES134" i="68"/>
  <c r="ES126" i="68"/>
  <c r="ES118" i="68"/>
  <c r="ES110" i="68"/>
  <c r="ES94" i="68"/>
  <c r="ES78" i="68"/>
  <c r="ES102" i="68"/>
  <c r="ES86" i="68"/>
  <c r="ES54" i="68"/>
  <c r="ES141" i="68"/>
  <c r="ES70" i="68"/>
  <c r="ES62" i="68"/>
  <c r="ES133" i="68"/>
  <c r="ES125" i="68"/>
  <c r="ES101" i="68"/>
  <c r="ES117" i="68"/>
  <c r="ES109" i="68"/>
  <c r="ES93" i="68"/>
  <c r="ES77" i="68"/>
  <c r="ES132" i="68"/>
  <c r="ES85" i="68"/>
  <c r="ES61" i="68"/>
  <c r="ES53" i="68"/>
  <c r="ES108" i="68"/>
  <c r="ES69" i="68"/>
  <c r="ES140" i="68"/>
  <c r="ES124" i="68"/>
  <c r="ES116" i="68"/>
  <c r="ES84" i="68"/>
  <c r="ES100" i="68"/>
  <c r="ES68" i="68"/>
  <c r="ES60" i="68"/>
  <c r="ES92" i="68"/>
  <c r="ES28" i="68"/>
  <c r="ES76" i="68"/>
  <c r="ES52" i="68"/>
  <c r="ES75" i="68"/>
  <c r="ES91" i="68"/>
  <c r="ES83" i="68"/>
  <c r="ES27" i="68"/>
  <c r="ES139" i="68"/>
  <c r="ES59" i="68"/>
  <c r="ES67" i="68"/>
  <c r="ES131" i="68"/>
  <c r="ES123" i="68"/>
  <c r="ES51" i="68"/>
  <c r="ES107" i="68"/>
  <c r="ES138" i="68"/>
  <c r="ES99" i="68"/>
  <c r="ES130" i="68"/>
  <c r="ES106" i="68"/>
  <c r="ES137" i="68"/>
  <c r="ES66" i="68"/>
  <c r="ES121" i="68"/>
  <c r="ES115" i="68"/>
  <c r="ES122" i="68"/>
  <c r="ES114" i="68"/>
  <c r="ES90" i="68"/>
  <c r="ES50" i="68"/>
  <c r="ES129" i="68"/>
  <c r="ES74" i="68"/>
  <c r="ES65" i="68"/>
  <c r="ES82" i="68"/>
  <c r="ES98" i="68"/>
  <c r="ES57" i="68"/>
  <c r="ES97" i="68"/>
  <c r="ES89" i="68"/>
  <c r="ES113" i="68"/>
  <c r="ES49" i="68"/>
  <c r="ES105" i="68"/>
  <c r="ES81" i="68"/>
  <c r="ES73" i="68"/>
  <c r="ES58" i="68"/>
  <c r="ES145" i="68"/>
  <c r="ES29" i="68"/>
  <c r="ET22" i="68"/>
  <c r="ES21" i="68"/>
  <c r="AO9" i="57"/>
  <c r="AN11" i="57" s="1"/>
  <c r="AS9" i="58"/>
  <c r="AQ9" i="4"/>
  <c r="AS9" i="44"/>
  <c r="AP9" i="37"/>
  <c r="AO11" i="37" s="1"/>
  <c r="AO10" i="37" s="1"/>
  <c r="AS9" i="45"/>
  <c r="AR11" i="45" s="1"/>
  <c r="AR10" i="45" s="1"/>
  <c r="AR9" i="36"/>
  <c r="AS9" i="43"/>
  <c r="AR11" i="43" s="1"/>
  <c r="AR10" i="43" s="1"/>
  <c r="ET136" i="68" l="1"/>
  <c r="ET144" i="68"/>
  <c r="ET120" i="68"/>
  <c r="ET128" i="68"/>
  <c r="ET112" i="68"/>
  <c r="ET104" i="68"/>
  <c r="ET88" i="68"/>
  <c r="ET96" i="68"/>
  <c r="ET80" i="68"/>
  <c r="ET72" i="68"/>
  <c r="ET64" i="68"/>
  <c r="ET56" i="68"/>
  <c r="ET127" i="68"/>
  <c r="ET119" i="68"/>
  <c r="ET143" i="68"/>
  <c r="ET135" i="68"/>
  <c r="ET111" i="68"/>
  <c r="ET103" i="68"/>
  <c r="ET87" i="68"/>
  <c r="ET79" i="68"/>
  <c r="ET95" i="68"/>
  <c r="ET71" i="68"/>
  <c r="ET142" i="68"/>
  <c r="ET55" i="68"/>
  <c r="ET134" i="68"/>
  <c r="ET126" i="68"/>
  <c r="ET63" i="68"/>
  <c r="ET118" i="68"/>
  <c r="ET110" i="68"/>
  <c r="ET94" i="68"/>
  <c r="ET102" i="68"/>
  <c r="ET54" i="68"/>
  <c r="ET141" i="68"/>
  <c r="ET86" i="68"/>
  <c r="ET78" i="68"/>
  <c r="ET70" i="68"/>
  <c r="ET62" i="68"/>
  <c r="ET133" i="68"/>
  <c r="ET77" i="68"/>
  <c r="ET117" i="68"/>
  <c r="ET125" i="68"/>
  <c r="ET93" i="68"/>
  <c r="ET109" i="68"/>
  <c r="ET85" i="68"/>
  <c r="ET140" i="68"/>
  <c r="ET132" i="68"/>
  <c r="ET101" i="68"/>
  <c r="ET61" i="68"/>
  <c r="ET69" i="68"/>
  <c r="ET53" i="68"/>
  <c r="ET124" i="68"/>
  <c r="ET116" i="68"/>
  <c r="ET92" i="68"/>
  <c r="ET76" i="68"/>
  <c r="ET60" i="68"/>
  <c r="ET28" i="68"/>
  <c r="ET100" i="68"/>
  <c r="ET84" i="68"/>
  <c r="ET68" i="68"/>
  <c r="ET108" i="68"/>
  <c r="ET91" i="68"/>
  <c r="ET83" i="68"/>
  <c r="ET59" i="68"/>
  <c r="ET27" i="68"/>
  <c r="ET75" i="68"/>
  <c r="ET52" i="68"/>
  <c r="ET139" i="68"/>
  <c r="ET123" i="68"/>
  <c r="ET131" i="68"/>
  <c r="ET99" i="68"/>
  <c r="ET130" i="68"/>
  <c r="ET67" i="68"/>
  <c r="ET115" i="68"/>
  <c r="ET51" i="68"/>
  <c r="ET66" i="68"/>
  <c r="ET138" i="68"/>
  <c r="ET122" i="68"/>
  <c r="ET106" i="68"/>
  <c r="ET121" i="68"/>
  <c r="ET114" i="68"/>
  <c r="ET90" i="68"/>
  <c r="ET74" i="68"/>
  <c r="ET107" i="68"/>
  <c r="ET50" i="68"/>
  <c r="ET98" i="68"/>
  <c r="ET82" i="68"/>
  <c r="ET81" i="68"/>
  <c r="ET58" i="68"/>
  <c r="ET89" i="68"/>
  <c r="ET129" i="68"/>
  <c r="ET97" i="68"/>
  <c r="ET65" i="68"/>
  <c r="ET73" i="68"/>
  <c r="ET137" i="68"/>
  <c r="ET49" i="68"/>
  <c r="ET113" i="68"/>
  <c r="ET105" i="68"/>
  <c r="ET57" i="68"/>
  <c r="ET145" i="68"/>
  <c r="ET29" i="68"/>
  <c r="EU22" i="68"/>
  <c r="ET21" i="68"/>
  <c r="AN10" i="57"/>
  <c r="AP9" i="57"/>
  <c r="AO11" i="57" s="1"/>
  <c r="AO10" i="57" s="1"/>
  <c r="AR11" i="58"/>
  <c r="AR10" i="58" s="1"/>
  <c r="AT9" i="58"/>
  <c r="AS9" i="36"/>
  <c r="AR11" i="36" s="1"/>
  <c r="AR10" i="36" s="1"/>
  <c r="AR9" i="4"/>
  <c r="AQ11" i="4" s="1"/>
  <c r="AQ10" i="4" s="1"/>
  <c r="AT9" i="45"/>
  <c r="AS11" i="45" s="1"/>
  <c r="AS10" i="45" s="1"/>
  <c r="AQ9" i="37"/>
  <c r="AP11" i="37" s="1"/>
  <c r="AP10" i="37" s="1"/>
  <c r="AT9" i="44"/>
  <c r="AS11" i="44" s="1"/>
  <c r="AS10" i="44" s="1"/>
  <c r="AT9" i="43"/>
  <c r="AS11" i="43" s="1"/>
  <c r="AS10" i="43" s="1"/>
  <c r="AR11" i="44"/>
  <c r="AR10" i="44" s="1"/>
  <c r="AQ11" i="36"/>
  <c r="AQ10" i="36" s="1"/>
  <c r="AP11" i="4"/>
  <c r="AP10" i="4" s="1"/>
  <c r="EU144" i="68" l="1"/>
  <c r="EU136" i="68"/>
  <c r="EU128" i="68"/>
  <c r="EU112" i="68"/>
  <c r="EU120" i="68"/>
  <c r="EU104" i="68"/>
  <c r="EU96" i="68"/>
  <c r="EU88" i="68"/>
  <c r="EU72" i="68"/>
  <c r="EU80" i="68"/>
  <c r="EU64" i="68"/>
  <c r="EU56" i="68"/>
  <c r="EU143" i="68"/>
  <c r="EU119" i="68"/>
  <c r="EU135" i="68"/>
  <c r="EU111" i="68"/>
  <c r="EU95" i="68"/>
  <c r="EU127" i="68"/>
  <c r="EU103" i="68"/>
  <c r="EU71" i="68"/>
  <c r="EU87" i="68"/>
  <c r="EU79" i="68"/>
  <c r="EU63" i="68"/>
  <c r="EU134" i="68"/>
  <c r="EU126" i="68"/>
  <c r="EU55" i="68"/>
  <c r="EU142" i="68"/>
  <c r="EU118" i="68"/>
  <c r="EU110" i="68"/>
  <c r="EU102" i="68"/>
  <c r="EU86" i="68"/>
  <c r="EU94" i="68"/>
  <c r="EU141" i="68"/>
  <c r="EU70" i="68"/>
  <c r="EU133" i="68"/>
  <c r="EU78" i="68"/>
  <c r="EU54" i="68"/>
  <c r="EU109" i="68"/>
  <c r="EU93" i="68"/>
  <c r="EU117" i="68"/>
  <c r="EU85" i="68"/>
  <c r="EU62" i="68"/>
  <c r="EU101" i="68"/>
  <c r="EU61" i="68"/>
  <c r="EU77" i="68"/>
  <c r="EU69" i="68"/>
  <c r="EU53" i="68"/>
  <c r="EU132" i="68"/>
  <c r="EU124" i="68"/>
  <c r="EU116" i="68"/>
  <c r="EU92" i="68"/>
  <c r="EU100" i="68"/>
  <c r="EU125" i="68"/>
  <c r="EU140" i="68"/>
  <c r="EU52" i="68"/>
  <c r="EU76" i="68"/>
  <c r="EU68" i="68"/>
  <c r="EU60" i="68"/>
  <c r="EU91" i="68"/>
  <c r="EU75" i="68"/>
  <c r="EU84" i="68"/>
  <c r="EU83" i="68"/>
  <c r="EU108" i="68"/>
  <c r="EU28" i="68"/>
  <c r="EU139" i="68"/>
  <c r="EU67" i="68"/>
  <c r="EU51" i="68"/>
  <c r="EU27" i="68"/>
  <c r="EU99" i="68"/>
  <c r="EU130" i="68"/>
  <c r="EU59" i="68"/>
  <c r="EU131" i="68"/>
  <c r="EU107" i="68"/>
  <c r="EU138" i="68"/>
  <c r="EU106" i="68"/>
  <c r="EU115" i="68"/>
  <c r="EU114" i="68"/>
  <c r="EU50" i="68"/>
  <c r="EU122" i="68"/>
  <c r="EU58" i="68"/>
  <c r="EU129" i="68"/>
  <c r="EU121" i="68"/>
  <c r="EU98" i="68"/>
  <c r="EU90" i="68"/>
  <c r="EU82" i="68"/>
  <c r="EU137" i="68"/>
  <c r="EU123" i="68"/>
  <c r="EU74" i="68"/>
  <c r="EU66" i="68"/>
  <c r="EU97" i="68"/>
  <c r="EU81" i="68"/>
  <c r="EU65" i="68"/>
  <c r="EU73" i="68"/>
  <c r="EU49" i="68"/>
  <c r="EU105" i="68"/>
  <c r="EU113" i="68"/>
  <c r="EU57" i="68"/>
  <c r="EU89" i="68"/>
  <c r="EU145" i="68"/>
  <c r="EU29" i="68"/>
  <c r="EV22" i="68"/>
  <c r="EU21" i="68"/>
  <c r="AQ9" i="57"/>
  <c r="AP11" i="57" s="1"/>
  <c r="AP10" i="57" s="1"/>
  <c r="AS11" i="58"/>
  <c r="AS10" i="58" s="1"/>
  <c r="AU9" i="58"/>
  <c r="AT11" i="58" s="1"/>
  <c r="AT10" i="58" s="1"/>
  <c r="AU9" i="45"/>
  <c r="AT11" i="45" s="1"/>
  <c r="AT10" i="45" s="1"/>
  <c r="AR9" i="37"/>
  <c r="AQ11" i="37" s="1"/>
  <c r="AQ10" i="37" s="1"/>
  <c r="AU9" i="43"/>
  <c r="AT11" i="43" s="1"/>
  <c r="AT10" i="43" s="1"/>
  <c r="AS9" i="4"/>
  <c r="AR11" i="4" s="1"/>
  <c r="AR10" i="4" s="1"/>
  <c r="AU9" i="44"/>
  <c r="AT11" i="44" s="1"/>
  <c r="AT10" i="44" s="1"/>
  <c r="AT9" i="36"/>
  <c r="AS11" i="36" s="1"/>
  <c r="AS10" i="36" s="1"/>
  <c r="EV144" i="68" l="1"/>
  <c r="EV120" i="68"/>
  <c r="EV112" i="68"/>
  <c r="EV136" i="68"/>
  <c r="EV104" i="68"/>
  <c r="EV128" i="68"/>
  <c r="EV96" i="68"/>
  <c r="EV72" i="68"/>
  <c r="EV88" i="68"/>
  <c r="EV64" i="68"/>
  <c r="EV56" i="68"/>
  <c r="EV80" i="68"/>
  <c r="EV143" i="68"/>
  <c r="EV135" i="68"/>
  <c r="EV127" i="68"/>
  <c r="EV119" i="68"/>
  <c r="EV95" i="68"/>
  <c r="EV103" i="68"/>
  <c r="EV111" i="68"/>
  <c r="EV87" i="68"/>
  <c r="EV79" i="68"/>
  <c r="EV71" i="68"/>
  <c r="EV55" i="68"/>
  <c r="EV142" i="68"/>
  <c r="EV63" i="68"/>
  <c r="EV134" i="68"/>
  <c r="EV118" i="68"/>
  <c r="EV94" i="68"/>
  <c r="EV102" i="68"/>
  <c r="EV126" i="68"/>
  <c r="EV86" i="68"/>
  <c r="EV70" i="68"/>
  <c r="EV62" i="68"/>
  <c r="EV110" i="68"/>
  <c r="EV78" i="68"/>
  <c r="EV141" i="68"/>
  <c r="EV109" i="68"/>
  <c r="EV85" i="68"/>
  <c r="EV101" i="68"/>
  <c r="EV93" i="68"/>
  <c r="EV54" i="68"/>
  <c r="EV125" i="68"/>
  <c r="EV133" i="68"/>
  <c r="EV117" i="68"/>
  <c r="EV77" i="68"/>
  <c r="EV140" i="68"/>
  <c r="EV61" i="68"/>
  <c r="EV53" i="68"/>
  <c r="EV69" i="68"/>
  <c r="EV124" i="68"/>
  <c r="EV92" i="68"/>
  <c r="EV132" i="68"/>
  <c r="EV116" i="68"/>
  <c r="EV108" i="68"/>
  <c r="EV52" i="68"/>
  <c r="EV76" i="68"/>
  <c r="EV28" i="68"/>
  <c r="EV84" i="68"/>
  <c r="EV68" i="68"/>
  <c r="EV100" i="68"/>
  <c r="EV91" i="68"/>
  <c r="EV60" i="68"/>
  <c r="EV27" i="68"/>
  <c r="EV83" i="68"/>
  <c r="EV75" i="68"/>
  <c r="EV51" i="68"/>
  <c r="EV139" i="68"/>
  <c r="EV59" i="68"/>
  <c r="EV67" i="68"/>
  <c r="EV131" i="68"/>
  <c r="EV99" i="68"/>
  <c r="EV130" i="68"/>
  <c r="EV107" i="68"/>
  <c r="EV123" i="68"/>
  <c r="EV115" i="68"/>
  <c r="EV122" i="68"/>
  <c r="EV129" i="68"/>
  <c r="EV74" i="68"/>
  <c r="EV98" i="68"/>
  <c r="EV90" i="68"/>
  <c r="EV82" i="68"/>
  <c r="EV137" i="68"/>
  <c r="EV66" i="68"/>
  <c r="EV50" i="68"/>
  <c r="EV138" i="68"/>
  <c r="EV106" i="68"/>
  <c r="EV81" i="68"/>
  <c r="EV105" i="68"/>
  <c r="EV73" i="68"/>
  <c r="EV57" i="68"/>
  <c r="EV58" i="68"/>
  <c r="EV113" i="68"/>
  <c r="EV89" i="68"/>
  <c r="EV114" i="68"/>
  <c r="EV49" i="68"/>
  <c r="EV121" i="68"/>
  <c r="EV97" i="68"/>
  <c r="EV65" i="68"/>
  <c r="EV145" i="68"/>
  <c r="EV29" i="68"/>
  <c r="EV21" i="68"/>
  <c r="EW22" i="68"/>
  <c r="AR9" i="57"/>
  <c r="AQ11" i="57" s="1"/>
  <c r="AQ10" i="57" s="1"/>
  <c r="AV9" i="58"/>
  <c r="AT9" i="4"/>
  <c r="AS11" i="4" s="1"/>
  <c r="AS10" i="4" s="1"/>
  <c r="AV9" i="43"/>
  <c r="AU11" i="43" s="1"/>
  <c r="AU10" i="43" s="1"/>
  <c r="AU9" i="36"/>
  <c r="AT11" i="36" s="1"/>
  <c r="AT10" i="36" s="1"/>
  <c r="AS9" i="37"/>
  <c r="AR11" i="37" s="1"/>
  <c r="AR10" i="37" s="1"/>
  <c r="AV9" i="44"/>
  <c r="AU11" i="44" s="1"/>
  <c r="AU10" i="44" s="1"/>
  <c r="AV9" i="45"/>
  <c r="AU11" i="45" s="1"/>
  <c r="AU10" i="45" s="1"/>
  <c r="EW144" i="68" l="1"/>
  <c r="EW136" i="68"/>
  <c r="EW128" i="68"/>
  <c r="EW112" i="68"/>
  <c r="EW120" i="68"/>
  <c r="EW96" i="68"/>
  <c r="EW104" i="68"/>
  <c r="EW88" i="68"/>
  <c r="EW80" i="68"/>
  <c r="EW64" i="68"/>
  <c r="EW72" i="68"/>
  <c r="EW56" i="68"/>
  <c r="EW143" i="68"/>
  <c r="EW135" i="68"/>
  <c r="EW119" i="68"/>
  <c r="EW127" i="68"/>
  <c r="EW111" i="68"/>
  <c r="EW103" i="68"/>
  <c r="EW95" i="68"/>
  <c r="EW63" i="68"/>
  <c r="EW87" i="68"/>
  <c r="EW79" i="68"/>
  <c r="EW71" i="68"/>
  <c r="EW55" i="68"/>
  <c r="EW142" i="68"/>
  <c r="EW134" i="68"/>
  <c r="EW126" i="68"/>
  <c r="EW118" i="68"/>
  <c r="EW86" i="68"/>
  <c r="EW110" i="68"/>
  <c r="EW102" i="68"/>
  <c r="EW94" i="68"/>
  <c r="EW70" i="68"/>
  <c r="EW141" i="68"/>
  <c r="EW125" i="68"/>
  <c r="EW54" i="68"/>
  <c r="EW62" i="68"/>
  <c r="EW133" i="68"/>
  <c r="EW78" i="68"/>
  <c r="EW117" i="68"/>
  <c r="EW109" i="68"/>
  <c r="EW93" i="68"/>
  <c r="EW101" i="68"/>
  <c r="EW53" i="68"/>
  <c r="EW85" i="68"/>
  <c r="EW132" i="68"/>
  <c r="EW69" i="68"/>
  <c r="EW124" i="68"/>
  <c r="EW77" i="68"/>
  <c r="EW100" i="68"/>
  <c r="EW76" i="68"/>
  <c r="EW61" i="68"/>
  <c r="EW108" i="68"/>
  <c r="EW84" i="68"/>
  <c r="EW68" i="68"/>
  <c r="EW140" i="68"/>
  <c r="EW52" i="68"/>
  <c r="EW116" i="68"/>
  <c r="EW92" i="68"/>
  <c r="EW60" i="68"/>
  <c r="EW28" i="68"/>
  <c r="EW83" i="68"/>
  <c r="EW67" i="68"/>
  <c r="EW27" i="68"/>
  <c r="EW75" i="68"/>
  <c r="EW51" i="68"/>
  <c r="EW59" i="68"/>
  <c r="EW139" i="68"/>
  <c r="EW131" i="68"/>
  <c r="EW91" i="68"/>
  <c r="EW99" i="68"/>
  <c r="EW130" i="68"/>
  <c r="EW138" i="68"/>
  <c r="EW123" i="68"/>
  <c r="EW115" i="68"/>
  <c r="EW107" i="68"/>
  <c r="EW82" i="68"/>
  <c r="EW121" i="68"/>
  <c r="EW98" i="68"/>
  <c r="EW90" i="68"/>
  <c r="EW137" i="68"/>
  <c r="EW74" i="68"/>
  <c r="EW66" i="68"/>
  <c r="EW106" i="68"/>
  <c r="EW50" i="68"/>
  <c r="EW114" i="68"/>
  <c r="EW89" i="68"/>
  <c r="EW129" i="68"/>
  <c r="EW105" i="68"/>
  <c r="EW81" i="68"/>
  <c r="EW49" i="68"/>
  <c r="EW57" i="68"/>
  <c r="EW113" i="68"/>
  <c r="EW58" i="68"/>
  <c r="EW97" i="68"/>
  <c r="EW73" i="68"/>
  <c r="EW65" i="68"/>
  <c r="EW122" i="68"/>
  <c r="EW145" i="68"/>
  <c r="EW29" i="68"/>
  <c r="EX22" i="68"/>
  <c r="EW21" i="68"/>
  <c r="AS9" i="57"/>
  <c r="AR11" i="57" s="1"/>
  <c r="AR10" i="57" s="1"/>
  <c r="AU11" i="58"/>
  <c r="AU10" i="58" s="1"/>
  <c r="AW9" i="58"/>
  <c r="AT9" i="37"/>
  <c r="AV9" i="36"/>
  <c r="AU11" i="36" s="1"/>
  <c r="AU10" i="36" s="1"/>
  <c r="AW9" i="45"/>
  <c r="AV11" i="45" s="1"/>
  <c r="AV10" i="45" s="1"/>
  <c r="AW9" i="43"/>
  <c r="AV11" i="43" s="1"/>
  <c r="AV10" i="43" s="1"/>
  <c r="AW9" i="44"/>
  <c r="AU9" i="4"/>
  <c r="AT11" i="4" s="1"/>
  <c r="AT10" i="4" s="1"/>
  <c r="EX144" i="68" l="1"/>
  <c r="EX136" i="68"/>
  <c r="EX128" i="68"/>
  <c r="EX120" i="68"/>
  <c r="EX112" i="68"/>
  <c r="EX104" i="68"/>
  <c r="EX88" i="68"/>
  <c r="EX72" i="68"/>
  <c r="EX80" i="68"/>
  <c r="EX96" i="68"/>
  <c r="EX56" i="68"/>
  <c r="EX64" i="68"/>
  <c r="EX143" i="68"/>
  <c r="EX135" i="68"/>
  <c r="EX103" i="68"/>
  <c r="EX95" i="68"/>
  <c r="EX111" i="68"/>
  <c r="EX119" i="68"/>
  <c r="EX127" i="68"/>
  <c r="EX87" i="68"/>
  <c r="EX79" i="68"/>
  <c r="EX71" i="68"/>
  <c r="EX55" i="68"/>
  <c r="EX63" i="68"/>
  <c r="EX142" i="68"/>
  <c r="EX134" i="68"/>
  <c r="EX110" i="68"/>
  <c r="EX126" i="68"/>
  <c r="EX118" i="68"/>
  <c r="EX86" i="68"/>
  <c r="EX102" i="68"/>
  <c r="EX94" i="68"/>
  <c r="EX62" i="68"/>
  <c r="EX133" i="68"/>
  <c r="EX125" i="68"/>
  <c r="EX54" i="68"/>
  <c r="EX78" i="68"/>
  <c r="EX85" i="68"/>
  <c r="EX93" i="68"/>
  <c r="EX70" i="68"/>
  <c r="EX141" i="68"/>
  <c r="EX109" i="68"/>
  <c r="EX101" i="68"/>
  <c r="EX117" i="68"/>
  <c r="EX77" i="68"/>
  <c r="EX132" i="68"/>
  <c r="EX69" i="68"/>
  <c r="EX53" i="68"/>
  <c r="EX61" i="68"/>
  <c r="EX84" i="68"/>
  <c r="EX140" i="68"/>
  <c r="EX124" i="68"/>
  <c r="EX108" i="68"/>
  <c r="EX92" i="68"/>
  <c r="EX116" i="68"/>
  <c r="EX100" i="68"/>
  <c r="EX76" i="68"/>
  <c r="EX68" i="68"/>
  <c r="EX60" i="68"/>
  <c r="EX28" i="68"/>
  <c r="EX52" i="68"/>
  <c r="EX83" i="68"/>
  <c r="EX91" i="68"/>
  <c r="EX51" i="68"/>
  <c r="EX27" i="68"/>
  <c r="EX139" i="68"/>
  <c r="EX59" i="68"/>
  <c r="EX67" i="68"/>
  <c r="EX75" i="68"/>
  <c r="EX131" i="68"/>
  <c r="EX123" i="68"/>
  <c r="EX115" i="68"/>
  <c r="EX138" i="68"/>
  <c r="EX107" i="68"/>
  <c r="EX98" i="68"/>
  <c r="EX90" i="68"/>
  <c r="EX113" i="68"/>
  <c r="EX137" i="68"/>
  <c r="EX99" i="68"/>
  <c r="EX130" i="68"/>
  <c r="EX122" i="68"/>
  <c r="EX66" i="68"/>
  <c r="EX58" i="68"/>
  <c r="EX106" i="68"/>
  <c r="EX82" i="68"/>
  <c r="EX114" i="68"/>
  <c r="EX50" i="68"/>
  <c r="EX74" i="68"/>
  <c r="EX129" i="68"/>
  <c r="EX105" i="68"/>
  <c r="EX49" i="68"/>
  <c r="EX121" i="68"/>
  <c r="EX81" i="68"/>
  <c r="EX65" i="68"/>
  <c r="EX89" i="68"/>
  <c r="EX73" i="68"/>
  <c r="EX57" i="68"/>
  <c r="EX97" i="68"/>
  <c r="EX145" i="68"/>
  <c r="EX29" i="68"/>
  <c r="EX21" i="68"/>
  <c r="EY22" i="68"/>
  <c r="AT9" i="57"/>
  <c r="AU9" i="57" s="1"/>
  <c r="AV11" i="58"/>
  <c r="AV10" i="58" s="1"/>
  <c r="AX9" i="58"/>
  <c r="AX9" i="43"/>
  <c r="AX9" i="45"/>
  <c r="AW11" i="45" s="1"/>
  <c r="AW10" i="45" s="1"/>
  <c r="AV9" i="4"/>
  <c r="AU9" i="37"/>
  <c r="AW9" i="36"/>
  <c r="AV11" i="36" s="1"/>
  <c r="AV10" i="36" s="1"/>
  <c r="AX9" i="44"/>
  <c r="AW11" i="44" s="1"/>
  <c r="AW10" i="44" s="1"/>
  <c r="AV11" i="44"/>
  <c r="AV10" i="44" s="1"/>
  <c r="AS11" i="37"/>
  <c r="AS10" i="37" s="1"/>
  <c r="EY144" i="68" l="1"/>
  <c r="EY136" i="68"/>
  <c r="EY128" i="68"/>
  <c r="EY120" i="68"/>
  <c r="EY104" i="68"/>
  <c r="EY112" i="68"/>
  <c r="EY96" i="68"/>
  <c r="EY88" i="68"/>
  <c r="EY80" i="68"/>
  <c r="EY72" i="68"/>
  <c r="EY56" i="68"/>
  <c r="EY64" i="68"/>
  <c r="EY143" i="68"/>
  <c r="EY127" i="68"/>
  <c r="EY111" i="68"/>
  <c r="EY135" i="68"/>
  <c r="EY119" i="68"/>
  <c r="EY103" i="68"/>
  <c r="EY95" i="68"/>
  <c r="EY87" i="68"/>
  <c r="EY79" i="68"/>
  <c r="EY55" i="68"/>
  <c r="EY134" i="68"/>
  <c r="EY63" i="68"/>
  <c r="EY142" i="68"/>
  <c r="EY71" i="68"/>
  <c r="EY126" i="68"/>
  <c r="EY118" i="68"/>
  <c r="EY110" i="68"/>
  <c r="EY86" i="68"/>
  <c r="EY102" i="68"/>
  <c r="EY94" i="68"/>
  <c r="EY70" i="68"/>
  <c r="EY54" i="68"/>
  <c r="EY133" i="68"/>
  <c r="EY125" i="68"/>
  <c r="EY78" i="68"/>
  <c r="EY62" i="68"/>
  <c r="EY141" i="68"/>
  <c r="EY93" i="68"/>
  <c r="EY101" i="68"/>
  <c r="EY85" i="68"/>
  <c r="EY117" i="68"/>
  <c r="EY109" i="68"/>
  <c r="EY77" i="68"/>
  <c r="EY132" i="68"/>
  <c r="EY69" i="68"/>
  <c r="EY61" i="68"/>
  <c r="EY53" i="68"/>
  <c r="EY140" i="68"/>
  <c r="EY124" i="68"/>
  <c r="EY116" i="68"/>
  <c r="EY52" i="68"/>
  <c r="EY92" i="68"/>
  <c r="EY108" i="68"/>
  <c r="EY84" i="68"/>
  <c r="EY68" i="68"/>
  <c r="EY60" i="68"/>
  <c r="EY76" i="68"/>
  <c r="EY28" i="68"/>
  <c r="EY91" i="68"/>
  <c r="EY100" i="68"/>
  <c r="EY75" i="68"/>
  <c r="EY83" i="68"/>
  <c r="EY51" i="68"/>
  <c r="EY59" i="68"/>
  <c r="EY67" i="68"/>
  <c r="EY27" i="68"/>
  <c r="EY139" i="68"/>
  <c r="EY131" i="68"/>
  <c r="EY138" i="68"/>
  <c r="EY122" i="68"/>
  <c r="EY123" i="68"/>
  <c r="EY115" i="68"/>
  <c r="EY107" i="68"/>
  <c r="EY99" i="68"/>
  <c r="EY130" i="68"/>
  <c r="EY137" i="68"/>
  <c r="EY58" i="68"/>
  <c r="EY82" i="68"/>
  <c r="EY106" i="68"/>
  <c r="EY74" i="68"/>
  <c r="EY114" i="68"/>
  <c r="EY66" i="68"/>
  <c r="EY50" i="68"/>
  <c r="EY129" i="68"/>
  <c r="EY121" i="68"/>
  <c r="EY90" i="68"/>
  <c r="EY57" i="68"/>
  <c r="EY113" i="68"/>
  <c r="EY105" i="68"/>
  <c r="EY89" i="68"/>
  <c r="EY65" i="68"/>
  <c r="EY73" i="68"/>
  <c r="EY98" i="68"/>
  <c r="EY81" i="68"/>
  <c r="EY97" i="68"/>
  <c r="EY49" i="68"/>
  <c r="EY145" i="68"/>
  <c r="EY29" i="68"/>
  <c r="EY21" i="68"/>
  <c r="EZ22" i="68"/>
  <c r="AS11" i="57"/>
  <c r="AS10" i="57" s="1"/>
  <c r="AT11" i="57"/>
  <c r="AT10" i="57" s="1"/>
  <c r="AV9" i="57"/>
  <c r="AU11" i="57" s="1"/>
  <c r="AU10" i="57" s="1"/>
  <c r="AW11" i="58"/>
  <c r="AW10" i="58" s="1"/>
  <c r="AY9" i="58"/>
  <c r="AV9" i="37"/>
  <c r="AU11" i="37" s="1"/>
  <c r="AU10" i="37" s="1"/>
  <c r="AT11" i="37"/>
  <c r="AT10" i="37" s="1"/>
  <c r="AY9" i="44"/>
  <c r="AX11" i="44" s="1"/>
  <c r="AX10" i="44" s="1"/>
  <c r="AY9" i="43"/>
  <c r="AX11" i="43" s="1"/>
  <c r="AX10" i="43" s="1"/>
  <c r="AW9" i="4"/>
  <c r="AU11" i="4"/>
  <c r="AU10" i="4" s="1"/>
  <c r="AY9" i="45"/>
  <c r="AX11" i="45" s="1"/>
  <c r="AX10" i="45" s="1"/>
  <c r="AX9" i="36"/>
  <c r="AW11" i="36" s="1"/>
  <c r="AW10" i="36" s="1"/>
  <c r="AW11" i="43"/>
  <c r="AW10" i="43" s="1"/>
  <c r="EZ144" i="68" l="1"/>
  <c r="EZ136" i="68"/>
  <c r="EZ128" i="68"/>
  <c r="EZ120" i="68"/>
  <c r="EZ112" i="68"/>
  <c r="EZ104" i="68"/>
  <c r="EZ96" i="68"/>
  <c r="EZ72" i="68"/>
  <c r="EZ80" i="68"/>
  <c r="EZ88" i="68"/>
  <c r="EZ64" i="68"/>
  <c r="EZ56" i="68"/>
  <c r="EZ143" i="68"/>
  <c r="EZ127" i="68"/>
  <c r="EZ135" i="68"/>
  <c r="EZ119" i="68"/>
  <c r="EZ95" i="68"/>
  <c r="EZ103" i="68"/>
  <c r="EZ111" i="68"/>
  <c r="EZ79" i="68"/>
  <c r="EZ71" i="68"/>
  <c r="EZ87" i="68"/>
  <c r="EZ55" i="68"/>
  <c r="EZ142" i="68"/>
  <c r="EZ63" i="68"/>
  <c r="EZ134" i="68"/>
  <c r="EZ126" i="68"/>
  <c r="EZ118" i="68"/>
  <c r="EZ110" i="68"/>
  <c r="EZ94" i="68"/>
  <c r="EZ70" i="68"/>
  <c r="EZ133" i="68"/>
  <c r="EZ62" i="68"/>
  <c r="EZ78" i="68"/>
  <c r="EZ54" i="68"/>
  <c r="EZ141" i="68"/>
  <c r="EZ86" i="68"/>
  <c r="EZ125" i="68"/>
  <c r="EZ93" i="68"/>
  <c r="EZ117" i="68"/>
  <c r="EZ101" i="68"/>
  <c r="EZ102" i="68"/>
  <c r="EZ109" i="68"/>
  <c r="EZ61" i="68"/>
  <c r="EZ53" i="68"/>
  <c r="EZ132" i="68"/>
  <c r="EZ69" i="68"/>
  <c r="EZ140" i="68"/>
  <c r="EZ85" i="68"/>
  <c r="EZ77" i="68"/>
  <c r="EZ100" i="68"/>
  <c r="EZ108" i="68"/>
  <c r="EZ92" i="68"/>
  <c r="EZ84" i="68"/>
  <c r="EZ76" i="68"/>
  <c r="EZ116" i="68"/>
  <c r="EZ60" i="68"/>
  <c r="EZ68" i="68"/>
  <c r="EZ52" i="68"/>
  <c r="EZ28" i="68"/>
  <c r="EZ83" i="68"/>
  <c r="EZ91" i="68"/>
  <c r="EZ59" i="68"/>
  <c r="EZ27" i="68"/>
  <c r="EZ139" i="68"/>
  <c r="EZ75" i="68"/>
  <c r="EZ131" i="68"/>
  <c r="EZ124" i="68"/>
  <c r="EZ67" i="68"/>
  <c r="EZ123" i="68"/>
  <c r="EZ115" i="68"/>
  <c r="EZ51" i="68"/>
  <c r="EZ107" i="68"/>
  <c r="EZ138" i="68"/>
  <c r="EZ99" i="68"/>
  <c r="EZ130" i="68"/>
  <c r="EZ74" i="68"/>
  <c r="EZ82" i="68"/>
  <c r="EZ106" i="68"/>
  <c r="EZ137" i="68"/>
  <c r="EZ66" i="68"/>
  <c r="EZ58" i="68"/>
  <c r="EZ121" i="68"/>
  <c r="EZ122" i="68"/>
  <c r="EZ114" i="68"/>
  <c r="EZ98" i="68"/>
  <c r="EZ90" i="68"/>
  <c r="EZ113" i="68"/>
  <c r="EZ50" i="68"/>
  <c r="EZ105" i="68"/>
  <c r="EZ65" i="68"/>
  <c r="EZ49" i="68"/>
  <c r="EZ129" i="68"/>
  <c r="EZ57" i="68"/>
  <c r="EZ97" i="68"/>
  <c r="EZ89" i="68"/>
  <c r="EZ81" i="68"/>
  <c r="EZ73" i="68"/>
  <c r="EZ145" i="68"/>
  <c r="EZ29" i="68"/>
  <c r="FA22" i="68"/>
  <c r="EZ21" i="68"/>
  <c r="AX11" i="58"/>
  <c r="AX10" i="58" s="1"/>
  <c r="AW9" i="57"/>
  <c r="AV11" i="57" s="1"/>
  <c r="AV10" i="57" s="1"/>
  <c r="AZ9" i="58"/>
  <c r="AY9" i="36"/>
  <c r="AX9" i="4"/>
  <c r="AW11" i="4" s="1"/>
  <c r="AW10" i="4" s="1"/>
  <c r="AZ9" i="43"/>
  <c r="AY11" i="43" s="1"/>
  <c r="AY10" i="43" s="1"/>
  <c r="AZ9" i="44"/>
  <c r="AY11" i="44" s="1"/>
  <c r="AY10" i="44" s="1"/>
  <c r="AZ9" i="45"/>
  <c r="AY11" i="45" s="1"/>
  <c r="AY10" i="45" s="1"/>
  <c r="AV11" i="4"/>
  <c r="AV10" i="4" s="1"/>
  <c r="AW9" i="37"/>
  <c r="AV11" i="37" s="1"/>
  <c r="AV10" i="37" s="1"/>
  <c r="FA136" i="68" l="1"/>
  <c r="FA144" i="68"/>
  <c r="FA128" i="68"/>
  <c r="FA120" i="68"/>
  <c r="FA112" i="68"/>
  <c r="FA104" i="68"/>
  <c r="FA96" i="68"/>
  <c r="FA72" i="68"/>
  <c r="FA88" i="68"/>
  <c r="FA80" i="68"/>
  <c r="FA56" i="68"/>
  <c r="FA64" i="68"/>
  <c r="FA127" i="68"/>
  <c r="FA135" i="68"/>
  <c r="FA119" i="68"/>
  <c r="FA143" i="68"/>
  <c r="FA111" i="68"/>
  <c r="FA95" i="68"/>
  <c r="FA103" i="68"/>
  <c r="FA87" i="68"/>
  <c r="FA79" i="68"/>
  <c r="FA71" i="68"/>
  <c r="FA142" i="68"/>
  <c r="FA55" i="68"/>
  <c r="FA118" i="68"/>
  <c r="FA134" i="68"/>
  <c r="FA110" i="68"/>
  <c r="FA63" i="68"/>
  <c r="FA126" i="68"/>
  <c r="FA86" i="68"/>
  <c r="FA94" i="68"/>
  <c r="FA78" i="68"/>
  <c r="FA102" i="68"/>
  <c r="FA141" i="68"/>
  <c r="FA85" i="68"/>
  <c r="FA133" i="68"/>
  <c r="FA101" i="68"/>
  <c r="FA54" i="68"/>
  <c r="FA70" i="68"/>
  <c r="FA125" i="68"/>
  <c r="FA117" i="68"/>
  <c r="FA69" i="68"/>
  <c r="FA109" i="68"/>
  <c r="FA93" i="68"/>
  <c r="FA77" i="68"/>
  <c r="FA132" i="68"/>
  <c r="FA53" i="68"/>
  <c r="FA140" i="68"/>
  <c r="FA76" i="68"/>
  <c r="FA108" i="68"/>
  <c r="FA61" i="68"/>
  <c r="FA124" i="68"/>
  <c r="FA116" i="68"/>
  <c r="FA92" i="68"/>
  <c r="FA62" i="68"/>
  <c r="FA100" i="68"/>
  <c r="FA68" i="68"/>
  <c r="FA60" i="68"/>
  <c r="FA28" i="68"/>
  <c r="FA84" i="68"/>
  <c r="FA52" i="68"/>
  <c r="FA91" i="68"/>
  <c r="FA83" i="68"/>
  <c r="FA27" i="68"/>
  <c r="FA139" i="68"/>
  <c r="FA59" i="68"/>
  <c r="FA67" i="68"/>
  <c r="FA75" i="68"/>
  <c r="FA51" i="68"/>
  <c r="FA115" i="68"/>
  <c r="FA107" i="68"/>
  <c r="FA138" i="68"/>
  <c r="FA131" i="68"/>
  <c r="FA123" i="68"/>
  <c r="FA99" i="68"/>
  <c r="FA122" i="68"/>
  <c r="FA130" i="68"/>
  <c r="FA98" i="68"/>
  <c r="FA82" i="68"/>
  <c r="FA106" i="68"/>
  <c r="FA137" i="68"/>
  <c r="FA66" i="68"/>
  <c r="FA58" i="68"/>
  <c r="FA114" i="68"/>
  <c r="FA90" i="68"/>
  <c r="FA74" i="68"/>
  <c r="FA129" i="68"/>
  <c r="FA121" i="68"/>
  <c r="FA105" i="68"/>
  <c r="FA57" i="68"/>
  <c r="FA50" i="68"/>
  <c r="FA65" i="68"/>
  <c r="FA81" i="68"/>
  <c r="FA73" i="68"/>
  <c r="FA97" i="68"/>
  <c r="FA89" i="68"/>
  <c r="FA113" i="68"/>
  <c r="FA49" i="68"/>
  <c r="FA145" i="68"/>
  <c r="FA29" i="68"/>
  <c r="FB22" i="68"/>
  <c r="FA21" i="68"/>
  <c r="AX9" i="57"/>
  <c r="AW11" i="57" s="1"/>
  <c r="AW10" i="57" s="1"/>
  <c r="AY11" i="58"/>
  <c r="AY10" i="58" s="1"/>
  <c r="BA9" i="58"/>
  <c r="BA9" i="44"/>
  <c r="BA9" i="43"/>
  <c r="AZ11" i="43" s="1"/>
  <c r="AZ10" i="43" s="1"/>
  <c r="AX9" i="37"/>
  <c r="AW11" i="37" s="1"/>
  <c r="AW10" i="37" s="1"/>
  <c r="AY9" i="4"/>
  <c r="AX11" i="4" s="1"/>
  <c r="AX10" i="4" s="1"/>
  <c r="AZ9" i="36"/>
  <c r="AY11" i="36" s="1"/>
  <c r="AY10" i="36" s="1"/>
  <c r="BA9" i="45"/>
  <c r="AZ11" i="45" s="1"/>
  <c r="AZ10" i="45" s="1"/>
  <c r="AX11" i="36"/>
  <c r="AX10" i="36" s="1"/>
  <c r="FB136" i="68" l="1"/>
  <c r="FB144" i="68"/>
  <c r="FB128" i="68"/>
  <c r="FB120" i="68"/>
  <c r="FB112" i="68"/>
  <c r="FB88" i="68"/>
  <c r="FB96" i="68"/>
  <c r="FB104" i="68"/>
  <c r="FB80" i="68"/>
  <c r="FB72" i="68"/>
  <c r="FB64" i="68"/>
  <c r="FB56" i="68"/>
  <c r="FB143" i="68"/>
  <c r="FB127" i="68"/>
  <c r="FB119" i="68"/>
  <c r="FB135" i="68"/>
  <c r="FB95" i="68"/>
  <c r="FB103" i="68"/>
  <c r="FB111" i="68"/>
  <c r="FB87" i="68"/>
  <c r="FB79" i="68"/>
  <c r="FB71" i="68"/>
  <c r="FB63" i="68"/>
  <c r="FB142" i="68"/>
  <c r="FB55" i="68"/>
  <c r="FB134" i="68"/>
  <c r="FB126" i="68"/>
  <c r="FB102" i="68"/>
  <c r="FB86" i="68"/>
  <c r="FB94" i="68"/>
  <c r="FB110" i="68"/>
  <c r="FB118" i="68"/>
  <c r="FB54" i="68"/>
  <c r="FB141" i="68"/>
  <c r="FB125" i="68"/>
  <c r="FB78" i="68"/>
  <c r="FB70" i="68"/>
  <c r="FB62" i="68"/>
  <c r="FB133" i="68"/>
  <c r="FB101" i="68"/>
  <c r="FB117" i="68"/>
  <c r="FB93" i="68"/>
  <c r="FB132" i="68"/>
  <c r="FB109" i="68"/>
  <c r="FB140" i="68"/>
  <c r="FB77" i="68"/>
  <c r="FB61" i="68"/>
  <c r="FB69" i="68"/>
  <c r="FB53" i="68"/>
  <c r="FB108" i="68"/>
  <c r="FB124" i="68"/>
  <c r="FB116" i="68"/>
  <c r="FB84" i="68"/>
  <c r="FB85" i="68"/>
  <c r="FB100" i="68"/>
  <c r="FB60" i="68"/>
  <c r="FB92" i="68"/>
  <c r="FB28" i="68"/>
  <c r="FB68" i="68"/>
  <c r="FB52" i="68"/>
  <c r="FB76" i="68"/>
  <c r="FB91" i="68"/>
  <c r="FB75" i="68"/>
  <c r="FB83" i="68"/>
  <c r="FB67" i="68"/>
  <c r="FB51" i="68"/>
  <c r="FB139" i="68"/>
  <c r="FB59" i="68"/>
  <c r="FB27" i="68"/>
  <c r="FB131" i="68"/>
  <c r="FB107" i="68"/>
  <c r="FB138" i="68"/>
  <c r="FB123" i="68"/>
  <c r="FB99" i="68"/>
  <c r="FB130" i="68"/>
  <c r="FB137" i="68"/>
  <c r="FB66" i="68"/>
  <c r="FB115" i="68"/>
  <c r="FB122" i="68"/>
  <c r="FB74" i="68"/>
  <c r="FB106" i="68"/>
  <c r="FB121" i="68"/>
  <c r="FB114" i="68"/>
  <c r="FB90" i="68"/>
  <c r="FB58" i="68"/>
  <c r="FB50" i="68"/>
  <c r="FB129" i="68"/>
  <c r="FB98" i="68"/>
  <c r="FB113" i="68"/>
  <c r="FB49" i="68"/>
  <c r="FB81" i="68"/>
  <c r="FB89" i="68"/>
  <c r="FB57" i="68"/>
  <c r="FB97" i="68"/>
  <c r="FB65" i="68"/>
  <c r="FB73" i="68"/>
  <c r="FB82" i="68"/>
  <c r="FB105" i="68"/>
  <c r="FB145" i="68"/>
  <c r="FB29" i="68"/>
  <c r="FC22" i="68"/>
  <c r="FB21" i="68"/>
  <c r="AY9" i="57"/>
  <c r="AX11" i="57" s="1"/>
  <c r="AX10" i="57" s="1"/>
  <c r="AZ11" i="58"/>
  <c r="AZ10" i="58" s="1"/>
  <c r="BB9" i="58"/>
  <c r="AZ9" i="4"/>
  <c r="AY11" i="4" s="1"/>
  <c r="AY10" i="4" s="1"/>
  <c r="BB9" i="43"/>
  <c r="BA11" i="43" s="1"/>
  <c r="BA10" i="43" s="1"/>
  <c r="BB9" i="44"/>
  <c r="BA11" i="44" s="1"/>
  <c r="BA10" i="44" s="1"/>
  <c r="AY9" i="37"/>
  <c r="BB9" i="45"/>
  <c r="BA11" i="45" s="1"/>
  <c r="BA10" i="45" s="1"/>
  <c r="BA9" i="36"/>
  <c r="AZ11" i="36" s="1"/>
  <c r="AZ10" i="36" s="1"/>
  <c r="AZ11" i="44"/>
  <c r="AZ10" i="44" s="1"/>
  <c r="FC144" i="68" l="1"/>
  <c r="FC136" i="68"/>
  <c r="FC128" i="68"/>
  <c r="FC120" i="68"/>
  <c r="FC104" i="68"/>
  <c r="FC96" i="68"/>
  <c r="FC88" i="68"/>
  <c r="FC112" i="68"/>
  <c r="FC80" i="68"/>
  <c r="FC64" i="68"/>
  <c r="FC72" i="68"/>
  <c r="FC143" i="68"/>
  <c r="FC56" i="68"/>
  <c r="FC127" i="68"/>
  <c r="FC119" i="68"/>
  <c r="FC135" i="68"/>
  <c r="FC111" i="68"/>
  <c r="FC95" i="68"/>
  <c r="FC103" i="68"/>
  <c r="FC71" i="68"/>
  <c r="FC55" i="68"/>
  <c r="FC142" i="68"/>
  <c r="FC63" i="68"/>
  <c r="FC79" i="68"/>
  <c r="FC87" i="68"/>
  <c r="FC126" i="68"/>
  <c r="FC134" i="68"/>
  <c r="FC110" i="68"/>
  <c r="FC102" i="68"/>
  <c r="FC118" i="68"/>
  <c r="FC86" i="68"/>
  <c r="FC141" i="68"/>
  <c r="FC54" i="68"/>
  <c r="FC70" i="68"/>
  <c r="FC78" i="68"/>
  <c r="FC117" i="68"/>
  <c r="FC109" i="68"/>
  <c r="FC94" i="68"/>
  <c r="FC62" i="68"/>
  <c r="FC93" i="68"/>
  <c r="FC133" i="68"/>
  <c r="FC125" i="68"/>
  <c r="FC85" i="68"/>
  <c r="FC101" i="68"/>
  <c r="FC140" i="68"/>
  <c r="FC61" i="68"/>
  <c r="FC77" i="68"/>
  <c r="FC69" i="68"/>
  <c r="FC53" i="68"/>
  <c r="FC132" i="68"/>
  <c r="FC108" i="68"/>
  <c r="FC76" i="68"/>
  <c r="FC124" i="68"/>
  <c r="FC100" i="68"/>
  <c r="FC84" i="68"/>
  <c r="FC28" i="68"/>
  <c r="FC92" i="68"/>
  <c r="FC52" i="68"/>
  <c r="FC116" i="68"/>
  <c r="FC68" i="68"/>
  <c r="FC91" i="68"/>
  <c r="FC75" i="68"/>
  <c r="FC59" i="68"/>
  <c r="FC27" i="68"/>
  <c r="FC139" i="68"/>
  <c r="FC60" i="68"/>
  <c r="FC67" i="68"/>
  <c r="FC51" i="68"/>
  <c r="FC123" i="68"/>
  <c r="FC115" i="68"/>
  <c r="FC99" i="68"/>
  <c r="FC83" i="68"/>
  <c r="FC131" i="68"/>
  <c r="FC107" i="68"/>
  <c r="FC130" i="68"/>
  <c r="FC106" i="68"/>
  <c r="FC114" i="68"/>
  <c r="FC50" i="68"/>
  <c r="FC122" i="68"/>
  <c r="FC58" i="68"/>
  <c r="FC129" i="68"/>
  <c r="FC138" i="68"/>
  <c r="FC98" i="68"/>
  <c r="FC90" i="68"/>
  <c r="FC82" i="68"/>
  <c r="FC137" i="68"/>
  <c r="FC81" i="68"/>
  <c r="FC145" i="68"/>
  <c r="FC97" i="68"/>
  <c r="FC65" i="68"/>
  <c r="FC89" i="68"/>
  <c r="FC73" i="68"/>
  <c r="FC66" i="68"/>
  <c r="FC49" i="68"/>
  <c r="FC105" i="68"/>
  <c r="FC74" i="68"/>
  <c r="FC121" i="68"/>
  <c r="FC113" i="68"/>
  <c r="FC57" i="68"/>
  <c r="FC29" i="68"/>
  <c r="FC21" i="68"/>
  <c r="FD22" i="68"/>
  <c r="AZ9" i="57"/>
  <c r="BA9" i="57" s="1"/>
  <c r="BA11" i="58"/>
  <c r="BA10" i="58" s="1"/>
  <c r="BC9" i="58"/>
  <c r="AZ9" i="37"/>
  <c r="AY11" i="37" s="1"/>
  <c r="AY10" i="37" s="1"/>
  <c r="AX11" i="37"/>
  <c r="AX10" i="37" s="1"/>
  <c r="BC9" i="44"/>
  <c r="BB11" i="44" s="1"/>
  <c r="BB10" i="44" s="1"/>
  <c r="BB9" i="36"/>
  <c r="BA11" i="36" s="1"/>
  <c r="BA10" i="36" s="1"/>
  <c r="BC9" i="43"/>
  <c r="BC9" i="45"/>
  <c r="BB11" i="45" s="1"/>
  <c r="BB10" i="45" s="1"/>
  <c r="BA9" i="4"/>
  <c r="FD144" i="68" l="1"/>
  <c r="FD136" i="68"/>
  <c r="FD128" i="68"/>
  <c r="FD120" i="68"/>
  <c r="FD112" i="68"/>
  <c r="FD104" i="68"/>
  <c r="FD88" i="68"/>
  <c r="FD96" i="68"/>
  <c r="FD80" i="68"/>
  <c r="FD72" i="68"/>
  <c r="FD64" i="68"/>
  <c r="FD56" i="68"/>
  <c r="FD135" i="68"/>
  <c r="FD127" i="68"/>
  <c r="FD143" i="68"/>
  <c r="FD103" i="68"/>
  <c r="FD119" i="68"/>
  <c r="FD95" i="68"/>
  <c r="FD71" i="68"/>
  <c r="FD111" i="68"/>
  <c r="FD87" i="68"/>
  <c r="FD79" i="68"/>
  <c r="FD55" i="68"/>
  <c r="FD142" i="68"/>
  <c r="FD63" i="68"/>
  <c r="FD134" i="68"/>
  <c r="FD110" i="68"/>
  <c r="FD126" i="68"/>
  <c r="FD118" i="68"/>
  <c r="FD94" i="68"/>
  <c r="FD102" i="68"/>
  <c r="FD86" i="68"/>
  <c r="FD70" i="68"/>
  <c r="FD125" i="68"/>
  <c r="FD54" i="68"/>
  <c r="FD62" i="68"/>
  <c r="FD133" i="68"/>
  <c r="FD109" i="68"/>
  <c r="FD141" i="68"/>
  <c r="FD101" i="68"/>
  <c r="FD78" i="68"/>
  <c r="FD93" i="68"/>
  <c r="FD77" i="68"/>
  <c r="FD61" i="68"/>
  <c r="FD117" i="68"/>
  <c r="FD85" i="68"/>
  <c r="FD53" i="68"/>
  <c r="FD140" i="68"/>
  <c r="FD132" i="68"/>
  <c r="FD69" i="68"/>
  <c r="FD100" i="68"/>
  <c r="FD108" i="68"/>
  <c r="FD76" i="68"/>
  <c r="FD124" i="68"/>
  <c r="FD60" i="68"/>
  <c r="FD92" i="68"/>
  <c r="FD52" i="68"/>
  <c r="FD28" i="68"/>
  <c r="FD84" i="68"/>
  <c r="FD116" i="68"/>
  <c r="FD68" i="68"/>
  <c r="FD91" i="68"/>
  <c r="FD83" i="68"/>
  <c r="FD75" i="68"/>
  <c r="FD67" i="68"/>
  <c r="FD27" i="68"/>
  <c r="FD51" i="68"/>
  <c r="FD139" i="68"/>
  <c r="FD59" i="68"/>
  <c r="FD131" i="68"/>
  <c r="FD99" i="68"/>
  <c r="FD130" i="68"/>
  <c r="FD107" i="68"/>
  <c r="FD138" i="68"/>
  <c r="FD123" i="68"/>
  <c r="FD115" i="68"/>
  <c r="FD114" i="68"/>
  <c r="FD122" i="68"/>
  <c r="FD121" i="68"/>
  <c r="FD98" i="68"/>
  <c r="FD90" i="68"/>
  <c r="FD82" i="68"/>
  <c r="FD66" i="68"/>
  <c r="FD58" i="68"/>
  <c r="FD50" i="68"/>
  <c r="FD129" i="68"/>
  <c r="FD81" i="68"/>
  <c r="FD97" i="68"/>
  <c r="FD74" i="68"/>
  <c r="FD105" i="68"/>
  <c r="FD73" i="68"/>
  <c r="FD57" i="68"/>
  <c r="FD137" i="68"/>
  <c r="FD113" i="68"/>
  <c r="FD89" i="68"/>
  <c r="FD65" i="68"/>
  <c r="FD49" i="68"/>
  <c r="FD106" i="68"/>
  <c r="FD145" i="68"/>
  <c r="FD29" i="68"/>
  <c r="FE22" i="68"/>
  <c r="FD21" i="68"/>
  <c r="AY11" i="57"/>
  <c r="AY10" i="57" s="1"/>
  <c r="AZ11" i="57"/>
  <c r="AZ10" i="57" s="1"/>
  <c r="BB9" i="57"/>
  <c r="BB11" i="58"/>
  <c r="BB10" i="58" s="1"/>
  <c r="BD9" i="58"/>
  <c r="BD9" i="43"/>
  <c r="BC11" i="43" s="1"/>
  <c r="BC10" i="43" s="1"/>
  <c r="BC9" i="36"/>
  <c r="BB11" i="36" s="1"/>
  <c r="BB10" i="36" s="1"/>
  <c r="BB9" i="4"/>
  <c r="BA11" i="4" s="1"/>
  <c r="BA10" i="4" s="1"/>
  <c r="AZ11" i="4"/>
  <c r="AZ10" i="4" s="1"/>
  <c r="BD9" i="44"/>
  <c r="BD9" i="45"/>
  <c r="BC11" i="45" s="1"/>
  <c r="BC10" i="45" s="1"/>
  <c r="BB11" i="43"/>
  <c r="BB10" i="43" s="1"/>
  <c r="BA9" i="37"/>
  <c r="AZ11" i="37" s="1"/>
  <c r="AZ10" i="37" s="1"/>
  <c r="FE136" i="68" l="1"/>
  <c r="FE144" i="68"/>
  <c r="FE120" i="68"/>
  <c r="FE112" i="68"/>
  <c r="FE96" i="68"/>
  <c r="FE104" i="68"/>
  <c r="FE128" i="68"/>
  <c r="FE88" i="68"/>
  <c r="FE80" i="68"/>
  <c r="FE72" i="68"/>
  <c r="FE64" i="68"/>
  <c r="FE56" i="68"/>
  <c r="FE143" i="68"/>
  <c r="FE135" i="68"/>
  <c r="FE119" i="68"/>
  <c r="FE127" i="68"/>
  <c r="FE95" i="68"/>
  <c r="FE103" i="68"/>
  <c r="FE111" i="68"/>
  <c r="FE87" i="68"/>
  <c r="FE79" i="68"/>
  <c r="FE71" i="68"/>
  <c r="FE55" i="68"/>
  <c r="FE142" i="68"/>
  <c r="FE126" i="68"/>
  <c r="FE134" i="68"/>
  <c r="FE118" i="68"/>
  <c r="FE110" i="68"/>
  <c r="FE94" i="68"/>
  <c r="FE63" i="68"/>
  <c r="FE70" i="68"/>
  <c r="FE141" i="68"/>
  <c r="FE62" i="68"/>
  <c r="FE102" i="68"/>
  <c r="FE86" i="68"/>
  <c r="FE78" i="68"/>
  <c r="FE54" i="68"/>
  <c r="FE109" i="68"/>
  <c r="FE133" i="68"/>
  <c r="FE85" i="68"/>
  <c r="FE125" i="68"/>
  <c r="FE117" i="68"/>
  <c r="FE93" i="68"/>
  <c r="FE77" i="68"/>
  <c r="FE61" i="68"/>
  <c r="FE140" i="68"/>
  <c r="FE101" i="68"/>
  <c r="FE69" i="68"/>
  <c r="FE124" i="68"/>
  <c r="FE108" i="68"/>
  <c r="FE92" i="68"/>
  <c r="FE53" i="68"/>
  <c r="FE116" i="68"/>
  <c r="FE132" i="68"/>
  <c r="FE100" i="68"/>
  <c r="FE28" i="68"/>
  <c r="FE84" i="68"/>
  <c r="FE68" i="68"/>
  <c r="FE52" i="68"/>
  <c r="FE91" i="68"/>
  <c r="FE76" i="68"/>
  <c r="FE75" i="68"/>
  <c r="FE67" i="68"/>
  <c r="FE51" i="68"/>
  <c r="FE60" i="68"/>
  <c r="FE59" i="68"/>
  <c r="FE83" i="68"/>
  <c r="FE139" i="68"/>
  <c r="FE131" i="68"/>
  <c r="FE99" i="68"/>
  <c r="FE130" i="68"/>
  <c r="FE27" i="68"/>
  <c r="FE123" i="68"/>
  <c r="FE115" i="68"/>
  <c r="FE107" i="68"/>
  <c r="FE138" i="68"/>
  <c r="FE122" i="68"/>
  <c r="FE129" i="68"/>
  <c r="FE82" i="68"/>
  <c r="FE98" i="68"/>
  <c r="FE90" i="68"/>
  <c r="FE113" i="68"/>
  <c r="FE137" i="68"/>
  <c r="FE74" i="68"/>
  <c r="FE66" i="68"/>
  <c r="FE58" i="68"/>
  <c r="FE106" i="68"/>
  <c r="FE50" i="68"/>
  <c r="FE57" i="68"/>
  <c r="FE121" i="68"/>
  <c r="FE89" i="68"/>
  <c r="FE73" i="68"/>
  <c r="FE114" i="68"/>
  <c r="FE105" i="68"/>
  <c r="FE81" i="68"/>
  <c r="FE49" i="68"/>
  <c r="FE97" i="68"/>
  <c r="FE65" i="68"/>
  <c r="FE145" i="68"/>
  <c r="FE29" i="68"/>
  <c r="FF22" i="68"/>
  <c r="FE21" i="68"/>
  <c r="BA11" i="57"/>
  <c r="BA10" i="57" s="1"/>
  <c r="BC9" i="57"/>
  <c r="BD9" i="57" s="1"/>
  <c r="BC11" i="58"/>
  <c r="BC10" i="58" s="1"/>
  <c r="BE9" i="58"/>
  <c r="BD11" i="58" s="1"/>
  <c r="BD10" i="58" s="1"/>
  <c r="BE9" i="44"/>
  <c r="BB9" i="37"/>
  <c r="BC9" i="4"/>
  <c r="BD9" i="36"/>
  <c r="BC11" i="36" s="1"/>
  <c r="BC10" i="36" s="1"/>
  <c r="BE9" i="45"/>
  <c r="BD11" i="45" s="1"/>
  <c r="BD10" i="45" s="1"/>
  <c r="BC11" i="44"/>
  <c r="BC10" i="44" s="1"/>
  <c r="BE9" i="43"/>
  <c r="BD11" i="43" s="1"/>
  <c r="BD10" i="43" s="1"/>
  <c r="FF144" i="68" l="1"/>
  <c r="FF136" i="68"/>
  <c r="FF128" i="68"/>
  <c r="FF112" i="68"/>
  <c r="FF120" i="68"/>
  <c r="FF104" i="68"/>
  <c r="FF88" i="68"/>
  <c r="FF96" i="68"/>
  <c r="FF72" i="68"/>
  <c r="FF80" i="68"/>
  <c r="FF64" i="68"/>
  <c r="FF56" i="68"/>
  <c r="FF143" i="68"/>
  <c r="FF135" i="68"/>
  <c r="FF127" i="68"/>
  <c r="FF119" i="68"/>
  <c r="FF111" i="68"/>
  <c r="FF103" i="68"/>
  <c r="FF95" i="68"/>
  <c r="FF87" i="68"/>
  <c r="FF79" i="68"/>
  <c r="FF71" i="68"/>
  <c r="FF63" i="68"/>
  <c r="FF55" i="68"/>
  <c r="FF142" i="68"/>
  <c r="FF126" i="68"/>
  <c r="FF134" i="68"/>
  <c r="FF118" i="68"/>
  <c r="FF86" i="68"/>
  <c r="FF110" i="68"/>
  <c r="FF102" i="68"/>
  <c r="FF94" i="68"/>
  <c r="FF70" i="68"/>
  <c r="FF141" i="68"/>
  <c r="FF62" i="68"/>
  <c r="FF133" i="68"/>
  <c r="FF54" i="68"/>
  <c r="FF78" i="68"/>
  <c r="FF77" i="68"/>
  <c r="FF125" i="68"/>
  <c r="FF93" i="68"/>
  <c r="FF109" i="68"/>
  <c r="FF101" i="68"/>
  <c r="FF85" i="68"/>
  <c r="FF132" i="68"/>
  <c r="FF69" i="68"/>
  <c r="FF53" i="68"/>
  <c r="FF140" i="68"/>
  <c r="FF124" i="68"/>
  <c r="FF116" i="68"/>
  <c r="FF100" i="68"/>
  <c r="FF117" i="68"/>
  <c r="FF76" i="68"/>
  <c r="FF91" i="68"/>
  <c r="FF61" i="68"/>
  <c r="FF108" i="68"/>
  <c r="FF92" i="68"/>
  <c r="FF68" i="68"/>
  <c r="FF52" i="68"/>
  <c r="FF84" i="68"/>
  <c r="FF60" i="68"/>
  <c r="FF83" i="68"/>
  <c r="FF75" i="68"/>
  <c r="FF131" i="68"/>
  <c r="FF28" i="68"/>
  <c r="FF51" i="68"/>
  <c r="FF27" i="68"/>
  <c r="FF139" i="68"/>
  <c r="FF59" i="68"/>
  <c r="FF67" i="68"/>
  <c r="FF99" i="68"/>
  <c r="FF130" i="68"/>
  <c r="FF122" i="68"/>
  <c r="FF123" i="68"/>
  <c r="FF115" i="68"/>
  <c r="FF107" i="68"/>
  <c r="FF121" i="68"/>
  <c r="FF98" i="68"/>
  <c r="FF90" i="68"/>
  <c r="FF137" i="68"/>
  <c r="FF74" i="68"/>
  <c r="FF66" i="68"/>
  <c r="FF106" i="68"/>
  <c r="FF82" i="68"/>
  <c r="FF58" i="68"/>
  <c r="FF138" i="68"/>
  <c r="FF114" i="68"/>
  <c r="FF50" i="68"/>
  <c r="FF97" i="68"/>
  <c r="FF105" i="68"/>
  <c r="FF129" i="68"/>
  <c r="FF81" i="68"/>
  <c r="FF113" i="68"/>
  <c r="FF65" i="68"/>
  <c r="FF89" i="68"/>
  <c r="FF73" i="68"/>
  <c r="FF57" i="68"/>
  <c r="FF49" i="68"/>
  <c r="FF145" i="68"/>
  <c r="FF29" i="68"/>
  <c r="FG22" i="68"/>
  <c r="FF21" i="68"/>
  <c r="BB11" i="57"/>
  <c r="BB10" i="57" s="1"/>
  <c r="BC11" i="57"/>
  <c r="BC10" i="57" s="1"/>
  <c r="BE9" i="57"/>
  <c r="BD11" i="57" s="1"/>
  <c r="BD10" i="57" s="1"/>
  <c r="BF9" i="58"/>
  <c r="BE9" i="36"/>
  <c r="BD11" i="36" s="1"/>
  <c r="BD10" i="36" s="1"/>
  <c r="BF9" i="43"/>
  <c r="BC9" i="37"/>
  <c r="BB11" i="37" s="1"/>
  <c r="BB10" i="37" s="1"/>
  <c r="BA11" i="37"/>
  <c r="BA10" i="37" s="1"/>
  <c r="BF9" i="44"/>
  <c r="BD9" i="4"/>
  <c r="BC11" i="4" s="1"/>
  <c r="BC10" i="4" s="1"/>
  <c r="BB11" i="4"/>
  <c r="BB10" i="4" s="1"/>
  <c r="BF9" i="45"/>
  <c r="BE11" i="45" s="1"/>
  <c r="BE10" i="45" s="1"/>
  <c r="BD11" i="44"/>
  <c r="BD10" i="44" s="1"/>
  <c r="FG144" i="68" l="1"/>
  <c r="FG136" i="68"/>
  <c r="FG128" i="68"/>
  <c r="FG112" i="68"/>
  <c r="FG120" i="68"/>
  <c r="FG104" i="68"/>
  <c r="FG88" i="68"/>
  <c r="FG96" i="68"/>
  <c r="FG80" i="68"/>
  <c r="FG72" i="68"/>
  <c r="FG64" i="68"/>
  <c r="FG56" i="68"/>
  <c r="FG143" i="68"/>
  <c r="FG127" i="68"/>
  <c r="FG111" i="68"/>
  <c r="FG119" i="68"/>
  <c r="FG103" i="68"/>
  <c r="FG95" i="68"/>
  <c r="FG135" i="68"/>
  <c r="FG87" i="68"/>
  <c r="FG79" i="68"/>
  <c r="FG71" i="68"/>
  <c r="FG63" i="68"/>
  <c r="FG55" i="68"/>
  <c r="FG134" i="68"/>
  <c r="FG142" i="68"/>
  <c r="FG126" i="68"/>
  <c r="FG86" i="68"/>
  <c r="FG118" i="68"/>
  <c r="FG94" i="68"/>
  <c r="FG110" i="68"/>
  <c r="FG62" i="68"/>
  <c r="FG54" i="68"/>
  <c r="FG70" i="68"/>
  <c r="FG133" i="68"/>
  <c r="FG125" i="68"/>
  <c r="FG78" i="68"/>
  <c r="FG102" i="68"/>
  <c r="FG141" i="68"/>
  <c r="FG93" i="68"/>
  <c r="FG101" i="68"/>
  <c r="FG109" i="68"/>
  <c r="FG77" i="68"/>
  <c r="FG132" i="68"/>
  <c r="FG117" i="68"/>
  <c r="FG85" i="68"/>
  <c r="FG69" i="68"/>
  <c r="FG61" i="68"/>
  <c r="FG53" i="68"/>
  <c r="FG140" i="68"/>
  <c r="FG84" i="68"/>
  <c r="FG100" i="68"/>
  <c r="FG108" i="68"/>
  <c r="FG92" i="68"/>
  <c r="FG124" i="68"/>
  <c r="FG52" i="68"/>
  <c r="FG68" i="68"/>
  <c r="FG60" i="68"/>
  <c r="FG76" i="68"/>
  <c r="FG28" i="68"/>
  <c r="FG83" i="68"/>
  <c r="FG116" i="68"/>
  <c r="FG91" i="68"/>
  <c r="FG75" i="68"/>
  <c r="FG51" i="68"/>
  <c r="FG59" i="68"/>
  <c r="FG67" i="68"/>
  <c r="FG27" i="68"/>
  <c r="FG139" i="68"/>
  <c r="FG131" i="68"/>
  <c r="FG123" i="68"/>
  <c r="FG115" i="68"/>
  <c r="FG107" i="68"/>
  <c r="FG99" i="68"/>
  <c r="FG98" i="68"/>
  <c r="FG90" i="68"/>
  <c r="FG113" i="68"/>
  <c r="FG122" i="68"/>
  <c r="FG137" i="68"/>
  <c r="FG138" i="68"/>
  <c r="FG74" i="68"/>
  <c r="FG58" i="68"/>
  <c r="FG82" i="68"/>
  <c r="FG106" i="68"/>
  <c r="FG130" i="68"/>
  <c r="FG114" i="68"/>
  <c r="FG66" i="68"/>
  <c r="FG50" i="68"/>
  <c r="FG129" i="68"/>
  <c r="FG57" i="68"/>
  <c r="FG49" i="68"/>
  <c r="FG97" i="68"/>
  <c r="FG105" i="68"/>
  <c r="FG89" i="68"/>
  <c r="FG121" i="68"/>
  <c r="FG81" i="68"/>
  <c r="FG65" i="68"/>
  <c r="FG73" i="68"/>
  <c r="FG145" i="68"/>
  <c r="FG29" i="68"/>
  <c r="FH22" i="68"/>
  <c r="FG21" i="68"/>
  <c r="BF9" i="57"/>
  <c r="BG9" i="57" s="1"/>
  <c r="BE11" i="58"/>
  <c r="BE10" i="58" s="1"/>
  <c r="BG9" i="58"/>
  <c r="BG9" i="44"/>
  <c r="BF11" i="44" s="1"/>
  <c r="BF10" i="44" s="1"/>
  <c r="BG9" i="45"/>
  <c r="BF11" i="45" s="1"/>
  <c r="BF10" i="45" s="1"/>
  <c r="BG9" i="43"/>
  <c r="BF11" i="43" s="1"/>
  <c r="BF10" i="43" s="1"/>
  <c r="BD9" i="37"/>
  <c r="BC11" i="37" s="1"/>
  <c r="BC10" i="37" s="1"/>
  <c r="BE11" i="43"/>
  <c r="BE10" i="43" s="1"/>
  <c r="BE9" i="4"/>
  <c r="BD11" i="4" s="1"/>
  <c r="BD10" i="4" s="1"/>
  <c r="BE11" i="44"/>
  <c r="BE10" i="44" s="1"/>
  <c r="BF9" i="36"/>
  <c r="BE11" i="36" s="1"/>
  <c r="BE10" i="36" s="1"/>
  <c r="FH144" i="68" l="1"/>
  <c r="FH136" i="68"/>
  <c r="FH128" i="68"/>
  <c r="FH120" i="68"/>
  <c r="FH104" i="68"/>
  <c r="FH96" i="68"/>
  <c r="FH88" i="68"/>
  <c r="FH112" i="68"/>
  <c r="FH72" i="68"/>
  <c r="FH80" i="68"/>
  <c r="FH56" i="68"/>
  <c r="FH64" i="68"/>
  <c r="FH143" i="68"/>
  <c r="FH127" i="68"/>
  <c r="FH135" i="68"/>
  <c r="FH119" i="68"/>
  <c r="FH103" i="68"/>
  <c r="FH111" i="68"/>
  <c r="FH95" i="68"/>
  <c r="FH87" i="68"/>
  <c r="FH63" i="68"/>
  <c r="FH79" i="68"/>
  <c r="FH55" i="68"/>
  <c r="FH134" i="68"/>
  <c r="FH71" i="68"/>
  <c r="FH142" i="68"/>
  <c r="FH102" i="68"/>
  <c r="FH86" i="68"/>
  <c r="FH110" i="68"/>
  <c r="FH94" i="68"/>
  <c r="FH118" i="68"/>
  <c r="FH70" i="68"/>
  <c r="FH133" i="68"/>
  <c r="FH62" i="68"/>
  <c r="FH54" i="68"/>
  <c r="FH125" i="68"/>
  <c r="FH78" i="68"/>
  <c r="FH126" i="68"/>
  <c r="FH141" i="68"/>
  <c r="FH93" i="68"/>
  <c r="FH117" i="68"/>
  <c r="FH101" i="68"/>
  <c r="FH85" i="68"/>
  <c r="FH77" i="68"/>
  <c r="FH140" i="68"/>
  <c r="FH53" i="68"/>
  <c r="FH132" i="68"/>
  <c r="FH69" i="68"/>
  <c r="FH61" i="68"/>
  <c r="FH109" i="68"/>
  <c r="FH124" i="68"/>
  <c r="FH116" i="68"/>
  <c r="FH52" i="68"/>
  <c r="FH100" i="68"/>
  <c r="FH84" i="68"/>
  <c r="FH76" i="68"/>
  <c r="FH108" i="68"/>
  <c r="FH60" i="68"/>
  <c r="FH68" i="68"/>
  <c r="FH28" i="68"/>
  <c r="FH91" i="68"/>
  <c r="FH92" i="68"/>
  <c r="FH75" i="68"/>
  <c r="FH83" i="68"/>
  <c r="FH51" i="68"/>
  <c r="FH59" i="68"/>
  <c r="FH27" i="68"/>
  <c r="FH139" i="68"/>
  <c r="FH131" i="68"/>
  <c r="FH122" i="68"/>
  <c r="FH67" i="68"/>
  <c r="FH123" i="68"/>
  <c r="FH115" i="68"/>
  <c r="FH107" i="68"/>
  <c r="FH138" i="68"/>
  <c r="FH99" i="68"/>
  <c r="FH130" i="68"/>
  <c r="FH129" i="68"/>
  <c r="FH82" i="68"/>
  <c r="FH106" i="68"/>
  <c r="FH137" i="68"/>
  <c r="FH66" i="68"/>
  <c r="FH58" i="68"/>
  <c r="FH50" i="68"/>
  <c r="FH121" i="68"/>
  <c r="FH113" i="68"/>
  <c r="FH105" i="68"/>
  <c r="FH49" i="68"/>
  <c r="FH89" i="68"/>
  <c r="FH98" i="68"/>
  <c r="FH65" i="68"/>
  <c r="FH74" i="68"/>
  <c r="FH114" i="68"/>
  <c r="FH57" i="68"/>
  <c r="FH90" i="68"/>
  <c r="FH97" i="68"/>
  <c r="FH81" i="68"/>
  <c r="FH73" i="68"/>
  <c r="FH145" i="68"/>
  <c r="FH29" i="68"/>
  <c r="FI22" i="68"/>
  <c r="FH21" i="68"/>
  <c r="BE11" i="57"/>
  <c r="BE10" i="57" s="1"/>
  <c r="BF11" i="57"/>
  <c r="BF10" i="57" s="1"/>
  <c r="BH9" i="57"/>
  <c r="BG11" i="57" s="1"/>
  <c r="BG10" i="57" s="1"/>
  <c r="BF11" i="58"/>
  <c r="BF10" i="58" s="1"/>
  <c r="BH9" i="58"/>
  <c r="BE9" i="37"/>
  <c r="BD11" i="37" s="1"/>
  <c r="BD10" i="37" s="1"/>
  <c r="BH9" i="43"/>
  <c r="BG11" i="43" s="1"/>
  <c r="BG10" i="43" s="1"/>
  <c r="BG9" i="36"/>
  <c r="BH9" i="45"/>
  <c r="BG11" i="45" s="1"/>
  <c r="BG10" i="45" s="1"/>
  <c r="BF9" i="4"/>
  <c r="BE11" i="4" s="1"/>
  <c r="BE10" i="4" s="1"/>
  <c r="BH9" i="44"/>
  <c r="BG11" i="44" s="1"/>
  <c r="BG10" i="44" s="1"/>
  <c r="FI144" i="68" l="1"/>
  <c r="FI136" i="68"/>
  <c r="FI120" i="68"/>
  <c r="FI112" i="68"/>
  <c r="FI128" i="68"/>
  <c r="FI96" i="68"/>
  <c r="FI104" i="68"/>
  <c r="FI88" i="68"/>
  <c r="FI72" i="68"/>
  <c r="FI80" i="68"/>
  <c r="FI56" i="68"/>
  <c r="FI143" i="68"/>
  <c r="FI64" i="68"/>
  <c r="FI127" i="68"/>
  <c r="FI135" i="68"/>
  <c r="FI119" i="68"/>
  <c r="FI103" i="68"/>
  <c r="FI111" i="68"/>
  <c r="FI87" i="68"/>
  <c r="FI79" i="68"/>
  <c r="FI71" i="68"/>
  <c r="FI95" i="68"/>
  <c r="FI55" i="68"/>
  <c r="FI63" i="68"/>
  <c r="FI142" i="68"/>
  <c r="FI126" i="68"/>
  <c r="FI118" i="68"/>
  <c r="FI134" i="68"/>
  <c r="FI94" i="68"/>
  <c r="FI110" i="68"/>
  <c r="FI102" i="68"/>
  <c r="FI78" i="68"/>
  <c r="FI70" i="68"/>
  <c r="FI62" i="68"/>
  <c r="FI133" i="68"/>
  <c r="FI54" i="68"/>
  <c r="FI86" i="68"/>
  <c r="FI141" i="68"/>
  <c r="FI109" i="68"/>
  <c r="FI93" i="68"/>
  <c r="FI125" i="68"/>
  <c r="FI101" i="68"/>
  <c r="FI117" i="68"/>
  <c r="FI61" i="68"/>
  <c r="FI69" i="68"/>
  <c r="FI77" i="68"/>
  <c r="FI53" i="68"/>
  <c r="FI132" i="68"/>
  <c r="FI85" i="68"/>
  <c r="FI140" i="68"/>
  <c r="FI100" i="68"/>
  <c r="FI108" i="68"/>
  <c r="FI84" i="68"/>
  <c r="FI92" i="68"/>
  <c r="FI68" i="68"/>
  <c r="FI60" i="68"/>
  <c r="FI116" i="68"/>
  <c r="FI76" i="68"/>
  <c r="FI124" i="68"/>
  <c r="FI28" i="68"/>
  <c r="FI91" i="68"/>
  <c r="FI83" i="68"/>
  <c r="FI52" i="68"/>
  <c r="FI27" i="68"/>
  <c r="FI139" i="68"/>
  <c r="FI59" i="68"/>
  <c r="FI131" i="68"/>
  <c r="FI75" i="68"/>
  <c r="FI67" i="68"/>
  <c r="FI51" i="68"/>
  <c r="FI115" i="68"/>
  <c r="FI107" i="68"/>
  <c r="FI138" i="68"/>
  <c r="FI123" i="68"/>
  <c r="FI99" i="68"/>
  <c r="FI130" i="68"/>
  <c r="FI98" i="68"/>
  <c r="FI82" i="68"/>
  <c r="FI106" i="68"/>
  <c r="FI137" i="68"/>
  <c r="FI66" i="68"/>
  <c r="FI74" i="68"/>
  <c r="FI122" i="68"/>
  <c r="FI114" i="68"/>
  <c r="FI90" i="68"/>
  <c r="FI50" i="68"/>
  <c r="FI121" i="68"/>
  <c r="FI105" i="68"/>
  <c r="FI57" i="68"/>
  <c r="FI65" i="68"/>
  <c r="FI81" i="68"/>
  <c r="FI97" i="68"/>
  <c r="FI89" i="68"/>
  <c r="FI113" i="68"/>
  <c r="FI49" i="68"/>
  <c r="FI58" i="68"/>
  <c r="FI129" i="68"/>
  <c r="FI73" i="68"/>
  <c r="FI145" i="68"/>
  <c r="FI29" i="68"/>
  <c r="FJ22" i="68"/>
  <c r="FI21" i="68"/>
  <c r="BG11" i="58"/>
  <c r="BG10" i="58" s="1"/>
  <c r="BI9" i="57"/>
  <c r="BH11" i="57" s="1"/>
  <c r="BH10" i="57" s="1"/>
  <c r="BI9" i="58"/>
  <c r="BH11" i="58" s="1"/>
  <c r="BH10" i="58" s="1"/>
  <c r="BI9" i="45"/>
  <c r="BJ9" i="45" s="1"/>
  <c r="BH9" i="36"/>
  <c r="BG11" i="36" s="1"/>
  <c r="BG10" i="36" s="1"/>
  <c r="BI9" i="44"/>
  <c r="BJ9" i="44" s="1"/>
  <c r="BF11" i="36"/>
  <c r="BF10" i="36" s="1"/>
  <c r="BI9" i="43"/>
  <c r="BJ9" i="43" s="1"/>
  <c r="BG9" i="4"/>
  <c r="BF11" i="4" s="1"/>
  <c r="BF10" i="4" s="1"/>
  <c r="BF9" i="37"/>
  <c r="BE11" i="37" s="1"/>
  <c r="BE10" i="37" s="1"/>
  <c r="FJ136" i="68" l="1"/>
  <c r="FJ128" i="68"/>
  <c r="FJ144" i="68"/>
  <c r="FJ120" i="68"/>
  <c r="FJ112" i="68"/>
  <c r="FJ104" i="68"/>
  <c r="FJ96" i="68"/>
  <c r="FJ88" i="68"/>
  <c r="FJ72" i="68"/>
  <c r="FJ80" i="68"/>
  <c r="FJ64" i="68"/>
  <c r="FJ56" i="68"/>
  <c r="FJ127" i="68"/>
  <c r="FJ143" i="68"/>
  <c r="FJ103" i="68"/>
  <c r="FJ135" i="68"/>
  <c r="FJ95" i="68"/>
  <c r="FJ119" i="68"/>
  <c r="FJ111" i="68"/>
  <c r="FJ87" i="68"/>
  <c r="FJ79" i="68"/>
  <c r="FJ71" i="68"/>
  <c r="FJ142" i="68"/>
  <c r="FJ63" i="68"/>
  <c r="FJ134" i="68"/>
  <c r="FJ118" i="68"/>
  <c r="FJ126" i="68"/>
  <c r="FJ55" i="68"/>
  <c r="FJ102" i="68"/>
  <c r="FJ86" i="68"/>
  <c r="FJ94" i="68"/>
  <c r="FJ110" i="68"/>
  <c r="FJ54" i="68"/>
  <c r="FJ125" i="68"/>
  <c r="FJ109" i="68"/>
  <c r="FJ85" i="68"/>
  <c r="FJ62" i="68"/>
  <c r="FJ101" i="68"/>
  <c r="FJ78" i="68"/>
  <c r="FJ70" i="68"/>
  <c r="FJ141" i="68"/>
  <c r="FJ133" i="68"/>
  <c r="FJ117" i="68"/>
  <c r="FJ69" i="68"/>
  <c r="FJ132" i="68"/>
  <c r="FJ140" i="68"/>
  <c r="FJ77" i="68"/>
  <c r="FJ76" i="68"/>
  <c r="FJ61" i="68"/>
  <c r="FJ108" i="68"/>
  <c r="FJ124" i="68"/>
  <c r="FJ116" i="68"/>
  <c r="FJ53" i="68"/>
  <c r="FJ92" i="68"/>
  <c r="FJ93" i="68"/>
  <c r="FJ60" i="68"/>
  <c r="FJ28" i="68"/>
  <c r="FJ100" i="68"/>
  <c r="FJ84" i="68"/>
  <c r="FJ68" i="68"/>
  <c r="FJ52" i="68"/>
  <c r="FJ83" i="68"/>
  <c r="FJ91" i="68"/>
  <c r="FJ67" i="68"/>
  <c r="FJ51" i="68"/>
  <c r="FJ59" i="68"/>
  <c r="FJ27" i="68"/>
  <c r="FJ75" i="68"/>
  <c r="FJ139" i="68"/>
  <c r="FJ115" i="68"/>
  <c r="FJ107" i="68"/>
  <c r="FJ138" i="68"/>
  <c r="FJ131" i="68"/>
  <c r="FJ123" i="68"/>
  <c r="FJ99" i="68"/>
  <c r="FJ122" i="68"/>
  <c r="FJ98" i="68"/>
  <c r="FJ82" i="68"/>
  <c r="FJ74" i="68"/>
  <c r="FJ137" i="68"/>
  <c r="FJ130" i="68"/>
  <c r="FJ66" i="68"/>
  <c r="FJ106" i="68"/>
  <c r="FJ114" i="68"/>
  <c r="FJ90" i="68"/>
  <c r="FJ50" i="68"/>
  <c r="FJ129" i="68"/>
  <c r="FJ121" i="68"/>
  <c r="FJ105" i="68"/>
  <c r="FJ57" i="68"/>
  <c r="FJ58" i="68"/>
  <c r="FJ113" i="68"/>
  <c r="FJ81" i="68"/>
  <c r="FJ89" i="68"/>
  <c r="FJ97" i="68"/>
  <c r="FJ65" i="68"/>
  <c r="FJ49" i="68"/>
  <c r="FJ73" i="68"/>
  <c r="FJ145" i="68"/>
  <c r="FJ29" i="68"/>
  <c r="FK22" i="68"/>
  <c r="FJ21" i="68"/>
  <c r="BJ9" i="58"/>
  <c r="BK9" i="58" s="1"/>
  <c r="BJ11" i="58" s="1"/>
  <c r="BJ10" i="58" s="1"/>
  <c r="BJ9" i="57"/>
  <c r="BK9" i="57" s="1"/>
  <c r="B25" i="44"/>
  <c r="T69" i="8" s="1"/>
  <c r="B23" i="44"/>
  <c r="B23" i="45"/>
  <c r="B25" i="45"/>
  <c r="AF69" i="8" s="1"/>
  <c r="B25" i="43"/>
  <c r="M69" i="8" s="1"/>
  <c r="B23" i="43"/>
  <c r="BH11" i="45"/>
  <c r="BH10" i="45" s="1"/>
  <c r="A10" i="45" s="1"/>
  <c r="BG9" i="37"/>
  <c r="BF11" i="37" s="1"/>
  <c r="BF10" i="37" s="1"/>
  <c r="BH11" i="44"/>
  <c r="BI9" i="36"/>
  <c r="BJ9" i="36" s="1"/>
  <c r="BH9" i="4"/>
  <c r="BG11" i="4" s="1"/>
  <c r="BG10" i="4" s="1"/>
  <c r="BH11" i="43"/>
  <c r="FK144" i="68" l="1"/>
  <c r="FK136" i="68"/>
  <c r="FK128" i="68"/>
  <c r="FK120" i="68"/>
  <c r="FK112" i="68"/>
  <c r="FK104" i="68"/>
  <c r="FK96" i="68"/>
  <c r="FK80" i="68"/>
  <c r="FK88" i="68"/>
  <c r="FK72" i="68"/>
  <c r="FK64" i="68"/>
  <c r="FK56" i="68"/>
  <c r="FK143" i="68"/>
  <c r="FK127" i="68"/>
  <c r="FK119" i="68"/>
  <c r="FK135" i="68"/>
  <c r="FK111" i="68"/>
  <c r="FK103" i="68"/>
  <c r="FK87" i="68"/>
  <c r="FK79" i="68"/>
  <c r="FK71" i="68"/>
  <c r="FK95" i="68"/>
  <c r="FK63" i="68"/>
  <c r="FK55" i="68"/>
  <c r="FK142" i="68"/>
  <c r="FK118" i="68"/>
  <c r="FK134" i="68"/>
  <c r="FK126" i="68"/>
  <c r="FK110" i="68"/>
  <c r="FK94" i="68"/>
  <c r="FK102" i="68"/>
  <c r="FK86" i="68"/>
  <c r="FK141" i="68"/>
  <c r="FK62" i="68"/>
  <c r="FK70" i="68"/>
  <c r="FK54" i="68"/>
  <c r="FK133" i="68"/>
  <c r="FK78" i="68"/>
  <c r="FK109" i="68"/>
  <c r="FK125" i="68"/>
  <c r="FK93" i="68"/>
  <c r="FK85" i="68"/>
  <c r="FK132" i="68"/>
  <c r="FK117" i="68"/>
  <c r="FK101" i="68"/>
  <c r="FK61" i="68"/>
  <c r="FK77" i="68"/>
  <c r="FK69" i="68"/>
  <c r="FK53" i="68"/>
  <c r="FK140" i="68"/>
  <c r="FK124" i="68"/>
  <c r="FK116" i="68"/>
  <c r="FK92" i="68"/>
  <c r="FK108" i="68"/>
  <c r="FK60" i="68"/>
  <c r="FK84" i="68"/>
  <c r="FK28" i="68"/>
  <c r="FK100" i="68"/>
  <c r="FK76" i="68"/>
  <c r="FK68" i="68"/>
  <c r="FK52" i="68"/>
  <c r="FK83" i="68"/>
  <c r="FK59" i="68"/>
  <c r="FK27" i="68"/>
  <c r="FK91" i="68"/>
  <c r="FK75" i="68"/>
  <c r="FK139" i="68"/>
  <c r="FK138" i="68"/>
  <c r="FK123" i="68"/>
  <c r="FK115" i="68"/>
  <c r="FK99" i="68"/>
  <c r="FK67" i="68"/>
  <c r="FK51" i="68"/>
  <c r="FK130" i="68"/>
  <c r="FK131" i="68"/>
  <c r="FK74" i="68"/>
  <c r="FK66" i="68"/>
  <c r="FK106" i="68"/>
  <c r="FK107" i="68"/>
  <c r="FK114" i="68"/>
  <c r="FK50" i="68"/>
  <c r="FK122" i="68"/>
  <c r="FK121" i="68"/>
  <c r="FK98" i="68"/>
  <c r="FK90" i="68"/>
  <c r="FK82" i="68"/>
  <c r="FK89" i="68"/>
  <c r="FK81" i="68"/>
  <c r="FK58" i="68"/>
  <c r="FK137" i="68"/>
  <c r="FK97" i="68"/>
  <c r="FK65" i="68"/>
  <c r="FK113" i="68"/>
  <c r="FK73" i="68"/>
  <c r="FK57" i="68"/>
  <c r="FK49" i="68"/>
  <c r="FK129" i="68"/>
  <c r="FK105" i="68"/>
  <c r="FK145" i="68"/>
  <c r="FK29" i="68"/>
  <c r="FK21" i="68"/>
  <c r="FL22" i="68"/>
  <c r="B25" i="58"/>
  <c r="M49" i="56" s="1"/>
  <c r="B23" i="58"/>
  <c r="B24" i="58" s="1"/>
  <c r="M52" i="56" s="1"/>
  <c r="M53" i="56" s="1"/>
  <c r="BI11" i="58"/>
  <c r="BI10" i="58" s="1"/>
  <c r="A10" i="58" s="1"/>
  <c r="B17" i="58" s="1"/>
  <c r="M44" i="56" s="1"/>
  <c r="BI11" i="57"/>
  <c r="BI10" i="57" s="1"/>
  <c r="BJ11" i="57"/>
  <c r="B23" i="57"/>
  <c r="B25" i="57"/>
  <c r="K49" i="56" s="1"/>
  <c r="A13" i="45"/>
  <c r="C17" i="45" s="1"/>
  <c r="AF65" i="8" s="1"/>
  <c r="B17" i="45"/>
  <c r="AF64" i="8" s="1"/>
  <c r="B24" i="43"/>
  <c r="M72" i="8" s="1"/>
  <c r="M73" i="8" s="1"/>
  <c r="M67" i="8"/>
  <c r="B23" i="36"/>
  <c r="R67" i="8" s="1"/>
  <c r="B25" i="36"/>
  <c r="AF67" i="8"/>
  <c r="B24" i="45"/>
  <c r="AF72" i="8" s="1"/>
  <c r="AF73" i="8" s="1"/>
  <c r="B24" i="44"/>
  <c r="T72" i="8" s="1"/>
  <c r="T73" i="8" s="1"/>
  <c r="T67" i="8"/>
  <c r="BH11" i="36"/>
  <c r="BH10" i="36" s="1"/>
  <c r="A10" i="36" s="1"/>
  <c r="A11" i="45"/>
  <c r="BH10" i="44"/>
  <c r="A10" i="44" s="1"/>
  <c r="A11" i="44"/>
  <c r="BH10" i="43"/>
  <c r="A10" i="43" s="1"/>
  <c r="B17" i="43" s="1"/>
  <c r="A11" i="43"/>
  <c r="BI9" i="4"/>
  <c r="BJ9" i="4" s="1"/>
  <c r="BH9" i="37"/>
  <c r="BG11" i="37" s="1"/>
  <c r="BG10" i="37" s="1"/>
  <c r="FL144" i="68" l="1"/>
  <c r="FL136" i="68"/>
  <c r="FL120" i="68"/>
  <c r="FL112" i="68"/>
  <c r="FL128" i="68"/>
  <c r="FL96" i="68"/>
  <c r="FL104" i="68"/>
  <c r="FL88" i="68"/>
  <c r="FL80" i="68"/>
  <c r="FL72" i="68"/>
  <c r="FL56" i="68"/>
  <c r="FL143" i="68"/>
  <c r="FL64" i="68"/>
  <c r="FL119" i="68"/>
  <c r="FL135" i="68"/>
  <c r="FL127" i="68"/>
  <c r="FL111" i="68"/>
  <c r="FL95" i="68"/>
  <c r="FL103" i="68"/>
  <c r="FL87" i="68"/>
  <c r="FL79" i="68"/>
  <c r="FL71" i="68"/>
  <c r="FL63" i="68"/>
  <c r="FL110" i="68"/>
  <c r="FL134" i="68"/>
  <c r="FL55" i="68"/>
  <c r="FL126" i="68"/>
  <c r="FL142" i="68"/>
  <c r="FL94" i="68"/>
  <c r="FL102" i="68"/>
  <c r="FL118" i="68"/>
  <c r="FL86" i="68"/>
  <c r="FL78" i="68"/>
  <c r="FL54" i="68"/>
  <c r="FL141" i="68"/>
  <c r="FL70" i="68"/>
  <c r="FL62" i="68"/>
  <c r="FL133" i="68"/>
  <c r="FL117" i="68"/>
  <c r="FL109" i="68"/>
  <c r="FL85" i="68"/>
  <c r="FL101" i="68"/>
  <c r="FL125" i="68"/>
  <c r="FL93" i="68"/>
  <c r="FL124" i="68"/>
  <c r="FL77" i="68"/>
  <c r="FL140" i="68"/>
  <c r="FL61" i="68"/>
  <c r="FL53" i="68"/>
  <c r="FL132" i="68"/>
  <c r="FL116" i="68"/>
  <c r="FL100" i="68"/>
  <c r="FL84" i="68"/>
  <c r="FL69" i="68"/>
  <c r="FL108" i="68"/>
  <c r="FL60" i="68"/>
  <c r="FL92" i="68"/>
  <c r="FL76" i="68"/>
  <c r="FL52" i="68"/>
  <c r="FL28" i="68"/>
  <c r="FL68" i="68"/>
  <c r="FL75" i="68"/>
  <c r="FL83" i="68"/>
  <c r="FL67" i="68"/>
  <c r="FL27" i="68"/>
  <c r="FL91" i="68"/>
  <c r="FL51" i="68"/>
  <c r="FL139" i="68"/>
  <c r="FL59" i="68"/>
  <c r="FL131" i="68"/>
  <c r="FL99" i="68"/>
  <c r="FL130" i="68"/>
  <c r="FL107" i="68"/>
  <c r="FL138" i="68"/>
  <c r="FL106" i="68"/>
  <c r="FL114" i="68"/>
  <c r="FL122" i="68"/>
  <c r="FL129" i="68"/>
  <c r="FL121" i="68"/>
  <c r="FL123" i="68"/>
  <c r="FL98" i="68"/>
  <c r="FL90" i="68"/>
  <c r="FL82" i="68"/>
  <c r="FL137" i="68"/>
  <c r="FL74" i="68"/>
  <c r="FL66" i="68"/>
  <c r="FL97" i="68"/>
  <c r="FL65" i="68"/>
  <c r="FL81" i="68"/>
  <c r="FL115" i="68"/>
  <c r="FL58" i="68"/>
  <c r="FL105" i="68"/>
  <c r="FL73" i="68"/>
  <c r="FL57" i="68"/>
  <c r="FL113" i="68"/>
  <c r="FL89" i="68"/>
  <c r="FL50" i="68"/>
  <c r="FL49" i="68"/>
  <c r="FL145" i="68"/>
  <c r="FL29" i="68"/>
  <c r="A11" i="58"/>
  <c r="R69" i="8"/>
  <c r="U69" i="8" s="1"/>
  <c r="M47" i="56"/>
  <c r="A13" i="58"/>
  <c r="C17" i="58" s="1"/>
  <c r="M45" i="56" s="1"/>
  <c r="FL21" i="68"/>
  <c r="FM22" i="68"/>
  <c r="N49" i="56"/>
  <c r="K47" i="56"/>
  <c r="B24" i="57"/>
  <c r="K52" i="56" s="1"/>
  <c r="BQ8" i="56" s="1"/>
  <c r="BJ10" i="57"/>
  <c r="A10" i="57" s="1"/>
  <c r="A11" i="57"/>
  <c r="B17" i="36"/>
  <c r="R64" i="8" s="1"/>
  <c r="A13" i="36"/>
  <c r="C17" i="36" s="1"/>
  <c r="R65" i="8" s="1"/>
  <c r="B17" i="44"/>
  <c r="T64" i="8" s="1"/>
  <c r="A13" i="44"/>
  <c r="C17" i="44" s="1"/>
  <c r="T65" i="8" s="1"/>
  <c r="A13" i="43"/>
  <c r="C17" i="43" s="1"/>
  <c r="M65" i="8" s="1"/>
  <c r="B23" i="4"/>
  <c r="B25" i="4"/>
  <c r="K69" i="8" s="1"/>
  <c r="B24" i="36"/>
  <c r="R72" i="8" s="1"/>
  <c r="U67" i="8"/>
  <c r="M64" i="8"/>
  <c r="A11" i="36"/>
  <c r="BH11" i="4"/>
  <c r="BH10" i="4" s="1"/>
  <c r="A10" i="4" s="1"/>
  <c r="BI9" i="37"/>
  <c r="BJ9" i="37" s="1"/>
  <c r="FT7" i="8" l="1"/>
  <c r="F7" i="8" s="1"/>
  <c r="FT9" i="8" s="1"/>
  <c r="FM136" i="68"/>
  <c r="FM144" i="68"/>
  <c r="FM128" i="68"/>
  <c r="FM112" i="68"/>
  <c r="FM104" i="68"/>
  <c r="FM120" i="68"/>
  <c r="FM88" i="68"/>
  <c r="FM96" i="68"/>
  <c r="FM72" i="68"/>
  <c r="FM80" i="68"/>
  <c r="FM64" i="68"/>
  <c r="FM56" i="68"/>
  <c r="FM135" i="68"/>
  <c r="FM119" i="68"/>
  <c r="FM127" i="68"/>
  <c r="FM143" i="68"/>
  <c r="FM103" i="68"/>
  <c r="FM71" i="68"/>
  <c r="FM111" i="68"/>
  <c r="FM87" i="68"/>
  <c r="FM95" i="68"/>
  <c r="FM79" i="68"/>
  <c r="FM63" i="68"/>
  <c r="FM55" i="68"/>
  <c r="FM142" i="68"/>
  <c r="FM118" i="68"/>
  <c r="FM126" i="68"/>
  <c r="FM134" i="68"/>
  <c r="FM102" i="68"/>
  <c r="FM94" i="68"/>
  <c r="FM86" i="68"/>
  <c r="FM110" i="68"/>
  <c r="FM70" i="68"/>
  <c r="FM141" i="68"/>
  <c r="FM125" i="68"/>
  <c r="FM54" i="68"/>
  <c r="FM62" i="68"/>
  <c r="FM133" i="68"/>
  <c r="FM101" i="68"/>
  <c r="FM117" i="68"/>
  <c r="FM78" i="68"/>
  <c r="FM93" i="68"/>
  <c r="FM109" i="68"/>
  <c r="FM53" i="68"/>
  <c r="FM77" i="68"/>
  <c r="FM61" i="68"/>
  <c r="FM85" i="68"/>
  <c r="FM132" i="68"/>
  <c r="FM69" i="68"/>
  <c r="FM140" i="68"/>
  <c r="FM100" i="68"/>
  <c r="FM124" i="68"/>
  <c r="FM76" i="68"/>
  <c r="FM60" i="68"/>
  <c r="FM108" i="68"/>
  <c r="FM28" i="68"/>
  <c r="FM84" i="68"/>
  <c r="FM68" i="68"/>
  <c r="FM92" i="68"/>
  <c r="FM91" i="68"/>
  <c r="FM83" i="68"/>
  <c r="FM116" i="68"/>
  <c r="FM27" i="68"/>
  <c r="FM75" i="68"/>
  <c r="FM67" i="68"/>
  <c r="FM51" i="68"/>
  <c r="FM59" i="68"/>
  <c r="FM52" i="68"/>
  <c r="FM99" i="68"/>
  <c r="FM130" i="68"/>
  <c r="FM123" i="68"/>
  <c r="FM115" i="68"/>
  <c r="FM107" i="68"/>
  <c r="FM114" i="68"/>
  <c r="FM122" i="68"/>
  <c r="FM138" i="68"/>
  <c r="FM82" i="68"/>
  <c r="FM121" i="68"/>
  <c r="FM98" i="68"/>
  <c r="FM90" i="68"/>
  <c r="FM139" i="68"/>
  <c r="FM50" i="68"/>
  <c r="FM74" i="68"/>
  <c r="FM66" i="68"/>
  <c r="FM58" i="68"/>
  <c r="FM137" i="68"/>
  <c r="FM113" i="68"/>
  <c r="FM129" i="68"/>
  <c r="FM89" i="68"/>
  <c r="FM81" i="68"/>
  <c r="FM105" i="68"/>
  <c r="FM131" i="68"/>
  <c r="FM65" i="68"/>
  <c r="FM106" i="68"/>
  <c r="FM73" i="68"/>
  <c r="FM49" i="68"/>
  <c r="FM97" i="68"/>
  <c r="FM57" i="68"/>
  <c r="FM145" i="68"/>
  <c r="FM29" i="68"/>
  <c r="R73" i="8"/>
  <c r="DS60" i="56"/>
  <c r="DR8" i="56"/>
  <c r="FX81" i="8"/>
  <c r="T81" i="8" s="1"/>
  <c r="FX83" i="8" s="1"/>
  <c r="X81" i="8" s="1"/>
  <c r="FM21" i="68"/>
  <c r="FN22" i="68"/>
  <c r="B17" i="57"/>
  <c r="K44" i="56" s="1"/>
  <c r="N44" i="56" s="1"/>
  <c r="A13" i="57"/>
  <c r="C17" i="57" s="1"/>
  <c r="K45" i="56" s="1"/>
  <c r="K53" i="56"/>
  <c r="N52" i="56" s="1"/>
  <c r="BW60" i="56"/>
  <c r="N47" i="56"/>
  <c r="BZ81" i="8"/>
  <c r="U72" i="8"/>
  <c r="B17" i="4"/>
  <c r="K64" i="8" s="1"/>
  <c r="A13" i="4"/>
  <c r="C17" i="4" s="1"/>
  <c r="K65" i="8" s="1"/>
  <c r="B25" i="37"/>
  <c r="AD69" i="8" s="1"/>
  <c r="B23" i="37"/>
  <c r="K67" i="8"/>
  <c r="B24" i="4"/>
  <c r="K72" i="8" s="1"/>
  <c r="A11" i="4"/>
  <c r="BH11" i="37"/>
  <c r="BH10" i="37" s="1"/>
  <c r="A10" i="37" s="1"/>
  <c r="FN136" i="68" l="1"/>
  <c r="FN144" i="68"/>
  <c r="FN128" i="68"/>
  <c r="FN120" i="68"/>
  <c r="FN112" i="68"/>
  <c r="FN104" i="68"/>
  <c r="FN96" i="68"/>
  <c r="FN72" i="68"/>
  <c r="FN88" i="68"/>
  <c r="FN80" i="68"/>
  <c r="FN56" i="68"/>
  <c r="FN64" i="68"/>
  <c r="FN143" i="68"/>
  <c r="FN135" i="68"/>
  <c r="FN127" i="68"/>
  <c r="FN119" i="68"/>
  <c r="FN95" i="68"/>
  <c r="FN103" i="68"/>
  <c r="FN111" i="68"/>
  <c r="FN87" i="68"/>
  <c r="FN79" i="68"/>
  <c r="FN63" i="68"/>
  <c r="FN71" i="68"/>
  <c r="FN55" i="68"/>
  <c r="FN142" i="68"/>
  <c r="FN118" i="68"/>
  <c r="FN134" i="68"/>
  <c r="FN110" i="68"/>
  <c r="FN126" i="68"/>
  <c r="FN70" i="68"/>
  <c r="FN141" i="68"/>
  <c r="FN102" i="68"/>
  <c r="FN94" i="68"/>
  <c r="FN62" i="68"/>
  <c r="FN86" i="68"/>
  <c r="FN54" i="68"/>
  <c r="FN78" i="68"/>
  <c r="FN117" i="68"/>
  <c r="FN85" i="68"/>
  <c r="FN125" i="68"/>
  <c r="FN93" i="68"/>
  <c r="FN133" i="68"/>
  <c r="FN61" i="68"/>
  <c r="FN109" i="68"/>
  <c r="FN101" i="68"/>
  <c r="FN140" i="68"/>
  <c r="FN77" i="68"/>
  <c r="FN69" i="68"/>
  <c r="FN53" i="68"/>
  <c r="FN124" i="68"/>
  <c r="FN108" i="68"/>
  <c r="FN92" i="68"/>
  <c r="FN116" i="68"/>
  <c r="FN132" i="68"/>
  <c r="FN28" i="68"/>
  <c r="FN91" i="68"/>
  <c r="FN100" i="68"/>
  <c r="FN76" i="68"/>
  <c r="FN68" i="68"/>
  <c r="FN52" i="68"/>
  <c r="FN60" i="68"/>
  <c r="FN84" i="68"/>
  <c r="FN75" i="68"/>
  <c r="FN83" i="68"/>
  <c r="FN51" i="68"/>
  <c r="FN27" i="68"/>
  <c r="FN139" i="68"/>
  <c r="FN59" i="68"/>
  <c r="FN67" i="68"/>
  <c r="FN131" i="68"/>
  <c r="FN99" i="68"/>
  <c r="FN123" i="68"/>
  <c r="FN115" i="68"/>
  <c r="FN138" i="68"/>
  <c r="FN107" i="68"/>
  <c r="FN129" i="68"/>
  <c r="FN98" i="68"/>
  <c r="FN90" i="68"/>
  <c r="FN113" i="68"/>
  <c r="FN74" i="68"/>
  <c r="FN137" i="68"/>
  <c r="FN130" i="68"/>
  <c r="FN122" i="68"/>
  <c r="FN66" i="68"/>
  <c r="FN50" i="68"/>
  <c r="FN106" i="68"/>
  <c r="FN82" i="68"/>
  <c r="FN58" i="68"/>
  <c r="FN114" i="68"/>
  <c r="FN57" i="68"/>
  <c r="FN97" i="68"/>
  <c r="FN105" i="68"/>
  <c r="FN121" i="68"/>
  <c r="FN81" i="68"/>
  <c r="FN49" i="68"/>
  <c r="FN89" i="68"/>
  <c r="FN65" i="68"/>
  <c r="FN73" i="68"/>
  <c r="FN145" i="68"/>
  <c r="FN29" i="68"/>
  <c r="F7" i="56"/>
  <c r="N45" i="56"/>
  <c r="M60" i="56"/>
  <c r="DT60" i="56" s="1"/>
  <c r="S60" i="56" s="1"/>
  <c r="T5" i="66"/>
  <c r="U64" i="8"/>
  <c r="U65" i="8"/>
  <c r="FN21" i="68"/>
  <c r="FO22" i="68"/>
  <c r="BX60" i="56"/>
  <c r="CA81" i="8"/>
  <c r="K73" i="8"/>
  <c r="BW81" i="8"/>
  <c r="M81" i="8" s="1"/>
  <c r="BX81" i="8" s="1"/>
  <c r="Q81" i="8" s="1"/>
  <c r="B17" i="37"/>
  <c r="AD64" i="8" s="1"/>
  <c r="A13" i="37"/>
  <c r="C17" i="37" s="1"/>
  <c r="AD65" i="8" s="1"/>
  <c r="B24" i="37"/>
  <c r="AD72" i="8" s="1"/>
  <c r="AD67" i="8"/>
  <c r="A11" i="37"/>
  <c r="FO144" i="68" l="1"/>
  <c r="FO136" i="68"/>
  <c r="FO128" i="68"/>
  <c r="FO112" i="68"/>
  <c r="FO120" i="68"/>
  <c r="FO104" i="68"/>
  <c r="FO96" i="68"/>
  <c r="FO80" i="68"/>
  <c r="FO88" i="68"/>
  <c r="FO72" i="68"/>
  <c r="FO64" i="68"/>
  <c r="FO56" i="68"/>
  <c r="FO135" i="68"/>
  <c r="FO119" i="68"/>
  <c r="FO143" i="68"/>
  <c r="FO127" i="68"/>
  <c r="FO111" i="68"/>
  <c r="FO95" i="68"/>
  <c r="FO87" i="68"/>
  <c r="FO103" i="68"/>
  <c r="FO79" i="68"/>
  <c r="FO71" i="68"/>
  <c r="FO63" i="68"/>
  <c r="FO55" i="68"/>
  <c r="FO142" i="68"/>
  <c r="FO118" i="68"/>
  <c r="FO134" i="68"/>
  <c r="FO126" i="68"/>
  <c r="FO110" i="68"/>
  <c r="FO102" i="68"/>
  <c r="FO86" i="68"/>
  <c r="FO94" i="68"/>
  <c r="FO62" i="68"/>
  <c r="FO141" i="68"/>
  <c r="FO70" i="68"/>
  <c r="FO133" i="68"/>
  <c r="FO78" i="68"/>
  <c r="FO54" i="68"/>
  <c r="FO109" i="68"/>
  <c r="FO77" i="68"/>
  <c r="FO93" i="68"/>
  <c r="FO101" i="68"/>
  <c r="FO85" i="68"/>
  <c r="FO117" i="68"/>
  <c r="FO125" i="68"/>
  <c r="FO132" i="68"/>
  <c r="FO69" i="68"/>
  <c r="FO61" i="68"/>
  <c r="FO53" i="68"/>
  <c r="FO140" i="68"/>
  <c r="FO124" i="68"/>
  <c r="FO116" i="68"/>
  <c r="FO100" i="68"/>
  <c r="FO92" i="68"/>
  <c r="FO52" i="68"/>
  <c r="FO108" i="68"/>
  <c r="FO84" i="68"/>
  <c r="FO68" i="68"/>
  <c r="FO60" i="68"/>
  <c r="FO28" i="68"/>
  <c r="FO83" i="68"/>
  <c r="FO76" i="68"/>
  <c r="FO91" i="68"/>
  <c r="FO131" i="68"/>
  <c r="FO75" i="68"/>
  <c r="FO51" i="68"/>
  <c r="FO59" i="68"/>
  <c r="FO139" i="68"/>
  <c r="FO67" i="68"/>
  <c r="FO27" i="68"/>
  <c r="FO99" i="68"/>
  <c r="FO130" i="68"/>
  <c r="FO138" i="68"/>
  <c r="FO122" i="68"/>
  <c r="FO123" i="68"/>
  <c r="FO115" i="68"/>
  <c r="FO107" i="68"/>
  <c r="FO74" i="68"/>
  <c r="FO121" i="68"/>
  <c r="FO98" i="68"/>
  <c r="FO90" i="68"/>
  <c r="FO145" i="68"/>
  <c r="FO137" i="68"/>
  <c r="FO58" i="68"/>
  <c r="FO82" i="68"/>
  <c r="FO106" i="68"/>
  <c r="FO114" i="68"/>
  <c r="FO66" i="68"/>
  <c r="FO97" i="68"/>
  <c r="FO49" i="68"/>
  <c r="FO57" i="68"/>
  <c r="FO113" i="68"/>
  <c r="FO73" i="68"/>
  <c r="FO105" i="68"/>
  <c r="FO89" i="68"/>
  <c r="FO81" i="68"/>
  <c r="FO129" i="68"/>
  <c r="FO65" i="68"/>
  <c r="FO50" i="68"/>
  <c r="FO29" i="68"/>
  <c r="U5" i="66"/>
  <c r="BQ9" i="56"/>
  <c r="N7" i="56" s="1"/>
  <c r="N7" i="8"/>
  <c r="T6" i="66" s="1"/>
  <c r="FP22" i="68"/>
  <c r="FO21" i="68"/>
  <c r="CC81" i="8"/>
  <c r="AD73" i="8"/>
  <c r="CC26" i="8"/>
  <c r="Q6" i="66" l="1"/>
  <c r="I6" i="66"/>
  <c r="G7" i="66"/>
  <c r="G4" i="66"/>
  <c r="FP144" i="68"/>
  <c r="FP136" i="68"/>
  <c r="FP128" i="68"/>
  <c r="FP120" i="68"/>
  <c r="FP112" i="68"/>
  <c r="FP104" i="68"/>
  <c r="FP96" i="68"/>
  <c r="FP72" i="68"/>
  <c r="FP88" i="68"/>
  <c r="FP80" i="68"/>
  <c r="FP64" i="68"/>
  <c r="FP56" i="68"/>
  <c r="FP143" i="68"/>
  <c r="FP127" i="68"/>
  <c r="FP111" i="68"/>
  <c r="FP135" i="68"/>
  <c r="FP119" i="68"/>
  <c r="FP103" i="68"/>
  <c r="FP87" i="68"/>
  <c r="FP63" i="68"/>
  <c r="FP95" i="68"/>
  <c r="FP79" i="68"/>
  <c r="FP71" i="68"/>
  <c r="FP55" i="68"/>
  <c r="FP142" i="68"/>
  <c r="FP118" i="68"/>
  <c r="FP134" i="68"/>
  <c r="FP126" i="68"/>
  <c r="FP102" i="68"/>
  <c r="FP94" i="68"/>
  <c r="FP70" i="68"/>
  <c r="FP133" i="68"/>
  <c r="FP62" i="68"/>
  <c r="FP125" i="68"/>
  <c r="FP78" i="68"/>
  <c r="FP110" i="68"/>
  <c r="FP109" i="68"/>
  <c r="FP86" i="68"/>
  <c r="FP54" i="68"/>
  <c r="FP93" i="68"/>
  <c r="FP117" i="68"/>
  <c r="FP101" i="68"/>
  <c r="FP141" i="68"/>
  <c r="FP53" i="68"/>
  <c r="FP132" i="68"/>
  <c r="FP69" i="68"/>
  <c r="FP61" i="68"/>
  <c r="FP85" i="68"/>
  <c r="FP77" i="68"/>
  <c r="FP140" i="68"/>
  <c r="FP84" i="68"/>
  <c r="FP100" i="68"/>
  <c r="FP108" i="68"/>
  <c r="FP92" i="68"/>
  <c r="FP124" i="68"/>
  <c r="FP52" i="68"/>
  <c r="FP76" i="68"/>
  <c r="FP116" i="68"/>
  <c r="FP60" i="68"/>
  <c r="FP68" i="68"/>
  <c r="FP28" i="68"/>
  <c r="FP91" i="68"/>
  <c r="FP83" i="68"/>
  <c r="FP75" i="68"/>
  <c r="FP67" i="68"/>
  <c r="FP51" i="68"/>
  <c r="FP59" i="68"/>
  <c r="FP27" i="68"/>
  <c r="FP139" i="68"/>
  <c r="FP123" i="68"/>
  <c r="FP115" i="68"/>
  <c r="FP131" i="68"/>
  <c r="FP107" i="68"/>
  <c r="FP114" i="68"/>
  <c r="FP98" i="68"/>
  <c r="FP90" i="68"/>
  <c r="FP113" i="68"/>
  <c r="FP129" i="68"/>
  <c r="FP138" i="68"/>
  <c r="FP82" i="68"/>
  <c r="FP106" i="68"/>
  <c r="FP74" i="68"/>
  <c r="FP66" i="68"/>
  <c r="FP99" i="68"/>
  <c r="FP58" i="68"/>
  <c r="FP50" i="68"/>
  <c r="FP130" i="68"/>
  <c r="FP89" i="68"/>
  <c r="FP73" i="68"/>
  <c r="FP97" i="68"/>
  <c r="FP105" i="68"/>
  <c r="FP65" i="68"/>
  <c r="FP49" i="68"/>
  <c r="FP81" i="68"/>
  <c r="FP122" i="68"/>
  <c r="FP137" i="68"/>
  <c r="FP121" i="68"/>
  <c r="FP57" i="68"/>
  <c r="FP145" i="68"/>
  <c r="FP29" i="68"/>
  <c r="FQ22" i="68"/>
  <c r="FP21" i="68"/>
  <c r="CC30" i="8"/>
  <c r="AB81" i="8"/>
  <c r="CD81" i="8" s="1"/>
  <c r="AF81" i="8" s="1"/>
  <c r="FQ144" i="68" l="1"/>
  <c r="FQ136" i="68"/>
  <c r="FQ128" i="68"/>
  <c r="FQ104" i="68"/>
  <c r="FQ120" i="68"/>
  <c r="FQ112" i="68"/>
  <c r="FQ96" i="68"/>
  <c r="FQ88" i="68"/>
  <c r="FQ72" i="68"/>
  <c r="FQ56" i="68"/>
  <c r="FQ80" i="68"/>
  <c r="FQ64" i="68"/>
  <c r="FQ143" i="68"/>
  <c r="FQ127" i="68"/>
  <c r="FQ135" i="68"/>
  <c r="FQ119" i="68"/>
  <c r="FQ111" i="68"/>
  <c r="FQ103" i="68"/>
  <c r="FQ79" i="68"/>
  <c r="FQ63" i="68"/>
  <c r="FQ55" i="68"/>
  <c r="FQ134" i="68"/>
  <c r="FQ95" i="68"/>
  <c r="FQ87" i="68"/>
  <c r="FQ142" i="68"/>
  <c r="FQ118" i="68"/>
  <c r="FQ126" i="68"/>
  <c r="FQ71" i="68"/>
  <c r="FQ86" i="68"/>
  <c r="FQ94" i="68"/>
  <c r="FQ110" i="68"/>
  <c r="FQ102" i="68"/>
  <c r="FQ70" i="68"/>
  <c r="FQ62" i="68"/>
  <c r="FQ54" i="68"/>
  <c r="FQ133" i="68"/>
  <c r="FQ78" i="68"/>
  <c r="FQ141" i="68"/>
  <c r="FQ117" i="68"/>
  <c r="FQ109" i="68"/>
  <c r="FQ93" i="68"/>
  <c r="FQ85" i="68"/>
  <c r="FQ125" i="68"/>
  <c r="FQ101" i="68"/>
  <c r="FQ77" i="68"/>
  <c r="FQ61" i="68"/>
  <c r="FQ69" i="68"/>
  <c r="FQ53" i="68"/>
  <c r="FQ92" i="68"/>
  <c r="FQ132" i="68"/>
  <c r="FQ140" i="68"/>
  <c r="FQ124" i="68"/>
  <c r="FQ116" i="68"/>
  <c r="FQ52" i="68"/>
  <c r="FQ100" i="68"/>
  <c r="FQ60" i="68"/>
  <c r="FQ108" i="68"/>
  <c r="FQ76" i="68"/>
  <c r="FQ28" i="68"/>
  <c r="FQ68" i="68"/>
  <c r="FQ91" i="68"/>
  <c r="FQ83" i="68"/>
  <c r="FQ84" i="68"/>
  <c r="FQ75" i="68"/>
  <c r="FQ51" i="68"/>
  <c r="FQ27" i="68"/>
  <c r="FQ139" i="68"/>
  <c r="FQ59" i="68"/>
  <c r="FQ131" i="68"/>
  <c r="FQ123" i="68"/>
  <c r="FQ122" i="68"/>
  <c r="FQ115" i="68"/>
  <c r="FQ107" i="68"/>
  <c r="FQ138" i="68"/>
  <c r="FQ67" i="68"/>
  <c r="FQ99" i="68"/>
  <c r="FQ130" i="68"/>
  <c r="FQ129" i="68"/>
  <c r="FQ98" i="68"/>
  <c r="FQ82" i="68"/>
  <c r="FQ106" i="68"/>
  <c r="FQ74" i="68"/>
  <c r="FQ137" i="68"/>
  <c r="FQ66" i="68"/>
  <c r="FQ58" i="68"/>
  <c r="FQ121" i="68"/>
  <c r="FQ73" i="68"/>
  <c r="FQ50" i="68"/>
  <c r="FQ105" i="68"/>
  <c r="FQ57" i="68"/>
  <c r="FQ114" i="68"/>
  <c r="FQ65" i="68"/>
  <c r="FQ90" i="68"/>
  <c r="FQ81" i="68"/>
  <c r="FQ113" i="68"/>
  <c r="FQ97" i="68"/>
  <c r="FQ89" i="68"/>
  <c r="FQ49" i="68"/>
  <c r="FQ145" i="68"/>
  <c r="FQ29" i="68"/>
  <c r="FR22" i="68"/>
  <c r="FQ21" i="68"/>
  <c r="FR144" i="68" l="1"/>
  <c r="FR136" i="68"/>
  <c r="FR128" i="68"/>
  <c r="FR112" i="68"/>
  <c r="FR120" i="68"/>
  <c r="FR104" i="68"/>
  <c r="FR96" i="68"/>
  <c r="FR88" i="68"/>
  <c r="FR72" i="68"/>
  <c r="FR80" i="68"/>
  <c r="FR64" i="68"/>
  <c r="FR56" i="68"/>
  <c r="FR143" i="68"/>
  <c r="FR135" i="68"/>
  <c r="FR127" i="68"/>
  <c r="FR119" i="68"/>
  <c r="FR95" i="68"/>
  <c r="FR111" i="68"/>
  <c r="FR103" i="68"/>
  <c r="FR87" i="68"/>
  <c r="FR79" i="68"/>
  <c r="FR71" i="68"/>
  <c r="FR55" i="68"/>
  <c r="FR63" i="68"/>
  <c r="FR142" i="68"/>
  <c r="FR118" i="68"/>
  <c r="FR134" i="68"/>
  <c r="FR126" i="68"/>
  <c r="FR102" i="68"/>
  <c r="FR86" i="68"/>
  <c r="FR94" i="68"/>
  <c r="FR110" i="68"/>
  <c r="FR78" i="68"/>
  <c r="FR70" i="68"/>
  <c r="FR62" i="68"/>
  <c r="FR133" i="68"/>
  <c r="FR54" i="68"/>
  <c r="FR141" i="68"/>
  <c r="FR93" i="68"/>
  <c r="FR109" i="68"/>
  <c r="FR101" i="68"/>
  <c r="FR125" i="68"/>
  <c r="FR85" i="68"/>
  <c r="FR77" i="68"/>
  <c r="FR61" i="68"/>
  <c r="FR69" i="68"/>
  <c r="FR140" i="68"/>
  <c r="FR132" i="68"/>
  <c r="FR117" i="68"/>
  <c r="FR100" i="68"/>
  <c r="FR53" i="68"/>
  <c r="FR108" i="68"/>
  <c r="FR84" i="68"/>
  <c r="FR76" i="68"/>
  <c r="FR116" i="68"/>
  <c r="FR92" i="68"/>
  <c r="FR60" i="68"/>
  <c r="FR124" i="68"/>
  <c r="FR68" i="68"/>
  <c r="FR83" i="68"/>
  <c r="FR52" i="68"/>
  <c r="FR91" i="68"/>
  <c r="FR67" i="68"/>
  <c r="FR51" i="68"/>
  <c r="FR139" i="68"/>
  <c r="FR59" i="68"/>
  <c r="FR27" i="68"/>
  <c r="FR75" i="68"/>
  <c r="FR131" i="68"/>
  <c r="FR28" i="68"/>
  <c r="FR115" i="68"/>
  <c r="FR107" i="68"/>
  <c r="FR138" i="68"/>
  <c r="FR123" i="68"/>
  <c r="FR99" i="68"/>
  <c r="FR130" i="68"/>
  <c r="FR74" i="68"/>
  <c r="FR98" i="68"/>
  <c r="FR82" i="68"/>
  <c r="FR137" i="68"/>
  <c r="FR122" i="68"/>
  <c r="FR66" i="68"/>
  <c r="FR106" i="68"/>
  <c r="FR114" i="68"/>
  <c r="FR90" i="68"/>
  <c r="FR58" i="68"/>
  <c r="FR121" i="68"/>
  <c r="FR105" i="68"/>
  <c r="FR50" i="68"/>
  <c r="FR113" i="68"/>
  <c r="FR49" i="68"/>
  <c r="FR129" i="68"/>
  <c r="FR81" i="68"/>
  <c r="FR89" i="68"/>
  <c r="FR97" i="68"/>
  <c r="FR65" i="68"/>
  <c r="FR57" i="68"/>
  <c r="FR73" i="68"/>
  <c r="FR145" i="68"/>
  <c r="FR29" i="68"/>
  <c r="FS22" i="68"/>
  <c r="FR21" i="68"/>
  <c r="FS144" i="68" l="1"/>
  <c r="FS136" i="68"/>
  <c r="FS128" i="68"/>
  <c r="FS120" i="68"/>
  <c r="FS96" i="68"/>
  <c r="FS112" i="68"/>
  <c r="FS104" i="68"/>
  <c r="FS80" i="68"/>
  <c r="FS72" i="68"/>
  <c r="FS64" i="68"/>
  <c r="FS88" i="68"/>
  <c r="FS143" i="68"/>
  <c r="FS56" i="68"/>
  <c r="FS127" i="68"/>
  <c r="FS119" i="68"/>
  <c r="FS135" i="68"/>
  <c r="FS103" i="68"/>
  <c r="FS111" i="68"/>
  <c r="FS87" i="68"/>
  <c r="FS79" i="68"/>
  <c r="FS95" i="68"/>
  <c r="FS71" i="68"/>
  <c r="FS55" i="68"/>
  <c r="FS142" i="68"/>
  <c r="FS63" i="68"/>
  <c r="FS134" i="68"/>
  <c r="FS118" i="68"/>
  <c r="FS110" i="68"/>
  <c r="FS126" i="68"/>
  <c r="FS86" i="68"/>
  <c r="FS94" i="68"/>
  <c r="FS102" i="68"/>
  <c r="FS62" i="68"/>
  <c r="FS54" i="68"/>
  <c r="FS141" i="68"/>
  <c r="FS70" i="68"/>
  <c r="FS133" i="68"/>
  <c r="FS78" i="68"/>
  <c r="FS101" i="68"/>
  <c r="FS117" i="68"/>
  <c r="FS125" i="68"/>
  <c r="FS109" i="68"/>
  <c r="FS93" i="68"/>
  <c r="FS85" i="68"/>
  <c r="FS132" i="68"/>
  <c r="FS61" i="68"/>
  <c r="FS108" i="68"/>
  <c r="FS53" i="68"/>
  <c r="FS124" i="68"/>
  <c r="FS116" i="68"/>
  <c r="FS84" i="68"/>
  <c r="FS100" i="68"/>
  <c r="FS69" i="68"/>
  <c r="FS140" i="68"/>
  <c r="FS60" i="68"/>
  <c r="FS92" i="68"/>
  <c r="FS28" i="68"/>
  <c r="FS52" i="68"/>
  <c r="FS77" i="68"/>
  <c r="FS76" i="68"/>
  <c r="FS68" i="68"/>
  <c r="FS91" i="68"/>
  <c r="FS75" i="68"/>
  <c r="FS83" i="68"/>
  <c r="FS67" i="68"/>
  <c r="FS51" i="68"/>
  <c r="FS59" i="68"/>
  <c r="FS27" i="68"/>
  <c r="FS131" i="68"/>
  <c r="FS139" i="68"/>
  <c r="FS107" i="68"/>
  <c r="FS138" i="68"/>
  <c r="FS123" i="68"/>
  <c r="FS115" i="68"/>
  <c r="FS99" i="68"/>
  <c r="FS130" i="68"/>
  <c r="FS137" i="68"/>
  <c r="FS74" i="68"/>
  <c r="FS66" i="68"/>
  <c r="FS106" i="68"/>
  <c r="FS114" i="68"/>
  <c r="FS122" i="68"/>
  <c r="FS58" i="68"/>
  <c r="FS129" i="68"/>
  <c r="FS121" i="68"/>
  <c r="FS113" i="68"/>
  <c r="FS81" i="68"/>
  <c r="FS57" i="68"/>
  <c r="FS90" i="68"/>
  <c r="FS50" i="68"/>
  <c r="FS89" i="68"/>
  <c r="FS97" i="68"/>
  <c r="FS65" i="68"/>
  <c r="FS105" i="68"/>
  <c r="FS82" i="68"/>
  <c r="FS73" i="68"/>
  <c r="FS98" i="68"/>
  <c r="FS49" i="68"/>
  <c r="FS145" i="68"/>
  <c r="FS29" i="68"/>
  <c r="FS21" i="68"/>
  <c r="FT22" i="68"/>
  <c r="FT144" i="68" l="1"/>
  <c r="FT136" i="68"/>
  <c r="FT128" i="68"/>
  <c r="FT120" i="68"/>
  <c r="FT112" i="68"/>
  <c r="FT104" i="68"/>
  <c r="FT96" i="68"/>
  <c r="FT88" i="68"/>
  <c r="FT64" i="68"/>
  <c r="FT80" i="68"/>
  <c r="FT72" i="68"/>
  <c r="FT143" i="68"/>
  <c r="FT56" i="68"/>
  <c r="FT119" i="68"/>
  <c r="FT135" i="68"/>
  <c r="FT95" i="68"/>
  <c r="FT111" i="68"/>
  <c r="FT127" i="68"/>
  <c r="FT103" i="68"/>
  <c r="FT87" i="68"/>
  <c r="FT79" i="68"/>
  <c r="FT71" i="68"/>
  <c r="FT63" i="68"/>
  <c r="FT55" i="68"/>
  <c r="FT126" i="68"/>
  <c r="FT118" i="68"/>
  <c r="FT134" i="68"/>
  <c r="FT110" i="68"/>
  <c r="FT94" i="68"/>
  <c r="FT102" i="68"/>
  <c r="FT142" i="68"/>
  <c r="FT86" i="68"/>
  <c r="FT78" i="68"/>
  <c r="FT141" i="68"/>
  <c r="FT54" i="68"/>
  <c r="FT70" i="68"/>
  <c r="FT62" i="68"/>
  <c r="FT117" i="68"/>
  <c r="FT109" i="68"/>
  <c r="FT85" i="68"/>
  <c r="FT101" i="68"/>
  <c r="FT69" i="68"/>
  <c r="FT61" i="68"/>
  <c r="FT133" i="68"/>
  <c r="FT77" i="68"/>
  <c r="FT93" i="68"/>
  <c r="FT53" i="68"/>
  <c r="FT124" i="68"/>
  <c r="FT108" i="68"/>
  <c r="FT76" i="68"/>
  <c r="FT140" i="68"/>
  <c r="FT125" i="68"/>
  <c r="FT132" i="68"/>
  <c r="FT100" i="68"/>
  <c r="FT60" i="68"/>
  <c r="FT92" i="68"/>
  <c r="FT52" i="68"/>
  <c r="FT84" i="68"/>
  <c r="FT116" i="68"/>
  <c r="FT68" i="68"/>
  <c r="FT75" i="68"/>
  <c r="FT91" i="68"/>
  <c r="FT28" i="68"/>
  <c r="FT59" i="68"/>
  <c r="FT67" i="68"/>
  <c r="FT83" i="68"/>
  <c r="FT27" i="68"/>
  <c r="FT51" i="68"/>
  <c r="FT139" i="68"/>
  <c r="FT123" i="68"/>
  <c r="FT115" i="68"/>
  <c r="FT131" i="68"/>
  <c r="FT99" i="68"/>
  <c r="FT107" i="68"/>
  <c r="FT50" i="68"/>
  <c r="FT106" i="68"/>
  <c r="FT114" i="68"/>
  <c r="FT122" i="68"/>
  <c r="FT129" i="68"/>
  <c r="FT130" i="68"/>
  <c r="FT98" i="68"/>
  <c r="FT90" i="68"/>
  <c r="FT82" i="68"/>
  <c r="FT74" i="68"/>
  <c r="FT58" i="68"/>
  <c r="FT137" i="68"/>
  <c r="FT121" i="68"/>
  <c r="FT97" i="68"/>
  <c r="FT81" i="68"/>
  <c r="FT65" i="68"/>
  <c r="FT66" i="68"/>
  <c r="FT138" i="68"/>
  <c r="FT105" i="68"/>
  <c r="FT73" i="68"/>
  <c r="FT57" i="68"/>
  <c r="FT113" i="68"/>
  <c r="FT89" i="68"/>
  <c r="FT49" i="68"/>
  <c r="FT145" i="68"/>
  <c r="FT29" i="68"/>
  <c r="FT21" i="68"/>
  <c r="FU22" i="68"/>
  <c r="FU136" i="68" l="1"/>
  <c r="FU144" i="68"/>
  <c r="FU128" i="68"/>
  <c r="FU112" i="68"/>
  <c r="FU120" i="68"/>
  <c r="FU80" i="68"/>
  <c r="FU72" i="68"/>
  <c r="FU88" i="68"/>
  <c r="FU64" i="68"/>
  <c r="FU96" i="68"/>
  <c r="FU104" i="68"/>
  <c r="FU143" i="68"/>
  <c r="FU56" i="68"/>
  <c r="FU135" i="68"/>
  <c r="FU119" i="68"/>
  <c r="FU127" i="68"/>
  <c r="FU111" i="68"/>
  <c r="FU87" i="68"/>
  <c r="FU95" i="68"/>
  <c r="FU79" i="68"/>
  <c r="FU71" i="68"/>
  <c r="FU103" i="68"/>
  <c r="FU55" i="68"/>
  <c r="FU63" i="68"/>
  <c r="FU142" i="68"/>
  <c r="FU118" i="68"/>
  <c r="FU134" i="68"/>
  <c r="FU126" i="68"/>
  <c r="FU102" i="68"/>
  <c r="FU94" i="68"/>
  <c r="FU110" i="68"/>
  <c r="FU86" i="68"/>
  <c r="FU78" i="68"/>
  <c r="FU70" i="68"/>
  <c r="FU141" i="68"/>
  <c r="FU62" i="68"/>
  <c r="FU54" i="68"/>
  <c r="FU133" i="68"/>
  <c r="FU101" i="68"/>
  <c r="FU109" i="68"/>
  <c r="FU125" i="68"/>
  <c r="FU117" i="68"/>
  <c r="FU93" i="68"/>
  <c r="FU124" i="68"/>
  <c r="FU77" i="68"/>
  <c r="FU61" i="68"/>
  <c r="FU53" i="68"/>
  <c r="FU140" i="68"/>
  <c r="FU85" i="68"/>
  <c r="FU132" i="68"/>
  <c r="FU116" i="68"/>
  <c r="FU108" i="68"/>
  <c r="FU100" i="68"/>
  <c r="FU69" i="68"/>
  <c r="FU84" i="68"/>
  <c r="FU92" i="68"/>
  <c r="FU76" i="68"/>
  <c r="FU52" i="68"/>
  <c r="FU60" i="68"/>
  <c r="FU28" i="68"/>
  <c r="FU68" i="68"/>
  <c r="FU75" i="68"/>
  <c r="FU91" i="68"/>
  <c r="FU83" i="68"/>
  <c r="FU27" i="68"/>
  <c r="FU139" i="68"/>
  <c r="FU67" i="68"/>
  <c r="FU51" i="68"/>
  <c r="FU59" i="68"/>
  <c r="FU131" i="68"/>
  <c r="FU107" i="68"/>
  <c r="FU99" i="68"/>
  <c r="FU130" i="68"/>
  <c r="FU106" i="68"/>
  <c r="FU138" i="68"/>
  <c r="FU114" i="68"/>
  <c r="FU123" i="68"/>
  <c r="FU122" i="68"/>
  <c r="FU129" i="68"/>
  <c r="FU82" i="68"/>
  <c r="FU121" i="68"/>
  <c r="FU98" i="68"/>
  <c r="FU90" i="68"/>
  <c r="FU115" i="68"/>
  <c r="FU58" i="68"/>
  <c r="FU137" i="68"/>
  <c r="FU97" i="68"/>
  <c r="FU65" i="68"/>
  <c r="FU113" i="68"/>
  <c r="FU57" i="68"/>
  <c r="FU50" i="68"/>
  <c r="FU81" i="68"/>
  <c r="FU89" i="68"/>
  <c r="FU74" i="68"/>
  <c r="FU105" i="68"/>
  <c r="FU66" i="68"/>
  <c r="FU49" i="68"/>
  <c r="FU73" i="68"/>
  <c r="FU145" i="68"/>
  <c r="FU29" i="68"/>
  <c r="FV22" i="68"/>
  <c r="FU21" i="68"/>
  <c r="FV136" i="68" l="1"/>
  <c r="FV144" i="68"/>
  <c r="FV128" i="68"/>
  <c r="FV112" i="68"/>
  <c r="FV104" i="68"/>
  <c r="FV88" i="68"/>
  <c r="FV120" i="68"/>
  <c r="FV72" i="68"/>
  <c r="FV96" i="68"/>
  <c r="FV80" i="68"/>
  <c r="FV64" i="68"/>
  <c r="FV56" i="68"/>
  <c r="FV143" i="68"/>
  <c r="FV135" i="68"/>
  <c r="FV127" i="68"/>
  <c r="FV119" i="68"/>
  <c r="FV95" i="68"/>
  <c r="FV103" i="68"/>
  <c r="FV71" i="68"/>
  <c r="FV87" i="68"/>
  <c r="FV63" i="68"/>
  <c r="FV111" i="68"/>
  <c r="FV55" i="68"/>
  <c r="FV79" i="68"/>
  <c r="FV142" i="68"/>
  <c r="FV118" i="68"/>
  <c r="FV126" i="68"/>
  <c r="FV134" i="68"/>
  <c r="FV110" i="68"/>
  <c r="FV102" i="68"/>
  <c r="FV94" i="68"/>
  <c r="FV70" i="68"/>
  <c r="FV141" i="68"/>
  <c r="FV62" i="68"/>
  <c r="FV133" i="68"/>
  <c r="FV86" i="68"/>
  <c r="FV54" i="68"/>
  <c r="FV109" i="68"/>
  <c r="FV101" i="68"/>
  <c r="FV78" i="68"/>
  <c r="FV117" i="68"/>
  <c r="FV77" i="68"/>
  <c r="FV125" i="68"/>
  <c r="FV93" i="68"/>
  <c r="FV61" i="68"/>
  <c r="FV85" i="68"/>
  <c r="FV132" i="68"/>
  <c r="FV69" i="68"/>
  <c r="FV140" i="68"/>
  <c r="FV116" i="68"/>
  <c r="FV100" i="68"/>
  <c r="FV124" i="68"/>
  <c r="FV76" i="68"/>
  <c r="FV84" i="68"/>
  <c r="FV60" i="68"/>
  <c r="FV28" i="68"/>
  <c r="FV91" i="68"/>
  <c r="FV108" i="68"/>
  <c r="FV92" i="68"/>
  <c r="FV53" i="68"/>
  <c r="FV68" i="68"/>
  <c r="FV52" i="68"/>
  <c r="FV83" i="68"/>
  <c r="FV75" i="68"/>
  <c r="FV131" i="68"/>
  <c r="FV51" i="68"/>
  <c r="FV27" i="68"/>
  <c r="FV139" i="68"/>
  <c r="FV59" i="68"/>
  <c r="FV99" i="68"/>
  <c r="FV130" i="68"/>
  <c r="FV67" i="68"/>
  <c r="FV123" i="68"/>
  <c r="FV115" i="68"/>
  <c r="FV138" i="68"/>
  <c r="FV114" i="68"/>
  <c r="FV74" i="68"/>
  <c r="FV121" i="68"/>
  <c r="FV98" i="68"/>
  <c r="FV90" i="68"/>
  <c r="FV122" i="68"/>
  <c r="FV58" i="68"/>
  <c r="FV107" i="68"/>
  <c r="FV66" i="68"/>
  <c r="FV82" i="68"/>
  <c r="FV89" i="68"/>
  <c r="FV73" i="68"/>
  <c r="FV57" i="68"/>
  <c r="FV49" i="68"/>
  <c r="FV50" i="68"/>
  <c r="FV97" i="68"/>
  <c r="FV106" i="68"/>
  <c r="FV105" i="68"/>
  <c r="FV81" i="68"/>
  <c r="FV137" i="68"/>
  <c r="FV129" i="68"/>
  <c r="FV65" i="68"/>
  <c r="FV113" i="68"/>
  <c r="FV145" i="68"/>
  <c r="FV29" i="68"/>
  <c r="FV21" i="68"/>
  <c r="FW22" i="68"/>
  <c r="FW136" i="68" l="1"/>
  <c r="FW144" i="68"/>
  <c r="FW128" i="68"/>
  <c r="FW120" i="68"/>
  <c r="FW104" i="68"/>
  <c r="FW112" i="68"/>
  <c r="FW88" i="68"/>
  <c r="FW96" i="68"/>
  <c r="FW64" i="68"/>
  <c r="FW80" i="68"/>
  <c r="FW72" i="68"/>
  <c r="FW56" i="68"/>
  <c r="FW143" i="68"/>
  <c r="FW127" i="68"/>
  <c r="FW111" i="68"/>
  <c r="FW135" i="68"/>
  <c r="FW119" i="68"/>
  <c r="FW95" i="68"/>
  <c r="FW103" i="68"/>
  <c r="FW87" i="68"/>
  <c r="FW71" i="68"/>
  <c r="FW79" i="68"/>
  <c r="FW63" i="68"/>
  <c r="FW55" i="68"/>
  <c r="FW134" i="68"/>
  <c r="FW142" i="68"/>
  <c r="FW118" i="68"/>
  <c r="FW126" i="68"/>
  <c r="FW102" i="68"/>
  <c r="FW110" i="68"/>
  <c r="FW94" i="68"/>
  <c r="FW62" i="68"/>
  <c r="FW54" i="68"/>
  <c r="FW141" i="68"/>
  <c r="FW70" i="68"/>
  <c r="FW125" i="68"/>
  <c r="FW78" i="68"/>
  <c r="FW117" i="68"/>
  <c r="FW133" i="68"/>
  <c r="FW109" i="68"/>
  <c r="FW93" i="68"/>
  <c r="FW101" i="68"/>
  <c r="FW85" i="68"/>
  <c r="FW86" i="68"/>
  <c r="FW77" i="68"/>
  <c r="FW140" i="68"/>
  <c r="FW69" i="68"/>
  <c r="FW61" i="68"/>
  <c r="FW53" i="68"/>
  <c r="FW124" i="68"/>
  <c r="FW108" i="68"/>
  <c r="FW92" i="68"/>
  <c r="FW116" i="68"/>
  <c r="FW100" i="68"/>
  <c r="FW132" i="68"/>
  <c r="FW76" i="68"/>
  <c r="FW28" i="68"/>
  <c r="FW52" i="68"/>
  <c r="FW84" i="68"/>
  <c r="FW91" i="68"/>
  <c r="FW68" i="68"/>
  <c r="FW60" i="68"/>
  <c r="FW75" i="68"/>
  <c r="FW51" i="68"/>
  <c r="FW59" i="68"/>
  <c r="FW83" i="68"/>
  <c r="FW67" i="68"/>
  <c r="FW27" i="68"/>
  <c r="FW139" i="68"/>
  <c r="FW99" i="68"/>
  <c r="FW131" i="68"/>
  <c r="FW123" i="68"/>
  <c r="FW115" i="68"/>
  <c r="FW138" i="68"/>
  <c r="FW107" i="68"/>
  <c r="FW50" i="68"/>
  <c r="FW129" i="68"/>
  <c r="FW122" i="68"/>
  <c r="FW98" i="68"/>
  <c r="FW90" i="68"/>
  <c r="FW113" i="68"/>
  <c r="FW137" i="68"/>
  <c r="FW58" i="68"/>
  <c r="FW82" i="68"/>
  <c r="FW130" i="68"/>
  <c r="FW106" i="68"/>
  <c r="FW97" i="68"/>
  <c r="FW74" i="68"/>
  <c r="FW57" i="68"/>
  <c r="FW49" i="68"/>
  <c r="FW81" i="68"/>
  <c r="FW66" i="68"/>
  <c r="FW121" i="68"/>
  <c r="FW105" i="68"/>
  <c r="FW89" i="68"/>
  <c r="FW114" i="68"/>
  <c r="FW73" i="68"/>
  <c r="FW65" i="68"/>
  <c r="FW145" i="68"/>
  <c r="FW29" i="68"/>
  <c r="FX22" i="68"/>
  <c r="FW21" i="68"/>
  <c r="FX144" i="68" l="1"/>
  <c r="FX136" i="68"/>
  <c r="FX112" i="68"/>
  <c r="FX120" i="68"/>
  <c r="FX128" i="68"/>
  <c r="FX104" i="68"/>
  <c r="FX96" i="68"/>
  <c r="FX88" i="68"/>
  <c r="FX72" i="68"/>
  <c r="FX56" i="68"/>
  <c r="FX80" i="68"/>
  <c r="FX64" i="68"/>
  <c r="FX135" i="68"/>
  <c r="FX119" i="68"/>
  <c r="FX143" i="68"/>
  <c r="FX127" i="68"/>
  <c r="FX95" i="68"/>
  <c r="FX103" i="68"/>
  <c r="FX87" i="68"/>
  <c r="FX63" i="68"/>
  <c r="FX111" i="68"/>
  <c r="FX79" i="68"/>
  <c r="FX71" i="68"/>
  <c r="FX55" i="68"/>
  <c r="FX126" i="68"/>
  <c r="FX118" i="68"/>
  <c r="FX134" i="68"/>
  <c r="FX142" i="68"/>
  <c r="FX110" i="68"/>
  <c r="FX102" i="68"/>
  <c r="FX86" i="68"/>
  <c r="FX94" i="68"/>
  <c r="FX141" i="68"/>
  <c r="FX70" i="68"/>
  <c r="FX133" i="68"/>
  <c r="FX62" i="68"/>
  <c r="FX54" i="68"/>
  <c r="FX78" i="68"/>
  <c r="FX77" i="68"/>
  <c r="FX125" i="68"/>
  <c r="FX109" i="68"/>
  <c r="FX93" i="68"/>
  <c r="FX117" i="68"/>
  <c r="FX101" i="68"/>
  <c r="FX85" i="68"/>
  <c r="FX61" i="68"/>
  <c r="FX53" i="68"/>
  <c r="FX132" i="68"/>
  <c r="FX69" i="68"/>
  <c r="FX124" i="68"/>
  <c r="FX116" i="68"/>
  <c r="FX100" i="68"/>
  <c r="FX140" i="68"/>
  <c r="FX92" i="68"/>
  <c r="FX84" i="68"/>
  <c r="FX52" i="68"/>
  <c r="FX76" i="68"/>
  <c r="FX108" i="68"/>
  <c r="FX60" i="68"/>
  <c r="FX75" i="68"/>
  <c r="FX68" i="68"/>
  <c r="FX91" i="68"/>
  <c r="FX83" i="68"/>
  <c r="FX131" i="68"/>
  <c r="FX67" i="68"/>
  <c r="FX51" i="68"/>
  <c r="FX59" i="68"/>
  <c r="FX27" i="68"/>
  <c r="FX139" i="68"/>
  <c r="FX99" i="68"/>
  <c r="FX130" i="68"/>
  <c r="FX122" i="68"/>
  <c r="FX123" i="68"/>
  <c r="FX115" i="68"/>
  <c r="FX107" i="68"/>
  <c r="FX138" i="68"/>
  <c r="FX121" i="68"/>
  <c r="FX114" i="68"/>
  <c r="FX98" i="68"/>
  <c r="FX90" i="68"/>
  <c r="FX129" i="68"/>
  <c r="FX82" i="68"/>
  <c r="FX74" i="68"/>
  <c r="FX106" i="68"/>
  <c r="FX137" i="68"/>
  <c r="FX28" i="68"/>
  <c r="FX66" i="68"/>
  <c r="FX97" i="68"/>
  <c r="FX113" i="68"/>
  <c r="FX89" i="68"/>
  <c r="FX73" i="68"/>
  <c r="FX50" i="68"/>
  <c r="FX57" i="68"/>
  <c r="FX105" i="68"/>
  <c r="FX81" i="68"/>
  <c r="FX65" i="68"/>
  <c r="FX49" i="68"/>
  <c r="FX58" i="68"/>
  <c r="FX145" i="68"/>
  <c r="FX29" i="68"/>
  <c r="FY22" i="68"/>
  <c r="FX21" i="68"/>
  <c r="FY144" i="68" l="1"/>
  <c r="FY128" i="68"/>
  <c r="FY136" i="68"/>
  <c r="FY120" i="68"/>
  <c r="FY112" i="68"/>
  <c r="FY104" i="68"/>
  <c r="FY80" i="68"/>
  <c r="FY72" i="68"/>
  <c r="FY64" i="68"/>
  <c r="FY96" i="68"/>
  <c r="FY88" i="68"/>
  <c r="FY56" i="68"/>
  <c r="FY143" i="68"/>
  <c r="FY127" i="68"/>
  <c r="FY111" i="68"/>
  <c r="FY103" i="68"/>
  <c r="FY119" i="68"/>
  <c r="FY135" i="68"/>
  <c r="FY95" i="68"/>
  <c r="FY79" i="68"/>
  <c r="FY71" i="68"/>
  <c r="FY63" i="68"/>
  <c r="FY55" i="68"/>
  <c r="FY142" i="68"/>
  <c r="FY118" i="68"/>
  <c r="FY126" i="68"/>
  <c r="FY134" i="68"/>
  <c r="FY87" i="68"/>
  <c r="FY110" i="68"/>
  <c r="FY78" i="68"/>
  <c r="FY94" i="68"/>
  <c r="FY102" i="68"/>
  <c r="FY70" i="68"/>
  <c r="FY62" i="68"/>
  <c r="FY133" i="68"/>
  <c r="FY86" i="68"/>
  <c r="FY54" i="68"/>
  <c r="FY141" i="68"/>
  <c r="FY125" i="68"/>
  <c r="FY117" i="68"/>
  <c r="FY109" i="68"/>
  <c r="FY93" i="68"/>
  <c r="FY101" i="68"/>
  <c r="FY140" i="68"/>
  <c r="FY61" i="68"/>
  <c r="FY77" i="68"/>
  <c r="FY69" i="68"/>
  <c r="FY53" i="68"/>
  <c r="FY132" i="68"/>
  <c r="FY84" i="68"/>
  <c r="FY100" i="68"/>
  <c r="FY85" i="68"/>
  <c r="FY108" i="68"/>
  <c r="FY124" i="68"/>
  <c r="FY52" i="68"/>
  <c r="FY92" i="68"/>
  <c r="FY116" i="68"/>
  <c r="FY60" i="68"/>
  <c r="FY76" i="68"/>
  <c r="FY28" i="68"/>
  <c r="FY68" i="68"/>
  <c r="FY75" i="68"/>
  <c r="FY83" i="68"/>
  <c r="FY67" i="68"/>
  <c r="FY51" i="68"/>
  <c r="FY27" i="68"/>
  <c r="FY139" i="68"/>
  <c r="FY91" i="68"/>
  <c r="FY59" i="68"/>
  <c r="FY115" i="68"/>
  <c r="FY131" i="68"/>
  <c r="FY107" i="68"/>
  <c r="FY123" i="68"/>
  <c r="FY114" i="68"/>
  <c r="FY90" i="68"/>
  <c r="FY113" i="68"/>
  <c r="FY130" i="68"/>
  <c r="FY74" i="68"/>
  <c r="FY129" i="68"/>
  <c r="FY98" i="68"/>
  <c r="FY82" i="68"/>
  <c r="FY99" i="68"/>
  <c r="FY106" i="68"/>
  <c r="FY66" i="68"/>
  <c r="FY138" i="68"/>
  <c r="FY122" i="68"/>
  <c r="FY50" i="68"/>
  <c r="FY58" i="68"/>
  <c r="FY49" i="68"/>
  <c r="FY137" i="68"/>
  <c r="FY121" i="68"/>
  <c r="FY97" i="68"/>
  <c r="FY89" i="68"/>
  <c r="FY105" i="68"/>
  <c r="FY57" i="68"/>
  <c r="FY73" i="68"/>
  <c r="FY65" i="68"/>
  <c r="FY81" i="68"/>
  <c r="FY145" i="68"/>
  <c r="FY29" i="68"/>
  <c r="FZ22" i="68"/>
  <c r="FY21" i="68"/>
  <c r="FZ144" i="68" l="1"/>
  <c r="FZ136" i="68"/>
  <c r="FZ128" i="68"/>
  <c r="FZ112" i="68"/>
  <c r="FZ104" i="68"/>
  <c r="FZ120" i="68"/>
  <c r="FZ96" i="68"/>
  <c r="FZ80" i="68"/>
  <c r="FZ72" i="68"/>
  <c r="FZ88" i="68"/>
  <c r="FZ64" i="68"/>
  <c r="FZ56" i="68"/>
  <c r="FZ135" i="68"/>
  <c r="FZ143" i="68"/>
  <c r="FZ127" i="68"/>
  <c r="FZ119" i="68"/>
  <c r="FZ103" i="68"/>
  <c r="FZ95" i="68"/>
  <c r="FZ111" i="68"/>
  <c r="FZ87" i="68"/>
  <c r="FZ79" i="68"/>
  <c r="FZ71" i="68"/>
  <c r="FZ63" i="68"/>
  <c r="FZ55" i="68"/>
  <c r="FZ142" i="68"/>
  <c r="FZ118" i="68"/>
  <c r="FZ134" i="68"/>
  <c r="FZ126" i="68"/>
  <c r="FZ110" i="68"/>
  <c r="FZ102" i="68"/>
  <c r="FZ86" i="68"/>
  <c r="FZ94" i="68"/>
  <c r="FZ78" i="68"/>
  <c r="FZ125" i="68"/>
  <c r="FZ70" i="68"/>
  <c r="FZ62" i="68"/>
  <c r="FZ133" i="68"/>
  <c r="FZ54" i="68"/>
  <c r="FZ141" i="68"/>
  <c r="FZ117" i="68"/>
  <c r="FZ93" i="68"/>
  <c r="FZ109" i="68"/>
  <c r="FZ85" i="68"/>
  <c r="FZ101" i="68"/>
  <c r="FZ77" i="68"/>
  <c r="FZ53" i="68"/>
  <c r="FZ61" i="68"/>
  <c r="FZ69" i="68"/>
  <c r="FZ92" i="68"/>
  <c r="FZ140" i="68"/>
  <c r="FZ124" i="68"/>
  <c r="FZ116" i="68"/>
  <c r="FZ52" i="68"/>
  <c r="FZ76" i="68"/>
  <c r="FZ60" i="68"/>
  <c r="FZ100" i="68"/>
  <c r="FZ84" i="68"/>
  <c r="FZ28" i="68"/>
  <c r="FZ91" i="68"/>
  <c r="FZ132" i="68"/>
  <c r="FZ68" i="68"/>
  <c r="FZ108" i="68"/>
  <c r="FZ67" i="68"/>
  <c r="FZ51" i="68"/>
  <c r="FZ83" i="68"/>
  <c r="FZ59" i="68"/>
  <c r="FZ27" i="68"/>
  <c r="FZ75" i="68"/>
  <c r="FZ139" i="68"/>
  <c r="FZ131" i="68"/>
  <c r="FZ115" i="68"/>
  <c r="FZ107" i="68"/>
  <c r="FZ138" i="68"/>
  <c r="FZ123" i="68"/>
  <c r="FZ99" i="68"/>
  <c r="FZ130" i="68"/>
  <c r="FZ129" i="68"/>
  <c r="FZ98" i="68"/>
  <c r="FZ82" i="68"/>
  <c r="FZ137" i="68"/>
  <c r="FZ122" i="68"/>
  <c r="FZ66" i="68"/>
  <c r="FZ106" i="68"/>
  <c r="FZ74" i="68"/>
  <c r="FZ50" i="68"/>
  <c r="FZ121" i="68"/>
  <c r="FZ73" i="68"/>
  <c r="FZ57" i="68"/>
  <c r="FZ114" i="68"/>
  <c r="FZ90" i="68"/>
  <c r="FZ58" i="68"/>
  <c r="FZ105" i="68"/>
  <c r="FZ113" i="68"/>
  <c r="FZ81" i="68"/>
  <c r="FZ89" i="68"/>
  <c r="FZ97" i="68"/>
  <c r="FZ65" i="68"/>
  <c r="FZ49" i="68"/>
  <c r="FZ145" i="68"/>
  <c r="FZ29" i="68"/>
  <c r="FZ21" i="68"/>
  <c r="GA22" i="68"/>
  <c r="GA136" i="68" l="1"/>
  <c r="GA144" i="68"/>
  <c r="GA128" i="68"/>
  <c r="GA120" i="68"/>
  <c r="GA112" i="68"/>
  <c r="GA96" i="68"/>
  <c r="GA104" i="68"/>
  <c r="GA88" i="68"/>
  <c r="GA72" i="68"/>
  <c r="GA56" i="68"/>
  <c r="GA80" i="68"/>
  <c r="GA64" i="68"/>
  <c r="GA143" i="68"/>
  <c r="GA127" i="68"/>
  <c r="GA119" i="68"/>
  <c r="GA95" i="68"/>
  <c r="GA111" i="68"/>
  <c r="GA103" i="68"/>
  <c r="GA135" i="68"/>
  <c r="GA87" i="68"/>
  <c r="GA79" i="68"/>
  <c r="GA71" i="68"/>
  <c r="GA63" i="68"/>
  <c r="GA55" i="68"/>
  <c r="GA142" i="68"/>
  <c r="GA118" i="68"/>
  <c r="GA134" i="68"/>
  <c r="GA126" i="68"/>
  <c r="GA102" i="68"/>
  <c r="GA86" i="68"/>
  <c r="GA94" i="68"/>
  <c r="GA110" i="68"/>
  <c r="GA78" i="68"/>
  <c r="GA54" i="68"/>
  <c r="GA62" i="68"/>
  <c r="GA141" i="68"/>
  <c r="GA125" i="68"/>
  <c r="GA85" i="68"/>
  <c r="GA101" i="68"/>
  <c r="GA70" i="68"/>
  <c r="GA117" i="68"/>
  <c r="GA133" i="68"/>
  <c r="GA109" i="68"/>
  <c r="GA77" i="68"/>
  <c r="GA69" i="68"/>
  <c r="GA53" i="68"/>
  <c r="GA140" i="68"/>
  <c r="GA132" i="68"/>
  <c r="GA93" i="68"/>
  <c r="GA61" i="68"/>
  <c r="GA108" i="68"/>
  <c r="GA124" i="68"/>
  <c r="GA116" i="68"/>
  <c r="GA92" i="68"/>
  <c r="GA84" i="68"/>
  <c r="GA60" i="68"/>
  <c r="GA28" i="68"/>
  <c r="GA100" i="68"/>
  <c r="GA52" i="68"/>
  <c r="GA68" i="68"/>
  <c r="GA83" i="68"/>
  <c r="GA91" i="68"/>
  <c r="GA67" i="68"/>
  <c r="GA51" i="68"/>
  <c r="GA59" i="68"/>
  <c r="GA27" i="68"/>
  <c r="GA76" i="68"/>
  <c r="GA75" i="68"/>
  <c r="GA139" i="68"/>
  <c r="GA107" i="68"/>
  <c r="GA138" i="68"/>
  <c r="GA123" i="68"/>
  <c r="GA115" i="68"/>
  <c r="GA99" i="68"/>
  <c r="GA131" i="68"/>
  <c r="GA98" i="68"/>
  <c r="GA90" i="68"/>
  <c r="GA82" i="68"/>
  <c r="GA130" i="68"/>
  <c r="GA137" i="68"/>
  <c r="GA74" i="68"/>
  <c r="GA66" i="68"/>
  <c r="GA106" i="68"/>
  <c r="GA114" i="68"/>
  <c r="GA50" i="68"/>
  <c r="GA122" i="68"/>
  <c r="GA58" i="68"/>
  <c r="GA129" i="68"/>
  <c r="GA105" i="68"/>
  <c r="GA81" i="68"/>
  <c r="GA113" i="68"/>
  <c r="GA57" i="68"/>
  <c r="GA89" i="68"/>
  <c r="GA97" i="68"/>
  <c r="GA65" i="68"/>
  <c r="GA73" i="68"/>
  <c r="GA121" i="68"/>
  <c r="GA49" i="68"/>
  <c r="GA145" i="68"/>
  <c r="GA29" i="68"/>
  <c r="GA21" i="68"/>
  <c r="GB22" i="68"/>
  <c r="GB136" i="68" l="1"/>
  <c r="GB144" i="68"/>
  <c r="GB128" i="68"/>
  <c r="GB120" i="68"/>
  <c r="GB112" i="68"/>
  <c r="GB96" i="68"/>
  <c r="GB104" i="68"/>
  <c r="GB88" i="68"/>
  <c r="GB80" i="68"/>
  <c r="GB72" i="68"/>
  <c r="GB64" i="68"/>
  <c r="GB56" i="68"/>
  <c r="GB143" i="68"/>
  <c r="GB127" i="68"/>
  <c r="GB119" i="68"/>
  <c r="GB135" i="68"/>
  <c r="GB111" i="68"/>
  <c r="GB103" i="68"/>
  <c r="GB87" i="68"/>
  <c r="GB79" i="68"/>
  <c r="GB71" i="68"/>
  <c r="GB63" i="68"/>
  <c r="GB55" i="68"/>
  <c r="GB142" i="68"/>
  <c r="GB95" i="68"/>
  <c r="GB118" i="68"/>
  <c r="GB126" i="68"/>
  <c r="GB134" i="68"/>
  <c r="GB110" i="68"/>
  <c r="GB94" i="68"/>
  <c r="GB102" i="68"/>
  <c r="GB133" i="68"/>
  <c r="GB62" i="68"/>
  <c r="GB78" i="68"/>
  <c r="GB54" i="68"/>
  <c r="GB141" i="68"/>
  <c r="GB70" i="68"/>
  <c r="GB125" i="68"/>
  <c r="GB93" i="68"/>
  <c r="GB86" i="68"/>
  <c r="GB117" i="68"/>
  <c r="GB109" i="68"/>
  <c r="GB85" i="68"/>
  <c r="GB61" i="68"/>
  <c r="GB132" i="68"/>
  <c r="GB101" i="68"/>
  <c r="GB69" i="68"/>
  <c r="GB124" i="68"/>
  <c r="GB77" i="68"/>
  <c r="GB140" i="68"/>
  <c r="GB53" i="68"/>
  <c r="GB116" i="68"/>
  <c r="GB92" i="68"/>
  <c r="GB84" i="68"/>
  <c r="GB108" i="68"/>
  <c r="GB76" i="68"/>
  <c r="GB60" i="68"/>
  <c r="GB28" i="68"/>
  <c r="GB91" i="68"/>
  <c r="GB83" i="68"/>
  <c r="GB59" i="68"/>
  <c r="GB52" i="68"/>
  <c r="GB75" i="68"/>
  <c r="GB100" i="68"/>
  <c r="GB67" i="68"/>
  <c r="GB27" i="68"/>
  <c r="GB139" i="68"/>
  <c r="GB68" i="68"/>
  <c r="GB138" i="68"/>
  <c r="GB123" i="68"/>
  <c r="GB115" i="68"/>
  <c r="GB51" i="68"/>
  <c r="GB131" i="68"/>
  <c r="GB99" i="68"/>
  <c r="GB130" i="68"/>
  <c r="GB66" i="68"/>
  <c r="GB107" i="68"/>
  <c r="GB50" i="68"/>
  <c r="GB106" i="68"/>
  <c r="GB114" i="68"/>
  <c r="GB122" i="68"/>
  <c r="GB74" i="68"/>
  <c r="GB121" i="68"/>
  <c r="GB98" i="68"/>
  <c r="GB90" i="68"/>
  <c r="GB82" i="68"/>
  <c r="GB49" i="68"/>
  <c r="GB129" i="68"/>
  <c r="GB81" i="68"/>
  <c r="GB89" i="68"/>
  <c r="GB97" i="68"/>
  <c r="GB73" i="68"/>
  <c r="GB65" i="68"/>
  <c r="GB58" i="68"/>
  <c r="GB137" i="68"/>
  <c r="GB105" i="68"/>
  <c r="GB57" i="68"/>
  <c r="GB113" i="68"/>
  <c r="GB145" i="68"/>
  <c r="GB29" i="68"/>
  <c r="GC22" i="68"/>
  <c r="GB21" i="68"/>
  <c r="GC136" i="68" l="1"/>
  <c r="GC144" i="68"/>
  <c r="GC128" i="68"/>
  <c r="GC120" i="68"/>
  <c r="GC112" i="68"/>
  <c r="GC104" i="68"/>
  <c r="GC96" i="68"/>
  <c r="GC72" i="68"/>
  <c r="GC88" i="68"/>
  <c r="GC64" i="68"/>
  <c r="GC80" i="68"/>
  <c r="GC143" i="68"/>
  <c r="GC56" i="68"/>
  <c r="GC135" i="68"/>
  <c r="GC127" i="68"/>
  <c r="GC111" i="68"/>
  <c r="GC95" i="68"/>
  <c r="GC119" i="68"/>
  <c r="GC103" i="68"/>
  <c r="GC79" i="68"/>
  <c r="GC71" i="68"/>
  <c r="GC87" i="68"/>
  <c r="GC63" i="68"/>
  <c r="GC110" i="68"/>
  <c r="GC55" i="68"/>
  <c r="GC142" i="68"/>
  <c r="GC118" i="68"/>
  <c r="GC126" i="68"/>
  <c r="GC102" i="68"/>
  <c r="GC134" i="68"/>
  <c r="GC94" i="68"/>
  <c r="GC86" i="68"/>
  <c r="GC78" i="68"/>
  <c r="GC70" i="68"/>
  <c r="GC54" i="68"/>
  <c r="GC141" i="68"/>
  <c r="GC62" i="68"/>
  <c r="GC117" i="68"/>
  <c r="GC101" i="68"/>
  <c r="GC133" i="68"/>
  <c r="GC109" i="68"/>
  <c r="GC125" i="68"/>
  <c r="GC85" i="68"/>
  <c r="GC69" i="68"/>
  <c r="GC140" i="68"/>
  <c r="GC93" i="68"/>
  <c r="GC77" i="68"/>
  <c r="GC61" i="68"/>
  <c r="GC53" i="68"/>
  <c r="GC132" i="68"/>
  <c r="GC76" i="68"/>
  <c r="GC108" i="68"/>
  <c r="GC100" i="68"/>
  <c r="GC116" i="68"/>
  <c r="GC92" i="68"/>
  <c r="GC52" i="68"/>
  <c r="GC60" i="68"/>
  <c r="GC84" i="68"/>
  <c r="GC28" i="68"/>
  <c r="GC124" i="68"/>
  <c r="GC75" i="68"/>
  <c r="GC68" i="68"/>
  <c r="GC59" i="68"/>
  <c r="GC139" i="68"/>
  <c r="GC27" i="68"/>
  <c r="GC51" i="68"/>
  <c r="GC83" i="68"/>
  <c r="GC123" i="68"/>
  <c r="GC115" i="68"/>
  <c r="GC91" i="68"/>
  <c r="GC131" i="68"/>
  <c r="GC107" i="68"/>
  <c r="GC138" i="68"/>
  <c r="GC99" i="68"/>
  <c r="GC67" i="68"/>
  <c r="GC130" i="68"/>
  <c r="GC74" i="68"/>
  <c r="GC66" i="68"/>
  <c r="GC106" i="68"/>
  <c r="GC114" i="68"/>
  <c r="GC122" i="68"/>
  <c r="GC129" i="68"/>
  <c r="GC82" i="68"/>
  <c r="GC98" i="68"/>
  <c r="GC90" i="68"/>
  <c r="GC137" i="68"/>
  <c r="GC73" i="68"/>
  <c r="GC97" i="68"/>
  <c r="GC65" i="68"/>
  <c r="GC50" i="68"/>
  <c r="GC121" i="68"/>
  <c r="GC113" i="68"/>
  <c r="GC81" i="68"/>
  <c r="GC89" i="68"/>
  <c r="GC105" i="68"/>
  <c r="GC57" i="68"/>
  <c r="GC58" i="68"/>
  <c r="GC49" i="68"/>
  <c r="GC145" i="68"/>
  <c r="GC29" i="68"/>
  <c r="GD22" i="68"/>
  <c r="GC21" i="68"/>
  <c r="GD136" i="68" l="1"/>
  <c r="GD144" i="68"/>
  <c r="GD128" i="68"/>
  <c r="GD112" i="68"/>
  <c r="GD120" i="68"/>
  <c r="GD96" i="68"/>
  <c r="GD104" i="68"/>
  <c r="GD88" i="68"/>
  <c r="GD56" i="68"/>
  <c r="GD64" i="68"/>
  <c r="GD80" i="68"/>
  <c r="GD72" i="68"/>
  <c r="GD143" i="68"/>
  <c r="GD135" i="68"/>
  <c r="GD127" i="68"/>
  <c r="GD119" i="68"/>
  <c r="GD111" i="68"/>
  <c r="GD103" i="68"/>
  <c r="GD87" i="68"/>
  <c r="GD95" i="68"/>
  <c r="GD79" i="68"/>
  <c r="GD71" i="68"/>
  <c r="GD63" i="68"/>
  <c r="GD55" i="68"/>
  <c r="GD126" i="68"/>
  <c r="GD118" i="68"/>
  <c r="GD142" i="68"/>
  <c r="GD134" i="68"/>
  <c r="GD102" i="68"/>
  <c r="GD94" i="68"/>
  <c r="GD86" i="68"/>
  <c r="GD110" i="68"/>
  <c r="GD78" i="68"/>
  <c r="GD70" i="68"/>
  <c r="GD141" i="68"/>
  <c r="GD62" i="68"/>
  <c r="GD133" i="68"/>
  <c r="GD125" i="68"/>
  <c r="GD54" i="68"/>
  <c r="GD109" i="68"/>
  <c r="GD101" i="68"/>
  <c r="GD117" i="68"/>
  <c r="GD93" i="68"/>
  <c r="GD53" i="68"/>
  <c r="GD124" i="68"/>
  <c r="GD61" i="68"/>
  <c r="GD77" i="68"/>
  <c r="GD85" i="68"/>
  <c r="GD132" i="68"/>
  <c r="GD69" i="68"/>
  <c r="GD108" i="68"/>
  <c r="GD116" i="68"/>
  <c r="GD84" i="68"/>
  <c r="GD140" i="68"/>
  <c r="GD52" i="68"/>
  <c r="GD60" i="68"/>
  <c r="GD28" i="68"/>
  <c r="GD100" i="68"/>
  <c r="GD92" i="68"/>
  <c r="GD76" i="68"/>
  <c r="GD75" i="68"/>
  <c r="GD91" i="68"/>
  <c r="GD83" i="68"/>
  <c r="GD68" i="68"/>
  <c r="GD67" i="68"/>
  <c r="GD131" i="68"/>
  <c r="GD51" i="68"/>
  <c r="GD27" i="68"/>
  <c r="GD139" i="68"/>
  <c r="GD107" i="68"/>
  <c r="GD99" i="68"/>
  <c r="GD130" i="68"/>
  <c r="GD59" i="68"/>
  <c r="GD123" i="68"/>
  <c r="GD106" i="68"/>
  <c r="GD82" i="68"/>
  <c r="GD66" i="68"/>
  <c r="GD50" i="68"/>
  <c r="GD114" i="68"/>
  <c r="GD74" i="68"/>
  <c r="GD129" i="68"/>
  <c r="GD115" i="68"/>
  <c r="GD121" i="68"/>
  <c r="GD98" i="68"/>
  <c r="GD90" i="68"/>
  <c r="GD137" i="68"/>
  <c r="GD122" i="68"/>
  <c r="GD58" i="68"/>
  <c r="GD65" i="68"/>
  <c r="GD49" i="68"/>
  <c r="GD89" i="68"/>
  <c r="GD73" i="68"/>
  <c r="GD57" i="68"/>
  <c r="GD97" i="68"/>
  <c r="GD81" i="68"/>
  <c r="GD105" i="68"/>
  <c r="GD113" i="68"/>
  <c r="GD138" i="68"/>
  <c r="GD145" i="68"/>
  <c r="GD29" i="68"/>
  <c r="GD21" i="68"/>
  <c r="GE22" i="68"/>
  <c r="GE136" i="68" l="1"/>
  <c r="GE144" i="68"/>
  <c r="GE128" i="68"/>
  <c r="GE112" i="68"/>
  <c r="GE120" i="68"/>
  <c r="GE104" i="68"/>
  <c r="GE64" i="68"/>
  <c r="GE88" i="68"/>
  <c r="GE72" i="68"/>
  <c r="GE96" i="68"/>
  <c r="GE80" i="68"/>
  <c r="GE56" i="68"/>
  <c r="GE127" i="68"/>
  <c r="GE135" i="68"/>
  <c r="GE119" i="68"/>
  <c r="GE143" i="68"/>
  <c r="GE111" i="68"/>
  <c r="GE95" i="68"/>
  <c r="GE103" i="68"/>
  <c r="GE79" i="68"/>
  <c r="GE71" i="68"/>
  <c r="GE87" i="68"/>
  <c r="GE63" i="68"/>
  <c r="GE55" i="68"/>
  <c r="GE134" i="68"/>
  <c r="GE142" i="68"/>
  <c r="GE118" i="68"/>
  <c r="GE110" i="68"/>
  <c r="GE126" i="68"/>
  <c r="GE102" i="68"/>
  <c r="GE86" i="68"/>
  <c r="GE141" i="68"/>
  <c r="GE62" i="68"/>
  <c r="GE54" i="68"/>
  <c r="GE94" i="68"/>
  <c r="GE70" i="68"/>
  <c r="GE133" i="68"/>
  <c r="GE125" i="68"/>
  <c r="GE117" i="68"/>
  <c r="GE77" i="68"/>
  <c r="GE93" i="68"/>
  <c r="GE101" i="68"/>
  <c r="GE85" i="68"/>
  <c r="GE140" i="68"/>
  <c r="GE109" i="68"/>
  <c r="GE78" i="68"/>
  <c r="GE132" i="68"/>
  <c r="GE69" i="68"/>
  <c r="GE53" i="68"/>
  <c r="GE124" i="68"/>
  <c r="GE116" i="68"/>
  <c r="GE76" i="68"/>
  <c r="GE100" i="68"/>
  <c r="GE60" i="68"/>
  <c r="GE28" i="68"/>
  <c r="GE92" i="68"/>
  <c r="GE108" i="68"/>
  <c r="GE61" i="68"/>
  <c r="GE84" i="68"/>
  <c r="GE52" i="68"/>
  <c r="GE91" i="68"/>
  <c r="GE83" i="68"/>
  <c r="GE68" i="68"/>
  <c r="GE131" i="68"/>
  <c r="GE75" i="68"/>
  <c r="GE51" i="68"/>
  <c r="GE139" i="68"/>
  <c r="GE59" i="68"/>
  <c r="GE27" i="68"/>
  <c r="GE67" i="68"/>
  <c r="GE138" i="68"/>
  <c r="GE99" i="68"/>
  <c r="GE130" i="68"/>
  <c r="GE123" i="68"/>
  <c r="GE115" i="68"/>
  <c r="GE114" i="68"/>
  <c r="GE66" i="68"/>
  <c r="GE50" i="68"/>
  <c r="GE121" i="68"/>
  <c r="GE122" i="68"/>
  <c r="GE98" i="68"/>
  <c r="GE90" i="68"/>
  <c r="GE107" i="68"/>
  <c r="GE58" i="68"/>
  <c r="GE82" i="68"/>
  <c r="GE74" i="68"/>
  <c r="GE137" i="68"/>
  <c r="GE106" i="68"/>
  <c r="GE97" i="68"/>
  <c r="GE49" i="68"/>
  <c r="GE57" i="68"/>
  <c r="GE113" i="68"/>
  <c r="GE81" i="68"/>
  <c r="GE65" i="68"/>
  <c r="GE129" i="68"/>
  <c r="GE105" i="68"/>
  <c r="GE89" i="68"/>
  <c r="GE73" i="68"/>
  <c r="GE145" i="68"/>
  <c r="GE29" i="68"/>
  <c r="GE21" i="68"/>
  <c r="GF22" i="68"/>
  <c r="GF136" i="68" l="1"/>
  <c r="GF144" i="68"/>
  <c r="GF120" i="68"/>
  <c r="GF128" i="68"/>
  <c r="GF104" i="68"/>
  <c r="GF112" i="68"/>
  <c r="GF96" i="68"/>
  <c r="GF88" i="68"/>
  <c r="GF64" i="68"/>
  <c r="GF80" i="68"/>
  <c r="GF72" i="68"/>
  <c r="GF56" i="68"/>
  <c r="GF143" i="68"/>
  <c r="GF135" i="68"/>
  <c r="GF119" i="68"/>
  <c r="GF111" i="68"/>
  <c r="GF127" i="68"/>
  <c r="GF95" i="68"/>
  <c r="GF87" i="68"/>
  <c r="GF63" i="68"/>
  <c r="GF103" i="68"/>
  <c r="GF142" i="68"/>
  <c r="GF79" i="68"/>
  <c r="GF71" i="68"/>
  <c r="GF55" i="68"/>
  <c r="GF134" i="68"/>
  <c r="GF118" i="68"/>
  <c r="GF126" i="68"/>
  <c r="GF102" i="68"/>
  <c r="GF94" i="68"/>
  <c r="GF86" i="68"/>
  <c r="GF141" i="68"/>
  <c r="GF70" i="68"/>
  <c r="GF62" i="68"/>
  <c r="GF125" i="68"/>
  <c r="GF78" i="68"/>
  <c r="GF54" i="68"/>
  <c r="GF110" i="68"/>
  <c r="GF109" i="68"/>
  <c r="GF93" i="68"/>
  <c r="GF117" i="68"/>
  <c r="GF101" i="68"/>
  <c r="GF85" i="68"/>
  <c r="GF133" i="68"/>
  <c r="GF61" i="68"/>
  <c r="GF53" i="68"/>
  <c r="GF69" i="68"/>
  <c r="GF77" i="68"/>
  <c r="GF108" i="68"/>
  <c r="GF92" i="68"/>
  <c r="GF124" i="68"/>
  <c r="GF116" i="68"/>
  <c r="GF140" i="68"/>
  <c r="GF132" i="68"/>
  <c r="GF100" i="68"/>
  <c r="GF68" i="68"/>
  <c r="GF28" i="68"/>
  <c r="GF84" i="68"/>
  <c r="GF52" i="68"/>
  <c r="GF76" i="68"/>
  <c r="GF75" i="68"/>
  <c r="GF60" i="68"/>
  <c r="GF67" i="68"/>
  <c r="GF83" i="68"/>
  <c r="GF51" i="68"/>
  <c r="GF91" i="68"/>
  <c r="GF139" i="68"/>
  <c r="GF59" i="68"/>
  <c r="GF27" i="68"/>
  <c r="GF99" i="68"/>
  <c r="GF131" i="68"/>
  <c r="GF123" i="68"/>
  <c r="GF115" i="68"/>
  <c r="GF107" i="68"/>
  <c r="GF138" i="68"/>
  <c r="GF130" i="68"/>
  <c r="GF122" i="68"/>
  <c r="GF50" i="68"/>
  <c r="GF114" i="68"/>
  <c r="GF98" i="68"/>
  <c r="GF90" i="68"/>
  <c r="GF113" i="68"/>
  <c r="GF74" i="68"/>
  <c r="GF129" i="68"/>
  <c r="GF82" i="68"/>
  <c r="GF106" i="68"/>
  <c r="GF58" i="68"/>
  <c r="GF137" i="68"/>
  <c r="GF57" i="68"/>
  <c r="GF97" i="68"/>
  <c r="GF89" i="68"/>
  <c r="GF73" i="68"/>
  <c r="GF66" i="68"/>
  <c r="GF121" i="68"/>
  <c r="GF105" i="68"/>
  <c r="GF81" i="68"/>
  <c r="GF65" i="68"/>
  <c r="GF49" i="68"/>
  <c r="GF145" i="68"/>
  <c r="GF29" i="68"/>
  <c r="GG22" i="68"/>
  <c r="GF21" i="68"/>
  <c r="GG144" i="68" l="1"/>
  <c r="GG136" i="68"/>
  <c r="GG128" i="68"/>
  <c r="GG112" i="68"/>
  <c r="GG120" i="68"/>
  <c r="GG104" i="68"/>
  <c r="GG96" i="68"/>
  <c r="GG88" i="68"/>
  <c r="GG80" i="68"/>
  <c r="GG72" i="68"/>
  <c r="GG56" i="68"/>
  <c r="GG64" i="68"/>
  <c r="GG135" i="68"/>
  <c r="GG119" i="68"/>
  <c r="GG143" i="68"/>
  <c r="GG127" i="68"/>
  <c r="GG111" i="68"/>
  <c r="GG95" i="68"/>
  <c r="GG103" i="68"/>
  <c r="GG87" i="68"/>
  <c r="GG79" i="68"/>
  <c r="GG71" i="68"/>
  <c r="GG63" i="68"/>
  <c r="GG55" i="68"/>
  <c r="GG110" i="68"/>
  <c r="GG142" i="68"/>
  <c r="GG118" i="68"/>
  <c r="GG126" i="68"/>
  <c r="GG134" i="68"/>
  <c r="GG102" i="68"/>
  <c r="GG86" i="68"/>
  <c r="GG94" i="68"/>
  <c r="GG141" i="68"/>
  <c r="GG54" i="68"/>
  <c r="GG78" i="68"/>
  <c r="GG70" i="68"/>
  <c r="GG62" i="68"/>
  <c r="GG133" i="68"/>
  <c r="GG77" i="68"/>
  <c r="GG117" i="68"/>
  <c r="GG109" i="68"/>
  <c r="GG93" i="68"/>
  <c r="GG85" i="68"/>
  <c r="GG53" i="68"/>
  <c r="GG125" i="68"/>
  <c r="GG140" i="68"/>
  <c r="GG101" i="68"/>
  <c r="GG61" i="68"/>
  <c r="GG69" i="68"/>
  <c r="GG132" i="68"/>
  <c r="GG124" i="68"/>
  <c r="GG116" i="68"/>
  <c r="GG92" i="68"/>
  <c r="GG100" i="68"/>
  <c r="GG84" i="68"/>
  <c r="GG68" i="68"/>
  <c r="GG52" i="68"/>
  <c r="GG108" i="68"/>
  <c r="GG60" i="68"/>
  <c r="GG75" i="68"/>
  <c r="GG28" i="68"/>
  <c r="GG91" i="68"/>
  <c r="GG83" i="68"/>
  <c r="GG131" i="68"/>
  <c r="GG67" i="68"/>
  <c r="GG51" i="68"/>
  <c r="GG139" i="68"/>
  <c r="GG27" i="68"/>
  <c r="GG99" i="68"/>
  <c r="GG130" i="68"/>
  <c r="GG59" i="68"/>
  <c r="GG115" i="68"/>
  <c r="GG107" i="68"/>
  <c r="GG138" i="68"/>
  <c r="GG74" i="68"/>
  <c r="GG50" i="68"/>
  <c r="GG121" i="68"/>
  <c r="GG114" i="68"/>
  <c r="GG90" i="68"/>
  <c r="GG129" i="68"/>
  <c r="GG123" i="68"/>
  <c r="GG98" i="68"/>
  <c r="GG82" i="68"/>
  <c r="GG76" i="68"/>
  <c r="GG106" i="68"/>
  <c r="GG137" i="68"/>
  <c r="GG66" i="68"/>
  <c r="GG58" i="68"/>
  <c r="GG113" i="68"/>
  <c r="GG97" i="68"/>
  <c r="GG89" i="68"/>
  <c r="GG49" i="68"/>
  <c r="GG122" i="68"/>
  <c r="GG105" i="68"/>
  <c r="GG73" i="68"/>
  <c r="GG57" i="68"/>
  <c r="GG65" i="68"/>
  <c r="GG81" i="68"/>
  <c r="GG145" i="68"/>
  <c r="GG29" i="68"/>
  <c r="GH22" i="68"/>
  <c r="GG21" i="68"/>
  <c r="GH144" i="68" l="1"/>
  <c r="GH136" i="68"/>
  <c r="GH128" i="68"/>
  <c r="GH120" i="68"/>
  <c r="GH112" i="68"/>
  <c r="GH104" i="68"/>
  <c r="GH96" i="68"/>
  <c r="GH80" i="68"/>
  <c r="GH72" i="68"/>
  <c r="GH88" i="68"/>
  <c r="GH64" i="68"/>
  <c r="GH56" i="68"/>
  <c r="GH135" i="68"/>
  <c r="GH127" i="68"/>
  <c r="GH103" i="68"/>
  <c r="GH95" i="68"/>
  <c r="GH143" i="68"/>
  <c r="GH119" i="68"/>
  <c r="GH111" i="68"/>
  <c r="GH71" i="68"/>
  <c r="GH87" i="68"/>
  <c r="GH79" i="68"/>
  <c r="GH55" i="68"/>
  <c r="GH63" i="68"/>
  <c r="GH142" i="68"/>
  <c r="GH118" i="68"/>
  <c r="GH134" i="68"/>
  <c r="GH126" i="68"/>
  <c r="GH78" i="68"/>
  <c r="GH110" i="68"/>
  <c r="GH102" i="68"/>
  <c r="GH86" i="68"/>
  <c r="GH94" i="68"/>
  <c r="GH70" i="68"/>
  <c r="GH62" i="68"/>
  <c r="GH133" i="68"/>
  <c r="GH54" i="68"/>
  <c r="GH117" i="68"/>
  <c r="GH93" i="68"/>
  <c r="GH109" i="68"/>
  <c r="GH101" i="68"/>
  <c r="GH141" i="68"/>
  <c r="GH140" i="68"/>
  <c r="GH85" i="68"/>
  <c r="GH77" i="68"/>
  <c r="GH53" i="68"/>
  <c r="GH61" i="68"/>
  <c r="GH69" i="68"/>
  <c r="GH125" i="68"/>
  <c r="GH132" i="68"/>
  <c r="GH84" i="68"/>
  <c r="GH100" i="68"/>
  <c r="GH108" i="68"/>
  <c r="GH68" i="68"/>
  <c r="GH52" i="68"/>
  <c r="GH76" i="68"/>
  <c r="GH116" i="68"/>
  <c r="GH92" i="68"/>
  <c r="GH124" i="68"/>
  <c r="GH60" i="68"/>
  <c r="GH28" i="68"/>
  <c r="GH83" i="68"/>
  <c r="GH91" i="68"/>
  <c r="GH75" i="68"/>
  <c r="GH67" i="68"/>
  <c r="GH51" i="68"/>
  <c r="GH59" i="68"/>
  <c r="GH27" i="68"/>
  <c r="GH139" i="68"/>
  <c r="GH115" i="68"/>
  <c r="GH131" i="68"/>
  <c r="GH107" i="68"/>
  <c r="GH123" i="68"/>
  <c r="GH114" i="68"/>
  <c r="GH90" i="68"/>
  <c r="GH58" i="68"/>
  <c r="GH50" i="68"/>
  <c r="GH129" i="68"/>
  <c r="GH99" i="68"/>
  <c r="GH138" i="68"/>
  <c r="GH130" i="68"/>
  <c r="GH98" i="68"/>
  <c r="GH82" i="68"/>
  <c r="GH122" i="68"/>
  <c r="GH74" i="68"/>
  <c r="GH66" i="68"/>
  <c r="GH73" i="68"/>
  <c r="GH121" i="68"/>
  <c r="GH49" i="68"/>
  <c r="GH65" i="68"/>
  <c r="GH105" i="68"/>
  <c r="GH57" i="68"/>
  <c r="GH106" i="68"/>
  <c r="GH113" i="68"/>
  <c r="GH81" i="68"/>
  <c r="GH97" i="68"/>
  <c r="GH137" i="68"/>
  <c r="GH89" i="68"/>
  <c r="GH145" i="68"/>
  <c r="GH29" i="68"/>
  <c r="GI22" i="68"/>
  <c r="GH21" i="68"/>
  <c r="GI144" i="68" l="1"/>
  <c r="GI136" i="68"/>
  <c r="GI128" i="68"/>
  <c r="GI120" i="68"/>
  <c r="GI112" i="68"/>
  <c r="GI96" i="68"/>
  <c r="GI104" i="68"/>
  <c r="GI72" i="68"/>
  <c r="GI80" i="68"/>
  <c r="GI88" i="68"/>
  <c r="GI56" i="68"/>
  <c r="GI64" i="68"/>
  <c r="GI143" i="68"/>
  <c r="GI135" i="68"/>
  <c r="GI127" i="68"/>
  <c r="GI119" i="68"/>
  <c r="GI103" i="68"/>
  <c r="GI111" i="68"/>
  <c r="GI95" i="68"/>
  <c r="GI63" i="68"/>
  <c r="GI87" i="68"/>
  <c r="GI79" i="68"/>
  <c r="GI71" i="68"/>
  <c r="GI55" i="68"/>
  <c r="GI142" i="68"/>
  <c r="GI118" i="68"/>
  <c r="GI126" i="68"/>
  <c r="GI134" i="68"/>
  <c r="GI86" i="68"/>
  <c r="GI94" i="68"/>
  <c r="GI110" i="68"/>
  <c r="GI102" i="68"/>
  <c r="GI78" i="68"/>
  <c r="GI70" i="68"/>
  <c r="GI133" i="68"/>
  <c r="GI54" i="68"/>
  <c r="GI141" i="68"/>
  <c r="GI93" i="68"/>
  <c r="GI101" i="68"/>
  <c r="GI62" i="68"/>
  <c r="GI117" i="68"/>
  <c r="GI125" i="68"/>
  <c r="GI61" i="68"/>
  <c r="GI140" i="68"/>
  <c r="GI77" i="68"/>
  <c r="GI69" i="68"/>
  <c r="GI53" i="68"/>
  <c r="GI85" i="68"/>
  <c r="GI132" i="68"/>
  <c r="GI100" i="68"/>
  <c r="GI108" i="68"/>
  <c r="GI76" i="68"/>
  <c r="GI84" i="68"/>
  <c r="GI124" i="68"/>
  <c r="GI68" i="68"/>
  <c r="GI92" i="68"/>
  <c r="GI60" i="68"/>
  <c r="GI116" i="68"/>
  <c r="GI83" i="68"/>
  <c r="GI28" i="68"/>
  <c r="GI52" i="68"/>
  <c r="GI67" i="68"/>
  <c r="GI51" i="68"/>
  <c r="GI27" i="68"/>
  <c r="GI91" i="68"/>
  <c r="GI59" i="68"/>
  <c r="GI109" i="68"/>
  <c r="GI75" i="68"/>
  <c r="GI131" i="68"/>
  <c r="GI139" i="68"/>
  <c r="GI130" i="68"/>
  <c r="GI107" i="68"/>
  <c r="GI138" i="68"/>
  <c r="GI123" i="68"/>
  <c r="GI115" i="68"/>
  <c r="GI99" i="68"/>
  <c r="GI121" i="68"/>
  <c r="GI98" i="68"/>
  <c r="GI90" i="68"/>
  <c r="GI82" i="68"/>
  <c r="GI137" i="68"/>
  <c r="GI74" i="68"/>
  <c r="GI66" i="68"/>
  <c r="GI106" i="68"/>
  <c r="GI114" i="68"/>
  <c r="GI50" i="68"/>
  <c r="GI129" i="68"/>
  <c r="GI49" i="68"/>
  <c r="GI105" i="68"/>
  <c r="GI58" i="68"/>
  <c r="GI113" i="68"/>
  <c r="GI57" i="68"/>
  <c r="GI89" i="68"/>
  <c r="GI122" i="68"/>
  <c r="GI97" i="68"/>
  <c r="GI65" i="68"/>
  <c r="GI81" i="68"/>
  <c r="GI73" i="68"/>
  <c r="GI145" i="68"/>
  <c r="GI29" i="68"/>
  <c r="GJ22" i="68"/>
  <c r="GI21" i="68"/>
  <c r="GJ136" i="68" l="1"/>
  <c r="GJ144" i="68"/>
  <c r="GJ128" i="68"/>
  <c r="GJ120" i="68"/>
  <c r="GJ104" i="68"/>
  <c r="GJ112" i="68"/>
  <c r="GJ96" i="68"/>
  <c r="GJ88" i="68"/>
  <c r="GJ80" i="68"/>
  <c r="GJ72" i="68"/>
  <c r="GJ64" i="68"/>
  <c r="GJ143" i="68"/>
  <c r="GJ56" i="68"/>
  <c r="GJ127" i="68"/>
  <c r="GJ119" i="68"/>
  <c r="GJ135" i="68"/>
  <c r="GJ95" i="68"/>
  <c r="GJ111" i="68"/>
  <c r="GJ63" i="68"/>
  <c r="GJ87" i="68"/>
  <c r="GJ79" i="68"/>
  <c r="GJ103" i="68"/>
  <c r="GJ55" i="68"/>
  <c r="GJ71" i="68"/>
  <c r="GJ134" i="68"/>
  <c r="GJ142" i="68"/>
  <c r="GJ126" i="68"/>
  <c r="GJ118" i="68"/>
  <c r="GJ86" i="68"/>
  <c r="GJ94" i="68"/>
  <c r="GJ110" i="68"/>
  <c r="GJ102" i="68"/>
  <c r="GJ62" i="68"/>
  <c r="GJ133" i="68"/>
  <c r="GJ78" i="68"/>
  <c r="GJ141" i="68"/>
  <c r="GJ70" i="68"/>
  <c r="GJ125" i="68"/>
  <c r="GJ101" i="68"/>
  <c r="GJ93" i="68"/>
  <c r="GJ117" i="68"/>
  <c r="GJ54" i="68"/>
  <c r="GJ109" i="68"/>
  <c r="GJ132" i="68"/>
  <c r="GJ69" i="68"/>
  <c r="GJ61" i="68"/>
  <c r="GJ85" i="68"/>
  <c r="GJ140" i="68"/>
  <c r="GJ124" i="68"/>
  <c r="GJ77" i="68"/>
  <c r="GJ53" i="68"/>
  <c r="GJ108" i="68"/>
  <c r="GJ116" i="68"/>
  <c r="GJ100" i="68"/>
  <c r="GJ68" i="68"/>
  <c r="GJ92" i="68"/>
  <c r="GJ76" i="68"/>
  <c r="GJ60" i="68"/>
  <c r="GJ52" i="68"/>
  <c r="GJ84" i="68"/>
  <c r="GJ28" i="68"/>
  <c r="GJ75" i="68"/>
  <c r="GJ83" i="68"/>
  <c r="GJ51" i="68"/>
  <c r="GJ59" i="68"/>
  <c r="GJ131" i="68"/>
  <c r="GJ91" i="68"/>
  <c r="GJ67" i="68"/>
  <c r="GJ27" i="68"/>
  <c r="GJ107" i="68"/>
  <c r="GJ138" i="68"/>
  <c r="GJ123" i="68"/>
  <c r="GJ115" i="68"/>
  <c r="GJ99" i="68"/>
  <c r="GJ130" i="68"/>
  <c r="GJ58" i="68"/>
  <c r="GJ137" i="68"/>
  <c r="GJ66" i="68"/>
  <c r="GJ74" i="68"/>
  <c r="GJ50" i="68"/>
  <c r="GJ106" i="68"/>
  <c r="GJ114" i="68"/>
  <c r="GJ122" i="68"/>
  <c r="GJ129" i="68"/>
  <c r="GJ139" i="68"/>
  <c r="GJ121" i="68"/>
  <c r="GJ113" i="68"/>
  <c r="GJ89" i="68"/>
  <c r="GJ49" i="68"/>
  <c r="GJ81" i="68"/>
  <c r="GJ73" i="68"/>
  <c r="GJ57" i="68"/>
  <c r="GJ82" i="68"/>
  <c r="GJ97" i="68"/>
  <c r="GJ65" i="68"/>
  <c r="GJ98" i="68"/>
  <c r="GJ105" i="68"/>
  <c r="GJ90" i="68"/>
  <c r="GJ145" i="68"/>
  <c r="GJ29" i="68"/>
  <c r="GK22" i="68"/>
  <c r="GJ21" i="68"/>
  <c r="GK128" i="68" l="1"/>
  <c r="GK136" i="68"/>
  <c r="GK144" i="68"/>
  <c r="GK112" i="68"/>
  <c r="GK120" i="68"/>
  <c r="GK104" i="68"/>
  <c r="GK64" i="68"/>
  <c r="GK80" i="68"/>
  <c r="GK72" i="68"/>
  <c r="GK96" i="68"/>
  <c r="GK88" i="68"/>
  <c r="GK56" i="68"/>
  <c r="GK143" i="68"/>
  <c r="GK135" i="68"/>
  <c r="GK119" i="68"/>
  <c r="GK127" i="68"/>
  <c r="GK111" i="68"/>
  <c r="GK87" i="68"/>
  <c r="GK103" i="68"/>
  <c r="GK95" i="68"/>
  <c r="GK79" i="68"/>
  <c r="GK71" i="68"/>
  <c r="GK55" i="68"/>
  <c r="GK142" i="68"/>
  <c r="GK63" i="68"/>
  <c r="GK134" i="68"/>
  <c r="GK118" i="68"/>
  <c r="GK126" i="68"/>
  <c r="GK102" i="68"/>
  <c r="GK94" i="68"/>
  <c r="GK110" i="68"/>
  <c r="GK62" i="68"/>
  <c r="GK133" i="68"/>
  <c r="GK54" i="68"/>
  <c r="GK78" i="68"/>
  <c r="GK70" i="68"/>
  <c r="GK141" i="68"/>
  <c r="GK93" i="68"/>
  <c r="GK86" i="68"/>
  <c r="GK109" i="68"/>
  <c r="GK101" i="68"/>
  <c r="GK125" i="68"/>
  <c r="GK117" i="68"/>
  <c r="GK85" i="68"/>
  <c r="GK132" i="68"/>
  <c r="GK69" i="68"/>
  <c r="GK124" i="68"/>
  <c r="GK77" i="68"/>
  <c r="GK61" i="68"/>
  <c r="GK53" i="68"/>
  <c r="GK140" i="68"/>
  <c r="GK116" i="68"/>
  <c r="GK108" i="68"/>
  <c r="GK92" i="68"/>
  <c r="GK84" i="68"/>
  <c r="GK68" i="68"/>
  <c r="GK100" i="68"/>
  <c r="GK76" i="68"/>
  <c r="GK52" i="68"/>
  <c r="GK60" i="68"/>
  <c r="GK91" i="68"/>
  <c r="GK83" i="68"/>
  <c r="GK67" i="68"/>
  <c r="GK59" i="68"/>
  <c r="GK27" i="68"/>
  <c r="GK139" i="68"/>
  <c r="GK75" i="68"/>
  <c r="GK28" i="68"/>
  <c r="GK51" i="68"/>
  <c r="GK123" i="68"/>
  <c r="GK115" i="68"/>
  <c r="GK131" i="68"/>
  <c r="GK107" i="68"/>
  <c r="GK99" i="68"/>
  <c r="GK130" i="68"/>
  <c r="GK58" i="68"/>
  <c r="GK50" i="68"/>
  <c r="GK74" i="68"/>
  <c r="GK66" i="68"/>
  <c r="GK106" i="68"/>
  <c r="GK114" i="68"/>
  <c r="GK122" i="68"/>
  <c r="GK82" i="68"/>
  <c r="GK121" i="68"/>
  <c r="GK98" i="68"/>
  <c r="GK90" i="68"/>
  <c r="GK113" i="68"/>
  <c r="GK73" i="68"/>
  <c r="GK49" i="68"/>
  <c r="GK137" i="68"/>
  <c r="GK97" i="68"/>
  <c r="GK81" i="68"/>
  <c r="GK65" i="68"/>
  <c r="GK57" i="68"/>
  <c r="GK129" i="68"/>
  <c r="GK89" i="68"/>
  <c r="GK138" i="68"/>
  <c r="GK105" i="68"/>
  <c r="GK145" i="68"/>
  <c r="GK29" i="68"/>
  <c r="GK21" i="68"/>
  <c r="GL22" i="68"/>
  <c r="GL136" i="68" l="1"/>
  <c r="GL128" i="68"/>
  <c r="GL144" i="68"/>
  <c r="GL112" i="68"/>
  <c r="GL120" i="68"/>
  <c r="GL104" i="68"/>
  <c r="GL96" i="68"/>
  <c r="GL88" i="68"/>
  <c r="GL80" i="68"/>
  <c r="GL72" i="68"/>
  <c r="GL56" i="68"/>
  <c r="GL64" i="68"/>
  <c r="GL143" i="68"/>
  <c r="GL135" i="68"/>
  <c r="GL127" i="68"/>
  <c r="GL111" i="68"/>
  <c r="GL95" i="68"/>
  <c r="GL119" i="68"/>
  <c r="GL103" i="68"/>
  <c r="GL79" i="68"/>
  <c r="GL71" i="68"/>
  <c r="GL87" i="68"/>
  <c r="GL63" i="68"/>
  <c r="GL110" i="68"/>
  <c r="GL126" i="68"/>
  <c r="GL142" i="68"/>
  <c r="GL134" i="68"/>
  <c r="GL102" i="68"/>
  <c r="GL94" i="68"/>
  <c r="GL118" i="68"/>
  <c r="GL86" i="68"/>
  <c r="GL54" i="68"/>
  <c r="GL78" i="68"/>
  <c r="GL70" i="68"/>
  <c r="GL55" i="68"/>
  <c r="GL109" i="68"/>
  <c r="GL101" i="68"/>
  <c r="GL117" i="68"/>
  <c r="GL85" i="68"/>
  <c r="GL62" i="68"/>
  <c r="GL141" i="68"/>
  <c r="GL125" i="68"/>
  <c r="GL93" i="68"/>
  <c r="GL69" i="68"/>
  <c r="GL53" i="68"/>
  <c r="GL140" i="68"/>
  <c r="GL61" i="68"/>
  <c r="GL77" i="68"/>
  <c r="GL133" i="68"/>
  <c r="GL76" i="68"/>
  <c r="GL108" i="68"/>
  <c r="GL132" i="68"/>
  <c r="GL116" i="68"/>
  <c r="GL100" i="68"/>
  <c r="GL68" i="68"/>
  <c r="GL84" i="68"/>
  <c r="GL52" i="68"/>
  <c r="GL60" i="68"/>
  <c r="GL28" i="68"/>
  <c r="GL75" i="68"/>
  <c r="GL124" i="68"/>
  <c r="GL59" i="68"/>
  <c r="GL91" i="68"/>
  <c r="GL67" i="68"/>
  <c r="GL83" i="68"/>
  <c r="GL51" i="68"/>
  <c r="GL27" i="68"/>
  <c r="GL123" i="68"/>
  <c r="GL115" i="68"/>
  <c r="GL138" i="68"/>
  <c r="GL107" i="68"/>
  <c r="GL131" i="68"/>
  <c r="GL99" i="68"/>
  <c r="GL139" i="68"/>
  <c r="GL92" i="68"/>
  <c r="GL122" i="68"/>
  <c r="GL58" i="68"/>
  <c r="GL106" i="68"/>
  <c r="GL82" i="68"/>
  <c r="GL114" i="68"/>
  <c r="GL129" i="68"/>
  <c r="GL66" i="68"/>
  <c r="GL130" i="68"/>
  <c r="GL98" i="68"/>
  <c r="GL90" i="68"/>
  <c r="GL137" i="68"/>
  <c r="GL74" i="68"/>
  <c r="GL113" i="68"/>
  <c r="GL65" i="68"/>
  <c r="GL57" i="68"/>
  <c r="GL50" i="68"/>
  <c r="GL89" i="68"/>
  <c r="GL73" i="68"/>
  <c r="GL81" i="68"/>
  <c r="GL121" i="68"/>
  <c r="GL97" i="68"/>
  <c r="GL105" i="68"/>
  <c r="GL49" i="68"/>
  <c r="GL145" i="68"/>
  <c r="GL29" i="68"/>
  <c r="GL21" i="68"/>
  <c r="GM22" i="68"/>
  <c r="GM136" i="68" l="1"/>
  <c r="GM144" i="68"/>
  <c r="GM128" i="68"/>
  <c r="GM112" i="68"/>
  <c r="GM120" i="68"/>
  <c r="GM96" i="68"/>
  <c r="GM88" i="68"/>
  <c r="GM64" i="68"/>
  <c r="GM104" i="68"/>
  <c r="GM80" i="68"/>
  <c r="GM56" i="68"/>
  <c r="GM143" i="68"/>
  <c r="GM127" i="68"/>
  <c r="GM135" i="68"/>
  <c r="GM119" i="68"/>
  <c r="GM111" i="68"/>
  <c r="GM103" i="68"/>
  <c r="GM72" i="68"/>
  <c r="GM95" i="68"/>
  <c r="GM87" i="68"/>
  <c r="GM79" i="68"/>
  <c r="GM71" i="68"/>
  <c r="GM63" i="68"/>
  <c r="GM55" i="68"/>
  <c r="GM134" i="68"/>
  <c r="GM126" i="68"/>
  <c r="GM142" i="68"/>
  <c r="GM118" i="68"/>
  <c r="GM94" i="68"/>
  <c r="GM102" i="68"/>
  <c r="GM110" i="68"/>
  <c r="GM78" i="68"/>
  <c r="GM86" i="68"/>
  <c r="GM62" i="68"/>
  <c r="GM54" i="68"/>
  <c r="GM141" i="68"/>
  <c r="GM70" i="68"/>
  <c r="GM133" i="68"/>
  <c r="GM125" i="68"/>
  <c r="GM117" i="68"/>
  <c r="GM109" i="68"/>
  <c r="GM93" i="68"/>
  <c r="GM101" i="68"/>
  <c r="GM61" i="68"/>
  <c r="GM53" i="68"/>
  <c r="GM124" i="68"/>
  <c r="GM85" i="68"/>
  <c r="GM77" i="68"/>
  <c r="GM140" i="68"/>
  <c r="GM132" i="68"/>
  <c r="GM69" i="68"/>
  <c r="GM108" i="68"/>
  <c r="GM116" i="68"/>
  <c r="GM84" i="68"/>
  <c r="GM100" i="68"/>
  <c r="GM68" i="68"/>
  <c r="GM76" i="68"/>
  <c r="GM60" i="68"/>
  <c r="GM28" i="68"/>
  <c r="GM92" i="68"/>
  <c r="GM52" i="68"/>
  <c r="GM83" i="68"/>
  <c r="GM67" i="68"/>
  <c r="GM27" i="68"/>
  <c r="GM91" i="68"/>
  <c r="GM131" i="68"/>
  <c r="GM75" i="68"/>
  <c r="GM51" i="68"/>
  <c r="GM107" i="68"/>
  <c r="GM139" i="68"/>
  <c r="GM99" i="68"/>
  <c r="GM130" i="68"/>
  <c r="GM59" i="68"/>
  <c r="GM138" i="68"/>
  <c r="GM106" i="68"/>
  <c r="GM115" i="68"/>
  <c r="GM114" i="68"/>
  <c r="GM66" i="68"/>
  <c r="GM50" i="68"/>
  <c r="GM129" i="68"/>
  <c r="GM121" i="68"/>
  <c r="GM122" i="68"/>
  <c r="GM98" i="68"/>
  <c r="GM90" i="68"/>
  <c r="GM74" i="68"/>
  <c r="GM137" i="68"/>
  <c r="GM123" i="68"/>
  <c r="GM58" i="68"/>
  <c r="GM65" i="68"/>
  <c r="GM73" i="68"/>
  <c r="GM97" i="68"/>
  <c r="GM81" i="68"/>
  <c r="GM57" i="68"/>
  <c r="GM49" i="68"/>
  <c r="GM89" i="68"/>
  <c r="GM113" i="68"/>
  <c r="GM82" i="68"/>
  <c r="GM105" i="68"/>
  <c r="GM145" i="68"/>
  <c r="GM29" i="68"/>
  <c r="GM21" i="68"/>
  <c r="GN22" i="68"/>
  <c r="GN136" i="68" l="1"/>
  <c r="GN144" i="68"/>
  <c r="GN120" i="68"/>
  <c r="GN128" i="68"/>
  <c r="GN112" i="68"/>
  <c r="GN104" i="68"/>
  <c r="GN96" i="68"/>
  <c r="GN88" i="68"/>
  <c r="GN72" i="68"/>
  <c r="GN64" i="68"/>
  <c r="GN56" i="68"/>
  <c r="GN80" i="68"/>
  <c r="GN127" i="68"/>
  <c r="GN135" i="68"/>
  <c r="GN119" i="68"/>
  <c r="GN143" i="68"/>
  <c r="GN103" i="68"/>
  <c r="GN111" i="68"/>
  <c r="GN95" i="68"/>
  <c r="GN87" i="68"/>
  <c r="GN79" i="68"/>
  <c r="GN71" i="68"/>
  <c r="GN142" i="68"/>
  <c r="GN55" i="68"/>
  <c r="GN134" i="68"/>
  <c r="GN126" i="68"/>
  <c r="GN118" i="68"/>
  <c r="GN63" i="68"/>
  <c r="GN102" i="68"/>
  <c r="GN110" i="68"/>
  <c r="GN86" i="68"/>
  <c r="GN141" i="68"/>
  <c r="GN94" i="68"/>
  <c r="GN70" i="68"/>
  <c r="GN54" i="68"/>
  <c r="GN133" i="68"/>
  <c r="GN62" i="68"/>
  <c r="GN125" i="68"/>
  <c r="GN77" i="68"/>
  <c r="GN109" i="68"/>
  <c r="GN78" i="68"/>
  <c r="GN93" i="68"/>
  <c r="GN117" i="68"/>
  <c r="GN101" i="68"/>
  <c r="GN85" i="68"/>
  <c r="GN140" i="68"/>
  <c r="GN61" i="68"/>
  <c r="GN53" i="68"/>
  <c r="GN132" i="68"/>
  <c r="GN69" i="68"/>
  <c r="GN124" i="68"/>
  <c r="GN116" i="68"/>
  <c r="GN76" i="68"/>
  <c r="GN68" i="68"/>
  <c r="GN60" i="68"/>
  <c r="GN92" i="68"/>
  <c r="GN28" i="68"/>
  <c r="GN100" i="68"/>
  <c r="GN84" i="68"/>
  <c r="GN108" i="68"/>
  <c r="GN91" i="68"/>
  <c r="GN83" i="68"/>
  <c r="GN52" i="68"/>
  <c r="GN67" i="68"/>
  <c r="GN51" i="68"/>
  <c r="GN75" i="68"/>
  <c r="GN59" i="68"/>
  <c r="GN27" i="68"/>
  <c r="GN99" i="68"/>
  <c r="GN130" i="68"/>
  <c r="GN131" i="68"/>
  <c r="GN123" i="68"/>
  <c r="GN115" i="68"/>
  <c r="GN66" i="68"/>
  <c r="GN58" i="68"/>
  <c r="GN122" i="68"/>
  <c r="GN107" i="68"/>
  <c r="GN74" i="68"/>
  <c r="GN121" i="68"/>
  <c r="GN138" i="68"/>
  <c r="GN114" i="68"/>
  <c r="GN98" i="68"/>
  <c r="GN90" i="68"/>
  <c r="GN82" i="68"/>
  <c r="GN139" i="68"/>
  <c r="GN57" i="68"/>
  <c r="GN50" i="68"/>
  <c r="GN113" i="68"/>
  <c r="GN97" i="68"/>
  <c r="GN89" i="68"/>
  <c r="GN73" i="68"/>
  <c r="GN129" i="68"/>
  <c r="GN81" i="68"/>
  <c r="GN137" i="68"/>
  <c r="GN65" i="68"/>
  <c r="GN105" i="68"/>
  <c r="GN106" i="68"/>
  <c r="GN49" i="68"/>
  <c r="GN145" i="68"/>
  <c r="GN29" i="68"/>
  <c r="GO22" i="68"/>
  <c r="GN21" i="68"/>
  <c r="GO136" i="68" l="1"/>
  <c r="GO144" i="68"/>
  <c r="GO128" i="68"/>
  <c r="GO120" i="68"/>
  <c r="GO112" i="68"/>
  <c r="GO104" i="68"/>
  <c r="GO64" i="68"/>
  <c r="GO88" i="68"/>
  <c r="GO96" i="68"/>
  <c r="GO80" i="68"/>
  <c r="GO72" i="68"/>
  <c r="GO56" i="68"/>
  <c r="GO143" i="68"/>
  <c r="GO135" i="68"/>
  <c r="GO119" i="68"/>
  <c r="GO127" i="68"/>
  <c r="GO111" i="68"/>
  <c r="GO103" i="68"/>
  <c r="GO95" i="68"/>
  <c r="GO87" i="68"/>
  <c r="GO71" i="68"/>
  <c r="GO142" i="68"/>
  <c r="GO55" i="68"/>
  <c r="GO79" i="68"/>
  <c r="GO118" i="68"/>
  <c r="GO63" i="68"/>
  <c r="GO126" i="68"/>
  <c r="GO134" i="68"/>
  <c r="GO110" i="68"/>
  <c r="GO78" i="68"/>
  <c r="GO102" i="68"/>
  <c r="GO141" i="68"/>
  <c r="GO70" i="68"/>
  <c r="GO62" i="68"/>
  <c r="GO54" i="68"/>
  <c r="GO94" i="68"/>
  <c r="GO86" i="68"/>
  <c r="GO101" i="68"/>
  <c r="GO133" i="68"/>
  <c r="GO117" i="68"/>
  <c r="GO109" i="68"/>
  <c r="GO93" i="68"/>
  <c r="GO125" i="68"/>
  <c r="GO85" i="68"/>
  <c r="GO53" i="68"/>
  <c r="GO140" i="68"/>
  <c r="GO77" i="68"/>
  <c r="GO61" i="68"/>
  <c r="GO69" i="68"/>
  <c r="GO108" i="68"/>
  <c r="GO124" i="68"/>
  <c r="GO116" i="68"/>
  <c r="GO132" i="68"/>
  <c r="GO100" i="68"/>
  <c r="GO76" i="68"/>
  <c r="GO28" i="68"/>
  <c r="GO84" i="68"/>
  <c r="GO68" i="68"/>
  <c r="GO52" i="68"/>
  <c r="GO92" i="68"/>
  <c r="GO75" i="68"/>
  <c r="GO91" i="68"/>
  <c r="GO83" i="68"/>
  <c r="GO59" i="68"/>
  <c r="GO60" i="68"/>
  <c r="GO67" i="68"/>
  <c r="GO51" i="68"/>
  <c r="GO27" i="68"/>
  <c r="GO123" i="68"/>
  <c r="GO99" i="68"/>
  <c r="GO139" i="68"/>
  <c r="GO131" i="68"/>
  <c r="GO115" i="68"/>
  <c r="GO107" i="68"/>
  <c r="GO138" i="68"/>
  <c r="GO122" i="68"/>
  <c r="GO50" i="68"/>
  <c r="GO130" i="68"/>
  <c r="GO114" i="68"/>
  <c r="GO90" i="68"/>
  <c r="GO113" i="68"/>
  <c r="GO129" i="68"/>
  <c r="GO98" i="68"/>
  <c r="GO82" i="68"/>
  <c r="GO106" i="68"/>
  <c r="GO137" i="68"/>
  <c r="GO58" i="68"/>
  <c r="GO74" i="68"/>
  <c r="GO66" i="68"/>
  <c r="GO97" i="68"/>
  <c r="GO89" i="68"/>
  <c r="GO49" i="68"/>
  <c r="GO121" i="68"/>
  <c r="GO105" i="68"/>
  <c r="GO73" i="68"/>
  <c r="GO57" i="68"/>
  <c r="GO81" i="68"/>
  <c r="GO65" i="68"/>
  <c r="GO145" i="68"/>
  <c r="GO29" i="68"/>
  <c r="GP22" i="68"/>
  <c r="GO21" i="68"/>
  <c r="GP144" i="68" l="1"/>
  <c r="GP136" i="68"/>
  <c r="GP128" i="68"/>
  <c r="GP120" i="68"/>
  <c r="GP112" i="68"/>
  <c r="GP104" i="68"/>
  <c r="GP96" i="68"/>
  <c r="GP88" i="68"/>
  <c r="GP80" i="68"/>
  <c r="GP72" i="68"/>
  <c r="GP64" i="68"/>
  <c r="GP56" i="68"/>
  <c r="GP143" i="68"/>
  <c r="GP127" i="68"/>
  <c r="GP119" i="68"/>
  <c r="GP135" i="68"/>
  <c r="GP111" i="68"/>
  <c r="GP95" i="68"/>
  <c r="GP71" i="68"/>
  <c r="GP103" i="68"/>
  <c r="GP87" i="68"/>
  <c r="GP79" i="68"/>
  <c r="GP63" i="68"/>
  <c r="GP55" i="68"/>
  <c r="GP142" i="68"/>
  <c r="GP118" i="68"/>
  <c r="GP134" i="68"/>
  <c r="GP126" i="68"/>
  <c r="GP110" i="68"/>
  <c r="GP102" i="68"/>
  <c r="GP86" i="68"/>
  <c r="GP94" i="68"/>
  <c r="GP141" i="68"/>
  <c r="GP78" i="68"/>
  <c r="GP125" i="68"/>
  <c r="GP70" i="68"/>
  <c r="GP62" i="68"/>
  <c r="GP133" i="68"/>
  <c r="GP77" i="68"/>
  <c r="GP117" i="68"/>
  <c r="GP93" i="68"/>
  <c r="GP109" i="68"/>
  <c r="GP85" i="68"/>
  <c r="GP101" i="68"/>
  <c r="GP54" i="68"/>
  <c r="GP61" i="68"/>
  <c r="GP53" i="68"/>
  <c r="GP69" i="68"/>
  <c r="GP140" i="68"/>
  <c r="GP132" i="68"/>
  <c r="GP124" i="68"/>
  <c r="GP116" i="68"/>
  <c r="GP92" i="68"/>
  <c r="GP100" i="68"/>
  <c r="GP108" i="68"/>
  <c r="GP68" i="68"/>
  <c r="GP52" i="68"/>
  <c r="GP76" i="68"/>
  <c r="GP84" i="68"/>
  <c r="GP60" i="68"/>
  <c r="GP75" i="68"/>
  <c r="GP28" i="68"/>
  <c r="GP83" i="68"/>
  <c r="GP131" i="68"/>
  <c r="GP91" i="68"/>
  <c r="GP67" i="68"/>
  <c r="GP51" i="68"/>
  <c r="GP27" i="68"/>
  <c r="GP139" i="68"/>
  <c r="GP99" i="68"/>
  <c r="GP130" i="68"/>
  <c r="GP115" i="68"/>
  <c r="GP107" i="68"/>
  <c r="GP138" i="68"/>
  <c r="GP106" i="68"/>
  <c r="GP121" i="68"/>
  <c r="GP123" i="68"/>
  <c r="GP114" i="68"/>
  <c r="GP90" i="68"/>
  <c r="GP50" i="68"/>
  <c r="GP129" i="68"/>
  <c r="GP59" i="68"/>
  <c r="GP98" i="68"/>
  <c r="GP82" i="68"/>
  <c r="GP74" i="68"/>
  <c r="GP137" i="68"/>
  <c r="GP122" i="68"/>
  <c r="GP66" i="68"/>
  <c r="GP97" i="68"/>
  <c r="GP65" i="68"/>
  <c r="GP57" i="68"/>
  <c r="GP58" i="68"/>
  <c r="GP73" i="68"/>
  <c r="GP89" i="68"/>
  <c r="GP105" i="68"/>
  <c r="GP113" i="68"/>
  <c r="GP81" i="68"/>
  <c r="GP49" i="68"/>
  <c r="GP145" i="68"/>
  <c r="GP29" i="68"/>
  <c r="GQ22" i="68"/>
  <c r="GP21" i="68"/>
  <c r="GQ144" i="68" l="1"/>
  <c r="GQ136" i="68"/>
  <c r="GQ120" i="68"/>
  <c r="GQ112" i="68"/>
  <c r="GQ128" i="68"/>
  <c r="GQ104" i="68"/>
  <c r="GQ96" i="68"/>
  <c r="GQ80" i="68"/>
  <c r="GQ72" i="68"/>
  <c r="GQ88" i="68"/>
  <c r="GQ56" i="68"/>
  <c r="GQ64" i="68"/>
  <c r="GQ143" i="68"/>
  <c r="GQ135" i="68"/>
  <c r="GQ127" i="68"/>
  <c r="GQ119" i="68"/>
  <c r="GQ103" i="68"/>
  <c r="GQ95" i="68"/>
  <c r="GQ111" i="68"/>
  <c r="GQ87" i="68"/>
  <c r="GQ79" i="68"/>
  <c r="GQ71" i="68"/>
  <c r="GQ63" i="68"/>
  <c r="GQ55" i="68"/>
  <c r="GQ142" i="68"/>
  <c r="GQ126" i="68"/>
  <c r="GQ118" i="68"/>
  <c r="GQ134" i="68"/>
  <c r="GQ102" i="68"/>
  <c r="GQ110" i="68"/>
  <c r="GQ86" i="68"/>
  <c r="GQ94" i="68"/>
  <c r="GQ54" i="68"/>
  <c r="GQ78" i="68"/>
  <c r="GQ70" i="68"/>
  <c r="GQ62" i="68"/>
  <c r="GQ141" i="68"/>
  <c r="GQ109" i="68"/>
  <c r="GQ85" i="68"/>
  <c r="GQ101" i="68"/>
  <c r="GQ125" i="68"/>
  <c r="GQ117" i="68"/>
  <c r="GQ77" i="68"/>
  <c r="GQ61" i="68"/>
  <c r="GQ140" i="68"/>
  <c r="GQ69" i="68"/>
  <c r="GQ53" i="68"/>
  <c r="GQ133" i="68"/>
  <c r="GQ92" i="68"/>
  <c r="GQ132" i="68"/>
  <c r="GQ93" i="68"/>
  <c r="GQ124" i="68"/>
  <c r="GQ116" i="68"/>
  <c r="GQ76" i="68"/>
  <c r="GQ52" i="68"/>
  <c r="GQ108" i="68"/>
  <c r="GQ68" i="68"/>
  <c r="GQ84" i="68"/>
  <c r="GQ60" i="68"/>
  <c r="GQ28" i="68"/>
  <c r="GQ91" i="68"/>
  <c r="GQ100" i="68"/>
  <c r="GQ83" i="68"/>
  <c r="GQ67" i="68"/>
  <c r="GQ51" i="68"/>
  <c r="GQ59" i="68"/>
  <c r="GQ75" i="68"/>
  <c r="GQ131" i="68"/>
  <c r="GQ27" i="68"/>
  <c r="GQ130" i="68"/>
  <c r="GQ107" i="68"/>
  <c r="GQ138" i="68"/>
  <c r="GQ139" i="68"/>
  <c r="GQ123" i="68"/>
  <c r="GQ115" i="68"/>
  <c r="GQ99" i="68"/>
  <c r="GQ122" i="68"/>
  <c r="GQ58" i="68"/>
  <c r="GQ129" i="68"/>
  <c r="GQ98" i="68"/>
  <c r="GQ90" i="68"/>
  <c r="GQ82" i="68"/>
  <c r="GQ137" i="68"/>
  <c r="GQ74" i="68"/>
  <c r="GQ66" i="68"/>
  <c r="GQ106" i="68"/>
  <c r="GQ121" i="68"/>
  <c r="GQ73" i="68"/>
  <c r="GQ49" i="68"/>
  <c r="GQ50" i="68"/>
  <c r="GQ105" i="68"/>
  <c r="GQ113" i="68"/>
  <c r="GQ57" i="68"/>
  <c r="GQ89" i="68"/>
  <c r="GQ97" i="68"/>
  <c r="GQ65" i="68"/>
  <c r="GQ114" i="68"/>
  <c r="GQ81" i="68"/>
  <c r="GQ145" i="68"/>
  <c r="GQ29" i="68"/>
  <c r="GQ21" i="68"/>
  <c r="GR22" i="68"/>
  <c r="GR136" i="68" l="1"/>
  <c r="GR144" i="68"/>
  <c r="GR128" i="68"/>
  <c r="GR120" i="68"/>
  <c r="GR112" i="68"/>
  <c r="GR96" i="68"/>
  <c r="GR104" i="68"/>
  <c r="GR72" i="68"/>
  <c r="GR64" i="68"/>
  <c r="GR56" i="68"/>
  <c r="GR80" i="68"/>
  <c r="GR88" i="68"/>
  <c r="GR143" i="68"/>
  <c r="GR127" i="68"/>
  <c r="GR119" i="68"/>
  <c r="GR111" i="68"/>
  <c r="GR135" i="68"/>
  <c r="GR103" i="68"/>
  <c r="GR95" i="68"/>
  <c r="GR87" i="68"/>
  <c r="GR79" i="68"/>
  <c r="GR71" i="68"/>
  <c r="GR63" i="68"/>
  <c r="GR55" i="68"/>
  <c r="GR142" i="68"/>
  <c r="GR118" i="68"/>
  <c r="GR134" i="68"/>
  <c r="GR126" i="68"/>
  <c r="GR86" i="68"/>
  <c r="GR110" i="68"/>
  <c r="GR94" i="68"/>
  <c r="GR62" i="68"/>
  <c r="GR133" i="68"/>
  <c r="GR54" i="68"/>
  <c r="GR78" i="68"/>
  <c r="GR102" i="68"/>
  <c r="GR70" i="68"/>
  <c r="GR85" i="68"/>
  <c r="GR125" i="68"/>
  <c r="GR101" i="68"/>
  <c r="GR93" i="68"/>
  <c r="GR141" i="68"/>
  <c r="GR117" i="68"/>
  <c r="GR109" i="68"/>
  <c r="GR53" i="68"/>
  <c r="GR140" i="68"/>
  <c r="GR132" i="68"/>
  <c r="GR69" i="68"/>
  <c r="GR61" i="68"/>
  <c r="GR77" i="68"/>
  <c r="GR84" i="68"/>
  <c r="GR124" i="68"/>
  <c r="GR108" i="68"/>
  <c r="GR116" i="68"/>
  <c r="GR92" i="68"/>
  <c r="GR100" i="68"/>
  <c r="GR68" i="68"/>
  <c r="GR76" i="68"/>
  <c r="GR60" i="68"/>
  <c r="GR52" i="68"/>
  <c r="GR83" i="68"/>
  <c r="GR91" i="68"/>
  <c r="GR28" i="68"/>
  <c r="GR51" i="68"/>
  <c r="GR59" i="68"/>
  <c r="GR75" i="68"/>
  <c r="GR139" i="68"/>
  <c r="GR67" i="68"/>
  <c r="GR27" i="68"/>
  <c r="GR107" i="68"/>
  <c r="GR138" i="68"/>
  <c r="GR123" i="68"/>
  <c r="GR115" i="68"/>
  <c r="GR131" i="68"/>
  <c r="GR98" i="68"/>
  <c r="GR90" i="68"/>
  <c r="GR82" i="68"/>
  <c r="GR74" i="68"/>
  <c r="GR137" i="68"/>
  <c r="GR66" i="68"/>
  <c r="GR50" i="68"/>
  <c r="GR106" i="68"/>
  <c r="GR130" i="68"/>
  <c r="GR114" i="68"/>
  <c r="GR122" i="68"/>
  <c r="GR129" i="68"/>
  <c r="GR105" i="68"/>
  <c r="GR81" i="68"/>
  <c r="GR57" i="68"/>
  <c r="GR121" i="68"/>
  <c r="GR113" i="68"/>
  <c r="GR89" i="68"/>
  <c r="GR49" i="68"/>
  <c r="GR73" i="68"/>
  <c r="GR58" i="68"/>
  <c r="GR97" i="68"/>
  <c r="GR65" i="68"/>
  <c r="GR99" i="68"/>
  <c r="GR145" i="68"/>
  <c r="GR29" i="68"/>
  <c r="GS22" i="68"/>
  <c r="GR21" i="68"/>
  <c r="GS128" i="68" l="1"/>
  <c r="GS120" i="68"/>
  <c r="GS136" i="68"/>
  <c r="GS144" i="68"/>
  <c r="GS104" i="68"/>
  <c r="GS112" i="68"/>
  <c r="GS96" i="68"/>
  <c r="GS88" i="68"/>
  <c r="GS80" i="68"/>
  <c r="GS72" i="68"/>
  <c r="GS64" i="68"/>
  <c r="GS143" i="68"/>
  <c r="GS56" i="68"/>
  <c r="GS135" i="68"/>
  <c r="GS119" i="68"/>
  <c r="GS103" i="68"/>
  <c r="GS127" i="68"/>
  <c r="GS95" i="68"/>
  <c r="GS111" i="68"/>
  <c r="GS79" i="68"/>
  <c r="GS71" i="68"/>
  <c r="GS55" i="68"/>
  <c r="GS63" i="68"/>
  <c r="GS87" i="68"/>
  <c r="GS134" i="68"/>
  <c r="GS142" i="68"/>
  <c r="GS118" i="68"/>
  <c r="GS126" i="68"/>
  <c r="GS86" i="68"/>
  <c r="GS102" i="68"/>
  <c r="GS94" i="68"/>
  <c r="GS110" i="68"/>
  <c r="GS62" i="68"/>
  <c r="GS133" i="68"/>
  <c r="GS78" i="68"/>
  <c r="GS70" i="68"/>
  <c r="GS54" i="68"/>
  <c r="GS141" i="68"/>
  <c r="GS125" i="68"/>
  <c r="GS93" i="68"/>
  <c r="GS117" i="68"/>
  <c r="GS101" i="68"/>
  <c r="GS132" i="68"/>
  <c r="GS69" i="68"/>
  <c r="GS109" i="68"/>
  <c r="GS77" i="68"/>
  <c r="GS61" i="68"/>
  <c r="GS85" i="68"/>
  <c r="GS53" i="68"/>
  <c r="GS116" i="68"/>
  <c r="GS124" i="68"/>
  <c r="GS100" i="68"/>
  <c r="GS68" i="68"/>
  <c r="GS108" i="68"/>
  <c r="GS92" i="68"/>
  <c r="GS76" i="68"/>
  <c r="GS52" i="68"/>
  <c r="GS140" i="68"/>
  <c r="GS84" i="68"/>
  <c r="GS60" i="68"/>
  <c r="GS28" i="68"/>
  <c r="GS75" i="68"/>
  <c r="GS91" i="68"/>
  <c r="GS83" i="68"/>
  <c r="GS51" i="68"/>
  <c r="GS67" i="68"/>
  <c r="GS59" i="68"/>
  <c r="GS27" i="68"/>
  <c r="GS139" i="68"/>
  <c r="GS131" i="68"/>
  <c r="GS123" i="68"/>
  <c r="GS115" i="68"/>
  <c r="GS107" i="68"/>
  <c r="GS138" i="68"/>
  <c r="GS99" i="68"/>
  <c r="GS130" i="68"/>
  <c r="GS137" i="68"/>
  <c r="GS58" i="68"/>
  <c r="GS50" i="68"/>
  <c r="GS74" i="68"/>
  <c r="GS66" i="68"/>
  <c r="GS106" i="68"/>
  <c r="GS114" i="68"/>
  <c r="GS122" i="68"/>
  <c r="GS129" i="68"/>
  <c r="GS82" i="68"/>
  <c r="GS121" i="68"/>
  <c r="GS49" i="68"/>
  <c r="GS73" i="68"/>
  <c r="GS98" i="68"/>
  <c r="GS81" i="68"/>
  <c r="GS113" i="68"/>
  <c r="GS97" i="68"/>
  <c r="GS65" i="68"/>
  <c r="GS105" i="68"/>
  <c r="GS90" i="68"/>
  <c r="GS89" i="68"/>
  <c r="GS57" i="68"/>
  <c r="GS145" i="68"/>
  <c r="GS29" i="68"/>
  <c r="GT22" i="68"/>
  <c r="GS21" i="68"/>
  <c r="GT144" i="68" l="1"/>
  <c r="GT128" i="68"/>
  <c r="GT136" i="68"/>
  <c r="GT120" i="68"/>
  <c r="GT112" i="68"/>
  <c r="GT88" i="68"/>
  <c r="GT96" i="68"/>
  <c r="GT104" i="68"/>
  <c r="GT80" i="68"/>
  <c r="GT72" i="68"/>
  <c r="GT56" i="68"/>
  <c r="GT64" i="68"/>
  <c r="GT143" i="68"/>
  <c r="GT135" i="68"/>
  <c r="GT127" i="68"/>
  <c r="GT119" i="68"/>
  <c r="GT111" i="68"/>
  <c r="GT103" i="68"/>
  <c r="GT95" i="68"/>
  <c r="GT79" i="68"/>
  <c r="GT71" i="68"/>
  <c r="GT87" i="68"/>
  <c r="GT55" i="68"/>
  <c r="GT142" i="68"/>
  <c r="GT63" i="68"/>
  <c r="GT134" i="68"/>
  <c r="GT110" i="68"/>
  <c r="GT126" i="68"/>
  <c r="GT118" i="68"/>
  <c r="GT102" i="68"/>
  <c r="GT94" i="68"/>
  <c r="GT62" i="68"/>
  <c r="GT133" i="68"/>
  <c r="GT125" i="68"/>
  <c r="GT54" i="68"/>
  <c r="GT78" i="68"/>
  <c r="GT70" i="68"/>
  <c r="GT141" i="68"/>
  <c r="GT93" i="68"/>
  <c r="GT109" i="68"/>
  <c r="GT101" i="68"/>
  <c r="GT86" i="68"/>
  <c r="GT117" i="68"/>
  <c r="GT77" i="68"/>
  <c r="GT85" i="68"/>
  <c r="GT132" i="68"/>
  <c r="GT69" i="68"/>
  <c r="GT53" i="68"/>
  <c r="GT124" i="68"/>
  <c r="GT61" i="68"/>
  <c r="GT140" i="68"/>
  <c r="GT108" i="68"/>
  <c r="GT92" i="68"/>
  <c r="GT84" i="68"/>
  <c r="GT68" i="68"/>
  <c r="GT52" i="68"/>
  <c r="GT60" i="68"/>
  <c r="GT116" i="68"/>
  <c r="GT100" i="68"/>
  <c r="GT76" i="68"/>
  <c r="GT28" i="68"/>
  <c r="GT91" i="68"/>
  <c r="GT83" i="68"/>
  <c r="GT139" i="68"/>
  <c r="GT59" i="68"/>
  <c r="GT67" i="68"/>
  <c r="GT75" i="68"/>
  <c r="GT131" i="68"/>
  <c r="GT27" i="68"/>
  <c r="GT123" i="68"/>
  <c r="GT115" i="68"/>
  <c r="GT138" i="68"/>
  <c r="GT107" i="68"/>
  <c r="GT99" i="68"/>
  <c r="GT130" i="68"/>
  <c r="GT66" i="68"/>
  <c r="GT58" i="68"/>
  <c r="GT50" i="68"/>
  <c r="GT106" i="68"/>
  <c r="GT82" i="68"/>
  <c r="GT51" i="68"/>
  <c r="GT114" i="68"/>
  <c r="GT121" i="68"/>
  <c r="GT98" i="68"/>
  <c r="GT90" i="68"/>
  <c r="GT74" i="68"/>
  <c r="GT113" i="68"/>
  <c r="GT65" i="68"/>
  <c r="GT57" i="68"/>
  <c r="GT89" i="68"/>
  <c r="GT81" i="68"/>
  <c r="GT73" i="68"/>
  <c r="GT137" i="68"/>
  <c r="GT129" i="68"/>
  <c r="GT97" i="68"/>
  <c r="GT49" i="68"/>
  <c r="GT105" i="68"/>
  <c r="GT122" i="68"/>
  <c r="GT145" i="68"/>
  <c r="GT29" i="68"/>
  <c r="GT21" i="68"/>
  <c r="GU22" i="68"/>
  <c r="GU136" i="68" l="1"/>
  <c r="GU128" i="68"/>
  <c r="GU144" i="68"/>
  <c r="GU120" i="68"/>
  <c r="GU104" i="68"/>
  <c r="GU80" i="68"/>
  <c r="GU112" i="68"/>
  <c r="GU96" i="68"/>
  <c r="GU72" i="68"/>
  <c r="GU64" i="68"/>
  <c r="GU88" i="68"/>
  <c r="GU56" i="68"/>
  <c r="GU143" i="68"/>
  <c r="GU127" i="68"/>
  <c r="GU135" i="68"/>
  <c r="GU119" i="68"/>
  <c r="GU111" i="68"/>
  <c r="GU95" i="68"/>
  <c r="GU79" i="68"/>
  <c r="GU71" i="68"/>
  <c r="GU87" i="68"/>
  <c r="GU103" i="68"/>
  <c r="GU63" i="68"/>
  <c r="GU110" i="68"/>
  <c r="GU134" i="68"/>
  <c r="GU142" i="68"/>
  <c r="GU55" i="68"/>
  <c r="GU118" i="68"/>
  <c r="GU94" i="68"/>
  <c r="GU86" i="68"/>
  <c r="GU54" i="68"/>
  <c r="GU125" i="68"/>
  <c r="GU126" i="68"/>
  <c r="GU78" i="68"/>
  <c r="GU102" i="68"/>
  <c r="GU101" i="68"/>
  <c r="GU85" i="68"/>
  <c r="GU109" i="68"/>
  <c r="GU141" i="68"/>
  <c r="GU70" i="68"/>
  <c r="GU133" i="68"/>
  <c r="GU62" i="68"/>
  <c r="GU117" i="68"/>
  <c r="GU69" i="68"/>
  <c r="GU61" i="68"/>
  <c r="GU53" i="68"/>
  <c r="GU140" i="68"/>
  <c r="GU77" i="68"/>
  <c r="GU93" i="68"/>
  <c r="GU132" i="68"/>
  <c r="GU76" i="68"/>
  <c r="GU124" i="68"/>
  <c r="GU108" i="68"/>
  <c r="GU116" i="68"/>
  <c r="GU100" i="68"/>
  <c r="GU68" i="68"/>
  <c r="GU60" i="68"/>
  <c r="GU28" i="68"/>
  <c r="GU92" i="68"/>
  <c r="GU52" i="68"/>
  <c r="GU84" i="68"/>
  <c r="GU91" i="68"/>
  <c r="GU59" i="68"/>
  <c r="GU67" i="68"/>
  <c r="GU27" i="68"/>
  <c r="GU139" i="68"/>
  <c r="GU75" i="68"/>
  <c r="GU51" i="68"/>
  <c r="GU123" i="68"/>
  <c r="GU115" i="68"/>
  <c r="GU107" i="68"/>
  <c r="GU83" i="68"/>
  <c r="GU138" i="68"/>
  <c r="GU131" i="68"/>
  <c r="GU99" i="68"/>
  <c r="GU122" i="68"/>
  <c r="GU82" i="68"/>
  <c r="GU106" i="68"/>
  <c r="GU114" i="68"/>
  <c r="GU66" i="68"/>
  <c r="GU74" i="68"/>
  <c r="GU50" i="68"/>
  <c r="GU129" i="68"/>
  <c r="GU98" i="68"/>
  <c r="GU90" i="68"/>
  <c r="GU137" i="68"/>
  <c r="GU105" i="68"/>
  <c r="GU89" i="68"/>
  <c r="GU65" i="68"/>
  <c r="GU58" i="68"/>
  <c r="GU97" i="68"/>
  <c r="GU81" i="68"/>
  <c r="GU73" i="68"/>
  <c r="GU57" i="68"/>
  <c r="GU49" i="68"/>
  <c r="GU130" i="68"/>
  <c r="GU121" i="68"/>
  <c r="GU113" i="68"/>
  <c r="GU145" i="68"/>
  <c r="GU29" i="68"/>
  <c r="GU21" i="68"/>
  <c r="GV22" i="68"/>
  <c r="GV136" i="68" l="1"/>
  <c r="GV144" i="68"/>
  <c r="GV128" i="68"/>
  <c r="GV120" i="68"/>
  <c r="GV112" i="68"/>
  <c r="GV104" i="68"/>
  <c r="GV96" i="68"/>
  <c r="GV88" i="68"/>
  <c r="GV80" i="68"/>
  <c r="GV72" i="68"/>
  <c r="GV64" i="68"/>
  <c r="GV56" i="68"/>
  <c r="GV143" i="68"/>
  <c r="GV127" i="68"/>
  <c r="GV135" i="68"/>
  <c r="GV119" i="68"/>
  <c r="GV103" i="68"/>
  <c r="GV111" i="68"/>
  <c r="GV79" i="68"/>
  <c r="GV71" i="68"/>
  <c r="GV95" i="68"/>
  <c r="GV87" i="68"/>
  <c r="GV63" i="68"/>
  <c r="GV142" i="68"/>
  <c r="GV55" i="68"/>
  <c r="GV134" i="68"/>
  <c r="GV110" i="68"/>
  <c r="GV126" i="68"/>
  <c r="GV94" i="68"/>
  <c r="GV118" i="68"/>
  <c r="GV102" i="68"/>
  <c r="GV78" i="68"/>
  <c r="GV86" i="68"/>
  <c r="GV54" i="68"/>
  <c r="GV141" i="68"/>
  <c r="GV70" i="68"/>
  <c r="GV133" i="68"/>
  <c r="GV125" i="68"/>
  <c r="GV62" i="68"/>
  <c r="GV109" i="68"/>
  <c r="GV93" i="68"/>
  <c r="GV61" i="68"/>
  <c r="GV117" i="68"/>
  <c r="GV101" i="68"/>
  <c r="GV85" i="68"/>
  <c r="GV53" i="68"/>
  <c r="GV140" i="68"/>
  <c r="GV132" i="68"/>
  <c r="GV77" i="68"/>
  <c r="GV108" i="68"/>
  <c r="GV124" i="68"/>
  <c r="GV116" i="68"/>
  <c r="GV84" i="68"/>
  <c r="GV69" i="68"/>
  <c r="GV100" i="68"/>
  <c r="GV68" i="68"/>
  <c r="GV60" i="68"/>
  <c r="GV92" i="68"/>
  <c r="GV28" i="68"/>
  <c r="GV76" i="68"/>
  <c r="GV52" i="68"/>
  <c r="GV75" i="68"/>
  <c r="GV91" i="68"/>
  <c r="GV139" i="68"/>
  <c r="GV131" i="68"/>
  <c r="GV83" i="68"/>
  <c r="GV67" i="68"/>
  <c r="GV51" i="68"/>
  <c r="GV107" i="68"/>
  <c r="GV138" i="68"/>
  <c r="GV59" i="68"/>
  <c r="GV99" i="68"/>
  <c r="GV130" i="68"/>
  <c r="GV27" i="68"/>
  <c r="GV106" i="68"/>
  <c r="GV74" i="68"/>
  <c r="GV137" i="68"/>
  <c r="GV66" i="68"/>
  <c r="GV58" i="68"/>
  <c r="GV50" i="68"/>
  <c r="GV122" i="68"/>
  <c r="GV121" i="68"/>
  <c r="GV123" i="68"/>
  <c r="GV114" i="68"/>
  <c r="GV98" i="68"/>
  <c r="GV90" i="68"/>
  <c r="GV129" i="68"/>
  <c r="GV65" i="68"/>
  <c r="GV49" i="68"/>
  <c r="GV145" i="68"/>
  <c r="GV57" i="68"/>
  <c r="GV113" i="68"/>
  <c r="GV97" i="68"/>
  <c r="GV82" i="68"/>
  <c r="GV89" i="68"/>
  <c r="GV73" i="68"/>
  <c r="GV105" i="68"/>
  <c r="GV81" i="68"/>
  <c r="GV115" i="68"/>
  <c r="GV29" i="68"/>
  <c r="GV21" i="68"/>
  <c r="GW22" i="68"/>
  <c r="GW136" i="68" l="1"/>
  <c r="GW144" i="68"/>
  <c r="GW128" i="68"/>
  <c r="GW120" i="68"/>
  <c r="GW112" i="68"/>
  <c r="GW104" i="68"/>
  <c r="GW96" i="68"/>
  <c r="GW88" i="68"/>
  <c r="GW80" i="68"/>
  <c r="GW72" i="68"/>
  <c r="GW64" i="68"/>
  <c r="GW56" i="68"/>
  <c r="GW135" i="68"/>
  <c r="GW119" i="68"/>
  <c r="GW143" i="68"/>
  <c r="GW127" i="68"/>
  <c r="GW103" i="68"/>
  <c r="GW111" i="68"/>
  <c r="GW95" i="68"/>
  <c r="GW87" i="68"/>
  <c r="GW79" i="68"/>
  <c r="GW71" i="68"/>
  <c r="GW142" i="68"/>
  <c r="GW63" i="68"/>
  <c r="GW55" i="68"/>
  <c r="GW134" i="68"/>
  <c r="GW126" i="68"/>
  <c r="GW94" i="68"/>
  <c r="GW102" i="68"/>
  <c r="GW110" i="68"/>
  <c r="GW141" i="68"/>
  <c r="GW78" i="68"/>
  <c r="GW54" i="68"/>
  <c r="GW118" i="68"/>
  <c r="GW70" i="68"/>
  <c r="GW62" i="68"/>
  <c r="GW133" i="68"/>
  <c r="GW101" i="68"/>
  <c r="GW77" i="68"/>
  <c r="GW117" i="68"/>
  <c r="GW86" i="68"/>
  <c r="GW125" i="68"/>
  <c r="GW109" i="68"/>
  <c r="GW93" i="68"/>
  <c r="GW85" i="68"/>
  <c r="GW132" i="68"/>
  <c r="GW53" i="68"/>
  <c r="GW140" i="68"/>
  <c r="GW61" i="68"/>
  <c r="GW69" i="68"/>
  <c r="GW124" i="68"/>
  <c r="GW116" i="68"/>
  <c r="GW92" i="68"/>
  <c r="GW76" i="68"/>
  <c r="GW60" i="68"/>
  <c r="GW68" i="68"/>
  <c r="GW28" i="68"/>
  <c r="GW84" i="68"/>
  <c r="GW100" i="68"/>
  <c r="GW52" i="68"/>
  <c r="GW83" i="68"/>
  <c r="GW108" i="68"/>
  <c r="GW139" i="68"/>
  <c r="GW59" i="68"/>
  <c r="GW51" i="68"/>
  <c r="GW67" i="68"/>
  <c r="GW75" i="68"/>
  <c r="GW123" i="68"/>
  <c r="GW99" i="68"/>
  <c r="GW130" i="68"/>
  <c r="GW91" i="68"/>
  <c r="GW27" i="68"/>
  <c r="GW131" i="68"/>
  <c r="GW115" i="68"/>
  <c r="GW107" i="68"/>
  <c r="GW66" i="68"/>
  <c r="GW122" i="68"/>
  <c r="GW58" i="68"/>
  <c r="GW50" i="68"/>
  <c r="GW121" i="68"/>
  <c r="GW114" i="68"/>
  <c r="GW90" i="68"/>
  <c r="GW98" i="68"/>
  <c r="GW82" i="68"/>
  <c r="GW74" i="68"/>
  <c r="GW129" i="68"/>
  <c r="GW138" i="68"/>
  <c r="GW113" i="68"/>
  <c r="GW97" i="68"/>
  <c r="GW89" i="68"/>
  <c r="GW49" i="68"/>
  <c r="GW137" i="68"/>
  <c r="GW106" i="68"/>
  <c r="GW73" i="68"/>
  <c r="GW105" i="68"/>
  <c r="GW81" i="68"/>
  <c r="GW57" i="68"/>
  <c r="GW65" i="68"/>
  <c r="GW145" i="68"/>
  <c r="GW29" i="68"/>
  <c r="GW21" i="68"/>
  <c r="GX22" i="68"/>
  <c r="GX136" i="68" l="1"/>
  <c r="GX144" i="68"/>
  <c r="GX120" i="68"/>
  <c r="GX128" i="68"/>
  <c r="GX112" i="68"/>
  <c r="GX104" i="68"/>
  <c r="GX64" i="68"/>
  <c r="GX96" i="68"/>
  <c r="GX80" i="68"/>
  <c r="GX88" i="68"/>
  <c r="GX72" i="68"/>
  <c r="GX56" i="68"/>
  <c r="GX143" i="68"/>
  <c r="GX127" i="68"/>
  <c r="GX119" i="68"/>
  <c r="GX135" i="68"/>
  <c r="GX111" i="68"/>
  <c r="GX103" i="68"/>
  <c r="GX95" i="68"/>
  <c r="GX71" i="68"/>
  <c r="GX87" i="68"/>
  <c r="GX142" i="68"/>
  <c r="GX55" i="68"/>
  <c r="GX79" i="68"/>
  <c r="GX63" i="68"/>
  <c r="GX134" i="68"/>
  <c r="GX110" i="68"/>
  <c r="GX118" i="68"/>
  <c r="GX78" i="68"/>
  <c r="GX102" i="68"/>
  <c r="GX86" i="68"/>
  <c r="GX54" i="68"/>
  <c r="GX141" i="68"/>
  <c r="GX94" i="68"/>
  <c r="GX125" i="68"/>
  <c r="GX70" i="68"/>
  <c r="GX62" i="68"/>
  <c r="GX126" i="68"/>
  <c r="GX117" i="68"/>
  <c r="GX93" i="68"/>
  <c r="GX109" i="68"/>
  <c r="GX85" i="68"/>
  <c r="GX133" i="68"/>
  <c r="GX101" i="68"/>
  <c r="GX77" i="68"/>
  <c r="GX140" i="68"/>
  <c r="GX61" i="68"/>
  <c r="GX69" i="68"/>
  <c r="GX53" i="68"/>
  <c r="GX108" i="68"/>
  <c r="GX124" i="68"/>
  <c r="GX100" i="68"/>
  <c r="GX132" i="68"/>
  <c r="GX28" i="68"/>
  <c r="GX68" i="68"/>
  <c r="GX52" i="68"/>
  <c r="GX76" i="68"/>
  <c r="GX116" i="68"/>
  <c r="GX92" i="68"/>
  <c r="GX60" i="68"/>
  <c r="GX75" i="68"/>
  <c r="GX84" i="68"/>
  <c r="GX91" i="68"/>
  <c r="GX59" i="68"/>
  <c r="GX139" i="68"/>
  <c r="GX83" i="68"/>
  <c r="GX67" i="68"/>
  <c r="GX51" i="68"/>
  <c r="GX27" i="68"/>
  <c r="GX123" i="68"/>
  <c r="GX99" i="68"/>
  <c r="GX131" i="68"/>
  <c r="GX115" i="68"/>
  <c r="GX107" i="68"/>
  <c r="GX138" i="68"/>
  <c r="GX50" i="68"/>
  <c r="GX106" i="68"/>
  <c r="GX58" i="68"/>
  <c r="GX114" i="68"/>
  <c r="GX90" i="68"/>
  <c r="GX74" i="68"/>
  <c r="GX129" i="68"/>
  <c r="GX130" i="68"/>
  <c r="GX98" i="68"/>
  <c r="GX82" i="68"/>
  <c r="GX137" i="68"/>
  <c r="GX89" i="68"/>
  <c r="GX57" i="68"/>
  <c r="GX97" i="68"/>
  <c r="GX65" i="68"/>
  <c r="GX49" i="68"/>
  <c r="GX121" i="68"/>
  <c r="GX73" i="68"/>
  <c r="GX105" i="68"/>
  <c r="GX81" i="68"/>
  <c r="GX113" i="68"/>
  <c r="GX122" i="68"/>
  <c r="GX66" i="68"/>
  <c r="GX145" i="68"/>
  <c r="GX29" i="68"/>
  <c r="GX21" i="68"/>
  <c r="GY22" i="68"/>
  <c r="GY144" i="68" l="1"/>
  <c r="GY136" i="68"/>
  <c r="GY128" i="68"/>
  <c r="GY120" i="68"/>
  <c r="GY112" i="68"/>
  <c r="GY104" i="68"/>
  <c r="GY96" i="68"/>
  <c r="GY80" i="68"/>
  <c r="GY88" i="68"/>
  <c r="GY72" i="68"/>
  <c r="GY64" i="68"/>
  <c r="GY56" i="68"/>
  <c r="GY143" i="68"/>
  <c r="GY135" i="68"/>
  <c r="GY127" i="68"/>
  <c r="GY103" i="68"/>
  <c r="GY119" i="68"/>
  <c r="GY71" i="68"/>
  <c r="GY95" i="68"/>
  <c r="GY87" i="68"/>
  <c r="GY79" i="68"/>
  <c r="GY111" i="68"/>
  <c r="GY63" i="68"/>
  <c r="GY55" i="68"/>
  <c r="GY142" i="68"/>
  <c r="GY126" i="68"/>
  <c r="GY110" i="68"/>
  <c r="GY134" i="68"/>
  <c r="GY118" i="68"/>
  <c r="GY86" i="68"/>
  <c r="GY94" i="68"/>
  <c r="GY78" i="68"/>
  <c r="GY70" i="68"/>
  <c r="GY62" i="68"/>
  <c r="GY133" i="68"/>
  <c r="GY102" i="68"/>
  <c r="GY54" i="68"/>
  <c r="GY141" i="68"/>
  <c r="GY117" i="68"/>
  <c r="GY109" i="68"/>
  <c r="GY93" i="68"/>
  <c r="GY125" i="68"/>
  <c r="GY101" i="68"/>
  <c r="GY77" i="68"/>
  <c r="GY61" i="68"/>
  <c r="GY85" i="68"/>
  <c r="GY69" i="68"/>
  <c r="GY53" i="68"/>
  <c r="GY132" i="68"/>
  <c r="GY140" i="68"/>
  <c r="GY84" i="68"/>
  <c r="GY100" i="68"/>
  <c r="GY108" i="68"/>
  <c r="GY76" i="68"/>
  <c r="GY124" i="68"/>
  <c r="GY52" i="68"/>
  <c r="GY68" i="68"/>
  <c r="GY92" i="68"/>
  <c r="GY60" i="68"/>
  <c r="GY116" i="68"/>
  <c r="GY28" i="68"/>
  <c r="GY83" i="68"/>
  <c r="GY91" i="68"/>
  <c r="GY75" i="68"/>
  <c r="GY139" i="68"/>
  <c r="GY27" i="68"/>
  <c r="GY67" i="68"/>
  <c r="GY51" i="68"/>
  <c r="GY59" i="68"/>
  <c r="GY131" i="68"/>
  <c r="GY130" i="68"/>
  <c r="GY107" i="68"/>
  <c r="GY138" i="68"/>
  <c r="GY123" i="68"/>
  <c r="GY115" i="68"/>
  <c r="GY99" i="68"/>
  <c r="GY114" i="68"/>
  <c r="GY50" i="68"/>
  <c r="GY122" i="68"/>
  <c r="GY58" i="68"/>
  <c r="GY121" i="68"/>
  <c r="GY98" i="68"/>
  <c r="GY90" i="68"/>
  <c r="GY82" i="68"/>
  <c r="GY74" i="68"/>
  <c r="GY66" i="68"/>
  <c r="GY129" i="68"/>
  <c r="GY73" i="68"/>
  <c r="GY106" i="68"/>
  <c r="GY137" i="68"/>
  <c r="GY49" i="68"/>
  <c r="GY65" i="68"/>
  <c r="GY105" i="68"/>
  <c r="GY113" i="68"/>
  <c r="GY57" i="68"/>
  <c r="GY89" i="68"/>
  <c r="GY97" i="68"/>
  <c r="GY81" i="68"/>
  <c r="GY145" i="68"/>
  <c r="GY29" i="68"/>
  <c r="GZ22" i="68"/>
  <c r="GY21" i="68"/>
  <c r="GZ144" i="68" l="1"/>
  <c r="GZ136" i="68"/>
  <c r="GZ128" i="68"/>
  <c r="GZ112" i="68"/>
  <c r="GZ120" i="68"/>
  <c r="GZ96" i="68"/>
  <c r="GZ104" i="68"/>
  <c r="GZ88" i="68"/>
  <c r="GZ72" i="68"/>
  <c r="GZ80" i="68"/>
  <c r="GZ64" i="68"/>
  <c r="GZ56" i="68"/>
  <c r="GZ143" i="68"/>
  <c r="GZ135" i="68"/>
  <c r="GZ127" i="68"/>
  <c r="GZ119" i="68"/>
  <c r="GZ103" i="68"/>
  <c r="GZ111" i="68"/>
  <c r="GZ95" i="68"/>
  <c r="GZ63" i="68"/>
  <c r="GZ87" i="68"/>
  <c r="GZ79" i="68"/>
  <c r="GZ71" i="68"/>
  <c r="GZ55" i="68"/>
  <c r="GZ142" i="68"/>
  <c r="GZ126" i="68"/>
  <c r="GZ118" i="68"/>
  <c r="GZ134" i="68"/>
  <c r="GZ102" i="68"/>
  <c r="GZ86" i="68"/>
  <c r="GZ110" i="68"/>
  <c r="GZ70" i="68"/>
  <c r="GZ125" i="68"/>
  <c r="GZ94" i="68"/>
  <c r="GZ133" i="68"/>
  <c r="GZ78" i="68"/>
  <c r="GZ62" i="68"/>
  <c r="GZ141" i="68"/>
  <c r="GZ54" i="68"/>
  <c r="GZ101" i="68"/>
  <c r="GZ93" i="68"/>
  <c r="GZ117" i="68"/>
  <c r="GZ61" i="68"/>
  <c r="GZ53" i="68"/>
  <c r="GZ140" i="68"/>
  <c r="GZ132" i="68"/>
  <c r="GZ85" i="68"/>
  <c r="GZ69" i="68"/>
  <c r="GZ109" i="68"/>
  <c r="GZ124" i="68"/>
  <c r="GZ100" i="68"/>
  <c r="GZ77" i="68"/>
  <c r="GZ108" i="68"/>
  <c r="GZ76" i="68"/>
  <c r="GZ28" i="68"/>
  <c r="GZ68" i="68"/>
  <c r="GZ92" i="68"/>
  <c r="GZ60" i="68"/>
  <c r="GZ84" i="68"/>
  <c r="GZ83" i="68"/>
  <c r="GZ52" i="68"/>
  <c r="GZ116" i="68"/>
  <c r="GZ91" i="68"/>
  <c r="GZ67" i="68"/>
  <c r="GZ139" i="68"/>
  <c r="GZ51" i="68"/>
  <c r="GZ59" i="68"/>
  <c r="GZ75" i="68"/>
  <c r="GZ131" i="68"/>
  <c r="GZ27" i="68"/>
  <c r="GZ99" i="68"/>
  <c r="GZ130" i="68"/>
  <c r="GZ107" i="68"/>
  <c r="GZ138" i="68"/>
  <c r="GZ123" i="68"/>
  <c r="GZ115" i="68"/>
  <c r="GZ74" i="68"/>
  <c r="GZ58" i="68"/>
  <c r="GZ121" i="68"/>
  <c r="GZ98" i="68"/>
  <c r="GZ90" i="68"/>
  <c r="GZ82" i="68"/>
  <c r="GZ137" i="68"/>
  <c r="GZ66" i="68"/>
  <c r="GZ106" i="68"/>
  <c r="GZ114" i="68"/>
  <c r="GZ81" i="68"/>
  <c r="GZ105" i="68"/>
  <c r="GZ57" i="68"/>
  <c r="GZ122" i="68"/>
  <c r="GZ129" i="68"/>
  <c r="GZ113" i="68"/>
  <c r="GZ89" i="68"/>
  <c r="GZ49" i="68"/>
  <c r="GZ73" i="68"/>
  <c r="GZ97" i="68"/>
  <c r="GZ65" i="68"/>
  <c r="GZ50" i="68"/>
  <c r="GZ145" i="68"/>
  <c r="GZ29" i="68"/>
  <c r="HA22" i="68"/>
  <c r="GZ21" i="68"/>
  <c r="HA144" i="68" l="1"/>
  <c r="HA128" i="68"/>
  <c r="HA136" i="68"/>
  <c r="HA120" i="68"/>
  <c r="HA112" i="68"/>
  <c r="HA104" i="68"/>
  <c r="HA96" i="68"/>
  <c r="HA80" i="68"/>
  <c r="HA88" i="68"/>
  <c r="HA72" i="68"/>
  <c r="HA56" i="68"/>
  <c r="HA64" i="68"/>
  <c r="HA127" i="68"/>
  <c r="HA143" i="68"/>
  <c r="HA135" i="68"/>
  <c r="HA119" i="68"/>
  <c r="HA111" i="68"/>
  <c r="HA103" i="68"/>
  <c r="HA87" i="68"/>
  <c r="HA95" i="68"/>
  <c r="HA79" i="68"/>
  <c r="HA71" i="68"/>
  <c r="HA63" i="68"/>
  <c r="HA55" i="68"/>
  <c r="HA142" i="68"/>
  <c r="HA126" i="68"/>
  <c r="HA134" i="68"/>
  <c r="HA86" i="68"/>
  <c r="HA118" i="68"/>
  <c r="HA102" i="68"/>
  <c r="HA110" i="68"/>
  <c r="HA94" i="68"/>
  <c r="HA54" i="68"/>
  <c r="HA62" i="68"/>
  <c r="HA133" i="68"/>
  <c r="HA78" i="68"/>
  <c r="HA85" i="68"/>
  <c r="HA117" i="68"/>
  <c r="HA93" i="68"/>
  <c r="HA109" i="68"/>
  <c r="HA101" i="68"/>
  <c r="HA70" i="68"/>
  <c r="HA141" i="68"/>
  <c r="HA53" i="68"/>
  <c r="HA140" i="68"/>
  <c r="HA132" i="68"/>
  <c r="HA125" i="68"/>
  <c r="HA69" i="68"/>
  <c r="HA77" i="68"/>
  <c r="HA61" i="68"/>
  <c r="HA84" i="68"/>
  <c r="HA116" i="68"/>
  <c r="HA108" i="68"/>
  <c r="HA92" i="68"/>
  <c r="HA124" i="68"/>
  <c r="HA100" i="68"/>
  <c r="HA68" i="68"/>
  <c r="HA76" i="68"/>
  <c r="HA60" i="68"/>
  <c r="HA28" i="68"/>
  <c r="HA91" i="68"/>
  <c r="HA83" i="68"/>
  <c r="HA52" i="68"/>
  <c r="HA51" i="68"/>
  <c r="HA27" i="68"/>
  <c r="HA67" i="68"/>
  <c r="HA59" i="68"/>
  <c r="HA139" i="68"/>
  <c r="HA75" i="68"/>
  <c r="HA138" i="68"/>
  <c r="HA131" i="68"/>
  <c r="HA123" i="68"/>
  <c r="HA115" i="68"/>
  <c r="HA107" i="68"/>
  <c r="HA98" i="68"/>
  <c r="HA90" i="68"/>
  <c r="HA58" i="68"/>
  <c r="HA50" i="68"/>
  <c r="HA113" i="68"/>
  <c r="HA130" i="68"/>
  <c r="HA137" i="68"/>
  <c r="HA74" i="68"/>
  <c r="HA66" i="68"/>
  <c r="HA106" i="68"/>
  <c r="HA99" i="68"/>
  <c r="HA114" i="68"/>
  <c r="HA122" i="68"/>
  <c r="HA129" i="68"/>
  <c r="HA105" i="68"/>
  <c r="HA82" i="68"/>
  <c r="HA81" i="68"/>
  <c r="HA73" i="68"/>
  <c r="HA89" i="68"/>
  <c r="HA49" i="68"/>
  <c r="HA121" i="68"/>
  <c r="HA97" i="68"/>
  <c r="HA65" i="68"/>
  <c r="HA57" i="68"/>
  <c r="HA145" i="68"/>
  <c r="HA29" i="68"/>
  <c r="HB22" i="68"/>
  <c r="HA21" i="68"/>
  <c r="HB144" i="68" l="1"/>
  <c r="HB128" i="68"/>
  <c r="HB136" i="68"/>
  <c r="HB120" i="68"/>
  <c r="HB104" i="68"/>
  <c r="HB112" i="68"/>
  <c r="HB88" i="68"/>
  <c r="HB96" i="68"/>
  <c r="HB80" i="68"/>
  <c r="HB72" i="68"/>
  <c r="HB56" i="68"/>
  <c r="HB64" i="68"/>
  <c r="HB143" i="68"/>
  <c r="HB135" i="68"/>
  <c r="HB127" i="68"/>
  <c r="HB119" i="68"/>
  <c r="HB103" i="68"/>
  <c r="HB111" i="68"/>
  <c r="HB95" i="68"/>
  <c r="HB79" i="68"/>
  <c r="HB55" i="68"/>
  <c r="HB87" i="68"/>
  <c r="HB63" i="68"/>
  <c r="HB71" i="68"/>
  <c r="HB134" i="68"/>
  <c r="HB110" i="68"/>
  <c r="HB142" i="68"/>
  <c r="HB86" i="68"/>
  <c r="HB126" i="68"/>
  <c r="HB102" i="68"/>
  <c r="HB94" i="68"/>
  <c r="HB62" i="68"/>
  <c r="HB133" i="68"/>
  <c r="HB118" i="68"/>
  <c r="HB54" i="68"/>
  <c r="HB78" i="68"/>
  <c r="HB70" i="68"/>
  <c r="HB141" i="68"/>
  <c r="HB93" i="68"/>
  <c r="HB109" i="68"/>
  <c r="HB101" i="68"/>
  <c r="HB117" i="68"/>
  <c r="HB77" i="68"/>
  <c r="HB132" i="68"/>
  <c r="HB69" i="68"/>
  <c r="HB53" i="68"/>
  <c r="HB125" i="68"/>
  <c r="HB61" i="68"/>
  <c r="HB140" i="68"/>
  <c r="HB85" i="68"/>
  <c r="HB124" i="68"/>
  <c r="HB116" i="68"/>
  <c r="HB100" i="68"/>
  <c r="HB92" i="68"/>
  <c r="HB76" i="68"/>
  <c r="HB84" i="68"/>
  <c r="HB68" i="68"/>
  <c r="HB52" i="68"/>
  <c r="HB108" i="68"/>
  <c r="HB60" i="68"/>
  <c r="HB28" i="68"/>
  <c r="HB91" i="68"/>
  <c r="HB75" i="68"/>
  <c r="HB83" i="68"/>
  <c r="HB51" i="68"/>
  <c r="HB27" i="68"/>
  <c r="HB139" i="68"/>
  <c r="HB59" i="68"/>
  <c r="HB67" i="68"/>
  <c r="HB131" i="68"/>
  <c r="HB122" i="68"/>
  <c r="HB123" i="68"/>
  <c r="HB115" i="68"/>
  <c r="HB138" i="68"/>
  <c r="HB107" i="68"/>
  <c r="HB99" i="68"/>
  <c r="HB130" i="68"/>
  <c r="HB58" i="68"/>
  <c r="HB137" i="68"/>
  <c r="HB50" i="68"/>
  <c r="HB106" i="68"/>
  <c r="HB82" i="68"/>
  <c r="HB114" i="68"/>
  <c r="HB66" i="68"/>
  <c r="HB74" i="68"/>
  <c r="HB129" i="68"/>
  <c r="HB121" i="68"/>
  <c r="HB98" i="68"/>
  <c r="HB49" i="68"/>
  <c r="HB113" i="68"/>
  <c r="HB90" i="68"/>
  <c r="HB81" i="68"/>
  <c r="HB65" i="68"/>
  <c r="HB89" i="68"/>
  <c r="HB73" i="68"/>
  <c r="HB57" i="68"/>
  <c r="HB105" i="68"/>
  <c r="HB97" i="68"/>
  <c r="HB145" i="68"/>
  <c r="HB29" i="68"/>
  <c r="HC22" i="68"/>
  <c r="HB21" i="68"/>
  <c r="HC144" i="68" l="1"/>
  <c r="HC128" i="68"/>
  <c r="HC136" i="68"/>
  <c r="HC112" i="68"/>
  <c r="HC120" i="68"/>
  <c r="HC96" i="68"/>
  <c r="HC88" i="68"/>
  <c r="HC104" i="68"/>
  <c r="HC72" i="68"/>
  <c r="HC64" i="68"/>
  <c r="HC56" i="68"/>
  <c r="HC80" i="68"/>
  <c r="HC143" i="68"/>
  <c r="HC127" i="68"/>
  <c r="HC135" i="68"/>
  <c r="HC119" i="68"/>
  <c r="HC95" i="68"/>
  <c r="HC111" i="68"/>
  <c r="HC103" i="68"/>
  <c r="HC79" i="68"/>
  <c r="HC71" i="68"/>
  <c r="HC87" i="68"/>
  <c r="HC55" i="68"/>
  <c r="HC142" i="68"/>
  <c r="HC63" i="68"/>
  <c r="HC134" i="68"/>
  <c r="HC126" i="68"/>
  <c r="HC118" i="68"/>
  <c r="HC110" i="68"/>
  <c r="HC94" i="68"/>
  <c r="HC102" i="68"/>
  <c r="HC70" i="68"/>
  <c r="HC62" i="68"/>
  <c r="HC133" i="68"/>
  <c r="HC86" i="68"/>
  <c r="HC78" i="68"/>
  <c r="HC54" i="68"/>
  <c r="HC141" i="68"/>
  <c r="HC93" i="68"/>
  <c r="HC125" i="68"/>
  <c r="HC101" i="68"/>
  <c r="HC117" i="68"/>
  <c r="HC109" i="68"/>
  <c r="HC77" i="68"/>
  <c r="HC140" i="68"/>
  <c r="HC132" i="68"/>
  <c r="HC69" i="68"/>
  <c r="HC61" i="68"/>
  <c r="HC53" i="68"/>
  <c r="HC124" i="68"/>
  <c r="HC85" i="68"/>
  <c r="HC100" i="68"/>
  <c r="HC108" i="68"/>
  <c r="HC92" i="68"/>
  <c r="HC84" i="68"/>
  <c r="HC116" i="68"/>
  <c r="HC76" i="68"/>
  <c r="HC68" i="68"/>
  <c r="HC60" i="68"/>
  <c r="HC52" i="68"/>
  <c r="HC91" i="68"/>
  <c r="HC83" i="68"/>
  <c r="HC59" i="68"/>
  <c r="HC67" i="68"/>
  <c r="HC27" i="68"/>
  <c r="HC28" i="68"/>
  <c r="HC131" i="68"/>
  <c r="HC75" i="68"/>
  <c r="HC123" i="68"/>
  <c r="HC115" i="68"/>
  <c r="HC107" i="68"/>
  <c r="HC51" i="68"/>
  <c r="HC99" i="68"/>
  <c r="HC130" i="68"/>
  <c r="HC138" i="68"/>
  <c r="HC139" i="68"/>
  <c r="HC58" i="68"/>
  <c r="HC82" i="68"/>
  <c r="HC106" i="68"/>
  <c r="HC74" i="68"/>
  <c r="HC114" i="68"/>
  <c r="HC66" i="68"/>
  <c r="HC122" i="68"/>
  <c r="HC121" i="68"/>
  <c r="HC98" i="68"/>
  <c r="HC90" i="68"/>
  <c r="HC113" i="68"/>
  <c r="HC73" i="68"/>
  <c r="HC137" i="68"/>
  <c r="HC105" i="68"/>
  <c r="HC89" i="68"/>
  <c r="HC65" i="68"/>
  <c r="HC81" i="68"/>
  <c r="HC97" i="68"/>
  <c r="HC129" i="68"/>
  <c r="HC57" i="68"/>
  <c r="HC49" i="68"/>
  <c r="HC50" i="68"/>
  <c r="HC145" i="68"/>
  <c r="HC29" i="68"/>
  <c r="HD22" i="68"/>
  <c r="HC21" i="68"/>
  <c r="HD136" i="68" l="1"/>
  <c r="HD128" i="68"/>
  <c r="HD144" i="68"/>
  <c r="HD120" i="68"/>
  <c r="HD104" i="68"/>
  <c r="HD112" i="68"/>
  <c r="HD80" i="68"/>
  <c r="HD96" i="68"/>
  <c r="HD88" i="68"/>
  <c r="HD72" i="68"/>
  <c r="HD64" i="68"/>
  <c r="HD56" i="68"/>
  <c r="HD127" i="68"/>
  <c r="HD135" i="68"/>
  <c r="HD143" i="68"/>
  <c r="HD103" i="68"/>
  <c r="HD111" i="68"/>
  <c r="HD95" i="68"/>
  <c r="HD119" i="68"/>
  <c r="HD79" i="68"/>
  <c r="HD71" i="68"/>
  <c r="HD87" i="68"/>
  <c r="HD63" i="68"/>
  <c r="HD142" i="68"/>
  <c r="HD110" i="68"/>
  <c r="HD55" i="68"/>
  <c r="HD134" i="68"/>
  <c r="HD126" i="68"/>
  <c r="HD118" i="68"/>
  <c r="HD94" i="68"/>
  <c r="HD102" i="68"/>
  <c r="HD86" i="68"/>
  <c r="HD62" i="68"/>
  <c r="HD125" i="68"/>
  <c r="HD78" i="68"/>
  <c r="HD117" i="68"/>
  <c r="HD101" i="68"/>
  <c r="HD85" i="68"/>
  <c r="HD70" i="68"/>
  <c r="HD54" i="68"/>
  <c r="HD109" i="68"/>
  <c r="HD141" i="68"/>
  <c r="HD77" i="68"/>
  <c r="HD69" i="68"/>
  <c r="HD133" i="68"/>
  <c r="HD61" i="68"/>
  <c r="HD140" i="68"/>
  <c r="HD93" i="68"/>
  <c r="HD76" i="68"/>
  <c r="HD108" i="68"/>
  <c r="HD53" i="68"/>
  <c r="HD132" i="68"/>
  <c r="HD124" i="68"/>
  <c r="HD116" i="68"/>
  <c r="HD68" i="68"/>
  <c r="HD60" i="68"/>
  <c r="HD100" i="68"/>
  <c r="HD92" i="68"/>
  <c r="HD28" i="68"/>
  <c r="HD84" i="68"/>
  <c r="HD52" i="68"/>
  <c r="HD59" i="68"/>
  <c r="HD27" i="68"/>
  <c r="HD91" i="68"/>
  <c r="HD83" i="68"/>
  <c r="HD67" i="68"/>
  <c r="HD75" i="68"/>
  <c r="HD51" i="68"/>
  <c r="HD139" i="68"/>
  <c r="HD123" i="68"/>
  <c r="HD115" i="68"/>
  <c r="HD107" i="68"/>
  <c r="HD138" i="68"/>
  <c r="HD99" i="68"/>
  <c r="HD122" i="68"/>
  <c r="HD82" i="68"/>
  <c r="HD130" i="68"/>
  <c r="HD106" i="68"/>
  <c r="HD137" i="68"/>
  <c r="HD66" i="68"/>
  <c r="HD58" i="68"/>
  <c r="HD50" i="68"/>
  <c r="HD114" i="68"/>
  <c r="HD98" i="68"/>
  <c r="HD90" i="68"/>
  <c r="HD129" i="68"/>
  <c r="HD121" i="68"/>
  <c r="HD105" i="68"/>
  <c r="HD49" i="68"/>
  <c r="HD65" i="68"/>
  <c r="HD131" i="68"/>
  <c r="HD57" i="68"/>
  <c r="HD113" i="68"/>
  <c r="HD97" i="68"/>
  <c r="HD89" i="68"/>
  <c r="HD81" i="68"/>
  <c r="HD73" i="68"/>
  <c r="HD74" i="68"/>
  <c r="HD145" i="68"/>
  <c r="HD29" i="68"/>
  <c r="HD21" i="68"/>
  <c r="HE22" i="68"/>
  <c r="HE144" i="68" l="1"/>
  <c r="HE128" i="68"/>
  <c r="HE120" i="68"/>
  <c r="HE136" i="68"/>
  <c r="HE112" i="68"/>
  <c r="HE88" i="68"/>
  <c r="HE96" i="68"/>
  <c r="HE104" i="68"/>
  <c r="HE80" i="68"/>
  <c r="HE64" i="68"/>
  <c r="HE56" i="68"/>
  <c r="HE143" i="68"/>
  <c r="HE72" i="68"/>
  <c r="HE127" i="68"/>
  <c r="HE135" i="68"/>
  <c r="HE119" i="68"/>
  <c r="HE103" i="68"/>
  <c r="HE95" i="68"/>
  <c r="HE111" i="68"/>
  <c r="HE87" i="68"/>
  <c r="HE79" i="68"/>
  <c r="HE71" i="68"/>
  <c r="HE63" i="68"/>
  <c r="HE142" i="68"/>
  <c r="HE55" i="68"/>
  <c r="HE134" i="68"/>
  <c r="HE126" i="68"/>
  <c r="HE110" i="68"/>
  <c r="HE118" i="68"/>
  <c r="HE102" i="68"/>
  <c r="HE94" i="68"/>
  <c r="HE86" i="68"/>
  <c r="HE54" i="68"/>
  <c r="HE141" i="68"/>
  <c r="HE78" i="68"/>
  <c r="HE70" i="68"/>
  <c r="HE62" i="68"/>
  <c r="HE133" i="68"/>
  <c r="HE125" i="68"/>
  <c r="HE101" i="68"/>
  <c r="HE117" i="68"/>
  <c r="HE109" i="68"/>
  <c r="HE93" i="68"/>
  <c r="HE85" i="68"/>
  <c r="HE132" i="68"/>
  <c r="HE53" i="68"/>
  <c r="HE77" i="68"/>
  <c r="HE61" i="68"/>
  <c r="HE108" i="68"/>
  <c r="HE124" i="68"/>
  <c r="HE116" i="68"/>
  <c r="HE69" i="68"/>
  <c r="HE84" i="68"/>
  <c r="HE100" i="68"/>
  <c r="HE76" i="68"/>
  <c r="HE60" i="68"/>
  <c r="HE140" i="68"/>
  <c r="HE68" i="68"/>
  <c r="HE28" i="68"/>
  <c r="HE52" i="68"/>
  <c r="HE92" i="68"/>
  <c r="HE83" i="68"/>
  <c r="HE75" i="68"/>
  <c r="HE91" i="68"/>
  <c r="HE27" i="68"/>
  <c r="HE59" i="68"/>
  <c r="HE131" i="68"/>
  <c r="HE51" i="68"/>
  <c r="HE139" i="68"/>
  <c r="HE67" i="68"/>
  <c r="HE107" i="68"/>
  <c r="HE138" i="68"/>
  <c r="HE123" i="68"/>
  <c r="HE99" i="68"/>
  <c r="HE130" i="68"/>
  <c r="HE106" i="68"/>
  <c r="HE137" i="68"/>
  <c r="HE66" i="68"/>
  <c r="HE122" i="68"/>
  <c r="HE58" i="68"/>
  <c r="HE50" i="68"/>
  <c r="HE121" i="68"/>
  <c r="HE114" i="68"/>
  <c r="HE90" i="68"/>
  <c r="HE74" i="68"/>
  <c r="HE115" i="68"/>
  <c r="HE129" i="68"/>
  <c r="HE65" i="68"/>
  <c r="HE82" i="68"/>
  <c r="HE113" i="68"/>
  <c r="HE98" i="68"/>
  <c r="HE97" i="68"/>
  <c r="HE89" i="68"/>
  <c r="HE49" i="68"/>
  <c r="HE81" i="68"/>
  <c r="HE73" i="68"/>
  <c r="HE105" i="68"/>
  <c r="HE57" i="68"/>
  <c r="HE145" i="68"/>
  <c r="HE29" i="68"/>
  <c r="HE21" i="68"/>
  <c r="HF22" i="68"/>
  <c r="HF136" i="68" l="1"/>
  <c r="HF144" i="68"/>
  <c r="HF120" i="68"/>
  <c r="HF128" i="68"/>
  <c r="HF112" i="68"/>
  <c r="HF104" i="68"/>
  <c r="HF96" i="68"/>
  <c r="HF88" i="68"/>
  <c r="HF80" i="68"/>
  <c r="HF72" i="68"/>
  <c r="HF64" i="68"/>
  <c r="HF56" i="68"/>
  <c r="HF143" i="68"/>
  <c r="HF127" i="68"/>
  <c r="HF119" i="68"/>
  <c r="HF135" i="68"/>
  <c r="HF111" i="68"/>
  <c r="HF103" i="68"/>
  <c r="HF87" i="68"/>
  <c r="HF79" i="68"/>
  <c r="HF71" i="68"/>
  <c r="HF95" i="68"/>
  <c r="HF142" i="68"/>
  <c r="HF63" i="68"/>
  <c r="HF55" i="68"/>
  <c r="HF126" i="68"/>
  <c r="HF118" i="68"/>
  <c r="HF94" i="68"/>
  <c r="HF134" i="68"/>
  <c r="HF110" i="68"/>
  <c r="HF54" i="68"/>
  <c r="HF102" i="68"/>
  <c r="HF78" i="68"/>
  <c r="HF141" i="68"/>
  <c r="HF86" i="68"/>
  <c r="HF70" i="68"/>
  <c r="HF62" i="68"/>
  <c r="HF133" i="68"/>
  <c r="HF125" i="68"/>
  <c r="HF117" i="68"/>
  <c r="HF93" i="68"/>
  <c r="HF109" i="68"/>
  <c r="HF85" i="68"/>
  <c r="HF132" i="68"/>
  <c r="HF77" i="68"/>
  <c r="HF61" i="68"/>
  <c r="HF101" i="68"/>
  <c r="HF69" i="68"/>
  <c r="HF53" i="68"/>
  <c r="HF124" i="68"/>
  <c r="HF116" i="68"/>
  <c r="HF92" i="68"/>
  <c r="HF140" i="68"/>
  <c r="HF76" i="68"/>
  <c r="HF84" i="68"/>
  <c r="HF60" i="68"/>
  <c r="HF108" i="68"/>
  <c r="HF28" i="68"/>
  <c r="HF68" i="68"/>
  <c r="HF100" i="68"/>
  <c r="HF52" i="68"/>
  <c r="HF83" i="68"/>
  <c r="HF91" i="68"/>
  <c r="HF27" i="68"/>
  <c r="HF59" i="68"/>
  <c r="HF139" i="68"/>
  <c r="HF51" i="68"/>
  <c r="HF123" i="68"/>
  <c r="HF99" i="68"/>
  <c r="HF130" i="68"/>
  <c r="HF75" i="68"/>
  <c r="HF131" i="68"/>
  <c r="HF115" i="68"/>
  <c r="HF122" i="68"/>
  <c r="HF66" i="68"/>
  <c r="HF74" i="68"/>
  <c r="HF106" i="68"/>
  <c r="HF58" i="68"/>
  <c r="HF50" i="68"/>
  <c r="HF121" i="68"/>
  <c r="HF138" i="68"/>
  <c r="HF114" i="68"/>
  <c r="HF90" i="68"/>
  <c r="HF67" i="68"/>
  <c r="HF107" i="68"/>
  <c r="HF98" i="68"/>
  <c r="HF82" i="68"/>
  <c r="HF81" i="68"/>
  <c r="HF89" i="68"/>
  <c r="HF97" i="68"/>
  <c r="HF65" i="68"/>
  <c r="HF57" i="68"/>
  <c r="HF129" i="68"/>
  <c r="HF73" i="68"/>
  <c r="HF113" i="68"/>
  <c r="HF105" i="68"/>
  <c r="HF137" i="68"/>
  <c r="HF49" i="68"/>
  <c r="HF145" i="68"/>
  <c r="HF29" i="68"/>
  <c r="HG22" i="68"/>
  <c r="HF21" i="68"/>
  <c r="HG144" i="68" l="1"/>
  <c r="HG136" i="68"/>
  <c r="HG120" i="68"/>
  <c r="HG128" i="68"/>
  <c r="HG112" i="68"/>
  <c r="HG104" i="68"/>
  <c r="HG96" i="68"/>
  <c r="HG88" i="68"/>
  <c r="HG72" i="68"/>
  <c r="HG80" i="68"/>
  <c r="HG56" i="68"/>
  <c r="HG64" i="68"/>
  <c r="HG143" i="68"/>
  <c r="HG119" i="68"/>
  <c r="HG135" i="68"/>
  <c r="HG111" i="68"/>
  <c r="HG95" i="68"/>
  <c r="HG103" i="68"/>
  <c r="HG71" i="68"/>
  <c r="HG87" i="68"/>
  <c r="HG79" i="68"/>
  <c r="HG63" i="68"/>
  <c r="HG127" i="68"/>
  <c r="HG110" i="68"/>
  <c r="HG126" i="68"/>
  <c r="HG118" i="68"/>
  <c r="HG55" i="68"/>
  <c r="HG142" i="68"/>
  <c r="HG134" i="68"/>
  <c r="HG102" i="68"/>
  <c r="HG86" i="68"/>
  <c r="HG94" i="68"/>
  <c r="HG141" i="68"/>
  <c r="HG62" i="68"/>
  <c r="HG78" i="68"/>
  <c r="HG70" i="68"/>
  <c r="HG54" i="68"/>
  <c r="HG133" i="68"/>
  <c r="HG125" i="68"/>
  <c r="HG109" i="68"/>
  <c r="HG93" i="68"/>
  <c r="HG85" i="68"/>
  <c r="HG101" i="68"/>
  <c r="HG77" i="68"/>
  <c r="HG61" i="68"/>
  <c r="HG140" i="68"/>
  <c r="HG69" i="68"/>
  <c r="HG53" i="68"/>
  <c r="HG132" i="68"/>
  <c r="HG124" i="68"/>
  <c r="HG116" i="68"/>
  <c r="HG92" i="68"/>
  <c r="HG117" i="68"/>
  <c r="HG100" i="68"/>
  <c r="HG76" i="68"/>
  <c r="HG108" i="68"/>
  <c r="HG52" i="68"/>
  <c r="HG68" i="68"/>
  <c r="HG84" i="68"/>
  <c r="HG60" i="68"/>
  <c r="HG75" i="68"/>
  <c r="HG83" i="68"/>
  <c r="HG28" i="68"/>
  <c r="HG91" i="68"/>
  <c r="HG139" i="68"/>
  <c r="HG27" i="68"/>
  <c r="HG67" i="68"/>
  <c r="HG51" i="68"/>
  <c r="HG99" i="68"/>
  <c r="HG131" i="68"/>
  <c r="HG130" i="68"/>
  <c r="HG59" i="68"/>
  <c r="HG107" i="68"/>
  <c r="HG138" i="68"/>
  <c r="HG106" i="68"/>
  <c r="HG114" i="68"/>
  <c r="HG50" i="68"/>
  <c r="HG115" i="68"/>
  <c r="HG122" i="68"/>
  <c r="HG58" i="68"/>
  <c r="HG129" i="68"/>
  <c r="HG121" i="68"/>
  <c r="HG98" i="68"/>
  <c r="HG90" i="68"/>
  <c r="HG82" i="68"/>
  <c r="HG137" i="68"/>
  <c r="HG74" i="68"/>
  <c r="HG66" i="68"/>
  <c r="HG97" i="68"/>
  <c r="HG65" i="68"/>
  <c r="HG73" i="68"/>
  <c r="HG49" i="68"/>
  <c r="HG105" i="68"/>
  <c r="HG113" i="68"/>
  <c r="HG57" i="68"/>
  <c r="HG123" i="68"/>
  <c r="HG89" i="68"/>
  <c r="HG81" i="68"/>
  <c r="HG145" i="68"/>
  <c r="HG29" i="68"/>
  <c r="HG21" i="68"/>
  <c r="HH22" i="68"/>
  <c r="HH144" i="68" l="1"/>
  <c r="HH112" i="68"/>
  <c r="HH136" i="68"/>
  <c r="HH120" i="68"/>
  <c r="HH128" i="68"/>
  <c r="HH104" i="68"/>
  <c r="HH96" i="68"/>
  <c r="HH88" i="68"/>
  <c r="HH72" i="68"/>
  <c r="HH64" i="68"/>
  <c r="HH80" i="68"/>
  <c r="HH56" i="68"/>
  <c r="HH143" i="68"/>
  <c r="HH135" i="68"/>
  <c r="HH127" i="68"/>
  <c r="HH119" i="68"/>
  <c r="HH95" i="68"/>
  <c r="HH103" i="68"/>
  <c r="HH111" i="68"/>
  <c r="HH87" i="68"/>
  <c r="HH79" i="68"/>
  <c r="HH63" i="68"/>
  <c r="HH55" i="68"/>
  <c r="HH142" i="68"/>
  <c r="HH71" i="68"/>
  <c r="HH126" i="68"/>
  <c r="HH118" i="68"/>
  <c r="HH94" i="68"/>
  <c r="HH102" i="68"/>
  <c r="HH110" i="68"/>
  <c r="HH86" i="68"/>
  <c r="HH134" i="68"/>
  <c r="HH70" i="68"/>
  <c r="HH62" i="68"/>
  <c r="HH54" i="68"/>
  <c r="HH78" i="68"/>
  <c r="HH141" i="68"/>
  <c r="HH133" i="68"/>
  <c r="HH109" i="68"/>
  <c r="HH125" i="68"/>
  <c r="HH85" i="68"/>
  <c r="HH101" i="68"/>
  <c r="HH93" i="68"/>
  <c r="HH117" i="68"/>
  <c r="HH77" i="68"/>
  <c r="HH61" i="68"/>
  <c r="HH53" i="68"/>
  <c r="HH69" i="68"/>
  <c r="HH124" i="68"/>
  <c r="HH92" i="68"/>
  <c r="HH140" i="68"/>
  <c r="HH116" i="68"/>
  <c r="HH84" i="68"/>
  <c r="HH52" i="68"/>
  <c r="HH100" i="68"/>
  <c r="HH28" i="68"/>
  <c r="HH132" i="68"/>
  <c r="HH108" i="68"/>
  <c r="HH68" i="68"/>
  <c r="HH76" i="68"/>
  <c r="HH91" i="68"/>
  <c r="HH27" i="68"/>
  <c r="HH67" i="68"/>
  <c r="HH139" i="68"/>
  <c r="HH60" i="68"/>
  <c r="HH51" i="68"/>
  <c r="HH83" i="68"/>
  <c r="HH59" i="68"/>
  <c r="HH75" i="68"/>
  <c r="HH131" i="68"/>
  <c r="HH99" i="68"/>
  <c r="HH130" i="68"/>
  <c r="HH107" i="68"/>
  <c r="HH123" i="68"/>
  <c r="HH115" i="68"/>
  <c r="HH138" i="68"/>
  <c r="HH122" i="68"/>
  <c r="HH129" i="68"/>
  <c r="HH98" i="68"/>
  <c r="HH90" i="68"/>
  <c r="HH82" i="68"/>
  <c r="HH58" i="68"/>
  <c r="HH137" i="68"/>
  <c r="HH66" i="68"/>
  <c r="HH50" i="68"/>
  <c r="HH106" i="68"/>
  <c r="HH74" i="68"/>
  <c r="HH81" i="68"/>
  <c r="HH121" i="68"/>
  <c r="HH105" i="68"/>
  <c r="HH57" i="68"/>
  <c r="HH113" i="68"/>
  <c r="HH89" i="68"/>
  <c r="HH73" i="68"/>
  <c r="HH49" i="68"/>
  <c r="HH114" i="68"/>
  <c r="HH97" i="68"/>
  <c r="HH65" i="68"/>
  <c r="HH145" i="68"/>
  <c r="HH29" i="68"/>
  <c r="HI22" i="68"/>
  <c r="HH21" i="68"/>
  <c r="HI144" i="68" l="1"/>
  <c r="HI136" i="68"/>
  <c r="HI128" i="68"/>
  <c r="HI120" i="68"/>
  <c r="HI112" i="68"/>
  <c r="HI104" i="68"/>
  <c r="HI96" i="68"/>
  <c r="HI88" i="68"/>
  <c r="HI72" i="68"/>
  <c r="HI64" i="68"/>
  <c r="HI56" i="68"/>
  <c r="HI80" i="68"/>
  <c r="HI143" i="68"/>
  <c r="HI135" i="68"/>
  <c r="HI119" i="68"/>
  <c r="HI127" i="68"/>
  <c r="HI103" i="68"/>
  <c r="HI95" i="68"/>
  <c r="HI111" i="68"/>
  <c r="HI87" i="68"/>
  <c r="HI79" i="68"/>
  <c r="HI71" i="68"/>
  <c r="HI55" i="68"/>
  <c r="HI142" i="68"/>
  <c r="HI63" i="68"/>
  <c r="HI134" i="68"/>
  <c r="HI126" i="68"/>
  <c r="HI118" i="68"/>
  <c r="HI86" i="68"/>
  <c r="HI110" i="68"/>
  <c r="HI102" i="68"/>
  <c r="HI70" i="68"/>
  <c r="HI141" i="68"/>
  <c r="HI125" i="68"/>
  <c r="HI94" i="68"/>
  <c r="HI62" i="68"/>
  <c r="HI133" i="68"/>
  <c r="HI78" i="68"/>
  <c r="HI54" i="68"/>
  <c r="HI117" i="68"/>
  <c r="HI93" i="68"/>
  <c r="HI109" i="68"/>
  <c r="HI101" i="68"/>
  <c r="HI53" i="68"/>
  <c r="HI140" i="68"/>
  <c r="HI132" i="68"/>
  <c r="HI69" i="68"/>
  <c r="HI124" i="68"/>
  <c r="HI61" i="68"/>
  <c r="HI100" i="68"/>
  <c r="HI77" i="68"/>
  <c r="HI76" i="68"/>
  <c r="HI116" i="68"/>
  <c r="HI85" i="68"/>
  <c r="HI108" i="68"/>
  <c r="HI92" i="68"/>
  <c r="HI68" i="68"/>
  <c r="HI84" i="68"/>
  <c r="HI52" i="68"/>
  <c r="HI60" i="68"/>
  <c r="HI91" i="68"/>
  <c r="HI83" i="68"/>
  <c r="HI28" i="68"/>
  <c r="HI51" i="68"/>
  <c r="HI27" i="68"/>
  <c r="HI67" i="68"/>
  <c r="HI59" i="68"/>
  <c r="HI139" i="68"/>
  <c r="HI131" i="68"/>
  <c r="HI99" i="68"/>
  <c r="HI130" i="68"/>
  <c r="HI123" i="68"/>
  <c r="HI115" i="68"/>
  <c r="HI75" i="68"/>
  <c r="HI107" i="68"/>
  <c r="HI138" i="68"/>
  <c r="HI82" i="68"/>
  <c r="HI121" i="68"/>
  <c r="HI98" i="68"/>
  <c r="HI90" i="68"/>
  <c r="HI58" i="68"/>
  <c r="HI50" i="68"/>
  <c r="HI137" i="68"/>
  <c r="HI74" i="68"/>
  <c r="HI66" i="68"/>
  <c r="HI106" i="68"/>
  <c r="HI114" i="68"/>
  <c r="HI122" i="68"/>
  <c r="HI89" i="68"/>
  <c r="HI105" i="68"/>
  <c r="HI81" i="68"/>
  <c r="HI73" i="68"/>
  <c r="HI57" i="68"/>
  <c r="HI49" i="68"/>
  <c r="HI129" i="68"/>
  <c r="HI113" i="68"/>
  <c r="HI97" i="68"/>
  <c r="HI65" i="68"/>
  <c r="HI145" i="68"/>
  <c r="HI29" i="68"/>
  <c r="HJ22" i="68"/>
  <c r="HI21" i="68"/>
  <c r="HJ144" i="68" l="1"/>
  <c r="HJ128" i="68"/>
  <c r="HJ136" i="68"/>
  <c r="HJ120" i="68"/>
  <c r="HJ112" i="68"/>
  <c r="HJ104" i="68"/>
  <c r="HJ96" i="68"/>
  <c r="HJ88" i="68"/>
  <c r="HJ80" i="68"/>
  <c r="HJ72" i="68"/>
  <c r="HJ56" i="68"/>
  <c r="HJ64" i="68"/>
  <c r="HJ143" i="68"/>
  <c r="HJ127" i="68"/>
  <c r="HJ95" i="68"/>
  <c r="HJ135" i="68"/>
  <c r="HJ111" i="68"/>
  <c r="HJ87" i="68"/>
  <c r="HJ103" i="68"/>
  <c r="HJ79" i="68"/>
  <c r="HJ71" i="68"/>
  <c r="HJ119" i="68"/>
  <c r="HJ63" i="68"/>
  <c r="HJ55" i="68"/>
  <c r="HJ134" i="68"/>
  <c r="HJ126" i="68"/>
  <c r="HJ110" i="68"/>
  <c r="HJ118" i="68"/>
  <c r="HJ142" i="68"/>
  <c r="HJ86" i="68"/>
  <c r="HJ102" i="68"/>
  <c r="HJ94" i="68"/>
  <c r="HJ62" i="68"/>
  <c r="HJ133" i="68"/>
  <c r="HJ125" i="68"/>
  <c r="HJ54" i="68"/>
  <c r="HJ78" i="68"/>
  <c r="HJ85" i="68"/>
  <c r="HJ93" i="68"/>
  <c r="HJ70" i="68"/>
  <c r="HJ109" i="68"/>
  <c r="HJ101" i="68"/>
  <c r="HJ117" i="68"/>
  <c r="HJ141" i="68"/>
  <c r="HJ132" i="68"/>
  <c r="HJ69" i="68"/>
  <c r="HJ140" i="68"/>
  <c r="HJ53" i="68"/>
  <c r="HJ77" i="68"/>
  <c r="HJ61" i="68"/>
  <c r="HJ84" i="68"/>
  <c r="HJ108" i="68"/>
  <c r="HJ92" i="68"/>
  <c r="HJ124" i="68"/>
  <c r="HJ76" i="68"/>
  <c r="HJ68" i="68"/>
  <c r="HJ116" i="68"/>
  <c r="HJ60" i="68"/>
  <c r="HJ28" i="68"/>
  <c r="HJ83" i="68"/>
  <c r="HJ100" i="68"/>
  <c r="HJ91" i="68"/>
  <c r="HJ51" i="68"/>
  <c r="HJ27" i="68"/>
  <c r="HJ52" i="68"/>
  <c r="HJ139" i="68"/>
  <c r="HJ59" i="68"/>
  <c r="HJ75" i="68"/>
  <c r="HJ67" i="68"/>
  <c r="HJ131" i="68"/>
  <c r="HJ123" i="68"/>
  <c r="HJ115" i="68"/>
  <c r="HJ138" i="68"/>
  <c r="HJ107" i="68"/>
  <c r="HJ122" i="68"/>
  <c r="HJ98" i="68"/>
  <c r="HJ90" i="68"/>
  <c r="HJ66" i="68"/>
  <c r="HJ113" i="68"/>
  <c r="HJ58" i="68"/>
  <c r="HJ137" i="68"/>
  <c r="HJ50" i="68"/>
  <c r="HJ99" i="68"/>
  <c r="HJ106" i="68"/>
  <c r="HJ82" i="68"/>
  <c r="HJ74" i="68"/>
  <c r="HJ114" i="68"/>
  <c r="HJ130" i="68"/>
  <c r="HJ129" i="68"/>
  <c r="HJ105" i="68"/>
  <c r="HJ97" i="68"/>
  <c r="HJ57" i="68"/>
  <c r="HJ81" i="68"/>
  <c r="HJ65" i="68"/>
  <c r="HJ121" i="68"/>
  <c r="HJ89" i="68"/>
  <c r="HJ73" i="68"/>
  <c r="HJ49" i="68"/>
  <c r="HJ145" i="68"/>
  <c r="HJ29" i="68"/>
  <c r="HJ21" i="68"/>
  <c r="HK22" i="68"/>
  <c r="HK144" i="68" l="1"/>
  <c r="HK128" i="68"/>
  <c r="HK120" i="68"/>
  <c r="HK136" i="68"/>
  <c r="HK104" i="68"/>
  <c r="HK112" i="68"/>
  <c r="HK96" i="68"/>
  <c r="HK88" i="68"/>
  <c r="HK80" i="68"/>
  <c r="HK72" i="68"/>
  <c r="HK56" i="68"/>
  <c r="HK64" i="68"/>
  <c r="HK143" i="68"/>
  <c r="HK127" i="68"/>
  <c r="HK135" i="68"/>
  <c r="HK119" i="68"/>
  <c r="HK103" i="68"/>
  <c r="HK111" i="68"/>
  <c r="HK95" i="68"/>
  <c r="HK87" i="68"/>
  <c r="HK79" i="68"/>
  <c r="HK71" i="68"/>
  <c r="HK55" i="68"/>
  <c r="HK134" i="68"/>
  <c r="HK63" i="68"/>
  <c r="HK126" i="68"/>
  <c r="HK142" i="68"/>
  <c r="HK118" i="68"/>
  <c r="HK102" i="68"/>
  <c r="HK86" i="68"/>
  <c r="HK94" i="68"/>
  <c r="HK70" i="68"/>
  <c r="HK133" i="68"/>
  <c r="HK125" i="68"/>
  <c r="HK78" i="68"/>
  <c r="HK110" i="68"/>
  <c r="HK141" i="68"/>
  <c r="HK109" i="68"/>
  <c r="HK93" i="68"/>
  <c r="HK62" i="68"/>
  <c r="HK101" i="68"/>
  <c r="HK85" i="68"/>
  <c r="HK54" i="68"/>
  <c r="HK77" i="68"/>
  <c r="HK132" i="68"/>
  <c r="HK69" i="68"/>
  <c r="HK61" i="68"/>
  <c r="HK53" i="68"/>
  <c r="HK117" i="68"/>
  <c r="HK140" i="68"/>
  <c r="HK124" i="68"/>
  <c r="HK116" i="68"/>
  <c r="HK84" i="68"/>
  <c r="HK52" i="68"/>
  <c r="HK100" i="68"/>
  <c r="HK76" i="68"/>
  <c r="HK68" i="68"/>
  <c r="HK60" i="68"/>
  <c r="HK28" i="68"/>
  <c r="HK108" i="68"/>
  <c r="HK92" i="68"/>
  <c r="HK91" i="68"/>
  <c r="HK83" i="68"/>
  <c r="HK51" i="68"/>
  <c r="HK139" i="68"/>
  <c r="HK59" i="68"/>
  <c r="HK67" i="68"/>
  <c r="HK27" i="68"/>
  <c r="HK131" i="68"/>
  <c r="HK122" i="68"/>
  <c r="HK123" i="68"/>
  <c r="HK115" i="68"/>
  <c r="HK138" i="68"/>
  <c r="HK107" i="68"/>
  <c r="HK75" i="68"/>
  <c r="HK99" i="68"/>
  <c r="HK130" i="68"/>
  <c r="HK137" i="68"/>
  <c r="HK74" i="68"/>
  <c r="HK58" i="68"/>
  <c r="HK82" i="68"/>
  <c r="HK106" i="68"/>
  <c r="HK114" i="68"/>
  <c r="HK66" i="68"/>
  <c r="HK50" i="68"/>
  <c r="HK129" i="68"/>
  <c r="HK121" i="68"/>
  <c r="HK73" i="68"/>
  <c r="HK90" i="68"/>
  <c r="HK105" i="68"/>
  <c r="HK89" i="68"/>
  <c r="HK65" i="68"/>
  <c r="HK81" i="68"/>
  <c r="HK57" i="68"/>
  <c r="HK98" i="68"/>
  <c r="HK97" i="68"/>
  <c r="HK113" i="68"/>
  <c r="HK49" i="68"/>
  <c r="HK145" i="68"/>
  <c r="HK29" i="68"/>
  <c r="HK21" i="68"/>
  <c r="HL22" i="68"/>
  <c r="HL144" i="68" l="1"/>
  <c r="HL128" i="68"/>
  <c r="HL136" i="68"/>
  <c r="HL112" i="68"/>
  <c r="HL104" i="68"/>
  <c r="HL120" i="68"/>
  <c r="HL80" i="68"/>
  <c r="HL72" i="68"/>
  <c r="HL96" i="68"/>
  <c r="HL64" i="68"/>
  <c r="HL56" i="68"/>
  <c r="HL88" i="68"/>
  <c r="HL143" i="68"/>
  <c r="HL127" i="68"/>
  <c r="HL135" i="68"/>
  <c r="HL119" i="68"/>
  <c r="HL95" i="68"/>
  <c r="HL103" i="68"/>
  <c r="HL111" i="68"/>
  <c r="HL79" i="68"/>
  <c r="HL71" i="68"/>
  <c r="HL87" i="68"/>
  <c r="HL63" i="68"/>
  <c r="HL55" i="68"/>
  <c r="HL142" i="68"/>
  <c r="HL134" i="68"/>
  <c r="HL126" i="68"/>
  <c r="HL118" i="68"/>
  <c r="HL110" i="68"/>
  <c r="HL94" i="68"/>
  <c r="HL102" i="68"/>
  <c r="HL70" i="68"/>
  <c r="HL133" i="68"/>
  <c r="HL62" i="68"/>
  <c r="HL78" i="68"/>
  <c r="HL54" i="68"/>
  <c r="HL86" i="68"/>
  <c r="HL141" i="68"/>
  <c r="HL93" i="68"/>
  <c r="HL117" i="68"/>
  <c r="HL101" i="68"/>
  <c r="HL125" i="68"/>
  <c r="HL109" i="68"/>
  <c r="HL53" i="68"/>
  <c r="HL132" i="68"/>
  <c r="HL77" i="68"/>
  <c r="HL69" i="68"/>
  <c r="HL140" i="68"/>
  <c r="HL61" i="68"/>
  <c r="HL100" i="68"/>
  <c r="HL85" i="68"/>
  <c r="HL108" i="68"/>
  <c r="HL92" i="68"/>
  <c r="HL84" i="68"/>
  <c r="HL124" i="68"/>
  <c r="HL68" i="68"/>
  <c r="HL60" i="68"/>
  <c r="HL116" i="68"/>
  <c r="HL76" i="68"/>
  <c r="HL28" i="68"/>
  <c r="HL91" i="68"/>
  <c r="HL83" i="68"/>
  <c r="HL59" i="68"/>
  <c r="HL27" i="68"/>
  <c r="HL139" i="68"/>
  <c r="HL131" i="68"/>
  <c r="HL67" i="68"/>
  <c r="HL123" i="68"/>
  <c r="HL115" i="68"/>
  <c r="HL107" i="68"/>
  <c r="HL138" i="68"/>
  <c r="HL52" i="68"/>
  <c r="HL51" i="68"/>
  <c r="HL99" i="68"/>
  <c r="HL130" i="68"/>
  <c r="HL75" i="68"/>
  <c r="HL82" i="68"/>
  <c r="HL58" i="68"/>
  <c r="HL50" i="68"/>
  <c r="HL106" i="68"/>
  <c r="HL137" i="68"/>
  <c r="HL122" i="68"/>
  <c r="HL66" i="68"/>
  <c r="HL121" i="68"/>
  <c r="HL114" i="68"/>
  <c r="HL98" i="68"/>
  <c r="HL90" i="68"/>
  <c r="HL74" i="68"/>
  <c r="HL113" i="68"/>
  <c r="HL105" i="68"/>
  <c r="HL65" i="68"/>
  <c r="HL49" i="68"/>
  <c r="HL57" i="68"/>
  <c r="HL129" i="68"/>
  <c r="HL97" i="68"/>
  <c r="HL81" i="68"/>
  <c r="HL89" i="68"/>
  <c r="HL73" i="68"/>
  <c r="HL145" i="68"/>
  <c r="HL29" i="68"/>
  <c r="HM22" i="68"/>
  <c r="HL21" i="68"/>
  <c r="HM136" i="68" l="1"/>
  <c r="HM128" i="68"/>
  <c r="HM144" i="68"/>
  <c r="HM120" i="68"/>
  <c r="HM112" i="68"/>
  <c r="HM104" i="68"/>
  <c r="HM96" i="68"/>
  <c r="HM88" i="68"/>
  <c r="HM72" i="68"/>
  <c r="HM80" i="68"/>
  <c r="HM56" i="68"/>
  <c r="HM64" i="68"/>
  <c r="HM127" i="68"/>
  <c r="HM143" i="68"/>
  <c r="HM135" i="68"/>
  <c r="HM119" i="68"/>
  <c r="HM111" i="68"/>
  <c r="HM95" i="68"/>
  <c r="HM103" i="68"/>
  <c r="HM79" i="68"/>
  <c r="HM71" i="68"/>
  <c r="HM87" i="68"/>
  <c r="HM142" i="68"/>
  <c r="HM63" i="68"/>
  <c r="HM55" i="68"/>
  <c r="HM110" i="68"/>
  <c r="HM126" i="68"/>
  <c r="HM94" i="68"/>
  <c r="HM102" i="68"/>
  <c r="HM118" i="68"/>
  <c r="HM86" i="68"/>
  <c r="HM134" i="68"/>
  <c r="HM54" i="68"/>
  <c r="HM78" i="68"/>
  <c r="HM62" i="68"/>
  <c r="HM125" i="68"/>
  <c r="HM85" i="68"/>
  <c r="HM141" i="68"/>
  <c r="HM133" i="68"/>
  <c r="HM101" i="68"/>
  <c r="HM117" i="68"/>
  <c r="HM70" i="68"/>
  <c r="HM69" i="68"/>
  <c r="HM109" i="68"/>
  <c r="HM93" i="68"/>
  <c r="HM132" i="68"/>
  <c r="HM53" i="68"/>
  <c r="HM140" i="68"/>
  <c r="HM77" i="68"/>
  <c r="HM76" i="68"/>
  <c r="HM108" i="68"/>
  <c r="HM124" i="68"/>
  <c r="HM116" i="68"/>
  <c r="HM92" i="68"/>
  <c r="HM60" i="68"/>
  <c r="HM84" i="68"/>
  <c r="HM68" i="68"/>
  <c r="HM28" i="68"/>
  <c r="HM100" i="68"/>
  <c r="HM52" i="68"/>
  <c r="HM61" i="68"/>
  <c r="HM91" i="68"/>
  <c r="HM75" i="68"/>
  <c r="HM139" i="68"/>
  <c r="HM27" i="68"/>
  <c r="HM83" i="68"/>
  <c r="HM59" i="68"/>
  <c r="HM51" i="68"/>
  <c r="HM115" i="68"/>
  <c r="HM107" i="68"/>
  <c r="HM138" i="68"/>
  <c r="HM123" i="68"/>
  <c r="HM99" i="68"/>
  <c r="HM122" i="68"/>
  <c r="HM67" i="68"/>
  <c r="HM98" i="68"/>
  <c r="HM82" i="68"/>
  <c r="HM106" i="68"/>
  <c r="HM58" i="68"/>
  <c r="HM50" i="68"/>
  <c r="HM137" i="68"/>
  <c r="HM131" i="68"/>
  <c r="HM66" i="68"/>
  <c r="HM130" i="68"/>
  <c r="HM74" i="68"/>
  <c r="HM114" i="68"/>
  <c r="HM90" i="68"/>
  <c r="HM129" i="68"/>
  <c r="HM105" i="68"/>
  <c r="HM57" i="68"/>
  <c r="HM65" i="68"/>
  <c r="HM113" i="68"/>
  <c r="HM121" i="68"/>
  <c r="HM97" i="68"/>
  <c r="HM89" i="68"/>
  <c r="HM49" i="68"/>
  <c r="HM81" i="68"/>
  <c r="HM73" i="68"/>
  <c r="HM145" i="68"/>
  <c r="HM29" i="68"/>
  <c r="HN22" i="68"/>
  <c r="HM21" i="68"/>
  <c r="HN144" i="68" l="1"/>
  <c r="HN120" i="68"/>
  <c r="HN136" i="68"/>
  <c r="HN128" i="68"/>
  <c r="HN112" i="68"/>
  <c r="HN104" i="68"/>
  <c r="HN88" i="68"/>
  <c r="HN96" i="68"/>
  <c r="HN72" i="68"/>
  <c r="HN80" i="68"/>
  <c r="HN143" i="68"/>
  <c r="HN56" i="68"/>
  <c r="HN64" i="68"/>
  <c r="HN127" i="68"/>
  <c r="HN119" i="68"/>
  <c r="HN135" i="68"/>
  <c r="HN95" i="68"/>
  <c r="HN103" i="68"/>
  <c r="HN111" i="68"/>
  <c r="HN87" i="68"/>
  <c r="HN79" i="68"/>
  <c r="HN71" i="68"/>
  <c r="HN142" i="68"/>
  <c r="HN55" i="68"/>
  <c r="HN134" i="68"/>
  <c r="HN63" i="68"/>
  <c r="HN126" i="68"/>
  <c r="HN118" i="68"/>
  <c r="HN102" i="68"/>
  <c r="HN86" i="68"/>
  <c r="HN94" i="68"/>
  <c r="HN110" i="68"/>
  <c r="HN54" i="68"/>
  <c r="HN78" i="68"/>
  <c r="HN141" i="68"/>
  <c r="HN125" i="68"/>
  <c r="HN70" i="68"/>
  <c r="HN62" i="68"/>
  <c r="HN133" i="68"/>
  <c r="HN101" i="68"/>
  <c r="HN117" i="68"/>
  <c r="HN93" i="68"/>
  <c r="HN132" i="68"/>
  <c r="HN85" i="68"/>
  <c r="HN77" i="68"/>
  <c r="HN109" i="68"/>
  <c r="HN61" i="68"/>
  <c r="HN69" i="68"/>
  <c r="HN108" i="68"/>
  <c r="HN140" i="68"/>
  <c r="HN124" i="68"/>
  <c r="HN116" i="68"/>
  <c r="HN84" i="68"/>
  <c r="HN100" i="68"/>
  <c r="HN53" i="68"/>
  <c r="HN60" i="68"/>
  <c r="HN28" i="68"/>
  <c r="HN68" i="68"/>
  <c r="HN76" i="68"/>
  <c r="HN52" i="68"/>
  <c r="HN92" i="68"/>
  <c r="HN91" i="68"/>
  <c r="HN75" i="68"/>
  <c r="HN83" i="68"/>
  <c r="HN67" i="68"/>
  <c r="HN51" i="68"/>
  <c r="HN27" i="68"/>
  <c r="HN59" i="68"/>
  <c r="HN131" i="68"/>
  <c r="HN107" i="68"/>
  <c r="HN138" i="68"/>
  <c r="HN123" i="68"/>
  <c r="HN139" i="68"/>
  <c r="HN99" i="68"/>
  <c r="HN130" i="68"/>
  <c r="HN74" i="68"/>
  <c r="HN137" i="68"/>
  <c r="HN122" i="68"/>
  <c r="HN66" i="68"/>
  <c r="HN50" i="68"/>
  <c r="HN115" i="68"/>
  <c r="HN106" i="68"/>
  <c r="HN58" i="68"/>
  <c r="HN121" i="68"/>
  <c r="HN114" i="68"/>
  <c r="HN90" i="68"/>
  <c r="HN129" i="68"/>
  <c r="HN82" i="68"/>
  <c r="HN113" i="68"/>
  <c r="HN98" i="68"/>
  <c r="HN81" i="68"/>
  <c r="HN89" i="68"/>
  <c r="HN49" i="68"/>
  <c r="HN97" i="68"/>
  <c r="HN65" i="68"/>
  <c r="HN73" i="68"/>
  <c r="HN105" i="68"/>
  <c r="HN57" i="68"/>
  <c r="HN145" i="68"/>
  <c r="HN29" i="68"/>
  <c r="HO22" i="68"/>
  <c r="HN21" i="68"/>
  <c r="HO144" i="68" l="1"/>
  <c r="HO136" i="68"/>
  <c r="HO128" i="68"/>
  <c r="HO120" i="68"/>
  <c r="HO104" i="68"/>
  <c r="HO96" i="68"/>
  <c r="HO88" i="68"/>
  <c r="HO112" i="68"/>
  <c r="HO64" i="68"/>
  <c r="HO72" i="68"/>
  <c r="HO80" i="68"/>
  <c r="HO143" i="68"/>
  <c r="HO56" i="68"/>
  <c r="HO127" i="68"/>
  <c r="HO119" i="68"/>
  <c r="HO135" i="68"/>
  <c r="HO111" i="68"/>
  <c r="HO95" i="68"/>
  <c r="HO103" i="68"/>
  <c r="HO71" i="68"/>
  <c r="HO55" i="68"/>
  <c r="HO142" i="68"/>
  <c r="HO79" i="68"/>
  <c r="HO63" i="68"/>
  <c r="HO87" i="68"/>
  <c r="HO134" i="68"/>
  <c r="HO126" i="68"/>
  <c r="HO118" i="68"/>
  <c r="HO110" i="68"/>
  <c r="HO102" i="68"/>
  <c r="HO86" i="68"/>
  <c r="HO94" i="68"/>
  <c r="HO54" i="68"/>
  <c r="HO141" i="68"/>
  <c r="HO62" i="68"/>
  <c r="HO78" i="68"/>
  <c r="HO70" i="68"/>
  <c r="HO133" i="68"/>
  <c r="HO117" i="68"/>
  <c r="HO109" i="68"/>
  <c r="HO93" i="68"/>
  <c r="HO85" i="68"/>
  <c r="HO101" i="68"/>
  <c r="HO140" i="68"/>
  <c r="HO125" i="68"/>
  <c r="HO77" i="68"/>
  <c r="HO61" i="68"/>
  <c r="HO69" i="68"/>
  <c r="HO53" i="68"/>
  <c r="HO108" i="68"/>
  <c r="HO76" i="68"/>
  <c r="HO124" i="68"/>
  <c r="HO132" i="68"/>
  <c r="HO100" i="68"/>
  <c r="HO28" i="68"/>
  <c r="HO68" i="68"/>
  <c r="HO52" i="68"/>
  <c r="HO92" i="68"/>
  <c r="HO84" i="68"/>
  <c r="HO91" i="68"/>
  <c r="HO75" i="68"/>
  <c r="HO116" i="68"/>
  <c r="HO60" i="68"/>
  <c r="HO59" i="68"/>
  <c r="HO27" i="68"/>
  <c r="HO83" i="68"/>
  <c r="HO67" i="68"/>
  <c r="HO51" i="68"/>
  <c r="HO139" i="68"/>
  <c r="HO123" i="68"/>
  <c r="HO115" i="68"/>
  <c r="HO99" i="68"/>
  <c r="HO131" i="68"/>
  <c r="HO107" i="68"/>
  <c r="HO106" i="68"/>
  <c r="HO130" i="68"/>
  <c r="HO114" i="68"/>
  <c r="HO50" i="68"/>
  <c r="HO122" i="68"/>
  <c r="HO58" i="68"/>
  <c r="HO129" i="68"/>
  <c r="HO98" i="68"/>
  <c r="HO90" i="68"/>
  <c r="HO82" i="68"/>
  <c r="HO138" i="68"/>
  <c r="HO137" i="68"/>
  <c r="HO121" i="68"/>
  <c r="HO97" i="68"/>
  <c r="HO65" i="68"/>
  <c r="HO57" i="68"/>
  <c r="HO89" i="68"/>
  <c r="HO73" i="68"/>
  <c r="HO49" i="68"/>
  <c r="HO66" i="68"/>
  <c r="HO105" i="68"/>
  <c r="HO113" i="68"/>
  <c r="HO74" i="68"/>
  <c r="HO81" i="68"/>
  <c r="HO145" i="68"/>
  <c r="HO29" i="68"/>
  <c r="HO21" i="68"/>
  <c r="HP22" i="68"/>
  <c r="HP144" i="68" l="1"/>
  <c r="HP136" i="68"/>
  <c r="HP128" i="68"/>
  <c r="HP120" i="68"/>
  <c r="HP112" i="68"/>
  <c r="HP104" i="68"/>
  <c r="HP80" i="68"/>
  <c r="HP72" i="68"/>
  <c r="HP64" i="68"/>
  <c r="HP96" i="68"/>
  <c r="HP56" i="68"/>
  <c r="HP88" i="68"/>
  <c r="HP135" i="68"/>
  <c r="HP127" i="68"/>
  <c r="HP119" i="68"/>
  <c r="HP95" i="68"/>
  <c r="HP143" i="68"/>
  <c r="HP71" i="68"/>
  <c r="HP103" i="68"/>
  <c r="HP111" i="68"/>
  <c r="HP87" i="68"/>
  <c r="HP79" i="68"/>
  <c r="HP63" i="68"/>
  <c r="HP55" i="68"/>
  <c r="HP142" i="68"/>
  <c r="HP134" i="68"/>
  <c r="HP126" i="68"/>
  <c r="HP118" i="68"/>
  <c r="HP110" i="68"/>
  <c r="HP94" i="68"/>
  <c r="HP86" i="68"/>
  <c r="HP102" i="68"/>
  <c r="HP62" i="68"/>
  <c r="HP70" i="68"/>
  <c r="HP54" i="68"/>
  <c r="HP125" i="68"/>
  <c r="HP133" i="68"/>
  <c r="HP109" i="68"/>
  <c r="HP101" i="68"/>
  <c r="HP141" i="68"/>
  <c r="HP93" i="68"/>
  <c r="HP78" i="68"/>
  <c r="HP77" i="68"/>
  <c r="HP117" i="68"/>
  <c r="HP61" i="68"/>
  <c r="HP53" i="68"/>
  <c r="HP85" i="68"/>
  <c r="HP132" i="68"/>
  <c r="HP69" i="68"/>
  <c r="HP140" i="68"/>
  <c r="HP124" i="68"/>
  <c r="HP100" i="68"/>
  <c r="HP108" i="68"/>
  <c r="HP76" i="68"/>
  <c r="HP116" i="68"/>
  <c r="HP60" i="68"/>
  <c r="HP84" i="68"/>
  <c r="HP52" i="68"/>
  <c r="HP28" i="68"/>
  <c r="HP68" i="68"/>
  <c r="HP92" i="68"/>
  <c r="HP91" i="68"/>
  <c r="HP83" i="68"/>
  <c r="HP75" i="68"/>
  <c r="HP27" i="68"/>
  <c r="HP139" i="68"/>
  <c r="HP67" i="68"/>
  <c r="HP51" i="68"/>
  <c r="HP59" i="68"/>
  <c r="HP99" i="68"/>
  <c r="HP130" i="68"/>
  <c r="HP107" i="68"/>
  <c r="HP138" i="68"/>
  <c r="HP131" i="68"/>
  <c r="HP123" i="68"/>
  <c r="HP115" i="68"/>
  <c r="HP114" i="68"/>
  <c r="HP122" i="68"/>
  <c r="HP121" i="68"/>
  <c r="HP98" i="68"/>
  <c r="HP90" i="68"/>
  <c r="HP82" i="68"/>
  <c r="HP58" i="68"/>
  <c r="HP74" i="68"/>
  <c r="HP66" i="68"/>
  <c r="HP50" i="68"/>
  <c r="HP106" i="68"/>
  <c r="HP81" i="68"/>
  <c r="HP129" i="68"/>
  <c r="HP105" i="68"/>
  <c r="HP57" i="68"/>
  <c r="HP113" i="68"/>
  <c r="HP89" i="68"/>
  <c r="HP73" i="68"/>
  <c r="HP49" i="68"/>
  <c r="HP137" i="68"/>
  <c r="HP97" i="68"/>
  <c r="HP65" i="68"/>
  <c r="HP145" i="68"/>
  <c r="HP29" i="68"/>
  <c r="HQ22" i="68"/>
  <c r="HP21" i="68"/>
  <c r="HQ136" i="68" l="1"/>
  <c r="HQ144" i="68"/>
  <c r="HQ128" i="68"/>
  <c r="HQ120" i="68"/>
  <c r="HQ96" i="68"/>
  <c r="HQ112" i="68"/>
  <c r="HQ104" i="68"/>
  <c r="HQ72" i="68"/>
  <c r="HQ88" i="68"/>
  <c r="HQ80" i="68"/>
  <c r="HQ64" i="68"/>
  <c r="HQ56" i="68"/>
  <c r="HQ143" i="68"/>
  <c r="HQ135" i="68"/>
  <c r="HQ119" i="68"/>
  <c r="HQ127" i="68"/>
  <c r="HQ95" i="68"/>
  <c r="HQ103" i="68"/>
  <c r="HQ111" i="68"/>
  <c r="HQ87" i="68"/>
  <c r="HQ79" i="68"/>
  <c r="HQ71" i="68"/>
  <c r="HQ55" i="68"/>
  <c r="HQ63" i="68"/>
  <c r="HQ142" i="68"/>
  <c r="HQ126" i="68"/>
  <c r="HQ134" i="68"/>
  <c r="HQ118" i="68"/>
  <c r="HQ94" i="68"/>
  <c r="HQ110" i="68"/>
  <c r="HQ86" i="68"/>
  <c r="HQ70" i="68"/>
  <c r="HQ141" i="68"/>
  <c r="HQ62" i="68"/>
  <c r="HQ54" i="68"/>
  <c r="HQ78" i="68"/>
  <c r="HQ125" i="68"/>
  <c r="HQ85" i="68"/>
  <c r="HQ109" i="68"/>
  <c r="HQ102" i="68"/>
  <c r="HQ133" i="68"/>
  <c r="HQ93" i="68"/>
  <c r="HQ77" i="68"/>
  <c r="HQ61" i="68"/>
  <c r="HQ140" i="68"/>
  <c r="HQ117" i="68"/>
  <c r="HQ53" i="68"/>
  <c r="HQ101" i="68"/>
  <c r="HQ69" i="68"/>
  <c r="HQ124" i="68"/>
  <c r="HQ108" i="68"/>
  <c r="HQ92" i="68"/>
  <c r="HQ132" i="68"/>
  <c r="HQ116" i="68"/>
  <c r="HQ28" i="68"/>
  <c r="HQ100" i="68"/>
  <c r="HQ76" i="68"/>
  <c r="HQ68" i="68"/>
  <c r="HQ84" i="68"/>
  <c r="HQ52" i="68"/>
  <c r="HQ91" i="68"/>
  <c r="HQ60" i="68"/>
  <c r="HQ83" i="68"/>
  <c r="HQ75" i="68"/>
  <c r="HQ27" i="68"/>
  <c r="HQ51" i="68"/>
  <c r="HQ59" i="68"/>
  <c r="HQ67" i="68"/>
  <c r="HQ139" i="68"/>
  <c r="HQ131" i="68"/>
  <c r="HQ138" i="68"/>
  <c r="HQ99" i="68"/>
  <c r="HQ130" i="68"/>
  <c r="HQ123" i="68"/>
  <c r="HQ115" i="68"/>
  <c r="HQ107" i="68"/>
  <c r="HQ122" i="68"/>
  <c r="HQ129" i="68"/>
  <c r="HQ82" i="68"/>
  <c r="HQ98" i="68"/>
  <c r="HQ90" i="68"/>
  <c r="HQ113" i="68"/>
  <c r="HQ58" i="68"/>
  <c r="HQ50" i="68"/>
  <c r="HQ137" i="68"/>
  <c r="HQ74" i="68"/>
  <c r="HQ66" i="68"/>
  <c r="HQ106" i="68"/>
  <c r="HQ57" i="68"/>
  <c r="HQ89" i="68"/>
  <c r="HQ81" i="68"/>
  <c r="HQ105" i="68"/>
  <c r="HQ73" i="68"/>
  <c r="HQ114" i="68"/>
  <c r="HQ121" i="68"/>
  <c r="HQ49" i="68"/>
  <c r="HQ97" i="68"/>
  <c r="HQ65" i="68"/>
  <c r="HQ145" i="68"/>
  <c r="HQ29" i="68"/>
  <c r="HR22" i="68"/>
  <c r="HQ21" i="68"/>
  <c r="HR144" i="68" l="1"/>
  <c r="HR128" i="68"/>
  <c r="HR136" i="68"/>
  <c r="HR120" i="68"/>
  <c r="HR112" i="68"/>
  <c r="HR104" i="68"/>
  <c r="HR96" i="68"/>
  <c r="HR88" i="68"/>
  <c r="HR72" i="68"/>
  <c r="HR80" i="68"/>
  <c r="HR64" i="68"/>
  <c r="HR56" i="68"/>
  <c r="HR135" i="68"/>
  <c r="HR127" i="68"/>
  <c r="HR119" i="68"/>
  <c r="HR143" i="68"/>
  <c r="HR111" i="68"/>
  <c r="HR103" i="68"/>
  <c r="HR95" i="68"/>
  <c r="HR87" i="68"/>
  <c r="HR79" i="68"/>
  <c r="HR71" i="68"/>
  <c r="HR55" i="68"/>
  <c r="HR142" i="68"/>
  <c r="HR63" i="68"/>
  <c r="HR134" i="68"/>
  <c r="HR126" i="68"/>
  <c r="HR118" i="68"/>
  <c r="HR86" i="68"/>
  <c r="HR102" i="68"/>
  <c r="HR94" i="68"/>
  <c r="HR70" i="68"/>
  <c r="HR141" i="68"/>
  <c r="HR62" i="68"/>
  <c r="HR133" i="68"/>
  <c r="HR54" i="68"/>
  <c r="HR78" i="68"/>
  <c r="HR110" i="68"/>
  <c r="HR125" i="68"/>
  <c r="HR77" i="68"/>
  <c r="HR93" i="68"/>
  <c r="HR109" i="68"/>
  <c r="HR101" i="68"/>
  <c r="HR117" i="68"/>
  <c r="HR132" i="68"/>
  <c r="HR69" i="68"/>
  <c r="HR53" i="68"/>
  <c r="HR124" i="68"/>
  <c r="HR85" i="68"/>
  <c r="HR116" i="68"/>
  <c r="HR100" i="68"/>
  <c r="HR76" i="68"/>
  <c r="HR61" i="68"/>
  <c r="HR140" i="68"/>
  <c r="HR91" i="68"/>
  <c r="HR92" i="68"/>
  <c r="HR84" i="68"/>
  <c r="HR68" i="68"/>
  <c r="HR108" i="68"/>
  <c r="HR52" i="68"/>
  <c r="HR60" i="68"/>
  <c r="HR83" i="68"/>
  <c r="HR28" i="68"/>
  <c r="HR131" i="68"/>
  <c r="HR51" i="68"/>
  <c r="HR27" i="68"/>
  <c r="HR139" i="68"/>
  <c r="HR59" i="68"/>
  <c r="HR75" i="68"/>
  <c r="HR67" i="68"/>
  <c r="HR99" i="68"/>
  <c r="HR130" i="68"/>
  <c r="HR122" i="68"/>
  <c r="HR123" i="68"/>
  <c r="HR115" i="68"/>
  <c r="HR107" i="68"/>
  <c r="HR138" i="68"/>
  <c r="HR121" i="68"/>
  <c r="HR98" i="68"/>
  <c r="HR90" i="68"/>
  <c r="HR74" i="68"/>
  <c r="HR137" i="68"/>
  <c r="HR58" i="68"/>
  <c r="HR50" i="68"/>
  <c r="HR106" i="68"/>
  <c r="HR82" i="68"/>
  <c r="HR114" i="68"/>
  <c r="HR66" i="68"/>
  <c r="HR97" i="68"/>
  <c r="HR49" i="68"/>
  <c r="HR105" i="68"/>
  <c r="HR113" i="68"/>
  <c r="HR81" i="68"/>
  <c r="HR65" i="68"/>
  <c r="HR129" i="68"/>
  <c r="HR89" i="68"/>
  <c r="HR73" i="68"/>
  <c r="HR57" i="68"/>
  <c r="HR145" i="68"/>
  <c r="HR29" i="68"/>
  <c r="HR21" i="68"/>
  <c r="HS22" i="68"/>
  <c r="HS144" i="68" l="1"/>
  <c r="HS128" i="68"/>
  <c r="HS136" i="68"/>
  <c r="HS112" i="68"/>
  <c r="HS120" i="68"/>
  <c r="HS104" i="68"/>
  <c r="HS96" i="68"/>
  <c r="HS80" i="68"/>
  <c r="HS72" i="68"/>
  <c r="HS64" i="68"/>
  <c r="HS88" i="68"/>
  <c r="HS56" i="68"/>
  <c r="HS143" i="68"/>
  <c r="HS127" i="68"/>
  <c r="HS111" i="68"/>
  <c r="HS103" i="68"/>
  <c r="HS95" i="68"/>
  <c r="HS119" i="68"/>
  <c r="HS87" i="68"/>
  <c r="HS135" i="68"/>
  <c r="HS79" i="68"/>
  <c r="HS71" i="68"/>
  <c r="HS63" i="68"/>
  <c r="HS55" i="68"/>
  <c r="HS126" i="68"/>
  <c r="HS134" i="68"/>
  <c r="HS142" i="68"/>
  <c r="HS118" i="68"/>
  <c r="HS86" i="68"/>
  <c r="HS102" i="68"/>
  <c r="HS94" i="68"/>
  <c r="HS110" i="68"/>
  <c r="HS70" i="68"/>
  <c r="HS133" i="68"/>
  <c r="HS62" i="68"/>
  <c r="HS125" i="68"/>
  <c r="HS78" i="68"/>
  <c r="HS54" i="68"/>
  <c r="HS117" i="68"/>
  <c r="HS93" i="68"/>
  <c r="HS141" i="68"/>
  <c r="HS101" i="68"/>
  <c r="HS109" i="68"/>
  <c r="HS132" i="68"/>
  <c r="HS69" i="68"/>
  <c r="HS61" i="68"/>
  <c r="HS53" i="68"/>
  <c r="HS85" i="68"/>
  <c r="HS77" i="68"/>
  <c r="HS84" i="68"/>
  <c r="HS100" i="68"/>
  <c r="HS140" i="68"/>
  <c r="HS124" i="68"/>
  <c r="HS108" i="68"/>
  <c r="HS92" i="68"/>
  <c r="HS116" i="68"/>
  <c r="HS52" i="68"/>
  <c r="HS76" i="68"/>
  <c r="HS68" i="68"/>
  <c r="HS60" i="68"/>
  <c r="HS28" i="68"/>
  <c r="HS83" i="68"/>
  <c r="HS75" i="68"/>
  <c r="HS51" i="68"/>
  <c r="HS139" i="68"/>
  <c r="HS91" i="68"/>
  <c r="HS59" i="68"/>
  <c r="HS67" i="68"/>
  <c r="HS27" i="68"/>
  <c r="HS123" i="68"/>
  <c r="HS115" i="68"/>
  <c r="HS107" i="68"/>
  <c r="HS131" i="68"/>
  <c r="HS138" i="68"/>
  <c r="HS130" i="68"/>
  <c r="HS98" i="68"/>
  <c r="HS90" i="68"/>
  <c r="HS74" i="68"/>
  <c r="HS113" i="68"/>
  <c r="HS99" i="68"/>
  <c r="HS137" i="68"/>
  <c r="HS58" i="68"/>
  <c r="HS82" i="68"/>
  <c r="HS106" i="68"/>
  <c r="HS114" i="68"/>
  <c r="HS66" i="68"/>
  <c r="HS122" i="68"/>
  <c r="HS50" i="68"/>
  <c r="HS129" i="68"/>
  <c r="HS57" i="68"/>
  <c r="HS49" i="68"/>
  <c r="HS73" i="68"/>
  <c r="HS97" i="68"/>
  <c r="HS105" i="68"/>
  <c r="HS89" i="68"/>
  <c r="HS81" i="68"/>
  <c r="HS65" i="68"/>
  <c r="HS121" i="68"/>
  <c r="HS145" i="68"/>
  <c r="HS29" i="68"/>
  <c r="HT22" i="68"/>
  <c r="HS21" i="68"/>
  <c r="HT144" i="68" l="1"/>
  <c r="HT128" i="68"/>
  <c r="HT136" i="68"/>
  <c r="HT120" i="68"/>
  <c r="HT112" i="68"/>
  <c r="HT104" i="68"/>
  <c r="HT96" i="68"/>
  <c r="HT88" i="68"/>
  <c r="HT80" i="68"/>
  <c r="HT72" i="68"/>
  <c r="HT64" i="68"/>
  <c r="HT56" i="68"/>
  <c r="HT127" i="68"/>
  <c r="HT135" i="68"/>
  <c r="HT119" i="68"/>
  <c r="HT103" i="68"/>
  <c r="HT111" i="68"/>
  <c r="HT95" i="68"/>
  <c r="HT143" i="68"/>
  <c r="HT63" i="68"/>
  <c r="HT79" i="68"/>
  <c r="HT87" i="68"/>
  <c r="HT55" i="68"/>
  <c r="HT134" i="68"/>
  <c r="HT71" i="68"/>
  <c r="HT142" i="68"/>
  <c r="HT126" i="68"/>
  <c r="HT118" i="68"/>
  <c r="HT110" i="68"/>
  <c r="HT86" i="68"/>
  <c r="HT102" i="68"/>
  <c r="HT94" i="68"/>
  <c r="HT54" i="68"/>
  <c r="HT70" i="68"/>
  <c r="HT133" i="68"/>
  <c r="HT62" i="68"/>
  <c r="HT125" i="68"/>
  <c r="HT78" i="68"/>
  <c r="HT141" i="68"/>
  <c r="HT93" i="68"/>
  <c r="HT117" i="68"/>
  <c r="HT101" i="68"/>
  <c r="HT85" i="68"/>
  <c r="HT77" i="68"/>
  <c r="HT53" i="68"/>
  <c r="HT132" i="68"/>
  <c r="HT69" i="68"/>
  <c r="HT61" i="68"/>
  <c r="HT109" i="68"/>
  <c r="HT140" i="68"/>
  <c r="HT124" i="68"/>
  <c r="HT116" i="68"/>
  <c r="HT52" i="68"/>
  <c r="HT100" i="68"/>
  <c r="HT92" i="68"/>
  <c r="HT68" i="68"/>
  <c r="HT60" i="68"/>
  <c r="HT28" i="68"/>
  <c r="HT108" i="68"/>
  <c r="HT84" i="68"/>
  <c r="HT91" i="68"/>
  <c r="HT76" i="68"/>
  <c r="HT75" i="68"/>
  <c r="HT83" i="68"/>
  <c r="HT51" i="68"/>
  <c r="HT59" i="68"/>
  <c r="HT27" i="68"/>
  <c r="HT139" i="68"/>
  <c r="HT131" i="68"/>
  <c r="HT122" i="68"/>
  <c r="HT123" i="68"/>
  <c r="HT115" i="68"/>
  <c r="HT67" i="68"/>
  <c r="HT107" i="68"/>
  <c r="HT138" i="68"/>
  <c r="HT99" i="68"/>
  <c r="HT130" i="68"/>
  <c r="HT129" i="68"/>
  <c r="HT82" i="68"/>
  <c r="HT58" i="68"/>
  <c r="HT106" i="68"/>
  <c r="HT50" i="68"/>
  <c r="HT137" i="68"/>
  <c r="HT66" i="68"/>
  <c r="HT74" i="68"/>
  <c r="HT121" i="68"/>
  <c r="HT73" i="68"/>
  <c r="HT105" i="68"/>
  <c r="HT49" i="68"/>
  <c r="HT65" i="68"/>
  <c r="HT98" i="68"/>
  <c r="HT113" i="68"/>
  <c r="HT81" i="68"/>
  <c r="HT57" i="68"/>
  <c r="HT89" i="68"/>
  <c r="HT114" i="68"/>
  <c r="HT97" i="68"/>
  <c r="HT90" i="68"/>
  <c r="HT145" i="68"/>
  <c r="HT29" i="68"/>
  <c r="HT21" i="68"/>
  <c r="HU22" i="68"/>
  <c r="HU144" i="68" l="1"/>
  <c r="HU136" i="68"/>
  <c r="HU128" i="68"/>
  <c r="HU112" i="68"/>
  <c r="HU120" i="68"/>
  <c r="HU96" i="68"/>
  <c r="HU88" i="68"/>
  <c r="HU104" i="68"/>
  <c r="HU80" i="68"/>
  <c r="HU72" i="68"/>
  <c r="HU56" i="68"/>
  <c r="HU64" i="68"/>
  <c r="HU143" i="68"/>
  <c r="HU127" i="68"/>
  <c r="HU135" i="68"/>
  <c r="HU119" i="68"/>
  <c r="HU95" i="68"/>
  <c r="HU103" i="68"/>
  <c r="HU111" i="68"/>
  <c r="HU79" i="68"/>
  <c r="HU71" i="68"/>
  <c r="HU55" i="68"/>
  <c r="HU87" i="68"/>
  <c r="HU63" i="68"/>
  <c r="HU142" i="68"/>
  <c r="HU134" i="68"/>
  <c r="HU94" i="68"/>
  <c r="HU118" i="68"/>
  <c r="HU110" i="68"/>
  <c r="HU102" i="68"/>
  <c r="HU126" i="68"/>
  <c r="HU78" i="68"/>
  <c r="HU70" i="68"/>
  <c r="HU62" i="68"/>
  <c r="HU54" i="68"/>
  <c r="HU133" i="68"/>
  <c r="HU86" i="68"/>
  <c r="HU141" i="68"/>
  <c r="HU109" i="68"/>
  <c r="HU93" i="68"/>
  <c r="HU101" i="68"/>
  <c r="HU125" i="68"/>
  <c r="HU61" i="68"/>
  <c r="HU117" i="68"/>
  <c r="HU85" i="68"/>
  <c r="HU69" i="68"/>
  <c r="HU132" i="68"/>
  <c r="HU53" i="68"/>
  <c r="HU140" i="68"/>
  <c r="HU100" i="68"/>
  <c r="HU108" i="68"/>
  <c r="HU84" i="68"/>
  <c r="HU76" i="68"/>
  <c r="HU60" i="68"/>
  <c r="HU68" i="68"/>
  <c r="HU77" i="68"/>
  <c r="HU124" i="68"/>
  <c r="HU116" i="68"/>
  <c r="HU91" i="68"/>
  <c r="HU52" i="68"/>
  <c r="HU83" i="68"/>
  <c r="HU75" i="68"/>
  <c r="HU67" i="68"/>
  <c r="HU28" i="68"/>
  <c r="HU27" i="68"/>
  <c r="HU139" i="68"/>
  <c r="HU59" i="68"/>
  <c r="HU92" i="68"/>
  <c r="HU131" i="68"/>
  <c r="HU51" i="68"/>
  <c r="HU115" i="68"/>
  <c r="HU107" i="68"/>
  <c r="HU138" i="68"/>
  <c r="HU123" i="68"/>
  <c r="HU99" i="68"/>
  <c r="HU130" i="68"/>
  <c r="HU98" i="68"/>
  <c r="HU82" i="68"/>
  <c r="HU106" i="68"/>
  <c r="HU74" i="68"/>
  <c r="HU58" i="68"/>
  <c r="HU137" i="68"/>
  <c r="HU122" i="68"/>
  <c r="HU66" i="68"/>
  <c r="HU50" i="68"/>
  <c r="HU114" i="68"/>
  <c r="HU90" i="68"/>
  <c r="HU129" i="68"/>
  <c r="HU105" i="68"/>
  <c r="HU65" i="68"/>
  <c r="HU113" i="68"/>
  <c r="HU121" i="68"/>
  <c r="HU97" i="68"/>
  <c r="HU89" i="68"/>
  <c r="HU57" i="68"/>
  <c r="HU81" i="68"/>
  <c r="HU49" i="68"/>
  <c r="HU73" i="68"/>
  <c r="HU145" i="68"/>
  <c r="HU29" i="68"/>
  <c r="HV22" i="68"/>
  <c r="HU21" i="68"/>
  <c r="HV136" i="68" l="1"/>
  <c r="HV128" i="68"/>
  <c r="HV144" i="68"/>
  <c r="HV120" i="68"/>
  <c r="HV112" i="68"/>
  <c r="HV104" i="68"/>
  <c r="HV96" i="68"/>
  <c r="HV72" i="68"/>
  <c r="HV80" i="68"/>
  <c r="HV88" i="68"/>
  <c r="HV56" i="68"/>
  <c r="HV64" i="68"/>
  <c r="HV143" i="68"/>
  <c r="HV127" i="68"/>
  <c r="HV95" i="68"/>
  <c r="HV135" i="68"/>
  <c r="HV111" i="68"/>
  <c r="HV119" i="68"/>
  <c r="HV103" i="68"/>
  <c r="HV87" i="68"/>
  <c r="HV79" i="68"/>
  <c r="HV71" i="68"/>
  <c r="HV142" i="68"/>
  <c r="HV63" i="68"/>
  <c r="HV134" i="68"/>
  <c r="HV118" i="68"/>
  <c r="HV126" i="68"/>
  <c r="HV110" i="68"/>
  <c r="HV102" i="68"/>
  <c r="HV86" i="68"/>
  <c r="HV55" i="68"/>
  <c r="HV94" i="68"/>
  <c r="HV54" i="68"/>
  <c r="HV78" i="68"/>
  <c r="HV125" i="68"/>
  <c r="HV109" i="68"/>
  <c r="HV85" i="68"/>
  <c r="HV101" i="68"/>
  <c r="HV62" i="68"/>
  <c r="HV70" i="68"/>
  <c r="HV141" i="68"/>
  <c r="HV117" i="68"/>
  <c r="HV93" i="68"/>
  <c r="HV69" i="68"/>
  <c r="HV53" i="68"/>
  <c r="HV140" i="68"/>
  <c r="HV132" i="68"/>
  <c r="HV133" i="68"/>
  <c r="HV77" i="68"/>
  <c r="HV76" i="68"/>
  <c r="HV61" i="68"/>
  <c r="HV108" i="68"/>
  <c r="HV124" i="68"/>
  <c r="HV116" i="68"/>
  <c r="HV92" i="68"/>
  <c r="HV84" i="68"/>
  <c r="HV60" i="68"/>
  <c r="HV28" i="68"/>
  <c r="HV68" i="68"/>
  <c r="HV52" i="68"/>
  <c r="HV83" i="68"/>
  <c r="HV100" i="68"/>
  <c r="HV91" i="68"/>
  <c r="HV75" i="68"/>
  <c r="HV67" i="68"/>
  <c r="HV51" i="68"/>
  <c r="HV139" i="68"/>
  <c r="HV59" i="68"/>
  <c r="HV115" i="68"/>
  <c r="HV107" i="68"/>
  <c r="HV138" i="68"/>
  <c r="HV27" i="68"/>
  <c r="HV123" i="68"/>
  <c r="HV99" i="68"/>
  <c r="HV122" i="68"/>
  <c r="HV98" i="68"/>
  <c r="HV82" i="68"/>
  <c r="HV137" i="68"/>
  <c r="HV66" i="68"/>
  <c r="HV58" i="68"/>
  <c r="HV50" i="68"/>
  <c r="HV106" i="68"/>
  <c r="HV131" i="68"/>
  <c r="HV130" i="68"/>
  <c r="HV114" i="68"/>
  <c r="HV90" i="68"/>
  <c r="HV129" i="68"/>
  <c r="HV105" i="68"/>
  <c r="HV113" i="68"/>
  <c r="HV81" i="68"/>
  <c r="HV89" i="68"/>
  <c r="HV121" i="68"/>
  <c r="HV97" i="68"/>
  <c r="HV65" i="68"/>
  <c r="HV57" i="68"/>
  <c r="HV74" i="68"/>
  <c r="HV73" i="68"/>
  <c r="HV49" i="68"/>
  <c r="HV145" i="68"/>
  <c r="HV29" i="68"/>
  <c r="HV21" i="68"/>
  <c r="HW22" i="68"/>
  <c r="HW136" i="68" l="1"/>
  <c r="HW128" i="68"/>
  <c r="HW120" i="68"/>
  <c r="HW144" i="68"/>
  <c r="HW112" i="68"/>
  <c r="HW104" i="68"/>
  <c r="HW88" i="68"/>
  <c r="HW96" i="68"/>
  <c r="HW80" i="68"/>
  <c r="HW72" i="68"/>
  <c r="HW64" i="68"/>
  <c r="HW56" i="68"/>
  <c r="HW143" i="68"/>
  <c r="HW127" i="68"/>
  <c r="HW119" i="68"/>
  <c r="HW135" i="68"/>
  <c r="HW111" i="68"/>
  <c r="HW103" i="68"/>
  <c r="HW95" i="68"/>
  <c r="HW87" i="68"/>
  <c r="HW79" i="68"/>
  <c r="HW71" i="68"/>
  <c r="HW55" i="68"/>
  <c r="HW142" i="68"/>
  <c r="HW63" i="68"/>
  <c r="HW134" i="68"/>
  <c r="HW126" i="68"/>
  <c r="HW94" i="68"/>
  <c r="HW102" i="68"/>
  <c r="HW118" i="68"/>
  <c r="HW110" i="68"/>
  <c r="HW86" i="68"/>
  <c r="HW141" i="68"/>
  <c r="HW54" i="68"/>
  <c r="HW78" i="68"/>
  <c r="HW70" i="68"/>
  <c r="HW133" i="68"/>
  <c r="HW62" i="68"/>
  <c r="HW117" i="68"/>
  <c r="HW109" i="68"/>
  <c r="HW93" i="68"/>
  <c r="HW85" i="68"/>
  <c r="HW125" i="68"/>
  <c r="HW132" i="68"/>
  <c r="HW101" i="68"/>
  <c r="HW77" i="68"/>
  <c r="HW61" i="68"/>
  <c r="HW140" i="68"/>
  <c r="HW69" i="68"/>
  <c r="HW53" i="68"/>
  <c r="HW124" i="68"/>
  <c r="HW116" i="68"/>
  <c r="HW92" i="68"/>
  <c r="HW100" i="68"/>
  <c r="HW60" i="68"/>
  <c r="HW28" i="68"/>
  <c r="HW76" i="68"/>
  <c r="HW108" i="68"/>
  <c r="HW68" i="68"/>
  <c r="HW84" i="68"/>
  <c r="HW52" i="68"/>
  <c r="HW91" i="68"/>
  <c r="HW83" i="68"/>
  <c r="HW59" i="68"/>
  <c r="HW139" i="68"/>
  <c r="HW27" i="68"/>
  <c r="HW138" i="68"/>
  <c r="HW123" i="68"/>
  <c r="HW115" i="68"/>
  <c r="HW99" i="68"/>
  <c r="HW131" i="68"/>
  <c r="HW67" i="68"/>
  <c r="HW130" i="68"/>
  <c r="HW51" i="68"/>
  <c r="HW74" i="68"/>
  <c r="HW66" i="68"/>
  <c r="HW75" i="68"/>
  <c r="HW106" i="68"/>
  <c r="HW114" i="68"/>
  <c r="HW50" i="68"/>
  <c r="HW107" i="68"/>
  <c r="HW122" i="68"/>
  <c r="HW121" i="68"/>
  <c r="HW98" i="68"/>
  <c r="HW90" i="68"/>
  <c r="HW82" i="68"/>
  <c r="HW89" i="68"/>
  <c r="HW129" i="68"/>
  <c r="HW97" i="68"/>
  <c r="HW65" i="68"/>
  <c r="HW137" i="68"/>
  <c r="HW57" i="68"/>
  <c r="HW73" i="68"/>
  <c r="HW49" i="68"/>
  <c r="HW113" i="68"/>
  <c r="HW105" i="68"/>
  <c r="HW58" i="68"/>
  <c r="HW81" i="68"/>
  <c r="HW145" i="68"/>
  <c r="HW29" i="68"/>
  <c r="HW21" i="68"/>
  <c r="HX22" i="68"/>
  <c r="HX144" i="68" l="1"/>
  <c r="HX136" i="68"/>
  <c r="HX128" i="68"/>
  <c r="HX112" i="68"/>
  <c r="HX96" i="68"/>
  <c r="HX120" i="68"/>
  <c r="HX88" i="68"/>
  <c r="HX104" i="68"/>
  <c r="HX80" i="68"/>
  <c r="HX72" i="68"/>
  <c r="HX64" i="68"/>
  <c r="HX56" i="68"/>
  <c r="HX143" i="68"/>
  <c r="HX119" i="68"/>
  <c r="HX135" i="68"/>
  <c r="HX127" i="68"/>
  <c r="HX111" i="68"/>
  <c r="HX95" i="68"/>
  <c r="HX103" i="68"/>
  <c r="HX87" i="68"/>
  <c r="HX79" i="68"/>
  <c r="HX71" i="68"/>
  <c r="HX63" i="68"/>
  <c r="HX142" i="68"/>
  <c r="HX134" i="68"/>
  <c r="HX126" i="68"/>
  <c r="HX55" i="68"/>
  <c r="HX94" i="68"/>
  <c r="HX86" i="68"/>
  <c r="HX118" i="68"/>
  <c r="HX78" i="68"/>
  <c r="HX141" i="68"/>
  <c r="HX62" i="68"/>
  <c r="HX70" i="68"/>
  <c r="HX110" i="68"/>
  <c r="HX102" i="68"/>
  <c r="HX54" i="68"/>
  <c r="HX133" i="68"/>
  <c r="HX117" i="68"/>
  <c r="HX109" i="68"/>
  <c r="HX125" i="68"/>
  <c r="HX85" i="68"/>
  <c r="HX101" i="68"/>
  <c r="HX93" i="68"/>
  <c r="HX124" i="68"/>
  <c r="HX140" i="68"/>
  <c r="HX77" i="68"/>
  <c r="HX53" i="68"/>
  <c r="HX61" i="68"/>
  <c r="HX132" i="68"/>
  <c r="HX116" i="68"/>
  <c r="HX100" i="68"/>
  <c r="HX84" i="68"/>
  <c r="HX69" i="68"/>
  <c r="HX60" i="68"/>
  <c r="HX52" i="68"/>
  <c r="HX28" i="68"/>
  <c r="HX108" i="68"/>
  <c r="HX68" i="68"/>
  <c r="HX75" i="68"/>
  <c r="HX76" i="68"/>
  <c r="HX91" i="68"/>
  <c r="HX83" i="68"/>
  <c r="HX92" i="68"/>
  <c r="HX139" i="68"/>
  <c r="HX27" i="68"/>
  <c r="HX67" i="68"/>
  <c r="HX51" i="68"/>
  <c r="HX59" i="68"/>
  <c r="HX99" i="68"/>
  <c r="HX130" i="68"/>
  <c r="HX107" i="68"/>
  <c r="HX138" i="68"/>
  <c r="HX115" i="68"/>
  <c r="HX106" i="68"/>
  <c r="HX114" i="68"/>
  <c r="HX122" i="68"/>
  <c r="HX129" i="68"/>
  <c r="HX121" i="68"/>
  <c r="HX131" i="68"/>
  <c r="HX98" i="68"/>
  <c r="HX90" i="68"/>
  <c r="HX82" i="68"/>
  <c r="HX74" i="68"/>
  <c r="HX123" i="68"/>
  <c r="HX137" i="68"/>
  <c r="HX66" i="68"/>
  <c r="HX50" i="68"/>
  <c r="HX97" i="68"/>
  <c r="HX81" i="68"/>
  <c r="HX65" i="68"/>
  <c r="HX58" i="68"/>
  <c r="HX105" i="68"/>
  <c r="HX57" i="68"/>
  <c r="HX113" i="68"/>
  <c r="HX89" i="68"/>
  <c r="HX73" i="68"/>
  <c r="HX49" i="68"/>
  <c r="HX145" i="68"/>
  <c r="HX29" i="68"/>
  <c r="HY22" i="68"/>
  <c r="HX21" i="68"/>
  <c r="HY136" i="68" l="1"/>
  <c r="HY144" i="68"/>
  <c r="HY128" i="68"/>
  <c r="HY120" i="68"/>
  <c r="HY112" i="68"/>
  <c r="HY104" i="68"/>
  <c r="HY88" i="68"/>
  <c r="HY96" i="68"/>
  <c r="HY72" i="68"/>
  <c r="HY80" i="68"/>
  <c r="HY56" i="68"/>
  <c r="HY64" i="68"/>
  <c r="HY135" i="68"/>
  <c r="HY119" i="68"/>
  <c r="HY127" i="68"/>
  <c r="HY143" i="68"/>
  <c r="HY103" i="68"/>
  <c r="HY95" i="68"/>
  <c r="HY71" i="68"/>
  <c r="HY111" i="68"/>
  <c r="HY87" i="68"/>
  <c r="HY63" i="68"/>
  <c r="HY79" i="68"/>
  <c r="HY55" i="68"/>
  <c r="HY142" i="68"/>
  <c r="HY110" i="68"/>
  <c r="HY134" i="68"/>
  <c r="HY118" i="68"/>
  <c r="HY102" i="68"/>
  <c r="HY94" i="68"/>
  <c r="HY126" i="68"/>
  <c r="HY86" i="68"/>
  <c r="HY54" i="68"/>
  <c r="HY70" i="68"/>
  <c r="HY141" i="68"/>
  <c r="HY125" i="68"/>
  <c r="HY62" i="68"/>
  <c r="HY133" i="68"/>
  <c r="HY109" i="68"/>
  <c r="HY101" i="68"/>
  <c r="HY78" i="68"/>
  <c r="HY117" i="68"/>
  <c r="HY93" i="68"/>
  <c r="HY85" i="68"/>
  <c r="HY77" i="68"/>
  <c r="HY61" i="68"/>
  <c r="HY53" i="68"/>
  <c r="HY140" i="68"/>
  <c r="HY132" i="68"/>
  <c r="HY69" i="68"/>
  <c r="HY124" i="68"/>
  <c r="HY100" i="68"/>
  <c r="HY76" i="68"/>
  <c r="HY60" i="68"/>
  <c r="HY28" i="68"/>
  <c r="HY116" i="68"/>
  <c r="HY108" i="68"/>
  <c r="HY92" i="68"/>
  <c r="HY68" i="68"/>
  <c r="HY83" i="68"/>
  <c r="HY84" i="68"/>
  <c r="HY52" i="68"/>
  <c r="HY91" i="68"/>
  <c r="HY75" i="68"/>
  <c r="HY51" i="68"/>
  <c r="HY27" i="68"/>
  <c r="HY59" i="68"/>
  <c r="HY139" i="68"/>
  <c r="HY99" i="68"/>
  <c r="HY130" i="68"/>
  <c r="HY67" i="68"/>
  <c r="HY131" i="68"/>
  <c r="HY123" i="68"/>
  <c r="HY115" i="68"/>
  <c r="HY138" i="68"/>
  <c r="HY114" i="68"/>
  <c r="HY107" i="68"/>
  <c r="HY122" i="68"/>
  <c r="HY82" i="68"/>
  <c r="HY50" i="68"/>
  <c r="HY121" i="68"/>
  <c r="HY98" i="68"/>
  <c r="HY90" i="68"/>
  <c r="HY74" i="68"/>
  <c r="HY66" i="68"/>
  <c r="HY81" i="68"/>
  <c r="HY137" i="68"/>
  <c r="HY89" i="68"/>
  <c r="HY57" i="68"/>
  <c r="HY97" i="68"/>
  <c r="HY58" i="68"/>
  <c r="HY105" i="68"/>
  <c r="HY73" i="68"/>
  <c r="HY129" i="68"/>
  <c r="HY113" i="68"/>
  <c r="HY49" i="68"/>
  <c r="HY106" i="68"/>
  <c r="HY65" i="68"/>
  <c r="HY145" i="68"/>
  <c r="HY29" i="68"/>
  <c r="HZ22" i="68"/>
  <c r="HY21" i="68"/>
  <c r="HZ136" i="68" l="1"/>
  <c r="HZ144" i="68"/>
  <c r="HZ128" i="68"/>
  <c r="HZ120" i="68"/>
  <c r="HZ104" i="68"/>
  <c r="HZ96" i="68"/>
  <c r="HZ88" i="68"/>
  <c r="HZ112" i="68"/>
  <c r="HZ80" i="68"/>
  <c r="HZ56" i="68"/>
  <c r="HZ72" i="68"/>
  <c r="HZ64" i="68"/>
  <c r="HZ143" i="68"/>
  <c r="HZ135" i="68"/>
  <c r="HZ127" i="68"/>
  <c r="HZ119" i="68"/>
  <c r="HZ95" i="68"/>
  <c r="HZ103" i="68"/>
  <c r="HZ111" i="68"/>
  <c r="HZ87" i="68"/>
  <c r="HZ79" i="68"/>
  <c r="HZ55" i="68"/>
  <c r="HZ63" i="68"/>
  <c r="HZ142" i="68"/>
  <c r="HZ71" i="68"/>
  <c r="HZ134" i="68"/>
  <c r="HZ126" i="68"/>
  <c r="HZ110" i="68"/>
  <c r="HZ118" i="68"/>
  <c r="HZ86" i="68"/>
  <c r="HZ70" i="68"/>
  <c r="HZ141" i="68"/>
  <c r="HZ62" i="68"/>
  <c r="HZ102" i="68"/>
  <c r="HZ94" i="68"/>
  <c r="HZ54" i="68"/>
  <c r="HZ78" i="68"/>
  <c r="HZ133" i="68"/>
  <c r="HZ117" i="68"/>
  <c r="HZ125" i="68"/>
  <c r="HZ85" i="68"/>
  <c r="HZ93" i="68"/>
  <c r="HZ61" i="68"/>
  <c r="HZ140" i="68"/>
  <c r="HZ109" i="68"/>
  <c r="HZ101" i="68"/>
  <c r="HZ69" i="68"/>
  <c r="HZ53" i="68"/>
  <c r="HZ124" i="68"/>
  <c r="HZ108" i="68"/>
  <c r="HZ92" i="68"/>
  <c r="HZ116" i="68"/>
  <c r="HZ77" i="68"/>
  <c r="HZ100" i="68"/>
  <c r="HZ28" i="68"/>
  <c r="HZ91" i="68"/>
  <c r="HZ76" i="68"/>
  <c r="HZ84" i="68"/>
  <c r="HZ132" i="68"/>
  <c r="HZ68" i="68"/>
  <c r="HZ52" i="68"/>
  <c r="HZ60" i="68"/>
  <c r="HZ51" i="68"/>
  <c r="HZ27" i="68"/>
  <c r="HZ83" i="68"/>
  <c r="HZ139" i="68"/>
  <c r="HZ59" i="68"/>
  <c r="HZ75" i="68"/>
  <c r="HZ67" i="68"/>
  <c r="HZ99" i="68"/>
  <c r="HZ131" i="68"/>
  <c r="HZ123" i="68"/>
  <c r="HZ115" i="68"/>
  <c r="HZ138" i="68"/>
  <c r="HZ107" i="68"/>
  <c r="HZ129" i="68"/>
  <c r="HZ122" i="68"/>
  <c r="HZ74" i="68"/>
  <c r="HZ98" i="68"/>
  <c r="HZ90" i="68"/>
  <c r="HZ66" i="68"/>
  <c r="HZ50" i="68"/>
  <c r="HZ113" i="68"/>
  <c r="HZ137" i="68"/>
  <c r="HZ106" i="68"/>
  <c r="HZ82" i="68"/>
  <c r="HZ57" i="68"/>
  <c r="HZ114" i="68"/>
  <c r="HZ97" i="68"/>
  <c r="HZ89" i="68"/>
  <c r="HZ105" i="68"/>
  <c r="HZ81" i="68"/>
  <c r="HZ130" i="68"/>
  <c r="HZ73" i="68"/>
  <c r="HZ58" i="68"/>
  <c r="HZ121" i="68"/>
  <c r="HZ65" i="68"/>
  <c r="HZ49" i="68"/>
  <c r="HZ145" i="68"/>
  <c r="HZ29" i="68"/>
  <c r="IA22" i="68"/>
  <c r="HZ21" i="68"/>
  <c r="IA144" i="68" l="1"/>
  <c r="IA136" i="68"/>
  <c r="IA128" i="68"/>
  <c r="IA112" i="68"/>
  <c r="IA120" i="68"/>
  <c r="IA104" i="68"/>
  <c r="IA88" i="68"/>
  <c r="IA96" i="68"/>
  <c r="IA80" i="68"/>
  <c r="IA72" i="68"/>
  <c r="IA64" i="68"/>
  <c r="IA56" i="68"/>
  <c r="IA135" i="68"/>
  <c r="IA119" i="68"/>
  <c r="IA143" i="68"/>
  <c r="IA111" i="68"/>
  <c r="IA127" i="68"/>
  <c r="IA103" i="68"/>
  <c r="IA95" i="68"/>
  <c r="IA87" i="68"/>
  <c r="IA79" i="68"/>
  <c r="IA71" i="68"/>
  <c r="IA55" i="68"/>
  <c r="IA142" i="68"/>
  <c r="IA63" i="68"/>
  <c r="IA134" i="68"/>
  <c r="IA126" i="68"/>
  <c r="IA86" i="68"/>
  <c r="IA118" i="68"/>
  <c r="IA102" i="68"/>
  <c r="IA110" i="68"/>
  <c r="IA94" i="68"/>
  <c r="IA141" i="68"/>
  <c r="IA70" i="68"/>
  <c r="IA62" i="68"/>
  <c r="IA54" i="68"/>
  <c r="IA133" i="68"/>
  <c r="IA78" i="68"/>
  <c r="IA117" i="68"/>
  <c r="IA77" i="68"/>
  <c r="IA125" i="68"/>
  <c r="IA109" i="68"/>
  <c r="IA93" i="68"/>
  <c r="IA101" i="68"/>
  <c r="IA85" i="68"/>
  <c r="IA132" i="68"/>
  <c r="IA69" i="68"/>
  <c r="IA61" i="68"/>
  <c r="IA53" i="68"/>
  <c r="IA140" i="68"/>
  <c r="IA116" i="68"/>
  <c r="IA100" i="68"/>
  <c r="IA84" i="68"/>
  <c r="IA52" i="68"/>
  <c r="IA124" i="68"/>
  <c r="IA76" i="68"/>
  <c r="IA68" i="68"/>
  <c r="IA60" i="68"/>
  <c r="IA108" i="68"/>
  <c r="IA92" i="68"/>
  <c r="IA83" i="68"/>
  <c r="IA28" i="68"/>
  <c r="IA91" i="68"/>
  <c r="IA131" i="68"/>
  <c r="IA75" i="68"/>
  <c r="IA51" i="68"/>
  <c r="IA59" i="68"/>
  <c r="IA67" i="68"/>
  <c r="IA27" i="68"/>
  <c r="IA99" i="68"/>
  <c r="IA130" i="68"/>
  <c r="IA122" i="68"/>
  <c r="IA123" i="68"/>
  <c r="IA115" i="68"/>
  <c r="IA107" i="68"/>
  <c r="IA121" i="68"/>
  <c r="IA139" i="68"/>
  <c r="IA98" i="68"/>
  <c r="IA90" i="68"/>
  <c r="IA137" i="68"/>
  <c r="IA58" i="68"/>
  <c r="IA82" i="68"/>
  <c r="IA106" i="68"/>
  <c r="IA138" i="68"/>
  <c r="IA114" i="68"/>
  <c r="IA74" i="68"/>
  <c r="IA66" i="68"/>
  <c r="IA50" i="68"/>
  <c r="IA129" i="68"/>
  <c r="IA113" i="68"/>
  <c r="IA97" i="68"/>
  <c r="IA73" i="68"/>
  <c r="IA57" i="68"/>
  <c r="IA49" i="68"/>
  <c r="IA81" i="68"/>
  <c r="IA105" i="68"/>
  <c r="IA89" i="68"/>
  <c r="IA65" i="68"/>
  <c r="IA145" i="68"/>
  <c r="IA29" i="68"/>
  <c r="IB22" i="68"/>
  <c r="IA21" i="68"/>
  <c r="IB144" i="68" l="1"/>
  <c r="IB128" i="68"/>
  <c r="IB136" i="68"/>
  <c r="IB120" i="68"/>
  <c r="IB112" i="68"/>
  <c r="IB104" i="68"/>
  <c r="IB80" i="68"/>
  <c r="IB72" i="68"/>
  <c r="IB96" i="68"/>
  <c r="IB88" i="68"/>
  <c r="IB64" i="68"/>
  <c r="IB56" i="68"/>
  <c r="IB143" i="68"/>
  <c r="IB127" i="68"/>
  <c r="IB111" i="68"/>
  <c r="IB95" i="68"/>
  <c r="IB135" i="68"/>
  <c r="IB103" i="68"/>
  <c r="IB87" i="68"/>
  <c r="IB119" i="68"/>
  <c r="IB63" i="68"/>
  <c r="IB79" i="68"/>
  <c r="IB71" i="68"/>
  <c r="IB55" i="68"/>
  <c r="IB142" i="68"/>
  <c r="IB126" i="68"/>
  <c r="IB134" i="68"/>
  <c r="IB102" i="68"/>
  <c r="IB94" i="68"/>
  <c r="IB118" i="68"/>
  <c r="IB110" i="68"/>
  <c r="IB70" i="68"/>
  <c r="IB133" i="68"/>
  <c r="IB62" i="68"/>
  <c r="IB125" i="68"/>
  <c r="IB86" i="68"/>
  <c r="IB78" i="68"/>
  <c r="IB54" i="68"/>
  <c r="IB109" i="68"/>
  <c r="IB93" i="68"/>
  <c r="IB117" i="68"/>
  <c r="IB101" i="68"/>
  <c r="IB85" i="68"/>
  <c r="IB77" i="68"/>
  <c r="IB53" i="68"/>
  <c r="IB132" i="68"/>
  <c r="IB69" i="68"/>
  <c r="IB141" i="68"/>
  <c r="IB61" i="68"/>
  <c r="IB140" i="68"/>
  <c r="IB84" i="68"/>
  <c r="IB100" i="68"/>
  <c r="IB108" i="68"/>
  <c r="IB92" i="68"/>
  <c r="IB124" i="68"/>
  <c r="IB76" i="68"/>
  <c r="IB52" i="68"/>
  <c r="IB116" i="68"/>
  <c r="IB68" i="68"/>
  <c r="IB60" i="68"/>
  <c r="IB28" i="68"/>
  <c r="IB83" i="68"/>
  <c r="IB91" i="68"/>
  <c r="IB75" i="68"/>
  <c r="IB67" i="68"/>
  <c r="IB51" i="68"/>
  <c r="IB59" i="68"/>
  <c r="IB27" i="68"/>
  <c r="IB139" i="68"/>
  <c r="IB131" i="68"/>
  <c r="IB123" i="68"/>
  <c r="IB115" i="68"/>
  <c r="IB107" i="68"/>
  <c r="IB114" i="68"/>
  <c r="IB98" i="68"/>
  <c r="IB90" i="68"/>
  <c r="IB113" i="68"/>
  <c r="IB129" i="68"/>
  <c r="IB130" i="68"/>
  <c r="IB82" i="68"/>
  <c r="IB74" i="68"/>
  <c r="IB50" i="68"/>
  <c r="IB138" i="68"/>
  <c r="IB122" i="68"/>
  <c r="IB106" i="68"/>
  <c r="IB66" i="68"/>
  <c r="IB137" i="68"/>
  <c r="IB89" i="68"/>
  <c r="IB73" i="68"/>
  <c r="IB99" i="68"/>
  <c r="IB121" i="68"/>
  <c r="IB97" i="68"/>
  <c r="IB105" i="68"/>
  <c r="IB81" i="68"/>
  <c r="IB65" i="68"/>
  <c r="IB49" i="68"/>
  <c r="IB57" i="68"/>
  <c r="IB58" i="68"/>
  <c r="IB145" i="68"/>
  <c r="IB29" i="68"/>
  <c r="IC22" i="68"/>
  <c r="IB21" i="68"/>
  <c r="IC144" i="68" l="1"/>
  <c r="IC136" i="68"/>
  <c r="IC128" i="68"/>
  <c r="IC120" i="68"/>
  <c r="IC104" i="68"/>
  <c r="IC112" i="68"/>
  <c r="IC88" i="68"/>
  <c r="IC96" i="68"/>
  <c r="IC72" i="68"/>
  <c r="IC80" i="68"/>
  <c r="IC56" i="68"/>
  <c r="IC64" i="68"/>
  <c r="IC127" i="68"/>
  <c r="IC143" i="68"/>
  <c r="IC135" i="68"/>
  <c r="IC119" i="68"/>
  <c r="IC103" i="68"/>
  <c r="IC95" i="68"/>
  <c r="IC87" i="68"/>
  <c r="IC111" i="68"/>
  <c r="IC79" i="68"/>
  <c r="IC71" i="68"/>
  <c r="IC55" i="68"/>
  <c r="IC142" i="68"/>
  <c r="IC134" i="68"/>
  <c r="IC126" i="68"/>
  <c r="IC63" i="68"/>
  <c r="IC118" i="68"/>
  <c r="IC86" i="68"/>
  <c r="IC110" i="68"/>
  <c r="IC94" i="68"/>
  <c r="IC102" i="68"/>
  <c r="IC70" i="68"/>
  <c r="IC62" i="68"/>
  <c r="IC133" i="68"/>
  <c r="IC141" i="68"/>
  <c r="IC117" i="68"/>
  <c r="IC78" i="68"/>
  <c r="IC109" i="68"/>
  <c r="IC93" i="68"/>
  <c r="IC85" i="68"/>
  <c r="IC101" i="68"/>
  <c r="IC54" i="68"/>
  <c r="IC125" i="68"/>
  <c r="IC77" i="68"/>
  <c r="IC61" i="68"/>
  <c r="IC69" i="68"/>
  <c r="IC53" i="68"/>
  <c r="IC92" i="68"/>
  <c r="IC132" i="68"/>
  <c r="IC140" i="68"/>
  <c r="IC124" i="68"/>
  <c r="IC116" i="68"/>
  <c r="IC108" i="68"/>
  <c r="IC52" i="68"/>
  <c r="IC76" i="68"/>
  <c r="IC84" i="68"/>
  <c r="IC60" i="68"/>
  <c r="IC68" i="68"/>
  <c r="IC28" i="68"/>
  <c r="IC100" i="68"/>
  <c r="IC91" i="68"/>
  <c r="IC83" i="68"/>
  <c r="IC51" i="68"/>
  <c r="IC75" i="68"/>
  <c r="IC67" i="68"/>
  <c r="IC27" i="68"/>
  <c r="IC139" i="68"/>
  <c r="IC59" i="68"/>
  <c r="IC131" i="68"/>
  <c r="IC122" i="68"/>
  <c r="IC115" i="68"/>
  <c r="IC107" i="68"/>
  <c r="IC138" i="68"/>
  <c r="IC123" i="68"/>
  <c r="IC99" i="68"/>
  <c r="IC130" i="68"/>
  <c r="IC129" i="68"/>
  <c r="IC74" i="68"/>
  <c r="IC98" i="68"/>
  <c r="IC82" i="68"/>
  <c r="IC106" i="68"/>
  <c r="IC58" i="68"/>
  <c r="IC137" i="68"/>
  <c r="IC66" i="68"/>
  <c r="IC121" i="68"/>
  <c r="IC105" i="68"/>
  <c r="IC50" i="68"/>
  <c r="IC65" i="68"/>
  <c r="IC114" i="68"/>
  <c r="IC57" i="68"/>
  <c r="IC90" i="68"/>
  <c r="IC113" i="68"/>
  <c r="IC97" i="68"/>
  <c r="IC89" i="68"/>
  <c r="IC81" i="68"/>
  <c r="IC73" i="68"/>
  <c r="IC49" i="68"/>
  <c r="IC145" i="68"/>
  <c r="IC29" i="68"/>
  <c r="ID22" i="68"/>
  <c r="IC21" i="68"/>
  <c r="ID144" i="68" l="1"/>
  <c r="ID136" i="68"/>
  <c r="ID128" i="68"/>
  <c r="ID120" i="68"/>
  <c r="ID112" i="68"/>
  <c r="ID96" i="68"/>
  <c r="ID104" i="68"/>
  <c r="ID88" i="68"/>
  <c r="ID72" i="68"/>
  <c r="ID56" i="68"/>
  <c r="ID80" i="68"/>
  <c r="ID64" i="68"/>
  <c r="ID143" i="68"/>
  <c r="ID135" i="68"/>
  <c r="ID127" i="68"/>
  <c r="ID119" i="68"/>
  <c r="ID95" i="68"/>
  <c r="ID103" i="68"/>
  <c r="ID111" i="68"/>
  <c r="ID87" i="68"/>
  <c r="ID79" i="68"/>
  <c r="ID71" i="68"/>
  <c r="ID55" i="68"/>
  <c r="ID63" i="68"/>
  <c r="ID142" i="68"/>
  <c r="ID118" i="68"/>
  <c r="ID134" i="68"/>
  <c r="ID126" i="68"/>
  <c r="ID102" i="68"/>
  <c r="ID86" i="68"/>
  <c r="ID110" i="68"/>
  <c r="ID94" i="68"/>
  <c r="ID78" i="68"/>
  <c r="ID70" i="68"/>
  <c r="ID62" i="68"/>
  <c r="ID133" i="68"/>
  <c r="ID54" i="68"/>
  <c r="ID141" i="68"/>
  <c r="ID93" i="68"/>
  <c r="ID125" i="68"/>
  <c r="ID109" i="68"/>
  <c r="ID101" i="68"/>
  <c r="ID61" i="68"/>
  <c r="ID140" i="68"/>
  <c r="ID69" i="68"/>
  <c r="ID53" i="68"/>
  <c r="ID85" i="68"/>
  <c r="ID132" i="68"/>
  <c r="ID77" i="68"/>
  <c r="ID117" i="68"/>
  <c r="ID100" i="68"/>
  <c r="ID108" i="68"/>
  <c r="ID84" i="68"/>
  <c r="ID60" i="68"/>
  <c r="ID68" i="68"/>
  <c r="ID124" i="68"/>
  <c r="ID116" i="68"/>
  <c r="ID76" i="68"/>
  <c r="ID92" i="68"/>
  <c r="ID83" i="68"/>
  <c r="ID28" i="68"/>
  <c r="ID75" i="68"/>
  <c r="ID91" i="68"/>
  <c r="ID67" i="68"/>
  <c r="ID51" i="68"/>
  <c r="ID27" i="68"/>
  <c r="ID139" i="68"/>
  <c r="ID59" i="68"/>
  <c r="ID52" i="68"/>
  <c r="ID131" i="68"/>
  <c r="ID115" i="68"/>
  <c r="ID107" i="68"/>
  <c r="ID138" i="68"/>
  <c r="ID123" i="68"/>
  <c r="ID99" i="68"/>
  <c r="ID130" i="68"/>
  <c r="ID98" i="68"/>
  <c r="ID82" i="68"/>
  <c r="ID122" i="68"/>
  <c r="ID137" i="68"/>
  <c r="ID66" i="68"/>
  <c r="ID58" i="68"/>
  <c r="ID106" i="68"/>
  <c r="ID114" i="68"/>
  <c r="ID90" i="68"/>
  <c r="ID74" i="68"/>
  <c r="ID73" i="68"/>
  <c r="ID105" i="68"/>
  <c r="ID113" i="68"/>
  <c r="ID57" i="68"/>
  <c r="ID50" i="68"/>
  <c r="ID81" i="68"/>
  <c r="ID89" i="68"/>
  <c r="ID49" i="68"/>
  <c r="ID129" i="68"/>
  <c r="ID121" i="68"/>
  <c r="ID97" i="68"/>
  <c r="ID65" i="68"/>
  <c r="ID145" i="68"/>
  <c r="ID29" i="68"/>
  <c r="IE22" i="68"/>
  <c r="ID21" i="68"/>
  <c r="IE136" i="68" l="1"/>
  <c r="IE144" i="68"/>
  <c r="IE128" i="68"/>
  <c r="IE120" i="68"/>
  <c r="IE112" i="68"/>
  <c r="IE96" i="68"/>
  <c r="IE88" i="68"/>
  <c r="IE80" i="68"/>
  <c r="IE104" i="68"/>
  <c r="IE64" i="68"/>
  <c r="IE143" i="68"/>
  <c r="IE72" i="68"/>
  <c r="IE56" i="68"/>
  <c r="IE127" i="68"/>
  <c r="IE119" i="68"/>
  <c r="IE135" i="68"/>
  <c r="IE103" i="68"/>
  <c r="IE111" i="68"/>
  <c r="IE95" i="68"/>
  <c r="IE87" i="68"/>
  <c r="IE79" i="68"/>
  <c r="IE55" i="68"/>
  <c r="IE142" i="68"/>
  <c r="IE71" i="68"/>
  <c r="IE63" i="68"/>
  <c r="IE134" i="68"/>
  <c r="IE126" i="68"/>
  <c r="IE118" i="68"/>
  <c r="IE86" i="68"/>
  <c r="IE94" i="68"/>
  <c r="IE102" i="68"/>
  <c r="IE54" i="68"/>
  <c r="IE141" i="68"/>
  <c r="IE62" i="68"/>
  <c r="IE78" i="68"/>
  <c r="IE70" i="68"/>
  <c r="IE133" i="68"/>
  <c r="IE110" i="68"/>
  <c r="IE101" i="68"/>
  <c r="IE125" i="68"/>
  <c r="IE117" i="68"/>
  <c r="IE109" i="68"/>
  <c r="IE93" i="68"/>
  <c r="IE132" i="68"/>
  <c r="IE140" i="68"/>
  <c r="IE85" i="68"/>
  <c r="IE77" i="68"/>
  <c r="IE61" i="68"/>
  <c r="IE69" i="68"/>
  <c r="IE108" i="68"/>
  <c r="IE124" i="68"/>
  <c r="IE116" i="68"/>
  <c r="IE53" i="68"/>
  <c r="IE84" i="68"/>
  <c r="IE100" i="68"/>
  <c r="IE60" i="68"/>
  <c r="IE28" i="68"/>
  <c r="IE76" i="68"/>
  <c r="IE68" i="68"/>
  <c r="IE52" i="68"/>
  <c r="IE92" i="68"/>
  <c r="IE75" i="68"/>
  <c r="IE83" i="68"/>
  <c r="IE67" i="68"/>
  <c r="IE51" i="68"/>
  <c r="IE59" i="68"/>
  <c r="IE139" i="68"/>
  <c r="IE131" i="68"/>
  <c r="IE91" i="68"/>
  <c r="IE27" i="68"/>
  <c r="IE107" i="68"/>
  <c r="IE138" i="68"/>
  <c r="IE123" i="68"/>
  <c r="IE115" i="68"/>
  <c r="IE99" i="68"/>
  <c r="IE130" i="68"/>
  <c r="IE137" i="68"/>
  <c r="IE74" i="68"/>
  <c r="IE66" i="68"/>
  <c r="IE106" i="68"/>
  <c r="IE58" i="68"/>
  <c r="IE114" i="68"/>
  <c r="IE122" i="68"/>
  <c r="IE129" i="68"/>
  <c r="IE121" i="68"/>
  <c r="IE113" i="68"/>
  <c r="IE57" i="68"/>
  <c r="IE89" i="68"/>
  <c r="IE90" i="68"/>
  <c r="IE50" i="68"/>
  <c r="IE97" i="68"/>
  <c r="IE65" i="68"/>
  <c r="IE73" i="68"/>
  <c r="IE82" i="68"/>
  <c r="IE49" i="68"/>
  <c r="IE98" i="68"/>
  <c r="IE105" i="68"/>
  <c r="IE81" i="68"/>
  <c r="IE145" i="68"/>
  <c r="IE29" i="68"/>
  <c r="IE21" i="68"/>
  <c r="IF22" i="68"/>
  <c r="IF144" i="68" l="1"/>
  <c r="IF136" i="68"/>
  <c r="IF128" i="68"/>
  <c r="IF120" i="68"/>
  <c r="IF112" i="68"/>
  <c r="IF104" i="68"/>
  <c r="IF96" i="68"/>
  <c r="IF64" i="68"/>
  <c r="IF80" i="68"/>
  <c r="IF88" i="68"/>
  <c r="IF72" i="68"/>
  <c r="IF143" i="68"/>
  <c r="IF119" i="68"/>
  <c r="IF56" i="68"/>
  <c r="IF135" i="68"/>
  <c r="IF111" i="68"/>
  <c r="IF103" i="68"/>
  <c r="IF127" i="68"/>
  <c r="IF87" i="68"/>
  <c r="IF79" i="68"/>
  <c r="IF71" i="68"/>
  <c r="IF95" i="68"/>
  <c r="IF63" i="68"/>
  <c r="IF55" i="68"/>
  <c r="IF118" i="68"/>
  <c r="IF142" i="68"/>
  <c r="IF134" i="68"/>
  <c r="IF126" i="68"/>
  <c r="IF110" i="68"/>
  <c r="IF102" i="68"/>
  <c r="IF94" i="68"/>
  <c r="IF86" i="68"/>
  <c r="IF62" i="68"/>
  <c r="IF78" i="68"/>
  <c r="IF54" i="68"/>
  <c r="IF141" i="68"/>
  <c r="IF70" i="68"/>
  <c r="IF133" i="68"/>
  <c r="IF117" i="68"/>
  <c r="IF109" i="68"/>
  <c r="IF125" i="68"/>
  <c r="IF85" i="68"/>
  <c r="IF101" i="68"/>
  <c r="IF69" i="68"/>
  <c r="IF61" i="68"/>
  <c r="IF77" i="68"/>
  <c r="IF93" i="68"/>
  <c r="IF53" i="68"/>
  <c r="IF140" i="68"/>
  <c r="IF108" i="68"/>
  <c r="IF76" i="68"/>
  <c r="IF124" i="68"/>
  <c r="IF100" i="68"/>
  <c r="IF132" i="68"/>
  <c r="IF92" i="68"/>
  <c r="IF116" i="68"/>
  <c r="IF84" i="68"/>
  <c r="IF60" i="68"/>
  <c r="IF52" i="68"/>
  <c r="IF68" i="68"/>
  <c r="IF28" i="68"/>
  <c r="IF75" i="68"/>
  <c r="IF59" i="68"/>
  <c r="IF27" i="68"/>
  <c r="IF139" i="68"/>
  <c r="IF67" i="68"/>
  <c r="IF83" i="68"/>
  <c r="IF91" i="68"/>
  <c r="IF51" i="68"/>
  <c r="IF131" i="68"/>
  <c r="IF123" i="68"/>
  <c r="IF115" i="68"/>
  <c r="IF99" i="68"/>
  <c r="IF107" i="68"/>
  <c r="IF50" i="68"/>
  <c r="IF138" i="68"/>
  <c r="IF106" i="68"/>
  <c r="IF114" i="68"/>
  <c r="IF122" i="68"/>
  <c r="IF74" i="68"/>
  <c r="IF129" i="68"/>
  <c r="IF98" i="68"/>
  <c r="IF90" i="68"/>
  <c r="IF82" i="68"/>
  <c r="IF58" i="68"/>
  <c r="IF130" i="68"/>
  <c r="IF137" i="68"/>
  <c r="IF81" i="68"/>
  <c r="IF97" i="68"/>
  <c r="IF65" i="68"/>
  <c r="IF66" i="68"/>
  <c r="IF121" i="68"/>
  <c r="IF105" i="68"/>
  <c r="IF73" i="68"/>
  <c r="IF57" i="68"/>
  <c r="IF113" i="68"/>
  <c r="IF89" i="68"/>
  <c r="IF49" i="68"/>
  <c r="IF145" i="68"/>
  <c r="IF29" i="68"/>
  <c r="IG22" i="68"/>
  <c r="IF21" i="68"/>
  <c r="IG136" i="68" l="1"/>
  <c r="IG144" i="68"/>
  <c r="IG128" i="68"/>
  <c r="IG120" i="68"/>
  <c r="IG112" i="68"/>
  <c r="IG88" i="68"/>
  <c r="IG96" i="68"/>
  <c r="IG72" i="68"/>
  <c r="IG80" i="68"/>
  <c r="IG104" i="68"/>
  <c r="IG64" i="68"/>
  <c r="IG143" i="68"/>
  <c r="IG56" i="68"/>
  <c r="IG135" i="68"/>
  <c r="IG119" i="68"/>
  <c r="IG127" i="68"/>
  <c r="IG111" i="68"/>
  <c r="IG87" i="68"/>
  <c r="IG95" i="68"/>
  <c r="IG103" i="68"/>
  <c r="IG79" i="68"/>
  <c r="IG71" i="68"/>
  <c r="IG63" i="68"/>
  <c r="IG55" i="68"/>
  <c r="IG118" i="68"/>
  <c r="IG110" i="68"/>
  <c r="IG142" i="68"/>
  <c r="IG126" i="68"/>
  <c r="IG134" i="68"/>
  <c r="IG102" i="68"/>
  <c r="IG94" i="68"/>
  <c r="IG86" i="68"/>
  <c r="IG78" i="68"/>
  <c r="IG70" i="68"/>
  <c r="IG141" i="68"/>
  <c r="IG54" i="68"/>
  <c r="IG62" i="68"/>
  <c r="IG133" i="68"/>
  <c r="IG117" i="68"/>
  <c r="IG125" i="68"/>
  <c r="IG101" i="68"/>
  <c r="IG109" i="68"/>
  <c r="IG93" i="68"/>
  <c r="IG124" i="68"/>
  <c r="IG85" i="68"/>
  <c r="IG77" i="68"/>
  <c r="IG61" i="68"/>
  <c r="IG140" i="68"/>
  <c r="IG53" i="68"/>
  <c r="IG132" i="68"/>
  <c r="IG116" i="68"/>
  <c r="IG108" i="68"/>
  <c r="IG100" i="68"/>
  <c r="IG84" i="68"/>
  <c r="IG52" i="68"/>
  <c r="IG69" i="68"/>
  <c r="IG60" i="68"/>
  <c r="IG28" i="68"/>
  <c r="IG92" i="68"/>
  <c r="IG76" i="68"/>
  <c r="IG68" i="68"/>
  <c r="IG75" i="68"/>
  <c r="IG91" i="68"/>
  <c r="IG83" i="68"/>
  <c r="IG67" i="68"/>
  <c r="IG139" i="68"/>
  <c r="IG27" i="68"/>
  <c r="IG51" i="68"/>
  <c r="IG107" i="68"/>
  <c r="IG59" i="68"/>
  <c r="IG138" i="68"/>
  <c r="IG99" i="68"/>
  <c r="IG130" i="68"/>
  <c r="IG131" i="68"/>
  <c r="IG106" i="68"/>
  <c r="IG114" i="68"/>
  <c r="IG122" i="68"/>
  <c r="IG129" i="68"/>
  <c r="IG123" i="68"/>
  <c r="IG82" i="68"/>
  <c r="IG121" i="68"/>
  <c r="IG98" i="68"/>
  <c r="IG90" i="68"/>
  <c r="IG58" i="68"/>
  <c r="IG137" i="68"/>
  <c r="IG115" i="68"/>
  <c r="IG97" i="68"/>
  <c r="IG65" i="68"/>
  <c r="IG81" i="68"/>
  <c r="IG50" i="68"/>
  <c r="IG89" i="68"/>
  <c r="IG73" i="68"/>
  <c r="IG105" i="68"/>
  <c r="IG74" i="68"/>
  <c r="IG66" i="68"/>
  <c r="IG113" i="68"/>
  <c r="IG57" i="68"/>
  <c r="IG49" i="68"/>
  <c r="IG145" i="68"/>
  <c r="IG29" i="68"/>
  <c r="IH22" i="68"/>
  <c r="IG21" i="68"/>
  <c r="IH136" i="68" l="1"/>
  <c r="IH144" i="68"/>
  <c r="IH128" i="68"/>
  <c r="IH120" i="68"/>
  <c r="IH112" i="68"/>
  <c r="IH104" i="68"/>
  <c r="IH88" i="68"/>
  <c r="IH72" i="68"/>
  <c r="IH80" i="68"/>
  <c r="IH96" i="68"/>
  <c r="IH64" i="68"/>
  <c r="IH56" i="68"/>
  <c r="IH135" i="68"/>
  <c r="IH127" i="68"/>
  <c r="IH119" i="68"/>
  <c r="IH143" i="68"/>
  <c r="IH103" i="68"/>
  <c r="IH111" i="68"/>
  <c r="IH71" i="68"/>
  <c r="IH87" i="68"/>
  <c r="IH55" i="68"/>
  <c r="IH95" i="68"/>
  <c r="IH142" i="68"/>
  <c r="IH126" i="68"/>
  <c r="IH118" i="68"/>
  <c r="IH63" i="68"/>
  <c r="IH134" i="68"/>
  <c r="IH110" i="68"/>
  <c r="IH102" i="68"/>
  <c r="IH94" i="68"/>
  <c r="IH79" i="68"/>
  <c r="IH86" i="68"/>
  <c r="IH70" i="68"/>
  <c r="IH141" i="68"/>
  <c r="IH62" i="68"/>
  <c r="IH133" i="68"/>
  <c r="IH54" i="68"/>
  <c r="IH109" i="68"/>
  <c r="IH101" i="68"/>
  <c r="IH117" i="68"/>
  <c r="IH78" i="68"/>
  <c r="IH125" i="68"/>
  <c r="IH77" i="68"/>
  <c r="IH93" i="68"/>
  <c r="IH85" i="68"/>
  <c r="IH61" i="68"/>
  <c r="IH132" i="68"/>
  <c r="IH69" i="68"/>
  <c r="IH140" i="68"/>
  <c r="IH124" i="68"/>
  <c r="IH116" i="68"/>
  <c r="IH100" i="68"/>
  <c r="IH53" i="68"/>
  <c r="IH76" i="68"/>
  <c r="IH60" i="68"/>
  <c r="IH28" i="68"/>
  <c r="IH92" i="68"/>
  <c r="IH91" i="68"/>
  <c r="IH84" i="68"/>
  <c r="IH68" i="68"/>
  <c r="IH108" i="68"/>
  <c r="IH52" i="68"/>
  <c r="IH83" i="68"/>
  <c r="IH131" i="68"/>
  <c r="IH51" i="68"/>
  <c r="IH27" i="68"/>
  <c r="IH139" i="68"/>
  <c r="IH59" i="68"/>
  <c r="IH75" i="68"/>
  <c r="IH99" i="68"/>
  <c r="IH130" i="68"/>
  <c r="IH67" i="68"/>
  <c r="IH123" i="68"/>
  <c r="IH115" i="68"/>
  <c r="IH138" i="68"/>
  <c r="IH114" i="68"/>
  <c r="IH74" i="68"/>
  <c r="IH122" i="68"/>
  <c r="IH121" i="68"/>
  <c r="IH98" i="68"/>
  <c r="IH90" i="68"/>
  <c r="IH66" i="68"/>
  <c r="IH58" i="68"/>
  <c r="IH89" i="68"/>
  <c r="IH73" i="68"/>
  <c r="IH107" i="68"/>
  <c r="IH82" i="68"/>
  <c r="IH97" i="68"/>
  <c r="IH81" i="68"/>
  <c r="IH49" i="68"/>
  <c r="IH50" i="68"/>
  <c r="IH113" i="68"/>
  <c r="IH105" i="68"/>
  <c r="IH106" i="68"/>
  <c r="IH57" i="68"/>
  <c r="IH65" i="68"/>
  <c r="IH137" i="68"/>
  <c r="IH129" i="68"/>
  <c r="IH145" i="68"/>
  <c r="IH29" i="68"/>
  <c r="IH21" i="68"/>
  <c r="II22" i="68"/>
  <c r="II136" i="68" l="1"/>
  <c r="II144" i="68"/>
  <c r="II128" i="68"/>
  <c r="II120" i="68"/>
  <c r="II104" i="68"/>
  <c r="II96" i="68"/>
  <c r="II112" i="68"/>
  <c r="II64" i="68"/>
  <c r="II80" i="68"/>
  <c r="II88" i="68"/>
  <c r="II72" i="68"/>
  <c r="II56" i="68"/>
  <c r="II143" i="68"/>
  <c r="II127" i="68"/>
  <c r="II111" i="68"/>
  <c r="II135" i="68"/>
  <c r="II119" i="68"/>
  <c r="II95" i="68"/>
  <c r="II103" i="68"/>
  <c r="II87" i="68"/>
  <c r="II63" i="68"/>
  <c r="II71" i="68"/>
  <c r="II79" i="68"/>
  <c r="II55" i="68"/>
  <c r="II134" i="68"/>
  <c r="II142" i="68"/>
  <c r="II118" i="68"/>
  <c r="II126" i="68"/>
  <c r="II110" i="68"/>
  <c r="II102" i="68"/>
  <c r="II94" i="68"/>
  <c r="II141" i="68"/>
  <c r="II86" i="68"/>
  <c r="II62" i="68"/>
  <c r="II70" i="68"/>
  <c r="II125" i="68"/>
  <c r="II78" i="68"/>
  <c r="II133" i="68"/>
  <c r="II117" i="68"/>
  <c r="II93" i="68"/>
  <c r="II54" i="68"/>
  <c r="II101" i="68"/>
  <c r="II85" i="68"/>
  <c r="II109" i="68"/>
  <c r="II140" i="68"/>
  <c r="II69" i="68"/>
  <c r="II61" i="68"/>
  <c r="II53" i="68"/>
  <c r="II124" i="68"/>
  <c r="II108" i="68"/>
  <c r="II92" i="68"/>
  <c r="II132" i="68"/>
  <c r="II116" i="68"/>
  <c r="II100" i="68"/>
  <c r="II77" i="68"/>
  <c r="II28" i="68"/>
  <c r="II84" i="68"/>
  <c r="II52" i="68"/>
  <c r="II76" i="68"/>
  <c r="II68" i="68"/>
  <c r="II60" i="68"/>
  <c r="II91" i="68"/>
  <c r="II83" i="68"/>
  <c r="II75" i="68"/>
  <c r="II139" i="68"/>
  <c r="II51" i="68"/>
  <c r="II59" i="68"/>
  <c r="II67" i="68"/>
  <c r="II27" i="68"/>
  <c r="II99" i="68"/>
  <c r="II123" i="68"/>
  <c r="II115" i="68"/>
  <c r="II131" i="68"/>
  <c r="II107" i="68"/>
  <c r="II50" i="68"/>
  <c r="II129" i="68"/>
  <c r="II130" i="68"/>
  <c r="II98" i="68"/>
  <c r="II90" i="68"/>
  <c r="II113" i="68"/>
  <c r="II137" i="68"/>
  <c r="II58" i="68"/>
  <c r="II138" i="68"/>
  <c r="II82" i="68"/>
  <c r="II74" i="68"/>
  <c r="II106" i="68"/>
  <c r="II121" i="68"/>
  <c r="II97" i="68"/>
  <c r="II73" i="68"/>
  <c r="II57" i="68"/>
  <c r="II49" i="68"/>
  <c r="II122" i="68"/>
  <c r="II81" i="68"/>
  <c r="II105" i="68"/>
  <c r="II89" i="68"/>
  <c r="II66" i="68"/>
  <c r="II65" i="68"/>
  <c r="II114" i="68"/>
  <c r="II145" i="68"/>
  <c r="II29" i="68"/>
  <c r="IJ22" i="68"/>
  <c r="II21" i="68"/>
  <c r="IJ144" i="68" l="1"/>
  <c r="IJ128" i="68"/>
  <c r="IJ136" i="68"/>
  <c r="IJ112" i="68"/>
  <c r="IJ104" i="68"/>
  <c r="IJ120" i="68"/>
  <c r="IJ96" i="68"/>
  <c r="IJ88" i="68"/>
  <c r="IJ80" i="68"/>
  <c r="IJ72" i="68"/>
  <c r="IJ64" i="68"/>
  <c r="IJ56" i="68"/>
  <c r="IJ135" i="68"/>
  <c r="IJ119" i="68"/>
  <c r="IJ143" i="68"/>
  <c r="IJ127" i="68"/>
  <c r="IJ111" i="68"/>
  <c r="IJ103" i="68"/>
  <c r="IJ87" i="68"/>
  <c r="IJ63" i="68"/>
  <c r="IJ95" i="68"/>
  <c r="IJ79" i="68"/>
  <c r="IJ71" i="68"/>
  <c r="IJ55" i="68"/>
  <c r="IJ118" i="68"/>
  <c r="IJ142" i="68"/>
  <c r="IJ134" i="68"/>
  <c r="IJ110" i="68"/>
  <c r="IJ126" i="68"/>
  <c r="IJ102" i="68"/>
  <c r="IJ86" i="68"/>
  <c r="IJ94" i="68"/>
  <c r="IJ141" i="68"/>
  <c r="IJ54" i="68"/>
  <c r="IJ70" i="68"/>
  <c r="IJ133" i="68"/>
  <c r="IJ62" i="68"/>
  <c r="IJ78" i="68"/>
  <c r="IJ77" i="68"/>
  <c r="IJ109" i="68"/>
  <c r="IJ93" i="68"/>
  <c r="IJ125" i="68"/>
  <c r="IJ117" i="68"/>
  <c r="IJ101" i="68"/>
  <c r="IJ85" i="68"/>
  <c r="IJ61" i="68"/>
  <c r="IJ53" i="68"/>
  <c r="IJ132" i="68"/>
  <c r="IJ69" i="68"/>
  <c r="IJ140" i="68"/>
  <c r="IJ124" i="68"/>
  <c r="IJ116" i="68"/>
  <c r="IJ100" i="68"/>
  <c r="IJ76" i="68"/>
  <c r="IJ52" i="68"/>
  <c r="IJ92" i="68"/>
  <c r="IJ68" i="68"/>
  <c r="IJ60" i="68"/>
  <c r="IJ91" i="68"/>
  <c r="IJ75" i="68"/>
  <c r="IJ108" i="68"/>
  <c r="IJ83" i="68"/>
  <c r="IJ84" i="68"/>
  <c r="IJ28" i="68"/>
  <c r="IJ131" i="68"/>
  <c r="IJ67" i="68"/>
  <c r="IJ139" i="68"/>
  <c r="IJ51" i="68"/>
  <c r="IJ59" i="68"/>
  <c r="IJ27" i="68"/>
  <c r="IJ99" i="68"/>
  <c r="IJ130" i="68"/>
  <c r="IJ122" i="68"/>
  <c r="IJ123" i="68"/>
  <c r="IJ115" i="68"/>
  <c r="IJ107" i="68"/>
  <c r="IJ138" i="68"/>
  <c r="IJ121" i="68"/>
  <c r="IJ114" i="68"/>
  <c r="IJ98" i="68"/>
  <c r="IJ90" i="68"/>
  <c r="IJ74" i="68"/>
  <c r="IJ129" i="68"/>
  <c r="IJ82" i="68"/>
  <c r="IJ106" i="68"/>
  <c r="IJ58" i="68"/>
  <c r="IJ137" i="68"/>
  <c r="IJ66" i="68"/>
  <c r="IJ97" i="68"/>
  <c r="IJ57" i="68"/>
  <c r="IJ89" i="68"/>
  <c r="IJ73" i="68"/>
  <c r="IJ50" i="68"/>
  <c r="IJ105" i="68"/>
  <c r="IJ81" i="68"/>
  <c r="IJ65" i="68"/>
  <c r="IJ49" i="68"/>
  <c r="IJ113" i="68"/>
  <c r="IJ145" i="68"/>
  <c r="IJ29" i="68"/>
  <c r="IK22" i="68"/>
  <c r="IJ21" i="68"/>
  <c r="IK144" i="68" l="1"/>
  <c r="IK136" i="68"/>
  <c r="IK128" i="68"/>
  <c r="IK120" i="68"/>
  <c r="IK112" i="68"/>
  <c r="IK104" i="68"/>
  <c r="IK88" i="68"/>
  <c r="IK72" i="68"/>
  <c r="IK80" i="68"/>
  <c r="IK64" i="68"/>
  <c r="IK96" i="68"/>
  <c r="IK56" i="68"/>
  <c r="IK127" i="68"/>
  <c r="IK143" i="68"/>
  <c r="IK111" i="68"/>
  <c r="IK135" i="68"/>
  <c r="IK119" i="68"/>
  <c r="IK87" i="68"/>
  <c r="IK103" i="68"/>
  <c r="IK95" i="68"/>
  <c r="IK79" i="68"/>
  <c r="IK71" i="68"/>
  <c r="IK55" i="68"/>
  <c r="IK63" i="68"/>
  <c r="IK142" i="68"/>
  <c r="IK118" i="68"/>
  <c r="IK134" i="68"/>
  <c r="IK126" i="68"/>
  <c r="IK102" i="68"/>
  <c r="IK78" i="68"/>
  <c r="IK94" i="68"/>
  <c r="IK86" i="68"/>
  <c r="IK70" i="68"/>
  <c r="IK62" i="68"/>
  <c r="IK133" i="68"/>
  <c r="IK54" i="68"/>
  <c r="IK117" i="68"/>
  <c r="IK110" i="68"/>
  <c r="IK109" i="68"/>
  <c r="IK93" i="68"/>
  <c r="IK141" i="68"/>
  <c r="IK125" i="68"/>
  <c r="IK101" i="68"/>
  <c r="IK77" i="68"/>
  <c r="IK53" i="68"/>
  <c r="IK140" i="68"/>
  <c r="IK85" i="68"/>
  <c r="IK61" i="68"/>
  <c r="IK69" i="68"/>
  <c r="IK132" i="68"/>
  <c r="IK84" i="68"/>
  <c r="IK100" i="68"/>
  <c r="IK108" i="68"/>
  <c r="IK124" i="68"/>
  <c r="IK92" i="68"/>
  <c r="IK52" i="68"/>
  <c r="IK76" i="68"/>
  <c r="IK60" i="68"/>
  <c r="IK68" i="68"/>
  <c r="IK28" i="68"/>
  <c r="IK91" i="68"/>
  <c r="IK83" i="68"/>
  <c r="IK116" i="68"/>
  <c r="IK75" i="68"/>
  <c r="IK139" i="68"/>
  <c r="IK51" i="68"/>
  <c r="IK67" i="68"/>
  <c r="IK27" i="68"/>
  <c r="IK59" i="68"/>
  <c r="IK131" i="68"/>
  <c r="IK115" i="68"/>
  <c r="IK107" i="68"/>
  <c r="IK123" i="68"/>
  <c r="IK138" i="68"/>
  <c r="IK114" i="68"/>
  <c r="IK90" i="68"/>
  <c r="IK113" i="68"/>
  <c r="IK129" i="68"/>
  <c r="IK98" i="68"/>
  <c r="IK82" i="68"/>
  <c r="IK50" i="68"/>
  <c r="IK130" i="68"/>
  <c r="IK122" i="68"/>
  <c r="IK106" i="68"/>
  <c r="IK99" i="68"/>
  <c r="IK66" i="68"/>
  <c r="IK58" i="68"/>
  <c r="IK73" i="68"/>
  <c r="IK49" i="68"/>
  <c r="IK105" i="68"/>
  <c r="IK74" i="68"/>
  <c r="IK137" i="68"/>
  <c r="IK65" i="68"/>
  <c r="IK57" i="68"/>
  <c r="IK89" i="68"/>
  <c r="IK81" i="68"/>
  <c r="IK97" i="68"/>
  <c r="IK121" i="68"/>
  <c r="IK145" i="68"/>
  <c r="IK29" i="68"/>
  <c r="IL22" i="68"/>
  <c r="IK21" i="68"/>
  <c r="IL144" i="68" l="1"/>
  <c r="IL128" i="68"/>
  <c r="IL136" i="68"/>
  <c r="IL120" i="68"/>
  <c r="IL112" i="68"/>
  <c r="IL104" i="68"/>
  <c r="IL96" i="68"/>
  <c r="IL88" i="68"/>
  <c r="IL80" i="68"/>
  <c r="IL72" i="68"/>
  <c r="IL64" i="68"/>
  <c r="IL56" i="68"/>
  <c r="IL135" i="68"/>
  <c r="IL143" i="68"/>
  <c r="IL127" i="68"/>
  <c r="IL119" i="68"/>
  <c r="IL103" i="68"/>
  <c r="IL95" i="68"/>
  <c r="IL111" i="68"/>
  <c r="IL87" i="68"/>
  <c r="IL79" i="68"/>
  <c r="IL55" i="68"/>
  <c r="IL71" i="68"/>
  <c r="IL142" i="68"/>
  <c r="IL63" i="68"/>
  <c r="IL118" i="68"/>
  <c r="IL134" i="68"/>
  <c r="IL126" i="68"/>
  <c r="IL110" i="68"/>
  <c r="IL102" i="68"/>
  <c r="IL86" i="68"/>
  <c r="IL94" i="68"/>
  <c r="IL125" i="68"/>
  <c r="IL70" i="68"/>
  <c r="IL62" i="68"/>
  <c r="IL78" i="68"/>
  <c r="IL54" i="68"/>
  <c r="IL141" i="68"/>
  <c r="IL133" i="68"/>
  <c r="IL117" i="68"/>
  <c r="IL93" i="68"/>
  <c r="IL109" i="68"/>
  <c r="IL85" i="68"/>
  <c r="IL101" i="68"/>
  <c r="IL77" i="68"/>
  <c r="IL61" i="68"/>
  <c r="IL69" i="68"/>
  <c r="IL53" i="68"/>
  <c r="IL140" i="68"/>
  <c r="IL92" i="68"/>
  <c r="IL124" i="68"/>
  <c r="IL116" i="68"/>
  <c r="IL132" i="68"/>
  <c r="IL100" i="68"/>
  <c r="IL52" i="68"/>
  <c r="IL108" i="68"/>
  <c r="IL84" i="68"/>
  <c r="IL60" i="68"/>
  <c r="IL28" i="68"/>
  <c r="IL68" i="68"/>
  <c r="IL91" i="68"/>
  <c r="IL76" i="68"/>
  <c r="IL27" i="68"/>
  <c r="IL75" i="68"/>
  <c r="IL67" i="68"/>
  <c r="IL51" i="68"/>
  <c r="IL139" i="68"/>
  <c r="IL59" i="68"/>
  <c r="IL83" i="68"/>
  <c r="IL131" i="68"/>
  <c r="IL115" i="68"/>
  <c r="IL107" i="68"/>
  <c r="IL138" i="68"/>
  <c r="IL123" i="68"/>
  <c r="IL99" i="68"/>
  <c r="IL130" i="68"/>
  <c r="IL129" i="68"/>
  <c r="IL98" i="68"/>
  <c r="IL82" i="68"/>
  <c r="IL122" i="68"/>
  <c r="IL50" i="68"/>
  <c r="IL137" i="68"/>
  <c r="IL74" i="68"/>
  <c r="IL66" i="68"/>
  <c r="IL106" i="68"/>
  <c r="IL121" i="68"/>
  <c r="IL73" i="68"/>
  <c r="IL49" i="68"/>
  <c r="IL58" i="68"/>
  <c r="IL114" i="68"/>
  <c r="IL105" i="68"/>
  <c r="IL90" i="68"/>
  <c r="IL113" i="68"/>
  <c r="IL57" i="68"/>
  <c r="IL81" i="68"/>
  <c r="IL89" i="68"/>
  <c r="IL97" i="68"/>
  <c r="IL65" i="68"/>
  <c r="IL145" i="68"/>
  <c r="IL29" i="68"/>
  <c r="IM22" i="68"/>
  <c r="IL21" i="68"/>
  <c r="IM136" i="68" l="1"/>
  <c r="IM128" i="68"/>
  <c r="IM120" i="68"/>
  <c r="IM144" i="68"/>
  <c r="IM112" i="68"/>
  <c r="IM96" i="68"/>
  <c r="IM104" i="68"/>
  <c r="IM80" i="68"/>
  <c r="IM72" i="68"/>
  <c r="IM88" i="68"/>
  <c r="IM56" i="68"/>
  <c r="IM64" i="68"/>
  <c r="IM143" i="68"/>
  <c r="IM127" i="68"/>
  <c r="IM135" i="68"/>
  <c r="IM119" i="68"/>
  <c r="IM111" i="68"/>
  <c r="IM103" i="68"/>
  <c r="IM95" i="68"/>
  <c r="IM79" i="68"/>
  <c r="IM87" i="68"/>
  <c r="IM71" i="68"/>
  <c r="IM63" i="68"/>
  <c r="IM55" i="68"/>
  <c r="IM142" i="68"/>
  <c r="IM118" i="68"/>
  <c r="IM134" i="68"/>
  <c r="IM126" i="68"/>
  <c r="IM86" i="68"/>
  <c r="IM94" i="68"/>
  <c r="IM110" i="68"/>
  <c r="IM102" i="68"/>
  <c r="IM62" i="68"/>
  <c r="IM54" i="68"/>
  <c r="IM117" i="68"/>
  <c r="IM85" i="68"/>
  <c r="IM78" i="68"/>
  <c r="IM133" i="68"/>
  <c r="IM101" i="68"/>
  <c r="IM141" i="68"/>
  <c r="IM125" i="68"/>
  <c r="IM70" i="68"/>
  <c r="IM109" i="68"/>
  <c r="IM93" i="68"/>
  <c r="IM69" i="68"/>
  <c r="IM53" i="68"/>
  <c r="IM140" i="68"/>
  <c r="IM132" i="68"/>
  <c r="IM61" i="68"/>
  <c r="IM108" i="68"/>
  <c r="IM124" i="68"/>
  <c r="IM116" i="68"/>
  <c r="IM77" i="68"/>
  <c r="IM92" i="68"/>
  <c r="IM100" i="68"/>
  <c r="IM60" i="68"/>
  <c r="IM28" i="68"/>
  <c r="IM76" i="68"/>
  <c r="IM68" i="68"/>
  <c r="IM52" i="68"/>
  <c r="IM83" i="68"/>
  <c r="IM84" i="68"/>
  <c r="IM91" i="68"/>
  <c r="IM75" i="68"/>
  <c r="IM67" i="68"/>
  <c r="IM51" i="68"/>
  <c r="IM27" i="68"/>
  <c r="IM59" i="68"/>
  <c r="IM139" i="68"/>
  <c r="IM107" i="68"/>
  <c r="IM138" i="68"/>
  <c r="IM123" i="68"/>
  <c r="IM115" i="68"/>
  <c r="IM131" i="68"/>
  <c r="IM99" i="68"/>
  <c r="IM98" i="68"/>
  <c r="IM90" i="68"/>
  <c r="IM82" i="68"/>
  <c r="IM137" i="68"/>
  <c r="IM74" i="68"/>
  <c r="IM66" i="68"/>
  <c r="IM130" i="68"/>
  <c r="IM106" i="68"/>
  <c r="IM114" i="68"/>
  <c r="IM50" i="68"/>
  <c r="IM122" i="68"/>
  <c r="IM129" i="68"/>
  <c r="IM105" i="68"/>
  <c r="IM113" i="68"/>
  <c r="IM57" i="68"/>
  <c r="IM121" i="68"/>
  <c r="IM89" i="68"/>
  <c r="IM58" i="68"/>
  <c r="IM97" i="68"/>
  <c r="IM65" i="68"/>
  <c r="IM81" i="68"/>
  <c r="IM73" i="68"/>
  <c r="IM49" i="68"/>
  <c r="IM145" i="68"/>
  <c r="IM29" i="68"/>
  <c r="IM21" i="68"/>
  <c r="IN22" i="68"/>
  <c r="IN136" i="68" l="1"/>
  <c r="IN128" i="68"/>
  <c r="IN144" i="68"/>
  <c r="IN120" i="68"/>
  <c r="IN112" i="68"/>
  <c r="IN96" i="68"/>
  <c r="IN104" i="68"/>
  <c r="IN88" i="68"/>
  <c r="IN80" i="68"/>
  <c r="IN72" i="68"/>
  <c r="IN64" i="68"/>
  <c r="IN56" i="68"/>
  <c r="IN143" i="68"/>
  <c r="IN127" i="68"/>
  <c r="IN119" i="68"/>
  <c r="IN135" i="68"/>
  <c r="IN103" i="68"/>
  <c r="IN111" i="68"/>
  <c r="IN95" i="68"/>
  <c r="IN87" i="68"/>
  <c r="IN79" i="68"/>
  <c r="IN71" i="68"/>
  <c r="IN55" i="68"/>
  <c r="IN142" i="68"/>
  <c r="IN63" i="68"/>
  <c r="IN126" i="68"/>
  <c r="IN118" i="68"/>
  <c r="IN134" i="68"/>
  <c r="IN110" i="68"/>
  <c r="IN102" i="68"/>
  <c r="IN94" i="68"/>
  <c r="IN86" i="68"/>
  <c r="IN54" i="68"/>
  <c r="IN133" i="68"/>
  <c r="IN78" i="68"/>
  <c r="IN141" i="68"/>
  <c r="IN62" i="68"/>
  <c r="IN70" i="68"/>
  <c r="IN93" i="68"/>
  <c r="IN117" i="68"/>
  <c r="IN109" i="68"/>
  <c r="IN125" i="68"/>
  <c r="IN85" i="68"/>
  <c r="IN132" i="68"/>
  <c r="IN69" i="68"/>
  <c r="IN101" i="68"/>
  <c r="IN61" i="68"/>
  <c r="IN124" i="68"/>
  <c r="IN77" i="68"/>
  <c r="IN53" i="68"/>
  <c r="IN140" i="68"/>
  <c r="IN116" i="68"/>
  <c r="IN92" i="68"/>
  <c r="IN84" i="68"/>
  <c r="IN76" i="68"/>
  <c r="IN100" i="68"/>
  <c r="IN60" i="68"/>
  <c r="IN108" i="68"/>
  <c r="IN28" i="68"/>
  <c r="IN68" i="68"/>
  <c r="IN91" i="68"/>
  <c r="IN52" i="68"/>
  <c r="IN83" i="68"/>
  <c r="IN59" i="68"/>
  <c r="IN27" i="68"/>
  <c r="IN139" i="68"/>
  <c r="IN138" i="68"/>
  <c r="IN131" i="68"/>
  <c r="IN123" i="68"/>
  <c r="IN115" i="68"/>
  <c r="IN75" i="68"/>
  <c r="IN67" i="68"/>
  <c r="IN51" i="68"/>
  <c r="IN99" i="68"/>
  <c r="IN130" i="68"/>
  <c r="IN66" i="68"/>
  <c r="IN50" i="68"/>
  <c r="IN107" i="68"/>
  <c r="IN106" i="68"/>
  <c r="IN74" i="68"/>
  <c r="IN114" i="68"/>
  <c r="IN122" i="68"/>
  <c r="IN121" i="68"/>
  <c r="IN98" i="68"/>
  <c r="IN90" i="68"/>
  <c r="IN82" i="68"/>
  <c r="IN81" i="68"/>
  <c r="IN49" i="68"/>
  <c r="IN89" i="68"/>
  <c r="IN97" i="68"/>
  <c r="IN65" i="68"/>
  <c r="IN129" i="68"/>
  <c r="IN73" i="68"/>
  <c r="IN58" i="68"/>
  <c r="IN137" i="68"/>
  <c r="IN113" i="68"/>
  <c r="IN105" i="68"/>
  <c r="IN57" i="68"/>
  <c r="IN145" i="68"/>
  <c r="IN29" i="68"/>
  <c r="IO22" i="68"/>
  <c r="IN21" i="68"/>
  <c r="IO136" i="68" l="1"/>
  <c r="IO144" i="68"/>
  <c r="IO128" i="68"/>
  <c r="IO120" i="68"/>
  <c r="IO112" i="68"/>
  <c r="IO104" i="68"/>
  <c r="IO96" i="68"/>
  <c r="IO80" i="68"/>
  <c r="IO72" i="68"/>
  <c r="IO88" i="68"/>
  <c r="IO64" i="68"/>
  <c r="IO143" i="68"/>
  <c r="IO56" i="68"/>
  <c r="IO135" i="68"/>
  <c r="IO127" i="68"/>
  <c r="IO95" i="68"/>
  <c r="IO111" i="68"/>
  <c r="IO119" i="68"/>
  <c r="IO103" i="68"/>
  <c r="IO79" i="68"/>
  <c r="IO71" i="68"/>
  <c r="IO87" i="68"/>
  <c r="IO63" i="68"/>
  <c r="IO55" i="68"/>
  <c r="IO118" i="68"/>
  <c r="IO142" i="68"/>
  <c r="IO102" i="68"/>
  <c r="IO126" i="68"/>
  <c r="IO94" i="68"/>
  <c r="IO134" i="68"/>
  <c r="IO86" i="68"/>
  <c r="IO110" i="68"/>
  <c r="IO78" i="68"/>
  <c r="IO54" i="68"/>
  <c r="IO70" i="68"/>
  <c r="IO141" i="68"/>
  <c r="IO62" i="68"/>
  <c r="IO125" i="68"/>
  <c r="IO101" i="68"/>
  <c r="IO117" i="68"/>
  <c r="IO133" i="68"/>
  <c r="IO85" i="68"/>
  <c r="IO109" i="68"/>
  <c r="IO69" i="68"/>
  <c r="IO93" i="68"/>
  <c r="IO77" i="68"/>
  <c r="IO61" i="68"/>
  <c r="IO76" i="68"/>
  <c r="IO124" i="68"/>
  <c r="IO132" i="68"/>
  <c r="IO108" i="68"/>
  <c r="IO53" i="68"/>
  <c r="IO140" i="68"/>
  <c r="IO100" i="68"/>
  <c r="IO84" i="68"/>
  <c r="IO52" i="68"/>
  <c r="IO60" i="68"/>
  <c r="IO116" i="68"/>
  <c r="IO28" i="68"/>
  <c r="IO92" i="68"/>
  <c r="IO75" i="68"/>
  <c r="IO91" i="68"/>
  <c r="IO68" i="68"/>
  <c r="IO59" i="68"/>
  <c r="IO83" i="68"/>
  <c r="IO139" i="68"/>
  <c r="IO67" i="68"/>
  <c r="IO27" i="68"/>
  <c r="IO51" i="68"/>
  <c r="IO123" i="68"/>
  <c r="IO115" i="68"/>
  <c r="IO107" i="68"/>
  <c r="IO99" i="68"/>
  <c r="IO138" i="68"/>
  <c r="IO131" i="68"/>
  <c r="IO74" i="68"/>
  <c r="IO66" i="68"/>
  <c r="IO106" i="68"/>
  <c r="IO130" i="68"/>
  <c r="IO114" i="68"/>
  <c r="IO122" i="68"/>
  <c r="IO129" i="68"/>
  <c r="IO82" i="68"/>
  <c r="IO98" i="68"/>
  <c r="IO90" i="68"/>
  <c r="IO58" i="68"/>
  <c r="IO137" i="68"/>
  <c r="IO97" i="68"/>
  <c r="IO81" i="68"/>
  <c r="IO65" i="68"/>
  <c r="IO73" i="68"/>
  <c r="IO50" i="68"/>
  <c r="IO89" i="68"/>
  <c r="IO121" i="68"/>
  <c r="IO105" i="68"/>
  <c r="IO57" i="68"/>
  <c r="IO113" i="68"/>
  <c r="IO49" i="68"/>
  <c r="IO145" i="68"/>
  <c r="IO29" i="68"/>
  <c r="IP22" i="68"/>
  <c r="IO21" i="68"/>
  <c r="IP136" i="68" l="1"/>
  <c r="IP144" i="68"/>
  <c r="IP128" i="68"/>
  <c r="IP120" i="68"/>
  <c r="IP112" i="68"/>
  <c r="IP96" i="68"/>
  <c r="IP104" i="68"/>
  <c r="IP88" i="68"/>
  <c r="IP72" i="68"/>
  <c r="IP56" i="68"/>
  <c r="IP64" i="68"/>
  <c r="IP80" i="68"/>
  <c r="IP143" i="68"/>
  <c r="IP135" i="68"/>
  <c r="IP127" i="68"/>
  <c r="IP119" i="68"/>
  <c r="IP111" i="68"/>
  <c r="IP95" i="68"/>
  <c r="IP79" i="68"/>
  <c r="IP71" i="68"/>
  <c r="IP87" i="68"/>
  <c r="IP103" i="68"/>
  <c r="IP63" i="68"/>
  <c r="IP55" i="68"/>
  <c r="IP118" i="68"/>
  <c r="IP126" i="68"/>
  <c r="IP134" i="68"/>
  <c r="IP110" i="68"/>
  <c r="IP102" i="68"/>
  <c r="IP94" i="68"/>
  <c r="IP142" i="68"/>
  <c r="IP86" i="68"/>
  <c r="IP78" i="68"/>
  <c r="IP70" i="68"/>
  <c r="IP141" i="68"/>
  <c r="IP62" i="68"/>
  <c r="IP133" i="68"/>
  <c r="IP125" i="68"/>
  <c r="IP109" i="68"/>
  <c r="IP101" i="68"/>
  <c r="IP54" i="68"/>
  <c r="IP117" i="68"/>
  <c r="IP93" i="68"/>
  <c r="IP77" i="68"/>
  <c r="IP53" i="68"/>
  <c r="IP124" i="68"/>
  <c r="IP85" i="68"/>
  <c r="IP61" i="68"/>
  <c r="IP140" i="68"/>
  <c r="IP132" i="68"/>
  <c r="IP108" i="68"/>
  <c r="IP69" i="68"/>
  <c r="IP116" i="68"/>
  <c r="IP84" i="68"/>
  <c r="IP52" i="68"/>
  <c r="IP100" i="68"/>
  <c r="IP60" i="68"/>
  <c r="IP28" i="68"/>
  <c r="IP92" i="68"/>
  <c r="IP76" i="68"/>
  <c r="IP68" i="68"/>
  <c r="IP91" i="68"/>
  <c r="IP75" i="68"/>
  <c r="IP83" i="68"/>
  <c r="IP67" i="68"/>
  <c r="IP131" i="68"/>
  <c r="IP51" i="68"/>
  <c r="IP27" i="68"/>
  <c r="IP139" i="68"/>
  <c r="IP107" i="68"/>
  <c r="IP99" i="68"/>
  <c r="IP130" i="68"/>
  <c r="IP106" i="68"/>
  <c r="IP82" i="68"/>
  <c r="IP123" i="68"/>
  <c r="IP138" i="68"/>
  <c r="IP114" i="68"/>
  <c r="IP66" i="68"/>
  <c r="IP129" i="68"/>
  <c r="IP122" i="68"/>
  <c r="IP121" i="68"/>
  <c r="IP115" i="68"/>
  <c r="IP98" i="68"/>
  <c r="IP90" i="68"/>
  <c r="IP50" i="68"/>
  <c r="IP137" i="68"/>
  <c r="IP59" i="68"/>
  <c r="IP58" i="68"/>
  <c r="IP65" i="68"/>
  <c r="IP89" i="68"/>
  <c r="IP73" i="68"/>
  <c r="IP81" i="68"/>
  <c r="IP57" i="68"/>
  <c r="IP97" i="68"/>
  <c r="IP113" i="68"/>
  <c r="IP105" i="68"/>
  <c r="IP74" i="68"/>
  <c r="IP49" i="68"/>
  <c r="IP145" i="68"/>
  <c r="IP29" i="68"/>
  <c r="IP21" i="68"/>
  <c r="IQ22" i="68"/>
  <c r="IQ136" i="68" l="1"/>
  <c r="IQ144" i="68"/>
  <c r="IQ128" i="68"/>
  <c r="IQ112" i="68"/>
  <c r="IQ120" i="68"/>
  <c r="IQ104" i="68"/>
  <c r="IQ88" i="68"/>
  <c r="IQ96" i="68"/>
  <c r="IQ64" i="68"/>
  <c r="IQ80" i="68"/>
  <c r="IQ72" i="68"/>
  <c r="IQ56" i="68"/>
  <c r="IQ143" i="68"/>
  <c r="IQ127" i="68"/>
  <c r="IQ135" i="68"/>
  <c r="IQ119" i="68"/>
  <c r="IQ95" i="68"/>
  <c r="IQ103" i="68"/>
  <c r="IQ111" i="68"/>
  <c r="IQ79" i="68"/>
  <c r="IQ71" i="68"/>
  <c r="IQ55" i="68"/>
  <c r="IQ134" i="68"/>
  <c r="IQ87" i="68"/>
  <c r="IQ63" i="68"/>
  <c r="IQ142" i="68"/>
  <c r="IQ126" i="68"/>
  <c r="IQ118" i="68"/>
  <c r="IQ110" i="68"/>
  <c r="IQ102" i="68"/>
  <c r="IQ54" i="68"/>
  <c r="IQ141" i="68"/>
  <c r="IQ86" i="68"/>
  <c r="IQ70" i="68"/>
  <c r="IQ133" i="68"/>
  <c r="IQ94" i="68"/>
  <c r="IQ125" i="68"/>
  <c r="IQ78" i="68"/>
  <c r="IQ62" i="68"/>
  <c r="IQ109" i="68"/>
  <c r="IQ77" i="68"/>
  <c r="IQ117" i="68"/>
  <c r="IQ93" i="68"/>
  <c r="IQ101" i="68"/>
  <c r="IQ85" i="68"/>
  <c r="IQ132" i="68"/>
  <c r="IQ69" i="68"/>
  <c r="IQ53" i="68"/>
  <c r="IQ140" i="68"/>
  <c r="IQ116" i="68"/>
  <c r="IQ61" i="68"/>
  <c r="IQ124" i="68"/>
  <c r="IQ76" i="68"/>
  <c r="IQ108" i="68"/>
  <c r="IQ92" i="68"/>
  <c r="IQ60" i="68"/>
  <c r="IQ28" i="68"/>
  <c r="IQ100" i="68"/>
  <c r="IQ84" i="68"/>
  <c r="IQ68" i="68"/>
  <c r="IQ91" i="68"/>
  <c r="IQ83" i="68"/>
  <c r="IQ131" i="68"/>
  <c r="IQ75" i="68"/>
  <c r="IQ52" i="68"/>
  <c r="IQ51" i="68"/>
  <c r="IQ139" i="68"/>
  <c r="IQ59" i="68"/>
  <c r="IQ27" i="68"/>
  <c r="IQ67" i="68"/>
  <c r="IQ99" i="68"/>
  <c r="IQ130" i="68"/>
  <c r="IQ138" i="68"/>
  <c r="IQ123" i="68"/>
  <c r="IQ115" i="68"/>
  <c r="IQ122" i="68"/>
  <c r="IQ114" i="68"/>
  <c r="IQ66" i="68"/>
  <c r="IQ50" i="68"/>
  <c r="IQ121" i="68"/>
  <c r="IQ98" i="68"/>
  <c r="IQ90" i="68"/>
  <c r="IQ74" i="68"/>
  <c r="IQ107" i="68"/>
  <c r="IQ58" i="68"/>
  <c r="IQ82" i="68"/>
  <c r="IQ73" i="68"/>
  <c r="IQ129" i="68"/>
  <c r="IQ113" i="68"/>
  <c r="IQ106" i="68"/>
  <c r="IQ137" i="68"/>
  <c r="IQ97" i="68"/>
  <c r="IQ81" i="68"/>
  <c r="IQ57" i="68"/>
  <c r="IQ49" i="68"/>
  <c r="IQ65" i="68"/>
  <c r="IQ105" i="68"/>
  <c r="IQ89" i="68"/>
  <c r="IQ145" i="68"/>
  <c r="IQ29" i="68"/>
  <c r="IR22" i="68"/>
  <c r="IQ21" i="68"/>
  <c r="IR136" i="68" l="1"/>
  <c r="IR144" i="68"/>
  <c r="IR120" i="68"/>
  <c r="IR128" i="68"/>
  <c r="IR112" i="68"/>
  <c r="IR104" i="68"/>
  <c r="IR96" i="68"/>
  <c r="IR88" i="68"/>
  <c r="IR64" i="68"/>
  <c r="IR80" i="68"/>
  <c r="IR72" i="68"/>
  <c r="IR143" i="68"/>
  <c r="IR135" i="68"/>
  <c r="IR119" i="68"/>
  <c r="IR56" i="68"/>
  <c r="IR127" i="68"/>
  <c r="IR95" i="68"/>
  <c r="IR87" i="68"/>
  <c r="IR63" i="68"/>
  <c r="IR111" i="68"/>
  <c r="IR103" i="68"/>
  <c r="IR142" i="68"/>
  <c r="IR79" i="68"/>
  <c r="IR55" i="68"/>
  <c r="IR134" i="68"/>
  <c r="IR71" i="68"/>
  <c r="IR118" i="68"/>
  <c r="IR126" i="68"/>
  <c r="IR110" i="68"/>
  <c r="IR102" i="68"/>
  <c r="IR94" i="68"/>
  <c r="IR141" i="68"/>
  <c r="IR70" i="68"/>
  <c r="IR86" i="68"/>
  <c r="IR62" i="68"/>
  <c r="IR54" i="68"/>
  <c r="IR125" i="68"/>
  <c r="IR78" i="68"/>
  <c r="IR133" i="68"/>
  <c r="IR109" i="68"/>
  <c r="IR93" i="68"/>
  <c r="IR117" i="68"/>
  <c r="IR101" i="68"/>
  <c r="IR85" i="68"/>
  <c r="IR77" i="68"/>
  <c r="IR61" i="68"/>
  <c r="IR140" i="68"/>
  <c r="IR53" i="68"/>
  <c r="IR69" i="68"/>
  <c r="IR108" i="68"/>
  <c r="IR92" i="68"/>
  <c r="IR124" i="68"/>
  <c r="IR116" i="68"/>
  <c r="IR100" i="68"/>
  <c r="IR132" i="68"/>
  <c r="IR84" i="68"/>
  <c r="IR28" i="68"/>
  <c r="IR76" i="68"/>
  <c r="IR52" i="68"/>
  <c r="IR91" i="68"/>
  <c r="IR75" i="68"/>
  <c r="IR68" i="68"/>
  <c r="IR60" i="68"/>
  <c r="IR67" i="68"/>
  <c r="IR51" i="68"/>
  <c r="IR139" i="68"/>
  <c r="IR59" i="68"/>
  <c r="IR27" i="68"/>
  <c r="IR83" i="68"/>
  <c r="IR131" i="68"/>
  <c r="IR99" i="68"/>
  <c r="IR123" i="68"/>
  <c r="IR115" i="68"/>
  <c r="IR107" i="68"/>
  <c r="IR138" i="68"/>
  <c r="IR74" i="68"/>
  <c r="IR114" i="68"/>
  <c r="IR98" i="68"/>
  <c r="IR90" i="68"/>
  <c r="IR113" i="68"/>
  <c r="IR130" i="68"/>
  <c r="IR129" i="68"/>
  <c r="IR122" i="68"/>
  <c r="IR82" i="68"/>
  <c r="IR50" i="68"/>
  <c r="IR106" i="68"/>
  <c r="IR58" i="68"/>
  <c r="IR137" i="68"/>
  <c r="IR57" i="68"/>
  <c r="IR97" i="68"/>
  <c r="IR121" i="68"/>
  <c r="IR89" i="68"/>
  <c r="IR73" i="68"/>
  <c r="IR66" i="68"/>
  <c r="IR81" i="68"/>
  <c r="IR105" i="68"/>
  <c r="IR65" i="68"/>
  <c r="IR49" i="68"/>
  <c r="IR145" i="68"/>
  <c r="IR29" i="68"/>
  <c r="IS22" i="68"/>
  <c r="IR21" i="68"/>
  <c r="IS144" i="68" l="1"/>
  <c r="IS136" i="68"/>
  <c r="IS128" i="68"/>
  <c r="IS120" i="68"/>
  <c r="IS112" i="68"/>
  <c r="IS104" i="68"/>
  <c r="IS96" i="68"/>
  <c r="IS80" i="68"/>
  <c r="IS72" i="68"/>
  <c r="IS88" i="68"/>
  <c r="IS56" i="68"/>
  <c r="IS64" i="68"/>
  <c r="IS135" i="68"/>
  <c r="IS119" i="68"/>
  <c r="IS127" i="68"/>
  <c r="IS111" i="68"/>
  <c r="IS95" i="68"/>
  <c r="IS143" i="68"/>
  <c r="IS103" i="68"/>
  <c r="IS87" i="68"/>
  <c r="IS79" i="68"/>
  <c r="IS71" i="68"/>
  <c r="IS63" i="68"/>
  <c r="IS55" i="68"/>
  <c r="IS126" i="68"/>
  <c r="IS118" i="68"/>
  <c r="IS142" i="68"/>
  <c r="IS134" i="68"/>
  <c r="IS86" i="68"/>
  <c r="IS102" i="68"/>
  <c r="IS110" i="68"/>
  <c r="IS94" i="68"/>
  <c r="IS78" i="68"/>
  <c r="IS54" i="68"/>
  <c r="IS141" i="68"/>
  <c r="IS70" i="68"/>
  <c r="IS62" i="68"/>
  <c r="IS133" i="68"/>
  <c r="IS77" i="68"/>
  <c r="IS125" i="68"/>
  <c r="IS117" i="68"/>
  <c r="IS109" i="68"/>
  <c r="IS93" i="68"/>
  <c r="IS85" i="68"/>
  <c r="IS61" i="68"/>
  <c r="IS53" i="68"/>
  <c r="IS101" i="68"/>
  <c r="IS69" i="68"/>
  <c r="IS132" i="68"/>
  <c r="IS140" i="68"/>
  <c r="IS124" i="68"/>
  <c r="IS116" i="68"/>
  <c r="IS92" i="68"/>
  <c r="IS100" i="68"/>
  <c r="IS108" i="68"/>
  <c r="IS52" i="68"/>
  <c r="IS84" i="68"/>
  <c r="IS76" i="68"/>
  <c r="IS60" i="68"/>
  <c r="IS75" i="68"/>
  <c r="IS28" i="68"/>
  <c r="IS91" i="68"/>
  <c r="IS131" i="68"/>
  <c r="IS68" i="68"/>
  <c r="IS51" i="68"/>
  <c r="IS83" i="68"/>
  <c r="IS139" i="68"/>
  <c r="IS67" i="68"/>
  <c r="IS27" i="68"/>
  <c r="IS99" i="68"/>
  <c r="IS130" i="68"/>
  <c r="IS59" i="68"/>
  <c r="IS115" i="68"/>
  <c r="IS107" i="68"/>
  <c r="IS138" i="68"/>
  <c r="IS121" i="68"/>
  <c r="IS114" i="68"/>
  <c r="IS90" i="68"/>
  <c r="IS129" i="68"/>
  <c r="IS123" i="68"/>
  <c r="IS98" i="68"/>
  <c r="IS82" i="68"/>
  <c r="IS122" i="68"/>
  <c r="IS106" i="68"/>
  <c r="IS50" i="68"/>
  <c r="IS137" i="68"/>
  <c r="IS74" i="68"/>
  <c r="IS66" i="68"/>
  <c r="IS58" i="68"/>
  <c r="IS97" i="68"/>
  <c r="IS89" i="68"/>
  <c r="IS49" i="68"/>
  <c r="IS57" i="68"/>
  <c r="IS105" i="68"/>
  <c r="IS81" i="68"/>
  <c r="IS65" i="68"/>
  <c r="IS113" i="68"/>
  <c r="IS73" i="68"/>
  <c r="IS145" i="68"/>
  <c r="IS29" i="68"/>
  <c r="IT22" i="68"/>
  <c r="IS21" i="68"/>
  <c r="IT144" i="68" l="1"/>
  <c r="IT136" i="68"/>
  <c r="IT128" i="68"/>
  <c r="IT120" i="68"/>
  <c r="IT112" i="68"/>
  <c r="IT104" i="68"/>
  <c r="IT96" i="68"/>
  <c r="IT80" i="68"/>
  <c r="IT88" i="68"/>
  <c r="IT72" i="68"/>
  <c r="IT64" i="68"/>
  <c r="IT56" i="68"/>
  <c r="IT135" i="68"/>
  <c r="IT143" i="68"/>
  <c r="IT103" i="68"/>
  <c r="IT127" i="68"/>
  <c r="IT95" i="68"/>
  <c r="IT71" i="68"/>
  <c r="IT111" i="68"/>
  <c r="IT119" i="68"/>
  <c r="IT87" i="68"/>
  <c r="IT79" i="68"/>
  <c r="IT63" i="68"/>
  <c r="IT55" i="68"/>
  <c r="IT142" i="68"/>
  <c r="IT118" i="68"/>
  <c r="IT134" i="68"/>
  <c r="IT126" i="68"/>
  <c r="IT110" i="68"/>
  <c r="IT78" i="68"/>
  <c r="IT102" i="68"/>
  <c r="IT86" i="68"/>
  <c r="IT94" i="68"/>
  <c r="IT70" i="68"/>
  <c r="IT62" i="68"/>
  <c r="IT133" i="68"/>
  <c r="IT54" i="68"/>
  <c r="IT117" i="68"/>
  <c r="IT125" i="68"/>
  <c r="IT93" i="68"/>
  <c r="IT109" i="68"/>
  <c r="IT101" i="68"/>
  <c r="IT61" i="68"/>
  <c r="IT69" i="68"/>
  <c r="IT85" i="68"/>
  <c r="IT53" i="68"/>
  <c r="IT132" i="68"/>
  <c r="IT84" i="68"/>
  <c r="IT141" i="68"/>
  <c r="IT77" i="68"/>
  <c r="IT100" i="68"/>
  <c r="IT140" i="68"/>
  <c r="IT108" i="68"/>
  <c r="IT92" i="68"/>
  <c r="IT76" i="68"/>
  <c r="IT52" i="68"/>
  <c r="IT60" i="68"/>
  <c r="IT28" i="68"/>
  <c r="IT116" i="68"/>
  <c r="IT91" i="68"/>
  <c r="IT83" i="68"/>
  <c r="IT124" i="68"/>
  <c r="IT68" i="68"/>
  <c r="IT75" i="68"/>
  <c r="IT139" i="68"/>
  <c r="IT27" i="68"/>
  <c r="IT67" i="68"/>
  <c r="IT51" i="68"/>
  <c r="IT59" i="68"/>
  <c r="IT131" i="68"/>
  <c r="IT115" i="68"/>
  <c r="IT107" i="68"/>
  <c r="IT123" i="68"/>
  <c r="IT114" i="68"/>
  <c r="IT90" i="68"/>
  <c r="IT129" i="68"/>
  <c r="IT99" i="68"/>
  <c r="IT98" i="68"/>
  <c r="IT82" i="68"/>
  <c r="IT74" i="68"/>
  <c r="IT138" i="68"/>
  <c r="IT122" i="68"/>
  <c r="IT66" i="68"/>
  <c r="IT50" i="68"/>
  <c r="IT130" i="68"/>
  <c r="IT58" i="68"/>
  <c r="IT137" i="68"/>
  <c r="IT65" i="68"/>
  <c r="IT73" i="68"/>
  <c r="IT49" i="68"/>
  <c r="IT105" i="68"/>
  <c r="IT113" i="68"/>
  <c r="IT97" i="68"/>
  <c r="IT106" i="68"/>
  <c r="IT81" i="68"/>
  <c r="IT121" i="68"/>
  <c r="IT89" i="68"/>
  <c r="IT57" i="68"/>
  <c r="IT145" i="68"/>
  <c r="IT29" i="68"/>
  <c r="IU22" i="68"/>
  <c r="IT21" i="68"/>
  <c r="IU144" i="68" l="1"/>
  <c r="IU136" i="68"/>
  <c r="IU128" i="68"/>
  <c r="IU112" i="68"/>
  <c r="IU120" i="68"/>
  <c r="IU96" i="68"/>
  <c r="IU104" i="68"/>
  <c r="IU88" i="68"/>
  <c r="IU72" i="68"/>
  <c r="IU80" i="68"/>
  <c r="IU56" i="68"/>
  <c r="IU64" i="68"/>
  <c r="IU143" i="68"/>
  <c r="IU135" i="68"/>
  <c r="IU127" i="68"/>
  <c r="IU119" i="68"/>
  <c r="IU103" i="68"/>
  <c r="IU111" i="68"/>
  <c r="IU87" i="68"/>
  <c r="IU79" i="68"/>
  <c r="IU95" i="68"/>
  <c r="IU71" i="68"/>
  <c r="IU63" i="68"/>
  <c r="IU55" i="68"/>
  <c r="IU142" i="68"/>
  <c r="IU118" i="68"/>
  <c r="IU134" i="68"/>
  <c r="IU126" i="68"/>
  <c r="IU86" i="68"/>
  <c r="IU110" i="68"/>
  <c r="IU94" i="68"/>
  <c r="IU102" i="68"/>
  <c r="IU78" i="68"/>
  <c r="IU70" i="68"/>
  <c r="IU133" i="68"/>
  <c r="IU62" i="68"/>
  <c r="IU54" i="68"/>
  <c r="IU141" i="68"/>
  <c r="IU125" i="68"/>
  <c r="IU93" i="68"/>
  <c r="IU101" i="68"/>
  <c r="IU117" i="68"/>
  <c r="IU109" i="68"/>
  <c r="IU77" i="68"/>
  <c r="IU61" i="68"/>
  <c r="IU69" i="68"/>
  <c r="IU53" i="68"/>
  <c r="IU140" i="68"/>
  <c r="IU132" i="68"/>
  <c r="IU85" i="68"/>
  <c r="IU100" i="68"/>
  <c r="IU108" i="68"/>
  <c r="IU76" i="68"/>
  <c r="IU84" i="68"/>
  <c r="IU116" i="68"/>
  <c r="IU124" i="68"/>
  <c r="IU60" i="68"/>
  <c r="IU28" i="68"/>
  <c r="IU52" i="68"/>
  <c r="IU83" i="68"/>
  <c r="IU92" i="68"/>
  <c r="IU68" i="68"/>
  <c r="IU91" i="68"/>
  <c r="IU75" i="68"/>
  <c r="IU139" i="68"/>
  <c r="IU67" i="68"/>
  <c r="IU51" i="68"/>
  <c r="IU59" i="68"/>
  <c r="IU27" i="68"/>
  <c r="IU131" i="68"/>
  <c r="IU130" i="68"/>
  <c r="IU107" i="68"/>
  <c r="IU138" i="68"/>
  <c r="IU123" i="68"/>
  <c r="IU115" i="68"/>
  <c r="IU99" i="68"/>
  <c r="IU121" i="68"/>
  <c r="IU98" i="68"/>
  <c r="IU90" i="68"/>
  <c r="IU82" i="68"/>
  <c r="IU137" i="68"/>
  <c r="IU74" i="68"/>
  <c r="IU66" i="68"/>
  <c r="IU106" i="68"/>
  <c r="IU58" i="68"/>
  <c r="IU114" i="68"/>
  <c r="IU50" i="68"/>
  <c r="IU49" i="68"/>
  <c r="IU105" i="68"/>
  <c r="IU113" i="68"/>
  <c r="IU129" i="68"/>
  <c r="IU89" i="68"/>
  <c r="IU73" i="68"/>
  <c r="IU122" i="68"/>
  <c r="IU97" i="68"/>
  <c r="IU65" i="68"/>
  <c r="IU81" i="68"/>
  <c r="IU57" i="68"/>
  <c r="IU145" i="68"/>
  <c r="IU29" i="68"/>
  <c r="IU21" i="68"/>
  <c r="IV22" i="68"/>
  <c r="IV144" i="68" l="1"/>
  <c r="IV136" i="68"/>
  <c r="IV128" i="68"/>
  <c r="IV120" i="68"/>
  <c r="IV104" i="68"/>
  <c r="IV112" i="68"/>
  <c r="IV88" i="68"/>
  <c r="IV96" i="68"/>
  <c r="IV80" i="68"/>
  <c r="IV72" i="68"/>
  <c r="IV56" i="68"/>
  <c r="IV143" i="68"/>
  <c r="IV64" i="68"/>
  <c r="IV127" i="68"/>
  <c r="IV119" i="68"/>
  <c r="IV135" i="68"/>
  <c r="IV95" i="68"/>
  <c r="IV111" i="68"/>
  <c r="IV103" i="68"/>
  <c r="IV63" i="68"/>
  <c r="IV87" i="68"/>
  <c r="IV79" i="68"/>
  <c r="IV55" i="68"/>
  <c r="IV134" i="68"/>
  <c r="IV118" i="68"/>
  <c r="IV142" i="68"/>
  <c r="IV126" i="68"/>
  <c r="IV71" i="68"/>
  <c r="IV86" i="68"/>
  <c r="IV102" i="68"/>
  <c r="IV110" i="68"/>
  <c r="IV94" i="68"/>
  <c r="IV133" i="68"/>
  <c r="IV78" i="68"/>
  <c r="IV141" i="68"/>
  <c r="IV62" i="68"/>
  <c r="IV54" i="68"/>
  <c r="IV70" i="68"/>
  <c r="IV125" i="68"/>
  <c r="IV101" i="68"/>
  <c r="IV93" i="68"/>
  <c r="IV117" i="68"/>
  <c r="IV109" i="68"/>
  <c r="IV132" i="68"/>
  <c r="IV69" i="68"/>
  <c r="IV124" i="68"/>
  <c r="IV61" i="68"/>
  <c r="IV77" i="68"/>
  <c r="IV140" i="68"/>
  <c r="IV85" i="68"/>
  <c r="IV53" i="68"/>
  <c r="IV108" i="68"/>
  <c r="IV116" i="68"/>
  <c r="IV100" i="68"/>
  <c r="IV92" i="68"/>
  <c r="IV76" i="68"/>
  <c r="IV84" i="68"/>
  <c r="IV60" i="68"/>
  <c r="IV52" i="68"/>
  <c r="IV28" i="68"/>
  <c r="IV68" i="68"/>
  <c r="IV75" i="68"/>
  <c r="IV91" i="68"/>
  <c r="IV83" i="68"/>
  <c r="IV67" i="68"/>
  <c r="IV51" i="68"/>
  <c r="IV59" i="68"/>
  <c r="IV131" i="68"/>
  <c r="IV27" i="68"/>
  <c r="IV139" i="68"/>
  <c r="IV107" i="68"/>
  <c r="IV138" i="68"/>
  <c r="IV123" i="68"/>
  <c r="IV115" i="68"/>
  <c r="IV99" i="68"/>
  <c r="IV130" i="68"/>
  <c r="IV74" i="68"/>
  <c r="IV137" i="68"/>
  <c r="IV66" i="68"/>
  <c r="IV50" i="68"/>
  <c r="IV106" i="68"/>
  <c r="IV114" i="68"/>
  <c r="IV122" i="68"/>
  <c r="IV58" i="68"/>
  <c r="IV129" i="68"/>
  <c r="IV121" i="68"/>
  <c r="IV90" i="68"/>
  <c r="IV113" i="68"/>
  <c r="IV89" i="68"/>
  <c r="IV81" i="68"/>
  <c r="IV49" i="68"/>
  <c r="IV105" i="68"/>
  <c r="IV97" i="68"/>
  <c r="IV73" i="68"/>
  <c r="IV65" i="68"/>
  <c r="IV82" i="68"/>
  <c r="IV98" i="68"/>
  <c r="IV57" i="68"/>
  <c r="IV145" i="68"/>
  <c r="IV29" i="68"/>
  <c r="IW22" i="68"/>
  <c r="IV21" i="68"/>
  <c r="IW136" i="68" l="1"/>
  <c r="IW144" i="68"/>
  <c r="IW128" i="68"/>
  <c r="IW120" i="68"/>
  <c r="IW112" i="68"/>
  <c r="IW104" i="68"/>
  <c r="IW88" i="68"/>
  <c r="IW64" i="68"/>
  <c r="IW72" i="68"/>
  <c r="IW96" i="68"/>
  <c r="IW80" i="68"/>
  <c r="IW56" i="68"/>
  <c r="IW143" i="68"/>
  <c r="IW135" i="68"/>
  <c r="IW119" i="68"/>
  <c r="IW127" i="68"/>
  <c r="IW111" i="68"/>
  <c r="IW103" i="68"/>
  <c r="IW87" i="68"/>
  <c r="IW79" i="68"/>
  <c r="IW95" i="68"/>
  <c r="IW71" i="68"/>
  <c r="IW63" i="68"/>
  <c r="IW55" i="68"/>
  <c r="IW142" i="68"/>
  <c r="IW134" i="68"/>
  <c r="IW126" i="68"/>
  <c r="IW118" i="68"/>
  <c r="IW110" i="68"/>
  <c r="IW102" i="68"/>
  <c r="IW94" i="68"/>
  <c r="IW62" i="68"/>
  <c r="IW133" i="68"/>
  <c r="IW86" i="68"/>
  <c r="IW78" i="68"/>
  <c r="IW70" i="68"/>
  <c r="IW141" i="68"/>
  <c r="IW93" i="68"/>
  <c r="IW117" i="68"/>
  <c r="IW54" i="68"/>
  <c r="IW101" i="68"/>
  <c r="IW109" i="68"/>
  <c r="IW85" i="68"/>
  <c r="IW53" i="68"/>
  <c r="IW140" i="68"/>
  <c r="IW132" i="68"/>
  <c r="IW69" i="68"/>
  <c r="IW124" i="68"/>
  <c r="IW77" i="68"/>
  <c r="IW61" i="68"/>
  <c r="IW125" i="68"/>
  <c r="IW116" i="68"/>
  <c r="IW108" i="68"/>
  <c r="IW92" i="68"/>
  <c r="IW84" i="68"/>
  <c r="IW68" i="68"/>
  <c r="IW52" i="68"/>
  <c r="IW60" i="68"/>
  <c r="IW100" i="68"/>
  <c r="IW76" i="68"/>
  <c r="IW28" i="68"/>
  <c r="IW83" i="68"/>
  <c r="IW91" i="68"/>
  <c r="IW59" i="68"/>
  <c r="IW75" i="68"/>
  <c r="IW139" i="68"/>
  <c r="IW67" i="68"/>
  <c r="IW27" i="68"/>
  <c r="IW123" i="68"/>
  <c r="IW115" i="68"/>
  <c r="IW138" i="68"/>
  <c r="IW51" i="68"/>
  <c r="IW107" i="68"/>
  <c r="IW99" i="68"/>
  <c r="IW130" i="68"/>
  <c r="IW131" i="68"/>
  <c r="IW74" i="68"/>
  <c r="IW66" i="68"/>
  <c r="IW106" i="68"/>
  <c r="IW114" i="68"/>
  <c r="IW122" i="68"/>
  <c r="IW82" i="68"/>
  <c r="IW58" i="68"/>
  <c r="IW50" i="68"/>
  <c r="IW121" i="68"/>
  <c r="IW98" i="68"/>
  <c r="IW90" i="68"/>
  <c r="IW113" i="68"/>
  <c r="IW49" i="68"/>
  <c r="IW81" i="68"/>
  <c r="IW73" i="68"/>
  <c r="IW97" i="68"/>
  <c r="IW65" i="68"/>
  <c r="IW137" i="68"/>
  <c r="IW89" i="68"/>
  <c r="IW57" i="68"/>
  <c r="IW129" i="68"/>
  <c r="IW105" i="68"/>
  <c r="IW145" i="68"/>
  <c r="IW29" i="68"/>
  <c r="IX22" i="68"/>
  <c r="IW21" i="68"/>
  <c r="IX136" i="68" l="1"/>
  <c r="IX144" i="68"/>
  <c r="IX128" i="68"/>
  <c r="IX112" i="68"/>
  <c r="IX104" i="68"/>
  <c r="IX120" i="68"/>
  <c r="IX96" i="68"/>
  <c r="IX88" i="68"/>
  <c r="IX80" i="68"/>
  <c r="IX72" i="68"/>
  <c r="IX56" i="68"/>
  <c r="IX64" i="68"/>
  <c r="IX143" i="68"/>
  <c r="IX135" i="68"/>
  <c r="IX127" i="68"/>
  <c r="IX119" i="68"/>
  <c r="IX111" i="68"/>
  <c r="IX95" i="68"/>
  <c r="IX103" i="68"/>
  <c r="IX79" i="68"/>
  <c r="IX71" i="68"/>
  <c r="IX87" i="68"/>
  <c r="IX63" i="68"/>
  <c r="IX55" i="68"/>
  <c r="IX142" i="68"/>
  <c r="IX126" i="68"/>
  <c r="IX110" i="68"/>
  <c r="IX118" i="68"/>
  <c r="IX102" i="68"/>
  <c r="IX134" i="68"/>
  <c r="IX94" i="68"/>
  <c r="IX86" i="68"/>
  <c r="IX54" i="68"/>
  <c r="IX78" i="68"/>
  <c r="IX70" i="68"/>
  <c r="IX141" i="68"/>
  <c r="IX133" i="68"/>
  <c r="IX109" i="68"/>
  <c r="IX101" i="68"/>
  <c r="IX125" i="68"/>
  <c r="IX117" i="68"/>
  <c r="IX85" i="68"/>
  <c r="IX69" i="68"/>
  <c r="IX93" i="68"/>
  <c r="IX77" i="68"/>
  <c r="IX53" i="68"/>
  <c r="IX61" i="68"/>
  <c r="IX62" i="68"/>
  <c r="IX76" i="68"/>
  <c r="IX124" i="68"/>
  <c r="IX108" i="68"/>
  <c r="IX116" i="68"/>
  <c r="IX100" i="68"/>
  <c r="IX132" i="68"/>
  <c r="IX140" i="68"/>
  <c r="IX52" i="68"/>
  <c r="IX60" i="68"/>
  <c r="IX28" i="68"/>
  <c r="IX92" i="68"/>
  <c r="IX84" i="68"/>
  <c r="IX91" i="68"/>
  <c r="IX75" i="68"/>
  <c r="IX68" i="68"/>
  <c r="IX59" i="68"/>
  <c r="IX67" i="68"/>
  <c r="IX83" i="68"/>
  <c r="IX51" i="68"/>
  <c r="IX27" i="68"/>
  <c r="IX123" i="68"/>
  <c r="IX115" i="68"/>
  <c r="IX138" i="68"/>
  <c r="IX107" i="68"/>
  <c r="IX99" i="68"/>
  <c r="IX131" i="68"/>
  <c r="IX139" i="68"/>
  <c r="IX122" i="68"/>
  <c r="IX130" i="68"/>
  <c r="IX106" i="68"/>
  <c r="IX82" i="68"/>
  <c r="IX114" i="68"/>
  <c r="IX129" i="68"/>
  <c r="IX98" i="68"/>
  <c r="IX90" i="68"/>
  <c r="IX74" i="68"/>
  <c r="IX66" i="68"/>
  <c r="IX137" i="68"/>
  <c r="IX58" i="68"/>
  <c r="IX49" i="68"/>
  <c r="IX65" i="68"/>
  <c r="IX89" i="68"/>
  <c r="IX81" i="68"/>
  <c r="IX73" i="68"/>
  <c r="IX50" i="68"/>
  <c r="IX97" i="68"/>
  <c r="IX57" i="68"/>
  <c r="IX113" i="68"/>
  <c r="IX105" i="68"/>
  <c r="IX121" i="68"/>
  <c r="IX145" i="68"/>
  <c r="IX29" i="68"/>
  <c r="IX21" i="68"/>
  <c r="IY22" i="68"/>
  <c r="IY136" i="68" l="1"/>
  <c r="IY144" i="68"/>
  <c r="IY128" i="68"/>
  <c r="IY112" i="68"/>
  <c r="IY120" i="68"/>
  <c r="IY96" i="68"/>
  <c r="IY88" i="68"/>
  <c r="IY104" i="68"/>
  <c r="IY64" i="68"/>
  <c r="IY56" i="68"/>
  <c r="IY80" i="68"/>
  <c r="IY72" i="68"/>
  <c r="IY143" i="68"/>
  <c r="IY127" i="68"/>
  <c r="IY135" i="68"/>
  <c r="IY119" i="68"/>
  <c r="IY103" i="68"/>
  <c r="IY95" i="68"/>
  <c r="IY111" i="68"/>
  <c r="IY79" i="68"/>
  <c r="IY71" i="68"/>
  <c r="IY87" i="68"/>
  <c r="IY63" i="68"/>
  <c r="IY55" i="68"/>
  <c r="IY134" i="68"/>
  <c r="IY110" i="68"/>
  <c r="IY118" i="68"/>
  <c r="IY126" i="68"/>
  <c r="IY94" i="68"/>
  <c r="IY142" i="68"/>
  <c r="IY102" i="68"/>
  <c r="IY78" i="68"/>
  <c r="IY54" i="68"/>
  <c r="IY141" i="68"/>
  <c r="IY86" i="68"/>
  <c r="IY70" i="68"/>
  <c r="IY62" i="68"/>
  <c r="IY133" i="68"/>
  <c r="IY125" i="68"/>
  <c r="IY117" i="68"/>
  <c r="IY93" i="68"/>
  <c r="IY77" i="68"/>
  <c r="IY61" i="68"/>
  <c r="IY53" i="68"/>
  <c r="IY140" i="68"/>
  <c r="IY124" i="68"/>
  <c r="IY109" i="68"/>
  <c r="IY101" i="68"/>
  <c r="IY132" i="68"/>
  <c r="IY85" i="68"/>
  <c r="IY69" i="68"/>
  <c r="IY108" i="68"/>
  <c r="IY116" i="68"/>
  <c r="IY84" i="68"/>
  <c r="IY100" i="68"/>
  <c r="IY92" i="68"/>
  <c r="IY60" i="68"/>
  <c r="IY28" i="68"/>
  <c r="IY52" i="68"/>
  <c r="IY91" i="68"/>
  <c r="IY68" i="68"/>
  <c r="IY83" i="68"/>
  <c r="IY67" i="68"/>
  <c r="IY27" i="68"/>
  <c r="IY131" i="68"/>
  <c r="IY75" i="68"/>
  <c r="IY51" i="68"/>
  <c r="IY139" i="68"/>
  <c r="IY76" i="68"/>
  <c r="IY107" i="68"/>
  <c r="IY99" i="68"/>
  <c r="IY130" i="68"/>
  <c r="IY59" i="68"/>
  <c r="IY106" i="68"/>
  <c r="IY122" i="68"/>
  <c r="IY114" i="68"/>
  <c r="IY66" i="68"/>
  <c r="IY115" i="68"/>
  <c r="IY50" i="68"/>
  <c r="IY129" i="68"/>
  <c r="IY138" i="68"/>
  <c r="IY74" i="68"/>
  <c r="IY121" i="68"/>
  <c r="IY98" i="68"/>
  <c r="IY90" i="68"/>
  <c r="IY137" i="68"/>
  <c r="IY58" i="68"/>
  <c r="IY65" i="68"/>
  <c r="IY123" i="68"/>
  <c r="IY89" i="68"/>
  <c r="IY113" i="68"/>
  <c r="IY97" i="68"/>
  <c r="IY81" i="68"/>
  <c r="IY57" i="68"/>
  <c r="IY49" i="68"/>
  <c r="IY73" i="68"/>
  <c r="IY105" i="68"/>
  <c r="IY82" i="68"/>
  <c r="IY145" i="68"/>
  <c r="IY29" i="68"/>
  <c r="IZ22" i="68"/>
  <c r="IY21" i="68"/>
  <c r="IZ136" i="68" l="1"/>
  <c r="IZ144" i="68"/>
  <c r="IZ120" i="68"/>
  <c r="IZ128" i="68"/>
  <c r="IZ112" i="68"/>
  <c r="IZ104" i="68"/>
  <c r="IZ96" i="68"/>
  <c r="IZ88" i="68"/>
  <c r="IZ80" i="68"/>
  <c r="IZ72" i="68"/>
  <c r="IZ64" i="68"/>
  <c r="IZ56" i="68"/>
  <c r="IZ127" i="68"/>
  <c r="IZ143" i="68"/>
  <c r="IZ135" i="68"/>
  <c r="IZ119" i="68"/>
  <c r="IZ111" i="68"/>
  <c r="IZ103" i="68"/>
  <c r="IZ95" i="68"/>
  <c r="IZ79" i="68"/>
  <c r="IZ71" i="68"/>
  <c r="IZ87" i="68"/>
  <c r="IZ63" i="68"/>
  <c r="IZ142" i="68"/>
  <c r="IZ55" i="68"/>
  <c r="IZ134" i="68"/>
  <c r="IZ126" i="68"/>
  <c r="IZ118" i="68"/>
  <c r="IZ110" i="68"/>
  <c r="IZ102" i="68"/>
  <c r="IZ141" i="68"/>
  <c r="IZ54" i="68"/>
  <c r="IZ94" i="68"/>
  <c r="IZ70" i="68"/>
  <c r="IZ133" i="68"/>
  <c r="IZ86" i="68"/>
  <c r="IZ62" i="68"/>
  <c r="IZ125" i="68"/>
  <c r="IZ77" i="68"/>
  <c r="IZ109" i="68"/>
  <c r="IZ93" i="68"/>
  <c r="IZ78" i="68"/>
  <c r="IZ117" i="68"/>
  <c r="IZ101" i="68"/>
  <c r="IZ85" i="68"/>
  <c r="IZ61" i="68"/>
  <c r="IZ53" i="68"/>
  <c r="IZ132" i="68"/>
  <c r="IZ69" i="68"/>
  <c r="IZ124" i="68"/>
  <c r="IZ116" i="68"/>
  <c r="IZ76" i="68"/>
  <c r="IZ108" i="68"/>
  <c r="IZ60" i="68"/>
  <c r="IZ84" i="68"/>
  <c r="IZ28" i="68"/>
  <c r="IZ140" i="68"/>
  <c r="IZ100" i="68"/>
  <c r="IZ92" i="68"/>
  <c r="IZ68" i="68"/>
  <c r="IZ83" i="68"/>
  <c r="IZ52" i="68"/>
  <c r="IZ75" i="68"/>
  <c r="IZ67" i="68"/>
  <c r="IZ51" i="68"/>
  <c r="IZ139" i="68"/>
  <c r="IZ91" i="68"/>
  <c r="IZ59" i="68"/>
  <c r="IZ27" i="68"/>
  <c r="IZ131" i="68"/>
  <c r="IZ99" i="68"/>
  <c r="IZ130" i="68"/>
  <c r="IZ123" i="68"/>
  <c r="IZ115" i="68"/>
  <c r="IZ74" i="68"/>
  <c r="IZ66" i="68"/>
  <c r="IZ121" i="68"/>
  <c r="IZ107" i="68"/>
  <c r="IZ114" i="68"/>
  <c r="IZ98" i="68"/>
  <c r="IZ90" i="68"/>
  <c r="IZ138" i="68"/>
  <c r="IZ122" i="68"/>
  <c r="IZ82" i="68"/>
  <c r="IZ106" i="68"/>
  <c r="IZ137" i="68"/>
  <c r="IZ57" i="68"/>
  <c r="IZ58" i="68"/>
  <c r="IZ97" i="68"/>
  <c r="IZ50" i="68"/>
  <c r="IZ89" i="68"/>
  <c r="IZ73" i="68"/>
  <c r="IZ81" i="68"/>
  <c r="IZ129" i="68"/>
  <c r="IZ105" i="68"/>
  <c r="IZ113" i="68"/>
  <c r="IZ65" i="68"/>
  <c r="IZ49" i="68"/>
  <c r="IZ145" i="68"/>
  <c r="IZ29" i="68"/>
  <c r="JA22" i="68"/>
  <c r="IZ21" i="68"/>
  <c r="JA136" i="68" l="1"/>
  <c r="JA144" i="68"/>
  <c r="JA120" i="68"/>
  <c r="JA128" i="68"/>
  <c r="JA112" i="68"/>
  <c r="JA104" i="68"/>
  <c r="JA96" i="68"/>
  <c r="JA64" i="68"/>
  <c r="JA80" i="68"/>
  <c r="JA88" i="68"/>
  <c r="JA72" i="68"/>
  <c r="JA56" i="68"/>
  <c r="JA143" i="68"/>
  <c r="JA135" i="68"/>
  <c r="JA119" i="68"/>
  <c r="JA127" i="68"/>
  <c r="JA111" i="68"/>
  <c r="JA103" i="68"/>
  <c r="JA95" i="68"/>
  <c r="JA87" i="68"/>
  <c r="JA79" i="68"/>
  <c r="JA142" i="68"/>
  <c r="JA71" i="68"/>
  <c r="JA55" i="68"/>
  <c r="JA63" i="68"/>
  <c r="JA118" i="68"/>
  <c r="JA134" i="68"/>
  <c r="JA102" i="68"/>
  <c r="JA94" i="68"/>
  <c r="JA126" i="68"/>
  <c r="JA78" i="68"/>
  <c r="JA110" i="68"/>
  <c r="JA141" i="68"/>
  <c r="JA86" i="68"/>
  <c r="JA54" i="68"/>
  <c r="JA70" i="68"/>
  <c r="JA62" i="68"/>
  <c r="JA125" i="68"/>
  <c r="JA101" i="68"/>
  <c r="JA117" i="68"/>
  <c r="JA133" i="68"/>
  <c r="JA109" i="68"/>
  <c r="JA93" i="68"/>
  <c r="JA85" i="68"/>
  <c r="JA140" i="68"/>
  <c r="JA77" i="68"/>
  <c r="JA53" i="68"/>
  <c r="JA61" i="68"/>
  <c r="JA69" i="68"/>
  <c r="JA108" i="68"/>
  <c r="JA124" i="68"/>
  <c r="JA116" i="68"/>
  <c r="JA132" i="68"/>
  <c r="JA100" i="68"/>
  <c r="JA68" i="68"/>
  <c r="JA28" i="68"/>
  <c r="JA92" i="68"/>
  <c r="JA52" i="68"/>
  <c r="JA84" i="68"/>
  <c r="JA76" i="68"/>
  <c r="JA75" i="68"/>
  <c r="JA60" i="68"/>
  <c r="JA91" i="68"/>
  <c r="JA83" i="68"/>
  <c r="JA59" i="68"/>
  <c r="JA51" i="68"/>
  <c r="JA67" i="68"/>
  <c r="JA139" i="68"/>
  <c r="JA27" i="68"/>
  <c r="JA123" i="68"/>
  <c r="JA131" i="68"/>
  <c r="JA99" i="68"/>
  <c r="JA115" i="68"/>
  <c r="JA107" i="68"/>
  <c r="JA138" i="68"/>
  <c r="JA114" i="68"/>
  <c r="JA90" i="68"/>
  <c r="JA113" i="68"/>
  <c r="JA129" i="68"/>
  <c r="JA130" i="68"/>
  <c r="JA98" i="68"/>
  <c r="JA82" i="68"/>
  <c r="JA74" i="68"/>
  <c r="JA50" i="68"/>
  <c r="JA122" i="68"/>
  <c r="JA106" i="68"/>
  <c r="JA137" i="68"/>
  <c r="JA97" i="68"/>
  <c r="JA89" i="68"/>
  <c r="JA66" i="68"/>
  <c r="JA57" i="68"/>
  <c r="JA49" i="68"/>
  <c r="JA58" i="68"/>
  <c r="JA121" i="68"/>
  <c r="JA105" i="68"/>
  <c r="JA81" i="68"/>
  <c r="JA73" i="68"/>
  <c r="JA65" i="68"/>
  <c r="JA145" i="68"/>
  <c r="JA29" i="68"/>
  <c r="JB22" i="68"/>
  <c r="JA21" i="68"/>
  <c r="JB144" i="68" l="1"/>
  <c r="JB136" i="68"/>
  <c r="JB128" i="68"/>
  <c r="JB120" i="68"/>
  <c r="JB112" i="68"/>
  <c r="JB104" i="68"/>
  <c r="JB96" i="68"/>
  <c r="JB80" i="68"/>
  <c r="JB72" i="68"/>
  <c r="JB88" i="68"/>
  <c r="JB64" i="68"/>
  <c r="JB56" i="68"/>
  <c r="JB127" i="68"/>
  <c r="JB119" i="68"/>
  <c r="JB135" i="68"/>
  <c r="JB143" i="68"/>
  <c r="JB111" i="68"/>
  <c r="JB95" i="68"/>
  <c r="JB103" i="68"/>
  <c r="JB71" i="68"/>
  <c r="JB87" i="68"/>
  <c r="JB79" i="68"/>
  <c r="JB55" i="68"/>
  <c r="JB110" i="68"/>
  <c r="JB63" i="68"/>
  <c r="JB142" i="68"/>
  <c r="JB118" i="68"/>
  <c r="JB134" i="68"/>
  <c r="JB126" i="68"/>
  <c r="JB86" i="68"/>
  <c r="JB102" i="68"/>
  <c r="JB94" i="68"/>
  <c r="JB141" i="68"/>
  <c r="JB125" i="68"/>
  <c r="JB70" i="68"/>
  <c r="JB62" i="68"/>
  <c r="JB133" i="68"/>
  <c r="JB78" i="68"/>
  <c r="JB54" i="68"/>
  <c r="JB117" i="68"/>
  <c r="JB93" i="68"/>
  <c r="JB109" i="68"/>
  <c r="JB85" i="68"/>
  <c r="JB101" i="68"/>
  <c r="JB77" i="68"/>
  <c r="JB140" i="68"/>
  <c r="JB61" i="68"/>
  <c r="JB69" i="68"/>
  <c r="JB53" i="68"/>
  <c r="JB132" i="68"/>
  <c r="JB124" i="68"/>
  <c r="JB116" i="68"/>
  <c r="JB92" i="68"/>
  <c r="JB100" i="68"/>
  <c r="JB68" i="68"/>
  <c r="JB76" i="68"/>
  <c r="JB52" i="68"/>
  <c r="JB108" i="68"/>
  <c r="JB84" i="68"/>
  <c r="JB60" i="68"/>
  <c r="JB75" i="68"/>
  <c r="JB91" i="68"/>
  <c r="JB83" i="68"/>
  <c r="JB131" i="68"/>
  <c r="JB27" i="68"/>
  <c r="JB67" i="68"/>
  <c r="JB51" i="68"/>
  <c r="JB139" i="68"/>
  <c r="JB59" i="68"/>
  <c r="JB99" i="68"/>
  <c r="JB130" i="68"/>
  <c r="JB115" i="68"/>
  <c r="JB28" i="68"/>
  <c r="JB107" i="68"/>
  <c r="JB138" i="68"/>
  <c r="JB106" i="68"/>
  <c r="JB121" i="68"/>
  <c r="JB114" i="68"/>
  <c r="JB90" i="68"/>
  <c r="JB123" i="68"/>
  <c r="JB74" i="68"/>
  <c r="JB129" i="68"/>
  <c r="JB98" i="68"/>
  <c r="JB82" i="68"/>
  <c r="JB122" i="68"/>
  <c r="JB137" i="68"/>
  <c r="JB66" i="68"/>
  <c r="JB50" i="68"/>
  <c r="JB97" i="68"/>
  <c r="JB65" i="68"/>
  <c r="JB73" i="68"/>
  <c r="JB105" i="68"/>
  <c r="JB113" i="68"/>
  <c r="JB89" i="68"/>
  <c r="JB58" i="68"/>
  <c r="JB81" i="68"/>
  <c r="JB57" i="68"/>
  <c r="JB49" i="68"/>
  <c r="JB145" i="68"/>
  <c r="JB29" i="68"/>
  <c r="JC22" i="68"/>
  <c r="JB21" i="68"/>
  <c r="JC144" i="68" l="1"/>
  <c r="JC136" i="68"/>
  <c r="JC112" i="68"/>
  <c r="JC120" i="68"/>
  <c r="JC104" i="68"/>
  <c r="JC96" i="68"/>
  <c r="JC128" i="68"/>
  <c r="JC72" i="68"/>
  <c r="JC88" i="68"/>
  <c r="JC80" i="68"/>
  <c r="JC56" i="68"/>
  <c r="JC64" i="68"/>
  <c r="JC143" i="68"/>
  <c r="JC135" i="68"/>
  <c r="JC127" i="68"/>
  <c r="JC119" i="68"/>
  <c r="JC103" i="68"/>
  <c r="JC95" i="68"/>
  <c r="JC111" i="68"/>
  <c r="JC79" i="68"/>
  <c r="JC87" i="68"/>
  <c r="JC63" i="68"/>
  <c r="JC71" i="68"/>
  <c r="JC55" i="68"/>
  <c r="JC142" i="68"/>
  <c r="JC126" i="68"/>
  <c r="JC118" i="68"/>
  <c r="JC134" i="68"/>
  <c r="JC110" i="68"/>
  <c r="JC94" i="68"/>
  <c r="JC86" i="68"/>
  <c r="JC102" i="68"/>
  <c r="JC78" i="68"/>
  <c r="JC70" i="68"/>
  <c r="JC62" i="68"/>
  <c r="JC54" i="68"/>
  <c r="JC141" i="68"/>
  <c r="JC109" i="68"/>
  <c r="JC117" i="68"/>
  <c r="JC133" i="68"/>
  <c r="JC85" i="68"/>
  <c r="JC101" i="68"/>
  <c r="JC77" i="68"/>
  <c r="JC93" i="68"/>
  <c r="JC61" i="68"/>
  <c r="JC125" i="68"/>
  <c r="JC69" i="68"/>
  <c r="JC53" i="68"/>
  <c r="JC140" i="68"/>
  <c r="JC92" i="68"/>
  <c r="JC132" i="68"/>
  <c r="JC124" i="68"/>
  <c r="JC116" i="68"/>
  <c r="JC84" i="68"/>
  <c r="JC68" i="68"/>
  <c r="JC52" i="68"/>
  <c r="JC100" i="68"/>
  <c r="JC108" i="68"/>
  <c r="JC60" i="68"/>
  <c r="JC76" i="68"/>
  <c r="JC28" i="68"/>
  <c r="JC91" i="68"/>
  <c r="JC83" i="68"/>
  <c r="JC75" i="68"/>
  <c r="JC67" i="68"/>
  <c r="JC51" i="68"/>
  <c r="JC27" i="68"/>
  <c r="JC139" i="68"/>
  <c r="JC59" i="68"/>
  <c r="JC131" i="68"/>
  <c r="JC130" i="68"/>
  <c r="JC107" i="68"/>
  <c r="JC138" i="68"/>
  <c r="JC123" i="68"/>
  <c r="JC115" i="68"/>
  <c r="JC99" i="68"/>
  <c r="JC122" i="68"/>
  <c r="JC129" i="68"/>
  <c r="JC98" i="68"/>
  <c r="JC90" i="68"/>
  <c r="JC82" i="68"/>
  <c r="JC137" i="68"/>
  <c r="JC74" i="68"/>
  <c r="JC66" i="68"/>
  <c r="JC106" i="68"/>
  <c r="JC114" i="68"/>
  <c r="JC58" i="68"/>
  <c r="JC105" i="68"/>
  <c r="JC121" i="68"/>
  <c r="JC113" i="68"/>
  <c r="JC73" i="68"/>
  <c r="JC50" i="68"/>
  <c r="JC89" i="68"/>
  <c r="JC57" i="68"/>
  <c r="JC49" i="68"/>
  <c r="JC97" i="68"/>
  <c r="JC81" i="68"/>
  <c r="JC65" i="68"/>
  <c r="JC145" i="68"/>
  <c r="JC29" i="68"/>
  <c r="JC21" i="68"/>
  <c r="JD22" i="68"/>
  <c r="JD144" i="68" l="1"/>
  <c r="JD136" i="68"/>
  <c r="JD128" i="68"/>
  <c r="JD120" i="68"/>
  <c r="JD112" i="68"/>
  <c r="JD96" i="68"/>
  <c r="JD104" i="68"/>
  <c r="JD72" i="68"/>
  <c r="JD88" i="68"/>
  <c r="JD80" i="68"/>
  <c r="JD56" i="68"/>
  <c r="JD64" i="68"/>
  <c r="JD143" i="68"/>
  <c r="JD127" i="68"/>
  <c r="JD111" i="68"/>
  <c r="JD103" i="68"/>
  <c r="JD95" i="68"/>
  <c r="JD135" i="68"/>
  <c r="JD119" i="68"/>
  <c r="JD87" i="68"/>
  <c r="JD79" i="68"/>
  <c r="JD71" i="68"/>
  <c r="JD55" i="68"/>
  <c r="JD142" i="68"/>
  <c r="JD63" i="68"/>
  <c r="JD118" i="68"/>
  <c r="JD134" i="68"/>
  <c r="JD86" i="68"/>
  <c r="JD110" i="68"/>
  <c r="JD126" i="68"/>
  <c r="JD102" i="68"/>
  <c r="JD94" i="68"/>
  <c r="JD54" i="68"/>
  <c r="JD133" i="68"/>
  <c r="JD78" i="68"/>
  <c r="JD62" i="68"/>
  <c r="JD85" i="68"/>
  <c r="JD70" i="68"/>
  <c r="JD93" i="68"/>
  <c r="JD117" i="68"/>
  <c r="JD141" i="68"/>
  <c r="JD125" i="68"/>
  <c r="JD109" i="68"/>
  <c r="JD101" i="68"/>
  <c r="JD53" i="68"/>
  <c r="JD132" i="68"/>
  <c r="JD69" i="68"/>
  <c r="JD77" i="68"/>
  <c r="JD61" i="68"/>
  <c r="JD140" i="68"/>
  <c r="JD84" i="68"/>
  <c r="JD108" i="68"/>
  <c r="JD124" i="68"/>
  <c r="JD116" i="68"/>
  <c r="JD92" i="68"/>
  <c r="JD68" i="68"/>
  <c r="JD76" i="68"/>
  <c r="JD100" i="68"/>
  <c r="JD60" i="68"/>
  <c r="JD52" i="68"/>
  <c r="JD83" i="68"/>
  <c r="JD28" i="68"/>
  <c r="JD75" i="68"/>
  <c r="JD67" i="68"/>
  <c r="JD51" i="68"/>
  <c r="JD59" i="68"/>
  <c r="JD139" i="68"/>
  <c r="JD27" i="68"/>
  <c r="JD91" i="68"/>
  <c r="JD107" i="68"/>
  <c r="JD131" i="68"/>
  <c r="JD138" i="68"/>
  <c r="JD123" i="68"/>
  <c r="JD115" i="68"/>
  <c r="JD99" i="68"/>
  <c r="JD98" i="68"/>
  <c r="JD90" i="68"/>
  <c r="JD82" i="68"/>
  <c r="JD137" i="68"/>
  <c r="JD66" i="68"/>
  <c r="JD50" i="68"/>
  <c r="JD106" i="68"/>
  <c r="JD114" i="68"/>
  <c r="JD122" i="68"/>
  <c r="JD58" i="68"/>
  <c r="JD129" i="68"/>
  <c r="JD105" i="68"/>
  <c r="JD57" i="68"/>
  <c r="JD130" i="68"/>
  <c r="JD113" i="68"/>
  <c r="JD89" i="68"/>
  <c r="JD73" i="68"/>
  <c r="JD49" i="68"/>
  <c r="JD81" i="68"/>
  <c r="JD74" i="68"/>
  <c r="JD121" i="68"/>
  <c r="JD97" i="68"/>
  <c r="JD65" i="68"/>
  <c r="JD145" i="68"/>
  <c r="JD29" i="68"/>
  <c r="JE22" i="68"/>
  <c r="JD21" i="68"/>
  <c r="JE136" i="68" l="1"/>
  <c r="JE144" i="68"/>
  <c r="JE128" i="68"/>
  <c r="JE120" i="68"/>
  <c r="JE104" i="68"/>
  <c r="JE112" i="68"/>
  <c r="JE96" i="68"/>
  <c r="JE88" i="68"/>
  <c r="JE64" i="68"/>
  <c r="JE72" i="68"/>
  <c r="JE80" i="68"/>
  <c r="JE143" i="68"/>
  <c r="JE56" i="68"/>
  <c r="JE135" i="68"/>
  <c r="JE119" i="68"/>
  <c r="JE95" i="68"/>
  <c r="JE127" i="68"/>
  <c r="JE111" i="68"/>
  <c r="JE79" i="68"/>
  <c r="JE87" i="68"/>
  <c r="JE55" i="68"/>
  <c r="JE103" i="68"/>
  <c r="JE71" i="68"/>
  <c r="JE63" i="68"/>
  <c r="JE134" i="68"/>
  <c r="JE118" i="68"/>
  <c r="JE142" i="68"/>
  <c r="JE126" i="68"/>
  <c r="JE86" i="68"/>
  <c r="JE102" i="68"/>
  <c r="JE94" i="68"/>
  <c r="JE110" i="68"/>
  <c r="JE62" i="68"/>
  <c r="JE133" i="68"/>
  <c r="JE78" i="68"/>
  <c r="JE54" i="68"/>
  <c r="JE70" i="68"/>
  <c r="JE141" i="68"/>
  <c r="JE109" i="68"/>
  <c r="JE93" i="68"/>
  <c r="JE101" i="68"/>
  <c r="JE125" i="68"/>
  <c r="JE117" i="68"/>
  <c r="JE53" i="68"/>
  <c r="JE140" i="68"/>
  <c r="JE132" i="68"/>
  <c r="JE85" i="68"/>
  <c r="JE69" i="68"/>
  <c r="JE77" i="68"/>
  <c r="JE61" i="68"/>
  <c r="JE124" i="68"/>
  <c r="JE116" i="68"/>
  <c r="JE100" i="68"/>
  <c r="JE84" i="68"/>
  <c r="JE68" i="68"/>
  <c r="JE52" i="68"/>
  <c r="JE60" i="68"/>
  <c r="JE108" i="68"/>
  <c r="JE28" i="68"/>
  <c r="JE92" i="68"/>
  <c r="JE75" i="68"/>
  <c r="JE91" i="68"/>
  <c r="JE83" i="68"/>
  <c r="JE51" i="68"/>
  <c r="JE59" i="68"/>
  <c r="JE27" i="68"/>
  <c r="JE139" i="68"/>
  <c r="JE131" i="68"/>
  <c r="JE76" i="68"/>
  <c r="JE67" i="68"/>
  <c r="JE123" i="68"/>
  <c r="JE115" i="68"/>
  <c r="JE107" i="68"/>
  <c r="JE99" i="68"/>
  <c r="JE130" i="68"/>
  <c r="JE137" i="68"/>
  <c r="JE74" i="68"/>
  <c r="JE66" i="68"/>
  <c r="JE138" i="68"/>
  <c r="JE106" i="68"/>
  <c r="JE114" i="68"/>
  <c r="JE122" i="68"/>
  <c r="JE129" i="68"/>
  <c r="JE82" i="68"/>
  <c r="JE58" i="68"/>
  <c r="JE50" i="68"/>
  <c r="JE121" i="68"/>
  <c r="JE113" i="68"/>
  <c r="JE49" i="68"/>
  <c r="JE81" i="68"/>
  <c r="JE57" i="68"/>
  <c r="JE98" i="68"/>
  <c r="JE97" i="68"/>
  <c r="JE65" i="68"/>
  <c r="JE73" i="68"/>
  <c r="JE105" i="68"/>
  <c r="JE90" i="68"/>
  <c r="JE89" i="68"/>
  <c r="JE145" i="68"/>
  <c r="JE29" i="68"/>
  <c r="JF22" i="68"/>
  <c r="JE21" i="68"/>
  <c r="JF144" i="68" l="1"/>
  <c r="JF136" i="68"/>
  <c r="JF128" i="68"/>
  <c r="JF120" i="68"/>
  <c r="JF112" i="68"/>
  <c r="JF104" i="68"/>
  <c r="JF96" i="68"/>
  <c r="JF72" i="68"/>
  <c r="JF88" i="68"/>
  <c r="JF80" i="68"/>
  <c r="JF56" i="68"/>
  <c r="JF64" i="68"/>
  <c r="JF143" i="68"/>
  <c r="JF135" i="68"/>
  <c r="JF127" i="68"/>
  <c r="JF119" i="68"/>
  <c r="JF111" i="68"/>
  <c r="JF103" i="68"/>
  <c r="JF95" i="68"/>
  <c r="JF79" i="68"/>
  <c r="JF71" i="68"/>
  <c r="JF87" i="68"/>
  <c r="JF55" i="68"/>
  <c r="JF142" i="68"/>
  <c r="JF134" i="68"/>
  <c r="JF110" i="68"/>
  <c r="JF126" i="68"/>
  <c r="JF118" i="68"/>
  <c r="JF63" i="68"/>
  <c r="JF94" i="68"/>
  <c r="JF102" i="68"/>
  <c r="JF62" i="68"/>
  <c r="JF133" i="68"/>
  <c r="JF125" i="68"/>
  <c r="JF54" i="68"/>
  <c r="JF86" i="68"/>
  <c r="JF78" i="68"/>
  <c r="JF70" i="68"/>
  <c r="JF141" i="68"/>
  <c r="JF93" i="68"/>
  <c r="JF109" i="68"/>
  <c r="JF101" i="68"/>
  <c r="JF117" i="68"/>
  <c r="JF77" i="68"/>
  <c r="JF85" i="68"/>
  <c r="JF132" i="68"/>
  <c r="JF69" i="68"/>
  <c r="JF53" i="68"/>
  <c r="JF124" i="68"/>
  <c r="JF61" i="68"/>
  <c r="JF140" i="68"/>
  <c r="JF108" i="68"/>
  <c r="JF92" i="68"/>
  <c r="JF84" i="68"/>
  <c r="JF68" i="68"/>
  <c r="JF100" i="68"/>
  <c r="JF52" i="68"/>
  <c r="JF60" i="68"/>
  <c r="JF76" i="68"/>
  <c r="JF116" i="68"/>
  <c r="JF28" i="68"/>
  <c r="JF83" i="68"/>
  <c r="JF75" i="68"/>
  <c r="JF139" i="68"/>
  <c r="JF59" i="68"/>
  <c r="JF91" i="68"/>
  <c r="JF67" i="68"/>
  <c r="JF131" i="68"/>
  <c r="JF51" i="68"/>
  <c r="JF123" i="68"/>
  <c r="JF115" i="68"/>
  <c r="JF138" i="68"/>
  <c r="JF27" i="68"/>
  <c r="JF107" i="68"/>
  <c r="JF99" i="68"/>
  <c r="JF130" i="68"/>
  <c r="JF66" i="68"/>
  <c r="JF106" i="68"/>
  <c r="JF82" i="68"/>
  <c r="JF114" i="68"/>
  <c r="JF122" i="68"/>
  <c r="JF74" i="68"/>
  <c r="JF121" i="68"/>
  <c r="JF98" i="68"/>
  <c r="JF90" i="68"/>
  <c r="JF58" i="68"/>
  <c r="JF50" i="68"/>
  <c r="JF113" i="68"/>
  <c r="JF129" i="68"/>
  <c r="JF57" i="68"/>
  <c r="JF81" i="68"/>
  <c r="JF65" i="68"/>
  <c r="JF89" i="68"/>
  <c r="JF73" i="68"/>
  <c r="JF49" i="68"/>
  <c r="JF97" i="68"/>
  <c r="JF105" i="68"/>
  <c r="JF137" i="68"/>
  <c r="JF145" i="68"/>
  <c r="JF29" i="68"/>
  <c r="JF21" i="68"/>
  <c r="JG22" i="68"/>
  <c r="JG136" i="68" l="1"/>
  <c r="JG128" i="68"/>
  <c r="JG144" i="68"/>
  <c r="JG120" i="68"/>
  <c r="JG112" i="68"/>
  <c r="JG104" i="68"/>
  <c r="JG80" i="68"/>
  <c r="JG96" i="68"/>
  <c r="JG88" i="68"/>
  <c r="JG72" i="68"/>
  <c r="JG64" i="68"/>
  <c r="JG56" i="68"/>
  <c r="JG143" i="68"/>
  <c r="JG127" i="68"/>
  <c r="JG135" i="68"/>
  <c r="JG111" i="68"/>
  <c r="JG95" i="68"/>
  <c r="JG119" i="68"/>
  <c r="JG103" i="68"/>
  <c r="JG87" i="68"/>
  <c r="JG79" i="68"/>
  <c r="JG71" i="68"/>
  <c r="JG63" i="68"/>
  <c r="JG142" i="68"/>
  <c r="JG126" i="68"/>
  <c r="JG55" i="68"/>
  <c r="JG110" i="68"/>
  <c r="JG134" i="68"/>
  <c r="JG94" i="68"/>
  <c r="JG102" i="68"/>
  <c r="JG118" i="68"/>
  <c r="JG86" i="68"/>
  <c r="JG125" i="68"/>
  <c r="JG78" i="68"/>
  <c r="JG62" i="68"/>
  <c r="JG54" i="68"/>
  <c r="JG101" i="68"/>
  <c r="JG85" i="68"/>
  <c r="JG117" i="68"/>
  <c r="JG109" i="68"/>
  <c r="JG70" i="68"/>
  <c r="JG141" i="68"/>
  <c r="JG133" i="68"/>
  <c r="JG69" i="68"/>
  <c r="JG77" i="68"/>
  <c r="JG61" i="68"/>
  <c r="JG53" i="68"/>
  <c r="JG140" i="68"/>
  <c r="JG76" i="68"/>
  <c r="JG132" i="68"/>
  <c r="JG93" i="68"/>
  <c r="JG108" i="68"/>
  <c r="JG116" i="68"/>
  <c r="JG124" i="68"/>
  <c r="JG68" i="68"/>
  <c r="JG92" i="68"/>
  <c r="JG60" i="68"/>
  <c r="JG28" i="68"/>
  <c r="JG100" i="68"/>
  <c r="JG84" i="68"/>
  <c r="JG52" i="68"/>
  <c r="JG59" i="68"/>
  <c r="JG83" i="68"/>
  <c r="JG67" i="68"/>
  <c r="JG27" i="68"/>
  <c r="JG139" i="68"/>
  <c r="JG91" i="68"/>
  <c r="JG75" i="68"/>
  <c r="JG51" i="68"/>
  <c r="JG123" i="68"/>
  <c r="JG115" i="68"/>
  <c r="JG107" i="68"/>
  <c r="JG99" i="68"/>
  <c r="JG138" i="68"/>
  <c r="JG122" i="68"/>
  <c r="JG82" i="68"/>
  <c r="JG106" i="68"/>
  <c r="JG74" i="68"/>
  <c r="JG130" i="68"/>
  <c r="JG114" i="68"/>
  <c r="JG66" i="68"/>
  <c r="JG50" i="68"/>
  <c r="JG129" i="68"/>
  <c r="JG131" i="68"/>
  <c r="JG98" i="68"/>
  <c r="JG90" i="68"/>
  <c r="JG137" i="68"/>
  <c r="JG105" i="68"/>
  <c r="JG89" i="68"/>
  <c r="JG121" i="68"/>
  <c r="JG65" i="68"/>
  <c r="JG113" i="68"/>
  <c r="JG81" i="68"/>
  <c r="JG97" i="68"/>
  <c r="JG58" i="68"/>
  <c r="JG73" i="68"/>
  <c r="JG57" i="68"/>
  <c r="JG49" i="68"/>
  <c r="JG145" i="68"/>
  <c r="JG29" i="68"/>
  <c r="JH22" i="68"/>
  <c r="JG21" i="68"/>
  <c r="JH136" i="68" l="1"/>
  <c r="JH144" i="68"/>
  <c r="JH120" i="68"/>
  <c r="JH128" i="68"/>
  <c r="JH112" i="68"/>
  <c r="JH104" i="68"/>
  <c r="JH96" i="68"/>
  <c r="JH88" i="68"/>
  <c r="JH80" i="68"/>
  <c r="JH72" i="68"/>
  <c r="JH56" i="68"/>
  <c r="JH143" i="68"/>
  <c r="JH64" i="68"/>
  <c r="JH127" i="68"/>
  <c r="JH135" i="68"/>
  <c r="JH119" i="68"/>
  <c r="JH111" i="68"/>
  <c r="JH103" i="68"/>
  <c r="JH95" i="68"/>
  <c r="JH79" i="68"/>
  <c r="JH71" i="68"/>
  <c r="JH87" i="68"/>
  <c r="JH63" i="68"/>
  <c r="JH142" i="68"/>
  <c r="JH55" i="68"/>
  <c r="JH134" i="68"/>
  <c r="JH118" i="68"/>
  <c r="JH126" i="68"/>
  <c r="JH110" i="68"/>
  <c r="JH94" i="68"/>
  <c r="JH78" i="68"/>
  <c r="JH54" i="68"/>
  <c r="JH102" i="68"/>
  <c r="JH141" i="68"/>
  <c r="JH70" i="68"/>
  <c r="JH133" i="68"/>
  <c r="JH86" i="68"/>
  <c r="JH62" i="68"/>
  <c r="JH109" i="68"/>
  <c r="JH125" i="68"/>
  <c r="JH93" i="68"/>
  <c r="JH85" i="68"/>
  <c r="JH77" i="68"/>
  <c r="JH140" i="68"/>
  <c r="JH61" i="68"/>
  <c r="JH53" i="68"/>
  <c r="JH132" i="68"/>
  <c r="JH117" i="68"/>
  <c r="JH108" i="68"/>
  <c r="JH124" i="68"/>
  <c r="JH116" i="68"/>
  <c r="JH84" i="68"/>
  <c r="JH100" i="68"/>
  <c r="JH101" i="68"/>
  <c r="JH69" i="68"/>
  <c r="JH68" i="68"/>
  <c r="JH60" i="68"/>
  <c r="JH28" i="68"/>
  <c r="JH76" i="68"/>
  <c r="JH52" i="68"/>
  <c r="JH91" i="68"/>
  <c r="JH75" i="68"/>
  <c r="JH92" i="68"/>
  <c r="JH131" i="68"/>
  <c r="JH67" i="68"/>
  <c r="JH51" i="68"/>
  <c r="JH139" i="68"/>
  <c r="JH107" i="68"/>
  <c r="JH138" i="68"/>
  <c r="JH59" i="68"/>
  <c r="JH99" i="68"/>
  <c r="JH130" i="68"/>
  <c r="JH83" i="68"/>
  <c r="JH27" i="68"/>
  <c r="JH115" i="68"/>
  <c r="JH106" i="68"/>
  <c r="JH58" i="68"/>
  <c r="JH137" i="68"/>
  <c r="JH66" i="68"/>
  <c r="JH121" i="68"/>
  <c r="JH114" i="68"/>
  <c r="JH98" i="68"/>
  <c r="JH90" i="68"/>
  <c r="JH123" i="68"/>
  <c r="JH129" i="68"/>
  <c r="JH74" i="68"/>
  <c r="JH50" i="68"/>
  <c r="JH113" i="68"/>
  <c r="JH65" i="68"/>
  <c r="JH49" i="68"/>
  <c r="JH57" i="68"/>
  <c r="JH97" i="68"/>
  <c r="JH89" i="68"/>
  <c r="JH81" i="68"/>
  <c r="JH73" i="68"/>
  <c r="JH82" i="68"/>
  <c r="JH105" i="68"/>
  <c r="JH122" i="68"/>
  <c r="JH145" i="68"/>
  <c r="JH29" i="68"/>
  <c r="JI22" i="68"/>
  <c r="JH21" i="68"/>
  <c r="JI136" i="68" l="1"/>
  <c r="JI144" i="68"/>
  <c r="JI120" i="68"/>
  <c r="JI128" i="68"/>
  <c r="JI112" i="68"/>
  <c r="JI104" i="68"/>
  <c r="JI96" i="68"/>
  <c r="JI80" i="68"/>
  <c r="JI88" i="68"/>
  <c r="JI72" i="68"/>
  <c r="JI64" i="68"/>
  <c r="JI56" i="68"/>
  <c r="JI143" i="68"/>
  <c r="JI135" i="68"/>
  <c r="JI119" i="68"/>
  <c r="JI103" i="68"/>
  <c r="JI127" i="68"/>
  <c r="JI111" i="68"/>
  <c r="JI95" i="68"/>
  <c r="JI79" i="68"/>
  <c r="JI71" i="68"/>
  <c r="JI87" i="68"/>
  <c r="JI142" i="68"/>
  <c r="JI63" i="68"/>
  <c r="JI55" i="68"/>
  <c r="JI134" i="68"/>
  <c r="JI126" i="68"/>
  <c r="JI118" i="68"/>
  <c r="JI110" i="68"/>
  <c r="JI102" i="68"/>
  <c r="JI94" i="68"/>
  <c r="JI78" i="68"/>
  <c r="JI54" i="68"/>
  <c r="JI141" i="68"/>
  <c r="JI86" i="68"/>
  <c r="JI70" i="68"/>
  <c r="JI62" i="68"/>
  <c r="JI133" i="68"/>
  <c r="JI101" i="68"/>
  <c r="JI77" i="68"/>
  <c r="JI125" i="68"/>
  <c r="JI117" i="68"/>
  <c r="JI109" i="68"/>
  <c r="JI93" i="68"/>
  <c r="JI85" i="68"/>
  <c r="JI132" i="68"/>
  <c r="JI140" i="68"/>
  <c r="JI53" i="68"/>
  <c r="JI61" i="68"/>
  <c r="JI69" i="68"/>
  <c r="JI124" i="68"/>
  <c r="JI116" i="68"/>
  <c r="JI92" i="68"/>
  <c r="JI76" i="68"/>
  <c r="JI68" i="68"/>
  <c r="JI60" i="68"/>
  <c r="JI28" i="68"/>
  <c r="JI108" i="68"/>
  <c r="JI84" i="68"/>
  <c r="JI91" i="68"/>
  <c r="JI100" i="68"/>
  <c r="JI83" i="68"/>
  <c r="JI67" i="68"/>
  <c r="JI59" i="68"/>
  <c r="JI52" i="68"/>
  <c r="JI75" i="68"/>
  <c r="JI51" i="68"/>
  <c r="JI139" i="68"/>
  <c r="JI123" i="68"/>
  <c r="JI131" i="68"/>
  <c r="JI99" i="68"/>
  <c r="JI130" i="68"/>
  <c r="JI115" i="68"/>
  <c r="JI66" i="68"/>
  <c r="JI58" i="68"/>
  <c r="JI107" i="68"/>
  <c r="JI138" i="68"/>
  <c r="JI121" i="68"/>
  <c r="JI114" i="68"/>
  <c r="JI90" i="68"/>
  <c r="JI74" i="68"/>
  <c r="JI27" i="68"/>
  <c r="JI98" i="68"/>
  <c r="JI82" i="68"/>
  <c r="JI50" i="68"/>
  <c r="JI57" i="68"/>
  <c r="JI129" i="68"/>
  <c r="JI97" i="68"/>
  <c r="JI89" i="68"/>
  <c r="JI49" i="68"/>
  <c r="JI122" i="68"/>
  <c r="JI73" i="68"/>
  <c r="JI65" i="68"/>
  <c r="JI137" i="68"/>
  <c r="JI81" i="68"/>
  <c r="JI106" i="68"/>
  <c r="JI105" i="68"/>
  <c r="JI113" i="68"/>
  <c r="JI145" i="68"/>
  <c r="JI29" i="68"/>
  <c r="JJ22" i="68"/>
  <c r="JI21" i="68"/>
  <c r="JJ136" i="68" l="1"/>
  <c r="JJ144" i="68"/>
  <c r="JJ120" i="68"/>
  <c r="JJ128" i="68"/>
  <c r="JJ104" i="68"/>
  <c r="JJ112" i="68"/>
  <c r="JJ64" i="68"/>
  <c r="JJ96" i="68"/>
  <c r="JJ80" i="68"/>
  <c r="JJ88" i="68"/>
  <c r="JJ72" i="68"/>
  <c r="JJ56" i="68"/>
  <c r="JJ127" i="68"/>
  <c r="JJ119" i="68"/>
  <c r="JJ135" i="68"/>
  <c r="JJ143" i="68"/>
  <c r="JJ111" i="68"/>
  <c r="JJ103" i="68"/>
  <c r="JJ95" i="68"/>
  <c r="JJ71" i="68"/>
  <c r="JJ142" i="68"/>
  <c r="JJ87" i="68"/>
  <c r="JJ63" i="68"/>
  <c r="JJ55" i="68"/>
  <c r="JJ79" i="68"/>
  <c r="JJ118" i="68"/>
  <c r="JJ134" i="68"/>
  <c r="JJ110" i="68"/>
  <c r="JJ126" i="68"/>
  <c r="JJ102" i="68"/>
  <c r="JJ78" i="68"/>
  <c r="JJ86" i="68"/>
  <c r="JJ54" i="68"/>
  <c r="JJ141" i="68"/>
  <c r="JJ94" i="68"/>
  <c r="JJ125" i="68"/>
  <c r="JJ70" i="68"/>
  <c r="JJ62" i="68"/>
  <c r="JJ133" i="68"/>
  <c r="JJ117" i="68"/>
  <c r="JJ93" i="68"/>
  <c r="JJ109" i="68"/>
  <c r="JJ85" i="68"/>
  <c r="JJ101" i="68"/>
  <c r="JJ53" i="68"/>
  <c r="JJ77" i="68"/>
  <c r="JJ140" i="68"/>
  <c r="JJ61" i="68"/>
  <c r="JJ69" i="68"/>
  <c r="JJ132" i="68"/>
  <c r="JJ108" i="68"/>
  <c r="JJ124" i="68"/>
  <c r="JJ100" i="68"/>
  <c r="JJ116" i="68"/>
  <c r="JJ28" i="68"/>
  <c r="JJ92" i="68"/>
  <c r="JJ68" i="68"/>
  <c r="JJ76" i="68"/>
  <c r="JJ52" i="68"/>
  <c r="JJ84" i="68"/>
  <c r="JJ60" i="68"/>
  <c r="JJ75" i="68"/>
  <c r="JJ59" i="68"/>
  <c r="JJ91" i="68"/>
  <c r="JJ27" i="68"/>
  <c r="JJ67" i="68"/>
  <c r="JJ51" i="68"/>
  <c r="JJ139" i="68"/>
  <c r="JJ123" i="68"/>
  <c r="JJ131" i="68"/>
  <c r="JJ99" i="68"/>
  <c r="JJ83" i="68"/>
  <c r="JJ115" i="68"/>
  <c r="JJ107" i="68"/>
  <c r="JJ138" i="68"/>
  <c r="JJ58" i="68"/>
  <c r="JJ106" i="68"/>
  <c r="JJ74" i="68"/>
  <c r="JJ114" i="68"/>
  <c r="JJ90" i="68"/>
  <c r="JJ129" i="68"/>
  <c r="JJ98" i="68"/>
  <c r="JJ82" i="68"/>
  <c r="JJ50" i="68"/>
  <c r="JJ122" i="68"/>
  <c r="JJ137" i="68"/>
  <c r="JJ66" i="68"/>
  <c r="JJ89" i="68"/>
  <c r="JJ49" i="68"/>
  <c r="JJ97" i="68"/>
  <c r="JJ65" i="68"/>
  <c r="JJ81" i="68"/>
  <c r="JJ73" i="68"/>
  <c r="JJ130" i="68"/>
  <c r="JJ105" i="68"/>
  <c r="JJ121" i="68"/>
  <c r="JJ113" i="68"/>
  <c r="JJ57" i="68"/>
  <c r="JJ145" i="68"/>
  <c r="JJ29" i="68"/>
  <c r="JK22" i="68"/>
  <c r="JJ21" i="68"/>
  <c r="JK144" i="68" l="1"/>
  <c r="JK136" i="68"/>
  <c r="JK128" i="68"/>
  <c r="JK120" i="68"/>
  <c r="JK112" i="68"/>
  <c r="JK104" i="68"/>
  <c r="JK96" i="68"/>
  <c r="JK80" i="68"/>
  <c r="JK72" i="68"/>
  <c r="JK64" i="68"/>
  <c r="JK88" i="68"/>
  <c r="JK56" i="68"/>
  <c r="JK143" i="68"/>
  <c r="JK135" i="68"/>
  <c r="JK127" i="68"/>
  <c r="JK119" i="68"/>
  <c r="JK95" i="68"/>
  <c r="JK87" i="68"/>
  <c r="JK71" i="68"/>
  <c r="JK79" i="68"/>
  <c r="JK103" i="68"/>
  <c r="JK111" i="68"/>
  <c r="JK63" i="68"/>
  <c r="JK55" i="68"/>
  <c r="JK142" i="68"/>
  <c r="JK126" i="68"/>
  <c r="JK118" i="68"/>
  <c r="JK134" i="68"/>
  <c r="JK94" i="68"/>
  <c r="JK86" i="68"/>
  <c r="JK78" i="68"/>
  <c r="JK70" i="68"/>
  <c r="JK133" i="68"/>
  <c r="JK110" i="68"/>
  <c r="JK54" i="68"/>
  <c r="JK102" i="68"/>
  <c r="JK62" i="68"/>
  <c r="JK109" i="68"/>
  <c r="JK93" i="68"/>
  <c r="JK141" i="68"/>
  <c r="JK125" i="68"/>
  <c r="JK117" i="68"/>
  <c r="JK101" i="68"/>
  <c r="JK77" i="68"/>
  <c r="JK61" i="68"/>
  <c r="JK69" i="68"/>
  <c r="JK53" i="68"/>
  <c r="JK132" i="68"/>
  <c r="JK85" i="68"/>
  <c r="JK84" i="68"/>
  <c r="JK100" i="68"/>
  <c r="JK108" i="68"/>
  <c r="JK76" i="68"/>
  <c r="JK140" i="68"/>
  <c r="JK92" i="68"/>
  <c r="JK116" i="68"/>
  <c r="JK68" i="68"/>
  <c r="JK52" i="68"/>
  <c r="JK124" i="68"/>
  <c r="JK60" i="68"/>
  <c r="JK28" i="68"/>
  <c r="JK83" i="68"/>
  <c r="JK75" i="68"/>
  <c r="JK67" i="68"/>
  <c r="JK51" i="68"/>
  <c r="JK91" i="68"/>
  <c r="JK27" i="68"/>
  <c r="JK59" i="68"/>
  <c r="JK139" i="68"/>
  <c r="JK130" i="68"/>
  <c r="JK107" i="68"/>
  <c r="JK131" i="68"/>
  <c r="JK138" i="68"/>
  <c r="JK123" i="68"/>
  <c r="JK115" i="68"/>
  <c r="JK114" i="68"/>
  <c r="JK58" i="68"/>
  <c r="JK50" i="68"/>
  <c r="JK99" i="68"/>
  <c r="JK122" i="68"/>
  <c r="JK121" i="68"/>
  <c r="JK98" i="68"/>
  <c r="JK90" i="68"/>
  <c r="JK82" i="68"/>
  <c r="JK74" i="68"/>
  <c r="JK66" i="68"/>
  <c r="JK65" i="68"/>
  <c r="JK73" i="68"/>
  <c r="JK106" i="68"/>
  <c r="JK105" i="68"/>
  <c r="JK137" i="68"/>
  <c r="JK129" i="68"/>
  <c r="JK113" i="68"/>
  <c r="JK97" i="68"/>
  <c r="JK89" i="68"/>
  <c r="JK57" i="68"/>
  <c r="JK81" i="68"/>
  <c r="JK49" i="68"/>
  <c r="JK145" i="68"/>
  <c r="JK29" i="68"/>
  <c r="JK21" i="68"/>
  <c r="JL22" i="68"/>
  <c r="JL144" i="68" l="1"/>
  <c r="JL136" i="68"/>
  <c r="JL128" i="68"/>
  <c r="JL112" i="68"/>
  <c r="JL120" i="68"/>
  <c r="JL104" i="68"/>
  <c r="JL96" i="68"/>
  <c r="JL72" i="68"/>
  <c r="JL80" i="68"/>
  <c r="JL56" i="68"/>
  <c r="JL88" i="68"/>
  <c r="JL64" i="68"/>
  <c r="JL143" i="68"/>
  <c r="JL135" i="68"/>
  <c r="JL127" i="68"/>
  <c r="JL119" i="68"/>
  <c r="JL103" i="68"/>
  <c r="JL95" i="68"/>
  <c r="JL111" i="68"/>
  <c r="JL63" i="68"/>
  <c r="JL87" i="68"/>
  <c r="JL79" i="68"/>
  <c r="JL71" i="68"/>
  <c r="JL55" i="68"/>
  <c r="JL142" i="68"/>
  <c r="JL126" i="68"/>
  <c r="JL118" i="68"/>
  <c r="JL134" i="68"/>
  <c r="JL110" i="68"/>
  <c r="JL86" i="68"/>
  <c r="JL102" i="68"/>
  <c r="JL70" i="68"/>
  <c r="JL62" i="68"/>
  <c r="JL125" i="68"/>
  <c r="JL133" i="68"/>
  <c r="JL94" i="68"/>
  <c r="JL54" i="68"/>
  <c r="JL78" i="68"/>
  <c r="JL141" i="68"/>
  <c r="JL101" i="68"/>
  <c r="JL93" i="68"/>
  <c r="JL117" i="68"/>
  <c r="JL53" i="68"/>
  <c r="JL61" i="68"/>
  <c r="JL132" i="68"/>
  <c r="JL69" i="68"/>
  <c r="JL124" i="68"/>
  <c r="JL109" i="68"/>
  <c r="JL100" i="68"/>
  <c r="JL140" i="68"/>
  <c r="JL85" i="68"/>
  <c r="JL77" i="68"/>
  <c r="JL108" i="68"/>
  <c r="JL76" i="68"/>
  <c r="JL28" i="68"/>
  <c r="JL68" i="68"/>
  <c r="JL116" i="68"/>
  <c r="JL92" i="68"/>
  <c r="JL84" i="68"/>
  <c r="JL60" i="68"/>
  <c r="JL83" i="68"/>
  <c r="JL91" i="68"/>
  <c r="JL75" i="68"/>
  <c r="JL51" i="68"/>
  <c r="JL52" i="68"/>
  <c r="JL67" i="68"/>
  <c r="JL59" i="68"/>
  <c r="JL131" i="68"/>
  <c r="JL139" i="68"/>
  <c r="JL99" i="68"/>
  <c r="JL130" i="68"/>
  <c r="JL27" i="68"/>
  <c r="JL107" i="68"/>
  <c r="JL138" i="68"/>
  <c r="JL123" i="68"/>
  <c r="JL115" i="68"/>
  <c r="JL58" i="68"/>
  <c r="JL121" i="68"/>
  <c r="JL98" i="68"/>
  <c r="JL90" i="68"/>
  <c r="JL82" i="68"/>
  <c r="JL137" i="68"/>
  <c r="JL66" i="68"/>
  <c r="JL106" i="68"/>
  <c r="JL114" i="68"/>
  <c r="JL74" i="68"/>
  <c r="JL73" i="68"/>
  <c r="JL50" i="68"/>
  <c r="JL105" i="68"/>
  <c r="JL57" i="68"/>
  <c r="JL81" i="68"/>
  <c r="JL113" i="68"/>
  <c r="JL89" i="68"/>
  <c r="JL122" i="68"/>
  <c r="JL49" i="68"/>
  <c r="JL129" i="68"/>
  <c r="JL97" i="68"/>
  <c r="JL65" i="68"/>
  <c r="JL145" i="68"/>
  <c r="JL29" i="68"/>
  <c r="JM22" i="68"/>
  <c r="JL21" i="68"/>
  <c r="JM136" i="68" l="1"/>
  <c r="JM144" i="68"/>
  <c r="JM128" i="68"/>
  <c r="JM120" i="68"/>
  <c r="JM112" i="68"/>
  <c r="JM104" i="68"/>
  <c r="JM96" i="68"/>
  <c r="JM88" i="68"/>
  <c r="JM72" i="68"/>
  <c r="JM56" i="68"/>
  <c r="JM64" i="68"/>
  <c r="JM80" i="68"/>
  <c r="JM127" i="68"/>
  <c r="JM135" i="68"/>
  <c r="JM111" i="68"/>
  <c r="JM119" i="68"/>
  <c r="JM103" i="68"/>
  <c r="JM95" i="68"/>
  <c r="JM79" i="68"/>
  <c r="JM87" i="68"/>
  <c r="JM71" i="68"/>
  <c r="JM143" i="68"/>
  <c r="JM63" i="68"/>
  <c r="JM55" i="68"/>
  <c r="JM142" i="68"/>
  <c r="JM126" i="68"/>
  <c r="JM134" i="68"/>
  <c r="JM118" i="68"/>
  <c r="JM86" i="68"/>
  <c r="JM110" i="68"/>
  <c r="JM102" i="68"/>
  <c r="JM94" i="68"/>
  <c r="JM62" i="68"/>
  <c r="JM133" i="68"/>
  <c r="JM78" i="68"/>
  <c r="JM141" i="68"/>
  <c r="JM85" i="68"/>
  <c r="JM54" i="68"/>
  <c r="JM125" i="68"/>
  <c r="JM93" i="68"/>
  <c r="JM117" i="68"/>
  <c r="JM109" i="68"/>
  <c r="JM101" i="68"/>
  <c r="JM140" i="68"/>
  <c r="JM132" i="68"/>
  <c r="JM70" i="68"/>
  <c r="JM69" i="68"/>
  <c r="JM53" i="68"/>
  <c r="JM77" i="68"/>
  <c r="JM61" i="68"/>
  <c r="JM84" i="68"/>
  <c r="JM124" i="68"/>
  <c r="JM116" i="68"/>
  <c r="JM108" i="68"/>
  <c r="JM92" i="68"/>
  <c r="JM76" i="68"/>
  <c r="JM68" i="68"/>
  <c r="JM100" i="68"/>
  <c r="JM60" i="68"/>
  <c r="JM28" i="68"/>
  <c r="JM52" i="68"/>
  <c r="JM83" i="68"/>
  <c r="JM91" i="68"/>
  <c r="JM51" i="68"/>
  <c r="JM75" i="68"/>
  <c r="JM59" i="68"/>
  <c r="JM139" i="68"/>
  <c r="JM27" i="68"/>
  <c r="JM67" i="68"/>
  <c r="JM131" i="68"/>
  <c r="JM138" i="68"/>
  <c r="JM123" i="68"/>
  <c r="JM115" i="68"/>
  <c r="JM107" i="68"/>
  <c r="JM98" i="68"/>
  <c r="JM90" i="68"/>
  <c r="JM113" i="68"/>
  <c r="JM137" i="68"/>
  <c r="JM130" i="68"/>
  <c r="JM74" i="68"/>
  <c r="JM66" i="68"/>
  <c r="JM106" i="68"/>
  <c r="JM114" i="68"/>
  <c r="JM50" i="68"/>
  <c r="JM99" i="68"/>
  <c r="JM122" i="68"/>
  <c r="JM129" i="68"/>
  <c r="JM105" i="68"/>
  <c r="JM81" i="68"/>
  <c r="JM89" i="68"/>
  <c r="JM82" i="68"/>
  <c r="JM58" i="68"/>
  <c r="JM49" i="68"/>
  <c r="JM57" i="68"/>
  <c r="JM97" i="68"/>
  <c r="JM65" i="68"/>
  <c r="JM121" i="68"/>
  <c r="JM73" i="68"/>
  <c r="JM145" i="68"/>
  <c r="JM29" i="68"/>
  <c r="JN22" i="68"/>
  <c r="JM21" i="68"/>
  <c r="JN144" i="68" l="1"/>
  <c r="JN136" i="68"/>
  <c r="JN128" i="68"/>
  <c r="JN120" i="68"/>
  <c r="JN104" i="68"/>
  <c r="JN112" i="68"/>
  <c r="JN96" i="68"/>
  <c r="JN88" i="68"/>
  <c r="JN80" i="68"/>
  <c r="JN72" i="68"/>
  <c r="JN56" i="68"/>
  <c r="JN64" i="68"/>
  <c r="JN143" i="68"/>
  <c r="JN135" i="68"/>
  <c r="JN127" i="68"/>
  <c r="JN119" i="68"/>
  <c r="JN103" i="68"/>
  <c r="JN95" i="68"/>
  <c r="JN111" i="68"/>
  <c r="JN79" i="68"/>
  <c r="JN87" i="68"/>
  <c r="JN55" i="68"/>
  <c r="JN63" i="68"/>
  <c r="JN71" i="68"/>
  <c r="JN142" i="68"/>
  <c r="JN134" i="68"/>
  <c r="JN110" i="68"/>
  <c r="JN118" i="68"/>
  <c r="JN126" i="68"/>
  <c r="JN86" i="68"/>
  <c r="JN94" i="68"/>
  <c r="JN62" i="68"/>
  <c r="JN133" i="68"/>
  <c r="JN54" i="68"/>
  <c r="JN78" i="68"/>
  <c r="JN70" i="68"/>
  <c r="JN141" i="68"/>
  <c r="JN93" i="68"/>
  <c r="JN125" i="68"/>
  <c r="JN109" i="68"/>
  <c r="JN101" i="68"/>
  <c r="JN117" i="68"/>
  <c r="JN102" i="68"/>
  <c r="JN77" i="68"/>
  <c r="JN132" i="68"/>
  <c r="JN85" i="68"/>
  <c r="JN69" i="68"/>
  <c r="JN53" i="68"/>
  <c r="JN61" i="68"/>
  <c r="JN140" i="68"/>
  <c r="JN124" i="68"/>
  <c r="JN116" i="68"/>
  <c r="JN100" i="68"/>
  <c r="JN52" i="68"/>
  <c r="JN68" i="68"/>
  <c r="JN60" i="68"/>
  <c r="JN92" i="68"/>
  <c r="JN76" i="68"/>
  <c r="JN28" i="68"/>
  <c r="JN91" i="68"/>
  <c r="JN84" i="68"/>
  <c r="JN75" i="68"/>
  <c r="JN108" i="68"/>
  <c r="JN83" i="68"/>
  <c r="JN51" i="68"/>
  <c r="JN27" i="68"/>
  <c r="JN139" i="68"/>
  <c r="JN59" i="68"/>
  <c r="JN67" i="68"/>
  <c r="JN131" i="68"/>
  <c r="JN122" i="68"/>
  <c r="JN123" i="68"/>
  <c r="JN115" i="68"/>
  <c r="JN138" i="68"/>
  <c r="JN107" i="68"/>
  <c r="JN99" i="68"/>
  <c r="JN130" i="68"/>
  <c r="JN137" i="68"/>
  <c r="JN106" i="68"/>
  <c r="JN82" i="68"/>
  <c r="JN74" i="68"/>
  <c r="JN114" i="68"/>
  <c r="JN66" i="68"/>
  <c r="JN129" i="68"/>
  <c r="JN50" i="68"/>
  <c r="JN121" i="68"/>
  <c r="JN98" i="68"/>
  <c r="JN57" i="68"/>
  <c r="JN81" i="68"/>
  <c r="JN65" i="68"/>
  <c r="JN90" i="68"/>
  <c r="JN58" i="68"/>
  <c r="JN89" i="68"/>
  <c r="JN73" i="68"/>
  <c r="JN49" i="68"/>
  <c r="JN113" i="68"/>
  <c r="JN97" i="68"/>
  <c r="JN105" i="68"/>
  <c r="JN145" i="68"/>
  <c r="JN29" i="68"/>
  <c r="JN21" i="68"/>
  <c r="JO22" i="68"/>
  <c r="JO144" i="68" l="1"/>
  <c r="JO136" i="68"/>
  <c r="JO128" i="68"/>
  <c r="JO112" i="68"/>
  <c r="JO120" i="68"/>
  <c r="JO104" i="68"/>
  <c r="JO88" i="68"/>
  <c r="JO72" i="68"/>
  <c r="JO96" i="68"/>
  <c r="JO64" i="68"/>
  <c r="JO80" i="68"/>
  <c r="JO56" i="68"/>
  <c r="JO143" i="68"/>
  <c r="JO127" i="68"/>
  <c r="JO135" i="68"/>
  <c r="JO119" i="68"/>
  <c r="JO111" i="68"/>
  <c r="JO103" i="68"/>
  <c r="JO79" i="68"/>
  <c r="JO71" i="68"/>
  <c r="JO95" i="68"/>
  <c r="JO87" i="68"/>
  <c r="JO55" i="68"/>
  <c r="JO142" i="68"/>
  <c r="JO63" i="68"/>
  <c r="JO134" i="68"/>
  <c r="JO126" i="68"/>
  <c r="JO94" i="68"/>
  <c r="JO118" i="68"/>
  <c r="JO102" i="68"/>
  <c r="JO70" i="68"/>
  <c r="JO133" i="68"/>
  <c r="JO110" i="68"/>
  <c r="JO78" i="68"/>
  <c r="JO54" i="68"/>
  <c r="JO62" i="68"/>
  <c r="JO141" i="68"/>
  <c r="JO86" i="68"/>
  <c r="JO93" i="68"/>
  <c r="JO101" i="68"/>
  <c r="JO125" i="68"/>
  <c r="JO77" i="68"/>
  <c r="JO85" i="68"/>
  <c r="JO132" i="68"/>
  <c r="JO69" i="68"/>
  <c r="JO109" i="68"/>
  <c r="JO61" i="68"/>
  <c r="JO53" i="68"/>
  <c r="JO140" i="68"/>
  <c r="JO117" i="68"/>
  <c r="JO124" i="68"/>
  <c r="JO100" i="68"/>
  <c r="JO108" i="68"/>
  <c r="JO92" i="68"/>
  <c r="JO84" i="68"/>
  <c r="JO76" i="68"/>
  <c r="JO68" i="68"/>
  <c r="JO116" i="68"/>
  <c r="JO60" i="68"/>
  <c r="JO52" i="68"/>
  <c r="JO91" i="68"/>
  <c r="JO28" i="68"/>
  <c r="JO83" i="68"/>
  <c r="JO59" i="68"/>
  <c r="JO67" i="68"/>
  <c r="JO27" i="68"/>
  <c r="JO139" i="68"/>
  <c r="JO131" i="68"/>
  <c r="JO75" i="68"/>
  <c r="JO138" i="68"/>
  <c r="JO123" i="68"/>
  <c r="JO115" i="68"/>
  <c r="JO107" i="68"/>
  <c r="JO99" i="68"/>
  <c r="JO130" i="68"/>
  <c r="JO51" i="68"/>
  <c r="JO74" i="68"/>
  <c r="JO58" i="68"/>
  <c r="JO82" i="68"/>
  <c r="JO122" i="68"/>
  <c r="JO106" i="68"/>
  <c r="JO114" i="68"/>
  <c r="JO66" i="68"/>
  <c r="JO121" i="68"/>
  <c r="JO98" i="68"/>
  <c r="JO90" i="68"/>
  <c r="JO113" i="68"/>
  <c r="JO50" i="68"/>
  <c r="JO105" i="68"/>
  <c r="JO89" i="68"/>
  <c r="JO129" i="68"/>
  <c r="JO65" i="68"/>
  <c r="JO137" i="68"/>
  <c r="JO81" i="68"/>
  <c r="JO73" i="68"/>
  <c r="JO97" i="68"/>
  <c r="JO57" i="68"/>
  <c r="JO49" i="68"/>
  <c r="JO145" i="68"/>
  <c r="JO29" i="68"/>
  <c r="JP22" i="68"/>
  <c r="JO21" i="68"/>
  <c r="JP136" i="68" l="1"/>
  <c r="JP128" i="68"/>
  <c r="JP144" i="68"/>
  <c r="JP120" i="68"/>
  <c r="JP112" i="68"/>
  <c r="JP104" i="68"/>
  <c r="JP96" i="68"/>
  <c r="JP88" i="68"/>
  <c r="JP80" i="68"/>
  <c r="JP72" i="68"/>
  <c r="JP56" i="68"/>
  <c r="JP64" i="68"/>
  <c r="JP127" i="68"/>
  <c r="JP143" i="68"/>
  <c r="JP135" i="68"/>
  <c r="JP119" i="68"/>
  <c r="JP111" i="68"/>
  <c r="JP103" i="68"/>
  <c r="JP95" i="68"/>
  <c r="JP79" i="68"/>
  <c r="JP71" i="68"/>
  <c r="JP87" i="68"/>
  <c r="JP63" i="68"/>
  <c r="JP142" i="68"/>
  <c r="JP110" i="68"/>
  <c r="JP126" i="68"/>
  <c r="JP55" i="68"/>
  <c r="JP118" i="68"/>
  <c r="JP94" i="68"/>
  <c r="JP102" i="68"/>
  <c r="JP134" i="68"/>
  <c r="JP86" i="68"/>
  <c r="JP62" i="68"/>
  <c r="JP125" i="68"/>
  <c r="JP78" i="68"/>
  <c r="JP54" i="68"/>
  <c r="JP141" i="68"/>
  <c r="JP117" i="68"/>
  <c r="JP101" i="68"/>
  <c r="JP85" i="68"/>
  <c r="JP133" i="68"/>
  <c r="JP70" i="68"/>
  <c r="JP109" i="68"/>
  <c r="JP69" i="68"/>
  <c r="JP61" i="68"/>
  <c r="JP93" i="68"/>
  <c r="JP77" i="68"/>
  <c r="JP140" i="68"/>
  <c r="JP76" i="68"/>
  <c r="JP108" i="68"/>
  <c r="JP124" i="68"/>
  <c r="JP116" i="68"/>
  <c r="JP132" i="68"/>
  <c r="JP92" i="68"/>
  <c r="JP68" i="68"/>
  <c r="JP84" i="68"/>
  <c r="JP60" i="68"/>
  <c r="JP28" i="68"/>
  <c r="JP53" i="68"/>
  <c r="JP100" i="68"/>
  <c r="JP52" i="68"/>
  <c r="JP91" i="68"/>
  <c r="JP83" i="68"/>
  <c r="JP59" i="68"/>
  <c r="JP27" i="68"/>
  <c r="JP75" i="68"/>
  <c r="JP139" i="68"/>
  <c r="JP67" i="68"/>
  <c r="JP51" i="68"/>
  <c r="JP123" i="68"/>
  <c r="JP115" i="68"/>
  <c r="JP107" i="68"/>
  <c r="JP138" i="68"/>
  <c r="JP131" i="68"/>
  <c r="JP99" i="68"/>
  <c r="JP122" i="68"/>
  <c r="JP82" i="68"/>
  <c r="JP106" i="68"/>
  <c r="JP137" i="68"/>
  <c r="JP66" i="68"/>
  <c r="JP130" i="68"/>
  <c r="JP114" i="68"/>
  <c r="JP98" i="68"/>
  <c r="JP90" i="68"/>
  <c r="JP74" i="68"/>
  <c r="JP129" i="68"/>
  <c r="JP105" i="68"/>
  <c r="JP113" i="68"/>
  <c r="JP65" i="68"/>
  <c r="JP49" i="68"/>
  <c r="JP57" i="68"/>
  <c r="JP121" i="68"/>
  <c r="JP50" i="68"/>
  <c r="JP97" i="68"/>
  <c r="JP81" i="68"/>
  <c r="JP89" i="68"/>
  <c r="JP73" i="68"/>
  <c r="JP58" i="68"/>
  <c r="JP145" i="68"/>
  <c r="JP29" i="68"/>
  <c r="JQ22" i="68"/>
  <c r="JP21" i="68"/>
  <c r="JQ136" i="68" l="1"/>
  <c r="JQ128" i="68"/>
  <c r="JQ120" i="68"/>
  <c r="JQ144" i="68"/>
  <c r="JQ112" i="68"/>
  <c r="JQ96" i="68"/>
  <c r="JQ88" i="68"/>
  <c r="JQ104" i="68"/>
  <c r="JQ80" i="68"/>
  <c r="JQ72" i="68"/>
  <c r="JQ64" i="68"/>
  <c r="JQ56" i="68"/>
  <c r="JQ143" i="68"/>
  <c r="JQ127" i="68"/>
  <c r="JQ135" i="68"/>
  <c r="JQ119" i="68"/>
  <c r="JQ111" i="68"/>
  <c r="JQ63" i="68"/>
  <c r="JQ87" i="68"/>
  <c r="JQ79" i="68"/>
  <c r="JQ71" i="68"/>
  <c r="JQ95" i="68"/>
  <c r="JQ142" i="68"/>
  <c r="JQ55" i="68"/>
  <c r="JQ134" i="68"/>
  <c r="JQ110" i="68"/>
  <c r="JQ103" i="68"/>
  <c r="JQ126" i="68"/>
  <c r="JQ102" i="68"/>
  <c r="JQ94" i="68"/>
  <c r="JQ78" i="68"/>
  <c r="JQ141" i="68"/>
  <c r="JQ118" i="68"/>
  <c r="JQ86" i="68"/>
  <c r="JQ70" i="68"/>
  <c r="JQ62" i="68"/>
  <c r="JQ133" i="68"/>
  <c r="JQ125" i="68"/>
  <c r="JQ101" i="68"/>
  <c r="JQ117" i="68"/>
  <c r="JQ54" i="68"/>
  <c r="JQ109" i="68"/>
  <c r="JQ93" i="68"/>
  <c r="JQ132" i="68"/>
  <c r="JQ77" i="68"/>
  <c r="JQ140" i="68"/>
  <c r="JQ85" i="68"/>
  <c r="JQ53" i="68"/>
  <c r="JQ61" i="68"/>
  <c r="JQ108" i="68"/>
  <c r="JQ124" i="68"/>
  <c r="JQ116" i="68"/>
  <c r="JQ84" i="68"/>
  <c r="JQ100" i="68"/>
  <c r="JQ68" i="68"/>
  <c r="JQ60" i="68"/>
  <c r="JQ92" i="68"/>
  <c r="JQ28" i="68"/>
  <c r="JQ69" i="68"/>
  <c r="JQ52" i="68"/>
  <c r="JQ83" i="68"/>
  <c r="JQ75" i="68"/>
  <c r="JQ76" i="68"/>
  <c r="JQ27" i="68"/>
  <c r="JQ91" i="68"/>
  <c r="JQ67" i="68"/>
  <c r="JQ59" i="68"/>
  <c r="JQ139" i="68"/>
  <c r="JQ131" i="68"/>
  <c r="JQ51" i="68"/>
  <c r="JQ107" i="68"/>
  <c r="JQ138" i="68"/>
  <c r="JQ123" i="68"/>
  <c r="JQ99" i="68"/>
  <c r="JQ130" i="68"/>
  <c r="JQ122" i="68"/>
  <c r="JQ106" i="68"/>
  <c r="JQ137" i="68"/>
  <c r="JQ66" i="68"/>
  <c r="JQ58" i="68"/>
  <c r="JQ74" i="68"/>
  <c r="JQ121" i="68"/>
  <c r="JQ114" i="68"/>
  <c r="JQ90" i="68"/>
  <c r="JQ129" i="68"/>
  <c r="JQ115" i="68"/>
  <c r="JQ113" i="68"/>
  <c r="JQ65" i="68"/>
  <c r="JQ73" i="68"/>
  <c r="JQ82" i="68"/>
  <c r="JQ97" i="68"/>
  <c r="JQ89" i="68"/>
  <c r="JQ98" i="68"/>
  <c r="JQ50" i="68"/>
  <c r="JQ49" i="68"/>
  <c r="JQ81" i="68"/>
  <c r="JQ57" i="68"/>
  <c r="JQ105" i="68"/>
  <c r="JQ145" i="68"/>
  <c r="JQ29" i="68"/>
  <c r="JR22" i="68"/>
  <c r="JQ21" i="68"/>
  <c r="JR136" i="68" l="1"/>
  <c r="JR144" i="68"/>
  <c r="JR120" i="68"/>
  <c r="JR128" i="68"/>
  <c r="JR112" i="68"/>
  <c r="JR104" i="68"/>
  <c r="JR96" i="68"/>
  <c r="JR88" i="68"/>
  <c r="JR80" i="68"/>
  <c r="JR72" i="68"/>
  <c r="JR64" i="68"/>
  <c r="JR56" i="68"/>
  <c r="JR127" i="68"/>
  <c r="JR119" i="68"/>
  <c r="JR135" i="68"/>
  <c r="JR111" i="68"/>
  <c r="JR103" i="68"/>
  <c r="JR143" i="68"/>
  <c r="JR87" i="68"/>
  <c r="JR79" i="68"/>
  <c r="JR71" i="68"/>
  <c r="JR95" i="68"/>
  <c r="JR142" i="68"/>
  <c r="JR63" i="68"/>
  <c r="JR55" i="68"/>
  <c r="JR126" i="68"/>
  <c r="JR134" i="68"/>
  <c r="JR94" i="68"/>
  <c r="JR118" i="68"/>
  <c r="JR110" i="68"/>
  <c r="JR102" i="68"/>
  <c r="JR54" i="68"/>
  <c r="JR141" i="68"/>
  <c r="JR86" i="68"/>
  <c r="JR70" i="68"/>
  <c r="JR62" i="68"/>
  <c r="JR133" i="68"/>
  <c r="JR125" i="68"/>
  <c r="JR117" i="68"/>
  <c r="JR78" i="68"/>
  <c r="JR93" i="68"/>
  <c r="JR109" i="68"/>
  <c r="JR85" i="68"/>
  <c r="JR132" i="68"/>
  <c r="JR53" i="68"/>
  <c r="JR77" i="68"/>
  <c r="JR140" i="68"/>
  <c r="JR61" i="68"/>
  <c r="JR69" i="68"/>
  <c r="JR124" i="68"/>
  <c r="JR116" i="68"/>
  <c r="JR101" i="68"/>
  <c r="JR92" i="68"/>
  <c r="JR76" i="68"/>
  <c r="JR60" i="68"/>
  <c r="JR100" i="68"/>
  <c r="JR68" i="68"/>
  <c r="JR28" i="68"/>
  <c r="JR108" i="68"/>
  <c r="JR84" i="68"/>
  <c r="JR52" i="68"/>
  <c r="JR91" i="68"/>
  <c r="JR83" i="68"/>
  <c r="JR59" i="68"/>
  <c r="JR27" i="68"/>
  <c r="JR75" i="68"/>
  <c r="JR67" i="68"/>
  <c r="JR51" i="68"/>
  <c r="JR123" i="68"/>
  <c r="JR131" i="68"/>
  <c r="JR99" i="68"/>
  <c r="JR130" i="68"/>
  <c r="JR139" i="68"/>
  <c r="JR115" i="68"/>
  <c r="JR66" i="68"/>
  <c r="JR58" i="68"/>
  <c r="JR106" i="68"/>
  <c r="JR121" i="68"/>
  <c r="JR114" i="68"/>
  <c r="JR90" i="68"/>
  <c r="JR138" i="68"/>
  <c r="JR98" i="68"/>
  <c r="JR82" i="68"/>
  <c r="JR122" i="68"/>
  <c r="JR81" i="68"/>
  <c r="JR74" i="68"/>
  <c r="JR137" i="68"/>
  <c r="JR89" i="68"/>
  <c r="JR97" i="68"/>
  <c r="JR65" i="68"/>
  <c r="JR49" i="68"/>
  <c r="JR57" i="68"/>
  <c r="JR107" i="68"/>
  <c r="JR50" i="68"/>
  <c r="JR73" i="68"/>
  <c r="JR113" i="68"/>
  <c r="JR129" i="68"/>
  <c r="JR105" i="68"/>
  <c r="JR145" i="68"/>
  <c r="JR29" i="68"/>
  <c r="JS22" i="68"/>
  <c r="JR21" i="68"/>
  <c r="JS144" i="68" l="1"/>
  <c r="JS136" i="68"/>
  <c r="JS112" i="68"/>
  <c r="JS128" i="68"/>
  <c r="JS104" i="68"/>
  <c r="JS120" i="68"/>
  <c r="JS88" i="68"/>
  <c r="JS80" i="68"/>
  <c r="JS96" i="68"/>
  <c r="JS72" i="68"/>
  <c r="JS56" i="68"/>
  <c r="JS143" i="68"/>
  <c r="JS64" i="68"/>
  <c r="JS119" i="68"/>
  <c r="JS135" i="68"/>
  <c r="JS127" i="68"/>
  <c r="JS111" i="68"/>
  <c r="JS95" i="68"/>
  <c r="JS103" i="68"/>
  <c r="JS71" i="68"/>
  <c r="JS87" i="68"/>
  <c r="JS79" i="68"/>
  <c r="JS63" i="68"/>
  <c r="JS126" i="68"/>
  <c r="JS134" i="68"/>
  <c r="JS102" i="68"/>
  <c r="JS118" i="68"/>
  <c r="JS94" i="68"/>
  <c r="JS55" i="68"/>
  <c r="JS142" i="68"/>
  <c r="JS110" i="68"/>
  <c r="JS86" i="68"/>
  <c r="JS141" i="68"/>
  <c r="JS54" i="68"/>
  <c r="JS78" i="68"/>
  <c r="JS70" i="68"/>
  <c r="JS133" i="68"/>
  <c r="JS62" i="68"/>
  <c r="JS125" i="68"/>
  <c r="JS117" i="68"/>
  <c r="JS109" i="68"/>
  <c r="JS93" i="68"/>
  <c r="JS85" i="68"/>
  <c r="JS101" i="68"/>
  <c r="JS77" i="68"/>
  <c r="JS61" i="68"/>
  <c r="JS69" i="68"/>
  <c r="JS53" i="68"/>
  <c r="JS140" i="68"/>
  <c r="JS132" i="68"/>
  <c r="JS124" i="68"/>
  <c r="JS116" i="68"/>
  <c r="JS92" i="68"/>
  <c r="JS100" i="68"/>
  <c r="JS84" i="68"/>
  <c r="JS68" i="68"/>
  <c r="JS52" i="68"/>
  <c r="JS108" i="68"/>
  <c r="JS76" i="68"/>
  <c r="JS60" i="68"/>
  <c r="JS75" i="68"/>
  <c r="JS28" i="68"/>
  <c r="JS83" i="68"/>
  <c r="JS91" i="68"/>
  <c r="JS27" i="68"/>
  <c r="JS67" i="68"/>
  <c r="JS51" i="68"/>
  <c r="JS139" i="68"/>
  <c r="JS99" i="68"/>
  <c r="JS130" i="68"/>
  <c r="JS107" i="68"/>
  <c r="JS59" i="68"/>
  <c r="JS131" i="68"/>
  <c r="JS138" i="68"/>
  <c r="JS123" i="68"/>
  <c r="JS106" i="68"/>
  <c r="JS114" i="68"/>
  <c r="JS58" i="68"/>
  <c r="JS50" i="68"/>
  <c r="JS122" i="68"/>
  <c r="JS129" i="68"/>
  <c r="JS115" i="68"/>
  <c r="JS121" i="68"/>
  <c r="JS98" i="68"/>
  <c r="JS90" i="68"/>
  <c r="JS82" i="68"/>
  <c r="JS137" i="68"/>
  <c r="JS74" i="68"/>
  <c r="JS66" i="68"/>
  <c r="JS97" i="68"/>
  <c r="JS73" i="68"/>
  <c r="JS65" i="68"/>
  <c r="JS57" i="68"/>
  <c r="JS49" i="68"/>
  <c r="JS105" i="68"/>
  <c r="JS113" i="68"/>
  <c r="JS89" i="68"/>
  <c r="JS81" i="68"/>
  <c r="JS145" i="68"/>
  <c r="JS29" i="68"/>
  <c r="JT22" i="68"/>
  <c r="JS21" i="68"/>
  <c r="JT144" i="68" l="1"/>
  <c r="JT136" i="68"/>
  <c r="JT120" i="68"/>
  <c r="JT128" i="68"/>
  <c r="JT112" i="68"/>
  <c r="JT104" i="68"/>
  <c r="JT96" i="68"/>
  <c r="JT88" i="68"/>
  <c r="JT72" i="68"/>
  <c r="JT64" i="68"/>
  <c r="JT80" i="68"/>
  <c r="JT56" i="68"/>
  <c r="JT143" i="68"/>
  <c r="JT135" i="68"/>
  <c r="JT127" i="68"/>
  <c r="JT119" i="68"/>
  <c r="JT103" i="68"/>
  <c r="JT111" i="68"/>
  <c r="JT95" i="68"/>
  <c r="JT87" i="68"/>
  <c r="JT79" i="68"/>
  <c r="JT71" i="68"/>
  <c r="JT63" i="68"/>
  <c r="JT55" i="68"/>
  <c r="JT142" i="68"/>
  <c r="JT126" i="68"/>
  <c r="JT110" i="68"/>
  <c r="JT118" i="68"/>
  <c r="JT134" i="68"/>
  <c r="JT102" i="68"/>
  <c r="JT94" i="68"/>
  <c r="JT86" i="68"/>
  <c r="JT70" i="68"/>
  <c r="JT54" i="68"/>
  <c r="JT78" i="68"/>
  <c r="JT141" i="68"/>
  <c r="JT62" i="68"/>
  <c r="JT109" i="68"/>
  <c r="JT133" i="68"/>
  <c r="JT85" i="68"/>
  <c r="JT93" i="68"/>
  <c r="JT117" i="68"/>
  <c r="JT101" i="68"/>
  <c r="JT125" i="68"/>
  <c r="JT77" i="68"/>
  <c r="JT140" i="68"/>
  <c r="JT61" i="68"/>
  <c r="JT53" i="68"/>
  <c r="JT69" i="68"/>
  <c r="JT124" i="68"/>
  <c r="JT92" i="68"/>
  <c r="JT116" i="68"/>
  <c r="JT132" i="68"/>
  <c r="JT52" i="68"/>
  <c r="JT28" i="68"/>
  <c r="JT68" i="68"/>
  <c r="JT76" i="68"/>
  <c r="JT100" i="68"/>
  <c r="JT84" i="68"/>
  <c r="JT108" i="68"/>
  <c r="JT91" i="68"/>
  <c r="JT60" i="68"/>
  <c r="JT27" i="68"/>
  <c r="JT75" i="68"/>
  <c r="JT51" i="68"/>
  <c r="JT67" i="68"/>
  <c r="JT59" i="68"/>
  <c r="JT83" i="68"/>
  <c r="JT131" i="68"/>
  <c r="JT99" i="68"/>
  <c r="JT130" i="68"/>
  <c r="JT107" i="68"/>
  <c r="JT139" i="68"/>
  <c r="JT123" i="68"/>
  <c r="JT115" i="68"/>
  <c r="JT122" i="68"/>
  <c r="JT129" i="68"/>
  <c r="JT58" i="68"/>
  <c r="JT138" i="68"/>
  <c r="JT98" i="68"/>
  <c r="JT90" i="68"/>
  <c r="JT82" i="68"/>
  <c r="JT137" i="68"/>
  <c r="JT66" i="68"/>
  <c r="JT74" i="68"/>
  <c r="JT50" i="68"/>
  <c r="JT106" i="68"/>
  <c r="JT105" i="68"/>
  <c r="JT57" i="68"/>
  <c r="JT113" i="68"/>
  <c r="JT89" i="68"/>
  <c r="JT49" i="68"/>
  <c r="JT81" i="68"/>
  <c r="JT121" i="68"/>
  <c r="JT114" i="68"/>
  <c r="JT97" i="68"/>
  <c r="JT73" i="68"/>
  <c r="JT65" i="68"/>
  <c r="JT145" i="68"/>
  <c r="JT29" i="68"/>
  <c r="JU22" i="68"/>
  <c r="JT21" i="68"/>
  <c r="JU144" i="68" l="1"/>
  <c r="JU136" i="68"/>
  <c r="JU128" i="68"/>
  <c r="JU112" i="68"/>
  <c r="JU104" i="68"/>
  <c r="JU120" i="68"/>
  <c r="JU96" i="68"/>
  <c r="JU80" i="68"/>
  <c r="JU88" i="68"/>
  <c r="JU64" i="68"/>
  <c r="JU72" i="68"/>
  <c r="JU56" i="68"/>
  <c r="JU143" i="68"/>
  <c r="JU135" i="68"/>
  <c r="JU119" i="68"/>
  <c r="JU127" i="68"/>
  <c r="JU103" i="68"/>
  <c r="JU111" i="68"/>
  <c r="JU95" i="68"/>
  <c r="JU79" i="68"/>
  <c r="JU87" i="68"/>
  <c r="JU71" i="68"/>
  <c r="JU55" i="68"/>
  <c r="JU142" i="68"/>
  <c r="JU63" i="68"/>
  <c r="JU134" i="68"/>
  <c r="JU126" i="68"/>
  <c r="JU86" i="68"/>
  <c r="JU110" i="68"/>
  <c r="JU118" i="68"/>
  <c r="JU102" i="68"/>
  <c r="JU70" i="68"/>
  <c r="JU141" i="68"/>
  <c r="JU94" i="68"/>
  <c r="JU62" i="68"/>
  <c r="JU133" i="68"/>
  <c r="JU78" i="68"/>
  <c r="JU54" i="68"/>
  <c r="JU125" i="68"/>
  <c r="JU93" i="68"/>
  <c r="JU117" i="68"/>
  <c r="JU101" i="68"/>
  <c r="JU109" i="68"/>
  <c r="JU85" i="68"/>
  <c r="JU140" i="68"/>
  <c r="JU132" i="68"/>
  <c r="JU69" i="68"/>
  <c r="JU124" i="68"/>
  <c r="JU100" i="68"/>
  <c r="JU61" i="68"/>
  <c r="JU77" i="68"/>
  <c r="JU76" i="68"/>
  <c r="JU53" i="68"/>
  <c r="JU92" i="68"/>
  <c r="JU84" i="68"/>
  <c r="JU68" i="68"/>
  <c r="JU116" i="68"/>
  <c r="JU52" i="68"/>
  <c r="JU108" i="68"/>
  <c r="JU60" i="68"/>
  <c r="JU91" i="68"/>
  <c r="JU83" i="68"/>
  <c r="JU51" i="68"/>
  <c r="JU75" i="68"/>
  <c r="JU59" i="68"/>
  <c r="JU27" i="68"/>
  <c r="JU139" i="68"/>
  <c r="JU131" i="68"/>
  <c r="JU67" i="68"/>
  <c r="JU99" i="68"/>
  <c r="JU130" i="68"/>
  <c r="JU123" i="68"/>
  <c r="JU115" i="68"/>
  <c r="JU107" i="68"/>
  <c r="JU28" i="68"/>
  <c r="JU138" i="68"/>
  <c r="JU82" i="68"/>
  <c r="JU121" i="68"/>
  <c r="JU98" i="68"/>
  <c r="JU90" i="68"/>
  <c r="JU58" i="68"/>
  <c r="JU137" i="68"/>
  <c r="JU74" i="68"/>
  <c r="JU66" i="68"/>
  <c r="JU106" i="68"/>
  <c r="JU114" i="68"/>
  <c r="JU89" i="68"/>
  <c r="JU81" i="68"/>
  <c r="JU57" i="68"/>
  <c r="JU122" i="68"/>
  <c r="JU113" i="68"/>
  <c r="JU105" i="68"/>
  <c r="JU49" i="68"/>
  <c r="JU50" i="68"/>
  <c r="JU97" i="68"/>
  <c r="JU73" i="68"/>
  <c r="JU65" i="68"/>
  <c r="JU129" i="68"/>
  <c r="JU145" i="68"/>
  <c r="JU29" i="68"/>
  <c r="JV22" i="68"/>
  <c r="JU21" i="68"/>
  <c r="JV144" i="68" l="1"/>
  <c r="JV136" i="68"/>
  <c r="JV128" i="68"/>
  <c r="JV120" i="68"/>
  <c r="JV112" i="68"/>
  <c r="JV104" i="68"/>
  <c r="JV96" i="68"/>
  <c r="JV80" i="68"/>
  <c r="JV88" i="68"/>
  <c r="JV72" i="68"/>
  <c r="JV56" i="68"/>
  <c r="JV64" i="68"/>
  <c r="JV143" i="68"/>
  <c r="JV127" i="68"/>
  <c r="JV119" i="68"/>
  <c r="JV135" i="68"/>
  <c r="JV111" i="68"/>
  <c r="JV103" i="68"/>
  <c r="JV79" i="68"/>
  <c r="JV71" i="68"/>
  <c r="JV95" i="68"/>
  <c r="JV55" i="68"/>
  <c r="JV87" i="68"/>
  <c r="JV126" i="68"/>
  <c r="JV142" i="68"/>
  <c r="JV134" i="68"/>
  <c r="JV110" i="68"/>
  <c r="JV63" i="68"/>
  <c r="JV86" i="68"/>
  <c r="JV94" i="68"/>
  <c r="JV102" i="68"/>
  <c r="JV118" i="68"/>
  <c r="JV62" i="68"/>
  <c r="JV133" i="68"/>
  <c r="JV125" i="68"/>
  <c r="JV54" i="68"/>
  <c r="JV78" i="68"/>
  <c r="JV85" i="68"/>
  <c r="JV141" i="68"/>
  <c r="JV93" i="68"/>
  <c r="JV70" i="68"/>
  <c r="JV109" i="68"/>
  <c r="JV101" i="68"/>
  <c r="JV117" i="68"/>
  <c r="JV77" i="68"/>
  <c r="JV132" i="68"/>
  <c r="JV69" i="68"/>
  <c r="JV53" i="68"/>
  <c r="JV61" i="68"/>
  <c r="JV140" i="68"/>
  <c r="JV84" i="68"/>
  <c r="JV124" i="68"/>
  <c r="JV108" i="68"/>
  <c r="JV92" i="68"/>
  <c r="JV68" i="68"/>
  <c r="JV100" i="68"/>
  <c r="JV52" i="68"/>
  <c r="JV60" i="68"/>
  <c r="JV76" i="68"/>
  <c r="JV28" i="68"/>
  <c r="JV83" i="68"/>
  <c r="JV116" i="68"/>
  <c r="JV91" i="68"/>
  <c r="JV75" i="68"/>
  <c r="JV51" i="68"/>
  <c r="JV27" i="68"/>
  <c r="JV139" i="68"/>
  <c r="JV59" i="68"/>
  <c r="JV67" i="68"/>
  <c r="JV123" i="68"/>
  <c r="JV115" i="68"/>
  <c r="JV138" i="68"/>
  <c r="JV107" i="68"/>
  <c r="JV131" i="68"/>
  <c r="JV98" i="68"/>
  <c r="JV90" i="68"/>
  <c r="JV58" i="68"/>
  <c r="JV113" i="68"/>
  <c r="JV130" i="68"/>
  <c r="JV66" i="68"/>
  <c r="JV137" i="68"/>
  <c r="JV74" i="68"/>
  <c r="JV99" i="68"/>
  <c r="JV106" i="68"/>
  <c r="JV82" i="68"/>
  <c r="JV122" i="68"/>
  <c r="JV114" i="68"/>
  <c r="JV129" i="68"/>
  <c r="JV121" i="68"/>
  <c r="JV105" i="68"/>
  <c r="JV49" i="68"/>
  <c r="JV81" i="68"/>
  <c r="JV97" i="68"/>
  <c r="JV50" i="68"/>
  <c r="JV65" i="68"/>
  <c r="JV89" i="68"/>
  <c r="JV73" i="68"/>
  <c r="JV57" i="68"/>
  <c r="JV145" i="68"/>
  <c r="JV29" i="68"/>
  <c r="JV21" i="68"/>
  <c r="JW22" i="68"/>
  <c r="JW144" i="68" l="1"/>
  <c r="JW136" i="68"/>
  <c r="JW128" i="68"/>
  <c r="JW120" i="68"/>
  <c r="JW104" i="68"/>
  <c r="JW112" i="68"/>
  <c r="JW96" i="68"/>
  <c r="JW88" i="68"/>
  <c r="JW72" i="68"/>
  <c r="JW64" i="68"/>
  <c r="JW56" i="68"/>
  <c r="JW80" i="68"/>
  <c r="JW143" i="68"/>
  <c r="JW127" i="68"/>
  <c r="JW135" i="68"/>
  <c r="JW119" i="68"/>
  <c r="JW103" i="68"/>
  <c r="JW111" i="68"/>
  <c r="JW95" i="68"/>
  <c r="JW87" i="68"/>
  <c r="JW79" i="68"/>
  <c r="JW63" i="68"/>
  <c r="JW55" i="68"/>
  <c r="JW134" i="68"/>
  <c r="JW71" i="68"/>
  <c r="JW142" i="68"/>
  <c r="JW102" i="68"/>
  <c r="JW86" i="68"/>
  <c r="JW118" i="68"/>
  <c r="JW126" i="68"/>
  <c r="JW94" i="68"/>
  <c r="JW110" i="68"/>
  <c r="JW70" i="68"/>
  <c r="JW133" i="68"/>
  <c r="JW62" i="68"/>
  <c r="JW125" i="68"/>
  <c r="JW78" i="68"/>
  <c r="JW54" i="68"/>
  <c r="JW141" i="68"/>
  <c r="JW93" i="68"/>
  <c r="JW117" i="68"/>
  <c r="JW109" i="68"/>
  <c r="JW101" i="68"/>
  <c r="JW85" i="68"/>
  <c r="JW77" i="68"/>
  <c r="JW132" i="68"/>
  <c r="JW69" i="68"/>
  <c r="JW61" i="68"/>
  <c r="JW53" i="68"/>
  <c r="JW140" i="68"/>
  <c r="JW124" i="68"/>
  <c r="JW116" i="68"/>
  <c r="JW52" i="68"/>
  <c r="JW108" i="68"/>
  <c r="JW76" i="68"/>
  <c r="JW68" i="68"/>
  <c r="JW92" i="68"/>
  <c r="JW60" i="68"/>
  <c r="JW100" i="68"/>
  <c r="JW84" i="68"/>
  <c r="JW28" i="68"/>
  <c r="JW91" i="68"/>
  <c r="JW83" i="68"/>
  <c r="JW51" i="68"/>
  <c r="JW59" i="68"/>
  <c r="JW67" i="68"/>
  <c r="JW131" i="68"/>
  <c r="JW139" i="68"/>
  <c r="JW122" i="68"/>
  <c r="JW123" i="68"/>
  <c r="JW115" i="68"/>
  <c r="JW107" i="68"/>
  <c r="JW27" i="68"/>
  <c r="JW75" i="68"/>
  <c r="JW99" i="68"/>
  <c r="JW130" i="68"/>
  <c r="JW137" i="68"/>
  <c r="JW58" i="68"/>
  <c r="JW82" i="68"/>
  <c r="JW106" i="68"/>
  <c r="JW138" i="68"/>
  <c r="JW114" i="68"/>
  <c r="JW66" i="68"/>
  <c r="JW50" i="68"/>
  <c r="JW129" i="68"/>
  <c r="JW121" i="68"/>
  <c r="JW90" i="68"/>
  <c r="JW74" i="68"/>
  <c r="JW105" i="68"/>
  <c r="JW89" i="68"/>
  <c r="JW81" i="68"/>
  <c r="JW73" i="68"/>
  <c r="JW65" i="68"/>
  <c r="JW113" i="68"/>
  <c r="JW57" i="68"/>
  <c r="JW97" i="68"/>
  <c r="JW98" i="68"/>
  <c r="JW49" i="68"/>
  <c r="JW145" i="68"/>
  <c r="JW29" i="68"/>
  <c r="JX22" i="68"/>
  <c r="JW21" i="68"/>
  <c r="JX144" i="68" l="1"/>
  <c r="JX136" i="68"/>
  <c r="JX128" i="68"/>
  <c r="JX120" i="68"/>
  <c r="JX112" i="68"/>
  <c r="JX104" i="68"/>
  <c r="JX80" i="68"/>
  <c r="JX72" i="68"/>
  <c r="JX64" i="68"/>
  <c r="JX88" i="68"/>
  <c r="JX56" i="68"/>
  <c r="JX96" i="68"/>
  <c r="JX143" i="68"/>
  <c r="JX127" i="68"/>
  <c r="JX135" i="68"/>
  <c r="JX119" i="68"/>
  <c r="JX95" i="68"/>
  <c r="JX111" i="68"/>
  <c r="JX103" i="68"/>
  <c r="JX79" i="68"/>
  <c r="JX71" i="68"/>
  <c r="JX87" i="68"/>
  <c r="JX55" i="68"/>
  <c r="JX63" i="68"/>
  <c r="JX142" i="68"/>
  <c r="JX134" i="68"/>
  <c r="JX126" i="68"/>
  <c r="JX118" i="68"/>
  <c r="JX110" i="68"/>
  <c r="JX94" i="68"/>
  <c r="JX102" i="68"/>
  <c r="JX86" i="68"/>
  <c r="JX70" i="68"/>
  <c r="JX54" i="68"/>
  <c r="JX133" i="68"/>
  <c r="JX62" i="68"/>
  <c r="JX78" i="68"/>
  <c r="JX141" i="68"/>
  <c r="JX93" i="68"/>
  <c r="JX117" i="68"/>
  <c r="JX101" i="68"/>
  <c r="JX125" i="68"/>
  <c r="JX109" i="68"/>
  <c r="JX53" i="68"/>
  <c r="JX132" i="68"/>
  <c r="JX69" i="68"/>
  <c r="JX85" i="68"/>
  <c r="JX61" i="68"/>
  <c r="JX77" i="68"/>
  <c r="JX100" i="68"/>
  <c r="JX108" i="68"/>
  <c r="JX92" i="68"/>
  <c r="JX140" i="68"/>
  <c r="JX84" i="68"/>
  <c r="JX124" i="68"/>
  <c r="JX68" i="68"/>
  <c r="JX60" i="68"/>
  <c r="JX76" i="68"/>
  <c r="JX116" i="68"/>
  <c r="JX28" i="68"/>
  <c r="JX83" i="68"/>
  <c r="JX52" i="68"/>
  <c r="JX59" i="68"/>
  <c r="JX27" i="68"/>
  <c r="JX75" i="68"/>
  <c r="JX131" i="68"/>
  <c r="JX67" i="68"/>
  <c r="JX123" i="68"/>
  <c r="JX115" i="68"/>
  <c r="JX107" i="68"/>
  <c r="JX138" i="68"/>
  <c r="JX91" i="68"/>
  <c r="JX51" i="68"/>
  <c r="JX139" i="68"/>
  <c r="JX99" i="68"/>
  <c r="JX130" i="68"/>
  <c r="JX122" i="68"/>
  <c r="JX58" i="68"/>
  <c r="JX82" i="68"/>
  <c r="JX106" i="68"/>
  <c r="JX137" i="68"/>
  <c r="JX66" i="68"/>
  <c r="JX74" i="68"/>
  <c r="JX121" i="68"/>
  <c r="JX114" i="68"/>
  <c r="JX98" i="68"/>
  <c r="JX90" i="68"/>
  <c r="JX50" i="68"/>
  <c r="JX113" i="68"/>
  <c r="JX105" i="68"/>
  <c r="JX65" i="68"/>
  <c r="JX49" i="68"/>
  <c r="JX81" i="68"/>
  <c r="JX57" i="68"/>
  <c r="JX97" i="68"/>
  <c r="JX129" i="68"/>
  <c r="JX89" i="68"/>
  <c r="JX73" i="68"/>
  <c r="JX145" i="68"/>
  <c r="JX29" i="68"/>
  <c r="JY22" i="68"/>
  <c r="JX21" i="68"/>
  <c r="JY136" i="68" l="1"/>
  <c r="JY128" i="68"/>
  <c r="JY144" i="68"/>
  <c r="JY120" i="68"/>
  <c r="JY112" i="68"/>
  <c r="JY104" i="68"/>
  <c r="JY88" i="68"/>
  <c r="JY96" i="68"/>
  <c r="JY72" i="68"/>
  <c r="JY64" i="68"/>
  <c r="JY56" i="68"/>
  <c r="JY80" i="68"/>
  <c r="JY143" i="68"/>
  <c r="JY127" i="68"/>
  <c r="JY135" i="68"/>
  <c r="JY119" i="68"/>
  <c r="JY111" i="68"/>
  <c r="JY95" i="68"/>
  <c r="JY103" i="68"/>
  <c r="JY79" i="68"/>
  <c r="JY71" i="68"/>
  <c r="JY63" i="68"/>
  <c r="JY142" i="68"/>
  <c r="JY87" i="68"/>
  <c r="JY110" i="68"/>
  <c r="JY55" i="68"/>
  <c r="JY126" i="68"/>
  <c r="JY134" i="68"/>
  <c r="JY118" i="68"/>
  <c r="JY102" i="68"/>
  <c r="JY94" i="68"/>
  <c r="JY86" i="68"/>
  <c r="JY78" i="68"/>
  <c r="JY54" i="68"/>
  <c r="JY70" i="68"/>
  <c r="JY125" i="68"/>
  <c r="JY85" i="68"/>
  <c r="JY62" i="68"/>
  <c r="JY101" i="68"/>
  <c r="JY141" i="68"/>
  <c r="JY133" i="68"/>
  <c r="JY117" i="68"/>
  <c r="JY69" i="68"/>
  <c r="JY53" i="68"/>
  <c r="JY132" i="68"/>
  <c r="JY109" i="68"/>
  <c r="JY93" i="68"/>
  <c r="JY77" i="68"/>
  <c r="JY140" i="68"/>
  <c r="JY76" i="68"/>
  <c r="JY108" i="68"/>
  <c r="JY124" i="68"/>
  <c r="JY116" i="68"/>
  <c r="JY61" i="68"/>
  <c r="JY92" i="68"/>
  <c r="JY100" i="68"/>
  <c r="JY84" i="68"/>
  <c r="JY68" i="68"/>
  <c r="JY60" i="68"/>
  <c r="JY52" i="68"/>
  <c r="JY83" i="68"/>
  <c r="JY28" i="68"/>
  <c r="JY91" i="68"/>
  <c r="JY27" i="68"/>
  <c r="JY67" i="68"/>
  <c r="JY59" i="68"/>
  <c r="JY75" i="68"/>
  <c r="JY51" i="68"/>
  <c r="JY139" i="68"/>
  <c r="JY115" i="68"/>
  <c r="JY107" i="68"/>
  <c r="JY138" i="68"/>
  <c r="JY131" i="68"/>
  <c r="JY123" i="68"/>
  <c r="JY99" i="68"/>
  <c r="JY122" i="68"/>
  <c r="JY98" i="68"/>
  <c r="JY82" i="68"/>
  <c r="JY58" i="68"/>
  <c r="JY106" i="68"/>
  <c r="JY74" i="68"/>
  <c r="JY137" i="68"/>
  <c r="JY66" i="68"/>
  <c r="JY114" i="68"/>
  <c r="JY90" i="68"/>
  <c r="JY130" i="68"/>
  <c r="JY50" i="68"/>
  <c r="JY129" i="68"/>
  <c r="JY121" i="68"/>
  <c r="JY105" i="68"/>
  <c r="JY113" i="68"/>
  <c r="JY73" i="68"/>
  <c r="JY65" i="68"/>
  <c r="JY97" i="68"/>
  <c r="JY89" i="68"/>
  <c r="JY81" i="68"/>
  <c r="JY49" i="68"/>
  <c r="JY57" i="68"/>
  <c r="JY145" i="68"/>
  <c r="JY29" i="68"/>
  <c r="JZ22" i="68"/>
  <c r="JY21" i="68"/>
  <c r="JZ136" i="68" l="1"/>
  <c r="JZ144" i="68"/>
  <c r="JZ120" i="68"/>
  <c r="JZ128" i="68"/>
  <c r="JZ112" i="68"/>
  <c r="JZ88" i="68"/>
  <c r="JZ104" i="68"/>
  <c r="JZ96" i="68"/>
  <c r="JZ72" i="68"/>
  <c r="JZ64" i="68"/>
  <c r="JZ80" i="68"/>
  <c r="JZ143" i="68"/>
  <c r="JZ56" i="68"/>
  <c r="JZ127" i="68"/>
  <c r="JZ119" i="68"/>
  <c r="JZ135" i="68"/>
  <c r="JZ103" i="68"/>
  <c r="JZ95" i="68"/>
  <c r="JZ111" i="68"/>
  <c r="JZ87" i="68"/>
  <c r="JZ79" i="68"/>
  <c r="JZ71" i="68"/>
  <c r="JZ142" i="68"/>
  <c r="JZ63" i="68"/>
  <c r="JZ55" i="68"/>
  <c r="JZ134" i="68"/>
  <c r="JZ126" i="68"/>
  <c r="JZ110" i="68"/>
  <c r="JZ118" i="68"/>
  <c r="JZ86" i="68"/>
  <c r="JZ102" i="68"/>
  <c r="JZ94" i="68"/>
  <c r="JZ78" i="68"/>
  <c r="JZ54" i="68"/>
  <c r="JZ141" i="68"/>
  <c r="JZ125" i="68"/>
  <c r="JZ70" i="68"/>
  <c r="JZ62" i="68"/>
  <c r="JZ133" i="68"/>
  <c r="JZ101" i="68"/>
  <c r="JZ117" i="68"/>
  <c r="JZ93" i="68"/>
  <c r="JZ132" i="68"/>
  <c r="JZ77" i="68"/>
  <c r="JZ140" i="68"/>
  <c r="JZ85" i="68"/>
  <c r="JZ53" i="68"/>
  <c r="JZ61" i="68"/>
  <c r="JZ109" i="68"/>
  <c r="JZ108" i="68"/>
  <c r="JZ69" i="68"/>
  <c r="JZ124" i="68"/>
  <c r="JZ116" i="68"/>
  <c r="JZ84" i="68"/>
  <c r="JZ100" i="68"/>
  <c r="JZ60" i="68"/>
  <c r="JZ92" i="68"/>
  <c r="JZ68" i="68"/>
  <c r="JZ28" i="68"/>
  <c r="JZ76" i="68"/>
  <c r="JZ52" i="68"/>
  <c r="JZ75" i="68"/>
  <c r="JZ91" i="68"/>
  <c r="JZ83" i="68"/>
  <c r="JZ67" i="68"/>
  <c r="JZ51" i="68"/>
  <c r="JZ59" i="68"/>
  <c r="JZ131" i="68"/>
  <c r="JZ27" i="68"/>
  <c r="JZ139" i="68"/>
  <c r="JZ107" i="68"/>
  <c r="JZ138" i="68"/>
  <c r="JZ123" i="68"/>
  <c r="JZ99" i="68"/>
  <c r="JZ130" i="68"/>
  <c r="JZ122" i="68"/>
  <c r="JZ137" i="68"/>
  <c r="JZ66" i="68"/>
  <c r="JZ58" i="68"/>
  <c r="JZ106" i="68"/>
  <c r="JZ121" i="68"/>
  <c r="JZ115" i="68"/>
  <c r="JZ114" i="68"/>
  <c r="JZ90" i="68"/>
  <c r="JZ129" i="68"/>
  <c r="JZ74" i="68"/>
  <c r="JZ113" i="68"/>
  <c r="JZ82" i="68"/>
  <c r="JZ81" i="68"/>
  <c r="JZ98" i="68"/>
  <c r="JZ89" i="68"/>
  <c r="JZ97" i="68"/>
  <c r="JZ65" i="68"/>
  <c r="JZ105" i="68"/>
  <c r="JZ50" i="68"/>
  <c r="JZ57" i="68"/>
  <c r="JZ73" i="68"/>
  <c r="JZ49" i="68"/>
  <c r="JZ145" i="68"/>
  <c r="JZ29" i="68"/>
  <c r="KA22" i="68"/>
  <c r="JZ21" i="68"/>
  <c r="KA144" i="68" l="1"/>
  <c r="KA136" i="68"/>
  <c r="KA128" i="68"/>
  <c r="KA120" i="68"/>
  <c r="KA112" i="68"/>
  <c r="KA104" i="68"/>
  <c r="KA96" i="68"/>
  <c r="KA80" i="68"/>
  <c r="KA64" i="68"/>
  <c r="KA88" i="68"/>
  <c r="KA72" i="68"/>
  <c r="KA56" i="68"/>
  <c r="KA143" i="68"/>
  <c r="KA127" i="68"/>
  <c r="KA119" i="68"/>
  <c r="KA135" i="68"/>
  <c r="KA95" i="68"/>
  <c r="KA111" i="68"/>
  <c r="KA103" i="68"/>
  <c r="KA71" i="68"/>
  <c r="KA87" i="68"/>
  <c r="KA63" i="68"/>
  <c r="KA55" i="68"/>
  <c r="KA142" i="68"/>
  <c r="KA79" i="68"/>
  <c r="KA126" i="68"/>
  <c r="KA118" i="68"/>
  <c r="KA134" i="68"/>
  <c r="KA110" i="68"/>
  <c r="KA102" i="68"/>
  <c r="KA86" i="68"/>
  <c r="KA141" i="68"/>
  <c r="KA78" i="68"/>
  <c r="KA70" i="68"/>
  <c r="KA94" i="68"/>
  <c r="KA62" i="68"/>
  <c r="KA54" i="68"/>
  <c r="KA133" i="68"/>
  <c r="KA109" i="68"/>
  <c r="KA93" i="68"/>
  <c r="KA85" i="68"/>
  <c r="KA125" i="68"/>
  <c r="KA117" i="68"/>
  <c r="KA101" i="68"/>
  <c r="KA77" i="68"/>
  <c r="KA61" i="68"/>
  <c r="KA69" i="68"/>
  <c r="KA53" i="68"/>
  <c r="KA140" i="68"/>
  <c r="KA108" i="68"/>
  <c r="KA76" i="68"/>
  <c r="KA124" i="68"/>
  <c r="KA132" i="68"/>
  <c r="KA100" i="68"/>
  <c r="KA28" i="68"/>
  <c r="KA92" i="68"/>
  <c r="KA116" i="68"/>
  <c r="KA84" i="68"/>
  <c r="KA68" i="68"/>
  <c r="KA52" i="68"/>
  <c r="KA75" i="68"/>
  <c r="KA60" i="68"/>
  <c r="KA91" i="68"/>
  <c r="KA59" i="68"/>
  <c r="KA83" i="68"/>
  <c r="KA139" i="68"/>
  <c r="KA27" i="68"/>
  <c r="KA67" i="68"/>
  <c r="KA51" i="68"/>
  <c r="KA123" i="68"/>
  <c r="KA115" i="68"/>
  <c r="KA99" i="68"/>
  <c r="KA107" i="68"/>
  <c r="KA131" i="68"/>
  <c r="KA106" i="68"/>
  <c r="KA114" i="68"/>
  <c r="KA58" i="68"/>
  <c r="KA50" i="68"/>
  <c r="KA122" i="68"/>
  <c r="KA129" i="68"/>
  <c r="KA130" i="68"/>
  <c r="KA98" i="68"/>
  <c r="KA90" i="68"/>
  <c r="KA82" i="68"/>
  <c r="KA137" i="68"/>
  <c r="KA74" i="68"/>
  <c r="KA57" i="68"/>
  <c r="KA89" i="68"/>
  <c r="KA73" i="68"/>
  <c r="KA97" i="68"/>
  <c r="KA65" i="68"/>
  <c r="KA138" i="68"/>
  <c r="KA121" i="68"/>
  <c r="KA49" i="68"/>
  <c r="KA105" i="68"/>
  <c r="KA66" i="68"/>
  <c r="KA113" i="68"/>
  <c r="KA81" i="68"/>
  <c r="KA145" i="68"/>
  <c r="KA29" i="68"/>
  <c r="KA21" i="68"/>
  <c r="KB22" i="68"/>
  <c r="KB144" i="68" l="1"/>
  <c r="KB136" i="68"/>
  <c r="KB128" i="68"/>
  <c r="KB120" i="68"/>
  <c r="KB112" i="68"/>
  <c r="KB104" i="68"/>
  <c r="KB96" i="68"/>
  <c r="KB88" i="68"/>
  <c r="KB80" i="68"/>
  <c r="KB72" i="68"/>
  <c r="KB64" i="68"/>
  <c r="KB56" i="68"/>
  <c r="KB143" i="68"/>
  <c r="KB135" i="68"/>
  <c r="KB127" i="68"/>
  <c r="KB95" i="68"/>
  <c r="KB103" i="68"/>
  <c r="KB71" i="68"/>
  <c r="KB111" i="68"/>
  <c r="KB119" i="68"/>
  <c r="KB63" i="68"/>
  <c r="KB87" i="68"/>
  <c r="KB79" i="68"/>
  <c r="KB55" i="68"/>
  <c r="KB142" i="68"/>
  <c r="KB110" i="68"/>
  <c r="KB126" i="68"/>
  <c r="KB118" i="68"/>
  <c r="KB94" i="68"/>
  <c r="KB102" i="68"/>
  <c r="KB86" i="68"/>
  <c r="KB54" i="68"/>
  <c r="KB70" i="68"/>
  <c r="KB125" i="68"/>
  <c r="KB134" i="68"/>
  <c r="KB62" i="68"/>
  <c r="KB133" i="68"/>
  <c r="KB109" i="68"/>
  <c r="KB101" i="68"/>
  <c r="KB93" i="68"/>
  <c r="KB85" i="68"/>
  <c r="KB77" i="68"/>
  <c r="KB53" i="68"/>
  <c r="KB140" i="68"/>
  <c r="KB141" i="68"/>
  <c r="KB78" i="68"/>
  <c r="KB117" i="68"/>
  <c r="KB61" i="68"/>
  <c r="KB132" i="68"/>
  <c r="KB69" i="68"/>
  <c r="KB100" i="68"/>
  <c r="KB108" i="68"/>
  <c r="KB76" i="68"/>
  <c r="KB60" i="68"/>
  <c r="KB52" i="68"/>
  <c r="KB124" i="68"/>
  <c r="KB28" i="68"/>
  <c r="KB116" i="68"/>
  <c r="KB92" i="68"/>
  <c r="KB68" i="68"/>
  <c r="KB84" i="68"/>
  <c r="KB83" i="68"/>
  <c r="KB91" i="68"/>
  <c r="KB75" i="68"/>
  <c r="KB139" i="68"/>
  <c r="KB27" i="68"/>
  <c r="KB51" i="68"/>
  <c r="KB67" i="68"/>
  <c r="KB59" i="68"/>
  <c r="KB99" i="68"/>
  <c r="KB138" i="68"/>
  <c r="KB130" i="68"/>
  <c r="KB131" i="68"/>
  <c r="KB107" i="68"/>
  <c r="KB123" i="68"/>
  <c r="KB115" i="68"/>
  <c r="KB114" i="68"/>
  <c r="KB122" i="68"/>
  <c r="KB58" i="68"/>
  <c r="KB121" i="68"/>
  <c r="KB98" i="68"/>
  <c r="KB90" i="68"/>
  <c r="KB82" i="68"/>
  <c r="KB74" i="68"/>
  <c r="KB66" i="68"/>
  <c r="KB50" i="68"/>
  <c r="KB137" i="68"/>
  <c r="KB106" i="68"/>
  <c r="KB65" i="68"/>
  <c r="KB105" i="68"/>
  <c r="KB57" i="68"/>
  <c r="KB113" i="68"/>
  <c r="KB89" i="68"/>
  <c r="KB73" i="68"/>
  <c r="KB49" i="68"/>
  <c r="KB97" i="68"/>
  <c r="KB81" i="68"/>
  <c r="KB129" i="68"/>
  <c r="KB145" i="68"/>
  <c r="KB29" i="68"/>
  <c r="KC22" i="68"/>
  <c r="KB21" i="68"/>
  <c r="KC136" i="68" l="1"/>
  <c r="KC144" i="68"/>
  <c r="KC128" i="68"/>
  <c r="KC120" i="68"/>
  <c r="KC96" i="68"/>
  <c r="KC104" i="68"/>
  <c r="KC112" i="68"/>
  <c r="KC88" i="68"/>
  <c r="KC72" i="68"/>
  <c r="KC80" i="68"/>
  <c r="KC64" i="68"/>
  <c r="KC56" i="68"/>
  <c r="KC143" i="68"/>
  <c r="KC135" i="68"/>
  <c r="KC119" i="68"/>
  <c r="KC127" i="68"/>
  <c r="KC95" i="68"/>
  <c r="KC103" i="68"/>
  <c r="KC111" i="68"/>
  <c r="KC87" i="68"/>
  <c r="KC79" i="68"/>
  <c r="KC63" i="68"/>
  <c r="KC71" i="68"/>
  <c r="KC55" i="68"/>
  <c r="KC142" i="68"/>
  <c r="KC126" i="68"/>
  <c r="KC134" i="68"/>
  <c r="KC118" i="68"/>
  <c r="KC110" i="68"/>
  <c r="KC94" i="68"/>
  <c r="KC102" i="68"/>
  <c r="KC70" i="68"/>
  <c r="KC141" i="68"/>
  <c r="KC86" i="68"/>
  <c r="KC54" i="68"/>
  <c r="KC62" i="68"/>
  <c r="KC78" i="68"/>
  <c r="KC117" i="68"/>
  <c r="KC85" i="68"/>
  <c r="KC93" i="68"/>
  <c r="KC125" i="68"/>
  <c r="KC109" i="68"/>
  <c r="KC133" i="68"/>
  <c r="KC77" i="68"/>
  <c r="KC61" i="68"/>
  <c r="KC69" i="68"/>
  <c r="KC53" i="68"/>
  <c r="KC101" i="68"/>
  <c r="KC124" i="68"/>
  <c r="KC108" i="68"/>
  <c r="KC92" i="68"/>
  <c r="KC132" i="68"/>
  <c r="KC116" i="68"/>
  <c r="KC28" i="68"/>
  <c r="KC76" i="68"/>
  <c r="KC84" i="68"/>
  <c r="KC68" i="68"/>
  <c r="KC100" i="68"/>
  <c r="KC52" i="68"/>
  <c r="KC91" i="68"/>
  <c r="KC140" i="68"/>
  <c r="KC60" i="68"/>
  <c r="KC67" i="68"/>
  <c r="KC27" i="68"/>
  <c r="KC83" i="68"/>
  <c r="KC51" i="68"/>
  <c r="KC75" i="68"/>
  <c r="KC59" i="68"/>
  <c r="KC139" i="68"/>
  <c r="KC131" i="68"/>
  <c r="KC138" i="68"/>
  <c r="KC99" i="68"/>
  <c r="KC130" i="68"/>
  <c r="KC123" i="68"/>
  <c r="KC115" i="68"/>
  <c r="KC107" i="68"/>
  <c r="KC122" i="68"/>
  <c r="KC74" i="68"/>
  <c r="KC50" i="68"/>
  <c r="KC129" i="68"/>
  <c r="KC82" i="68"/>
  <c r="KC98" i="68"/>
  <c r="KC90" i="68"/>
  <c r="KC58" i="68"/>
  <c r="KC113" i="68"/>
  <c r="KC137" i="68"/>
  <c r="KC66" i="68"/>
  <c r="KC106" i="68"/>
  <c r="KC81" i="68"/>
  <c r="KC89" i="68"/>
  <c r="KC105" i="68"/>
  <c r="KC73" i="68"/>
  <c r="KC114" i="68"/>
  <c r="KC49" i="68"/>
  <c r="KC121" i="68"/>
  <c r="KC97" i="68"/>
  <c r="KC65" i="68"/>
  <c r="KC57" i="68"/>
  <c r="KC145" i="68"/>
  <c r="KC29" i="68"/>
  <c r="KD22" i="68"/>
  <c r="KC21" i="68"/>
  <c r="KD144" i="68" l="1"/>
  <c r="KD136" i="68"/>
  <c r="KD128" i="68"/>
  <c r="KD112" i="68"/>
  <c r="KD120" i="68"/>
  <c r="KD104" i="68"/>
  <c r="KD96" i="68"/>
  <c r="KD88" i="68"/>
  <c r="KD72" i="68"/>
  <c r="KD80" i="68"/>
  <c r="KD64" i="68"/>
  <c r="KD56" i="68"/>
  <c r="KD135" i="68"/>
  <c r="KD127" i="68"/>
  <c r="KD119" i="68"/>
  <c r="KD143" i="68"/>
  <c r="KD103" i="68"/>
  <c r="KD95" i="68"/>
  <c r="KD111" i="68"/>
  <c r="KD87" i="68"/>
  <c r="KD79" i="68"/>
  <c r="KD71" i="68"/>
  <c r="KD55" i="68"/>
  <c r="KD63" i="68"/>
  <c r="KD142" i="68"/>
  <c r="KD134" i="68"/>
  <c r="KD126" i="68"/>
  <c r="KD118" i="68"/>
  <c r="KD110" i="68"/>
  <c r="KD102" i="68"/>
  <c r="KD86" i="68"/>
  <c r="KD94" i="68"/>
  <c r="KD70" i="68"/>
  <c r="KD141" i="68"/>
  <c r="KD62" i="68"/>
  <c r="KD133" i="68"/>
  <c r="KD54" i="68"/>
  <c r="KD78" i="68"/>
  <c r="KD77" i="68"/>
  <c r="KD93" i="68"/>
  <c r="KD125" i="68"/>
  <c r="KD109" i="68"/>
  <c r="KD101" i="68"/>
  <c r="KD140" i="68"/>
  <c r="KD117" i="68"/>
  <c r="KD85" i="68"/>
  <c r="KD132" i="68"/>
  <c r="KD69" i="68"/>
  <c r="KD53" i="68"/>
  <c r="KD116" i="68"/>
  <c r="KD100" i="68"/>
  <c r="KD124" i="68"/>
  <c r="KD61" i="68"/>
  <c r="KD108" i="68"/>
  <c r="KD84" i="68"/>
  <c r="KD91" i="68"/>
  <c r="KD68" i="68"/>
  <c r="KD92" i="68"/>
  <c r="KD60" i="68"/>
  <c r="KD52" i="68"/>
  <c r="KD76" i="68"/>
  <c r="KD28" i="68"/>
  <c r="KD83" i="68"/>
  <c r="KD131" i="68"/>
  <c r="KD75" i="68"/>
  <c r="KD51" i="68"/>
  <c r="KD27" i="68"/>
  <c r="KD139" i="68"/>
  <c r="KD59" i="68"/>
  <c r="KD67" i="68"/>
  <c r="KD99" i="68"/>
  <c r="KD130" i="68"/>
  <c r="KD122" i="68"/>
  <c r="KD123" i="68"/>
  <c r="KD115" i="68"/>
  <c r="KD107" i="68"/>
  <c r="KD50" i="68"/>
  <c r="KD121" i="68"/>
  <c r="KD98" i="68"/>
  <c r="KD90" i="68"/>
  <c r="KD138" i="68"/>
  <c r="KD58" i="68"/>
  <c r="KD137" i="68"/>
  <c r="KD106" i="68"/>
  <c r="KD82" i="68"/>
  <c r="KD114" i="68"/>
  <c r="KD74" i="68"/>
  <c r="KD97" i="68"/>
  <c r="KD129" i="68"/>
  <c r="KD105" i="68"/>
  <c r="KD81" i="68"/>
  <c r="KD49" i="68"/>
  <c r="KD57" i="68"/>
  <c r="KD65" i="68"/>
  <c r="KD66" i="68"/>
  <c r="KD89" i="68"/>
  <c r="KD73" i="68"/>
  <c r="KD113" i="68"/>
  <c r="KD145" i="68"/>
  <c r="KD29" i="68"/>
  <c r="KD21" i="68"/>
  <c r="KE22" i="68"/>
  <c r="KE144" i="68" l="1"/>
  <c r="KE136" i="68"/>
  <c r="KE128" i="68"/>
  <c r="KE112" i="68"/>
  <c r="KE120" i="68"/>
  <c r="KE104" i="68"/>
  <c r="KE96" i="68"/>
  <c r="KE88" i="68"/>
  <c r="KE80" i="68"/>
  <c r="KE72" i="68"/>
  <c r="KE64" i="68"/>
  <c r="KE56" i="68"/>
  <c r="KE143" i="68"/>
  <c r="KE127" i="68"/>
  <c r="KE111" i="68"/>
  <c r="KE135" i="68"/>
  <c r="KE95" i="68"/>
  <c r="KE119" i="68"/>
  <c r="KE103" i="68"/>
  <c r="KE87" i="68"/>
  <c r="KE79" i="68"/>
  <c r="KE71" i="68"/>
  <c r="KE55" i="68"/>
  <c r="KE63" i="68"/>
  <c r="KE134" i="68"/>
  <c r="KE142" i="68"/>
  <c r="KE126" i="68"/>
  <c r="KE118" i="68"/>
  <c r="KE86" i="68"/>
  <c r="KE110" i="68"/>
  <c r="KE94" i="68"/>
  <c r="KE102" i="68"/>
  <c r="KE70" i="68"/>
  <c r="KE133" i="68"/>
  <c r="KE125" i="68"/>
  <c r="KE78" i="68"/>
  <c r="KE54" i="68"/>
  <c r="KE62" i="68"/>
  <c r="KE109" i="68"/>
  <c r="KE93" i="68"/>
  <c r="KE101" i="68"/>
  <c r="KE141" i="68"/>
  <c r="KE117" i="68"/>
  <c r="KE85" i="68"/>
  <c r="KE77" i="68"/>
  <c r="KE132" i="68"/>
  <c r="KE69" i="68"/>
  <c r="KE61" i="68"/>
  <c r="KE53" i="68"/>
  <c r="KE84" i="68"/>
  <c r="KE124" i="68"/>
  <c r="KE100" i="68"/>
  <c r="KE140" i="68"/>
  <c r="KE108" i="68"/>
  <c r="KE92" i="68"/>
  <c r="KE52" i="68"/>
  <c r="KE76" i="68"/>
  <c r="KE116" i="68"/>
  <c r="KE68" i="68"/>
  <c r="KE60" i="68"/>
  <c r="KE28" i="68"/>
  <c r="KE83" i="68"/>
  <c r="KE91" i="68"/>
  <c r="KE75" i="68"/>
  <c r="KE139" i="68"/>
  <c r="KE51" i="68"/>
  <c r="KE59" i="68"/>
  <c r="KE27" i="68"/>
  <c r="KE67" i="68"/>
  <c r="KE131" i="68"/>
  <c r="KE138" i="68"/>
  <c r="KE123" i="68"/>
  <c r="KE115" i="68"/>
  <c r="KE107" i="68"/>
  <c r="KE98" i="68"/>
  <c r="KE90" i="68"/>
  <c r="KE113" i="68"/>
  <c r="KE137" i="68"/>
  <c r="KE99" i="68"/>
  <c r="KE58" i="68"/>
  <c r="KE130" i="68"/>
  <c r="KE122" i="68"/>
  <c r="KE82" i="68"/>
  <c r="KE74" i="68"/>
  <c r="KE106" i="68"/>
  <c r="KE114" i="68"/>
  <c r="KE66" i="68"/>
  <c r="KE50" i="68"/>
  <c r="KE129" i="68"/>
  <c r="KE57" i="68"/>
  <c r="KE49" i="68"/>
  <c r="KE73" i="68"/>
  <c r="KE121" i="68"/>
  <c r="KE81" i="68"/>
  <c r="KE105" i="68"/>
  <c r="KE89" i="68"/>
  <c r="KE65" i="68"/>
  <c r="KE97" i="68"/>
  <c r="KE145" i="68"/>
  <c r="KE29" i="68"/>
  <c r="KE21" i="68"/>
  <c r="KF22" i="68"/>
  <c r="KF144" i="68" l="1"/>
  <c r="KF136" i="68"/>
  <c r="KF128" i="68"/>
  <c r="KF120" i="68"/>
  <c r="KF104" i="68"/>
  <c r="KF112" i="68"/>
  <c r="KF96" i="68"/>
  <c r="KF88" i="68"/>
  <c r="KF80" i="68"/>
  <c r="KF72" i="68"/>
  <c r="KF56" i="68"/>
  <c r="KF64" i="68"/>
  <c r="KF143" i="68"/>
  <c r="KF127" i="68"/>
  <c r="KF135" i="68"/>
  <c r="KF119" i="68"/>
  <c r="KF103" i="68"/>
  <c r="KF111" i="68"/>
  <c r="KF63" i="68"/>
  <c r="KF95" i="68"/>
  <c r="KF79" i="68"/>
  <c r="KF55" i="68"/>
  <c r="KF134" i="68"/>
  <c r="KF87" i="68"/>
  <c r="KF142" i="68"/>
  <c r="KF126" i="68"/>
  <c r="KF71" i="68"/>
  <c r="KF118" i="68"/>
  <c r="KF86" i="68"/>
  <c r="KF102" i="68"/>
  <c r="KF94" i="68"/>
  <c r="KF70" i="68"/>
  <c r="KF133" i="68"/>
  <c r="KF62" i="68"/>
  <c r="KF125" i="68"/>
  <c r="KF78" i="68"/>
  <c r="KF110" i="68"/>
  <c r="KF54" i="68"/>
  <c r="KF141" i="68"/>
  <c r="KF93" i="68"/>
  <c r="KF117" i="68"/>
  <c r="KF101" i="68"/>
  <c r="KF85" i="68"/>
  <c r="KF77" i="68"/>
  <c r="KF140" i="68"/>
  <c r="KF53" i="68"/>
  <c r="KF132" i="68"/>
  <c r="KF69" i="68"/>
  <c r="KF61" i="68"/>
  <c r="KF124" i="68"/>
  <c r="KF116" i="68"/>
  <c r="KF109" i="68"/>
  <c r="KF52" i="68"/>
  <c r="KF108" i="68"/>
  <c r="KF92" i="68"/>
  <c r="KF84" i="68"/>
  <c r="KF68" i="68"/>
  <c r="KF60" i="68"/>
  <c r="KF76" i="68"/>
  <c r="KF28" i="68"/>
  <c r="KF91" i="68"/>
  <c r="KF75" i="68"/>
  <c r="KF83" i="68"/>
  <c r="KF51" i="68"/>
  <c r="KF139" i="68"/>
  <c r="KF59" i="68"/>
  <c r="KF27" i="68"/>
  <c r="KF100" i="68"/>
  <c r="KF131" i="68"/>
  <c r="KF122" i="68"/>
  <c r="KF123" i="68"/>
  <c r="KF115" i="68"/>
  <c r="KF107" i="68"/>
  <c r="KF138" i="68"/>
  <c r="KF67" i="68"/>
  <c r="KF99" i="68"/>
  <c r="KF130" i="68"/>
  <c r="KF74" i="68"/>
  <c r="KF50" i="68"/>
  <c r="KF129" i="68"/>
  <c r="KF58" i="68"/>
  <c r="KF82" i="68"/>
  <c r="KF106" i="68"/>
  <c r="KF137" i="68"/>
  <c r="KF66" i="68"/>
  <c r="KF121" i="68"/>
  <c r="KF90" i="68"/>
  <c r="KF113" i="68"/>
  <c r="KF105" i="68"/>
  <c r="KF73" i="68"/>
  <c r="KF65" i="68"/>
  <c r="KF49" i="68"/>
  <c r="KF81" i="68"/>
  <c r="KF89" i="68"/>
  <c r="KF98" i="68"/>
  <c r="KF57" i="68"/>
  <c r="KF97" i="68"/>
  <c r="KF114" i="68"/>
  <c r="KF145" i="68"/>
  <c r="KF29" i="68"/>
  <c r="KG22" i="68"/>
  <c r="KF21" i="68"/>
  <c r="KG144" i="68" l="1"/>
  <c r="KG128" i="68"/>
  <c r="KG120" i="68"/>
  <c r="KG112" i="68"/>
  <c r="KG136" i="68"/>
  <c r="KG104" i="68"/>
  <c r="KG88" i="68"/>
  <c r="KG96" i="68"/>
  <c r="KG72" i="68"/>
  <c r="KG80" i="68"/>
  <c r="KG64" i="68"/>
  <c r="KG56" i="68"/>
  <c r="KG143" i="68"/>
  <c r="KG127" i="68"/>
  <c r="KG135" i="68"/>
  <c r="KG119" i="68"/>
  <c r="KG95" i="68"/>
  <c r="KG111" i="68"/>
  <c r="KG103" i="68"/>
  <c r="KG87" i="68"/>
  <c r="KG79" i="68"/>
  <c r="KG71" i="68"/>
  <c r="KG63" i="68"/>
  <c r="KG55" i="68"/>
  <c r="KG142" i="68"/>
  <c r="KG134" i="68"/>
  <c r="KG126" i="68"/>
  <c r="KG118" i="68"/>
  <c r="KG110" i="68"/>
  <c r="KG94" i="68"/>
  <c r="KG78" i="68"/>
  <c r="KG70" i="68"/>
  <c r="KG62" i="68"/>
  <c r="KG133" i="68"/>
  <c r="KG102" i="68"/>
  <c r="KG141" i="68"/>
  <c r="KG86" i="68"/>
  <c r="KG54" i="68"/>
  <c r="KG109" i="68"/>
  <c r="KG93" i="68"/>
  <c r="KG125" i="68"/>
  <c r="KG101" i="68"/>
  <c r="KG61" i="68"/>
  <c r="KG69" i="68"/>
  <c r="KG117" i="68"/>
  <c r="KG132" i="68"/>
  <c r="KG85" i="68"/>
  <c r="KG77" i="68"/>
  <c r="KG53" i="68"/>
  <c r="KG100" i="68"/>
  <c r="KG140" i="68"/>
  <c r="KG108" i="68"/>
  <c r="KG84" i="68"/>
  <c r="KG116" i="68"/>
  <c r="KG76" i="68"/>
  <c r="KG92" i="68"/>
  <c r="KG68" i="68"/>
  <c r="KG60" i="68"/>
  <c r="KG52" i="68"/>
  <c r="KG124" i="68"/>
  <c r="KG91" i="68"/>
  <c r="KG139" i="68"/>
  <c r="KG27" i="68"/>
  <c r="KG28" i="68"/>
  <c r="KG83" i="68"/>
  <c r="KG67" i="68"/>
  <c r="KG59" i="68"/>
  <c r="KG75" i="68"/>
  <c r="KG131" i="68"/>
  <c r="KG115" i="68"/>
  <c r="KG51" i="68"/>
  <c r="KG107" i="68"/>
  <c r="KG138" i="68"/>
  <c r="KG123" i="68"/>
  <c r="KG99" i="68"/>
  <c r="KG130" i="68"/>
  <c r="KG50" i="68"/>
  <c r="KG122" i="68"/>
  <c r="KG98" i="68"/>
  <c r="KG82" i="68"/>
  <c r="KG58" i="68"/>
  <c r="KG106" i="68"/>
  <c r="KG137" i="68"/>
  <c r="KG66" i="68"/>
  <c r="KG74" i="68"/>
  <c r="KG114" i="68"/>
  <c r="KG90" i="68"/>
  <c r="KG121" i="68"/>
  <c r="KG105" i="68"/>
  <c r="KG73" i="68"/>
  <c r="KG113" i="68"/>
  <c r="KG65" i="68"/>
  <c r="KG57" i="68"/>
  <c r="KG129" i="68"/>
  <c r="KG97" i="68"/>
  <c r="KG89" i="68"/>
  <c r="KG81" i="68"/>
  <c r="KG49" i="68"/>
  <c r="KG145" i="68"/>
  <c r="KG29" i="68"/>
  <c r="KH22" i="68"/>
  <c r="KG21" i="68"/>
  <c r="KH136" i="68" l="1"/>
  <c r="KH144" i="68"/>
  <c r="KH128" i="68"/>
  <c r="KH120" i="68"/>
  <c r="KH112" i="68"/>
  <c r="KH104" i="68"/>
  <c r="KH96" i="68"/>
  <c r="KH88" i="68"/>
  <c r="KH72" i="68"/>
  <c r="KH80" i="68"/>
  <c r="KH56" i="68"/>
  <c r="KH64" i="68"/>
  <c r="KH143" i="68"/>
  <c r="KH127" i="68"/>
  <c r="KH119" i="68"/>
  <c r="KH103" i="68"/>
  <c r="KH95" i="68"/>
  <c r="KH135" i="68"/>
  <c r="KH111" i="68"/>
  <c r="KH87" i="68"/>
  <c r="KH79" i="68"/>
  <c r="KH71" i="68"/>
  <c r="KH63" i="68"/>
  <c r="KH142" i="68"/>
  <c r="KH55" i="68"/>
  <c r="KH126" i="68"/>
  <c r="KH110" i="68"/>
  <c r="KH86" i="68"/>
  <c r="KH94" i="68"/>
  <c r="KH134" i="68"/>
  <c r="KH102" i="68"/>
  <c r="KH118" i="68"/>
  <c r="KH78" i="68"/>
  <c r="KH54" i="68"/>
  <c r="KH125" i="68"/>
  <c r="KH141" i="68"/>
  <c r="KH109" i="68"/>
  <c r="KH85" i="68"/>
  <c r="KH101" i="68"/>
  <c r="KH133" i="68"/>
  <c r="KH62" i="68"/>
  <c r="KH70" i="68"/>
  <c r="KH117" i="68"/>
  <c r="KH69" i="68"/>
  <c r="KH93" i="68"/>
  <c r="KH53" i="68"/>
  <c r="KH132" i="68"/>
  <c r="KH77" i="68"/>
  <c r="KH76" i="68"/>
  <c r="KH108" i="68"/>
  <c r="KH61" i="68"/>
  <c r="KH124" i="68"/>
  <c r="KH116" i="68"/>
  <c r="KH92" i="68"/>
  <c r="KH100" i="68"/>
  <c r="KH60" i="68"/>
  <c r="KH140" i="68"/>
  <c r="KH68" i="68"/>
  <c r="KH28" i="68"/>
  <c r="KH84" i="68"/>
  <c r="KH52" i="68"/>
  <c r="KH91" i="68"/>
  <c r="KH83" i="68"/>
  <c r="KH139" i="68"/>
  <c r="KH67" i="68"/>
  <c r="KH51" i="68"/>
  <c r="KH59" i="68"/>
  <c r="KH27" i="68"/>
  <c r="KH75" i="68"/>
  <c r="KH115" i="68"/>
  <c r="KH107" i="68"/>
  <c r="KH138" i="68"/>
  <c r="KH131" i="68"/>
  <c r="KH123" i="68"/>
  <c r="KH99" i="68"/>
  <c r="KH122" i="68"/>
  <c r="KH130" i="68"/>
  <c r="KH98" i="68"/>
  <c r="KH82" i="68"/>
  <c r="KH50" i="68"/>
  <c r="KH58" i="68"/>
  <c r="KH137" i="68"/>
  <c r="KH74" i="68"/>
  <c r="KH66" i="68"/>
  <c r="KH106" i="68"/>
  <c r="KH114" i="68"/>
  <c r="KH90" i="68"/>
  <c r="KH129" i="68"/>
  <c r="KH121" i="68"/>
  <c r="KH105" i="68"/>
  <c r="KH49" i="68"/>
  <c r="KH113" i="68"/>
  <c r="KH57" i="68"/>
  <c r="KH81" i="68"/>
  <c r="KH89" i="68"/>
  <c r="KH97" i="68"/>
  <c r="KH65" i="68"/>
  <c r="KH73" i="68"/>
  <c r="KH145" i="68"/>
  <c r="KH29" i="68"/>
  <c r="KI22" i="68"/>
  <c r="KH21" i="68"/>
  <c r="KI144" i="68" l="1"/>
  <c r="KI136" i="68"/>
  <c r="KI128" i="68"/>
  <c r="KI120" i="68"/>
  <c r="KI112" i="68"/>
  <c r="KI104" i="68"/>
  <c r="KI88" i="68"/>
  <c r="KI96" i="68"/>
  <c r="KI80" i="68"/>
  <c r="KI72" i="68"/>
  <c r="KI64" i="68"/>
  <c r="KI56" i="68"/>
  <c r="KI143" i="68"/>
  <c r="KI127" i="68"/>
  <c r="KI119" i="68"/>
  <c r="KI135" i="68"/>
  <c r="KI111" i="68"/>
  <c r="KI103" i="68"/>
  <c r="KI95" i="68"/>
  <c r="KI79" i="68"/>
  <c r="KI71" i="68"/>
  <c r="KI87" i="68"/>
  <c r="KI55" i="68"/>
  <c r="KI142" i="68"/>
  <c r="KI63" i="68"/>
  <c r="KI134" i="68"/>
  <c r="KI126" i="68"/>
  <c r="KI118" i="68"/>
  <c r="KI110" i="68"/>
  <c r="KI102" i="68"/>
  <c r="KI94" i="68"/>
  <c r="KI62" i="68"/>
  <c r="KI54" i="68"/>
  <c r="KI141" i="68"/>
  <c r="KI86" i="68"/>
  <c r="KI78" i="68"/>
  <c r="KI70" i="68"/>
  <c r="KI133" i="68"/>
  <c r="KI125" i="68"/>
  <c r="KI109" i="68"/>
  <c r="KI117" i="68"/>
  <c r="KI93" i="68"/>
  <c r="KI85" i="68"/>
  <c r="KI132" i="68"/>
  <c r="KI77" i="68"/>
  <c r="KI101" i="68"/>
  <c r="KI61" i="68"/>
  <c r="KI69" i="68"/>
  <c r="KI53" i="68"/>
  <c r="KI140" i="68"/>
  <c r="KI124" i="68"/>
  <c r="KI116" i="68"/>
  <c r="KI92" i="68"/>
  <c r="KI60" i="68"/>
  <c r="KI28" i="68"/>
  <c r="KI100" i="68"/>
  <c r="KI84" i="68"/>
  <c r="KI68" i="68"/>
  <c r="KI108" i="68"/>
  <c r="KI91" i="68"/>
  <c r="KI76" i="68"/>
  <c r="KI83" i="68"/>
  <c r="KI52" i="68"/>
  <c r="KI59" i="68"/>
  <c r="KI75" i="68"/>
  <c r="KI27" i="68"/>
  <c r="KI139" i="68"/>
  <c r="KI131" i="68"/>
  <c r="KI138" i="68"/>
  <c r="KI123" i="68"/>
  <c r="KI115" i="68"/>
  <c r="KI99" i="68"/>
  <c r="KI130" i="68"/>
  <c r="KI67" i="68"/>
  <c r="KI74" i="68"/>
  <c r="KI66" i="68"/>
  <c r="KI51" i="68"/>
  <c r="KI106" i="68"/>
  <c r="KI114" i="68"/>
  <c r="KI58" i="68"/>
  <c r="KI50" i="68"/>
  <c r="KI122" i="68"/>
  <c r="KI107" i="68"/>
  <c r="KI121" i="68"/>
  <c r="KI98" i="68"/>
  <c r="KI90" i="68"/>
  <c r="KI82" i="68"/>
  <c r="KI89" i="68"/>
  <c r="KI57" i="68"/>
  <c r="KI97" i="68"/>
  <c r="KI65" i="68"/>
  <c r="KI113" i="68"/>
  <c r="KI137" i="68"/>
  <c r="KI129" i="68"/>
  <c r="KI105" i="68"/>
  <c r="KI81" i="68"/>
  <c r="KI73" i="68"/>
  <c r="KI49" i="68"/>
  <c r="KI145" i="68"/>
  <c r="KI29" i="68"/>
  <c r="KI21" i="68"/>
  <c r="KJ22" i="68"/>
  <c r="KJ144" i="68" l="1"/>
  <c r="KJ136" i="68"/>
  <c r="KJ128" i="68"/>
  <c r="KJ120" i="68"/>
  <c r="KJ112" i="68"/>
  <c r="KJ96" i="68"/>
  <c r="KJ88" i="68"/>
  <c r="KJ80" i="68"/>
  <c r="KJ104" i="68"/>
  <c r="KJ72" i="68"/>
  <c r="KJ64" i="68"/>
  <c r="KJ56" i="68"/>
  <c r="KJ143" i="68"/>
  <c r="KJ119" i="68"/>
  <c r="KJ135" i="68"/>
  <c r="KJ127" i="68"/>
  <c r="KJ111" i="68"/>
  <c r="KJ95" i="68"/>
  <c r="KJ87" i="68"/>
  <c r="KJ79" i="68"/>
  <c r="KJ71" i="68"/>
  <c r="KJ103" i="68"/>
  <c r="KJ63" i="68"/>
  <c r="KJ134" i="68"/>
  <c r="KJ126" i="68"/>
  <c r="KJ142" i="68"/>
  <c r="KJ55" i="68"/>
  <c r="KJ110" i="68"/>
  <c r="KJ94" i="68"/>
  <c r="KJ86" i="68"/>
  <c r="KJ78" i="68"/>
  <c r="KJ141" i="68"/>
  <c r="KJ118" i="68"/>
  <c r="KJ70" i="68"/>
  <c r="KJ62" i="68"/>
  <c r="KJ54" i="68"/>
  <c r="KJ102" i="68"/>
  <c r="KJ133" i="68"/>
  <c r="KJ125" i="68"/>
  <c r="KJ117" i="68"/>
  <c r="KJ109" i="68"/>
  <c r="KJ85" i="68"/>
  <c r="KJ101" i="68"/>
  <c r="KJ93" i="68"/>
  <c r="KJ124" i="68"/>
  <c r="KJ77" i="68"/>
  <c r="KJ140" i="68"/>
  <c r="KJ53" i="68"/>
  <c r="KJ132" i="68"/>
  <c r="KJ69" i="68"/>
  <c r="KJ61" i="68"/>
  <c r="KJ116" i="68"/>
  <c r="KJ100" i="68"/>
  <c r="KJ84" i="68"/>
  <c r="KJ60" i="68"/>
  <c r="KJ52" i="68"/>
  <c r="KJ68" i="68"/>
  <c r="KJ28" i="68"/>
  <c r="KJ92" i="68"/>
  <c r="KJ76" i="68"/>
  <c r="KJ91" i="68"/>
  <c r="KJ75" i="68"/>
  <c r="KJ108" i="68"/>
  <c r="KJ83" i="68"/>
  <c r="KJ27" i="68"/>
  <c r="KJ51" i="68"/>
  <c r="KJ139" i="68"/>
  <c r="KJ67" i="68"/>
  <c r="KJ99" i="68"/>
  <c r="KJ130" i="68"/>
  <c r="KJ59" i="68"/>
  <c r="KJ131" i="68"/>
  <c r="KJ107" i="68"/>
  <c r="KJ138" i="68"/>
  <c r="KJ106" i="68"/>
  <c r="KJ115" i="68"/>
  <c r="KJ114" i="68"/>
  <c r="KJ122" i="68"/>
  <c r="KJ129" i="68"/>
  <c r="KJ58" i="68"/>
  <c r="KJ121" i="68"/>
  <c r="KJ98" i="68"/>
  <c r="KJ90" i="68"/>
  <c r="KJ82" i="68"/>
  <c r="KJ137" i="68"/>
  <c r="KJ123" i="68"/>
  <c r="KJ66" i="68"/>
  <c r="KJ74" i="68"/>
  <c r="KJ97" i="68"/>
  <c r="KJ65" i="68"/>
  <c r="KJ50" i="68"/>
  <c r="KJ81" i="68"/>
  <c r="KJ105" i="68"/>
  <c r="KJ73" i="68"/>
  <c r="KJ57" i="68"/>
  <c r="KJ113" i="68"/>
  <c r="KJ89" i="68"/>
  <c r="KJ49" i="68"/>
  <c r="KJ145" i="68"/>
  <c r="KJ29" i="68"/>
  <c r="KK22" i="68"/>
  <c r="KJ21" i="68"/>
  <c r="KK136" i="68" l="1"/>
  <c r="KK144" i="68"/>
  <c r="KK128" i="68"/>
  <c r="KK112" i="68"/>
  <c r="KK120" i="68"/>
  <c r="KK104" i="68"/>
  <c r="KK96" i="68"/>
  <c r="KK80" i="68"/>
  <c r="KK88" i="68"/>
  <c r="KK72" i="68"/>
  <c r="KK56" i="68"/>
  <c r="KK64" i="68"/>
  <c r="KK143" i="68"/>
  <c r="KK135" i="68"/>
  <c r="KK119" i="68"/>
  <c r="KK127" i="68"/>
  <c r="KK103" i="68"/>
  <c r="KK95" i="68"/>
  <c r="KK71" i="68"/>
  <c r="KK111" i="68"/>
  <c r="KK87" i="68"/>
  <c r="KK79" i="68"/>
  <c r="KK55" i="68"/>
  <c r="KK63" i="68"/>
  <c r="KK142" i="68"/>
  <c r="KK134" i="68"/>
  <c r="KK126" i="68"/>
  <c r="KK118" i="68"/>
  <c r="KK102" i="68"/>
  <c r="KK94" i="68"/>
  <c r="KK86" i="68"/>
  <c r="KK110" i="68"/>
  <c r="KK70" i="68"/>
  <c r="KK141" i="68"/>
  <c r="KK62" i="68"/>
  <c r="KK133" i="68"/>
  <c r="KK117" i="68"/>
  <c r="KK101" i="68"/>
  <c r="KK54" i="68"/>
  <c r="KK125" i="68"/>
  <c r="KK109" i="68"/>
  <c r="KK78" i="68"/>
  <c r="KK93" i="68"/>
  <c r="KK53" i="68"/>
  <c r="KK77" i="68"/>
  <c r="KK61" i="68"/>
  <c r="KK85" i="68"/>
  <c r="KK140" i="68"/>
  <c r="KK132" i="68"/>
  <c r="KK69" i="68"/>
  <c r="KK100" i="68"/>
  <c r="KK124" i="68"/>
  <c r="KK76" i="68"/>
  <c r="KK60" i="68"/>
  <c r="KK92" i="68"/>
  <c r="KK28" i="68"/>
  <c r="KK84" i="68"/>
  <c r="KK116" i="68"/>
  <c r="KK68" i="68"/>
  <c r="KK52" i="68"/>
  <c r="KK91" i="68"/>
  <c r="KK83" i="68"/>
  <c r="KK108" i="68"/>
  <c r="KK67" i="68"/>
  <c r="KK51" i="68"/>
  <c r="KK27" i="68"/>
  <c r="KK75" i="68"/>
  <c r="KK59" i="68"/>
  <c r="KK139" i="68"/>
  <c r="KK131" i="68"/>
  <c r="KK99" i="68"/>
  <c r="KK130" i="68"/>
  <c r="KK138" i="68"/>
  <c r="KK123" i="68"/>
  <c r="KK115" i="68"/>
  <c r="KK114" i="68"/>
  <c r="KK122" i="68"/>
  <c r="KK107" i="68"/>
  <c r="KK82" i="68"/>
  <c r="KK121" i="68"/>
  <c r="KK98" i="68"/>
  <c r="KK90" i="68"/>
  <c r="KK58" i="68"/>
  <c r="KK74" i="68"/>
  <c r="KK66" i="68"/>
  <c r="KK129" i="68"/>
  <c r="KK81" i="68"/>
  <c r="KK113" i="68"/>
  <c r="KK89" i="68"/>
  <c r="KK73" i="68"/>
  <c r="KK65" i="68"/>
  <c r="KK105" i="68"/>
  <c r="KK50" i="68"/>
  <c r="KK137" i="68"/>
  <c r="KK49" i="68"/>
  <c r="KK97" i="68"/>
  <c r="KK106" i="68"/>
  <c r="KK57" i="68"/>
  <c r="KK145" i="68"/>
  <c r="KK29" i="68"/>
  <c r="KL22" i="68"/>
  <c r="KK21" i="68"/>
  <c r="KL136" i="68" l="1"/>
  <c r="KL144" i="68"/>
  <c r="KL120" i="68"/>
  <c r="KL112" i="68"/>
  <c r="KL104" i="68"/>
  <c r="KL96" i="68"/>
  <c r="KL72" i="68"/>
  <c r="KL88" i="68"/>
  <c r="KL128" i="68"/>
  <c r="KL80" i="68"/>
  <c r="KL56" i="68"/>
  <c r="KL64" i="68"/>
  <c r="KL143" i="68"/>
  <c r="KL135" i="68"/>
  <c r="KL127" i="68"/>
  <c r="KL119" i="68"/>
  <c r="KL95" i="68"/>
  <c r="KL103" i="68"/>
  <c r="KL111" i="68"/>
  <c r="KL87" i="68"/>
  <c r="KL63" i="68"/>
  <c r="KL79" i="68"/>
  <c r="KL71" i="68"/>
  <c r="KL55" i="68"/>
  <c r="KL142" i="68"/>
  <c r="KL126" i="68"/>
  <c r="KL134" i="68"/>
  <c r="KL110" i="68"/>
  <c r="KL118" i="68"/>
  <c r="KL102" i="68"/>
  <c r="KL70" i="68"/>
  <c r="KL141" i="68"/>
  <c r="KL86" i="68"/>
  <c r="KL62" i="68"/>
  <c r="KL54" i="68"/>
  <c r="KL94" i="68"/>
  <c r="KL78" i="68"/>
  <c r="KL117" i="68"/>
  <c r="KL133" i="68"/>
  <c r="KL85" i="68"/>
  <c r="KL93" i="68"/>
  <c r="KL125" i="68"/>
  <c r="KL61" i="68"/>
  <c r="KL140" i="68"/>
  <c r="KL109" i="68"/>
  <c r="KL77" i="68"/>
  <c r="KL53" i="68"/>
  <c r="KL101" i="68"/>
  <c r="KL69" i="68"/>
  <c r="KL124" i="68"/>
  <c r="KL108" i="68"/>
  <c r="KL92" i="68"/>
  <c r="KL116" i="68"/>
  <c r="KL132" i="68"/>
  <c r="KL76" i="68"/>
  <c r="KL28" i="68"/>
  <c r="KL84" i="68"/>
  <c r="KL52" i="68"/>
  <c r="KL100" i="68"/>
  <c r="KL68" i="68"/>
  <c r="KL91" i="68"/>
  <c r="KL75" i="68"/>
  <c r="KL51" i="68"/>
  <c r="KL27" i="68"/>
  <c r="KL139" i="68"/>
  <c r="KL59" i="68"/>
  <c r="KL60" i="68"/>
  <c r="KL83" i="68"/>
  <c r="KL67" i="68"/>
  <c r="KL99" i="68"/>
  <c r="KL123" i="68"/>
  <c r="KL115" i="68"/>
  <c r="KL138" i="68"/>
  <c r="KL107" i="68"/>
  <c r="KL129" i="68"/>
  <c r="KL74" i="68"/>
  <c r="KL130" i="68"/>
  <c r="KL98" i="68"/>
  <c r="KL90" i="68"/>
  <c r="KL113" i="68"/>
  <c r="KL131" i="68"/>
  <c r="KL66" i="68"/>
  <c r="KL58" i="68"/>
  <c r="KL137" i="68"/>
  <c r="KL122" i="68"/>
  <c r="KL106" i="68"/>
  <c r="KL82" i="68"/>
  <c r="KL89" i="68"/>
  <c r="KL121" i="68"/>
  <c r="KL97" i="68"/>
  <c r="KL81" i="68"/>
  <c r="KL49" i="68"/>
  <c r="KL114" i="68"/>
  <c r="KL105" i="68"/>
  <c r="KL50" i="68"/>
  <c r="KL57" i="68"/>
  <c r="KL73" i="68"/>
  <c r="KL65" i="68"/>
  <c r="KL145" i="68"/>
  <c r="KL29" i="68"/>
  <c r="KL21" i="68"/>
  <c r="KM22" i="68"/>
  <c r="KM144" i="68" l="1"/>
  <c r="KM136" i="68"/>
  <c r="KM128" i="68"/>
  <c r="KM112" i="68"/>
  <c r="KM120" i="68"/>
  <c r="KM104" i="68"/>
  <c r="KM96" i="68"/>
  <c r="KM80" i="68"/>
  <c r="KM72" i="68"/>
  <c r="KM88" i="68"/>
  <c r="KM64" i="68"/>
  <c r="KM56" i="68"/>
  <c r="KM135" i="68"/>
  <c r="KM119" i="68"/>
  <c r="KM143" i="68"/>
  <c r="KM103" i="68"/>
  <c r="KM111" i="68"/>
  <c r="KM95" i="68"/>
  <c r="KM127" i="68"/>
  <c r="KM87" i="68"/>
  <c r="KM79" i="68"/>
  <c r="KM71" i="68"/>
  <c r="KM55" i="68"/>
  <c r="KM63" i="68"/>
  <c r="KM142" i="68"/>
  <c r="KM134" i="68"/>
  <c r="KM126" i="68"/>
  <c r="KM118" i="68"/>
  <c r="KM110" i="68"/>
  <c r="KM102" i="68"/>
  <c r="KM86" i="68"/>
  <c r="KM94" i="68"/>
  <c r="KM141" i="68"/>
  <c r="KM54" i="68"/>
  <c r="KM70" i="68"/>
  <c r="KM133" i="68"/>
  <c r="KM78" i="68"/>
  <c r="KM62" i="68"/>
  <c r="KM77" i="68"/>
  <c r="KM117" i="68"/>
  <c r="KM93" i="68"/>
  <c r="KM109" i="68"/>
  <c r="KM101" i="68"/>
  <c r="KM85" i="68"/>
  <c r="KM125" i="68"/>
  <c r="KM132" i="68"/>
  <c r="KM69" i="68"/>
  <c r="KM61" i="68"/>
  <c r="KM53" i="68"/>
  <c r="KM140" i="68"/>
  <c r="KM116" i="68"/>
  <c r="KM124" i="68"/>
  <c r="KM100" i="68"/>
  <c r="KM108" i="68"/>
  <c r="KM52" i="68"/>
  <c r="KM76" i="68"/>
  <c r="KM92" i="68"/>
  <c r="KM68" i="68"/>
  <c r="KM84" i="68"/>
  <c r="KM60" i="68"/>
  <c r="KM83" i="68"/>
  <c r="KM131" i="68"/>
  <c r="KM75" i="68"/>
  <c r="KM51" i="68"/>
  <c r="KM59" i="68"/>
  <c r="KM27" i="68"/>
  <c r="KM28" i="68"/>
  <c r="KM91" i="68"/>
  <c r="KM67" i="68"/>
  <c r="KM139" i="68"/>
  <c r="KM99" i="68"/>
  <c r="KM130" i="68"/>
  <c r="KM138" i="68"/>
  <c r="KM122" i="68"/>
  <c r="KM123" i="68"/>
  <c r="KM115" i="68"/>
  <c r="KM107" i="68"/>
  <c r="KM121" i="68"/>
  <c r="KM98" i="68"/>
  <c r="KM90" i="68"/>
  <c r="KM137" i="68"/>
  <c r="KM58" i="68"/>
  <c r="KM82" i="68"/>
  <c r="KM106" i="68"/>
  <c r="KM114" i="68"/>
  <c r="KM66" i="68"/>
  <c r="KM97" i="68"/>
  <c r="KM73" i="68"/>
  <c r="KM49" i="68"/>
  <c r="KM74" i="68"/>
  <c r="KM57" i="68"/>
  <c r="KM50" i="68"/>
  <c r="KM81" i="68"/>
  <c r="KM129" i="68"/>
  <c r="KM105" i="68"/>
  <c r="KM89" i="68"/>
  <c r="KM113" i="68"/>
  <c r="KM65" i="68"/>
  <c r="KM145" i="68"/>
  <c r="KM29" i="68"/>
  <c r="KN22" i="68"/>
  <c r="KM21" i="68"/>
  <c r="KN144" i="68" l="1"/>
  <c r="KN136" i="68"/>
  <c r="KN128" i="68"/>
  <c r="KN120" i="68"/>
  <c r="KN112" i="68"/>
  <c r="KN104" i="68"/>
  <c r="KN88" i="68"/>
  <c r="KN80" i="68"/>
  <c r="KN72" i="68"/>
  <c r="KN96" i="68"/>
  <c r="KN64" i="68"/>
  <c r="KN56" i="68"/>
  <c r="KN143" i="68"/>
  <c r="KN127" i="68"/>
  <c r="KN111" i="68"/>
  <c r="KN119" i="68"/>
  <c r="KN95" i="68"/>
  <c r="KN103" i="68"/>
  <c r="KN135" i="68"/>
  <c r="KN87" i="68"/>
  <c r="KN63" i="68"/>
  <c r="KN79" i="68"/>
  <c r="KN71" i="68"/>
  <c r="KN55" i="68"/>
  <c r="KN142" i="68"/>
  <c r="KN134" i="68"/>
  <c r="KN126" i="68"/>
  <c r="KN118" i="68"/>
  <c r="KN102" i="68"/>
  <c r="KN94" i="68"/>
  <c r="KN110" i="68"/>
  <c r="KN86" i="68"/>
  <c r="KN70" i="68"/>
  <c r="KN133" i="68"/>
  <c r="KN62" i="68"/>
  <c r="KN54" i="68"/>
  <c r="KN125" i="68"/>
  <c r="KN78" i="68"/>
  <c r="KN109" i="68"/>
  <c r="KN141" i="68"/>
  <c r="KN93" i="68"/>
  <c r="KN117" i="68"/>
  <c r="KN101" i="68"/>
  <c r="KN140" i="68"/>
  <c r="KN53" i="68"/>
  <c r="KN132" i="68"/>
  <c r="KN85" i="68"/>
  <c r="KN69" i="68"/>
  <c r="KN84" i="68"/>
  <c r="KN61" i="68"/>
  <c r="KN77" i="68"/>
  <c r="KN100" i="68"/>
  <c r="KN108" i="68"/>
  <c r="KN92" i="68"/>
  <c r="KN124" i="68"/>
  <c r="KN52" i="68"/>
  <c r="KN68" i="68"/>
  <c r="KN60" i="68"/>
  <c r="KN76" i="68"/>
  <c r="KN28" i="68"/>
  <c r="KN83" i="68"/>
  <c r="KN91" i="68"/>
  <c r="KN75" i="68"/>
  <c r="KN67" i="68"/>
  <c r="KN51" i="68"/>
  <c r="KN139" i="68"/>
  <c r="KN59" i="68"/>
  <c r="KN27" i="68"/>
  <c r="KN123" i="68"/>
  <c r="KN115" i="68"/>
  <c r="KN131" i="68"/>
  <c r="KN107" i="68"/>
  <c r="KN116" i="68"/>
  <c r="KN99" i="68"/>
  <c r="KN114" i="68"/>
  <c r="KN98" i="68"/>
  <c r="KN90" i="68"/>
  <c r="KN50" i="68"/>
  <c r="KN113" i="68"/>
  <c r="KN122" i="68"/>
  <c r="KN129" i="68"/>
  <c r="KN82" i="68"/>
  <c r="KN58" i="68"/>
  <c r="KN106" i="68"/>
  <c r="KN74" i="68"/>
  <c r="KN130" i="68"/>
  <c r="KN66" i="68"/>
  <c r="KN138" i="68"/>
  <c r="KN89" i="68"/>
  <c r="KN73" i="68"/>
  <c r="KN137" i="68"/>
  <c r="KN105" i="68"/>
  <c r="KN81" i="68"/>
  <c r="KN121" i="68"/>
  <c r="KN65" i="68"/>
  <c r="KN49" i="68"/>
  <c r="KN97" i="68"/>
  <c r="KN57" i="68"/>
  <c r="KN145" i="68"/>
  <c r="KN29" i="68"/>
  <c r="KO22" i="68"/>
  <c r="KN21" i="68"/>
  <c r="KO144" i="68" l="1"/>
  <c r="KO136" i="68"/>
  <c r="KO128" i="68"/>
  <c r="KO120" i="68"/>
  <c r="KO104" i="68"/>
  <c r="KO96" i="68"/>
  <c r="KO112" i="68"/>
  <c r="KO80" i="68"/>
  <c r="KO72" i="68"/>
  <c r="KO88" i="68"/>
  <c r="KO64" i="68"/>
  <c r="KO56" i="68"/>
  <c r="KO143" i="68"/>
  <c r="KO127" i="68"/>
  <c r="KO135" i="68"/>
  <c r="KO119" i="68"/>
  <c r="KO95" i="68"/>
  <c r="KO111" i="68"/>
  <c r="KO103" i="68"/>
  <c r="KO79" i="68"/>
  <c r="KO55" i="68"/>
  <c r="KO87" i="68"/>
  <c r="KO71" i="68"/>
  <c r="KO63" i="68"/>
  <c r="KO142" i="68"/>
  <c r="KO126" i="68"/>
  <c r="KO118" i="68"/>
  <c r="KO134" i="68"/>
  <c r="KO110" i="68"/>
  <c r="KO86" i="68"/>
  <c r="KO102" i="68"/>
  <c r="KO94" i="68"/>
  <c r="KO70" i="68"/>
  <c r="KO62" i="68"/>
  <c r="KO133" i="68"/>
  <c r="KO78" i="68"/>
  <c r="KO54" i="68"/>
  <c r="KO141" i="68"/>
  <c r="KO117" i="68"/>
  <c r="KO125" i="68"/>
  <c r="KO109" i="68"/>
  <c r="KO93" i="68"/>
  <c r="KO85" i="68"/>
  <c r="KO101" i="68"/>
  <c r="KO77" i="68"/>
  <c r="KO61" i="68"/>
  <c r="KO69" i="68"/>
  <c r="KO140" i="68"/>
  <c r="KO53" i="68"/>
  <c r="KO92" i="68"/>
  <c r="KO124" i="68"/>
  <c r="KO116" i="68"/>
  <c r="KO52" i="68"/>
  <c r="KO100" i="68"/>
  <c r="KO84" i="68"/>
  <c r="KO76" i="68"/>
  <c r="KO108" i="68"/>
  <c r="KO68" i="68"/>
  <c r="KO60" i="68"/>
  <c r="KO132" i="68"/>
  <c r="KO91" i="68"/>
  <c r="KO83" i="68"/>
  <c r="KO28" i="68"/>
  <c r="KO51" i="68"/>
  <c r="KO139" i="68"/>
  <c r="KO27" i="68"/>
  <c r="KO67" i="68"/>
  <c r="KO59" i="68"/>
  <c r="KO75" i="68"/>
  <c r="KO131" i="68"/>
  <c r="KO122" i="68"/>
  <c r="KO115" i="68"/>
  <c r="KO107" i="68"/>
  <c r="KO138" i="68"/>
  <c r="KO123" i="68"/>
  <c r="KO99" i="68"/>
  <c r="KO130" i="68"/>
  <c r="KO129" i="68"/>
  <c r="KO74" i="68"/>
  <c r="KO50" i="68"/>
  <c r="KO98" i="68"/>
  <c r="KO82" i="68"/>
  <c r="KO58" i="68"/>
  <c r="KO106" i="68"/>
  <c r="KO137" i="68"/>
  <c r="KO66" i="68"/>
  <c r="KO121" i="68"/>
  <c r="KO57" i="68"/>
  <c r="KO105" i="68"/>
  <c r="KO113" i="68"/>
  <c r="KO65" i="68"/>
  <c r="KO114" i="68"/>
  <c r="KO81" i="68"/>
  <c r="KO90" i="68"/>
  <c r="KO97" i="68"/>
  <c r="KO89" i="68"/>
  <c r="KO73" i="68"/>
  <c r="KO49" i="68"/>
  <c r="KO145" i="68"/>
  <c r="KO29" i="68"/>
  <c r="KP22" i="68"/>
  <c r="KO21" i="68"/>
  <c r="KP144" i="68" l="1"/>
  <c r="KP136" i="68"/>
  <c r="KP112" i="68"/>
  <c r="KP128" i="68"/>
  <c r="KP120" i="68"/>
  <c r="KP96" i="68"/>
  <c r="KP88" i="68"/>
  <c r="KP104" i="68"/>
  <c r="KP72" i="68"/>
  <c r="KP56" i="68"/>
  <c r="KP143" i="68"/>
  <c r="KP80" i="68"/>
  <c r="KP64" i="68"/>
  <c r="KP135" i="68"/>
  <c r="KP127" i="68"/>
  <c r="KP119" i="68"/>
  <c r="KP103" i="68"/>
  <c r="KP95" i="68"/>
  <c r="KP111" i="68"/>
  <c r="KP87" i="68"/>
  <c r="KP79" i="68"/>
  <c r="KP71" i="68"/>
  <c r="KP55" i="68"/>
  <c r="KP142" i="68"/>
  <c r="KP134" i="68"/>
  <c r="KP63" i="68"/>
  <c r="KP126" i="68"/>
  <c r="KP102" i="68"/>
  <c r="KP110" i="68"/>
  <c r="KP86" i="68"/>
  <c r="KP94" i="68"/>
  <c r="KP118" i="68"/>
  <c r="KP78" i="68"/>
  <c r="KP70" i="68"/>
  <c r="KP62" i="68"/>
  <c r="KP133" i="68"/>
  <c r="KP54" i="68"/>
  <c r="KP141" i="68"/>
  <c r="KP93" i="68"/>
  <c r="KP109" i="68"/>
  <c r="KP101" i="68"/>
  <c r="KP125" i="68"/>
  <c r="KP117" i="68"/>
  <c r="KP61" i="68"/>
  <c r="KP69" i="68"/>
  <c r="KP53" i="68"/>
  <c r="KP132" i="68"/>
  <c r="KP77" i="68"/>
  <c r="KP140" i="68"/>
  <c r="KP85" i="68"/>
  <c r="KP100" i="68"/>
  <c r="KP108" i="68"/>
  <c r="KP84" i="68"/>
  <c r="KP124" i="68"/>
  <c r="KP116" i="68"/>
  <c r="KP92" i="68"/>
  <c r="KP60" i="68"/>
  <c r="KP76" i="68"/>
  <c r="KP68" i="68"/>
  <c r="KP91" i="68"/>
  <c r="KP83" i="68"/>
  <c r="KP28" i="68"/>
  <c r="KP52" i="68"/>
  <c r="KP139" i="68"/>
  <c r="KP67" i="68"/>
  <c r="KP51" i="68"/>
  <c r="KP59" i="68"/>
  <c r="KP27" i="68"/>
  <c r="KP75" i="68"/>
  <c r="KP131" i="68"/>
  <c r="KP115" i="68"/>
  <c r="KP107" i="68"/>
  <c r="KP138" i="68"/>
  <c r="KP123" i="68"/>
  <c r="KP99" i="68"/>
  <c r="KP130" i="68"/>
  <c r="KP122" i="68"/>
  <c r="KP98" i="68"/>
  <c r="KP82" i="68"/>
  <c r="KP50" i="68"/>
  <c r="KP58" i="68"/>
  <c r="KP137" i="68"/>
  <c r="KP66" i="68"/>
  <c r="KP106" i="68"/>
  <c r="KP114" i="68"/>
  <c r="KP90" i="68"/>
  <c r="KP74" i="68"/>
  <c r="KP121" i="68"/>
  <c r="KP105" i="68"/>
  <c r="KP113" i="68"/>
  <c r="KP49" i="68"/>
  <c r="KP73" i="68"/>
  <c r="KP81" i="68"/>
  <c r="KP89" i="68"/>
  <c r="KP97" i="68"/>
  <c r="KP65" i="68"/>
  <c r="KP57" i="68"/>
  <c r="KP129" i="68"/>
  <c r="KP145" i="68"/>
  <c r="KP29" i="68"/>
  <c r="KQ22" i="68"/>
  <c r="KP21" i="68"/>
  <c r="KQ144" i="68" l="1"/>
  <c r="KQ136" i="68"/>
  <c r="KQ128" i="68"/>
  <c r="KQ120" i="68"/>
  <c r="KQ96" i="68"/>
  <c r="KQ112" i="68"/>
  <c r="KQ104" i="68"/>
  <c r="KQ88" i="68"/>
  <c r="KQ80" i="68"/>
  <c r="KQ72" i="68"/>
  <c r="KQ64" i="68"/>
  <c r="KQ56" i="68"/>
  <c r="KQ143" i="68"/>
  <c r="KQ127" i="68"/>
  <c r="KQ119" i="68"/>
  <c r="KQ135" i="68"/>
  <c r="KQ95" i="68"/>
  <c r="KQ111" i="68"/>
  <c r="KQ103" i="68"/>
  <c r="KQ79" i="68"/>
  <c r="KQ87" i="68"/>
  <c r="KQ63" i="68"/>
  <c r="KQ55" i="68"/>
  <c r="KQ142" i="68"/>
  <c r="KQ71" i="68"/>
  <c r="KQ134" i="68"/>
  <c r="KQ118" i="68"/>
  <c r="KQ110" i="68"/>
  <c r="KQ86" i="68"/>
  <c r="KQ94" i="68"/>
  <c r="KQ102" i="68"/>
  <c r="KQ126" i="68"/>
  <c r="KQ62" i="68"/>
  <c r="KQ141" i="68"/>
  <c r="KQ78" i="68"/>
  <c r="KQ70" i="68"/>
  <c r="KQ133" i="68"/>
  <c r="KQ101" i="68"/>
  <c r="KQ125" i="68"/>
  <c r="KQ54" i="68"/>
  <c r="KQ109" i="68"/>
  <c r="KQ93" i="68"/>
  <c r="KQ140" i="68"/>
  <c r="KQ132" i="68"/>
  <c r="KQ117" i="68"/>
  <c r="KQ77" i="68"/>
  <c r="KQ61" i="68"/>
  <c r="KQ85" i="68"/>
  <c r="KQ69" i="68"/>
  <c r="KQ108" i="68"/>
  <c r="KQ124" i="68"/>
  <c r="KQ116" i="68"/>
  <c r="KQ84" i="68"/>
  <c r="KQ100" i="68"/>
  <c r="KQ76" i="68"/>
  <c r="KQ60" i="68"/>
  <c r="KQ92" i="68"/>
  <c r="KQ28" i="68"/>
  <c r="KQ68" i="68"/>
  <c r="KQ53" i="68"/>
  <c r="KQ52" i="68"/>
  <c r="KQ91" i="68"/>
  <c r="KQ75" i="68"/>
  <c r="KQ83" i="68"/>
  <c r="KQ67" i="68"/>
  <c r="KQ51" i="68"/>
  <c r="KQ139" i="68"/>
  <c r="KQ59" i="68"/>
  <c r="KQ131" i="68"/>
  <c r="KQ27" i="68"/>
  <c r="KQ107" i="68"/>
  <c r="KQ138" i="68"/>
  <c r="KQ123" i="68"/>
  <c r="KQ115" i="68"/>
  <c r="KQ99" i="68"/>
  <c r="KQ130" i="68"/>
  <c r="KQ137" i="68"/>
  <c r="KQ74" i="68"/>
  <c r="KQ66" i="68"/>
  <c r="KQ58" i="68"/>
  <c r="KQ106" i="68"/>
  <c r="KQ114" i="68"/>
  <c r="KQ122" i="68"/>
  <c r="KQ129" i="68"/>
  <c r="KQ121" i="68"/>
  <c r="KQ98" i="68"/>
  <c r="KQ113" i="68"/>
  <c r="KQ49" i="68"/>
  <c r="KQ89" i="68"/>
  <c r="KQ90" i="68"/>
  <c r="KQ97" i="68"/>
  <c r="KQ65" i="68"/>
  <c r="KQ73" i="68"/>
  <c r="KQ50" i="68"/>
  <c r="KQ57" i="68"/>
  <c r="KQ105" i="68"/>
  <c r="KQ81" i="68"/>
  <c r="KQ82" i="68"/>
  <c r="KQ145" i="68"/>
  <c r="KQ29" i="68"/>
  <c r="KQ21" i="68"/>
  <c r="KR22" i="68"/>
  <c r="KR144" i="68" l="1"/>
  <c r="KR136" i="68"/>
  <c r="KR128" i="68"/>
  <c r="KR120" i="68"/>
  <c r="KR104" i="68"/>
  <c r="KR88" i="68"/>
  <c r="KR96" i="68"/>
  <c r="KR64" i="68"/>
  <c r="KR80" i="68"/>
  <c r="KR112" i="68"/>
  <c r="KR72" i="68"/>
  <c r="KR143" i="68"/>
  <c r="KR56" i="68"/>
  <c r="KR119" i="68"/>
  <c r="KR135" i="68"/>
  <c r="KR103" i="68"/>
  <c r="KR111" i="68"/>
  <c r="KR127" i="68"/>
  <c r="KR95" i="68"/>
  <c r="KR87" i="68"/>
  <c r="KR79" i="68"/>
  <c r="KR71" i="68"/>
  <c r="KR63" i="68"/>
  <c r="KR55" i="68"/>
  <c r="KR118" i="68"/>
  <c r="KR134" i="68"/>
  <c r="KR142" i="68"/>
  <c r="KR126" i="68"/>
  <c r="KR110" i="68"/>
  <c r="KR102" i="68"/>
  <c r="KR94" i="68"/>
  <c r="KR86" i="68"/>
  <c r="KR78" i="68"/>
  <c r="KR141" i="68"/>
  <c r="KR62" i="68"/>
  <c r="KR70" i="68"/>
  <c r="KR125" i="68"/>
  <c r="KR117" i="68"/>
  <c r="KR133" i="68"/>
  <c r="KR109" i="68"/>
  <c r="KR54" i="68"/>
  <c r="KR101" i="68"/>
  <c r="KR85" i="68"/>
  <c r="KR69" i="68"/>
  <c r="KR77" i="68"/>
  <c r="KR140" i="68"/>
  <c r="KR61" i="68"/>
  <c r="KR93" i="68"/>
  <c r="KR53" i="68"/>
  <c r="KR132" i="68"/>
  <c r="KR108" i="68"/>
  <c r="KR76" i="68"/>
  <c r="KR100" i="68"/>
  <c r="KR124" i="68"/>
  <c r="KR60" i="68"/>
  <c r="KR52" i="68"/>
  <c r="KR116" i="68"/>
  <c r="KR68" i="68"/>
  <c r="KR92" i="68"/>
  <c r="KR84" i="68"/>
  <c r="KR91" i="68"/>
  <c r="KR75" i="68"/>
  <c r="KR59" i="68"/>
  <c r="KR139" i="68"/>
  <c r="KR27" i="68"/>
  <c r="KR28" i="68"/>
  <c r="KR51" i="68"/>
  <c r="KR123" i="68"/>
  <c r="KR115" i="68"/>
  <c r="KR99" i="68"/>
  <c r="KR67" i="68"/>
  <c r="KR131" i="68"/>
  <c r="KR107" i="68"/>
  <c r="KR83" i="68"/>
  <c r="KR130" i="68"/>
  <c r="KR138" i="68"/>
  <c r="KR106" i="68"/>
  <c r="KR50" i="68"/>
  <c r="KR114" i="68"/>
  <c r="KR122" i="68"/>
  <c r="KR74" i="68"/>
  <c r="KR129" i="68"/>
  <c r="KR98" i="68"/>
  <c r="KR90" i="68"/>
  <c r="KR82" i="68"/>
  <c r="KR137" i="68"/>
  <c r="KR81" i="68"/>
  <c r="KR58" i="68"/>
  <c r="KR97" i="68"/>
  <c r="KR65" i="68"/>
  <c r="KR73" i="68"/>
  <c r="KR66" i="68"/>
  <c r="KR105" i="68"/>
  <c r="KR57" i="68"/>
  <c r="KR121" i="68"/>
  <c r="KR113" i="68"/>
  <c r="KR89" i="68"/>
  <c r="KR49" i="68"/>
  <c r="KR145" i="68"/>
  <c r="KR29" i="68"/>
  <c r="KS22" i="68"/>
  <c r="KR21" i="68"/>
  <c r="KS136" i="68" l="1"/>
  <c r="KS144" i="68"/>
  <c r="KS128" i="68"/>
  <c r="KS120" i="68"/>
  <c r="KS112" i="68"/>
  <c r="KS104" i="68"/>
  <c r="KS96" i="68"/>
  <c r="KS88" i="68"/>
  <c r="KS72" i="68"/>
  <c r="KS80" i="68"/>
  <c r="KS64" i="68"/>
  <c r="KS143" i="68"/>
  <c r="KS135" i="68"/>
  <c r="KS119" i="68"/>
  <c r="KS127" i="68"/>
  <c r="KS111" i="68"/>
  <c r="KS87" i="68"/>
  <c r="KS95" i="68"/>
  <c r="KS103" i="68"/>
  <c r="KS79" i="68"/>
  <c r="KS71" i="68"/>
  <c r="KS56" i="68"/>
  <c r="KS63" i="68"/>
  <c r="KS55" i="68"/>
  <c r="KS126" i="68"/>
  <c r="KS142" i="68"/>
  <c r="KS134" i="68"/>
  <c r="KS118" i="68"/>
  <c r="KS102" i="68"/>
  <c r="KS110" i="68"/>
  <c r="KS86" i="68"/>
  <c r="KS94" i="68"/>
  <c r="KS78" i="68"/>
  <c r="KS54" i="68"/>
  <c r="KS70" i="68"/>
  <c r="KS141" i="68"/>
  <c r="KS62" i="68"/>
  <c r="KS133" i="68"/>
  <c r="KS125" i="68"/>
  <c r="KS101" i="68"/>
  <c r="KS117" i="68"/>
  <c r="KS109" i="68"/>
  <c r="KS93" i="68"/>
  <c r="KS124" i="68"/>
  <c r="KS77" i="68"/>
  <c r="KS61" i="68"/>
  <c r="KS85" i="68"/>
  <c r="KS140" i="68"/>
  <c r="KS132" i="68"/>
  <c r="KS116" i="68"/>
  <c r="KS108" i="68"/>
  <c r="KS100" i="68"/>
  <c r="KS84" i="68"/>
  <c r="KS69" i="68"/>
  <c r="KS53" i="68"/>
  <c r="KS52" i="68"/>
  <c r="KS60" i="68"/>
  <c r="KS92" i="68"/>
  <c r="KS76" i="68"/>
  <c r="KS28" i="68"/>
  <c r="KS68" i="68"/>
  <c r="KS75" i="68"/>
  <c r="KS83" i="68"/>
  <c r="KS139" i="68"/>
  <c r="KS91" i="68"/>
  <c r="KS67" i="68"/>
  <c r="KS27" i="68"/>
  <c r="KS51" i="68"/>
  <c r="KS107" i="68"/>
  <c r="KS59" i="68"/>
  <c r="KS131" i="68"/>
  <c r="KS99" i="68"/>
  <c r="KS130" i="68"/>
  <c r="KS138" i="68"/>
  <c r="KS106" i="68"/>
  <c r="KS74" i="68"/>
  <c r="KS114" i="68"/>
  <c r="KS50" i="68"/>
  <c r="KS122" i="68"/>
  <c r="KS129" i="68"/>
  <c r="KS82" i="68"/>
  <c r="KS121" i="68"/>
  <c r="KS123" i="68"/>
  <c r="KS98" i="68"/>
  <c r="KS90" i="68"/>
  <c r="KS137" i="68"/>
  <c r="KS97" i="68"/>
  <c r="KS81" i="68"/>
  <c r="KS73" i="68"/>
  <c r="KS65" i="68"/>
  <c r="KS57" i="68"/>
  <c r="KS58" i="68"/>
  <c r="KS113" i="68"/>
  <c r="KS89" i="68"/>
  <c r="KS115" i="68"/>
  <c r="KS105" i="68"/>
  <c r="KS49" i="68"/>
  <c r="KS66" i="68"/>
  <c r="KS145" i="68"/>
  <c r="KS29" i="68"/>
  <c r="KT22" i="68"/>
  <c r="KS21" i="68"/>
  <c r="KT136" i="68" l="1"/>
  <c r="KT144" i="68"/>
  <c r="KT128" i="68"/>
  <c r="KT120" i="68"/>
  <c r="KT112" i="68"/>
  <c r="KT104" i="68"/>
  <c r="KT88" i="68"/>
  <c r="KT96" i="68"/>
  <c r="KT80" i="68"/>
  <c r="KT72" i="68"/>
  <c r="KT64" i="68"/>
  <c r="KT56" i="68"/>
  <c r="KT135" i="68"/>
  <c r="KT127" i="68"/>
  <c r="KT119" i="68"/>
  <c r="KT143" i="68"/>
  <c r="KT103" i="68"/>
  <c r="KT95" i="68"/>
  <c r="KT71" i="68"/>
  <c r="KT111" i="68"/>
  <c r="KT87" i="68"/>
  <c r="KT79" i="68"/>
  <c r="KT63" i="68"/>
  <c r="KT55" i="68"/>
  <c r="KT142" i="68"/>
  <c r="KT134" i="68"/>
  <c r="KT110" i="68"/>
  <c r="KT102" i="68"/>
  <c r="KT94" i="68"/>
  <c r="KT118" i="68"/>
  <c r="KT126" i="68"/>
  <c r="KT70" i="68"/>
  <c r="KT141" i="68"/>
  <c r="KT86" i="68"/>
  <c r="KT62" i="68"/>
  <c r="KT133" i="68"/>
  <c r="KT54" i="68"/>
  <c r="KT109" i="68"/>
  <c r="KT101" i="68"/>
  <c r="KT117" i="68"/>
  <c r="KT77" i="68"/>
  <c r="KT78" i="68"/>
  <c r="KT93" i="68"/>
  <c r="KT61" i="68"/>
  <c r="KT140" i="68"/>
  <c r="KT53" i="68"/>
  <c r="KT85" i="68"/>
  <c r="KT132" i="68"/>
  <c r="KT125" i="68"/>
  <c r="KT69" i="68"/>
  <c r="KT116" i="68"/>
  <c r="KT100" i="68"/>
  <c r="KT76" i="68"/>
  <c r="KT124" i="68"/>
  <c r="KT60" i="68"/>
  <c r="KT108" i="68"/>
  <c r="KT28" i="68"/>
  <c r="KT84" i="68"/>
  <c r="KT52" i="68"/>
  <c r="KT68" i="68"/>
  <c r="KT83" i="68"/>
  <c r="KT92" i="68"/>
  <c r="KT131" i="68"/>
  <c r="KT91" i="68"/>
  <c r="KT75" i="68"/>
  <c r="KT51" i="68"/>
  <c r="KT27" i="68"/>
  <c r="KT139" i="68"/>
  <c r="KT59" i="68"/>
  <c r="KT99" i="68"/>
  <c r="KT130" i="68"/>
  <c r="KT67" i="68"/>
  <c r="KT123" i="68"/>
  <c r="KT115" i="68"/>
  <c r="KT138" i="68"/>
  <c r="KT107" i="68"/>
  <c r="KT114" i="68"/>
  <c r="KT50" i="68"/>
  <c r="KT121" i="68"/>
  <c r="KT98" i="68"/>
  <c r="KT90" i="68"/>
  <c r="KT74" i="68"/>
  <c r="KT66" i="68"/>
  <c r="KT122" i="68"/>
  <c r="KT137" i="68"/>
  <c r="KT113" i="68"/>
  <c r="KT89" i="68"/>
  <c r="KT73" i="68"/>
  <c r="KT81" i="68"/>
  <c r="KT65" i="68"/>
  <c r="KT82" i="68"/>
  <c r="KT129" i="68"/>
  <c r="KT97" i="68"/>
  <c r="KT57" i="68"/>
  <c r="KT105" i="68"/>
  <c r="KT106" i="68"/>
  <c r="KT58" i="68"/>
  <c r="KT49" i="68"/>
  <c r="KT145" i="68"/>
  <c r="KT29" i="68"/>
  <c r="KT21" i="68"/>
  <c r="KU22" i="68"/>
  <c r="KU136" i="68" l="1"/>
  <c r="KU144" i="68"/>
  <c r="KU128" i="68"/>
  <c r="KU120" i="68"/>
  <c r="KU112" i="68"/>
  <c r="KU104" i="68"/>
  <c r="KU88" i="68"/>
  <c r="KU96" i="68"/>
  <c r="KU64" i="68"/>
  <c r="KU80" i="68"/>
  <c r="KU72" i="68"/>
  <c r="KU56" i="68"/>
  <c r="KU143" i="68"/>
  <c r="KU127" i="68"/>
  <c r="KU135" i="68"/>
  <c r="KU119" i="68"/>
  <c r="KU103" i="68"/>
  <c r="KU95" i="68"/>
  <c r="KU111" i="68"/>
  <c r="KU87" i="68"/>
  <c r="KU71" i="68"/>
  <c r="KU55" i="68"/>
  <c r="KU134" i="68"/>
  <c r="KU79" i="68"/>
  <c r="KU142" i="68"/>
  <c r="KU63" i="68"/>
  <c r="KU110" i="68"/>
  <c r="KU126" i="68"/>
  <c r="KU118" i="68"/>
  <c r="KU102" i="68"/>
  <c r="KU94" i="68"/>
  <c r="KU141" i="68"/>
  <c r="KU70" i="68"/>
  <c r="KU54" i="68"/>
  <c r="KU125" i="68"/>
  <c r="KU78" i="68"/>
  <c r="KU62" i="68"/>
  <c r="KU109" i="68"/>
  <c r="KU93" i="68"/>
  <c r="KU101" i="68"/>
  <c r="KU85" i="68"/>
  <c r="KU133" i="68"/>
  <c r="KU86" i="68"/>
  <c r="KU77" i="68"/>
  <c r="KU69" i="68"/>
  <c r="KU61" i="68"/>
  <c r="KU53" i="68"/>
  <c r="KU140" i="68"/>
  <c r="KU124" i="68"/>
  <c r="KU108" i="68"/>
  <c r="KU92" i="68"/>
  <c r="KU116" i="68"/>
  <c r="KU132" i="68"/>
  <c r="KU117" i="68"/>
  <c r="KU100" i="68"/>
  <c r="KU28" i="68"/>
  <c r="KU52" i="68"/>
  <c r="KU76" i="68"/>
  <c r="KU68" i="68"/>
  <c r="KU60" i="68"/>
  <c r="KU84" i="68"/>
  <c r="KU91" i="68"/>
  <c r="KU27" i="68"/>
  <c r="KU139" i="68"/>
  <c r="KU83" i="68"/>
  <c r="KU75" i="68"/>
  <c r="KU51" i="68"/>
  <c r="KU59" i="68"/>
  <c r="KU67" i="68"/>
  <c r="KU131" i="68"/>
  <c r="KU99" i="68"/>
  <c r="KU138" i="68"/>
  <c r="KU123" i="68"/>
  <c r="KU115" i="68"/>
  <c r="KU107" i="68"/>
  <c r="KU50" i="68"/>
  <c r="KU129" i="68"/>
  <c r="KU98" i="68"/>
  <c r="KU90" i="68"/>
  <c r="KU74" i="68"/>
  <c r="KU113" i="68"/>
  <c r="KU137" i="68"/>
  <c r="KU130" i="68"/>
  <c r="KU122" i="68"/>
  <c r="KU58" i="68"/>
  <c r="KU82" i="68"/>
  <c r="KU106" i="68"/>
  <c r="KU114" i="68"/>
  <c r="KU97" i="68"/>
  <c r="KU81" i="68"/>
  <c r="KU57" i="68"/>
  <c r="KU49" i="68"/>
  <c r="KU121" i="68"/>
  <c r="KU73" i="68"/>
  <c r="KU105" i="68"/>
  <c r="KU89" i="68"/>
  <c r="KU66" i="68"/>
  <c r="KU65" i="68"/>
  <c r="KU145" i="68"/>
  <c r="KU29" i="68"/>
  <c r="KV22" i="68"/>
  <c r="KU21" i="68"/>
  <c r="KV144" i="68" l="1"/>
  <c r="KV136" i="68"/>
  <c r="KV112" i="68"/>
  <c r="KV128" i="68"/>
  <c r="KV120" i="68"/>
  <c r="KV104" i="68"/>
  <c r="KV96" i="68"/>
  <c r="KV88" i="68"/>
  <c r="KV80" i="68"/>
  <c r="KV72" i="68"/>
  <c r="KV64" i="68"/>
  <c r="KV56" i="68"/>
  <c r="KV135" i="68"/>
  <c r="KV119" i="68"/>
  <c r="KV143" i="68"/>
  <c r="KV127" i="68"/>
  <c r="KV103" i="68"/>
  <c r="KV111" i="68"/>
  <c r="KV95" i="68"/>
  <c r="KV87" i="68"/>
  <c r="KV63" i="68"/>
  <c r="KV79" i="68"/>
  <c r="KV71" i="68"/>
  <c r="KV55" i="68"/>
  <c r="KV134" i="68"/>
  <c r="KV142" i="68"/>
  <c r="KV126" i="68"/>
  <c r="KV110" i="68"/>
  <c r="KV86" i="68"/>
  <c r="KV102" i="68"/>
  <c r="KV94" i="68"/>
  <c r="KV118" i="68"/>
  <c r="KV54" i="68"/>
  <c r="KV141" i="68"/>
  <c r="KV70" i="68"/>
  <c r="KV133" i="68"/>
  <c r="KV62" i="68"/>
  <c r="KV78" i="68"/>
  <c r="KV77" i="68"/>
  <c r="KV109" i="68"/>
  <c r="KV93" i="68"/>
  <c r="KV117" i="68"/>
  <c r="KV101" i="68"/>
  <c r="KV85" i="68"/>
  <c r="KV140" i="68"/>
  <c r="KV125" i="68"/>
  <c r="KV53" i="68"/>
  <c r="KV132" i="68"/>
  <c r="KV69" i="68"/>
  <c r="KV61" i="68"/>
  <c r="KV124" i="68"/>
  <c r="KV116" i="68"/>
  <c r="KV100" i="68"/>
  <c r="KV108" i="68"/>
  <c r="KV92" i="68"/>
  <c r="KV52" i="68"/>
  <c r="KV84" i="68"/>
  <c r="KV68" i="68"/>
  <c r="KV60" i="68"/>
  <c r="KV75" i="68"/>
  <c r="KV28" i="68"/>
  <c r="KV83" i="68"/>
  <c r="KV76" i="68"/>
  <c r="KV91" i="68"/>
  <c r="KV131" i="68"/>
  <c r="KV67" i="68"/>
  <c r="KV51" i="68"/>
  <c r="KV59" i="68"/>
  <c r="KV27" i="68"/>
  <c r="KV99" i="68"/>
  <c r="KV130" i="68"/>
  <c r="KV122" i="68"/>
  <c r="KV139" i="68"/>
  <c r="KV123" i="68"/>
  <c r="KV115" i="68"/>
  <c r="KV107" i="68"/>
  <c r="KV138" i="68"/>
  <c r="KV74" i="68"/>
  <c r="KV50" i="68"/>
  <c r="KV121" i="68"/>
  <c r="KV114" i="68"/>
  <c r="KV98" i="68"/>
  <c r="KV90" i="68"/>
  <c r="KV129" i="68"/>
  <c r="KV82" i="68"/>
  <c r="KV106" i="68"/>
  <c r="KV137" i="68"/>
  <c r="KV66" i="68"/>
  <c r="KV97" i="68"/>
  <c r="KV89" i="68"/>
  <c r="KV73" i="68"/>
  <c r="KV113" i="68"/>
  <c r="KV81" i="68"/>
  <c r="KV105" i="68"/>
  <c r="KV65" i="68"/>
  <c r="KV49" i="68"/>
  <c r="KV57" i="68"/>
  <c r="KV58" i="68"/>
  <c r="KV145" i="68"/>
  <c r="KV29" i="68"/>
  <c r="KW22" i="68"/>
  <c r="KV21" i="68"/>
  <c r="KW144" i="68" l="1"/>
  <c r="KW128" i="68"/>
  <c r="KW136" i="68"/>
  <c r="KW120" i="68"/>
  <c r="KW112" i="68"/>
  <c r="KW104" i="68"/>
  <c r="KW88" i="68"/>
  <c r="KW96" i="68"/>
  <c r="KW80" i="68"/>
  <c r="KW72" i="68"/>
  <c r="KW64" i="68"/>
  <c r="KW56" i="68"/>
  <c r="KW143" i="68"/>
  <c r="KW127" i="68"/>
  <c r="KW103" i="68"/>
  <c r="KW95" i="68"/>
  <c r="KW135" i="68"/>
  <c r="KW119" i="68"/>
  <c r="KW111" i="68"/>
  <c r="KW87" i="68"/>
  <c r="KW79" i="68"/>
  <c r="KW71" i="68"/>
  <c r="KW63" i="68"/>
  <c r="KW55" i="68"/>
  <c r="KW142" i="68"/>
  <c r="KW134" i="68"/>
  <c r="KW126" i="68"/>
  <c r="KW118" i="68"/>
  <c r="KW94" i="68"/>
  <c r="KW78" i="68"/>
  <c r="KW102" i="68"/>
  <c r="KW110" i="68"/>
  <c r="KW70" i="68"/>
  <c r="KW62" i="68"/>
  <c r="KW54" i="68"/>
  <c r="KW133" i="68"/>
  <c r="KW109" i="68"/>
  <c r="KW117" i="68"/>
  <c r="KW93" i="68"/>
  <c r="KW141" i="68"/>
  <c r="KW86" i="68"/>
  <c r="KW101" i="68"/>
  <c r="KW61" i="68"/>
  <c r="KW69" i="68"/>
  <c r="KW125" i="68"/>
  <c r="KW85" i="68"/>
  <c r="KW77" i="68"/>
  <c r="KW132" i="68"/>
  <c r="KW53" i="68"/>
  <c r="KW140" i="68"/>
  <c r="KW84" i="68"/>
  <c r="KW100" i="68"/>
  <c r="KW108" i="68"/>
  <c r="KW124" i="68"/>
  <c r="KW116" i="68"/>
  <c r="KW52" i="68"/>
  <c r="KW76" i="68"/>
  <c r="KW92" i="68"/>
  <c r="KW68" i="68"/>
  <c r="KW60" i="68"/>
  <c r="KW28" i="68"/>
  <c r="KW91" i="68"/>
  <c r="KW83" i="68"/>
  <c r="KW75" i="68"/>
  <c r="KW51" i="68"/>
  <c r="KW27" i="68"/>
  <c r="KW59" i="68"/>
  <c r="KW139" i="68"/>
  <c r="KW67" i="68"/>
  <c r="KW115" i="68"/>
  <c r="KW131" i="68"/>
  <c r="KW107" i="68"/>
  <c r="KW123" i="68"/>
  <c r="KW114" i="68"/>
  <c r="KW90" i="68"/>
  <c r="KW50" i="68"/>
  <c r="KW129" i="68"/>
  <c r="KW138" i="68"/>
  <c r="KW122" i="68"/>
  <c r="KW98" i="68"/>
  <c r="KW82" i="68"/>
  <c r="KW106" i="68"/>
  <c r="KW74" i="68"/>
  <c r="KW66" i="68"/>
  <c r="KW99" i="68"/>
  <c r="KW49" i="68"/>
  <c r="KW57" i="68"/>
  <c r="KW97" i="68"/>
  <c r="KW58" i="68"/>
  <c r="KW121" i="68"/>
  <c r="KW130" i="68"/>
  <c r="KW105" i="68"/>
  <c r="KW113" i="68"/>
  <c r="KW81" i="68"/>
  <c r="KW65" i="68"/>
  <c r="KW73" i="68"/>
  <c r="KW89" i="68"/>
  <c r="KW137" i="68"/>
  <c r="KW145" i="68"/>
  <c r="KW29" i="68"/>
  <c r="KW21" i="68"/>
  <c r="KX22" i="68"/>
  <c r="KX144" i="68" l="1"/>
  <c r="KX136" i="68"/>
  <c r="KX128" i="68"/>
  <c r="KX112" i="68"/>
  <c r="KX104" i="68"/>
  <c r="KX88" i="68"/>
  <c r="KX96" i="68"/>
  <c r="KX120" i="68"/>
  <c r="KX80" i="68"/>
  <c r="KX72" i="68"/>
  <c r="KX56" i="68"/>
  <c r="KX64" i="68"/>
  <c r="KX143" i="68"/>
  <c r="KX135" i="68"/>
  <c r="KX127" i="68"/>
  <c r="KX119" i="68"/>
  <c r="KX103" i="68"/>
  <c r="KX95" i="68"/>
  <c r="KX111" i="68"/>
  <c r="KX87" i="68"/>
  <c r="KX79" i="68"/>
  <c r="KX55" i="68"/>
  <c r="KX71" i="68"/>
  <c r="KX63" i="68"/>
  <c r="KX142" i="68"/>
  <c r="KX134" i="68"/>
  <c r="KX126" i="68"/>
  <c r="KX110" i="68"/>
  <c r="KX118" i="68"/>
  <c r="KX102" i="68"/>
  <c r="KX86" i="68"/>
  <c r="KX94" i="68"/>
  <c r="KX125" i="68"/>
  <c r="KX70" i="68"/>
  <c r="KX62" i="68"/>
  <c r="KX78" i="68"/>
  <c r="KX54" i="68"/>
  <c r="KX141" i="68"/>
  <c r="KX117" i="68"/>
  <c r="KX93" i="68"/>
  <c r="KX109" i="68"/>
  <c r="KX85" i="68"/>
  <c r="KX133" i="68"/>
  <c r="KX101" i="68"/>
  <c r="KX77" i="68"/>
  <c r="KX61" i="68"/>
  <c r="KX53" i="68"/>
  <c r="KX69" i="68"/>
  <c r="KX140" i="68"/>
  <c r="KX92" i="68"/>
  <c r="KX132" i="68"/>
  <c r="KX124" i="68"/>
  <c r="KX116" i="68"/>
  <c r="KX52" i="68"/>
  <c r="KX100" i="68"/>
  <c r="KX60" i="68"/>
  <c r="KX108" i="68"/>
  <c r="KX76" i="68"/>
  <c r="KX68" i="68"/>
  <c r="KX28" i="68"/>
  <c r="KX91" i="68"/>
  <c r="KX84" i="68"/>
  <c r="KX83" i="68"/>
  <c r="KX139" i="68"/>
  <c r="KX67" i="68"/>
  <c r="KX51" i="68"/>
  <c r="KX59" i="68"/>
  <c r="KX75" i="68"/>
  <c r="KX27" i="68"/>
  <c r="KX131" i="68"/>
  <c r="KX115" i="68"/>
  <c r="KX107" i="68"/>
  <c r="KX138" i="68"/>
  <c r="KX123" i="68"/>
  <c r="KX99" i="68"/>
  <c r="KX130" i="68"/>
  <c r="KX129" i="68"/>
  <c r="KX50" i="68"/>
  <c r="KX122" i="68"/>
  <c r="KX98" i="68"/>
  <c r="KX82" i="68"/>
  <c r="KX74" i="68"/>
  <c r="KX58" i="68"/>
  <c r="KX137" i="68"/>
  <c r="KX66" i="68"/>
  <c r="KX106" i="68"/>
  <c r="KX121" i="68"/>
  <c r="KX73" i="68"/>
  <c r="KX57" i="68"/>
  <c r="KX105" i="68"/>
  <c r="KX114" i="68"/>
  <c r="KX113" i="68"/>
  <c r="KX90" i="68"/>
  <c r="KX81" i="68"/>
  <c r="KX89" i="68"/>
  <c r="KX49" i="68"/>
  <c r="KX97" i="68"/>
  <c r="KX65" i="68"/>
  <c r="KX145" i="68"/>
  <c r="KX29" i="68"/>
  <c r="KY22" i="68"/>
  <c r="KX21" i="68"/>
  <c r="KY144" i="68" l="1"/>
  <c r="KY136" i="68"/>
  <c r="KY128" i="68"/>
  <c r="KY120" i="68"/>
  <c r="KY112" i="68"/>
  <c r="KY96" i="68"/>
  <c r="KY104" i="68"/>
  <c r="KY88" i="68"/>
  <c r="KY72" i="68"/>
  <c r="KY80" i="68"/>
  <c r="KY64" i="68"/>
  <c r="KY56" i="68"/>
  <c r="KY143" i="68"/>
  <c r="KY127" i="68"/>
  <c r="KY135" i="68"/>
  <c r="KY119" i="68"/>
  <c r="KY111" i="68"/>
  <c r="KY103" i="68"/>
  <c r="KY95" i="68"/>
  <c r="KY79" i="68"/>
  <c r="KY71" i="68"/>
  <c r="KY87" i="68"/>
  <c r="KY55" i="68"/>
  <c r="KY142" i="68"/>
  <c r="KY63" i="68"/>
  <c r="KY118" i="68"/>
  <c r="KY134" i="68"/>
  <c r="KY126" i="68"/>
  <c r="KY102" i="68"/>
  <c r="KY86" i="68"/>
  <c r="KY94" i="68"/>
  <c r="KY110" i="68"/>
  <c r="KY62" i="68"/>
  <c r="KY54" i="68"/>
  <c r="KY78" i="68"/>
  <c r="KY85" i="68"/>
  <c r="KY101" i="68"/>
  <c r="KY117" i="68"/>
  <c r="KY70" i="68"/>
  <c r="KY141" i="68"/>
  <c r="KY133" i="68"/>
  <c r="KY125" i="68"/>
  <c r="KY109" i="68"/>
  <c r="KY69" i="68"/>
  <c r="KY53" i="68"/>
  <c r="KY140" i="68"/>
  <c r="KY93" i="68"/>
  <c r="KY132" i="68"/>
  <c r="KY77" i="68"/>
  <c r="KY61" i="68"/>
  <c r="KY108" i="68"/>
  <c r="KY124" i="68"/>
  <c r="KY116" i="68"/>
  <c r="KY92" i="68"/>
  <c r="KY76" i="68"/>
  <c r="KY60" i="68"/>
  <c r="KY28" i="68"/>
  <c r="KY100" i="68"/>
  <c r="KY84" i="68"/>
  <c r="KY68" i="68"/>
  <c r="KY52" i="68"/>
  <c r="KY83" i="68"/>
  <c r="KY67" i="68"/>
  <c r="KY51" i="68"/>
  <c r="KY139" i="68"/>
  <c r="KY59" i="68"/>
  <c r="KY27" i="68"/>
  <c r="KY75" i="68"/>
  <c r="KY91" i="68"/>
  <c r="KY131" i="68"/>
  <c r="KY107" i="68"/>
  <c r="KY138" i="68"/>
  <c r="KY123" i="68"/>
  <c r="KY115" i="68"/>
  <c r="KY99" i="68"/>
  <c r="KY98" i="68"/>
  <c r="KY90" i="68"/>
  <c r="KY82" i="68"/>
  <c r="KY137" i="68"/>
  <c r="KY74" i="68"/>
  <c r="KY66" i="68"/>
  <c r="KY58" i="68"/>
  <c r="KY106" i="68"/>
  <c r="KY130" i="68"/>
  <c r="KY114" i="68"/>
  <c r="KY50" i="68"/>
  <c r="KY122" i="68"/>
  <c r="KY129" i="68"/>
  <c r="KY105" i="68"/>
  <c r="KY113" i="68"/>
  <c r="KY89" i="68"/>
  <c r="KY49" i="68"/>
  <c r="KY73" i="68"/>
  <c r="KY97" i="68"/>
  <c r="KY65" i="68"/>
  <c r="KY121" i="68"/>
  <c r="KY81" i="68"/>
  <c r="KY57" i="68"/>
  <c r="KY145" i="68"/>
  <c r="KY29" i="68"/>
  <c r="KY21" i="68"/>
  <c r="KZ22" i="68"/>
  <c r="KZ136" i="68" l="1"/>
  <c r="KZ144" i="68"/>
  <c r="KZ128" i="68"/>
  <c r="KZ120" i="68"/>
  <c r="KZ112" i="68"/>
  <c r="KZ96" i="68"/>
  <c r="KZ88" i="68"/>
  <c r="KZ104" i="68"/>
  <c r="KZ80" i="68"/>
  <c r="KZ72" i="68"/>
  <c r="KZ64" i="68"/>
  <c r="KZ56" i="68"/>
  <c r="KZ143" i="68"/>
  <c r="KZ127" i="68"/>
  <c r="KZ119" i="68"/>
  <c r="KZ135" i="68"/>
  <c r="KZ103" i="68"/>
  <c r="KZ111" i="68"/>
  <c r="KZ87" i="68"/>
  <c r="KZ79" i="68"/>
  <c r="KZ71" i="68"/>
  <c r="KZ95" i="68"/>
  <c r="KZ55" i="68"/>
  <c r="KZ142" i="68"/>
  <c r="KZ63" i="68"/>
  <c r="KZ126" i="68"/>
  <c r="KZ118" i="68"/>
  <c r="KZ134" i="68"/>
  <c r="KZ110" i="68"/>
  <c r="KZ94" i="68"/>
  <c r="KZ133" i="68"/>
  <c r="KZ86" i="68"/>
  <c r="KZ78" i="68"/>
  <c r="KZ141" i="68"/>
  <c r="KZ70" i="68"/>
  <c r="KZ54" i="68"/>
  <c r="KZ101" i="68"/>
  <c r="KZ93" i="68"/>
  <c r="KZ125" i="68"/>
  <c r="KZ117" i="68"/>
  <c r="KZ109" i="68"/>
  <c r="KZ85" i="68"/>
  <c r="KZ62" i="68"/>
  <c r="KZ132" i="68"/>
  <c r="KZ69" i="68"/>
  <c r="KZ124" i="68"/>
  <c r="KZ77" i="68"/>
  <c r="KZ61" i="68"/>
  <c r="KZ53" i="68"/>
  <c r="KZ102" i="68"/>
  <c r="KZ116" i="68"/>
  <c r="KZ140" i="68"/>
  <c r="KZ92" i="68"/>
  <c r="KZ84" i="68"/>
  <c r="KZ108" i="68"/>
  <c r="KZ60" i="68"/>
  <c r="KZ100" i="68"/>
  <c r="KZ76" i="68"/>
  <c r="KZ68" i="68"/>
  <c r="KZ28" i="68"/>
  <c r="KZ52" i="68"/>
  <c r="KZ83" i="68"/>
  <c r="KZ91" i="68"/>
  <c r="KZ59" i="68"/>
  <c r="KZ67" i="68"/>
  <c r="KZ139" i="68"/>
  <c r="KZ75" i="68"/>
  <c r="KZ27" i="68"/>
  <c r="KZ123" i="68"/>
  <c r="KZ115" i="68"/>
  <c r="KZ138" i="68"/>
  <c r="KZ51" i="68"/>
  <c r="KZ99" i="68"/>
  <c r="KZ130" i="68"/>
  <c r="KZ131" i="68"/>
  <c r="KZ66" i="68"/>
  <c r="KZ106" i="68"/>
  <c r="KZ50" i="68"/>
  <c r="KZ107" i="68"/>
  <c r="KZ114" i="68"/>
  <c r="KZ58" i="68"/>
  <c r="KZ122" i="68"/>
  <c r="KZ121" i="68"/>
  <c r="KZ98" i="68"/>
  <c r="KZ90" i="68"/>
  <c r="KZ82" i="68"/>
  <c r="KZ49" i="68"/>
  <c r="KZ137" i="68"/>
  <c r="KZ73" i="68"/>
  <c r="KZ97" i="68"/>
  <c r="KZ65" i="68"/>
  <c r="KZ89" i="68"/>
  <c r="KZ113" i="68"/>
  <c r="KZ81" i="68"/>
  <c r="KZ129" i="68"/>
  <c r="KZ105" i="68"/>
  <c r="KZ57" i="68"/>
  <c r="KZ74" i="68"/>
  <c r="KZ145" i="68"/>
  <c r="KZ29" i="68"/>
  <c r="LA22" i="68"/>
  <c r="KZ21" i="68"/>
  <c r="LA136" i="68" l="1"/>
  <c r="LA128" i="68"/>
  <c r="LA144" i="68"/>
  <c r="LA120" i="68"/>
  <c r="LA104" i="68"/>
  <c r="LA96" i="68"/>
  <c r="LA112" i="68"/>
  <c r="LA88" i="68"/>
  <c r="LA72" i="68"/>
  <c r="LA80" i="68"/>
  <c r="LA56" i="68"/>
  <c r="LA143" i="68"/>
  <c r="LA64" i="68"/>
  <c r="LA135" i="68"/>
  <c r="LA127" i="68"/>
  <c r="LA111" i="68"/>
  <c r="LA103" i="68"/>
  <c r="LA119" i="68"/>
  <c r="LA87" i="68"/>
  <c r="LA79" i="68"/>
  <c r="LA71" i="68"/>
  <c r="LA63" i="68"/>
  <c r="LA95" i="68"/>
  <c r="LA118" i="68"/>
  <c r="LA55" i="68"/>
  <c r="LA126" i="68"/>
  <c r="LA110" i="68"/>
  <c r="LA142" i="68"/>
  <c r="LA102" i="68"/>
  <c r="LA94" i="68"/>
  <c r="LA134" i="68"/>
  <c r="LA86" i="68"/>
  <c r="LA54" i="68"/>
  <c r="LA78" i="68"/>
  <c r="LA70" i="68"/>
  <c r="LA141" i="68"/>
  <c r="LA62" i="68"/>
  <c r="LA101" i="68"/>
  <c r="LA109" i="68"/>
  <c r="LA125" i="68"/>
  <c r="LA85" i="68"/>
  <c r="LA117" i="68"/>
  <c r="LA69" i="68"/>
  <c r="LA77" i="68"/>
  <c r="LA61" i="68"/>
  <c r="LA93" i="68"/>
  <c r="LA133" i="68"/>
  <c r="LA76" i="68"/>
  <c r="LA53" i="68"/>
  <c r="LA108" i="68"/>
  <c r="LA132" i="68"/>
  <c r="LA100" i="68"/>
  <c r="LA140" i="68"/>
  <c r="LA52" i="68"/>
  <c r="LA60" i="68"/>
  <c r="LA92" i="68"/>
  <c r="LA28" i="68"/>
  <c r="LA124" i="68"/>
  <c r="LA84" i="68"/>
  <c r="LA116" i="68"/>
  <c r="LA68" i="68"/>
  <c r="LA75" i="68"/>
  <c r="LA91" i="68"/>
  <c r="LA59" i="68"/>
  <c r="LA139" i="68"/>
  <c r="LA83" i="68"/>
  <c r="LA67" i="68"/>
  <c r="LA27" i="68"/>
  <c r="LA51" i="68"/>
  <c r="LA123" i="68"/>
  <c r="LA115" i="68"/>
  <c r="LA107" i="68"/>
  <c r="LA138" i="68"/>
  <c r="LA131" i="68"/>
  <c r="LA99" i="68"/>
  <c r="LA66" i="68"/>
  <c r="LA106" i="68"/>
  <c r="LA114" i="68"/>
  <c r="LA50" i="68"/>
  <c r="LA122" i="68"/>
  <c r="LA129" i="68"/>
  <c r="LA130" i="68"/>
  <c r="LA82" i="68"/>
  <c r="LA74" i="68"/>
  <c r="LA98" i="68"/>
  <c r="LA90" i="68"/>
  <c r="LA58" i="68"/>
  <c r="LA137" i="68"/>
  <c r="LA121" i="68"/>
  <c r="LA81" i="68"/>
  <c r="LA97" i="68"/>
  <c r="LA65" i="68"/>
  <c r="LA57" i="68"/>
  <c r="LA113" i="68"/>
  <c r="LA89" i="68"/>
  <c r="LA105" i="68"/>
  <c r="LA73" i="68"/>
  <c r="LA49" i="68"/>
  <c r="LA145" i="68"/>
  <c r="LA29" i="68"/>
  <c r="LB22" i="68"/>
  <c r="LA21" i="68"/>
  <c r="LB136" i="68" l="1"/>
  <c r="LB144" i="68"/>
  <c r="LB128" i="68"/>
  <c r="LB120" i="68"/>
  <c r="LB112" i="68"/>
  <c r="LB96" i="68"/>
  <c r="LB88" i="68"/>
  <c r="LB104" i="68"/>
  <c r="LB56" i="68"/>
  <c r="LB64" i="68"/>
  <c r="LB80" i="68"/>
  <c r="LB72" i="68"/>
  <c r="LB143" i="68"/>
  <c r="LB135" i="68"/>
  <c r="LB127" i="68"/>
  <c r="LB119" i="68"/>
  <c r="LB111" i="68"/>
  <c r="LB95" i="68"/>
  <c r="LB79" i="68"/>
  <c r="LB71" i="68"/>
  <c r="LB87" i="68"/>
  <c r="LB103" i="68"/>
  <c r="LB63" i="68"/>
  <c r="LB55" i="68"/>
  <c r="LB118" i="68"/>
  <c r="LB110" i="68"/>
  <c r="LB142" i="68"/>
  <c r="LB126" i="68"/>
  <c r="LB134" i="68"/>
  <c r="LB94" i="68"/>
  <c r="LB102" i="68"/>
  <c r="LB86" i="68"/>
  <c r="LB78" i="68"/>
  <c r="LB70" i="68"/>
  <c r="LB141" i="68"/>
  <c r="LB62" i="68"/>
  <c r="LB133" i="68"/>
  <c r="LB125" i="68"/>
  <c r="LB101" i="68"/>
  <c r="LB117" i="68"/>
  <c r="LB54" i="68"/>
  <c r="LB109" i="68"/>
  <c r="LB93" i="68"/>
  <c r="LB124" i="68"/>
  <c r="LB61" i="68"/>
  <c r="LB53" i="68"/>
  <c r="LB140" i="68"/>
  <c r="LB77" i="68"/>
  <c r="LB85" i="68"/>
  <c r="LB132" i="68"/>
  <c r="LB108" i="68"/>
  <c r="LB116" i="68"/>
  <c r="LB69" i="68"/>
  <c r="LB84" i="68"/>
  <c r="LB92" i="68"/>
  <c r="LB76" i="68"/>
  <c r="LB60" i="68"/>
  <c r="LB52" i="68"/>
  <c r="LB28" i="68"/>
  <c r="LB100" i="68"/>
  <c r="LB68" i="68"/>
  <c r="LB75" i="68"/>
  <c r="LB83" i="68"/>
  <c r="LB91" i="68"/>
  <c r="LB67" i="68"/>
  <c r="LB131" i="68"/>
  <c r="LB51" i="68"/>
  <c r="LB27" i="68"/>
  <c r="LB139" i="68"/>
  <c r="LB59" i="68"/>
  <c r="LB107" i="68"/>
  <c r="LB99" i="68"/>
  <c r="LB130" i="68"/>
  <c r="LB122" i="68"/>
  <c r="LB106" i="68"/>
  <c r="LB82" i="68"/>
  <c r="LB114" i="68"/>
  <c r="LB74" i="68"/>
  <c r="LB123" i="68"/>
  <c r="LB66" i="68"/>
  <c r="LB50" i="68"/>
  <c r="LB129" i="68"/>
  <c r="LB138" i="68"/>
  <c r="LB121" i="68"/>
  <c r="LB98" i="68"/>
  <c r="LB90" i="68"/>
  <c r="LB115" i="68"/>
  <c r="LB58" i="68"/>
  <c r="LB137" i="68"/>
  <c r="LB65" i="68"/>
  <c r="LB57" i="68"/>
  <c r="LB113" i="68"/>
  <c r="LB89" i="68"/>
  <c r="LB81" i="68"/>
  <c r="LB73" i="68"/>
  <c r="LB49" i="68"/>
  <c r="LB97" i="68"/>
  <c r="LB105" i="68"/>
  <c r="LB145" i="68"/>
  <c r="LB29" i="68"/>
  <c r="LB21" i="68"/>
  <c r="LC22" i="68"/>
  <c r="LC136" i="68" l="1"/>
  <c r="LC144" i="68"/>
  <c r="LC128" i="68"/>
  <c r="LC112" i="68"/>
  <c r="LC120" i="68"/>
  <c r="LC104" i="68"/>
  <c r="LC88" i="68"/>
  <c r="LC96" i="68"/>
  <c r="LC64" i="68"/>
  <c r="LC80" i="68"/>
  <c r="LC72" i="68"/>
  <c r="LC56" i="68"/>
  <c r="LC127" i="68"/>
  <c r="LC135" i="68"/>
  <c r="LC119" i="68"/>
  <c r="LC143" i="68"/>
  <c r="LC103" i="68"/>
  <c r="LC111" i="68"/>
  <c r="LC95" i="68"/>
  <c r="LC79" i="68"/>
  <c r="LC71" i="68"/>
  <c r="LC87" i="68"/>
  <c r="LC63" i="68"/>
  <c r="LC55" i="68"/>
  <c r="LC134" i="68"/>
  <c r="LC142" i="68"/>
  <c r="LC126" i="68"/>
  <c r="LC118" i="68"/>
  <c r="LC102" i="68"/>
  <c r="LC110" i="68"/>
  <c r="LC86" i="68"/>
  <c r="LC54" i="68"/>
  <c r="LC62" i="68"/>
  <c r="LC141" i="68"/>
  <c r="LC70" i="68"/>
  <c r="LC133" i="68"/>
  <c r="LC125" i="68"/>
  <c r="LC78" i="68"/>
  <c r="LC109" i="68"/>
  <c r="LC94" i="68"/>
  <c r="LC77" i="68"/>
  <c r="LC93" i="68"/>
  <c r="LC117" i="68"/>
  <c r="LC101" i="68"/>
  <c r="LC85" i="68"/>
  <c r="LC132" i="68"/>
  <c r="LC69" i="68"/>
  <c r="LC116" i="68"/>
  <c r="LC53" i="68"/>
  <c r="LC140" i="68"/>
  <c r="LC124" i="68"/>
  <c r="LC76" i="68"/>
  <c r="LC61" i="68"/>
  <c r="LC84" i="68"/>
  <c r="LC60" i="68"/>
  <c r="LC28" i="68"/>
  <c r="LC108" i="68"/>
  <c r="LC92" i="68"/>
  <c r="LC68" i="68"/>
  <c r="LC100" i="68"/>
  <c r="LC83" i="68"/>
  <c r="LC52" i="68"/>
  <c r="LC91" i="68"/>
  <c r="LC139" i="68"/>
  <c r="LC131" i="68"/>
  <c r="LC75" i="68"/>
  <c r="LC51" i="68"/>
  <c r="LC27" i="68"/>
  <c r="LC59" i="68"/>
  <c r="LC99" i="68"/>
  <c r="LC130" i="68"/>
  <c r="LC67" i="68"/>
  <c r="LC123" i="68"/>
  <c r="LC115" i="68"/>
  <c r="LC114" i="68"/>
  <c r="LC66" i="68"/>
  <c r="LC50" i="68"/>
  <c r="LC121" i="68"/>
  <c r="LC98" i="68"/>
  <c r="LC90" i="68"/>
  <c r="LC122" i="68"/>
  <c r="LC58" i="68"/>
  <c r="LC107" i="68"/>
  <c r="LC82" i="68"/>
  <c r="LC74" i="68"/>
  <c r="LC97" i="68"/>
  <c r="LC81" i="68"/>
  <c r="LC57" i="68"/>
  <c r="LC49" i="68"/>
  <c r="LC106" i="68"/>
  <c r="LC138" i="68"/>
  <c r="LC137" i="68"/>
  <c r="LC129" i="68"/>
  <c r="LC73" i="68"/>
  <c r="LC113" i="68"/>
  <c r="LC105" i="68"/>
  <c r="LC89" i="68"/>
  <c r="LC65" i="68"/>
  <c r="LC145" i="68"/>
  <c r="LC29" i="68"/>
  <c r="LD22" i="68"/>
  <c r="LC21" i="68"/>
  <c r="LD136" i="68" l="1"/>
  <c r="LD144" i="68"/>
  <c r="LD128" i="68"/>
  <c r="LD120" i="68"/>
  <c r="LD104" i="68"/>
  <c r="LD112" i="68"/>
  <c r="LD96" i="68"/>
  <c r="LD88" i="68"/>
  <c r="LD64" i="68"/>
  <c r="LD80" i="68"/>
  <c r="LD72" i="68"/>
  <c r="LD56" i="68"/>
  <c r="LD143" i="68"/>
  <c r="LD135" i="68"/>
  <c r="LD119" i="68"/>
  <c r="LD95" i="68"/>
  <c r="LD127" i="68"/>
  <c r="LD103" i="68"/>
  <c r="LD111" i="68"/>
  <c r="LD87" i="68"/>
  <c r="LD63" i="68"/>
  <c r="LD71" i="68"/>
  <c r="LD142" i="68"/>
  <c r="LD79" i="68"/>
  <c r="LD55" i="68"/>
  <c r="LD134" i="68"/>
  <c r="LD118" i="68"/>
  <c r="LD126" i="68"/>
  <c r="LD110" i="68"/>
  <c r="LD102" i="68"/>
  <c r="LD94" i="68"/>
  <c r="LD141" i="68"/>
  <c r="LD86" i="68"/>
  <c r="LD54" i="68"/>
  <c r="LD70" i="68"/>
  <c r="LD62" i="68"/>
  <c r="LD125" i="68"/>
  <c r="LD78" i="68"/>
  <c r="LD133" i="68"/>
  <c r="LD109" i="68"/>
  <c r="LD93" i="68"/>
  <c r="LD117" i="68"/>
  <c r="LD101" i="68"/>
  <c r="LD85" i="68"/>
  <c r="LD77" i="68"/>
  <c r="LD140" i="68"/>
  <c r="LD53" i="68"/>
  <c r="LD69" i="68"/>
  <c r="LD61" i="68"/>
  <c r="LD108" i="68"/>
  <c r="LD92" i="68"/>
  <c r="LD124" i="68"/>
  <c r="LD116" i="68"/>
  <c r="LD100" i="68"/>
  <c r="LD132" i="68"/>
  <c r="LD76" i="68"/>
  <c r="LD28" i="68"/>
  <c r="LD52" i="68"/>
  <c r="LD84" i="68"/>
  <c r="LD68" i="68"/>
  <c r="LD91" i="68"/>
  <c r="LD75" i="68"/>
  <c r="LD60" i="68"/>
  <c r="LD83" i="68"/>
  <c r="LD67" i="68"/>
  <c r="LD139" i="68"/>
  <c r="LD51" i="68"/>
  <c r="LD59" i="68"/>
  <c r="LD27" i="68"/>
  <c r="LD99" i="68"/>
  <c r="LD131" i="68"/>
  <c r="LD123" i="68"/>
  <c r="LD115" i="68"/>
  <c r="LD107" i="68"/>
  <c r="LD138" i="68"/>
  <c r="LD122" i="68"/>
  <c r="LD114" i="68"/>
  <c r="LD98" i="68"/>
  <c r="LD90" i="68"/>
  <c r="LD50" i="68"/>
  <c r="LD113" i="68"/>
  <c r="LD74" i="68"/>
  <c r="LD129" i="68"/>
  <c r="LD82" i="68"/>
  <c r="LD58" i="68"/>
  <c r="LD130" i="68"/>
  <c r="LD106" i="68"/>
  <c r="LD137" i="68"/>
  <c r="LD57" i="68"/>
  <c r="LD97" i="68"/>
  <c r="LD89" i="68"/>
  <c r="LD73" i="68"/>
  <c r="LD81" i="68"/>
  <c r="LD66" i="68"/>
  <c r="LD121" i="68"/>
  <c r="LD105" i="68"/>
  <c r="LD65" i="68"/>
  <c r="LD49" i="68"/>
  <c r="LD145" i="68"/>
  <c r="LD29" i="68"/>
  <c r="LE22" i="68"/>
  <c r="LD21" i="68"/>
  <c r="LE144" i="68" l="1"/>
  <c r="LE136" i="68"/>
  <c r="LE128" i="68"/>
  <c r="LE112" i="68"/>
  <c r="LE120" i="68"/>
  <c r="LE104" i="68"/>
  <c r="LE96" i="68"/>
  <c r="LE88" i="68"/>
  <c r="LE72" i="68"/>
  <c r="LE64" i="68"/>
  <c r="LE56" i="68"/>
  <c r="LE80" i="68"/>
  <c r="LE135" i="68"/>
  <c r="LE119" i="68"/>
  <c r="LE143" i="68"/>
  <c r="LE127" i="68"/>
  <c r="LE111" i="68"/>
  <c r="LE103" i="68"/>
  <c r="LE95" i="68"/>
  <c r="LE87" i="68"/>
  <c r="LE79" i="68"/>
  <c r="LE71" i="68"/>
  <c r="LE55" i="68"/>
  <c r="LE63" i="68"/>
  <c r="LE118" i="68"/>
  <c r="LE134" i="68"/>
  <c r="LE142" i="68"/>
  <c r="LE126" i="68"/>
  <c r="LE86" i="68"/>
  <c r="LE102" i="68"/>
  <c r="LE94" i="68"/>
  <c r="LE110" i="68"/>
  <c r="LE141" i="68"/>
  <c r="LE70" i="68"/>
  <c r="LE62" i="68"/>
  <c r="LE133" i="68"/>
  <c r="LE78" i="68"/>
  <c r="LE54" i="68"/>
  <c r="LE77" i="68"/>
  <c r="LE117" i="68"/>
  <c r="LE93" i="68"/>
  <c r="LE125" i="68"/>
  <c r="LE85" i="68"/>
  <c r="LE109" i="68"/>
  <c r="LE61" i="68"/>
  <c r="LE69" i="68"/>
  <c r="LE101" i="68"/>
  <c r="LE132" i="68"/>
  <c r="LE124" i="68"/>
  <c r="LE116" i="68"/>
  <c r="LE140" i="68"/>
  <c r="LE92" i="68"/>
  <c r="LE100" i="68"/>
  <c r="LE53" i="68"/>
  <c r="LE84" i="68"/>
  <c r="LE52" i="68"/>
  <c r="LE76" i="68"/>
  <c r="LE108" i="68"/>
  <c r="LE68" i="68"/>
  <c r="LE60" i="68"/>
  <c r="LE75" i="68"/>
  <c r="LE91" i="68"/>
  <c r="LE83" i="68"/>
  <c r="LE28" i="68"/>
  <c r="LE67" i="68"/>
  <c r="LE131" i="68"/>
  <c r="LE139" i="68"/>
  <c r="LE51" i="68"/>
  <c r="LE27" i="68"/>
  <c r="LE99" i="68"/>
  <c r="LE130" i="68"/>
  <c r="LE59" i="68"/>
  <c r="LE115" i="68"/>
  <c r="LE107" i="68"/>
  <c r="LE138" i="68"/>
  <c r="LE121" i="68"/>
  <c r="LE114" i="68"/>
  <c r="LE90" i="68"/>
  <c r="LE74" i="68"/>
  <c r="LE50" i="68"/>
  <c r="LE129" i="68"/>
  <c r="LE122" i="68"/>
  <c r="LE98" i="68"/>
  <c r="LE82" i="68"/>
  <c r="LE123" i="68"/>
  <c r="LE106" i="68"/>
  <c r="LE58" i="68"/>
  <c r="LE137" i="68"/>
  <c r="LE66" i="68"/>
  <c r="LE97" i="68"/>
  <c r="LE89" i="68"/>
  <c r="LE49" i="68"/>
  <c r="LE73" i="68"/>
  <c r="LE105" i="68"/>
  <c r="LE81" i="68"/>
  <c r="LE113" i="68"/>
  <c r="LE65" i="68"/>
  <c r="LE57" i="68"/>
  <c r="LE145" i="68"/>
  <c r="LE29" i="68"/>
  <c r="LF22" i="68"/>
  <c r="LE21" i="68"/>
  <c r="LF144" i="68" l="1"/>
  <c r="LF128" i="68"/>
  <c r="LF120" i="68"/>
  <c r="LF112" i="68"/>
  <c r="LF104" i="68"/>
  <c r="LF136" i="68"/>
  <c r="LF96" i="68"/>
  <c r="LF88" i="68"/>
  <c r="LF80" i="68"/>
  <c r="LF72" i="68"/>
  <c r="LF64" i="68"/>
  <c r="LF56" i="68"/>
  <c r="LF143" i="68"/>
  <c r="LF135" i="68"/>
  <c r="LF119" i="68"/>
  <c r="LF127" i="68"/>
  <c r="LF103" i="68"/>
  <c r="LF95" i="68"/>
  <c r="LF71" i="68"/>
  <c r="LF111" i="68"/>
  <c r="LF87" i="68"/>
  <c r="LF79" i="68"/>
  <c r="LF63" i="68"/>
  <c r="LF55" i="68"/>
  <c r="LF142" i="68"/>
  <c r="LF118" i="68"/>
  <c r="LF134" i="68"/>
  <c r="LF126" i="68"/>
  <c r="LF78" i="68"/>
  <c r="LF110" i="68"/>
  <c r="LF102" i="68"/>
  <c r="LF86" i="68"/>
  <c r="LF94" i="68"/>
  <c r="LF70" i="68"/>
  <c r="LF62" i="68"/>
  <c r="LF133" i="68"/>
  <c r="LF54" i="68"/>
  <c r="LF141" i="68"/>
  <c r="LF117" i="68"/>
  <c r="LF93" i="68"/>
  <c r="LF109" i="68"/>
  <c r="LF101" i="68"/>
  <c r="LF125" i="68"/>
  <c r="LF53" i="68"/>
  <c r="LF61" i="68"/>
  <c r="LF69" i="68"/>
  <c r="LF132" i="68"/>
  <c r="LF77" i="68"/>
  <c r="LF84" i="68"/>
  <c r="LF100" i="68"/>
  <c r="LF140" i="68"/>
  <c r="LF108" i="68"/>
  <c r="LF85" i="68"/>
  <c r="LF124" i="68"/>
  <c r="LF52" i="68"/>
  <c r="LF116" i="68"/>
  <c r="LF92" i="68"/>
  <c r="LF60" i="68"/>
  <c r="LF76" i="68"/>
  <c r="LF68" i="68"/>
  <c r="LF28" i="68"/>
  <c r="LF83" i="68"/>
  <c r="LF75" i="68"/>
  <c r="LF139" i="68"/>
  <c r="LF91" i="68"/>
  <c r="LF67" i="68"/>
  <c r="LF51" i="68"/>
  <c r="LF27" i="68"/>
  <c r="LF59" i="68"/>
  <c r="LF115" i="68"/>
  <c r="LF131" i="68"/>
  <c r="LF107" i="68"/>
  <c r="LF123" i="68"/>
  <c r="LF114" i="68"/>
  <c r="LF90" i="68"/>
  <c r="LF130" i="68"/>
  <c r="LF50" i="68"/>
  <c r="LF129" i="68"/>
  <c r="LF122" i="68"/>
  <c r="LF98" i="68"/>
  <c r="LF82" i="68"/>
  <c r="LF99" i="68"/>
  <c r="LF66" i="68"/>
  <c r="LF58" i="68"/>
  <c r="LF138" i="68"/>
  <c r="LF74" i="68"/>
  <c r="LF97" i="68"/>
  <c r="LF73" i="68"/>
  <c r="LF137" i="68"/>
  <c r="LF121" i="68"/>
  <c r="LF105" i="68"/>
  <c r="LF113" i="68"/>
  <c r="LF57" i="68"/>
  <c r="LF81" i="68"/>
  <c r="LF106" i="68"/>
  <c r="LF89" i="68"/>
  <c r="LF65" i="68"/>
  <c r="LF49" i="68"/>
  <c r="LF145" i="68"/>
  <c r="LF29" i="68"/>
  <c r="LG22" i="68"/>
  <c r="LF21" i="68"/>
  <c r="LG144" i="68" l="1"/>
  <c r="LG136" i="68"/>
  <c r="LG128" i="68"/>
  <c r="LG112" i="68"/>
  <c r="LG120" i="68"/>
  <c r="LG96" i="68"/>
  <c r="LG104" i="68"/>
  <c r="LG80" i="68"/>
  <c r="LG72" i="68"/>
  <c r="LG88" i="68"/>
  <c r="LG64" i="68"/>
  <c r="LG56" i="68"/>
  <c r="LG143" i="68"/>
  <c r="LG135" i="68"/>
  <c r="LG127" i="68"/>
  <c r="LG119" i="68"/>
  <c r="LG111" i="68"/>
  <c r="LG87" i="68"/>
  <c r="LG79" i="68"/>
  <c r="LG103" i="68"/>
  <c r="LG71" i="68"/>
  <c r="LG95" i="68"/>
  <c r="LG63" i="68"/>
  <c r="LG55" i="68"/>
  <c r="LG142" i="68"/>
  <c r="LG118" i="68"/>
  <c r="LG134" i="68"/>
  <c r="LG126" i="68"/>
  <c r="LG86" i="68"/>
  <c r="LG94" i="68"/>
  <c r="LG110" i="68"/>
  <c r="LG102" i="68"/>
  <c r="LG78" i="68"/>
  <c r="LG70" i="68"/>
  <c r="LG133" i="68"/>
  <c r="LG54" i="68"/>
  <c r="LG62" i="68"/>
  <c r="LG141" i="68"/>
  <c r="LG93" i="68"/>
  <c r="LG117" i="68"/>
  <c r="LG101" i="68"/>
  <c r="LG125" i="68"/>
  <c r="LG85" i="68"/>
  <c r="LG61" i="68"/>
  <c r="LG109" i="68"/>
  <c r="LG69" i="68"/>
  <c r="LG53" i="68"/>
  <c r="LG140" i="68"/>
  <c r="LG132" i="68"/>
  <c r="LG100" i="68"/>
  <c r="LG108" i="68"/>
  <c r="LG76" i="68"/>
  <c r="LG84" i="68"/>
  <c r="LG77" i="68"/>
  <c r="LG116" i="68"/>
  <c r="LG92" i="68"/>
  <c r="LG60" i="68"/>
  <c r="LG124" i="68"/>
  <c r="LG68" i="68"/>
  <c r="LG83" i="68"/>
  <c r="LG52" i="68"/>
  <c r="LG91" i="68"/>
  <c r="LG28" i="68"/>
  <c r="LG67" i="68"/>
  <c r="LG51" i="68"/>
  <c r="LG59" i="68"/>
  <c r="LG75" i="68"/>
  <c r="LG131" i="68"/>
  <c r="LG27" i="68"/>
  <c r="LG139" i="68"/>
  <c r="LG130" i="68"/>
  <c r="LG107" i="68"/>
  <c r="LG138" i="68"/>
  <c r="LG123" i="68"/>
  <c r="LG115" i="68"/>
  <c r="LG99" i="68"/>
  <c r="LG121" i="68"/>
  <c r="LG98" i="68"/>
  <c r="LG90" i="68"/>
  <c r="LG82" i="68"/>
  <c r="LG137" i="68"/>
  <c r="LG74" i="68"/>
  <c r="LG66" i="68"/>
  <c r="LG106" i="68"/>
  <c r="LG114" i="68"/>
  <c r="LG50" i="68"/>
  <c r="LG105" i="68"/>
  <c r="LG73" i="68"/>
  <c r="LG113" i="68"/>
  <c r="LG57" i="68"/>
  <c r="LG58" i="68"/>
  <c r="LG89" i="68"/>
  <c r="LG49" i="68"/>
  <c r="LG97" i="68"/>
  <c r="LG81" i="68"/>
  <c r="LG65" i="68"/>
  <c r="LG122" i="68"/>
  <c r="LG129" i="68"/>
  <c r="LG145" i="68"/>
  <c r="LG29" i="68"/>
  <c r="LG21" i="68"/>
  <c r="LH22" i="68"/>
  <c r="LH136" i="68" l="1"/>
  <c r="LH144" i="68"/>
  <c r="LH128" i="68"/>
  <c r="LH120" i="68"/>
  <c r="LH104" i="68"/>
  <c r="LH112" i="68"/>
  <c r="LH96" i="68"/>
  <c r="LH80" i="68"/>
  <c r="LH72" i="68"/>
  <c r="LH64" i="68"/>
  <c r="LH56" i="68"/>
  <c r="LH143" i="68"/>
  <c r="LH127" i="68"/>
  <c r="LH119" i="68"/>
  <c r="LH88" i="68"/>
  <c r="LH135" i="68"/>
  <c r="LH103" i="68"/>
  <c r="LH111" i="68"/>
  <c r="LH63" i="68"/>
  <c r="LH87" i="68"/>
  <c r="LH79" i="68"/>
  <c r="LH95" i="68"/>
  <c r="LH71" i="68"/>
  <c r="LH55" i="68"/>
  <c r="LH134" i="68"/>
  <c r="LH118" i="68"/>
  <c r="LH126" i="68"/>
  <c r="LH110" i="68"/>
  <c r="LH142" i="68"/>
  <c r="LH86" i="68"/>
  <c r="LH102" i="68"/>
  <c r="LH94" i="68"/>
  <c r="LH133" i="68"/>
  <c r="LH78" i="68"/>
  <c r="LH54" i="68"/>
  <c r="LH141" i="68"/>
  <c r="LH70" i="68"/>
  <c r="LH125" i="68"/>
  <c r="LH93" i="68"/>
  <c r="LH117" i="68"/>
  <c r="LH101" i="68"/>
  <c r="LH109" i="68"/>
  <c r="LH62" i="68"/>
  <c r="LH85" i="68"/>
  <c r="LH132" i="68"/>
  <c r="LH69" i="68"/>
  <c r="LH124" i="68"/>
  <c r="LH53" i="68"/>
  <c r="LH77" i="68"/>
  <c r="LH140" i="68"/>
  <c r="LH61" i="68"/>
  <c r="LH108" i="68"/>
  <c r="LH116" i="68"/>
  <c r="LH100" i="68"/>
  <c r="LH84" i="68"/>
  <c r="LH60" i="68"/>
  <c r="LH52" i="68"/>
  <c r="LH92" i="68"/>
  <c r="LH76" i="68"/>
  <c r="LH68" i="68"/>
  <c r="LH28" i="68"/>
  <c r="LH91" i="68"/>
  <c r="LH75" i="68"/>
  <c r="LH83" i="68"/>
  <c r="LH51" i="68"/>
  <c r="LH59" i="68"/>
  <c r="LH67" i="68"/>
  <c r="LH139" i="68"/>
  <c r="LH131" i="68"/>
  <c r="LH27" i="68"/>
  <c r="LH107" i="68"/>
  <c r="LH123" i="68"/>
  <c r="LH115" i="68"/>
  <c r="LH99" i="68"/>
  <c r="LH130" i="68"/>
  <c r="LH137" i="68"/>
  <c r="LH66" i="68"/>
  <c r="LH50" i="68"/>
  <c r="LH138" i="68"/>
  <c r="LH106" i="68"/>
  <c r="LH74" i="68"/>
  <c r="LH114" i="68"/>
  <c r="LH122" i="68"/>
  <c r="LH129" i="68"/>
  <c r="LH121" i="68"/>
  <c r="LH113" i="68"/>
  <c r="LH89" i="68"/>
  <c r="LH73" i="68"/>
  <c r="LH105" i="68"/>
  <c r="LH90" i="68"/>
  <c r="LH49" i="68"/>
  <c r="LH57" i="68"/>
  <c r="LH97" i="68"/>
  <c r="LH65" i="68"/>
  <c r="LH82" i="68"/>
  <c r="LH58" i="68"/>
  <c r="LH98" i="68"/>
  <c r="LH81" i="68"/>
  <c r="LH145" i="68"/>
  <c r="LH29" i="68"/>
  <c r="LI22" i="68"/>
  <c r="LH21" i="68"/>
  <c r="LI128" i="68" l="1"/>
  <c r="LI136" i="68"/>
  <c r="LI120" i="68"/>
  <c r="LI144" i="68"/>
  <c r="LI112" i="68"/>
  <c r="LI104" i="68"/>
  <c r="LI96" i="68"/>
  <c r="LI64" i="68"/>
  <c r="LI80" i="68"/>
  <c r="LI88" i="68"/>
  <c r="LI72" i="68"/>
  <c r="LI56" i="68"/>
  <c r="LI143" i="68"/>
  <c r="LI135" i="68"/>
  <c r="LI119" i="68"/>
  <c r="LI127" i="68"/>
  <c r="LI111" i="68"/>
  <c r="LI87" i="68"/>
  <c r="LI103" i="68"/>
  <c r="LI79" i="68"/>
  <c r="LI71" i="68"/>
  <c r="LI95" i="68"/>
  <c r="LI55" i="68"/>
  <c r="LI142" i="68"/>
  <c r="LI63" i="68"/>
  <c r="LI134" i="68"/>
  <c r="LI126" i="68"/>
  <c r="LI118" i="68"/>
  <c r="LI110" i="68"/>
  <c r="LI102" i="68"/>
  <c r="LI94" i="68"/>
  <c r="LI62" i="68"/>
  <c r="LI133" i="68"/>
  <c r="LI78" i="68"/>
  <c r="LI86" i="68"/>
  <c r="LI70" i="68"/>
  <c r="LI54" i="68"/>
  <c r="LI141" i="68"/>
  <c r="LI93" i="68"/>
  <c r="LI125" i="68"/>
  <c r="LI101" i="68"/>
  <c r="LI117" i="68"/>
  <c r="LI85" i="68"/>
  <c r="LI109" i="68"/>
  <c r="LI140" i="68"/>
  <c r="LI132" i="68"/>
  <c r="LI69" i="68"/>
  <c r="LI124" i="68"/>
  <c r="LI77" i="68"/>
  <c r="LI61" i="68"/>
  <c r="LI116" i="68"/>
  <c r="LI53" i="68"/>
  <c r="LI108" i="68"/>
  <c r="LI92" i="68"/>
  <c r="LI84" i="68"/>
  <c r="LI68" i="68"/>
  <c r="LI52" i="68"/>
  <c r="LI76" i="68"/>
  <c r="LI60" i="68"/>
  <c r="LI100" i="68"/>
  <c r="LI91" i="68"/>
  <c r="LI28" i="68"/>
  <c r="LI83" i="68"/>
  <c r="LI59" i="68"/>
  <c r="LI139" i="68"/>
  <c r="LI27" i="68"/>
  <c r="LI67" i="68"/>
  <c r="LI123" i="68"/>
  <c r="LI115" i="68"/>
  <c r="LI107" i="68"/>
  <c r="LI138" i="68"/>
  <c r="LI51" i="68"/>
  <c r="LI131" i="68"/>
  <c r="LI99" i="68"/>
  <c r="LI130" i="68"/>
  <c r="LI75" i="68"/>
  <c r="LI74" i="68"/>
  <c r="LI66" i="68"/>
  <c r="LI106" i="68"/>
  <c r="LI50" i="68"/>
  <c r="LI114" i="68"/>
  <c r="LI122" i="68"/>
  <c r="LI82" i="68"/>
  <c r="LI121" i="68"/>
  <c r="LI98" i="68"/>
  <c r="LI90" i="68"/>
  <c r="LI113" i="68"/>
  <c r="LI81" i="68"/>
  <c r="LI49" i="68"/>
  <c r="LI129" i="68"/>
  <c r="LI97" i="68"/>
  <c r="LI65" i="68"/>
  <c r="LI57" i="68"/>
  <c r="LI137" i="68"/>
  <c r="LI89" i="68"/>
  <c r="LI105" i="68"/>
  <c r="LI73" i="68"/>
  <c r="LI58" i="68"/>
  <c r="LI145" i="68"/>
  <c r="LI29" i="68"/>
  <c r="LJ22" i="68"/>
  <c r="LI21" i="68"/>
  <c r="LJ136" i="68" l="1"/>
  <c r="LJ128" i="68"/>
  <c r="LJ144" i="68"/>
  <c r="LJ120" i="68"/>
  <c r="LJ112" i="68"/>
  <c r="LJ104" i="68"/>
  <c r="LJ96" i="68"/>
  <c r="LJ80" i="68"/>
  <c r="LJ88" i="68"/>
  <c r="LJ72" i="68"/>
  <c r="LJ56" i="68"/>
  <c r="LJ64" i="68"/>
  <c r="LJ143" i="68"/>
  <c r="LJ135" i="68"/>
  <c r="LJ127" i="68"/>
  <c r="LJ103" i="68"/>
  <c r="LJ95" i="68"/>
  <c r="LJ111" i="68"/>
  <c r="LJ119" i="68"/>
  <c r="LJ79" i="68"/>
  <c r="LJ71" i="68"/>
  <c r="LJ87" i="68"/>
  <c r="LJ55" i="68"/>
  <c r="LJ118" i="68"/>
  <c r="LJ142" i="68"/>
  <c r="LJ63" i="68"/>
  <c r="LJ102" i="68"/>
  <c r="LJ94" i="68"/>
  <c r="LJ134" i="68"/>
  <c r="LJ126" i="68"/>
  <c r="LJ110" i="68"/>
  <c r="LJ86" i="68"/>
  <c r="LJ54" i="68"/>
  <c r="LJ78" i="68"/>
  <c r="LJ70" i="68"/>
  <c r="LJ62" i="68"/>
  <c r="LJ125" i="68"/>
  <c r="LJ109" i="68"/>
  <c r="LJ141" i="68"/>
  <c r="LJ101" i="68"/>
  <c r="LJ133" i="68"/>
  <c r="LJ117" i="68"/>
  <c r="LJ85" i="68"/>
  <c r="LJ69" i="68"/>
  <c r="LJ93" i="68"/>
  <c r="LJ53" i="68"/>
  <c r="LJ61" i="68"/>
  <c r="LJ77" i="68"/>
  <c r="LJ132" i="68"/>
  <c r="LJ76" i="68"/>
  <c r="LJ140" i="68"/>
  <c r="LJ108" i="68"/>
  <c r="LJ116" i="68"/>
  <c r="LJ100" i="68"/>
  <c r="LJ124" i="68"/>
  <c r="LJ92" i="68"/>
  <c r="LJ60" i="68"/>
  <c r="LJ84" i="68"/>
  <c r="LJ28" i="68"/>
  <c r="LJ68" i="68"/>
  <c r="LJ75" i="68"/>
  <c r="LJ91" i="68"/>
  <c r="LJ59" i="68"/>
  <c r="LJ67" i="68"/>
  <c r="LJ52" i="68"/>
  <c r="LJ51" i="68"/>
  <c r="LJ27" i="68"/>
  <c r="LJ131" i="68"/>
  <c r="LJ123" i="68"/>
  <c r="LJ115" i="68"/>
  <c r="LJ138" i="68"/>
  <c r="LJ107" i="68"/>
  <c r="LJ83" i="68"/>
  <c r="LJ99" i="68"/>
  <c r="LJ122" i="68"/>
  <c r="LJ106" i="68"/>
  <c r="LJ82" i="68"/>
  <c r="LJ114" i="68"/>
  <c r="LJ130" i="68"/>
  <c r="LJ50" i="68"/>
  <c r="LJ129" i="68"/>
  <c r="LJ139" i="68"/>
  <c r="LJ98" i="68"/>
  <c r="LJ90" i="68"/>
  <c r="LJ74" i="68"/>
  <c r="LJ66" i="68"/>
  <c r="LJ58" i="68"/>
  <c r="LJ137" i="68"/>
  <c r="LJ57" i="68"/>
  <c r="LJ81" i="68"/>
  <c r="LJ65" i="68"/>
  <c r="LJ121" i="68"/>
  <c r="LJ113" i="68"/>
  <c r="LJ89" i="68"/>
  <c r="LJ73" i="68"/>
  <c r="LJ49" i="68"/>
  <c r="LJ97" i="68"/>
  <c r="LJ105" i="68"/>
  <c r="LJ145" i="68"/>
  <c r="LJ29" i="68"/>
  <c r="LJ21" i="68"/>
  <c r="LK22" i="68"/>
  <c r="LK136" i="68" l="1"/>
  <c r="LK144" i="68"/>
  <c r="LK128" i="68"/>
  <c r="LK112" i="68"/>
  <c r="LK120" i="68"/>
  <c r="LK104" i="68"/>
  <c r="LK96" i="68"/>
  <c r="LK80" i="68"/>
  <c r="LK88" i="68"/>
  <c r="LK56" i="68"/>
  <c r="LK72" i="68"/>
  <c r="LK64" i="68"/>
  <c r="LK143" i="68"/>
  <c r="LK127" i="68"/>
  <c r="LK135" i="68"/>
  <c r="LK119" i="68"/>
  <c r="LK103" i="68"/>
  <c r="LK95" i="68"/>
  <c r="LK111" i="68"/>
  <c r="LK87" i="68"/>
  <c r="LK79" i="68"/>
  <c r="LK71" i="68"/>
  <c r="LK63" i="68"/>
  <c r="LK55" i="68"/>
  <c r="LK134" i="68"/>
  <c r="LK118" i="68"/>
  <c r="LK142" i="68"/>
  <c r="LK126" i="68"/>
  <c r="LK110" i="68"/>
  <c r="LK94" i="68"/>
  <c r="LK102" i="68"/>
  <c r="LK78" i="68"/>
  <c r="LK86" i="68"/>
  <c r="LK62" i="68"/>
  <c r="LK141" i="68"/>
  <c r="LK70" i="68"/>
  <c r="LK133" i="68"/>
  <c r="LK117" i="68"/>
  <c r="LK109" i="68"/>
  <c r="LK125" i="68"/>
  <c r="LK93" i="68"/>
  <c r="LK61" i="68"/>
  <c r="LK53" i="68"/>
  <c r="LK140" i="68"/>
  <c r="LK101" i="68"/>
  <c r="LK85" i="68"/>
  <c r="LK77" i="68"/>
  <c r="LK132" i="68"/>
  <c r="LK54" i="68"/>
  <c r="LK69" i="68"/>
  <c r="LK108" i="68"/>
  <c r="LK116" i="68"/>
  <c r="LK84" i="68"/>
  <c r="LK100" i="68"/>
  <c r="LK60" i="68"/>
  <c r="LK28" i="68"/>
  <c r="LK124" i="68"/>
  <c r="LK76" i="68"/>
  <c r="LK52" i="68"/>
  <c r="LK92" i="68"/>
  <c r="LK68" i="68"/>
  <c r="LK91" i="68"/>
  <c r="LK83" i="68"/>
  <c r="LK67" i="68"/>
  <c r="LK27" i="68"/>
  <c r="LK139" i="68"/>
  <c r="LK131" i="68"/>
  <c r="LK75" i="68"/>
  <c r="LK51" i="68"/>
  <c r="LK107" i="68"/>
  <c r="LK138" i="68"/>
  <c r="LK99" i="68"/>
  <c r="LK130" i="68"/>
  <c r="LK59" i="68"/>
  <c r="LK123" i="68"/>
  <c r="LK106" i="68"/>
  <c r="LK114" i="68"/>
  <c r="LK66" i="68"/>
  <c r="LK74" i="68"/>
  <c r="LK50" i="68"/>
  <c r="LK129" i="68"/>
  <c r="LK115" i="68"/>
  <c r="LK121" i="68"/>
  <c r="LK98" i="68"/>
  <c r="LK90" i="68"/>
  <c r="LK137" i="68"/>
  <c r="LK122" i="68"/>
  <c r="LK58" i="68"/>
  <c r="LK82" i="68"/>
  <c r="LK65" i="68"/>
  <c r="LK81" i="68"/>
  <c r="LK97" i="68"/>
  <c r="LK73" i="68"/>
  <c r="LK57" i="68"/>
  <c r="LK49" i="68"/>
  <c r="LK113" i="68"/>
  <c r="LK105" i="68"/>
  <c r="LK89" i="68"/>
  <c r="LK145" i="68"/>
  <c r="LK29" i="68"/>
  <c r="LK21" i="68"/>
  <c r="LL22" i="68"/>
  <c r="LL136" i="68" l="1"/>
  <c r="LL144" i="68"/>
  <c r="LL128" i="68"/>
  <c r="LL120" i="68"/>
  <c r="LL112" i="68"/>
  <c r="LL104" i="68"/>
  <c r="LL96" i="68"/>
  <c r="LL88" i="68"/>
  <c r="LL80" i="68"/>
  <c r="LL72" i="68"/>
  <c r="LL64" i="68"/>
  <c r="LL56" i="68"/>
  <c r="LL127" i="68"/>
  <c r="LL135" i="68"/>
  <c r="LL119" i="68"/>
  <c r="LL95" i="68"/>
  <c r="LL103" i="68"/>
  <c r="LL79" i="68"/>
  <c r="LL71" i="68"/>
  <c r="LL87" i="68"/>
  <c r="LL111" i="68"/>
  <c r="LL142" i="68"/>
  <c r="LL63" i="68"/>
  <c r="LL143" i="68"/>
  <c r="LL55" i="68"/>
  <c r="LL134" i="68"/>
  <c r="LL126" i="68"/>
  <c r="LL118" i="68"/>
  <c r="LL102" i="68"/>
  <c r="LL110" i="68"/>
  <c r="LL54" i="68"/>
  <c r="LL141" i="68"/>
  <c r="LL86" i="68"/>
  <c r="LL94" i="68"/>
  <c r="LL70" i="68"/>
  <c r="LL133" i="68"/>
  <c r="LL62" i="68"/>
  <c r="LL125" i="68"/>
  <c r="LL77" i="68"/>
  <c r="LL109" i="68"/>
  <c r="LL93" i="68"/>
  <c r="LL117" i="68"/>
  <c r="LL101" i="68"/>
  <c r="LL85" i="68"/>
  <c r="LL53" i="68"/>
  <c r="LL132" i="68"/>
  <c r="LL78" i="68"/>
  <c r="LL69" i="68"/>
  <c r="LL124" i="68"/>
  <c r="LL116" i="68"/>
  <c r="LL76" i="68"/>
  <c r="LL61" i="68"/>
  <c r="LL140" i="68"/>
  <c r="LL100" i="68"/>
  <c r="LL60" i="68"/>
  <c r="LL28" i="68"/>
  <c r="LL108" i="68"/>
  <c r="LL92" i="68"/>
  <c r="LL84" i="68"/>
  <c r="LL68" i="68"/>
  <c r="LL52" i="68"/>
  <c r="LL91" i="68"/>
  <c r="LL83" i="68"/>
  <c r="LL67" i="68"/>
  <c r="LL75" i="68"/>
  <c r="LL139" i="68"/>
  <c r="LL51" i="68"/>
  <c r="LL59" i="68"/>
  <c r="LL27" i="68"/>
  <c r="LL99" i="68"/>
  <c r="LL130" i="68"/>
  <c r="LL131" i="68"/>
  <c r="LL123" i="68"/>
  <c r="LL115" i="68"/>
  <c r="LL66" i="68"/>
  <c r="LL121" i="68"/>
  <c r="LL122" i="68"/>
  <c r="LL114" i="68"/>
  <c r="LL98" i="68"/>
  <c r="LL90" i="68"/>
  <c r="LL50" i="68"/>
  <c r="LL107" i="68"/>
  <c r="LL82" i="68"/>
  <c r="LL58" i="68"/>
  <c r="LL138" i="68"/>
  <c r="LL129" i="68"/>
  <c r="LL106" i="68"/>
  <c r="LL57" i="68"/>
  <c r="LL97" i="68"/>
  <c r="LL137" i="68"/>
  <c r="LL89" i="68"/>
  <c r="LL81" i="68"/>
  <c r="LL73" i="68"/>
  <c r="LL113" i="68"/>
  <c r="LL65" i="68"/>
  <c r="LL74" i="68"/>
  <c r="LL105" i="68"/>
  <c r="LL49" i="68"/>
  <c r="LL145" i="68"/>
  <c r="LL29" i="68"/>
  <c r="LM22" i="68"/>
  <c r="LL21" i="68"/>
  <c r="LM136" i="68" l="1"/>
  <c r="LM144" i="68"/>
  <c r="LM120" i="68"/>
  <c r="LM128" i="68"/>
  <c r="LM104" i="68"/>
  <c r="LM112" i="68"/>
  <c r="LM88" i="68"/>
  <c r="LM64" i="68"/>
  <c r="LM96" i="68"/>
  <c r="LM80" i="68"/>
  <c r="LM72" i="68"/>
  <c r="LM56" i="68"/>
  <c r="LM143" i="68"/>
  <c r="LM135" i="68"/>
  <c r="LM119" i="68"/>
  <c r="LM127" i="68"/>
  <c r="LM111" i="68"/>
  <c r="LM103" i="68"/>
  <c r="LM95" i="68"/>
  <c r="LM87" i="68"/>
  <c r="LM142" i="68"/>
  <c r="LM79" i="68"/>
  <c r="LM63" i="68"/>
  <c r="LM71" i="68"/>
  <c r="LM55" i="68"/>
  <c r="LM118" i="68"/>
  <c r="LM134" i="68"/>
  <c r="LM126" i="68"/>
  <c r="LM110" i="68"/>
  <c r="LM78" i="68"/>
  <c r="LM94" i="68"/>
  <c r="LM86" i="68"/>
  <c r="LM54" i="68"/>
  <c r="LM141" i="68"/>
  <c r="LM102" i="68"/>
  <c r="LM70" i="68"/>
  <c r="LM62" i="68"/>
  <c r="LM101" i="68"/>
  <c r="LM125" i="68"/>
  <c r="LM117" i="68"/>
  <c r="LM93" i="68"/>
  <c r="LM85" i="68"/>
  <c r="LM133" i="68"/>
  <c r="LM140" i="68"/>
  <c r="LM61" i="68"/>
  <c r="LM69" i="68"/>
  <c r="LM53" i="68"/>
  <c r="LM77" i="68"/>
  <c r="LM108" i="68"/>
  <c r="LM109" i="68"/>
  <c r="LM124" i="68"/>
  <c r="LM116" i="68"/>
  <c r="LM100" i="68"/>
  <c r="LM132" i="68"/>
  <c r="LM28" i="68"/>
  <c r="LM84" i="68"/>
  <c r="LM52" i="68"/>
  <c r="LM76" i="68"/>
  <c r="LM92" i="68"/>
  <c r="LM75" i="68"/>
  <c r="LM60" i="68"/>
  <c r="LM68" i="68"/>
  <c r="LM59" i="68"/>
  <c r="LM91" i="68"/>
  <c r="LM51" i="68"/>
  <c r="LM139" i="68"/>
  <c r="LM67" i="68"/>
  <c r="LM83" i="68"/>
  <c r="LM27" i="68"/>
  <c r="LM123" i="68"/>
  <c r="LM99" i="68"/>
  <c r="LM131" i="68"/>
  <c r="LM115" i="68"/>
  <c r="LM107" i="68"/>
  <c r="LM138" i="68"/>
  <c r="LM130" i="68"/>
  <c r="LM114" i="68"/>
  <c r="LM90" i="68"/>
  <c r="LM50" i="68"/>
  <c r="LM129" i="68"/>
  <c r="LM122" i="68"/>
  <c r="LM74" i="68"/>
  <c r="LM98" i="68"/>
  <c r="LM82" i="68"/>
  <c r="LM106" i="68"/>
  <c r="LM58" i="68"/>
  <c r="LM137" i="68"/>
  <c r="LM97" i="68"/>
  <c r="LM89" i="68"/>
  <c r="LM73" i="68"/>
  <c r="LM49" i="68"/>
  <c r="LM66" i="68"/>
  <c r="LM121" i="68"/>
  <c r="LM81" i="68"/>
  <c r="LM105" i="68"/>
  <c r="LM113" i="68"/>
  <c r="LM65" i="68"/>
  <c r="LM57" i="68"/>
  <c r="LM145" i="68"/>
  <c r="LM29" i="68"/>
  <c r="LN22" i="68"/>
  <c r="LM21" i="68"/>
  <c r="LN144" i="68" l="1"/>
  <c r="LN136" i="68"/>
  <c r="LN128" i="68"/>
  <c r="LN112" i="68"/>
  <c r="LN120" i="68"/>
  <c r="LN104" i="68"/>
  <c r="LN96" i="68"/>
  <c r="LN80" i="68"/>
  <c r="LN88" i="68"/>
  <c r="LN72" i="68"/>
  <c r="LN56" i="68"/>
  <c r="LN64" i="68"/>
  <c r="LN127" i="68"/>
  <c r="LN119" i="68"/>
  <c r="LN143" i="68"/>
  <c r="LN135" i="68"/>
  <c r="LN111" i="68"/>
  <c r="LN103" i="68"/>
  <c r="LN95" i="68"/>
  <c r="LN71" i="68"/>
  <c r="LN87" i="68"/>
  <c r="LN79" i="68"/>
  <c r="LN55" i="68"/>
  <c r="LN63" i="68"/>
  <c r="LN118" i="68"/>
  <c r="LN142" i="68"/>
  <c r="LN134" i="68"/>
  <c r="LN126" i="68"/>
  <c r="LN110" i="68"/>
  <c r="LN102" i="68"/>
  <c r="LN86" i="68"/>
  <c r="LN94" i="68"/>
  <c r="LN141" i="68"/>
  <c r="LN125" i="68"/>
  <c r="LN78" i="68"/>
  <c r="LN70" i="68"/>
  <c r="LN62" i="68"/>
  <c r="LN133" i="68"/>
  <c r="LN54" i="68"/>
  <c r="LN93" i="68"/>
  <c r="LN117" i="68"/>
  <c r="LN109" i="68"/>
  <c r="LN85" i="68"/>
  <c r="LN101" i="68"/>
  <c r="LN53" i="68"/>
  <c r="LN140" i="68"/>
  <c r="LN61" i="68"/>
  <c r="LN69" i="68"/>
  <c r="LN132" i="68"/>
  <c r="LN124" i="68"/>
  <c r="LN116" i="68"/>
  <c r="LN77" i="68"/>
  <c r="LN92" i="68"/>
  <c r="LN100" i="68"/>
  <c r="LN84" i="68"/>
  <c r="LN52" i="68"/>
  <c r="LN108" i="68"/>
  <c r="LN60" i="68"/>
  <c r="LN75" i="68"/>
  <c r="LN76" i="68"/>
  <c r="LN68" i="68"/>
  <c r="LN91" i="68"/>
  <c r="LN83" i="68"/>
  <c r="LN28" i="68"/>
  <c r="LN139" i="68"/>
  <c r="LN67" i="68"/>
  <c r="LN51" i="68"/>
  <c r="LN99" i="68"/>
  <c r="LN130" i="68"/>
  <c r="LN59" i="68"/>
  <c r="LN27" i="68"/>
  <c r="LN115" i="68"/>
  <c r="LN131" i="68"/>
  <c r="LN107" i="68"/>
  <c r="LN138" i="68"/>
  <c r="LN106" i="68"/>
  <c r="LN121" i="68"/>
  <c r="LN114" i="68"/>
  <c r="LN90" i="68"/>
  <c r="LN74" i="68"/>
  <c r="LN129" i="68"/>
  <c r="LN123" i="68"/>
  <c r="LN50" i="68"/>
  <c r="LN122" i="68"/>
  <c r="LN98" i="68"/>
  <c r="LN82" i="68"/>
  <c r="LN137" i="68"/>
  <c r="LN66" i="68"/>
  <c r="LN58" i="68"/>
  <c r="LN97" i="68"/>
  <c r="LN65" i="68"/>
  <c r="LN73" i="68"/>
  <c r="LN49" i="68"/>
  <c r="LN57" i="68"/>
  <c r="LN105" i="68"/>
  <c r="LN89" i="68"/>
  <c r="LN113" i="68"/>
  <c r="LN81" i="68"/>
  <c r="LN145" i="68"/>
  <c r="LN29" i="68"/>
  <c r="LO22" i="68"/>
  <c r="LN21" i="68"/>
  <c r="LO144" i="68" l="1"/>
  <c r="LO136" i="68"/>
  <c r="LO112" i="68"/>
  <c r="LO128" i="68"/>
  <c r="LO104" i="68"/>
  <c r="LO120" i="68"/>
  <c r="LO88" i="68"/>
  <c r="LO72" i="68"/>
  <c r="LO96" i="68"/>
  <c r="LO64" i="68"/>
  <c r="LO80" i="68"/>
  <c r="LO56" i="68"/>
  <c r="LO143" i="68"/>
  <c r="LO135" i="68"/>
  <c r="LO127" i="68"/>
  <c r="LO119" i="68"/>
  <c r="LO103" i="68"/>
  <c r="LO95" i="68"/>
  <c r="LO111" i="68"/>
  <c r="LO87" i="68"/>
  <c r="LO79" i="68"/>
  <c r="LO55" i="68"/>
  <c r="LO142" i="68"/>
  <c r="LO71" i="68"/>
  <c r="LO126" i="68"/>
  <c r="LO118" i="68"/>
  <c r="LO134" i="68"/>
  <c r="LO63" i="68"/>
  <c r="LO102" i="68"/>
  <c r="LO86" i="68"/>
  <c r="LO110" i="68"/>
  <c r="LO70" i="68"/>
  <c r="LO94" i="68"/>
  <c r="LO62" i="68"/>
  <c r="LO54" i="68"/>
  <c r="LO141" i="68"/>
  <c r="LO117" i="68"/>
  <c r="LO109" i="68"/>
  <c r="LO78" i="68"/>
  <c r="LO125" i="68"/>
  <c r="LO85" i="68"/>
  <c r="LO101" i="68"/>
  <c r="LO133" i="68"/>
  <c r="LO77" i="68"/>
  <c r="LO61" i="68"/>
  <c r="LO69" i="68"/>
  <c r="LO53" i="68"/>
  <c r="LO93" i="68"/>
  <c r="LO140" i="68"/>
  <c r="LO92" i="68"/>
  <c r="LO124" i="68"/>
  <c r="LO116" i="68"/>
  <c r="LO52" i="68"/>
  <c r="LO28" i="68"/>
  <c r="LO132" i="68"/>
  <c r="LO76" i="68"/>
  <c r="LO60" i="68"/>
  <c r="LO100" i="68"/>
  <c r="LO84" i="68"/>
  <c r="LO91" i="68"/>
  <c r="LO108" i="68"/>
  <c r="LO68" i="68"/>
  <c r="LO139" i="68"/>
  <c r="LO67" i="68"/>
  <c r="LO51" i="68"/>
  <c r="LO83" i="68"/>
  <c r="LO59" i="68"/>
  <c r="LO75" i="68"/>
  <c r="LO131" i="68"/>
  <c r="LO130" i="68"/>
  <c r="LO107" i="68"/>
  <c r="LO27" i="68"/>
  <c r="LO123" i="68"/>
  <c r="LO115" i="68"/>
  <c r="LO99" i="68"/>
  <c r="LO138" i="68"/>
  <c r="LO122" i="68"/>
  <c r="LO129" i="68"/>
  <c r="LO98" i="68"/>
  <c r="LO90" i="68"/>
  <c r="LO82" i="68"/>
  <c r="LO137" i="68"/>
  <c r="LO74" i="68"/>
  <c r="LO66" i="68"/>
  <c r="LO58" i="68"/>
  <c r="LO106" i="68"/>
  <c r="LO73" i="68"/>
  <c r="LO49" i="68"/>
  <c r="LO114" i="68"/>
  <c r="LO57" i="68"/>
  <c r="LO105" i="68"/>
  <c r="LO113" i="68"/>
  <c r="LO89" i="68"/>
  <c r="LO81" i="68"/>
  <c r="LO50" i="68"/>
  <c r="LO121" i="68"/>
  <c r="LO97" i="68"/>
  <c r="LO65" i="68"/>
  <c r="LO145" i="68"/>
  <c r="LO29" i="68"/>
  <c r="LO21" i="68"/>
  <c r="LP22" i="68"/>
  <c r="LP136" i="68" l="1"/>
  <c r="LP144" i="68"/>
  <c r="LP128" i="68"/>
  <c r="LP120" i="68"/>
  <c r="LP112" i="68"/>
  <c r="LP96" i="68"/>
  <c r="LP104" i="68"/>
  <c r="LP72" i="68"/>
  <c r="LP88" i="68"/>
  <c r="LP56" i="68"/>
  <c r="LP80" i="68"/>
  <c r="LP64" i="68"/>
  <c r="LP143" i="68"/>
  <c r="LP127" i="68"/>
  <c r="LP119" i="68"/>
  <c r="LP103" i="68"/>
  <c r="LP111" i="68"/>
  <c r="LP95" i="68"/>
  <c r="LP135" i="68"/>
  <c r="LP87" i="68"/>
  <c r="LP79" i="68"/>
  <c r="LP71" i="68"/>
  <c r="LP55" i="68"/>
  <c r="LP142" i="68"/>
  <c r="LP63" i="68"/>
  <c r="LP134" i="68"/>
  <c r="LP118" i="68"/>
  <c r="LP126" i="68"/>
  <c r="LP110" i="68"/>
  <c r="LP86" i="68"/>
  <c r="LP102" i="68"/>
  <c r="LP94" i="68"/>
  <c r="LP133" i="68"/>
  <c r="LP78" i="68"/>
  <c r="LP141" i="68"/>
  <c r="LP85" i="68"/>
  <c r="LP70" i="68"/>
  <c r="LP109" i="68"/>
  <c r="LP93" i="68"/>
  <c r="LP125" i="68"/>
  <c r="LP117" i="68"/>
  <c r="LP62" i="68"/>
  <c r="LP54" i="68"/>
  <c r="LP101" i="68"/>
  <c r="LP61" i="68"/>
  <c r="LP132" i="68"/>
  <c r="LP69" i="68"/>
  <c r="LP53" i="68"/>
  <c r="LP77" i="68"/>
  <c r="LP140" i="68"/>
  <c r="LP84" i="68"/>
  <c r="LP108" i="68"/>
  <c r="LP116" i="68"/>
  <c r="LP92" i="68"/>
  <c r="LP124" i="68"/>
  <c r="LP60" i="68"/>
  <c r="LP100" i="68"/>
  <c r="LP52" i="68"/>
  <c r="LP83" i="68"/>
  <c r="LP76" i="68"/>
  <c r="LP28" i="68"/>
  <c r="LP91" i="68"/>
  <c r="LP67" i="68"/>
  <c r="LP51" i="68"/>
  <c r="LP139" i="68"/>
  <c r="LP59" i="68"/>
  <c r="LP75" i="68"/>
  <c r="LP68" i="68"/>
  <c r="LP27" i="68"/>
  <c r="LP107" i="68"/>
  <c r="LP123" i="68"/>
  <c r="LP115" i="68"/>
  <c r="LP138" i="68"/>
  <c r="LP98" i="68"/>
  <c r="LP90" i="68"/>
  <c r="LP82" i="68"/>
  <c r="LP99" i="68"/>
  <c r="LP130" i="68"/>
  <c r="LP137" i="68"/>
  <c r="LP66" i="68"/>
  <c r="LP50" i="68"/>
  <c r="LP106" i="68"/>
  <c r="LP131" i="68"/>
  <c r="LP114" i="68"/>
  <c r="LP58" i="68"/>
  <c r="LP122" i="68"/>
  <c r="LP129" i="68"/>
  <c r="LP105" i="68"/>
  <c r="LP57" i="68"/>
  <c r="LP113" i="68"/>
  <c r="LP89" i="68"/>
  <c r="LP49" i="68"/>
  <c r="LP97" i="68"/>
  <c r="LP65" i="68"/>
  <c r="LP74" i="68"/>
  <c r="LP81" i="68"/>
  <c r="LP73" i="68"/>
  <c r="LP121" i="68"/>
  <c r="LP145" i="68"/>
  <c r="LP29" i="68"/>
  <c r="LQ22" i="68"/>
  <c r="LP21" i="68"/>
  <c r="LQ128" i="68" l="1"/>
  <c r="LQ144" i="68"/>
  <c r="LQ120" i="68"/>
  <c r="LQ136" i="68"/>
  <c r="LQ112" i="68"/>
  <c r="LQ104" i="68"/>
  <c r="LQ96" i="68"/>
  <c r="LQ88" i="68"/>
  <c r="LQ80" i="68"/>
  <c r="LQ72" i="68"/>
  <c r="LQ64" i="68"/>
  <c r="LQ56" i="68"/>
  <c r="LQ143" i="68"/>
  <c r="LQ135" i="68"/>
  <c r="LQ119" i="68"/>
  <c r="LQ95" i="68"/>
  <c r="LQ111" i="68"/>
  <c r="LQ127" i="68"/>
  <c r="LQ103" i="68"/>
  <c r="LQ87" i="68"/>
  <c r="LQ79" i="68"/>
  <c r="LQ63" i="68"/>
  <c r="LQ55" i="68"/>
  <c r="LQ71" i="68"/>
  <c r="LQ142" i="68"/>
  <c r="LQ110" i="68"/>
  <c r="LQ134" i="68"/>
  <c r="LQ118" i="68"/>
  <c r="LQ126" i="68"/>
  <c r="LQ86" i="68"/>
  <c r="LQ94" i="68"/>
  <c r="LQ102" i="68"/>
  <c r="LQ62" i="68"/>
  <c r="LQ133" i="68"/>
  <c r="LQ54" i="68"/>
  <c r="LQ78" i="68"/>
  <c r="LQ70" i="68"/>
  <c r="LQ141" i="68"/>
  <c r="LQ125" i="68"/>
  <c r="LQ93" i="68"/>
  <c r="LQ117" i="68"/>
  <c r="LQ109" i="68"/>
  <c r="LQ101" i="68"/>
  <c r="LQ53" i="68"/>
  <c r="LQ140" i="68"/>
  <c r="LQ132" i="68"/>
  <c r="LQ69" i="68"/>
  <c r="LQ77" i="68"/>
  <c r="LQ61" i="68"/>
  <c r="LQ85" i="68"/>
  <c r="LQ116" i="68"/>
  <c r="LQ124" i="68"/>
  <c r="LQ100" i="68"/>
  <c r="LQ108" i="68"/>
  <c r="LQ52" i="68"/>
  <c r="LQ92" i="68"/>
  <c r="LQ76" i="68"/>
  <c r="LQ60" i="68"/>
  <c r="LQ28" i="68"/>
  <c r="LQ84" i="68"/>
  <c r="LQ75" i="68"/>
  <c r="LQ83" i="68"/>
  <c r="LQ51" i="68"/>
  <c r="LQ59" i="68"/>
  <c r="LQ27" i="68"/>
  <c r="LQ91" i="68"/>
  <c r="LQ67" i="68"/>
  <c r="LQ139" i="68"/>
  <c r="LQ131" i="68"/>
  <c r="LQ68" i="68"/>
  <c r="LQ123" i="68"/>
  <c r="LQ115" i="68"/>
  <c r="LQ107" i="68"/>
  <c r="LQ99" i="68"/>
  <c r="LQ130" i="68"/>
  <c r="LQ138" i="68"/>
  <c r="LQ137" i="68"/>
  <c r="LQ66" i="68"/>
  <c r="LQ50" i="68"/>
  <c r="LQ106" i="68"/>
  <c r="LQ114" i="68"/>
  <c r="LQ74" i="68"/>
  <c r="LQ122" i="68"/>
  <c r="LQ58" i="68"/>
  <c r="LQ129" i="68"/>
  <c r="LQ82" i="68"/>
  <c r="LQ121" i="68"/>
  <c r="LQ81" i="68"/>
  <c r="LQ49" i="68"/>
  <c r="LQ57" i="68"/>
  <c r="LQ97" i="68"/>
  <c r="LQ65" i="68"/>
  <c r="LQ98" i="68"/>
  <c r="LQ73" i="68"/>
  <c r="LQ113" i="68"/>
  <c r="LQ89" i="68"/>
  <c r="LQ90" i="68"/>
  <c r="LQ105" i="68"/>
  <c r="LQ145" i="68"/>
  <c r="LQ29" i="68"/>
  <c r="LR22" i="68"/>
  <c r="LQ21" i="68"/>
  <c r="LR144" i="68" l="1"/>
  <c r="LR128" i="68"/>
  <c r="LR136" i="68"/>
  <c r="LR120" i="68"/>
  <c r="LR112" i="68"/>
  <c r="LR104" i="68"/>
  <c r="LR88" i="68"/>
  <c r="LR96" i="68"/>
  <c r="LR72" i="68"/>
  <c r="LR80" i="68"/>
  <c r="LR56" i="68"/>
  <c r="LR64" i="68"/>
  <c r="LR143" i="68"/>
  <c r="LR135" i="68"/>
  <c r="LR127" i="68"/>
  <c r="LR119" i="68"/>
  <c r="LR103" i="68"/>
  <c r="LR111" i="68"/>
  <c r="LR79" i="68"/>
  <c r="LR71" i="68"/>
  <c r="LR87" i="68"/>
  <c r="LR55" i="68"/>
  <c r="LR142" i="68"/>
  <c r="LR63" i="68"/>
  <c r="LR95" i="68"/>
  <c r="LR134" i="68"/>
  <c r="LR126" i="68"/>
  <c r="LR118" i="68"/>
  <c r="LR110" i="68"/>
  <c r="LR102" i="68"/>
  <c r="LR94" i="68"/>
  <c r="LR62" i="68"/>
  <c r="LR133" i="68"/>
  <c r="LR125" i="68"/>
  <c r="LR54" i="68"/>
  <c r="LR78" i="68"/>
  <c r="LR86" i="68"/>
  <c r="LR70" i="68"/>
  <c r="LR141" i="68"/>
  <c r="LR93" i="68"/>
  <c r="LR101" i="68"/>
  <c r="LR117" i="68"/>
  <c r="LR77" i="68"/>
  <c r="LR109" i="68"/>
  <c r="LR85" i="68"/>
  <c r="LR132" i="68"/>
  <c r="LR69" i="68"/>
  <c r="LR53" i="68"/>
  <c r="LR124" i="68"/>
  <c r="LR61" i="68"/>
  <c r="LR140" i="68"/>
  <c r="LR108" i="68"/>
  <c r="LR92" i="68"/>
  <c r="LR84" i="68"/>
  <c r="LR116" i="68"/>
  <c r="LR76" i="68"/>
  <c r="LR60" i="68"/>
  <c r="LR100" i="68"/>
  <c r="LR52" i="68"/>
  <c r="LR91" i="68"/>
  <c r="LR83" i="68"/>
  <c r="LR68" i="68"/>
  <c r="LR139" i="68"/>
  <c r="LR59" i="68"/>
  <c r="LR28" i="68"/>
  <c r="LR67" i="68"/>
  <c r="LR75" i="68"/>
  <c r="LR131" i="68"/>
  <c r="LR51" i="68"/>
  <c r="LR123" i="68"/>
  <c r="LR115" i="68"/>
  <c r="LR138" i="68"/>
  <c r="LR107" i="68"/>
  <c r="LR27" i="68"/>
  <c r="LR99" i="68"/>
  <c r="LR130" i="68"/>
  <c r="LR122" i="68"/>
  <c r="LR74" i="68"/>
  <c r="LR106" i="68"/>
  <c r="LR82" i="68"/>
  <c r="LR66" i="68"/>
  <c r="LR50" i="68"/>
  <c r="LR114" i="68"/>
  <c r="LR121" i="68"/>
  <c r="LR98" i="68"/>
  <c r="LR90" i="68"/>
  <c r="LR113" i="68"/>
  <c r="LR137" i="68"/>
  <c r="LR81" i="68"/>
  <c r="LR58" i="68"/>
  <c r="LR65" i="68"/>
  <c r="LR129" i="68"/>
  <c r="LR89" i="68"/>
  <c r="LR73" i="68"/>
  <c r="LR97" i="68"/>
  <c r="LR57" i="68"/>
  <c r="LR105" i="68"/>
  <c r="LR49" i="68"/>
  <c r="LR145" i="68"/>
  <c r="LR29" i="68"/>
  <c r="LR21" i="68"/>
  <c r="LS22" i="68"/>
  <c r="LS136" i="68" l="1"/>
  <c r="LS128" i="68"/>
  <c r="LS120" i="68"/>
  <c r="LS112" i="68"/>
  <c r="LS144" i="68"/>
  <c r="LS104" i="68"/>
  <c r="LS80" i="68"/>
  <c r="LS96" i="68"/>
  <c r="LS72" i="68"/>
  <c r="LS64" i="68"/>
  <c r="LS88" i="68"/>
  <c r="LS56" i="68"/>
  <c r="LS143" i="68"/>
  <c r="LS127" i="68"/>
  <c r="LS135" i="68"/>
  <c r="LS95" i="68"/>
  <c r="LS103" i="68"/>
  <c r="LS119" i="68"/>
  <c r="LS111" i="68"/>
  <c r="LS79" i="68"/>
  <c r="LS71" i="68"/>
  <c r="LS87" i="68"/>
  <c r="LS126" i="68"/>
  <c r="LS63" i="68"/>
  <c r="LS134" i="68"/>
  <c r="LS118" i="68"/>
  <c r="LS142" i="68"/>
  <c r="LS55" i="68"/>
  <c r="LS110" i="68"/>
  <c r="LS102" i="68"/>
  <c r="LS94" i="68"/>
  <c r="LS86" i="68"/>
  <c r="LS125" i="68"/>
  <c r="LS78" i="68"/>
  <c r="LS54" i="68"/>
  <c r="LS62" i="68"/>
  <c r="LS109" i="68"/>
  <c r="LS101" i="68"/>
  <c r="LS85" i="68"/>
  <c r="LS70" i="68"/>
  <c r="LS141" i="68"/>
  <c r="LS133" i="68"/>
  <c r="LS93" i="68"/>
  <c r="LS69" i="68"/>
  <c r="LS61" i="68"/>
  <c r="LS53" i="68"/>
  <c r="LS140" i="68"/>
  <c r="LS117" i="68"/>
  <c r="LS77" i="68"/>
  <c r="LS76" i="68"/>
  <c r="LS108" i="68"/>
  <c r="LS132" i="68"/>
  <c r="LS116" i="68"/>
  <c r="LS124" i="68"/>
  <c r="LS84" i="68"/>
  <c r="LS60" i="68"/>
  <c r="LS28" i="68"/>
  <c r="LS52" i="68"/>
  <c r="LS91" i="68"/>
  <c r="LS92" i="68"/>
  <c r="LS100" i="68"/>
  <c r="LS68" i="68"/>
  <c r="LS59" i="68"/>
  <c r="LS139" i="68"/>
  <c r="LS67" i="68"/>
  <c r="LS83" i="68"/>
  <c r="LS75" i="68"/>
  <c r="LS51" i="68"/>
  <c r="LS27" i="68"/>
  <c r="LS123" i="68"/>
  <c r="LS115" i="68"/>
  <c r="LS107" i="68"/>
  <c r="LS131" i="68"/>
  <c r="LS138" i="68"/>
  <c r="LS99" i="68"/>
  <c r="LS122" i="68"/>
  <c r="LS82" i="68"/>
  <c r="LS106" i="68"/>
  <c r="LS114" i="68"/>
  <c r="LS66" i="68"/>
  <c r="LS50" i="68"/>
  <c r="LS129" i="68"/>
  <c r="LS130" i="68"/>
  <c r="LS98" i="68"/>
  <c r="LS90" i="68"/>
  <c r="LS74" i="68"/>
  <c r="LS137" i="68"/>
  <c r="LS113" i="68"/>
  <c r="LS105" i="68"/>
  <c r="LS89" i="68"/>
  <c r="LS65" i="68"/>
  <c r="LS81" i="68"/>
  <c r="LS73" i="68"/>
  <c r="LS58" i="68"/>
  <c r="LS121" i="68"/>
  <c r="LS97" i="68"/>
  <c r="LS57" i="68"/>
  <c r="LS49" i="68"/>
  <c r="LS145" i="68"/>
  <c r="LS29" i="68"/>
  <c r="LT22" i="68"/>
  <c r="LS21" i="68"/>
  <c r="LT136" i="68" l="1"/>
  <c r="LT144" i="68"/>
  <c r="LT128" i="68"/>
  <c r="LT120" i="68"/>
  <c r="LT112" i="68"/>
  <c r="LT96" i="68"/>
  <c r="LT88" i="68"/>
  <c r="LT104" i="68"/>
  <c r="LT64" i="68"/>
  <c r="LT80" i="68"/>
  <c r="LT56" i="68"/>
  <c r="LT143" i="68"/>
  <c r="LT72" i="68"/>
  <c r="LT127" i="68"/>
  <c r="LT135" i="68"/>
  <c r="LT119" i="68"/>
  <c r="LT111" i="68"/>
  <c r="LT95" i="68"/>
  <c r="LT103" i="68"/>
  <c r="LT79" i="68"/>
  <c r="LT71" i="68"/>
  <c r="LT87" i="68"/>
  <c r="LT63" i="68"/>
  <c r="LT142" i="68"/>
  <c r="LT55" i="68"/>
  <c r="LT134" i="68"/>
  <c r="LT110" i="68"/>
  <c r="LT118" i="68"/>
  <c r="LT126" i="68"/>
  <c r="LT94" i="68"/>
  <c r="LT102" i="68"/>
  <c r="LT78" i="68"/>
  <c r="LT141" i="68"/>
  <c r="LT86" i="68"/>
  <c r="LT70" i="68"/>
  <c r="LT54" i="68"/>
  <c r="LT133" i="68"/>
  <c r="LT109" i="68"/>
  <c r="LT62" i="68"/>
  <c r="LT93" i="68"/>
  <c r="LT117" i="68"/>
  <c r="LT101" i="68"/>
  <c r="LT61" i="68"/>
  <c r="LT77" i="68"/>
  <c r="LT85" i="68"/>
  <c r="LT140" i="68"/>
  <c r="LT125" i="68"/>
  <c r="LT53" i="68"/>
  <c r="LT132" i="68"/>
  <c r="LT69" i="68"/>
  <c r="LT108" i="68"/>
  <c r="LT124" i="68"/>
  <c r="LT116" i="68"/>
  <c r="LT84" i="68"/>
  <c r="LT100" i="68"/>
  <c r="LT76" i="68"/>
  <c r="LT60" i="68"/>
  <c r="LT28" i="68"/>
  <c r="LT92" i="68"/>
  <c r="LT52" i="68"/>
  <c r="LT68" i="68"/>
  <c r="LT75" i="68"/>
  <c r="LT91" i="68"/>
  <c r="LT83" i="68"/>
  <c r="LT131" i="68"/>
  <c r="LT139" i="68"/>
  <c r="LT51" i="68"/>
  <c r="LT67" i="68"/>
  <c r="LT107" i="68"/>
  <c r="LT138" i="68"/>
  <c r="LT99" i="68"/>
  <c r="LT130" i="68"/>
  <c r="LT59" i="68"/>
  <c r="LT106" i="68"/>
  <c r="LT137" i="68"/>
  <c r="LT115" i="68"/>
  <c r="LT66" i="68"/>
  <c r="LT27" i="68"/>
  <c r="LT74" i="68"/>
  <c r="LT50" i="68"/>
  <c r="LT121" i="68"/>
  <c r="LT122" i="68"/>
  <c r="LT114" i="68"/>
  <c r="LT98" i="68"/>
  <c r="LT90" i="68"/>
  <c r="LT129" i="68"/>
  <c r="LT123" i="68"/>
  <c r="LT65" i="68"/>
  <c r="LT49" i="68"/>
  <c r="LT57" i="68"/>
  <c r="LT97" i="68"/>
  <c r="LT81" i="68"/>
  <c r="LT89" i="68"/>
  <c r="LT73" i="68"/>
  <c r="LT113" i="68"/>
  <c r="LT82" i="68"/>
  <c r="LT58" i="68"/>
  <c r="LT105" i="68"/>
  <c r="LT145" i="68"/>
  <c r="LT29" i="68"/>
  <c r="LU22" i="68"/>
  <c r="LT21" i="68"/>
  <c r="LU136" i="68" l="1"/>
  <c r="LU120" i="68"/>
  <c r="LU144" i="68"/>
  <c r="LU128" i="68"/>
  <c r="LU112" i="68"/>
  <c r="LU104" i="68"/>
  <c r="LU96" i="68"/>
  <c r="LU80" i="68"/>
  <c r="LU72" i="68"/>
  <c r="LU88" i="68"/>
  <c r="LU64" i="68"/>
  <c r="LU56" i="68"/>
  <c r="LU135" i="68"/>
  <c r="LU119" i="68"/>
  <c r="LU143" i="68"/>
  <c r="LU95" i="68"/>
  <c r="LU111" i="68"/>
  <c r="LU127" i="68"/>
  <c r="LU103" i="68"/>
  <c r="LU79" i="68"/>
  <c r="LU71" i="68"/>
  <c r="LU63" i="68"/>
  <c r="LU142" i="68"/>
  <c r="LU87" i="68"/>
  <c r="LU55" i="68"/>
  <c r="LU126" i="68"/>
  <c r="LU118" i="68"/>
  <c r="LU134" i="68"/>
  <c r="LU110" i="68"/>
  <c r="LU102" i="68"/>
  <c r="LU94" i="68"/>
  <c r="LU54" i="68"/>
  <c r="LU86" i="68"/>
  <c r="LU141" i="68"/>
  <c r="LU70" i="68"/>
  <c r="LU62" i="68"/>
  <c r="LU133" i="68"/>
  <c r="LU78" i="68"/>
  <c r="LU101" i="68"/>
  <c r="LU109" i="68"/>
  <c r="LU77" i="68"/>
  <c r="LU117" i="68"/>
  <c r="LU93" i="68"/>
  <c r="LU125" i="68"/>
  <c r="LU85" i="68"/>
  <c r="LU132" i="68"/>
  <c r="LU140" i="68"/>
  <c r="LU61" i="68"/>
  <c r="LU53" i="68"/>
  <c r="LU69" i="68"/>
  <c r="LU124" i="68"/>
  <c r="LU116" i="68"/>
  <c r="LU92" i="68"/>
  <c r="LU76" i="68"/>
  <c r="LU68" i="68"/>
  <c r="LU60" i="68"/>
  <c r="LU28" i="68"/>
  <c r="LU100" i="68"/>
  <c r="LU84" i="68"/>
  <c r="LU108" i="68"/>
  <c r="LU91" i="68"/>
  <c r="LU52" i="68"/>
  <c r="LU83" i="68"/>
  <c r="LU67" i="68"/>
  <c r="LU59" i="68"/>
  <c r="LU51" i="68"/>
  <c r="LU139" i="68"/>
  <c r="LU27" i="68"/>
  <c r="LU123" i="68"/>
  <c r="LU75" i="68"/>
  <c r="LU99" i="68"/>
  <c r="LU130" i="68"/>
  <c r="LU131" i="68"/>
  <c r="LU115" i="68"/>
  <c r="LU74" i="68"/>
  <c r="LU66" i="68"/>
  <c r="LU107" i="68"/>
  <c r="LU121" i="68"/>
  <c r="LU138" i="68"/>
  <c r="LU114" i="68"/>
  <c r="LU90" i="68"/>
  <c r="LU122" i="68"/>
  <c r="LU98" i="68"/>
  <c r="LU82" i="68"/>
  <c r="LU58" i="68"/>
  <c r="LU73" i="68"/>
  <c r="LU65" i="68"/>
  <c r="LU97" i="68"/>
  <c r="LU89" i="68"/>
  <c r="LU49" i="68"/>
  <c r="LU129" i="68"/>
  <c r="LU81" i="68"/>
  <c r="LU57" i="68"/>
  <c r="LU113" i="68"/>
  <c r="LU50" i="68"/>
  <c r="LU137" i="68"/>
  <c r="LU105" i="68"/>
  <c r="LU106" i="68"/>
  <c r="LU145" i="68"/>
  <c r="LU29" i="68"/>
  <c r="LV22" i="68"/>
  <c r="LU21" i="68"/>
  <c r="LV136" i="68" l="1"/>
  <c r="LV144" i="68"/>
  <c r="LV120" i="68"/>
  <c r="LV128" i="68"/>
  <c r="LV104" i="68"/>
  <c r="LV112" i="68"/>
  <c r="LV80" i="68"/>
  <c r="LV64" i="68"/>
  <c r="LV88" i="68"/>
  <c r="LV96" i="68"/>
  <c r="LV72" i="68"/>
  <c r="LV56" i="68"/>
  <c r="LV127" i="68"/>
  <c r="LV119" i="68"/>
  <c r="LV143" i="68"/>
  <c r="LV135" i="68"/>
  <c r="LV111" i="68"/>
  <c r="LV103" i="68"/>
  <c r="LV95" i="68"/>
  <c r="LV71" i="68"/>
  <c r="LV142" i="68"/>
  <c r="LV87" i="68"/>
  <c r="LV63" i="68"/>
  <c r="LV55" i="68"/>
  <c r="LV79" i="68"/>
  <c r="LV118" i="68"/>
  <c r="LV134" i="68"/>
  <c r="LV102" i="68"/>
  <c r="LV126" i="68"/>
  <c r="LV78" i="68"/>
  <c r="LV110" i="68"/>
  <c r="LV86" i="68"/>
  <c r="LV54" i="68"/>
  <c r="LV141" i="68"/>
  <c r="LV125" i="68"/>
  <c r="LV94" i="68"/>
  <c r="LV70" i="68"/>
  <c r="LV62" i="68"/>
  <c r="LV133" i="68"/>
  <c r="LV93" i="68"/>
  <c r="LV109" i="68"/>
  <c r="LV85" i="68"/>
  <c r="LV101" i="68"/>
  <c r="LV77" i="68"/>
  <c r="LV53" i="68"/>
  <c r="LV140" i="68"/>
  <c r="LV117" i="68"/>
  <c r="LV61" i="68"/>
  <c r="LV69" i="68"/>
  <c r="LV108" i="68"/>
  <c r="LV124" i="68"/>
  <c r="LV132" i="68"/>
  <c r="LV100" i="68"/>
  <c r="LV76" i="68"/>
  <c r="LV68" i="68"/>
  <c r="LV28" i="68"/>
  <c r="LV84" i="68"/>
  <c r="LV116" i="68"/>
  <c r="LV52" i="68"/>
  <c r="LV92" i="68"/>
  <c r="LV75" i="68"/>
  <c r="LV91" i="68"/>
  <c r="LV59" i="68"/>
  <c r="LV83" i="68"/>
  <c r="LV60" i="68"/>
  <c r="LV139" i="68"/>
  <c r="LV67" i="68"/>
  <c r="LV51" i="68"/>
  <c r="LV27" i="68"/>
  <c r="LV123" i="68"/>
  <c r="LV99" i="68"/>
  <c r="LV115" i="68"/>
  <c r="LV131" i="68"/>
  <c r="LV107" i="68"/>
  <c r="LV138" i="68"/>
  <c r="LV106" i="68"/>
  <c r="LV130" i="68"/>
  <c r="LV114" i="68"/>
  <c r="LV90" i="68"/>
  <c r="LV129" i="68"/>
  <c r="LV122" i="68"/>
  <c r="LV98" i="68"/>
  <c r="LV82" i="68"/>
  <c r="LV74" i="68"/>
  <c r="LV137" i="68"/>
  <c r="LV89" i="68"/>
  <c r="LV66" i="68"/>
  <c r="LV97" i="68"/>
  <c r="LV65" i="68"/>
  <c r="LV58" i="68"/>
  <c r="LV57" i="68"/>
  <c r="LV121" i="68"/>
  <c r="LV73" i="68"/>
  <c r="LV49" i="68"/>
  <c r="LV50" i="68"/>
  <c r="LV105" i="68"/>
  <c r="LV113" i="68"/>
  <c r="LV81" i="68"/>
  <c r="LV145" i="68"/>
  <c r="LV29" i="68"/>
  <c r="LW22" i="68"/>
  <c r="LV21" i="68"/>
  <c r="LW144" i="68" l="1"/>
  <c r="LW136" i="68"/>
  <c r="LW128" i="68"/>
  <c r="LW120" i="68"/>
  <c r="LW112" i="68"/>
  <c r="LW104" i="68"/>
  <c r="LW96" i="68"/>
  <c r="LW80" i="68"/>
  <c r="LW72" i="68"/>
  <c r="LW88" i="68"/>
  <c r="LW64" i="68"/>
  <c r="LW56" i="68"/>
  <c r="LW135" i="68"/>
  <c r="LW143" i="68"/>
  <c r="LW127" i="68"/>
  <c r="LW103" i="68"/>
  <c r="LW119" i="68"/>
  <c r="LW95" i="68"/>
  <c r="LW111" i="68"/>
  <c r="LW71" i="68"/>
  <c r="LW87" i="68"/>
  <c r="LW79" i="68"/>
  <c r="LW63" i="68"/>
  <c r="LW55" i="68"/>
  <c r="LW142" i="68"/>
  <c r="LW118" i="68"/>
  <c r="LW134" i="68"/>
  <c r="LW126" i="68"/>
  <c r="LW86" i="68"/>
  <c r="LW94" i="68"/>
  <c r="LW110" i="68"/>
  <c r="LW102" i="68"/>
  <c r="LW78" i="68"/>
  <c r="LW62" i="68"/>
  <c r="LW70" i="68"/>
  <c r="LW54" i="68"/>
  <c r="LW133" i="68"/>
  <c r="LW109" i="68"/>
  <c r="LW117" i="68"/>
  <c r="LW93" i="68"/>
  <c r="LW101" i="68"/>
  <c r="LW141" i="68"/>
  <c r="LW125" i="68"/>
  <c r="LW85" i="68"/>
  <c r="LW77" i="68"/>
  <c r="LW61" i="68"/>
  <c r="LW69" i="68"/>
  <c r="LW53" i="68"/>
  <c r="LW132" i="68"/>
  <c r="LW84" i="68"/>
  <c r="LW140" i="68"/>
  <c r="LW100" i="68"/>
  <c r="LW108" i="68"/>
  <c r="LW76" i="68"/>
  <c r="LW68" i="68"/>
  <c r="LW52" i="68"/>
  <c r="LW28" i="68"/>
  <c r="LW116" i="68"/>
  <c r="LW92" i="68"/>
  <c r="LW124" i="68"/>
  <c r="LW60" i="68"/>
  <c r="LW83" i="68"/>
  <c r="LW91" i="68"/>
  <c r="LW75" i="68"/>
  <c r="LW67" i="68"/>
  <c r="LW51" i="68"/>
  <c r="LW139" i="68"/>
  <c r="LW59" i="68"/>
  <c r="LW131" i="68"/>
  <c r="LW130" i="68"/>
  <c r="LW107" i="68"/>
  <c r="LW27" i="68"/>
  <c r="LW138" i="68"/>
  <c r="LW123" i="68"/>
  <c r="LW115" i="68"/>
  <c r="LW114" i="68"/>
  <c r="LW50" i="68"/>
  <c r="LW122" i="68"/>
  <c r="LW99" i="68"/>
  <c r="LW121" i="68"/>
  <c r="LW98" i="68"/>
  <c r="LW90" i="68"/>
  <c r="LW82" i="68"/>
  <c r="LW74" i="68"/>
  <c r="LW66" i="68"/>
  <c r="LW58" i="68"/>
  <c r="LW73" i="68"/>
  <c r="LW57" i="68"/>
  <c r="LW49" i="68"/>
  <c r="LW105" i="68"/>
  <c r="LW106" i="68"/>
  <c r="LW113" i="68"/>
  <c r="LW89" i="68"/>
  <c r="LW81" i="68"/>
  <c r="LW137" i="68"/>
  <c r="LW129" i="68"/>
  <c r="LW97" i="68"/>
  <c r="LW65" i="68"/>
  <c r="LW145" i="68"/>
  <c r="LW29" i="68"/>
  <c r="LX22" i="68"/>
  <c r="LW21" i="68"/>
  <c r="LX144" i="68" l="1"/>
  <c r="LX136" i="68"/>
  <c r="LX128" i="68"/>
  <c r="LX112" i="68"/>
  <c r="LX120" i="68"/>
  <c r="LX104" i="68"/>
  <c r="LX96" i="68"/>
  <c r="LX72" i="68"/>
  <c r="LX88" i="68"/>
  <c r="LX80" i="68"/>
  <c r="LX56" i="68"/>
  <c r="LX143" i="68"/>
  <c r="LX64" i="68"/>
  <c r="LX135" i="68"/>
  <c r="LX127" i="68"/>
  <c r="LX119" i="68"/>
  <c r="LX95" i="68"/>
  <c r="LX103" i="68"/>
  <c r="LX111" i="68"/>
  <c r="LX63" i="68"/>
  <c r="LX87" i="68"/>
  <c r="LX79" i="68"/>
  <c r="LX71" i="68"/>
  <c r="LX55" i="68"/>
  <c r="LX142" i="68"/>
  <c r="LX126" i="68"/>
  <c r="LX134" i="68"/>
  <c r="LX118" i="68"/>
  <c r="LX110" i="68"/>
  <c r="LX86" i="68"/>
  <c r="LX102" i="68"/>
  <c r="LX70" i="68"/>
  <c r="LX125" i="68"/>
  <c r="LX54" i="68"/>
  <c r="LX62" i="68"/>
  <c r="LX133" i="68"/>
  <c r="LX94" i="68"/>
  <c r="LX78" i="68"/>
  <c r="LX141" i="68"/>
  <c r="LX101" i="68"/>
  <c r="LX93" i="68"/>
  <c r="LX117" i="68"/>
  <c r="LX109" i="68"/>
  <c r="LX85" i="68"/>
  <c r="LX53" i="68"/>
  <c r="LX132" i="68"/>
  <c r="LX69" i="68"/>
  <c r="LX61" i="68"/>
  <c r="LX124" i="68"/>
  <c r="LX100" i="68"/>
  <c r="LX140" i="68"/>
  <c r="LX108" i="68"/>
  <c r="LX76" i="68"/>
  <c r="LX68" i="68"/>
  <c r="LX28" i="68"/>
  <c r="LX84" i="68"/>
  <c r="LX116" i="68"/>
  <c r="LX60" i="68"/>
  <c r="LX83" i="68"/>
  <c r="LX77" i="68"/>
  <c r="LX92" i="68"/>
  <c r="LX52" i="68"/>
  <c r="LX91" i="68"/>
  <c r="LX51" i="68"/>
  <c r="LX67" i="68"/>
  <c r="LX59" i="68"/>
  <c r="LX139" i="68"/>
  <c r="LX75" i="68"/>
  <c r="LX131" i="68"/>
  <c r="LX99" i="68"/>
  <c r="LX130" i="68"/>
  <c r="LX27" i="68"/>
  <c r="LX107" i="68"/>
  <c r="LX138" i="68"/>
  <c r="LX123" i="68"/>
  <c r="LX115" i="68"/>
  <c r="LX121" i="68"/>
  <c r="LX98" i="68"/>
  <c r="LX90" i="68"/>
  <c r="LX82" i="68"/>
  <c r="LX137" i="68"/>
  <c r="LX74" i="68"/>
  <c r="LX66" i="68"/>
  <c r="LX106" i="68"/>
  <c r="LX114" i="68"/>
  <c r="LX58" i="68"/>
  <c r="LX129" i="68"/>
  <c r="LX105" i="68"/>
  <c r="LX57" i="68"/>
  <c r="LX113" i="68"/>
  <c r="LX89" i="68"/>
  <c r="LX49" i="68"/>
  <c r="LX122" i="68"/>
  <c r="LX50" i="68"/>
  <c r="LX97" i="68"/>
  <c r="LX73" i="68"/>
  <c r="LX65" i="68"/>
  <c r="LX81" i="68"/>
  <c r="LX145" i="68"/>
  <c r="LX29" i="68"/>
  <c r="LY22" i="68"/>
  <c r="LX21" i="68"/>
  <c r="LY128" i="68" l="1"/>
  <c r="LY136" i="68"/>
  <c r="LY144" i="68"/>
  <c r="LY120" i="68"/>
  <c r="LY112" i="68"/>
  <c r="LY104" i="68"/>
  <c r="LY96" i="68"/>
  <c r="LY88" i="68"/>
  <c r="LY80" i="68"/>
  <c r="LY72" i="68"/>
  <c r="LY56" i="68"/>
  <c r="LY64" i="68"/>
  <c r="LY127" i="68"/>
  <c r="LY143" i="68"/>
  <c r="LY111" i="68"/>
  <c r="LY135" i="68"/>
  <c r="LY95" i="68"/>
  <c r="LY103" i="68"/>
  <c r="LY87" i="68"/>
  <c r="LY79" i="68"/>
  <c r="LY119" i="68"/>
  <c r="LY71" i="68"/>
  <c r="LY55" i="68"/>
  <c r="LY142" i="68"/>
  <c r="LY63" i="68"/>
  <c r="LY134" i="68"/>
  <c r="LY118" i="68"/>
  <c r="LY86" i="68"/>
  <c r="LY110" i="68"/>
  <c r="LY102" i="68"/>
  <c r="LY126" i="68"/>
  <c r="LY94" i="68"/>
  <c r="LY62" i="68"/>
  <c r="LY133" i="68"/>
  <c r="LY78" i="68"/>
  <c r="LY54" i="68"/>
  <c r="LY70" i="68"/>
  <c r="LY109" i="68"/>
  <c r="LY85" i="68"/>
  <c r="LY141" i="68"/>
  <c r="LY93" i="68"/>
  <c r="LY125" i="68"/>
  <c r="LY117" i="68"/>
  <c r="LY101" i="68"/>
  <c r="LY140" i="68"/>
  <c r="LY132" i="68"/>
  <c r="LY69" i="68"/>
  <c r="LY77" i="68"/>
  <c r="LY61" i="68"/>
  <c r="LY53" i="68"/>
  <c r="LY84" i="68"/>
  <c r="LY116" i="68"/>
  <c r="LY108" i="68"/>
  <c r="LY92" i="68"/>
  <c r="LY124" i="68"/>
  <c r="LY100" i="68"/>
  <c r="LY68" i="68"/>
  <c r="LY76" i="68"/>
  <c r="LY60" i="68"/>
  <c r="LY28" i="68"/>
  <c r="LY83" i="68"/>
  <c r="LY91" i="68"/>
  <c r="LY52" i="68"/>
  <c r="LY75" i="68"/>
  <c r="LY51" i="68"/>
  <c r="LY59" i="68"/>
  <c r="LY139" i="68"/>
  <c r="LY27" i="68"/>
  <c r="LY138" i="68"/>
  <c r="LY123" i="68"/>
  <c r="LY115" i="68"/>
  <c r="LY107" i="68"/>
  <c r="LY131" i="68"/>
  <c r="LY67" i="68"/>
  <c r="LY98" i="68"/>
  <c r="LY90" i="68"/>
  <c r="LY74" i="68"/>
  <c r="LY113" i="68"/>
  <c r="LY137" i="68"/>
  <c r="LY66" i="68"/>
  <c r="LY106" i="68"/>
  <c r="LY130" i="68"/>
  <c r="LY114" i="68"/>
  <c r="LY122" i="68"/>
  <c r="LY58" i="68"/>
  <c r="LY129" i="68"/>
  <c r="LY105" i="68"/>
  <c r="LY57" i="68"/>
  <c r="LY99" i="68"/>
  <c r="LY121" i="68"/>
  <c r="LY49" i="68"/>
  <c r="LY89" i="68"/>
  <c r="LY82" i="68"/>
  <c r="LY73" i="68"/>
  <c r="LY97" i="68"/>
  <c r="LY65" i="68"/>
  <c r="LY81" i="68"/>
  <c r="LY50" i="68"/>
  <c r="LY145" i="68"/>
  <c r="LY29" i="68"/>
  <c r="LZ22" i="68"/>
  <c r="LY21" i="68"/>
  <c r="LZ144" i="68" l="1"/>
  <c r="LZ128" i="68"/>
  <c r="LZ120" i="68"/>
  <c r="LZ136" i="68"/>
  <c r="LZ104" i="68"/>
  <c r="LZ112" i="68"/>
  <c r="LZ96" i="68"/>
  <c r="LZ88" i="68"/>
  <c r="LZ72" i="68"/>
  <c r="LZ56" i="68"/>
  <c r="LZ64" i="68"/>
  <c r="LZ80" i="68"/>
  <c r="LZ143" i="68"/>
  <c r="LZ135" i="68"/>
  <c r="LZ127" i="68"/>
  <c r="LZ119" i="68"/>
  <c r="LZ95" i="68"/>
  <c r="LZ103" i="68"/>
  <c r="LZ111" i="68"/>
  <c r="LZ79" i="68"/>
  <c r="LZ87" i="68"/>
  <c r="LZ63" i="68"/>
  <c r="LZ71" i="68"/>
  <c r="LZ55" i="68"/>
  <c r="LZ134" i="68"/>
  <c r="LZ118" i="68"/>
  <c r="LZ142" i="68"/>
  <c r="LZ126" i="68"/>
  <c r="LZ86" i="68"/>
  <c r="LZ94" i="68"/>
  <c r="LZ110" i="68"/>
  <c r="LZ102" i="68"/>
  <c r="LZ62" i="68"/>
  <c r="LZ133" i="68"/>
  <c r="LZ54" i="68"/>
  <c r="LZ78" i="68"/>
  <c r="LZ70" i="68"/>
  <c r="LZ141" i="68"/>
  <c r="LZ125" i="68"/>
  <c r="LZ93" i="68"/>
  <c r="LZ109" i="68"/>
  <c r="LZ101" i="68"/>
  <c r="LZ117" i="68"/>
  <c r="LZ77" i="68"/>
  <c r="LZ53" i="68"/>
  <c r="LZ132" i="68"/>
  <c r="LZ69" i="68"/>
  <c r="LZ61" i="68"/>
  <c r="LZ85" i="68"/>
  <c r="LZ140" i="68"/>
  <c r="LZ116" i="68"/>
  <c r="LZ100" i="68"/>
  <c r="LZ124" i="68"/>
  <c r="LZ68" i="68"/>
  <c r="LZ52" i="68"/>
  <c r="LZ108" i="68"/>
  <c r="LZ92" i="68"/>
  <c r="LZ76" i="68"/>
  <c r="LZ84" i="68"/>
  <c r="LZ60" i="68"/>
  <c r="LZ28" i="68"/>
  <c r="LZ91" i="68"/>
  <c r="LZ75" i="68"/>
  <c r="LZ83" i="68"/>
  <c r="LZ51" i="68"/>
  <c r="LZ27" i="68"/>
  <c r="LZ139" i="68"/>
  <c r="LZ59" i="68"/>
  <c r="LZ67" i="68"/>
  <c r="LZ131" i="68"/>
  <c r="LZ122" i="68"/>
  <c r="LZ123" i="68"/>
  <c r="LZ115" i="68"/>
  <c r="LZ138" i="68"/>
  <c r="LZ107" i="68"/>
  <c r="LZ99" i="68"/>
  <c r="LZ130" i="68"/>
  <c r="LZ58" i="68"/>
  <c r="LZ137" i="68"/>
  <c r="LZ106" i="68"/>
  <c r="LZ82" i="68"/>
  <c r="LZ114" i="68"/>
  <c r="LZ74" i="68"/>
  <c r="LZ129" i="68"/>
  <c r="LZ66" i="68"/>
  <c r="LZ121" i="68"/>
  <c r="LZ49" i="68"/>
  <c r="LZ81" i="68"/>
  <c r="LZ105" i="68"/>
  <c r="LZ98" i="68"/>
  <c r="LZ113" i="68"/>
  <c r="LZ65" i="68"/>
  <c r="LZ89" i="68"/>
  <c r="LZ73" i="68"/>
  <c r="LZ57" i="68"/>
  <c r="LZ90" i="68"/>
  <c r="LZ50" i="68"/>
  <c r="LZ97" i="68"/>
  <c r="LZ145" i="68"/>
  <c r="LZ29" i="68"/>
  <c r="LZ21" i="68"/>
  <c r="MA22" i="68"/>
  <c r="MA144" i="68" l="1"/>
  <c r="MA128" i="68"/>
  <c r="MA136" i="68"/>
  <c r="MA112" i="68"/>
  <c r="MA120" i="68"/>
  <c r="MA104" i="68"/>
  <c r="MA72" i="68"/>
  <c r="MA96" i="68"/>
  <c r="MA88" i="68"/>
  <c r="MA64" i="68"/>
  <c r="MA80" i="68"/>
  <c r="MA56" i="68"/>
  <c r="MA143" i="68"/>
  <c r="MA127" i="68"/>
  <c r="MA135" i="68"/>
  <c r="MA119" i="68"/>
  <c r="MA111" i="68"/>
  <c r="MA103" i="68"/>
  <c r="MA95" i="68"/>
  <c r="MA79" i="68"/>
  <c r="MA71" i="68"/>
  <c r="MA87" i="68"/>
  <c r="MA55" i="68"/>
  <c r="MA142" i="68"/>
  <c r="MA63" i="68"/>
  <c r="MA126" i="68"/>
  <c r="MA118" i="68"/>
  <c r="MA134" i="68"/>
  <c r="MA110" i="68"/>
  <c r="MA94" i="68"/>
  <c r="MA102" i="68"/>
  <c r="MA70" i="68"/>
  <c r="MA54" i="68"/>
  <c r="MA133" i="68"/>
  <c r="MA86" i="68"/>
  <c r="MA78" i="68"/>
  <c r="MA141" i="68"/>
  <c r="MA62" i="68"/>
  <c r="MA93" i="68"/>
  <c r="MA117" i="68"/>
  <c r="MA101" i="68"/>
  <c r="MA109" i="68"/>
  <c r="MA77" i="68"/>
  <c r="MA132" i="68"/>
  <c r="MA125" i="68"/>
  <c r="MA69" i="68"/>
  <c r="MA61" i="68"/>
  <c r="MA53" i="68"/>
  <c r="MA140" i="68"/>
  <c r="MA85" i="68"/>
  <c r="MA100" i="68"/>
  <c r="MA108" i="68"/>
  <c r="MA92" i="68"/>
  <c r="MA84" i="68"/>
  <c r="MA124" i="68"/>
  <c r="MA68" i="68"/>
  <c r="MA60" i="68"/>
  <c r="MA116" i="68"/>
  <c r="MA76" i="68"/>
  <c r="MA28" i="68"/>
  <c r="MA83" i="68"/>
  <c r="MA59" i="68"/>
  <c r="MA67" i="68"/>
  <c r="MA27" i="68"/>
  <c r="MA139" i="68"/>
  <c r="MA52" i="68"/>
  <c r="MA131" i="68"/>
  <c r="MA91" i="68"/>
  <c r="MA75" i="68"/>
  <c r="MA123" i="68"/>
  <c r="MA115" i="68"/>
  <c r="MA107" i="68"/>
  <c r="MA99" i="68"/>
  <c r="MA138" i="68"/>
  <c r="MA130" i="68"/>
  <c r="MA58" i="68"/>
  <c r="MA82" i="68"/>
  <c r="MA106" i="68"/>
  <c r="MA74" i="68"/>
  <c r="MA114" i="68"/>
  <c r="MA66" i="68"/>
  <c r="MA51" i="68"/>
  <c r="MA121" i="68"/>
  <c r="MA98" i="68"/>
  <c r="MA90" i="68"/>
  <c r="MA113" i="68"/>
  <c r="MA105" i="68"/>
  <c r="MA89" i="68"/>
  <c r="MA73" i="68"/>
  <c r="MA81" i="68"/>
  <c r="MA65" i="68"/>
  <c r="MA50" i="68"/>
  <c r="MA122" i="68"/>
  <c r="MA137" i="68"/>
  <c r="MA129" i="68"/>
  <c r="MA97" i="68"/>
  <c r="MA57" i="68"/>
  <c r="MA49" i="68"/>
  <c r="MA145" i="68"/>
  <c r="MA29" i="68"/>
  <c r="MB22" i="68"/>
  <c r="MA21" i="68"/>
  <c r="MB136" i="68" l="1"/>
  <c r="MB128" i="68"/>
  <c r="MB144" i="68"/>
  <c r="MB120" i="68"/>
  <c r="MB104" i="68"/>
  <c r="MB112" i="68"/>
  <c r="MB96" i="68"/>
  <c r="MB88" i="68"/>
  <c r="MB80" i="68"/>
  <c r="MB72" i="68"/>
  <c r="MB56" i="68"/>
  <c r="MB64" i="68"/>
  <c r="MB143" i="68"/>
  <c r="MB127" i="68"/>
  <c r="MB135" i="68"/>
  <c r="MB103" i="68"/>
  <c r="MB111" i="68"/>
  <c r="MB119" i="68"/>
  <c r="MB95" i="68"/>
  <c r="MB79" i="68"/>
  <c r="MB71" i="68"/>
  <c r="MB87" i="68"/>
  <c r="MB63" i="68"/>
  <c r="MB142" i="68"/>
  <c r="MB126" i="68"/>
  <c r="MB134" i="68"/>
  <c r="MB55" i="68"/>
  <c r="MB94" i="68"/>
  <c r="MB102" i="68"/>
  <c r="MB110" i="68"/>
  <c r="MB86" i="68"/>
  <c r="MB62" i="68"/>
  <c r="MB78" i="68"/>
  <c r="MB54" i="68"/>
  <c r="MB118" i="68"/>
  <c r="MB117" i="68"/>
  <c r="MB101" i="68"/>
  <c r="MB85" i="68"/>
  <c r="MB141" i="68"/>
  <c r="MB70" i="68"/>
  <c r="MB133" i="68"/>
  <c r="MB125" i="68"/>
  <c r="MB69" i="68"/>
  <c r="MB77" i="68"/>
  <c r="MB61" i="68"/>
  <c r="MB109" i="68"/>
  <c r="MB93" i="68"/>
  <c r="MB140" i="68"/>
  <c r="MB132" i="68"/>
  <c r="MB76" i="68"/>
  <c r="MB108" i="68"/>
  <c r="MB124" i="68"/>
  <c r="MB116" i="68"/>
  <c r="MB53" i="68"/>
  <c r="MB68" i="68"/>
  <c r="MB100" i="68"/>
  <c r="MB60" i="68"/>
  <c r="MB28" i="68"/>
  <c r="MB92" i="68"/>
  <c r="MB52" i="68"/>
  <c r="MB84" i="68"/>
  <c r="MB91" i="68"/>
  <c r="MB59" i="68"/>
  <c r="MB27" i="68"/>
  <c r="MB67" i="68"/>
  <c r="MB139" i="68"/>
  <c r="MB83" i="68"/>
  <c r="MB75" i="68"/>
  <c r="MB51" i="68"/>
  <c r="MB123" i="68"/>
  <c r="MB115" i="68"/>
  <c r="MB107" i="68"/>
  <c r="MB138" i="68"/>
  <c r="MB99" i="68"/>
  <c r="MB122" i="68"/>
  <c r="MB131" i="68"/>
  <c r="MB82" i="68"/>
  <c r="MB58" i="68"/>
  <c r="MB106" i="68"/>
  <c r="MB137" i="68"/>
  <c r="MB66" i="68"/>
  <c r="MB50" i="68"/>
  <c r="MB114" i="68"/>
  <c r="MB98" i="68"/>
  <c r="MB90" i="68"/>
  <c r="MB129" i="68"/>
  <c r="MB105" i="68"/>
  <c r="MB49" i="68"/>
  <c r="MB130" i="68"/>
  <c r="MB65" i="68"/>
  <c r="MB57" i="68"/>
  <c r="MB81" i="68"/>
  <c r="MB74" i="68"/>
  <c r="MB97" i="68"/>
  <c r="MB89" i="68"/>
  <c r="MB73" i="68"/>
  <c r="MB121" i="68"/>
  <c r="MB113" i="68"/>
  <c r="MB145" i="68"/>
  <c r="MB29" i="68"/>
  <c r="MC22" i="68"/>
  <c r="MB21" i="68"/>
  <c r="MC144" i="68" l="1"/>
  <c r="MC136" i="68"/>
  <c r="MC120" i="68"/>
  <c r="MC128" i="68"/>
  <c r="MC112" i="68"/>
  <c r="MC104" i="68"/>
  <c r="MC96" i="68"/>
  <c r="MC88" i="68"/>
  <c r="MC80" i="68"/>
  <c r="MC72" i="68"/>
  <c r="MC56" i="68"/>
  <c r="MC143" i="68"/>
  <c r="MC64" i="68"/>
  <c r="MC127" i="68"/>
  <c r="MC135" i="68"/>
  <c r="MC119" i="68"/>
  <c r="MC111" i="68"/>
  <c r="MC103" i="68"/>
  <c r="MC95" i="68"/>
  <c r="MC79" i="68"/>
  <c r="MC71" i="68"/>
  <c r="MC87" i="68"/>
  <c r="MC63" i="68"/>
  <c r="MC142" i="68"/>
  <c r="MC55" i="68"/>
  <c r="MC134" i="68"/>
  <c r="MC118" i="68"/>
  <c r="MC126" i="68"/>
  <c r="MC110" i="68"/>
  <c r="MC94" i="68"/>
  <c r="MC86" i="68"/>
  <c r="MC102" i="68"/>
  <c r="MC141" i="68"/>
  <c r="MC54" i="68"/>
  <c r="MC70" i="68"/>
  <c r="MC62" i="68"/>
  <c r="MC133" i="68"/>
  <c r="MC109" i="68"/>
  <c r="MC78" i="68"/>
  <c r="MC101" i="68"/>
  <c r="MC125" i="68"/>
  <c r="MC117" i="68"/>
  <c r="MC93" i="68"/>
  <c r="MC132" i="68"/>
  <c r="MC140" i="68"/>
  <c r="MC53" i="68"/>
  <c r="MC85" i="68"/>
  <c r="MC61" i="68"/>
  <c r="MC108" i="68"/>
  <c r="MC124" i="68"/>
  <c r="MC116" i="68"/>
  <c r="MC84" i="68"/>
  <c r="MC77" i="68"/>
  <c r="MC69" i="68"/>
  <c r="MC100" i="68"/>
  <c r="MC68" i="68"/>
  <c r="MC60" i="68"/>
  <c r="MC28" i="68"/>
  <c r="MC76" i="68"/>
  <c r="MC52" i="68"/>
  <c r="MC92" i="68"/>
  <c r="MC75" i="68"/>
  <c r="MC91" i="68"/>
  <c r="MC83" i="68"/>
  <c r="MC27" i="68"/>
  <c r="MC59" i="68"/>
  <c r="MC131" i="68"/>
  <c r="MC67" i="68"/>
  <c r="MC51" i="68"/>
  <c r="MC107" i="68"/>
  <c r="MC138" i="68"/>
  <c r="MC139" i="68"/>
  <c r="MC123" i="68"/>
  <c r="MC99" i="68"/>
  <c r="MC130" i="68"/>
  <c r="MC106" i="68"/>
  <c r="MC58" i="68"/>
  <c r="MC137" i="68"/>
  <c r="MC66" i="68"/>
  <c r="MC50" i="68"/>
  <c r="MC121" i="68"/>
  <c r="MC114" i="68"/>
  <c r="MC90" i="68"/>
  <c r="MC74" i="68"/>
  <c r="MC129" i="68"/>
  <c r="MC122" i="68"/>
  <c r="MC113" i="68"/>
  <c r="MC65" i="68"/>
  <c r="MC57" i="68"/>
  <c r="MC115" i="68"/>
  <c r="MC105" i="68"/>
  <c r="MC97" i="68"/>
  <c r="MC89" i="68"/>
  <c r="MC82" i="68"/>
  <c r="MC81" i="68"/>
  <c r="MC49" i="68"/>
  <c r="MC98" i="68"/>
  <c r="MC73" i="68"/>
  <c r="MC145" i="68"/>
  <c r="MC29" i="68"/>
  <c r="MD22" i="68"/>
  <c r="MC21" i="68"/>
  <c r="MD144" i="68" l="1"/>
  <c r="MD120" i="68"/>
  <c r="MD128" i="68"/>
  <c r="MD136" i="68"/>
  <c r="MD112" i="68"/>
  <c r="MD104" i="68"/>
  <c r="MD96" i="68"/>
  <c r="MD88" i="68"/>
  <c r="MD80" i="68"/>
  <c r="MD72" i="68"/>
  <c r="MD64" i="68"/>
  <c r="MD56" i="68"/>
  <c r="MD127" i="68"/>
  <c r="MD119" i="68"/>
  <c r="MD143" i="68"/>
  <c r="MD135" i="68"/>
  <c r="MD111" i="68"/>
  <c r="MD103" i="68"/>
  <c r="MD87" i="68"/>
  <c r="MD79" i="68"/>
  <c r="MD71" i="68"/>
  <c r="MD95" i="68"/>
  <c r="MD63" i="68"/>
  <c r="MD142" i="68"/>
  <c r="MD55" i="68"/>
  <c r="MD126" i="68"/>
  <c r="MD118" i="68"/>
  <c r="MD134" i="68"/>
  <c r="MD94" i="68"/>
  <c r="MD102" i="68"/>
  <c r="MD110" i="68"/>
  <c r="MD54" i="68"/>
  <c r="MD141" i="68"/>
  <c r="MD78" i="68"/>
  <c r="MD70" i="68"/>
  <c r="MD62" i="68"/>
  <c r="MD133" i="68"/>
  <c r="MD86" i="68"/>
  <c r="MD117" i="68"/>
  <c r="MD93" i="68"/>
  <c r="MD125" i="68"/>
  <c r="MD109" i="68"/>
  <c r="MD85" i="68"/>
  <c r="MD101" i="68"/>
  <c r="MD132" i="68"/>
  <c r="MD77" i="68"/>
  <c r="MD53" i="68"/>
  <c r="MD140" i="68"/>
  <c r="MD61" i="68"/>
  <c r="MD69" i="68"/>
  <c r="MD124" i="68"/>
  <c r="MD116" i="68"/>
  <c r="MD92" i="68"/>
  <c r="MD76" i="68"/>
  <c r="MD60" i="68"/>
  <c r="MD68" i="68"/>
  <c r="MD28" i="68"/>
  <c r="MD84" i="68"/>
  <c r="MD100" i="68"/>
  <c r="MD52" i="68"/>
  <c r="MD108" i="68"/>
  <c r="MD83" i="68"/>
  <c r="MD27" i="68"/>
  <c r="MD59" i="68"/>
  <c r="MD91" i="68"/>
  <c r="MD139" i="68"/>
  <c r="MD67" i="68"/>
  <c r="MD123" i="68"/>
  <c r="MD51" i="68"/>
  <c r="MD99" i="68"/>
  <c r="MD130" i="68"/>
  <c r="MD75" i="68"/>
  <c r="MD115" i="68"/>
  <c r="MD107" i="68"/>
  <c r="MD66" i="68"/>
  <c r="MD58" i="68"/>
  <c r="MD74" i="68"/>
  <c r="MD106" i="68"/>
  <c r="MD121" i="68"/>
  <c r="MD114" i="68"/>
  <c r="MD90" i="68"/>
  <c r="MD131" i="68"/>
  <c r="MD122" i="68"/>
  <c r="MD98" i="68"/>
  <c r="MD82" i="68"/>
  <c r="MD129" i="68"/>
  <c r="MD81" i="68"/>
  <c r="MD57" i="68"/>
  <c r="MD89" i="68"/>
  <c r="MD97" i="68"/>
  <c r="MD65" i="68"/>
  <c r="MD138" i="68"/>
  <c r="MD137" i="68"/>
  <c r="MD73" i="68"/>
  <c r="MD50" i="68"/>
  <c r="MD49" i="68"/>
  <c r="MD105" i="68"/>
  <c r="MD113" i="68"/>
  <c r="MD145" i="68"/>
  <c r="MD29" i="68"/>
  <c r="ME22" i="68"/>
  <c r="MD21" i="68"/>
  <c r="ME144" i="68" l="1"/>
  <c r="ME136" i="68"/>
  <c r="ME128" i="68"/>
  <c r="ME120" i="68"/>
  <c r="ME112" i="68"/>
  <c r="ME104" i="68"/>
  <c r="ME96" i="68"/>
  <c r="ME88" i="68"/>
  <c r="ME72" i="68"/>
  <c r="ME64" i="68"/>
  <c r="ME80" i="68"/>
  <c r="ME56" i="68"/>
  <c r="ME143" i="68"/>
  <c r="ME119" i="68"/>
  <c r="ME135" i="68"/>
  <c r="ME111" i="68"/>
  <c r="ME127" i="68"/>
  <c r="ME103" i="68"/>
  <c r="ME95" i="68"/>
  <c r="ME87" i="68"/>
  <c r="ME71" i="68"/>
  <c r="ME79" i="68"/>
  <c r="ME63" i="68"/>
  <c r="ME55" i="68"/>
  <c r="ME142" i="68"/>
  <c r="ME126" i="68"/>
  <c r="ME118" i="68"/>
  <c r="ME134" i="68"/>
  <c r="ME102" i="68"/>
  <c r="ME94" i="68"/>
  <c r="ME86" i="68"/>
  <c r="ME62" i="68"/>
  <c r="ME141" i="68"/>
  <c r="ME78" i="68"/>
  <c r="ME110" i="68"/>
  <c r="ME70" i="68"/>
  <c r="ME133" i="68"/>
  <c r="ME117" i="68"/>
  <c r="ME109" i="68"/>
  <c r="ME54" i="68"/>
  <c r="ME125" i="68"/>
  <c r="ME93" i="68"/>
  <c r="ME85" i="68"/>
  <c r="ME101" i="68"/>
  <c r="ME77" i="68"/>
  <c r="ME61" i="68"/>
  <c r="ME69" i="68"/>
  <c r="ME53" i="68"/>
  <c r="ME140" i="68"/>
  <c r="ME132" i="68"/>
  <c r="ME124" i="68"/>
  <c r="ME116" i="68"/>
  <c r="ME92" i="68"/>
  <c r="ME100" i="68"/>
  <c r="ME108" i="68"/>
  <c r="ME68" i="68"/>
  <c r="ME52" i="68"/>
  <c r="ME76" i="68"/>
  <c r="ME84" i="68"/>
  <c r="ME60" i="68"/>
  <c r="ME75" i="68"/>
  <c r="ME28" i="68"/>
  <c r="ME83" i="68"/>
  <c r="ME27" i="68"/>
  <c r="ME67" i="68"/>
  <c r="ME51" i="68"/>
  <c r="ME139" i="68"/>
  <c r="ME99" i="68"/>
  <c r="ME131" i="68"/>
  <c r="ME130" i="68"/>
  <c r="ME107" i="68"/>
  <c r="ME138" i="68"/>
  <c r="ME106" i="68"/>
  <c r="ME123" i="68"/>
  <c r="ME114" i="68"/>
  <c r="ME50" i="68"/>
  <c r="ME122" i="68"/>
  <c r="ME129" i="68"/>
  <c r="ME121" i="68"/>
  <c r="ME59" i="68"/>
  <c r="ME115" i="68"/>
  <c r="ME98" i="68"/>
  <c r="ME90" i="68"/>
  <c r="ME82" i="68"/>
  <c r="ME137" i="68"/>
  <c r="ME74" i="68"/>
  <c r="ME66" i="68"/>
  <c r="ME97" i="68"/>
  <c r="ME65" i="68"/>
  <c r="ME58" i="68"/>
  <c r="ME105" i="68"/>
  <c r="ME49" i="68"/>
  <c r="ME91" i="68"/>
  <c r="ME113" i="68"/>
  <c r="ME81" i="68"/>
  <c r="ME73" i="68"/>
  <c r="ME89" i="68"/>
  <c r="ME57" i="68"/>
  <c r="ME145" i="68"/>
  <c r="ME29" i="68"/>
  <c r="ME21" i="68"/>
  <c r="MF22" i="68"/>
  <c r="MF144" i="68" l="1"/>
  <c r="MF136" i="68"/>
  <c r="MF128" i="68"/>
  <c r="MF120" i="68"/>
  <c r="MF104" i="68"/>
  <c r="MF112" i="68"/>
  <c r="MF96" i="68"/>
  <c r="MF72" i="68"/>
  <c r="MF88" i="68"/>
  <c r="MF80" i="68"/>
  <c r="MF64" i="68"/>
  <c r="MF56" i="68"/>
  <c r="MF143" i="68"/>
  <c r="MF135" i="68"/>
  <c r="MF127" i="68"/>
  <c r="MF119" i="68"/>
  <c r="MF103" i="68"/>
  <c r="MF111" i="68"/>
  <c r="MF95" i="68"/>
  <c r="MF87" i="68"/>
  <c r="MF79" i="68"/>
  <c r="MF71" i="68"/>
  <c r="MF63" i="68"/>
  <c r="MF55" i="68"/>
  <c r="MF142" i="68"/>
  <c r="MF126" i="68"/>
  <c r="MF110" i="68"/>
  <c r="MF134" i="68"/>
  <c r="MF118" i="68"/>
  <c r="MF94" i="68"/>
  <c r="MF86" i="68"/>
  <c r="MF70" i="68"/>
  <c r="MF54" i="68"/>
  <c r="MF62" i="68"/>
  <c r="MF102" i="68"/>
  <c r="MF78" i="68"/>
  <c r="MF141" i="68"/>
  <c r="MF85" i="68"/>
  <c r="MF109" i="68"/>
  <c r="MF133" i="68"/>
  <c r="MF125" i="68"/>
  <c r="MF93" i="68"/>
  <c r="MF117" i="68"/>
  <c r="MF77" i="68"/>
  <c r="MF140" i="68"/>
  <c r="MF101" i="68"/>
  <c r="MF53" i="68"/>
  <c r="MF69" i="68"/>
  <c r="MF61" i="68"/>
  <c r="MF124" i="68"/>
  <c r="MF92" i="68"/>
  <c r="MF132" i="68"/>
  <c r="MF116" i="68"/>
  <c r="MF76" i="68"/>
  <c r="MF52" i="68"/>
  <c r="MF108" i="68"/>
  <c r="MF68" i="68"/>
  <c r="MF28" i="68"/>
  <c r="MF84" i="68"/>
  <c r="MF91" i="68"/>
  <c r="MF100" i="68"/>
  <c r="MF60" i="68"/>
  <c r="MF83" i="68"/>
  <c r="MF27" i="68"/>
  <c r="MF67" i="68"/>
  <c r="MF51" i="68"/>
  <c r="MF59" i="68"/>
  <c r="MF139" i="68"/>
  <c r="MF75" i="68"/>
  <c r="MF131" i="68"/>
  <c r="MF99" i="68"/>
  <c r="MF130" i="68"/>
  <c r="MF107" i="68"/>
  <c r="MF138" i="68"/>
  <c r="MF123" i="68"/>
  <c r="MF115" i="68"/>
  <c r="MF122" i="68"/>
  <c r="MF129" i="68"/>
  <c r="MF98" i="68"/>
  <c r="MF90" i="68"/>
  <c r="MF82" i="68"/>
  <c r="MF137" i="68"/>
  <c r="MF66" i="68"/>
  <c r="MF50" i="68"/>
  <c r="MF106" i="68"/>
  <c r="MF74" i="68"/>
  <c r="MF121" i="68"/>
  <c r="MF105" i="68"/>
  <c r="MF57" i="68"/>
  <c r="MF113" i="68"/>
  <c r="MF89" i="68"/>
  <c r="MF73" i="68"/>
  <c r="MF49" i="68"/>
  <c r="MF58" i="68"/>
  <c r="MF97" i="68"/>
  <c r="MF81" i="68"/>
  <c r="MF65" i="68"/>
  <c r="MF114" i="68"/>
  <c r="MF145" i="68"/>
  <c r="MF29" i="68"/>
  <c r="MG22" i="68"/>
  <c r="MF21" i="68"/>
  <c r="MG144" i="68" l="1"/>
  <c r="MG136" i="68"/>
  <c r="MG128" i="68"/>
  <c r="MG112" i="68"/>
  <c r="MG120" i="68"/>
  <c r="MG104" i="68"/>
  <c r="MG96" i="68"/>
  <c r="MG88" i="68"/>
  <c r="MG64" i="68"/>
  <c r="MG80" i="68"/>
  <c r="MG56" i="68"/>
  <c r="MG143" i="68"/>
  <c r="MG72" i="68"/>
  <c r="MG135" i="68"/>
  <c r="MG119" i="68"/>
  <c r="MG127" i="68"/>
  <c r="MG103" i="68"/>
  <c r="MG95" i="68"/>
  <c r="MG111" i="68"/>
  <c r="MG87" i="68"/>
  <c r="MG79" i="68"/>
  <c r="MG71" i="68"/>
  <c r="MG63" i="68"/>
  <c r="MG55" i="68"/>
  <c r="MG142" i="68"/>
  <c r="MG126" i="68"/>
  <c r="MG110" i="68"/>
  <c r="MG134" i="68"/>
  <c r="MG118" i="68"/>
  <c r="MG86" i="68"/>
  <c r="MG102" i="68"/>
  <c r="MG94" i="68"/>
  <c r="MG70" i="68"/>
  <c r="MG141" i="68"/>
  <c r="MG62" i="68"/>
  <c r="MG54" i="68"/>
  <c r="MG133" i="68"/>
  <c r="MG78" i="68"/>
  <c r="MG125" i="68"/>
  <c r="MG109" i="68"/>
  <c r="MG93" i="68"/>
  <c r="MG117" i="68"/>
  <c r="MG101" i="68"/>
  <c r="MG140" i="68"/>
  <c r="MG132" i="68"/>
  <c r="MG69" i="68"/>
  <c r="MG124" i="68"/>
  <c r="MG53" i="68"/>
  <c r="MG100" i="68"/>
  <c r="MG61" i="68"/>
  <c r="MG77" i="68"/>
  <c r="MG76" i="68"/>
  <c r="MG85" i="68"/>
  <c r="MG108" i="68"/>
  <c r="MG68" i="68"/>
  <c r="MG92" i="68"/>
  <c r="MG52" i="68"/>
  <c r="MG60" i="68"/>
  <c r="MG83" i="68"/>
  <c r="MG116" i="68"/>
  <c r="MG28" i="68"/>
  <c r="MG91" i="68"/>
  <c r="MG84" i="68"/>
  <c r="MG75" i="68"/>
  <c r="MG51" i="68"/>
  <c r="MG67" i="68"/>
  <c r="MG59" i="68"/>
  <c r="MG139" i="68"/>
  <c r="MG131" i="68"/>
  <c r="MG27" i="68"/>
  <c r="MG99" i="68"/>
  <c r="MG130" i="68"/>
  <c r="MG138" i="68"/>
  <c r="MG123" i="68"/>
  <c r="MG115" i="68"/>
  <c r="MG107" i="68"/>
  <c r="MG82" i="68"/>
  <c r="MG121" i="68"/>
  <c r="MG98" i="68"/>
  <c r="MG90" i="68"/>
  <c r="MG137" i="68"/>
  <c r="MG74" i="68"/>
  <c r="MG66" i="68"/>
  <c r="MG106" i="68"/>
  <c r="MG50" i="68"/>
  <c r="MG114" i="68"/>
  <c r="MG58" i="68"/>
  <c r="MG89" i="68"/>
  <c r="MG105" i="68"/>
  <c r="MG122" i="68"/>
  <c r="MG129" i="68"/>
  <c r="MG73" i="68"/>
  <c r="MG49" i="68"/>
  <c r="MG97" i="68"/>
  <c r="MG65" i="68"/>
  <c r="MG57" i="68"/>
  <c r="MG81" i="68"/>
  <c r="MG113" i="68"/>
  <c r="MG145" i="68"/>
  <c r="MG29" i="68"/>
  <c r="MH22" i="68"/>
  <c r="MG21" i="68"/>
  <c r="MH144" i="68" l="1"/>
  <c r="MH128" i="68"/>
  <c r="MH136" i="68"/>
  <c r="MH120" i="68"/>
  <c r="MH112" i="68"/>
  <c r="MH104" i="68"/>
  <c r="MH88" i="68"/>
  <c r="MH80" i="68"/>
  <c r="MH96" i="68"/>
  <c r="MH72" i="68"/>
  <c r="MH56" i="68"/>
  <c r="MH64" i="68"/>
  <c r="MH143" i="68"/>
  <c r="MH127" i="68"/>
  <c r="MH135" i="68"/>
  <c r="MH119" i="68"/>
  <c r="MH103" i="68"/>
  <c r="MH111" i="68"/>
  <c r="MH95" i="68"/>
  <c r="MH79" i="68"/>
  <c r="MH71" i="68"/>
  <c r="MH87" i="68"/>
  <c r="MH55" i="68"/>
  <c r="MH63" i="68"/>
  <c r="MH126" i="68"/>
  <c r="MH134" i="68"/>
  <c r="MH118" i="68"/>
  <c r="MH142" i="68"/>
  <c r="MH86" i="68"/>
  <c r="MH102" i="68"/>
  <c r="MH94" i="68"/>
  <c r="MH62" i="68"/>
  <c r="MH133" i="68"/>
  <c r="MH54" i="68"/>
  <c r="MH78" i="68"/>
  <c r="MH110" i="68"/>
  <c r="MH85" i="68"/>
  <c r="MH125" i="68"/>
  <c r="MH93" i="68"/>
  <c r="MH141" i="68"/>
  <c r="MH101" i="68"/>
  <c r="MH70" i="68"/>
  <c r="MH117" i="68"/>
  <c r="MH109" i="68"/>
  <c r="MH53" i="68"/>
  <c r="MH132" i="68"/>
  <c r="MH69" i="68"/>
  <c r="MH77" i="68"/>
  <c r="MH61" i="68"/>
  <c r="MH124" i="68"/>
  <c r="MH84" i="68"/>
  <c r="MH140" i="68"/>
  <c r="MH108" i="68"/>
  <c r="MH92" i="68"/>
  <c r="MH116" i="68"/>
  <c r="MH68" i="68"/>
  <c r="MH76" i="68"/>
  <c r="MH60" i="68"/>
  <c r="MH28" i="68"/>
  <c r="MH83" i="68"/>
  <c r="MH91" i="68"/>
  <c r="MH100" i="68"/>
  <c r="MH52" i="68"/>
  <c r="MH51" i="68"/>
  <c r="MH27" i="68"/>
  <c r="MH139" i="68"/>
  <c r="MH59" i="68"/>
  <c r="MH67" i="68"/>
  <c r="MH75" i="68"/>
  <c r="MH131" i="68"/>
  <c r="MH123" i="68"/>
  <c r="MH115" i="68"/>
  <c r="MH138" i="68"/>
  <c r="MH107" i="68"/>
  <c r="MH98" i="68"/>
  <c r="MH90" i="68"/>
  <c r="MH113" i="68"/>
  <c r="MH74" i="68"/>
  <c r="MH58" i="68"/>
  <c r="MH137" i="68"/>
  <c r="MH122" i="68"/>
  <c r="MH66" i="68"/>
  <c r="MH130" i="68"/>
  <c r="MH106" i="68"/>
  <c r="MH82" i="68"/>
  <c r="MH99" i="68"/>
  <c r="MH114" i="68"/>
  <c r="MH50" i="68"/>
  <c r="MH129" i="68"/>
  <c r="MH105" i="68"/>
  <c r="MH81" i="68"/>
  <c r="MH49" i="68"/>
  <c r="MH121" i="68"/>
  <c r="MH65" i="68"/>
  <c r="MH57" i="68"/>
  <c r="MH89" i="68"/>
  <c r="MH73" i="68"/>
  <c r="MH97" i="68"/>
  <c r="MH145" i="68"/>
  <c r="MH29" i="68"/>
  <c r="MH21" i="68"/>
  <c r="MI22" i="68"/>
  <c r="MI144" i="68" l="1"/>
  <c r="MI128" i="68"/>
  <c r="MI136" i="68"/>
  <c r="MI120" i="68"/>
  <c r="MI104" i="68"/>
  <c r="MI112" i="68"/>
  <c r="MI96" i="68"/>
  <c r="MI88" i="68"/>
  <c r="MI72" i="68"/>
  <c r="MI80" i="68"/>
  <c r="MI56" i="68"/>
  <c r="MI64" i="68"/>
  <c r="MI143" i="68"/>
  <c r="MI127" i="68"/>
  <c r="MI135" i="68"/>
  <c r="MI119" i="68"/>
  <c r="MI111" i="68"/>
  <c r="MI95" i="68"/>
  <c r="MI103" i="68"/>
  <c r="MI79" i="68"/>
  <c r="MI87" i="68"/>
  <c r="MI55" i="68"/>
  <c r="MI134" i="68"/>
  <c r="MI71" i="68"/>
  <c r="MI63" i="68"/>
  <c r="MI118" i="68"/>
  <c r="MI142" i="68"/>
  <c r="MI126" i="68"/>
  <c r="MI86" i="68"/>
  <c r="MI110" i="68"/>
  <c r="MI94" i="68"/>
  <c r="MI102" i="68"/>
  <c r="MI70" i="68"/>
  <c r="MI133" i="68"/>
  <c r="MI125" i="68"/>
  <c r="MI78" i="68"/>
  <c r="MI54" i="68"/>
  <c r="MI62" i="68"/>
  <c r="MI141" i="68"/>
  <c r="MI117" i="68"/>
  <c r="MI109" i="68"/>
  <c r="MI93" i="68"/>
  <c r="MI101" i="68"/>
  <c r="MI85" i="68"/>
  <c r="MI77" i="68"/>
  <c r="MI132" i="68"/>
  <c r="MI69" i="68"/>
  <c r="MI61" i="68"/>
  <c r="MI53" i="68"/>
  <c r="MI140" i="68"/>
  <c r="MI124" i="68"/>
  <c r="MI116" i="68"/>
  <c r="MI100" i="68"/>
  <c r="MI92" i="68"/>
  <c r="MI52" i="68"/>
  <c r="MI68" i="68"/>
  <c r="MI84" i="68"/>
  <c r="MI108" i="68"/>
  <c r="MI60" i="68"/>
  <c r="MI28" i="68"/>
  <c r="MI91" i="68"/>
  <c r="MI76" i="68"/>
  <c r="MI83" i="68"/>
  <c r="MI51" i="68"/>
  <c r="MI59" i="68"/>
  <c r="MI67" i="68"/>
  <c r="MI139" i="68"/>
  <c r="MI131" i="68"/>
  <c r="MI122" i="68"/>
  <c r="MI27" i="68"/>
  <c r="MI123" i="68"/>
  <c r="MI115" i="68"/>
  <c r="MI107" i="68"/>
  <c r="MI99" i="68"/>
  <c r="MI130" i="68"/>
  <c r="MI137" i="68"/>
  <c r="MI58" i="68"/>
  <c r="MI82" i="68"/>
  <c r="MI106" i="68"/>
  <c r="MI75" i="68"/>
  <c r="MI114" i="68"/>
  <c r="MI66" i="68"/>
  <c r="MI138" i="68"/>
  <c r="MI50" i="68"/>
  <c r="MI129" i="68"/>
  <c r="MI74" i="68"/>
  <c r="MI121" i="68"/>
  <c r="MI98" i="68"/>
  <c r="MI73" i="68"/>
  <c r="MI113" i="68"/>
  <c r="MI105" i="68"/>
  <c r="MI89" i="68"/>
  <c r="MI81" i="68"/>
  <c r="MI57" i="68"/>
  <c r="MI90" i="68"/>
  <c r="MI65" i="68"/>
  <c r="MI97" i="68"/>
  <c r="MI49" i="68"/>
  <c r="MI145" i="68"/>
  <c r="MI29" i="68"/>
  <c r="MJ22" i="68"/>
  <c r="MI21" i="68"/>
  <c r="MJ144" i="68" l="1"/>
  <c r="MJ136" i="68"/>
  <c r="MJ128" i="68"/>
  <c r="MJ120" i="68"/>
  <c r="MJ112" i="68"/>
  <c r="MJ104" i="68"/>
  <c r="MJ88" i="68"/>
  <c r="MJ80" i="68"/>
  <c r="MJ72" i="68"/>
  <c r="MJ64" i="68"/>
  <c r="MJ96" i="68"/>
  <c r="MJ56" i="68"/>
  <c r="MJ143" i="68"/>
  <c r="MJ127" i="68"/>
  <c r="MJ135" i="68"/>
  <c r="MJ119" i="68"/>
  <c r="MJ103" i="68"/>
  <c r="MJ111" i="68"/>
  <c r="MJ95" i="68"/>
  <c r="MJ79" i="68"/>
  <c r="MJ71" i="68"/>
  <c r="MJ87" i="68"/>
  <c r="MJ55" i="68"/>
  <c r="MJ63" i="68"/>
  <c r="MJ142" i="68"/>
  <c r="MJ110" i="68"/>
  <c r="MJ134" i="68"/>
  <c r="MJ126" i="68"/>
  <c r="MJ94" i="68"/>
  <c r="MJ118" i="68"/>
  <c r="MJ102" i="68"/>
  <c r="MJ70" i="68"/>
  <c r="MJ133" i="68"/>
  <c r="MJ62" i="68"/>
  <c r="MJ78" i="68"/>
  <c r="MJ86" i="68"/>
  <c r="MJ141" i="68"/>
  <c r="MJ54" i="68"/>
  <c r="MJ125" i="68"/>
  <c r="MJ93" i="68"/>
  <c r="MJ117" i="68"/>
  <c r="MJ101" i="68"/>
  <c r="MJ109" i="68"/>
  <c r="MJ53" i="68"/>
  <c r="MJ132" i="68"/>
  <c r="MJ69" i="68"/>
  <c r="MJ77" i="68"/>
  <c r="MJ85" i="68"/>
  <c r="MJ61" i="68"/>
  <c r="MJ140" i="68"/>
  <c r="MJ100" i="68"/>
  <c r="MJ108" i="68"/>
  <c r="MJ92" i="68"/>
  <c r="MJ84" i="68"/>
  <c r="MJ116" i="68"/>
  <c r="MJ68" i="68"/>
  <c r="MJ124" i="68"/>
  <c r="MJ76" i="68"/>
  <c r="MJ60" i="68"/>
  <c r="MJ52" i="68"/>
  <c r="MJ91" i="68"/>
  <c r="MJ83" i="68"/>
  <c r="MJ28" i="68"/>
  <c r="MJ59" i="68"/>
  <c r="MJ27" i="68"/>
  <c r="MJ75" i="68"/>
  <c r="MJ139" i="68"/>
  <c r="MJ131" i="68"/>
  <c r="MJ123" i="68"/>
  <c r="MJ115" i="68"/>
  <c r="MJ107" i="68"/>
  <c r="MJ138" i="68"/>
  <c r="MJ51" i="68"/>
  <c r="MJ99" i="68"/>
  <c r="MJ130" i="68"/>
  <c r="MJ67" i="68"/>
  <c r="MJ82" i="68"/>
  <c r="MJ58" i="68"/>
  <c r="MJ106" i="68"/>
  <c r="MJ137" i="68"/>
  <c r="MJ74" i="68"/>
  <c r="MJ66" i="68"/>
  <c r="MJ122" i="68"/>
  <c r="MJ50" i="68"/>
  <c r="MJ121" i="68"/>
  <c r="MJ114" i="68"/>
  <c r="MJ98" i="68"/>
  <c r="MJ90" i="68"/>
  <c r="MJ113" i="68"/>
  <c r="MJ129" i="68"/>
  <c r="MJ105" i="68"/>
  <c r="MJ65" i="68"/>
  <c r="MJ49" i="68"/>
  <c r="MJ81" i="68"/>
  <c r="MJ57" i="68"/>
  <c r="MJ97" i="68"/>
  <c r="MJ89" i="68"/>
  <c r="MJ73" i="68"/>
  <c r="MJ145" i="68"/>
  <c r="MJ29" i="68"/>
  <c r="MK22" i="68"/>
  <c r="MJ21" i="68"/>
  <c r="MK136" i="68" l="1"/>
  <c r="MK128" i="68"/>
  <c r="MK144" i="68"/>
  <c r="MK120" i="68"/>
  <c r="MK104" i="68"/>
  <c r="MK88" i="68"/>
  <c r="MK96" i="68"/>
  <c r="MK112" i="68"/>
  <c r="MK72" i="68"/>
  <c r="MK80" i="68"/>
  <c r="MK56" i="68"/>
  <c r="MK64" i="68"/>
  <c r="MK127" i="68"/>
  <c r="MK135" i="68"/>
  <c r="MK143" i="68"/>
  <c r="MK95" i="68"/>
  <c r="MK111" i="68"/>
  <c r="MK103" i="68"/>
  <c r="MK119" i="68"/>
  <c r="MK87" i="68"/>
  <c r="MK79" i="68"/>
  <c r="MK71" i="68"/>
  <c r="MK63" i="68"/>
  <c r="MK142" i="68"/>
  <c r="MK126" i="68"/>
  <c r="MK55" i="68"/>
  <c r="MK134" i="68"/>
  <c r="MK118" i="68"/>
  <c r="MK94" i="68"/>
  <c r="MK110" i="68"/>
  <c r="MK102" i="68"/>
  <c r="MK86" i="68"/>
  <c r="MK78" i="68"/>
  <c r="MK54" i="68"/>
  <c r="MK85" i="68"/>
  <c r="MK70" i="68"/>
  <c r="MK62" i="68"/>
  <c r="MK101" i="68"/>
  <c r="MK141" i="68"/>
  <c r="MK117" i="68"/>
  <c r="MK109" i="68"/>
  <c r="MK125" i="68"/>
  <c r="MK77" i="68"/>
  <c r="MK69" i="68"/>
  <c r="MK132" i="68"/>
  <c r="MK133" i="68"/>
  <c r="MK140" i="68"/>
  <c r="MK93" i="68"/>
  <c r="MK53" i="68"/>
  <c r="MK76" i="68"/>
  <c r="MK108" i="68"/>
  <c r="MK124" i="68"/>
  <c r="MK116" i="68"/>
  <c r="MK92" i="68"/>
  <c r="MK61" i="68"/>
  <c r="MK68" i="68"/>
  <c r="MK60" i="68"/>
  <c r="MK100" i="68"/>
  <c r="MK84" i="68"/>
  <c r="MK52" i="68"/>
  <c r="MK28" i="68"/>
  <c r="MK83" i="68"/>
  <c r="MK75" i="68"/>
  <c r="MK27" i="68"/>
  <c r="MK67" i="68"/>
  <c r="MK91" i="68"/>
  <c r="MK59" i="68"/>
  <c r="MK139" i="68"/>
  <c r="MK51" i="68"/>
  <c r="MK115" i="68"/>
  <c r="MK107" i="68"/>
  <c r="MK138" i="68"/>
  <c r="MK123" i="68"/>
  <c r="MK99" i="68"/>
  <c r="MK122" i="68"/>
  <c r="MK98" i="68"/>
  <c r="MK82" i="68"/>
  <c r="MK74" i="68"/>
  <c r="MK130" i="68"/>
  <c r="MK106" i="68"/>
  <c r="MK58" i="68"/>
  <c r="MK137" i="68"/>
  <c r="MK66" i="68"/>
  <c r="MK131" i="68"/>
  <c r="MK114" i="68"/>
  <c r="MK90" i="68"/>
  <c r="MK50" i="68"/>
  <c r="MK129" i="68"/>
  <c r="MK105" i="68"/>
  <c r="MK57" i="68"/>
  <c r="MK113" i="68"/>
  <c r="MK65" i="68"/>
  <c r="MK121" i="68"/>
  <c r="MK97" i="68"/>
  <c r="MK89" i="68"/>
  <c r="MK81" i="68"/>
  <c r="MK49" i="68"/>
  <c r="MK73" i="68"/>
  <c r="MK145" i="68"/>
  <c r="MK29" i="68"/>
  <c r="ML22" i="68"/>
  <c r="MK21" i="68"/>
  <c r="ML136" i="68" l="1"/>
  <c r="ML144" i="68"/>
  <c r="ML120" i="68"/>
  <c r="ML112" i="68"/>
  <c r="ML128" i="68"/>
  <c r="ML80" i="68"/>
  <c r="ML96" i="68"/>
  <c r="ML104" i="68"/>
  <c r="ML88" i="68"/>
  <c r="ML64" i="68"/>
  <c r="ML143" i="68"/>
  <c r="ML72" i="68"/>
  <c r="ML56" i="68"/>
  <c r="ML127" i="68"/>
  <c r="ML119" i="68"/>
  <c r="ML135" i="68"/>
  <c r="ML103" i="68"/>
  <c r="ML95" i="68"/>
  <c r="ML111" i="68"/>
  <c r="ML87" i="68"/>
  <c r="ML79" i="68"/>
  <c r="ML71" i="68"/>
  <c r="ML142" i="68"/>
  <c r="ML63" i="68"/>
  <c r="ML55" i="68"/>
  <c r="ML134" i="68"/>
  <c r="ML126" i="68"/>
  <c r="ML102" i="68"/>
  <c r="ML86" i="68"/>
  <c r="ML118" i="68"/>
  <c r="ML94" i="68"/>
  <c r="ML110" i="68"/>
  <c r="ML54" i="68"/>
  <c r="ML141" i="68"/>
  <c r="ML78" i="68"/>
  <c r="ML125" i="68"/>
  <c r="ML70" i="68"/>
  <c r="ML62" i="68"/>
  <c r="ML133" i="68"/>
  <c r="ML117" i="68"/>
  <c r="ML101" i="68"/>
  <c r="ML93" i="68"/>
  <c r="ML109" i="68"/>
  <c r="ML85" i="68"/>
  <c r="ML132" i="68"/>
  <c r="ML77" i="68"/>
  <c r="ML140" i="68"/>
  <c r="ML61" i="68"/>
  <c r="ML53" i="68"/>
  <c r="ML108" i="68"/>
  <c r="ML124" i="68"/>
  <c r="ML116" i="68"/>
  <c r="ML69" i="68"/>
  <c r="ML84" i="68"/>
  <c r="ML100" i="68"/>
  <c r="ML76" i="68"/>
  <c r="ML60" i="68"/>
  <c r="ML68" i="68"/>
  <c r="ML28" i="68"/>
  <c r="ML52" i="68"/>
  <c r="ML92" i="68"/>
  <c r="ML75" i="68"/>
  <c r="ML91" i="68"/>
  <c r="ML83" i="68"/>
  <c r="ML67" i="68"/>
  <c r="ML51" i="68"/>
  <c r="ML59" i="68"/>
  <c r="ML139" i="68"/>
  <c r="ML131" i="68"/>
  <c r="ML107" i="68"/>
  <c r="ML138" i="68"/>
  <c r="ML123" i="68"/>
  <c r="ML27" i="68"/>
  <c r="ML99" i="68"/>
  <c r="ML130" i="68"/>
  <c r="ML137" i="68"/>
  <c r="ML66" i="68"/>
  <c r="ML58" i="68"/>
  <c r="ML106" i="68"/>
  <c r="ML121" i="68"/>
  <c r="ML114" i="68"/>
  <c r="ML90" i="68"/>
  <c r="ML115" i="68"/>
  <c r="ML74" i="68"/>
  <c r="ML129" i="68"/>
  <c r="ML113" i="68"/>
  <c r="ML49" i="68"/>
  <c r="ML122" i="68"/>
  <c r="ML81" i="68"/>
  <c r="ML82" i="68"/>
  <c r="ML89" i="68"/>
  <c r="ML98" i="68"/>
  <c r="ML97" i="68"/>
  <c r="ML65" i="68"/>
  <c r="ML105" i="68"/>
  <c r="ML50" i="68"/>
  <c r="ML73" i="68"/>
  <c r="ML57" i="68"/>
  <c r="ML145" i="68"/>
  <c r="ML29" i="68"/>
  <c r="MM22" i="68"/>
  <c r="ML21" i="68"/>
  <c r="MM144" i="68" l="1"/>
  <c r="MM136" i="68"/>
  <c r="MM128" i="68"/>
  <c r="MM120" i="68"/>
  <c r="MM112" i="68"/>
  <c r="MM104" i="68"/>
  <c r="MM96" i="68"/>
  <c r="MM88" i="68"/>
  <c r="MM64" i="68"/>
  <c r="MM80" i="68"/>
  <c r="MM72" i="68"/>
  <c r="MM143" i="68"/>
  <c r="MM56" i="68"/>
  <c r="MM127" i="68"/>
  <c r="MM119" i="68"/>
  <c r="MM135" i="68"/>
  <c r="MM111" i="68"/>
  <c r="MM103" i="68"/>
  <c r="MM71" i="68"/>
  <c r="MM95" i="68"/>
  <c r="MM87" i="68"/>
  <c r="MM55" i="68"/>
  <c r="MM142" i="68"/>
  <c r="MM63" i="68"/>
  <c r="MM79" i="68"/>
  <c r="MM134" i="68"/>
  <c r="MM110" i="68"/>
  <c r="MM126" i="68"/>
  <c r="MM94" i="68"/>
  <c r="MM118" i="68"/>
  <c r="MM102" i="68"/>
  <c r="MM86" i="68"/>
  <c r="MM62" i="68"/>
  <c r="MM141" i="68"/>
  <c r="MM78" i="68"/>
  <c r="MM70" i="68"/>
  <c r="MM54" i="68"/>
  <c r="MM117" i="68"/>
  <c r="MM109" i="68"/>
  <c r="MM93" i="68"/>
  <c r="MM85" i="68"/>
  <c r="MM133" i="68"/>
  <c r="MM125" i="68"/>
  <c r="MM101" i="68"/>
  <c r="MM77" i="68"/>
  <c r="MM61" i="68"/>
  <c r="MM69" i="68"/>
  <c r="MM53" i="68"/>
  <c r="MM140" i="68"/>
  <c r="MM108" i="68"/>
  <c r="MM76" i="68"/>
  <c r="MM124" i="68"/>
  <c r="MM100" i="68"/>
  <c r="MM132" i="68"/>
  <c r="MM68" i="68"/>
  <c r="MM52" i="68"/>
  <c r="MM116" i="68"/>
  <c r="MM92" i="68"/>
  <c r="MM28" i="68"/>
  <c r="MM60" i="68"/>
  <c r="MM75" i="68"/>
  <c r="MM84" i="68"/>
  <c r="MM91" i="68"/>
  <c r="MM59" i="68"/>
  <c r="MM139" i="68"/>
  <c r="MM83" i="68"/>
  <c r="MM67" i="68"/>
  <c r="MM51" i="68"/>
  <c r="MM123" i="68"/>
  <c r="MM115" i="68"/>
  <c r="MM99" i="68"/>
  <c r="MM27" i="68"/>
  <c r="MM131" i="68"/>
  <c r="MM107" i="68"/>
  <c r="MM58" i="68"/>
  <c r="MM138" i="68"/>
  <c r="MM106" i="68"/>
  <c r="MM114" i="68"/>
  <c r="MM50" i="68"/>
  <c r="MM122" i="68"/>
  <c r="MM129" i="68"/>
  <c r="MM98" i="68"/>
  <c r="MM90" i="68"/>
  <c r="MM82" i="68"/>
  <c r="MM130" i="68"/>
  <c r="MM137" i="68"/>
  <c r="MM74" i="68"/>
  <c r="MM97" i="68"/>
  <c r="MM65" i="68"/>
  <c r="MM57" i="68"/>
  <c r="MM73" i="68"/>
  <c r="MM105" i="68"/>
  <c r="MM81" i="68"/>
  <c r="MM121" i="68"/>
  <c r="MM89" i="68"/>
  <c r="MM113" i="68"/>
  <c r="MM66" i="68"/>
  <c r="MM49" i="68"/>
  <c r="MM145" i="68"/>
  <c r="MM29" i="68"/>
  <c r="MM21" i="68"/>
  <c r="MN22" i="68"/>
  <c r="MN144" i="68" l="1"/>
  <c r="MN136" i="68"/>
  <c r="MN128" i="68"/>
  <c r="MN112" i="68"/>
  <c r="MN120" i="68"/>
  <c r="MN104" i="68"/>
  <c r="MN80" i="68"/>
  <c r="MN96" i="68"/>
  <c r="MN72" i="68"/>
  <c r="MN88" i="68"/>
  <c r="MN64" i="68"/>
  <c r="MN56" i="68"/>
  <c r="MN143" i="68"/>
  <c r="MN135" i="68"/>
  <c r="MN127" i="68"/>
  <c r="MN119" i="68"/>
  <c r="MN95" i="68"/>
  <c r="MN103" i="68"/>
  <c r="MN71" i="68"/>
  <c r="MN111" i="68"/>
  <c r="MN87" i="68"/>
  <c r="MN79" i="68"/>
  <c r="MN63" i="68"/>
  <c r="MN55" i="68"/>
  <c r="MN142" i="68"/>
  <c r="MN110" i="68"/>
  <c r="MN126" i="68"/>
  <c r="MN134" i="68"/>
  <c r="MN118" i="68"/>
  <c r="MN94" i="68"/>
  <c r="MN102" i="68"/>
  <c r="MN86" i="68"/>
  <c r="MN70" i="68"/>
  <c r="MN125" i="68"/>
  <c r="MN133" i="68"/>
  <c r="MN62" i="68"/>
  <c r="MN54" i="68"/>
  <c r="MN78" i="68"/>
  <c r="MN109" i="68"/>
  <c r="MN141" i="68"/>
  <c r="MN101" i="68"/>
  <c r="MN93" i="68"/>
  <c r="MN77" i="68"/>
  <c r="MN140" i="68"/>
  <c r="MN53" i="68"/>
  <c r="MN85" i="68"/>
  <c r="MN117" i="68"/>
  <c r="MN132" i="68"/>
  <c r="MN69" i="68"/>
  <c r="MN124" i="68"/>
  <c r="MN100" i="68"/>
  <c r="MN61" i="68"/>
  <c r="MN108" i="68"/>
  <c r="MN76" i="68"/>
  <c r="MN92" i="68"/>
  <c r="MN60" i="68"/>
  <c r="MN52" i="68"/>
  <c r="MN68" i="68"/>
  <c r="MN28" i="68"/>
  <c r="MN84" i="68"/>
  <c r="MN116" i="68"/>
  <c r="MN83" i="68"/>
  <c r="MN91" i="68"/>
  <c r="MN75" i="68"/>
  <c r="MN27" i="68"/>
  <c r="MN51" i="68"/>
  <c r="MN67" i="68"/>
  <c r="MN59" i="68"/>
  <c r="MN139" i="68"/>
  <c r="MN131" i="68"/>
  <c r="MN99" i="68"/>
  <c r="MN130" i="68"/>
  <c r="MN107" i="68"/>
  <c r="MN138" i="68"/>
  <c r="MN123" i="68"/>
  <c r="MN115" i="68"/>
  <c r="MN114" i="68"/>
  <c r="MN58" i="68"/>
  <c r="MN122" i="68"/>
  <c r="MN74" i="68"/>
  <c r="MN121" i="68"/>
  <c r="MN98" i="68"/>
  <c r="MN90" i="68"/>
  <c r="MN82" i="68"/>
  <c r="MN66" i="68"/>
  <c r="MN65" i="68"/>
  <c r="MN129" i="68"/>
  <c r="MN106" i="68"/>
  <c r="MN137" i="68"/>
  <c r="MN73" i="68"/>
  <c r="MN105" i="68"/>
  <c r="MN57" i="68"/>
  <c r="MN113" i="68"/>
  <c r="MN89" i="68"/>
  <c r="MN97" i="68"/>
  <c r="MN50" i="68"/>
  <c r="MN49" i="68"/>
  <c r="MN81" i="68"/>
  <c r="MN145" i="68"/>
  <c r="MN29" i="68"/>
  <c r="MO22" i="68"/>
  <c r="MN21" i="68"/>
  <c r="MO136" i="68" l="1"/>
  <c r="MO144" i="68"/>
  <c r="MO128" i="68"/>
  <c r="MO120" i="68"/>
  <c r="MO96" i="68"/>
  <c r="MO112" i="68"/>
  <c r="MO104" i="68"/>
  <c r="MO72" i="68"/>
  <c r="MO80" i="68"/>
  <c r="MO88" i="68"/>
  <c r="MO64" i="68"/>
  <c r="MO56" i="68"/>
  <c r="MO143" i="68"/>
  <c r="MO135" i="68"/>
  <c r="MO119" i="68"/>
  <c r="MO127" i="68"/>
  <c r="MO103" i="68"/>
  <c r="MO111" i="68"/>
  <c r="MO87" i="68"/>
  <c r="MO95" i="68"/>
  <c r="MO79" i="68"/>
  <c r="MO63" i="68"/>
  <c r="MO55" i="68"/>
  <c r="MO142" i="68"/>
  <c r="MO71" i="68"/>
  <c r="MO126" i="68"/>
  <c r="MO134" i="68"/>
  <c r="MO94" i="68"/>
  <c r="MO118" i="68"/>
  <c r="MO110" i="68"/>
  <c r="MO54" i="68"/>
  <c r="MO102" i="68"/>
  <c r="MO70" i="68"/>
  <c r="MO141" i="68"/>
  <c r="MO86" i="68"/>
  <c r="MO62" i="68"/>
  <c r="MO78" i="68"/>
  <c r="MO133" i="68"/>
  <c r="MO109" i="68"/>
  <c r="MO85" i="68"/>
  <c r="MO93" i="68"/>
  <c r="MO125" i="68"/>
  <c r="MO117" i="68"/>
  <c r="MO77" i="68"/>
  <c r="MO61" i="68"/>
  <c r="MO69" i="68"/>
  <c r="MO53" i="68"/>
  <c r="MO124" i="68"/>
  <c r="MO108" i="68"/>
  <c r="MO92" i="68"/>
  <c r="MO116" i="68"/>
  <c r="MO140" i="68"/>
  <c r="MO101" i="68"/>
  <c r="MO84" i="68"/>
  <c r="MO28" i="68"/>
  <c r="MO100" i="68"/>
  <c r="MO68" i="68"/>
  <c r="MO132" i="68"/>
  <c r="MO76" i="68"/>
  <c r="MO52" i="68"/>
  <c r="MO91" i="68"/>
  <c r="MO67" i="68"/>
  <c r="MO75" i="68"/>
  <c r="MO51" i="68"/>
  <c r="MO83" i="68"/>
  <c r="MO60" i="68"/>
  <c r="MO59" i="68"/>
  <c r="MO27" i="68"/>
  <c r="MO139" i="68"/>
  <c r="MO131" i="68"/>
  <c r="MO99" i="68"/>
  <c r="MO130" i="68"/>
  <c r="MO138" i="68"/>
  <c r="MO123" i="68"/>
  <c r="MO115" i="68"/>
  <c r="MO107" i="68"/>
  <c r="MO122" i="68"/>
  <c r="MO58" i="68"/>
  <c r="MO129" i="68"/>
  <c r="MO82" i="68"/>
  <c r="MO98" i="68"/>
  <c r="MO90" i="68"/>
  <c r="MO113" i="68"/>
  <c r="MO137" i="68"/>
  <c r="MO66" i="68"/>
  <c r="MO50" i="68"/>
  <c r="MO106" i="68"/>
  <c r="MO73" i="68"/>
  <c r="MO89" i="68"/>
  <c r="MO57" i="68"/>
  <c r="MO74" i="68"/>
  <c r="MO121" i="68"/>
  <c r="MO105" i="68"/>
  <c r="MO49" i="68"/>
  <c r="MO114" i="68"/>
  <c r="MO81" i="68"/>
  <c r="MO97" i="68"/>
  <c r="MO65" i="68"/>
  <c r="MO145" i="68"/>
  <c r="MO29" i="68"/>
  <c r="MP22" i="68"/>
  <c r="MO21" i="68"/>
  <c r="MP144" i="68" l="1"/>
  <c r="MP136" i="68"/>
  <c r="MP112" i="68"/>
  <c r="MP128" i="68"/>
  <c r="MP120" i="68"/>
  <c r="MP104" i="68"/>
  <c r="MP96" i="68"/>
  <c r="MP72" i="68"/>
  <c r="MP88" i="68"/>
  <c r="MP80" i="68"/>
  <c r="MP64" i="68"/>
  <c r="MP56" i="68"/>
  <c r="MP135" i="68"/>
  <c r="MP127" i="68"/>
  <c r="MP119" i="68"/>
  <c r="MP143" i="68"/>
  <c r="MP103" i="68"/>
  <c r="MP111" i="68"/>
  <c r="MP79" i="68"/>
  <c r="MP95" i="68"/>
  <c r="MP71" i="68"/>
  <c r="MP63" i="68"/>
  <c r="MP55" i="68"/>
  <c r="MP142" i="68"/>
  <c r="MP87" i="68"/>
  <c r="MP134" i="68"/>
  <c r="MP126" i="68"/>
  <c r="MP110" i="68"/>
  <c r="MP102" i="68"/>
  <c r="MP86" i="68"/>
  <c r="MP94" i="68"/>
  <c r="MP118" i="68"/>
  <c r="MP70" i="68"/>
  <c r="MP141" i="68"/>
  <c r="MP62" i="68"/>
  <c r="MP133" i="68"/>
  <c r="MP54" i="68"/>
  <c r="MP78" i="68"/>
  <c r="MP77" i="68"/>
  <c r="MP125" i="68"/>
  <c r="MP93" i="68"/>
  <c r="MP109" i="68"/>
  <c r="MP101" i="68"/>
  <c r="MP140" i="68"/>
  <c r="MP117" i="68"/>
  <c r="MP53" i="68"/>
  <c r="MP132" i="68"/>
  <c r="MP69" i="68"/>
  <c r="MP61" i="68"/>
  <c r="MP116" i="68"/>
  <c r="MP100" i="68"/>
  <c r="MP85" i="68"/>
  <c r="MP124" i="68"/>
  <c r="MP68" i="68"/>
  <c r="MP108" i="68"/>
  <c r="MP92" i="68"/>
  <c r="MP84" i="68"/>
  <c r="MP76" i="68"/>
  <c r="MP60" i="68"/>
  <c r="MP83" i="68"/>
  <c r="MP28" i="68"/>
  <c r="MP131" i="68"/>
  <c r="MP51" i="68"/>
  <c r="MP27" i="68"/>
  <c r="MP139" i="68"/>
  <c r="MP91" i="68"/>
  <c r="MP59" i="68"/>
  <c r="MP52" i="68"/>
  <c r="MP67" i="68"/>
  <c r="MP99" i="68"/>
  <c r="MP130" i="68"/>
  <c r="MP75" i="68"/>
  <c r="MP122" i="68"/>
  <c r="MP123" i="68"/>
  <c r="MP115" i="68"/>
  <c r="MP107" i="68"/>
  <c r="MP66" i="68"/>
  <c r="MP121" i="68"/>
  <c r="MP98" i="68"/>
  <c r="MP90" i="68"/>
  <c r="MP58" i="68"/>
  <c r="MP137" i="68"/>
  <c r="MP138" i="68"/>
  <c r="MP106" i="68"/>
  <c r="MP82" i="68"/>
  <c r="MP74" i="68"/>
  <c r="MP114" i="68"/>
  <c r="MP50" i="68"/>
  <c r="MP97" i="68"/>
  <c r="MP81" i="68"/>
  <c r="MP105" i="68"/>
  <c r="MP129" i="68"/>
  <c r="MP113" i="68"/>
  <c r="MP57" i="68"/>
  <c r="MP65" i="68"/>
  <c r="MP49" i="68"/>
  <c r="MP89" i="68"/>
  <c r="MP73" i="68"/>
  <c r="MP145" i="68"/>
  <c r="MP29" i="68"/>
  <c r="MP21" i="68"/>
  <c r="MQ22" i="68"/>
  <c r="MQ144" i="68" l="1"/>
  <c r="MQ128" i="68"/>
  <c r="MQ136" i="68"/>
  <c r="MQ112" i="68"/>
  <c r="MQ120" i="68"/>
  <c r="MQ104" i="68"/>
  <c r="MQ96" i="68"/>
  <c r="MQ88" i="68"/>
  <c r="MQ72" i="68"/>
  <c r="MQ64" i="68"/>
  <c r="MQ80" i="68"/>
  <c r="MQ56" i="68"/>
  <c r="MQ143" i="68"/>
  <c r="MQ127" i="68"/>
  <c r="MQ111" i="68"/>
  <c r="MQ135" i="68"/>
  <c r="MQ119" i="68"/>
  <c r="MQ87" i="68"/>
  <c r="MQ95" i="68"/>
  <c r="MQ103" i="68"/>
  <c r="MQ79" i="68"/>
  <c r="MQ71" i="68"/>
  <c r="MQ55" i="68"/>
  <c r="MQ63" i="68"/>
  <c r="MQ110" i="68"/>
  <c r="MQ126" i="68"/>
  <c r="MQ134" i="68"/>
  <c r="MQ142" i="68"/>
  <c r="MQ118" i="68"/>
  <c r="MQ86" i="68"/>
  <c r="MQ94" i="68"/>
  <c r="MQ102" i="68"/>
  <c r="MQ62" i="68"/>
  <c r="MQ70" i="68"/>
  <c r="MQ54" i="68"/>
  <c r="MQ133" i="68"/>
  <c r="MQ125" i="68"/>
  <c r="MQ78" i="68"/>
  <c r="MQ117" i="68"/>
  <c r="MQ93" i="68"/>
  <c r="MQ101" i="68"/>
  <c r="MQ109" i="68"/>
  <c r="MQ132" i="68"/>
  <c r="MQ141" i="68"/>
  <c r="MQ69" i="68"/>
  <c r="MQ85" i="68"/>
  <c r="MQ61" i="68"/>
  <c r="MQ53" i="68"/>
  <c r="MQ77" i="68"/>
  <c r="MQ84" i="68"/>
  <c r="MQ124" i="68"/>
  <c r="MQ100" i="68"/>
  <c r="MQ108" i="68"/>
  <c r="MQ92" i="68"/>
  <c r="MQ76" i="68"/>
  <c r="MQ52" i="68"/>
  <c r="MQ140" i="68"/>
  <c r="MQ68" i="68"/>
  <c r="MQ116" i="68"/>
  <c r="MQ60" i="68"/>
  <c r="MQ28" i="68"/>
  <c r="MQ83" i="68"/>
  <c r="MQ91" i="68"/>
  <c r="MQ75" i="68"/>
  <c r="MQ51" i="68"/>
  <c r="MQ59" i="68"/>
  <c r="MQ27" i="68"/>
  <c r="MQ67" i="68"/>
  <c r="MQ139" i="68"/>
  <c r="MQ131" i="68"/>
  <c r="MQ123" i="68"/>
  <c r="MQ115" i="68"/>
  <c r="MQ138" i="68"/>
  <c r="MQ107" i="68"/>
  <c r="MQ122" i="68"/>
  <c r="MQ98" i="68"/>
  <c r="MQ90" i="68"/>
  <c r="MQ113" i="68"/>
  <c r="MQ137" i="68"/>
  <c r="MQ74" i="68"/>
  <c r="MQ58" i="68"/>
  <c r="MQ99" i="68"/>
  <c r="MQ82" i="68"/>
  <c r="MQ106" i="68"/>
  <c r="MQ114" i="68"/>
  <c r="MQ66" i="68"/>
  <c r="MQ130" i="68"/>
  <c r="MQ50" i="68"/>
  <c r="MQ129" i="68"/>
  <c r="MQ49" i="68"/>
  <c r="MQ81" i="68"/>
  <c r="MQ105" i="68"/>
  <c r="MQ89" i="68"/>
  <c r="MQ65" i="68"/>
  <c r="MQ97" i="68"/>
  <c r="MQ121" i="68"/>
  <c r="MQ73" i="68"/>
  <c r="MQ57" i="68"/>
  <c r="MQ145" i="68"/>
  <c r="MQ29" i="68"/>
  <c r="MR22" i="68"/>
  <c r="MQ21" i="68"/>
  <c r="MR144" i="68" l="1"/>
  <c r="MR128" i="68"/>
  <c r="MR136" i="68"/>
  <c r="MR120" i="68"/>
  <c r="MR104" i="68"/>
  <c r="MR112" i="68"/>
  <c r="MR96" i="68"/>
  <c r="MR88" i="68"/>
  <c r="MR80" i="68"/>
  <c r="MR72" i="68"/>
  <c r="MR56" i="68"/>
  <c r="MR64" i="68"/>
  <c r="MR143" i="68"/>
  <c r="MR127" i="68"/>
  <c r="MR135" i="68"/>
  <c r="MR119" i="68"/>
  <c r="MR103" i="68"/>
  <c r="MR111" i="68"/>
  <c r="MR63" i="68"/>
  <c r="MR79" i="68"/>
  <c r="MR95" i="68"/>
  <c r="MR71" i="68"/>
  <c r="MR55" i="68"/>
  <c r="MR134" i="68"/>
  <c r="MR87" i="68"/>
  <c r="MR142" i="68"/>
  <c r="MR102" i="68"/>
  <c r="MR86" i="68"/>
  <c r="MR126" i="68"/>
  <c r="MR118" i="68"/>
  <c r="MR94" i="68"/>
  <c r="MR110" i="68"/>
  <c r="MR70" i="68"/>
  <c r="MR133" i="68"/>
  <c r="MR78" i="68"/>
  <c r="MR62" i="68"/>
  <c r="MR54" i="68"/>
  <c r="MR141" i="68"/>
  <c r="MR93" i="68"/>
  <c r="MR117" i="68"/>
  <c r="MR101" i="68"/>
  <c r="MR85" i="68"/>
  <c r="MR125" i="68"/>
  <c r="MR77" i="68"/>
  <c r="MR61" i="68"/>
  <c r="MR140" i="68"/>
  <c r="MR53" i="68"/>
  <c r="MR132" i="68"/>
  <c r="MR69" i="68"/>
  <c r="MR109" i="68"/>
  <c r="MR124" i="68"/>
  <c r="MR116" i="68"/>
  <c r="MR84" i="68"/>
  <c r="MR52" i="68"/>
  <c r="MR100" i="68"/>
  <c r="MR68" i="68"/>
  <c r="MR76" i="68"/>
  <c r="MR108" i="68"/>
  <c r="MR60" i="68"/>
  <c r="MR28" i="68"/>
  <c r="MR92" i="68"/>
  <c r="MR91" i="68"/>
  <c r="MR75" i="68"/>
  <c r="MR83" i="68"/>
  <c r="MR51" i="68"/>
  <c r="MR67" i="68"/>
  <c r="MR59" i="68"/>
  <c r="MR27" i="68"/>
  <c r="MR139" i="68"/>
  <c r="MR131" i="68"/>
  <c r="MR122" i="68"/>
  <c r="MR123" i="68"/>
  <c r="MR115" i="68"/>
  <c r="MR107" i="68"/>
  <c r="MR138" i="68"/>
  <c r="MR99" i="68"/>
  <c r="MR130" i="68"/>
  <c r="MR129" i="68"/>
  <c r="MR82" i="68"/>
  <c r="MR58" i="68"/>
  <c r="MR106" i="68"/>
  <c r="MR137" i="68"/>
  <c r="MR66" i="68"/>
  <c r="MR50" i="68"/>
  <c r="MR121" i="68"/>
  <c r="MR114" i="68"/>
  <c r="MR89" i="68"/>
  <c r="MR90" i="68"/>
  <c r="MR105" i="68"/>
  <c r="MR49" i="68"/>
  <c r="MR74" i="68"/>
  <c r="MR81" i="68"/>
  <c r="MR65" i="68"/>
  <c r="MR73" i="68"/>
  <c r="MR57" i="68"/>
  <c r="MR113" i="68"/>
  <c r="MR98" i="68"/>
  <c r="MR97" i="68"/>
  <c r="MR145" i="68"/>
  <c r="MR29" i="68"/>
  <c r="MS22" i="68"/>
  <c r="MR21" i="68"/>
  <c r="MS144" i="68" l="1"/>
  <c r="MS136" i="68"/>
  <c r="MS128" i="68"/>
  <c r="MS112" i="68"/>
  <c r="MS120" i="68"/>
  <c r="MS88" i="68"/>
  <c r="MS104" i="68"/>
  <c r="MS96" i="68"/>
  <c r="MS72" i="68"/>
  <c r="MS80" i="68"/>
  <c r="MS56" i="68"/>
  <c r="MS64" i="68"/>
  <c r="MS143" i="68"/>
  <c r="MS127" i="68"/>
  <c r="MS135" i="68"/>
  <c r="MS119" i="68"/>
  <c r="MS95" i="68"/>
  <c r="MS111" i="68"/>
  <c r="MS103" i="68"/>
  <c r="MS79" i="68"/>
  <c r="MS71" i="68"/>
  <c r="MS87" i="68"/>
  <c r="MS55" i="68"/>
  <c r="MS142" i="68"/>
  <c r="MS63" i="68"/>
  <c r="MS134" i="68"/>
  <c r="MS126" i="68"/>
  <c r="MS118" i="68"/>
  <c r="MS110" i="68"/>
  <c r="MS102" i="68"/>
  <c r="MS94" i="68"/>
  <c r="MS78" i="68"/>
  <c r="MS70" i="68"/>
  <c r="MS62" i="68"/>
  <c r="MS133" i="68"/>
  <c r="MS86" i="68"/>
  <c r="MS54" i="68"/>
  <c r="MS141" i="68"/>
  <c r="MS93" i="68"/>
  <c r="MS109" i="68"/>
  <c r="MS101" i="68"/>
  <c r="MS125" i="68"/>
  <c r="MS61" i="68"/>
  <c r="MS77" i="68"/>
  <c r="MS69" i="68"/>
  <c r="MS117" i="68"/>
  <c r="MS53" i="68"/>
  <c r="MS132" i="68"/>
  <c r="MS100" i="68"/>
  <c r="MS140" i="68"/>
  <c r="MS108" i="68"/>
  <c r="MS84" i="68"/>
  <c r="MS124" i="68"/>
  <c r="MS85" i="68"/>
  <c r="MS116" i="68"/>
  <c r="MS68" i="68"/>
  <c r="MS60" i="68"/>
  <c r="MS76" i="68"/>
  <c r="MS28" i="68"/>
  <c r="MS83" i="68"/>
  <c r="MS92" i="68"/>
  <c r="MS91" i="68"/>
  <c r="MS75" i="68"/>
  <c r="MS27" i="68"/>
  <c r="MS52" i="68"/>
  <c r="MS59" i="68"/>
  <c r="MS131" i="68"/>
  <c r="MS67" i="68"/>
  <c r="MS139" i="68"/>
  <c r="MS115" i="68"/>
  <c r="MS107" i="68"/>
  <c r="MS138" i="68"/>
  <c r="MS51" i="68"/>
  <c r="MS123" i="68"/>
  <c r="MS99" i="68"/>
  <c r="MS130" i="68"/>
  <c r="MS98" i="68"/>
  <c r="MS82" i="68"/>
  <c r="MS106" i="68"/>
  <c r="MS58" i="68"/>
  <c r="MS137" i="68"/>
  <c r="MS66" i="68"/>
  <c r="MS74" i="68"/>
  <c r="MS114" i="68"/>
  <c r="MS90" i="68"/>
  <c r="MS50" i="68"/>
  <c r="MS105" i="68"/>
  <c r="MS113" i="68"/>
  <c r="MS65" i="68"/>
  <c r="MS122" i="68"/>
  <c r="MS81" i="68"/>
  <c r="MS73" i="68"/>
  <c r="MS129" i="68"/>
  <c r="MS121" i="68"/>
  <c r="MS97" i="68"/>
  <c r="MS89" i="68"/>
  <c r="MS57" i="68"/>
  <c r="MS49" i="68"/>
  <c r="MS145" i="68"/>
  <c r="MS29" i="68"/>
  <c r="MT22" i="68"/>
  <c r="MS21" i="68"/>
  <c r="MT136" i="68" l="1"/>
  <c r="MT128" i="68"/>
  <c r="MT144" i="68"/>
  <c r="MT120" i="68"/>
  <c r="MT112" i="68"/>
  <c r="MT104" i="68"/>
  <c r="MT96" i="68"/>
  <c r="MT88" i="68"/>
  <c r="MT80" i="68"/>
  <c r="MT72" i="68"/>
  <c r="MT56" i="68"/>
  <c r="MT64" i="68"/>
  <c r="MT127" i="68"/>
  <c r="MT143" i="68"/>
  <c r="MT103" i="68"/>
  <c r="MT95" i="68"/>
  <c r="MT119" i="68"/>
  <c r="MT135" i="68"/>
  <c r="MT111" i="68"/>
  <c r="MT87" i="68"/>
  <c r="MT79" i="68"/>
  <c r="MT71" i="68"/>
  <c r="MT63" i="68"/>
  <c r="MT142" i="68"/>
  <c r="MT55" i="68"/>
  <c r="MT126" i="68"/>
  <c r="MT134" i="68"/>
  <c r="MT118" i="68"/>
  <c r="MT86" i="68"/>
  <c r="MT94" i="68"/>
  <c r="MT102" i="68"/>
  <c r="MT54" i="68"/>
  <c r="MT110" i="68"/>
  <c r="MT78" i="68"/>
  <c r="MT125" i="68"/>
  <c r="MT109" i="68"/>
  <c r="MT85" i="68"/>
  <c r="MT101" i="68"/>
  <c r="MT141" i="68"/>
  <c r="MT62" i="68"/>
  <c r="MT133" i="68"/>
  <c r="MT117" i="68"/>
  <c r="MT69" i="68"/>
  <c r="MT70" i="68"/>
  <c r="MT93" i="68"/>
  <c r="MT132" i="68"/>
  <c r="MT77" i="68"/>
  <c r="MT76" i="68"/>
  <c r="MT53" i="68"/>
  <c r="MT108" i="68"/>
  <c r="MT124" i="68"/>
  <c r="MT116" i="68"/>
  <c r="MT92" i="68"/>
  <c r="MT140" i="68"/>
  <c r="MT61" i="68"/>
  <c r="MT60" i="68"/>
  <c r="MT84" i="68"/>
  <c r="MT68" i="68"/>
  <c r="MT28" i="68"/>
  <c r="MT100" i="68"/>
  <c r="MT52" i="68"/>
  <c r="MT83" i="68"/>
  <c r="MT91" i="68"/>
  <c r="MT75" i="68"/>
  <c r="MT67" i="68"/>
  <c r="MT51" i="68"/>
  <c r="MT27" i="68"/>
  <c r="MT59" i="68"/>
  <c r="MT139" i="68"/>
  <c r="MT131" i="68"/>
  <c r="MT115" i="68"/>
  <c r="MT107" i="68"/>
  <c r="MT138" i="68"/>
  <c r="MT123" i="68"/>
  <c r="MT99" i="68"/>
  <c r="MT122" i="68"/>
  <c r="MT98" i="68"/>
  <c r="MT82" i="68"/>
  <c r="MT74" i="68"/>
  <c r="MT137" i="68"/>
  <c r="MT66" i="68"/>
  <c r="MT58" i="68"/>
  <c r="MT130" i="68"/>
  <c r="MT106" i="68"/>
  <c r="MT114" i="68"/>
  <c r="MT90" i="68"/>
  <c r="MT50" i="68"/>
  <c r="MT129" i="68"/>
  <c r="MT105" i="68"/>
  <c r="MT113" i="68"/>
  <c r="MT49" i="68"/>
  <c r="MT81" i="68"/>
  <c r="MT89" i="68"/>
  <c r="MT121" i="68"/>
  <c r="MT97" i="68"/>
  <c r="MT65" i="68"/>
  <c r="MT57" i="68"/>
  <c r="MT73" i="68"/>
  <c r="MT145" i="68"/>
  <c r="MT29" i="68"/>
  <c r="MU22" i="68"/>
  <c r="MT21" i="68"/>
  <c r="MU136" i="68" l="1"/>
  <c r="MU144" i="68"/>
  <c r="MU128" i="68"/>
  <c r="MU120" i="68"/>
  <c r="MU112" i="68"/>
  <c r="MU104" i="68"/>
  <c r="MU88" i="68"/>
  <c r="MU96" i="68"/>
  <c r="MU80" i="68"/>
  <c r="MU72" i="68"/>
  <c r="MU64" i="68"/>
  <c r="MU56" i="68"/>
  <c r="MU143" i="68"/>
  <c r="MU127" i="68"/>
  <c r="MU119" i="68"/>
  <c r="MU135" i="68"/>
  <c r="MU111" i="68"/>
  <c r="MU103" i="68"/>
  <c r="MU95" i="68"/>
  <c r="MU87" i="68"/>
  <c r="MU79" i="68"/>
  <c r="MU71" i="68"/>
  <c r="MU55" i="68"/>
  <c r="MU142" i="68"/>
  <c r="MU63" i="68"/>
  <c r="MU126" i="68"/>
  <c r="MU118" i="68"/>
  <c r="MU94" i="68"/>
  <c r="MU110" i="68"/>
  <c r="MU102" i="68"/>
  <c r="MU134" i="68"/>
  <c r="MU141" i="68"/>
  <c r="MU78" i="68"/>
  <c r="MU86" i="68"/>
  <c r="MU70" i="68"/>
  <c r="MU133" i="68"/>
  <c r="MU54" i="68"/>
  <c r="MU117" i="68"/>
  <c r="MU62" i="68"/>
  <c r="MU125" i="68"/>
  <c r="MU109" i="68"/>
  <c r="MU93" i="68"/>
  <c r="MU85" i="68"/>
  <c r="MU132" i="68"/>
  <c r="MU77" i="68"/>
  <c r="MU61" i="68"/>
  <c r="MU101" i="68"/>
  <c r="MU69" i="68"/>
  <c r="MU53" i="68"/>
  <c r="MU140" i="68"/>
  <c r="MU124" i="68"/>
  <c r="MU116" i="68"/>
  <c r="MU92" i="68"/>
  <c r="MU84" i="68"/>
  <c r="MU60" i="68"/>
  <c r="MU28" i="68"/>
  <c r="MU108" i="68"/>
  <c r="MU68" i="68"/>
  <c r="MU76" i="68"/>
  <c r="MU100" i="68"/>
  <c r="MU52" i="68"/>
  <c r="MU83" i="68"/>
  <c r="MU91" i="68"/>
  <c r="MU27" i="68"/>
  <c r="MU59" i="68"/>
  <c r="MU139" i="68"/>
  <c r="MU75" i="68"/>
  <c r="MU51" i="68"/>
  <c r="MU138" i="68"/>
  <c r="MU123" i="68"/>
  <c r="MU115" i="68"/>
  <c r="MU99" i="68"/>
  <c r="MU131" i="68"/>
  <c r="MU130" i="68"/>
  <c r="MU74" i="68"/>
  <c r="MU66" i="68"/>
  <c r="MU58" i="68"/>
  <c r="MU106" i="68"/>
  <c r="MU114" i="68"/>
  <c r="MU50" i="68"/>
  <c r="MU122" i="68"/>
  <c r="MU121" i="68"/>
  <c r="MU67" i="68"/>
  <c r="MU107" i="68"/>
  <c r="MU98" i="68"/>
  <c r="MU90" i="68"/>
  <c r="MU82" i="68"/>
  <c r="MU129" i="68"/>
  <c r="MU89" i="68"/>
  <c r="MU49" i="68"/>
  <c r="MU97" i="68"/>
  <c r="MU65" i="68"/>
  <c r="MU57" i="68"/>
  <c r="MU73" i="68"/>
  <c r="MU81" i="68"/>
  <c r="MU105" i="68"/>
  <c r="MU137" i="68"/>
  <c r="MU113" i="68"/>
  <c r="MU145" i="68"/>
  <c r="MU29" i="68"/>
  <c r="MU21" i="68"/>
  <c r="MV22" i="68"/>
  <c r="MV144" i="68" l="1"/>
  <c r="MV128" i="68"/>
  <c r="MV112" i="68"/>
  <c r="MV120" i="68"/>
  <c r="MV136" i="68"/>
  <c r="MV96" i="68"/>
  <c r="MV88" i="68"/>
  <c r="MV80" i="68"/>
  <c r="MV104" i="68"/>
  <c r="MV72" i="68"/>
  <c r="MV64" i="68"/>
  <c r="MV143" i="68"/>
  <c r="MV56" i="68"/>
  <c r="MV119" i="68"/>
  <c r="MV135" i="68"/>
  <c r="MV127" i="68"/>
  <c r="MV111" i="68"/>
  <c r="MV95" i="68"/>
  <c r="MV87" i="68"/>
  <c r="MV79" i="68"/>
  <c r="MV71" i="68"/>
  <c r="MV103" i="68"/>
  <c r="MV126" i="68"/>
  <c r="MV110" i="68"/>
  <c r="MV63" i="68"/>
  <c r="MV55" i="68"/>
  <c r="MV134" i="68"/>
  <c r="MV118" i="68"/>
  <c r="MV94" i="68"/>
  <c r="MV86" i="68"/>
  <c r="MV102" i="68"/>
  <c r="MV78" i="68"/>
  <c r="MV141" i="68"/>
  <c r="MV62" i="68"/>
  <c r="MV54" i="68"/>
  <c r="MV70" i="68"/>
  <c r="MV133" i="68"/>
  <c r="MV117" i="68"/>
  <c r="MV85" i="68"/>
  <c r="MV142" i="68"/>
  <c r="MV125" i="68"/>
  <c r="MV109" i="68"/>
  <c r="MV101" i="68"/>
  <c r="MV93" i="68"/>
  <c r="MV124" i="68"/>
  <c r="MV61" i="68"/>
  <c r="MV77" i="68"/>
  <c r="MV53" i="68"/>
  <c r="MV140" i="68"/>
  <c r="MV132" i="68"/>
  <c r="MV116" i="68"/>
  <c r="MV69" i="68"/>
  <c r="MV100" i="68"/>
  <c r="MV84" i="68"/>
  <c r="MV92" i="68"/>
  <c r="MV76" i="68"/>
  <c r="MV60" i="68"/>
  <c r="MV108" i="68"/>
  <c r="MV52" i="68"/>
  <c r="MV68" i="68"/>
  <c r="MV28" i="68"/>
  <c r="MV75" i="68"/>
  <c r="MV83" i="68"/>
  <c r="MV91" i="68"/>
  <c r="MV67" i="68"/>
  <c r="MV27" i="68"/>
  <c r="MV139" i="68"/>
  <c r="MV51" i="68"/>
  <c r="MV131" i="68"/>
  <c r="MV138" i="68"/>
  <c r="MV99" i="68"/>
  <c r="MV130" i="68"/>
  <c r="MV59" i="68"/>
  <c r="MV107" i="68"/>
  <c r="MV106" i="68"/>
  <c r="MV114" i="68"/>
  <c r="MV58" i="68"/>
  <c r="MV115" i="68"/>
  <c r="MV122" i="68"/>
  <c r="MV129" i="68"/>
  <c r="MV121" i="68"/>
  <c r="MV98" i="68"/>
  <c r="MV90" i="68"/>
  <c r="MV82" i="68"/>
  <c r="MV137" i="68"/>
  <c r="MV74" i="68"/>
  <c r="MV66" i="68"/>
  <c r="MV50" i="68"/>
  <c r="MV97" i="68"/>
  <c r="MV65" i="68"/>
  <c r="MV73" i="68"/>
  <c r="MV105" i="68"/>
  <c r="MV57" i="68"/>
  <c r="MV113" i="68"/>
  <c r="MV89" i="68"/>
  <c r="MV123" i="68"/>
  <c r="MV81" i="68"/>
  <c r="MV49" i="68"/>
  <c r="MV145" i="68"/>
  <c r="MV29" i="68"/>
  <c r="MW22" i="68"/>
  <c r="MV21" i="68"/>
  <c r="MW136" i="68" l="1"/>
  <c r="MW144" i="68"/>
  <c r="MW128" i="68"/>
  <c r="MW112" i="68"/>
  <c r="MW120" i="68"/>
  <c r="MW104" i="68"/>
  <c r="MW96" i="68"/>
  <c r="MW88" i="68"/>
  <c r="MW72" i="68"/>
  <c r="MW80" i="68"/>
  <c r="MW64" i="68"/>
  <c r="MW56" i="68"/>
  <c r="MW143" i="68"/>
  <c r="MW135" i="68"/>
  <c r="MW119" i="68"/>
  <c r="MW127" i="68"/>
  <c r="MW103" i="68"/>
  <c r="MW95" i="68"/>
  <c r="MW71" i="68"/>
  <c r="MW111" i="68"/>
  <c r="MW87" i="68"/>
  <c r="MW79" i="68"/>
  <c r="MW63" i="68"/>
  <c r="MW55" i="68"/>
  <c r="MW142" i="68"/>
  <c r="MW134" i="68"/>
  <c r="MW126" i="68"/>
  <c r="MW118" i="68"/>
  <c r="MW102" i="68"/>
  <c r="MW94" i="68"/>
  <c r="MW110" i="68"/>
  <c r="MW70" i="68"/>
  <c r="MW141" i="68"/>
  <c r="MW86" i="68"/>
  <c r="MW62" i="68"/>
  <c r="MW54" i="68"/>
  <c r="MW133" i="68"/>
  <c r="MW101" i="68"/>
  <c r="MW125" i="68"/>
  <c r="MW93" i="68"/>
  <c r="MW78" i="68"/>
  <c r="MW117" i="68"/>
  <c r="MW85" i="68"/>
  <c r="MW77" i="68"/>
  <c r="MW61" i="68"/>
  <c r="MW109" i="68"/>
  <c r="MW53" i="68"/>
  <c r="MW140" i="68"/>
  <c r="MW132" i="68"/>
  <c r="MW69" i="68"/>
  <c r="MW124" i="68"/>
  <c r="MW100" i="68"/>
  <c r="MW76" i="68"/>
  <c r="MW116" i="68"/>
  <c r="MW60" i="68"/>
  <c r="MW84" i="68"/>
  <c r="MW28" i="68"/>
  <c r="MW108" i="68"/>
  <c r="MW68" i="68"/>
  <c r="MW92" i="68"/>
  <c r="MW91" i="68"/>
  <c r="MW52" i="68"/>
  <c r="MW83" i="68"/>
  <c r="MW75" i="68"/>
  <c r="MW139" i="68"/>
  <c r="MW51" i="68"/>
  <c r="MW67" i="68"/>
  <c r="MW27" i="68"/>
  <c r="MW59" i="68"/>
  <c r="MW99" i="68"/>
  <c r="MW130" i="68"/>
  <c r="MW131" i="68"/>
  <c r="MW123" i="68"/>
  <c r="MW115" i="68"/>
  <c r="MW138" i="68"/>
  <c r="MW114" i="68"/>
  <c r="MW122" i="68"/>
  <c r="MW58" i="68"/>
  <c r="MW82" i="68"/>
  <c r="MW121" i="68"/>
  <c r="MW107" i="68"/>
  <c r="MW98" i="68"/>
  <c r="MW90" i="68"/>
  <c r="MW74" i="68"/>
  <c r="MW50" i="68"/>
  <c r="MW66" i="68"/>
  <c r="MW106" i="68"/>
  <c r="MW81" i="68"/>
  <c r="MW65" i="68"/>
  <c r="MW89" i="68"/>
  <c r="MW129" i="68"/>
  <c r="MW105" i="68"/>
  <c r="MW97" i="68"/>
  <c r="MW49" i="68"/>
  <c r="MW73" i="68"/>
  <c r="MW137" i="68"/>
  <c r="MW57" i="68"/>
  <c r="MW113" i="68"/>
  <c r="MW145" i="68"/>
  <c r="MW29" i="68"/>
  <c r="MX22" i="68"/>
  <c r="MW21" i="68"/>
  <c r="MX136" i="68" l="1"/>
  <c r="MX144" i="68"/>
  <c r="MX128" i="68"/>
  <c r="MX120" i="68"/>
  <c r="MX112" i="68"/>
  <c r="MX104" i="68"/>
  <c r="MX96" i="68"/>
  <c r="MX88" i="68"/>
  <c r="MX72" i="68"/>
  <c r="MX80" i="68"/>
  <c r="MX56" i="68"/>
  <c r="MX64" i="68"/>
  <c r="MX143" i="68"/>
  <c r="MX135" i="68"/>
  <c r="MX127" i="68"/>
  <c r="MX119" i="68"/>
  <c r="MX95" i="68"/>
  <c r="MX103" i="68"/>
  <c r="MX111" i="68"/>
  <c r="MX87" i="68"/>
  <c r="MX63" i="68"/>
  <c r="MX79" i="68"/>
  <c r="MX71" i="68"/>
  <c r="MX55" i="68"/>
  <c r="MX142" i="68"/>
  <c r="MX126" i="68"/>
  <c r="MX134" i="68"/>
  <c r="MX118" i="68"/>
  <c r="MX110" i="68"/>
  <c r="MX102" i="68"/>
  <c r="MX70" i="68"/>
  <c r="MX141" i="68"/>
  <c r="MX62" i="68"/>
  <c r="MX54" i="68"/>
  <c r="MX86" i="68"/>
  <c r="MX78" i="68"/>
  <c r="MX117" i="68"/>
  <c r="MX109" i="68"/>
  <c r="MX85" i="68"/>
  <c r="MX133" i="68"/>
  <c r="MX125" i="68"/>
  <c r="MX93" i="68"/>
  <c r="MX94" i="68"/>
  <c r="MX61" i="68"/>
  <c r="MX53" i="68"/>
  <c r="MX140" i="68"/>
  <c r="MX101" i="68"/>
  <c r="MX69" i="68"/>
  <c r="MX124" i="68"/>
  <c r="MX108" i="68"/>
  <c r="MX92" i="68"/>
  <c r="MX132" i="68"/>
  <c r="MX116" i="68"/>
  <c r="MX77" i="68"/>
  <c r="MX100" i="68"/>
  <c r="MX28" i="68"/>
  <c r="MX52" i="68"/>
  <c r="MX68" i="68"/>
  <c r="MX84" i="68"/>
  <c r="MX76" i="68"/>
  <c r="MX60" i="68"/>
  <c r="MX91" i="68"/>
  <c r="MX83" i="68"/>
  <c r="MX75" i="68"/>
  <c r="MX51" i="68"/>
  <c r="MX27" i="68"/>
  <c r="MX139" i="68"/>
  <c r="MX59" i="68"/>
  <c r="MX67" i="68"/>
  <c r="MX99" i="68"/>
  <c r="MX131" i="68"/>
  <c r="MX123" i="68"/>
  <c r="MX115" i="68"/>
  <c r="MX138" i="68"/>
  <c r="MX107" i="68"/>
  <c r="MX74" i="68"/>
  <c r="MX129" i="68"/>
  <c r="MX98" i="68"/>
  <c r="MX90" i="68"/>
  <c r="MX113" i="68"/>
  <c r="MX122" i="68"/>
  <c r="MX58" i="68"/>
  <c r="MX137" i="68"/>
  <c r="MX66" i="68"/>
  <c r="MX130" i="68"/>
  <c r="MX50" i="68"/>
  <c r="MX106" i="68"/>
  <c r="MX82" i="68"/>
  <c r="MX81" i="68"/>
  <c r="MX73" i="68"/>
  <c r="MX97" i="68"/>
  <c r="MX105" i="68"/>
  <c r="MX89" i="68"/>
  <c r="MX114" i="68"/>
  <c r="MX121" i="68"/>
  <c r="MX57" i="68"/>
  <c r="MX65" i="68"/>
  <c r="MX49" i="68"/>
  <c r="MX145" i="68"/>
  <c r="MX29" i="68"/>
  <c r="MX21" i="68"/>
  <c r="MY22" i="68"/>
  <c r="MY144" i="68" l="1"/>
  <c r="MY136" i="68"/>
  <c r="MY128" i="68"/>
  <c r="MY112" i="68"/>
  <c r="MY120" i="68"/>
  <c r="MY104" i="68"/>
  <c r="MY96" i="68"/>
  <c r="MY88" i="68"/>
  <c r="MY80" i="68"/>
  <c r="MY72" i="68"/>
  <c r="MY56" i="68"/>
  <c r="MY64" i="68"/>
  <c r="MY135" i="68"/>
  <c r="MY119" i="68"/>
  <c r="MY127" i="68"/>
  <c r="MY103" i="68"/>
  <c r="MY111" i="68"/>
  <c r="MY143" i="68"/>
  <c r="MY95" i="68"/>
  <c r="MY87" i="68"/>
  <c r="MY79" i="68"/>
  <c r="MY71" i="68"/>
  <c r="MY63" i="68"/>
  <c r="MY55" i="68"/>
  <c r="MY142" i="68"/>
  <c r="MY126" i="68"/>
  <c r="MY118" i="68"/>
  <c r="MY134" i="68"/>
  <c r="MY102" i="68"/>
  <c r="MY86" i="68"/>
  <c r="MY110" i="68"/>
  <c r="MY94" i="68"/>
  <c r="MY141" i="68"/>
  <c r="MY70" i="68"/>
  <c r="MY133" i="68"/>
  <c r="MY78" i="68"/>
  <c r="MY62" i="68"/>
  <c r="MY125" i="68"/>
  <c r="MY77" i="68"/>
  <c r="MY117" i="68"/>
  <c r="MY109" i="68"/>
  <c r="MY93" i="68"/>
  <c r="MY101" i="68"/>
  <c r="MY85" i="68"/>
  <c r="MY132" i="68"/>
  <c r="MY69" i="68"/>
  <c r="MY61" i="68"/>
  <c r="MY53" i="68"/>
  <c r="MY140" i="68"/>
  <c r="MY54" i="68"/>
  <c r="MY116" i="68"/>
  <c r="MY124" i="68"/>
  <c r="MY100" i="68"/>
  <c r="MY92" i="68"/>
  <c r="MY76" i="68"/>
  <c r="MY52" i="68"/>
  <c r="MY84" i="68"/>
  <c r="MY68" i="68"/>
  <c r="MY108" i="68"/>
  <c r="MY60" i="68"/>
  <c r="MY83" i="68"/>
  <c r="MY91" i="68"/>
  <c r="MY28" i="68"/>
  <c r="MY67" i="68"/>
  <c r="MY27" i="68"/>
  <c r="MY131" i="68"/>
  <c r="MY75" i="68"/>
  <c r="MY51" i="68"/>
  <c r="MY59" i="68"/>
  <c r="MY99" i="68"/>
  <c r="MY130" i="68"/>
  <c r="MY122" i="68"/>
  <c r="MY123" i="68"/>
  <c r="MY115" i="68"/>
  <c r="MY139" i="68"/>
  <c r="MY107" i="68"/>
  <c r="MY121" i="68"/>
  <c r="MY98" i="68"/>
  <c r="MY90" i="68"/>
  <c r="MY137" i="68"/>
  <c r="MY58" i="68"/>
  <c r="MY82" i="68"/>
  <c r="MY106" i="68"/>
  <c r="MY138" i="68"/>
  <c r="MY114" i="68"/>
  <c r="MY74" i="68"/>
  <c r="MY66" i="68"/>
  <c r="MY97" i="68"/>
  <c r="MY49" i="68"/>
  <c r="MY81" i="68"/>
  <c r="MY113" i="68"/>
  <c r="MY57" i="68"/>
  <c r="MY50" i="68"/>
  <c r="MY105" i="68"/>
  <c r="MY89" i="68"/>
  <c r="MY73" i="68"/>
  <c r="MY65" i="68"/>
  <c r="MY129" i="68"/>
  <c r="MY145" i="68"/>
  <c r="MY29" i="68"/>
  <c r="MZ22" i="68"/>
  <c r="MY21" i="68"/>
  <c r="MZ144" i="68" l="1"/>
  <c r="MZ128" i="68"/>
  <c r="MZ136" i="68"/>
  <c r="MZ120" i="68"/>
  <c r="MZ112" i="68"/>
  <c r="MZ104" i="68"/>
  <c r="MZ96" i="68"/>
  <c r="MZ88" i="68"/>
  <c r="MZ80" i="68"/>
  <c r="MZ72" i="68"/>
  <c r="MZ64" i="68"/>
  <c r="MZ56" i="68"/>
  <c r="MZ143" i="68"/>
  <c r="MZ127" i="68"/>
  <c r="MZ111" i="68"/>
  <c r="MZ95" i="68"/>
  <c r="MZ119" i="68"/>
  <c r="MZ103" i="68"/>
  <c r="MZ87" i="68"/>
  <c r="MZ135" i="68"/>
  <c r="MZ79" i="68"/>
  <c r="MZ71" i="68"/>
  <c r="MZ55" i="68"/>
  <c r="MZ63" i="68"/>
  <c r="MZ142" i="68"/>
  <c r="MZ126" i="68"/>
  <c r="MZ134" i="68"/>
  <c r="MZ118" i="68"/>
  <c r="MZ94" i="68"/>
  <c r="MZ110" i="68"/>
  <c r="MZ62" i="68"/>
  <c r="MZ54" i="68"/>
  <c r="MZ102" i="68"/>
  <c r="MZ70" i="68"/>
  <c r="MZ133" i="68"/>
  <c r="MZ78" i="68"/>
  <c r="MZ86" i="68"/>
  <c r="MZ125" i="68"/>
  <c r="MZ93" i="68"/>
  <c r="MZ141" i="68"/>
  <c r="MZ117" i="68"/>
  <c r="MZ101" i="68"/>
  <c r="MZ109" i="68"/>
  <c r="MZ61" i="68"/>
  <c r="MZ140" i="68"/>
  <c r="MZ53" i="68"/>
  <c r="MZ132" i="68"/>
  <c r="MZ69" i="68"/>
  <c r="MZ77" i="68"/>
  <c r="MZ85" i="68"/>
  <c r="MZ84" i="68"/>
  <c r="MZ116" i="68"/>
  <c r="MZ100" i="68"/>
  <c r="MZ108" i="68"/>
  <c r="MZ92" i="68"/>
  <c r="MZ124" i="68"/>
  <c r="MZ52" i="68"/>
  <c r="MZ68" i="68"/>
  <c r="MZ76" i="68"/>
  <c r="MZ60" i="68"/>
  <c r="MZ28" i="68"/>
  <c r="MZ83" i="68"/>
  <c r="MZ75" i="68"/>
  <c r="MZ91" i="68"/>
  <c r="MZ51" i="68"/>
  <c r="MZ67" i="68"/>
  <c r="MZ59" i="68"/>
  <c r="MZ27" i="68"/>
  <c r="MZ131" i="68"/>
  <c r="MZ139" i="68"/>
  <c r="MZ123" i="68"/>
  <c r="MZ115" i="68"/>
  <c r="MZ107" i="68"/>
  <c r="MZ138" i="68"/>
  <c r="MZ130" i="68"/>
  <c r="MZ114" i="68"/>
  <c r="MZ98" i="68"/>
  <c r="MZ90" i="68"/>
  <c r="MZ113" i="68"/>
  <c r="MZ99" i="68"/>
  <c r="MZ129" i="68"/>
  <c r="MZ82" i="68"/>
  <c r="MZ74" i="68"/>
  <c r="MZ58" i="68"/>
  <c r="MZ106" i="68"/>
  <c r="MZ66" i="68"/>
  <c r="MZ122" i="68"/>
  <c r="MZ50" i="68"/>
  <c r="MZ89" i="68"/>
  <c r="MZ73" i="68"/>
  <c r="MZ81" i="68"/>
  <c r="MZ105" i="68"/>
  <c r="MZ137" i="68"/>
  <c r="MZ65" i="68"/>
  <c r="MZ49" i="68"/>
  <c r="MZ97" i="68"/>
  <c r="MZ57" i="68"/>
  <c r="MZ121" i="68"/>
  <c r="MZ145" i="68"/>
  <c r="MZ29" i="68"/>
  <c r="NA22" i="68"/>
  <c r="MZ21" i="68"/>
  <c r="NA144" i="68" l="1"/>
  <c r="NA136" i="68"/>
  <c r="NA128" i="68"/>
  <c r="NA120" i="68"/>
  <c r="NA112" i="68"/>
  <c r="NA104" i="68"/>
  <c r="NA96" i="68"/>
  <c r="NA88" i="68"/>
  <c r="NA72" i="68"/>
  <c r="NA64" i="68"/>
  <c r="NA56" i="68"/>
  <c r="NA80" i="68"/>
  <c r="NA127" i="68"/>
  <c r="NA135" i="68"/>
  <c r="NA119" i="68"/>
  <c r="NA143" i="68"/>
  <c r="NA111" i="68"/>
  <c r="NA87" i="68"/>
  <c r="NA103" i="68"/>
  <c r="NA79" i="68"/>
  <c r="NA55" i="68"/>
  <c r="NA95" i="68"/>
  <c r="NA63" i="68"/>
  <c r="NA71" i="68"/>
  <c r="NA142" i="68"/>
  <c r="NA126" i="68"/>
  <c r="NA118" i="68"/>
  <c r="NA134" i="68"/>
  <c r="NA86" i="68"/>
  <c r="NA102" i="68"/>
  <c r="NA110" i="68"/>
  <c r="NA94" i="68"/>
  <c r="NA78" i="68"/>
  <c r="NA70" i="68"/>
  <c r="NA62" i="68"/>
  <c r="NA133" i="68"/>
  <c r="NA54" i="68"/>
  <c r="NA141" i="68"/>
  <c r="NA125" i="68"/>
  <c r="NA117" i="68"/>
  <c r="NA93" i="68"/>
  <c r="NA85" i="68"/>
  <c r="NA109" i="68"/>
  <c r="NA101" i="68"/>
  <c r="NA77" i="68"/>
  <c r="NA61" i="68"/>
  <c r="NA69" i="68"/>
  <c r="NA53" i="68"/>
  <c r="NA140" i="68"/>
  <c r="NA92" i="68"/>
  <c r="NA124" i="68"/>
  <c r="NA116" i="68"/>
  <c r="NA132" i="68"/>
  <c r="NA52" i="68"/>
  <c r="NA100" i="68"/>
  <c r="NA68" i="68"/>
  <c r="NA60" i="68"/>
  <c r="NA108" i="68"/>
  <c r="NA84" i="68"/>
  <c r="NA91" i="68"/>
  <c r="NA76" i="68"/>
  <c r="NA51" i="68"/>
  <c r="NA75" i="68"/>
  <c r="NA27" i="68"/>
  <c r="NA28" i="68"/>
  <c r="NA59" i="68"/>
  <c r="NA83" i="68"/>
  <c r="NA67" i="68"/>
  <c r="NA131" i="68"/>
  <c r="NA122" i="68"/>
  <c r="NA115" i="68"/>
  <c r="NA107" i="68"/>
  <c r="NA138" i="68"/>
  <c r="NA139" i="68"/>
  <c r="NA123" i="68"/>
  <c r="NA99" i="68"/>
  <c r="NA130" i="68"/>
  <c r="NA74" i="68"/>
  <c r="NA129" i="68"/>
  <c r="NA98" i="68"/>
  <c r="NA82" i="68"/>
  <c r="NA106" i="68"/>
  <c r="NA58" i="68"/>
  <c r="NA137" i="68"/>
  <c r="NA66" i="68"/>
  <c r="NA121" i="68"/>
  <c r="NA57" i="68"/>
  <c r="NA105" i="68"/>
  <c r="NA113" i="68"/>
  <c r="NA73" i="68"/>
  <c r="NA65" i="68"/>
  <c r="NA81" i="68"/>
  <c r="NA114" i="68"/>
  <c r="NA50" i="68"/>
  <c r="NA97" i="68"/>
  <c r="NA89" i="68"/>
  <c r="NA90" i="68"/>
  <c r="NA49" i="68"/>
  <c r="NA145" i="68"/>
  <c r="NA29" i="68"/>
  <c r="NB22" i="68"/>
  <c r="NA21" i="68"/>
  <c r="NB144" i="68" l="1"/>
  <c r="NB136" i="68"/>
  <c r="NB128" i="68"/>
  <c r="NB112" i="68"/>
  <c r="NB120" i="68"/>
  <c r="NB96" i="68"/>
  <c r="NB88" i="68"/>
  <c r="NB104" i="68"/>
  <c r="NB72" i="68"/>
  <c r="NB80" i="68"/>
  <c r="NB56" i="68"/>
  <c r="NB64" i="68"/>
  <c r="NB143" i="68"/>
  <c r="NB135" i="68"/>
  <c r="NB127" i="68"/>
  <c r="NB119" i="68"/>
  <c r="NB103" i="68"/>
  <c r="NB95" i="68"/>
  <c r="NB111" i="68"/>
  <c r="NB87" i="68"/>
  <c r="NB79" i="68"/>
  <c r="NB71" i="68"/>
  <c r="NB55" i="68"/>
  <c r="NB142" i="68"/>
  <c r="NB63" i="68"/>
  <c r="NB126" i="68"/>
  <c r="NB118" i="68"/>
  <c r="NB110" i="68"/>
  <c r="NB86" i="68"/>
  <c r="NB94" i="68"/>
  <c r="NB134" i="68"/>
  <c r="NB78" i="68"/>
  <c r="NB70" i="68"/>
  <c r="NB62" i="68"/>
  <c r="NB133" i="68"/>
  <c r="NB102" i="68"/>
  <c r="NB54" i="68"/>
  <c r="NB141" i="68"/>
  <c r="NB93" i="68"/>
  <c r="NB117" i="68"/>
  <c r="NB109" i="68"/>
  <c r="NB101" i="68"/>
  <c r="NB61" i="68"/>
  <c r="NB85" i="68"/>
  <c r="NB69" i="68"/>
  <c r="NB132" i="68"/>
  <c r="NB77" i="68"/>
  <c r="NB125" i="68"/>
  <c r="NB140" i="68"/>
  <c r="NB100" i="68"/>
  <c r="NB108" i="68"/>
  <c r="NB84" i="68"/>
  <c r="NB53" i="68"/>
  <c r="NB124" i="68"/>
  <c r="NB76" i="68"/>
  <c r="NB60" i="68"/>
  <c r="NB116" i="68"/>
  <c r="NB68" i="68"/>
  <c r="NB28" i="68"/>
  <c r="NB91" i="68"/>
  <c r="NB92" i="68"/>
  <c r="NB52" i="68"/>
  <c r="NB83" i="68"/>
  <c r="NB27" i="68"/>
  <c r="NB75" i="68"/>
  <c r="NB67" i="68"/>
  <c r="NB51" i="68"/>
  <c r="NB59" i="68"/>
  <c r="NB131" i="68"/>
  <c r="NB139" i="68"/>
  <c r="NB115" i="68"/>
  <c r="NB107" i="68"/>
  <c r="NB138" i="68"/>
  <c r="NB123" i="68"/>
  <c r="NB99" i="68"/>
  <c r="NB130" i="68"/>
  <c r="NB122" i="68"/>
  <c r="NB98" i="68"/>
  <c r="NB82" i="68"/>
  <c r="NB137" i="68"/>
  <c r="NB66" i="68"/>
  <c r="NB58" i="68"/>
  <c r="NB106" i="68"/>
  <c r="NB74" i="68"/>
  <c r="NB114" i="68"/>
  <c r="NB90" i="68"/>
  <c r="NB129" i="68"/>
  <c r="NB105" i="68"/>
  <c r="NB73" i="68"/>
  <c r="NB113" i="68"/>
  <c r="NB81" i="68"/>
  <c r="NB89" i="68"/>
  <c r="NB121" i="68"/>
  <c r="NB97" i="68"/>
  <c r="NB65" i="68"/>
  <c r="NB49" i="68"/>
  <c r="NB57" i="68"/>
  <c r="NB50" i="68"/>
  <c r="NB145" i="68"/>
  <c r="NB29" i="68"/>
  <c r="NC22" i="68"/>
  <c r="NB21" i="68"/>
  <c r="NC136" i="68" l="1"/>
  <c r="NC144" i="68"/>
  <c r="NC128" i="68"/>
  <c r="NC120" i="68"/>
  <c r="NC96" i="68"/>
  <c r="NC112" i="68"/>
  <c r="NC104" i="68"/>
  <c r="NC88" i="68"/>
  <c r="NC80" i="68"/>
  <c r="NC72" i="68"/>
  <c r="NC64" i="68"/>
  <c r="NC143" i="68"/>
  <c r="NC56" i="68"/>
  <c r="NC127" i="68"/>
  <c r="NC119" i="68"/>
  <c r="NC135" i="68"/>
  <c r="NC95" i="68"/>
  <c r="NC111" i="68"/>
  <c r="NC103" i="68"/>
  <c r="NC79" i="68"/>
  <c r="NC55" i="68"/>
  <c r="NC87" i="68"/>
  <c r="NC134" i="68"/>
  <c r="NC142" i="68"/>
  <c r="NC71" i="68"/>
  <c r="NC63" i="68"/>
  <c r="NC126" i="68"/>
  <c r="NC118" i="68"/>
  <c r="NC86" i="68"/>
  <c r="NC110" i="68"/>
  <c r="NC102" i="68"/>
  <c r="NC94" i="68"/>
  <c r="NC141" i="68"/>
  <c r="NC78" i="68"/>
  <c r="NC54" i="68"/>
  <c r="NC70" i="68"/>
  <c r="NC133" i="68"/>
  <c r="NC101" i="68"/>
  <c r="NC117" i="68"/>
  <c r="NC62" i="68"/>
  <c r="NC109" i="68"/>
  <c r="NC93" i="68"/>
  <c r="NC140" i="68"/>
  <c r="NC132" i="68"/>
  <c r="NC125" i="68"/>
  <c r="NC85" i="68"/>
  <c r="NC77" i="68"/>
  <c r="NC61" i="68"/>
  <c r="NC69" i="68"/>
  <c r="NC108" i="68"/>
  <c r="NC124" i="68"/>
  <c r="NC116" i="68"/>
  <c r="NC84" i="68"/>
  <c r="NC53" i="68"/>
  <c r="NC100" i="68"/>
  <c r="NC60" i="68"/>
  <c r="NC68" i="68"/>
  <c r="NC76" i="68"/>
  <c r="NC52" i="68"/>
  <c r="NC92" i="68"/>
  <c r="NC91" i="68"/>
  <c r="NC75" i="68"/>
  <c r="NC28" i="68"/>
  <c r="NC83" i="68"/>
  <c r="NC67" i="68"/>
  <c r="NC51" i="68"/>
  <c r="NC27" i="68"/>
  <c r="NC59" i="68"/>
  <c r="NC131" i="68"/>
  <c r="NC107" i="68"/>
  <c r="NC138" i="68"/>
  <c r="NC123" i="68"/>
  <c r="NC115" i="68"/>
  <c r="NC99" i="68"/>
  <c r="NC139" i="68"/>
  <c r="NC130" i="68"/>
  <c r="NC137" i="68"/>
  <c r="NC74" i="68"/>
  <c r="NC66" i="68"/>
  <c r="NC58" i="68"/>
  <c r="NC106" i="68"/>
  <c r="NC114" i="68"/>
  <c r="NC122" i="68"/>
  <c r="NC129" i="68"/>
  <c r="NC121" i="68"/>
  <c r="NC82" i="68"/>
  <c r="NC113" i="68"/>
  <c r="NC98" i="68"/>
  <c r="NC89" i="68"/>
  <c r="NC73" i="68"/>
  <c r="NC97" i="68"/>
  <c r="NC65" i="68"/>
  <c r="NC90" i="68"/>
  <c r="NC49" i="68"/>
  <c r="NC105" i="68"/>
  <c r="NC81" i="68"/>
  <c r="NC57" i="68"/>
  <c r="NC50" i="68"/>
  <c r="NC145" i="68"/>
  <c r="NC29" i="68"/>
  <c r="NC21" i="68"/>
  <c r="ND22" i="68"/>
  <c r="ND144" i="68" l="1"/>
  <c r="ND136" i="68"/>
  <c r="ND128" i="68"/>
  <c r="ND120" i="68"/>
  <c r="ND112" i="68"/>
  <c r="ND104" i="68"/>
  <c r="ND96" i="68"/>
  <c r="ND88" i="68"/>
  <c r="ND64" i="68"/>
  <c r="ND80" i="68"/>
  <c r="ND72" i="68"/>
  <c r="ND143" i="68"/>
  <c r="ND119" i="68"/>
  <c r="ND56" i="68"/>
  <c r="ND135" i="68"/>
  <c r="ND103" i="68"/>
  <c r="ND111" i="68"/>
  <c r="ND95" i="68"/>
  <c r="ND127" i="68"/>
  <c r="ND87" i="68"/>
  <c r="ND79" i="68"/>
  <c r="ND71" i="68"/>
  <c r="ND63" i="68"/>
  <c r="ND55" i="68"/>
  <c r="ND142" i="68"/>
  <c r="ND134" i="68"/>
  <c r="ND118" i="68"/>
  <c r="ND110" i="68"/>
  <c r="ND126" i="68"/>
  <c r="ND102" i="68"/>
  <c r="ND94" i="68"/>
  <c r="ND86" i="68"/>
  <c r="ND78" i="68"/>
  <c r="ND141" i="68"/>
  <c r="ND62" i="68"/>
  <c r="ND70" i="68"/>
  <c r="ND54" i="68"/>
  <c r="ND109" i="68"/>
  <c r="ND133" i="68"/>
  <c r="ND85" i="68"/>
  <c r="ND125" i="68"/>
  <c r="ND101" i="68"/>
  <c r="ND117" i="68"/>
  <c r="ND69" i="68"/>
  <c r="ND77" i="68"/>
  <c r="ND53" i="68"/>
  <c r="ND140" i="68"/>
  <c r="ND61" i="68"/>
  <c r="ND108" i="68"/>
  <c r="ND76" i="68"/>
  <c r="ND93" i="68"/>
  <c r="ND124" i="68"/>
  <c r="ND132" i="68"/>
  <c r="ND100" i="68"/>
  <c r="ND92" i="68"/>
  <c r="ND60" i="68"/>
  <c r="ND52" i="68"/>
  <c r="ND84" i="68"/>
  <c r="ND68" i="68"/>
  <c r="ND91" i="68"/>
  <c r="ND75" i="68"/>
  <c r="ND28" i="68"/>
  <c r="ND116" i="68"/>
  <c r="ND59" i="68"/>
  <c r="ND83" i="68"/>
  <c r="ND67" i="68"/>
  <c r="ND27" i="68"/>
  <c r="ND51" i="68"/>
  <c r="ND139" i="68"/>
  <c r="ND123" i="68"/>
  <c r="ND115" i="68"/>
  <c r="ND131" i="68"/>
  <c r="ND138" i="68"/>
  <c r="ND99" i="68"/>
  <c r="ND107" i="68"/>
  <c r="ND106" i="68"/>
  <c r="ND130" i="68"/>
  <c r="ND114" i="68"/>
  <c r="ND74" i="68"/>
  <c r="ND58" i="68"/>
  <c r="ND122" i="68"/>
  <c r="ND129" i="68"/>
  <c r="ND98" i="68"/>
  <c r="ND90" i="68"/>
  <c r="ND82" i="68"/>
  <c r="ND137" i="68"/>
  <c r="ND73" i="68"/>
  <c r="ND121" i="68"/>
  <c r="ND97" i="68"/>
  <c r="ND65" i="68"/>
  <c r="ND66" i="68"/>
  <c r="ND105" i="68"/>
  <c r="ND57" i="68"/>
  <c r="ND50" i="68"/>
  <c r="ND113" i="68"/>
  <c r="ND89" i="68"/>
  <c r="ND81" i="68"/>
  <c r="ND49" i="68"/>
  <c r="ND145" i="68"/>
  <c r="ND29" i="68"/>
  <c r="NE22" i="68"/>
  <c r="ND21" i="68"/>
  <c r="NE136" i="68" l="1"/>
  <c r="NE144" i="68"/>
  <c r="NE128" i="68"/>
  <c r="NE112" i="68"/>
  <c r="NE120" i="68"/>
  <c r="NE88" i="68"/>
  <c r="NE104" i="68"/>
  <c r="NE96" i="68"/>
  <c r="NE72" i="68"/>
  <c r="NE64" i="68"/>
  <c r="NE143" i="68"/>
  <c r="NE80" i="68"/>
  <c r="NE56" i="68"/>
  <c r="NE135" i="68"/>
  <c r="NE119" i="68"/>
  <c r="NE127" i="68"/>
  <c r="NE111" i="68"/>
  <c r="NE87" i="68"/>
  <c r="NE95" i="68"/>
  <c r="NE103" i="68"/>
  <c r="NE79" i="68"/>
  <c r="NE71" i="68"/>
  <c r="NE63" i="68"/>
  <c r="NE55" i="68"/>
  <c r="NE142" i="68"/>
  <c r="NE126" i="68"/>
  <c r="NE134" i="68"/>
  <c r="NE118" i="68"/>
  <c r="NE102" i="68"/>
  <c r="NE94" i="68"/>
  <c r="NE86" i="68"/>
  <c r="NE78" i="68"/>
  <c r="NE54" i="68"/>
  <c r="NE110" i="68"/>
  <c r="NE70" i="68"/>
  <c r="NE141" i="68"/>
  <c r="NE62" i="68"/>
  <c r="NE133" i="68"/>
  <c r="NE101" i="68"/>
  <c r="NE117" i="68"/>
  <c r="NE109" i="68"/>
  <c r="NE125" i="68"/>
  <c r="NE93" i="68"/>
  <c r="NE124" i="68"/>
  <c r="NE85" i="68"/>
  <c r="NE77" i="68"/>
  <c r="NE61" i="68"/>
  <c r="NE53" i="68"/>
  <c r="NE140" i="68"/>
  <c r="NE132" i="68"/>
  <c r="NE116" i="68"/>
  <c r="NE108" i="68"/>
  <c r="NE100" i="68"/>
  <c r="NE84" i="68"/>
  <c r="NE69" i="68"/>
  <c r="NE52" i="68"/>
  <c r="NE60" i="68"/>
  <c r="NE28" i="68"/>
  <c r="NE68" i="68"/>
  <c r="NE75" i="68"/>
  <c r="NE91" i="68"/>
  <c r="NE92" i="68"/>
  <c r="NE83" i="68"/>
  <c r="NE76" i="68"/>
  <c r="NE67" i="68"/>
  <c r="NE51" i="68"/>
  <c r="NE139" i="68"/>
  <c r="NE27" i="68"/>
  <c r="NE107" i="68"/>
  <c r="NE138" i="68"/>
  <c r="NE59" i="68"/>
  <c r="NE99" i="68"/>
  <c r="NE130" i="68"/>
  <c r="NE115" i="68"/>
  <c r="NE106" i="68"/>
  <c r="NE131" i="68"/>
  <c r="NE114" i="68"/>
  <c r="NE122" i="68"/>
  <c r="NE58" i="68"/>
  <c r="NE129" i="68"/>
  <c r="NE82" i="68"/>
  <c r="NE121" i="68"/>
  <c r="NE98" i="68"/>
  <c r="NE90" i="68"/>
  <c r="NE123" i="68"/>
  <c r="NE137" i="68"/>
  <c r="NE66" i="68"/>
  <c r="NE113" i="68"/>
  <c r="NE97" i="68"/>
  <c r="NE65" i="68"/>
  <c r="NE81" i="68"/>
  <c r="NE74" i="68"/>
  <c r="NE89" i="68"/>
  <c r="NE105" i="68"/>
  <c r="NE73" i="68"/>
  <c r="NE57" i="68"/>
  <c r="NE50" i="68"/>
  <c r="NE49" i="68"/>
  <c r="NE145" i="68"/>
  <c r="NE29" i="68"/>
  <c r="NF22" i="68"/>
  <c r="NE21" i="68"/>
  <c r="NF136" i="68" l="1"/>
  <c r="NF144" i="68"/>
  <c r="NF128" i="68"/>
  <c r="NF112" i="68"/>
  <c r="NF120" i="68"/>
  <c r="NF104" i="68"/>
  <c r="NF96" i="68"/>
  <c r="NF80" i="68"/>
  <c r="NF72" i="68"/>
  <c r="NF64" i="68"/>
  <c r="NF88" i="68"/>
  <c r="NF56" i="68"/>
  <c r="NF143" i="68"/>
  <c r="NF135" i="68"/>
  <c r="NF127" i="68"/>
  <c r="NF119" i="68"/>
  <c r="NF95" i="68"/>
  <c r="NF103" i="68"/>
  <c r="NF87" i="68"/>
  <c r="NF71" i="68"/>
  <c r="NF111" i="68"/>
  <c r="NF79" i="68"/>
  <c r="NF63" i="68"/>
  <c r="NF55" i="68"/>
  <c r="NF142" i="68"/>
  <c r="NF134" i="68"/>
  <c r="NF126" i="68"/>
  <c r="NF118" i="68"/>
  <c r="NF94" i="68"/>
  <c r="NF110" i="68"/>
  <c r="NF70" i="68"/>
  <c r="NF141" i="68"/>
  <c r="NF62" i="68"/>
  <c r="NF133" i="68"/>
  <c r="NF54" i="68"/>
  <c r="NF102" i="68"/>
  <c r="NF101" i="68"/>
  <c r="NF117" i="68"/>
  <c r="NF77" i="68"/>
  <c r="NF78" i="68"/>
  <c r="NF86" i="68"/>
  <c r="NF125" i="68"/>
  <c r="NF93" i="68"/>
  <c r="NF109" i="68"/>
  <c r="NF85" i="68"/>
  <c r="NF53" i="68"/>
  <c r="NF61" i="68"/>
  <c r="NF140" i="68"/>
  <c r="NF132" i="68"/>
  <c r="NF69" i="68"/>
  <c r="NF124" i="68"/>
  <c r="NF116" i="68"/>
  <c r="NF100" i="68"/>
  <c r="NF76" i="68"/>
  <c r="NF60" i="68"/>
  <c r="NF28" i="68"/>
  <c r="NF108" i="68"/>
  <c r="NF92" i="68"/>
  <c r="NF68" i="68"/>
  <c r="NF84" i="68"/>
  <c r="NF83" i="68"/>
  <c r="NF91" i="68"/>
  <c r="NF52" i="68"/>
  <c r="NF75" i="68"/>
  <c r="NF131" i="68"/>
  <c r="NF51" i="68"/>
  <c r="NF27" i="68"/>
  <c r="NF139" i="68"/>
  <c r="NF59" i="68"/>
  <c r="NF99" i="68"/>
  <c r="NF130" i="68"/>
  <c r="NF67" i="68"/>
  <c r="NF123" i="68"/>
  <c r="NF115" i="68"/>
  <c r="NF138" i="68"/>
  <c r="NF114" i="68"/>
  <c r="NF107" i="68"/>
  <c r="NF121" i="68"/>
  <c r="NF98" i="68"/>
  <c r="NF90" i="68"/>
  <c r="NF122" i="68"/>
  <c r="NF74" i="68"/>
  <c r="NF89" i="68"/>
  <c r="NF81" i="68"/>
  <c r="NF73" i="68"/>
  <c r="NF137" i="68"/>
  <c r="NF97" i="68"/>
  <c r="NF49" i="68"/>
  <c r="NF57" i="68"/>
  <c r="NF65" i="68"/>
  <c r="NF82" i="68"/>
  <c r="NF58" i="68"/>
  <c r="NF105" i="68"/>
  <c r="NF129" i="68"/>
  <c r="NF113" i="68"/>
  <c r="NF106" i="68"/>
  <c r="NF50" i="68"/>
  <c r="NF66" i="68"/>
  <c r="NF145" i="68"/>
  <c r="NF29" i="68"/>
  <c r="NF21" i="68"/>
  <c r="NG22" i="68"/>
  <c r="NG136" i="68" l="1"/>
  <c r="NG144" i="68"/>
  <c r="NG120" i="68"/>
  <c r="NG128" i="68"/>
  <c r="NG104" i="68"/>
  <c r="NG96" i="68"/>
  <c r="NG64" i="68"/>
  <c r="NG80" i="68"/>
  <c r="NG112" i="68"/>
  <c r="NG88" i="68"/>
  <c r="NG72" i="68"/>
  <c r="NG56" i="68"/>
  <c r="NG143" i="68"/>
  <c r="NG127" i="68"/>
  <c r="NG135" i="68"/>
  <c r="NG119" i="68"/>
  <c r="NG103" i="68"/>
  <c r="NG95" i="68"/>
  <c r="NG111" i="68"/>
  <c r="NG87" i="68"/>
  <c r="NG55" i="68"/>
  <c r="NG134" i="68"/>
  <c r="NG63" i="68"/>
  <c r="NG142" i="68"/>
  <c r="NG79" i="68"/>
  <c r="NG71" i="68"/>
  <c r="NG110" i="68"/>
  <c r="NG126" i="68"/>
  <c r="NG118" i="68"/>
  <c r="NG102" i="68"/>
  <c r="NG94" i="68"/>
  <c r="NG62" i="68"/>
  <c r="NG141" i="68"/>
  <c r="NG86" i="68"/>
  <c r="NG54" i="68"/>
  <c r="NG70" i="68"/>
  <c r="NG125" i="68"/>
  <c r="NG78" i="68"/>
  <c r="NG133" i="68"/>
  <c r="NG109" i="68"/>
  <c r="NG93" i="68"/>
  <c r="NG101" i="68"/>
  <c r="NG85" i="68"/>
  <c r="NG117" i="68"/>
  <c r="NG69" i="68"/>
  <c r="NG61" i="68"/>
  <c r="NG53" i="68"/>
  <c r="NG140" i="68"/>
  <c r="NG124" i="68"/>
  <c r="NG108" i="68"/>
  <c r="NG92" i="68"/>
  <c r="NG116" i="68"/>
  <c r="NG100" i="68"/>
  <c r="NG77" i="68"/>
  <c r="NG28" i="68"/>
  <c r="NG76" i="68"/>
  <c r="NG52" i="68"/>
  <c r="NG84" i="68"/>
  <c r="NG68" i="68"/>
  <c r="NG60" i="68"/>
  <c r="NG132" i="68"/>
  <c r="NG75" i="68"/>
  <c r="NG51" i="68"/>
  <c r="NG83" i="68"/>
  <c r="NG27" i="68"/>
  <c r="NG139" i="68"/>
  <c r="NG59" i="68"/>
  <c r="NG67" i="68"/>
  <c r="NG99" i="68"/>
  <c r="NG91" i="68"/>
  <c r="NG131" i="68"/>
  <c r="NG123" i="68"/>
  <c r="NG115" i="68"/>
  <c r="NG107" i="68"/>
  <c r="NG138" i="68"/>
  <c r="NG129" i="68"/>
  <c r="NG122" i="68"/>
  <c r="NG74" i="68"/>
  <c r="NG98" i="68"/>
  <c r="NG90" i="68"/>
  <c r="NG113" i="68"/>
  <c r="NG137" i="68"/>
  <c r="NG82" i="68"/>
  <c r="NG106" i="68"/>
  <c r="NG50" i="68"/>
  <c r="NG66" i="68"/>
  <c r="NG114" i="68"/>
  <c r="NG97" i="68"/>
  <c r="NG81" i="68"/>
  <c r="NG49" i="68"/>
  <c r="NG57" i="68"/>
  <c r="NG73" i="68"/>
  <c r="NG130" i="68"/>
  <c r="NG58" i="68"/>
  <c r="NG105" i="68"/>
  <c r="NG89" i="68"/>
  <c r="NG121" i="68"/>
  <c r="NG65" i="68"/>
  <c r="NG145" i="68"/>
  <c r="NG29" i="68"/>
  <c r="NH22" i="68"/>
  <c r="NG21" i="68"/>
  <c r="NH144" i="68" l="1"/>
  <c r="NH136" i="68"/>
  <c r="NH112" i="68"/>
  <c r="NH128" i="68"/>
  <c r="NH104" i="68"/>
  <c r="NH96" i="68"/>
  <c r="NH88" i="68"/>
  <c r="NH120" i="68"/>
  <c r="NH80" i="68"/>
  <c r="NH72" i="68"/>
  <c r="NH56" i="68"/>
  <c r="NH64" i="68"/>
  <c r="NH135" i="68"/>
  <c r="NH119" i="68"/>
  <c r="NH143" i="68"/>
  <c r="NH127" i="68"/>
  <c r="NH111" i="68"/>
  <c r="NH103" i="68"/>
  <c r="NH95" i="68"/>
  <c r="NH87" i="68"/>
  <c r="NH63" i="68"/>
  <c r="NH79" i="68"/>
  <c r="NH71" i="68"/>
  <c r="NH55" i="68"/>
  <c r="NH126" i="68"/>
  <c r="NH134" i="68"/>
  <c r="NH118" i="68"/>
  <c r="NH102" i="68"/>
  <c r="NH86" i="68"/>
  <c r="NH142" i="68"/>
  <c r="NH94" i="68"/>
  <c r="NH141" i="68"/>
  <c r="NH62" i="68"/>
  <c r="NH70" i="68"/>
  <c r="NH133" i="68"/>
  <c r="NH110" i="68"/>
  <c r="NH78" i="68"/>
  <c r="NH54" i="68"/>
  <c r="NH77" i="68"/>
  <c r="NH109" i="68"/>
  <c r="NH93" i="68"/>
  <c r="NH117" i="68"/>
  <c r="NH101" i="68"/>
  <c r="NH85" i="68"/>
  <c r="NH125" i="68"/>
  <c r="NH140" i="68"/>
  <c r="NH53" i="68"/>
  <c r="NH132" i="68"/>
  <c r="NH69" i="68"/>
  <c r="NH61" i="68"/>
  <c r="NH124" i="68"/>
  <c r="NH116" i="68"/>
  <c r="NH100" i="68"/>
  <c r="NH84" i="68"/>
  <c r="NH52" i="68"/>
  <c r="NH68" i="68"/>
  <c r="NH108" i="68"/>
  <c r="NH76" i="68"/>
  <c r="NH60" i="68"/>
  <c r="NH75" i="68"/>
  <c r="NH83" i="68"/>
  <c r="NH28" i="68"/>
  <c r="NH92" i="68"/>
  <c r="NH91" i="68"/>
  <c r="NH139" i="68"/>
  <c r="NH131" i="68"/>
  <c r="NH51" i="68"/>
  <c r="NH67" i="68"/>
  <c r="NH59" i="68"/>
  <c r="NH27" i="68"/>
  <c r="NH99" i="68"/>
  <c r="NH130" i="68"/>
  <c r="NH122" i="68"/>
  <c r="NH123" i="68"/>
  <c r="NH115" i="68"/>
  <c r="NH107" i="68"/>
  <c r="NH138" i="68"/>
  <c r="NH121" i="68"/>
  <c r="NH114" i="68"/>
  <c r="NH98" i="68"/>
  <c r="NH90" i="68"/>
  <c r="NH129" i="68"/>
  <c r="NH82" i="68"/>
  <c r="NH106" i="68"/>
  <c r="NH137" i="68"/>
  <c r="NH66" i="68"/>
  <c r="NH50" i="68"/>
  <c r="NH113" i="68"/>
  <c r="NH97" i="68"/>
  <c r="NH89" i="68"/>
  <c r="NH73" i="68"/>
  <c r="NH74" i="68"/>
  <c r="NH81" i="68"/>
  <c r="NH105" i="68"/>
  <c r="NH57" i="68"/>
  <c r="NH65" i="68"/>
  <c r="NH49" i="68"/>
  <c r="NH58" i="68"/>
  <c r="NH145" i="68"/>
  <c r="NH29" i="68"/>
  <c r="NI22" i="68"/>
  <c r="NH21" i="68"/>
  <c r="NI144" i="68" l="1"/>
  <c r="NI128" i="68"/>
  <c r="NI136" i="68"/>
  <c r="NI120" i="68"/>
  <c r="NI112" i="68"/>
  <c r="NI104" i="68"/>
  <c r="NI96" i="68"/>
  <c r="NI80" i="68"/>
  <c r="NI72" i="68"/>
  <c r="NI64" i="68"/>
  <c r="NI56" i="68"/>
  <c r="NI88" i="68"/>
  <c r="NI143" i="68"/>
  <c r="NI103" i="68"/>
  <c r="NI95" i="68"/>
  <c r="NI127" i="68"/>
  <c r="NI135" i="68"/>
  <c r="NI119" i="68"/>
  <c r="NI111" i="68"/>
  <c r="NI79" i="68"/>
  <c r="NI71" i="68"/>
  <c r="NI87" i="68"/>
  <c r="NI55" i="68"/>
  <c r="NI63" i="68"/>
  <c r="NI142" i="68"/>
  <c r="NI126" i="68"/>
  <c r="NI118" i="68"/>
  <c r="NI102" i="68"/>
  <c r="NI78" i="68"/>
  <c r="NI134" i="68"/>
  <c r="NI94" i="68"/>
  <c r="NI110" i="68"/>
  <c r="NI54" i="68"/>
  <c r="NI70" i="68"/>
  <c r="NI62" i="68"/>
  <c r="NI133" i="68"/>
  <c r="NI86" i="68"/>
  <c r="NI117" i="68"/>
  <c r="NI93" i="68"/>
  <c r="NI109" i="68"/>
  <c r="NI125" i="68"/>
  <c r="NI101" i="68"/>
  <c r="NI85" i="68"/>
  <c r="NI77" i="68"/>
  <c r="NI61" i="68"/>
  <c r="NI69" i="68"/>
  <c r="NI53" i="68"/>
  <c r="NI132" i="68"/>
  <c r="NI141" i="68"/>
  <c r="NI140" i="68"/>
  <c r="NI84" i="68"/>
  <c r="NI100" i="68"/>
  <c r="NI108" i="68"/>
  <c r="NI124" i="68"/>
  <c r="NI92" i="68"/>
  <c r="NI76" i="68"/>
  <c r="NI52" i="68"/>
  <c r="NI116" i="68"/>
  <c r="NI68" i="68"/>
  <c r="NI60" i="68"/>
  <c r="NI28" i="68"/>
  <c r="NI83" i="68"/>
  <c r="NI91" i="68"/>
  <c r="NI75" i="68"/>
  <c r="NI139" i="68"/>
  <c r="NI51" i="68"/>
  <c r="NI27" i="68"/>
  <c r="NI67" i="68"/>
  <c r="NI59" i="68"/>
  <c r="NI131" i="68"/>
  <c r="NI115" i="68"/>
  <c r="NI107" i="68"/>
  <c r="NI123" i="68"/>
  <c r="NI122" i="68"/>
  <c r="NI114" i="68"/>
  <c r="NI90" i="68"/>
  <c r="NI129" i="68"/>
  <c r="NI130" i="68"/>
  <c r="NI98" i="68"/>
  <c r="NI82" i="68"/>
  <c r="NI138" i="68"/>
  <c r="NI106" i="68"/>
  <c r="NI74" i="68"/>
  <c r="NI66" i="68"/>
  <c r="NI137" i="68"/>
  <c r="NI49" i="68"/>
  <c r="NI89" i="68"/>
  <c r="NI58" i="68"/>
  <c r="NI99" i="68"/>
  <c r="NI73" i="68"/>
  <c r="NI105" i="68"/>
  <c r="NI81" i="68"/>
  <c r="NI113" i="68"/>
  <c r="NI65" i="68"/>
  <c r="NI97" i="68"/>
  <c r="NI57" i="68"/>
  <c r="NI50" i="68"/>
  <c r="NI121" i="68"/>
  <c r="NI145" i="68"/>
  <c r="NI29" i="68"/>
  <c r="NJ22" i="68"/>
  <c r="NI21" i="68"/>
  <c r="NJ144" i="68" l="1"/>
  <c r="NJ136" i="68"/>
  <c r="NJ120" i="68"/>
  <c r="NJ112" i="68"/>
  <c r="NJ128" i="68"/>
  <c r="NJ104" i="68"/>
  <c r="NJ96" i="68"/>
  <c r="NJ72" i="68"/>
  <c r="NJ88" i="68"/>
  <c r="NJ80" i="68"/>
  <c r="NJ56" i="68"/>
  <c r="NJ64" i="68"/>
  <c r="NJ135" i="68"/>
  <c r="NJ127" i="68"/>
  <c r="NJ119" i="68"/>
  <c r="NJ103" i="68"/>
  <c r="NJ95" i="68"/>
  <c r="NJ111" i="68"/>
  <c r="NJ143" i="68"/>
  <c r="NJ87" i="68"/>
  <c r="NJ79" i="68"/>
  <c r="NJ55" i="68"/>
  <c r="NJ63" i="68"/>
  <c r="NJ71" i="68"/>
  <c r="NJ142" i="68"/>
  <c r="NJ134" i="68"/>
  <c r="NJ126" i="68"/>
  <c r="NJ118" i="68"/>
  <c r="NJ110" i="68"/>
  <c r="NJ102" i="68"/>
  <c r="NJ86" i="68"/>
  <c r="NJ94" i="68"/>
  <c r="NJ125" i="68"/>
  <c r="NJ70" i="68"/>
  <c r="NJ62" i="68"/>
  <c r="NJ54" i="68"/>
  <c r="NJ141" i="68"/>
  <c r="NJ93" i="68"/>
  <c r="NJ109" i="68"/>
  <c r="NJ85" i="68"/>
  <c r="NJ117" i="68"/>
  <c r="NJ101" i="68"/>
  <c r="NJ78" i="68"/>
  <c r="NJ133" i="68"/>
  <c r="NJ77" i="68"/>
  <c r="NJ61" i="68"/>
  <c r="NJ69" i="68"/>
  <c r="NJ53" i="68"/>
  <c r="NJ140" i="68"/>
  <c r="NJ92" i="68"/>
  <c r="NJ132" i="68"/>
  <c r="NJ124" i="68"/>
  <c r="NJ116" i="68"/>
  <c r="NJ108" i="68"/>
  <c r="NJ52" i="68"/>
  <c r="NJ76" i="68"/>
  <c r="NJ84" i="68"/>
  <c r="NJ60" i="68"/>
  <c r="NJ68" i="68"/>
  <c r="NJ28" i="68"/>
  <c r="NJ100" i="68"/>
  <c r="NJ91" i="68"/>
  <c r="NJ139" i="68"/>
  <c r="NJ27" i="68"/>
  <c r="NJ83" i="68"/>
  <c r="NJ75" i="68"/>
  <c r="NJ67" i="68"/>
  <c r="NJ51" i="68"/>
  <c r="NJ59" i="68"/>
  <c r="NJ131" i="68"/>
  <c r="NJ115" i="68"/>
  <c r="NJ107" i="68"/>
  <c r="NJ138" i="68"/>
  <c r="NJ123" i="68"/>
  <c r="NJ99" i="68"/>
  <c r="NJ130" i="68"/>
  <c r="NJ50" i="68"/>
  <c r="NJ129" i="68"/>
  <c r="NJ122" i="68"/>
  <c r="NJ74" i="68"/>
  <c r="NJ98" i="68"/>
  <c r="NJ82" i="68"/>
  <c r="NJ137" i="68"/>
  <c r="NJ66" i="68"/>
  <c r="NJ106" i="68"/>
  <c r="NJ121" i="68"/>
  <c r="NJ73" i="68"/>
  <c r="NJ49" i="68"/>
  <c r="NJ105" i="68"/>
  <c r="NJ57" i="68"/>
  <c r="NJ58" i="68"/>
  <c r="NJ113" i="68"/>
  <c r="NJ114" i="68"/>
  <c r="NJ81" i="68"/>
  <c r="NJ90" i="68"/>
  <c r="NJ89" i="68"/>
  <c r="NJ97" i="68"/>
  <c r="NJ65" i="68"/>
  <c r="NJ145" i="68"/>
  <c r="NJ29" i="68"/>
  <c r="NJ21" i="68"/>
  <c r="NK22" i="68"/>
  <c r="NK136" i="68" l="1"/>
  <c r="NK128" i="68"/>
  <c r="NK120" i="68"/>
  <c r="NK112" i="68"/>
  <c r="NK144" i="68"/>
  <c r="NK96" i="68"/>
  <c r="NK104" i="68"/>
  <c r="NK88" i="68"/>
  <c r="NK72" i="68"/>
  <c r="NK80" i="68"/>
  <c r="NK56" i="68"/>
  <c r="NK64" i="68"/>
  <c r="NK143" i="68"/>
  <c r="NK127" i="68"/>
  <c r="NK135" i="68"/>
  <c r="NK111" i="68"/>
  <c r="NK95" i="68"/>
  <c r="NK119" i="68"/>
  <c r="NK103" i="68"/>
  <c r="NK87" i="68"/>
  <c r="NK79" i="68"/>
  <c r="NK71" i="68"/>
  <c r="NK55" i="68"/>
  <c r="NK142" i="68"/>
  <c r="NK63" i="68"/>
  <c r="NK134" i="68"/>
  <c r="NK126" i="68"/>
  <c r="NK102" i="68"/>
  <c r="NK86" i="68"/>
  <c r="NK110" i="68"/>
  <c r="NK94" i="68"/>
  <c r="NK118" i="68"/>
  <c r="NK54" i="68"/>
  <c r="NK62" i="68"/>
  <c r="NK78" i="68"/>
  <c r="NK85" i="68"/>
  <c r="NK101" i="68"/>
  <c r="NK70" i="68"/>
  <c r="NK125" i="68"/>
  <c r="NK141" i="68"/>
  <c r="NK109" i="68"/>
  <c r="NK69" i="68"/>
  <c r="NK53" i="68"/>
  <c r="NK140" i="68"/>
  <c r="NK117" i="68"/>
  <c r="NK132" i="68"/>
  <c r="NK93" i="68"/>
  <c r="NK77" i="68"/>
  <c r="NK133" i="68"/>
  <c r="NK61" i="68"/>
  <c r="NK108" i="68"/>
  <c r="NK124" i="68"/>
  <c r="NK116" i="68"/>
  <c r="NK92" i="68"/>
  <c r="NK84" i="68"/>
  <c r="NK60" i="68"/>
  <c r="NK68" i="68"/>
  <c r="NK76" i="68"/>
  <c r="NK52" i="68"/>
  <c r="NK28" i="68"/>
  <c r="NK83" i="68"/>
  <c r="NK91" i="68"/>
  <c r="NK100" i="68"/>
  <c r="NK75" i="68"/>
  <c r="NK139" i="68"/>
  <c r="NK67" i="68"/>
  <c r="NK51" i="68"/>
  <c r="NK59" i="68"/>
  <c r="NK27" i="68"/>
  <c r="NK107" i="68"/>
  <c r="NK138" i="68"/>
  <c r="NK123" i="68"/>
  <c r="NK115" i="68"/>
  <c r="NK99" i="68"/>
  <c r="NK131" i="68"/>
  <c r="NK98" i="68"/>
  <c r="NK90" i="68"/>
  <c r="NK82" i="68"/>
  <c r="NK50" i="68"/>
  <c r="NK137" i="68"/>
  <c r="NK74" i="68"/>
  <c r="NK66" i="68"/>
  <c r="NK58" i="68"/>
  <c r="NK106" i="68"/>
  <c r="NK114" i="68"/>
  <c r="NK122" i="68"/>
  <c r="NK129" i="68"/>
  <c r="NK130" i="68"/>
  <c r="NK121" i="68"/>
  <c r="NK105" i="68"/>
  <c r="NK73" i="68"/>
  <c r="NK113" i="68"/>
  <c r="NK57" i="68"/>
  <c r="NK89" i="68"/>
  <c r="NK97" i="68"/>
  <c r="NK65" i="68"/>
  <c r="NK81" i="68"/>
  <c r="NK49" i="68"/>
  <c r="NK145" i="68"/>
  <c r="NK29" i="68"/>
  <c r="NK21" i="68"/>
  <c r="NL22" i="68"/>
  <c r="NL136" i="68" l="1"/>
  <c r="NL128" i="68"/>
  <c r="NL144" i="68"/>
  <c r="NL120" i="68"/>
  <c r="NL112" i="68"/>
  <c r="NL96" i="68"/>
  <c r="NL104" i="68"/>
  <c r="NL80" i="68"/>
  <c r="NL72" i="68"/>
  <c r="NL64" i="68"/>
  <c r="NL56" i="68"/>
  <c r="NL88" i="68"/>
  <c r="NL143" i="68"/>
  <c r="NL127" i="68"/>
  <c r="NL119" i="68"/>
  <c r="NL135" i="68"/>
  <c r="NL103" i="68"/>
  <c r="NL111" i="68"/>
  <c r="NL95" i="68"/>
  <c r="NL87" i="68"/>
  <c r="NL79" i="68"/>
  <c r="NL71" i="68"/>
  <c r="NL63" i="68"/>
  <c r="NL55" i="68"/>
  <c r="NL142" i="68"/>
  <c r="NL134" i="68"/>
  <c r="NL118" i="68"/>
  <c r="NL126" i="68"/>
  <c r="NL110" i="68"/>
  <c r="NL94" i="68"/>
  <c r="NL102" i="68"/>
  <c r="NL133" i="68"/>
  <c r="NL86" i="68"/>
  <c r="NL78" i="68"/>
  <c r="NL141" i="68"/>
  <c r="NL54" i="68"/>
  <c r="NL70" i="68"/>
  <c r="NL93" i="68"/>
  <c r="NL101" i="68"/>
  <c r="NL117" i="68"/>
  <c r="NL62" i="68"/>
  <c r="NL109" i="68"/>
  <c r="NL85" i="68"/>
  <c r="NL132" i="68"/>
  <c r="NL125" i="68"/>
  <c r="NL69" i="68"/>
  <c r="NL53" i="68"/>
  <c r="NL124" i="68"/>
  <c r="NL77" i="68"/>
  <c r="NL61" i="68"/>
  <c r="NL116" i="68"/>
  <c r="NL92" i="68"/>
  <c r="NL84" i="68"/>
  <c r="NL100" i="68"/>
  <c r="NL76" i="68"/>
  <c r="NL108" i="68"/>
  <c r="NL60" i="68"/>
  <c r="NL68" i="68"/>
  <c r="NL28" i="68"/>
  <c r="NL140" i="68"/>
  <c r="NL52" i="68"/>
  <c r="NL91" i="68"/>
  <c r="NL83" i="68"/>
  <c r="NL139" i="68"/>
  <c r="NL67" i="68"/>
  <c r="NL59" i="68"/>
  <c r="NL27" i="68"/>
  <c r="NL123" i="68"/>
  <c r="NL115" i="68"/>
  <c r="NL75" i="68"/>
  <c r="NL131" i="68"/>
  <c r="NL99" i="68"/>
  <c r="NL130" i="68"/>
  <c r="NL51" i="68"/>
  <c r="NL66" i="68"/>
  <c r="NL50" i="68"/>
  <c r="NL106" i="68"/>
  <c r="NL114" i="68"/>
  <c r="NL58" i="68"/>
  <c r="NL107" i="68"/>
  <c r="NL138" i="68"/>
  <c r="NL122" i="68"/>
  <c r="NL121" i="68"/>
  <c r="NL98" i="68"/>
  <c r="NL90" i="68"/>
  <c r="NL82" i="68"/>
  <c r="NL74" i="68"/>
  <c r="NL49" i="68"/>
  <c r="NL129" i="68"/>
  <c r="NL97" i="68"/>
  <c r="NL65" i="68"/>
  <c r="NL137" i="68"/>
  <c r="NL89" i="68"/>
  <c r="NL105" i="68"/>
  <c r="NL81" i="68"/>
  <c r="NL73" i="68"/>
  <c r="NL57" i="68"/>
  <c r="NL113" i="68"/>
  <c r="NL145" i="68"/>
  <c r="NL29" i="68"/>
  <c r="NM22" i="68"/>
  <c r="NL21" i="68"/>
  <c r="NM136" i="68" l="1"/>
  <c r="NM144" i="68"/>
  <c r="NM128" i="68"/>
  <c r="NM120" i="68"/>
  <c r="NM112" i="68"/>
  <c r="NM104" i="68"/>
  <c r="NM96" i="68"/>
  <c r="NM88" i="68"/>
  <c r="NM80" i="68"/>
  <c r="NM72" i="68"/>
  <c r="NM64" i="68"/>
  <c r="NM143" i="68"/>
  <c r="NM56" i="68"/>
  <c r="NM135" i="68"/>
  <c r="NM127" i="68"/>
  <c r="NM119" i="68"/>
  <c r="NM111" i="68"/>
  <c r="NM103" i="68"/>
  <c r="NM95" i="68"/>
  <c r="NM79" i="68"/>
  <c r="NM71" i="68"/>
  <c r="NM87" i="68"/>
  <c r="NM63" i="68"/>
  <c r="NM118" i="68"/>
  <c r="NM142" i="68"/>
  <c r="NM55" i="68"/>
  <c r="NM126" i="68"/>
  <c r="NM110" i="68"/>
  <c r="NM102" i="68"/>
  <c r="NM134" i="68"/>
  <c r="NM86" i="68"/>
  <c r="NM94" i="68"/>
  <c r="NM78" i="68"/>
  <c r="NM70" i="68"/>
  <c r="NM141" i="68"/>
  <c r="NM54" i="68"/>
  <c r="NM133" i="68"/>
  <c r="NM117" i="68"/>
  <c r="NM101" i="68"/>
  <c r="NM62" i="68"/>
  <c r="NM125" i="68"/>
  <c r="NM85" i="68"/>
  <c r="NM109" i="68"/>
  <c r="NM69" i="68"/>
  <c r="NM77" i="68"/>
  <c r="NM61" i="68"/>
  <c r="NM53" i="68"/>
  <c r="NM93" i="68"/>
  <c r="NM140" i="68"/>
  <c r="NM76" i="68"/>
  <c r="NM124" i="68"/>
  <c r="NM108" i="68"/>
  <c r="NM100" i="68"/>
  <c r="NM132" i="68"/>
  <c r="NM92" i="68"/>
  <c r="NM116" i="68"/>
  <c r="NM52" i="68"/>
  <c r="NM84" i="68"/>
  <c r="NM60" i="68"/>
  <c r="NM28" i="68"/>
  <c r="NM68" i="68"/>
  <c r="NM75" i="68"/>
  <c r="NM59" i="68"/>
  <c r="NM27" i="68"/>
  <c r="NM91" i="68"/>
  <c r="NM67" i="68"/>
  <c r="NM83" i="68"/>
  <c r="NM51" i="68"/>
  <c r="NM131" i="68"/>
  <c r="NM123" i="68"/>
  <c r="NM115" i="68"/>
  <c r="NM139" i="68"/>
  <c r="NM107" i="68"/>
  <c r="NM99" i="68"/>
  <c r="NM66" i="68"/>
  <c r="NM50" i="68"/>
  <c r="NM106" i="68"/>
  <c r="NM114" i="68"/>
  <c r="NM122" i="68"/>
  <c r="NM74" i="68"/>
  <c r="NM58" i="68"/>
  <c r="NM129" i="68"/>
  <c r="NM138" i="68"/>
  <c r="NM82" i="68"/>
  <c r="NM98" i="68"/>
  <c r="NM90" i="68"/>
  <c r="NM130" i="68"/>
  <c r="NM137" i="68"/>
  <c r="NM57" i="68"/>
  <c r="NM113" i="68"/>
  <c r="NM97" i="68"/>
  <c r="NM65" i="68"/>
  <c r="NM121" i="68"/>
  <c r="NM89" i="68"/>
  <c r="NM73" i="68"/>
  <c r="NM81" i="68"/>
  <c r="NM105" i="68"/>
  <c r="NM49" i="68"/>
  <c r="NM145" i="68"/>
  <c r="NM29" i="68"/>
  <c r="NN22" i="68"/>
  <c r="NM21" i="68"/>
  <c r="NN136" i="68" l="1"/>
  <c r="NN144" i="68"/>
  <c r="NN128" i="68"/>
  <c r="NN120" i="68"/>
  <c r="NN112" i="68"/>
  <c r="NN96" i="68"/>
  <c r="NN88" i="68"/>
  <c r="NN72" i="68"/>
  <c r="NN104" i="68"/>
  <c r="NN80" i="68"/>
  <c r="NN56" i="68"/>
  <c r="NN64" i="68"/>
  <c r="NN143" i="68"/>
  <c r="NN135" i="68"/>
  <c r="NN127" i="68"/>
  <c r="NN119" i="68"/>
  <c r="NN111" i="68"/>
  <c r="NN95" i="68"/>
  <c r="NN87" i="68"/>
  <c r="NN71" i="68"/>
  <c r="NN79" i="68"/>
  <c r="NN103" i="68"/>
  <c r="NN63" i="68"/>
  <c r="NN55" i="68"/>
  <c r="NN110" i="68"/>
  <c r="NN126" i="68"/>
  <c r="NN134" i="68"/>
  <c r="NN94" i="68"/>
  <c r="NN118" i="68"/>
  <c r="NN102" i="68"/>
  <c r="NN142" i="68"/>
  <c r="NN86" i="68"/>
  <c r="NN78" i="68"/>
  <c r="NN62" i="68"/>
  <c r="NN70" i="68"/>
  <c r="NN141" i="68"/>
  <c r="NN133" i="68"/>
  <c r="NN125" i="68"/>
  <c r="NN109" i="68"/>
  <c r="NN101" i="68"/>
  <c r="NN117" i="68"/>
  <c r="NN54" i="68"/>
  <c r="NN93" i="68"/>
  <c r="NN77" i="68"/>
  <c r="NN53" i="68"/>
  <c r="NN124" i="68"/>
  <c r="NN85" i="68"/>
  <c r="NN61" i="68"/>
  <c r="NN140" i="68"/>
  <c r="NN132" i="68"/>
  <c r="NN108" i="68"/>
  <c r="NN116" i="68"/>
  <c r="NN84" i="68"/>
  <c r="NN100" i="68"/>
  <c r="NN60" i="68"/>
  <c r="NN69" i="68"/>
  <c r="NN28" i="68"/>
  <c r="NN52" i="68"/>
  <c r="NN92" i="68"/>
  <c r="NN68" i="68"/>
  <c r="NN75" i="68"/>
  <c r="NN76" i="68"/>
  <c r="NN83" i="68"/>
  <c r="NN67" i="68"/>
  <c r="NN131" i="68"/>
  <c r="NN91" i="68"/>
  <c r="NN51" i="68"/>
  <c r="NN27" i="68"/>
  <c r="NN139" i="68"/>
  <c r="NN107" i="68"/>
  <c r="NN59" i="68"/>
  <c r="NN99" i="68"/>
  <c r="NN130" i="68"/>
  <c r="NN106" i="68"/>
  <c r="NN82" i="68"/>
  <c r="NN74" i="68"/>
  <c r="NN50" i="68"/>
  <c r="NN114" i="68"/>
  <c r="NN129" i="68"/>
  <c r="NN123" i="68"/>
  <c r="NN66" i="68"/>
  <c r="NN121" i="68"/>
  <c r="NN98" i="68"/>
  <c r="NN90" i="68"/>
  <c r="NN138" i="68"/>
  <c r="NN122" i="68"/>
  <c r="NN58" i="68"/>
  <c r="NN137" i="68"/>
  <c r="NN115" i="68"/>
  <c r="NN81" i="68"/>
  <c r="NN65" i="68"/>
  <c r="NN89" i="68"/>
  <c r="NN73" i="68"/>
  <c r="NN49" i="68"/>
  <c r="NN97" i="68"/>
  <c r="NN105" i="68"/>
  <c r="NN113" i="68"/>
  <c r="NN57" i="68"/>
  <c r="NN145" i="68"/>
  <c r="NN29" i="68"/>
  <c r="NN21" i="68"/>
  <c r="NO22" i="68"/>
  <c r="NO136" i="68" l="1"/>
  <c r="NO144" i="68"/>
  <c r="NO128" i="68"/>
  <c r="NO112" i="68"/>
  <c r="NO120" i="68"/>
  <c r="NO104" i="68"/>
  <c r="NO88" i="68"/>
  <c r="NO96" i="68"/>
  <c r="NO64" i="68"/>
  <c r="NO80" i="68"/>
  <c r="NO72" i="68"/>
  <c r="NO56" i="68"/>
  <c r="NO143" i="68"/>
  <c r="NO127" i="68"/>
  <c r="NO135" i="68"/>
  <c r="NO119" i="68"/>
  <c r="NO103" i="68"/>
  <c r="NO111" i="68"/>
  <c r="NO95" i="68"/>
  <c r="NO79" i="68"/>
  <c r="NO71" i="68"/>
  <c r="NO87" i="68"/>
  <c r="NO63" i="68"/>
  <c r="NO55" i="68"/>
  <c r="NO134" i="68"/>
  <c r="NO142" i="68"/>
  <c r="NO102" i="68"/>
  <c r="NO118" i="68"/>
  <c r="NO110" i="68"/>
  <c r="NO126" i="68"/>
  <c r="NO94" i="68"/>
  <c r="NO62" i="68"/>
  <c r="NO141" i="68"/>
  <c r="NO86" i="68"/>
  <c r="NO70" i="68"/>
  <c r="NO133" i="68"/>
  <c r="NO54" i="68"/>
  <c r="NO125" i="68"/>
  <c r="NO78" i="68"/>
  <c r="NO77" i="68"/>
  <c r="NO109" i="68"/>
  <c r="NO117" i="68"/>
  <c r="NO93" i="68"/>
  <c r="NO101" i="68"/>
  <c r="NO85" i="68"/>
  <c r="NO132" i="68"/>
  <c r="NO69" i="68"/>
  <c r="NO61" i="68"/>
  <c r="NO116" i="68"/>
  <c r="NO124" i="68"/>
  <c r="NO53" i="68"/>
  <c r="NO140" i="68"/>
  <c r="NO76" i="68"/>
  <c r="NO60" i="68"/>
  <c r="NO100" i="68"/>
  <c r="NO28" i="68"/>
  <c r="NO92" i="68"/>
  <c r="NO84" i="68"/>
  <c r="NO68" i="68"/>
  <c r="NO108" i="68"/>
  <c r="NO83" i="68"/>
  <c r="NO52" i="68"/>
  <c r="NO91" i="68"/>
  <c r="NO27" i="68"/>
  <c r="NO131" i="68"/>
  <c r="NO75" i="68"/>
  <c r="NO51" i="68"/>
  <c r="NO59" i="68"/>
  <c r="NO139" i="68"/>
  <c r="NO99" i="68"/>
  <c r="NO138" i="68"/>
  <c r="NO130" i="68"/>
  <c r="NO67" i="68"/>
  <c r="NO123" i="68"/>
  <c r="NO115" i="68"/>
  <c r="NO114" i="68"/>
  <c r="NO66" i="68"/>
  <c r="NO122" i="68"/>
  <c r="NO121" i="68"/>
  <c r="NO98" i="68"/>
  <c r="NO90" i="68"/>
  <c r="NO145" i="68"/>
  <c r="NO74" i="68"/>
  <c r="NO58" i="68"/>
  <c r="NO82" i="68"/>
  <c r="NO81" i="68"/>
  <c r="NO129" i="68"/>
  <c r="NO65" i="68"/>
  <c r="NO107" i="68"/>
  <c r="NO97" i="68"/>
  <c r="NO73" i="68"/>
  <c r="NO49" i="68"/>
  <c r="NO113" i="68"/>
  <c r="NO106" i="68"/>
  <c r="NO50" i="68"/>
  <c r="NO137" i="68"/>
  <c r="NO105" i="68"/>
  <c r="NO89" i="68"/>
  <c r="NO57" i="68"/>
  <c r="NO29" i="68"/>
  <c r="NP22" i="68"/>
  <c r="NO21" i="68"/>
  <c r="NP136" i="68" l="1"/>
  <c r="NP144" i="68"/>
  <c r="NP120" i="68"/>
  <c r="NP128" i="68"/>
  <c r="NP104" i="68"/>
  <c r="NP96" i="68"/>
  <c r="NP88" i="68"/>
  <c r="NP112" i="68"/>
  <c r="NP64" i="68"/>
  <c r="NP80" i="68"/>
  <c r="NP72" i="68"/>
  <c r="NP56" i="68"/>
  <c r="NP143" i="68"/>
  <c r="NP135" i="68"/>
  <c r="NP119" i="68"/>
  <c r="NP95" i="68"/>
  <c r="NP111" i="68"/>
  <c r="NP103" i="68"/>
  <c r="NP127" i="68"/>
  <c r="NP87" i="68"/>
  <c r="NP142" i="68"/>
  <c r="NP71" i="68"/>
  <c r="NP79" i="68"/>
  <c r="NP55" i="68"/>
  <c r="NP63" i="68"/>
  <c r="NP126" i="68"/>
  <c r="NP110" i="68"/>
  <c r="NP134" i="68"/>
  <c r="NP102" i="68"/>
  <c r="NP118" i="68"/>
  <c r="NP94" i="68"/>
  <c r="NP54" i="68"/>
  <c r="NP141" i="68"/>
  <c r="NP62" i="68"/>
  <c r="NP70" i="68"/>
  <c r="NP78" i="68"/>
  <c r="NP125" i="68"/>
  <c r="NP86" i="68"/>
  <c r="NP133" i="68"/>
  <c r="NP93" i="68"/>
  <c r="NP117" i="68"/>
  <c r="NP101" i="68"/>
  <c r="NP85" i="68"/>
  <c r="NP109" i="68"/>
  <c r="NP140" i="68"/>
  <c r="NP53" i="68"/>
  <c r="NP77" i="68"/>
  <c r="NP69" i="68"/>
  <c r="NP108" i="68"/>
  <c r="NP92" i="68"/>
  <c r="NP132" i="68"/>
  <c r="NP124" i="68"/>
  <c r="NP116" i="68"/>
  <c r="NP100" i="68"/>
  <c r="NP28" i="68"/>
  <c r="NP84" i="68"/>
  <c r="NP61" i="68"/>
  <c r="NP52" i="68"/>
  <c r="NP68" i="68"/>
  <c r="NP76" i="68"/>
  <c r="NP75" i="68"/>
  <c r="NP60" i="68"/>
  <c r="NP91" i="68"/>
  <c r="NP67" i="68"/>
  <c r="NP51" i="68"/>
  <c r="NP83" i="68"/>
  <c r="NP59" i="68"/>
  <c r="NP27" i="68"/>
  <c r="NP139" i="68"/>
  <c r="NP131" i="68"/>
  <c r="NP99" i="68"/>
  <c r="NP123" i="68"/>
  <c r="NP115" i="68"/>
  <c r="NP107" i="68"/>
  <c r="NP138" i="68"/>
  <c r="NP130" i="68"/>
  <c r="NP114" i="68"/>
  <c r="NP98" i="68"/>
  <c r="NP90" i="68"/>
  <c r="NP74" i="68"/>
  <c r="NP113" i="68"/>
  <c r="NP129" i="68"/>
  <c r="NP82" i="68"/>
  <c r="NP58" i="68"/>
  <c r="NP106" i="68"/>
  <c r="NP137" i="68"/>
  <c r="NP122" i="68"/>
  <c r="NP121" i="68"/>
  <c r="NP57" i="68"/>
  <c r="NP97" i="68"/>
  <c r="NP89" i="68"/>
  <c r="NP81" i="68"/>
  <c r="NP73" i="68"/>
  <c r="NP105" i="68"/>
  <c r="NP66" i="68"/>
  <c r="NP50" i="68"/>
  <c r="NP65" i="68"/>
  <c r="NP49" i="68"/>
  <c r="NP145" i="68"/>
  <c r="NP29" i="68"/>
  <c r="NQ22" i="68"/>
  <c r="NP21" i="68"/>
  <c r="NQ144" i="68" l="1"/>
  <c r="NQ128" i="68"/>
  <c r="NQ112" i="68"/>
  <c r="NQ136" i="68"/>
  <c r="NQ104" i="68"/>
  <c r="NQ120" i="68"/>
  <c r="NQ88" i="68"/>
  <c r="NQ96" i="68"/>
  <c r="NQ72" i="68"/>
  <c r="NQ80" i="68"/>
  <c r="NQ64" i="68"/>
  <c r="NQ56" i="68"/>
  <c r="NQ135" i="68"/>
  <c r="NQ119" i="68"/>
  <c r="NQ143" i="68"/>
  <c r="NQ127" i="68"/>
  <c r="NQ111" i="68"/>
  <c r="NQ103" i="68"/>
  <c r="NQ95" i="68"/>
  <c r="NQ87" i="68"/>
  <c r="NQ79" i="68"/>
  <c r="NQ71" i="68"/>
  <c r="NQ55" i="68"/>
  <c r="NQ63" i="68"/>
  <c r="NQ134" i="68"/>
  <c r="NQ142" i="68"/>
  <c r="NQ126" i="68"/>
  <c r="NQ118" i="68"/>
  <c r="NQ94" i="68"/>
  <c r="NQ86" i="68"/>
  <c r="NQ102" i="68"/>
  <c r="NQ141" i="68"/>
  <c r="NQ110" i="68"/>
  <c r="NQ78" i="68"/>
  <c r="NQ70" i="68"/>
  <c r="NQ62" i="68"/>
  <c r="NQ133" i="68"/>
  <c r="NQ54" i="68"/>
  <c r="NQ77" i="68"/>
  <c r="NQ125" i="68"/>
  <c r="NQ109" i="68"/>
  <c r="NQ117" i="68"/>
  <c r="NQ93" i="68"/>
  <c r="NQ85" i="68"/>
  <c r="NQ61" i="68"/>
  <c r="NQ69" i="68"/>
  <c r="NQ53" i="68"/>
  <c r="NQ101" i="68"/>
  <c r="NQ132" i="68"/>
  <c r="NQ124" i="68"/>
  <c r="NQ116" i="68"/>
  <c r="NQ92" i="68"/>
  <c r="NQ100" i="68"/>
  <c r="NQ140" i="68"/>
  <c r="NQ76" i="68"/>
  <c r="NQ52" i="68"/>
  <c r="NQ68" i="68"/>
  <c r="NQ60" i="68"/>
  <c r="NQ91" i="68"/>
  <c r="NQ75" i="68"/>
  <c r="NQ28" i="68"/>
  <c r="NQ108" i="68"/>
  <c r="NQ84" i="68"/>
  <c r="NQ83" i="68"/>
  <c r="NQ131" i="68"/>
  <c r="NQ139" i="68"/>
  <c r="NQ51" i="68"/>
  <c r="NQ67" i="68"/>
  <c r="NQ27" i="68"/>
  <c r="NQ99" i="68"/>
  <c r="NQ130" i="68"/>
  <c r="NQ59" i="68"/>
  <c r="NQ115" i="68"/>
  <c r="NQ107" i="68"/>
  <c r="NQ138" i="68"/>
  <c r="NQ74" i="68"/>
  <c r="NQ50" i="68"/>
  <c r="NQ121" i="68"/>
  <c r="NQ122" i="68"/>
  <c r="NQ114" i="68"/>
  <c r="NQ90" i="68"/>
  <c r="NQ129" i="68"/>
  <c r="NQ98" i="68"/>
  <c r="NQ82" i="68"/>
  <c r="NQ106" i="68"/>
  <c r="NQ58" i="68"/>
  <c r="NQ137" i="68"/>
  <c r="NQ123" i="68"/>
  <c r="NQ66" i="68"/>
  <c r="NQ97" i="68"/>
  <c r="NQ89" i="68"/>
  <c r="NQ73" i="68"/>
  <c r="NQ49" i="68"/>
  <c r="NQ81" i="68"/>
  <c r="NQ105" i="68"/>
  <c r="NQ57" i="68"/>
  <c r="NQ113" i="68"/>
  <c r="NQ65" i="68"/>
  <c r="NQ145" i="68"/>
  <c r="NQ29" i="68"/>
  <c r="NR22" i="68"/>
  <c r="NQ21" i="68"/>
  <c r="NR144" i="68" l="1"/>
  <c r="NR136" i="68"/>
  <c r="NR128" i="68"/>
  <c r="NR120" i="68"/>
  <c r="NR112" i="68"/>
  <c r="NR104" i="68"/>
  <c r="NR88" i="68"/>
  <c r="NR96" i="68"/>
  <c r="NR80" i="68"/>
  <c r="NR72" i="68"/>
  <c r="NR64" i="68"/>
  <c r="NR56" i="68"/>
  <c r="NR143" i="68"/>
  <c r="NR135" i="68"/>
  <c r="NR119" i="68"/>
  <c r="NR127" i="68"/>
  <c r="NR103" i="68"/>
  <c r="NR95" i="68"/>
  <c r="NR71" i="68"/>
  <c r="NR111" i="68"/>
  <c r="NR87" i="68"/>
  <c r="NR79" i="68"/>
  <c r="NR55" i="68"/>
  <c r="NR63" i="68"/>
  <c r="NR142" i="68"/>
  <c r="NR134" i="68"/>
  <c r="NR126" i="68"/>
  <c r="NR78" i="68"/>
  <c r="NR102" i="68"/>
  <c r="NR118" i="68"/>
  <c r="NR110" i="68"/>
  <c r="NR86" i="68"/>
  <c r="NR94" i="68"/>
  <c r="NR70" i="68"/>
  <c r="NR62" i="68"/>
  <c r="NR133" i="68"/>
  <c r="NR54" i="68"/>
  <c r="NR125" i="68"/>
  <c r="NR117" i="68"/>
  <c r="NR93" i="68"/>
  <c r="NR141" i="68"/>
  <c r="NR109" i="68"/>
  <c r="NR101" i="68"/>
  <c r="NR85" i="68"/>
  <c r="NR61" i="68"/>
  <c r="NR69" i="68"/>
  <c r="NR77" i="68"/>
  <c r="NR53" i="68"/>
  <c r="NR132" i="68"/>
  <c r="NR140" i="68"/>
  <c r="NR84" i="68"/>
  <c r="NR100" i="68"/>
  <c r="NR108" i="68"/>
  <c r="NR92" i="68"/>
  <c r="NR52" i="68"/>
  <c r="NR124" i="68"/>
  <c r="NR76" i="68"/>
  <c r="NR116" i="68"/>
  <c r="NR60" i="68"/>
  <c r="NR68" i="68"/>
  <c r="NR28" i="68"/>
  <c r="NR91" i="68"/>
  <c r="NR83" i="68"/>
  <c r="NR75" i="68"/>
  <c r="NR139" i="68"/>
  <c r="NR27" i="68"/>
  <c r="NR67" i="68"/>
  <c r="NR51" i="68"/>
  <c r="NR59" i="68"/>
  <c r="NR131" i="68"/>
  <c r="NR115" i="68"/>
  <c r="NR107" i="68"/>
  <c r="NR123" i="68"/>
  <c r="NR138" i="68"/>
  <c r="NR114" i="68"/>
  <c r="NR90" i="68"/>
  <c r="NR50" i="68"/>
  <c r="NR129" i="68"/>
  <c r="NR122" i="68"/>
  <c r="NR98" i="68"/>
  <c r="NR82" i="68"/>
  <c r="NR130" i="68"/>
  <c r="NR99" i="68"/>
  <c r="NR74" i="68"/>
  <c r="NR66" i="68"/>
  <c r="NR58" i="68"/>
  <c r="NR57" i="68"/>
  <c r="NR73" i="68"/>
  <c r="NR65" i="68"/>
  <c r="NR49" i="68"/>
  <c r="NR105" i="68"/>
  <c r="NR137" i="68"/>
  <c r="NR113" i="68"/>
  <c r="NR81" i="68"/>
  <c r="NR121" i="68"/>
  <c r="NR89" i="68"/>
  <c r="NR106" i="68"/>
  <c r="NR97" i="68"/>
  <c r="NR145" i="68"/>
  <c r="NR29" i="68"/>
  <c r="NR21" i="68"/>
  <c r="NS22" i="68"/>
  <c r="NS144" i="68" l="1"/>
  <c r="NS136" i="68"/>
  <c r="NS128" i="68"/>
  <c r="NS120" i="68"/>
  <c r="NS112" i="68"/>
  <c r="NS96" i="68"/>
  <c r="NS88" i="68"/>
  <c r="NS104" i="68"/>
  <c r="NS72" i="68"/>
  <c r="NS80" i="68"/>
  <c r="NS56" i="68"/>
  <c r="NS64" i="68"/>
  <c r="NS143" i="68"/>
  <c r="NS135" i="68"/>
  <c r="NS127" i="68"/>
  <c r="NS119" i="68"/>
  <c r="NS95" i="68"/>
  <c r="NS111" i="68"/>
  <c r="NS63" i="68"/>
  <c r="NS79" i="68"/>
  <c r="NS103" i="68"/>
  <c r="NS87" i="68"/>
  <c r="NS71" i="68"/>
  <c r="NS55" i="68"/>
  <c r="NS142" i="68"/>
  <c r="NS134" i="68"/>
  <c r="NS126" i="68"/>
  <c r="NS86" i="68"/>
  <c r="NS102" i="68"/>
  <c r="NS118" i="68"/>
  <c r="NS110" i="68"/>
  <c r="NS94" i="68"/>
  <c r="NS78" i="68"/>
  <c r="NS70" i="68"/>
  <c r="NS133" i="68"/>
  <c r="NS141" i="68"/>
  <c r="NS62" i="68"/>
  <c r="NS125" i="68"/>
  <c r="NS93" i="68"/>
  <c r="NS101" i="68"/>
  <c r="NS54" i="68"/>
  <c r="NS117" i="68"/>
  <c r="NS61" i="68"/>
  <c r="NS69" i="68"/>
  <c r="NS53" i="68"/>
  <c r="NS109" i="68"/>
  <c r="NS140" i="68"/>
  <c r="NS85" i="68"/>
  <c r="NS132" i="68"/>
  <c r="NS77" i="68"/>
  <c r="NS100" i="68"/>
  <c r="NS108" i="68"/>
  <c r="NS76" i="68"/>
  <c r="NS84" i="68"/>
  <c r="NS60" i="68"/>
  <c r="NS124" i="68"/>
  <c r="NS116" i="68"/>
  <c r="NS68" i="68"/>
  <c r="NS83" i="68"/>
  <c r="NS92" i="68"/>
  <c r="NS28" i="68"/>
  <c r="NS91" i="68"/>
  <c r="NS27" i="68"/>
  <c r="NS52" i="68"/>
  <c r="NS75" i="68"/>
  <c r="NS139" i="68"/>
  <c r="NS67" i="68"/>
  <c r="NS51" i="68"/>
  <c r="NS59" i="68"/>
  <c r="NS131" i="68"/>
  <c r="NS130" i="68"/>
  <c r="NS107" i="68"/>
  <c r="NS138" i="68"/>
  <c r="NS123" i="68"/>
  <c r="NS115" i="68"/>
  <c r="NS99" i="68"/>
  <c r="NS121" i="68"/>
  <c r="NS98" i="68"/>
  <c r="NS90" i="68"/>
  <c r="NS82" i="68"/>
  <c r="NS50" i="68"/>
  <c r="NS137" i="68"/>
  <c r="NS74" i="68"/>
  <c r="NS66" i="68"/>
  <c r="NS106" i="68"/>
  <c r="NS114" i="68"/>
  <c r="NS129" i="68"/>
  <c r="NS105" i="68"/>
  <c r="NS113" i="68"/>
  <c r="NS89" i="68"/>
  <c r="NS81" i="68"/>
  <c r="NS58" i="68"/>
  <c r="NS97" i="68"/>
  <c r="NS65" i="68"/>
  <c r="NS73" i="68"/>
  <c r="NS57" i="68"/>
  <c r="NS122" i="68"/>
  <c r="NS49" i="68"/>
  <c r="NS145" i="68"/>
  <c r="NS29" i="68"/>
  <c r="NS21" i="68"/>
  <c r="NT22" i="68"/>
  <c r="NT136" i="68" l="1"/>
  <c r="NT144" i="68"/>
  <c r="NT128" i="68"/>
  <c r="NT120" i="68"/>
  <c r="NT104" i="68"/>
  <c r="NT112" i="68"/>
  <c r="NT96" i="68"/>
  <c r="NT88" i="68"/>
  <c r="NT80" i="68"/>
  <c r="NT64" i="68"/>
  <c r="NT56" i="68"/>
  <c r="NT143" i="68"/>
  <c r="NT72" i="68"/>
  <c r="NT127" i="68"/>
  <c r="NT119" i="68"/>
  <c r="NT135" i="68"/>
  <c r="NT103" i="68"/>
  <c r="NT111" i="68"/>
  <c r="NT95" i="68"/>
  <c r="NT63" i="68"/>
  <c r="NT87" i="68"/>
  <c r="NT79" i="68"/>
  <c r="NT55" i="68"/>
  <c r="NT71" i="68"/>
  <c r="NT134" i="68"/>
  <c r="NT142" i="68"/>
  <c r="NT126" i="68"/>
  <c r="NT118" i="68"/>
  <c r="NT110" i="68"/>
  <c r="NT86" i="68"/>
  <c r="NT102" i="68"/>
  <c r="NT94" i="68"/>
  <c r="NT62" i="68"/>
  <c r="NT54" i="68"/>
  <c r="NT133" i="68"/>
  <c r="NT78" i="68"/>
  <c r="NT141" i="68"/>
  <c r="NT70" i="68"/>
  <c r="NT125" i="68"/>
  <c r="NT117" i="68"/>
  <c r="NT93" i="68"/>
  <c r="NT109" i="68"/>
  <c r="NT101" i="68"/>
  <c r="NT61" i="68"/>
  <c r="NT53" i="68"/>
  <c r="NT132" i="68"/>
  <c r="NT69" i="68"/>
  <c r="NT85" i="68"/>
  <c r="NT77" i="68"/>
  <c r="NT140" i="68"/>
  <c r="NT124" i="68"/>
  <c r="NT116" i="68"/>
  <c r="NT100" i="68"/>
  <c r="NT108" i="68"/>
  <c r="NT92" i="68"/>
  <c r="NT76" i="68"/>
  <c r="NT60" i="68"/>
  <c r="NT84" i="68"/>
  <c r="NT52" i="68"/>
  <c r="NT68" i="68"/>
  <c r="NT28" i="68"/>
  <c r="NT75" i="68"/>
  <c r="NT83" i="68"/>
  <c r="NT67" i="68"/>
  <c r="NT51" i="68"/>
  <c r="NT139" i="68"/>
  <c r="NT91" i="68"/>
  <c r="NT59" i="68"/>
  <c r="NT131" i="68"/>
  <c r="NT27" i="68"/>
  <c r="NT107" i="68"/>
  <c r="NT123" i="68"/>
  <c r="NT115" i="68"/>
  <c r="NT99" i="68"/>
  <c r="NT130" i="68"/>
  <c r="NT137" i="68"/>
  <c r="NT66" i="68"/>
  <c r="NT50" i="68"/>
  <c r="NT74" i="68"/>
  <c r="NT138" i="68"/>
  <c r="NT106" i="68"/>
  <c r="NT114" i="68"/>
  <c r="NT122" i="68"/>
  <c r="NT129" i="68"/>
  <c r="NT121" i="68"/>
  <c r="NT113" i="68"/>
  <c r="NT89" i="68"/>
  <c r="NT49" i="68"/>
  <c r="NT90" i="68"/>
  <c r="NT97" i="68"/>
  <c r="NT65" i="68"/>
  <c r="NT57" i="68"/>
  <c r="NT73" i="68"/>
  <c r="NT82" i="68"/>
  <c r="NT81" i="68"/>
  <c r="NT98" i="68"/>
  <c r="NT58" i="68"/>
  <c r="NT105" i="68"/>
  <c r="NT145" i="68"/>
  <c r="NT29" i="68"/>
  <c r="NU22" i="68"/>
  <c r="NT21" i="68"/>
  <c r="NU136" i="68" l="1"/>
  <c r="NU144" i="68"/>
  <c r="NU128" i="68"/>
  <c r="NU120" i="68"/>
  <c r="NU112" i="68"/>
  <c r="NU96" i="68"/>
  <c r="NU104" i="68"/>
  <c r="NU88" i="68"/>
  <c r="NU80" i="68"/>
  <c r="NU72" i="68"/>
  <c r="NU64" i="68"/>
  <c r="NU56" i="68"/>
  <c r="NU143" i="68"/>
  <c r="NU135" i="68"/>
  <c r="NU119" i="68"/>
  <c r="NU127" i="68"/>
  <c r="NU111" i="68"/>
  <c r="NU87" i="68"/>
  <c r="NU103" i="68"/>
  <c r="NU95" i="68"/>
  <c r="NU79" i="68"/>
  <c r="NU71" i="68"/>
  <c r="NU55" i="68"/>
  <c r="NU142" i="68"/>
  <c r="NU63" i="68"/>
  <c r="NU134" i="68"/>
  <c r="NU126" i="68"/>
  <c r="NU118" i="68"/>
  <c r="NU110" i="68"/>
  <c r="NU102" i="68"/>
  <c r="NU62" i="68"/>
  <c r="NU133" i="68"/>
  <c r="NU94" i="68"/>
  <c r="NU78" i="68"/>
  <c r="NU54" i="68"/>
  <c r="NU70" i="68"/>
  <c r="NU141" i="68"/>
  <c r="NU86" i="68"/>
  <c r="NU93" i="68"/>
  <c r="NU101" i="68"/>
  <c r="NU117" i="68"/>
  <c r="NU109" i="68"/>
  <c r="NU85" i="68"/>
  <c r="NU140" i="68"/>
  <c r="NU132" i="68"/>
  <c r="NU69" i="68"/>
  <c r="NU124" i="68"/>
  <c r="NU125" i="68"/>
  <c r="NU77" i="68"/>
  <c r="NU61" i="68"/>
  <c r="NU53" i="68"/>
  <c r="NU116" i="68"/>
  <c r="NU108" i="68"/>
  <c r="NU92" i="68"/>
  <c r="NU84" i="68"/>
  <c r="NU76" i="68"/>
  <c r="NU100" i="68"/>
  <c r="NU52" i="68"/>
  <c r="NU60" i="68"/>
  <c r="NU68" i="68"/>
  <c r="NU28" i="68"/>
  <c r="NU91" i="68"/>
  <c r="NU83" i="68"/>
  <c r="NU59" i="68"/>
  <c r="NU139" i="68"/>
  <c r="NU75" i="68"/>
  <c r="NU67" i="68"/>
  <c r="NU27" i="68"/>
  <c r="NU131" i="68"/>
  <c r="NU123" i="68"/>
  <c r="NU115" i="68"/>
  <c r="NU107" i="68"/>
  <c r="NU51" i="68"/>
  <c r="NU99" i="68"/>
  <c r="NU138" i="68"/>
  <c r="NU130" i="68"/>
  <c r="NU66" i="68"/>
  <c r="NU50" i="68"/>
  <c r="NU106" i="68"/>
  <c r="NU114" i="68"/>
  <c r="NU122" i="68"/>
  <c r="NU82" i="68"/>
  <c r="NU121" i="68"/>
  <c r="NU98" i="68"/>
  <c r="NU90" i="68"/>
  <c r="NU113" i="68"/>
  <c r="NU74" i="68"/>
  <c r="NU49" i="68"/>
  <c r="NU58" i="68"/>
  <c r="NU97" i="68"/>
  <c r="NU65" i="68"/>
  <c r="NU73" i="68"/>
  <c r="NU129" i="68"/>
  <c r="NU57" i="68"/>
  <c r="NU89" i="68"/>
  <c r="NU137" i="68"/>
  <c r="NU81" i="68"/>
  <c r="NU105" i="68"/>
  <c r="NU145" i="68"/>
  <c r="NU29" i="68"/>
  <c r="NV22" i="68"/>
  <c r="NU21" i="68"/>
  <c r="NV136" i="68" l="1"/>
  <c r="NV128" i="68"/>
  <c r="NV144" i="68"/>
  <c r="NV120" i="68"/>
  <c r="NV112" i="68"/>
  <c r="NV104" i="68"/>
  <c r="NV96" i="68"/>
  <c r="NV88" i="68"/>
  <c r="NV80" i="68"/>
  <c r="NV72" i="68"/>
  <c r="NV56" i="68"/>
  <c r="NV64" i="68"/>
  <c r="NV143" i="68"/>
  <c r="NV135" i="68"/>
  <c r="NV127" i="68"/>
  <c r="NV103" i="68"/>
  <c r="NV111" i="68"/>
  <c r="NV119" i="68"/>
  <c r="NV95" i="68"/>
  <c r="NV87" i="68"/>
  <c r="NV71" i="68"/>
  <c r="NV79" i="68"/>
  <c r="NV63" i="68"/>
  <c r="NV142" i="68"/>
  <c r="NV118" i="68"/>
  <c r="NV55" i="68"/>
  <c r="NV126" i="68"/>
  <c r="NV110" i="68"/>
  <c r="NV94" i="68"/>
  <c r="NV134" i="68"/>
  <c r="NV86" i="68"/>
  <c r="NV102" i="68"/>
  <c r="NV54" i="68"/>
  <c r="NV78" i="68"/>
  <c r="NV62" i="68"/>
  <c r="NV70" i="68"/>
  <c r="NV101" i="68"/>
  <c r="NV117" i="68"/>
  <c r="NV141" i="68"/>
  <c r="NV133" i="68"/>
  <c r="NV85" i="68"/>
  <c r="NV125" i="68"/>
  <c r="NV69" i="68"/>
  <c r="NV77" i="68"/>
  <c r="NV109" i="68"/>
  <c r="NV93" i="68"/>
  <c r="NV61" i="68"/>
  <c r="NV76" i="68"/>
  <c r="NV132" i="68"/>
  <c r="NV140" i="68"/>
  <c r="NV124" i="68"/>
  <c r="NV108" i="68"/>
  <c r="NV116" i="68"/>
  <c r="NV100" i="68"/>
  <c r="NV53" i="68"/>
  <c r="NV84" i="68"/>
  <c r="NV60" i="68"/>
  <c r="NV28" i="68"/>
  <c r="NV52" i="68"/>
  <c r="NV92" i="68"/>
  <c r="NV68" i="68"/>
  <c r="NV75" i="68"/>
  <c r="NV91" i="68"/>
  <c r="NV59" i="68"/>
  <c r="NV83" i="68"/>
  <c r="NV67" i="68"/>
  <c r="NV51" i="68"/>
  <c r="NV27" i="68"/>
  <c r="NV139" i="68"/>
  <c r="NV123" i="68"/>
  <c r="NV115" i="68"/>
  <c r="NV138" i="68"/>
  <c r="NV107" i="68"/>
  <c r="NV131" i="68"/>
  <c r="NV99" i="68"/>
  <c r="NV122" i="68"/>
  <c r="NV106" i="68"/>
  <c r="NV82" i="68"/>
  <c r="NV50" i="68"/>
  <c r="NV114" i="68"/>
  <c r="NV129" i="68"/>
  <c r="NV74" i="68"/>
  <c r="NV98" i="68"/>
  <c r="NV90" i="68"/>
  <c r="NV130" i="68"/>
  <c r="NV58" i="68"/>
  <c r="NV137" i="68"/>
  <c r="NV66" i="68"/>
  <c r="NV81" i="68"/>
  <c r="NV65" i="68"/>
  <c r="NV89" i="68"/>
  <c r="NV73" i="68"/>
  <c r="NV57" i="68"/>
  <c r="NV97" i="68"/>
  <c r="NV113" i="68"/>
  <c r="NV121" i="68"/>
  <c r="NV105" i="68"/>
  <c r="NV49" i="68"/>
  <c r="NV145" i="68"/>
  <c r="NV29" i="68"/>
  <c r="NV21" i="68"/>
  <c r="NW22" i="68"/>
  <c r="NW136" i="68" l="1"/>
  <c r="NW128" i="68"/>
  <c r="NW144" i="68"/>
  <c r="NW112" i="68"/>
  <c r="NW88" i="68"/>
  <c r="NW104" i="68"/>
  <c r="NW120" i="68"/>
  <c r="NW80" i="68"/>
  <c r="NW72" i="68"/>
  <c r="NW96" i="68"/>
  <c r="NW64" i="68"/>
  <c r="NW143" i="68"/>
  <c r="NW56" i="68"/>
  <c r="NW127" i="68"/>
  <c r="NW135" i="68"/>
  <c r="NW119" i="68"/>
  <c r="NW103" i="68"/>
  <c r="NW95" i="68"/>
  <c r="NW111" i="68"/>
  <c r="NW79" i="68"/>
  <c r="NW71" i="68"/>
  <c r="NW87" i="68"/>
  <c r="NW55" i="68"/>
  <c r="NW134" i="68"/>
  <c r="NW118" i="68"/>
  <c r="NW63" i="68"/>
  <c r="NW126" i="68"/>
  <c r="NW94" i="68"/>
  <c r="NW102" i="68"/>
  <c r="NW110" i="68"/>
  <c r="NW142" i="68"/>
  <c r="NW78" i="68"/>
  <c r="NW141" i="68"/>
  <c r="NW86" i="68"/>
  <c r="NW62" i="68"/>
  <c r="NW54" i="68"/>
  <c r="NW70" i="68"/>
  <c r="NW133" i="68"/>
  <c r="NW117" i="68"/>
  <c r="NW125" i="68"/>
  <c r="NW93" i="68"/>
  <c r="NW77" i="68"/>
  <c r="NW61" i="68"/>
  <c r="NW53" i="68"/>
  <c r="NW140" i="68"/>
  <c r="NW109" i="68"/>
  <c r="NW101" i="68"/>
  <c r="NW85" i="68"/>
  <c r="NW132" i="68"/>
  <c r="NW108" i="68"/>
  <c r="NW69" i="68"/>
  <c r="NW116" i="68"/>
  <c r="NW124" i="68"/>
  <c r="NW84" i="68"/>
  <c r="NW100" i="68"/>
  <c r="NW60" i="68"/>
  <c r="NW28" i="68"/>
  <c r="NW92" i="68"/>
  <c r="NW76" i="68"/>
  <c r="NW52" i="68"/>
  <c r="NW68" i="68"/>
  <c r="NW83" i="68"/>
  <c r="NW91" i="68"/>
  <c r="NW139" i="68"/>
  <c r="NW131" i="68"/>
  <c r="NW75" i="68"/>
  <c r="NW51" i="68"/>
  <c r="NW27" i="68"/>
  <c r="NW107" i="68"/>
  <c r="NW99" i="68"/>
  <c r="NW138" i="68"/>
  <c r="NW130" i="68"/>
  <c r="NW67" i="68"/>
  <c r="NW106" i="68"/>
  <c r="NW50" i="68"/>
  <c r="NW123" i="68"/>
  <c r="NW114" i="68"/>
  <c r="NW74" i="68"/>
  <c r="NW66" i="68"/>
  <c r="NW129" i="68"/>
  <c r="NW122" i="68"/>
  <c r="NW121" i="68"/>
  <c r="NW115" i="68"/>
  <c r="NW98" i="68"/>
  <c r="NW90" i="68"/>
  <c r="NW137" i="68"/>
  <c r="NW58" i="68"/>
  <c r="NW65" i="68"/>
  <c r="NW57" i="68"/>
  <c r="NW89" i="68"/>
  <c r="NW82" i="68"/>
  <c r="NW81" i="68"/>
  <c r="NW73" i="68"/>
  <c r="NW105" i="68"/>
  <c r="NW97" i="68"/>
  <c r="NW113" i="68"/>
  <c r="NW49" i="68"/>
  <c r="NW59" i="68"/>
  <c r="NW145" i="68"/>
  <c r="NW29" i="68"/>
  <c r="NX22" i="68"/>
  <c r="NW21" i="68"/>
  <c r="NX136" i="68" l="1"/>
  <c r="NX144" i="68"/>
  <c r="NX120" i="68"/>
  <c r="NX112" i="68"/>
  <c r="NX128" i="68"/>
  <c r="NX104" i="68"/>
  <c r="NX96" i="68"/>
  <c r="NX88" i="68"/>
  <c r="NX80" i="68"/>
  <c r="NX72" i="68"/>
  <c r="NX64" i="68"/>
  <c r="NX56" i="68"/>
  <c r="NX127" i="68"/>
  <c r="NX135" i="68"/>
  <c r="NX119" i="68"/>
  <c r="NX143" i="68"/>
  <c r="NX111" i="68"/>
  <c r="NX103" i="68"/>
  <c r="NX79" i="68"/>
  <c r="NX71" i="68"/>
  <c r="NX95" i="68"/>
  <c r="NX87" i="68"/>
  <c r="NX142" i="68"/>
  <c r="NX55" i="68"/>
  <c r="NX134" i="68"/>
  <c r="NX63" i="68"/>
  <c r="NX126" i="68"/>
  <c r="NX118" i="68"/>
  <c r="NX110" i="68"/>
  <c r="NX102" i="68"/>
  <c r="NX86" i="68"/>
  <c r="NX62" i="68"/>
  <c r="NX141" i="68"/>
  <c r="NX70" i="68"/>
  <c r="NX133" i="68"/>
  <c r="NX94" i="68"/>
  <c r="NX78" i="68"/>
  <c r="NX101" i="68"/>
  <c r="NX109" i="68"/>
  <c r="NX77" i="68"/>
  <c r="NX54" i="68"/>
  <c r="NX93" i="68"/>
  <c r="NX125" i="68"/>
  <c r="NX117" i="68"/>
  <c r="NX85" i="68"/>
  <c r="NX61" i="68"/>
  <c r="NX53" i="68"/>
  <c r="NX132" i="68"/>
  <c r="NX69" i="68"/>
  <c r="NX140" i="68"/>
  <c r="NX124" i="68"/>
  <c r="NX76" i="68"/>
  <c r="NX92" i="68"/>
  <c r="NX60" i="68"/>
  <c r="NX28" i="68"/>
  <c r="NX100" i="68"/>
  <c r="NX84" i="68"/>
  <c r="NX116" i="68"/>
  <c r="NX108" i="68"/>
  <c r="NX68" i="68"/>
  <c r="NX91" i="68"/>
  <c r="NX83" i="68"/>
  <c r="NX52" i="68"/>
  <c r="NX67" i="68"/>
  <c r="NX51" i="68"/>
  <c r="NX75" i="68"/>
  <c r="NX59" i="68"/>
  <c r="NX27" i="68"/>
  <c r="NX131" i="68"/>
  <c r="NX99" i="68"/>
  <c r="NX130" i="68"/>
  <c r="NX139" i="68"/>
  <c r="NX123" i="68"/>
  <c r="NX115" i="68"/>
  <c r="NX122" i="68"/>
  <c r="NX66" i="68"/>
  <c r="NX50" i="68"/>
  <c r="NX138" i="68"/>
  <c r="NX121" i="68"/>
  <c r="NX114" i="68"/>
  <c r="NX98" i="68"/>
  <c r="NX90" i="68"/>
  <c r="NX107" i="68"/>
  <c r="NX82" i="68"/>
  <c r="NX74" i="68"/>
  <c r="NX58" i="68"/>
  <c r="NX113" i="68"/>
  <c r="NX57" i="68"/>
  <c r="NX65" i="68"/>
  <c r="NX106" i="68"/>
  <c r="NX129" i="68"/>
  <c r="NX97" i="68"/>
  <c r="NX81" i="68"/>
  <c r="NX89" i="68"/>
  <c r="NX73" i="68"/>
  <c r="NX137" i="68"/>
  <c r="NX105" i="68"/>
  <c r="NX49" i="68"/>
  <c r="NX145" i="68"/>
  <c r="NX29" i="68"/>
  <c r="NY22" i="68"/>
  <c r="NX21" i="68"/>
  <c r="NY136" i="68" l="1"/>
  <c r="NY144" i="68"/>
  <c r="NY120" i="68"/>
  <c r="NY128" i="68"/>
  <c r="NY112" i="68"/>
  <c r="NY104" i="68"/>
  <c r="NY88" i="68"/>
  <c r="NY64" i="68"/>
  <c r="NY96" i="68"/>
  <c r="NY72" i="68"/>
  <c r="NY80" i="68"/>
  <c r="NY143" i="68"/>
  <c r="NY135" i="68"/>
  <c r="NY119" i="68"/>
  <c r="NY127" i="68"/>
  <c r="NY111" i="68"/>
  <c r="NY103" i="68"/>
  <c r="NY56" i="68"/>
  <c r="NY87" i="68"/>
  <c r="NY95" i="68"/>
  <c r="NY142" i="68"/>
  <c r="NY63" i="68"/>
  <c r="NY79" i="68"/>
  <c r="NY55" i="68"/>
  <c r="NY71" i="68"/>
  <c r="NY118" i="68"/>
  <c r="NY134" i="68"/>
  <c r="NY126" i="68"/>
  <c r="NY110" i="68"/>
  <c r="NY94" i="68"/>
  <c r="NY78" i="68"/>
  <c r="NY102" i="68"/>
  <c r="NY141" i="68"/>
  <c r="NY70" i="68"/>
  <c r="NY62" i="68"/>
  <c r="NY86" i="68"/>
  <c r="NY133" i="68"/>
  <c r="NY101" i="68"/>
  <c r="NY117" i="68"/>
  <c r="NY93" i="68"/>
  <c r="NY109" i="68"/>
  <c r="NY85" i="68"/>
  <c r="NY54" i="68"/>
  <c r="NY140" i="68"/>
  <c r="NY125" i="68"/>
  <c r="NY53" i="68"/>
  <c r="NY77" i="68"/>
  <c r="NY61" i="68"/>
  <c r="NY69" i="68"/>
  <c r="NY132" i="68"/>
  <c r="NY108" i="68"/>
  <c r="NY124" i="68"/>
  <c r="NY100" i="68"/>
  <c r="NY84" i="68"/>
  <c r="NY28" i="68"/>
  <c r="NY92" i="68"/>
  <c r="NY76" i="68"/>
  <c r="NY52" i="68"/>
  <c r="NY116" i="68"/>
  <c r="NY91" i="68"/>
  <c r="NY75" i="68"/>
  <c r="NY68" i="68"/>
  <c r="NY59" i="68"/>
  <c r="NY60" i="68"/>
  <c r="NY51" i="68"/>
  <c r="NY67" i="68"/>
  <c r="NY27" i="68"/>
  <c r="NY139" i="68"/>
  <c r="NY123" i="68"/>
  <c r="NY131" i="68"/>
  <c r="NY99" i="68"/>
  <c r="NY83" i="68"/>
  <c r="NY115" i="68"/>
  <c r="NY107" i="68"/>
  <c r="NY138" i="68"/>
  <c r="NY50" i="68"/>
  <c r="NY122" i="68"/>
  <c r="NY114" i="68"/>
  <c r="NY90" i="68"/>
  <c r="NY130" i="68"/>
  <c r="NY74" i="68"/>
  <c r="NY129" i="68"/>
  <c r="NY98" i="68"/>
  <c r="NY82" i="68"/>
  <c r="NY106" i="68"/>
  <c r="NY58" i="68"/>
  <c r="NY137" i="68"/>
  <c r="NY57" i="68"/>
  <c r="NY97" i="68"/>
  <c r="NY89" i="68"/>
  <c r="NY49" i="68"/>
  <c r="NY73" i="68"/>
  <c r="NY81" i="68"/>
  <c r="NY66" i="68"/>
  <c r="NY105" i="68"/>
  <c r="NY113" i="68"/>
  <c r="NY65" i="68"/>
  <c r="NY121" i="68"/>
  <c r="NY145" i="68"/>
  <c r="NY29" i="68"/>
  <c r="NZ22" i="68"/>
  <c r="NY21" i="68"/>
  <c r="NZ144" i="68" l="1"/>
  <c r="NZ136" i="68"/>
  <c r="NZ128" i="68"/>
  <c r="NZ120" i="68"/>
  <c r="NZ112" i="68"/>
  <c r="NZ104" i="68"/>
  <c r="NZ96" i="68"/>
  <c r="NZ88" i="68"/>
  <c r="NZ80" i="68"/>
  <c r="NZ72" i="68"/>
  <c r="NZ56" i="68"/>
  <c r="NZ64" i="68"/>
  <c r="NZ127" i="68"/>
  <c r="NZ119" i="68"/>
  <c r="NZ143" i="68"/>
  <c r="NZ135" i="68"/>
  <c r="NZ111" i="68"/>
  <c r="NZ103" i="68"/>
  <c r="NZ95" i="68"/>
  <c r="NZ71" i="68"/>
  <c r="NZ87" i="68"/>
  <c r="NZ79" i="68"/>
  <c r="NZ63" i="68"/>
  <c r="NZ55" i="68"/>
  <c r="NZ118" i="68"/>
  <c r="NZ134" i="68"/>
  <c r="NZ142" i="68"/>
  <c r="NZ126" i="68"/>
  <c r="NZ110" i="68"/>
  <c r="NZ102" i="68"/>
  <c r="NZ86" i="68"/>
  <c r="NZ94" i="68"/>
  <c r="NZ78" i="68"/>
  <c r="NZ141" i="68"/>
  <c r="NZ125" i="68"/>
  <c r="NZ70" i="68"/>
  <c r="NZ62" i="68"/>
  <c r="NZ133" i="68"/>
  <c r="NZ54" i="68"/>
  <c r="NZ117" i="68"/>
  <c r="NZ93" i="68"/>
  <c r="NZ109" i="68"/>
  <c r="NZ85" i="68"/>
  <c r="NZ101" i="68"/>
  <c r="NZ140" i="68"/>
  <c r="NZ61" i="68"/>
  <c r="NZ69" i="68"/>
  <c r="NZ53" i="68"/>
  <c r="NZ77" i="68"/>
  <c r="NZ132" i="68"/>
  <c r="NZ124" i="68"/>
  <c r="NZ116" i="68"/>
  <c r="NZ92" i="68"/>
  <c r="NZ100" i="68"/>
  <c r="NZ108" i="68"/>
  <c r="NZ52" i="68"/>
  <c r="NZ84" i="68"/>
  <c r="NZ76" i="68"/>
  <c r="NZ60" i="68"/>
  <c r="NZ75" i="68"/>
  <c r="NZ28" i="68"/>
  <c r="NZ68" i="68"/>
  <c r="NZ83" i="68"/>
  <c r="NZ27" i="68"/>
  <c r="NZ139" i="68"/>
  <c r="NZ67" i="68"/>
  <c r="NZ51" i="68"/>
  <c r="NZ91" i="68"/>
  <c r="NZ99" i="68"/>
  <c r="NZ130" i="68"/>
  <c r="NZ59" i="68"/>
  <c r="NZ131" i="68"/>
  <c r="NZ115" i="68"/>
  <c r="NZ107" i="68"/>
  <c r="NZ138" i="68"/>
  <c r="NZ106" i="68"/>
  <c r="NZ121" i="68"/>
  <c r="NZ114" i="68"/>
  <c r="NZ90" i="68"/>
  <c r="NZ74" i="68"/>
  <c r="NZ50" i="68"/>
  <c r="NZ129" i="68"/>
  <c r="NZ122" i="68"/>
  <c r="NZ123" i="68"/>
  <c r="NZ98" i="68"/>
  <c r="NZ82" i="68"/>
  <c r="NZ137" i="68"/>
  <c r="NZ66" i="68"/>
  <c r="NZ58" i="68"/>
  <c r="NZ97" i="68"/>
  <c r="NZ65" i="68"/>
  <c r="NZ89" i="68"/>
  <c r="NZ73" i="68"/>
  <c r="NZ105" i="68"/>
  <c r="NZ113" i="68"/>
  <c r="NZ49" i="68"/>
  <c r="NZ81" i="68"/>
  <c r="NZ57" i="68"/>
  <c r="NZ145" i="68"/>
  <c r="NZ29" i="68"/>
  <c r="NZ21" i="68"/>
  <c r="OA22" i="68"/>
  <c r="OA144" i="68" l="1"/>
  <c r="OA136" i="68"/>
  <c r="OA128" i="68"/>
  <c r="OA120" i="68"/>
  <c r="OA112" i="68"/>
  <c r="OA104" i="68"/>
  <c r="OA96" i="68"/>
  <c r="OA72" i="68"/>
  <c r="OA80" i="68"/>
  <c r="OA88" i="68"/>
  <c r="OA64" i="68"/>
  <c r="OA56" i="68"/>
  <c r="OA143" i="68"/>
  <c r="OA135" i="68"/>
  <c r="OA127" i="68"/>
  <c r="OA119" i="68"/>
  <c r="OA103" i="68"/>
  <c r="OA111" i="68"/>
  <c r="OA87" i="68"/>
  <c r="OA79" i="68"/>
  <c r="OA95" i="68"/>
  <c r="OA71" i="68"/>
  <c r="OA63" i="68"/>
  <c r="OA55" i="68"/>
  <c r="OA142" i="68"/>
  <c r="OA118" i="68"/>
  <c r="OA134" i="68"/>
  <c r="OA126" i="68"/>
  <c r="OA102" i="68"/>
  <c r="OA94" i="68"/>
  <c r="OA86" i="68"/>
  <c r="OA110" i="68"/>
  <c r="OA70" i="68"/>
  <c r="OA54" i="68"/>
  <c r="OA62" i="68"/>
  <c r="OA78" i="68"/>
  <c r="OA141" i="68"/>
  <c r="OA133" i="68"/>
  <c r="OA109" i="68"/>
  <c r="OA85" i="68"/>
  <c r="OA117" i="68"/>
  <c r="OA101" i="68"/>
  <c r="OA125" i="68"/>
  <c r="OA77" i="68"/>
  <c r="OA61" i="68"/>
  <c r="OA69" i="68"/>
  <c r="OA53" i="68"/>
  <c r="OA140" i="68"/>
  <c r="OA93" i="68"/>
  <c r="OA92" i="68"/>
  <c r="OA124" i="68"/>
  <c r="OA116" i="68"/>
  <c r="OA132" i="68"/>
  <c r="OA100" i="68"/>
  <c r="OA52" i="68"/>
  <c r="OA28" i="68"/>
  <c r="OA108" i="68"/>
  <c r="OA84" i="68"/>
  <c r="OA60" i="68"/>
  <c r="OA91" i="68"/>
  <c r="OA68" i="68"/>
  <c r="OA76" i="68"/>
  <c r="OA27" i="68"/>
  <c r="OA75" i="68"/>
  <c r="OA139" i="68"/>
  <c r="OA67" i="68"/>
  <c r="OA51" i="68"/>
  <c r="OA59" i="68"/>
  <c r="OA83" i="68"/>
  <c r="OA131" i="68"/>
  <c r="OA130" i="68"/>
  <c r="OA107" i="68"/>
  <c r="OA123" i="68"/>
  <c r="OA115" i="68"/>
  <c r="OA99" i="68"/>
  <c r="OA122" i="68"/>
  <c r="OA129" i="68"/>
  <c r="OA138" i="68"/>
  <c r="OA98" i="68"/>
  <c r="OA90" i="68"/>
  <c r="OA82" i="68"/>
  <c r="OA50" i="68"/>
  <c r="OA137" i="68"/>
  <c r="OA74" i="68"/>
  <c r="OA66" i="68"/>
  <c r="OA58" i="68"/>
  <c r="OA106" i="68"/>
  <c r="OA121" i="68"/>
  <c r="OA114" i="68"/>
  <c r="OA105" i="68"/>
  <c r="OA49" i="68"/>
  <c r="OA113" i="68"/>
  <c r="OA89" i="68"/>
  <c r="OA81" i="68"/>
  <c r="OA73" i="68"/>
  <c r="OA57" i="68"/>
  <c r="OA97" i="68"/>
  <c r="OA65" i="68"/>
  <c r="OA145" i="68"/>
  <c r="OA29" i="68"/>
  <c r="OA21" i="68"/>
  <c r="OB22" i="68"/>
  <c r="OB136" i="68" l="1"/>
  <c r="OB128" i="68"/>
  <c r="OB120" i="68"/>
  <c r="OB144" i="68"/>
  <c r="OB112" i="68"/>
  <c r="OB96" i="68"/>
  <c r="OB104" i="68"/>
  <c r="OB72" i="68"/>
  <c r="OB88" i="68"/>
  <c r="OB56" i="68"/>
  <c r="OB64" i="68"/>
  <c r="OB80" i="68"/>
  <c r="OB143" i="68"/>
  <c r="OB127" i="68"/>
  <c r="OB135" i="68"/>
  <c r="OB119" i="68"/>
  <c r="OB103" i="68"/>
  <c r="OB111" i="68"/>
  <c r="OB95" i="68"/>
  <c r="OB87" i="68"/>
  <c r="OB79" i="68"/>
  <c r="OB71" i="68"/>
  <c r="OB63" i="68"/>
  <c r="OB55" i="68"/>
  <c r="OB142" i="68"/>
  <c r="OB134" i="68"/>
  <c r="OB118" i="68"/>
  <c r="OB126" i="68"/>
  <c r="OB110" i="68"/>
  <c r="OB86" i="68"/>
  <c r="OB102" i="68"/>
  <c r="OB94" i="68"/>
  <c r="OB62" i="68"/>
  <c r="OB133" i="68"/>
  <c r="OB78" i="68"/>
  <c r="OB54" i="68"/>
  <c r="OB125" i="68"/>
  <c r="OB109" i="68"/>
  <c r="OB85" i="68"/>
  <c r="OB141" i="68"/>
  <c r="OB93" i="68"/>
  <c r="OB70" i="68"/>
  <c r="OB101" i="68"/>
  <c r="OB117" i="68"/>
  <c r="OB53" i="68"/>
  <c r="OB61" i="68"/>
  <c r="OB132" i="68"/>
  <c r="OB69" i="68"/>
  <c r="OB77" i="68"/>
  <c r="OB140" i="68"/>
  <c r="OB108" i="68"/>
  <c r="OB84" i="68"/>
  <c r="OB124" i="68"/>
  <c r="OB116" i="68"/>
  <c r="OB92" i="68"/>
  <c r="OB100" i="68"/>
  <c r="OB76" i="68"/>
  <c r="OB60" i="68"/>
  <c r="OB52" i="68"/>
  <c r="OB83" i="68"/>
  <c r="OB91" i="68"/>
  <c r="OB68" i="68"/>
  <c r="OB75" i="68"/>
  <c r="OB67" i="68"/>
  <c r="OB51" i="68"/>
  <c r="OB139" i="68"/>
  <c r="OB59" i="68"/>
  <c r="OB28" i="68"/>
  <c r="OB27" i="68"/>
  <c r="OB107" i="68"/>
  <c r="OB138" i="68"/>
  <c r="OB123" i="68"/>
  <c r="OB115" i="68"/>
  <c r="OB131" i="68"/>
  <c r="OB98" i="68"/>
  <c r="OB90" i="68"/>
  <c r="OB82" i="68"/>
  <c r="OB137" i="68"/>
  <c r="OB99" i="68"/>
  <c r="OB66" i="68"/>
  <c r="OB50" i="68"/>
  <c r="OB130" i="68"/>
  <c r="OB106" i="68"/>
  <c r="OB114" i="68"/>
  <c r="OB58" i="68"/>
  <c r="OB122" i="68"/>
  <c r="OB74" i="68"/>
  <c r="OB129" i="68"/>
  <c r="OB105" i="68"/>
  <c r="OB57" i="68"/>
  <c r="OB113" i="68"/>
  <c r="OB89" i="68"/>
  <c r="OB121" i="68"/>
  <c r="OB49" i="68"/>
  <c r="OB73" i="68"/>
  <c r="OB97" i="68"/>
  <c r="OB65" i="68"/>
  <c r="OB81" i="68"/>
  <c r="OB145" i="68"/>
  <c r="OB29" i="68"/>
  <c r="OC22" i="68"/>
  <c r="OB21" i="68"/>
  <c r="OC136" i="68" l="1"/>
  <c r="OC144" i="68"/>
  <c r="OC128" i="68"/>
  <c r="OC120" i="68"/>
  <c r="OC104" i="68"/>
  <c r="OC112" i="68"/>
  <c r="OC96" i="68"/>
  <c r="OC88" i="68"/>
  <c r="OC80" i="68"/>
  <c r="OC72" i="68"/>
  <c r="OC64" i="68"/>
  <c r="OC143" i="68"/>
  <c r="OC56" i="68"/>
  <c r="OC135" i="68"/>
  <c r="OC119" i="68"/>
  <c r="OC111" i="68"/>
  <c r="OC127" i="68"/>
  <c r="OC103" i="68"/>
  <c r="OC95" i="68"/>
  <c r="OC79" i="68"/>
  <c r="OC87" i="68"/>
  <c r="OC55" i="68"/>
  <c r="OC71" i="68"/>
  <c r="OC118" i="68"/>
  <c r="OC110" i="68"/>
  <c r="OC134" i="68"/>
  <c r="OC63" i="68"/>
  <c r="OC142" i="68"/>
  <c r="OC126" i="68"/>
  <c r="OC86" i="68"/>
  <c r="OC102" i="68"/>
  <c r="OC94" i="68"/>
  <c r="OC54" i="68"/>
  <c r="OC62" i="68"/>
  <c r="OC133" i="68"/>
  <c r="OC78" i="68"/>
  <c r="OC70" i="68"/>
  <c r="OC141" i="68"/>
  <c r="OC117" i="68"/>
  <c r="OC93" i="68"/>
  <c r="OC109" i="68"/>
  <c r="OC125" i="68"/>
  <c r="OC101" i="68"/>
  <c r="OC140" i="68"/>
  <c r="OC132" i="68"/>
  <c r="OC85" i="68"/>
  <c r="OC69" i="68"/>
  <c r="OC77" i="68"/>
  <c r="OC61" i="68"/>
  <c r="OC53" i="68"/>
  <c r="OC124" i="68"/>
  <c r="OC116" i="68"/>
  <c r="OC100" i="68"/>
  <c r="OC92" i="68"/>
  <c r="OC76" i="68"/>
  <c r="OC108" i="68"/>
  <c r="OC84" i="68"/>
  <c r="OC52" i="68"/>
  <c r="OC60" i="68"/>
  <c r="OC28" i="68"/>
  <c r="OC68" i="68"/>
  <c r="OC75" i="68"/>
  <c r="OC91" i="68"/>
  <c r="OC83" i="68"/>
  <c r="OC51" i="68"/>
  <c r="OC59" i="68"/>
  <c r="OC139" i="68"/>
  <c r="OC67" i="68"/>
  <c r="OC131" i="68"/>
  <c r="OC123" i="68"/>
  <c r="OC115" i="68"/>
  <c r="OC107" i="68"/>
  <c r="OC27" i="68"/>
  <c r="OC99" i="68"/>
  <c r="OC130" i="68"/>
  <c r="OC137" i="68"/>
  <c r="OC138" i="68"/>
  <c r="OC66" i="68"/>
  <c r="OC50" i="68"/>
  <c r="OC106" i="68"/>
  <c r="OC74" i="68"/>
  <c r="OC114" i="68"/>
  <c r="OC122" i="68"/>
  <c r="OC58" i="68"/>
  <c r="OC129" i="68"/>
  <c r="OC82" i="68"/>
  <c r="OC121" i="68"/>
  <c r="OC90" i="68"/>
  <c r="OC49" i="68"/>
  <c r="OC73" i="68"/>
  <c r="OC57" i="68"/>
  <c r="OC81" i="68"/>
  <c r="OC113" i="68"/>
  <c r="OC105" i="68"/>
  <c r="OC97" i="68"/>
  <c r="OC65" i="68"/>
  <c r="OC98" i="68"/>
  <c r="OC89" i="68"/>
  <c r="OC145" i="68"/>
  <c r="OC29" i="68"/>
  <c r="OD22" i="68"/>
  <c r="OC21" i="68"/>
  <c r="OD144" i="68" l="1"/>
  <c r="OD136" i="68"/>
  <c r="OD128" i="68"/>
  <c r="OD120" i="68"/>
  <c r="OD112" i="68"/>
  <c r="OD104" i="68"/>
  <c r="OD96" i="68"/>
  <c r="OD80" i="68"/>
  <c r="OD72" i="68"/>
  <c r="OD88" i="68"/>
  <c r="OD56" i="68"/>
  <c r="OD64" i="68"/>
  <c r="OD143" i="68"/>
  <c r="OD135" i="68"/>
  <c r="OD127" i="68"/>
  <c r="OD119" i="68"/>
  <c r="OD103" i="68"/>
  <c r="OD111" i="68"/>
  <c r="OD95" i="68"/>
  <c r="OD87" i="68"/>
  <c r="OD71" i="68"/>
  <c r="OD79" i="68"/>
  <c r="OD55" i="68"/>
  <c r="OD142" i="68"/>
  <c r="OD63" i="68"/>
  <c r="OD134" i="68"/>
  <c r="OD126" i="68"/>
  <c r="OD118" i="68"/>
  <c r="OD110" i="68"/>
  <c r="OD102" i="68"/>
  <c r="OD94" i="68"/>
  <c r="OD86" i="68"/>
  <c r="OD133" i="68"/>
  <c r="OD54" i="68"/>
  <c r="OD78" i="68"/>
  <c r="OD62" i="68"/>
  <c r="OD70" i="68"/>
  <c r="OD141" i="68"/>
  <c r="OD93" i="68"/>
  <c r="OD101" i="68"/>
  <c r="OD117" i="68"/>
  <c r="OD109" i="68"/>
  <c r="OD77" i="68"/>
  <c r="OD85" i="68"/>
  <c r="OD132" i="68"/>
  <c r="OD69" i="68"/>
  <c r="OD124" i="68"/>
  <c r="OD61" i="68"/>
  <c r="OD140" i="68"/>
  <c r="OD53" i="68"/>
  <c r="OD108" i="68"/>
  <c r="OD92" i="68"/>
  <c r="OD84" i="68"/>
  <c r="OD76" i="68"/>
  <c r="OD116" i="68"/>
  <c r="OD100" i="68"/>
  <c r="OD60" i="68"/>
  <c r="OD125" i="68"/>
  <c r="OD68" i="68"/>
  <c r="OD52" i="68"/>
  <c r="OD28" i="68"/>
  <c r="OD83" i="68"/>
  <c r="OD91" i="68"/>
  <c r="OD139" i="68"/>
  <c r="OD59" i="68"/>
  <c r="OD75" i="68"/>
  <c r="OD67" i="68"/>
  <c r="OD131" i="68"/>
  <c r="OD123" i="68"/>
  <c r="OD115" i="68"/>
  <c r="OD138" i="68"/>
  <c r="OD51" i="68"/>
  <c r="OD107" i="68"/>
  <c r="OD27" i="68"/>
  <c r="OD99" i="68"/>
  <c r="OD130" i="68"/>
  <c r="OD74" i="68"/>
  <c r="OD106" i="68"/>
  <c r="OD82" i="68"/>
  <c r="OD50" i="68"/>
  <c r="OD114" i="68"/>
  <c r="OD66" i="68"/>
  <c r="OD121" i="68"/>
  <c r="OD122" i="68"/>
  <c r="OD98" i="68"/>
  <c r="OD90" i="68"/>
  <c r="OD113" i="68"/>
  <c r="OD81" i="68"/>
  <c r="OD49" i="68"/>
  <c r="OD65" i="68"/>
  <c r="OD137" i="68"/>
  <c r="OD89" i="68"/>
  <c r="OD73" i="68"/>
  <c r="OD58" i="68"/>
  <c r="OD57" i="68"/>
  <c r="OD97" i="68"/>
  <c r="OD129" i="68"/>
  <c r="OD105" i="68"/>
  <c r="OD145" i="68"/>
  <c r="OD29" i="68"/>
  <c r="OD21" i="68"/>
  <c r="OE22" i="68"/>
  <c r="OE136" i="68" l="1"/>
  <c r="OE144" i="68"/>
  <c r="OE128" i="68"/>
  <c r="OE120" i="68"/>
  <c r="OE112" i="68"/>
  <c r="OE104" i="68"/>
  <c r="OE80" i="68"/>
  <c r="OE96" i="68"/>
  <c r="OE72" i="68"/>
  <c r="OE64" i="68"/>
  <c r="OE88" i="68"/>
  <c r="OE56" i="68"/>
  <c r="OE143" i="68"/>
  <c r="OE127" i="68"/>
  <c r="OE135" i="68"/>
  <c r="OE119" i="68"/>
  <c r="OE95" i="68"/>
  <c r="OE103" i="68"/>
  <c r="OE111" i="68"/>
  <c r="OE87" i="68"/>
  <c r="OE79" i="68"/>
  <c r="OE71" i="68"/>
  <c r="OE63" i="68"/>
  <c r="OE55" i="68"/>
  <c r="OE142" i="68"/>
  <c r="OE118" i="68"/>
  <c r="OE102" i="68"/>
  <c r="OE94" i="68"/>
  <c r="OE134" i="68"/>
  <c r="OE126" i="68"/>
  <c r="OE110" i="68"/>
  <c r="OE86" i="68"/>
  <c r="OE125" i="68"/>
  <c r="OE78" i="68"/>
  <c r="OE54" i="68"/>
  <c r="OE141" i="68"/>
  <c r="OE101" i="68"/>
  <c r="OE85" i="68"/>
  <c r="OE133" i="68"/>
  <c r="OE62" i="68"/>
  <c r="OE117" i="68"/>
  <c r="OE70" i="68"/>
  <c r="OE109" i="68"/>
  <c r="OE69" i="68"/>
  <c r="OE93" i="68"/>
  <c r="OE77" i="68"/>
  <c r="OE61" i="68"/>
  <c r="OE53" i="68"/>
  <c r="OE140" i="68"/>
  <c r="OE76" i="68"/>
  <c r="OE108" i="68"/>
  <c r="OE116" i="68"/>
  <c r="OE132" i="68"/>
  <c r="OE100" i="68"/>
  <c r="OE60" i="68"/>
  <c r="OE28" i="68"/>
  <c r="OE92" i="68"/>
  <c r="OE124" i="68"/>
  <c r="OE84" i="68"/>
  <c r="OE52" i="68"/>
  <c r="OE91" i="68"/>
  <c r="OE59" i="68"/>
  <c r="OE68" i="68"/>
  <c r="OE27" i="68"/>
  <c r="OE139" i="68"/>
  <c r="OE83" i="68"/>
  <c r="OE75" i="68"/>
  <c r="OE67" i="68"/>
  <c r="OE51" i="68"/>
  <c r="OE123" i="68"/>
  <c r="OE115" i="68"/>
  <c r="OE107" i="68"/>
  <c r="OE99" i="68"/>
  <c r="OE131" i="68"/>
  <c r="OE138" i="68"/>
  <c r="OE122" i="68"/>
  <c r="OE130" i="68"/>
  <c r="OE82" i="68"/>
  <c r="OE106" i="68"/>
  <c r="OE50" i="68"/>
  <c r="OE114" i="68"/>
  <c r="OE66" i="68"/>
  <c r="OE129" i="68"/>
  <c r="OE98" i="68"/>
  <c r="OE90" i="68"/>
  <c r="OE74" i="68"/>
  <c r="OE137" i="68"/>
  <c r="OE105" i="68"/>
  <c r="OE89" i="68"/>
  <c r="OE81" i="68"/>
  <c r="OE65" i="68"/>
  <c r="OE97" i="68"/>
  <c r="OE113" i="68"/>
  <c r="OE57" i="68"/>
  <c r="OE121" i="68"/>
  <c r="OE73" i="68"/>
  <c r="OE58" i="68"/>
  <c r="OE49" i="68"/>
  <c r="OE145" i="68"/>
  <c r="OE29" i="68"/>
  <c r="OF22" i="68"/>
  <c r="OE21" i="68"/>
  <c r="OF136" i="68" l="1"/>
  <c r="OF144" i="68"/>
  <c r="OF128" i="68"/>
  <c r="OF120" i="68"/>
  <c r="OF112" i="68"/>
  <c r="OF96" i="68"/>
  <c r="OF88" i="68"/>
  <c r="OF104" i="68"/>
  <c r="OF72" i="68"/>
  <c r="OF64" i="68"/>
  <c r="OF56" i="68"/>
  <c r="OF143" i="68"/>
  <c r="OF80" i="68"/>
  <c r="OF127" i="68"/>
  <c r="OF135" i="68"/>
  <c r="OF119" i="68"/>
  <c r="OF95" i="68"/>
  <c r="OF111" i="68"/>
  <c r="OF103" i="68"/>
  <c r="OF79" i="68"/>
  <c r="OF71" i="68"/>
  <c r="OF87" i="68"/>
  <c r="OF63" i="68"/>
  <c r="OF142" i="68"/>
  <c r="OF55" i="68"/>
  <c r="OF134" i="68"/>
  <c r="OF110" i="68"/>
  <c r="OF118" i="68"/>
  <c r="OF126" i="68"/>
  <c r="OF94" i="68"/>
  <c r="OF102" i="68"/>
  <c r="OF78" i="68"/>
  <c r="OF86" i="68"/>
  <c r="OF62" i="68"/>
  <c r="OF141" i="68"/>
  <c r="OF54" i="68"/>
  <c r="OF70" i="68"/>
  <c r="OF133" i="68"/>
  <c r="OF109" i="68"/>
  <c r="OF101" i="68"/>
  <c r="OF125" i="68"/>
  <c r="OF93" i="68"/>
  <c r="OF117" i="68"/>
  <c r="OF61" i="68"/>
  <c r="OF140" i="68"/>
  <c r="OF77" i="68"/>
  <c r="OF53" i="68"/>
  <c r="OF132" i="68"/>
  <c r="OF69" i="68"/>
  <c r="OF108" i="68"/>
  <c r="OF85" i="68"/>
  <c r="OF124" i="68"/>
  <c r="OF84" i="68"/>
  <c r="OF116" i="68"/>
  <c r="OF100" i="68"/>
  <c r="OF92" i="68"/>
  <c r="OF60" i="68"/>
  <c r="OF28" i="68"/>
  <c r="OF52" i="68"/>
  <c r="OF91" i="68"/>
  <c r="OF76" i="68"/>
  <c r="OF75" i="68"/>
  <c r="OF67" i="68"/>
  <c r="OF139" i="68"/>
  <c r="OF68" i="68"/>
  <c r="OF131" i="68"/>
  <c r="OF83" i="68"/>
  <c r="OF51" i="68"/>
  <c r="OF27" i="68"/>
  <c r="OF107" i="68"/>
  <c r="OF138" i="68"/>
  <c r="OF99" i="68"/>
  <c r="OF130" i="68"/>
  <c r="OF59" i="68"/>
  <c r="OF106" i="68"/>
  <c r="OF137" i="68"/>
  <c r="OF122" i="68"/>
  <c r="OF66" i="68"/>
  <c r="OF50" i="68"/>
  <c r="OF115" i="68"/>
  <c r="OF74" i="68"/>
  <c r="OF121" i="68"/>
  <c r="OF114" i="68"/>
  <c r="OF98" i="68"/>
  <c r="OF90" i="68"/>
  <c r="OF129" i="68"/>
  <c r="OF58" i="68"/>
  <c r="OF65" i="68"/>
  <c r="OF49" i="68"/>
  <c r="OF123" i="68"/>
  <c r="OF113" i="68"/>
  <c r="OF81" i="68"/>
  <c r="OF57" i="68"/>
  <c r="OF97" i="68"/>
  <c r="OF89" i="68"/>
  <c r="OF73" i="68"/>
  <c r="OF105" i="68"/>
  <c r="OF82" i="68"/>
  <c r="OF145" i="68"/>
  <c r="OF29" i="68"/>
  <c r="OG22" i="68"/>
  <c r="OF21" i="68"/>
  <c r="OG136" i="68" l="1"/>
  <c r="OG144" i="68"/>
  <c r="OG120" i="68"/>
  <c r="OG128" i="68"/>
  <c r="OG112" i="68"/>
  <c r="OG104" i="68"/>
  <c r="OG96" i="68"/>
  <c r="OG88" i="68"/>
  <c r="OG80" i="68"/>
  <c r="OG72" i="68"/>
  <c r="OG64" i="68"/>
  <c r="OG56" i="68"/>
  <c r="OG143" i="68"/>
  <c r="OG135" i="68"/>
  <c r="OG119" i="68"/>
  <c r="OG95" i="68"/>
  <c r="OG111" i="68"/>
  <c r="OG103" i="68"/>
  <c r="OG127" i="68"/>
  <c r="OG79" i="68"/>
  <c r="OG71" i="68"/>
  <c r="OG87" i="68"/>
  <c r="OG142" i="68"/>
  <c r="OG55" i="68"/>
  <c r="OG63" i="68"/>
  <c r="OG126" i="68"/>
  <c r="OG118" i="68"/>
  <c r="OG134" i="68"/>
  <c r="OG110" i="68"/>
  <c r="OG102" i="68"/>
  <c r="OG94" i="68"/>
  <c r="OG141" i="68"/>
  <c r="OG78" i="68"/>
  <c r="OG70" i="68"/>
  <c r="OG62" i="68"/>
  <c r="OG133" i="68"/>
  <c r="OG86" i="68"/>
  <c r="OG54" i="68"/>
  <c r="OG109" i="68"/>
  <c r="OG101" i="68"/>
  <c r="OG125" i="68"/>
  <c r="OG77" i="68"/>
  <c r="OG117" i="68"/>
  <c r="OG93" i="68"/>
  <c r="OG85" i="68"/>
  <c r="OG132" i="68"/>
  <c r="OG140" i="68"/>
  <c r="OG53" i="68"/>
  <c r="OG61" i="68"/>
  <c r="OG69" i="68"/>
  <c r="OG124" i="68"/>
  <c r="OG116" i="68"/>
  <c r="OG92" i="68"/>
  <c r="OG76" i="68"/>
  <c r="OG108" i="68"/>
  <c r="OG68" i="68"/>
  <c r="OG60" i="68"/>
  <c r="OG84" i="68"/>
  <c r="OG28" i="68"/>
  <c r="OG100" i="68"/>
  <c r="OG52" i="68"/>
  <c r="OG83" i="68"/>
  <c r="OG139" i="68"/>
  <c r="OG59" i="68"/>
  <c r="OG75" i="68"/>
  <c r="OG91" i="68"/>
  <c r="OG51" i="68"/>
  <c r="OG67" i="68"/>
  <c r="OG27" i="68"/>
  <c r="OG123" i="68"/>
  <c r="OG131" i="68"/>
  <c r="OG99" i="68"/>
  <c r="OG130" i="68"/>
  <c r="OG115" i="68"/>
  <c r="OG66" i="68"/>
  <c r="OG50" i="68"/>
  <c r="OG121" i="68"/>
  <c r="OG107" i="68"/>
  <c r="OG122" i="68"/>
  <c r="OG114" i="68"/>
  <c r="OG90" i="68"/>
  <c r="OG138" i="68"/>
  <c r="OG98" i="68"/>
  <c r="OG82" i="68"/>
  <c r="OG106" i="68"/>
  <c r="OG137" i="68"/>
  <c r="OG58" i="68"/>
  <c r="OG97" i="68"/>
  <c r="OG89" i="68"/>
  <c r="OG57" i="68"/>
  <c r="OG49" i="68"/>
  <c r="OG81" i="68"/>
  <c r="OG113" i="68"/>
  <c r="OG65" i="68"/>
  <c r="OG74" i="68"/>
  <c r="OG129" i="68"/>
  <c r="OG105" i="68"/>
  <c r="OG73" i="68"/>
  <c r="OG145" i="68"/>
  <c r="OG29" i="68"/>
  <c r="OH22" i="68"/>
  <c r="OG21" i="68"/>
  <c r="OH136" i="68" l="1"/>
  <c r="OH144" i="68"/>
  <c r="OH120" i="68"/>
  <c r="OH128" i="68"/>
  <c r="OH112" i="68"/>
  <c r="OH104" i="68"/>
  <c r="OH88" i="68"/>
  <c r="OH64" i="68"/>
  <c r="OH96" i="68"/>
  <c r="OH80" i="68"/>
  <c r="OH72" i="68"/>
  <c r="OH56" i="68"/>
  <c r="OH127" i="68"/>
  <c r="OH119" i="68"/>
  <c r="OH143" i="68"/>
  <c r="OH135" i="68"/>
  <c r="OH111" i="68"/>
  <c r="OH103" i="68"/>
  <c r="OH95" i="68"/>
  <c r="OH71" i="68"/>
  <c r="OH79" i="68"/>
  <c r="OH63" i="68"/>
  <c r="OH142" i="68"/>
  <c r="OH87" i="68"/>
  <c r="OH55" i="68"/>
  <c r="OH118" i="68"/>
  <c r="OH134" i="68"/>
  <c r="OH126" i="68"/>
  <c r="OH78" i="68"/>
  <c r="OH110" i="68"/>
  <c r="OH86" i="68"/>
  <c r="OH54" i="68"/>
  <c r="OH141" i="68"/>
  <c r="OH102" i="68"/>
  <c r="OH125" i="68"/>
  <c r="OH70" i="68"/>
  <c r="OH62" i="68"/>
  <c r="OH94" i="68"/>
  <c r="OH117" i="68"/>
  <c r="OH93" i="68"/>
  <c r="OH109" i="68"/>
  <c r="OH85" i="68"/>
  <c r="OH101" i="68"/>
  <c r="OH140" i="68"/>
  <c r="OH61" i="68"/>
  <c r="OH133" i="68"/>
  <c r="OH69" i="68"/>
  <c r="OH53" i="68"/>
  <c r="OH108" i="68"/>
  <c r="OH124" i="68"/>
  <c r="OH77" i="68"/>
  <c r="OH132" i="68"/>
  <c r="OH100" i="68"/>
  <c r="OH68" i="68"/>
  <c r="OH28" i="68"/>
  <c r="OH92" i="68"/>
  <c r="OH52" i="68"/>
  <c r="OH116" i="68"/>
  <c r="OH84" i="68"/>
  <c r="OH76" i="68"/>
  <c r="OH75" i="68"/>
  <c r="OH60" i="68"/>
  <c r="OH91" i="68"/>
  <c r="OH59" i="68"/>
  <c r="OH83" i="68"/>
  <c r="OH27" i="68"/>
  <c r="OH67" i="68"/>
  <c r="OH51" i="68"/>
  <c r="OH123" i="68"/>
  <c r="OH99" i="68"/>
  <c r="OH139" i="68"/>
  <c r="OH131" i="68"/>
  <c r="OH115" i="68"/>
  <c r="OH107" i="68"/>
  <c r="OH138" i="68"/>
  <c r="OH106" i="68"/>
  <c r="OH114" i="68"/>
  <c r="OH90" i="68"/>
  <c r="OH50" i="68"/>
  <c r="OH129" i="68"/>
  <c r="OH122" i="68"/>
  <c r="OH74" i="68"/>
  <c r="OH130" i="68"/>
  <c r="OH98" i="68"/>
  <c r="OH82" i="68"/>
  <c r="OH137" i="68"/>
  <c r="OH89" i="68"/>
  <c r="OH81" i="68"/>
  <c r="OH97" i="68"/>
  <c r="OH65" i="68"/>
  <c r="OH66" i="68"/>
  <c r="OH57" i="68"/>
  <c r="OH73" i="68"/>
  <c r="OH58" i="68"/>
  <c r="OH105" i="68"/>
  <c r="OH49" i="68"/>
  <c r="OH113" i="68"/>
  <c r="OH121" i="68"/>
  <c r="OH145" i="68"/>
  <c r="OH29" i="68"/>
  <c r="OH21" i="68"/>
  <c r="OI22" i="68"/>
  <c r="OI144" i="68" l="1"/>
  <c r="OI136" i="68"/>
  <c r="OI128" i="68"/>
  <c r="OI120" i="68"/>
  <c r="OI112" i="68"/>
  <c r="OI104" i="68"/>
  <c r="OI96" i="68"/>
  <c r="OI88" i="68"/>
  <c r="OI72" i="68"/>
  <c r="OI64" i="68"/>
  <c r="OI80" i="68"/>
  <c r="OI56" i="68"/>
  <c r="OI135" i="68"/>
  <c r="OI143" i="68"/>
  <c r="OI127" i="68"/>
  <c r="OI103" i="68"/>
  <c r="OI95" i="68"/>
  <c r="OI71" i="68"/>
  <c r="OI111" i="68"/>
  <c r="OI79" i="68"/>
  <c r="OI119" i="68"/>
  <c r="OI87" i="68"/>
  <c r="OI63" i="68"/>
  <c r="OI55" i="68"/>
  <c r="OI142" i="68"/>
  <c r="OI118" i="68"/>
  <c r="OI134" i="68"/>
  <c r="OI126" i="68"/>
  <c r="OI94" i="68"/>
  <c r="OI86" i="68"/>
  <c r="OI102" i="68"/>
  <c r="OI110" i="68"/>
  <c r="OI54" i="68"/>
  <c r="OI70" i="68"/>
  <c r="OI133" i="68"/>
  <c r="OI62" i="68"/>
  <c r="OI125" i="68"/>
  <c r="OI109" i="68"/>
  <c r="OI93" i="68"/>
  <c r="OI78" i="68"/>
  <c r="OI101" i="68"/>
  <c r="OI117" i="68"/>
  <c r="OI141" i="68"/>
  <c r="OI77" i="68"/>
  <c r="OI61" i="68"/>
  <c r="OI69" i="68"/>
  <c r="OI53" i="68"/>
  <c r="OI85" i="68"/>
  <c r="OI132" i="68"/>
  <c r="OI84" i="68"/>
  <c r="OI100" i="68"/>
  <c r="OI140" i="68"/>
  <c r="OI108" i="68"/>
  <c r="OI76" i="68"/>
  <c r="OI92" i="68"/>
  <c r="OI68" i="68"/>
  <c r="OI52" i="68"/>
  <c r="OI60" i="68"/>
  <c r="OI28" i="68"/>
  <c r="OI124" i="68"/>
  <c r="OI116" i="68"/>
  <c r="OI91" i="68"/>
  <c r="OI83" i="68"/>
  <c r="OI75" i="68"/>
  <c r="OI139" i="68"/>
  <c r="OI67" i="68"/>
  <c r="OI51" i="68"/>
  <c r="OI59" i="68"/>
  <c r="OI27" i="68"/>
  <c r="OI130" i="68"/>
  <c r="OI107" i="68"/>
  <c r="OI138" i="68"/>
  <c r="OI123" i="68"/>
  <c r="OI115" i="68"/>
  <c r="OI114" i="68"/>
  <c r="OI122" i="68"/>
  <c r="OI131" i="68"/>
  <c r="OI121" i="68"/>
  <c r="OI99" i="68"/>
  <c r="OI98" i="68"/>
  <c r="OI90" i="68"/>
  <c r="OI82" i="68"/>
  <c r="OI50" i="68"/>
  <c r="OI74" i="68"/>
  <c r="OI66" i="68"/>
  <c r="OI58" i="68"/>
  <c r="OI137" i="68"/>
  <c r="OI57" i="68"/>
  <c r="OI97" i="68"/>
  <c r="OI65" i="68"/>
  <c r="OI129" i="68"/>
  <c r="OI105" i="68"/>
  <c r="OI49" i="68"/>
  <c r="OI113" i="68"/>
  <c r="OI81" i="68"/>
  <c r="OI73" i="68"/>
  <c r="OI106" i="68"/>
  <c r="OI89" i="68"/>
  <c r="OI145" i="68"/>
  <c r="OI29" i="68"/>
  <c r="OI21" i="68"/>
  <c r="OJ22" i="68"/>
  <c r="OJ144" i="68" l="1"/>
  <c r="OJ128" i="68"/>
  <c r="OJ136" i="68"/>
  <c r="OJ120" i="68"/>
  <c r="OJ112" i="68"/>
  <c r="OJ104" i="68"/>
  <c r="OJ96" i="68"/>
  <c r="OJ80" i="68"/>
  <c r="OJ72" i="68"/>
  <c r="OJ88" i="68"/>
  <c r="OJ64" i="68"/>
  <c r="OJ56" i="68"/>
  <c r="OJ143" i="68"/>
  <c r="OJ135" i="68"/>
  <c r="OJ127" i="68"/>
  <c r="OJ119" i="68"/>
  <c r="OJ95" i="68"/>
  <c r="OJ103" i="68"/>
  <c r="OJ111" i="68"/>
  <c r="OJ63" i="68"/>
  <c r="OJ87" i="68"/>
  <c r="OJ79" i="68"/>
  <c r="OJ71" i="68"/>
  <c r="OJ55" i="68"/>
  <c r="OJ142" i="68"/>
  <c r="OJ126" i="68"/>
  <c r="OJ134" i="68"/>
  <c r="OJ118" i="68"/>
  <c r="OJ86" i="68"/>
  <c r="OJ102" i="68"/>
  <c r="OJ110" i="68"/>
  <c r="OJ70" i="68"/>
  <c r="OJ54" i="68"/>
  <c r="OJ125" i="68"/>
  <c r="OJ133" i="68"/>
  <c r="OJ78" i="68"/>
  <c r="OJ141" i="68"/>
  <c r="OJ94" i="68"/>
  <c r="OJ62" i="68"/>
  <c r="OJ117" i="68"/>
  <c r="OJ109" i="68"/>
  <c r="OJ93" i="68"/>
  <c r="OJ101" i="68"/>
  <c r="OJ53" i="68"/>
  <c r="OJ132" i="68"/>
  <c r="OJ69" i="68"/>
  <c r="OJ85" i="68"/>
  <c r="OJ124" i="68"/>
  <c r="OJ100" i="68"/>
  <c r="OJ61" i="68"/>
  <c r="OJ76" i="68"/>
  <c r="OJ77" i="68"/>
  <c r="OJ140" i="68"/>
  <c r="OJ116" i="68"/>
  <c r="OJ68" i="68"/>
  <c r="OJ28" i="68"/>
  <c r="OJ108" i="68"/>
  <c r="OJ92" i="68"/>
  <c r="OJ84" i="68"/>
  <c r="OJ60" i="68"/>
  <c r="OJ52" i="68"/>
  <c r="OJ83" i="68"/>
  <c r="OJ91" i="68"/>
  <c r="OJ67" i="68"/>
  <c r="OJ75" i="68"/>
  <c r="OJ51" i="68"/>
  <c r="OJ139" i="68"/>
  <c r="OJ59" i="68"/>
  <c r="OJ131" i="68"/>
  <c r="OJ99" i="68"/>
  <c r="OJ130" i="68"/>
  <c r="OJ107" i="68"/>
  <c r="OJ27" i="68"/>
  <c r="OJ123" i="68"/>
  <c r="OJ115" i="68"/>
  <c r="OJ138" i="68"/>
  <c r="OJ121" i="68"/>
  <c r="OJ98" i="68"/>
  <c r="OJ90" i="68"/>
  <c r="OJ82" i="68"/>
  <c r="OJ74" i="68"/>
  <c r="OJ137" i="68"/>
  <c r="OJ66" i="68"/>
  <c r="OJ50" i="68"/>
  <c r="OJ106" i="68"/>
  <c r="OJ114" i="68"/>
  <c r="OJ58" i="68"/>
  <c r="OJ105" i="68"/>
  <c r="OJ57" i="68"/>
  <c r="OJ113" i="68"/>
  <c r="OJ89" i="68"/>
  <c r="OJ73" i="68"/>
  <c r="OJ49" i="68"/>
  <c r="OJ129" i="68"/>
  <c r="OJ122" i="68"/>
  <c r="OJ97" i="68"/>
  <c r="OJ81" i="68"/>
  <c r="OJ65" i="68"/>
  <c r="OJ145" i="68"/>
  <c r="OJ29" i="68"/>
  <c r="OK22" i="68"/>
  <c r="OJ21" i="68"/>
  <c r="OK136" i="68" l="1"/>
  <c r="OK144" i="68"/>
  <c r="OK128" i="68"/>
  <c r="OK120" i="68"/>
  <c r="OK112" i="68"/>
  <c r="OK104" i="68"/>
  <c r="OK96" i="68"/>
  <c r="OK80" i="68"/>
  <c r="OK72" i="68"/>
  <c r="OK56" i="68"/>
  <c r="OK88" i="68"/>
  <c r="OK64" i="68"/>
  <c r="OK127" i="68"/>
  <c r="OK143" i="68"/>
  <c r="OK119" i="68"/>
  <c r="OK111" i="68"/>
  <c r="OK135" i="68"/>
  <c r="OK103" i="68"/>
  <c r="OK95" i="68"/>
  <c r="OK79" i="68"/>
  <c r="OK71" i="68"/>
  <c r="OK87" i="68"/>
  <c r="OK55" i="68"/>
  <c r="OK142" i="68"/>
  <c r="OK63" i="68"/>
  <c r="OK118" i="68"/>
  <c r="OK134" i="68"/>
  <c r="OK126" i="68"/>
  <c r="OK110" i="68"/>
  <c r="OK86" i="68"/>
  <c r="OK94" i="68"/>
  <c r="OK102" i="68"/>
  <c r="OK62" i="68"/>
  <c r="OK133" i="68"/>
  <c r="OK54" i="68"/>
  <c r="OK78" i="68"/>
  <c r="OK125" i="68"/>
  <c r="OK85" i="68"/>
  <c r="OK70" i="68"/>
  <c r="OK141" i="68"/>
  <c r="OK93" i="68"/>
  <c r="OK117" i="68"/>
  <c r="OK101" i="68"/>
  <c r="OK109" i="68"/>
  <c r="OK140" i="68"/>
  <c r="OK132" i="68"/>
  <c r="OK69" i="68"/>
  <c r="OK53" i="68"/>
  <c r="OK77" i="68"/>
  <c r="OK61" i="68"/>
  <c r="OK84" i="68"/>
  <c r="OK124" i="68"/>
  <c r="OK116" i="68"/>
  <c r="OK108" i="68"/>
  <c r="OK92" i="68"/>
  <c r="OK68" i="68"/>
  <c r="OK76" i="68"/>
  <c r="OK100" i="68"/>
  <c r="OK60" i="68"/>
  <c r="OK28" i="68"/>
  <c r="OK83" i="68"/>
  <c r="OK52" i="68"/>
  <c r="OK51" i="68"/>
  <c r="OK67" i="68"/>
  <c r="OK59" i="68"/>
  <c r="OK139" i="68"/>
  <c r="OK91" i="68"/>
  <c r="OK75" i="68"/>
  <c r="OK131" i="68"/>
  <c r="OK123" i="68"/>
  <c r="OK115" i="68"/>
  <c r="OK138" i="68"/>
  <c r="OK107" i="68"/>
  <c r="OK99" i="68"/>
  <c r="OK98" i="68"/>
  <c r="OK90" i="68"/>
  <c r="OK113" i="68"/>
  <c r="OK27" i="68"/>
  <c r="OK137" i="68"/>
  <c r="OK66" i="68"/>
  <c r="OK50" i="68"/>
  <c r="OK106" i="68"/>
  <c r="OK114" i="68"/>
  <c r="OK122" i="68"/>
  <c r="OK58" i="68"/>
  <c r="OK129" i="68"/>
  <c r="OK105" i="68"/>
  <c r="OK73" i="68"/>
  <c r="OK57" i="68"/>
  <c r="OK49" i="68"/>
  <c r="OK130" i="68"/>
  <c r="OK82" i="68"/>
  <c r="OK121" i="68"/>
  <c r="OK97" i="68"/>
  <c r="OK65" i="68"/>
  <c r="OK81" i="68"/>
  <c r="OK74" i="68"/>
  <c r="OK89" i="68"/>
  <c r="OK145" i="68"/>
  <c r="OK29" i="68"/>
  <c r="OL22" i="68"/>
  <c r="OK21" i="68"/>
  <c r="OL144" i="68" l="1"/>
  <c r="OL136" i="68"/>
  <c r="OL128" i="68"/>
  <c r="OL120" i="68"/>
  <c r="OL104" i="68"/>
  <c r="OL112" i="68"/>
  <c r="OL88" i="68"/>
  <c r="OL72" i="68"/>
  <c r="OL96" i="68"/>
  <c r="OL56" i="68"/>
  <c r="OL80" i="68"/>
  <c r="OL64" i="68"/>
  <c r="OL143" i="68"/>
  <c r="OL135" i="68"/>
  <c r="OL127" i="68"/>
  <c r="OL119" i="68"/>
  <c r="OL95" i="68"/>
  <c r="OL103" i="68"/>
  <c r="OL111" i="68"/>
  <c r="OL87" i="68"/>
  <c r="OL79" i="68"/>
  <c r="OL55" i="68"/>
  <c r="OL71" i="68"/>
  <c r="OL63" i="68"/>
  <c r="OL142" i="68"/>
  <c r="OL134" i="68"/>
  <c r="OL118" i="68"/>
  <c r="OL126" i="68"/>
  <c r="OL86" i="68"/>
  <c r="OL110" i="68"/>
  <c r="OL94" i="68"/>
  <c r="OL102" i="68"/>
  <c r="OL62" i="68"/>
  <c r="OL133" i="68"/>
  <c r="OL54" i="68"/>
  <c r="OL78" i="68"/>
  <c r="OL70" i="68"/>
  <c r="OL141" i="68"/>
  <c r="OL125" i="68"/>
  <c r="OL109" i="68"/>
  <c r="OL93" i="68"/>
  <c r="OL117" i="68"/>
  <c r="OL101" i="68"/>
  <c r="OL77" i="68"/>
  <c r="OL132" i="68"/>
  <c r="OL85" i="68"/>
  <c r="OL69" i="68"/>
  <c r="OL61" i="68"/>
  <c r="OL53" i="68"/>
  <c r="OL140" i="68"/>
  <c r="OL124" i="68"/>
  <c r="OL116" i="68"/>
  <c r="OL100" i="68"/>
  <c r="OL68" i="68"/>
  <c r="OL84" i="68"/>
  <c r="OL76" i="68"/>
  <c r="OL52" i="68"/>
  <c r="OL60" i="68"/>
  <c r="OL108" i="68"/>
  <c r="OL28" i="68"/>
  <c r="OL91" i="68"/>
  <c r="OL75" i="68"/>
  <c r="OL92" i="68"/>
  <c r="OL83" i="68"/>
  <c r="OL51" i="68"/>
  <c r="OL27" i="68"/>
  <c r="OL139" i="68"/>
  <c r="OL59" i="68"/>
  <c r="OL67" i="68"/>
  <c r="OL131" i="68"/>
  <c r="OL122" i="68"/>
  <c r="OL123" i="68"/>
  <c r="OL115" i="68"/>
  <c r="OL138" i="68"/>
  <c r="OL107" i="68"/>
  <c r="OL99" i="68"/>
  <c r="OL130" i="68"/>
  <c r="OL58" i="68"/>
  <c r="OL137" i="68"/>
  <c r="OL106" i="68"/>
  <c r="OL82" i="68"/>
  <c r="OL50" i="68"/>
  <c r="OL114" i="68"/>
  <c r="OL74" i="68"/>
  <c r="OL129" i="68"/>
  <c r="OL121" i="68"/>
  <c r="OL113" i="68"/>
  <c r="OL81" i="68"/>
  <c r="OL49" i="68"/>
  <c r="OL66" i="68"/>
  <c r="OL98" i="68"/>
  <c r="OL65" i="68"/>
  <c r="OL89" i="68"/>
  <c r="OL73" i="68"/>
  <c r="OL105" i="68"/>
  <c r="OL90" i="68"/>
  <c r="OL97" i="68"/>
  <c r="OL57" i="68"/>
  <c r="OL145" i="68"/>
  <c r="OL29" i="68"/>
  <c r="OL21" i="68"/>
  <c r="OM22" i="68"/>
  <c r="OM144" i="68" l="1"/>
  <c r="OM136" i="68"/>
  <c r="OM128" i="68"/>
  <c r="OM112" i="68"/>
  <c r="OM120" i="68"/>
  <c r="OM104" i="68"/>
  <c r="OM88" i="68"/>
  <c r="OM72" i="68"/>
  <c r="OM80" i="68"/>
  <c r="OM64" i="68"/>
  <c r="OM96" i="68"/>
  <c r="OM56" i="68"/>
  <c r="OM143" i="68"/>
  <c r="OM127" i="68"/>
  <c r="OM135" i="68"/>
  <c r="OM119" i="68"/>
  <c r="OM103" i="68"/>
  <c r="OM87" i="68"/>
  <c r="OM111" i="68"/>
  <c r="OM95" i="68"/>
  <c r="OM79" i="68"/>
  <c r="OM71" i="68"/>
  <c r="OM63" i="68"/>
  <c r="OM55" i="68"/>
  <c r="OM142" i="68"/>
  <c r="OM134" i="68"/>
  <c r="OM126" i="68"/>
  <c r="OM118" i="68"/>
  <c r="OM110" i="68"/>
  <c r="OM94" i="68"/>
  <c r="OM102" i="68"/>
  <c r="OM70" i="68"/>
  <c r="OM133" i="68"/>
  <c r="OM78" i="68"/>
  <c r="OM62" i="68"/>
  <c r="OM141" i="68"/>
  <c r="OM86" i="68"/>
  <c r="OM54" i="68"/>
  <c r="OM93" i="68"/>
  <c r="OM101" i="68"/>
  <c r="OM125" i="68"/>
  <c r="OM109" i="68"/>
  <c r="OM132" i="68"/>
  <c r="OM69" i="68"/>
  <c r="OM77" i="68"/>
  <c r="OM61" i="68"/>
  <c r="OM53" i="68"/>
  <c r="OM140" i="68"/>
  <c r="OM117" i="68"/>
  <c r="OM85" i="68"/>
  <c r="OM100" i="68"/>
  <c r="OM108" i="68"/>
  <c r="OM92" i="68"/>
  <c r="OM124" i="68"/>
  <c r="OM84" i="68"/>
  <c r="OM68" i="68"/>
  <c r="OM60" i="68"/>
  <c r="OM76" i="68"/>
  <c r="OM116" i="68"/>
  <c r="OM28" i="68"/>
  <c r="OM91" i="68"/>
  <c r="OM83" i="68"/>
  <c r="OM52" i="68"/>
  <c r="OM59" i="68"/>
  <c r="OM27" i="68"/>
  <c r="OM139" i="68"/>
  <c r="OM131" i="68"/>
  <c r="OM75" i="68"/>
  <c r="OM67" i="68"/>
  <c r="OM51" i="68"/>
  <c r="OM138" i="68"/>
  <c r="OM123" i="68"/>
  <c r="OM115" i="68"/>
  <c r="OM107" i="68"/>
  <c r="OM99" i="68"/>
  <c r="OM130" i="68"/>
  <c r="OM58" i="68"/>
  <c r="OM82" i="68"/>
  <c r="OM74" i="68"/>
  <c r="OM106" i="68"/>
  <c r="OM50" i="68"/>
  <c r="OM114" i="68"/>
  <c r="OM66" i="68"/>
  <c r="OM122" i="68"/>
  <c r="OM121" i="68"/>
  <c r="OM98" i="68"/>
  <c r="OM90" i="68"/>
  <c r="OM113" i="68"/>
  <c r="OM129" i="68"/>
  <c r="OM105" i="68"/>
  <c r="OM89" i="68"/>
  <c r="OM81" i="68"/>
  <c r="OM65" i="68"/>
  <c r="OM57" i="68"/>
  <c r="OM97" i="68"/>
  <c r="OM73" i="68"/>
  <c r="OM137" i="68"/>
  <c r="OM49" i="68"/>
  <c r="OM145" i="68"/>
  <c r="OM29" i="68"/>
  <c r="ON22" i="68"/>
  <c r="OM21" i="68"/>
  <c r="ON136" i="68" l="1"/>
  <c r="ON128" i="68"/>
  <c r="ON144" i="68"/>
  <c r="ON120" i="68"/>
  <c r="ON112" i="68"/>
  <c r="ON104" i="68"/>
  <c r="ON96" i="68"/>
  <c r="ON88" i="68"/>
  <c r="ON80" i="68"/>
  <c r="ON72" i="68"/>
  <c r="ON64" i="68"/>
  <c r="ON56" i="68"/>
  <c r="ON127" i="68"/>
  <c r="ON135" i="68"/>
  <c r="ON143" i="68"/>
  <c r="ON111" i="68"/>
  <c r="ON103" i="68"/>
  <c r="ON95" i="68"/>
  <c r="ON119" i="68"/>
  <c r="ON79" i="68"/>
  <c r="ON71" i="68"/>
  <c r="ON63" i="68"/>
  <c r="ON87" i="68"/>
  <c r="ON142" i="68"/>
  <c r="ON134" i="68"/>
  <c r="ON126" i="68"/>
  <c r="ON118" i="68"/>
  <c r="ON55" i="68"/>
  <c r="ON110" i="68"/>
  <c r="ON102" i="68"/>
  <c r="ON94" i="68"/>
  <c r="ON86" i="68"/>
  <c r="ON78" i="68"/>
  <c r="ON54" i="68"/>
  <c r="ON62" i="68"/>
  <c r="ON117" i="68"/>
  <c r="ON85" i="68"/>
  <c r="ON70" i="68"/>
  <c r="ON141" i="68"/>
  <c r="ON133" i="68"/>
  <c r="ON109" i="68"/>
  <c r="ON69" i="68"/>
  <c r="ON101" i="68"/>
  <c r="ON125" i="68"/>
  <c r="ON140" i="68"/>
  <c r="ON76" i="68"/>
  <c r="ON132" i="68"/>
  <c r="ON77" i="68"/>
  <c r="ON61" i="68"/>
  <c r="ON108" i="68"/>
  <c r="ON93" i="68"/>
  <c r="ON124" i="68"/>
  <c r="ON53" i="68"/>
  <c r="ON68" i="68"/>
  <c r="ON92" i="68"/>
  <c r="ON60" i="68"/>
  <c r="ON116" i="68"/>
  <c r="ON28" i="68"/>
  <c r="ON100" i="68"/>
  <c r="ON84" i="68"/>
  <c r="ON52" i="68"/>
  <c r="ON59" i="68"/>
  <c r="ON27" i="68"/>
  <c r="ON67" i="68"/>
  <c r="ON91" i="68"/>
  <c r="ON139" i="68"/>
  <c r="ON83" i="68"/>
  <c r="ON51" i="68"/>
  <c r="ON75" i="68"/>
  <c r="ON123" i="68"/>
  <c r="ON115" i="68"/>
  <c r="ON107" i="68"/>
  <c r="ON138" i="68"/>
  <c r="ON131" i="68"/>
  <c r="ON99" i="68"/>
  <c r="ON122" i="68"/>
  <c r="ON82" i="68"/>
  <c r="ON58" i="68"/>
  <c r="ON106" i="68"/>
  <c r="ON137" i="68"/>
  <c r="ON130" i="68"/>
  <c r="ON66" i="68"/>
  <c r="ON50" i="68"/>
  <c r="ON114" i="68"/>
  <c r="ON98" i="68"/>
  <c r="ON90" i="68"/>
  <c r="ON74" i="68"/>
  <c r="ON129" i="68"/>
  <c r="ON105" i="68"/>
  <c r="ON121" i="68"/>
  <c r="ON65" i="68"/>
  <c r="ON49" i="68"/>
  <c r="ON81" i="68"/>
  <c r="ON113" i="68"/>
  <c r="ON57" i="68"/>
  <c r="ON97" i="68"/>
  <c r="ON89" i="68"/>
  <c r="ON73" i="68"/>
  <c r="ON145" i="68"/>
  <c r="ON29" i="68"/>
  <c r="OO22" i="68"/>
  <c r="ON21" i="68"/>
  <c r="OO144" i="68" l="1"/>
  <c r="OO136" i="68"/>
  <c r="OO120" i="68"/>
  <c r="OO128" i="68"/>
  <c r="OO112" i="68"/>
  <c r="OO96" i="68"/>
  <c r="OO104" i="68"/>
  <c r="OO88" i="68"/>
  <c r="OO80" i="68"/>
  <c r="OO72" i="68"/>
  <c r="OO64" i="68"/>
  <c r="OO56" i="68"/>
  <c r="OO143" i="68"/>
  <c r="OO127" i="68"/>
  <c r="OO135" i="68"/>
  <c r="OO119" i="68"/>
  <c r="OO111" i="68"/>
  <c r="OO103" i="68"/>
  <c r="OO95" i="68"/>
  <c r="OO79" i="68"/>
  <c r="OO71" i="68"/>
  <c r="OO87" i="68"/>
  <c r="OO142" i="68"/>
  <c r="OO55" i="68"/>
  <c r="OO134" i="68"/>
  <c r="OO118" i="68"/>
  <c r="OO126" i="68"/>
  <c r="OO63" i="68"/>
  <c r="OO110" i="68"/>
  <c r="OO102" i="68"/>
  <c r="OO94" i="68"/>
  <c r="OO54" i="68"/>
  <c r="OO141" i="68"/>
  <c r="OO78" i="68"/>
  <c r="OO70" i="68"/>
  <c r="OO62" i="68"/>
  <c r="OO133" i="68"/>
  <c r="OO125" i="68"/>
  <c r="OO101" i="68"/>
  <c r="OO117" i="68"/>
  <c r="OO93" i="68"/>
  <c r="OO86" i="68"/>
  <c r="OO109" i="68"/>
  <c r="OO85" i="68"/>
  <c r="OO132" i="68"/>
  <c r="OO53" i="68"/>
  <c r="OO140" i="68"/>
  <c r="OO77" i="68"/>
  <c r="OO61" i="68"/>
  <c r="OO108" i="68"/>
  <c r="OO124" i="68"/>
  <c r="OO116" i="68"/>
  <c r="OO84" i="68"/>
  <c r="OO100" i="68"/>
  <c r="OO69" i="68"/>
  <c r="OO68" i="68"/>
  <c r="OO60" i="68"/>
  <c r="OO92" i="68"/>
  <c r="OO28" i="68"/>
  <c r="OO76" i="68"/>
  <c r="OO52" i="68"/>
  <c r="OO91" i="68"/>
  <c r="OO75" i="68"/>
  <c r="OO83" i="68"/>
  <c r="OO27" i="68"/>
  <c r="OO59" i="68"/>
  <c r="OO139" i="68"/>
  <c r="OO131" i="68"/>
  <c r="OO67" i="68"/>
  <c r="OO51" i="68"/>
  <c r="OO107" i="68"/>
  <c r="OO138" i="68"/>
  <c r="OO123" i="68"/>
  <c r="OO99" i="68"/>
  <c r="OO130" i="68"/>
  <c r="OO115" i="68"/>
  <c r="OO106" i="68"/>
  <c r="OO58" i="68"/>
  <c r="OO137" i="68"/>
  <c r="OO66" i="68"/>
  <c r="OO74" i="68"/>
  <c r="OO50" i="68"/>
  <c r="OO121" i="68"/>
  <c r="OO122" i="68"/>
  <c r="OO114" i="68"/>
  <c r="OO90" i="68"/>
  <c r="OO129" i="68"/>
  <c r="OO113" i="68"/>
  <c r="OO65" i="68"/>
  <c r="OO57" i="68"/>
  <c r="OO105" i="68"/>
  <c r="OO97" i="68"/>
  <c r="OO89" i="68"/>
  <c r="OO81" i="68"/>
  <c r="OO73" i="68"/>
  <c r="OO49" i="68"/>
  <c r="OO82" i="68"/>
  <c r="OO98" i="68"/>
  <c r="OO145" i="68"/>
  <c r="OO29" i="68"/>
  <c r="OP22" i="68"/>
  <c r="OO21" i="68"/>
  <c r="OP144" i="68" l="1"/>
  <c r="OP120" i="68"/>
  <c r="OP128" i="68"/>
  <c r="OP136" i="68"/>
  <c r="OP112" i="68"/>
  <c r="OP104" i="68"/>
  <c r="OP96" i="68"/>
  <c r="OP88" i="68"/>
  <c r="OP80" i="68"/>
  <c r="OP72" i="68"/>
  <c r="OP64" i="68"/>
  <c r="OP56" i="68"/>
  <c r="OP127" i="68"/>
  <c r="OP119" i="68"/>
  <c r="OP143" i="68"/>
  <c r="OP135" i="68"/>
  <c r="OP111" i="68"/>
  <c r="OP87" i="68"/>
  <c r="OP79" i="68"/>
  <c r="OP103" i="68"/>
  <c r="OP71" i="68"/>
  <c r="OP142" i="68"/>
  <c r="OP95" i="68"/>
  <c r="OP55" i="68"/>
  <c r="OP63" i="68"/>
  <c r="OP126" i="68"/>
  <c r="OP118" i="68"/>
  <c r="OP134" i="68"/>
  <c r="OP94" i="68"/>
  <c r="OP102" i="68"/>
  <c r="OP110" i="68"/>
  <c r="OP78" i="68"/>
  <c r="OP141" i="68"/>
  <c r="OP70" i="68"/>
  <c r="OP62" i="68"/>
  <c r="OP54" i="68"/>
  <c r="OP133" i="68"/>
  <c r="OP86" i="68"/>
  <c r="OP125" i="68"/>
  <c r="OP117" i="68"/>
  <c r="OP93" i="68"/>
  <c r="OP109" i="68"/>
  <c r="OP85" i="68"/>
  <c r="OP77" i="68"/>
  <c r="OP132" i="68"/>
  <c r="OP101" i="68"/>
  <c r="OP140" i="68"/>
  <c r="OP61" i="68"/>
  <c r="OP69" i="68"/>
  <c r="OP53" i="68"/>
  <c r="OP124" i="68"/>
  <c r="OP116" i="68"/>
  <c r="OP92" i="68"/>
  <c r="OP76" i="68"/>
  <c r="OP60" i="68"/>
  <c r="OP68" i="68"/>
  <c r="OP28" i="68"/>
  <c r="OP108" i="68"/>
  <c r="OP84" i="68"/>
  <c r="OP100" i="68"/>
  <c r="OP91" i="68"/>
  <c r="OP83" i="68"/>
  <c r="OP59" i="68"/>
  <c r="OP139" i="68"/>
  <c r="OP75" i="68"/>
  <c r="OP27" i="68"/>
  <c r="OP52" i="68"/>
  <c r="OP123" i="68"/>
  <c r="OP67" i="68"/>
  <c r="OP99" i="68"/>
  <c r="OP130" i="68"/>
  <c r="OP51" i="68"/>
  <c r="OP131" i="68"/>
  <c r="OP115" i="68"/>
  <c r="OP74" i="68"/>
  <c r="OP66" i="68"/>
  <c r="OP58" i="68"/>
  <c r="OP107" i="68"/>
  <c r="OP138" i="68"/>
  <c r="OP106" i="68"/>
  <c r="OP121" i="68"/>
  <c r="OP114" i="68"/>
  <c r="OP90" i="68"/>
  <c r="OP122" i="68"/>
  <c r="OP98" i="68"/>
  <c r="OP82" i="68"/>
  <c r="OP81" i="68"/>
  <c r="OP89" i="68"/>
  <c r="OP129" i="68"/>
  <c r="OP97" i="68"/>
  <c r="OP65" i="68"/>
  <c r="OP73" i="68"/>
  <c r="OP113" i="68"/>
  <c r="OP137" i="68"/>
  <c r="OP50" i="68"/>
  <c r="OP105" i="68"/>
  <c r="OP57" i="68"/>
  <c r="OP49" i="68"/>
  <c r="OP145" i="68"/>
  <c r="OP29" i="68"/>
  <c r="OP21" i="68"/>
  <c r="OQ22" i="68"/>
  <c r="OQ144" i="68" l="1"/>
  <c r="OQ136" i="68"/>
  <c r="OQ128" i="68"/>
  <c r="OQ120" i="68"/>
  <c r="OQ112" i="68"/>
  <c r="OQ104" i="68"/>
  <c r="OQ96" i="68"/>
  <c r="OQ72" i="68"/>
  <c r="OQ88" i="68"/>
  <c r="OQ80" i="68"/>
  <c r="OQ64" i="68"/>
  <c r="OQ56" i="68"/>
  <c r="OQ143" i="68"/>
  <c r="OQ119" i="68"/>
  <c r="OQ135" i="68"/>
  <c r="OQ111" i="68"/>
  <c r="OQ95" i="68"/>
  <c r="OQ127" i="68"/>
  <c r="OQ103" i="68"/>
  <c r="OQ87" i="68"/>
  <c r="OQ71" i="68"/>
  <c r="OQ79" i="68"/>
  <c r="OQ55" i="68"/>
  <c r="OQ142" i="68"/>
  <c r="OQ126" i="68"/>
  <c r="OQ118" i="68"/>
  <c r="OQ134" i="68"/>
  <c r="OQ63" i="68"/>
  <c r="OQ102" i="68"/>
  <c r="OQ94" i="68"/>
  <c r="OQ86" i="68"/>
  <c r="OQ78" i="68"/>
  <c r="OQ141" i="68"/>
  <c r="OQ70" i="68"/>
  <c r="OQ133" i="68"/>
  <c r="OQ110" i="68"/>
  <c r="OQ62" i="68"/>
  <c r="OQ54" i="68"/>
  <c r="OQ109" i="68"/>
  <c r="OQ93" i="68"/>
  <c r="OQ85" i="68"/>
  <c r="OQ101" i="68"/>
  <c r="OQ117" i="68"/>
  <c r="OQ77" i="68"/>
  <c r="OQ125" i="68"/>
  <c r="OQ61" i="68"/>
  <c r="OQ69" i="68"/>
  <c r="OQ53" i="68"/>
  <c r="OQ140" i="68"/>
  <c r="OQ132" i="68"/>
  <c r="OQ124" i="68"/>
  <c r="OQ116" i="68"/>
  <c r="OQ92" i="68"/>
  <c r="OQ100" i="68"/>
  <c r="OQ76" i="68"/>
  <c r="OQ68" i="68"/>
  <c r="OQ52" i="68"/>
  <c r="OQ108" i="68"/>
  <c r="OQ84" i="68"/>
  <c r="OQ60" i="68"/>
  <c r="OQ75" i="68"/>
  <c r="OQ91" i="68"/>
  <c r="OQ83" i="68"/>
  <c r="OQ139" i="68"/>
  <c r="OQ27" i="68"/>
  <c r="OQ67" i="68"/>
  <c r="OQ51" i="68"/>
  <c r="OQ28" i="68"/>
  <c r="OQ59" i="68"/>
  <c r="OQ131" i="68"/>
  <c r="OQ99" i="68"/>
  <c r="OQ130" i="68"/>
  <c r="OQ107" i="68"/>
  <c r="OQ138" i="68"/>
  <c r="OQ106" i="68"/>
  <c r="OQ114" i="68"/>
  <c r="OQ123" i="68"/>
  <c r="OQ122" i="68"/>
  <c r="OQ129" i="68"/>
  <c r="OQ121" i="68"/>
  <c r="OQ98" i="68"/>
  <c r="OQ90" i="68"/>
  <c r="OQ82" i="68"/>
  <c r="OQ115" i="68"/>
  <c r="OQ137" i="68"/>
  <c r="OQ74" i="68"/>
  <c r="OQ66" i="68"/>
  <c r="OQ97" i="68"/>
  <c r="OQ65" i="68"/>
  <c r="OQ73" i="68"/>
  <c r="OQ105" i="68"/>
  <c r="OQ81" i="68"/>
  <c r="OQ57" i="68"/>
  <c r="OQ49" i="68"/>
  <c r="OQ50" i="68"/>
  <c r="OQ113" i="68"/>
  <c r="OQ58" i="68"/>
  <c r="OQ89" i="68"/>
  <c r="OQ145" i="68"/>
  <c r="OQ29" i="68"/>
  <c r="OQ21" i="68"/>
  <c r="OR22" i="68"/>
  <c r="OR144" i="68" l="1"/>
  <c r="OR120" i="68"/>
  <c r="OR136" i="68"/>
  <c r="OR112" i="68"/>
  <c r="OR128" i="68"/>
  <c r="OR104" i="68"/>
  <c r="OR96" i="68"/>
  <c r="OR80" i="68"/>
  <c r="OR88" i="68"/>
  <c r="OR72" i="68"/>
  <c r="OR64" i="68"/>
  <c r="OR56" i="68"/>
  <c r="OR143" i="68"/>
  <c r="OR135" i="68"/>
  <c r="OR127" i="68"/>
  <c r="OR119" i="68"/>
  <c r="OR103" i="68"/>
  <c r="OR95" i="68"/>
  <c r="OR111" i="68"/>
  <c r="OR87" i="68"/>
  <c r="OR79" i="68"/>
  <c r="OR63" i="68"/>
  <c r="OR71" i="68"/>
  <c r="OR55" i="68"/>
  <c r="OR142" i="68"/>
  <c r="OR110" i="68"/>
  <c r="OR134" i="68"/>
  <c r="OR118" i="68"/>
  <c r="OR94" i="68"/>
  <c r="OR126" i="68"/>
  <c r="OR86" i="68"/>
  <c r="OR102" i="68"/>
  <c r="OR62" i="68"/>
  <c r="OR70" i="68"/>
  <c r="OR54" i="68"/>
  <c r="OR78" i="68"/>
  <c r="OR141" i="68"/>
  <c r="OR125" i="68"/>
  <c r="OR109" i="68"/>
  <c r="OR117" i="68"/>
  <c r="OR85" i="68"/>
  <c r="OR93" i="68"/>
  <c r="OR133" i="68"/>
  <c r="OR77" i="68"/>
  <c r="OR140" i="68"/>
  <c r="OR69" i="68"/>
  <c r="OR124" i="68"/>
  <c r="OR101" i="68"/>
  <c r="OR92" i="68"/>
  <c r="OR108" i="68"/>
  <c r="OR132" i="68"/>
  <c r="OR61" i="68"/>
  <c r="OR116" i="68"/>
  <c r="OR53" i="68"/>
  <c r="OR52" i="68"/>
  <c r="OR68" i="68"/>
  <c r="OR28" i="68"/>
  <c r="OR100" i="68"/>
  <c r="OR76" i="68"/>
  <c r="OR91" i="68"/>
  <c r="OR60" i="68"/>
  <c r="OR84" i="68"/>
  <c r="OR27" i="68"/>
  <c r="OR83" i="68"/>
  <c r="OR75" i="68"/>
  <c r="OR51" i="68"/>
  <c r="OR139" i="68"/>
  <c r="OR59" i="68"/>
  <c r="OR67" i="68"/>
  <c r="OR131" i="68"/>
  <c r="OR99" i="68"/>
  <c r="OR130" i="68"/>
  <c r="OR107" i="68"/>
  <c r="OR123" i="68"/>
  <c r="OR115" i="68"/>
  <c r="OR138" i="68"/>
  <c r="OR122" i="68"/>
  <c r="OR129" i="68"/>
  <c r="OR98" i="68"/>
  <c r="OR90" i="68"/>
  <c r="OR82" i="68"/>
  <c r="OR137" i="68"/>
  <c r="OR66" i="68"/>
  <c r="OR74" i="68"/>
  <c r="OR106" i="68"/>
  <c r="OR114" i="68"/>
  <c r="OR58" i="68"/>
  <c r="OR73" i="68"/>
  <c r="OR105" i="68"/>
  <c r="OR57" i="68"/>
  <c r="OR121" i="68"/>
  <c r="OR113" i="68"/>
  <c r="OR89" i="68"/>
  <c r="OR49" i="68"/>
  <c r="OR81" i="68"/>
  <c r="OR50" i="68"/>
  <c r="OR97" i="68"/>
  <c r="OR65" i="68"/>
  <c r="OR145" i="68"/>
  <c r="OR29" i="68"/>
  <c r="OS22" i="68"/>
  <c r="OR21" i="68"/>
  <c r="OS144" i="68" l="1"/>
  <c r="OS136" i="68"/>
  <c r="OS128" i="68"/>
  <c r="OS112" i="68"/>
  <c r="OS120" i="68"/>
  <c r="OS104" i="68"/>
  <c r="OS96" i="68"/>
  <c r="OS88" i="68"/>
  <c r="OS80" i="68"/>
  <c r="OS72" i="68"/>
  <c r="OS64" i="68"/>
  <c r="OS143" i="68"/>
  <c r="OS56" i="68"/>
  <c r="OS135" i="68"/>
  <c r="OS119" i="68"/>
  <c r="OS127" i="68"/>
  <c r="OS103" i="68"/>
  <c r="OS95" i="68"/>
  <c r="OS111" i="68"/>
  <c r="OS87" i="68"/>
  <c r="OS79" i="68"/>
  <c r="OS71" i="68"/>
  <c r="OS63" i="68"/>
  <c r="OS55" i="68"/>
  <c r="OS142" i="68"/>
  <c r="OS126" i="68"/>
  <c r="OS118" i="68"/>
  <c r="OS110" i="68"/>
  <c r="OS134" i="68"/>
  <c r="OS94" i="68"/>
  <c r="OS86" i="68"/>
  <c r="OS102" i="68"/>
  <c r="OS70" i="68"/>
  <c r="OS141" i="68"/>
  <c r="OS54" i="68"/>
  <c r="OS62" i="68"/>
  <c r="OS133" i="68"/>
  <c r="OS78" i="68"/>
  <c r="OS109" i="68"/>
  <c r="OS93" i="68"/>
  <c r="OS125" i="68"/>
  <c r="OS117" i="68"/>
  <c r="OS101" i="68"/>
  <c r="OS85" i="68"/>
  <c r="OS53" i="68"/>
  <c r="OS140" i="68"/>
  <c r="OS132" i="68"/>
  <c r="OS69" i="68"/>
  <c r="OS124" i="68"/>
  <c r="OS100" i="68"/>
  <c r="OS61" i="68"/>
  <c r="OS77" i="68"/>
  <c r="OS76" i="68"/>
  <c r="OS68" i="68"/>
  <c r="OS116" i="68"/>
  <c r="OS92" i="68"/>
  <c r="OS108" i="68"/>
  <c r="OS84" i="68"/>
  <c r="OS52" i="68"/>
  <c r="OS60" i="68"/>
  <c r="OS28" i="68"/>
  <c r="OS83" i="68"/>
  <c r="OS91" i="68"/>
  <c r="OS27" i="68"/>
  <c r="OS67" i="68"/>
  <c r="OS51" i="68"/>
  <c r="OS59" i="68"/>
  <c r="OS139" i="68"/>
  <c r="OS131" i="68"/>
  <c r="OS75" i="68"/>
  <c r="OS99" i="68"/>
  <c r="OS130" i="68"/>
  <c r="OS123" i="68"/>
  <c r="OS115" i="68"/>
  <c r="OS107" i="68"/>
  <c r="OS82" i="68"/>
  <c r="OS121" i="68"/>
  <c r="OS98" i="68"/>
  <c r="OS90" i="68"/>
  <c r="OS138" i="68"/>
  <c r="OS137" i="68"/>
  <c r="OS74" i="68"/>
  <c r="OS66" i="68"/>
  <c r="OS106" i="68"/>
  <c r="OS114" i="68"/>
  <c r="OS89" i="68"/>
  <c r="OS73" i="68"/>
  <c r="OS105" i="68"/>
  <c r="OS58" i="68"/>
  <c r="OS57" i="68"/>
  <c r="OS49" i="68"/>
  <c r="OS122" i="68"/>
  <c r="OS113" i="68"/>
  <c r="OS129" i="68"/>
  <c r="OS97" i="68"/>
  <c r="OS65" i="68"/>
  <c r="OS81" i="68"/>
  <c r="OS50" i="68"/>
  <c r="OS145" i="68"/>
  <c r="OS29" i="68"/>
  <c r="OT22" i="68"/>
  <c r="OS21" i="68"/>
  <c r="OT144" i="68" l="1"/>
  <c r="OT136" i="68"/>
  <c r="OT128" i="68"/>
  <c r="OT120" i="68"/>
  <c r="OT112" i="68"/>
  <c r="OT104" i="68"/>
  <c r="OT96" i="68"/>
  <c r="OT80" i="68"/>
  <c r="OT88" i="68"/>
  <c r="OT72" i="68"/>
  <c r="OT56" i="68"/>
  <c r="OT64" i="68"/>
  <c r="OT143" i="68"/>
  <c r="OT127" i="68"/>
  <c r="OT103" i="68"/>
  <c r="OT135" i="68"/>
  <c r="OT111" i="68"/>
  <c r="OT119" i="68"/>
  <c r="OT95" i="68"/>
  <c r="OT79" i="68"/>
  <c r="OT87" i="68"/>
  <c r="OT71" i="68"/>
  <c r="OT55" i="68"/>
  <c r="OT63" i="68"/>
  <c r="OT142" i="68"/>
  <c r="OT134" i="68"/>
  <c r="OT118" i="68"/>
  <c r="OT86" i="68"/>
  <c r="OT110" i="68"/>
  <c r="OT102" i="68"/>
  <c r="OT94" i="68"/>
  <c r="OT133" i="68"/>
  <c r="OT62" i="68"/>
  <c r="OT54" i="68"/>
  <c r="OT78" i="68"/>
  <c r="OT85" i="68"/>
  <c r="OT125" i="68"/>
  <c r="OT117" i="68"/>
  <c r="OT101" i="68"/>
  <c r="OT93" i="68"/>
  <c r="OT109" i="68"/>
  <c r="OT141" i="68"/>
  <c r="OT126" i="68"/>
  <c r="OT77" i="68"/>
  <c r="OT132" i="68"/>
  <c r="OT69" i="68"/>
  <c r="OT70" i="68"/>
  <c r="OT61" i="68"/>
  <c r="OT53" i="68"/>
  <c r="OT84" i="68"/>
  <c r="OT140" i="68"/>
  <c r="OT108" i="68"/>
  <c r="OT92" i="68"/>
  <c r="OT124" i="68"/>
  <c r="OT68" i="68"/>
  <c r="OT76" i="68"/>
  <c r="OT116" i="68"/>
  <c r="OT100" i="68"/>
  <c r="OT60" i="68"/>
  <c r="OT52" i="68"/>
  <c r="OT28" i="68"/>
  <c r="OT91" i="68"/>
  <c r="OT83" i="68"/>
  <c r="OT51" i="68"/>
  <c r="OT27" i="68"/>
  <c r="OT139" i="68"/>
  <c r="OT75" i="68"/>
  <c r="OT59" i="68"/>
  <c r="OT67" i="68"/>
  <c r="OT123" i="68"/>
  <c r="OT115" i="68"/>
  <c r="OT138" i="68"/>
  <c r="OT131" i="68"/>
  <c r="OT107" i="68"/>
  <c r="OT98" i="68"/>
  <c r="OT90" i="68"/>
  <c r="OT74" i="68"/>
  <c r="OT113" i="68"/>
  <c r="OT58" i="68"/>
  <c r="OT137" i="68"/>
  <c r="OT66" i="68"/>
  <c r="OT106" i="68"/>
  <c r="OT82" i="68"/>
  <c r="OT114" i="68"/>
  <c r="OT99" i="68"/>
  <c r="OT129" i="68"/>
  <c r="OT105" i="68"/>
  <c r="OT122" i="68"/>
  <c r="OT81" i="68"/>
  <c r="OT57" i="68"/>
  <c r="OT49" i="68"/>
  <c r="OT65" i="68"/>
  <c r="OT97" i="68"/>
  <c r="OT130" i="68"/>
  <c r="OT89" i="68"/>
  <c r="OT73" i="68"/>
  <c r="OT50" i="68"/>
  <c r="OT121" i="68"/>
  <c r="OT145" i="68"/>
  <c r="OT29" i="68"/>
  <c r="OT21" i="68"/>
  <c r="OU22" i="68"/>
  <c r="OU144" i="68" l="1"/>
  <c r="OU136" i="68"/>
  <c r="OU128" i="68"/>
  <c r="OU120" i="68"/>
  <c r="OU104" i="68"/>
  <c r="OU96" i="68"/>
  <c r="OU112" i="68"/>
  <c r="OU88" i="68"/>
  <c r="OU72" i="68"/>
  <c r="OU80" i="68"/>
  <c r="OU64" i="68"/>
  <c r="OU56" i="68"/>
  <c r="OU143" i="68"/>
  <c r="OU127" i="68"/>
  <c r="OU135" i="68"/>
  <c r="OU119" i="68"/>
  <c r="OU111" i="68"/>
  <c r="OU95" i="68"/>
  <c r="OU103" i="68"/>
  <c r="OU79" i="68"/>
  <c r="OU87" i="68"/>
  <c r="OU55" i="68"/>
  <c r="OU134" i="68"/>
  <c r="OU63" i="68"/>
  <c r="OU142" i="68"/>
  <c r="OU118" i="68"/>
  <c r="OU71" i="68"/>
  <c r="OU126" i="68"/>
  <c r="OU86" i="68"/>
  <c r="OU94" i="68"/>
  <c r="OU102" i="68"/>
  <c r="OU110" i="68"/>
  <c r="OU70" i="68"/>
  <c r="OU133" i="68"/>
  <c r="OU125" i="68"/>
  <c r="OU78" i="68"/>
  <c r="OU54" i="68"/>
  <c r="OU62" i="68"/>
  <c r="OU141" i="68"/>
  <c r="OU93" i="68"/>
  <c r="OU101" i="68"/>
  <c r="OU85" i="68"/>
  <c r="OU117" i="68"/>
  <c r="OU77" i="68"/>
  <c r="OU109" i="68"/>
  <c r="OU132" i="68"/>
  <c r="OU69" i="68"/>
  <c r="OU61" i="68"/>
  <c r="OU53" i="68"/>
  <c r="OU140" i="68"/>
  <c r="OU116" i="68"/>
  <c r="OU124" i="68"/>
  <c r="OU52" i="68"/>
  <c r="OU68" i="68"/>
  <c r="OU100" i="68"/>
  <c r="OU60" i="68"/>
  <c r="OU92" i="68"/>
  <c r="OU76" i="68"/>
  <c r="OU28" i="68"/>
  <c r="OU91" i="68"/>
  <c r="OU108" i="68"/>
  <c r="OU83" i="68"/>
  <c r="OU51" i="68"/>
  <c r="OU84" i="68"/>
  <c r="OU59" i="68"/>
  <c r="OU139" i="68"/>
  <c r="OU67" i="68"/>
  <c r="OU27" i="68"/>
  <c r="OU131" i="68"/>
  <c r="OU75" i="68"/>
  <c r="OU122" i="68"/>
  <c r="OU123" i="68"/>
  <c r="OU115" i="68"/>
  <c r="OU138" i="68"/>
  <c r="OU107" i="68"/>
  <c r="OU99" i="68"/>
  <c r="OU130" i="68"/>
  <c r="OU137" i="68"/>
  <c r="OU58" i="68"/>
  <c r="OU82" i="68"/>
  <c r="OU106" i="68"/>
  <c r="OU50" i="68"/>
  <c r="OU114" i="68"/>
  <c r="OU66" i="68"/>
  <c r="OU74" i="68"/>
  <c r="OU129" i="68"/>
  <c r="OU121" i="68"/>
  <c r="OU49" i="68"/>
  <c r="OU57" i="68"/>
  <c r="OU98" i="68"/>
  <c r="OU81" i="68"/>
  <c r="OU105" i="68"/>
  <c r="OU89" i="68"/>
  <c r="OU65" i="68"/>
  <c r="OU90" i="68"/>
  <c r="OU73" i="68"/>
  <c r="OU113" i="68"/>
  <c r="OU97" i="68"/>
  <c r="OU145" i="68"/>
  <c r="OU29" i="68"/>
  <c r="OV22" i="68"/>
  <c r="OU21" i="68"/>
  <c r="OV144" i="68" l="1"/>
  <c r="OV136" i="68"/>
  <c r="OV128" i="68"/>
  <c r="OV120" i="68"/>
  <c r="OV112" i="68"/>
  <c r="OV104" i="68"/>
  <c r="OV96" i="68"/>
  <c r="OV72" i="68"/>
  <c r="OV88" i="68"/>
  <c r="OV80" i="68"/>
  <c r="OV64" i="68"/>
  <c r="OV56" i="68"/>
  <c r="OV143" i="68"/>
  <c r="OV127" i="68"/>
  <c r="OV135" i="68"/>
  <c r="OV119" i="68"/>
  <c r="OV111" i="68"/>
  <c r="OV103" i="68"/>
  <c r="OV95" i="68"/>
  <c r="OV87" i="68"/>
  <c r="OV79" i="68"/>
  <c r="OV71" i="68"/>
  <c r="OV55" i="68"/>
  <c r="OV142" i="68"/>
  <c r="OV134" i="68"/>
  <c r="OV126" i="68"/>
  <c r="OV118" i="68"/>
  <c r="OV110" i="68"/>
  <c r="OV94" i="68"/>
  <c r="OV63" i="68"/>
  <c r="OV102" i="68"/>
  <c r="OV70" i="68"/>
  <c r="OV133" i="68"/>
  <c r="OV86" i="68"/>
  <c r="OV78" i="68"/>
  <c r="OV141" i="68"/>
  <c r="OV93" i="68"/>
  <c r="OV62" i="68"/>
  <c r="OV117" i="68"/>
  <c r="OV109" i="68"/>
  <c r="OV125" i="68"/>
  <c r="OV101" i="68"/>
  <c r="OV85" i="68"/>
  <c r="OV77" i="68"/>
  <c r="OV61" i="68"/>
  <c r="OV53" i="68"/>
  <c r="OV132" i="68"/>
  <c r="OV69" i="68"/>
  <c r="OV54" i="68"/>
  <c r="OV116" i="68"/>
  <c r="OV100" i="68"/>
  <c r="OV140" i="68"/>
  <c r="OV108" i="68"/>
  <c r="OV92" i="68"/>
  <c r="OV84" i="68"/>
  <c r="OV76" i="68"/>
  <c r="OV68" i="68"/>
  <c r="OV124" i="68"/>
  <c r="OV60" i="68"/>
  <c r="OV52" i="68"/>
  <c r="OV91" i="68"/>
  <c r="OV28" i="68"/>
  <c r="OV83" i="68"/>
  <c r="OV75" i="68"/>
  <c r="OV67" i="68"/>
  <c r="OV59" i="68"/>
  <c r="OV27" i="68"/>
  <c r="OV139" i="68"/>
  <c r="OV131" i="68"/>
  <c r="OV123" i="68"/>
  <c r="OV115" i="68"/>
  <c r="OV107" i="68"/>
  <c r="OV138" i="68"/>
  <c r="OV99" i="68"/>
  <c r="OV130" i="68"/>
  <c r="OV51" i="68"/>
  <c r="OV82" i="68"/>
  <c r="OV58" i="68"/>
  <c r="OV122" i="68"/>
  <c r="OV106" i="68"/>
  <c r="OV74" i="68"/>
  <c r="OV137" i="68"/>
  <c r="OV66" i="68"/>
  <c r="OV50" i="68"/>
  <c r="OV121" i="68"/>
  <c r="OV114" i="68"/>
  <c r="OV98" i="68"/>
  <c r="OV90" i="68"/>
  <c r="OV113" i="68"/>
  <c r="OV105" i="68"/>
  <c r="OV81" i="68"/>
  <c r="OV65" i="68"/>
  <c r="OV49" i="68"/>
  <c r="OV129" i="68"/>
  <c r="OV57" i="68"/>
  <c r="OV97" i="68"/>
  <c r="OV89" i="68"/>
  <c r="OV73" i="68"/>
  <c r="OV145" i="68"/>
  <c r="OV29" i="68"/>
  <c r="OW22" i="68"/>
  <c r="OV21" i="68"/>
  <c r="OW136" i="68" l="1"/>
  <c r="OW128" i="68"/>
  <c r="OW144" i="68"/>
  <c r="OW120" i="68"/>
  <c r="OW112" i="68"/>
  <c r="OW104" i="68"/>
  <c r="OW96" i="68"/>
  <c r="OW72" i="68"/>
  <c r="OW80" i="68"/>
  <c r="OW88" i="68"/>
  <c r="OW56" i="68"/>
  <c r="OW64" i="68"/>
  <c r="OW127" i="68"/>
  <c r="OW143" i="68"/>
  <c r="OW135" i="68"/>
  <c r="OW119" i="68"/>
  <c r="OW95" i="68"/>
  <c r="OW111" i="68"/>
  <c r="OW103" i="68"/>
  <c r="OW79" i="68"/>
  <c r="OW71" i="68"/>
  <c r="OW87" i="68"/>
  <c r="OW63" i="68"/>
  <c r="OW142" i="68"/>
  <c r="OW126" i="68"/>
  <c r="OW134" i="68"/>
  <c r="OW55" i="68"/>
  <c r="OW118" i="68"/>
  <c r="OW102" i="68"/>
  <c r="OW110" i="68"/>
  <c r="OW94" i="68"/>
  <c r="OW86" i="68"/>
  <c r="OW54" i="68"/>
  <c r="OW78" i="68"/>
  <c r="OW141" i="68"/>
  <c r="OW85" i="68"/>
  <c r="OW133" i="68"/>
  <c r="OW70" i="68"/>
  <c r="OW62" i="68"/>
  <c r="OW125" i="68"/>
  <c r="OW101" i="68"/>
  <c r="OW109" i="68"/>
  <c r="OW117" i="68"/>
  <c r="OW69" i="68"/>
  <c r="OW53" i="68"/>
  <c r="OW132" i="68"/>
  <c r="OW140" i="68"/>
  <c r="OW93" i="68"/>
  <c r="OW77" i="68"/>
  <c r="OW61" i="68"/>
  <c r="OW76" i="68"/>
  <c r="OW108" i="68"/>
  <c r="OW124" i="68"/>
  <c r="OW116" i="68"/>
  <c r="OW92" i="68"/>
  <c r="OW84" i="68"/>
  <c r="OW68" i="68"/>
  <c r="OW60" i="68"/>
  <c r="OW100" i="68"/>
  <c r="OW52" i="68"/>
  <c r="OW83" i="68"/>
  <c r="OW28" i="68"/>
  <c r="OW91" i="68"/>
  <c r="OW27" i="68"/>
  <c r="OW59" i="68"/>
  <c r="OW75" i="68"/>
  <c r="OW67" i="68"/>
  <c r="OW139" i="68"/>
  <c r="OW51" i="68"/>
  <c r="OW115" i="68"/>
  <c r="OW107" i="68"/>
  <c r="OW138" i="68"/>
  <c r="OW131" i="68"/>
  <c r="OW123" i="68"/>
  <c r="OW99" i="68"/>
  <c r="OW122" i="68"/>
  <c r="OW98" i="68"/>
  <c r="OW82" i="68"/>
  <c r="OW106" i="68"/>
  <c r="OW58" i="68"/>
  <c r="OW137" i="68"/>
  <c r="OW66" i="68"/>
  <c r="OW130" i="68"/>
  <c r="OW114" i="68"/>
  <c r="OW90" i="68"/>
  <c r="OW129" i="68"/>
  <c r="OW121" i="68"/>
  <c r="OW105" i="68"/>
  <c r="OW113" i="68"/>
  <c r="OW65" i="68"/>
  <c r="OW81" i="68"/>
  <c r="OW73" i="68"/>
  <c r="OW97" i="68"/>
  <c r="OW89" i="68"/>
  <c r="OW74" i="68"/>
  <c r="OW49" i="68"/>
  <c r="OW50" i="68"/>
  <c r="OW57" i="68"/>
  <c r="OW145" i="68"/>
  <c r="OW29" i="68"/>
  <c r="OX22" i="68"/>
  <c r="OW21" i="68"/>
  <c r="OX136" i="68" l="1"/>
  <c r="OX120" i="68"/>
  <c r="OX144" i="68"/>
  <c r="OX128" i="68"/>
  <c r="OX112" i="68"/>
  <c r="OX88" i="68"/>
  <c r="OX96" i="68"/>
  <c r="OX80" i="68"/>
  <c r="OX104" i="68"/>
  <c r="OX72" i="68"/>
  <c r="OX64" i="68"/>
  <c r="OX143" i="68"/>
  <c r="OX56" i="68"/>
  <c r="OX127" i="68"/>
  <c r="OX119" i="68"/>
  <c r="OX135" i="68"/>
  <c r="OX103" i="68"/>
  <c r="OX95" i="68"/>
  <c r="OX111" i="68"/>
  <c r="OX87" i="68"/>
  <c r="OX79" i="68"/>
  <c r="OX63" i="68"/>
  <c r="OX142" i="68"/>
  <c r="OX71" i="68"/>
  <c r="OX55" i="68"/>
  <c r="OX134" i="68"/>
  <c r="OX126" i="68"/>
  <c r="OX118" i="68"/>
  <c r="OX86" i="68"/>
  <c r="OX94" i="68"/>
  <c r="OX110" i="68"/>
  <c r="OX78" i="68"/>
  <c r="OX141" i="68"/>
  <c r="OX102" i="68"/>
  <c r="OX54" i="68"/>
  <c r="OX125" i="68"/>
  <c r="OX70" i="68"/>
  <c r="OX62" i="68"/>
  <c r="OX133" i="68"/>
  <c r="OX101" i="68"/>
  <c r="OX117" i="68"/>
  <c r="OX93" i="68"/>
  <c r="OX109" i="68"/>
  <c r="OX77" i="68"/>
  <c r="OX132" i="68"/>
  <c r="OX85" i="68"/>
  <c r="OX140" i="68"/>
  <c r="OX53" i="68"/>
  <c r="OX61" i="68"/>
  <c r="OX108" i="68"/>
  <c r="OX124" i="68"/>
  <c r="OX116" i="68"/>
  <c r="OX84" i="68"/>
  <c r="OX100" i="68"/>
  <c r="OX60" i="68"/>
  <c r="OX92" i="68"/>
  <c r="OX68" i="68"/>
  <c r="OX28" i="68"/>
  <c r="OX69" i="68"/>
  <c r="OX52" i="68"/>
  <c r="OX75" i="68"/>
  <c r="OX76" i="68"/>
  <c r="OX83" i="68"/>
  <c r="OX67" i="68"/>
  <c r="OX51" i="68"/>
  <c r="OX59" i="68"/>
  <c r="OX139" i="68"/>
  <c r="OX131" i="68"/>
  <c r="OX27" i="68"/>
  <c r="OX107" i="68"/>
  <c r="OX138" i="68"/>
  <c r="OX123" i="68"/>
  <c r="OX99" i="68"/>
  <c r="OX130" i="68"/>
  <c r="OX91" i="68"/>
  <c r="OX137" i="68"/>
  <c r="OX66" i="68"/>
  <c r="OX58" i="68"/>
  <c r="OX106" i="68"/>
  <c r="OX121" i="68"/>
  <c r="OX114" i="68"/>
  <c r="OX90" i="68"/>
  <c r="OX74" i="68"/>
  <c r="OX50" i="68"/>
  <c r="OX129" i="68"/>
  <c r="OX115" i="68"/>
  <c r="OX122" i="68"/>
  <c r="OX113" i="68"/>
  <c r="OX81" i="68"/>
  <c r="OX89" i="68"/>
  <c r="OX82" i="68"/>
  <c r="OX97" i="68"/>
  <c r="OX65" i="68"/>
  <c r="OX57" i="68"/>
  <c r="OX98" i="68"/>
  <c r="OX73" i="68"/>
  <c r="OX49" i="68"/>
  <c r="OX105" i="68"/>
  <c r="OX145" i="68"/>
  <c r="OX29" i="68"/>
  <c r="OX21" i="68"/>
  <c r="OY22" i="68"/>
  <c r="OY144" i="68" l="1"/>
  <c r="OY136" i="68"/>
  <c r="OY128" i="68"/>
  <c r="OY120" i="68"/>
  <c r="OY104" i="68"/>
  <c r="OY96" i="68"/>
  <c r="OY64" i="68"/>
  <c r="OY112" i="68"/>
  <c r="OY88" i="68"/>
  <c r="OY80" i="68"/>
  <c r="OY72" i="68"/>
  <c r="OY143" i="68"/>
  <c r="OY56" i="68"/>
  <c r="OY127" i="68"/>
  <c r="OY119" i="68"/>
  <c r="OY135" i="68"/>
  <c r="OY111" i="68"/>
  <c r="OY103" i="68"/>
  <c r="OY95" i="68"/>
  <c r="OY71" i="68"/>
  <c r="OY55" i="68"/>
  <c r="OY142" i="68"/>
  <c r="OY79" i="68"/>
  <c r="OY63" i="68"/>
  <c r="OY118" i="68"/>
  <c r="OY87" i="68"/>
  <c r="OY134" i="68"/>
  <c r="OY126" i="68"/>
  <c r="OY110" i="68"/>
  <c r="OY102" i="68"/>
  <c r="OY94" i="68"/>
  <c r="OY86" i="68"/>
  <c r="OY78" i="68"/>
  <c r="OY141" i="68"/>
  <c r="OY62" i="68"/>
  <c r="OY70" i="68"/>
  <c r="OY54" i="68"/>
  <c r="OY117" i="68"/>
  <c r="OY133" i="68"/>
  <c r="OY125" i="68"/>
  <c r="OY109" i="68"/>
  <c r="OY93" i="68"/>
  <c r="OY85" i="68"/>
  <c r="OY101" i="68"/>
  <c r="OY77" i="68"/>
  <c r="OY61" i="68"/>
  <c r="OY69" i="68"/>
  <c r="OY53" i="68"/>
  <c r="OY140" i="68"/>
  <c r="OY132" i="68"/>
  <c r="OY108" i="68"/>
  <c r="OY76" i="68"/>
  <c r="OY124" i="68"/>
  <c r="OY100" i="68"/>
  <c r="OY116" i="68"/>
  <c r="OY92" i="68"/>
  <c r="OY68" i="68"/>
  <c r="OY52" i="68"/>
  <c r="OY84" i="68"/>
  <c r="OY60" i="68"/>
  <c r="OY75" i="68"/>
  <c r="OY28" i="68"/>
  <c r="OY59" i="68"/>
  <c r="OY91" i="68"/>
  <c r="OY27" i="68"/>
  <c r="OY139" i="68"/>
  <c r="OY67" i="68"/>
  <c r="OY51" i="68"/>
  <c r="OY123" i="68"/>
  <c r="OY115" i="68"/>
  <c r="OY131" i="68"/>
  <c r="OY99" i="68"/>
  <c r="OY83" i="68"/>
  <c r="OY107" i="68"/>
  <c r="OY130" i="68"/>
  <c r="OY58" i="68"/>
  <c r="OY106" i="68"/>
  <c r="OY74" i="68"/>
  <c r="OY114" i="68"/>
  <c r="OY138" i="68"/>
  <c r="OY122" i="68"/>
  <c r="OY129" i="68"/>
  <c r="OY98" i="68"/>
  <c r="OY90" i="68"/>
  <c r="OY82" i="68"/>
  <c r="OY50" i="68"/>
  <c r="OY137" i="68"/>
  <c r="OY66" i="68"/>
  <c r="OY97" i="68"/>
  <c r="OY73" i="68"/>
  <c r="OY65" i="68"/>
  <c r="OY57" i="68"/>
  <c r="OY121" i="68"/>
  <c r="OY81" i="68"/>
  <c r="OY49" i="68"/>
  <c r="OY89" i="68"/>
  <c r="OY105" i="68"/>
  <c r="OY113" i="68"/>
  <c r="OY145" i="68"/>
  <c r="OY29" i="68"/>
  <c r="OY21" i="68"/>
  <c r="OZ22" i="68"/>
  <c r="OZ144" i="68" l="1"/>
  <c r="OZ136" i="68"/>
  <c r="OZ128" i="68"/>
  <c r="OZ120" i="68"/>
  <c r="OZ112" i="68"/>
  <c r="OZ104" i="68"/>
  <c r="OZ96" i="68"/>
  <c r="OZ72" i="68"/>
  <c r="OZ64" i="68"/>
  <c r="OZ88" i="68"/>
  <c r="OZ56" i="68"/>
  <c r="OZ80" i="68"/>
  <c r="OZ143" i="68"/>
  <c r="OZ135" i="68"/>
  <c r="OZ127" i="68"/>
  <c r="OZ95" i="68"/>
  <c r="OZ119" i="68"/>
  <c r="OZ103" i="68"/>
  <c r="OZ71" i="68"/>
  <c r="OZ63" i="68"/>
  <c r="OZ111" i="68"/>
  <c r="OZ87" i="68"/>
  <c r="OZ79" i="68"/>
  <c r="OZ55" i="68"/>
  <c r="OZ142" i="68"/>
  <c r="OZ110" i="68"/>
  <c r="OZ126" i="68"/>
  <c r="OZ118" i="68"/>
  <c r="OZ134" i="68"/>
  <c r="OZ102" i="68"/>
  <c r="OZ94" i="68"/>
  <c r="OZ86" i="68"/>
  <c r="OZ54" i="68"/>
  <c r="OZ70" i="68"/>
  <c r="OZ125" i="68"/>
  <c r="OZ62" i="68"/>
  <c r="OZ133" i="68"/>
  <c r="OZ78" i="68"/>
  <c r="OZ101" i="68"/>
  <c r="OZ141" i="68"/>
  <c r="OZ117" i="68"/>
  <c r="OZ93" i="68"/>
  <c r="OZ109" i="68"/>
  <c r="OZ77" i="68"/>
  <c r="OZ61" i="68"/>
  <c r="OZ140" i="68"/>
  <c r="OZ132" i="68"/>
  <c r="OZ85" i="68"/>
  <c r="OZ69" i="68"/>
  <c r="OZ100" i="68"/>
  <c r="OZ53" i="68"/>
  <c r="OZ108" i="68"/>
  <c r="OZ124" i="68"/>
  <c r="OZ76" i="68"/>
  <c r="OZ84" i="68"/>
  <c r="OZ60" i="68"/>
  <c r="OZ116" i="68"/>
  <c r="OZ52" i="68"/>
  <c r="OZ28" i="68"/>
  <c r="OZ68" i="68"/>
  <c r="OZ92" i="68"/>
  <c r="OZ83" i="68"/>
  <c r="OZ75" i="68"/>
  <c r="OZ27" i="68"/>
  <c r="OZ91" i="68"/>
  <c r="OZ51" i="68"/>
  <c r="OZ59" i="68"/>
  <c r="OZ138" i="68"/>
  <c r="OZ67" i="68"/>
  <c r="OZ99" i="68"/>
  <c r="OZ130" i="68"/>
  <c r="OZ139" i="68"/>
  <c r="OZ107" i="68"/>
  <c r="OZ131" i="68"/>
  <c r="OZ123" i="68"/>
  <c r="OZ115" i="68"/>
  <c r="OZ114" i="68"/>
  <c r="OZ58" i="68"/>
  <c r="OZ122" i="68"/>
  <c r="OZ121" i="68"/>
  <c r="OZ98" i="68"/>
  <c r="OZ90" i="68"/>
  <c r="OZ82" i="68"/>
  <c r="OZ66" i="68"/>
  <c r="OZ50" i="68"/>
  <c r="OZ74" i="68"/>
  <c r="OZ97" i="68"/>
  <c r="OZ73" i="68"/>
  <c r="OZ65" i="68"/>
  <c r="OZ57" i="68"/>
  <c r="OZ106" i="68"/>
  <c r="OZ105" i="68"/>
  <c r="OZ137" i="68"/>
  <c r="OZ129" i="68"/>
  <c r="OZ113" i="68"/>
  <c r="OZ89" i="68"/>
  <c r="OZ81" i="68"/>
  <c r="OZ49" i="68"/>
  <c r="OZ145" i="68"/>
  <c r="OZ29" i="68"/>
  <c r="OZ21" i="68"/>
  <c r="PA22" i="68"/>
  <c r="PA136" i="68" l="1"/>
  <c r="PA144" i="68"/>
  <c r="PA128" i="68"/>
  <c r="PA120" i="68"/>
  <c r="PA96" i="68"/>
  <c r="PA104" i="68"/>
  <c r="PA112" i="68"/>
  <c r="PA72" i="68"/>
  <c r="PA80" i="68"/>
  <c r="PA88" i="68"/>
  <c r="PA64" i="68"/>
  <c r="PA56" i="68"/>
  <c r="PA143" i="68"/>
  <c r="PA135" i="68"/>
  <c r="PA119" i="68"/>
  <c r="PA127" i="68"/>
  <c r="PA103" i="68"/>
  <c r="PA111" i="68"/>
  <c r="PA95" i="68"/>
  <c r="PA87" i="68"/>
  <c r="PA79" i="68"/>
  <c r="PA71" i="68"/>
  <c r="PA63" i="68"/>
  <c r="PA55" i="68"/>
  <c r="PA142" i="68"/>
  <c r="PA126" i="68"/>
  <c r="PA118" i="68"/>
  <c r="PA134" i="68"/>
  <c r="PA110" i="68"/>
  <c r="PA70" i="68"/>
  <c r="PA141" i="68"/>
  <c r="PA102" i="68"/>
  <c r="PA54" i="68"/>
  <c r="PA62" i="68"/>
  <c r="PA78" i="68"/>
  <c r="PA109" i="68"/>
  <c r="PA125" i="68"/>
  <c r="PA133" i="68"/>
  <c r="PA85" i="68"/>
  <c r="PA86" i="68"/>
  <c r="PA93" i="68"/>
  <c r="PA101" i="68"/>
  <c r="PA77" i="68"/>
  <c r="PA61" i="68"/>
  <c r="PA117" i="68"/>
  <c r="PA53" i="68"/>
  <c r="PA69" i="68"/>
  <c r="PA124" i="68"/>
  <c r="PA108" i="68"/>
  <c r="PA92" i="68"/>
  <c r="PA140" i="68"/>
  <c r="PA116" i="68"/>
  <c r="PA132" i="68"/>
  <c r="PA28" i="68"/>
  <c r="PA68" i="68"/>
  <c r="PA76" i="68"/>
  <c r="PA100" i="68"/>
  <c r="PA94" i="68"/>
  <c r="PA84" i="68"/>
  <c r="PA52" i="68"/>
  <c r="PA91" i="68"/>
  <c r="PA60" i="68"/>
  <c r="PA67" i="68"/>
  <c r="PA51" i="68"/>
  <c r="PA59" i="68"/>
  <c r="PA139" i="68"/>
  <c r="PA83" i="68"/>
  <c r="PA131" i="68"/>
  <c r="PA99" i="68"/>
  <c r="PA130" i="68"/>
  <c r="PA27" i="68"/>
  <c r="PA123" i="68"/>
  <c r="PA115" i="68"/>
  <c r="PA107" i="68"/>
  <c r="PA138" i="68"/>
  <c r="PA122" i="68"/>
  <c r="PA58" i="68"/>
  <c r="PA129" i="68"/>
  <c r="PA82" i="68"/>
  <c r="PA98" i="68"/>
  <c r="PA90" i="68"/>
  <c r="PA113" i="68"/>
  <c r="PA75" i="68"/>
  <c r="PA137" i="68"/>
  <c r="PA74" i="68"/>
  <c r="PA66" i="68"/>
  <c r="PA50" i="68"/>
  <c r="PA106" i="68"/>
  <c r="PA89" i="68"/>
  <c r="PA105" i="68"/>
  <c r="PA57" i="68"/>
  <c r="PA49" i="68"/>
  <c r="PA121" i="68"/>
  <c r="PA73" i="68"/>
  <c r="PA114" i="68"/>
  <c r="PA97" i="68"/>
  <c r="PA81" i="68"/>
  <c r="PA65" i="68"/>
  <c r="PA145" i="68"/>
  <c r="PA29" i="68"/>
  <c r="PB22" i="68"/>
  <c r="PA21" i="68"/>
  <c r="PB144" i="68" l="1"/>
  <c r="PB136" i="68"/>
  <c r="PB128" i="68"/>
  <c r="PB112" i="68"/>
  <c r="PB120" i="68"/>
  <c r="PB104" i="68"/>
  <c r="PB88" i="68"/>
  <c r="PB80" i="68"/>
  <c r="PB96" i="68"/>
  <c r="PB72" i="68"/>
  <c r="PB64" i="68"/>
  <c r="PB135" i="68"/>
  <c r="PB127" i="68"/>
  <c r="PB119" i="68"/>
  <c r="PB143" i="68"/>
  <c r="PB56" i="68"/>
  <c r="PB95" i="68"/>
  <c r="PB103" i="68"/>
  <c r="PB111" i="68"/>
  <c r="PB79" i="68"/>
  <c r="PB87" i="68"/>
  <c r="PB71" i="68"/>
  <c r="PB63" i="68"/>
  <c r="PB55" i="68"/>
  <c r="PB142" i="68"/>
  <c r="PB126" i="68"/>
  <c r="PB134" i="68"/>
  <c r="PB118" i="68"/>
  <c r="PB86" i="68"/>
  <c r="PB110" i="68"/>
  <c r="PB94" i="68"/>
  <c r="PB70" i="68"/>
  <c r="PB141" i="68"/>
  <c r="PB62" i="68"/>
  <c r="PB133" i="68"/>
  <c r="PB54" i="68"/>
  <c r="PB78" i="68"/>
  <c r="PB77" i="68"/>
  <c r="PB102" i="68"/>
  <c r="PB125" i="68"/>
  <c r="PB109" i="68"/>
  <c r="PB117" i="68"/>
  <c r="PB93" i="68"/>
  <c r="PB101" i="68"/>
  <c r="PB140" i="68"/>
  <c r="PB85" i="68"/>
  <c r="PB132" i="68"/>
  <c r="PB69" i="68"/>
  <c r="PB53" i="68"/>
  <c r="PB116" i="68"/>
  <c r="PB100" i="68"/>
  <c r="PB61" i="68"/>
  <c r="PB124" i="68"/>
  <c r="PB92" i="68"/>
  <c r="PB52" i="68"/>
  <c r="PB84" i="68"/>
  <c r="PB68" i="68"/>
  <c r="PB76" i="68"/>
  <c r="PB108" i="68"/>
  <c r="PB60" i="68"/>
  <c r="PB91" i="68"/>
  <c r="PB83" i="68"/>
  <c r="PB131" i="68"/>
  <c r="PB51" i="68"/>
  <c r="PB27" i="68"/>
  <c r="PB28" i="68"/>
  <c r="PB139" i="68"/>
  <c r="PB75" i="68"/>
  <c r="PB59" i="68"/>
  <c r="PB67" i="68"/>
  <c r="PB99" i="68"/>
  <c r="PB130" i="68"/>
  <c r="PB122" i="68"/>
  <c r="PB123" i="68"/>
  <c r="PB115" i="68"/>
  <c r="PB107" i="68"/>
  <c r="PB121" i="68"/>
  <c r="PB98" i="68"/>
  <c r="PB90" i="68"/>
  <c r="PB74" i="68"/>
  <c r="PB66" i="68"/>
  <c r="PB58" i="68"/>
  <c r="PB137" i="68"/>
  <c r="PB106" i="68"/>
  <c r="PB82" i="68"/>
  <c r="PB50" i="68"/>
  <c r="PB138" i="68"/>
  <c r="PB114" i="68"/>
  <c r="PB97" i="68"/>
  <c r="PB49" i="68"/>
  <c r="PB113" i="68"/>
  <c r="PB105" i="68"/>
  <c r="PB129" i="68"/>
  <c r="PB81" i="68"/>
  <c r="PB65" i="68"/>
  <c r="PB57" i="68"/>
  <c r="PB89" i="68"/>
  <c r="PB73" i="68"/>
  <c r="PB145" i="68"/>
  <c r="PB29" i="68"/>
  <c r="PB21" i="68"/>
  <c r="PC22" i="68"/>
  <c r="PC144" i="68" l="1"/>
  <c r="PC136" i="68"/>
  <c r="PC128" i="68"/>
  <c r="PC112" i="68"/>
  <c r="PC120" i="68"/>
  <c r="PC104" i="68"/>
  <c r="PC96" i="68"/>
  <c r="PC72" i="68"/>
  <c r="PC80" i="68"/>
  <c r="PC64" i="68"/>
  <c r="PC88" i="68"/>
  <c r="PC56" i="68"/>
  <c r="PC143" i="68"/>
  <c r="PC127" i="68"/>
  <c r="PC111" i="68"/>
  <c r="PC119" i="68"/>
  <c r="PC135" i="68"/>
  <c r="PC95" i="68"/>
  <c r="PC87" i="68"/>
  <c r="PC103" i="68"/>
  <c r="PC79" i="68"/>
  <c r="PC71" i="68"/>
  <c r="PC55" i="68"/>
  <c r="PC63" i="68"/>
  <c r="PC126" i="68"/>
  <c r="PC110" i="68"/>
  <c r="PC134" i="68"/>
  <c r="PC142" i="68"/>
  <c r="PC118" i="68"/>
  <c r="PC86" i="68"/>
  <c r="PC94" i="68"/>
  <c r="PC102" i="68"/>
  <c r="PC70" i="68"/>
  <c r="PC54" i="68"/>
  <c r="PC133" i="68"/>
  <c r="PC125" i="68"/>
  <c r="PC78" i="68"/>
  <c r="PC62" i="68"/>
  <c r="PC141" i="68"/>
  <c r="PC109" i="68"/>
  <c r="PC93" i="68"/>
  <c r="PC101" i="68"/>
  <c r="PC117" i="68"/>
  <c r="PC132" i="68"/>
  <c r="PC77" i="68"/>
  <c r="PC69" i="68"/>
  <c r="PC61" i="68"/>
  <c r="PC53" i="68"/>
  <c r="PC124" i="68"/>
  <c r="PC84" i="68"/>
  <c r="PC85" i="68"/>
  <c r="PC100" i="68"/>
  <c r="PC108" i="68"/>
  <c r="PC92" i="68"/>
  <c r="PC140" i="68"/>
  <c r="PC52" i="68"/>
  <c r="PC68" i="68"/>
  <c r="PC60" i="68"/>
  <c r="PC76" i="68"/>
  <c r="PC28" i="68"/>
  <c r="PC83" i="68"/>
  <c r="PC116" i="68"/>
  <c r="PC91" i="68"/>
  <c r="PC75" i="68"/>
  <c r="PC51" i="68"/>
  <c r="PC59" i="68"/>
  <c r="PC27" i="68"/>
  <c r="PC67" i="68"/>
  <c r="PC139" i="68"/>
  <c r="PC123" i="68"/>
  <c r="PC115" i="68"/>
  <c r="PC107" i="68"/>
  <c r="PC131" i="68"/>
  <c r="PC138" i="68"/>
  <c r="PC98" i="68"/>
  <c r="PC90" i="68"/>
  <c r="PC113" i="68"/>
  <c r="PC130" i="68"/>
  <c r="PC137" i="68"/>
  <c r="PC58" i="68"/>
  <c r="PC82" i="68"/>
  <c r="PC99" i="68"/>
  <c r="PC106" i="68"/>
  <c r="PC122" i="68"/>
  <c r="PC114" i="68"/>
  <c r="PC66" i="68"/>
  <c r="PC74" i="68"/>
  <c r="PC129" i="68"/>
  <c r="PC121" i="68"/>
  <c r="PC81" i="68"/>
  <c r="PC49" i="68"/>
  <c r="PC105" i="68"/>
  <c r="PC89" i="68"/>
  <c r="PC73" i="68"/>
  <c r="PC65" i="68"/>
  <c r="PC57" i="68"/>
  <c r="PC50" i="68"/>
  <c r="PC97" i="68"/>
  <c r="PC145" i="68"/>
  <c r="PC29" i="68"/>
  <c r="PD22" i="68"/>
  <c r="PC21" i="68"/>
  <c r="PD144" i="68" l="1"/>
  <c r="PD136" i="68"/>
  <c r="PD128" i="68"/>
  <c r="PD120" i="68"/>
  <c r="PD104" i="68"/>
  <c r="PD112" i="68"/>
  <c r="PD96" i="68"/>
  <c r="PD88" i="68"/>
  <c r="PD72" i="68"/>
  <c r="PD80" i="68"/>
  <c r="PD64" i="68"/>
  <c r="PD56" i="68"/>
  <c r="PD127" i="68"/>
  <c r="PD143" i="68"/>
  <c r="PD135" i="68"/>
  <c r="PD119" i="68"/>
  <c r="PD111" i="68"/>
  <c r="PD103" i="68"/>
  <c r="PD95" i="68"/>
  <c r="PD87" i="68"/>
  <c r="PD79" i="68"/>
  <c r="PD55" i="68"/>
  <c r="PD134" i="68"/>
  <c r="PD71" i="68"/>
  <c r="PD142" i="68"/>
  <c r="PD63" i="68"/>
  <c r="PD126" i="68"/>
  <c r="PD86" i="68"/>
  <c r="PD110" i="68"/>
  <c r="PD94" i="68"/>
  <c r="PD102" i="68"/>
  <c r="PD70" i="68"/>
  <c r="PD62" i="68"/>
  <c r="PD133" i="68"/>
  <c r="PD78" i="68"/>
  <c r="PD118" i="68"/>
  <c r="PD54" i="68"/>
  <c r="PD141" i="68"/>
  <c r="PD125" i="68"/>
  <c r="PD101" i="68"/>
  <c r="PD93" i="68"/>
  <c r="PD117" i="68"/>
  <c r="PD85" i="68"/>
  <c r="PD109" i="68"/>
  <c r="PD77" i="68"/>
  <c r="PD140" i="68"/>
  <c r="PD53" i="68"/>
  <c r="PD132" i="68"/>
  <c r="PD69" i="68"/>
  <c r="PD61" i="68"/>
  <c r="PD124" i="68"/>
  <c r="PD52" i="68"/>
  <c r="PD76" i="68"/>
  <c r="PD68" i="68"/>
  <c r="PD92" i="68"/>
  <c r="PD116" i="68"/>
  <c r="PD60" i="68"/>
  <c r="PD100" i="68"/>
  <c r="PD84" i="68"/>
  <c r="PD28" i="68"/>
  <c r="PD91" i="68"/>
  <c r="PD108" i="68"/>
  <c r="PD75" i="68"/>
  <c r="PD83" i="68"/>
  <c r="PD51" i="68"/>
  <c r="PD59" i="68"/>
  <c r="PD27" i="68"/>
  <c r="PD139" i="68"/>
  <c r="PD131" i="68"/>
  <c r="PD122" i="68"/>
  <c r="PD123" i="68"/>
  <c r="PD115" i="68"/>
  <c r="PD107" i="68"/>
  <c r="PD138" i="68"/>
  <c r="PD67" i="68"/>
  <c r="PD99" i="68"/>
  <c r="PD130" i="68"/>
  <c r="PD129" i="68"/>
  <c r="PD82" i="68"/>
  <c r="PD58" i="68"/>
  <c r="PD106" i="68"/>
  <c r="PD74" i="68"/>
  <c r="PD137" i="68"/>
  <c r="PD66" i="68"/>
  <c r="PD121" i="68"/>
  <c r="PD49" i="68"/>
  <c r="PD114" i="68"/>
  <c r="PD89" i="68"/>
  <c r="PD73" i="68"/>
  <c r="PD90" i="68"/>
  <c r="PD105" i="68"/>
  <c r="PD81" i="68"/>
  <c r="PD65" i="68"/>
  <c r="PD113" i="68"/>
  <c r="PD57" i="68"/>
  <c r="PD50" i="68"/>
  <c r="PD97" i="68"/>
  <c r="PD98" i="68"/>
  <c r="PD145" i="68"/>
  <c r="PD29" i="68"/>
  <c r="PE22" i="68"/>
  <c r="PD21" i="68"/>
  <c r="PE21" i="68" l="1"/>
  <c r="PE144" i="68"/>
  <c r="PE136" i="68"/>
  <c r="PE120" i="68"/>
  <c r="PE112" i="68"/>
  <c r="PE128" i="68"/>
  <c r="PE88" i="68"/>
  <c r="PE96" i="68"/>
  <c r="PE104" i="68"/>
  <c r="PE72" i="68"/>
  <c r="PE56" i="68"/>
  <c r="PE80" i="68"/>
  <c r="PE64" i="68"/>
  <c r="PE143" i="68"/>
  <c r="PE127" i="68"/>
  <c r="PE135" i="68"/>
  <c r="PE119" i="68"/>
  <c r="PE111" i="68"/>
  <c r="PE103" i="68"/>
  <c r="PE79" i="68"/>
  <c r="PE71" i="68"/>
  <c r="PE95" i="68"/>
  <c r="PE87" i="68"/>
  <c r="PE63" i="68"/>
  <c r="PE55" i="68"/>
  <c r="PE142" i="68"/>
  <c r="PE134" i="68"/>
  <c r="PE126" i="68"/>
  <c r="PE118" i="68"/>
  <c r="PE94" i="68"/>
  <c r="PE110" i="68"/>
  <c r="PE102" i="68"/>
  <c r="PE78" i="68"/>
  <c r="PE86" i="68"/>
  <c r="PE70" i="68"/>
  <c r="PE62" i="68"/>
  <c r="PE54" i="68"/>
  <c r="PE133" i="68"/>
  <c r="PE141" i="68"/>
  <c r="PE109" i="68"/>
  <c r="PE93" i="68"/>
  <c r="PE125" i="68"/>
  <c r="PE101" i="68"/>
  <c r="PE61" i="68"/>
  <c r="PE53" i="68"/>
  <c r="PE69" i="68"/>
  <c r="PE85" i="68"/>
  <c r="PE132" i="68"/>
  <c r="PE117" i="68"/>
  <c r="PE77" i="68"/>
  <c r="PE100" i="68"/>
  <c r="PE108" i="68"/>
  <c r="PE84" i="68"/>
  <c r="PE124" i="68"/>
  <c r="PE92" i="68"/>
  <c r="PE68" i="68"/>
  <c r="PE60" i="68"/>
  <c r="PE76" i="68"/>
  <c r="PE140" i="68"/>
  <c r="PE116" i="68"/>
  <c r="PE83" i="68"/>
  <c r="PE52" i="68"/>
  <c r="PE27" i="68"/>
  <c r="PE67" i="68"/>
  <c r="PE59" i="68"/>
  <c r="PE28" i="68"/>
  <c r="PE91" i="68"/>
  <c r="PE75" i="68"/>
  <c r="PE139" i="68"/>
  <c r="PE131" i="68"/>
  <c r="PE115" i="68"/>
  <c r="PE107" i="68"/>
  <c r="PE138" i="68"/>
  <c r="PE51" i="68"/>
  <c r="PE123" i="68"/>
  <c r="PE99" i="68"/>
  <c r="PE130" i="68"/>
  <c r="PE74" i="68"/>
  <c r="PE98" i="68"/>
  <c r="PE82" i="68"/>
  <c r="PE106" i="68"/>
  <c r="PE58" i="68"/>
  <c r="PE137" i="68"/>
  <c r="PE66" i="68"/>
  <c r="PE122" i="68"/>
  <c r="PE50" i="68"/>
  <c r="PE114" i="68"/>
  <c r="PE90" i="68"/>
  <c r="PE121" i="68"/>
  <c r="PE105" i="68"/>
  <c r="PE73" i="68"/>
  <c r="PE113" i="68"/>
  <c r="PE65" i="68"/>
  <c r="PE57" i="68"/>
  <c r="PE81" i="68"/>
  <c r="PE97" i="68"/>
  <c r="PE89" i="68"/>
  <c r="PE129" i="68"/>
  <c r="PE49" i="68"/>
  <c r="PE145" i="68"/>
  <c r="PE29" i="68"/>
  <c r="U6" i="66"/>
  <c r="Q4" i="66" s="1"/>
  <c r="N30" i="68" l="1"/>
  <c r="O9" i="42" l="1"/>
  <c r="P9" i="42" s="1"/>
  <c r="M31" i="68"/>
  <c r="N10" i="42" s="1"/>
  <c r="M32" i="68"/>
  <c r="N11" i="42" s="1"/>
  <c r="BC30" i="68"/>
  <c r="DO30" i="68"/>
  <c r="GA30" i="68"/>
  <c r="IM30" i="68"/>
  <c r="KY30" i="68"/>
  <c r="NK30" i="68"/>
  <c r="BN30" i="68"/>
  <c r="DZ30" i="68"/>
  <c r="GL30" i="68"/>
  <c r="IX30" i="68"/>
  <c r="LJ30" i="68"/>
  <c r="NV30" i="68"/>
  <c r="BW30" i="68"/>
  <c r="EI30" i="68"/>
  <c r="GU30" i="68"/>
  <c r="JG30" i="68"/>
  <c r="BZ30" i="68"/>
  <c r="EL30" i="68"/>
  <c r="GX30" i="68"/>
  <c r="JJ30" i="68"/>
  <c r="LV30" i="68"/>
  <c r="OH30" i="68"/>
  <c r="EJ30" i="68"/>
  <c r="JH30" i="68"/>
  <c r="NM30" i="68"/>
  <c r="DL30" i="68"/>
  <c r="IJ30" i="68"/>
  <c r="MS30" i="68"/>
  <c r="DA30" i="68"/>
  <c r="JQ30" i="68"/>
  <c r="PC30" i="68"/>
  <c r="HH30" i="68"/>
  <c r="NE30" i="68"/>
  <c r="EW30" i="68"/>
  <c r="LI30" i="68"/>
  <c r="CO30" i="68"/>
  <c r="JD30" i="68"/>
  <c r="OR30" i="68"/>
  <c r="GS30" i="68"/>
  <c r="MV30" i="68"/>
  <c r="EK30" i="68"/>
  <c r="KW30" i="68"/>
  <c r="CB30" i="68"/>
  <c r="IO30" i="68"/>
  <c r="OG30" i="68"/>
  <c r="GG30" i="68"/>
  <c r="MJ30" i="68"/>
  <c r="DI30" i="68"/>
  <c r="BA30" i="68"/>
  <c r="NL30" i="68"/>
  <c r="LP30" i="68"/>
  <c r="JL30" i="68"/>
  <c r="HA30" i="68"/>
  <c r="GO30" i="68"/>
  <c r="KS30" i="68"/>
  <c r="OC30" i="68"/>
  <c r="DQ30" i="68"/>
  <c r="BI30" i="68"/>
  <c r="CR30" i="68"/>
  <c r="MW30" i="68"/>
  <c r="IS30" i="68"/>
  <c r="DY30" i="68"/>
  <c r="FU30" i="68"/>
  <c r="HQ30" i="68"/>
  <c r="JM30" i="68"/>
  <c r="KJ30" i="68"/>
  <c r="JI30" i="68"/>
  <c r="IG30" i="68"/>
  <c r="LS30" i="68"/>
  <c r="BK30" i="68"/>
  <c r="DW30" i="68"/>
  <c r="GI30" i="68"/>
  <c r="IU30" i="68"/>
  <c r="LG30" i="68"/>
  <c r="NS30" i="68"/>
  <c r="BV30" i="68"/>
  <c r="EH30" i="68"/>
  <c r="GT30" i="68"/>
  <c r="JF30" i="68"/>
  <c r="LR30" i="68"/>
  <c r="OD30" i="68"/>
  <c r="CE30" i="68"/>
  <c r="EQ30" i="68"/>
  <c r="HC30" i="68"/>
  <c r="JO30" i="68"/>
  <c r="CH30" i="68"/>
  <c r="ET30" i="68"/>
  <c r="HF30" i="68"/>
  <c r="JR30" i="68"/>
  <c r="MD30" i="68"/>
  <c r="OP30" i="68"/>
  <c r="EZ30" i="68"/>
  <c r="JX30" i="68"/>
  <c r="NY30" i="68"/>
  <c r="EB30" i="68"/>
  <c r="IZ30" i="68"/>
  <c r="NG30" i="68"/>
  <c r="DX30" i="68"/>
  <c r="KK30" i="68"/>
  <c r="BM30" i="68"/>
  <c r="IC30" i="68"/>
  <c r="NW30" i="68"/>
  <c r="FT30" i="68"/>
  <c r="LY30" i="68"/>
  <c r="JY30" i="68"/>
  <c r="HP30" i="68"/>
  <c r="FE30" i="68"/>
  <c r="CW30" i="68"/>
  <c r="OW30" i="68"/>
  <c r="NA30" i="68"/>
  <c r="MQ30" i="68"/>
  <c r="BU30" i="68"/>
  <c r="GB30" i="68"/>
  <c r="KG30" i="68"/>
  <c r="NQ30" i="68"/>
  <c r="JE30" i="68"/>
  <c r="EN30" i="68"/>
  <c r="OJ30" i="68"/>
  <c r="BQ30" i="68"/>
  <c r="MB30" i="68"/>
  <c r="NO30" i="68"/>
  <c r="PA30" i="68"/>
  <c r="FD30" i="68"/>
  <c r="BT30" i="68"/>
  <c r="HU30" i="68"/>
  <c r="BS30" i="68"/>
  <c r="EE30" i="68"/>
  <c r="GQ30" i="68"/>
  <c r="JC30" i="68"/>
  <c r="LO30" i="68"/>
  <c r="OA30" i="68"/>
  <c r="CD30" i="68"/>
  <c r="EP30" i="68"/>
  <c r="HB30" i="68"/>
  <c r="JN30" i="68"/>
  <c r="LZ30" i="68"/>
  <c r="OL30" i="68"/>
  <c r="CM30" i="68"/>
  <c r="EY30" i="68"/>
  <c r="HK30" i="68"/>
  <c r="JW30" i="68"/>
  <c r="CP30" i="68"/>
  <c r="FB30" i="68"/>
  <c r="HN30" i="68"/>
  <c r="JZ30" i="68"/>
  <c r="ML30" i="68"/>
  <c r="OX30" i="68"/>
  <c r="FP30" i="68"/>
  <c r="KN30" i="68"/>
  <c r="OM30" i="68"/>
  <c r="ER30" i="68"/>
  <c r="JP30" i="68"/>
  <c r="NT30" i="68"/>
  <c r="ES30" i="68"/>
  <c r="LD30" i="68"/>
  <c r="CJ30" i="68"/>
  <c r="IW30" i="68"/>
  <c r="ON30" i="68"/>
  <c r="EF30" i="68"/>
  <c r="IK30" i="68"/>
  <c r="MF30" i="68"/>
  <c r="HX30" i="68"/>
  <c r="OU30" i="68"/>
  <c r="KZ30" i="68"/>
  <c r="KO30" i="68"/>
  <c r="KB30" i="68"/>
  <c r="LQ30" i="68"/>
  <c r="DU30" i="68"/>
  <c r="CS30" i="68"/>
  <c r="LC30" i="68"/>
  <c r="DP30" i="68"/>
  <c r="CA30" i="68"/>
  <c r="EM30" i="68"/>
  <c r="GY30" i="68"/>
  <c r="JK30" i="68"/>
  <c r="LW30" i="68"/>
  <c r="OI30" i="68"/>
  <c r="CL30" i="68"/>
  <c r="EX30" i="68"/>
  <c r="HJ30" i="68"/>
  <c r="JV30" i="68"/>
  <c r="MH30" i="68"/>
  <c r="OT30" i="68"/>
  <c r="CU30" i="68"/>
  <c r="FG30" i="68"/>
  <c r="HS30" i="68"/>
  <c r="KE30" i="68"/>
  <c r="CX30" i="68"/>
  <c r="FJ30" i="68"/>
  <c r="HV30" i="68"/>
  <c r="KH30" i="68"/>
  <c r="MT30" i="68"/>
  <c r="BH30" i="68"/>
  <c r="GF30" i="68"/>
  <c r="LA30" i="68"/>
  <c r="OZ30" i="68"/>
  <c r="FH30" i="68"/>
  <c r="KF30" i="68"/>
  <c r="OF30" i="68"/>
  <c r="FM30" i="68"/>
  <c r="LU30" i="68"/>
  <c r="DE30" i="68"/>
  <c r="JT30" i="68"/>
  <c r="PD30" i="68"/>
  <c r="HI30" i="68"/>
  <c r="NH30" i="68"/>
  <c r="FA30" i="68"/>
  <c r="LK30" i="68"/>
  <c r="GW30" i="68"/>
  <c r="CC30" i="68"/>
  <c r="IF30" i="68"/>
  <c r="DM30" i="68"/>
  <c r="FI30" i="68"/>
  <c r="MI30" i="68"/>
  <c r="OV30" i="68"/>
  <c r="KR30" i="68"/>
  <c r="BE30" i="68"/>
  <c r="CI30" i="68"/>
  <c r="EU30" i="68"/>
  <c r="HG30" i="68"/>
  <c r="JS30" i="68"/>
  <c r="ME30" i="68"/>
  <c r="OQ30" i="68"/>
  <c r="CT30" i="68"/>
  <c r="FF30" i="68"/>
  <c r="HR30" i="68"/>
  <c r="KD30" i="68"/>
  <c r="MP30" i="68"/>
  <c r="PB30" i="68"/>
  <c r="DC30" i="68"/>
  <c r="FO30" i="68"/>
  <c r="IA30" i="68"/>
  <c r="KM30" i="68"/>
  <c r="DF30" i="68"/>
  <c r="FR30" i="68"/>
  <c r="ID30" i="68"/>
  <c r="KP30" i="68"/>
  <c r="NB30" i="68"/>
  <c r="BX30" i="68"/>
  <c r="GV30" i="68"/>
  <c r="LM30" i="68"/>
  <c r="AZ30" i="68"/>
  <c r="FX30" i="68"/>
  <c r="KU30" i="68"/>
  <c r="OS30" i="68"/>
  <c r="GJ30" i="68"/>
  <c r="MK30" i="68"/>
  <c r="NX30" i="68"/>
  <c r="BD30" i="68"/>
  <c r="CZ30" i="68"/>
  <c r="NI30" i="68"/>
  <c r="EO30" i="68"/>
  <c r="KC30" i="68"/>
  <c r="CQ30" i="68"/>
  <c r="FC30" i="68"/>
  <c r="HO30" i="68"/>
  <c r="KA30" i="68"/>
  <c r="MM30" i="68"/>
  <c r="OY30" i="68"/>
  <c r="DB30" i="68"/>
  <c r="FN30" i="68"/>
  <c r="HZ30" i="68"/>
  <c r="KL30" i="68"/>
  <c r="MX30" i="68"/>
  <c r="AY30" i="68"/>
  <c r="DK30" i="68"/>
  <c r="FW30" i="68"/>
  <c r="II30" i="68"/>
  <c r="BB30" i="68"/>
  <c r="DN30" i="68"/>
  <c r="FZ30" i="68"/>
  <c r="IL30" i="68"/>
  <c r="KX30" i="68"/>
  <c r="NJ30" i="68"/>
  <c r="CN30" i="68"/>
  <c r="HL30" i="68"/>
  <c r="MA30" i="68"/>
  <c r="BP30" i="68"/>
  <c r="GN30" i="68"/>
  <c r="LH30" i="68"/>
  <c r="PE30" i="68"/>
  <c r="HE30" i="68"/>
  <c r="ND30" i="68"/>
  <c r="EV30" i="68"/>
  <c r="LE30" i="68"/>
  <c r="CK30" i="68"/>
  <c r="JA30" i="68"/>
  <c r="OO30" i="68"/>
  <c r="GR30" i="68"/>
  <c r="MR30" i="68"/>
  <c r="EG30" i="68"/>
  <c r="KV30" i="68"/>
  <c r="BY30" i="68"/>
  <c r="IN30" i="68"/>
  <c r="OE30" i="68"/>
  <c r="GC30" i="68"/>
  <c r="LL30" i="68"/>
  <c r="MY30" i="68"/>
  <c r="MC30" i="68"/>
  <c r="NP30" i="68"/>
  <c r="CY30" i="68"/>
  <c r="FK30" i="68"/>
  <c r="HW30" i="68"/>
  <c r="KI30" i="68"/>
  <c r="MU30" i="68"/>
  <c r="AX30" i="68"/>
  <c r="DJ30" i="68"/>
  <c r="FV30" i="68"/>
  <c r="IH30" i="68"/>
  <c r="KT30" i="68"/>
  <c r="NF30" i="68"/>
  <c r="BG30" i="68"/>
  <c r="DS30" i="68"/>
  <c r="GE30" i="68"/>
  <c r="IQ30" i="68"/>
  <c r="BJ30" i="68"/>
  <c r="DV30" i="68"/>
  <c r="GH30" i="68"/>
  <c r="IT30" i="68"/>
  <c r="LF30" i="68"/>
  <c r="NR30" i="68"/>
  <c r="DD30" i="68"/>
  <c r="IB30" i="68"/>
  <c r="MN30" i="68"/>
  <c r="CF30" i="68"/>
  <c r="HD30" i="68"/>
  <c r="LT30" i="68"/>
  <c r="BL30" i="68"/>
  <c r="HY30" i="68"/>
  <c r="NU30" i="68"/>
  <c r="FQ30" i="68"/>
  <c r="LX30" i="68"/>
  <c r="DH30" i="68"/>
  <c r="JU30" i="68"/>
  <c r="AW30" i="68"/>
  <c r="HM30" i="68"/>
  <c r="GZ30" i="68"/>
  <c r="OB30" i="68"/>
  <c r="FL30" i="68"/>
  <c r="DG30" i="68"/>
  <c r="FS30" i="68"/>
  <c r="IE30" i="68"/>
  <c r="KQ30" i="68"/>
  <c r="NC30" i="68"/>
  <c r="BF30" i="68"/>
  <c r="DR30" i="68"/>
  <c r="GD30" i="68"/>
  <c r="IP30" i="68"/>
  <c r="LB30" i="68"/>
  <c r="NN30" i="68"/>
  <c r="BO30" i="68"/>
  <c r="EA30" i="68"/>
  <c r="GM30" i="68"/>
  <c r="IY30" i="68"/>
  <c r="BR30" i="68"/>
  <c r="ED30" i="68"/>
  <c r="GP30" i="68"/>
  <c r="JB30" i="68"/>
  <c r="LN30" i="68"/>
  <c r="NZ30" i="68"/>
  <c r="DT30" i="68"/>
  <c r="IR30" i="68"/>
  <c r="MZ30" i="68"/>
  <c r="CV30" i="68"/>
  <c r="HT30" i="68"/>
  <c r="MG30" i="68"/>
  <c r="CG30" i="68"/>
  <c r="IV30" i="68"/>
  <c r="OK30" i="68"/>
  <c r="GK30" i="68"/>
  <c r="MO30" i="68"/>
  <c r="EC30" i="68"/>
  <c r="FY30" i="68"/>
  <c r="N32" i="68"/>
  <c r="M41" i="68" s="1"/>
  <c r="N34" i="42" s="1"/>
  <c r="N31" i="68"/>
  <c r="O10" i="42" s="1"/>
  <c r="P10" i="42" s="1"/>
  <c r="M33" i="68" l="1"/>
  <c r="N12" i="42" s="1"/>
  <c r="O11" i="42"/>
  <c r="P11" i="42" s="1"/>
  <c r="CD31" i="68"/>
  <c r="CO31" i="68"/>
  <c r="BM31" i="68"/>
  <c r="CB31" i="68"/>
  <c r="FB31" i="68"/>
  <c r="HN31" i="68"/>
  <c r="JZ31" i="68"/>
  <c r="ML31" i="68"/>
  <c r="OX31" i="68"/>
  <c r="EH31" i="68"/>
  <c r="GT31" i="68"/>
  <c r="JF31" i="68"/>
  <c r="LR31" i="68"/>
  <c r="OD31" i="68"/>
  <c r="DS31" i="68"/>
  <c r="HC31" i="68"/>
  <c r="KJ31" i="68"/>
  <c r="NQ31" i="68"/>
  <c r="DV31" i="68"/>
  <c r="HD31" i="68"/>
  <c r="KK31" i="68"/>
  <c r="NS31" i="68"/>
  <c r="DJ31" i="68"/>
  <c r="GU31" i="68"/>
  <c r="KB31" i="68"/>
  <c r="NI31" i="68"/>
  <c r="CY31" i="68"/>
  <c r="GK31" i="68"/>
  <c r="JS31" i="68"/>
  <c r="MZ31" i="68"/>
  <c r="CJ31" i="68"/>
  <c r="GB31" i="68"/>
  <c r="JI31" i="68"/>
  <c r="MQ31" i="68"/>
  <c r="BT31" i="68"/>
  <c r="FS31" i="68"/>
  <c r="IZ31" i="68"/>
  <c r="MG31" i="68"/>
  <c r="BG31" i="68"/>
  <c r="FI31" i="68"/>
  <c r="IQ31" i="68"/>
  <c r="LX31" i="68"/>
  <c r="PE31" i="68"/>
  <c r="EZ31" i="68"/>
  <c r="IG31" i="68"/>
  <c r="LO31" i="68"/>
  <c r="OV31" i="68"/>
  <c r="CL31" i="68"/>
  <c r="CW31" i="68"/>
  <c r="BU31" i="68"/>
  <c r="CP31" i="68"/>
  <c r="FJ31" i="68"/>
  <c r="HV31" i="68"/>
  <c r="KH31" i="68"/>
  <c r="MT31" i="68"/>
  <c r="BJ31" i="68"/>
  <c r="EP31" i="68"/>
  <c r="HB31" i="68"/>
  <c r="JN31" i="68"/>
  <c r="LZ31" i="68"/>
  <c r="OL31" i="68"/>
  <c r="EF31" i="68"/>
  <c r="HM31" i="68"/>
  <c r="KU31" i="68"/>
  <c r="OB31" i="68"/>
  <c r="EG31" i="68"/>
  <c r="HO31" i="68"/>
  <c r="KV31" i="68"/>
  <c r="OC31" i="68"/>
  <c r="DW31" i="68"/>
  <c r="HE31" i="68"/>
  <c r="KM31" i="68"/>
  <c r="NT31" i="68"/>
  <c r="DL31" i="68"/>
  <c r="GV31" i="68"/>
  <c r="KC31" i="68"/>
  <c r="NK31" i="68"/>
  <c r="CZ31" i="68"/>
  <c r="GM31" i="68"/>
  <c r="JT31" i="68"/>
  <c r="NA31" i="68"/>
  <c r="CM31" i="68"/>
  <c r="GC31" i="68"/>
  <c r="JK31" i="68"/>
  <c r="MR31" i="68"/>
  <c r="BX31" i="68"/>
  <c r="FT31" i="68"/>
  <c r="JA31" i="68"/>
  <c r="MI31" i="68"/>
  <c r="BH31" i="68"/>
  <c r="FK31" i="68"/>
  <c r="IR31" i="68"/>
  <c r="LY31" i="68"/>
  <c r="CT31" i="68"/>
  <c r="DE31" i="68"/>
  <c r="CC31" i="68"/>
  <c r="DB31" i="68"/>
  <c r="FR31" i="68"/>
  <c r="ID31" i="68"/>
  <c r="KP31" i="68"/>
  <c r="NB31" i="68"/>
  <c r="BW31" i="68"/>
  <c r="EX31" i="68"/>
  <c r="HJ31" i="68"/>
  <c r="JV31" i="68"/>
  <c r="MH31" i="68"/>
  <c r="OT31" i="68"/>
  <c r="EQ31" i="68"/>
  <c r="HX31" i="68"/>
  <c r="LE31" i="68"/>
  <c r="OM31" i="68"/>
  <c r="ER31" i="68"/>
  <c r="HY31" i="68"/>
  <c r="LG31" i="68"/>
  <c r="ON31" i="68"/>
  <c r="EI31" i="68"/>
  <c r="HP31" i="68"/>
  <c r="KW31" i="68"/>
  <c r="OE31" i="68"/>
  <c r="DX31" i="68"/>
  <c r="HG31" i="68"/>
  <c r="KN31" i="68"/>
  <c r="NU31" i="68"/>
  <c r="DN31" i="68"/>
  <c r="GW31" i="68"/>
  <c r="KE31" i="68"/>
  <c r="NL31" i="68"/>
  <c r="DC31" i="68"/>
  <c r="GN31" i="68"/>
  <c r="JU31" i="68"/>
  <c r="NC31" i="68"/>
  <c r="CN31" i="68"/>
  <c r="GE31" i="68"/>
  <c r="JL31" i="68"/>
  <c r="MS31" i="68"/>
  <c r="BZ31" i="68"/>
  <c r="FU31" i="68"/>
  <c r="JC31" i="68"/>
  <c r="MJ31" i="68"/>
  <c r="BA31" i="68"/>
  <c r="DM31" i="68"/>
  <c r="CK31" i="68"/>
  <c r="DK31" i="68"/>
  <c r="FZ31" i="68"/>
  <c r="IL31" i="68"/>
  <c r="KX31" i="68"/>
  <c r="NJ31" i="68"/>
  <c r="CI31" i="68"/>
  <c r="FF31" i="68"/>
  <c r="HR31" i="68"/>
  <c r="KD31" i="68"/>
  <c r="MP31" i="68"/>
  <c r="PB31" i="68"/>
  <c r="FA31" i="68"/>
  <c r="II31" i="68"/>
  <c r="LP31" i="68"/>
  <c r="OW31" i="68"/>
  <c r="FC31" i="68"/>
  <c r="IJ31" i="68"/>
  <c r="LQ31" i="68"/>
  <c r="OY31" i="68"/>
  <c r="ES31" i="68"/>
  <c r="IA31" i="68"/>
  <c r="LH31" i="68"/>
  <c r="OO31" i="68"/>
  <c r="EJ31" i="68"/>
  <c r="HQ31" i="68"/>
  <c r="KY31" i="68"/>
  <c r="OF31" i="68"/>
  <c r="DZ31" i="68"/>
  <c r="HH31" i="68"/>
  <c r="KO31" i="68"/>
  <c r="NW31" i="68"/>
  <c r="DO31" i="68"/>
  <c r="GY31" i="68"/>
  <c r="KF31" i="68"/>
  <c r="NM31" i="68"/>
  <c r="DD31" i="68"/>
  <c r="GO31" i="68"/>
  <c r="JW31" i="68"/>
  <c r="ND31" i="68"/>
  <c r="CQ31" i="68"/>
  <c r="GF31" i="68"/>
  <c r="JM31" i="68"/>
  <c r="MU31" i="68"/>
  <c r="AX31" i="68"/>
  <c r="BI31" i="68"/>
  <c r="DU31" i="68"/>
  <c r="CS31" i="68"/>
  <c r="DT31" i="68"/>
  <c r="GH31" i="68"/>
  <c r="IT31" i="68"/>
  <c r="LF31" i="68"/>
  <c r="NR31" i="68"/>
  <c r="CV31" i="68"/>
  <c r="FN31" i="68"/>
  <c r="HZ31" i="68"/>
  <c r="KL31" i="68"/>
  <c r="MX31" i="68"/>
  <c r="BK31" i="68"/>
  <c r="FL31" i="68"/>
  <c r="IS31" i="68"/>
  <c r="MA31" i="68"/>
  <c r="BL31" i="68"/>
  <c r="FM31" i="68"/>
  <c r="IU31" i="68"/>
  <c r="MB31" i="68"/>
  <c r="AY31" i="68"/>
  <c r="FD31" i="68"/>
  <c r="IK31" i="68"/>
  <c r="LS31" i="68"/>
  <c r="OZ31" i="68"/>
  <c r="EU31" i="68"/>
  <c r="IB31" i="68"/>
  <c r="LI31" i="68"/>
  <c r="OQ31" i="68"/>
  <c r="EK31" i="68"/>
  <c r="HS31" i="68"/>
  <c r="KZ31" i="68"/>
  <c r="OG31" i="68"/>
  <c r="EA31" i="68"/>
  <c r="HI31" i="68"/>
  <c r="KQ31" i="68"/>
  <c r="NX31" i="68"/>
  <c r="DQ31" i="68"/>
  <c r="GZ31" i="68"/>
  <c r="KG31" i="68"/>
  <c r="NO31" i="68"/>
  <c r="DF31" i="68"/>
  <c r="GQ31" i="68"/>
  <c r="JX31" i="68"/>
  <c r="NE31" i="68"/>
  <c r="BF31" i="68"/>
  <c r="BQ31" i="68"/>
  <c r="EC31" i="68"/>
  <c r="DA31" i="68"/>
  <c r="ED31" i="68"/>
  <c r="GP31" i="68"/>
  <c r="JB31" i="68"/>
  <c r="LN31" i="68"/>
  <c r="NZ31" i="68"/>
  <c r="DG31" i="68"/>
  <c r="FV31" i="68"/>
  <c r="IH31" i="68"/>
  <c r="KT31" i="68"/>
  <c r="NF31" i="68"/>
  <c r="CA31" i="68"/>
  <c r="FW31" i="68"/>
  <c r="JD31" i="68"/>
  <c r="MK31" i="68"/>
  <c r="CE31" i="68"/>
  <c r="FX31" i="68"/>
  <c r="JE31" i="68"/>
  <c r="MM31" i="68"/>
  <c r="BO31" i="68"/>
  <c r="FO31" i="68"/>
  <c r="IV31" i="68"/>
  <c r="MC31" i="68"/>
  <c r="AZ31" i="68"/>
  <c r="FE31" i="68"/>
  <c r="IM31" i="68"/>
  <c r="LT31" i="68"/>
  <c r="PA31" i="68"/>
  <c r="EV31" i="68"/>
  <c r="IC31" i="68"/>
  <c r="LK31" i="68"/>
  <c r="OR31" i="68"/>
  <c r="EM31" i="68"/>
  <c r="HT31" i="68"/>
  <c r="LA31" i="68"/>
  <c r="OI31" i="68"/>
  <c r="EB31" i="68"/>
  <c r="HK31" i="68"/>
  <c r="KR31" i="68"/>
  <c r="NY31" i="68"/>
  <c r="DR31" i="68"/>
  <c r="HA31" i="68"/>
  <c r="KI31" i="68"/>
  <c r="NP31" i="68"/>
  <c r="BN31" i="68"/>
  <c r="BY31" i="68"/>
  <c r="AW31" i="68"/>
  <c r="BC31" i="68"/>
  <c r="EL31" i="68"/>
  <c r="GX31" i="68"/>
  <c r="JJ31" i="68"/>
  <c r="LV31" i="68"/>
  <c r="OH31" i="68"/>
  <c r="DP31" i="68"/>
  <c r="GD31" i="68"/>
  <c r="IP31" i="68"/>
  <c r="LB31" i="68"/>
  <c r="NN31" i="68"/>
  <c r="CR31" i="68"/>
  <c r="GG31" i="68"/>
  <c r="JO31" i="68"/>
  <c r="MV31" i="68"/>
  <c r="CU31" i="68"/>
  <c r="GI31" i="68"/>
  <c r="JP31" i="68"/>
  <c r="MW31" i="68"/>
  <c r="CF31" i="68"/>
  <c r="FY31" i="68"/>
  <c r="JG31" i="68"/>
  <c r="MN31" i="68"/>
  <c r="BR31" i="68"/>
  <c r="FP31" i="68"/>
  <c r="IW31" i="68"/>
  <c r="ME31" i="68"/>
  <c r="BB31" i="68"/>
  <c r="FG31" i="68"/>
  <c r="IN31" i="68"/>
  <c r="LU31" i="68"/>
  <c r="PC31" i="68"/>
  <c r="EW31" i="68"/>
  <c r="IE31" i="68"/>
  <c r="LL31" i="68"/>
  <c r="OS31" i="68"/>
  <c r="EN31" i="68"/>
  <c r="HU31" i="68"/>
  <c r="LC31" i="68"/>
  <c r="OJ31" i="68"/>
  <c r="EE31" i="68"/>
  <c r="HL31" i="68"/>
  <c r="KS31" i="68"/>
  <c r="OA31" i="68"/>
  <c r="BV31" i="68"/>
  <c r="CG31" i="68"/>
  <c r="BE31" i="68"/>
  <c r="BP31" i="68"/>
  <c r="ET31" i="68"/>
  <c r="HF31" i="68"/>
  <c r="JR31" i="68"/>
  <c r="MD31" i="68"/>
  <c r="OP31" i="68"/>
  <c r="DY31" i="68"/>
  <c r="GL31" i="68"/>
  <c r="IX31" i="68"/>
  <c r="LJ31" i="68"/>
  <c r="NV31" i="68"/>
  <c r="DH31" i="68"/>
  <c r="GR31" i="68"/>
  <c r="JY31" i="68"/>
  <c r="NG31" i="68"/>
  <c r="DI31" i="68"/>
  <c r="GS31" i="68"/>
  <c r="KA31" i="68"/>
  <c r="NH31" i="68"/>
  <c r="CX31" i="68"/>
  <c r="GJ31" i="68"/>
  <c r="JQ31" i="68"/>
  <c r="MY31" i="68"/>
  <c r="CH31" i="68"/>
  <c r="GA31" i="68"/>
  <c r="JH31" i="68"/>
  <c r="MO31" i="68"/>
  <c r="BS31" i="68"/>
  <c r="FQ31" i="68"/>
  <c r="IY31" i="68"/>
  <c r="MF31" i="68"/>
  <c r="BD31" i="68"/>
  <c r="FH31" i="68"/>
  <c r="IO31" i="68"/>
  <c r="LW31" i="68"/>
  <c r="PD31" i="68"/>
  <c r="EY31" i="68"/>
  <c r="IF31" i="68"/>
  <c r="LM31" i="68"/>
  <c r="OU31" i="68"/>
  <c r="EO31" i="68"/>
  <c r="HW31" i="68"/>
  <c r="LD31" i="68"/>
  <c r="OK31" i="68"/>
  <c r="AW32" i="68"/>
  <c r="BE32" i="68"/>
  <c r="BM32" i="68"/>
  <c r="BU32" i="68"/>
  <c r="CC32" i="68"/>
  <c r="CK32" i="68"/>
  <c r="CS32" i="68"/>
  <c r="DA32" i="68"/>
  <c r="DI32" i="68"/>
  <c r="DQ32" i="68"/>
  <c r="DY32" i="68"/>
  <c r="EG32" i="68"/>
  <c r="EO32" i="68"/>
  <c r="EW32" i="68"/>
  <c r="FE32" i="68"/>
  <c r="FM32" i="68"/>
  <c r="FU32" i="68"/>
  <c r="GC32" i="68"/>
  <c r="GK32" i="68"/>
  <c r="GS32" i="68"/>
  <c r="HA32" i="68"/>
  <c r="HI32" i="68"/>
  <c r="HQ32" i="68"/>
  <c r="HY32" i="68"/>
  <c r="IG32" i="68"/>
  <c r="IO32" i="68"/>
  <c r="IW32" i="68"/>
  <c r="JE32" i="68"/>
  <c r="JM32" i="68"/>
  <c r="JU32" i="68"/>
  <c r="KC32" i="68"/>
  <c r="KK32" i="68"/>
  <c r="KS32" i="68"/>
  <c r="LA32" i="68"/>
  <c r="LI32" i="68"/>
  <c r="LQ32" i="68"/>
  <c r="LY32" i="68"/>
  <c r="MG32" i="68"/>
  <c r="MO32" i="68"/>
  <c r="MW32" i="68"/>
  <c r="NE32" i="68"/>
  <c r="NM32" i="68"/>
  <c r="NU32" i="68"/>
  <c r="OC32" i="68"/>
  <c r="OK32" i="68"/>
  <c r="OS32" i="68"/>
  <c r="PA32" i="68"/>
  <c r="BA32" i="68"/>
  <c r="BI32" i="68"/>
  <c r="BQ32" i="68"/>
  <c r="BY32" i="68"/>
  <c r="CG32" i="68"/>
  <c r="CO32" i="68"/>
  <c r="CW32" i="68"/>
  <c r="DE32" i="68"/>
  <c r="DM32" i="68"/>
  <c r="DU32" i="68"/>
  <c r="EC32" i="68"/>
  <c r="EK32" i="68"/>
  <c r="ES32" i="68"/>
  <c r="FA32" i="68"/>
  <c r="FI32" i="68"/>
  <c r="FQ32" i="68"/>
  <c r="FY32" i="68"/>
  <c r="GG32" i="68"/>
  <c r="GO32" i="68"/>
  <c r="GW32" i="68"/>
  <c r="HE32" i="68"/>
  <c r="HM32" i="68"/>
  <c r="HU32" i="68"/>
  <c r="IC32" i="68"/>
  <c r="IK32" i="68"/>
  <c r="IS32" i="68"/>
  <c r="JA32" i="68"/>
  <c r="JI32" i="68"/>
  <c r="JQ32" i="68"/>
  <c r="JY32" i="68"/>
  <c r="KG32" i="68"/>
  <c r="KO32" i="68"/>
  <c r="KW32" i="68"/>
  <c r="LE32" i="68"/>
  <c r="LM32" i="68"/>
  <c r="LU32" i="68"/>
  <c r="MC32" i="68"/>
  <c r="MK32" i="68"/>
  <c r="MS32" i="68"/>
  <c r="NA32" i="68"/>
  <c r="NI32" i="68"/>
  <c r="NQ32" i="68"/>
  <c r="NY32" i="68"/>
  <c r="OG32" i="68"/>
  <c r="OO32" i="68"/>
  <c r="OW32" i="68"/>
  <c r="PE32" i="68"/>
  <c r="AY32" i="68"/>
  <c r="BJ32" i="68"/>
  <c r="BT32" i="68"/>
  <c r="CE32" i="68"/>
  <c r="CP32" i="68"/>
  <c r="CZ32" i="68"/>
  <c r="DK32" i="68"/>
  <c r="DV32" i="68"/>
  <c r="EF32" i="68"/>
  <c r="EQ32" i="68"/>
  <c r="FB32" i="68"/>
  <c r="FL32" i="68"/>
  <c r="FW32" i="68"/>
  <c r="GH32" i="68"/>
  <c r="GR32" i="68"/>
  <c r="HC32" i="68"/>
  <c r="HN32" i="68"/>
  <c r="HX32" i="68"/>
  <c r="II32" i="68"/>
  <c r="IT32" i="68"/>
  <c r="JD32" i="68"/>
  <c r="JO32" i="68"/>
  <c r="JZ32" i="68"/>
  <c r="KJ32" i="68"/>
  <c r="AZ32" i="68"/>
  <c r="BK32" i="68"/>
  <c r="BV32" i="68"/>
  <c r="CF32" i="68"/>
  <c r="CQ32" i="68"/>
  <c r="DB32" i="68"/>
  <c r="DL32" i="68"/>
  <c r="DW32" i="68"/>
  <c r="EH32" i="68"/>
  <c r="ER32" i="68"/>
  <c r="FC32" i="68"/>
  <c r="FN32" i="68"/>
  <c r="FX32" i="68"/>
  <c r="BB32" i="68"/>
  <c r="BL32" i="68"/>
  <c r="BW32" i="68"/>
  <c r="CH32" i="68"/>
  <c r="CR32" i="68"/>
  <c r="DC32" i="68"/>
  <c r="DN32" i="68"/>
  <c r="DX32" i="68"/>
  <c r="EI32" i="68"/>
  <c r="ET32" i="68"/>
  <c r="FD32" i="68"/>
  <c r="FO32" i="68"/>
  <c r="FZ32" i="68"/>
  <c r="GJ32" i="68"/>
  <c r="GU32" i="68"/>
  <c r="HF32" i="68"/>
  <c r="HP32" i="68"/>
  <c r="IA32" i="68"/>
  <c r="IL32" i="68"/>
  <c r="BC32" i="68"/>
  <c r="BN32" i="68"/>
  <c r="BX32" i="68"/>
  <c r="CI32" i="68"/>
  <c r="CT32" i="68"/>
  <c r="DD32" i="68"/>
  <c r="DO32" i="68"/>
  <c r="DZ32" i="68"/>
  <c r="EJ32" i="68"/>
  <c r="EU32" i="68"/>
  <c r="FF32" i="68"/>
  <c r="FP32" i="68"/>
  <c r="GA32" i="68"/>
  <c r="GL32" i="68"/>
  <c r="GV32" i="68"/>
  <c r="HG32" i="68"/>
  <c r="HR32" i="68"/>
  <c r="IB32" i="68"/>
  <c r="IM32" i="68"/>
  <c r="IX32" i="68"/>
  <c r="JH32" i="68"/>
  <c r="JS32" i="68"/>
  <c r="KD32" i="68"/>
  <c r="KN32" i="68"/>
  <c r="KY32" i="68"/>
  <c r="LJ32" i="68"/>
  <c r="LT32" i="68"/>
  <c r="ME32" i="68"/>
  <c r="MP32" i="68"/>
  <c r="MZ32" i="68"/>
  <c r="NK32" i="68"/>
  <c r="NV32" i="68"/>
  <c r="OF32" i="68"/>
  <c r="OQ32" i="68"/>
  <c r="PB32" i="68"/>
  <c r="BD32" i="68"/>
  <c r="BO32" i="68"/>
  <c r="BZ32" i="68"/>
  <c r="CJ32" i="68"/>
  <c r="CU32" i="68"/>
  <c r="DF32" i="68"/>
  <c r="DP32" i="68"/>
  <c r="EA32" i="68"/>
  <c r="EL32" i="68"/>
  <c r="EV32" i="68"/>
  <c r="BF32" i="68"/>
  <c r="BP32" i="68"/>
  <c r="CA32" i="68"/>
  <c r="CL32" i="68"/>
  <c r="CV32" i="68"/>
  <c r="DG32" i="68"/>
  <c r="DR32" i="68"/>
  <c r="EB32" i="68"/>
  <c r="EM32" i="68"/>
  <c r="EX32" i="68"/>
  <c r="FH32" i="68"/>
  <c r="FS32" i="68"/>
  <c r="GD32" i="68"/>
  <c r="GN32" i="68"/>
  <c r="GY32" i="68"/>
  <c r="HJ32" i="68"/>
  <c r="HT32" i="68"/>
  <c r="IE32" i="68"/>
  <c r="IP32" i="68"/>
  <c r="IZ32" i="68"/>
  <c r="BG32" i="68"/>
  <c r="BR32" i="68"/>
  <c r="CB32" i="68"/>
  <c r="CM32" i="68"/>
  <c r="CX32" i="68"/>
  <c r="DH32" i="68"/>
  <c r="DS32" i="68"/>
  <c r="ED32" i="68"/>
  <c r="EN32" i="68"/>
  <c r="EY32" i="68"/>
  <c r="FJ32" i="68"/>
  <c r="FT32" i="68"/>
  <c r="GE32" i="68"/>
  <c r="GP32" i="68"/>
  <c r="GZ32" i="68"/>
  <c r="HK32" i="68"/>
  <c r="HV32" i="68"/>
  <c r="IF32" i="68"/>
  <c r="IQ32" i="68"/>
  <c r="JB32" i="68"/>
  <c r="JL32" i="68"/>
  <c r="JW32" i="68"/>
  <c r="KH32" i="68"/>
  <c r="AX32" i="68"/>
  <c r="BH32" i="68"/>
  <c r="BS32" i="68"/>
  <c r="CD32" i="68"/>
  <c r="CN32" i="68"/>
  <c r="CY32" i="68"/>
  <c r="DJ32" i="68"/>
  <c r="DT32" i="68"/>
  <c r="EE32" i="68"/>
  <c r="EP32" i="68"/>
  <c r="EZ32" i="68"/>
  <c r="FK32" i="68"/>
  <c r="FV32" i="68"/>
  <c r="GF32" i="68"/>
  <c r="GQ32" i="68"/>
  <c r="HB32" i="68"/>
  <c r="HL32" i="68"/>
  <c r="HW32" i="68"/>
  <c r="IH32" i="68"/>
  <c r="IR32" i="68"/>
  <c r="JC32" i="68"/>
  <c r="JN32" i="68"/>
  <c r="JX32" i="68"/>
  <c r="KI32" i="68"/>
  <c r="KT32" i="68"/>
  <c r="LD32" i="68"/>
  <c r="LO32" i="68"/>
  <c r="LZ32" i="68"/>
  <c r="MJ32" i="68"/>
  <c r="MU32" i="68"/>
  <c r="NF32" i="68"/>
  <c r="NP32" i="68"/>
  <c r="OA32" i="68"/>
  <c r="OL32" i="68"/>
  <c r="OV32" i="68"/>
  <c r="GT32" i="68"/>
  <c r="IJ32" i="68"/>
  <c r="JK32" i="68"/>
  <c r="KF32" i="68"/>
  <c r="KX32" i="68"/>
  <c r="LL32" i="68"/>
  <c r="MA32" i="68"/>
  <c r="MN32" i="68"/>
  <c r="NC32" i="68"/>
  <c r="NR32" i="68"/>
  <c r="OE32" i="68"/>
  <c r="OT32" i="68"/>
  <c r="GX32" i="68"/>
  <c r="HD32" i="68"/>
  <c r="IU32" i="68"/>
  <c r="JR32" i="68"/>
  <c r="KM32" i="68"/>
  <c r="LB32" i="68"/>
  <c r="LP32" i="68"/>
  <c r="MD32" i="68"/>
  <c r="MR32" i="68"/>
  <c r="NG32" i="68"/>
  <c r="NT32" i="68"/>
  <c r="OI32" i="68"/>
  <c r="OX32" i="68"/>
  <c r="FG32" i="68"/>
  <c r="HH32" i="68"/>
  <c r="IV32" i="68"/>
  <c r="JT32" i="68"/>
  <c r="KP32" i="68"/>
  <c r="LC32" i="68"/>
  <c r="LR32" i="68"/>
  <c r="MF32" i="68"/>
  <c r="MT32" i="68"/>
  <c r="NH32" i="68"/>
  <c r="NW32" i="68"/>
  <c r="OJ32" i="68"/>
  <c r="OY32" i="68"/>
  <c r="FR32" i="68"/>
  <c r="HO32" i="68"/>
  <c r="IY32" i="68"/>
  <c r="JV32" i="68"/>
  <c r="KQ32" i="68"/>
  <c r="LF32" i="68"/>
  <c r="LS32" i="68"/>
  <c r="MH32" i="68"/>
  <c r="MV32" i="68"/>
  <c r="NJ32" i="68"/>
  <c r="NX32" i="68"/>
  <c r="OM32" i="68"/>
  <c r="OZ32" i="68"/>
  <c r="GB32" i="68"/>
  <c r="GI32" i="68"/>
  <c r="HZ32" i="68"/>
  <c r="JG32" i="68"/>
  <c r="KB32" i="68"/>
  <c r="KU32" i="68"/>
  <c r="LH32" i="68"/>
  <c r="LW32" i="68"/>
  <c r="ML32" i="68"/>
  <c r="MY32" i="68"/>
  <c r="NN32" i="68"/>
  <c r="OB32" i="68"/>
  <c r="OP32" i="68"/>
  <c r="PD32" i="68"/>
  <c r="GM32" i="68"/>
  <c r="ID32" i="68"/>
  <c r="JJ32" i="68"/>
  <c r="KE32" i="68"/>
  <c r="KV32" i="68"/>
  <c r="LK32" i="68"/>
  <c r="LX32" i="68"/>
  <c r="MM32" i="68"/>
  <c r="NB32" i="68"/>
  <c r="NO32" i="68"/>
  <c r="OD32" i="68"/>
  <c r="OR32" i="68"/>
  <c r="KL32" i="68"/>
  <c r="MQ32" i="68"/>
  <c r="OU32" i="68"/>
  <c r="KR32" i="68"/>
  <c r="MX32" i="68"/>
  <c r="PC32" i="68"/>
  <c r="KZ32" i="68"/>
  <c r="ND32" i="68"/>
  <c r="HS32" i="68"/>
  <c r="LG32" i="68"/>
  <c r="NL32" i="68"/>
  <c r="IN32" i="68"/>
  <c r="LN32" i="68"/>
  <c r="NS32" i="68"/>
  <c r="JF32" i="68"/>
  <c r="LV32" i="68"/>
  <c r="NZ32" i="68"/>
  <c r="JP32" i="68"/>
  <c r="MB32" i="68"/>
  <c r="OH32" i="68"/>
  <c r="KA32" i="68"/>
  <c r="MI32" i="68"/>
  <c r="ON32" i="68"/>
  <c r="N33" i="68"/>
  <c r="M34" i="68" l="1"/>
  <c r="N13" i="42" s="1"/>
  <c r="O12" i="42"/>
  <c r="P12" i="42" s="1"/>
  <c r="LH33" i="68"/>
  <c r="LC33" i="68"/>
  <c r="KX33" i="68"/>
  <c r="MH33" i="68"/>
  <c r="NR33" i="68"/>
  <c r="OV33" i="68"/>
  <c r="BA33" i="68"/>
  <c r="CX33" i="68"/>
  <c r="CQ33" i="68"/>
  <c r="MP33" i="68"/>
  <c r="JK33" i="68"/>
  <c r="GD33" i="68"/>
  <c r="BZ33" i="68"/>
  <c r="NJ33" i="68"/>
  <c r="KD33" i="68"/>
  <c r="GY33" i="68"/>
  <c r="DA33" i="68"/>
  <c r="NQ33" i="68"/>
  <c r="KL33" i="68"/>
  <c r="HG33" i="68"/>
  <c r="DK33" i="68"/>
  <c r="NY33" i="68"/>
  <c r="KU33" i="68"/>
  <c r="HP33" i="68"/>
  <c r="DW33" i="68"/>
  <c r="OO33" i="68"/>
  <c r="LO33" i="68"/>
  <c r="II33" i="68"/>
  <c r="EX33" i="68"/>
  <c r="PC33" i="68"/>
  <c r="MG33" i="68"/>
  <c r="JB33" i="68"/>
  <c r="FS33" i="68"/>
  <c r="BM33" i="68"/>
  <c r="CD33" i="68"/>
  <c r="MU33" i="68"/>
  <c r="JZ33" i="68"/>
  <c r="HE33" i="68"/>
  <c r="DZ33" i="68"/>
  <c r="GJ33" i="68"/>
  <c r="DX33" i="68"/>
  <c r="BL33" i="68"/>
  <c r="LL33" i="68"/>
  <c r="IZ33" i="68"/>
  <c r="GN33" i="68"/>
  <c r="EB33" i="68"/>
  <c r="BP33" i="68"/>
  <c r="JS33" i="68"/>
  <c r="JM33" i="68"/>
  <c r="JI33" i="68"/>
  <c r="KS33" i="68"/>
  <c r="MD33" i="68"/>
  <c r="NN33" i="68"/>
  <c r="OR33" i="68"/>
  <c r="ON33" i="68"/>
  <c r="PB33" i="68"/>
  <c r="MF33" i="68"/>
  <c r="JA33" i="68"/>
  <c r="FR33" i="68"/>
  <c r="BK33" i="68"/>
  <c r="MY33" i="68"/>
  <c r="JT33" i="68"/>
  <c r="GO33" i="68"/>
  <c r="CL33" i="68"/>
  <c r="NG33" i="68"/>
  <c r="KB33" i="68"/>
  <c r="GW33" i="68"/>
  <c r="CW33" i="68"/>
  <c r="NP33" i="68"/>
  <c r="KK33" i="68"/>
  <c r="HF33" i="68"/>
  <c r="DI33" i="68"/>
  <c r="OG33" i="68"/>
  <c r="LE33" i="68"/>
  <c r="HY33" i="68"/>
  <c r="EI33" i="68"/>
  <c r="OU33" i="68"/>
  <c r="LW33" i="68"/>
  <c r="IQ33" i="68"/>
  <c r="FG33" i="68"/>
  <c r="AY33" i="68"/>
  <c r="BS33" i="68"/>
  <c r="ML33" i="68"/>
  <c r="JQ33" i="68"/>
  <c r="GU33" i="68"/>
  <c r="DO33" i="68"/>
  <c r="GB33" i="68"/>
  <c r="DP33" i="68"/>
  <c r="BD33" i="68"/>
  <c r="LD33" i="68"/>
  <c r="IR33" i="68"/>
  <c r="GF33" i="68"/>
  <c r="DT33" i="68"/>
  <c r="BH33" i="68"/>
  <c r="IC33" i="68"/>
  <c r="HX33" i="68"/>
  <c r="HR33" i="68"/>
  <c r="JC33" i="68"/>
  <c r="KM33" i="68"/>
  <c r="LX33" i="68"/>
  <c r="NI33" i="68"/>
  <c r="NC33" i="68"/>
  <c r="OT33" i="68"/>
  <c r="LV33" i="68"/>
  <c r="IP33" i="68"/>
  <c r="FE33" i="68"/>
  <c r="AW33" i="68"/>
  <c r="MO33" i="68"/>
  <c r="JJ33" i="68"/>
  <c r="GC33" i="68"/>
  <c r="BW33" i="68"/>
  <c r="MW33" i="68"/>
  <c r="JR33" i="68"/>
  <c r="GK33" i="68"/>
  <c r="CH33" i="68"/>
  <c r="NF33" i="68"/>
  <c r="KA33" i="68"/>
  <c r="GT33" i="68"/>
  <c r="CU33" i="68"/>
  <c r="NX33" i="68"/>
  <c r="KT33" i="68"/>
  <c r="HO33" i="68"/>
  <c r="DV33" i="68"/>
  <c r="OM33" i="68"/>
  <c r="LM33" i="68"/>
  <c r="IG33" i="68"/>
  <c r="ET33" i="68"/>
  <c r="EP33" i="68"/>
  <c r="BI33" i="68"/>
  <c r="MC33" i="68"/>
  <c r="JG33" i="68"/>
  <c r="GL33" i="68"/>
  <c r="DE33" i="68"/>
  <c r="FT33" i="68"/>
  <c r="DH33" i="68"/>
  <c r="NH33" i="68"/>
  <c r="KV33" i="68"/>
  <c r="IJ33" i="68"/>
  <c r="FX33" i="68"/>
  <c r="DL33" i="68"/>
  <c r="AZ33" i="68"/>
  <c r="GM33" i="68"/>
  <c r="GG33" i="68"/>
  <c r="FZ33" i="68"/>
  <c r="HM33" i="68"/>
  <c r="IW33" i="68"/>
  <c r="KH33" i="68"/>
  <c r="LR33" i="68"/>
  <c r="LN33" i="68"/>
  <c r="OL33" i="68"/>
  <c r="LK33" i="68"/>
  <c r="IE33" i="68"/>
  <c r="ES33" i="68"/>
  <c r="PA33" i="68"/>
  <c r="ME33" i="68"/>
  <c r="IY33" i="68"/>
  <c r="FO33" i="68"/>
  <c r="BJ33" i="68"/>
  <c r="MM33" i="68"/>
  <c r="JF33" i="68"/>
  <c r="FY33" i="68"/>
  <c r="BU33" i="68"/>
  <c r="MV33" i="68"/>
  <c r="JO33" i="68"/>
  <c r="GI33" i="68"/>
  <c r="CG33" i="68"/>
  <c r="NO33" i="68"/>
  <c r="KJ33" i="68"/>
  <c r="HC33" i="68"/>
  <c r="DG33" i="68"/>
  <c r="OE33" i="68"/>
  <c r="LB33" i="68"/>
  <c r="HV33" i="68"/>
  <c r="EG33" i="68"/>
  <c r="EE33" i="68"/>
  <c r="AX33" i="68"/>
  <c r="LS33" i="68"/>
  <c r="IX33" i="68"/>
  <c r="GA33" i="68"/>
  <c r="CT33" i="68"/>
  <c r="FL33" i="68"/>
  <c r="CZ33" i="68"/>
  <c r="MZ33" i="68"/>
  <c r="KN33" i="68"/>
  <c r="IB33" i="68"/>
  <c r="FP33" i="68"/>
  <c r="DD33" i="68"/>
  <c r="EO33" i="68"/>
  <c r="EH33" i="68"/>
  <c r="EA33" i="68"/>
  <c r="FU33" i="68"/>
  <c r="HH33" i="68"/>
  <c r="IS33" i="68"/>
  <c r="KC33" i="68"/>
  <c r="JW33" i="68"/>
  <c r="OD33" i="68"/>
  <c r="KZ33" i="68"/>
  <c r="HU33" i="68"/>
  <c r="ED33" i="68"/>
  <c r="OS33" i="68"/>
  <c r="LU33" i="68"/>
  <c r="IN33" i="68"/>
  <c r="FC33" i="68"/>
  <c r="OY33" i="68"/>
  <c r="MA33" i="68"/>
  <c r="IV33" i="68"/>
  <c r="FM33" i="68"/>
  <c r="BF33" i="68"/>
  <c r="MK33" i="68"/>
  <c r="JE33" i="68"/>
  <c r="FW33" i="68"/>
  <c r="BR33" i="68"/>
  <c r="NE33" i="68"/>
  <c r="JY33" i="68"/>
  <c r="GS33" i="68"/>
  <c r="CS33" i="68"/>
  <c r="NV33" i="68"/>
  <c r="KQ33" i="68"/>
  <c r="HK33" i="68"/>
  <c r="DR33" i="68"/>
  <c r="DU33" i="68"/>
  <c r="OC33" i="68"/>
  <c r="LJ33" i="68"/>
  <c r="IO33" i="68"/>
  <c r="FQ33" i="68"/>
  <c r="CI33" i="68"/>
  <c r="FD33" i="68"/>
  <c r="CR33" i="68"/>
  <c r="MR33" i="68"/>
  <c r="KF33" i="68"/>
  <c r="HT33" i="68"/>
  <c r="FH33" i="68"/>
  <c r="CV33" i="68"/>
  <c r="CK33" i="68"/>
  <c r="CC33" i="68"/>
  <c r="BV33" i="68"/>
  <c r="DS33" i="68"/>
  <c r="FN33" i="68"/>
  <c r="HB33" i="68"/>
  <c r="IM33" i="68"/>
  <c r="IH33" i="68"/>
  <c r="NT33" i="68"/>
  <c r="KP33" i="68"/>
  <c r="HJ33" i="68"/>
  <c r="DQ33" i="68"/>
  <c r="OK33" i="68"/>
  <c r="LI33" i="68"/>
  <c r="ID33" i="68"/>
  <c r="EQ33" i="68"/>
  <c r="OQ33" i="68"/>
  <c r="LQ33" i="68"/>
  <c r="IL33" i="68"/>
  <c r="FA33" i="68"/>
  <c r="OX33" i="68"/>
  <c r="LZ33" i="68"/>
  <c r="IU33" i="68"/>
  <c r="FK33" i="68"/>
  <c r="BE33" i="68"/>
  <c r="MT33" i="68"/>
  <c r="JN33" i="68"/>
  <c r="GH33" i="68"/>
  <c r="CE33" i="68"/>
  <c r="NL33" i="68"/>
  <c r="KG33" i="68"/>
  <c r="HA33" i="68"/>
  <c r="DC33" i="68"/>
  <c r="DJ33" i="68"/>
  <c r="NU33" i="68"/>
  <c r="LA33" i="68"/>
  <c r="IF33" i="68"/>
  <c r="FF33" i="68"/>
  <c r="BY33" i="68"/>
  <c r="EV33" i="68"/>
  <c r="CJ33" i="68"/>
  <c r="MJ33" i="68"/>
  <c r="JX33" i="68"/>
  <c r="HL33" i="68"/>
  <c r="EZ33" i="68"/>
  <c r="CN33" i="68"/>
  <c r="OJ33" i="68"/>
  <c r="OF33" i="68"/>
  <c r="OA33" i="68"/>
  <c r="PD33" i="68"/>
  <c r="BO33" i="68"/>
  <c r="DM33" i="68"/>
  <c r="FI33" i="68"/>
  <c r="GX33" i="68"/>
  <c r="GR33" i="68"/>
  <c r="NK33" i="68"/>
  <c r="KE33" i="68"/>
  <c r="GZ33" i="68"/>
  <c r="DB33" i="68"/>
  <c r="OB33" i="68"/>
  <c r="KY33" i="68"/>
  <c r="HS33" i="68"/>
  <c r="EC33" i="68"/>
  <c r="OI33" i="68"/>
  <c r="LG33" i="68"/>
  <c r="IA33" i="68"/>
  <c r="EM33" i="68"/>
  <c r="OP33" i="68"/>
  <c r="LP33" i="68"/>
  <c r="IK33" i="68"/>
  <c r="EY33" i="68"/>
  <c r="PE33" i="68"/>
  <c r="MI33" i="68"/>
  <c r="JD33" i="68"/>
  <c r="FV33" i="68"/>
  <c r="BQ33" i="68"/>
  <c r="NB33" i="68"/>
  <c r="JV33" i="68"/>
  <c r="GQ33" i="68"/>
  <c r="CP33" i="68"/>
  <c r="CY33" i="68"/>
  <c r="NM33" i="68"/>
  <c r="KR33" i="68"/>
  <c r="HW33" i="68"/>
  <c r="EU33" i="68"/>
  <c r="BN33" i="68"/>
  <c r="EN33" i="68"/>
  <c r="CB33" i="68"/>
  <c r="MB33" i="68"/>
  <c r="JP33" i="68"/>
  <c r="HD33" i="68"/>
  <c r="ER33" i="68"/>
  <c r="CF33" i="68"/>
  <c r="MX33" i="68"/>
  <c r="MS33" i="68"/>
  <c r="MN33" i="68"/>
  <c r="NW33" i="68"/>
  <c r="OZ33" i="68"/>
  <c r="BG33" i="68"/>
  <c r="DF33" i="68"/>
  <c r="FB33" i="68"/>
  <c r="EW33" i="68"/>
  <c r="NA33" i="68"/>
  <c r="JU33" i="68"/>
  <c r="GP33" i="68"/>
  <c r="CM33" i="68"/>
  <c r="NS33" i="68"/>
  <c r="KO33" i="68"/>
  <c r="HI33" i="68"/>
  <c r="DN33" i="68"/>
  <c r="NZ33" i="68"/>
  <c r="KW33" i="68"/>
  <c r="HQ33" i="68"/>
  <c r="DY33" i="68"/>
  <c r="OH33" i="68"/>
  <c r="LF33" i="68"/>
  <c r="HZ33" i="68"/>
  <c r="EL33" i="68"/>
  <c r="OW33" i="68"/>
  <c r="LY33" i="68"/>
  <c r="IT33" i="68"/>
  <c r="FJ33" i="68"/>
  <c r="BB33" i="68"/>
  <c r="MQ33" i="68"/>
  <c r="JL33" i="68"/>
  <c r="GE33" i="68"/>
  <c r="CA33" i="68"/>
  <c r="CO33" i="68"/>
  <c r="ND33" i="68"/>
  <c r="KI33" i="68"/>
  <c r="HN33" i="68"/>
  <c r="EK33" i="68"/>
  <c r="BC33" i="68"/>
  <c r="EF33" i="68"/>
  <c r="BT33" i="68"/>
  <c r="LT33" i="68"/>
  <c r="JH33" i="68"/>
  <c r="GV33" i="68"/>
  <c r="EJ33" i="68"/>
  <c r="BX33" i="68"/>
  <c r="N34" i="68"/>
  <c r="M35" i="68" l="1"/>
  <c r="N14" i="42" s="1"/>
  <c r="O13" i="42"/>
  <c r="P13" i="42" s="1"/>
  <c r="NN34" i="68"/>
  <c r="NC34" i="68"/>
  <c r="MR34" i="68"/>
  <c r="PB34" i="68"/>
  <c r="LT34" i="68"/>
  <c r="IM34" i="68"/>
  <c r="FF34" i="68"/>
  <c r="OP34" i="68"/>
  <c r="LH34" i="68"/>
  <c r="IA34" i="68"/>
  <c r="ET34" i="68"/>
  <c r="IU34" i="68"/>
  <c r="FN34" i="68"/>
  <c r="OX34" i="68"/>
  <c r="LP34" i="68"/>
  <c r="II34" i="68"/>
  <c r="FB34" i="68"/>
  <c r="OA34" i="68"/>
  <c r="KT34" i="68"/>
  <c r="HL34" i="68"/>
  <c r="EE34" i="68"/>
  <c r="ND34" i="68"/>
  <c r="JW34" i="68"/>
  <c r="GP34" i="68"/>
  <c r="CY34" i="68"/>
  <c r="GN34" i="68"/>
  <c r="CU34" i="68"/>
  <c r="MQ34" i="68"/>
  <c r="JJ34" i="68"/>
  <c r="GB34" i="68"/>
  <c r="BK34" i="68"/>
  <c r="NA34" i="68"/>
  <c r="KO34" i="68"/>
  <c r="IC34" i="68"/>
  <c r="FQ34" i="68"/>
  <c r="DE34" i="68"/>
  <c r="DT34" i="68"/>
  <c r="BH34" i="68"/>
  <c r="AX34" i="68"/>
  <c r="MW34" i="68"/>
  <c r="KK34" i="68"/>
  <c r="HY34" i="68"/>
  <c r="FM34" i="68"/>
  <c r="DA34" i="68"/>
  <c r="DH34" i="68"/>
  <c r="DN34" i="68"/>
  <c r="BB34" i="68"/>
  <c r="LW34" i="68"/>
  <c r="LL34" i="68"/>
  <c r="LB34" i="68"/>
  <c r="OQ34" i="68"/>
  <c r="LJ34" i="68"/>
  <c r="IB34" i="68"/>
  <c r="EU34" i="68"/>
  <c r="OE34" i="68"/>
  <c r="KX34" i="68"/>
  <c r="HP34" i="68"/>
  <c r="EI34" i="68"/>
  <c r="IJ34" i="68"/>
  <c r="FC34" i="68"/>
  <c r="OM34" i="68"/>
  <c r="LF34" i="68"/>
  <c r="HX34" i="68"/>
  <c r="EQ34" i="68"/>
  <c r="NP34" i="68"/>
  <c r="KI34" i="68"/>
  <c r="HB34" i="68"/>
  <c r="DS34" i="68"/>
  <c r="MT34" i="68"/>
  <c r="JL34" i="68"/>
  <c r="GE34" i="68"/>
  <c r="BS34" i="68"/>
  <c r="GD34" i="68"/>
  <c r="BO34" i="68"/>
  <c r="MF34" i="68"/>
  <c r="IY34" i="68"/>
  <c r="FR34" i="68"/>
  <c r="PE34" i="68"/>
  <c r="MS34" i="68"/>
  <c r="KG34" i="68"/>
  <c r="HU34" i="68"/>
  <c r="FI34" i="68"/>
  <c r="CW34" i="68"/>
  <c r="DL34" i="68"/>
  <c r="AZ34" i="68"/>
  <c r="PA34" i="68"/>
  <c r="MO34" i="68"/>
  <c r="KC34" i="68"/>
  <c r="HQ34" i="68"/>
  <c r="FE34" i="68"/>
  <c r="CS34" i="68"/>
  <c r="CZ34" i="68"/>
  <c r="DF34" i="68"/>
  <c r="KF34" i="68"/>
  <c r="JV34" i="68"/>
  <c r="OD34" i="68"/>
  <c r="OF34" i="68"/>
  <c r="KY34" i="68"/>
  <c r="HR34" i="68"/>
  <c r="EJ34" i="68"/>
  <c r="NT34" i="68"/>
  <c r="KM34" i="68"/>
  <c r="HF34" i="68"/>
  <c r="DX34" i="68"/>
  <c r="HZ34" i="68"/>
  <c r="ER34" i="68"/>
  <c r="OB34" i="68"/>
  <c r="KU34" i="68"/>
  <c r="HN34" i="68"/>
  <c r="EF34" i="68"/>
  <c r="NF34" i="68"/>
  <c r="JX34" i="68"/>
  <c r="GQ34" i="68"/>
  <c r="DB34" i="68"/>
  <c r="MI34" i="68"/>
  <c r="JB34" i="68"/>
  <c r="FT34" i="68"/>
  <c r="IZ34" i="68"/>
  <c r="FS34" i="68"/>
  <c r="PC34" i="68"/>
  <c r="LV34" i="68"/>
  <c r="IN34" i="68"/>
  <c r="FG34" i="68"/>
  <c r="OW34" i="68"/>
  <c r="MK34" i="68"/>
  <c r="JY34" i="68"/>
  <c r="HM34" i="68"/>
  <c r="FA34" i="68"/>
  <c r="CO34" i="68"/>
  <c r="DD34" i="68"/>
  <c r="CT34" i="68"/>
  <c r="OS34" i="68"/>
  <c r="MG34" i="68"/>
  <c r="JU34" i="68"/>
  <c r="HI34" i="68"/>
  <c r="EW34" i="68"/>
  <c r="CK34" i="68"/>
  <c r="CR34" i="68"/>
  <c r="CX34" i="68"/>
  <c r="OY34" i="68"/>
  <c r="ON34" i="68"/>
  <c r="MM34" i="68"/>
  <c r="NV34" i="68"/>
  <c r="KN34" i="68"/>
  <c r="HG34" i="68"/>
  <c r="DZ34" i="68"/>
  <c r="NJ34" i="68"/>
  <c r="KB34" i="68"/>
  <c r="GU34" i="68"/>
  <c r="DJ34" i="68"/>
  <c r="HO34" i="68"/>
  <c r="EH34" i="68"/>
  <c r="NR34" i="68"/>
  <c r="KJ34" i="68"/>
  <c r="HC34" i="68"/>
  <c r="DV34" i="68"/>
  <c r="MU34" i="68"/>
  <c r="JN34" i="68"/>
  <c r="GF34" i="68"/>
  <c r="BW34" i="68"/>
  <c r="LX34" i="68"/>
  <c r="IQ34" i="68"/>
  <c r="FJ34" i="68"/>
  <c r="IP34" i="68"/>
  <c r="FH34" i="68"/>
  <c r="OR34" i="68"/>
  <c r="LK34" i="68"/>
  <c r="ID34" i="68"/>
  <c r="EV34" i="68"/>
  <c r="OO34" i="68"/>
  <c r="MC34" i="68"/>
  <c r="JQ34" i="68"/>
  <c r="HE34" i="68"/>
  <c r="ES34" i="68"/>
  <c r="CG34" i="68"/>
  <c r="CV34" i="68"/>
  <c r="CL34" i="68"/>
  <c r="OK34" i="68"/>
  <c r="LY34" i="68"/>
  <c r="JM34" i="68"/>
  <c r="HA34" i="68"/>
  <c r="EO34" i="68"/>
  <c r="CC34" i="68"/>
  <c r="CJ34" i="68"/>
  <c r="CP34" i="68"/>
  <c r="NS34" i="68"/>
  <c r="NH34" i="68"/>
  <c r="MX34" i="68"/>
  <c r="KV34" i="68"/>
  <c r="NK34" i="68"/>
  <c r="KD34" i="68"/>
  <c r="GV34" i="68"/>
  <c r="DK34" i="68"/>
  <c r="MY34" i="68"/>
  <c r="JR34" i="68"/>
  <c r="GJ34" i="68"/>
  <c r="CI34" i="68"/>
  <c r="HD34" i="68"/>
  <c r="DW34" i="68"/>
  <c r="NG34" i="68"/>
  <c r="JZ34" i="68"/>
  <c r="GR34" i="68"/>
  <c r="DC34" i="68"/>
  <c r="MJ34" i="68"/>
  <c r="JC34" i="68"/>
  <c r="FV34" i="68"/>
  <c r="OU34" i="68"/>
  <c r="LN34" i="68"/>
  <c r="IF34" i="68"/>
  <c r="EY34" i="68"/>
  <c r="IE34" i="68"/>
  <c r="EX34" i="68"/>
  <c r="OH34" i="68"/>
  <c r="KZ34" i="68"/>
  <c r="HS34" i="68"/>
  <c r="EL34" i="68"/>
  <c r="OG34" i="68"/>
  <c r="LU34" i="68"/>
  <c r="JI34" i="68"/>
  <c r="GW34" i="68"/>
  <c r="EK34" i="68"/>
  <c r="BY34" i="68"/>
  <c r="CN34" i="68"/>
  <c r="CD34" i="68"/>
  <c r="OC34" i="68"/>
  <c r="LQ34" i="68"/>
  <c r="JE34" i="68"/>
  <c r="GS34" i="68"/>
  <c r="EG34" i="68"/>
  <c r="BU34" i="68"/>
  <c r="CB34" i="68"/>
  <c r="CH34" i="68"/>
  <c r="MB34" i="68"/>
  <c r="LR34" i="68"/>
  <c r="LG34" i="68"/>
  <c r="NX34" i="68"/>
  <c r="MZ34" i="68"/>
  <c r="JS34" i="68"/>
  <c r="GL34" i="68"/>
  <c r="CM34" i="68"/>
  <c r="MN34" i="68"/>
  <c r="JG34" i="68"/>
  <c r="FZ34" i="68"/>
  <c r="BC34" i="68"/>
  <c r="GT34" i="68"/>
  <c r="DG34" i="68"/>
  <c r="MV34" i="68"/>
  <c r="JO34" i="68"/>
  <c r="GH34" i="68"/>
  <c r="CA34" i="68"/>
  <c r="LZ34" i="68"/>
  <c r="IR34" i="68"/>
  <c r="FK34" i="68"/>
  <c r="OJ34" i="68"/>
  <c r="LC34" i="68"/>
  <c r="HV34" i="68"/>
  <c r="EN34" i="68"/>
  <c r="HT34" i="68"/>
  <c r="EM34" i="68"/>
  <c r="NW34" i="68"/>
  <c r="KP34" i="68"/>
  <c r="HH34" i="68"/>
  <c r="EA34" i="68"/>
  <c r="NY34" i="68"/>
  <c r="LM34" i="68"/>
  <c r="JA34" i="68"/>
  <c r="GO34" i="68"/>
  <c r="EC34" i="68"/>
  <c r="BQ34" i="68"/>
  <c r="CF34" i="68"/>
  <c r="BV34" i="68"/>
  <c r="NU34" i="68"/>
  <c r="LI34" i="68"/>
  <c r="IW34" i="68"/>
  <c r="GK34" i="68"/>
  <c r="DY34" i="68"/>
  <c r="BM34" i="68"/>
  <c r="BT34" i="68"/>
  <c r="BZ34" i="68"/>
  <c r="KL34" i="68"/>
  <c r="KA34" i="68"/>
  <c r="JK34" i="68"/>
  <c r="MH34" i="68"/>
  <c r="MP34" i="68"/>
  <c r="JH34" i="68"/>
  <c r="GA34" i="68"/>
  <c r="BG34" i="68"/>
  <c r="MD34" i="68"/>
  <c r="IV34" i="68"/>
  <c r="FO34" i="68"/>
  <c r="JP34" i="68"/>
  <c r="GI34" i="68"/>
  <c r="CE34" i="68"/>
  <c r="ML34" i="68"/>
  <c r="JD34" i="68"/>
  <c r="FW34" i="68"/>
  <c r="OV34" i="68"/>
  <c r="LO34" i="68"/>
  <c r="IH34" i="68"/>
  <c r="EZ34" i="68"/>
  <c r="NZ34" i="68"/>
  <c r="KR34" i="68"/>
  <c r="HK34" i="68"/>
  <c r="ED34" i="68"/>
  <c r="HJ34" i="68"/>
  <c r="EB34" i="68"/>
  <c r="NL34" i="68"/>
  <c r="KE34" i="68"/>
  <c r="GX34" i="68"/>
  <c r="DO34" i="68"/>
  <c r="NQ34" i="68"/>
  <c r="LE34" i="68"/>
  <c r="IS34" i="68"/>
  <c r="GG34" i="68"/>
  <c r="DU34" i="68"/>
  <c r="BI34" i="68"/>
  <c r="BX34" i="68"/>
  <c r="BN34" i="68"/>
  <c r="NM34" i="68"/>
  <c r="LA34" i="68"/>
  <c r="IO34" i="68"/>
  <c r="GC34" i="68"/>
  <c r="DQ34" i="68"/>
  <c r="BE34" i="68"/>
  <c r="BL34" i="68"/>
  <c r="BR34" i="68"/>
  <c r="PD34" i="68"/>
  <c r="OT34" i="68"/>
  <c r="OI34" i="68"/>
  <c r="KQ34" i="68"/>
  <c r="ME34" i="68"/>
  <c r="IX34" i="68"/>
  <c r="FP34" i="68"/>
  <c r="OZ34" i="68"/>
  <c r="LS34" i="68"/>
  <c r="IL34" i="68"/>
  <c r="FD34" i="68"/>
  <c r="JF34" i="68"/>
  <c r="FX34" i="68"/>
  <c r="AY34" i="68"/>
  <c r="MA34" i="68"/>
  <c r="IT34" i="68"/>
  <c r="FL34" i="68"/>
  <c r="OL34" i="68"/>
  <c r="LD34" i="68"/>
  <c r="HW34" i="68"/>
  <c r="EP34" i="68"/>
  <c r="NO34" i="68"/>
  <c r="KH34" i="68"/>
  <c r="GZ34" i="68"/>
  <c r="DR34" i="68"/>
  <c r="GY34" i="68"/>
  <c r="DP34" i="68"/>
  <c r="NB34" i="68"/>
  <c r="JT34" i="68"/>
  <c r="GM34" i="68"/>
  <c r="CQ34" i="68"/>
  <c r="NI34" i="68"/>
  <c r="KW34" i="68"/>
  <c r="IK34" i="68"/>
  <c r="FY34" i="68"/>
  <c r="DM34" i="68"/>
  <c r="BA34" i="68"/>
  <c r="BP34" i="68"/>
  <c r="BF34" i="68"/>
  <c r="NE34" i="68"/>
  <c r="KS34" i="68"/>
  <c r="IG34" i="68"/>
  <c r="FU34" i="68"/>
  <c r="DI34" i="68"/>
  <c r="AW34" i="68"/>
  <c r="BD34" i="68"/>
  <c r="BJ34" i="68"/>
  <c r="N35" i="68"/>
  <c r="BH35" i="68" l="1"/>
  <c r="O14" i="42"/>
  <c r="P14" i="42" s="1"/>
  <c r="HO35" i="68"/>
  <c r="JA35" i="68"/>
  <c r="IU35" i="68"/>
  <c r="KG35" i="68"/>
  <c r="LR35" i="68"/>
  <c r="NC35" i="68"/>
  <c r="OO35" i="68"/>
  <c r="BK35" i="68"/>
  <c r="CW35" i="68"/>
  <c r="MP35" i="68"/>
  <c r="JI35" i="68"/>
  <c r="GA35" i="68"/>
  <c r="CT35" i="68"/>
  <c r="NU35" i="68"/>
  <c r="KM35" i="68"/>
  <c r="HF35" i="68"/>
  <c r="DY35" i="68"/>
  <c r="OX35" i="68"/>
  <c r="LQ35" i="68"/>
  <c r="II35" i="68"/>
  <c r="FB35" i="68"/>
  <c r="BU35" i="68"/>
  <c r="MU35" i="68"/>
  <c r="JN35" i="68"/>
  <c r="GG35" i="68"/>
  <c r="CY35" i="68"/>
  <c r="NZ35" i="68"/>
  <c r="KS35" i="68"/>
  <c r="HK35" i="68"/>
  <c r="ED35" i="68"/>
  <c r="AW35" i="68"/>
  <c r="MG35" i="68"/>
  <c r="IY35" i="68"/>
  <c r="FR35" i="68"/>
  <c r="CK35" i="68"/>
  <c r="NT35" i="68"/>
  <c r="LH35" i="68"/>
  <c r="IV35" i="68"/>
  <c r="GJ35" i="68"/>
  <c r="DX35" i="68"/>
  <c r="BL35" i="68"/>
  <c r="NH35" i="68"/>
  <c r="KV35" i="68"/>
  <c r="IJ35" i="68"/>
  <c r="FX35" i="68"/>
  <c r="DL35" i="68"/>
  <c r="AZ35" i="68"/>
  <c r="FY35" i="68"/>
  <c r="HJ35" i="68"/>
  <c r="HE35" i="68"/>
  <c r="IP35" i="68"/>
  <c r="KA35" i="68"/>
  <c r="LM35" i="68"/>
  <c r="MX35" i="68"/>
  <c r="OI35" i="68"/>
  <c r="BF35" i="68"/>
  <c r="ME35" i="68"/>
  <c r="IX35" i="68"/>
  <c r="FQ35" i="68"/>
  <c r="CI35" i="68"/>
  <c r="NJ35" i="68"/>
  <c r="KC35" i="68"/>
  <c r="GU35" i="68"/>
  <c r="DN35" i="68"/>
  <c r="OM35" i="68"/>
  <c r="LF35" i="68"/>
  <c r="HY35" i="68"/>
  <c r="EQ35" i="68"/>
  <c r="BJ35" i="68"/>
  <c r="MK35" i="68"/>
  <c r="JC35" i="68"/>
  <c r="FV35" i="68"/>
  <c r="CO35" i="68"/>
  <c r="NO35" i="68"/>
  <c r="KH35" i="68"/>
  <c r="HA35" i="68"/>
  <c r="DS35" i="68"/>
  <c r="PC35" i="68"/>
  <c r="LV35" i="68"/>
  <c r="IO35" i="68"/>
  <c r="FG35" i="68"/>
  <c r="BZ35" i="68"/>
  <c r="NL35" i="68"/>
  <c r="KZ35" i="68"/>
  <c r="IN35" i="68"/>
  <c r="GB35" i="68"/>
  <c r="DP35" i="68"/>
  <c r="BD35" i="68"/>
  <c r="MZ35" i="68"/>
  <c r="KN35" i="68"/>
  <c r="IB35" i="68"/>
  <c r="FP35" i="68"/>
  <c r="DD35" i="68"/>
  <c r="EH35" i="68"/>
  <c r="FS35" i="68"/>
  <c r="FN35" i="68"/>
  <c r="GY35" i="68"/>
  <c r="IK35" i="68"/>
  <c r="JV35" i="68"/>
  <c r="LG35" i="68"/>
  <c r="MS35" i="68"/>
  <c r="PB35" i="68"/>
  <c r="LU35" i="68"/>
  <c r="IM35" i="68"/>
  <c r="FF35" i="68"/>
  <c r="BY35" i="68"/>
  <c r="MY35" i="68"/>
  <c r="JR35" i="68"/>
  <c r="GK35" i="68"/>
  <c r="DC35" i="68"/>
  <c r="OC35" i="68"/>
  <c r="KU35" i="68"/>
  <c r="HN35" i="68"/>
  <c r="EG35" i="68"/>
  <c r="AY35" i="68"/>
  <c r="LZ35" i="68"/>
  <c r="IS35" i="68"/>
  <c r="FK35" i="68"/>
  <c r="CD35" i="68"/>
  <c r="NE35" i="68"/>
  <c r="JW35" i="68"/>
  <c r="GP35" i="68"/>
  <c r="DI35" i="68"/>
  <c r="OS35" i="68"/>
  <c r="LK35" i="68"/>
  <c r="ID35" i="68"/>
  <c r="EW35" i="68"/>
  <c r="BO35" i="68"/>
  <c r="ND35" i="68"/>
  <c r="KR35" i="68"/>
  <c r="IF35" i="68"/>
  <c r="FT35" i="68"/>
  <c r="DH35" i="68"/>
  <c r="PD35" i="68"/>
  <c r="MR35" i="68"/>
  <c r="KF35" i="68"/>
  <c r="HT35" i="68"/>
  <c r="FH35" i="68"/>
  <c r="CV35" i="68"/>
  <c r="CQ35" i="68"/>
  <c r="EC35" i="68"/>
  <c r="DW35" i="68"/>
  <c r="FI35" i="68"/>
  <c r="GT35" i="68"/>
  <c r="IE35" i="68"/>
  <c r="JQ35" i="68"/>
  <c r="LB35" i="68"/>
  <c r="OQ35" i="68"/>
  <c r="LJ35" i="68"/>
  <c r="IC35" i="68"/>
  <c r="EU35" i="68"/>
  <c r="BN35" i="68"/>
  <c r="MO35" i="68"/>
  <c r="JG35" i="68"/>
  <c r="FZ35" i="68"/>
  <c r="CS35" i="68"/>
  <c r="NR35" i="68"/>
  <c r="KK35" i="68"/>
  <c r="HC35" i="68"/>
  <c r="DV35" i="68"/>
  <c r="OW35" i="68"/>
  <c r="LO35" i="68"/>
  <c r="IH35" i="68"/>
  <c r="FA35" i="68"/>
  <c r="BS35" i="68"/>
  <c r="MT35" i="68"/>
  <c r="JM35" i="68"/>
  <c r="GE35" i="68"/>
  <c r="CX35" i="68"/>
  <c r="OH35" i="68"/>
  <c r="LA35" i="68"/>
  <c r="HS35" i="68"/>
  <c r="EL35" i="68"/>
  <c r="BE35" i="68"/>
  <c r="MV35" i="68"/>
  <c r="KJ35" i="68"/>
  <c r="HX35" i="68"/>
  <c r="FL35" i="68"/>
  <c r="CZ35" i="68"/>
  <c r="OV35" i="68"/>
  <c r="MJ35" i="68"/>
  <c r="JX35" i="68"/>
  <c r="HL35" i="68"/>
  <c r="EZ35" i="68"/>
  <c r="CN35" i="68"/>
  <c r="OD35" i="68"/>
  <c r="BA35" i="68"/>
  <c r="CL35" i="68"/>
  <c r="CG35" i="68"/>
  <c r="DR35" i="68"/>
  <c r="FC35" i="68"/>
  <c r="GO35" i="68"/>
  <c r="HZ35" i="68"/>
  <c r="JK35" i="68"/>
  <c r="OG35" i="68"/>
  <c r="KY35" i="68"/>
  <c r="HR35" i="68"/>
  <c r="EK35" i="68"/>
  <c r="BC35" i="68"/>
  <c r="MD35" i="68"/>
  <c r="IW35" i="68"/>
  <c r="FO35" i="68"/>
  <c r="CH35" i="68"/>
  <c r="NG35" i="68"/>
  <c r="JZ35" i="68"/>
  <c r="GS35" i="68"/>
  <c r="DK35" i="68"/>
  <c r="OL35" i="68"/>
  <c r="LE35" i="68"/>
  <c r="HW35" i="68"/>
  <c r="EP35" i="68"/>
  <c r="BI35" i="68"/>
  <c r="MI35" i="68"/>
  <c r="JB35" i="68"/>
  <c r="FU35" i="68"/>
  <c r="CM35" i="68"/>
  <c r="NW35" i="68"/>
  <c r="KP35" i="68"/>
  <c r="HI35" i="68"/>
  <c r="EA35" i="68"/>
  <c r="OZ35" i="68"/>
  <c r="MN35" i="68"/>
  <c r="KB35" i="68"/>
  <c r="HP35" i="68"/>
  <c r="FD35" i="68"/>
  <c r="CR35" i="68"/>
  <c r="ON35" i="68"/>
  <c r="MB35" i="68"/>
  <c r="JP35" i="68"/>
  <c r="HD35" i="68"/>
  <c r="ER35" i="68"/>
  <c r="CF35" i="68"/>
  <c r="MM35" i="68"/>
  <c r="NY35" i="68"/>
  <c r="NS35" i="68"/>
  <c r="PE35" i="68"/>
  <c r="CA35" i="68"/>
  <c r="DM35" i="68"/>
  <c r="EX35" i="68"/>
  <c r="GI35" i="68"/>
  <c r="HU35" i="68"/>
  <c r="NV35" i="68"/>
  <c r="KO35" i="68"/>
  <c r="HG35" i="68"/>
  <c r="DZ35" i="68"/>
  <c r="PA35" i="68"/>
  <c r="LS35" i="68"/>
  <c r="IL35" i="68"/>
  <c r="FE35" i="68"/>
  <c r="BW35" i="68"/>
  <c r="MW35" i="68"/>
  <c r="JO35" i="68"/>
  <c r="GH35" i="68"/>
  <c r="DA35" i="68"/>
  <c r="OA35" i="68"/>
  <c r="KT35" i="68"/>
  <c r="HM35" i="68"/>
  <c r="EE35" i="68"/>
  <c r="AX35" i="68"/>
  <c r="LY35" i="68"/>
  <c r="IQ35" i="68"/>
  <c r="FJ35" i="68"/>
  <c r="CC35" i="68"/>
  <c r="NM35" i="68"/>
  <c r="KE35" i="68"/>
  <c r="GX35" i="68"/>
  <c r="DQ35" i="68"/>
  <c r="OR35" i="68"/>
  <c r="MF35" i="68"/>
  <c r="JT35" i="68"/>
  <c r="HH35" i="68"/>
  <c r="EV35" i="68"/>
  <c r="CJ35" i="68"/>
  <c r="OF35" i="68"/>
  <c r="LT35" i="68"/>
  <c r="JH35" i="68"/>
  <c r="GV35" i="68"/>
  <c r="EJ35" i="68"/>
  <c r="BX35" i="68"/>
  <c r="KW35" i="68"/>
  <c r="MH35" i="68"/>
  <c r="MC35" i="68"/>
  <c r="NN35" i="68"/>
  <c r="OY35" i="68"/>
  <c r="BV35" i="68"/>
  <c r="DG35" i="68"/>
  <c r="ES35" i="68"/>
  <c r="GD35" i="68"/>
  <c r="NK35" i="68"/>
  <c r="KD35" i="68"/>
  <c r="GW35" i="68"/>
  <c r="DO35" i="68"/>
  <c r="OP35" i="68"/>
  <c r="LI35" i="68"/>
  <c r="IA35" i="68"/>
  <c r="ET35" i="68"/>
  <c r="BM35" i="68"/>
  <c r="ML35" i="68"/>
  <c r="JE35" i="68"/>
  <c r="FW35" i="68"/>
  <c r="CP35" i="68"/>
  <c r="NQ35" i="68"/>
  <c r="KI35" i="68"/>
  <c r="HB35" i="68"/>
  <c r="DU35" i="68"/>
  <c r="OU35" i="68"/>
  <c r="LN35" i="68"/>
  <c r="IG35" i="68"/>
  <c r="EY35" i="68"/>
  <c r="BR35" i="68"/>
  <c r="NB35" i="68"/>
  <c r="JU35" i="68"/>
  <c r="GM35" i="68"/>
  <c r="DF35" i="68"/>
  <c r="OJ35" i="68"/>
  <c r="LX35" i="68"/>
  <c r="JL35" i="68"/>
  <c r="GZ35" i="68"/>
  <c r="EN35" i="68"/>
  <c r="CB35" i="68"/>
  <c r="NX35" i="68"/>
  <c r="LL35" i="68"/>
  <c r="IZ35" i="68"/>
  <c r="GN35" i="68"/>
  <c r="EB35" i="68"/>
  <c r="BP35" i="68"/>
  <c r="JF35" i="68"/>
  <c r="KQ35" i="68"/>
  <c r="KL35" i="68"/>
  <c r="LW35" i="68"/>
  <c r="NI35" i="68"/>
  <c r="OT35" i="68"/>
  <c r="BQ35" i="68"/>
  <c r="DB35" i="68"/>
  <c r="EM35" i="68"/>
  <c r="NA35" i="68"/>
  <c r="JS35" i="68"/>
  <c r="GL35" i="68"/>
  <c r="DE35" i="68"/>
  <c r="OE35" i="68"/>
  <c r="KX35" i="68"/>
  <c r="HQ35" i="68"/>
  <c r="EI35" i="68"/>
  <c r="BB35" i="68"/>
  <c r="MA35" i="68"/>
  <c r="IT35" i="68"/>
  <c r="FM35" i="68"/>
  <c r="CE35" i="68"/>
  <c r="NF35" i="68"/>
  <c r="JY35" i="68"/>
  <c r="GQ35" i="68"/>
  <c r="DJ35" i="68"/>
  <c r="OK35" i="68"/>
  <c r="LC35" i="68"/>
  <c r="HV35" i="68"/>
  <c r="EO35" i="68"/>
  <c r="BG35" i="68"/>
  <c r="MQ35" i="68"/>
  <c r="JJ35" i="68"/>
  <c r="GC35" i="68"/>
  <c r="CU35" i="68"/>
  <c r="OB35" i="68"/>
  <c r="LP35" i="68"/>
  <c r="JD35" i="68"/>
  <c r="GR35" i="68"/>
  <c r="EF35" i="68"/>
  <c r="BT35" i="68"/>
  <c r="NP35" i="68"/>
  <c r="LD35" i="68"/>
  <c r="IR35" i="68"/>
  <c r="GF35" i="68"/>
  <c r="DT35" i="68"/>
  <c r="M37" i="68"/>
  <c r="N30" i="42" s="1"/>
  <c r="N36" i="68"/>
  <c r="O15" i="42" s="1"/>
  <c r="P15" i="42" s="1"/>
  <c r="CQ36" i="68" l="1"/>
  <c r="FC36" i="68"/>
  <c r="HO36" i="68"/>
  <c r="KA36" i="68"/>
  <c r="MM36" i="68"/>
  <c r="OY36" i="68"/>
  <c r="DC36" i="68"/>
  <c r="FO36" i="68"/>
  <c r="IA36" i="68"/>
  <c r="BE36" i="68"/>
  <c r="AW36" i="68"/>
  <c r="ED36" i="68"/>
  <c r="DU36" i="68"/>
  <c r="HB36" i="68"/>
  <c r="KJ36" i="68"/>
  <c r="NE36" i="68"/>
  <c r="BU36" i="68"/>
  <c r="DN36" i="68"/>
  <c r="CJ36" i="68"/>
  <c r="FQ36" i="68"/>
  <c r="IX36" i="68"/>
  <c r="LY36" i="68"/>
  <c r="OT36" i="68"/>
  <c r="GO36" i="68"/>
  <c r="KV36" i="68"/>
  <c r="OP36" i="68"/>
  <c r="GP36" i="68"/>
  <c r="KX36" i="68"/>
  <c r="OR36" i="68"/>
  <c r="GS36" i="68"/>
  <c r="KZ36" i="68"/>
  <c r="OS36" i="68"/>
  <c r="GT36" i="68"/>
  <c r="LA36" i="68"/>
  <c r="OU36" i="68"/>
  <c r="HJ36" i="68"/>
  <c r="LN36" i="68"/>
  <c r="BA36" i="68"/>
  <c r="HL36" i="68"/>
  <c r="LQ36" i="68"/>
  <c r="BF36" i="68"/>
  <c r="HN36" i="68"/>
  <c r="LR36" i="68"/>
  <c r="BL36" i="68"/>
  <c r="HP36" i="68"/>
  <c r="LS36" i="68"/>
  <c r="CY36" i="68"/>
  <c r="FK36" i="68"/>
  <c r="HW36" i="68"/>
  <c r="KI36" i="68"/>
  <c r="MU36" i="68"/>
  <c r="AY36" i="68"/>
  <c r="DK36" i="68"/>
  <c r="FW36" i="68"/>
  <c r="II36" i="68"/>
  <c r="BP36" i="68"/>
  <c r="BH36" i="68"/>
  <c r="AX36" i="68"/>
  <c r="EF36" i="68"/>
  <c r="HM36" i="68"/>
  <c r="KS36" i="68"/>
  <c r="NN36" i="68"/>
  <c r="CF36" i="68"/>
  <c r="DY36" i="68"/>
  <c r="CT36" i="68"/>
  <c r="GB36" i="68"/>
  <c r="JI36" i="68"/>
  <c r="MH36" i="68"/>
  <c r="PC36" i="68"/>
  <c r="HD36" i="68"/>
  <c r="LI36" i="68"/>
  <c r="PB36" i="68"/>
  <c r="HE36" i="68"/>
  <c r="LJ36" i="68"/>
  <c r="PD36" i="68"/>
  <c r="HF36" i="68"/>
  <c r="LL36" i="68"/>
  <c r="PE36" i="68"/>
  <c r="HI36" i="68"/>
  <c r="LM36" i="68"/>
  <c r="CL36" i="68"/>
  <c r="HY36" i="68"/>
  <c r="MA36" i="68"/>
  <c r="CP36" i="68"/>
  <c r="HZ36" i="68"/>
  <c r="MB36" i="68"/>
  <c r="CR36" i="68"/>
  <c r="IB36" i="68"/>
  <c r="MD36" i="68"/>
  <c r="CW36" i="68"/>
  <c r="ID36" i="68"/>
  <c r="MF36" i="68"/>
  <c r="DG36" i="68"/>
  <c r="FS36" i="68"/>
  <c r="IE36" i="68"/>
  <c r="KQ36" i="68"/>
  <c r="NC36" i="68"/>
  <c r="BG36" i="68"/>
  <c r="DS36" i="68"/>
  <c r="GE36" i="68"/>
  <c r="IQ36" i="68"/>
  <c r="BZ36" i="68"/>
  <c r="BR36" i="68"/>
  <c r="BI36" i="68"/>
  <c r="EP36" i="68"/>
  <c r="HX36" i="68"/>
  <c r="LB36" i="68"/>
  <c r="NW36" i="68"/>
  <c r="BB36" i="68"/>
  <c r="EJ36" i="68"/>
  <c r="DE36" i="68"/>
  <c r="GL36" i="68"/>
  <c r="JT36" i="68"/>
  <c r="MQ36" i="68"/>
  <c r="BQ36" i="68"/>
  <c r="HQ36" i="68"/>
  <c r="LU36" i="68"/>
  <c r="BV36" i="68"/>
  <c r="HT36" i="68"/>
  <c r="LV36" i="68"/>
  <c r="CB36" i="68"/>
  <c r="HU36" i="68"/>
  <c r="LX36" i="68"/>
  <c r="CG36" i="68"/>
  <c r="HV36" i="68"/>
  <c r="LZ36" i="68"/>
  <c r="DM36" i="68"/>
  <c r="IL36" i="68"/>
  <c r="MN36" i="68"/>
  <c r="DR36" i="68"/>
  <c r="IO36" i="68"/>
  <c r="MO36" i="68"/>
  <c r="DV36" i="68"/>
  <c r="IP36" i="68"/>
  <c r="MP36" i="68"/>
  <c r="DX36" i="68"/>
  <c r="IR36" i="68"/>
  <c r="MR36" i="68"/>
  <c r="BC36" i="68"/>
  <c r="DO36" i="68"/>
  <c r="GA36" i="68"/>
  <c r="IM36" i="68"/>
  <c r="KY36" i="68"/>
  <c r="NK36" i="68"/>
  <c r="BO36" i="68"/>
  <c r="EA36" i="68"/>
  <c r="GM36" i="68"/>
  <c r="IY36" i="68"/>
  <c r="CK36" i="68"/>
  <c r="CC36" i="68"/>
  <c r="BT36" i="68"/>
  <c r="FA36" i="68"/>
  <c r="IH36" i="68"/>
  <c r="LK36" i="68"/>
  <c r="OF36" i="68"/>
  <c r="BM36" i="68"/>
  <c r="ET36" i="68"/>
  <c r="DP36" i="68"/>
  <c r="GW36" i="68"/>
  <c r="KD36" i="68"/>
  <c r="MZ36" i="68"/>
  <c r="DA36" i="68"/>
  <c r="IF36" i="68"/>
  <c r="MG36" i="68"/>
  <c r="DB36" i="68"/>
  <c r="IG36" i="68"/>
  <c r="MI36" i="68"/>
  <c r="DH36" i="68"/>
  <c r="IJ36" i="68"/>
  <c r="MJ36" i="68"/>
  <c r="DL36" i="68"/>
  <c r="IK36" i="68"/>
  <c r="MK36" i="68"/>
  <c r="EN36" i="68"/>
  <c r="JA36" i="68"/>
  <c r="MY36" i="68"/>
  <c r="EO36" i="68"/>
  <c r="JB36" i="68"/>
  <c r="NA36" i="68"/>
  <c r="ER36" i="68"/>
  <c r="JE36" i="68"/>
  <c r="NB36" i="68"/>
  <c r="ES36" i="68"/>
  <c r="JF36" i="68"/>
  <c r="ND36" i="68"/>
  <c r="BK36" i="68"/>
  <c r="DW36" i="68"/>
  <c r="GI36" i="68"/>
  <c r="IU36" i="68"/>
  <c r="LG36" i="68"/>
  <c r="NS36" i="68"/>
  <c r="BW36" i="68"/>
  <c r="EI36" i="68"/>
  <c r="GU36" i="68"/>
  <c r="JG36" i="68"/>
  <c r="CV36" i="68"/>
  <c r="CN36" i="68"/>
  <c r="CD36" i="68"/>
  <c r="FL36" i="68"/>
  <c r="IS36" i="68"/>
  <c r="LT36" i="68"/>
  <c r="OO36" i="68"/>
  <c r="BX36" i="68"/>
  <c r="FE36" i="68"/>
  <c r="DZ36" i="68"/>
  <c r="HH36" i="68"/>
  <c r="KN36" i="68"/>
  <c r="NI36" i="68"/>
  <c r="EC36" i="68"/>
  <c r="IT36" i="68"/>
  <c r="MS36" i="68"/>
  <c r="EG36" i="68"/>
  <c r="IV36" i="68"/>
  <c r="MT36" i="68"/>
  <c r="EH36" i="68"/>
  <c r="IW36" i="68"/>
  <c r="MW36" i="68"/>
  <c r="EL36" i="68"/>
  <c r="IZ36" i="68"/>
  <c r="MX36" i="68"/>
  <c r="FD36" i="68"/>
  <c r="JP36" i="68"/>
  <c r="NL36" i="68"/>
  <c r="FH36" i="68"/>
  <c r="JQ36" i="68"/>
  <c r="NM36" i="68"/>
  <c r="FI36" i="68"/>
  <c r="JR36" i="68"/>
  <c r="NO36" i="68"/>
  <c r="FJ36" i="68"/>
  <c r="JU36" i="68"/>
  <c r="NP36" i="68"/>
  <c r="BS36" i="68"/>
  <c r="EE36" i="68"/>
  <c r="GQ36" i="68"/>
  <c r="JC36" i="68"/>
  <c r="LO36" i="68"/>
  <c r="OA36" i="68"/>
  <c r="CE36" i="68"/>
  <c r="EQ36" i="68"/>
  <c r="HC36" i="68"/>
  <c r="JO36" i="68"/>
  <c r="DF36" i="68"/>
  <c r="CX36" i="68"/>
  <c r="CO36" i="68"/>
  <c r="FV36" i="68"/>
  <c r="JD36" i="68"/>
  <c r="MC36" i="68"/>
  <c r="OX36" i="68"/>
  <c r="CH36" i="68"/>
  <c r="BD36" i="68"/>
  <c r="EK36" i="68"/>
  <c r="HR36" i="68"/>
  <c r="KW36" i="68"/>
  <c r="NR36" i="68"/>
  <c r="EW36" i="68"/>
  <c r="JH36" i="68"/>
  <c r="NF36" i="68"/>
  <c r="EX36" i="68"/>
  <c r="JJ36" i="68"/>
  <c r="NG36" i="68"/>
  <c r="EZ36" i="68"/>
  <c r="JL36" i="68"/>
  <c r="NH36" i="68"/>
  <c r="FB36" i="68"/>
  <c r="JM36" i="68"/>
  <c r="NJ36" i="68"/>
  <c r="FT36" i="68"/>
  <c r="KC36" i="68"/>
  <c r="NX36" i="68"/>
  <c r="FU36" i="68"/>
  <c r="KF36" i="68"/>
  <c r="NY36" i="68"/>
  <c r="FX36" i="68"/>
  <c r="KG36" i="68"/>
  <c r="NZ36" i="68"/>
  <c r="FY36" i="68"/>
  <c r="KH36" i="68"/>
  <c r="OC36" i="68"/>
  <c r="CA36" i="68"/>
  <c r="EM36" i="68"/>
  <c r="GY36" i="68"/>
  <c r="JK36" i="68"/>
  <c r="LW36" i="68"/>
  <c r="OI36" i="68"/>
  <c r="CM36" i="68"/>
  <c r="EY36" i="68"/>
  <c r="HK36" i="68"/>
  <c r="JW36" i="68"/>
  <c r="DQ36" i="68"/>
  <c r="DI36" i="68"/>
  <c r="CZ36" i="68"/>
  <c r="GG36" i="68"/>
  <c r="JN36" i="68"/>
  <c r="ML36" i="68"/>
  <c r="AZ36" i="68"/>
  <c r="CS36" i="68"/>
  <c r="BN36" i="68"/>
  <c r="EV36" i="68"/>
  <c r="IC36" i="68"/>
  <c r="LF36" i="68"/>
  <c r="OB36" i="68"/>
  <c r="FM36" i="68"/>
  <c r="JV36" i="68"/>
  <c r="NQ36" i="68"/>
  <c r="FN36" i="68"/>
  <c r="JX36" i="68"/>
  <c r="NT36" i="68"/>
  <c r="FP36" i="68"/>
  <c r="JZ36" i="68"/>
  <c r="NU36" i="68"/>
  <c r="FR36" i="68"/>
  <c r="KB36" i="68"/>
  <c r="NV36" i="68"/>
  <c r="GH36" i="68"/>
  <c r="KP36" i="68"/>
  <c r="OJ36" i="68"/>
  <c r="GJ36" i="68"/>
  <c r="KR36" i="68"/>
  <c r="OL36" i="68"/>
  <c r="GK36" i="68"/>
  <c r="KT36" i="68"/>
  <c r="OM36" i="68"/>
  <c r="GN36" i="68"/>
  <c r="KU36" i="68"/>
  <c r="ON36" i="68"/>
  <c r="CI36" i="68"/>
  <c r="EU36" i="68"/>
  <c r="HG36" i="68"/>
  <c r="JS36" i="68"/>
  <c r="ME36" i="68"/>
  <c r="OQ36" i="68"/>
  <c r="CU36" i="68"/>
  <c r="FG36" i="68"/>
  <c r="HS36" i="68"/>
  <c r="KE36" i="68"/>
  <c r="EB36" i="68"/>
  <c r="DT36" i="68"/>
  <c r="DJ36" i="68"/>
  <c r="GR36" i="68"/>
  <c r="JY36" i="68"/>
  <c r="MV36" i="68"/>
  <c r="BJ36" i="68"/>
  <c r="DD36" i="68"/>
  <c r="BY36" i="68"/>
  <c r="FF36" i="68"/>
  <c r="IN36" i="68"/>
  <c r="LP36" i="68"/>
  <c r="OK36" i="68"/>
  <c r="FZ36" i="68"/>
  <c r="KK36" i="68"/>
  <c r="OD36" i="68"/>
  <c r="GC36" i="68"/>
  <c r="KL36" i="68"/>
  <c r="OE36" i="68"/>
  <c r="GD36" i="68"/>
  <c r="KM36" i="68"/>
  <c r="OG36" i="68"/>
  <c r="GF36" i="68"/>
  <c r="KO36" i="68"/>
  <c r="OH36" i="68"/>
  <c r="GV36" i="68"/>
  <c r="LC36" i="68"/>
  <c r="OV36" i="68"/>
  <c r="GX36" i="68"/>
  <c r="LD36" i="68"/>
  <c r="OW36" i="68"/>
  <c r="GZ36" i="68"/>
  <c r="LE36" i="68"/>
  <c r="OZ36" i="68"/>
  <c r="HA36" i="68"/>
  <c r="LH36" i="68"/>
  <c r="PA36" i="68"/>
  <c r="N37" i="68"/>
  <c r="FG37" i="68" s="1"/>
  <c r="CP37" i="68" l="1"/>
  <c r="CV37" i="68"/>
  <c r="PA37" i="68"/>
  <c r="JB37" i="68"/>
  <c r="HQ37" i="68"/>
  <c r="KC37" i="68"/>
  <c r="IV37" i="68"/>
  <c r="JO37" i="68"/>
  <c r="IL37" i="68"/>
  <c r="NZ37" i="68"/>
  <c r="HZ37" i="68"/>
  <c r="DB37" i="68"/>
  <c r="KS37" i="68"/>
  <c r="DL37" i="68"/>
  <c r="GB37" i="68"/>
  <c r="AZ37" i="68"/>
  <c r="BD37" i="68"/>
  <c r="GC37" i="68"/>
  <c r="NV37" i="68"/>
  <c r="GV37" i="68"/>
  <c r="IS37" i="68"/>
  <c r="NE37" i="68"/>
  <c r="CG37" i="68"/>
  <c r="NL37" i="68"/>
  <c r="HX37" i="68"/>
  <c r="BB37" i="68"/>
  <c r="KV37" i="68"/>
  <c r="HB37" i="68"/>
  <c r="BX37" i="68"/>
  <c r="HV37" i="68"/>
  <c r="MP37" i="68"/>
  <c r="OK37" i="68"/>
  <c r="HR37" i="68"/>
  <c r="OO37" i="68"/>
  <c r="JZ37" i="68"/>
  <c r="DT37" i="68"/>
  <c r="MZ37" i="68"/>
  <c r="BL37" i="68"/>
  <c r="MT37" i="68"/>
  <c r="GW37" i="68"/>
  <c r="JQ37" i="68"/>
  <c r="JE37" i="68"/>
  <c r="OT37" i="68"/>
  <c r="M38" i="68"/>
  <c r="O30" i="42"/>
  <c r="P30" i="42" s="1"/>
  <c r="LN37" i="68"/>
  <c r="FZ37" i="68"/>
  <c r="IJ37" i="68"/>
  <c r="FL37" i="68"/>
  <c r="KY37" i="68"/>
  <c r="NS37" i="68"/>
  <c r="JM37" i="68"/>
  <c r="LU37" i="68"/>
  <c r="NT37" i="68"/>
  <c r="OX37" i="68"/>
  <c r="OL37" i="68"/>
  <c r="IF37" i="68"/>
  <c r="KH37" i="68"/>
  <c r="JX37" i="68"/>
  <c r="HL37" i="68"/>
  <c r="KN37" i="68"/>
  <c r="KZ37" i="68"/>
  <c r="EK37" i="68"/>
  <c r="FE37" i="68"/>
  <c r="MX37" i="68"/>
  <c r="GJ37" i="68"/>
  <c r="OC37" i="68"/>
  <c r="HN37" i="68"/>
  <c r="NQ37" i="68"/>
  <c r="DU37" i="68"/>
  <c r="EX37" i="68"/>
  <c r="IE37" i="68"/>
  <c r="LM37" i="68"/>
  <c r="NP37" i="68"/>
  <c r="NU37" i="68"/>
  <c r="FF37" i="68"/>
  <c r="HE37" i="68"/>
  <c r="IR37" i="68"/>
  <c r="OP37" i="68"/>
  <c r="OF37" i="68"/>
  <c r="IW37" i="68"/>
  <c r="KD37" i="68"/>
  <c r="DP37" i="68"/>
  <c r="EJ37" i="68"/>
  <c r="MC37" i="68"/>
  <c r="FN37" i="68"/>
  <c r="NH37" i="68"/>
  <c r="GS37" i="68"/>
  <c r="LZ37" i="68"/>
  <c r="CD37" i="68"/>
  <c r="BQ37" i="68"/>
  <c r="FK37" i="68"/>
  <c r="JI37" i="68"/>
  <c r="DN37" i="68"/>
  <c r="ES37" i="68"/>
  <c r="FX37" i="68"/>
  <c r="HA37" i="68"/>
  <c r="MR37" i="68"/>
  <c r="CA37" i="68"/>
  <c r="KX37" i="68"/>
  <c r="PB37" i="68"/>
  <c r="CT37" i="68"/>
  <c r="LH37" i="68"/>
  <c r="ML37" i="68"/>
  <c r="LE37" i="68"/>
  <c r="LT37" i="68"/>
  <c r="LI37" i="68"/>
  <c r="JH37" i="68"/>
  <c r="OG37" i="68"/>
  <c r="IN37" i="68"/>
  <c r="BY37" i="68"/>
  <c r="CS37" i="68"/>
  <c r="KL37" i="68"/>
  <c r="DX37" i="68"/>
  <c r="LQ37" i="68"/>
  <c r="EG37" i="68"/>
  <c r="KJ37" i="68"/>
  <c r="FJ37" i="68"/>
  <c r="JJ37" i="68"/>
  <c r="MY37" i="68"/>
  <c r="BI37" i="68"/>
  <c r="BH37" i="68"/>
  <c r="JA37" i="68"/>
  <c r="CL37" i="68"/>
  <c r="KF37" i="68"/>
  <c r="GX37" i="68"/>
  <c r="DQ37" i="68"/>
  <c r="LO37" i="68"/>
  <c r="IU37" i="68"/>
  <c r="GA37" i="68"/>
  <c r="CY37" i="68"/>
  <c r="NW37" i="68"/>
  <c r="KE37" i="68"/>
  <c r="FW37" i="68"/>
  <c r="AY37" i="68"/>
  <c r="EP37" i="68"/>
  <c r="EO37" i="68"/>
  <c r="MH37" i="68"/>
  <c r="FT37" i="68"/>
  <c r="NM37" i="68"/>
  <c r="OI37" i="68"/>
  <c r="LY37" i="68"/>
  <c r="OV37" i="68"/>
  <c r="JR37" i="68"/>
  <c r="MO37" i="68"/>
  <c r="MD37" i="68"/>
  <c r="NA37" i="68"/>
  <c r="JT37" i="68"/>
  <c r="GL37" i="68"/>
  <c r="DE37" i="68"/>
  <c r="HF37" i="68"/>
  <c r="DY37" i="68"/>
  <c r="OZ37" i="68"/>
  <c r="LR37" i="68"/>
  <c r="IK37" i="68"/>
  <c r="FD37" i="68"/>
  <c r="BV37" i="68"/>
  <c r="MW37" i="68"/>
  <c r="JP37" i="68"/>
  <c r="GH37" i="68"/>
  <c r="DA37" i="68"/>
  <c r="OB37" i="68"/>
  <c r="KT37" i="68"/>
  <c r="HM37" i="68"/>
  <c r="EF37" i="68"/>
  <c r="AW37" i="68"/>
  <c r="ED37" i="68"/>
  <c r="PE37" i="68"/>
  <c r="LX37" i="68"/>
  <c r="IP37" i="68"/>
  <c r="FI37" i="68"/>
  <c r="CB37" i="68"/>
  <c r="NB37" i="68"/>
  <c r="JU37" i="68"/>
  <c r="GN37" i="68"/>
  <c r="DF37" i="68"/>
  <c r="OA37" i="68"/>
  <c r="LG37" i="68"/>
  <c r="IM37" i="68"/>
  <c r="FS37" i="68"/>
  <c r="CQ37" i="68"/>
  <c r="NG37" i="68"/>
  <c r="JW37" i="68"/>
  <c r="FO37" i="68"/>
  <c r="AX37" i="68"/>
  <c r="MF37" i="68"/>
  <c r="IX37" i="68"/>
  <c r="FQ37" i="68"/>
  <c r="CJ37" i="68"/>
  <c r="GK37" i="68"/>
  <c r="DD37" i="68"/>
  <c r="OD37" i="68"/>
  <c r="KW37" i="68"/>
  <c r="HP37" i="68"/>
  <c r="EH37" i="68"/>
  <c r="BA37" i="68"/>
  <c r="MB37" i="68"/>
  <c r="IT37" i="68"/>
  <c r="FM37" i="68"/>
  <c r="CF37" i="68"/>
  <c r="NF37" i="68"/>
  <c r="JY37" i="68"/>
  <c r="GR37" i="68"/>
  <c r="DJ37" i="68"/>
  <c r="GP37" i="68"/>
  <c r="DI37" i="68"/>
  <c r="OJ37" i="68"/>
  <c r="LB37" i="68"/>
  <c r="HU37" i="68"/>
  <c r="EN37" i="68"/>
  <c r="BF37" i="68"/>
  <c r="MG37" i="68"/>
  <c r="IZ37" i="68"/>
  <c r="FR37" i="68"/>
  <c r="CK37" i="68"/>
  <c r="NK37" i="68"/>
  <c r="KQ37" i="68"/>
  <c r="HW37" i="68"/>
  <c r="FC37" i="68"/>
  <c r="BK37" i="68"/>
  <c r="MQ37" i="68"/>
  <c r="II37" i="68"/>
  <c r="EQ37" i="68"/>
  <c r="FB37" i="68"/>
  <c r="MV37" i="68"/>
  <c r="JN37" i="68"/>
  <c r="GG37" i="68"/>
  <c r="CZ37" i="68"/>
  <c r="GF37" i="68"/>
  <c r="CX37" i="68"/>
  <c r="NY37" i="68"/>
  <c r="KR37" i="68"/>
  <c r="HJ37" i="68"/>
  <c r="EC37" i="68"/>
  <c r="PD37" i="68"/>
  <c r="LV37" i="68"/>
  <c r="IO37" i="68"/>
  <c r="FH37" i="68"/>
  <c r="BZ37" i="68"/>
  <c r="NC37" i="68"/>
  <c r="KI37" i="68"/>
  <c r="HO37" i="68"/>
  <c r="EM37" i="68"/>
  <c r="BC37" i="68"/>
  <c r="MI37" i="68"/>
  <c r="IA37" i="68"/>
  <c r="DK37" i="68"/>
  <c r="BU37" i="68"/>
  <c r="NJ37" i="68"/>
  <c r="IG37" i="68"/>
  <c r="LD37" i="68"/>
  <c r="MJ37" i="68"/>
  <c r="OR37" i="68"/>
  <c r="LJ37" i="68"/>
  <c r="IC37" i="68"/>
  <c r="EV37" i="68"/>
  <c r="BN37" i="68"/>
  <c r="FP37" i="68"/>
  <c r="CH37" i="68"/>
  <c r="NI37" i="68"/>
  <c r="KB37" i="68"/>
  <c r="GT37" i="68"/>
  <c r="DM37" i="68"/>
  <c r="ON37" i="68"/>
  <c r="LF37" i="68"/>
  <c r="HY37" i="68"/>
  <c r="ER37" i="68"/>
  <c r="BJ37" i="68"/>
  <c r="MK37" i="68"/>
  <c r="JD37" i="68"/>
  <c r="FV37" i="68"/>
  <c r="CO37" i="68"/>
  <c r="FU37" i="68"/>
  <c r="CN37" i="68"/>
  <c r="NN37" i="68"/>
  <c r="KG37" i="68"/>
  <c r="GZ37" i="68"/>
  <c r="DR37" i="68"/>
  <c r="OS37" i="68"/>
  <c r="LL37" i="68"/>
  <c r="ID37" i="68"/>
  <c r="EW37" i="68"/>
  <c r="BP37" i="68"/>
  <c r="MU37" i="68"/>
  <c r="KA37" i="68"/>
  <c r="GY37" i="68"/>
  <c r="DW37" i="68"/>
  <c r="PC37" i="68"/>
  <c r="MA37" i="68"/>
  <c r="HS37" i="68"/>
  <c r="DC37" i="68"/>
  <c r="CC37" i="68"/>
  <c r="ND37" i="68"/>
  <c r="JV37" i="68"/>
  <c r="GO37" i="68"/>
  <c r="DH37" i="68"/>
  <c r="OH37" i="68"/>
  <c r="LA37" i="68"/>
  <c r="HT37" i="68"/>
  <c r="EL37" i="68"/>
  <c r="BE37" i="68"/>
  <c r="MM37" i="68"/>
  <c r="JK37" i="68"/>
  <c r="GQ37" i="68"/>
  <c r="DO37" i="68"/>
  <c r="OU37" i="68"/>
  <c r="KU37" i="68"/>
  <c r="HK37" i="68"/>
  <c r="CU37" i="68"/>
  <c r="KO37" i="68"/>
  <c r="HH37" i="68"/>
  <c r="DZ37" i="68"/>
  <c r="IB37" i="68"/>
  <c r="ET37" i="68"/>
  <c r="BM37" i="68"/>
  <c r="MN37" i="68"/>
  <c r="JF37" i="68"/>
  <c r="FY37" i="68"/>
  <c r="CR37" i="68"/>
  <c r="NR37" i="68"/>
  <c r="KK37" i="68"/>
  <c r="HD37" i="68"/>
  <c r="DV37" i="68"/>
  <c r="OW37" i="68"/>
  <c r="LP37" i="68"/>
  <c r="IH37" i="68"/>
  <c r="FA37" i="68"/>
  <c r="BT37" i="68"/>
  <c r="EZ37" i="68"/>
  <c r="BR37" i="68"/>
  <c r="MS37" i="68"/>
  <c r="JL37" i="68"/>
  <c r="GD37" i="68"/>
  <c r="CW37" i="68"/>
  <c r="NX37" i="68"/>
  <c r="KP37" i="68"/>
  <c r="HI37" i="68"/>
  <c r="EB37" i="68"/>
  <c r="OY37" i="68"/>
  <c r="LW37" i="68"/>
  <c r="JC37" i="68"/>
  <c r="GI37" i="68"/>
  <c r="DG37" i="68"/>
  <c r="OM37" i="68"/>
  <c r="KM37" i="68"/>
  <c r="HC37" i="68"/>
  <c r="CE37" i="68"/>
  <c r="EY37" i="68"/>
  <c r="CM37" i="68"/>
  <c r="OQ37" i="68"/>
  <c r="ME37" i="68"/>
  <c r="JS37" i="68"/>
  <c r="HG37" i="68"/>
  <c r="EU37" i="68"/>
  <c r="CI37" i="68"/>
  <c r="OE37" i="68"/>
  <c r="LS37" i="68"/>
  <c r="JG37" i="68"/>
  <c r="GU37" i="68"/>
  <c r="EI37" i="68"/>
  <c r="BW37" i="68"/>
  <c r="LK37" i="68"/>
  <c r="IY37" i="68"/>
  <c r="GM37" i="68"/>
  <c r="EA37" i="68"/>
  <c r="BO37" i="68"/>
  <c r="EE37" i="68"/>
  <c r="BS37" i="68"/>
  <c r="NO37" i="68"/>
  <c r="LC37" i="68"/>
  <c r="IQ37" i="68"/>
  <c r="GE37" i="68"/>
  <c r="DS37" i="68"/>
  <c r="BG37" i="68"/>
  <c r="N38" i="68" l="1"/>
  <c r="N31" i="42"/>
  <c r="N41" i="68"/>
  <c r="O34" i="42" l="1"/>
  <c r="P34" i="42" s="1"/>
  <c r="M42" i="68"/>
  <c r="N35" i="42" s="1"/>
  <c r="M39" i="68"/>
  <c r="O31" i="42"/>
  <c r="P31" i="42" s="1"/>
  <c r="FN38" i="68"/>
  <c r="EM38" i="68"/>
  <c r="IS38" i="68"/>
  <c r="EI38" i="68"/>
  <c r="IN38" i="68"/>
  <c r="EE38" i="68"/>
  <c r="GS38" i="68"/>
  <c r="IM38" i="68"/>
  <c r="OO38" i="68"/>
  <c r="JG38" i="68"/>
  <c r="KY38" i="68"/>
  <c r="LM38" i="68"/>
  <c r="EP38" i="68"/>
  <c r="EF38" i="68"/>
  <c r="EA38" i="68"/>
  <c r="KM38" i="68"/>
  <c r="GU38" i="68"/>
  <c r="OQ38" i="68"/>
  <c r="CX38" i="68"/>
  <c r="FJ38" i="68"/>
  <c r="HV38" i="68"/>
  <c r="KH38" i="68"/>
  <c r="MT38" i="68"/>
  <c r="AX38" i="68"/>
  <c r="DJ38" i="68"/>
  <c r="FV38" i="68"/>
  <c r="IH38" i="68"/>
  <c r="KT38" i="68"/>
  <c r="NF38" i="68"/>
  <c r="BP38" i="68"/>
  <c r="EW38" i="68"/>
  <c r="CB38" i="68"/>
  <c r="CO38" i="68"/>
  <c r="FW38" i="68"/>
  <c r="JD38" i="68"/>
  <c r="MK38" i="68"/>
  <c r="BK38" i="68"/>
  <c r="BL38" i="68"/>
  <c r="ES38" i="68"/>
  <c r="CJ38" i="68"/>
  <c r="FQ38" i="68"/>
  <c r="IY38" i="68"/>
  <c r="MF38" i="68"/>
  <c r="BC38" i="68"/>
  <c r="IG38" i="68"/>
  <c r="MR38" i="68"/>
  <c r="EZ38" i="68"/>
  <c r="KA38" i="68"/>
  <c r="OJ38" i="68"/>
  <c r="HI38" i="68"/>
  <c r="LS38" i="68"/>
  <c r="DI38" i="68"/>
  <c r="JA38" i="68"/>
  <c r="NK38" i="68"/>
  <c r="GE38" i="68"/>
  <c r="KS38" i="68"/>
  <c r="PD38" i="68"/>
  <c r="IB38" i="68"/>
  <c r="MM38" i="68"/>
  <c r="ER38" i="68"/>
  <c r="JU38" i="68"/>
  <c r="OE38" i="68"/>
  <c r="LN38" i="68"/>
  <c r="OB38" i="68"/>
  <c r="EG38" i="68"/>
  <c r="MY38" i="68"/>
  <c r="DF38" i="68"/>
  <c r="FR38" i="68"/>
  <c r="ID38" i="68"/>
  <c r="KP38" i="68"/>
  <c r="NB38" i="68"/>
  <c r="BF38" i="68"/>
  <c r="DR38" i="68"/>
  <c r="GD38" i="68"/>
  <c r="IP38" i="68"/>
  <c r="LB38" i="68"/>
  <c r="NN38" i="68"/>
  <c r="CA38" i="68"/>
  <c r="FH38" i="68"/>
  <c r="CM38" i="68"/>
  <c r="CZ38" i="68"/>
  <c r="GG38" i="68"/>
  <c r="JO38" i="68"/>
  <c r="MV38" i="68"/>
  <c r="BU38" i="68"/>
  <c r="BW38" i="68"/>
  <c r="FD38" i="68"/>
  <c r="CU38" i="68"/>
  <c r="GB38" i="68"/>
  <c r="JI38" i="68"/>
  <c r="MQ38" i="68"/>
  <c r="CS38" i="68"/>
  <c r="IV38" i="68"/>
  <c r="NE38" i="68"/>
  <c r="FU38" i="68"/>
  <c r="KN38" i="68"/>
  <c r="OY38" i="68"/>
  <c r="HW38" i="68"/>
  <c r="MG38" i="68"/>
  <c r="EJ38" i="68"/>
  <c r="JP38" i="68"/>
  <c r="NY38" i="68"/>
  <c r="GV38" i="68"/>
  <c r="LH38" i="68"/>
  <c r="CC38" i="68"/>
  <c r="IQ38" i="68"/>
  <c r="MZ38" i="68"/>
  <c r="FM38" i="68"/>
  <c r="KI38" i="68"/>
  <c r="OS38" i="68"/>
  <c r="HQ38" i="68"/>
  <c r="MB38" i="68"/>
  <c r="LW38" i="68"/>
  <c r="NO38" i="68"/>
  <c r="KW38" i="68"/>
  <c r="MO38" i="68"/>
  <c r="GP38" i="68"/>
  <c r="HB38" i="68"/>
  <c r="GN38" i="68"/>
  <c r="DC38" i="68"/>
  <c r="FT38" i="68"/>
  <c r="NX38" i="68"/>
  <c r="HP38" i="68"/>
  <c r="BB38" i="68"/>
  <c r="DN38" i="68"/>
  <c r="FZ38" i="68"/>
  <c r="IL38" i="68"/>
  <c r="KX38" i="68"/>
  <c r="NJ38" i="68"/>
  <c r="BN38" i="68"/>
  <c r="DZ38" i="68"/>
  <c r="GL38" i="68"/>
  <c r="IX38" i="68"/>
  <c r="LJ38" i="68"/>
  <c r="NV38" i="68"/>
  <c r="CK38" i="68"/>
  <c r="FS38" i="68"/>
  <c r="CW38" i="68"/>
  <c r="DK38" i="68"/>
  <c r="GR38" i="68"/>
  <c r="JY38" i="68"/>
  <c r="NG38" i="68"/>
  <c r="CF38" i="68"/>
  <c r="CG38" i="68"/>
  <c r="FO38" i="68"/>
  <c r="DE38" i="68"/>
  <c r="GM38" i="68"/>
  <c r="JT38" i="68"/>
  <c r="NA38" i="68"/>
  <c r="EC38" i="68"/>
  <c r="JK38" i="68"/>
  <c r="NT38" i="68"/>
  <c r="GQ38" i="68"/>
  <c r="LC38" i="68"/>
  <c r="BM38" i="68"/>
  <c r="IK38" i="68"/>
  <c r="MU38" i="68"/>
  <c r="FE38" i="68"/>
  <c r="KC38" i="68"/>
  <c r="ON38" i="68"/>
  <c r="HL38" i="68"/>
  <c r="DS38" i="68"/>
  <c r="JE38" i="68"/>
  <c r="GI38" i="68"/>
  <c r="AW38" i="68"/>
  <c r="IF38" i="68"/>
  <c r="BR38" i="68"/>
  <c r="JB38" i="68"/>
  <c r="NZ38" i="68"/>
  <c r="LZ38" i="68"/>
  <c r="AY38" i="68"/>
  <c r="GJ38" i="68"/>
  <c r="OV38" i="68"/>
  <c r="LG38" i="68"/>
  <c r="DY38" i="68"/>
  <c r="BJ38" i="68"/>
  <c r="DV38" i="68"/>
  <c r="GH38" i="68"/>
  <c r="IT38" i="68"/>
  <c r="LF38" i="68"/>
  <c r="NR38" i="68"/>
  <c r="BV38" i="68"/>
  <c r="EH38" i="68"/>
  <c r="GT38" i="68"/>
  <c r="JF38" i="68"/>
  <c r="LR38" i="68"/>
  <c r="OD38" i="68"/>
  <c r="CV38" i="68"/>
  <c r="GC38" i="68"/>
  <c r="DH38" i="68"/>
  <c r="DU38" i="68"/>
  <c r="HC38" i="68"/>
  <c r="KJ38" i="68"/>
  <c r="NQ38" i="68"/>
  <c r="CQ38" i="68"/>
  <c r="CR38" i="68"/>
  <c r="FY38" i="68"/>
  <c r="DP38" i="68"/>
  <c r="GW38" i="68"/>
  <c r="KE38" i="68"/>
  <c r="NL38" i="68"/>
  <c r="EY38" i="68"/>
  <c r="JX38" i="68"/>
  <c r="OI38" i="68"/>
  <c r="HG38" i="68"/>
  <c r="LQ38" i="68"/>
  <c r="DD38" i="68"/>
  <c r="IZ38" i="68"/>
  <c r="NI38" i="68"/>
  <c r="GA38" i="68"/>
  <c r="KR38" i="68"/>
  <c r="PA38" i="68"/>
  <c r="IA38" i="68"/>
  <c r="MJ38" i="68"/>
  <c r="EO38" i="68"/>
  <c r="JS38" i="68"/>
  <c r="OC38" i="68"/>
  <c r="HA38" i="68"/>
  <c r="LL38" i="68"/>
  <c r="CN38" i="68"/>
  <c r="IU38" i="68"/>
  <c r="ND38" i="68"/>
  <c r="ED38" i="68"/>
  <c r="CD38" i="68"/>
  <c r="DG38" i="68"/>
  <c r="DA38" i="68"/>
  <c r="NW38" i="68"/>
  <c r="JM38" i="68"/>
  <c r="FK38" i="68"/>
  <c r="NS38" i="68"/>
  <c r="BZ38" i="68"/>
  <c r="EL38" i="68"/>
  <c r="GX38" i="68"/>
  <c r="JJ38" i="68"/>
  <c r="LV38" i="68"/>
  <c r="OH38" i="68"/>
  <c r="CL38" i="68"/>
  <c r="EX38" i="68"/>
  <c r="HJ38" i="68"/>
  <c r="JV38" i="68"/>
  <c r="MH38" i="68"/>
  <c r="OT38" i="68"/>
  <c r="DQ38" i="68"/>
  <c r="GY38" i="68"/>
  <c r="BI38" i="68"/>
  <c r="EQ38" i="68"/>
  <c r="HX38" i="68"/>
  <c r="LE38" i="68"/>
  <c r="OM38" i="68"/>
  <c r="DL38" i="68"/>
  <c r="DM38" i="68"/>
  <c r="BD38" i="68"/>
  <c r="EK38" i="68"/>
  <c r="HS38" i="68"/>
  <c r="KZ38" i="68"/>
  <c r="OG38" i="68"/>
  <c r="GO38" i="68"/>
  <c r="LA38" i="68"/>
  <c r="BH38" i="68"/>
  <c r="IJ38" i="68"/>
  <c r="MS38" i="68"/>
  <c r="FC38" i="68"/>
  <c r="KB38" i="68"/>
  <c r="OK38" i="68"/>
  <c r="HK38" i="68"/>
  <c r="LT38" i="68"/>
  <c r="DO38" i="68"/>
  <c r="JC38" i="68"/>
  <c r="NM38" i="68"/>
  <c r="GF38" i="68"/>
  <c r="KV38" i="68"/>
  <c r="PE38" i="68"/>
  <c r="IE38" i="68"/>
  <c r="MN38" i="68"/>
  <c r="EU38" i="68"/>
  <c r="JW38" i="68"/>
  <c r="OF38" i="68"/>
  <c r="OU38" i="68"/>
  <c r="CP38" i="68"/>
  <c r="FB38" i="68"/>
  <c r="HN38" i="68"/>
  <c r="JZ38" i="68"/>
  <c r="OX38" i="68"/>
  <c r="HZ38" i="68"/>
  <c r="MX38" i="68"/>
  <c r="BQ38" i="68"/>
  <c r="FL38" i="68"/>
  <c r="AZ38" i="68"/>
  <c r="FG38" i="68"/>
  <c r="PC38" i="68"/>
  <c r="MC38" i="68"/>
  <c r="NU38" i="68"/>
  <c r="BS38" i="68"/>
  <c r="MW38" i="68"/>
  <c r="KF38" i="68"/>
  <c r="LX38" i="68"/>
  <c r="NP38" i="68"/>
  <c r="OL38" i="68"/>
  <c r="HM38" i="68"/>
  <c r="HH38" i="68"/>
  <c r="ME38" i="68"/>
  <c r="BX38" i="68"/>
  <c r="KG38" i="68"/>
  <c r="JH38" i="68"/>
  <c r="CH38" i="68"/>
  <c r="ET38" i="68"/>
  <c r="HF38" i="68"/>
  <c r="JR38" i="68"/>
  <c r="MD38" i="68"/>
  <c r="OP38" i="68"/>
  <c r="CT38" i="68"/>
  <c r="FF38" i="68"/>
  <c r="HR38" i="68"/>
  <c r="KD38" i="68"/>
  <c r="MP38" i="68"/>
  <c r="PB38" i="68"/>
  <c r="EB38" i="68"/>
  <c r="BG38" i="68"/>
  <c r="BT38" i="68"/>
  <c r="FA38" i="68"/>
  <c r="II38" i="68"/>
  <c r="LP38" i="68"/>
  <c r="OW38" i="68"/>
  <c r="DW38" i="68"/>
  <c r="DX38" i="68"/>
  <c r="BO38" i="68"/>
  <c r="EV38" i="68"/>
  <c r="IC38" i="68"/>
  <c r="LK38" i="68"/>
  <c r="OR38" i="68"/>
  <c r="HE38" i="68"/>
  <c r="LO38" i="68"/>
  <c r="CY38" i="68"/>
  <c r="IW38" i="68"/>
  <c r="NH38" i="68"/>
  <c r="FX38" i="68"/>
  <c r="KQ38" i="68"/>
  <c r="OZ38" i="68"/>
  <c r="HY38" i="68"/>
  <c r="MI38" i="68"/>
  <c r="EN38" i="68"/>
  <c r="JQ38" i="68"/>
  <c r="OA38" i="68"/>
  <c r="GZ38" i="68"/>
  <c r="LI38" i="68"/>
  <c r="CI38" i="68"/>
  <c r="IR38" i="68"/>
  <c r="NC38" i="68"/>
  <c r="FP38" i="68"/>
  <c r="KK38" i="68"/>
  <c r="ML38" i="68"/>
  <c r="DB38" i="68"/>
  <c r="KL38" i="68"/>
  <c r="BE38" i="68"/>
  <c r="CE38" i="68"/>
  <c r="MA38" i="68"/>
  <c r="BA38" i="68"/>
  <c r="BY38" i="68"/>
  <c r="LU38" i="68"/>
  <c r="HT38" i="68"/>
  <c r="JL38" i="68"/>
  <c r="LD38" i="68"/>
  <c r="FI38" i="68"/>
  <c r="HO38" i="68"/>
  <c r="DT38" i="68"/>
  <c r="GK38" i="68"/>
  <c r="HD38" i="68"/>
  <c r="JN38" i="68"/>
  <c r="KU38" i="68"/>
  <c r="KO38" i="68"/>
  <c r="HU38" i="68"/>
  <c r="IO38" i="68"/>
  <c r="LY38" i="68"/>
  <c r="CT41" i="68"/>
  <c r="FF41" i="68"/>
  <c r="HR41" i="68"/>
  <c r="KD41" i="68"/>
  <c r="MP41" i="68"/>
  <c r="PB41" i="68"/>
  <c r="DL41" i="68"/>
  <c r="GG41" i="68"/>
  <c r="JB41" i="68"/>
  <c r="LW41" i="68"/>
  <c r="OR41" i="68"/>
  <c r="DG41" i="68"/>
  <c r="GB41" i="68"/>
  <c r="IW41" i="68"/>
  <c r="LS41" i="68"/>
  <c r="ON41" i="68"/>
  <c r="EB41" i="68"/>
  <c r="HU41" i="68"/>
  <c r="LO41" i="68"/>
  <c r="BH41" i="68"/>
  <c r="FB41" i="68"/>
  <c r="IU41" i="68"/>
  <c r="MN41" i="68"/>
  <c r="BU41" i="68"/>
  <c r="FP41" i="68"/>
  <c r="JI41" i="68"/>
  <c r="NB41" i="68"/>
  <c r="CI41" i="68"/>
  <c r="GC41" i="68"/>
  <c r="JW41" i="68"/>
  <c r="NP41" i="68"/>
  <c r="CW41" i="68"/>
  <c r="GQ41" i="68"/>
  <c r="KJ41" i="68"/>
  <c r="OC41" i="68"/>
  <c r="DK41" i="68"/>
  <c r="HE41" i="68"/>
  <c r="KX41" i="68"/>
  <c r="OQ41" i="68"/>
  <c r="DX41" i="68"/>
  <c r="HS41" i="68"/>
  <c r="LL41" i="68"/>
  <c r="PE41" i="68"/>
  <c r="EL41" i="68"/>
  <c r="IF41" i="68"/>
  <c r="LY41" i="68"/>
  <c r="DB41" i="68"/>
  <c r="FN41" i="68"/>
  <c r="HZ41" i="68"/>
  <c r="KL41" i="68"/>
  <c r="MX41" i="68"/>
  <c r="AZ41" i="68"/>
  <c r="DU41" i="68"/>
  <c r="GP41" i="68"/>
  <c r="JK41" i="68"/>
  <c r="MF41" i="68"/>
  <c r="PA41" i="68"/>
  <c r="DP41" i="68"/>
  <c r="GK41" i="68"/>
  <c r="JG41" i="68"/>
  <c r="MB41" i="68"/>
  <c r="OW41" i="68"/>
  <c r="EN41" i="68"/>
  <c r="IG41" i="68"/>
  <c r="MA41" i="68"/>
  <c r="BT41" i="68"/>
  <c r="FM41" i="68"/>
  <c r="JH41" i="68"/>
  <c r="NA41" i="68"/>
  <c r="CH41" i="68"/>
  <c r="GA41" i="68"/>
  <c r="JU41" i="68"/>
  <c r="NO41" i="68"/>
  <c r="CV41" i="68"/>
  <c r="GO41" i="68"/>
  <c r="KI41" i="68"/>
  <c r="OB41" i="68"/>
  <c r="DI41" i="68"/>
  <c r="HC41" i="68"/>
  <c r="KW41" i="68"/>
  <c r="OP41" i="68"/>
  <c r="DW41" i="68"/>
  <c r="HP41" i="68"/>
  <c r="LK41" i="68"/>
  <c r="PD41" i="68"/>
  <c r="EK41" i="68"/>
  <c r="ID41" i="68"/>
  <c r="LX41" i="68"/>
  <c r="BE41" i="68"/>
  <c r="EY41" i="68"/>
  <c r="IR41" i="68"/>
  <c r="ML41" i="68"/>
  <c r="AX41" i="68"/>
  <c r="DJ41" i="68"/>
  <c r="FV41" i="68"/>
  <c r="IH41" i="68"/>
  <c r="KT41" i="68"/>
  <c r="NF41" i="68"/>
  <c r="BI41" i="68"/>
  <c r="ED41" i="68"/>
  <c r="GY41" i="68"/>
  <c r="JT41" i="68"/>
  <c r="MO41" i="68"/>
  <c r="BD41" i="68"/>
  <c r="DY41" i="68"/>
  <c r="GU41" i="68"/>
  <c r="JP41" i="68"/>
  <c r="MK41" i="68"/>
  <c r="BG41" i="68"/>
  <c r="EZ41" i="68"/>
  <c r="IT41" i="68"/>
  <c r="MM41" i="68"/>
  <c r="CG41" i="68"/>
  <c r="FZ41" i="68"/>
  <c r="JS41" i="68"/>
  <c r="NM41" i="68"/>
  <c r="CU41" i="68"/>
  <c r="GN41" i="68"/>
  <c r="KG41" i="68"/>
  <c r="OA41" i="68"/>
  <c r="DH41" i="68"/>
  <c r="HA41" i="68"/>
  <c r="KU41" i="68"/>
  <c r="OO41" i="68"/>
  <c r="DV41" i="68"/>
  <c r="HO41" i="68"/>
  <c r="LH41" i="68"/>
  <c r="PC41" i="68"/>
  <c r="EJ41" i="68"/>
  <c r="IC41" i="68"/>
  <c r="LV41" i="68"/>
  <c r="BC41" i="68"/>
  <c r="EW41" i="68"/>
  <c r="IQ41" i="68"/>
  <c r="MJ41" i="68"/>
  <c r="BQ41" i="68"/>
  <c r="FK41" i="68"/>
  <c r="JD41" i="68"/>
  <c r="MW41" i="68"/>
  <c r="BF41" i="68"/>
  <c r="DR41" i="68"/>
  <c r="GD41" i="68"/>
  <c r="IP41" i="68"/>
  <c r="LB41" i="68"/>
  <c r="NN41" i="68"/>
  <c r="BR41" i="68"/>
  <c r="EM41" i="68"/>
  <c r="HH41" i="68"/>
  <c r="KC41" i="68"/>
  <c r="MY41" i="68"/>
  <c r="BM41" i="68"/>
  <c r="EI41" i="68"/>
  <c r="HD41" i="68"/>
  <c r="JY41" i="68"/>
  <c r="MT41" i="68"/>
  <c r="BS41" i="68"/>
  <c r="FL41" i="68"/>
  <c r="JE41" i="68"/>
  <c r="MZ41" i="68"/>
  <c r="CR41" i="68"/>
  <c r="GM41" i="68"/>
  <c r="KF41" i="68"/>
  <c r="NY41" i="68"/>
  <c r="DF41" i="68"/>
  <c r="GZ41" i="68"/>
  <c r="KS41" i="68"/>
  <c r="OM41" i="68"/>
  <c r="DT41" i="68"/>
  <c r="HN41" i="68"/>
  <c r="LG41" i="68"/>
  <c r="OZ41" i="68"/>
  <c r="EG41" i="68"/>
  <c r="IB41" i="68"/>
  <c r="LU41" i="68"/>
  <c r="BB41" i="68"/>
  <c r="EU41" i="68"/>
  <c r="IO41" i="68"/>
  <c r="MI41" i="68"/>
  <c r="BP41" i="68"/>
  <c r="FI41" i="68"/>
  <c r="JC41" i="68"/>
  <c r="MV41" i="68"/>
  <c r="CC41" i="68"/>
  <c r="FW41" i="68"/>
  <c r="JQ41" i="68"/>
  <c r="NJ41" i="68"/>
  <c r="BN41" i="68"/>
  <c r="DZ41" i="68"/>
  <c r="GL41" i="68"/>
  <c r="IX41" i="68"/>
  <c r="LJ41" i="68"/>
  <c r="NV41" i="68"/>
  <c r="CA41" i="68"/>
  <c r="EV41" i="68"/>
  <c r="HQ41" i="68"/>
  <c r="KM41" i="68"/>
  <c r="NH41" i="68"/>
  <c r="BW41" i="68"/>
  <c r="ER41" i="68"/>
  <c r="HM41" i="68"/>
  <c r="KH41" i="68"/>
  <c r="NC41" i="68"/>
  <c r="CE41" i="68"/>
  <c r="FY41" i="68"/>
  <c r="JR41" i="68"/>
  <c r="NK41" i="68"/>
  <c r="DE41" i="68"/>
  <c r="GX41" i="68"/>
  <c r="KR41" i="68"/>
  <c r="OK41" i="68"/>
  <c r="DS41" i="68"/>
  <c r="HL41" i="68"/>
  <c r="LF41" i="68"/>
  <c r="OY41" i="68"/>
  <c r="EF41" i="68"/>
  <c r="HY41" i="68"/>
  <c r="LT41" i="68"/>
  <c r="BA41" i="68"/>
  <c r="ET41" i="68"/>
  <c r="IM41" i="68"/>
  <c r="MG41" i="68"/>
  <c r="BO41" i="68"/>
  <c r="FH41" i="68"/>
  <c r="JA41" i="68"/>
  <c r="MU41" i="68"/>
  <c r="CB41" i="68"/>
  <c r="FU41" i="68"/>
  <c r="JO41" i="68"/>
  <c r="NI41" i="68"/>
  <c r="CP41" i="68"/>
  <c r="GI41" i="68"/>
  <c r="KB41" i="68"/>
  <c r="NW41" i="68"/>
  <c r="BV41" i="68"/>
  <c r="EH41" i="68"/>
  <c r="GT41" i="68"/>
  <c r="JF41" i="68"/>
  <c r="LR41" i="68"/>
  <c r="OD41" i="68"/>
  <c r="CJ41" i="68"/>
  <c r="FE41" i="68"/>
  <c r="IA41" i="68"/>
  <c r="KV41" i="68"/>
  <c r="NQ41" i="68"/>
  <c r="CF41" i="68"/>
  <c r="FA41" i="68"/>
  <c r="HV41" i="68"/>
  <c r="KQ41" i="68"/>
  <c r="NL41" i="68"/>
  <c r="CQ41" i="68"/>
  <c r="GJ41" i="68"/>
  <c r="KE41" i="68"/>
  <c r="NX41" i="68"/>
  <c r="DQ41" i="68"/>
  <c r="HK41" i="68"/>
  <c r="LD41" i="68"/>
  <c r="OX41" i="68"/>
  <c r="EE41" i="68"/>
  <c r="HX41" i="68"/>
  <c r="LQ41" i="68"/>
  <c r="AY41" i="68"/>
  <c r="ES41" i="68"/>
  <c r="IL41" i="68"/>
  <c r="ME41" i="68"/>
  <c r="BL41" i="68"/>
  <c r="FG41" i="68"/>
  <c r="IZ41" i="68"/>
  <c r="MS41" i="68"/>
  <c r="BZ41" i="68"/>
  <c r="FT41" i="68"/>
  <c r="JM41" i="68"/>
  <c r="NG41" i="68"/>
  <c r="CN41" i="68"/>
  <c r="GH41" i="68"/>
  <c r="KA41" i="68"/>
  <c r="NT41" i="68"/>
  <c r="DA41" i="68"/>
  <c r="GV41" i="68"/>
  <c r="KO41" i="68"/>
  <c r="OH41" i="68"/>
  <c r="CD41" i="68"/>
  <c r="EP41" i="68"/>
  <c r="HB41" i="68"/>
  <c r="JN41" i="68"/>
  <c r="LZ41" i="68"/>
  <c r="OL41" i="68"/>
  <c r="CS41" i="68"/>
  <c r="FO41" i="68"/>
  <c r="IJ41" i="68"/>
  <c r="LE41" i="68"/>
  <c r="NZ41" i="68"/>
  <c r="CO41" i="68"/>
  <c r="FJ41" i="68"/>
  <c r="IE41" i="68"/>
  <c r="KZ41" i="68"/>
  <c r="NU41" i="68"/>
  <c r="DD41" i="68"/>
  <c r="GW41" i="68"/>
  <c r="KP41" i="68"/>
  <c r="OJ41" i="68"/>
  <c r="EC41" i="68"/>
  <c r="HW41" i="68"/>
  <c r="LP41" i="68"/>
  <c r="AW41" i="68"/>
  <c r="EQ41" i="68"/>
  <c r="IK41" i="68"/>
  <c r="MD41" i="68"/>
  <c r="BK41" i="68"/>
  <c r="FD41" i="68"/>
  <c r="IY41" i="68"/>
  <c r="MR41" i="68"/>
  <c r="BY41" i="68"/>
  <c r="FR41" i="68"/>
  <c r="JL41" i="68"/>
  <c r="NE41" i="68"/>
  <c r="CM41" i="68"/>
  <c r="GF41" i="68"/>
  <c r="JZ41" i="68"/>
  <c r="NS41" i="68"/>
  <c r="CZ41" i="68"/>
  <c r="GS41" i="68"/>
  <c r="KN41" i="68"/>
  <c r="OG41" i="68"/>
  <c r="DN41" i="68"/>
  <c r="HG41" i="68"/>
  <c r="LA41" i="68"/>
  <c r="OU41" i="68"/>
  <c r="CL41" i="68"/>
  <c r="EX41" i="68"/>
  <c r="HJ41" i="68"/>
  <c r="JV41" i="68"/>
  <c r="MH41" i="68"/>
  <c r="OT41" i="68"/>
  <c r="DC41" i="68"/>
  <c r="FX41" i="68"/>
  <c r="IS41" i="68"/>
  <c r="LN41" i="68"/>
  <c r="OI41" i="68"/>
  <c r="CX41" i="68"/>
  <c r="FS41" i="68"/>
  <c r="IN41" i="68"/>
  <c r="LI41" i="68"/>
  <c r="OE41" i="68"/>
  <c r="DO41" i="68"/>
  <c r="HI41" i="68"/>
  <c r="LC41" i="68"/>
  <c r="OV41" i="68"/>
  <c r="EO41" i="68"/>
  <c r="II41" i="68"/>
  <c r="MC41" i="68"/>
  <c r="BJ41" i="68"/>
  <c r="FC41" i="68"/>
  <c r="IV41" i="68"/>
  <c r="MQ41" i="68"/>
  <c r="BX41" i="68"/>
  <c r="FQ41" i="68"/>
  <c r="JJ41" i="68"/>
  <c r="ND41" i="68"/>
  <c r="CK41" i="68"/>
  <c r="GE41" i="68"/>
  <c r="JX41" i="68"/>
  <c r="NR41" i="68"/>
  <c r="CY41" i="68"/>
  <c r="GR41" i="68"/>
  <c r="KK41" i="68"/>
  <c r="OF41" i="68"/>
  <c r="DM41" i="68"/>
  <c r="HF41" i="68"/>
  <c r="KY41" i="68"/>
  <c r="OS41" i="68"/>
  <c r="EA41" i="68"/>
  <c r="HT41" i="68"/>
  <c r="LM41" i="68"/>
  <c r="N42" i="68"/>
  <c r="O35" i="42" s="1"/>
  <c r="P35" i="42" s="1"/>
  <c r="N32" i="42" l="1"/>
  <c r="N39" i="68"/>
  <c r="HG39" i="68" s="1"/>
  <c r="M43" i="68"/>
  <c r="N36" i="42" s="1"/>
  <c r="BA42" i="68"/>
  <c r="DM42" i="68"/>
  <c r="FY42" i="68"/>
  <c r="IK42" i="68"/>
  <c r="KW42" i="68"/>
  <c r="NI42" i="68"/>
  <c r="BE42" i="68"/>
  <c r="DQ42" i="68"/>
  <c r="GC42" i="68"/>
  <c r="IO42" i="68"/>
  <c r="BJ42" i="68"/>
  <c r="EQ42" i="68"/>
  <c r="HX42" i="68"/>
  <c r="LC42" i="68"/>
  <c r="NX42" i="68"/>
  <c r="CQ42" i="68"/>
  <c r="FX42" i="68"/>
  <c r="JF42" i="68"/>
  <c r="MF42" i="68"/>
  <c r="PA42" i="68"/>
  <c r="CT42" i="68"/>
  <c r="GA42" i="68"/>
  <c r="JH42" i="68"/>
  <c r="MH42" i="68"/>
  <c r="PC42" i="68"/>
  <c r="EA42" i="68"/>
  <c r="HH42" i="68"/>
  <c r="KP42" i="68"/>
  <c r="NK42" i="68"/>
  <c r="CA42" i="68"/>
  <c r="FH42" i="68"/>
  <c r="IP42" i="68"/>
  <c r="LR42" i="68"/>
  <c r="OM42" i="68"/>
  <c r="BS42" i="68"/>
  <c r="EZ42" i="68"/>
  <c r="IH42" i="68"/>
  <c r="LK42" i="68"/>
  <c r="OF42" i="68"/>
  <c r="LO42" i="68"/>
  <c r="LS42" i="68"/>
  <c r="LX42" i="68"/>
  <c r="KR42" i="68"/>
  <c r="JG42" i="68"/>
  <c r="HV42" i="68"/>
  <c r="IA42" i="68"/>
  <c r="IF42" i="68"/>
  <c r="BI42" i="68"/>
  <c r="DU42" i="68"/>
  <c r="GG42" i="68"/>
  <c r="IS42" i="68"/>
  <c r="LE42" i="68"/>
  <c r="NQ42" i="68"/>
  <c r="BM42" i="68"/>
  <c r="DY42" i="68"/>
  <c r="GK42" i="68"/>
  <c r="IW42" i="68"/>
  <c r="BT42" i="68"/>
  <c r="FB42" i="68"/>
  <c r="II42" i="68"/>
  <c r="LL42" i="68"/>
  <c r="OH42" i="68"/>
  <c r="DB42" i="68"/>
  <c r="GI42" i="68"/>
  <c r="JP42" i="68"/>
  <c r="MO42" i="68"/>
  <c r="BB42" i="68"/>
  <c r="DD42" i="68"/>
  <c r="GL42" i="68"/>
  <c r="JS42" i="68"/>
  <c r="MQ42" i="68"/>
  <c r="BD42" i="68"/>
  <c r="EL42" i="68"/>
  <c r="HS42" i="68"/>
  <c r="KY42" i="68"/>
  <c r="NT42" i="68"/>
  <c r="CL42" i="68"/>
  <c r="FS42" i="68"/>
  <c r="IZ42" i="68"/>
  <c r="MA42" i="68"/>
  <c r="OV42" i="68"/>
  <c r="CD42" i="68"/>
  <c r="FK42" i="68"/>
  <c r="IR42" i="68"/>
  <c r="LT42" i="68"/>
  <c r="OP42" i="68"/>
  <c r="MY42" i="68"/>
  <c r="ND42" i="68"/>
  <c r="NH42" i="68"/>
  <c r="MB42" i="68"/>
  <c r="KV42" i="68"/>
  <c r="JL42" i="68"/>
  <c r="JR42" i="68"/>
  <c r="JW42" i="68"/>
  <c r="BQ42" i="68"/>
  <c r="EC42" i="68"/>
  <c r="GO42" i="68"/>
  <c r="JA42" i="68"/>
  <c r="LM42" i="68"/>
  <c r="NY42" i="68"/>
  <c r="BU42" i="68"/>
  <c r="EG42" i="68"/>
  <c r="GS42" i="68"/>
  <c r="JE42" i="68"/>
  <c r="CE42" i="68"/>
  <c r="FL42" i="68"/>
  <c r="IT42" i="68"/>
  <c r="LV42" i="68"/>
  <c r="OQ42" i="68"/>
  <c r="DL42" i="68"/>
  <c r="GT42" i="68"/>
  <c r="KA42" i="68"/>
  <c r="MX42" i="68"/>
  <c r="BL42" i="68"/>
  <c r="DO42" i="68"/>
  <c r="GV42" i="68"/>
  <c r="KD42" i="68"/>
  <c r="MZ42" i="68"/>
  <c r="BO42" i="68"/>
  <c r="EV42" i="68"/>
  <c r="ID42" i="68"/>
  <c r="LH42" i="68"/>
  <c r="OC42" i="68"/>
  <c r="CV42" i="68"/>
  <c r="GD42" i="68"/>
  <c r="JK42" i="68"/>
  <c r="MJ42" i="68"/>
  <c r="BG42" i="68"/>
  <c r="CN42" i="68"/>
  <c r="FV42" i="68"/>
  <c r="JC42" i="68"/>
  <c r="MD42" i="68"/>
  <c r="OY42" i="68"/>
  <c r="OJ42" i="68"/>
  <c r="ON42" i="68"/>
  <c r="OS42" i="68"/>
  <c r="NM42" i="68"/>
  <c r="MG42" i="68"/>
  <c r="LA42" i="68"/>
  <c r="LF42" i="68"/>
  <c r="LJ42" i="68"/>
  <c r="BY42" i="68"/>
  <c r="EK42" i="68"/>
  <c r="GW42" i="68"/>
  <c r="JI42" i="68"/>
  <c r="LU42" i="68"/>
  <c r="OG42" i="68"/>
  <c r="CC42" i="68"/>
  <c r="EO42" i="68"/>
  <c r="HA42" i="68"/>
  <c r="JM42" i="68"/>
  <c r="CP42" i="68"/>
  <c r="FW42" i="68"/>
  <c r="JD42" i="68"/>
  <c r="ME42" i="68"/>
  <c r="OZ42" i="68"/>
  <c r="DW42" i="68"/>
  <c r="HD42" i="68"/>
  <c r="KL42" i="68"/>
  <c r="NG42" i="68"/>
  <c r="BW42" i="68"/>
  <c r="DZ42" i="68"/>
  <c r="HG42" i="68"/>
  <c r="KN42" i="68"/>
  <c r="NJ42" i="68"/>
  <c r="BZ42" i="68"/>
  <c r="FG42" i="68"/>
  <c r="IN42" i="68"/>
  <c r="LQ42" i="68"/>
  <c r="OL42" i="68"/>
  <c r="DG42" i="68"/>
  <c r="GN42" i="68"/>
  <c r="JV42" i="68"/>
  <c r="MT42" i="68"/>
  <c r="BR42" i="68"/>
  <c r="CY42" i="68"/>
  <c r="GF42" i="68"/>
  <c r="JN42" i="68"/>
  <c r="MM42" i="68"/>
  <c r="DN42" i="68"/>
  <c r="DS42" i="68"/>
  <c r="DX42" i="68"/>
  <c r="CH42" i="68"/>
  <c r="OX42" i="68"/>
  <c r="NR42" i="68"/>
  <c r="ML42" i="68"/>
  <c r="MP42" i="68"/>
  <c r="MU42" i="68"/>
  <c r="CG42" i="68"/>
  <c r="ES42" i="68"/>
  <c r="HE42" i="68"/>
  <c r="JQ42" i="68"/>
  <c r="MC42" i="68"/>
  <c r="OO42" i="68"/>
  <c r="CK42" i="68"/>
  <c r="EW42" i="68"/>
  <c r="HI42" i="68"/>
  <c r="JU42" i="68"/>
  <c r="CZ42" i="68"/>
  <c r="GH42" i="68"/>
  <c r="JO42" i="68"/>
  <c r="MN42" i="68"/>
  <c r="AZ42" i="68"/>
  <c r="EH42" i="68"/>
  <c r="HO42" i="68"/>
  <c r="KU42" i="68"/>
  <c r="NP42" i="68"/>
  <c r="BC42" i="68"/>
  <c r="EJ42" i="68"/>
  <c r="HR42" i="68"/>
  <c r="KX42" i="68"/>
  <c r="NS42" i="68"/>
  <c r="CJ42" i="68"/>
  <c r="FR42" i="68"/>
  <c r="IY42" i="68"/>
  <c r="LZ42" i="68"/>
  <c r="OU42" i="68"/>
  <c r="DR42" i="68"/>
  <c r="GY42" i="68"/>
  <c r="KF42" i="68"/>
  <c r="NC42" i="68"/>
  <c r="CB42" i="68"/>
  <c r="DJ42" i="68"/>
  <c r="GQ42" i="68"/>
  <c r="JX42" i="68"/>
  <c r="MV42" i="68"/>
  <c r="FD42" i="68"/>
  <c r="FJ42" i="68"/>
  <c r="FO42" i="68"/>
  <c r="ED42" i="68"/>
  <c r="CR42" i="68"/>
  <c r="PB42" i="68"/>
  <c r="NV42" i="68"/>
  <c r="OA42" i="68"/>
  <c r="OE42" i="68"/>
  <c r="CO42" i="68"/>
  <c r="FA42" i="68"/>
  <c r="HM42" i="68"/>
  <c r="JY42" i="68"/>
  <c r="MK42" i="68"/>
  <c r="OW42" i="68"/>
  <c r="CS42" i="68"/>
  <c r="FE42" i="68"/>
  <c r="HQ42" i="68"/>
  <c r="KC42" i="68"/>
  <c r="DK42" i="68"/>
  <c r="GR42" i="68"/>
  <c r="JZ42" i="68"/>
  <c r="MW42" i="68"/>
  <c r="BK42" i="68"/>
  <c r="ER42" i="68"/>
  <c r="HZ42" i="68"/>
  <c r="LD42" i="68"/>
  <c r="NZ42" i="68"/>
  <c r="BN42" i="68"/>
  <c r="EU42" i="68"/>
  <c r="IB42" i="68"/>
  <c r="LG42" i="68"/>
  <c r="OB42" i="68"/>
  <c r="CU42" i="68"/>
  <c r="GB42" i="68"/>
  <c r="JJ42" i="68"/>
  <c r="MI42" i="68"/>
  <c r="PD42" i="68"/>
  <c r="EB42" i="68"/>
  <c r="HJ42" i="68"/>
  <c r="KQ42" i="68"/>
  <c r="NL42" i="68"/>
  <c r="CM42" i="68"/>
  <c r="DT42" i="68"/>
  <c r="HB42" i="68"/>
  <c r="KI42" i="68"/>
  <c r="NE42" i="68"/>
  <c r="GU42" i="68"/>
  <c r="GZ42" i="68"/>
  <c r="HF42" i="68"/>
  <c r="FT42" i="68"/>
  <c r="EI42" i="68"/>
  <c r="CX42" i="68"/>
  <c r="DC42" i="68"/>
  <c r="DH42" i="68"/>
  <c r="CW42" i="68"/>
  <c r="FI42" i="68"/>
  <c r="HU42" i="68"/>
  <c r="KG42" i="68"/>
  <c r="MS42" i="68"/>
  <c r="PE42" i="68"/>
  <c r="DA42" i="68"/>
  <c r="FM42" i="68"/>
  <c r="HY42" i="68"/>
  <c r="KK42" i="68"/>
  <c r="DV42" i="68"/>
  <c r="HC42" i="68"/>
  <c r="KJ42" i="68"/>
  <c r="NF42" i="68"/>
  <c r="BV42" i="68"/>
  <c r="FC42" i="68"/>
  <c r="IJ42" i="68"/>
  <c r="LN42" i="68"/>
  <c r="OI42" i="68"/>
  <c r="BX42" i="68"/>
  <c r="FF42" i="68"/>
  <c r="IM42" i="68"/>
  <c r="LP42" i="68"/>
  <c r="OK42" i="68"/>
  <c r="DF42" i="68"/>
  <c r="GM42" i="68"/>
  <c r="JT42" i="68"/>
  <c r="MR42" i="68"/>
  <c r="BF42" i="68"/>
  <c r="EM42" i="68"/>
  <c r="HT42" i="68"/>
  <c r="KZ42" i="68"/>
  <c r="NU42" i="68"/>
  <c r="AX42" i="68"/>
  <c r="EE42" i="68"/>
  <c r="HL42" i="68"/>
  <c r="KS42" i="68"/>
  <c r="NN42" i="68"/>
  <c r="IL42" i="68"/>
  <c r="IQ42" i="68"/>
  <c r="IV42" i="68"/>
  <c r="HK42" i="68"/>
  <c r="FZ42" i="68"/>
  <c r="EN42" i="68"/>
  <c r="ET42" i="68"/>
  <c r="EY42" i="68"/>
  <c r="DE42" i="68"/>
  <c r="FQ42" i="68"/>
  <c r="IC42" i="68"/>
  <c r="KO42" i="68"/>
  <c r="NA42" i="68"/>
  <c r="AW42" i="68"/>
  <c r="DI42" i="68"/>
  <c r="FU42" i="68"/>
  <c r="IG42" i="68"/>
  <c r="AY42" i="68"/>
  <c r="EF42" i="68"/>
  <c r="HN42" i="68"/>
  <c r="KT42" i="68"/>
  <c r="NO42" i="68"/>
  <c r="CF42" i="68"/>
  <c r="FN42" i="68"/>
  <c r="IU42" i="68"/>
  <c r="LW42" i="68"/>
  <c r="OR42" i="68"/>
  <c r="CI42" i="68"/>
  <c r="FP42" i="68"/>
  <c r="IX42" i="68"/>
  <c r="LY42" i="68"/>
  <c r="OT42" i="68"/>
  <c r="DP42" i="68"/>
  <c r="GX42" i="68"/>
  <c r="KE42" i="68"/>
  <c r="NB42" i="68"/>
  <c r="BP42" i="68"/>
  <c r="EX42" i="68"/>
  <c r="IE42" i="68"/>
  <c r="LI42" i="68"/>
  <c r="OD42" i="68"/>
  <c r="BH42" i="68"/>
  <c r="EP42" i="68"/>
  <c r="HW42" i="68"/>
  <c r="LB42" i="68"/>
  <c r="NW42" i="68"/>
  <c r="KB42" i="68"/>
  <c r="KH42" i="68"/>
  <c r="KM42" i="68"/>
  <c r="JB42" i="68"/>
  <c r="HP42" i="68"/>
  <c r="GE42" i="68"/>
  <c r="GJ42" i="68"/>
  <c r="GP42" i="68"/>
  <c r="N43" i="68"/>
  <c r="O36" i="42" s="1"/>
  <c r="JW39" i="68" l="1"/>
  <c r="GN39" i="68"/>
  <c r="KS39" i="68"/>
  <c r="KO39" i="68"/>
  <c r="DD39" i="68"/>
  <c r="HH39" i="68"/>
  <c r="GB39" i="68"/>
  <c r="LK39" i="68"/>
  <c r="HD39" i="68"/>
  <c r="CA39" i="68"/>
  <c r="OR39" i="68"/>
  <c r="JS39" i="68"/>
  <c r="MN39" i="68"/>
  <c r="II39" i="68"/>
  <c r="OT39" i="68"/>
  <c r="DP39" i="68"/>
  <c r="KT39" i="68"/>
  <c r="BZ39" i="68"/>
  <c r="BY39" i="68"/>
  <c r="FZ39" i="68"/>
  <c r="IW39" i="68"/>
  <c r="GW39" i="68"/>
  <c r="CC39" i="68"/>
  <c r="FV39" i="68"/>
  <c r="NY39" i="68"/>
  <c r="JO39" i="68"/>
  <c r="JG39" i="68"/>
  <c r="NJ39" i="68"/>
  <c r="KD39" i="68"/>
  <c r="HL39" i="68"/>
  <c r="NX39" i="68"/>
  <c r="CV39" i="68"/>
  <c r="CP39" i="68"/>
  <c r="LD39" i="68"/>
  <c r="MH39" i="68"/>
  <c r="MB39" i="68"/>
  <c r="NM39" i="68"/>
  <c r="LG39" i="68"/>
  <c r="EO39" i="68"/>
  <c r="LC39" i="68"/>
  <c r="GC39" i="68"/>
  <c r="BL39" i="68"/>
  <c r="LE39" i="68"/>
  <c r="EV39" i="68"/>
  <c r="DA39" i="68"/>
  <c r="OD39" i="68"/>
  <c r="OB39" i="68"/>
  <c r="CW39" i="68"/>
  <c r="BU39" i="68"/>
  <c r="MT39" i="68"/>
  <c r="GE39" i="68"/>
  <c r="JK39" i="68"/>
  <c r="IC39" i="68"/>
  <c r="CY39" i="68"/>
  <c r="OE39" i="68"/>
  <c r="NL39" i="68"/>
  <c r="CE39" i="68"/>
  <c r="FW39" i="68"/>
  <c r="BD39" i="68"/>
  <c r="GA39" i="68"/>
  <c r="IT39" i="68"/>
  <c r="ME39" i="68"/>
  <c r="NR39" i="68"/>
  <c r="LW39" i="68"/>
  <c r="HT39" i="68"/>
  <c r="AX39" i="68"/>
  <c r="OX39" i="68"/>
  <c r="NZ39" i="68"/>
  <c r="LA39" i="68"/>
  <c r="IA39" i="68"/>
  <c r="EE39" i="68"/>
  <c r="OP39" i="68"/>
  <c r="DQ39" i="68"/>
  <c r="FF39" i="68"/>
  <c r="LM39" i="68"/>
  <c r="EA39" i="68"/>
  <c r="NC39" i="68"/>
  <c r="FI39" i="68"/>
  <c r="DM39" i="68"/>
  <c r="BO39" i="68"/>
  <c r="NA39" i="68"/>
  <c r="DE39" i="68"/>
  <c r="MQ39" i="68"/>
  <c r="LV39" i="68"/>
  <c r="GS39" i="68"/>
  <c r="DX39" i="68"/>
  <c r="CX39" i="68"/>
  <c r="FB39" i="68"/>
  <c r="ML39" i="68"/>
  <c r="EK39" i="68"/>
  <c r="IJ39" i="68"/>
  <c r="NN39" i="68"/>
  <c r="MG39" i="68"/>
  <c r="BR39" i="68"/>
  <c r="MZ39" i="68"/>
  <c r="BW39" i="68"/>
  <c r="JH39" i="68"/>
  <c r="HM39" i="68"/>
  <c r="OM39" i="68"/>
  <c r="OI39" i="68"/>
  <c r="HB39" i="68"/>
  <c r="KG39" i="68"/>
  <c r="FS39" i="68"/>
  <c r="KA39" i="68"/>
  <c r="JQ39" i="68"/>
  <c r="IL39" i="68"/>
  <c r="CL39" i="68"/>
  <c r="DN39" i="68"/>
  <c r="KB39" i="68"/>
  <c r="OG39" i="68"/>
  <c r="FD39" i="68"/>
  <c r="FK39" i="68"/>
  <c r="FP39" i="68"/>
  <c r="NQ39" i="68"/>
  <c r="NK39" i="68"/>
  <c r="KH39" i="68"/>
  <c r="KL39" i="68"/>
  <c r="GU39" i="68"/>
  <c r="GM39" i="68"/>
  <c r="JY39" i="68"/>
  <c r="BX39" i="68"/>
  <c r="DR39" i="68"/>
  <c r="OW39" i="68"/>
  <c r="NS39" i="68"/>
  <c r="OH39" i="68"/>
  <c r="NT39" i="68"/>
  <c r="GQ39" i="68"/>
  <c r="JA39" i="68"/>
  <c r="JU39" i="68"/>
  <c r="KF39" i="68"/>
  <c r="LL39" i="68"/>
  <c r="KC39" i="68"/>
  <c r="JJ39" i="68"/>
  <c r="IS39" i="68"/>
  <c r="FA39" i="68"/>
  <c r="PA39" i="68"/>
  <c r="JV39" i="68"/>
  <c r="LI39" i="68"/>
  <c r="EG39" i="68"/>
  <c r="JZ39" i="68"/>
  <c r="HP39" i="68"/>
  <c r="NB39" i="68"/>
  <c r="FL39" i="68"/>
  <c r="DK39" i="68"/>
  <c r="ET39" i="68"/>
  <c r="IK39" i="68"/>
  <c r="EL39" i="68"/>
  <c r="HK39" i="68"/>
  <c r="EM39" i="68"/>
  <c r="FU39" i="68"/>
  <c r="GG39" i="68"/>
  <c r="FJ39" i="68"/>
  <c r="GX39" i="68"/>
  <c r="DU39" i="68"/>
  <c r="CJ39" i="68"/>
  <c r="LS39" i="68"/>
  <c r="DI39" i="68"/>
  <c r="GH39" i="68"/>
  <c r="LB39" i="68"/>
  <c r="PB39" i="68"/>
  <c r="EQ39" i="68"/>
  <c r="GO39" i="68"/>
  <c r="MP39" i="68"/>
  <c r="HU39" i="68"/>
  <c r="GY39" i="68"/>
  <c r="FN39" i="68"/>
  <c r="GP39" i="68"/>
  <c r="IP39" i="68"/>
  <c r="JF39" i="68"/>
  <c r="HA39" i="68"/>
  <c r="EX39" i="68"/>
  <c r="FM39" i="68"/>
  <c r="DW39" i="68"/>
  <c r="DZ39" i="68"/>
  <c r="MI39" i="68"/>
  <c r="NP39" i="68"/>
  <c r="DO39" i="68"/>
  <c r="GJ39" i="68"/>
  <c r="BB39" i="68"/>
  <c r="OV39" i="68"/>
  <c r="BS39" i="68"/>
  <c r="DB39" i="68"/>
  <c r="KN39" i="68"/>
  <c r="KQ39" i="68"/>
  <c r="OJ39" i="68"/>
  <c r="KK39" i="68"/>
  <c r="OQ39" i="68"/>
  <c r="EU39" i="68"/>
  <c r="CN39" i="68"/>
  <c r="JI39" i="68"/>
  <c r="BN39" i="68"/>
  <c r="PE39" i="68"/>
  <c r="HS39" i="68"/>
  <c r="AZ39" i="68"/>
  <c r="FH39" i="68"/>
  <c r="EH39" i="68"/>
  <c r="CT39" i="68"/>
  <c r="IG39" i="68"/>
  <c r="DL39" i="68"/>
  <c r="LN39" i="68"/>
  <c r="CK39" i="68"/>
  <c r="FY39" i="68"/>
  <c r="NF39" i="68"/>
  <c r="NU39" i="68"/>
  <c r="KP39" i="68"/>
  <c r="IB39" i="68"/>
  <c r="OO39" i="68"/>
  <c r="HF39" i="68"/>
  <c r="MU39" i="68"/>
  <c r="GI39" i="68"/>
  <c r="FG39" i="68"/>
  <c r="JN39" i="68"/>
  <c r="MC39" i="68"/>
  <c r="EI39" i="68"/>
  <c r="KY39" i="68"/>
  <c r="BP39" i="68"/>
  <c r="BE39" i="68"/>
  <c r="IF39" i="68"/>
  <c r="MO39" i="68"/>
  <c r="JE39" i="68"/>
  <c r="HV39" i="68"/>
  <c r="LO39" i="68"/>
  <c r="HR39" i="68"/>
  <c r="HN39" i="68"/>
  <c r="IH39" i="68"/>
  <c r="OU39" i="68"/>
  <c r="LT39" i="68"/>
  <c r="LY39" i="68"/>
  <c r="BG39" i="68"/>
  <c r="JT39" i="68"/>
  <c r="HJ39" i="68"/>
  <c r="DH39" i="68"/>
  <c r="FC39" i="68"/>
  <c r="NO39" i="68"/>
  <c r="DG39" i="68"/>
  <c r="DT39" i="68"/>
  <c r="DJ39" i="68"/>
  <c r="DS39" i="68"/>
  <c r="OZ39" i="68"/>
  <c r="EC39" i="68"/>
  <c r="EY39" i="68"/>
  <c r="BV39" i="68"/>
  <c r="KW39" i="68"/>
  <c r="HO39" i="68"/>
  <c r="CS39" i="68"/>
  <c r="EZ39" i="68"/>
  <c r="AY39" i="68"/>
  <c r="IX39" i="68"/>
  <c r="GR39" i="68"/>
  <c r="HX39" i="68"/>
  <c r="JM39" i="68"/>
  <c r="IV39" i="68"/>
  <c r="HY39" i="68"/>
  <c r="HZ39" i="68"/>
  <c r="BM39" i="68"/>
  <c r="ES39" i="68"/>
  <c r="JR39" i="68"/>
  <c r="OA39" i="68"/>
  <c r="ER39" i="68"/>
  <c r="MS39" i="68"/>
  <c r="JB39" i="68"/>
  <c r="CD39" i="68"/>
  <c r="MX39" i="68"/>
  <c r="CI39" i="68"/>
  <c r="KJ39" i="68"/>
  <c r="BQ39" i="68"/>
  <c r="OY39" i="68"/>
  <c r="IQ39" i="68"/>
  <c r="HC39" i="68"/>
  <c r="GT39" i="68"/>
  <c r="FQ39" i="68"/>
  <c r="EB39" i="68"/>
  <c r="HW39" i="68"/>
  <c r="KZ39" i="68"/>
  <c r="JP39" i="68"/>
  <c r="KV39" i="68"/>
  <c r="KM39" i="68"/>
  <c r="CZ39" i="68"/>
  <c r="ID39" i="68"/>
  <c r="KR39" i="68"/>
  <c r="MM39" i="68"/>
  <c r="FO39" i="68"/>
  <c r="LQ39" i="68"/>
  <c r="LF39" i="68"/>
  <c r="LU39" i="68"/>
  <c r="JL39" i="68"/>
  <c r="KX39" i="68"/>
  <c r="BJ39" i="68"/>
  <c r="CO39" i="68"/>
  <c r="OC39" i="68"/>
  <c r="MD39" i="68"/>
  <c r="HQ39" i="68"/>
  <c r="AW39" i="68"/>
  <c r="MA39" i="68"/>
  <c r="CG39" i="68"/>
  <c r="OS39" i="68"/>
  <c r="FT39" i="68"/>
  <c r="NV39" i="68"/>
  <c r="GZ39" i="68"/>
  <c r="BT39" i="68"/>
  <c r="IY39" i="68"/>
  <c r="NG39" i="68"/>
  <c r="HE39" i="68"/>
  <c r="MJ39" i="68"/>
  <c r="NI39" i="68"/>
  <c r="BA39" i="68"/>
  <c r="GV39" i="68"/>
  <c r="DC39" i="68"/>
  <c r="EJ39" i="68"/>
  <c r="NH39" i="68"/>
  <c r="GF39" i="68"/>
  <c r="MY39" i="68"/>
  <c r="EW39" i="68"/>
  <c r="KU39" i="68"/>
  <c r="NE39" i="68"/>
  <c r="LJ39" i="68"/>
  <c r="CB39" i="68"/>
  <c r="FX39" i="68"/>
  <c r="CQ39" i="68"/>
  <c r="HI39" i="68"/>
  <c r="ON39" i="68"/>
  <c r="BI39" i="68"/>
  <c r="PD39" i="68"/>
  <c r="IU39" i="68"/>
  <c r="OF39" i="68"/>
  <c r="LR39" i="68"/>
  <c r="LH39" i="68"/>
  <c r="FE39" i="68"/>
  <c r="IZ39" i="68"/>
  <c r="EF39" i="68"/>
  <c r="MR39" i="68"/>
  <c r="JD39" i="68"/>
  <c r="BC39" i="68"/>
  <c r="LP39" i="68"/>
  <c r="IM39" i="68"/>
  <c r="KI39" i="68"/>
  <c r="NW39" i="68"/>
  <c r="IN39" i="68"/>
  <c r="IR39" i="68"/>
  <c r="ND39" i="68"/>
  <c r="GD39" i="68"/>
  <c r="LZ39" i="68"/>
  <c r="CU39" i="68"/>
  <c r="LX39" i="68"/>
  <c r="EP39" i="68"/>
  <c r="CH39" i="68"/>
  <c r="FR39" i="68"/>
  <c r="IE39" i="68"/>
  <c r="MF39" i="68"/>
  <c r="IO39" i="68"/>
  <c r="P36" i="42"/>
  <c r="DY39" i="68"/>
  <c r="MK39" i="68"/>
  <c r="OL39" i="68"/>
  <c r="DF39" i="68"/>
  <c r="PC39" i="68"/>
  <c r="KE39" i="68"/>
  <c r="JX39" i="68"/>
  <c r="GL39" i="68"/>
  <c r="DV39" i="68"/>
  <c r="MV39" i="68"/>
  <c r="M40" i="68"/>
  <c r="O32" i="42"/>
  <c r="P32" i="42" s="1"/>
  <c r="EN39" i="68"/>
  <c r="ED39" i="68"/>
  <c r="JC39" i="68"/>
  <c r="BK39" i="68"/>
  <c r="CR39" i="68"/>
  <c r="BH39" i="68"/>
  <c r="CM39" i="68"/>
  <c r="OK39" i="68"/>
  <c r="CF39" i="68"/>
  <c r="MW39" i="68"/>
  <c r="BF39" i="68"/>
  <c r="GK39" i="68"/>
  <c r="BD43" i="68"/>
  <c r="BL43" i="68"/>
  <c r="BT43" i="68"/>
  <c r="AZ43" i="68"/>
  <c r="BI43" i="68"/>
  <c r="BR43" i="68"/>
  <c r="CA43" i="68"/>
  <c r="CI43" i="68"/>
  <c r="CQ43" i="68"/>
  <c r="CY43" i="68"/>
  <c r="DG43" i="68"/>
  <c r="DO43" i="68"/>
  <c r="DW43" i="68"/>
  <c r="EE43" i="68"/>
  <c r="EM43" i="68"/>
  <c r="EU43" i="68"/>
  <c r="FC43" i="68"/>
  <c r="FK43" i="68"/>
  <c r="FS43" i="68"/>
  <c r="GA43" i="68"/>
  <c r="GI43" i="68"/>
  <c r="GQ43" i="68"/>
  <c r="BA43" i="68"/>
  <c r="BJ43" i="68"/>
  <c r="BS43" i="68"/>
  <c r="CB43" i="68"/>
  <c r="CJ43" i="68"/>
  <c r="CR43" i="68"/>
  <c r="CZ43" i="68"/>
  <c r="DH43" i="68"/>
  <c r="DP43" i="68"/>
  <c r="DX43" i="68"/>
  <c r="EF43" i="68"/>
  <c r="EN43" i="68"/>
  <c r="EV43" i="68"/>
  <c r="BC43" i="68"/>
  <c r="BM43" i="68"/>
  <c r="BV43" i="68"/>
  <c r="CD43" i="68"/>
  <c r="CL43" i="68"/>
  <c r="CT43" i="68"/>
  <c r="DB43" i="68"/>
  <c r="DJ43" i="68"/>
  <c r="DR43" i="68"/>
  <c r="DZ43" i="68"/>
  <c r="EH43" i="68"/>
  <c r="EP43" i="68"/>
  <c r="EX43" i="68"/>
  <c r="FF43" i="68"/>
  <c r="FN43" i="68"/>
  <c r="FV43" i="68"/>
  <c r="GD43" i="68"/>
  <c r="GL43" i="68"/>
  <c r="GT43" i="68"/>
  <c r="HB43" i="68"/>
  <c r="HJ43" i="68"/>
  <c r="HR43" i="68"/>
  <c r="HZ43" i="68"/>
  <c r="IH43" i="68"/>
  <c r="IP43" i="68"/>
  <c r="IX43" i="68"/>
  <c r="JF43" i="68"/>
  <c r="JN43" i="68"/>
  <c r="JV43" i="68"/>
  <c r="KD43" i="68"/>
  <c r="KL43" i="68"/>
  <c r="KT43" i="68"/>
  <c r="LB43" i="68"/>
  <c r="LJ43" i="68"/>
  <c r="LR43" i="68"/>
  <c r="LZ43" i="68"/>
  <c r="MH43" i="68"/>
  <c r="MP43" i="68"/>
  <c r="MX43" i="68"/>
  <c r="NF43" i="68"/>
  <c r="NN43" i="68"/>
  <c r="NV43" i="68"/>
  <c r="OD43" i="68"/>
  <c r="OL43" i="68"/>
  <c r="OT43" i="68"/>
  <c r="PB43" i="68"/>
  <c r="BE43" i="68"/>
  <c r="BN43" i="68"/>
  <c r="BW43" i="68"/>
  <c r="CE43" i="68"/>
  <c r="CM43" i="68"/>
  <c r="CU43" i="68"/>
  <c r="DC43" i="68"/>
  <c r="DK43" i="68"/>
  <c r="DS43" i="68"/>
  <c r="EA43" i="68"/>
  <c r="EI43" i="68"/>
  <c r="AW43" i="68"/>
  <c r="BF43" i="68"/>
  <c r="BO43" i="68"/>
  <c r="BX43" i="68"/>
  <c r="CF43" i="68"/>
  <c r="CN43" i="68"/>
  <c r="CV43" i="68"/>
  <c r="DD43" i="68"/>
  <c r="DL43" i="68"/>
  <c r="DT43" i="68"/>
  <c r="EB43" i="68"/>
  <c r="EJ43" i="68"/>
  <c r="ER43" i="68"/>
  <c r="EZ43" i="68"/>
  <c r="FH43" i="68"/>
  <c r="FP43" i="68"/>
  <c r="FX43" i="68"/>
  <c r="GF43" i="68"/>
  <c r="GN43" i="68"/>
  <c r="GV43" i="68"/>
  <c r="HD43" i="68"/>
  <c r="AY43" i="68"/>
  <c r="BH43" i="68"/>
  <c r="BQ43" i="68"/>
  <c r="BZ43" i="68"/>
  <c r="CH43" i="68"/>
  <c r="CP43" i="68"/>
  <c r="CX43" i="68"/>
  <c r="DF43" i="68"/>
  <c r="DN43" i="68"/>
  <c r="DV43" i="68"/>
  <c r="ED43" i="68"/>
  <c r="EL43" i="68"/>
  <c r="ET43" i="68"/>
  <c r="FB43" i="68"/>
  <c r="FJ43" i="68"/>
  <c r="FR43" i="68"/>
  <c r="FZ43" i="68"/>
  <c r="GH43" i="68"/>
  <c r="GP43" i="68"/>
  <c r="GX43" i="68"/>
  <c r="HF43" i="68"/>
  <c r="HN43" i="68"/>
  <c r="HV43" i="68"/>
  <c r="ID43" i="68"/>
  <c r="IL43" i="68"/>
  <c r="IT43" i="68"/>
  <c r="JB43" i="68"/>
  <c r="JJ43" i="68"/>
  <c r="JR43" i="68"/>
  <c r="JZ43" i="68"/>
  <c r="KH43" i="68"/>
  <c r="KP43" i="68"/>
  <c r="KX43" i="68"/>
  <c r="LF43" i="68"/>
  <c r="LN43" i="68"/>
  <c r="LV43" i="68"/>
  <c r="MD43" i="68"/>
  <c r="ML43" i="68"/>
  <c r="MT43" i="68"/>
  <c r="NB43" i="68"/>
  <c r="NJ43" i="68"/>
  <c r="NR43" i="68"/>
  <c r="NZ43" i="68"/>
  <c r="OH43" i="68"/>
  <c r="OP43" i="68"/>
  <c r="OX43" i="68"/>
  <c r="BK43" i="68"/>
  <c r="CS43" i="68"/>
  <c r="DY43" i="68"/>
  <c r="EY43" i="68"/>
  <c r="FO43" i="68"/>
  <c r="GE43" i="68"/>
  <c r="GU43" i="68"/>
  <c r="HH43" i="68"/>
  <c r="HS43" i="68"/>
  <c r="IC43" i="68"/>
  <c r="IN43" i="68"/>
  <c r="IY43" i="68"/>
  <c r="JI43" i="68"/>
  <c r="JT43" i="68"/>
  <c r="KE43" i="68"/>
  <c r="KO43" i="68"/>
  <c r="KZ43" i="68"/>
  <c r="LK43" i="68"/>
  <c r="LU43" i="68"/>
  <c r="MF43" i="68"/>
  <c r="MQ43" i="68"/>
  <c r="NA43" i="68"/>
  <c r="NL43" i="68"/>
  <c r="NW43" i="68"/>
  <c r="OG43" i="68"/>
  <c r="OR43" i="68"/>
  <c r="PC43" i="68"/>
  <c r="BP43" i="68"/>
  <c r="CW43" i="68"/>
  <c r="EC43" i="68"/>
  <c r="FA43" i="68"/>
  <c r="FQ43" i="68"/>
  <c r="GG43" i="68"/>
  <c r="GW43" i="68"/>
  <c r="HI43" i="68"/>
  <c r="HT43" i="68"/>
  <c r="IE43" i="68"/>
  <c r="IO43" i="68"/>
  <c r="IZ43" i="68"/>
  <c r="JK43" i="68"/>
  <c r="JU43" i="68"/>
  <c r="KF43" i="68"/>
  <c r="KQ43" i="68"/>
  <c r="LA43" i="68"/>
  <c r="LL43" i="68"/>
  <c r="LW43" i="68"/>
  <c r="MG43" i="68"/>
  <c r="MR43" i="68"/>
  <c r="NC43" i="68"/>
  <c r="NM43" i="68"/>
  <c r="NX43" i="68"/>
  <c r="OI43" i="68"/>
  <c r="OS43" i="68"/>
  <c r="PD43" i="68"/>
  <c r="BU43" i="68"/>
  <c r="DA43" i="68"/>
  <c r="EG43" i="68"/>
  <c r="FD43" i="68"/>
  <c r="FT43" i="68"/>
  <c r="GJ43" i="68"/>
  <c r="GY43" i="68"/>
  <c r="HK43" i="68"/>
  <c r="HU43" i="68"/>
  <c r="IF43" i="68"/>
  <c r="IQ43" i="68"/>
  <c r="JA43" i="68"/>
  <c r="JL43" i="68"/>
  <c r="JW43" i="68"/>
  <c r="KG43" i="68"/>
  <c r="KR43" i="68"/>
  <c r="LC43" i="68"/>
  <c r="LM43" i="68"/>
  <c r="LX43" i="68"/>
  <c r="MI43" i="68"/>
  <c r="MS43" i="68"/>
  <c r="ND43" i="68"/>
  <c r="NO43" i="68"/>
  <c r="NY43" i="68"/>
  <c r="OJ43" i="68"/>
  <c r="OU43" i="68"/>
  <c r="PE43" i="68"/>
  <c r="BY43" i="68"/>
  <c r="DE43" i="68"/>
  <c r="EK43" i="68"/>
  <c r="FE43" i="68"/>
  <c r="FU43" i="68"/>
  <c r="GK43" i="68"/>
  <c r="GZ43" i="68"/>
  <c r="HL43" i="68"/>
  <c r="HW43" i="68"/>
  <c r="IG43" i="68"/>
  <c r="IR43" i="68"/>
  <c r="JC43" i="68"/>
  <c r="JM43" i="68"/>
  <c r="JX43" i="68"/>
  <c r="KI43" i="68"/>
  <c r="KS43" i="68"/>
  <c r="LD43" i="68"/>
  <c r="LO43" i="68"/>
  <c r="LY43" i="68"/>
  <c r="MJ43" i="68"/>
  <c r="MU43" i="68"/>
  <c r="NE43" i="68"/>
  <c r="NP43" i="68"/>
  <c r="OA43" i="68"/>
  <c r="OK43" i="68"/>
  <c r="OV43" i="68"/>
  <c r="CC43" i="68"/>
  <c r="DI43" i="68"/>
  <c r="EO43" i="68"/>
  <c r="FG43" i="68"/>
  <c r="FW43" i="68"/>
  <c r="GM43" i="68"/>
  <c r="HA43" i="68"/>
  <c r="HM43" i="68"/>
  <c r="HX43" i="68"/>
  <c r="II43" i="68"/>
  <c r="IS43" i="68"/>
  <c r="JD43" i="68"/>
  <c r="JO43" i="68"/>
  <c r="JY43" i="68"/>
  <c r="KJ43" i="68"/>
  <c r="KU43" i="68"/>
  <c r="LE43" i="68"/>
  <c r="LP43" i="68"/>
  <c r="MA43" i="68"/>
  <c r="MK43" i="68"/>
  <c r="MV43" i="68"/>
  <c r="NG43" i="68"/>
  <c r="NQ43" i="68"/>
  <c r="OB43" i="68"/>
  <c r="OM43" i="68"/>
  <c r="OW43" i="68"/>
  <c r="AX43" i="68"/>
  <c r="CG43" i="68"/>
  <c r="DM43" i="68"/>
  <c r="EQ43" i="68"/>
  <c r="FI43" i="68"/>
  <c r="FY43" i="68"/>
  <c r="GO43" i="68"/>
  <c r="HC43" i="68"/>
  <c r="HO43" i="68"/>
  <c r="HY43" i="68"/>
  <c r="IJ43" i="68"/>
  <c r="IU43" i="68"/>
  <c r="JE43" i="68"/>
  <c r="JP43" i="68"/>
  <c r="KA43" i="68"/>
  <c r="KK43" i="68"/>
  <c r="KV43" i="68"/>
  <c r="LG43" i="68"/>
  <c r="LQ43" i="68"/>
  <c r="MB43" i="68"/>
  <c r="MM43" i="68"/>
  <c r="MW43" i="68"/>
  <c r="NH43" i="68"/>
  <c r="NS43" i="68"/>
  <c r="OC43" i="68"/>
  <c r="ON43" i="68"/>
  <c r="OY43" i="68"/>
  <c r="BB43" i="68"/>
  <c r="CK43" i="68"/>
  <c r="DQ43" i="68"/>
  <c r="ES43" i="68"/>
  <c r="FL43" i="68"/>
  <c r="GB43" i="68"/>
  <c r="GR43" i="68"/>
  <c r="HE43" i="68"/>
  <c r="HP43" i="68"/>
  <c r="IA43" i="68"/>
  <c r="IK43" i="68"/>
  <c r="IV43" i="68"/>
  <c r="JG43" i="68"/>
  <c r="JQ43" i="68"/>
  <c r="KB43" i="68"/>
  <c r="KM43" i="68"/>
  <c r="KW43" i="68"/>
  <c r="LH43" i="68"/>
  <c r="LS43" i="68"/>
  <c r="MC43" i="68"/>
  <c r="MN43" i="68"/>
  <c r="MY43" i="68"/>
  <c r="NI43" i="68"/>
  <c r="NT43" i="68"/>
  <c r="OE43" i="68"/>
  <c r="OO43" i="68"/>
  <c r="OZ43" i="68"/>
  <c r="BG43" i="68"/>
  <c r="CO43" i="68"/>
  <c r="DU43" i="68"/>
  <c r="EW43" i="68"/>
  <c r="FM43" i="68"/>
  <c r="GC43" i="68"/>
  <c r="GS43" i="68"/>
  <c r="HG43" i="68"/>
  <c r="HQ43" i="68"/>
  <c r="IB43" i="68"/>
  <c r="IM43" i="68"/>
  <c r="IW43" i="68"/>
  <c r="JH43" i="68"/>
  <c r="JS43" i="68"/>
  <c r="KC43" i="68"/>
  <c r="KN43" i="68"/>
  <c r="KY43" i="68"/>
  <c r="LI43" i="68"/>
  <c r="LT43" i="68"/>
  <c r="ME43" i="68"/>
  <c r="MO43" i="68"/>
  <c r="MZ43" i="68"/>
  <c r="NK43" i="68"/>
  <c r="NU43" i="68"/>
  <c r="OF43" i="68"/>
  <c r="OQ43" i="68"/>
  <c r="PA43" i="68"/>
  <c r="M44" i="68"/>
  <c r="N37" i="42" s="1"/>
  <c r="N33" i="42" l="1"/>
  <c r="N40" i="68"/>
  <c r="OH40" i="68" s="1"/>
  <c r="N44" i="68"/>
  <c r="NI44" i="68" s="1"/>
  <c r="EA40" i="68" l="1"/>
  <c r="JP40" i="68"/>
  <c r="CY40" i="68"/>
  <c r="BO40" i="68"/>
  <c r="EK40" i="68"/>
  <c r="FL40" i="68"/>
  <c r="OP40" i="68"/>
  <c r="NO40" i="68"/>
  <c r="IF40" i="68"/>
  <c r="IE40" i="68"/>
  <c r="FU40" i="68"/>
  <c r="FW40" i="68"/>
  <c r="MG40" i="68"/>
  <c r="IS40" i="68"/>
  <c r="BU40" i="68"/>
  <c r="LA40" i="68"/>
  <c r="FT40" i="68"/>
  <c r="OZ40" i="68"/>
  <c r="OL40" i="68"/>
  <c r="EL40" i="68"/>
  <c r="LM40" i="68"/>
  <c r="AY40" i="68"/>
  <c r="JO40" i="68"/>
  <c r="HP40" i="68"/>
  <c r="GN40" i="68"/>
  <c r="BC40" i="68"/>
  <c r="DG40" i="68"/>
  <c r="MT40" i="68"/>
  <c r="FC40" i="68"/>
  <c r="GU40" i="68"/>
  <c r="PE40" i="68"/>
  <c r="JL40" i="68"/>
  <c r="IO40" i="68"/>
  <c r="IC40" i="68"/>
  <c r="CJ40" i="68"/>
  <c r="HR40" i="68"/>
  <c r="GO40" i="68"/>
  <c r="FN40" i="68"/>
  <c r="DO40" i="68"/>
  <c r="MK40" i="68"/>
  <c r="BL40" i="68"/>
  <c r="BB40" i="68"/>
  <c r="BX40" i="68"/>
  <c r="IG40" i="68"/>
  <c r="OT40" i="68"/>
  <c r="EB40" i="68"/>
  <c r="DT40" i="68"/>
  <c r="HY40" i="68"/>
  <c r="FQ40" i="68"/>
  <c r="HL40" i="68"/>
  <c r="OA40" i="68"/>
  <c r="CK40" i="68"/>
  <c r="EV40" i="68"/>
  <c r="IA40" i="68"/>
  <c r="CI40" i="68"/>
  <c r="BZ40" i="68"/>
  <c r="KB40" i="68"/>
  <c r="MB40" i="68"/>
  <c r="DC40" i="68"/>
  <c r="DF40" i="68"/>
  <c r="JC40" i="68"/>
  <c r="OR40" i="68"/>
  <c r="HA40" i="68"/>
  <c r="LL40" i="68"/>
  <c r="OF40" i="68"/>
  <c r="LR40" i="68"/>
  <c r="KI40" i="68"/>
  <c r="NJ40" i="68"/>
  <c r="PC40" i="68"/>
  <c r="MI40" i="68"/>
  <c r="BY40" i="68"/>
  <c r="JS40" i="68"/>
  <c r="CW40" i="68"/>
  <c r="FA40" i="68"/>
  <c r="BF40" i="68"/>
  <c r="CN40" i="68"/>
  <c r="CB40" i="68"/>
  <c r="BG40" i="68"/>
  <c r="OC40" i="68"/>
  <c r="JT40" i="68"/>
  <c r="EX40" i="68"/>
  <c r="KU40" i="68"/>
  <c r="CO40" i="68"/>
  <c r="JH40" i="68"/>
  <c r="EH40" i="68"/>
  <c r="ED40" i="68"/>
  <c r="FS40" i="68"/>
  <c r="DW40" i="68"/>
  <c r="FP40" i="68"/>
  <c r="BD40" i="68"/>
  <c r="ER40" i="68"/>
  <c r="LD40" i="68"/>
  <c r="LK40" i="68"/>
  <c r="MH40" i="68"/>
  <c r="KJ40" i="68"/>
  <c r="HI40" i="68"/>
  <c r="BI40" i="68"/>
  <c r="JJ40" i="68"/>
  <c r="HT40" i="68"/>
  <c r="JU40" i="68"/>
  <c r="HD40" i="68"/>
  <c r="EF40" i="68"/>
  <c r="JG40" i="68"/>
  <c r="HV40" i="68"/>
  <c r="FV40" i="68"/>
  <c r="NW40" i="68"/>
  <c r="NQ40" i="68"/>
  <c r="OQ40" i="68"/>
  <c r="CU40" i="68"/>
  <c r="EE40" i="68"/>
  <c r="KS40" i="68"/>
  <c r="OV40" i="68"/>
  <c r="KV40" i="68"/>
  <c r="JQ40" i="68"/>
  <c r="LF40" i="68"/>
  <c r="MF40" i="68"/>
  <c r="NY40" i="68"/>
  <c r="DV40" i="68"/>
  <c r="MO40" i="68"/>
  <c r="BE40" i="68"/>
  <c r="MQ40" i="68"/>
  <c r="ET40" i="68"/>
  <c r="NF40" i="68"/>
  <c r="LG40" i="68"/>
  <c r="EP40" i="68"/>
  <c r="DD40" i="68"/>
  <c r="DJ40" i="68"/>
  <c r="IN40" i="68"/>
  <c r="KE40" i="68"/>
  <c r="EW40" i="68"/>
  <c r="CR40" i="68"/>
  <c r="MR40" i="68"/>
  <c r="NS40" i="68"/>
  <c r="FD40" i="68"/>
  <c r="FR40" i="68"/>
  <c r="LJ40" i="68"/>
  <c r="FI40" i="68"/>
  <c r="LQ40" i="68"/>
  <c r="PA40" i="68"/>
  <c r="OB40" i="68"/>
  <c r="IT40" i="68"/>
  <c r="LH40" i="68"/>
  <c r="JI40" i="68"/>
  <c r="FX40" i="68"/>
  <c r="ME40" i="68"/>
  <c r="GZ40" i="68"/>
  <c r="NA40" i="68"/>
  <c r="NU40" i="68"/>
  <c r="JE40" i="68"/>
  <c r="HB40" i="68"/>
  <c r="CD40" i="68"/>
  <c r="IU40" i="68"/>
  <c r="HW40" i="68"/>
  <c r="KW40" i="68"/>
  <c r="GI40" i="68"/>
  <c r="MY40" i="68"/>
  <c r="CL40" i="68"/>
  <c r="DZ40" i="68"/>
  <c r="GV40" i="68"/>
  <c r="NP40" i="68"/>
  <c r="OY40" i="68"/>
  <c r="KG40" i="68"/>
  <c r="LO40" i="68"/>
  <c r="GC40" i="68"/>
  <c r="LI40" i="68"/>
  <c r="OK40" i="68"/>
  <c r="FJ40" i="68"/>
  <c r="GA40" i="68"/>
  <c r="EQ40" i="68"/>
  <c r="BP40" i="68"/>
  <c r="NG40" i="68"/>
  <c r="CF40" i="68"/>
  <c r="JK40" i="68"/>
  <c r="LT40" i="68"/>
  <c r="GJ40" i="68"/>
  <c r="LC40" i="68"/>
  <c r="DU40" i="68"/>
  <c r="DH40" i="68"/>
  <c r="CP40" i="68"/>
  <c r="JD40" i="68"/>
  <c r="IL40" i="68"/>
  <c r="HF40" i="68"/>
  <c r="GY40" i="68"/>
  <c r="IW40" i="68"/>
  <c r="CQ40" i="68"/>
  <c r="KZ40" i="68"/>
  <c r="JF40" i="68"/>
  <c r="JB40" i="68"/>
  <c r="IX40" i="68"/>
  <c r="IQ40" i="68"/>
  <c r="CV40" i="68"/>
  <c r="MA40" i="68"/>
  <c r="KQ40" i="68"/>
  <c r="AW40" i="68"/>
  <c r="IV40" i="68"/>
  <c r="KC40" i="68"/>
  <c r="DQ40" i="68"/>
  <c r="KA40" i="68"/>
  <c r="LV40" i="68"/>
  <c r="DR40" i="68"/>
  <c r="GQ40" i="68"/>
  <c r="ID40" i="68"/>
  <c r="MZ40" i="68"/>
  <c r="II40" i="68"/>
  <c r="CX40" i="68"/>
  <c r="ND40" i="68"/>
  <c r="FK40" i="68"/>
  <c r="FE40" i="68"/>
  <c r="EG40" i="68"/>
  <c r="BT40" i="68"/>
  <c r="GM40" i="68"/>
  <c r="MP40" i="68"/>
  <c r="FO40" i="68"/>
  <c r="KH40" i="68"/>
  <c r="GD40" i="68"/>
  <c r="KM40" i="68"/>
  <c r="NC40" i="68"/>
  <c r="NT40" i="68"/>
  <c r="FM40" i="68"/>
  <c r="DY40" i="68"/>
  <c r="FY40" i="68"/>
  <c r="JM40" i="68"/>
  <c r="CE40" i="68"/>
  <c r="HS40" i="68"/>
  <c r="MV40" i="68"/>
  <c r="GH40" i="68"/>
  <c r="HE40" i="68"/>
  <c r="MS40" i="68"/>
  <c r="GB40" i="68"/>
  <c r="O37" i="42"/>
  <c r="P37" i="42" s="1"/>
  <c r="M45" i="68"/>
  <c r="EO40" i="68"/>
  <c r="LB40" i="68"/>
  <c r="HH40" i="68"/>
  <c r="NR40" i="68"/>
  <c r="ON40" i="68"/>
  <c r="EU40" i="68"/>
  <c r="GW40" i="68"/>
  <c r="EJ44" i="68"/>
  <c r="JX40" i="68"/>
  <c r="CZ40" i="68"/>
  <c r="GK40" i="68"/>
  <c r="BW40" i="68"/>
  <c r="HU40" i="68"/>
  <c r="DS40" i="68"/>
  <c r="HP44" i="68"/>
  <c r="MG44" i="68"/>
  <c r="NA44" i="68"/>
  <c r="CT44" i="68"/>
  <c r="HF44" i="68"/>
  <c r="JP44" i="68"/>
  <c r="KT44" i="68"/>
  <c r="IH44" i="68"/>
  <c r="MU44" i="68"/>
  <c r="LZ44" i="68"/>
  <c r="MC44" i="68"/>
  <c r="BN44" i="68"/>
  <c r="DX44" i="68"/>
  <c r="HD44" i="68"/>
  <c r="JD44" i="68"/>
  <c r="HB44" i="68"/>
  <c r="IE44" i="68"/>
  <c r="BC44" i="68"/>
  <c r="CM44" i="68"/>
  <c r="KD44" i="68"/>
  <c r="MZ44" i="68"/>
  <c r="BB44" i="68"/>
  <c r="DW44" i="68"/>
  <c r="FB44" i="68"/>
  <c r="OB44" i="68"/>
  <c r="NB44" i="68"/>
  <c r="GI44" i="68"/>
  <c r="II44" i="68"/>
  <c r="EB44" i="68"/>
  <c r="MR44" i="68"/>
  <c r="LM44" i="68"/>
  <c r="OO44" i="68"/>
  <c r="JH44" i="68"/>
  <c r="OM44" i="68"/>
  <c r="DL44" i="68"/>
  <c r="DV44" i="68"/>
  <c r="NT44" i="68"/>
  <c r="ID44" i="68"/>
  <c r="MY44" i="68"/>
  <c r="JW44" i="68"/>
  <c r="BO44" i="68"/>
  <c r="KL44" i="68"/>
  <c r="DN44" i="68"/>
  <c r="DJ44" i="68"/>
  <c r="OG44" i="68"/>
  <c r="GV44" i="68"/>
  <c r="KM44" i="68"/>
  <c r="OL44" i="68"/>
  <c r="PA44" i="68"/>
  <c r="NY44" i="68"/>
  <c r="GA44" i="68"/>
  <c r="JR44" i="68"/>
  <c r="MQ44" i="68"/>
  <c r="OD44" i="68"/>
  <c r="OC44" i="68"/>
  <c r="GP44" i="68"/>
  <c r="FU44" i="68"/>
  <c r="HK40" i="68"/>
  <c r="GP40" i="68"/>
  <c r="CT40" i="68"/>
  <c r="EY44" i="68"/>
  <c r="LG44" i="68"/>
  <c r="DR44" i="68"/>
  <c r="GM44" i="68"/>
  <c r="EW44" i="68"/>
  <c r="LE44" i="68"/>
  <c r="FP44" i="68"/>
  <c r="OV44" i="68"/>
  <c r="IV44" i="68"/>
  <c r="DC44" i="68"/>
  <c r="LK44" i="68"/>
  <c r="ER44" i="68"/>
  <c r="NV44" i="68"/>
  <c r="GH44" i="68"/>
  <c r="MW44" i="68"/>
  <c r="GF44" i="68"/>
  <c r="MN44" i="68"/>
  <c r="DH44" i="68"/>
  <c r="KQ44" i="68"/>
  <c r="OP44" i="68"/>
  <c r="EV44" i="68"/>
  <c r="EO44" i="68"/>
  <c r="KN44" i="68"/>
  <c r="FF44" i="68"/>
  <c r="NH44" i="68"/>
  <c r="IL44" i="68"/>
  <c r="BW44" i="68"/>
  <c r="KU44" i="68"/>
  <c r="EH44" i="68"/>
  <c r="MX44" i="68"/>
  <c r="FL44" i="68"/>
  <c r="MO44" i="68"/>
  <c r="EZ44" i="68"/>
  <c r="LP44" i="68"/>
  <c r="CX44" i="68"/>
  <c r="KF44" i="68"/>
  <c r="NJ44" i="68"/>
  <c r="EA44" i="68"/>
  <c r="AW44" i="68"/>
  <c r="HM44" i="68"/>
  <c r="LQ44" i="68"/>
  <c r="CN44" i="68"/>
  <c r="JL44" i="68"/>
  <c r="CB44" i="68"/>
  <c r="FH44" i="68"/>
  <c r="LF44" i="68"/>
  <c r="BD44" i="68"/>
  <c r="FQ44" i="68"/>
  <c r="IM44" i="68"/>
  <c r="CI44" i="68"/>
  <c r="MJ44" i="68"/>
  <c r="FO44" i="68"/>
  <c r="NW44" i="68"/>
  <c r="IJ44" i="68"/>
  <c r="CQ44" i="68"/>
  <c r="JZ44" i="68"/>
  <c r="DK44" i="68"/>
  <c r="JN44" i="68"/>
  <c r="CD44" i="68"/>
  <c r="JB44" i="68"/>
  <c r="OI44" i="68"/>
  <c r="EX44" i="68"/>
  <c r="KX44" i="68"/>
  <c r="IO44" i="68"/>
  <c r="FA44" i="68"/>
  <c r="HR44" i="68"/>
  <c r="BX44" i="68"/>
  <c r="LT44" i="68"/>
  <c r="ET44" i="68"/>
  <c r="NO44" i="68"/>
  <c r="HZ44" i="68"/>
  <c r="OT44" i="68"/>
  <c r="JO44" i="68"/>
  <c r="CP44" i="68"/>
  <c r="IR44" i="68"/>
  <c r="OJ44" i="68"/>
  <c r="IF44" i="68"/>
  <c r="NC44" i="68"/>
  <c r="EM44" i="68"/>
  <c r="KE44" i="68"/>
  <c r="HI44" i="68"/>
  <c r="CO44" i="68"/>
  <c r="BR40" i="68"/>
  <c r="IP40" i="68"/>
  <c r="DA40" i="68"/>
  <c r="KO40" i="68"/>
  <c r="LU40" i="68"/>
  <c r="ES40" i="68"/>
  <c r="DL40" i="68"/>
  <c r="GR40" i="68"/>
  <c r="OD40" i="68"/>
  <c r="PD40" i="68"/>
  <c r="HM40" i="68"/>
  <c r="HG40" i="68"/>
  <c r="BN40" i="68"/>
  <c r="KR40" i="68"/>
  <c r="GL40" i="68"/>
  <c r="CS40" i="68"/>
  <c r="GT40" i="68"/>
  <c r="NK40" i="68"/>
  <c r="CK44" i="68"/>
  <c r="EY40" i="68"/>
  <c r="MW40" i="68"/>
  <c r="OO40" i="68"/>
  <c r="NL40" i="68"/>
  <c r="DI40" i="68"/>
  <c r="OJ40" i="68"/>
  <c r="JA40" i="68"/>
  <c r="IZ40" i="68"/>
  <c r="EJ40" i="68"/>
  <c r="NV40" i="68"/>
  <c r="EC40" i="68"/>
  <c r="MD40" i="68"/>
  <c r="FH40" i="68"/>
  <c r="GE40" i="68"/>
  <c r="KX40" i="68"/>
  <c r="MS44" i="68"/>
  <c r="IX44" i="68"/>
  <c r="EU44" i="68"/>
  <c r="PD44" i="68"/>
  <c r="LD44" i="68"/>
  <c r="GJ44" i="68"/>
  <c r="BL44" i="68"/>
  <c r="MA44" i="68"/>
  <c r="HO44" i="68"/>
  <c r="DB44" i="68"/>
  <c r="MP44" i="68"/>
  <c r="HN44" i="68"/>
  <c r="AY44" i="68"/>
  <c r="LI44" i="68"/>
  <c r="DT44" i="68"/>
  <c r="NL44" i="68"/>
  <c r="HV44" i="68"/>
  <c r="BG44" i="68"/>
  <c r="IZ44" i="68"/>
  <c r="OX44" i="68"/>
  <c r="JT44" i="68"/>
  <c r="JM44" i="68"/>
  <c r="CC44" i="68"/>
  <c r="NX40" i="68"/>
  <c r="NZ40" i="68"/>
  <c r="IB40" i="68"/>
  <c r="BV40" i="68"/>
  <c r="FG40" i="68"/>
  <c r="CC40" i="68"/>
  <c r="OE40" i="68"/>
  <c r="IY40" i="68"/>
  <c r="FZ40" i="68"/>
  <c r="LW40" i="68"/>
  <c r="NE40" i="68"/>
  <c r="NN40" i="68"/>
  <c r="DN40" i="68"/>
  <c r="OS40" i="68"/>
  <c r="OW40" i="68"/>
  <c r="DP40" i="68"/>
  <c r="LX40" i="68"/>
  <c r="MU40" i="68"/>
  <c r="EN40" i="68"/>
  <c r="FB40" i="68"/>
  <c r="JN40" i="68"/>
  <c r="IK40" i="68"/>
  <c r="NB40" i="68"/>
  <c r="GX40" i="68"/>
  <c r="HX40" i="68"/>
  <c r="DM40" i="68"/>
  <c r="LE40" i="68"/>
  <c r="GS40" i="68"/>
  <c r="FF40" i="68"/>
  <c r="BQ40" i="68"/>
  <c r="PE44" i="68"/>
  <c r="LU44" i="68"/>
  <c r="IB44" i="68"/>
  <c r="DZ44" i="68"/>
  <c r="NP44" i="68"/>
  <c r="KB44" i="68"/>
  <c r="FD44" i="68"/>
  <c r="OU44" i="68"/>
  <c r="LC44" i="68"/>
  <c r="GT44" i="68"/>
  <c r="BK44" i="68"/>
  <c r="LJ44" i="68"/>
  <c r="FW44" i="68"/>
  <c r="OS44" i="68"/>
  <c r="JC44" i="68"/>
  <c r="CY44" i="68"/>
  <c r="LX44" i="68"/>
  <c r="FT44" i="68"/>
  <c r="NK44" i="68"/>
  <c r="FS44" i="68"/>
  <c r="NR44" i="68"/>
  <c r="GX44" i="68"/>
  <c r="IG44" i="68"/>
  <c r="JQ44" i="68"/>
  <c r="PB40" i="68"/>
  <c r="OI40" i="68"/>
  <c r="LY40" i="68"/>
  <c r="CM40" i="68"/>
  <c r="JV40" i="68"/>
  <c r="LS40" i="68"/>
  <c r="KN40" i="68"/>
  <c r="OG40" i="68"/>
  <c r="DB40" i="68"/>
  <c r="MJ40" i="68"/>
  <c r="GF40" i="68"/>
  <c r="CG40" i="68"/>
  <c r="HN40" i="68"/>
  <c r="KP40" i="68"/>
  <c r="OM40" i="68"/>
  <c r="IH40" i="68"/>
  <c r="HO40" i="68"/>
  <c r="ML40" i="68"/>
  <c r="DX40" i="68"/>
  <c r="KT40" i="68"/>
  <c r="BJ40" i="68"/>
  <c r="MN40" i="68"/>
  <c r="OX40" i="68"/>
  <c r="IJ40" i="68"/>
  <c r="LZ40" i="68"/>
  <c r="EI40" i="68"/>
  <c r="EM40" i="68"/>
  <c r="MC40" i="68"/>
  <c r="KY40" i="68"/>
  <c r="KO44" i="68"/>
  <c r="FI44" i="68"/>
  <c r="CG44" i="68"/>
  <c r="NX44" i="68"/>
  <c r="KV44" i="68"/>
  <c r="GU44" i="68"/>
  <c r="CH44" i="68"/>
  <c r="NG44" i="68"/>
  <c r="KA44" i="68"/>
  <c r="FX44" i="68"/>
  <c r="PB44" i="68"/>
  <c r="LR44" i="68"/>
  <c r="HC44" i="68"/>
  <c r="CE44" i="68"/>
  <c r="LY44" i="68"/>
  <c r="GQ44" i="68"/>
  <c r="OZ44" i="68"/>
  <c r="KZ44" i="68"/>
  <c r="FJ44" i="68"/>
  <c r="NS44" i="68"/>
  <c r="IP44" i="68"/>
  <c r="BF44" i="68"/>
  <c r="KP44" i="68"/>
  <c r="DP44" i="68"/>
  <c r="FE44" i="68"/>
  <c r="IC44" i="68"/>
  <c r="DE40" i="68"/>
  <c r="IR40" i="68"/>
  <c r="HC40" i="68"/>
  <c r="OU40" i="68"/>
  <c r="NI40" i="68"/>
  <c r="HQ40" i="68"/>
  <c r="GB44" i="68"/>
  <c r="KK44" i="68"/>
  <c r="FM44" i="68"/>
  <c r="BE44" i="68"/>
  <c r="FY44" i="68"/>
  <c r="BI44" i="68"/>
  <c r="GG40" i="68"/>
  <c r="KF40" i="68"/>
  <c r="MX40" i="68"/>
  <c r="DF44" i="68"/>
  <c r="LW44" i="68"/>
  <c r="HT44" i="68"/>
  <c r="CL44" i="68"/>
  <c r="ML44" i="68"/>
  <c r="HS44" i="68"/>
  <c r="HY44" i="68"/>
  <c r="DQ44" i="68"/>
  <c r="IS44" i="68"/>
  <c r="DU44" i="68"/>
  <c r="NQ44" i="68"/>
  <c r="KW44" i="68"/>
  <c r="HG44" i="68"/>
  <c r="DO44" i="68"/>
  <c r="OF44" i="68"/>
  <c r="LL44" i="68"/>
  <c r="IA44" i="68"/>
  <c r="EI44" i="68"/>
  <c r="PC44" i="68"/>
  <c r="MI44" i="68"/>
  <c r="JF44" i="68"/>
  <c r="FC44" i="68"/>
  <c r="AZ44" i="68"/>
  <c r="MH44" i="68"/>
  <c r="IT44" i="68"/>
  <c r="EF44" i="68"/>
  <c r="OK44" i="68"/>
  <c r="KI44" i="68"/>
  <c r="FK44" i="68"/>
  <c r="OR44" i="68"/>
  <c r="LH44" i="68"/>
  <c r="GE44" i="68"/>
  <c r="BR44" i="68"/>
  <c r="LO44" i="68"/>
  <c r="HJ44" i="68"/>
  <c r="BP44" i="68"/>
  <c r="MD44" i="68"/>
  <c r="HH44" i="68"/>
  <c r="CU44" i="68"/>
  <c r="HQ44" i="68"/>
  <c r="CS44" i="68"/>
  <c r="IK44" i="68"/>
  <c r="CW44" i="68"/>
  <c r="NH40" i="68"/>
  <c r="CA40" i="68"/>
  <c r="NM40" i="68"/>
  <c r="BS40" i="68"/>
  <c r="BH40" i="68"/>
  <c r="JR40" i="68"/>
  <c r="AZ40" i="68"/>
  <c r="LP40" i="68"/>
  <c r="HU44" i="68"/>
  <c r="ES44" i="68"/>
  <c r="BA44" i="68"/>
  <c r="KD40" i="68"/>
  <c r="BA40" i="68"/>
  <c r="OW44" i="68"/>
  <c r="MK44" i="68"/>
  <c r="JS44" i="68"/>
  <c r="GL44" i="68"/>
  <c r="DD44" i="68"/>
  <c r="ON44" i="68"/>
  <c r="MB44" i="68"/>
  <c r="JG44" i="68"/>
  <c r="FZ44" i="68"/>
  <c r="CR44" i="68"/>
  <c r="OE44" i="68"/>
  <c r="LS44" i="68"/>
  <c r="IU44" i="68"/>
  <c r="FN44" i="68"/>
  <c r="CF44" i="68"/>
  <c r="NF44" i="68"/>
  <c r="KJ44" i="68"/>
  <c r="GR44" i="68"/>
  <c r="CZ44" i="68"/>
  <c r="NU44" i="68"/>
  <c r="JX44" i="68"/>
  <c r="FV44" i="68"/>
  <c r="BS44" i="68"/>
  <c r="MF44" i="68"/>
  <c r="IQ44" i="68"/>
  <c r="EN44" i="68"/>
  <c r="OA44" i="68"/>
  <c r="KY44" i="68"/>
  <c r="GY44" i="68"/>
  <c r="CA44" i="68"/>
  <c r="MT44" i="68"/>
  <c r="JJ44" i="68"/>
  <c r="EL44" i="68"/>
  <c r="KC44" i="68"/>
  <c r="HA44" i="68"/>
  <c r="DI44" i="68"/>
  <c r="KG44" i="68"/>
  <c r="HE44" i="68"/>
  <c r="DM44" i="68"/>
  <c r="KK40" i="68"/>
  <c r="IM40" i="68"/>
  <c r="BM40" i="68"/>
  <c r="LN40" i="68"/>
  <c r="AX40" i="68"/>
  <c r="HZ40" i="68"/>
  <c r="JW40" i="68"/>
  <c r="EZ40" i="68"/>
  <c r="DK40" i="68"/>
  <c r="JY40" i="68"/>
  <c r="JZ40" i="68"/>
  <c r="JU44" i="68"/>
  <c r="GC44" i="68"/>
  <c r="DA44" i="68"/>
  <c r="JY44" i="68"/>
  <c r="GG44" i="68"/>
  <c r="DE44" i="68"/>
  <c r="BT44" i="68"/>
  <c r="NM44" i="68"/>
  <c r="LA44" i="68"/>
  <c r="HW44" i="68"/>
  <c r="EP44" i="68"/>
  <c r="BH44" i="68"/>
  <c r="ND44" i="68"/>
  <c r="KR44" i="68"/>
  <c r="HK44" i="68"/>
  <c r="ED44" i="68"/>
  <c r="OY44" i="68"/>
  <c r="MM44" i="68"/>
  <c r="JV44" i="68"/>
  <c r="GN44" i="68"/>
  <c r="DG44" i="68"/>
  <c r="OH44" i="68"/>
  <c r="LV44" i="68"/>
  <c r="IY44" i="68"/>
  <c r="FR44" i="68"/>
  <c r="CJ44" i="68"/>
  <c r="JE44" i="68"/>
  <c r="GS44" i="68"/>
  <c r="EG44" i="68"/>
  <c r="BU44" i="68"/>
  <c r="JI44" i="68"/>
  <c r="GW44" i="68"/>
  <c r="EK44" i="68"/>
  <c r="BY44" i="68"/>
  <c r="MM40" i="68"/>
  <c r="HJ40" i="68"/>
  <c r="KL40" i="68"/>
  <c r="CH40" i="68"/>
  <c r="BV44" i="68"/>
  <c r="NN44" i="68"/>
  <c r="LB44" i="68"/>
  <c r="HX44" i="68"/>
  <c r="EQ44" i="68"/>
  <c r="BJ44" i="68"/>
  <c r="NE44" i="68"/>
  <c r="KS44" i="68"/>
  <c r="HL44" i="68"/>
  <c r="EE44" i="68"/>
  <c r="AX44" i="68"/>
  <c r="MV44" i="68"/>
  <c r="KH44" i="68"/>
  <c r="GZ44" i="68"/>
  <c r="DS44" i="68"/>
  <c r="OQ44" i="68"/>
  <c r="ME44" i="68"/>
  <c r="JK44" i="68"/>
  <c r="GD44" i="68"/>
  <c r="CV44" i="68"/>
  <c r="NZ44" i="68"/>
  <c r="LN44" i="68"/>
  <c r="IN44" i="68"/>
  <c r="FG44" i="68"/>
  <c r="BZ44" i="68"/>
  <c r="IW44" i="68"/>
  <c r="GK44" i="68"/>
  <c r="DY44" i="68"/>
  <c r="BM44" i="68"/>
  <c r="JA44" i="68"/>
  <c r="GO44" i="68"/>
  <c r="EC44" i="68"/>
  <c r="BQ44" i="68"/>
  <c r="BK40" i="68"/>
  <c r="O33" i="42"/>
  <c r="P33" i="42" s="1"/>
  <c r="M47" i="68"/>
  <c r="N40" i="42" s="1"/>
  <c r="N38" i="42" l="1"/>
  <c r="N45" i="68"/>
  <c r="BD45" i="68" s="1"/>
  <c r="N47" i="68"/>
  <c r="BF47" i="68" s="1"/>
  <c r="M48" i="68"/>
  <c r="N41" i="42" s="1"/>
  <c r="MD45" i="68" l="1"/>
  <c r="KH45" i="68"/>
  <c r="JF45" i="68"/>
  <c r="NB45" i="68"/>
  <c r="LF45" i="68"/>
  <c r="IF45" i="68"/>
  <c r="OX45" i="68"/>
  <c r="GT45" i="68"/>
  <c r="NZ45" i="68"/>
  <c r="FL45" i="68"/>
  <c r="CL45" i="68"/>
  <c r="NV45" i="68"/>
  <c r="LZ45" i="68"/>
  <c r="LB45" i="68"/>
  <c r="JD45" i="68"/>
  <c r="GR45" i="68"/>
  <c r="FF45" i="68"/>
  <c r="CJ45" i="68"/>
  <c r="OR45" i="68"/>
  <c r="NT45" i="68"/>
  <c r="MV45" i="68"/>
  <c r="LX45" i="68"/>
  <c r="KX45" i="68"/>
  <c r="JZ45" i="68"/>
  <c r="JB45" i="68"/>
  <c r="HX45" i="68"/>
  <c r="GL45" i="68"/>
  <c r="FD45" i="68"/>
  <c r="DR45" i="68"/>
  <c r="BV45" i="68"/>
  <c r="OP45" i="68"/>
  <c r="NR45" i="68"/>
  <c r="MT45" i="68"/>
  <c r="LR45" i="68"/>
  <c r="KT45" i="68"/>
  <c r="JV45" i="68"/>
  <c r="IX45" i="68"/>
  <c r="HR45" i="68"/>
  <c r="GJ45" i="68"/>
  <c r="EX45" i="68"/>
  <c r="DJ45" i="68"/>
  <c r="BT45" i="68"/>
  <c r="DZ45" i="68"/>
  <c r="OT45" i="68"/>
  <c r="MX45" i="68"/>
  <c r="KB45" i="68"/>
  <c r="HZ45" i="68"/>
  <c r="DX45" i="68"/>
  <c r="OL45" i="68"/>
  <c r="NN45" i="68"/>
  <c r="MN45" i="68"/>
  <c r="LP45" i="68"/>
  <c r="KR45" i="68"/>
  <c r="JT45" i="68"/>
  <c r="IV45" i="68"/>
  <c r="HP45" i="68"/>
  <c r="GD45" i="68"/>
  <c r="EP45" i="68"/>
  <c r="DB45" i="68"/>
  <c r="BN45" i="68"/>
  <c r="OJ45" i="68"/>
  <c r="NJ45" i="68"/>
  <c r="ML45" i="68"/>
  <c r="LN45" i="68"/>
  <c r="KP45" i="68"/>
  <c r="JR45" i="68"/>
  <c r="IT45" i="68"/>
  <c r="HJ45" i="68"/>
  <c r="FV45" i="68"/>
  <c r="EN45" i="68"/>
  <c r="CZ45" i="68"/>
  <c r="BL45" i="68"/>
  <c r="OD45" i="68"/>
  <c r="NF45" i="68"/>
  <c r="MH45" i="68"/>
  <c r="LJ45" i="68"/>
  <c r="KL45" i="68"/>
  <c r="JN45" i="68"/>
  <c r="IP45" i="68"/>
  <c r="HB45" i="68"/>
  <c r="FT45" i="68"/>
  <c r="EH45" i="68"/>
  <c r="CT45" i="68"/>
  <c r="BE45" i="68"/>
  <c r="OZ45" i="68"/>
  <c r="OB45" i="68"/>
  <c r="ND45" i="68"/>
  <c r="MF45" i="68"/>
  <c r="LH45" i="68"/>
  <c r="KJ45" i="68"/>
  <c r="JL45" i="68"/>
  <c r="IH45" i="68"/>
  <c r="GZ45" i="68"/>
  <c r="FN45" i="68"/>
  <c r="EF45" i="68"/>
  <c r="CR45" i="68"/>
  <c r="BB45" i="68"/>
  <c r="PB45" i="68"/>
  <c r="OH45" i="68"/>
  <c r="NL45" i="68"/>
  <c r="MP45" i="68"/>
  <c r="LV45" i="68"/>
  <c r="KZ45" i="68"/>
  <c r="KD45" i="68"/>
  <c r="JJ45" i="68"/>
  <c r="IN45" i="68"/>
  <c r="HH45" i="68"/>
  <c r="GB45" i="68"/>
  <c r="EV45" i="68"/>
  <c r="DP45" i="68"/>
  <c r="CD45" i="68"/>
  <c r="DH45" i="68"/>
  <c r="CB45" i="68"/>
  <c r="OY45" i="68"/>
  <c r="OQ45" i="68"/>
  <c r="OI45" i="68"/>
  <c r="OA45" i="68"/>
  <c r="NS45" i="68"/>
  <c r="NK45" i="68"/>
  <c r="NC45" i="68"/>
  <c r="MU45" i="68"/>
  <c r="MM45" i="68"/>
  <c r="ME45" i="68"/>
  <c r="LW45" i="68"/>
  <c r="LO45" i="68"/>
  <c r="LG45" i="68"/>
  <c r="KY45" i="68"/>
  <c r="KQ45" i="68"/>
  <c r="KI45" i="68"/>
  <c r="KA45" i="68"/>
  <c r="JS45" i="68"/>
  <c r="JK45" i="68"/>
  <c r="JC45" i="68"/>
  <c r="IU45" i="68"/>
  <c r="IM45" i="68"/>
  <c r="IE45" i="68"/>
  <c r="HW45" i="68"/>
  <c r="HO45" i="68"/>
  <c r="HG45" i="68"/>
  <c r="GY45" i="68"/>
  <c r="GQ45" i="68"/>
  <c r="GI45" i="68"/>
  <c r="GA45" i="68"/>
  <c r="FS45" i="68"/>
  <c r="FK45" i="68"/>
  <c r="FC45" i="68"/>
  <c r="EU45" i="68"/>
  <c r="EM45" i="68"/>
  <c r="EE45" i="68"/>
  <c r="DW45" i="68"/>
  <c r="DO45" i="68"/>
  <c r="DG45" i="68"/>
  <c r="CY45" i="68"/>
  <c r="CQ45" i="68"/>
  <c r="CI45" i="68"/>
  <c r="CA45" i="68"/>
  <c r="BS45" i="68"/>
  <c r="BJ45" i="68"/>
  <c r="BA45" i="68"/>
  <c r="HV45" i="68"/>
  <c r="GP45" i="68"/>
  <c r="FJ45" i="68"/>
  <c r="DV45" i="68"/>
  <c r="CX45" i="68"/>
  <c r="BI45" i="68"/>
  <c r="OO45" i="68"/>
  <c r="NQ45" i="68"/>
  <c r="MS45" i="68"/>
  <c r="MC45" i="68"/>
  <c r="LU45" i="68"/>
  <c r="LM45" i="68"/>
  <c r="LE45" i="68"/>
  <c r="KW45" i="68"/>
  <c r="KO45" i="68"/>
  <c r="KG45" i="68"/>
  <c r="JY45" i="68"/>
  <c r="JQ45" i="68"/>
  <c r="JI45" i="68"/>
  <c r="JA45" i="68"/>
  <c r="IS45" i="68"/>
  <c r="IK45" i="68"/>
  <c r="IC45" i="68"/>
  <c r="HU45" i="68"/>
  <c r="HM45" i="68"/>
  <c r="HE45" i="68"/>
  <c r="GW45" i="68"/>
  <c r="GO45" i="68"/>
  <c r="GG45" i="68"/>
  <c r="FY45" i="68"/>
  <c r="FQ45" i="68"/>
  <c r="FI45" i="68"/>
  <c r="FA45" i="68"/>
  <c r="ES45" i="68"/>
  <c r="EK45" i="68"/>
  <c r="EC45" i="68"/>
  <c r="DU45" i="68"/>
  <c r="DM45" i="68"/>
  <c r="DE45" i="68"/>
  <c r="CW45" i="68"/>
  <c r="CO45" i="68"/>
  <c r="CG45" i="68"/>
  <c r="BY45" i="68"/>
  <c r="BQ45" i="68"/>
  <c r="BH45" i="68"/>
  <c r="AY45" i="68"/>
  <c r="ID45" i="68"/>
  <c r="HF45" i="68"/>
  <c r="FZ45" i="68"/>
  <c r="FB45" i="68"/>
  <c r="ED45" i="68"/>
  <c r="DF45" i="68"/>
  <c r="CH45" i="68"/>
  <c r="BR45" i="68"/>
  <c r="PE45" i="68"/>
  <c r="OG45" i="68"/>
  <c r="NA45" i="68"/>
  <c r="PD45" i="68"/>
  <c r="ON45" i="68"/>
  <c r="NX45" i="68"/>
  <c r="NH45" i="68"/>
  <c r="MR45" i="68"/>
  <c r="MJ45" i="68"/>
  <c r="MB45" i="68"/>
  <c r="LT45" i="68"/>
  <c r="LL45" i="68"/>
  <c r="LD45" i="68"/>
  <c r="KV45" i="68"/>
  <c r="KN45" i="68"/>
  <c r="KF45" i="68"/>
  <c r="JX45" i="68"/>
  <c r="JP45" i="68"/>
  <c r="JH45" i="68"/>
  <c r="IZ45" i="68"/>
  <c r="IR45" i="68"/>
  <c r="IJ45" i="68"/>
  <c r="IB45" i="68"/>
  <c r="HT45" i="68"/>
  <c r="HL45" i="68"/>
  <c r="HD45" i="68"/>
  <c r="GV45" i="68"/>
  <c r="GN45" i="68"/>
  <c r="GF45" i="68"/>
  <c r="FX45" i="68"/>
  <c r="FP45" i="68"/>
  <c r="FH45" i="68"/>
  <c r="EZ45" i="68"/>
  <c r="ER45" i="68"/>
  <c r="EJ45" i="68"/>
  <c r="EB45" i="68"/>
  <c r="DT45" i="68"/>
  <c r="DL45" i="68"/>
  <c r="DD45" i="68"/>
  <c r="CV45" i="68"/>
  <c r="CN45" i="68"/>
  <c r="CF45" i="68"/>
  <c r="BX45" i="68"/>
  <c r="BP45" i="68"/>
  <c r="BG45" i="68"/>
  <c r="AX45" i="68"/>
  <c r="IL45" i="68"/>
  <c r="HN45" i="68"/>
  <c r="GX45" i="68"/>
  <c r="GH45" i="68"/>
  <c r="FR45" i="68"/>
  <c r="ET45" i="68"/>
  <c r="EL45" i="68"/>
  <c r="DN45" i="68"/>
  <c r="CP45" i="68"/>
  <c r="BZ45" i="68"/>
  <c r="AZ45" i="68"/>
  <c r="OW45" i="68"/>
  <c r="NY45" i="68"/>
  <c r="NI45" i="68"/>
  <c r="MK45" i="68"/>
  <c r="OV45" i="68"/>
  <c r="OF45" i="68"/>
  <c r="NP45" i="68"/>
  <c r="MZ45" i="68"/>
  <c r="PC45" i="68"/>
  <c r="OU45" i="68"/>
  <c r="OM45" i="68"/>
  <c r="OE45" i="68"/>
  <c r="NW45" i="68"/>
  <c r="NO45" i="68"/>
  <c r="NG45" i="68"/>
  <c r="MY45" i="68"/>
  <c r="MQ45" i="68"/>
  <c r="MI45" i="68"/>
  <c r="MA45" i="68"/>
  <c r="LS45" i="68"/>
  <c r="LK45" i="68"/>
  <c r="LC45" i="68"/>
  <c r="KU45" i="68"/>
  <c r="KM45" i="68"/>
  <c r="KE45" i="68"/>
  <c r="JW45" i="68"/>
  <c r="JO45" i="68"/>
  <c r="JG45" i="68"/>
  <c r="IY45" i="68"/>
  <c r="IQ45" i="68"/>
  <c r="II45" i="68"/>
  <c r="IA45" i="68"/>
  <c r="HS45" i="68"/>
  <c r="HK45" i="68"/>
  <c r="HC45" i="68"/>
  <c r="GU45" i="68"/>
  <c r="GM45" i="68"/>
  <c r="GE45" i="68"/>
  <c r="FW45" i="68"/>
  <c r="FO45" i="68"/>
  <c r="FG45" i="68"/>
  <c r="EY45" i="68"/>
  <c r="EQ45" i="68"/>
  <c r="EI45" i="68"/>
  <c r="EA45" i="68"/>
  <c r="DS45" i="68"/>
  <c r="DK45" i="68"/>
  <c r="DC45" i="68"/>
  <c r="CU45" i="68"/>
  <c r="CM45" i="68"/>
  <c r="CE45" i="68"/>
  <c r="BW45" i="68"/>
  <c r="BO45" i="68"/>
  <c r="BF45" i="68"/>
  <c r="AW45" i="68"/>
  <c r="PA45" i="68"/>
  <c r="OS45" i="68"/>
  <c r="OK45" i="68"/>
  <c r="OC45" i="68"/>
  <c r="NU45" i="68"/>
  <c r="NM45" i="68"/>
  <c r="NE45" i="68"/>
  <c r="MW45" i="68"/>
  <c r="MO45" i="68"/>
  <c r="MG45" i="68"/>
  <c r="LY45" i="68"/>
  <c r="LQ45" i="68"/>
  <c r="LI45" i="68"/>
  <c r="LA45" i="68"/>
  <c r="KS45" i="68"/>
  <c r="KK45" i="68"/>
  <c r="KC45" i="68"/>
  <c r="JU45" i="68"/>
  <c r="JM45" i="68"/>
  <c r="JE45" i="68"/>
  <c r="IW45" i="68"/>
  <c r="IO45" i="68"/>
  <c r="IG45" i="68"/>
  <c r="HY45" i="68"/>
  <c r="HQ45" i="68"/>
  <c r="HI45" i="68"/>
  <c r="HA45" i="68"/>
  <c r="GS45" i="68"/>
  <c r="GK45" i="68"/>
  <c r="GC45" i="68"/>
  <c r="FU45" i="68"/>
  <c r="FM45" i="68"/>
  <c r="FE45" i="68"/>
  <c r="EW45" i="68"/>
  <c r="EO45" i="68"/>
  <c r="EG45" i="68"/>
  <c r="DY45" i="68"/>
  <c r="DQ45" i="68"/>
  <c r="DI45" i="68"/>
  <c r="DA45" i="68"/>
  <c r="CS45" i="68"/>
  <c r="CK45" i="68"/>
  <c r="CC45" i="68"/>
  <c r="BU45" i="68"/>
  <c r="BM45" i="68"/>
  <c r="O38" i="42"/>
  <c r="M46" i="68"/>
  <c r="BK45" i="68"/>
  <c r="BC45" i="68"/>
  <c r="P38" i="42"/>
  <c r="IF47" i="68"/>
  <c r="JY47" i="68"/>
  <c r="KZ47" i="68"/>
  <c r="LY47" i="68"/>
  <c r="CZ47" i="68"/>
  <c r="DO47" i="68"/>
  <c r="OK47" i="68"/>
  <c r="HA47" i="68"/>
  <c r="ON47" i="68"/>
  <c r="CB47" i="68"/>
  <c r="LP47" i="68"/>
  <c r="HI47" i="68"/>
  <c r="OE47" i="68"/>
  <c r="BT47" i="68"/>
  <c r="EO47" i="68"/>
  <c r="HU47" i="68"/>
  <c r="GC47" i="68"/>
  <c r="NO47" i="68"/>
  <c r="BG47" i="68"/>
  <c r="DI47" i="68"/>
  <c r="EC47" i="68"/>
  <c r="CA47" i="68"/>
  <c r="KJ47" i="68"/>
  <c r="NB47" i="68"/>
  <c r="CY47" i="68"/>
  <c r="CM47" i="68"/>
  <c r="OR47" i="68"/>
  <c r="MZ47" i="68"/>
  <c r="HC47" i="68"/>
  <c r="GG47" i="68"/>
  <c r="IR47" i="68"/>
  <c r="NA47" i="68"/>
  <c r="LW47" i="68"/>
  <c r="CJ47" i="68"/>
  <c r="LO47" i="68"/>
  <c r="NJ47" i="68"/>
  <c r="IY47" i="68"/>
  <c r="FL47" i="68"/>
  <c r="HW47" i="68"/>
  <c r="JW47" i="68"/>
  <c r="LL47" i="68"/>
  <c r="NG47" i="68"/>
  <c r="DW47" i="68"/>
  <c r="OW47" i="68"/>
  <c r="LE47" i="68"/>
  <c r="GR47" i="68"/>
  <c r="CE47" i="68"/>
  <c r="MS47" i="68"/>
  <c r="IG47" i="68"/>
  <c r="DT47" i="68"/>
  <c r="OB47" i="68"/>
  <c r="JA47" i="68"/>
  <c r="DS47" i="68"/>
  <c r="MQ47" i="68"/>
  <c r="GY47" i="68"/>
  <c r="BO47" i="68"/>
  <c r="KO47" i="68"/>
  <c r="OZ47" i="68"/>
  <c r="OG47" i="68"/>
  <c r="DZ47" i="68"/>
  <c r="NL47" i="68"/>
  <c r="JO47" i="68"/>
  <c r="FA47" i="68"/>
  <c r="OV47" i="68"/>
  <c r="LD47" i="68"/>
  <c r="GQ47" i="68"/>
  <c r="CC47" i="68"/>
  <c r="MR47" i="68"/>
  <c r="HK47" i="68"/>
  <c r="BP47" i="68"/>
  <c r="KQ47" i="68"/>
  <c r="EB47" i="68"/>
  <c r="NH47" i="68"/>
  <c r="GM47" i="68"/>
  <c r="LT47" i="68"/>
  <c r="HE47" i="68"/>
  <c r="IC47" i="68"/>
  <c r="OM47" i="68"/>
  <c r="PC47" i="68"/>
  <c r="FS47" i="68"/>
  <c r="MN47" i="68"/>
  <c r="NC47" i="68"/>
  <c r="EQ47" i="68"/>
  <c r="GF47" i="68"/>
  <c r="GO47" i="68"/>
  <c r="DQ47" i="68"/>
  <c r="JS47" i="68"/>
  <c r="II47" i="68"/>
  <c r="OC47" i="68"/>
  <c r="FK47" i="68"/>
  <c r="BE47" i="68"/>
  <c r="LM47" i="68"/>
  <c r="FT47" i="68"/>
  <c r="OJ47" i="68"/>
  <c r="IZ47" i="68"/>
  <c r="DG47" i="68"/>
  <c r="MF47" i="68"/>
  <c r="FG47" i="68"/>
  <c r="IW47" i="68"/>
  <c r="DX47" i="68"/>
  <c r="NZ47" i="68"/>
  <c r="NE47" i="68"/>
  <c r="IS47" i="68"/>
  <c r="KI47" i="68"/>
  <c r="BS47" i="68"/>
  <c r="LX47" i="68"/>
  <c r="JK47" i="68"/>
  <c r="MY47" i="68"/>
  <c r="FQ47" i="68"/>
  <c r="FO47" i="68"/>
  <c r="MT47" i="68"/>
  <c r="DU47" i="68"/>
  <c r="JX47" i="68"/>
  <c r="MA47" i="68"/>
  <c r="HX47" i="68"/>
  <c r="DK47" i="68"/>
  <c r="NK47" i="68"/>
  <c r="JM47" i="68"/>
  <c r="EZ47" i="68"/>
  <c r="OU47" i="68"/>
  <c r="LC47" i="68"/>
  <c r="EN47" i="68"/>
  <c r="NI47" i="68"/>
  <c r="IE47" i="68"/>
  <c r="CK47" i="68"/>
  <c r="LK47" i="68"/>
  <c r="DP47" i="68"/>
  <c r="GV47" i="68"/>
  <c r="FC47" i="68"/>
  <c r="KG47" i="68"/>
  <c r="FI47" i="68"/>
  <c r="OS47" i="68"/>
  <c r="JU47" i="68"/>
  <c r="FH47" i="68"/>
  <c r="OI47" i="68"/>
  <c r="JT47" i="68"/>
  <c r="BY47" i="68"/>
  <c r="FE47" i="68"/>
  <c r="KK47" i="68"/>
  <c r="MK47" i="68"/>
  <c r="JD47" i="68"/>
  <c r="FW47" i="68"/>
  <c r="CO47" i="68"/>
  <c r="NT47" i="68"/>
  <c r="KS47" i="68"/>
  <c r="HL47" i="68"/>
  <c r="EE47" i="68"/>
  <c r="PD47" i="68"/>
  <c r="MI47" i="68"/>
  <c r="IQ47" i="68"/>
  <c r="EY47" i="68"/>
  <c r="BD47" i="68"/>
  <c r="MG47" i="68"/>
  <c r="IO47" i="68"/>
  <c r="EW47" i="68"/>
  <c r="PA47" i="68"/>
  <c r="LU47" i="68"/>
  <c r="HH47" i="68"/>
  <c r="BM47" i="68"/>
  <c r="HG47" i="68"/>
  <c r="LS47" i="68"/>
  <c r="LN47" i="68"/>
  <c r="NU47" i="68"/>
  <c r="KU47" i="68"/>
  <c r="HM47" i="68"/>
  <c r="EF47" i="68"/>
  <c r="PE47" i="68"/>
  <c r="MJ47" i="68"/>
  <c r="JC47" i="68"/>
  <c r="FU47" i="68"/>
  <c r="CN47" i="68"/>
  <c r="NS47" i="68"/>
  <c r="KR47" i="68"/>
  <c r="GZ47" i="68"/>
  <c r="DH47" i="68"/>
  <c r="NR47" i="68"/>
  <c r="KF47" i="68"/>
  <c r="GN47" i="68"/>
  <c r="CV47" i="68"/>
  <c r="NQ47" i="68"/>
  <c r="KE47" i="68"/>
  <c r="EK47" i="68"/>
  <c r="ME47" i="68"/>
  <c r="CI47" i="68"/>
  <c r="OX47" i="68"/>
  <c r="IN47" i="68"/>
  <c r="EV47" i="68"/>
  <c r="AZ47" i="68"/>
  <c r="LI47" i="68"/>
  <c r="DY47" i="68"/>
  <c r="MC47" i="68"/>
  <c r="BW47" i="68"/>
  <c r="DL47" i="68"/>
  <c r="HS47" i="68"/>
  <c r="EA47" i="68"/>
  <c r="OQ47" i="68"/>
  <c r="JH47" i="68"/>
  <c r="DD47" i="68"/>
  <c r="IV47" i="68"/>
  <c r="ND47" i="68"/>
  <c r="HV47" i="68"/>
  <c r="IK47" i="68"/>
  <c r="MU47" i="68"/>
  <c r="OL47" i="68"/>
  <c r="GW47" i="68"/>
  <c r="DE47" i="68"/>
  <c r="MW47" i="68"/>
  <c r="IM47" i="68"/>
  <c r="BX47" i="68"/>
  <c r="IA47" i="68"/>
  <c r="LQ47" i="68"/>
  <c r="GT47" i="68"/>
  <c r="GP47" i="68"/>
  <c r="DM47" i="68"/>
  <c r="JP47" i="68"/>
  <c r="FJ47" i="68"/>
  <c r="LH47" i="68"/>
  <c r="CG47" i="68"/>
  <c r="GS47" i="68"/>
  <c r="ED47" i="68"/>
  <c r="GU47" i="68"/>
  <c r="BK47" i="68"/>
  <c r="KA47" i="68"/>
  <c r="BU47" i="68"/>
  <c r="BR47" i="68"/>
  <c r="OH47" i="68"/>
  <c r="KN47" i="68"/>
  <c r="GK47" i="68"/>
  <c r="OY47" i="68"/>
  <c r="KM47" i="68"/>
  <c r="FD47" i="68"/>
  <c r="OO47" i="68"/>
  <c r="IJ47" i="68"/>
  <c r="KH47" i="68"/>
  <c r="LZ47" i="68"/>
  <c r="JL47" i="68"/>
  <c r="GE47" i="68"/>
  <c r="CW47" i="68"/>
  <c r="OA47" i="68"/>
  <c r="LA47" i="68"/>
  <c r="HT47" i="68"/>
  <c r="EM47" i="68"/>
  <c r="BC47" i="68"/>
  <c r="MO47" i="68"/>
  <c r="JI47" i="68"/>
  <c r="GB47" i="68"/>
  <c r="CU47" i="68"/>
  <c r="NP47" i="68"/>
  <c r="KC47" i="68"/>
  <c r="FP47" i="68"/>
  <c r="OP47" i="68"/>
  <c r="KB47" i="68"/>
  <c r="ES47" i="68"/>
  <c r="NM47" i="68"/>
  <c r="HD47" i="68"/>
  <c r="JB47" i="68"/>
  <c r="JN47" i="68"/>
  <c r="LV47" i="68"/>
  <c r="JJ47" i="68"/>
  <c r="GX47" i="68"/>
  <c r="EL47" i="68"/>
  <c r="BZ47" i="68"/>
  <c r="OT47" i="68"/>
  <c r="MH47" i="68"/>
  <c r="JV47" i="68"/>
  <c r="HB47" i="68"/>
  <c r="EH47" i="68"/>
  <c r="AX47" i="68"/>
  <c r="O40" i="42"/>
  <c r="P40" i="42" s="1"/>
  <c r="GI47" i="68"/>
  <c r="DA47" i="68"/>
  <c r="LF47" i="68"/>
  <c r="IT47" i="68"/>
  <c r="GH47" i="68"/>
  <c r="DV47" i="68"/>
  <c r="BJ47" i="68"/>
  <c r="OD47" i="68"/>
  <c r="LR47" i="68"/>
  <c r="JF47" i="68"/>
  <c r="GL47" i="68"/>
  <c r="DR47" i="68"/>
  <c r="GA47" i="68"/>
  <c r="CS47" i="68"/>
  <c r="NX47" i="68"/>
  <c r="KW47" i="68"/>
  <c r="HP47" i="68"/>
  <c r="EI47" i="68"/>
  <c r="AW47" i="68"/>
  <c r="ML47" i="68"/>
  <c r="JE47" i="68"/>
  <c r="FX47" i="68"/>
  <c r="CQ47" i="68"/>
  <c r="KX47" i="68"/>
  <c r="IL47" i="68"/>
  <c r="FZ47" i="68"/>
  <c r="DN47" i="68"/>
  <c r="BB47" i="68"/>
  <c r="NV47" i="68"/>
  <c r="LJ47" i="68"/>
  <c r="IX47" i="68"/>
  <c r="GD47" i="68"/>
  <c r="DJ47" i="68"/>
  <c r="MB47" i="68"/>
  <c r="IU47" i="68"/>
  <c r="FM47" i="68"/>
  <c r="CF47" i="68"/>
  <c r="KP47" i="68"/>
  <c r="ID47" i="68"/>
  <c r="FR47" i="68"/>
  <c r="DF47" i="68"/>
  <c r="BQ47" i="68"/>
  <c r="NN47" i="68"/>
  <c r="LB47" i="68"/>
  <c r="IP47" i="68"/>
  <c r="FV47" i="68"/>
  <c r="CL47" i="68"/>
  <c r="CX47" i="68"/>
  <c r="BI47" i="68"/>
  <c r="NF47" i="68"/>
  <c r="KT47" i="68"/>
  <c r="IH47" i="68"/>
  <c r="FN47" i="68"/>
  <c r="CD47" i="68"/>
  <c r="IB47" i="68"/>
  <c r="EU47" i="68"/>
  <c r="BL47" i="68"/>
  <c r="MV47" i="68"/>
  <c r="JQ47" i="68"/>
  <c r="GJ47" i="68"/>
  <c r="DC47" i="68"/>
  <c r="OF47" i="68"/>
  <c r="LG47" i="68"/>
  <c r="HY47" i="68"/>
  <c r="ER47" i="68"/>
  <c r="BH47" i="68"/>
  <c r="JZ47" i="68"/>
  <c r="HN47" i="68"/>
  <c r="FB47" i="68"/>
  <c r="CP47" i="68"/>
  <c r="BA47" i="68"/>
  <c r="MX47" i="68"/>
  <c r="KL47" i="68"/>
  <c r="HZ47" i="68"/>
  <c r="EX47" i="68"/>
  <c r="BV47" i="68"/>
  <c r="NY47" i="68"/>
  <c r="KY47" i="68"/>
  <c r="HQ47" i="68"/>
  <c r="EJ47" i="68"/>
  <c r="AY47" i="68"/>
  <c r="MM47" i="68"/>
  <c r="JG47" i="68"/>
  <c r="FY47" i="68"/>
  <c r="CR47" i="68"/>
  <c r="NW47" i="68"/>
  <c r="KV47" i="68"/>
  <c r="HO47" i="68"/>
  <c r="EG47" i="68"/>
  <c r="MD47" i="68"/>
  <c r="JR47" i="68"/>
  <c r="HF47" i="68"/>
  <c r="ET47" i="68"/>
  <c r="CH47" i="68"/>
  <c r="PB47" i="68"/>
  <c r="MP47" i="68"/>
  <c r="KD47" i="68"/>
  <c r="HJ47" i="68"/>
  <c r="EP47" i="68"/>
  <c r="BN47" i="68"/>
  <c r="DB47" i="68"/>
  <c r="HR47" i="68"/>
  <c r="FF47" i="68"/>
  <c r="CT47" i="68"/>
  <c r="N48" i="68"/>
  <c r="BY48" i="68" s="1"/>
  <c r="NM48" i="68" l="1"/>
  <c r="OH48" i="68"/>
  <c r="KH48" i="68"/>
  <c r="EP48" i="68"/>
  <c r="FU48" i="68"/>
  <c r="KS48" i="68"/>
  <c r="LO48" i="68"/>
  <c r="CH48" i="68"/>
  <c r="NI48" i="68"/>
  <c r="HH48" i="68"/>
  <c r="HB48" i="68"/>
  <c r="FB48" i="68"/>
  <c r="NK48" i="68"/>
  <c r="OB48" i="68"/>
  <c r="JK48" i="68"/>
  <c r="JI48" i="68"/>
  <c r="NG48" i="68"/>
  <c r="KR48" i="68"/>
  <c r="DY48" i="68"/>
  <c r="FY48" i="68"/>
  <c r="MQ48" i="68"/>
  <c r="KB48" i="68"/>
  <c r="DP48" i="68"/>
  <c r="FO48" i="68"/>
  <c r="GS48" i="68"/>
  <c r="BN48" i="68"/>
  <c r="HF48" i="68"/>
  <c r="OM48" i="68"/>
  <c r="NT48" i="68"/>
  <c r="GY48" i="68"/>
  <c r="JZ48" i="68"/>
  <c r="KW48" i="68"/>
  <c r="DC48" i="68"/>
  <c r="JU48" i="68"/>
  <c r="CF48" i="68"/>
  <c r="OE48" i="68"/>
  <c r="HQ48" i="68"/>
  <c r="MF48" i="68"/>
  <c r="BW48" i="68"/>
  <c r="GI48" i="68"/>
  <c r="JJ48" i="68"/>
  <c r="JQ48" i="68"/>
  <c r="FE48" i="68"/>
  <c r="NU48" i="68"/>
  <c r="ET48" i="68"/>
  <c r="JL48" i="68"/>
  <c r="MM48" i="68"/>
  <c r="OP48" i="68"/>
  <c r="EG48" i="68"/>
  <c r="FP48" i="68"/>
  <c r="CD48" i="68"/>
  <c r="CU48" i="68"/>
  <c r="LA48" i="68"/>
  <c r="BX48" i="68"/>
  <c r="GR48" i="68"/>
  <c r="KA48" i="68"/>
  <c r="NB48" i="68"/>
  <c r="OO48" i="68"/>
  <c r="MB48" i="68"/>
  <c r="LI48" i="68"/>
  <c r="FC48" i="68"/>
  <c r="LH48" i="68"/>
  <c r="ER48" i="68"/>
  <c r="KQ48" i="68"/>
  <c r="BM48" i="68"/>
  <c r="HN48" i="68"/>
  <c r="MC48" i="68"/>
  <c r="OV48" i="68"/>
  <c r="MY48" i="68"/>
  <c r="IO48" i="68"/>
  <c r="BF48" i="68"/>
  <c r="HP48" i="68"/>
  <c r="OI48" i="68"/>
  <c r="GQ48" i="68"/>
  <c r="ML48" i="68"/>
  <c r="DX48" i="68"/>
  <c r="GO48" i="68"/>
  <c r="BS48" i="68"/>
  <c r="LK48" i="68"/>
  <c r="NE48" i="68"/>
  <c r="IG48" i="68"/>
  <c r="DR48" i="68"/>
  <c r="ND48" i="68"/>
  <c r="IF48" i="68"/>
  <c r="EI48" i="68"/>
  <c r="NC48" i="68"/>
  <c r="IU48" i="68"/>
  <c r="DG48" i="68"/>
  <c r="LN48" i="68"/>
  <c r="GX48" i="68"/>
  <c r="OG48" i="68"/>
  <c r="IK48" i="68"/>
  <c r="OF48" i="68"/>
  <c r="OL48" i="68"/>
  <c r="LC48" i="68"/>
  <c r="MO48" i="68"/>
  <c r="HY48" i="68"/>
  <c r="CQ48" i="68"/>
  <c r="MV48" i="68"/>
  <c r="HX48" i="68"/>
  <c r="DQ48" i="68"/>
  <c r="MU48" i="68"/>
  <c r="HW48" i="68"/>
  <c r="CX48" i="68"/>
  <c r="KP48" i="68"/>
  <c r="FR48" i="68"/>
  <c r="NY48" i="68"/>
  <c r="GW48" i="68"/>
  <c r="MZ48" i="68"/>
  <c r="HZ48" i="68"/>
  <c r="MI48" i="68"/>
  <c r="OC48" i="68"/>
  <c r="KK48" i="68"/>
  <c r="FL48" i="68"/>
  <c r="OZ48" i="68"/>
  <c r="KJ48" i="68"/>
  <c r="FK48" i="68"/>
  <c r="BE48" i="68"/>
  <c r="KI48" i="68"/>
  <c r="FS48" i="68"/>
  <c r="NZ48" i="68"/>
  <c r="HV48" i="68"/>
  <c r="CV48" i="68"/>
  <c r="KO48" i="68"/>
  <c r="EF48" i="68"/>
  <c r="CT48" i="68"/>
  <c r="N39" i="42"/>
  <c r="N46" i="68"/>
  <c r="MO46" i="68" s="1"/>
  <c r="MA48" i="68"/>
  <c r="PC48" i="68"/>
  <c r="MW48" i="68"/>
  <c r="KC48" i="68"/>
  <c r="HI48" i="68"/>
  <c r="EA48" i="68"/>
  <c r="AW48" i="68"/>
  <c r="MN48" i="68"/>
  <c r="JT48" i="68"/>
  <c r="GZ48" i="68"/>
  <c r="DZ48" i="68"/>
  <c r="OY48" i="68"/>
  <c r="LW48" i="68"/>
  <c r="JC48" i="68"/>
  <c r="GA48" i="68"/>
  <c r="CN48" i="68"/>
  <c r="MT48" i="68"/>
  <c r="JR48" i="68"/>
  <c r="GP48" i="68"/>
  <c r="CM48" i="68"/>
  <c r="NA48" i="68"/>
  <c r="JA48" i="68"/>
  <c r="EO48" i="68"/>
  <c r="MJ48" i="68"/>
  <c r="JW48" i="68"/>
  <c r="PA48" i="68"/>
  <c r="JE48" i="68"/>
  <c r="OR48" i="68"/>
  <c r="JD48" i="68"/>
  <c r="OA48" i="68"/>
  <c r="FJ48" i="68"/>
  <c r="MD48" i="68"/>
  <c r="BL48" i="68"/>
  <c r="IC48" i="68"/>
  <c r="JH48" i="68"/>
  <c r="BH48" i="68"/>
  <c r="LS48" i="68"/>
  <c r="MG48" i="68"/>
  <c r="GK48" i="68"/>
  <c r="DI48" i="68"/>
  <c r="LX48" i="68"/>
  <c r="GJ48" i="68"/>
  <c r="CY48" i="68"/>
  <c r="LG48" i="68"/>
  <c r="IM48" i="68"/>
  <c r="BD48" i="68"/>
  <c r="JB48" i="68"/>
  <c r="FH48" i="68"/>
  <c r="LU48" i="68"/>
  <c r="DW48" i="68"/>
  <c r="NW48" i="68"/>
  <c r="OS48" i="68"/>
  <c r="LQ48" i="68"/>
  <c r="IW48" i="68"/>
  <c r="GC48" i="68"/>
  <c r="CZ48" i="68"/>
  <c r="OJ48" i="68"/>
  <c r="LP48" i="68"/>
  <c r="IV48" i="68"/>
  <c r="FT48" i="68"/>
  <c r="CP48" i="68"/>
  <c r="NS48" i="68"/>
  <c r="KY48" i="68"/>
  <c r="IE48" i="68"/>
  <c r="EH48" i="68"/>
  <c r="OX48" i="68"/>
  <c r="LV48" i="68"/>
  <c r="ID48" i="68"/>
  <c r="EY48" i="68"/>
  <c r="BC48" i="68"/>
  <c r="LM48" i="68"/>
  <c r="HE48" i="68"/>
  <c r="DD48" i="68"/>
  <c r="IJ48" i="68"/>
  <c r="PB48" i="68"/>
  <c r="IR48" i="68"/>
  <c r="II48" i="68"/>
  <c r="BP48" i="68"/>
  <c r="GF48" i="68"/>
  <c r="DK48" i="68"/>
  <c r="BU48" i="68"/>
  <c r="NQ48" i="68"/>
  <c r="LE48" i="68"/>
  <c r="IS48" i="68"/>
  <c r="GG48" i="68"/>
  <c r="DN48" i="68"/>
  <c r="MR48" i="68"/>
  <c r="IB48" i="68"/>
  <c r="KU48" i="68"/>
  <c r="AY48" i="68"/>
  <c r="FA48" i="68"/>
  <c r="EZ48" i="68"/>
  <c r="LF48" i="68"/>
  <c r="PE48" i="68"/>
  <c r="BK48" i="68"/>
  <c r="HO48" i="68"/>
  <c r="CE48" i="68"/>
  <c r="NR48" i="68"/>
  <c r="IT48" i="68"/>
  <c r="GH48" i="68"/>
  <c r="DO48" i="68"/>
  <c r="MS48" i="68"/>
  <c r="KG48" i="68"/>
  <c r="HU48" i="68"/>
  <c r="FG48" i="68"/>
  <c r="LD48" i="68"/>
  <c r="FF48" i="68"/>
  <c r="HS48" i="68"/>
  <c r="KD48" i="68"/>
  <c r="OU48" i="68"/>
  <c r="NO48" i="68"/>
  <c r="OK48" i="68"/>
  <c r="LY48" i="68"/>
  <c r="JM48" i="68"/>
  <c r="HA48" i="68"/>
  <c r="EJ48" i="68"/>
  <c r="BO48" i="68"/>
  <c r="NL48" i="68"/>
  <c r="KZ48" i="68"/>
  <c r="IN48" i="68"/>
  <c r="GB48" i="68"/>
  <c r="DH48" i="68"/>
  <c r="OQ48" i="68"/>
  <c r="ME48" i="68"/>
  <c r="JS48" i="68"/>
  <c r="HG48" i="68"/>
  <c r="EQ48" i="68"/>
  <c r="BV48" i="68"/>
  <c r="NJ48" i="68"/>
  <c r="KX48" i="68"/>
  <c r="IL48" i="68"/>
  <c r="FZ48" i="68"/>
  <c r="DF48" i="68"/>
  <c r="OW48" i="68"/>
  <c r="MK48" i="68"/>
  <c r="JY48" i="68"/>
  <c r="HM48" i="68"/>
  <c r="EX48" i="68"/>
  <c r="BB48" i="68"/>
  <c r="JP48" i="68"/>
  <c r="EN48" i="68"/>
  <c r="HK48" i="68"/>
  <c r="IH48" i="68"/>
  <c r="PD48" i="68"/>
  <c r="LT48" i="68"/>
  <c r="GV48" i="68"/>
  <c r="CK48" i="68"/>
  <c r="GE48" i="68"/>
  <c r="NV48" i="68"/>
  <c r="EK48" i="68"/>
  <c r="ON48" i="68"/>
  <c r="KF48" i="68"/>
  <c r="FX48" i="68"/>
  <c r="BJ48" i="68"/>
  <c r="EV48" i="68"/>
  <c r="JV48" i="68"/>
  <c r="EU48" i="68"/>
  <c r="JG48" i="68"/>
  <c r="EM48" i="68"/>
  <c r="MX48" i="68"/>
  <c r="CI48" i="68"/>
  <c r="IY48" i="68"/>
  <c r="ED48" i="68"/>
  <c r="LZ48" i="68"/>
  <c r="BZ48" i="68"/>
  <c r="CL48" i="68"/>
  <c r="NP48" i="68"/>
  <c r="KV48" i="68"/>
  <c r="HT48" i="68"/>
  <c r="EE48" i="68"/>
  <c r="KM48" i="68"/>
  <c r="HC48" i="68"/>
  <c r="DB48" i="68"/>
  <c r="MP48" i="68"/>
  <c r="FV48" i="68"/>
  <c r="CG48" i="68"/>
  <c r="BT48" i="68"/>
  <c r="NH48" i="68"/>
  <c r="KN48" i="68"/>
  <c r="HD48" i="68"/>
  <c r="DL48" i="68"/>
  <c r="KE48" i="68"/>
  <c r="GM48" i="68"/>
  <c r="CA48" i="68"/>
  <c r="MH48" i="68"/>
  <c r="FD48" i="68"/>
  <c r="BQ48" i="68"/>
  <c r="JX48" i="68"/>
  <c r="HL48" i="68"/>
  <c r="EW48" i="68"/>
  <c r="CB48" i="68"/>
  <c r="JO48" i="68"/>
  <c r="GU48" i="68"/>
  <c r="DT48" i="68"/>
  <c r="OT48" i="68"/>
  <c r="KL48" i="68"/>
  <c r="FM48" i="68"/>
  <c r="ES48" i="68"/>
  <c r="CC48" i="68"/>
  <c r="NX48" i="68"/>
  <c r="LL48" i="68"/>
  <c r="IZ48" i="68"/>
  <c r="GN48" i="68"/>
  <c r="DV48" i="68"/>
  <c r="AZ48" i="68"/>
  <c r="IQ48" i="68"/>
  <c r="FW48" i="68"/>
  <c r="CJ48" i="68"/>
  <c r="NF48" i="68"/>
  <c r="JN48" i="68"/>
  <c r="EL48" i="68"/>
  <c r="O41" i="42"/>
  <c r="P41" i="42" s="1"/>
  <c r="LJ48" i="68"/>
  <c r="HR48" i="68"/>
  <c r="DA48" i="68"/>
  <c r="EC48" i="68"/>
  <c r="IA48" i="68"/>
  <c r="FN48" i="68"/>
  <c r="CS48" i="68"/>
  <c r="OD48" i="68"/>
  <c r="KT48" i="68"/>
  <c r="HJ48" i="68"/>
  <c r="CR48" i="68"/>
  <c r="DM48" i="68"/>
  <c r="LR48" i="68"/>
  <c r="JF48" i="68"/>
  <c r="GT48" i="68"/>
  <c r="EB48" i="68"/>
  <c r="AX48" i="68"/>
  <c r="DE48" i="68"/>
  <c r="IX48" i="68"/>
  <c r="GL48" i="68"/>
  <c r="DS48" i="68"/>
  <c r="FQ48" i="68"/>
  <c r="CW48" i="68"/>
  <c r="BR48" i="68"/>
  <c r="NN48" i="68"/>
  <c r="LB48" i="68"/>
  <c r="IP48" i="68"/>
  <c r="GD48" i="68"/>
  <c r="DJ48" i="68"/>
  <c r="FI48" i="68"/>
  <c r="CO48" i="68"/>
  <c r="BG48" i="68"/>
  <c r="DU48" i="68"/>
  <c r="BI48" i="68"/>
  <c r="BA48" i="68"/>
  <c r="IF46" i="68" l="1"/>
  <c r="N151" i="68"/>
  <c r="EE46" i="68"/>
  <c r="NC46" i="68"/>
  <c r="EU46" i="68"/>
  <c r="HV46" i="68"/>
  <c r="JM46" i="68"/>
  <c r="CI46" i="68"/>
  <c r="MW46" i="68"/>
  <c r="FW46" i="68"/>
  <c r="IP46" i="68"/>
  <c r="GK46" i="68"/>
  <c r="CT46" i="68"/>
  <c r="JO46" i="68"/>
  <c r="CM46" i="68"/>
  <c r="IH46" i="68"/>
  <c r="KA46" i="68"/>
  <c r="AW46" i="68"/>
  <c r="CW46" i="68"/>
  <c r="CG46" i="68"/>
  <c r="IB46" i="68"/>
  <c r="HD46" i="68"/>
  <c r="DZ46" i="68"/>
  <c r="DV46" i="68"/>
  <c r="FD46" i="68"/>
  <c r="KN46" i="68"/>
  <c r="KE46" i="68"/>
  <c r="DS46" i="68"/>
  <c r="MB46" i="68"/>
  <c r="NW46" i="68"/>
  <c r="FX46" i="68"/>
  <c r="BY46" i="68"/>
  <c r="BQ46" i="68"/>
  <c r="IL46" i="68"/>
  <c r="DU46" i="68"/>
  <c r="AZ46" i="68"/>
  <c r="OC46" i="68"/>
  <c r="KL46" i="68"/>
  <c r="BG46" i="68"/>
  <c r="FJ46" i="68"/>
  <c r="IJ46" i="68"/>
  <c r="JK46" i="68"/>
  <c r="KO46" i="68"/>
  <c r="FE46" i="68"/>
  <c r="LI46" i="68"/>
  <c r="EZ46" i="68"/>
  <c r="FM46" i="68"/>
  <c r="KM46" i="68"/>
  <c r="DN46" i="68"/>
  <c r="KB46" i="68"/>
  <c r="NO46" i="68"/>
  <c r="CC46" i="68"/>
  <c r="KU46" i="68"/>
  <c r="FY46" i="68"/>
  <c r="LM46" i="68"/>
  <c r="NL46" i="68"/>
  <c r="FS46" i="68"/>
  <c r="KW46" i="68"/>
  <c r="KY46" i="68"/>
  <c r="OT46" i="68"/>
  <c r="GO46" i="68"/>
  <c r="IW46" i="68"/>
  <c r="FO46" i="68"/>
  <c r="BA46" i="68"/>
  <c r="MN46" i="68"/>
  <c r="NZ46" i="68"/>
  <c r="GM46" i="68"/>
  <c r="GQ46" i="68"/>
  <c r="IV46" i="68"/>
  <c r="EY46" i="68"/>
  <c r="OW46" i="68"/>
  <c r="CD46" i="68"/>
  <c r="NR46" i="68"/>
  <c r="HT46" i="68"/>
  <c r="PE46" i="68"/>
  <c r="NH46" i="68"/>
  <c r="IA46" i="68"/>
  <c r="FB46" i="68"/>
  <c r="CZ46" i="68"/>
  <c r="DF46" i="68"/>
  <c r="LQ46" i="68"/>
  <c r="HK46" i="68"/>
  <c r="JY46" i="68"/>
  <c r="BR46" i="68"/>
  <c r="LF46" i="68"/>
  <c r="ME46" i="68"/>
  <c r="LX46" i="68"/>
  <c r="EH46" i="68"/>
  <c r="NF46" i="68"/>
  <c r="KH46" i="68"/>
  <c r="HY46" i="68"/>
  <c r="HF46" i="68"/>
  <c r="BB46" i="68"/>
  <c r="HJ46" i="68"/>
  <c r="DW46" i="68"/>
  <c r="OI46" i="68"/>
  <c r="BC46" i="68"/>
  <c r="IR46" i="68"/>
  <c r="KT46" i="68"/>
  <c r="KG46" i="68"/>
  <c r="NB46" i="68"/>
  <c r="HS46" i="68"/>
  <c r="IN46" i="68"/>
  <c r="PB46" i="68"/>
  <c r="HC46" i="68"/>
  <c r="MY46" i="68"/>
  <c r="MJ46" i="68"/>
  <c r="JD46" i="68"/>
  <c r="LK46" i="68"/>
  <c r="HO46" i="68"/>
  <c r="IM46" i="68"/>
  <c r="HZ46" i="68"/>
  <c r="JI46" i="68"/>
  <c r="IG46" i="68"/>
  <c r="BH46" i="68"/>
  <c r="DD46" i="68"/>
  <c r="EC46" i="68"/>
  <c r="GE46" i="68"/>
  <c r="MG46" i="68"/>
  <c r="BI46" i="68"/>
  <c r="HH46" i="68"/>
  <c r="MF46" i="68"/>
  <c r="NP46" i="68"/>
  <c r="DQ46" i="68"/>
  <c r="FG46" i="68"/>
  <c r="NQ46" i="68"/>
  <c r="LD46" i="68"/>
  <c r="KX46" i="68"/>
  <c r="EN46" i="68"/>
  <c r="HR46" i="68"/>
  <c r="BZ46" i="68"/>
  <c r="JH46" i="68"/>
  <c r="CJ46" i="68"/>
  <c r="MI46" i="68"/>
  <c r="GG46" i="68"/>
  <c r="KF46" i="68"/>
  <c r="DE46" i="68"/>
  <c r="EJ46" i="68"/>
  <c r="JN46" i="68"/>
  <c r="OV46" i="68"/>
  <c r="ET46" i="68"/>
  <c r="FR46" i="68"/>
  <c r="DL46" i="68"/>
  <c r="NS46" i="68"/>
  <c r="MK46" i="68"/>
  <c r="DK46" i="68"/>
  <c r="EB46" i="68"/>
  <c r="KQ46" i="68"/>
  <c r="IC46" i="68"/>
  <c r="PA46" i="68"/>
  <c r="EL46" i="68"/>
  <c r="HX46" i="68"/>
  <c r="OH46" i="68"/>
  <c r="KK46" i="68"/>
  <c r="LG46" i="68"/>
  <c r="OM46" i="68"/>
  <c r="FF46" i="68"/>
  <c r="IK46" i="68"/>
  <c r="JT46" i="68"/>
  <c r="JV46" i="68"/>
  <c r="GU46" i="68"/>
  <c r="ED46" i="68"/>
  <c r="FT46" i="68"/>
  <c r="LB46" i="68"/>
  <c r="BJ46" i="68"/>
  <c r="BM46" i="68"/>
  <c r="MX46" i="68"/>
  <c r="OK46" i="68"/>
  <c r="NY46" i="68"/>
  <c r="BV46" i="68"/>
  <c r="EX46" i="68"/>
  <c r="JF46" i="68"/>
  <c r="BK46" i="68"/>
  <c r="LV46" i="68"/>
  <c r="KJ46" i="68"/>
  <c r="LT46" i="68"/>
  <c r="FL46" i="68"/>
  <c r="OF46" i="68"/>
  <c r="LE46" i="68"/>
  <c r="IS46" i="68"/>
  <c r="IZ46" i="68"/>
  <c r="NK46" i="68"/>
  <c r="FU46" i="68"/>
  <c r="CY46" i="68"/>
  <c r="PC46" i="68"/>
  <c r="HN46" i="68"/>
  <c r="HP46" i="68"/>
  <c r="OX46" i="68"/>
  <c r="OY46" i="68"/>
  <c r="BT46" i="68"/>
  <c r="GI46" i="68"/>
  <c r="CP46" i="68"/>
  <c r="OO46" i="68"/>
  <c r="NG46" i="68"/>
  <c r="EW46" i="68"/>
  <c r="NI46" i="68"/>
  <c r="MT46" i="68"/>
  <c r="FV46" i="68"/>
  <c r="CL46" i="68"/>
  <c r="JA46" i="68"/>
  <c r="MR46" i="68"/>
  <c r="BS46" i="68"/>
  <c r="JU46" i="68"/>
  <c r="CO46" i="68"/>
  <c r="EM46" i="68"/>
  <c r="CB46" i="68"/>
  <c r="DH46" i="68"/>
  <c r="BF46" i="68"/>
  <c r="EK46" i="68"/>
  <c r="LO46" i="68"/>
  <c r="HG46" i="68"/>
  <c r="CF46" i="68"/>
  <c r="GH46" i="68"/>
  <c r="OJ46" i="68"/>
  <c r="ML46" i="68"/>
  <c r="OS46" i="68"/>
  <c r="CH46" i="68"/>
  <c r="OQ46" i="68"/>
  <c r="DO46" i="68"/>
  <c r="JQ46" i="68"/>
  <c r="FZ46" i="68"/>
  <c r="LJ46" i="68"/>
  <c r="OB46" i="68"/>
  <c r="MM46" i="68"/>
  <c r="NX46" i="68"/>
  <c r="EV46" i="68"/>
  <c r="ON46" i="68"/>
  <c r="CK46" i="68"/>
  <c r="JB46" i="68"/>
  <c r="KZ46" i="68"/>
  <c r="BW46" i="68"/>
  <c r="GZ46" i="68"/>
  <c r="OA46" i="68"/>
  <c r="CA46" i="68"/>
  <c r="MV46" i="68"/>
  <c r="HE46" i="68"/>
  <c r="BE46" i="68"/>
  <c r="LU46" i="68"/>
  <c r="LP46" i="68"/>
  <c r="NT46" i="68"/>
  <c r="GJ46" i="68"/>
  <c r="LR46" i="68"/>
  <c r="DB46" i="68"/>
  <c r="OD46" i="68"/>
  <c r="MH46" i="68"/>
  <c r="GY46" i="68"/>
  <c r="MS46" i="68"/>
  <c r="DJ46" i="68"/>
  <c r="LC46" i="68"/>
  <c r="CR46" i="68"/>
  <c r="GC46" i="68"/>
  <c r="ID46" i="68"/>
  <c r="FI46" i="68"/>
  <c r="KD46" i="68"/>
  <c r="IU46" i="68"/>
  <c r="IO46" i="68"/>
  <c r="BN46" i="68"/>
  <c r="CX46" i="68"/>
  <c r="KS46" i="68"/>
  <c r="BU46" i="68"/>
  <c r="GD46" i="68"/>
  <c r="DA46" i="68"/>
  <c r="HI46" i="68"/>
  <c r="CS46" i="68"/>
  <c r="OE46" i="68"/>
  <c r="HB46" i="68"/>
  <c r="GN46" i="68"/>
  <c r="OU46" i="68"/>
  <c r="NU46" i="68"/>
  <c r="FH46" i="68"/>
  <c r="NV46" i="68"/>
  <c r="GV46" i="68"/>
  <c r="IE46" i="68"/>
  <c r="IX46" i="68"/>
  <c r="JZ46" i="68"/>
  <c r="NE46" i="68"/>
  <c r="CN46" i="68"/>
  <c r="OP46" i="68"/>
  <c r="NJ46" i="68"/>
  <c r="OR46" i="68"/>
  <c r="JE46" i="68"/>
  <c r="MZ46" i="68"/>
  <c r="II46" i="68"/>
  <c r="JP46" i="68"/>
  <c r="HU46" i="68"/>
  <c r="KC46" i="68"/>
  <c r="DI46" i="68"/>
  <c r="FC46" i="68"/>
  <c r="HW46" i="68"/>
  <c r="FN46" i="68"/>
  <c r="CE46" i="68"/>
  <c r="CU46" i="68"/>
  <c r="DP46" i="68"/>
  <c r="BO46" i="68"/>
  <c r="OL46" i="68"/>
  <c r="JJ46" i="68"/>
  <c r="OG46" i="68"/>
  <c r="JW46" i="68"/>
  <c r="BP46" i="68"/>
  <c r="MU46" i="68"/>
  <c r="FQ46" i="68"/>
  <c r="LL46" i="68"/>
  <c r="IT46" i="68"/>
  <c r="KI46" i="68"/>
  <c r="LN46" i="68"/>
  <c r="MQ46" i="68"/>
  <c r="HQ46" i="68"/>
  <c r="FK46" i="68"/>
  <c r="MP46" i="68"/>
  <c r="IQ46" i="68"/>
  <c r="IY46" i="68"/>
  <c r="GX46" i="68"/>
  <c r="GS46" i="68"/>
  <c r="LA46" i="68"/>
  <c r="DM46" i="68"/>
  <c r="BD46" i="68"/>
  <c r="DY46" i="68"/>
  <c r="EQ46" i="68"/>
  <c r="KR46" i="68"/>
  <c r="EF46" i="68"/>
  <c r="JX46" i="68"/>
  <c r="DX46" i="68"/>
  <c r="EO46" i="68"/>
  <c r="OZ46" i="68"/>
  <c r="JL46" i="68"/>
  <c r="DT46" i="68"/>
  <c r="JC46" i="68"/>
  <c r="GR46" i="68"/>
  <c r="GB46" i="68"/>
  <c r="ER46" i="68"/>
  <c r="NN46" i="68"/>
  <c r="NM46" i="68"/>
  <c r="EP46" i="68"/>
  <c r="GL46" i="68"/>
  <c r="CQ46" i="68"/>
  <c r="GA46" i="68"/>
  <c r="GT46" i="68"/>
  <c r="MC46" i="68"/>
  <c r="GP46" i="68"/>
  <c r="DR46" i="68"/>
  <c r="HL46" i="68"/>
  <c r="DC46" i="68"/>
  <c r="KV46" i="68"/>
  <c r="LY46" i="68"/>
  <c r="KP46" i="68"/>
  <c r="JR46" i="68"/>
  <c r="LW46" i="68"/>
  <c r="LZ46" i="68"/>
  <c r="HM46" i="68"/>
  <c r="LH46" i="68"/>
  <c r="DG46" i="68"/>
  <c r="BL46" i="68"/>
  <c r="EG46" i="68"/>
  <c r="EA46" i="68"/>
  <c r="NA46" i="68"/>
  <c r="FA46" i="68"/>
  <c r="JS46" i="68"/>
  <c r="HA46" i="68"/>
  <c r="GW46" i="68"/>
  <c r="GF46" i="68"/>
  <c r="AX46" i="68"/>
  <c r="CV46" i="68"/>
  <c r="MD46" i="68"/>
  <c r="ND46" i="68"/>
  <c r="LS46" i="68"/>
  <c r="PD46" i="68"/>
  <c r="BX46" i="68"/>
  <c r="O39" i="42"/>
  <c r="P39" i="42" s="1"/>
  <c r="Q5" i="42" s="1"/>
  <c r="FP46" i="68"/>
  <c r="AY46" i="68"/>
  <c r="MA46" i="68"/>
  <c r="ES46" i="68"/>
  <c r="EI46" i="68"/>
  <c r="JG46" i="68"/>
  <c r="N152" i="68"/>
  <c r="O152" i="68" s="1"/>
  <c r="M10" i="68" s="1"/>
  <c r="L53" i="66" s="1"/>
  <c r="L9" i="68"/>
  <c r="L13" i="68" s="1"/>
  <c r="O151" i="68"/>
  <c r="M9" i="68" l="1"/>
  <c r="L51" i="66" s="1"/>
  <c r="J54" i="66"/>
  <c r="J52" i="66"/>
</calcChain>
</file>

<file path=xl/comments1.xml><?xml version="1.0" encoding="utf-8"?>
<comments xmlns="http://schemas.openxmlformats.org/spreadsheetml/2006/main">
  <authors>
    <author>FPM</author>
  </authors>
  <commentList>
    <comment ref="B8" authorId="0">
      <text>
        <r>
          <rPr>
            <b/>
            <sz val="18"/>
            <color indexed="81"/>
            <rFont val="Verdana"/>
            <family val="2"/>
          </rPr>
          <t xml:space="preserve">Prof. Francis - MSc
Os stakeholders podem incluir:
► Gerente do Projeto: </t>
        </r>
        <r>
          <rPr>
            <sz val="18"/>
            <color indexed="81"/>
            <rFont val="Verdana"/>
            <family val="2"/>
          </rPr>
          <t>Lidera e coordena o projeto, garantindo que os objetivos sejam alcançados.</t>
        </r>
        <r>
          <rPr>
            <b/>
            <sz val="18"/>
            <color indexed="81"/>
            <rFont val="Verdana"/>
            <family val="2"/>
          </rPr>
          <t xml:space="preserve">
► Equipe do Projeto: </t>
        </r>
        <r>
          <rPr>
            <sz val="18"/>
            <color indexed="81"/>
            <rFont val="Verdana"/>
            <family val="2"/>
          </rPr>
          <t>Executa as tarefas e entrega os resultados do projeto.</t>
        </r>
        <r>
          <rPr>
            <b/>
            <sz val="18"/>
            <color indexed="81"/>
            <rFont val="Verdana"/>
            <family val="2"/>
          </rPr>
          <t xml:space="preserve">
► Patrocinador do Projeto: </t>
        </r>
        <r>
          <rPr>
            <sz val="18"/>
            <color indexed="81"/>
            <rFont val="Verdana"/>
            <family val="2"/>
          </rPr>
          <t>Fornece suporte financeiro e organizacional.</t>
        </r>
        <r>
          <rPr>
            <b/>
            <sz val="18"/>
            <color indexed="81"/>
            <rFont val="Verdana"/>
            <family val="2"/>
          </rPr>
          <t xml:space="preserve">
► Clientes/Usuários Finais: </t>
        </r>
        <r>
          <rPr>
            <sz val="18"/>
            <color indexed="81"/>
            <rFont val="Verdana"/>
            <family val="2"/>
          </rPr>
          <t>Destinatários finais dos produtos ou serviços do projeto.</t>
        </r>
        <r>
          <rPr>
            <b/>
            <sz val="18"/>
            <color indexed="81"/>
            <rFont val="Verdana"/>
            <family val="2"/>
          </rPr>
          <t xml:space="preserve">
► Alta Administração: </t>
        </r>
        <r>
          <rPr>
            <sz val="18"/>
            <color indexed="81"/>
            <rFont val="Verdana"/>
            <family val="2"/>
          </rPr>
          <t>Executivos interessados no sucesso estratégico do projeto.</t>
        </r>
        <r>
          <rPr>
            <b/>
            <sz val="18"/>
            <color indexed="81"/>
            <rFont val="Verdana"/>
            <family val="2"/>
          </rPr>
          <t xml:space="preserve">
► Gestores Funcionais: </t>
        </r>
        <r>
          <rPr>
            <sz val="18"/>
            <color indexed="81"/>
            <rFont val="Verdana"/>
            <family val="2"/>
          </rPr>
          <t>Líderes de outras áreas que fornecem recursos e suporte.</t>
        </r>
        <r>
          <rPr>
            <b/>
            <sz val="18"/>
            <color indexed="81"/>
            <rFont val="Verdana"/>
            <family val="2"/>
          </rPr>
          <t xml:space="preserve">
► Departamentos Internos: </t>
        </r>
        <r>
          <rPr>
            <sz val="18"/>
            <color indexed="81"/>
            <rFont val="Verdana"/>
            <family val="2"/>
          </rPr>
          <t>Áreas como RH, TI, Financeiro e outras que podem ser afetadas ou contribuir para o projeto.</t>
        </r>
        <r>
          <rPr>
            <b/>
            <sz val="18"/>
            <color indexed="81"/>
            <rFont val="Verdana"/>
            <family val="2"/>
          </rPr>
          <t xml:space="preserve">
► Fornecedores e Parceiros:</t>
        </r>
        <r>
          <rPr>
            <sz val="18"/>
            <color indexed="81"/>
            <rFont val="Verdana"/>
            <family val="2"/>
          </rPr>
          <t xml:space="preserve"> Fornecem bens ou serviços essenciais para o projeto.</t>
        </r>
        <r>
          <rPr>
            <b/>
            <sz val="18"/>
            <color indexed="81"/>
            <rFont val="Verdana"/>
            <family val="2"/>
          </rPr>
          <t xml:space="preserve">
► Investidores: </t>
        </r>
        <r>
          <rPr>
            <sz val="18"/>
            <color indexed="81"/>
            <rFont val="Verdana"/>
            <family val="2"/>
          </rPr>
          <t>Investem financeiramente e esperam retorno.</t>
        </r>
        <r>
          <rPr>
            <b/>
            <sz val="18"/>
            <color indexed="81"/>
            <rFont val="Verdana"/>
            <family val="2"/>
          </rPr>
          <t xml:space="preserve">
► Governo e Reguladores: </t>
        </r>
        <r>
          <rPr>
            <sz val="18"/>
            <color indexed="81"/>
            <rFont val="Verdana"/>
            <family val="2"/>
          </rPr>
          <t>Estabelecem leis e normas que o projeto deve seguir.</t>
        </r>
        <r>
          <rPr>
            <b/>
            <sz val="18"/>
            <color indexed="81"/>
            <rFont val="Verdana"/>
            <family val="2"/>
          </rPr>
          <t xml:space="preserve">
► Comunidade: </t>
        </r>
        <r>
          <rPr>
            <sz val="18"/>
            <color indexed="81"/>
            <rFont val="Verdana"/>
            <family val="2"/>
          </rPr>
          <t>Pessoas e organizações locais afetadas pelo projeto.</t>
        </r>
        <r>
          <rPr>
            <b/>
            <sz val="18"/>
            <color indexed="81"/>
            <rFont val="Verdana"/>
            <family val="2"/>
          </rPr>
          <t xml:space="preserve">
► Meio Ambiente: </t>
        </r>
        <r>
          <rPr>
            <sz val="18"/>
            <color indexed="81"/>
            <rFont val="Verdana"/>
            <family val="2"/>
          </rPr>
          <t>Grupos ambientais e comunidades locais interessados no impacto ambiental.</t>
        </r>
        <r>
          <rPr>
            <b/>
            <sz val="18"/>
            <color indexed="81"/>
            <rFont val="Verdana"/>
            <family val="2"/>
          </rPr>
          <t xml:space="preserve">
► Organizações Não-Governamentais (ONGs):</t>
        </r>
        <r>
          <rPr>
            <sz val="18"/>
            <color indexed="81"/>
            <rFont val="Verdana"/>
            <family val="2"/>
          </rPr>
          <t xml:space="preserve"> Grupos de interesse com missão alinhada ao projeto.</t>
        </r>
        <r>
          <rPr>
            <b/>
            <sz val="18"/>
            <color indexed="81"/>
            <rFont val="Verdana"/>
            <family val="2"/>
          </rPr>
          <t xml:space="preserve">
► Mídia: </t>
        </r>
        <r>
          <rPr>
            <sz val="18"/>
            <color indexed="81"/>
            <rFont val="Verdana"/>
            <family val="2"/>
          </rPr>
          <t>Divulga informações e influencia a percepção pública.</t>
        </r>
        <r>
          <rPr>
            <b/>
            <sz val="18"/>
            <color indexed="81"/>
            <rFont val="Verdana"/>
            <family val="2"/>
          </rPr>
          <t xml:space="preserve">
► Competidores: </t>
        </r>
        <r>
          <rPr>
            <sz val="18"/>
            <color indexed="81"/>
            <rFont val="Verdana"/>
            <family val="2"/>
          </rPr>
          <t>Empresas no mesmo setor afetadas pela concorrência.</t>
        </r>
        <r>
          <rPr>
            <b/>
            <sz val="18"/>
            <color indexed="81"/>
            <rFont val="Verdana"/>
            <family val="2"/>
          </rPr>
          <t xml:space="preserve">
► Consultores: </t>
        </r>
        <r>
          <rPr>
            <sz val="18"/>
            <color indexed="81"/>
            <rFont val="Verdana"/>
            <family val="2"/>
          </rPr>
          <t>Especialistas externos que fornecem conhecimento especializado.</t>
        </r>
        <r>
          <rPr>
            <b/>
            <sz val="18"/>
            <color indexed="81"/>
            <rFont val="Verdana"/>
            <family val="2"/>
          </rPr>
          <t xml:space="preserve">
► Auditores: </t>
        </r>
        <r>
          <rPr>
            <sz val="18"/>
            <color indexed="81"/>
            <rFont val="Verdana"/>
            <family val="2"/>
          </rPr>
          <t>Revisam a conformidade e eficiência do projeto.</t>
        </r>
        <r>
          <rPr>
            <b/>
            <sz val="18"/>
            <color indexed="81"/>
            <rFont val="Verdana"/>
            <family val="2"/>
          </rPr>
          <t xml:space="preserve">
► Sindicatos e Associações de Trabalhadores: </t>
        </r>
        <r>
          <rPr>
            <sz val="18"/>
            <color indexed="81"/>
            <rFont val="Verdana"/>
            <family val="2"/>
          </rPr>
          <t>Representam os trabalhadores e influenciam condições de trabalho.</t>
        </r>
      </text>
    </comment>
  </commentList>
</comments>
</file>

<file path=xl/comments2.xml><?xml version="1.0" encoding="utf-8"?>
<comments xmlns="http://schemas.openxmlformats.org/spreadsheetml/2006/main">
  <authors>
    <author>FPM</author>
  </authors>
  <commentList>
    <comment ref="A23" authorId="0">
      <text>
        <r>
          <rPr>
            <b/>
            <sz val="20"/>
            <color indexed="81"/>
            <rFont val="Calibri"/>
            <family val="2"/>
            <scheme val="minor"/>
          </rPr>
          <t>Francis Martins, Mestre
O que se deseja alcançar com o projeto?</t>
        </r>
      </text>
    </comment>
    <comment ref="B66" authorId="0">
      <text>
        <r>
          <rPr>
            <b/>
            <sz val="22"/>
            <color indexed="81"/>
            <rFont val="Calibri"/>
            <family val="2"/>
            <scheme val="minor"/>
          </rPr>
          <t>Prof. Francis Martins, MSc</t>
        </r>
        <r>
          <rPr>
            <sz val="22"/>
            <color indexed="81"/>
            <rFont val="Calibri"/>
            <family val="2"/>
            <scheme val="minor"/>
          </rPr>
          <t xml:space="preserve">
Defina quem são seus potenciais clientes, considerando características como idade (jovens de 18 a 25 anos ou adultos acima de 40 anos), gênero (homens, mulheres ou todos), interesses (como esportes, tecnologia, bem-estar), comportamentos (pessoas que compram online, frequentam academias, viajam com frequência), ocupações (profissionais autônomos, estudantes, empresários) e tipos de empresas (pequenos negócios, grandes corporações, startups). Quanto mais detalhado for o seu perfil de público, mais assertivas serão suas estratégias de negócio
</t>
        </r>
        <r>
          <rPr>
            <b/>
            <sz val="22"/>
            <color indexed="81"/>
            <rFont val="Calibri"/>
            <family val="2"/>
            <scheme val="minor"/>
          </rPr>
          <t>Por que isso é importante?</t>
        </r>
        <r>
          <rPr>
            <sz val="22"/>
            <color indexed="81"/>
            <rFont val="Calibri"/>
            <family val="2"/>
            <scheme val="minor"/>
          </rPr>
          <t xml:space="preserve">
Essas informações são essenciais para que o PROMPT da IA funcione com máxima eficiência, gerando respostas precisas e direcionadas, ajudando você a tomar decisões mais assertivas e objetivas para o sucesso do seu negócio</t>
        </r>
      </text>
    </comment>
    <comment ref="B67" authorId="0">
      <text>
        <r>
          <rPr>
            <b/>
            <sz val="22"/>
            <color indexed="81"/>
            <rFont val="Calibri"/>
            <family val="2"/>
            <scheme val="minor"/>
          </rPr>
          <t>Prof. Francis Martins, MSc</t>
        </r>
        <r>
          <rPr>
            <sz val="22"/>
            <color indexed="81"/>
            <rFont val="Calibri"/>
            <family val="2"/>
            <scheme val="minor"/>
          </rPr>
          <t xml:space="preserve">
Defina onde seu público-alvo está: </t>
        </r>
        <r>
          <rPr>
            <b/>
            <sz val="22"/>
            <color indexed="81"/>
            <rFont val="Calibri"/>
            <family val="2"/>
            <scheme val="minor"/>
          </rPr>
          <t>Físico</t>
        </r>
        <r>
          <rPr>
            <sz val="22"/>
            <color indexed="81"/>
            <rFont val="Calibri"/>
            <family val="2"/>
            <scheme val="minor"/>
          </rPr>
          <t xml:space="preserve"> (clientes que você atende presencialmente), </t>
        </r>
        <r>
          <rPr>
            <b/>
            <sz val="22"/>
            <color indexed="81"/>
            <rFont val="Calibri"/>
            <family val="2"/>
            <scheme val="minor"/>
          </rPr>
          <t>Virtual</t>
        </r>
        <r>
          <rPr>
            <sz val="22"/>
            <color indexed="81"/>
            <rFont val="Calibri"/>
            <family val="2"/>
            <scheme val="minor"/>
          </rPr>
          <t xml:space="preserve"> (clientes online, de qualquer lugar) ou </t>
        </r>
        <r>
          <rPr>
            <b/>
            <sz val="22"/>
            <color indexed="81"/>
            <rFont val="Calibri"/>
            <family val="2"/>
            <scheme val="minor"/>
          </rPr>
          <t>Misto</t>
        </r>
        <r>
          <rPr>
            <sz val="22"/>
            <color indexed="81"/>
            <rFont val="Calibri"/>
            <family val="2"/>
            <scheme val="minor"/>
          </rPr>
          <t xml:space="preserve"> (uma combinação de ambos). Essa escolha vai ajudar a IA a gerar ideias e estratégias mais assertivas para o seu negócio
</t>
        </r>
      </text>
    </comment>
    <comment ref="B68" authorId="0">
      <text>
        <r>
          <rPr>
            <b/>
            <sz val="22"/>
            <color indexed="81"/>
            <rFont val="Calibri"/>
            <family val="2"/>
            <scheme val="minor"/>
          </rPr>
          <t>Prof. Francis Martins, MSc</t>
        </r>
        <r>
          <rPr>
            <sz val="22"/>
            <color indexed="81"/>
            <rFont val="Calibri"/>
            <family val="2"/>
            <scheme val="minor"/>
          </rPr>
          <t xml:space="preserve">
Defina em quais estados o seu negócio será aplicado: pode ser em </t>
        </r>
        <r>
          <rPr>
            <b/>
            <sz val="22"/>
            <color indexed="81"/>
            <rFont val="Calibri"/>
            <family val="2"/>
            <scheme val="minor"/>
          </rPr>
          <t>um estado específico</t>
        </r>
        <r>
          <rPr>
            <sz val="22"/>
            <color indexed="81"/>
            <rFont val="Calibri"/>
            <family val="2"/>
            <scheme val="minor"/>
          </rPr>
          <t xml:space="preserve"> (ex.: "São Paulo"), em </t>
        </r>
        <r>
          <rPr>
            <b/>
            <sz val="22"/>
            <color indexed="81"/>
            <rFont val="Calibri"/>
            <family val="2"/>
            <scheme val="minor"/>
          </rPr>
          <t>alguns estados</t>
        </r>
        <r>
          <rPr>
            <sz val="22"/>
            <color indexed="81"/>
            <rFont val="Calibri"/>
            <family val="2"/>
            <scheme val="minor"/>
          </rPr>
          <t xml:space="preserve"> (ex.: "SP, RJ, MG"), em </t>
        </r>
        <r>
          <rPr>
            <b/>
            <sz val="22"/>
            <color indexed="81"/>
            <rFont val="Calibri"/>
            <family val="2"/>
            <scheme val="minor"/>
          </rPr>
          <t>várias regiões</t>
        </r>
        <r>
          <rPr>
            <sz val="22"/>
            <color indexed="81"/>
            <rFont val="Calibri"/>
            <family val="2"/>
            <scheme val="minor"/>
          </rPr>
          <t xml:space="preserve"> (ex.: "Região Sul e Sudeste") ou em </t>
        </r>
        <r>
          <rPr>
            <b/>
            <sz val="22"/>
            <color indexed="81"/>
            <rFont val="Calibri"/>
            <family val="2"/>
            <scheme val="minor"/>
          </rPr>
          <t xml:space="preserve">todo o Brasil </t>
        </r>
        <r>
          <rPr>
            <sz val="22"/>
            <color indexed="81"/>
            <rFont val="Calibri"/>
            <family val="2"/>
            <scheme val="minor"/>
          </rPr>
          <t xml:space="preserve">(ex.: "Nacional"). Quanto mais clara for essa definição, mais assertivas serão as ideias e estratégias geradas pela IA para o seu sucesso
</t>
        </r>
      </text>
    </comment>
    <comment ref="B69" authorId="0">
      <text>
        <r>
          <rPr>
            <b/>
            <sz val="22"/>
            <color indexed="81"/>
            <rFont val="Calibri"/>
            <family val="2"/>
            <scheme val="minor"/>
          </rPr>
          <t>Prof. Francis Martins, MSc</t>
        </r>
        <r>
          <rPr>
            <sz val="22"/>
            <color indexed="81"/>
            <rFont val="Calibri"/>
            <family val="2"/>
            <scheme val="minor"/>
          </rPr>
          <t xml:space="preserve">
Defina em quais cidades o seu negócio será aplicado: pode ser em </t>
        </r>
        <r>
          <rPr>
            <b/>
            <sz val="22"/>
            <color indexed="81"/>
            <rFont val="Calibri"/>
            <family val="2"/>
            <scheme val="minor"/>
          </rPr>
          <t>uma cidade específica</t>
        </r>
        <r>
          <rPr>
            <sz val="22"/>
            <color indexed="81"/>
            <rFont val="Calibri"/>
            <family val="2"/>
            <scheme val="minor"/>
          </rPr>
          <t xml:space="preserve"> (ex.: "São Paulo"), em </t>
        </r>
        <r>
          <rPr>
            <b/>
            <sz val="22"/>
            <color indexed="81"/>
            <rFont val="Calibri"/>
            <family val="2"/>
            <scheme val="minor"/>
          </rPr>
          <t>algumas cidades</t>
        </r>
        <r>
          <rPr>
            <sz val="22"/>
            <color indexed="81"/>
            <rFont val="Calibri"/>
            <family val="2"/>
            <scheme val="minor"/>
          </rPr>
          <t xml:space="preserve"> (ex.: "São Paulo, Rio de Janeiro, Belo Horizonte"), em </t>
        </r>
        <r>
          <rPr>
            <b/>
            <sz val="22"/>
            <color indexed="81"/>
            <rFont val="Calibri"/>
            <family val="2"/>
            <scheme val="minor"/>
          </rPr>
          <t>regiões metropolitanas</t>
        </r>
        <r>
          <rPr>
            <sz val="22"/>
            <color indexed="81"/>
            <rFont val="Calibri"/>
            <family val="2"/>
            <scheme val="minor"/>
          </rPr>
          <t xml:space="preserve"> (ex.: "Cidades do interior de SP e RJ"), em </t>
        </r>
        <r>
          <rPr>
            <b/>
            <sz val="22"/>
            <color indexed="81"/>
            <rFont val="Calibri"/>
            <family val="2"/>
            <scheme val="minor"/>
          </rPr>
          <t>todo o Brasil</t>
        </r>
        <r>
          <rPr>
            <sz val="22"/>
            <color indexed="81"/>
            <rFont val="Calibri"/>
            <family val="2"/>
            <scheme val="minor"/>
          </rPr>
          <t xml:space="preserve"> (ex.: "Cidades de todo o país") ou ainda em </t>
        </r>
        <r>
          <rPr>
            <b/>
            <sz val="22"/>
            <color indexed="81"/>
            <rFont val="Calibri"/>
            <family val="2"/>
            <scheme val="minor"/>
          </rPr>
          <t>cidades com um número mínimo de habitantes</t>
        </r>
        <r>
          <rPr>
            <sz val="22"/>
            <color indexed="81"/>
            <rFont val="Calibri"/>
            <family val="2"/>
            <scheme val="minor"/>
          </rPr>
          <t xml:space="preserve"> (ex.: "Cidades com mais de 100.000 habitantes"). Quanto mais detalhada for essa informação, mais assertivas serão as sugestões e estratégias geradas pela IA para o sucesso do seu negócio
</t>
        </r>
      </text>
    </comment>
    <comment ref="B72" authorId="0">
      <text>
        <r>
          <rPr>
            <b/>
            <sz val="22"/>
            <color indexed="81"/>
            <rFont val="Calibri"/>
            <family val="2"/>
            <scheme val="minor"/>
          </rPr>
          <t>Prof. Francis Martins, MSc</t>
        </r>
        <r>
          <rPr>
            <sz val="22"/>
            <color indexed="81"/>
            <rFont val="Calibri"/>
            <family val="2"/>
            <scheme val="minor"/>
          </rPr>
          <t xml:space="preserve">
Aqui você deve inserir o tamanho total do público-alvo descrito acima. </t>
        </r>
        <r>
          <rPr>
            <b/>
            <sz val="22"/>
            <color indexed="81"/>
            <rFont val="Calibri"/>
            <family val="2"/>
            <scheme val="minor"/>
          </rPr>
          <t>Se você já tiver essa informação, preencha diretamente</t>
        </r>
        <r>
          <rPr>
            <sz val="22"/>
            <color indexed="81"/>
            <rFont val="Calibri"/>
            <family val="2"/>
            <scheme val="minor"/>
          </rPr>
          <t xml:space="preserve">. Caso contrário, utilize o </t>
        </r>
        <r>
          <rPr>
            <b/>
            <sz val="22"/>
            <color indexed="81"/>
            <rFont val="Calibri"/>
            <family val="2"/>
            <scheme val="minor"/>
          </rPr>
          <t>resultado gerado pelo prompt da IA</t>
        </r>
        <r>
          <rPr>
            <sz val="22"/>
            <color indexed="81"/>
            <rFont val="Calibri"/>
            <family val="2"/>
            <scheme val="minor"/>
          </rPr>
          <t xml:space="preserve"> para obter uma estimativa precisa. </t>
        </r>
        <r>
          <rPr>
            <b/>
            <sz val="22"/>
            <color indexed="10"/>
            <rFont val="Calibri"/>
            <family val="2"/>
            <scheme val="minor"/>
          </rPr>
          <t>Evite ao máximo usar palpites ou achismos.</t>
        </r>
        <r>
          <rPr>
            <sz val="22"/>
            <color indexed="81"/>
            <rFont val="Calibri"/>
            <family val="2"/>
            <scheme val="minor"/>
          </rPr>
          <t xml:space="preserve"> Esse número é fundamental para os cálculos de lucratividade do seu negócio, onde </t>
        </r>
        <r>
          <rPr>
            <b/>
            <sz val="22"/>
            <color indexed="10"/>
            <rFont val="Calibri"/>
            <family val="2"/>
            <scheme val="minor"/>
          </rPr>
          <t>qualquer erro aqui pode comprometer toda a análise financeira e o seu sucesso</t>
        </r>
        <r>
          <rPr>
            <sz val="22"/>
            <color indexed="81"/>
            <rFont val="Calibri"/>
            <family val="2"/>
            <scheme val="minor"/>
          </rPr>
          <t xml:space="preserve">
</t>
        </r>
      </text>
    </comment>
  </commentList>
</comments>
</file>

<file path=xl/comments3.xml><?xml version="1.0" encoding="utf-8"?>
<comments xmlns="http://schemas.openxmlformats.org/spreadsheetml/2006/main">
  <authors>
    <author>FPM</author>
  </authors>
  <commentList>
    <comment ref="O2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2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2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7"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8"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9"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0"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1"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2"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3"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4"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5"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6" authorId="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List>
</comments>
</file>

<file path=xl/comments4.xml><?xml version="1.0" encoding="utf-8"?>
<comments xmlns="http://schemas.openxmlformats.org/spreadsheetml/2006/main">
  <authors>
    <author>FPM</author>
  </authors>
  <commentList>
    <comment ref="G64" authorId="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N64" authorId="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Z64" authorId="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G65" authorId="0">
      <text>
        <r>
          <rPr>
            <b/>
            <sz val="16"/>
            <color indexed="81"/>
            <rFont val="Verdana"/>
            <family val="2"/>
          </rPr>
          <t xml:space="preserve">Prof. Francis Martins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N65" authorId="0">
      <text>
        <r>
          <rPr>
            <b/>
            <sz val="16"/>
            <color indexed="81"/>
            <rFont val="Verdana"/>
            <family val="2"/>
          </rPr>
          <t xml:space="preserve">Prof. Francis Martins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Z65" authorId="0">
      <text>
        <r>
          <rPr>
            <b/>
            <sz val="16"/>
            <color indexed="81"/>
            <rFont val="Verdana"/>
            <family val="2"/>
          </rPr>
          <t xml:space="preserve">Prof. Francis Martins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G66" authorId="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N66" authorId="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Z66" authorId="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G68" authorId="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N68" authorId="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Z68" authorId="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G70" authorId="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N70" authorId="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Z70" authorId="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G74" authorId="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N74" authorId="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Z74" authorId="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G76"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N76"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Z76"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G77"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N77"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Z77"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List>
</comments>
</file>

<file path=xl/comments5.xml><?xml version="1.0" encoding="utf-8"?>
<comments xmlns="http://schemas.openxmlformats.org/spreadsheetml/2006/main">
  <authors>
    <author>FPM</author>
  </authors>
  <commentList>
    <comment ref="G44" authorId="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G45" authorId="0">
      <text>
        <r>
          <rPr>
            <b/>
            <sz val="16"/>
            <color indexed="81"/>
            <rFont val="Verdana"/>
            <family val="2"/>
          </rPr>
          <t xml:space="preserve">Prof. Francis Martins, MSc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G46" authorId="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G48" authorId="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G50" authorId="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G54" authorId="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G56" authorId="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List>
</comments>
</file>

<file path=xl/comments6.xml><?xml version="1.0" encoding="utf-8"?>
<comments xmlns="http://schemas.openxmlformats.org/spreadsheetml/2006/main">
  <authors>
    <author/>
  </authors>
  <commentList>
    <comment ref="I12" authorId="0">
      <text>
        <r>
          <rPr>
            <b/>
            <sz val="22"/>
            <color theme="1"/>
            <rFont val="Calibri"/>
            <family val="2"/>
            <scheme val="minor"/>
          </rPr>
          <t>Prof. Francis Martins
O que se coloca Aqui?</t>
        </r>
        <r>
          <rPr>
            <sz val="22"/>
            <color theme="1"/>
            <rFont val="Calibri"/>
            <family val="2"/>
            <scheme val="minor"/>
          </rPr>
          <t xml:space="preserve">
As lições aprendidas devem ser </t>
        </r>
        <r>
          <rPr>
            <b/>
            <sz val="22"/>
            <color theme="1"/>
            <rFont val="Calibri"/>
            <family val="2"/>
            <scheme val="minor"/>
          </rPr>
          <t>categorizadas</t>
        </r>
        <r>
          <rPr>
            <sz val="22"/>
            <color theme="1"/>
            <rFont val="Calibri"/>
            <family val="2"/>
            <scheme val="minor"/>
          </rPr>
          <t xml:space="preserve"> para </t>
        </r>
        <r>
          <rPr>
            <b/>
            <sz val="22"/>
            <color theme="1"/>
            <rFont val="Calibri"/>
            <family val="2"/>
            <scheme val="minor"/>
          </rPr>
          <t>facilitar</t>
        </r>
        <r>
          <rPr>
            <sz val="22"/>
            <color theme="1"/>
            <rFont val="Calibri"/>
            <family val="2"/>
            <scheme val="minor"/>
          </rPr>
          <t xml:space="preserve"> sua </t>
        </r>
        <r>
          <rPr>
            <b/>
            <sz val="22"/>
            <color theme="1"/>
            <rFont val="Calibri"/>
            <family val="2"/>
            <scheme val="minor"/>
          </rPr>
          <t>aplicação</t>
        </r>
        <r>
          <rPr>
            <sz val="22"/>
            <color theme="1"/>
            <rFont val="Calibri"/>
            <family val="2"/>
            <scheme val="minor"/>
          </rPr>
          <t xml:space="preserve"> em futuros projetos, permitindo uma referência mais clara e organizada.
</t>
        </r>
        <r>
          <rPr>
            <b/>
            <sz val="22"/>
            <color theme="1"/>
            <rFont val="Calibri"/>
            <family val="2"/>
            <scheme val="minor"/>
          </rPr>
          <t>Ex.:</t>
        </r>
        <r>
          <rPr>
            <sz val="22"/>
            <color theme="1"/>
            <rFont val="Calibri"/>
            <family val="2"/>
            <scheme val="minor"/>
          </rPr>
          <t xml:space="preserve"> Planejamento, Comunicação, Aquisições, Riscos, entre outros.</t>
        </r>
      </text>
    </comment>
    <comment ref="K12" authorId="0">
      <text>
        <r>
          <rPr>
            <b/>
            <sz val="24"/>
            <color theme="1"/>
            <rFont val="Calibri"/>
            <family val="2"/>
            <scheme val="minor"/>
          </rPr>
          <t xml:space="preserve">Prof. Francis Martins
O que se coloca Aqui?
</t>
        </r>
        <r>
          <rPr>
            <sz val="24"/>
            <color theme="1"/>
            <rFont val="Calibri"/>
            <family val="2"/>
            <scheme val="minor"/>
          </rPr>
          <t>Descrever detalhadamente os desvios ocorridos em relação ao planejamento inicial.</t>
        </r>
        <r>
          <rPr>
            <b/>
            <sz val="16"/>
            <color theme="1"/>
            <rFont val="Calibri"/>
            <family val="2"/>
            <scheme val="minor"/>
          </rPr>
          <t xml:space="preserve">
</t>
        </r>
      </text>
    </comment>
    <comment ref="M12" authorId="0">
      <text>
        <r>
          <rPr>
            <b/>
            <sz val="22"/>
            <color theme="1"/>
            <rFont val="Calibri"/>
            <family val="2"/>
            <scheme val="minor"/>
          </rPr>
          <t>Prof. Francis Martins
O que coloca Aqui?</t>
        </r>
        <r>
          <rPr>
            <sz val="22"/>
            <color theme="1"/>
            <rFont val="Calibri"/>
            <family val="2"/>
            <scheme val="minor"/>
          </rPr>
          <t xml:space="preserve">
As </t>
        </r>
        <r>
          <rPr>
            <b/>
            <sz val="22"/>
            <color theme="1"/>
            <rFont val="Calibri"/>
            <family val="2"/>
            <scheme val="minor"/>
          </rPr>
          <t>consequências</t>
        </r>
        <r>
          <rPr>
            <sz val="22"/>
            <color theme="1"/>
            <rFont val="Calibri"/>
            <family val="2"/>
            <scheme val="minor"/>
          </rPr>
          <t xml:space="preserve"> de uma lição aprendida </t>
        </r>
        <r>
          <rPr>
            <b/>
            <sz val="22"/>
            <color theme="1"/>
            <rFont val="Calibri"/>
            <family val="2"/>
            <scheme val="minor"/>
          </rPr>
          <t>são os impactos positivos ou negativos</t>
        </r>
        <r>
          <rPr>
            <sz val="22"/>
            <color theme="1"/>
            <rFont val="Calibri"/>
            <family val="2"/>
            <scheme val="minor"/>
          </rPr>
          <t xml:space="preserve"> resultantes das decisões tomadas durante o projeto, servindo como base para evitar erros recorrentes e replicar boas práticas em futuros projetos</t>
        </r>
      </text>
    </comment>
    <comment ref="N12" authorId="0">
      <text>
        <r>
          <rPr>
            <b/>
            <sz val="24"/>
            <color theme="1"/>
            <rFont val="Calibri"/>
            <family val="2"/>
            <scheme val="minor"/>
          </rPr>
          <t xml:space="preserve">Prof. Francis Martins
O que se coloca Aqui?
</t>
        </r>
        <r>
          <rPr>
            <sz val="24"/>
            <color theme="1"/>
            <rFont val="Calibri"/>
            <family val="2"/>
            <scheme val="minor"/>
          </rPr>
          <t>A ação tomada consiste nas medidas implementadas para corrigir o problema identificado, minimizar seus impactos e garantir que não se repita em futuros projetos.</t>
        </r>
      </text>
    </comment>
    <comment ref="Q12" authorId="0">
      <text>
        <r>
          <rPr>
            <b/>
            <sz val="24"/>
            <color theme="1"/>
            <rFont val="Calibri"/>
            <family val="2"/>
            <scheme val="minor"/>
          </rPr>
          <t xml:space="preserve">Prof. Francis Martins
O que se coloca Aqui?
</t>
        </r>
        <r>
          <rPr>
            <sz val="24"/>
            <color theme="1"/>
            <rFont val="Calibri"/>
            <family val="2"/>
            <scheme val="minor"/>
          </rPr>
          <t>Aqui se colocam ações para que o problema não aconteça novamente em nenhum projeto.</t>
        </r>
      </text>
    </comment>
  </commentList>
</comments>
</file>

<file path=xl/sharedStrings.xml><?xml version="1.0" encoding="utf-8"?>
<sst xmlns="http://schemas.openxmlformats.org/spreadsheetml/2006/main" count="3430" uniqueCount="1066">
  <si>
    <t>Colunas1</t>
  </si>
  <si>
    <t>Colunas2</t>
  </si>
  <si>
    <t>Colunas3</t>
  </si>
  <si>
    <t>Colunas4</t>
  </si>
  <si>
    <t>Colunas5</t>
  </si>
  <si>
    <t>Colunas6</t>
  </si>
  <si>
    <t>Colunas7</t>
  </si>
  <si>
    <t>Colunas8</t>
  </si>
  <si>
    <t>Colunas9</t>
  </si>
  <si>
    <t>Colunas10</t>
  </si>
  <si>
    <t>Colunas11</t>
  </si>
  <si>
    <t>Colunas12</t>
  </si>
  <si>
    <t>Colunas13</t>
  </si>
  <si>
    <t>Colunas14</t>
  </si>
  <si>
    <t>Colunas15</t>
  </si>
  <si>
    <t>Colunas16</t>
  </si>
  <si>
    <t>Colunas17</t>
  </si>
  <si>
    <t>Colunas18</t>
  </si>
  <si>
    <t>Colunas19</t>
  </si>
  <si>
    <t>Colunas20</t>
  </si>
  <si>
    <t>Colunas21</t>
  </si>
  <si>
    <t>Colunas22</t>
  </si>
  <si>
    <t>Colunas23</t>
  </si>
  <si>
    <t>Colunas24</t>
  </si>
  <si>
    <t>Colunas25</t>
  </si>
  <si>
    <t>Colunas26</t>
  </si>
  <si>
    <t>Colunas27</t>
  </si>
  <si>
    <t>Colunas28</t>
  </si>
  <si>
    <t>Colunas29</t>
  </si>
  <si>
    <t>Colunas30</t>
  </si>
  <si>
    <t>Colunas31</t>
  </si>
  <si>
    <t>Colunas32</t>
  </si>
  <si>
    <t>Colunas33</t>
  </si>
  <si>
    <t>Colunas34</t>
  </si>
  <si>
    <t>Colunas35</t>
  </si>
  <si>
    <t>Colunas36</t>
  </si>
  <si>
    <t>Colunas37</t>
  </si>
  <si>
    <t>TIR</t>
  </si>
  <si>
    <t>FLUXO DE CAIXA</t>
  </si>
  <si>
    <t>VPL</t>
  </si>
  <si>
    <t>Colunas38</t>
  </si>
  <si>
    <t>Previsto</t>
  </si>
  <si>
    <t>Payback(meses)</t>
  </si>
  <si>
    <t>CENÁRIO PREVISTO (Meses)</t>
  </si>
  <si>
    <t>Ano 1</t>
  </si>
  <si>
    <t>Ano 2</t>
  </si>
  <si>
    <t>Ano 3</t>
  </si>
  <si>
    <t>Ano 4</t>
  </si>
  <si>
    <t>Ano 5</t>
  </si>
  <si>
    <t>Colunas39</t>
  </si>
  <si>
    <t>Colunas40</t>
  </si>
  <si>
    <t>Colunas41</t>
  </si>
  <si>
    <t>Colunas42</t>
  </si>
  <si>
    <t>Colunas43</t>
  </si>
  <si>
    <t>Colunas44</t>
  </si>
  <si>
    <t>Colunas45</t>
  </si>
  <si>
    <t>Colunas46</t>
  </si>
  <si>
    <t>Colunas47</t>
  </si>
  <si>
    <t>Colunas48</t>
  </si>
  <si>
    <t>Colunas49</t>
  </si>
  <si>
    <t>Colunas50</t>
  </si>
  <si>
    <t>Colunas51</t>
  </si>
  <si>
    <t>Colunas52</t>
  </si>
  <si>
    <t>Colunas53</t>
  </si>
  <si>
    <t>Colunas54</t>
  </si>
  <si>
    <t>Colunas55</t>
  </si>
  <si>
    <t>Colunas56</t>
  </si>
  <si>
    <t>Colunas57</t>
  </si>
  <si>
    <t>Colunas58</t>
  </si>
  <si>
    <t>Colunas59</t>
  </si>
  <si>
    <t>Colunas60</t>
  </si>
  <si>
    <t>Investimentos</t>
  </si>
  <si>
    <t>Colunas61</t>
  </si>
  <si>
    <t>FLUXO CAIXA ACUMULADO (Previsto)</t>
  </si>
  <si>
    <t>Custos Mensais</t>
  </si>
  <si>
    <t>Receita Bruta</t>
  </si>
  <si>
    <t>Data</t>
  </si>
  <si>
    <t>Responsável</t>
  </si>
  <si>
    <t>Projeto :</t>
  </si>
  <si>
    <t>TMA (taxa mínima de atratividade )</t>
  </si>
  <si>
    <t>Duração (dias)</t>
  </si>
  <si>
    <t>SIM</t>
  </si>
  <si>
    <t>Custo/h</t>
  </si>
  <si>
    <t>?</t>
  </si>
  <si>
    <t>Riscos</t>
  </si>
  <si>
    <t>PIOR CASO</t>
  </si>
  <si>
    <t>% Volume</t>
  </si>
  <si>
    <t>Tempo (Meses)</t>
  </si>
  <si>
    <t>Preço</t>
  </si>
  <si>
    <t>MAIS PROVÁVEL</t>
  </si>
  <si>
    <t>MELHOR CASO</t>
  </si>
  <si>
    <t xml:space="preserve">Geração de Caixa Operacional 1º ano </t>
  </si>
  <si>
    <t>EXCELENTE</t>
  </si>
  <si>
    <t>MUITO BOM</t>
  </si>
  <si>
    <t>BOM</t>
  </si>
  <si>
    <t>REGULAR</t>
  </si>
  <si>
    <t>RUIM</t>
  </si>
  <si>
    <t>-</t>
  </si>
  <si>
    <t>IRRELEVANTE</t>
  </si>
  <si>
    <t>IDEIA 1</t>
  </si>
  <si>
    <t>IDEIA 2</t>
  </si>
  <si>
    <t>IDEIA 3</t>
  </si>
  <si>
    <t>IDEIA 4</t>
  </si>
  <si>
    <t>IDEIA 5</t>
  </si>
  <si>
    <t>IDEIA 6</t>
  </si>
  <si>
    <t>IDEIA 7</t>
  </si>
  <si>
    <t>Pior Caso</t>
  </si>
  <si>
    <t>Melhor Caso</t>
  </si>
  <si>
    <t>Investimento</t>
  </si>
  <si>
    <t>PODER</t>
  </si>
  <si>
    <t>Expectativa da Parte</t>
  </si>
  <si>
    <t>Estratégia</t>
  </si>
  <si>
    <t>Neutro</t>
  </si>
  <si>
    <t>Patrocinador</t>
  </si>
  <si>
    <t>Baixo</t>
  </si>
  <si>
    <t>A Favor</t>
  </si>
  <si>
    <t>Dono do produto</t>
  </si>
  <si>
    <t>Alto</t>
  </si>
  <si>
    <t>Contra</t>
  </si>
  <si>
    <t>Cliente</t>
  </si>
  <si>
    <t>Outro</t>
  </si>
  <si>
    <t>Mídia</t>
  </si>
  <si>
    <t>Time de desenvolvimento</t>
  </si>
  <si>
    <t>Responsável pelo desenvolvimento</t>
  </si>
  <si>
    <t>OUTRO</t>
  </si>
  <si>
    <t>Total dos Riscos (NEGATIVOS)</t>
  </si>
  <si>
    <t>Total dos Riscos (POSITIVOS)</t>
  </si>
  <si>
    <t>Mais Provável</t>
  </si>
  <si>
    <t>VITAL</t>
  </si>
  <si>
    <t>MUITO IMPORTANTE</t>
  </si>
  <si>
    <t>IMPORTANTE</t>
  </si>
  <si>
    <t>POUCO IMPORTANTE</t>
  </si>
  <si>
    <t>SEM IMPORTÂNCIA</t>
  </si>
  <si>
    <t>Estratégia de implementação</t>
  </si>
  <si>
    <t>NÃO</t>
  </si>
  <si>
    <t>Com riscos</t>
  </si>
  <si>
    <t>Sem Riscos</t>
  </si>
  <si>
    <t>Cenário MAIS PROVÁVEL</t>
  </si>
  <si>
    <t>Cenário MELHOR CASO</t>
  </si>
  <si>
    <t>Nome</t>
  </si>
  <si>
    <t>Assinatura</t>
  </si>
  <si>
    <t>Patrocinador do Projeto</t>
  </si>
  <si>
    <t>Gerente do Projeto</t>
  </si>
  <si>
    <t>RESPONSÁVEL</t>
  </si>
  <si>
    <t>Análise de viabilidade | Resultado PIOR CASO com RISCOS</t>
  </si>
  <si>
    <t>Análise de viabilidade | Resultado PIOR CASO sem RISCOS</t>
  </si>
  <si>
    <t>Análise de viabilidade | Resultado MAIS PROVÁVEL com RISCOS</t>
  </si>
  <si>
    <t>Análise de viabilidade | Resultado MAIS PROVÁVEL sem RISCO</t>
  </si>
  <si>
    <t>Análise de viabilidade | Resultado MELHOR CASO com RISCOS</t>
  </si>
  <si>
    <t>Análise de viabilidade | Resultado MELHOR CASO sem RISCOS</t>
  </si>
  <si>
    <t>Item comprado:</t>
  </si>
  <si>
    <t>Qualidade</t>
  </si>
  <si>
    <t>Pesos</t>
  </si>
  <si>
    <t xml:space="preserve">MERCADO </t>
  </si>
  <si>
    <t>Qual projeto foi escolhido?</t>
  </si>
  <si>
    <t>Aplicável</t>
  </si>
  <si>
    <t>Quantos dias (úteis)</t>
  </si>
  <si>
    <t>Definição do fornecedor e Pedido</t>
  </si>
  <si>
    <t>Prazo de Entrega do Fornecedor</t>
  </si>
  <si>
    <r>
      <t xml:space="preserve">Observação sobre a aquisição </t>
    </r>
    <r>
      <rPr>
        <b/>
        <sz val="22"/>
        <color rgb="FFFFFF00"/>
        <rFont val="Calibri"/>
        <family val="2"/>
        <scheme val="minor"/>
      </rPr>
      <t>↓</t>
    </r>
  </si>
  <si>
    <t>Item de Aquisição</t>
  </si>
  <si>
    <t>Observação sobre a Aquisição</t>
  </si>
  <si>
    <t>(Data que Compras precisa iniciar para atender o projeto)</t>
  </si>
  <si>
    <t>Duração TOTAL</t>
  </si>
  <si>
    <t>A + B</t>
  </si>
  <si>
    <t>(Quando o item será usado no projeto)</t>
  </si>
  <si>
    <t>Início Aquisição | Compras</t>
  </si>
  <si>
    <t>Fluxo de Caixa Livre 1º ano</t>
  </si>
  <si>
    <t>No GO | Não será executado</t>
  </si>
  <si>
    <t>Go | Será executado</t>
  </si>
  <si>
    <t>Selecione a Opção</t>
  </si>
  <si>
    <t>Projeto Externo</t>
  </si>
  <si>
    <t>Cargo</t>
  </si>
  <si>
    <t xml:space="preserve">Custos Pós Projeto - PIOR </t>
  </si>
  <si>
    <t>Custos Pós Projeto - MAIS PROVÁVEL</t>
  </si>
  <si>
    <t>Custos Pós Projeto - MELHOR CASO</t>
  </si>
  <si>
    <t>Equipe do Projeto</t>
  </si>
  <si>
    <t>Clientes/Usuários Finais</t>
  </si>
  <si>
    <t>Alta Administração</t>
  </si>
  <si>
    <t>Gestores Funcionais</t>
  </si>
  <si>
    <t>Fornecedores e Parceiros</t>
  </si>
  <si>
    <t>Investidores</t>
  </si>
  <si>
    <t>Governo e Reguladores</t>
  </si>
  <si>
    <t>Meio ambiente</t>
  </si>
  <si>
    <t>Organizações Não-Governamentais (ONGs)</t>
  </si>
  <si>
    <t>Competidores</t>
  </si>
  <si>
    <t>Consultores</t>
  </si>
  <si>
    <t>Auditores</t>
  </si>
  <si>
    <t>Sindicatos e Associações de Trabalhadores</t>
  </si>
  <si>
    <t>Comunidade</t>
  </si>
  <si>
    <t>Status</t>
  </si>
  <si>
    <t>CONHECIMENTO (Fatores Internos da Empresa)</t>
  </si>
  <si>
    <t>Como Engajar o Stakeholder ?</t>
  </si>
  <si>
    <t>Frequência de interação</t>
  </si>
  <si>
    <t>Responsável pelo engajamento</t>
  </si>
  <si>
    <t>Plano A</t>
  </si>
  <si>
    <t>Plano B</t>
  </si>
  <si>
    <t>Plano de Ação</t>
  </si>
  <si>
    <t>TOTAL dos riscos (Negativos - Positivos)</t>
  </si>
  <si>
    <t xml:space="preserve">Resultado </t>
  </si>
  <si>
    <r>
      <t>Manutenção Preventiva:</t>
    </r>
    <r>
      <rPr>
        <sz val="11"/>
        <color theme="1"/>
        <rFont val="Calibri"/>
        <family val="2"/>
        <scheme val="minor"/>
      </rPr>
      <t xml:space="preserve"> Custos associados a inspeções regulares e atualizações para evitar falhas.</t>
    </r>
  </si>
  <si>
    <r>
      <t>Manutenção Corretiva:</t>
    </r>
    <r>
      <rPr>
        <sz val="11"/>
        <color theme="1"/>
        <rFont val="Calibri"/>
        <family val="2"/>
        <scheme val="minor"/>
      </rPr>
      <t xml:space="preserve"> Custos para reparar ou corrigir problemas que surgem após a entrega do projeto.</t>
    </r>
  </si>
  <si>
    <r>
      <t>Manutenção Evolutiva:</t>
    </r>
    <r>
      <rPr>
        <sz val="11"/>
        <color theme="1"/>
        <rFont val="Calibri"/>
        <family val="2"/>
        <scheme val="minor"/>
      </rPr>
      <t xml:space="preserve"> Custos para adicionar novas funcionalidades ou atualizar o projeto com novas tecnologias.</t>
    </r>
  </si>
  <si>
    <r>
      <t>Treinamento de Usuários:</t>
    </r>
    <r>
      <rPr>
        <sz val="11"/>
        <color theme="1"/>
        <rFont val="Calibri"/>
        <family val="2"/>
        <scheme val="minor"/>
      </rPr>
      <t xml:space="preserve"> Custos para capacitar os usuários finais no uso da solução.</t>
    </r>
  </si>
  <si>
    <r>
      <t>Atualizações de Treinamento:</t>
    </r>
    <r>
      <rPr>
        <sz val="11"/>
        <color theme="1"/>
        <rFont val="Calibri"/>
        <family val="2"/>
        <scheme val="minor"/>
      </rPr>
      <t xml:space="preserve"> Treinamentos adicionais devido a atualizações ou mudanças no projeto.</t>
    </r>
  </si>
  <si>
    <r>
      <t>Garantias Legais:</t>
    </r>
    <r>
      <rPr>
        <sz val="11"/>
        <color theme="1"/>
        <rFont val="Calibri"/>
        <family val="2"/>
        <scheme val="minor"/>
      </rPr>
      <t xml:space="preserve"> Custos de reparos ou substituições que estão cobertos por garantia legal.</t>
    </r>
  </si>
  <si>
    <r>
      <t>Garantias Estendidas:</t>
    </r>
    <r>
      <rPr>
        <sz val="11"/>
        <color theme="1"/>
        <rFont val="Calibri"/>
        <family val="2"/>
        <scheme val="minor"/>
      </rPr>
      <t xml:space="preserve"> Custos adicionais para garantir suporte além do período padrão de garantia.</t>
    </r>
  </si>
  <si>
    <r>
      <t>Análise de Impacto:</t>
    </r>
    <r>
      <rPr>
        <sz val="11"/>
        <color theme="1"/>
        <rFont val="Calibri"/>
        <family val="2"/>
        <scheme val="minor"/>
      </rPr>
      <t xml:space="preserve"> Custos para avaliar o impacto de mudanças solicitadas após a entrega do projeto.</t>
    </r>
  </si>
  <si>
    <r>
      <t>Implementação de Mudanças:</t>
    </r>
    <r>
      <rPr>
        <sz val="11"/>
        <color theme="1"/>
        <rFont val="Calibri"/>
        <family val="2"/>
        <scheme val="minor"/>
      </rPr>
      <t xml:space="preserve"> Custos para planejar e implementar essas mudanças.</t>
    </r>
  </si>
  <si>
    <r>
      <t>Custos de Hospedagem:</t>
    </r>
    <r>
      <rPr>
        <sz val="11"/>
        <color theme="1"/>
        <rFont val="Calibri"/>
        <family val="2"/>
        <scheme val="minor"/>
      </rPr>
      <t xml:space="preserve"> Custos contínuos para servidores, armazenamento e serviços de nuvem.</t>
    </r>
  </si>
  <si>
    <r>
      <t>Custos de Licenciamento:</t>
    </r>
    <r>
      <rPr>
        <sz val="11"/>
        <color theme="1"/>
        <rFont val="Calibri"/>
        <family val="2"/>
        <scheme val="minor"/>
      </rPr>
      <t xml:space="preserve"> Licenças de software ou ferramentas necessárias para manter o projeto.</t>
    </r>
  </si>
  <si>
    <r>
      <t>Atualizações de Hardware:</t>
    </r>
    <r>
      <rPr>
        <sz val="11"/>
        <color theme="1"/>
        <rFont val="Calibri"/>
        <family val="2"/>
        <scheme val="minor"/>
      </rPr>
      <t xml:space="preserve"> Investimentos em novos equipamentos ou atualizações de hardware existentes.</t>
    </r>
  </si>
  <si>
    <r>
      <t>Manutenção de Infraestrutura Física:</t>
    </r>
    <r>
      <rPr>
        <sz val="11"/>
        <color theme="1"/>
        <rFont val="Calibri"/>
        <family val="2"/>
        <scheme val="minor"/>
      </rPr>
      <t xml:space="preserve"> Custos para manter o espaço físico, como escritórios, servidores e centros de dados.</t>
    </r>
  </si>
  <si>
    <r>
      <t>Segurança Física:</t>
    </r>
    <r>
      <rPr>
        <sz val="11"/>
        <color theme="1"/>
        <rFont val="Calibri"/>
        <family val="2"/>
        <scheme val="minor"/>
      </rPr>
      <t xml:space="preserve"> Custos para proteger instalações físicas e equipamentos.</t>
    </r>
  </si>
  <si>
    <r>
      <t>Aluguel de Escritórios:</t>
    </r>
    <r>
      <rPr>
        <sz val="11"/>
        <color theme="1"/>
        <rFont val="Calibri"/>
        <family val="2"/>
        <scheme val="minor"/>
      </rPr>
      <t xml:space="preserve"> Custos contínuos com o aluguel de espaço físico necessário para as operações pós-projeto.</t>
    </r>
  </si>
  <si>
    <r>
      <t>Aluguel de Equipamentos:</t>
    </r>
    <r>
      <rPr>
        <sz val="11"/>
        <color theme="1"/>
        <rFont val="Calibri"/>
        <family val="2"/>
        <scheme val="minor"/>
      </rPr>
      <t xml:space="preserve"> Custos para aluguel de máquinas, equipamentos ou veículos usados no suporte ao projeto.</t>
    </r>
  </si>
  <si>
    <r>
      <t>Salários e Benefícios:</t>
    </r>
    <r>
      <rPr>
        <sz val="11"/>
        <color theme="1"/>
        <rFont val="Calibri"/>
        <family val="2"/>
        <scheme val="minor"/>
      </rPr>
      <t xml:space="preserve"> Custos contínuos com funcionários alocados para o suporte, manutenção e outras atividades pós-projeto.</t>
    </r>
  </si>
  <si>
    <r>
      <t>Treinamento Contínuo:</t>
    </r>
    <r>
      <rPr>
        <sz val="11"/>
        <color theme="1"/>
        <rFont val="Calibri"/>
        <family val="2"/>
        <scheme val="minor"/>
      </rPr>
      <t xml:space="preserve"> Custos para capacitar funcionários em novas tecnologias ou procedimentos que surgem após o término do projeto.</t>
    </r>
  </si>
  <si>
    <r>
      <t>Contratação e Onboarding:</t>
    </r>
    <r>
      <rPr>
        <sz val="11"/>
        <color theme="1"/>
        <rFont val="Calibri"/>
        <family val="2"/>
        <scheme val="minor"/>
      </rPr>
      <t xml:space="preserve"> Custos para recrutar e treinar novos funcionários necessários após o projeto.</t>
    </r>
  </si>
  <si>
    <t>9. Monitoramento e Avaliação</t>
  </si>
  <si>
    <r>
      <t>Monitoramento Contínuo:</t>
    </r>
    <r>
      <rPr>
        <sz val="11"/>
        <color theme="1"/>
        <rFont val="Calibri"/>
        <family val="2"/>
        <scheme val="minor"/>
      </rPr>
      <t xml:space="preserve"> Custos de ferramentas e pessoal para monitorar a performance do projeto em tempo real.</t>
    </r>
  </si>
  <si>
    <r>
      <t>Relatórios de Desempenho:</t>
    </r>
    <r>
      <rPr>
        <sz val="11"/>
        <color theme="1"/>
        <rFont val="Calibri"/>
        <family val="2"/>
        <scheme val="minor"/>
      </rPr>
      <t xml:space="preserve"> Custos associados à produção de relatórios de desempenho pós-implementação.</t>
    </r>
  </si>
  <si>
    <t>10. Compliance e Auditoria</t>
  </si>
  <si>
    <r>
      <t>Auditorias Regulares:</t>
    </r>
    <r>
      <rPr>
        <sz val="11"/>
        <color theme="1"/>
        <rFont val="Calibri"/>
        <family val="2"/>
        <scheme val="minor"/>
      </rPr>
      <t xml:space="preserve"> Custos de auditorias para garantir que o projeto cumpre as normas e regulamentações.</t>
    </r>
  </si>
  <si>
    <r>
      <t>Atualização de Compliance:</t>
    </r>
    <r>
      <rPr>
        <sz val="11"/>
        <color theme="1"/>
        <rFont val="Calibri"/>
        <family val="2"/>
        <scheme val="minor"/>
      </rPr>
      <t xml:space="preserve"> Custos associados à adaptação do projeto a novas regulamentações.</t>
    </r>
  </si>
  <si>
    <r>
      <t>Segurança Cibernética:</t>
    </r>
    <r>
      <rPr>
        <sz val="11"/>
        <color theme="1"/>
        <rFont val="Calibri"/>
        <family val="2"/>
        <scheme val="minor"/>
      </rPr>
      <t xml:space="preserve"> Custos para proteger o projeto contra ataques cibernéticos e violações de dados.</t>
    </r>
  </si>
  <si>
    <r>
      <t>Testes de Segurança:</t>
    </r>
    <r>
      <rPr>
        <sz val="11"/>
        <color theme="1"/>
        <rFont val="Calibri"/>
        <family val="2"/>
        <scheme val="minor"/>
      </rPr>
      <t xml:space="preserve"> Custos para realizar testes de penetração e avaliações de vulnerabilidade.</t>
    </r>
  </si>
  <si>
    <r>
      <t>Planejamento de Descontinuação:</t>
    </r>
    <r>
      <rPr>
        <sz val="11"/>
        <color theme="1"/>
        <rFont val="Calibri"/>
        <family val="2"/>
        <scheme val="minor"/>
      </rPr>
      <t xml:space="preserve"> Custos associados ao planejamento do fim da vida útil do projeto.</t>
    </r>
  </si>
  <si>
    <r>
      <t>Migração de Dados:</t>
    </r>
    <r>
      <rPr>
        <sz val="11"/>
        <color theme="1"/>
        <rFont val="Calibri"/>
        <family val="2"/>
        <scheme val="minor"/>
      </rPr>
      <t xml:space="preserve"> Custos para transferir dados para um novo sistema ou armazenamento.</t>
    </r>
  </si>
  <si>
    <r>
      <t>Atualização de Documentação:</t>
    </r>
    <r>
      <rPr>
        <sz val="11"/>
        <color theme="1"/>
        <rFont val="Calibri"/>
        <family val="2"/>
        <scheme val="minor"/>
      </rPr>
      <t xml:space="preserve"> Custos para manter a documentação do projeto atualizada.</t>
    </r>
  </si>
  <si>
    <r>
      <t>Armazenamento de Documentos:</t>
    </r>
    <r>
      <rPr>
        <sz val="11"/>
        <color theme="1"/>
        <rFont val="Calibri"/>
        <family val="2"/>
        <scheme val="minor"/>
      </rPr>
      <t xml:space="preserve"> Custos para armazenar documentos em conformidade com regulamentações.</t>
    </r>
  </si>
  <si>
    <r>
      <t>Renovação de Licenças:</t>
    </r>
    <r>
      <rPr>
        <sz val="11"/>
        <color theme="1"/>
        <rFont val="Calibri"/>
        <family val="2"/>
        <scheme val="minor"/>
      </rPr>
      <t xml:space="preserve"> Custos recorrentes para renovar licenças de software ou direitos de uso.</t>
    </r>
  </si>
  <si>
    <r>
      <t>Renovação de Contratos:</t>
    </r>
    <r>
      <rPr>
        <sz val="11"/>
        <color theme="1"/>
        <rFont val="Calibri"/>
        <family val="2"/>
        <scheme val="minor"/>
      </rPr>
      <t xml:space="preserve"> Custos para renovar contratos com fornecedores ou prestadores de serviço.</t>
    </r>
  </si>
  <si>
    <r>
      <t>Consultoria Jurídica:</t>
    </r>
    <r>
      <rPr>
        <sz val="11"/>
        <color theme="1"/>
        <rFont val="Calibri"/>
        <family val="2"/>
        <scheme val="minor"/>
      </rPr>
      <t xml:space="preserve"> Custos para consultas jurídicas relacionadas ao projeto após sua conclusão.</t>
    </r>
  </si>
  <si>
    <r>
      <t>Litígios:</t>
    </r>
    <r>
      <rPr>
        <sz val="11"/>
        <color theme="1"/>
        <rFont val="Calibri"/>
        <family val="2"/>
        <scheme val="minor"/>
      </rPr>
      <t xml:space="preserve"> Custos de possíveis processos ou disputas legais relacionados ao projeto.</t>
    </r>
  </si>
  <si>
    <r>
      <t>Mitigação Ambiental:</t>
    </r>
    <r>
      <rPr>
        <sz val="11"/>
        <color theme="1"/>
        <rFont val="Calibri"/>
        <family val="2"/>
        <scheme val="minor"/>
      </rPr>
      <t xml:space="preserve"> Custos para mitigar qualquer impacto ambiental do projeto.</t>
    </r>
  </si>
  <si>
    <r>
      <t>Monitoramento Ambiental:</t>
    </r>
    <r>
      <rPr>
        <sz val="11"/>
        <color theme="1"/>
        <rFont val="Calibri"/>
        <family val="2"/>
        <scheme val="minor"/>
      </rPr>
      <t xml:space="preserve"> Custos contínuos para monitorar o impacto ambiental ao longo do tempo.</t>
    </r>
  </si>
  <si>
    <r>
      <t>Impostos sobre Vendas:</t>
    </r>
    <r>
      <rPr>
        <sz val="11"/>
        <color theme="1"/>
        <rFont val="Calibri"/>
        <family val="2"/>
        <scheme val="minor"/>
      </rPr>
      <t xml:space="preserve"> ICMS, PIS, COFINS, ou outros tributos incidentes sobre produtos vendidos como parte do projeto.</t>
    </r>
  </si>
  <si>
    <r>
      <t>Impostos sobre Propriedade:</t>
    </r>
    <r>
      <rPr>
        <sz val="11"/>
        <color theme="1"/>
        <rFont val="Calibri"/>
        <family val="2"/>
        <scheme val="minor"/>
      </rPr>
      <t xml:space="preserve"> Impostos relacionados à propriedade de ativos adquiridos ou desenvolvidos no projeto.</t>
    </r>
  </si>
  <si>
    <r>
      <t>Comissões Baseadas em Vendas:</t>
    </r>
    <r>
      <rPr>
        <sz val="11"/>
        <color theme="1"/>
        <rFont val="Calibri"/>
        <family val="2"/>
        <scheme val="minor"/>
      </rPr>
      <t xml:space="preserve"> Percentual pago a vendedores ou representantes comerciais com base nas vendas pós-projeto.</t>
    </r>
  </si>
  <si>
    <r>
      <t>Bonificações de Desempenho:</t>
    </r>
    <r>
      <rPr>
        <sz val="11"/>
        <color theme="1"/>
        <rFont val="Calibri"/>
        <family val="2"/>
        <scheme val="minor"/>
      </rPr>
      <t xml:space="preserve"> Pagamentos adicionais a vendedores por atingirem ou superarem metas específicas após a entrega do projeto.</t>
    </r>
  </si>
  <si>
    <t>1. Infraestrutura</t>
  </si>
  <si>
    <t>2. Aluguel</t>
  </si>
  <si>
    <t>3. Funcionários</t>
  </si>
  <si>
    <r>
      <t>Custo Demissional:</t>
    </r>
    <r>
      <rPr>
        <sz val="11"/>
        <color theme="1"/>
        <rFont val="Calibri"/>
        <family val="2"/>
        <scheme val="minor"/>
      </rPr>
      <t xml:space="preserve"> Custos associados à rescisão de contratos de trabalho, incluindo indenizações, multas e outros encargos legais.</t>
    </r>
  </si>
  <si>
    <t>4. Custos de Manutenção</t>
  </si>
  <si>
    <t>5. Suporte</t>
  </si>
  <si>
    <r>
      <t>Suporte Técnico:</t>
    </r>
    <r>
      <rPr>
        <sz val="11"/>
        <color theme="1"/>
        <rFont val="Calibri"/>
        <family val="2"/>
        <scheme val="minor"/>
      </rPr>
      <t xml:space="preserve"> Custos para fornecer assistência técnica após a entrega do projeto.</t>
    </r>
  </si>
  <si>
    <r>
      <t>Suporte ao Cliente:</t>
    </r>
    <r>
      <rPr>
        <sz val="11"/>
        <color theme="1"/>
        <rFont val="Calibri"/>
        <family val="2"/>
        <scheme val="minor"/>
      </rPr>
      <t xml:space="preserve"> Custos relacionados ao atendimento de clientes, incluindo a resolução de problemas e consultas pós-projeto.</t>
    </r>
  </si>
  <si>
    <t>6. Treinamento e Capacitação</t>
  </si>
  <si>
    <t>7. Custos de Garantia</t>
  </si>
  <si>
    <t>8. Gestão de Mudanças</t>
  </si>
  <si>
    <t>11. Segurança</t>
  </si>
  <si>
    <t>12. Custos de Descontinuação</t>
  </si>
  <si>
    <t>13. Custos de Documentação</t>
  </si>
  <si>
    <t>14. Custos de Renovação</t>
  </si>
  <si>
    <t>15. Custos Legais</t>
  </si>
  <si>
    <t>16. Impacto Ambiental</t>
  </si>
  <si>
    <t>17. Impostos</t>
  </si>
  <si>
    <r>
      <t>Impostos sobre Serviços:</t>
    </r>
    <r>
      <rPr>
        <sz val="11"/>
        <color theme="1"/>
        <rFont val="Calibri"/>
        <family val="2"/>
        <scheme val="minor"/>
      </rPr>
      <t xml:space="preserve"> Tributos como ISS ou VAT (Value Added Tax - Imposto sobre o Valor Agregado) sobre serviços prestados pós-projeto.</t>
    </r>
  </si>
  <si>
    <t>18. Comissões para Vendedores</t>
  </si>
  <si>
    <t>19. OUTROS</t>
  </si>
  <si>
    <r>
      <t xml:space="preserve">Tempo </t>
    </r>
    <r>
      <rPr>
        <b/>
        <sz val="14"/>
        <color rgb="FFFFFF00"/>
        <rFont val="Verdana"/>
        <family val="2"/>
      </rPr>
      <t>MÁXIMO</t>
    </r>
    <r>
      <rPr>
        <b/>
        <sz val="14"/>
        <color theme="0"/>
        <rFont val="Verdana"/>
        <family val="2"/>
      </rPr>
      <t xml:space="preserve"> de retorno desejado PIOR CASO (em meses) :</t>
    </r>
  </si>
  <si>
    <r>
      <t xml:space="preserve">Tempo </t>
    </r>
    <r>
      <rPr>
        <b/>
        <sz val="14"/>
        <color rgb="FFFFFF00"/>
        <rFont val="Verdana"/>
        <family val="2"/>
      </rPr>
      <t>ESPERADO</t>
    </r>
    <r>
      <rPr>
        <b/>
        <sz val="14"/>
        <color theme="0"/>
        <rFont val="Verdana"/>
        <family val="2"/>
      </rPr>
      <t xml:space="preserve"> de retorno desejado MAIS PROVÁVEL (em meses) :</t>
    </r>
  </si>
  <si>
    <r>
      <t xml:space="preserve">Tempo </t>
    </r>
    <r>
      <rPr>
        <b/>
        <sz val="14"/>
        <color rgb="FFFFFF00"/>
        <rFont val="Verdana"/>
        <family val="2"/>
      </rPr>
      <t>MÍNIMO</t>
    </r>
    <r>
      <rPr>
        <b/>
        <sz val="14"/>
        <color theme="0"/>
        <rFont val="Verdana"/>
        <family val="2"/>
      </rPr>
      <t xml:space="preserve"> de retorno desejado MELHOR CASO (em meses) :</t>
    </r>
  </si>
  <si>
    <r>
      <t xml:space="preserve">Quantidade de clientes no tempo de retorno </t>
    </r>
    <r>
      <rPr>
        <b/>
        <sz val="14"/>
        <color rgb="FFFFFF00"/>
        <rFont val="Verdana"/>
        <family val="2"/>
      </rPr>
      <t>MELHOR CASO</t>
    </r>
    <r>
      <rPr>
        <b/>
        <sz val="14"/>
        <color theme="0"/>
        <rFont val="Verdana"/>
        <family val="2"/>
      </rPr>
      <t xml:space="preserve"> :</t>
    </r>
  </si>
  <si>
    <r>
      <t xml:space="preserve">Quantidade de clientes no tempo de retorno </t>
    </r>
    <r>
      <rPr>
        <b/>
        <sz val="14"/>
        <color rgb="FFFFFF00"/>
        <rFont val="Verdana"/>
        <family val="2"/>
      </rPr>
      <t>MAIS PROVÁVEL</t>
    </r>
    <r>
      <rPr>
        <b/>
        <sz val="14"/>
        <color theme="0"/>
        <rFont val="Verdana"/>
        <family val="2"/>
      </rPr>
      <t xml:space="preserve"> :</t>
    </r>
  </si>
  <si>
    <r>
      <t xml:space="preserve">Quantidade de clientes no tempo de retorno </t>
    </r>
    <r>
      <rPr>
        <b/>
        <sz val="14"/>
        <color rgb="FFFFFF00"/>
        <rFont val="Verdana"/>
        <family val="2"/>
      </rPr>
      <t>PIOR CASO</t>
    </r>
    <r>
      <rPr>
        <b/>
        <sz val="14"/>
        <color theme="0"/>
        <rFont val="Verdana"/>
        <family val="2"/>
      </rPr>
      <t xml:space="preserve"> :</t>
    </r>
  </si>
  <si>
    <t>Análise de viabilidade | Resultado INTERNO com RISCOS</t>
  </si>
  <si>
    <t>Economia (MENSAL)</t>
  </si>
  <si>
    <t>VIABILIDADE</t>
  </si>
  <si>
    <r>
      <t>Custos de Hospedagem Interna:</t>
    </r>
    <r>
      <rPr>
        <sz val="11"/>
        <color theme="1"/>
        <rFont val="Calibri"/>
        <family val="2"/>
        <scheme val="minor"/>
      </rPr>
      <t xml:space="preserve"> Manutenção de servidores e armazenamento interno da empresa.</t>
    </r>
  </si>
  <si>
    <r>
      <t>Custos de Licenciamento:</t>
    </r>
    <r>
      <rPr>
        <sz val="11"/>
        <color theme="1"/>
        <rFont val="Calibri"/>
        <family val="2"/>
        <scheme val="minor"/>
      </rPr>
      <t xml:space="preserve"> Licenças de software ou ferramentas necessárias para manter o projeto internamente.</t>
    </r>
  </si>
  <si>
    <r>
      <t>Atualizações de Hardware:</t>
    </r>
    <r>
      <rPr>
        <sz val="11"/>
        <color theme="1"/>
        <rFont val="Calibri"/>
        <family val="2"/>
        <scheme val="minor"/>
      </rPr>
      <t xml:space="preserve"> Investimentos em novos equipamentos ou atualizações de hardware usados no projeto.</t>
    </r>
  </si>
  <si>
    <r>
      <t>Manutenção de Infraestrutura Física:</t>
    </r>
    <r>
      <rPr>
        <sz val="11"/>
        <color theme="1"/>
        <rFont val="Calibri"/>
        <family val="2"/>
        <scheme val="minor"/>
      </rPr>
      <t xml:space="preserve"> Custos para manter o espaço físico, como escritórios e centros de dados internos.</t>
    </r>
  </si>
  <si>
    <r>
      <t>Segurança Física:</t>
    </r>
    <r>
      <rPr>
        <sz val="11"/>
        <color theme="1"/>
        <rFont val="Calibri"/>
        <family val="2"/>
        <scheme val="minor"/>
      </rPr>
      <t xml:space="preserve"> Custos para proteger instalações físicas e equipamentos dentro da empresa.</t>
    </r>
  </si>
  <si>
    <r>
      <t>Aluguel de Espaço Adicional:</t>
    </r>
    <r>
      <rPr>
        <sz val="11"/>
        <color theme="1"/>
        <rFont val="Calibri"/>
        <family val="2"/>
        <scheme val="minor"/>
      </rPr>
      <t xml:space="preserve"> Caso a empresa precise de espaço adicional temporário para o projeto.</t>
    </r>
  </si>
  <si>
    <r>
      <t>Salários e Benefícios:</t>
    </r>
    <r>
      <rPr>
        <sz val="11"/>
        <color theme="1"/>
        <rFont val="Calibri"/>
        <family val="2"/>
        <scheme val="minor"/>
      </rPr>
      <t xml:space="preserve"> Custos contínuos com funcionários alocados para o suporte, manutenção e outras atividades relacionadas ao projeto.</t>
    </r>
  </si>
  <si>
    <r>
      <t>Treinamento Contínuo:</t>
    </r>
    <r>
      <rPr>
        <sz val="11"/>
        <color theme="1"/>
        <rFont val="Calibri"/>
        <family val="2"/>
        <scheme val="minor"/>
      </rPr>
      <t xml:space="preserve"> Capacitação dos funcionários em novas tecnologias ou processos relacionados ao projeto.</t>
    </r>
  </si>
  <si>
    <r>
      <t>Manutenção Preventiva:</t>
    </r>
    <r>
      <rPr>
        <sz val="11"/>
        <color theme="1"/>
        <rFont val="Calibri"/>
        <family val="2"/>
        <scheme val="minor"/>
      </rPr>
      <t xml:space="preserve"> Custos associados a inspeções regulares e atualizações para evitar falhas nos sistemas ou processos internos.</t>
    </r>
  </si>
  <si>
    <r>
      <t>Manutenção Corretiva:</t>
    </r>
    <r>
      <rPr>
        <sz val="11"/>
        <color theme="1"/>
        <rFont val="Calibri"/>
        <family val="2"/>
        <scheme val="minor"/>
      </rPr>
      <t xml:space="preserve"> Custos para reparar ou corrigir problemas que surgem após a implementação interna do projeto.</t>
    </r>
  </si>
  <si>
    <r>
      <t>Manutenção Evolutiva:</t>
    </r>
    <r>
      <rPr>
        <sz val="11"/>
        <color theme="1"/>
        <rFont val="Calibri"/>
        <family val="2"/>
        <scheme val="minor"/>
      </rPr>
      <t xml:space="preserve"> Custos para adicionar novas funcionalidades ou atualizar os sistemas internos com novas tecnologias.</t>
    </r>
  </si>
  <si>
    <t>5. Suporte Interno</t>
  </si>
  <si>
    <r>
      <t>Suporte Técnico:</t>
    </r>
    <r>
      <rPr>
        <sz val="11"/>
        <color theme="1"/>
        <rFont val="Calibri"/>
        <family val="2"/>
        <scheme val="minor"/>
      </rPr>
      <t xml:space="preserve"> Assistência técnica contínua para manter os sistemas ou processos funcionando corretamente.</t>
    </r>
  </si>
  <si>
    <r>
      <t>Suporte aos Funcionários:</t>
    </r>
    <r>
      <rPr>
        <sz val="11"/>
        <color theme="1"/>
        <rFont val="Calibri"/>
        <family val="2"/>
        <scheme val="minor"/>
      </rPr>
      <t xml:space="preserve"> Custos relacionados ao atendimento de questões e problemas internos dos funcionários.</t>
    </r>
  </si>
  <si>
    <r>
      <t>Treinamento de Funcionários:</t>
    </r>
    <r>
      <rPr>
        <sz val="11"/>
        <color theme="1"/>
        <rFont val="Calibri"/>
        <family val="2"/>
        <scheme val="minor"/>
      </rPr>
      <t xml:space="preserve"> Custos para capacitar os funcionários no uso dos novos sistemas ou processos implementados.</t>
    </r>
  </si>
  <si>
    <r>
      <t>Atualizações de Treinamento:</t>
    </r>
    <r>
      <rPr>
        <sz val="11"/>
        <color theme="1"/>
        <rFont val="Calibri"/>
        <family val="2"/>
        <scheme val="minor"/>
      </rPr>
      <t xml:space="preserve"> Treinamentos adicionais devido a atualizações ou mudanças nos sistemas ou processos.</t>
    </r>
  </si>
  <si>
    <t>7. Custos de Garantia Interna</t>
  </si>
  <si>
    <r>
      <t>Garantias sobre Equipamentos e Software:</t>
    </r>
    <r>
      <rPr>
        <sz val="11"/>
        <color theme="1"/>
        <rFont val="Calibri"/>
        <family val="2"/>
        <scheme val="minor"/>
      </rPr>
      <t xml:space="preserve"> Custos para garantir a substituição ou reparo de equipamentos e software usados internamente.</t>
    </r>
  </si>
  <si>
    <r>
      <t>Análise de Impacto:</t>
    </r>
    <r>
      <rPr>
        <sz val="11"/>
        <color theme="1"/>
        <rFont val="Calibri"/>
        <family val="2"/>
        <scheme val="minor"/>
      </rPr>
      <t xml:space="preserve"> Custos para avaliar o impacto de mudanças nos processos ou sistemas internos após a implementação do projeto.</t>
    </r>
  </si>
  <si>
    <r>
      <t>Implementação de Mudanças:</t>
    </r>
    <r>
      <rPr>
        <sz val="11"/>
        <color theme="1"/>
        <rFont val="Calibri"/>
        <family val="2"/>
        <scheme val="minor"/>
      </rPr>
      <t xml:space="preserve"> Custos para planejar e implementar essas mudanças internamente.</t>
    </r>
  </si>
  <si>
    <r>
      <t>Monitoramento Contínuo:</t>
    </r>
    <r>
      <rPr>
        <sz val="11"/>
        <color theme="1"/>
        <rFont val="Calibri"/>
        <family val="2"/>
        <scheme val="minor"/>
      </rPr>
      <t xml:space="preserve"> Custos de ferramentas e pessoal para monitorar a performance dos sistemas ou processos implementados.</t>
    </r>
  </si>
  <si>
    <r>
      <t>Relatórios de Desempenho Interno:</t>
    </r>
    <r>
      <rPr>
        <sz val="11"/>
        <color theme="1"/>
        <rFont val="Calibri"/>
        <family val="2"/>
        <scheme val="minor"/>
      </rPr>
      <t xml:space="preserve"> Custos associados à produção de relatórios para avaliar a eficácia do projeto internamente.</t>
    </r>
  </si>
  <si>
    <t>10. Compliance e Auditoria Interna</t>
  </si>
  <si>
    <r>
      <t>Auditorias Regulares:</t>
    </r>
    <r>
      <rPr>
        <sz val="11"/>
        <color theme="1"/>
        <rFont val="Calibri"/>
        <family val="2"/>
        <scheme val="minor"/>
      </rPr>
      <t xml:space="preserve"> Custos de auditorias para garantir que o projeto cumpre as normas e regulamentações internas.</t>
    </r>
  </si>
  <si>
    <r>
      <t>Atualização de Compliance:</t>
    </r>
    <r>
      <rPr>
        <sz val="11"/>
        <color theme="1"/>
        <rFont val="Calibri"/>
        <family val="2"/>
        <scheme val="minor"/>
      </rPr>
      <t xml:space="preserve"> Custos associados à adaptação dos processos internos a novas regulamentações ou políticas da empresa.</t>
    </r>
  </si>
  <si>
    <r>
      <t>Segurança Cibernética:</t>
    </r>
    <r>
      <rPr>
        <sz val="11"/>
        <color theme="1"/>
        <rFont val="Calibri"/>
        <family val="2"/>
        <scheme val="minor"/>
      </rPr>
      <t xml:space="preserve"> Custos para proteger os sistemas internos contra ataques cibernéticos e violações de dados.</t>
    </r>
  </si>
  <si>
    <r>
      <t>Testes de Segurança:</t>
    </r>
    <r>
      <rPr>
        <sz val="11"/>
        <color theme="1"/>
        <rFont val="Calibri"/>
        <family val="2"/>
        <scheme val="minor"/>
      </rPr>
      <t xml:space="preserve"> Custos para realizar testes de penetração e avaliações de vulnerabilidade dos sistemas internos.</t>
    </r>
  </si>
  <si>
    <r>
      <t>Planejamento de Descontinuação:</t>
    </r>
    <r>
      <rPr>
        <sz val="11"/>
        <color theme="1"/>
        <rFont val="Calibri"/>
        <family val="2"/>
        <scheme val="minor"/>
      </rPr>
      <t xml:space="preserve"> Custos associados ao planejamento do fim da vida útil dos sistemas ou processos implementados internamente.</t>
    </r>
  </si>
  <si>
    <r>
      <t>Migração de Dados:</t>
    </r>
    <r>
      <rPr>
        <sz val="11"/>
        <color theme="1"/>
        <rFont val="Calibri"/>
        <family val="2"/>
        <scheme val="minor"/>
      </rPr>
      <t xml:space="preserve"> Custos para transferir dados para novos sistemas ou métodos de armazenamento interno.</t>
    </r>
  </si>
  <si>
    <r>
      <t>Atualização de Documentação:</t>
    </r>
    <r>
      <rPr>
        <sz val="11"/>
        <color theme="1"/>
        <rFont val="Calibri"/>
        <family val="2"/>
        <scheme val="minor"/>
      </rPr>
      <t xml:space="preserve"> Custos para manter a documentação do projeto atualizada e acessível internamente.</t>
    </r>
  </si>
  <si>
    <r>
      <t>Armazenamento de Documentos:</t>
    </r>
    <r>
      <rPr>
        <sz val="11"/>
        <color theme="1"/>
        <rFont val="Calibri"/>
        <family val="2"/>
        <scheme val="minor"/>
      </rPr>
      <t xml:space="preserve"> Custos para armazenar documentos em conformidade com as políticas internas de retenção.</t>
    </r>
  </si>
  <si>
    <r>
      <t>Renovação de Licenças:</t>
    </r>
    <r>
      <rPr>
        <sz val="11"/>
        <color theme="1"/>
        <rFont val="Calibri"/>
        <family val="2"/>
        <scheme val="minor"/>
      </rPr>
      <t xml:space="preserve"> Custos recorrentes para renovar licenças de software ou direitos de uso de ferramentas internas.</t>
    </r>
  </si>
  <si>
    <r>
      <t>Renovação de Contratos com Fornecedores:</t>
    </r>
    <r>
      <rPr>
        <sz val="11"/>
        <color theme="1"/>
        <rFont val="Calibri"/>
        <family val="2"/>
        <scheme val="minor"/>
      </rPr>
      <t xml:space="preserve"> Custos para renovar contratos com fornecedores que suportam os sistemas ou processos internos.</t>
    </r>
  </si>
  <si>
    <r>
      <t>Consultoria Jurídica Interna:</t>
    </r>
    <r>
      <rPr>
        <sz val="11"/>
        <color theme="1"/>
        <rFont val="Calibri"/>
        <family val="2"/>
        <scheme val="minor"/>
      </rPr>
      <t xml:space="preserve"> Custos para consultas jurídicas relacionadas ao projeto, garantindo conformidade com as políticas internas.</t>
    </r>
  </si>
  <si>
    <r>
      <t>Litígios Internos:</t>
    </r>
    <r>
      <rPr>
        <sz val="11"/>
        <color theme="1"/>
        <rFont val="Calibri"/>
        <family val="2"/>
        <scheme val="minor"/>
      </rPr>
      <t xml:space="preserve"> Custos de possíveis processos ou disputas legais internos relacionados ao projeto.</t>
    </r>
  </si>
  <si>
    <r>
      <t>Mitigação Ambiental Interna:</t>
    </r>
    <r>
      <rPr>
        <sz val="11"/>
        <color theme="1"/>
        <rFont val="Calibri"/>
        <family val="2"/>
        <scheme val="minor"/>
      </rPr>
      <t xml:space="preserve"> Custos para mitigar qualquer impacto ambiental das operações internas relacionadas ao projeto.</t>
    </r>
  </si>
  <si>
    <r>
      <t>Monitoramento Ambiental:</t>
    </r>
    <r>
      <rPr>
        <sz val="11"/>
        <color theme="1"/>
        <rFont val="Calibri"/>
        <family val="2"/>
        <scheme val="minor"/>
      </rPr>
      <t xml:space="preserve"> Custos contínuos para monitorar o impacto ambiental das operações internas ao longo do tempo.</t>
    </r>
  </si>
  <si>
    <t>17. Impostos Internos</t>
  </si>
  <si>
    <r>
      <t>Impostos sobre Atividades Internas:</t>
    </r>
    <r>
      <rPr>
        <sz val="11"/>
        <color theme="1"/>
        <rFont val="Calibri"/>
        <family val="2"/>
        <scheme val="minor"/>
      </rPr>
      <t xml:space="preserve"> Tributos como ISS sobre serviços internos prestados ou outros impostos aplicáveis.</t>
    </r>
  </si>
  <si>
    <t>18. Comissões Internas</t>
  </si>
  <si>
    <r>
      <t>Bonificações de Desempenho:</t>
    </r>
    <r>
      <rPr>
        <sz val="11"/>
        <color theme="1"/>
        <rFont val="Calibri"/>
        <family val="2"/>
        <scheme val="minor"/>
      </rPr>
      <t xml:space="preserve"> Pagamentos adicionais a equipes internas por atingirem ou superarem metas específicas relacionadas ao projeto.</t>
    </r>
  </si>
  <si>
    <t>Custos Pós Projeto</t>
  </si>
  <si>
    <t>Análise de viabilidade | Resultado INTERNO sem RISCOS</t>
  </si>
  <si>
    <t>STATUS</t>
  </si>
  <si>
    <t>Funcionalidades / Necessidades</t>
  </si>
  <si>
    <t>Qtos Meses</t>
  </si>
  <si>
    <t>Público físico</t>
  </si>
  <si>
    <t>Público virtual</t>
  </si>
  <si>
    <t>Público Externo</t>
  </si>
  <si>
    <t>Público Interno</t>
  </si>
  <si>
    <t>Qual é o valor mensal que teremos com a implementação do projeto? (ex. redução de funcionários )</t>
  </si>
  <si>
    <r>
      <rPr>
        <b/>
        <sz val="12"/>
        <color theme="1"/>
        <rFont val="Verdana"/>
        <family val="2"/>
      </rPr>
      <t>Posição</t>
    </r>
    <r>
      <rPr>
        <sz val="12"/>
        <color theme="1"/>
        <rFont val="Verdana"/>
        <family val="2"/>
      </rPr>
      <t xml:space="preserve"> com relação ao projeto</t>
    </r>
  </si>
  <si>
    <t>Valor mensal</t>
  </si>
  <si>
    <t>Recorrência do Cliente no tempo máximo de retorno :</t>
  </si>
  <si>
    <t>Média ►</t>
  </si>
  <si>
    <t>Custo Total (R$)</t>
  </si>
  <si>
    <t>Custo total da atividade (R$)</t>
  </si>
  <si>
    <t>Prazo do Fornecedor "B"</t>
  </si>
  <si>
    <t>Introdução | P1</t>
  </si>
  <si>
    <t>Crescimento | P2</t>
  </si>
  <si>
    <t>Maturidade | P3</t>
  </si>
  <si>
    <t>Declinio | P4</t>
  </si>
  <si>
    <t>Volume TOTAL</t>
  </si>
  <si>
    <t>Volume MENSAL</t>
  </si>
  <si>
    <t>Divisão do Prazo %</t>
  </si>
  <si>
    <t>Tempo de cada período (Meses)</t>
  </si>
  <si>
    <t>Passos</t>
  </si>
  <si>
    <t>O que fazer ?</t>
  </si>
  <si>
    <t>Criar uma reunião com a "equipe de projeto" de forma a informar e oficializar que o projeto será executado. É recomendado enviar a todos os participantes um e-mail mencionando que o projeto é oficial e será executado</t>
  </si>
  <si>
    <t>Comunicar com os principais envolvidos</t>
  </si>
  <si>
    <t>Agendar todas as reuniões de "follow up" e enviar um e-mail para todos os participantes este agendamento</t>
  </si>
  <si>
    <t>Cronograma de Eventos Compras</t>
  </si>
  <si>
    <t>Acompanhamento dos Riscos</t>
  </si>
  <si>
    <t>Encerramento do Projeto - Aceitação</t>
  </si>
  <si>
    <t>Agendar com o cliente um teste do projeto já desenvolvido</t>
  </si>
  <si>
    <t>Encerramento do Projeto - Aprovação</t>
  </si>
  <si>
    <t>Agendar com o cliente uma reunião ao qual tem por objetivo aprovar o projeto. Esta reunião tem que ter uma ata descrevendo os testes que o cliente realizou, e aprovou. O cliente deve assinar esta ata</t>
  </si>
  <si>
    <t>Encerramento do Projeto - Entrega</t>
  </si>
  <si>
    <t>Entregar fisica ou virtualmente o projeto para o cliente</t>
  </si>
  <si>
    <t>Obter o aceite dos produtos e serviços do projeto em cada fase "se necessário"</t>
  </si>
  <si>
    <t>Cronograma</t>
  </si>
  <si>
    <t xml:space="preserve">Avaliação de Viabilidade | </t>
  </si>
  <si>
    <t>Geração de Caixa Operacional TOTAL</t>
  </si>
  <si>
    <t>ROI TOTAL</t>
  </si>
  <si>
    <t>Fluxo de Caixa Livre TOTAL</t>
  </si>
  <si>
    <t>ROI 1º ano</t>
  </si>
  <si>
    <t>Nome da Empresa :</t>
  </si>
  <si>
    <t>A empresa trabalha com :</t>
  </si>
  <si>
    <t>Área de atuação :</t>
  </si>
  <si>
    <t>FORMULÁRIO DE REQUISIÇÃO DE MUDANÇAS NO PROJETO</t>
  </si>
  <si>
    <t>Nome do Projeto:</t>
  </si>
  <si>
    <t>1.  Informações Prestadas pelo Solicitante</t>
  </si>
  <si>
    <t>Preencha com informação adequada e coloque um  “X” onde necessário</t>
  </si>
  <si>
    <t>Área da Mudança</t>
  </si>
  <si>
    <t>Escopo</t>
  </si>
  <si>
    <t>[   ]</t>
  </si>
  <si>
    <t>Orçamento</t>
  </si>
  <si>
    <t>Aquisições</t>
  </si>
  <si>
    <t xml:space="preserve">Esta mudança é resultado de uma ação de risco?  </t>
  </si>
  <si>
    <r>
      <t>Não</t>
    </r>
    <r>
      <rPr>
        <sz val="12"/>
        <color theme="1"/>
        <rFont val="Arial"/>
        <family val="2"/>
      </rPr>
      <t xml:space="preserve"> </t>
    </r>
  </si>
  <si>
    <r>
      <t>Sim</t>
    </r>
    <r>
      <rPr>
        <sz val="12"/>
        <color theme="1"/>
        <rFont val="Arial"/>
        <family val="2"/>
      </rPr>
      <t xml:space="preserve"> </t>
    </r>
  </si>
  <si>
    <t>ID do Risco:</t>
  </si>
  <si>
    <t>Forneça informação sobre a mudança solicitada</t>
  </si>
  <si>
    <t xml:space="preserve">Descrição:  </t>
  </si>
  <si>
    <t xml:space="preserve">Justificativa:  </t>
  </si>
  <si>
    <t>Impacto ao NÃO implementar a mudança proposta</t>
  </si>
  <si>
    <t>Qual impacto:</t>
  </si>
  <si>
    <t xml:space="preserve">Alternativas:  </t>
  </si>
  <si>
    <t>2.  Análise de Impacto Inicial</t>
  </si>
  <si>
    <t>Impacto em Custo (descreva e coloque valores):</t>
  </si>
  <si>
    <t>Impacto em Cronograma:</t>
  </si>
  <si>
    <t>Risco Associado com a Implementação da Mudança:</t>
  </si>
  <si>
    <t>Risco Associado com a NÃO Implementação da Mudança:</t>
  </si>
  <si>
    <r>
      <t xml:space="preserve">Prioridade </t>
    </r>
    <r>
      <rPr>
        <i/>
        <sz val="12"/>
        <color rgb="FFFF0000"/>
        <rFont val=" erda"/>
      </rPr>
      <t>(selecione):</t>
    </r>
  </si>
  <si>
    <r>
      <t>Alta</t>
    </r>
    <r>
      <rPr>
        <sz val="11"/>
        <color theme="1"/>
        <rFont val="Arial"/>
        <family val="2"/>
      </rPr>
      <t xml:space="preserve"> </t>
    </r>
  </si>
  <si>
    <t xml:space="preserve"> [   ]</t>
  </si>
  <si>
    <r>
      <t>Média</t>
    </r>
    <r>
      <rPr>
        <sz val="10"/>
        <color theme="1"/>
        <rFont val="Arial"/>
        <family val="2"/>
      </rPr>
      <t/>
    </r>
  </si>
  <si>
    <r>
      <t>Baixa</t>
    </r>
    <r>
      <rPr>
        <sz val="10"/>
        <color theme="1"/>
        <rFont val="Arial"/>
        <family val="2"/>
      </rPr>
      <t/>
    </r>
  </si>
  <si>
    <t>3.  Recomendação Final</t>
  </si>
  <si>
    <t>Gerente de Projeto:</t>
  </si>
  <si>
    <r>
      <t xml:space="preserve">Eu revisei a informação contida neste </t>
    </r>
    <r>
      <rPr>
        <sz val="11"/>
        <color theme="1"/>
        <rFont val="Arial"/>
        <family val="2"/>
      </rPr>
      <t>formulário de solicitação de mudança</t>
    </r>
    <r>
      <rPr>
        <i/>
        <sz val="11"/>
        <color theme="1"/>
        <rFont val="Arial"/>
        <family val="2"/>
      </rPr>
      <t xml:space="preserve"> e aprovo</t>
    </r>
  </si>
  <si>
    <t>(DD/MM/AAAA)</t>
  </si>
  <si>
    <t>Nº</t>
  </si>
  <si>
    <t>Categoria</t>
  </si>
  <si>
    <t>Tipo</t>
  </si>
  <si>
    <t>Consequências</t>
  </si>
  <si>
    <t>Ação Tomada</t>
  </si>
  <si>
    <t>1</t>
  </si>
  <si>
    <t>2</t>
  </si>
  <si>
    <t>3</t>
  </si>
  <si>
    <t>4</t>
  </si>
  <si>
    <t>5</t>
  </si>
  <si>
    <t>6</t>
  </si>
  <si>
    <t>7</t>
  </si>
  <si>
    <t>8</t>
  </si>
  <si>
    <t>9</t>
  </si>
  <si>
    <t>10</t>
  </si>
  <si>
    <t>11</t>
  </si>
  <si>
    <t>12</t>
  </si>
  <si>
    <t>13</t>
  </si>
  <si>
    <t>14</t>
  </si>
  <si>
    <t>15</t>
  </si>
  <si>
    <t>16</t>
  </si>
  <si>
    <t>17</t>
  </si>
  <si>
    <t>18</t>
  </si>
  <si>
    <t>19</t>
  </si>
  <si>
    <t>20</t>
  </si>
  <si>
    <r>
      <t xml:space="preserve">Qual é o valor do investimento </t>
    </r>
    <r>
      <rPr>
        <b/>
        <sz val="36"/>
        <color theme="1"/>
        <rFont val="Calibri"/>
        <family val="2"/>
        <scheme val="minor"/>
      </rPr>
      <t xml:space="preserve">"estimado" </t>
    </r>
    <r>
      <rPr>
        <sz val="36"/>
        <color theme="1"/>
        <rFont val="Calibri"/>
        <family val="2"/>
        <scheme val="minor"/>
      </rPr>
      <t>?</t>
    </r>
  </si>
  <si>
    <t>INVESTIMENTO</t>
  </si>
  <si>
    <t/>
  </si>
  <si>
    <t>Quem será o Gerente de Projeto?</t>
  </si>
  <si>
    <t>A análise de portfólio de projetos garante o alinhamento estratégico com os objetivos da empresa, a priorização eficiente dos projetos mais relevantes, a alocação otimizada de recursos disponíveis e a maximização do retorno sobre investimento (ROI), contribuindo para uma gestão mais eficaz e resultados sustentáveis.</t>
  </si>
  <si>
    <t>O retorno financeiro esperado deste projeto é significativo e sustentável a longo prazo, apresentando projeções claras de ganhos financeiros e impacto positivo para a empresa?</t>
  </si>
  <si>
    <t>A equipe de trabalho possui conhecimento técnico, experiência prática e habilidades adequadas para garantir o desenvolvimento bem-sucedido deste projeto?</t>
  </si>
  <si>
    <t>Os principais riscos e barreiras para a implementação deste projeto foram identificados, e existe um plano estruturado para mitigá-los de forma eficaz?</t>
  </si>
  <si>
    <t>A equipe de trabalho possui ferramentas adequadas, atualizadas e alinhadas com as necessidades do projeto para garantir um planejamento, execução e monitoramento eficazes?</t>
  </si>
  <si>
    <t>A alta direção da empresa está formalmente comprometida e oferece apoio ativo e contínuo para garantir o sucesso deste projeto?</t>
  </si>
  <si>
    <t>A equipe de trabalho terá autonomia suficiente para tomar decisões críticas com agilidade e garantir a execução eficiente deste projeto?</t>
  </si>
  <si>
    <t>Existem parceiros estratégicos ou distribuidores preparados para apoiar a implementação, expansão e escalabilidade deste projeto de forma eficaz?</t>
  </si>
  <si>
    <t>O projeto possui indicadores de desempenho (KPIs) claros e mecanismos estruturados de monitoramento para garantir o progresso adequado e permitir ajustes rápidos quando necessário?</t>
  </si>
  <si>
    <t>Existe uma demanda real e consistente de mercado que justifique o desenvolvimento e lançamento desta ideia?</t>
  </si>
  <si>
    <t>A ideia apresenta um diferencial claro ou inovação relevante que a destaque no mercado e evite ser apenas "mais do mesmo"?</t>
  </si>
  <si>
    <t>Qual problema específico (dor) a ideia pretende resolver e este problema é suficientemente relevante para garantir a adoção pelo mercado?</t>
  </si>
  <si>
    <t>A ideia tem potencial para ser escalável, com possibilidade de alcançar novos mercados regionais, nacionais ou globais?</t>
  </si>
  <si>
    <t>Existem fontes de financiamento ou investimento viáveis para apoiar o desenvolvimento e crescimento desta ideia?</t>
  </si>
  <si>
    <t>O mercado-alvo é acessível, e os consumidores estão dispostos a adquirir o produto ou serviço, inclusive em fases como pré-venda?</t>
  </si>
  <si>
    <t>Existem barreiras significativas de entrada, como regulamentações, normas, certificações ou exigência de experiência prévia que possam dificultar a implementação da ideia?</t>
  </si>
  <si>
    <t>Os clientes percebem o valor que a ideia entrega e estão dispostos a pagar por ela?</t>
  </si>
  <si>
    <t>O projeto está exposto a riscos significativos relacionados a fatores externos, como regulamentações, políticas internas ou condições econômicas, que possam comprometer seu sucesso?</t>
  </si>
  <si>
    <t>O projeto introduz inovação significativa nos processos, produtos ou serviços internos, trazendo melhorias reais para a organização?</t>
  </si>
  <si>
    <t>O projeto atende a uma necessidade crítica, resolve um problema recorrente ou satisfaz um desejo estratégico relevante para a organização?</t>
  </si>
  <si>
    <t>O projeto contribui diretamente para aumentar a eficiência operacional dos processos internos ou otimizar recursos existentes?</t>
  </si>
  <si>
    <t>O projeto possui estratégias claras para fortalecer a retenção, satisfação e fidelização dos clientes internos (colaboradores e stakeholders)?</t>
  </si>
  <si>
    <t>A solução proposta possui potencial para ser escalável dentro da organização, podendo ser replicada em outras áreas ou unidades?</t>
  </si>
  <si>
    <t>O projeto possui métricas e indicadores de desempenho bem definidos para medir, acompanhar e garantir seu sucesso?</t>
  </si>
  <si>
    <t>O projeto incorpora práticas sustentáveis, como redução de desperdícios, eficiência energética ou iniciativas de responsabilidade ambiental?</t>
  </si>
  <si>
    <t>A alta direção está formalmente comprometida em apoiar, acompanhar e garantir os recursos necessários para a execução deste projeto?</t>
  </si>
  <si>
    <t>O retorno financeiro estimado deste projeto é expressivo e apresenta potencial para trazer benefícios significativos para a empresa?</t>
  </si>
  <si>
    <t>A equipe de trabalho possui as competências técnicas, habilidades práticas e experiência necessárias para implementar este projeto com sucesso?</t>
  </si>
  <si>
    <t>Os riscos ou entraves para a implementação do projeto foram identificados e são considerados baixos ou gerenciáveis?</t>
  </si>
  <si>
    <t>O projeto promove o desenvolvimento de novas habilidades, conhecimentos ou competências entre os colaboradores envolvidos?</t>
  </si>
  <si>
    <t>O projeto inclui estratégias claras para garantir a transferência e retenção do conhecimento adquirido, permitindo sua continuidade após a conclusão?</t>
  </si>
  <si>
    <t>A execução do projeto depende significativamente do suporte de outras áreas ou departamentos da empresa para ser bem-sucedido?</t>
  </si>
  <si>
    <t>A implementação deste projeto requer treinamento adicional ou aquisição de conhecimento técnico externo para sua conclusão bem-sucedida?</t>
  </si>
  <si>
    <t>O projeto contribui para a construção de conhecimento interno sustentável, gerando impacto positivo a longo prazo para a empresa?</t>
  </si>
  <si>
    <t>Existem ferramentas, metodologias ou práticas já consolidadas na empresa que possam facilitar a implementação deste projeto?</t>
  </si>
  <si>
    <t>A análise e o plano de stakeholders garantem comunicação clara, alinhamento de expectativas, maior apoio ao projeto e facilitam o trabalho do gerente na tomada de decisões e gestão de conflitos</t>
  </si>
  <si>
    <t>O termo de abertura é essencial porque formaliza o início do projeto, define seus objetivos, alinha expectativas entre os envolvidos e dá autoridade ao gerente para mobilizar recursos e iniciar as atividades</t>
  </si>
  <si>
    <t>Elaborar um cronograma com gráfico de Gantt é importante porque oferece uma visão clara das atividades, prazos, dependências e progresso do projeto, facilitando o acompanhamento e a gestão eficiente do tempo. Já o Excel, embora útil para cálculos e tabelas, não é ideal para cronogramas complexos, pois carece de recursos avançados de interdependência entre tarefas, atualização automática e integração com outras áreas do gerenciamento de projetos.</t>
  </si>
  <si>
    <t>Gerenciar aquisições em projetos é essencial para garantir que os recursos, produtos e serviços necessários sejam obtidos no prazo, custo e qualidade esperados, reduzindo riscos, controlando contratos e assegurando o sucesso das entregas.</t>
  </si>
  <si>
    <t>Passo 1</t>
  </si>
  <si>
    <r>
      <t xml:space="preserve">Sequência dos acontecimentos </t>
    </r>
    <r>
      <rPr>
        <b/>
        <sz val="18"/>
        <color rgb="FFFFFF00"/>
        <rFont val="Calibri"/>
        <family val="2"/>
        <scheme val="minor"/>
      </rPr>
      <t>↓</t>
    </r>
  </si>
  <si>
    <t>Passo 2</t>
  </si>
  <si>
    <t>Determinar os eventos de compras</t>
  </si>
  <si>
    <t>Passo 3</t>
  </si>
  <si>
    <t>Cronograma de EVENTOS de COMPRAS</t>
  </si>
  <si>
    <t>Determinar os critérios para a escolha e seleção dos fornecedores</t>
  </si>
  <si>
    <r>
      <t xml:space="preserve">Cronograma de Eventos de Compras | </t>
    </r>
    <r>
      <rPr>
        <b/>
        <sz val="18"/>
        <color theme="0"/>
        <rFont val="Verdana"/>
        <family val="2"/>
      </rPr>
      <t>RESUMO</t>
    </r>
  </si>
  <si>
    <t>Resumo para Acompanhamento "follow up" do trabalho de Compras</t>
  </si>
  <si>
    <t>Economia Mensal esperada pela Empresa :</t>
  </si>
  <si>
    <r>
      <t xml:space="preserve">Tempo </t>
    </r>
    <r>
      <rPr>
        <b/>
        <sz val="19"/>
        <color rgb="FFFFFF00"/>
        <rFont val="Verdana"/>
        <family val="2"/>
      </rPr>
      <t>TOTAL MÁXIMO</t>
    </r>
    <r>
      <rPr>
        <b/>
        <sz val="19"/>
        <color theme="0"/>
        <rFont val="Verdana"/>
        <family val="2"/>
      </rPr>
      <t xml:space="preserve"> que a empresa deseja o retorno do PROJETO (meses) :</t>
    </r>
  </si>
  <si>
    <t>Ter um planejamento claro de como executar um projeto é essencial para transformar objetivos em ações concretas. Um bom planejamento define as atividades necessárias, aloca recursos de forma eficiente, estabelece prazos realistas, identifica riscos potenciais e cria mecanismos de monitoramento e controle. Além disso, ele facilita a comunicação entre os membros da equipe, alinha expectativas com os stakeholders e oferece um guia estruturado para enfrentar desafios durante a execução. Sem um planejamento adequado, o projeto fica vulnerável a atrasos, desperdício de recursos, falhas de comunicação e, principalmente, ao risco de não atingir seus objetivos. Planejar é reduzir incertezas e aumentar as chances de sucesso.</t>
  </si>
  <si>
    <t>Detalhamento de como fazer</t>
  </si>
  <si>
    <t>Observações</t>
  </si>
  <si>
    <t>Elaborado por :</t>
  </si>
  <si>
    <t>Base de Dados</t>
  </si>
  <si>
    <t>O que será feito?</t>
  </si>
  <si>
    <t>Data Início</t>
  </si>
  <si>
    <t>Data Fim</t>
  </si>
  <si>
    <t>Data Concluída</t>
  </si>
  <si>
    <t>Status Global</t>
  </si>
  <si>
    <t>2.1</t>
  </si>
  <si>
    <t>Atividades (EAP)</t>
  </si>
  <si>
    <t>Entrega de Valor para o Cliente</t>
  </si>
  <si>
    <t>Estratégia de Implementação</t>
  </si>
  <si>
    <t>Riscos POTENCIAIS</t>
  </si>
  <si>
    <t>Total dos Riscos (NEGATIVOS):</t>
  </si>
  <si>
    <t>Total dos Riscos (POSITIVOS):</t>
  </si>
  <si>
    <t>TOTAL dos riscos (Negativos - Positivos):</t>
  </si>
  <si>
    <t>Resumo do Projeto :</t>
  </si>
  <si>
    <t>Justificativa :</t>
  </si>
  <si>
    <t>TAP | Alinhamento do Projeto</t>
  </si>
  <si>
    <t xml:space="preserve">Nome do Projeto : </t>
  </si>
  <si>
    <t>MERCADO</t>
  </si>
  <si>
    <t>Investimento total do Projeto :</t>
  </si>
  <si>
    <t>Investimento TOTAL com RISCOS:</t>
  </si>
  <si>
    <t>Aumento do investimento :</t>
  </si>
  <si>
    <t>Fases de implementação do Projeto</t>
  </si>
  <si>
    <t>Avanço</t>
  </si>
  <si>
    <t>Não iniciado</t>
  </si>
  <si>
    <t>Iniciado, mas pouco progresso</t>
  </si>
  <si>
    <t>Parcialmente concluído</t>
  </si>
  <si>
    <t>Próximo da conclusão</t>
  </si>
  <si>
    <t>Etapa concluída</t>
  </si>
  <si>
    <t>Status de conclusão do Projeto</t>
  </si>
  <si>
    <t>EXECUÇÃO</t>
  </si>
  <si>
    <t>Atividades de Execução</t>
  </si>
  <si>
    <t>% Conclusão</t>
  </si>
  <si>
    <t>Planejamento</t>
  </si>
  <si>
    <t>Comunicação</t>
  </si>
  <si>
    <t>Gestão de Riscos</t>
  </si>
  <si>
    <t>Gerenciamento de Custos</t>
  </si>
  <si>
    <t xml:space="preserve"> </t>
  </si>
  <si>
    <r>
      <t xml:space="preserve">Uma boa gestão de mudanças em projetos é essencial para garantir que alterações sejam planejadas, comunicadas e implementadas de forma estruturada, minimizando resistências, reduzindo riscos e assegurando que os objetivos sejam alcançados com sucesso. Além disso, </t>
    </r>
    <r>
      <rPr>
        <b/>
        <sz val="11"/>
        <color rgb="FFFF0000"/>
        <rFont val="Calibri"/>
        <family val="2"/>
        <scheme val="minor"/>
      </rPr>
      <t>quando</t>
    </r>
    <r>
      <rPr>
        <sz val="11"/>
        <color theme="1"/>
        <rFont val="Calibri"/>
        <family val="2"/>
        <scheme val="minor"/>
      </rPr>
      <t xml:space="preserve"> </t>
    </r>
    <r>
      <rPr>
        <b/>
        <sz val="11"/>
        <color rgb="FFFF0000"/>
        <rFont val="Calibri"/>
        <family val="2"/>
        <scheme val="minor"/>
      </rPr>
      <t>mudanças não são formalizadas</t>
    </r>
    <r>
      <rPr>
        <sz val="11"/>
        <color theme="1"/>
        <rFont val="Calibri"/>
        <family val="2"/>
        <scheme val="minor"/>
      </rPr>
      <t xml:space="preserve">, o </t>
    </r>
    <r>
      <rPr>
        <b/>
        <sz val="11"/>
        <color rgb="FFFF0000"/>
        <rFont val="Calibri"/>
        <family val="2"/>
        <scheme val="minor"/>
      </rPr>
      <t>cliente pode não compreender os impactos em prazo e custo</t>
    </r>
    <r>
      <rPr>
        <sz val="11"/>
        <color theme="1"/>
        <rFont val="Calibri"/>
        <family val="2"/>
        <scheme val="minor"/>
      </rPr>
      <t xml:space="preserve">, resultando em disputas e na </t>
    </r>
    <r>
      <rPr>
        <b/>
        <sz val="11"/>
        <color rgb="FFFF0000"/>
        <rFont val="Calibri"/>
        <family val="2"/>
        <scheme val="minor"/>
      </rPr>
      <t>recusa de pagamentos adicionais</t>
    </r>
    <r>
      <rPr>
        <sz val="11"/>
        <color theme="1"/>
        <rFont val="Calibri"/>
        <family val="2"/>
        <scheme val="minor"/>
      </rPr>
      <t>.</t>
    </r>
  </si>
  <si>
    <t>As assinaturas acima confirmam que os envolvidos compreenderam e concordam com o propósito e o conteúdo deste documento</t>
  </si>
  <si>
    <t>Em andamento</t>
  </si>
  <si>
    <t>Concluído</t>
  </si>
  <si>
    <r>
      <rPr>
        <sz val="32"/>
        <color theme="1"/>
        <rFont val="Calibri"/>
        <family val="2"/>
        <scheme val="minor"/>
      </rPr>
      <t>Projetos neste quadrante apresentam alta atratividade para o mercado externo, demonstrando demanda, necessidade ou interesse claros. No entanto, a empresa possui baixo conhecimento sobre esse tipo de projeto. Em resumo, trata-se de uma ideia que não deve ser desenvolvida em um primeiro momento, pois a falta de expertise pode gerar custos elevados, erros e insatisfações.</t>
    </r>
    <r>
      <rPr>
        <b/>
        <sz val="32"/>
        <color theme="1"/>
        <rFont val="Calibri"/>
        <family val="2"/>
        <scheme val="minor"/>
      </rPr>
      <t xml:space="preserve"> </t>
    </r>
    <r>
      <rPr>
        <b/>
        <u/>
        <sz val="40"/>
        <color theme="1"/>
        <rFont val="Calibri"/>
        <family val="2"/>
        <scheme val="minor"/>
      </rPr>
      <t>Somente deve ser considerada para desenvolvimento se houver uma justificativa robusta que sustente sua viabilidade</t>
    </r>
  </si>
  <si>
    <r>
      <rPr>
        <sz val="36"/>
        <color theme="1"/>
        <rFont val="Calibri"/>
        <family val="2"/>
        <scheme val="minor"/>
      </rPr>
      <t>Projetos neste quadrante apresentam alta atratividade para o mercado externo, evidenciando demanda, necessidade e interesse claros. Além disso, a empresa possui elevado conhecimento sobre esse tipo de projeto. Em resumo</t>
    </r>
    <r>
      <rPr>
        <b/>
        <sz val="36"/>
        <color theme="1"/>
        <rFont val="Calibri"/>
        <family val="2"/>
        <scheme val="minor"/>
      </rPr>
      <t xml:space="preserve">, </t>
    </r>
    <r>
      <rPr>
        <b/>
        <u/>
        <sz val="42"/>
        <color theme="1"/>
        <rFont val="Calibri"/>
        <family val="2"/>
        <scheme val="minor"/>
      </rPr>
      <t>é uma ideia estratégica e altamente recomendada para desenvolvimento como um novo projeto</t>
    </r>
  </si>
  <si>
    <r>
      <rPr>
        <sz val="32"/>
        <color theme="1"/>
        <rFont val="Calibri"/>
        <family val="2"/>
        <scheme val="minor"/>
      </rPr>
      <t>Projetos neste quadrante possuem baixa atratividade para o mercado externo, ou seja, não há demanda, necessidade ou interesse por parte do mercado, ou o timing não é adequado. Por outro lado, a empresa possui alto conhecimento sobre esse tipo de projeto. Em resumo,</t>
    </r>
    <r>
      <rPr>
        <b/>
        <sz val="32"/>
        <color theme="1"/>
        <rFont val="Calibri"/>
        <family val="2"/>
        <scheme val="minor"/>
      </rPr>
      <t xml:space="preserve"> </t>
    </r>
    <r>
      <rPr>
        <b/>
        <u/>
        <sz val="36"/>
        <color theme="1"/>
        <rFont val="Calibri"/>
        <family val="2"/>
        <scheme val="minor"/>
      </rPr>
      <t>trata-se de uma ideia que, apesar do domínio interno, não é recomendada para desenvolvimento como um novo projeto devido à baixa aceitação no mercado</t>
    </r>
  </si>
  <si>
    <r>
      <rPr>
        <sz val="32"/>
        <color theme="1"/>
        <rFont val="Calibri"/>
        <family val="2"/>
        <scheme val="minor"/>
      </rPr>
      <t>Projetos neste quadrante apresentam baixa atratividade para o mercado externo, ou seja, não há demanda, necessidade ou interesse, ou o momento não é adequado para sua execução. Além disso, a empresa também possui baixo conhecimento sobre esse tipo de projeto. Em resumo,</t>
    </r>
    <r>
      <rPr>
        <b/>
        <u/>
        <sz val="36"/>
        <color theme="1"/>
        <rFont val="Calibri"/>
        <family val="2"/>
        <scheme val="minor"/>
      </rPr>
      <t xml:space="preserve"> trata-se de uma ideia que não deve ser desenvolvida em hipótese alguma, devido à combinação de baixa aceitação no mercado e falta de expertise interna</t>
    </r>
  </si>
  <si>
    <t>O projeto utiliza inteligência artificial ou tecnologias avançadas de forma estratégica para otimizar processos, reduzir custos ou aumentar a eficiência dos resultados?</t>
  </si>
  <si>
    <r>
      <rPr>
        <sz val="32"/>
        <color theme="1"/>
        <rFont val="Calibri"/>
        <family val="2"/>
        <scheme val="minor"/>
      </rPr>
      <t>Projetos neste quadrante possuem baixa atratividade para o mercado interno da empresa, ou seja, não há necessidade ou interesse por parte dos clientes internos. Por outro lado, a empresa possui alto conhecimento sobre esse tipo de projeto. Em resumo,</t>
    </r>
    <r>
      <rPr>
        <b/>
        <sz val="32"/>
        <color theme="1"/>
        <rFont val="Calibri"/>
        <family val="2"/>
        <scheme val="minor"/>
      </rPr>
      <t xml:space="preserve"> </t>
    </r>
    <r>
      <rPr>
        <b/>
        <u/>
        <sz val="36"/>
        <color theme="1"/>
        <rFont val="Calibri"/>
        <family val="2"/>
        <scheme val="minor"/>
      </rPr>
      <t>trata-se de uma ideia que, apesar do domínio interno, não é recomendada para desenvolvimento como um novo projeto devido ao baixo interesse e aceitação dos clientes internos</t>
    </r>
  </si>
  <si>
    <r>
      <rPr>
        <sz val="32"/>
        <color theme="1"/>
        <rFont val="Calibri"/>
        <family val="2"/>
        <scheme val="minor"/>
      </rPr>
      <t>Projetos neste quadrante apresentam baixa atratividade para o mercado interno ou seja, ou seja, não há necessidade ou interesse por parte dos clientes internos. Além disso, a empresa também possui baixo conhecimento sobre esse tipo de projeto. Em resumo,</t>
    </r>
    <r>
      <rPr>
        <b/>
        <u/>
        <sz val="36"/>
        <color theme="1"/>
        <rFont val="Calibri"/>
        <family val="2"/>
        <scheme val="minor"/>
      </rPr>
      <t xml:space="preserve"> trata-se de uma ideia que não deve ser desenvolvida em hipótese alguma, devido à combinação de baixa aceitação no mercado interno e falta de expertise interna</t>
    </r>
  </si>
  <si>
    <r>
      <rPr>
        <sz val="36"/>
        <color theme="1"/>
        <rFont val="Calibri"/>
        <family val="2"/>
        <scheme val="minor"/>
      </rPr>
      <t>Projetos neste quadrante apresentam alta atratividade para o mercado interno, evidenciando necessidade e interesse claros. Além disso, a empresa possui elevado conhecimento sobre esse tipo de projeto. Em resumo</t>
    </r>
    <r>
      <rPr>
        <b/>
        <sz val="36"/>
        <color theme="1"/>
        <rFont val="Calibri"/>
        <family val="2"/>
        <scheme val="minor"/>
      </rPr>
      <t xml:space="preserve">, </t>
    </r>
    <r>
      <rPr>
        <b/>
        <u/>
        <sz val="42"/>
        <color theme="1"/>
        <rFont val="Calibri"/>
        <family val="2"/>
        <scheme val="minor"/>
      </rPr>
      <t>é uma ideia estratégica e altamente recomendada para desenvolvimento como um novo projeto</t>
    </r>
  </si>
  <si>
    <r>
      <rPr>
        <sz val="32"/>
        <color theme="1"/>
        <rFont val="Calibri"/>
        <family val="2"/>
        <scheme val="minor"/>
      </rPr>
      <t>Projetos neste quadrante apresentam alta atratividade para o mercado interno, demonstrando necessidade ou interesse claros. No entanto, a empresa possui baixo conhecimento sobre esse tipo de projeto. Trata-se de uma ideia que não deve ser desenvolvida em um primeiro momento, pois a falta de expertise pode gerar custos elevados, erros e insatisfações.</t>
    </r>
    <r>
      <rPr>
        <b/>
        <sz val="32"/>
        <color theme="1"/>
        <rFont val="Calibri"/>
        <family val="2"/>
        <scheme val="minor"/>
      </rPr>
      <t xml:space="preserve"> </t>
    </r>
    <r>
      <rPr>
        <b/>
        <u/>
        <sz val="40"/>
        <color theme="1"/>
        <rFont val="Calibri"/>
        <family val="2"/>
        <scheme val="minor"/>
      </rPr>
      <t>Somente deve ser considerada para desenvolvimento se houver uma justificativa robusta que sustente sua viabilidade</t>
    </r>
  </si>
  <si>
    <t>(ALTO, MÉDIO ou BAIXO)</t>
  </si>
  <si>
    <t>(A FAVOR, NEUTRO ou CONTRA)</t>
  </si>
  <si>
    <t>OUTROS</t>
  </si>
  <si>
    <t>Esse tempo deve ser o menor possível; em média, as empresas utilizam até 24 meses. Se sua empresa já adota um prazo padrão, utilize-o como referência.</t>
  </si>
  <si>
    <t>Gestão do Projeto</t>
  </si>
  <si>
    <t>Gestão de Tempo</t>
  </si>
  <si>
    <t>Gestão de Recursos</t>
  </si>
  <si>
    <t>Controle de Custos</t>
  </si>
  <si>
    <t>Comunicação Interna</t>
  </si>
  <si>
    <t>Comunicação com Stakeholders</t>
  </si>
  <si>
    <t>Relatórios e Atualizações</t>
  </si>
  <si>
    <t>Controle de Qualidade</t>
  </si>
  <si>
    <t>Atendimento às Expectativas</t>
  </si>
  <si>
    <t>Planos de Contingência</t>
  </si>
  <si>
    <t>Gerenciamento de Incertezas</t>
  </si>
  <si>
    <t>Desempenho da Equipe</t>
  </si>
  <si>
    <t>Trabalho em Equipe</t>
  </si>
  <si>
    <t>Capacitação e Treinamento</t>
  </si>
  <si>
    <t>Gestão de Conflitos</t>
  </si>
  <si>
    <t>Tecnologia e Ferramentas</t>
  </si>
  <si>
    <t>Uso de Tecnologia</t>
  </si>
  <si>
    <t>Automação e Processos</t>
  </si>
  <si>
    <t>Integração de Sistemas</t>
  </si>
  <si>
    <t>Entrega e Resultados</t>
  </si>
  <si>
    <t>Entrega de Produtos/Serviços</t>
  </si>
  <si>
    <t>Satisfação do Cliente</t>
  </si>
  <si>
    <t>Impacto e Valor Gerado</t>
  </si>
  <si>
    <t>Lições para o Futuro</t>
  </si>
  <si>
    <t>Melhorias Identificadas</t>
  </si>
  <si>
    <t>Boas Práticas</t>
  </si>
  <si>
    <t>Gestão de Mudanças</t>
  </si>
  <si>
    <t>Adaptação a Mudanças</t>
  </si>
  <si>
    <t>Flexibilidade e Adaptação</t>
  </si>
  <si>
    <t>Definição de Escopo</t>
  </si>
  <si>
    <t>Compras</t>
  </si>
  <si>
    <t>info</t>
  </si>
  <si>
    <t xml:space="preserve">crítica e analítica. Embora essa situação possa parecer favorável, é importante considerar os seguintes pontos:
</t>
  </si>
  <si>
    <t xml:space="preserve">Portanto, ao identificar que os riscos positivos são maiores que os negativos, não se deixe levar apenas pelo lado favorável. </t>
  </si>
  <si>
    <t xml:space="preserve">► Superestimação de Oportunidades: Riscos positivos maiores podem indicar otimismo excessivo, levando a uma subestimação de desafios reais.
</t>
  </si>
  <si>
    <t>Alertas de Risco</t>
  </si>
  <si>
    <t>CENÁRIOS</t>
  </si>
  <si>
    <t>MARKET SHARE</t>
  </si>
  <si>
    <t>TEMPO</t>
  </si>
  <si>
    <t>PREÇO</t>
  </si>
  <si>
    <t>Com os cenários será tomada a decisão de implementar ou não o negócio</t>
  </si>
  <si>
    <t>Qual é a fatia de mercado ?</t>
  </si>
  <si>
    <t>Quantos meses para conseguir o MARKET SHARE?</t>
  </si>
  <si>
    <t>Quantas vezes o cliente irá comprar no período definido?</t>
  </si>
  <si>
    <t>Qual é o preço ou o ticket médio (unitário) que cada cliente irá gastar?</t>
  </si>
  <si>
    <t>↓</t>
  </si>
  <si>
    <t>Quantos clientes temos potencial de atingir?</t>
  </si>
  <si>
    <t>Dados do Mercado "Público"</t>
  </si>
  <si>
    <r>
      <t xml:space="preserve">Payback </t>
    </r>
    <r>
      <rPr>
        <b/>
        <sz val="24"/>
        <color theme="1"/>
        <rFont val="Calibri"/>
        <family val="2"/>
      </rPr>
      <t>→</t>
    </r>
  </si>
  <si>
    <t>Payback DESCONTADO →</t>
  </si>
  <si>
    <t>Geração de Caixa Operacional 1º ano →</t>
  </si>
  <si>
    <t>Geração de Caixa Operacional TOTAL →</t>
  </si>
  <si>
    <t>Fluxo de Caixa Livre 1º ano →</t>
  </si>
  <si>
    <t>Fluxo de Caixa Livre TOTAL →</t>
  </si>
  <si>
    <t>ROI 1º ano →</t>
  </si>
  <si>
    <t>ROI TOTAL →</t>
  </si>
  <si>
    <t>VPL →</t>
  </si>
  <si>
    <t>Quanto vou ganhar liquido por mês →</t>
  </si>
  <si>
    <t>TIR →</t>
  </si>
  <si>
    <t>Investimento total →</t>
  </si>
  <si>
    <t>Aumento do Investimento pelo RISCO →</t>
  </si>
  <si>
    <t>PROVÁVEL</t>
  </si>
  <si>
    <t>MELHOR</t>
  </si>
  <si>
    <t>Dias de semana</t>
  </si>
  <si>
    <t>Finais de semana</t>
  </si>
  <si>
    <t>Neste cenário consideramos o MENOR MARKET SHARE, o MAIOR TEMPO PARA IMPLEMENTAÇÃO, o MENOR PREÇO DE VENDA e a MENOR RECORRÊNCIA DE CLIENTES, proporcionando uma visão conservadora do negócio.</t>
  </si>
  <si>
    <t>Neste cenário, consideramos um MARKET SHARE realista, um PRAZO ADEQUADO, um PREÇO COMPETITIVO e uma RECORRÊNCIA DE CLIENTES previsível, proporcionando uma visão muito próxima da realidade</t>
  </si>
  <si>
    <t xml:space="preserve"> Neste cenário consideramos o máximo MARKET SHARE possível, um TEMPO DE IMPLEMENTAÇÃO RÁPIDO, um PREÇO MAIOR e uma ALTA RECORRÊNCIA dos clientes, proporcionando uma visão muito otimista do negócio</t>
  </si>
  <si>
    <t>Público misto</t>
  </si>
  <si>
    <t>Este é um estudo de market share que será utilizado para fazermos as simulações dos cenários de viabilidade do novo negócio. Desta forma, quero que me crie ao final uma segunda tabela contendo so cenários, pior caso onde tem a menor participação %, com o maior tempo em meses para conseguir os clientes, com a menor recorrência em meses dos clientes e o menor preço. Para o cenário mais provável a participação realistica, com o tempo realistico que irá acontecer a adesão dos clientes, com a  recorrência realisitica dos clientes e o preço justo que poderá ser cobrado. Já no melhor caso a maior participação possível, o menor tempo possível, a maior recorrência possível e o maior preço possível que poderá ser cobrado.</t>
  </si>
  <si>
    <t>Este é um estudo de market share que será utilizado para fazermos as simulações dos cenários de viabilidade do projeto. Desta forma, quero que me crie ao final uma segunda tabela contendo so cenários, pior caso onde tem a menor participação %, com o maior tempo em meses para conseguir os clientes, com a menor recorrência em meses dos clientes e o menor preço. Para o cenário mais provável a participação realistica, com o tempo realistico que irá acontecer a adesão dos clientes, com a  recorrência realisitica dos clientes e o preço justo que poderá ser cobrado. Já no melhor caso a maior participação possível, o menor tempo possível, a maior recorrência possível e o maior preço possível que poderá ser cobrado.</t>
  </si>
  <si>
    <t>custo projeto sem risco</t>
  </si>
  <si>
    <t>Aquisição</t>
  </si>
  <si>
    <t>Uso de Máquina</t>
  </si>
  <si>
    <t>PRAZO</t>
  </si>
  <si>
    <t>Uso de Equipamento</t>
  </si>
  <si>
    <t>Material (SEM RISCOS) :</t>
  </si>
  <si>
    <t>Tempo</t>
  </si>
  <si>
    <t>Horas Decimais</t>
  </si>
  <si>
    <t>Observações pertinentes</t>
  </si>
  <si>
    <t>10 minutos</t>
  </si>
  <si>
    <t>Qual?</t>
  </si>
  <si>
    <t>Quem? (Nominal)</t>
  </si>
  <si>
    <t>Horas trabalhadas/dia (de 1 até 8h)</t>
  </si>
  <si>
    <t>Duração da atividade do Projeto (dias)</t>
  </si>
  <si>
    <t>15 minutos</t>
  </si>
  <si>
    <t>Formato da Tabela:</t>
  </si>
  <si>
    <t>Pacote / Atividade</t>
  </si>
  <si>
    <t>20 minutos</t>
  </si>
  <si>
    <t>25 minutos</t>
  </si>
  <si>
    <t>30 minutos</t>
  </si>
  <si>
    <t>35 minutos</t>
  </si>
  <si>
    <t>40 minutos</t>
  </si>
  <si>
    <t>45 minutos</t>
  </si>
  <si>
    <t>50 minutos</t>
  </si>
  <si>
    <t>55 minutos</t>
  </si>
  <si>
    <t>60 minutos</t>
  </si>
  <si>
    <t>1 hora</t>
  </si>
  <si>
    <r>
      <t>Duração (dias)</t>
    </r>
    <r>
      <rPr>
        <sz val="11"/>
        <color theme="1"/>
        <rFont val="Calibri"/>
        <family val="2"/>
        <scheme val="minor"/>
      </rPr>
      <t xml:space="preserve"> (quantidade de dias de uso do material)</t>
    </r>
  </si>
  <si>
    <t>1h e 10 minutos</t>
  </si>
  <si>
    <t>1h e 20 minutos</t>
  </si>
  <si>
    <t>1h e 30 minutos</t>
  </si>
  <si>
    <t>1h e 40 minutos</t>
  </si>
  <si>
    <r>
      <t xml:space="preserve">3. Depois, insira o bloco de colunas de </t>
    </r>
    <r>
      <rPr>
        <b/>
        <sz val="11"/>
        <color theme="1"/>
        <rFont val="Calibri"/>
        <family val="2"/>
        <scheme val="minor"/>
      </rPr>
      <t>RESPONSÁVEL</t>
    </r>
    <r>
      <rPr>
        <sz val="11"/>
        <color theme="1"/>
        <rFont val="Calibri"/>
        <family val="2"/>
        <scheme val="minor"/>
      </rPr>
      <t xml:space="preserve"> com as seguintes subdivisões:</t>
    </r>
  </si>
  <si>
    <t>1h e 50 minutos</t>
  </si>
  <si>
    <t>2 horas</t>
  </si>
  <si>
    <t>2h e 10 minutos</t>
  </si>
  <si>
    <t>2h e 20 minutos</t>
  </si>
  <si>
    <r>
      <t>Quem? (DEPARTAMENTO)</t>
    </r>
    <r>
      <rPr>
        <sz val="11"/>
        <color theme="1"/>
        <rFont val="Calibri"/>
        <family val="2"/>
        <scheme val="minor"/>
      </rPr>
      <t xml:space="preserve"> (nome do departamento responsável pela atividade)</t>
    </r>
  </si>
  <si>
    <t>2h e 30 minutos</t>
  </si>
  <si>
    <t>2h e 40 minutos</t>
  </si>
  <si>
    <t>2h e 50 minutos</t>
  </si>
  <si>
    <t>3 horas</t>
  </si>
  <si>
    <r>
      <t>Duração da atividade do Projeto (dias)</t>
    </r>
    <r>
      <rPr>
        <sz val="11"/>
        <color theme="1"/>
        <rFont val="Calibri"/>
        <family val="2"/>
        <scheme val="minor"/>
      </rPr>
      <t xml:space="preserve"> (quantidade de dias que a atividade será realizada)</t>
    </r>
  </si>
  <si>
    <t>3h e 10 minutos</t>
  </si>
  <si>
    <t>3h e 20 minutos</t>
  </si>
  <si>
    <r>
      <t>Custo/h (R$)</t>
    </r>
    <r>
      <rPr>
        <sz val="11"/>
        <color theme="1"/>
        <rFont val="Calibri"/>
        <family val="2"/>
        <scheme val="minor"/>
      </rPr>
      <t xml:space="preserve"> (valor em reais por hora trabalhada)</t>
    </r>
  </si>
  <si>
    <t>3h e 30 minutos</t>
  </si>
  <si>
    <t>3h e 40 minutos</t>
  </si>
  <si>
    <t>Instruções:</t>
  </si>
  <si>
    <t>3h e 50 minutos</t>
  </si>
  <si>
    <t>4 horas</t>
  </si>
  <si>
    <r>
      <t xml:space="preserve">O campo </t>
    </r>
    <r>
      <rPr>
        <b/>
        <sz val="11"/>
        <color theme="1"/>
        <rFont val="Calibri"/>
        <family val="2"/>
        <scheme val="minor"/>
      </rPr>
      <t>Custo Total (R$)</t>
    </r>
    <r>
      <rPr>
        <sz val="11"/>
        <color theme="1"/>
        <rFont val="Calibri"/>
        <family val="2"/>
        <scheme val="minor"/>
      </rPr>
      <t xml:space="preserve"> em MATERIAL deve sempre ser um valor fechado, não calcule horas/homem.</t>
    </r>
  </si>
  <si>
    <t>4h e 10 minutos</t>
  </si>
  <si>
    <t>4h e 20 minutos</t>
  </si>
  <si>
    <r>
      <t xml:space="preserve">O campo </t>
    </r>
    <r>
      <rPr>
        <b/>
        <sz val="11"/>
        <color theme="1"/>
        <rFont val="Calibri"/>
        <family val="2"/>
        <scheme val="minor"/>
      </rPr>
      <t>RESPONSÁVEL</t>
    </r>
    <r>
      <rPr>
        <sz val="11"/>
        <color theme="1"/>
        <rFont val="Calibri"/>
        <family val="2"/>
        <scheme val="minor"/>
      </rPr>
      <t xml:space="preserve"> deve sempre apresentar o custo/h, mas sem calcular o custo total da atividade.</t>
    </r>
  </si>
  <si>
    <t>4h e 30 minutos</t>
  </si>
  <si>
    <t>4h e 40 minutos</t>
  </si>
  <si>
    <t>4h e 50 minutos</t>
  </si>
  <si>
    <t>5 horas</t>
  </si>
  <si>
    <t>5h e 10 minutos</t>
  </si>
  <si>
    <t>5h e 20 minutos</t>
  </si>
  <si>
    <t>5h e 30 minutos</t>
  </si>
  <si>
    <t>5h e 40 minutos</t>
  </si>
  <si>
    <t>5h e 50 minutos</t>
  </si>
  <si>
    <t>6 horas</t>
  </si>
  <si>
    <t>6h e 10 minutos</t>
  </si>
  <si>
    <t>6h e 20 minutos</t>
  </si>
  <si>
    <t>6h e 30 minutos</t>
  </si>
  <si>
    <t>6h e 40 minutos</t>
  </si>
  <si>
    <t>6h e 50 minutos</t>
  </si>
  <si>
    <t>7 horas</t>
  </si>
  <si>
    <t>7h e 10 minutos</t>
  </si>
  <si>
    <t>7h e 20 minutos</t>
  </si>
  <si>
    <t>7h e 30 minutos</t>
  </si>
  <si>
    <t>7h e 40 minutos</t>
  </si>
  <si>
    <t>7h e 50 minutos</t>
  </si>
  <si>
    <t>8 horas</t>
  </si>
  <si>
    <t>8h e 10 minutos</t>
  </si>
  <si>
    <t>8h e 20 minutos</t>
  </si>
  <si>
    <t>8h e 30 minutos</t>
  </si>
  <si>
    <t>8h e 40 minutos</t>
  </si>
  <si>
    <t>8h e 50 minutos</t>
  </si>
  <si>
    <t>9 horas</t>
  </si>
  <si>
    <t>9h e 10 minutos</t>
  </si>
  <si>
    <t>9h e 20 minutos</t>
  </si>
  <si>
    <t>9h e 30 minutos</t>
  </si>
  <si>
    <t>9h e 40 minutos</t>
  </si>
  <si>
    <t>9h e 50 minutos</t>
  </si>
  <si>
    <t>10 horas</t>
  </si>
  <si>
    <t>10h e 10 minutos</t>
  </si>
  <si>
    <t>10h e 20 minutos</t>
  </si>
  <si>
    <t>10h e 30 minutos</t>
  </si>
  <si>
    <t>10h e 40 minutos</t>
  </si>
  <si>
    <t>10h e 50 minutos</t>
  </si>
  <si>
    <t>11 horas</t>
  </si>
  <si>
    <t>11h e 10 minutos</t>
  </si>
  <si>
    <t>11h e 20 minutos</t>
  </si>
  <si>
    <t>11h e 30 minutos</t>
  </si>
  <si>
    <t>11h e 40 minutos</t>
  </si>
  <si>
    <t>11h e 50 minutos</t>
  </si>
  <si>
    <t>12 horas</t>
  </si>
  <si>
    <t>12h e 10 minutos</t>
  </si>
  <si>
    <t>12h e 20 minutos</t>
  </si>
  <si>
    <t>12h e 30 minutos</t>
  </si>
  <si>
    <t>12h e 40 minutos</t>
  </si>
  <si>
    <t>12h e 50 minutos</t>
  </si>
  <si>
    <t>13 horas</t>
  </si>
  <si>
    <t>13h e 10 minutos</t>
  </si>
  <si>
    <t>13h e 20 minutos</t>
  </si>
  <si>
    <t>13h e 30 minutos</t>
  </si>
  <si>
    <t>13h e 40 minutos</t>
  </si>
  <si>
    <t>13h e 50 minutos</t>
  </si>
  <si>
    <t>14 horas</t>
  </si>
  <si>
    <t>14h e 10 minutos</t>
  </si>
  <si>
    <t>14h e 20 minutos</t>
  </si>
  <si>
    <t>14h e 30 minutos</t>
  </si>
  <si>
    <t>14h e 40 minutos</t>
  </si>
  <si>
    <t>14h e 50 minutos</t>
  </si>
  <si>
    <t>15 horas</t>
  </si>
  <si>
    <t>15h e 10 minutos</t>
  </si>
  <si>
    <t>15h e 20 minutos</t>
  </si>
  <si>
    <t>15h e 30 minutos</t>
  </si>
  <si>
    <t>15h e 40 minutos</t>
  </si>
  <si>
    <t>15h e 50 minutos</t>
  </si>
  <si>
    <t>16 horas</t>
  </si>
  <si>
    <t>16h e 10 minutos</t>
  </si>
  <si>
    <t>16h e 20 minutos</t>
  </si>
  <si>
    <t>16h e 30 minutos</t>
  </si>
  <si>
    <t>16h e 40 minutos</t>
  </si>
  <si>
    <t>16h e 50 minutos</t>
  </si>
  <si>
    <t>17 horas</t>
  </si>
  <si>
    <t>17h e 10 minutos</t>
  </si>
  <si>
    <t>17h e 20 minutos</t>
  </si>
  <si>
    <t>17h e 30 minutos</t>
  </si>
  <si>
    <t>17h e 40 minutos</t>
  </si>
  <si>
    <t>17h e 50 minutos</t>
  </si>
  <si>
    <t>18 horas</t>
  </si>
  <si>
    <t>18h e 10 minutos</t>
  </si>
  <si>
    <t>18h e 20 minutos</t>
  </si>
  <si>
    <t>18h e 30 minutos</t>
  </si>
  <si>
    <t>18h e 40 minutos</t>
  </si>
  <si>
    <t>18h e 50 minutos</t>
  </si>
  <si>
    <t>19 horas</t>
  </si>
  <si>
    <t>19h e 10 minutos</t>
  </si>
  <si>
    <t>19h e 20 minutos</t>
  </si>
  <si>
    <t>19h e 30 minutos</t>
  </si>
  <si>
    <r>
      <t xml:space="preserve">MATERIAL </t>
    </r>
    <r>
      <rPr>
        <b/>
        <sz val="11"/>
        <color theme="0"/>
        <rFont val="Verdana"/>
        <family val="2"/>
      </rPr>
      <t>(Inclua ACI da RACI em Outros custos)</t>
    </r>
  </si>
  <si>
    <r>
      <t xml:space="preserve">RESPONSÁVEL </t>
    </r>
    <r>
      <rPr>
        <b/>
        <sz val="11"/>
        <color theme="0"/>
        <rFont val="Verdana"/>
        <family val="2"/>
      </rPr>
      <t>(R da Matriz RACI)</t>
    </r>
  </si>
  <si>
    <t>21h e 50 minutos</t>
  </si>
  <si>
    <r>
      <t xml:space="preserve">IMPORTANTE: </t>
    </r>
    <r>
      <rPr>
        <b/>
        <sz val="9"/>
        <color theme="0"/>
        <rFont val="Verdana"/>
        <family val="2"/>
      </rPr>
      <t>Aqui é sempre custo total fechado. Não se usa h/h</t>
    </r>
  </si>
  <si>
    <r>
      <t xml:space="preserve">IMPORTANTE: </t>
    </r>
    <r>
      <rPr>
        <b/>
        <sz val="12"/>
        <color theme="0"/>
        <rFont val="Verdana"/>
        <family val="2"/>
      </rPr>
      <t>Aqui sempre se usa custo h/h</t>
    </r>
  </si>
  <si>
    <t>22 horas</t>
  </si>
  <si>
    <t>22h e 10 minutos</t>
  </si>
  <si>
    <t>22h e 20 minutos</t>
  </si>
  <si>
    <t>22h e 30 minutos</t>
  </si>
  <si>
    <t>22h e 40 minutos</t>
  </si>
  <si>
    <t>22h e 50 minutos</t>
  </si>
  <si>
    <t>23 horas</t>
  </si>
  <si>
    <t>23h e 10 minutos</t>
  </si>
  <si>
    <t>23h e 20 minutos</t>
  </si>
  <si>
    <t>23h e 30 minutos</t>
  </si>
  <si>
    <t>23h e 40 minutos</t>
  </si>
  <si>
    <t>23h e 50 minutos</t>
  </si>
  <si>
    <t>24 horas</t>
  </si>
  <si>
    <t>IMPORTANTE: A tabela deve conter exatamente as seguintes colunas:</t>
  </si>
  <si>
    <t>A TMA (Taxa Mínima de Atratividade) mensal :</t>
  </si>
  <si>
    <t>ℹ</t>
  </si>
  <si>
    <t>Funcionalidades / Necessidades (são os itens que entregam valor para o cliente, faça uma listagem com 20 itens de entreg de valor)</t>
  </si>
  <si>
    <t>A empresa pretende atuar com:</t>
  </si>
  <si>
    <t>Equipe de Elaboradores do Projeto</t>
  </si>
  <si>
    <t>Status inicial do Plano de Projeto :</t>
  </si>
  <si>
    <t>Justificativa</t>
  </si>
  <si>
    <t>Grau de importância</t>
  </si>
  <si>
    <t>Valor para o cliente</t>
  </si>
  <si>
    <t>Grau de importância ( é onde se atribui o grau de importancia  para os itens da coluna funcionalidades / necessidades, e o grau de importância pode ser uma destas opções: vital, muito importante, importante, pouco importante e sem importância)</t>
  </si>
  <si>
    <t>Valor para o cliente (sendo ALTO, MÉDIO OU BAIXO)</t>
  </si>
  <si>
    <t>Justificativa (explicando o motivo pelo qual a funcionalidade / necessidade faz sentido para o cliente. Ex. na Funcionalidade / necessidade esta escrito na Agendamento via app e na coluna justificativa seria: Cliente só usaria se puder agendar</t>
  </si>
  <si>
    <t>ALTO</t>
  </si>
  <si>
    <t>MÉDIO</t>
  </si>
  <si>
    <t>BAIXO</t>
  </si>
  <si>
    <r>
      <t xml:space="preserve">Por que é importante </t>
    </r>
    <r>
      <rPr>
        <b/>
        <sz val="28"/>
        <color rgb="FFFFFF00"/>
        <rFont val="Calibri"/>
        <family val="2"/>
      </rPr>
      <t>→</t>
    </r>
  </si>
  <si>
    <r>
      <t xml:space="preserve">PROMPT IA </t>
    </r>
    <r>
      <rPr>
        <b/>
        <sz val="36"/>
        <color theme="1"/>
        <rFont val="Calibri"/>
        <family val="2"/>
      </rPr>
      <t>→</t>
    </r>
  </si>
  <si>
    <t>Por que é importante →</t>
  </si>
  <si>
    <t>Avaliar a entrega de valor com MVP em um projeto é essencial porque permite validar rapidamente as funcionalidades mais importantes para o cliente, com o menor esforço e investimento possível, reduzindo riscos, evitando desperdícios e garantindo que o desenvolvimento siga focado no que realmente gera impacto e resultado desde o início.</t>
  </si>
  <si>
    <t>Portfólio de Projetos</t>
  </si>
  <si>
    <r>
      <t xml:space="preserve">PROMPT IA </t>
    </r>
    <r>
      <rPr>
        <b/>
        <sz val="48"/>
        <color theme="1"/>
        <rFont val="Calibri"/>
        <family val="2"/>
      </rPr>
      <t>→</t>
    </r>
  </si>
  <si>
    <t>PROMPT IA →</t>
  </si>
  <si>
    <t>Quem?</t>
  </si>
  <si>
    <t>Nome da Parte Interessada</t>
  </si>
  <si>
    <t>Stakeholders</t>
  </si>
  <si>
    <r>
      <rPr>
        <b/>
        <sz val="28"/>
        <color rgb="FFFFFF00"/>
        <rFont val="Calibri"/>
        <family val="2"/>
        <scheme val="minor"/>
      </rPr>
      <t>Interesse</t>
    </r>
    <r>
      <rPr>
        <sz val="28"/>
        <color theme="0"/>
        <rFont val="Calibri"/>
        <family val="2"/>
        <scheme val="minor"/>
      </rPr>
      <t xml:space="preserve"> no projeto</t>
    </r>
  </si>
  <si>
    <r>
      <rPr>
        <b/>
        <sz val="28"/>
        <color rgb="FFFFFF00"/>
        <rFont val="Calibri"/>
        <family val="2"/>
        <scheme val="minor"/>
      </rPr>
      <t>Poder</t>
    </r>
    <r>
      <rPr>
        <sz val="28"/>
        <color theme="0"/>
        <rFont val="Calibri"/>
        <family val="2"/>
        <scheme val="minor"/>
      </rPr>
      <t xml:space="preserve"> e/ou Influência no projeto</t>
    </r>
  </si>
  <si>
    <r>
      <rPr>
        <b/>
        <sz val="28"/>
        <color rgb="FFFFFF00"/>
        <rFont val="Calibri"/>
        <family val="2"/>
        <scheme val="minor"/>
      </rPr>
      <t>Posição</t>
    </r>
    <r>
      <rPr>
        <b/>
        <sz val="28"/>
        <color theme="0"/>
        <rFont val="Calibri"/>
        <family val="2"/>
        <scheme val="minor"/>
      </rPr>
      <t xml:space="preserve"> no Projeto</t>
    </r>
  </si>
  <si>
    <t>Mantenha informado</t>
  </si>
  <si>
    <t>Apenas Monitore</t>
  </si>
  <si>
    <t>Pessoa Chave | Gerencie de Perto</t>
  </si>
  <si>
    <t>Mantenha satisfeito</t>
  </si>
  <si>
    <t>Qual é a Justificativa da escolha?</t>
  </si>
  <si>
    <r>
      <t xml:space="preserve">Por que é importante </t>
    </r>
    <r>
      <rPr>
        <b/>
        <sz val="48"/>
        <color rgb="FFFFFF00"/>
        <rFont val="Calibri"/>
        <family val="2"/>
      </rPr>
      <t>→</t>
    </r>
  </si>
  <si>
    <t>Definições do Portfolio</t>
  </si>
  <si>
    <t>Alinhamento Kick off</t>
  </si>
  <si>
    <t>Entrega de Valor</t>
  </si>
  <si>
    <r>
      <t xml:space="preserve">Participação de Mercado | </t>
    </r>
    <r>
      <rPr>
        <b/>
        <sz val="36"/>
        <color rgb="FFFFFF00"/>
        <rFont val="Calibri"/>
        <family val="2"/>
        <scheme val="minor"/>
      </rPr>
      <t xml:space="preserve">Projeto Externo </t>
    </r>
  </si>
  <si>
    <t xml:space="preserve">Pior Caso </t>
  </si>
  <si>
    <t xml:space="preserve">Mais provável </t>
  </si>
  <si>
    <r>
      <t xml:space="preserve">Participação de Mercado | </t>
    </r>
    <r>
      <rPr>
        <b/>
        <sz val="36"/>
        <color rgb="FFFFFF00"/>
        <rFont val="Calibri"/>
        <family val="2"/>
        <scheme val="minor"/>
      </rPr>
      <t xml:space="preserve">Projeto Interno </t>
    </r>
  </si>
  <si>
    <t>Dados do Mercado "Público Interno"</t>
  </si>
  <si>
    <t>Quem →</t>
  </si>
  <si>
    <t>Tipo →</t>
  </si>
  <si>
    <t>Qtdade →</t>
  </si>
  <si>
    <r>
      <rPr>
        <b/>
        <sz val="20"/>
        <color rgb="FFFFFF00"/>
        <rFont val="Calibri"/>
        <family val="2"/>
        <scheme val="minor"/>
      </rPr>
      <t>Tempo TOTAL</t>
    </r>
    <r>
      <rPr>
        <b/>
        <sz val="20"/>
        <color theme="0"/>
        <rFont val="Calibri"/>
        <family val="2"/>
        <scheme val="minor"/>
      </rPr>
      <t xml:space="preserve"> </t>
    </r>
    <r>
      <rPr>
        <b/>
        <sz val="20"/>
        <color rgb="FFFFFF00"/>
        <rFont val="Calibri"/>
        <family val="2"/>
        <scheme val="minor"/>
      </rPr>
      <t>MÁXIMO</t>
    </r>
    <r>
      <rPr>
        <b/>
        <sz val="20"/>
        <color theme="0"/>
        <rFont val="Calibri"/>
        <family val="2"/>
        <scheme val="minor"/>
      </rPr>
      <t xml:space="preserve"> que a empresa deseja o retorno do PROJETO (meses)</t>
    </r>
  </si>
  <si>
    <r>
      <rPr>
        <b/>
        <sz val="22"/>
        <color rgb="FFFFFF00"/>
        <rFont val="Calibri"/>
        <family val="2"/>
        <scheme val="minor"/>
      </rPr>
      <t>Economia</t>
    </r>
    <r>
      <rPr>
        <b/>
        <sz val="22"/>
        <color theme="0"/>
        <rFont val="Calibri"/>
        <family val="2"/>
        <scheme val="minor"/>
      </rPr>
      <t xml:space="preserve"> e/ou Custo Evitado (mensal)</t>
    </r>
  </si>
  <si>
    <t>O que se deseja alcançar com o projeto?</t>
  </si>
  <si>
    <t>Quem</t>
  </si>
  <si>
    <t xml:space="preserve">A TMA (Taxa Mínima de Atratividade) mensal é definida pela empresa como uma taxa de retorno mínima esperada para investimentos. </t>
  </si>
  <si>
    <t>FISICO</t>
  </si>
  <si>
    <t>VIRTUAL</t>
  </si>
  <si>
    <t>MISTO</t>
  </si>
  <si>
    <t>Objetivo do Kickoff</t>
  </si>
  <si>
    <t>Apresentar oficialmente o projeto aos envolvidos, promovendo o alinhamento quanto aos seus objetivos, contexto e expectativas iniciais, a fim de assegurar uma compreensão comum e o comprometimento necessário para o sucesso do projeto</t>
  </si>
  <si>
    <t>Espírito Esperado dos Participantes</t>
  </si>
  <si>
    <t>Participar com postura colaborativa, escuta ativa e foco no propósito do projeto, contribuindo com ideias, experiências e questionamentos que ajudem a construir um entendimento comum e alinhar as expectativas desde o início</t>
  </si>
  <si>
    <r>
      <t>Tamanho TOTAL deste Público</t>
    </r>
    <r>
      <rPr>
        <sz val="20"/>
        <color theme="0"/>
        <rFont val="Calibri"/>
        <family val="2"/>
        <scheme val="minor"/>
      </rPr>
      <t xml:space="preserve"> (preencha diretamente ou use o Prompt IA)</t>
    </r>
  </si>
  <si>
    <r>
      <t>Importante:</t>
    </r>
    <r>
      <rPr>
        <sz val="11"/>
        <color theme="1"/>
        <rFont val="Calibri"/>
        <family val="2"/>
        <scheme val="minor"/>
      </rPr>
      <t xml:space="preserve"> </t>
    </r>
  </si>
  <si>
    <t>1. Crie a tabela já preenchida com exemplos realistas para um projeto típico, e não colocar como pacote planejamento, execução, cronograma, e não colocar atividades de pós projeto</t>
  </si>
  <si>
    <t>Dias úteis</t>
  </si>
  <si>
    <t>Atividade + Material</t>
  </si>
  <si>
    <t>prazo dias uteis</t>
  </si>
  <si>
    <t>Duração da atividade (dias)</t>
  </si>
  <si>
    <r>
      <t>Predecessores</t>
    </r>
    <r>
      <rPr>
        <b/>
        <sz val="14"/>
        <color rgb="FFFFFF00"/>
        <rFont val="Calibri"/>
        <family val="2"/>
        <scheme val="minor"/>
      </rPr>
      <t xml:space="preserve"> (não coloque - ou 0 na célula)</t>
    </r>
  </si>
  <si>
    <t>Início →</t>
  </si>
  <si>
    <t>Término →</t>
  </si>
  <si>
    <t>Custo (Resumo)</t>
  </si>
  <si>
    <t>Prazo (Resumo)</t>
  </si>
  <si>
    <t>TOTAL → Riscos Negativos :</t>
  </si>
  <si>
    <t>TOTAL → Riscos Positivos :</t>
  </si>
  <si>
    <t>Custo total do Projeto + Material (COM RISCOS) :</t>
  </si>
  <si>
    <r>
      <rPr>
        <b/>
        <sz val="12"/>
        <color theme="0"/>
        <rFont val="Arial"/>
        <family val="2"/>
      </rPr>
      <t xml:space="preserve">Que dia começa </t>
    </r>
    <r>
      <rPr>
        <b/>
        <sz val="12"/>
        <color rgb="FFFFFF00"/>
        <rFont val="Arial"/>
        <family val="2"/>
      </rPr>
      <t>(dia útil)</t>
    </r>
  </si>
  <si>
    <r>
      <rPr>
        <b/>
        <sz val="12"/>
        <color theme="0"/>
        <rFont val="Arial"/>
        <family val="2"/>
      </rPr>
      <t xml:space="preserve">Que dia termina </t>
    </r>
    <r>
      <rPr>
        <b/>
        <sz val="12"/>
        <color rgb="FFFFFF00"/>
        <rFont val="Arial"/>
        <family val="2"/>
      </rPr>
      <t>(dia útil)</t>
    </r>
  </si>
  <si>
    <t>O cronograma de eventos de compras é essencial para organizar, monitorar e garantir que todas as etapas de aquisição ocorram dentro dos prazos, evitando atrasos e assegurando a disponibilidade dos materiais e serviços no momento certo para o projeto.</t>
  </si>
  <si>
    <t>ID</t>
  </si>
  <si>
    <t>Descrição do Risco</t>
  </si>
  <si>
    <t>Probabilidade (%)</t>
  </si>
  <si>
    <t>Valor do Impacto (R$)</t>
  </si>
  <si>
    <t>Valor Esperado dos Riscos (R$)</t>
  </si>
  <si>
    <t>Planejamento ou Execução</t>
  </si>
  <si>
    <t>Custo Plano A (R$)</t>
  </si>
  <si>
    <t>Custo Plano B (R$)</t>
  </si>
  <si>
    <t>Plano de Ação para Riscos Positivos</t>
  </si>
  <si>
    <t>Valor do Plano de Ação (R$)</t>
  </si>
  <si>
    <t>Aumento/Redução de Tempo (Dias)</t>
  </si>
  <si>
    <t xml:space="preserve">Alerta: Avaliação de Riscos
Quando os riscos positivos (oportunidades) superam os riscos negativos (ameaças), é essencial manter uma postura </t>
  </si>
  <si>
    <t xml:space="preserve">► Falta de Preparação: A concentração em oportunidades pode desviar a atenção de possíveis ameaças, aumentando a vulnerabilidade da sua oportunidade de negócio.
► Equilíbrio Necessário: Um oportunidade de negócio saudável requer um equilíbrio entre a exploração de oportunidades e a mitigação de ameaças.
</t>
  </si>
  <si>
    <t>Prazo (aumento ou redução pelos riscos)</t>
  </si>
  <si>
    <t xml:space="preserve">Reavalie a matriz de riscos, verifique a consistência das premissas e garanta que o planejamento contemple todos os cenários possíveis. </t>
  </si>
  <si>
    <t>A análise crítica é fundamental para evitar surpresas desagradáveis e garantir o sucesso da sua oportunidade de negócio.</t>
  </si>
  <si>
    <t>Custo TOTAL (com RISCOS)</t>
  </si>
  <si>
    <t xml:space="preserve">
Lembre-se: Uma oportunidade de negócio bem-sucedida é aquele que sabe aproveitar oportunidades sem negligenciar os desafios.</t>
  </si>
  <si>
    <t>Aumento do INVESTIMENTO pelo Risco</t>
  </si>
  <si>
    <t xml:space="preserve">IMPORTANTE: Crie a tabela exatamente na ordem solicitada a seguir: </t>
  </si>
  <si>
    <t>Alerta</t>
  </si>
  <si>
    <t>Custo total das atividades (SEM RISCOS) :</t>
  </si>
  <si>
    <t>Custo TOTAL (Atividades + Material - SEM RISCO) :</t>
  </si>
  <si>
    <t>Custo total do Projeto (sem RISCOS) :</t>
  </si>
  <si>
    <t>TMA →</t>
  </si>
  <si>
    <t>Diagnóstico ROI →</t>
  </si>
  <si>
    <t>Diagnóstico VPL →</t>
  </si>
  <si>
    <t>Diagnóstico TIR →</t>
  </si>
  <si>
    <t>Diagnóstico Financeiro FINAL →</t>
  </si>
  <si>
    <t>Será Implementado ?</t>
  </si>
  <si>
    <t>IMPORTANTE: Avalie se faz sentido colocar todos estes custos listados, e só faça a sugestão de custos que realmente posssam existir, não colocar todos os custos listados só pelo motivo de estarem lá. Tenha uma visão estratégica de custo para sugerir custos de pós projeto</t>
  </si>
  <si>
    <r>
      <t xml:space="preserve">Dignóstico Financeiro Sugerido </t>
    </r>
    <r>
      <rPr>
        <b/>
        <sz val="35"/>
        <color theme="0"/>
        <rFont val="Calibri"/>
        <family val="2"/>
      </rPr>
      <t>→</t>
    </r>
  </si>
  <si>
    <r>
      <t xml:space="preserve">Payback </t>
    </r>
    <r>
      <rPr>
        <b/>
        <sz val="28"/>
        <color theme="1"/>
        <rFont val="Calibri"/>
        <family val="2"/>
      </rPr>
      <t>→</t>
    </r>
  </si>
  <si>
    <r>
      <rPr>
        <b/>
        <sz val="36"/>
        <color rgb="FFFFFF00"/>
        <rFont val="Calibri"/>
        <family val="2"/>
        <scheme val="minor"/>
      </rPr>
      <t>O que significam ?</t>
    </r>
    <r>
      <rPr>
        <b/>
        <sz val="36"/>
        <color indexed="8"/>
        <rFont val="Calibri"/>
        <family val="2"/>
        <scheme val="minor"/>
      </rPr>
      <t xml:space="preserve"> </t>
    </r>
    <r>
      <rPr>
        <b/>
        <sz val="36"/>
        <color theme="0"/>
        <rFont val="Calibri"/>
        <family val="2"/>
        <scheme val="minor"/>
      </rPr>
      <t>(Descritivos com base no cenário com RISCOS)</t>
    </r>
  </si>
  <si>
    <t>Diagnóstico Financeiro Sugerido →</t>
  </si>
  <si>
    <t>externo</t>
  </si>
  <si>
    <t>interno</t>
  </si>
  <si>
    <t>me crie uma formula para que quando existir escrito na celula  u5 Preencha o ROI para obter o diagnóstico, escreve a celula T5. Se na celula U5 estiver escrito algo diferente de Preencha o ROI para obter o diagnóstico, escreva a celula U5.</t>
  </si>
  <si>
    <t>Objetivo especifico :</t>
  </si>
  <si>
    <t>Descrição detalhada :</t>
  </si>
  <si>
    <t>EAP (Resumo Financeiro)</t>
  </si>
  <si>
    <t>A gestão de riscos é essencial para o sucesso de qualquer projeto, pois identifica, analisa e mitiga ameaças que podem impactar prazos, custos e qualidade. Ao antecipar problemas, ela permite ações preventivas, reduzindo surpresas e aumentando a eficiência. Além disso, promove decisões mais assertivas, otimiza recursos e assegura que os objetivos sejam alcançados mesmo em cenários incertos. Ignorar riscos pode levar a falhas críticas, enquanto gerenciá-los garante maior controle e probabilidade de sucesso.</t>
  </si>
  <si>
    <t>O que significam os indices ?</t>
  </si>
  <si>
    <t>A ideia é criar uma empresa de verdade como parte do projeto ou vamos usar uma empresa fictícia e focar só na criação do projeto, seja ele interno ou externo?</t>
  </si>
  <si>
    <t>Sim, vamos criar uma empresa nova e desenvolver um projeto, que pode ser interno ou externo.</t>
  </si>
  <si>
    <t>Não, vamos usar uma empresa fictícia e focar apenas na criação do projeto (interno ou externo).</t>
  </si>
  <si>
    <t>Escolha uma das opções</t>
  </si>
  <si>
    <t>Sim</t>
  </si>
  <si>
    <t>Não</t>
  </si>
  <si>
    <t>Em parte</t>
  </si>
  <si>
    <t>MUITO ALTO</t>
  </si>
  <si>
    <t>MUITO BAIXO</t>
  </si>
  <si>
    <t>me crie uma formula para que se a celula b4 for igual a ? Escreva isso : "Criar 10 ideias de projetos EXTERNO para a empresa que irá trabalhar com " &amp; Grupo!B10 &amp; ". Estas ideias devem trazer inovação, tecnologia e agregação de valor para os clientes." Se b4 for diferente de ? escrever : "Criar 10 ideias de projetos EXTERNO para a empresa  "&amp;Grupo!B4&amp;" que trabalha com " &amp; Grupo!B5 &amp; "e atua no setor de  " &amp; Grupo!B6&amp; ". Estas ideias devem trazer inovação, tecnologia e agregação de valor para os clientes."</t>
  </si>
  <si>
    <t>Mobilizar a equipe do projeto e autorizar a execução dos trabalhos</t>
  </si>
  <si>
    <t>4.  Aprovações</t>
  </si>
  <si>
    <t>Freio para o retrocesso</t>
  </si>
  <si>
    <t>Registrar as lições aprendidas de um projeto é fundamental para identificar sucessos, evitar a repetição de erros, otimizar processos e promover a melhoria contínua, garantindo que cada experiência contribua para o sucesso de futuros projetos.</t>
  </si>
  <si>
    <t>Descrição do problema</t>
  </si>
  <si>
    <t>Data do Ocorrido</t>
  </si>
  <si>
    <t>Justificativa - QUAL ? :</t>
  </si>
  <si>
    <t xml:space="preserve">Descrição  – O QUE ? : </t>
  </si>
  <si>
    <t>Gerente do Projeto :</t>
  </si>
  <si>
    <t>Objetivo Específico - QUAL ? :</t>
  </si>
  <si>
    <t>O que não faz parte do projeto :</t>
  </si>
  <si>
    <t>Datas chave – QUAIS ? :</t>
  </si>
  <si>
    <t>Restrições – QUAIS ? :</t>
  </si>
  <si>
    <t>Observações - QUAIS ? :</t>
  </si>
  <si>
    <t>Estado →</t>
  </si>
  <si>
    <t>Cidade →</t>
  </si>
  <si>
    <t>Execução</t>
  </si>
  <si>
    <t>PIOR</t>
  </si>
  <si>
    <t>Tópicos importantes :</t>
  </si>
  <si>
    <r>
      <t xml:space="preserve">Dignóstico Financeiro  Sugerido </t>
    </r>
    <r>
      <rPr>
        <b/>
        <sz val="33"/>
        <color theme="0"/>
        <rFont val="Calibri"/>
        <family val="2"/>
      </rPr>
      <t>→</t>
    </r>
  </si>
  <si>
    <t>NEGATIVO</t>
  </si>
  <si>
    <t>POSITIVO</t>
  </si>
  <si>
    <t>REGISTRADA</t>
  </si>
  <si>
    <t>A lição foi documentada, mas nenhuma ação foi discutida ainda.</t>
  </si>
  <si>
    <t>ANÁLISE EM ANDAMENTO</t>
  </si>
  <si>
    <t>A equipe está avaliando possíveis soluções para lidar com a lição aprendida.</t>
  </si>
  <si>
    <t>PLANO DEFINIDO</t>
  </si>
  <si>
    <t>Um plano de ação foi elaborado e validado.</t>
  </si>
  <si>
    <t>EM IMPLEMENTAÇÃO</t>
  </si>
  <si>
    <t>ENCERRADA</t>
  </si>
  <si>
    <t>As ações corretivas e/ou preventivas estão em execução.</t>
  </si>
  <si>
    <t>As ações foram concluídas e os aprendizados incorporados formalmente ao processo. Usar este na TAP do próximo projeto.</t>
  </si>
  <si>
    <t>Me crie de 1 até 6 fases para o projeto de acordo com a EAP abaixo. Devem ser criada uma tabela que tenha as seguintes informações : Data de Início (sugestão de data de quando deve acontecer a fase), Data de conclusão (quando deve finalizar a fase), Entrega Esperada (o que deve ser entregue para ser avaliado e liberado ou não), Quem aprova a fase (colocar uma sugestão de quem deve aprovar a fase). Todas as fases devem estar de acordo com as atividades da EAP e os Prazos destas atividades.</t>
  </si>
  <si>
    <t>Data de Início</t>
  </si>
  <si>
    <t>Entrega Esperada</t>
  </si>
  <si>
    <t>Relatório | Plano de Projeto →</t>
  </si>
  <si>
    <t>Engajar os stakeholders de forma a satisfazer o plano desenvolvido</t>
  </si>
  <si>
    <t>Avaliar periodicamente se as atividades de compras estão sendo realizadas</t>
  </si>
  <si>
    <t>Acompanhar periodicamente a listagem de riscos</t>
  </si>
  <si>
    <t>Dividir o projeto em fases (gates), e definir as datas em que cada fase ocorrerá. Informar estas datas ao cliente, e na ocasião o cliente deverá testar e aprovar o que já foi desenvolvido para ser possível avançar para a fase seguinte</t>
  </si>
  <si>
    <r>
      <rPr>
        <b/>
        <sz val="11"/>
        <color theme="1"/>
        <rFont val="Calibri"/>
        <family val="2"/>
        <scheme val="minor"/>
      </rPr>
      <t xml:space="preserve">► Revisão do Projeto: </t>
    </r>
    <r>
      <rPr>
        <sz val="11"/>
        <color theme="1"/>
        <rFont val="Calibri"/>
        <family val="2"/>
        <scheme val="minor"/>
      </rPr>
      <t xml:space="preserve">A equipe revisa o projeto como um todo, desde o planejamento até a execução e conclusão. Isso pode incluir revisar o escopo, cronograma, orçamento, recursos utilizados, comunicação, etc.
</t>
    </r>
    <r>
      <rPr>
        <b/>
        <sz val="11"/>
        <color theme="1"/>
        <rFont val="Calibri"/>
        <family val="2"/>
        <scheme val="minor"/>
      </rPr>
      <t>► Identificação de Sucessos:</t>
    </r>
    <r>
      <rPr>
        <sz val="11"/>
        <color theme="1"/>
        <rFont val="Calibri"/>
        <family val="2"/>
        <scheme val="minor"/>
      </rPr>
      <t xml:space="preserve"> Os aspectos positivos do projeto são identificados e celebrados. Isso pode incluir conquistas significativas, marcos atingidos, boas práticas adotadas e estratégias bem-sucedidas.
►</t>
    </r>
    <r>
      <rPr>
        <b/>
        <sz val="11"/>
        <color theme="1"/>
        <rFont val="Calibri"/>
        <family val="2"/>
        <scheme val="minor"/>
      </rPr>
      <t xml:space="preserve"> Identificação de Desafios:</t>
    </r>
    <r>
      <rPr>
        <sz val="11"/>
        <color theme="1"/>
        <rFont val="Calibri"/>
        <family val="2"/>
        <scheme val="minor"/>
      </rPr>
      <t xml:space="preserve"> Os desafios enfrentados ao longo do projeto são discutidos de forma aberta e honesta. Isso pode incluir atrasos, problemas de comunicação, mudanças no escopo, recursos insuficientes, etc.
</t>
    </r>
    <r>
      <rPr>
        <b/>
        <sz val="11"/>
        <color theme="1"/>
        <rFont val="Calibri"/>
        <family val="2"/>
        <scheme val="minor"/>
      </rPr>
      <t>► Análise de Causas:</t>
    </r>
    <r>
      <rPr>
        <sz val="11"/>
        <color theme="1"/>
        <rFont val="Calibri"/>
        <family val="2"/>
        <scheme val="minor"/>
      </rPr>
      <t xml:space="preserve"> Para os desafios identificados, a equipe tenta entender as causas subjacentes. Isso envolve analisar o que contribuiu para o problema, se foi evitável e se poderia ter sido abordado de maneira mais eficaz.
</t>
    </r>
    <r>
      <rPr>
        <b/>
        <sz val="11"/>
        <color theme="1"/>
        <rFont val="Calibri"/>
        <family val="2"/>
        <scheme val="minor"/>
      </rPr>
      <t>► Discussão de Soluções:</t>
    </r>
    <r>
      <rPr>
        <sz val="11"/>
        <color theme="1"/>
        <rFont val="Calibri"/>
        <family val="2"/>
        <scheme val="minor"/>
      </rPr>
      <t xml:space="preserve"> Com base nas lições aprendidas com os sucessos e desafios, a equipe discute possíveis soluções ou ações corretivas que poderiam ter sido implementadas para melhorar o resultado do projeto.
</t>
    </r>
    <r>
      <rPr>
        <b/>
        <sz val="11"/>
        <color theme="1"/>
        <rFont val="Calibri"/>
        <family val="2"/>
        <scheme val="minor"/>
      </rPr>
      <t>► Documentação:</t>
    </r>
    <r>
      <rPr>
        <sz val="11"/>
        <color theme="1"/>
        <rFont val="Calibri"/>
        <family val="2"/>
        <scheme val="minor"/>
      </rPr>
      <t xml:space="preserve"> Todas as lições aprendidas são documentadas de forma clara e concisa. Isso pode ser feito em formato de relatório, lista de verificação, apresentação ou qualquer outro meio que seja acessível e útil para a equipe e para futuros projetos.
</t>
    </r>
    <r>
      <rPr>
        <b/>
        <sz val="11"/>
        <color theme="1"/>
        <rFont val="Calibri"/>
        <family val="2"/>
        <scheme val="minor"/>
      </rPr>
      <t xml:space="preserve">► Freio para o retrocesso: </t>
    </r>
    <r>
      <rPr>
        <sz val="11"/>
        <color theme="1"/>
        <rFont val="Calibri"/>
        <family val="2"/>
        <scheme val="minor"/>
      </rPr>
      <t xml:space="preserve">As lições aprendidas são utilizadas para informar e melhorar o planejamento e a execução de futuros projetos. Isso pode incluir a incorporação de melhores práticas, a implementação de medidas preventivas para evitar problemas semelhantes e o desenvolvimento de estratégias de melhoria contínua.
</t>
    </r>
    <r>
      <rPr>
        <b/>
        <sz val="11"/>
        <color theme="1"/>
        <rFont val="Calibri"/>
        <family val="2"/>
        <scheme val="minor"/>
      </rPr>
      <t xml:space="preserve">► Feedback e Reconhecimento: </t>
    </r>
    <r>
      <rPr>
        <sz val="11"/>
        <color theme="1"/>
        <rFont val="Calibri"/>
        <family val="2"/>
        <scheme val="minor"/>
      </rPr>
      <t>A equipe tem a oportunidade de fornecer feedback uns aos outros e reconhecer o trabalho árduo e as contribuições de cada membro da equipe. Isso ajuda a promover um ambiente de aprendizado e crescimento contínuo.</t>
    </r>
  </si>
  <si>
    <t>Término com RISCOS (dias úteis) :</t>
  </si>
  <si>
    <r>
      <t>Participantes do Kickoff de projeto (</t>
    </r>
    <r>
      <rPr>
        <b/>
        <sz val="28"/>
        <color rgb="FFFFFF00"/>
        <rFont val="Calibri"/>
        <family val="2"/>
        <scheme val="minor"/>
      </rPr>
      <t>Participar pessoas do Estratégico, Tático e Operacional</t>
    </r>
    <r>
      <rPr>
        <b/>
        <sz val="28"/>
        <color theme="0"/>
        <rFont val="Calibri"/>
        <family val="2"/>
        <scheme val="minor"/>
      </rPr>
      <t>)</t>
    </r>
  </si>
  <si>
    <t>TOTAL de Dias Úteis A + B :</t>
  </si>
  <si>
    <t>Aumento ou redução de prazo com os riscos "A" :</t>
  </si>
  <si>
    <t>MAIOR PRAZO para implementação do Projeto (dias úteis) "B" :</t>
  </si>
  <si>
    <t>A quantidade de concorrentes no mercado ainda permite que a ideia tenha chances reais de sucesso?</t>
  </si>
  <si>
    <t xml:space="preserve"> , e quero que me crie uma plano profissional de gerenciamento de stakeholders para este projeto montando uma tabela com as colunas:  STAKEHOLDER (Defina quem são os mais indicados para este projeto), PODER (definir entre baixo, médio ou alto), INTERESSE NO PROJETO (alto, médio ou baixo), </t>
  </si>
  <si>
    <t>(Mantenha informado, Apenas Monitore, Parte Interessada chave)</t>
  </si>
  <si>
    <t>POSIÇÃO NO PROJETO (a favor, neutro ou contra), ESTRATÉGIA (Mantenha informado, Apenas Monitore ou Parte Interessada chave), EXPECTATIVA DA PARTE (o que a parte espera ganhar ou receber com o projeto), COMO ENGAJAR OS STAKEHOLDERS (plano detalhado de engajamento), FREQUENCIA DE INTERAÇÃO e RESPONSÁVEL PELO ENGAJAMENTO</t>
  </si>
  <si>
    <r>
      <t xml:space="preserve">Sendo uma empresa nova, selecione </t>
    </r>
    <r>
      <rPr>
        <b/>
        <sz val="13"/>
        <color theme="0"/>
        <rFont val="Calibri"/>
        <family val="2"/>
        <scheme val="minor"/>
      </rPr>
      <t>SIM →</t>
    </r>
  </si>
  <si>
    <t>3 - Taxa de atratividade (Preencha se empresa existente ou nova)</t>
  </si>
  <si>
    <t>Como será Engajado no Projeto?</t>
  </si>
  <si>
    <t>(R da RASCI)</t>
  </si>
  <si>
    <t>RESPONSÁVEL da Atividade</t>
  </si>
  <si>
    <t>MATERIAL (Custo e Prazo)</t>
  </si>
  <si>
    <t>1 - Dados da Empresa existente</t>
  </si>
  <si>
    <t>2 - Nova Empresa</t>
  </si>
  <si>
    <t>A EAP (Estrutura Analítica do Projeto) é fundamental porque organiza o trabalho em partes menores e gerenciáveis, facilita o planejamento, a alocação de recursos, o monitoramento do progresso e garante que nada importante seja esquecido.</t>
  </si>
  <si>
    <t>Fase</t>
  </si>
  <si>
    <t>Data de Conclusão</t>
  </si>
  <si>
    <t>Quem Aprova a Fase</t>
  </si>
  <si>
    <t>INSERIR PNG do Cronograma AQUI</t>
  </si>
  <si>
    <r>
      <t xml:space="preserve">Fases do Projeto | </t>
    </r>
    <r>
      <rPr>
        <sz val="24"/>
        <color theme="0"/>
        <rFont val="Calibri"/>
        <family val="2"/>
        <scheme val="minor"/>
      </rPr>
      <t>Dividir um projeto em fases ou gates garante maior controle, transparência e eficiência. Cada etapa permite avaliar resultados, ajustar rotas e otimizar recursos antes de avançar, evitando que problemas ou impasses se acumulem até o final. Ao envolver o cliente em cada fase, desafios são resolvidos no momento certo, fortalecendo a confiança e garantindo entregas alinhadas às expectativas</t>
    </r>
  </si>
  <si>
    <r>
      <t xml:space="preserve">PROMPT IA </t>
    </r>
    <r>
      <rPr>
        <b/>
        <sz val="22"/>
        <color theme="1"/>
        <rFont val="Calibri"/>
        <family val="2"/>
      </rPr>
      <t>→</t>
    </r>
  </si>
  <si>
    <t>Preencher os dados acima para usar o Prompt IA</t>
  </si>
  <si>
    <r>
      <t xml:space="preserve">Descrever aqui quem são os seus clientes </t>
    </r>
    <r>
      <rPr>
        <b/>
        <sz val="26"/>
        <color rgb="FFFF0000"/>
        <rFont val="Calibri"/>
        <family val="2"/>
        <scheme val="minor"/>
      </rPr>
      <t>(Finalize para poder fazer uso do Prompt IA)</t>
    </r>
  </si>
  <si>
    <t>Desenvolvido para atender às necessidades de um cliente ou parceiro externo, com o objetivo principal de GERAR RECEITA e agregar valor financeiro para a empresa.</t>
  </si>
  <si>
    <t>Focado em melhorias, otimização de processos ou criação de soluções dentro da própria empresa, visando REDUÇÃO DE CUSTOS e aumento da eficiência operacional</t>
  </si>
  <si>
    <t>Contatos</t>
  </si>
  <si>
    <t>Prof. Francis Martins, Mestre     WhatsAPP 11 99105-6747</t>
  </si>
  <si>
    <r>
      <rPr>
        <b/>
        <sz val="14"/>
        <color theme="1"/>
        <rFont val="Calibri"/>
        <family val="2"/>
        <scheme val="minor"/>
      </rPr>
      <t>Sejam muito bem-vindos à disciplina de Gestão de Projetos FGV</t>
    </r>
    <r>
      <rPr>
        <b/>
        <sz val="12"/>
        <color theme="1"/>
        <rFont val="Calibri"/>
        <family val="2"/>
        <scheme val="minor"/>
      </rPr>
      <t xml:space="preserve">
</t>
    </r>
    <r>
      <rPr>
        <sz val="12"/>
        <color theme="1"/>
        <rFont val="Calibri"/>
        <family val="2"/>
        <scheme val="minor"/>
      </rPr>
      <t xml:space="preserve">Iniciaremos juntos uma jornada prática, estratégica e transformadora rumo à excelência em Gestão de Projetos, disciplina essencial para a entrega de resultados concretos, sustentáveis e de alto impacto nos negócios.
Projetos são os motores da inovação e da mudança nas organizações. São eles que tiram as ideias do papel e as transformam em valor para clientes, acionistas e para a sociedade. No entanto, gerir projetos no mundo atual exige muito mais do que ferramentas: exige visão, liderança, tomada de decisão sob incerteza, domínio técnico e, acima de tudo, uma mentalidade orientada a resultado.
Ao longo das aulas, vocês irão não apenas aprender os fundamentos das metodologias preditivas, ágeis e híbridas, mas também serão desafiados a aplicar esse conhecimento em um estudo de caso realístico e estratégico, no qual cada grupo assumirá o papel de gestor de um projeto de alto impacto.
</t>
    </r>
    <r>
      <rPr>
        <b/>
        <sz val="12"/>
        <color theme="1"/>
        <rFont val="Calibri"/>
        <family val="2"/>
        <scheme val="minor"/>
      </rPr>
      <t xml:space="preserve">
Esse projeto deve:
→ Nascer de uma necessidade ou oportunidade clara,
→ Passar por uma criteriosa análise de viabilidade,
→ Ter suas entregas planejadas com base em EAP, cronograma e orçamento,
→ Antecipar e mitigar riscos,
→ Envolver stakeholders-chave,
→ E demonstrar, ao final, como gera valor de forma mensurável e sustentável.
</t>
    </r>
    <r>
      <rPr>
        <sz val="12"/>
        <color theme="1"/>
        <rFont val="Calibri"/>
        <family val="2"/>
        <scheme val="minor"/>
      </rPr>
      <t xml:space="preserve">O trabalho será desenvolvido em etapas, com entregas parciais ao longo das aulas, culminando ao final do módulo na elaboração de um plano de projeto profissional, consistente e aplicável a qualquer área de negócio, pronto para ser executado.
Será uma experiência intensa, dinâmica e desafiadora. Mais do que aprender a montar planos de projeto, vocês aprenderão a gerenciar incertezas, alinhar expectativas e entregar valor real.
</t>
    </r>
    <r>
      <rPr>
        <b/>
        <sz val="12"/>
        <color theme="1"/>
        <rFont val="Calibri"/>
        <family val="2"/>
        <scheme val="minor"/>
      </rPr>
      <t>Preparem-se para pensar como líderes de projetos que mudam empresas, mercados e, por que não, o mundo. A jornada começa agora.</t>
    </r>
  </si>
  <si>
    <t>Informações da Empresa onde será desenolvido o projeto</t>
  </si>
  <si>
    <r>
      <t xml:space="preserve">IDEIAS de PROJETO </t>
    </r>
    <r>
      <rPr>
        <b/>
        <sz val="72"/>
        <color theme="1"/>
        <rFont val="Calibri"/>
        <family val="2"/>
        <scheme val="minor"/>
      </rPr>
      <t>(EXTERNO)</t>
    </r>
  </si>
  <si>
    <r>
      <t xml:space="preserve">IDEIAS de PROJETO </t>
    </r>
    <r>
      <rPr>
        <b/>
        <sz val="72"/>
        <color theme="1"/>
        <rFont val="Calibri"/>
        <family val="2"/>
        <scheme val="minor"/>
      </rPr>
      <t>(INTERNO)</t>
    </r>
  </si>
  <si>
    <t>Especificação:</t>
  </si>
  <si>
    <t>Fornecedor A</t>
  </si>
  <si>
    <t>Fornecedor B</t>
  </si>
  <si>
    <t>Fornecedor C</t>
  </si>
  <si>
    <t>Fornecedor D</t>
  </si>
  <si>
    <t>Fornecedor E</t>
  </si>
  <si>
    <t>Critérios de Aquisição</t>
  </si>
  <si>
    <t>Tipo de Critério</t>
  </si>
  <si>
    <t>Pesos (%)</t>
  </si>
  <si>
    <t>Descrever como medir os itens</t>
  </si>
  <si>
    <t>Fornecedor a ser contratado →</t>
  </si>
  <si>
    <t>um item classificatório dê as notas, sendo 0 quando não atende o item classificatório, 5 quando atende parcialmente e 10 quando antede totalmente. Não devem ser colocados valores diferentes de 0, 5 ou10.</t>
  </si>
  <si>
    <t>Item a ser comprado →</t>
  </si>
  <si>
    <t>RFI</t>
  </si>
  <si>
    <t>Envio por Compras</t>
  </si>
  <si>
    <t>Tempo do fornecedor Avaliar e Responder</t>
  </si>
  <si>
    <t>Avaliação interna</t>
  </si>
  <si>
    <t>RFP</t>
  </si>
  <si>
    <t>RFQ</t>
  </si>
  <si>
    <t>Total →</t>
  </si>
  <si>
    <t>Iniciar processo de COMPRAS em →</t>
  </si>
  <si>
    <t xml:space="preserve">Precisa estar disponível para uso no Projeto em → </t>
  </si>
  <si>
    <t>ITEM</t>
  </si>
  <si>
    <t>Prompt IA →</t>
  </si>
  <si>
    <t>Fornecedor</t>
  </si>
  <si>
    <t>Total Compras + Fornecedor</t>
  </si>
  <si>
    <t>Duração de Compras (interno) "A"</t>
  </si>
  <si>
    <t>DATA de USO</t>
  </si>
  <si>
    <t xml:space="preserve">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t>
  </si>
  <si>
    <t>Frequência</t>
  </si>
  <si>
    <t>1 vez</t>
  </si>
  <si>
    <t>Recorrente</t>
  </si>
  <si>
    <t>PROMPT IA gerar ideias →</t>
  </si>
  <si>
    <r>
      <t xml:space="preserve">Lições aprendidas </t>
    </r>
    <r>
      <rPr>
        <sz val="14"/>
        <color theme="0"/>
        <rFont val="Calibri"/>
        <family val="2"/>
        <scheme val="minor"/>
      </rPr>
      <t>(Uma reunião de lições aprendidas (lessons learned) é uma prática comum no encerramento de projetos, onde a equipe se reúne para revisar e documentar as experiências, tanto positivas quanto negativas, que ocorreram durante o projeto. O objetivo principal é identificar o que funcionou bem e o que poderia ser melhorado para futuros projetos. Aqui estão algumas das principais atividades realizadas durante uma reunião de lições aprendidas)</t>
    </r>
  </si>
  <si>
    <t>De acordo com as fases do projeto</t>
  </si>
  <si>
    <t>Descrição do Material</t>
  </si>
  <si>
    <t>Item comprado</t>
  </si>
  <si>
    <t>duração</t>
  </si>
  <si>
    <t>Custo total</t>
  </si>
  <si>
    <t>EAP</t>
  </si>
  <si>
    <t>Valor :</t>
  </si>
  <si>
    <t xml:space="preserve">1. Primeira coluna: Pacote / Atividade com numeração hierárquica sendo o pacote 1., 2., 3. e etc e as atividades 1.1, 1.2, 1.3 e etc. com a descrição do pacote e da atividade (não colocar . ao final das atividades 1.1, 1.2 e etc). Na linha do pacote dar um nome para o pacote (ex. Forncedores, Juridico, Budget e etc). Não escrever mais nada além do nome do pacote. Também considere os itens que entregam valor para o cliente e os adicione na EAP no formato de atividades (talvez seja necessário adequar a descrição do item que entregam valor para o formato de atividade). Os itens que entregam valor são: </t>
  </si>
  <si>
    <t>2. Em seguida, insira o bloco de colunas de MATERIAL com as seguintes subdivisões:</t>
  </si>
  <si>
    <t>Qual? (descreva se o material é AQUISIÇÃO, USO DE MÁQUINA, USO DE EQUIPAMENTO ou OUTRO.</t>
  </si>
  <si>
    <t>Descrição do Material ( Para o que foi descrito na coluna Qual? descrever o que significa o item de material AQUISIÇÃO, USO DE MÁQUINA, USO DE EQUIPAMENTO ou OUTRO)</t>
  </si>
  <si>
    <r>
      <t>Custo Total (R$)</t>
    </r>
    <r>
      <rPr>
        <sz val="11"/>
        <color theme="1"/>
        <rFont val="Calibri"/>
        <family val="2"/>
        <scheme val="minor"/>
      </rPr>
      <t xml:space="preserve"> (valor total relacionado ao material, sem considerar horas/homem deve ser o valor cheio)</t>
    </r>
  </si>
  <si>
    <t>Horas trabalhadas/dia (de 1 até 8h) (quantidade de horas alocadas por dia e escreva a quatidade e coloque a palvras hpras, ex. 6 horas)</t>
  </si>
  <si>
    <t>Dependência de outra atividade (a dependencia entre as atividades deve ser somente de uma outra atividade. Não colocar nesta coluna nenhum outro caracter ou palvra, ou seja, coloque somente números de acordo com as atividades da coluna Pacote / Atividade )</t>
  </si>
  <si>
    <t>2. Avalie os itens a seguir que entregam valor para o cliente, e garante que estes itens estejam contidos nas atividades. Não é para pegar o item e colocar diretamente como atividades, pois não faz sentido, deve-se adaptar os itens que entregam valor e adequar a descrição para transforma-las em atividades (uma atividade pode começar com um verbo de ação. ex. Definir, contratar, alugar e etc)</t>
  </si>
  <si>
    <t>Coluna 2 - Título: Tipo de Critério, e descreva quais dos itens da coluna 1 são Eliminatórios e Classificatórios</t>
  </si>
  <si>
    <t>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t>
  </si>
  <si>
    <t>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t>
  </si>
  <si>
    <t>Descrever aqui quem são os seus clientes internos, como também o racional do tempo de retorno, e economia mensal gerada pelo projeto</t>
  </si>
  <si>
    <t>Racional →</t>
  </si>
  <si>
    <t>Descreva aqui um racional para entender os valores colocados acima</t>
  </si>
  <si>
    <r>
      <rPr>
        <b/>
        <sz val="18"/>
        <color rgb="FFFFFF00"/>
        <rFont val="Calibri"/>
        <family val="2"/>
        <scheme val="minor"/>
      </rPr>
      <t>Gestão de Projetos</t>
    </r>
    <r>
      <rPr>
        <b/>
        <sz val="18"/>
        <color theme="0"/>
        <rFont val="Calibri"/>
        <family val="2"/>
        <scheme val="minor"/>
      </rPr>
      <t xml:space="preserve"> | A ponte entre estratégia e sucesso</t>
    </r>
  </si>
  <si>
    <t>Agora quero que avalie cada uma destas ideias de projeto para as questões a seguir com as respostas: SIM, NÃO ou EM PARTE</t>
  </si>
  <si>
    <t>Me crie uma tabela com a configuração exata das colunas eu eu colocar abaixo</t>
  </si>
  <si>
    <t>Coluna 1: Ideias de Projeto</t>
  </si>
  <si>
    <t>Coluna 2: Questão 1</t>
  </si>
  <si>
    <t>Coluna 3: Questão 2</t>
  </si>
  <si>
    <t>Coluna 4: Questão 3</t>
  </si>
  <si>
    <t>Coluna 5: Questão 4</t>
  </si>
  <si>
    <t>Coluna 6: Questão 5</t>
  </si>
  <si>
    <t>Coluna 7: Questão 6</t>
  </si>
  <si>
    <t>Coluna 8: Questão 7</t>
  </si>
  <si>
    <t>Coluna 9: Questão 8</t>
  </si>
  <si>
    <t>Coluna 10: Questão 9</t>
  </si>
  <si>
    <t>Coluna 11: Questão 10</t>
  </si>
  <si>
    <t>Coluna 12: Questão 11</t>
  </si>
  <si>
    <t>Coluna 13: Questão 12</t>
  </si>
  <si>
    <t>Coluna 14: Questão 13</t>
  </si>
  <si>
    <t>Coluna 15: Questão 14</t>
  </si>
  <si>
    <t>Coluna 16: Questão 15</t>
  </si>
  <si>
    <t>Coluna 17: Questão 16</t>
  </si>
  <si>
    <t>Coluna 18: Questão 17</t>
  </si>
  <si>
    <t>Coluna 19: Questão 18</t>
  </si>
  <si>
    <t>PROMPT IA avaliar ideias de projeto →</t>
  </si>
  <si>
    <t>Abaixo seguem as ideias de projeto EXTERNO (que visam trazer receita para a empresa) elencadas que tem potencial de se tornarem bons e rentáveis projetos para a empresa.</t>
  </si>
  <si>
    <t>Coluna 2: Questão 19 (lembre-se que a resposta nesta coluna deve ser : Muito Baixo ou Baixo ou Médio ou Alto ou Muito Alto)</t>
  </si>
  <si>
    <t>Sugestão pelo Gráfico ↓</t>
  </si>
  <si>
    <t xml:space="preserve"> Projeto EXTERNO ↓</t>
  </si>
  <si>
    <t xml:space="preserve"> Projeto INTERNO ↓</t>
  </si>
  <si>
    <t>Abaixo seguem as ideias de projeto INTERNO (que visam trazer ECONOMIA para a empresa) elencadas que tem potencial de se tornarem bons e rentáveis projetos para a empresa.</t>
  </si>
  <si>
    <t>Descreva com detalhes o que é o Projeto</t>
  </si>
  <si>
    <t>Objetivo específico</t>
  </si>
  <si>
    <t>Coluna 3 - Titulo: Pesos (Nesta coluna coloque - para os itens eliminatórios, pois critérios eliminatórios não tem peso, já os itens classificatórios introduza os pesos no formato de % (ex. 30%) de forma a diferenciar os mais e menos importantes. Atribua pesos diferentes para os itens classificatórios, pois nenhum peso pode ser igual ao outro, todos tem que ser diferentes, e que a soma destes pesos seja igual a 100%.</t>
  </si>
  <si>
    <t>IMPORTANTE: Na coluna 3 atribua os pesos diferentes para os itens classificatórios, pois nenhum peso pode ser igual ao outro peso, todos tem que ser diferentes, e que a soma destes pesos seja igual a 100%.</t>
  </si>
  <si>
    <t>TOTVS</t>
  </si>
  <si>
    <t>Oracle</t>
  </si>
  <si>
    <t>SAP</t>
  </si>
  <si>
    <t>Senior</t>
  </si>
  <si>
    <t>Linx</t>
  </si>
  <si>
    <r>
      <t xml:space="preserve">A TMA (Taxa Mínima de Atratividade) é definida pela empresa como uma taxa de retorno mínima esperada para investimentos. Ela pode ser determinada com base no custo de capital da empresa ou pela rentabilidade que o mercado oferece para aplicações financeiras mensais equivalentes. No contexto deste projeto, </t>
    </r>
    <r>
      <rPr>
        <b/>
        <sz val="9"/>
        <color rgb="FFFF0000"/>
        <rFont val="Calibri"/>
        <family val="2"/>
        <scheme val="minor"/>
      </rPr>
      <t>a TMA é considerada em uma base mensal</t>
    </r>
    <r>
      <rPr>
        <sz val="9"/>
        <color theme="1"/>
        <rFont val="Calibri"/>
        <family val="2"/>
        <scheme val="minor"/>
      </rPr>
      <t>, representando o percentual mínimo de retorno esperado a cada mês para que o investimento seja considerado viável</t>
    </r>
  </si>
  <si>
    <t>Ex.:  Prestão de Serviço, Varejo, Industria, Agronegócio, Outro (qual?)</t>
  </si>
  <si>
    <t>FÍSICO</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</si>
</sst>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R$&quot;\ #,##0.00;[Red]\-&quot;R$&quot;\ #,##0.00"/>
    <numFmt numFmtId="44" formatCode="_-&quot;R$&quot;\ * #,##0.00_-;\-&quot;R$&quot;\ * #,##0.00_-;_-&quot;R$&quot;\ * &quot;-&quot;??_-;_-@_-"/>
    <numFmt numFmtId="43" formatCode="_-* #,##0.00_-;\-* #,##0.00_-;_-* &quot;-&quot;??_-;_-@_-"/>
    <numFmt numFmtId="164" formatCode="&quot;R$&quot;#,##0.00;[Red]\-&quot;R$&quot;#,##0.00"/>
    <numFmt numFmtId="165" formatCode="_-&quot;R$&quot;* #,##0.00_-;\-&quot;R$&quot;* #,##0.00_-;_-&quot;R$&quot;* &quot;-&quot;??_-;_-@_-"/>
    <numFmt numFmtId="166" formatCode="#,##0_ ;[Red]\-#,##0\ "/>
    <numFmt numFmtId="167" formatCode="_-[$R$-416]\ * #,##0.00_-;\-[$R$-416]\ * #,##0.00_-;_-[$R$-416]\ * &quot;-&quot;??_-;_-@_-"/>
    <numFmt numFmtId="168" formatCode="0.0%"/>
    <numFmt numFmtId="169" formatCode="_-* #.##0.00_-;\-* #.##0.00_-;_-* &quot;-&quot;??_-;_-@_-"/>
    <numFmt numFmtId="170" formatCode="[$-F800]dddd\,\ mmmm\ dd\,\ yyyy"/>
    <numFmt numFmtId="171" formatCode="dd/mm/yy"/>
    <numFmt numFmtId="172" formatCode="&quot;R$&quot;\ #,##0.00"/>
    <numFmt numFmtId="173" formatCode="#,##0.000_ ;[Red]\-#,##0.000\ "/>
  </numFmts>
  <fonts count="322">
    <font>
      <sz val="11"/>
      <color theme="1"/>
      <name val="Calibri"/>
      <family val="2"/>
      <scheme val="minor"/>
    </font>
    <font>
      <b/>
      <sz val="11"/>
      <color indexed="8"/>
      <name val="Arial"/>
      <family val="2"/>
    </font>
    <font>
      <sz val="11"/>
      <color theme="1"/>
      <name val="Arial"/>
      <family val="2"/>
    </font>
    <font>
      <sz val="11"/>
      <color theme="0"/>
      <name val="Arial"/>
      <family val="2"/>
    </font>
    <font>
      <b/>
      <i/>
      <sz val="14"/>
      <color theme="1"/>
      <name val="Arial"/>
      <family val="2"/>
    </font>
    <font>
      <b/>
      <sz val="11"/>
      <color theme="1"/>
      <name val="Arial"/>
      <family val="2"/>
    </font>
    <font>
      <b/>
      <sz val="22"/>
      <color theme="0"/>
      <name val="Arial"/>
      <family val="2"/>
    </font>
    <font>
      <b/>
      <sz val="11"/>
      <color theme="1"/>
      <name val="Calibri"/>
      <family val="2"/>
      <scheme val="minor"/>
    </font>
    <font>
      <sz val="11"/>
      <color theme="1"/>
      <name val="Calibri"/>
      <family val="2"/>
      <scheme val="minor"/>
    </font>
    <font>
      <b/>
      <sz val="14"/>
      <color theme="1"/>
      <name val="Calibri"/>
      <family val="2"/>
      <scheme val="minor"/>
    </font>
    <font>
      <sz val="9"/>
      <color indexed="8"/>
      <name val="Calibri"/>
      <family val="2"/>
      <scheme val="minor"/>
    </font>
    <font>
      <b/>
      <i/>
      <sz val="12"/>
      <color theme="1"/>
      <name val="Arial"/>
      <family val="2"/>
    </font>
    <font>
      <b/>
      <sz val="14"/>
      <color theme="1"/>
      <name val="Arial"/>
      <family val="2"/>
    </font>
    <font>
      <sz val="10"/>
      <color theme="1"/>
      <name val="Verdana"/>
      <family val="2"/>
    </font>
    <font>
      <b/>
      <sz val="12"/>
      <name val="Arial"/>
      <family val="2"/>
    </font>
    <font>
      <sz val="10"/>
      <name val="Verdana"/>
      <family val="2"/>
    </font>
    <font>
      <b/>
      <sz val="20"/>
      <color indexed="8"/>
      <name val="Verdana"/>
      <family val="2"/>
    </font>
    <font>
      <sz val="11"/>
      <color theme="1"/>
      <name val="Verdana"/>
      <family val="2"/>
    </font>
    <font>
      <b/>
      <sz val="11"/>
      <color theme="1"/>
      <name val="Verdana"/>
      <family val="2"/>
    </font>
    <font>
      <b/>
      <sz val="18"/>
      <color theme="0"/>
      <name val="Verdana"/>
      <family val="2"/>
    </font>
    <font>
      <b/>
      <sz val="18"/>
      <color theme="1"/>
      <name val="Verdana"/>
      <family val="2"/>
    </font>
    <font>
      <sz val="14"/>
      <color theme="1"/>
      <name val="Verdana"/>
      <family val="2"/>
    </font>
    <font>
      <b/>
      <sz val="14"/>
      <color theme="1"/>
      <name val="Verdana"/>
      <family val="2"/>
    </font>
    <font>
      <b/>
      <sz val="12"/>
      <color theme="1"/>
      <name val="Verdana"/>
      <family val="2"/>
    </font>
    <font>
      <b/>
      <sz val="24"/>
      <color theme="0"/>
      <name val="Calibri"/>
      <family val="2"/>
      <scheme val="minor"/>
    </font>
    <font>
      <sz val="11"/>
      <color indexed="8"/>
      <name val="Calibri"/>
      <family val="2"/>
    </font>
    <font>
      <sz val="12"/>
      <color theme="1"/>
      <name val="Verdana"/>
      <family val="2"/>
    </font>
    <font>
      <sz val="14"/>
      <color theme="1"/>
      <name val="Calibri"/>
      <family val="2"/>
      <scheme val="minor"/>
    </font>
    <font>
      <sz val="9"/>
      <color theme="1"/>
      <name val="Verdana"/>
      <family val="2"/>
    </font>
    <font>
      <b/>
      <sz val="16"/>
      <name val="Verdana"/>
      <family val="2"/>
    </font>
    <font>
      <b/>
      <sz val="16"/>
      <color indexed="8"/>
      <name val="Verdana"/>
      <family val="2"/>
    </font>
    <font>
      <b/>
      <sz val="20"/>
      <color theme="0"/>
      <name val="Verdana"/>
      <family val="2"/>
    </font>
    <font>
      <b/>
      <sz val="16"/>
      <color theme="0"/>
      <name val="Verdana"/>
      <family val="2"/>
    </font>
    <font>
      <b/>
      <sz val="16"/>
      <color theme="1"/>
      <name val="Verdana"/>
      <family val="2"/>
    </font>
    <font>
      <sz val="18"/>
      <color theme="1"/>
      <name val="Verdana"/>
      <family val="2"/>
    </font>
    <font>
      <sz val="20"/>
      <color theme="1"/>
      <name val="Verdana"/>
      <family val="2"/>
    </font>
    <font>
      <b/>
      <sz val="20"/>
      <color theme="1"/>
      <name val="Verdana"/>
      <family val="2"/>
    </font>
    <font>
      <b/>
      <sz val="16"/>
      <color rgb="FFFFFF00"/>
      <name val="Verdana"/>
      <family val="2"/>
    </font>
    <font>
      <sz val="8"/>
      <color theme="1"/>
      <name val="Verdana"/>
      <family val="2"/>
    </font>
    <font>
      <b/>
      <sz val="24"/>
      <color theme="0"/>
      <name val="Arial"/>
      <family val="2"/>
    </font>
    <font>
      <b/>
      <sz val="11"/>
      <color rgb="FFFFFF00"/>
      <name val="Arial"/>
      <family val="2"/>
    </font>
    <font>
      <b/>
      <sz val="20"/>
      <color theme="0"/>
      <name val="Arial"/>
      <family val="2"/>
    </font>
    <font>
      <b/>
      <sz val="20"/>
      <color rgb="FFFFFF00"/>
      <name val="Verdana"/>
      <family val="2"/>
    </font>
    <font>
      <b/>
      <sz val="14"/>
      <color indexed="8"/>
      <name val="Verdana"/>
      <family val="2"/>
    </font>
    <font>
      <sz val="8"/>
      <color indexed="8"/>
      <name val="Verdana"/>
      <family val="2"/>
    </font>
    <font>
      <sz val="9"/>
      <color theme="0"/>
      <name val="Calibri"/>
      <family val="2"/>
      <scheme val="minor"/>
    </font>
    <font>
      <b/>
      <sz val="9"/>
      <color indexed="8"/>
      <name val="Calibri"/>
      <family val="2"/>
      <scheme val="minor"/>
    </font>
    <font>
      <b/>
      <sz val="9"/>
      <color indexed="8"/>
      <name val="Verdana"/>
      <family val="2"/>
    </font>
    <font>
      <sz val="14"/>
      <color indexed="8"/>
      <name val="Calibri"/>
      <family val="2"/>
      <scheme val="minor"/>
    </font>
    <font>
      <b/>
      <sz val="18"/>
      <color indexed="8"/>
      <name val="Verdana"/>
      <family val="2"/>
    </font>
    <font>
      <b/>
      <sz val="11"/>
      <color rgb="FF3F3F3F"/>
      <name val="Calibri"/>
      <family val="2"/>
      <scheme val="minor"/>
    </font>
    <font>
      <b/>
      <sz val="11"/>
      <color rgb="FFFA7D00"/>
      <name val="Calibri"/>
      <family val="2"/>
      <scheme val="minor"/>
    </font>
    <font>
      <sz val="16"/>
      <color theme="1"/>
      <name val="Verdana"/>
      <family val="2"/>
    </font>
    <font>
      <b/>
      <sz val="36"/>
      <color theme="1"/>
      <name val="Verdana"/>
      <family val="2"/>
    </font>
    <font>
      <b/>
      <sz val="22"/>
      <color theme="1"/>
      <name val="Verdana"/>
      <family val="2"/>
    </font>
    <font>
      <sz val="18"/>
      <color indexed="8"/>
      <name val="Verdana"/>
      <family val="2"/>
    </font>
    <font>
      <sz val="18"/>
      <color theme="0"/>
      <name val="Verdana"/>
      <family val="2"/>
    </font>
    <font>
      <sz val="18"/>
      <color theme="2"/>
      <name val="Verdana"/>
      <family val="2"/>
    </font>
    <font>
      <sz val="18"/>
      <color indexed="62"/>
      <name val="Verdana"/>
      <family val="2"/>
    </font>
    <font>
      <b/>
      <sz val="12"/>
      <color theme="1"/>
      <name val="Arial"/>
      <family val="2"/>
    </font>
    <font>
      <b/>
      <sz val="14"/>
      <color theme="0"/>
      <name val="Verdana"/>
      <family val="2"/>
    </font>
    <font>
      <b/>
      <sz val="20"/>
      <name val="Verdana"/>
      <family val="2"/>
    </font>
    <font>
      <b/>
      <sz val="18"/>
      <color theme="1"/>
      <name val="Arial"/>
      <family val="2"/>
    </font>
    <font>
      <b/>
      <sz val="20"/>
      <color theme="1"/>
      <name val="Arial"/>
      <family val="2"/>
    </font>
    <font>
      <b/>
      <sz val="16"/>
      <color theme="1"/>
      <name val="Arial"/>
      <family val="2"/>
    </font>
    <font>
      <sz val="20"/>
      <color theme="0"/>
      <name val="Arial"/>
      <family val="2"/>
    </font>
    <font>
      <b/>
      <i/>
      <sz val="20"/>
      <color theme="0"/>
      <name val="Verdana"/>
      <family val="2"/>
    </font>
    <font>
      <sz val="12"/>
      <color indexed="8"/>
      <name val="Verdana"/>
      <family val="2"/>
    </font>
    <font>
      <sz val="14"/>
      <color indexed="81"/>
      <name val="Verdana"/>
      <family val="2"/>
    </font>
    <font>
      <sz val="16"/>
      <color indexed="81"/>
      <name val="Verdana"/>
      <family val="2"/>
    </font>
    <font>
      <b/>
      <sz val="14"/>
      <color indexed="81"/>
      <name val="Verdana"/>
      <family val="2"/>
    </font>
    <font>
      <b/>
      <sz val="16"/>
      <color indexed="81"/>
      <name val="Verdana"/>
      <family val="2"/>
    </font>
    <font>
      <sz val="20"/>
      <color theme="0"/>
      <name val="Verdana"/>
      <family val="2"/>
    </font>
    <font>
      <sz val="14"/>
      <color indexed="8"/>
      <name val="Verdana"/>
      <family val="2"/>
    </font>
    <font>
      <sz val="16"/>
      <color indexed="8"/>
      <name val="Verdana"/>
      <family val="2"/>
    </font>
    <font>
      <sz val="16"/>
      <color theme="0"/>
      <name val="Verdana"/>
      <family val="2"/>
    </font>
    <font>
      <sz val="28"/>
      <color theme="1"/>
      <name val="Calibri"/>
      <family val="2"/>
      <scheme val="minor"/>
    </font>
    <font>
      <b/>
      <sz val="12"/>
      <color theme="0"/>
      <name val="Verdana"/>
      <family val="2"/>
    </font>
    <font>
      <sz val="11"/>
      <color theme="0"/>
      <name val="Calibri"/>
      <family val="2"/>
      <scheme val="minor"/>
    </font>
    <font>
      <b/>
      <sz val="10"/>
      <color theme="1"/>
      <name val="Verdana"/>
      <family val="2"/>
    </font>
    <font>
      <b/>
      <sz val="24"/>
      <color indexed="8"/>
      <name val="Verdana"/>
      <family val="2"/>
    </font>
    <font>
      <b/>
      <sz val="14"/>
      <color theme="0"/>
      <name val="Calibri"/>
      <family val="2"/>
      <scheme val="minor"/>
    </font>
    <font>
      <b/>
      <sz val="12"/>
      <color theme="1"/>
      <name val="Calibri"/>
      <family val="2"/>
      <scheme val="minor"/>
    </font>
    <font>
      <sz val="48"/>
      <color theme="1"/>
      <name val="Verdana"/>
      <family val="2"/>
    </font>
    <font>
      <sz val="48"/>
      <color rgb="FFFFFF00"/>
      <name val="Verdana"/>
      <family val="2"/>
    </font>
    <font>
      <b/>
      <sz val="18"/>
      <color rgb="FFFFFF00"/>
      <name val="Verdana"/>
      <family val="2"/>
    </font>
    <font>
      <b/>
      <sz val="22"/>
      <color theme="0"/>
      <name val="Calibri"/>
      <family val="2"/>
      <scheme val="minor"/>
    </font>
    <font>
      <b/>
      <sz val="22"/>
      <color rgb="FFFFFF00"/>
      <name val="Calibri"/>
      <family val="2"/>
      <scheme val="minor"/>
    </font>
    <font>
      <sz val="20"/>
      <color indexed="8"/>
      <name val="Verdana"/>
      <family val="2"/>
    </font>
    <font>
      <b/>
      <sz val="24"/>
      <color rgb="FFFFFF00"/>
      <name val="Arial"/>
      <family val="2"/>
    </font>
    <font>
      <b/>
      <sz val="11"/>
      <color theme="0"/>
      <name val="Calibri"/>
      <family val="2"/>
      <scheme val="minor"/>
    </font>
    <font>
      <b/>
      <sz val="22"/>
      <color rgb="FFFFFF00"/>
      <name val="Verdana"/>
      <family val="2"/>
    </font>
    <font>
      <b/>
      <sz val="36"/>
      <color rgb="FFFFFF00"/>
      <name val="Arial"/>
      <family val="2"/>
    </font>
    <font>
      <b/>
      <sz val="10"/>
      <color theme="0"/>
      <name val="Arial"/>
      <family val="2"/>
    </font>
    <font>
      <sz val="10"/>
      <color theme="1"/>
      <name val="Arial1"/>
    </font>
    <font>
      <sz val="12"/>
      <color theme="1"/>
      <name val="Calibri"/>
      <family val="2"/>
      <scheme val="minor"/>
    </font>
    <font>
      <b/>
      <sz val="10"/>
      <color theme="0"/>
      <name val="Verdana"/>
      <family val="2"/>
    </font>
    <font>
      <b/>
      <sz val="16"/>
      <color theme="0"/>
      <name val="Calibri"/>
      <family val="2"/>
      <scheme val="minor"/>
    </font>
    <font>
      <b/>
      <sz val="48"/>
      <color theme="0"/>
      <name val="Verdana"/>
      <family val="2"/>
    </font>
    <font>
      <sz val="36"/>
      <color theme="1"/>
      <name val="Wingdings"/>
      <charset val="2"/>
    </font>
    <font>
      <b/>
      <sz val="36"/>
      <color rgb="FFFFFF00"/>
      <name val="Verdana"/>
      <family val="2"/>
    </font>
    <font>
      <sz val="28"/>
      <color rgb="FFFFFF00"/>
      <name val="Verdana"/>
      <family val="2"/>
    </font>
    <font>
      <b/>
      <sz val="14"/>
      <color rgb="FFFFFF00"/>
      <name val="Verdana"/>
      <family val="2"/>
    </font>
    <font>
      <sz val="14"/>
      <color theme="0"/>
      <name val="Calibri"/>
      <family val="2"/>
      <scheme val="minor"/>
    </font>
    <font>
      <b/>
      <sz val="13.5"/>
      <color theme="0"/>
      <name val="Calibri"/>
      <family val="2"/>
      <scheme val="minor"/>
    </font>
    <font>
      <b/>
      <sz val="28"/>
      <color theme="0"/>
      <name val="Calibri"/>
      <family val="2"/>
      <scheme val="minor"/>
    </font>
    <font>
      <b/>
      <sz val="28"/>
      <color theme="0"/>
      <name val="Arial"/>
      <family val="2"/>
    </font>
    <font>
      <sz val="36"/>
      <color theme="1"/>
      <name val="Verdana"/>
      <family val="2"/>
    </font>
    <font>
      <b/>
      <sz val="48"/>
      <color theme="1"/>
      <name val="Verdana"/>
      <family val="2"/>
    </font>
    <font>
      <b/>
      <sz val="28"/>
      <color theme="1"/>
      <name val="Verdana"/>
      <family val="2"/>
    </font>
    <font>
      <sz val="11"/>
      <color rgb="FFFFFF00"/>
      <name val="Calibri"/>
      <family val="2"/>
      <scheme val="minor"/>
    </font>
    <font>
      <sz val="16"/>
      <color theme="1"/>
      <name val="Calibri"/>
      <family val="2"/>
      <scheme val="minor"/>
    </font>
    <font>
      <sz val="18"/>
      <color theme="1"/>
      <name val="Calibri"/>
      <family val="2"/>
      <scheme val="minor"/>
    </font>
    <font>
      <sz val="72"/>
      <color theme="1"/>
      <name val="Wingdings"/>
      <charset val="2"/>
    </font>
    <font>
      <sz val="11"/>
      <color rgb="FFFFFF00"/>
      <name val="Verdana"/>
      <family val="2"/>
    </font>
    <font>
      <sz val="14"/>
      <color rgb="FFFFFF00"/>
      <name val="Calibri"/>
      <family val="2"/>
      <scheme val="minor"/>
    </font>
    <font>
      <sz val="18"/>
      <color indexed="81"/>
      <name val="Verdana"/>
      <family val="2"/>
    </font>
    <font>
      <b/>
      <sz val="18"/>
      <color indexed="81"/>
      <name val="Verdana"/>
      <family val="2"/>
    </font>
    <font>
      <b/>
      <sz val="11"/>
      <color theme="0"/>
      <name val="Verdana"/>
      <family val="2"/>
    </font>
    <font>
      <b/>
      <sz val="14"/>
      <name val="Verdana"/>
      <family val="2"/>
    </font>
    <font>
      <sz val="10"/>
      <color rgb="FFFFFF00"/>
      <name val="Verdana"/>
      <family val="2"/>
    </font>
    <font>
      <b/>
      <sz val="9"/>
      <color theme="0"/>
      <name val="Verdana"/>
      <family val="2"/>
    </font>
    <font>
      <b/>
      <sz val="18"/>
      <color theme="1"/>
      <name val="Calibri"/>
      <family val="2"/>
      <scheme val="minor"/>
    </font>
    <font>
      <b/>
      <sz val="20"/>
      <color theme="1"/>
      <name val="Calibri"/>
      <family val="2"/>
      <scheme val="minor"/>
    </font>
    <font>
      <b/>
      <sz val="11"/>
      <color rgb="FFFFFF00"/>
      <name val="Verdana"/>
      <family val="2"/>
    </font>
    <font>
      <b/>
      <sz val="12"/>
      <color rgb="FFFFFF00"/>
      <name val="Verdana"/>
      <family val="2"/>
    </font>
    <font>
      <b/>
      <sz val="72"/>
      <color rgb="FFFFFF00"/>
      <name val="Verdana"/>
      <family val="2"/>
    </font>
    <font>
      <b/>
      <sz val="27"/>
      <color theme="1"/>
      <name val="Verdana"/>
      <family val="2"/>
    </font>
    <font>
      <sz val="28"/>
      <color theme="1"/>
      <name val="Verdana"/>
      <family val="2"/>
    </font>
    <font>
      <b/>
      <sz val="26"/>
      <color rgb="FFFFFF00"/>
      <name val="Verdana"/>
      <family val="2"/>
    </font>
    <font>
      <sz val="20"/>
      <color theme="1"/>
      <name val="Calibri"/>
      <family val="2"/>
      <scheme val="minor"/>
    </font>
    <font>
      <b/>
      <sz val="16"/>
      <color rgb="FFFFFF00"/>
      <name val="Calibri"/>
      <family val="2"/>
      <scheme val="minor"/>
    </font>
    <font>
      <b/>
      <sz val="22"/>
      <color theme="1"/>
      <name val="Arial"/>
      <family val="2"/>
    </font>
    <font>
      <b/>
      <sz val="18"/>
      <color theme="0"/>
      <name val="Calibri"/>
      <family val="2"/>
      <scheme val="minor"/>
    </font>
    <font>
      <b/>
      <sz val="10"/>
      <color rgb="FFFFFF00"/>
      <name val="Verdana"/>
      <family val="2"/>
    </font>
    <font>
      <b/>
      <sz val="18"/>
      <color rgb="FFFFFF00"/>
      <name val="Calibri"/>
      <family val="2"/>
      <scheme val="minor"/>
    </font>
    <font>
      <b/>
      <sz val="12"/>
      <color theme="0"/>
      <name val="Arial"/>
      <family val="2"/>
    </font>
    <font>
      <b/>
      <sz val="28"/>
      <color rgb="FFFFFF00"/>
      <name val="Arial"/>
      <family val="2"/>
    </font>
    <font>
      <b/>
      <i/>
      <sz val="11"/>
      <color theme="1"/>
      <name val="Arial"/>
      <family val="2"/>
    </font>
    <font>
      <sz val="18"/>
      <color rgb="FFFFFF00"/>
      <name val="Verdana"/>
      <family val="2"/>
    </font>
    <font>
      <b/>
      <sz val="14"/>
      <color rgb="FFFFFFFF"/>
      <name val="Arial"/>
      <family val="2"/>
    </font>
    <font>
      <b/>
      <sz val="10"/>
      <color theme="1"/>
      <name val="Arial"/>
      <family val="2"/>
    </font>
    <font>
      <b/>
      <sz val="14"/>
      <color theme="0"/>
      <name val="Arial"/>
      <family val="2"/>
    </font>
    <font>
      <sz val="12"/>
      <color theme="1"/>
      <name val="Arial"/>
      <family val="2"/>
    </font>
    <font>
      <sz val="10"/>
      <color rgb="FF000000"/>
      <name val="Verdana"/>
      <family val="2"/>
    </font>
    <font>
      <sz val="10"/>
      <color theme="1"/>
      <name val="Erda"/>
    </font>
    <font>
      <b/>
      <sz val="12"/>
      <color rgb="FFFF0000"/>
      <name val=" erda"/>
    </font>
    <font>
      <i/>
      <sz val="12"/>
      <color rgb="FFFF0000"/>
      <name val=" erda"/>
    </font>
    <font>
      <sz val="10"/>
      <color theme="1"/>
      <name val="Arial"/>
      <family val="2"/>
    </font>
    <font>
      <i/>
      <sz val="11"/>
      <color theme="1"/>
      <name val="Arial"/>
      <family val="2"/>
    </font>
    <font>
      <i/>
      <sz val="10"/>
      <color theme="1"/>
      <name val="Arial"/>
      <family val="2"/>
    </font>
    <font>
      <b/>
      <sz val="22"/>
      <color theme="0"/>
      <name val="Arial1"/>
    </font>
    <font>
      <sz val="12"/>
      <color theme="1"/>
      <name val="Arial1"/>
    </font>
    <font>
      <sz val="26"/>
      <color theme="1"/>
      <name val="Verdana"/>
      <family val="2"/>
    </font>
    <font>
      <b/>
      <sz val="9"/>
      <color theme="1"/>
      <name val="Arial"/>
      <family val="2"/>
    </font>
    <font>
      <b/>
      <sz val="14"/>
      <color rgb="FFFFFF00"/>
      <name val="Calibri"/>
      <family val="2"/>
      <scheme val="minor"/>
    </font>
    <font>
      <b/>
      <sz val="48"/>
      <color rgb="FFFFFF00"/>
      <name val="Verdana"/>
      <family val="2"/>
    </font>
    <font>
      <b/>
      <sz val="33"/>
      <color theme="1"/>
      <name val="Verdana"/>
      <family val="2"/>
    </font>
    <font>
      <b/>
      <sz val="28"/>
      <color theme="0"/>
      <name val="Verdana"/>
      <family val="2"/>
    </font>
    <font>
      <sz val="32"/>
      <color theme="1"/>
      <name val="Verdana"/>
      <family val="2"/>
    </font>
    <font>
      <sz val="36"/>
      <color theme="1"/>
      <name val="Calibri"/>
      <family val="2"/>
      <scheme val="minor"/>
    </font>
    <font>
      <b/>
      <sz val="36"/>
      <color theme="1"/>
      <name val="Calibri"/>
      <family val="2"/>
      <scheme val="minor"/>
    </font>
    <font>
      <b/>
      <sz val="28"/>
      <color theme="2"/>
      <name val="Verdana"/>
      <family val="2"/>
    </font>
    <font>
      <b/>
      <sz val="28"/>
      <color indexed="62"/>
      <name val="Verdana"/>
      <family val="2"/>
    </font>
    <font>
      <sz val="28"/>
      <color theme="0"/>
      <name val="Calibri"/>
      <family val="2"/>
      <scheme val="minor"/>
    </font>
    <font>
      <b/>
      <sz val="36"/>
      <color rgb="FF0070C0"/>
      <name val="Verdana"/>
      <family val="2"/>
    </font>
    <font>
      <sz val="11"/>
      <color theme="0"/>
      <name val="Verdana"/>
      <family val="2"/>
    </font>
    <font>
      <b/>
      <sz val="16"/>
      <color theme="1"/>
      <name val="Calibri"/>
      <family val="2"/>
      <scheme val="minor"/>
    </font>
    <font>
      <b/>
      <sz val="12"/>
      <color rgb="FFFFFF00"/>
      <name val="Calibri"/>
      <family val="2"/>
      <scheme val="minor"/>
    </font>
    <font>
      <b/>
      <sz val="22"/>
      <color theme="1"/>
      <name val="Calibri"/>
      <family val="2"/>
      <scheme val="minor"/>
    </font>
    <font>
      <b/>
      <sz val="11"/>
      <color rgb="FFFFFF00"/>
      <name val="Calibri"/>
      <family val="2"/>
      <scheme val="minor"/>
    </font>
    <font>
      <sz val="16"/>
      <color indexed="8"/>
      <name val="Calibri"/>
      <family val="2"/>
      <scheme val="minor"/>
    </font>
    <font>
      <sz val="14.5"/>
      <color indexed="8"/>
      <name val="Calibri"/>
      <family val="2"/>
      <scheme val="minor"/>
    </font>
    <font>
      <b/>
      <sz val="24"/>
      <name val="Calibri"/>
      <family val="2"/>
      <scheme val="minor"/>
    </font>
    <font>
      <b/>
      <sz val="19"/>
      <color theme="0"/>
      <name val="Verdana"/>
      <family val="2"/>
    </font>
    <font>
      <b/>
      <sz val="19"/>
      <color rgb="FFFFFF00"/>
      <name val="Verdana"/>
      <family val="2"/>
    </font>
    <font>
      <sz val="26"/>
      <color indexed="8"/>
      <name val="Calibri"/>
      <family val="2"/>
      <scheme val="minor"/>
    </font>
    <font>
      <b/>
      <sz val="24"/>
      <color rgb="FFFFFF00"/>
      <name val="Calibri"/>
      <family val="2"/>
      <scheme val="minor"/>
    </font>
    <font>
      <b/>
      <sz val="20"/>
      <color indexed="8"/>
      <name val="Calibri"/>
      <family val="2"/>
      <scheme val="minor"/>
    </font>
    <font>
      <b/>
      <sz val="26"/>
      <name val="Arial"/>
      <family val="2"/>
    </font>
    <font>
      <sz val="11"/>
      <name val="Arial"/>
      <family val="2"/>
    </font>
    <font>
      <sz val="12"/>
      <name val="Arial"/>
      <family val="2"/>
    </font>
    <font>
      <b/>
      <sz val="12"/>
      <color indexed="63"/>
      <name val="Arial"/>
      <family val="2"/>
    </font>
    <font>
      <b/>
      <sz val="16"/>
      <name val="Arial"/>
      <family val="2"/>
    </font>
    <font>
      <sz val="12"/>
      <color indexed="63"/>
      <name val="Arial"/>
      <family val="2"/>
    </font>
    <font>
      <sz val="48"/>
      <color theme="1"/>
      <name val="Wingdings"/>
      <charset val="2"/>
    </font>
    <font>
      <sz val="14"/>
      <color rgb="FF0070C0"/>
      <name val="Calibri"/>
      <family val="2"/>
      <scheme val="minor"/>
    </font>
    <font>
      <b/>
      <sz val="12"/>
      <color rgb="FF0070C0"/>
      <name val="Calibri"/>
      <family val="2"/>
      <scheme val="minor"/>
    </font>
    <font>
      <sz val="11"/>
      <color rgb="FF0070C0"/>
      <name val="Calibri"/>
      <family val="2"/>
      <scheme val="minor"/>
    </font>
    <font>
      <sz val="12"/>
      <color rgb="FF0070C0"/>
      <name val="Calibri"/>
      <family val="2"/>
      <scheme val="minor"/>
    </font>
    <font>
      <b/>
      <sz val="48"/>
      <color theme="1"/>
      <name val="Wingdings"/>
      <charset val="2"/>
    </font>
    <font>
      <b/>
      <sz val="10"/>
      <color theme="1"/>
      <name val="Calibri"/>
      <family val="2"/>
      <scheme val="minor"/>
    </font>
    <font>
      <b/>
      <sz val="8"/>
      <color theme="1"/>
      <name val="Calibri"/>
      <family val="2"/>
      <scheme val="minor"/>
    </font>
    <font>
      <b/>
      <sz val="11"/>
      <color rgb="FF0070C0"/>
      <name val="Calibri"/>
      <family val="2"/>
      <scheme val="minor"/>
    </font>
    <font>
      <b/>
      <sz val="8"/>
      <color rgb="FF0070C0"/>
      <name val="Calibri"/>
      <family val="2"/>
      <scheme val="minor"/>
    </font>
    <font>
      <b/>
      <sz val="14"/>
      <color rgb="FF0070C0"/>
      <name val="Calibri"/>
      <family val="2"/>
      <scheme val="minor"/>
    </font>
    <font>
      <sz val="12"/>
      <color theme="0"/>
      <name val="Calibri"/>
      <family val="2"/>
      <scheme val="minor"/>
    </font>
    <font>
      <b/>
      <sz val="20"/>
      <color rgb="FFFF0000"/>
      <name val="Calibri"/>
      <family val="2"/>
      <scheme val="minor"/>
    </font>
    <font>
      <b/>
      <sz val="11"/>
      <color rgb="FFFF0000"/>
      <name val="Calibri"/>
      <family val="2"/>
      <scheme val="minor"/>
    </font>
    <font>
      <b/>
      <sz val="32"/>
      <color theme="1"/>
      <name val="Calibri"/>
      <family val="2"/>
      <scheme val="minor"/>
    </font>
    <font>
      <b/>
      <u/>
      <sz val="36"/>
      <color theme="1"/>
      <name val="Calibri"/>
      <family val="2"/>
      <scheme val="minor"/>
    </font>
    <font>
      <b/>
      <u/>
      <sz val="42"/>
      <color theme="1"/>
      <name val="Calibri"/>
      <family val="2"/>
      <scheme val="minor"/>
    </font>
    <font>
      <b/>
      <u/>
      <sz val="40"/>
      <color theme="1"/>
      <name val="Calibri"/>
      <family val="2"/>
      <scheme val="minor"/>
    </font>
    <font>
      <sz val="32"/>
      <color theme="1"/>
      <name val="Calibri"/>
      <family val="2"/>
      <scheme val="minor"/>
    </font>
    <font>
      <sz val="120"/>
      <color theme="1"/>
      <name val="Wingdings"/>
      <charset val="2"/>
    </font>
    <font>
      <b/>
      <sz val="28"/>
      <color rgb="FFFFFF00"/>
      <name val="Calibri"/>
      <family val="2"/>
      <scheme val="minor"/>
    </font>
    <font>
      <b/>
      <sz val="36"/>
      <color indexed="8"/>
      <name val="Arial"/>
      <family val="2"/>
    </font>
    <font>
      <sz val="26"/>
      <name val="Verdana"/>
      <family val="2"/>
    </font>
    <font>
      <b/>
      <sz val="12"/>
      <color rgb="FFFFFF00"/>
      <name val="Arial"/>
      <family val="2"/>
    </font>
    <font>
      <b/>
      <sz val="28"/>
      <color theme="1"/>
      <name val="Calibri"/>
      <family val="2"/>
    </font>
    <font>
      <b/>
      <sz val="22"/>
      <color indexed="81"/>
      <name val="Calibri"/>
      <family val="2"/>
      <scheme val="minor"/>
    </font>
    <font>
      <sz val="22"/>
      <color indexed="81"/>
      <name val="Calibri"/>
      <family val="2"/>
      <scheme val="minor"/>
    </font>
    <font>
      <b/>
      <sz val="22"/>
      <color indexed="10"/>
      <name val="Calibri"/>
      <family val="2"/>
      <scheme val="minor"/>
    </font>
    <font>
      <b/>
      <sz val="24"/>
      <color theme="1"/>
      <name val="Calibri"/>
      <family val="2"/>
      <scheme val="minor"/>
    </font>
    <font>
      <b/>
      <sz val="28"/>
      <color indexed="8"/>
      <name val="Calibri"/>
      <family val="2"/>
      <scheme val="minor"/>
    </font>
    <font>
      <b/>
      <sz val="100"/>
      <color theme="1"/>
      <name val="Wingdings"/>
      <charset val="2"/>
    </font>
    <font>
      <b/>
      <sz val="24"/>
      <color theme="1"/>
      <name val="Calibri"/>
      <family val="2"/>
    </font>
    <font>
      <sz val="22"/>
      <color rgb="FFFFFF00"/>
      <name val="Calibri"/>
      <family val="2"/>
      <scheme val="minor"/>
    </font>
    <font>
      <sz val="22"/>
      <color theme="1"/>
      <name val="Calibri"/>
      <family val="2"/>
      <scheme val="minor"/>
    </font>
    <font>
      <sz val="20"/>
      <color rgb="FFFFFF00"/>
      <name val="Calibri"/>
      <family val="2"/>
      <scheme val="minor"/>
    </font>
    <font>
      <b/>
      <sz val="72"/>
      <color theme="1"/>
      <name val="Wingdings"/>
      <charset val="2"/>
    </font>
    <font>
      <sz val="12"/>
      <color rgb="FFFFFF00"/>
      <name val="Calibri"/>
      <family val="2"/>
      <scheme val="minor"/>
    </font>
    <font>
      <b/>
      <sz val="26"/>
      <color theme="1"/>
      <name val="Calibri"/>
      <family val="2"/>
      <scheme val="minor"/>
    </font>
    <font>
      <b/>
      <sz val="28"/>
      <color theme="1"/>
      <name val="Calibri"/>
      <family val="2"/>
      <scheme val="minor"/>
    </font>
    <font>
      <sz val="18"/>
      <color theme="0"/>
      <name val="Calibri"/>
      <family val="2"/>
      <scheme val="minor"/>
    </font>
    <font>
      <sz val="26"/>
      <color rgb="FFFFFF00"/>
      <name val="Calibri"/>
      <family val="2"/>
      <scheme val="minor"/>
    </font>
    <font>
      <sz val="26"/>
      <color theme="1"/>
      <name val="Calibri"/>
      <family val="2"/>
      <scheme val="minor"/>
    </font>
    <font>
      <b/>
      <sz val="24"/>
      <color theme="1"/>
      <name val="Arial"/>
      <family val="2"/>
    </font>
    <font>
      <b/>
      <sz val="26"/>
      <color theme="1"/>
      <name val="Arial"/>
      <family val="2"/>
    </font>
    <font>
      <sz val="16"/>
      <color rgb="FFFFFF00"/>
      <name val="Verdana"/>
      <family val="2"/>
    </font>
    <font>
      <b/>
      <sz val="36"/>
      <color theme="0"/>
      <name val="Verdana"/>
      <family val="2"/>
    </font>
    <font>
      <b/>
      <sz val="26"/>
      <color theme="0"/>
      <name val="Verdana"/>
      <family val="2"/>
    </font>
    <font>
      <sz val="9"/>
      <color rgb="FFFFFF00"/>
      <name val="Calibri"/>
      <family val="2"/>
      <scheme val="minor"/>
    </font>
    <font>
      <b/>
      <sz val="12"/>
      <color theme="0"/>
      <name val="Calibri"/>
      <family val="2"/>
      <scheme val="minor"/>
    </font>
    <font>
      <b/>
      <sz val="9"/>
      <color rgb="FFFFFF00"/>
      <name val="Verdana"/>
      <family val="2"/>
    </font>
    <font>
      <b/>
      <sz val="36"/>
      <color theme="0"/>
      <name val="Calibri"/>
      <family val="2"/>
      <scheme val="minor"/>
    </font>
    <font>
      <b/>
      <sz val="10"/>
      <color rgb="FFFFFF00"/>
      <name val="Calibri"/>
      <family val="2"/>
      <scheme val="minor"/>
    </font>
    <font>
      <sz val="10"/>
      <color theme="1"/>
      <name val="Calibri"/>
      <family val="2"/>
      <scheme val="minor"/>
    </font>
    <font>
      <sz val="24"/>
      <color rgb="FFFFFF00"/>
      <name val="Calibri"/>
      <family val="2"/>
      <scheme val="minor"/>
    </font>
    <font>
      <sz val="16"/>
      <color theme="0"/>
      <name val="Calibri"/>
      <family val="2"/>
      <scheme val="minor"/>
    </font>
    <font>
      <b/>
      <sz val="48"/>
      <color theme="1"/>
      <name val="Calibri"/>
      <family val="2"/>
      <scheme val="minor"/>
    </font>
    <font>
      <b/>
      <sz val="28"/>
      <color rgb="FFFFFF00"/>
      <name val="Calibri"/>
      <family val="2"/>
    </font>
    <font>
      <b/>
      <sz val="36"/>
      <color rgb="FFFFFF00"/>
      <name val="Calibri"/>
      <family val="2"/>
      <scheme val="minor"/>
    </font>
    <font>
      <b/>
      <sz val="36"/>
      <color theme="1"/>
      <name val="Calibri"/>
      <family val="2"/>
    </font>
    <font>
      <b/>
      <sz val="20"/>
      <color rgb="FFFFFF00"/>
      <name val="Calibri"/>
      <family val="2"/>
      <scheme val="minor"/>
    </font>
    <font>
      <b/>
      <sz val="48"/>
      <color theme="1"/>
      <name val="Calibri"/>
      <family val="2"/>
    </font>
    <font>
      <sz val="24"/>
      <color theme="1"/>
      <name val="Calibri"/>
      <family val="2"/>
      <scheme val="minor"/>
    </font>
    <font>
      <sz val="20"/>
      <color theme="0"/>
      <name val="Calibri"/>
      <family val="2"/>
      <scheme val="minor"/>
    </font>
    <font>
      <b/>
      <sz val="20"/>
      <color theme="0"/>
      <name val="Calibri"/>
      <family val="2"/>
      <scheme val="minor"/>
    </font>
    <font>
      <b/>
      <sz val="48"/>
      <color theme="0"/>
      <name val="Calibri"/>
      <family val="2"/>
      <scheme val="minor"/>
    </font>
    <font>
      <b/>
      <sz val="26"/>
      <color rgb="FFFFFF00"/>
      <name val="Calibri"/>
      <family val="2"/>
      <scheme val="minor"/>
    </font>
    <font>
      <b/>
      <sz val="48"/>
      <color rgb="FFFFFF00"/>
      <name val="Calibri"/>
      <family val="2"/>
      <scheme val="minor"/>
    </font>
    <font>
      <b/>
      <sz val="60"/>
      <color rgb="FFFFFF00"/>
      <name val="Calibri"/>
      <family val="2"/>
      <scheme val="minor"/>
    </font>
    <font>
      <b/>
      <sz val="48"/>
      <color rgb="FFFFFF00"/>
      <name val="Calibri"/>
      <family val="2"/>
    </font>
    <font>
      <b/>
      <sz val="15"/>
      <color theme="0"/>
      <name val="Calibri"/>
      <family val="2"/>
      <scheme val="minor"/>
    </font>
    <font>
      <b/>
      <sz val="36"/>
      <color theme="1"/>
      <name val="Arial"/>
      <family val="2"/>
    </font>
    <font>
      <b/>
      <sz val="55"/>
      <color rgb="FFFFFF00"/>
      <name val="Verdana"/>
      <family val="2"/>
    </font>
    <font>
      <sz val="14.5"/>
      <color theme="0"/>
      <name val="Calibri"/>
      <family val="2"/>
      <scheme val="minor"/>
    </font>
    <font>
      <sz val="24"/>
      <color rgb="FFFFFF00"/>
      <name val="Verdana"/>
      <family val="2"/>
    </font>
    <font>
      <b/>
      <sz val="36"/>
      <name val="Verdana"/>
      <family val="2"/>
    </font>
    <font>
      <sz val="10"/>
      <color theme="0"/>
      <name val="Verdana"/>
      <family val="2"/>
    </font>
    <font>
      <b/>
      <sz val="22"/>
      <color indexed="8"/>
      <name val="Calibri"/>
      <family val="2"/>
      <scheme val="minor"/>
    </font>
    <font>
      <b/>
      <sz val="18"/>
      <color indexed="8"/>
      <name val="Calibri"/>
      <family val="2"/>
      <scheme val="minor"/>
    </font>
    <font>
      <b/>
      <sz val="16"/>
      <color indexed="8"/>
      <name val="Calibri"/>
      <family val="2"/>
      <scheme val="minor"/>
    </font>
    <font>
      <b/>
      <sz val="34"/>
      <color theme="0"/>
      <name val="Calibri"/>
      <family val="2"/>
      <scheme val="minor"/>
    </font>
    <font>
      <b/>
      <sz val="90"/>
      <color theme="1"/>
      <name val="Wingdings"/>
      <charset val="2"/>
    </font>
    <font>
      <b/>
      <sz val="48"/>
      <color indexed="8"/>
      <name val="Calibri"/>
      <family val="2"/>
      <scheme val="minor"/>
    </font>
    <font>
      <b/>
      <sz val="36"/>
      <color theme="0"/>
      <name val="Arial"/>
      <family val="2"/>
    </font>
    <font>
      <b/>
      <sz val="35"/>
      <color theme="0"/>
      <name val="Calibri"/>
      <family val="2"/>
      <scheme val="minor"/>
    </font>
    <font>
      <b/>
      <sz val="35"/>
      <color theme="0"/>
      <name val="Calibri"/>
      <family val="2"/>
    </font>
    <font>
      <b/>
      <sz val="36"/>
      <color indexed="8"/>
      <name val="Calibri"/>
      <family val="2"/>
      <scheme val="minor"/>
    </font>
    <font>
      <sz val="12"/>
      <color indexed="8"/>
      <name val="Calibri"/>
      <family val="2"/>
      <scheme val="minor"/>
    </font>
    <font>
      <b/>
      <sz val="16"/>
      <color rgb="FF0070C0"/>
      <name val="Calibri"/>
      <family val="2"/>
      <scheme val="minor"/>
    </font>
    <font>
      <b/>
      <sz val="55"/>
      <color rgb="FFFFFF00"/>
      <name val="Calibri"/>
      <family val="2"/>
      <scheme val="minor"/>
    </font>
    <font>
      <b/>
      <sz val="40"/>
      <color theme="1"/>
      <name val="Calibri"/>
      <family val="2"/>
      <scheme val="minor"/>
    </font>
    <font>
      <b/>
      <sz val="26"/>
      <name val="Calibri"/>
      <family val="2"/>
      <scheme val="minor"/>
    </font>
    <font>
      <b/>
      <sz val="16"/>
      <name val="Calibri"/>
      <family val="2"/>
      <scheme val="minor"/>
    </font>
    <font>
      <b/>
      <sz val="18"/>
      <name val="Calibri"/>
      <family val="2"/>
      <scheme val="minor"/>
    </font>
    <font>
      <sz val="16"/>
      <name val="Calibri"/>
      <family val="2"/>
      <scheme val="minor"/>
    </font>
    <font>
      <sz val="20"/>
      <name val="Calibri"/>
      <family val="2"/>
      <scheme val="minor"/>
    </font>
    <font>
      <b/>
      <sz val="20"/>
      <color indexed="81"/>
      <name val="Calibri"/>
      <family val="2"/>
      <scheme val="minor"/>
    </font>
    <font>
      <sz val="18"/>
      <color rgb="FF000000"/>
      <name val="Calibri"/>
      <family val="2"/>
      <scheme val="minor"/>
    </font>
    <font>
      <sz val="72"/>
      <color theme="1"/>
      <name val="Calibri"/>
      <family val="2"/>
      <scheme val="minor"/>
    </font>
    <font>
      <u/>
      <sz val="16"/>
      <color theme="1"/>
      <name val="Calibri"/>
      <family val="2"/>
      <scheme val="minor"/>
    </font>
    <font>
      <b/>
      <sz val="17"/>
      <color indexed="8"/>
      <name val="Calibri"/>
      <family val="2"/>
      <scheme val="minor"/>
    </font>
    <font>
      <b/>
      <sz val="33"/>
      <color theme="0"/>
      <name val="Calibri"/>
      <family val="2"/>
      <scheme val="minor"/>
    </font>
    <font>
      <b/>
      <sz val="33"/>
      <color theme="0"/>
      <name val="Calibri"/>
      <family val="2"/>
    </font>
    <font>
      <b/>
      <sz val="45"/>
      <color rgb="FFFFFF00"/>
      <name val="Calibri"/>
      <family val="2"/>
      <scheme val="minor"/>
    </font>
    <font>
      <b/>
      <i/>
      <sz val="14"/>
      <color rgb="FF0070C0"/>
      <name val="Calibri"/>
      <family val="2"/>
      <scheme val="minor"/>
    </font>
    <font>
      <sz val="11"/>
      <color rgb="FF0070C0"/>
      <name val="Verdana"/>
      <family val="2"/>
    </font>
    <font>
      <sz val="22"/>
      <color rgb="FFFFFF00"/>
      <name val="Verdana"/>
      <family val="2"/>
    </font>
    <font>
      <sz val="50"/>
      <color theme="1"/>
      <name val="Wingdings"/>
      <charset val="2"/>
    </font>
    <font>
      <b/>
      <sz val="9"/>
      <name val="Verdana"/>
      <family val="2"/>
    </font>
    <font>
      <sz val="10"/>
      <color rgb="FFFFFF00"/>
      <name val="Arial1"/>
    </font>
    <font>
      <sz val="8"/>
      <color theme="1"/>
      <name val="Calibri"/>
      <family val="2"/>
      <scheme val="minor"/>
    </font>
    <font>
      <b/>
      <sz val="60"/>
      <color theme="1"/>
      <name val="Calibri"/>
      <family val="2"/>
      <scheme val="minor"/>
    </font>
    <font>
      <b/>
      <sz val="18"/>
      <color rgb="FFFF0000"/>
      <name val="Calibri"/>
      <family val="2"/>
      <scheme val="minor"/>
    </font>
    <font>
      <b/>
      <sz val="16"/>
      <color indexed="81"/>
      <name val="Tahoma"/>
      <family val="2"/>
    </font>
    <font>
      <sz val="16"/>
      <color indexed="81"/>
      <name val="Tahoma"/>
      <family val="2"/>
    </font>
    <font>
      <sz val="13"/>
      <color rgb="FFFFFF00"/>
      <name val="Calibri"/>
      <family val="2"/>
      <scheme val="minor"/>
    </font>
    <font>
      <b/>
      <sz val="13"/>
      <color theme="0"/>
      <name val="Calibri"/>
      <family val="2"/>
      <scheme val="minor"/>
    </font>
    <font>
      <sz val="24"/>
      <color theme="0"/>
      <name val="Calibri"/>
      <family val="2"/>
      <scheme val="minor"/>
    </font>
    <font>
      <b/>
      <sz val="22"/>
      <color theme="1"/>
      <name val="Calibri"/>
      <family val="2"/>
    </font>
    <font>
      <b/>
      <sz val="20"/>
      <color rgb="FF000000"/>
      <name val="Calibri"/>
      <family val="2"/>
      <scheme val="minor"/>
    </font>
    <font>
      <b/>
      <sz val="26"/>
      <color rgb="FFFF0000"/>
      <name val="Calibri"/>
      <family val="2"/>
      <scheme val="minor"/>
    </font>
    <font>
      <b/>
      <sz val="18"/>
      <color rgb="FFFFFF00"/>
      <name val="Arial1"/>
    </font>
    <font>
      <b/>
      <sz val="72"/>
      <color theme="1"/>
      <name val="Calibri"/>
      <family val="2"/>
      <scheme val="minor"/>
    </font>
    <font>
      <b/>
      <sz val="12"/>
      <color rgb="FF0070C0"/>
      <name val="Verdana"/>
      <family val="2"/>
    </font>
    <font>
      <sz val="14"/>
      <color rgb="FF000000"/>
      <name val="Calibri"/>
      <family val="2"/>
      <scheme val="minor"/>
    </font>
    <font>
      <b/>
      <sz val="18"/>
      <color rgb="FF000000"/>
      <name val="Calibri"/>
      <family val="2"/>
      <scheme val="minor"/>
    </font>
    <font>
      <b/>
      <sz val="22"/>
      <color rgb="FF000000"/>
      <name val="Calibri"/>
      <family val="2"/>
      <scheme val="minor"/>
    </font>
    <font>
      <sz val="20"/>
      <color rgb="FF000000"/>
      <name val="Calibri"/>
      <family val="2"/>
      <scheme val="minor"/>
    </font>
    <font>
      <b/>
      <sz val="9"/>
      <color theme="1"/>
      <name val="Calibri"/>
      <family val="2"/>
      <scheme val="minor"/>
    </font>
    <font>
      <b/>
      <sz val="50"/>
      <color theme="1"/>
      <name val="Calibri"/>
      <family val="2"/>
      <scheme val="minor"/>
    </font>
    <font>
      <b/>
      <sz val="28"/>
      <color rgb="FFFFFF00"/>
      <name val="Verdana"/>
      <family val="2"/>
    </font>
    <font>
      <b/>
      <sz val="24"/>
      <color rgb="FFFFFF00"/>
      <name val="Verdana"/>
      <family val="2"/>
    </font>
    <font>
      <b/>
      <sz val="90"/>
      <color rgb="FFFFFF00"/>
      <name val="Calibri"/>
      <family val="2"/>
      <scheme val="minor"/>
    </font>
    <font>
      <sz val="72"/>
      <color theme="0"/>
      <name val="Impact"/>
      <family val="2"/>
    </font>
    <font>
      <sz val="72"/>
      <color theme="1"/>
      <name val="Impact"/>
      <family val="2"/>
    </font>
    <font>
      <b/>
      <sz val="40"/>
      <color theme="0"/>
      <name val="Verdana"/>
      <family val="2"/>
    </font>
    <font>
      <sz val="9"/>
      <color theme="1"/>
      <name val="Calibri"/>
      <family val="2"/>
      <scheme val="minor"/>
    </font>
    <font>
      <b/>
      <sz val="9"/>
      <color rgb="FFFF0000"/>
      <name val="Calibri"/>
      <family val="2"/>
      <scheme val="minor"/>
    </font>
  </fonts>
  <fills count="49">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02060"/>
        <bgColor indexed="64"/>
      </patternFill>
    </fill>
    <fill>
      <patternFill patternType="solid">
        <fgColor rgb="FF0070C0"/>
        <bgColor indexed="64"/>
      </patternFill>
    </fill>
    <fill>
      <patternFill patternType="solid">
        <fgColor theme="1"/>
        <bgColor indexed="64"/>
      </patternFill>
    </fill>
    <fill>
      <patternFill patternType="solid">
        <fgColor theme="0" tint="-0.49998474074526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FFCC"/>
      </patternFill>
    </fill>
    <fill>
      <patternFill patternType="solid">
        <fgColor theme="4" tint="0.7999816888943144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0000"/>
        <bgColor indexed="64"/>
      </patternFill>
    </fill>
    <fill>
      <patternFill patternType="solid">
        <fgColor theme="3" tint="0.39997558519241921"/>
        <bgColor indexed="64"/>
      </patternFill>
    </fill>
    <fill>
      <patternFill patternType="solid">
        <fgColor rgb="FFF2F2F2"/>
      </patternFill>
    </fill>
    <fill>
      <gradientFill type="path">
        <stop position="0">
          <color theme="0"/>
        </stop>
        <stop position="1">
          <color theme="9" tint="-0.25098422193060094"/>
        </stop>
      </gradientFill>
    </fill>
    <fill>
      <gradientFill type="path">
        <stop position="0">
          <color theme="0"/>
        </stop>
        <stop position="1">
          <color rgb="FF0070C0"/>
        </stop>
      </gradientFill>
    </fill>
    <fill>
      <gradientFill type="path">
        <stop position="0">
          <color theme="0"/>
        </stop>
        <stop position="1">
          <color rgb="FFFFFF00"/>
        </stop>
      </gradientFill>
    </fill>
    <fill>
      <gradientFill type="path">
        <stop position="0">
          <color theme="0"/>
        </stop>
        <stop position="1">
          <color rgb="FFFF0000"/>
        </stop>
      </gradientFill>
    </fill>
    <fill>
      <gradientFill type="path">
        <stop position="0">
          <color theme="0"/>
        </stop>
        <stop position="1">
          <color rgb="FF7030A0"/>
        </stop>
      </gradientFill>
    </fill>
    <fill>
      <gradientFill type="path">
        <stop position="0">
          <color theme="0"/>
        </stop>
        <stop position="1">
          <color theme="6" tint="-0.25098422193060094"/>
        </stop>
      </gradientFill>
    </fill>
    <fill>
      <gradientFill type="path">
        <stop position="0">
          <color theme="0"/>
        </stop>
        <stop position="1">
          <color rgb="FFFFC000"/>
        </stop>
      </gradientFill>
    </fill>
    <fill>
      <patternFill patternType="solid">
        <fgColor theme="0" tint="-0.249977111117893"/>
        <bgColor indexed="64"/>
      </patternFill>
    </fill>
    <fill>
      <patternFill patternType="solid">
        <fgColor theme="3" tint="-0.249977111117893"/>
        <bgColor indexed="64"/>
      </patternFill>
    </fill>
    <fill>
      <patternFill patternType="solid">
        <fgColor theme="7" tint="0.39997558519241921"/>
        <bgColor indexed="64"/>
      </patternFill>
    </fill>
    <fill>
      <patternFill patternType="solid">
        <fgColor rgb="FF00B0F0"/>
        <bgColor indexed="64"/>
      </patternFill>
    </fill>
    <fill>
      <patternFill patternType="solid">
        <fgColor theme="3"/>
        <bgColor indexed="64"/>
      </patternFill>
    </fill>
    <fill>
      <patternFill patternType="solid">
        <fgColor rgb="FFC0C0C0"/>
        <bgColor indexed="64"/>
      </patternFill>
    </fill>
    <fill>
      <patternFill patternType="solid">
        <fgColor indexed="9"/>
        <bgColor indexed="64"/>
      </patternFill>
    </fill>
    <fill>
      <patternFill patternType="solid">
        <fgColor theme="4" tint="0.59999389629810485"/>
        <bgColor indexed="64"/>
      </patternFill>
    </fill>
    <fill>
      <patternFill patternType="solid">
        <fgColor rgb="FF002060"/>
        <bgColor rgb="FFE6E6E6"/>
      </patternFill>
    </fill>
    <fill>
      <patternFill patternType="solid">
        <fgColor rgb="FF002060"/>
        <bgColor rgb="FFDDDDDD"/>
      </patternFill>
    </fill>
    <fill>
      <patternFill patternType="solid">
        <fgColor theme="5"/>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1" tint="0.249977111117893"/>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7" tint="-0.249977111117893"/>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medium">
        <color indexed="64"/>
      </top>
      <bottom/>
      <diagonal/>
    </border>
    <border>
      <left/>
      <right/>
      <top style="medium">
        <color indexed="64"/>
      </top>
      <bottom style="medium">
        <color indexed="64"/>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thin">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diagonal/>
    </border>
    <border>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theme="0"/>
      </top>
      <bottom style="medium">
        <color theme="0"/>
      </bottom>
      <diagonal/>
    </border>
    <border>
      <left style="medium">
        <color indexed="64"/>
      </left>
      <right style="medium">
        <color indexed="64"/>
      </right>
      <top style="medium">
        <color theme="0"/>
      </top>
      <bottom style="medium">
        <color indexed="64"/>
      </bottom>
      <diagonal/>
    </border>
    <border>
      <left style="medium">
        <color indexed="64"/>
      </left>
      <right style="medium">
        <color indexed="64"/>
      </right>
      <top/>
      <bottom style="medium">
        <color theme="0"/>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9">
    <xf numFmtId="0" fontId="0" fillId="0" borderId="0"/>
    <xf numFmtId="44" fontId="8" fillId="0" borderId="0" applyFont="0" applyFill="0" applyBorder="0" applyAlignment="0" applyProtection="0"/>
    <xf numFmtId="9" fontId="8" fillId="0" borderId="0" applyFont="0" applyFill="0" applyBorder="0" applyAlignment="0" applyProtection="0"/>
    <xf numFmtId="169" fontId="8" fillId="0" borderId="0" applyFont="0" applyFill="0" applyBorder="0" applyAlignment="0" applyProtection="0"/>
    <xf numFmtId="0" fontId="25" fillId="12" borderId="47" applyNumberFormat="0" applyFont="0" applyAlignment="0" applyProtection="0"/>
    <xf numFmtId="0" fontId="50" fillId="21" borderId="60" applyNumberFormat="0" applyAlignment="0" applyProtection="0"/>
    <xf numFmtId="0" fontId="51" fillId="21" borderId="59" applyNumberFormat="0" applyAlignment="0" applyProtection="0"/>
    <xf numFmtId="0" fontId="94" fillId="0" borderId="0"/>
    <xf numFmtId="43" fontId="8" fillId="0" borderId="0" applyFont="0" applyFill="0" applyBorder="0" applyAlignment="0" applyProtection="0"/>
  </cellStyleXfs>
  <cellXfs count="2100">
    <xf numFmtId="0" fontId="0" fillId="0" borderId="0" xfId="0"/>
    <xf numFmtId="0" fontId="2" fillId="2" borderId="0" xfId="0" applyFont="1" applyFill="1"/>
    <xf numFmtId="0" fontId="5" fillId="2" borderId="1" xfId="0" applyFont="1" applyFill="1" applyBorder="1" applyAlignment="1">
      <alignment horizontal="right" vertical="center"/>
    </xf>
    <xf numFmtId="8" fontId="2" fillId="2" borderId="1" xfId="0" applyNumberFormat="1" applyFont="1" applyFill="1" applyBorder="1" applyAlignment="1">
      <alignment vertical="center" shrinkToFit="1"/>
    </xf>
    <xf numFmtId="0" fontId="1" fillId="2" borderId="1" xfId="0" applyFont="1" applyFill="1" applyBorder="1" applyAlignment="1">
      <alignment horizontal="right" vertical="center"/>
    </xf>
    <xf numFmtId="8" fontId="1" fillId="2" borderId="1" xfId="0" applyNumberFormat="1" applyFont="1" applyFill="1" applyBorder="1" applyAlignment="1">
      <alignment vertical="center" shrinkToFit="1"/>
    </xf>
    <xf numFmtId="1" fontId="2" fillId="2" borderId="1" xfId="0" applyNumberFormat="1" applyFont="1" applyFill="1" applyBorder="1"/>
    <xf numFmtId="1" fontId="2" fillId="2" borderId="2" xfId="0" applyNumberFormat="1" applyFont="1" applyFill="1" applyBorder="1"/>
    <xf numFmtId="0" fontId="3" fillId="2" borderId="0" xfId="0" applyFont="1" applyFill="1"/>
    <xf numFmtId="0" fontId="5" fillId="6" borderId="0" xfId="0" applyFont="1" applyFill="1" applyAlignment="1">
      <alignment vertical="center"/>
    </xf>
    <xf numFmtId="0" fontId="2" fillId="6" borderId="0" xfId="0" applyFont="1" applyFill="1"/>
    <xf numFmtId="0" fontId="10" fillId="2" borderId="0" xfId="0" applyFont="1" applyFill="1" applyProtection="1">
      <protection locked="0"/>
    </xf>
    <xf numFmtId="0" fontId="10" fillId="2" borderId="0" xfId="0" applyFont="1" applyFill="1" applyBorder="1" applyProtection="1">
      <protection locked="0"/>
    </xf>
    <xf numFmtId="0" fontId="0" fillId="2" borderId="0" xfId="0" applyFill="1"/>
    <xf numFmtId="0" fontId="2" fillId="8" borderId="0" xfId="0" applyFont="1" applyFill="1"/>
    <xf numFmtId="0" fontId="2" fillId="9" borderId="0" xfId="0" applyFont="1" applyFill="1"/>
    <xf numFmtId="0" fontId="3" fillId="9" borderId="0" xfId="0" applyFont="1" applyFill="1"/>
    <xf numFmtId="44" fontId="2" fillId="2" borderId="1" xfId="0" applyNumberFormat="1" applyFont="1" applyFill="1" applyBorder="1" applyAlignment="1">
      <alignment vertical="center" shrinkToFit="1"/>
    </xf>
    <xf numFmtId="0" fontId="2" fillId="9" borderId="0" xfId="0" applyFont="1" applyFill="1" applyAlignment="1">
      <alignment vertical="center"/>
    </xf>
    <xf numFmtId="0" fontId="2" fillId="3" borderId="0" xfId="0" applyFont="1" applyFill="1" applyAlignment="1">
      <alignment vertical="center"/>
    </xf>
    <xf numFmtId="0" fontId="15" fillId="0" borderId="0" xfId="0" applyFont="1"/>
    <xf numFmtId="0" fontId="15" fillId="0" borderId="0" xfId="0" applyFont="1" applyBorder="1"/>
    <xf numFmtId="49" fontId="1" fillId="8" borderId="1" xfId="0" applyNumberFormat="1" applyFont="1" applyFill="1" applyBorder="1" applyAlignment="1">
      <alignment horizontal="center" vertical="center"/>
    </xf>
    <xf numFmtId="0" fontId="2" fillId="2" borderId="1" xfId="0" applyNumberFormat="1" applyFont="1" applyFill="1" applyBorder="1"/>
    <xf numFmtId="0" fontId="7" fillId="0" borderId="0" xfId="0" applyFont="1"/>
    <xf numFmtId="0" fontId="17" fillId="2" borderId="0" xfId="0" applyFont="1" applyFill="1"/>
    <xf numFmtId="0" fontId="17" fillId="2" borderId="0" xfId="0" applyFont="1" applyFill="1" applyAlignment="1">
      <alignment horizontal="center"/>
    </xf>
    <xf numFmtId="0" fontId="17" fillId="2" borderId="0" xfId="0" applyFont="1" applyFill="1" applyAlignment="1">
      <alignment horizontal="center" vertical="center"/>
    </xf>
    <xf numFmtId="0" fontId="0" fillId="0" borderId="0" xfId="0"/>
    <xf numFmtId="0" fontId="17" fillId="2" borderId="0" xfId="0" applyFont="1" applyFill="1" applyAlignment="1">
      <alignment vertical="center"/>
    </xf>
    <xf numFmtId="0" fontId="6" fillId="6" borderId="12" xfId="0" applyFont="1" applyFill="1" applyBorder="1" applyAlignment="1">
      <alignment vertical="center"/>
    </xf>
    <xf numFmtId="0" fontId="6" fillId="6" borderId="17" xfId="0" applyFont="1" applyFill="1" applyBorder="1" applyAlignment="1">
      <alignment vertical="center"/>
    </xf>
    <xf numFmtId="0" fontId="6" fillId="6" borderId="19" xfId="0" applyFont="1" applyFill="1" applyBorder="1" applyAlignment="1">
      <alignment vertical="center"/>
    </xf>
    <xf numFmtId="0" fontId="6" fillId="6" borderId="20" xfId="0" applyFont="1" applyFill="1" applyBorder="1" applyAlignment="1">
      <alignment vertical="center"/>
    </xf>
    <xf numFmtId="49" fontId="1" fillId="7" borderId="1" xfId="0" applyNumberFormat="1" applyFont="1" applyFill="1" applyBorder="1" applyAlignment="1">
      <alignment horizontal="center" vertical="center"/>
    </xf>
    <xf numFmtId="1" fontId="1" fillId="7" borderId="1" xfId="0" applyNumberFormat="1" applyFont="1" applyFill="1" applyBorder="1" applyAlignment="1">
      <alignment horizontal="center" vertical="center"/>
    </xf>
    <xf numFmtId="1" fontId="2" fillId="8" borderId="0" xfId="0" applyNumberFormat="1" applyFont="1" applyFill="1" applyBorder="1"/>
    <xf numFmtId="0" fontId="12" fillId="7" borderId="9" xfId="0" applyFont="1" applyFill="1" applyBorder="1" applyAlignment="1">
      <alignment horizontal="center" vertical="center"/>
    </xf>
    <xf numFmtId="0" fontId="15" fillId="8" borderId="0" xfId="0" applyFont="1" applyFill="1"/>
    <xf numFmtId="0" fontId="17" fillId="0" borderId="0" xfId="0" applyFont="1"/>
    <xf numFmtId="0" fontId="17" fillId="2" borderId="0" xfId="0" applyFont="1" applyFill="1" applyBorder="1" applyAlignment="1">
      <alignment vertical="center"/>
    </xf>
    <xf numFmtId="0" fontId="40" fillId="7" borderId="1" xfId="0" applyFont="1" applyFill="1" applyBorder="1" applyAlignment="1">
      <alignment horizontal="center" vertical="center"/>
    </xf>
    <xf numFmtId="0" fontId="30" fillId="0" borderId="0" xfId="0" applyFont="1" applyFill="1" applyBorder="1" applyAlignment="1" applyProtection="1">
      <alignment horizontal="left" vertical="center" wrapText="1"/>
      <protection locked="0"/>
    </xf>
    <xf numFmtId="0" fontId="10" fillId="0" borderId="0" xfId="0" applyFont="1" applyFill="1" applyProtection="1">
      <protection locked="0"/>
    </xf>
    <xf numFmtId="0" fontId="43" fillId="2" borderId="0" xfId="0" applyFont="1" applyFill="1" applyBorder="1" applyAlignment="1" applyProtection="1">
      <alignment horizontal="center" vertical="center" wrapText="1"/>
      <protection locked="0"/>
    </xf>
    <xf numFmtId="0" fontId="44" fillId="2" borderId="0" xfId="0" applyFont="1" applyFill="1" applyProtection="1">
      <protection locked="0"/>
    </xf>
    <xf numFmtId="0" fontId="38" fillId="2" borderId="0" xfId="0" applyFont="1" applyFill="1" applyBorder="1" applyAlignment="1">
      <alignment vertical="center"/>
    </xf>
    <xf numFmtId="0" fontId="10" fillId="2" borderId="0" xfId="0" applyFont="1" applyFill="1" applyBorder="1" applyAlignment="1" applyProtection="1">
      <alignment vertical="center"/>
      <protection locked="0"/>
    </xf>
    <xf numFmtId="8" fontId="10" fillId="2" borderId="0" xfId="0" applyNumberFormat="1" applyFont="1" applyFill="1" applyBorder="1" applyProtection="1">
      <protection locked="0"/>
    </xf>
    <xf numFmtId="9" fontId="10" fillId="2" borderId="0" xfId="0" applyNumberFormat="1" applyFont="1" applyFill="1" applyBorder="1" applyProtection="1">
      <protection locked="0"/>
    </xf>
    <xf numFmtId="0" fontId="46" fillId="2" borderId="0" xfId="0" applyFont="1" applyFill="1" applyBorder="1" applyProtection="1">
      <protection locked="0"/>
    </xf>
    <xf numFmtId="8" fontId="46" fillId="2" borderId="0" xfId="0" applyNumberFormat="1" applyFont="1" applyFill="1" applyBorder="1" applyProtection="1">
      <protection locked="0"/>
    </xf>
    <xf numFmtId="0" fontId="47" fillId="2" borderId="0" xfId="0" applyFont="1" applyFill="1" applyBorder="1" applyAlignment="1" applyProtection="1">
      <alignment vertical="center"/>
      <protection locked="0"/>
    </xf>
    <xf numFmtId="0" fontId="7" fillId="2" borderId="0" xfId="0" applyFont="1" applyFill="1" applyAlignment="1">
      <alignment horizontal="center"/>
    </xf>
    <xf numFmtId="0" fontId="10" fillId="2" borderId="0" xfId="0" applyFont="1" applyFill="1" applyBorder="1" applyAlignment="1" applyProtection="1">
      <alignment horizontal="right"/>
      <protection locked="0"/>
    </xf>
    <xf numFmtId="168" fontId="10" fillId="2" borderId="0" xfId="0" applyNumberFormat="1" applyFont="1" applyFill="1" applyBorder="1" applyAlignment="1" applyProtection="1">
      <alignment horizontal="center"/>
      <protection locked="0"/>
    </xf>
    <xf numFmtId="0" fontId="11" fillId="2" borderId="5" xfId="0" applyFont="1" applyFill="1" applyBorder="1" applyAlignment="1">
      <alignment horizontal="right"/>
    </xf>
    <xf numFmtId="10" fontId="5" fillId="7" borderId="15" xfId="0" applyNumberFormat="1" applyFont="1" applyFill="1" applyBorder="1"/>
    <xf numFmtId="0" fontId="4" fillId="2" borderId="7" xfId="0" applyFont="1" applyFill="1" applyBorder="1" applyAlignment="1">
      <alignment horizontal="right"/>
    </xf>
    <xf numFmtId="166" fontId="2" fillId="7" borderId="1" xfId="0" applyNumberFormat="1" applyFont="1" applyFill="1" applyBorder="1" applyAlignment="1">
      <alignment horizontal="center"/>
    </xf>
    <xf numFmtId="8" fontId="2" fillId="7" borderId="1" xfId="0" applyNumberFormat="1" applyFont="1" applyFill="1" applyBorder="1"/>
    <xf numFmtId="168" fontId="2" fillId="7" borderId="1" xfId="0" applyNumberFormat="1" applyFont="1" applyFill="1" applyBorder="1" applyAlignment="1">
      <alignment horizontal="center"/>
    </xf>
    <xf numFmtId="0" fontId="11" fillId="2" borderId="7" xfId="0" applyFont="1" applyFill="1" applyBorder="1" applyAlignment="1">
      <alignment horizontal="right"/>
    </xf>
    <xf numFmtId="0" fontId="11" fillId="2" borderId="48" xfId="0" applyFont="1" applyFill="1" applyBorder="1" applyAlignment="1">
      <alignment horizontal="right"/>
    </xf>
    <xf numFmtId="9" fontId="2" fillId="7" borderId="35" xfId="2" applyFont="1" applyFill="1" applyBorder="1"/>
    <xf numFmtId="0" fontId="20" fillId="0" borderId="0" xfId="0" applyFont="1" applyBorder="1"/>
    <xf numFmtId="0" fontId="49" fillId="0" borderId="0" xfId="0" applyFont="1" applyBorder="1"/>
    <xf numFmtId="0" fontId="34" fillId="0" borderId="0" xfId="0" applyFont="1" applyBorder="1"/>
    <xf numFmtId="0" fontId="34" fillId="0" borderId="0" xfId="0" applyFont="1"/>
    <xf numFmtId="0" fontId="55" fillId="0" borderId="0" xfId="0" applyFont="1"/>
    <xf numFmtId="0" fontId="34" fillId="0" borderId="0" xfId="4" applyFont="1" applyFill="1" applyBorder="1" applyAlignment="1">
      <alignment horizontal="center" vertical="center" textRotation="90" wrapText="1"/>
    </xf>
    <xf numFmtId="0" fontId="20" fillId="0" borderId="5" xfId="6" applyFont="1" applyFill="1" applyBorder="1" applyAlignment="1" applyProtection="1">
      <alignment horizontal="center" vertical="center" shrinkToFit="1"/>
      <protection locked="0"/>
    </xf>
    <xf numFmtId="0" fontId="34" fillId="0" borderId="0" xfId="4" applyFont="1" applyFill="1" applyBorder="1" applyAlignment="1">
      <alignment horizontal="center" vertical="center"/>
    </xf>
    <xf numFmtId="0" fontId="20" fillId="0" borderId="7" xfId="6" applyFont="1" applyFill="1" applyBorder="1" applyAlignment="1" applyProtection="1">
      <alignment horizontal="center" vertical="center" shrinkToFit="1"/>
      <protection locked="0"/>
    </xf>
    <xf numFmtId="0" fontId="20" fillId="0" borderId="48" xfId="6" applyFont="1" applyFill="1" applyBorder="1" applyAlignment="1" applyProtection="1">
      <alignment horizontal="center" vertical="center" shrinkToFit="1"/>
      <protection locked="0"/>
    </xf>
    <xf numFmtId="0" fontId="34" fillId="0" borderId="0" xfId="0" applyFont="1" applyFill="1" applyBorder="1"/>
    <xf numFmtId="0" fontId="34" fillId="0" borderId="0" xfId="0" applyFont="1" applyFill="1"/>
    <xf numFmtId="0" fontId="21" fillId="2" borderId="0" xfId="0" applyFont="1" applyFill="1"/>
    <xf numFmtId="0" fontId="52" fillId="0" borderId="0" xfId="0" applyFont="1"/>
    <xf numFmtId="0" fontId="26" fillId="2" borderId="0" xfId="0" applyFont="1" applyFill="1" applyBorder="1" applyAlignment="1">
      <alignment horizontal="right" vertical="center"/>
    </xf>
    <xf numFmtId="44" fontId="26" fillId="2" borderId="0" xfId="1" applyFont="1" applyFill="1" applyBorder="1" applyAlignment="1">
      <alignment horizontal="center" vertical="center"/>
    </xf>
    <xf numFmtId="44" fontId="48" fillId="2" borderId="0" xfId="1" applyFont="1" applyFill="1" applyBorder="1" applyAlignment="1" applyProtection="1">
      <alignment horizontal="right" vertical="center" shrinkToFit="1"/>
      <protection locked="0"/>
    </xf>
    <xf numFmtId="44" fontId="10" fillId="2" borderId="0" xfId="1" applyFont="1" applyFill="1" applyBorder="1" applyAlignment="1" applyProtection="1">
      <alignment horizontal="right" vertical="center" shrinkToFit="1"/>
      <protection locked="0"/>
    </xf>
    <xf numFmtId="0" fontId="60" fillId="8" borderId="21" xfId="0" applyFont="1" applyFill="1" applyBorder="1" applyAlignment="1">
      <alignment horizontal="center" vertical="center" wrapText="1"/>
    </xf>
    <xf numFmtId="0" fontId="30" fillId="14" borderId="67" xfId="0" applyFont="1" applyFill="1" applyBorder="1" applyAlignment="1" applyProtection="1">
      <alignment horizontal="center" vertical="center" wrapText="1"/>
      <protection locked="0"/>
    </xf>
    <xf numFmtId="0" fontId="0" fillId="0" borderId="0" xfId="0"/>
    <xf numFmtId="0" fontId="10" fillId="2" borderId="0" xfId="0" applyFont="1" applyFill="1" applyProtection="1">
      <protection locked="0"/>
    </xf>
    <xf numFmtId="0" fontId="0" fillId="2" borderId="0" xfId="0" applyFill="1"/>
    <xf numFmtId="0" fontId="0" fillId="0" borderId="0" xfId="0" applyBorder="1"/>
    <xf numFmtId="0" fontId="0" fillId="0" borderId="28" xfId="0" applyBorder="1"/>
    <xf numFmtId="0" fontId="0" fillId="0" borderId="19" xfId="0" applyBorder="1"/>
    <xf numFmtId="0" fontId="0" fillId="0" borderId="0" xfId="0" applyFont="1"/>
    <xf numFmtId="0" fontId="13" fillId="8" borderId="0" xfId="0" applyFont="1" applyFill="1"/>
    <xf numFmtId="0" fontId="15" fillId="8" borderId="0" xfId="0" applyFont="1" applyFill="1" applyBorder="1"/>
    <xf numFmtId="0" fontId="0" fillId="8" borderId="0" xfId="0" applyFont="1" applyFill="1"/>
    <xf numFmtId="0" fontId="0" fillId="8" borderId="0" xfId="0" applyFill="1"/>
    <xf numFmtId="0" fontId="0" fillId="8" borderId="0" xfId="0" applyFont="1" applyFill="1" applyBorder="1"/>
    <xf numFmtId="0" fontId="0" fillId="8" borderId="0" xfId="0" applyFill="1" applyBorder="1"/>
    <xf numFmtId="0" fontId="17" fillId="8" borderId="0" xfId="0" applyFont="1" applyFill="1"/>
    <xf numFmtId="0" fontId="17" fillId="8" borderId="0" xfId="0" applyFont="1" applyFill="1" applyAlignment="1">
      <alignment vertical="center"/>
    </xf>
    <xf numFmtId="44" fontId="78" fillId="8" borderId="0" xfId="0" applyNumberFormat="1" applyFont="1" applyFill="1"/>
    <xf numFmtId="0" fontId="78" fillId="8" borderId="0" xfId="0" applyFont="1" applyFill="1"/>
    <xf numFmtId="0" fontId="17" fillId="8" borderId="0" xfId="0" applyFont="1" applyFill="1" applyAlignment="1">
      <alignment horizontal="center" vertical="center"/>
    </xf>
    <xf numFmtId="0" fontId="79" fillId="15" borderId="25" xfId="0" applyFont="1" applyFill="1" applyBorder="1" applyAlignment="1">
      <alignment vertical="center" wrapText="1"/>
    </xf>
    <xf numFmtId="0" fontId="79" fillId="13" borderId="25" xfId="0" applyFont="1" applyFill="1" applyBorder="1" applyAlignment="1">
      <alignment vertical="center" wrapText="1"/>
    </xf>
    <xf numFmtId="0" fontId="28" fillId="13" borderId="33" xfId="0" applyFont="1" applyFill="1" applyBorder="1" applyAlignment="1">
      <alignment vertical="center" wrapText="1" shrinkToFit="1"/>
    </xf>
    <xf numFmtId="0" fontId="28" fillId="15" borderId="33" xfId="0" applyFont="1" applyFill="1" applyBorder="1" applyAlignment="1">
      <alignment vertical="center" wrapText="1" shrinkToFit="1"/>
    </xf>
    <xf numFmtId="0" fontId="13" fillId="13" borderId="25" xfId="2" applyNumberFormat="1" applyFont="1" applyFill="1" applyBorder="1" applyAlignment="1">
      <alignment horizontal="center" vertical="center" wrapText="1"/>
    </xf>
    <xf numFmtId="0" fontId="13" fillId="15" borderId="25" xfId="2" applyNumberFormat="1" applyFont="1" applyFill="1" applyBorder="1" applyAlignment="1">
      <alignment horizontal="center" vertical="center" wrapText="1"/>
    </xf>
    <xf numFmtId="0" fontId="5" fillId="8" borderId="0" xfId="0" applyFont="1" applyFill="1" applyAlignment="1">
      <alignment horizontal="left" vertical="center" indent="5"/>
    </xf>
    <xf numFmtId="0" fontId="27" fillId="8" borderId="0" xfId="0" applyFont="1" applyFill="1"/>
    <xf numFmtId="0" fontId="34" fillId="0" borderId="0" xfId="0" applyFont="1" applyBorder="1" applyAlignment="1">
      <alignment horizontal="left"/>
    </xf>
    <xf numFmtId="0" fontId="34" fillId="0" borderId="29" xfId="0" applyFont="1" applyBorder="1"/>
    <xf numFmtId="0" fontId="34" fillId="0" borderId="29" xfId="0" applyFont="1" applyFill="1" applyBorder="1" applyAlignment="1">
      <alignment horizontal="right"/>
    </xf>
    <xf numFmtId="0" fontId="34" fillId="0" borderId="29" xfId="0" applyFont="1" applyFill="1" applyBorder="1"/>
    <xf numFmtId="0" fontId="56" fillId="0" borderId="0" xfId="0" applyFont="1" applyBorder="1"/>
    <xf numFmtId="0" fontId="34" fillId="0" borderId="18" xfId="0" applyFont="1" applyBorder="1"/>
    <xf numFmtId="0" fontId="34" fillId="0" borderId="19" xfId="0" applyFont="1" applyBorder="1"/>
    <xf numFmtId="0" fontId="16" fillId="0" borderId="0" xfId="0" applyFont="1" applyFill="1" applyBorder="1" applyAlignment="1">
      <alignment horizontal="left" vertical="center"/>
    </xf>
    <xf numFmtId="0" fontId="34" fillId="8" borderId="0" xfId="0" applyFont="1" applyFill="1"/>
    <xf numFmtId="0" fontId="49" fillId="8" borderId="0" xfId="0" applyFont="1" applyFill="1" applyBorder="1"/>
    <xf numFmtId="0" fontId="55" fillId="8" borderId="0" xfId="0" applyFont="1" applyFill="1"/>
    <xf numFmtId="0" fontId="34" fillId="0" borderId="6" xfId="6" applyFont="1" applyFill="1" applyBorder="1" applyAlignment="1" applyProtection="1">
      <alignment horizontal="center" vertical="center"/>
      <protection locked="0"/>
    </xf>
    <xf numFmtId="0" fontId="34" fillId="0" borderId="8" xfId="6" applyFont="1" applyFill="1" applyBorder="1" applyAlignment="1" applyProtection="1">
      <alignment horizontal="center" vertical="center"/>
      <protection locked="0"/>
    </xf>
    <xf numFmtId="0" fontId="34" fillId="0" borderId="46" xfId="6" applyFont="1" applyFill="1" applyBorder="1" applyAlignment="1" applyProtection="1">
      <alignment horizontal="center" vertical="center"/>
      <protection locked="0"/>
    </xf>
    <xf numFmtId="0" fontId="42" fillId="0" borderId="0" xfId="0" applyFont="1" applyFill="1" applyBorder="1" applyAlignment="1">
      <alignment horizontal="right" vertical="center"/>
    </xf>
    <xf numFmtId="0" fontId="30" fillId="2" borderId="0" xfId="0" applyFont="1" applyFill="1" applyBorder="1" applyAlignment="1" applyProtection="1">
      <alignment horizontal="right" vertical="center"/>
      <protection locked="0"/>
    </xf>
    <xf numFmtId="0" fontId="67" fillId="2" borderId="0" xfId="0" applyFont="1" applyFill="1" applyBorder="1" applyAlignment="1" applyProtection="1">
      <alignment horizontal="left" vertical="center" wrapText="1"/>
      <protection locked="0"/>
    </xf>
    <xf numFmtId="1" fontId="65" fillId="6" borderId="17" xfId="1" applyNumberFormat="1" applyFont="1" applyFill="1" applyBorder="1" applyAlignment="1">
      <alignment horizontal="center" vertical="center"/>
    </xf>
    <xf numFmtId="1" fontId="66" fillId="6" borderId="20" xfId="0" applyNumberFormat="1" applyFont="1" applyFill="1" applyBorder="1" applyAlignment="1">
      <alignment horizontal="center" vertical="center" shrinkToFit="1"/>
    </xf>
    <xf numFmtId="9" fontId="81" fillId="7" borderId="0" xfId="0" applyNumberFormat="1" applyFont="1" applyFill="1" applyBorder="1" applyAlignment="1" applyProtection="1">
      <alignment horizontal="center" vertical="center"/>
      <protection locked="0"/>
    </xf>
    <xf numFmtId="44" fontId="45" fillId="8" borderId="42" xfId="1" applyFont="1" applyFill="1" applyBorder="1" applyAlignment="1" applyProtection="1">
      <alignment horizontal="right" shrinkToFit="1"/>
      <protection locked="0"/>
    </xf>
    <xf numFmtId="0" fontId="30" fillId="7" borderId="0" xfId="0" applyFont="1" applyFill="1" applyBorder="1" applyAlignment="1" applyProtection="1">
      <alignment horizontal="center" vertical="center"/>
      <protection locked="0"/>
    </xf>
    <xf numFmtId="0" fontId="10" fillId="8" borderId="0" xfId="0" applyFont="1" applyFill="1" applyProtection="1">
      <protection locked="0"/>
    </xf>
    <xf numFmtId="0" fontId="52" fillId="8" borderId="0" xfId="0" applyFont="1" applyFill="1"/>
    <xf numFmtId="44" fontId="0" fillId="8" borderId="0" xfId="0" applyNumberFormat="1" applyFill="1"/>
    <xf numFmtId="1" fontId="66" fillId="6" borderId="28" xfId="0" applyNumberFormat="1" applyFont="1" applyFill="1" applyBorder="1" applyAlignment="1">
      <alignment horizontal="center" vertical="center" shrinkToFit="1"/>
    </xf>
    <xf numFmtId="0" fontId="60" fillId="8" borderId="24" xfId="0" applyFont="1" applyFill="1" applyBorder="1" applyAlignment="1">
      <alignment horizontal="center" vertical="center" wrapText="1"/>
    </xf>
    <xf numFmtId="9" fontId="90" fillId="7" borderId="0" xfId="0" applyNumberFormat="1" applyFont="1" applyFill="1" applyBorder="1" applyAlignment="1" applyProtection="1">
      <alignment horizontal="center" vertical="center"/>
      <protection locked="0"/>
    </xf>
    <xf numFmtId="44" fontId="73" fillId="31" borderId="0" xfId="1" applyFont="1" applyFill="1" applyBorder="1" applyAlignment="1" applyProtection="1">
      <alignment vertical="center" shrinkToFit="1"/>
      <protection locked="0"/>
    </xf>
    <xf numFmtId="0" fontId="32" fillId="6" borderId="0" xfId="0" applyFont="1" applyFill="1" applyBorder="1" applyAlignment="1" applyProtection="1">
      <alignment horizontal="center" vertical="center" wrapText="1"/>
      <protection locked="0"/>
    </xf>
    <xf numFmtId="0" fontId="30" fillId="3" borderId="67" xfId="0" applyFont="1" applyFill="1" applyBorder="1" applyAlignment="1" applyProtection="1">
      <alignment horizontal="center" vertical="center" wrapText="1"/>
      <protection locked="0"/>
    </xf>
    <xf numFmtId="44" fontId="48" fillId="29" borderId="13" xfId="1" applyFont="1" applyFill="1" applyBorder="1" applyAlignment="1" applyProtection="1">
      <alignment horizontal="center" vertical="center" shrinkToFit="1"/>
      <protection locked="0"/>
    </xf>
    <xf numFmtId="44" fontId="48" fillId="17" borderId="42" xfId="1" applyFont="1" applyFill="1" applyBorder="1" applyAlignment="1" applyProtection="1">
      <alignment horizontal="right" vertical="center" shrinkToFit="1"/>
      <protection locked="0"/>
    </xf>
    <xf numFmtId="44" fontId="103" fillId="8" borderId="42" xfId="1" applyFont="1" applyFill="1" applyBorder="1" applyAlignment="1" applyProtection="1">
      <alignment horizontal="right" vertical="center" shrinkToFit="1"/>
      <protection locked="0"/>
    </xf>
    <xf numFmtId="44" fontId="103" fillId="30" borderId="42" xfId="1" applyFont="1" applyFill="1" applyBorder="1" applyAlignment="1" applyProtection="1">
      <alignment horizontal="center" vertical="center" shrinkToFit="1"/>
      <protection locked="0"/>
    </xf>
    <xf numFmtId="0" fontId="49" fillId="19" borderId="67" xfId="0" applyFont="1" applyFill="1" applyBorder="1" applyAlignment="1" applyProtection="1">
      <alignment horizontal="center" vertical="center" wrapText="1"/>
      <protection locked="0"/>
    </xf>
    <xf numFmtId="0" fontId="16" fillId="7" borderId="0" xfId="0" applyFont="1" applyFill="1" applyBorder="1" applyAlignment="1" applyProtection="1">
      <alignment horizontal="center" vertical="center"/>
      <protection locked="0"/>
    </xf>
    <xf numFmtId="0" fontId="33" fillId="2" borderId="21" xfId="0" applyFont="1" applyFill="1" applyBorder="1" applyAlignment="1">
      <alignment horizontal="right" vertical="center"/>
    </xf>
    <xf numFmtId="44" fontId="52" fillId="0" borderId="51" xfId="1" applyFont="1" applyFill="1" applyBorder="1" applyAlignment="1">
      <alignment horizontal="center" vertical="center"/>
    </xf>
    <xf numFmtId="0" fontId="33" fillId="2" borderId="22" xfId="0" applyFont="1" applyFill="1" applyBorder="1" applyAlignment="1">
      <alignment horizontal="right" vertical="center"/>
    </xf>
    <xf numFmtId="44" fontId="52" fillId="0" borderId="8" xfId="1" applyFont="1" applyFill="1" applyBorder="1" applyAlignment="1">
      <alignment horizontal="center" vertical="center"/>
    </xf>
    <xf numFmtId="0" fontId="33" fillId="2" borderId="23" xfId="0" applyFont="1" applyFill="1" applyBorder="1" applyAlignment="1">
      <alignment horizontal="right" vertical="center"/>
    </xf>
    <xf numFmtId="9" fontId="74" fillId="2" borderId="15" xfId="2" applyNumberFormat="1" applyFont="1" applyFill="1" applyBorder="1" applyAlignment="1" applyProtection="1">
      <alignment horizontal="center" vertical="center"/>
      <protection locked="0"/>
    </xf>
    <xf numFmtId="9" fontId="74" fillId="2" borderId="1" xfId="2" applyNumberFormat="1" applyFont="1" applyFill="1" applyBorder="1" applyAlignment="1" applyProtection="1">
      <alignment horizontal="center" vertical="center"/>
      <protection locked="0"/>
    </xf>
    <xf numFmtId="9" fontId="74" fillId="2" borderId="35" xfId="2" applyNumberFormat="1" applyFont="1" applyFill="1" applyBorder="1" applyAlignment="1" applyProtection="1">
      <alignment horizontal="center" vertical="center"/>
      <protection locked="0"/>
    </xf>
    <xf numFmtId="44" fontId="0" fillId="2" borderId="0" xfId="0" applyNumberFormat="1" applyFont="1" applyFill="1"/>
    <xf numFmtId="44" fontId="52" fillId="0" borderId="70" xfId="1" applyFont="1" applyFill="1" applyBorder="1" applyAlignment="1">
      <alignment horizontal="center" vertical="center"/>
    </xf>
    <xf numFmtId="0" fontId="108" fillId="2" borderId="0" xfId="0" applyFont="1" applyFill="1" applyBorder="1" applyAlignment="1">
      <alignment vertical="center"/>
    </xf>
    <xf numFmtId="0" fontId="110" fillId="8" borderId="0" xfId="0" applyFont="1" applyFill="1"/>
    <xf numFmtId="0" fontId="114" fillId="0" borderId="0" xfId="0" applyFont="1"/>
    <xf numFmtId="0" fontId="115" fillId="8" borderId="0" xfId="0" applyFont="1" applyFill="1"/>
    <xf numFmtId="0" fontId="110" fillId="0" borderId="0" xfId="0" applyFont="1" applyBorder="1"/>
    <xf numFmtId="0" fontId="110" fillId="2" borderId="0" xfId="0" applyFont="1" applyFill="1" applyBorder="1"/>
    <xf numFmtId="0" fontId="114" fillId="2" borderId="0" xfId="0" applyFont="1" applyFill="1"/>
    <xf numFmtId="0" fontId="0" fillId="0" borderId="0" xfId="0" applyAlignment="1">
      <alignment vertical="center" wrapText="1"/>
    </xf>
    <xf numFmtId="0" fontId="0" fillId="0" borderId="0" xfId="0" applyFont="1" applyFill="1"/>
    <xf numFmtId="0" fontId="17" fillId="0" borderId="0" xfId="0" applyFont="1" applyFill="1"/>
    <xf numFmtId="0" fontId="21" fillId="0" borderId="13" xfId="0" applyFont="1" applyFill="1" applyBorder="1" applyAlignment="1">
      <alignment horizontal="center" vertical="center" wrapText="1"/>
    </xf>
    <xf numFmtId="0" fontId="21" fillId="0" borderId="4" xfId="0" applyFont="1" applyFill="1" applyBorder="1" applyAlignment="1">
      <alignment horizontal="center" vertical="center" wrapText="1"/>
    </xf>
    <xf numFmtId="0" fontId="26" fillId="0" borderId="9" xfId="0" applyFont="1" applyFill="1" applyBorder="1" applyAlignment="1">
      <alignment horizontal="center" vertical="center" wrapText="1"/>
    </xf>
    <xf numFmtId="0" fontId="0" fillId="0" borderId="0" xfId="0" applyFont="1" applyFill="1" applyAlignment="1">
      <alignment vertical="center"/>
    </xf>
    <xf numFmtId="0" fontId="17" fillId="0" borderId="0" xfId="0" applyFont="1" applyFill="1" applyBorder="1"/>
    <xf numFmtId="0" fontId="0" fillId="0" borderId="0" xfId="0" applyFont="1" applyFill="1" applyBorder="1"/>
    <xf numFmtId="0" fontId="120" fillId="8" borderId="0" xfId="0" applyFont="1" applyFill="1"/>
    <xf numFmtId="1" fontId="75" fillId="8" borderId="7" xfId="0" applyNumberFormat="1" applyFont="1" applyFill="1" applyBorder="1" applyAlignment="1">
      <alignment horizontal="center" vertical="center"/>
    </xf>
    <xf numFmtId="1" fontId="75" fillId="8" borderId="48" xfId="0" applyNumberFormat="1" applyFont="1" applyFill="1" applyBorder="1" applyAlignment="1">
      <alignment horizontal="center" vertical="center"/>
    </xf>
    <xf numFmtId="0" fontId="46" fillId="2" borderId="0" xfId="0" applyFont="1" applyFill="1" applyProtection="1">
      <protection locked="0"/>
    </xf>
    <xf numFmtId="1" fontId="10" fillId="2" borderId="0" xfId="0" applyNumberFormat="1" applyFont="1" applyFill="1" applyAlignment="1" applyProtection="1">
      <alignment horizontal="center"/>
      <protection locked="0"/>
    </xf>
    <xf numFmtId="0" fontId="33" fillId="2" borderId="0" xfId="0" applyFont="1" applyFill="1" applyBorder="1" applyAlignment="1">
      <alignment horizontal="right" vertical="center"/>
    </xf>
    <xf numFmtId="168" fontId="74" fillId="2" borderId="25" xfId="2" applyNumberFormat="1" applyFont="1" applyFill="1" applyBorder="1" applyAlignment="1" applyProtection="1">
      <alignment horizontal="center" vertical="center"/>
      <protection locked="0"/>
    </xf>
    <xf numFmtId="1" fontId="52" fillId="2" borderId="33" xfId="0" applyNumberFormat="1" applyFont="1" applyFill="1" applyBorder="1" applyAlignment="1">
      <alignment horizontal="center" vertical="center"/>
    </xf>
    <xf numFmtId="44" fontId="22" fillId="0" borderId="32" xfId="1" applyFont="1" applyFill="1" applyBorder="1" applyAlignment="1">
      <alignment horizontal="center" vertical="center" shrinkToFit="1"/>
    </xf>
    <xf numFmtId="0" fontId="60" fillId="6" borderId="2" xfId="0" applyFont="1" applyFill="1" applyBorder="1" applyAlignment="1">
      <alignment horizontal="center" vertical="center" wrapText="1"/>
    </xf>
    <xf numFmtId="0" fontId="60" fillId="6" borderId="74" xfId="0" applyFont="1" applyFill="1" applyBorder="1" applyAlignment="1">
      <alignment horizontal="center" vertical="center" wrapText="1"/>
    </xf>
    <xf numFmtId="1" fontId="32" fillId="7" borderId="40" xfId="0" applyNumberFormat="1" applyFont="1" applyFill="1" applyBorder="1" applyAlignment="1">
      <alignment horizontal="center" vertical="center"/>
    </xf>
    <xf numFmtId="1" fontId="32" fillId="7" borderId="1" xfId="0" applyNumberFormat="1" applyFont="1" applyFill="1" applyBorder="1" applyAlignment="1">
      <alignment horizontal="center" vertical="center"/>
    </xf>
    <xf numFmtId="1" fontId="32" fillId="7" borderId="35" xfId="0" applyNumberFormat="1" applyFont="1" applyFill="1" applyBorder="1" applyAlignment="1">
      <alignment horizontal="center" vertical="center"/>
    </xf>
    <xf numFmtId="1" fontId="32" fillId="7" borderId="39" xfId="0" applyNumberFormat="1" applyFont="1" applyFill="1" applyBorder="1" applyAlignment="1">
      <alignment horizontal="center" vertical="center"/>
    </xf>
    <xf numFmtId="168" fontId="74" fillId="2" borderId="24" xfId="2" applyNumberFormat="1" applyFont="1" applyFill="1" applyBorder="1" applyAlignment="1" applyProtection="1">
      <alignment horizontal="center" vertical="center"/>
      <protection locked="0"/>
    </xf>
    <xf numFmtId="1" fontId="52" fillId="2" borderId="40" xfId="0" applyNumberFormat="1" applyFont="1" applyFill="1" applyBorder="1" applyAlignment="1">
      <alignment horizontal="center" vertical="center"/>
    </xf>
    <xf numFmtId="44" fontId="22" fillId="0" borderId="39" xfId="1" applyFont="1" applyFill="1" applyBorder="1" applyAlignment="1">
      <alignment horizontal="center" vertical="center" shrinkToFit="1"/>
    </xf>
    <xf numFmtId="44" fontId="22" fillId="0" borderId="44" xfId="1" applyFont="1" applyFill="1" applyBorder="1" applyAlignment="1">
      <alignment horizontal="center" vertical="center" shrinkToFit="1"/>
    </xf>
    <xf numFmtId="44" fontId="22" fillId="0" borderId="41" xfId="1" applyFont="1" applyFill="1" applyBorder="1" applyAlignment="1">
      <alignment horizontal="center" vertical="center" shrinkToFit="1"/>
    </xf>
    <xf numFmtId="168" fontId="74" fillId="2" borderId="57" xfId="2" applyNumberFormat="1" applyFont="1" applyFill="1" applyBorder="1" applyAlignment="1" applyProtection="1">
      <alignment horizontal="center" vertical="center"/>
      <protection locked="0"/>
    </xf>
    <xf numFmtId="1" fontId="52" fillId="2" borderId="58" xfId="0" applyNumberFormat="1" applyFont="1" applyFill="1" applyBorder="1" applyAlignment="1">
      <alignment horizontal="center" vertical="center"/>
    </xf>
    <xf numFmtId="44" fontId="22" fillId="0" borderId="45" xfId="1" applyFont="1" applyFill="1" applyBorder="1" applyAlignment="1">
      <alignment horizontal="center" vertical="center" shrinkToFit="1"/>
    </xf>
    <xf numFmtId="44" fontId="22" fillId="0" borderId="56" xfId="1" applyFont="1" applyFill="1" applyBorder="1" applyAlignment="1">
      <alignment horizontal="center" vertical="center" shrinkToFit="1"/>
    </xf>
    <xf numFmtId="168" fontId="74" fillId="2" borderId="21" xfId="2" applyNumberFormat="1" applyFont="1" applyFill="1" applyBorder="1" applyAlignment="1" applyProtection="1">
      <alignment horizontal="center" vertical="center"/>
      <protection locked="0"/>
    </xf>
    <xf numFmtId="168" fontId="74" fillId="2" borderId="22" xfId="2" applyNumberFormat="1" applyFont="1" applyFill="1" applyBorder="1" applyAlignment="1" applyProtection="1">
      <alignment horizontal="center" vertical="center"/>
      <protection locked="0"/>
    </xf>
    <xf numFmtId="168" fontId="74" fillId="2" borderId="23" xfId="2" applyNumberFormat="1" applyFont="1" applyFill="1" applyBorder="1" applyAlignment="1" applyProtection="1">
      <alignment horizontal="center" vertical="center"/>
      <protection locked="0"/>
    </xf>
    <xf numFmtId="44" fontId="74" fillId="31" borderId="0" xfId="1" applyFont="1" applyFill="1" applyBorder="1" applyAlignment="1" applyProtection="1">
      <alignment vertical="center" shrinkToFit="1"/>
      <protection locked="0"/>
    </xf>
    <xf numFmtId="1" fontId="72" fillId="8" borderId="25" xfId="0" applyNumberFormat="1" applyFont="1" applyFill="1" applyBorder="1" applyAlignment="1">
      <alignment horizontal="center" vertical="center"/>
    </xf>
    <xf numFmtId="0" fontId="0" fillId="0" borderId="29" xfId="0" applyBorder="1"/>
    <xf numFmtId="0" fontId="107" fillId="0" borderId="0" xfId="0" applyFont="1" applyFill="1" applyBorder="1" applyAlignment="1">
      <alignment vertical="justify" wrapText="1"/>
    </xf>
    <xf numFmtId="0" fontId="53" fillId="0" borderId="0" xfId="0" applyFont="1" applyFill="1" applyBorder="1" applyAlignment="1">
      <alignment vertical="center"/>
    </xf>
    <xf numFmtId="0" fontId="49" fillId="2" borderId="0" xfId="0" applyFont="1" applyFill="1" applyBorder="1"/>
    <xf numFmtId="0" fontId="112" fillId="0" borderId="0" xfId="0" applyFont="1" applyFill="1" applyBorder="1" applyAlignment="1">
      <alignment horizontal="justify" vertical="justify" wrapText="1"/>
    </xf>
    <xf numFmtId="0" fontId="26" fillId="0" borderId="27" xfId="0" applyFont="1" applyFill="1" applyBorder="1" applyAlignment="1">
      <alignment horizontal="center" vertical="center" wrapText="1"/>
    </xf>
    <xf numFmtId="0" fontId="17" fillId="0" borderId="0" xfId="0" applyFont="1" applyBorder="1"/>
    <xf numFmtId="0" fontId="114" fillId="0" borderId="0" xfId="0" applyFont="1" applyBorder="1"/>
    <xf numFmtId="0" fontId="0" fillId="0" borderId="0" xfId="0" applyFont="1" applyFill="1" applyBorder="1" applyAlignment="1">
      <alignment vertical="center"/>
    </xf>
    <xf numFmtId="0" fontId="17"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0" fillId="0" borderId="0" xfId="0" applyBorder="1" applyAlignment="1">
      <alignment vertical="center" wrapText="1"/>
    </xf>
    <xf numFmtId="0" fontId="17" fillId="8" borderId="0" xfId="0" applyFont="1" applyFill="1" applyBorder="1"/>
    <xf numFmtId="0" fontId="20" fillId="0" borderId="0" xfId="0" applyFont="1" applyAlignment="1">
      <alignment vertical="center" wrapText="1"/>
    </xf>
    <xf numFmtId="0" fontId="20" fillId="0" borderId="0" xfId="0" applyFont="1" applyBorder="1" applyAlignment="1">
      <alignment vertical="center" wrapText="1"/>
    </xf>
    <xf numFmtId="0" fontId="122" fillId="0" borderId="0" xfId="0" applyFont="1" applyAlignment="1">
      <alignment horizontal="center" vertical="center" wrapText="1"/>
    </xf>
    <xf numFmtId="0" fontId="92" fillId="6" borderId="29" xfId="0" applyFont="1" applyFill="1" applyBorder="1" applyAlignment="1">
      <alignment vertical="center"/>
    </xf>
    <xf numFmtId="0" fontId="92" fillId="6" borderId="18" xfId="0" applyFont="1" applyFill="1" applyBorder="1" applyAlignment="1">
      <alignment vertical="center"/>
    </xf>
    <xf numFmtId="0" fontId="64" fillId="2" borderId="0" xfId="0" applyFont="1" applyFill="1" applyBorder="1" applyAlignment="1">
      <alignment vertical="justify" wrapText="1"/>
    </xf>
    <xf numFmtId="0" fontId="10" fillId="2" borderId="16" xfId="0" applyFont="1" applyFill="1" applyBorder="1" applyProtection="1">
      <protection locked="0"/>
    </xf>
    <xf numFmtId="0" fontId="92" fillId="2" borderId="0" xfId="0" applyFont="1" applyFill="1" applyBorder="1" applyAlignment="1">
      <alignment vertical="center"/>
    </xf>
    <xf numFmtId="0" fontId="30" fillId="2" borderId="0" xfId="0" applyFont="1" applyFill="1" applyBorder="1" applyAlignment="1" applyProtection="1">
      <alignment horizontal="left" vertical="center" wrapText="1"/>
      <protection locked="0"/>
    </xf>
    <xf numFmtId="0" fontId="138" fillId="0" borderId="74" xfId="0" applyFont="1" applyFill="1" applyBorder="1" applyAlignment="1">
      <alignment horizontal="right"/>
    </xf>
    <xf numFmtId="164" fontId="3" fillId="2" borderId="0" xfId="0" applyNumberFormat="1" applyFont="1" applyFill="1"/>
    <xf numFmtId="8" fontId="2" fillId="7" borderId="29" xfId="0" applyNumberFormat="1" applyFont="1" applyFill="1" applyBorder="1"/>
    <xf numFmtId="8" fontId="2" fillId="7" borderId="29" xfId="2" applyNumberFormat="1" applyFont="1" applyFill="1" applyBorder="1"/>
    <xf numFmtId="0" fontId="2" fillId="2" borderId="0" xfId="0" applyFont="1" applyFill="1" applyBorder="1"/>
    <xf numFmtId="0" fontId="78" fillId="8" borderId="0" xfId="0" applyFont="1" applyFill="1" applyBorder="1"/>
    <xf numFmtId="0" fontId="139" fillId="8" borderId="0" xfId="0" applyFont="1" applyFill="1"/>
    <xf numFmtId="0" fontId="85" fillId="8" borderId="0" xfId="0" applyFont="1" applyFill="1" applyBorder="1"/>
    <xf numFmtId="0" fontId="139" fillId="8" borderId="0" xfId="0" applyFont="1" applyFill="1" applyBorder="1" applyAlignment="1">
      <alignment horizontal="left" vertical="center"/>
    </xf>
    <xf numFmtId="0" fontId="85" fillId="8" borderId="0" xfId="0" applyFont="1" applyFill="1" applyBorder="1" applyAlignment="1">
      <alignment horizontal="center" vertical="center"/>
    </xf>
    <xf numFmtId="0" fontId="139" fillId="8" borderId="0" xfId="0" applyFont="1" applyFill="1" applyBorder="1"/>
    <xf numFmtId="0" fontId="84" fillId="8" borderId="0" xfId="0" applyFont="1" applyFill="1"/>
    <xf numFmtId="0" fontId="139" fillId="8" borderId="9" xfId="0" applyFont="1" applyFill="1" applyBorder="1"/>
    <xf numFmtId="0" fontId="139" fillId="8" borderId="27" xfId="0" applyFont="1" applyFill="1" applyBorder="1"/>
    <xf numFmtId="0" fontId="139" fillId="0" borderId="0" xfId="0" applyFont="1" applyFill="1"/>
    <xf numFmtId="0" fontId="139" fillId="22" borderId="64" xfId="6" applyFont="1" applyFill="1" applyBorder="1" applyAlignment="1" applyProtection="1">
      <alignment horizontal="left" vertical="center" wrapText="1"/>
      <protection locked="0"/>
    </xf>
    <xf numFmtId="0" fontId="85" fillId="0" borderId="5" xfId="6" applyFont="1" applyFill="1" applyBorder="1" applyAlignment="1" applyProtection="1">
      <alignment horizontal="center" vertical="center" shrinkToFit="1"/>
      <protection locked="0"/>
    </xf>
    <xf numFmtId="0" fontId="139" fillId="0" borderId="6" xfId="6" applyFont="1" applyFill="1" applyBorder="1" applyAlignment="1" applyProtection="1">
      <alignment horizontal="center" vertical="center"/>
      <protection locked="0"/>
    </xf>
    <xf numFmtId="0" fontId="139" fillId="23" borderId="65" xfId="6" applyFont="1" applyFill="1" applyBorder="1" applyAlignment="1" applyProtection="1">
      <alignment horizontal="left" vertical="center" wrapText="1"/>
      <protection locked="0"/>
    </xf>
    <xf numFmtId="0" fontId="85" fillId="0" borderId="7" xfId="6" applyFont="1" applyFill="1" applyBorder="1" applyAlignment="1" applyProtection="1">
      <alignment horizontal="center" vertical="center" shrinkToFit="1"/>
      <protection locked="0"/>
    </xf>
    <xf numFmtId="0" fontId="139" fillId="0" borderId="8" xfId="6" applyFont="1" applyFill="1" applyBorder="1" applyAlignment="1" applyProtection="1">
      <alignment horizontal="center" vertical="center"/>
      <protection locked="0"/>
    </xf>
    <xf numFmtId="0" fontId="139" fillId="24" borderId="65" xfId="6" applyFont="1" applyFill="1" applyBorder="1" applyAlignment="1" applyProtection="1">
      <alignment horizontal="left" vertical="center" wrapText="1"/>
      <protection locked="0"/>
    </xf>
    <xf numFmtId="0" fontId="139" fillId="25" borderId="65" xfId="6" applyFont="1" applyFill="1" applyBorder="1" applyAlignment="1" applyProtection="1">
      <alignment horizontal="left" vertical="center" wrapText="1"/>
      <protection locked="0"/>
    </xf>
    <xf numFmtId="0" fontId="139" fillId="26" borderId="65" xfId="6" applyFont="1" applyFill="1" applyBorder="1" applyAlignment="1" applyProtection="1">
      <alignment horizontal="left" vertical="center" wrapText="1"/>
      <protection locked="0"/>
    </xf>
    <xf numFmtId="0" fontId="139" fillId="27" borderId="65" xfId="6" applyFont="1" applyFill="1" applyBorder="1" applyAlignment="1" applyProtection="1">
      <alignment horizontal="left" vertical="center" wrapText="1"/>
      <protection locked="0"/>
    </xf>
    <xf numFmtId="0" fontId="139" fillId="28" borderId="66" xfId="6" applyFont="1" applyFill="1" applyBorder="1" applyAlignment="1" applyProtection="1">
      <alignment horizontal="left" vertical="center" wrapText="1"/>
      <protection locked="0"/>
    </xf>
    <xf numFmtId="0" fontId="85" fillId="0" borderId="48" xfId="6" applyFont="1" applyFill="1" applyBorder="1" applyAlignment="1" applyProtection="1">
      <alignment horizontal="center" vertical="center" shrinkToFit="1"/>
      <protection locked="0"/>
    </xf>
    <xf numFmtId="0" fontId="139" fillId="0" borderId="46" xfId="6" applyFont="1" applyFill="1" applyBorder="1" applyAlignment="1" applyProtection="1">
      <alignment horizontal="center" vertical="center"/>
      <protection locked="0"/>
    </xf>
    <xf numFmtId="0" fontId="59" fillId="0" borderId="29" xfId="0" applyFont="1" applyFill="1" applyBorder="1" applyAlignment="1">
      <alignment horizontal="right" vertical="center" wrapText="1"/>
    </xf>
    <xf numFmtId="0" fontId="141" fillId="0" borderId="29" xfId="0" applyFont="1" applyFill="1" applyBorder="1" applyAlignment="1">
      <alignment horizontal="right" vertical="center" wrapText="1"/>
    </xf>
    <xf numFmtId="0" fontId="141" fillId="0" borderId="0" xfId="0" applyFont="1" applyFill="1" applyBorder="1" applyAlignment="1">
      <alignment horizontal="center" vertical="center" wrapText="1"/>
    </xf>
    <xf numFmtId="0" fontId="141" fillId="0" borderId="0" xfId="0" applyFont="1" applyFill="1" applyBorder="1" applyAlignment="1">
      <alignment vertical="center" wrapText="1"/>
    </xf>
    <xf numFmtId="0" fontId="141" fillId="0" borderId="28" xfId="0" applyFont="1" applyFill="1" applyBorder="1" applyAlignment="1">
      <alignment vertical="center" wrapText="1"/>
    </xf>
    <xf numFmtId="0" fontId="59" fillId="0" borderId="18" xfId="0" applyFont="1" applyFill="1" applyBorder="1" applyAlignment="1">
      <alignment horizontal="right" vertical="center" wrapText="1"/>
    </xf>
    <xf numFmtId="0" fontId="59" fillId="0" borderId="0" xfId="0" applyFont="1" applyFill="1" applyBorder="1" applyAlignment="1">
      <alignment horizontal="center" vertical="center" wrapText="1"/>
    </xf>
    <xf numFmtId="0" fontId="59" fillId="0" borderId="19" xfId="0" applyFont="1" applyFill="1" applyBorder="1" applyAlignment="1">
      <alignment horizontal="right" vertical="center" wrapText="1"/>
    </xf>
    <xf numFmtId="0" fontId="141" fillId="0" borderId="18" xfId="0" applyFont="1" applyFill="1" applyBorder="1" applyAlignment="1">
      <alignment horizontal="right" vertical="center" wrapText="1"/>
    </xf>
    <xf numFmtId="0" fontId="146" fillId="0" borderId="3" xfId="0" applyFont="1" applyFill="1" applyBorder="1" applyAlignment="1">
      <alignment horizontal="right" vertical="center" wrapText="1"/>
    </xf>
    <xf numFmtId="0" fontId="5" fillId="0" borderId="13" xfId="0" applyFont="1" applyBorder="1" applyAlignment="1">
      <alignment horizontal="center" vertical="center" wrapText="1"/>
    </xf>
    <xf numFmtId="0" fontId="141" fillId="0" borderId="13" xfId="0" applyFont="1" applyFill="1" applyBorder="1" applyAlignment="1">
      <alignment horizontal="left" vertical="center" wrapText="1"/>
    </xf>
    <xf numFmtId="0" fontId="5" fillId="0" borderId="13" xfId="0" applyFont="1" applyBorder="1" applyAlignment="1">
      <alignment vertical="center" wrapText="1"/>
    </xf>
    <xf numFmtId="0" fontId="0" fillId="0" borderId="4" xfId="0" applyBorder="1"/>
    <xf numFmtId="0" fontId="5" fillId="0" borderId="29" xfId="0" applyFont="1" applyBorder="1" applyAlignment="1">
      <alignment vertical="center"/>
    </xf>
    <xf numFmtId="0" fontId="18" fillId="0" borderId="29" xfId="0" applyFont="1" applyFill="1" applyBorder="1" applyAlignment="1">
      <alignment horizontal="right" vertical="center" wrapText="1"/>
    </xf>
    <xf numFmtId="0" fontId="148" fillId="0" borderId="25" xfId="0" applyFont="1" applyFill="1" applyBorder="1" applyAlignment="1">
      <alignment vertical="center" wrapText="1"/>
    </xf>
    <xf numFmtId="0" fontId="148" fillId="0" borderId="43" xfId="0" applyFont="1" applyFill="1" applyBorder="1" applyAlignment="1">
      <alignment vertical="center" wrapText="1"/>
    </xf>
    <xf numFmtId="0" fontId="150" fillId="0" borderId="0" xfId="0" applyFont="1"/>
    <xf numFmtId="0" fontId="152" fillId="0" borderId="0" xfId="0" applyFont="1" applyFill="1"/>
    <xf numFmtId="0" fontId="152" fillId="8" borderId="0" xfId="0" applyFont="1" applyFill="1"/>
    <xf numFmtId="0" fontId="152" fillId="0" borderId="0" xfId="0" applyFont="1"/>
    <xf numFmtId="0" fontId="94" fillId="0" borderId="0" xfId="0" applyFont="1" applyFill="1"/>
    <xf numFmtId="0" fontId="94" fillId="8" borderId="0" xfId="0" applyFont="1" applyFill="1"/>
    <xf numFmtId="0" fontId="0" fillId="0" borderId="0" xfId="0" applyAlignment="1">
      <alignment horizontal="left" vertical="center" indent="1"/>
    </xf>
    <xf numFmtId="0" fontId="0" fillId="8" borderId="0" xfId="0" applyFill="1" applyAlignment="1">
      <alignment horizontal="center"/>
    </xf>
    <xf numFmtId="0" fontId="7" fillId="8" borderId="0" xfId="0" applyFont="1" applyFill="1"/>
    <xf numFmtId="0" fontId="0" fillId="8" borderId="0" xfId="0" applyFill="1" applyAlignment="1">
      <alignment horizontal="left" vertical="center" indent="1"/>
    </xf>
    <xf numFmtId="0" fontId="0" fillId="0" borderId="0" xfId="0" applyAlignment="1">
      <alignment horizontal="center"/>
    </xf>
    <xf numFmtId="1" fontId="113" fillId="0" borderId="26" xfId="0" applyNumberFormat="1" applyFont="1" applyBorder="1" applyAlignment="1" applyProtection="1">
      <alignment horizontal="center" vertical="center"/>
    </xf>
    <xf numFmtId="0" fontId="127" fillId="0" borderId="0" xfId="0" applyFont="1" applyBorder="1" applyAlignment="1">
      <alignment vertical="justify"/>
    </xf>
    <xf numFmtId="0" fontId="128" fillId="0" borderId="0" xfId="0" applyFont="1" applyFill="1" applyBorder="1" applyAlignment="1">
      <alignment vertical="justify" wrapText="1"/>
    </xf>
    <xf numFmtId="0" fontId="109" fillId="22" borderId="21" xfId="6" applyFont="1" applyFill="1" applyBorder="1" applyAlignment="1" applyProtection="1">
      <alignment horizontal="left" vertical="center" wrapText="1"/>
      <protection locked="0"/>
    </xf>
    <xf numFmtId="0" fontId="109" fillId="23" borderId="22" xfId="6" applyFont="1" applyFill="1" applyBorder="1" applyAlignment="1" applyProtection="1">
      <alignment horizontal="left" vertical="center" wrapText="1"/>
      <protection locked="0"/>
    </xf>
    <xf numFmtId="0" fontId="109" fillId="24" borderId="22" xfId="6" applyFont="1" applyFill="1" applyBorder="1" applyAlignment="1" applyProtection="1">
      <alignment horizontal="left" vertical="center" wrapText="1"/>
      <protection locked="0"/>
    </xf>
    <xf numFmtId="0" fontId="158" fillId="25" borderId="22" xfId="6" applyFont="1" applyFill="1" applyBorder="1" applyAlignment="1" applyProtection="1">
      <alignment horizontal="left" vertical="center" wrapText="1"/>
      <protection locked="0"/>
    </xf>
    <xf numFmtId="0" fontId="162" fillId="26" borderId="22" xfId="6" applyFont="1" applyFill="1" applyBorder="1" applyAlignment="1" applyProtection="1">
      <alignment horizontal="left" vertical="center" wrapText="1"/>
      <protection locked="0"/>
    </xf>
    <xf numFmtId="0" fontId="163" fillId="27" borderId="22" xfId="6" applyFont="1" applyFill="1" applyBorder="1" applyAlignment="1" applyProtection="1">
      <alignment horizontal="left" vertical="center" wrapText="1"/>
      <protection locked="0"/>
    </xf>
    <xf numFmtId="0" fontId="163" fillId="28" borderId="23" xfId="6" applyFont="1" applyFill="1" applyBorder="1" applyAlignment="1" applyProtection="1">
      <alignment horizontal="left" vertical="center" wrapText="1"/>
      <protection locked="0"/>
    </xf>
    <xf numFmtId="0" fontId="34" fillId="22" borderId="78" xfId="6" applyFont="1" applyFill="1" applyBorder="1" applyAlignment="1" applyProtection="1">
      <alignment horizontal="center" vertical="center" wrapText="1"/>
      <protection locked="0"/>
    </xf>
    <xf numFmtId="0" fontId="34" fillId="23" borderId="78" xfId="6" applyFont="1" applyFill="1" applyBorder="1" applyAlignment="1" applyProtection="1">
      <alignment horizontal="center" vertical="center" wrapText="1"/>
      <protection locked="0"/>
    </xf>
    <xf numFmtId="0" fontId="34" fillId="24" borderId="78" xfId="6" applyFont="1" applyFill="1" applyBorder="1" applyAlignment="1" applyProtection="1">
      <alignment horizontal="center" vertical="center" wrapText="1"/>
      <protection locked="0"/>
    </xf>
    <xf numFmtId="0" fontId="56" fillId="25" borderId="78" xfId="6" applyFont="1" applyFill="1" applyBorder="1" applyAlignment="1" applyProtection="1">
      <alignment horizontal="center" vertical="center" wrapText="1"/>
      <protection locked="0"/>
    </xf>
    <xf numFmtId="0" fontId="57" fillId="26" borderId="78" xfId="6" applyFont="1" applyFill="1" applyBorder="1" applyAlignment="1" applyProtection="1">
      <alignment horizontal="center" vertical="center" wrapText="1"/>
      <protection locked="0"/>
    </xf>
    <xf numFmtId="0" fontId="58" fillId="27" borderId="78" xfId="6" applyFont="1" applyFill="1" applyBorder="1" applyAlignment="1" applyProtection="1">
      <alignment horizontal="center" vertical="center" wrapText="1"/>
      <protection locked="0"/>
    </xf>
    <xf numFmtId="0" fontId="58" fillId="28" borderId="79" xfId="6" applyFont="1" applyFill="1" applyBorder="1" applyAlignment="1" applyProtection="1">
      <alignment horizontal="center" vertical="center" wrapText="1"/>
      <protection locked="0"/>
    </xf>
    <xf numFmtId="0" fontId="109" fillId="0" borderId="0" xfId="0" applyFont="1" applyBorder="1" applyAlignment="1">
      <alignment vertical="justify"/>
    </xf>
    <xf numFmtId="0" fontId="34" fillId="8" borderId="0" xfId="0" applyFont="1" applyFill="1" applyBorder="1"/>
    <xf numFmtId="0" fontId="34" fillId="0" borderId="0" xfId="0" quotePrefix="1" applyFont="1"/>
    <xf numFmtId="0" fontId="53" fillId="0" borderId="0" xfId="0" applyFont="1" applyBorder="1" applyAlignment="1">
      <alignment vertical="justify"/>
    </xf>
    <xf numFmtId="0" fontId="53" fillId="0" borderId="0" xfId="0" applyFont="1" applyBorder="1" applyAlignment="1">
      <alignment horizontal="center" vertical="center" textRotation="90"/>
    </xf>
    <xf numFmtId="0" fontId="165" fillId="0" borderId="0" xfId="5" applyFont="1" applyFill="1" applyBorder="1" applyAlignment="1">
      <alignment horizontal="center" vertical="center" textRotation="90"/>
    </xf>
    <xf numFmtId="0" fontId="130" fillId="0" borderId="0" xfId="0" applyFont="1" applyBorder="1" applyAlignment="1">
      <alignment horizontal="justify" vertical="justify" wrapText="1"/>
    </xf>
    <xf numFmtId="0" fontId="100" fillId="0" borderId="0" xfId="0" applyFont="1" applyFill="1" applyBorder="1" applyAlignment="1">
      <alignment horizontal="left" vertical="center" wrapText="1"/>
    </xf>
    <xf numFmtId="0" fontId="100" fillId="0" borderId="29" xfId="0" applyFont="1" applyFill="1" applyBorder="1" applyAlignment="1">
      <alignment horizontal="left" vertical="center" wrapText="1"/>
    </xf>
    <xf numFmtId="0" fontId="130" fillId="0" borderId="28" xfId="0" applyFont="1" applyBorder="1" applyAlignment="1">
      <alignment horizontal="justify" vertical="justify" wrapText="1"/>
    </xf>
    <xf numFmtId="0" fontId="166" fillId="2" borderId="0" xfId="0" applyFont="1" applyFill="1" applyAlignment="1">
      <alignment horizontal="center" vertical="center"/>
    </xf>
    <xf numFmtId="0" fontId="91" fillId="0" borderId="0" xfId="0" applyFont="1" applyFill="1" applyBorder="1" applyAlignment="1">
      <alignment horizontal="left" vertical="center"/>
    </xf>
    <xf numFmtId="0" fontId="0" fillId="0" borderId="0" xfId="0" applyAlignment="1">
      <alignment horizontal="center" vertical="center"/>
    </xf>
    <xf numFmtId="0" fontId="111" fillId="0" borderId="19" xfId="0" applyFont="1" applyBorder="1" applyAlignment="1">
      <alignment horizontal="left" vertical="center"/>
    </xf>
    <xf numFmtId="0" fontId="167" fillId="0" borderId="0" xfId="0" applyFont="1" applyBorder="1" applyAlignment="1">
      <alignment horizontal="left" vertical="center"/>
    </xf>
    <xf numFmtId="0" fontId="27" fillId="0" borderId="56" xfId="0" applyFont="1" applyBorder="1" applyAlignment="1">
      <alignment horizontal="center" vertical="center"/>
    </xf>
    <xf numFmtId="2" fontId="9" fillId="0" borderId="0" xfId="0" applyNumberFormat="1" applyFont="1" applyBorder="1" applyAlignment="1">
      <alignment horizontal="center" vertical="center"/>
    </xf>
    <xf numFmtId="0" fontId="0" fillId="0" borderId="0" xfId="0" applyFill="1"/>
    <xf numFmtId="0" fontId="123" fillId="4" borderId="19" xfId="0" applyFont="1" applyFill="1" applyBorder="1" applyAlignment="1">
      <alignment horizontal="center" vertical="center"/>
    </xf>
    <xf numFmtId="0" fontId="133" fillId="6" borderId="3" xfId="0" applyFont="1" applyFill="1" applyBorder="1" applyAlignment="1">
      <alignment horizontal="center" vertical="center"/>
    </xf>
    <xf numFmtId="0" fontId="0" fillId="0" borderId="0" xfId="0" applyFill="1" applyAlignment="1">
      <alignment horizontal="center"/>
    </xf>
    <xf numFmtId="0" fontId="79" fillId="13" borderId="42" xfId="0" applyFont="1" applyFill="1" applyBorder="1" applyAlignment="1">
      <alignment vertical="center" wrapText="1"/>
    </xf>
    <xf numFmtId="0" fontId="13" fillId="13" borderId="42" xfId="2" applyNumberFormat="1" applyFont="1" applyFill="1" applyBorder="1" applyAlignment="1">
      <alignment horizontal="center" vertical="center" wrapText="1"/>
    </xf>
    <xf numFmtId="0" fontId="28" fillId="13" borderId="77" xfId="0" applyFont="1" applyFill="1" applyBorder="1" applyAlignment="1">
      <alignment vertical="center" wrapText="1" shrinkToFit="1"/>
    </xf>
    <xf numFmtId="0" fontId="29" fillId="2" borderId="0" xfId="0" applyFont="1" applyFill="1" applyBorder="1" applyAlignment="1">
      <alignment horizontal="justify" vertical="justify" wrapText="1"/>
    </xf>
    <xf numFmtId="0" fontId="61" fillId="0" borderId="0" xfId="0" applyFont="1" applyAlignment="1">
      <alignment vertical="center"/>
    </xf>
    <xf numFmtId="0" fontId="16" fillId="0" borderId="0" xfId="0" applyFont="1" applyFill="1" applyBorder="1" applyAlignment="1">
      <alignment vertical="center"/>
    </xf>
    <xf numFmtId="0" fontId="30" fillId="2" borderId="0" xfId="0" applyFont="1" applyFill="1" applyBorder="1" applyAlignment="1" applyProtection="1">
      <alignment vertical="center" wrapText="1"/>
      <protection locked="0"/>
    </xf>
    <xf numFmtId="0" fontId="91" fillId="0" borderId="29" xfId="0" applyFont="1" applyFill="1" applyBorder="1" applyAlignment="1">
      <alignment horizontal="left" vertical="center"/>
    </xf>
    <xf numFmtId="0" fontId="0" fillId="35" borderId="12" xfId="0" applyFill="1" applyBorder="1"/>
    <xf numFmtId="0" fontId="0" fillId="35" borderId="12" xfId="0" applyFill="1" applyBorder="1" applyAlignment="1">
      <alignment horizontal="center"/>
    </xf>
    <xf numFmtId="0" fontId="180" fillId="35" borderId="12" xfId="0" applyFont="1" applyFill="1" applyBorder="1"/>
    <xf numFmtId="0" fontId="0" fillId="35" borderId="17" xfId="0" applyFill="1" applyBorder="1"/>
    <xf numFmtId="0" fontId="0" fillId="35" borderId="0" xfId="0" applyFill="1"/>
    <xf numFmtId="0" fontId="0" fillId="35" borderId="0" xfId="0" applyFill="1" applyBorder="1"/>
    <xf numFmtId="0" fontId="0" fillId="35" borderId="0" xfId="0" applyFill="1" applyBorder="1" applyAlignment="1">
      <alignment horizontal="center"/>
    </xf>
    <xf numFmtId="0" fontId="180" fillId="35" borderId="0" xfId="0" applyFont="1" applyFill="1" applyBorder="1"/>
    <xf numFmtId="0" fontId="0" fillId="35" borderId="28" xfId="0" applyFill="1" applyBorder="1"/>
    <xf numFmtId="0" fontId="0" fillId="35" borderId="0" xfId="0" applyFill="1" applyAlignment="1">
      <alignment horizontal="center"/>
    </xf>
    <xf numFmtId="0" fontId="180" fillId="35" borderId="0" xfId="0" applyFont="1" applyFill="1"/>
    <xf numFmtId="0" fontId="14" fillId="35" borderId="0" xfId="0" applyFont="1" applyFill="1" applyBorder="1" applyAlignment="1">
      <alignment horizontal="center"/>
    </xf>
    <xf numFmtId="0" fontId="14" fillId="35" borderId="0" xfId="0" applyFont="1" applyFill="1" applyAlignment="1">
      <alignment horizontal="center"/>
    </xf>
    <xf numFmtId="0" fontId="181" fillId="35" borderId="0" xfId="0" applyFont="1" applyFill="1"/>
    <xf numFmtId="0" fontId="181" fillId="35" borderId="0" xfId="0" applyFont="1" applyFill="1" applyBorder="1"/>
    <xf numFmtId="0" fontId="181" fillId="35" borderId="0" xfId="0" applyFont="1" applyFill="1" applyAlignment="1">
      <alignment horizontal="center"/>
    </xf>
    <xf numFmtId="0" fontId="0" fillId="8" borderId="0" xfId="0" applyFill="1" applyAlignment="1">
      <alignment horizontal="center" vertical="center"/>
    </xf>
    <xf numFmtId="0" fontId="82" fillId="0" borderId="0" xfId="0" applyFont="1" applyBorder="1" applyAlignment="1">
      <alignment vertical="center"/>
    </xf>
    <xf numFmtId="44" fontId="189" fillId="0" borderId="28" xfId="1" applyFont="1" applyBorder="1" applyAlignment="1">
      <alignment horizontal="left" vertical="center" wrapText="1" shrinkToFit="1"/>
    </xf>
    <xf numFmtId="0" fontId="0" fillId="0" borderId="0" xfId="0" applyBorder="1" applyAlignment="1">
      <alignment horizontal="center"/>
    </xf>
    <xf numFmtId="0" fontId="27" fillId="0" borderId="0" xfId="0" applyFont="1" applyBorder="1" applyAlignment="1">
      <alignment horizontal="right" vertical="center"/>
    </xf>
    <xf numFmtId="0" fontId="190" fillId="0" borderId="28" xfId="0" applyFont="1" applyBorder="1" applyAlignment="1">
      <alignment horizontal="center" vertical="center"/>
    </xf>
    <xf numFmtId="0" fontId="0" fillId="0" borderId="0" xfId="0" applyBorder="1" applyAlignment="1"/>
    <xf numFmtId="1" fontId="0" fillId="0" borderId="0" xfId="0" applyNumberFormat="1" applyBorder="1" applyAlignment="1">
      <alignment horizontal="left"/>
    </xf>
    <xf numFmtId="9" fontId="0" fillId="0" borderId="0" xfId="0" applyNumberFormat="1" applyBorder="1" applyAlignment="1">
      <alignment horizontal="center" vertical="center"/>
    </xf>
    <xf numFmtId="0" fontId="7" fillId="0" borderId="0" xfId="0" applyFont="1" applyBorder="1" applyAlignment="1">
      <alignment horizontal="justify" vertical="center" wrapText="1"/>
    </xf>
    <xf numFmtId="0" fontId="7" fillId="0" borderId="28" xfId="0" applyFont="1" applyBorder="1" applyAlignment="1">
      <alignment horizontal="justify" vertical="center" wrapText="1"/>
    </xf>
    <xf numFmtId="9" fontId="189" fillId="0" borderId="28" xfId="2" applyFont="1" applyBorder="1" applyAlignment="1">
      <alignment vertical="center"/>
    </xf>
    <xf numFmtId="0" fontId="0" fillId="0" borderId="19" xfId="0" applyBorder="1" applyAlignment="1"/>
    <xf numFmtId="44" fontId="193" fillId="0" borderId="0" xfId="1" applyFont="1" applyBorder="1"/>
    <xf numFmtId="0" fontId="155" fillId="30" borderId="16" xfId="0" applyFont="1" applyFill="1" applyBorder="1" applyAlignment="1">
      <alignment horizontal="center" vertical="center"/>
    </xf>
    <xf numFmtId="0" fontId="155" fillId="30" borderId="3" xfId="0" applyFont="1" applyFill="1" applyBorder="1" applyAlignment="1">
      <alignment horizontal="center" vertical="center"/>
    </xf>
    <xf numFmtId="0" fontId="155" fillId="30" borderId="18" xfId="0" applyFont="1" applyFill="1" applyBorder="1" applyAlignment="1">
      <alignment horizontal="center" vertical="center"/>
    </xf>
    <xf numFmtId="9" fontId="7" fillId="0" borderId="0" xfId="0" applyNumberFormat="1" applyFont="1"/>
    <xf numFmtId="0" fontId="22" fillId="2" borderId="16" xfId="0" applyFont="1" applyFill="1" applyBorder="1" applyAlignment="1">
      <alignment horizontal="center" vertical="center" wrapText="1"/>
    </xf>
    <xf numFmtId="9" fontId="9" fillId="0" borderId="13" xfId="2" applyFont="1" applyBorder="1" applyAlignment="1">
      <alignment horizontal="center" vertical="center"/>
    </xf>
    <xf numFmtId="0" fontId="7" fillId="0" borderId="4" xfId="0" applyFont="1" applyBorder="1" applyAlignment="1">
      <alignment vertical="center"/>
    </xf>
    <xf numFmtId="9" fontId="0" fillId="0" borderId="0" xfId="0" applyNumberFormat="1"/>
    <xf numFmtId="0" fontId="7" fillId="0" borderId="20" xfId="0" applyFont="1" applyBorder="1" applyAlignment="1">
      <alignment vertical="center"/>
    </xf>
    <xf numFmtId="9" fontId="0" fillId="8" borderId="0" xfId="2" applyFont="1" applyFill="1"/>
    <xf numFmtId="9" fontId="9" fillId="0" borderId="24" xfId="2" applyFont="1" applyBorder="1" applyAlignment="1">
      <alignment horizontal="center" vertical="center"/>
    </xf>
    <xf numFmtId="0" fontId="7" fillId="0" borderId="44" xfId="0" applyFont="1" applyBorder="1" applyAlignment="1">
      <alignment vertical="center"/>
    </xf>
    <xf numFmtId="9" fontId="9" fillId="0" borderId="42" xfId="2" applyFont="1" applyBorder="1" applyAlignment="1">
      <alignment horizontal="center" vertical="center"/>
    </xf>
    <xf numFmtId="0" fontId="195" fillId="0" borderId="28" xfId="0" applyFont="1" applyBorder="1" applyAlignment="1">
      <alignment vertical="top"/>
    </xf>
    <xf numFmtId="0" fontId="0" fillId="0" borderId="18" xfId="0" applyBorder="1"/>
    <xf numFmtId="0" fontId="82" fillId="0" borderId="19" xfId="0" applyFont="1" applyBorder="1" applyAlignment="1">
      <alignment vertical="center"/>
    </xf>
    <xf numFmtId="0" fontId="82" fillId="0" borderId="20" xfId="0" applyFont="1" applyBorder="1" applyAlignment="1">
      <alignment vertical="center"/>
    </xf>
    <xf numFmtId="0" fontId="42" fillId="8" borderId="0" xfId="0" applyFont="1" applyFill="1" applyBorder="1" applyAlignment="1">
      <alignment vertical="center"/>
    </xf>
    <xf numFmtId="49" fontId="27" fillId="0" borderId="32" xfId="7" applyNumberFormat="1" applyFont="1" applyFill="1" applyBorder="1" applyAlignment="1">
      <alignment horizontal="center" vertical="center"/>
    </xf>
    <xf numFmtId="171" fontId="9" fillId="0" borderId="25" xfId="7" applyNumberFormat="1" applyFont="1" applyFill="1" applyBorder="1" applyAlignment="1">
      <alignment horizontal="center" vertical="center" wrapText="1"/>
    </xf>
    <xf numFmtId="49" fontId="27" fillId="0" borderId="25" xfId="7" applyNumberFormat="1" applyFont="1" applyFill="1" applyBorder="1" applyAlignment="1">
      <alignment horizontal="justify" vertical="center" wrapText="1"/>
    </xf>
    <xf numFmtId="49" fontId="9" fillId="0" borderId="25" xfId="7" applyNumberFormat="1" applyFont="1" applyFill="1" applyBorder="1" applyAlignment="1">
      <alignment horizontal="center" vertical="center" wrapText="1"/>
    </xf>
    <xf numFmtId="0" fontId="9" fillId="0" borderId="25" xfId="7" applyFont="1" applyFill="1" applyBorder="1" applyAlignment="1">
      <alignment horizontal="center" vertical="center" wrapText="1"/>
    </xf>
    <xf numFmtId="0" fontId="42" fillId="0" borderId="0" xfId="0" applyFont="1" applyFill="1" applyBorder="1" applyAlignment="1">
      <alignment vertical="center"/>
    </xf>
    <xf numFmtId="0" fontId="183" fillId="35" borderId="31" xfId="0" applyFont="1" applyFill="1" applyBorder="1" applyAlignment="1">
      <alignment horizontal="center" vertical="center"/>
    </xf>
    <xf numFmtId="0" fontId="183" fillId="35" borderId="22" xfId="0" applyFont="1" applyFill="1" applyBorder="1" applyAlignment="1">
      <alignment horizontal="center" vertical="center"/>
    </xf>
    <xf numFmtId="0" fontId="0" fillId="0" borderId="0" xfId="0" applyAlignment="1">
      <alignment vertical="center"/>
    </xf>
    <xf numFmtId="0" fontId="0" fillId="8" borderId="0" xfId="0" applyFill="1" applyAlignment="1">
      <alignment vertical="center"/>
    </xf>
    <xf numFmtId="0" fontId="34" fillId="0" borderId="16" xfId="0" applyFont="1" applyBorder="1" applyAlignment="1"/>
    <xf numFmtId="0" fontId="34" fillId="0" borderId="29" xfId="0" applyFont="1" applyBorder="1" applyAlignment="1"/>
    <xf numFmtId="0" fontId="34" fillId="0" borderId="0" xfId="0" applyFont="1" applyBorder="1" applyAlignment="1"/>
    <xf numFmtId="0" fontId="34" fillId="0" borderId="18" xfId="0" applyFont="1" applyBorder="1" applyAlignment="1"/>
    <xf numFmtId="0" fontId="26" fillId="0" borderId="0" xfId="0" applyFont="1" applyFill="1" applyBorder="1" applyAlignment="1">
      <alignment horizontal="center" vertical="center" wrapText="1"/>
    </xf>
    <xf numFmtId="0" fontId="20" fillId="0" borderId="0" xfId="0" applyFont="1" applyBorder="1" applyAlignment="1">
      <alignment vertical="center"/>
    </xf>
    <xf numFmtId="0" fontId="17" fillId="0" borderId="0" xfId="0" applyFont="1" applyBorder="1" applyAlignment="1">
      <alignment vertical="center"/>
    </xf>
    <xf numFmtId="1" fontId="10" fillId="2" borderId="0" xfId="0" applyNumberFormat="1" applyFont="1" applyFill="1" applyProtection="1">
      <protection locked="0"/>
    </xf>
    <xf numFmtId="167" fontId="206" fillId="0" borderId="25" xfId="0" applyNumberFormat="1" applyFont="1" applyBorder="1" applyAlignment="1">
      <alignment horizontal="center" vertical="center" shrinkToFit="1"/>
    </xf>
    <xf numFmtId="0" fontId="120" fillId="8" borderId="0" xfId="0" applyFont="1" applyFill="1" applyAlignment="1">
      <alignment wrapText="1"/>
    </xf>
    <xf numFmtId="0" fontId="120" fillId="8" borderId="0" xfId="0" applyFont="1" applyFill="1" applyAlignment="1">
      <alignment vertical="top" wrapText="1"/>
    </xf>
    <xf numFmtId="0" fontId="10" fillId="8" borderId="0" xfId="0" applyFont="1" applyFill="1" applyAlignment="1" applyProtection="1">
      <alignment horizontal="center"/>
      <protection locked="0"/>
    </xf>
    <xf numFmtId="165" fontId="10" fillId="8" borderId="0" xfId="0" applyNumberFormat="1" applyFont="1" applyFill="1" applyBorder="1" applyProtection="1">
      <protection locked="0"/>
    </xf>
    <xf numFmtId="44" fontId="10" fillId="8" borderId="0" xfId="0" applyNumberFormat="1" applyFont="1" applyFill="1" applyAlignment="1" applyProtection="1">
      <alignment horizontal="center"/>
      <protection locked="0"/>
    </xf>
    <xf numFmtId="44" fontId="10" fillId="8" borderId="0" xfId="0" applyNumberFormat="1" applyFont="1" applyFill="1" applyProtection="1">
      <protection locked="0"/>
    </xf>
    <xf numFmtId="0" fontId="14" fillId="8" borderId="0" xfId="0" applyFont="1" applyFill="1" applyAlignment="1">
      <alignment horizontal="center"/>
    </xf>
    <xf numFmtId="0" fontId="181" fillId="8" borderId="0" xfId="0" applyFont="1" applyFill="1"/>
    <xf numFmtId="0" fontId="114" fillId="8" borderId="0" xfId="0" applyFont="1" applyFill="1"/>
    <xf numFmtId="0" fontId="92" fillId="6" borderId="0" xfId="0" applyFont="1" applyFill="1" applyBorder="1" applyAlignment="1">
      <alignment vertical="center"/>
    </xf>
    <xf numFmtId="0" fontId="137" fillId="0" borderId="0" xfId="0" applyFont="1" applyFill="1" applyBorder="1" applyAlignment="1">
      <alignment horizontal="right" vertical="center"/>
    </xf>
    <xf numFmtId="0" fontId="137" fillId="0" borderId="0" xfId="0" applyFont="1" applyFill="1" applyBorder="1" applyAlignment="1">
      <alignment horizontal="left" vertical="center"/>
    </xf>
    <xf numFmtId="0" fontId="220" fillId="0" borderId="4" xfId="0" applyFont="1" applyFill="1" applyBorder="1" applyAlignment="1">
      <alignment horizontal="center"/>
    </xf>
    <xf numFmtId="0" fontId="63" fillId="0" borderId="0" xfId="0" applyFont="1" applyFill="1" applyBorder="1" applyAlignment="1">
      <alignment vertical="center" wrapText="1"/>
    </xf>
    <xf numFmtId="1" fontId="2" fillId="2" borderId="0" xfId="0" applyNumberFormat="1" applyFont="1" applyFill="1"/>
    <xf numFmtId="9" fontId="2" fillId="7" borderId="29" xfId="2" applyFont="1" applyFill="1" applyBorder="1"/>
    <xf numFmtId="0" fontId="10" fillId="19" borderId="0" xfId="0" applyFont="1" applyFill="1" applyProtection="1">
      <protection locked="0"/>
    </xf>
    <xf numFmtId="0" fontId="10" fillId="18" borderId="0" xfId="0" applyFont="1" applyFill="1" applyProtection="1">
      <protection locked="0"/>
    </xf>
    <xf numFmtId="0" fontId="10" fillId="14" borderId="0" xfId="0" applyFont="1" applyFill="1" applyProtection="1">
      <protection locked="0"/>
    </xf>
    <xf numFmtId="0" fontId="10" fillId="33" borderId="0" xfId="0" applyFont="1" applyFill="1" applyProtection="1">
      <protection locked="0"/>
    </xf>
    <xf numFmtId="0" fontId="10" fillId="3" borderId="0" xfId="0" applyFont="1" applyFill="1" applyProtection="1">
      <protection locked="0"/>
    </xf>
    <xf numFmtId="0" fontId="10" fillId="39" borderId="0" xfId="0" applyFont="1" applyFill="1" applyProtection="1">
      <protection locked="0"/>
    </xf>
    <xf numFmtId="0" fontId="10" fillId="20" borderId="0" xfId="0" applyFont="1" applyFill="1" applyProtection="1">
      <protection locked="0"/>
    </xf>
    <xf numFmtId="0" fontId="62" fillId="2" borderId="0" xfId="0" applyFont="1" applyFill="1" applyBorder="1" applyAlignment="1">
      <alignment vertical="center"/>
    </xf>
    <xf numFmtId="166" fontId="218" fillId="11" borderId="0" xfId="0" applyNumberFormat="1" applyFont="1" applyFill="1" applyBorder="1" applyAlignment="1">
      <alignment horizontal="center" vertical="center" shrinkToFit="1"/>
    </xf>
    <xf numFmtId="44" fontId="130" fillId="11" borderId="0" xfId="1" applyFont="1" applyFill="1" applyBorder="1" applyAlignment="1">
      <alignment vertical="center" shrinkToFit="1"/>
    </xf>
    <xf numFmtId="9" fontId="218" fillId="11" borderId="0" xfId="2" applyFont="1" applyFill="1" applyBorder="1" applyAlignment="1">
      <alignment vertical="center" shrinkToFit="1"/>
    </xf>
    <xf numFmtId="44" fontId="218" fillId="11" borderId="0" xfId="1" applyFont="1" applyFill="1" applyBorder="1" applyAlignment="1">
      <alignment vertical="center" shrinkToFit="1"/>
    </xf>
    <xf numFmtId="10" fontId="218" fillId="11" borderId="0" xfId="2" applyNumberFormat="1" applyFont="1" applyFill="1" applyBorder="1" applyAlignment="1">
      <alignment vertical="center" shrinkToFit="1"/>
    </xf>
    <xf numFmtId="8" fontId="169" fillId="11" borderId="0" xfId="0" applyNumberFormat="1" applyFont="1" applyFill="1" applyBorder="1" applyAlignment="1">
      <alignment horizontal="center" vertical="center" shrinkToFit="1"/>
    </xf>
    <xf numFmtId="0" fontId="63" fillId="2" borderId="0" xfId="0" applyFont="1" applyFill="1" applyBorder="1" applyAlignment="1">
      <alignment vertical="top" wrapText="1"/>
    </xf>
    <xf numFmtId="0" fontId="176" fillId="2" borderId="12" xfId="0" applyFont="1" applyFill="1" applyBorder="1" applyAlignment="1" applyProtection="1">
      <alignment vertical="center" wrapText="1"/>
      <protection locked="0"/>
    </xf>
    <xf numFmtId="0" fontId="176" fillId="2" borderId="0" xfId="0" applyFont="1" applyFill="1" applyAlignment="1" applyProtection="1">
      <alignment vertical="center" wrapText="1"/>
      <protection locked="0"/>
    </xf>
    <xf numFmtId="0" fontId="10" fillId="4" borderId="0" xfId="0" applyFont="1" applyFill="1" applyProtection="1">
      <protection locked="0"/>
    </xf>
    <xf numFmtId="0" fontId="10" fillId="32" borderId="0" xfId="0" applyFont="1" applyFill="1" applyProtection="1">
      <protection locked="0"/>
    </xf>
    <xf numFmtId="166" fontId="226" fillId="11" borderId="0" xfId="0" applyNumberFormat="1" applyFont="1" applyFill="1" applyBorder="1" applyAlignment="1">
      <alignment horizontal="center" vertical="center" shrinkToFit="1"/>
    </xf>
    <xf numFmtId="8" fontId="222" fillId="11" borderId="0" xfId="0" applyNumberFormat="1" applyFont="1" applyFill="1" applyBorder="1" applyAlignment="1">
      <alignment horizontal="center" vertical="center" shrinkToFit="1"/>
    </xf>
    <xf numFmtId="0" fontId="17" fillId="11" borderId="42" xfId="0" applyFont="1" applyFill="1" applyBorder="1"/>
    <xf numFmtId="0" fontId="88" fillId="2" borderId="0" xfId="0" applyFont="1" applyFill="1" applyBorder="1" applyAlignment="1" applyProtection="1">
      <alignment vertical="top"/>
      <protection locked="0"/>
    </xf>
    <xf numFmtId="0" fontId="36" fillId="0" borderId="0" xfId="0" applyFont="1" applyFill="1" applyBorder="1" applyAlignment="1">
      <alignment vertical="center"/>
    </xf>
    <xf numFmtId="0" fontId="112" fillId="0" borderId="28" xfId="0" applyFont="1" applyFill="1" applyBorder="1" applyAlignment="1">
      <alignment horizontal="justify" vertical="justify" wrapText="1"/>
    </xf>
    <xf numFmtId="0" fontId="20" fillId="0" borderId="0" xfId="0" applyFont="1" applyFill="1" applyBorder="1" applyAlignment="1">
      <alignment horizontal="center" vertical="center"/>
    </xf>
    <xf numFmtId="0" fontId="33" fillId="0" borderId="31" xfId="0" applyFont="1" applyBorder="1" applyAlignment="1">
      <alignment horizontal="center" vertical="center"/>
    </xf>
    <xf numFmtId="0" fontId="33" fillId="0" borderId="22" xfId="0" applyFont="1" applyBorder="1" applyAlignment="1">
      <alignment horizontal="center" vertical="center"/>
    </xf>
    <xf numFmtId="0" fontId="33" fillId="0" borderId="23" xfId="0" applyFont="1" applyBorder="1" applyAlignment="1">
      <alignment horizontal="center" vertical="center"/>
    </xf>
    <xf numFmtId="0" fontId="232" fillId="8" borderId="0" xfId="0" applyFont="1" applyFill="1" applyProtection="1">
      <protection locked="0"/>
    </xf>
    <xf numFmtId="172" fontId="226" fillId="11" borderId="0" xfId="1" applyNumberFormat="1" applyFont="1" applyFill="1" applyBorder="1" applyAlignment="1">
      <alignment horizontal="center" vertical="center" shrinkToFit="1"/>
    </xf>
    <xf numFmtId="9" fontId="226" fillId="11" borderId="0" xfId="2" applyFont="1" applyFill="1" applyBorder="1" applyAlignment="1">
      <alignment horizontal="center" vertical="center" shrinkToFit="1"/>
    </xf>
    <xf numFmtId="10" fontId="226" fillId="11" borderId="0" xfId="2" applyNumberFormat="1" applyFont="1" applyFill="1" applyBorder="1" applyAlignment="1">
      <alignment horizontal="center" vertical="center" shrinkToFit="1"/>
    </xf>
    <xf numFmtId="0" fontId="17" fillId="2" borderId="0" xfId="0" applyFont="1" applyFill="1" applyBorder="1" applyAlignment="1">
      <alignment horizontal="center" vertical="center"/>
    </xf>
    <xf numFmtId="0" fontId="172" fillId="0" borderId="0" xfId="0" applyFont="1" applyFill="1" applyBorder="1" applyAlignment="1">
      <alignment horizontal="justify" vertical="center" wrapText="1"/>
    </xf>
    <xf numFmtId="0" fontId="214" fillId="0" borderId="0" xfId="0" applyFont="1" applyFill="1" applyBorder="1" applyAlignment="1" applyProtection="1">
      <alignment horizontal="justify" vertical="center" wrapText="1"/>
      <protection locked="0"/>
    </xf>
    <xf numFmtId="0" fontId="169" fillId="0" borderId="0" xfId="0" applyFont="1" applyFill="1" applyBorder="1" applyAlignment="1">
      <alignment horizontal="right" vertical="center"/>
    </xf>
    <xf numFmtId="0" fontId="7" fillId="0" borderId="1" xfId="0" applyFont="1" applyBorder="1" applyAlignment="1">
      <alignment horizontal="center" vertical="top"/>
    </xf>
    <xf numFmtId="44" fontId="17" fillId="0" borderId="0" xfId="0" applyNumberFormat="1" applyFont="1" applyFill="1"/>
    <xf numFmtId="2" fontId="0" fillId="0" borderId="0" xfId="0" applyNumberFormat="1"/>
    <xf numFmtId="0" fontId="18" fillId="2" borderId="0" xfId="0" applyFont="1" applyFill="1" applyBorder="1" applyAlignment="1">
      <alignment horizontal="left" vertical="center" wrapText="1"/>
    </xf>
    <xf numFmtId="0" fontId="17" fillId="0" borderId="0" xfId="0" applyFont="1" applyFill="1" applyAlignment="1">
      <alignment vertical="center"/>
    </xf>
    <xf numFmtId="172" fontId="17" fillId="2" borderId="0" xfId="0" applyNumberFormat="1" applyFont="1" applyFill="1" applyAlignment="1">
      <alignment horizontal="center" vertical="center"/>
    </xf>
    <xf numFmtId="0" fontId="118" fillId="33" borderId="0" xfId="0" applyFont="1" applyFill="1" applyBorder="1" applyAlignment="1">
      <alignment horizontal="center" vertical="center" wrapText="1"/>
    </xf>
    <xf numFmtId="0" fontId="124" fillId="33" borderId="0" xfId="0" applyFont="1" applyFill="1" applyBorder="1" applyAlignment="1">
      <alignment vertical="center"/>
    </xf>
    <xf numFmtId="0" fontId="114" fillId="8" borderId="0" xfId="0" applyFont="1" applyFill="1" applyAlignment="1">
      <alignment vertical="center"/>
    </xf>
    <xf numFmtId="0" fontId="114" fillId="8" borderId="0" xfId="0" applyFont="1" applyFill="1" applyAlignment="1">
      <alignment horizontal="center" vertical="center"/>
    </xf>
    <xf numFmtId="44" fontId="114" fillId="8" borderId="0" xfId="0" applyNumberFormat="1" applyFont="1" applyFill="1" applyAlignment="1">
      <alignment horizontal="center" vertical="center"/>
    </xf>
    <xf numFmtId="0" fontId="112" fillId="0" borderId="0" xfId="0" applyFont="1" applyBorder="1" applyAlignment="1">
      <alignment horizontal="center" vertical="justify" wrapText="1"/>
    </xf>
    <xf numFmtId="0" fontId="103" fillId="8" borderId="0" xfId="0" applyFont="1" applyFill="1"/>
    <xf numFmtId="0" fontId="7" fillId="8" borderId="0" xfId="0" applyFont="1" applyFill="1" applyAlignment="1">
      <alignment horizontal="left" vertical="center" indent="5"/>
    </xf>
    <xf numFmtId="0" fontId="170" fillId="6" borderId="13" xfId="0" applyFont="1" applyFill="1" applyBorder="1" applyAlignment="1">
      <alignment horizontal="center" vertical="center"/>
    </xf>
    <xf numFmtId="0" fontId="0" fillId="8" borderId="13" xfId="0" applyFill="1" applyBorder="1" applyAlignment="1"/>
    <xf numFmtId="0" fontId="0" fillId="8" borderId="4" xfId="0" applyFill="1" applyBorder="1" applyAlignment="1"/>
    <xf numFmtId="0" fontId="2" fillId="8" borderId="21"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0" fillId="8" borderId="67" xfId="0" applyFont="1" applyFill="1" applyBorder="1"/>
    <xf numFmtId="0" fontId="167" fillId="0" borderId="24" xfId="0" applyFont="1" applyBorder="1" applyAlignment="1">
      <alignment horizontal="center" vertical="center"/>
    </xf>
    <xf numFmtId="0" fontId="0" fillId="0" borderId="19" xfId="0" applyFont="1" applyBorder="1"/>
    <xf numFmtId="0" fontId="0" fillId="0" borderId="20" xfId="0" applyFont="1" applyBorder="1"/>
    <xf numFmtId="0" fontId="0" fillId="8" borderId="0" xfId="0" applyFill="1" applyBorder="1" applyAlignment="1"/>
    <xf numFmtId="0" fontId="78" fillId="8" borderId="0" xfId="0" applyFont="1" applyFill="1" applyAlignment="1">
      <alignment wrapText="1"/>
    </xf>
    <xf numFmtId="0" fontId="9" fillId="0" borderId="29" xfId="0" applyFont="1" applyBorder="1" applyAlignment="1">
      <alignment horizontal="right" vertical="center"/>
    </xf>
    <xf numFmtId="0" fontId="9" fillId="0" borderId="0" xfId="0" applyFont="1" applyBorder="1" applyAlignment="1">
      <alignment horizontal="right" vertical="center"/>
    </xf>
    <xf numFmtId="0" fontId="9" fillId="0" borderId="29" xfId="0" applyFont="1" applyBorder="1" applyAlignment="1">
      <alignment horizontal="center" vertical="center"/>
    </xf>
    <xf numFmtId="0" fontId="9" fillId="0" borderId="0" xfId="0" applyFont="1" applyBorder="1" applyAlignment="1">
      <alignment horizontal="center" vertical="center"/>
    </xf>
    <xf numFmtId="0" fontId="82" fillId="0" borderId="0" xfId="0" applyFont="1" applyBorder="1" applyAlignment="1">
      <alignment horizontal="center" vertical="center"/>
    </xf>
    <xf numFmtId="0" fontId="186" fillId="0" borderId="0" xfId="0" applyFont="1" applyBorder="1" applyAlignment="1">
      <alignment horizontal="left" vertical="top" wrapText="1"/>
    </xf>
    <xf numFmtId="0" fontId="193" fillId="0" borderId="0" xfId="0" applyFont="1" applyBorder="1" applyAlignment="1">
      <alignment horizontal="center"/>
    </xf>
    <xf numFmtId="0" fontId="82" fillId="0" borderId="29" xfId="0" applyFont="1" applyBorder="1" applyAlignment="1">
      <alignment horizontal="right"/>
    </xf>
    <xf numFmtId="0" fontId="82" fillId="0" borderId="0" xfId="0" applyFont="1" applyBorder="1" applyAlignment="1">
      <alignment horizontal="right"/>
    </xf>
    <xf numFmtId="0" fontId="0" fillId="0" borderId="0" xfId="0" applyBorder="1" applyAlignment="1">
      <alignment horizontal="center"/>
    </xf>
    <xf numFmtId="0" fontId="0" fillId="0" borderId="0" xfId="0" applyFont="1" applyBorder="1"/>
    <xf numFmtId="0" fontId="0" fillId="0" borderId="18" xfId="0" applyFont="1" applyBorder="1"/>
    <xf numFmtId="0" fontId="95" fillId="0" borderId="0" xfId="0" applyFont="1" applyBorder="1" applyAlignment="1">
      <alignment horizontal="center" vertical="justify" wrapText="1"/>
    </xf>
    <xf numFmtId="0" fontId="7" fillId="8" borderId="0" xfId="0" applyFont="1" applyFill="1" applyAlignment="1">
      <alignment horizontal="center" vertical="center" wrapText="1"/>
    </xf>
    <xf numFmtId="0" fontId="0" fillId="8" borderId="9" xfId="0" applyFont="1" applyFill="1" applyBorder="1"/>
    <xf numFmtId="0" fontId="0" fillId="8" borderId="27" xfId="0" applyFont="1" applyFill="1" applyBorder="1"/>
    <xf numFmtId="0" fontId="238" fillId="6" borderId="1" xfId="0" applyFont="1" applyFill="1" applyBorder="1" applyAlignment="1">
      <alignment horizontal="center" vertical="center" wrapText="1"/>
    </xf>
    <xf numFmtId="0" fontId="217" fillId="6" borderId="1" xfId="0" applyFont="1" applyFill="1" applyBorder="1" applyAlignment="1">
      <alignment horizontal="center" vertical="center" wrapText="1"/>
    </xf>
    <xf numFmtId="0" fontId="219" fillId="6" borderId="1" xfId="0" applyFont="1" applyFill="1" applyBorder="1" applyAlignment="1">
      <alignment horizontal="center" vertical="center" wrapText="1"/>
    </xf>
    <xf numFmtId="0" fontId="27" fillId="0" borderId="1" xfId="2" applyNumberFormat="1" applyFont="1" applyBorder="1" applyAlignment="1">
      <alignment horizontal="center" vertical="center" wrapText="1"/>
    </xf>
    <xf numFmtId="0" fontId="111" fillId="0" borderId="1" xfId="0" applyFont="1" applyBorder="1" applyAlignment="1">
      <alignment horizontal="center" vertical="center"/>
    </xf>
    <xf numFmtId="0" fontId="111" fillId="0" borderId="28" xfId="0" applyFont="1" applyBorder="1" applyAlignment="1">
      <alignment horizontal="center" vertical="center"/>
    </xf>
    <xf numFmtId="0" fontId="7" fillId="0" borderId="28" xfId="0" applyFont="1" applyFill="1" applyBorder="1" applyAlignment="1">
      <alignment horizontal="center" vertical="center" wrapText="1"/>
    </xf>
    <xf numFmtId="0" fontId="111" fillId="0" borderId="1" xfId="0" applyFont="1" applyBorder="1" applyAlignment="1">
      <alignment horizontal="left" vertical="center" wrapText="1"/>
    </xf>
    <xf numFmtId="0" fontId="54" fillId="0" borderId="29" xfId="0" applyFont="1" applyFill="1" applyBorder="1" applyAlignment="1">
      <alignment horizontal="left" vertical="center" wrapText="1"/>
    </xf>
    <xf numFmtId="0" fontId="54" fillId="0" borderId="0" xfId="0" applyFont="1" applyFill="1" applyBorder="1" applyAlignment="1">
      <alignment horizontal="left" vertical="center" wrapText="1"/>
    </xf>
    <xf numFmtId="0" fontId="247" fillId="6" borderId="26" xfId="0" applyFont="1" applyFill="1" applyBorder="1" applyAlignment="1">
      <alignment horizontal="center" vertical="center" wrapText="1"/>
    </xf>
    <xf numFmtId="0" fontId="246" fillId="0" borderId="42" xfId="0" applyFont="1" applyBorder="1" applyAlignment="1">
      <alignment horizontal="center" vertical="center"/>
    </xf>
    <xf numFmtId="0" fontId="246" fillId="0" borderId="25" xfId="0" applyFont="1" applyBorder="1" applyAlignment="1">
      <alignment horizontal="center" vertical="center"/>
    </xf>
    <xf numFmtId="0" fontId="246" fillId="0" borderId="57" xfId="0" applyFont="1" applyBorder="1" applyAlignment="1">
      <alignment horizontal="center" vertical="center"/>
    </xf>
    <xf numFmtId="0" fontId="224" fillId="6" borderId="26" xfId="0" applyFont="1" applyFill="1" applyBorder="1" applyAlignment="1">
      <alignment horizontal="center" vertical="center" wrapText="1"/>
    </xf>
    <xf numFmtId="0" fontId="122" fillId="0" borderId="9" xfId="0" applyFont="1" applyBorder="1" applyAlignment="1">
      <alignment horizontal="center" vertical="center"/>
    </xf>
    <xf numFmtId="0" fontId="27" fillId="0" borderId="1" xfId="0" applyFont="1" applyBorder="1" applyAlignment="1">
      <alignment horizontal="left" vertical="center" wrapText="1"/>
    </xf>
    <xf numFmtId="0" fontId="0" fillId="5" borderId="0" xfId="0" applyFont="1" applyFill="1"/>
    <xf numFmtId="0" fontId="7" fillId="5" borderId="0" xfId="0" applyFont="1" applyFill="1" applyBorder="1" applyAlignment="1">
      <alignment horizontal="center" vertical="center" wrapText="1"/>
    </xf>
    <xf numFmtId="0" fontId="0" fillId="5" borderId="0" xfId="0" applyFont="1" applyFill="1" applyBorder="1"/>
    <xf numFmtId="0" fontId="0" fillId="0" borderId="1" xfId="0" applyFont="1" applyBorder="1"/>
    <xf numFmtId="0" fontId="0" fillId="5" borderId="1" xfId="0" applyFont="1" applyFill="1" applyBorder="1" applyAlignment="1">
      <alignment horizontal="left"/>
    </xf>
    <xf numFmtId="14" fontId="222" fillId="0" borderId="21" xfId="0" applyNumberFormat="1" applyFont="1" applyBorder="1" applyAlignment="1">
      <alignment horizontal="right" vertical="center" wrapText="1"/>
    </xf>
    <xf numFmtId="14" fontId="222" fillId="0" borderId="31" xfId="0" applyNumberFormat="1" applyFont="1" applyBorder="1" applyAlignment="1">
      <alignment horizontal="right" vertical="center" wrapText="1"/>
    </xf>
    <xf numFmtId="14" fontId="222" fillId="0" borderId="22" xfId="0" applyNumberFormat="1" applyFont="1" applyBorder="1" applyAlignment="1">
      <alignment horizontal="right" vertical="center" wrapText="1"/>
    </xf>
    <xf numFmtId="14" fontId="222" fillId="0" borderId="22" xfId="0" applyNumberFormat="1" applyFont="1" applyFill="1" applyBorder="1" applyAlignment="1">
      <alignment horizontal="right" vertical="center" wrapText="1"/>
    </xf>
    <xf numFmtId="0" fontId="237" fillId="0" borderId="0" xfId="0" applyFont="1"/>
    <xf numFmtId="0" fontId="236" fillId="0" borderId="0" xfId="0" applyFont="1" applyFill="1" applyBorder="1" applyAlignment="1">
      <alignment horizontal="left" vertical="center"/>
    </xf>
    <xf numFmtId="0" fontId="95" fillId="0" borderId="0" xfId="0" applyFont="1" applyBorder="1" applyAlignment="1">
      <alignment vertical="top" wrapText="1"/>
    </xf>
    <xf numFmtId="0" fontId="169" fillId="0" borderId="0" xfId="0" applyFont="1" applyBorder="1" applyAlignment="1">
      <alignment vertical="center" wrapText="1"/>
    </xf>
    <xf numFmtId="0" fontId="226" fillId="0" borderId="0" xfId="0" applyFont="1"/>
    <xf numFmtId="0" fontId="169" fillId="0" borderId="32" xfId="0" applyFont="1" applyBorder="1" applyAlignment="1">
      <alignment horizontal="center" vertical="center"/>
    </xf>
    <xf numFmtId="0" fontId="110" fillId="8" borderId="0" xfId="0" applyFont="1" applyFill="1" applyBorder="1"/>
    <xf numFmtId="0" fontId="112" fillId="8" borderId="0" xfId="0" applyFont="1" applyFill="1" applyBorder="1" applyAlignment="1">
      <alignment horizontal="justify" vertical="justify" wrapText="1"/>
    </xf>
    <xf numFmtId="0" fontId="213" fillId="0" borderId="19" xfId="0" applyFont="1" applyFill="1" applyBorder="1" applyAlignment="1">
      <alignment vertical="top" wrapText="1"/>
    </xf>
    <xf numFmtId="0" fontId="169" fillId="0" borderId="76" xfId="0" applyFont="1" applyBorder="1" applyAlignment="1">
      <alignment horizontal="center" vertical="center"/>
    </xf>
    <xf numFmtId="0" fontId="37" fillId="6" borderId="0" xfId="0" applyFont="1" applyFill="1" applyBorder="1" applyAlignment="1">
      <alignment vertical="center"/>
    </xf>
    <xf numFmtId="0" fontId="0" fillId="4" borderId="0" xfId="0" applyFill="1"/>
    <xf numFmtId="0" fontId="7" fillId="4" borderId="0" xfId="0" applyFont="1" applyFill="1"/>
    <xf numFmtId="0" fontId="0" fillId="4" borderId="0" xfId="0" applyFill="1" applyAlignment="1">
      <alignment horizontal="left" vertical="center" indent="1"/>
    </xf>
    <xf numFmtId="0" fontId="7" fillId="4" borderId="0" xfId="0" applyFont="1" applyFill="1" applyAlignment="1">
      <alignment horizontal="left" vertical="center" indent="2"/>
    </xf>
    <xf numFmtId="0" fontId="17" fillId="4" borderId="0" xfId="0" applyFont="1" applyFill="1"/>
    <xf numFmtId="1" fontId="17" fillId="2" borderId="0" xfId="0" applyNumberFormat="1" applyFont="1" applyFill="1" applyAlignment="1">
      <alignment horizontal="center" vertical="center"/>
    </xf>
    <xf numFmtId="0" fontId="17" fillId="2" borderId="0" xfId="0" applyFont="1" applyFill="1" applyBorder="1"/>
    <xf numFmtId="0" fontId="122" fillId="8" borderId="0" xfId="0" applyFont="1" applyFill="1" applyAlignment="1">
      <alignment horizontal="center" vertical="center"/>
    </xf>
    <xf numFmtId="0" fontId="17" fillId="8" borderId="29" xfId="0" applyFont="1" applyFill="1" applyBorder="1"/>
    <xf numFmtId="0" fontId="17" fillId="7" borderId="0" xfId="0" applyFont="1" applyFill="1" applyBorder="1"/>
    <xf numFmtId="0" fontId="17" fillId="8" borderId="28" xfId="0" applyFont="1" applyFill="1" applyBorder="1"/>
    <xf numFmtId="0" fontId="17" fillId="8" borderId="18" xfId="0" applyFont="1" applyFill="1" applyBorder="1"/>
    <xf numFmtId="0" fontId="17" fillId="8" borderId="19" xfId="0" applyFont="1" applyFill="1" applyBorder="1"/>
    <xf numFmtId="0" fontId="17" fillId="40" borderId="19" xfId="0" applyFont="1" applyFill="1" applyBorder="1"/>
    <xf numFmtId="0" fontId="17" fillId="8" borderId="20" xfId="0" applyFont="1" applyFill="1" applyBorder="1"/>
    <xf numFmtId="0" fontId="95" fillId="16" borderId="0" xfId="0" applyFont="1" applyFill="1" applyBorder="1" applyAlignment="1">
      <alignment vertical="center"/>
    </xf>
    <xf numFmtId="0" fontId="95" fillId="16" borderId="0" xfId="0" applyFont="1" applyFill="1" applyBorder="1" applyAlignment="1">
      <alignment horizontal="center" vertical="center"/>
    </xf>
    <xf numFmtId="1" fontId="95" fillId="16" borderId="0" xfId="2" applyNumberFormat="1" applyFont="1" applyFill="1" applyBorder="1" applyAlignment="1">
      <alignment horizontal="center" vertical="center"/>
    </xf>
    <xf numFmtId="0" fontId="95" fillId="16" borderId="0" xfId="0" applyFont="1" applyFill="1" applyBorder="1" applyAlignment="1">
      <alignment horizontal="center"/>
    </xf>
    <xf numFmtId="1" fontId="95" fillId="16" borderId="0" xfId="1" applyNumberFormat="1" applyFont="1" applyFill="1" applyBorder="1" applyAlignment="1">
      <alignment horizontal="center" vertical="center"/>
    </xf>
    <xf numFmtId="172" fontId="95" fillId="16" borderId="0" xfId="1" applyNumberFormat="1" applyFont="1" applyFill="1" applyBorder="1" applyAlignment="1">
      <alignment horizontal="center" vertical="center"/>
    </xf>
    <xf numFmtId="0" fontId="95" fillId="16" borderId="0" xfId="1" applyNumberFormat="1" applyFont="1" applyFill="1" applyBorder="1" applyAlignment="1">
      <alignment horizontal="center" vertical="center"/>
    </xf>
    <xf numFmtId="14" fontId="95" fillId="16" borderId="0" xfId="0" applyNumberFormat="1" applyFont="1" applyFill="1" applyBorder="1" applyAlignment="1">
      <alignment horizontal="center"/>
    </xf>
    <xf numFmtId="0" fontId="95" fillId="2" borderId="0" xfId="0" applyFont="1" applyFill="1" applyBorder="1" applyAlignment="1">
      <alignment vertical="center"/>
    </xf>
    <xf numFmtId="0" fontId="95" fillId="2" borderId="0" xfId="0" applyFont="1" applyFill="1" applyBorder="1" applyAlignment="1">
      <alignment horizontal="center" vertical="center"/>
    </xf>
    <xf numFmtId="1" fontId="95" fillId="2" borderId="0" xfId="2" applyNumberFormat="1" applyFont="1" applyFill="1" applyBorder="1" applyAlignment="1">
      <alignment horizontal="center" vertical="center"/>
    </xf>
    <xf numFmtId="0" fontId="95" fillId="2" borderId="0" xfId="0" applyFont="1" applyFill="1" applyBorder="1" applyAlignment="1">
      <alignment horizontal="center"/>
    </xf>
    <xf numFmtId="1" fontId="95" fillId="2" borderId="0" xfId="1" applyNumberFormat="1" applyFont="1" applyFill="1" applyBorder="1" applyAlignment="1">
      <alignment horizontal="center" vertical="center"/>
    </xf>
    <xf numFmtId="172" fontId="95" fillId="2" borderId="0" xfId="1" applyNumberFormat="1" applyFont="1" applyFill="1" applyBorder="1" applyAlignment="1">
      <alignment horizontal="center" vertical="center"/>
    </xf>
    <xf numFmtId="14" fontId="95" fillId="2" borderId="0" xfId="0" applyNumberFormat="1" applyFont="1" applyFill="1" applyBorder="1" applyAlignment="1">
      <alignment horizontal="center"/>
    </xf>
    <xf numFmtId="0" fontId="223" fillId="0" borderId="0" xfId="0" applyFont="1" applyFill="1" applyBorder="1" applyAlignment="1">
      <alignment vertical="center"/>
    </xf>
    <xf numFmtId="172" fontId="169" fillId="42" borderId="28" xfId="0" applyNumberFormat="1" applyFont="1" applyFill="1" applyBorder="1" applyAlignment="1">
      <alignment horizontal="center" vertical="center"/>
    </xf>
    <xf numFmtId="172" fontId="248" fillId="8" borderId="20" xfId="0" applyNumberFormat="1" applyFont="1" applyFill="1" applyBorder="1" applyAlignment="1">
      <alignment horizontal="center" vertical="center"/>
    </xf>
    <xf numFmtId="14" fontId="114" fillId="8" borderId="0" xfId="0" applyNumberFormat="1" applyFont="1" applyFill="1" applyAlignment="1">
      <alignment horizontal="center" vertical="center"/>
    </xf>
    <xf numFmtId="14" fontId="52" fillId="2" borderId="0" xfId="0" applyNumberFormat="1" applyFont="1" applyFill="1"/>
    <xf numFmtId="0" fontId="223" fillId="0" borderId="29" xfId="0" applyFont="1" applyFill="1" applyBorder="1" applyAlignment="1">
      <alignment vertical="center"/>
    </xf>
    <xf numFmtId="0" fontId="223" fillId="0" borderId="28" xfId="0" applyFont="1" applyFill="1" applyBorder="1" applyAlignment="1">
      <alignment vertical="center"/>
    </xf>
    <xf numFmtId="0" fontId="131" fillId="6" borderId="0" xfId="0" applyFont="1" applyFill="1" applyBorder="1" applyAlignment="1">
      <alignment vertical="center" wrapText="1"/>
    </xf>
    <xf numFmtId="0" fontId="168" fillId="8" borderId="0" xfId="0" applyFont="1" applyFill="1" applyBorder="1" applyAlignment="1">
      <alignment horizontal="center" vertical="center" wrapText="1"/>
    </xf>
    <xf numFmtId="0" fontId="222" fillId="13" borderId="32" xfId="0" applyFont="1" applyFill="1" applyBorder="1" applyAlignment="1">
      <alignment horizontal="center" vertical="center" wrapText="1"/>
    </xf>
    <xf numFmtId="0" fontId="123" fillId="13" borderId="25" xfId="0" applyFont="1" applyFill="1" applyBorder="1" applyAlignment="1">
      <alignment horizontal="justify" vertical="center" wrapText="1"/>
    </xf>
    <xf numFmtId="0" fontId="112" fillId="13" borderId="25" xfId="0" applyFont="1" applyFill="1" applyBorder="1" applyAlignment="1">
      <alignment horizontal="center" vertical="center" wrapText="1"/>
    </xf>
    <xf numFmtId="0" fontId="218" fillId="13" borderId="25" xfId="0" applyFont="1" applyFill="1" applyBorder="1" applyAlignment="1">
      <alignment horizontal="center" vertical="center" wrapText="1"/>
    </xf>
    <xf numFmtId="0" fontId="122" fillId="13" borderId="25" xfId="0" applyFont="1" applyFill="1" applyBorder="1" applyAlignment="1">
      <alignment horizontal="justify" vertical="center" wrapText="1"/>
    </xf>
    <xf numFmtId="1" fontId="218" fillId="13" borderId="25" xfId="1" applyNumberFormat="1" applyFont="1" applyFill="1" applyBorder="1" applyAlignment="1">
      <alignment horizontal="center" vertical="center" wrapText="1"/>
    </xf>
    <xf numFmtId="0" fontId="222" fillId="2" borderId="32" xfId="0" applyFont="1" applyFill="1" applyBorder="1" applyAlignment="1">
      <alignment horizontal="center" vertical="center" wrapText="1"/>
    </xf>
    <xf numFmtId="0" fontId="123" fillId="2" borderId="25" xfId="0" applyFont="1" applyFill="1" applyBorder="1" applyAlignment="1">
      <alignment horizontal="justify" vertical="center" wrapText="1"/>
    </xf>
    <xf numFmtId="0" fontId="112" fillId="2" borderId="25" xfId="0" applyFont="1" applyFill="1" applyBorder="1" applyAlignment="1">
      <alignment horizontal="center" vertical="center" wrapText="1"/>
    </xf>
    <xf numFmtId="0" fontId="218" fillId="2" borderId="25" xfId="0" applyFont="1" applyFill="1" applyBorder="1" applyAlignment="1">
      <alignment horizontal="center" vertical="center" wrapText="1"/>
    </xf>
    <xf numFmtId="0" fontId="122" fillId="2" borderId="25" xfId="0" applyFont="1" applyFill="1" applyBorder="1" applyAlignment="1">
      <alignment horizontal="justify" vertical="center" wrapText="1"/>
    </xf>
    <xf numFmtId="1" fontId="218" fillId="2" borderId="25" xfId="1" applyNumberFormat="1" applyFont="1" applyFill="1" applyBorder="1" applyAlignment="1">
      <alignment horizontal="center" vertical="center" wrapText="1"/>
    </xf>
    <xf numFmtId="0" fontId="54" fillId="8" borderId="0" xfId="0" applyFont="1" applyFill="1" applyBorder="1" applyAlignment="1">
      <alignment vertical="center"/>
    </xf>
    <xf numFmtId="0" fontId="91" fillId="8" borderId="0" xfId="0" applyFont="1" applyFill="1" applyBorder="1" applyAlignment="1">
      <alignment vertical="center"/>
    </xf>
    <xf numFmtId="0" fontId="29" fillId="8" borderId="0" xfId="0" applyFont="1" applyFill="1" applyBorder="1" applyAlignment="1">
      <alignment horizontal="justify" vertical="justify" wrapText="1"/>
    </xf>
    <xf numFmtId="0" fontId="16" fillId="8" borderId="0" xfId="0" applyFont="1" applyFill="1" applyBorder="1" applyAlignment="1">
      <alignment horizontal="left" vertical="center"/>
    </xf>
    <xf numFmtId="0" fontId="172" fillId="8" borderId="0" xfId="0" applyFont="1" applyFill="1" applyBorder="1" applyAlignment="1">
      <alignment vertical="center" wrapText="1"/>
    </xf>
    <xf numFmtId="0" fontId="257" fillId="0" borderId="0" xfId="0" applyFont="1" applyFill="1" applyBorder="1" applyAlignment="1">
      <alignment horizontal="justify" vertical="center" wrapText="1"/>
    </xf>
    <xf numFmtId="0" fontId="172" fillId="8" borderId="0" xfId="0" applyFont="1" applyFill="1" applyBorder="1" applyAlignment="1">
      <alignment horizontal="justify" vertical="center" wrapText="1"/>
    </xf>
    <xf numFmtId="0" fontId="258" fillId="8" borderId="0" xfId="0" applyFont="1" applyFill="1"/>
    <xf numFmtId="0" fontId="207" fillId="8" borderId="0" xfId="0" applyFont="1" applyFill="1" applyBorder="1"/>
    <xf numFmtId="10" fontId="100" fillId="19" borderId="69" xfId="2" applyNumberFormat="1" applyFont="1" applyFill="1" applyBorder="1" applyAlignment="1">
      <alignment horizontal="center" vertical="center"/>
    </xf>
    <xf numFmtId="0" fontId="119" fillId="8" borderId="0" xfId="0" applyFont="1" applyFill="1" applyBorder="1" applyAlignment="1">
      <alignment vertical="top" wrapText="1"/>
    </xf>
    <xf numFmtId="0" fontId="260" fillId="8" borderId="0" xfId="0" applyFont="1" applyFill="1"/>
    <xf numFmtId="14" fontId="248" fillId="8" borderId="20" xfId="0" applyNumberFormat="1" applyFont="1" applyFill="1" applyBorder="1" applyAlignment="1">
      <alignment horizontal="left" vertical="center"/>
    </xf>
    <xf numFmtId="172" fontId="123" fillId="19" borderId="28" xfId="0" applyNumberFormat="1" applyFont="1" applyFill="1" applyBorder="1" applyAlignment="1">
      <alignment horizontal="center" vertical="center"/>
    </xf>
    <xf numFmtId="172" fontId="123" fillId="3" borderId="28" xfId="0" applyNumberFormat="1" applyFont="1" applyFill="1" applyBorder="1" applyAlignment="1">
      <alignment horizontal="center" vertical="center"/>
    </xf>
    <xf numFmtId="172" fontId="169" fillId="45" borderId="28" xfId="0" applyNumberFormat="1" applyFont="1" applyFill="1" applyBorder="1" applyAlignment="1">
      <alignment horizontal="center" vertical="center"/>
    </xf>
    <xf numFmtId="0" fontId="171" fillId="0" borderId="0" xfId="0" applyFont="1" applyFill="1" applyBorder="1" applyAlignment="1" applyProtection="1">
      <alignment horizontal="justify" vertical="center" wrapText="1"/>
      <protection locked="0"/>
    </xf>
    <xf numFmtId="0" fontId="123" fillId="2" borderId="0" xfId="0" applyFont="1" applyFill="1" applyBorder="1" applyAlignment="1">
      <alignment horizontal="right" vertical="center"/>
    </xf>
    <xf numFmtId="0" fontId="178" fillId="2" borderId="0" xfId="0" applyFont="1" applyFill="1" applyBorder="1" applyAlignment="1" applyProtection="1">
      <alignment horizontal="justify" vertical="center" wrapText="1"/>
      <protection locked="0"/>
    </xf>
    <xf numFmtId="0" fontId="220" fillId="0" borderId="0" xfId="0" applyFont="1" applyFill="1" applyBorder="1" applyAlignment="1">
      <alignment horizontal="center"/>
    </xf>
    <xf numFmtId="0" fontId="169" fillId="2" borderId="0" xfId="0" applyFont="1" applyFill="1" applyBorder="1" applyAlignment="1">
      <alignment horizontal="right" vertical="center"/>
    </xf>
    <xf numFmtId="10" fontId="218" fillId="11" borderId="0" xfId="2" applyNumberFormat="1" applyFont="1" applyFill="1" applyBorder="1" applyAlignment="1">
      <alignment horizontal="center" vertical="center" shrinkToFit="1"/>
    </xf>
    <xf numFmtId="0" fontId="261" fillId="2" borderId="0" xfId="0" applyFont="1" applyFill="1" applyBorder="1" applyAlignment="1" applyProtection="1">
      <alignment vertical="center" wrapText="1"/>
      <protection locked="0"/>
    </xf>
    <xf numFmtId="0" fontId="220" fillId="0" borderId="4" xfId="0" applyFont="1" applyFill="1" applyBorder="1" applyAlignment="1">
      <alignment horizontal="center" vertical="center"/>
    </xf>
    <xf numFmtId="0" fontId="122" fillId="2" borderId="0" xfId="0" applyFont="1" applyFill="1" applyBorder="1" applyAlignment="1">
      <alignment vertical="center"/>
    </xf>
    <xf numFmtId="0" fontId="267" fillId="2" borderId="0" xfId="0" applyFont="1" applyFill="1" applyBorder="1" applyAlignment="1">
      <alignment vertical="center"/>
    </xf>
    <xf numFmtId="0" fontId="45" fillId="8" borderId="0" xfId="0" applyFont="1" applyFill="1" applyProtection="1">
      <protection locked="0"/>
    </xf>
    <xf numFmtId="0" fontId="215" fillId="0" borderId="0" xfId="0" applyFont="1" applyFill="1" applyBorder="1" applyAlignment="1">
      <alignment horizontal="center" vertical="center"/>
    </xf>
    <xf numFmtId="0" fontId="82" fillId="0" borderId="0" xfId="0" applyFont="1" applyBorder="1" applyAlignment="1">
      <alignment horizontal="justify" vertical="top" wrapText="1"/>
    </xf>
    <xf numFmtId="0" fontId="9" fillId="0" borderId="29" xfId="0" applyFont="1" applyBorder="1" applyAlignment="1">
      <alignment vertical="center"/>
    </xf>
    <xf numFmtId="0" fontId="9" fillId="0" borderId="0" xfId="0" applyFont="1" applyBorder="1" applyAlignment="1">
      <alignment vertical="center"/>
    </xf>
    <xf numFmtId="0" fontId="82" fillId="0" borderId="19" xfId="0" applyFont="1" applyBorder="1" applyAlignment="1">
      <alignment vertical="top" wrapText="1"/>
    </xf>
    <xf numFmtId="0" fontId="262" fillId="0" borderId="0" xfId="0" applyFont="1" applyFill="1" applyBorder="1" applyAlignment="1" applyProtection="1">
      <alignment horizontal="justify" vertical="top" wrapText="1"/>
      <protection locked="0"/>
    </xf>
    <xf numFmtId="0" fontId="0" fillId="0" borderId="0" xfId="0" applyAlignment="1">
      <alignment wrapText="1"/>
    </xf>
    <xf numFmtId="0" fontId="193" fillId="0" borderId="0" xfId="0" applyFont="1" applyBorder="1" applyAlignment="1"/>
    <xf numFmtId="0" fontId="193" fillId="0" borderId="28" xfId="0" applyFont="1" applyBorder="1" applyAlignment="1"/>
    <xf numFmtId="0" fontId="155" fillId="8" borderId="12" xfId="0" applyFont="1" applyFill="1" applyBorder="1" applyAlignment="1">
      <alignment vertical="center"/>
    </xf>
    <xf numFmtId="0" fontId="155" fillId="8" borderId="0" xfId="0" applyFont="1" applyFill="1" applyBorder="1" applyAlignment="1">
      <alignment vertical="center"/>
    </xf>
    <xf numFmtId="0" fontId="155" fillId="8" borderId="19" xfId="0" applyFont="1" applyFill="1" applyBorder="1" applyAlignment="1">
      <alignment vertical="center"/>
    </xf>
    <xf numFmtId="0" fontId="167" fillId="14" borderId="3" xfId="0" applyFont="1" applyFill="1" applyBorder="1" applyAlignment="1">
      <alignment horizontal="right" vertical="center"/>
    </xf>
    <xf numFmtId="0" fontId="139" fillId="8" borderId="0" xfId="0" applyFont="1" applyFill="1" applyAlignment="1">
      <alignment wrapText="1"/>
    </xf>
    <xf numFmtId="0" fontId="274" fillId="0" borderId="5" xfId="6" applyFont="1" applyFill="1" applyBorder="1" applyAlignment="1" applyProtection="1">
      <alignment horizontal="center" vertical="center" shrinkToFit="1"/>
      <protection locked="0"/>
    </xf>
    <xf numFmtId="0" fontId="274" fillId="0" borderId="15" xfId="6" applyFont="1" applyFill="1" applyBorder="1" applyAlignment="1" applyProtection="1">
      <alignment horizontal="center" vertical="center" shrinkToFit="1"/>
      <protection locked="0"/>
    </xf>
    <xf numFmtId="0" fontId="274" fillId="0" borderId="39" xfId="6" applyFont="1" applyFill="1" applyBorder="1" applyAlignment="1" applyProtection="1">
      <alignment horizontal="center" vertical="center" shrinkToFit="1"/>
      <protection locked="0"/>
    </xf>
    <xf numFmtId="0" fontId="274" fillId="0" borderId="6" xfId="6" applyFont="1" applyFill="1" applyBorder="1" applyAlignment="1" applyProtection="1">
      <alignment horizontal="center" vertical="center" shrinkToFit="1"/>
      <protection locked="0"/>
    </xf>
    <xf numFmtId="0" fontId="274" fillId="0" borderId="44" xfId="6" applyFont="1" applyFill="1" applyBorder="1" applyAlignment="1" applyProtection="1">
      <alignment horizontal="center" vertical="center" shrinkToFit="1"/>
      <protection locked="0"/>
    </xf>
    <xf numFmtId="0" fontId="274" fillId="0" borderId="64" xfId="6" applyFont="1" applyFill="1" applyBorder="1" applyAlignment="1" applyProtection="1">
      <alignment horizontal="center" vertical="center" shrinkToFit="1"/>
      <protection locked="0"/>
    </xf>
    <xf numFmtId="0" fontId="274" fillId="0" borderId="7" xfId="6" applyFont="1" applyFill="1" applyBorder="1" applyAlignment="1" applyProtection="1">
      <alignment horizontal="center" vertical="center"/>
      <protection locked="0"/>
    </xf>
    <xf numFmtId="0" fontId="274" fillId="0" borderId="1" xfId="6" applyFont="1" applyFill="1" applyBorder="1" applyAlignment="1" applyProtection="1">
      <alignment horizontal="center" vertical="center"/>
      <protection locked="0"/>
    </xf>
    <xf numFmtId="0" fontId="274" fillId="0" borderId="32" xfId="6" applyFont="1" applyFill="1" applyBorder="1" applyAlignment="1" applyProtection="1">
      <alignment horizontal="center" vertical="center"/>
      <protection locked="0"/>
    </xf>
    <xf numFmtId="0" fontId="274" fillId="0" borderId="8" xfId="6" applyFont="1" applyFill="1" applyBorder="1" applyAlignment="1" applyProtection="1">
      <alignment horizontal="center" vertical="center"/>
      <protection locked="0"/>
    </xf>
    <xf numFmtId="0" fontId="274" fillId="0" borderId="41" xfId="6" applyFont="1" applyFill="1" applyBorder="1" applyAlignment="1" applyProtection="1">
      <alignment horizontal="center" vertical="center"/>
      <protection locked="0"/>
    </xf>
    <xf numFmtId="0" fontId="274" fillId="0" borderId="65" xfId="6" applyFont="1" applyFill="1" applyBorder="1" applyAlignment="1" applyProtection="1">
      <alignment horizontal="center" vertical="center"/>
      <protection locked="0"/>
    </xf>
    <xf numFmtId="0" fontId="274" fillId="0" borderId="48" xfId="6" applyFont="1" applyFill="1" applyBorder="1" applyAlignment="1" applyProtection="1">
      <alignment horizontal="center" vertical="center"/>
      <protection locked="0"/>
    </xf>
    <xf numFmtId="0" fontId="274" fillId="0" borderId="35" xfId="6" applyFont="1" applyFill="1" applyBorder="1" applyAlignment="1" applyProtection="1">
      <alignment horizontal="center" vertical="center"/>
      <protection locked="0"/>
    </xf>
    <xf numFmtId="0" fontId="274" fillId="0" borderId="45" xfId="6" applyFont="1" applyFill="1" applyBorder="1" applyAlignment="1" applyProtection="1">
      <alignment horizontal="center" vertical="center"/>
      <protection locked="0"/>
    </xf>
    <xf numFmtId="0" fontId="274" fillId="0" borderId="46" xfId="6" applyFont="1" applyFill="1" applyBorder="1" applyAlignment="1" applyProtection="1">
      <alignment horizontal="center" vertical="center"/>
      <protection locked="0"/>
    </xf>
    <xf numFmtId="0" fontId="274" fillId="0" borderId="56" xfId="6" applyFont="1" applyFill="1" applyBorder="1" applyAlignment="1" applyProtection="1">
      <alignment horizontal="center" vertical="center"/>
      <protection locked="0"/>
    </xf>
    <xf numFmtId="0" fontId="274" fillId="0" borderId="66" xfId="6" applyFont="1" applyFill="1" applyBorder="1" applyAlignment="1" applyProtection="1">
      <alignment horizontal="center" vertical="center"/>
      <protection locked="0"/>
    </xf>
    <xf numFmtId="0" fontId="78" fillId="8" borderId="0" xfId="0" applyFont="1" applyFill="1" applyBorder="1" applyAlignment="1"/>
    <xf numFmtId="0" fontId="78" fillId="8" borderId="13" xfId="0" applyFont="1" applyFill="1" applyBorder="1" applyAlignment="1"/>
    <xf numFmtId="0" fontId="34" fillId="0" borderId="0" xfId="0" applyFont="1" applyBorder="1" applyAlignment="1">
      <alignment horizontal="left" vertical="center"/>
    </xf>
    <xf numFmtId="0" fontId="85" fillId="8" borderId="27" xfId="0" applyFont="1" applyFill="1" applyBorder="1"/>
    <xf numFmtId="0" fontId="139" fillId="8" borderId="27" xfId="0" applyFont="1" applyFill="1" applyBorder="1" applyAlignment="1">
      <alignment horizontal="left" vertical="center"/>
    </xf>
    <xf numFmtId="2" fontId="0" fillId="8" borderId="0" xfId="0" applyNumberFormat="1" applyFill="1"/>
    <xf numFmtId="0" fontId="95" fillId="0" borderId="32" xfId="0" applyFont="1" applyFill="1" applyBorder="1" applyAlignment="1">
      <alignment vertical="center" wrapText="1"/>
    </xf>
    <xf numFmtId="0" fontId="95" fillId="8" borderId="0" xfId="0" applyFont="1" applyFill="1" applyBorder="1" applyAlignment="1">
      <alignment vertical="center"/>
    </xf>
    <xf numFmtId="0" fontId="173" fillId="35" borderId="75" xfId="0" applyFont="1" applyFill="1" applyBorder="1" applyAlignment="1">
      <alignment horizontal="center" vertical="center" wrapText="1"/>
    </xf>
    <xf numFmtId="0" fontId="276" fillId="35" borderId="2" xfId="0" applyFont="1" applyFill="1" applyBorder="1" applyAlignment="1">
      <alignment horizontal="center" vertical="center" wrapText="1"/>
    </xf>
    <xf numFmtId="0" fontId="277" fillId="35" borderId="2" xfId="0" applyFont="1" applyFill="1" applyBorder="1" applyAlignment="1">
      <alignment horizontal="center" vertical="center" wrapText="1"/>
    </xf>
    <xf numFmtId="0" fontId="277" fillId="36" borderId="74" xfId="0" applyFont="1" applyFill="1" applyBorder="1" applyAlignment="1">
      <alignment horizontal="center" vertical="center" wrapText="1"/>
    </xf>
    <xf numFmtId="0" fontId="278" fillId="35" borderId="25" xfId="0" applyFont="1" applyFill="1" applyBorder="1" applyAlignment="1" applyProtection="1">
      <alignment horizontal="left" vertical="center"/>
      <protection locked="0"/>
    </xf>
    <xf numFmtId="0" fontId="279" fillId="35" borderId="25" xfId="0" applyFont="1" applyFill="1" applyBorder="1" applyAlignment="1" applyProtection="1">
      <alignment horizontal="center" vertical="center"/>
      <protection locked="0"/>
    </xf>
    <xf numFmtId="14" fontId="111" fillId="35" borderId="25" xfId="0" applyNumberFormat="1" applyFont="1" applyFill="1" applyBorder="1" applyAlignment="1">
      <alignment horizontal="center" vertical="center"/>
    </xf>
    <xf numFmtId="0" fontId="167" fillId="35" borderId="25" xfId="0" applyFont="1" applyFill="1" applyBorder="1" applyAlignment="1">
      <alignment horizontal="center" vertical="center" wrapText="1"/>
    </xf>
    <xf numFmtId="14" fontId="122" fillId="36" borderId="25" xfId="0" applyNumberFormat="1" applyFont="1" applyFill="1" applyBorder="1" applyAlignment="1">
      <alignment horizontal="center" vertical="center"/>
    </xf>
    <xf numFmtId="0" fontId="167" fillId="35" borderId="33" xfId="0" applyFont="1" applyFill="1" applyBorder="1" applyAlignment="1">
      <alignment horizontal="left" vertical="top" wrapText="1" shrinkToFit="1"/>
    </xf>
    <xf numFmtId="0" fontId="0" fillId="35" borderId="0" xfId="0" applyFont="1" applyFill="1"/>
    <xf numFmtId="0" fontId="0" fillId="0" borderId="0" xfId="0" applyFont="1" applyAlignment="1">
      <alignment vertical="center"/>
    </xf>
    <xf numFmtId="14" fontId="167" fillId="0" borderId="25" xfId="7" applyNumberFormat="1" applyFont="1" applyFill="1" applyBorder="1" applyAlignment="1">
      <alignment horizontal="center" vertical="center" wrapText="1"/>
    </xf>
    <xf numFmtId="0" fontId="95" fillId="2" borderId="0" xfId="1" applyNumberFormat="1" applyFont="1" applyFill="1" applyBorder="1" applyAlignment="1">
      <alignment horizontal="center" vertical="center"/>
    </xf>
    <xf numFmtId="0" fontId="274" fillId="0" borderId="5" xfId="6" applyFont="1" applyFill="1" applyBorder="1" applyAlignment="1" applyProtection="1">
      <alignment horizontal="center" shrinkToFit="1"/>
      <protection locked="0"/>
    </xf>
    <xf numFmtId="0" fontId="274" fillId="0" borderId="15" xfId="6" applyFont="1" applyFill="1" applyBorder="1" applyAlignment="1" applyProtection="1">
      <alignment horizontal="center" shrinkToFit="1"/>
      <protection locked="0"/>
    </xf>
    <xf numFmtId="0" fontId="274" fillId="0" borderId="39" xfId="6" applyFont="1" applyFill="1" applyBorder="1" applyAlignment="1" applyProtection="1">
      <alignment horizontal="center" shrinkToFit="1"/>
      <protection locked="0"/>
    </xf>
    <xf numFmtId="0" fontId="274" fillId="0" borderId="6" xfId="6" applyFont="1" applyFill="1" applyBorder="1" applyAlignment="1" applyProtection="1">
      <alignment horizontal="center" shrinkToFit="1"/>
      <protection locked="0"/>
    </xf>
    <xf numFmtId="0" fontId="274" fillId="0" borderId="44" xfId="6" applyFont="1" applyFill="1" applyBorder="1" applyAlignment="1" applyProtection="1">
      <alignment horizontal="center" shrinkToFit="1"/>
      <protection locked="0"/>
    </xf>
    <xf numFmtId="0" fontId="274" fillId="0" borderId="64" xfId="6" applyFont="1" applyFill="1" applyBorder="1" applyAlignment="1" applyProtection="1">
      <alignment horizontal="center" shrinkToFit="1"/>
      <protection locked="0"/>
    </xf>
    <xf numFmtId="0" fontId="274" fillId="0" borderId="7" xfId="6" applyFont="1" applyFill="1" applyBorder="1" applyAlignment="1" applyProtection="1">
      <alignment horizontal="center"/>
      <protection locked="0"/>
    </xf>
    <xf numFmtId="0" fontId="274" fillId="0" borderId="1" xfId="6" applyFont="1" applyFill="1" applyBorder="1" applyAlignment="1" applyProtection="1">
      <alignment horizontal="center"/>
      <protection locked="0"/>
    </xf>
    <xf numFmtId="0" fontId="274" fillId="0" borderId="32" xfId="6" applyFont="1" applyFill="1" applyBorder="1" applyAlignment="1" applyProtection="1">
      <alignment horizontal="center"/>
      <protection locked="0"/>
    </xf>
    <xf numFmtId="0" fontId="274" fillId="0" borderId="8" xfId="6" applyFont="1" applyFill="1" applyBorder="1" applyAlignment="1" applyProtection="1">
      <alignment horizontal="center"/>
      <protection locked="0"/>
    </xf>
    <xf numFmtId="0" fontId="274" fillId="0" borderId="41" xfId="6" applyFont="1" applyFill="1" applyBorder="1" applyAlignment="1" applyProtection="1">
      <alignment horizontal="center"/>
      <protection locked="0"/>
    </xf>
    <xf numFmtId="0" fontId="274" fillId="0" borderId="65" xfId="6" applyFont="1" applyFill="1" applyBorder="1" applyAlignment="1" applyProtection="1">
      <alignment horizontal="center"/>
      <protection locked="0"/>
    </xf>
    <xf numFmtId="0" fontId="274" fillId="0" borderId="48" xfId="6" applyFont="1" applyFill="1" applyBorder="1" applyAlignment="1" applyProtection="1">
      <alignment horizontal="center"/>
      <protection locked="0"/>
    </xf>
    <xf numFmtId="0" fontId="274" fillId="0" borderId="35" xfId="6" applyFont="1" applyFill="1" applyBorder="1" applyAlignment="1" applyProtection="1">
      <alignment horizontal="center"/>
      <protection locked="0"/>
    </xf>
    <xf numFmtId="0" fontId="274" fillId="0" borderId="45" xfId="6" applyFont="1" applyFill="1" applyBorder="1" applyAlignment="1" applyProtection="1">
      <alignment horizontal="center"/>
      <protection locked="0"/>
    </xf>
    <xf numFmtId="0" fontId="274" fillId="0" borderId="46" xfId="6" applyFont="1" applyFill="1" applyBorder="1" applyAlignment="1" applyProtection="1">
      <alignment horizontal="center"/>
      <protection locked="0"/>
    </xf>
    <xf numFmtId="0" fontId="274" fillId="0" borderId="56" xfId="6" applyFont="1" applyFill="1" applyBorder="1" applyAlignment="1" applyProtection="1">
      <alignment horizontal="center"/>
      <protection locked="0"/>
    </xf>
    <xf numFmtId="0" fontId="274" fillId="0" borderId="66" xfId="6" applyFont="1" applyFill="1" applyBorder="1" applyAlignment="1" applyProtection="1">
      <alignment horizontal="center"/>
      <protection locked="0"/>
    </xf>
    <xf numFmtId="0" fontId="123" fillId="0" borderId="0" xfId="0" applyFont="1" applyBorder="1" applyAlignment="1">
      <alignment horizontal="center" vertical="center"/>
    </xf>
    <xf numFmtId="10" fontId="167" fillId="10" borderId="13" xfId="2" applyNumberFormat="1" applyFont="1" applyFill="1" applyBorder="1" applyAlignment="1">
      <alignment horizontal="center" vertical="center"/>
    </xf>
    <xf numFmtId="10" fontId="169" fillId="0" borderId="24" xfId="0" applyNumberFormat="1" applyFont="1" applyBorder="1" applyAlignment="1">
      <alignment vertical="center"/>
    </xf>
    <xf numFmtId="10" fontId="130" fillId="0" borderId="12" xfId="2" applyNumberFormat="1" applyFont="1" applyBorder="1" applyAlignment="1">
      <alignment horizontal="center" vertical="center" wrapText="1"/>
    </xf>
    <xf numFmtId="0" fontId="0" fillId="0" borderId="0" xfId="0" applyFont="1" applyBorder="1" applyAlignment="1"/>
    <xf numFmtId="0" fontId="0" fillId="8" borderId="0" xfId="0" applyFont="1" applyFill="1" applyBorder="1" applyAlignment="1"/>
    <xf numFmtId="0" fontId="205" fillId="0" borderId="0" xfId="0" applyFont="1" applyFill="1" applyBorder="1" applyAlignment="1">
      <alignment horizontal="left" vertical="center" wrapText="1"/>
    </xf>
    <xf numFmtId="0" fontId="205" fillId="8" borderId="0" xfId="0" applyFont="1" applyFill="1" applyBorder="1" applyAlignment="1">
      <alignment horizontal="left" vertical="center" wrapText="1"/>
    </xf>
    <xf numFmtId="0" fontId="281" fillId="0" borderId="44" xfId="0" applyFont="1" applyBorder="1" applyAlignment="1">
      <alignment horizontal="justify" vertical="center" wrapText="1"/>
    </xf>
    <xf numFmtId="1" fontId="282" fillId="0" borderId="0" xfId="0" applyNumberFormat="1" applyFont="1" applyBorder="1" applyAlignment="1" applyProtection="1">
      <alignment horizontal="left" vertical="center"/>
    </xf>
    <xf numFmtId="0" fontId="281" fillId="0" borderId="41" xfId="0" applyFont="1" applyBorder="1" applyAlignment="1">
      <alignment horizontal="justify" vertical="center" wrapText="1"/>
    </xf>
    <xf numFmtId="0" fontId="281" fillId="0" borderId="56" xfId="0" applyFont="1" applyBorder="1" applyAlignment="1">
      <alignment horizontal="justify" vertical="center" wrapText="1"/>
    </xf>
    <xf numFmtId="0" fontId="246" fillId="0" borderId="0" xfId="0" applyFont="1" applyFill="1" applyBorder="1" applyAlignment="1">
      <alignment horizontal="justify" vertical="center" wrapText="1"/>
    </xf>
    <xf numFmtId="0" fontId="246" fillId="8" borderId="0" xfId="0" applyFont="1" applyFill="1" applyBorder="1" applyAlignment="1">
      <alignment horizontal="justify" vertical="center" wrapText="1"/>
    </xf>
    <xf numFmtId="0" fontId="131" fillId="8" borderId="0" xfId="0" applyFont="1" applyFill="1" applyBorder="1" applyAlignment="1">
      <alignment vertical="center" wrapText="1"/>
    </xf>
    <xf numFmtId="0" fontId="135" fillId="6" borderId="3" xfId="0" applyFont="1" applyFill="1" applyBorder="1" applyAlignment="1">
      <alignment horizontal="center" vertical="center"/>
    </xf>
    <xf numFmtId="0" fontId="135" fillId="6" borderId="73" xfId="0" applyFont="1" applyFill="1" applyBorder="1" applyAlignment="1">
      <alignment horizontal="center" vertical="center"/>
    </xf>
    <xf numFmtId="0" fontId="112" fillId="0" borderId="44" xfId="0" applyFont="1" applyBorder="1" applyAlignment="1">
      <alignment horizontal="left" vertical="top" wrapText="1"/>
    </xf>
    <xf numFmtId="0" fontId="223" fillId="0" borderId="29" xfId="0" applyFont="1" applyBorder="1" applyAlignment="1">
      <alignment horizontal="center" vertical="center"/>
    </xf>
    <xf numFmtId="0" fontId="223" fillId="0" borderId="37" xfId="0" applyFont="1" applyBorder="1" applyAlignment="1">
      <alignment horizontal="center" vertical="center" wrapText="1"/>
    </xf>
    <xf numFmtId="0" fontId="223" fillId="0" borderId="0" xfId="0" applyFont="1" applyBorder="1" applyAlignment="1">
      <alignment horizontal="center" vertical="center" wrapText="1"/>
    </xf>
    <xf numFmtId="0" fontId="223" fillId="0" borderId="38" xfId="0" applyFont="1" applyBorder="1" applyAlignment="1">
      <alignment horizontal="center" vertical="center" wrapText="1"/>
    </xf>
    <xf numFmtId="0" fontId="223" fillId="0" borderId="68" xfId="0" applyFont="1" applyBorder="1" applyAlignment="1">
      <alignment horizontal="center" vertical="center" wrapText="1"/>
    </xf>
    <xf numFmtId="0" fontId="112" fillId="0" borderId="54" xfId="0" applyFont="1" applyBorder="1" applyAlignment="1">
      <alignment horizontal="left" vertical="center" wrapText="1"/>
    </xf>
    <xf numFmtId="0" fontId="112" fillId="0" borderId="41" xfId="0" applyFont="1" applyBorder="1" applyAlignment="1">
      <alignment horizontal="left" vertical="center" wrapText="1"/>
    </xf>
    <xf numFmtId="14" fontId="169" fillId="0" borderId="23" xfId="0" applyNumberFormat="1" applyFont="1" applyFill="1" applyBorder="1" applyAlignment="1">
      <alignment horizontal="right" vertical="center" wrapText="1"/>
    </xf>
    <xf numFmtId="3" fontId="130" fillId="0" borderId="56" xfId="8" applyNumberFormat="1" applyFont="1" applyBorder="1" applyAlignment="1">
      <alignment horizontal="left" vertical="center"/>
    </xf>
    <xf numFmtId="0" fontId="177" fillId="0" borderId="0" xfId="0" applyFont="1" applyFill="1" applyBorder="1" applyAlignment="1">
      <alignment horizontal="left" vertical="center"/>
    </xf>
    <xf numFmtId="0" fontId="177" fillId="8" borderId="0" xfId="0" applyFont="1" applyFill="1" applyBorder="1" applyAlignment="1">
      <alignment horizontal="left" vertical="center"/>
    </xf>
    <xf numFmtId="0" fontId="133" fillId="8" borderId="0" xfId="0" applyFont="1" applyFill="1" applyBorder="1" applyAlignment="1">
      <alignment horizontal="right" vertical="top"/>
    </xf>
    <xf numFmtId="0" fontId="133" fillId="8" borderId="0" xfId="0" applyFont="1" applyFill="1" applyBorder="1" applyAlignment="1">
      <alignment horizontal="right" vertical="center"/>
    </xf>
    <xf numFmtId="0" fontId="135" fillId="8" borderId="0" xfId="0" applyFont="1" applyFill="1" applyBorder="1" applyAlignment="1">
      <alignment horizontal="right" vertical="center"/>
    </xf>
    <xf numFmtId="0" fontId="169" fillId="0" borderId="0" xfId="0" applyFont="1" applyBorder="1" applyAlignment="1">
      <alignment horizontal="right" vertical="top" wrapText="1"/>
    </xf>
    <xf numFmtId="0" fontId="123" fillId="0" borderId="9" xfId="0" applyFont="1" applyBorder="1" applyAlignment="1">
      <alignment horizontal="center" vertical="center"/>
    </xf>
    <xf numFmtId="0" fontId="112" fillId="0" borderId="0" xfId="0" applyFont="1" applyBorder="1" applyAlignment="1">
      <alignment vertical="top" wrapText="1"/>
    </xf>
    <xf numFmtId="0" fontId="95" fillId="8" borderId="0" xfId="0" applyFont="1" applyFill="1" applyBorder="1" applyAlignment="1">
      <alignment vertical="top" wrapText="1"/>
    </xf>
    <xf numFmtId="0" fontId="283" fillId="8" borderId="0" xfId="0" applyFont="1" applyFill="1" applyBorder="1" applyAlignment="1">
      <alignment vertical="center" wrapText="1"/>
    </xf>
    <xf numFmtId="0" fontId="196" fillId="8" borderId="0" xfId="0" applyFont="1" applyFill="1" applyBorder="1" applyAlignment="1">
      <alignment vertical="top" wrapText="1"/>
    </xf>
    <xf numFmtId="0" fontId="0" fillId="0" borderId="0" xfId="0" applyFont="1" applyBorder="1" applyAlignment="1">
      <alignment horizontal="justify" vertical="justify" wrapText="1"/>
    </xf>
    <xf numFmtId="3" fontId="130" fillId="0" borderId="12" xfId="0" applyNumberFormat="1" applyFont="1" applyBorder="1" applyAlignment="1">
      <alignment horizontal="center" vertical="center" wrapText="1"/>
    </xf>
    <xf numFmtId="0" fontId="218" fillId="0" borderId="12" xfId="0" applyFont="1" applyBorder="1" applyAlignment="1">
      <alignment horizontal="center" vertical="center" wrapText="1"/>
    </xf>
    <xf numFmtId="172" fontId="130" fillId="0" borderId="17" xfId="1" applyNumberFormat="1" applyFont="1" applyBorder="1" applyAlignment="1">
      <alignment horizontal="center" vertical="center" wrapText="1"/>
    </xf>
    <xf numFmtId="9" fontId="246" fillId="13" borderId="25" xfId="0" applyNumberFormat="1" applyFont="1" applyFill="1" applyBorder="1" applyAlignment="1">
      <alignment horizontal="center" vertical="center" wrapText="1"/>
    </xf>
    <xf numFmtId="9" fontId="246" fillId="2" borderId="25" xfId="0" applyNumberFormat="1" applyFont="1" applyFill="1" applyBorder="1" applyAlignment="1">
      <alignment horizontal="center" vertical="center" wrapText="1"/>
    </xf>
    <xf numFmtId="172" fontId="246" fillId="13" borderId="25" xfId="1" applyNumberFormat="1" applyFont="1" applyFill="1" applyBorder="1" applyAlignment="1">
      <alignment vertical="center" wrapText="1"/>
    </xf>
    <xf numFmtId="172" fontId="246" fillId="2" borderId="25" xfId="1" applyNumberFormat="1" applyFont="1" applyFill="1" applyBorder="1" applyAlignment="1">
      <alignment vertical="center" wrapText="1"/>
    </xf>
    <xf numFmtId="172" fontId="226" fillId="13" borderId="25" xfId="1" applyNumberFormat="1" applyFont="1" applyFill="1" applyBorder="1" applyAlignment="1">
      <alignment vertical="center" wrapText="1"/>
    </xf>
    <xf numFmtId="172" fontId="226" fillId="2" borderId="25" xfId="1" applyNumberFormat="1" applyFont="1" applyFill="1" applyBorder="1" applyAlignment="1">
      <alignment vertical="center" wrapText="1"/>
    </xf>
    <xf numFmtId="0" fontId="177" fillId="6" borderId="71" xfId="0" applyFont="1" applyFill="1" applyBorder="1" applyAlignment="1">
      <alignment horizontal="center" vertical="center" wrapText="1"/>
    </xf>
    <xf numFmtId="0" fontId="250" fillId="6" borderId="72" xfId="0" applyFont="1" applyFill="1" applyBorder="1" applyAlignment="1">
      <alignment horizontal="center" vertical="center" wrapText="1"/>
    </xf>
    <xf numFmtId="0" fontId="244" fillId="6" borderId="72" xfId="0" applyFont="1" applyFill="1" applyBorder="1" applyAlignment="1">
      <alignment horizontal="center" vertical="center" wrapText="1"/>
    </xf>
    <xf numFmtId="0" fontId="177" fillId="6" borderId="72" xfId="0" applyFont="1" applyFill="1" applyBorder="1" applyAlignment="1">
      <alignment horizontal="center" vertical="center" wrapText="1"/>
    </xf>
    <xf numFmtId="0" fontId="87" fillId="6" borderId="72" xfId="0" applyFont="1" applyFill="1" applyBorder="1" applyAlignment="1">
      <alignment horizontal="center" vertical="center" wrapText="1"/>
    </xf>
    <xf numFmtId="0" fontId="205" fillId="6" borderId="72" xfId="0" applyFont="1" applyFill="1" applyBorder="1" applyAlignment="1">
      <alignment horizontal="center" vertical="center" wrapText="1"/>
    </xf>
    <xf numFmtId="0" fontId="255" fillId="32" borderId="4" xfId="0" applyFont="1" applyFill="1" applyBorder="1" applyAlignment="1">
      <alignment horizontal="center" vertical="center" wrapText="1"/>
    </xf>
    <xf numFmtId="0" fontId="290" fillId="8" borderId="0" xfId="0" applyFont="1" applyFill="1" applyAlignment="1">
      <alignment horizontal="left"/>
    </xf>
    <xf numFmtId="9" fontId="290" fillId="8" borderId="0" xfId="2" applyFont="1" applyFill="1" applyAlignment="1">
      <alignment horizontal="left"/>
    </xf>
    <xf numFmtId="0" fontId="222" fillId="13" borderId="39" xfId="0" applyFont="1" applyFill="1" applyBorder="1" applyAlignment="1">
      <alignment horizontal="center" vertical="center" wrapText="1"/>
    </xf>
    <xf numFmtId="0" fontId="123" fillId="13" borderId="24" xfId="0" applyFont="1" applyFill="1" applyBorder="1" applyAlignment="1">
      <alignment horizontal="justify" vertical="center" wrapText="1"/>
    </xf>
    <xf numFmtId="0" fontId="112" fillId="13" borderId="24" xfId="0" applyFont="1" applyFill="1" applyBorder="1" applyAlignment="1">
      <alignment horizontal="center" vertical="center" wrapText="1"/>
    </xf>
    <xf numFmtId="9" fontId="246" fillId="13" borderId="24" xfId="0" applyNumberFormat="1" applyFont="1" applyFill="1" applyBorder="1" applyAlignment="1">
      <alignment horizontal="center" vertical="center" wrapText="1"/>
    </xf>
    <xf numFmtId="172" fontId="246" fillId="13" borderId="24" xfId="1" applyNumberFormat="1" applyFont="1" applyFill="1" applyBorder="1" applyAlignment="1">
      <alignment vertical="center" wrapText="1"/>
    </xf>
    <xf numFmtId="0" fontId="218" fillId="13" borderId="24" xfId="0" applyFont="1" applyFill="1" applyBorder="1" applyAlignment="1">
      <alignment horizontal="center" vertical="center" wrapText="1"/>
    </xf>
    <xf numFmtId="0" fontId="122" fillId="13" borderId="24" xfId="0" applyFont="1" applyFill="1" applyBorder="1" applyAlignment="1">
      <alignment horizontal="justify" vertical="center" wrapText="1"/>
    </xf>
    <xf numFmtId="172" fontId="226" fillId="13" borderId="24" xfId="1" applyNumberFormat="1" applyFont="1" applyFill="1" applyBorder="1" applyAlignment="1">
      <alignment vertical="center" wrapText="1"/>
    </xf>
    <xf numFmtId="1" fontId="218" fillId="13" borderId="24" xfId="1" applyNumberFormat="1" applyFont="1" applyFill="1" applyBorder="1" applyAlignment="1">
      <alignment horizontal="center" vertical="center" wrapText="1"/>
    </xf>
    <xf numFmtId="167" fontId="206" fillId="0" borderId="24" xfId="0" applyNumberFormat="1" applyFont="1" applyBorder="1" applyAlignment="1">
      <alignment horizontal="center" vertical="center" shrinkToFit="1"/>
    </xf>
    <xf numFmtId="3" fontId="112" fillId="13" borderId="24" xfId="0" applyNumberFormat="1" applyFont="1" applyFill="1" applyBorder="1" applyAlignment="1">
      <alignment horizontal="justify" vertical="center" wrapText="1"/>
    </xf>
    <xf numFmtId="3" fontId="112" fillId="2" borderId="25" xfId="0" applyNumberFormat="1" applyFont="1" applyFill="1" applyBorder="1" applyAlignment="1">
      <alignment horizontal="justify" vertical="center" wrapText="1"/>
    </xf>
    <xf numFmtId="3" fontId="112" fillId="13" borderId="25" xfId="0" applyNumberFormat="1" applyFont="1" applyFill="1" applyBorder="1" applyAlignment="1">
      <alignment horizontal="justify" vertical="center" wrapText="1"/>
    </xf>
    <xf numFmtId="0" fontId="291" fillId="0" borderId="4" xfId="0" applyFont="1" applyFill="1" applyBorder="1" applyAlignment="1">
      <alignment horizontal="center" vertical="top"/>
    </xf>
    <xf numFmtId="0" fontId="7" fillId="0" borderId="0" xfId="0" applyFont="1" applyAlignment="1">
      <alignment vertical="center" wrapText="1"/>
    </xf>
    <xf numFmtId="171" fontId="9" fillId="0" borderId="25" xfId="7" applyNumberFormat="1" applyFont="1" applyFill="1" applyBorder="1" applyAlignment="1">
      <alignment horizontal="justify" vertical="center" wrapText="1"/>
    </xf>
    <xf numFmtId="0" fontId="222" fillId="0" borderId="0" xfId="0" applyFont="1" applyBorder="1" applyAlignment="1">
      <alignment horizontal="center" vertical="center"/>
    </xf>
    <xf numFmtId="0" fontId="293" fillId="8" borderId="0" xfId="0" applyFont="1" applyFill="1"/>
    <xf numFmtId="0" fontId="110" fillId="8" borderId="0" xfId="0" applyFont="1" applyFill="1" applyAlignment="1">
      <alignment vertical="center"/>
    </xf>
    <xf numFmtId="14" fontId="110" fillId="8" borderId="0" xfId="0" applyNumberFormat="1" applyFont="1" applyFill="1"/>
    <xf numFmtId="0" fontId="169" fillId="0" borderId="0" xfId="0" applyFont="1" applyAlignment="1">
      <alignment horizontal="right" vertical="center"/>
    </xf>
    <xf numFmtId="0" fontId="294" fillId="0" borderId="0" xfId="0" applyFont="1" applyFill="1" applyAlignment="1">
      <alignment horizontal="justify" vertical="center" wrapText="1"/>
    </xf>
    <xf numFmtId="1" fontId="187" fillId="0" borderId="25" xfId="0" applyNumberFormat="1" applyFont="1" applyBorder="1" applyAlignment="1">
      <alignment horizontal="center" vertical="center"/>
    </xf>
    <xf numFmtId="14" fontId="194" fillId="0" borderId="25" xfId="0" applyNumberFormat="1" applyFont="1" applyBorder="1" applyAlignment="1">
      <alignment horizontal="center" vertical="center" shrinkToFit="1"/>
    </xf>
    <xf numFmtId="0" fontId="188" fillId="0" borderId="25" xfId="0" applyNumberFormat="1" applyFont="1" applyBorder="1" applyAlignment="1">
      <alignment horizontal="center" vertical="center"/>
    </xf>
    <xf numFmtId="0" fontId="82" fillId="0" borderId="20" xfId="0" applyFont="1" applyBorder="1" applyAlignment="1">
      <alignment vertical="top" wrapText="1"/>
    </xf>
    <xf numFmtId="0" fontId="185" fillId="0" borderId="28" xfId="0" applyFont="1" applyFill="1" applyBorder="1" applyAlignment="1">
      <alignment vertical="top"/>
    </xf>
    <xf numFmtId="0" fontId="82" fillId="0" borderId="28" xfId="0" applyFont="1" applyBorder="1" applyAlignment="1">
      <alignment horizontal="justify" vertical="top" wrapText="1"/>
    </xf>
    <xf numFmtId="0" fontId="82" fillId="0" borderId="29" xfId="0" applyFont="1" applyBorder="1" applyAlignment="1">
      <alignment horizontal="right" vertical="center" wrapText="1"/>
    </xf>
    <xf numFmtId="14" fontId="114" fillId="8" borderId="0" xfId="0" applyNumberFormat="1" applyFont="1" applyFill="1" applyAlignment="1">
      <alignment horizontal="center"/>
    </xf>
    <xf numFmtId="0" fontId="169" fillId="0" borderId="42" xfId="0" applyFont="1" applyFill="1" applyBorder="1" applyAlignment="1">
      <alignment vertical="center" wrapText="1"/>
    </xf>
    <xf numFmtId="0" fontId="169" fillId="0" borderId="25" xfId="0" applyFont="1" applyFill="1" applyBorder="1" applyAlignment="1">
      <alignment vertical="center" wrapText="1"/>
    </xf>
    <xf numFmtId="0" fontId="169" fillId="0" borderId="57" xfId="0" applyFont="1" applyFill="1" applyBorder="1" applyAlignment="1">
      <alignment vertical="center" wrapText="1"/>
    </xf>
    <xf numFmtId="0" fontId="218" fillId="0" borderId="42" xfId="0" applyFont="1" applyBorder="1" applyAlignment="1">
      <alignment horizontal="center" vertical="center"/>
    </xf>
    <xf numFmtId="0" fontId="218" fillId="0" borderId="25" xfId="0" applyFont="1" applyBorder="1" applyAlignment="1">
      <alignment horizontal="center" vertical="center" wrapText="1"/>
    </xf>
    <xf numFmtId="0" fontId="218" fillId="0" borderId="57" xfId="0" applyFont="1" applyBorder="1" applyAlignment="1">
      <alignment horizontal="center" vertical="center" wrapText="1"/>
    </xf>
    <xf numFmtId="1" fontId="220" fillId="0" borderId="27" xfId="0" applyNumberFormat="1" applyFont="1" applyBorder="1" applyAlignment="1" applyProtection="1">
      <alignment vertical="center"/>
    </xf>
    <xf numFmtId="1" fontId="220" fillId="0" borderId="28" xfId="0" applyNumberFormat="1" applyFont="1" applyBorder="1" applyAlignment="1" applyProtection="1">
      <alignment vertical="center"/>
    </xf>
    <xf numFmtId="0" fontId="169" fillId="0" borderId="0" xfId="0" applyFont="1" applyFill="1" applyBorder="1" applyAlignment="1">
      <alignment horizontal="center" vertical="center"/>
    </xf>
    <xf numFmtId="1" fontId="114" fillId="8" borderId="0" xfId="0" applyNumberFormat="1" applyFont="1" applyFill="1" applyAlignment="1">
      <alignment horizontal="center" vertical="center"/>
    </xf>
    <xf numFmtId="1" fontId="169" fillId="10" borderId="28" xfId="0" applyNumberFormat="1" applyFont="1" applyFill="1" applyBorder="1" applyAlignment="1">
      <alignment horizontal="center" vertical="center"/>
    </xf>
    <xf numFmtId="0" fontId="169" fillId="0" borderId="0" xfId="0" applyFont="1" applyFill="1" applyBorder="1" applyAlignment="1">
      <alignment vertical="center"/>
    </xf>
    <xf numFmtId="0" fontId="222" fillId="32" borderId="3" xfId="0" applyFont="1" applyFill="1" applyBorder="1" applyAlignment="1">
      <alignment horizontal="right" vertical="center"/>
    </xf>
    <xf numFmtId="14" fontId="123" fillId="0" borderId="13" xfId="0" applyNumberFormat="1" applyFont="1" applyFill="1" applyBorder="1" applyAlignment="1">
      <alignment horizontal="left" vertical="center"/>
    </xf>
    <xf numFmtId="0" fontId="222" fillId="32" borderId="13" xfId="0" applyFont="1" applyFill="1" applyBorder="1" applyAlignment="1">
      <alignment horizontal="right" vertical="center"/>
    </xf>
    <xf numFmtId="0" fontId="20" fillId="2" borderId="0" xfId="0" applyFont="1" applyFill="1" applyAlignment="1">
      <alignment vertical="center"/>
    </xf>
    <xf numFmtId="1" fontId="169" fillId="19" borderId="13" xfId="0" applyNumberFormat="1" applyFont="1" applyFill="1" applyBorder="1" applyAlignment="1">
      <alignment horizontal="center" vertical="center"/>
    </xf>
    <xf numFmtId="1" fontId="35" fillId="4" borderId="17" xfId="0" applyNumberFormat="1" applyFont="1" applyFill="1" applyBorder="1" applyAlignment="1">
      <alignment horizontal="center" vertical="center"/>
    </xf>
    <xf numFmtId="0" fontId="249" fillId="6" borderId="16" xfId="0" applyFont="1" applyFill="1" applyBorder="1" applyAlignment="1">
      <alignment horizontal="center" vertical="center" wrapText="1"/>
    </xf>
    <xf numFmtId="0" fontId="235" fillId="6" borderId="18" xfId="0" applyFont="1" applyFill="1" applyBorder="1" applyAlignment="1">
      <alignment horizontal="center" vertical="center" wrapText="1"/>
    </xf>
    <xf numFmtId="0" fontId="224" fillId="6" borderId="18" xfId="0" applyFont="1" applyFill="1" applyBorder="1" applyAlignment="1">
      <alignment horizontal="center" vertical="center" wrapText="1"/>
    </xf>
    <xf numFmtId="0" fontId="218" fillId="0" borderId="42" xfId="0" applyFont="1" applyBorder="1" applyAlignment="1">
      <alignment horizontal="justify" vertical="center"/>
    </xf>
    <xf numFmtId="0" fontId="112" fillId="0" borderId="25" xfId="0" applyFont="1" applyBorder="1" applyAlignment="1">
      <alignment horizontal="center" vertical="center" wrapText="1"/>
    </xf>
    <xf numFmtId="0" fontId="218" fillId="0" borderId="25" xfId="0" applyFont="1" applyBorder="1" applyAlignment="1">
      <alignment horizontal="justify" vertical="center" wrapText="1"/>
    </xf>
    <xf numFmtId="0" fontId="112" fillId="0" borderId="57" xfId="0" applyFont="1" applyBorder="1" applyAlignment="1">
      <alignment horizontal="center" vertical="center" wrapText="1"/>
    </xf>
    <xf numFmtId="0" fontId="218" fillId="0" borderId="57" xfId="0" applyFont="1" applyBorder="1" applyAlignment="1">
      <alignment horizontal="justify" vertical="center" wrapText="1"/>
    </xf>
    <xf numFmtId="0" fontId="251" fillId="6" borderId="18" xfId="0" applyFont="1" applyFill="1" applyBorder="1" applyAlignment="1">
      <alignment horizontal="right" vertical="center"/>
    </xf>
    <xf numFmtId="0" fontId="97" fillId="6" borderId="19" xfId="0" applyFont="1" applyFill="1" applyBorder="1" applyAlignment="1">
      <alignment horizontal="center" vertical="center" wrapText="1"/>
    </xf>
    <xf numFmtId="0" fontId="235" fillId="6" borderId="29" xfId="0" applyFont="1" applyFill="1" applyBorder="1" applyAlignment="1">
      <alignment horizontal="center" vertical="center" wrapText="1"/>
    </xf>
    <xf numFmtId="0" fontId="54" fillId="0" borderId="0" xfId="0" applyFont="1" applyFill="1" applyBorder="1" applyAlignment="1">
      <alignment vertical="center" wrapText="1"/>
    </xf>
    <xf numFmtId="0" fontId="112" fillId="0" borderId="24" xfId="0" applyFont="1" applyBorder="1" applyAlignment="1">
      <alignment horizontal="center" vertical="center" wrapText="1"/>
    </xf>
    <xf numFmtId="0" fontId="218" fillId="0" borderId="24" xfId="0" applyFont="1" applyBorder="1" applyAlignment="1">
      <alignment horizontal="justify" vertical="center"/>
    </xf>
    <xf numFmtId="0" fontId="169" fillId="0" borderId="54" xfId="0" applyFont="1" applyBorder="1" applyAlignment="1">
      <alignment horizontal="center" vertical="center" wrapText="1"/>
    </xf>
    <xf numFmtId="0" fontId="169" fillId="0" borderId="41" xfId="0" applyFont="1" applyBorder="1" applyAlignment="1">
      <alignment horizontal="center" vertical="center" wrapText="1"/>
    </xf>
    <xf numFmtId="0" fontId="169" fillId="0" borderId="56" xfId="0" applyFont="1" applyBorder="1" applyAlignment="1">
      <alignment horizontal="center" vertical="center" wrapText="1"/>
    </xf>
    <xf numFmtId="0" fontId="115" fillId="33" borderId="21" xfId="0" applyFont="1" applyFill="1" applyBorder="1" applyAlignment="1">
      <alignment horizontal="right" vertical="center"/>
    </xf>
    <xf numFmtId="0" fontId="115" fillId="33" borderId="22" xfId="0" applyFont="1" applyFill="1" applyBorder="1" applyAlignment="1">
      <alignment horizontal="right" vertical="center"/>
    </xf>
    <xf numFmtId="0" fontId="115" fillId="33" borderId="18" xfId="0" applyFont="1" applyFill="1" applyBorder="1" applyAlignment="1">
      <alignment horizontal="right" vertical="center"/>
    </xf>
    <xf numFmtId="0" fontId="299" fillId="33" borderId="21" xfId="0" applyFont="1" applyFill="1" applyBorder="1" applyAlignment="1">
      <alignment horizontal="right" vertical="center"/>
    </xf>
    <xf numFmtId="0" fontId="177" fillId="6" borderId="29" xfId="0" applyFont="1" applyFill="1" applyBorder="1" applyAlignment="1">
      <alignment horizontal="center" vertical="center"/>
    </xf>
    <xf numFmtId="0" fontId="177" fillId="6" borderId="0" xfId="0" applyFont="1" applyFill="1" applyBorder="1" applyAlignment="1">
      <alignment horizontal="center" vertical="center"/>
    </xf>
    <xf numFmtId="0" fontId="169" fillId="0" borderId="25" xfId="0" applyFont="1" applyBorder="1" applyAlignment="1">
      <alignment horizontal="center" vertical="center" wrapText="1"/>
    </xf>
    <xf numFmtId="1" fontId="122" fillId="0" borderId="25" xfId="0" applyNumberFormat="1" applyFont="1" applyBorder="1" applyAlignment="1" applyProtection="1">
      <alignment horizontal="center" vertical="center" wrapText="1"/>
    </xf>
    <xf numFmtId="0" fontId="168" fillId="33" borderId="3" xfId="0" applyFont="1" applyFill="1" applyBorder="1" applyAlignment="1">
      <alignment horizontal="right" vertical="center"/>
    </xf>
    <xf numFmtId="0" fontId="221" fillId="33" borderId="18" xfId="0" applyFont="1" applyFill="1" applyBorder="1" applyAlignment="1">
      <alignment horizontal="justify" vertical="center" wrapText="1"/>
    </xf>
    <xf numFmtId="0" fontId="0" fillId="0" borderId="0" xfId="0" applyAlignment="1">
      <alignment horizontal="center"/>
    </xf>
    <xf numFmtId="0" fontId="167" fillId="0" borderId="0" xfId="0" applyFont="1" applyAlignment="1">
      <alignment horizontal="right" vertical="center"/>
    </xf>
    <xf numFmtId="0" fontId="123" fillId="4" borderId="19" xfId="0" applyFont="1" applyFill="1" applyBorder="1" applyAlignment="1">
      <alignment horizontal="center" vertical="center"/>
    </xf>
    <xf numFmtId="0" fontId="22" fillId="2" borderId="12" xfId="0" applyFont="1" applyFill="1" applyBorder="1" applyAlignment="1">
      <alignment horizontal="center" vertical="center" wrapText="1"/>
    </xf>
    <xf numFmtId="0" fontId="123" fillId="0" borderId="32" xfId="0" applyFont="1" applyBorder="1" applyAlignment="1">
      <alignment vertical="center" wrapText="1"/>
    </xf>
    <xf numFmtId="14" fontId="123" fillId="0" borderId="25" xfId="0" applyNumberFormat="1" applyFont="1" applyBorder="1" applyAlignment="1">
      <alignment horizontal="center" vertical="center" wrapText="1"/>
    </xf>
    <xf numFmtId="0" fontId="130" fillId="0" borderId="25" xfId="0" applyFont="1" applyBorder="1" applyAlignment="1">
      <alignment horizontal="justify" vertical="center" wrapText="1"/>
    </xf>
    <xf numFmtId="0" fontId="130" fillId="0" borderId="25" xfId="0" applyFont="1" applyBorder="1" applyAlignment="1">
      <alignment horizontal="center" vertical="center" wrapText="1"/>
    </xf>
    <xf numFmtId="0" fontId="112" fillId="0" borderId="33" xfId="0" applyFont="1" applyBorder="1" applyAlignment="1">
      <alignment horizontal="center" vertical="center"/>
    </xf>
    <xf numFmtId="0" fontId="177" fillId="6" borderId="1" xfId="0" applyFont="1" applyFill="1" applyBorder="1" applyAlignment="1">
      <alignment horizontal="center" vertical="center" wrapText="1"/>
    </xf>
    <xf numFmtId="0" fontId="0" fillId="8" borderId="0" xfId="0" applyFill="1" applyBorder="1" applyAlignment="1">
      <alignment vertical="center"/>
    </xf>
    <xf numFmtId="0" fontId="130" fillId="8" borderId="0" xfId="0" applyFont="1" applyFill="1" applyBorder="1" applyAlignment="1">
      <alignment vertical="center"/>
    </xf>
    <xf numFmtId="14" fontId="167" fillId="0" borderId="24" xfId="0" applyNumberFormat="1" applyFont="1" applyBorder="1" applyAlignment="1">
      <alignment horizontal="center" vertical="center" wrapText="1"/>
    </xf>
    <xf numFmtId="14" fontId="167" fillId="0" borderId="25" xfId="0" applyNumberFormat="1" applyFont="1" applyBorder="1" applyAlignment="1">
      <alignment horizontal="center" vertical="center" wrapText="1"/>
    </xf>
    <xf numFmtId="14" fontId="167" fillId="0" borderId="57" xfId="0" applyNumberFormat="1" applyFont="1" applyBorder="1" applyAlignment="1">
      <alignment horizontal="center" vertical="center" wrapText="1"/>
    </xf>
    <xf numFmtId="0" fontId="87" fillId="6" borderId="18" xfId="0" applyFont="1" applyFill="1" applyBorder="1" applyAlignment="1">
      <alignment horizontal="right" vertical="center"/>
    </xf>
    <xf numFmtId="0" fontId="130" fillId="0" borderId="0" xfId="0" applyFont="1"/>
    <xf numFmtId="0" fontId="303" fillId="0" borderId="41" xfId="0" applyFont="1" applyBorder="1" applyAlignment="1">
      <alignment horizontal="justify" vertical="center" wrapText="1"/>
    </xf>
    <xf numFmtId="0" fontId="177" fillId="6" borderId="0" xfId="0" applyFont="1" applyFill="1" applyBorder="1" applyAlignment="1">
      <alignment horizontal="center" vertical="center" wrapText="1"/>
    </xf>
    <xf numFmtId="0" fontId="167" fillId="0" borderId="38" xfId="0" applyFont="1" applyBorder="1" applyAlignment="1">
      <alignment horizontal="center" vertical="center" wrapText="1"/>
    </xf>
    <xf numFmtId="0" fontId="167" fillId="0" borderId="37" xfId="0" applyFont="1" applyBorder="1" applyAlignment="1">
      <alignment horizontal="center" vertical="center" wrapText="1"/>
    </xf>
    <xf numFmtId="0" fontId="167" fillId="0" borderId="68" xfId="0" applyFont="1" applyBorder="1" applyAlignment="1">
      <alignment horizontal="center" vertical="center" wrapText="1"/>
    </xf>
    <xf numFmtId="0" fontId="167" fillId="0" borderId="12" xfId="0" applyFont="1" applyBorder="1" applyAlignment="1">
      <alignment horizontal="center" vertical="center" wrapText="1"/>
    </xf>
    <xf numFmtId="0" fontId="167" fillId="0" borderId="16" xfId="0" applyFont="1" applyBorder="1" applyAlignment="1">
      <alignment horizontal="center" vertical="center" wrapText="1"/>
    </xf>
    <xf numFmtId="0" fontId="82" fillId="0" borderId="18" xfId="0" applyFont="1" applyBorder="1" applyAlignment="1">
      <alignment horizontal="right" vertical="center" wrapText="1"/>
    </xf>
    <xf numFmtId="0" fontId="24" fillId="6" borderId="13" xfId="0" applyFont="1" applyFill="1" applyBorder="1" applyAlignment="1">
      <alignment vertical="center"/>
    </xf>
    <xf numFmtId="0" fontId="167" fillId="0" borderId="2" xfId="0" applyFont="1" applyBorder="1" applyAlignment="1">
      <alignment horizontal="center" vertical="center" wrapText="1"/>
    </xf>
    <xf numFmtId="0" fontId="167" fillId="0" borderId="2" xfId="0" applyFont="1" applyBorder="1" applyAlignment="1">
      <alignment horizontal="center" vertical="center"/>
    </xf>
    <xf numFmtId="0" fontId="148" fillId="0" borderId="42" xfId="0" applyFont="1" applyFill="1" applyBorder="1" applyAlignment="1">
      <alignment vertical="center" wrapText="1"/>
    </xf>
    <xf numFmtId="0" fontId="240" fillId="0" borderId="9" xfId="0" applyFont="1" applyBorder="1" applyAlignment="1">
      <alignment horizontal="center" vertical="center" wrapText="1"/>
    </xf>
    <xf numFmtId="0" fontId="305" fillId="37" borderId="16" xfId="7" applyFont="1" applyFill="1" applyBorder="1" applyAlignment="1">
      <alignment horizontal="center" vertical="center" wrapText="1"/>
    </xf>
    <xf numFmtId="0" fontId="305" fillId="37" borderId="12" xfId="7" applyFont="1" applyFill="1" applyBorder="1" applyAlignment="1">
      <alignment horizontal="center" vertical="center"/>
    </xf>
    <xf numFmtId="0" fontId="135" fillId="37" borderId="12" xfId="7" applyFont="1" applyFill="1" applyBorder="1" applyAlignment="1">
      <alignment horizontal="center" vertical="center" wrapText="1"/>
    </xf>
    <xf numFmtId="0" fontId="135" fillId="37" borderId="12" xfId="7" applyFont="1" applyFill="1" applyBorder="1" applyAlignment="1">
      <alignment horizontal="center" vertical="center"/>
    </xf>
    <xf numFmtId="0" fontId="135" fillId="38" borderId="12" xfId="0" applyFont="1" applyFill="1" applyBorder="1" applyAlignment="1">
      <alignment horizontal="center" vertical="center" wrapText="1"/>
    </xf>
    <xf numFmtId="0" fontId="0" fillId="8" borderId="0" xfId="0" applyFill="1" applyAlignment="1">
      <alignment wrapText="1"/>
    </xf>
    <xf numFmtId="0" fontId="95" fillId="0" borderId="28" xfId="0" applyFont="1" applyBorder="1" applyAlignment="1">
      <alignment vertical="top" wrapText="1"/>
    </xf>
    <xf numFmtId="0" fontId="167" fillId="0" borderId="28" xfId="0" applyFont="1" applyBorder="1" applyAlignment="1">
      <alignment horizontal="center" vertical="center" wrapText="1"/>
    </xf>
    <xf numFmtId="0" fontId="167" fillId="0" borderId="18" xfId="0" applyFont="1" applyFill="1" applyBorder="1" applyAlignment="1">
      <alignment horizontal="right" vertical="center" wrapText="1"/>
    </xf>
    <xf numFmtId="0" fontId="9" fillId="0" borderId="0" xfId="0" applyFont="1" applyFill="1" applyBorder="1" applyAlignment="1">
      <alignment horizontal="right" vertical="center"/>
    </xf>
    <xf numFmtId="0" fontId="7" fillId="0" borderId="42" xfId="0" applyFont="1" applyBorder="1" applyAlignment="1">
      <alignment horizontal="center" vertical="center" wrapText="1"/>
    </xf>
    <xf numFmtId="0" fontId="0" fillId="0" borderId="42" xfId="0" applyBorder="1" applyAlignment="1">
      <alignment horizontal="center" vertical="center" wrapText="1"/>
    </xf>
    <xf numFmtId="0" fontId="0" fillId="0" borderId="42" xfId="0" applyFont="1" applyBorder="1" applyAlignment="1">
      <alignment horizontal="justify" vertical="center" wrapText="1"/>
    </xf>
    <xf numFmtId="0" fontId="7" fillId="0" borderId="25" xfId="0" applyFont="1" applyBorder="1" applyAlignment="1">
      <alignment horizontal="center" vertical="center" wrapText="1"/>
    </xf>
    <xf numFmtId="0" fontId="0" fillId="0" borderId="25" xfId="0" applyBorder="1" applyAlignment="1">
      <alignment horizontal="center" vertical="center" wrapText="1"/>
    </xf>
    <xf numFmtId="0" fontId="0" fillId="0" borderId="25" xfId="0" applyFont="1" applyBorder="1" applyAlignment="1">
      <alignment horizontal="justify" vertical="center" wrapText="1"/>
    </xf>
    <xf numFmtId="9" fontId="7" fillId="0" borderId="0" xfId="0" applyNumberFormat="1" applyFont="1" applyAlignment="1">
      <alignment horizontal="center" vertical="center" wrapText="1"/>
    </xf>
    <xf numFmtId="0" fontId="7" fillId="0" borderId="57" xfId="0" applyFont="1" applyBorder="1" applyAlignment="1">
      <alignment horizontal="center" vertical="center" wrapText="1"/>
    </xf>
    <xf numFmtId="0" fontId="0" fillId="0" borderId="57" xfId="0" applyFont="1" applyBorder="1" applyAlignment="1">
      <alignment horizontal="justify" vertical="center" wrapText="1"/>
    </xf>
    <xf numFmtId="0" fontId="7" fillId="0" borderId="3" xfId="0" applyFont="1" applyBorder="1" applyAlignment="1">
      <alignment horizontal="center" vertical="center" wrapText="1"/>
    </xf>
    <xf numFmtId="0" fontId="170" fillId="6" borderId="19" xfId="0" applyFont="1" applyFill="1" applyBorder="1" applyAlignment="1">
      <alignment horizontal="center" vertical="center" wrapText="1"/>
    </xf>
    <xf numFmtId="0" fontId="23" fillId="0" borderId="0" xfId="0" applyFont="1" applyFill="1" applyBorder="1" applyAlignment="1">
      <alignment vertical="center" wrapText="1"/>
    </xf>
    <xf numFmtId="0" fontId="167" fillId="0" borderId="16" xfId="0" applyFont="1" applyFill="1" applyBorder="1" applyAlignment="1">
      <alignment horizontal="right" vertical="center" wrapText="1"/>
    </xf>
    <xf numFmtId="0" fontId="309" fillId="31" borderId="24" xfId="0" applyFont="1" applyFill="1" applyBorder="1" applyAlignment="1">
      <alignment horizontal="right" vertical="center" wrapText="1" readingOrder="1"/>
    </xf>
    <xf numFmtId="0" fontId="309" fillId="31" borderId="25" xfId="0" applyFont="1" applyFill="1" applyBorder="1" applyAlignment="1">
      <alignment horizontal="right" vertical="center" wrapText="1" readingOrder="1"/>
    </xf>
    <xf numFmtId="0" fontId="309" fillId="31" borderId="19" xfId="0" applyFont="1" applyFill="1" applyBorder="1" applyAlignment="1">
      <alignment horizontal="right" vertical="center" wrapText="1" readingOrder="1"/>
    </xf>
    <xf numFmtId="0" fontId="309" fillId="5" borderId="19" xfId="0" applyFont="1" applyFill="1" applyBorder="1" applyAlignment="1">
      <alignment horizontal="right" vertical="center" wrapText="1" readingOrder="1"/>
    </xf>
    <xf numFmtId="0" fontId="309" fillId="46" borderId="24" xfId="0" applyFont="1" applyFill="1" applyBorder="1" applyAlignment="1">
      <alignment horizontal="right" vertical="center" wrapText="1" readingOrder="1"/>
    </xf>
    <xf numFmtId="0" fontId="309" fillId="46" borderId="25" xfId="0" applyFont="1" applyFill="1" applyBorder="1" applyAlignment="1">
      <alignment horizontal="right" vertical="center" wrapText="1" readingOrder="1"/>
    </xf>
    <xf numFmtId="0" fontId="309" fillId="46" borderId="57" xfId="0" applyFont="1" applyFill="1" applyBorder="1" applyAlignment="1">
      <alignment horizontal="right" vertical="center" wrapText="1" readingOrder="1"/>
    </xf>
    <xf numFmtId="0" fontId="310" fillId="0" borderId="24" xfId="0" applyFont="1" applyFill="1" applyBorder="1" applyAlignment="1">
      <alignment horizontal="center" vertical="center" wrapText="1" readingOrder="1"/>
    </xf>
    <xf numFmtId="0" fontId="309" fillId="5" borderId="24" xfId="0" applyFont="1" applyFill="1" applyBorder="1" applyAlignment="1">
      <alignment horizontal="right" vertical="center" wrapText="1" readingOrder="1"/>
    </xf>
    <xf numFmtId="0" fontId="309" fillId="5" borderId="25" xfId="0" applyFont="1" applyFill="1" applyBorder="1" applyAlignment="1">
      <alignment horizontal="right" vertical="center" wrapText="1" readingOrder="1"/>
    </xf>
    <xf numFmtId="0" fontId="86" fillId="7" borderId="3" xfId="0" applyFont="1" applyFill="1" applyBorder="1" applyAlignment="1">
      <alignment horizontal="right" wrapText="1"/>
    </xf>
    <xf numFmtId="0" fontId="311" fillId="0" borderId="25" xfId="0" applyFont="1" applyFill="1" applyBorder="1" applyAlignment="1">
      <alignment horizontal="center" vertical="center" wrapText="1" readingOrder="1"/>
    </xf>
    <xf numFmtId="0" fontId="311" fillId="0" borderId="0" xfId="0" applyFont="1" applyFill="1" applyBorder="1" applyAlignment="1">
      <alignment horizontal="center" vertical="center" wrapText="1" readingOrder="1"/>
    </xf>
    <xf numFmtId="0" fontId="311" fillId="0" borderId="19" xfId="0" applyFont="1" applyFill="1" applyBorder="1" applyAlignment="1">
      <alignment horizontal="center" vertical="center" wrapText="1" readingOrder="1"/>
    </xf>
    <xf numFmtId="170" fontId="123" fillId="0" borderId="0" xfId="0" applyNumberFormat="1" applyFont="1" applyFill="1" applyBorder="1" applyAlignment="1">
      <alignment horizontal="right" vertical="center" wrapText="1" readingOrder="1"/>
    </xf>
    <xf numFmtId="0" fontId="133" fillId="48" borderId="21" xfId="0" applyFont="1" applyFill="1" applyBorder="1" applyAlignment="1">
      <alignment horizontal="right" vertical="center" wrapText="1" readingOrder="1"/>
    </xf>
    <xf numFmtId="0" fontId="133" fillId="48" borderId="18" xfId="0" applyFont="1" applyFill="1" applyBorder="1" applyAlignment="1">
      <alignment horizontal="right" vertical="center" wrapText="1" readingOrder="1"/>
    </xf>
    <xf numFmtId="0" fontId="310" fillId="0" borderId="19" xfId="0" applyFont="1" applyFill="1" applyBorder="1" applyAlignment="1">
      <alignment horizontal="center" vertical="center" wrapText="1" readingOrder="1"/>
    </xf>
    <xf numFmtId="0" fontId="310" fillId="0" borderId="25" xfId="0" applyFont="1" applyFill="1" applyBorder="1" applyAlignment="1">
      <alignment horizontal="center" vertical="center" wrapText="1" readingOrder="1"/>
    </xf>
    <xf numFmtId="0" fontId="310" fillId="0" borderId="57" xfId="0" applyFont="1" applyFill="1" applyBorder="1" applyAlignment="1">
      <alignment horizontal="center" vertical="center" wrapText="1" readingOrder="1"/>
    </xf>
    <xf numFmtId="0" fontId="310" fillId="15" borderId="24" xfId="0" applyFont="1" applyFill="1" applyBorder="1" applyAlignment="1">
      <alignment horizontal="center" vertical="center" wrapText="1" readingOrder="1"/>
    </xf>
    <xf numFmtId="0" fontId="310" fillId="15" borderId="19" xfId="0" applyFont="1" applyFill="1" applyBorder="1" applyAlignment="1">
      <alignment horizontal="center" vertical="center" wrapText="1" readingOrder="1"/>
    </xf>
    <xf numFmtId="0" fontId="0" fillId="0" borderId="28" xfId="0" applyFont="1" applyBorder="1"/>
    <xf numFmtId="0" fontId="303" fillId="0" borderId="0" xfId="0" applyFont="1" applyFill="1" applyBorder="1" applyAlignment="1">
      <alignment horizontal="left" vertical="center" wrapText="1" readingOrder="1"/>
    </xf>
    <xf numFmtId="0" fontId="168" fillId="6" borderId="72" xfId="0" applyFont="1" applyFill="1" applyBorder="1" applyAlignment="1">
      <alignment horizontal="center" vertical="center" wrapText="1" readingOrder="1"/>
    </xf>
    <xf numFmtId="0" fontId="131" fillId="6" borderId="73" xfId="0" applyFont="1" applyFill="1" applyBorder="1" applyAlignment="1">
      <alignment horizontal="center" vertical="center" wrapText="1" readingOrder="1"/>
    </xf>
    <xf numFmtId="0" fontId="167" fillId="41" borderId="19" xfId="0" applyFont="1" applyFill="1" applyBorder="1" applyAlignment="1">
      <alignment vertical="center" wrapText="1"/>
    </xf>
    <xf numFmtId="0" fontId="111" fillId="0" borderId="0" xfId="0" applyFont="1" applyBorder="1" applyAlignment="1">
      <alignment horizontal="left" vertical="center"/>
    </xf>
    <xf numFmtId="0" fontId="294" fillId="0" borderId="0" xfId="0" applyFont="1" applyFill="1" applyBorder="1" applyAlignment="1">
      <alignment horizontal="justify" vertical="center" wrapText="1"/>
    </xf>
    <xf numFmtId="0" fontId="7" fillId="0" borderId="42" xfId="0" applyFont="1" applyBorder="1" applyAlignment="1">
      <alignment vertical="center" wrapText="1"/>
    </xf>
    <xf numFmtId="0" fontId="7" fillId="0" borderId="25" xfId="0" applyFont="1" applyBorder="1" applyAlignment="1">
      <alignment vertical="center" wrapText="1"/>
    </xf>
    <xf numFmtId="0" fontId="7" fillId="0" borderId="57" xfId="0" applyFont="1" applyBorder="1" applyAlignment="1">
      <alignment vertical="center" wrapText="1"/>
    </xf>
    <xf numFmtId="0" fontId="123" fillId="4" borderId="9" xfId="0" applyFont="1" applyFill="1" applyBorder="1" applyAlignment="1">
      <alignment horizontal="center" vertical="center"/>
    </xf>
    <xf numFmtId="170" fontId="191" fillId="0" borderId="29" xfId="0" applyNumberFormat="1" applyFont="1" applyFill="1" applyBorder="1" applyAlignment="1">
      <alignment vertical="center" wrapText="1" readingOrder="1"/>
    </xf>
    <xf numFmtId="170" fontId="191" fillId="0" borderId="29" xfId="0" applyNumberFormat="1" applyFont="1" applyFill="1" applyBorder="1" applyAlignment="1">
      <alignment horizontal="center" vertical="center" wrapText="1" readingOrder="1"/>
    </xf>
    <xf numFmtId="0" fontId="9" fillId="13" borderId="76" xfId="0" applyFont="1" applyFill="1" applyBorder="1" applyAlignment="1">
      <alignment horizontal="center" vertical="center"/>
    </xf>
    <xf numFmtId="0" fontId="9" fillId="15" borderId="32" xfId="0" applyFont="1" applyFill="1" applyBorder="1" applyAlignment="1">
      <alignment horizontal="center" vertical="center"/>
    </xf>
    <xf numFmtId="0" fontId="9" fillId="13" borderId="32" xfId="0" applyFont="1" applyFill="1" applyBorder="1" applyAlignment="1">
      <alignment horizontal="center" vertical="center"/>
    </xf>
    <xf numFmtId="0" fontId="169" fillId="4" borderId="9" xfId="0" applyFont="1" applyFill="1" applyBorder="1" applyAlignment="1">
      <alignment horizontal="center" vertical="center"/>
    </xf>
    <xf numFmtId="0" fontId="169" fillId="4" borderId="26" xfId="0" applyFont="1" applyFill="1" applyBorder="1" applyAlignment="1">
      <alignment horizontal="center" vertical="center"/>
    </xf>
    <xf numFmtId="0" fontId="167" fillId="0" borderId="0" xfId="0" applyFont="1" applyFill="1" applyBorder="1" applyAlignment="1">
      <alignment vertical="top" wrapText="1" readingOrder="1"/>
    </xf>
    <xf numFmtId="14" fontId="17" fillId="13" borderId="42" xfId="2" applyNumberFormat="1" applyFont="1" applyFill="1" applyBorder="1" applyAlignment="1">
      <alignment horizontal="center" vertical="center" wrapText="1"/>
    </xf>
    <xf numFmtId="14" fontId="17" fillId="15" borderId="25" xfId="2" applyNumberFormat="1" applyFont="1" applyFill="1" applyBorder="1" applyAlignment="1">
      <alignment horizontal="center" vertical="center" wrapText="1"/>
    </xf>
    <xf numFmtId="14" fontId="17" fillId="13" borderId="25" xfId="2" applyNumberFormat="1" applyFont="1" applyFill="1" applyBorder="1" applyAlignment="1">
      <alignment horizontal="center" vertical="center" wrapText="1"/>
    </xf>
    <xf numFmtId="0" fontId="17" fillId="13" borderId="42" xfId="0" applyNumberFormat="1" applyFont="1" applyFill="1" applyBorder="1" applyAlignment="1">
      <alignment horizontal="center" vertical="center" wrapText="1"/>
    </xf>
    <xf numFmtId="0" fontId="17" fillId="15" borderId="25" xfId="0" applyNumberFormat="1" applyFont="1" applyFill="1" applyBorder="1" applyAlignment="1">
      <alignment horizontal="center" vertical="center" wrapText="1"/>
    </xf>
    <xf numFmtId="0" fontId="17" fillId="13" borderId="25" xfId="0" applyNumberFormat="1" applyFont="1" applyFill="1" applyBorder="1" applyAlignment="1">
      <alignment horizontal="center" vertical="center" wrapText="1"/>
    </xf>
    <xf numFmtId="0" fontId="167" fillId="14" borderId="49" xfId="0" applyFont="1" applyFill="1" applyBorder="1" applyAlignment="1">
      <alignment horizontal="center" vertical="top" wrapText="1"/>
    </xf>
    <xf numFmtId="0" fontId="131" fillId="47" borderId="62" xfId="0" applyFont="1" applyFill="1" applyBorder="1" applyAlignment="1">
      <alignment horizontal="center" vertical="center" wrapText="1"/>
    </xf>
    <xf numFmtId="0" fontId="155" fillId="47" borderId="10" xfId="0" applyFont="1" applyFill="1" applyBorder="1" applyAlignment="1">
      <alignment horizontal="center" vertical="center" wrapText="1"/>
    </xf>
    <xf numFmtId="0" fontId="155" fillId="6" borderId="72" xfId="0" applyFont="1" applyFill="1" applyBorder="1" applyAlignment="1">
      <alignment horizontal="center" vertical="center" wrapText="1" readingOrder="1"/>
    </xf>
    <xf numFmtId="9" fontId="9" fillId="0" borderId="25" xfId="2" applyFont="1" applyBorder="1" applyAlignment="1">
      <alignment horizontal="center" vertical="center" wrapText="1"/>
    </xf>
    <xf numFmtId="9" fontId="9" fillId="0" borderId="57" xfId="2" applyFont="1" applyBorder="1" applyAlignment="1">
      <alignment horizontal="center" vertical="center" wrapText="1"/>
    </xf>
    <xf numFmtId="0" fontId="81" fillId="6" borderId="18" xfId="0" applyFont="1" applyFill="1" applyBorder="1" applyAlignment="1">
      <alignment horizontal="center" vertical="center" wrapText="1"/>
    </xf>
    <xf numFmtId="0" fontId="81" fillId="6" borderId="20" xfId="0" applyFont="1" applyFill="1" applyBorder="1" applyAlignment="1">
      <alignment horizontal="center" vertical="center" wrapText="1"/>
    </xf>
    <xf numFmtId="0" fontId="233" fillId="6" borderId="19" xfId="0" applyFont="1" applyFill="1" applyBorder="1" applyAlignment="1">
      <alignment horizontal="center" vertical="center" wrapText="1"/>
    </xf>
    <xf numFmtId="0" fontId="312" fillId="0" borderId="42" xfId="0" applyFont="1" applyBorder="1" applyAlignment="1">
      <alignment horizontal="center" vertical="center" wrapText="1"/>
    </xf>
    <xf numFmtId="0" fontId="192" fillId="0" borderId="0" xfId="0" applyFont="1" applyBorder="1" applyAlignment="1">
      <alignment horizontal="center" vertical="center" wrapText="1"/>
    </xf>
    <xf numFmtId="0" fontId="27" fillId="0" borderId="44" xfId="0" applyFont="1" applyBorder="1" applyAlignment="1">
      <alignment horizontal="center" vertical="center"/>
    </xf>
    <xf numFmtId="0" fontId="27" fillId="0" borderId="41" xfId="0" applyFont="1" applyBorder="1" applyAlignment="1">
      <alignment horizontal="center" vertical="center"/>
    </xf>
    <xf numFmtId="0" fontId="131" fillId="30" borderId="13" xfId="0" applyFont="1" applyFill="1" applyBorder="1" applyAlignment="1">
      <alignment horizontal="justify" vertical="center" wrapText="1"/>
    </xf>
    <xf numFmtId="0" fontId="22" fillId="2" borderId="13" xfId="0" applyFont="1" applyFill="1" applyBorder="1" applyAlignment="1">
      <alignment horizontal="center" vertical="center" wrapText="1"/>
    </xf>
    <xf numFmtId="0" fontId="9" fillId="10" borderId="13" xfId="0" applyFont="1" applyFill="1" applyBorder="1" applyAlignment="1">
      <alignment horizontal="center" vertical="center" wrapText="1"/>
    </xf>
    <xf numFmtId="0" fontId="9" fillId="10" borderId="24" xfId="0" applyFont="1" applyFill="1" applyBorder="1" applyAlignment="1">
      <alignment horizontal="center" vertical="center" wrapText="1"/>
    </xf>
    <xf numFmtId="0" fontId="9" fillId="10" borderId="0" xfId="0" applyFont="1" applyFill="1" applyBorder="1" applyAlignment="1">
      <alignment horizontal="center" vertical="center" wrapText="1"/>
    </xf>
    <xf numFmtId="0" fontId="53" fillId="14" borderId="67" xfId="5" applyFont="1" applyFill="1" applyBorder="1" applyAlignment="1">
      <alignment horizontal="center" vertical="center" wrapText="1"/>
    </xf>
    <xf numFmtId="0" fontId="301" fillId="8" borderId="0" xfId="0" applyFont="1" applyFill="1" applyBorder="1" applyAlignment="1">
      <alignment horizontal="justify" vertical="center" wrapText="1"/>
    </xf>
    <xf numFmtId="0" fontId="24" fillId="8" borderId="0" xfId="0" applyFont="1" applyFill="1" applyBorder="1" applyAlignment="1">
      <alignment horizontal="left" vertical="center"/>
    </xf>
    <xf numFmtId="0" fontId="155" fillId="30" borderId="13" xfId="0" applyFont="1" applyFill="1" applyBorder="1" applyAlignment="1">
      <alignment horizontal="justify" vertical="center" wrapText="1"/>
    </xf>
    <xf numFmtId="0" fontId="205" fillId="6" borderId="19" xfId="0" applyFont="1" applyFill="1" applyBorder="1" applyAlignment="1">
      <alignment horizontal="right" vertical="center"/>
    </xf>
    <xf numFmtId="0" fontId="77" fillId="33" borderId="0" xfId="0" applyFont="1" applyFill="1" applyBorder="1" applyAlignment="1">
      <alignment horizontal="center" vertical="center" wrapText="1"/>
    </xf>
    <xf numFmtId="0" fontId="111" fillId="41" borderId="19" xfId="0" applyFont="1" applyFill="1" applyBorder="1" applyAlignment="1">
      <alignment vertical="center" wrapText="1"/>
    </xf>
    <xf numFmtId="0" fontId="111" fillId="41" borderId="20" xfId="0" applyFont="1" applyFill="1" applyBorder="1" applyAlignment="1">
      <alignment vertical="center" wrapText="1"/>
    </xf>
    <xf numFmtId="0" fontId="118" fillId="7" borderId="0" xfId="0" applyFont="1" applyFill="1" applyAlignment="1">
      <alignment horizontal="center" vertical="center"/>
    </xf>
    <xf numFmtId="0" fontId="118" fillId="7" borderId="0" xfId="0" applyFont="1" applyFill="1" applyAlignment="1">
      <alignment horizontal="center" vertical="center" wrapText="1"/>
    </xf>
    <xf numFmtId="0" fontId="167" fillId="0" borderId="12" xfId="0" applyFont="1" applyFill="1" applyBorder="1" applyAlignment="1">
      <alignment horizontal="right" vertical="center" wrapText="1"/>
    </xf>
    <xf numFmtId="172" fontId="307" fillId="0" borderId="17" xfId="0" applyNumberFormat="1" applyFont="1" applyFill="1" applyBorder="1" applyAlignment="1">
      <alignment horizontal="left" vertical="center" wrapText="1"/>
    </xf>
    <xf numFmtId="0" fontId="77" fillId="0" borderId="0" xfId="0" applyFont="1" applyFill="1" applyBorder="1" applyAlignment="1">
      <alignment vertical="center" wrapText="1"/>
    </xf>
    <xf numFmtId="0" fontId="78" fillId="0" borderId="0" xfId="0" applyFont="1"/>
    <xf numFmtId="0" fontId="223" fillId="0" borderId="3" xfId="0" applyFont="1" applyFill="1" applyBorder="1" applyAlignment="1">
      <alignment horizontal="right" vertical="center"/>
    </xf>
    <xf numFmtId="0" fontId="161" fillId="0" borderId="0" xfId="5" applyFont="1" applyFill="1" applyBorder="1" applyAlignment="1">
      <alignment horizontal="right"/>
    </xf>
    <xf numFmtId="0" fontId="313" fillId="0" borderId="19" xfId="0" applyFont="1" applyFill="1" applyBorder="1" applyAlignment="1">
      <alignment vertical="center"/>
    </xf>
    <xf numFmtId="0" fontId="107" fillId="2" borderId="0" xfId="0" applyFont="1" applyFill="1" applyBorder="1" applyAlignment="1">
      <alignment vertical="justify" wrapText="1"/>
    </xf>
    <xf numFmtId="0" fontId="107" fillId="2" borderId="19" xfId="0" applyFont="1" applyFill="1" applyBorder="1" applyAlignment="1">
      <alignment vertical="justify" wrapText="1"/>
    </xf>
    <xf numFmtId="0" fontId="108" fillId="0" borderId="0" xfId="0" applyFont="1" applyBorder="1" applyAlignment="1">
      <alignment vertical="center"/>
    </xf>
    <xf numFmtId="0" fontId="20" fillId="0" borderId="0" xfId="0" applyFont="1"/>
    <xf numFmtId="0" fontId="95" fillId="16" borderId="0" xfId="0" applyFont="1" applyFill="1" applyBorder="1" applyAlignment="1">
      <alignment horizontal="center" vertical="center" wrapText="1"/>
    </xf>
    <xf numFmtId="0" fontId="95" fillId="2" borderId="0" xfId="0" applyFont="1" applyFill="1" applyBorder="1" applyAlignment="1">
      <alignment horizontal="center" vertical="center" wrapText="1"/>
    </xf>
    <xf numFmtId="0" fontId="95" fillId="16" borderId="0" xfId="0" applyFont="1" applyFill="1" applyBorder="1" applyAlignment="1">
      <alignment horizontal="left" vertical="center" wrapText="1"/>
    </xf>
    <xf numFmtId="0" fontId="95" fillId="2" borderId="0" xfId="0" applyFont="1" applyFill="1" applyBorder="1" applyAlignment="1">
      <alignment horizontal="left" vertical="center" wrapText="1"/>
    </xf>
    <xf numFmtId="14" fontId="95" fillId="16" borderId="0" xfId="0" applyNumberFormat="1" applyFont="1" applyFill="1" applyBorder="1" applyAlignment="1">
      <alignment horizontal="center" vertical="center"/>
    </xf>
    <xf numFmtId="14" fontId="95" fillId="2" borderId="0" xfId="0" applyNumberFormat="1" applyFont="1" applyFill="1" applyBorder="1" applyAlignment="1">
      <alignment horizontal="center" vertical="center"/>
    </xf>
    <xf numFmtId="0" fontId="81" fillId="6" borderId="26" xfId="0" applyFont="1" applyFill="1" applyBorder="1" applyAlignment="1">
      <alignment horizontal="left" vertical="center" wrapText="1"/>
    </xf>
    <xf numFmtId="0" fontId="195" fillId="0" borderId="25" xfId="0" applyFont="1" applyBorder="1" applyAlignment="1">
      <alignment horizontal="left" vertical="center" wrapText="1"/>
    </xf>
    <xf numFmtId="0" fontId="24" fillId="6" borderId="3" xfId="0" applyFont="1" applyFill="1" applyBorder="1" applyAlignment="1">
      <alignment horizontal="right" vertical="center"/>
    </xf>
    <xf numFmtId="0" fontId="24" fillId="6" borderId="13" xfId="0" applyFont="1" applyFill="1" applyBorder="1" applyAlignment="1">
      <alignment horizontal="right" vertical="center"/>
    </xf>
    <xf numFmtId="0" fontId="177" fillId="6" borderId="13" xfId="0" applyFont="1" applyFill="1" applyBorder="1" applyAlignment="1">
      <alignment horizontal="center" vertical="center" wrapText="1"/>
    </xf>
    <xf numFmtId="0" fontId="177" fillId="6" borderId="4" xfId="0" applyFont="1" applyFill="1" applyBorder="1" applyAlignment="1">
      <alignment horizontal="center" vertical="center" wrapText="1"/>
    </xf>
    <xf numFmtId="0" fontId="9" fillId="0" borderId="25" xfId="0" applyFont="1" applyBorder="1" applyAlignment="1">
      <alignment horizontal="justify" vertical="center" wrapText="1"/>
    </xf>
    <xf numFmtId="0" fontId="9" fillId="0" borderId="12" xfId="0" applyFont="1" applyBorder="1" applyAlignment="1">
      <alignment horizontal="right" vertical="center"/>
    </xf>
    <xf numFmtId="0" fontId="193" fillId="0" borderId="25" xfId="0" applyFont="1" applyBorder="1" applyAlignment="1">
      <alignment horizontal="center"/>
    </xf>
    <xf numFmtId="0" fontId="193" fillId="0" borderId="41" xfId="0" applyFont="1" applyBorder="1" applyAlignment="1">
      <alignment horizontal="center"/>
    </xf>
    <xf numFmtId="0" fontId="97" fillId="6" borderId="29" xfId="0" applyFont="1" applyFill="1" applyBorder="1" applyAlignment="1">
      <alignment horizontal="center" vertical="center"/>
    </xf>
    <xf numFmtId="0" fontId="97" fillId="6" borderId="0" xfId="0" applyFont="1" applyFill="1" applyBorder="1" applyAlignment="1">
      <alignment horizontal="center" vertical="center"/>
    </xf>
    <xf numFmtId="0" fontId="97" fillId="6" borderId="28" xfId="0" applyFont="1" applyFill="1" applyBorder="1" applyAlignment="1">
      <alignment horizontal="center" vertical="center"/>
    </xf>
    <xf numFmtId="0" fontId="97" fillId="6" borderId="3" xfId="0" applyFont="1" applyFill="1" applyBorder="1" applyAlignment="1">
      <alignment horizontal="center" vertical="center"/>
    </xf>
    <xf numFmtId="0" fontId="97" fillId="6" borderId="13" xfId="0" applyFont="1" applyFill="1" applyBorder="1" applyAlignment="1">
      <alignment horizontal="center" vertical="center"/>
    </xf>
    <xf numFmtId="0" fontId="97" fillId="6" borderId="4" xfId="0" applyFont="1" applyFill="1" applyBorder="1" applyAlignment="1">
      <alignment horizontal="center" vertical="center"/>
    </xf>
    <xf numFmtId="0" fontId="9" fillId="0" borderId="19" xfId="0" applyFont="1" applyBorder="1" applyAlignment="1">
      <alignment horizontal="justify" vertical="center" wrapText="1"/>
    </xf>
    <xf numFmtId="0" fontId="167" fillId="0" borderId="25" xfId="0" applyFont="1" applyBorder="1" applyAlignment="1">
      <alignment horizontal="center" vertical="center" wrapText="1"/>
    </xf>
    <xf numFmtId="0" fontId="9" fillId="0" borderId="22" xfId="0" applyFont="1" applyBorder="1" applyAlignment="1">
      <alignment horizontal="justify" vertical="center" wrapText="1"/>
    </xf>
    <xf numFmtId="14" fontId="167" fillId="0" borderId="25" xfId="0" applyNumberFormat="1" applyFont="1" applyBorder="1" applyAlignment="1">
      <alignment horizontal="center" vertical="center" wrapText="1"/>
    </xf>
    <xf numFmtId="0" fontId="167" fillId="0" borderId="57" xfId="0" applyFont="1" applyBorder="1" applyAlignment="1">
      <alignment horizontal="center" vertical="center" wrapText="1"/>
    </xf>
    <xf numFmtId="0" fontId="195" fillId="0" borderId="19" xfId="0" applyFont="1" applyBorder="1" applyAlignment="1">
      <alignment horizontal="left" vertical="center" wrapText="1"/>
    </xf>
    <xf numFmtId="44" fontId="272" fillId="0" borderId="0" xfId="1" applyFont="1" applyBorder="1" applyAlignment="1">
      <alignment horizontal="left" vertical="center" shrinkToFit="1"/>
    </xf>
    <xf numFmtId="44" fontId="272" fillId="0" borderId="19" xfId="1" applyFont="1" applyBorder="1" applyAlignment="1">
      <alignment horizontal="left" vertical="center" shrinkToFit="1"/>
    </xf>
    <xf numFmtId="0" fontId="82" fillId="0" borderId="12" xfId="0" applyFont="1" applyBorder="1" applyAlignment="1">
      <alignment horizontal="center" vertical="center" wrapText="1"/>
    </xf>
    <xf numFmtId="0" fontId="82" fillId="0" borderId="17" xfId="0" applyFont="1" applyBorder="1" applyAlignment="1">
      <alignment horizontal="center" vertical="center" wrapText="1"/>
    </xf>
    <xf numFmtId="0" fontId="193" fillId="0" borderId="42" xfId="0" applyFont="1" applyBorder="1" applyAlignment="1">
      <alignment horizontal="center"/>
    </xf>
    <xf numFmtId="0" fontId="193" fillId="0" borderId="54" xfId="0" applyFont="1" applyBorder="1" applyAlignment="1">
      <alignment horizontal="center"/>
    </xf>
    <xf numFmtId="0" fontId="9" fillId="0" borderId="16"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42" xfId="0" applyFont="1" applyBorder="1" applyAlignment="1">
      <alignment horizontal="justify" vertical="center" wrapText="1"/>
    </xf>
    <xf numFmtId="0" fontId="82" fillId="0" borderId="0" xfId="0" applyFont="1" applyBorder="1" applyAlignment="1">
      <alignment horizontal="right" vertical="center" wrapText="1"/>
    </xf>
    <xf numFmtId="0" fontId="167" fillId="13" borderId="3" xfId="0" applyFont="1" applyFill="1" applyBorder="1" applyAlignment="1">
      <alignment horizontal="center" vertical="center"/>
    </xf>
    <xf numFmtId="0" fontId="167" fillId="13" borderId="13" xfId="0" applyFont="1" applyFill="1" applyBorder="1" applyAlignment="1">
      <alignment horizontal="center" vertical="center"/>
    </xf>
    <xf numFmtId="0" fontId="167" fillId="13" borderId="4" xfId="0" applyFont="1" applyFill="1" applyBorder="1" applyAlignment="1">
      <alignment horizontal="center" vertical="center"/>
    </xf>
    <xf numFmtId="0" fontId="292" fillId="0" borderId="16" xfId="0" applyFont="1" applyBorder="1" applyAlignment="1">
      <alignment horizontal="left" vertical="top" wrapText="1"/>
    </xf>
    <xf numFmtId="0" fontId="292" fillId="0" borderId="12" xfId="0" applyFont="1" applyBorder="1" applyAlignment="1">
      <alignment horizontal="left" vertical="top" wrapText="1"/>
    </xf>
    <xf numFmtId="0" fontId="292" fillId="0" borderId="17" xfId="0" applyFont="1" applyBorder="1" applyAlignment="1">
      <alignment horizontal="left" vertical="top" wrapText="1"/>
    </xf>
    <xf numFmtId="10" fontId="135" fillId="19" borderId="28" xfId="2" applyNumberFormat="1" applyFont="1" applyFill="1" applyBorder="1" applyAlignment="1">
      <alignment horizontal="center" vertical="center"/>
    </xf>
    <xf numFmtId="10" fontId="135" fillId="19" borderId="20" xfId="2" applyNumberFormat="1" applyFont="1" applyFill="1" applyBorder="1" applyAlignment="1">
      <alignment horizontal="center" vertical="center"/>
    </xf>
    <xf numFmtId="0" fontId="82" fillId="0" borderId="29" xfId="0" applyFont="1" applyBorder="1" applyAlignment="1">
      <alignment horizontal="right"/>
    </xf>
    <xf numFmtId="0" fontId="82" fillId="0" borderId="0" xfId="0" applyFont="1" applyBorder="1" applyAlignment="1">
      <alignment horizontal="right"/>
    </xf>
    <xf numFmtId="44" fontId="289" fillId="0" borderId="0" xfId="1" applyFont="1" applyBorder="1" applyAlignment="1">
      <alignment horizontal="left" vertical="center" shrinkToFit="1"/>
    </xf>
    <xf numFmtId="0" fontId="191" fillId="0" borderId="29" xfId="0" applyFont="1" applyBorder="1" applyAlignment="1">
      <alignment horizontal="right"/>
    </xf>
    <xf numFmtId="0" fontId="191" fillId="0" borderId="0" xfId="0" applyFont="1" applyBorder="1" applyAlignment="1">
      <alignment horizontal="right"/>
    </xf>
    <xf numFmtId="44" fontId="186" fillId="0" borderId="0" xfId="1" applyFont="1" applyBorder="1" applyAlignment="1">
      <alignment horizontal="left" vertical="center" wrapText="1" shrinkToFit="1"/>
    </xf>
    <xf numFmtId="44" fontId="186" fillId="0" borderId="19" xfId="1" applyFont="1" applyBorder="1" applyAlignment="1">
      <alignment horizontal="left" vertical="center" wrapText="1" shrinkToFit="1"/>
    </xf>
    <xf numFmtId="0" fontId="193" fillId="0" borderId="25" xfId="0" applyFont="1" applyBorder="1" applyAlignment="1">
      <alignment horizontal="left" vertical="center" wrapText="1"/>
    </xf>
    <xf numFmtId="0" fontId="193" fillId="0" borderId="41" xfId="0" applyFont="1" applyBorder="1" applyAlignment="1">
      <alignment horizontal="left" vertical="center" wrapText="1"/>
    </xf>
    <xf numFmtId="0" fontId="187" fillId="0" borderId="22" xfId="0" applyFont="1" applyBorder="1" applyAlignment="1">
      <alignment horizontal="center" vertical="center"/>
    </xf>
    <xf numFmtId="0" fontId="187" fillId="0" borderId="25" xfId="0" applyFont="1" applyBorder="1" applyAlignment="1">
      <alignment horizontal="center" vertical="center"/>
    </xf>
    <xf numFmtId="1" fontId="187" fillId="0" borderId="25" xfId="0" applyNumberFormat="1" applyFont="1" applyBorder="1" applyAlignment="1">
      <alignment horizontal="center" vertical="center"/>
    </xf>
    <xf numFmtId="0" fontId="0" fillId="0" borderId="19" xfId="0" applyBorder="1" applyAlignment="1">
      <alignment horizontal="center"/>
    </xf>
    <xf numFmtId="0" fontId="9" fillId="0" borderId="19" xfId="0" applyFont="1" applyBorder="1" applyAlignment="1">
      <alignment horizontal="right" vertical="center"/>
    </xf>
    <xf numFmtId="0" fontId="9" fillId="0" borderId="16" xfId="0" applyFont="1" applyBorder="1" applyAlignment="1">
      <alignment horizontal="right" vertical="center"/>
    </xf>
    <xf numFmtId="0" fontId="9" fillId="0" borderId="29" xfId="0" applyFont="1" applyBorder="1" applyAlignment="1">
      <alignment horizontal="right" vertical="center"/>
    </xf>
    <xf numFmtId="0" fontId="9" fillId="0" borderId="0" xfId="0" applyFont="1" applyBorder="1" applyAlignment="1">
      <alignment horizontal="right" vertical="center"/>
    </xf>
    <xf numFmtId="0" fontId="9" fillId="0" borderId="18" xfId="0" applyFont="1" applyBorder="1" applyAlignment="1">
      <alignment horizontal="right" vertical="center"/>
    </xf>
    <xf numFmtId="0" fontId="288" fillId="0" borderId="12" xfId="0" applyFont="1" applyBorder="1" applyAlignment="1">
      <alignment horizontal="left" vertical="top" wrapText="1"/>
    </xf>
    <xf numFmtId="0" fontId="288" fillId="0" borderId="17" xfId="0" applyFont="1" applyBorder="1" applyAlignment="1">
      <alignment horizontal="left" vertical="top" wrapText="1"/>
    </xf>
    <xf numFmtId="0" fontId="167" fillId="0" borderId="2" xfId="0" applyFont="1" applyBorder="1" applyAlignment="1">
      <alignment horizontal="center" vertical="center"/>
    </xf>
    <xf numFmtId="0" fontId="167" fillId="0" borderId="2" xfId="0" applyFont="1" applyBorder="1" applyAlignment="1">
      <alignment horizontal="center" vertical="center" wrapText="1"/>
    </xf>
    <xf numFmtId="0" fontId="193" fillId="0" borderId="19" xfId="0" applyFont="1" applyBorder="1" applyAlignment="1">
      <alignment horizontal="center"/>
    </xf>
    <xf numFmtId="0" fontId="193" fillId="0" borderId="20" xfId="0" applyFont="1" applyBorder="1" applyAlignment="1">
      <alignment horizontal="center"/>
    </xf>
    <xf numFmtId="0" fontId="167" fillId="0" borderId="29" xfId="0" applyFont="1" applyBorder="1" applyAlignment="1">
      <alignment horizontal="right"/>
    </xf>
    <xf numFmtId="0" fontId="167" fillId="0" borderId="0" xfId="0" applyFont="1" applyBorder="1" applyAlignment="1">
      <alignment horizontal="right"/>
    </xf>
    <xf numFmtId="0" fontId="195" fillId="0" borderId="42" xfId="0" applyFont="1" applyBorder="1" applyAlignment="1">
      <alignment horizontal="left" vertical="center" wrapText="1"/>
    </xf>
    <xf numFmtId="0" fontId="167" fillId="0" borderId="16" xfId="0" applyFont="1" applyBorder="1" applyAlignment="1">
      <alignment horizontal="right"/>
    </xf>
    <xf numFmtId="0" fontId="167" fillId="0" borderId="12" xfId="0" applyFont="1" applyBorder="1" applyAlignment="1">
      <alignment horizontal="right"/>
    </xf>
    <xf numFmtId="2" fontId="122" fillId="0" borderId="12" xfId="0" applyNumberFormat="1" applyFont="1" applyBorder="1" applyAlignment="1">
      <alignment horizontal="left" vertical="center"/>
    </xf>
    <xf numFmtId="2" fontId="122" fillId="0" borderId="17" xfId="0" applyNumberFormat="1" applyFont="1" applyBorder="1" applyAlignment="1">
      <alignment horizontal="left" vertical="center"/>
    </xf>
    <xf numFmtId="2" fontId="122" fillId="0" borderId="0" xfId="0" applyNumberFormat="1" applyFont="1" applyBorder="1" applyAlignment="1">
      <alignment horizontal="left" vertical="center"/>
    </xf>
    <xf numFmtId="2" fontId="122" fillId="0" borderId="28" xfId="0" applyNumberFormat="1" applyFont="1" applyBorder="1" applyAlignment="1">
      <alignment horizontal="left" vertical="center"/>
    </xf>
    <xf numFmtId="0" fontId="122" fillId="0" borderId="29" xfId="0" applyFont="1" applyBorder="1" applyAlignment="1">
      <alignment horizontal="right" vertical="center"/>
    </xf>
    <xf numFmtId="0" fontId="122" fillId="0" borderId="0" xfId="0" applyFont="1" applyBorder="1" applyAlignment="1">
      <alignment horizontal="right" vertical="center"/>
    </xf>
    <xf numFmtId="0" fontId="284" fillId="0" borderId="3" xfId="0" applyFont="1" applyFill="1" applyBorder="1" applyAlignment="1" applyProtection="1">
      <alignment horizontal="justify" vertical="center" wrapText="1"/>
      <protection locked="0"/>
    </xf>
    <xf numFmtId="0" fontId="284" fillId="0" borderId="13" xfId="0" applyFont="1" applyFill="1" applyBorder="1" applyAlignment="1" applyProtection="1">
      <alignment horizontal="justify" vertical="center" wrapText="1"/>
      <protection locked="0"/>
    </xf>
    <xf numFmtId="0" fontId="167" fillId="0" borderId="29" xfId="0" applyFont="1" applyBorder="1" applyAlignment="1">
      <alignment horizontal="right" vertical="center"/>
    </xf>
    <xf numFmtId="0" fontId="167" fillId="0" borderId="0" xfId="0" applyFont="1" applyBorder="1" applyAlignment="1">
      <alignment horizontal="right" vertical="center"/>
    </xf>
    <xf numFmtId="0" fontId="167" fillId="0" borderId="28" xfId="0" applyFont="1" applyBorder="1" applyAlignment="1">
      <alignment horizontal="right" vertical="center"/>
    </xf>
    <xf numFmtId="0" fontId="220" fillId="0" borderId="17" xfId="0" applyFont="1" applyFill="1" applyBorder="1" applyAlignment="1">
      <alignment horizontal="center" vertical="center"/>
    </xf>
    <xf numFmtId="0" fontId="220" fillId="0" borderId="20" xfId="0" applyFont="1" applyFill="1" applyBorder="1" applyAlignment="1">
      <alignment horizontal="center" vertical="center"/>
    </xf>
    <xf numFmtId="0" fontId="262" fillId="0" borderId="12" xfId="0" applyFont="1" applyFill="1" applyBorder="1" applyAlignment="1" applyProtection="1">
      <alignment horizontal="justify" vertical="center" wrapText="1"/>
      <protection locked="0"/>
    </xf>
    <xf numFmtId="0" fontId="262" fillId="0" borderId="19" xfId="0" applyFont="1" applyFill="1" applyBorder="1" applyAlignment="1" applyProtection="1">
      <alignment horizontal="justify" vertical="center" wrapText="1"/>
      <protection locked="0"/>
    </xf>
    <xf numFmtId="0" fontId="82" fillId="0" borderId="16" xfId="0" applyFont="1" applyBorder="1" applyAlignment="1">
      <alignment horizontal="center" vertical="center"/>
    </xf>
    <xf numFmtId="0" fontId="82" fillId="0" borderId="12" xfId="0" applyFont="1" applyBorder="1" applyAlignment="1">
      <alignment horizontal="center" vertical="center"/>
    </xf>
    <xf numFmtId="0" fontId="214" fillId="0" borderId="18" xfId="0" applyFont="1" applyFill="1" applyBorder="1" applyAlignment="1" applyProtection="1">
      <alignment horizontal="center" vertical="center"/>
      <protection locked="0"/>
    </xf>
    <xf numFmtId="0" fontId="214" fillId="0" borderId="19" xfId="0" applyFont="1" applyFill="1" applyBorder="1" applyAlignment="1" applyProtection="1">
      <alignment horizontal="center" vertical="center"/>
      <protection locked="0"/>
    </xf>
    <xf numFmtId="0" fontId="82" fillId="0" borderId="0" xfId="0" applyFont="1" applyBorder="1" applyAlignment="1">
      <alignment horizontal="right" vertical="center"/>
    </xf>
    <xf numFmtId="0" fontId="288" fillId="0" borderId="0" xfId="0" applyFont="1" applyBorder="1" applyAlignment="1">
      <alignment horizontal="left" vertical="top" wrapText="1"/>
    </xf>
    <xf numFmtId="0" fontId="288" fillId="0" borderId="28" xfId="0" applyFont="1" applyBorder="1" applyAlignment="1">
      <alignment horizontal="left" vertical="top" wrapText="1"/>
    </xf>
    <xf numFmtId="14" fontId="288" fillId="0" borderId="0" xfId="0" applyNumberFormat="1" applyFont="1" applyBorder="1" applyAlignment="1">
      <alignment horizontal="left" vertical="top" wrapText="1"/>
    </xf>
    <xf numFmtId="14" fontId="288" fillId="0" borderId="28" xfId="0" applyNumberFormat="1" applyFont="1" applyBorder="1" applyAlignment="1">
      <alignment horizontal="left" vertical="top" wrapText="1"/>
    </xf>
    <xf numFmtId="0" fontId="288" fillId="0" borderId="19" xfId="0" applyFont="1" applyBorder="1" applyAlignment="1">
      <alignment horizontal="left" vertical="top" wrapText="1"/>
    </xf>
    <xf numFmtId="0" fontId="288" fillId="0" borderId="20" xfId="0" applyFont="1" applyBorder="1" applyAlignment="1">
      <alignment horizontal="left" vertical="top" wrapText="1"/>
    </xf>
    <xf numFmtId="172" fontId="195" fillId="0" borderId="0" xfId="0" applyNumberFormat="1" applyFont="1" applyBorder="1" applyAlignment="1">
      <alignment horizontal="left"/>
    </xf>
    <xf numFmtId="0" fontId="167" fillId="0" borderId="16" xfId="0" applyFont="1" applyBorder="1" applyAlignment="1">
      <alignment horizontal="center" vertical="center"/>
    </xf>
    <xf numFmtId="0" fontId="167" fillId="0" borderId="12" xfId="0" applyFont="1" applyBorder="1" applyAlignment="1">
      <alignment horizontal="center" vertical="center"/>
    </xf>
    <xf numFmtId="0" fontId="167" fillId="0" borderId="17" xfId="0" applyFont="1" applyBorder="1" applyAlignment="1">
      <alignment horizontal="center" vertical="center"/>
    </xf>
    <xf numFmtId="0" fontId="167" fillId="0" borderId="29" xfId="0" applyFont="1" applyBorder="1" applyAlignment="1">
      <alignment horizontal="center" vertical="center"/>
    </xf>
    <xf numFmtId="0" fontId="167" fillId="0" borderId="0" xfId="0" applyFont="1" applyBorder="1" applyAlignment="1">
      <alignment horizontal="center" vertical="center"/>
    </xf>
    <xf numFmtId="0" fontId="167" fillId="0" borderId="28" xfId="0" applyFont="1" applyBorder="1" applyAlignment="1">
      <alignment horizontal="center" vertical="center"/>
    </xf>
    <xf numFmtId="9" fontId="169" fillId="0" borderId="29" xfId="0" applyNumberFormat="1" applyFont="1" applyFill="1" applyBorder="1" applyAlignment="1">
      <alignment horizontal="center" vertical="center" wrapText="1"/>
    </xf>
    <xf numFmtId="9" fontId="169" fillId="0" borderId="18" xfId="0" applyNumberFormat="1" applyFont="1" applyFill="1" applyBorder="1" applyAlignment="1">
      <alignment horizontal="center" vertical="center" wrapText="1"/>
    </xf>
    <xf numFmtId="1" fontId="113" fillId="0" borderId="0" xfId="0" applyNumberFormat="1" applyFont="1" applyBorder="1" applyAlignment="1" applyProtection="1">
      <alignment horizontal="center" vertical="center"/>
    </xf>
    <xf numFmtId="1" fontId="113" fillId="0" borderId="28" xfId="0" applyNumberFormat="1" applyFont="1" applyBorder="1" applyAlignment="1" applyProtection="1">
      <alignment horizontal="center" vertical="center"/>
    </xf>
    <xf numFmtId="1" fontId="113" fillId="0" borderId="19" xfId="0" applyNumberFormat="1" applyFont="1" applyBorder="1" applyAlignment="1" applyProtection="1">
      <alignment horizontal="center" vertical="center"/>
    </xf>
    <xf numFmtId="1" fontId="113" fillId="0" borderId="20" xfId="0" applyNumberFormat="1" applyFont="1" applyBorder="1" applyAlignment="1" applyProtection="1">
      <alignment horizontal="center" vertical="center"/>
    </xf>
    <xf numFmtId="0" fontId="82" fillId="0" borderId="22" xfId="0" applyFont="1" applyBorder="1" applyAlignment="1">
      <alignment horizontal="right"/>
    </xf>
    <xf numFmtId="0" fontId="82" fillId="0" borderId="25" xfId="0" applyFont="1" applyBorder="1" applyAlignment="1">
      <alignment horizontal="right"/>
    </xf>
    <xf numFmtId="0" fontId="82" fillId="0" borderId="52" xfId="0" applyFont="1" applyBorder="1" applyAlignment="1">
      <alignment horizontal="right" vertical="center"/>
    </xf>
    <xf numFmtId="0" fontId="82" fillId="0" borderId="43" xfId="0" applyFont="1" applyBorder="1" applyAlignment="1">
      <alignment horizontal="right" vertical="center"/>
    </xf>
    <xf numFmtId="0" fontId="82" fillId="0" borderId="31" xfId="0" applyFont="1" applyBorder="1" applyAlignment="1">
      <alignment horizontal="right" vertical="center"/>
    </xf>
    <xf numFmtId="0" fontId="82" fillId="0" borderId="42" xfId="0" applyFont="1" applyBorder="1" applyAlignment="1">
      <alignment horizontal="right" vertical="center"/>
    </xf>
    <xf numFmtId="0" fontId="95" fillId="0" borderId="42" xfId="0" applyFont="1" applyBorder="1" applyAlignment="1">
      <alignment horizontal="left" vertical="center"/>
    </xf>
    <xf numFmtId="0" fontId="82" fillId="0" borderId="31" xfId="0" applyFont="1" applyBorder="1" applyAlignment="1">
      <alignment horizontal="right"/>
    </xf>
    <xf numFmtId="0" fontId="82" fillId="0" borderId="42" xfId="0" applyFont="1" applyBorder="1" applyAlignment="1">
      <alignment horizontal="right"/>
    </xf>
    <xf numFmtId="0" fontId="82" fillId="0" borderId="19" xfId="0" applyFont="1" applyBorder="1" applyAlignment="1">
      <alignment horizontal="center" vertical="center"/>
    </xf>
    <xf numFmtId="0" fontId="9" fillId="0" borderId="29"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Border="1" applyAlignment="1">
      <alignment horizontal="left" vertical="center"/>
    </xf>
    <xf numFmtId="14" fontId="272" fillId="0" borderId="12" xfId="0" applyNumberFormat="1" applyFont="1" applyBorder="1" applyAlignment="1">
      <alignment horizontal="left"/>
    </xf>
    <xf numFmtId="14" fontId="272" fillId="0" borderId="0" xfId="0" applyNumberFormat="1" applyFont="1" applyBorder="1" applyAlignment="1">
      <alignment horizontal="left"/>
    </xf>
    <xf numFmtId="1" fontId="296" fillId="0" borderId="0" xfId="0" applyNumberFormat="1" applyFont="1" applyBorder="1" applyAlignment="1">
      <alignment horizontal="left"/>
    </xf>
    <xf numFmtId="0" fontId="167" fillId="13" borderId="16" xfId="0" applyFont="1" applyFill="1" applyBorder="1" applyAlignment="1">
      <alignment horizontal="center" vertical="center"/>
    </xf>
    <xf numFmtId="0" fontId="167" fillId="13" borderId="12" xfId="0" applyFont="1" applyFill="1" applyBorder="1" applyAlignment="1">
      <alignment horizontal="center" vertical="center"/>
    </xf>
    <xf numFmtId="0" fontId="167" fillId="13" borderId="17" xfId="0" applyFont="1" applyFill="1" applyBorder="1" applyAlignment="1">
      <alignment horizontal="center" vertical="center"/>
    </xf>
    <xf numFmtId="0" fontId="167" fillId="0" borderId="31" xfId="0" applyFont="1" applyBorder="1" applyAlignment="1">
      <alignment horizontal="center" vertical="center"/>
    </xf>
    <xf numFmtId="0" fontId="167" fillId="0" borderId="42" xfId="0" applyFont="1" applyBorder="1" applyAlignment="1">
      <alignment horizontal="center" vertical="center"/>
    </xf>
    <xf numFmtId="0" fontId="82" fillId="0" borderId="0" xfId="0" applyFont="1" applyBorder="1" applyAlignment="1">
      <alignment horizontal="center" vertical="center"/>
    </xf>
    <xf numFmtId="0" fontId="82" fillId="0" borderId="28" xfId="0" applyFont="1" applyBorder="1" applyAlignment="1">
      <alignment horizontal="center" vertical="center"/>
    </xf>
    <xf numFmtId="0" fontId="82" fillId="0" borderId="42" xfId="0" applyFont="1" applyBorder="1" applyAlignment="1">
      <alignment horizontal="center" vertical="center"/>
    </xf>
    <xf numFmtId="0" fontId="82" fillId="0" borderId="54" xfId="0" applyFont="1" applyBorder="1" applyAlignment="1">
      <alignment horizontal="center" vertical="center"/>
    </xf>
    <xf numFmtId="0" fontId="7" fillId="0" borderId="0" xfId="0" applyFont="1" applyBorder="1" applyAlignment="1">
      <alignment horizontal="center" vertical="center"/>
    </xf>
    <xf numFmtId="0" fontId="7" fillId="0" borderId="42" xfId="0" applyFont="1" applyBorder="1" applyAlignment="1">
      <alignment horizontal="center" vertical="center"/>
    </xf>
    <xf numFmtId="0" fontId="191" fillId="0" borderId="12" xfId="0" applyFont="1" applyBorder="1" applyAlignment="1">
      <alignment horizontal="center" vertical="center" wrapText="1"/>
    </xf>
    <xf numFmtId="0" fontId="191" fillId="0" borderId="42" xfId="0" applyFont="1" applyBorder="1" applyAlignment="1">
      <alignment horizontal="center" vertical="center" wrapText="1"/>
    </xf>
    <xf numFmtId="0" fontId="167" fillId="0" borderId="24" xfId="0" applyFont="1" applyBorder="1" applyAlignment="1">
      <alignment horizontal="center" vertical="center" wrapText="1"/>
    </xf>
    <xf numFmtId="0" fontId="9" fillId="0" borderId="23" xfId="0" applyFont="1" applyBorder="1" applyAlignment="1">
      <alignment horizontal="justify" vertical="center" wrapText="1"/>
    </xf>
    <xf numFmtId="0" fontId="9" fillId="0" borderId="57" xfId="0" applyFont="1" applyBorder="1" applyAlignment="1">
      <alignment horizontal="justify" vertical="center" wrapText="1"/>
    </xf>
    <xf numFmtId="14" fontId="167" fillId="0" borderId="57" xfId="0" applyNumberFormat="1" applyFont="1" applyBorder="1" applyAlignment="1">
      <alignment horizontal="center" vertical="center" wrapText="1"/>
    </xf>
    <xf numFmtId="0" fontId="9" fillId="0" borderId="21" xfId="0" applyFont="1" applyBorder="1" applyAlignment="1">
      <alignment horizontal="justify" vertical="center" wrapText="1"/>
    </xf>
    <xf numFmtId="0" fontId="9" fillId="0" borderId="24" xfId="0" applyFont="1" applyBorder="1" applyAlignment="1">
      <alignment horizontal="justify" vertical="center" wrapText="1"/>
    </xf>
    <xf numFmtId="14" fontId="167" fillId="0" borderId="24" xfId="0" applyNumberFormat="1" applyFont="1" applyBorder="1" applyAlignment="1">
      <alignment horizontal="center" vertical="center" wrapText="1"/>
    </xf>
    <xf numFmtId="0" fontId="133" fillId="6" borderId="16" xfId="0" applyFont="1" applyFill="1" applyBorder="1" applyAlignment="1">
      <alignment horizontal="center" vertical="center"/>
    </xf>
    <xf numFmtId="0" fontId="133" fillId="6" borderId="12" xfId="0" applyFont="1" applyFill="1" applyBorder="1" applyAlignment="1">
      <alignment horizontal="center" vertical="center"/>
    </xf>
    <xf numFmtId="0" fontId="133" fillId="6" borderId="17" xfId="0" applyFont="1" applyFill="1" applyBorder="1" applyAlignment="1">
      <alignment horizontal="center" vertical="center"/>
    </xf>
    <xf numFmtId="0" fontId="168" fillId="6" borderId="18" xfId="0" applyFont="1" applyFill="1" applyBorder="1" applyAlignment="1">
      <alignment horizontal="left" wrapText="1"/>
    </xf>
    <xf numFmtId="0" fontId="168" fillId="6" borderId="19" xfId="0" applyFont="1" applyFill="1" applyBorder="1" applyAlignment="1">
      <alignment horizontal="left" wrapText="1"/>
    </xf>
    <xf numFmtId="0" fontId="168" fillId="6" borderId="20" xfId="0" applyFont="1" applyFill="1" applyBorder="1" applyAlignment="1">
      <alignment horizontal="left" wrapText="1"/>
    </xf>
    <xf numFmtId="0" fontId="82" fillId="0" borderId="29" xfId="0" applyFont="1" applyBorder="1" applyAlignment="1">
      <alignment horizontal="left" vertical="top" wrapText="1"/>
    </xf>
    <xf numFmtId="0" fontId="82" fillId="0" borderId="0" xfId="0" applyFont="1" applyBorder="1" applyAlignment="1">
      <alignment horizontal="left" vertical="top" wrapText="1"/>
    </xf>
    <xf numFmtId="0" fontId="154" fillId="16" borderId="25" xfId="0" applyFont="1" applyFill="1" applyBorder="1" applyAlignment="1">
      <alignment horizontal="left" vertical="center" wrapText="1"/>
    </xf>
    <xf numFmtId="0" fontId="154" fillId="16" borderId="41" xfId="0" applyFont="1" applyFill="1" applyBorder="1" applyAlignment="1">
      <alignment horizontal="left" vertical="center" wrapText="1"/>
    </xf>
    <xf numFmtId="0" fontId="93" fillId="8" borderId="3" xfId="0" applyFont="1" applyFill="1" applyBorder="1" applyAlignment="1">
      <alignment horizontal="left" vertical="center"/>
    </xf>
    <xf numFmtId="0" fontId="93" fillId="8" borderId="13" xfId="0" applyFont="1" applyFill="1" applyBorder="1" applyAlignment="1">
      <alignment horizontal="left" vertical="center"/>
    </xf>
    <xf numFmtId="0" fontId="93" fillId="8" borderId="4" xfId="0" applyFont="1" applyFill="1" applyBorder="1" applyAlignment="1">
      <alignment horizontal="left" vertical="center"/>
    </xf>
    <xf numFmtId="0" fontId="134" fillId="8" borderId="18" xfId="0" applyFont="1" applyFill="1" applyBorder="1" applyAlignment="1">
      <alignment horizontal="center" vertical="center" wrapText="1"/>
    </xf>
    <xf numFmtId="0" fontId="134" fillId="8" borderId="19" xfId="0" applyFont="1" applyFill="1" applyBorder="1" applyAlignment="1">
      <alignment horizontal="center" vertical="center" wrapText="1"/>
    </xf>
    <xf numFmtId="0" fontId="154" fillId="16" borderId="24" xfId="0" applyFont="1" applyFill="1" applyBorder="1" applyAlignment="1">
      <alignment horizontal="left" vertical="center" wrapText="1"/>
    </xf>
    <xf numFmtId="0" fontId="154" fillId="16" borderId="44" xfId="0" applyFont="1" applyFill="1" applyBorder="1" applyAlignment="1">
      <alignment horizontal="left" vertical="center" wrapText="1"/>
    </xf>
    <xf numFmtId="0" fontId="192" fillId="8" borderId="12" xfId="0" applyFont="1" applyFill="1" applyBorder="1" applyAlignment="1">
      <alignment horizontal="justify" vertical="center" wrapText="1"/>
    </xf>
    <xf numFmtId="0" fontId="192" fillId="8" borderId="0" xfId="0" applyFont="1" applyFill="1" applyBorder="1" applyAlignment="1">
      <alignment horizontal="justify" vertical="center" wrapText="1"/>
    </xf>
    <xf numFmtId="0" fontId="192" fillId="8" borderId="19" xfId="0" applyFont="1" applyFill="1" applyBorder="1" applyAlignment="1">
      <alignment horizontal="justify" vertical="center" wrapText="1"/>
    </xf>
    <xf numFmtId="1" fontId="99" fillId="8" borderId="17" xfId="0" applyNumberFormat="1" applyFont="1" applyFill="1" applyBorder="1" applyAlignment="1" applyProtection="1">
      <alignment horizontal="center" vertical="center"/>
    </xf>
    <xf numFmtId="1" fontId="99" fillId="8" borderId="28" xfId="0" applyNumberFormat="1" applyFont="1" applyFill="1" applyBorder="1" applyAlignment="1" applyProtection="1">
      <alignment horizontal="center" vertical="center"/>
    </xf>
    <xf numFmtId="1" fontId="99" fillId="8" borderId="20" xfId="0" applyNumberFormat="1" applyFont="1" applyFill="1" applyBorder="1" applyAlignment="1" applyProtection="1">
      <alignment horizontal="center" vertical="center"/>
    </xf>
    <xf numFmtId="0" fontId="167" fillId="20" borderId="3" xfId="0" applyFont="1" applyFill="1" applyBorder="1" applyAlignment="1">
      <alignment horizontal="left" vertical="center" wrapText="1"/>
    </xf>
    <xf numFmtId="0" fontId="167" fillId="20" borderId="13" xfId="0" applyFont="1" applyFill="1" applyBorder="1" applyAlignment="1">
      <alignment horizontal="left" vertical="center" wrapText="1"/>
    </xf>
    <xf numFmtId="0" fontId="167" fillId="20" borderId="4" xfId="0" applyFont="1" applyFill="1" applyBorder="1" applyAlignment="1">
      <alignment horizontal="left" vertical="center" wrapText="1"/>
    </xf>
    <xf numFmtId="0" fontId="9" fillId="0" borderId="24" xfId="0" applyFont="1" applyBorder="1" applyAlignment="1">
      <alignment horizontal="left" vertical="center"/>
    </xf>
    <xf numFmtId="0" fontId="9" fillId="0" borderId="44" xfId="0" applyFont="1" applyBorder="1" applyAlignment="1">
      <alignment horizontal="left" vertical="center"/>
    </xf>
    <xf numFmtId="0" fontId="9" fillId="0" borderId="43" xfId="0" applyFont="1" applyBorder="1" applyAlignment="1">
      <alignment horizontal="left" vertical="center"/>
    </xf>
    <xf numFmtId="0" fontId="9" fillId="0" borderId="69" xfId="0" applyFont="1" applyBorder="1" applyAlignment="1">
      <alignment horizontal="left" vertical="center"/>
    </xf>
    <xf numFmtId="0" fontId="115" fillId="33" borderId="52" xfId="0" applyFont="1" applyFill="1" applyBorder="1" applyAlignment="1">
      <alignment horizontal="right" vertical="center"/>
    </xf>
    <xf numFmtId="0" fontId="115" fillId="33" borderId="31" xfId="0" applyFont="1" applyFill="1" applyBorder="1" applyAlignment="1">
      <alignment horizontal="right" vertical="center"/>
    </xf>
    <xf numFmtId="0" fontId="87" fillId="6" borderId="3" xfId="0" applyFont="1" applyFill="1" applyBorder="1" applyAlignment="1">
      <alignment horizontal="center" vertical="center"/>
    </xf>
    <xf numFmtId="0" fontId="87" fillId="6" borderId="13" xfId="0" applyFont="1" applyFill="1" applyBorder="1" applyAlignment="1">
      <alignment horizontal="center" vertical="center"/>
    </xf>
    <xf numFmtId="0" fontId="87" fillId="6" borderId="4" xfId="0" applyFont="1" applyFill="1" applyBorder="1" applyAlignment="1">
      <alignment horizontal="center" vertical="center"/>
    </xf>
    <xf numFmtId="0" fontId="221" fillId="7" borderId="24" xfId="0" applyFont="1" applyFill="1" applyBorder="1" applyAlignment="1">
      <alignment horizontal="left" vertical="center"/>
    </xf>
    <xf numFmtId="0" fontId="221" fillId="7" borderId="44" xfId="0" applyFont="1" applyFill="1" applyBorder="1" applyAlignment="1">
      <alignment horizontal="left" vertical="center"/>
    </xf>
    <xf numFmtId="0" fontId="221" fillId="7" borderId="25" xfId="0" applyFont="1" applyFill="1" applyBorder="1" applyAlignment="1">
      <alignment horizontal="left" vertical="center"/>
    </xf>
    <xf numFmtId="0" fontId="221" fillId="7" borderId="41" xfId="0" applyFont="1" applyFill="1" applyBorder="1" applyAlignment="1">
      <alignment horizontal="left" vertical="center"/>
    </xf>
    <xf numFmtId="0" fontId="221" fillId="7" borderId="19" xfId="0" applyFont="1" applyFill="1" applyBorder="1" applyAlignment="1">
      <alignment horizontal="left" vertical="center"/>
    </xf>
    <xf numFmtId="0" fontId="221" fillId="7" borderId="20" xfId="0" applyFont="1" applyFill="1" applyBorder="1" applyAlignment="1">
      <alignment horizontal="left" vertical="center"/>
    </xf>
    <xf numFmtId="0" fontId="320" fillId="10" borderId="19" xfId="0" applyFont="1" applyFill="1" applyBorder="1" applyAlignment="1">
      <alignment horizontal="justify" vertical="center" wrapText="1"/>
    </xf>
    <xf numFmtId="0" fontId="320" fillId="10" borderId="20" xfId="0" applyFont="1" applyFill="1" applyBorder="1" applyAlignment="1">
      <alignment horizontal="justify" vertical="center" wrapText="1"/>
    </xf>
    <xf numFmtId="0" fontId="131" fillId="6" borderId="3" xfId="0" applyFont="1" applyFill="1" applyBorder="1" applyAlignment="1">
      <alignment horizontal="left" vertical="center" wrapText="1"/>
    </xf>
    <xf numFmtId="0" fontId="131" fillId="6" borderId="13" xfId="0" applyFont="1" applyFill="1" applyBorder="1" applyAlignment="1">
      <alignment horizontal="left" vertical="center" wrapText="1"/>
    </xf>
    <xf numFmtId="0" fontId="131" fillId="6" borderId="4" xfId="0" applyFont="1" applyFill="1" applyBorder="1" applyAlignment="1">
      <alignment horizontal="left" vertical="center" wrapText="1"/>
    </xf>
    <xf numFmtId="0" fontId="191" fillId="14" borderId="13" xfId="0" applyFont="1" applyFill="1" applyBorder="1" applyAlignment="1">
      <alignment horizontal="left" vertical="center" wrapText="1"/>
    </xf>
    <xf numFmtId="0" fontId="191" fillId="14" borderId="4" xfId="0" applyFont="1" applyFill="1" applyBorder="1" applyAlignment="1">
      <alignment horizontal="left" vertical="center" wrapText="1"/>
    </xf>
    <xf numFmtId="0" fontId="9" fillId="0" borderId="19" xfId="0" applyFont="1" applyBorder="1" applyAlignment="1">
      <alignment horizontal="left" vertical="center"/>
    </xf>
    <xf numFmtId="0" fontId="9" fillId="0" borderId="20" xfId="0" applyFont="1" applyBorder="1" applyAlignment="1">
      <alignment horizontal="left" vertical="center"/>
    </xf>
    <xf numFmtId="0" fontId="0" fillId="0" borderId="3" xfId="0" applyFont="1" applyBorder="1" applyAlignment="1">
      <alignment horizontal="center"/>
    </xf>
    <xf numFmtId="0" fontId="0" fillId="0" borderId="13" xfId="0" applyFont="1" applyBorder="1" applyAlignment="1">
      <alignment horizontal="center"/>
    </xf>
    <xf numFmtId="0" fontId="0" fillId="0" borderId="4" xfId="0" applyFont="1" applyBorder="1" applyAlignment="1">
      <alignment horizontal="center"/>
    </xf>
    <xf numFmtId="0" fontId="7" fillId="0" borderId="42" xfId="0" applyFont="1" applyBorder="1" applyAlignment="1">
      <alignment horizontal="left"/>
    </xf>
    <xf numFmtId="0" fontId="7" fillId="0" borderId="54" xfId="0" applyFont="1" applyBorder="1" applyAlignment="1">
      <alignment horizontal="left"/>
    </xf>
    <xf numFmtId="0" fontId="0" fillId="0" borderId="3" xfId="0" applyBorder="1" applyAlignment="1">
      <alignment horizontal="center" vertical="center"/>
    </xf>
    <xf numFmtId="0" fontId="0" fillId="0" borderId="13" xfId="0" applyBorder="1" applyAlignment="1">
      <alignment horizontal="center" vertical="center"/>
    </xf>
    <xf numFmtId="0" fontId="0" fillId="0" borderId="4" xfId="0" applyBorder="1" applyAlignment="1">
      <alignment horizontal="center" vertical="center"/>
    </xf>
    <xf numFmtId="0" fontId="313" fillId="0" borderId="0" xfId="0" applyFont="1" applyFill="1" applyBorder="1" applyAlignment="1">
      <alignment horizontal="right" vertical="center"/>
    </xf>
    <xf numFmtId="0" fontId="107" fillId="5" borderId="3" xfId="0" applyFont="1" applyFill="1" applyBorder="1" applyAlignment="1">
      <alignment horizontal="justify" vertical="center" wrapText="1"/>
    </xf>
    <xf numFmtId="0" fontId="107" fillId="5" borderId="13" xfId="0" applyFont="1" applyFill="1" applyBorder="1" applyAlignment="1">
      <alignment horizontal="justify" vertical="center" wrapText="1"/>
    </xf>
    <xf numFmtId="0" fontId="107" fillId="5" borderId="4" xfId="0" applyFont="1" applyFill="1" applyBorder="1" applyAlignment="1">
      <alignment horizontal="justify" vertical="center" wrapText="1"/>
    </xf>
    <xf numFmtId="0" fontId="83" fillId="0" borderId="16" xfId="0" applyFont="1" applyBorder="1" applyAlignment="1">
      <alignment horizontal="justify" vertical="center" wrapText="1" shrinkToFit="1"/>
    </xf>
    <xf numFmtId="0" fontId="83" fillId="0" borderId="12" xfId="0" applyFont="1" applyBorder="1" applyAlignment="1">
      <alignment horizontal="justify" vertical="center" wrapText="1" shrinkToFit="1"/>
    </xf>
    <xf numFmtId="0" fontId="83" fillId="0" borderId="17" xfId="0" applyFont="1" applyBorder="1" applyAlignment="1">
      <alignment horizontal="justify" vertical="center" wrapText="1" shrinkToFit="1"/>
    </xf>
    <xf numFmtId="0" fontId="83" fillId="0" borderId="18" xfId="0" applyFont="1" applyBorder="1" applyAlignment="1">
      <alignment horizontal="justify" vertical="center" wrapText="1" shrinkToFit="1"/>
    </xf>
    <xf numFmtId="0" fontId="83" fillId="0" borderId="19" xfId="0" applyFont="1" applyBorder="1" applyAlignment="1">
      <alignment horizontal="justify" vertical="center" wrapText="1" shrinkToFit="1"/>
    </xf>
    <xf numFmtId="0" fontId="83" fillId="0" borderId="20" xfId="0" applyFont="1" applyBorder="1" applyAlignment="1">
      <alignment horizontal="justify" vertical="center" wrapText="1" shrinkToFit="1"/>
    </xf>
    <xf numFmtId="0" fontId="83" fillId="0" borderId="16" xfId="0" applyFont="1" applyBorder="1" applyAlignment="1">
      <alignment horizontal="left" vertical="center" shrinkToFit="1"/>
    </xf>
    <xf numFmtId="0" fontId="83" fillId="0" borderId="12" xfId="0" applyFont="1" applyBorder="1" applyAlignment="1">
      <alignment horizontal="left" vertical="center" shrinkToFit="1"/>
    </xf>
    <xf numFmtId="0" fontId="83" fillId="0" borderId="17" xfId="0" applyFont="1" applyBorder="1" applyAlignment="1">
      <alignment horizontal="left" vertical="center" shrinkToFit="1"/>
    </xf>
    <xf numFmtId="0" fontId="252" fillId="6" borderId="16" xfId="0" applyFont="1" applyFill="1" applyBorder="1" applyAlignment="1">
      <alignment horizontal="left" vertical="center"/>
    </xf>
    <xf numFmtId="0" fontId="252" fillId="6" borderId="12" xfId="0" applyFont="1" applyFill="1" applyBorder="1" applyAlignment="1">
      <alignment horizontal="left" vertical="center"/>
    </xf>
    <xf numFmtId="0" fontId="252" fillId="6" borderId="17" xfId="0" applyFont="1" applyFill="1" applyBorder="1" applyAlignment="1">
      <alignment horizontal="left" vertical="center"/>
    </xf>
    <xf numFmtId="0" fontId="252" fillId="6" borderId="29" xfId="0" applyFont="1" applyFill="1" applyBorder="1" applyAlignment="1">
      <alignment horizontal="left" vertical="center"/>
    </xf>
    <xf numFmtId="0" fontId="252" fillId="6" borderId="0" xfId="0" applyFont="1" applyFill="1" applyBorder="1" applyAlignment="1">
      <alignment horizontal="left" vertical="center"/>
    </xf>
    <xf numFmtId="0" fontId="252" fillId="6" borderId="28" xfId="0" applyFont="1" applyFill="1" applyBorder="1" applyAlignment="1">
      <alignment horizontal="left" vertical="center"/>
    </xf>
    <xf numFmtId="0" fontId="83" fillId="0" borderId="16" xfId="0" applyFont="1" applyFill="1" applyBorder="1" applyAlignment="1">
      <alignment horizontal="left" vertical="top"/>
    </xf>
    <xf numFmtId="0" fontId="83" fillId="0" borderId="12" xfId="0" applyFont="1" applyFill="1" applyBorder="1" applyAlignment="1">
      <alignment horizontal="left" vertical="top"/>
    </xf>
    <xf numFmtId="0" fontId="83" fillId="0" borderId="17" xfId="0" applyFont="1" applyFill="1" applyBorder="1" applyAlignment="1">
      <alignment horizontal="left" vertical="top"/>
    </xf>
    <xf numFmtId="0" fontId="83" fillId="0" borderId="29" xfId="0" applyFont="1" applyFill="1" applyBorder="1" applyAlignment="1">
      <alignment horizontal="left" vertical="top"/>
    </xf>
    <xf numFmtId="0" fontId="83" fillId="0" borderId="0" xfId="0" applyFont="1" applyFill="1" applyBorder="1" applyAlignment="1">
      <alignment horizontal="left" vertical="top"/>
    </xf>
    <xf numFmtId="0" fontId="83" fillId="0" borderId="28" xfId="0" applyFont="1" applyFill="1" applyBorder="1" applyAlignment="1">
      <alignment horizontal="left" vertical="top"/>
    </xf>
    <xf numFmtId="0" fontId="83" fillId="0" borderId="18" xfId="0" applyFont="1" applyFill="1" applyBorder="1" applyAlignment="1">
      <alignment horizontal="left" vertical="top"/>
    </xf>
    <xf numFmtId="0" fontId="83" fillId="0" borderId="19" xfId="0" applyFont="1" applyFill="1" applyBorder="1" applyAlignment="1">
      <alignment horizontal="left" vertical="top"/>
    </xf>
    <xf numFmtId="0" fontId="83" fillId="0" borderId="20" xfId="0" applyFont="1" applyFill="1" applyBorder="1" applyAlignment="1">
      <alignment horizontal="left" vertical="top"/>
    </xf>
    <xf numFmtId="0" fontId="252" fillId="6" borderId="16" xfId="0" applyFont="1" applyFill="1" applyBorder="1" applyAlignment="1">
      <alignment horizontal="center" vertical="center"/>
    </xf>
    <xf numFmtId="0" fontId="252" fillId="6" borderId="12" xfId="0" applyFont="1" applyFill="1" applyBorder="1" applyAlignment="1">
      <alignment horizontal="center" vertical="center"/>
    </xf>
    <xf numFmtId="0" fontId="98" fillId="6" borderId="29" xfId="0" applyFont="1" applyFill="1" applyBorder="1" applyAlignment="1">
      <alignment horizontal="justify" vertical="center" wrapText="1"/>
    </xf>
    <xf numFmtId="0" fontId="98" fillId="6" borderId="0" xfId="0" applyFont="1" applyFill="1" applyBorder="1" applyAlignment="1">
      <alignment horizontal="justify" vertical="center" wrapText="1"/>
    </xf>
    <xf numFmtId="0" fontId="98" fillId="6" borderId="28" xfId="0" applyFont="1" applyFill="1" applyBorder="1" applyAlignment="1">
      <alignment horizontal="justify" vertical="center" wrapText="1"/>
    </xf>
    <xf numFmtId="0" fontId="156" fillId="6" borderId="16" xfId="0" applyFont="1" applyFill="1" applyBorder="1" applyAlignment="1">
      <alignment horizontal="center" vertical="center"/>
    </xf>
    <xf numFmtId="0" fontId="156" fillId="6" borderId="12" xfId="0" applyFont="1" applyFill="1" applyBorder="1" applyAlignment="1">
      <alignment horizontal="center" vertical="center"/>
    </xf>
    <xf numFmtId="0" fontId="156" fillId="6" borderId="17" xfId="0" applyFont="1" applyFill="1" applyBorder="1" applyAlignment="1">
      <alignment horizontal="center" vertical="center"/>
    </xf>
    <xf numFmtId="0" fontId="156" fillId="6" borderId="29" xfId="0" applyFont="1" applyFill="1" applyBorder="1" applyAlignment="1">
      <alignment horizontal="center" vertical="center"/>
    </xf>
    <xf numFmtId="0" fontId="156" fillId="6" borderId="0" xfId="0" applyFont="1" applyFill="1" applyBorder="1" applyAlignment="1">
      <alignment horizontal="center" vertical="center"/>
    </xf>
    <xf numFmtId="0" fontId="156" fillId="6" borderId="28" xfId="0" applyFont="1" applyFill="1" applyBorder="1" applyAlignment="1">
      <alignment horizontal="center" vertical="center"/>
    </xf>
    <xf numFmtId="0" fontId="153" fillId="46" borderId="29" xfId="0" applyFont="1" applyFill="1" applyBorder="1" applyAlignment="1">
      <alignment horizontal="justify" vertical="center" wrapText="1"/>
    </xf>
    <xf numFmtId="0" fontId="153" fillId="46" borderId="0" xfId="0" applyFont="1" applyFill="1" applyBorder="1" applyAlignment="1">
      <alignment horizontal="justify" vertical="center" wrapText="1"/>
    </xf>
    <xf numFmtId="0" fontId="153" fillId="46" borderId="28" xfId="0" applyFont="1" applyFill="1" applyBorder="1" applyAlignment="1">
      <alignment horizontal="justify" vertical="center" wrapText="1"/>
    </xf>
    <xf numFmtId="0" fontId="153" fillId="46" borderId="18" xfId="0" applyFont="1" applyFill="1" applyBorder="1" applyAlignment="1">
      <alignment horizontal="justify" vertical="center" wrapText="1"/>
    </xf>
    <xf numFmtId="0" fontId="153" fillId="46" borderId="19" xfId="0" applyFont="1" applyFill="1" applyBorder="1" applyAlignment="1">
      <alignment horizontal="justify" vertical="center" wrapText="1"/>
    </xf>
    <xf numFmtId="0" fontId="153" fillId="46" borderId="20" xfId="0" applyFont="1" applyFill="1" applyBorder="1" applyAlignment="1">
      <alignment horizontal="justify" vertical="center" wrapText="1"/>
    </xf>
    <xf numFmtId="0" fontId="295" fillId="0" borderId="0" xfId="0" applyFont="1" applyFill="1" applyBorder="1" applyAlignment="1">
      <alignment horizontal="right" vertical="center"/>
    </xf>
    <xf numFmtId="0" fontId="295" fillId="0" borderId="28" xfId="0" applyFont="1" applyFill="1" applyBorder="1" applyAlignment="1">
      <alignment horizontal="right" vertical="center"/>
    </xf>
    <xf numFmtId="0" fontId="199" fillId="19" borderId="16" xfId="0" applyFont="1" applyFill="1" applyBorder="1" applyAlignment="1">
      <alignment horizontal="justify" vertical="center" wrapText="1"/>
    </xf>
    <xf numFmtId="0" fontId="199" fillId="19" borderId="12" xfId="0" applyFont="1" applyFill="1" applyBorder="1" applyAlignment="1">
      <alignment horizontal="justify" vertical="center" wrapText="1"/>
    </xf>
    <xf numFmtId="0" fontId="199" fillId="19" borderId="17" xfId="0" applyFont="1" applyFill="1" applyBorder="1" applyAlignment="1">
      <alignment horizontal="justify" vertical="center" wrapText="1"/>
    </xf>
    <xf numFmtId="0" fontId="199" fillId="19" borderId="29" xfId="0" applyFont="1" applyFill="1" applyBorder="1" applyAlignment="1">
      <alignment horizontal="justify" vertical="center" wrapText="1"/>
    </xf>
    <xf numFmtId="0" fontId="199" fillId="19" borderId="0" xfId="0" applyFont="1" applyFill="1" applyBorder="1" applyAlignment="1">
      <alignment horizontal="justify" vertical="center" wrapText="1"/>
    </xf>
    <xf numFmtId="0" fontId="199" fillId="19" borderId="28" xfId="0" applyFont="1" applyFill="1" applyBorder="1" applyAlignment="1">
      <alignment horizontal="justify" vertical="center" wrapText="1"/>
    </xf>
    <xf numFmtId="0" fontId="199" fillId="19" borderId="18" xfId="0" applyFont="1" applyFill="1" applyBorder="1" applyAlignment="1">
      <alignment horizontal="justify" vertical="center" wrapText="1"/>
    </xf>
    <xf numFmtId="0" fontId="199" fillId="19" borderId="19" xfId="0" applyFont="1" applyFill="1" applyBorder="1" applyAlignment="1">
      <alignment horizontal="justify" vertical="center" wrapText="1"/>
    </xf>
    <xf numFmtId="0" fontId="199" fillId="19" borderId="20" xfId="0" applyFont="1" applyFill="1" applyBorder="1" applyAlignment="1">
      <alignment horizontal="justify" vertical="center" wrapText="1"/>
    </xf>
    <xf numFmtId="0" fontId="161" fillId="3" borderId="16" xfId="0" applyFont="1" applyFill="1" applyBorder="1" applyAlignment="1">
      <alignment horizontal="justify" vertical="center" wrapText="1"/>
    </xf>
    <xf numFmtId="0" fontId="161" fillId="3" borderId="12" xfId="0" applyFont="1" applyFill="1" applyBorder="1" applyAlignment="1">
      <alignment horizontal="justify" vertical="center" wrapText="1"/>
    </xf>
    <xf numFmtId="0" fontId="161" fillId="3" borderId="17" xfId="0" applyFont="1" applyFill="1" applyBorder="1" applyAlignment="1">
      <alignment horizontal="justify" vertical="center" wrapText="1"/>
    </xf>
    <xf numFmtId="0" fontId="161" fillId="3" borderId="29" xfId="0" applyFont="1" applyFill="1" applyBorder="1" applyAlignment="1">
      <alignment horizontal="justify" vertical="center" wrapText="1"/>
    </xf>
    <xf numFmtId="0" fontId="161" fillId="3" borderId="0" xfId="0" applyFont="1" applyFill="1" applyBorder="1" applyAlignment="1">
      <alignment horizontal="justify" vertical="center" wrapText="1"/>
    </xf>
    <xf numFmtId="0" fontId="161" fillId="3" borderId="28" xfId="0" applyFont="1" applyFill="1" applyBorder="1" applyAlignment="1">
      <alignment horizontal="justify" vertical="center" wrapText="1"/>
    </xf>
    <xf numFmtId="0" fontId="161" fillId="3" borderId="18" xfId="0" applyFont="1" applyFill="1" applyBorder="1" applyAlignment="1">
      <alignment horizontal="justify" vertical="center" wrapText="1"/>
    </xf>
    <xf numFmtId="0" fontId="161" fillId="3" borderId="19" xfId="0" applyFont="1" applyFill="1" applyBorder="1" applyAlignment="1">
      <alignment horizontal="justify" vertical="center" wrapText="1"/>
    </xf>
    <xf numFmtId="0" fontId="161" fillId="3" borderId="20" xfId="0" applyFont="1" applyFill="1" applyBorder="1" applyAlignment="1">
      <alignment horizontal="justify" vertical="center" wrapText="1"/>
    </xf>
    <xf numFmtId="0" fontId="199" fillId="4" borderId="16" xfId="0" applyFont="1" applyFill="1" applyBorder="1" applyAlignment="1">
      <alignment horizontal="justify" vertical="center" wrapText="1"/>
    </xf>
    <xf numFmtId="0" fontId="199" fillId="4" borderId="12" xfId="0" applyFont="1" applyFill="1" applyBorder="1" applyAlignment="1">
      <alignment horizontal="justify" vertical="center" wrapText="1"/>
    </xf>
    <xf numFmtId="0" fontId="199" fillId="4" borderId="17" xfId="0" applyFont="1" applyFill="1" applyBorder="1" applyAlignment="1">
      <alignment horizontal="justify" vertical="center" wrapText="1"/>
    </xf>
    <xf numFmtId="0" fontId="199" fillId="4" borderId="29" xfId="0" applyFont="1" applyFill="1" applyBorder="1" applyAlignment="1">
      <alignment horizontal="justify" vertical="center" wrapText="1"/>
    </xf>
    <xf numFmtId="0" fontId="199" fillId="4" borderId="0" xfId="0" applyFont="1" applyFill="1" applyBorder="1" applyAlignment="1">
      <alignment horizontal="justify" vertical="center" wrapText="1"/>
    </xf>
    <xf numFmtId="0" fontId="199" fillId="4" borderId="28" xfId="0" applyFont="1" applyFill="1" applyBorder="1" applyAlignment="1">
      <alignment horizontal="justify" vertical="center" wrapText="1"/>
    </xf>
    <xf numFmtId="0" fontId="199" fillId="4" borderId="18" xfId="0" applyFont="1" applyFill="1" applyBorder="1" applyAlignment="1">
      <alignment horizontal="justify" vertical="center" wrapText="1"/>
    </xf>
    <xf numFmtId="0" fontId="199" fillId="4" borderId="19" xfId="0" applyFont="1" applyFill="1" applyBorder="1" applyAlignment="1">
      <alignment horizontal="justify" vertical="center" wrapText="1"/>
    </xf>
    <xf numFmtId="0" fontId="199" fillId="4" borderId="20" xfId="0" applyFont="1" applyFill="1" applyBorder="1" applyAlignment="1">
      <alignment horizontal="justify" vertical="center" wrapText="1"/>
    </xf>
    <xf numFmtId="0" fontId="199" fillId="14" borderId="16" xfId="0" applyFont="1" applyFill="1" applyBorder="1" applyAlignment="1">
      <alignment horizontal="justify" vertical="center" wrapText="1"/>
    </xf>
    <xf numFmtId="0" fontId="199" fillId="14" borderId="12" xfId="0" applyFont="1" applyFill="1" applyBorder="1" applyAlignment="1">
      <alignment horizontal="justify" vertical="center" wrapText="1"/>
    </xf>
    <xf numFmtId="0" fontId="199" fillId="14" borderId="17" xfId="0" applyFont="1" applyFill="1" applyBorder="1" applyAlignment="1">
      <alignment horizontal="justify" vertical="center" wrapText="1"/>
    </xf>
    <xf numFmtId="0" fontId="199" fillId="14" borderId="29" xfId="0" applyFont="1" applyFill="1" applyBorder="1" applyAlignment="1">
      <alignment horizontal="justify" vertical="center" wrapText="1"/>
    </xf>
    <xf numFmtId="0" fontId="199" fillId="14" borderId="0" xfId="0" applyFont="1" applyFill="1" applyBorder="1" applyAlignment="1">
      <alignment horizontal="justify" vertical="center" wrapText="1"/>
    </xf>
    <xf numFmtId="0" fontId="199" fillId="14" borderId="28" xfId="0" applyFont="1" applyFill="1" applyBorder="1" applyAlignment="1">
      <alignment horizontal="justify" vertical="center" wrapText="1"/>
    </xf>
    <xf numFmtId="0" fontId="199" fillId="14" borderId="18" xfId="0" applyFont="1" applyFill="1" applyBorder="1" applyAlignment="1">
      <alignment horizontal="justify" vertical="center" wrapText="1"/>
    </xf>
    <xf numFmtId="0" fontId="199" fillId="14" borderId="19" xfId="0" applyFont="1" applyFill="1" applyBorder="1" applyAlignment="1">
      <alignment horizontal="justify" vertical="center" wrapText="1"/>
    </xf>
    <xf numFmtId="0" fontId="199" fillId="14" borderId="20" xfId="0" applyFont="1" applyFill="1" applyBorder="1" applyAlignment="1">
      <alignment horizontal="justify" vertical="center" wrapText="1"/>
    </xf>
    <xf numFmtId="0" fontId="164" fillId="6" borderId="16" xfId="6" applyFont="1" applyFill="1" applyBorder="1" applyAlignment="1">
      <alignment horizontal="center" vertical="center" wrapText="1"/>
    </xf>
    <xf numFmtId="0" fontId="164" fillId="6" borderId="29" xfId="6" applyFont="1" applyFill="1" applyBorder="1" applyAlignment="1">
      <alignment horizontal="center" vertical="center" wrapText="1"/>
    </xf>
    <xf numFmtId="0" fontId="317" fillId="6" borderId="3" xfId="5" applyFont="1" applyFill="1" applyBorder="1" applyAlignment="1">
      <alignment horizontal="center" vertical="center"/>
    </xf>
    <xf numFmtId="0" fontId="317" fillId="6" borderId="13" xfId="5" applyFont="1" applyFill="1" applyBorder="1" applyAlignment="1">
      <alignment horizontal="center" vertical="center"/>
    </xf>
    <xf numFmtId="0" fontId="76" fillId="20" borderId="14" xfId="6" applyFont="1" applyFill="1" applyBorder="1" applyAlignment="1">
      <alignment horizontal="center" vertical="center" wrapText="1"/>
    </xf>
    <xf numFmtId="0" fontId="76" fillId="20" borderId="37" xfId="6" applyFont="1" applyFill="1" applyBorder="1" applyAlignment="1">
      <alignment horizontal="center" vertical="center" wrapText="1"/>
    </xf>
    <xf numFmtId="0" fontId="316" fillId="6" borderId="18" xfId="0" applyFont="1" applyFill="1" applyBorder="1" applyAlignment="1">
      <alignment horizontal="left" vertical="center" wrapText="1"/>
    </xf>
    <xf numFmtId="0" fontId="316" fillId="6" borderId="19" xfId="0" applyFont="1" applyFill="1" applyBorder="1" applyAlignment="1">
      <alignment horizontal="left" vertical="center" wrapText="1"/>
    </xf>
    <xf numFmtId="0" fontId="107" fillId="0" borderId="16" xfId="0" applyFont="1" applyBorder="1" applyAlignment="1">
      <alignment horizontal="justify" vertical="center" wrapText="1" shrinkToFit="1"/>
    </xf>
    <xf numFmtId="0" fontId="107" fillId="0" borderId="12" xfId="0" applyFont="1" applyBorder="1" applyAlignment="1">
      <alignment horizontal="justify" vertical="center" wrapText="1" shrinkToFit="1"/>
    </xf>
    <xf numFmtId="0" fontId="107" fillId="0" borderId="17" xfId="0" applyFont="1" applyBorder="1" applyAlignment="1">
      <alignment horizontal="justify" vertical="center" wrapText="1" shrinkToFit="1"/>
    </xf>
    <xf numFmtId="0" fontId="107" fillId="0" borderId="29" xfId="0" applyFont="1" applyBorder="1" applyAlignment="1">
      <alignment horizontal="justify" vertical="center" wrapText="1" shrinkToFit="1"/>
    </xf>
    <xf numFmtId="0" fontId="107" fillId="0" borderId="0" xfId="0" applyFont="1" applyBorder="1" applyAlignment="1">
      <alignment horizontal="justify" vertical="center" wrapText="1" shrinkToFit="1"/>
    </xf>
    <xf numFmtId="0" fontId="107" fillId="0" borderId="28" xfId="0" applyFont="1" applyBorder="1" applyAlignment="1">
      <alignment horizontal="justify" vertical="center" wrapText="1" shrinkToFit="1"/>
    </xf>
    <xf numFmtId="0" fontId="107" fillId="0" borderId="18" xfId="0" applyFont="1" applyBorder="1" applyAlignment="1">
      <alignment horizontal="justify" vertical="center" wrapText="1" shrinkToFit="1"/>
    </xf>
    <xf numFmtId="0" fontId="107" fillId="0" borderId="19" xfId="0" applyFont="1" applyBorder="1" applyAlignment="1">
      <alignment horizontal="justify" vertical="center" wrapText="1" shrinkToFit="1"/>
    </xf>
    <xf numFmtId="0" fontId="107" fillId="0" borderId="20" xfId="0" applyFont="1" applyBorder="1" applyAlignment="1">
      <alignment horizontal="justify" vertical="center" wrapText="1" shrinkToFit="1"/>
    </xf>
    <xf numFmtId="0" fontId="83" fillId="0" borderId="29" xfId="0" applyFont="1" applyBorder="1" applyAlignment="1">
      <alignment horizontal="justify" vertical="center" wrapText="1" shrinkToFit="1"/>
    </xf>
    <xf numFmtId="0" fontId="83" fillId="0" borderId="0" xfId="0" applyFont="1" applyBorder="1" applyAlignment="1">
      <alignment horizontal="justify" vertical="center" wrapText="1" shrinkToFit="1"/>
    </xf>
    <xf numFmtId="0" fontId="83" fillId="0" borderId="28" xfId="0" applyFont="1" applyBorder="1" applyAlignment="1">
      <alignment horizontal="justify" vertical="center" wrapText="1" shrinkToFit="1"/>
    </xf>
    <xf numFmtId="0" fontId="319" fillId="6" borderId="29" xfId="0" applyFont="1" applyFill="1" applyBorder="1" applyAlignment="1">
      <alignment horizontal="center" vertical="center"/>
    </xf>
    <xf numFmtId="0" fontId="319" fillId="6" borderId="0" xfId="0" applyFont="1" applyFill="1" applyBorder="1" applyAlignment="1">
      <alignment horizontal="center" vertical="center"/>
    </xf>
    <xf numFmtId="0" fontId="319" fillId="6" borderId="28" xfId="0" applyFont="1" applyFill="1" applyBorder="1" applyAlignment="1">
      <alignment horizontal="center" vertical="center"/>
    </xf>
    <xf numFmtId="0" fontId="128" fillId="0" borderId="0" xfId="0" applyFont="1" applyFill="1" applyBorder="1" applyAlignment="1">
      <alignment horizontal="justify" vertical="justify" wrapText="1"/>
    </xf>
    <xf numFmtId="0" fontId="316" fillId="6" borderId="3" xfId="0" applyFont="1" applyFill="1" applyBorder="1" applyAlignment="1">
      <alignment horizontal="left" vertical="center" wrapText="1"/>
    </xf>
    <xf numFmtId="0" fontId="316" fillId="6" borderId="13" xfId="0" applyFont="1" applyFill="1" applyBorder="1" applyAlignment="1">
      <alignment horizontal="left" vertical="center" wrapText="1"/>
    </xf>
    <xf numFmtId="0" fontId="108" fillId="0" borderId="0" xfId="0" applyFont="1" applyFill="1" applyBorder="1" applyAlignment="1">
      <alignment horizontal="right" vertical="center"/>
    </xf>
    <xf numFmtId="0" fontId="157" fillId="2" borderId="0" xfId="0" applyFont="1" applyFill="1" applyBorder="1" applyAlignment="1">
      <alignment horizontal="left" vertical="center" wrapText="1"/>
    </xf>
    <xf numFmtId="0" fontId="107" fillId="5" borderId="16" xfId="0" applyFont="1" applyFill="1" applyBorder="1" applyAlignment="1">
      <alignment horizontal="justify" vertical="center" wrapText="1"/>
    </xf>
    <xf numFmtId="0" fontId="107" fillId="5" borderId="12" xfId="0" applyFont="1" applyFill="1" applyBorder="1" applyAlignment="1">
      <alignment horizontal="justify" vertical="center" wrapText="1"/>
    </xf>
    <xf numFmtId="0" fontId="107" fillId="5" borderId="17" xfId="0" applyFont="1" applyFill="1" applyBorder="1" applyAlignment="1">
      <alignment horizontal="justify" vertical="center" wrapText="1"/>
    </xf>
    <xf numFmtId="0" fontId="107" fillId="5" borderId="18" xfId="0" applyFont="1" applyFill="1" applyBorder="1" applyAlignment="1">
      <alignment horizontal="justify" vertical="center" wrapText="1"/>
    </xf>
    <xf numFmtId="0" fontId="107" fillId="5" borderId="19" xfId="0" applyFont="1" applyFill="1" applyBorder="1" applyAlignment="1">
      <alignment horizontal="justify" vertical="center" wrapText="1"/>
    </xf>
    <xf numFmtId="0" fontId="107" fillId="5" borderId="20" xfId="0" applyFont="1" applyFill="1" applyBorder="1" applyAlignment="1">
      <alignment horizontal="justify" vertical="center" wrapText="1"/>
    </xf>
    <xf numFmtId="0" fontId="161" fillId="0" borderId="27" xfId="0" applyFont="1" applyBorder="1" applyAlignment="1">
      <alignment horizontal="justify" vertical="center" wrapText="1"/>
    </xf>
    <xf numFmtId="0" fontId="161" fillId="0" borderId="26" xfId="0" applyFont="1" applyBorder="1" applyAlignment="1">
      <alignment horizontal="justify" vertical="center" wrapText="1"/>
    </xf>
    <xf numFmtId="0" fontId="34" fillId="0" borderId="0" xfId="0" applyFont="1" applyBorder="1" applyAlignment="1">
      <alignment horizontal="center"/>
    </xf>
    <xf numFmtId="0" fontId="107" fillId="41" borderId="19" xfId="0" applyFont="1" applyFill="1" applyBorder="1" applyAlignment="1">
      <alignment horizontal="justify" vertical="center" wrapText="1"/>
    </xf>
    <xf numFmtId="0" fontId="107" fillId="41" borderId="20" xfId="0" applyFont="1" applyFill="1" applyBorder="1" applyAlignment="1">
      <alignment horizontal="justify" vertical="center" wrapText="1"/>
    </xf>
    <xf numFmtId="0" fontId="156" fillId="6" borderId="18" xfId="0" applyFont="1" applyFill="1" applyBorder="1" applyAlignment="1">
      <alignment horizontal="center" vertical="center"/>
    </xf>
    <xf numFmtId="0" fontId="156" fillId="6" borderId="19" xfId="0" applyFont="1" applyFill="1" applyBorder="1" applyAlignment="1">
      <alignment horizontal="center" vertical="center"/>
    </xf>
    <xf numFmtId="0" fontId="156" fillId="6" borderId="20" xfId="0" applyFont="1" applyFill="1" applyBorder="1" applyAlignment="1">
      <alignment horizontal="center" vertical="center"/>
    </xf>
    <xf numFmtId="0" fontId="126" fillId="6" borderId="16" xfId="0" applyFont="1" applyFill="1" applyBorder="1" applyAlignment="1">
      <alignment horizontal="left" vertical="center"/>
    </xf>
    <xf numFmtId="0" fontId="126" fillId="6" borderId="12" xfId="0" applyFont="1" applyFill="1" applyBorder="1" applyAlignment="1">
      <alignment horizontal="left" vertical="center"/>
    </xf>
    <xf numFmtId="0" fontId="126" fillId="6" borderId="17" xfId="0" applyFont="1" applyFill="1" applyBorder="1" applyAlignment="1">
      <alignment horizontal="left" vertical="center"/>
    </xf>
    <xf numFmtId="0" fontId="53" fillId="0" borderId="9" xfId="5" applyFont="1" applyFill="1" applyBorder="1" applyAlignment="1">
      <alignment horizontal="center" vertical="center" textRotation="90" wrapText="1"/>
    </xf>
    <xf numFmtId="0" fontId="53" fillId="0" borderId="27" xfId="5" applyFont="1" applyFill="1" applyBorder="1" applyAlignment="1">
      <alignment horizontal="center" vertical="center" textRotation="90" wrapText="1"/>
    </xf>
    <xf numFmtId="0" fontId="53" fillId="0" borderId="80" xfId="5" applyFont="1" applyFill="1" applyBorder="1" applyAlignment="1">
      <alignment horizontal="center" vertical="center" textRotation="90" wrapText="1"/>
    </xf>
    <xf numFmtId="0" fontId="160" fillId="14" borderId="27" xfId="6" applyFont="1" applyFill="1" applyBorder="1" applyAlignment="1">
      <alignment horizontal="center" vertical="center" wrapText="1"/>
    </xf>
    <xf numFmtId="0" fontId="317" fillId="6" borderId="4" xfId="5" applyFont="1" applyFill="1" applyBorder="1" applyAlignment="1">
      <alignment horizontal="center" vertical="center"/>
    </xf>
    <xf numFmtId="0" fontId="164" fillId="6" borderId="14" xfId="6" applyFont="1" applyFill="1" applyBorder="1" applyAlignment="1">
      <alignment horizontal="center" vertical="center" wrapText="1"/>
    </xf>
    <xf numFmtId="0" fontId="164" fillId="6" borderId="37" xfId="6" applyFont="1" applyFill="1" applyBorder="1" applyAlignment="1">
      <alignment horizontal="center" vertical="center" wrapText="1"/>
    </xf>
    <xf numFmtId="0" fontId="164" fillId="6" borderId="11" xfId="6" applyFont="1" applyFill="1" applyBorder="1" applyAlignment="1">
      <alignment horizontal="center" vertical="center" wrapText="1"/>
    </xf>
    <xf numFmtId="0" fontId="164" fillId="6" borderId="68" xfId="6" applyFont="1" applyFill="1" applyBorder="1" applyAlignment="1">
      <alignment horizontal="center" vertical="center" wrapText="1"/>
    </xf>
    <xf numFmtId="0" fontId="76" fillId="20" borderId="12" xfId="6" applyFont="1" applyFill="1" applyBorder="1" applyAlignment="1">
      <alignment horizontal="center" vertical="center" wrapText="1"/>
    </xf>
    <xf numFmtId="0" fontId="76" fillId="20" borderId="0" xfId="6" applyFont="1" applyFill="1" applyBorder="1" applyAlignment="1">
      <alignment horizontal="center" vertical="center" wrapText="1"/>
    </xf>
    <xf numFmtId="0" fontId="76" fillId="20" borderId="16" xfId="6" applyFont="1" applyFill="1" applyBorder="1" applyAlignment="1">
      <alignment horizontal="center" vertical="center" wrapText="1"/>
    </xf>
    <xf numFmtId="0" fontId="76" fillId="20" borderId="29" xfId="6" applyFont="1" applyFill="1" applyBorder="1" applyAlignment="1">
      <alignment horizontal="center" vertical="center" wrapText="1"/>
    </xf>
    <xf numFmtId="0" fontId="318" fillId="20" borderId="3" xfId="5" applyFont="1" applyFill="1" applyBorder="1" applyAlignment="1">
      <alignment horizontal="center" vertical="center" wrapText="1"/>
    </xf>
    <xf numFmtId="0" fontId="318" fillId="20" borderId="13" xfId="5" applyFont="1" applyFill="1" applyBorder="1" applyAlignment="1">
      <alignment horizontal="center" vertical="center" wrapText="1"/>
    </xf>
    <xf numFmtId="0" fontId="318" fillId="20" borderId="4" xfId="5" applyFont="1" applyFill="1" applyBorder="1" applyAlignment="1">
      <alignment horizontal="center" vertical="center" wrapText="1"/>
    </xf>
    <xf numFmtId="0" fontId="252" fillId="6" borderId="16" xfId="0" applyFont="1" applyFill="1" applyBorder="1" applyAlignment="1">
      <alignment horizontal="center" vertical="center" wrapText="1"/>
    </xf>
    <xf numFmtId="0" fontId="252" fillId="6" borderId="12" xfId="0" applyFont="1" applyFill="1" applyBorder="1" applyAlignment="1">
      <alignment horizontal="center" vertical="center" wrapText="1"/>
    </xf>
    <xf numFmtId="0" fontId="252" fillId="6" borderId="17" xfId="0" applyFont="1" applyFill="1" applyBorder="1" applyAlignment="1">
      <alignment horizontal="center" vertical="center" wrapText="1"/>
    </xf>
    <xf numFmtId="0" fontId="105" fillId="6" borderId="9" xfId="0" applyFont="1" applyFill="1" applyBorder="1" applyAlignment="1">
      <alignment horizontal="center" vertical="center" wrapText="1"/>
    </xf>
    <xf numFmtId="0" fontId="164" fillId="6" borderId="27" xfId="0" applyFont="1" applyFill="1" applyBorder="1" applyAlignment="1">
      <alignment horizontal="center" vertical="center" wrapText="1"/>
    </xf>
    <xf numFmtId="0" fontId="164" fillId="6" borderId="9" xfId="0" applyFont="1" applyFill="1" applyBorder="1" applyAlignment="1">
      <alignment horizontal="center" vertical="center" wrapText="1"/>
    </xf>
    <xf numFmtId="0" fontId="235" fillId="6" borderId="16" xfId="0" applyFont="1" applyFill="1" applyBorder="1" applyAlignment="1">
      <alignment horizontal="center" vertical="center" wrapText="1"/>
    </xf>
    <xf numFmtId="0" fontId="235" fillId="6" borderId="29" xfId="0" applyFont="1" applyFill="1" applyBorder="1" applyAlignment="1">
      <alignment horizontal="center" vertical="center" wrapText="1"/>
    </xf>
    <xf numFmtId="0" fontId="54" fillId="0" borderId="29" xfId="0" applyFont="1" applyFill="1" applyBorder="1" applyAlignment="1">
      <alignment horizontal="right" vertical="center" wrapText="1"/>
    </xf>
    <xf numFmtId="0" fontId="54" fillId="0" borderId="0" xfId="0" applyFont="1" applyFill="1" applyBorder="1" applyAlignment="1">
      <alignment horizontal="right" vertical="center" wrapText="1"/>
    </xf>
    <xf numFmtId="0" fontId="203" fillId="44" borderId="19" xfId="0" applyFont="1" applyFill="1" applyBorder="1" applyAlignment="1">
      <alignment horizontal="justify" vertical="center" wrapText="1"/>
    </xf>
    <xf numFmtId="0" fontId="203" fillId="44" borderId="20" xfId="0" applyFont="1" applyFill="1" applyBorder="1" applyAlignment="1">
      <alignment horizontal="justify" vertical="center" wrapText="1"/>
    </xf>
    <xf numFmtId="1" fontId="204" fillId="0" borderId="27" xfId="0" applyNumberFormat="1" applyFont="1" applyBorder="1" applyAlignment="1" applyProtection="1">
      <alignment horizontal="center"/>
    </xf>
    <xf numFmtId="1" fontId="204" fillId="0" borderId="26" xfId="0" applyNumberFormat="1" applyFont="1" applyBorder="1" applyAlignment="1" applyProtection="1">
      <alignment horizontal="center"/>
    </xf>
    <xf numFmtId="0" fontId="235" fillId="6" borderId="9" xfId="0" applyFont="1" applyFill="1" applyBorder="1" applyAlignment="1">
      <alignment horizontal="center" vertical="center" wrapText="1"/>
    </xf>
    <xf numFmtId="0" fontId="235" fillId="6" borderId="27" xfId="0" applyFont="1" applyFill="1" applyBorder="1" applyAlignment="1">
      <alignment horizontal="center" vertical="center" wrapText="1"/>
    </xf>
    <xf numFmtId="0" fontId="235" fillId="6" borderId="26" xfId="0" applyFont="1" applyFill="1" applyBorder="1" applyAlignment="1">
      <alignment horizontal="center" vertical="center" wrapText="1"/>
    </xf>
    <xf numFmtId="0" fontId="251" fillId="6" borderId="18" xfId="0" applyFont="1" applyFill="1" applyBorder="1" applyAlignment="1">
      <alignment horizontal="right" vertical="center"/>
    </xf>
    <xf numFmtId="0" fontId="251" fillId="6" borderId="19" xfId="0" applyFont="1" applyFill="1" applyBorder="1" applyAlignment="1">
      <alignment horizontal="right" vertical="center"/>
    </xf>
    <xf numFmtId="0" fontId="20" fillId="46" borderId="3" xfId="0" applyFont="1" applyFill="1" applyBorder="1" applyAlignment="1">
      <alignment horizontal="justify" vertical="center" wrapText="1"/>
    </xf>
    <xf numFmtId="0" fontId="20" fillId="46" borderId="13" xfId="0" applyFont="1" applyFill="1" applyBorder="1" applyAlignment="1">
      <alignment horizontal="justify" vertical="center" wrapText="1"/>
    </xf>
    <xf numFmtId="0" fontId="20" fillId="46" borderId="4" xfId="0" applyFont="1" applyFill="1" applyBorder="1" applyAlignment="1">
      <alignment horizontal="justify" vertical="center" wrapText="1"/>
    </xf>
    <xf numFmtId="0" fontId="161" fillId="0" borderId="0" xfId="0" applyFont="1" applyFill="1" applyBorder="1" applyAlignment="1">
      <alignment horizontal="right" vertical="center"/>
    </xf>
    <xf numFmtId="0" fontId="237" fillId="46" borderId="3" xfId="0" applyFont="1" applyFill="1" applyBorder="1" applyAlignment="1">
      <alignment horizontal="justify" vertical="center" wrapText="1"/>
    </xf>
    <xf numFmtId="0" fontId="237" fillId="46" borderId="13" xfId="0" applyFont="1" applyFill="1" applyBorder="1" applyAlignment="1">
      <alignment horizontal="justify" vertical="center" wrapText="1"/>
    </xf>
    <xf numFmtId="0" fontId="237" fillId="46" borderId="4" xfId="0" applyFont="1" applyFill="1" applyBorder="1" applyAlignment="1">
      <alignment horizontal="justify" vertical="center" wrapText="1"/>
    </xf>
    <xf numFmtId="0" fontId="205" fillId="6" borderId="16" xfId="0" applyFont="1" applyFill="1" applyBorder="1" applyAlignment="1">
      <alignment horizontal="justify" vertical="center" wrapText="1"/>
    </xf>
    <xf numFmtId="0" fontId="205" fillId="6" borderId="12" xfId="0" applyFont="1" applyFill="1" applyBorder="1" applyAlignment="1">
      <alignment horizontal="justify" vertical="center" wrapText="1"/>
    </xf>
    <xf numFmtId="0" fontId="205" fillId="6" borderId="17" xfId="0" applyFont="1" applyFill="1" applyBorder="1" applyAlignment="1">
      <alignment horizontal="justify" vertical="center" wrapText="1"/>
    </xf>
    <xf numFmtId="0" fontId="27" fillId="41" borderId="19" xfId="0" applyFont="1" applyFill="1" applyBorder="1" applyAlignment="1">
      <alignment horizontal="justify" vertical="center" wrapText="1"/>
    </xf>
    <xf numFmtId="0" fontId="27" fillId="41" borderId="20" xfId="0" applyFont="1" applyFill="1" applyBorder="1" applyAlignment="1">
      <alignment horizontal="justify" vertical="center" wrapText="1"/>
    </xf>
    <xf numFmtId="0" fontId="130" fillId="0" borderId="25" xfId="0" applyFont="1" applyBorder="1" applyAlignment="1">
      <alignment horizontal="left" vertical="center"/>
    </xf>
    <xf numFmtId="0" fontId="105" fillId="6" borderId="3" xfId="0" applyFont="1" applyFill="1" applyBorder="1" applyAlignment="1">
      <alignment horizontal="left" vertical="center"/>
    </xf>
    <xf numFmtId="0" fontId="105" fillId="6" borderId="13" xfId="0" applyFont="1" applyFill="1" applyBorder="1" applyAlignment="1">
      <alignment horizontal="left" vertical="center"/>
    </xf>
    <xf numFmtId="0" fontId="105" fillId="6" borderId="4" xfId="0" applyFont="1" applyFill="1" applyBorder="1" applyAlignment="1">
      <alignment horizontal="left" vertical="center"/>
    </xf>
    <xf numFmtId="0" fontId="213" fillId="0" borderId="0" xfId="0" applyFont="1" applyFill="1" applyBorder="1" applyAlignment="1">
      <alignment horizontal="justify" vertical="top" wrapText="1"/>
    </xf>
    <xf numFmtId="0" fontId="222" fillId="41" borderId="0" xfId="0" applyFont="1" applyFill="1" applyBorder="1" applyAlignment="1">
      <alignment horizontal="left" vertical="center" wrapText="1"/>
    </xf>
    <xf numFmtId="0" fontId="130" fillId="0" borderId="42" xfId="0" applyFont="1" applyBorder="1" applyAlignment="1">
      <alignment horizontal="left" vertical="center"/>
    </xf>
    <xf numFmtId="0" fontId="223" fillId="0" borderId="18" xfId="0" applyFont="1" applyBorder="1" applyAlignment="1">
      <alignment horizontal="center" vertical="center" wrapText="1"/>
    </xf>
    <xf numFmtId="0" fontId="223" fillId="0" borderId="19" xfId="0" applyFont="1" applyBorder="1" applyAlignment="1">
      <alignment horizontal="center" vertical="center" wrapText="1"/>
    </xf>
    <xf numFmtId="0" fontId="223" fillId="0" borderId="20" xfId="0" applyFont="1" applyBorder="1" applyAlignment="1">
      <alignment horizontal="center" vertical="center" wrapText="1"/>
    </xf>
    <xf numFmtId="172" fontId="222" fillId="0" borderId="18" xfId="1" applyNumberFormat="1" applyFont="1" applyBorder="1" applyAlignment="1">
      <alignment horizontal="center" vertical="center" wrapText="1"/>
    </xf>
    <xf numFmtId="172" fontId="222" fillId="0" borderId="20" xfId="1" applyNumberFormat="1" applyFont="1" applyBorder="1" applyAlignment="1">
      <alignment horizontal="center" vertical="center" wrapText="1"/>
    </xf>
    <xf numFmtId="0" fontId="218" fillId="0" borderId="23" xfId="0" applyFont="1" applyBorder="1" applyAlignment="1">
      <alignment horizontal="justify" vertical="center" wrapText="1"/>
    </xf>
    <xf numFmtId="0" fontId="218" fillId="0" borderId="56" xfId="0" applyFont="1" applyBorder="1" applyAlignment="1">
      <alignment horizontal="justify" vertical="center" wrapText="1"/>
    </xf>
    <xf numFmtId="1" fontId="112" fillId="0" borderId="25" xfId="0" applyNumberFormat="1" applyFont="1" applyBorder="1" applyAlignment="1" applyProtection="1">
      <alignment horizontal="center" vertical="center"/>
    </xf>
    <xf numFmtId="1" fontId="112" fillId="0" borderId="33" xfId="0" applyNumberFormat="1" applyFont="1" applyBorder="1" applyAlignment="1" applyProtection="1">
      <alignment horizontal="center" vertical="center"/>
    </xf>
    <xf numFmtId="0" fontId="86" fillId="6" borderId="16" xfId="0" applyFont="1" applyFill="1" applyBorder="1" applyAlignment="1">
      <alignment horizontal="center" vertical="center" wrapText="1"/>
    </xf>
    <xf numFmtId="0" fontId="86" fillId="6" borderId="17" xfId="0" applyFont="1" applyFill="1" applyBorder="1" applyAlignment="1">
      <alignment horizontal="center" vertical="center" wrapText="1"/>
    </xf>
    <xf numFmtId="0" fontId="248" fillId="6" borderId="16" xfId="0" applyFont="1" applyFill="1" applyBorder="1" applyAlignment="1">
      <alignment horizontal="center" vertical="center" wrapText="1"/>
    </xf>
    <xf numFmtId="0" fontId="248" fillId="6" borderId="12" xfId="0" applyFont="1" applyFill="1" applyBorder="1" applyAlignment="1">
      <alignment horizontal="center" vertical="center" wrapText="1"/>
    </xf>
    <xf numFmtId="0" fontId="248" fillId="6" borderId="17" xfId="0" applyFont="1" applyFill="1" applyBorder="1" applyAlignment="1">
      <alignment horizontal="center" vertical="center" wrapText="1"/>
    </xf>
    <xf numFmtId="0" fontId="237" fillId="46" borderId="16" xfId="0" applyFont="1" applyFill="1" applyBorder="1" applyAlignment="1">
      <alignment horizontal="justify" vertical="center" wrapText="1"/>
    </xf>
    <xf numFmtId="0" fontId="237" fillId="46" borderId="12" xfId="0" applyFont="1" applyFill="1" applyBorder="1" applyAlignment="1">
      <alignment horizontal="justify" vertical="center" wrapText="1"/>
    </xf>
    <xf numFmtId="0" fontId="237" fillId="46" borderId="17" xfId="0" applyFont="1" applyFill="1" applyBorder="1" applyAlignment="1">
      <alignment horizontal="justify" vertical="center" wrapText="1"/>
    </xf>
    <xf numFmtId="0" fontId="237" fillId="46" borderId="18" xfId="0" applyFont="1" applyFill="1" applyBorder="1" applyAlignment="1">
      <alignment horizontal="justify" vertical="center" wrapText="1"/>
    </xf>
    <xf numFmtId="0" fontId="237" fillId="46" borderId="19" xfId="0" applyFont="1" applyFill="1" applyBorder="1" applyAlignment="1">
      <alignment horizontal="justify" vertical="center" wrapText="1"/>
    </xf>
    <xf numFmtId="0" fontId="237" fillId="46" borderId="20" xfId="0" applyFont="1" applyFill="1" applyBorder="1" applyAlignment="1">
      <alignment horizontal="justify" vertical="center" wrapText="1"/>
    </xf>
    <xf numFmtId="0" fontId="235" fillId="6" borderId="3" xfId="0" applyFont="1" applyFill="1" applyBorder="1" applyAlignment="1">
      <alignment horizontal="center" vertical="center"/>
    </xf>
    <xf numFmtId="0" fontId="235" fillId="6" borderId="13" xfId="0" applyFont="1" applyFill="1" applyBorder="1" applyAlignment="1">
      <alignment horizontal="center" vertical="center"/>
    </xf>
    <xf numFmtId="0" fontId="235" fillId="6" borderId="4" xfId="0" applyFont="1" applyFill="1" applyBorder="1" applyAlignment="1">
      <alignment horizontal="center" vertical="center"/>
    </xf>
    <xf numFmtId="0" fontId="244" fillId="6" borderId="21" xfId="0" applyFont="1" applyFill="1" applyBorder="1" applyAlignment="1">
      <alignment horizontal="center" vertical="center"/>
    </xf>
    <xf numFmtId="0" fontId="244" fillId="6" borderId="44" xfId="0" applyFont="1" applyFill="1" applyBorder="1" applyAlignment="1">
      <alignment horizontal="center" vertical="center"/>
    </xf>
    <xf numFmtId="0" fontId="161" fillId="0" borderId="23" xfId="0" applyFont="1" applyBorder="1" applyAlignment="1">
      <alignment horizontal="center" vertical="center" wrapText="1"/>
    </xf>
    <xf numFmtId="0" fontId="161" fillId="0" borderId="56" xfId="0" applyFont="1" applyBorder="1" applyAlignment="1">
      <alignment horizontal="center" vertical="center" wrapText="1"/>
    </xf>
    <xf numFmtId="14" fontId="244" fillId="6" borderId="22" xfId="0" applyNumberFormat="1" applyFont="1" applyFill="1" applyBorder="1" applyAlignment="1">
      <alignment horizontal="center" vertical="center" wrapText="1"/>
    </xf>
    <xf numFmtId="14" fontId="244" fillId="6" borderId="41" xfId="0" applyNumberFormat="1" applyFont="1" applyFill="1" applyBorder="1" applyAlignment="1">
      <alignment horizontal="center" vertical="center" wrapText="1"/>
    </xf>
    <xf numFmtId="0" fontId="222" fillId="3" borderId="16" xfId="0" applyFont="1" applyFill="1" applyBorder="1" applyAlignment="1">
      <alignment horizontal="right" vertical="center" wrapText="1"/>
    </xf>
    <xf numFmtId="0" fontId="222" fillId="3" borderId="18" xfId="0" applyFont="1" applyFill="1" applyBorder="1" applyAlignment="1">
      <alignment horizontal="right" vertical="center" wrapText="1"/>
    </xf>
    <xf numFmtId="0" fontId="27" fillId="3" borderId="19" xfId="0" applyFont="1" applyFill="1" applyBorder="1" applyAlignment="1">
      <alignment horizontal="justify" vertical="center" wrapText="1"/>
    </xf>
    <xf numFmtId="0" fontId="27" fillId="3" borderId="20" xfId="0" applyFont="1" applyFill="1" applyBorder="1" applyAlignment="1">
      <alignment horizontal="justify" vertical="center" wrapText="1"/>
    </xf>
    <xf numFmtId="0" fontId="95" fillId="19" borderId="0" xfId="0" applyFont="1" applyFill="1" applyBorder="1" applyAlignment="1">
      <alignment horizontal="justify" vertical="center" wrapText="1"/>
    </xf>
    <xf numFmtId="0" fontId="95" fillId="19" borderId="28" xfId="0" applyFont="1" applyFill="1" applyBorder="1" applyAlignment="1">
      <alignment horizontal="justify" vertical="center" wrapText="1"/>
    </xf>
    <xf numFmtId="0" fontId="27" fillId="14" borderId="0" xfId="0" applyFont="1" applyFill="1" applyBorder="1" applyAlignment="1">
      <alignment horizontal="justify" vertical="center" wrapText="1"/>
    </xf>
    <xf numFmtId="0" fontId="27" fillId="14" borderId="28" xfId="0" applyFont="1" applyFill="1" applyBorder="1" applyAlignment="1">
      <alignment horizontal="justify" vertical="center" wrapText="1"/>
    </xf>
    <xf numFmtId="0" fontId="222" fillId="19" borderId="16" xfId="0" applyFont="1" applyFill="1" applyBorder="1" applyAlignment="1">
      <alignment horizontal="right" vertical="center" wrapText="1"/>
    </xf>
    <xf numFmtId="0" fontId="222" fillId="19" borderId="29" xfId="0" applyFont="1" applyFill="1" applyBorder="1" applyAlignment="1">
      <alignment horizontal="right" vertical="center" wrapText="1"/>
    </xf>
    <xf numFmtId="0" fontId="222" fillId="14" borderId="16" xfId="0" applyFont="1" applyFill="1" applyBorder="1" applyAlignment="1">
      <alignment horizontal="right" vertical="center" wrapText="1"/>
    </xf>
    <xf numFmtId="0" fontId="222" fillId="14" borderId="29" xfId="0" applyFont="1" applyFill="1" applyBorder="1" applyAlignment="1">
      <alignment horizontal="right" vertical="center" wrapText="1"/>
    </xf>
    <xf numFmtId="0" fontId="87" fillId="6" borderId="82" xfId="0" applyFont="1" applyFill="1" applyBorder="1" applyAlignment="1">
      <alignment horizontal="center" vertical="center"/>
    </xf>
    <xf numFmtId="0" fontId="87" fillId="6" borderId="83" xfId="0" applyFont="1" applyFill="1" applyBorder="1" applyAlignment="1">
      <alignment horizontal="center" vertical="center"/>
    </xf>
    <xf numFmtId="0" fontId="213" fillId="0" borderId="13" xfId="0" applyFont="1" applyFill="1" applyBorder="1" applyAlignment="1">
      <alignment horizontal="left" vertical="center"/>
    </xf>
    <xf numFmtId="0" fontId="213" fillId="0" borderId="4" xfId="0" applyFont="1" applyFill="1" applyBorder="1" applyAlignment="1">
      <alignment horizontal="left" vertical="center"/>
    </xf>
    <xf numFmtId="0" fontId="250" fillId="6" borderId="21" xfId="0" applyFont="1" applyFill="1" applyBorder="1" applyAlignment="1">
      <alignment horizontal="center" vertical="center"/>
    </xf>
    <xf numFmtId="0" fontId="250" fillId="6" borderId="44" xfId="0" applyFont="1" applyFill="1" applyBorder="1" applyAlignment="1">
      <alignment horizontal="center" vertical="center"/>
    </xf>
    <xf numFmtId="0" fontId="248" fillId="6" borderId="29" xfId="0" applyFont="1" applyFill="1" applyBorder="1" applyAlignment="1">
      <alignment horizontal="center" vertical="center" wrapText="1"/>
    </xf>
    <xf numFmtId="0" fontId="248" fillId="6" borderId="0" xfId="0" applyFont="1" applyFill="1" applyBorder="1" applyAlignment="1">
      <alignment horizontal="center" vertical="center" wrapText="1"/>
    </xf>
    <xf numFmtId="0" fontId="248" fillId="6" borderId="28" xfId="0" applyFont="1" applyFill="1" applyBorder="1" applyAlignment="1">
      <alignment horizontal="center" vertical="center" wrapText="1"/>
    </xf>
    <xf numFmtId="0" fontId="222" fillId="0" borderId="29" xfId="0" applyFont="1" applyBorder="1" applyAlignment="1">
      <alignment horizontal="center" vertical="center" wrapText="1"/>
    </xf>
    <xf numFmtId="0" fontId="222" fillId="0" borderId="0" xfId="0" applyFont="1" applyBorder="1" applyAlignment="1">
      <alignment horizontal="center" vertical="center" wrapText="1"/>
    </xf>
    <xf numFmtId="0" fontId="222" fillId="0" borderId="28" xfId="0" applyFont="1" applyBorder="1" applyAlignment="1">
      <alignment horizontal="center" vertical="center" wrapText="1"/>
    </xf>
    <xf numFmtId="0" fontId="86" fillId="6" borderId="29" xfId="0" applyFont="1" applyFill="1" applyBorder="1" applyAlignment="1">
      <alignment horizontal="justify" vertical="center" wrapText="1"/>
    </xf>
    <xf numFmtId="0" fontId="86" fillId="6" borderId="28" xfId="0" applyFont="1" applyFill="1" applyBorder="1" applyAlignment="1">
      <alignment horizontal="justify" vertical="center" wrapText="1"/>
    </xf>
    <xf numFmtId="0" fontId="235" fillId="6" borderId="45" xfId="0" applyFont="1" applyFill="1" applyBorder="1" applyAlignment="1">
      <alignment horizontal="center" vertical="center"/>
    </xf>
    <xf numFmtId="0" fontId="235" fillId="6" borderId="57" xfId="0" applyFont="1" applyFill="1" applyBorder="1" applyAlignment="1">
      <alignment horizontal="center" vertical="center"/>
    </xf>
    <xf numFmtId="0" fontId="235" fillId="6" borderId="58" xfId="0" applyFont="1" applyFill="1" applyBorder="1" applyAlignment="1">
      <alignment horizontal="center" vertical="center"/>
    </xf>
    <xf numFmtId="0" fontId="169" fillId="0" borderId="32" xfId="0" applyFont="1" applyBorder="1" applyAlignment="1">
      <alignment horizontal="justify" vertical="center" wrapText="1"/>
    </xf>
    <xf numFmtId="0" fontId="169" fillId="0" borderId="25" xfId="0" applyFont="1" applyBorder="1" applyAlignment="1">
      <alignment horizontal="justify" vertical="center" wrapText="1"/>
    </xf>
    <xf numFmtId="14" fontId="205" fillId="6" borderId="9" xfId="0" applyNumberFormat="1" applyFont="1" applyFill="1" applyBorder="1" applyAlignment="1">
      <alignment horizontal="center" vertical="center" wrapText="1"/>
    </xf>
    <xf numFmtId="14" fontId="205" fillId="6" borderId="27" xfId="0" applyNumberFormat="1" applyFont="1" applyFill="1" applyBorder="1" applyAlignment="1">
      <alignment horizontal="center" vertical="center" wrapText="1"/>
    </xf>
    <xf numFmtId="14" fontId="205" fillId="6" borderId="26" xfId="0" applyNumberFormat="1" applyFont="1" applyFill="1" applyBorder="1" applyAlignment="1">
      <alignment horizontal="center" vertical="center" wrapText="1"/>
    </xf>
    <xf numFmtId="0" fontId="213" fillId="0" borderId="39" xfId="0" applyFont="1" applyBorder="1" applyAlignment="1">
      <alignment horizontal="right" vertical="center"/>
    </xf>
    <xf numFmtId="0" fontId="213" fillId="0" borderId="24" xfId="0" applyFont="1" applyBorder="1" applyAlignment="1">
      <alignment horizontal="right" vertical="center"/>
    </xf>
    <xf numFmtId="1" fontId="112" fillId="0" borderId="25" xfId="0" applyNumberFormat="1" applyFont="1" applyBorder="1" applyAlignment="1" applyProtection="1">
      <alignment horizontal="justify" vertical="center" wrapText="1"/>
    </xf>
    <xf numFmtId="0" fontId="0" fillId="0" borderId="22" xfId="0" applyFont="1" applyBorder="1" applyAlignment="1">
      <alignment horizontal="center"/>
    </xf>
    <xf numFmtId="0" fontId="0" fillId="0" borderId="41" xfId="0" applyFont="1" applyBorder="1" applyAlignment="1">
      <alignment horizontal="center"/>
    </xf>
    <xf numFmtId="0" fontId="122" fillId="0" borderId="25" xfId="0" applyFont="1" applyBorder="1" applyAlignment="1">
      <alignment horizontal="left" vertical="center" wrapText="1"/>
    </xf>
    <xf numFmtId="0" fontId="122" fillId="0" borderId="33" xfId="0" applyFont="1" applyBorder="1" applyAlignment="1">
      <alignment horizontal="left" vertical="center" wrapText="1"/>
    </xf>
    <xf numFmtId="0" fontId="213" fillId="0" borderId="52" xfId="0" applyFont="1" applyBorder="1" applyAlignment="1">
      <alignment horizontal="right" vertical="center" wrapText="1"/>
    </xf>
    <xf numFmtId="0" fontId="213" fillId="0" borderId="43" xfId="0" applyFont="1" applyBorder="1" applyAlignment="1">
      <alignment horizontal="right" vertical="center" wrapText="1"/>
    </xf>
    <xf numFmtId="0" fontId="213" fillId="0" borderId="18" xfId="0" applyFont="1" applyBorder="1" applyAlignment="1">
      <alignment horizontal="right" vertical="center" wrapText="1"/>
    </xf>
    <xf numFmtId="0" fontId="213" fillId="0" borderId="19" xfId="0" applyFont="1" applyBorder="1" applyAlignment="1">
      <alignment horizontal="right" vertical="center" wrapText="1"/>
    </xf>
    <xf numFmtId="0" fontId="281" fillId="0" borderId="25" xfId="0" applyFont="1" applyBorder="1" applyAlignment="1">
      <alignment horizontal="justify" vertical="center" wrapText="1"/>
    </xf>
    <xf numFmtId="0" fontId="281" fillId="0" borderId="41" xfId="0" applyFont="1" applyBorder="1" applyAlignment="1">
      <alignment horizontal="justify" vertical="center" wrapText="1"/>
    </xf>
    <xf numFmtId="0" fontId="281" fillId="0" borderId="43" xfId="0" applyFont="1" applyBorder="1" applyAlignment="1">
      <alignment horizontal="justify" vertical="center" wrapText="1"/>
    </xf>
    <xf numFmtId="0" fontId="281" fillId="0" borderId="69" xfId="0" applyFont="1" applyBorder="1" applyAlignment="1">
      <alignment horizontal="justify" vertical="center" wrapText="1"/>
    </xf>
    <xf numFmtId="0" fontId="281" fillId="0" borderId="19" xfId="0" applyFont="1" applyBorder="1" applyAlignment="1">
      <alignment horizontal="justify" vertical="center" wrapText="1"/>
    </xf>
    <xf numFmtId="0" fontId="281" fillId="0" borderId="20" xfId="0" applyFont="1" applyBorder="1" applyAlignment="1">
      <alignment horizontal="justify" vertical="center" wrapText="1"/>
    </xf>
    <xf numFmtId="0" fontId="213" fillId="0" borderId="23" xfId="0" applyFont="1" applyBorder="1" applyAlignment="1">
      <alignment horizontal="right" vertical="center" wrapText="1"/>
    </xf>
    <xf numFmtId="0" fontId="213" fillId="0" borderId="57" xfId="0" applyFont="1" applyBorder="1" applyAlignment="1">
      <alignment horizontal="right" vertical="center" wrapText="1"/>
    </xf>
    <xf numFmtId="0" fontId="122" fillId="0" borderId="42" xfId="0" applyFont="1" applyBorder="1" applyAlignment="1">
      <alignment horizontal="left" vertical="center" wrapText="1"/>
    </xf>
    <xf numFmtId="0" fontId="122" fillId="0" borderId="77" xfId="0" applyFont="1" applyBorder="1" applyAlignment="1">
      <alignment horizontal="left" vertical="center" wrapText="1"/>
    </xf>
    <xf numFmtId="0" fontId="130" fillId="0" borderId="24" xfId="0" applyFont="1" applyBorder="1" applyAlignment="1">
      <alignment horizontal="justify" vertical="center" wrapText="1"/>
    </xf>
    <xf numFmtId="0" fontId="130" fillId="0" borderId="40" xfId="0" applyFont="1" applyBorder="1" applyAlignment="1">
      <alignment horizontal="justify" vertical="center" wrapText="1"/>
    </xf>
    <xf numFmtId="0" fontId="213" fillId="0" borderId="22" xfId="0" applyFont="1" applyBorder="1" applyAlignment="1">
      <alignment horizontal="right" vertical="center"/>
    </xf>
    <xf numFmtId="0" fontId="213" fillId="0" borderId="25" xfId="0" applyFont="1" applyBorder="1" applyAlignment="1">
      <alignment horizontal="right" vertical="center"/>
    </xf>
    <xf numFmtId="0" fontId="235" fillId="6" borderId="3" xfId="0" applyFont="1" applyFill="1" applyBorder="1" applyAlignment="1">
      <alignment horizontal="left" vertical="center"/>
    </xf>
    <xf numFmtId="0" fontId="235" fillId="6" borderId="13" xfId="0" applyFont="1" applyFill="1" applyBorder="1" applyAlignment="1">
      <alignment horizontal="left" vertical="center"/>
    </xf>
    <xf numFmtId="0" fontId="235" fillId="6" borderId="4" xfId="0" applyFont="1" applyFill="1" applyBorder="1" applyAlignment="1">
      <alignment horizontal="left" vertical="center"/>
    </xf>
    <xf numFmtId="0" fontId="235" fillId="6" borderId="16" xfId="0" applyFont="1" applyFill="1" applyBorder="1" applyAlignment="1">
      <alignment horizontal="left" vertical="center"/>
    </xf>
    <xf numFmtId="0" fontId="235" fillId="6" borderId="12" xfId="0" applyFont="1" applyFill="1" applyBorder="1" applyAlignment="1">
      <alignment horizontal="left" vertical="center"/>
    </xf>
    <xf numFmtId="0" fontId="235" fillId="6" borderId="17" xfId="0" applyFont="1" applyFill="1" applyBorder="1" applyAlignment="1">
      <alignment horizontal="left" vertical="center"/>
    </xf>
    <xf numFmtId="0" fontId="218" fillId="0" borderId="16" xfId="0" applyFont="1" applyBorder="1" applyAlignment="1">
      <alignment horizontal="left" vertical="top" wrapText="1"/>
    </xf>
    <xf numFmtId="0" fontId="218" fillId="0" borderId="17" xfId="0" applyFont="1" applyBorder="1" applyAlignment="1">
      <alignment horizontal="left" vertical="top" wrapText="1"/>
    </xf>
    <xf numFmtId="0" fontId="218" fillId="0" borderId="29" xfId="0" applyFont="1" applyBorder="1" applyAlignment="1">
      <alignment horizontal="left" vertical="top" wrapText="1"/>
    </xf>
    <xf numFmtId="0" fontId="218" fillId="0" borderId="28" xfId="0" applyFont="1" applyBorder="1" applyAlignment="1">
      <alignment horizontal="left" vertical="top" wrapText="1"/>
    </xf>
    <xf numFmtId="0" fontId="218" fillId="0" borderId="31" xfId="0" applyFont="1" applyBorder="1" applyAlignment="1">
      <alignment horizontal="left" vertical="top" wrapText="1"/>
    </xf>
    <xf numFmtId="0" fontId="218" fillId="0" borderId="54" xfId="0" applyFont="1" applyBorder="1" applyAlignment="1">
      <alignment horizontal="left" vertical="top" wrapText="1"/>
    </xf>
    <xf numFmtId="0" fontId="213" fillId="0" borderId="21" xfId="0" applyFont="1" applyBorder="1" applyAlignment="1">
      <alignment horizontal="right" vertical="center"/>
    </xf>
    <xf numFmtId="0" fontId="251" fillId="6" borderId="16" xfId="0" applyFont="1" applyFill="1" applyBorder="1" applyAlignment="1">
      <alignment horizontal="left" vertical="center" wrapText="1"/>
    </xf>
    <xf numFmtId="0" fontId="251" fillId="6" borderId="12" xfId="0" applyFont="1" applyFill="1" applyBorder="1" applyAlignment="1">
      <alignment horizontal="left" vertical="center" wrapText="1"/>
    </xf>
    <xf numFmtId="0" fontId="251" fillId="6" borderId="17" xfId="0" applyFont="1" applyFill="1" applyBorder="1" applyAlignment="1">
      <alignment horizontal="left" vertical="center" wrapText="1"/>
    </xf>
    <xf numFmtId="0" fontId="218" fillId="44" borderId="19" xfId="0" applyFont="1" applyFill="1" applyBorder="1" applyAlignment="1">
      <alignment horizontal="justify" vertical="center" wrapText="1"/>
    </xf>
    <xf numFmtId="0" fontId="218" fillId="44" borderId="20" xfId="0" applyFont="1" applyFill="1" applyBorder="1" applyAlignment="1">
      <alignment horizontal="justify" vertical="center" wrapText="1"/>
    </xf>
    <xf numFmtId="0" fontId="281" fillId="0" borderId="24" xfId="0" applyFont="1" applyBorder="1" applyAlignment="1">
      <alignment horizontal="justify" vertical="center" wrapText="1"/>
    </xf>
    <xf numFmtId="0" fontId="281" fillId="0" borderId="44" xfId="0" applyFont="1" applyBorder="1" applyAlignment="1">
      <alignment horizontal="justify" vertical="center" wrapText="1"/>
    </xf>
    <xf numFmtId="0" fontId="177" fillId="6" borderId="0" xfId="0" applyFont="1" applyFill="1" applyBorder="1" applyAlignment="1">
      <alignment horizontal="center" vertical="center"/>
    </xf>
    <xf numFmtId="0" fontId="177" fillId="6" borderId="28" xfId="0" applyFont="1" applyFill="1" applyBorder="1" applyAlignment="1">
      <alignment horizontal="center" vertical="center"/>
    </xf>
    <xf numFmtId="0" fontId="213" fillId="0" borderId="22" xfId="0" applyFont="1" applyBorder="1" applyAlignment="1">
      <alignment horizontal="right" vertical="center" wrapText="1"/>
    </xf>
    <xf numFmtId="0" fontId="213" fillId="0" borderId="25" xfId="0" applyFont="1" applyBorder="1" applyAlignment="1">
      <alignment horizontal="right" vertical="center" wrapText="1"/>
    </xf>
    <xf numFmtId="0" fontId="205" fillId="6" borderId="18" xfId="0" applyFont="1" applyFill="1" applyBorder="1" applyAlignment="1">
      <alignment horizontal="right" vertical="center"/>
    </xf>
    <xf numFmtId="0" fontId="205" fillId="6" borderId="19" xfId="0" applyFont="1" applyFill="1" applyBorder="1" applyAlignment="1">
      <alignment horizontal="right" vertical="center"/>
    </xf>
    <xf numFmtId="0" fontId="223" fillId="0" borderId="0" xfId="0" applyFont="1" applyFill="1" applyBorder="1" applyAlignment="1">
      <alignment horizontal="right" vertical="center"/>
    </xf>
    <xf numFmtId="0" fontId="223" fillId="0" borderId="28" xfId="0" applyFont="1" applyFill="1" applyBorder="1" applyAlignment="1">
      <alignment horizontal="right" vertical="center"/>
    </xf>
    <xf numFmtId="0" fontId="205" fillId="6" borderId="3" xfId="0" applyFont="1" applyFill="1" applyBorder="1" applyAlignment="1">
      <alignment horizontal="center" vertical="center"/>
    </xf>
    <xf numFmtId="0" fontId="205" fillId="6" borderId="13" xfId="0" applyFont="1" applyFill="1" applyBorder="1" applyAlignment="1">
      <alignment horizontal="center" vertical="center"/>
    </xf>
    <xf numFmtId="0" fontId="205" fillId="6" borderId="4" xfId="0" applyFont="1" applyFill="1" applyBorder="1" applyAlignment="1">
      <alignment horizontal="center" vertical="center"/>
    </xf>
    <xf numFmtId="0" fontId="169" fillId="0" borderId="13" xfId="0" applyFont="1" applyFill="1" applyBorder="1" applyAlignment="1">
      <alignment horizontal="center" vertical="center"/>
    </xf>
    <xf numFmtId="0" fontId="169" fillId="0" borderId="4" xfId="0" applyFont="1" applyFill="1" applyBorder="1" applyAlignment="1">
      <alignment horizontal="center" vertical="center"/>
    </xf>
    <xf numFmtId="0" fontId="229" fillId="8" borderId="12" xfId="0" applyFont="1" applyFill="1" applyBorder="1" applyAlignment="1">
      <alignment horizontal="left" vertical="center"/>
    </xf>
    <xf numFmtId="0" fontId="229" fillId="8" borderId="13" xfId="0" applyFont="1" applyFill="1" applyBorder="1" applyAlignment="1">
      <alignment horizontal="left" vertical="center"/>
    </xf>
    <xf numFmtId="0" fontId="244" fillId="8" borderId="12" xfId="0" applyFont="1" applyFill="1" applyBorder="1" applyAlignment="1">
      <alignment horizontal="center" vertical="center"/>
    </xf>
    <xf numFmtId="0" fontId="208" fillId="8" borderId="0" xfId="0" applyFont="1" applyFill="1" applyBorder="1" applyAlignment="1">
      <alignment horizontal="center" vertical="center" wrapText="1"/>
    </xf>
    <xf numFmtId="0" fontId="208" fillId="8" borderId="19" xfId="0" applyFont="1" applyFill="1" applyBorder="1" applyAlignment="1">
      <alignment horizontal="center" vertical="center" wrapText="1"/>
    </xf>
    <xf numFmtId="0" fontId="233" fillId="8" borderId="0" xfId="0" applyFont="1" applyFill="1" applyBorder="1" applyAlignment="1">
      <alignment horizontal="center" vertical="center" wrapText="1"/>
    </xf>
    <xf numFmtId="0" fontId="233" fillId="8" borderId="19" xfId="0" applyFont="1" applyFill="1" applyBorder="1" applyAlignment="1">
      <alignment horizontal="center" vertical="center" wrapText="1"/>
    </xf>
    <xf numFmtId="0" fontId="233" fillId="43" borderId="0" xfId="0" applyFont="1" applyFill="1" applyBorder="1" applyAlignment="1">
      <alignment horizontal="center" vertical="center" wrapText="1"/>
    </xf>
    <xf numFmtId="0" fontId="233" fillId="43" borderId="19" xfId="0" applyFont="1" applyFill="1" applyBorder="1" applyAlignment="1">
      <alignment horizontal="center" vertical="center" wrapText="1"/>
    </xf>
    <xf numFmtId="0" fontId="101" fillId="6" borderId="16" xfId="0" applyFont="1" applyFill="1" applyBorder="1" applyAlignment="1">
      <alignment horizontal="left" vertical="center"/>
    </xf>
    <xf numFmtId="0" fontId="101" fillId="6" borderId="12" xfId="0" applyFont="1" applyFill="1" applyBorder="1" applyAlignment="1">
      <alignment horizontal="left" vertical="center"/>
    </xf>
    <xf numFmtId="0" fontId="101" fillId="6" borderId="17" xfId="0" applyFont="1" applyFill="1" applyBorder="1" applyAlignment="1">
      <alignment horizontal="left" vertical="center"/>
    </xf>
    <xf numFmtId="0" fontId="101" fillId="6" borderId="29" xfId="0" applyFont="1" applyFill="1" applyBorder="1" applyAlignment="1">
      <alignment horizontal="left" vertical="center"/>
    </xf>
    <xf numFmtId="0" fontId="101" fillId="6" borderId="0" xfId="0" applyFont="1" applyFill="1" applyBorder="1" applyAlignment="1">
      <alignment horizontal="left" vertical="center"/>
    </xf>
    <xf numFmtId="0" fontId="101" fillId="6" borderId="28" xfId="0" applyFont="1" applyFill="1" applyBorder="1" applyAlignment="1">
      <alignment horizontal="left" vertical="center"/>
    </xf>
    <xf numFmtId="0" fontId="101" fillId="6" borderId="18" xfId="0" applyFont="1" applyFill="1" applyBorder="1" applyAlignment="1">
      <alignment horizontal="left" vertical="center"/>
    </xf>
    <xf numFmtId="0" fontId="101" fillId="6" borderId="19" xfId="0" applyFont="1" applyFill="1" applyBorder="1" applyAlignment="1">
      <alignment horizontal="left" vertical="center"/>
    </xf>
    <xf numFmtId="0" fontId="101" fillId="6" borderId="20" xfId="0" applyFont="1" applyFill="1" applyBorder="1" applyAlignment="1">
      <alignment horizontal="left" vertical="center"/>
    </xf>
    <xf numFmtId="0" fontId="112" fillId="46" borderId="3" xfId="0" applyFont="1" applyFill="1" applyBorder="1" applyAlignment="1">
      <alignment horizontal="justify" vertical="center" wrapText="1"/>
    </xf>
    <xf numFmtId="0" fontId="112" fillId="46" borderId="13" xfId="0" applyFont="1" applyFill="1" applyBorder="1" applyAlignment="1">
      <alignment horizontal="justify" vertical="center" wrapText="1"/>
    </xf>
    <xf numFmtId="0" fontId="112" fillId="46" borderId="4" xfId="0" applyFont="1" applyFill="1" applyBorder="1" applyAlignment="1">
      <alignment horizontal="justify" vertical="center" wrapText="1"/>
    </xf>
    <xf numFmtId="14" fontId="239" fillId="8" borderId="0" xfId="0" applyNumberFormat="1" applyFont="1" applyFill="1" applyAlignment="1">
      <alignment horizontal="center" vertical="center" textRotation="90"/>
    </xf>
    <xf numFmtId="0" fontId="244" fillId="6" borderId="12" xfId="0" applyFont="1" applyFill="1" applyBorder="1" applyAlignment="1">
      <alignment horizontal="center" vertical="center"/>
    </xf>
    <xf numFmtId="0" fontId="244" fillId="6" borderId="17" xfId="0" applyFont="1" applyFill="1" applyBorder="1" applyAlignment="1">
      <alignment horizontal="center" vertical="center"/>
    </xf>
    <xf numFmtId="0" fontId="244" fillId="6" borderId="0" xfId="0" applyFont="1" applyFill="1" applyBorder="1" applyAlignment="1">
      <alignment horizontal="center" vertical="center"/>
    </xf>
    <xf numFmtId="0" fontId="244" fillId="6" borderId="28" xfId="0" applyFont="1" applyFill="1" applyBorder="1" applyAlignment="1">
      <alignment horizontal="center" vertical="center"/>
    </xf>
    <xf numFmtId="0" fontId="244" fillId="6" borderId="19" xfId="0" applyFont="1" applyFill="1" applyBorder="1" applyAlignment="1">
      <alignment horizontal="center" vertical="center"/>
    </xf>
    <xf numFmtId="0" fontId="244" fillId="6" borderId="20" xfId="0" applyFont="1" applyFill="1" applyBorder="1" applyAlignment="1">
      <alignment horizontal="center" vertical="center"/>
    </xf>
    <xf numFmtId="0" fontId="95" fillId="16" borderId="0" xfId="0" applyFont="1" applyFill="1" applyBorder="1" applyAlignment="1">
      <alignment horizontal="left" vertical="top" shrinkToFit="1"/>
    </xf>
    <xf numFmtId="49" fontId="95" fillId="2" borderId="0" xfId="0" applyNumberFormat="1" applyFont="1" applyFill="1" applyBorder="1" applyAlignment="1">
      <alignment horizontal="left" vertical="top" shrinkToFit="1"/>
    </xf>
    <xf numFmtId="0" fontId="122" fillId="42" borderId="29" xfId="0" applyFont="1" applyFill="1" applyBorder="1" applyAlignment="1">
      <alignment horizontal="right" vertical="center"/>
    </xf>
    <xf numFmtId="0" fontId="122" fillId="42" borderId="0" xfId="0" applyFont="1" applyFill="1" applyBorder="1" applyAlignment="1">
      <alignment horizontal="right" vertical="center"/>
    </xf>
    <xf numFmtId="0" fontId="123" fillId="42" borderId="29" xfId="0" applyFont="1" applyFill="1" applyBorder="1" applyAlignment="1">
      <alignment horizontal="right" vertical="center"/>
    </xf>
    <xf numFmtId="0" fontId="123" fillId="42" borderId="0" xfId="0" applyFont="1" applyFill="1" applyBorder="1" applyAlignment="1">
      <alignment horizontal="right" vertical="center"/>
    </xf>
    <xf numFmtId="0" fontId="17" fillId="2" borderId="0" xfId="0" applyFont="1" applyFill="1" applyBorder="1" applyAlignment="1">
      <alignment horizontal="center"/>
    </xf>
    <xf numFmtId="0" fontId="244" fillId="8" borderId="16" xfId="0" applyFont="1" applyFill="1" applyBorder="1" applyAlignment="1">
      <alignment horizontal="center" vertical="center" wrapText="1"/>
    </xf>
    <xf numFmtId="0" fontId="244" fillId="8" borderId="12" xfId="0" applyFont="1" applyFill="1" applyBorder="1" applyAlignment="1">
      <alignment horizontal="center" vertical="center" wrapText="1"/>
    </xf>
    <xf numFmtId="0" fontId="131" fillId="8" borderId="12" xfId="0" applyFont="1" applyFill="1" applyBorder="1" applyAlignment="1">
      <alignment horizontal="center" vertical="center" wrapText="1"/>
    </xf>
    <xf numFmtId="0" fontId="122" fillId="3" borderId="29" xfId="0" applyFont="1" applyFill="1" applyBorder="1" applyAlignment="1">
      <alignment horizontal="right" vertical="center"/>
    </xf>
    <xf numFmtId="0" fontId="122" fillId="3" borderId="0" xfId="0" applyFont="1" applyFill="1" applyBorder="1" applyAlignment="1">
      <alignment horizontal="right" vertical="center"/>
    </xf>
    <xf numFmtId="0" fontId="254" fillId="8" borderId="18" xfId="0" applyFont="1" applyFill="1" applyBorder="1" applyAlignment="1">
      <alignment horizontal="right" vertical="center"/>
    </xf>
    <xf numFmtId="0" fontId="254" fillId="8" borderId="19" xfId="0" applyFont="1" applyFill="1" applyBorder="1" applyAlignment="1">
      <alignment horizontal="right" vertical="center"/>
    </xf>
    <xf numFmtId="0" fontId="85" fillId="6" borderId="9" xfId="0" applyFont="1" applyFill="1" applyBorder="1" applyAlignment="1">
      <alignment horizontal="center" vertical="center"/>
    </xf>
    <xf numFmtId="0" fontId="85" fillId="6" borderId="27" xfId="0" applyFont="1" applyFill="1" applyBorder="1" applyAlignment="1">
      <alignment horizontal="center" vertical="center"/>
    </xf>
    <xf numFmtId="0" fontId="122" fillId="19" borderId="3" xfId="0" applyFont="1" applyFill="1" applyBorder="1" applyAlignment="1">
      <alignment horizontal="right" vertical="center"/>
    </xf>
    <xf numFmtId="0" fontId="122" fillId="19" borderId="13" xfId="0" applyFont="1" applyFill="1" applyBorder="1" applyAlignment="1">
      <alignment horizontal="right" vertical="center"/>
    </xf>
    <xf numFmtId="0" fontId="248" fillId="8" borderId="18" xfId="0" applyFont="1" applyFill="1" applyBorder="1" applyAlignment="1">
      <alignment horizontal="right" vertical="center"/>
    </xf>
    <xf numFmtId="0" fontId="248" fillId="8" borderId="19" xfId="0" applyFont="1" applyFill="1" applyBorder="1" applyAlignment="1">
      <alignment horizontal="right" vertical="center"/>
    </xf>
    <xf numFmtId="0" fontId="170" fillId="8" borderId="29" xfId="0" applyFont="1" applyFill="1" applyBorder="1" applyAlignment="1">
      <alignment horizontal="center" vertical="center" wrapText="1"/>
    </xf>
    <xf numFmtId="0" fontId="170" fillId="8" borderId="0" xfId="0" applyFont="1" applyFill="1" applyBorder="1" applyAlignment="1">
      <alignment horizontal="center" vertical="center" wrapText="1"/>
    </xf>
    <xf numFmtId="0" fontId="97" fillId="8" borderId="29" xfId="0" applyFont="1" applyFill="1" applyBorder="1" applyAlignment="1">
      <alignment horizontal="center" vertical="center" wrapText="1"/>
    </xf>
    <xf numFmtId="0" fontId="97" fillId="8" borderId="18" xfId="0" applyFont="1" applyFill="1" applyBorder="1" applyAlignment="1">
      <alignment horizontal="center" vertical="center" wrapText="1"/>
    </xf>
    <xf numFmtId="0" fontId="97" fillId="8" borderId="0" xfId="0" applyFont="1" applyFill="1" applyBorder="1" applyAlignment="1">
      <alignment horizontal="center" vertical="center" wrapText="1"/>
    </xf>
    <xf numFmtId="0" fontId="97" fillId="8" borderId="19" xfId="0" applyFont="1" applyFill="1" applyBorder="1" applyAlignment="1">
      <alignment horizontal="center" vertical="center" wrapText="1"/>
    </xf>
    <xf numFmtId="0" fontId="97" fillId="6" borderId="19" xfId="0" applyFont="1" applyFill="1" applyBorder="1" applyAlignment="1">
      <alignment horizontal="center" vertical="center"/>
    </xf>
    <xf numFmtId="0" fontId="97" fillId="6" borderId="0" xfId="0" applyFont="1" applyFill="1" applyBorder="1" applyAlignment="1">
      <alignment horizontal="center" vertical="center" wrapText="1"/>
    </xf>
    <xf numFmtId="0" fontId="97" fillId="6" borderId="19" xfId="0" applyFont="1" applyFill="1" applyBorder="1" applyAlignment="1">
      <alignment horizontal="center" vertical="center" wrapText="1"/>
    </xf>
    <xf numFmtId="0" fontId="167" fillId="4" borderId="16" xfId="0" applyFont="1" applyFill="1" applyBorder="1" applyAlignment="1">
      <alignment horizontal="right" vertical="center"/>
    </xf>
    <xf numFmtId="0" fontId="167" fillId="4" borderId="12" xfId="0" applyFont="1" applyFill="1" applyBorder="1" applyAlignment="1">
      <alignment horizontal="right" vertical="center"/>
    </xf>
    <xf numFmtId="0" fontId="123" fillId="10" borderId="29" xfId="0" applyFont="1" applyFill="1" applyBorder="1" applyAlignment="1">
      <alignment horizontal="right" vertical="center"/>
    </xf>
    <xf numFmtId="0" fontId="123" fillId="10" borderId="0" xfId="0" applyFont="1" applyFill="1" applyBorder="1" applyAlignment="1">
      <alignment horizontal="right" vertical="center"/>
    </xf>
    <xf numFmtId="0" fontId="7" fillId="45" borderId="29" xfId="0" applyFont="1" applyFill="1" applyBorder="1" applyAlignment="1">
      <alignment horizontal="center" vertical="center"/>
    </xf>
    <xf numFmtId="0" fontId="7" fillId="45" borderId="0" xfId="0" applyFont="1" applyFill="1" applyBorder="1" applyAlignment="1">
      <alignment horizontal="center" vertical="center"/>
    </xf>
    <xf numFmtId="0" fontId="7" fillId="45" borderId="0" xfId="0" applyFont="1" applyFill="1" applyAlignment="1">
      <alignment horizontal="center" vertical="center"/>
    </xf>
    <xf numFmtId="0" fontId="122" fillId="19" borderId="29" xfId="0" applyFont="1" applyFill="1" applyBorder="1" applyAlignment="1">
      <alignment horizontal="right" vertical="center"/>
    </xf>
    <xf numFmtId="0" fontId="122" fillId="19" borderId="0" xfId="0" applyFont="1" applyFill="1" applyBorder="1" applyAlignment="1">
      <alignment horizontal="right" vertical="center"/>
    </xf>
    <xf numFmtId="0" fontId="131" fillId="6" borderId="12" xfId="0" applyFont="1" applyFill="1" applyBorder="1" applyAlignment="1">
      <alignment horizontal="center" vertical="center"/>
    </xf>
    <xf numFmtId="0" fontId="81" fillId="6" borderId="0" xfId="0" applyFont="1" applyFill="1" applyBorder="1" applyAlignment="1">
      <alignment horizontal="center" vertical="center" wrapText="1"/>
    </xf>
    <xf numFmtId="0" fontId="81" fillId="6" borderId="19" xfId="0" applyFont="1" applyFill="1" applyBorder="1" applyAlignment="1">
      <alignment horizontal="center" vertical="center" wrapText="1"/>
    </xf>
    <xf numFmtId="0" fontId="111" fillId="41" borderId="19" xfId="0" applyFont="1" applyFill="1" applyBorder="1" applyAlignment="1">
      <alignment horizontal="left" vertical="center" wrapText="1"/>
    </xf>
    <xf numFmtId="0" fontId="125" fillId="6" borderId="0" xfId="0" applyFont="1" applyFill="1" applyBorder="1" applyAlignment="1">
      <alignment horizontal="center" vertical="center" wrapText="1"/>
    </xf>
    <xf numFmtId="0" fontId="125" fillId="6" borderId="0" xfId="0" applyFont="1" applyFill="1" applyBorder="1" applyAlignment="1">
      <alignment horizontal="center" vertical="center"/>
    </xf>
    <xf numFmtId="0" fontId="234" fillId="7" borderId="0" xfId="0" applyFont="1" applyFill="1" applyBorder="1" applyAlignment="1">
      <alignment horizontal="center" vertical="center" wrapText="1"/>
    </xf>
    <xf numFmtId="0" fontId="125" fillId="7" borderId="0" xfId="0" applyFont="1" applyFill="1" applyBorder="1" applyAlignment="1">
      <alignment horizontal="center" vertical="center" wrapText="1"/>
    </xf>
    <xf numFmtId="0" fontId="77" fillId="33" borderId="0" xfId="0" applyFont="1" applyFill="1" applyBorder="1" applyAlignment="1">
      <alignment horizontal="center" vertical="center" wrapText="1"/>
    </xf>
    <xf numFmtId="0" fontId="118" fillId="33" borderId="0" xfId="0" applyFont="1" applyFill="1" applyBorder="1" applyAlignment="1">
      <alignment horizontal="center" vertical="center" wrapText="1"/>
    </xf>
    <xf numFmtId="0" fontId="96" fillId="33" borderId="0" xfId="0" applyFont="1" applyFill="1" applyBorder="1" applyAlignment="1">
      <alignment horizontal="center" vertical="center" wrapText="1"/>
    </xf>
    <xf numFmtId="0" fontId="118" fillId="33" borderId="0" xfId="0" applyFont="1" applyFill="1" applyBorder="1" applyAlignment="1">
      <alignment horizontal="center" vertical="center"/>
    </xf>
    <xf numFmtId="0" fontId="282" fillId="11" borderId="16" xfId="0" applyFont="1" applyFill="1" applyBorder="1" applyAlignment="1">
      <alignment horizontal="center" vertical="center"/>
    </xf>
    <xf numFmtId="0" fontId="282" fillId="11" borderId="12" xfId="0" applyFont="1" applyFill="1" applyBorder="1" applyAlignment="1">
      <alignment horizontal="center" vertical="center"/>
    </xf>
    <xf numFmtId="0" fontId="282" fillId="11" borderId="17" xfId="0" applyFont="1" applyFill="1" applyBorder="1" applyAlignment="1">
      <alignment horizontal="center" vertical="center"/>
    </xf>
    <xf numFmtId="0" fontId="282" fillId="11" borderId="29" xfId="0" applyFont="1" applyFill="1" applyBorder="1" applyAlignment="1">
      <alignment horizontal="center" vertical="center"/>
    </xf>
    <xf numFmtId="0" fontId="282" fillId="11" borderId="0" xfId="0" applyFont="1" applyFill="1" applyBorder="1" applyAlignment="1">
      <alignment horizontal="center" vertical="center"/>
    </xf>
    <xf numFmtId="0" fontId="282" fillId="11" borderId="28" xfId="0" applyFont="1" applyFill="1" applyBorder="1" applyAlignment="1">
      <alignment horizontal="center" vertical="center"/>
    </xf>
    <xf numFmtId="0" fontId="282" fillId="11" borderId="18" xfId="0" applyFont="1" applyFill="1" applyBorder="1" applyAlignment="1">
      <alignment horizontal="center" vertical="center"/>
    </xf>
    <xf numFmtId="0" fontId="282" fillId="11" borderId="19" xfId="0" applyFont="1" applyFill="1" applyBorder="1" applyAlignment="1">
      <alignment horizontal="center" vertical="center"/>
    </xf>
    <xf numFmtId="0" fontId="282" fillId="11" borderId="20" xfId="0" applyFont="1" applyFill="1" applyBorder="1" applyAlignment="1">
      <alignment horizontal="center" vertical="center"/>
    </xf>
    <xf numFmtId="0" fontId="314" fillId="6" borderId="16" xfId="0" applyFont="1" applyFill="1" applyBorder="1" applyAlignment="1">
      <alignment horizontal="justify" vertical="center" wrapText="1"/>
    </xf>
    <xf numFmtId="0" fontId="314" fillId="6" borderId="12" xfId="0" applyFont="1" applyFill="1" applyBorder="1" applyAlignment="1">
      <alignment horizontal="justify" vertical="center" wrapText="1"/>
    </xf>
    <xf numFmtId="0" fontId="314" fillId="6" borderId="17" xfId="0" applyFont="1" applyFill="1" applyBorder="1" applyAlignment="1">
      <alignment horizontal="justify" vertical="center" wrapText="1"/>
    </xf>
    <xf numFmtId="0" fontId="0" fillId="0" borderId="0" xfId="0" applyAlignment="1">
      <alignment horizontal="center"/>
    </xf>
    <xf numFmtId="0" fontId="177" fillId="7" borderId="29" xfId="0" applyFont="1" applyFill="1" applyBorder="1" applyAlignment="1">
      <alignment horizontal="justify" vertical="center" wrapText="1"/>
    </xf>
    <xf numFmtId="0" fontId="177" fillId="7" borderId="0" xfId="0" applyFont="1" applyFill="1" applyBorder="1" applyAlignment="1">
      <alignment horizontal="justify" vertical="center" wrapText="1"/>
    </xf>
    <xf numFmtId="0" fontId="111" fillId="41" borderId="19" xfId="0" applyFont="1" applyFill="1" applyBorder="1" applyAlignment="1">
      <alignment horizontal="justify" vertical="center" wrapText="1"/>
    </xf>
    <xf numFmtId="0" fontId="111" fillId="41" borderId="20" xfId="0" applyFont="1" applyFill="1" applyBorder="1" applyAlignment="1">
      <alignment horizontal="justify" vertical="center" wrapText="1"/>
    </xf>
    <xf numFmtId="0" fontId="213" fillId="0" borderId="0" xfId="0" applyFont="1" applyAlignment="1">
      <alignment horizontal="right" vertical="center"/>
    </xf>
    <xf numFmtId="0" fontId="112" fillId="5" borderId="3" xfId="0" applyFont="1" applyFill="1" applyBorder="1" applyAlignment="1">
      <alignment horizontal="justify" vertical="center" wrapText="1"/>
    </xf>
    <xf numFmtId="0" fontId="112" fillId="5" borderId="13" xfId="0" applyFont="1" applyFill="1" applyBorder="1" applyAlignment="1">
      <alignment horizontal="justify" vertical="center" wrapText="1"/>
    </xf>
    <xf numFmtId="0" fontId="112" fillId="5" borderId="4" xfId="0" applyFont="1" applyFill="1" applyBorder="1" applyAlignment="1">
      <alignment horizontal="justify" vertical="center" wrapText="1"/>
    </xf>
    <xf numFmtId="0" fontId="169" fillId="0" borderId="29" xfId="0" applyFont="1" applyFill="1" applyBorder="1" applyAlignment="1">
      <alignment horizontal="right" vertical="center"/>
    </xf>
    <xf numFmtId="0" fontId="169" fillId="0" borderId="28" xfId="0" applyFont="1" applyFill="1" applyBorder="1" applyAlignment="1">
      <alignment horizontal="right" vertical="center"/>
    </xf>
    <xf numFmtId="0" fontId="315" fillId="6" borderId="3" xfId="0" applyFont="1" applyFill="1" applyBorder="1" applyAlignment="1">
      <alignment horizontal="left" vertical="center"/>
    </xf>
    <xf numFmtId="0" fontId="315" fillId="6" borderId="13" xfId="0" applyFont="1" applyFill="1" applyBorder="1" applyAlignment="1">
      <alignment horizontal="left" vertical="center"/>
    </xf>
    <xf numFmtId="0" fontId="315" fillId="6" borderId="4" xfId="0" applyFont="1" applyFill="1" applyBorder="1" applyAlignment="1">
      <alignment horizontal="left" vertical="center"/>
    </xf>
    <xf numFmtId="0" fontId="135" fillId="6" borderId="18" xfId="0" applyFont="1" applyFill="1" applyBorder="1" applyAlignment="1">
      <alignment horizontal="right" vertical="center" wrapText="1"/>
    </xf>
    <xf numFmtId="0" fontId="135" fillId="6" borderId="19" xfId="0" applyFont="1" applyFill="1" applyBorder="1" applyAlignment="1">
      <alignment horizontal="right" vertical="center" wrapText="1"/>
    </xf>
    <xf numFmtId="0" fontId="82" fillId="41" borderId="19" xfId="0" applyFont="1" applyFill="1" applyBorder="1" applyAlignment="1">
      <alignment horizontal="justify" vertical="center" wrapText="1"/>
    </xf>
    <xf numFmtId="0" fontId="82" fillId="41" borderId="20" xfId="0" applyFont="1" applyFill="1" applyBorder="1" applyAlignment="1">
      <alignment horizontal="justify" vertical="center" wrapText="1"/>
    </xf>
    <xf numFmtId="0" fontId="123" fillId="0" borderId="13" xfId="0" applyFont="1" applyBorder="1" applyAlignment="1">
      <alignment horizontal="left" wrapText="1"/>
    </xf>
    <xf numFmtId="0" fontId="123" fillId="0" borderId="4" xfId="0" applyFont="1" applyBorder="1" applyAlignment="1">
      <alignment horizontal="left" wrapText="1"/>
    </xf>
    <xf numFmtId="0" fontId="123" fillId="0" borderId="29" xfId="0" applyFont="1" applyFill="1" applyBorder="1" applyAlignment="1">
      <alignment horizontal="right" vertical="center" wrapText="1" readingOrder="1"/>
    </xf>
    <xf numFmtId="0" fontId="123" fillId="0" borderId="0" xfId="0" applyFont="1" applyFill="1" applyBorder="1" applyAlignment="1">
      <alignment horizontal="right" vertical="center" wrapText="1" readingOrder="1"/>
    </xf>
    <xf numFmtId="170" fontId="197" fillId="4" borderId="0" xfId="0" applyNumberFormat="1" applyFont="1" applyFill="1" applyBorder="1" applyAlignment="1">
      <alignment horizontal="center" vertical="center" shrinkToFit="1" readingOrder="1"/>
    </xf>
    <xf numFmtId="170" fontId="197" fillId="4" borderId="28" xfId="0" applyNumberFormat="1" applyFont="1" applyFill="1" applyBorder="1" applyAlignment="1">
      <alignment horizontal="center" vertical="center" shrinkToFit="1" readingOrder="1"/>
    </xf>
    <xf numFmtId="0" fontId="213" fillId="0" borderId="29" xfId="0" applyFont="1" applyFill="1" applyBorder="1" applyAlignment="1">
      <alignment horizontal="right" vertical="center" wrapText="1" readingOrder="1"/>
    </xf>
    <xf numFmtId="0" fontId="213" fillId="0" borderId="0" xfId="0" applyFont="1" applyFill="1" applyBorder="1" applyAlignment="1">
      <alignment horizontal="right" vertical="center" wrapText="1" readingOrder="1"/>
    </xf>
    <xf numFmtId="170" fontId="248" fillId="19" borderId="0" xfId="0" applyNumberFormat="1" applyFont="1" applyFill="1" applyBorder="1" applyAlignment="1">
      <alignment horizontal="center" vertical="center" shrinkToFit="1" readingOrder="1"/>
    </xf>
    <xf numFmtId="170" fontId="248" fillId="19" borderId="28" xfId="0" applyNumberFormat="1" applyFont="1" applyFill="1" applyBorder="1" applyAlignment="1">
      <alignment horizontal="center" vertical="center" shrinkToFit="1" readingOrder="1"/>
    </xf>
    <xf numFmtId="0" fontId="167" fillId="0" borderId="3" xfId="0" applyFont="1" applyFill="1" applyBorder="1" applyAlignment="1">
      <alignment horizontal="left" vertical="top" wrapText="1" readingOrder="1"/>
    </xf>
    <xf numFmtId="0" fontId="167" fillId="0" borderId="13" xfId="0" applyFont="1" applyFill="1" applyBorder="1" applyAlignment="1">
      <alignment horizontal="left" vertical="top" wrapText="1" readingOrder="1"/>
    </xf>
    <xf numFmtId="0" fontId="167" fillId="0" borderId="4" xfId="0" applyFont="1" applyFill="1" applyBorder="1" applyAlignment="1">
      <alignment horizontal="left" vertical="top" wrapText="1" readingOrder="1"/>
    </xf>
    <xf numFmtId="0" fontId="86" fillId="6" borderId="3" xfId="0" applyFont="1" applyFill="1" applyBorder="1" applyAlignment="1">
      <alignment horizontal="center" vertical="center"/>
    </xf>
    <xf numFmtId="0" fontId="86" fillId="6" borderId="13" xfId="0" applyFont="1" applyFill="1" applyBorder="1" applyAlignment="1">
      <alignment horizontal="center" vertical="center"/>
    </xf>
    <xf numFmtId="0" fontId="86" fillId="6" borderId="4" xfId="0" applyFont="1" applyFill="1" applyBorder="1" applyAlignment="1">
      <alignment horizontal="center" vertical="center"/>
    </xf>
    <xf numFmtId="0" fontId="122" fillId="0" borderId="0" xfId="0" applyFont="1" applyAlignment="1">
      <alignment horizontal="right" vertical="center" wrapText="1"/>
    </xf>
    <xf numFmtId="0" fontId="82" fillId="0" borderId="42" xfId="0" applyFont="1" applyBorder="1" applyAlignment="1">
      <alignment horizontal="left" vertical="center"/>
    </xf>
    <xf numFmtId="0" fontId="191" fillId="0" borderId="12" xfId="0" applyFont="1" applyBorder="1" applyAlignment="1">
      <alignment horizontal="right" vertical="center" wrapText="1"/>
    </xf>
    <xf numFmtId="0" fontId="294" fillId="5" borderId="3" xfId="0" applyFont="1" applyFill="1" applyBorder="1" applyAlignment="1">
      <alignment horizontal="justify" vertical="center" wrapText="1"/>
    </xf>
    <xf numFmtId="0" fontId="294" fillId="5" borderId="13" xfId="0" applyFont="1" applyFill="1" applyBorder="1" applyAlignment="1">
      <alignment horizontal="justify" vertical="center" wrapText="1"/>
    </xf>
    <xf numFmtId="0" fontId="294" fillId="5" borderId="4" xfId="0" applyFont="1" applyFill="1" applyBorder="1" applyAlignment="1">
      <alignment horizontal="justify" vertical="center" wrapText="1"/>
    </xf>
    <xf numFmtId="0" fontId="274" fillId="31" borderId="16" xfId="0" applyFont="1" applyFill="1" applyBorder="1" applyAlignment="1">
      <alignment horizontal="center" vertical="center"/>
    </xf>
    <xf numFmtId="0" fontId="274" fillId="31" borderId="29" xfId="0" applyFont="1" applyFill="1" applyBorder="1" applyAlignment="1">
      <alignment horizontal="center" vertical="center"/>
    </xf>
    <xf numFmtId="0" fontId="274" fillId="31" borderId="18" xfId="0" applyFont="1" applyFill="1" applyBorder="1" applyAlignment="1">
      <alignment horizontal="center" vertical="center"/>
    </xf>
    <xf numFmtId="0" fontId="122" fillId="0" borderId="19" xfId="0" applyFont="1" applyBorder="1" applyAlignment="1">
      <alignment horizontal="left" vertical="center"/>
    </xf>
    <xf numFmtId="0" fontId="131" fillId="47" borderId="16" xfId="0" applyFont="1" applyFill="1" applyBorder="1" applyAlignment="1">
      <alignment horizontal="center" vertical="center"/>
    </xf>
    <xf numFmtId="0" fontId="131" fillId="47" borderId="62" xfId="0" applyFont="1" applyFill="1" applyBorder="1" applyAlignment="1">
      <alignment horizontal="center" vertical="center"/>
    </xf>
    <xf numFmtId="0" fontId="131" fillId="47" borderId="29" xfId="0" applyFont="1" applyFill="1" applyBorder="1" applyAlignment="1">
      <alignment horizontal="center" vertical="center"/>
    </xf>
    <xf numFmtId="0" fontId="131" fillId="47" borderId="38" xfId="0" applyFont="1" applyFill="1" applyBorder="1" applyAlignment="1">
      <alignment horizontal="center" vertical="center"/>
    </xf>
    <xf numFmtId="0" fontId="131" fillId="47" borderId="18" xfId="0" applyFont="1" applyFill="1" applyBorder="1" applyAlignment="1">
      <alignment horizontal="center" vertical="center"/>
    </xf>
    <xf numFmtId="0" fontId="131" fillId="47" borderId="63" xfId="0" applyFont="1" applyFill="1" applyBorder="1" applyAlignment="1">
      <alignment horizontal="center" vertical="center"/>
    </xf>
    <xf numFmtId="0" fontId="85" fillId="6" borderId="16" xfId="0" applyFont="1" applyFill="1" applyBorder="1" applyAlignment="1">
      <alignment horizontal="left" vertical="center"/>
    </xf>
    <xf numFmtId="0" fontId="85" fillId="6" borderId="12" xfId="0" applyFont="1" applyFill="1" applyBorder="1" applyAlignment="1">
      <alignment horizontal="left" vertical="center"/>
    </xf>
    <xf numFmtId="0" fontId="85" fillId="6" borderId="17" xfId="0" applyFont="1" applyFill="1" applyBorder="1" applyAlignment="1">
      <alignment horizontal="left" vertical="center"/>
    </xf>
    <xf numFmtId="0" fontId="85" fillId="6" borderId="18" xfId="0" applyFont="1" applyFill="1" applyBorder="1" applyAlignment="1">
      <alignment horizontal="left" vertical="center"/>
    </xf>
    <xf numFmtId="0" fontId="85" fillId="6" borderId="19" xfId="0" applyFont="1" applyFill="1" applyBorder="1" applyAlignment="1">
      <alignment horizontal="left" vertical="center"/>
    </xf>
    <xf numFmtId="0" fontId="85" fillId="6" borderId="20" xfId="0" applyFont="1" applyFill="1" applyBorder="1" applyAlignment="1">
      <alignment horizontal="left" vertical="center"/>
    </xf>
    <xf numFmtId="0" fontId="168" fillId="47" borderId="37" xfId="0" applyFont="1" applyFill="1" applyBorder="1" applyAlignment="1">
      <alignment horizontal="center" vertical="center" wrapText="1"/>
    </xf>
    <xf numFmtId="0" fontId="168" fillId="47" borderId="36" xfId="0" applyFont="1" applyFill="1" applyBorder="1" applyAlignment="1">
      <alignment horizontal="center" vertical="center" wrapText="1"/>
    </xf>
    <xf numFmtId="0" fontId="168" fillId="47" borderId="38" xfId="0" applyFont="1" applyFill="1" applyBorder="1" applyAlignment="1">
      <alignment horizontal="center" vertical="center" wrapText="1"/>
    </xf>
    <xf numFmtId="0" fontId="168" fillId="47" borderId="63" xfId="0" applyFont="1" applyFill="1" applyBorder="1" applyAlignment="1">
      <alignment horizontal="center" vertical="center" wrapText="1"/>
    </xf>
    <xf numFmtId="0" fontId="131" fillId="47" borderId="14" xfId="0" applyFont="1" applyFill="1" applyBorder="1" applyAlignment="1">
      <alignment horizontal="center" vertical="center"/>
    </xf>
    <xf numFmtId="0" fontId="131" fillId="47" borderId="37" xfId="0" applyFont="1" applyFill="1" applyBorder="1" applyAlignment="1">
      <alignment horizontal="center" vertical="center"/>
    </xf>
    <xf numFmtId="0" fontId="131" fillId="47" borderId="36" xfId="0" applyFont="1" applyFill="1" applyBorder="1" applyAlignment="1">
      <alignment horizontal="center" vertical="center"/>
    </xf>
    <xf numFmtId="0" fontId="131" fillId="47" borderId="11" xfId="0" applyFont="1" applyFill="1" applyBorder="1" applyAlignment="1">
      <alignment horizontal="center" vertical="center"/>
    </xf>
    <xf numFmtId="0" fontId="131" fillId="47" borderId="68" xfId="0" applyFont="1" applyFill="1" applyBorder="1" applyAlignment="1">
      <alignment horizontal="center" vertical="center"/>
    </xf>
    <xf numFmtId="0" fontId="131" fillId="47" borderId="61" xfId="0" applyFont="1" applyFill="1" applyBorder="1" applyAlignment="1">
      <alignment horizontal="center" vertical="center"/>
    </xf>
    <xf numFmtId="0" fontId="213" fillId="4" borderId="27" xfId="0" applyFont="1" applyFill="1" applyBorder="1" applyAlignment="1">
      <alignment horizontal="center" vertical="center"/>
    </xf>
    <xf numFmtId="0" fontId="213" fillId="4" borderId="26" xfId="0" applyFont="1" applyFill="1" applyBorder="1" applyAlignment="1">
      <alignment horizontal="center" vertical="center"/>
    </xf>
    <xf numFmtId="0" fontId="307" fillId="0" borderId="19" xfId="0" applyFont="1" applyFill="1" applyBorder="1" applyAlignment="1">
      <alignment horizontal="left" vertical="center" wrapText="1"/>
    </xf>
    <xf numFmtId="0" fontId="307" fillId="0" borderId="20" xfId="0" applyFont="1" applyFill="1" applyBorder="1" applyAlignment="1">
      <alignment horizontal="left" vertical="center" wrapText="1"/>
    </xf>
    <xf numFmtId="0" fontId="274" fillId="46" borderId="16" xfId="0" applyFont="1" applyFill="1" applyBorder="1" applyAlignment="1">
      <alignment horizontal="center" vertical="center"/>
    </xf>
    <xf numFmtId="0" fontId="274" fillId="46" borderId="29" xfId="0" applyFont="1" applyFill="1" applyBorder="1" applyAlignment="1">
      <alignment horizontal="center" vertical="center"/>
    </xf>
    <xf numFmtId="0" fontId="274" fillId="46" borderId="18" xfId="0" applyFont="1" applyFill="1" applyBorder="1" applyAlignment="1">
      <alignment horizontal="center" vertical="center"/>
    </xf>
    <xf numFmtId="0" fontId="274" fillId="5" borderId="16" xfId="0" applyFont="1" applyFill="1" applyBorder="1" applyAlignment="1">
      <alignment horizontal="center" vertical="center"/>
    </xf>
    <xf numFmtId="0" fontId="274" fillId="5" borderId="29" xfId="0" applyFont="1" applyFill="1" applyBorder="1" applyAlignment="1">
      <alignment horizontal="center" vertical="center"/>
    </xf>
    <xf numFmtId="0" fontId="274" fillId="5" borderId="18" xfId="0" applyFont="1" applyFill="1" applyBorder="1" applyAlignment="1">
      <alignment horizontal="center" vertical="center"/>
    </xf>
    <xf numFmtId="0" fontId="308" fillId="0" borderId="17" xfId="0" applyFont="1" applyFill="1" applyBorder="1" applyAlignment="1">
      <alignment horizontal="center" vertical="center" wrapText="1" readingOrder="1"/>
    </xf>
    <xf numFmtId="0" fontId="308" fillId="0" borderId="28" xfId="0" applyFont="1" applyFill="1" applyBorder="1" applyAlignment="1">
      <alignment horizontal="center" vertical="center" wrapText="1" readingOrder="1"/>
    </xf>
    <xf numFmtId="0" fontId="308" fillId="0" borderId="20" xfId="0" applyFont="1" applyFill="1" applyBorder="1" applyAlignment="1">
      <alignment horizontal="center" vertical="center" wrapText="1" readingOrder="1"/>
    </xf>
    <xf numFmtId="0" fontId="86" fillId="6" borderId="16" xfId="0" applyFont="1" applyFill="1" applyBorder="1" applyAlignment="1">
      <alignment horizontal="center" vertical="center"/>
    </xf>
    <xf numFmtId="0" fontId="86" fillId="6" borderId="12" xfId="0" applyFont="1" applyFill="1" applyBorder="1" applyAlignment="1">
      <alignment horizontal="center" vertical="center"/>
    </xf>
    <xf numFmtId="0" fontId="86" fillId="6" borderId="17" xfId="0" applyFont="1" applyFill="1" applyBorder="1" applyAlignment="1">
      <alignment horizontal="center" vertical="center"/>
    </xf>
    <xf numFmtId="0" fontId="167" fillId="41" borderId="19" xfId="0" applyFont="1" applyFill="1" applyBorder="1" applyAlignment="1">
      <alignment horizontal="justify" vertical="center" wrapText="1"/>
    </xf>
    <xf numFmtId="0" fontId="308" fillId="15" borderId="17" xfId="0" applyFont="1" applyFill="1" applyBorder="1" applyAlignment="1">
      <alignment horizontal="center" vertical="center" wrapText="1" readingOrder="1"/>
    </xf>
    <xf numFmtId="0" fontId="308" fillId="15" borderId="20" xfId="0" applyFont="1" applyFill="1" applyBorder="1" applyAlignment="1">
      <alignment horizontal="center" vertical="center" wrapText="1" readingOrder="1"/>
    </xf>
    <xf numFmtId="0" fontId="167" fillId="14" borderId="10" xfId="0" applyFont="1" applyFill="1" applyBorder="1" applyAlignment="1">
      <alignment horizontal="center" wrapText="1"/>
    </xf>
    <xf numFmtId="0" fontId="167" fillId="14" borderId="53" xfId="0" applyFont="1" applyFill="1" applyBorder="1" applyAlignment="1">
      <alignment horizontal="center" wrapText="1"/>
    </xf>
    <xf numFmtId="0" fontId="307" fillId="0" borderId="12" xfId="0" applyFont="1" applyFill="1" applyBorder="1" applyAlignment="1">
      <alignment horizontal="left" vertical="center" wrapText="1"/>
    </xf>
    <xf numFmtId="0" fontId="155" fillId="47" borderId="10" xfId="0" applyFont="1" applyFill="1" applyBorder="1" applyAlignment="1">
      <alignment horizontal="center" vertical="center" wrapText="1"/>
    </xf>
    <xf numFmtId="0" fontId="155" fillId="47" borderId="53" xfId="0" applyFont="1" applyFill="1" applyBorder="1" applyAlignment="1">
      <alignment horizontal="center" vertical="center" wrapText="1"/>
    </xf>
    <xf numFmtId="0" fontId="155" fillId="47" borderId="49" xfId="0" applyFont="1" applyFill="1" applyBorder="1" applyAlignment="1">
      <alignment horizontal="center" vertical="center" wrapText="1"/>
    </xf>
    <xf numFmtId="0" fontId="231" fillId="6" borderId="76" xfId="0" applyFont="1" applyFill="1" applyBorder="1" applyAlignment="1">
      <alignment horizontal="right" vertical="center"/>
    </xf>
    <xf numFmtId="0" fontId="231" fillId="6" borderId="42" xfId="0" applyFont="1" applyFill="1" applyBorder="1" applyAlignment="1">
      <alignment horizontal="right" vertical="center"/>
    </xf>
    <xf numFmtId="167" fontId="230" fillId="6" borderId="42" xfId="0" applyNumberFormat="1" applyFont="1" applyFill="1" applyBorder="1" applyAlignment="1">
      <alignment horizontal="center" vertical="center"/>
    </xf>
    <xf numFmtId="167" fontId="230" fillId="6" borderId="54" xfId="0" applyNumberFormat="1" applyFont="1" applyFill="1" applyBorder="1" applyAlignment="1">
      <alignment horizontal="center" vertical="center"/>
    </xf>
    <xf numFmtId="0" fontId="273" fillId="6" borderId="29" xfId="0" applyFont="1" applyFill="1" applyBorder="1" applyAlignment="1">
      <alignment horizontal="right" vertical="center"/>
    </xf>
    <xf numFmtId="0" fontId="256" fillId="6" borderId="0" xfId="0" applyFont="1" applyFill="1" applyBorder="1" applyAlignment="1">
      <alignment horizontal="right" vertical="center"/>
    </xf>
    <xf numFmtId="0" fontId="159" fillId="41" borderId="0" xfId="0" applyFont="1" applyFill="1" applyBorder="1" applyAlignment="1">
      <alignment horizontal="justify" vertical="center" wrapText="1"/>
    </xf>
    <xf numFmtId="0" fontId="173" fillId="2" borderId="0" xfId="0" applyFont="1" applyFill="1" applyBorder="1" applyAlignment="1">
      <alignment horizontal="justify" vertical="center" wrapText="1"/>
    </xf>
    <xf numFmtId="0" fontId="240" fillId="0" borderId="0" xfId="0" applyFont="1" applyFill="1" applyBorder="1" applyAlignment="1">
      <alignment horizontal="right" vertical="center"/>
    </xf>
    <xf numFmtId="0" fontId="176" fillId="46" borderId="16" xfId="0" applyFont="1" applyFill="1" applyBorder="1" applyAlignment="1">
      <alignment horizontal="justify" vertical="center" wrapText="1"/>
    </xf>
    <xf numFmtId="0" fontId="176" fillId="46" borderId="12" xfId="0" applyFont="1" applyFill="1" applyBorder="1" applyAlignment="1">
      <alignment horizontal="justify" vertical="center" wrapText="1"/>
    </xf>
    <xf numFmtId="0" fontId="176" fillId="46" borderId="17" xfId="0" applyFont="1" applyFill="1" applyBorder="1" applyAlignment="1">
      <alignment horizontal="justify" vertical="center" wrapText="1"/>
    </xf>
    <xf numFmtId="0" fontId="176" fillId="46" borderId="29" xfId="0" applyFont="1" applyFill="1" applyBorder="1" applyAlignment="1">
      <alignment horizontal="justify" vertical="center" wrapText="1"/>
    </xf>
    <xf numFmtId="0" fontId="176" fillId="46" borderId="0" xfId="0" applyFont="1" applyFill="1" applyBorder="1" applyAlignment="1">
      <alignment horizontal="justify" vertical="center" wrapText="1"/>
    </xf>
    <xf numFmtId="0" fontId="176" fillId="46" borderId="28" xfId="0" applyFont="1" applyFill="1" applyBorder="1" applyAlignment="1">
      <alignment horizontal="justify" vertical="center" wrapText="1"/>
    </xf>
    <xf numFmtId="0" fontId="176" fillId="46" borderId="18" xfId="0" applyFont="1" applyFill="1" applyBorder="1" applyAlignment="1">
      <alignment horizontal="justify" vertical="center" wrapText="1"/>
    </xf>
    <xf numFmtId="0" fontId="176" fillId="46" borderId="19" xfId="0" applyFont="1" applyFill="1" applyBorder="1" applyAlignment="1">
      <alignment horizontal="justify" vertical="center" wrapText="1"/>
    </xf>
    <xf numFmtId="0" fontId="176" fillId="46" borderId="20" xfId="0" applyFont="1" applyFill="1" applyBorder="1" applyAlignment="1">
      <alignment horizontal="justify" vertical="center" wrapText="1"/>
    </xf>
    <xf numFmtId="0" fontId="53" fillId="14" borderId="55" xfId="0" applyFont="1" applyFill="1" applyBorder="1" applyAlignment="1">
      <alignment horizontal="center" vertical="center"/>
    </xf>
    <xf numFmtId="0" fontId="53" fillId="14" borderId="84" xfId="0" applyFont="1" applyFill="1" applyBorder="1" applyAlignment="1">
      <alignment horizontal="center" vertical="center"/>
    </xf>
    <xf numFmtId="0" fontId="53" fillId="14" borderId="85" xfId="0" applyFont="1" applyFill="1" applyBorder="1" applyAlignment="1">
      <alignment horizontal="center" vertical="center"/>
    </xf>
    <xf numFmtId="0" fontId="29" fillId="0" borderId="14" xfId="0" applyFont="1" applyBorder="1" applyAlignment="1">
      <alignment horizontal="left" vertical="top" wrapText="1"/>
    </xf>
    <xf numFmtId="0" fontId="29" fillId="0" borderId="12" xfId="0" applyFont="1" applyBorder="1" applyAlignment="1">
      <alignment horizontal="left" vertical="top" wrapText="1"/>
    </xf>
    <xf numFmtId="0" fontId="29" fillId="0" borderId="17" xfId="0" applyFont="1" applyBorder="1" applyAlignment="1">
      <alignment horizontal="left" vertical="top" wrapText="1"/>
    </xf>
    <xf numFmtId="0" fontId="29" fillId="0" borderId="37" xfId="0" applyFont="1" applyBorder="1" applyAlignment="1">
      <alignment horizontal="left" vertical="top" wrapText="1"/>
    </xf>
    <xf numFmtId="0" fontId="29" fillId="0" borderId="0" xfId="0" applyFont="1" applyBorder="1" applyAlignment="1">
      <alignment horizontal="left" vertical="top" wrapText="1"/>
    </xf>
    <xf numFmtId="0" fontId="29" fillId="0" borderId="28" xfId="0" applyFont="1" applyBorder="1" applyAlignment="1">
      <alignment horizontal="left" vertical="top" wrapText="1"/>
    </xf>
    <xf numFmtId="0" fontId="29" fillId="0" borderId="36" xfId="0" applyFont="1" applyBorder="1" applyAlignment="1">
      <alignment horizontal="left" vertical="top" wrapText="1"/>
    </xf>
    <xf numFmtId="0" fontId="29" fillId="0" borderId="19" xfId="0" applyFont="1" applyBorder="1" applyAlignment="1">
      <alignment horizontal="left" vertical="top" wrapText="1"/>
    </xf>
    <xf numFmtId="0" fontId="29" fillId="0" borderId="20" xfId="0" applyFont="1" applyBorder="1" applyAlignment="1">
      <alignment horizontal="left" vertical="top" wrapText="1"/>
    </xf>
    <xf numFmtId="0" fontId="0" fillId="0" borderId="0" xfId="0" applyBorder="1" applyAlignment="1">
      <alignment horizontal="center"/>
    </xf>
    <xf numFmtId="0" fontId="126" fillId="6" borderId="29" xfId="0" applyFont="1" applyFill="1" applyBorder="1" applyAlignment="1">
      <alignment horizontal="left" vertical="center"/>
    </xf>
    <xf numFmtId="0" fontId="126" fillId="6" borderId="0" xfId="0" applyFont="1" applyFill="1" applyBorder="1" applyAlignment="1">
      <alignment horizontal="left" vertical="center"/>
    </xf>
    <xf numFmtId="0" fontId="129" fillId="6" borderId="32" xfId="0" applyFont="1" applyFill="1" applyBorder="1" applyAlignment="1">
      <alignment horizontal="right" vertical="center"/>
    </xf>
    <xf numFmtId="0" fontId="129" fillId="6" borderId="25" xfId="0" applyFont="1" applyFill="1" applyBorder="1" applyAlignment="1">
      <alignment horizontal="right" vertical="center"/>
    </xf>
    <xf numFmtId="167" fontId="100" fillId="6" borderId="25" xfId="0" applyNumberFormat="1" applyFont="1" applyFill="1" applyBorder="1" applyAlignment="1">
      <alignment horizontal="center" vertical="center"/>
    </xf>
    <xf numFmtId="167" fontId="100" fillId="6" borderId="41" xfId="0" applyNumberFormat="1" applyFont="1" applyFill="1" applyBorder="1" applyAlignment="1">
      <alignment horizontal="center" vertical="center"/>
    </xf>
    <xf numFmtId="0" fontId="100" fillId="19" borderId="34" xfId="0" applyFont="1" applyFill="1" applyBorder="1" applyAlignment="1">
      <alignment horizontal="right" vertical="center"/>
    </xf>
    <xf numFmtId="0" fontId="100" fillId="19" borderId="43" xfId="0" applyFont="1" applyFill="1" applyBorder="1" applyAlignment="1">
      <alignment horizontal="right" vertical="center"/>
    </xf>
    <xf numFmtId="0" fontId="100" fillId="6" borderId="16" xfId="0" applyFont="1" applyFill="1" applyBorder="1" applyAlignment="1">
      <alignment horizontal="center" vertical="center"/>
    </xf>
    <xf numFmtId="0" fontId="100" fillId="6" borderId="29" xfId="0" applyFont="1" applyFill="1" applyBorder="1" applyAlignment="1">
      <alignment horizontal="center" vertical="center"/>
    </xf>
    <xf numFmtId="0" fontId="53" fillId="19" borderId="16" xfId="0" applyFont="1" applyFill="1" applyBorder="1" applyAlignment="1">
      <alignment horizontal="right" vertical="center"/>
    </xf>
    <xf numFmtId="0" fontId="53" fillId="19" borderId="12" xfId="0" applyFont="1" applyFill="1" applyBorder="1" applyAlignment="1">
      <alignment horizontal="right" vertical="center"/>
    </xf>
    <xf numFmtId="0" fontId="53" fillId="19" borderId="18" xfId="0" applyFont="1" applyFill="1" applyBorder="1" applyAlignment="1">
      <alignment horizontal="right" vertical="center"/>
    </xf>
    <xf numFmtId="0" fontId="53" fillId="19" borderId="19" xfId="0" applyFont="1" applyFill="1" applyBorder="1" applyAlignment="1">
      <alignment horizontal="right" vertical="center"/>
    </xf>
    <xf numFmtId="167" fontId="107" fillId="0" borderId="12" xfId="0" applyNumberFormat="1" applyFont="1" applyFill="1" applyBorder="1" applyAlignment="1">
      <alignment horizontal="center" vertical="center"/>
    </xf>
    <xf numFmtId="167" fontId="107" fillId="0" borderId="17" xfId="0" applyNumberFormat="1" applyFont="1" applyFill="1" applyBorder="1" applyAlignment="1">
      <alignment horizontal="center" vertical="center"/>
    </xf>
    <xf numFmtId="167" fontId="107" fillId="0" borderId="19" xfId="0" applyNumberFormat="1" applyFont="1" applyFill="1" applyBorder="1" applyAlignment="1">
      <alignment horizontal="center" vertical="center"/>
    </xf>
    <xf numFmtId="167" fontId="107" fillId="0" borderId="20" xfId="0" applyNumberFormat="1" applyFont="1" applyFill="1" applyBorder="1" applyAlignment="1">
      <alignment horizontal="center" vertical="center"/>
    </xf>
    <xf numFmtId="0" fontId="53" fillId="3" borderId="3" xfId="0" quotePrefix="1" applyFont="1" applyFill="1" applyBorder="1" applyAlignment="1">
      <alignment horizontal="right" vertical="center"/>
    </xf>
    <xf numFmtId="0" fontId="53" fillId="3" borderId="13" xfId="0" quotePrefix="1" applyFont="1" applyFill="1" applyBorder="1" applyAlignment="1">
      <alignment horizontal="right" vertical="center"/>
    </xf>
    <xf numFmtId="167" fontId="107" fillId="0" borderId="13" xfId="0" applyNumberFormat="1" applyFont="1" applyFill="1" applyBorder="1" applyAlignment="1">
      <alignment horizontal="center" vertical="center"/>
    </xf>
    <xf numFmtId="167" fontId="107" fillId="0" borderId="4" xfId="0" applyNumberFormat="1" applyFont="1" applyFill="1" applyBorder="1" applyAlignment="1">
      <alignment horizontal="center" vertical="center"/>
    </xf>
    <xf numFmtId="0" fontId="109" fillId="29" borderId="16" xfId="0" applyFont="1" applyFill="1" applyBorder="1" applyAlignment="1">
      <alignment horizontal="right" vertical="center"/>
    </xf>
    <xf numFmtId="0" fontId="109" fillId="29" borderId="12" xfId="0" applyFont="1" applyFill="1" applyBorder="1" applyAlignment="1">
      <alignment horizontal="right" vertical="center"/>
    </xf>
    <xf numFmtId="0" fontId="109" fillId="29" borderId="18" xfId="0" applyFont="1" applyFill="1" applyBorder="1" applyAlignment="1">
      <alignment horizontal="right" vertical="center"/>
    </xf>
    <xf numFmtId="0" fontId="109" fillId="29" borderId="19" xfId="0" applyFont="1" applyFill="1" applyBorder="1" applyAlignment="1">
      <alignment horizontal="right" vertical="center"/>
    </xf>
    <xf numFmtId="167" fontId="53" fillId="29" borderId="12" xfId="0" applyNumberFormat="1" applyFont="1" applyFill="1" applyBorder="1" applyAlignment="1">
      <alignment horizontal="center" vertical="center"/>
    </xf>
    <xf numFmtId="167" fontId="53" fillId="29" borderId="17" xfId="0" applyNumberFormat="1" applyFont="1" applyFill="1" applyBorder="1" applyAlignment="1">
      <alignment horizontal="center" vertical="center"/>
    </xf>
    <xf numFmtId="167" fontId="53" fillId="29" borderId="19" xfId="0" applyNumberFormat="1" applyFont="1" applyFill="1" applyBorder="1" applyAlignment="1">
      <alignment horizontal="center" vertical="center"/>
    </xf>
    <xf numFmtId="167" fontId="53" fillId="29" borderId="20" xfId="0" applyNumberFormat="1" applyFont="1" applyFill="1" applyBorder="1" applyAlignment="1">
      <alignment horizontal="center" vertical="center"/>
    </xf>
    <xf numFmtId="0" fontId="109" fillId="4" borderId="3" xfId="0" quotePrefix="1" applyFont="1" applyFill="1" applyBorder="1" applyAlignment="1">
      <alignment horizontal="right" vertical="center"/>
    </xf>
    <xf numFmtId="0" fontId="109" fillId="4" borderId="13" xfId="0" quotePrefix="1" applyFont="1" applyFill="1" applyBorder="1" applyAlignment="1">
      <alignment horizontal="right" vertical="center"/>
    </xf>
    <xf numFmtId="0" fontId="259" fillId="0" borderId="13" xfId="0" applyFont="1" applyBorder="1" applyAlignment="1">
      <alignment horizontal="center" vertical="center"/>
    </xf>
    <xf numFmtId="0" fontId="259" fillId="0" borderId="4" xfId="0" applyFont="1" applyBorder="1" applyAlignment="1">
      <alignment horizontal="center" vertical="center"/>
    </xf>
    <xf numFmtId="0" fontId="249" fillId="6" borderId="12" xfId="0" applyFont="1" applyFill="1" applyBorder="1" applyAlignment="1">
      <alignment horizontal="left" vertical="center"/>
    </xf>
    <xf numFmtId="0" fontId="249" fillId="6" borderId="17" xfId="0" applyFont="1" applyFill="1" applyBorder="1" applyAlignment="1">
      <alignment horizontal="left" vertical="center"/>
    </xf>
    <xf numFmtId="0" fontId="249" fillId="6" borderId="0" xfId="0" applyFont="1" applyFill="1" applyBorder="1" applyAlignment="1">
      <alignment horizontal="left" vertical="center"/>
    </xf>
    <xf numFmtId="0" fontId="249" fillId="6" borderId="28" xfId="0" applyFont="1" applyFill="1" applyBorder="1" applyAlignment="1">
      <alignment horizontal="left" vertical="center"/>
    </xf>
    <xf numFmtId="0" fontId="249" fillId="6" borderId="19" xfId="0" applyFont="1" applyFill="1" applyBorder="1" applyAlignment="1">
      <alignment horizontal="left" vertical="center"/>
    </xf>
    <xf numFmtId="0" fontId="249" fillId="6" borderId="20" xfId="0" applyFont="1" applyFill="1" applyBorder="1" applyAlignment="1">
      <alignment horizontal="left" vertical="center"/>
    </xf>
    <xf numFmtId="0" fontId="48" fillId="46" borderId="3" xfId="0" applyFont="1" applyFill="1" applyBorder="1" applyAlignment="1" applyProtection="1">
      <alignment horizontal="left" vertical="center" wrapText="1"/>
      <protection locked="0"/>
    </xf>
    <xf numFmtId="0" fontId="48" fillId="46" borderId="13" xfId="0" applyFont="1" applyFill="1" applyBorder="1" applyAlignment="1" applyProtection="1">
      <alignment horizontal="left" vertical="center" wrapText="1"/>
      <protection locked="0"/>
    </xf>
    <xf numFmtId="0" fontId="48" fillId="46" borderId="4" xfId="0" applyFont="1" applyFill="1" applyBorder="1" applyAlignment="1" applyProtection="1">
      <alignment horizontal="left" vertical="center" wrapText="1"/>
      <protection locked="0"/>
    </xf>
    <xf numFmtId="0" fontId="285" fillId="8" borderId="16" xfId="0" applyFont="1" applyFill="1" applyBorder="1" applyAlignment="1" applyProtection="1">
      <alignment horizontal="right" vertical="center"/>
      <protection locked="0"/>
    </xf>
    <xf numFmtId="0" fontId="285" fillId="8" borderId="12" xfId="0" applyFont="1" applyFill="1" applyBorder="1" applyAlignment="1" applyProtection="1">
      <alignment horizontal="right" vertical="center"/>
      <protection locked="0"/>
    </xf>
    <xf numFmtId="0" fontId="285" fillId="8" borderId="17" xfId="0" applyFont="1" applyFill="1" applyBorder="1" applyAlignment="1" applyProtection="1">
      <alignment horizontal="right" vertical="center"/>
      <protection locked="0"/>
    </xf>
    <xf numFmtId="0" fontId="285" fillId="8" borderId="18" xfId="0" applyFont="1" applyFill="1" applyBorder="1" applyAlignment="1" applyProtection="1">
      <alignment horizontal="right" vertical="center"/>
      <protection locked="0"/>
    </xf>
    <xf numFmtId="0" fontId="285" fillId="8" borderId="19" xfId="0" applyFont="1" applyFill="1" applyBorder="1" applyAlignment="1" applyProtection="1">
      <alignment horizontal="right" vertical="center"/>
      <protection locked="0"/>
    </xf>
    <xf numFmtId="0" fontId="285" fillId="8" borderId="20" xfId="0" applyFont="1" applyFill="1" applyBorder="1" applyAlignment="1" applyProtection="1">
      <alignment horizontal="right" vertical="center"/>
      <protection locked="0"/>
    </xf>
    <xf numFmtId="0" fontId="261" fillId="0" borderId="16" xfId="0" applyFont="1" applyFill="1" applyBorder="1" applyAlignment="1" applyProtection="1">
      <alignment horizontal="center" vertical="center"/>
      <protection locked="0"/>
    </xf>
    <xf numFmtId="0" fontId="261" fillId="0" borderId="17" xfId="0" applyFont="1" applyFill="1" applyBorder="1" applyAlignment="1" applyProtection="1">
      <alignment horizontal="center" vertical="center"/>
      <protection locked="0"/>
    </xf>
    <xf numFmtId="0" fontId="265" fillId="0" borderId="17" xfId="0" applyFont="1" applyFill="1" applyBorder="1" applyAlignment="1">
      <alignment horizontal="center" vertical="center"/>
    </xf>
    <xf numFmtId="0" fontId="265" fillId="0" borderId="20" xfId="0" applyFont="1" applyFill="1" applyBorder="1" applyAlignment="1">
      <alignment horizontal="center" vertical="center"/>
    </xf>
    <xf numFmtId="0" fontId="266" fillId="0" borderId="18" xfId="0" applyFont="1" applyFill="1" applyBorder="1" applyAlignment="1" applyProtection="1">
      <alignment horizontal="center" vertical="center"/>
      <protection locked="0"/>
    </xf>
    <xf numFmtId="0" fontId="266" fillId="0" borderId="20" xfId="0" applyFont="1" applyFill="1" applyBorder="1" applyAlignment="1" applyProtection="1">
      <alignment horizontal="center" vertical="center"/>
      <protection locked="0"/>
    </xf>
    <xf numFmtId="0" fontId="214" fillId="0" borderId="16" xfId="0" applyFont="1" applyFill="1" applyBorder="1" applyAlignment="1" applyProtection="1">
      <alignment horizontal="left" vertical="top" wrapText="1"/>
      <protection locked="0"/>
    </xf>
    <xf numFmtId="0" fontId="214" fillId="0" borderId="12" xfId="0" applyFont="1" applyFill="1" applyBorder="1" applyAlignment="1" applyProtection="1">
      <alignment horizontal="left" vertical="top" wrapText="1"/>
      <protection locked="0"/>
    </xf>
    <xf numFmtId="0" fontId="214" fillId="0" borderId="18" xfId="0" applyFont="1" applyFill="1" applyBorder="1" applyAlignment="1" applyProtection="1">
      <alignment horizontal="left" vertical="top" wrapText="1"/>
      <protection locked="0"/>
    </xf>
    <xf numFmtId="0" fontId="214" fillId="0" borderId="19" xfId="0" applyFont="1" applyFill="1" applyBorder="1" applyAlignment="1" applyProtection="1">
      <alignment horizontal="left" vertical="top" wrapText="1"/>
      <protection locked="0"/>
    </xf>
    <xf numFmtId="0" fontId="213" fillId="0" borderId="0" xfId="0" applyFont="1" applyFill="1" applyBorder="1" applyAlignment="1">
      <alignment horizontal="right" vertical="center"/>
    </xf>
    <xf numFmtId="0" fontId="222" fillId="2" borderId="3" xfId="0" applyFont="1" applyFill="1" applyBorder="1" applyAlignment="1">
      <alignment horizontal="right" vertical="center"/>
    </xf>
    <xf numFmtId="0" fontId="222" fillId="2" borderId="13" xfId="0" applyFont="1" applyFill="1" applyBorder="1" applyAlignment="1">
      <alignment horizontal="right" vertical="center"/>
    </xf>
    <xf numFmtId="10" fontId="164" fillId="33" borderId="25" xfId="2" applyNumberFormat="1" applyFont="1" applyFill="1" applyBorder="1" applyAlignment="1">
      <alignment horizontal="center" vertical="center" shrinkToFit="1"/>
    </xf>
    <xf numFmtId="0" fontId="60" fillId="6" borderId="18" xfId="0" applyFont="1" applyFill="1" applyBorder="1" applyAlignment="1" applyProtection="1">
      <alignment horizontal="right" vertical="center" wrapText="1"/>
      <protection locked="0"/>
    </xf>
    <xf numFmtId="0" fontId="60" fillId="6" borderId="19" xfId="0" applyFont="1" applyFill="1" applyBorder="1" applyAlignment="1" applyProtection="1">
      <alignment horizontal="right" vertical="center" wrapText="1"/>
      <protection locked="0"/>
    </xf>
    <xf numFmtId="10" fontId="225" fillId="30" borderId="0" xfId="2" applyNumberFormat="1" applyFont="1" applyFill="1" applyBorder="1" applyAlignment="1">
      <alignment horizontal="center" vertical="center" shrinkToFit="1"/>
    </xf>
    <xf numFmtId="0" fontId="285" fillId="8" borderId="29" xfId="0" applyFont="1" applyFill="1" applyBorder="1" applyAlignment="1" applyProtection="1">
      <alignment horizontal="right" vertical="center"/>
      <protection locked="0"/>
    </xf>
    <xf numFmtId="0" fontId="285" fillId="8" borderId="0" xfId="0" applyFont="1" applyFill="1" applyBorder="1" applyAlignment="1" applyProtection="1">
      <alignment horizontal="right" vertical="center"/>
      <protection locked="0"/>
    </xf>
    <xf numFmtId="0" fontId="214" fillId="0" borderId="12" xfId="0" applyFont="1" applyFill="1" applyBorder="1" applyAlignment="1" applyProtection="1">
      <alignment horizontal="justify" vertical="center" wrapText="1"/>
      <protection locked="0"/>
    </xf>
    <xf numFmtId="0" fontId="214" fillId="0" borderId="0" xfId="0" applyFont="1" applyFill="1" applyBorder="1" applyAlignment="1" applyProtection="1">
      <alignment horizontal="justify" vertical="center" wrapText="1"/>
      <protection locked="0"/>
    </xf>
    <xf numFmtId="0" fontId="214" fillId="0" borderId="19" xfId="0" applyFont="1" applyFill="1" applyBorder="1" applyAlignment="1" applyProtection="1">
      <alignment horizontal="justify" vertical="center" wrapText="1"/>
      <protection locked="0"/>
    </xf>
    <xf numFmtId="0" fontId="215" fillId="0" borderId="17" xfId="0" applyFont="1" applyFill="1" applyBorder="1" applyAlignment="1">
      <alignment horizontal="center" vertical="center"/>
    </xf>
    <xf numFmtId="0" fontId="215" fillId="0" borderId="28" xfId="0" applyFont="1" applyFill="1" applyBorder="1" applyAlignment="1">
      <alignment horizontal="center" vertical="center"/>
    </xf>
    <xf numFmtId="0" fontId="215" fillId="0" borderId="20" xfId="0" applyFont="1" applyFill="1" applyBorder="1" applyAlignment="1">
      <alignment horizontal="center" vertical="center"/>
    </xf>
    <xf numFmtId="0" fontId="60" fillId="6" borderId="16" xfId="0" applyFont="1" applyFill="1" applyBorder="1" applyAlignment="1" applyProtection="1">
      <alignment horizontal="right" vertical="center" wrapText="1"/>
      <protection locked="0"/>
    </xf>
    <xf numFmtId="0" fontId="60" fillId="6" borderId="12" xfId="0" applyFont="1" applyFill="1" applyBorder="1" applyAlignment="1" applyProtection="1">
      <alignment horizontal="right" vertical="center" wrapText="1"/>
      <protection locked="0"/>
    </xf>
    <xf numFmtId="0" fontId="60" fillId="6" borderId="29" xfId="0" applyFont="1" applyFill="1" applyBorder="1" applyAlignment="1" applyProtection="1">
      <alignment horizontal="right" vertical="center" wrapText="1"/>
      <protection locked="0"/>
    </xf>
    <xf numFmtId="0" fontId="60" fillId="6" borderId="0" xfId="0" applyFont="1" applyFill="1" applyBorder="1" applyAlignment="1" applyProtection="1">
      <alignment horizontal="right" vertical="center" wrapText="1"/>
      <protection locked="0"/>
    </xf>
    <xf numFmtId="9" fontId="218" fillId="20" borderId="0" xfId="2" applyNumberFormat="1" applyFont="1" applyFill="1" applyBorder="1" applyAlignment="1">
      <alignment horizontal="center" vertical="center" shrinkToFit="1"/>
    </xf>
    <xf numFmtId="9" fontId="218" fillId="20" borderId="0" xfId="2" applyFont="1" applyFill="1" applyBorder="1" applyAlignment="1">
      <alignment horizontal="center" vertical="center" shrinkToFit="1"/>
    </xf>
    <xf numFmtId="44" fontId="218" fillId="20" borderId="0" xfId="1" applyFont="1" applyFill="1" applyBorder="1" applyAlignment="1">
      <alignment horizontal="center" vertical="center" shrinkToFit="1"/>
    </xf>
    <xf numFmtId="44" fontId="217" fillId="30" borderId="0" xfId="1" applyFont="1" applyFill="1" applyBorder="1" applyAlignment="1">
      <alignment horizontal="center" vertical="center" shrinkToFit="1"/>
    </xf>
    <xf numFmtId="8" fontId="169" fillId="20" borderId="0" xfId="0" applyNumberFormat="1" applyFont="1" applyFill="1" applyBorder="1" applyAlignment="1">
      <alignment horizontal="center" vertical="center" shrinkToFit="1"/>
    </xf>
    <xf numFmtId="10" fontId="42" fillId="19" borderId="0" xfId="2" applyNumberFormat="1" applyFont="1" applyFill="1" applyBorder="1" applyAlignment="1">
      <alignment horizontal="center" vertical="center"/>
    </xf>
    <xf numFmtId="0" fontId="169" fillId="2" borderId="3" xfId="0" applyFont="1" applyFill="1" applyBorder="1" applyAlignment="1">
      <alignment horizontal="right" vertical="center"/>
    </xf>
    <xf numFmtId="0" fontId="169" fillId="2" borderId="13" xfId="0" applyFont="1" applyFill="1" applyBorder="1" applyAlignment="1">
      <alignment horizontal="right" vertical="center"/>
    </xf>
    <xf numFmtId="0" fontId="62" fillId="11" borderId="17" xfId="0" applyFont="1" applyFill="1" applyBorder="1" applyAlignment="1">
      <alignment horizontal="center" vertical="center" wrapText="1"/>
    </xf>
    <xf numFmtId="0" fontId="62" fillId="11" borderId="20" xfId="0" applyFont="1" applyFill="1" applyBorder="1" applyAlignment="1">
      <alignment horizontal="center" vertical="center" wrapText="1"/>
    </xf>
    <xf numFmtId="0" fontId="221" fillId="30" borderId="0" xfId="0" applyFont="1" applyFill="1" applyBorder="1" applyAlignment="1">
      <alignment horizontal="justify" vertical="center" wrapText="1"/>
    </xf>
    <xf numFmtId="0" fontId="62" fillId="11" borderId="12" xfId="0" applyFont="1" applyFill="1" applyBorder="1" applyAlignment="1">
      <alignment horizontal="center" vertical="center" wrapText="1"/>
    </xf>
    <xf numFmtId="0" fontId="62" fillId="11" borderId="19" xfId="0" applyFont="1" applyFill="1" applyBorder="1" applyAlignment="1">
      <alignment horizontal="center" vertical="center" wrapText="1"/>
    </xf>
    <xf numFmtId="166" fontId="217" fillId="30" borderId="0" xfId="0" applyNumberFormat="1" applyFont="1" applyFill="1" applyBorder="1" applyAlignment="1">
      <alignment horizontal="center" vertical="center" shrinkToFit="1"/>
    </xf>
    <xf numFmtId="0" fontId="82" fillId="20" borderId="0" xfId="0" applyFont="1" applyFill="1" applyBorder="1" applyAlignment="1">
      <alignment horizontal="justify" vertical="center" wrapText="1"/>
    </xf>
    <xf numFmtId="166" fontId="218" fillId="20" borderId="0" xfId="0" applyNumberFormat="1" applyFont="1" applyFill="1" applyBorder="1" applyAlignment="1">
      <alignment horizontal="center" vertical="center" shrinkToFit="1"/>
    </xf>
    <xf numFmtId="44" fontId="219" fillId="30" borderId="0" xfId="1" applyFont="1" applyFill="1" applyBorder="1" applyAlignment="1">
      <alignment horizontal="center" vertical="center" shrinkToFit="1"/>
    </xf>
    <xf numFmtId="44" fontId="130" fillId="20" borderId="0" xfId="1" applyFont="1" applyFill="1" applyBorder="1" applyAlignment="1">
      <alignment horizontal="center" vertical="center" shrinkToFit="1"/>
    </xf>
    <xf numFmtId="9" fontId="217" fillId="30" borderId="0" xfId="2" applyFont="1" applyFill="1" applyBorder="1" applyAlignment="1">
      <alignment horizontal="center" vertical="center" shrinkToFit="1"/>
    </xf>
    <xf numFmtId="0" fontId="89" fillId="19" borderId="16" xfId="0" applyFont="1" applyFill="1" applyBorder="1" applyAlignment="1">
      <alignment horizontal="center" vertical="center" wrapText="1"/>
    </xf>
    <xf numFmtId="0" fontId="89" fillId="19" borderId="12" xfId="0" applyFont="1" applyFill="1" applyBorder="1" applyAlignment="1">
      <alignment horizontal="center" vertical="center" wrapText="1"/>
    </xf>
    <xf numFmtId="0" fontId="89" fillId="19" borderId="18" xfId="0" applyFont="1" applyFill="1" applyBorder="1" applyAlignment="1">
      <alignment horizontal="center" vertical="center" wrapText="1"/>
    </xf>
    <xf numFmtId="0" fontId="89" fillId="19" borderId="19" xfId="0" applyFont="1" applyFill="1" applyBorder="1" applyAlignment="1">
      <alignment horizontal="center" vertical="center" wrapText="1"/>
    </xf>
    <xf numFmtId="0" fontId="32" fillId="6" borderId="15" xfId="0" applyFont="1" applyFill="1" applyBorder="1" applyAlignment="1" applyProtection="1">
      <alignment horizontal="center" vertical="center"/>
      <protection locked="0"/>
    </xf>
    <xf numFmtId="0" fontId="32" fillId="6" borderId="6" xfId="0" applyFont="1" applyFill="1" applyBorder="1" applyAlignment="1" applyProtection="1">
      <alignment horizontal="center" vertical="center"/>
      <protection locked="0"/>
    </xf>
    <xf numFmtId="0" fontId="60" fillId="6" borderId="15" xfId="0" applyFont="1" applyFill="1" applyBorder="1" applyAlignment="1">
      <alignment horizontal="center" vertical="center" wrapText="1"/>
    </xf>
    <xf numFmtId="0" fontId="60" fillId="6" borderId="2" xfId="0" applyFont="1" applyFill="1" applyBorder="1" applyAlignment="1">
      <alignment horizontal="center" vertical="center" wrapText="1"/>
    </xf>
    <xf numFmtId="0" fontId="77" fillId="6" borderId="15" xfId="0" applyFont="1" applyFill="1" applyBorder="1" applyAlignment="1">
      <alignment horizontal="center" vertical="center" wrapText="1"/>
    </xf>
    <xf numFmtId="0" fontId="77" fillId="6" borderId="2" xfId="0" applyFont="1" applyFill="1" applyBorder="1" applyAlignment="1">
      <alignment horizontal="center" vertical="center" wrapText="1"/>
    </xf>
    <xf numFmtId="0" fontId="60" fillId="6" borderId="5" xfId="0" applyFont="1" applyFill="1" applyBorder="1" applyAlignment="1">
      <alignment horizontal="center" vertical="center" wrapText="1"/>
    </xf>
    <xf numFmtId="0" fontId="60" fillId="6" borderId="75" xfId="0" applyFont="1" applyFill="1" applyBorder="1" applyAlignment="1">
      <alignment horizontal="center" vertical="center" wrapText="1"/>
    </xf>
    <xf numFmtId="0" fontId="62" fillId="2" borderId="0" xfId="0" applyFont="1" applyFill="1" applyBorder="1" applyAlignment="1">
      <alignment horizontal="right" vertical="center"/>
    </xf>
    <xf numFmtId="0" fontId="222" fillId="14" borderId="12" xfId="0" applyFont="1" applyFill="1" applyBorder="1" applyAlignment="1" applyProtection="1">
      <alignment horizontal="center" vertical="center"/>
      <protection locked="0"/>
    </xf>
    <xf numFmtId="0" fontId="222" fillId="14" borderId="17" xfId="0" applyFont="1" applyFill="1" applyBorder="1" applyAlignment="1" applyProtection="1">
      <alignment horizontal="center" vertical="center"/>
      <protection locked="0"/>
    </xf>
    <xf numFmtId="0" fontId="222" fillId="14" borderId="19" xfId="0" applyFont="1" applyFill="1" applyBorder="1" applyAlignment="1" applyProtection="1">
      <alignment horizontal="center" vertical="center"/>
      <protection locked="0"/>
    </xf>
    <xf numFmtId="0" fontId="222" fillId="14" borderId="20" xfId="0" applyFont="1" applyFill="1" applyBorder="1" applyAlignment="1" applyProtection="1">
      <alignment horizontal="center" vertical="center"/>
      <protection locked="0"/>
    </xf>
    <xf numFmtId="0" fontId="132" fillId="14" borderId="3" xfId="0" applyFont="1" applyFill="1" applyBorder="1" applyAlignment="1">
      <alignment horizontal="center" vertical="center" wrapText="1"/>
    </xf>
    <xf numFmtId="0" fontId="132" fillId="14" borderId="13" xfId="0" applyFont="1" applyFill="1" applyBorder="1" applyAlignment="1">
      <alignment horizontal="center" vertical="center" wrapText="1"/>
    </xf>
    <xf numFmtId="0" fontId="132" fillId="14" borderId="4" xfId="0" applyFont="1" applyFill="1" applyBorder="1" applyAlignment="1">
      <alignment horizontal="center" vertical="center" wrapText="1"/>
    </xf>
    <xf numFmtId="0" fontId="63" fillId="19" borderId="3" xfId="0" applyFont="1" applyFill="1" applyBorder="1" applyAlignment="1">
      <alignment horizontal="center" vertical="center" wrapText="1"/>
    </xf>
    <xf numFmtId="0" fontId="63" fillId="19" borderId="13" xfId="0" applyFont="1" applyFill="1" applyBorder="1" applyAlignment="1">
      <alignment horizontal="center" vertical="center" wrapText="1"/>
    </xf>
    <xf numFmtId="0" fontId="63" fillId="19" borderId="4" xfId="0" applyFont="1" applyFill="1" applyBorder="1" applyAlignment="1">
      <alignment horizontal="center" vertical="center" wrapText="1"/>
    </xf>
    <xf numFmtId="0" fontId="178" fillId="0" borderId="0" xfId="0" applyFont="1" applyFill="1" applyBorder="1" applyAlignment="1" applyProtection="1">
      <alignment horizontal="justify" vertical="center" wrapText="1"/>
      <protection locked="0"/>
    </xf>
    <xf numFmtId="0" fontId="10" fillId="2" borderId="0" xfId="0" applyFont="1" applyFill="1" applyAlignment="1" applyProtection="1">
      <alignment horizontal="center"/>
      <protection locked="0"/>
    </xf>
    <xf numFmtId="0" fontId="242" fillId="6" borderId="16" xfId="0" applyFont="1" applyFill="1" applyBorder="1" applyAlignment="1">
      <alignment horizontal="right" vertical="center"/>
    </xf>
    <xf numFmtId="0" fontId="242" fillId="6" borderId="12" xfId="0" applyFont="1" applyFill="1" applyBorder="1" applyAlignment="1">
      <alignment horizontal="right" vertical="center"/>
    </xf>
    <xf numFmtId="0" fontId="242" fillId="6" borderId="29" xfId="0" applyFont="1" applyFill="1" applyBorder="1" applyAlignment="1">
      <alignment horizontal="right" vertical="center"/>
    </xf>
    <xf numFmtId="0" fontId="242" fillId="6" borderId="0" xfId="0" applyFont="1" applyFill="1" applyBorder="1" applyAlignment="1">
      <alignment horizontal="right" vertical="center"/>
    </xf>
    <xf numFmtId="0" fontId="242" fillId="6" borderId="18" xfId="0" applyFont="1" applyFill="1" applyBorder="1" applyAlignment="1">
      <alignment horizontal="right" vertical="center"/>
    </xf>
    <xf numFmtId="0" fontId="242" fillId="6" borderId="19" xfId="0" applyFont="1" applyFill="1" applyBorder="1" applyAlignment="1">
      <alignment horizontal="right" vertical="center"/>
    </xf>
    <xf numFmtId="0" fontId="11" fillId="2" borderId="0" xfId="0" applyFont="1" applyFill="1" applyBorder="1" applyAlignment="1">
      <alignment horizontal="center"/>
    </xf>
    <xf numFmtId="0" fontId="41" fillId="3" borderId="3" xfId="0" applyFont="1" applyFill="1" applyBorder="1" applyAlignment="1">
      <alignment horizontal="center" vertical="center" wrapText="1"/>
    </xf>
    <xf numFmtId="0" fontId="41" fillId="3" borderId="13" xfId="0" applyFont="1" applyFill="1" applyBorder="1" applyAlignment="1">
      <alignment horizontal="center" vertical="center" wrapText="1"/>
    </xf>
    <xf numFmtId="0" fontId="41" fillId="3" borderId="4" xfId="0" applyFont="1" applyFill="1" applyBorder="1" applyAlignment="1">
      <alignment horizontal="center" vertical="center" wrapText="1"/>
    </xf>
    <xf numFmtId="0" fontId="80" fillId="14" borderId="3" xfId="0" applyFont="1" applyFill="1" applyBorder="1" applyAlignment="1" applyProtection="1">
      <alignment horizontal="center" vertical="center"/>
      <protection locked="0"/>
    </xf>
    <xf numFmtId="0" fontId="80" fillId="14" borderId="13" xfId="0" applyFont="1" applyFill="1" applyBorder="1" applyAlignment="1" applyProtection="1">
      <alignment horizontal="center" vertical="center"/>
      <protection locked="0"/>
    </xf>
    <xf numFmtId="0" fontId="80" fillId="14" borderId="4" xfId="0" applyFont="1" applyFill="1" applyBorder="1" applyAlignment="1" applyProtection="1">
      <alignment horizontal="center" vertical="center"/>
      <protection locked="0"/>
    </xf>
    <xf numFmtId="0" fontId="80" fillId="3" borderId="3" xfId="0" applyFont="1" applyFill="1" applyBorder="1" applyAlignment="1" applyProtection="1">
      <alignment horizontal="center" vertical="center"/>
      <protection locked="0"/>
    </xf>
    <xf numFmtId="0" fontId="80" fillId="3" borderId="13" xfId="0" applyFont="1" applyFill="1" applyBorder="1" applyAlignment="1" applyProtection="1">
      <alignment horizontal="center" vertical="center"/>
      <protection locked="0"/>
    </xf>
    <xf numFmtId="0" fontId="80" fillId="3" borderId="4" xfId="0" applyFont="1" applyFill="1" applyBorder="1" applyAlignment="1" applyProtection="1">
      <alignment horizontal="center" vertical="center"/>
      <protection locked="0"/>
    </xf>
    <xf numFmtId="0" fontId="80" fillId="19" borderId="3" xfId="0" applyFont="1" applyFill="1" applyBorder="1" applyAlignment="1" applyProtection="1">
      <alignment horizontal="center" vertical="center"/>
      <protection locked="0"/>
    </xf>
    <xf numFmtId="0" fontId="80" fillId="19" borderId="13" xfId="0" applyFont="1" applyFill="1" applyBorder="1" applyAlignment="1" applyProtection="1">
      <alignment horizontal="center" vertical="center"/>
      <protection locked="0"/>
    </xf>
    <xf numFmtId="0" fontId="80" fillId="19" borderId="4" xfId="0" applyFont="1" applyFill="1" applyBorder="1" applyAlignment="1" applyProtection="1">
      <alignment horizontal="center" vertical="center"/>
      <protection locked="0"/>
    </xf>
    <xf numFmtId="44" fontId="48" fillId="8" borderId="29" xfId="1" applyFont="1" applyFill="1" applyBorder="1" applyAlignment="1" applyProtection="1">
      <alignment horizontal="center" vertical="center" shrinkToFit="1"/>
      <protection locked="0"/>
    </xf>
    <xf numFmtId="44" fontId="48" fillId="8" borderId="0" xfId="1" applyFont="1" applyFill="1" applyBorder="1" applyAlignment="1" applyProtection="1">
      <alignment horizontal="center" vertical="center" shrinkToFit="1"/>
      <protection locked="0"/>
    </xf>
    <xf numFmtId="44" fontId="48" fillId="8" borderId="18" xfId="1" applyFont="1" applyFill="1" applyBorder="1" applyAlignment="1" applyProtection="1">
      <alignment horizontal="center" vertical="center" shrinkToFit="1"/>
      <protection locked="0"/>
    </xf>
    <xf numFmtId="44" fontId="48" fillId="8" borderId="19" xfId="1" applyFont="1" applyFill="1" applyBorder="1" applyAlignment="1" applyProtection="1">
      <alignment horizontal="center" vertical="center" shrinkToFit="1"/>
      <protection locked="0"/>
    </xf>
    <xf numFmtId="0" fontId="7" fillId="0" borderId="1" xfId="0" applyFont="1" applyBorder="1" applyAlignment="1">
      <alignment horizontal="justify" vertical="center" wrapText="1"/>
    </xf>
    <xf numFmtId="0" fontId="104" fillId="8" borderId="0" xfId="0" applyFont="1" applyFill="1" applyBorder="1" applyAlignment="1">
      <alignment horizontal="left" vertical="center"/>
    </xf>
    <xf numFmtId="0" fontId="104" fillId="8" borderId="38" xfId="0" applyFont="1" applyFill="1" applyBorder="1" applyAlignment="1">
      <alignment horizontal="left" vertical="center"/>
    </xf>
    <xf numFmtId="0" fontId="33" fillId="3" borderId="3" xfId="0" applyFont="1" applyFill="1" applyBorder="1" applyAlignment="1">
      <alignment horizontal="center" vertical="center"/>
    </xf>
    <xf numFmtId="0" fontId="33" fillId="3" borderId="13" xfId="0" applyFont="1" applyFill="1" applyBorder="1" applyAlignment="1">
      <alignment horizontal="center" vertical="center"/>
    </xf>
    <xf numFmtId="0" fontId="33" fillId="3" borderId="4" xfId="0" applyFont="1" applyFill="1" applyBorder="1" applyAlignment="1">
      <alignment horizontal="center" vertical="center"/>
    </xf>
    <xf numFmtId="0" fontId="104" fillId="8" borderId="12" xfId="0" applyFont="1" applyFill="1" applyBorder="1" applyAlignment="1">
      <alignment horizontal="left" vertical="center"/>
    </xf>
    <xf numFmtId="0" fontId="104" fillId="8" borderId="62" xfId="0" applyFont="1" applyFill="1" applyBorder="1" applyAlignment="1">
      <alignment horizontal="left" vertical="center"/>
    </xf>
    <xf numFmtId="0" fontId="20" fillId="14" borderId="3" xfId="0" applyFont="1" applyFill="1" applyBorder="1" applyAlignment="1">
      <alignment horizontal="center" vertical="center"/>
    </xf>
    <xf numFmtId="0" fontId="20" fillId="14" borderId="13" xfId="0" applyFont="1" applyFill="1" applyBorder="1" applyAlignment="1">
      <alignment horizontal="center" vertical="center"/>
    </xf>
    <xf numFmtId="0" fontId="20" fillId="14" borderId="4" xfId="0" applyFont="1" applyFill="1" applyBorder="1" applyAlignment="1">
      <alignment horizontal="center" vertical="center"/>
    </xf>
    <xf numFmtId="0" fontId="178" fillId="2" borderId="13" xfId="0" applyFont="1" applyFill="1" applyBorder="1" applyAlignment="1" applyProtection="1">
      <alignment horizontal="justify" vertical="center" wrapText="1"/>
      <protection locked="0"/>
    </xf>
    <xf numFmtId="0" fontId="213" fillId="2" borderId="0" xfId="0" applyFont="1" applyFill="1" applyBorder="1" applyAlignment="1">
      <alignment horizontal="right" vertical="center"/>
    </xf>
    <xf numFmtId="0" fontId="263" fillId="2" borderId="3" xfId="0" applyFont="1" applyFill="1" applyBorder="1" applyAlignment="1" applyProtection="1">
      <alignment horizontal="justify" vertical="center" wrapText="1"/>
      <protection locked="0"/>
    </xf>
    <xf numFmtId="0" fontId="263" fillId="2" borderId="13" xfId="0" applyFont="1" applyFill="1" applyBorder="1" applyAlignment="1" applyProtection="1">
      <alignment horizontal="justify" vertical="center" wrapText="1"/>
      <protection locked="0"/>
    </xf>
    <xf numFmtId="0" fontId="105" fillId="20" borderId="13" xfId="0" applyFont="1" applyFill="1" applyBorder="1" applyAlignment="1">
      <alignment horizontal="center" vertical="center"/>
    </xf>
    <xf numFmtId="0" fontId="105" fillId="6" borderId="13" xfId="0" applyFont="1" applyFill="1" applyBorder="1" applyAlignment="1">
      <alignment horizontal="center" vertical="center"/>
    </xf>
    <xf numFmtId="0" fontId="10" fillId="2" borderId="0" xfId="0" applyFont="1" applyFill="1" applyBorder="1" applyAlignment="1" applyProtection="1">
      <alignment horizontal="center"/>
      <protection locked="0"/>
    </xf>
    <xf numFmtId="0" fontId="178" fillId="2" borderId="3" xfId="0" applyFont="1" applyFill="1" applyBorder="1" applyAlignment="1" applyProtection="1">
      <alignment horizontal="justify" vertical="center" wrapText="1"/>
      <protection locked="0"/>
    </xf>
    <xf numFmtId="0" fontId="36" fillId="19" borderId="3" xfId="0" applyFont="1" applyFill="1" applyBorder="1" applyAlignment="1">
      <alignment horizontal="center" vertical="center"/>
    </xf>
    <xf numFmtId="0" fontId="36" fillId="19" borderId="13" xfId="0" applyFont="1" applyFill="1" applyBorder="1" applyAlignment="1">
      <alignment horizontal="center" vertical="center"/>
    </xf>
    <xf numFmtId="0" fontId="36" fillId="19" borderId="4" xfId="0" applyFont="1" applyFill="1" applyBorder="1" applyAlignment="1">
      <alignment horizontal="center" vertical="center"/>
    </xf>
    <xf numFmtId="0" fontId="169" fillId="0" borderId="25" xfId="0" applyFont="1" applyFill="1" applyBorder="1" applyAlignment="1" applyProtection="1">
      <alignment horizontal="justify" vertical="center" wrapText="1"/>
      <protection locked="0"/>
    </xf>
    <xf numFmtId="0" fontId="270" fillId="6" borderId="12" xfId="0" applyFont="1" applyFill="1" applyBorder="1" applyAlignment="1" applyProtection="1">
      <alignment horizontal="center" vertical="center"/>
      <protection locked="0"/>
    </xf>
    <xf numFmtId="0" fontId="270" fillId="6" borderId="17" xfId="0" applyFont="1" applyFill="1" applyBorder="1" applyAlignment="1" applyProtection="1">
      <alignment horizontal="center" vertical="center"/>
      <protection locked="0"/>
    </xf>
    <xf numFmtId="0" fontId="270" fillId="6" borderId="0" xfId="0" applyFont="1" applyFill="1" applyBorder="1" applyAlignment="1" applyProtection="1">
      <alignment horizontal="center" vertical="center"/>
      <protection locked="0"/>
    </xf>
    <xf numFmtId="0" fontId="270" fillId="6" borderId="28" xfId="0" applyFont="1" applyFill="1" applyBorder="1" applyAlignment="1" applyProtection="1">
      <alignment horizontal="center" vertical="center"/>
      <protection locked="0"/>
    </xf>
    <xf numFmtId="0" fontId="270" fillId="6" borderId="19" xfId="0" applyFont="1" applyFill="1" applyBorder="1" applyAlignment="1" applyProtection="1">
      <alignment horizontal="center" vertical="center"/>
      <protection locked="0"/>
    </xf>
    <xf numFmtId="0" fontId="270" fillId="6" borderId="20" xfId="0" applyFont="1" applyFill="1" applyBorder="1" applyAlignment="1" applyProtection="1">
      <alignment horizontal="center" vertical="center"/>
      <protection locked="0"/>
    </xf>
    <xf numFmtId="173" fontId="169" fillId="0" borderId="43" xfId="0" applyNumberFormat="1" applyFont="1" applyFill="1" applyBorder="1" applyAlignment="1">
      <alignment horizontal="justify" vertical="center" wrapText="1" shrinkToFit="1"/>
    </xf>
    <xf numFmtId="173" fontId="169" fillId="0" borderId="42" xfId="0" applyNumberFormat="1" applyFont="1" applyFill="1" applyBorder="1" applyAlignment="1">
      <alignment horizontal="justify" vertical="center" wrapText="1" shrinkToFit="1"/>
    </xf>
    <xf numFmtId="0" fontId="169" fillId="0" borderId="43" xfId="0" applyFont="1" applyFill="1" applyBorder="1" applyAlignment="1" applyProtection="1">
      <alignment horizontal="justify" vertical="center" wrapText="1"/>
      <protection locked="0"/>
    </xf>
    <xf numFmtId="0" fontId="169" fillId="0" borderId="42" xfId="0" applyFont="1" applyFill="1" applyBorder="1" applyAlignment="1" applyProtection="1">
      <alignment horizontal="justify" vertical="center" wrapText="1"/>
      <protection locked="0"/>
    </xf>
    <xf numFmtId="173" fontId="169" fillId="0" borderId="25" xfId="0" applyNumberFormat="1" applyFont="1" applyFill="1" applyBorder="1" applyAlignment="1">
      <alignment horizontal="justify" vertical="center" wrapText="1" shrinkToFit="1"/>
    </xf>
    <xf numFmtId="172" fontId="225" fillId="30" borderId="0" xfId="1" applyNumberFormat="1" applyFont="1" applyFill="1" applyBorder="1" applyAlignment="1">
      <alignment horizontal="center" vertical="center" shrinkToFit="1"/>
    </xf>
    <xf numFmtId="172" fontId="226" fillId="20" borderId="0" xfId="1" applyNumberFormat="1" applyFont="1" applyFill="1" applyBorder="1" applyAlignment="1">
      <alignment horizontal="center" vertical="center" shrinkToFit="1"/>
    </xf>
    <xf numFmtId="8" fontId="222" fillId="20" borderId="0" xfId="0" applyNumberFormat="1" applyFont="1" applyFill="1" applyBorder="1" applyAlignment="1">
      <alignment horizontal="center" vertical="center" shrinkToFit="1"/>
    </xf>
    <xf numFmtId="0" fontId="228" fillId="19" borderId="29" xfId="0" applyFont="1" applyFill="1" applyBorder="1" applyAlignment="1">
      <alignment horizontal="center" vertical="center" wrapText="1"/>
    </xf>
    <xf numFmtId="0" fontId="228" fillId="19" borderId="0" xfId="0" applyFont="1" applyFill="1" applyBorder="1" applyAlignment="1">
      <alignment horizontal="center" vertical="center" wrapText="1"/>
    </xf>
    <xf numFmtId="0" fontId="228" fillId="19" borderId="18" xfId="0" applyFont="1" applyFill="1" applyBorder="1" applyAlignment="1">
      <alignment horizontal="center" vertical="center" wrapText="1"/>
    </xf>
    <xf numFmtId="0" fontId="228" fillId="19" borderId="19" xfId="0" applyFont="1" applyFill="1" applyBorder="1" applyAlignment="1">
      <alignment horizontal="center" vertical="center" wrapText="1"/>
    </xf>
    <xf numFmtId="166" fontId="226" fillId="20" borderId="0" xfId="0" applyNumberFormat="1" applyFont="1" applyFill="1" applyBorder="1" applyAlignment="1">
      <alignment horizontal="center" vertical="center" shrinkToFit="1"/>
    </xf>
    <xf numFmtId="9" fontId="226" fillId="20" borderId="0" xfId="2" applyNumberFormat="1" applyFont="1" applyFill="1" applyBorder="1" applyAlignment="1">
      <alignment horizontal="center" vertical="center" shrinkToFit="1"/>
    </xf>
    <xf numFmtId="9" fontId="226" fillId="20" borderId="0" xfId="2" applyFont="1" applyFill="1" applyBorder="1" applyAlignment="1">
      <alignment horizontal="center" vertical="center" shrinkToFit="1"/>
    </xf>
    <xf numFmtId="9" fontId="225" fillId="30" borderId="0" xfId="2" applyFont="1" applyFill="1" applyBorder="1" applyAlignment="1">
      <alignment horizontal="center" vertical="center" shrinkToFit="1"/>
    </xf>
    <xf numFmtId="10" fontId="164" fillId="33" borderId="0" xfId="2" applyNumberFormat="1" applyFont="1" applyFill="1" applyBorder="1" applyAlignment="1">
      <alignment horizontal="center" vertical="center" shrinkToFit="1"/>
    </xf>
    <xf numFmtId="166" fontId="225" fillId="30" borderId="0" xfId="0" applyNumberFormat="1" applyFont="1" applyFill="1" applyBorder="1" applyAlignment="1">
      <alignment horizontal="center" vertical="center" shrinkToFit="1"/>
    </xf>
    <xf numFmtId="0" fontId="31" fillId="6" borderId="3" xfId="0" applyFont="1" applyFill="1" applyBorder="1" applyAlignment="1" applyProtection="1">
      <alignment horizontal="right" vertical="center" wrapText="1"/>
      <protection locked="0"/>
    </xf>
    <xf numFmtId="0" fontId="31" fillId="6" borderId="13" xfId="0" applyFont="1" applyFill="1" applyBorder="1" applyAlignment="1" applyProtection="1">
      <alignment horizontal="right" vertical="center" wrapText="1"/>
      <protection locked="0"/>
    </xf>
    <xf numFmtId="1" fontId="106" fillId="6" borderId="13" xfId="1" applyNumberFormat="1" applyFont="1" applyFill="1" applyBorder="1" applyAlignment="1">
      <alignment horizontal="center" vertical="center"/>
    </xf>
    <xf numFmtId="1" fontId="106" fillId="6" borderId="4" xfId="1" applyNumberFormat="1" applyFont="1" applyFill="1" applyBorder="1" applyAlignment="1">
      <alignment horizontal="center" vertical="center"/>
    </xf>
    <xf numFmtId="44" fontId="106" fillId="6" borderId="13" xfId="1" applyFont="1" applyFill="1" applyBorder="1" applyAlignment="1">
      <alignment horizontal="center" vertical="center" shrinkToFit="1"/>
    </xf>
    <xf numFmtId="44" fontId="106" fillId="6" borderId="4" xfId="1" applyFont="1" applyFill="1" applyBorder="1" applyAlignment="1">
      <alignment horizontal="center" vertical="center" shrinkToFit="1"/>
    </xf>
    <xf numFmtId="0" fontId="235" fillId="6" borderId="12" xfId="0" applyFont="1" applyFill="1" applyBorder="1" applyAlignment="1">
      <alignment horizontal="left" vertical="center" wrapText="1"/>
    </xf>
    <xf numFmtId="0" fontId="235" fillId="6" borderId="17" xfId="0" applyFont="1" applyFill="1" applyBorder="1" applyAlignment="1">
      <alignment horizontal="left" vertical="center" wrapText="1"/>
    </xf>
    <xf numFmtId="0" fontId="235" fillId="6" borderId="0" xfId="0" applyFont="1" applyFill="1" applyBorder="1" applyAlignment="1">
      <alignment horizontal="left" vertical="center" wrapText="1"/>
    </xf>
    <xf numFmtId="0" fontId="235" fillId="6" borderId="28" xfId="0" applyFont="1" applyFill="1" applyBorder="1" applyAlignment="1">
      <alignment horizontal="left" vertical="center" wrapText="1"/>
    </xf>
    <xf numFmtId="0" fontId="235" fillId="6" borderId="19" xfId="0" applyFont="1" applyFill="1" applyBorder="1" applyAlignment="1">
      <alignment horizontal="left" vertical="center" wrapText="1"/>
    </xf>
    <xf numFmtId="0" fontId="235" fillId="6" borderId="20" xfId="0" applyFont="1" applyFill="1" applyBorder="1" applyAlignment="1">
      <alignment horizontal="left" vertical="center" wrapText="1"/>
    </xf>
    <xf numFmtId="0" fontId="287" fillId="6" borderId="16" xfId="0" applyFont="1" applyFill="1" applyBorder="1" applyAlignment="1">
      <alignment horizontal="right" vertical="center"/>
    </xf>
    <xf numFmtId="0" fontId="287" fillId="6" borderId="12" xfId="0" applyFont="1" applyFill="1" applyBorder="1" applyAlignment="1">
      <alignment horizontal="right" vertical="center"/>
    </xf>
    <xf numFmtId="0" fontId="287" fillId="6" borderId="29" xfId="0" applyFont="1" applyFill="1" applyBorder="1" applyAlignment="1">
      <alignment horizontal="right" vertical="center"/>
    </xf>
    <xf numFmtId="0" fontId="287" fillId="6" borderId="0" xfId="0" applyFont="1" applyFill="1" applyBorder="1" applyAlignment="1">
      <alignment horizontal="right" vertical="center"/>
    </xf>
    <xf numFmtId="0" fontId="287" fillId="6" borderId="18" xfId="0" applyFont="1" applyFill="1" applyBorder="1" applyAlignment="1">
      <alignment horizontal="right" vertical="center"/>
    </xf>
    <xf numFmtId="0" fontId="287" fillId="6" borderId="19" xfId="0" applyFont="1" applyFill="1" applyBorder="1" applyAlignment="1">
      <alignment horizontal="right" vertical="center"/>
    </xf>
    <xf numFmtId="0" fontId="174" fillId="6" borderId="3" xfId="0" applyFont="1" applyFill="1" applyBorder="1" applyAlignment="1" applyProtection="1">
      <alignment horizontal="right" vertical="center" wrapText="1"/>
      <protection locked="0"/>
    </xf>
    <xf numFmtId="0" fontId="174" fillId="6" borderId="13" xfId="0" applyFont="1" applyFill="1" applyBorder="1" applyAlignment="1" applyProtection="1">
      <alignment horizontal="right" vertical="center" wrapText="1"/>
      <protection locked="0"/>
    </xf>
    <xf numFmtId="0" fontId="264" fillId="8" borderId="16" xfId="0" applyFont="1" applyFill="1" applyBorder="1" applyAlignment="1" applyProtection="1">
      <alignment horizontal="right" vertical="center"/>
      <protection locked="0"/>
    </xf>
    <xf numFmtId="0" fontId="264" fillId="8" borderId="12" xfId="0" applyFont="1" applyFill="1" applyBorder="1" applyAlignment="1" applyProtection="1">
      <alignment horizontal="right" vertical="center"/>
      <protection locked="0"/>
    </xf>
    <xf numFmtId="0" fontId="264" fillId="8" borderId="17" xfId="0" applyFont="1" applyFill="1" applyBorder="1" applyAlignment="1" applyProtection="1">
      <alignment horizontal="right" vertical="center"/>
      <protection locked="0"/>
    </xf>
    <xf numFmtId="0" fontId="264" fillId="8" borderId="18" xfId="0" applyFont="1" applyFill="1" applyBorder="1" applyAlignment="1" applyProtection="1">
      <alignment horizontal="right" vertical="center"/>
      <protection locked="0"/>
    </xf>
    <xf numFmtId="0" fontId="264" fillId="8" borderId="19" xfId="0" applyFont="1" applyFill="1" applyBorder="1" applyAlignment="1" applyProtection="1">
      <alignment horizontal="right" vertical="center"/>
      <protection locked="0"/>
    </xf>
    <xf numFmtId="0" fontId="264" fillId="8" borderId="20" xfId="0" applyFont="1" applyFill="1" applyBorder="1" applyAlignment="1" applyProtection="1">
      <alignment horizontal="right" vertical="center"/>
      <protection locked="0"/>
    </xf>
    <xf numFmtId="0" fontId="268" fillId="8" borderId="16" xfId="0" applyFont="1" applyFill="1" applyBorder="1" applyAlignment="1" applyProtection="1">
      <alignment horizontal="right" vertical="center"/>
      <protection locked="0"/>
    </xf>
    <xf numFmtId="0" fontId="268" fillId="8" borderId="12" xfId="0" applyFont="1" applyFill="1" applyBorder="1" applyAlignment="1" applyProtection="1">
      <alignment horizontal="right" vertical="center"/>
      <protection locked="0"/>
    </xf>
    <xf numFmtId="0" fontId="268" fillId="8" borderId="29" xfId="0" applyFont="1" applyFill="1" applyBorder="1" applyAlignment="1" applyProtection="1">
      <alignment horizontal="right" vertical="center"/>
      <protection locked="0"/>
    </xf>
    <xf numFmtId="0" fontId="268" fillId="8" borderId="0" xfId="0" applyFont="1" applyFill="1" applyBorder="1" applyAlignment="1" applyProtection="1">
      <alignment horizontal="right" vertical="center"/>
      <protection locked="0"/>
    </xf>
    <xf numFmtId="0" fontId="268" fillId="8" borderId="18" xfId="0" applyFont="1" applyFill="1" applyBorder="1" applyAlignment="1" applyProtection="1">
      <alignment horizontal="right" vertical="center"/>
      <protection locked="0"/>
    </xf>
    <xf numFmtId="0" fontId="268" fillId="8" borderId="19" xfId="0" applyFont="1" applyFill="1" applyBorder="1" applyAlignment="1" applyProtection="1">
      <alignment horizontal="right" vertical="center"/>
      <protection locked="0"/>
    </xf>
    <xf numFmtId="0" fontId="227" fillId="11" borderId="0" xfId="0" applyFont="1" applyFill="1" applyBorder="1" applyAlignment="1">
      <alignment horizontal="center" vertical="center" wrapText="1"/>
    </xf>
    <xf numFmtId="0" fontId="227" fillId="11" borderId="19" xfId="0" applyFont="1" applyFill="1" applyBorder="1" applyAlignment="1">
      <alignment horizontal="center" vertical="center" wrapText="1"/>
    </xf>
    <xf numFmtId="0" fontId="6" fillId="6" borderId="16" xfId="0" applyFont="1" applyFill="1" applyBorder="1" applyAlignment="1">
      <alignment horizontal="center" vertical="center" wrapText="1"/>
    </xf>
    <xf numFmtId="0" fontId="6" fillId="6" borderId="12" xfId="0" applyFont="1" applyFill="1" applyBorder="1" applyAlignment="1">
      <alignment horizontal="center" vertical="center" wrapText="1"/>
    </xf>
    <xf numFmtId="0" fontId="6" fillId="6" borderId="29" xfId="0" applyFont="1" applyFill="1" applyBorder="1" applyAlignment="1">
      <alignment horizontal="center" vertical="center" wrapText="1"/>
    </xf>
    <xf numFmtId="0" fontId="6" fillId="6" borderId="0" xfId="0" applyFont="1" applyFill="1" applyBorder="1" applyAlignment="1">
      <alignment horizontal="center" vertical="center" wrapText="1"/>
    </xf>
    <xf numFmtId="0" fontId="97" fillId="8" borderId="12" xfId="0" applyFont="1" applyFill="1" applyBorder="1" applyAlignment="1">
      <alignment horizontal="left" vertical="center"/>
    </xf>
    <xf numFmtId="0" fontId="97" fillId="8" borderId="62" xfId="0" applyFont="1" applyFill="1" applyBorder="1" applyAlignment="1">
      <alignment horizontal="left" vertical="center"/>
    </xf>
    <xf numFmtId="0" fontId="24" fillId="6" borderId="13" xfId="0" applyFont="1" applyFill="1" applyBorder="1" applyAlignment="1">
      <alignment horizontal="center" vertical="center"/>
    </xf>
    <xf numFmtId="0" fontId="24" fillId="20" borderId="13" xfId="0" applyFont="1" applyFill="1" applyBorder="1" applyAlignment="1">
      <alignment horizontal="center" vertical="center"/>
    </xf>
    <xf numFmtId="0" fontId="223" fillId="2" borderId="0" xfId="0" applyFont="1" applyFill="1" applyBorder="1" applyAlignment="1">
      <alignment horizontal="right" vertical="center"/>
    </xf>
    <xf numFmtId="10" fontId="129" fillId="19" borderId="0" xfId="2" applyNumberFormat="1" applyFont="1" applyFill="1" applyBorder="1" applyAlignment="1">
      <alignment horizontal="center" vertical="center"/>
    </xf>
    <xf numFmtId="0" fontId="31" fillId="6" borderId="3" xfId="0" applyFont="1" applyFill="1" applyBorder="1" applyAlignment="1">
      <alignment horizontal="center" vertical="center"/>
    </xf>
    <xf numFmtId="0" fontId="31" fillId="6" borderId="13" xfId="0" applyFont="1" applyFill="1" applyBorder="1" applyAlignment="1">
      <alignment horizontal="center" vertical="center"/>
    </xf>
    <xf numFmtId="0" fontId="31" fillId="6" borderId="4" xfId="0" applyFont="1" applyFill="1" applyBorder="1" applyAlignment="1">
      <alignment horizontal="center" vertical="center"/>
    </xf>
    <xf numFmtId="0" fontId="19" fillId="6" borderId="9" xfId="0" applyFont="1" applyFill="1" applyBorder="1" applyAlignment="1" applyProtection="1">
      <alignment horizontal="center" vertical="center" wrapText="1"/>
      <protection locked="0"/>
    </xf>
    <xf numFmtId="0" fontId="19" fillId="6" borderId="26" xfId="0" applyFont="1" applyFill="1" applyBorder="1" applyAlignment="1" applyProtection="1">
      <alignment horizontal="center" vertical="center" wrapText="1"/>
      <protection locked="0"/>
    </xf>
    <xf numFmtId="0" fontId="271" fillId="46" borderId="3" xfId="0" applyFont="1" applyFill="1" applyBorder="1" applyAlignment="1" applyProtection="1">
      <alignment horizontal="left" vertical="center" wrapText="1"/>
      <protection locked="0"/>
    </xf>
    <xf numFmtId="0" fontId="271" fillId="46" borderId="13" xfId="0" applyFont="1" applyFill="1" applyBorder="1" applyAlignment="1" applyProtection="1">
      <alignment horizontal="left" vertical="center" wrapText="1"/>
      <protection locked="0"/>
    </xf>
    <xf numFmtId="0" fontId="271" fillId="46" borderId="4" xfId="0" applyFont="1" applyFill="1" applyBorder="1" applyAlignment="1" applyProtection="1">
      <alignment horizontal="left" vertical="center" wrapText="1"/>
      <protection locked="0"/>
    </xf>
    <xf numFmtId="0" fontId="223" fillId="2" borderId="3" xfId="0" applyFont="1" applyFill="1" applyBorder="1" applyAlignment="1">
      <alignment horizontal="right" vertical="center"/>
    </xf>
    <xf numFmtId="0" fontId="223" fillId="2" borderId="13" xfId="0" applyFont="1" applyFill="1" applyBorder="1" applyAlignment="1">
      <alignment horizontal="right" vertical="center"/>
    </xf>
    <xf numFmtId="0" fontId="261" fillId="2" borderId="3" xfId="0" applyFont="1" applyFill="1" applyBorder="1" applyAlignment="1" applyProtection="1">
      <alignment horizontal="justify" vertical="center" wrapText="1"/>
      <protection locked="0"/>
    </xf>
    <xf numFmtId="0" fontId="261" fillId="2" borderId="13" xfId="0" applyFont="1" applyFill="1" applyBorder="1" applyAlignment="1" applyProtection="1">
      <alignment horizontal="justify" vertical="center" wrapText="1"/>
      <protection locked="0"/>
    </xf>
    <xf numFmtId="0" fontId="0" fillId="10" borderId="13" xfId="0" applyFont="1" applyFill="1" applyBorder="1" applyAlignment="1">
      <alignment horizontal="justify" vertical="center" wrapText="1"/>
    </xf>
    <xf numFmtId="0" fontId="131" fillId="30" borderId="12" xfId="0" applyFont="1" applyFill="1" applyBorder="1" applyAlignment="1">
      <alignment horizontal="justify" vertical="center" wrapText="1"/>
    </xf>
    <xf numFmtId="0" fontId="131" fillId="30" borderId="19" xfId="0" applyFont="1" applyFill="1" applyBorder="1" applyAlignment="1">
      <alignment horizontal="justify" vertical="center" wrapText="1"/>
    </xf>
    <xf numFmtId="0" fontId="0" fillId="10" borderId="24" xfId="0" applyFont="1" applyFill="1" applyBorder="1" applyAlignment="1">
      <alignment horizontal="justify" vertical="center" wrapText="1"/>
    </xf>
    <xf numFmtId="0" fontId="0" fillId="10" borderId="19" xfId="0" applyFont="1" applyFill="1" applyBorder="1" applyAlignment="1">
      <alignment horizontal="justify" vertical="center" wrapText="1"/>
    </xf>
    <xf numFmtId="0" fontId="197" fillId="0" borderId="12" xfId="0" applyFont="1" applyBorder="1" applyAlignment="1">
      <alignment horizontal="center" vertical="center"/>
    </xf>
    <xf numFmtId="0" fontId="197" fillId="0" borderId="17" xfId="0" applyFont="1" applyBorder="1" applyAlignment="1">
      <alignment horizontal="center" vertical="center"/>
    </xf>
    <xf numFmtId="0" fontId="42" fillId="6" borderId="3" xfId="0" applyFont="1" applyFill="1" applyBorder="1" applyAlignment="1">
      <alignment horizontal="left" vertical="center"/>
    </xf>
    <xf numFmtId="0" fontId="42" fillId="6" borderId="13" xfId="0" applyFont="1" applyFill="1" applyBorder="1" applyAlignment="1">
      <alignment horizontal="left" vertical="center"/>
    </xf>
    <xf numFmtId="0" fontId="42" fillId="6" borderId="4" xfId="0" applyFont="1" applyFill="1" applyBorder="1" applyAlignment="1">
      <alignment horizontal="left" vertical="center"/>
    </xf>
    <xf numFmtId="0" fontId="95" fillId="41" borderId="12" xfId="0" applyFont="1" applyFill="1" applyBorder="1" applyAlignment="1">
      <alignment horizontal="justify" vertical="center" wrapText="1"/>
    </xf>
    <xf numFmtId="0" fontId="95" fillId="41" borderId="17" xfId="0" applyFont="1" applyFill="1" applyBorder="1" applyAlignment="1">
      <alignment horizontal="justify" vertical="center" wrapText="1"/>
    </xf>
    <xf numFmtId="0" fontId="95" fillId="41" borderId="0" xfId="0" applyFont="1" applyFill="1" applyBorder="1" applyAlignment="1">
      <alignment horizontal="justify" vertical="center" wrapText="1"/>
    </xf>
    <xf numFmtId="0" fontId="95" fillId="41" borderId="28" xfId="0" applyFont="1" applyFill="1" applyBorder="1" applyAlignment="1">
      <alignment horizontal="justify" vertical="center" wrapText="1"/>
    </xf>
    <xf numFmtId="0" fontId="95" fillId="41" borderId="19" xfId="0" applyFont="1" applyFill="1" applyBorder="1" applyAlignment="1">
      <alignment horizontal="justify" vertical="center" wrapText="1"/>
    </xf>
    <xf numFmtId="0" fontId="95" fillId="41" borderId="20" xfId="0" applyFont="1" applyFill="1" applyBorder="1" applyAlignment="1">
      <alignment horizontal="justify" vertical="center" wrapText="1"/>
    </xf>
    <xf numFmtId="0" fontId="167" fillId="0" borderId="29" xfId="0" applyFont="1" applyFill="1" applyBorder="1" applyAlignment="1">
      <alignment horizontal="center" vertical="center" wrapText="1"/>
    </xf>
    <xf numFmtId="0" fontId="167" fillId="0" borderId="28" xfId="0" applyFont="1" applyFill="1" applyBorder="1" applyAlignment="1">
      <alignment horizontal="center" vertical="center" wrapText="1"/>
    </xf>
    <xf numFmtId="0" fontId="169" fillId="0" borderId="29" xfId="0" applyFont="1" applyFill="1" applyBorder="1" applyAlignment="1">
      <alignment horizontal="center" vertical="center" wrapText="1"/>
    </xf>
    <xf numFmtId="0" fontId="169" fillId="0" borderId="18" xfId="0" applyFont="1" applyFill="1" applyBorder="1" applyAlignment="1">
      <alignment horizontal="center" vertical="center" wrapText="1"/>
    </xf>
    <xf numFmtId="0" fontId="22" fillId="2" borderId="12" xfId="0" applyFont="1" applyFill="1" applyBorder="1" applyAlignment="1">
      <alignment horizontal="center" vertical="center" wrapText="1"/>
    </xf>
    <xf numFmtId="0" fontId="135" fillId="6" borderId="29" xfId="0" applyFont="1" applyFill="1" applyBorder="1" applyAlignment="1">
      <alignment horizontal="right" vertical="center"/>
    </xf>
    <xf numFmtId="0" fontId="135" fillId="6" borderId="0" xfId="0" applyFont="1" applyFill="1" applyBorder="1" applyAlignment="1">
      <alignment horizontal="right" vertical="center"/>
    </xf>
    <xf numFmtId="0" fontId="135" fillId="6" borderId="18" xfId="0" applyFont="1" applyFill="1" applyBorder="1" applyAlignment="1">
      <alignment horizontal="right" vertical="center"/>
    </xf>
    <xf numFmtId="0" fontId="135" fillId="6" borderId="19" xfId="0" applyFont="1" applyFill="1" applyBorder="1" applyAlignment="1">
      <alignment horizontal="right" vertical="center"/>
    </xf>
    <xf numFmtId="0" fontId="0" fillId="10" borderId="13" xfId="0" applyFont="1" applyFill="1" applyBorder="1" applyAlignment="1">
      <alignment horizontal="justify" vertical="justify" wrapText="1"/>
    </xf>
    <xf numFmtId="0" fontId="95" fillId="10" borderId="13" xfId="0" applyFont="1" applyFill="1" applyBorder="1" applyAlignment="1">
      <alignment horizontal="justify" vertical="justify" wrapText="1"/>
    </xf>
    <xf numFmtId="0" fontId="0" fillId="35" borderId="19" xfId="0" applyFill="1" applyBorder="1" applyAlignment="1">
      <alignment horizontal="center"/>
    </xf>
    <xf numFmtId="1" fontId="185" fillId="0" borderId="25" xfId="0" applyNumberFormat="1" applyFont="1" applyBorder="1" applyAlignment="1" applyProtection="1">
      <alignment horizontal="center" vertical="center"/>
    </xf>
    <xf numFmtId="0" fontId="184" fillId="35" borderId="37" xfId="0" applyFont="1" applyFill="1" applyBorder="1" applyAlignment="1">
      <alignment horizontal="center"/>
    </xf>
    <xf numFmtId="0" fontId="184" fillId="35" borderId="38" xfId="0" applyFont="1" applyFill="1" applyBorder="1" applyAlignment="1">
      <alignment horizontal="center"/>
    </xf>
    <xf numFmtId="0" fontId="184" fillId="35" borderId="32" xfId="0" applyFont="1" applyFill="1" applyBorder="1" applyAlignment="1">
      <alignment horizontal="center"/>
    </xf>
    <xf numFmtId="0" fontId="184" fillId="35" borderId="33" xfId="0" applyFont="1" applyFill="1" applyBorder="1" applyAlignment="1">
      <alignment horizontal="center"/>
    </xf>
    <xf numFmtId="0" fontId="184" fillId="35" borderId="34" xfId="0" applyFont="1" applyFill="1" applyBorder="1" applyAlignment="1">
      <alignment horizontal="center"/>
    </xf>
    <xf numFmtId="0" fontId="184" fillId="35" borderId="81" xfId="0" applyFont="1" applyFill="1" applyBorder="1" applyAlignment="1">
      <alignment horizontal="center"/>
    </xf>
    <xf numFmtId="0" fontId="230" fillId="6" borderId="16" xfId="0" applyFont="1" applyFill="1" applyBorder="1" applyAlignment="1">
      <alignment horizontal="justify" vertical="center" wrapText="1"/>
    </xf>
    <xf numFmtId="0" fontId="230" fillId="6" borderId="12" xfId="0" applyFont="1" applyFill="1" applyBorder="1" applyAlignment="1">
      <alignment horizontal="justify" vertical="center" wrapText="1"/>
    </xf>
    <xf numFmtId="0" fontId="230" fillId="6" borderId="17" xfId="0" applyFont="1" applyFill="1" applyBorder="1" applyAlignment="1">
      <alignment horizontal="justify" vertical="center" wrapText="1"/>
    </xf>
    <xf numFmtId="0" fontId="230" fillId="6" borderId="29" xfId="0" applyFont="1" applyFill="1" applyBorder="1" applyAlignment="1">
      <alignment horizontal="justify" vertical="center" wrapText="1"/>
    </xf>
    <xf numFmtId="0" fontId="230" fillId="6" borderId="0" xfId="0" applyFont="1" applyFill="1" applyBorder="1" applyAlignment="1">
      <alignment horizontal="justify" vertical="center" wrapText="1"/>
    </xf>
    <xf numFmtId="0" fontId="230" fillId="6" borderId="28" xfId="0" applyFont="1" applyFill="1" applyBorder="1" applyAlignment="1">
      <alignment horizontal="justify" vertical="center" wrapText="1"/>
    </xf>
    <xf numFmtId="0" fontId="230" fillId="6" borderId="18" xfId="0" applyFont="1" applyFill="1" applyBorder="1" applyAlignment="1">
      <alignment horizontal="justify" vertical="center" wrapText="1"/>
    </xf>
    <xf numFmtId="0" fontId="230" fillId="6" borderId="19" xfId="0" applyFont="1" applyFill="1" applyBorder="1" applyAlignment="1">
      <alignment horizontal="justify" vertical="center" wrapText="1"/>
    </xf>
    <xf numFmtId="0" fontId="230" fillId="6" borderId="20" xfId="0" applyFont="1" applyFill="1" applyBorder="1" applyAlignment="1">
      <alignment horizontal="justify" vertical="center" wrapText="1"/>
    </xf>
    <xf numFmtId="0" fontId="132" fillId="35" borderId="18" xfId="0" applyFont="1" applyFill="1" applyBorder="1" applyAlignment="1">
      <alignment horizontal="right" vertical="center"/>
    </xf>
    <xf numFmtId="0" fontId="132" fillId="35" borderId="19" xfId="0" applyFont="1" applyFill="1" applyBorder="1" applyAlignment="1">
      <alignment horizontal="right" vertical="center"/>
    </xf>
    <xf numFmtId="0" fontId="218" fillId="35" borderId="19" xfId="0" applyFont="1" applyFill="1" applyBorder="1" applyAlignment="1">
      <alignment horizontal="left" vertical="center" wrapText="1"/>
    </xf>
    <xf numFmtId="0" fontId="218" fillId="35" borderId="0" xfId="0" applyFont="1" applyFill="1" applyBorder="1" applyAlignment="1">
      <alignment horizontal="left" vertical="center" wrapText="1"/>
    </xf>
    <xf numFmtId="0" fontId="218" fillId="35" borderId="20" xfId="0" applyFont="1" applyFill="1" applyBorder="1" applyAlignment="1">
      <alignment horizontal="left" vertical="center" wrapText="1"/>
    </xf>
    <xf numFmtId="0" fontId="179" fillId="35" borderId="50" xfId="0" applyFont="1" applyFill="1" applyBorder="1" applyAlignment="1">
      <alignment horizontal="center" vertical="center" wrapText="1"/>
    </xf>
    <xf numFmtId="0" fontId="179" fillId="35" borderId="30" xfId="0" applyFont="1" applyFill="1" applyBorder="1" applyAlignment="1">
      <alignment horizontal="center" vertical="center" wrapText="1"/>
    </xf>
    <xf numFmtId="0" fontId="179" fillId="35" borderId="76" xfId="0" applyFont="1" applyFill="1" applyBorder="1" applyAlignment="1">
      <alignment horizontal="center" vertical="center" wrapText="1"/>
    </xf>
    <xf numFmtId="0" fontId="179" fillId="35" borderId="48" xfId="0" applyFont="1" applyFill="1" applyBorder="1" applyAlignment="1">
      <alignment horizontal="center" vertical="center" wrapText="1"/>
    </xf>
    <xf numFmtId="0" fontId="179" fillId="35" borderId="2" xfId="0" applyFont="1" applyFill="1" applyBorder="1" applyAlignment="1">
      <alignment horizontal="center" vertical="center" wrapText="1"/>
    </xf>
    <xf numFmtId="0" fontId="179" fillId="35" borderId="34" xfId="0" applyFont="1" applyFill="1" applyBorder="1" applyAlignment="1">
      <alignment horizontal="center" vertical="center" wrapText="1"/>
    </xf>
    <xf numFmtId="0" fontId="173" fillId="35" borderId="5" xfId="0" applyFont="1" applyFill="1" applyBorder="1" applyAlignment="1">
      <alignment horizontal="center" vertical="center" wrapText="1"/>
    </xf>
    <xf numFmtId="0" fontId="173" fillId="35" borderId="40" xfId="0" applyFont="1" applyFill="1" applyBorder="1" applyAlignment="1">
      <alignment horizontal="center" vertical="center" wrapText="1"/>
    </xf>
    <xf numFmtId="0" fontId="173" fillId="35" borderId="15" xfId="0" applyFont="1" applyFill="1" applyBorder="1" applyAlignment="1">
      <alignment horizontal="center" vertical="center" wrapText="1"/>
    </xf>
    <xf numFmtId="0" fontId="173" fillId="35" borderId="39" xfId="0" applyFont="1" applyFill="1" applyBorder="1" applyAlignment="1">
      <alignment horizontal="center" vertical="center" wrapText="1"/>
    </xf>
    <xf numFmtId="0" fontId="173" fillId="35" borderId="6" xfId="0" applyFont="1" applyFill="1" applyBorder="1" applyAlignment="1">
      <alignment horizontal="center" vertical="center" wrapText="1"/>
    </xf>
    <xf numFmtId="0" fontId="275" fillId="35" borderId="54" xfId="0" applyFont="1" applyFill="1" applyBorder="1" applyAlignment="1">
      <alignment horizontal="center" vertical="center" wrapText="1"/>
    </xf>
    <xf numFmtId="0" fontId="275" fillId="35" borderId="69" xfId="0" applyFont="1" applyFill="1" applyBorder="1" applyAlignment="1">
      <alignment horizontal="center" vertical="center" wrapText="1"/>
    </xf>
    <xf numFmtId="0" fontId="182" fillId="35" borderId="34" xfId="0" applyFont="1" applyFill="1" applyBorder="1" applyAlignment="1">
      <alignment horizontal="center"/>
    </xf>
    <xf numFmtId="0" fontId="182" fillId="35" borderId="81" xfId="0" applyFont="1" applyFill="1" applyBorder="1" applyAlignment="1">
      <alignment horizontal="center"/>
    </xf>
    <xf numFmtId="0" fontId="141" fillId="0" borderId="0" xfId="0" applyFont="1" applyFill="1" applyBorder="1" applyAlignment="1">
      <alignment horizontal="right" vertical="center" wrapText="1"/>
    </xf>
    <xf numFmtId="0" fontId="60" fillId="6" borderId="3" xfId="0" applyFont="1" applyFill="1" applyBorder="1" applyAlignment="1">
      <alignment horizontal="center" vertical="center"/>
    </xf>
    <xf numFmtId="0" fontId="60" fillId="6" borderId="13" xfId="0" applyFont="1" applyFill="1" applyBorder="1" applyAlignment="1">
      <alignment horizontal="center" vertical="center"/>
    </xf>
    <xf numFmtId="0" fontId="60" fillId="6" borderId="4" xfId="0" applyFont="1" applyFill="1" applyBorder="1" applyAlignment="1">
      <alignment horizontal="center" vertical="center"/>
    </xf>
    <xf numFmtId="0" fontId="26" fillId="0" borderId="13" xfId="0" applyFont="1" applyBorder="1" applyAlignment="1">
      <alignment horizontal="left" vertical="top" wrapText="1"/>
    </xf>
    <xf numFmtId="0" fontId="26" fillId="0" borderId="4" xfId="0" applyFont="1" applyBorder="1" applyAlignment="1">
      <alignment horizontal="left" vertical="top" wrapText="1"/>
    </xf>
    <xf numFmtId="0" fontId="140" fillId="6" borderId="16" xfId="0" applyFont="1" applyFill="1" applyBorder="1" applyAlignment="1">
      <alignment vertical="center" wrapText="1"/>
    </xf>
    <xf numFmtId="0" fontId="140" fillId="6" borderId="12" xfId="0" applyFont="1" applyFill="1" applyBorder="1" applyAlignment="1">
      <alignment vertical="center" wrapText="1"/>
    </xf>
    <xf numFmtId="0" fontId="140" fillId="6" borderId="17" xfId="0" applyFont="1" applyFill="1" applyBorder="1" applyAlignment="1">
      <alignment vertical="center" wrapText="1"/>
    </xf>
    <xf numFmtId="0" fontId="11" fillId="4" borderId="29" xfId="0" applyFont="1" applyFill="1" applyBorder="1" applyAlignment="1">
      <alignment vertical="center" wrapText="1"/>
    </xf>
    <xf numFmtId="0" fontId="11" fillId="4" borderId="0" xfId="0" applyFont="1" applyFill="1" applyBorder="1" applyAlignment="1">
      <alignment vertical="center" wrapText="1"/>
    </xf>
    <xf numFmtId="0" fontId="11" fillId="4" borderId="28" xfId="0" applyFont="1" applyFill="1" applyBorder="1" applyAlignment="1">
      <alignment vertical="center" wrapText="1"/>
    </xf>
    <xf numFmtId="0" fontId="59" fillId="0" borderId="16" xfId="0" applyFont="1" applyFill="1" applyBorder="1" applyAlignment="1">
      <alignment vertical="center" wrapText="1"/>
    </xf>
    <xf numFmtId="0" fontId="59" fillId="0" borderId="12" xfId="0" applyFont="1" applyFill="1" applyBorder="1" applyAlignment="1">
      <alignment vertical="center" wrapText="1"/>
    </xf>
    <xf numFmtId="0" fontId="59" fillId="0" borderId="17" xfId="0" applyFont="1" applyFill="1" applyBorder="1" applyAlignment="1">
      <alignment vertical="center" wrapText="1"/>
    </xf>
    <xf numFmtId="0" fontId="102" fillId="6" borderId="16" xfId="0" applyFont="1" applyFill="1" applyBorder="1" applyAlignment="1">
      <alignment horizontal="left" vertical="center" wrapText="1"/>
    </xf>
    <xf numFmtId="0" fontId="102" fillId="6" borderId="12" xfId="0" applyFont="1" applyFill="1" applyBorder="1" applyAlignment="1">
      <alignment horizontal="left" vertical="center" wrapText="1"/>
    </xf>
    <xf numFmtId="0" fontId="102" fillId="6" borderId="17" xfId="0" applyFont="1" applyFill="1" applyBorder="1" applyAlignment="1">
      <alignment horizontal="left" vertical="center" wrapText="1"/>
    </xf>
    <xf numFmtId="0" fontId="155" fillId="6" borderId="18" xfId="0" applyFont="1" applyFill="1" applyBorder="1" applyAlignment="1">
      <alignment horizontal="center" vertical="center"/>
    </xf>
    <xf numFmtId="0" fontId="155" fillId="6" borderId="19" xfId="0" applyFont="1" applyFill="1" applyBorder="1" applyAlignment="1">
      <alignment horizontal="center" vertical="center"/>
    </xf>
    <xf numFmtId="0" fontId="0" fillId="41" borderId="19" xfId="0" applyFont="1" applyFill="1" applyBorder="1" applyAlignment="1">
      <alignment horizontal="justify" vertical="center" wrapText="1"/>
    </xf>
    <xf numFmtId="0" fontId="0" fillId="41" borderId="20" xfId="0" applyFont="1" applyFill="1" applyBorder="1" applyAlignment="1">
      <alignment horizontal="justify" vertical="center" wrapText="1"/>
    </xf>
    <xf numFmtId="0" fontId="145" fillId="0" borderId="0" xfId="0" applyFont="1" applyFill="1" applyBorder="1" applyAlignment="1">
      <alignment vertical="center"/>
    </xf>
    <xf numFmtId="0" fontId="145" fillId="0" borderId="28" xfId="0" applyFont="1" applyFill="1" applyBorder="1" applyAlignment="1">
      <alignment vertical="center"/>
    </xf>
    <xf numFmtId="0" fontId="141" fillId="0" borderId="0" xfId="0" applyFont="1" applyFill="1" applyBorder="1" applyAlignment="1">
      <alignment vertical="center" wrapText="1"/>
    </xf>
    <xf numFmtId="0" fontId="142" fillId="19" borderId="3" xfId="0" applyFont="1" applyFill="1" applyBorder="1" applyAlignment="1">
      <alignment vertical="center" wrapText="1"/>
    </xf>
    <xf numFmtId="0" fontId="142" fillId="19" borderId="13" xfId="0" applyFont="1" applyFill="1" applyBorder="1" applyAlignment="1">
      <alignment vertical="center" wrapText="1"/>
    </xf>
    <xf numFmtId="0" fontId="142" fillId="19" borderId="4" xfId="0" applyFont="1" applyFill="1" applyBorder="1" applyAlignment="1">
      <alignment vertical="center" wrapText="1"/>
    </xf>
    <xf numFmtId="0" fontId="59" fillId="0" borderId="19" xfId="0" applyFont="1" applyFill="1" applyBorder="1" applyAlignment="1">
      <alignment horizontal="right" vertical="center" wrapText="1"/>
    </xf>
    <xf numFmtId="0" fontId="13" fillId="0" borderId="19" xfId="0" applyFont="1" applyFill="1" applyBorder="1" applyAlignment="1">
      <alignment vertical="center" wrapText="1"/>
    </xf>
    <xf numFmtId="0" fontId="13" fillId="0" borderId="20" xfId="0" applyFont="1" applyFill="1" applyBorder="1" applyAlignment="1">
      <alignment vertical="center" wrapText="1"/>
    </xf>
    <xf numFmtId="0" fontId="59" fillId="0" borderId="16" xfId="0" applyFont="1" applyFill="1" applyBorder="1" applyAlignment="1">
      <alignment horizontal="left" vertical="center" wrapText="1"/>
    </xf>
    <xf numFmtId="0" fontId="59" fillId="0" borderId="12" xfId="0" applyFont="1" applyFill="1" applyBorder="1" applyAlignment="1">
      <alignment horizontal="left" vertical="center" wrapText="1"/>
    </xf>
    <xf numFmtId="0" fontId="59" fillId="0" borderId="17" xfId="0" applyFont="1" applyFill="1" applyBorder="1" applyAlignment="1">
      <alignment horizontal="left" vertical="center" wrapText="1"/>
    </xf>
    <xf numFmtId="0" fontId="13" fillId="0" borderId="0" xfId="0" applyFont="1" applyFill="1" applyBorder="1" applyAlignment="1">
      <alignment horizontal="left" vertical="top" wrapText="1"/>
    </xf>
    <xf numFmtId="0" fontId="13" fillId="0" borderId="28" xfId="0" applyFont="1" applyFill="1" applyBorder="1" applyAlignment="1">
      <alignment horizontal="left" vertical="top" wrapText="1"/>
    </xf>
    <xf numFmtId="0" fontId="141" fillId="0" borderId="29" xfId="0" applyFont="1" applyFill="1" applyBorder="1" applyAlignment="1">
      <alignment horizontal="right" vertical="center" wrapText="1"/>
    </xf>
    <xf numFmtId="0" fontId="141" fillId="0" borderId="18" xfId="0" applyFont="1" applyFill="1" applyBorder="1" applyAlignment="1">
      <alignment horizontal="right" vertical="center" wrapText="1"/>
    </xf>
    <xf numFmtId="0" fontId="144" fillId="0" borderId="0" xfId="0" applyFont="1" applyFill="1" applyBorder="1" applyAlignment="1">
      <alignment horizontal="left" vertical="top" wrapText="1"/>
    </xf>
    <xf numFmtId="0" fontId="144" fillId="0" borderId="28" xfId="0" applyFont="1" applyFill="1" applyBorder="1" applyAlignment="1">
      <alignment horizontal="left" vertical="top" wrapText="1"/>
    </xf>
    <xf numFmtId="0" fontId="144" fillId="0" borderId="19" xfId="0" applyFont="1" applyFill="1" applyBorder="1" applyAlignment="1">
      <alignment horizontal="left" vertical="top" wrapText="1"/>
    </xf>
    <xf numFmtId="0" fontId="144" fillId="0" borderId="20" xfId="0" applyFont="1" applyFill="1" applyBorder="1" applyAlignment="1">
      <alignment horizontal="left" vertical="top" wrapText="1"/>
    </xf>
    <xf numFmtId="0" fontId="26" fillId="0" borderId="16" xfId="0" applyFont="1" applyBorder="1" applyAlignment="1">
      <alignment horizontal="left" vertical="top" wrapText="1"/>
    </xf>
    <xf numFmtId="0" fontId="26" fillId="0" borderId="12" xfId="0" applyFont="1" applyBorder="1" applyAlignment="1">
      <alignment horizontal="left" vertical="top" wrapText="1"/>
    </xf>
    <xf numFmtId="0" fontId="26" fillId="0" borderId="17" xfId="0" applyFont="1" applyBorder="1" applyAlignment="1">
      <alignment horizontal="left" vertical="top" wrapText="1"/>
    </xf>
    <xf numFmtId="0" fontId="26" fillId="0" borderId="18" xfId="0" applyFont="1" applyBorder="1" applyAlignment="1">
      <alignment horizontal="left" vertical="top" wrapText="1"/>
    </xf>
    <xf numFmtId="0" fontId="26" fillId="0" borderId="19" xfId="0" applyFont="1" applyBorder="1" applyAlignment="1">
      <alignment horizontal="left" vertical="top" wrapText="1"/>
    </xf>
    <xf numFmtId="0" fontId="26" fillId="0" borderId="20" xfId="0" applyFont="1" applyBorder="1" applyAlignment="1">
      <alignment horizontal="left" vertical="top" wrapText="1"/>
    </xf>
    <xf numFmtId="0" fontId="145" fillId="0" borderId="19" xfId="0" applyFont="1" applyFill="1" applyBorder="1" applyAlignment="1">
      <alignment vertical="center"/>
    </xf>
    <xf numFmtId="0" fontId="145" fillId="0" borderId="20" xfId="0" applyFont="1" applyFill="1" applyBorder="1" applyAlignment="1">
      <alignment vertical="center"/>
    </xf>
    <xf numFmtId="0" fontId="5" fillId="0" borderId="16" xfId="0" applyFont="1" applyFill="1" applyBorder="1" applyAlignment="1">
      <alignment horizontal="right" vertical="center" wrapText="1"/>
    </xf>
    <xf numFmtId="0" fontId="5" fillId="0" borderId="12" xfId="0" applyFont="1" applyFill="1" applyBorder="1" applyAlignment="1">
      <alignment horizontal="right" vertical="center" wrapText="1"/>
    </xf>
    <xf numFmtId="0" fontId="5" fillId="0" borderId="29" xfId="0" applyFont="1" applyFill="1" applyBorder="1" applyAlignment="1">
      <alignment horizontal="right" vertical="center" wrapText="1"/>
    </xf>
    <xf numFmtId="0" fontId="5" fillId="0" borderId="0" xfId="0" applyFont="1" applyFill="1" applyBorder="1" applyAlignment="1">
      <alignment horizontal="right" vertical="center" wrapText="1"/>
    </xf>
    <xf numFmtId="0" fontId="5" fillId="0" borderId="18" xfId="0" applyFont="1" applyFill="1" applyBorder="1" applyAlignment="1">
      <alignment horizontal="right" vertical="center" wrapText="1"/>
    </xf>
    <xf numFmtId="0" fontId="5" fillId="0" borderId="19" xfId="0" applyFont="1" applyFill="1" applyBorder="1" applyAlignment="1">
      <alignment horizontal="right" vertical="center" wrapText="1"/>
    </xf>
    <xf numFmtId="0" fontId="23" fillId="0" borderId="12" xfId="0" applyFont="1" applyBorder="1" applyAlignment="1">
      <alignment horizontal="left" vertical="top" wrapText="1"/>
    </xf>
    <xf numFmtId="0" fontId="23" fillId="0" borderId="17" xfId="0" applyFont="1" applyBorder="1" applyAlignment="1">
      <alignment horizontal="left" vertical="top" wrapText="1"/>
    </xf>
    <xf numFmtId="0" fontId="23" fillId="0" borderId="0" xfId="0" applyFont="1" applyBorder="1" applyAlignment="1">
      <alignment horizontal="left" vertical="top" wrapText="1"/>
    </xf>
    <xf numFmtId="0" fontId="23" fillId="0" borderId="28" xfId="0" applyFont="1" applyBorder="1" applyAlignment="1">
      <alignment horizontal="left" vertical="top" wrapText="1"/>
    </xf>
    <xf numFmtId="0" fontId="23" fillId="0" borderId="19" xfId="0" applyFont="1" applyBorder="1" applyAlignment="1">
      <alignment horizontal="left" vertical="top" wrapText="1"/>
    </xf>
    <xf numFmtId="0" fontId="23" fillId="0" borderId="20" xfId="0" applyFont="1" applyBorder="1" applyAlignment="1">
      <alignment horizontal="left" vertical="top" wrapText="1"/>
    </xf>
    <xf numFmtId="0" fontId="140" fillId="6" borderId="3" xfId="0" applyFont="1" applyFill="1" applyBorder="1" applyAlignment="1">
      <alignment vertical="center" wrapText="1"/>
    </xf>
    <xf numFmtId="0" fontId="140" fillId="6" borderId="13" xfId="0" applyFont="1" applyFill="1" applyBorder="1" applyAlignment="1">
      <alignment vertical="center" wrapText="1"/>
    </xf>
    <xf numFmtId="0" fontId="140" fillId="6" borderId="4" xfId="0" applyFont="1" applyFill="1" applyBorder="1" applyAlignment="1">
      <alignment vertical="center" wrapText="1"/>
    </xf>
    <xf numFmtId="0" fontId="17" fillId="0" borderId="0" xfId="0" applyFont="1" applyBorder="1" applyAlignment="1">
      <alignment horizontal="left" vertical="center" wrapText="1"/>
    </xf>
    <xf numFmtId="0" fontId="17" fillId="0" borderId="28" xfId="0" applyFont="1" applyBorder="1" applyAlignment="1">
      <alignment horizontal="left" vertical="center" wrapText="1"/>
    </xf>
    <xf numFmtId="0" fontId="149" fillId="0" borderId="29" xfId="0" applyFont="1" applyFill="1" applyBorder="1" applyAlignment="1">
      <alignment horizontal="center" vertical="center" wrapText="1"/>
    </xf>
    <xf numFmtId="0" fontId="149" fillId="0" borderId="0" xfId="0" applyFont="1" applyFill="1" applyBorder="1" applyAlignment="1">
      <alignment horizontal="center" vertical="center" wrapText="1"/>
    </xf>
    <xf numFmtId="0" fontId="149" fillId="0" borderId="28" xfId="0" applyFont="1" applyFill="1" applyBorder="1" applyAlignment="1">
      <alignment horizontal="center" vertical="center" wrapText="1"/>
    </xf>
    <xf numFmtId="0" fontId="18" fillId="34" borderId="16" xfId="0" applyFont="1" applyFill="1" applyBorder="1" applyAlignment="1">
      <alignment horizontal="center" vertical="center" wrapText="1"/>
    </xf>
    <xf numFmtId="0" fontId="18" fillId="34" borderId="12" xfId="0" applyFont="1" applyFill="1" applyBorder="1" applyAlignment="1">
      <alignment horizontal="center" vertical="center" wrapText="1"/>
    </xf>
    <xf numFmtId="0" fontId="18" fillId="34" borderId="18" xfId="0" applyFont="1" applyFill="1" applyBorder="1" applyAlignment="1">
      <alignment horizontal="center" vertical="center" wrapText="1"/>
    </xf>
    <xf numFmtId="0" fontId="18" fillId="34" borderId="19" xfId="0" applyFont="1" applyFill="1" applyBorder="1" applyAlignment="1">
      <alignment horizontal="center" vertical="center" wrapText="1"/>
    </xf>
    <xf numFmtId="0" fontId="18" fillId="34" borderId="17" xfId="0" applyFont="1" applyFill="1" applyBorder="1" applyAlignment="1">
      <alignment horizontal="center" vertical="center" wrapText="1"/>
    </xf>
    <xf numFmtId="0" fontId="18" fillId="34" borderId="20" xfId="0" applyFont="1" applyFill="1" applyBorder="1" applyAlignment="1">
      <alignment horizontal="center" vertical="center" wrapText="1"/>
    </xf>
    <xf numFmtId="0" fontId="148" fillId="0" borderId="42" xfId="0" applyFont="1" applyFill="1" applyBorder="1" applyAlignment="1">
      <alignment horizontal="center" vertical="center" wrapText="1"/>
    </xf>
    <xf numFmtId="170" fontId="148" fillId="0" borderId="42" xfId="0" applyNumberFormat="1" applyFont="1" applyFill="1" applyBorder="1" applyAlignment="1">
      <alignment horizontal="center" vertical="center" wrapText="1"/>
    </xf>
    <xf numFmtId="170" fontId="148" fillId="0" borderId="54" xfId="0" applyNumberFormat="1" applyFont="1" applyFill="1" applyBorder="1" applyAlignment="1">
      <alignment horizontal="center" vertical="center" wrapText="1"/>
    </xf>
    <xf numFmtId="0" fontId="148" fillId="0" borderId="22" xfId="0" applyFont="1" applyFill="1" applyBorder="1" applyAlignment="1">
      <alignment vertical="center" wrapText="1"/>
    </xf>
    <xf numFmtId="0" fontId="148" fillId="0" borderId="25" xfId="0" applyFont="1" applyFill="1" applyBorder="1" applyAlignment="1">
      <alignment vertical="center" wrapText="1"/>
    </xf>
    <xf numFmtId="0" fontId="148" fillId="0" borderId="25" xfId="0" applyFont="1" applyFill="1" applyBorder="1" applyAlignment="1">
      <alignment horizontal="center" vertical="center" wrapText="1"/>
    </xf>
    <xf numFmtId="170" fontId="148" fillId="0" borderId="25" xfId="0" applyNumberFormat="1" applyFont="1" applyFill="1" applyBorder="1" applyAlignment="1">
      <alignment horizontal="center" vertical="center" wrapText="1"/>
    </xf>
    <xf numFmtId="170" fontId="148" fillId="0" borderId="41" xfId="0" applyNumberFormat="1" applyFont="1" applyFill="1" applyBorder="1" applyAlignment="1">
      <alignment horizontal="center" vertical="center" wrapText="1"/>
    </xf>
    <xf numFmtId="0" fontId="148" fillId="0" borderId="31" xfId="0" applyFont="1" applyFill="1" applyBorder="1" applyAlignment="1">
      <alignment vertical="center" wrapText="1"/>
    </xf>
    <xf numFmtId="0" fontId="148" fillId="0" borderId="42" xfId="0" applyFont="1" applyFill="1" applyBorder="1" applyAlignment="1">
      <alignment vertical="center" wrapText="1"/>
    </xf>
    <xf numFmtId="0" fontId="18" fillId="4" borderId="16" xfId="0" applyFont="1" applyFill="1" applyBorder="1" applyAlignment="1">
      <alignment horizontal="justify" vertical="center" wrapText="1"/>
    </xf>
    <xf numFmtId="0" fontId="18" fillId="4" borderId="12" xfId="0" applyFont="1" applyFill="1" applyBorder="1" applyAlignment="1">
      <alignment horizontal="justify" vertical="center" wrapText="1"/>
    </xf>
    <xf numFmtId="0" fontId="18" fillId="4" borderId="17" xfId="0" applyFont="1" applyFill="1" applyBorder="1" applyAlignment="1">
      <alignment horizontal="justify" vertical="center" wrapText="1"/>
    </xf>
    <xf numFmtId="0" fontId="18" fillId="4" borderId="18" xfId="0" applyFont="1" applyFill="1" applyBorder="1" applyAlignment="1">
      <alignment horizontal="justify" vertical="center" wrapText="1"/>
    </xf>
    <xf numFmtId="0" fontId="18" fillId="4" borderId="19" xfId="0" applyFont="1" applyFill="1" applyBorder="1" applyAlignment="1">
      <alignment horizontal="justify" vertical="center" wrapText="1"/>
    </xf>
    <xf numFmtId="0" fontId="18" fillId="4" borderId="20" xfId="0" applyFont="1" applyFill="1" applyBorder="1" applyAlignment="1">
      <alignment horizontal="justify" vertical="center" wrapText="1"/>
    </xf>
    <xf numFmtId="0" fontId="148" fillId="0" borderId="52" xfId="0" applyFont="1" applyFill="1" applyBorder="1" applyAlignment="1">
      <alignment vertical="center" wrapText="1"/>
    </xf>
    <xf numFmtId="0" fontId="148" fillId="0" borderId="43" xfId="0" applyFont="1" applyFill="1" applyBorder="1" applyAlignment="1">
      <alignment vertical="center" wrapText="1"/>
    </xf>
    <xf numFmtId="0" fontId="148" fillId="0" borderId="43" xfId="0" applyFont="1" applyFill="1" applyBorder="1" applyAlignment="1">
      <alignment horizontal="center" vertical="center" wrapText="1"/>
    </xf>
    <xf numFmtId="170" fontId="148" fillId="0" borderId="43" xfId="0" applyNumberFormat="1" applyFont="1" applyFill="1" applyBorder="1" applyAlignment="1">
      <alignment horizontal="center" vertical="center" wrapText="1"/>
    </xf>
    <xf numFmtId="170" fontId="148" fillId="0" borderId="69" xfId="0" applyNumberFormat="1" applyFont="1" applyFill="1" applyBorder="1" applyAlignment="1">
      <alignment horizontal="center" vertical="center" wrapText="1"/>
    </xf>
    <xf numFmtId="0" fontId="151" fillId="6" borderId="3" xfId="0" applyFont="1" applyFill="1" applyBorder="1" applyAlignment="1">
      <alignment horizontal="center" vertical="center"/>
    </xf>
    <xf numFmtId="0" fontId="151" fillId="6" borderId="13" xfId="0" applyFont="1" applyFill="1" applyBorder="1" applyAlignment="1">
      <alignment horizontal="center" vertical="center"/>
    </xf>
    <xf numFmtId="0" fontId="151" fillId="6" borderId="4" xfId="0" applyFont="1" applyFill="1" applyBorder="1" applyAlignment="1">
      <alignment horizontal="center" vertical="center"/>
    </xf>
    <xf numFmtId="0" fontId="100" fillId="6" borderId="29" xfId="0" applyFont="1" applyFill="1" applyBorder="1" applyAlignment="1">
      <alignment horizontal="left" vertical="center"/>
    </xf>
    <xf numFmtId="0" fontId="100" fillId="6" borderId="0" xfId="0" applyFont="1" applyFill="1" applyBorder="1" applyAlignment="1">
      <alignment horizontal="left" vertical="center"/>
    </xf>
    <xf numFmtId="0" fontId="250" fillId="37" borderId="12" xfId="7" applyFont="1" applyFill="1" applyBorder="1" applyAlignment="1">
      <alignment horizontal="center" vertical="center" wrapText="1"/>
    </xf>
    <xf numFmtId="0" fontId="250" fillId="37" borderId="17" xfId="7" applyFont="1" applyFill="1" applyBorder="1" applyAlignment="1">
      <alignment horizontal="center" vertical="center" wrapText="1"/>
    </xf>
    <xf numFmtId="0" fontId="87" fillId="37" borderId="24" xfId="7" applyFont="1" applyFill="1" applyBorder="1" applyAlignment="1">
      <alignment horizontal="center" vertical="center" wrapText="1"/>
    </xf>
    <xf numFmtId="0" fontId="9" fillId="5" borderId="3" xfId="0" applyFont="1" applyFill="1" applyBorder="1" applyAlignment="1">
      <alignment horizontal="left" vertical="center" wrapText="1"/>
    </xf>
    <xf numFmtId="0" fontId="9" fillId="5" borderId="13" xfId="0" applyFont="1" applyFill="1" applyBorder="1" applyAlignment="1">
      <alignment horizontal="left" vertical="center" wrapText="1"/>
    </xf>
    <xf numFmtId="0" fontId="9" fillId="5" borderId="4" xfId="0" applyFont="1" applyFill="1" applyBorder="1" applyAlignment="1">
      <alignment horizontal="left" vertical="center" wrapText="1"/>
    </xf>
    <xf numFmtId="0" fontId="218" fillId="41" borderId="12" xfId="0" applyFont="1" applyFill="1" applyBorder="1" applyAlignment="1">
      <alignment horizontal="left" vertical="center" wrapText="1"/>
    </xf>
    <xf numFmtId="0" fontId="218" fillId="41" borderId="17" xfId="0" applyFont="1" applyFill="1" applyBorder="1" applyAlignment="1">
      <alignment horizontal="left" vertical="center" wrapText="1"/>
    </xf>
    <xf numFmtId="0" fontId="218" fillId="41" borderId="0" xfId="0" applyFont="1" applyFill="1" applyBorder="1" applyAlignment="1">
      <alignment horizontal="left" vertical="center" wrapText="1"/>
    </xf>
    <xf numFmtId="0" fontId="218" fillId="41" borderId="28" xfId="0" applyFont="1" applyFill="1" applyBorder="1" applyAlignment="1">
      <alignment horizontal="left" vertical="center" wrapText="1"/>
    </xf>
    <xf numFmtId="49" fontId="27" fillId="0" borderId="25" xfId="7" applyNumberFormat="1" applyFont="1" applyFill="1" applyBorder="1" applyAlignment="1">
      <alignment horizontal="justify" vertical="center" wrapText="1"/>
    </xf>
    <xf numFmtId="49" fontId="27" fillId="0" borderId="33" xfId="7" applyNumberFormat="1" applyFont="1" applyFill="1" applyBorder="1" applyAlignment="1">
      <alignment horizontal="justify" vertical="center" wrapText="1"/>
    </xf>
    <xf numFmtId="0" fontId="39" fillId="6" borderId="16" xfId="0" applyFont="1" applyFill="1" applyBorder="1" applyAlignment="1">
      <alignment horizontal="left" vertical="center"/>
    </xf>
    <xf numFmtId="0" fontId="39" fillId="6" borderId="12" xfId="0" applyFont="1" applyFill="1" applyBorder="1" applyAlignment="1">
      <alignment horizontal="left" vertical="center"/>
    </xf>
    <xf numFmtId="0" fontId="39" fillId="6" borderId="18" xfId="0" applyFont="1" applyFill="1" applyBorder="1" applyAlignment="1">
      <alignment horizontal="left" vertical="center"/>
    </xf>
    <xf numFmtId="0" fontId="39" fillId="6" borderId="19" xfId="0" applyFont="1" applyFill="1" applyBorder="1" applyAlignment="1">
      <alignment horizontal="left" vertical="center"/>
    </xf>
  </cellXfs>
  <cellStyles count="9">
    <cellStyle name="Cálculo" xfId="6" builtinId="22"/>
    <cellStyle name="Moeda" xfId="1" builtinId="4"/>
    <cellStyle name="Norm??" xfId="7"/>
    <cellStyle name="Normal" xfId="0" builtinId="0"/>
    <cellStyle name="Nota 2" xfId="4"/>
    <cellStyle name="Porcentagem" xfId="2" builtinId="5"/>
    <cellStyle name="Saída" xfId="5" builtinId="21"/>
    <cellStyle name="Vírgula" xfId="8" builtinId="3"/>
    <cellStyle name="Vírgula 2" xfId="3"/>
  </cellStyles>
  <dxfs count="2145">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C000"/>
        </patternFill>
      </fill>
    </dxf>
    <dxf>
      <font>
        <color theme="1"/>
      </font>
      <fill>
        <patternFill>
          <bgColor theme="6" tint="0.79998168889431442"/>
        </patternFill>
      </fill>
    </dxf>
    <dxf>
      <font>
        <b/>
        <i val="0"/>
        <color theme="1"/>
      </font>
      <fill>
        <patternFill>
          <bgColor theme="6" tint="0.39994506668294322"/>
        </patternFill>
      </fill>
    </dxf>
    <dxf>
      <font>
        <b/>
        <i val="0"/>
        <color rgb="FFFFFF00"/>
      </font>
      <fill>
        <patternFill>
          <bgColor rgb="FF00B050"/>
        </patternFill>
      </fill>
    </dxf>
    <dxf>
      <font>
        <color rgb="FF9C0006"/>
      </font>
      <fill>
        <patternFill>
          <bgColor rgb="FFFFC7CE"/>
        </patternFill>
      </fill>
    </dxf>
    <dxf>
      <font>
        <color theme="1"/>
      </font>
      <fill>
        <patternFill>
          <bgColor rgb="FFFFC000"/>
        </patternFill>
      </fill>
    </dxf>
    <dxf>
      <fill>
        <patternFill>
          <bgColor theme="6" tint="0.79998168889431442"/>
        </patternFill>
      </fill>
    </dxf>
    <dxf>
      <fill>
        <patternFill>
          <bgColor theme="6" tint="0.39994506668294322"/>
        </patternFill>
      </fill>
    </dxf>
    <dxf>
      <font>
        <b/>
        <i val="0"/>
        <color rgb="FFFFFF00"/>
      </font>
      <fill>
        <patternFill>
          <bgColor rgb="FF00B050"/>
        </patternFill>
      </fill>
    </dxf>
    <dxf>
      <font>
        <color rgb="FF006100"/>
      </font>
      <fill>
        <patternFill>
          <bgColor rgb="FFC6EFCE"/>
        </patternFill>
      </fill>
    </dxf>
    <dxf>
      <font>
        <color rgb="FF9C0006"/>
      </font>
      <fill>
        <patternFill>
          <bgColor rgb="FFFFC7CE"/>
        </patternFill>
      </fill>
    </dxf>
    <dxf>
      <font>
        <color rgb="FF000080"/>
      </font>
    </dxf>
    <dxf>
      <font>
        <color rgb="FFFF0000"/>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008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theme="3" tint="0.3999450666829432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theme="3" tint="0.3999450666829432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theme="3" tint="0.3999450666829432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color rgb="FFFFFF00"/>
      </font>
      <fill>
        <patternFill>
          <bgColor rgb="FFFF0000"/>
        </patternFill>
      </fill>
    </dxf>
    <dxf>
      <font>
        <color theme="1"/>
      </font>
      <fill>
        <patternFill>
          <bgColor rgb="FFFFFF00"/>
        </patternFill>
      </fill>
    </dxf>
    <dxf>
      <font>
        <color theme="1"/>
      </font>
      <fill>
        <patternFill>
          <bgColor rgb="FF00B050"/>
        </patternFill>
      </fill>
    </dxf>
    <dxf>
      <font>
        <b/>
        <i val="0"/>
        <color theme="1"/>
      </font>
      <fill>
        <patternFill>
          <bgColor rgb="FFFF0000"/>
        </patternFill>
      </fill>
    </dxf>
    <dxf>
      <font>
        <color theme="1"/>
      </font>
      <fill>
        <patternFill>
          <bgColor rgb="FFFFFF00"/>
        </patternFill>
      </fill>
    </dxf>
    <dxf>
      <font>
        <color theme="1"/>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b/>
        <i val="0"/>
        <color rgb="FFFFFF00"/>
      </font>
      <fill>
        <patternFill>
          <bgColor rgb="FFFF0000"/>
        </patternFill>
      </fill>
    </dxf>
    <dxf>
      <font>
        <color theme="0"/>
      </font>
      <fill>
        <patternFill>
          <bgColor rgb="FF00B050"/>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b/>
        <i val="0"/>
        <color theme="1"/>
      </font>
      <fill>
        <patternFill>
          <bgColor rgb="FFFF0000"/>
        </patternFill>
      </fill>
    </dxf>
    <dxf>
      <font>
        <color theme="1"/>
      </font>
      <fill>
        <patternFill>
          <bgColor rgb="FFFFFF00"/>
        </patternFill>
      </fill>
    </dxf>
    <dxf>
      <font>
        <color theme="1"/>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b/>
        <i val="0"/>
        <color theme="1"/>
      </font>
      <fill>
        <patternFill>
          <bgColor rgb="FFFF0000"/>
        </patternFill>
      </fill>
    </dxf>
    <dxf>
      <font>
        <color theme="0"/>
      </font>
      <fill>
        <patternFill>
          <bgColor rgb="FF00B050"/>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b/>
        <i val="0"/>
        <color theme="1"/>
      </font>
      <fill>
        <patternFill>
          <bgColor rgb="FFFF0000"/>
        </patternFill>
      </fill>
    </dxf>
    <dxf>
      <font>
        <b/>
        <i val="0"/>
        <color theme="1"/>
      </font>
      <fill>
        <patternFill>
          <bgColor rgb="FF00B050"/>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00B050"/>
        </patternFill>
      </fill>
    </dxf>
    <dxf>
      <font>
        <color theme="1"/>
      </font>
      <fill>
        <patternFill>
          <bgColor rgb="FFFF0000"/>
        </patternFill>
      </fill>
    </dxf>
    <dxf>
      <font>
        <color theme="1"/>
      </font>
      <fill>
        <patternFill>
          <bgColor theme="5" tint="0.7999816888943144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b/>
        <i val="0"/>
        <color rgb="FF9C6500"/>
      </font>
      <fill>
        <patternFill>
          <bgColor rgb="FFFFEB9C"/>
        </patternFill>
      </fill>
    </dxf>
    <dxf>
      <font>
        <color rgb="FF006100"/>
      </font>
      <fill>
        <patternFill>
          <bgColor rgb="FFC6EFCE"/>
        </patternFill>
      </fill>
    </dxf>
    <dxf>
      <font>
        <color theme="1"/>
      </font>
      <fill>
        <patternFill>
          <bgColor rgb="FFFF0000"/>
        </patternFill>
      </fill>
    </dxf>
    <dxf>
      <font>
        <color theme="1"/>
      </font>
      <fill>
        <patternFill>
          <bgColor rgb="FF00B050"/>
        </patternFill>
      </fill>
    </dxf>
    <dxf>
      <font>
        <b/>
        <i val="0"/>
        <color theme="9" tint="-0.499984740745262"/>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b/>
        <i val="0"/>
        <color theme="1"/>
      </font>
      <fill>
        <patternFill>
          <bgColor rgb="FFFF0000"/>
        </patternFill>
      </fill>
    </dxf>
    <dxf>
      <font>
        <b/>
        <i val="0"/>
        <color theme="1"/>
      </font>
      <fill>
        <patternFill>
          <bgColor rgb="FFFFFF00"/>
        </patternFill>
      </fill>
    </dxf>
    <dxf>
      <font>
        <color rgb="FF006100"/>
      </font>
      <fill>
        <patternFill>
          <bgColor rgb="FFC6EFCE"/>
        </patternFill>
      </fill>
    </dxf>
    <dxf>
      <font>
        <color theme="1"/>
      </font>
      <fill>
        <patternFill>
          <bgColor rgb="FFFFFF00"/>
        </patternFill>
      </fill>
    </dxf>
    <dxf>
      <font>
        <color rgb="FF006100"/>
      </font>
      <fill>
        <patternFill>
          <bgColor rgb="FFC6EFCE"/>
        </patternFill>
      </fill>
    </dxf>
    <dxf>
      <font>
        <color rgb="FF006100"/>
      </font>
      <fill>
        <patternFill>
          <bgColor rgb="FFC6EFCE"/>
        </patternFill>
      </fill>
    </dxf>
    <dxf>
      <font>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00B050"/>
        </patternFill>
      </fill>
    </dxf>
    <dxf>
      <font>
        <color theme="1"/>
      </font>
      <fill>
        <patternFill>
          <bgColor rgb="FFFF0000"/>
        </patternFill>
      </fill>
    </dxf>
    <dxf>
      <font>
        <color theme="1"/>
      </font>
      <fill>
        <patternFill>
          <bgColor theme="5" tint="0.7999816888943144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b/>
        <i val="0"/>
        <color rgb="FF9C6500"/>
      </font>
      <fill>
        <patternFill>
          <bgColor rgb="FFFFEB9C"/>
        </patternFill>
      </fill>
    </dxf>
    <dxf>
      <font>
        <color rgb="FF006100"/>
      </font>
      <fill>
        <patternFill>
          <bgColor rgb="FFC6EFCE"/>
        </patternFill>
      </fill>
    </dxf>
    <dxf>
      <font>
        <color theme="1"/>
      </font>
      <fill>
        <patternFill>
          <bgColor rgb="FFFF0000"/>
        </patternFill>
      </fill>
    </dxf>
    <dxf>
      <font>
        <color theme="1"/>
      </font>
      <fill>
        <patternFill>
          <bgColor rgb="FF00B050"/>
        </patternFill>
      </fill>
    </dxf>
    <dxf>
      <font>
        <b/>
        <i val="0"/>
        <color theme="9" tint="-0.499984740745262"/>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b/>
        <i val="0"/>
        <color rgb="FF9C6500"/>
      </font>
      <fill>
        <patternFill>
          <bgColor rgb="FFFFEB9C"/>
        </patternFill>
      </fill>
    </dxf>
    <dxf>
      <font>
        <color rgb="FF006100"/>
      </font>
      <fill>
        <patternFill>
          <bgColor rgb="FFC6EFCE"/>
        </patternFill>
      </fill>
    </dxf>
    <dxf>
      <font>
        <color theme="1"/>
      </font>
      <fill>
        <patternFill>
          <bgColor rgb="FFFF0000"/>
        </patternFill>
      </fill>
    </dxf>
    <dxf>
      <font>
        <color theme="1"/>
      </font>
      <fill>
        <patternFill>
          <bgColor rgb="FF00B050"/>
        </patternFill>
      </fill>
    </dxf>
    <dxf>
      <font>
        <b/>
        <i val="0"/>
        <color theme="9" tint="-0.499984740745262"/>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0000"/>
        </patternFill>
      </fill>
    </dxf>
    <dxf>
      <font>
        <color theme="1"/>
      </font>
      <fill>
        <patternFill>
          <bgColor rgb="FFFFFF00"/>
        </patternFill>
      </fill>
    </dxf>
    <dxf>
      <font>
        <color rgb="FF9C0006"/>
      </font>
      <fill>
        <patternFill>
          <bgColor rgb="FFFFC7CE"/>
        </patternFill>
      </fill>
    </dxf>
    <dxf>
      <font>
        <color rgb="FFFFFF00"/>
      </font>
      <fill>
        <patternFill>
          <bgColor rgb="FFFF0000"/>
        </patternFill>
      </fill>
    </dxf>
    <dxf>
      <font>
        <color theme="1"/>
      </font>
      <fill>
        <patternFill>
          <bgColor rgb="FFFFFF00"/>
        </patternFill>
      </fill>
    </dxf>
    <dxf>
      <font>
        <color theme="1"/>
      </font>
      <fill>
        <patternFill>
          <bgColor rgb="FF00B050"/>
        </patternFill>
      </fill>
    </dxf>
    <dxf>
      <font>
        <b/>
        <i val="0"/>
        <color theme="1"/>
      </font>
      <fill>
        <patternFill>
          <bgColor rgb="FFFF0000"/>
        </patternFill>
      </fill>
    </dxf>
    <dxf>
      <font>
        <color theme="1"/>
      </font>
      <fill>
        <patternFill>
          <bgColor rgb="FFFFFF00"/>
        </patternFill>
      </fill>
    </dxf>
    <dxf>
      <font>
        <color theme="1"/>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b/>
        <i val="0"/>
        <color rgb="FFFFFF00"/>
      </font>
      <fill>
        <patternFill>
          <bgColor rgb="FFFF0000"/>
        </patternFill>
      </fill>
    </dxf>
    <dxf>
      <font>
        <color theme="0"/>
      </font>
      <fill>
        <patternFill>
          <bgColor rgb="FF00B050"/>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b/>
        <i val="0"/>
        <color theme="1"/>
      </font>
      <fill>
        <patternFill>
          <bgColor rgb="FFFF0000"/>
        </patternFill>
      </fill>
    </dxf>
    <dxf>
      <font>
        <color theme="1"/>
      </font>
      <fill>
        <patternFill>
          <bgColor rgb="FFFFFF00"/>
        </patternFill>
      </fill>
    </dxf>
    <dxf>
      <font>
        <color theme="1"/>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b/>
        <i val="0"/>
        <color rgb="FFFFFF00"/>
      </font>
      <fill>
        <patternFill>
          <bgColor rgb="FFFF0000"/>
        </patternFill>
      </fill>
    </dxf>
    <dxf>
      <font>
        <color theme="0"/>
      </font>
      <fill>
        <patternFill>
          <bgColor rgb="FF00B050"/>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b/>
        <i val="0"/>
        <color theme="1"/>
      </font>
      <fill>
        <patternFill>
          <bgColor rgb="FFFF0000"/>
        </patternFill>
      </fill>
    </dxf>
    <dxf>
      <font>
        <color theme="1"/>
      </font>
      <fill>
        <patternFill>
          <bgColor rgb="FF00B050"/>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0000"/>
        </patternFill>
      </fill>
    </dxf>
    <dxf>
      <font>
        <color rgb="FF9C0006"/>
      </font>
      <fill>
        <patternFill>
          <bgColor rgb="FFFFC7CE"/>
        </patternFill>
      </fill>
    </dxf>
    <dxf>
      <font>
        <b/>
        <i val="0"/>
        <color theme="1"/>
      </font>
      <fill>
        <patternFill>
          <bgColor rgb="FFFFFF00"/>
        </patternFill>
      </fill>
    </dxf>
    <dxf>
      <font>
        <b/>
        <i val="0"/>
        <color theme="1"/>
      </font>
      <fill>
        <patternFill>
          <bgColor rgb="FF00B050"/>
        </patternFill>
      </fill>
    </dxf>
    <dxf>
      <font>
        <b/>
        <i val="0"/>
        <color theme="1"/>
      </font>
      <fill>
        <patternFill>
          <bgColor rgb="FFFFFF00"/>
        </patternFill>
      </fill>
    </dxf>
    <dxf>
      <font>
        <color rgb="FF9C0006"/>
      </font>
      <fill>
        <patternFill>
          <bgColor rgb="FFFFC7CE"/>
        </patternFill>
      </fill>
    </dxf>
    <dxf>
      <font>
        <b/>
        <i val="0"/>
        <color theme="1"/>
      </font>
      <fill>
        <patternFill>
          <bgColor rgb="FFFF0000"/>
        </patternFill>
      </fill>
    </dxf>
    <dxf>
      <font>
        <color theme="1"/>
      </font>
      <fill>
        <patternFill>
          <bgColor rgb="FFFFFF00"/>
        </patternFill>
      </fill>
    </dxf>
    <dxf>
      <font>
        <b/>
        <i val="0"/>
        <color theme="1"/>
      </font>
      <fill>
        <patternFill>
          <bgColor rgb="FF00B050"/>
        </patternFill>
      </fill>
    </dxf>
    <dxf>
      <font>
        <color rgb="FF9C0006"/>
      </font>
      <fill>
        <patternFill>
          <bgColor rgb="FFFFC7CE"/>
        </patternFill>
      </fill>
    </dxf>
    <dxf>
      <font>
        <b/>
        <i val="0"/>
        <color theme="1"/>
      </font>
      <fill>
        <patternFill>
          <bgColor rgb="FFFF0000"/>
        </patternFill>
      </fill>
    </dxf>
    <dxf>
      <font>
        <color rgb="FF9C6500"/>
      </font>
      <fill>
        <patternFill>
          <bgColor rgb="FFFFEB9C"/>
        </patternFill>
      </fill>
    </dxf>
    <dxf>
      <font>
        <b/>
        <i val="0"/>
        <color theme="1"/>
      </font>
      <fill>
        <patternFill>
          <bgColor rgb="FF00B050"/>
        </patternFill>
      </fill>
    </dxf>
    <dxf>
      <font>
        <color rgb="FF9C0006"/>
      </font>
      <fill>
        <patternFill>
          <bgColor rgb="FFFFC7CE"/>
        </patternFill>
      </fill>
    </dxf>
    <dxf>
      <font>
        <b/>
        <i val="0"/>
        <color theme="1"/>
      </font>
      <fill>
        <patternFill>
          <bgColor rgb="FFFFFF00"/>
        </patternFill>
      </fill>
    </dxf>
    <dxf>
      <font>
        <b/>
        <i val="0"/>
        <color theme="1"/>
      </font>
      <fill>
        <patternFill>
          <bgColor rgb="FFFF0000"/>
        </patternFill>
      </fill>
    </dxf>
    <dxf>
      <font>
        <color rgb="FF9C6500"/>
      </font>
      <fill>
        <patternFill>
          <bgColor rgb="FFFFEB9C"/>
        </patternFill>
      </fill>
    </dxf>
    <dxf>
      <font>
        <color rgb="FF006100"/>
      </font>
      <fill>
        <patternFill>
          <bgColor rgb="FFC6EFCE"/>
        </patternFill>
      </fill>
    </dxf>
    <dxf>
      <font>
        <b/>
        <i val="0"/>
        <color theme="1"/>
      </font>
      <fill>
        <patternFill>
          <bgColor rgb="FF00B050"/>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00B050"/>
        </patternFill>
      </fill>
    </dxf>
    <dxf>
      <font>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dxf>
    <dxf>
      <font>
        <b/>
        <i val="0"/>
      </font>
    </dxf>
    <dxf>
      <font>
        <b/>
        <i val="0"/>
      </font>
    </dxf>
    <dxf>
      <font>
        <b/>
        <i val="0"/>
      </font>
    </dxf>
    <dxf>
      <font>
        <b/>
        <i val="0"/>
      </font>
    </dxf>
    <dxf>
      <fill>
        <patternFill>
          <bgColor rgb="FF0070C0"/>
        </patternFill>
      </fill>
    </dxf>
    <dxf>
      <fill>
        <patternFill>
          <bgColor theme="1" tint="0.499984740745262"/>
        </patternFill>
      </fill>
    </dxf>
    <dxf>
      <numFmt numFmtId="174" formatCode="&quot;S&quot;"/>
    </dxf>
    <dxf>
      <fill>
        <patternFill>
          <bgColor rgb="FF0070C0"/>
        </patternFill>
      </fill>
    </dxf>
    <dxf>
      <fill>
        <patternFill>
          <bgColor theme="1" tint="0.499984740745262"/>
        </patternFill>
      </fill>
    </dxf>
    <dxf>
      <fill>
        <patternFill>
          <bgColor theme="1" tint="0.499984740745262"/>
        </patternFill>
      </fill>
    </dxf>
    <dxf>
      <fill>
        <patternFill>
          <bgColor rgb="FF0070C0"/>
        </patternFill>
      </fill>
    </dxf>
    <dxf>
      <fill>
        <patternFill>
          <bgColor theme="1" tint="0.499984740745262"/>
        </patternFill>
      </fill>
    </dxf>
    <dxf>
      <fill>
        <patternFill>
          <bgColor theme="1" tint="0.499984740745262"/>
        </patternFill>
      </fill>
    </dxf>
    <dxf>
      <fill>
        <patternFill>
          <bgColor rgb="FF0070C0"/>
        </patternFill>
      </fill>
    </dxf>
    <dxf>
      <fill>
        <patternFill>
          <bgColor theme="1" tint="0.499984740745262"/>
        </patternFill>
      </fill>
    </dxf>
    <dxf>
      <fill>
        <patternFill>
          <bgColor theme="1" tint="0.499984740745262"/>
        </patternFill>
      </fill>
    </dxf>
    <dxf>
      <font>
        <color rgb="FF9C0006"/>
      </font>
      <fill>
        <patternFill>
          <bgColor rgb="FFFFC7CE"/>
        </patternFill>
      </fill>
    </dxf>
    <dxf>
      <font>
        <b/>
        <i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rgb="FF00B050"/>
        </patternFill>
      </fill>
    </dxf>
    <dxf>
      <font>
        <color theme="1"/>
      </font>
      <fill>
        <patternFill>
          <bgColor rgb="FFFFFF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theme="6" tint="-0.499984740745262"/>
        </patternFill>
      </fill>
    </dxf>
    <dxf>
      <font>
        <color theme="0"/>
      </font>
      <fill>
        <patternFill>
          <bgColor theme="6" tint="-0.24994659260841701"/>
        </patternFill>
      </fill>
    </dxf>
    <dxf>
      <font>
        <color theme="1"/>
      </font>
      <fill>
        <patternFill>
          <bgColor theme="6" tint="0.39994506668294322"/>
        </patternFill>
      </fill>
    </dxf>
    <dxf>
      <font>
        <color rgb="FF9C6500"/>
      </font>
      <fill>
        <patternFill>
          <bgColor rgb="FFFFEB9C"/>
        </patternFill>
      </fill>
    </dxf>
    <dxf>
      <font>
        <color rgb="FF9C0006"/>
      </font>
      <fill>
        <patternFill>
          <bgColor rgb="FFFFC7CE"/>
        </patternFill>
      </fill>
    </dxf>
    <dxf>
      <font>
        <color theme="0"/>
      </font>
      <fill>
        <patternFill>
          <bgColor theme="6" tint="-0.499984740745262"/>
        </patternFill>
      </fill>
    </dxf>
    <dxf>
      <font>
        <color theme="0"/>
      </font>
      <fill>
        <patternFill>
          <bgColor theme="6" tint="-0.24994659260841701"/>
        </patternFill>
      </fill>
    </dxf>
    <dxf>
      <font>
        <color theme="1"/>
      </font>
      <fill>
        <patternFill>
          <bgColor theme="6" tint="0.39994506668294322"/>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6" tint="-0.499984740745262"/>
        </patternFill>
      </fill>
    </dxf>
    <dxf>
      <font>
        <color theme="0"/>
      </font>
      <fill>
        <patternFill>
          <bgColor theme="6" tint="-0.24994659260841701"/>
        </patternFill>
      </fill>
    </dxf>
    <dxf>
      <font>
        <color theme="1"/>
      </font>
      <fill>
        <patternFill>
          <bgColor theme="6" tint="0.39994506668294322"/>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theme="0"/>
      </font>
      <fill>
        <patternFill>
          <bgColor theme="6" tint="-0.499984740745262"/>
        </patternFill>
      </fill>
    </dxf>
    <dxf>
      <font>
        <color theme="1"/>
      </font>
      <fill>
        <patternFill>
          <bgColor theme="5" tint="0.59996337778862885"/>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theme="1"/>
      </font>
      <fill>
        <patternFill>
          <bgColor rgb="FFFFC000"/>
        </patternFill>
      </fill>
    </dxf>
    <dxf>
      <font>
        <color rgb="FF006100"/>
      </font>
      <fill>
        <patternFill>
          <bgColor rgb="FFC6EFCE"/>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ont>
        <color rgb="FF9C6500"/>
      </font>
      <fill>
        <patternFill>
          <bgColor rgb="FFFFEB9C"/>
        </patternFill>
      </fill>
    </dxf>
    <dxf>
      <font>
        <color theme="1"/>
      </font>
      <fill>
        <patternFill>
          <bgColor rgb="FFFF0000"/>
        </patternFill>
      </fill>
    </dxf>
    <dxf>
      <font>
        <color rgb="FF9C0006"/>
      </font>
      <fill>
        <patternFill>
          <bgColor rgb="FFFFC7CE"/>
        </patternFill>
      </fill>
    </dxf>
    <dxf>
      <font>
        <color theme="1"/>
      </font>
      <fill>
        <patternFill>
          <bgColor rgb="FFFFC000"/>
        </patternFill>
      </fill>
    </dxf>
    <dxf>
      <font>
        <color rgb="FF006100"/>
      </font>
      <fill>
        <patternFill>
          <bgColor rgb="FFC6EFCE"/>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theme="1"/>
      </font>
      <fill>
        <patternFill>
          <bgColor rgb="FFFFC000"/>
        </patternFill>
      </fill>
    </dxf>
    <dxf>
      <font>
        <color rgb="FF006100"/>
      </font>
      <fill>
        <patternFill>
          <bgColor rgb="FFC6EFCE"/>
        </patternFill>
      </fill>
    </dxf>
    <dxf>
      <font>
        <color theme="1"/>
      </font>
      <fill>
        <patternFill>
          <bgColor rgb="FF00B050"/>
        </patternFill>
      </fill>
    </dxf>
    <dxf>
      <font>
        <color theme="1"/>
      </font>
      <fill>
        <patternFill>
          <bgColor rgb="FF00B050"/>
        </patternFill>
      </fill>
    </dxf>
    <dxf>
      <font>
        <color theme="1"/>
      </font>
      <fill>
        <patternFill>
          <bgColor rgb="FFFF0000"/>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b/>
        <i val="0"/>
        <color theme="0"/>
      </font>
      <fill>
        <patternFill>
          <bgColor rgb="FF00B050"/>
        </patternFill>
      </fill>
    </dxf>
    <dxf>
      <fill>
        <patternFill>
          <bgColor rgb="FFFFFF99"/>
        </patternFill>
      </fill>
    </dxf>
    <dxf>
      <font>
        <b/>
        <i val="0"/>
        <color theme="0"/>
      </font>
      <fill>
        <patternFill>
          <bgColor rgb="FFFF0000"/>
        </patternFill>
      </fill>
    </dxf>
    <dxf>
      <font>
        <color theme="1"/>
      </font>
      <fill>
        <patternFill>
          <bgColor rgb="FF93FFC4"/>
        </patternFill>
      </fill>
    </dxf>
    <dxf>
      <fill>
        <patternFill>
          <bgColor rgb="FFFF8B8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patternType="solid">
          <bgColor rgb="FFFFC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rgb="FFFF0000"/>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rgb="FF00B050"/>
        </patternFill>
      </fill>
    </dxf>
    <dxf>
      <font>
        <color theme="1"/>
      </font>
      <fill>
        <patternFill>
          <bgColor rgb="FFFF0000"/>
        </patternFill>
      </fill>
    </dxf>
    <dxf>
      <font>
        <b/>
        <i val="0"/>
        <color theme="1"/>
      </font>
      <fill>
        <patternFill>
          <bgColor rgb="FFFFFF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b/>
        <i val="0"/>
        <color theme="1"/>
      </font>
      <fill>
        <patternFill>
          <bgColor rgb="FFFF0000"/>
        </patternFill>
      </fill>
    </dxf>
    <dxf>
      <font>
        <b/>
        <i val="0"/>
        <color theme="1"/>
      </font>
      <fill>
        <patternFill>
          <bgColor rgb="FFFFFF00"/>
        </patternFill>
      </fill>
    </dxf>
    <dxf>
      <font>
        <color rgb="FF006100"/>
      </font>
      <fill>
        <patternFill>
          <bgColor rgb="FFC6EFCE"/>
        </patternFill>
      </fill>
    </dxf>
    <dxf>
      <font>
        <color theme="1"/>
      </font>
      <fill>
        <patternFill>
          <bgColor rgb="FFFFFF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rgb="FF00B050"/>
        </patternFill>
      </fill>
    </dxf>
    <dxf>
      <font>
        <color theme="1"/>
      </font>
      <fill>
        <patternFill>
          <bgColor rgb="FFFF0000"/>
        </patternFill>
      </fill>
    </dxf>
    <dxf>
      <font>
        <color theme="1"/>
      </font>
      <fill>
        <patternFill>
          <bgColor theme="5" tint="0.79998168889431442"/>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b/>
        <i val="0"/>
        <color rgb="FF9C6500"/>
      </font>
      <fill>
        <patternFill>
          <bgColor rgb="FFFFEB9C"/>
        </patternFill>
      </fill>
    </dxf>
    <dxf>
      <font>
        <color rgb="FF006100"/>
      </font>
      <fill>
        <patternFill>
          <bgColor rgb="FFC6EFCE"/>
        </patternFill>
      </fill>
    </dxf>
    <dxf>
      <font>
        <color theme="1"/>
      </font>
      <fill>
        <patternFill>
          <bgColor rgb="FFFF0000"/>
        </patternFill>
      </fill>
    </dxf>
    <dxf>
      <font>
        <color theme="1"/>
      </font>
      <fill>
        <patternFill>
          <bgColor rgb="FF00B050"/>
        </patternFill>
      </fill>
    </dxf>
    <dxf>
      <font>
        <b/>
        <i val="0"/>
        <color theme="9" tint="-0.499984740745262"/>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theme="3" tint="0.3999450666829432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theme="3" tint="0.3999450666829432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theme="3" tint="0.3999450666829432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36"/>
    </mc:Choice>
    <mc:Fallback>
      <c:style val="36"/>
    </mc:Fallback>
  </mc:AlternateContent>
  <c:chart>
    <c:autoTitleDeleted val="1"/>
    <c:plotArea>
      <c:layout>
        <c:manualLayout>
          <c:layoutTarget val="inner"/>
          <c:xMode val="edge"/>
          <c:yMode val="edge"/>
          <c:x val="7.1160754258991682E-2"/>
          <c:y val="1.5205614827583569E-2"/>
          <c:w val="0.92081055045968885"/>
          <c:h val="0.83641103385114146"/>
        </c:manualLayout>
      </c:layout>
      <c:bubbleChart>
        <c:varyColors val="1"/>
        <c:ser>
          <c:idx val="0"/>
          <c:order val="0"/>
          <c:invertIfNegative val="0"/>
          <c:dPt>
            <c:idx val="0"/>
            <c:invertIfNegative val="0"/>
            <c:bubble3D val="1"/>
            <c:spPr>
              <a:solidFill>
                <a:schemeClr val="accent6">
                  <a:lumMod val="75000"/>
                </a:schemeClr>
              </a:solidFill>
            </c:spPr>
          </c:dPt>
          <c:dPt>
            <c:idx val="1"/>
            <c:invertIfNegative val="0"/>
            <c:bubble3D val="1"/>
            <c:spPr>
              <a:solidFill>
                <a:srgbClr val="00B0F0"/>
              </a:solidFill>
            </c:spPr>
          </c:dPt>
          <c:dPt>
            <c:idx val="2"/>
            <c:invertIfNegative val="0"/>
            <c:bubble3D val="1"/>
            <c:spPr>
              <a:solidFill>
                <a:srgbClr val="FFFF00"/>
              </a:solidFill>
            </c:spPr>
          </c:dPt>
          <c:dPt>
            <c:idx val="3"/>
            <c:invertIfNegative val="0"/>
            <c:bubble3D val="1"/>
            <c:spPr>
              <a:solidFill>
                <a:srgbClr val="FF0000"/>
              </a:solidFill>
            </c:spPr>
          </c:dPt>
          <c:dPt>
            <c:idx val="4"/>
            <c:invertIfNegative val="0"/>
            <c:bubble3D val="1"/>
            <c:spPr>
              <a:solidFill>
                <a:srgbClr val="7030A0"/>
              </a:solidFill>
            </c:spPr>
          </c:dPt>
          <c:dPt>
            <c:idx val="5"/>
            <c:invertIfNegative val="0"/>
            <c:bubble3D val="1"/>
            <c:spPr>
              <a:solidFill>
                <a:srgbClr val="92D050"/>
              </a:solidFill>
            </c:spPr>
          </c:dPt>
          <c:dPt>
            <c:idx val="6"/>
            <c:invertIfNegative val="0"/>
            <c:bubble3D val="1"/>
            <c:spPr>
              <a:solidFill>
                <a:srgbClr val="FFC000"/>
              </a:solidFill>
            </c:spPr>
          </c:dPt>
          <c:dLbls>
            <c:txPr>
              <a:bodyPr/>
              <a:lstStyle/>
              <a:p>
                <a:pPr>
                  <a:defRPr sz="1800"/>
                </a:pPr>
                <a:endParaRPr lang="pt-BR"/>
              </a:p>
            </c:txPr>
            <c:dLblPos val="l"/>
            <c:showLegendKey val="0"/>
            <c:showVal val="1"/>
            <c:showCatName val="1"/>
            <c:showSerName val="0"/>
            <c:showPercent val="0"/>
            <c:showBubbleSize val="1"/>
            <c:separator>; </c:separator>
            <c:showLeaderLines val="0"/>
          </c:dLbls>
          <c:xVal>
            <c:numRef>
              <c:f>'2. Portfolio'!$W$30:$W$36</c:f>
              <c:numCache>
                <c:formatCode>General</c:formatCode>
                <c:ptCount val="7"/>
                <c:pt idx="0">
                  <c:v>0</c:v>
                </c:pt>
                <c:pt idx="1">
                  <c:v>0</c:v>
                </c:pt>
                <c:pt idx="2">
                  <c:v>0</c:v>
                </c:pt>
                <c:pt idx="3">
                  <c:v>0</c:v>
                </c:pt>
                <c:pt idx="4">
                  <c:v>0</c:v>
                </c:pt>
                <c:pt idx="5">
                  <c:v>0</c:v>
                </c:pt>
                <c:pt idx="6">
                  <c:v>0</c:v>
                </c:pt>
              </c:numCache>
            </c:numRef>
          </c:xVal>
          <c:yVal>
            <c:numRef>
              <c:f>'2. Portfolio'!$Y$30:$Y$36</c:f>
              <c:numCache>
                <c:formatCode>General</c:formatCode>
                <c:ptCount val="7"/>
                <c:pt idx="0">
                  <c:v>0</c:v>
                </c:pt>
                <c:pt idx="1">
                  <c:v>0</c:v>
                </c:pt>
                <c:pt idx="2">
                  <c:v>0</c:v>
                </c:pt>
                <c:pt idx="3">
                  <c:v>0</c:v>
                </c:pt>
                <c:pt idx="4">
                  <c:v>0</c:v>
                </c:pt>
                <c:pt idx="5">
                  <c:v>0</c:v>
                </c:pt>
                <c:pt idx="6">
                  <c:v>0</c:v>
                </c:pt>
              </c:numCache>
            </c:numRef>
          </c:yVal>
          <c:bubbleSize>
            <c:numRef>
              <c:f>'2. Portfolio'!$AA$30:$AA$36</c:f>
              <c:numCache>
                <c:formatCode>General</c:formatCode>
                <c:ptCount val="7"/>
                <c:pt idx="0">
                  <c:v>0</c:v>
                </c:pt>
                <c:pt idx="1">
                  <c:v>0</c:v>
                </c:pt>
                <c:pt idx="2">
                  <c:v>0</c:v>
                </c:pt>
                <c:pt idx="3">
                  <c:v>0</c:v>
                </c:pt>
                <c:pt idx="4">
                  <c:v>0</c:v>
                </c:pt>
                <c:pt idx="5">
                  <c:v>0</c:v>
                </c:pt>
                <c:pt idx="6">
                  <c:v>0</c:v>
                </c:pt>
              </c:numCache>
            </c:numRef>
          </c:bubbleSize>
          <c:bubble3D val="1"/>
        </c:ser>
        <c:dLbls>
          <c:showLegendKey val="0"/>
          <c:showVal val="1"/>
          <c:showCatName val="0"/>
          <c:showSerName val="0"/>
          <c:showPercent val="0"/>
          <c:showBubbleSize val="0"/>
        </c:dLbls>
        <c:bubbleScale val="100"/>
        <c:showNegBubbles val="0"/>
        <c:axId val="334868480"/>
        <c:axId val="335284096"/>
      </c:bubbleChart>
      <c:valAx>
        <c:axId val="334868480"/>
        <c:scaling>
          <c:orientation val="minMax"/>
        </c:scaling>
        <c:delete val="0"/>
        <c:axPos val="b"/>
        <c:majorGridlines/>
        <c:title>
          <c:tx>
            <c:rich>
              <a:bodyPr/>
              <a:lstStyle/>
              <a:p>
                <a:pPr>
                  <a:defRPr sz="4000">
                    <a:solidFill>
                      <a:srgbClr val="FFFF00"/>
                    </a:solidFill>
                  </a:defRPr>
                </a:pPr>
                <a:r>
                  <a:rPr lang="en-US" sz="4000">
                    <a:solidFill>
                      <a:srgbClr val="FFFF00"/>
                    </a:solidFill>
                  </a:rPr>
                  <a:t>MERCADO EXTERNO</a:t>
                </a:r>
              </a:p>
            </c:rich>
          </c:tx>
          <c:layout>
            <c:manualLayout>
              <c:xMode val="edge"/>
              <c:yMode val="edge"/>
              <c:x val="0.48058672098708954"/>
              <c:y val="0.86628210775322934"/>
            </c:manualLayout>
          </c:layout>
          <c:overlay val="0"/>
          <c:spPr>
            <a:solidFill>
              <a:srgbClr val="002060"/>
            </a:solid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35284096"/>
        <c:crosses val="autoZero"/>
        <c:crossBetween val="midCat"/>
      </c:valAx>
      <c:valAx>
        <c:axId val="335284096"/>
        <c:scaling>
          <c:orientation val="minMax"/>
        </c:scaling>
        <c:delete val="0"/>
        <c:axPos val="l"/>
        <c:majorGridlines/>
        <c:title>
          <c:tx>
            <c:rich>
              <a:bodyPr rot="-5400000" vert="horz"/>
              <a:lstStyle/>
              <a:p>
                <a:pPr>
                  <a:defRPr sz="3600">
                    <a:solidFill>
                      <a:srgbClr val="FFFF00"/>
                    </a:solidFill>
                  </a:defRPr>
                </a:pPr>
                <a:r>
                  <a:rPr lang="en-US" sz="3600">
                    <a:solidFill>
                      <a:srgbClr val="FFFF00"/>
                    </a:solidFill>
                  </a:rPr>
                  <a:t>CONHECIMENTO (Fatores Internos da Empresa)</a:t>
                </a:r>
              </a:p>
            </c:rich>
          </c:tx>
          <c:layout>
            <c:manualLayout>
              <c:xMode val="edge"/>
              <c:yMode val="edge"/>
              <c:x val="7.8088226091497404E-2"/>
              <c:y val="5.3017019628344542E-2"/>
            </c:manualLayout>
          </c:layout>
          <c:overlay val="0"/>
          <c:spPr>
            <a:solidFill>
              <a:srgbClr val="002060"/>
            </a:solidFill>
            <a:ln w="25400">
              <a:noFill/>
            </a:ln>
          </c:spPr>
        </c:title>
        <c:numFmt formatCode="General" sourceLinked="1"/>
        <c:majorTickMark val="out"/>
        <c:minorTickMark val="none"/>
        <c:tickLblPos val="nextTo"/>
        <c:crossAx val="334868480"/>
        <c:crosses val="autoZero"/>
        <c:crossBetween val="midCat"/>
      </c:valAx>
    </c:plotArea>
    <c:plotVisOnly val="1"/>
    <c:dispBlanksAs val="gap"/>
    <c:showDLblsOverMax val="0"/>
  </c:chart>
  <c:printSettings>
    <c:headerFooter/>
    <c:pageMargins b="0.78740157499999996" l="0.511811024" r="0.511811024" t="0.78740157499999996" header="0.31496062000000091" footer="0.3149606200000009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36"/>
    </mc:Choice>
    <mc:Fallback>
      <c:style val="36"/>
    </mc:Fallback>
  </mc:AlternateContent>
  <c:chart>
    <c:autoTitleDeleted val="1"/>
    <c:plotArea>
      <c:layout>
        <c:manualLayout>
          <c:layoutTarget val="inner"/>
          <c:xMode val="edge"/>
          <c:yMode val="edge"/>
          <c:x val="7.1160754258991682E-2"/>
          <c:y val="1.5205614827583569E-2"/>
          <c:w val="0.92081055045968885"/>
          <c:h val="0.83641103385114146"/>
        </c:manualLayout>
      </c:layout>
      <c:bubbleChart>
        <c:varyColors val="1"/>
        <c:ser>
          <c:idx val="0"/>
          <c:order val="0"/>
          <c:invertIfNegative val="0"/>
          <c:dPt>
            <c:idx val="0"/>
            <c:invertIfNegative val="0"/>
            <c:bubble3D val="1"/>
            <c:spPr>
              <a:solidFill>
                <a:schemeClr val="accent6">
                  <a:lumMod val="75000"/>
                </a:schemeClr>
              </a:solidFill>
            </c:spPr>
          </c:dPt>
          <c:dPt>
            <c:idx val="1"/>
            <c:invertIfNegative val="0"/>
            <c:bubble3D val="1"/>
            <c:spPr>
              <a:solidFill>
                <a:srgbClr val="00B0F0"/>
              </a:solidFill>
            </c:spPr>
          </c:dPt>
          <c:dPt>
            <c:idx val="2"/>
            <c:invertIfNegative val="0"/>
            <c:bubble3D val="1"/>
            <c:spPr>
              <a:solidFill>
                <a:srgbClr val="FFFF00"/>
              </a:solidFill>
            </c:spPr>
          </c:dPt>
          <c:dPt>
            <c:idx val="3"/>
            <c:invertIfNegative val="0"/>
            <c:bubble3D val="1"/>
            <c:spPr>
              <a:solidFill>
                <a:srgbClr val="FF0000"/>
              </a:solidFill>
            </c:spPr>
          </c:dPt>
          <c:dPt>
            <c:idx val="4"/>
            <c:invertIfNegative val="0"/>
            <c:bubble3D val="1"/>
            <c:spPr>
              <a:solidFill>
                <a:srgbClr val="7030A0"/>
              </a:solidFill>
            </c:spPr>
          </c:dPt>
          <c:dPt>
            <c:idx val="5"/>
            <c:invertIfNegative val="0"/>
            <c:bubble3D val="1"/>
            <c:spPr>
              <a:solidFill>
                <a:srgbClr val="92D050"/>
              </a:solidFill>
            </c:spPr>
          </c:dPt>
          <c:dPt>
            <c:idx val="6"/>
            <c:invertIfNegative val="0"/>
            <c:bubble3D val="1"/>
            <c:spPr>
              <a:solidFill>
                <a:srgbClr val="FFC000"/>
              </a:solidFill>
            </c:spPr>
          </c:dPt>
          <c:dLbls>
            <c:txPr>
              <a:bodyPr/>
              <a:lstStyle/>
              <a:p>
                <a:pPr>
                  <a:defRPr sz="1800"/>
                </a:pPr>
                <a:endParaRPr lang="pt-BR"/>
              </a:p>
            </c:txPr>
            <c:dLblPos val="l"/>
            <c:showLegendKey val="0"/>
            <c:showVal val="1"/>
            <c:showCatName val="1"/>
            <c:showSerName val="0"/>
            <c:showPercent val="0"/>
            <c:showBubbleSize val="1"/>
            <c:separator>; </c:separator>
            <c:showLeaderLines val="0"/>
          </c:dLbls>
          <c:xVal>
            <c:numRef>
              <c:f>'2. Portfolio'!$W$85:$W$91</c:f>
              <c:numCache>
                <c:formatCode>General</c:formatCode>
                <c:ptCount val="7"/>
                <c:pt idx="0">
                  <c:v>0</c:v>
                </c:pt>
                <c:pt idx="1">
                  <c:v>0</c:v>
                </c:pt>
                <c:pt idx="2">
                  <c:v>0</c:v>
                </c:pt>
                <c:pt idx="3">
                  <c:v>0</c:v>
                </c:pt>
                <c:pt idx="4">
                  <c:v>0</c:v>
                </c:pt>
                <c:pt idx="5">
                  <c:v>0</c:v>
                </c:pt>
                <c:pt idx="6">
                  <c:v>0</c:v>
                </c:pt>
              </c:numCache>
            </c:numRef>
          </c:xVal>
          <c:yVal>
            <c:numRef>
              <c:f>'2. Portfolio'!$Y$85:$Y$91</c:f>
              <c:numCache>
                <c:formatCode>General</c:formatCode>
                <c:ptCount val="7"/>
                <c:pt idx="0">
                  <c:v>0</c:v>
                </c:pt>
                <c:pt idx="1">
                  <c:v>0</c:v>
                </c:pt>
                <c:pt idx="2">
                  <c:v>0</c:v>
                </c:pt>
                <c:pt idx="3">
                  <c:v>0</c:v>
                </c:pt>
                <c:pt idx="4">
                  <c:v>0</c:v>
                </c:pt>
                <c:pt idx="5">
                  <c:v>0</c:v>
                </c:pt>
                <c:pt idx="6">
                  <c:v>0</c:v>
                </c:pt>
              </c:numCache>
            </c:numRef>
          </c:yVal>
          <c:bubbleSize>
            <c:numRef>
              <c:f>'2. Portfolio'!$AA$85:$AA$91</c:f>
              <c:numCache>
                <c:formatCode>General</c:formatCode>
                <c:ptCount val="7"/>
                <c:pt idx="0">
                  <c:v>0</c:v>
                </c:pt>
                <c:pt idx="1">
                  <c:v>0</c:v>
                </c:pt>
                <c:pt idx="2">
                  <c:v>0</c:v>
                </c:pt>
                <c:pt idx="3">
                  <c:v>0</c:v>
                </c:pt>
                <c:pt idx="4">
                  <c:v>0</c:v>
                </c:pt>
                <c:pt idx="5">
                  <c:v>0</c:v>
                </c:pt>
                <c:pt idx="6">
                  <c:v>0</c:v>
                </c:pt>
              </c:numCache>
            </c:numRef>
          </c:bubbleSize>
          <c:bubble3D val="1"/>
        </c:ser>
        <c:dLbls>
          <c:showLegendKey val="0"/>
          <c:showVal val="1"/>
          <c:showCatName val="0"/>
          <c:showSerName val="0"/>
          <c:showPercent val="0"/>
          <c:showBubbleSize val="0"/>
        </c:dLbls>
        <c:bubbleScale val="100"/>
        <c:showNegBubbles val="0"/>
        <c:axId val="338437632"/>
        <c:axId val="369158784"/>
      </c:bubbleChart>
      <c:valAx>
        <c:axId val="338437632"/>
        <c:scaling>
          <c:orientation val="minMax"/>
        </c:scaling>
        <c:delete val="0"/>
        <c:axPos val="b"/>
        <c:majorGridlines/>
        <c:title>
          <c:tx>
            <c:rich>
              <a:bodyPr/>
              <a:lstStyle/>
              <a:p>
                <a:pPr>
                  <a:defRPr sz="4000">
                    <a:solidFill>
                      <a:srgbClr val="FFFF00"/>
                    </a:solidFill>
                  </a:defRPr>
                </a:pPr>
                <a:r>
                  <a:rPr lang="en-US" sz="4000">
                    <a:solidFill>
                      <a:srgbClr val="FFFF00"/>
                    </a:solidFill>
                  </a:rPr>
                  <a:t>MERCADO INTERNO</a:t>
                </a:r>
              </a:p>
            </c:rich>
          </c:tx>
          <c:layout>
            <c:manualLayout>
              <c:xMode val="edge"/>
              <c:yMode val="edge"/>
              <c:x val="0.48090814050498504"/>
              <c:y val="0.87549058364339882"/>
            </c:manualLayout>
          </c:layout>
          <c:overlay val="0"/>
          <c:spPr>
            <a:solidFill>
              <a:srgbClr val="002060"/>
            </a:solid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69158784"/>
        <c:crosses val="autoZero"/>
        <c:crossBetween val="midCat"/>
      </c:valAx>
      <c:valAx>
        <c:axId val="369158784"/>
        <c:scaling>
          <c:orientation val="minMax"/>
        </c:scaling>
        <c:delete val="0"/>
        <c:axPos val="l"/>
        <c:majorGridlines/>
        <c:title>
          <c:tx>
            <c:rich>
              <a:bodyPr rot="-5400000" vert="horz"/>
              <a:lstStyle/>
              <a:p>
                <a:pPr>
                  <a:defRPr sz="6000">
                    <a:solidFill>
                      <a:srgbClr val="FFFF00"/>
                    </a:solidFill>
                  </a:defRPr>
                </a:pPr>
                <a:r>
                  <a:rPr lang="en-US" sz="3600" b="1" i="0" baseline="0">
                    <a:solidFill>
                      <a:srgbClr val="FFFF00"/>
                    </a:solidFill>
                    <a:effectLst/>
                  </a:rPr>
                  <a:t>CONHECIMENTO (Fatores Internos da Empresa)</a:t>
                </a:r>
                <a:endParaRPr lang="pt-BR" sz="6000">
                  <a:solidFill>
                    <a:srgbClr val="FFFF00"/>
                  </a:solidFill>
                  <a:effectLst/>
                </a:endParaRPr>
              </a:p>
            </c:rich>
          </c:tx>
          <c:layout>
            <c:manualLayout>
              <c:xMode val="edge"/>
              <c:yMode val="edge"/>
              <c:x val="7.8047862914902719E-2"/>
              <c:y val="5.4539022043874508E-2"/>
            </c:manualLayout>
          </c:layout>
          <c:overlay val="0"/>
          <c:spPr>
            <a:solidFill>
              <a:srgbClr val="002060"/>
            </a:solidFill>
            <a:ln w="25400">
              <a:noFill/>
            </a:ln>
          </c:spPr>
        </c:title>
        <c:numFmt formatCode="General" sourceLinked="1"/>
        <c:majorTickMark val="out"/>
        <c:minorTickMark val="none"/>
        <c:tickLblPos val="nextTo"/>
        <c:crossAx val="338437632"/>
        <c:crosses val="autoZero"/>
        <c:crossBetween val="midCat"/>
      </c:valAx>
    </c:plotArea>
    <c:plotVisOnly val="1"/>
    <c:dispBlanksAs val="gap"/>
    <c:showDLblsOverMax val="0"/>
  </c:chart>
  <c:printSettings>
    <c:headerFooter/>
    <c:pageMargins b="0.78740157499999996" l="0.511811024" r="0.511811024" t="0.78740157499999996" header="0.31496062000000091" footer="0.3149606200000009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pt-BR" sz="1100" b="1"/>
              <a:t>Quantidade</a:t>
            </a:r>
            <a:r>
              <a:rPr lang="pt-BR" sz="1100" b="1" baseline="0"/>
              <a:t> </a:t>
            </a:r>
            <a:r>
              <a:rPr lang="pt-BR" sz="1100" b="1"/>
              <a:t>x Tempo </a:t>
            </a:r>
            <a:r>
              <a:rPr lang="pt-BR" sz="1000" b="1"/>
              <a:t>(meses)</a:t>
            </a:r>
            <a:endParaRPr lang="pt-BR" sz="1100" b="1"/>
          </a:p>
        </c:rich>
      </c:tx>
      <c:layout>
        <c:manualLayout>
          <c:xMode val="edge"/>
          <c:yMode val="edge"/>
          <c:x val="0.15488830808894169"/>
          <c:y val="7.1761229623361095E-2"/>
        </c:manualLayout>
      </c:layout>
      <c:overlay val="0"/>
      <c:spPr>
        <a:noFill/>
        <a:ln>
          <a:noFill/>
        </a:ln>
        <a:effectLst/>
      </c:spPr>
    </c:title>
    <c:autoTitleDeleted val="0"/>
    <c:plotArea>
      <c:layout>
        <c:manualLayout>
          <c:layoutTarget val="inner"/>
          <c:xMode val="edge"/>
          <c:yMode val="edge"/>
          <c:x val="0.17730055845180454"/>
          <c:y val="0.148890675848521"/>
          <c:w val="0.76499059492563426"/>
          <c:h val="0.6288512959229503"/>
        </c:manualLayout>
      </c:layout>
      <c:barChart>
        <c:barDir val="col"/>
        <c:grouping val="clustered"/>
        <c:varyColors val="0"/>
        <c:ser>
          <c:idx val="0"/>
          <c:order val="0"/>
          <c:tx>
            <c:strRef>
              <c:f>'7. Viabilidade_EXT.'!$G$34</c:f>
              <c:strCache>
                <c:ptCount val="1"/>
                <c:pt idx="0">
                  <c:v>Volume TOTAL</c:v>
                </c:pt>
              </c:strCache>
            </c:strRef>
          </c:tx>
          <c:spPr>
            <a:solidFill>
              <a:schemeClr val="accent1"/>
            </a:solidFill>
            <a:ln>
              <a:noFill/>
            </a:ln>
            <a:effectLst/>
          </c:spPr>
          <c:invertIfNegative val="0"/>
          <c:dLbls>
            <c:dLbl>
              <c:idx val="0"/>
              <c:layout>
                <c:manualLayout>
                  <c:x val="5.2777777777777778E-2"/>
                  <c:y val="3.2407407407407406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0D3C-49BA-87D3-D52DB11E0581}"/>
                </c:ext>
              </c:extLst>
            </c:dLbl>
            <c:dLbl>
              <c:idx val="1"/>
              <c:layout>
                <c:manualLayout>
                  <c:x val="6.6666666666666666E-2"/>
                  <c:y val="6.0185185185185099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0D3C-49BA-87D3-D52DB11E0581}"/>
                </c:ext>
              </c:extLst>
            </c:dLbl>
            <c:dLbl>
              <c:idx val="3"/>
              <c:layout>
                <c:manualLayout>
                  <c:x val="0.05"/>
                  <c:y val="-2.7777777777777693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0D3C-49BA-87D3-D52DB11E05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70C0"/>
                    </a:solidFill>
                    <a:latin typeface="+mn-lt"/>
                    <a:ea typeface="+mn-ea"/>
                    <a:cs typeface="+mn-cs"/>
                  </a:defRPr>
                </a:pPr>
                <a:endParaRPr lang="pt-B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P1 - Introdução</c:v>
              </c:pt>
              <c:pt idx="1">
                <c:v>P2 - Crescimento</c:v>
              </c:pt>
              <c:pt idx="2">
                <c:v>P3 - Maturidade</c:v>
              </c:pt>
              <c:pt idx="3">
                <c:v>P4 - Declinio</c:v>
              </c:pt>
            </c:strLit>
          </c:cat>
          <c:val>
            <c:numRef>
              <c:f>'7. Viabilidade_EXT.'!$G$36:$G$39</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3-0D3C-49BA-87D3-D52DB11E0581}"/>
            </c:ext>
          </c:extLst>
        </c:ser>
        <c:dLbls>
          <c:showLegendKey val="0"/>
          <c:showVal val="0"/>
          <c:showCatName val="0"/>
          <c:showSerName val="0"/>
          <c:showPercent val="0"/>
          <c:showBubbleSize val="0"/>
        </c:dLbls>
        <c:gapWidth val="219"/>
        <c:axId val="440997760"/>
        <c:axId val="440999296"/>
      </c:barChart>
      <c:lineChart>
        <c:grouping val="standard"/>
        <c:varyColors val="0"/>
        <c:ser>
          <c:idx val="1"/>
          <c:order val="1"/>
          <c:tx>
            <c:strRef>
              <c:f>'7. Viabilidade_EXT.'!$J$34</c:f>
              <c:strCache>
                <c:ptCount val="1"/>
                <c:pt idx="0">
                  <c:v>Tempo de cada período (Meses)</c:v>
                </c:pt>
              </c:strCache>
            </c:strRef>
          </c:tx>
          <c:spPr>
            <a:ln w="44450" cap="rnd">
              <a:solidFill>
                <a:schemeClr val="accent2"/>
              </a:solidFill>
              <a:round/>
            </a:ln>
            <a:effectLst/>
          </c:spPr>
          <c:marker>
            <c:symbol val="circle"/>
            <c:size val="20"/>
            <c:spPr>
              <a:solidFill>
                <a:schemeClr val="bg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P1 - Introdução</c:v>
              </c:pt>
              <c:pt idx="1">
                <c:v>P2 - Crescimento</c:v>
              </c:pt>
              <c:pt idx="2">
                <c:v>P3 - Maturidade</c:v>
              </c:pt>
              <c:pt idx="3">
                <c:v>P4 - Declinio</c:v>
              </c:pt>
            </c:strLit>
          </c:cat>
          <c:val>
            <c:numRef>
              <c:f>'7. Viabilidade_EXT.'!$J$36:$J$39</c:f>
              <c:numCache>
                <c:formatCode>0</c:formatCode>
                <c:ptCount val="4"/>
                <c:pt idx="0">
                  <c:v>0</c:v>
                </c:pt>
                <c:pt idx="1">
                  <c:v>0</c:v>
                </c:pt>
                <c:pt idx="2">
                  <c:v>0</c:v>
                </c:pt>
                <c:pt idx="3">
                  <c:v>0</c:v>
                </c:pt>
              </c:numCache>
            </c:numRef>
          </c:val>
          <c:smooth val="1"/>
          <c:extLst xmlns:c16r2="http://schemas.microsoft.com/office/drawing/2015/06/chart">
            <c:ext xmlns:c16="http://schemas.microsoft.com/office/drawing/2014/chart" uri="{C3380CC4-5D6E-409C-BE32-E72D297353CC}">
              <c16:uniqueId val="{00000004-0D3C-49BA-87D3-D52DB11E0581}"/>
            </c:ext>
          </c:extLst>
        </c:ser>
        <c:dLbls>
          <c:showLegendKey val="0"/>
          <c:showVal val="0"/>
          <c:showCatName val="0"/>
          <c:showSerName val="0"/>
          <c:showPercent val="0"/>
          <c:showBubbleSize val="0"/>
        </c:dLbls>
        <c:marker val="1"/>
        <c:smooth val="0"/>
        <c:axId val="441006720"/>
        <c:axId val="441005184"/>
      </c:lineChart>
      <c:catAx>
        <c:axId val="44099776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440999296"/>
        <c:crosses val="autoZero"/>
        <c:auto val="1"/>
        <c:lblAlgn val="ctr"/>
        <c:lblOffset val="100"/>
        <c:noMultiLvlLbl val="0"/>
      </c:catAx>
      <c:valAx>
        <c:axId val="4409992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0997760"/>
        <c:crosses val="autoZero"/>
        <c:crossBetween val="between"/>
      </c:valAx>
      <c:valAx>
        <c:axId val="4410051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1006720"/>
        <c:crosses val="max"/>
        <c:crossBetween val="between"/>
      </c:valAx>
      <c:catAx>
        <c:axId val="441006720"/>
        <c:scaling>
          <c:orientation val="minMax"/>
        </c:scaling>
        <c:delete val="1"/>
        <c:axPos val="b"/>
        <c:numFmt formatCode="General" sourceLinked="1"/>
        <c:majorTickMark val="out"/>
        <c:minorTickMark val="none"/>
        <c:tickLblPos val="nextTo"/>
        <c:crossAx val="441005184"/>
        <c:crosses val="autoZero"/>
        <c:auto val="1"/>
        <c:lblAlgn val="ctr"/>
        <c:lblOffset val="100"/>
        <c:noMultiLvlLbl val="0"/>
      </c:catAx>
      <c:spPr>
        <a:noFill/>
        <a:ln>
          <a:noFill/>
        </a:ln>
        <a:effectLst/>
      </c:spPr>
    </c:plotArea>
    <c:legend>
      <c:legendPos val="b"/>
      <c:layout>
        <c:manualLayout>
          <c:xMode val="edge"/>
          <c:yMode val="edge"/>
          <c:x val="0.57873055135188889"/>
          <c:y val="0.11796238471074059"/>
          <c:w val="0.35472326828711631"/>
          <c:h val="6.06473247447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PIOR CASO</a:t>
            </a:r>
          </a:p>
        </c:rich>
      </c:tx>
      <c:layout>
        <c:manualLayout>
          <c:xMode val="edge"/>
          <c:yMode val="edge"/>
          <c:x val="0.32216513765836535"/>
          <c:y val="2.7131795366444805E-2"/>
        </c:manualLayout>
      </c:layout>
      <c:overlay val="0"/>
      <c:spPr>
        <a:noFill/>
        <a:ln>
          <a:noFill/>
        </a:ln>
        <a:effectLst/>
      </c:spPr>
    </c:title>
    <c:autoTitleDeleted val="0"/>
    <c:plotArea>
      <c:layout>
        <c:manualLayout>
          <c:layoutTarget val="inner"/>
          <c:xMode val="edge"/>
          <c:yMode val="edge"/>
          <c:x val="0.1929356189322525"/>
          <c:y val="0.27629774172123811"/>
          <c:w val="0.76910427106038781"/>
          <c:h val="0.68381481848316417"/>
        </c:manualLayout>
      </c:layout>
      <c:barChart>
        <c:barDir val="col"/>
        <c:grouping val="clustered"/>
        <c:varyColors val="0"/>
        <c:ser>
          <c:idx val="0"/>
          <c:order val="0"/>
          <c:tx>
            <c:strRef>
              <c:f>'PIOR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'PIOR c riscos'!$B$9:$BJ$9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397553664"/>
        <c:axId val="397555200"/>
      </c:barChart>
      <c:catAx>
        <c:axId val="39755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397555200"/>
        <c:crosses val="autoZero"/>
        <c:auto val="1"/>
        <c:lblAlgn val="ctr"/>
        <c:lblOffset val="100"/>
        <c:noMultiLvlLbl val="0"/>
      </c:catAx>
      <c:valAx>
        <c:axId val="39755520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3975536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pt-BR" sz="1100" b="1"/>
              <a:t>Quantidade</a:t>
            </a:r>
            <a:r>
              <a:rPr lang="pt-BR" sz="1100" b="1" baseline="0"/>
              <a:t> </a:t>
            </a:r>
            <a:r>
              <a:rPr lang="pt-BR" sz="1100" b="1"/>
              <a:t>x Tempo </a:t>
            </a:r>
            <a:r>
              <a:rPr lang="pt-BR" sz="1000" b="1"/>
              <a:t>(meses)</a:t>
            </a:r>
            <a:endParaRPr lang="pt-BR" sz="1100" b="1"/>
          </a:p>
        </c:rich>
      </c:tx>
      <c:layout>
        <c:manualLayout>
          <c:xMode val="edge"/>
          <c:yMode val="edge"/>
          <c:x val="0.15488830808894169"/>
          <c:y val="7.1761229623361095E-2"/>
        </c:manualLayout>
      </c:layout>
      <c:overlay val="0"/>
      <c:spPr>
        <a:noFill/>
        <a:ln>
          <a:noFill/>
        </a:ln>
        <a:effectLst/>
      </c:spPr>
    </c:title>
    <c:autoTitleDeleted val="0"/>
    <c:plotArea>
      <c:layout>
        <c:manualLayout>
          <c:layoutTarget val="inner"/>
          <c:xMode val="edge"/>
          <c:yMode val="edge"/>
          <c:x val="0.17730055845180454"/>
          <c:y val="0.148890675848521"/>
          <c:w val="0.76499059492563426"/>
          <c:h val="0.6288512959229503"/>
        </c:manualLayout>
      </c:layout>
      <c:barChart>
        <c:barDir val="col"/>
        <c:grouping val="clustered"/>
        <c:varyColors val="0"/>
        <c:ser>
          <c:idx val="0"/>
          <c:order val="0"/>
          <c:tx>
            <c:strRef>
              <c:f>'7. Viabilidade_EXT.'!$O$34</c:f>
              <c:strCache>
                <c:ptCount val="1"/>
                <c:pt idx="0">
                  <c:v>Volume TOTAL</c:v>
                </c:pt>
              </c:strCache>
            </c:strRef>
          </c:tx>
          <c:spPr>
            <a:solidFill>
              <a:schemeClr val="accent1"/>
            </a:solidFill>
            <a:ln>
              <a:noFill/>
            </a:ln>
            <a:effectLst/>
          </c:spPr>
          <c:invertIfNegative val="0"/>
          <c:dLbls>
            <c:dLbl>
              <c:idx val="0"/>
              <c:layout>
                <c:manualLayout>
                  <c:x val="5.2777777777777778E-2"/>
                  <c:y val="3.2407407407407406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0D3C-49BA-87D3-D52DB11E0581}"/>
                </c:ext>
              </c:extLst>
            </c:dLbl>
            <c:dLbl>
              <c:idx val="1"/>
              <c:layout>
                <c:manualLayout>
                  <c:x val="6.6666666666666666E-2"/>
                  <c:y val="6.0185185185185099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0D3C-49BA-87D3-D52DB11E0581}"/>
                </c:ext>
              </c:extLst>
            </c:dLbl>
            <c:dLbl>
              <c:idx val="3"/>
              <c:layout>
                <c:manualLayout>
                  <c:x val="0.05"/>
                  <c:y val="-2.7777777777777693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0D3C-49BA-87D3-D52DB11E05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70C0"/>
                    </a:solidFill>
                    <a:latin typeface="+mn-lt"/>
                    <a:ea typeface="+mn-ea"/>
                    <a:cs typeface="+mn-cs"/>
                  </a:defRPr>
                </a:pPr>
                <a:endParaRPr lang="pt-B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Viabilidade_EXT.'!$O$36:$O$39</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3-0D3C-49BA-87D3-D52DB11E0581}"/>
            </c:ext>
          </c:extLst>
        </c:ser>
        <c:dLbls>
          <c:showLegendKey val="0"/>
          <c:showVal val="0"/>
          <c:showCatName val="0"/>
          <c:showSerName val="0"/>
          <c:showPercent val="0"/>
          <c:showBubbleSize val="0"/>
        </c:dLbls>
        <c:gapWidth val="219"/>
        <c:axId val="397752576"/>
        <c:axId val="397758464"/>
      </c:barChart>
      <c:lineChart>
        <c:grouping val="standard"/>
        <c:varyColors val="0"/>
        <c:ser>
          <c:idx val="1"/>
          <c:order val="1"/>
          <c:tx>
            <c:strRef>
              <c:f>'7. Viabilidade_EXT.'!$R$34</c:f>
              <c:strCache>
                <c:ptCount val="1"/>
                <c:pt idx="0">
                  <c:v>Tempo de cada período (Meses)</c:v>
                </c:pt>
              </c:strCache>
            </c:strRef>
          </c:tx>
          <c:spPr>
            <a:ln w="44450" cap="rnd">
              <a:solidFill>
                <a:schemeClr val="accent2"/>
              </a:solidFill>
              <a:round/>
            </a:ln>
            <a:effectLst/>
          </c:spPr>
          <c:marker>
            <c:symbol val="circle"/>
            <c:size val="20"/>
            <c:spPr>
              <a:solidFill>
                <a:schemeClr val="bg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Viabilidade_EXT.'!$R$36:$R$39</c:f>
              <c:numCache>
                <c:formatCode>0</c:formatCode>
                <c:ptCount val="4"/>
                <c:pt idx="0">
                  <c:v>0</c:v>
                </c:pt>
                <c:pt idx="1">
                  <c:v>0</c:v>
                </c:pt>
                <c:pt idx="2">
                  <c:v>0</c:v>
                </c:pt>
                <c:pt idx="3">
                  <c:v>0</c:v>
                </c:pt>
              </c:numCache>
            </c:numRef>
          </c:val>
          <c:smooth val="1"/>
          <c:extLst xmlns:c16r2="http://schemas.microsoft.com/office/drawing/2015/06/chart">
            <c:ext xmlns:c16="http://schemas.microsoft.com/office/drawing/2014/chart" uri="{C3380CC4-5D6E-409C-BE32-E72D297353CC}">
              <c16:uniqueId val="{00000004-0D3C-49BA-87D3-D52DB11E0581}"/>
            </c:ext>
          </c:extLst>
        </c:ser>
        <c:dLbls>
          <c:showLegendKey val="0"/>
          <c:showVal val="0"/>
          <c:showCatName val="0"/>
          <c:showSerName val="0"/>
          <c:showPercent val="0"/>
          <c:showBubbleSize val="0"/>
        </c:dLbls>
        <c:marker val="1"/>
        <c:smooth val="0"/>
        <c:axId val="397761536"/>
        <c:axId val="397760000"/>
      </c:lineChart>
      <c:catAx>
        <c:axId val="39775257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397758464"/>
        <c:crosses val="autoZero"/>
        <c:auto val="1"/>
        <c:lblAlgn val="ctr"/>
        <c:lblOffset val="100"/>
        <c:noMultiLvlLbl val="0"/>
      </c:catAx>
      <c:valAx>
        <c:axId val="397758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752576"/>
        <c:crosses val="autoZero"/>
        <c:crossBetween val="between"/>
      </c:valAx>
      <c:valAx>
        <c:axId val="39776000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761536"/>
        <c:crosses val="max"/>
        <c:crossBetween val="between"/>
      </c:valAx>
      <c:catAx>
        <c:axId val="397761536"/>
        <c:scaling>
          <c:orientation val="minMax"/>
        </c:scaling>
        <c:delete val="1"/>
        <c:axPos val="b"/>
        <c:numFmt formatCode="General" sourceLinked="1"/>
        <c:majorTickMark val="out"/>
        <c:minorTickMark val="none"/>
        <c:tickLblPos val="nextTo"/>
        <c:crossAx val="397760000"/>
        <c:crosses val="autoZero"/>
        <c:auto val="1"/>
        <c:lblAlgn val="ctr"/>
        <c:lblOffset val="100"/>
        <c:noMultiLvlLbl val="0"/>
      </c:catAx>
      <c:spPr>
        <a:noFill/>
        <a:ln>
          <a:noFill/>
        </a:ln>
        <a:effectLst/>
      </c:spPr>
    </c:plotArea>
    <c:legend>
      <c:legendPos val="b"/>
      <c:layout>
        <c:manualLayout>
          <c:xMode val="edge"/>
          <c:yMode val="edge"/>
          <c:x val="0.52676886876798712"/>
          <c:y val="7.468267947281558E-2"/>
          <c:w val="0.35472326828711631"/>
          <c:h val="6.06473247447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pt-BR" sz="1100" b="1"/>
              <a:t>Quantidade</a:t>
            </a:r>
            <a:r>
              <a:rPr lang="pt-BR" sz="1100" b="1" baseline="0"/>
              <a:t> </a:t>
            </a:r>
            <a:r>
              <a:rPr lang="pt-BR" sz="1100" b="1"/>
              <a:t>x Tempo </a:t>
            </a:r>
            <a:r>
              <a:rPr lang="pt-BR" sz="1000" b="1"/>
              <a:t>(meses)</a:t>
            </a:r>
            <a:endParaRPr lang="pt-BR" sz="1100" b="1"/>
          </a:p>
        </c:rich>
      </c:tx>
      <c:layout>
        <c:manualLayout>
          <c:xMode val="edge"/>
          <c:yMode val="edge"/>
          <c:x val="0.15488830808894169"/>
          <c:y val="7.1761229623361095E-2"/>
        </c:manualLayout>
      </c:layout>
      <c:overlay val="0"/>
      <c:spPr>
        <a:noFill/>
        <a:ln>
          <a:noFill/>
        </a:ln>
        <a:effectLst/>
      </c:spPr>
    </c:title>
    <c:autoTitleDeleted val="0"/>
    <c:plotArea>
      <c:layout>
        <c:manualLayout>
          <c:layoutTarget val="inner"/>
          <c:xMode val="edge"/>
          <c:yMode val="edge"/>
          <c:x val="0.17730055845180454"/>
          <c:y val="0.148890675848521"/>
          <c:w val="0.76499059492563426"/>
          <c:h val="0.6288512959229503"/>
        </c:manualLayout>
      </c:layout>
      <c:barChart>
        <c:barDir val="col"/>
        <c:grouping val="clustered"/>
        <c:varyColors val="0"/>
        <c:ser>
          <c:idx val="0"/>
          <c:order val="0"/>
          <c:tx>
            <c:strRef>
              <c:f>'7. Viabilidade_EXT.'!$W$34</c:f>
              <c:strCache>
                <c:ptCount val="1"/>
                <c:pt idx="0">
                  <c:v>Volume TOTAL</c:v>
                </c:pt>
              </c:strCache>
            </c:strRef>
          </c:tx>
          <c:spPr>
            <a:solidFill>
              <a:schemeClr val="accent1"/>
            </a:solidFill>
            <a:ln>
              <a:noFill/>
            </a:ln>
            <a:effectLst/>
          </c:spPr>
          <c:invertIfNegative val="0"/>
          <c:dLbls>
            <c:dLbl>
              <c:idx val="0"/>
              <c:layout>
                <c:manualLayout>
                  <c:x val="5.2777777777777778E-2"/>
                  <c:y val="3.2407407407407406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0D3C-49BA-87D3-D52DB11E0581}"/>
                </c:ext>
              </c:extLst>
            </c:dLbl>
            <c:dLbl>
              <c:idx val="1"/>
              <c:layout>
                <c:manualLayout>
                  <c:x val="6.6666666666666666E-2"/>
                  <c:y val="6.0185185185185099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0D3C-49BA-87D3-D52DB11E0581}"/>
                </c:ext>
              </c:extLst>
            </c:dLbl>
            <c:dLbl>
              <c:idx val="3"/>
              <c:layout>
                <c:manualLayout>
                  <c:x val="0.05"/>
                  <c:y val="-2.7777777777777693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0D3C-49BA-87D3-D52DB11E05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70C0"/>
                    </a:solidFill>
                    <a:latin typeface="+mn-lt"/>
                    <a:ea typeface="+mn-ea"/>
                    <a:cs typeface="+mn-cs"/>
                  </a:defRPr>
                </a:pPr>
                <a:endParaRPr lang="pt-B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Viabilidade_EXT.'!$W$36:$W$39</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3-0D3C-49BA-87D3-D52DB11E0581}"/>
            </c:ext>
          </c:extLst>
        </c:ser>
        <c:dLbls>
          <c:showLegendKey val="0"/>
          <c:showVal val="0"/>
          <c:showCatName val="0"/>
          <c:showSerName val="0"/>
          <c:showPercent val="0"/>
          <c:showBubbleSize val="0"/>
        </c:dLbls>
        <c:gapWidth val="219"/>
        <c:axId val="397885824"/>
        <c:axId val="397887360"/>
      </c:barChart>
      <c:lineChart>
        <c:grouping val="standard"/>
        <c:varyColors val="0"/>
        <c:ser>
          <c:idx val="1"/>
          <c:order val="1"/>
          <c:tx>
            <c:strRef>
              <c:f>'7. Viabilidade_EXT.'!$Z$34</c:f>
              <c:strCache>
                <c:ptCount val="1"/>
                <c:pt idx="0">
                  <c:v>Tempo de cada período (Meses)</c:v>
                </c:pt>
              </c:strCache>
            </c:strRef>
          </c:tx>
          <c:spPr>
            <a:ln w="44450" cap="rnd">
              <a:solidFill>
                <a:schemeClr val="accent2"/>
              </a:solidFill>
              <a:round/>
            </a:ln>
            <a:effectLst/>
          </c:spPr>
          <c:marker>
            <c:symbol val="circle"/>
            <c:size val="20"/>
            <c:spPr>
              <a:solidFill>
                <a:schemeClr val="bg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Viabilidade_EXT.'!$Z$36:$Z$39</c:f>
              <c:numCache>
                <c:formatCode>0</c:formatCode>
                <c:ptCount val="4"/>
                <c:pt idx="0">
                  <c:v>0</c:v>
                </c:pt>
                <c:pt idx="1">
                  <c:v>0</c:v>
                </c:pt>
                <c:pt idx="2">
                  <c:v>0</c:v>
                </c:pt>
                <c:pt idx="3">
                  <c:v>0</c:v>
                </c:pt>
              </c:numCache>
            </c:numRef>
          </c:val>
          <c:smooth val="1"/>
          <c:extLst xmlns:c16r2="http://schemas.microsoft.com/office/drawing/2015/06/chart">
            <c:ext xmlns:c16="http://schemas.microsoft.com/office/drawing/2014/chart" uri="{C3380CC4-5D6E-409C-BE32-E72D297353CC}">
              <c16:uniqueId val="{00000004-0D3C-49BA-87D3-D52DB11E0581}"/>
            </c:ext>
          </c:extLst>
        </c:ser>
        <c:dLbls>
          <c:showLegendKey val="0"/>
          <c:showVal val="0"/>
          <c:showCatName val="0"/>
          <c:showSerName val="0"/>
          <c:showPercent val="0"/>
          <c:showBubbleSize val="0"/>
        </c:dLbls>
        <c:marker val="1"/>
        <c:smooth val="0"/>
        <c:axId val="397890688"/>
        <c:axId val="397888896"/>
      </c:lineChart>
      <c:catAx>
        <c:axId val="39788582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397887360"/>
        <c:crosses val="autoZero"/>
        <c:auto val="1"/>
        <c:lblAlgn val="ctr"/>
        <c:lblOffset val="100"/>
        <c:noMultiLvlLbl val="0"/>
      </c:catAx>
      <c:valAx>
        <c:axId val="397887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885824"/>
        <c:crosses val="autoZero"/>
        <c:crossBetween val="between"/>
      </c:valAx>
      <c:valAx>
        <c:axId val="3978888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890688"/>
        <c:crosses val="max"/>
        <c:crossBetween val="between"/>
      </c:valAx>
      <c:catAx>
        <c:axId val="397890688"/>
        <c:scaling>
          <c:orientation val="minMax"/>
        </c:scaling>
        <c:delete val="1"/>
        <c:axPos val="b"/>
        <c:numFmt formatCode="General" sourceLinked="1"/>
        <c:majorTickMark val="out"/>
        <c:minorTickMark val="none"/>
        <c:tickLblPos val="nextTo"/>
        <c:crossAx val="397888896"/>
        <c:crosses val="autoZero"/>
        <c:auto val="1"/>
        <c:lblAlgn val="ctr"/>
        <c:lblOffset val="100"/>
        <c:noMultiLvlLbl val="0"/>
      </c:catAx>
      <c:spPr>
        <a:noFill/>
        <a:ln>
          <a:noFill/>
        </a:ln>
        <a:effectLst/>
      </c:spPr>
    </c:plotArea>
    <c:legend>
      <c:legendPos val="b"/>
      <c:layout>
        <c:manualLayout>
          <c:xMode val="edge"/>
          <c:yMode val="edge"/>
          <c:x val="0.56435228804956594"/>
          <c:y val="9.4776761732066186E-2"/>
          <c:w val="0.35472326828711631"/>
          <c:h val="6.06473247447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MAIS PROVÁVEL</a:t>
            </a:r>
          </a:p>
        </c:rich>
      </c:tx>
      <c:overlay val="0"/>
      <c:spPr>
        <a:noFill/>
        <a:ln>
          <a:noFill/>
        </a:ln>
        <a:effectLst/>
      </c:spPr>
    </c:title>
    <c:autoTitleDeleted val="0"/>
    <c:plotArea>
      <c:layout/>
      <c:barChart>
        <c:barDir val="col"/>
        <c:grouping val="clustered"/>
        <c:varyColors val="0"/>
        <c:ser>
          <c:idx val="0"/>
          <c:order val="0"/>
          <c:tx>
            <c:strRef>
              <c:f>'PRO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'PRO c riscos'!$B$9:$BJ$9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397908224"/>
        <c:axId val="397922304"/>
      </c:barChart>
      <c:catAx>
        <c:axId val="39790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397922304"/>
        <c:crosses val="autoZero"/>
        <c:auto val="1"/>
        <c:lblAlgn val="ctr"/>
        <c:lblOffset val="100"/>
        <c:noMultiLvlLbl val="0"/>
      </c:catAx>
      <c:valAx>
        <c:axId val="397922304"/>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3979082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MELHOR CASO</a:t>
            </a:r>
          </a:p>
        </c:rich>
      </c:tx>
      <c:layout>
        <c:manualLayout>
          <c:xMode val="edge"/>
          <c:yMode val="edge"/>
          <c:x val="0.13805321748574531"/>
          <c:y val="2.34375E-2"/>
        </c:manualLayout>
      </c:layout>
      <c:overlay val="0"/>
      <c:spPr>
        <a:noFill/>
        <a:ln>
          <a:noFill/>
        </a:ln>
        <a:effectLst/>
      </c:spPr>
    </c:title>
    <c:autoTitleDeleted val="0"/>
    <c:plotArea>
      <c:layout/>
      <c:barChart>
        <c:barDir val="col"/>
        <c:grouping val="clustered"/>
        <c:varyColors val="0"/>
        <c:ser>
          <c:idx val="0"/>
          <c:order val="0"/>
          <c:tx>
            <c:strRef>
              <c:f>MELHOR!$A$9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MELHOR!$B$9:$BJ$9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399684352"/>
        <c:axId val="399685888"/>
      </c:barChart>
      <c:catAx>
        <c:axId val="3996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399685888"/>
        <c:crosses val="autoZero"/>
        <c:auto val="1"/>
        <c:lblAlgn val="ctr"/>
        <c:lblOffset val="100"/>
        <c:noMultiLvlLbl val="0"/>
      </c:catAx>
      <c:valAx>
        <c:axId val="39968588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3996843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do</a:t>
            </a:r>
            <a:r>
              <a:rPr lang="en-US" sz="2000" baseline="0"/>
              <a:t> Projeto Interno</a:t>
            </a:r>
            <a:endParaRPr lang="en-US" sz="2000"/>
          </a:p>
        </c:rich>
      </c:tx>
      <c:overlay val="0"/>
      <c:spPr>
        <a:noFill/>
        <a:ln>
          <a:noFill/>
        </a:ln>
        <a:effectLst/>
      </c:spPr>
    </c:title>
    <c:autoTitleDeleted val="0"/>
    <c:plotArea>
      <c:layout/>
      <c:barChart>
        <c:barDir val="col"/>
        <c:grouping val="clustered"/>
        <c:varyColors val="0"/>
        <c:ser>
          <c:idx val="0"/>
          <c:order val="0"/>
          <c:tx>
            <c:strRef>
              <c:f>'INT c risco'!$A$9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'INT c risco'!$B$9:$BJ$9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10612864"/>
        <c:axId val="410614400"/>
      </c:barChart>
      <c:catAx>
        <c:axId val="41061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10614400"/>
        <c:crosses val="autoZero"/>
        <c:auto val="1"/>
        <c:lblAlgn val="ctr"/>
        <c:lblOffset val="100"/>
        <c:noMultiLvlLbl val="0"/>
      </c:catAx>
      <c:valAx>
        <c:axId val="41061440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106128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'INT c risco'!$A$9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'INT c risco'!$B$9:$BJ$9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12436736"/>
        <c:axId val="412438528"/>
      </c:barChart>
      <c:catAx>
        <c:axId val="41243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12438528"/>
        <c:crosses val="autoZero"/>
        <c:auto val="1"/>
        <c:lblAlgn val="ctr"/>
        <c:lblOffset val="100"/>
        <c:noMultiLvlLbl val="0"/>
      </c:catAx>
      <c:valAx>
        <c:axId val="41243852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12436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'INT s risco'!$A$9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'INT s risco'!$B$9:$BJ$9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20752000"/>
        <c:axId val="420757888"/>
      </c:barChart>
      <c:catAx>
        <c:axId val="42075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20757888"/>
        <c:crosses val="autoZero"/>
        <c:auto val="1"/>
        <c:lblAlgn val="ctr"/>
        <c:lblOffset val="100"/>
        <c:noMultiLvlLbl val="0"/>
      </c:catAx>
      <c:valAx>
        <c:axId val="42075788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20752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'PIOR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'PIOR c riscos'!$B$9:$BJ$9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1138176"/>
        <c:axId val="441139968"/>
      </c:barChart>
      <c:catAx>
        <c:axId val="44113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139968"/>
        <c:crosses val="autoZero"/>
        <c:auto val="1"/>
        <c:lblAlgn val="ctr"/>
        <c:lblOffset val="100"/>
        <c:noMultiLvlLbl val="0"/>
      </c:catAx>
      <c:valAx>
        <c:axId val="44113996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113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'PIOR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'PIOR c riscos'!$B$9:$BJ$9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18762112"/>
        <c:axId val="441402496"/>
      </c:barChart>
      <c:catAx>
        <c:axId val="41876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402496"/>
        <c:crosses val="autoZero"/>
        <c:auto val="1"/>
        <c:lblAlgn val="ctr"/>
        <c:lblOffset val="100"/>
        <c:noMultiLvlLbl val="0"/>
      </c:catAx>
      <c:valAx>
        <c:axId val="441402496"/>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1876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'PRO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'PRO c riscos'!$B$9:$BJ$9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1585664"/>
        <c:axId val="441587200"/>
      </c:barChart>
      <c:catAx>
        <c:axId val="44158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587200"/>
        <c:crosses val="autoZero"/>
        <c:auto val="1"/>
        <c:lblAlgn val="ctr"/>
        <c:lblOffset val="100"/>
        <c:noMultiLvlLbl val="0"/>
      </c:catAx>
      <c:valAx>
        <c:axId val="44158720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158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'PRO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'PRO c riscos'!$B$9:$BJ$9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6505344"/>
        <c:axId val="446506880"/>
      </c:barChart>
      <c:catAx>
        <c:axId val="44650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6506880"/>
        <c:crosses val="autoZero"/>
        <c:auto val="1"/>
        <c:lblAlgn val="ctr"/>
        <c:lblOffset val="100"/>
        <c:noMultiLvlLbl val="0"/>
      </c:catAx>
      <c:valAx>
        <c:axId val="44650688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650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MELHOR!$A$9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MELHOR!$B$9:$BJ$9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1341056"/>
        <c:axId val="441342592"/>
      </c:barChart>
      <c:catAx>
        <c:axId val="44134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342592"/>
        <c:crosses val="autoZero"/>
        <c:auto val="1"/>
        <c:lblAlgn val="ctr"/>
        <c:lblOffset val="100"/>
        <c:noMultiLvlLbl val="0"/>
      </c:catAx>
      <c:valAx>
        <c:axId val="441342592"/>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134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MELHOR!$A$9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MELHOR!$B$9:$BJ$9</c:f>
              <c:numCache>
                <c:formatCode>"R$"#,##0.00_);[Red]\("R$"#,##0.00\)</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xmlns:c16r2="http://schemas.microsoft.com/office/drawing/2015/06/char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6637568"/>
        <c:axId val="446639104"/>
      </c:barChart>
      <c:catAx>
        <c:axId val="4466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6639104"/>
        <c:crosses val="autoZero"/>
        <c:auto val="1"/>
        <c:lblAlgn val="ctr"/>
        <c:lblOffset val="100"/>
        <c:noMultiLvlLbl val="0"/>
      </c:catAx>
      <c:valAx>
        <c:axId val="446639104"/>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663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17</xdr:col>
      <xdr:colOff>245462</xdr:colOff>
      <xdr:row>22</xdr:row>
      <xdr:rowOff>76200</xdr:rowOff>
    </xdr:from>
    <xdr:to>
      <xdr:col>17</xdr:col>
      <xdr:colOff>1474819</xdr:colOff>
      <xdr:row>27</xdr:row>
      <xdr:rowOff>431898</xdr:rowOff>
    </xdr:to>
    <xdr:pic>
      <xdr:nvPicPr>
        <xdr:cNvPr id="2" name="Picture 2" descr="C:\Users\FPM\Downloads\frame - 2020-04-02T162609.795.png"/>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145" t="9334" r="10910" b="9569"/>
        <a:stretch/>
      </xdr:blipFill>
      <xdr:spPr bwMode="auto">
        <a:xfrm>
          <a:off x="11119202" y="4145280"/>
          <a:ext cx="1229357" cy="10719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213361</xdr:colOff>
      <xdr:row>4</xdr:row>
      <xdr:rowOff>152273</xdr:rowOff>
    </xdr:from>
    <xdr:to>
      <xdr:col>17</xdr:col>
      <xdr:colOff>1432560</xdr:colOff>
      <xdr:row>11</xdr:row>
      <xdr:rowOff>19839</xdr:rowOff>
    </xdr:to>
    <xdr:pic>
      <xdr:nvPicPr>
        <xdr:cNvPr id="3" name="Picture 3" descr="C:\Users\FPM\Downloads\frame - 2020-04-02T163414.880.png"/>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530" t="9391" r="11136" b="10644"/>
        <a:stretch/>
      </xdr:blipFill>
      <xdr:spPr bwMode="auto">
        <a:xfrm>
          <a:off x="11087101" y="1013333"/>
          <a:ext cx="1219199" cy="1063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250234</xdr:colOff>
      <xdr:row>3</xdr:row>
      <xdr:rowOff>54045</xdr:rowOff>
    </xdr:from>
    <xdr:to>
      <xdr:col>17</xdr:col>
      <xdr:colOff>1333500</xdr:colOff>
      <xdr:row>4</xdr:row>
      <xdr:rowOff>140230</xdr:rowOff>
    </xdr:to>
    <xdr:pic>
      <xdr:nvPicPr>
        <xdr:cNvPr id="4" name="Picture 2" descr="LinkedIn Logo – PNG e Vetor – Download de Logo"/>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6" t="38275" r="6243" b="38535"/>
        <a:stretch/>
      </xdr:blipFill>
      <xdr:spPr bwMode="auto">
        <a:xfrm>
          <a:off x="11123974" y="732225"/>
          <a:ext cx="1083266" cy="269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394300</xdr:colOff>
      <xdr:row>20</xdr:row>
      <xdr:rowOff>175261</xdr:rowOff>
    </xdr:from>
    <xdr:to>
      <xdr:col>17</xdr:col>
      <xdr:colOff>1341120</xdr:colOff>
      <xdr:row>22</xdr:row>
      <xdr:rowOff>52063</xdr:rowOff>
    </xdr:to>
    <xdr:pic>
      <xdr:nvPicPr>
        <xdr:cNvPr id="5" name="Picture 4" descr="YouTube Logo: valor, história, PNG"/>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8820" b="29309"/>
        <a:stretch/>
      </xdr:blipFill>
      <xdr:spPr bwMode="auto">
        <a:xfrm>
          <a:off x="11268040" y="3878581"/>
          <a:ext cx="946820" cy="242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228241</xdr:colOff>
      <xdr:row>13</xdr:row>
      <xdr:rowOff>180123</xdr:rowOff>
    </xdr:from>
    <xdr:to>
      <xdr:col>17</xdr:col>
      <xdr:colOff>1463040</xdr:colOff>
      <xdr:row>19</xdr:row>
      <xdr:rowOff>182188</xdr:rowOff>
    </xdr:to>
    <xdr:pic>
      <xdr:nvPicPr>
        <xdr:cNvPr id="6" name="Picture 5" descr="C:\Users\FPM\Downloads\frame - 2024-01-03T183203.581.png"/>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8853" t="9391" r="9194" b="8172"/>
        <a:stretch/>
      </xdr:blipFill>
      <xdr:spPr bwMode="auto">
        <a:xfrm>
          <a:off x="11101981" y="2603283"/>
          <a:ext cx="1234799" cy="1099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664236</xdr:colOff>
      <xdr:row>12</xdr:row>
      <xdr:rowOff>2459</xdr:rowOff>
    </xdr:from>
    <xdr:to>
      <xdr:col>17</xdr:col>
      <xdr:colOff>1036320</xdr:colOff>
      <xdr:row>13</xdr:row>
      <xdr:rowOff>155617</xdr:rowOff>
    </xdr:to>
    <xdr:pic>
      <xdr:nvPicPr>
        <xdr:cNvPr id="7" name="Picture 7" descr="instagram-logo-2 – PNG e Vetor - Download de Logo"/>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8776" r="15934" b="32841"/>
        <a:stretch/>
      </xdr:blipFill>
      <xdr:spPr bwMode="auto">
        <a:xfrm>
          <a:off x="11537976" y="2242739"/>
          <a:ext cx="372084" cy="336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44450</xdr:colOff>
      <xdr:row>37</xdr:row>
      <xdr:rowOff>285327</xdr:rowOff>
    </xdr:from>
    <xdr:to>
      <xdr:col>13</xdr:col>
      <xdr:colOff>863600</xdr:colOff>
      <xdr:row>68</xdr:row>
      <xdr:rowOff>368300</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xdr:colOff>
      <xdr:row>91</xdr:row>
      <xdr:rowOff>234527</xdr:rowOff>
    </xdr:from>
    <xdr:to>
      <xdr:col>13</xdr:col>
      <xdr:colOff>868680</xdr:colOff>
      <xdr:row>122</xdr:row>
      <xdr:rowOff>304800</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1143000</xdr:colOff>
      <xdr:row>38</xdr:row>
      <xdr:rowOff>106680</xdr:rowOff>
    </xdr:from>
    <xdr:to>
      <xdr:col>13</xdr:col>
      <xdr:colOff>711200</xdr:colOff>
      <xdr:row>51</xdr:row>
      <xdr:rowOff>91440</xdr:rowOff>
    </xdr:to>
    <xdr:sp macro="" textlink="">
      <xdr:nvSpPr>
        <xdr:cNvPr id="6" name="Retângulo 5"/>
        <xdr:cNvSpPr/>
      </xdr:nvSpPr>
      <xdr:spPr>
        <a:xfrm>
          <a:off x="30276800" y="22992080"/>
          <a:ext cx="107442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736600</xdr:colOff>
      <xdr:row>38</xdr:row>
      <xdr:rowOff>91440</xdr:rowOff>
    </xdr:from>
    <xdr:to>
      <xdr:col>13</xdr:col>
      <xdr:colOff>2667000</xdr:colOff>
      <xdr:row>51</xdr:row>
      <xdr:rowOff>91440</xdr:rowOff>
    </xdr:to>
    <xdr:sp macro="" textlink="">
      <xdr:nvSpPr>
        <xdr:cNvPr id="8" name="Pentágono 7"/>
        <xdr:cNvSpPr/>
      </xdr:nvSpPr>
      <xdr:spPr>
        <a:xfrm>
          <a:off x="41046400" y="22976840"/>
          <a:ext cx="19304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1701800</xdr:colOff>
      <xdr:row>38</xdr:row>
      <xdr:rowOff>106680</xdr:rowOff>
    </xdr:from>
    <xdr:to>
      <xdr:col>9</xdr:col>
      <xdr:colOff>1193800</xdr:colOff>
      <xdr:row>51</xdr:row>
      <xdr:rowOff>91440</xdr:rowOff>
    </xdr:to>
    <xdr:sp macro="" textlink="">
      <xdr:nvSpPr>
        <xdr:cNvPr id="16" name="Retângulo 15"/>
        <xdr:cNvSpPr/>
      </xdr:nvSpPr>
      <xdr:spPr>
        <a:xfrm>
          <a:off x="19659600" y="22992080"/>
          <a:ext cx="106680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50800</xdr:colOff>
      <xdr:row>38</xdr:row>
      <xdr:rowOff>66040</xdr:rowOff>
    </xdr:from>
    <xdr:to>
      <xdr:col>5</xdr:col>
      <xdr:colOff>1676400</xdr:colOff>
      <xdr:row>51</xdr:row>
      <xdr:rowOff>66040</xdr:rowOff>
    </xdr:to>
    <xdr:sp macro="" textlink="">
      <xdr:nvSpPr>
        <xdr:cNvPr id="17" name="Pentágono 16"/>
        <xdr:cNvSpPr/>
      </xdr:nvSpPr>
      <xdr:spPr>
        <a:xfrm flipH="1">
          <a:off x="18008600" y="22951440"/>
          <a:ext cx="16256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127000</xdr:colOff>
      <xdr:row>51</xdr:row>
      <xdr:rowOff>91440</xdr:rowOff>
    </xdr:from>
    <xdr:to>
      <xdr:col>5</xdr:col>
      <xdr:colOff>1676400</xdr:colOff>
      <xdr:row>64</xdr:row>
      <xdr:rowOff>91440</xdr:rowOff>
    </xdr:to>
    <xdr:sp macro="" textlink="">
      <xdr:nvSpPr>
        <xdr:cNvPr id="18" name="Pentágono 17"/>
        <xdr:cNvSpPr/>
      </xdr:nvSpPr>
      <xdr:spPr>
        <a:xfrm flipH="1">
          <a:off x="18084800" y="27929840"/>
          <a:ext cx="15494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711200</xdr:colOff>
      <xdr:row>51</xdr:row>
      <xdr:rowOff>116840</xdr:rowOff>
    </xdr:from>
    <xdr:to>
      <xdr:col>13</xdr:col>
      <xdr:colOff>2641600</xdr:colOff>
      <xdr:row>64</xdr:row>
      <xdr:rowOff>101600</xdr:rowOff>
    </xdr:to>
    <xdr:sp macro="" textlink="">
      <xdr:nvSpPr>
        <xdr:cNvPr id="19" name="Pentágono 18"/>
        <xdr:cNvSpPr/>
      </xdr:nvSpPr>
      <xdr:spPr>
        <a:xfrm>
          <a:off x="41021000" y="27955240"/>
          <a:ext cx="1930400" cy="493776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1168400</xdr:colOff>
      <xdr:row>51</xdr:row>
      <xdr:rowOff>106680</xdr:rowOff>
    </xdr:from>
    <xdr:to>
      <xdr:col>13</xdr:col>
      <xdr:colOff>711200</xdr:colOff>
      <xdr:row>64</xdr:row>
      <xdr:rowOff>91440</xdr:rowOff>
    </xdr:to>
    <xdr:sp macro="" textlink="">
      <xdr:nvSpPr>
        <xdr:cNvPr id="20" name="Retângulo 19"/>
        <xdr:cNvSpPr/>
      </xdr:nvSpPr>
      <xdr:spPr>
        <a:xfrm>
          <a:off x="30302200" y="27945080"/>
          <a:ext cx="107188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1727200</xdr:colOff>
      <xdr:row>51</xdr:row>
      <xdr:rowOff>106680</xdr:rowOff>
    </xdr:from>
    <xdr:to>
      <xdr:col>9</xdr:col>
      <xdr:colOff>1219200</xdr:colOff>
      <xdr:row>64</xdr:row>
      <xdr:rowOff>91440</xdr:rowOff>
    </xdr:to>
    <xdr:sp macro="" textlink="">
      <xdr:nvSpPr>
        <xdr:cNvPr id="21" name="Retângulo 20"/>
        <xdr:cNvSpPr/>
      </xdr:nvSpPr>
      <xdr:spPr>
        <a:xfrm>
          <a:off x="19685000" y="27945080"/>
          <a:ext cx="106680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50800</xdr:colOff>
      <xdr:row>51</xdr:row>
      <xdr:rowOff>66040</xdr:rowOff>
    </xdr:from>
    <xdr:to>
      <xdr:col>5</xdr:col>
      <xdr:colOff>1676400</xdr:colOff>
      <xdr:row>64</xdr:row>
      <xdr:rowOff>66040</xdr:rowOff>
    </xdr:to>
    <xdr:sp macro="" textlink="">
      <xdr:nvSpPr>
        <xdr:cNvPr id="22" name="Pentágono 21"/>
        <xdr:cNvSpPr/>
      </xdr:nvSpPr>
      <xdr:spPr>
        <a:xfrm flipH="1">
          <a:off x="18008600" y="27904440"/>
          <a:ext cx="16256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736600</xdr:colOff>
      <xdr:row>91</xdr:row>
      <xdr:rowOff>401320</xdr:rowOff>
    </xdr:from>
    <xdr:to>
      <xdr:col>13</xdr:col>
      <xdr:colOff>2667000</xdr:colOff>
      <xdr:row>104</xdr:row>
      <xdr:rowOff>180340</xdr:rowOff>
    </xdr:to>
    <xdr:sp macro="" textlink="">
      <xdr:nvSpPr>
        <xdr:cNvPr id="23" name="Pentágono 22"/>
        <xdr:cNvSpPr/>
      </xdr:nvSpPr>
      <xdr:spPr>
        <a:xfrm>
          <a:off x="42189400" y="68028820"/>
          <a:ext cx="1930400" cy="496062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25400</xdr:colOff>
      <xdr:row>91</xdr:row>
      <xdr:rowOff>383540</xdr:rowOff>
    </xdr:from>
    <xdr:to>
      <xdr:col>5</xdr:col>
      <xdr:colOff>1651000</xdr:colOff>
      <xdr:row>104</xdr:row>
      <xdr:rowOff>154940</xdr:rowOff>
    </xdr:to>
    <xdr:sp macro="" textlink="">
      <xdr:nvSpPr>
        <xdr:cNvPr id="24" name="Pentágono 23"/>
        <xdr:cNvSpPr/>
      </xdr:nvSpPr>
      <xdr:spPr>
        <a:xfrm flipH="1">
          <a:off x="19227800" y="68011040"/>
          <a:ext cx="16256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736600</xdr:colOff>
      <xdr:row>104</xdr:row>
      <xdr:rowOff>269493</xdr:rowOff>
    </xdr:from>
    <xdr:to>
      <xdr:col>13</xdr:col>
      <xdr:colOff>2667000</xdr:colOff>
      <xdr:row>117</xdr:row>
      <xdr:rowOff>330200</xdr:rowOff>
    </xdr:to>
    <xdr:sp macro="" textlink="">
      <xdr:nvSpPr>
        <xdr:cNvPr id="25" name="Pentágono 24"/>
        <xdr:cNvSpPr/>
      </xdr:nvSpPr>
      <xdr:spPr>
        <a:xfrm>
          <a:off x="42189400" y="73078593"/>
          <a:ext cx="1930400" cy="5013707"/>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50800</xdr:colOff>
      <xdr:row>104</xdr:row>
      <xdr:rowOff>187233</xdr:rowOff>
    </xdr:from>
    <xdr:to>
      <xdr:col>5</xdr:col>
      <xdr:colOff>1676400</xdr:colOff>
      <xdr:row>118</xdr:row>
      <xdr:rowOff>0</xdr:rowOff>
    </xdr:to>
    <xdr:sp macro="" textlink="">
      <xdr:nvSpPr>
        <xdr:cNvPr id="26" name="Pentágono 25"/>
        <xdr:cNvSpPr/>
      </xdr:nvSpPr>
      <xdr:spPr>
        <a:xfrm flipH="1">
          <a:off x="19253200" y="72996333"/>
          <a:ext cx="1625600" cy="5146767"/>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1143000</xdr:colOff>
      <xdr:row>91</xdr:row>
      <xdr:rowOff>424180</xdr:rowOff>
    </xdr:from>
    <xdr:to>
      <xdr:col>13</xdr:col>
      <xdr:colOff>711200</xdr:colOff>
      <xdr:row>104</xdr:row>
      <xdr:rowOff>180340</xdr:rowOff>
    </xdr:to>
    <xdr:sp macro="" textlink="">
      <xdr:nvSpPr>
        <xdr:cNvPr id="27" name="Retângulo 26"/>
        <xdr:cNvSpPr/>
      </xdr:nvSpPr>
      <xdr:spPr>
        <a:xfrm>
          <a:off x="31470600" y="68051680"/>
          <a:ext cx="106934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1701800</xdr:colOff>
      <xdr:row>91</xdr:row>
      <xdr:rowOff>424180</xdr:rowOff>
    </xdr:from>
    <xdr:to>
      <xdr:col>9</xdr:col>
      <xdr:colOff>1193800</xdr:colOff>
      <xdr:row>104</xdr:row>
      <xdr:rowOff>180340</xdr:rowOff>
    </xdr:to>
    <xdr:sp macro="" textlink="">
      <xdr:nvSpPr>
        <xdr:cNvPr id="28" name="Retângulo 27"/>
        <xdr:cNvSpPr/>
      </xdr:nvSpPr>
      <xdr:spPr>
        <a:xfrm>
          <a:off x="20904200" y="68051680"/>
          <a:ext cx="106172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1168400</xdr:colOff>
      <xdr:row>104</xdr:row>
      <xdr:rowOff>228600</xdr:rowOff>
    </xdr:from>
    <xdr:to>
      <xdr:col>13</xdr:col>
      <xdr:colOff>711200</xdr:colOff>
      <xdr:row>118</xdr:row>
      <xdr:rowOff>25400</xdr:rowOff>
    </xdr:to>
    <xdr:sp macro="" textlink="">
      <xdr:nvSpPr>
        <xdr:cNvPr id="29" name="Retângulo 28"/>
        <xdr:cNvSpPr/>
      </xdr:nvSpPr>
      <xdr:spPr>
        <a:xfrm>
          <a:off x="31496000" y="73037700"/>
          <a:ext cx="10668000" cy="513080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1727200</xdr:colOff>
      <xdr:row>104</xdr:row>
      <xdr:rowOff>228600</xdr:rowOff>
    </xdr:from>
    <xdr:to>
      <xdr:col>9</xdr:col>
      <xdr:colOff>1219200</xdr:colOff>
      <xdr:row>118</xdr:row>
      <xdr:rowOff>25400</xdr:rowOff>
    </xdr:to>
    <xdr:sp macro="" textlink="">
      <xdr:nvSpPr>
        <xdr:cNvPr id="30" name="Retângulo 29"/>
        <xdr:cNvSpPr/>
      </xdr:nvSpPr>
      <xdr:spPr>
        <a:xfrm>
          <a:off x="20929600" y="73037700"/>
          <a:ext cx="10617200" cy="513080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1171575</xdr:colOff>
      <xdr:row>2</xdr:row>
      <xdr:rowOff>238125</xdr:rowOff>
    </xdr:from>
    <xdr:ext cx="9629775" cy="342786"/>
    <xdr:sp macro="" textlink="">
      <xdr:nvSpPr>
        <xdr:cNvPr id="41" name="CaixaDeTexto 40"/>
        <xdr:cNvSpPr txBox="1"/>
      </xdr:nvSpPr>
      <xdr:spPr>
        <a:xfrm>
          <a:off x="19154775" y="1792605"/>
          <a:ext cx="96297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pt-BR" sz="1600" b="1"/>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342900</xdr:colOff>
      <xdr:row>14</xdr:row>
      <xdr:rowOff>0</xdr:rowOff>
    </xdr:from>
    <xdr:to>
      <xdr:col>8</xdr:col>
      <xdr:colOff>0</xdr:colOff>
      <xdr:row>30</xdr:row>
      <xdr:rowOff>0</xdr:rowOff>
    </xdr:to>
    <xdr:grpSp>
      <xdr:nvGrpSpPr>
        <xdr:cNvPr id="28" name="Grupo 27"/>
        <xdr:cNvGrpSpPr/>
      </xdr:nvGrpSpPr>
      <xdr:grpSpPr>
        <a:xfrm>
          <a:off x="1524000" y="6286500"/>
          <a:ext cx="23964900" cy="9563100"/>
          <a:chOff x="1504950" y="3314700"/>
          <a:chExt cx="18021300" cy="10425883"/>
        </a:xfrm>
      </xdr:grpSpPr>
      <xdr:pic>
        <xdr:nvPicPr>
          <xdr:cNvPr id="32" name="Imagem 31"/>
          <xdr:cNvPicPr>
            <a:picLocks noChangeAspect="1"/>
          </xdr:cNvPicPr>
        </xdr:nvPicPr>
        <xdr:blipFill rotWithShape="1">
          <a:blip xmlns:r="http://schemas.openxmlformats.org/officeDocument/2006/relationships" r:embed="rId1"/>
          <a:srcRect l="22785" t="27775" r="18497" b="51393"/>
          <a:stretch/>
        </xdr:blipFill>
        <xdr:spPr>
          <a:xfrm>
            <a:off x="1657487" y="3314700"/>
            <a:ext cx="17781598" cy="3583877"/>
          </a:xfrm>
          <a:prstGeom prst="rect">
            <a:avLst/>
          </a:prstGeom>
        </xdr:spPr>
      </xdr:pic>
      <xdr:sp macro="" textlink="">
        <xdr:nvSpPr>
          <xdr:cNvPr id="33" name="Retângulo 32"/>
          <xdr:cNvSpPr/>
        </xdr:nvSpPr>
        <xdr:spPr>
          <a:xfrm>
            <a:off x="1504950" y="6946157"/>
            <a:ext cx="18021300" cy="6794426"/>
          </a:xfrm>
          <a:prstGeom prst="rect">
            <a:avLst/>
          </a:prstGeom>
          <a:solidFill>
            <a:srgbClr val="FFFF99"/>
          </a:solidFill>
          <a:ln w="57150">
            <a:solidFill>
              <a:schemeClr val="tx1"/>
            </a:solidFill>
          </a:ln>
        </xdr:spPr>
        <xdr:txBody>
          <a:bodyPr wrap="square">
            <a:noAutofit/>
          </a:bodyPr>
          <a:lstStyle>
            <a:defPPr>
              <a:defRPr lang="en-US"/>
            </a:defPPr>
            <a:lvl1pPr algn="l" rtl="0" fontAlgn="base">
              <a:spcBef>
                <a:spcPct val="0"/>
              </a:spcBef>
              <a:spcAft>
                <a:spcPct val="0"/>
              </a:spcAft>
              <a:defRPr sz="4300" kern="1200">
                <a:solidFill>
                  <a:schemeClr val="tx1"/>
                </a:solidFill>
                <a:latin typeface="Times New Roman" pitchFamily="32" charset="0"/>
                <a:ea typeface="+mn-ea"/>
                <a:cs typeface="+mn-cs"/>
              </a:defRPr>
            </a:lvl1pPr>
            <a:lvl2pPr marL="816376" algn="l" rtl="0" fontAlgn="base">
              <a:spcBef>
                <a:spcPct val="0"/>
              </a:spcBef>
              <a:spcAft>
                <a:spcPct val="0"/>
              </a:spcAft>
              <a:defRPr sz="4300" kern="1200">
                <a:solidFill>
                  <a:schemeClr val="tx1"/>
                </a:solidFill>
                <a:latin typeface="Times New Roman" pitchFamily="32" charset="0"/>
                <a:ea typeface="+mn-ea"/>
                <a:cs typeface="+mn-cs"/>
              </a:defRPr>
            </a:lvl2pPr>
            <a:lvl3pPr marL="1632753" algn="l" rtl="0" fontAlgn="base">
              <a:spcBef>
                <a:spcPct val="0"/>
              </a:spcBef>
              <a:spcAft>
                <a:spcPct val="0"/>
              </a:spcAft>
              <a:defRPr sz="4300" kern="1200">
                <a:solidFill>
                  <a:schemeClr val="tx1"/>
                </a:solidFill>
                <a:latin typeface="Times New Roman" pitchFamily="32" charset="0"/>
                <a:ea typeface="+mn-ea"/>
                <a:cs typeface="+mn-cs"/>
              </a:defRPr>
            </a:lvl3pPr>
            <a:lvl4pPr marL="2449129" algn="l" rtl="0" fontAlgn="base">
              <a:spcBef>
                <a:spcPct val="0"/>
              </a:spcBef>
              <a:spcAft>
                <a:spcPct val="0"/>
              </a:spcAft>
              <a:defRPr sz="4300" kern="1200">
                <a:solidFill>
                  <a:schemeClr val="tx1"/>
                </a:solidFill>
                <a:latin typeface="Times New Roman" pitchFamily="32" charset="0"/>
                <a:ea typeface="+mn-ea"/>
                <a:cs typeface="+mn-cs"/>
              </a:defRPr>
            </a:lvl4pPr>
            <a:lvl5pPr marL="3265505" algn="l" rtl="0" fontAlgn="base">
              <a:spcBef>
                <a:spcPct val="0"/>
              </a:spcBef>
              <a:spcAft>
                <a:spcPct val="0"/>
              </a:spcAft>
              <a:defRPr sz="4300" kern="1200">
                <a:solidFill>
                  <a:schemeClr val="tx1"/>
                </a:solidFill>
                <a:latin typeface="Times New Roman" pitchFamily="32" charset="0"/>
                <a:ea typeface="+mn-ea"/>
                <a:cs typeface="+mn-cs"/>
              </a:defRPr>
            </a:lvl5pPr>
            <a:lvl6pPr marL="4081882" algn="l" defTabSz="1632753" rtl="0" eaLnBrk="1" latinLnBrk="0" hangingPunct="1">
              <a:defRPr sz="4300" kern="1200">
                <a:solidFill>
                  <a:schemeClr val="tx1"/>
                </a:solidFill>
                <a:latin typeface="Times New Roman" pitchFamily="32" charset="0"/>
                <a:ea typeface="+mn-ea"/>
                <a:cs typeface="+mn-cs"/>
              </a:defRPr>
            </a:lvl6pPr>
            <a:lvl7pPr marL="4898258" algn="l" defTabSz="1632753" rtl="0" eaLnBrk="1" latinLnBrk="0" hangingPunct="1">
              <a:defRPr sz="4300" kern="1200">
                <a:solidFill>
                  <a:schemeClr val="tx1"/>
                </a:solidFill>
                <a:latin typeface="Times New Roman" pitchFamily="32" charset="0"/>
                <a:ea typeface="+mn-ea"/>
                <a:cs typeface="+mn-cs"/>
              </a:defRPr>
            </a:lvl7pPr>
            <a:lvl8pPr marL="5714634" algn="l" defTabSz="1632753" rtl="0" eaLnBrk="1" latinLnBrk="0" hangingPunct="1">
              <a:defRPr sz="4300" kern="1200">
                <a:solidFill>
                  <a:schemeClr val="tx1"/>
                </a:solidFill>
                <a:latin typeface="Times New Roman" pitchFamily="32" charset="0"/>
                <a:ea typeface="+mn-ea"/>
                <a:cs typeface="+mn-cs"/>
              </a:defRPr>
            </a:lvl8pPr>
            <a:lvl9pPr marL="6531011" algn="l" defTabSz="1632753" rtl="0" eaLnBrk="1" latinLnBrk="0" hangingPunct="1">
              <a:defRPr sz="4300" kern="1200">
                <a:solidFill>
                  <a:schemeClr val="tx1"/>
                </a:solidFill>
                <a:latin typeface="Times New Roman" pitchFamily="32" charset="0"/>
                <a:ea typeface="+mn-ea"/>
                <a:cs typeface="+mn-cs"/>
              </a:defRPr>
            </a:lvl9pPr>
          </a:lstStyle>
          <a:p>
            <a:pPr algn="ctr"/>
            <a:r>
              <a:rPr lang="pt-BR" sz="3600" b="1">
                <a:latin typeface="Calibri" pitchFamily="34" charset="0"/>
                <a:cs typeface="Calibri" pitchFamily="34" charset="0"/>
              </a:rPr>
              <a:t>Premissas para uso adequado da tabela de probabilidades</a:t>
            </a:r>
          </a:p>
          <a:p>
            <a:pPr algn="just"/>
            <a:endParaRPr lang="pt-BR" sz="800" b="1">
              <a:latin typeface="Calibri" pitchFamily="34" charset="0"/>
              <a:cs typeface="Calibri" pitchFamily="34" charset="0"/>
            </a:endParaRP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Compreender o contexto</a:t>
            </a:r>
            <a:r>
              <a:rPr lang="pt-BR" sz="2800">
                <a:latin typeface="Calibri" pitchFamily="34" charset="0"/>
                <a:cs typeface="Calibri" pitchFamily="34" charset="0"/>
              </a:rPr>
              <a:t> → </a:t>
            </a:r>
            <a:r>
              <a:rPr lang="pt-BR" sz="2400">
                <a:latin typeface="Calibri" pitchFamily="34" charset="0"/>
                <a:cs typeface="Calibri" pitchFamily="34" charset="0"/>
              </a:rPr>
              <a:t>Avalie o cenário antes de </a:t>
            </a:r>
            <a:r>
              <a:rPr lang="pt-BR" sz="2800">
                <a:latin typeface="Calibri" pitchFamily="34" charset="0"/>
                <a:cs typeface="Calibri" pitchFamily="34" charset="0"/>
              </a:rPr>
              <a:t>classificar</a:t>
            </a:r>
            <a:r>
              <a:rPr lang="pt-BR" sz="2400">
                <a:latin typeface="Calibri" pitchFamily="34" charset="0"/>
                <a:cs typeface="Calibri" pitchFamily="34" charset="0"/>
              </a:rPr>
              <a:t> o risco</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a:t>
            </a:r>
            <a:r>
              <a:rPr lang="pt-BR" sz="2800">
                <a:latin typeface="Calibri" pitchFamily="34" charset="0"/>
                <a:cs typeface="Calibri" pitchFamily="34" charset="0"/>
              </a:rPr>
              <a:t> </a:t>
            </a:r>
            <a:r>
              <a:rPr lang="pt-BR" sz="2800" b="1">
                <a:latin typeface="Calibri" pitchFamily="34" charset="0"/>
                <a:cs typeface="Calibri" pitchFamily="34" charset="0"/>
              </a:rPr>
              <a:t>Basear-se em indicadores futuros</a:t>
            </a:r>
            <a:r>
              <a:rPr lang="pt-BR" sz="2800">
                <a:latin typeface="Calibri" pitchFamily="34" charset="0"/>
                <a:cs typeface="Calibri" pitchFamily="34" charset="0"/>
              </a:rPr>
              <a:t> → </a:t>
            </a:r>
            <a:r>
              <a:rPr lang="pt-BR" sz="2400">
                <a:latin typeface="Calibri" pitchFamily="34" charset="0"/>
                <a:cs typeface="Calibri" pitchFamily="34" charset="0"/>
              </a:rPr>
              <a:t>Utilize projeções, dados preditivos e cenários embasados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Histórico como referência, não como base</a:t>
            </a:r>
            <a:r>
              <a:rPr lang="pt-BR" sz="2800">
                <a:latin typeface="Calibri" pitchFamily="34" charset="0"/>
                <a:cs typeface="Calibri" pitchFamily="34" charset="0"/>
              </a:rPr>
              <a:t> → </a:t>
            </a:r>
            <a:r>
              <a:rPr lang="pt-BR" sz="2400">
                <a:latin typeface="Calibri" pitchFamily="34" charset="0"/>
                <a:cs typeface="Calibri" pitchFamily="34" charset="0"/>
              </a:rPr>
              <a:t>O passado pode fornecer insights, mas não dita o futuro</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Evitar classificações imprecisas (50/50)</a:t>
            </a:r>
            <a:r>
              <a:rPr lang="pt-BR" sz="2800">
                <a:latin typeface="Calibri" pitchFamily="34" charset="0"/>
                <a:cs typeface="Calibri" pitchFamily="34" charset="0"/>
              </a:rPr>
              <a:t> → </a:t>
            </a:r>
            <a:r>
              <a:rPr lang="pt-BR" sz="2400">
                <a:latin typeface="Calibri" pitchFamily="34" charset="0"/>
                <a:cs typeface="Calibri" pitchFamily="34" charset="0"/>
              </a:rPr>
              <a:t>A avaliação deve ser assertiva e embasada, sem indecisões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Revisar continuamente os riscos</a:t>
            </a:r>
            <a:r>
              <a:rPr lang="pt-BR" sz="2800">
                <a:latin typeface="Calibri" pitchFamily="34" charset="0"/>
                <a:cs typeface="Calibri" pitchFamily="34" charset="0"/>
              </a:rPr>
              <a:t> → </a:t>
            </a:r>
            <a:r>
              <a:rPr lang="pt-BR" sz="2400">
                <a:latin typeface="Calibri" pitchFamily="34" charset="0"/>
                <a:cs typeface="Calibri" pitchFamily="34" charset="0"/>
              </a:rPr>
              <a:t>O cenário pode mudar, exigindo ajustes periódicos na análise</a:t>
            </a:r>
            <a:endParaRPr lang="pt-BR" sz="2800">
              <a:latin typeface="Calibri" pitchFamily="34" charset="0"/>
              <a:cs typeface="Calibri" pitchFamily="34" charset="0"/>
            </a:endParaRP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Consultar especialistas </a:t>
            </a:r>
            <a:r>
              <a:rPr lang="pt-BR" sz="2800">
                <a:latin typeface="Calibri" pitchFamily="34" charset="0"/>
                <a:cs typeface="Calibri" pitchFamily="34" charset="0"/>
              </a:rPr>
              <a:t>→ </a:t>
            </a:r>
            <a:r>
              <a:rPr lang="pt-BR" sz="2400">
                <a:latin typeface="Calibri" pitchFamily="34" charset="0"/>
                <a:cs typeface="Calibri" pitchFamily="34" charset="0"/>
              </a:rPr>
              <a:t>Obtenha diferentes perspectivas para maior precisão</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Eliminar vieses pessoais, achismos e crenças esotéricas → </a:t>
            </a:r>
            <a:r>
              <a:rPr lang="pt-BR" sz="2400">
                <a:latin typeface="Calibri" pitchFamily="34" charset="0"/>
                <a:cs typeface="Calibri" pitchFamily="34" charset="0"/>
              </a:rPr>
              <a:t>A análise deve ser objetiva, evitando percepções subjetivas, intuições ou influências místicas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a:t>
            </a:r>
            <a:r>
              <a:rPr lang="pt-BR" sz="2800">
                <a:latin typeface="Calibri" pitchFamily="34" charset="0"/>
                <a:cs typeface="Calibri" pitchFamily="34" charset="0"/>
              </a:rPr>
              <a:t> </a:t>
            </a:r>
            <a:r>
              <a:rPr lang="pt-BR" sz="2800" b="1">
                <a:latin typeface="Calibri" pitchFamily="34" charset="0"/>
                <a:cs typeface="Calibri" pitchFamily="34" charset="0"/>
              </a:rPr>
              <a:t>Não tratar eventos inéditos como probabilidade zero</a:t>
            </a:r>
            <a:r>
              <a:rPr lang="pt-BR" sz="2800">
                <a:latin typeface="Calibri" pitchFamily="34" charset="0"/>
                <a:cs typeface="Calibri" pitchFamily="34" charset="0"/>
              </a:rPr>
              <a:t> → </a:t>
            </a:r>
            <a:r>
              <a:rPr lang="pt-BR" sz="2400">
                <a:latin typeface="Calibri" pitchFamily="34" charset="0"/>
                <a:cs typeface="Calibri" pitchFamily="34" charset="0"/>
              </a:rPr>
              <a:t>O fato de algo </a:t>
            </a:r>
            <a:r>
              <a:rPr lang="pt-BR" sz="2400" b="1">
                <a:latin typeface="Calibri" pitchFamily="34" charset="0"/>
                <a:cs typeface="Calibri" pitchFamily="34" charset="0"/>
              </a:rPr>
              <a:t>nunca ter ocorrido</a:t>
            </a:r>
            <a:r>
              <a:rPr lang="pt-BR" sz="2400">
                <a:latin typeface="Calibri" pitchFamily="34" charset="0"/>
                <a:cs typeface="Calibri" pitchFamily="34" charset="0"/>
              </a:rPr>
              <a:t> não significa que </a:t>
            </a:r>
            <a:r>
              <a:rPr lang="pt-BR" sz="2400" b="1">
                <a:latin typeface="Calibri" pitchFamily="34" charset="0"/>
                <a:cs typeface="Calibri" pitchFamily="34" charset="0"/>
              </a:rPr>
              <a:t>nunca acontecerá</a:t>
            </a:r>
            <a:r>
              <a:rPr lang="pt-BR" sz="2400">
                <a:latin typeface="Calibri" pitchFamily="34" charset="0"/>
                <a:cs typeface="Calibri" pitchFamily="34" charset="0"/>
              </a:rPr>
              <a:t>. Riscos altamente improváveis devem ser analisados com critérios adequados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A Inteligência Artificial não é um oráculo</a:t>
            </a:r>
            <a:r>
              <a:rPr lang="pt-BR" sz="2800">
                <a:latin typeface="Calibri" pitchFamily="34" charset="0"/>
                <a:cs typeface="Calibri" pitchFamily="34" charset="0"/>
              </a:rPr>
              <a:t> → </a:t>
            </a:r>
            <a:r>
              <a:rPr lang="pt-BR" sz="2400">
                <a:latin typeface="Calibri" pitchFamily="34" charset="0"/>
                <a:cs typeface="Calibri" pitchFamily="34" charset="0"/>
              </a:rPr>
              <a:t>Modelos de IA analisam padrões e probabilidades, mas </a:t>
            </a:r>
            <a:r>
              <a:rPr lang="pt-BR" sz="2400" b="1">
                <a:latin typeface="Calibri" pitchFamily="34" charset="0"/>
                <a:cs typeface="Calibri" pitchFamily="34" charset="0"/>
              </a:rPr>
              <a:t>não fornecem certezas absolutas</a:t>
            </a:r>
            <a:r>
              <a:rPr lang="pt-BR" sz="2400">
                <a:latin typeface="Calibri" pitchFamily="34" charset="0"/>
                <a:cs typeface="Calibri" pitchFamily="34" charset="0"/>
              </a:rPr>
              <a:t>. Devem ser usados </a:t>
            </a:r>
            <a:r>
              <a:rPr lang="pt-BR" sz="2400" b="1">
                <a:latin typeface="Calibri" pitchFamily="34" charset="0"/>
                <a:cs typeface="Calibri" pitchFamily="34" charset="0"/>
              </a:rPr>
              <a:t>como apoio</a:t>
            </a:r>
            <a:r>
              <a:rPr lang="pt-BR" sz="2400">
                <a:latin typeface="Calibri" pitchFamily="34" charset="0"/>
                <a:cs typeface="Calibri" pitchFamily="34" charset="0"/>
              </a:rPr>
              <a:t>, e não como única fonte de decisão</a:t>
            </a:r>
            <a:endParaRPr lang="pt-BR" sz="2800">
              <a:latin typeface="Calibri" pitchFamily="34" charset="0"/>
              <a:cs typeface="Calibri"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1992086</xdr:colOff>
      <xdr:row>39</xdr:row>
      <xdr:rowOff>141514</xdr:rowOff>
    </xdr:from>
    <xdr:to>
      <xdr:col>7</xdr:col>
      <xdr:colOff>1338941</xdr:colOff>
      <xdr:row>60</xdr:row>
      <xdr:rowOff>10887</xdr:rowOff>
    </xdr:to>
    <xdr:graphicFrame macro="">
      <xdr:nvGraphicFramePr>
        <xdr:cNvPr id="2" name="Gráfico 1">
          <a:extLst>
            <a:ext uri="{FF2B5EF4-FFF2-40B4-BE49-F238E27FC236}">
              <a16:creationId xmlns:a16="http://schemas.microsoft.com/office/drawing/2014/main" xmlns="" id="{93E6CC95-C6F4-4AE9-939C-757688FB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1393372</xdr:colOff>
      <xdr:row>40</xdr:row>
      <xdr:rowOff>144237</xdr:rowOff>
    </xdr:from>
    <xdr:to>
      <xdr:col>11</xdr:col>
      <xdr:colOff>1357992</xdr:colOff>
      <xdr:row>55</xdr:row>
      <xdr:rowOff>76200</xdr:rowOff>
    </xdr:to>
    <xdr:graphicFrame macro="">
      <xdr:nvGraphicFramePr>
        <xdr:cNvPr id="5" name="Gráfico 4">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936171</xdr:colOff>
      <xdr:row>39</xdr:row>
      <xdr:rowOff>152400</xdr:rowOff>
    </xdr:from>
    <xdr:to>
      <xdr:col>15</xdr:col>
      <xdr:colOff>1338942</xdr:colOff>
      <xdr:row>59</xdr:row>
      <xdr:rowOff>152400</xdr:rowOff>
    </xdr:to>
    <xdr:graphicFrame macro="">
      <xdr:nvGraphicFramePr>
        <xdr:cNvPr id="6" name="Gráfico 5">
          <a:extLst>
            <a:ext uri="{FF2B5EF4-FFF2-40B4-BE49-F238E27FC236}">
              <a16:creationId xmlns:a16="http://schemas.microsoft.com/office/drawing/2014/main" xmlns="" id="{93E6CC95-C6F4-4AE9-939C-757688FB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653143</xdr:colOff>
      <xdr:row>39</xdr:row>
      <xdr:rowOff>185054</xdr:rowOff>
    </xdr:from>
    <xdr:to>
      <xdr:col>23</xdr:col>
      <xdr:colOff>1415143</xdr:colOff>
      <xdr:row>60</xdr:row>
      <xdr:rowOff>10885</xdr:rowOff>
    </xdr:to>
    <xdr:graphicFrame macro="">
      <xdr:nvGraphicFramePr>
        <xdr:cNvPr id="7" name="Gráfico 6">
          <a:extLst>
            <a:ext uri="{FF2B5EF4-FFF2-40B4-BE49-F238E27FC236}">
              <a16:creationId xmlns:a16="http://schemas.microsoft.com/office/drawing/2014/main" xmlns="" id="{93E6CC95-C6F4-4AE9-939C-757688FB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3629</xdr:colOff>
      <xdr:row>40</xdr:row>
      <xdr:rowOff>92528</xdr:rowOff>
    </xdr:from>
    <xdr:to>
      <xdr:col>20</xdr:col>
      <xdr:colOff>0</xdr:colOff>
      <xdr:row>54</xdr:row>
      <xdr:rowOff>21770</xdr:rowOff>
    </xdr:to>
    <xdr:graphicFrame macro="">
      <xdr:nvGraphicFramePr>
        <xdr:cNvPr id="8" name="Gráfico 7">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87086</xdr:colOff>
      <xdr:row>40</xdr:row>
      <xdr:rowOff>52615</xdr:rowOff>
    </xdr:from>
    <xdr:to>
      <xdr:col>27</xdr:col>
      <xdr:colOff>1404259</xdr:colOff>
      <xdr:row>54</xdr:row>
      <xdr:rowOff>54428</xdr:rowOff>
    </xdr:to>
    <xdr:graphicFrame macro="">
      <xdr:nvGraphicFramePr>
        <xdr:cNvPr id="9" name="Gráfico 8">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165100</xdr:colOff>
      <xdr:row>33</xdr:row>
      <xdr:rowOff>215900</xdr:rowOff>
    </xdr:from>
    <xdr:to>
      <xdr:col>3</xdr:col>
      <xdr:colOff>812800</xdr:colOff>
      <xdr:row>41</xdr:row>
      <xdr:rowOff>25400</xdr:rowOff>
    </xdr:to>
    <xdr:sp macro="" textlink="">
      <xdr:nvSpPr>
        <xdr:cNvPr id="3" name="Pentágono 2"/>
        <xdr:cNvSpPr/>
      </xdr:nvSpPr>
      <xdr:spPr>
        <a:xfrm>
          <a:off x="165100" y="2679700"/>
          <a:ext cx="4597400" cy="2133600"/>
        </a:xfrm>
        <a:prstGeom prst="homePlate">
          <a:avLst>
            <a:gd name="adj" fmla="val 19643"/>
          </a:avLst>
        </a:prstGeom>
        <a:solidFill>
          <a:srgbClr val="00206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1</xdr:col>
      <xdr:colOff>260350</xdr:colOff>
      <xdr:row>34</xdr:row>
      <xdr:rowOff>114300</xdr:rowOff>
    </xdr:from>
    <xdr:ext cx="4425950" cy="1807546"/>
    <xdr:sp macro="" textlink="">
      <xdr:nvSpPr>
        <xdr:cNvPr id="4" name="CaixaDeTexto 3"/>
        <xdr:cNvSpPr txBox="1"/>
      </xdr:nvSpPr>
      <xdr:spPr>
        <a:xfrm>
          <a:off x="260350" y="8134350"/>
          <a:ext cx="4425950" cy="18075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pt-BR" sz="1800" b="1">
              <a:solidFill>
                <a:srgbClr val="FFFF00"/>
              </a:solidFill>
              <a:latin typeface="Verdana" panose="020B0604030504040204" pitchFamily="34" charset="0"/>
              <a:ea typeface="Verdana" panose="020B0604030504040204" pitchFamily="34" charset="0"/>
            </a:rPr>
            <a:t>Períodos do</a:t>
          </a:r>
          <a:r>
            <a:rPr lang="pt-BR" sz="1800" b="1" baseline="0">
              <a:solidFill>
                <a:srgbClr val="FFFF00"/>
              </a:solidFill>
              <a:latin typeface="Verdana" panose="020B0604030504040204" pitchFamily="34" charset="0"/>
              <a:ea typeface="Verdana" panose="020B0604030504040204" pitchFamily="34" charset="0"/>
            </a:rPr>
            <a:t> Ciclo "Pós Projeto"</a:t>
          </a:r>
        </a:p>
        <a:p>
          <a:endParaRPr lang="pt-BR" sz="1800" b="1" baseline="0">
            <a:solidFill>
              <a:srgbClr val="FFFF00"/>
            </a:solidFill>
            <a:latin typeface="Verdana" panose="020B0604030504040204" pitchFamily="34" charset="0"/>
            <a:ea typeface="Verdana" panose="020B0604030504040204" pitchFamily="34" charset="0"/>
          </a:endParaRPr>
        </a:p>
        <a:p>
          <a:r>
            <a:rPr lang="pt-BR" sz="2000" b="1" baseline="0">
              <a:solidFill>
                <a:srgbClr val="FFFF00"/>
              </a:solidFill>
              <a:latin typeface="Verdana" panose="020B0604030504040204" pitchFamily="34" charset="0"/>
              <a:ea typeface="Verdana" panose="020B0604030504040204" pitchFamily="34" charset="0"/>
            </a:rPr>
            <a:t>Se necessário, altere :</a:t>
          </a:r>
        </a:p>
        <a:p>
          <a:r>
            <a:rPr lang="pt-BR" sz="1800" b="1" baseline="0">
              <a:solidFill>
                <a:schemeClr val="bg1"/>
              </a:solidFill>
              <a:latin typeface="Verdana" panose="020B0604030504040204" pitchFamily="34" charset="0"/>
              <a:ea typeface="Verdana" panose="020B0604030504040204" pitchFamily="34" charset="0"/>
            </a:rPr>
            <a:t>► % Volume</a:t>
          </a:r>
        </a:p>
        <a:p>
          <a:r>
            <a:rPr lang="pt-BR" sz="1800" b="1" baseline="0">
              <a:solidFill>
                <a:schemeClr val="bg1"/>
              </a:solidFill>
              <a:latin typeface="Verdana" panose="020B0604030504040204" pitchFamily="34" charset="0"/>
              <a:ea typeface="Verdana" panose="020B0604030504040204" pitchFamily="34" charset="0"/>
            </a:rPr>
            <a:t>► Divisão do Prazo %</a:t>
          </a:r>
        </a:p>
        <a:p>
          <a:r>
            <a:rPr lang="pt-BR" sz="1800" b="1" baseline="0">
              <a:solidFill>
                <a:srgbClr val="FFFF00"/>
              </a:solidFill>
              <a:latin typeface="Verdana" panose="020B0604030504040204" pitchFamily="34" charset="0"/>
              <a:ea typeface="Verdana" panose="020B0604030504040204" pitchFamily="34" charset="0"/>
            </a:rPr>
            <a:t>de acordo com a sua experiência</a:t>
          </a:r>
          <a:endParaRPr lang="pt-BR" sz="1800" b="1">
            <a:solidFill>
              <a:srgbClr val="FFFF00"/>
            </a:solidFill>
            <a:latin typeface="Verdana" panose="020B0604030504040204" pitchFamily="34" charset="0"/>
            <a:ea typeface="Verdana" panose="020B060403050404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xdr:col>
      <xdr:colOff>952500</xdr:colOff>
      <xdr:row>20</xdr:row>
      <xdr:rowOff>91440</xdr:rowOff>
    </xdr:from>
    <xdr:to>
      <xdr:col>13</xdr:col>
      <xdr:colOff>15240</xdr:colOff>
      <xdr:row>32</xdr:row>
      <xdr:rowOff>45720</xdr:rowOff>
    </xdr:to>
    <xdr:graphicFrame macro="">
      <xdr:nvGraphicFramePr>
        <xdr:cNvPr id="3" name="Gráfico 2">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2</xdr:col>
      <xdr:colOff>0</xdr:colOff>
      <xdr:row>1</xdr:row>
      <xdr:rowOff>279399</xdr:rowOff>
    </xdr:from>
    <xdr:ext cx="0" cy="242826"/>
    <xdr:pic>
      <xdr:nvPicPr>
        <xdr:cNvPr id="2" name="Imagem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3800" b="34400"/>
        <a:stretch/>
      </xdr:blipFill>
      <xdr:spPr>
        <a:xfrm>
          <a:off x="2492586" y="10581639"/>
          <a:ext cx="0" cy="242826"/>
        </a:xfrm>
        <a:prstGeom prst="rect">
          <a:avLst/>
        </a:prstGeom>
      </xdr:spPr>
    </xdr:pic>
    <xdr:clientData/>
  </xdr:oneCellAnchor>
  <xdr:oneCellAnchor>
    <xdr:from>
      <xdr:col>2</xdr:col>
      <xdr:colOff>0</xdr:colOff>
      <xdr:row>1</xdr:row>
      <xdr:rowOff>270934</xdr:rowOff>
    </xdr:from>
    <xdr:ext cx="2400" cy="902378"/>
    <xdr:pic>
      <xdr:nvPicPr>
        <xdr:cNvPr id="3" name="Imagem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8788" b="38990"/>
        <a:stretch/>
      </xdr:blipFill>
      <xdr:spPr>
        <a:xfrm>
          <a:off x="2491274" y="10580794"/>
          <a:ext cx="2400" cy="902378"/>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770466</xdr:colOff>
      <xdr:row>1</xdr:row>
      <xdr:rowOff>279399</xdr:rowOff>
    </xdr:from>
    <xdr:ext cx="0" cy="242826"/>
    <xdr:pic>
      <xdr:nvPicPr>
        <xdr:cNvPr id="2" name="Imagem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3800" b="34400"/>
        <a:stretch/>
      </xdr:blipFill>
      <xdr:spPr>
        <a:xfrm>
          <a:off x="1562946" y="279399"/>
          <a:ext cx="0" cy="24282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770466</xdr:colOff>
      <xdr:row>1</xdr:row>
      <xdr:rowOff>279399</xdr:rowOff>
    </xdr:from>
    <xdr:ext cx="0" cy="242826"/>
    <xdr:pic>
      <xdr:nvPicPr>
        <xdr:cNvPr id="2" name="Imagem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3800" b="34400"/>
        <a:stretch/>
      </xdr:blipFill>
      <xdr:spPr>
        <a:xfrm>
          <a:off x="1562946" y="279399"/>
          <a:ext cx="0" cy="24282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8" name="Gráfico 7">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xmlns="" id="{7DA8B690-4EF8-49E4-906F-03E48ABB9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3" name="Tabela1_114" displayName="Tabela1_114" ref="A3:AL11" totalsRowShown="0" headerRowDxfId="442" dataDxfId="441" tableBorderDxfId="440">
  <tableColumns count="38">
    <tableColumn id="1" name="Colunas1" dataDxfId="439"/>
    <tableColumn id="2" name="Colunas2" dataDxfId="438"/>
    <tableColumn id="3" name="Colunas3" dataDxfId="437"/>
    <tableColumn id="4" name="Colunas4" dataDxfId="436"/>
    <tableColumn id="5" name="Colunas5" dataDxfId="435"/>
    <tableColumn id="6" name="Colunas6" dataDxfId="434"/>
    <tableColumn id="7" name="Colunas7" dataDxfId="433"/>
    <tableColumn id="8" name="Colunas8" dataDxfId="432"/>
    <tableColumn id="9" name="Colunas9" dataDxfId="431"/>
    <tableColumn id="10" name="Colunas10" dataDxfId="430"/>
    <tableColumn id="11" name="Colunas11" dataDxfId="429"/>
    <tableColumn id="12" name="Colunas12" dataDxfId="428"/>
    <tableColumn id="13" name="Colunas13" dataDxfId="427"/>
    <tableColumn id="14" name="Colunas14" dataDxfId="426"/>
    <tableColumn id="15" name="Colunas15" dataDxfId="425"/>
    <tableColumn id="16" name="Colunas16" dataDxfId="424"/>
    <tableColumn id="17" name="Colunas17" dataDxfId="423"/>
    <tableColumn id="18" name="Colunas18" dataDxfId="422"/>
    <tableColumn id="19" name="Colunas19" dataDxfId="421"/>
    <tableColumn id="20" name="Colunas20" dataDxfId="420"/>
    <tableColumn id="21" name="Colunas21" dataDxfId="419"/>
    <tableColumn id="22" name="Colunas22" dataDxfId="418"/>
    <tableColumn id="23" name="Colunas23" dataDxfId="417"/>
    <tableColumn id="24" name="Colunas24" dataDxfId="416"/>
    <tableColumn id="25" name="Colunas25" dataDxfId="415"/>
    <tableColumn id="26" name="Colunas26" dataDxfId="414"/>
    <tableColumn id="27" name="Colunas27" dataDxfId="413"/>
    <tableColumn id="28" name="Colunas28" dataDxfId="412"/>
    <tableColumn id="29" name="Colunas29" dataDxfId="411"/>
    <tableColumn id="30" name="Colunas30" dataDxfId="410"/>
    <tableColumn id="31" name="Colunas31" dataDxfId="409"/>
    <tableColumn id="32" name="Colunas32" dataDxfId="408"/>
    <tableColumn id="33" name="Colunas33" dataDxfId="407"/>
    <tableColumn id="34" name="Colunas34" dataDxfId="406"/>
    <tableColumn id="35" name="Colunas35" dataDxfId="405"/>
    <tableColumn id="36" name="Colunas36" dataDxfId="404"/>
    <tableColumn id="37" name="Colunas37" dataDxfId="403"/>
    <tableColumn id="38" name="Colunas38" dataDxfId="402"/>
  </tableColumns>
  <tableStyleInfo showFirstColumn="0" showLastColumn="0" showRowStripes="1" showColumnStripes="0"/>
</table>
</file>

<file path=xl/tables/table2.xml><?xml version="1.0" encoding="utf-8"?>
<table xmlns="http://schemas.openxmlformats.org/spreadsheetml/2006/main" id="14" name="Tabela2_115" displayName="Tabela2_115" ref="A14:C25" totalsRowShown="0" headerRowDxfId="401" dataDxfId="400" tableBorderDxfId="399">
  <tableColumns count="3">
    <tableColumn id="1" name="Colunas1" dataDxfId="398"/>
    <tableColumn id="2" name="Colunas2" dataDxfId="397"/>
    <tableColumn id="3" name="Colunas3" dataDxfId="396">
      <calculatedColumnFormula>TEXT(A11 * (1 + B14) ^ A11,"0,00") &amp; " meses"</calculatedColumnFormula>
    </tableColumn>
  </tableColumns>
  <tableStyleInfo showFirstColumn="0" showLastColumn="0" showRowStripes="1" showColumnStripes="0"/>
</table>
</file>

<file path=xl/tables/table3.xml><?xml version="1.0" encoding="utf-8"?>
<table xmlns="http://schemas.openxmlformats.org/spreadsheetml/2006/main" id="15" name="Tabela1_11416" displayName="Tabela1_11416" ref="A3:AL11" totalsRowShown="0" headerRowDxfId="382" dataDxfId="381" tableBorderDxfId="380">
  <tableColumns count="38">
    <tableColumn id="1" name="Colunas1" dataDxfId="379"/>
    <tableColumn id="2" name="Colunas2" dataDxfId="378"/>
    <tableColumn id="3" name="Colunas3" dataDxfId="377"/>
    <tableColumn id="4" name="Colunas4" dataDxfId="376"/>
    <tableColumn id="5" name="Colunas5" dataDxfId="375"/>
    <tableColumn id="6" name="Colunas6" dataDxfId="374"/>
    <tableColumn id="7" name="Colunas7" dataDxfId="373"/>
    <tableColumn id="8" name="Colunas8" dataDxfId="372"/>
    <tableColumn id="9" name="Colunas9" dataDxfId="371"/>
    <tableColumn id="10" name="Colunas10" dataDxfId="370"/>
    <tableColumn id="11" name="Colunas11" dataDxfId="369"/>
    <tableColumn id="12" name="Colunas12" dataDxfId="368"/>
    <tableColumn id="13" name="Colunas13" dataDxfId="367"/>
    <tableColumn id="14" name="Colunas14" dataDxfId="366"/>
    <tableColumn id="15" name="Colunas15" dataDxfId="365"/>
    <tableColumn id="16" name="Colunas16" dataDxfId="364"/>
    <tableColumn id="17" name="Colunas17" dataDxfId="363"/>
    <tableColumn id="18" name="Colunas18" dataDxfId="362"/>
    <tableColumn id="19" name="Colunas19" dataDxfId="361"/>
    <tableColumn id="20" name="Colunas20" dataDxfId="360"/>
    <tableColumn id="21" name="Colunas21" dataDxfId="359"/>
    <tableColumn id="22" name="Colunas22" dataDxfId="358"/>
    <tableColumn id="23" name="Colunas23" dataDxfId="357"/>
    <tableColumn id="24" name="Colunas24" dataDxfId="356"/>
    <tableColumn id="25" name="Colunas25" dataDxfId="355"/>
    <tableColumn id="26" name="Colunas26" dataDxfId="354"/>
    <tableColumn id="27" name="Colunas27" dataDxfId="353"/>
    <tableColumn id="28" name="Colunas28" dataDxfId="352"/>
    <tableColumn id="29" name="Colunas29" dataDxfId="351"/>
    <tableColumn id="30" name="Colunas30" dataDxfId="350"/>
    <tableColumn id="31" name="Colunas31" dataDxfId="349"/>
    <tableColumn id="32" name="Colunas32" dataDxfId="348"/>
    <tableColumn id="33" name="Colunas33" dataDxfId="347"/>
    <tableColumn id="34" name="Colunas34" dataDxfId="346"/>
    <tableColumn id="35" name="Colunas35" dataDxfId="345"/>
    <tableColumn id="36" name="Colunas36" dataDxfId="344"/>
    <tableColumn id="37" name="Colunas37" dataDxfId="343"/>
    <tableColumn id="38" name="Colunas38" dataDxfId="342"/>
  </tableColumns>
  <tableStyleInfo showFirstColumn="0" showLastColumn="0" showRowStripes="1" showColumnStripes="0"/>
</table>
</file>

<file path=xl/tables/table4.xml><?xml version="1.0" encoding="utf-8"?>
<table xmlns="http://schemas.openxmlformats.org/spreadsheetml/2006/main" id="16" name="Tabela2_11517" displayName="Tabela2_11517" ref="A14:C25" totalsRowShown="0" headerRowDxfId="341" dataDxfId="340" tableBorderDxfId="339">
  <tableColumns count="3">
    <tableColumn id="1" name="Colunas1" dataDxfId="338"/>
    <tableColumn id="2" name="Colunas2" dataDxfId="337"/>
    <tableColumn id="3" name="Colunas3" dataDxfId="336">
      <calculatedColumnFormula>TEXT(A11 * (1 + B14) ^ A11,"0,00") &amp; " meses"</calculatedColumnFormula>
    </tableColumn>
  </tableColumns>
  <tableStyleInfo showFirstColumn="0" showLastColumn="0" showRowStripes="1" showColumnStripes="0"/>
</table>
</file>

<file path=xl/tables/table5.xml><?xml version="1.0" encoding="utf-8"?>
<table xmlns="http://schemas.openxmlformats.org/spreadsheetml/2006/main" id="1" name="Tabela1_1" displayName="Tabela1_1" ref="A3:AL11" totalsRowShown="0" headerRowDxfId="326" dataDxfId="325" tableBorderDxfId="324">
  <tableColumns count="38">
    <tableColumn id="1" name="Colunas1" dataDxfId="323"/>
    <tableColumn id="2" name="Colunas2" dataDxfId="322"/>
    <tableColumn id="3" name="Colunas3" dataDxfId="321"/>
    <tableColumn id="4" name="Colunas4" dataDxfId="320"/>
    <tableColumn id="5" name="Colunas5" dataDxfId="319"/>
    <tableColumn id="6" name="Colunas6" dataDxfId="318"/>
    <tableColumn id="7" name="Colunas7" dataDxfId="317"/>
    <tableColumn id="8" name="Colunas8" dataDxfId="316"/>
    <tableColumn id="9" name="Colunas9" dataDxfId="315"/>
    <tableColumn id="10" name="Colunas10" dataDxfId="314"/>
    <tableColumn id="11" name="Colunas11" dataDxfId="313"/>
    <tableColumn id="12" name="Colunas12" dataDxfId="312"/>
    <tableColumn id="13" name="Colunas13" dataDxfId="311"/>
    <tableColumn id="14" name="Colunas14" dataDxfId="310"/>
    <tableColumn id="15" name="Colunas15" dataDxfId="309"/>
    <tableColumn id="16" name="Colunas16" dataDxfId="308"/>
    <tableColumn id="17" name="Colunas17" dataDxfId="307"/>
    <tableColumn id="18" name="Colunas18" dataDxfId="306"/>
    <tableColumn id="19" name="Colunas19" dataDxfId="305"/>
    <tableColumn id="20" name="Colunas20" dataDxfId="304"/>
    <tableColumn id="21" name="Colunas21" dataDxfId="303"/>
    <tableColumn id="22" name="Colunas22" dataDxfId="302"/>
    <tableColumn id="23" name="Colunas23" dataDxfId="301"/>
    <tableColumn id="24" name="Colunas24" dataDxfId="300"/>
    <tableColumn id="25" name="Colunas25" dataDxfId="299"/>
    <tableColumn id="26" name="Colunas26" dataDxfId="298"/>
    <tableColumn id="27" name="Colunas27" dataDxfId="297"/>
    <tableColumn id="28" name="Colunas28" dataDxfId="296"/>
    <tableColumn id="29" name="Colunas29" dataDxfId="295"/>
    <tableColumn id="30" name="Colunas30" dataDxfId="294"/>
    <tableColumn id="31" name="Colunas31" dataDxfId="293"/>
    <tableColumn id="32" name="Colunas32" dataDxfId="292"/>
    <tableColumn id="33" name="Colunas33" dataDxfId="291"/>
    <tableColumn id="34" name="Colunas34" dataDxfId="290"/>
    <tableColumn id="35" name="Colunas35" dataDxfId="289"/>
    <tableColumn id="36" name="Colunas36" dataDxfId="288"/>
    <tableColumn id="37" name="Colunas37" dataDxfId="287"/>
    <tableColumn id="38" name="Colunas38" dataDxfId="286"/>
  </tableColumns>
  <tableStyleInfo showFirstColumn="0" showLastColumn="0" showRowStripes="1" showColumnStripes="0"/>
</table>
</file>

<file path=xl/tables/table6.xml><?xml version="1.0" encoding="utf-8"?>
<table xmlns="http://schemas.openxmlformats.org/spreadsheetml/2006/main" id="2" name="Tabela2_1" displayName="Tabela2_1" ref="A14:C25" totalsRowShown="0" headerRowDxfId="285" dataDxfId="284" tableBorderDxfId="283">
  <tableColumns count="3">
    <tableColumn id="1" name="Colunas1" dataDxfId="282"/>
    <tableColumn id="2" name="Colunas2" dataDxfId="281"/>
    <tableColumn id="3" name="Colunas3" dataDxfId="280">
      <calculatedColumnFormula>TEXT(A11 * (1 + B14) ^ A11,"0,00") &amp; " meses"</calculatedColumnFormula>
    </tableColumn>
  </tableColumns>
  <tableStyleInfo showFirstColumn="0" showLastColumn="0" showRowStripes="1" showColumnStripes="0"/>
</table>
</file>

<file path=xl/tables/table7.xml><?xml version="1.0" encoding="utf-8"?>
<table xmlns="http://schemas.openxmlformats.org/spreadsheetml/2006/main" id="7" name="Tabela1_18" displayName="Tabela1_18" ref="A3:AL11" totalsRowShown="0" headerRowDxfId="270" dataDxfId="269" tableBorderDxfId="268">
  <tableColumns count="38">
    <tableColumn id="1" name="Colunas1" dataDxfId="267"/>
    <tableColumn id="2" name="Colunas2" dataDxfId="266"/>
    <tableColumn id="3" name="Colunas3" dataDxfId="265"/>
    <tableColumn id="4" name="Colunas4" dataDxfId="264"/>
    <tableColumn id="5" name="Colunas5" dataDxfId="263"/>
    <tableColumn id="6" name="Colunas6" dataDxfId="262"/>
    <tableColumn id="7" name="Colunas7" dataDxfId="261"/>
    <tableColumn id="8" name="Colunas8" dataDxfId="260"/>
    <tableColumn id="9" name="Colunas9" dataDxfId="259"/>
    <tableColumn id="10" name="Colunas10" dataDxfId="258"/>
    <tableColumn id="11" name="Colunas11" dataDxfId="257"/>
    <tableColumn id="12" name="Colunas12" dataDxfId="256"/>
    <tableColumn id="13" name="Colunas13" dataDxfId="255"/>
    <tableColumn id="14" name="Colunas14" dataDxfId="254"/>
    <tableColumn id="15" name="Colunas15" dataDxfId="253"/>
    <tableColumn id="16" name="Colunas16" dataDxfId="252"/>
    <tableColumn id="17" name="Colunas17" dataDxfId="251"/>
    <tableColumn id="18" name="Colunas18" dataDxfId="250"/>
    <tableColumn id="19" name="Colunas19" dataDxfId="249"/>
    <tableColumn id="20" name="Colunas20" dataDxfId="248"/>
    <tableColumn id="21" name="Colunas21" dataDxfId="247"/>
    <tableColumn id="22" name="Colunas22" dataDxfId="246"/>
    <tableColumn id="23" name="Colunas23" dataDxfId="245"/>
    <tableColumn id="24" name="Colunas24" dataDxfId="244"/>
    <tableColumn id="25" name="Colunas25" dataDxfId="243"/>
    <tableColumn id="26" name="Colunas26" dataDxfId="242"/>
    <tableColumn id="27" name="Colunas27" dataDxfId="241"/>
    <tableColumn id="28" name="Colunas28" dataDxfId="240"/>
    <tableColumn id="29" name="Colunas29" dataDxfId="239"/>
    <tableColumn id="30" name="Colunas30" dataDxfId="238"/>
    <tableColumn id="31" name="Colunas31" dataDxfId="237"/>
    <tableColumn id="32" name="Colunas32" dataDxfId="236"/>
    <tableColumn id="33" name="Colunas33" dataDxfId="235"/>
    <tableColumn id="34" name="Colunas34" dataDxfId="234"/>
    <tableColumn id="35" name="Colunas35" dataDxfId="233"/>
    <tableColumn id="36" name="Colunas36" dataDxfId="232"/>
    <tableColumn id="37" name="Colunas37" dataDxfId="231"/>
    <tableColumn id="38" name="Colunas38" dataDxfId="230"/>
  </tableColumns>
  <tableStyleInfo showFirstColumn="0" showLastColumn="0" showRowStripes="1" showColumnStripes="0"/>
</table>
</file>

<file path=xl/tables/table8.xml><?xml version="1.0" encoding="utf-8"?>
<table xmlns="http://schemas.openxmlformats.org/spreadsheetml/2006/main" id="8" name="Tabela2_19" displayName="Tabela2_19" ref="A14:C25" totalsRowShown="0" headerRowDxfId="229" dataDxfId="228" tableBorderDxfId="227">
  <tableColumns count="3">
    <tableColumn id="1" name="Colunas1" dataDxfId="226"/>
    <tableColumn id="2" name="Colunas2" dataDxfId="225"/>
    <tableColumn id="3" name="Colunas3" dataDxfId="224">
      <calculatedColumnFormula>TEXT(A11 * (1 + B14) ^ A11,"0,00") &amp; " meses"</calculatedColumnFormula>
    </tableColumn>
  </tableColumns>
  <tableStyleInfo showFirstColumn="0" showLastColumn="0" showRowStripes="1" showColumnStripes="0"/>
</table>
</file>

<file path=xl/tables/table9.xml><?xml version="1.0" encoding="utf-8"?>
<table xmlns="http://schemas.openxmlformats.org/spreadsheetml/2006/main" id="3" name="Tabela1_14" displayName="Tabela1_14" ref="A3:AL11" totalsRowShown="0" headerRowDxfId="214" dataDxfId="213" tableBorderDxfId="212">
  <tableColumns count="38">
    <tableColumn id="1" name="Colunas1" dataDxfId="211"/>
    <tableColumn id="2" name="Colunas2" dataDxfId="210"/>
    <tableColumn id="3" name="Colunas3" dataDxfId="209"/>
    <tableColumn id="4" name="Colunas4" dataDxfId="208"/>
    <tableColumn id="5" name="Colunas5" dataDxfId="207"/>
    <tableColumn id="6" name="Colunas6" dataDxfId="206"/>
    <tableColumn id="7" name="Colunas7" dataDxfId="205"/>
    <tableColumn id="8" name="Colunas8" dataDxfId="204"/>
    <tableColumn id="9" name="Colunas9" dataDxfId="203"/>
    <tableColumn id="10" name="Colunas10" dataDxfId="202"/>
    <tableColumn id="11" name="Colunas11" dataDxfId="201"/>
    <tableColumn id="12" name="Colunas12" dataDxfId="200"/>
    <tableColumn id="13" name="Colunas13" dataDxfId="199"/>
    <tableColumn id="14" name="Colunas14" dataDxfId="198"/>
    <tableColumn id="15" name="Colunas15" dataDxfId="197"/>
    <tableColumn id="16" name="Colunas16" dataDxfId="196"/>
    <tableColumn id="17" name="Colunas17" dataDxfId="195"/>
    <tableColumn id="18" name="Colunas18" dataDxfId="194"/>
    <tableColumn id="19" name="Colunas19" dataDxfId="193"/>
    <tableColumn id="20" name="Colunas20" dataDxfId="192"/>
    <tableColumn id="21" name="Colunas21" dataDxfId="191"/>
    <tableColumn id="22" name="Colunas22" dataDxfId="190"/>
    <tableColumn id="23" name="Colunas23" dataDxfId="189"/>
    <tableColumn id="24" name="Colunas24" dataDxfId="188"/>
    <tableColumn id="25" name="Colunas25" dataDxfId="187"/>
    <tableColumn id="26" name="Colunas26" dataDxfId="186"/>
    <tableColumn id="27" name="Colunas27" dataDxfId="185"/>
    <tableColumn id="28" name="Colunas28" dataDxfId="184"/>
    <tableColumn id="29" name="Colunas29" dataDxfId="183"/>
    <tableColumn id="30" name="Colunas30" dataDxfId="182"/>
    <tableColumn id="31" name="Colunas31" dataDxfId="181"/>
    <tableColumn id="32" name="Colunas32" dataDxfId="180"/>
    <tableColumn id="33" name="Colunas33" dataDxfId="179"/>
    <tableColumn id="34" name="Colunas34" dataDxfId="178"/>
    <tableColumn id="35" name="Colunas35" dataDxfId="177"/>
    <tableColumn id="36" name="Colunas36" dataDxfId="176"/>
    <tableColumn id="37" name="Colunas37" dataDxfId="175"/>
    <tableColumn id="38" name="Colunas38" dataDxfId="174"/>
  </tableColumns>
  <tableStyleInfo showFirstColumn="0" showLastColumn="0" showRowStripes="1" showColumnStripes="0"/>
</table>
</file>

<file path=xl/tables/table10.xml><?xml version="1.0" encoding="utf-8"?>
<table xmlns="http://schemas.openxmlformats.org/spreadsheetml/2006/main" id="4" name="Tabela2_15" displayName="Tabela2_15" ref="A14:C25" totalsRowShown="0" headerRowDxfId="173" dataDxfId="172" tableBorderDxfId="171">
  <tableColumns count="3">
    <tableColumn id="1" name="Colunas1" dataDxfId="170"/>
    <tableColumn id="2" name="Colunas2" dataDxfId="169"/>
    <tableColumn id="3" name="Colunas3" dataDxfId="168">
      <calculatedColumnFormula>TEXT(A11 * (1 + B14) ^ A11,"0,00") &amp; " meses"</calculatedColumnFormula>
    </tableColumn>
  </tableColumns>
  <tableStyleInfo showFirstColumn="0" showLastColumn="0" showRowStripes="1" showColumnStripes="0"/>
</table>
</file>

<file path=xl/tables/table11.xml><?xml version="1.0" encoding="utf-8"?>
<table xmlns="http://schemas.openxmlformats.org/spreadsheetml/2006/main" id="9" name="Tabela1_1410" displayName="Tabela1_1410" ref="A3:AL11" totalsRowShown="0" headerRowDxfId="158" dataDxfId="157" tableBorderDxfId="156">
  <tableColumns count="38">
    <tableColumn id="1" name="Colunas1" dataDxfId="155"/>
    <tableColumn id="2" name="Colunas2" dataDxfId="154"/>
    <tableColumn id="3" name="Colunas3" dataDxfId="153"/>
    <tableColumn id="4" name="Colunas4" dataDxfId="152"/>
    <tableColumn id="5" name="Colunas5" dataDxfId="151"/>
    <tableColumn id="6" name="Colunas6" dataDxfId="150"/>
    <tableColumn id="7" name="Colunas7" dataDxfId="149"/>
    <tableColumn id="8" name="Colunas8" dataDxfId="148"/>
    <tableColumn id="9" name="Colunas9" dataDxfId="147"/>
    <tableColumn id="10" name="Colunas10" dataDxfId="146"/>
    <tableColumn id="11" name="Colunas11" dataDxfId="145"/>
    <tableColumn id="12" name="Colunas12" dataDxfId="144"/>
    <tableColumn id="13" name="Colunas13" dataDxfId="143"/>
    <tableColumn id="14" name="Colunas14" dataDxfId="142"/>
    <tableColumn id="15" name="Colunas15" dataDxfId="141"/>
    <tableColumn id="16" name="Colunas16" dataDxfId="140"/>
    <tableColumn id="17" name="Colunas17" dataDxfId="139"/>
    <tableColumn id="18" name="Colunas18" dataDxfId="138"/>
    <tableColumn id="19" name="Colunas19" dataDxfId="137"/>
    <tableColumn id="20" name="Colunas20" dataDxfId="136"/>
    <tableColumn id="21" name="Colunas21" dataDxfId="135"/>
    <tableColumn id="22" name="Colunas22" dataDxfId="134"/>
    <tableColumn id="23" name="Colunas23" dataDxfId="133"/>
    <tableColumn id="24" name="Colunas24" dataDxfId="132"/>
    <tableColumn id="25" name="Colunas25" dataDxfId="131"/>
    <tableColumn id="26" name="Colunas26" dataDxfId="130"/>
    <tableColumn id="27" name="Colunas27" dataDxfId="129"/>
    <tableColumn id="28" name="Colunas28" dataDxfId="128"/>
    <tableColumn id="29" name="Colunas29" dataDxfId="127"/>
    <tableColumn id="30" name="Colunas30" dataDxfId="126"/>
    <tableColumn id="31" name="Colunas31" dataDxfId="125"/>
    <tableColumn id="32" name="Colunas32" dataDxfId="124"/>
    <tableColumn id="33" name="Colunas33" dataDxfId="123"/>
    <tableColumn id="34" name="Colunas34" dataDxfId="122"/>
    <tableColumn id="35" name="Colunas35" dataDxfId="121"/>
    <tableColumn id="36" name="Colunas36" dataDxfId="120"/>
    <tableColumn id="37" name="Colunas37" dataDxfId="119"/>
    <tableColumn id="38" name="Colunas38" dataDxfId="118"/>
  </tableColumns>
  <tableStyleInfo showFirstColumn="0" showLastColumn="0" showRowStripes="1" showColumnStripes="0"/>
</table>
</file>

<file path=xl/tables/table12.xml><?xml version="1.0" encoding="utf-8"?>
<table xmlns="http://schemas.openxmlformats.org/spreadsheetml/2006/main" id="10" name="Tabela2_1511" displayName="Tabela2_1511" ref="A14:C25" totalsRowShown="0" headerRowDxfId="117" dataDxfId="116" tableBorderDxfId="115">
  <tableColumns count="3">
    <tableColumn id="1" name="Colunas1" dataDxfId="114"/>
    <tableColumn id="2" name="Colunas2" dataDxfId="113"/>
    <tableColumn id="3" name="Colunas3" dataDxfId="112">
      <calculatedColumnFormula>TEXT(A11 * (1 + B14) ^ A11,"0,00") &amp; " meses"</calculatedColumnFormula>
    </tableColumn>
  </tableColumns>
  <tableStyleInfo showFirstColumn="0" showLastColumn="0" showRowStripes="1" showColumnStripes="0"/>
</table>
</file>

<file path=xl/tables/table13.xml><?xml version="1.0" encoding="utf-8"?>
<table xmlns="http://schemas.openxmlformats.org/spreadsheetml/2006/main" id="5" name="Tabela1_146" displayName="Tabela1_146" ref="A3:AL11" totalsRowShown="0" headerRowDxfId="102" dataDxfId="101" tableBorderDxfId="100">
  <tableColumns count="38">
    <tableColumn id="1" name="Colunas1" dataDxfId="99"/>
    <tableColumn id="2" name="Colunas2" dataDxfId="98"/>
    <tableColumn id="3" name="Colunas3" dataDxfId="97"/>
    <tableColumn id="4" name="Colunas4" dataDxfId="96"/>
    <tableColumn id="5" name="Colunas5" dataDxfId="95"/>
    <tableColumn id="6" name="Colunas6" dataDxfId="94"/>
    <tableColumn id="7" name="Colunas7" dataDxfId="93"/>
    <tableColumn id="8" name="Colunas8" dataDxfId="92"/>
    <tableColumn id="9" name="Colunas9" dataDxfId="91"/>
    <tableColumn id="10" name="Colunas10" dataDxfId="90"/>
    <tableColumn id="11" name="Colunas11" dataDxfId="89"/>
    <tableColumn id="12" name="Colunas12" dataDxfId="88"/>
    <tableColumn id="13" name="Colunas13" dataDxfId="87"/>
    <tableColumn id="14" name="Colunas14" dataDxfId="86"/>
    <tableColumn id="15" name="Colunas15" dataDxfId="85"/>
    <tableColumn id="16" name="Colunas16" dataDxfId="84"/>
    <tableColumn id="17" name="Colunas17" dataDxfId="83"/>
    <tableColumn id="18" name="Colunas18" dataDxfId="82"/>
    <tableColumn id="19" name="Colunas19" dataDxfId="81"/>
    <tableColumn id="20" name="Colunas20" dataDxfId="80"/>
    <tableColumn id="21" name="Colunas21" dataDxfId="79"/>
    <tableColumn id="22" name="Colunas22" dataDxfId="78"/>
    <tableColumn id="23" name="Colunas23" dataDxfId="77"/>
    <tableColumn id="24" name="Colunas24" dataDxfId="76"/>
    <tableColumn id="25" name="Colunas25" dataDxfId="75"/>
    <tableColumn id="26" name="Colunas26" dataDxfId="74"/>
    <tableColumn id="27" name="Colunas27" dataDxfId="73"/>
    <tableColumn id="28" name="Colunas28" dataDxfId="72"/>
    <tableColumn id="29" name="Colunas29" dataDxfId="71"/>
    <tableColumn id="30" name="Colunas30" dataDxfId="70"/>
    <tableColumn id="31" name="Colunas31" dataDxfId="69"/>
    <tableColumn id="32" name="Colunas32" dataDxfId="68"/>
    <tableColumn id="33" name="Colunas33" dataDxfId="67"/>
    <tableColumn id="34" name="Colunas34" dataDxfId="66"/>
    <tableColumn id="35" name="Colunas35" dataDxfId="65"/>
    <tableColumn id="36" name="Colunas36" dataDxfId="64"/>
    <tableColumn id="37" name="Colunas37" dataDxfId="63"/>
    <tableColumn id="38" name="Colunas38" dataDxfId="62"/>
  </tableColumns>
  <tableStyleInfo showFirstColumn="0" showLastColumn="0" showRowStripes="1" showColumnStripes="0"/>
</table>
</file>

<file path=xl/tables/table14.xml><?xml version="1.0" encoding="utf-8"?>
<table xmlns="http://schemas.openxmlformats.org/spreadsheetml/2006/main" id="6" name="Tabela2_157" displayName="Tabela2_157" ref="A14:C25" totalsRowShown="0" headerRowDxfId="61" dataDxfId="60" tableBorderDxfId="59">
  <tableColumns count="3">
    <tableColumn id="1" name="Colunas1" dataDxfId="58"/>
    <tableColumn id="2" name="Colunas2" dataDxfId="57"/>
    <tableColumn id="3" name="Colunas3" dataDxfId="56">
      <calculatedColumnFormula>TEXT(A11 * (1 + B14) ^ A11,"0,00") &amp; " meses"</calculatedColumnFormula>
    </tableColumn>
  </tableColumns>
  <tableStyleInfo showFirstColumn="0" showLastColumn="0" showRowStripes="1" showColumnStripes="0"/>
</table>
</file>

<file path=xl/tables/table15.xml><?xml version="1.0" encoding="utf-8"?>
<table xmlns="http://schemas.openxmlformats.org/spreadsheetml/2006/main" id="11" name="Tabela1_14612" displayName="Tabela1_14612" ref="A3:AL11" totalsRowShown="0" headerRowDxfId="46" dataDxfId="45" tableBorderDxfId="44">
  <tableColumns count="38">
    <tableColumn id="1" name="Colunas1" dataDxfId="43"/>
    <tableColumn id="2" name="Colunas2" dataDxfId="42"/>
    <tableColumn id="3" name="Colunas3" dataDxfId="41"/>
    <tableColumn id="4" name="Colunas4" dataDxfId="40"/>
    <tableColumn id="5" name="Colunas5" dataDxfId="39"/>
    <tableColumn id="6" name="Colunas6" dataDxfId="38"/>
    <tableColumn id="7" name="Colunas7" dataDxfId="37"/>
    <tableColumn id="8" name="Colunas8" dataDxfId="36"/>
    <tableColumn id="9" name="Colunas9" dataDxfId="35"/>
    <tableColumn id="10" name="Colunas10" dataDxfId="34"/>
    <tableColumn id="11" name="Colunas11" dataDxfId="33"/>
    <tableColumn id="12" name="Colunas12" dataDxfId="32"/>
    <tableColumn id="13" name="Colunas13" dataDxfId="31"/>
    <tableColumn id="14" name="Colunas14" dataDxfId="30"/>
    <tableColumn id="15" name="Colunas15" dataDxfId="29"/>
    <tableColumn id="16" name="Colunas16" dataDxfId="28"/>
    <tableColumn id="17" name="Colunas17" dataDxfId="27"/>
    <tableColumn id="18" name="Colunas18" dataDxfId="26"/>
    <tableColumn id="19" name="Colunas19" dataDxfId="25"/>
    <tableColumn id="20" name="Colunas20" dataDxfId="24"/>
    <tableColumn id="21" name="Colunas21" dataDxfId="23"/>
    <tableColumn id="22" name="Colunas22" dataDxfId="22"/>
    <tableColumn id="23" name="Colunas23" dataDxfId="21"/>
    <tableColumn id="24" name="Colunas24" dataDxfId="20"/>
    <tableColumn id="25" name="Colunas25" dataDxfId="19"/>
    <tableColumn id="26" name="Colunas26" dataDxfId="18"/>
    <tableColumn id="27" name="Colunas27" dataDxfId="17"/>
    <tableColumn id="28" name="Colunas28" dataDxfId="16"/>
    <tableColumn id="29" name="Colunas29" dataDxfId="15"/>
    <tableColumn id="30" name="Colunas30" dataDxfId="14"/>
    <tableColumn id="31" name="Colunas31" dataDxfId="13"/>
    <tableColumn id="32" name="Colunas32" dataDxfId="12"/>
    <tableColumn id="33" name="Colunas33" dataDxfId="11"/>
    <tableColumn id="34" name="Colunas34" dataDxfId="10"/>
    <tableColumn id="35" name="Colunas35" dataDxfId="9"/>
    <tableColumn id="36" name="Colunas36" dataDxfId="8"/>
    <tableColumn id="37" name="Colunas37" dataDxfId="7"/>
    <tableColumn id="38" name="Colunas38" dataDxfId="6"/>
  </tableColumns>
  <tableStyleInfo showFirstColumn="0" showLastColumn="0" showRowStripes="1" showColumnStripes="0"/>
</table>
</file>

<file path=xl/tables/table16.xml><?xml version="1.0" encoding="utf-8"?>
<table xmlns="http://schemas.openxmlformats.org/spreadsheetml/2006/main" id="12" name="Tabela2_15713" displayName="Tabela2_15713" ref="A14:C25" totalsRowShown="0" headerRowDxfId="5" dataDxfId="4" tableBorderDxfId="3">
  <tableColumns count="3">
    <tableColumn id="1" name="Colunas1" dataDxfId="2"/>
    <tableColumn id="2" name="Colunas2" dataDxfId="1"/>
    <tableColumn id="3" name="Colunas3" dataDxfId="0">
      <calculatedColumnFormula>TEXT(A11 * (1 + B14) ^ A11,"0,00") &amp; " meses"</calculatedColumnFormula>
    </tableColumn>
  </tableColumns>
  <tableStyleInfo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1.xml"/><Relationship Id="rId1" Type="http://schemas.openxmlformats.org/officeDocument/2006/relationships/printerSettings" Target="../printerSettings/printerSettings13.bin"/><Relationship Id="rId4"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table" Target="../tables/table6.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theme="1"/>
  </sheetPr>
  <dimension ref="A1:CL356"/>
  <sheetViews>
    <sheetView showGridLines="0" zoomScale="90" zoomScaleNormal="90" workbookViewId="0">
      <selection activeCell="A2" sqref="A2:F2"/>
    </sheetView>
  </sheetViews>
  <sheetFormatPr defaultRowHeight="14.4"/>
  <cols>
    <col min="1" max="1" width="7.44140625" style="85" customWidth="1"/>
    <col min="2" max="2" width="5.44140625" style="85" customWidth="1"/>
    <col min="3" max="3" width="4.6640625" style="85" customWidth="1"/>
    <col min="4" max="4" width="14.5546875" style="85" customWidth="1"/>
    <col min="5" max="5" width="15.21875" style="85" customWidth="1"/>
    <col min="6" max="6" width="13.6640625" style="85" customWidth="1"/>
    <col min="7" max="7" width="4" style="85" bestFit="1" customWidth="1"/>
    <col min="8" max="8" width="18.33203125" style="85" customWidth="1"/>
    <col min="9" max="9" width="14.33203125" style="85" customWidth="1"/>
    <col min="10" max="10" width="13.6640625" style="85" customWidth="1"/>
    <col min="11" max="11" width="13.88671875" style="85" customWidth="1"/>
    <col min="12" max="12" width="16.21875" style="85" customWidth="1"/>
    <col min="13" max="13" width="18.21875" style="85" customWidth="1"/>
    <col min="14" max="14" width="20.21875" style="85" customWidth="1"/>
    <col min="15" max="15" width="16.44140625" style="85" customWidth="1"/>
    <col min="16" max="16" width="11.77734375" style="85" customWidth="1"/>
    <col min="17" max="17" width="17.109375" style="85" customWidth="1"/>
    <col min="18" max="18" width="2.21875" style="95" customWidth="1"/>
    <col min="19" max="19" width="8.88671875" style="85" hidden="1" customWidth="1"/>
    <col min="20" max="20" width="31.5546875" style="85" hidden="1" customWidth="1"/>
    <col min="21" max="21" width="44.77734375" style="85" hidden="1" customWidth="1"/>
    <col min="22" max="23" width="8.88671875" style="85" hidden="1" customWidth="1"/>
    <col min="24" max="90" width="8.88671875" style="95"/>
    <col min="91" max="16384" width="8.88671875" style="85"/>
  </cols>
  <sheetData>
    <row r="1" spans="1:22" ht="2.4" customHeight="1" thickBot="1">
      <c r="A1" s="1005"/>
      <c r="B1" s="1005"/>
      <c r="C1" s="1005"/>
      <c r="D1" s="1005"/>
      <c r="E1" s="1005"/>
      <c r="F1" s="1005"/>
      <c r="G1" s="1005"/>
      <c r="H1" s="1005"/>
      <c r="I1" s="1005"/>
      <c r="J1" s="1005"/>
      <c r="K1" s="1005"/>
      <c r="L1" s="1005"/>
      <c r="M1" s="1005"/>
      <c r="N1" s="1005"/>
      <c r="O1" s="1005"/>
      <c r="P1" s="1005"/>
      <c r="Q1" s="1005"/>
    </row>
    <row r="2" spans="1:22" ht="51.6" customHeight="1" thickBot="1">
      <c r="A2" s="955" t="s">
        <v>930</v>
      </c>
      <c r="B2" s="956"/>
      <c r="C2" s="956"/>
      <c r="D2" s="956"/>
      <c r="E2" s="956"/>
      <c r="F2" s="956"/>
      <c r="G2" s="833"/>
      <c r="H2" s="957" t="str">
        <f>'2. Portfolio'!B8</f>
        <v>?</v>
      </c>
      <c r="I2" s="957"/>
      <c r="J2" s="957"/>
      <c r="K2" s="957"/>
      <c r="L2" s="957"/>
      <c r="M2" s="957"/>
      <c r="N2" s="957"/>
      <c r="O2" s="957"/>
      <c r="P2" s="957"/>
      <c r="Q2" s="958"/>
    </row>
    <row r="3" spans="1:22" ht="10.199999999999999" customHeight="1" thickBot="1">
      <c r="A3" s="606"/>
      <c r="B3" s="607"/>
      <c r="C3" s="607"/>
      <c r="D3" s="607"/>
      <c r="E3" s="607"/>
      <c r="F3" s="607"/>
      <c r="G3" s="608"/>
      <c r="H3" s="608"/>
      <c r="I3" s="608"/>
      <c r="J3" s="608"/>
      <c r="K3" s="608"/>
      <c r="L3" s="608"/>
      <c r="M3" s="608"/>
      <c r="N3" s="608"/>
      <c r="O3" s="608"/>
      <c r="P3" s="608"/>
      <c r="Q3" s="758"/>
    </row>
    <row r="4" spans="1:22" ht="60.6" customHeight="1" thickBot="1">
      <c r="A4" s="1026" t="s">
        <v>876</v>
      </c>
      <c r="B4" s="1027"/>
      <c r="C4" s="1027"/>
      <c r="D4" s="1027"/>
      <c r="E4" s="1027"/>
      <c r="F4" s="1027"/>
      <c r="G4" s="1028" t="str">
        <f>IF(U5="Sem dados para dar diagnóstico Financeiro", T5, U5)</f>
        <v>Sem dados para dar diagnóstico Financeiro</v>
      </c>
      <c r="H4" s="1029"/>
      <c r="I4" s="1029"/>
      <c r="J4" s="1029"/>
      <c r="K4" s="1029"/>
      <c r="L4" s="1029"/>
      <c r="M4" s="1029"/>
      <c r="N4" s="1029"/>
      <c r="O4" s="1029"/>
      <c r="P4" s="1029"/>
      <c r="Q4" s="746" t="str">
        <f>IF(U5="Sem dados para dar diagnóstico Financeiro", T6, U6)</f>
        <v>?</v>
      </c>
      <c r="T4" s="85" t="s">
        <v>877</v>
      </c>
      <c r="U4" s="85" t="s">
        <v>878</v>
      </c>
    </row>
    <row r="5" spans="1:22" ht="10.8" customHeight="1" thickBot="1">
      <c r="A5" s="203"/>
      <c r="B5" s="88"/>
      <c r="C5" s="88"/>
      <c r="D5" s="88"/>
      <c r="E5" s="88"/>
      <c r="F5" s="88"/>
      <c r="G5" s="88"/>
      <c r="H5" s="88"/>
      <c r="I5" s="609"/>
      <c r="J5" s="609"/>
      <c r="K5" s="609"/>
      <c r="L5" s="609"/>
      <c r="M5" s="609"/>
      <c r="N5" s="609"/>
      <c r="O5" s="609"/>
      <c r="P5" s="609"/>
      <c r="Q5" s="759"/>
      <c r="T5" s="610" t="str">
        <f>'7. Viabilidade_EXT.'!F7</f>
        <v>Sem dados para dar diagnóstico Financeiro</v>
      </c>
      <c r="U5" s="610" t="str">
        <f>'7. Viabilidade_INT.'!F7</f>
        <v>Sem dados para dar diagnóstico Financeiro</v>
      </c>
      <c r="V5" s="85" t="s">
        <v>879</v>
      </c>
    </row>
    <row r="6" spans="1:22" ht="45" customHeight="1">
      <c r="A6" s="1030" t="s">
        <v>870</v>
      </c>
      <c r="B6" s="1031"/>
      <c r="C6" s="1031"/>
      <c r="D6" s="1031"/>
      <c r="E6" s="1031"/>
      <c r="F6" s="1032"/>
      <c r="G6" s="1037" t="s">
        <v>871</v>
      </c>
      <c r="H6" s="1038"/>
      <c r="I6" s="1035" t="str">
        <f>IF(U5="Sem dados para dar diagnóstico Financeiro", T9, U9)</f>
        <v>?</v>
      </c>
      <c r="J6" s="1035"/>
      <c r="K6" s="1035"/>
      <c r="L6" s="1035"/>
      <c r="M6" s="1035"/>
      <c r="N6" s="1035"/>
      <c r="O6" s="1035"/>
      <c r="P6" s="1035"/>
      <c r="Q6" s="1033" t="str">
        <f>IF(U5="Sem dados para dar diagnóstico Financeiro", T10, U10)</f>
        <v>?</v>
      </c>
      <c r="T6" s="85" t="str">
        <f>'7. Viabilidade_EXT.'!N7</f>
        <v>?</v>
      </c>
      <c r="U6" s="85" t="str">
        <f>'7. Viabilidade_INT.'!N7</f>
        <v>?</v>
      </c>
    </row>
    <row r="7" spans="1:22" ht="45" customHeight="1" thickBot="1">
      <c r="A7" s="1030"/>
      <c r="B7" s="1031"/>
      <c r="C7" s="1031"/>
      <c r="D7" s="1031"/>
      <c r="E7" s="1031"/>
      <c r="F7" s="1032"/>
      <c r="G7" s="1039">
        <f>IF(U5="Sem dados para dar diagnóstico Financeiro", T8, U8)</f>
        <v>0</v>
      </c>
      <c r="H7" s="1040"/>
      <c r="I7" s="1036"/>
      <c r="J7" s="1036"/>
      <c r="K7" s="1036"/>
      <c r="L7" s="1036"/>
      <c r="M7" s="1036"/>
      <c r="N7" s="1036"/>
      <c r="O7" s="1036"/>
      <c r="P7" s="1036"/>
      <c r="Q7" s="1034"/>
    </row>
    <row r="8" spans="1:22" ht="45" hidden="1" customHeight="1">
      <c r="A8" s="473"/>
      <c r="B8" s="474"/>
      <c r="C8" s="474"/>
      <c r="D8" s="474"/>
      <c r="E8" s="474"/>
      <c r="F8" s="474"/>
      <c r="G8" s="605"/>
      <c r="H8" s="605"/>
      <c r="I8" s="605"/>
      <c r="J8" s="605"/>
      <c r="K8" s="605"/>
      <c r="L8" s="605"/>
      <c r="M8" s="605"/>
      <c r="N8" s="605"/>
      <c r="O8" s="605"/>
      <c r="P8" s="605"/>
      <c r="Q8" s="760"/>
      <c r="T8" s="85">
        <f>'7. Viabilidade_EXT.'!F13</f>
        <v>0</v>
      </c>
      <c r="U8" s="85">
        <f>'7. Viabilidade_INT.'!F13</f>
        <v>0</v>
      </c>
    </row>
    <row r="9" spans="1:22" ht="45" hidden="1" customHeight="1">
      <c r="A9" s="473"/>
      <c r="B9" s="474"/>
      <c r="C9" s="474"/>
      <c r="D9" s="474"/>
      <c r="E9" s="474"/>
      <c r="F9" s="474"/>
      <c r="G9" s="605"/>
      <c r="H9" s="605"/>
      <c r="I9" s="605"/>
      <c r="J9" s="605"/>
      <c r="K9" s="605"/>
      <c r="L9" s="605"/>
      <c r="M9" s="605"/>
      <c r="N9" s="605"/>
      <c r="O9" s="605"/>
      <c r="P9" s="605"/>
      <c r="Q9" s="760"/>
      <c r="T9" s="85" t="str">
        <f>'7. Viabilidade_EXT.'!H12</f>
        <v>?</v>
      </c>
      <c r="U9" s="85" t="str">
        <f>'7. Viabilidade_INT.'!H12</f>
        <v>?</v>
      </c>
    </row>
    <row r="10" spans="1:22" ht="45" hidden="1" customHeight="1">
      <c r="A10" s="473"/>
      <c r="B10" s="474"/>
      <c r="C10" s="474"/>
      <c r="D10" s="474"/>
      <c r="E10" s="474"/>
      <c r="F10" s="474"/>
      <c r="G10" s="605"/>
      <c r="H10" s="605"/>
      <c r="I10" s="605"/>
      <c r="J10" s="605"/>
      <c r="K10" s="605"/>
      <c r="L10" s="605"/>
      <c r="M10" s="605"/>
      <c r="N10" s="605"/>
      <c r="O10" s="605"/>
      <c r="P10" s="605"/>
      <c r="Q10" s="760"/>
      <c r="T10" s="85" t="str">
        <f>'7. Viabilidade_EXT.'!N12</f>
        <v>?</v>
      </c>
      <c r="U10" s="85" t="str">
        <f>'7. Viabilidade_INT.'!N12</f>
        <v>?</v>
      </c>
    </row>
    <row r="11" spans="1:22" ht="45" hidden="1" customHeight="1">
      <c r="A11" s="473"/>
      <c r="B11" s="474"/>
      <c r="C11" s="474"/>
      <c r="D11" s="474"/>
      <c r="E11" s="474"/>
      <c r="F11" s="474"/>
      <c r="G11" s="605"/>
      <c r="H11" s="605"/>
      <c r="I11" s="605"/>
      <c r="J11" s="605"/>
      <c r="K11" s="605"/>
      <c r="L11" s="605"/>
      <c r="M11" s="605"/>
      <c r="N11" s="605"/>
      <c r="O11" s="605"/>
      <c r="P11" s="605"/>
      <c r="Q11" s="760"/>
    </row>
    <row r="12" spans="1:22" ht="10.199999999999999" customHeight="1" thickBot="1">
      <c r="A12" s="473"/>
      <c r="B12" s="474"/>
      <c r="C12" s="474"/>
      <c r="D12" s="474"/>
      <c r="E12" s="474"/>
      <c r="F12" s="474"/>
      <c r="G12" s="605"/>
      <c r="H12" s="605"/>
      <c r="I12" s="605"/>
      <c r="J12" s="605"/>
      <c r="K12" s="605"/>
      <c r="L12" s="605"/>
      <c r="M12" s="605"/>
      <c r="N12" s="605"/>
      <c r="O12" s="605"/>
      <c r="P12" s="605"/>
      <c r="Q12" s="760"/>
    </row>
    <row r="13" spans="1:22" ht="23.4" customHeight="1">
      <c r="A13" s="1007" t="s">
        <v>490</v>
      </c>
      <c r="B13" s="960"/>
      <c r="C13" s="960"/>
      <c r="D13" s="960"/>
      <c r="E13" s="960" t="s">
        <v>493</v>
      </c>
      <c r="F13" s="960"/>
      <c r="G13" s="1011" t="str">
        <f>'2. Portfolio'!B8</f>
        <v>?</v>
      </c>
      <c r="H13" s="1011"/>
      <c r="I13" s="1011"/>
      <c r="J13" s="1011"/>
      <c r="K13" s="1011"/>
      <c r="L13" s="1011"/>
      <c r="M13" s="1011"/>
      <c r="N13" s="1011"/>
      <c r="O13" s="1011"/>
      <c r="P13" s="1011"/>
      <c r="Q13" s="1012"/>
    </row>
    <row r="14" spans="1:22" ht="20.399999999999999" customHeight="1">
      <c r="A14" s="1008"/>
      <c r="B14" s="1009"/>
      <c r="C14" s="1009"/>
      <c r="D14" s="1009"/>
      <c r="E14" s="1009" t="s">
        <v>881</v>
      </c>
      <c r="F14" s="1009"/>
      <c r="G14" s="1042" t="str">
        <f>'2. Portfolio'!B16</f>
        <v>?</v>
      </c>
      <c r="H14" s="1042"/>
      <c r="I14" s="1042"/>
      <c r="J14" s="1042"/>
      <c r="K14" s="1042"/>
      <c r="L14" s="1042"/>
      <c r="M14" s="1042"/>
      <c r="N14" s="1042"/>
      <c r="O14" s="1042"/>
      <c r="P14" s="1042"/>
      <c r="Q14" s="1043"/>
    </row>
    <row r="15" spans="1:22" ht="21" customHeight="1">
      <c r="A15" s="1008"/>
      <c r="B15" s="1009"/>
      <c r="C15" s="1009"/>
      <c r="D15" s="1009"/>
      <c r="E15" s="1009" t="s">
        <v>491</v>
      </c>
      <c r="F15" s="1009"/>
      <c r="G15" s="1042" t="str">
        <f>'2. Portfolio'!H8</f>
        <v>?</v>
      </c>
      <c r="H15" s="1042"/>
      <c r="I15" s="1042"/>
      <c r="J15" s="1042"/>
      <c r="K15" s="1042"/>
      <c r="L15" s="1042"/>
      <c r="M15" s="1042"/>
      <c r="N15" s="1042"/>
      <c r="O15" s="1042"/>
      <c r="P15" s="1042"/>
      <c r="Q15" s="1043"/>
    </row>
    <row r="16" spans="1:22" ht="21" customHeight="1" thickBot="1">
      <c r="A16" s="1010"/>
      <c r="B16" s="1006"/>
      <c r="C16" s="1006"/>
      <c r="D16" s="1006"/>
      <c r="E16" s="1006" t="s">
        <v>880</v>
      </c>
      <c r="F16" s="1006"/>
      <c r="G16" s="1046" t="str">
        <f>'2. Portfolio'!H17</f>
        <v>?</v>
      </c>
      <c r="H16" s="1046"/>
      <c r="I16" s="1046"/>
      <c r="J16" s="1046"/>
      <c r="K16" s="1046"/>
      <c r="L16" s="1046"/>
      <c r="M16" s="1046"/>
      <c r="N16" s="1046"/>
      <c r="O16" s="1046"/>
      <c r="P16" s="1046"/>
      <c r="Q16" s="1047"/>
    </row>
    <row r="17" spans="1:90" ht="6" customHeight="1">
      <c r="A17" s="475"/>
      <c r="B17" s="476"/>
      <c r="C17" s="476"/>
      <c r="D17" s="476"/>
      <c r="E17" s="348"/>
      <c r="F17" s="348"/>
      <c r="G17" s="478"/>
      <c r="H17" s="478"/>
      <c r="I17" s="478"/>
      <c r="J17" s="478"/>
      <c r="K17" s="478"/>
      <c r="L17" s="478"/>
      <c r="M17" s="478"/>
      <c r="N17" s="478"/>
      <c r="O17" s="478"/>
      <c r="P17" s="478"/>
      <c r="Q17" s="349"/>
    </row>
    <row r="18" spans="1:90" ht="21.6" thickBot="1">
      <c r="A18" s="963" t="s">
        <v>492</v>
      </c>
      <c r="B18" s="964"/>
      <c r="C18" s="964"/>
      <c r="D18" s="964"/>
      <c r="E18" s="964"/>
      <c r="F18" s="964"/>
      <c r="G18" s="964"/>
      <c r="H18" s="964"/>
      <c r="I18" s="964"/>
      <c r="J18" s="964"/>
      <c r="K18" s="964"/>
      <c r="L18" s="964"/>
      <c r="M18" s="964"/>
      <c r="N18" s="964"/>
      <c r="O18" s="964"/>
      <c r="P18" s="964"/>
      <c r="Q18" s="965"/>
    </row>
    <row r="19" spans="1:90" ht="18" customHeight="1">
      <c r="A19" s="1007" t="s">
        <v>913</v>
      </c>
      <c r="B19" s="960"/>
      <c r="C19" s="960"/>
      <c r="D19" s="960"/>
      <c r="E19" s="1041" t="str">
        <f>'3.2 TAP'!A22</f>
        <v>Gerente do Projeto :</v>
      </c>
      <c r="F19" s="1041"/>
      <c r="G19" s="1041"/>
      <c r="H19" s="1041"/>
      <c r="I19" s="1042" t="str">
        <f>'3.2 TAP'!C22</f>
        <v>?</v>
      </c>
      <c r="J19" s="1042"/>
      <c r="K19" s="1042"/>
      <c r="L19" s="1042"/>
      <c r="M19" s="1042"/>
      <c r="N19" s="1042"/>
      <c r="O19" s="1042"/>
      <c r="P19" s="1042"/>
      <c r="Q19" s="1043"/>
    </row>
    <row r="20" spans="1:90" ht="18" customHeight="1">
      <c r="A20" s="1008"/>
      <c r="B20" s="1009"/>
      <c r="C20" s="1009"/>
      <c r="D20" s="1009"/>
      <c r="E20" s="1041" t="str">
        <f>'3.2 TAP'!E19</f>
        <v>O que não faz parte do projeto :</v>
      </c>
      <c r="F20" s="1041"/>
      <c r="G20" s="1041"/>
      <c r="H20" s="1041"/>
      <c r="I20" s="1042" t="str">
        <f>'3.2 TAP'!G19</f>
        <v>?</v>
      </c>
      <c r="J20" s="1042"/>
      <c r="K20" s="1042"/>
      <c r="L20" s="1042"/>
      <c r="M20" s="1042"/>
      <c r="N20" s="1042"/>
      <c r="O20" s="1042"/>
      <c r="P20" s="1042"/>
      <c r="Q20" s="1043"/>
    </row>
    <row r="21" spans="1:90" ht="18" customHeight="1">
      <c r="A21" s="1008"/>
      <c r="B21" s="1009"/>
      <c r="C21" s="1009"/>
      <c r="D21" s="1009"/>
      <c r="E21" s="1041" t="str">
        <f>'3.2 TAP'!E20</f>
        <v>Datas chave – QUAIS ? :</v>
      </c>
      <c r="F21" s="1041"/>
      <c r="G21" s="1041"/>
      <c r="H21" s="1041"/>
      <c r="I21" s="1044" t="str">
        <f>'3.2 TAP'!G20</f>
        <v>?</v>
      </c>
      <c r="J21" s="1044"/>
      <c r="K21" s="1044"/>
      <c r="L21" s="1044"/>
      <c r="M21" s="1044"/>
      <c r="N21" s="1044"/>
      <c r="O21" s="1044"/>
      <c r="P21" s="1044"/>
      <c r="Q21" s="1045"/>
    </row>
    <row r="22" spans="1:90" ht="18" customHeight="1">
      <c r="A22" s="1008"/>
      <c r="B22" s="1009"/>
      <c r="C22" s="1009"/>
      <c r="D22" s="1009"/>
      <c r="E22" s="1041" t="str">
        <f>'3.2 TAP'!E21</f>
        <v>Restrições – QUAIS ? :</v>
      </c>
      <c r="F22" s="1041"/>
      <c r="G22" s="1041"/>
      <c r="H22" s="1041"/>
      <c r="I22" s="1042" t="str">
        <f>'3.2 TAP'!G21</f>
        <v>?</v>
      </c>
      <c r="J22" s="1042"/>
      <c r="K22" s="1042"/>
      <c r="L22" s="1042"/>
      <c r="M22" s="1042"/>
      <c r="N22" s="1042"/>
      <c r="O22" s="1042"/>
      <c r="P22" s="1042"/>
      <c r="Q22" s="1043"/>
    </row>
    <row r="23" spans="1:90" ht="21.6" thickBot="1">
      <c r="A23" s="963" t="s">
        <v>484</v>
      </c>
      <c r="B23" s="964"/>
      <c r="C23" s="964"/>
      <c r="D23" s="964"/>
      <c r="E23" s="964"/>
      <c r="F23" s="964"/>
      <c r="G23" s="964"/>
      <c r="H23" s="964"/>
      <c r="I23" s="964"/>
      <c r="J23" s="964"/>
      <c r="K23" s="964"/>
      <c r="L23" s="964"/>
      <c r="M23" s="964"/>
      <c r="N23" s="964"/>
      <c r="O23" s="964"/>
      <c r="P23" s="964"/>
      <c r="Q23" s="965"/>
    </row>
    <row r="24" spans="1:90" s="311" customFormat="1" ht="30.6" customHeight="1">
      <c r="A24" s="981" t="str">
        <f>'3.1 Valor e MVP'!A8</f>
        <v>Funcionalidades / Necessidades</v>
      </c>
      <c r="B24" s="982"/>
      <c r="C24" s="982"/>
      <c r="D24" s="982"/>
      <c r="E24" s="982"/>
      <c r="F24" s="982"/>
      <c r="G24" s="982"/>
      <c r="H24" s="982"/>
      <c r="I24" s="982"/>
      <c r="J24" s="982"/>
      <c r="K24" s="982" t="str">
        <f>'3.1 Valor e MVP'!D8</f>
        <v>Justificativa</v>
      </c>
      <c r="L24" s="982"/>
      <c r="M24" s="982"/>
      <c r="N24" s="982"/>
      <c r="O24" s="982"/>
      <c r="P24" s="977" t="s">
        <v>485</v>
      </c>
      <c r="Q24" s="978"/>
      <c r="R24" s="344"/>
      <c r="X24" s="344"/>
      <c r="Y24" s="344"/>
      <c r="Z24" s="344"/>
      <c r="AA24" s="344"/>
      <c r="AB24" s="344"/>
      <c r="AC24" s="344"/>
      <c r="AD24" s="344"/>
      <c r="AE24" s="344"/>
      <c r="AF24" s="344"/>
      <c r="AG24" s="344"/>
      <c r="AH24" s="344"/>
      <c r="AI24" s="344"/>
      <c r="AJ24" s="344"/>
      <c r="AK24" s="344"/>
      <c r="AL24" s="344"/>
      <c r="AM24" s="344"/>
      <c r="AN24" s="344"/>
      <c r="AO24" s="344"/>
      <c r="AP24" s="344"/>
      <c r="AQ24" s="344"/>
      <c r="AR24" s="344"/>
      <c r="AS24" s="344"/>
      <c r="AT24" s="344"/>
      <c r="AU24" s="344"/>
      <c r="AV24" s="344"/>
      <c r="AW24" s="344"/>
      <c r="AX24" s="344"/>
      <c r="AY24" s="344"/>
      <c r="AZ24" s="344"/>
      <c r="BA24" s="344"/>
      <c r="BB24" s="344"/>
      <c r="BC24" s="344"/>
      <c r="BD24" s="344"/>
      <c r="BE24" s="344"/>
      <c r="BF24" s="344"/>
      <c r="BG24" s="344"/>
      <c r="BH24" s="344"/>
      <c r="BI24" s="344"/>
      <c r="BJ24" s="344"/>
      <c r="BK24" s="344"/>
      <c r="BL24" s="344"/>
      <c r="BM24" s="344"/>
      <c r="BN24" s="344"/>
      <c r="BO24" s="344"/>
      <c r="BP24" s="344"/>
      <c r="BQ24" s="344"/>
      <c r="BR24" s="344"/>
      <c r="BS24" s="344"/>
      <c r="BT24" s="344"/>
      <c r="BU24" s="344"/>
      <c r="BV24" s="344"/>
      <c r="BW24" s="344"/>
      <c r="BX24" s="344"/>
      <c r="BY24" s="344"/>
      <c r="BZ24" s="344"/>
      <c r="CA24" s="344"/>
      <c r="CB24" s="344"/>
      <c r="CC24" s="344"/>
      <c r="CD24" s="344"/>
      <c r="CE24" s="344"/>
      <c r="CF24" s="344"/>
      <c r="CG24" s="344"/>
      <c r="CH24" s="344"/>
      <c r="CI24" s="344"/>
      <c r="CJ24" s="344"/>
      <c r="CK24" s="344"/>
      <c r="CL24" s="344"/>
    </row>
    <row r="25" spans="1:90" ht="14.4" customHeight="1">
      <c r="A25" s="761" t="str">
        <f>IF(AND(B25&lt;&gt;0,B25&lt;&gt;""),"→","")</f>
        <v/>
      </c>
      <c r="B25" s="1019" t="str">
        <f>'3.2 TAP'!B26</f>
        <v/>
      </c>
      <c r="C25" s="1019"/>
      <c r="D25" s="1019"/>
      <c r="E25" s="1019"/>
      <c r="F25" s="1019"/>
      <c r="G25" s="1019"/>
      <c r="H25" s="1019"/>
      <c r="I25" s="1019"/>
      <c r="J25" s="1019"/>
      <c r="K25" s="983" t="str">
        <f>'3.1 Valor e MVP'!L9</f>
        <v/>
      </c>
      <c r="L25" s="983"/>
      <c r="M25" s="983"/>
      <c r="N25" s="983"/>
      <c r="O25" s="983"/>
      <c r="P25" s="979" t="str">
        <f>'3.2 TAP'!A26</f>
        <v/>
      </c>
      <c r="Q25" s="980"/>
    </row>
    <row r="26" spans="1:90" ht="14.4" customHeight="1">
      <c r="A26" s="761" t="str">
        <f t="shared" ref="A26:A44" si="0">IF(AND(B26&lt;&gt;0,B26&lt;&gt;""),"→","")</f>
        <v/>
      </c>
      <c r="B26" s="954" t="str">
        <f>'3.2 TAP'!B27</f>
        <v/>
      </c>
      <c r="C26" s="954"/>
      <c r="D26" s="954"/>
      <c r="E26" s="954"/>
      <c r="F26" s="954"/>
      <c r="G26" s="954"/>
      <c r="H26" s="954"/>
      <c r="I26" s="954"/>
      <c r="J26" s="954"/>
      <c r="K26" s="959" t="str">
        <f>'3.1 Valor e MVP'!L10</f>
        <v/>
      </c>
      <c r="L26" s="959"/>
      <c r="M26" s="959"/>
      <c r="N26" s="959"/>
      <c r="O26" s="959"/>
      <c r="P26" s="961" t="str">
        <f>'3.2 TAP'!A27</f>
        <v/>
      </c>
      <c r="Q26" s="962"/>
    </row>
    <row r="27" spans="1:90" ht="14.4" customHeight="1">
      <c r="A27" s="761" t="str">
        <f t="shared" si="0"/>
        <v/>
      </c>
      <c r="B27" s="954" t="str">
        <f>'3.2 TAP'!B28</f>
        <v/>
      </c>
      <c r="C27" s="954"/>
      <c r="D27" s="954"/>
      <c r="E27" s="954"/>
      <c r="F27" s="954"/>
      <c r="G27" s="954"/>
      <c r="H27" s="954"/>
      <c r="I27" s="954"/>
      <c r="J27" s="954"/>
      <c r="K27" s="959" t="str">
        <f>'3.1 Valor e MVP'!L11</f>
        <v/>
      </c>
      <c r="L27" s="959"/>
      <c r="M27" s="959"/>
      <c r="N27" s="959"/>
      <c r="O27" s="959"/>
      <c r="P27" s="961" t="str">
        <f>'3.2 TAP'!A28</f>
        <v/>
      </c>
      <c r="Q27" s="962"/>
    </row>
    <row r="28" spans="1:90" ht="14.4" customHeight="1">
      <c r="A28" s="761" t="str">
        <f t="shared" si="0"/>
        <v/>
      </c>
      <c r="B28" s="954" t="str">
        <f>'3.2 TAP'!B29</f>
        <v/>
      </c>
      <c r="C28" s="954"/>
      <c r="D28" s="954"/>
      <c r="E28" s="954"/>
      <c r="F28" s="954"/>
      <c r="G28" s="954"/>
      <c r="H28" s="954"/>
      <c r="I28" s="954"/>
      <c r="J28" s="954"/>
      <c r="K28" s="959" t="str">
        <f>'3.1 Valor e MVP'!L12</f>
        <v/>
      </c>
      <c r="L28" s="959"/>
      <c r="M28" s="959"/>
      <c r="N28" s="959"/>
      <c r="O28" s="959"/>
      <c r="P28" s="961" t="str">
        <f>'3.2 TAP'!A29</f>
        <v/>
      </c>
      <c r="Q28" s="962"/>
    </row>
    <row r="29" spans="1:90" ht="15.6" customHeight="1">
      <c r="A29" s="761" t="str">
        <f t="shared" si="0"/>
        <v/>
      </c>
      <c r="B29" s="954" t="str">
        <f>'3.2 TAP'!B30</f>
        <v/>
      </c>
      <c r="C29" s="954"/>
      <c r="D29" s="954"/>
      <c r="E29" s="954"/>
      <c r="F29" s="954"/>
      <c r="G29" s="954"/>
      <c r="H29" s="954"/>
      <c r="I29" s="954"/>
      <c r="J29" s="954"/>
      <c r="K29" s="959" t="str">
        <f>'3.1 Valor e MVP'!L13</f>
        <v/>
      </c>
      <c r="L29" s="959"/>
      <c r="M29" s="959"/>
      <c r="N29" s="959"/>
      <c r="O29" s="959"/>
      <c r="P29" s="961" t="str">
        <f>'3.2 TAP'!A30</f>
        <v/>
      </c>
      <c r="Q29" s="962"/>
    </row>
    <row r="30" spans="1:90" ht="15.6" customHeight="1">
      <c r="A30" s="761" t="str">
        <f t="shared" si="0"/>
        <v/>
      </c>
      <c r="B30" s="954" t="str">
        <f>'3.2 TAP'!B31</f>
        <v/>
      </c>
      <c r="C30" s="954"/>
      <c r="D30" s="954"/>
      <c r="E30" s="954"/>
      <c r="F30" s="954"/>
      <c r="G30" s="954"/>
      <c r="H30" s="954"/>
      <c r="I30" s="954"/>
      <c r="J30" s="954"/>
      <c r="K30" s="959" t="str">
        <f>'3.1 Valor e MVP'!L14</f>
        <v/>
      </c>
      <c r="L30" s="959"/>
      <c r="M30" s="959"/>
      <c r="N30" s="959"/>
      <c r="O30" s="959"/>
      <c r="P30" s="961" t="str">
        <f>'3.2 TAP'!A31</f>
        <v/>
      </c>
      <c r="Q30" s="962"/>
    </row>
    <row r="31" spans="1:90" ht="15.6" customHeight="1">
      <c r="A31" s="761" t="str">
        <f t="shared" si="0"/>
        <v/>
      </c>
      <c r="B31" s="954" t="str">
        <f>'3.2 TAP'!B32</f>
        <v/>
      </c>
      <c r="C31" s="954"/>
      <c r="D31" s="954"/>
      <c r="E31" s="954"/>
      <c r="F31" s="954"/>
      <c r="G31" s="954"/>
      <c r="H31" s="954"/>
      <c r="I31" s="954"/>
      <c r="J31" s="954"/>
      <c r="K31" s="959" t="str">
        <f>'3.1 Valor e MVP'!L15</f>
        <v/>
      </c>
      <c r="L31" s="959"/>
      <c r="M31" s="959"/>
      <c r="N31" s="959"/>
      <c r="O31" s="959"/>
      <c r="P31" s="961" t="str">
        <f>'3.2 TAP'!A32</f>
        <v/>
      </c>
      <c r="Q31" s="962"/>
    </row>
    <row r="32" spans="1:90" ht="15.6" customHeight="1">
      <c r="A32" s="761" t="str">
        <f t="shared" si="0"/>
        <v/>
      </c>
      <c r="B32" s="954" t="str">
        <f>'3.2 TAP'!B33</f>
        <v/>
      </c>
      <c r="C32" s="954"/>
      <c r="D32" s="954"/>
      <c r="E32" s="954"/>
      <c r="F32" s="954"/>
      <c r="G32" s="954"/>
      <c r="H32" s="954"/>
      <c r="I32" s="954"/>
      <c r="J32" s="954"/>
      <c r="K32" s="959" t="str">
        <f>'3.1 Valor e MVP'!L16</f>
        <v/>
      </c>
      <c r="L32" s="959"/>
      <c r="M32" s="959"/>
      <c r="N32" s="959"/>
      <c r="O32" s="959"/>
      <c r="P32" s="961" t="str">
        <f>'3.2 TAP'!A33</f>
        <v/>
      </c>
      <c r="Q32" s="962"/>
    </row>
    <row r="33" spans="1:17" ht="15.6" customHeight="1">
      <c r="A33" s="761" t="str">
        <f t="shared" si="0"/>
        <v/>
      </c>
      <c r="B33" s="954" t="str">
        <f>'3.2 TAP'!B34</f>
        <v/>
      </c>
      <c r="C33" s="954"/>
      <c r="D33" s="954"/>
      <c r="E33" s="954"/>
      <c r="F33" s="954"/>
      <c r="G33" s="954"/>
      <c r="H33" s="954"/>
      <c r="I33" s="954"/>
      <c r="J33" s="954"/>
      <c r="K33" s="959" t="str">
        <f>'3.1 Valor e MVP'!L17</f>
        <v/>
      </c>
      <c r="L33" s="959"/>
      <c r="M33" s="959"/>
      <c r="N33" s="959"/>
      <c r="O33" s="959"/>
      <c r="P33" s="961" t="str">
        <f>'3.2 TAP'!A34</f>
        <v/>
      </c>
      <c r="Q33" s="962"/>
    </row>
    <row r="34" spans="1:17" ht="15.6" customHeight="1">
      <c r="A34" s="761" t="str">
        <f t="shared" si="0"/>
        <v/>
      </c>
      <c r="B34" s="954" t="str">
        <f>'3.2 TAP'!B35</f>
        <v/>
      </c>
      <c r="C34" s="954"/>
      <c r="D34" s="954"/>
      <c r="E34" s="954"/>
      <c r="F34" s="954"/>
      <c r="G34" s="954"/>
      <c r="H34" s="954"/>
      <c r="I34" s="954"/>
      <c r="J34" s="954"/>
      <c r="K34" s="959" t="str">
        <f>'3.1 Valor e MVP'!L18</f>
        <v/>
      </c>
      <c r="L34" s="959"/>
      <c r="M34" s="959"/>
      <c r="N34" s="959"/>
      <c r="O34" s="959"/>
      <c r="P34" s="961" t="str">
        <f>'3.2 TAP'!A35</f>
        <v/>
      </c>
      <c r="Q34" s="962"/>
    </row>
    <row r="35" spans="1:17" ht="15.6" customHeight="1">
      <c r="A35" s="761" t="str">
        <f t="shared" si="0"/>
        <v/>
      </c>
      <c r="B35" s="954" t="str">
        <f>'3.2 TAP'!G26</f>
        <v/>
      </c>
      <c r="C35" s="954"/>
      <c r="D35" s="954"/>
      <c r="E35" s="954"/>
      <c r="F35" s="954"/>
      <c r="G35" s="954"/>
      <c r="H35" s="954"/>
      <c r="I35" s="954"/>
      <c r="J35" s="954"/>
      <c r="K35" s="959" t="str">
        <f>'3.1 Valor e MVP'!L19</f>
        <v/>
      </c>
      <c r="L35" s="959"/>
      <c r="M35" s="959"/>
      <c r="N35" s="959"/>
      <c r="O35" s="959"/>
      <c r="P35" s="961" t="str">
        <f>'3.2 TAP'!F26</f>
        <v/>
      </c>
      <c r="Q35" s="962"/>
    </row>
    <row r="36" spans="1:17" ht="15.6" customHeight="1">
      <c r="A36" s="761" t="str">
        <f t="shared" si="0"/>
        <v/>
      </c>
      <c r="B36" s="954" t="str">
        <f>'3.2 TAP'!G27</f>
        <v/>
      </c>
      <c r="C36" s="954"/>
      <c r="D36" s="954"/>
      <c r="E36" s="954"/>
      <c r="F36" s="954"/>
      <c r="G36" s="954"/>
      <c r="H36" s="954"/>
      <c r="I36" s="954"/>
      <c r="J36" s="954"/>
      <c r="K36" s="959" t="str">
        <f>'3.1 Valor e MVP'!L20</f>
        <v/>
      </c>
      <c r="L36" s="959"/>
      <c r="M36" s="959"/>
      <c r="N36" s="959"/>
      <c r="O36" s="959"/>
      <c r="P36" s="961" t="str">
        <f>'3.2 TAP'!F27</f>
        <v/>
      </c>
      <c r="Q36" s="962"/>
    </row>
    <row r="37" spans="1:17" ht="15.6" customHeight="1">
      <c r="A37" s="761" t="str">
        <f t="shared" si="0"/>
        <v/>
      </c>
      <c r="B37" s="954" t="str">
        <f>'3.2 TAP'!G28</f>
        <v/>
      </c>
      <c r="C37" s="954"/>
      <c r="D37" s="954"/>
      <c r="E37" s="954"/>
      <c r="F37" s="954"/>
      <c r="G37" s="954"/>
      <c r="H37" s="954"/>
      <c r="I37" s="954"/>
      <c r="J37" s="954"/>
      <c r="K37" s="959" t="str">
        <f>'3.1 Valor e MVP'!L21</f>
        <v/>
      </c>
      <c r="L37" s="959"/>
      <c r="M37" s="959"/>
      <c r="N37" s="959"/>
      <c r="O37" s="959"/>
      <c r="P37" s="961" t="str">
        <f>'3.2 TAP'!F28</f>
        <v/>
      </c>
      <c r="Q37" s="962"/>
    </row>
    <row r="38" spans="1:17" ht="15.6" customHeight="1">
      <c r="A38" s="761" t="str">
        <f t="shared" si="0"/>
        <v/>
      </c>
      <c r="B38" s="954" t="str">
        <f>'3.2 TAP'!G29</f>
        <v/>
      </c>
      <c r="C38" s="954"/>
      <c r="D38" s="954"/>
      <c r="E38" s="954"/>
      <c r="F38" s="954"/>
      <c r="G38" s="954"/>
      <c r="H38" s="954"/>
      <c r="I38" s="954"/>
      <c r="J38" s="954"/>
      <c r="K38" s="959" t="str">
        <f>'3.1 Valor e MVP'!L22</f>
        <v/>
      </c>
      <c r="L38" s="959"/>
      <c r="M38" s="959"/>
      <c r="N38" s="959"/>
      <c r="O38" s="959"/>
      <c r="P38" s="961" t="str">
        <f>'3.2 TAP'!F29</f>
        <v/>
      </c>
      <c r="Q38" s="962"/>
    </row>
    <row r="39" spans="1:17" ht="15.6" customHeight="1">
      <c r="A39" s="761" t="str">
        <f>IF(AND(B39&lt;&gt;0,B39&lt;&gt;""),"→","")</f>
        <v/>
      </c>
      <c r="B39" s="954" t="str">
        <f>'3.2 TAP'!G30</f>
        <v/>
      </c>
      <c r="C39" s="954"/>
      <c r="D39" s="954"/>
      <c r="E39" s="954"/>
      <c r="F39" s="954"/>
      <c r="G39" s="954"/>
      <c r="H39" s="954"/>
      <c r="I39" s="954"/>
      <c r="J39" s="954"/>
      <c r="K39" s="959" t="str">
        <f>'3.1 Valor e MVP'!L23</f>
        <v/>
      </c>
      <c r="L39" s="959"/>
      <c r="M39" s="959"/>
      <c r="N39" s="959"/>
      <c r="O39" s="959"/>
      <c r="P39" s="961" t="str">
        <f>'3.2 TAP'!F30</f>
        <v/>
      </c>
      <c r="Q39" s="962"/>
    </row>
    <row r="40" spans="1:17" ht="15.6" customHeight="1">
      <c r="A40" s="761" t="str">
        <f t="shared" si="0"/>
        <v/>
      </c>
      <c r="B40" s="954" t="str">
        <f>'3.2 TAP'!G31</f>
        <v/>
      </c>
      <c r="C40" s="954"/>
      <c r="D40" s="954"/>
      <c r="E40" s="954"/>
      <c r="F40" s="954"/>
      <c r="G40" s="954"/>
      <c r="H40" s="954"/>
      <c r="I40" s="954"/>
      <c r="J40" s="954"/>
      <c r="K40" s="959" t="str">
        <f>'3.1 Valor e MVP'!L24</f>
        <v/>
      </c>
      <c r="L40" s="959"/>
      <c r="M40" s="959"/>
      <c r="N40" s="959"/>
      <c r="O40" s="959"/>
      <c r="P40" s="961" t="str">
        <f>'3.2 TAP'!F31</f>
        <v/>
      </c>
      <c r="Q40" s="962"/>
    </row>
    <row r="41" spans="1:17" ht="15.6" customHeight="1">
      <c r="A41" s="761" t="str">
        <f t="shared" si="0"/>
        <v/>
      </c>
      <c r="B41" s="954" t="str">
        <f>'3.2 TAP'!G32</f>
        <v/>
      </c>
      <c r="C41" s="954"/>
      <c r="D41" s="954"/>
      <c r="E41" s="954"/>
      <c r="F41" s="954"/>
      <c r="G41" s="954"/>
      <c r="H41" s="954"/>
      <c r="I41" s="954"/>
      <c r="J41" s="954"/>
      <c r="K41" s="959" t="str">
        <f>'3.1 Valor e MVP'!L25</f>
        <v/>
      </c>
      <c r="L41" s="959"/>
      <c r="M41" s="959"/>
      <c r="N41" s="959"/>
      <c r="O41" s="959"/>
      <c r="P41" s="961" t="str">
        <f>'3.2 TAP'!F32</f>
        <v/>
      </c>
      <c r="Q41" s="962"/>
    </row>
    <row r="42" spans="1:17" ht="15.6" customHeight="1">
      <c r="A42" s="761" t="str">
        <f t="shared" si="0"/>
        <v/>
      </c>
      <c r="B42" s="954" t="str">
        <f>'3.2 TAP'!G33</f>
        <v/>
      </c>
      <c r="C42" s="954"/>
      <c r="D42" s="954"/>
      <c r="E42" s="954"/>
      <c r="F42" s="954"/>
      <c r="G42" s="954"/>
      <c r="H42" s="954"/>
      <c r="I42" s="954"/>
      <c r="J42" s="954"/>
      <c r="K42" s="959" t="str">
        <f>'3.1 Valor e MVP'!L26</f>
        <v/>
      </c>
      <c r="L42" s="959"/>
      <c r="M42" s="959"/>
      <c r="N42" s="959"/>
      <c r="O42" s="959"/>
      <c r="P42" s="961" t="str">
        <f>'3.2 TAP'!F33</f>
        <v/>
      </c>
      <c r="Q42" s="962"/>
    </row>
    <row r="43" spans="1:17" ht="15.6" customHeight="1">
      <c r="A43" s="761" t="str">
        <f t="shared" si="0"/>
        <v/>
      </c>
      <c r="B43" s="954" t="str">
        <f>'3.2 TAP'!G34</f>
        <v/>
      </c>
      <c r="C43" s="954"/>
      <c r="D43" s="954"/>
      <c r="E43" s="954"/>
      <c r="F43" s="954"/>
      <c r="G43" s="954"/>
      <c r="H43" s="954"/>
      <c r="I43" s="954"/>
      <c r="J43" s="954"/>
      <c r="K43" s="959" t="str">
        <f>'3.1 Valor e MVP'!L27</f>
        <v/>
      </c>
      <c r="L43" s="959"/>
      <c r="M43" s="959"/>
      <c r="N43" s="959"/>
      <c r="O43" s="959"/>
      <c r="P43" s="961" t="str">
        <f>'3.2 TAP'!F34</f>
        <v/>
      </c>
      <c r="Q43" s="962"/>
    </row>
    <row r="44" spans="1:17" ht="15.6" customHeight="1" thickBot="1">
      <c r="A44" s="832" t="str">
        <f t="shared" si="0"/>
        <v/>
      </c>
      <c r="B44" s="974" t="str">
        <f>'3.2 TAP'!G35</f>
        <v/>
      </c>
      <c r="C44" s="974"/>
      <c r="D44" s="974"/>
      <c r="E44" s="974"/>
      <c r="F44" s="974"/>
      <c r="G44" s="974"/>
      <c r="H44" s="974"/>
      <c r="I44" s="974"/>
      <c r="J44" s="974"/>
      <c r="K44" s="969" t="str">
        <f>'3.1 Valor e MVP'!L28</f>
        <v/>
      </c>
      <c r="L44" s="969"/>
      <c r="M44" s="969"/>
      <c r="N44" s="969"/>
      <c r="O44" s="969"/>
      <c r="P44" s="1015" t="str">
        <f>'3.2 TAP'!F35</f>
        <v/>
      </c>
      <c r="Q44" s="1016"/>
    </row>
    <row r="45" spans="1:17" ht="21.6" thickBot="1">
      <c r="A45" s="966" t="s">
        <v>882</v>
      </c>
      <c r="B45" s="967"/>
      <c r="C45" s="967"/>
      <c r="D45" s="967"/>
      <c r="E45" s="967"/>
      <c r="F45" s="967"/>
      <c r="G45" s="967"/>
      <c r="H45" s="967"/>
      <c r="I45" s="967"/>
      <c r="J45" s="967"/>
      <c r="K45" s="967"/>
      <c r="L45" s="967"/>
      <c r="M45" s="967"/>
      <c r="N45" s="967"/>
      <c r="O45" s="967"/>
      <c r="P45" s="967"/>
      <c r="Q45" s="968"/>
    </row>
    <row r="46" spans="1:17" ht="5.4" customHeight="1">
      <c r="A46" s="606"/>
      <c r="B46" s="607"/>
      <c r="C46" s="607"/>
      <c r="D46" s="607"/>
      <c r="E46" s="607"/>
      <c r="F46" s="607"/>
      <c r="G46" s="479"/>
      <c r="H46" s="611"/>
      <c r="I46" s="611"/>
      <c r="J46" s="611"/>
      <c r="K46" s="611"/>
      <c r="L46" s="611"/>
      <c r="M46" s="611"/>
      <c r="N46" s="611"/>
      <c r="O46" s="357"/>
      <c r="P46" s="611"/>
      <c r="Q46" s="612"/>
    </row>
    <row r="47" spans="1:17" ht="18">
      <c r="A47" s="606"/>
      <c r="B47" s="607"/>
      <c r="C47" s="607"/>
      <c r="D47" s="1009" t="str">
        <f>'4. EAP+Barras'!B10</f>
        <v>Custo total das atividades (SEM RISCOS) :</v>
      </c>
      <c r="E47" s="1009"/>
      <c r="F47" s="1009"/>
      <c r="G47" s="1009"/>
      <c r="H47" s="1009"/>
      <c r="I47" s="1048">
        <f>'4. EAP+Barras'!F10</f>
        <v>0</v>
      </c>
      <c r="J47" s="1048"/>
      <c r="K47" s="611"/>
      <c r="L47" s="611"/>
      <c r="M47" s="611"/>
      <c r="N47" s="611"/>
      <c r="O47" s="357"/>
      <c r="P47" s="611"/>
      <c r="Q47" s="612"/>
    </row>
    <row r="48" spans="1:17" ht="18">
      <c r="A48" s="606"/>
      <c r="B48" s="607"/>
      <c r="C48" s="607"/>
      <c r="D48" s="1009" t="str">
        <f>'4. EAP+Barras'!B11</f>
        <v>Material (SEM RISCOS) :</v>
      </c>
      <c r="E48" s="1009"/>
      <c r="F48" s="1009"/>
      <c r="G48" s="1009"/>
      <c r="H48" s="1009"/>
      <c r="I48" s="1048">
        <f>'4. EAP+Barras'!F11</f>
        <v>0</v>
      </c>
      <c r="J48" s="1048"/>
      <c r="K48" s="611"/>
      <c r="L48" s="611"/>
      <c r="M48" s="611"/>
      <c r="N48" s="611"/>
      <c r="O48" s="357"/>
      <c r="P48" s="611"/>
      <c r="Q48" s="612"/>
    </row>
    <row r="49" spans="1:17" ht="18.600000000000001" thickBot="1">
      <c r="A49" s="606"/>
      <c r="B49" s="607"/>
      <c r="C49" s="607"/>
      <c r="D49" s="1009" t="str">
        <f>'4. EAP+Barras'!B12</f>
        <v>Custo TOTAL (Atividades + Material - SEM RISCO) :</v>
      </c>
      <c r="E49" s="1009"/>
      <c r="F49" s="1009"/>
      <c r="G49" s="1009"/>
      <c r="H49" s="1009"/>
      <c r="I49" s="1048">
        <f>'4. EAP+Barras'!F12</f>
        <v>0</v>
      </c>
      <c r="J49" s="1048"/>
      <c r="K49" s="611"/>
      <c r="L49" s="611"/>
      <c r="M49" s="611"/>
      <c r="N49" s="611"/>
      <c r="O49" s="357"/>
      <c r="P49" s="611"/>
      <c r="Q49" s="612"/>
    </row>
    <row r="50" spans="1:17" ht="21.6" thickBot="1">
      <c r="A50" s="966" t="s">
        <v>351</v>
      </c>
      <c r="B50" s="967"/>
      <c r="C50" s="967"/>
      <c r="D50" s="967"/>
      <c r="E50" s="967"/>
      <c r="F50" s="967"/>
      <c r="G50" s="967"/>
      <c r="H50" s="967"/>
      <c r="I50" s="967"/>
      <c r="J50" s="967"/>
      <c r="K50" s="967"/>
      <c r="L50" s="967"/>
      <c r="M50" s="967"/>
      <c r="N50" s="967"/>
      <c r="O50" s="967"/>
      <c r="P50" s="967"/>
      <c r="Q50" s="968"/>
    </row>
    <row r="51" spans="1:17" ht="21" customHeight="1">
      <c r="A51" s="1020" t="str">
        <f>'4. EAP+Barras'!I9</f>
        <v>Início →</v>
      </c>
      <c r="B51" s="1021"/>
      <c r="C51" s="1021"/>
      <c r="D51" s="1021"/>
      <c r="E51" s="1021"/>
      <c r="F51" s="1021"/>
      <c r="G51" s="1021"/>
      <c r="H51" s="1021"/>
      <c r="I51" s="1021"/>
      <c r="J51" s="1074" t="str">
        <f>'4. EAP+Barras'!J9</f>
        <v>?</v>
      </c>
      <c r="K51" s="1074"/>
      <c r="L51" s="1022" t="str">
        <f>'4. EAP+Barras'!M9</f>
        <v/>
      </c>
      <c r="M51" s="1022"/>
      <c r="N51" s="1022"/>
      <c r="O51" s="1022"/>
      <c r="P51" s="1022"/>
      <c r="Q51" s="1023"/>
    </row>
    <row r="52" spans="1:17" ht="21" customHeight="1" thickBot="1">
      <c r="A52" s="1017" t="str">
        <f>'4. EAP+Barras'!K9</f>
        <v>Término →</v>
      </c>
      <c r="B52" s="1018"/>
      <c r="C52" s="1018"/>
      <c r="D52" s="1018"/>
      <c r="E52" s="1018"/>
      <c r="F52" s="1018"/>
      <c r="G52" s="1018"/>
      <c r="H52" s="1018"/>
      <c r="I52" s="1018"/>
      <c r="J52" s="1075" t="str">
        <f>'4. EAP+Barras'!L9</f>
        <v/>
      </c>
      <c r="K52" s="1075"/>
      <c r="L52" s="1024"/>
      <c r="M52" s="1024"/>
      <c r="N52" s="1024"/>
      <c r="O52" s="1024"/>
      <c r="P52" s="1024"/>
      <c r="Q52" s="1025"/>
    </row>
    <row r="53" spans="1:17" ht="23.4">
      <c r="A53" s="1017" t="str">
        <f>'4. EAP+Barras'!I10</f>
        <v>Aumento ou redução de prazo com os riscos "A" :</v>
      </c>
      <c r="B53" s="1018"/>
      <c r="C53" s="1018"/>
      <c r="D53" s="1018"/>
      <c r="E53" s="1018"/>
      <c r="F53" s="1018"/>
      <c r="G53" s="1018"/>
      <c r="H53" s="1018"/>
      <c r="I53" s="1018"/>
      <c r="J53" s="1076">
        <f>'4. EAP+Barras'!L10</f>
        <v>0</v>
      </c>
      <c r="K53" s="1076"/>
      <c r="L53" s="1022" t="str">
        <f>'4. EAP+Barras'!M10</f>
        <v/>
      </c>
      <c r="M53" s="1022"/>
      <c r="N53" s="1022"/>
      <c r="O53" s="1022"/>
      <c r="P53" s="1022"/>
      <c r="Q53" s="1023"/>
    </row>
    <row r="54" spans="1:17" ht="21.6" customHeight="1" thickBot="1">
      <c r="A54" s="1017" t="str">
        <f>'4. EAP+Barras'!I13</f>
        <v>Término com RISCOS (dias úteis) :</v>
      </c>
      <c r="B54" s="1018"/>
      <c r="C54" s="1018"/>
      <c r="D54" s="1018"/>
      <c r="E54" s="1018"/>
      <c r="F54" s="1018"/>
      <c r="G54" s="1018"/>
      <c r="H54" s="1018"/>
      <c r="I54" s="1018"/>
      <c r="J54" s="1075" t="str">
        <f>'4. EAP+Barras'!L13</f>
        <v/>
      </c>
      <c r="K54" s="1075"/>
      <c r="L54" s="1024"/>
      <c r="M54" s="1024"/>
      <c r="N54" s="1024"/>
      <c r="O54" s="1024"/>
      <c r="P54" s="1024"/>
      <c r="Q54" s="1025"/>
    </row>
    <row r="55" spans="1:17" ht="21">
      <c r="A55" s="1077" t="s">
        <v>498</v>
      </c>
      <c r="B55" s="1078"/>
      <c r="C55" s="1078"/>
      <c r="D55" s="1078"/>
      <c r="E55" s="1078"/>
      <c r="F55" s="1078"/>
      <c r="G55" s="1078"/>
      <c r="H55" s="1078"/>
      <c r="I55" s="1078"/>
      <c r="J55" s="1078"/>
      <c r="K55" s="1078"/>
      <c r="L55" s="1078"/>
      <c r="M55" s="1078"/>
      <c r="N55" s="1078"/>
      <c r="O55" s="1078"/>
      <c r="P55" s="1078"/>
      <c r="Q55" s="1079"/>
    </row>
    <row r="56" spans="1:17" ht="42.6" customHeight="1" thickBot="1">
      <c r="A56" s="1013" t="str">
        <f>'4.1 Gantt+Fases'!B9</f>
        <v>Fase</v>
      </c>
      <c r="B56" s="1013"/>
      <c r="C56" s="1013"/>
      <c r="D56" s="1013"/>
      <c r="E56" s="1013"/>
      <c r="F56" s="1014" t="str">
        <f>'4.1 Gantt+Fases'!C9</f>
        <v>Data de Início</v>
      </c>
      <c r="G56" s="1014"/>
      <c r="H56" s="834" t="str">
        <f>'4.1 Gantt+Fases'!D9</f>
        <v>Data de Conclusão</v>
      </c>
      <c r="I56" s="1013" t="str">
        <f>'4.1 Gantt+Fases'!E9</f>
        <v>Entrega Esperada</v>
      </c>
      <c r="J56" s="1013"/>
      <c r="K56" s="1013"/>
      <c r="L56" s="1013"/>
      <c r="M56" s="1013"/>
      <c r="N56" s="1013" t="str">
        <f>'4.1 Gantt+Fases'!F9</f>
        <v>Quem Aprova a Fase</v>
      </c>
      <c r="O56" s="1013"/>
      <c r="P56" s="1013"/>
      <c r="Q56" s="835" t="str">
        <f>'4.1 Gantt+Fases'!G9</f>
        <v>Status</v>
      </c>
    </row>
    <row r="57" spans="1:17" ht="40.049999999999997" customHeight="1">
      <c r="A57" s="1094">
        <f>'4.1 Gantt+Fases'!B10</f>
        <v>0</v>
      </c>
      <c r="B57" s="1095"/>
      <c r="C57" s="1095"/>
      <c r="D57" s="1095"/>
      <c r="E57" s="1095"/>
      <c r="F57" s="1096">
        <f>'4.1 Gantt+Fases'!C10</f>
        <v>0</v>
      </c>
      <c r="G57" s="1090"/>
      <c r="H57" s="820">
        <f>'4.1 Gantt+Fases'!D10</f>
        <v>0</v>
      </c>
      <c r="I57" s="1095">
        <f>'4.1 Gantt+Fases'!E10</f>
        <v>0</v>
      </c>
      <c r="J57" s="1095"/>
      <c r="K57" s="1095"/>
      <c r="L57" s="1095"/>
      <c r="M57" s="1095"/>
      <c r="N57" s="1090">
        <f>'4.1 Gantt+Fases'!F10</f>
        <v>0</v>
      </c>
      <c r="O57" s="1090"/>
      <c r="P57" s="1090"/>
      <c r="Q57" s="919" t="str">
        <f>'4.1 Gantt+Fases'!G10</f>
        <v>Não iniciado</v>
      </c>
    </row>
    <row r="58" spans="1:17" ht="40.049999999999997" customHeight="1">
      <c r="A58" s="971">
        <f>'4.1 Gantt+Fases'!B11</f>
        <v>0</v>
      </c>
      <c r="B58" s="959"/>
      <c r="C58" s="959"/>
      <c r="D58" s="959"/>
      <c r="E58" s="959"/>
      <c r="F58" s="972">
        <f>'4.1 Gantt+Fases'!C11</f>
        <v>0</v>
      </c>
      <c r="G58" s="970"/>
      <c r="H58" s="821">
        <f>'4.1 Gantt+Fases'!D11</f>
        <v>0</v>
      </c>
      <c r="I58" s="959">
        <f>'4.1 Gantt+Fases'!E11</f>
        <v>0</v>
      </c>
      <c r="J58" s="959"/>
      <c r="K58" s="959"/>
      <c r="L58" s="959"/>
      <c r="M58" s="959"/>
      <c r="N58" s="970">
        <f>'4.1 Gantt+Fases'!F11</f>
        <v>0</v>
      </c>
      <c r="O58" s="970"/>
      <c r="P58" s="970"/>
      <c r="Q58" s="920" t="str">
        <f>'4.1 Gantt+Fases'!G11</f>
        <v>Não iniciado</v>
      </c>
    </row>
    <row r="59" spans="1:17" ht="40.049999999999997" customHeight="1">
      <c r="A59" s="971">
        <f>'4.1 Gantt+Fases'!B12</f>
        <v>0</v>
      </c>
      <c r="B59" s="959"/>
      <c r="C59" s="959"/>
      <c r="D59" s="959"/>
      <c r="E59" s="959"/>
      <c r="F59" s="972">
        <f>'4.1 Gantt+Fases'!C12</f>
        <v>0</v>
      </c>
      <c r="G59" s="970"/>
      <c r="H59" s="821">
        <f>'4.1 Gantt+Fases'!D12</f>
        <v>0</v>
      </c>
      <c r="I59" s="959">
        <f>'4.1 Gantt+Fases'!E12</f>
        <v>0</v>
      </c>
      <c r="J59" s="959"/>
      <c r="K59" s="959"/>
      <c r="L59" s="959"/>
      <c r="M59" s="959"/>
      <c r="N59" s="970">
        <f>'4.1 Gantt+Fases'!F12</f>
        <v>0</v>
      </c>
      <c r="O59" s="970"/>
      <c r="P59" s="970"/>
      <c r="Q59" s="920" t="str">
        <f>'4.1 Gantt+Fases'!G12</f>
        <v>Não iniciado</v>
      </c>
    </row>
    <row r="60" spans="1:17" ht="40.049999999999997" customHeight="1">
      <c r="A60" s="971">
        <f>'4.1 Gantt+Fases'!B13</f>
        <v>0</v>
      </c>
      <c r="B60" s="959"/>
      <c r="C60" s="959"/>
      <c r="D60" s="959"/>
      <c r="E60" s="959"/>
      <c r="F60" s="972">
        <f>'4.1 Gantt+Fases'!C13</f>
        <v>0</v>
      </c>
      <c r="G60" s="970"/>
      <c r="H60" s="821">
        <f>'4.1 Gantt+Fases'!D13</f>
        <v>0</v>
      </c>
      <c r="I60" s="959">
        <f>'4.1 Gantt+Fases'!E13</f>
        <v>0</v>
      </c>
      <c r="J60" s="959"/>
      <c r="K60" s="959"/>
      <c r="L60" s="959"/>
      <c r="M60" s="959"/>
      <c r="N60" s="970">
        <f>'4.1 Gantt+Fases'!F13</f>
        <v>0</v>
      </c>
      <c r="O60" s="970"/>
      <c r="P60" s="970"/>
      <c r="Q60" s="920" t="str">
        <f>'4.1 Gantt+Fases'!G13</f>
        <v>Não iniciado</v>
      </c>
    </row>
    <row r="61" spans="1:17" ht="40.049999999999997" customHeight="1">
      <c r="A61" s="971">
        <f>'4.1 Gantt+Fases'!B14</f>
        <v>0</v>
      </c>
      <c r="B61" s="959"/>
      <c r="C61" s="959"/>
      <c r="D61" s="959"/>
      <c r="E61" s="959"/>
      <c r="F61" s="972">
        <f>'4.1 Gantt+Fases'!C14</f>
        <v>0</v>
      </c>
      <c r="G61" s="970"/>
      <c r="H61" s="821">
        <f>'4.1 Gantt+Fases'!D14</f>
        <v>0</v>
      </c>
      <c r="I61" s="959">
        <f>'4.1 Gantt+Fases'!E14</f>
        <v>0</v>
      </c>
      <c r="J61" s="959"/>
      <c r="K61" s="959"/>
      <c r="L61" s="959"/>
      <c r="M61" s="959"/>
      <c r="N61" s="970">
        <f>'4.1 Gantt+Fases'!F14</f>
        <v>0</v>
      </c>
      <c r="O61" s="970"/>
      <c r="P61" s="970"/>
      <c r="Q61" s="920" t="str">
        <f>'4.1 Gantt+Fases'!G14</f>
        <v>Não iniciado</v>
      </c>
    </row>
    <row r="62" spans="1:17" ht="40.049999999999997" customHeight="1" thickBot="1">
      <c r="A62" s="1091">
        <f>'4.1 Gantt+Fases'!B15</f>
        <v>0</v>
      </c>
      <c r="B62" s="1092"/>
      <c r="C62" s="1092"/>
      <c r="D62" s="1092"/>
      <c r="E62" s="1092"/>
      <c r="F62" s="1093">
        <f>'4.1 Gantt+Fases'!C15</f>
        <v>0</v>
      </c>
      <c r="G62" s="973"/>
      <c r="H62" s="822">
        <f>'4.1 Gantt+Fases'!D15</f>
        <v>0</v>
      </c>
      <c r="I62" s="1092">
        <f>'4.1 Gantt+Fases'!E15</f>
        <v>0</v>
      </c>
      <c r="J62" s="1092"/>
      <c r="K62" s="1092"/>
      <c r="L62" s="1092"/>
      <c r="M62" s="1092"/>
      <c r="N62" s="973">
        <f>'4.1 Gantt+Fases'!F15</f>
        <v>0</v>
      </c>
      <c r="O62" s="973"/>
      <c r="P62" s="973"/>
      <c r="Q62" s="314" t="str">
        <f>'4.1 Gantt+Fases'!G15</f>
        <v>Não iniciado</v>
      </c>
    </row>
    <row r="63" spans="1:17" ht="6.6" customHeight="1" thickBot="1">
      <c r="A63" s="480"/>
      <c r="B63" s="481"/>
      <c r="C63" s="481"/>
      <c r="D63" s="481"/>
      <c r="E63" s="481"/>
      <c r="F63" s="481"/>
      <c r="G63" s="481"/>
      <c r="H63" s="481"/>
      <c r="I63" s="481"/>
      <c r="J63" s="351"/>
      <c r="K63" s="88"/>
      <c r="L63" s="315"/>
      <c r="M63" s="315"/>
      <c r="N63" s="352"/>
      <c r="O63" s="353"/>
      <c r="P63" s="353"/>
      <c r="Q63" s="354"/>
    </row>
    <row r="64" spans="1:17" ht="21.6" thickBot="1">
      <c r="A64" s="966" t="str">
        <f>'5. Aquisições'!X9</f>
        <v>Cronograma de Eventos de Compras | RESUMO</v>
      </c>
      <c r="B64" s="967"/>
      <c r="C64" s="967"/>
      <c r="D64" s="967"/>
      <c r="E64" s="967"/>
      <c r="F64" s="967"/>
      <c r="G64" s="967"/>
      <c r="H64" s="967"/>
      <c r="I64" s="967"/>
      <c r="J64" s="967"/>
      <c r="K64" s="967"/>
      <c r="L64" s="967"/>
      <c r="M64" s="967"/>
      <c r="N64" s="967"/>
      <c r="O64" s="967"/>
      <c r="P64" s="967"/>
      <c r="Q64" s="968"/>
    </row>
    <row r="65" spans="1:17" ht="27" customHeight="1">
      <c r="A65" s="1052" t="str">
        <f>'5. Aquisições'!X11</f>
        <v>Item de Aquisição</v>
      </c>
      <c r="B65" s="1053"/>
      <c r="C65" s="1053"/>
      <c r="D65" s="1053"/>
      <c r="E65" s="1053"/>
      <c r="F65" s="1053"/>
      <c r="G65" s="1053"/>
      <c r="H65" s="1088" t="str">
        <f>'5. Aquisições'!Z11</f>
        <v>Duração de Compras (interno) "A"</v>
      </c>
      <c r="I65" s="1088"/>
      <c r="J65" s="1088" t="str">
        <f>'5. Aquisições'!AA11</f>
        <v>Prazo do Fornecedor "B"</v>
      </c>
      <c r="K65" s="1088"/>
      <c r="L65" s="477" t="str">
        <f>'5. Aquisições'!AC11</f>
        <v>DATA de USO</v>
      </c>
      <c r="M65" s="918" t="str">
        <f>'5. Aquisições'!AD11</f>
        <v>Início Aquisição | Compras</v>
      </c>
      <c r="N65" s="1086" t="str">
        <f>'5. Aquisições'!AE11</f>
        <v>RESPONSÁVEL</v>
      </c>
      <c r="O65" s="1082" t="str">
        <f>'5. Aquisições'!AF11</f>
        <v>Observação sobre a Aquisição</v>
      </c>
      <c r="P65" s="1082"/>
      <c r="Q65" s="1083"/>
    </row>
    <row r="66" spans="1:17" ht="45" customHeight="1">
      <c r="A66" s="1080"/>
      <c r="B66" s="1081"/>
      <c r="C66" s="1081"/>
      <c r="D66" s="1081"/>
      <c r="E66" s="1081"/>
      <c r="F66" s="1081"/>
      <c r="G66" s="1081"/>
      <c r="H66" s="1089"/>
      <c r="I66" s="1089"/>
      <c r="J66" s="1089"/>
      <c r="K66" s="1089"/>
      <c r="L66" s="917" t="str">
        <f>'5. Aquisições'!AC12</f>
        <v>(Quando o item será usado no projeto)</v>
      </c>
      <c r="M66" s="917" t="str">
        <f>'5. Aquisições'!AD12</f>
        <v>(Data que Compras precisa iniciar para atender o projeto)</v>
      </c>
      <c r="N66" s="1087"/>
      <c r="O66" s="1084"/>
      <c r="P66" s="1084"/>
      <c r="Q66" s="1085"/>
    </row>
    <row r="67" spans="1:17" ht="15.6">
      <c r="A67" s="1002" t="str">
        <f>IF(OR('5. Aquisições'!Y14=0,'5. Aquisições'!Y14="?"),"",'5. Aquisições'!Y14)</f>
        <v/>
      </c>
      <c r="B67" s="1003"/>
      <c r="C67" s="1003"/>
      <c r="D67" s="1003"/>
      <c r="E67" s="1003"/>
      <c r="F67" s="1003"/>
      <c r="G67" s="1003"/>
      <c r="H67" s="1004" t="str">
        <f>IF(OR('5. Aquisições'!Z14=0,'5. Aquisições'!Z14="?"),"",'5. Aquisições'!Z14)</f>
        <v/>
      </c>
      <c r="I67" s="1004"/>
      <c r="J67" s="1004" t="str">
        <f>IF(OR('5. Aquisições'!AA14=0,'5. Aquisições'!AA14="?"),"",'5. Aquisições'!AA14)</f>
        <v/>
      </c>
      <c r="K67" s="1004"/>
      <c r="L67" s="755" t="str">
        <f>IF(OR('5. Aquisições'!AB14=0,'5. Aquisições'!AB14="?"),"",'5. Aquisições'!AB14)</f>
        <v/>
      </c>
      <c r="M67" s="756" t="str">
        <f>IF(OR('5. Aquisições'!AD14=0,'5. Aquisições'!AD14="preencher os dias de cada evento"),"",'5. Aquisições'!AD14)</f>
        <v>Preencha o prazo de uso no Projeto</v>
      </c>
      <c r="N67" s="757" t="str">
        <f>IF(OR('5. Aquisições'!AE14=0,'5. Aquisições'!AE14="?"),"",'5. Aquisições'!AE14)</f>
        <v/>
      </c>
      <c r="O67" s="1000" t="str">
        <f>IF(OR('5. Aquisições'!AF14=0,'5. Aquisições'!AF14="?"),"",'5. Aquisições'!AF14)</f>
        <v/>
      </c>
      <c r="P67" s="1000"/>
      <c r="Q67" s="1001"/>
    </row>
    <row r="68" spans="1:17" ht="15.6">
      <c r="A68" s="1002" t="str">
        <f>IF(OR('5. Aquisições'!Y15=0,'5. Aquisições'!Y15="?"),"",'5. Aquisições'!Y15)</f>
        <v/>
      </c>
      <c r="B68" s="1003"/>
      <c r="C68" s="1003"/>
      <c r="D68" s="1003"/>
      <c r="E68" s="1003"/>
      <c r="F68" s="1003"/>
      <c r="G68" s="1003"/>
      <c r="H68" s="1004" t="str">
        <f>IF(OR('5. Aquisições'!Z15=0,'5. Aquisições'!Z15="?"),"",'5. Aquisições'!Z15)</f>
        <v/>
      </c>
      <c r="I68" s="1004"/>
      <c r="J68" s="1004" t="str">
        <f>IF(OR('5. Aquisições'!AA15=0,'5. Aquisições'!AA15="?"),"",'5. Aquisições'!AA15)</f>
        <v/>
      </c>
      <c r="K68" s="1004"/>
      <c r="L68" s="755" t="str">
        <f>IF(OR('5. Aquisições'!AB15=0,'5. Aquisições'!AB15="?"),"",'5. Aquisições'!AB15)</f>
        <v/>
      </c>
      <c r="M68" s="756" t="str">
        <f>IF(OR('5. Aquisições'!AD15=0,'5. Aquisições'!AD15="preencher os dias de cada evento"),"",'5. Aquisições'!AD15)</f>
        <v>Preencha o prazo de uso no Projeto</v>
      </c>
      <c r="N68" s="757" t="str">
        <f>IF(OR('5. Aquisições'!AE15=0,'5. Aquisições'!AE15="?"),"",'5. Aquisições'!AE15)</f>
        <v/>
      </c>
      <c r="O68" s="1000" t="str">
        <f>IF(OR('5. Aquisições'!AF15=0,'5. Aquisições'!AF15="?"),"",'5. Aquisições'!AF15)</f>
        <v/>
      </c>
      <c r="P68" s="1000"/>
      <c r="Q68" s="1001"/>
    </row>
    <row r="69" spans="1:17" ht="15.6">
      <c r="A69" s="1002" t="str">
        <f>IF(OR('5. Aquisições'!Y16=0,'5. Aquisições'!Y16="?"),"",'5. Aquisições'!Y16)</f>
        <v/>
      </c>
      <c r="B69" s="1003"/>
      <c r="C69" s="1003"/>
      <c r="D69" s="1003"/>
      <c r="E69" s="1003"/>
      <c r="F69" s="1003"/>
      <c r="G69" s="1003"/>
      <c r="H69" s="1004" t="str">
        <f>IF(OR('5. Aquisições'!Z16=0,'5. Aquisições'!Z16="?"),"",'5. Aquisições'!Z16)</f>
        <v/>
      </c>
      <c r="I69" s="1004"/>
      <c r="J69" s="1004" t="str">
        <f>IF(OR('5. Aquisições'!AA16=0,'5. Aquisições'!AA16="?"),"",'5. Aquisições'!AA16)</f>
        <v/>
      </c>
      <c r="K69" s="1004"/>
      <c r="L69" s="755" t="str">
        <f>IF(OR('5. Aquisições'!AB16=0,'5. Aquisições'!AB16="?"),"",'5. Aquisições'!AB16)</f>
        <v/>
      </c>
      <c r="M69" s="756" t="str">
        <f>IF(OR('5. Aquisições'!AD16=0,'5. Aquisições'!AD16="preencher os dias de cada evento"),"",'5. Aquisições'!AD16)</f>
        <v>Preencha o prazo de uso no Projeto</v>
      </c>
      <c r="N69" s="757" t="str">
        <f>IF(OR('5. Aquisições'!AE16=0,'5. Aquisições'!AE16="?"),"",'5. Aquisições'!AE16)</f>
        <v/>
      </c>
      <c r="O69" s="1000" t="str">
        <f>IF(OR('5. Aquisições'!AF16=0,'5. Aquisições'!AF16="?"),"",'5. Aquisições'!AF16)</f>
        <v/>
      </c>
      <c r="P69" s="1000"/>
      <c r="Q69" s="1001"/>
    </row>
    <row r="70" spans="1:17" ht="15.6">
      <c r="A70" s="1002" t="str">
        <f>IF(OR('5. Aquisições'!Y17=0,'5. Aquisições'!Y17="?"),"",'5. Aquisições'!Y17)</f>
        <v/>
      </c>
      <c r="B70" s="1003"/>
      <c r="C70" s="1003"/>
      <c r="D70" s="1003"/>
      <c r="E70" s="1003"/>
      <c r="F70" s="1003"/>
      <c r="G70" s="1003"/>
      <c r="H70" s="1004" t="str">
        <f>IF(OR('5. Aquisições'!Z17=0,'5. Aquisições'!Z17="?"),"",'5. Aquisições'!Z17)</f>
        <v/>
      </c>
      <c r="I70" s="1004"/>
      <c r="J70" s="1004" t="str">
        <f>IF(OR('5. Aquisições'!AA17=0,'5. Aquisições'!AA17="?"),"",'5. Aquisições'!AA17)</f>
        <v/>
      </c>
      <c r="K70" s="1004"/>
      <c r="L70" s="755" t="str">
        <f>IF(OR('5. Aquisições'!AB17=0,'5. Aquisições'!AB17="?"),"",'5. Aquisições'!AB17)</f>
        <v/>
      </c>
      <c r="M70" s="756" t="str">
        <f>IF(OR('5. Aquisições'!AD17=0,'5. Aquisições'!AD17="preencher os dias de cada evento"),"",'5. Aquisições'!AD17)</f>
        <v>Preencha o prazo de uso no Projeto</v>
      </c>
      <c r="N70" s="757" t="str">
        <f>IF(OR('5. Aquisições'!AE17=0,'5. Aquisições'!AE17="?"),"",'5. Aquisições'!AE17)</f>
        <v/>
      </c>
      <c r="O70" s="1000" t="str">
        <f>IF(OR('5. Aquisições'!AF17=0,'5. Aquisições'!AF17="?"),"",'5. Aquisições'!AF17)</f>
        <v/>
      </c>
      <c r="P70" s="1000"/>
      <c r="Q70" s="1001"/>
    </row>
    <row r="71" spans="1:17" ht="15.6">
      <c r="A71" s="1002" t="str">
        <f>IF(OR('5. Aquisições'!Y18=0,'5. Aquisições'!Y18="?"),"",'5. Aquisições'!Y18)</f>
        <v/>
      </c>
      <c r="B71" s="1003"/>
      <c r="C71" s="1003"/>
      <c r="D71" s="1003"/>
      <c r="E71" s="1003"/>
      <c r="F71" s="1003"/>
      <c r="G71" s="1003"/>
      <c r="H71" s="1004" t="str">
        <f>IF(OR('5. Aquisições'!Z18=0,'5. Aquisições'!Z18="?"),"",'5. Aquisições'!Z18)</f>
        <v/>
      </c>
      <c r="I71" s="1004"/>
      <c r="J71" s="1004" t="str">
        <f>IF(OR('5. Aquisições'!AA18=0,'5. Aquisições'!AA18="?"),"",'5. Aquisições'!AA18)</f>
        <v/>
      </c>
      <c r="K71" s="1004"/>
      <c r="L71" s="755" t="str">
        <f>IF(OR('5. Aquisições'!AB18=0,'5. Aquisições'!AB18="?"),"",'5. Aquisições'!AB18)</f>
        <v/>
      </c>
      <c r="M71" s="756" t="str">
        <f>IF(OR('5. Aquisições'!AD18=0,'5. Aquisições'!AD18="preencher os dias de cada evento"),"",'5. Aquisições'!AD18)</f>
        <v>Preencha o prazo de uso no Projeto</v>
      </c>
      <c r="N71" s="757" t="str">
        <f>IF(OR('5. Aquisições'!AE18=0,'5. Aquisições'!AE18="?"),"",'5. Aquisições'!AE18)</f>
        <v/>
      </c>
      <c r="O71" s="1000" t="str">
        <f>IF(OR('5. Aquisições'!AF18=0,'5. Aquisições'!AF18="?"),"",'5. Aquisições'!AF18)</f>
        <v/>
      </c>
      <c r="P71" s="1000"/>
      <c r="Q71" s="1001"/>
    </row>
    <row r="72" spans="1:17" ht="15.6">
      <c r="A72" s="1002" t="str">
        <f>IF(OR('5. Aquisições'!Y19=0,'5. Aquisições'!Y19="?"),"",'5. Aquisições'!Y19)</f>
        <v/>
      </c>
      <c r="B72" s="1003"/>
      <c r="C72" s="1003"/>
      <c r="D72" s="1003"/>
      <c r="E72" s="1003"/>
      <c r="F72" s="1003"/>
      <c r="G72" s="1003"/>
      <c r="H72" s="1004" t="str">
        <f>IF(OR('5. Aquisições'!Z19=0,'5. Aquisições'!Z19="?"),"",'5. Aquisições'!Z19)</f>
        <v/>
      </c>
      <c r="I72" s="1004"/>
      <c r="J72" s="1004" t="str">
        <f>IF(OR('5. Aquisições'!AA19=0,'5. Aquisições'!AA19="?"),"",'5. Aquisições'!AA19)</f>
        <v/>
      </c>
      <c r="K72" s="1004"/>
      <c r="L72" s="755" t="str">
        <f>IF(OR('5. Aquisições'!AB19=0,'5. Aquisições'!AB19="?"),"",'5. Aquisições'!AB19)</f>
        <v/>
      </c>
      <c r="M72" s="756" t="str">
        <f>IF(OR('5. Aquisições'!AD19=0,'5. Aquisições'!AD19="preencher os dias de cada evento"),"",'5. Aquisições'!AD19)</f>
        <v>Preencha o prazo de uso no Projeto</v>
      </c>
      <c r="N72" s="757" t="str">
        <f>IF(OR('5. Aquisições'!AE19=0,'5. Aquisições'!AE19="?"),"",'5. Aquisições'!AE19)</f>
        <v/>
      </c>
      <c r="O72" s="1000" t="str">
        <f>IF(OR('5. Aquisições'!AF19=0,'5. Aquisições'!AF19="?"),"",'5. Aquisições'!AF19)</f>
        <v/>
      </c>
      <c r="P72" s="1000"/>
      <c r="Q72" s="1001"/>
    </row>
    <row r="73" spans="1:17" ht="15.6">
      <c r="A73" s="1002" t="str">
        <f>IF(OR('5. Aquisições'!Y20=0,'5. Aquisições'!Y20="?"),"",'5. Aquisições'!Y20)</f>
        <v/>
      </c>
      <c r="B73" s="1003"/>
      <c r="C73" s="1003"/>
      <c r="D73" s="1003"/>
      <c r="E73" s="1003"/>
      <c r="F73" s="1003"/>
      <c r="G73" s="1003"/>
      <c r="H73" s="1004" t="str">
        <f>IF(OR('5. Aquisições'!Z20=0,'5. Aquisições'!Z20="?"),"",'5. Aquisições'!Z20)</f>
        <v/>
      </c>
      <c r="I73" s="1004"/>
      <c r="J73" s="1004" t="str">
        <f>IF(OR('5. Aquisições'!AA20=0,'5. Aquisições'!AA20="?"),"",'5. Aquisições'!AA20)</f>
        <v/>
      </c>
      <c r="K73" s="1004"/>
      <c r="L73" s="755" t="str">
        <f>IF(OR('5. Aquisições'!AB20=0,'5. Aquisições'!AB20="?"),"",'5. Aquisições'!AB20)</f>
        <v/>
      </c>
      <c r="M73" s="756" t="str">
        <f>IF(OR('5. Aquisições'!AD20=0,'5. Aquisições'!AD20="preencher os dias de cada evento"),"",'5. Aquisições'!AD20)</f>
        <v>Preencha o prazo de uso no Projeto</v>
      </c>
      <c r="N73" s="757" t="str">
        <f>IF(OR('5. Aquisições'!AE20=0,'5. Aquisições'!AE20="?"),"",'5. Aquisições'!AE20)</f>
        <v/>
      </c>
      <c r="O73" s="1000" t="str">
        <f>IF(OR('5. Aquisições'!AF20=0,'5. Aquisições'!AF20="?"),"",'5. Aquisições'!AF20)</f>
        <v/>
      </c>
      <c r="P73" s="1000"/>
      <c r="Q73" s="1001"/>
    </row>
    <row r="74" spans="1:17" ht="15.6">
      <c r="A74" s="1002" t="str">
        <f>IF(OR('5. Aquisições'!Y21=0,'5. Aquisições'!Y21="?"),"",'5. Aquisições'!Y21)</f>
        <v/>
      </c>
      <c r="B74" s="1003"/>
      <c r="C74" s="1003"/>
      <c r="D74" s="1003"/>
      <c r="E74" s="1003"/>
      <c r="F74" s="1003"/>
      <c r="G74" s="1003"/>
      <c r="H74" s="1004" t="str">
        <f>IF(OR('5. Aquisições'!Z21=0,'5. Aquisições'!Z21="?"),"",'5. Aquisições'!Z21)</f>
        <v/>
      </c>
      <c r="I74" s="1004"/>
      <c r="J74" s="1004" t="str">
        <f>IF(OR('5. Aquisições'!AA21=0,'5. Aquisições'!AA21="?"),"",'5. Aquisições'!AA21)</f>
        <v/>
      </c>
      <c r="K74" s="1004"/>
      <c r="L74" s="755" t="str">
        <f>IF(OR('5. Aquisições'!AB21=0,'5. Aquisições'!AB21="?"),"",'5. Aquisições'!AB21)</f>
        <v/>
      </c>
      <c r="M74" s="756" t="str">
        <f>IF(OR('5. Aquisições'!AD21=0,'5. Aquisições'!AD21="preencher os dias de cada evento"),"",'5. Aquisições'!AD21)</f>
        <v>Preencha o prazo de uso no Projeto</v>
      </c>
      <c r="N74" s="757" t="str">
        <f>IF(OR('5. Aquisições'!AE21=0,'5. Aquisições'!AE21="?"),"",'5. Aquisições'!AE21)</f>
        <v/>
      </c>
      <c r="O74" s="1000" t="str">
        <f>IF(OR('5. Aquisições'!AF21=0,'5. Aquisições'!AF21="?"),"",'5. Aquisições'!AF21)</f>
        <v/>
      </c>
      <c r="P74" s="1000"/>
      <c r="Q74" s="1001"/>
    </row>
    <row r="75" spans="1:17" ht="15.6">
      <c r="A75" s="1002" t="str">
        <f>IF(OR('5. Aquisições'!Y22=0,'5. Aquisições'!Y22="?"),"",'5. Aquisições'!Y22)</f>
        <v/>
      </c>
      <c r="B75" s="1003"/>
      <c r="C75" s="1003"/>
      <c r="D75" s="1003"/>
      <c r="E75" s="1003"/>
      <c r="F75" s="1003"/>
      <c r="G75" s="1003"/>
      <c r="H75" s="1004" t="str">
        <f>IF(OR('5. Aquisições'!Z22=0,'5. Aquisições'!Z22="?"),"",'5. Aquisições'!Z22)</f>
        <v/>
      </c>
      <c r="I75" s="1004"/>
      <c r="J75" s="1004" t="str">
        <f>IF(OR('5. Aquisições'!AA22=0,'5. Aquisições'!AA22="?"),"",'5. Aquisições'!AA22)</f>
        <v/>
      </c>
      <c r="K75" s="1004"/>
      <c r="L75" s="755" t="str">
        <f>IF(OR('5. Aquisições'!AB22=0,'5. Aquisições'!AB22="?"),"",'5. Aquisições'!AB22)</f>
        <v/>
      </c>
      <c r="M75" s="756" t="str">
        <f>IF(OR('5. Aquisições'!AD22=0,'5. Aquisições'!AD22="preencher os dias de cada evento"),"",'5. Aquisições'!AD22)</f>
        <v>Preencha o prazo de uso no Projeto</v>
      </c>
      <c r="N75" s="757" t="str">
        <f>IF(OR('5. Aquisições'!AE22=0,'5. Aquisições'!AE22="?"),"",'5. Aquisições'!AE22)</f>
        <v/>
      </c>
      <c r="O75" s="1000" t="str">
        <f>IF(OR('5. Aquisições'!AF22=0,'5. Aquisições'!AF22="?"),"",'5. Aquisições'!AF22)</f>
        <v/>
      </c>
      <c r="P75" s="1000"/>
      <c r="Q75" s="1001"/>
    </row>
    <row r="76" spans="1:17" ht="16.2" thickBot="1">
      <c r="A76" s="1002" t="str">
        <f>IF(OR('5. Aquisições'!Y23=0,'5. Aquisições'!Y23="?"),"",'5. Aquisições'!Y23)</f>
        <v/>
      </c>
      <c r="B76" s="1003"/>
      <c r="C76" s="1003"/>
      <c r="D76" s="1003"/>
      <c r="E76" s="1003"/>
      <c r="F76" s="1003"/>
      <c r="G76" s="1003"/>
      <c r="H76" s="1004" t="str">
        <f>IF(OR('5. Aquisições'!Z23=0,'5. Aquisições'!Z23="?"),"",'5. Aquisições'!Z23)</f>
        <v/>
      </c>
      <c r="I76" s="1004"/>
      <c r="J76" s="1004" t="str">
        <f>IF(OR('5. Aquisições'!AA23=0,'5. Aquisições'!AA23="?"),"",'5. Aquisições'!AA23)</f>
        <v/>
      </c>
      <c r="K76" s="1004"/>
      <c r="L76" s="755" t="str">
        <f>IF(OR('5. Aquisições'!AB23=0,'5. Aquisições'!AB23="?"),"",'5. Aquisições'!AB23)</f>
        <v/>
      </c>
      <c r="M76" s="756" t="str">
        <f>IF(OR('5. Aquisições'!AD23=0,'5. Aquisições'!AD23="preencher os dias de cada evento"),"",'5. Aquisições'!AD23)</f>
        <v>Preencha o prazo de uso no Projeto</v>
      </c>
      <c r="N76" s="757" t="str">
        <f>IF(OR('5. Aquisições'!AE23=0,'5. Aquisições'!AE23="?"),"",'5. Aquisições'!AE23)</f>
        <v/>
      </c>
      <c r="O76" s="1000" t="str">
        <f>IF(OR('5. Aquisições'!AF23=0,'5. Aquisições'!AF23="?"),"",'5. Aquisições'!AF23)</f>
        <v/>
      </c>
      <c r="P76" s="1000"/>
      <c r="Q76" s="1001"/>
    </row>
    <row r="77" spans="1:17" ht="21.6" thickBot="1">
      <c r="A77" s="966" t="s">
        <v>486</v>
      </c>
      <c r="B77" s="967"/>
      <c r="C77" s="967"/>
      <c r="D77" s="967"/>
      <c r="E77" s="967"/>
      <c r="F77" s="967"/>
      <c r="G77" s="967"/>
      <c r="H77" s="967"/>
      <c r="I77" s="967"/>
      <c r="J77" s="967"/>
      <c r="K77" s="967"/>
      <c r="L77" s="967"/>
      <c r="M77" s="967"/>
      <c r="N77" s="967"/>
      <c r="O77" s="967"/>
      <c r="P77" s="967"/>
      <c r="Q77" s="968"/>
    </row>
    <row r="78" spans="1:17" ht="15.6" customHeight="1">
      <c r="A78" s="993" t="s">
        <v>487</v>
      </c>
      <c r="B78" s="994"/>
      <c r="C78" s="994"/>
      <c r="D78" s="994"/>
      <c r="E78" s="994"/>
      <c r="F78" s="995">
        <f>'6. Riscos'!M15</f>
        <v>0</v>
      </c>
      <c r="G78" s="995"/>
      <c r="H78" s="984" t="s">
        <v>495</v>
      </c>
      <c r="I78" s="984"/>
      <c r="J78" s="998">
        <f>'6. Riscos'!M21</f>
        <v>0</v>
      </c>
      <c r="K78" s="998"/>
      <c r="L78" s="984" t="s">
        <v>496</v>
      </c>
      <c r="M78" s="984"/>
      <c r="N78" s="975">
        <f>'6. Riscos'!M22</f>
        <v>0</v>
      </c>
      <c r="O78" s="984" t="s">
        <v>497</v>
      </c>
      <c r="P78" s="984"/>
      <c r="Q78" s="991">
        <f>'6. Riscos'!N23</f>
        <v>0</v>
      </c>
    </row>
    <row r="79" spans="1:17" ht="15.6" customHeight="1">
      <c r="A79" s="993" t="s">
        <v>488</v>
      </c>
      <c r="B79" s="994"/>
      <c r="C79" s="994"/>
      <c r="D79" s="994"/>
      <c r="E79" s="994"/>
      <c r="F79" s="995">
        <f>'6. Riscos'!M17</f>
        <v>0</v>
      </c>
      <c r="G79" s="995"/>
      <c r="H79" s="984"/>
      <c r="I79" s="984"/>
      <c r="J79" s="998"/>
      <c r="K79" s="998"/>
      <c r="L79" s="984"/>
      <c r="M79" s="984"/>
      <c r="N79" s="975"/>
      <c r="O79" s="984"/>
      <c r="P79" s="984"/>
      <c r="Q79" s="991"/>
    </row>
    <row r="80" spans="1:17" ht="15.6" customHeight="1" thickBot="1">
      <c r="A80" s="996" t="s">
        <v>489</v>
      </c>
      <c r="B80" s="997"/>
      <c r="C80" s="997"/>
      <c r="D80" s="997"/>
      <c r="E80" s="997"/>
      <c r="F80" s="995">
        <f>'6. Riscos'!M18</f>
        <v>0</v>
      </c>
      <c r="G80" s="995"/>
      <c r="H80" s="984"/>
      <c r="I80" s="984"/>
      <c r="J80" s="999"/>
      <c r="K80" s="999"/>
      <c r="L80" s="984"/>
      <c r="M80" s="984"/>
      <c r="N80" s="976"/>
      <c r="O80" s="984"/>
      <c r="P80" s="984"/>
      <c r="Q80" s="992"/>
    </row>
    <row r="81" spans="1:17" ht="18.600000000000001" customHeight="1" thickBot="1">
      <c r="A81" s="985" t="s">
        <v>566</v>
      </c>
      <c r="B81" s="986"/>
      <c r="C81" s="986"/>
      <c r="D81" s="986"/>
      <c r="E81" s="986"/>
      <c r="F81" s="986"/>
      <c r="G81" s="986"/>
      <c r="H81" s="986"/>
      <c r="I81" s="986"/>
      <c r="J81" s="986"/>
      <c r="K81" s="986"/>
      <c r="L81" s="986"/>
      <c r="M81" s="986"/>
      <c r="N81" s="986"/>
      <c r="O81" s="986"/>
      <c r="P81" s="986"/>
      <c r="Q81" s="987"/>
    </row>
    <row r="82" spans="1:17" ht="73.2" customHeight="1" thickBot="1">
      <c r="A82" s="988" t="str">
        <f>'6. Riscos'!J24</f>
        <v>Sem alertas de risco :)</v>
      </c>
      <c r="B82" s="989"/>
      <c r="C82" s="989"/>
      <c r="D82" s="989"/>
      <c r="E82" s="989"/>
      <c r="F82" s="989"/>
      <c r="G82" s="989"/>
      <c r="H82" s="989"/>
      <c r="I82" s="989"/>
      <c r="J82" s="989"/>
      <c r="K82" s="989"/>
      <c r="L82" s="989"/>
      <c r="M82" s="989"/>
      <c r="N82" s="989"/>
      <c r="O82" s="989"/>
      <c r="P82" s="989"/>
      <c r="Q82" s="990"/>
    </row>
    <row r="83" spans="1:17" s="95" customFormat="1" ht="22.8" customHeight="1" thickBot="1">
      <c r="A83" s="966" t="s">
        <v>506</v>
      </c>
      <c r="B83" s="967"/>
      <c r="C83" s="967"/>
      <c r="D83" s="967"/>
      <c r="E83" s="967"/>
      <c r="F83" s="967"/>
      <c r="G83" s="967"/>
      <c r="H83" s="967"/>
      <c r="I83" s="967"/>
      <c r="J83" s="967"/>
      <c r="K83" s="967"/>
      <c r="L83" s="967"/>
      <c r="M83" s="967"/>
      <c r="N83" s="967"/>
      <c r="O83" s="967"/>
      <c r="P83" s="967"/>
      <c r="Q83" s="968"/>
    </row>
    <row r="84" spans="1:17" ht="20.399999999999999" customHeight="1">
      <c r="A84" s="1071" t="s">
        <v>507</v>
      </c>
      <c r="B84" s="1072"/>
      <c r="C84" s="1072"/>
      <c r="D84" s="1072"/>
      <c r="E84" s="1072"/>
      <c r="F84" s="1072"/>
      <c r="G84" s="1072"/>
      <c r="H84" s="1072"/>
      <c r="I84" s="1072"/>
      <c r="J84" s="1073" t="s">
        <v>508</v>
      </c>
      <c r="K84" s="1073"/>
      <c r="L84" s="1073"/>
      <c r="M84" s="88"/>
      <c r="N84" s="345"/>
      <c r="O84" s="88"/>
      <c r="P84" s="88"/>
      <c r="Q84" s="89"/>
    </row>
    <row r="85" spans="1:17" ht="15.6" customHeight="1" thickBot="1">
      <c r="A85" s="1068" t="str">
        <f>'8. EXECUÇÃO'!B10</f>
        <v>Mobilizar a equipe do projeto e autorizar a execução dos trabalhos</v>
      </c>
      <c r="B85" s="1069"/>
      <c r="C85" s="1069"/>
      <c r="D85" s="1069"/>
      <c r="E85" s="1069"/>
      <c r="F85" s="1069"/>
      <c r="G85" s="1069"/>
      <c r="H85" s="1069"/>
      <c r="I85" s="1069"/>
      <c r="J85" s="370">
        <f>'8. EXECUÇÃO'!S10</f>
        <v>0</v>
      </c>
      <c r="K85" s="1067" t="str">
        <f>'8. EXECUÇÃO'!T10</f>
        <v>Não iniciado</v>
      </c>
      <c r="L85" s="1067"/>
      <c r="M85" s="350"/>
      <c r="N85" s="350"/>
      <c r="O85" s="88"/>
      <c r="P85" s="88"/>
      <c r="Q85" s="89"/>
    </row>
    <row r="86" spans="1:17" ht="15.6" customHeight="1">
      <c r="A86" s="1063" t="str">
        <f>'8. EXECUÇÃO'!B11</f>
        <v>Comunicar com os principais envolvidos</v>
      </c>
      <c r="B86" s="1064"/>
      <c r="C86" s="1064"/>
      <c r="D86" s="1064"/>
      <c r="E86" s="1064"/>
      <c r="F86" s="1064"/>
      <c r="G86" s="1064"/>
      <c r="H86" s="1064"/>
      <c r="I86" s="1064"/>
      <c r="J86" s="370">
        <f>'8. EXECUÇÃO'!S11</f>
        <v>0</v>
      </c>
      <c r="K86" s="1067" t="str">
        <f>'8. EXECUÇÃO'!T11</f>
        <v>Não iniciado</v>
      </c>
      <c r="L86" s="1067"/>
      <c r="M86" s="350"/>
      <c r="N86" s="1049" t="str">
        <f>'8. EXECUÇÃO'!S3</f>
        <v>Status de conclusão do Projeto</v>
      </c>
      <c r="O86" s="1050"/>
      <c r="P86" s="1051"/>
      <c r="Q86" s="89"/>
    </row>
    <row r="87" spans="1:17" ht="15.6" customHeight="1">
      <c r="A87" s="1065"/>
      <c r="B87" s="1066"/>
      <c r="C87" s="1066"/>
      <c r="D87" s="1066"/>
      <c r="E87" s="1066"/>
      <c r="F87" s="1066"/>
      <c r="G87" s="1066"/>
      <c r="H87" s="1066"/>
      <c r="I87" s="1066"/>
      <c r="J87" s="370">
        <f>'8. EXECUÇÃO'!S12</f>
        <v>0</v>
      </c>
      <c r="K87" s="1067" t="str">
        <f>'8. EXECUÇÃO'!T12</f>
        <v>Não iniciado</v>
      </c>
      <c r="L87" s="1067"/>
      <c r="M87" s="350"/>
      <c r="N87" s="1052"/>
      <c r="O87" s="1053"/>
      <c r="P87" s="1054"/>
      <c r="Q87" s="89"/>
    </row>
    <row r="88" spans="1:17" ht="15.6" customHeight="1">
      <c r="A88" s="1061" t="str">
        <f>'8. EXECUÇÃO'!B13</f>
        <v>Cronograma de Eventos Compras</v>
      </c>
      <c r="B88" s="1062"/>
      <c r="C88" s="1062"/>
      <c r="D88" s="1062"/>
      <c r="E88" s="1062"/>
      <c r="F88" s="1062"/>
      <c r="G88" s="1062"/>
      <c r="H88" s="1062"/>
      <c r="I88" s="1062"/>
      <c r="J88" s="370">
        <f>'8. EXECUÇÃO'!S13</f>
        <v>0</v>
      </c>
      <c r="K88" s="1067" t="str">
        <f>'8. EXECUÇÃO'!T13</f>
        <v>Não iniciado</v>
      </c>
      <c r="L88" s="1067"/>
      <c r="M88" s="350"/>
      <c r="N88" s="1055">
        <f>'8. EXECUÇÃO'!S5</f>
        <v>0</v>
      </c>
      <c r="O88" s="1057" t="str">
        <f>'8. EXECUÇÃO'!T5</f>
        <v>L</v>
      </c>
      <c r="P88" s="1058"/>
      <c r="Q88" s="89"/>
    </row>
    <row r="89" spans="1:17" ht="15.6" customHeight="1">
      <c r="A89" s="1061" t="str">
        <f>'8. EXECUÇÃO'!B14</f>
        <v>Acompanhamento dos Riscos</v>
      </c>
      <c r="B89" s="1062"/>
      <c r="C89" s="1062"/>
      <c r="D89" s="1062"/>
      <c r="E89" s="1062"/>
      <c r="F89" s="1062"/>
      <c r="G89" s="1062"/>
      <c r="H89" s="1062"/>
      <c r="I89" s="1062"/>
      <c r="J89" s="370">
        <f>'8. EXECUÇÃO'!S14</f>
        <v>0</v>
      </c>
      <c r="K89" s="1067" t="str">
        <f>'8. EXECUÇÃO'!T14</f>
        <v>Não iniciado</v>
      </c>
      <c r="L89" s="1067"/>
      <c r="M89" s="350"/>
      <c r="N89" s="1055"/>
      <c r="O89" s="1057"/>
      <c r="P89" s="1058"/>
      <c r="Q89" s="89"/>
    </row>
    <row r="90" spans="1:17" ht="15.6" customHeight="1">
      <c r="A90" s="1061" t="str">
        <f>'8. EXECUÇÃO'!B15</f>
        <v>Obter o aceite dos produtos e serviços do projeto em cada fase "se necessário"</v>
      </c>
      <c r="B90" s="1062"/>
      <c r="C90" s="1062"/>
      <c r="D90" s="1062"/>
      <c r="E90" s="1062"/>
      <c r="F90" s="1062"/>
      <c r="G90" s="1062"/>
      <c r="H90" s="1062"/>
      <c r="I90" s="1062"/>
      <c r="J90" s="370">
        <f>'8. EXECUÇÃO'!S15</f>
        <v>0</v>
      </c>
      <c r="K90" s="1067" t="str">
        <f>'8. EXECUÇÃO'!T15</f>
        <v>Não iniciado</v>
      </c>
      <c r="L90" s="1067"/>
      <c r="M90" s="350"/>
      <c r="N90" s="1055"/>
      <c r="O90" s="1057"/>
      <c r="P90" s="1058"/>
      <c r="Q90" s="371"/>
    </row>
    <row r="91" spans="1:17" ht="15.6" customHeight="1">
      <c r="A91" s="1061" t="str">
        <f>'8. EXECUÇÃO'!B16</f>
        <v>Encerramento do Projeto - Aceitação</v>
      </c>
      <c r="B91" s="1062"/>
      <c r="C91" s="1062"/>
      <c r="D91" s="1062"/>
      <c r="E91" s="1062"/>
      <c r="F91" s="1062"/>
      <c r="G91" s="1062"/>
      <c r="H91" s="1062"/>
      <c r="I91" s="1062"/>
      <c r="J91" s="370">
        <f>'8. EXECUÇÃO'!S16</f>
        <v>0</v>
      </c>
      <c r="K91" s="1067" t="str">
        <f>'8. EXECUÇÃO'!T16</f>
        <v>Não iniciado</v>
      </c>
      <c r="L91" s="1067"/>
      <c r="M91" s="350"/>
      <c r="N91" s="1055"/>
      <c r="O91" s="1057"/>
      <c r="P91" s="1058"/>
      <c r="Q91" s="355"/>
    </row>
    <row r="92" spans="1:17" ht="15.6" customHeight="1" thickBot="1">
      <c r="A92" s="1061" t="str">
        <f>'8. EXECUÇÃO'!B17</f>
        <v>Encerramento do Projeto - Aprovação</v>
      </c>
      <c r="B92" s="1062"/>
      <c r="C92" s="1062"/>
      <c r="D92" s="1062"/>
      <c r="E92" s="1062"/>
      <c r="F92" s="1062"/>
      <c r="G92" s="1062"/>
      <c r="H92" s="1062"/>
      <c r="I92" s="1062"/>
      <c r="J92" s="370">
        <f>'8. EXECUÇÃO'!S17</f>
        <v>0</v>
      </c>
      <c r="K92" s="1067" t="str">
        <f>'8. EXECUÇÃO'!T17</f>
        <v>Não iniciado</v>
      </c>
      <c r="L92" s="1067"/>
      <c r="M92" s="350"/>
      <c r="N92" s="1056"/>
      <c r="O92" s="1059"/>
      <c r="P92" s="1060"/>
      <c r="Q92" s="346"/>
    </row>
    <row r="93" spans="1:17" ht="15.6" customHeight="1">
      <c r="A93" s="1061" t="str">
        <f>'8. EXECUÇÃO'!B18</f>
        <v>Encerramento do Projeto - Entrega</v>
      </c>
      <c r="B93" s="1062"/>
      <c r="C93" s="1062"/>
      <c r="D93" s="1062"/>
      <c r="E93" s="1062"/>
      <c r="F93" s="1062"/>
      <c r="G93" s="1062"/>
      <c r="H93" s="1062"/>
      <c r="I93" s="1062"/>
      <c r="J93" s="370">
        <f>'8. EXECUÇÃO'!S18</f>
        <v>0</v>
      </c>
      <c r="K93" s="1067" t="str">
        <f>'8. EXECUÇÃO'!T18</f>
        <v>Não iniciado</v>
      </c>
      <c r="L93" s="1067"/>
      <c r="M93" s="350"/>
      <c r="N93" s="350"/>
      <c r="O93" s="88"/>
      <c r="P93" s="88"/>
      <c r="Q93" s="355"/>
    </row>
    <row r="94" spans="1:17" ht="20.399999999999999" customHeight="1" thickBot="1">
      <c r="A94" s="372"/>
      <c r="B94" s="90"/>
      <c r="C94" s="90"/>
      <c r="D94" s="90"/>
      <c r="E94" s="90"/>
      <c r="F94" s="90"/>
      <c r="G94" s="90"/>
      <c r="H94" s="1070"/>
      <c r="I94" s="1070"/>
      <c r="J94" s="1070"/>
      <c r="K94" s="1070"/>
      <c r="L94" s="356"/>
      <c r="M94" s="373"/>
      <c r="N94" s="373"/>
      <c r="O94" s="373"/>
      <c r="P94" s="373"/>
      <c r="Q94" s="374"/>
    </row>
    <row r="95" spans="1:17" s="95" customFormat="1"/>
    <row r="96" spans="1:17" s="95" customFormat="1"/>
    <row r="97" s="95" customFormat="1"/>
    <row r="98" s="95" customFormat="1"/>
    <row r="99" s="95" customFormat="1"/>
    <row r="100" s="95" customFormat="1"/>
    <row r="101" s="95" customFormat="1"/>
    <row r="102" s="95" customFormat="1"/>
    <row r="103" s="95" customFormat="1"/>
    <row r="104" s="95" customFormat="1"/>
    <row r="105" s="95" customFormat="1"/>
    <row r="106" s="95" customFormat="1"/>
    <row r="107" s="95" customFormat="1"/>
    <row r="108" s="95" customFormat="1"/>
    <row r="109" s="95" customFormat="1"/>
    <row r="110" s="95" customFormat="1"/>
    <row r="111" s="95" customFormat="1"/>
    <row r="112" s="95" customFormat="1"/>
    <row r="113" s="95" customFormat="1"/>
    <row r="114" s="95" customFormat="1"/>
    <row r="115" s="95" customFormat="1"/>
    <row r="116" s="95" customFormat="1"/>
    <row r="117" s="95" customFormat="1"/>
    <row r="118" s="95" customFormat="1"/>
    <row r="119" s="95" customFormat="1"/>
    <row r="120" s="95" customFormat="1"/>
    <row r="121" s="95" customFormat="1"/>
    <row r="122" s="95" customFormat="1"/>
    <row r="123" s="95" customFormat="1"/>
    <row r="124" s="95" customFormat="1"/>
    <row r="125" s="95" customFormat="1"/>
    <row r="126" s="95" customFormat="1"/>
    <row r="127" s="95" customFormat="1"/>
    <row r="128" s="95" customFormat="1"/>
    <row r="129" s="95" customFormat="1"/>
    <row r="130" s="95" customFormat="1"/>
    <row r="131" s="95" customFormat="1"/>
    <row r="132" s="95" customFormat="1"/>
    <row r="133" s="95" customFormat="1"/>
    <row r="134" s="95" customFormat="1"/>
    <row r="135" s="95" customFormat="1"/>
    <row r="136" s="95" customFormat="1"/>
    <row r="137" s="95" customFormat="1"/>
    <row r="138" s="95" customFormat="1"/>
    <row r="139" s="95" customFormat="1"/>
    <row r="140" s="95" customFormat="1"/>
    <row r="141" s="95" customFormat="1"/>
    <row r="142" s="95" customFormat="1"/>
    <row r="143" s="95" customFormat="1"/>
    <row r="144" s="95" customFormat="1"/>
    <row r="145" s="95" customFormat="1"/>
    <row r="146" s="95" customFormat="1"/>
    <row r="147" s="95" customFormat="1"/>
    <row r="148" s="95" customFormat="1"/>
    <row r="149" s="95" customFormat="1"/>
    <row r="150" s="95" customFormat="1"/>
    <row r="151" s="95" customFormat="1"/>
    <row r="152" s="95" customFormat="1"/>
    <row r="153" s="95" customFormat="1"/>
    <row r="154" s="95" customFormat="1"/>
    <row r="155" s="95" customFormat="1"/>
    <row r="156" s="95" customFormat="1"/>
    <row r="157" s="95" customFormat="1"/>
    <row r="158" s="95" customFormat="1"/>
    <row r="159" s="95" customFormat="1"/>
    <row r="160" s="95" customFormat="1"/>
    <row r="161" s="95" customFormat="1"/>
    <row r="162" s="95" customFormat="1"/>
    <row r="163" s="95" customFormat="1"/>
    <row r="164" s="95" customFormat="1"/>
    <row r="165" s="95" customFormat="1"/>
    <row r="166" s="95" customFormat="1"/>
    <row r="167" s="95" customFormat="1"/>
    <row r="168" s="95" customFormat="1"/>
    <row r="169" s="95" customFormat="1"/>
    <row r="170" s="95" customFormat="1"/>
    <row r="171" s="95" customFormat="1"/>
    <row r="172" s="95" customFormat="1"/>
    <row r="173" s="95" customFormat="1"/>
    <row r="174" s="95" customFormat="1"/>
    <row r="175" s="95" customFormat="1"/>
    <row r="176" s="95" customFormat="1"/>
    <row r="177" s="95" customFormat="1"/>
    <row r="178" s="95" customFormat="1"/>
    <row r="179" s="95" customFormat="1"/>
    <row r="180" s="95" customFormat="1"/>
    <row r="181" s="95" customFormat="1"/>
    <row r="182" s="95" customFormat="1"/>
    <row r="183" s="95" customFormat="1"/>
    <row r="184" s="95" customFormat="1"/>
    <row r="185" s="95" customFormat="1"/>
    <row r="186" s="95" customFormat="1"/>
    <row r="187" s="95" customFormat="1"/>
    <row r="188" s="95" customFormat="1"/>
    <row r="189" s="95" customFormat="1"/>
    <row r="190" s="95" customFormat="1"/>
    <row r="191" s="95" customFormat="1"/>
    <row r="192" s="95" customFormat="1"/>
    <row r="193" s="95" customFormat="1"/>
    <row r="194" s="95" customFormat="1"/>
    <row r="195" s="95" customFormat="1"/>
    <row r="196" s="95" customFormat="1"/>
    <row r="197" s="95" customFormat="1"/>
    <row r="198" s="95" customFormat="1"/>
    <row r="199" s="95" customFormat="1"/>
    <row r="200" s="95" customFormat="1"/>
    <row r="201" s="95" customFormat="1"/>
    <row r="202" s="95" customFormat="1"/>
    <row r="203" s="95" customFormat="1"/>
    <row r="204" s="95" customFormat="1"/>
    <row r="205" s="95" customFormat="1"/>
    <row r="206" s="95" customFormat="1"/>
    <row r="207" s="95" customFormat="1"/>
    <row r="208" s="95" customFormat="1"/>
    <row r="209" s="95" customFormat="1"/>
    <row r="210" s="95" customFormat="1"/>
    <row r="211" s="95" customFormat="1"/>
    <row r="212" s="95" customFormat="1"/>
    <row r="213" s="95" customFormat="1"/>
    <row r="214" s="95" customFormat="1"/>
    <row r="215" s="95" customFormat="1"/>
    <row r="216" s="95" customFormat="1"/>
    <row r="217" s="95" customFormat="1"/>
    <row r="218" s="95" customFormat="1"/>
    <row r="219" s="95" customFormat="1"/>
    <row r="220" s="95" customFormat="1"/>
    <row r="221" s="95" customFormat="1"/>
    <row r="222" s="95" customFormat="1"/>
    <row r="223" s="95" customFormat="1"/>
    <row r="224" s="95" customFormat="1"/>
    <row r="225" s="95" customFormat="1"/>
    <row r="226" s="95" customFormat="1"/>
    <row r="227" s="95" customFormat="1"/>
    <row r="228" s="95" customFormat="1"/>
    <row r="229" s="95" customFormat="1"/>
    <row r="230" s="95" customFormat="1"/>
    <row r="231" s="95" customFormat="1"/>
    <row r="232" s="95" customFormat="1"/>
    <row r="233" s="95" customFormat="1"/>
    <row r="234" s="95" customFormat="1"/>
    <row r="235" s="95" customFormat="1"/>
    <row r="236" s="95" customFormat="1"/>
    <row r="237" s="95" customFormat="1"/>
    <row r="238" s="95" customFormat="1"/>
    <row r="239" s="95" customFormat="1"/>
    <row r="240" s="95" customFormat="1"/>
    <row r="241" s="95" customFormat="1"/>
    <row r="242" s="95" customFormat="1"/>
    <row r="243" s="95" customFormat="1"/>
    <row r="244" s="95" customFormat="1"/>
    <row r="245" s="95" customFormat="1"/>
    <row r="246" s="95" customFormat="1"/>
    <row r="247" s="95" customFormat="1"/>
    <row r="248" s="95" customFormat="1"/>
    <row r="249" s="95" customFormat="1"/>
    <row r="250" s="95" customFormat="1"/>
    <row r="251" s="95" customFormat="1"/>
    <row r="252" s="95" customFormat="1"/>
    <row r="253" s="95" customFormat="1"/>
    <row r="254" s="95" customFormat="1"/>
    <row r="255" s="95" customFormat="1"/>
    <row r="256" s="95" customFormat="1"/>
    <row r="257" s="95" customFormat="1"/>
    <row r="258" s="95" customFormat="1"/>
    <row r="259" s="95" customFormat="1"/>
    <row r="260" s="95" customFormat="1"/>
    <row r="261" s="95" customFormat="1"/>
    <row r="262" s="95" customFormat="1"/>
    <row r="263" s="95" customFormat="1"/>
    <row r="264" s="95" customFormat="1"/>
    <row r="265" s="95" customFormat="1"/>
    <row r="266" s="95" customFormat="1"/>
    <row r="267" s="95" customFormat="1"/>
    <row r="268" s="95" customFormat="1"/>
    <row r="269" s="95" customFormat="1"/>
    <row r="270" s="95" customFormat="1"/>
    <row r="271" s="95" customFormat="1"/>
    <row r="272" s="95" customFormat="1"/>
    <row r="273" s="95" customFormat="1"/>
    <row r="274" s="95" customFormat="1"/>
    <row r="275" s="95" customFormat="1"/>
    <row r="276" s="95" customFormat="1"/>
    <row r="277" s="95" customFormat="1"/>
    <row r="278" s="95" customFormat="1"/>
    <row r="279" s="95" customFormat="1"/>
    <row r="280" s="95" customFormat="1"/>
    <row r="281" s="95" customFormat="1"/>
    <row r="282" s="95" customFormat="1"/>
    <row r="283" s="95" customFormat="1"/>
    <row r="284" s="95" customFormat="1"/>
    <row r="285" s="95" customFormat="1"/>
    <row r="286" s="95" customFormat="1"/>
    <row r="287" s="95" customFormat="1"/>
    <row r="288" s="95" customFormat="1"/>
    <row r="289" s="95" customFormat="1"/>
    <row r="290" s="95" customFormat="1"/>
    <row r="291" s="95" customFormat="1"/>
    <row r="292" s="95" customFormat="1"/>
    <row r="293" s="95" customFormat="1"/>
    <row r="294" s="95" customFormat="1"/>
    <row r="295" s="95" customFormat="1"/>
    <row r="296" s="95" customFormat="1"/>
    <row r="297" s="95" customFormat="1"/>
    <row r="298" s="95" customFormat="1"/>
    <row r="299" s="95" customFormat="1"/>
    <row r="300" s="95" customFormat="1"/>
    <row r="301" s="95" customFormat="1"/>
    <row r="302" s="95" customFormat="1"/>
    <row r="303" s="95" customFormat="1"/>
    <row r="304" s="95" customFormat="1"/>
    <row r="305" s="95" customFormat="1"/>
    <row r="306" s="95" customFormat="1"/>
    <row r="307" s="95" customFormat="1"/>
    <row r="308" s="95" customFormat="1"/>
    <row r="309" s="95" customFormat="1"/>
    <row r="310" s="95" customFormat="1"/>
    <row r="311" s="95" customFormat="1"/>
    <row r="312" s="95" customFormat="1"/>
    <row r="313" s="95" customFormat="1"/>
    <row r="314" s="95" customFormat="1"/>
    <row r="315" s="95" customFormat="1"/>
    <row r="316" s="95" customFormat="1"/>
    <row r="317" s="95" customFormat="1"/>
    <row r="318" s="95" customFormat="1"/>
    <row r="319" s="95" customFormat="1"/>
    <row r="320" s="95" customFormat="1"/>
    <row r="321" s="95" customFormat="1"/>
    <row r="322" s="95" customFormat="1"/>
    <row r="323" s="95" customFormat="1"/>
    <row r="324" s="95" customFormat="1"/>
    <row r="325" s="95" customFormat="1"/>
    <row r="326" s="95" customFormat="1"/>
    <row r="327" s="95" customFormat="1"/>
    <row r="328" s="95" customFormat="1"/>
    <row r="329" s="95" customFormat="1"/>
    <row r="330" s="95" customFormat="1"/>
    <row r="331" s="95" customFormat="1"/>
    <row r="332" s="95" customFormat="1"/>
    <row r="333" s="95" customFormat="1"/>
    <row r="334" s="95" customFormat="1"/>
    <row r="335" s="95" customFormat="1"/>
    <row r="336" s="95" customFormat="1"/>
    <row r="337" s="95" customFormat="1"/>
    <row r="338" s="95" customFormat="1"/>
    <row r="339" s="95" customFormat="1"/>
    <row r="340" s="95" customFormat="1"/>
    <row r="341" s="95" customFormat="1"/>
    <row r="342" s="95" customFormat="1"/>
    <row r="343" s="95" customFormat="1"/>
    <row r="344" s="95" customFormat="1"/>
    <row r="345" s="95" customFormat="1"/>
    <row r="346" s="95" customFormat="1"/>
    <row r="347" s="95" customFormat="1"/>
    <row r="348" s="95" customFormat="1"/>
    <row r="349" s="95" customFormat="1"/>
    <row r="350" s="95" customFormat="1"/>
    <row r="351" s="95" customFormat="1"/>
    <row r="352" s="95" customFormat="1"/>
    <row r="353" s="95" customFormat="1"/>
    <row r="354" s="95" customFormat="1"/>
    <row r="355" s="95" customFormat="1"/>
    <row r="356" s="95" customFormat="1"/>
  </sheetData>
  <mergeCells count="225">
    <mergeCell ref="A57:E57"/>
    <mergeCell ref="F57:G57"/>
    <mergeCell ref="I57:M57"/>
    <mergeCell ref="A61:E61"/>
    <mergeCell ref="F61:G61"/>
    <mergeCell ref="I61:M61"/>
    <mergeCell ref="N61:P61"/>
    <mergeCell ref="O72:Q72"/>
    <mergeCell ref="H76:I76"/>
    <mergeCell ref="J76:K76"/>
    <mergeCell ref="O76:Q76"/>
    <mergeCell ref="A73:G73"/>
    <mergeCell ref="F58:G58"/>
    <mergeCell ref="I58:M58"/>
    <mergeCell ref="N58:P58"/>
    <mergeCell ref="A59:E59"/>
    <mergeCell ref="F59:G59"/>
    <mergeCell ref="I59:M59"/>
    <mergeCell ref="A62:E62"/>
    <mergeCell ref="F62:G62"/>
    <mergeCell ref="I62:M62"/>
    <mergeCell ref="H94:K94"/>
    <mergeCell ref="A84:I84"/>
    <mergeCell ref="J84:L84"/>
    <mergeCell ref="J51:K51"/>
    <mergeCell ref="J52:K52"/>
    <mergeCell ref="J53:K53"/>
    <mergeCell ref="J54:K54"/>
    <mergeCell ref="A76:G76"/>
    <mergeCell ref="A64:Q64"/>
    <mergeCell ref="A55:Q55"/>
    <mergeCell ref="O69:Q69"/>
    <mergeCell ref="A65:G66"/>
    <mergeCell ref="O65:Q66"/>
    <mergeCell ref="N65:N66"/>
    <mergeCell ref="A67:G67"/>
    <mergeCell ref="H67:I67"/>
    <mergeCell ref="J67:K67"/>
    <mergeCell ref="O67:Q67"/>
    <mergeCell ref="H65:I66"/>
    <mergeCell ref="J65:K66"/>
    <mergeCell ref="O68:Q68"/>
    <mergeCell ref="H73:I73"/>
    <mergeCell ref="J73:K73"/>
    <mergeCell ref="O73:Q73"/>
    <mergeCell ref="A93:I93"/>
    <mergeCell ref="A86:I87"/>
    <mergeCell ref="K85:L85"/>
    <mergeCell ref="K86:L86"/>
    <mergeCell ref="K87:L87"/>
    <mergeCell ref="K88:L88"/>
    <mergeCell ref="K89:L89"/>
    <mergeCell ref="K90:L90"/>
    <mergeCell ref="K91:L91"/>
    <mergeCell ref="K92:L92"/>
    <mergeCell ref="K93:L93"/>
    <mergeCell ref="A90:I90"/>
    <mergeCell ref="A85:I85"/>
    <mergeCell ref="A88:I88"/>
    <mergeCell ref="A89:I89"/>
    <mergeCell ref="D48:H48"/>
    <mergeCell ref="D49:H49"/>
    <mergeCell ref="I47:J47"/>
    <mergeCell ref="I48:J48"/>
    <mergeCell ref="I49:J49"/>
    <mergeCell ref="N86:P87"/>
    <mergeCell ref="N88:N92"/>
    <mergeCell ref="O88:P92"/>
    <mergeCell ref="A91:I91"/>
    <mergeCell ref="A92:I92"/>
    <mergeCell ref="A72:G72"/>
    <mergeCell ref="H72:I72"/>
    <mergeCell ref="J72:K72"/>
    <mergeCell ref="A74:G74"/>
    <mergeCell ref="H74:I74"/>
    <mergeCell ref="J74:K74"/>
    <mergeCell ref="O74:Q74"/>
    <mergeCell ref="A75:G75"/>
    <mergeCell ref="H75:I75"/>
    <mergeCell ref="J75:K75"/>
    <mergeCell ref="O75:Q75"/>
    <mergeCell ref="A77:Q77"/>
    <mergeCell ref="N57:P57"/>
    <mergeCell ref="A58:E58"/>
    <mergeCell ref="G4:P4"/>
    <mergeCell ref="A6:F7"/>
    <mergeCell ref="Q6:Q7"/>
    <mergeCell ref="I6:P7"/>
    <mergeCell ref="G6:H6"/>
    <mergeCell ref="G7:H7"/>
    <mergeCell ref="E22:H22"/>
    <mergeCell ref="A19:D22"/>
    <mergeCell ref="I19:Q19"/>
    <mergeCell ref="I20:Q20"/>
    <mergeCell ref="I21:Q21"/>
    <mergeCell ref="I22:Q22"/>
    <mergeCell ref="G14:Q14"/>
    <mergeCell ref="G15:Q15"/>
    <mergeCell ref="G16:Q16"/>
    <mergeCell ref="A18:Q18"/>
    <mergeCell ref="E19:H19"/>
    <mergeCell ref="E20:H20"/>
    <mergeCell ref="E21:H21"/>
    <mergeCell ref="E14:F14"/>
    <mergeCell ref="E15:F15"/>
    <mergeCell ref="J69:K69"/>
    <mergeCell ref="A70:G70"/>
    <mergeCell ref="H70:I70"/>
    <mergeCell ref="J70:K70"/>
    <mergeCell ref="B41:J41"/>
    <mergeCell ref="B42:J42"/>
    <mergeCell ref="K34:O34"/>
    <mergeCell ref="A51:I51"/>
    <mergeCell ref="A52:I52"/>
    <mergeCell ref="A53:I53"/>
    <mergeCell ref="A50:Q50"/>
    <mergeCell ref="L51:Q52"/>
    <mergeCell ref="L53:Q54"/>
    <mergeCell ref="A45:Q45"/>
    <mergeCell ref="P41:Q41"/>
    <mergeCell ref="P36:Q36"/>
    <mergeCell ref="P37:Q37"/>
    <mergeCell ref="P34:Q34"/>
    <mergeCell ref="P35:Q35"/>
    <mergeCell ref="K38:O38"/>
    <mergeCell ref="K39:O39"/>
    <mergeCell ref="K40:O40"/>
    <mergeCell ref="K41:O41"/>
    <mergeCell ref="D47:H47"/>
    <mergeCell ref="A1:Q1"/>
    <mergeCell ref="E16:F16"/>
    <mergeCell ref="A13:D16"/>
    <mergeCell ref="G13:Q13"/>
    <mergeCell ref="A68:G68"/>
    <mergeCell ref="H68:I68"/>
    <mergeCell ref="J68:K68"/>
    <mergeCell ref="A56:E56"/>
    <mergeCell ref="F56:G56"/>
    <mergeCell ref="I56:M56"/>
    <mergeCell ref="N56:P56"/>
    <mergeCell ref="P44:Q44"/>
    <mergeCell ref="A54:I54"/>
    <mergeCell ref="P42:Q42"/>
    <mergeCell ref="P43:Q43"/>
    <mergeCell ref="K37:O37"/>
    <mergeCell ref="K35:O35"/>
    <mergeCell ref="K36:O36"/>
    <mergeCell ref="B25:J25"/>
    <mergeCell ref="B31:J31"/>
    <mergeCell ref="B32:J32"/>
    <mergeCell ref="B33:J33"/>
    <mergeCell ref="P33:Q33"/>
    <mergeCell ref="A4:F4"/>
    <mergeCell ref="P28:Q28"/>
    <mergeCell ref="K25:O25"/>
    <mergeCell ref="B27:J27"/>
    <mergeCell ref="B28:J28"/>
    <mergeCell ref="B29:J29"/>
    <mergeCell ref="B30:J30"/>
    <mergeCell ref="O78:P80"/>
    <mergeCell ref="A81:Q81"/>
    <mergeCell ref="A82:Q82"/>
    <mergeCell ref="Q78:Q80"/>
    <mergeCell ref="A79:E79"/>
    <mergeCell ref="F79:G79"/>
    <mergeCell ref="A80:E80"/>
    <mergeCell ref="F80:G80"/>
    <mergeCell ref="A78:E78"/>
    <mergeCell ref="F78:G78"/>
    <mergeCell ref="H78:I80"/>
    <mergeCell ref="J78:K80"/>
    <mergeCell ref="L78:M80"/>
    <mergeCell ref="B35:J35"/>
    <mergeCell ref="B36:J36"/>
    <mergeCell ref="B37:J37"/>
    <mergeCell ref="B38:J38"/>
    <mergeCell ref="B39:J39"/>
    <mergeCell ref="A83:Q83"/>
    <mergeCell ref="K42:O42"/>
    <mergeCell ref="K43:O43"/>
    <mergeCell ref="K44:O44"/>
    <mergeCell ref="P38:Q38"/>
    <mergeCell ref="P39:Q39"/>
    <mergeCell ref="P40:Q40"/>
    <mergeCell ref="N59:P59"/>
    <mergeCell ref="A60:E60"/>
    <mergeCell ref="F60:G60"/>
    <mergeCell ref="I60:M60"/>
    <mergeCell ref="N60:P60"/>
    <mergeCell ref="N62:P62"/>
    <mergeCell ref="B43:J43"/>
    <mergeCell ref="B44:J44"/>
    <mergeCell ref="N78:N80"/>
    <mergeCell ref="B40:J40"/>
    <mergeCell ref="O70:Q70"/>
    <mergeCell ref="A71:G71"/>
    <mergeCell ref="H71:I71"/>
    <mergeCell ref="J71:K71"/>
    <mergeCell ref="O71:Q71"/>
    <mergeCell ref="A69:G69"/>
    <mergeCell ref="H69:I69"/>
    <mergeCell ref="B34:J34"/>
    <mergeCell ref="A2:F2"/>
    <mergeCell ref="H2:Q2"/>
    <mergeCell ref="K28:O28"/>
    <mergeCell ref="K29:O29"/>
    <mergeCell ref="K30:O30"/>
    <mergeCell ref="K31:O31"/>
    <mergeCell ref="K32:O32"/>
    <mergeCell ref="K33:O33"/>
    <mergeCell ref="E13:F13"/>
    <mergeCell ref="P29:Q29"/>
    <mergeCell ref="P26:Q26"/>
    <mergeCell ref="P27:Q27"/>
    <mergeCell ref="P30:Q30"/>
    <mergeCell ref="P31:Q31"/>
    <mergeCell ref="P32:Q32"/>
    <mergeCell ref="K26:O26"/>
    <mergeCell ref="K27:O27"/>
    <mergeCell ref="A23:Q23"/>
    <mergeCell ref="B26:J26"/>
    <mergeCell ref="P24:Q24"/>
    <mergeCell ref="P25:Q25"/>
    <mergeCell ref="A24:J24"/>
    <mergeCell ref="K24:O24"/>
  </mergeCells>
  <conditionalFormatting sqref="G13">
    <cfRule type="cellIs" dxfId="2144" priority="229" operator="equal">
      <formula>"go | será executado"</formula>
    </cfRule>
    <cfRule type="containsText" dxfId="2143" priority="230" operator="containsText" text="no go |">
      <formula>NOT(ISERROR(SEARCH("no go |",G13)))</formula>
    </cfRule>
    <cfRule type="cellIs" dxfId="2142" priority="231" operator="equal">
      <formula>"no go"</formula>
    </cfRule>
  </conditionalFormatting>
  <conditionalFormatting sqref="N88">
    <cfRule type="cellIs" dxfId="2141" priority="184" operator="greaterThan">
      <formula>0.95</formula>
    </cfRule>
    <cfRule type="cellIs" dxfId="2140" priority="185" operator="between">
      <formula>0.26</formula>
      <formula>0.94</formula>
    </cfRule>
    <cfRule type="cellIs" dxfId="2139" priority="186" operator="between">
      <formula>0</formula>
      <formula>0.25</formula>
    </cfRule>
  </conditionalFormatting>
  <conditionalFormatting sqref="O88">
    <cfRule type="cellIs" dxfId="2138" priority="181" operator="equal">
      <formula>"J"</formula>
    </cfRule>
    <cfRule type="cellIs" dxfId="2137" priority="182" operator="equal">
      <formula>"K"</formula>
    </cfRule>
    <cfRule type="cellIs" dxfId="2136" priority="183" operator="equal">
      <formula>"L"</formula>
    </cfRule>
  </conditionalFormatting>
  <conditionalFormatting sqref="J85">
    <cfRule type="cellIs" dxfId="2135" priority="171" operator="equal">
      <formula>1</formula>
    </cfRule>
    <cfRule type="cellIs" dxfId="2134" priority="172" operator="equal">
      <formula>0.75</formula>
    </cfRule>
    <cfRule type="cellIs" dxfId="2133" priority="173" operator="equal">
      <formula>0.5</formula>
    </cfRule>
    <cfRule type="cellIs" dxfId="2132" priority="174" operator="equal">
      <formula>0.25</formula>
    </cfRule>
    <cfRule type="cellIs" dxfId="2131" priority="175" operator="equal">
      <formula>0</formula>
    </cfRule>
    <cfRule type="cellIs" dxfId="2130" priority="177" operator="equal">
      <formula>"EM ANDAMENTO"</formula>
    </cfRule>
    <cfRule type="cellIs" dxfId="2129" priority="178" operator="equal">
      <formula>"PARCIAL"</formula>
    </cfRule>
    <cfRule type="cellIs" dxfId="2128" priority="179" operator="equal">
      <formula>"NÃO"</formula>
    </cfRule>
    <cfRule type="cellIs" dxfId="2127" priority="180" operator="equal">
      <formula>"sim"</formula>
    </cfRule>
  </conditionalFormatting>
  <conditionalFormatting sqref="J85">
    <cfRule type="cellIs" dxfId="2126" priority="176" operator="equal">
      <formula>"NÃO SE APLICA"</formula>
    </cfRule>
  </conditionalFormatting>
  <conditionalFormatting sqref="J86">
    <cfRule type="cellIs" dxfId="2125" priority="161" operator="equal">
      <formula>1</formula>
    </cfRule>
    <cfRule type="cellIs" dxfId="2124" priority="162" operator="equal">
      <formula>0.75</formula>
    </cfRule>
    <cfRule type="cellIs" dxfId="2123" priority="163" operator="equal">
      <formula>0.5</formula>
    </cfRule>
    <cfRule type="cellIs" dxfId="2122" priority="164" operator="equal">
      <formula>0.25</formula>
    </cfRule>
    <cfRule type="cellIs" dxfId="2121" priority="165" operator="equal">
      <formula>0</formula>
    </cfRule>
    <cfRule type="cellIs" dxfId="2120" priority="167" operator="equal">
      <formula>"EM ANDAMENTO"</formula>
    </cfRule>
    <cfRule type="cellIs" dxfId="2119" priority="168" operator="equal">
      <formula>"PARCIAL"</formula>
    </cfRule>
    <cfRule type="cellIs" dxfId="2118" priority="169" operator="equal">
      <formula>"NÃO"</formula>
    </cfRule>
    <cfRule type="cellIs" dxfId="2117" priority="170" operator="equal">
      <formula>"sim"</formula>
    </cfRule>
  </conditionalFormatting>
  <conditionalFormatting sqref="J86">
    <cfRule type="cellIs" dxfId="2116" priority="166" operator="equal">
      <formula>"NÃO SE APLICA"</formula>
    </cfRule>
  </conditionalFormatting>
  <conditionalFormatting sqref="J87:J93">
    <cfRule type="cellIs" dxfId="2115" priority="151" operator="equal">
      <formula>1</formula>
    </cfRule>
    <cfRule type="cellIs" dxfId="2114" priority="152" operator="equal">
      <formula>0.75</formula>
    </cfRule>
    <cfRule type="cellIs" dxfId="2113" priority="153" operator="equal">
      <formula>0.5</formula>
    </cfRule>
    <cfRule type="cellIs" dxfId="2112" priority="154" operator="equal">
      <formula>0.25</formula>
    </cfRule>
    <cfRule type="cellIs" dxfId="2111" priority="155" operator="equal">
      <formula>0</formula>
    </cfRule>
    <cfRule type="cellIs" dxfId="2110" priority="157" operator="equal">
      <formula>"EM ANDAMENTO"</formula>
    </cfRule>
    <cfRule type="cellIs" dxfId="2109" priority="158" operator="equal">
      <formula>"PARCIAL"</formula>
    </cfRule>
    <cfRule type="cellIs" dxfId="2108" priority="159" operator="equal">
      <formula>"NÃO"</formula>
    </cfRule>
    <cfRule type="cellIs" dxfId="2107" priority="160" operator="equal">
      <formula>"sim"</formula>
    </cfRule>
  </conditionalFormatting>
  <conditionalFormatting sqref="J87:J93">
    <cfRule type="cellIs" dxfId="2106" priority="156" operator="equal">
      <formula>"NÃO SE APLICA"</formula>
    </cfRule>
  </conditionalFormatting>
  <conditionalFormatting sqref="K85">
    <cfRule type="cellIs" dxfId="2105" priority="146" operator="equal">
      <formula>"etapa concluída"</formula>
    </cfRule>
    <cfRule type="cellIs" dxfId="2104" priority="147" operator="equal">
      <formula>"próximo da conclusão"</formula>
    </cfRule>
    <cfRule type="cellIs" dxfId="2103" priority="148" operator="equal">
      <formula>"parcialmente concluído"</formula>
    </cfRule>
    <cfRule type="cellIs" dxfId="2102" priority="149" operator="equal">
      <formula>"iniciado, mas pouco progresso"</formula>
    </cfRule>
    <cfRule type="cellIs" dxfId="2101" priority="150" operator="equal">
      <formula>"não iniciado"</formula>
    </cfRule>
  </conditionalFormatting>
  <conditionalFormatting sqref="K86:K93">
    <cfRule type="cellIs" dxfId="2100" priority="141" operator="equal">
      <formula>"etapa concluída"</formula>
    </cfRule>
    <cfRule type="cellIs" dxfId="2099" priority="142" operator="equal">
      <formula>"próximo da conclusão"</formula>
    </cfRule>
    <cfRule type="cellIs" dxfId="2098" priority="143" operator="equal">
      <formula>"parcialmente concluído"</formula>
    </cfRule>
    <cfRule type="cellIs" dxfId="2097" priority="144" operator="equal">
      <formula>"iniciado, mas pouco progresso"</formula>
    </cfRule>
    <cfRule type="cellIs" dxfId="2096" priority="145" operator="equal">
      <formula>"não iniciado"</formula>
    </cfRule>
  </conditionalFormatting>
  <conditionalFormatting sqref="Q4:Q5">
    <cfRule type="cellIs" dxfId="2095" priority="136" operator="equal">
      <formula>"?"</formula>
    </cfRule>
    <cfRule type="cellIs" dxfId="2094" priority="137" operator="equal">
      <formula>"L"</formula>
    </cfRule>
    <cfRule type="cellIs" dxfId="2093" priority="138" operator="equal">
      <formula>"K"</formula>
    </cfRule>
    <cfRule type="cellIs" dxfId="2092" priority="139" operator="equal">
      <formula>"J"</formula>
    </cfRule>
  </conditionalFormatting>
  <conditionalFormatting sqref="Q6">
    <cfRule type="cellIs" dxfId="2091" priority="118" operator="equal">
      <formula>"?"</formula>
    </cfRule>
    <cfRule type="cellIs" dxfId="2090" priority="119" operator="equal">
      <formula>"L"</formula>
    </cfRule>
    <cfRule type="cellIs" dxfId="2089" priority="120" operator="equal">
      <formula>"K"</formula>
    </cfRule>
    <cfRule type="cellIs" dxfId="2088" priority="121" operator="equal">
      <formula>"J"</formula>
    </cfRule>
  </conditionalFormatting>
  <conditionalFormatting sqref="G7">
    <cfRule type="cellIs" dxfId="2087" priority="115" operator="equal">
      <formula>0</formula>
    </cfRule>
    <cfRule type="cellIs" dxfId="2086" priority="116" operator="equal">
      <formula>"NÃO"</formula>
    </cfRule>
    <cfRule type="cellIs" dxfId="2085" priority="117" operator="equal">
      <formula>"SIM"</formula>
    </cfRule>
  </conditionalFormatting>
  <conditionalFormatting sqref="I6">
    <cfRule type="cellIs" dxfId="2084" priority="114" operator="equal">
      <formula>"?"</formula>
    </cfRule>
  </conditionalFormatting>
  <conditionalFormatting sqref="I6">
    <cfRule type="cellIs" dxfId="2083" priority="100" operator="equal">
      <formula>"O projeto apresenta ROI negativo ou nulo, VPL negativo e TIR abaixo da TMA. Esses sinais evidenciam inviabilidade econômica. A recomendação é abortar o projeto ou reformulá-lo completamente."</formula>
    </cfRule>
    <cfRule type="cellIs" dxfId="2082" priority="101" operator="equal">
      <formula>"A TIR isoladamente sugere atratividade, mas sem ROI e VPL positivos, o projeto não se sustenta financeiramente. Não é recomendada sua execução nas condições atuais."</formula>
    </cfRule>
    <cfRule type="cellIs" dxfId="2081" priority="102" operator="equal">
      <formula>"O VPL e a TIR mostram que o projeto é viável ao longo do tempo, mas o ROI negativo aponta que o retorno sobre o capital investido é insuficiente. A recomendação é revisar o valor do investimento inicial ou o modelo de retorno."</formula>
    </cfRule>
    <cfRule type="containsText" dxfId="2080" priority="103" operator="containsText" text="Apesar do ROI e da TIR indicarem bons retornos, o VPL é nulo ou negativo">
      <formula>NOT(ISERROR(SEARCH("Apesar do ROI e da TIR indicarem bons retornos, o VPL é nulo ou negativo",I6)))</formula>
    </cfRule>
    <cfRule type="containsText" dxfId="2079" priority="104" operator="containsText" text="O projeto apresenta ROI positivo, VPL positivo e uma TIR superior à TMA">
      <formula>NOT(ISERROR(SEARCH("O projeto apresenta ROI positivo, VPL positivo e uma TIR superior à TMA",I6)))</formula>
    </cfRule>
    <cfRule type="cellIs" dxfId="2078" priority="105" operator="equal">
      <formula>"Alerta: ROI acima de 50% pode indicar superestimação dos resultados. Revise as projeções para garantir consistência."</formula>
    </cfRule>
    <cfRule type="cellIs" dxfId="2077" priority="106" operator="equal">
      <formula>"ROI Moderado: Oportunidade existe, mas é preciso otimizar custos e estratégias para garantir viabilidade."</formula>
    </cfRule>
    <cfRule type="cellIs" dxfId="2076" priority="107" operator="equal">
      <formula>"Cenário Positivo: ROI entre 20% e 50% indica boa rentabilidade. Mantenha a estratégia e prepare-se para crescer."</formula>
    </cfRule>
    <cfRule type="cellIs" dxfId="2075" priority="108" operator="equal">
      <formula>"Alto Risco: O ROI negativo indica uma inviabilidade financeira clara. Reavalie custos, receitas e estratégia antes de seguir em frente."</formula>
    </cfRule>
    <cfRule type="cellIs" dxfId="2074" priority="109" operator="equal">
      <formula>"Cenário Viável: ROI aceitável. Oportunidade interessante, mas avalie os riscos."</formula>
    </cfRule>
    <cfRule type="cellIs" dxfId="2073" priority="110" operator="equal">
      <formula>"Risco Elevado: ROI muito baixo. O negócio pode não ser viável financeiramente. Avalie se o esforço e investimento valem a pena."</formula>
    </cfRule>
    <cfRule type="cellIs" dxfId="2072" priority="111" operator="equal">
      <formula>"Cenário de Alto Risco: ROI muito baixo. Avalie se vale o risco."</formula>
    </cfRule>
    <cfRule type="cellIs" dxfId="2071" priority="112" operator="equal">
      <formula>"Cenário de Desistência: O cenário apresenta ROI negativo. O negócio não demonstra viabilidade financeira. Reavalie completamente a ideia antes de seguir em frente."</formula>
    </cfRule>
    <cfRule type="cellIs" dxfId="2070" priority="113" operator="equal">
      <formula>"Preencha o ROI para obter o diagnóstico"</formula>
    </cfRule>
  </conditionalFormatting>
  <conditionalFormatting sqref="I6">
    <cfRule type="expression" dxfId="2069" priority="97">
      <formula>IF(F7="","Coloque aqui seu parecer final",F7)</formula>
    </cfRule>
    <cfRule type="expression" dxfId="2068" priority="98">
      <formula>G7="NÃO"</formula>
    </cfRule>
    <cfRule type="expression" dxfId="2067" priority="99">
      <formula>G7="SIM"</formula>
    </cfRule>
  </conditionalFormatting>
  <conditionalFormatting sqref="G14:G16">
    <cfRule type="cellIs" dxfId="2066" priority="94" operator="equal">
      <formula>"go | será executado"</formula>
    </cfRule>
    <cfRule type="containsText" dxfId="2065" priority="95" operator="containsText" text="no go |">
      <formula>NOT(ISERROR(SEARCH("no go |",G14)))</formula>
    </cfRule>
    <cfRule type="cellIs" dxfId="2064" priority="96" operator="equal">
      <formula>"no go"</formula>
    </cfRule>
  </conditionalFormatting>
  <conditionalFormatting sqref="G4">
    <cfRule type="cellIs" dxfId="2063" priority="77" operator="equal">
      <formula>"Cenário Otimista: ROI elevado. Confirme as projeções antes de seguir."</formula>
    </cfRule>
    <cfRule type="cellIs" dxfId="2062" priority="78" operator="equal">
      <formula>"Cenário de Alerta: ROI muito alto. Revise suas projeções, os números podem estar superestimados."</formula>
    </cfRule>
    <cfRule type="cellIs" dxfId="2061" priority="79" operator="equal">
      <formula>"Cenário Viável: ROI aceitável. Oportunidade interessante, mas avalie os riscos."</formula>
    </cfRule>
    <cfRule type="cellIs" dxfId="2060" priority="80" operator="equal">
      <formula>"Cenário Moderado: ROI moderado no cenário. Prossiga com cautela."</formula>
    </cfRule>
    <cfRule type="cellIs" dxfId="2059" priority="81" operator="equal">
      <formula>"Cenário de Alto Risco: ROI muito baixo. Avalie se vale o risco."</formula>
    </cfRule>
    <cfRule type="cellIs" dxfId="2058" priority="82" operator="equal">
      <formula>"Cenário de Desistência: O cenário apresenta ROI negativo. O negócio não demonstra viabilidade financeira. Reavalie completamente a ideia antes de seguir em frente."</formula>
    </cfRule>
    <cfRule type="cellIs" dxfId="2057" priority="83" operator="equal">
      <formula>"Preencha o ROI para obter o diagnóstico"</formula>
    </cfRule>
  </conditionalFormatting>
  <conditionalFormatting sqref="G4:P4">
    <cfRule type="cellIs" dxfId="2056" priority="14" operator="equal">
      <formula>"Sem dados para dar diagnóstico Financeiro"</formula>
    </cfRule>
    <cfRule type="cellIs" dxfId="2055" priority="74" operator="equal">
      <formula>"ROI muito baixo. O negócio pode não ser viável financeiramente. Avalie se os esforços e o investimento valem a pena para esse retorno."</formula>
    </cfRule>
    <cfRule type="cellIs" dxfId="2054" priority="75" operator="equal">
      <formula>"O projeto apresenta ROI negativo ou nulo, VPL negativo e TIR abaixo da TMA. Esses sinais evidenciam inviabilidade econômica. A recomendação é abortar o projeto ou reformulá-lo completamente."</formula>
    </cfRule>
    <cfRule type="cellIs" dxfId="2053" priority="76" operator="equal">
      <formula>"O projeto apresenta ROI positivo, VPL positivo e uma TIR superior à TMA. Isso demonstra forte viabilidade econômica e excelente retorno financeiro. A recomendação é seguir com a implementação do projeto."</formula>
    </cfRule>
  </conditionalFormatting>
  <conditionalFormatting sqref="Q78">
    <cfRule type="iconSet" priority="37">
      <iconSet iconSet="3Arrows">
        <cfvo type="percent" val="0"/>
        <cfvo type="percent" val="33"/>
        <cfvo type="percent" val="67"/>
      </iconSet>
    </cfRule>
  </conditionalFormatting>
  <conditionalFormatting sqref="A82">
    <cfRule type="cellIs" dxfId="2052" priority="35" operator="equal">
      <formula>"sem alertas de risco :)"</formula>
    </cfRule>
    <cfRule type="containsText" dxfId="2051" priority="36" operator="containsText" text="alerta">
      <formula>NOT(ISERROR(SEARCH("alerta",A82)))</formula>
    </cfRule>
  </conditionalFormatting>
  <conditionalFormatting sqref="Q57:Q58">
    <cfRule type="cellIs" dxfId="2050" priority="10" operator="equal">
      <formula>"?"</formula>
    </cfRule>
    <cfRule type="cellIs" dxfId="2049" priority="11" operator="equal">
      <formula>"atrasado"</formula>
    </cfRule>
    <cfRule type="cellIs" dxfId="2048" priority="12" operator="equal">
      <formula>"concluído"</formula>
    </cfRule>
    <cfRule type="cellIs" dxfId="2047" priority="13" operator="equal">
      <formula>"em andamento"</formula>
    </cfRule>
  </conditionalFormatting>
  <conditionalFormatting sqref="Q57:Q58">
    <cfRule type="cellIs" dxfId="2046" priority="8" operator="equal">
      <formula>"Não iniciado"</formula>
    </cfRule>
    <cfRule type="cellIs" dxfId="2045" priority="9" operator="equal">
      <formula>"Nãi iniciado"</formula>
    </cfRule>
  </conditionalFormatting>
  <conditionalFormatting sqref="Q59:Q62">
    <cfRule type="cellIs" dxfId="2044" priority="4" operator="equal">
      <formula>"?"</formula>
    </cfRule>
    <cfRule type="cellIs" dxfId="2043" priority="5" operator="equal">
      <formula>"atrasado"</formula>
    </cfRule>
    <cfRule type="cellIs" dxfId="2042" priority="6" operator="equal">
      <formula>"concluído"</formula>
    </cfRule>
    <cfRule type="cellIs" dxfId="2041" priority="7" operator="equal">
      <formula>"em andamento"</formula>
    </cfRule>
  </conditionalFormatting>
  <conditionalFormatting sqref="Q59:Q62">
    <cfRule type="cellIs" dxfId="2040" priority="2" operator="equal">
      <formula>"Não iniciado"</formula>
    </cfRule>
    <cfRule type="cellIs" dxfId="2039" priority="3" operator="equal">
      <formula>"Nãi iniciado"</formula>
    </cfRule>
  </conditionalFormatting>
  <conditionalFormatting sqref="P25:Q44">
    <cfRule type="cellIs" dxfId="2038" priority="1" operator="equal">
      <formula>"mvp"</formula>
    </cfRule>
  </conditionalFormatting>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W313"/>
  <sheetViews>
    <sheetView showGridLines="0" tabSelected="1" workbookViewId="0">
      <selection activeCell="B2" sqref="B2:R2"/>
    </sheetView>
  </sheetViews>
  <sheetFormatPr defaultRowHeight="14.4"/>
  <cols>
    <col min="1" max="1" width="0.6640625" style="85" customWidth="1"/>
    <col min="2" max="16" width="8.88671875" style="85"/>
    <col min="17" max="17" width="24.5546875" style="85" customWidth="1"/>
    <col min="18" max="18" width="23.77734375" style="85" customWidth="1"/>
    <col min="19" max="19" width="0.88671875" style="85" customWidth="1"/>
    <col min="20" max="75" width="8.88671875" style="95"/>
    <col min="76" max="16384" width="8.88671875" style="85"/>
  </cols>
  <sheetData>
    <row r="1" spans="2:20" ht="3.6" customHeight="1" thickBot="1"/>
    <row r="2" spans="2:20" ht="27.6" customHeight="1">
      <c r="B2" s="1097" t="s">
        <v>1025</v>
      </c>
      <c r="C2" s="1098"/>
      <c r="D2" s="1098"/>
      <c r="E2" s="1098"/>
      <c r="F2" s="1098"/>
      <c r="G2" s="1098"/>
      <c r="H2" s="1098"/>
      <c r="I2" s="1098"/>
      <c r="J2" s="1098"/>
      <c r="K2" s="1098"/>
      <c r="L2" s="1098"/>
      <c r="M2" s="1098"/>
      <c r="N2" s="1098"/>
      <c r="O2" s="1098"/>
      <c r="P2" s="1098"/>
      <c r="Q2" s="1098"/>
      <c r="R2" s="1099"/>
    </row>
    <row r="3" spans="2:20" ht="22.2" customHeight="1">
      <c r="B3" s="1103" t="s">
        <v>966</v>
      </c>
      <c r="C3" s="1104"/>
      <c r="D3" s="1104"/>
      <c r="E3" s="1104"/>
      <c r="F3" s="1104"/>
      <c r="G3" s="1104"/>
      <c r="H3" s="1104"/>
      <c r="I3" s="1104"/>
      <c r="J3" s="1104"/>
      <c r="K3" s="1104"/>
      <c r="L3" s="1104"/>
      <c r="M3" s="1104"/>
      <c r="N3" s="1104"/>
      <c r="O3" s="1104"/>
      <c r="P3" s="1104"/>
      <c r="Q3" s="1104"/>
      <c r="R3" s="845" t="s">
        <v>964</v>
      </c>
      <c r="S3" s="610"/>
      <c r="T3" s="843"/>
    </row>
    <row r="4" spans="2:20" ht="14.4" customHeight="1">
      <c r="B4" s="1103"/>
      <c r="C4" s="1104"/>
      <c r="D4" s="1104"/>
      <c r="E4" s="1104"/>
      <c r="F4" s="1104"/>
      <c r="G4" s="1104"/>
      <c r="H4" s="1104"/>
      <c r="I4" s="1104"/>
      <c r="J4" s="1104"/>
      <c r="K4" s="1104"/>
      <c r="L4" s="1104"/>
      <c r="M4" s="1104"/>
      <c r="N4" s="1104"/>
      <c r="O4" s="1104"/>
      <c r="P4" s="1104"/>
      <c r="Q4" s="1104"/>
      <c r="R4" s="844"/>
      <c r="S4" s="610"/>
      <c r="T4" s="843"/>
    </row>
    <row r="5" spans="2:20" ht="14.4" customHeight="1">
      <c r="B5" s="1103"/>
      <c r="C5" s="1104"/>
      <c r="D5" s="1104"/>
      <c r="E5" s="1104"/>
      <c r="F5" s="1104"/>
      <c r="G5" s="1104"/>
      <c r="H5" s="1104"/>
      <c r="I5" s="1104"/>
      <c r="J5" s="1104"/>
      <c r="K5" s="1104"/>
      <c r="L5" s="1104"/>
      <c r="M5" s="1104"/>
      <c r="N5" s="1104"/>
      <c r="O5" s="1104"/>
      <c r="P5" s="1104"/>
      <c r="Q5" s="1104"/>
      <c r="R5" s="844"/>
      <c r="S5" s="610"/>
      <c r="T5" s="843"/>
    </row>
    <row r="6" spans="2:20" ht="14.4" customHeight="1">
      <c r="B6" s="1103"/>
      <c r="C6" s="1104"/>
      <c r="D6" s="1104"/>
      <c r="E6" s="1104"/>
      <c r="F6" s="1104"/>
      <c r="G6" s="1104"/>
      <c r="H6" s="1104"/>
      <c r="I6" s="1104"/>
      <c r="J6" s="1104"/>
      <c r="K6" s="1104"/>
      <c r="L6" s="1104"/>
      <c r="M6" s="1104"/>
      <c r="N6" s="1104"/>
      <c r="O6" s="1104"/>
      <c r="P6" s="1104"/>
      <c r="Q6" s="1104"/>
      <c r="R6" s="844"/>
      <c r="S6" s="610"/>
      <c r="T6" s="843"/>
    </row>
    <row r="7" spans="2:20" ht="7.8" customHeight="1">
      <c r="B7" s="1103"/>
      <c r="C7" s="1104"/>
      <c r="D7" s="1104"/>
      <c r="E7" s="1104"/>
      <c r="F7" s="1104"/>
      <c r="G7" s="1104"/>
      <c r="H7" s="1104"/>
      <c r="I7" s="1104"/>
      <c r="J7" s="1104"/>
      <c r="K7" s="1104"/>
      <c r="L7" s="1104"/>
      <c r="M7" s="1104"/>
      <c r="N7" s="1104"/>
      <c r="O7" s="1104"/>
      <c r="P7" s="1104"/>
      <c r="Q7" s="1104"/>
      <c r="R7" s="844"/>
      <c r="S7" s="610"/>
      <c r="T7" s="843"/>
    </row>
    <row r="8" spans="2:20" ht="14.4" customHeight="1">
      <c r="B8" s="1103"/>
      <c r="C8" s="1104"/>
      <c r="D8" s="1104"/>
      <c r="E8" s="1104"/>
      <c r="F8" s="1104"/>
      <c r="G8" s="1104"/>
      <c r="H8" s="1104"/>
      <c r="I8" s="1104"/>
      <c r="J8" s="1104"/>
      <c r="K8" s="1104"/>
      <c r="L8" s="1104"/>
      <c r="M8" s="1104"/>
      <c r="N8" s="1104"/>
      <c r="O8" s="1104"/>
      <c r="P8" s="1104"/>
      <c r="Q8" s="1104"/>
      <c r="R8" s="844"/>
      <c r="S8" s="610"/>
      <c r="T8" s="843"/>
    </row>
    <row r="9" spans="2:20" ht="14.4" customHeight="1">
      <c r="B9" s="1103"/>
      <c r="C9" s="1104"/>
      <c r="D9" s="1104"/>
      <c r="E9" s="1104"/>
      <c r="F9" s="1104"/>
      <c r="G9" s="1104"/>
      <c r="H9" s="1104"/>
      <c r="I9" s="1104"/>
      <c r="J9" s="1104"/>
      <c r="K9" s="1104"/>
      <c r="L9" s="1104"/>
      <c r="M9" s="1104"/>
      <c r="N9" s="1104"/>
      <c r="O9" s="1104"/>
      <c r="P9" s="1104"/>
      <c r="Q9" s="1104"/>
      <c r="R9" s="844"/>
      <c r="S9" s="610"/>
      <c r="T9" s="843"/>
    </row>
    <row r="10" spans="2:20" ht="14.4" customHeight="1">
      <c r="B10" s="1103"/>
      <c r="C10" s="1104"/>
      <c r="D10" s="1104"/>
      <c r="E10" s="1104"/>
      <c r="F10" s="1104"/>
      <c r="G10" s="1104"/>
      <c r="H10" s="1104"/>
      <c r="I10" s="1104"/>
      <c r="J10" s="1104"/>
      <c r="K10" s="1104"/>
      <c r="L10" s="1104"/>
      <c r="M10" s="1104"/>
      <c r="N10" s="1104"/>
      <c r="O10" s="1104"/>
      <c r="P10" s="1104"/>
      <c r="Q10" s="1104"/>
      <c r="R10" s="844"/>
      <c r="S10" s="610"/>
      <c r="T10" s="843"/>
    </row>
    <row r="11" spans="2:20" ht="14.4" customHeight="1">
      <c r="B11" s="1103"/>
      <c r="C11" s="1104"/>
      <c r="D11" s="1104"/>
      <c r="E11" s="1104"/>
      <c r="F11" s="1104"/>
      <c r="G11" s="1104"/>
      <c r="H11" s="1104"/>
      <c r="I11" s="1104"/>
      <c r="J11" s="1104"/>
      <c r="K11" s="1104"/>
      <c r="L11" s="1104"/>
      <c r="M11" s="1104"/>
      <c r="N11" s="1104"/>
      <c r="O11" s="1104"/>
      <c r="P11" s="1104"/>
      <c r="Q11" s="1104"/>
      <c r="R11" s="844"/>
      <c r="S11" s="610"/>
      <c r="T11" s="843"/>
    </row>
    <row r="12" spans="2:20" ht="14.4" customHeight="1">
      <c r="B12" s="1103"/>
      <c r="C12" s="1104"/>
      <c r="D12" s="1104"/>
      <c r="E12" s="1104"/>
      <c r="F12" s="1104"/>
      <c r="G12" s="1104"/>
      <c r="H12" s="1104"/>
      <c r="I12" s="1104"/>
      <c r="J12" s="1104"/>
      <c r="K12" s="1104"/>
      <c r="L12" s="1104"/>
      <c r="M12" s="1104"/>
      <c r="N12" s="1104"/>
      <c r="O12" s="1104"/>
      <c r="P12" s="1104"/>
      <c r="Q12" s="1104"/>
      <c r="R12" s="844"/>
      <c r="S12" s="610"/>
      <c r="T12" s="843"/>
    </row>
    <row r="13" spans="2:20" ht="14.4" customHeight="1">
      <c r="B13" s="1103"/>
      <c r="C13" s="1104"/>
      <c r="D13" s="1104"/>
      <c r="E13" s="1104"/>
      <c r="F13" s="1104"/>
      <c r="G13" s="1104"/>
      <c r="H13" s="1104"/>
      <c r="I13" s="1104"/>
      <c r="J13" s="1104"/>
      <c r="K13" s="1104"/>
      <c r="L13" s="1104"/>
      <c r="M13" s="1104"/>
      <c r="N13" s="1104"/>
      <c r="O13" s="1104"/>
      <c r="P13" s="1104"/>
      <c r="Q13" s="1104"/>
      <c r="R13" s="844"/>
      <c r="S13" s="610"/>
      <c r="T13" s="843"/>
    </row>
    <row r="14" spans="2:20" ht="14.4" customHeight="1">
      <c r="B14" s="1103"/>
      <c r="C14" s="1104"/>
      <c r="D14" s="1104"/>
      <c r="E14" s="1104"/>
      <c r="F14" s="1104"/>
      <c r="G14" s="1104"/>
      <c r="H14" s="1104"/>
      <c r="I14" s="1104"/>
      <c r="J14" s="1104"/>
      <c r="K14" s="1104"/>
      <c r="L14" s="1104"/>
      <c r="M14" s="1104"/>
      <c r="N14" s="1104"/>
      <c r="O14" s="1104"/>
      <c r="P14" s="1104"/>
      <c r="Q14" s="1104"/>
      <c r="R14" s="844"/>
      <c r="S14" s="610"/>
      <c r="T14" s="843"/>
    </row>
    <row r="15" spans="2:20" ht="14.4" customHeight="1">
      <c r="B15" s="1103"/>
      <c r="C15" s="1104"/>
      <c r="D15" s="1104"/>
      <c r="E15" s="1104"/>
      <c r="F15" s="1104"/>
      <c r="G15" s="1104"/>
      <c r="H15" s="1104"/>
      <c r="I15" s="1104"/>
      <c r="J15" s="1104"/>
      <c r="K15" s="1104"/>
      <c r="L15" s="1104"/>
      <c r="M15" s="1104"/>
      <c r="N15" s="1104"/>
      <c r="O15" s="1104"/>
      <c r="P15" s="1104"/>
      <c r="Q15" s="1104"/>
      <c r="R15" s="844"/>
      <c r="S15" s="610"/>
      <c r="T15" s="843"/>
    </row>
    <row r="16" spans="2:20" ht="14.4" customHeight="1">
      <c r="B16" s="1103"/>
      <c r="C16" s="1104"/>
      <c r="D16" s="1104"/>
      <c r="E16" s="1104"/>
      <c r="F16" s="1104"/>
      <c r="G16" s="1104"/>
      <c r="H16" s="1104"/>
      <c r="I16" s="1104"/>
      <c r="J16" s="1104"/>
      <c r="K16" s="1104"/>
      <c r="L16" s="1104"/>
      <c r="M16" s="1104"/>
      <c r="N16" s="1104"/>
      <c r="O16" s="1104"/>
      <c r="P16" s="1104"/>
      <c r="Q16" s="1104"/>
      <c r="R16" s="844"/>
      <c r="S16" s="610"/>
      <c r="T16" s="843"/>
    </row>
    <row r="17" spans="2:20" ht="14.4" customHeight="1">
      <c r="B17" s="1103"/>
      <c r="C17" s="1104"/>
      <c r="D17" s="1104"/>
      <c r="E17" s="1104"/>
      <c r="F17" s="1104"/>
      <c r="G17" s="1104"/>
      <c r="H17" s="1104"/>
      <c r="I17" s="1104"/>
      <c r="J17" s="1104"/>
      <c r="K17" s="1104"/>
      <c r="L17" s="1104"/>
      <c r="M17" s="1104"/>
      <c r="N17" s="1104"/>
      <c r="O17" s="1104"/>
      <c r="P17" s="1104"/>
      <c r="Q17" s="1104"/>
      <c r="R17" s="844"/>
      <c r="S17" s="610"/>
      <c r="T17" s="843"/>
    </row>
    <row r="18" spans="2:20" ht="14.4" customHeight="1">
      <c r="B18" s="1103"/>
      <c r="C18" s="1104"/>
      <c r="D18" s="1104"/>
      <c r="E18" s="1104"/>
      <c r="F18" s="1104"/>
      <c r="G18" s="1104"/>
      <c r="H18" s="1104"/>
      <c r="I18" s="1104"/>
      <c r="J18" s="1104"/>
      <c r="K18" s="1104"/>
      <c r="L18" s="1104"/>
      <c r="M18" s="1104"/>
      <c r="N18" s="1104"/>
      <c r="O18" s="1104"/>
      <c r="P18" s="1104"/>
      <c r="Q18" s="1104"/>
      <c r="R18" s="844"/>
      <c r="S18" s="610"/>
      <c r="T18" s="843"/>
    </row>
    <row r="19" spans="2:20" ht="14.4" customHeight="1">
      <c r="B19" s="1103"/>
      <c r="C19" s="1104"/>
      <c r="D19" s="1104"/>
      <c r="E19" s="1104"/>
      <c r="F19" s="1104"/>
      <c r="G19" s="1104"/>
      <c r="H19" s="1104"/>
      <c r="I19" s="1104"/>
      <c r="J19" s="1104"/>
      <c r="K19" s="1104"/>
      <c r="L19" s="1104"/>
      <c r="M19" s="1104"/>
      <c r="N19" s="1104"/>
      <c r="O19" s="1104"/>
      <c r="P19" s="1104"/>
      <c r="Q19" s="1104"/>
      <c r="R19" s="844"/>
      <c r="S19" s="610"/>
      <c r="T19" s="843"/>
    </row>
    <row r="20" spans="2:20" ht="14.4" customHeight="1">
      <c r="B20" s="1103"/>
      <c r="C20" s="1104"/>
      <c r="D20" s="1104"/>
      <c r="E20" s="1104"/>
      <c r="F20" s="1104"/>
      <c r="G20" s="1104"/>
      <c r="H20" s="1104"/>
      <c r="I20" s="1104"/>
      <c r="J20" s="1104"/>
      <c r="K20" s="1104"/>
      <c r="L20" s="1104"/>
      <c r="M20" s="1104"/>
      <c r="N20" s="1104"/>
      <c r="O20" s="1104"/>
      <c r="P20" s="1104"/>
      <c r="Q20" s="1104"/>
      <c r="R20" s="844"/>
      <c r="S20" s="610"/>
      <c r="T20" s="843"/>
    </row>
    <row r="21" spans="2:20" ht="14.4" customHeight="1">
      <c r="B21" s="1103"/>
      <c r="C21" s="1104"/>
      <c r="D21" s="1104"/>
      <c r="E21" s="1104"/>
      <c r="F21" s="1104"/>
      <c r="G21" s="1104"/>
      <c r="H21" s="1104"/>
      <c r="I21" s="1104"/>
      <c r="J21" s="1104"/>
      <c r="K21" s="1104"/>
      <c r="L21" s="1104"/>
      <c r="M21" s="1104"/>
      <c r="N21" s="1104"/>
      <c r="O21" s="1104"/>
      <c r="P21" s="1104"/>
      <c r="Q21" s="1104"/>
      <c r="R21" s="844"/>
      <c r="S21" s="610"/>
      <c r="T21" s="843"/>
    </row>
    <row r="22" spans="2:20" ht="14.4" customHeight="1">
      <c r="B22" s="1103"/>
      <c r="C22" s="1104"/>
      <c r="D22" s="1104"/>
      <c r="E22" s="1104"/>
      <c r="F22" s="1104"/>
      <c r="G22" s="1104"/>
      <c r="H22" s="1104"/>
      <c r="I22" s="1104"/>
      <c r="J22" s="1104"/>
      <c r="K22" s="1104"/>
      <c r="L22" s="1104"/>
      <c r="M22" s="1104"/>
      <c r="N22" s="1104"/>
      <c r="O22" s="1104"/>
      <c r="P22" s="1104"/>
      <c r="Q22" s="1104"/>
      <c r="R22" s="844"/>
      <c r="S22" s="610"/>
      <c r="T22" s="843"/>
    </row>
    <row r="23" spans="2:20" ht="14.4" customHeight="1">
      <c r="B23" s="1103"/>
      <c r="C23" s="1104"/>
      <c r="D23" s="1104"/>
      <c r="E23" s="1104"/>
      <c r="F23" s="1104"/>
      <c r="G23" s="1104"/>
      <c r="H23" s="1104"/>
      <c r="I23" s="1104"/>
      <c r="J23" s="1104"/>
      <c r="K23" s="1104"/>
      <c r="L23" s="1104"/>
      <c r="M23" s="1104"/>
      <c r="N23" s="1104"/>
      <c r="O23" s="1104"/>
      <c r="P23" s="1104"/>
      <c r="Q23" s="1104"/>
      <c r="R23" s="844"/>
      <c r="S23" s="610"/>
      <c r="T23" s="843"/>
    </row>
    <row r="24" spans="2:20" ht="14.4" customHeight="1">
      <c r="B24" s="1103"/>
      <c r="C24" s="1104"/>
      <c r="D24" s="1104"/>
      <c r="E24" s="1104"/>
      <c r="F24" s="1104"/>
      <c r="G24" s="1104"/>
      <c r="H24" s="1104"/>
      <c r="I24" s="1104"/>
      <c r="J24" s="1104"/>
      <c r="K24" s="1104"/>
      <c r="L24" s="1104"/>
      <c r="M24" s="1104"/>
      <c r="N24" s="1104"/>
      <c r="O24" s="1104"/>
      <c r="P24" s="1104"/>
      <c r="Q24" s="1104"/>
      <c r="R24" s="844"/>
      <c r="S24" s="610"/>
      <c r="T24" s="843"/>
    </row>
    <row r="25" spans="2:20" ht="14.4" customHeight="1">
      <c r="B25" s="1103"/>
      <c r="C25" s="1104"/>
      <c r="D25" s="1104"/>
      <c r="E25" s="1104"/>
      <c r="F25" s="1104"/>
      <c r="G25" s="1104"/>
      <c r="H25" s="1104"/>
      <c r="I25" s="1104"/>
      <c r="J25" s="1104"/>
      <c r="K25" s="1104"/>
      <c r="L25" s="1104"/>
      <c r="M25" s="1104"/>
      <c r="N25" s="1104"/>
      <c r="O25" s="1104"/>
      <c r="P25" s="1104"/>
      <c r="Q25" s="1104"/>
      <c r="R25" s="844"/>
      <c r="S25" s="610"/>
      <c r="T25" s="843"/>
    </row>
    <row r="26" spans="2:20" ht="8.4" customHeight="1">
      <c r="B26" s="1103"/>
      <c r="C26" s="1104"/>
      <c r="D26" s="1104"/>
      <c r="E26" s="1104"/>
      <c r="F26" s="1104"/>
      <c r="G26" s="1104"/>
      <c r="H26" s="1104"/>
      <c r="I26" s="1104"/>
      <c r="J26" s="1104"/>
      <c r="K26" s="1104"/>
      <c r="L26" s="1104"/>
      <c r="M26" s="1104"/>
      <c r="N26" s="1104"/>
      <c r="O26" s="1104"/>
      <c r="P26" s="1104"/>
      <c r="Q26" s="1104"/>
      <c r="R26" s="844"/>
      <c r="S26" s="610"/>
      <c r="T26" s="843"/>
    </row>
    <row r="27" spans="2:20" ht="4.8" customHeight="1">
      <c r="B27" s="1103"/>
      <c r="C27" s="1104"/>
      <c r="D27" s="1104"/>
      <c r="E27" s="1104"/>
      <c r="F27" s="1104"/>
      <c r="G27" s="1104"/>
      <c r="H27" s="1104"/>
      <c r="I27" s="1104"/>
      <c r="J27" s="1104"/>
      <c r="K27" s="1104"/>
      <c r="L27" s="1104"/>
      <c r="M27" s="1104"/>
      <c r="N27" s="1104"/>
      <c r="O27" s="1104"/>
      <c r="P27" s="1104"/>
      <c r="Q27" s="1104"/>
      <c r="R27" s="844"/>
      <c r="S27" s="610"/>
      <c r="T27" s="843"/>
    </row>
    <row r="28" spans="2:20" ht="48" customHeight="1">
      <c r="B28" s="1103"/>
      <c r="C28" s="1104"/>
      <c r="D28" s="1104"/>
      <c r="E28" s="1104"/>
      <c r="F28" s="1104"/>
      <c r="G28" s="1104"/>
      <c r="H28" s="1104"/>
      <c r="I28" s="1104"/>
      <c r="J28" s="1104"/>
      <c r="K28" s="1104"/>
      <c r="L28" s="1104"/>
      <c r="M28" s="1104"/>
      <c r="N28" s="1104"/>
      <c r="O28" s="1104"/>
      <c r="P28" s="1104"/>
      <c r="Q28" s="1104"/>
      <c r="R28" s="844"/>
      <c r="S28" s="610"/>
      <c r="T28" s="843"/>
    </row>
    <row r="29" spans="2:20" ht="16.2" thickBot="1">
      <c r="B29" s="1100" t="s">
        <v>965</v>
      </c>
      <c r="C29" s="1101"/>
      <c r="D29" s="1101"/>
      <c r="E29" s="1101"/>
      <c r="F29" s="1101"/>
      <c r="G29" s="1101"/>
      <c r="H29" s="1101"/>
      <c r="I29" s="1101"/>
      <c r="J29" s="1101"/>
      <c r="K29" s="1101"/>
      <c r="L29" s="1101"/>
      <c r="M29" s="1101"/>
      <c r="N29" s="1101"/>
      <c r="O29" s="1101"/>
      <c r="P29" s="1101"/>
      <c r="Q29" s="1101"/>
      <c r="R29" s="1102"/>
      <c r="S29" s="610"/>
      <c r="T29" s="843"/>
    </row>
    <row r="30" spans="2:20" s="95" customFormat="1"/>
    <row r="31" spans="2:20" s="95" customFormat="1"/>
    <row r="32" spans="2:20" s="95" customFormat="1"/>
    <row r="33" s="95" customFormat="1"/>
    <row r="34" s="95" customFormat="1"/>
    <row r="35" s="95" customFormat="1"/>
    <row r="36" s="95" customFormat="1"/>
    <row r="37" s="95" customFormat="1"/>
    <row r="38" s="95" customFormat="1"/>
    <row r="39" s="95" customFormat="1"/>
    <row r="40" s="95" customFormat="1"/>
    <row r="41" s="95" customFormat="1"/>
    <row r="42" s="95" customFormat="1"/>
    <row r="43" s="95" customFormat="1"/>
    <row r="44" s="95" customFormat="1"/>
    <row r="45" s="95" customFormat="1"/>
    <row r="46" s="95" customFormat="1"/>
    <row r="47" s="95" customFormat="1"/>
    <row r="48" s="95" customFormat="1"/>
    <row r="49" s="95" customFormat="1"/>
    <row r="50" s="95" customFormat="1"/>
    <row r="51" s="95" customFormat="1"/>
    <row r="52" s="95" customFormat="1"/>
    <row r="53" s="95" customFormat="1"/>
    <row r="54" s="95" customFormat="1"/>
    <row r="55" s="95" customFormat="1"/>
    <row r="56" s="95" customFormat="1"/>
    <row r="57" s="95" customFormat="1"/>
    <row r="58" s="95" customFormat="1"/>
    <row r="59" s="95" customFormat="1"/>
    <row r="60" s="95" customFormat="1"/>
    <row r="61" s="95" customFormat="1"/>
    <row r="62" s="95" customFormat="1"/>
    <row r="63" s="95" customFormat="1"/>
    <row r="64" s="95" customFormat="1"/>
    <row r="65" s="95" customFormat="1"/>
    <row r="66" s="95" customFormat="1"/>
    <row r="67" s="95" customFormat="1"/>
    <row r="68" s="95" customFormat="1"/>
    <row r="69" s="95" customFormat="1"/>
    <row r="70" s="95" customFormat="1"/>
    <row r="71" s="95" customFormat="1"/>
    <row r="72" s="95" customFormat="1"/>
    <row r="73" s="95" customFormat="1"/>
    <row r="74" s="95" customFormat="1"/>
    <row r="75" s="95" customFormat="1"/>
    <row r="76" s="95" customFormat="1"/>
    <row r="77" s="95" customFormat="1"/>
    <row r="78" s="95" customFormat="1"/>
    <row r="79" s="95" customFormat="1"/>
    <row r="80" s="95" customFormat="1"/>
    <row r="81" s="95" customFormat="1"/>
    <row r="82" s="95" customFormat="1"/>
    <row r="83" s="95" customFormat="1"/>
    <row r="84" s="95" customFormat="1"/>
    <row r="85" s="95" customFormat="1"/>
    <row r="86" s="95" customFormat="1"/>
    <row r="87" s="95" customFormat="1"/>
    <row r="88" s="95" customFormat="1"/>
    <row r="89" s="95" customFormat="1"/>
    <row r="90" s="95" customFormat="1"/>
    <row r="91" s="95" customFormat="1"/>
    <row r="92" s="95" customFormat="1"/>
    <row r="93" s="95" customFormat="1"/>
    <row r="94" s="95" customFormat="1"/>
    <row r="95" s="95" customFormat="1"/>
    <row r="96" s="95" customFormat="1"/>
    <row r="97" s="95" customFormat="1"/>
    <row r="98" s="95" customFormat="1"/>
    <row r="99" s="95" customFormat="1"/>
    <row r="100" s="95" customFormat="1"/>
    <row r="101" s="95" customFormat="1"/>
    <row r="102" s="95" customFormat="1"/>
    <row r="103" s="95" customFormat="1"/>
    <row r="104" s="95" customFormat="1"/>
    <row r="105" s="95" customFormat="1"/>
    <row r="106" s="95" customFormat="1"/>
    <row r="107" s="95" customFormat="1"/>
    <row r="108" s="95" customFormat="1"/>
    <row r="109" s="95" customFormat="1"/>
    <row r="110" s="95" customFormat="1"/>
    <row r="111" s="95" customFormat="1"/>
    <row r="112" s="95" customFormat="1"/>
    <row r="113" s="95" customFormat="1"/>
    <row r="114" s="95" customFormat="1"/>
    <row r="115" s="95" customFormat="1"/>
    <row r="116" s="95" customFormat="1"/>
    <row r="117" s="95" customFormat="1"/>
    <row r="118" s="95" customFormat="1"/>
    <row r="119" s="95" customFormat="1"/>
    <row r="120" s="95" customFormat="1"/>
    <row r="121" s="95" customFormat="1"/>
    <row r="122" s="95" customFormat="1"/>
    <row r="123" s="95" customFormat="1"/>
    <row r="124" s="95" customFormat="1"/>
    <row r="125" s="95" customFormat="1"/>
    <row r="126" s="95" customFormat="1"/>
    <row r="127" s="95" customFormat="1"/>
    <row r="128" s="95" customFormat="1"/>
    <row r="129" s="95" customFormat="1"/>
    <row r="130" s="95" customFormat="1"/>
    <row r="131" s="95" customFormat="1"/>
    <row r="132" s="95" customFormat="1"/>
    <row r="133" s="95" customFormat="1"/>
    <row r="134" s="95" customFormat="1"/>
    <row r="135" s="95" customFormat="1"/>
    <row r="136" s="95" customFormat="1"/>
    <row r="137" s="95" customFormat="1"/>
    <row r="138" s="95" customFormat="1"/>
    <row r="139" s="95" customFormat="1"/>
    <row r="140" s="95" customFormat="1"/>
    <row r="141" s="95" customFormat="1"/>
    <row r="142" s="95" customFormat="1"/>
    <row r="143" s="95" customFormat="1"/>
    <row r="144" s="95" customFormat="1"/>
    <row r="145" s="95" customFormat="1"/>
    <row r="146" s="95" customFormat="1"/>
    <row r="147" s="95" customFormat="1"/>
    <row r="148" s="95" customFormat="1"/>
    <row r="149" s="95" customFormat="1"/>
    <row r="150" s="95" customFormat="1"/>
    <row r="151" s="95" customFormat="1"/>
    <row r="152" s="95" customFormat="1"/>
    <row r="153" s="95" customFormat="1"/>
    <row r="154" s="95" customFormat="1"/>
    <row r="155" s="95" customFormat="1"/>
    <row r="156" s="95" customFormat="1"/>
    <row r="157" s="95" customFormat="1"/>
    <row r="158" s="95" customFormat="1"/>
    <row r="159" s="95" customFormat="1"/>
    <row r="160" s="95" customFormat="1"/>
    <row r="161" s="95" customFormat="1"/>
    <row r="162" s="95" customFormat="1"/>
    <row r="163" s="95" customFormat="1"/>
    <row r="164" s="95" customFormat="1"/>
    <row r="165" s="95" customFormat="1"/>
    <row r="166" s="95" customFormat="1"/>
    <row r="167" s="95" customFormat="1"/>
    <row r="168" s="95" customFormat="1"/>
    <row r="169" s="95" customFormat="1"/>
    <row r="170" s="95" customFormat="1"/>
    <row r="171" s="95" customFormat="1"/>
    <row r="172" s="95" customFormat="1"/>
    <row r="173" s="95" customFormat="1"/>
    <row r="174" s="95" customFormat="1"/>
    <row r="175" s="95" customFormat="1"/>
    <row r="176" s="95" customFormat="1"/>
    <row r="177" s="95" customFormat="1"/>
    <row r="178" s="95" customFormat="1"/>
    <row r="179" s="95" customFormat="1"/>
    <row r="180" s="95" customFormat="1"/>
    <row r="181" s="95" customFormat="1"/>
    <row r="182" s="95" customFormat="1"/>
    <row r="183" s="95" customFormat="1"/>
    <row r="184" s="95" customFormat="1"/>
    <row r="185" s="95" customFormat="1"/>
    <row r="186" s="95" customFormat="1"/>
    <row r="187" s="95" customFormat="1"/>
    <row r="188" s="95" customFormat="1"/>
    <row r="189" s="95" customFormat="1"/>
    <row r="190" s="95" customFormat="1"/>
    <row r="191" s="95" customFormat="1"/>
    <row r="192" s="95" customFormat="1"/>
    <row r="193" s="95" customFormat="1"/>
    <row r="194" s="95" customFormat="1"/>
    <row r="195" s="95" customFormat="1"/>
    <row r="196" s="95" customFormat="1"/>
    <row r="197" s="95" customFormat="1"/>
    <row r="198" s="95" customFormat="1"/>
    <row r="199" s="95" customFormat="1"/>
    <row r="200" s="95" customFormat="1"/>
    <row r="201" s="95" customFormat="1"/>
    <row r="202" s="95" customFormat="1"/>
    <row r="203" s="95" customFormat="1"/>
    <row r="204" s="95" customFormat="1"/>
    <row r="205" s="95" customFormat="1"/>
    <row r="206" s="95" customFormat="1"/>
    <row r="207" s="95" customFormat="1"/>
    <row r="208" s="95" customFormat="1"/>
    <row r="209" s="95" customFormat="1"/>
    <row r="210" s="95" customFormat="1"/>
    <row r="211" s="95" customFormat="1"/>
    <row r="212" s="95" customFormat="1"/>
    <row r="213" s="95" customFormat="1"/>
    <row r="214" s="95" customFormat="1"/>
    <row r="215" s="95" customFormat="1"/>
    <row r="216" s="95" customFormat="1"/>
    <row r="217" s="95" customFormat="1"/>
    <row r="218" s="95" customFormat="1"/>
    <row r="219" s="95" customFormat="1"/>
    <row r="220" s="95" customFormat="1"/>
    <row r="221" s="95" customFormat="1"/>
    <row r="222" s="95" customFormat="1"/>
    <row r="223" s="95" customFormat="1"/>
    <row r="224" s="95" customFormat="1"/>
    <row r="225" s="95" customFormat="1"/>
    <row r="226" s="95" customFormat="1"/>
    <row r="227" s="95" customFormat="1"/>
    <row r="228" s="95" customFormat="1"/>
    <row r="229" s="95" customFormat="1"/>
    <row r="230" s="95" customFormat="1"/>
    <row r="231" s="95" customFormat="1"/>
    <row r="232" s="95" customFormat="1"/>
    <row r="233" s="95" customFormat="1"/>
    <row r="234" s="95" customFormat="1"/>
    <row r="235" s="95" customFormat="1"/>
    <row r="236" s="95" customFormat="1"/>
    <row r="237" s="95" customFormat="1"/>
    <row r="238" s="95" customFormat="1"/>
    <row r="239" s="95" customFormat="1"/>
    <row r="240" s="95" customFormat="1"/>
    <row r="241" s="95" customFormat="1"/>
    <row r="242" s="95" customFormat="1"/>
    <row r="243" s="95" customFormat="1"/>
    <row r="244" s="95" customFormat="1"/>
    <row r="245" s="95" customFormat="1"/>
    <row r="246" s="95" customFormat="1"/>
    <row r="247" s="95" customFormat="1"/>
    <row r="248" s="95" customFormat="1"/>
    <row r="249" s="95" customFormat="1"/>
    <row r="250" s="95" customFormat="1"/>
    <row r="251" s="95" customFormat="1"/>
    <row r="252" s="95" customFormat="1"/>
    <row r="253" s="95" customFormat="1"/>
    <row r="254" s="95" customFormat="1"/>
    <row r="255" s="95" customFormat="1"/>
    <row r="256" s="95" customFormat="1"/>
    <row r="257" s="95" customFormat="1"/>
    <row r="258" s="95" customFormat="1"/>
    <row r="259" s="95" customFormat="1"/>
    <row r="260" s="95" customFormat="1"/>
    <row r="261" s="95" customFormat="1"/>
    <row r="262" s="95" customFormat="1"/>
    <row r="263" s="95" customFormat="1"/>
    <row r="264" s="95" customFormat="1"/>
    <row r="265" s="95" customFormat="1"/>
    <row r="266" s="95" customFormat="1"/>
    <row r="267" s="95" customFormat="1"/>
    <row r="268" s="95" customFormat="1"/>
    <row r="269" s="95" customFormat="1"/>
    <row r="270" s="95" customFormat="1"/>
    <row r="271" s="95" customFormat="1"/>
    <row r="272" s="95" customFormat="1"/>
    <row r="273" s="95" customFormat="1"/>
    <row r="274" s="95" customFormat="1"/>
    <row r="275" s="95" customFormat="1"/>
    <row r="276" s="95" customFormat="1"/>
    <row r="277" s="95" customFormat="1"/>
    <row r="278" s="95" customFormat="1"/>
    <row r="279" s="95" customFormat="1"/>
    <row r="280" s="95" customFormat="1"/>
    <row r="281" s="95" customFormat="1"/>
    <row r="282" s="95" customFormat="1"/>
    <row r="283" s="95" customFormat="1"/>
    <row r="284" s="95" customFormat="1"/>
    <row r="285" s="95" customFormat="1"/>
    <row r="286" s="95" customFormat="1"/>
    <row r="287" s="95" customFormat="1"/>
    <row r="288" s="95" customFormat="1"/>
    <row r="289" s="95" customFormat="1"/>
    <row r="290" s="95" customFormat="1"/>
    <row r="291" s="95" customFormat="1"/>
    <row r="292" s="95" customFormat="1"/>
    <row r="293" s="95" customFormat="1"/>
    <row r="294" s="95" customFormat="1"/>
    <row r="295" s="95" customFormat="1"/>
    <row r="296" s="95" customFormat="1"/>
    <row r="297" s="95" customFormat="1"/>
    <row r="298" s="95" customFormat="1"/>
    <row r="299" s="95" customFormat="1"/>
    <row r="300" s="95" customFormat="1"/>
    <row r="301" s="95" customFormat="1"/>
    <row r="302" s="95" customFormat="1"/>
    <row r="303" s="95" customFormat="1"/>
    <row r="304" s="95" customFormat="1"/>
    <row r="305" s="95" customFormat="1"/>
    <row r="306" s="95" customFormat="1"/>
    <row r="307" s="95" customFormat="1"/>
    <row r="308" s="95" customFormat="1"/>
    <row r="309" s="95" customFormat="1"/>
    <row r="310" s="95" customFormat="1"/>
    <row r="311" s="95" customFormat="1"/>
    <row r="312" s="95" customFormat="1"/>
    <row r="313" s="95" customFormat="1"/>
  </sheetData>
  <mergeCells count="3">
    <mergeCell ref="B2:R2"/>
    <mergeCell ref="B29:R29"/>
    <mergeCell ref="B3:Q28"/>
  </mergeCell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rgb="FFFFFF00"/>
    <pageSetUpPr fitToPage="1"/>
  </sheetPr>
  <dimension ref="A1:BE80"/>
  <sheetViews>
    <sheetView showGridLines="0" zoomScale="70" zoomScaleNormal="70" workbookViewId="0">
      <selection activeCell="B4" sqref="B4:E4"/>
    </sheetView>
  </sheetViews>
  <sheetFormatPr defaultRowHeight="14.4"/>
  <cols>
    <col min="1" max="1" width="45.5546875" customWidth="1"/>
    <col min="2" max="2" width="15.88671875" customWidth="1"/>
    <col min="3" max="3" width="4.109375" customWidth="1"/>
    <col min="4" max="4" width="36.88671875" customWidth="1"/>
    <col min="5" max="5" width="50.88671875" customWidth="1"/>
    <col min="6" max="6" width="1.33203125" style="97" customWidth="1"/>
    <col min="7" max="7" width="7" style="97" hidden="1" customWidth="1"/>
    <col min="8" max="8" width="17.6640625" style="97" hidden="1" customWidth="1"/>
    <col min="9" max="9" width="18.77734375" style="97" hidden="1" customWidth="1"/>
    <col min="10" max="10" width="25.77734375" style="97" customWidth="1"/>
    <col min="11" max="11" width="13.77734375" style="97" customWidth="1"/>
    <col min="12" max="12" width="8.88671875" style="97" customWidth="1"/>
    <col min="13" max="15" width="8.88671875" style="95" customWidth="1"/>
    <col min="16" max="16" width="61.5546875" style="95" customWidth="1"/>
    <col min="17" max="57" width="8.88671875" style="95"/>
  </cols>
  <sheetData>
    <row r="1" spans="1:57" s="85" customFormat="1" ht="31.2" customHeight="1" thickBot="1">
      <c r="A1" s="1129" t="s">
        <v>967</v>
      </c>
      <c r="B1" s="1130"/>
      <c r="C1" s="1130"/>
      <c r="D1" s="1130"/>
      <c r="E1" s="1131"/>
      <c r="F1" s="463"/>
      <c r="G1" s="637" t="s">
        <v>894</v>
      </c>
      <c r="H1" s="463"/>
      <c r="I1" s="463"/>
      <c r="J1" s="463"/>
      <c r="K1" s="464"/>
      <c r="L1" s="97"/>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row>
    <row r="2" spans="1:57" s="85" customFormat="1" ht="75.599999999999994" customHeight="1" thickBot="1">
      <c r="A2" s="616" t="s">
        <v>772</v>
      </c>
      <c r="B2" s="1143" t="str">
        <f>H14</f>
        <v>Faça o preenchimento da empresa existente ou nova</v>
      </c>
      <c r="C2" s="1143"/>
      <c r="D2" s="1143"/>
      <c r="E2" s="1144"/>
      <c r="F2" s="471"/>
      <c r="G2" s="636" t="str">
        <f>IF(B4="?","Criar 10 ideias de projetos EXTERNO para a empresa que irá trabalhar com " &amp; '1.Info'!B10 &amp; ". Estas ideias devem trazer inovação, tecnologia e agregação de valor para os clientes.","Criar 10 ideias de projetos EXTERNO para a empresa " &amp; '1.Info'!B4 &amp; " que trabalha com " &amp; '1.Info'!B5 &amp; " e atua no setor de " &amp; '1.Info'!B6 &amp; ". Estas ideias devem trazer inovação, tecnologia e agregação de valor para os clientes.")</f>
        <v>Criar 10 ideias de projetos EXTERNO para a empresa que irá trabalhar com ?. Estas ideias devem trazer inovação, tecnologia e agregação de valor para os clientes.</v>
      </c>
      <c r="H2" s="471"/>
      <c r="I2" s="471"/>
      <c r="J2" s="471"/>
      <c r="K2" s="471"/>
      <c r="L2" s="97"/>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row>
    <row r="3" spans="1:57" s="85" customFormat="1" ht="21.6" thickBot="1">
      <c r="A3" s="1140" t="s">
        <v>951</v>
      </c>
      <c r="B3" s="1141"/>
      <c r="C3" s="1141"/>
      <c r="D3" s="1141"/>
      <c r="E3" s="1142"/>
      <c r="F3" s="97"/>
      <c r="G3" s="95"/>
      <c r="H3" s="95"/>
      <c r="I3" s="101" t="str">
        <f>IF(B4="?","Criar 10 ideias de projetos INTERNO para a empresa que irá trabalhar com " &amp; '1.Info'!B10 &amp; ". Estas ideias devem trazer inovação, tecnologia e ","Criar 10 ideias de projetos INTERNO para a empresa " &amp; '1.Info'!B4 &amp; " que trabalha com " &amp; '1.Info'!B5 &amp; " e atua no setor de " &amp; '1.Info'!B6 &amp; ". Estas ideias devem trazer inovação, tecnologia e ")</f>
        <v xml:space="preserve">Criar 10 ideias de projetos INTERNO para a empresa que irá trabalhar com ?. Estas ideias devem trazer inovação, tecnologia e </v>
      </c>
      <c r="J3" s="95"/>
      <c r="K3" s="95"/>
      <c r="L3" s="97"/>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row>
    <row r="4" spans="1:57" s="85" customFormat="1" ht="21.6" customHeight="1">
      <c r="A4" s="798" t="s">
        <v>357</v>
      </c>
      <c r="B4" s="1132" t="s">
        <v>83</v>
      </c>
      <c r="C4" s="1132"/>
      <c r="D4" s="1132"/>
      <c r="E4" s="1133"/>
      <c r="F4" s="97"/>
      <c r="G4" s="85" t="s">
        <v>888</v>
      </c>
      <c r="H4" s="613"/>
      <c r="I4" s="1114"/>
      <c r="J4" s="1114"/>
      <c r="K4" s="1117"/>
      <c r="L4" s="230"/>
      <c r="M4" s="95"/>
      <c r="N4" s="95"/>
      <c r="O4" s="95"/>
      <c r="P4" s="95"/>
      <c r="Q4" s="95"/>
      <c r="R4" s="95"/>
      <c r="S4" s="95"/>
      <c r="T4" s="95"/>
      <c r="U4" s="95"/>
      <c r="V4" s="95"/>
      <c r="W4" s="95"/>
      <c r="X4" s="95"/>
      <c r="Y4" s="95"/>
      <c r="Z4" s="95"/>
      <c r="AA4" s="95"/>
      <c r="AB4" s="95"/>
      <c r="AC4" s="95"/>
      <c r="AD4" s="95"/>
      <c r="AE4" s="95"/>
      <c r="AF4" s="95"/>
      <c r="AG4" s="95"/>
      <c r="AH4" s="95"/>
      <c r="AI4" s="95"/>
      <c r="AJ4" s="95"/>
      <c r="AK4" s="95"/>
      <c r="AL4" s="95"/>
      <c r="AM4" s="95"/>
      <c r="AN4" s="95"/>
      <c r="AO4" s="95"/>
      <c r="AP4" s="95"/>
      <c r="AQ4" s="95"/>
      <c r="AR4" s="95"/>
      <c r="AS4" s="95"/>
      <c r="AT4" s="95"/>
      <c r="AU4" s="95"/>
      <c r="AV4" s="95"/>
      <c r="AW4" s="95"/>
      <c r="AX4" s="95"/>
      <c r="AY4" s="95"/>
      <c r="AZ4" s="95"/>
      <c r="BA4" s="95"/>
      <c r="BB4" s="95"/>
      <c r="BC4" s="95"/>
      <c r="BD4" s="95"/>
      <c r="BE4" s="95"/>
    </row>
    <row r="5" spans="1:57" ht="21.6" customHeight="1">
      <c r="A5" s="799" t="s">
        <v>358</v>
      </c>
      <c r="B5" s="1134" t="s">
        <v>83</v>
      </c>
      <c r="C5" s="1134"/>
      <c r="D5" s="1134"/>
      <c r="E5" s="1135"/>
      <c r="G5" s="24" t="s">
        <v>886</v>
      </c>
      <c r="H5" s="614"/>
      <c r="I5" s="1115"/>
      <c r="J5" s="1115"/>
      <c r="K5" s="1118"/>
    </row>
    <row r="6" spans="1:57" s="85" customFormat="1" ht="22.2" customHeight="1" thickBot="1">
      <c r="A6" s="800" t="s">
        <v>359</v>
      </c>
      <c r="B6" s="1136" t="s">
        <v>83</v>
      </c>
      <c r="C6" s="1136"/>
      <c r="D6" s="1136"/>
      <c r="E6" s="1137"/>
      <c r="F6" s="97"/>
      <c r="G6" s="24" t="s">
        <v>887</v>
      </c>
      <c r="H6" s="615"/>
      <c r="I6" s="1116"/>
      <c r="J6" s="1116"/>
      <c r="K6" s="1119"/>
      <c r="L6" s="97"/>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row>
    <row r="7" spans="1:57" s="28" customFormat="1" ht="34.200000000000003" customHeight="1" thickBot="1">
      <c r="A7" s="1152"/>
      <c r="B7" s="1153"/>
      <c r="C7" s="1153"/>
      <c r="D7" s="1153"/>
      <c r="E7" s="1154"/>
      <c r="F7" s="97"/>
      <c r="G7" s="95"/>
      <c r="H7" s="95"/>
      <c r="I7" s="95"/>
      <c r="J7" s="95"/>
      <c r="K7" s="95"/>
      <c r="L7" s="97"/>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row>
    <row r="8" spans="1:57" s="85" customFormat="1" ht="21.6" thickBot="1">
      <c r="A8" s="1140" t="s">
        <v>952</v>
      </c>
      <c r="B8" s="1141"/>
      <c r="C8" s="1141"/>
      <c r="D8" s="1141"/>
      <c r="E8" s="1142"/>
      <c r="F8" s="97"/>
      <c r="G8" s="95"/>
      <c r="H8" s="95"/>
      <c r="I8" s="95"/>
      <c r="J8" s="95"/>
      <c r="K8" s="95"/>
      <c r="L8" s="97"/>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row>
    <row r="9" spans="1:57" s="85" customFormat="1" ht="21">
      <c r="A9" s="801" t="s">
        <v>945</v>
      </c>
      <c r="B9" s="468" t="s">
        <v>134</v>
      </c>
      <c r="C9" s="1123" t="str">
        <f>H13</f>
        <v>Se preencheu os dados da Empresa Existente, não preencha nada aqui</v>
      </c>
      <c r="D9" s="1123"/>
      <c r="E9" s="1124"/>
      <c r="F9" s="97"/>
      <c r="G9" s="95"/>
      <c r="H9" s="101" t="s">
        <v>81</v>
      </c>
      <c r="I9" s="95"/>
      <c r="J9" s="95"/>
      <c r="K9" s="95"/>
      <c r="L9" s="97"/>
      <c r="M9" s="95"/>
      <c r="N9" s="95"/>
      <c r="O9" s="95"/>
      <c r="P9" s="95"/>
      <c r="Q9" s="95"/>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row>
    <row r="10" spans="1:57" s="85" customFormat="1" ht="21" customHeight="1">
      <c r="A10" s="1127" t="s">
        <v>770</v>
      </c>
      <c r="B10" s="1125" t="s">
        <v>83</v>
      </c>
      <c r="C10" s="1125"/>
      <c r="D10" s="1125"/>
      <c r="E10" s="1126"/>
      <c r="F10" s="97"/>
      <c r="G10" s="95"/>
      <c r="H10" s="101" t="s">
        <v>134</v>
      </c>
      <c r="I10" s="95"/>
      <c r="J10" s="95"/>
      <c r="K10" s="95"/>
      <c r="L10" s="97"/>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row>
    <row r="11" spans="1:57" s="85" customFormat="1">
      <c r="A11" s="1128"/>
      <c r="B11" s="1150" t="s">
        <v>1064</v>
      </c>
      <c r="C11" s="1150"/>
      <c r="D11" s="1150"/>
      <c r="E11" s="1151"/>
      <c r="F11" s="97"/>
      <c r="G11" s="95"/>
      <c r="H11" s="101"/>
      <c r="I11" s="95"/>
      <c r="J11" s="95"/>
      <c r="K11" s="95"/>
      <c r="L11" s="97"/>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c r="AL11" s="95"/>
      <c r="AM11" s="95"/>
      <c r="AN11" s="95"/>
      <c r="AO11" s="95"/>
      <c r="AP11" s="95"/>
      <c r="AQ11" s="95"/>
      <c r="AR11" s="95"/>
      <c r="AS11" s="95"/>
      <c r="AT11" s="95"/>
      <c r="AU11" s="95"/>
      <c r="AV11" s="95"/>
      <c r="AW11" s="95"/>
      <c r="AX11" s="95"/>
      <c r="AY11" s="95"/>
      <c r="AZ11" s="95"/>
      <c r="BA11" s="95"/>
      <c r="BB11" s="95"/>
      <c r="BC11" s="95"/>
      <c r="BD11" s="95"/>
      <c r="BE11" s="95"/>
    </row>
    <row r="12" spans="1:57" s="85" customFormat="1" ht="63" thickBot="1">
      <c r="A12" s="807" t="s">
        <v>885</v>
      </c>
      <c r="B12" s="1145" t="s">
        <v>888</v>
      </c>
      <c r="C12" s="1145"/>
      <c r="D12" s="1145"/>
      <c r="E12" s="1146"/>
      <c r="F12" s="97"/>
      <c r="G12" s="95"/>
      <c r="H12" s="101" t="str">
        <f>IF(B12="Sim, vamos criar uma empresa nova e desenvolver um projeto, que pode ser interno ou externo.","Incluir na EAP todas as atividades necessárias para a abertura de uma empresa que pretende atuar no setor "&amp;B10&amp;", desde os trâmites legais até a estruturação inicial do negócio","")</f>
        <v/>
      </c>
      <c r="I12" s="95"/>
      <c r="J12" s="95"/>
      <c r="K12" s="95"/>
      <c r="L12" s="97"/>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row>
    <row r="13" spans="1:57" s="85" customFormat="1" ht="4.2" customHeight="1" thickBot="1">
      <c r="A13" s="1147"/>
      <c r="B13" s="1148"/>
      <c r="C13" s="1148"/>
      <c r="D13" s="1148"/>
      <c r="E13" s="1149"/>
      <c r="F13" s="97"/>
      <c r="G13" s="95"/>
      <c r="H13" s="101" t="str">
        <f>IF(B9="SIM","Preencha os dados a seguir",IF(B9="não","Se preencheu os dados da Empresa Existente, não preencha nada aqui",""))</f>
        <v>Se preencheu os dados da Empresa Existente, não preencha nada aqui</v>
      </c>
      <c r="I13" s="95"/>
      <c r="J13" s="95"/>
      <c r="K13" s="95"/>
      <c r="L13" s="97"/>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row>
    <row r="14" spans="1:57" s="85" customFormat="1" ht="22.8" customHeight="1" thickBot="1">
      <c r="A14" s="1140" t="s">
        <v>946</v>
      </c>
      <c r="B14" s="1141"/>
      <c r="C14" s="1141"/>
      <c r="D14" s="1141"/>
      <c r="E14" s="1142"/>
      <c r="F14" s="97"/>
      <c r="G14" s="95"/>
      <c r="H14" s="472" t="str">
        <f>IF(AND(B4&lt;&gt;"?",B5&lt;&gt;"?",B6&lt;&gt;"?",B10="?"),A3&amp;CHAR(10)&amp;B4&amp;CHAR(10)&amp;B5&amp;CHAR(10)&amp;B6,
IF(AND(B10&lt;&gt;"?",B4="?", B5="?", B6="?"),A8&amp;CHAR(10)&amp;B10,
IF(AND(B4="?", B5="?", B6="?", B10="?"),"Faça o preenchimento da empresa existente ou nova",
IF(AND(B4&lt;&gt;"?",B5&lt;&gt;"?",B6&lt;&gt;"?",B10&lt;&gt;"?"),"ERRO, preencha se a empresa é existente ou nova, ambas não são suportadas pela ferramenta",
""))))</f>
        <v>Faça o preenchimento da empresa existente ou nova</v>
      </c>
      <c r="I14" s="95"/>
      <c r="J14" s="95"/>
      <c r="K14" s="95"/>
      <c r="L14" s="97"/>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row>
    <row r="15" spans="1:57" ht="63" customHeight="1" thickBot="1">
      <c r="A15" s="806" t="s">
        <v>767</v>
      </c>
      <c r="B15" s="677">
        <v>0</v>
      </c>
      <c r="C15" s="462" t="s">
        <v>768</v>
      </c>
      <c r="D15" s="1138" t="s">
        <v>1063</v>
      </c>
      <c r="E15" s="1139"/>
    </row>
    <row r="16" spans="1:57" ht="5.4" customHeight="1" thickBot="1">
      <c r="A16" s="484"/>
      <c r="B16" s="469"/>
      <c r="C16" s="469"/>
      <c r="D16" s="469"/>
      <c r="E16" s="470"/>
    </row>
    <row r="17" spans="1:57" ht="28.2" customHeight="1" thickBot="1">
      <c r="A17" s="1120" t="s">
        <v>771</v>
      </c>
      <c r="B17" s="1121"/>
      <c r="C17" s="1121"/>
      <c r="D17" s="1122"/>
      <c r="E17" s="467"/>
      <c r="G17" s="109"/>
      <c r="H17" s="109"/>
      <c r="I17" s="109"/>
      <c r="J17" s="109"/>
      <c r="K17" s="109"/>
    </row>
    <row r="18" spans="1:57" ht="13.05" customHeight="1">
      <c r="A18" s="1112" t="s">
        <v>83</v>
      </c>
      <c r="B18" s="1112"/>
      <c r="C18" s="1112"/>
      <c r="D18" s="1113"/>
      <c r="E18" s="94"/>
      <c r="G18" s="109"/>
      <c r="H18" s="109"/>
      <c r="I18" s="109"/>
      <c r="J18" s="109"/>
      <c r="K18" s="109"/>
    </row>
    <row r="19" spans="1:57" ht="13.05" customHeight="1">
      <c r="A19" s="1105" t="s">
        <v>83</v>
      </c>
      <c r="B19" s="1105"/>
      <c r="C19" s="1105"/>
      <c r="D19" s="1106"/>
      <c r="E19" s="94"/>
      <c r="G19" s="109"/>
      <c r="H19" s="109"/>
      <c r="I19" s="109"/>
      <c r="J19" s="109"/>
      <c r="K19" s="109"/>
    </row>
    <row r="20" spans="1:57" ht="13.05" customHeight="1">
      <c r="A20" s="1105" t="s">
        <v>83</v>
      </c>
      <c r="B20" s="1105"/>
      <c r="C20" s="1105"/>
      <c r="D20" s="1106"/>
      <c r="E20" s="94"/>
      <c r="G20" s="109"/>
      <c r="H20" s="109"/>
      <c r="I20" s="109"/>
      <c r="J20" s="109"/>
      <c r="K20" s="109"/>
    </row>
    <row r="21" spans="1:57" ht="13.05" customHeight="1" thickBot="1">
      <c r="A21" s="1105" t="s">
        <v>83</v>
      </c>
      <c r="B21" s="1105"/>
      <c r="C21" s="1105"/>
      <c r="D21" s="1106"/>
      <c r="E21" s="94"/>
      <c r="G21" s="109"/>
      <c r="H21" s="109"/>
      <c r="I21" s="109"/>
      <c r="J21" s="1110"/>
      <c r="K21" s="1111"/>
      <c r="L21" s="1111"/>
      <c r="M21" s="1111"/>
      <c r="N21" s="1111"/>
    </row>
    <row r="22" spans="1:57" ht="13.05" customHeight="1" thickBot="1">
      <c r="A22" s="1105" t="s">
        <v>83</v>
      </c>
      <c r="B22" s="1105"/>
      <c r="C22" s="1105"/>
      <c r="D22" s="1106"/>
      <c r="E22" s="461"/>
      <c r="G22" s="109"/>
      <c r="H22" s="109"/>
      <c r="I22" s="109"/>
      <c r="J22" s="1107"/>
      <c r="K22" s="1108"/>
      <c r="L22" s="1108"/>
      <c r="M22" s="1108"/>
      <c r="N22" s="1109"/>
    </row>
    <row r="23" spans="1:57" ht="13.05" customHeight="1">
      <c r="A23" s="1105" t="s">
        <v>83</v>
      </c>
      <c r="B23" s="1105"/>
      <c r="C23" s="1105"/>
      <c r="D23" s="1106"/>
      <c r="E23" s="461"/>
      <c r="G23" s="109"/>
      <c r="H23" s="109"/>
      <c r="I23" s="109"/>
      <c r="J23" s="465"/>
    </row>
    <row r="24" spans="1:57" ht="13.05" customHeight="1">
      <c r="A24" s="1105" t="s">
        <v>83</v>
      </c>
      <c r="B24" s="1105"/>
      <c r="C24" s="1105"/>
      <c r="D24" s="1106"/>
      <c r="E24" s="461"/>
      <c r="G24" s="109"/>
      <c r="H24" s="109"/>
      <c r="I24" s="109"/>
      <c r="J24" s="466"/>
    </row>
    <row r="25" spans="1:57" s="85" customFormat="1" ht="13.05" customHeight="1">
      <c r="A25" s="1105" t="s">
        <v>83</v>
      </c>
      <c r="B25" s="1105"/>
      <c r="C25" s="1105"/>
      <c r="D25" s="1106"/>
      <c r="E25" s="109"/>
      <c r="F25" s="97"/>
      <c r="G25" s="109"/>
      <c r="H25" s="109"/>
      <c r="I25" s="109"/>
      <c r="J25" s="466"/>
      <c r="K25" s="95"/>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row>
    <row r="26" spans="1:57" s="95" customFormat="1" ht="13.05" customHeight="1">
      <c r="A26" s="1105" t="s">
        <v>83</v>
      </c>
      <c r="B26" s="1105"/>
      <c r="C26" s="1105"/>
      <c r="D26" s="1106"/>
      <c r="F26" s="97"/>
      <c r="G26" s="109"/>
      <c r="H26" s="109"/>
      <c r="I26" s="109"/>
      <c r="J26" s="466"/>
    </row>
    <row r="27" spans="1:57" s="95" customFormat="1" ht="13.05" customHeight="1">
      <c r="A27" s="1105" t="s">
        <v>83</v>
      </c>
      <c r="B27" s="1105"/>
      <c r="C27" s="1105"/>
      <c r="D27" s="1106"/>
      <c r="F27" s="97"/>
      <c r="G27" s="109"/>
      <c r="H27" s="109"/>
      <c r="I27" s="109"/>
      <c r="J27" s="466"/>
    </row>
    <row r="28" spans="1:57" s="95" customFormat="1" ht="13.05" customHeight="1">
      <c r="F28" s="97"/>
      <c r="G28" s="109"/>
      <c r="H28" s="109"/>
      <c r="I28" s="109"/>
      <c r="J28" s="466"/>
    </row>
    <row r="29" spans="1:57" s="95" customFormat="1" ht="13.05" customHeight="1">
      <c r="F29" s="97"/>
      <c r="G29" s="109"/>
      <c r="H29" s="109"/>
      <c r="I29" s="109"/>
      <c r="J29" s="466"/>
    </row>
    <row r="30" spans="1:57" s="95" customFormat="1" ht="13.05" customHeight="1">
      <c r="F30" s="97"/>
      <c r="G30" s="109"/>
      <c r="H30" s="109"/>
      <c r="I30" s="109"/>
      <c r="J30" s="466"/>
    </row>
    <row r="31" spans="1:57" s="95" customFormat="1" ht="13.05" customHeight="1">
      <c r="F31" s="97"/>
      <c r="G31" s="109"/>
      <c r="H31" s="109"/>
      <c r="I31" s="109"/>
      <c r="J31" s="466"/>
    </row>
    <row r="32" spans="1:57" s="95" customFormat="1" ht="13.05" customHeight="1">
      <c r="F32" s="97"/>
      <c r="G32" s="109"/>
      <c r="H32" s="109"/>
      <c r="I32" s="109"/>
      <c r="J32" s="466"/>
    </row>
    <row r="33" spans="6:15" s="95" customFormat="1" ht="13.05" customHeight="1">
      <c r="F33" s="97"/>
      <c r="G33" s="109"/>
      <c r="H33" s="109"/>
      <c r="I33" s="109"/>
      <c r="J33" s="109"/>
      <c r="K33" s="109"/>
      <c r="L33" s="97"/>
    </row>
    <row r="34" spans="6:15" s="95" customFormat="1" ht="13.05" customHeight="1">
      <c r="F34" s="97"/>
      <c r="G34" s="109"/>
      <c r="H34" s="109"/>
      <c r="I34" s="109"/>
      <c r="J34" s="109"/>
      <c r="K34" s="109"/>
      <c r="L34" s="97"/>
    </row>
    <row r="35" spans="6:15" s="95" customFormat="1" ht="13.05" customHeight="1">
      <c r="F35" s="97"/>
      <c r="G35" s="109"/>
      <c r="H35" s="109"/>
      <c r="I35" s="109"/>
      <c r="J35" s="109"/>
      <c r="K35" s="109"/>
      <c r="L35" s="230"/>
    </row>
    <row r="36" spans="6:15" s="95" customFormat="1" ht="13.05" customHeight="1">
      <c r="F36" s="97"/>
      <c r="G36" s="109"/>
      <c r="H36" s="109"/>
      <c r="I36" s="109"/>
      <c r="J36" s="109"/>
      <c r="K36" s="109"/>
      <c r="L36" s="230"/>
    </row>
    <row r="37" spans="6:15" s="95" customFormat="1" ht="13.05" customHeight="1">
      <c r="F37" s="97"/>
      <c r="G37" s="109"/>
      <c r="H37" s="109"/>
      <c r="I37" s="109"/>
      <c r="J37" s="109"/>
      <c r="K37" s="109"/>
      <c r="L37" s="230"/>
    </row>
    <row r="38" spans="6:15" s="95" customFormat="1" ht="13.05" customHeight="1">
      <c r="F38" s="97"/>
      <c r="G38" s="109"/>
      <c r="H38" s="109"/>
      <c r="I38" s="109"/>
      <c r="J38" s="109"/>
      <c r="K38" s="109"/>
      <c r="L38" s="230"/>
    </row>
    <row r="39" spans="6:15" s="95" customFormat="1" ht="13.05" customHeight="1">
      <c r="F39" s="97"/>
      <c r="G39" s="109"/>
      <c r="H39" s="109"/>
      <c r="I39" s="109"/>
      <c r="J39" s="109"/>
      <c r="K39" s="109"/>
      <c r="L39" s="230"/>
    </row>
    <row r="40" spans="6:15" s="95" customFormat="1" ht="13.05" customHeight="1">
      <c r="F40" s="97"/>
      <c r="G40" s="109"/>
      <c r="H40" s="109"/>
      <c r="I40" s="109"/>
      <c r="J40" s="109"/>
      <c r="K40" s="109"/>
      <c r="L40" s="97"/>
    </row>
    <row r="41" spans="6:15" s="95" customFormat="1" ht="13.05" customHeight="1">
      <c r="F41" s="97"/>
      <c r="G41" s="109"/>
      <c r="H41" s="109"/>
      <c r="I41" s="109"/>
      <c r="J41" s="109"/>
      <c r="K41" s="109"/>
      <c r="L41" s="97"/>
    </row>
    <row r="42" spans="6:15" s="95" customFormat="1" ht="13.05" customHeight="1">
      <c r="F42" s="97"/>
      <c r="G42" s="109"/>
      <c r="H42" s="109"/>
      <c r="I42" s="109"/>
      <c r="J42" s="109"/>
      <c r="K42" s="109"/>
      <c r="L42" s="230"/>
    </row>
    <row r="43" spans="6:15" s="95" customFormat="1" ht="13.05" customHeight="1">
      <c r="F43" s="97"/>
      <c r="G43" s="109"/>
      <c r="H43" s="109"/>
      <c r="I43" s="109"/>
      <c r="J43" s="109"/>
      <c r="K43" s="109"/>
      <c r="L43" s="230"/>
    </row>
    <row r="44" spans="6:15" s="95" customFormat="1" ht="13.05" customHeight="1">
      <c r="F44" s="97"/>
      <c r="G44" s="109"/>
      <c r="H44" s="109"/>
      <c r="I44" s="109"/>
      <c r="J44" s="109"/>
      <c r="K44" s="109"/>
      <c r="L44" s="230"/>
      <c r="O44" s="101"/>
    </row>
    <row r="45" spans="6:15" s="95" customFormat="1" ht="13.05" customHeight="1">
      <c r="F45" s="97"/>
      <c r="G45" s="109"/>
      <c r="H45" s="109"/>
      <c r="I45" s="109"/>
      <c r="J45" s="109"/>
      <c r="K45" s="109"/>
      <c r="L45" s="230"/>
    </row>
    <row r="46" spans="6:15" s="95" customFormat="1" ht="13.05" customHeight="1">
      <c r="F46" s="97"/>
      <c r="G46" s="109"/>
      <c r="H46" s="109"/>
      <c r="I46" s="109"/>
      <c r="J46" s="109"/>
      <c r="K46" s="109"/>
      <c r="L46" s="230"/>
    </row>
    <row r="47" spans="6:15" s="95" customFormat="1" ht="13.05" customHeight="1">
      <c r="F47" s="97"/>
      <c r="G47" s="109"/>
      <c r="H47" s="109"/>
      <c r="I47" s="109"/>
      <c r="J47" s="109"/>
      <c r="K47" s="109"/>
      <c r="L47" s="97"/>
    </row>
    <row r="48" spans="6:15" s="95" customFormat="1" ht="13.05" customHeight="1">
      <c r="F48" s="97"/>
      <c r="G48" s="109"/>
      <c r="H48" s="109"/>
      <c r="I48" s="109"/>
      <c r="J48" s="109"/>
      <c r="K48" s="109"/>
      <c r="L48" s="97"/>
    </row>
    <row r="49" spans="6:12" s="95" customFormat="1" ht="13.05" customHeight="1">
      <c r="F49" s="97"/>
      <c r="G49" s="109"/>
      <c r="H49" s="109"/>
      <c r="I49" s="109"/>
      <c r="J49" s="109"/>
      <c r="K49" s="109"/>
      <c r="L49" s="230"/>
    </row>
    <row r="50" spans="6:12" s="95" customFormat="1" ht="13.05" customHeight="1">
      <c r="F50" s="97"/>
      <c r="G50" s="109"/>
      <c r="H50" s="109"/>
      <c r="I50" s="109"/>
      <c r="J50" s="109"/>
      <c r="K50" s="109"/>
      <c r="L50" s="230"/>
    </row>
    <row r="51" spans="6:12" s="95" customFormat="1" ht="13.05" customHeight="1">
      <c r="F51" s="97"/>
      <c r="G51" s="109"/>
      <c r="H51" s="109"/>
      <c r="I51" s="109"/>
      <c r="J51" s="109"/>
      <c r="K51" s="109"/>
      <c r="L51" s="230"/>
    </row>
    <row r="52" spans="6:12" s="95" customFormat="1" ht="13.05" customHeight="1">
      <c r="F52" s="97"/>
      <c r="G52" s="109"/>
      <c r="H52" s="109"/>
      <c r="I52" s="109"/>
      <c r="J52" s="109"/>
      <c r="K52" s="109"/>
      <c r="L52" s="230"/>
    </row>
    <row r="53" spans="6:12" s="95" customFormat="1" ht="13.05" customHeight="1">
      <c r="F53" s="97"/>
      <c r="G53" s="109"/>
      <c r="H53" s="109"/>
      <c r="I53" s="109"/>
      <c r="J53" s="109"/>
      <c r="K53" s="109"/>
      <c r="L53" s="230"/>
    </row>
    <row r="54" spans="6:12" s="95" customFormat="1">
      <c r="F54" s="97"/>
      <c r="G54" s="97"/>
      <c r="H54" s="97"/>
      <c r="I54" s="97"/>
      <c r="J54" s="97"/>
      <c r="K54" s="97"/>
      <c r="L54" s="97"/>
    </row>
    <row r="55" spans="6:12" s="95" customFormat="1">
      <c r="F55" s="97"/>
      <c r="G55" s="97"/>
      <c r="H55" s="97"/>
      <c r="I55" s="97"/>
      <c r="J55" s="97"/>
      <c r="K55" s="97"/>
      <c r="L55" s="230"/>
    </row>
    <row r="56" spans="6:12" s="95" customFormat="1">
      <c r="F56" s="97"/>
      <c r="G56" s="97"/>
      <c r="H56" s="97"/>
      <c r="I56" s="97"/>
      <c r="J56" s="97"/>
      <c r="K56" s="97"/>
      <c r="L56" s="97"/>
    </row>
    <row r="57" spans="6:12" s="95" customFormat="1">
      <c r="F57" s="97"/>
      <c r="G57" s="97"/>
      <c r="H57" s="97"/>
      <c r="I57" s="97"/>
      <c r="J57" s="97"/>
      <c r="K57" s="97"/>
      <c r="L57" s="97"/>
    </row>
    <row r="58" spans="6:12" s="95" customFormat="1">
      <c r="F58" s="97"/>
      <c r="G58" s="97"/>
      <c r="H58" s="97"/>
      <c r="I58" s="97"/>
      <c r="J58" s="97"/>
      <c r="K58" s="97"/>
      <c r="L58" s="97"/>
    </row>
    <row r="59" spans="6:12" s="95" customFormat="1">
      <c r="F59" s="97"/>
      <c r="G59" s="97"/>
      <c r="H59" s="97"/>
      <c r="I59" s="97"/>
      <c r="J59" s="97"/>
      <c r="K59" s="97"/>
      <c r="L59" s="97"/>
    </row>
    <row r="60" spans="6:12" s="95" customFormat="1">
      <c r="F60" s="97"/>
      <c r="G60" s="97"/>
      <c r="H60" s="97"/>
      <c r="I60" s="97"/>
      <c r="J60" s="97"/>
      <c r="K60" s="97"/>
      <c r="L60" s="97"/>
    </row>
    <row r="61" spans="6:12" s="95" customFormat="1">
      <c r="F61" s="97"/>
      <c r="G61" s="97"/>
      <c r="H61" s="97"/>
      <c r="I61" s="97"/>
      <c r="J61" s="97"/>
      <c r="K61" s="97"/>
      <c r="L61" s="97"/>
    </row>
    <row r="62" spans="6:12" s="95" customFormat="1">
      <c r="F62" s="97"/>
      <c r="G62" s="97"/>
      <c r="H62" s="97"/>
      <c r="I62" s="97"/>
      <c r="J62" s="97"/>
      <c r="K62" s="97"/>
      <c r="L62" s="97"/>
    </row>
    <row r="63" spans="6:12" s="95" customFormat="1">
      <c r="F63" s="97"/>
      <c r="G63" s="97"/>
      <c r="H63" s="97"/>
      <c r="I63" s="97"/>
      <c r="J63" s="97"/>
      <c r="K63" s="97"/>
      <c r="L63" s="97"/>
    </row>
    <row r="64" spans="6:12" s="95" customFormat="1">
      <c r="F64" s="97"/>
      <c r="G64" s="97"/>
      <c r="H64" s="97"/>
      <c r="I64" s="97"/>
      <c r="J64" s="97"/>
      <c r="K64" s="97"/>
      <c r="L64" s="97"/>
    </row>
    <row r="65" spans="6:12" s="95" customFormat="1">
      <c r="F65" s="97"/>
      <c r="G65" s="97"/>
      <c r="H65" s="97"/>
      <c r="I65" s="97"/>
      <c r="J65" s="97"/>
      <c r="K65" s="97"/>
      <c r="L65" s="97"/>
    </row>
    <row r="66" spans="6:12" s="95" customFormat="1">
      <c r="F66" s="97"/>
      <c r="G66" s="97"/>
      <c r="H66" s="97"/>
      <c r="I66" s="97"/>
      <c r="J66" s="97"/>
      <c r="K66" s="97"/>
      <c r="L66" s="97"/>
    </row>
    <row r="67" spans="6:12" s="95" customFormat="1">
      <c r="F67" s="97"/>
      <c r="G67" s="97"/>
      <c r="H67" s="97"/>
      <c r="I67" s="97"/>
      <c r="J67" s="97"/>
      <c r="K67" s="97"/>
      <c r="L67" s="97"/>
    </row>
    <row r="68" spans="6:12" s="95" customFormat="1">
      <c r="F68" s="97"/>
      <c r="G68" s="97"/>
      <c r="H68" s="97"/>
      <c r="I68" s="97"/>
      <c r="J68" s="97"/>
      <c r="K68" s="97"/>
      <c r="L68" s="97"/>
    </row>
    <row r="69" spans="6:12" s="95" customFormat="1">
      <c r="F69" s="97"/>
      <c r="G69" s="97"/>
      <c r="H69" s="97"/>
      <c r="I69" s="97"/>
      <c r="J69" s="97"/>
      <c r="K69" s="97"/>
      <c r="L69" s="97"/>
    </row>
    <row r="70" spans="6:12" s="95" customFormat="1">
      <c r="F70" s="97"/>
      <c r="G70" s="97"/>
      <c r="H70" s="97"/>
      <c r="I70" s="97"/>
      <c r="J70" s="97"/>
      <c r="K70" s="97"/>
      <c r="L70" s="97"/>
    </row>
    <row r="71" spans="6:12" s="95" customFormat="1">
      <c r="F71" s="97"/>
      <c r="G71" s="97"/>
      <c r="H71" s="97"/>
      <c r="I71" s="97"/>
      <c r="J71" s="97"/>
      <c r="K71" s="97"/>
      <c r="L71" s="97"/>
    </row>
    <row r="72" spans="6:12" s="95" customFormat="1">
      <c r="F72" s="97"/>
      <c r="G72" s="97"/>
      <c r="H72" s="97"/>
      <c r="I72" s="97"/>
      <c r="J72" s="97"/>
      <c r="K72" s="97"/>
      <c r="L72" s="97"/>
    </row>
    <row r="73" spans="6:12" s="95" customFormat="1">
      <c r="F73" s="97"/>
      <c r="G73" s="97"/>
      <c r="H73" s="97"/>
      <c r="I73" s="97"/>
      <c r="J73" s="97"/>
      <c r="K73" s="97"/>
      <c r="L73" s="97"/>
    </row>
    <row r="74" spans="6:12" s="95" customFormat="1">
      <c r="F74" s="97"/>
      <c r="G74" s="97"/>
      <c r="H74" s="97"/>
      <c r="I74" s="97"/>
      <c r="J74" s="97"/>
      <c r="K74" s="97"/>
      <c r="L74" s="97"/>
    </row>
    <row r="75" spans="6:12" s="95" customFormat="1">
      <c r="F75" s="97"/>
      <c r="G75" s="97"/>
      <c r="H75" s="97"/>
      <c r="I75" s="97"/>
      <c r="J75" s="97"/>
      <c r="K75" s="97"/>
      <c r="L75" s="97"/>
    </row>
    <row r="76" spans="6:12" s="95" customFormat="1">
      <c r="F76" s="97"/>
      <c r="G76" s="97"/>
      <c r="H76" s="97"/>
      <c r="I76" s="97"/>
      <c r="J76" s="97"/>
      <c r="K76" s="97"/>
      <c r="L76" s="97"/>
    </row>
    <row r="77" spans="6:12" s="95" customFormat="1">
      <c r="F77" s="97"/>
      <c r="G77" s="97"/>
      <c r="H77" s="97"/>
      <c r="I77" s="97"/>
      <c r="J77" s="97"/>
      <c r="K77" s="97"/>
      <c r="L77" s="97"/>
    </row>
    <row r="78" spans="6:12" s="95" customFormat="1">
      <c r="F78" s="97"/>
      <c r="G78" s="97"/>
      <c r="H78" s="97"/>
      <c r="I78" s="97"/>
      <c r="J78" s="97"/>
      <c r="K78" s="97"/>
      <c r="L78" s="97"/>
    </row>
    <row r="79" spans="6:12" s="95" customFormat="1">
      <c r="F79" s="97"/>
      <c r="G79" s="97"/>
      <c r="H79" s="97"/>
      <c r="I79" s="97"/>
      <c r="J79" s="97"/>
      <c r="K79" s="97"/>
      <c r="L79" s="97"/>
    </row>
    <row r="80" spans="6:12" s="95" customFormat="1">
      <c r="F80" s="97"/>
      <c r="G80" s="97"/>
      <c r="H80" s="97"/>
      <c r="I80" s="97"/>
      <c r="J80" s="97"/>
      <c r="K80" s="97"/>
      <c r="L80" s="97"/>
    </row>
  </sheetData>
  <mergeCells count="31">
    <mergeCell ref="A1:E1"/>
    <mergeCell ref="B4:E4"/>
    <mergeCell ref="B5:E5"/>
    <mergeCell ref="B6:E6"/>
    <mergeCell ref="D15:E15"/>
    <mergeCell ref="A14:E14"/>
    <mergeCell ref="B2:E2"/>
    <mergeCell ref="A3:E3"/>
    <mergeCell ref="B12:E12"/>
    <mergeCell ref="A8:E8"/>
    <mergeCell ref="A13:E13"/>
    <mergeCell ref="B11:E11"/>
    <mergeCell ref="A7:E7"/>
    <mergeCell ref="J21:N21"/>
    <mergeCell ref="A18:D18"/>
    <mergeCell ref="I4:J6"/>
    <mergeCell ref="A19:D19"/>
    <mergeCell ref="A20:D20"/>
    <mergeCell ref="K4:K6"/>
    <mergeCell ref="A21:D21"/>
    <mergeCell ref="A17:D17"/>
    <mergeCell ref="C9:E9"/>
    <mergeCell ref="B10:E10"/>
    <mergeCell ref="A10:A11"/>
    <mergeCell ref="A27:D27"/>
    <mergeCell ref="A26:D26"/>
    <mergeCell ref="A24:D24"/>
    <mergeCell ref="A25:D25"/>
    <mergeCell ref="J22:N22"/>
    <mergeCell ref="A22:D22"/>
    <mergeCell ref="A23:D23"/>
  </mergeCells>
  <conditionalFormatting sqref="E25:E26 B4 J23:J32 A18:D27">
    <cfRule type="cellIs" dxfId="2037" priority="63" operator="equal">
      <formula>"?"</formula>
    </cfRule>
  </conditionalFormatting>
  <conditionalFormatting sqref="J22:N22">
    <cfRule type="cellIs" dxfId="2036" priority="59" operator="equal">
      <formula>"?"</formula>
    </cfRule>
  </conditionalFormatting>
  <conditionalFormatting sqref="A4">
    <cfRule type="cellIs" dxfId="2035" priority="39" operator="equal">
      <formula>"?"</formula>
    </cfRule>
  </conditionalFormatting>
  <conditionalFormatting sqref="A5:A6">
    <cfRule type="cellIs" dxfId="2034" priority="38" operator="equal">
      <formula>"?"</formula>
    </cfRule>
  </conditionalFormatting>
  <conditionalFormatting sqref="E22:E24">
    <cfRule type="cellIs" dxfId="2033" priority="16" operator="equal">
      <formula>"?"</formula>
    </cfRule>
  </conditionalFormatting>
  <conditionalFormatting sqref="I4:J6">
    <cfRule type="containsText" dxfId="2032" priority="15" operator="containsText" text="Responda as questões abaixo para ter o diagnóstico de sua empresa">
      <formula>NOT(ISERROR(SEARCH("Responda as questões abaixo para ter o diagnóstico de sua empresa",I4)))</formula>
    </cfRule>
  </conditionalFormatting>
  <conditionalFormatting sqref="G17:K20 G33:K53 G21:I32">
    <cfRule type="cellIs" dxfId="2031" priority="14" operator="equal">
      <formula>"?"</formula>
    </cfRule>
  </conditionalFormatting>
  <conditionalFormatting sqref="B5:B6">
    <cfRule type="cellIs" dxfId="2030" priority="13" operator="equal">
      <formula>"?"</formula>
    </cfRule>
  </conditionalFormatting>
  <conditionalFormatting sqref="B15">
    <cfRule type="cellIs" dxfId="2029" priority="12" operator="equal">
      <formula>0</formula>
    </cfRule>
  </conditionalFormatting>
  <conditionalFormatting sqref="B15">
    <cfRule type="cellIs" dxfId="2028" priority="11" operator="equal">
      <formula>0</formula>
    </cfRule>
  </conditionalFormatting>
  <conditionalFormatting sqref="A15">
    <cfRule type="cellIs" dxfId="2027" priority="10" operator="equal">
      <formula>"?"</formula>
    </cfRule>
  </conditionalFormatting>
  <conditionalFormatting sqref="A9">
    <cfRule type="cellIs" dxfId="2026" priority="9" operator="equal">
      <formula>"?"</formula>
    </cfRule>
  </conditionalFormatting>
  <conditionalFormatting sqref="A10">
    <cfRule type="cellIs" dxfId="2025" priority="8" operator="equal">
      <formula>"?"</formula>
    </cfRule>
  </conditionalFormatting>
  <conditionalFormatting sqref="B10:E10">
    <cfRule type="cellIs" dxfId="2024" priority="7" operator="equal">
      <formula>"?"</formula>
    </cfRule>
  </conditionalFormatting>
  <conditionalFormatting sqref="B2:E2">
    <cfRule type="cellIs" dxfId="2023" priority="5" operator="equal">
      <formula>"ERRO, preencha se a empresa é existente ou nova, ambas não são suportadas pela ferramenta"</formula>
    </cfRule>
    <cfRule type="expression" dxfId="2022" priority="6">
      <formula>B2="Faça o preenchimento da empresa existente ou nova"</formula>
    </cfRule>
  </conditionalFormatting>
  <conditionalFormatting sqref="B12:E12">
    <cfRule type="cellIs" dxfId="2021" priority="3" operator="equal">
      <formula>"Escolha uma das opções"</formula>
    </cfRule>
    <cfRule type="cellIs" dxfId="2020" priority="4" operator="equal">
      <formula>"?"</formula>
    </cfRule>
  </conditionalFormatting>
  <conditionalFormatting sqref="C9:E9">
    <cfRule type="cellIs" dxfId="2019" priority="1" operator="equal">
      <formula>"Se preencheu os dados da Empresa Existente, não preencha nada aqui"</formula>
    </cfRule>
    <cfRule type="cellIs" dxfId="2018" priority="2" operator="equal">
      <formula>"Preencha os dados da empresa Existente"</formula>
    </cfRule>
  </conditionalFormatting>
  <dataValidations count="3">
    <dataValidation allowBlank="1" showInputMessage="1" showErrorMessage="1" promptTitle="INFORMAÇÃO" prompt="Informações Importantes ao lado" sqref="C15"/>
    <dataValidation type="list" allowBlank="1" showInputMessage="1" showErrorMessage="1" sqref="B9">
      <formula1>$H$9:$H$10</formula1>
    </dataValidation>
    <dataValidation type="list" allowBlank="1" showInputMessage="1" showErrorMessage="1" sqref="B12:E12">
      <formula1>$G$4:$G$6</formula1>
    </dataValidation>
  </dataValidations>
  <pageMargins left="0.25" right="0.25" top="0.75" bottom="0.75" header="0.3" footer="0.3"/>
  <pageSetup paperSize="9" scale="64" fitToHeight="0"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theme="4" tint="-0.499984740745262"/>
    <pageSetUpPr fitToPage="1"/>
  </sheetPr>
  <dimension ref="A1:FV910"/>
  <sheetViews>
    <sheetView showGridLines="0" zoomScale="20" zoomScaleNormal="20" workbookViewId="0">
      <selection activeCell="A2" sqref="A2:T2"/>
    </sheetView>
  </sheetViews>
  <sheetFormatPr defaultColWidth="9.109375" defaultRowHeight="22.2"/>
  <cols>
    <col min="1" max="1" width="117.77734375" style="68" customWidth="1"/>
    <col min="2" max="19" width="40.77734375" style="68" customWidth="1"/>
    <col min="20" max="20" width="46.6640625" style="68" customWidth="1"/>
    <col min="21" max="21" width="19" style="68" customWidth="1"/>
    <col min="22" max="22" width="66.88671875" style="76" hidden="1" customWidth="1"/>
    <col min="23" max="23" width="22.88671875" style="68" customWidth="1"/>
    <col min="24" max="24" width="21.6640625" style="68" customWidth="1"/>
    <col min="25" max="25" width="22.109375" style="68" customWidth="1"/>
    <col min="26" max="26" width="19.44140625" style="68" customWidth="1"/>
    <col min="27" max="27" width="22.21875" style="68" customWidth="1"/>
    <col min="28" max="28" width="13.77734375" style="68" customWidth="1"/>
    <col min="29" max="29" width="9.109375" style="238" customWidth="1"/>
    <col min="30" max="31" width="9.109375" style="231" hidden="1" customWidth="1"/>
    <col min="32" max="32" width="25.77734375" style="231" hidden="1" customWidth="1"/>
    <col min="33" max="44" width="9.109375" style="231" hidden="1" customWidth="1"/>
    <col min="45" max="45" width="26.5546875" style="231" hidden="1" customWidth="1"/>
    <col min="46" max="48" width="9.109375" style="231" hidden="1" customWidth="1"/>
    <col min="49" max="49" width="41.5546875" style="231" hidden="1" customWidth="1"/>
    <col min="50" max="50" width="9.109375" style="231" hidden="1" customWidth="1"/>
    <col min="51" max="51" width="15.77734375" style="231" hidden="1" customWidth="1"/>
    <col min="52" max="52" width="22.21875" style="231" hidden="1" customWidth="1"/>
    <col min="53" max="53" width="32.77734375" style="231" hidden="1" customWidth="1"/>
    <col min="54" max="78" width="9.109375" style="231" hidden="1" customWidth="1"/>
    <col min="79" max="80" width="9.109375" style="231" customWidth="1"/>
    <col min="81" max="87" width="9.109375" style="119" customWidth="1"/>
    <col min="88" max="178" width="9.109375" style="119"/>
    <col min="179" max="16384" width="9.109375" style="68"/>
  </cols>
  <sheetData>
    <row r="1" spans="1:29" ht="12.6" customHeight="1" thickBot="1">
      <c r="A1" s="1274"/>
      <c r="B1" s="1274"/>
      <c r="C1" s="1274"/>
      <c r="D1" s="1274"/>
      <c r="E1" s="1274"/>
      <c r="F1" s="1274"/>
      <c r="G1" s="1274"/>
      <c r="H1" s="1274"/>
      <c r="I1" s="1274"/>
      <c r="J1" s="1274"/>
      <c r="K1" s="1274"/>
      <c r="L1" s="1274"/>
      <c r="M1" s="1274"/>
      <c r="N1" s="1274"/>
      <c r="O1" s="1274"/>
      <c r="P1" s="1274"/>
      <c r="Q1" s="1274"/>
      <c r="R1" s="1274"/>
      <c r="S1" s="1274"/>
      <c r="T1" s="1274"/>
      <c r="AC1" s="237"/>
    </row>
    <row r="2" spans="1:29" ht="127.8" customHeight="1">
      <c r="A2" s="1280" t="s">
        <v>786</v>
      </c>
      <c r="B2" s="1281"/>
      <c r="C2" s="1281"/>
      <c r="D2" s="1281"/>
      <c r="E2" s="1281"/>
      <c r="F2" s="1281"/>
      <c r="G2" s="1281"/>
      <c r="H2" s="1281"/>
      <c r="I2" s="1281"/>
      <c r="J2" s="1281"/>
      <c r="K2" s="1281"/>
      <c r="L2" s="1281"/>
      <c r="M2" s="1281"/>
      <c r="N2" s="1281"/>
      <c r="O2" s="1281"/>
      <c r="P2" s="1281"/>
      <c r="Q2" s="1281"/>
      <c r="R2" s="1281"/>
      <c r="S2" s="1281"/>
      <c r="T2" s="1282"/>
    </row>
    <row r="3" spans="1:29" ht="97.8" customHeight="1" thickBot="1">
      <c r="A3" s="789" t="s">
        <v>784</v>
      </c>
      <c r="B3" s="1275" t="s">
        <v>422</v>
      </c>
      <c r="C3" s="1275"/>
      <c r="D3" s="1275"/>
      <c r="E3" s="1275"/>
      <c r="F3" s="1275"/>
      <c r="G3" s="1275"/>
      <c r="H3" s="1275"/>
      <c r="I3" s="1275"/>
      <c r="J3" s="1275"/>
      <c r="K3" s="1275"/>
      <c r="L3" s="1275"/>
      <c r="M3" s="1275"/>
      <c r="N3" s="1275"/>
      <c r="O3" s="1275"/>
      <c r="P3" s="1275"/>
      <c r="Q3" s="1275"/>
      <c r="R3" s="1275"/>
      <c r="S3" s="1275"/>
      <c r="T3" s="1276"/>
      <c r="U3" s="283"/>
      <c r="V3" s="283"/>
      <c r="W3" s="283"/>
      <c r="X3" s="283"/>
      <c r="Y3" s="283"/>
      <c r="Z3" s="283"/>
      <c r="AA3" s="283"/>
    </row>
    <row r="4" spans="1:29" ht="57" customHeight="1" thickBot="1"/>
    <row r="5" spans="1:29" ht="22.2" customHeight="1">
      <c r="B5" s="1188" t="s">
        <v>154</v>
      </c>
      <c r="C5" s="1189"/>
      <c r="D5" s="1189"/>
      <c r="E5" s="1189"/>
      <c r="F5" s="1190"/>
      <c r="H5" s="1188" t="s">
        <v>799</v>
      </c>
      <c r="I5" s="1189"/>
      <c r="J5" s="1189"/>
      <c r="K5" s="1189"/>
      <c r="L5" s="1190"/>
      <c r="M5" s="946"/>
      <c r="N5" s="1188" t="s">
        <v>421</v>
      </c>
      <c r="O5" s="1189"/>
      <c r="P5" s="1189"/>
      <c r="Q5" s="1189"/>
      <c r="R5" s="1189"/>
      <c r="S5" s="1189"/>
      <c r="T5" s="1190"/>
    </row>
    <row r="6" spans="1:29" ht="22.2" customHeight="1">
      <c r="B6" s="1191"/>
      <c r="C6" s="1192"/>
      <c r="D6" s="1192"/>
      <c r="E6" s="1192"/>
      <c r="F6" s="1193"/>
      <c r="H6" s="1191"/>
      <c r="I6" s="1192"/>
      <c r="J6" s="1192"/>
      <c r="K6" s="1192"/>
      <c r="L6" s="1193"/>
      <c r="M6" s="946"/>
      <c r="N6" s="1191"/>
      <c r="O6" s="1192"/>
      <c r="P6" s="1192"/>
      <c r="Q6" s="1192"/>
      <c r="R6" s="1192"/>
      <c r="S6" s="1192"/>
      <c r="T6" s="1193"/>
    </row>
    <row r="7" spans="1:29" ht="22.8" customHeight="1" thickBot="1">
      <c r="B7" s="1277"/>
      <c r="C7" s="1278"/>
      <c r="D7" s="1278"/>
      <c r="E7" s="1278"/>
      <c r="F7" s="1279"/>
      <c r="H7" s="1191"/>
      <c r="I7" s="1192"/>
      <c r="J7" s="1192"/>
      <c r="K7" s="1192"/>
      <c r="L7" s="1193"/>
      <c r="M7" s="946"/>
      <c r="N7" s="1277"/>
      <c r="O7" s="1278"/>
      <c r="P7" s="1278"/>
      <c r="Q7" s="1278"/>
      <c r="R7" s="1278"/>
      <c r="S7" s="1278"/>
      <c r="T7" s="1279"/>
    </row>
    <row r="8" spans="1:29" ht="178.2" customHeight="1" thickBot="1">
      <c r="B8" s="1159" t="s">
        <v>83</v>
      </c>
      <c r="C8" s="1160"/>
      <c r="D8" s="1160"/>
      <c r="E8" s="1160"/>
      <c r="F8" s="1161"/>
      <c r="H8" s="1255" t="s">
        <v>83</v>
      </c>
      <c r="I8" s="1256"/>
      <c r="J8" s="1256"/>
      <c r="K8" s="1256"/>
      <c r="L8" s="1257"/>
      <c r="N8" s="1165" t="s">
        <v>83</v>
      </c>
      <c r="O8" s="1166"/>
      <c r="P8" s="1166"/>
      <c r="Q8" s="1166"/>
      <c r="R8" s="1166"/>
      <c r="S8" s="1166"/>
      <c r="T8" s="1167"/>
    </row>
    <row r="9" spans="1:29" ht="22.2" customHeight="1" thickBot="1">
      <c r="B9" s="1162"/>
      <c r="C9" s="1163"/>
      <c r="D9" s="1163"/>
      <c r="E9" s="1163"/>
      <c r="F9" s="1164"/>
      <c r="H9" s="1255"/>
      <c r="I9" s="1256"/>
      <c r="J9" s="1256"/>
      <c r="K9" s="1256"/>
      <c r="L9" s="1257"/>
      <c r="N9" s="1168" t="str">
        <f>"Qual o motivo da Escolha → "&amp;N8&amp;""</f>
        <v>Qual o motivo da Escolha → ?</v>
      </c>
      <c r="O9" s="1169"/>
      <c r="P9" s="1169"/>
      <c r="Q9" s="1169"/>
      <c r="R9" s="1169"/>
      <c r="S9" s="1169"/>
      <c r="T9" s="1170"/>
    </row>
    <row r="10" spans="1:29" ht="91.2" customHeight="1" thickBot="1">
      <c r="B10" s="1183" t="s">
        <v>1050</v>
      </c>
      <c r="C10" s="1184"/>
      <c r="D10" s="1184"/>
      <c r="E10" s="1184"/>
      <c r="F10" s="1184"/>
      <c r="H10" s="1255"/>
      <c r="I10" s="1256"/>
      <c r="J10" s="1256"/>
      <c r="K10" s="1256"/>
      <c r="L10" s="1257"/>
      <c r="N10" s="1171"/>
      <c r="O10" s="1172"/>
      <c r="P10" s="1172"/>
      <c r="Q10" s="1172"/>
      <c r="R10" s="1172"/>
      <c r="S10" s="1172"/>
      <c r="T10" s="1173"/>
    </row>
    <row r="11" spans="1:29" ht="208.8" customHeight="1" thickBot="1">
      <c r="B11" s="1185" t="str">
        <f>IF(AND(ISTEXT(V81),ISTEXT(V26)),"Erro. Preencha ideias de Projeto interno ou externo. Ambos não são suportados",IF(ISTEXT(V81),V81,IF(ISTEXT(V26),V26,"?")))</f>
        <v>?</v>
      </c>
      <c r="C11" s="1186"/>
      <c r="D11" s="1186"/>
      <c r="E11" s="1186"/>
      <c r="F11" s="1187"/>
      <c r="H11" s="1162"/>
      <c r="I11" s="1163"/>
      <c r="J11" s="1163"/>
      <c r="K11" s="1163"/>
      <c r="L11" s="1164"/>
      <c r="N11" s="1174" t="s">
        <v>83</v>
      </c>
      <c r="O11" s="1175"/>
      <c r="P11" s="1175"/>
      <c r="Q11" s="1175"/>
      <c r="R11" s="1175"/>
      <c r="S11" s="1175"/>
      <c r="T11" s="1176"/>
    </row>
    <row r="12" spans="1:29" ht="78" customHeight="1" thickBot="1">
      <c r="I12" s="301" t="s">
        <v>420</v>
      </c>
      <c r="N12" s="1177"/>
      <c r="O12" s="1178"/>
      <c r="P12" s="1178"/>
      <c r="Q12" s="1178"/>
      <c r="R12" s="1178"/>
      <c r="S12" s="1178"/>
      <c r="T12" s="1179"/>
    </row>
    <row r="13" spans="1:29" ht="22.2" customHeight="1">
      <c r="B13" s="1188" t="s">
        <v>1054</v>
      </c>
      <c r="C13" s="1189"/>
      <c r="D13" s="1189"/>
      <c r="E13" s="1189"/>
      <c r="F13" s="1190"/>
      <c r="H13" s="1188" t="s">
        <v>1055</v>
      </c>
      <c r="I13" s="1189"/>
      <c r="J13" s="1189"/>
      <c r="K13" s="1189"/>
      <c r="L13" s="1190"/>
      <c r="N13" s="1177"/>
      <c r="O13" s="1178"/>
      <c r="P13" s="1178"/>
      <c r="Q13" s="1178"/>
      <c r="R13" s="1178"/>
      <c r="S13" s="1178"/>
      <c r="T13" s="1179"/>
    </row>
    <row r="14" spans="1:29" ht="22.2" customHeight="1">
      <c r="B14" s="1191"/>
      <c r="C14" s="1192"/>
      <c r="D14" s="1192"/>
      <c r="E14" s="1192"/>
      <c r="F14" s="1193"/>
      <c r="H14" s="1191"/>
      <c r="I14" s="1192"/>
      <c r="J14" s="1192"/>
      <c r="K14" s="1192"/>
      <c r="L14" s="1193"/>
      <c r="N14" s="1177"/>
      <c r="O14" s="1178"/>
      <c r="P14" s="1178"/>
      <c r="Q14" s="1178"/>
      <c r="R14" s="1178"/>
      <c r="S14" s="1178"/>
      <c r="T14" s="1179"/>
    </row>
    <row r="15" spans="1:29" ht="22.8" customHeight="1" thickBot="1">
      <c r="B15" s="1277"/>
      <c r="C15" s="1278"/>
      <c r="D15" s="1278"/>
      <c r="E15" s="1278"/>
      <c r="F15" s="1279"/>
      <c r="H15" s="1191"/>
      <c r="I15" s="1192"/>
      <c r="J15" s="1192"/>
      <c r="K15" s="1192"/>
      <c r="L15" s="1193"/>
      <c r="N15" s="1177"/>
      <c r="O15" s="1178"/>
      <c r="P15" s="1178"/>
      <c r="Q15" s="1178"/>
      <c r="R15" s="1178"/>
      <c r="S15" s="1178"/>
      <c r="T15" s="1179"/>
    </row>
    <row r="16" spans="1:29" ht="60" customHeight="1" thickBot="1">
      <c r="B16" s="1246" t="s">
        <v>83</v>
      </c>
      <c r="C16" s="1247"/>
      <c r="D16" s="1247"/>
      <c r="E16" s="1247"/>
      <c r="F16" s="1248"/>
      <c r="H16" s="1258" t="s">
        <v>814</v>
      </c>
      <c r="I16" s="1259"/>
      <c r="J16" s="1259"/>
      <c r="K16" s="1259"/>
      <c r="L16" s="1260"/>
      <c r="N16" s="1180"/>
      <c r="O16" s="1181"/>
      <c r="P16" s="1181"/>
      <c r="Q16" s="1181"/>
      <c r="R16" s="1181"/>
      <c r="S16" s="1181"/>
      <c r="T16" s="1182"/>
      <c r="U16" s="67"/>
    </row>
    <row r="17" spans="1:178" ht="36" customHeight="1">
      <c r="B17" s="1249"/>
      <c r="C17" s="1250"/>
      <c r="D17" s="1250"/>
      <c r="E17" s="1250"/>
      <c r="F17" s="1251"/>
      <c r="H17" s="1255" t="s">
        <v>83</v>
      </c>
      <c r="I17" s="1256"/>
      <c r="J17" s="1256"/>
      <c r="K17" s="1256"/>
      <c r="L17" s="1257"/>
      <c r="N17" s="1200" t="s">
        <v>788</v>
      </c>
      <c r="O17" s="1201"/>
      <c r="P17" s="1194" t="str">
        <f>"Este é um projeto " &amp; B8 &amp; ", e agora assuma o papel de um expert em seleção de profissionais para projetos e me traga o perfil ideal para quem deve ocupar o cargo de Gerente para este projeto."</f>
        <v>Este é um projeto ?, e agora assuma o papel de um expert em seleção de profissionais para projetos e me traga o perfil ideal para quem deve ocupar o cargo de Gerente para este projeto.</v>
      </c>
      <c r="Q17" s="1195"/>
      <c r="R17" s="1195"/>
      <c r="S17" s="1195"/>
      <c r="T17" s="1196"/>
    </row>
    <row r="18" spans="1:178" ht="36" customHeight="1">
      <c r="B18" s="1249"/>
      <c r="C18" s="1250"/>
      <c r="D18" s="1250"/>
      <c r="E18" s="1250"/>
      <c r="F18" s="1251"/>
      <c r="H18" s="1255"/>
      <c r="I18" s="1256"/>
      <c r="J18" s="1256"/>
      <c r="K18" s="1256"/>
      <c r="L18" s="1257"/>
      <c r="N18" s="1200"/>
      <c r="O18" s="1201"/>
      <c r="P18" s="1194"/>
      <c r="Q18" s="1195"/>
      <c r="R18" s="1195"/>
      <c r="S18" s="1195"/>
      <c r="T18" s="1196"/>
    </row>
    <row r="19" spans="1:178" ht="36" customHeight="1" thickBot="1">
      <c r="B19" s="1252"/>
      <c r="C19" s="1253"/>
      <c r="D19" s="1253"/>
      <c r="E19" s="1253"/>
      <c r="F19" s="1254"/>
      <c r="H19" s="1162"/>
      <c r="I19" s="1163"/>
      <c r="J19" s="1163"/>
      <c r="K19" s="1163"/>
      <c r="L19" s="1164"/>
      <c r="N19" s="1200"/>
      <c r="O19" s="1201"/>
      <c r="P19" s="1197"/>
      <c r="Q19" s="1198"/>
      <c r="R19" s="1198"/>
      <c r="S19" s="1198"/>
      <c r="T19" s="1199"/>
    </row>
    <row r="20" spans="1:178" ht="31.8" customHeight="1">
      <c r="A20" s="1261"/>
      <c r="B20" s="1261"/>
      <c r="C20" s="1261"/>
      <c r="D20" s="1261"/>
      <c r="E20" s="1261"/>
      <c r="F20" s="1261"/>
      <c r="G20" s="1261"/>
      <c r="H20" s="1261"/>
      <c r="I20" s="284"/>
      <c r="J20" s="284"/>
      <c r="K20" s="284"/>
      <c r="L20" s="284"/>
      <c r="M20" s="284"/>
      <c r="N20" s="284"/>
      <c r="O20" s="284"/>
      <c r="P20" s="284"/>
      <c r="Q20" s="284"/>
      <c r="R20" s="284"/>
      <c r="S20" s="284"/>
      <c r="T20" s="284"/>
      <c r="U20" s="67"/>
      <c r="V20" s="75"/>
      <c r="W20" s="67"/>
      <c r="X20" s="67"/>
      <c r="Y20" s="67"/>
      <c r="Z20" s="67"/>
      <c r="AA20" s="67"/>
      <c r="AB20" s="67"/>
    </row>
    <row r="21" spans="1:178" ht="112.2" customHeight="1" thickBot="1">
      <c r="U21" s="67"/>
      <c r="V21" s="75"/>
      <c r="W21" s="67"/>
      <c r="X21" s="67"/>
      <c r="Y21" s="67"/>
      <c r="Z21" s="67"/>
      <c r="AA21" s="67"/>
      <c r="AB21" s="67"/>
    </row>
    <row r="22" spans="1:178" ht="38.4" customHeight="1">
      <c r="A22" s="1155" t="s">
        <v>1002</v>
      </c>
      <c r="B22" s="1155"/>
      <c r="C22" s="1266" t="str">
        <f>V23</f>
        <v>Preencha os dados na ABA Info para habilitar o PROMPT IA</v>
      </c>
      <c r="D22" s="1267"/>
      <c r="E22" s="1267"/>
      <c r="F22" s="1267"/>
      <c r="G22" s="1267"/>
      <c r="H22" s="1267"/>
      <c r="I22" s="1267"/>
      <c r="J22" s="1267"/>
      <c r="K22" s="1267"/>
      <c r="L22" s="1267"/>
      <c r="M22" s="1267"/>
      <c r="N22" s="1267"/>
      <c r="O22" s="1267"/>
      <c r="P22" s="1267"/>
      <c r="Q22" s="1267"/>
      <c r="R22" s="1267"/>
      <c r="S22" s="1267"/>
      <c r="T22" s="1268"/>
      <c r="U22" s="67"/>
      <c r="V22" s="75"/>
      <c r="W22" s="67"/>
      <c r="X22" s="67"/>
      <c r="Y22" s="67"/>
      <c r="Z22" s="67"/>
      <c r="AA22" s="67"/>
      <c r="AB22" s="67"/>
      <c r="AP22" s="24" t="s">
        <v>889</v>
      </c>
    </row>
    <row r="23" spans="1:178" ht="52.8" customHeight="1" thickBot="1">
      <c r="A23" s="1155"/>
      <c r="B23" s="1155"/>
      <c r="C23" s="1269"/>
      <c r="D23" s="1270"/>
      <c r="E23" s="1270"/>
      <c r="F23" s="1270"/>
      <c r="G23" s="1270"/>
      <c r="H23" s="1270"/>
      <c r="I23" s="1270"/>
      <c r="J23" s="1270"/>
      <c r="K23" s="1270"/>
      <c r="L23" s="1270"/>
      <c r="M23" s="1270"/>
      <c r="N23" s="1270"/>
      <c r="O23" s="1270"/>
      <c r="P23" s="1270"/>
      <c r="Q23" s="1270"/>
      <c r="R23" s="1270"/>
      <c r="S23" s="1270"/>
      <c r="T23" s="1271"/>
      <c r="U23" s="67"/>
      <c r="V23" s="75" t="str">
        <f>IF('1.Info'!B15=0,"Preencha os dados na ABA Info para habilitar o PROMPT IA", BA27 &amp; BA28 &amp; BA29)</f>
        <v>Preencha os dados na ABA Info para habilitar o PROMPT IA</v>
      </c>
      <c r="W23" s="67"/>
      <c r="X23" s="67"/>
      <c r="Y23" s="67"/>
      <c r="Z23" s="67"/>
      <c r="AA23" s="67"/>
      <c r="AB23" s="67"/>
      <c r="AP23" s="24" t="s">
        <v>890</v>
      </c>
    </row>
    <row r="24" spans="1:178" s="66" customFormat="1" ht="33.6" customHeight="1" thickBot="1">
      <c r="J24" s="205"/>
      <c r="L24" s="204"/>
      <c r="M24" s="204"/>
      <c r="N24" s="204"/>
      <c r="O24" s="204"/>
      <c r="P24" s="204"/>
      <c r="Q24" s="204"/>
      <c r="R24" s="204"/>
      <c r="S24" s="204"/>
      <c r="T24" s="204"/>
      <c r="U24" s="65"/>
      <c r="V24" s="65"/>
      <c r="AB24" s="65"/>
      <c r="AC24" s="639"/>
      <c r="AD24" s="232"/>
      <c r="AE24" s="232">
        <v>1</v>
      </c>
      <c r="AF24" s="232" t="s">
        <v>96</v>
      </c>
      <c r="AG24" s="232"/>
      <c r="AH24" s="232"/>
      <c r="AI24" s="232"/>
      <c r="AJ24" s="232"/>
      <c r="AK24" s="231">
        <v>1</v>
      </c>
      <c r="AL24" s="232"/>
      <c r="AM24" s="232"/>
      <c r="AN24" s="232"/>
      <c r="AO24" s="232"/>
      <c r="AP24" s="24" t="s">
        <v>891</v>
      </c>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120"/>
      <c r="CD24" s="120"/>
      <c r="CE24" s="120"/>
      <c r="CF24" s="120"/>
      <c r="CG24" s="120"/>
      <c r="CH24" s="120"/>
      <c r="CI24" s="120"/>
      <c r="CJ24" s="120"/>
      <c r="CK24" s="120"/>
      <c r="CL24" s="120"/>
      <c r="CM24" s="120"/>
      <c r="CN24" s="120"/>
      <c r="CO24" s="120"/>
      <c r="CP24" s="120"/>
      <c r="CQ24" s="120"/>
      <c r="CR24" s="120"/>
      <c r="CS24" s="120"/>
      <c r="CT24" s="120"/>
      <c r="CU24" s="120"/>
      <c r="CV24" s="120"/>
      <c r="CW24" s="120"/>
      <c r="CX24" s="120"/>
      <c r="CY24" s="120"/>
      <c r="CZ24" s="120"/>
      <c r="DA24" s="120"/>
      <c r="DB24" s="120"/>
      <c r="DC24" s="120"/>
      <c r="DD24" s="120"/>
      <c r="DE24" s="120"/>
      <c r="DF24" s="120"/>
      <c r="DG24" s="120"/>
      <c r="DH24" s="120"/>
      <c r="DI24" s="120"/>
      <c r="DJ24" s="120"/>
      <c r="DK24" s="120"/>
      <c r="DL24" s="120"/>
      <c r="DM24" s="120"/>
      <c r="DN24" s="120"/>
      <c r="DO24" s="120"/>
      <c r="DP24" s="120"/>
      <c r="DQ24" s="120"/>
      <c r="DR24" s="120"/>
      <c r="DS24" s="120"/>
      <c r="DT24" s="120"/>
      <c r="DU24" s="120"/>
      <c r="DV24" s="120"/>
      <c r="DW24" s="120"/>
      <c r="DX24" s="120"/>
      <c r="DY24" s="120"/>
      <c r="DZ24" s="120"/>
      <c r="EA24" s="120"/>
      <c r="EB24" s="120"/>
      <c r="EC24" s="120"/>
      <c r="ED24" s="120"/>
      <c r="EE24" s="120"/>
      <c r="EF24" s="120"/>
      <c r="EG24" s="120"/>
      <c r="EH24" s="120"/>
      <c r="EI24" s="120"/>
      <c r="EJ24" s="120"/>
      <c r="EK24" s="120"/>
      <c r="EL24" s="120"/>
      <c r="EM24" s="120"/>
      <c r="EN24" s="120"/>
      <c r="EO24" s="120"/>
      <c r="EP24" s="120"/>
      <c r="EQ24" s="120"/>
      <c r="ER24" s="120"/>
      <c r="ES24" s="120"/>
      <c r="ET24" s="120"/>
      <c r="EU24" s="120"/>
      <c r="EV24" s="120"/>
      <c r="EW24" s="120"/>
      <c r="EX24" s="120"/>
      <c r="EY24" s="120"/>
      <c r="EZ24" s="120"/>
      <c r="FA24" s="120"/>
      <c r="FB24" s="120"/>
      <c r="FC24" s="120"/>
      <c r="FD24" s="120"/>
      <c r="FE24" s="120"/>
      <c r="FF24" s="120"/>
      <c r="FG24" s="120"/>
      <c r="FH24" s="120"/>
      <c r="FI24" s="120"/>
      <c r="FJ24" s="120"/>
      <c r="FK24" s="120"/>
      <c r="FL24" s="120"/>
      <c r="FM24" s="120"/>
      <c r="FN24" s="120"/>
      <c r="FO24" s="120"/>
      <c r="FP24" s="120"/>
      <c r="FQ24" s="120"/>
      <c r="FR24" s="120"/>
      <c r="FS24" s="120"/>
      <c r="FT24" s="120"/>
      <c r="FU24" s="120"/>
      <c r="FV24" s="120"/>
    </row>
    <row r="25" spans="1:178" s="66" customFormat="1" ht="127.2" customHeight="1" thickBot="1">
      <c r="A25" s="1155" t="s">
        <v>1047</v>
      </c>
      <c r="B25" s="1155"/>
      <c r="C25" s="1156" t="str">
        <f>V25</f>
        <v>Preencha pelo menos 2 ideias de projeto para liberar o prompt de avaliação</v>
      </c>
      <c r="D25" s="1157"/>
      <c r="E25" s="1157"/>
      <c r="F25" s="1157"/>
      <c r="G25" s="1157"/>
      <c r="H25" s="1157"/>
      <c r="I25" s="1157"/>
      <c r="J25" s="1157"/>
      <c r="K25" s="1157"/>
      <c r="L25" s="1157"/>
      <c r="M25" s="1157"/>
      <c r="N25" s="1157"/>
      <c r="O25" s="1157"/>
      <c r="P25" s="1157"/>
      <c r="Q25" s="1157"/>
      <c r="R25" s="1157"/>
      <c r="S25" s="1157"/>
      <c r="T25" s="1158"/>
      <c r="U25" s="65"/>
      <c r="V25" s="65" t="str">
        <f>IF(OR(A30="",A31=""),"Preencha pelo menos 2 ideias de projeto para liberar o prompt de avaliação",V27&amp;" "&amp;V28&amp;" "&amp;V29&amp;" "&amp;V30&amp;" "&amp;V31&amp;" "&amp;V32&amp;" "&amp;V33&amp;" "&amp;V34&amp;" "&amp;V35&amp;" "&amp;V36&amp;" "&amp;V37&amp;" "&amp;V38&amp;" "&amp;V39&amp;" "&amp;V40&amp;" "&amp;V41&amp;" "&amp;V42&amp;" "&amp;V43&amp;" "&amp;V44&amp;" "&amp;V45&amp;" "&amp;V46&amp;" "&amp;V47&amp;" "&amp;V48&amp;" "&amp;V49&amp;" "&amp;V50&amp;" "&amp;V51&amp;" "&amp;V52&amp;" "&amp;V53&amp;" "&amp;V54&amp;" "&amp;V55&amp;" "&amp;V56&amp;" "&amp;V57&amp;" "&amp;V58&amp;" "&amp;V59&amp;" "&amp;V60&amp;" "&amp;V61&amp;" "&amp;V62&amp;" "&amp;V63&amp;" "&amp;V64&amp;" "&amp;V65&amp;" "&amp;V66&amp;" "&amp;V67&amp;" "&amp;V68&amp;" "&amp;V69&amp;" "&amp;V70&amp;" "&amp;V71&amp;" "&amp;V72&amp;" "&amp;V73&amp;" "&amp;V74&amp;" "&amp;V75&amp;" "&amp;V76)</f>
        <v>Preencha pelo menos 2 ideias de projeto para liberar o prompt de avaliação</v>
      </c>
      <c r="AB25" s="65"/>
      <c r="AC25" s="639"/>
      <c r="AD25" s="232"/>
      <c r="AE25" s="232"/>
      <c r="AF25" s="232"/>
      <c r="AG25" s="232"/>
      <c r="AH25" s="232"/>
      <c r="AI25" s="232"/>
      <c r="AJ25" s="232"/>
      <c r="AK25" s="231"/>
      <c r="AL25" s="232"/>
      <c r="AM25" s="232"/>
      <c r="AN25" s="232"/>
      <c r="AO25" s="232"/>
      <c r="AP25" s="24"/>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row>
    <row r="26" spans="1:178" s="66" customFormat="1" ht="141" customHeight="1" thickBot="1">
      <c r="A26" s="1262" t="s">
        <v>1051</v>
      </c>
      <c r="B26" s="1263"/>
      <c r="C26" s="942"/>
      <c r="D26" s="942"/>
      <c r="E26" s="942"/>
      <c r="F26" s="942"/>
      <c r="G26" s="942"/>
      <c r="H26" s="942"/>
      <c r="I26" s="942"/>
      <c r="J26" s="942"/>
      <c r="K26" s="942"/>
      <c r="L26" s="942"/>
      <c r="M26" s="942"/>
      <c r="N26" s="942"/>
      <c r="O26" s="942"/>
      <c r="P26" s="942"/>
      <c r="Q26" s="942"/>
      <c r="R26" s="942"/>
      <c r="S26" s="942"/>
      <c r="T26" s="942"/>
      <c r="U26" s="65"/>
      <c r="V26" s="945">
        <f t="array" ref="V26">IFERROR(INDEX(A30:A36,MATCH(MAX(IF((A30:A36&lt;&gt;"")*(ISNUMBER(W30:W36))*(ISNUMBER(Y30:Y36))*(ISNUMBER(AA30:AA36)),W30:W36*Y30:Y36*AA30:AA36)),IF((A30:A36&lt;&gt;"")*(ISNUMBER(W30:W36))*(ISNUMBER(Y30:Y36))*(ISNUMBER(AA30:AA36)),W30:W36*Y30:Y36*AA30:AA36,0),0)),"Preencha os dados")</f>
        <v>0</v>
      </c>
      <c r="W26" s="67"/>
      <c r="X26" s="67"/>
      <c r="Y26" s="67"/>
      <c r="Z26" s="67"/>
      <c r="AA26" s="67"/>
      <c r="AB26" s="65"/>
      <c r="AC26" s="639"/>
      <c r="AD26" s="232"/>
      <c r="AE26" s="233">
        <v>2</v>
      </c>
      <c r="AF26" s="233" t="s">
        <v>95</v>
      </c>
      <c r="AG26" s="232"/>
      <c r="AH26" s="232"/>
      <c r="AI26" s="232"/>
      <c r="AJ26" s="232"/>
      <c r="AK26" s="231">
        <v>2</v>
      </c>
      <c r="AL26" s="232"/>
      <c r="AM26" s="232"/>
      <c r="AN26" s="232"/>
      <c r="AO26" s="232"/>
      <c r="AP26"/>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120"/>
      <c r="CD26" s="120"/>
      <c r="CE26" s="120"/>
      <c r="CF26" s="120"/>
      <c r="CG26" s="120"/>
      <c r="CH26" s="120"/>
      <c r="CI26" s="120"/>
      <c r="CJ26" s="120"/>
      <c r="CK26" s="120"/>
      <c r="CL26" s="120"/>
      <c r="CM26" s="120"/>
      <c r="CN26" s="120"/>
      <c r="CO26" s="120"/>
      <c r="CP26" s="120"/>
      <c r="CQ26" s="120"/>
      <c r="CR26" s="120"/>
      <c r="CS26" s="120"/>
      <c r="CT26" s="120"/>
      <c r="CU26" s="120"/>
      <c r="CV26" s="120"/>
      <c r="CW26" s="120"/>
      <c r="CX26" s="120"/>
      <c r="CY26" s="120"/>
      <c r="CZ26" s="120"/>
      <c r="DA26" s="120"/>
      <c r="DB26" s="120"/>
      <c r="DC26" s="120"/>
      <c r="DD26" s="120"/>
      <c r="DE26" s="120"/>
      <c r="DF26" s="120"/>
      <c r="DG26" s="120"/>
      <c r="DH26" s="120"/>
      <c r="DI26" s="120"/>
      <c r="DJ26" s="120"/>
      <c r="DK26" s="120"/>
      <c r="DL26" s="120"/>
      <c r="DM26" s="120"/>
      <c r="DN26" s="120"/>
      <c r="DO26" s="120"/>
      <c r="DP26" s="120"/>
      <c r="DQ26" s="120"/>
      <c r="DR26" s="120"/>
      <c r="DS26" s="120"/>
      <c r="DT26" s="120"/>
      <c r="DU26" s="120"/>
      <c r="DV26" s="120"/>
      <c r="DW26" s="120"/>
      <c r="DX26" s="120"/>
      <c r="DY26" s="120"/>
      <c r="DZ26" s="120"/>
      <c r="EA26" s="120"/>
      <c r="EB26" s="120"/>
      <c r="EC26" s="120"/>
      <c r="ED26" s="120"/>
      <c r="EE26" s="120"/>
      <c r="EF26" s="120"/>
      <c r="EG26" s="120"/>
      <c r="EH26" s="120"/>
      <c r="EI26" s="120"/>
      <c r="EJ26" s="120"/>
      <c r="EK26" s="120"/>
      <c r="EL26" s="120"/>
      <c r="EM26" s="120"/>
      <c r="EN26" s="120"/>
      <c r="EO26" s="120"/>
      <c r="EP26" s="120"/>
      <c r="EQ26" s="120"/>
      <c r="ER26" s="120"/>
      <c r="ES26" s="120"/>
      <c r="ET26" s="120"/>
      <c r="EU26" s="120"/>
      <c r="EV26" s="120"/>
      <c r="EW26" s="120"/>
      <c r="EX26" s="120"/>
      <c r="EY26" s="120"/>
      <c r="EZ26" s="120"/>
      <c r="FA26" s="120"/>
      <c r="FB26" s="120"/>
      <c r="FC26" s="120"/>
      <c r="FD26" s="120"/>
      <c r="FE26" s="120"/>
      <c r="FF26" s="120"/>
      <c r="FG26" s="120"/>
      <c r="FH26" s="120"/>
      <c r="FI26" s="120"/>
      <c r="FJ26" s="120"/>
      <c r="FK26" s="120"/>
      <c r="FL26" s="120"/>
      <c r="FM26" s="120"/>
      <c r="FN26" s="120"/>
      <c r="FO26" s="120"/>
      <c r="FP26" s="120"/>
      <c r="FQ26" s="120"/>
      <c r="FR26" s="120"/>
      <c r="FS26" s="120"/>
      <c r="FT26" s="120"/>
      <c r="FU26" s="120"/>
      <c r="FV26" s="120"/>
    </row>
    <row r="27" spans="1:178" s="69" customFormat="1" ht="130.80000000000001" customHeight="1" thickBot="1">
      <c r="A27" s="837" t="s">
        <v>968</v>
      </c>
      <c r="B27" s="1240" t="s">
        <v>494</v>
      </c>
      <c r="C27" s="1241"/>
      <c r="D27" s="1241"/>
      <c r="E27" s="1241"/>
      <c r="F27" s="1241"/>
      <c r="G27" s="1241"/>
      <c r="H27" s="1241"/>
      <c r="I27" s="1241"/>
      <c r="J27" s="1287"/>
      <c r="K27" s="1296" t="s">
        <v>191</v>
      </c>
      <c r="L27" s="1297"/>
      <c r="M27" s="1297"/>
      <c r="N27" s="1297"/>
      <c r="O27" s="1297"/>
      <c r="P27" s="1297"/>
      <c r="Q27" s="1297"/>
      <c r="R27" s="1297"/>
      <c r="S27" s="1298"/>
      <c r="T27" s="926" t="s">
        <v>108</v>
      </c>
      <c r="U27" s="65"/>
      <c r="V27" s="941" t="str">
        <f>"Assuma o papel de um expert em avaliação de ideais de projeto externo, que podem se tornar excelentes projetos para a empresa "&amp;'1.Info'!B2&amp;""</f>
        <v>Assuma o papel de um expert em avaliação de ideais de projeto externo, que podem se tornar excelentes projetos para a empresa Faça o preenchimento da empresa existente ou nova</v>
      </c>
      <c r="W27" s="1283" t="str">
        <f>B27</f>
        <v>MERCADO</v>
      </c>
      <c r="X27" s="302"/>
      <c r="Y27" s="1283" t="str">
        <f>K27</f>
        <v>CONHECIMENTO (Fatores Internos da Empresa)</v>
      </c>
      <c r="Z27" s="302"/>
      <c r="AA27" s="1283" t="s">
        <v>419</v>
      </c>
      <c r="AB27" s="638"/>
      <c r="AC27" s="640"/>
      <c r="AD27" s="234"/>
      <c r="AE27" s="235">
        <v>3</v>
      </c>
      <c r="AF27" s="235" t="s">
        <v>94</v>
      </c>
      <c r="AG27" s="234"/>
      <c r="AH27" s="233"/>
      <c r="AI27" s="235"/>
      <c r="AJ27" s="231"/>
      <c r="AK27" s="231"/>
      <c r="AL27" s="231"/>
      <c r="AM27" s="231"/>
      <c r="AN27" s="231"/>
      <c r="AO27" s="231"/>
      <c r="AQ27" s="231"/>
      <c r="AR27" s="231"/>
      <c r="AS27" s="231"/>
      <c r="AT27" s="231"/>
      <c r="AU27" s="231"/>
      <c r="AV27" s="231"/>
      <c r="AW27" s="236">
        <f>IF(A30&gt;0,1,IF(A85&gt;0,1,0))</f>
        <v>0</v>
      </c>
      <c r="AX27" s="231"/>
      <c r="AY27" s="231"/>
      <c r="AZ27" s="231"/>
      <c r="BA27" s="231" t="str">
        <f>'1.Info'!G2</f>
        <v>Criar 10 ideias de projetos EXTERNO para a empresa que irá trabalhar com ?. Estas ideias devem trazer inovação, tecnologia e agregação de valor para os clientes.</v>
      </c>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121"/>
      <c r="CD27" s="121"/>
      <c r="CE27" s="121"/>
      <c r="CF27" s="121"/>
      <c r="CG27" s="121"/>
      <c r="CH27" s="121"/>
      <c r="CI27" s="121"/>
      <c r="CJ27" s="121"/>
      <c r="CK27" s="121"/>
      <c r="CL27" s="121"/>
      <c r="CM27" s="121"/>
      <c r="CN27" s="121"/>
      <c r="CO27" s="121"/>
      <c r="CP27" s="121"/>
      <c r="CQ27" s="121"/>
      <c r="CR27" s="121"/>
      <c r="CS27" s="121"/>
      <c r="CT27" s="121"/>
      <c r="CU27" s="121"/>
      <c r="CV27" s="121"/>
      <c r="CW27" s="121"/>
      <c r="CX27" s="121"/>
      <c r="CY27" s="121"/>
      <c r="CZ27" s="121"/>
      <c r="DA27" s="121"/>
      <c r="DB27" s="121"/>
      <c r="DC27" s="121"/>
      <c r="DD27" s="121"/>
      <c r="DE27" s="121"/>
      <c r="DF27" s="121"/>
      <c r="DG27" s="121"/>
      <c r="DH27" s="121"/>
      <c r="DI27" s="121"/>
      <c r="DJ27" s="121"/>
      <c r="DK27" s="121"/>
      <c r="DL27" s="121"/>
      <c r="DM27" s="121"/>
      <c r="DN27" s="121"/>
      <c r="DO27" s="121"/>
      <c r="DP27" s="121"/>
      <c r="DQ27" s="121"/>
      <c r="DR27" s="121"/>
      <c r="DS27" s="121"/>
      <c r="DT27" s="121"/>
      <c r="DU27" s="121"/>
      <c r="DV27" s="121"/>
      <c r="DW27" s="121"/>
      <c r="DX27" s="121"/>
      <c r="DY27" s="121"/>
      <c r="DZ27" s="121"/>
      <c r="EA27" s="121"/>
      <c r="EB27" s="121"/>
      <c r="EC27" s="121"/>
      <c r="ED27" s="121"/>
      <c r="EE27" s="121"/>
      <c r="EF27" s="121"/>
      <c r="EG27" s="121"/>
      <c r="EH27" s="121"/>
      <c r="EI27" s="121"/>
      <c r="EJ27" s="121"/>
      <c r="EK27" s="121"/>
      <c r="EL27" s="121"/>
      <c r="EM27" s="121"/>
      <c r="EN27" s="121"/>
      <c r="EO27" s="121"/>
      <c r="EP27" s="121"/>
      <c r="EQ27" s="121"/>
      <c r="ER27" s="121"/>
      <c r="ES27" s="121"/>
      <c r="ET27" s="121"/>
      <c r="EU27" s="121"/>
      <c r="EV27" s="121"/>
      <c r="EW27" s="121"/>
      <c r="EX27" s="121"/>
      <c r="EY27" s="121"/>
      <c r="EZ27" s="121"/>
      <c r="FA27" s="121"/>
      <c r="FB27" s="121"/>
      <c r="FC27" s="121"/>
      <c r="FD27" s="121"/>
      <c r="FE27" s="121"/>
      <c r="FF27" s="121"/>
      <c r="FG27" s="121"/>
      <c r="FH27" s="121"/>
      <c r="FI27" s="121"/>
      <c r="FJ27" s="121"/>
      <c r="FK27" s="121"/>
      <c r="FL27" s="121"/>
      <c r="FM27" s="121"/>
      <c r="FN27" s="121"/>
      <c r="FO27" s="121"/>
      <c r="FP27" s="121"/>
      <c r="FQ27" s="121"/>
      <c r="FR27" s="121"/>
      <c r="FS27" s="121"/>
      <c r="FT27" s="121"/>
      <c r="FU27" s="121"/>
      <c r="FV27" s="121"/>
    </row>
    <row r="28" spans="1:178" ht="409.6" customHeight="1">
      <c r="A28" s="1272" t="s">
        <v>962</v>
      </c>
      <c r="B28" s="1238" t="s">
        <v>431</v>
      </c>
      <c r="C28" s="1288" t="s">
        <v>432</v>
      </c>
      <c r="D28" s="1288" t="s">
        <v>433</v>
      </c>
      <c r="E28" s="1288" t="s">
        <v>941</v>
      </c>
      <c r="F28" s="1288" t="s">
        <v>434</v>
      </c>
      <c r="G28" s="1288" t="s">
        <v>435</v>
      </c>
      <c r="H28" s="1288" t="s">
        <v>436</v>
      </c>
      <c r="I28" s="1288" t="s">
        <v>437</v>
      </c>
      <c r="J28" s="1290" t="s">
        <v>438</v>
      </c>
      <c r="K28" s="1292" t="s">
        <v>423</v>
      </c>
      <c r="L28" s="1242" t="s">
        <v>424</v>
      </c>
      <c r="M28" s="1242" t="s">
        <v>425</v>
      </c>
      <c r="N28" s="1242" t="s">
        <v>522</v>
      </c>
      <c r="O28" s="1242" t="s">
        <v>426</v>
      </c>
      <c r="P28" s="1242" t="s">
        <v>427</v>
      </c>
      <c r="Q28" s="1242" t="s">
        <v>428</v>
      </c>
      <c r="R28" s="1242" t="s">
        <v>429</v>
      </c>
      <c r="S28" s="1242" t="s">
        <v>430</v>
      </c>
      <c r="T28" s="1286" t="s">
        <v>418</v>
      </c>
      <c r="U28" s="70"/>
      <c r="V28" s="941" t="s">
        <v>1048</v>
      </c>
      <c r="W28" s="1284"/>
      <c r="X28" s="303"/>
      <c r="Y28" s="1284"/>
      <c r="Z28" s="304"/>
      <c r="AA28" s="1284"/>
      <c r="AB28" s="67"/>
      <c r="AD28" s="235"/>
      <c r="AE28" s="235">
        <v>4</v>
      </c>
      <c r="AF28" s="235" t="s">
        <v>93</v>
      </c>
      <c r="AG28" s="235"/>
      <c r="AH28" s="235"/>
      <c r="AI28" s="235"/>
      <c r="AJ28" s="235"/>
      <c r="AK28" s="231">
        <v>3</v>
      </c>
      <c r="BA28" s="231" t="str">
        <f>"Podem ser geradas ideias de projeto para atender todos os setores da economia. Crie uma tabela destacando o nível de inovação, valor para o cliente, ideia de investimento em reais,"</f>
        <v>Podem ser geradas ideias de projeto para atender todos os setores da economia. Crie uma tabela destacando o nível de inovação, valor para o cliente, ideia de investimento em reais,</v>
      </c>
    </row>
    <row r="29" spans="1:178" ht="90" customHeight="1" thickBot="1">
      <c r="A29" s="1273"/>
      <c r="B29" s="1239"/>
      <c r="C29" s="1289"/>
      <c r="D29" s="1289"/>
      <c r="E29" s="1289"/>
      <c r="F29" s="1289"/>
      <c r="G29" s="1289"/>
      <c r="H29" s="1289"/>
      <c r="I29" s="1289"/>
      <c r="J29" s="1291"/>
      <c r="K29" s="1293"/>
      <c r="L29" s="1243"/>
      <c r="M29" s="1243"/>
      <c r="N29" s="1243"/>
      <c r="O29" s="1243"/>
      <c r="P29" s="1243"/>
      <c r="Q29" s="1243"/>
      <c r="R29" s="1243"/>
      <c r="S29" s="1243"/>
      <c r="T29" s="1286"/>
      <c r="U29" s="941"/>
      <c r="V29" s="941" t="str">
        <f>"Ideia de Projeto 1: "&amp;A30&amp;""</f>
        <v xml:space="preserve">Ideia de Projeto 1: </v>
      </c>
      <c r="W29" s="1285"/>
      <c r="X29" s="303"/>
      <c r="Y29" s="1285"/>
      <c r="Z29" s="304"/>
      <c r="AA29" s="1285"/>
      <c r="AB29" s="67"/>
      <c r="AD29" s="235"/>
      <c r="AE29" s="231">
        <v>5</v>
      </c>
      <c r="AF29" s="231" t="s">
        <v>92</v>
      </c>
      <c r="AG29" s="235"/>
      <c r="AH29" s="235"/>
      <c r="AI29" s="235"/>
      <c r="AJ29" s="235"/>
      <c r="AK29" s="231">
        <v>4</v>
      </c>
      <c r="BA29" s="231" t="str">
        <f>" taxa de concorrência e também uma ideia de retorno de investimento (ROI) nos 12 meses após o lançamento"</f>
        <v xml:space="preserve"> taxa de concorrência e também uma ideia de retorno de investimento (ROI) nos 12 meses após o lançamento</v>
      </c>
    </row>
    <row r="30" spans="1:178" ht="45" customHeight="1" thickBot="1">
      <c r="A30" s="285"/>
      <c r="B30" s="658"/>
      <c r="C30" s="659"/>
      <c r="D30" s="659"/>
      <c r="E30" s="659"/>
      <c r="F30" s="659"/>
      <c r="G30" s="659"/>
      <c r="H30" s="659"/>
      <c r="I30" s="659"/>
      <c r="J30" s="660"/>
      <c r="K30" s="658"/>
      <c r="L30" s="659"/>
      <c r="M30" s="659"/>
      <c r="N30" s="659"/>
      <c r="O30" s="659"/>
      <c r="P30" s="659"/>
      <c r="Q30" s="659"/>
      <c r="R30" s="661"/>
      <c r="S30" s="662"/>
      <c r="T30" s="663"/>
      <c r="U30" s="72"/>
      <c r="V30" s="941" t="str">
        <f>"Ideia de Projeto 2: "&amp;A31&amp;""</f>
        <v xml:space="preserve">Ideia de Projeto 2: </v>
      </c>
      <c r="W30" s="292">
        <f>AO43</f>
        <v>0</v>
      </c>
      <c r="X30" s="111" t="str">
        <f>IF(A30&lt;&gt;"",IF(W30=MAX($W$30:W$36),9,IF(W30=MIN($W$30:W$36),0,1)),"")</f>
        <v/>
      </c>
      <c r="Y30" s="292">
        <f>AZ43</f>
        <v>0</v>
      </c>
      <c r="Z30" s="111" t="str">
        <f>IF(A30&lt;&gt;"",IF(Y30=MAX($Y$30:Y$36),9,IF(Y30=MIN($Y$30:Y$36),0,1)),"")</f>
        <v/>
      </c>
      <c r="AA30" s="292" t="str">
        <f>BB43</f>
        <v/>
      </c>
      <c r="AB30" s="111" t="str">
        <f>IF(A30&lt;&gt;"",IF(AA30=MAX($AA$30:AA$36),9,IF(AA30=MIN($AA$30:AA$36),0,1)),"")</f>
        <v/>
      </c>
      <c r="AK30" s="231">
        <v>5</v>
      </c>
    </row>
    <row r="31" spans="1:178" ht="45" customHeight="1" thickBot="1">
      <c r="A31" s="286"/>
      <c r="B31" s="664"/>
      <c r="C31" s="665"/>
      <c r="D31" s="665"/>
      <c r="E31" s="665"/>
      <c r="F31" s="665"/>
      <c r="G31" s="665"/>
      <c r="H31" s="665"/>
      <c r="I31" s="665"/>
      <c r="J31" s="666"/>
      <c r="K31" s="664"/>
      <c r="L31" s="665"/>
      <c r="M31" s="665"/>
      <c r="N31" s="665"/>
      <c r="O31" s="665"/>
      <c r="P31" s="665"/>
      <c r="Q31" s="665"/>
      <c r="R31" s="667"/>
      <c r="S31" s="668"/>
      <c r="T31" s="669"/>
      <c r="U31" s="72"/>
      <c r="V31" s="941" t="str">
        <f>"Ideia de Projeto 3: "&amp;A32&amp;""</f>
        <v xml:space="preserve">Ideia de Projeto 3: </v>
      </c>
      <c r="W31" s="293">
        <f t="shared" ref="W31:W36" si="0">AO44</f>
        <v>0</v>
      </c>
      <c r="X31" s="111" t="str">
        <f>IF(A31&lt;&gt;"",IF(W31=MAX($W$30:W$36),9,IF(W31=MIN($W$30:W$36),0,1)),"")</f>
        <v/>
      </c>
      <c r="Y31" s="293">
        <f t="shared" ref="Y31:Y36" si="1">AZ44</f>
        <v>0</v>
      </c>
      <c r="Z31" s="111" t="str">
        <f>IF(A31&lt;&gt;"",IF(Y31=MAX($Y$30:Y$36),9,IF(Y31=MIN($Y$30:Y$36),0,1)),"")</f>
        <v/>
      </c>
      <c r="AA31" s="293" t="str">
        <f t="shared" ref="AA31:AA36" si="2">BB44</f>
        <v/>
      </c>
      <c r="AB31" s="111" t="str">
        <f>IF(A31&lt;&gt;"",IF(AA31=MAX($AA$30:AA$36),9,IF(AA31=MIN($AA$30:AA$36),0,1)),"")</f>
        <v/>
      </c>
      <c r="AE31" s="231" t="s">
        <v>97</v>
      </c>
      <c r="AF31" s="231" t="s">
        <v>98</v>
      </c>
    </row>
    <row r="32" spans="1:178" ht="45" customHeight="1" thickBot="1">
      <c r="A32" s="287"/>
      <c r="B32" s="664"/>
      <c r="C32" s="665"/>
      <c r="D32" s="665"/>
      <c r="E32" s="665"/>
      <c r="F32" s="665"/>
      <c r="G32" s="665"/>
      <c r="H32" s="665"/>
      <c r="I32" s="665"/>
      <c r="J32" s="666"/>
      <c r="K32" s="664"/>
      <c r="L32" s="665"/>
      <c r="M32" s="665"/>
      <c r="N32" s="665"/>
      <c r="O32" s="665"/>
      <c r="P32" s="665"/>
      <c r="Q32" s="665"/>
      <c r="R32" s="667"/>
      <c r="S32" s="668"/>
      <c r="T32" s="669"/>
      <c r="U32" s="72"/>
      <c r="V32" s="941" t="str">
        <f>"Ideia de Projeto 4: "&amp;A33&amp;""</f>
        <v xml:space="preserve">Ideia de Projeto 4: </v>
      </c>
      <c r="W32" s="294">
        <f t="shared" si="0"/>
        <v>0</v>
      </c>
      <c r="X32" s="111" t="str">
        <f>IF(A32&lt;&gt;"",IF(W32=MAX($W$30:W$36),9,IF(W32=MIN($W$30:W$36),0,1)),"")</f>
        <v/>
      </c>
      <c r="Y32" s="294">
        <f t="shared" si="1"/>
        <v>0</v>
      </c>
      <c r="Z32" s="111" t="str">
        <f>IF(A32&lt;&gt;"",IF(Y32=MAX($Y$30:Y$36),9,IF(Y32=MIN($Y$30:Y$36),0,1)),"")</f>
        <v/>
      </c>
      <c r="AA32" s="294" t="str">
        <f t="shared" si="2"/>
        <v/>
      </c>
      <c r="AB32" s="111" t="str">
        <f>IF(A32&lt;&gt;"",IF(AA32=MAX($AA$30:AA$36),9,IF(AA32=MIN($AA$30:AA$36),0,1)),"")</f>
        <v/>
      </c>
      <c r="AS32" s="617" t="s">
        <v>892</v>
      </c>
    </row>
    <row r="33" spans="1:66" ht="45" customHeight="1" thickBot="1">
      <c r="A33" s="288"/>
      <c r="B33" s="664"/>
      <c r="C33" s="665"/>
      <c r="D33" s="665"/>
      <c r="E33" s="665"/>
      <c r="F33" s="665"/>
      <c r="G33" s="665"/>
      <c r="H33" s="665"/>
      <c r="I33" s="665"/>
      <c r="J33" s="666"/>
      <c r="K33" s="664"/>
      <c r="L33" s="665"/>
      <c r="M33" s="665"/>
      <c r="N33" s="665"/>
      <c r="O33" s="665"/>
      <c r="P33" s="665"/>
      <c r="Q33" s="665"/>
      <c r="R33" s="667"/>
      <c r="S33" s="668"/>
      <c r="T33" s="669"/>
      <c r="U33" s="72"/>
      <c r="V33" s="941" t="str">
        <f>"Ideia de Projeto 5: "&amp;A34&amp;""</f>
        <v xml:space="preserve">Ideia de Projeto 5: </v>
      </c>
      <c r="W33" s="295">
        <f t="shared" si="0"/>
        <v>0</v>
      </c>
      <c r="X33" s="111" t="str">
        <f>IF(A33&lt;&gt;"",IF(W33=MAX($W$30:W$36),9,IF(W33=MIN($W$30:W$36),0,1)),"")</f>
        <v/>
      </c>
      <c r="Y33" s="295">
        <f t="shared" si="1"/>
        <v>0</v>
      </c>
      <c r="Z33" s="111" t="str">
        <f>IF(A33&lt;&gt;"",IF(Y33=MAX($Y$30:Y$36),9,IF(Y33=MIN($Y$30:Y$36),0,1)),"")</f>
        <v/>
      </c>
      <c r="AA33" s="295" t="str">
        <f t="shared" si="2"/>
        <v/>
      </c>
      <c r="AB33" s="111" t="str">
        <f>IF(A33&lt;&gt;"",IF(AA33=MAX($AA$30:AA$36),9,IF(AA33=MIN($AA$30:AA$36),0,1)),"")</f>
        <v/>
      </c>
      <c r="AS33" s="617" t="s">
        <v>779</v>
      </c>
    </row>
    <row r="34" spans="1:66" ht="45" customHeight="1" thickBot="1">
      <c r="A34" s="289"/>
      <c r="B34" s="664"/>
      <c r="C34" s="665"/>
      <c r="D34" s="665"/>
      <c r="E34" s="665"/>
      <c r="F34" s="665"/>
      <c r="G34" s="665"/>
      <c r="H34" s="665"/>
      <c r="I34" s="665"/>
      <c r="J34" s="666"/>
      <c r="K34" s="664"/>
      <c r="L34" s="665"/>
      <c r="M34" s="665"/>
      <c r="N34" s="665"/>
      <c r="O34" s="665"/>
      <c r="P34" s="665"/>
      <c r="Q34" s="665"/>
      <c r="R34" s="667"/>
      <c r="S34" s="668"/>
      <c r="T34" s="669"/>
      <c r="U34" s="72"/>
      <c r="V34" s="941" t="str">
        <f>"Ideia de Projeto 6: "&amp;A35&amp;""</f>
        <v xml:space="preserve">Ideia de Projeto 6: </v>
      </c>
      <c r="W34" s="296">
        <f t="shared" si="0"/>
        <v>0</v>
      </c>
      <c r="X34" s="111" t="str">
        <f>IF(A34&lt;&gt;"",IF(W34=MAX($W$30:W$36),9,IF(W34=MIN($W$30:W$36),0,1)),"")</f>
        <v/>
      </c>
      <c r="Y34" s="296">
        <f t="shared" si="1"/>
        <v>0</v>
      </c>
      <c r="Z34" s="111" t="str">
        <f>IF(A34&lt;&gt;"",IF(Y34=MAX($Y$30:Y$36),9,IF(Y34=MIN($Y$30:Y$36),0,1)),"")</f>
        <v/>
      </c>
      <c r="AA34" s="296" t="str">
        <f t="shared" si="2"/>
        <v/>
      </c>
      <c r="AB34" s="111" t="str">
        <f>IF(A34&lt;&gt;"",IF(AA34=MAX($AA$30:AA$36),9,IF(AA34=MIN($AA$30:AA$36),0,1)),"")</f>
        <v/>
      </c>
      <c r="AF34" s="231">
        <v>1</v>
      </c>
      <c r="AS34" s="231" t="s">
        <v>780</v>
      </c>
    </row>
    <row r="35" spans="1:66" ht="45" customHeight="1" thickBot="1">
      <c r="A35" s="290"/>
      <c r="B35" s="664"/>
      <c r="C35" s="665"/>
      <c r="D35" s="665"/>
      <c r="E35" s="665"/>
      <c r="F35" s="665"/>
      <c r="G35" s="665"/>
      <c r="H35" s="665"/>
      <c r="I35" s="665"/>
      <c r="J35" s="666"/>
      <c r="K35" s="664"/>
      <c r="L35" s="665"/>
      <c r="M35" s="665"/>
      <c r="N35" s="665"/>
      <c r="O35" s="665"/>
      <c r="P35" s="665"/>
      <c r="Q35" s="665"/>
      <c r="R35" s="667"/>
      <c r="S35" s="668"/>
      <c r="T35" s="669"/>
      <c r="U35" s="72"/>
      <c r="V35" s="941" t="str">
        <f>"Ideia de Projeto 7: "&amp;A36&amp;""</f>
        <v xml:space="preserve">Ideia de Projeto 7: </v>
      </c>
      <c r="W35" s="297">
        <f t="shared" si="0"/>
        <v>0</v>
      </c>
      <c r="X35" s="111" t="str">
        <f>IF(A35&lt;&gt;"",IF(W35=MAX($W$30:W$36),9,IF(W35=MIN($W$30:W$36),0,1)),"")</f>
        <v/>
      </c>
      <c r="Y35" s="297">
        <f t="shared" si="1"/>
        <v>0</v>
      </c>
      <c r="Z35" s="111" t="str">
        <f>IF(A35&lt;&gt;"",IF(Y35=MAX($Y$30:Y$36),9,IF(Y35=MIN($Y$30:Y$36),0,1)),"")</f>
        <v/>
      </c>
      <c r="AA35" s="297" t="str">
        <f t="shared" si="2"/>
        <v/>
      </c>
      <c r="AB35" s="111" t="str">
        <f>IF(A35&lt;&gt;"",IF(AA35=MAX($AA$30:AA$36),9,IF(AA35=MIN($AA$30:AA$36),0,1)),"")</f>
        <v/>
      </c>
      <c r="AF35" s="231">
        <v>2</v>
      </c>
      <c r="AS35" s="231" t="s">
        <v>781</v>
      </c>
    </row>
    <row r="36" spans="1:66" ht="45" customHeight="1" thickBot="1">
      <c r="A36" s="291"/>
      <c r="B36" s="670"/>
      <c r="C36" s="671"/>
      <c r="D36" s="671"/>
      <c r="E36" s="671"/>
      <c r="F36" s="671"/>
      <c r="G36" s="671"/>
      <c r="H36" s="671"/>
      <c r="I36" s="671"/>
      <c r="J36" s="672"/>
      <c r="K36" s="670"/>
      <c r="L36" s="671"/>
      <c r="M36" s="671"/>
      <c r="N36" s="671"/>
      <c r="O36" s="671"/>
      <c r="P36" s="671"/>
      <c r="Q36" s="671"/>
      <c r="R36" s="673"/>
      <c r="S36" s="674"/>
      <c r="T36" s="675"/>
      <c r="U36" s="72"/>
      <c r="V36" s="941" t="s">
        <v>1026</v>
      </c>
      <c r="W36" s="298">
        <f t="shared" si="0"/>
        <v>0</v>
      </c>
      <c r="X36" s="111" t="str">
        <f>IF(A36&lt;&gt;"",IF(W36=MAX($W$30:W$36),9,IF(W36=MIN($W$30:W$36),0,1)),"")</f>
        <v/>
      </c>
      <c r="Y36" s="298">
        <f t="shared" si="1"/>
        <v>0</v>
      </c>
      <c r="Z36" s="111" t="str">
        <f>IF(A36&lt;&gt;"",IF(Y36=MAX($Y$30:Y$36),9,IF(Y36=MIN($Y$30:Y$36),0,1)),"")</f>
        <v/>
      </c>
      <c r="AA36" s="298" t="str">
        <f t="shared" si="2"/>
        <v/>
      </c>
      <c r="AB36" s="111" t="str">
        <f>IF(A36&lt;&gt;"",IF(AA36=MAX($AA$30:AA$36),9,IF(AA36=MIN($AA$30:AA$36),0,1)),"")</f>
        <v/>
      </c>
      <c r="AF36" s="231">
        <v>3</v>
      </c>
      <c r="AS36" s="231" t="s">
        <v>893</v>
      </c>
    </row>
    <row r="37" spans="1:66" ht="46.2">
      <c r="A37" s="112"/>
      <c r="B37" s="67"/>
      <c r="C37" s="67"/>
      <c r="D37" s="67"/>
      <c r="E37" s="67"/>
      <c r="F37" s="67"/>
      <c r="G37" s="67"/>
      <c r="H37" s="67"/>
      <c r="I37" s="67"/>
      <c r="J37" s="67"/>
      <c r="K37" s="67"/>
      <c r="L37" s="67"/>
      <c r="M37" s="67"/>
      <c r="N37" s="67"/>
      <c r="O37" s="67"/>
      <c r="P37" s="67"/>
      <c r="Q37" s="67"/>
      <c r="R37" s="67"/>
      <c r="S37" s="67"/>
      <c r="T37" s="67"/>
      <c r="U37" s="67"/>
      <c r="V37" s="941" t="str">
        <f>"Questão 1: "&amp;B28&amp;""</f>
        <v>Questão 1: Existe uma demanda real e consistente de mercado que justifique o desenvolvimento e lançamento desta ideia?</v>
      </c>
      <c r="W37" s="67"/>
      <c r="X37" s="67"/>
      <c r="Y37" s="67"/>
      <c r="Z37" s="67"/>
      <c r="AA37" s="67"/>
      <c r="AB37" s="67"/>
      <c r="AF37" s="231">
        <v>4</v>
      </c>
    </row>
    <row r="38" spans="1:66" ht="30" customHeight="1" thickBot="1">
      <c r="A38" s="113"/>
      <c r="B38" s="75"/>
      <c r="C38" s="75"/>
      <c r="D38" s="67"/>
      <c r="E38" s="67"/>
      <c r="F38" s="67"/>
      <c r="G38" s="67"/>
      <c r="H38" s="67"/>
      <c r="I38" s="67"/>
      <c r="J38" s="67"/>
      <c r="K38" s="67"/>
      <c r="L38" s="67"/>
      <c r="M38" s="67"/>
      <c r="N38" s="67"/>
      <c r="O38" s="67"/>
      <c r="P38" s="67"/>
      <c r="Q38" s="67"/>
      <c r="R38" s="67"/>
      <c r="S38" s="67"/>
      <c r="T38" s="67"/>
      <c r="U38" s="67"/>
      <c r="V38" s="941" t="str">
        <f>"Questão 2: "&amp;C28&amp;""</f>
        <v>Questão 2: A ideia apresenta um diferencial claro ou inovação relevante que a destaque no mercado e evite ser apenas "mais do mesmo"?</v>
      </c>
      <c r="W38" s="67"/>
      <c r="X38" s="67"/>
      <c r="Y38" s="67"/>
      <c r="Z38" s="67"/>
      <c r="AA38" s="67"/>
      <c r="AB38" s="67"/>
      <c r="AF38" s="231">
        <v>5</v>
      </c>
    </row>
    <row r="39" spans="1:66" ht="30" customHeight="1">
      <c r="A39" s="113"/>
      <c r="B39" s="1229" t="s">
        <v>520</v>
      </c>
      <c r="C39" s="1230"/>
      <c r="D39" s="1230"/>
      <c r="E39" s="1231"/>
      <c r="F39" s="67"/>
      <c r="G39" s="67"/>
      <c r="H39" s="67"/>
      <c r="I39" s="67"/>
      <c r="J39" s="67"/>
      <c r="K39" s="67"/>
      <c r="L39" s="67"/>
      <c r="M39" s="386"/>
      <c r="N39" s="388"/>
      <c r="O39" s="1211" t="s">
        <v>519</v>
      </c>
      <c r="P39" s="1212"/>
      <c r="Q39" s="1212"/>
      <c r="R39" s="1213"/>
      <c r="S39" s="67"/>
      <c r="T39" s="67"/>
      <c r="U39" s="67"/>
      <c r="V39" s="941" t="str">
        <f>"Questão 3: "&amp;D28&amp;""</f>
        <v>Questão 3: Qual problema específico (dor) a ideia pretende resolver e este problema é suficientemente relevante para garantir a adoção pelo mercado?</v>
      </c>
      <c r="W39" s="67"/>
      <c r="X39" s="67"/>
      <c r="Y39" s="67"/>
      <c r="Z39" s="67"/>
      <c r="AA39" s="67"/>
      <c r="AB39" s="67"/>
    </row>
    <row r="40" spans="1:66" ht="30" customHeight="1">
      <c r="A40" s="113"/>
      <c r="B40" s="1232"/>
      <c r="C40" s="1233"/>
      <c r="D40" s="1233"/>
      <c r="E40" s="1234"/>
      <c r="F40" s="67"/>
      <c r="G40" s="67"/>
      <c r="H40" s="67"/>
      <c r="I40" s="67"/>
      <c r="J40" s="67"/>
      <c r="K40" s="67"/>
      <c r="L40" s="67"/>
      <c r="M40" s="387"/>
      <c r="N40" s="388"/>
      <c r="O40" s="1214"/>
      <c r="P40" s="1215"/>
      <c r="Q40" s="1215"/>
      <c r="R40" s="1216"/>
      <c r="S40" s="67"/>
      <c r="T40" s="67"/>
      <c r="U40" s="67"/>
      <c r="V40" s="941" t="str">
        <f>"Questão 4: "&amp;E28&amp;""</f>
        <v>Questão 4: A quantidade de concorrentes no mercado ainda permite que a ideia tenha chances reais de sucesso?</v>
      </c>
      <c r="W40" s="67"/>
      <c r="X40" s="67"/>
      <c r="Y40" s="67"/>
      <c r="Z40" s="67"/>
      <c r="AA40" s="67"/>
      <c r="AB40" s="67"/>
    </row>
    <row r="41" spans="1:66" ht="30" customHeight="1">
      <c r="A41" s="113"/>
      <c r="B41" s="1232"/>
      <c r="C41" s="1233"/>
      <c r="D41" s="1233"/>
      <c r="E41" s="1234"/>
      <c r="F41" s="67"/>
      <c r="G41" s="67"/>
      <c r="H41" s="67"/>
      <c r="I41" s="67"/>
      <c r="J41" s="67"/>
      <c r="K41" s="67"/>
      <c r="M41" s="387"/>
      <c r="N41" s="388"/>
      <c r="O41" s="1214"/>
      <c r="P41" s="1215"/>
      <c r="Q41" s="1215"/>
      <c r="R41" s="1216"/>
      <c r="T41" s="67"/>
      <c r="U41" s="67"/>
      <c r="V41" s="941" t="str">
        <f>"Questão 5: "&amp;F28&amp;""</f>
        <v>Questão 5: A ideia tem potencial para ser escalável, com possibilidade de alcançar novos mercados regionais, nacionais ou globais?</v>
      </c>
      <c r="W41" s="67"/>
      <c r="X41" s="67"/>
      <c r="Y41" s="67"/>
      <c r="Z41" s="67"/>
      <c r="AA41" s="67"/>
      <c r="AB41" s="67"/>
    </row>
    <row r="42" spans="1:66" ht="30" customHeight="1">
      <c r="A42" s="113"/>
      <c r="B42" s="1232"/>
      <c r="C42" s="1233"/>
      <c r="D42" s="1233"/>
      <c r="E42" s="1234"/>
      <c r="F42" s="67"/>
      <c r="G42" s="67"/>
      <c r="H42" s="67"/>
      <c r="I42" s="67"/>
      <c r="J42" s="67"/>
      <c r="K42" s="67"/>
      <c r="M42" s="387"/>
      <c r="N42" s="388"/>
      <c r="O42" s="1214"/>
      <c r="P42" s="1215"/>
      <c r="Q42" s="1215"/>
      <c r="R42" s="1216"/>
      <c r="T42" s="67"/>
      <c r="U42" s="67"/>
      <c r="V42" s="941" t="str">
        <f>"Questão 6: "&amp;G28&amp;""</f>
        <v>Questão 6: Existem fontes de financiamento ou investimento viáveis para apoiar o desenvolvimento e crescimento desta ideia?</v>
      </c>
      <c r="W42" s="67"/>
      <c r="X42" s="67"/>
      <c r="Y42" s="67"/>
      <c r="Z42" s="67"/>
      <c r="AA42" s="67"/>
      <c r="AB42" s="67"/>
    </row>
    <row r="43" spans="1:66" ht="30" customHeight="1">
      <c r="A43" s="113"/>
      <c r="B43" s="1232"/>
      <c r="C43" s="1233"/>
      <c r="D43" s="1233"/>
      <c r="E43" s="1234"/>
      <c r="F43" s="67"/>
      <c r="G43" s="67"/>
      <c r="H43" s="67"/>
      <c r="I43" s="67"/>
      <c r="J43" s="67"/>
      <c r="K43" s="67"/>
      <c r="M43" s="387"/>
      <c r="N43" s="388"/>
      <c r="O43" s="1214"/>
      <c r="P43" s="1215"/>
      <c r="Q43" s="1215"/>
      <c r="R43" s="1216"/>
      <c r="T43" s="67"/>
      <c r="U43" s="67"/>
      <c r="V43" s="941" t="str">
        <f>"Questão 7: "&amp;H28&amp;""</f>
        <v>Questão 7: O mercado-alvo é acessível, e os consumidores estão dispostos a adquirir o produto ou serviço, inclusive em fases como pré-venda?</v>
      </c>
      <c r="W43" s="67"/>
      <c r="X43" s="67"/>
      <c r="Y43" s="67"/>
      <c r="Z43" s="67"/>
      <c r="AA43" s="67"/>
      <c r="AB43" s="67"/>
      <c r="AF43" s="231" t="str">
        <f>IF(B30="sim",5,IF(B30="Não",1,IF(B30="Em parte",3,"")))</f>
        <v/>
      </c>
      <c r="AG43" s="231" t="str">
        <f t="shared" ref="AG43:BN49" si="3">IF(C30="sim",5,IF(C30="Não",1,IF(C30="Em parte",3,"")))</f>
        <v/>
      </c>
      <c r="AH43" s="231" t="str">
        <f t="shared" si="3"/>
        <v/>
      </c>
      <c r="AI43" s="231" t="str">
        <f t="shared" si="3"/>
        <v/>
      </c>
      <c r="AJ43" s="231" t="str">
        <f t="shared" si="3"/>
        <v/>
      </c>
      <c r="AK43" s="231" t="str">
        <f t="shared" si="3"/>
        <v/>
      </c>
      <c r="AL43" s="231" t="str">
        <f t="shared" si="3"/>
        <v/>
      </c>
      <c r="AM43" s="231" t="str">
        <f t="shared" si="3"/>
        <v/>
      </c>
      <c r="AN43" s="231" t="str">
        <f t="shared" si="3"/>
        <v/>
      </c>
      <c r="AO43" s="231">
        <f>SUM(AF43:AN43)</f>
        <v>0</v>
      </c>
      <c r="AQ43" s="231" t="str">
        <f>IF(K30="sim",5,IF(K30="Não",1,IF(K30="Em parte",3,"")))</f>
        <v/>
      </c>
      <c r="AR43" s="231" t="str">
        <f t="shared" ref="AR43:AY49" si="4">IF(L30="sim",5,IF(L30="Não",1,IF(L30="Em parte",3,"")))</f>
        <v/>
      </c>
      <c r="AS43" s="231" t="str">
        <f t="shared" si="4"/>
        <v/>
      </c>
      <c r="AT43" s="231" t="str">
        <f t="shared" si="4"/>
        <v/>
      </c>
      <c r="AU43" s="231" t="str">
        <f t="shared" si="4"/>
        <v/>
      </c>
      <c r="AV43" s="231" t="str">
        <f t="shared" si="4"/>
        <v/>
      </c>
      <c r="AW43" s="231" t="str">
        <f t="shared" si="4"/>
        <v/>
      </c>
      <c r="AX43" s="231" t="str">
        <f t="shared" si="4"/>
        <v/>
      </c>
      <c r="AY43" s="231" t="str">
        <f>IF(S30="sim",5,IF(S30="Não",1,IF(S30="Em parte",3,"")))</f>
        <v/>
      </c>
      <c r="AZ43" s="231">
        <f>SUM(AQ43:AY43)</f>
        <v>0</v>
      </c>
      <c r="BB43" s="231" t="str">
        <f>IF(T30="MUITO ALTO",1,IF(T30="ALTO",2,IF(T30="MÉDIO",3,IF(T30="BAIXO",4,IF(T30="MUITO BAIXO",5,"")))))</f>
        <v/>
      </c>
      <c r="BE43" s="231" t="str">
        <f t="shared" si="3"/>
        <v/>
      </c>
      <c r="BF43" s="231" t="str">
        <f t="shared" si="3"/>
        <v/>
      </c>
      <c r="BG43" s="231" t="str">
        <f t="shared" si="3"/>
        <v/>
      </c>
      <c r="BH43" s="231" t="str">
        <f t="shared" si="3"/>
        <v/>
      </c>
      <c r="BI43" s="231" t="str">
        <f t="shared" si="3"/>
        <v/>
      </c>
      <c r="BJ43" s="231" t="str">
        <f t="shared" si="3"/>
        <v/>
      </c>
      <c r="BK43" s="231" t="str">
        <f t="shared" si="3"/>
        <v/>
      </c>
      <c r="BL43" s="231" t="str">
        <f t="shared" si="3"/>
        <v/>
      </c>
      <c r="BM43" s="231" t="str">
        <f t="shared" si="3"/>
        <v/>
      </c>
      <c r="BN43" s="231" t="str">
        <f t="shared" si="3"/>
        <v/>
      </c>
    </row>
    <row r="44" spans="1:66" ht="30" customHeight="1">
      <c r="A44" s="113"/>
      <c r="B44" s="1232"/>
      <c r="C44" s="1233"/>
      <c r="D44" s="1233"/>
      <c r="E44" s="1234"/>
      <c r="F44" s="67"/>
      <c r="G44" s="67"/>
      <c r="H44" s="67"/>
      <c r="I44" s="67"/>
      <c r="J44" s="67"/>
      <c r="K44" s="67"/>
      <c r="M44" s="387"/>
      <c r="N44" s="388"/>
      <c r="O44" s="1214"/>
      <c r="P44" s="1215"/>
      <c r="Q44" s="1215"/>
      <c r="R44" s="1216"/>
      <c r="T44" s="67"/>
      <c r="U44" s="67"/>
      <c r="V44" s="941" t="str">
        <f>"Questão 8: "&amp;I28&amp;""</f>
        <v>Questão 8: Existem barreiras significativas de entrada, como regulamentações, normas, certificações ou exigência de experiência prévia que possam dificultar a implementação da ideia?</v>
      </c>
      <c r="W44" s="67"/>
      <c r="X44" s="67"/>
      <c r="Y44" s="67"/>
      <c r="Z44" s="67"/>
      <c r="AA44" s="67"/>
      <c r="AB44" s="67"/>
      <c r="AF44" s="231" t="str">
        <f t="shared" ref="AF44:AF49" si="5">IF(B31="sim",5,IF(B31="Não",1,IF(B31="Em parte",3,"")))</f>
        <v/>
      </c>
      <c r="AG44" s="231" t="str">
        <f t="shared" si="3"/>
        <v/>
      </c>
      <c r="AH44" s="231" t="str">
        <f t="shared" si="3"/>
        <v/>
      </c>
      <c r="AI44" s="231" t="str">
        <f t="shared" si="3"/>
        <v/>
      </c>
      <c r="AJ44" s="231" t="str">
        <f t="shared" si="3"/>
        <v/>
      </c>
      <c r="AK44" s="231" t="str">
        <f t="shared" si="3"/>
        <v/>
      </c>
      <c r="AL44" s="231" t="str">
        <f t="shared" si="3"/>
        <v/>
      </c>
      <c r="AM44" s="231" t="str">
        <f t="shared" si="3"/>
        <v/>
      </c>
      <c r="AN44" s="231" t="str">
        <f t="shared" si="3"/>
        <v/>
      </c>
      <c r="AO44" s="231">
        <f t="shared" ref="AO44:AO49" si="6">SUM(AF44:AN44)</f>
        <v>0</v>
      </c>
      <c r="AQ44" s="231" t="str">
        <f t="shared" ref="AQ44:AQ49" si="7">IF(K31="sim",5,IF(K31="Não",1,IF(K31="Em parte",3,"")))</f>
        <v/>
      </c>
      <c r="AR44" s="231" t="str">
        <f t="shared" si="4"/>
        <v/>
      </c>
      <c r="AS44" s="231" t="str">
        <f t="shared" si="4"/>
        <v/>
      </c>
      <c r="AT44" s="231" t="str">
        <f t="shared" si="4"/>
        <v/>
      </c>
      <c r="AU44" s="231" t="str">
        <f t="shared" si="4"/>
        <v/>
      </c>
      <c r="AV44" s="231" t="str">
        <f t="shared" si="4"/>
        <v/>
      </c>
      <c r="AW44" s="231" t="str">
        <f t="shared" si="4"/>
        <v/>
      </c>
      <c r="AX44" s="231" t="str">
        <f t="shared" si="4"/>
        <v/>
      </c>
      <c r="AY44" s="231" t="str">
        <f t="shared" si="4"/>
        <v/>
      </c>
      <c r="AZ44" s="231">
        <f t="shared" ref="AZ44:AZ49" si="8">SUM(AQ44:AY44)</f>
        <v>0</v>
      </c>
      <c r="BB44" s="231" t="str">
        <f t="shared" ref="BB44:BB49" si="9">IF(T31="MUITO ALTO",1,IF(T31="ALTO",2,IF(T31="MÉDIO",3,IF(T31="BAIXO",4,IF(T31="MUITO BAIXO",5,"")))))</f>
        <v/>
      </c>
      <c r="BE44" s="231" t="str">
        <f t="shared" si="3"/>
        <v/>
      </c>
      <c r="BF44" s="231" t="str">
        <f t="shared" si="3"/>
        <v/>
      </c>
      <c r="BG44" s="231" t="str">
        <f t="shared" si="3"/>
        <v/>
      </c>
      <c r="BH44" s="231" t="str">
        <f t="shared" si="3"/>
        <v/>
      </c>
      <c r="BI44" s="231" t="str">
        <f t="shared" si="3"/>
        <v/>
      </c>
      <c r="BJ44" s="231" t="str">
        <f t="shared" si="3"/>
        <v/>
      </c>
      <c r="BK44" s="231" t="str">
        <f t="shared" si="3"/>
        <v/>
      </c>
      <c r="BL44" s="231" t="str">
        <f t="shared" si="3"/>
        <v/>
      </c>
      <c r="BM44" s="231" t="str">
        <f t="shared" si="3"/>
        <v/>
      </c>
      <c r="BN44" s="231" t="str">
        <f t="shared" si="3"/>
        <v/>
      </c>
    </row>
    <row r="45" spans="1:66" ht="30" customHeight="1">
      <c r="A45" s="113"/>
      <c r="B45" s="1232"/>
      <c r="C45" s="1233"/>
      <c r="D45" s="1233"/>
      <c r="E45" s="1234"/>
      <c r="F45" s="67"/>
      <c r="G45" s="67"/>
      <c r="H45" s="67"/>
      <c r="I45" s="67"/>
      <c r="J45" s="67"/>
      <c r="K45" s="67"/>
      <c r="M45" s="387"/>
      <c r="N45" s="388"/>
      <c r="O45" s="1214"/>
      <c r="P45" s="1215"/>
      <c r="Q45" s="1215"/>
      <c r="R45" s="1216"/>
      <c r="T45" s="67"/>
      <c r="U45" s="67"/>
      <c r="V45" s="941" t="str">
        <f>"Questão 9: "&amp;J28&amp;""</f>
        <v>Questão 9: Os clientes percebem o valor que a ideia entrega e estão dispostos a pagar por ela?</v>
      </c>
      <c r="W45" s="67"/>
      <c r="X45" s="67"/>
      <c r="Y45" s="67"/>
      <c r="Z45" s="67"/>
      <c r="AA45" s="67"/>
      <c r="AB45" s="67"/>
      <c r="AF45" s="231" t="str">
        <f t="shared" si="5"/>
        <v/>
      </c>
      <c r="AG45" s="231" t="str">
        <f t="shared" si="3"/>
        <v/>
      </c>
      <c r="AH45" s="231" t="str">
        <f t="shared" si="3"/>
        <v/>
      </c>
      <c r="AI45" s="231" t="str">
        <f t="shared" si="3"/>
        <v/>
      </c>
      <c r="AJ45" s="231" t="str">
        <f t="shared" si="3"/>
        <v/>
      </c>
      <c r="AK45" s="231" t="str">
        <f t="shared" si="3"/>
        <v/>
      </c>
      <c r="AL45" s="231" t="str">
        <f t="shared" si="3"/>
        <v/>
      </c>
      <c r="AM45" s="231" t="str">
        <f t="shared" si="3"/>
        <v/>
      </c>
      <c r="AN45" s="231" t="str">
        <f t="shared" si="3"/>
        <v/>
      </c>
      <c r="AO45" s="231">
        <f t="shared" si="6"/>
        <v>0</v>
      </c>
      <c r="AQ45" s="231" t="str">
        <f t="shared" si="7"/>
        <v/>
      </c>
      <c r="AR45" s="231" t="str">
        <f t="shared" si="4"/>
        <v/>
      </c>
      <c r="AS45" s="231" t="str">
        <f t="shared" si="4"/>
        <v/>
      </c>
      <c r="AT45" s="231" t="str">
        <f t="shared" si="4"/>
        <v/>
      </c>
      <c r="AU45" s="231" t="str">
        <f t="shared" si="4"/>
        <v/>
      </c>
      <c r="AV45" s="231" t="str">
        <f t="shared" si="4"/>
        <v/>
      </c>
      <c r="AW45" s="231" t="str">
        <f t="shared" si="4"/>
        <v/>
      </c>
      <c r="AX45" s="231" t="str">
        <f t="shared" si="4"/>
        <v/>
      </c>
      <c r="AY45" s="231" t="str">
        <f t="shared" si="4"/>
        <v/>
      </c>
      <c r="AZ45" s="231">
        <f t="shared" si="8"/>
        <v>0</v>
      </c>
      <c r="BB45" s="231" t="str">
        <f t="shared" si="9"/>
        <v/>
      </c>
      <c r="BE45" s="231" t="str">
        <f t="shared" si="3"/>
        <v/>
      </c>
      <c r="BF45" s="231" t="str">
        <f t="shared" si="3"/>
        <v/>
      </c>
      <c r="BG45" s="231" t="str">
        <f t="shared" si="3"/>
        <v/>
      </c>
      <c r="BH45" s="231" t="str">
        <f t="shared" si="3"/>
        <v/>
      </c>
      <c r="BI45" s="231" t="str">
        <f t="shared" si="3"/>
        <v/>
      </c>
      <c r="BJ45" s="231" t="str">
        <f t="shared" si="3"/>
        <v/>
      </c>
      <c r="BK45" s="231" t="str">
        <f t="shared" si="3"/>
        <v/>
      </c>
      <c r="BL45" s="231" t="str">
        <f t="shared" si="3"/>
        <v/>
      </c>
      <c r="BM45" s="231" t="str">
        <f t="shared" si="3"/>
        <v/>
      </c>
      <c r="BN45" s="231" t="str">
        <f t="shared" si="3"/>
        <v/>
      </c>
    </row>
    <row r="46" spans="1:66" ht="30" customHeight="1">
      <c r="A46" s="113"/>
      <c r="B46" s="1232"/>
      <c r="C46" s="1233"/>
      <c r="D46" s="1233"/>
      <c r="E46" s="1234"/>
      <c r="F46" s="67"/>
      <c r="G46" s="67"/>
      <c r="H46" s="67"/>
      <c r="I46" s="67"/>
      <c r="J46" s="67"/>
      <c r="K46" s="67"/>
      <c r="M46" s="387"/>
      <c r="N46" s="388"/>
      <c r="O46" s="1214"/>
      <c r="P46" s="1215"/>
      <c r="Q46" s="1215"/>
      <c r="R46" s="1216"/>
      <c r="T46" s="67"/>
      <c r="U46" s="67"/>
      <c r="V46" s="941" t="str">
        <f>"Questão 10: "&amp;K28&amp;""</f>
        <v>Questão 10: O retorno financeiro esperado deste projeto é significativo e sustentável a longo prazo, apresentando projeções claras de ganhos financeiros e impacto positivo para a empresa?</v>
      </c>
      <c r="W46" s="67"/>
      <c r="X46" s="67"/>
      <c r="Y46" s="67"/>
      <c r="Z46" s="67"/>
      <c r="AA46" s="67"/>
      <c r="AB46" s="67"/>
      <c r="AF46" s="231" t="str">
        <f t="shared" si="5"/>
        <v/>
      </c>
      <c r="AG46" s="231" t="str">
        <f t="shared" si="3"/>
        <v/>
      </c>
      <c r="AH46" s="231" t="str">
        <f t="shared" si="3"/>
        <v/>
      </c>
      <c r="AI46" s="231" t="str">
        <f t="shared" si="3"/>
        <v/>
      </c>
      <c r="AJ46" s="231" t="str">
        <f t="shared" si="3"/>
        <v/>
      </c>
      <c r="AK46" s="231" t="str">
        <f t="shared" si="3"/>
        <v/>
      </c>
      <c r="AL46" s="231" t="str">
        <f t="shared" si="3"/>
        <v/>
      </c>
      <c r="AM46" s="231" t="str">
        <f t="shared" si="3"/>
        <v/>
      </c>
      <c r="AN46" s="231" t="str">
        <f t="shared" si="3"/>
        <v/>
      </c>
      <c r="AO46" s="231">
        <f t="shared" si="6"/>
        <v>0</v>
      </c>
      <c r="AQ46" s="231" t="str">
        <f t="shared" si="7"/>
        <v/>
      </c>
      <c r="AR46" s="231" t="str">
        <f t="shared" si="4"/>
        <v/>
      </c>
      <c r="AS46" s="231" t="str">
        <f t="shared" si="4"/>
        <v/>
      </c>
      <c r="AT46" s="231" t="str">
        <f t="shared" si="4"/>
        <v/>
      </c>
      <c r="AU46" s="231" t="str">
        <f t="shared" si="4"/>
        <v/>
      </c>
      <c r="AV46" s="231" t="str">
        <f t="shared" si="4"/>
        <v/>
      </c>
      <c r="AW46" s="231" t="str">
        <f t="shared" si="4"/>
        <v/>
      </c>
      <c r="AX46" s="231" t="str">
        <f t="shared" si="4"/>
        <v/>
      </c>
      <c r="AY46" s="231" t="str">
        <f t="shared" si="4"/>
        <v/>
      </c>
      <c r="AZ46" s="231">
        <f t="shared" si="8"/>
        <v>0</v>
      </c>
      <c r="BB46" s="231" t="str">
        <f t="shared" si="9"/>
        <v/>
      </c>
      <c r="BE46" s="231" t="str">
        <f t="shared" si="3"/>
        <v/>
      </c>
      <c r="BF46" s="231" t="str">
        <f t="shared" si="3"/>
        <v/>
      </c>
      <c r="BG46" s="231" t="str">
        <f t="shared" si="3"/>
        <v/>
      </c>
      <c r="BH46" s="231" t="str">
        <f t="shared" si="3"/>
        <v/>
      </c>
      <c r="BI46" s="231" t="str">
        <f t="shared" si="3"/>
        <v/>
      </c>
      <c r="BJ46" s="231" t="str">
        <f t="shared" si="3"/>
        <v/>
      </c>
      <c r="BK46" s="231" t="str">
        <f t="shared" si="3"/>
        <v/>
      </c>
      <c r="BL46" s="231" t="str">
        <f t="shared" si="3"/>
        <v/>
      </c>
      <c r="BM46" s="231" t="str">
        <f t="shared" si="3"/>
        <v/>
      </c>
      <c r="BN46" s="231" t="str">
        <f t="shared" si="3"/>
        <v/>
      </c>
    </row>
    <row r="47" spans="1:66" ht="30" customHeight="1">
      <c r="A47" s="113"/>
      <c r="B47" s="1232"/>
      <c r="C47" s="1233"/>
      <c r="D47" s="1233"/>
      <c r="E47" s="1234"/>
      <c r="F47" s="67"/>
      <c r="G47" s="67"/>
      <c r="H47" s="67"/>
      <c r="I47" s="67"/>
      <c r="J47" s="67"/>
      <c r="K47" s="67"/>
      <c r="M47" s="387"/>
      <c r="N47" s="388"/>
      <c r="O47" s="1214"/>
      <c r="P47" s="1215"/>
      <c r="Q47" s="1215"/>
      <c r="R47" s="1216"/>
      <c r="T47" s="67"/>
      <c r="U47" s="67"/>
      <c r="V47" s="941" t="str">
        <f>"Questão 11: "&amp;L28&amp;""</f>
        <v>Questão 11: A equipe de trabalho possui conhecimento técnico, experiência prática e habilidades adequadas para garantir o desenvolvimento bem-sucedido deste projeto?</v>
      </c>
      <c r="W47" s="67"/>
      <c r="X47" s="67"/>
      <c r="Y47" s="67"/>
      <c r="Z47" s="67"/>
      <c r="AA47" s="67"/>
      <c r="AB47" s="67"/>
      <c r="AF47" s="231" t="str">
        <f t="shared" si="5"/>
        <v/>
      </c>
      <c r="AG47" s="231" t="str">
        <f t="shared" si="3"/>
        <v/>
      </c>
      <c r="AH47" s="231" t="str">
        <f t="shared" si="3"/>
        <v/>
      </c>
      <c r="AI47" s="231" t="str">
        <f t="shared" si="3"/>
        <v/>
      </c>
      <c r="AJ47" s="231" t="str">
        <f t="shared" si="3"/>
        <v/>
      </c>
      <c r="AK47" s="231" t="str">
        <f t="shared" si="3"/>
        <v/>
      </c>
      <c r="AL47" s="231" t="str">
        <f t="shared" si="3"/>
        <v/>
      </c>
      <c r="AM47" s="231" t="str">
        <f t="shared" si="3"/>
        <v/>
      </c>
      <c r="AN47" s="231" t="str">
        <f t="shared" si="3"/>
        <v/>
      </c>
      <c r="AO47" s="231">
        <f t="shared" si="6"/>
        <v>0</v>
      </c>
      <c r="AQ47" s="231" t="str">
        <f t="shared" si="7"/>
        <v/>
      </c>
      <c r="AR47" s="231" t="str">
        <f t="shared" si="4"/>
        <v/>
      </c>
      <c r="AS47" s="231" t="str">
        <f t="shared" si="4"/>
        <v/>
      </c>
      <c r="AT47" s="231" t="str">
        <f t="shared" si="4"/>
        <v/>
      </c>
      <c r="AU47" s="231" t="str">
        <f t="shared" si="4"/>
        <v/>
      </c>
      <c r="AV47" s="231" t="str">
        <f t="shared" si="4"/>
        <v/>
      </c>
      <c r="AW47" s="231" t="str">
        <f t="shared" si="4"/>
        <v/>
      </c>
      <c r="AX47" s="231" t="str">
        <f t="shared" si="4"/>
        <v/>
      </c>
      <c r="AY47" s="231" t="str">
        <f t="shared" si="4"/>
        <v/>
      </c>
      <c r="AZ47" s="231">
        <f t="shared" si="8"/>
        <v>0</v>
      </c>
      <c r="BB47" s="231" t="str">
        <f t="shared" si="9"/>
        <v/>
      </c>
      <c r="BE47" s="231" t="str">
        <f t="shared" si="3"/>
        <v/>
      </c>
      <c r="BF47" s="231" t="str">
        <f t="shared" si="3"/>
        <v/>
      </c>
      <c r="BG47" s="231" t="str">
        <f t="shared" si="3"/>
        <v/>
      </c>
      <c r="BH47" s="231" t="str">
        <f t="shared" si="3"/>
        <v/>
      </c>
      <c r="BI47" s="231" t="str">
        <f t="shared" si="3"/>
        <v/>
      </c>
      <c r="BJ47" s="231" t="str">
        <f t="shared" si="3"/>
        <v/>
      </c>
      <c r="BK47" s="231" t="str">
        <f t="shared" si="3"/>
        <v/>
      </c>
      <c r="BL47" s="231" t="str">
        <f t="shared" si="3"/>
        <v/>
      </c>
      <c r="BM47" s="231" t="str">
        <f t="shared" si="3"/>
        <v/>
      </c>
      <c r="BN47" s="231" t="str">
        <f t="shared" si="3"/>
        <v/>
      </c>
    </row>
    <row r="48" spans="1:66" ht="30" customHeight="1">
      <c r="A48" s="113"/>
      <c r="B48" s="1232"/>
      <c r="C48" s="1233"/>
      <c r="D48" s="1233"/>
      <c r="E48" s="1234"/>
      <c r="F48" s="67"/>
      <c r="G48" s="67"/>
      <c r="H48" s="67"/>
      <c r="I48" s="67"/>
      <c r="J48" s="67"/>
      <c r="K48" s="67"/>
      <c r="L48" s="67"/>
      <c r="M48" s="387"/>
      <c r="N48" s="388"/>
      <c r="O48" s="1214"/>
      <c r="P48" s="1215"/>
      <c r="Q48" s="1215"/>
      <c r="R48" s="1216"/>
      <c r="S48" s="67"/>
      <c r="T48" s="67"/>
      <c r="U48" s="67"/>
      <c r="V48" s="941" t="str">
        <f>"Questão 12: "&amp;M28&amp;""</f>
        <v>Questão 12: Os principais riscos e barreiras para a implementação deste projeto foram identificados, e existe um plano estruturado para mitigá-los de forma eficaz?</v>
      </c>
      <c r="W48" s="67"/>
      <c r="X48" s="67"/>
      <c r="Y48" s="67"/>
      <c r="Z48" s="67"/>
      <c r="AA48" s="67"/>
      <c r="AB48" s="67"/>
      <c r="AF48" s="231" t="str">
        <f t="shared" si="5"/>
        <v/>
      </c>
      <c r="AG48" s="231" t="str">
        <f t="shared" si="3"/>
        <v/>
      </c>
      <c r="AH48" s="231" t="str">
        <f t="shared" si="3"/>
        <v/>
      </c>
      <c r="AI48" s="231" t="str">
        <f t="shared" si="3"/>
        <v/>
      </c>
      <c r="AJ48" s="231" t="str">
        <f t="shared" si="3"/>
        <v/>
      </c>
      <c r="AK48" s="231" t="str">
        <f t="shared" si="3"/>
        <v/>
      </c>
      <c r="AL48" s="231" t="str">
        <f t="shared" si="3"/>
        <v/>
      </c>
      <c r="AM48" s="231" t="str">
        <f t="shared" si="3"/>
        <v/>
      </c>
      <c r="AN48" s="231" t="str">
        <f t="shared" si="3"/>
        <v/>
      </c>
      <c r="AO48" s="231">
        <f t="shared" si="6"/>
        <v>0</v>
      </c>
      <c r="AQ48" s="231" t="str">
        <f t="shared" si="7"/>
        <v/>
      </c>
      <c r="AR48" s="231" t="str">
        <f t="shared" si="4"/>
        <v/>
      </c>
      <c r="AS48" s="231" t="str">
        <f t="shared" si="4"/>
        <v/>
      </c>
      <c r="AT48" s="231" t="str">
        <f t="shared" si="4"/>
        <v/>
      </c>
      <c r="AU48" s="231" t="str">
        <f t="shared" si="4"/>
        <v/>
      </c>
      <c r="AV48" s="231" t="str">
        <f t="shared" si="4"/>
        <v/>
      </c>
      <c r="AW48" s="231" t="str">
        <f t="shared" si="4"/>
        <v/>
      </c>
      <c r="AX48" s="231" t="str">
        <f t="shared" si="4"/>
        <v/>
      </c>
      <c r="AY48" s="231" t="str">
        <f t="shared" si="4"/>
        <v/>
      </c>
      <c r="AZ48" s="231">
        <f t="shared" si="8"/>
        <v>0</v>
      </c>
      <c r="BB48" s="231" t="str">
        <f t="shared" si="9"/>
        <v/>
      </c>
      <c r="BE48" s="231" t="str">
        <f t="shared" si="3"/>
        <v/>
      </c>
      <c r="BF48" s="231" t="str">
        <f t="shared" si="3"/>
        <v/>
      </c>
      <c r="BG48" s="231" t="str">
        <f t="shared" si="3"/>
        <v/>
      </c>
      <c r="BH48" s="231" t="str">
        <f t="shared" si="3"/>
        <v/>
      </c>
      <c r="BI48" s="231" t="str">
        <f t="shared" si="3"/>
        <v/>
      </c>
      <c r="BJ48" s="231" t="str">
        <f t="shared" si="3"/>
        <v/>
      </c>
      <c r="BK48" s="231" t="str">
        <f t="shared" si="3"/>
        <v/>
      </c>
      <c r="BL48" s="231" t="str">
        <f t="shared" si="3"/>
        <v/>
      </c>
      <c r="BM48" s="231" t="str">
        <f t="shared" si="3"/>
        <v/>
      </c>
      <c r="BN48" s="231" t="str">
        <f t="shared" si="3"/>
        <v/>
      </c>
    </row>
    <row r="49" spans="1:66" ht="30" customHeight="1">
      <c r="A49" s="113"/>
      <c r="B49" s="1232"/>
      <c r="C49" s="1233"/>
      <c r="D49" s="1233"/>
      <c r="E49" s="1234"/>
      <c r="F49" s="67"/>
      <c r="G49" s="67"/>
      <c r="H49" s="67"/>
      <c r="I49" s="67"/>
      <c r="J49" s="67"/>
      <c r="K49" s="67"/>
      <c r="L49" s="67"/>
      <c r="M49" s="387"/>
      <c r="N49" s="388"/>
      <c r="O49" s="1214"/>
      <c r="P49" s="1215"/>
      <c r="Q49" s="1215"/>
      <c r="R49" s="1216"/>
      <c r="S49" s="67"/>
      <c r="T49" s="67"/>
      <c r="U49" s="67"/>
      <c r="V49" s="941" t="str">
        <f>"Questão 13: "&amp;N28&amp;""</f>
        <v>Questão 13: O projeto utiliza inteligência artificial ou tecnologias avançadas de forma estratégica para otimizar processos, reduzir custos ou aumentar a eficiência dos resultados?</v>
      </c>
      <c r="W49" s="67"/>
      <c r="X49" s="67"/>
      <c r="Y49" s="67"/>
      <c r="Z49" s="67"/>
      <c r="AA49" s="67"/>
      <c r="AB49" s="67"/>
      <c r="AF49" s="231" t="str">
        <f t="shared" si="5"/>
        <v/>
      </c>
      <c r="AG49" s="231" t="str">
        <f t="shared" si="3"/>
        <v/>
      </c>
      <c r="AH49" s="231" t="str">
        <f t="shared" si="3"/>
        <v/>
      </c>
      <c r="AI49" s="231" t="str">
        <f t="shared" si="3"/>
        <v/>
      </c>
      <c r="AJ49" s="231" t="str">
        <f t="shared" si="3"/>
        <v/>
      </c>
      <c r="AK49" s="231" t="str">
        <f t="shared" si="3"/>
        <v/>
      </c>
      <c r="AL49" s="231" t="str">
        <f t="shared" si="3"/>
        <v/>
      </c>
      <c r="AM49" s="231" t="str">
        <f t="shared" si="3"/>
        <v/>
      </c>
      <c r="AN49" s="231" t="str">
        <f t="shared" si="3"/>
        <v/>
      </c>
      <c r="AO49" s="231">
        <f t="shared" si="6"/>
        <v>0</v>
      </c>
      <c r="AQ49" s="231" t="str">
        <f t="shared" si="7"/>
        <v/>
      </c>
      <c r="AR49" s="231" t="str">
        <f t="shared" si="4"/>
        <v/>
      </c>
      <c r="AS49" s="231" t="str">
        <f t="shared" si="4"/>
        <v/>
      </c>
      <c r="AT49" s="231" t="str">
        <f t="shared" si="4"/>
        <v/>
      </c>
      <c r="AU49" s="231" t="str">
        <f t="shared" si="4"/>
        <v/>
      </c>
      <c r="AV49" s="231" t="str">
        <f t="shared" si="4"/>
        <v/>
      </c>
      <c r="AW49" s="231" t="str">
        <f t="shared" si="4"/>
        <v/>
      </c>
      <c r="AX49" s="231" t="str">
        <f t="shared" si="4"/>
        <v/>
      </c>
      <c r="AY49" s="231" t="str">
        <f t="shared" si="4"/>
        <v/>
      </c>
      <c r="AZ49" s="231">
        <f t="shared" si="8"/>
        <v>0</v>
      </c>
      <c r="BB49" s="231" t="str">
        <f t="shared" si="9"/>
        <v/>
      </c>
      <c r="BE49" s="231" t="str">
        <f t="shared" si="3"/>
        <v/>
      </c>
      <c r="BF49" s="231" t="str">
        <f t="shared" si="3"/>
        <v/>
      </c>
      <c r="BG49" s="231" t="str">
        <f t="shared" si="3"/>
        <v/>
      </c>
      <c r="BH49" s="231" t="str">
        <f t="shared" si="3"/>
        <v/>
      </c>
      <c r="BI49" s="231" t="str">
        <f t="shared" si="3"/>
        <v/>
      </c>
      <c r="BJ49" s="231" t="str">
        <f t="shared" si="3"/>
        <v/>
      </c>
      <c r="BK49" s="231" t="str">
        <f t="shared" si="3"/>
        <v/>
      </c>
      <c r="BL49" s="231" t="str">
        <f t="shared" si="3"/>
        <v/>
      </c>
      <c r="BM49" s="231" t="str">
        <f t="shared" si="3"/>
        <v/>
      </c>
      <c r="BN49" s="231" t="str">
        <f t="shared" si="3"/>
        <v/>
      </c>
    </row>
    <row r="50" spans="1:66" ht="30" customHeight="1">
      <c r="A50" s="113"/>
      <c r="B50" s="1232"/>
      <c r="C50" s="1233"/>
      <c r="D50" s="1233"/>
      <c r="E50" s="1234"/>
      <c r="F50" s="67"/>
      <c r="G50" s="67"/>
      <c r="H50" s="67"/>
      <c r="I50" s="67"/>
      <c r="J50" s="67"/>
      <c r="K50" s="67"/>
      <c r="M50" s="387"/>
      <c r="N50" s="388"/>
      <c r="O50" s="1214"/>
      <c r="P50" s="1215"/>
      <c r="Q50" s="1215"/>
      <c r="R50" s="1216"/>
      <c r="T50" s="67"/>
      <c r="U50" s="67"/>
      <c r="V50" s="941" t="str">
        <f>"Questão 14: "&amp;O28&amp;""</f>
        <v>Questão 14: A equipe de trabalho possui ferramentas adequadas, atualizadas e alinhadas com as necessidades do projeto para garantir um planejamento, execução e monitoramento eficazes?</v>
      </c>
      <c r="W50" s="67"/>
      <c r="X50" s="67"/>
      <c r="Y50" s="67"/>
      <c r="Z50" s="67"/>
      <c r="AA50" s="67"/>
      <c r="AB50" s="67"/>
    </row>
    <row r="51" spans="1:66" ht="30" customHeight="1" thickBot="1">
      <c r="A51" s="114"/>
      <c r="B51" s="1235"/>
      <c r="C51" s="1236"/>
      <c r="D51" s="1236"/>
      <c r="E51" s="1237"/>
      <c r="F51" s="67"/>
      <c r="G51" s="67"/>
      <c r="H51" s="67"/>
      <c r="I51" s="67"/>
      <c r="J51" s="67"/>
      <c r="K51" s="67"/>
      <c r="M51" s="389"/>
      <c r="N51" s="388"/>
      <c r="O51" s="1217"/>
      <c r="P51" s="1218"/>
      <c r="Q51" s="1218"/>
      <c r="R51" s="1219"/>
      <c r="T51" s="67"/>
      <c r="U51" s="67"/>
      <c r="V51" s="941" t="str">
        <f>"Questão 15: "&amp;P28&amp;""</f>
        <v>Questão 15: A alta direção da empresa está formalmente comprometida e oferece apoio ativo e contínuo para garantir o sucesso deste projeto?</v>
      </c>
      <c r="W51" s="67"/>
      <c r="X51" s="67"/>
      <c r="Y51" s="67"/>
      <c r="Z51" s="67"/>
      <c r="AA51" s="67"/>
      <c r="AB51" s="67"/>
    </row>
    <row r="52" spans="1:66" ht="30" customHeight="1">
      <c r="A52" s="114"/>
      <c r="B52" s="1202" t="s">
        <v>521</v>
      </c>
      <c r="C52" s="1203"/>
      <c r="D52" s="1203"/>
      <c r="E52" s="1204"/>
      <c r="F52" s="67"/>
      <c r="G52" s="67"/>
      <c r="H52" s="67"/>
      <c r="I52" s="67"/>
      <c r="J52" s="67"/>
      <c r="K52" s="67"/>
      <c r="M52" s="386"/>
      <c r="N52" s="388"/>
      <c r="O52" s="1220" t="s">
        <v>518</v>
      </c>
      <c r="P52" s="1221"/>
      <c r="Q52" s="1221"/>
      <c r="R52" s="1222"/>
      <c r="T52" s="67"/>
      <c r="U52" s="67"/>
      <c r="V52" s="941" t="str">
        <f>"Questão 16: "&amp;Q28&amp;""</f>
        <v>Questão 16: A equipe de trabalho terá autonomia suficiente para tomar decisões críticas com agilidade e garantir a execução eficiente deste projeto?</v>
      </c>
      <c r="W52" s="67"/>
      <c r="X52" s="67"/>
      <c r="Y52" s="67"/>
      <c r="Z52" s="67"/>
      <c r="AA52" s="67"/>
      <c r="AB52" s="67"/>
    </row>
    <row r="53" spans="1:66" ht="30" customHeight="1">
      <c r="A53" s="114"/>
      <c r="B53" s="1205"/>
      <c r="C53" s="1206"/>
      <c r="D53" s="1206"/>
      <c r="E53" s="1207"/>
      <c r="F53" s="67"/>
      <c r="G53" s="67"/>
      <c r="H53" s="67"/>
      <c r="I53" s="67"/>
      <c r="J53" s="67"/>
      <c r="K53" s="67"/>
      <c r="M53" s="387"/>
      <c r="N53" s="388"/>
      <c r="O53" s="1223"/>
      <c r="P53" s="1224"/>
      <c r="Q53" s="1224"/>
      <c r="R53" s="1225"/>
      <c r="T53" s="67"/>
      <c r="U53" s="67"/>
      <c r="V53" s="941" t="str">
        <f>"Questão 17: "&amp;R28&amp;""</f>
        <v>Questão 17: Existem parceiros estratégicos ou distribuidores preparados para apoiar a implementação, expansão e escalabilidade deste projeto de forma eficaz?</v>
      </c>
      <c r="W53" s="67"/>
      <c r="X53" s="67"/>
      <c r="Y53" s="67"/>
      <c r="Z53" s="67"/>
      <c r="AA53" s="67"/>
      <c r="AB53" s="67"/>
    </row>
    <row r="54" spans="1:66" ht="30" customHeight="1">
      <c r="A54" s="114"/>
      <c r="B54" s="1205"/>
      <c r="C54" s="1206"/>
      <c r="D54" s="1206"/>
      <c r="E54" s="1207"/>
      <c r="F54" s="67"/>
      <c r="G54" s="67"/>
      <c r="H54" s="67"/>
      <c r="I54" s="67"/>
      <c r="J54" s="67"/>
      <c r="K54" s="67"/>
      <c r="M54" s="387"/>
      <c r="N54" s="388"/>
      <c r="O54" s="1223"/>
      <c r="P54" s="1224"/>
      <c r="Q54" s="1224"/>
      <c r="R54" s="1225"/>
      <c r="T54" s="67"/>
      <c r="U54" s="67"/>
      <c r="V54" s="941" t="str">
        <f>"Questão 18: "&amp;S28&amp;""</f>
        <v>Questão 18: O projeto possui indicadores de desempenho (KPIs) claros e mecanismos estruturados de monitoramento para garantir o progresso adequado e permitir ajustes rápidos quando necessário?</v>
      </c>
      <c r="W54" s="67"/>
      <c r="X54" s="67"/>
      <c r="Y54" s="67"/>
      <c r="Z54" s="67"/>
      <c r="AA54" s="67"/>
      <c r="AB54" s="67"/>
    </row>
    <row r="55" spans="1:66" ht="30" customHeight="1">
      <c r="A55" s="114"/>
      <c r="B55" s="1205"/>
      <c r="C55" s="1206"/>
      <c r="D55" s="1206"/>
      <c r="E55" s="1207"/>
      <c r="F55" s="67"/>
      <c r="G55" s="67"/>
      <c r="H55" s="67"/>
      <c r="I55" s="67"/>
      <c r="J55" s="67"/>
      <c r="K55" s="67"/>
      <c r="M55" s="387"/>
      <c r="N55" s="388"/>
      <c r="O55" s="1223"/>
      <c r="P55" s="1224"/>
      <c r="Q55" s="1224"/>
      <c r="R55" s="1225"/>
      <c r="T55" s="67"/>
      <c r="U55" s="67"/>
      <c r="V55" s="941" t="str">
        <f>"Questão 19: "&amp;T28&amp;" Porém para esta questão 19 estamos tratando de investimento, então mude a forma de resposta, aqui somente nesta questão 19, deve ser colocado como resposta: Muito Baixo ou Baixo ou Médio ou Alto ou Muito Alto"""</f>
        <v>Questão 19: Qual é o valor do investimento "estimado" ? Porém para esta questão 19 estamos tratando de investimento, então mude a forma de resposta, aqui somente nesta questão 19, deve ser colocado como resposta: Muito Baixo ou Baixo ou Médio ou Alto ou Muito Alto"</v>
      </c>
      <c r="W55" s="67"/>
      <c r="X55" s="67"/>
      <c r="Y55" s="67"/>
      <c r="Z55" s="67"/>
      <c r="AA55" s="67"/>
      <c r="AB55" s="67"/>
    </row>
    <row r="56" spans="1:66" ht="30" customHeight="1">
      <c r="A56" s="114"/>
      <c r="B56" s="1205"/>
      <c r="C56" s="1206"/>
      <c r="D56" s="1206"/>
      <c r="E56" s="1207"/>
      <c r="F56" s="67"/>
      <c r="G56" s="67"/>
      <c r="H56" s="67"/>
      <c r="I56" s="67"/>
      <c r="J56" s="67"/>
      <c r="K56" s="67"/>
      <c r="M56" s="387"/>
      <c r="N56" s="388"/>
      <c r="O56" s="1223"/>
      <c r="P56" s="1224"/>
      <c r="Q56" s="1224"/>
      <c r="R56" s="1225"/>
      <c r="T56" s="67"/>
      <c r="U56" s="67"/>
      <c r="V56" s="941" t="s">
        <v>1027</v>
      </c>
      <c r="W56" s="67"/>
      <c r="X56" s="67"/>
      <c r="Y56" s="67"/>
      <c r="Z56" s="67"/>
      <c r="AA56" s="67"/>
      <c r="AB56" s="67"/>
    </row>
    <row r="57" spans="1:66" ht="30" customHeight="1">
      <c r="A57" s="114"/>
      <c r="B57" s="1205"/>
      <c r="C57" s="1206"/>
      <c r="D57" s="1206"/>
      <c r="E57" s="1207"/>
      <c r="F57" s="67"/>
      <c r="G57" s="67"/>
      <c r="H57" s="67"/>
      <c r="I57" s="67"/>
      <c r="J57" s="67"/>
      <c r="K57" s="67"/>
      <c r="L57" s="67"/>
      <c r="M57" s="387"/>
      <c r="N57" s="388"/>
      <c r="O57" s="1223"/>
      <c r="P57" s="1224"/>
      <c r="Q57" s="1224"/>
      <c r="R57" s="1225"/>
      <c r="S57" s="67"/>
      <c r="T57" s="67"/>
      <c r="U57" s="67"/>
      <c r="V57" s="941" t="s">
        <v>1028</v>
      </c>
      <c r="W57" s="67"/>
      <c r="X57" s="67"/>
      <c r="Y57" s="67"/>
      <c r="Z57" s="67"/>
      <c r="AA57" s="67"/>
      <c r="AB57" s="67"/>
    </row>
    <row r="58" spans="1:66" ht="30" customHeight="1">
      <c r="A58" s="114"/>
      <c r="B58" s="1205"/>
      <c r="C58" s="1206"/>
      <c r="D58" s="1206"/>
      <c r="E58" s="1207"/>
      <c r="F58" s="67"/>
      <c r="G58" s="67"/>
      <c r="H58" s="67"/>
      <c r="I58" s="67"/>
      <c r="J58" s="67"/>
      <c r="K58" s="67"/>
      <c r="L58" s="67"/>
      <c r="M58" s="387"/>
      <c r="N58" s="388"/>
      <c r="O58" s="1223"/>
      <c r="P58" s="1224"/>
      <c r="Q58" s="1224"/>
      <c r="R58" s="1225"/>
      <c r="S58" s="67"/>
      <c r="T58" s="67"/>
      <c r="U58" s="67"/>
      <c r="V58" s="941" t="s">
        <v>1029</v>
      </c>
      <c r="W58" s="67"/>
      <c r="X58" s="67"/>
      <c r="Y58" s="67"/>
      <c r="Z58" s="67"/>
      <c r="AA58" s="67"/>
      <c r="AB58" s="67"/>
    </row>
    <row r="59" spans="1:66" ht="30" customHeight="1">
      <c r="A59" s="114"/>
      <c r="B59" s="1205"/>
      <c r="C59" s="1206"/>
      <c r="D59" s="1206"/>
      <c r="E59" s="1207"/>
      <c r="F59" s="67"/>
      <c r="G59" s="67"/>
      <c r="H59" s="67"/>
      <c r="I59" s="67"/>
      <c r="J59" s="67"/>
      <c r="K59" s="67"/>
      <c r="L59" s="67"/>
      <c r="M59" s="387"/>
      <c r="N59" s="388"/>
      <c r="O59" s="1223"/>
      <c r="P59" s="1224"/>
      <c r="Q59" s="1224"/>
      <c r="R59" s="1225"/>
      <c r="S59" s="67"/>
      <c r="T59" s="67"/>
      <c r="U59" s="67"/>
      <c r="V59" s="941" t="s">
        <v>1030</v>
      </c>
      <c r="W59" s="67"/>
      <c r="X59" s="67"/>
      <c r="Y59" s="67"/>
      <c r="Z59" s="67"/>
      <c r="AA59" s="67"/>
      <c r="AB59" s="67"/>
    </row>
    <row r="60" spans="1:66" ht="30" customHeight="1">
      <c r="A60" s="114"/>
      <c r="B60" s="1205"/>
      <c r="C60" s="1206"/>
      <c r="D60" s="1206"/>
      <c r="E60" s="1207"/>
      <c r="F60" s="67"/>
      <c r="G60" s="67"/>
      <c r="H60" s="67"/>
      <c r="I60" s="67"/>
      <c r="J60" s="67"/>
      <c r="K60" s="67"/>
      <c r="M60" s="387"/>
      <c r="N60" s="388"/>
      <c r="O60" s="1223"/>
      <c r="P60" s="1224"/>
      <c r="Q60" s="1224"/>
      <c r="R60" s="1225"/>
      <c r="T60" s="67"/>
      <c r="U60" s="67"/>
      <c r="V60" s="941" t="s">
        <v>1031</v>
      </c>
      <c r="W60" s="67"/>
      <c r="X60" s="67"/>
      <c r="Y60" s="67"/>
      <c r="Z60" s="67"/>
      <c r="AA60" s="67"/>
      <c r="AB60" s="67"/>
    </row>
    <row r="61" spans="1:66" ht="30" customHeight="1">
      <c r="A61" s="114"/>
      <c r="B61" s="1205"/>
      <c r="C61" s="1206"/>
      <c r="D61" s="1206"/>
      <c r="E61" s="1207"/>
      <c r="F61" s="67"/>
      <c r="G61" s="67"/>
      <c r="H61" s="67"/>
      <c r="I61" s="67"/>
      <c r="J61" s="67"/>
      <c r="K61" s="67"/>
      <c r="M61" s="387"/>
      <c r="N61" s="388"/>
      <c r="O61" s="1223"/>
      <c r="P61" s="1224"/>
      <c r="Q61" s="1224"/>
      <c r="R61" s="1225"/>
      <c r="T61" s="67"/>
      <c r="U61" s="67"/>
      <c r="V61" s="941" t="s">
        <v>1032</v>
      </c>
      <c r="W61" s="67"/>
      <c r="X61" s="67"/>
      <c r="Y61" s="67"/>
      <c r="Z61" s="67"/>
      <c r="AA61" s="67"/>
      <c r="AB61" s="67"/>
    </row>
    <row r="62" spans="1:66" ht="30" customHeight="1">
      <c r="A62" s="114"/>
      <c r="B62" s="1205"/>
      <c r="C62" s="1206"/>
      <c r="D62" s="1206"/>
      <c r="E62" s="1207"/>
      <c r="F62" s="67"/>
      <c r="G62" s="67"/>
      <c r="H62" s="67"/>
      <c r="I62" s="67"/>
      <c r="J62" s="67"/>
      <c r="K62" s="67"/>
      <c r="M62" s="387"/>
      <c r="N62" s="388"/>
      <c r="O62" s="1223"/>
      <c r="P62" s="1224"/>
      <c r="Q62" s="1224"/>
      <c r="R62" s="1225"/>
      <c r="T62" s="67"/>
      <c r="U62" s="67"/>
      <c r="V62" s="941" t="s">
        <v>1033</v>
      </c>
      <c r="W62" s="67"/>
      <c r="X62" s="67"/>
      <c r="Y62" s="67"/>
      <c r="Z62" s="67"/>
      <c r="AA62" s="67"/>
      <c r="AB62" s="67"/>
    </row>
    <row r="63" spans="1:66" ht="30" customHeight="1">
      <c r="A63" s="112"/>
      <c r="B63" s="1205"/>
      <c r="C63" s="1206"/>
      <c r="D63" s="1206"/>
      <c r="E63" s="1207"/>
      <c r="F63" s="67"/>
      <c r="G63" s="67"/>
      <c r="H63" s="67"/>
      <c r="I63" s="67"/>
      <c r="J63" s="67"/>
      <c r="K63" s="67"/>
      <c r="M63" s="387"/>
      <c r="N63" s="388"/>
      <c r="O63" s="1223"/>
      <c r="P63" s="1224"/>
      <c r="Q63" s="1224"/>
      <c r="R63" s="1225"/>
      <c r="T63" s="67"/>
      <c r="U63" s="67"/>
      <c r="V63" s="941" t="s">
        <v>1034</v>
      </c>
      <c r="W63" s="67"/>
      <c r="X63" s="67"/>
      <c r="Y63" s="67"/>
      <c r="Z63" s="67"/>
      <c r="AA63" s="67"/>
      <c r="AB63" s="67"/>
    </row>
    <row r="64" spans="1:66" ht="30" customHeight="1" thickBot="1">
      <c r="A64" s="112"/>
      <c r="B64" s="1208"/>
      <c r="C64" s="1209"/>
      <c r="D64" s="1209"/>
      <c r="E64" s="1210"/>
      <c r="F64" s="67"/>
      <c r="G64" s="67"/>
      <c r="H64" s="67"/>
      <c r="I64" s="67"/>
      <c r="J64" s="67"/>
      <c r="K64" s="67"/>
      <c r="M64" s="389"/>
      <c r="N64" s="388"/>
      <c r="O64" s="1226"/>
      <c r="P64" s="1227"/>
      <c r="Q64" s="1227"/>
      <c r="R64" s="1228"/>
      <c r="T64" s="67"/>
      <c r="U64" s="67"/>
      <c r="V64" s="941" t="s">
        <v>1035</v>
      </c>
      <c r="W64" s="67"/>
      <c r="X64" s="67"/>
      <c r="Y64" s="67"/>
      <c r="Z64" s="67"/>
      <c r="AA64" s="67"/>
      <c r="AB64" s="67"/>
    </row>
    <row r="65" spans="1:178" ht="30" customHeight="1">
      <c r="A65" s="112"/>
      <c r="B65" s="67"/>
      <c r="C65" s="67"/>
      <c r="D65" s="67"/>
      <c r="E65" s="67"/>
      <c r="F65" s="67"/>
      <c r="G65" s="67"/>
      <c r="H65" s="67"/>
      <c r="I65" s="67"/>
      <c r="J65" s="67"/>
      <c r="K65" s="67"/>
      <c r="T65" s="67"/>
      <c r="U65" s="67"/>
      <c r="V65" s="941" t="s">
        <v>1036</v>
      </c>
      <c r="W65" s="67"/>
      <c r="X65" s="67"/>
      <c r="Y65" s="67"/>
      <c r="Z65" s="67"/>
      <c r="AA65" s="67"/>
      <c r="AB65" s="67"/>
    </row>
    <row r="66" spans="1:178" ht="30" customHeight="1">
      <c r="A66" s="112"/>
      <c r="B66" s="67"/>
      <c r="C66" s="67"/>
      <c r="D66" s="67"/>
      <c r="E66" s="67"/>
      <c r="F66" s="67"/>
      <c r="G66" s="67"/>
      <c r="H66" s="67"/>
      <c r="I66" s="67"/>
      <c r="J66" s="67"/>
      <c r="K66" s="67"/>
      <c r="T66" s="67"/>
      <c r="U66" s="67"/>
      <c r="V66" s="941" t="s">
        <v>1037</v>
      </c>
      <c r="W66" s="67"/>
      <c r="X66" s="67"/>
      <c r="Y66" s="67"/>
      <c r="Z66" s="67"/>
      <c r="AA66" s="67"/>
      <c r="AB66" s="67"/>
    </row>
    <row r="67" spans="1:178" ht="30" customHeight="1">
      <c r="A67" s="112"/>
      <c r="B67" s="67"/>
      <c r="C67" s="67"/>
      <c r="D67" s="67"/>
      <c r="E67" s="67"/>
      <c r="F67" s="67"/>
      <c r="G67" s="67"/>
      <c r="H67" s="67"/>
      <c r="I67" s="67"/>
      <c r="J67" s="67"/>
      <c r="K67" s="67"/>
      <c r="L67" s="115">
        <f>IF(B8="?",L99,IF(L99="?",B8,""))</f>
        <v>0</v>
      </c>
      <c r="M67" s="67"/>
      <c r="N67" s="67"/>
      <c r="O67" s="67"/>
      <c r="P67" s="67"/>
      <c r="Q67" s="67"/>
      <c r="R67" s="67"/>
      <c r="S67" s="67"/>
      <c r="T67" s="67"/>
      <c r="U67" s="67"/>
      <c r="V67" s="941" t="s">
        <v>1038</v>
      </c>
      <c r="W67" s="67"/>
      <c r="X67" s="67"/>
      <c r="Y67" s="67"/>
      <c r="Z67" s="67"/>
      <c r="AA67" s="67"/>
      <c r="AB67" s="67"/>
    </row>
    <row r="68" spans="1:178" ht="30" customHeight="1" thickBot="1">
      <c r="A68" s="112"/>
      <c r="B68" s="67"/>
      <c r="C68" s="67"/>
      <c r="D68" s="67"/>
      <c r="E68" s="67"/>
      <c r="F68" s="67"/>
      <c r="G68" s="67"/>
      <c r="H68" s="67"/>
      <c r="I68" s="67"/>
      <c r="J68" s="67"/>
      <c r="K68" s="67"/>
      <c r="L68" s="67"/>
      <c r="M68" s="67"/>
      <c r="N68" s="67"/>
      <c r="O68" s="67"/>
      <c r="P68" s="67"/>
      <c r="Q68" s="67"/>
      <c r="R68" s="67"/>
      <c r="S68" s="67"/>
      <c r="T68" s="67"/>
      <c r="U68" s="67"/>
      <c r="V68" s="941" t="s">
        <v>1039</v>
      </c>
      <c r="W68" s="67"/>
      <c r="X68" s="67"/>
      <c r="Y68" s="67"/>
      <c r="Z68" s="67"/>
      <c r="AA68" s="67"/>
      <c r="AB68" s="67"/>
    </row>
    <row r="69" spans="1:178" ht="30" customHeight="1">
      <c r="A69" s="112"/>
      <c r="B69" s="67"/>
      <c r="C69" s="67"/>
      <c r="D69" s="67"/>
      <c r="E69" s="67"/>
      <c r="F69" s="67"/>
      <c r="G69" s="67"/>
      <c r="H69" s="67"/>
      <c r="I69" s="67"/>
      <c r="J69" s="67"/>
      <c r="K69" s="67"/>
      <c r="L69" s="67"/>
      <c r="M69" s="67"/>
      <c r="N69" s="67"/>
      <c r="O69" s="67"/>
      <c r="P69" s="67"/>
      <c r="Q69" s="67"/>
      <c r="R69" s="67"/>
      <c r="S69" s="67"/>
      <c r="T69" s="67"/>
      <c r="U69" s="67"/>
      <c r="V69" s="941" t="s">
        <v>1040</v>
      </c>
      <c r="W69" s="67"/>
      <c r="X69" s="67"/>
      <c r="Y69" s="67"/>
      <c r="Z69" s="67"/>
      <c r="AA69" s="67"/>
      <c r="AB69" s="67"/>
      <c r="AC69" s="237"/>
    </row>
    <row r="70" spans="1:178" ht="46.2">
      <c r="A70" s="112"/>
      <c r="B70" s="67"/>
      <c r="C70" s="67"/>
      <c r="D70" s="67"/>
      <c r="E70" s="67"/>
      <c r="F70" s="67"/>
      <c r="G70" s="67"/>
      <c r="H70" s="67"/>
      <c r="I70" s="67"/>
      <c r="J70" s="67"/>
      <c r="K70" s="67"/>
      <c r="L70" s="67"/>
      <c r="M70" s="67"/>
      <c r="N70" s="67"/>
      <c r="O70" s="67"/>
      <c r="P70" s="67"/>
      <c r="Q70" s="67"/>
      <c r="R70" s="67"/>
      <c r="S70" s="67"/>
      <c r="T70" s="67"/>
      <c r="U70" s="67"/>
      <c r="V70" s="941" t="s">
        <v>1041</v>
      </c>
      <c r="W70" s="67"/>
      <c r="X70" s="67"/>
      <c r="Y70" s="67"/>
      <c r="Z70" s="67"/>
      <c r="AA70" s="67"/>
      <c r="AB70" s="67"/>
    </row>
    <row r="71" spans="1:178" ht="46.2">
      <c r="A71" s="112"/>
      <c r="B71" s="67"/>
      <c r="C71" s="67"/>
      <c r="D71" s="67"/>
      <c r="E71" s="67"/>
      <c r="F71" s="67"/>
      <c r="G71" s="67"/>
      <c r="H71" s="67"/>
      <c r="I71" s="67"/>
      <c r="J71" s="67"/>
      <c r="K71" s="67"/>
      <c r="L71" s="67"/>
      <c r="M71" s="67"/>
      <c r="N71" s="67"/>
      <c r="O71" s="67"/>
      <c r="P71" s="67"/>
      <c r="Q71" s="67"/>
      <c r="R71" s="67"/>
      <c r="S71" s="67"/>
      <c r="T71" s="67"/>
      <c r="U71" s="67"/>
      <c r="V71" s="941" t="s">
        <v>1042</v>
      </c>
      <c r="W71" s="67"/>
      <c r="X71" s="67"/>
      <c r="Y71" s="67"/>
      <c r="Z71" s="67"/>
      <c r="AA71" s="67"/>
      <c r="AB71" s="67"/>
    </row>
    <row r="72" spans="1:178" ht="30" customHeight="1">
      <c r="U72" s="67"/>
      <c r="V72" s="941" t="s">
        <v>1043</v>
      </c>
      <c r="W72" s="67"/>
      <c r="X72" s="67"/>
      <c r="Y72" s="67"/>
      <c r="Z72" s="67"/>
      <c r="AA72" s="67"/>
      <c r="AB72" s="67"/>
    </row>
    <row r="73" spans="1:178" ht="18.600000000000001" customHeight="1">
      <c r="U73" s="67"/>
      <c r="V73" s="941" t="s">
        <v>1044</v>
      </c>
      <c r="W73" s="67"/>
      <c r="X73" s="67"/>
      <c r="Y73" s="67"/>
      <c r="Z73" s="67"/>
      <c r="AA73" s="67"/>
      <c r="AB73" s="67"/>
    </row>
    <row r="74" spans="1:178" ht="112.95" customHeight="1" thickBot="1">
      <c r="A74" s="67"/>
      <c r="B74" s="67"/>
      <c r="C74" s="1265"/>
      <c r="D74" s="1265"/>
      <c r="E74" s="1265"/>
      <c r="F74" s="1265"/>
      <c r="G74" s="1265"/>
      <c r="H74" s="1265"/>
      <c r="I74" s="1265"/>
      <c r="J74" s="1265"/>
      <c r="K74" s="1265"/>
      <c r="L74" s="1265"/>
      <c r="M74" s="1265"/>
      <c r="N74" s="1265"/>
      <c r="O74" s="1265"/>
      <c r="P74" s="1265"/>
      <c r="Q74" s="1265"/>
      <c r="R74" s="1265"/>
      <c r="S74" s="1265"/>
      <c r="T74" s="1265"/>
      <c r="U74" s="67"/>
      <c r="V74" s="941" t="s">
        <v>1045</v>
      </c>
      <c r="W74" s="67"/>
      <c r="X74" s="67"/>
      <c r="Y74" s="67"/>
      <c r="Z74" s="67"/>
      <c r="AA74" s="67"/>
      <c r="AB74" s="67"/>
    </row>
    <row r="75" spans="1:178" ht="81.599999999999994" customHeight="1">
      <c r="A75" s="1264" t="s">
        <v>787</v>
      </c>
      <c r="B75" s="1264"/>
      <c r="C75" s="1266" t="str">
        <f>V78</f>
        <v>Preencha os dados na ABA Info para habilitar o PROMPT IA</v>
      </c>
      <c r="D75" s="1267"/>
      <c r="E75" s="1267"/>
      <c r="F75" s="1267"/>
      <c r="G75" s="1267"/>
      <c r="H75" s="1267"/>
      <c r="I75" s="1267"/>
      <c r="J75" s="1267"/>
      <c r="K75" s="1267"/>
      <c r="L75" s="1267"/>
      <c r="M75" s="1267"/>
      <c r="N75" s="1267"/>
      <c r="O75" s="1267"/>
      <c r="P75" s="1267"/>
      <c r="Q75" s="1267"/>
      <c r="R75" s="1267"/>
      <c r="S75" s="1267"/>
      <c r="T75" s="1268"/>
      <c r="U75" s="299"/>
      <c r="V75" s="941" t="s">
        <v>1046</v>
      </c>
      <c r="W75" s="299"/>
      <c r="X75" s="299"/>
      <c r="Y75" s="299"/>
      <c r="Z75" s="299"/>
      <c r="AA75" s="299"/>
      <c r="AB75" s="67"/>
    </row>
    <row r="76" spans="1:178" ht="24.6" customHeight="1" thickBot="1">
      <c r="A76" s="1264"/>
      <c r="B76" s="1264"/>
      <c r="C76" s="1269"/>
      <c r="D76" s="1270"/>
      <c r="E76" s="1270"/>
      <c r="F76" s="1270"/>
      <c r="G76" s="1270"/>
      <c r="H76" s="1270"/>
      <c r="I76" s="1270"/>
      <c r="J76" s="1270"/>
      <c r="K76" s="1270"/>
      <c r="L76" s="1270"/>
      <c r="M76" s="1270"/>
      <c r="N76" s="1270"/>
      <c r="O76" s="1270"/>
      <c r="P76" s="1270"/>
      <c r="Q76" s="1270"/>
      <c r="R76" s="1270"/>
      <c r="S76" s="1270"/>
      <c r="T76" s="1271"/>
      <c r="U76" s="299"/>
      <c r="V76" s="941" t="s">
        <v>1049</v>
      </c>
      <c r="W76" s="299"/>
      <c r="X76" s="299"/>
      <c r="Y76" s="299"/>
      <c r="Z76" s="299"/>
      <c r="AA76" s="299"/>
      <c r="AB76" s="67"/>
    </row>
    <row r="77" spans="1:178" ht="40.799999999999997" customHeight="1" thickBot="1">
      <c r="V77" s="68"/>
    </row>
    <row r="78" spans="1:178" s="67" customFormat="1" ht="115.2" customHeight="1" thickBot="1">
      <c r="A78" s="1155" t="s">
        <v>1047</v>
      </c>
      <c r="B78" s="1155"/>
      <c r="C78" s="1156" t="str">
        <f>V80</f>
        <v>Preencha pelo menos 2 ideias de projeto para liberar o prompt de avaliação</v>
      </c>
      <c r="D78" s="1157"/>
      <c r="E78" s="1157"/>
      <c r="F78" s="1157"/>
      <c r="G78" s="1157"/>
      <c r="H78" s="1157"/>
      <c r="I78" s="1157"/>
      <c r="J78" s="1157"/>
      <c r="K78" s="1157"/>
      <c r="L78" s="1157"/>
      <c r="M78" s="1157"/>
      <c r="N78" s="1157"/>
      <c r="O78" s="1157"/>
      <c r="P78" s="1157"/>
      <c r="Q78" s="1157"/>
      <c r="R78" s="1157"/>
      <c r="S78" s="1157"/>
      <c r="T78" s="1158"/>
      <c r="V78" s="67" t="str">
        <f>IF('1.Info'!B15=0,"Preencha os dados na ABA Info para habilitar o PROMPT IA", AZ81 &amp; AZ82 &amp; AZ83)</f>
        <v>Preencha os dados na ABA Info para habilitar o PROMPT IA</v>
      </c>
      <c r="AC78" s="238"/>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c r="BZ78" s="235"/>
      <c r="CA78" s="235"/>
      <c r="CB78" s="235"/>
      <c r="CC78" s="300"/>
      <c r="CD78" s="300"/>
      <c r="CE78" s="300"/>
      <c r="CF78" s="300"/>
      <c r="CG78" s="300"/>
      <c r="CH78" s="300"/>
      <c r="CI78" s="300"/>
      <c r="CJ78" s="300"/>
      <c r="CK78" s="300"/>
      <c r="CL78" s="300"/>
      <c r="CM78" s="300"/>
      <c r="CN78" s="300"/>
      <c r="CO78" s="300"/>
      <c r="CP78" s="300"/>
      <c r="CQ78" s="300"/>
      <c r="CR78" s="300"/>
      <c r="CS78" s="300"/>
      <c r="CT78" s="300"/>
      <c r="CU78" s="300"/>
      <c r="CV78" s="300"/>
      <c r="CW78" s="300"/>
      <c r="CX78" s="300"/>
      <c r="CY78" s="300"/>
      <c r="CZ78" s="300"/>
      <c r="DA78" s="300"/>
      <c r="DB78" s="300"/>
      <c r="DC78" s="300"/>
      <c r="DD78" s="300"/>
      <c r="DE78" s="300"/>
      <c r="DF78" s="300"/>
      <c r="DG78" s="300"/>
      <c r="DH78" s="300"/>
      <c r="DI78" s="300"/>
      <c r="DJ78" s="300"/>
      <c r="DK78" s="300"/>
      <c r="DL78" s="300"/>
      <c r="DM78" s="300"/>
      <c r="DN78" s="300"/>
      <c r="DO78" s="300"/>
      <c r="DP78" s="300"/>
      <c r="DQ78" s="300"/>
      <c r="DR78" s="300"/>
      <c r="DS78" s="300"/>
      <c r="DT78" s="300"/>
      <c r="DU78" s="300"/>
      <c r="DV78" s="300"/>
      <c r="DW78" s="300"/>
      <c r="DX78" s="300"/>
      <c r="DY78" s="300"/>
      <c r="DZ78" s="300"/>
      <c r="EA78" s="300"/>
      <c r="EB78" s="300"/>
      <c r="EC78" s="300"/>
      <c r="ED78" s="300"/>
      <c r="EE78" s="300"/>
      <c r="EF78" s="300"/>
      <c r="EG78" s="300"/>
      <c r="EH78" s="300"/>
      <c r="EI78" s="300"/>
      <c r="EJ78" s="300"/>
      <c r="EK78" s="300"/>
      <c r="EL78" s="300"/>
      <c r="EM78" s="300"/>
      <c r="EN78" s="300"/>
      <c r="EO78" s="300"/>
      <c r="EP78" s="300"/>
      <c r="EQ78" s="300"/>
      <c r="ER78" s="300"/>
      <c r="ES78" s="300"/>
      <c r="ET78" s="300"/>
      <c r="EU78" s="300"/>
      <c r="EV78" s="300"/>
      <c r="EW78" s="300"/>
      <c r="EX78" s="300"/>
      <c r="EY78" s="300"/>
      <c r="EZ78" s="300"/>
      <c r="FA78" s="300"/>
      <c r="FB78" s="300"/>
      <c r="FC78" s="300"/>
      <c r="FD78" s="300"/>
      <c r="FE78" s="300"/>
      <c r="FF78" s="300"/>
      <c r="FG78" s="300"/>
      <c r="FH78" s="300"/>
      <c r="FI78" s="300"/>
      <c r="FJ78" s="300"/>
      <c r="FK78" s="300"/>
      <c r="FL78" s="300"/>
      <c r="FM78" s="300"/>
      <c r="FN78" s="300"/>
      <c r="FO78" s="300"/>
      <c r="FP78" s="300"/>
      <c r="FQ78" s="300"/>
      <c r="FR78" s="300"/>
      <c r="FS78" s="300"/>
      <c r="FT78" s="300"/>
      <c r="FU78" s="300"/>
      <c r="FV78" s="300"/>
    </row>
    <row r="79" spans="1:178" s="66" customFormat="1" ht="45" customHeight="1">
      <c r="A79" s="67"/>
      <c r="B79" s="67"/>
      <c r="C79" s="67"/>
      <c r="D79" s="67"/>
      <c r="E79" s="67"/>
      <c r="F79" s="67"/>
      <c r="G79" s="67"/>
      <c r="H79" s="67"/>
      <c r="I79" s="67"/>
      <c r="J79" s="67"/>
      <c r="K79" s="67"/>
      <c r="L79" s="67"/>
      <c r="M79" s="67"/>
      <c r="N79" s="67"/>
      <c r="O79" s="67"/>
      <c r="P79" s="67"/>
      <c r="Q79" s="67"/>
      <c r="R79" s="67"/>
      <c r="S79" s="67"/>
      <c r="T79" s="67"/>
      <c r="U79" s="67"/>
      <c r="V79" s="65"/>
      <c r="W79" s="67"/>
      <c r="X79" s="67"/>
      <c r="Y79" s="67"/>
      <c r="Z79" s="67"/>
      <c r="AA79" s="67"/>
      <c r="AB79" s="65"/>
      <c r="AC79" s="639"/>
      <c r="AD79" s="232"/>
      <c r="AE79" s="232">
        <v>1</v>
      </c>
      <c r="AF79" s="232" t="s">
        <v>96</v>
      </c>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120"/>
      <c r="CD79" s="120"/>
      <c r="CE79" s="120"/>
      <c r="CF79" s="120"/>
      <c r="CG79" s="120"/>
      <c r="CH79" s="120"/>
      <c r="CI79" s="120"/>
      <c r="CJ79" s="120"/>
      <c r="CK79" s="120"/>
      <c r="CL79" s="120"/>
      <c r="CM79" s="120"/>
      <c r="CN79" s="120"/>
      <c r="CO79" s="120"/>
      <c r="CP79" s="120"/>
      <c r="CQ79" s="120"/>
      <c r="CR79" s="120"/>
      <c r="CS79" s="120"/>
      <c r="CT79" s="120"/>
      <c r="CU79" s="120"/>
      <c r="CV79" s="120"/>
      <c r="CW79" s="120"/>
      <c r="CX79" s="120"/>
      <c r="CY79" s="120"/>
      <c r="CZ79" s="120"/>
      <c r="DA79" s="120"/>
      <c r="DB79" s="120"/>
      <c r="DC79" s="120"/>
      <c r="DD79" s="120"/>
      <c r="DE79" s="120"/>
      <c r="DF79" s="120"/>
      <c r="DG79" s="120"/>
      <c r="DH79" s="120"/>
      <c r="DI79" s="120"/>
      <c r="DJ79" s="120"/>
      <c r="DK79" s="120"/>
      <c r="DL79" s="120"/>
      <c r="DM79" s="120"/>
      <c r="DN79" s="120"/>
      <c r="DO79" s="120"/>
      <c r="DP79" s="120"/>
      <c r="DQ79" s="120"/>
      <c r="DR79" s="120"/>
      <c r="DS79" s="120"/>
      <c r="DT79" s="120"/>
      <c r="DU79" s="120"/>
      <c r="DV79" s="120"/>
      <c r="DW79" s="120"/>
      <c r="DX79" s="120"/>
      <c r="DY79" s="120"/>
      <c r="DZ79" s="120"/>
      <c r="EA79" s="120"/>
      <c r="EB79" s="120"/>
      <c r="EC79" s="120"/>
      <c r="ED79" s="120"/>
      <c r="EE79" s="120"/>
      <c r="EF79" s="120"/>
      <c r="EG79" s="120"/>
      <c r="EH79" s="120"/>
      <c r="EI79" s="120"/>
      <c r="EJ79" s="120"/>
      <c r="EK79" s="120"/>
      <c r="EL79" s="120"/>
      <c r="EM79" s="120"/>
      <c r="EN79" s="120"/>
      <c r="EO79" s="120"/>
      <c r="EP79" s="120"/>
      <c r="EQ79" s="120"/>
      <c r="ER79" s="120"/>
      <c r="ES79" s="120"/>
      <c r="ET79" s="120"/>
      <c r="EU79" s="120"/>
      <c r="EV79" s="120"/>
      <c r="EW79" s="120"/>
      <c r="EX79" s="120"/>
      <c r="EY79" s="120"/>
      <c r="EZ79" s="120"/>
      <c r="FA79" s="120"/>
      <c r="FB79" s="120"/>
      <c r="FC79" s="120"/>
      <c r="FD79" s="120"/>
      <c r="FE79" s="120"/>
      <c r="FF79" s="120"/>
      <c r="FG79" s="120"/>
      <c r="FH79" s="120"/>
      <c r="FI79" s="120"/>
      <c r="FJ79" s="120"/>
      <c r="FK79" s="120"/>
      <c r="FL79" s="120"/>
      <c r="FM79" s="120"/>
      <c r="FN79" s="120"/>
      <c r="FO79" s="120"/>
      <c r="FP79" s="120"/>
      <c r="FQ79" s="120"/>
      <c r="FR79" s="120"/>
      <c r="FS79" s="120"/>
      <c r="FT79" s="120"/>
      <c r="FU79" s="120"/>
      <c r="FV79" s="120"/>
    </row>
    <row r="80" spans="1:178" s="66" customFormat="1" ht="13.2" customHeight="1">
      <c r="B80" s="943"/>
      <c r="C80" s="943"/>
      <c r="D80" s="943"/>
      <c r="E80" s="943"/>
      <c r="F80" s="943"/>
      <c r="G80" s="943"/>
      <c r="H80" s="943"/>
      <c r="I80" s="943"/>
      <c r="J80" s="158"/>
      <c r="K80" s="158"/>
      <c r="L80" s="206"/>
      <c r="U80" s="65"/>
      <c r="V80" s="65" t="str">
        <f>IF(OR(A85="",A86=""),"Preencha pelo menos 2 ideias de projeto para liberar o prompt de avaliação",V82&amp;" "&amp;V83&amp;" "&amp;V84&amp;" "&amp;V85&amp;" "&amp;V86&amp;" "&amp;V87&amp;" "&amp;V88&amp;" "&amp;V89&amp;" "&amp;V90&amp;" "&amp;V91&amp;" "&amp;V92&amp;" "&amp;V93&amp;" "&amp;V94&amp;" "&amp;V95&amp;" "&amp;V96&amp;" "&amp;V97&amp;" "&amp;V98&amp;" "&amp;V99&amp;" "&amp;V100&amp;" "&amp;V101&amp;" "&amp;V102&amp;" "&amp;V103&amp;" "&amp;V104&amp;" "&amp;V105&amp;" "&amp;V106&amp;" "&amp;V107&amp;" "&amp;V108&amp;" "&amp;V109&amp;" "&amp;V110&amp;" "&amp;V111&amp;" "&amp;V112&amp;" "&amp;V113&amp;" "&amp;V114&amp;" "&amp;V115&amp;" "&amp;V116&amp;" "&amp;V117&amp;" "&amp;V118&amp;" "&amp;V119&amp;" "&amp;V120&amp;" "&amp;V121&amp;" "&amp;V122&amp;" "&amp;V123&amp;" "&amp;V124&amp;" "&amp;V125&amp;" "&amp;V126&amp;" "&amp;V127&amp;" "&amp;V128&amp;" "&amp;V129&amp;" "&amp;V130&amp;" "&amp;V131)</f>
        <v>Preencha pelo menos 2 ideias de projeto para liberar o prompt de avaliação</v>
      </c>
      <c r="AB80" s="65"/>
      <c r="AC80" s="639"/>
      <c r="AD80" s="232"/>
      <c r="AE80" s="232"/>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120"/>
      <c r="CD80" s="120"/>
      <c r="CE80" s="120"/>
      <c r="CF80" s="120"/>
      <c r="CG80" s="120"/>
      <c r="CH80" s="120"/>
      <c r="CI80" s="120"/>
      <c r="CJ80" s="120"/>
      <c r="CK80" s="120"/>
      <c r="CL80" s="120"/>
      <c r="CM80" s="120"/>
      <c r="CN80" s="120"/>
      <c r="CO80" s="120"/>
      <c r="CP80" s="120"/>
      <c r="CQ80" s="120"/>
      <c r="CR80" s="120"/>
      <c r="CS80" s="120"/>
      <c r="CT80" s="120"/>
      <c r="CU80" s="120"/>
      <c r="CV80" s="120"/>
      <c r="CW80" s="120"/>
      <c r="CX80" s="120"/>
      <c r="CY80" s="120"/>
      <c r="CZ80" s="120"/>
      <c r="DA80" s="120"/>
      <c r="DB80" s="120"/>
      <c r="DC80" s="120"/>
      <c r="DD80" s="120"/>
      <c r="DE80" s="120"/>
      <c r="DF80" s="120"/>
      <c r="DG80" s="120"/>
      <c r="DH80" s="120"/>
      <c r="DI80" s="120"/>
      <c r="DJ80" s="120"/>
      <c r="DK80" s="120"/>
      <c r="DL80" s="120"/>
      <c r="DM80" s="120"/>
      <c r="DN80" s="120"/>
      <c r="DO80" s="120"/>
      <c r="DP80" s="120"/>
      <c r="DQ80" s="120"/>
      <c r="DR80" s="120"/>
      <c r="DS80" s="120"/>
      <c r="DT80" s="120"/>
      <c r="DU80" s="120"/>
      <c r="DV80" s="120"/>
      <c r="DW80" s="120"/>
      <c r="DX80" s="120"/>
      <c r="DY80" s="120"/>
      <c r="DZ80" s="120"/>
      <c r="EA80" s="120"/>
      <c r="EB80" s="120"/>
      <c r="EC80" s="120"/>
      <c r="ED80" s="120"/>
      <c r="EE80" s="120"/>
      <c r="EF80" s="120"/>
      <c r="EG80" s="120"/>
      <c r="EH80" s="120"/>
      <c r="EI80" s="120"/>
      <c r="EJ80" s="120"/>
      <c r="EK80" s="120"/>
      <c r="EL80" s="120"/>
      <c r="EM80" s="120"/>
      <c r="EN80" s="120"/>
      <c r="EO80" s="120"/>
      <c r="EP80" s="120"/>
      <c r="EQ80" s="120"/>
      <c r="ER80" s="120"/>
      <c r="ES80" s="120"/>
      <c r="ET80" s="120"/>
      <c r="EU80" s="120"/>
      <c r="EV80" s="120"/>
      <c r="EW80" s="120"/>
      <c r="EX80" s="120"/>
      <c r="EY80" s="120"/>
      <c r="EZ80" s="120"/>
      <c r="FA80" s="120"/>
      <c r="FB80" s="120"/>
      <c r="FC80" s="120"/>
      <c r="FD80" s="120"/>
      <c r="FE80" s="120"/>
      <c r="FF80" s="120"/>
      <c r="FG80" s="120"/>
      <c r="FH80" s="120"/>
      <c r="FI80" s="120"/>
      <c r="FJ80" s="120"/>
      <c r="FK80" s="120"/>
      <c r="FL80" s="120"/>
      <c r="FM80" s="120"/>
      <c r="FN80" s="120"/>
      <c r="FO80" s="120"/>
      <c r="FP80" s="120"/>
      <c r="FQ80" s="120"/>
      <c r="FR80" s="120"/>
      <c r="FS80" s="120"/>
      <c r="FT80" s="120"/>
      <c r="FU80" s="120"/>
      <c r="FV80" s="120"/>
    </row>
    <row r="81" spans="1:178" s="66" customFormat="1" ht="117" customHeight="1" thickBot="1">
      <c r="A81" s="1244" t="s">
        <v>1052</v>
      </c>
      <c r="B81" s="1245"/>
      <c r="C81" s="944"/>
      <c r="D81" s="944"/>
      <c r="E81" s="944"/>
      <c r="F81" s="944"/>
      <c r="G81" s="944"/>
      <c r="H81" s="944"/>
      <c r="I81" s="944"/>
      <c r="J81" s="158"/>
      <c r="K81" s="158"/>
      <c r="L81" s="206"/>
      <c r="U81" s="65"/>
      <c r="V81" s="945">
        <f t="array" ref="V81">IFERROR(INDEX(A85:A91,MATCH(MAX(IF((A85:A91&lt;&gt;"")*(ISNUMBER(W85:W91))*(ISNUMBER(Y85:Y91))*(ISNUMBER(AA85:AA91)),W85:W91*Y85:Y91*AA85:AA91)),IF((A85:A91&lt;&gt;"")*(ISNUMBER(W85:W91))*(ISNUMBER(Y85:Y91))*(ISNUMBER(AA85:AA91)),W85:W91*Y85:Y91*AA85:AA91,0),0)),"Preencha os dados")</f>
        <v>0</v>
      </c>
      <c r="W81" s="67"/>
      <c r="X81" s="67"/>
      <c r="Y81" s="67"/>
      <c r="Z81" s="67"/>
      <c r="AA81" s="67"/>
      <c r="AB81" s="65"/>
      <c r="AC81" s="639"/>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t="str">
        <f>'1.Info'!I3</f>
        <v xml:space="preserve">Criar 10 ideias de projetos INTERNO para a empresa que irá trabalhar com ?. Estas ideias devem trazer inovação, tecnologia e </v>
      </c>
      <c r="BA81" s="23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120"/>
      <c r="CD81" s="120"/>
      <c r="CE81" s="120"/>
      <c r="CF81" s="120"/>
      <c r="CG81" s="120"/>
      <c r="CH81" s="120"/>
      <c r="CI81" s="120"/>
      <c r="CJ81" s="120"/>
      <c r="CK81" s="120"/>
      <c r="CL81" s="120"/>
      <c r="CM81" s="120"/>
      <c r="CN81" s="120"/>
      <c r="CO81" s="120"/>
      <c r="CP81" s="120"/>
      <c r="CQ81" s="120"/>
      <c r="CR81" s="120"/>
      <c r="CS81" s="120"/>
      <c r="CT81" s="120"/>
      <c r="CU81" s="120"/>
      <c r="CV81" s="120"/>
      <c r="CW81" s="120"/>
      <c r="CX81" s="120"/>
      <c r="CY81" s="120"/>
      <c r="CZ81" s="120"/>
      <c r="DA81" s="120"/>
      <c r="DB81" s="120"/>
      <c r="DC81" s="120"/>
      <c r="DD81" s="120"/>
      <c r="DE81" s="120"/>
      <c r="DF81" s="120"/>
      <c r="DG81" s="120"/>
      <c r="DH81" s="120"/>
      <c r="DI81" s="120"/>
      <c r="DJ81" s="120"/>
      <c r="DK81" s="120"/>
      <c r="DL81" s="120"/>
      <c r="DM81" s="120"/>
      <c r="DN81" s="120"/>
      <c r="DO81" s="120"/>
      <c r="DP81" s="120"/>
      <c r="DQ81" s="120"/>
      <c r="DR81" s="120"/>
      <c r="DS81" s="120"/>
      <c r="DT81" s="120"/>
      <c r="DU81" s="120"/>
      <c r="DV81" s="120"/>
      <c r="DW81" s="120"/>
      <c r="DX81" s="120"/>
      <c r="DY81" s="120"/>
      <c r="DZ81" s="120"/>
      <c r="EA81" s="120"/>
      <c r="EB81" s="120"/>
      <c r="EC81" s="120"/>
      <c r="ED81" s="120"/>
      <c r="EE81" s="120"/>
      <c r="EF81" s="120"/>
      <c r="EG81" s="120"/>
      <c r="EH81" s="120"/>
      <c r="EI81" s="120"/>
      <c r="EJ81" s="120"/>
      <c r="EK81" s="120"/>
      <c r="EL81" s="120"/>
      <c r="EM81" s="120"/>
      <c r="EN81" s="120"/>
      <c r="EO81" s="120"/>
      <c r="EP81" s="120"/>
      <c r="EQ81" s="120"/>
      <c r="ER81" s="120"/>
      <c r="ES81" s="120"/>
      <c r="ET81" s="120"/>
      <c r="EU81" s="120"/>
      <c r="EV81" s="120"/>
      <c r="EW81" s="120"/>
      <c r="EX81" s="120"/>
      <c r="EY81" s="120"/>
      <c r="EZ81" s="120"/>
      <c r="FA81" s="120"/>
      <c r="FB81" s="120"/>
      <c r="FC81" s="120"/>
      <c r="FD81" s="120"/>
      <c r="FE81" s="120"/>
      <c r="FF81" s="120"/>
      <c r="FG81" s="120"/>
      <c r="FH81" s="120"/>
      <c r="FI81" s="120"/>
      <c r="FJ81" s="120"/>
      <c r="FK81" s="120"/>
      <c r="FL81" s="120"/>
      <c r="FM81" s="120"/>
      <c r="FN81" s="120"/>
      <c r="FO81" s="120"/>
      <c r="FP81" s="120"/>
      <c r="FQ81" s="120"/>
      <c r="FR81" s="120"/>
      <c r="FS81" s="120"/>
      <c r="FT81" s="120"/>
      <c r="FU81" s="120"/>
      <c r="FV81" s="120"/>
    </row>
    <row r="82" spans="1:178" s="69" customFormat="1" ht="124.2" customHeight="1" thickBot="1">
      <c r="A82" s="837" t="s">
        <v>969</v>
      </c>
      <c r="B82" s="1240" t="s">
        <v>153</v>
      </c>
      <c r="C82" s="1241"/>
      <c r="D82" s="1241"/>
      <c r="E82" s="1241"/>
      <c r="F82" s="1241"/>
      <c r="G82" s="1241"/>
      <c r="H82" s="1241"/>
      <c r="I82" s="1241"/>
      <c r="J82" s="1241"/>
      <c r="K82" s="1296" t="s">
        <v>191</v>
      </c>
      <c r="L82" s="1297"/>
      <c r="M82" s="1297"/>
      <c r="N82" s="1297"/>
      <c r="O82" s="1297"/>
      <c r="P82" s="1297"/>
      <c r="Q82" s="1297"/>
      <c r="R82" s="1297"/>
      <c r="S82" s="1298"/>
      <c r="T82" s="926" t="s">
        <v>108</v>
      </c>
      <c r="U82" s="65"/>
      <c r="V82" s="941" t="str">
        <f>"Assuma o papel de um expert em avaliação de ideais de projeto interno, que podem se tornar excelentes projetos para a empresa "&amp;'1.Info'!B2&amp;""</f>
        <v>Assuma o papel de um expert em avaliação de ideais de projeto interno, que podem se tornar excelentes projetos para a empresa Faça o preenchimento da empresa existente ou nova</v>
      </c>
      <c r="W82" s="1283" t="str">
        <f>B82</f>
        <v xml:space="preserve">MERCADO </v>
      </c>
      <c r="X82" s="302"/>
      <c r="Y82" s="1283" t="str">
        <f>K82</f>
        <v>CONHECIMENTO (Fatores Internos da Empresa)</v>
      </c>
      <c r="Z82" s="302"/>
      <c r="AA82" s="1283" t="s">
        <v>419</v>
      </c>
      <c r="AB82" s="638"/>
      <c r="AC82" s="640"/>
      <c r="AD82" s="234"/>
      <c r="AE82" s="233">
        <v>2</v>
      </c>
      <c r="AF82" s="233" t="s">
        <v>95</v>
      </c>
      <c r="AG82" s="234"/>
      <c r="AH82" s="233"/>
      <c r="AI82" s="235"/>
      <c r="AJ82" s="231"/>
      <c r="AK82" s="231">
        <v>1</v>
      </c>
      <c r="AL82" s="231"/>
      <c r="AM82" s="231"/>
      <c r="AN82" s="231"/>
      <c r="AO82" s="231"/>
      <c r="AP82" s="231"/>
      <c r="AQ82" s="231"/>
      <c r="AR82" s="231"/>
      <c r="AS82" s="231"/>
      <c r="AT82" s="231"/>
      <c r="AU82" s="231"/>
      <c r="AV82" s="231"/>
      <c r="AW82" s="231"/>
      <c r="AX82" s="231"/>
      <c r="AY82" s="231"/>
      <c r="AZ82" s="231" t="str">
        <f>"agregação de valor para os clientes internos ou até mesmo para os acionistas. Crie uma tabela destacando o nível de inovação, valor para o cliente interno, ideia de investimento "</f>
        <v xml:space="preserve">agregação de valor para os clientes internos ou até mesmo para os acionistas. Crie uma tabela destacando o nível de inovação, valor para o cliente interno, ideia de investimento </v>
      </c>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121"/>
      <c r="CD82" s="121"/>
      <c r="CE82" s="121"/>
      <c r="CF82" s="121"/>
      <c r="CG82" s="121"/>
      <c r="CH82" s="121"/>
      <c r="CI82" s="121"/>
      <c r="CJ82" s="121"/>
      <c r="CK82" s="121"/>
      <c r="CL82" s="121"/>
      <c r="CM82" s="121"/>
      <c r="CN82" s="121"/>
      <c r="CO82" s="121"/>
      <c r="CP82" s="121"/>
      <c r="CQ82" s="121"/>
      <c r="CR82" s="121"/>
      <c r="CS82" s="121"/>
      <c r="CT82" s="121"/>
      <c r="CU82" s="121"/>
      <c r="CV82" s="121"/>
      <c r="CW82" s="121"/>
      <c r="CX82" s="121"/>
      <c r="CY82" s="121"/>
      <c r="CZ82" s="121"/>
      <c r="DA82" s="121"/>
      <c r="DB82" s="121"/>
      <c r="DC82" s="121"/>
      <c r="DD82" s="121"/>
      <c r="DE82" s="121"/>
      <c r="DF82" s="121"/>
      <c r="DG82" s="121"/>
      <c r="DH82" s="121"/>
      <c r="DI82" s="121"/>
      <c r="DJ82" s="121"/>
      <c r="DK82" s="121"/>
      <c r="DL82" s="121"/>
      <c r="DM82" s="121"/>
      <c r="DN82" s="121"/>
      <c r="DO82" s="121"/>
      <c r="DP82" s="121"/>
      <c r="DQ82" s="121"/>
      <c r="DR82" s="121"/>
      <c r="DS82" s="121"/>
      <c r="DT82" s="121"/>
      <c r="DU82" s="121"/>
      <c r="DV82" s="121"/>
      <c r="DW82" s="121"/>
      <c r="DX82" s="121"/>
      <c r="DY82" s="121"/>
      <c r="DZ82" s="121"/>
      <c r="EA82" s="121"/>
      <c r="EB82" s="121"/>
      <c r="EC82" s="121"/>
      <c r="ED82" s="121"/>
      <c r="EE82" s="121"/>
      <c r="EF82" s="121"/>
      <c r="EG82" s="121"/>
      <c r="EH82" s="121"/>
      <c r="EI82" s="121"/>
      <c r="EJ82" s="121"/>
      <c r="EK82" s="121"/>
      <c r="EL82" s="121"/>
      <c r="EM82" s="121"/>
      <c r="EN82" s="121"/>
      <c r="EO82" s="121"/>
      <c r="EP82" s="121"/>
      <c r="EQ82" s="121"/>
      <c r="ER82" s="121"/>
      <c r="ES82" s="121"/>
      <c r="ET82" s="121"/>
      <c r="EU82" s="121"/>
      <c r="EV82" s="121"/>
      <c r="EW82" s="121"/>
      <c r="EX82" s="121"/>
      <c r="EY82" s="121"/>
      <c r="EZ82" s="121"/>
      <c r="FA82" s="121"/>
      <c r="FB82" s="121"/>
      <c r="FC82" s="121"/>
      <c r="FD82" s="121"/>
      <c r="FE82" s="121"/>
      <c r="FF82" s="121"/>
      <c r="FG82" s="121"/>
      <c r="FH82" s="121"/>
      <c r="FI82" s="121"/>
      <c r="FJ82" s="121"/>
      <c r="FK82" s="121"/>
      <c r="FL82" s="121"/>
      <c r="FM82" s="121"/>
      <c r="FN82" s="121"/>
      <c r="FO82" s="121"/>
      <c r="FP82" s="121"/>
      <c r="FQ82" s="121"/>
      <c r="FR82" s="121"/>
      <c r="FS82" s="121"/>
      <c r="FT82" s="121"/>
      <c r="FU82" s="121"/>
      <c r="FV82" s="121"/>
    </row>
    <row r="83" spans="1:178" ht="277.8" customHeight="1">
      <c r="A83" s="1272" t="s">
        <v>963</v>
      </c>
      <c r="B83" s="1238" t="s">
        <v>439</v>
      </c>
      <c r="C83" s="1238" t="s">
        <v>440</v>
      </c>
      <c r="D83" s="1238" t="s">
        <v>441</v>
      </c>
      <c r="E83" s="1238" t="s">
        <v>442</v>
      </c>
      <c r="F83" s="1238" t="s">
        <v>443</v>
      </c>
      <c r="G83" s="1238" t="s">
        <v>444</v>
      </c>
      <c r="H83" s="1238" t="s">
        <v>445</v>
      </c>
      <c r="I83" s="1238" t="s">
        <v>446</v>
      </c>
      <c r="J83" s="1238" t="s">
        <v>447</v>
      </c>
      <c r="K83" s="1292" t="s">
        <v>448</v>
      </c>
      <c r="L83" s="1242" t="s">
        <v>449</v>
      </c>
      <c r="M83" s="1242" t="s">
        <v>450</v>
      </c>
      <c r="N83" s="1242" t="s">
        <v>451</v>
      </c>
      <c r="O83" s="1242" t="s">
        <v>452</v>
      </c>
      <c r="P83" s="1242" t="s">
        <v>453</v>
      </c>
      <c r="Q83" s="1294" t="s">
        <v>454</v>
      </c>
      <c r="R83" s="1294" t="s">
        <v>455</v>
      </c>
      <c r="S83" s="1294" t="s">
        <v>456</v>
      </c>
      <c r="T83" s="1286" t="s">
        <v>418</v>
      </c>
      <c r="U83" s="70"/>
      <c r="V83" s="941" t="s">
        <v>1053</v>
      </c>
      <c r="W83" s="1284"/>
      <c r="X83" s="303"/>
      <c r="Y83" s="1284"/>
      <c r="Z83" s="304"/>
      <c r="AA83" s="1284"/>
      <c r="AB83" s="67"/>
      <c r="AD83" s="235"/>
      <c r="AE83" s="235">
        <v>3</v>
      </c>
      <c r="AF83" s="235" t="s">
        <v>94</v>
      </c>
      <c r="AG83" s="235"/>
      <c r="AH83" s="235"/>
      <c r="AI83" s="235"/>
      <c r="AJ83" s="235"/>
      <c r="AK83" s="231">
        <v>2</v>
      </c>
      <c r="AZ83" s="231" t="str">
        <f>"em reais, ideia de economia que o projeto vai gerar por mês, e também uma ideia de retorno de investimento (ROI), em reais, nos 12 meses após o lançamento"</f>
        <v>em reais, ideia de economia que o projeto vai gerar por mês, e também uma ideia de retorno de investimento (ROI), em reais, nos 12 meses após o lançamento</v>
      </c>
    </row>
    <row r="84" spans="1:178" ht="268.2" customHeight="1" thickBot="1">
      <c r="A84" s="1273"/>
      <c r="B84" s="1239"/>
      <c r="C84" s="1239"/>
      <c r="D84" s="1239"/>
      <c r="E84" s="1239"/>
      <c r="F84" s="1239"/>
      <c r="G84" s="1239"/>
      <c r="H84" s="1239"/>
      <c r="I84" s="1239"/>
      <c r="J84" s="1239"/>
      <c r="K84" s="1293"/>
      <c r="L84" s="1243"/>
      <c r="M84" s="1243"/>
      <c r="N84" s="1243"/>
      <c r="O84" s="1243"/>
      <c r="P84" s="1243"/>
      <c r="Q84" s="1295"/>
      <c r="R84" s="1295"/>
      <c r="S84" s="1295"/>
      <c r="T84" s="1286"/>
      <c r="U84" s="70"/>
      <c r="V84" s="941" t="str">
        <f>"Ideia de Projeto 1: "&amp;A85&amp;""</f>
        <v xml:space="preserve">Ideia de Projeto 1: </v>
      </c>
      <c r="W84" s="1285"/>
      <c r="X84" s="303"/>
      <c r="Y84" s="1285"/>
      <c r="Z84" s="304"/>
      <c r="AA84" s="1285"/>
      <c r="AB84" s="67"/>
      <c r="AD84" s="235"/>
      <c r="AE84" s="235">
        <v>4</v>
      </c>
      <c r="AF84" s="235" t="s">
        <v>93</v>
      </c>
      <c r="AG84" s="235"/>
      <c r="AH84" s="235"/>
      <c r="AI84" s="235"/>
      <c r="AJ84" s="235"/>
    </row>
    <row r="85" spans="1:178" ht="40.049999999999997" customHeight="1" thickBot="1">
      <c r="A85" s="285"/>
      <c r="B85" s="618"/>
      <c r="C85" s="619"/>
      <c r="D85" s="619"/>
      <c r="E85" s="619"/>
      <c r="F85" s="619"/>
      <c r="G85" s="619"/>
      <c r="H85" s="619"/>
      <c r="I85" s="619"/>
      <c r="J85" s="620"/>
      <c r="K85" s="618"/>
      <c r="L85" s="619"/>
      <c r="M85" s="619"/>
      <c r="N85" s="619"/>
      <c r="O85" s="619"/>
      <c r="P85" s="619"/>
      <c r="Q85" s="619"/>
      <c r="R85" s="621"/>
      <c r="S85" s="622"/>
      <c r="T85" s="623"/>
      <c r="U85" s="72"/>
      <c r="V85" s="941" t="str">
        <f>"Ideia de Projeto 2: "&amp;A86&amp;""</f>
        <v xml:space="preserve">Ideia de Projeto 2: </v>
      </c>
      <c r="W85" s="292">
        <f>AO91</f>
        <v>0</v>
      </c>
      <c r="X85" s="111" t="str">
        <f>IF(A85&lt;&gt;"",IF(W85=MAX($W$30:W$36),9,IF(W85=MIN($W$30:W$36),0,1)),"")</f>
        <v/>
      </c>
      <c r="Y85" s="292">
        <f>AZ91</f>
        <v>0</v>
      </c>
      <c r="Z85" s="111" t="str">
        <f>IF(A85&lt;&gt;"",IF(Y85=MAX($Y$30:Y$36),9,IF(Y85=MIN($Y$30:Y$36),0,1)),"")</f>
        <v/>
      </c>
      <c r="AA85" s="292" t="str">
        <f>BB91</f>
        <v/>
      </c>
      <c r="AB85" s="111" t="str">
        <f>IF(A85&lt;&gt;"",IF(AA85=MAX($AA$30:AA$36),9,IF(AA85=MIN($AA$30:AA$36),0,1)),"")</f>
        <v/>
      </c>
      <c r="AE85" s="231">
        <v>5</v>
      </c>
      <c r="AF85" s="231" t="s">
        <v>92</v>
      </c>
      <c r="AK85" s="231">
        <v>3</v>
      </c>
    </row>
    <row r="86" spans="1:178" ht="40.049999999999997" customHeight="1" thickBot="1">
      <c r="A86" s="286"/>
      <c r="B86" s="624"/>
      <c r="C86" s="625"/>
      <c r="D86" s="625"/>
      <c r="E86" s="625"/>
      <c r="F86" s="625"/>
      <c r="G86" s="625"/>
      <c r="H86" s="625"/>
      <c r="I86" s="625"/>
      <c r="J86" s="626"/>
      <c r="K86" s="624"/>
      <c r="L86" s="625"/>
      <c r="M86" s="625"/>
      <c r="N86" s="625"/>
      <c r="O86" s="625"/>
      <c r="P86" s="625"/>
      <c r="Q86" s="625"/>
      <c r="R86" s="627"/>
      <c r="S86" s="628"/>
      <c r="T86" s="629"/>
      <c r="U86" s="72"/>
      <c r="V86" s="941" t="str">
        <f>"Ideia de Projeto 3: "&amp;A87&amp;""</f>
        <v xml:space="preserve">Ideia de Projeto 3: </v>
      </c>
      <c r="W86" s="293">
        <f t="shared" ref="W86:W91" si="10">AO92</f>
        <v>0</v>
      </c>
      <c r="X86" s="111" t="str">
        <f>IF(A86&lt;&gt;"",IF(W86=MAX($W$30:W$36),9,IF(W86=MIN($W$30:W$36),0,1)),"")</f>
        <v/>
      </c>
      <c r="Y86" s="293">
        <f t="shared" ref="Y86:Y91" si="11">AZ92</f>
        <v>0</v>
      </c>
      <c r="Z86" s="111" t="str">
        <f>IF(A86&lt;&gt;"",IF(Y86=MAX($Y$30:Y$36),9,IF(Y86=MIN($Y$30:Y$36),0,1)),"")</f>
        <v/>
      </c>
      <c r="AA86" s="293" t="str">
        <f t="shared" ref="AA86:AA91" si="12">BB92</f>
        <v/>
      </c>
      <c r="AB86" s="111" t="str">
        <f>IF(A86&lt;&gt;"",IF(AA86=MAX($AA$30:AA$36),9,IF(AA86=MIN($AA$30:AA$36),0,1)),"")</f>
        <v/>
      </c>
      <c r="AE86" s="231" t="s">
        <v>97</v>
      </c>
      <c r="AF86" s="231" t="s">
        <v>98</v>
      </c>
      <c r="AK86" s="231">
        <v>4</v>
      </c>
    </row>
    <row r="87" spans="1:178" ht="40.049999999999997" customHeight="1" thickBot="1">
      <c r="A87" s="287"/>
      <c r="B87" s="624"/>
      <c r="C87" s="625"/>
      <c r="D87" s="625"/>
      <c r="E87" s="625"/>
      <c r="F87" s="625"/>
      <c r="G87" s="625"/>
      <c r="H87" s="625"/>
      <c r="I87" s="625"/>
      <c r="J87" s="626"/>
      <c r="K87" s="624"/>
      <c r="L87" s="625"/>
      <c r="M87" s="625"/>
      <c r="N87" s="625"/>
      <c r="O87" s="625"/>
      <c r="P87" s="625"/>
      <c r="Q87" s="625"/>
      <c r="R87" s="627"/>
      <c r="S87" s="628"/>
      <c r="T87" s="629"/>
      <c r="U87" s="72"/>
      <c r="V87" s="941" t="str">
        <f>"Ideia de Projeto 4: "&amp;A88&amp;""</f>
        <v xml:space="preserve">Ideia de Projeto 4: </v>
      </c>
      <c r="W87" s="294">
        <f t="shared" si="10"/>
        <v>0</v>
      </c>
      <c r="X87" s="111" t="str">
        <f>IF(A87&lt;&gt;"",IF(#REF!=MAX(#REF!),9,IF(#REF!=MIN(#REF!),0,1)),"")</f>
        <v/>
      </c>
      <c r="Y87" s="294">
        <f t="shared" si="11"/>
        <v>0</v>
      </c>
      <c r="Z87" s="111" t="str">
        <f>IF(A87&lt;&gt;"",IF(Y87=MAX($Y$30:Y$36),9,IF(Y87=MIN($Y$30:Y$36),0,1)),"")</f>
        <v/>
      </c>
      <c r="AA87" s="294" t="str">
        <f t="shared" si="12"/>
        <v/>
      </c>
      <c r="AB87" s="111" t="str">
        <f>IF(A87&lt;&gt;"",IF(AA87=MAX($AA$30:AA$36),9,IF(AA87=MIN($AA$30:AA$36),0,1)),"")</f>
        <v/>
      </c>
      <c r="AK87" s="231">
        <v>5</v>
      </c>
    </row>
    <row r="88" spans="1:178" ht="40.049999999999997" customHeight="1" thickBot="1">
      <c r="A88" s="288"/>
      <c r="B88" s="664"/>
      <c r="C88" s="665"/>
      <c r="D88" s="665"/>
      <c r="E88" s="665"/>
      <c r="F88" s="665"/>
      <c r="G88" s="665"/>
      <c r="H88" s="665"/>
      <c r="I88" s="665"/>
      <c r="J88" s="666"/>
      <c r="K88" s="664"/>
      <c r="L88" s="665"/>
      <c r="M88" s="665"/>
      <c r="N88" s="665"/>
      <c r="O88" s="665"/>
      <c r="P88" s="665"/>
      <c r="Q88" s="665"/>
      <c r="R88" s="667"/>
      <c r="S88" s="668"/>
      <c r="T88" s="669"/>
      <c r="U88" s="72"/>
      <c r="V88" s="941" t="str">
        <f>"Ideia de Projeto 5: "&amp;A89&amp;""</f>
        <v xml:space="preserve">Ideia de Projeto 5: </v>
      </c>
      <c r="W88" s="295">
        <f t="shared" si="10"/>
        <v>0</v>
      </c>
      <c r="X88" s="111" t="str">
        <f>IF(A88&lt;&gt;"",IF(#REF!=MAX(#REF!),9,IF(#REF!=MIN(#REF!),0,1)),"")</f>
        <v/>
      </c>
      <c r="Y88" s="295">
        <f t="shared" si="11"/>
        <v>0</v>
      </c>
      <c r="Z88" s="111" t="str">
        <f>IF(A88&lt;&gt;"",IF(Y88=MAX($Y$30:Y$36),9,IF(Y88=MIN($Y$30:Y$36),0,1)),"")</f>
        <v/>
      </c>
      <c r="AA88" s="295" t="str">
        <f t="shared" si="12"/>
        <v/>
      </c>
      <c r="AB88" s="111" t="str">
        <f>IF(A88&lt;&gt;"",IF(AA88=MAX($AA$30:AA$36),9,IF(AA88=MIN($AA$30:AA$36),0,1)),"")</f>
        <v/>
      </c>
    </row>
    <row r="89" spans="1:178" ht="40.049999999999997" customHeight="1" thickBot="1">
      <c r="A89" s="289"/>
      <c r="B89" s="624"/>
      <c r="C89" s="625"/>
      <c r="D89" s="625"/>
      <c r="E89" s="625"/>
      <c r="F89" s="625"/>
      <c r="G89" s="625"/>
      <c r="H89" s="625"/>
      <c r="I89" s="625"/>
      <c r="J89" s="626"/>
      <c r="K89" s="624"/>
      <c r="L89" s="625"/>
      <c r="M89" s="625"/>
      <c r="N89" s="625"/>
      <c r="O89" s="625"/>
      <c r="P89" s="625"/>
      <c r="Q89" s="625"/>
      <c r="R89" s="627"/>
      <c r="S89" s="628"/>
      <c r="T89" s="629"/>
      <c r="U89" s="72"/>
      <c r="V89" s="941" t="str">
        <f>"Ideia de Projeto 6: "&amp;A90&amp;""</f>
        <v xml:space="preserve">Ideia de Projeto 6: </v>
      </c>
      <c r="W89" s="296">
        <f t="shared" si="10"/>
        <v>0</v>
      </c>
      <c r="X89" s="111" t="str">
        <f>IF(A89&lt;&gt;"",IF(#REF!=MAX(#REF!),9,IF(#REF!=MIN(#REF!),0,1)),"")</f>
        <v/>
      </c>
      <c r="Y89" s="296">
        <f t="shared" si="11"/>
        <v>0</v>
      </c>
      <c r="Z89" s="111" t="str">
        <f>IF(A89&lt;&gt;"",IF(Y89=MAX($Y$30:Y$36),9,IF(Y89=MIN($Y$30:Y$36),0,1)),"")</f>
        <v/>
      </c>
      <c r="AA89" s="296" t="str">
        <f t="shared" si="12"/>
        <v/>
      </c>
      <c r="AB89" s="111" t="str">
        <f>IF(A89&lt;&gt;"",IF(AA89=MAX($AA$30:AA$36),9,IF(AA89=MIN($AA$30:AA$36),0,1)),"")</f>
        <v/>
      </c>
    </row>
    <row r="90" spans="1:178" ht="40.049999999999997" customHeight="1" thickBot="1">
      <c r="A90" s="290"/>
      <c r="B90" s="624"/>
      <c r="C90" s="625"/>
      <c r="D90" s="625"/>
      <c r="E90" s="625"/>
      <c r="F90" s="625"/>
      <c r="G90" s="625"/>
      <c r="H90" s="625"/>
      <c r="I90" s="625"/>
      <c r="J90" s="626"/>
      <c r="K90" s="624"/>
      <c r="L90" s="625"/>
      <c r="M90" s="625"/>
      <c r="N90" s="625"/>
      <c r="O90" s="625"/>
      <c r="P90" s="625"/>
      <c r="Q90" s="625"/>
      <c r="R90" s="627"/>
      <c r="S90" s="628"/>
      <c r="T90" s="629"/>
      <c r="U90" s="72"/>
      <c r="V90" s="941" t="str">
        <f>"Ideia de Projeto 7: "&amp;A91&amp;""</f>
        <v xml:space="preserve">Ideia de Projeto 7: </v>
      </c>
      <c r="W90" s="297">
        <f t="shared" si="10"/>
        <v>0</v>
      </c>
      <c r="X90" s="111" t="str">
        <f>IF(A90&lt;&gt;"",IF(#REF!=MAX(#REF!),9,IF(#REF!=MIN(#REF!),0,1)),"")</f>
        <v/>
      </c>
      <c r="Y90" s="297">
        <f t="shared" si="11"/>
        <v>0</v>
      </c>
      <c r="Z90" s="111" t="str">
        <f>IF(A90&lt;&gt;"",IF(Y90=MAX($Y$30:Y$36),9,IF(Y90=MIN($Y$30:Y$36),0,1)),"")</f>
        <v/>
      </c>
      <c r="AA90" s="297" t="str">
        <f t="shared" si="12"/>
        <v/>
      </c>
      <c r="AB90" s="111" t="str">
        <f>IF(A90&lt;&gt;"",IF(AA90=MAX($AA$30:AA$36),9,IF(AA90=MIN($AA$30:AA$36),0,1)),"")</f>
        <v/>
      </c>
    </row>
    <row r="91" spans="1:178" ht="40.049999999999997" customHeight="1" thickBot="1">
      <c r="A91" s="291"/>
      <c r="B91" s="630"/>
      <c r="C91" s="631"/>
      <c r="D91" s="631"/>
      <c r="E91" s="631"/>
      <c r="F91" s="631"/>
      <c r="G91" s="631"/>
      <c r="H91" s="631"/>
      <c r="I91" s="631"/>
      <c r="J91" s="632"/>
      <c r="K91" s="630"/>
      <c r="L91" s="631"/>
      <c r="M91" s="631"/>
      <c r="N91" s="631"/>
      <c r="O91" s="631"/>
      <c r="P91" s="631"/>
      <c r="Q91" s="631"/>
      <c r="R91" s="633"/>
      <c r="S91" s="634"/>
      <c r="T91" s="635"/>
      <c r="U91" s="72"/>
      <c r="V91" s="941" t="s">
        <v>1026</v>
      </c>
      <c r="W91" s="298">
        <f t="shared" si="10"/>
        <v>0</v>
      </c>
      <c r="X91" s="111" t="str">
        <f>IF(A91&lt;&gt;"",IF(#REF!=MAX(#REF!),9,IF(#REF!=MIN(#REF!),0,1)),"")</f>
        <v/>
      </c>
      <c r="Y91" s="298">
        <f t="shared" si="11"/>
        <v>0</v>
      </c>
      <c r="Z91" s="111" t="str">
        <f>IF(A91&lt;&gt;"",IF(Y91=MAX($Y$30:Y$36),9,IF(Y91=MIN($Y$30:Y$36),0,1)),"")</f>
        <v/>
      </c>
      <c r="AA91" s="298" t="str">
        <f t="shared" si="12"/>
        <v/>
      </c>
      <c r="AB91" s="111" t="str">
        <f>IF(A91&lt;&gt;"",IF(AA91=MAX($AA$30:AA$36),9,IF(AA91=MIN($AA$30:AA$36),0,1)),"")</f>
        <v/>
      </c>
      <c r="AF91" s="231" t="str">
        <f>IF(B85="sim",5,IF(B85="Não",1,IF(B85="Em parte",3,"")))</f>
        <v/>
      </c>
      <c r="AG91" s="231" t="str">
        <f t="shared" ref="AG91:AN97" si="13">IF(C85="sim",5,IF(C85="Não",1,IF(C85="Em parte",3,"")))</f>
        <v/>
      </c>
      <c r="AH91" s="231" t="str">
        <f t="shared" si="13"/>
        <v/>
      </c>
      <c r="AI91" s="231" t="str">
        <f t="shared" si="13"/>
        <v/>
      </c>
      <c r="AJ91" s="231" t="str">
        <f t="shared" si="13"/>
        <v/>
      </c>
      <c r="AK91" s="231" t="str">
        <f t="shared" si="13"/>
        <v/>
      </c>
      <c r="AL91" s="231" t="str">
        <f t="shared" si="13"/>
        <v/>
      </c>
      <c r="AM91" s="231" t="str">
        <f t="shared" si="13"/>
        <v/>
      </c>
      <c r="AN91" s="231" t="str">
        <f t="shared" si="13"/>
        <v/>
      </c>
      <c r="AO91" s="231">
        <f>SUM(AF91:AN91)</f>
        <v>0</v>
      </c>
      <c r="AQ91" s="231" t="str">
        <f>IF(K85="sim",5,IF(K85="Não",1,IF(K85="Em parte",3,"")))</f>
        <v/>
      </c>
      <c r="AR91" s="231" t="str">
        <f t="shared" ref="AR91:AY97" si="14">IF(L85="sim",5,IF(L85="Não",1,IF(L85="Em parte",3,"")))</f>
        <v/>
      </c>
      <c r="AS91" s="231" t="str">
        <f t="shared" si="14"/>
        <v/>
      </c>
      <c r="AT91" s="231" t="str">
        <f t="shared" si="14"/>
        <v/>
      </c>
      <c r="AU91" s="231" t="str">
        <f t="shared" si="14"/>
        <v/>
      </c>
      <c r="AV91" s="231" t="str">
        <f t="shared" si="14"/>
        <v/>
      </c>
      <c r="AW91" s="231" t="str">
        <f t="shared" si="14"/>
        <v/>
      </c>
      <c r="AX91" s="231" t="str">
        <f t="shared" si="14"/>
        <v/>
      </c>
      <c r="AY91" s="231" t="str">
        <f t="shared" si="14"/>
        <v/>
      </c>
      <c r="AZ91" s="231">
        <f>SUM(AQ91:AY91)</f>
        <v>0</v>
      </c>
      <c r="BB91" s="231" t="str">
        <f>IF(T85="MUITO ALTO",1,IF(T85="ALTO",2,IF(T85="MÉDIO",3,IF(T85="BAIXO",4,IF(T85="MUITO BAIXO",5,"")))))</f>
        <v/>
      </c>
    </row>
    <row r="92" spans="1:178" ht="46.8" thickBot="1">
      <c r="A92" s="112"/>
      <c r="B92" s="67"/>
      <c r="C92" s="67"/>
      <c r="D92" s="67"/>
      <c r="E92" s="67"/>
      <c r="F92" s="67"/>
      <c r="G92" s="67"/>
      <c r="H92" s="67"/>
      <c r="I92" s="67"/>
      <c r="J92" s="67"/>
      <c r="K92" s="67"/>
      <c r="L92" s="67"/>
      <c r="M92" s="67"/>
      <c r="N92" s="67"/>
      <c r="O92" s="67"/>
      <c r="P92" s="67"/>
      <c r="Q92" s="67"/>
      <c r="R92" s="67"/>
      <c r="S92" s="67"/>
      <c r="T92" s="67"/>
      <c r="U92" s="67"/>
      <c r="V92" s="941" t="str">
        <f>"Questão 1: "&amp;B83&amp;""</f>
        <v>Questão 1: O projeto está exposto a riscos significativos relacionados a fatores externos, como regulamentações, políticas internas ou condições econômicas, que possam comprometer seu sucesso?</v>
      </c>
      <c r="W92" s="67"/>
      <c r="X92" s="67"/>
      <c r="Y92" s="67"/>
      <c r="Z92" s="67"/>
      <c r="AA92" s="67"/>
      <c r="AB92" s="67"/>
      <c r="AF92" s="231" t="str">
        <f t="shared" ref="AF92:AF97" si="15">IF(B86="sim",5,IF(B86="Não",1,IF(B86="Em parte",3,"")))</f>
        <v/>
      </c>
      <c r="AG92" s="231" t="str">
        <f t="shared" si="13"/>
        <v/>
      </c>
      <c r="AH92" s="231" t="str">
        <f t="shared" si="13"/>
        <v/>
      </c>
      <c r="AI92" s="231" t="str">
        <f t="shared" si="13"/>
        <v/>
      </c>
      <c r="AJ92" s="231" t="str">
        <f t="shared" si="13"/>
        <v/>
      </c>
      <c r="AK92" s="231" t="str">
        <f t="shared" si="13"/>
        <v/>
      </c>
      <c r="AL92" s="231" t="str">
        <f t="shared" si="13"/>
        <v/>
      </c>
      <c r="AM92" s="231" t="str">
        <f t="shared" si="13"/>
        <v/>
      </c>
      <c r="AN92" s="231" t="str">
        <f t="shared" si="13"/>
        <v/>
      </c>
      <c r="AO92" s="231">
        <f t="shared" ref="AO92:AO97" si="16">SUM(AF92:AN92)</f>
        <v>0</v>
      </c>
      <c r="AQ92" s="231" t="str">
        <f t="shared" ref="AQ92:AQ97" si="17">IF(K86="sim",5,IF(K86="Não",1,IF(K86="Em parte",3,"")))</f>
        <v/>
      </c>
      <c r="AR92" s="231" t="str">
        <f t="shared" si="14"/>
        <v/>
      </c>
      <c r="AS92" s="231" t="str">
        <f t="shared" si="14"/>
        <v/>
      </c>
      <c r="AT92" s="231" t="str">
        <f t="shared" si="14"/>
        <v/>
      </c>
      <c r="AU92" s="231" t="str">
        <f t="shared" si="14"/>
        <v/>
      </c>
      <c r="AV92" s="231" t="str">
        <f t="shared" si="14"/>
        <v/>
      </c>
      <c r="AW92" s="231" t="str">
        <f t="shared" si="14"/>
        <v/>
      </c>
      <c r="AX92" s="231" t="str">
        <f t="shared" si="14"/>
        <v/>
      </c>
      <c r="AY92" s="231" t="str">
        <f t="shared" si="14"/>
        <v/>
      </c>
      <c r="AZ92" s="231">
        <f t="shared" ref="AZ92:AZ97" si="18">SUM(AQ92:AY92)</f>
        <v>0</v>
      </c>
      <c r="BB92" s="231" t="str">
        <f t="shared" ref="BB92:BB97" si="19">IF(T86="MUITO ALTO",1,IF(T86="ALTO",2,IF(T86="MÉDIO",3,IF(T86="BAIXO",4,IF(T86="MUITO BAIXO",5,"")))))</f>
        <v/>
      </c>
    </row>
    <row r="93" spans="1:178" ht="30" customHeight="1">
      <c r="A93" s="113"/>
      <c r="B93" s="1229" t="s">
        <v>523</v>
      </c>
      <c r="C93" s="1230"/>
      <c r="D93" s="1230"/>
      <c r="E93" s="1231"/>
      <c r="F93" s="67"/>
      <c r="G93" s="67"/>
      <c r="H93" s="67"/>
      <c r="I93" s="67"/>
      <c r="J93" s="67"/>
      <c r="K93" s="67"/>
      <c r="L93" s="67"/>
      <c r="M93" s="67"/>
      <c r="N93" s="67"/>
      <c r="O93" s="1211" t="s">
        <v>525</v>
      </c>
      <c r="P93" s="1212"/>
      <c r="Q93" s="1212"/>
      <c r="R93" s="1213"/>
      <c r="S93" s="67"/>
      <c r="T93" s="67"/>
      <c r="U93" s="67"/>
      <c r="V93" s="941" t="str">
        <f>"Questão 2: "&amp;C83&amp;""</f>
        <v>Questão 2: O projeto introduz inovação significativa nos processos, produtos ou serviços internos, trazendo melhorias reais para a organização?</v>
      </c>
      <c r="W93" s="67"/>
      <c r="X93" s="67"/>
      <c r="Y93" s="67"/>
      <c r="Z93" s="67"/>
      <c r="AA93" s="67"/>
      <c r="AB93" s="67"/>
      <c r="AF93" s="231" t="str">
        <f t="shared" si="15"/>
        <v/>
      </c>
      <c r="AG93" s="231" t="str">
        <f t="shared" si="13"/>
        <v/>
      </c>
      <c r="AH93" s="231" t="str">
        <f t="shared" si="13"/>
        <v/>
      </c>
      <c r="AI93" s="231" t="str">
        <f t="shared" si="13"/>
        <v/>
      </c>
      <c r="AJ93" s="231" t="str">
        <f t="shared" si="13"/>
        <v/>
      </c>
      <c r="AK93" s="231" t="str">
        <f t="shared" si="13"/>
        <v/>
      </c>
      <c r="AL93" s="231" t="str">
        <f t="shared" si="13"/>
        <v/>
      </c>
      <c r="AM93" s="231" t="str">
        <f t="shared" si="13"/>
        <v/>
      </c>
      <c r="AN93" s="231" t="str">
        <f t="shared" si="13"/>
        <v/>
      </c>
      <c r="AO93" s="231">
        <f t="shared" si="16"/>
        <v>0</v>
      </c>
      <c r="AQ93" s="231" t="str">
        <f t="shared" si="17"/>
        <v/>
      </c>
      <c r="AR93" s="231" t="str">
        <f t="shared" si="14"/>
        <v/>
      </c>
      <c r="AS93" s="231" t="str">
        <f t="shared" si="14"/>
        <v/>
      </c>
      <c r="AT93" s="231" t="str">
        <f t="shared" si="14"/>
        <v/>
      </c>
      <c r="AU93" s="231" t="str">
        <f t="shared" si="14"/>
        <v/>
      </c>
      <c r="AV93" s="231" t="str">
        <f t="shared" si="14"/>
        <v/>
      </c>
      <c r="AW93" s="231" t="str">
        <f t="shared" si="14"/>
        <v/>
      </c>
      <c r="AX93" s="231" t="str">
        <f t="shared" si="14"/>
        <v/>
      </c>
      <c r="AY93" s="231" t="str">
        <f t="shared" si="14"/>
        <v/>
      </c>
      <c r="AZ93" s="231">
        <f t="shared" si="18"/>
        <v>0</v>
      </c>
      <c r="BB93" s="231" t="str">
        <f t="shared" si="19"/>
        <v/>
      </c>
    </row>
    <row r="94" spans="1:178" ht="30" customHeight="1">
      <c r="A94" s="113"/>
      <c r="B94" s="1232"/>
      <c r="C94" s="1233"/>
      <c r="D94" s="1233"/>
      <c r="E94" s="1234"/>
      <c r="F94" s="67"/>
      <c r="G94" s="67"/>
      <c r="H94" s="67"/>
      <c r="I94" s="67"/>
      <c r="J94" s="67"/>
      <c r="K94" s="67"/>
      <c r="L94" s="67"/>
      <c r="M94" s="67"/>
      <c r="N94" s="67"/>
      <c r="O94" s="1214"/>
      <c r="P94" s="1215"/>
      <c r="Q94" s="1215"/>
      <c r="R94" s="1216"/>
      <c r="S94" s="67"/>
      <c r="T94" s="67"/>
      <c r="U94" s="67"/>
      <c r="V94" s="941" t="str">
        <f>"Questão 3: "&amp;D83&amp;""</f>
        <v>Questão 3: O projeto atende a uma necessidade crítica, resolve um problema recorrente ou satisfaz um desejo estratégico relevante para a organização?</v>
      </c>
      <c r="W94" s="67"/>
      <c r="X94" s="67"/>
      <c r="Y94" s="67"/>
      <c r="Z94" s="67"/>
      <c r="AA94" s="67"/>
      <c r="AB94" s="67"/>
      <c r="AF94" s="231" t="str">
        <f t="shared" si="15"/>
        <v/>
      </c>
      <c r="AG94" s="231" t="str">
        <f t="shared" si="13"/>
        <v/>
      </c>
      <c r="AH94" s="231" t="str">
        <f t="shared" si="13"/>
        <v/>
      </c>
      <c r="AI94" s="231" t="str">
        <f t="shared" si="13"/>
        <v/>
      </c>
      <c r="AJ94" s="231" t="str">
        <f t="shared" si="13"/>
        <v/>
      </c>
      <c r="AK94" s="231" t="str">
        <f t="shared" si="13"/>
        <v/>
      </c>
      <c r="AL94" s="231" t="str">
        <f t="shared" si="13"/>
        <v/>
      </c>
      <c r="AM94" s="231" t="str">
        <f t="shared" si="13"/>
        <v/>
      </c>
      <c r="AN94" s="231" t="str">
        <f t="shared" si="13"/>
        <v/>
      </c>
      <c r="AO94" s="231">
        <f t="shared" si="16"/>
        <v>0</v>
      </c>
      <c r="AQ94" s="231" t="str">
        <f t="shared" si="17"/>
        <v/>
      </c>
      <c r="AR94" s="231" t="str">
        <f t="shared" si="14"/>
        <v/>
      </c>
      <c r="AS94" s="231" t="str">
        <f t="shared" si="14"/>
        <v/>
      </c>
      <c r="AT94" s="231" t="str">
        <f t="shared" si="14"/>
        <v/>
      </c>
      <c r="AU94" s="231" t="str">
        <f t="shared" si="14"/>
        <v/>
      </c>
      <c r="AV94" s="231" t="str">
        <f t="shared" si="14"/>
        <v/>
      </c>
      <c r="AW94" s="231" t="str">
        <f t="shared" si="14"/>
        <v/>
      </c>
      <c r="AX94" s="231" t="str">
        <f t="shared" si="14"/>
        <v/>
      </c>
      <c r="AY94" s="231" t="str">
        <f t="shared" si="14"/>
        <v/>
      </c>
      <c r="AZ94" s="231">
        <f t="shared" si="18"/>
        <v>0</v>
      </c>
      <c r="BB94" s="231" t="str">
        <f t="shared" si="19"/>
        <v/>
      </c>
    </row>
    <row r="95" spans="1:178" ht="30" customHeight="1">
      <c r="A95" s="113"/>
      <c r="B95" s="1232"/>
      <c r="C95" s="1233"/>
      <c r="D95" s="1233"/>
      <c r="E95" s="1234"/>
      <c r="F95" s="75"/>
      <c r="G95" s="67"/>
      <c r="H95" s="67"/>
      <c r="I95" s="67"/>
      <c r="J95" s="67"/>
      <c r="K95" s="67"/>
      <c r="L95" s="67"/>
      <c r="M95" s="67"/>
      <c r="N95" s="67"/>
      <c r="O95" s="1214"/>
      <c r="P95" s="1215"/>
      <c r="Q95" s="1215"/>
      <c r="R95" s="1216"/>
      <c r="S95" s="67"/>
      <c r="T95" s="67"/>
      <c r="U95" s="67"/>
      <c r="V95" s="941" t="str">
        <f>"Questão 4: "&amp;E83&amp;""</f>
        <v>Questão 4: O projeto contribui diretamente para aumentar a eficiência operacional dos processos internos ou otimizar recursos existentes?</v>
      </c>
      <c r="W95" s="67"/>
      <c r="X95" s="67"/>
      <c r="Y95" s="67"/>
      <c r="Z95" s="67"/>
      <c r="AA95" s="67"/>
      <c r="AB95" s="67"/>
      <c r="AF95" s="231" t="str">
        <f t="shared" si="15"/>
        <v/>
      </c>
      <c r="AG95" s="231" t="str">
        <f t="shared" si="13"/>
        <v/>
      </c>
      <c r="AH95" s="231" t="str">
        <f t="shared" si="13"/>
        <v/>
      </c>
      <c r="AI95" s="231" t="str">
        <f t="shared" si="13"/>
        <v/>
      </c>
      <c r="AJ95" s="231" t="str">
        <f t="shared" si="13"/>
        <v/>
      </c>
      <c r="AK95" s="231" t="str">
        <f t="shared" si="13"/>
        <v/>
      </c>
      <c r="AL95" s="231" t="str">
        <f t="shared" si="13"/>
        <v/>
      </c>
      <c r="AM95" s="231" t="str">
        <f t="shared" si="13"/>
        <v/>
      </c>
      <c r="AN95" s="231" t="str">
        <f t="shared" si="13"/>
        <v/>
      </c>
      <c r="AO95" s="231">
        <f t="shared" si="16"/>
        <v>0</v>
      </c>
      <c r="AQ95" s="231" t="str">
        <f t="shared" si="17"/>
        <v/>
      </c>
      <c r="AR95" s="231" t="str">
        <f t="shared" si="14"/>
        <v/>
      </c>
      <c r="AS95" s="231" t="str">
        <f t="shared" si="14"/>
        <v/>
      </c>
      <c r="AT95" s="231" t="str">
        <f t="shared" si="14"/>
        <v/>
      </c>
      <c r="AU95" s="231" t="str">
        <f t="shared" si="14"/>
        <v/>
      </c>
      <c r="AV95" s="231" t="str">
        <f t="shared" si="14"/>
        <v/>
      </c>
      <c r="AW95" s="231" t="str">
        <f t="shared" si="14"/>
        <v/>
      </c>
      <c r="AX95" s="231" t="str">
        <f t="shared" si="14"/>
        <v/>
      </c>
      <c r="AY95" s="231" t="str">
        <f t="shared" si="14"/>
        <v/>
      </c>
      <c r="AZ95" s="231">
        <f t="shared" si="18"/>
        <v>0</v>
      </c>
      <c r="BB95" s="231" t="str">
        <f t="shared" si="19"/>
        <v/>
      </c>
    </row>
    <row r="96" spans="1:178" ht="30" customHeight="1">
      <c r="A96" s="113"/>
      <c r="B96" s="1232"/>
      <c r="C96" s="1233"/>
      <c r="D96" s="1233"/>
      <c r="E96" s="1234"/>
      <c r="F96" s="67"/>
      <c r="G96" s="67"/>
      <c r="H96" s="67"/>
      <c r="I96" s="67"/>
      <c r="J96" s="67"/>
      <c r="K96" s="67"/>
      <c r="L96" s="67"/>
      <c r="M96" s="67"/>
      <c r="N96" s="67"/>
      <c r="O96" s="1214"/>
      <c r="P96" s="1215"/>
      <c r="Q96" s="1215"/>
      <c r="R96" s="1216"/>
      <c r="S96" s="67"/>
      <c r="T96" s="67"/>
      <c r="U96" s="67"/>
      <c r="V96" s="941" t="str">
        <f>"Questão 5: "&amp;F83&amp;""</f>
        <v>Questão 5: O projeto possui estratégias claras para fortalecer a retenção, satisfação e fidelização dos clientes internos (colaboradores e stakeholders)?</v>
      </c>
      <c r="W96" s="67"/>
      <c r="X96" s="67"/>
      <c r="Y96" s="67"/>
      <c r="Z96" s="67"/>
      <c r="AA96" s="67"/>
      <c r="AB96" s="67"/>
      <c r="AF96" s="231" t="str">
        <f t="shared" si="15"/>
        <v/>
      </c>
      <c r="AG96" s="231" t="str">
        <f t="shared" si="13"/>
        <v/>
      </c>
      <c r="AH96" s="231" t="str">
        <f t="shared" si="13"/>
        <v/>
      </c>
      <c r="AI96" s="231" t="str">
        <f t="shared" si="13"/>
        <v/>
      </c>
      <c r="AJ96" s="231" t="str">
        <f t="shared" si="13"/>
        <v/>
      </c>
      <c r="AK96" s="231" t="str">
        <f t="shared" si="13"/>
        <v/>
      </c>
      <c r="AL96" s="231" t="str">
        <f t="shared" si="13"/>
        <v/>
      </c>
      <c r="AM96" s="231" t="str">
        <f t="shared" si="13"/>
        <v/>
      </c>
      <c r="AN96" s="231" t="str">
        <f t="shared" si="13"/>
        <v/>
      </c>
      <c r="AO96" s="231">
        <f t="shared" si="16"/>
        <v>0</v>
      </c>
      <c r="AQ96" s="231" t="str">
        <f t="shared" si="17"/>
        <v/>
      </c>
      <c r="AR96" s="231" t="str">
        <f t="shared" si="14"/>
        <v/>
      </c>
      <c r="AS96" s="231" t="str">
        <f t="shared" si="14"/>
        <v/>
      </c>
      <c r="AT96" s="231" t="str">
        <f t="shared" si="14"/>
        <v/>
      </c>
      <c r="AU96" s="231" t="str">
        <f t="shared" si="14"/>
        <v/>
      </c>
      <c r="AV96" s="231" t="str">
        <f t="shared" si="14"/>
        <v/>
      </c>
      <c r="AW96" s="231" t="str">
        <f t="shared" si="14"/>
        <v/>
      </c>
      <c r="AX96" s="231" t="str">
        <f t="shared" si="14"/>
        <v/>
      </c>
      <c r="AY96" s="231" t="str">
        <f t="shared" si="14"/>
        <v/>
      </c>
      <c r="AZ96" s="231">
        <f t="shared" si="18"/>
        <v>0</v>
      </c>
      <c r="BB96" s="231" t="str">
        <f t="shared" si="19"/>
        <v/>
      </c>
    </row>
    <row r="97" spans="1:54" ht="30" customHeight="1">
      <c r="A97" s="113"/>
      <c r="B97" s="1232"/>
      <c r="C97" s="1233"/>
      <c r="D97" s="1233"/>
      <c r="E97" s="1234"/>
      <c r="F97" s="67"/>
      <c r="G97" s="67"/>
      <c r="H97" s="67"/>
      <c r="I97" s="67"/>
      <c r="J97" s="67"/>
      <c r="K97" s="67"/>
      <c r="L97" s="67"/>
      <c r="M97" s="67"/>
      <c r="N97" s="67"/>
      <c r="O97" s="1214"/>
      <c r="P97" s="1215"/>
      <c r="Q97" s="1215"/>
      <c r="R97" s="1216"/>
      <c r="S97" s="67"/>
      <c r="T97" s="67"/>
      <c r="U97" s="67"/>
      <c r="V97" s="941" t="str">
        <f>"Questão 6: "&amp;G83&amp;""</f>
        <v>Questão 6: A solução proposta possui potencial para ser escalável dentro da organização, podendo ser replicada em outras áreas ou unidades?</v>
      </c>
      <c r="W97" s="67"/>
      <c r="X97" s="67"/>
      <c r="Y97" s="67"/>
      <c r="Z97" s="67"/>
      <c r="AA97" s="67"/>
      <c r="AB97" s="67"/>
      <c r="AF97" s="231" t="str">
        <f t="shared" si="15"/>
        <v/>
      </c>
      <c r="AG97" s="231" t="str">
        <f t="shared" si="13"/>
        <v/>
      </c>
      <c r="AH97" s="231" t="str">
        <f t="shared" si="13"/>
        <v/>
      </c>
      <c r="AI97" s="231" t="str">
        <f t="shared" si="13"/>
        <v/>
      </c>
      <c r="AJ97" s="231" t="str">
        <f t="shared" si="13"/>
        <v/>
      </c>
      <c r="AK97" s="231" t="str">
        <f t="shared" si="13"/>
        <v/>
      </c>
      <c r="AL97" s="231" t="str">
        <f t="shared" si="13"/>
        <v/>
      </c>
      <c r="AM97" s="231" t="str">
        <f t="shared" si="13"/>
        <v/>
      </c>
      <c r="AN97" s="231" t="str">
        <f t="shared" si="13"/>
        <v/>
      </c>
      <c r="AO97" s="231">
        <f t="shared" si="16"/>
        <v>0</v>
      </c>
      <c r="AQ97" s="231" t="str">
        <f t="shared" si="17"/>
        <v/>
      </c>
      <c r="AR97" s="231" t="str">
        <f t="shared" si="14"/>
        <v/>
      </c>
      <c r="AS97" s="231" t="str">
        <f t="shared" si="14"/>
        <v/>
      </c>
      <c r="AT97" s="231" t="str">
        <f t="shared" si="14"/>
        <v/>
      </c>
      <c r="AU97" s="231" t="str">
        <f t="shared" si="14"/>
        <v/>
      </c>
      <c r="AV97" s="231" t="str">
        <f t="shared" si="14"/>
        <v/>
      </c>
      <c r="AW97" s="231" t="str">
        <f t="shared" si="14"/>
        <v/>
      </c>
      <c r="AX97" s="231" t="str">
        <f t="shared" si="14"/>
        <v/>
      </c>
      <c r="AY97" s="231" t="str">
        <f t="shared" si="14"/>
        <v/>
      </c>
      <c r="AZ97" s="231">
        <f t="shared" si="18"/>
        <v>0</v>
      </c>
      <c r="BB97" s="231" t="str">
        <f t="shared" si="19"/>
        <v/>
      </c>
    </row>
    <row r="98" spans="1:54" ht="30" customHeight="1">
      <c r="A98" s="113"/>
      <c r="B98" s="1232"/>
      <c r="C98" s="1233"/>
      <c r="D98" s="1233"/>
      <c r="E98" s="1234"/>
      <c r="F98" s="67"/>
      <c r="G98" s="67"/>
      <c r="H98" s="67"/>
      <c r="I98" s="67"/>
      <c r="J98" s="67"/>
      <c r="K98" s="67"/>
      <c r="L98" s="67"/>
      <c r="M98" s="67"/>
      <c r="N98" s="67"/>
      <c r="O98" s="1214"/>
      <c r="P98" s="1215"/>
      <c r="Q98" s="1215"/>
      <c r="R98" s="1216"/>
      <c r="S98" s="67"/>
      <c r="T98" s="67"/>
      <c r="U98" s="67"/>
      <c r="V98" s="941" t="str">
        <f>"Questão 7: "&amp;H83&amp;""</f>
        <v>Questão 7: O projeto possui métricas e indicadores de desempenho bem definidos para medir, acompanhar e garantir seu sucesso?</v>
      </c>
      <c r="W98" s="67"/>
      <c r="X98" s="67"/>
      <c r="Y98" s="67"/>
      <c r="Z98" s="67"/>
      <c r="AA98" s="67"/>
      <c r="AB98" s="67"/>
    </row>
    <row r="99" spans="1:54" ht="30" customHeight="1">
      <c r="A99" s="113"/>
      <c r="B99" s="1232"/>
      <c r="C99" s="1233"/>
      <c r="D99" s="1233"/>
      <c r="E99" s="1234"/>
      <c r="F99" s="67"/>
      <c r="G99" s="67"/>
      <c r="H99" s="67"/>
      <c r="I99" s="67"/>
      <c r="J99" s="67"/>
      <c r="K99" s="67"/>
      <c r="L99" s="67"/>
      <c r="M99" s="67"/>
      <c r="N99" s="67"/>
      <c r="O99" s="1214"/>
      <c r="P99" s="1215"/>
      <c r="Q99" s="1215"/>
      <c r="R99" s="1216"/>
      <c r="S99" s="67"/>
      <c r="T99" s="67"/>
      <c r="U99" s="67"/>
      <c r="V99" s="941" t="str">
        <f>"Questão 8: "&amp;I83&amp;""</f>
        <v>Questão 8: O projeto incorpora práticas sustentáveis, como redução de desperdícios, eficiência energética ou iniciativas de responsabilidade ambiental?</v>
      </c>
      <c r="W99" s="67"/>
      <c r="X99" s="67"/>
      <c r="Y99" s="67"/>
      <c r="Z99" s="67"/>
      <c r="AA99" s="67"/>
      <c r="AB99" s="67"/>
    </row>
    <row r="100" spans="1:54" ht="30" customHeight="1">
      <c r="A100" s="113"/>
      <c r="B100" s="1232"/>
      <c r="C100" s="1233"/>
      <c r="D100" s="1233"/>
      <c r="E100" s="1234"/>
      <c r="F100" s="67"/>
      <c r="G100" s="67"/>
      <c r="H100" s="67"/>
      <c r="I100" s="67"/>
      <c r="J100" s="67"/>
      <c r="K100" s="67"/>
      <c r="L100" s="67"/>
      <c r="M100" s="67"/>
      <c r="N100" s="67"/>
      <c r="O100" s="1214"/>
      <c r="P100" s="1215"/>
      <c r="Q100" s="1215"/>
      <c r="R100" s="1216"/>
      <c r="S100" s="67"/>
      <c r="T100" s="67"/>
      <c r="U100" s="67"/>
      <c r="V100" s="941" t="str">
        <f>"Questão 9: "&amp;J83&amp;""</f>
        <v>Questão 9: A alta direção está formalmente comprometida em apoiar, acompanhar e garantir os recursos necessários para a execução deste projeto?</v>
      </c>
      <c r="W100" s="67"/>
      <c r="X100" s="67"/>
      <c r="Y100" s="67"/>
      <c r="Z100" s="67"/>
      <c r="AA100" s="67"/>
      <c r="AB100" s="67"/>
    </row>
    <row r="101" spans="1:54" ht="30" customHeight="1">
      <c r="A101" s="113"/>
      <c r="B101" s="1232"/>
      <c r="C101" s="1233"/>
      <c r="D101" s="1233"/>
      <c r="E101" s="1234"/>
      <c r="F101" s="67"/>
      <c r="G101" s="67"/>
      <c r="H101" s="67"/>
      <c r="I101" s="67"/>
      <c r="J101" s="67"/>
      <c r="K101" s="67"/>
      <c r="L101" s="67"/>
      <c r="M101" s="67"/>
      <c r="N101" s="67"/>
      <c r="O101" s="1214"/>
      <c r="P101" s="1215"/>
      <c r="Q101" s="1215"/>
      <c r="R101" s="1216"/>
      <c r="S101" s="67"/>
      <c r="T101" s="67"/>
      <c r="U101" s="67"/>
      <c r="V101" s="941" t="str">
        <f>"Questão 10: "&amp;K83&amp;""</f>
        <v>Questão 10: O retorno financeiro estimado deste projeto é expressivo e apresenta potencial para trazer benefícios significativos para a empresa?</v>
      </c>
      <c r="W101" s="67"/>
      <c r="X101" s="67"/>
      <c r="Y101" s="67"/>
      <c r="Z101" s="67"/>
      <c r="AA101" s="67"/>
      <c r="AB101" s="67"/>
    </row>
    <row r="102" spans="1:54" ht="30" customHeight="1">
      <c r="A102" s="113"/>
      <c r="B102" s="1232"/>
      <c r="C102" s="1233"/>
      <c r="D102" s="1233"/>
      <c r="E102" s="1234"/>
      <c r="F102" s="67"/>
      <c r="G102" s="67"/>
      <c r="H102" s="67"/>
      <c r="I102" s="67"/>
      <c r="J102" s="67"/>
      <c r="K102" s="67"/>
      <c r="L102" s="67"/>
      <c r="M102" s="67"/>
      <c r="N102" s="67"/>
      <c r="O102" s="1214"/>
      <c r="P102" s="1215"/>
      <c r="Q102" s="1215"/>
      <c r="R102" s="1216"/>
      <c r="S102" s="67"/>
      <c r="T102" s="67"/>
      <c r="U102" s="67"/>
      <c r="V102" s="941" t="str">
        <f>"Questão 11: "&amp;L83&amp;""</f>
        <v>Questão 11: A equipe de trabalho possui as competências técnicas, habilidades práticas e experiência necessárias para implementar este projeto com sucesso?</v>
      </c>
      <c r="W102" s="67"/>
      <c r="X102" s="67"/>
      <c r="Y102" s="67"/>
      <c r="Z102" s="67"/>
      <c r="AA102" s="67"/>
      <c r="AB102" s="67"/>
    </row>
    <row r="103" spans="1:54" ht="30" customHeight="1">
      <c r="A103" s="113"/>
      <c r="B103" s="1232"/>
      <c r="C103" s="1233"/>
      <c r="D103" s="1233"/>
      <c r="E103" s="1234"/>
      <c r="F103" s="67"/>
      <c r="G103" s="67"/>
      <c r="H103" s="67"/>
      <c r="I103" s="67"/>
      <c r="J103" s="67"/>
      <c r="K103" s="67"/>
      <c r="L103" s="67"/>
      <c r="M103" s="67"/>
      <c r="N103" s="67"/>
      <c r="O103" s="1214"/>
      <c r="P103" s="1215"/>
      <c r="Q103" s="1215"/>
      <c r="R103" s="1216"/>
      <c r="S103" s="67"/>
      <c r="T103" s="67"/>
      <c r="U103" s="67"/>
      <c r="V103" s="941" t="str">
        <f>"Questão 12: "&amp;M83&amp;""</f>
        <v>Questão 12: Os riscos ou entraves para a implementação do projeto foram identificados e são considerados baixos ou gerenciáveis?</v>
      </c>
      <c r="W103" s="67"/>
      <c r="X103" s="67"/>
      <c r="Y103" s="67"/>
      <c r="Z103" s="67"/>
      <c r="AA103" s="67"/>
      <c r="AB103" s="67"/>
    </row>
    <row r="104" spans="1:54" ht="30" customHeight="1">
      <c r="A104" s="113"/>
      <c r="B104" s="1232"/>
      <c r="C104" s="1233"/>
      <c r="D104" s="1233"/>
      <c r="E104" s="1234"/>
      <c r="F104" s="67"/>
      <c r="G104" s="67"/>
      <c r="H104" s="67"/>
      <c r="I104" s="67"/>
      <c r="J104" s="67"/>
      <c r="K104" s="67"/>
      <c r="L104" s="67"/>
      <c r="M104" s="67"/>
      <c r="N104" s="67"/>
      <c r="O104" s="1214"/>
      <c r="P104" s="1215"/>
      <c r="Q104" s="1215"/>
      <c r="R104" s="1216"/>
      <c r="S104" s="67"/>
      <c r="T104" s="67"/>
      <c r="U104" s="67"/>
      <c r="V104" s="941" t="str">
        <f>"Questão 13: "&amp;N83&amp;""</f>
        <v>Questão 13: O projeto promove o desenvolvimento de novas habilidades, conhecimentos ou competências entre os colaboradores envolvidos?</v>
      </c>
      <c r="W104" s="67"/>
      <c r="X104" s="67"/>
      <c r="Y104" s="67"/>
      <c r="Z104" s="67"/>
      <c r="AA104" s="67"/>
      <c r="AB104" s="67"/>
    </row>
    <row r="105" spans="1:54" ht="30" customHeight="1" thickBot="1">
      <c r="A105" s="113"/>
      <c r="B105" s="1235"/>
      <c r="C105" s="1236"/>
      <c r="D105" s="1236"/>
      <c r="E105" s="1237"/>
      <c r="F105" s="67"/>
      <c r="G105" s="67"/>
      <c r="H105" s="67"/>
      <c r="I105" s="67"/>
      <c r="J105" s="67"/>
      <c r="K105" s="67"/>
      <c r="L105" s="67"/>
      <c r="M105" s="67"/>
      <c r="N105" s="67"/>
      <c r="O105" s="1217"/>
      <c r="P105" s="1218"/>
      <c r="Q105" s="1218"/>
      <c r="R105" s="1219"/>
      <c r="S105" s="67"/>
      <c r="T105" s="67"/>
      <c r="U105" s="67"/>
      <c r="V105" s="941" t="str">
        <f>"Questão 14: "&amp;O83&amp;""</f>
        <v>Questão 14: O projeto inclui estratégias claras para garantir a transferência e retenção do conhecimento adquirido, permitindo sua continuidade após a conclusão?</v>
      </c>
      <c r="W105" s="67"/>
      <c r="X105" s="67"/>
      <c r="Y105" s="67"/>
      <c r="Z105" s="67"/>
      <c r="AA105" s="67"/>
      <c r="AB105" s="67"/>
    </row>
    <row r="106" spans="1:54" ht="30" customHeight="1">
      <c r="A106" s="114"/>
      <c r="B106" s="1202" t="s">
        <v>524</v>
      </c>
      <c r="C106" s="1203"/>
      <c r="D106" s="1203"/>
      <c r="E106" s="1204"/>
      <c r="F106" s="67"/>
      <c r="G106" s="67"/>
      <c r="H106" s="67"/>
      <c r="I106" s="67"/>
      <c r="J106" s="67"/>
      <c r="K106" s="67"/>
      <c r="L106" s="67"/>
      <c r="M106" s="67"/>
      <c r="N106" s="67"/>
      <c r="O106" s="1220" t="s">
        <v>526</v>
      </c>
      <c r="P106" s="1221"/>
      <c r="Q106" s="1221"/>
      <c r="R106" s="1222"/>
      <c r="S106" s="67"/>
      <c r="T106" s="67"/>
      <c r="U106" s="67"/>
      <c r="V106" s="941" t="str">
        <f>"Questão 15: "&amp;P83&amp;""</f>
        <v>Questão 15: A execução do projeto depende significativamente do suporte de outras áreas ou departamentos da empresa para ser bem-sucedido?</v>
      </c>
      <c r="W106" s="67"/>
      <c r="X106" s="67"/>
      <c r="Y106" s="67"/>
      <c r="Z106" s="67"/>
      <c r="AA106" s="67"/>
      <c r="AB106" s="67"/>
    </row>
    <row r="107" spans="1:54" ht="30" customHeight="1">
      <c r="A107" s="114"/>
      <c r="B107" s="1205"/>
      <c r="C107" s="1206"/>
      <c r="D107" s="1206"/>
      <c r="E107" s="1207"/>
      <c r="F107" s="67"/>
      <c r="G107" s="67"/>
      <c r="H107" s="67"/>
      <c r="I107" s="67"/>
      <c r="J107" s="67"/>
      <c r="K107" s="67"/>
      <c r="L107" s="67"/>
      <c r="M107" s="67"/>
      <c r="N107" s="67"/>
      <c r="O107" s="1223"/>
      <c r="P107" s="1224"/>
      <c r="Q107" s="1224"/>
      <c r="R107" s="1225"/>
      <c r="S107" s="67"/>
      <c r="T107" s="67"/>
      <c r="U107" s="67"/>
      <c r="V107" s="941" t="str">
        <f>"Questão 16: "&amp;Q83&amp;""</f>
        <v>Questão 16: A implementação deste projeto requer treinamento adicional ou aquisição de conhecimento técnico externo para sua conclusão bem-sucedida?</v>
      </c>
      <c r="W107" s="67"/>
      <c r="X107" s="67"/>
      <c r="Y107" s="67"/>
      <c r="Z107" s="67"/>
      <c r="AA107" s="67"/>
      <c r="AB107" s="67"/>
    </row>
    <row r="108" spans="1:54" ht="30" customHeight="1">
      <c r="A108" s="114"/>
      <c r="B108" s="1205"/>
      <c r="C108" s="1206"/>
      <c r="D108" s="1206"/>
      <c r="E108" s="1207"/>
      <c r="F108" s="67"/>
      <c r="G108" s="67"/>
      <c r="H108" s="67"/>
      <c r="I108" s="67"/>
      <c r="J108" s="67"/>
      <c r="K108" s="67"/>
      <c r="L108" s="67"/>
      <c r="M108" s="67"/>
      <c r="N108" s="67"/>
      <c r="O108" s="1223"/>
      <c r="P108" s="1224"/>
      <c r="Q108" s="1224"/>
      <c r="R108" s="1225"/>
      <c r="S108" s="67"/>
      <c r="T108" s="67"/>
      <c r="U108" s="67"/>
      <c r="V108" s="941" t="str">
        <f>"Questão 17: "&amp;R83&amp;""</f>
        <v>Questão 17: O projeto contribui para a construção de conhecimento interno sustentável, gerando impacto positivo a longo prazo para a empresa?</v>
      </c>
      <c r="W108" s="67"/>
      <c r="X108" s="67"/>
      <c r="Y108" s="67"/>
      <c r="Z108" s="67"/>
      <c r="AA108" s="67"/>
      <c r="AB108" s="67"/>
    </row>
    <row r="109" spans="1:54" ht="30" customHeight="1">
      <c r="A109" s="114"/>
      <c r="B109" s="1205"/>
      <c r="C109" s="1206"/>
      <c r="D109" s="1206"/>
      <c r="E109" s="1207"/>
      <c r="F109" s="67"/>
      <c r="G109" s="67"/>
      <c r="H109" s="67"/>
      <c r="I109" s="67"/>
      <c r="J109" s="67"/>
      <c r="K109" s="67"/>
      <c r="L109" s="67"/>
      <c r="M109" s="67"/>
      <c r="N109" s="67"/>
      <c r="O109" s="1223"/>
      <c r="P109" s="1224"/>
      <c r="Q109" s="1224"/>
      <c r="R109" s="1225"/>
      <c r="S109" s="67"/>
      <c r="T109" s="67"/>
      <c r="U109" s="67"/>
      <c r="V109" s="941" t="str">
        <f>"Questão 18: "&amp;S83&amp;""</f>
        <v>Questão 18: Existem ferramentas, metodologias ou práticas já consolidadas na empresa que possam facilitar a implementação deste projeto?</v>
      </c>
      <c r="W109" s="67"/>
      <c r="X109" s="67"/>
      <c r="Y109" s="67"/>
      <c r="Z109" s="67"/>
      <c r="AA109" s="67"/>
      <c r="AB109" s="67"/>
    </row>
    <row r="110" spans="1:54" ht="30" customHeight="1">
      <c r="A110" s="114"/>
      <c r="B110" s="1205"/>
      <c r="C110" s="1206"/>
      <c r="D110" s="1206"/>
      <c r="E110" s="1207"/>
      <c r="F110" s="67"/>
      <c r="G110" s="67"/>
      <c r="H110" s="67"/>
      <c r="I110" s="67"/>
      <c r="J110" s="67"/>
      <c r="K110" s="67"/>
      <c r="L110" s="67"/>
      <c r="M110" s="67"/>
      <c r="N110" s="67"/>
      <c r="O110" s="1223"/>
      <c r="P110" s="1224"/>
      <c r="Q110" s="1224"/>
      <c r="R110" s="1225"/>
      <c r="S110" s="67"/>
      <c r="T110" s="67"/>
      <c r="U110" s="67"/>
      <c r="V110" s="941" t="str">
        <f>"Questão 19: "&amp;T83&amp;" Porém para esta questão 19 estamos tratando de investimento, então mude a forma de resposta, aqui somente nesta questão 19, deve ser colocado como resposta: Muito Baixo ou Baixo ou Médio ou Alto ou Muito Alto"""</f>
        <v>Questão 19: Qual é o valor do investimento "estimado" ? Porém para esta questão 19 estamos tratando de investimento, então mude a forma de resposta, aqui somente nesta questão 19, deve ser colocado como resposta: Muito Baixo ou Baixo ou Médio ou Alto ou Muito Alto"</v>
      </c>
      <c r="W110" s="67"/>
      <c r="X110" s="67"/>
      <c r="Y110" s="67"/>
      <c r="Z110" s="67"/>
      <c r="AA110" s="67"/>
      <c r="AB110" s="67"/>
    </row>
    <row r="111" spans="1:54" ht="30" customHeight="1">
      <c r="A111" s="114"/>
      <c r="B111" s="1205"/>
      <c r="C111" s="1206"/>
      <c r="D111" s="1206"/>
      <c r="E111" s="1207"/>
      <c r="F111" s="67"/>
      <c r="G111" s="67"/>
      <c r="H111" s="67"/>
      <c r="I111" s="67"/>
      <c r="J111" s="67"/>
      <c r="K111" s="67"/>
      <c r="L111" s="67"/>
      <c r="M111" s="67"/>
      <c r="N111" s="67"/>
      <c r="O111" s="1223"/>
      <c r="P111" s="1224"/>
      <c r="Q111" s="1224"/>
      <c r="R111" s="1225"/>
      <c r="S111" s="67"/>
      <c r="T111" s="67"/>
      <c r="U111" s="67"/>
      <c r="V111" s="941" t="s">
        <v>1027</v>
      </c>
      <c r="W111" s="67"/>
      <c r="X111" s="67"/>
      <c r="Y111" s="67"/>
      <c r="Z111" s="67"/>
      <c r="AA111" s="67"/>
      <c r="AB111" s="67"/>
    </row>
    <row r="112" spans="1:54" ht="30" customHeight="1">
      <c r="A112" s="114"/>
      <c r="B112" s="1205"/>
      <c r="C112" s="1206"/>
      <c r="D112" s="1206"/>
      <c r="E112" s="1207"/>
      <c r="F112" s="67"/>
      <c r="G112" s="67"/>
      <c r="H112" s="67"/>
      <c r="I112" s="67"/>
      <c r="J112" s="67"/>
      <c r="K112" s="67"/>
      <c r="L112" s="67"/>
      <c r="M112" s="67"/>
      <c r="N112" s="67"/>
      <c r="O112" s="1223"/>
      <c r="P112" s="1224"/>
      <c r="Q112" s="1224"/>
      <c r="R112" s="1225"/>
      <c r="S112" s="67"/>
      <c r="T112" s="67"/>
      <c r="U112" s="67"/>
      <c r="V112" s="941" t="s">
        <v>1028</v>
      </c>
      <c r="W112" s="67"/>
      <c r="X112" s="67"/>
      <c r="Y112" s="67"/>
      <c r="Z112" s="67"/>
      <c r="AA112" s="67"/>
      <c r="AB112" s="67"/>
    </row>
    <row r="113" spans="1:80" ht="30" customHeight="1">
      <c r="A113" s="114"/>
      <c r="B113" s="1205"/>
      <c r="C113" s="1206"/>
      <c r="D113" s="1206"/>
      <c r="E113" s="1207"/>
      <c r="F113" s="67"/>
      <c r="G113" s="67"/>
      <c r="H113" s="67"/>
      <c r="I113" s="67"/>
      <c r="J113" s="67"/>
      <c r="K113" s="67"/>
      <c r="L113" s="67"/>
      <c r="M113" s="67"/>
      <c r="N113" s="67"/>
      <c r="O113" s="1223"/>
      <c r="P113" s="1224"/>
      <c r="Q113" s="1224"/>
      <c r="R113" s="1225"/>
      <c r="S113" s="67"/>
      <c r="T113" s="67"/>
      <c r="U113" s="67"/>
      <c r="V113" s="941" t="s">
        <v>1029</v>
      </c>
      <c r="W113" s="67"/>
      <c r="X113" s="67"/>
      <c r="Y113" s="67"/>
      <c r="Z113" s="67"/>
      <c r="AA113" s="67"/>
      <c r="AB113" s="67"/>
    </row>
    <row r="114" spans="1:80" ht="30" customHeight="1">
      <c r="A114" s="114"/>
      <c r="B114" s="1205"/>
      <c r="C114" s="1206"/>
      <c r="D114" s="1206"/>
      <c r="E114" s="1207"/>
      <c r="F114" s="67"/>
      <c r="G114" s="67"/>
      <c r="H114" s="67"/>
      <c r="I114" s="67"/>
      <c r="J114" s="67"/>
      <c r="K114" s="67"/>
      <c r="L114" s="67"/>
      <c r="M114" s="67"/>
      <c r="N114" s="67"/>
      <c r="O114" s="1223"/>
      <c r="P114" s="1224"/>
      <c r="Q114" s="1224"/>
      <c r="R114" s="1225"/>
      <c r="S114" s="67"/>
      <c r="T114" s="67"/>
      <c r="U114" s="67"/>
      <c r="V114" s="941" t="s">
        <v>1030</v>
      </c>
      <c r="W114" s="67"/>
      <c r="X114" s="67"/>
      <c r="Y114" s="67"/>
      <c r="Z114" s="67"/>
      <c r="AA114" s="67"/>
      <c r="AB114" s="67"/>
    </row>
    <row r="115" spans="1:80" ht="30" customHeight="1">
      <c r="A115" s="114"/>
      <c r="B115" s="1205"/>
      <c r="C115" s="1206"/>
      <c r="D115" s="1206"/>
      <c r="E115" s="1207"/>
      <c r="F115" s="67"/>
      <c r="G115" s="67"/>
      <c r="H115" s="67"/>
      <c r="I115" s="67"/>
      <c r="J115" s="67"/>
      <c r="K115" s="67"/>
      <c r="L115" s="67"/>
      <c r="M115" s="67"/>
      <c r="N115" s="67"/>
      <c r="O115" s="1223"/>
      <c r="P115" s="1224"/>
      <c r="Q115" s="1224"/>
      <c r="R115" s="1225"/>
      <c r="S115" s="67"/>
      <c r="T115" s="67"/>
      <c r="U115" s="67"/>
      <c r="V115" s="941" t="s">
        <v>1031</v>
      </c>
      <c r="W115" s="67"/>
      <c r="X115" s="67"/>
      <c r="Y115" s="67"/>
      <c r="Z115" s="67"/>
      <c r="AA115" s="67"/>
      <c r="AB115" s="67"/>
    </row>
    <row r="116" spans="1:80" ht="30" customHeight="1">
      <c r="A116" s="114"/>
      <c r="B116" s="1205"/>
      <c r="C116" s="1206"/>
      <c r="D116" s="1206"/>
      <c r="E116" s="1207"/>
      <c r="F116" s="67"/>
      <c r="G116" s="67"/>
      <c r="H116" s="67"/>
      <c r="I116" s="67"/>
      <c r="J116" s="67"/>
      <c r="K116" s="67"/>
      <c r="L116" s="67"/>
      <c r="M116" s="67"/>
      <c r="N116" s="67"/>
      <c r="O116" s="1223"/>
      <c r="P116" s="1224"/>
      <c r="Q116" s="1224"/>
      <c r="R116" s="1225"/>
      <c r="S116" s="67"/>
      <c r="T116" s="67"/>
      <c r="U116" s="67"/>
      <c r="V116" s="941" t="s">
        <v>1032</v>
      </c>
      <c r="W116" s="67"/>
      <c r="X116" s="67"/>
      <c r="Y116" s="67"/>
      <c r="Z116" s="67"/>
      <c r="AA116" s="67"/>
      <c r="AB116" s="67"/>
    </row>
    <row r="117" spans="1:80" ht="30" customHeight="1">
      <c r="A117" s="114"/>
      <c r="B117" s="1205"/>
      <c r="C117" s="1206"/>
      <c r="D117" s="1206"/>
      <c r="E117" s="1207"/>
      <c r="F117" s="67"/>
      <c r="G117" s="67"/>
      <c r="H117" s="67"/>
      <c r="I117" s="67"/>
      <c r="J117" s="67"/>
      <c r="K117" s="67"/>
      <c r="L117" s="67"/>
      <c r="M117" s="67"/>
      <c r="N117" s="67"/>
      <c r="O117" s="1223"/>
      <c r="P117" s="1224"/>
      <c r="Q117" s="1224"/>
      <c r="R117" s="1225"/>
      <c r="S117" s="67"/>
      <c r="T117" s="67"/>
      <c r="U117" s="67"/>
      <c r="V117" s="941" t="s">
        <v>1033</v>
      </c>
      <c r="W117" s="67"/>
      <c r="X117" s="67"/>
      <c r="Y117" s="67"/>
      <c r="Z117" s="67"/>
      <c r="AA117" s="67"/>
      <c r="AB117" s="67"/>
    </row>
    <row r="118" spans="1:80" ht="30" customHeight="1" thickBot="1">
      <c r="A118" s="112"/>
      <c r="B118" s="1208"/>
      <c r="C118" s="1209"/>
      <c r="D118" s="1209"/>
      <c r="E118" s="1210"/>
      <c r="F118" s="67"/>
      <c r="G118" s="67"/>
      <c r="H118" s="67"/>
      <c r="I118" s="67"/>
      <c r="J118" s="67"/>
      <c r="K118" s="67"/>
      <c r="L118" s="67"/>
      <c r="M118" s="67"/>
      <c r="N118" s="67"/>
      <c r="O118" s="1226"/>
      <c r="P118" s="1227"/>
      <c r="Q118" s="1227"/>
      <c r="R118" s="1228"/>
      <c r="S118" s="67"/>
      <c r="T118" s="67"/>
      <c r="U118" s="67"/>
      <c r="V118" s="941" t="s">
        <v>1034</v>
      </c>
      <c r="W118" s="67"/>
      <c r="X118" s="67"/>
      <c r="Y118" s="67"/>
      <c r="Z118" s="67"/>
      <c r="AA118" s="67"/>
      <c r="AB118" s="67"/>
    </row>
    <row r="119" spans="1:80" ht="30" customHeight="1">
      <c r="A119" s="112"/>
      <c r="B119" s="67"/>
      <c r="C119" s="67"/>
      <c r="D119" s="67"/>
      <c r="E119" s="67"/>
      <c r="F119" s="67"/>
      <c r="G119" s="67"/>
      <c r="H119" s="67"/>
      <c r="I119" s="67"/>
      <c r="J119" s="67"/>
      <c r="K119" s="67"/>
      <c r="L119" s="67"/>
      <c r="M119" s="67"/>
      <c r="N119" s="67"/>
      <c r="O119" s="67"/>
      <c r="P119" s="67"/>
      <c r="Q119" s="67"/>
      <c r="R119" s="67"/>
      <c r="S119" s="67"/>
      <c r="T119" s="67"/>
      <c r="U119" s="67"/>
      <c r="V119" s="941" t="s">
        <v>1035</v>
      </c>
      <c r="W119" s="67"/>
      <c r="X119" s="67"/>
      <c r="Y119" s="67"/>
      <c r="Z119" s="67"/>
      <c r="AA119" s="67"/>
      <c r="AB119" s="67"/>
    </row>
    <row r="120" spans="1:80" ht="30" customHeight="1">
      <c r="A120" s="112"/>
      <c r="B120" s="67"/>
      <c r="C120" s="67"/>
      <c r="D120" s="67"/>
      <c r="E120" s="67"/>
      <c r="F120" s="67"/>
      <c r="G120" s="67"/>
      <c r="H120" s="67"/>
      <c r="I120" s="67"/>
      <c r="J120" s="67"/>
      <c r="K120" s="67"/>
      <c r="L120" s="67"/>
      <c r="M120" s="67"/>
      <c r="N120" s="67"/>
      <c r="O120" s="67"/>
      <c r="P120" s="67"/>
      <c r="Q120" s="67"/>
      <c r="R120" s="67"/>
      <c r="S120" s="67"/>
      <c r="T120" s="67"/>
      <c r="U120" s="67"/>
      <c r="V120" s="941" t="s">
        <v>1036</v>
      </c>
      <c r="W120" s="67"/>
      <c r="X120" s="67"/>
      <c r="Y120" s="67"/>
      <c r="Z120" s="67"/>
      <c r="AA120" s="67"/>
      <c r="AB120" s="67"/>
    </row>
    <row r="121" spans="1:80" ht="30" customHeight="1">
      <c r="A121" s="112"/>
      <c r="B121" s="67"/>
      <c r="C121" s="67"/>
      <c r="D121" s="67"/>
      <c r="E121" s="67"/>
      <c r="F121" s="67"/>
      <c r="G121" s="67"/>
      <c r="H121" s="67"/>
      <c r="I121" s="67"/>
      <c r="J121" s="67"/>
      <c r="K121" s="67"/>
      <c r="L121" s="67"/>
      <c r="M121" s="67"/>
      <c r="N121" s="67"/>
      <c r="O121" s="67"/>
      <c r="P121" s="67"/>
      <c r="Q121" s="67"/>
      <c r="R121" s="67"/>
      <c r="S121" s="67"/>
      <c r="T121" s="67"/>
      <c r="U121" s="67"/>
      <c r="V121" s="941" t="s">
        <v>1037</v>
      </c>
      <c r="W121" s="67"/>
      <c r="X121" s="67"/>
      <c r="Y121" s="67"/>
      <c r="Z121" s="67"/>
      <c r="AA121" s="67"/>
      <c r="AB121" s="67"/>
    </row>
    <row r="122" spans="1:80" ht="30" customHeight="1">
      <c r="A122" s="112"/>
      <c r="B122" s="67"/>
      <c r="C122" s="67"/>
      <c r="D122" s="67"/>
      <c r="E122" s="67"/>
      <c r="F122" s="67"/>
      <c r="G122" s="67"/>
      <c r="H122" s="67"/>
      <c r="I122" s="67"/>
      <c r="J122" s="67"/>
      <c r="K122" s="67"/>
      <c r="L122" s="67"/>
      <c r="M122" s="67"/>
      <c r="N122" s="67"/>
      <c r="O122" s="67"/>
      <c r="P122" s="67"/>
      <c r="Q122" s="67"/>
      <c r="R122" s="67"/>
      <c r="S122" s="67"/>
      <c r="T122" s="67"/>
      <c r="U122" s="67"/>
      <c r="V122" s="941" t="s">
        <v>1038</v>
      </c>
      <c r="W122" s="67"/>
      <c r="X122" s="67"/>
      <c r="Y122" s="67"/>
      <c r="Z122" s="67"/>
      <c r="AA122" s="67"/>
      <c r="AB122" s="67"/>
    </row>
    <row r="123" spans="1:80" ht="30" customHeight="1">
      <c r="A123" s="112"/>
      <c r="B123" s="67"/>
      <c r="C123" s="67"/>
      <c r="D123" s="67"/>
      <c r="E123" s="67"/>
      <c r="F123" s="67"/>
      <c r="G123" s="67"/>
      <c r="H123" s="67"/>
      <c r="I123" s="67"/>
      <c r="J123" s="67"/>
      <c r="K123" s="67"/>
      <c r="L123" s="67"/>
      <c r="M123" s="67"/>
      <c r="N123" s="67"/>
      <c r="O123" s="67"/>
      <c r="P123" s="67"/>
      <c r="Q123" s="67"/>
      <c r="R123" s="67"/>
      <c r="S123" s="67"/>
      <c r="T123" s="67"/>
      <c r="U123" s="67"/>
      <c r="V123" s="941" t="s">
        <v>1039</v>
      </c>
      <c r="W123" s="67"/>
      <c r="X123" s="67"/>
      <c r="Y123" s="67"/>
      <c r="Z123" s="67"/>
      <c r="AA123" s="67"/>
      <c r="AB123" s="67"/>
    </row>
    <row r="124" spans="1:80" ht="30" customHeight="1">
      <c r="A124" s="112"/>
      <c r="B124" s="67"/>
      <c r="C124" s="67"/>
      <c r="D124" s="67"/>
      <c r="E124" s="67"/>
      <c r="F124" s="67"/>
      <c r="G124" s="67"/>
      <c r="H124" s="67"/>
      <c r="I124" s="67"/>
      <c r="J124" s="67"/>
      <c r="K124" s="67"/>
      <c r="L124" s="67"/>
      <c r="M124" s="67"/>
      <c r="N124" s="67"/>
      <c r="O124" s="67"/>
      <c r="P124" s="67"/>
      <c r="Q124" s="67"/>
      <c r="R124" s="67"/>
      <c r="S124" s="67"/>
      <c r="T124" s="67"/>
      <c r="U124" s="67"/>
      <c r="V124" s="941" t="s">
        <v>1040</v>
      </c>
      <c r="W124" s="67"/>
      <c r="X124" s="67"/>
      <c r="Y124" s="67"/>
      <c r="Z124" s="67"/>
      <c r="AA124" s="67"/>
      <c r="AB124" s="67"/>
    </row>
    <row r="125" spans="1:80" ht="46.2">
      <c r="A125" s="112"/>
      <c r="B125" s="67"/>
      <c r="C125" s="67"/>
      <c r="D125" s="67"/>
      <c r="E125" s="67"/>
      <c r="F125" s="67"/>
      <c r="G125" s="67"/>
      <c r="H125" s="67"/>
      <c r="I125" s="67"/>
      <c r="J125" s="67"/>
      <c r="K125" s="67"/>
      <c r="L125" s="67"/>
      <c r="M125" s="67"/>
      <c r="N125" s="67"/>
      <c r="O125" s="67"/>
      <c r="P125" s="67"/>
      <c r="Q125" s="67"/>
      <c r="R125" s="67"/>
      <c r="S125" s="67"/>
      <c r="T125" s="67"/>
      <c r="U125" s="67"/>
      <c r="V125" s="941" t="s">
        <v>1041</v>
      </c>
      <c r="W125" s="67"/>
      <c r="X125" s="67"/>
      <c r="Y125" s="67"/>
      <c r="Z125" s="67"/>
      <c r="AA125" s="67"/>
      <c r="AB125" s="67"/>
    </row>
    <row r="126" spans="1:80" ht="46.8" thickBot="1">
      <c r="A126" s="116"/>
      <c r="B126" s="117"/>
      <c r="C126" s="117"/>
      <c r="D126" s="117"/>
      <c r="E126" s="117"/>
      <c r="F126" s="117"/>
      <c r="G126" s="117"/>
      <c r="H126" s="117"/>
      <c r="I126" s="117"/>
      <c r="J126" s="117"/>
      <c r="K126" s="117"/>
      <c r="L126" s="117"/>
      <c r="M126" s="117"/>
      <c r="N126" s="117"/>
      <c r="O126" s="117"/>
      <c r="P126" s="117"/>
      <c r="Q126" s="117"/>
      <c r="R126" s="117"/>
      <c r="S126" s="117"/>
      <c r="T126" s="117"/>
      <c r="U126" s="117"/>
      <c r="V126" s="941" t="s">
        <v>1042</v>
      </c>
      <c r="W126" s="117"/>
      <c r="X126" s="117"/>
      <c r="Y126" s="117"/>
      <c r="Z126" s="117"/>
      <c r="AA126" s="117"/>
      <c r="AB126" s="117"/>
    </row>
    <row r="127" spans="1:80" ht="46.2">
      <c r="V127" s="941" t="s">
        <v>1043</v>
      </c>
    </row>
    <row r="128" spans="1:80" s="119" customFormat="1" ht="46.2">
      <c r="V128" s="941" t="s">
        <v>1044</v>
      </c>
      <c r="AC128" s="238"/>
      <c r="AD128" s="231"/>
      <c r="AE128" s="231"/>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c r="BL128" s="231"/>
      <c r="BM128" s="231"/>
      <c r="BN128" s="231"/>
      <c r="BO128" s="231"/>
      <c r="BP128" s="231"/>
      <c r="BQ128" s="231"/>
      <c r="BR128" s="231"/>
      <c r="BS128" s="231"/>
      <c r="BT128" s="231"/>
      <c r="BU128" s="231"/>
      <c r="BV128" s="231"/>
      <c r="BW128" s="231"/>
      <c r="BX128" s="231"/>
      <c r="BY128" s="231"/>
      <c r="BZ128" s="231"/>
      <c r="CA128" s="231"/>
      <c r="CB128" s="231"/>
    </row>
    <row r="129" spans="22:80" s="119" customFormat="1" ht="46.2">
      <c r="V129" s="941" t="s">
        <v>1045</v>
      </c>
      <c r="AC129" s="238"/>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H129" s="231"/>
      <c r="BI129" s="231"/>
      <c r="BJ129" s="231"/>
      <c r="BK129" s="231"/>
      <c r="BL129" s="231"/>
      <c r="BM129" s="231"/>
      <c r="BN129" s="231"/>
      <c r="BO129" s="231"/>
      <c r="BP129" s="231"/>
      <c r="BQ129" s="231"/>
      <c r="BR129" s="231"/>
      <c r="BS129" s="231"/>
      <c r="BT129" s="231"/>
      <c r="BU129" s="231"/>
      <c r="BV129" s="231"/>
      <c r="BW129" s="231"/>
      <c r="BX129" s="231"/>
      <c r="BY129" s="231"/>
      <c r="BZ129" s="231"/>
      <c r="CA129" s="231"/>
      <c r="CB129" s="231"/>
    </row>
    <row r="130" spans="22:80" s="119" customFormat="1" ht="46.2">
      <c r="V130" s="941" t="s">
        <v>1046</v>
      </c>
      <c r="AC130" s="238"/>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c r="BH130" s="231"/>
      <c r="BI130" s="231"/>
      <c r="BJ130" s="231"/>
      <c r="BK130" s="231"/>
      <c r="BL130" s="231"/>
      <c r="BM130" s="231"/>
      <c r="BN130" s="231"/>
      <c r="BO130" s="231"/>
      <c r="BP130" s="231"/>
      <c r="BQ130" s="231"/>
      <c r="BR130" s="231"/>
      <c r="BS130" s="231"/>
      <c r="BT130" s="231"/>
      <c r="BU130" s="231"/>
      <c r="BV130" s="231"/>
      <c r="BW130" s="231"/>
      <c r="BX130" s="231"/>
      <c r="BY130" s="231"/>
      <c r="BZ130" s="231"/>
      <c r="CA130" s="231"/>
      <c r="CB130" s="231"/>
    </row>
    <row r="131" spans="22:80" s="119" customFormat="1" ht="46.2">
      <c r="V131" s="941" t="s">
        <v>1049</v>
      </c>
      <c r="AC131" s="238"/>
      <c r="AD131" s="231"/>
      <c r="AE131" s="231"/>
      <c r="AF131" s="231"/>
      <c r="AG131" s="231"/>
      <c r="AH131" s="231"/>
      <c r="AI131" s="231"/>
      <c r="AJ131" s="231"/>
      <c r="AK131" s="231"/>
      <c r="AL131" s="231"/>
      <c r="AM131" s="231"/>
      <c r="AN131" s="231"/>
      <c r="AO131" s="231"/>
      <c r="AP131" s="231"/>
      <c r="AQ131" s="231"/>
      <c r="AR131" s="231"/>
      <c r="AS131" s="231"/>
      <c r="AT131" s="231"/>
      <c r="AU131" s="231"/>
      <c r="AV131" s="231"/>
      <c r="AW131" s="231"/>
      <c r="AX131" s="231"/>
      <c r="AY131" s="231"/>
      <c r="AZ131" s="231"/>
      <c r="BA131" s="231"/>
      <c r="BB131" s="231"/>
      <c r="BC131" s="231"/>
      <c r="BD131" s="231"/>
      <c r="BE131" s="231"/>
      <c r="BF131" s="231"/>
      <c r="BG131" s="231"/>
      <c r="BH131" s="231"/>
      <c r="BI131" s="231"/>
      <c r="BJ131" s="231"/>
      <c r="BK131" s="231"/>
      <c r="BL131" s="231"/>
      <c r="BM131" s="231"/>
      <c r="BN131" s="231"/>
      <c r="BO131" s="231"/>
      <c r="BP131" s="231"/>
      <c r="BQ131" s="231"/>
      <c r="BR131" s="231"/>
      <c r="BS131" s="231"/>
      <c r="BT131" s="231"/>
      <c r="BU131" s="231"/>
      <c r="BV131" s="231"/>
      <c r="BW131" s="231"/>
      <c r="BX131" s="231"/>
      <c r="BY131" s="231"/>
      <c r="BZ131" s="231"/>
      <c r="CA131" s="231"/>
      <c r="CB131" s="231"/>
    </row>
    <row r="132" spans="22:80" s="119" customFormat="1">
      <c r="AC132" s="238"/>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c r="BL132" s="231"/>
      <c r="BM132" s="231"/>
      <c r="BN132" s="231"/>
      <c r="BO132" s="231"/>
      <c r="BP132" s="231"/>
      <c r="BQ132" s="231"/>
      <c r="BR132" s="231"/>
      <c r="BS132" s="231"/>
      <c r="BT132" s="231"/>
      <c r="BU132" s="231"/>
      <c r="BV132" s="231"/>
      <c r="BW132" s="231"/>
      <c r="BX132" s="231"/>
      <c r="BY132" s="231"/>
      <c r="BZ132" s="231"/>
      <c r="CA132" s="231"/>
      <c r="CB132" s="231"/>
    </row>
    <row r="133" spans="22:80" s="119" customFormat="1">
      <c r="AC133" s="238"/>
      <c r="AD133" s="231"/>
      <c r="AE133" s="231"/>
      <c r="AF133" s="231"/>
      <c r="AG133" s="231"/>
      <c r="AH133" s="231"/>
      <c r="AI133" s="231"/>
      <c r="AJ133" s="231"/>
      <c r="AK133" s="231"/>
      <c r="AL133" s="231"/>
      <c r="AM133" s="231"/>
      <c r="AN133" s="231"/>
      <c r="AO133" s="231"/>
      <c r="AP133" s="231"/>
      <c r="AQ133" s="231"/>
      <c r="AR133" s="231"/>
      <c r="AS133" s="231"/>
      <c r="AT133" s="231"/>
      <c r="AU133" s="231"/>
      <c r="AV133" s="231"/>
      <c r="AW133" s="231"/>
      <c r="AX133" s="231"/>
      <c r="AY133" s="231"/>
      <c r="AZ133" s="231"/>
      <c r="BA133" s="231"/>
      <c r="BB133" s="231"/>
      <c r="BC133" s="231"/>
      <c r="BD133" s="231"/>
      <c r="BE133" s="231"/>
      <c r="BF133" s="231"/>
      <c r="BG133" s="231"/>
      <c r="BH133" s="231"/>
      <c r="BI133" s="231"/>
      <c r="BJ133" s="231"/>
      <c r="BK133" s="231"/>
      <c r="BL133" s="231"/>
      <c r="BM133" s="231"/>
      <c r="BN133" s="231"/>
      <c r="BO133" s="231"/>
      <c r="BP133" s="231"/>
      <c r="BQ133" s="231"/>
      <c r="BR133" s="231"/>
      <c r="BS133" s="231"/>
      <c r="BT133" s="231"/>
      <c r="BU133" s="231"/>
      <c r="BV133" s="231"/>
      <c r="BW133" s="231"/>
      <c r="BX133" s="231"/>
      <c r="BY133" s="231"/>
      <c r="BZ133" s="231"/>
      <c r="CA133" s="231"/>
      <c r="CB133" s="231"/>
    </row>
    <row r="134" spans="22:80" s="119" customFormat="1">
      <c r="AC134" s="238"/>
      <c r="AD134" s="231"/>
      <c r="AE134" s="231"/>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c r="BL134" s="231"/>
      <c r="BM134" s="231"/>
      <c r="BN134" s="231"/>
      <c r="BO134" s="231"/>
      <c r="BP134" s="231"/>
      <c r="BQ134" s="231"/>
      <c r="BR134" s="231"/>
      <c r="BS134" s="231"/>
      <c r="BT134" s="231"/>
      <c r="BU134" s="231"/>
      <c r="BV134" s="231"/>
      <c r="BW134" s="231"/>
      <c r="BX134" s="231"/>
      <c r="BY134" s="231"/>
      <c r="BZ134" s="231"/>
      <c r="CA134" s="231"/>
      <c r="CB134" s="231"/>
    </row>
    <row r="135" spans="22:80" s="119" customFormat="1">
      <c r="AC135" s="238"/>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H135" s="231"/>
      <c r="BI135" s="231"/>
      <c r="BJ135" s="231"/>
      <c r="BK135" s="231"/>
      <c r="BL135" s="231"/>
      <c r="BM135" s="231"/>
      <c r="BN135" s="231"/>
      <c r="BO135" s="231"/>
      <c r="BP135" s="231"/>
      <c r="BQ135" s="231"/>
      <c r="BR135" s="231"/>
      <c r="BS135" s="231"/>
      <c r="BT135" s="231"/>
      <c r="BU135" s="231"/>
      <c r="BV135" s="231"/>
      <c r="BW135" s="231"/>
      <c r="BX135" s="231"/>
      <c r="BY135" s="231"/>
      <c r="BZ135" s="231"/>
      <c r="CA135" s="231"/>
      <c r="CB135" s="231"/>
    </row>
    <row r="136" spans="22:80" s="119" customFormat="1">
      <c r="AC136" s="238"/>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c r="BL136" s="231"/>
      <c r="BM136" s="231"/>
      <c r="BN136" s="231"/>
      <c r="BO136" s="231"/>
      <c r="BP136" s="231"/>
      <c r="BQ136" s="231"/>
      <c r="BR136" s="231"/>
      <c r="BS136" s="231"/>
      <c r="BT136" s="231"/>
      <c r="BU136" s="231"/>
      <c r="BV136" s="231"/>
      <c r="BW136" s="231"/>
      <c r="BX136" s="231"/>
      <c r="BY136" s="231"/>
      <c r="BZ136" s="231"/>
      <c r="CA136" s="231"/>
      <c r="CB136" s="231"/>
    </row>
    <row r="137" spans="22:80" s="119" customFormat="1">
      <c r="AC137" s="238"/>
      <c r="AD137" s="231"/>
      <c r="AE137" s="231"/>
      <c r="AF137" s="231"/>
      <c r="AG137" s="231"/>
      <c r="AH137" s="231"/>
      <c r="AI137" s="231"/>
      <c r="AJ137" s="231"/>
      <c r="AK137" s="231"/>
      <c r="AL137" s="231"/>
      <c r="AM137" s="231"/>
      <c r="AN137" s="231"/>
      <c r="AO137" s="231"/>
      <c r="AP137" s="231"/>
      <c r="AQ137" s="231"/>
      <c r="AR137" s="231"/>
      <c r="AS137" s="231"/>
      <c r="AT137" s="231"/>
      <c r="AU137" s="231"/>
      <c r="AV137" s="231"/>
      <c r="AW137" s="231"/>
      <c r="AX137" s="231"/>
      <c r="AY137" s="231"/>
      <c r="AZ137" s="231"/>
      <c r="BA137" s="231"/>
      <c r="BB137" s="231"/>
      <c r="BC137" s="231"/>
      <c r="BD137" s="231"/>
      <c r="BE137" s="231"/>
      <c r="BF137" s="231"/>
      <c r="BG137" s="231"/>
      <c r="BH137" s="231"/>
      <c r="BI137" s="231"/>
      <c r="BJ137" s="231"/>
      <c r="BK137" s="231"/>
      <c r="BL137" s="231"/>
      <c r="BM137" s="231"/>
      <c r="BN137" s="231"/>
      <c r="BO137" s="231"/>
      <c r="BP137" s="231"/>
      <c r="BQ137" s="231"/>
      <c r="BR137" s="231"/>
      <c r="BS137" s="231"/>
      <c r="BT137" s="231"/>
      <c r="BU137" s="231"/>
      <c r="BV137" s="231"/>
      <c r="BW137" s="231"/>
      <c r="BX137" s="231"/>
      <c r="BY137" s="231"/>
      <c r="BZ137" s="231"/>
      <c r="CA137" s="231"/>
      <c r="CB137" s="231"/>
    </row>
    <row r="138" spans="22:80" s="119" customFormat="1">
      <c r="AC138" s="238"/>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c r="BL138" s="231"/>
      <c r="BM138" s="231"/>
      <c r="BN138" s="231"/>
      <c r="BO138" s="231"/>
      <c r="BP138" s="231"/>
      <c r="BQ138" s="231"/>
      <c r="BR138" s="231"/>
      <c r="BS138" s="231"/>
      <c r="BT138" s="231"/>
      <c r="BU138" s="231"/>
      <c r="BV138" s="231"/>
      <c r="BW138" s="231"/>
      <c r="BX138" s="231"/>
      <c r="BY138" s="231"/>
      <c r="BZ138" s="231"/>
      <c r="CA138" s="231"/>
      <c r="CB138" s="231"/>
    </row>
    <row r="139" spans="22:80" s="119" customFormat="1">
      <c r="AC139" s="238"/>
      <c r="AD139" s="231"/>
      <c r="AE139" s="231"/>
      <c r="AF139" s="231"/>
      <c r="AG139" s="231"/>
      <c r="AH139" s="231"/>
      <c r="AI139" s="231"/>
      <c r="AJ139" s="231"/>
      <c r="AK139" s="231"/>
      <c r="AL139" s="231"/>
      <c r="AM139" s="231"/>
      <c r="AN139" s="231"/>
      <c r="AO139" s="231"/>
      <c r="AP139" s="231"/>
      <c r="AQ139" s="231"/>
      <c r="AR139" s="231"/>
      <c r="AS139" s="231"/>
      <c r="AT139" s="231"/>
      <c r="AU139" s="231"/>
      <c r="AV139" s="231"/>
      <c r="AW139" s="231"/>
      <c r="AX139" s="231"/>
      <c r="AY139" s="231"/>
      <c r="AZ139" s="231"/>
      <c r="BA139" s="231"/>
      <c r="BB139" s="231"/>
      <c r="BC139" s="231"/>
      <c r="BD139" s="231"/>
      <c r="BE139" s="231"/>
      <c r="BF139" s="231"/>
      <c r="BG139" s="231"/>
      <c r="BH139" s="231"/>
      <c r="BI139" s="231"/>
      <c r="BJ139" s="231"/>
      <c r="BK139" s="231"/>
      <c r="BL139" s="231"/>
      <c r="BM139" s="231"/>
      <c r="BN139" s="231"/>
      <c r="BO139" s="231"/>
      <c r="BP139" s="231"/>
      <c r="BQ139" s="231"/>
      <c r="BR139" s="231"/>
      <c r="BS139" s="231"/>
      <c r="BT139" s="231"/>
      <c r="BU139" s="231"/>
      <c r="BV139" s="231"/>
      <c r="BW139" s="231"/>
      <c r="BX139" s="231"/>
      <c r="BY139" s="231"/>
      <c r="BZ139" s="231"/>
      <c r="CA139" s="231"/>
      <c r="CB139" s="231"/>
    </row>
    <row r="140" spans="22:80" s="119" customFormat="1">
      <c r="AC140" s="238"/>
      <c r="AD140" s="231"/>
      <c r="AE140" s="231"/>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c r="BL140" s="231"/>
      <c r="BM140" s="231"/>
      <c r="BN140" s="231"/>
      <c r="BO140" s="231"/>
      <c r="BP140" s="231"/>
      <c r="BQ140" s="231"/>
      <c r="BR140" s="231"/>
      <c r="BS140" s="231"/>
      <c r="BT140" s="231"/>
      <c r="BU140" s="231"/>
      <c r="BV140" s="231"/>
      <c r="BW140" s="231"/>
      <c r="BX140" s="231"/>
      <c r="BY140" s="231"/>
      <c r="BZ140" s="231"/>
      <c r="CA140" s="231"/>
      <c r="CB140" s="231"/>
    </row>
    <row r="141" spans="22:80" s="119" customFormat="1">
      <c r="AC141" s="238"/>
      <c r="AD141" s="231"/>
      <c r="AE141" s="231"/>
      <c r="AF141" s="231"/>
      <c r="AG141" s="231"/>
      <c r="AH141" s="231"/>
      <c r="AI141" s="231"/>
      <c r="AJ141" s="231"/>
      <c r="AK141" s="231"/>
      <c r="AL141" s="231"/>
      <c r="AM141" s="231"/>
      <c r="AN141" s="231"/>
      <c r="AO141" s="231"/>
      <c r="AP141" s="231"/>
      <c r="AQ141" s="231"/>
      <c r="AR141" s="231"/>
      <c r="AS141" s="231"/>
      <c r="AT141" s="231"/>
      <c r="AU141" s="231"/>
      <c r="AV141" s="231"/>
      <c r="AW141" s="231"/>
      <c r="AX141" s="231"/>
      <c r="AY141" s="231"/>
      <c r="AZ141" s="231"/>
      <c r="BA141" s="231"/>
      <c r="BB141" s="231"/>
      <c r="BC141" s="231"/>
      <c r="BD141" s="231"/>
      <c r="BE141" s="231"/>
      <c r="BF141" s="231"/>
      <c r="BG141" s="231"/>
      <c r="BH141" s="231"/>
      <c r="BI141" s="231"/>
      <c r="BJ141" s="231"/>
      <c r="BK141" s="231"/>
      <c r="BL141" s="231"/>
      <c r="BM141" s="231"/>
      <c r="BN141" s="231"/>
      <c r="BO141" s="231"/>
      <c r="BP141" s="231"/>
      <c r="BQ141" s="231"/>
      <c r="BR141" s="231"/>
      <c r="BS141" s="231"/>
      <c r="BT141" s="231"/>
      <c r="BU141" s="231"/>
      <c r="BV141" s="231"/>
      <c r="BW141" s="231"/>
      <c r="BX141" s="231"/>
      <c r="BY141" s="231"/>
      <c r="BZ141" s="231"/>
      <c r="CA141" s="231"/>
      <c r="CB141" s="231"/>
    </row>
    <row r="142" spans="22:80" s="119" customFormat="1">
      <c r="AC142" s="238"/>
      <c r="AD142" s="231"/>
      <c r="AE142" s="231"/>
      <c r="AF142" s="231"/>
      <c r="AG142" s="231"/>
      <c r="AH142" s="231"/>
      <c r="AI142" s="231"/>
      <c r="AJ142" s="231"/>
      <c r="AK142" s="231"/>
      <c r="AL142" s="231"/>
      <c r="AM142" s="231"/>
      <c r="AN142" s="231"/>
      <c r="AO142" s="231"/>
      <c r="AP142" s="231"/>
      <c r="AQ142" s="231"/>
      <c r="AR142" s="231"/>
      <c r="AS142" s="231"/>
      <c r="AT142" s="231"/>
      <c r="AU142" s="231"/>
      <c r="AV142" s="231"/>
      <c r="AW142" s="231"/>
      <c r="AX142" s="231"/>
      <c r="AY142" s="231"/>
      <c r="AZ142" s="231"/>
      <c r="BA142" s="231"/>
      <c r="BB142" s="231"/>
      <c r="BC142" s="231"/>
      <c r="BD142" s="231"/>
      <c r="BE142" s="231"/>
      <c r="BF142" s="231"/>
      <c r="BG142" s="231"/>
      <c r="BH142" s="231"/>
      <c r="BI142" s="231"/>
      <c r="BJ142" s="231"/>
      <c r="BK142" s="231"/>
      <c r="BL142" s="231"/>
      <c r="BM142" s="231"/>
      <c r="BN142" s="231"/>
      <c r="BO142" s="231"/>
      <c r="BP142" s="231"/>
      <c r="BQ142" s="231"/>
      <c r="BR142" s="231"/>
      <c r="BS142" s="231"/>
      <c r="BT142" s="231"/>
      <c r="BU142" s="231"/>
      <c r="BV142" s="231"/>
      <c r="BW142" s="231"/>
      <c r="BX142" s="231"/>
      <c r="BY142" s="231"/>
      <c r="BZ142" s="231"/>
      <c r="CA142" s="231"/>
      <c r="CB142" s="231"/>
    </row>
    <row r="143" spans="22:80" s="119" customFormat="1">
      <c r="AC143" s="238"/>
      <c r="AD143" s="231"/>
      <c r="AE143" s="231"/>
      <c r="AF143" s="231"/>
      <c r="AG143" s="231"/>
      <c r="AH143" s="231"/>
      <c r="AI143" s="231"/>
      <c r="AJ143" s="231"/>
      <c r="AK143" s="231"/>
      <c r="AL143" s="231"/>
      <c r="AM143" s="231"/>
      <c r="AN143" s="231"/>
      <c r="AO143" s="231"/>
      <c r="AP143" s="231"/>
      <c r="AQ143" s="231"/>
      <c r="AR143" s="231"/>
      <c r="AS143" s="231"/>
      <c r="AT143" s="231"/>
      <c r="AU143" s="231"/>
      <c r="AV143" s="231"/>
      <c r="AW143" s="231"/>
      <c r="AX143" s="231"/>
      <c r="AY143" s="231"/>
      <c r="AZ143" s="231"/>
      <c r="BA143" s="231"/>
      <c r="BB143" s="231"/>
      <c r="BC143" s="231"/>
      <c r="BD143" s="231"/>
      <c r="BE143" s="231"/>
      <c r="BF143" s="231"/>
      <c r="BG143" s="231"/>
      <c r="BH143" s="231"/>
      <c r="BI143" s="231"/>
      <c r="BJ143" s="231"/>
      <c r="BK143" s="231"/>
      <c r="BL143" s="231"/>
      <c r="BM143" s="231"/>
      <c r="BN143" s="231"/>
      <c r="BO143" s="231"/>
      <c r="BP143" s="231"/>
      <c r="BQ143" s="231"/>
      <c r="BR143" s="231"/>
      <c r="BS143" s="231"/>
      <c r="BT143" s="231"/>
      <c r="BU143" s="231"/>
      <c r="BV143" s="231"/>
      <c r="BW143" s="231"/>
      <c r="BX143" s="231"/>
      <c r="BY143" s="231"/>
      <c r="BZ143" s="231"/>
      <c r="CA143" s="231"/>
      <c r="CB143" s="231"/>
    </row>
    <row r="144" spans="22:80" s="119" customFormat="1">
      <c r="AC144" s="238"/>
      <c r="AD144" s="231"/>
      <c r="AE144" s="231"/>
      <c r="AF144" s="231"/>
      <c r="AG144" s="231"/>
      <c r="AH144" s="231"/>
      <c r="AI144" s="231"/>
      <c r="AJ144" s="231"/>
      <c r="AK144" s="231"/>
      <c r="AL144" s="231"/>
      <c r="AM144" s="231"/>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c r="BL144" s="231"/>
      <c r="BM144" s="231"/>
      <c r="BN144" s="231"/>
      <c r="BO144" s="231"/>
      <c r="BP144" s="231"/>
      <c r="BQ144" s="231"/>
      <c r="BR144" s="231"/>
      <c r="BS144" s="231"/>
      <c r="BT144" s="231"/>
      <c r="BU144" s="231"/>
      <c r="BV144" s="231"/>
      <c r="BW144" s="231"/>
      <c r="BX144" s="231"/>
      <c r="BY144" s="231"/>
      <c r="BZ144" s="231"/>
      <c r="CA144" s="231"/>
      <c r="CB144" s="231"/>
    </row>
    <row r="145" spans="29:80" s="119" customFormat="1">
      <c r="AC145" s="238"/>
      <c r="AD145" s="231"/>
      <c r="AE145" s="231"/>
      <c r="AF145" s="231"/>
      <c r="AG145" s="231"/>
      <c r="AH145" s="231"/>
      <c r="AI145" s="231"/>
      <c r="AJ145" s="231"/>
      <c r="AK145" s="231"/>
      <c r="AL145" s="231"/>
      <c r="AM145" s="231"/>
      <c r="AN145" s="231"/>
      <c r="AO145" s="231"/>
      <c r="AP145" s="231"/>
      <c r="AQ145" s="231"/>
      <c r="AR145" s="231"/>
      <c r="AS145" s="231"/>
      <c r="AT145" s="231"/>
      <c r="AU145" s="231"/>
      <c r="AV145" s="231"/>
      <c r="AW145" s="231"/>
      <c r="AX145" s="231"/>
      <c r="AY145" s="231"/>
      <c r="AZ145" s="231"/>
      <c r="BA145" s="231"/>
      <c r="BB145" s="231"/>
      <c r="BC145" s="231"/>
      <c r="BD145" s="231"/>
      <c r="BE145" s="231"/>
      <c r="BF145" s="231"/>
      <c r="BG145" s="231"/>
      <c r="BH145" s="231"/>
      <c r="BI145" s="231"/>
      <c r="BJ145" s="231"/>
      <c r="BK145" s="231"/>
      <c r="BL145" s="231"/>
      <c r="BM145" s="231"/>
      <c r="BN145" s="231"/>
      <c r="BO145" s="231"/>
      <c r="BP145" s="231"/>
      <c r="BQ145" s="231"/>
      <c r="BR145" s="231"/>
      <c r="BS145" s="231"/>
      <c r="BT145" s="231"/>
      <c r="BU145" s="231"/>
      <c r="BV145" s="231"/>
      <c r="BW145" s="231"/>
      <c r="BX145" s="231"/>
      <c r="BY145" s="231"/>
      <c r="BZ145" s="231"/>
      <c r="CA145" s="231"/>
      <c r="CB145" s="231"/>
    </row>
    <row r="146" spans="29:80" s="119" customFormat="1">
      <c r="AC146" s="238"/>
      <c r="AD146" s="231"/>
      <c r="AE146" s="231"/>
      <c r="AF146" s="231"/>
      <c r="AG146" s="231"/>
      <c r="AH146" s="231"/>
      <c r="AI146" s="231"/>
      <c r="AJ146" s="231"/>
      <c r="AK146" s="231"/>
      <c r="AL146" s="231"/>
      <c r="AM146" s="231"/>
      <c r="AN146" s="231"/>
      <c r="AO146" s="231"/>
      <c r="AP146" s="231"/>
      <c r="AQ146" s="231"/>
      <c r="AR146" s="231"/>
      <c r="AS146" s="231"/>
      <c r="AT146" s="231"/>
      <c r="AU146" s="231"/>
      <c r="AV146" s="231"/>
      <c r="AW146" s="231"/>
      <c r="AX146" s="231"/>
      <c r="AY146" s="231"/>
      <c r="AZ146" s="231"/>
      <c r="BA146" s="231"/>
      <c r="BB146" s="231"/>
      <c r="BC146" s="231"/>
      <c r="BD146" s="231"/>
      <c r="BE146" s="231"/>
      <c r="BF146" s="231"/>
      <c r="BG146" s="231"/>
      <c r="BH146" s="231"/>
      <c r="BI146" s="231"/>
      <c r="BJ146" s="231"/>
      <c r="BK146" s="231"/>
      <c r="BL146" s="231"/>
      <c r="BM146" s="231"/>
      <c r="BN146" s="231"/>
      <c r="BO146" s="231"/>
      <c r="BP146" s="231"/>
      <c r="BQ146" s="231"/>
      <c r="BR146" s="231"/>
      <c r="BS146" s="231"/>
      <c r="BT146" s="231"/>
      <c r="BU146" s="231"/>
      <c r="BV146" s="231"/>
      <c r="BW146" s="231"/>
      <c r="BX146" s="231"/>
      <c r="BY146" s="231"/>
      <c r="BZ146" s="231"/>
      <c r="CA146" s="231"/>
      <c r="CB146" s="231"/>
    </row>
    <row r="147" spans="29:80" s="119" customFormat="1">
      <c r="AC147" s="238"/>
      <c r="AD147" s="231"/>
      <c r="AE147" s="231"/>
      <c r="AF147" s="231"/>
      <c r="AG147" s="231"/>
      <c r="AH147" s="231"/>
      <c r="AI147" s="231"/>
      <c r="AJ147" s="231"/>
      <c r="AK147" s="231"/>
      <c r="AL147" s="231"/>
      <c r="AM147" s="231"/>
      <c r="AN147" s="231"/>
      <c r="AO147" s="231"/>
      <c r="AP147" s="231"/>
      <c r="AQ147" s="231"/>
      <c r="AR147" s="231"/>
      <c r="AS147" s="231"/>
      <c r="AT147" s="231"/>
      <c r="AU147" s="231"/>
      <c r="AV147" s="231"/>
      <c r="AW147" s="231"/>
      <c r="AX147" s="231"/>
      <c r="AY147" s="231"/>
      <c r="AZ147" s="231"/>
      <c r="BA147" s="231"/>
      <c r="BB147" s="231"/>
      <c r="BC147" s="231"/>
      <c r="BD147" s="231"/>
      <c r="BE147" s="231"/>
      <c r="BF147" s="231"/>
      <c r="BG147" s="231"/>
      <c r="BH147" s="231"/>
      <c r="BI147" s="231"/>
      <c r="BJ147" s="231"/>
      <c r="BK147" s="231"/>
      <c r="BL147" s="231"/>
      <c r="BM147" s="231"/>
      <c r="BN147" s="231"/>
      <c r="BO147" s="231"/>
      <c r="BP147" s="231"/>
      <c r="BQ147" s="231"/>
      <c r="BR147" s="231"/>
      <c r="BS147" s="231"/>
      <c r="BT147" s="231"/>
      <c r="BU147" s="231"/>
      <c r="BV147" s="231"/>
      <c r="BW147" s="231"/>
      <c r="BX147" s="231"/>
      <c r="BY147" s="231"/>
      <c r="BZ147" s="231"/>
      <c r="CA147" s="231"/>
      <c r="CB147" s="231"/>
    </row>
    <row r="148" spans="29:80" s="119" customFormat="1">
      <c r="AC148" s="238"/>
      <c r="AD148" s="231"/>
      <c r="AE148" s="231"/>
      <c r="AF148" s="231"/>
      <c r="AG148" s="231"/>
      <c r="AH148" s="231"/>
      <c r="AI148" s="231"/>
      <c r="AJ148" s="231"/>
      <c r="AK148" s="231"/>
      <c r="AL148" s="231"/>
      <c r="AM148" s="231"/>
      <c r="AN148" s="231"/>
      <c r="AO148" s="231"/>
      <c r="AP148" s="231"/>
      <c r="AQ148" s="231"/>
      <c r="AR148" s="231"/>
      <c r="AS148" s="231"/>
      <c r="AT148" s="231"/>
      <c r="AU148" s="231"/>
      <c r="AV148" s="231"/>
      <c r="AW148" s="231"/>
      <c r="AX148" s="231"/>
      <c r="AY148" s="231"/>
      <c r="AZ148" s="231"/>
      <c r="BA148" s="231"/>
      <c r="BB148" s="231"/>
      <c r="BC148" s="231"/>
      <c r="BD148" s="231"/>
      <c r="BE148" s="231"/>
      <c r="BF148" s="231"/>
      <c r="BG148" s="231"/>
      <c r="BH148" s="231"/>
      <c r="BI148" s="231"/>
      <c r="BJ148" s="231"/>
      <c r="BK148" s="231"/>
      <c r="BL148" s="231"/>
      <c r="BM148" s="231"/>
      <c r="BN148" s="231"/>
      <c r="BO148" s="231"/>
      <c r="BP148" s="231"/>
      <c r="BQ148" s="231"/>
      <c r="BR148" s="231"/>
      <c r="BS148" s="231"/>
      <c r="BT148" s="231"/>
      <c r="BU148" s="231"/>
      <c r="BV148" s="231"/>
      <c r="BW148" s="231"/>
      <c r="BX148" s="231"/>
      <c r="BY148" s="231"/>
      <c r="BZ148" s="231"/>
      <c r="CA148" s="231"/>
      <c r="CB148" s="231"/>
    </row>
    <row r="149" spans="29:80" s="119" customFormat="1">
      <c r="AC149" s="238"/>
      <c r="AD149" s="231"/>
      <c r="AE149" s="231"/>
      <c r="AF149" s="231"/>
      <c r="AG149" s="231"/>
      <c r="AH149" s="231"/>
      <c r="AI149" s="231"/>
      <c r="AJ149" s="231"/>
      <c r="AK149" s="231"/>
      <c r="AL149" s="231"/>
      <c r="AM149" s="231"/>
      <c r="AN149" s="231"/>
      <c r="AO149" s="231"/>
      <c r="AP149" s="231"/>
      <c r="AQ149" s="231"/>
      <c r="AR149" s="231"/>
      <c r="AS149" s="231"/>
      <c r="AT149" s="231"/>
      <c r="AU149" s="231"/>
      <c r="AV149" s="231"/>
      <c r="AW149" s="231"/>
      <c r="AX149" s="231"/>
      <c r="AY149" s="231"/>
      <c r="AZ149" s="231"/>
      <c r="BA149" s="231"/>
      <c r="BB149" s="231"/>
      <c r="BC149" s="231"/>
      <c r="BD149" s="231"/>
      <c r="BE149" s="231"/>
      <c r="BF149" s="231"/>
      <c r="BG149" s="231"/>
      <c r="BH149" s="231"/>
      <c r="BI149" s="231"/>
      <c r="BJ149" s="231"/>
      <c r="BK149" s="231"/>
      <c r="BL149" s="231"/>
      <c r="BM149" s="231"/>
      <c r="BN149" s="231"/>
      <c r="BO149" s="231"/>
      <c r="BP149" s="231"/>
      <c r="BQ149" s="231"/>
      <c r="BR149" s="231"/>
      <c r="BS149" s="231"/>
      <c r="BT149" s="231"/>
      <c r="BU149" s="231"/>
      <c r="BV149" s="231"/>
      <c r="BW149" s="231"/>
      <c r="BX149" s="231"/>
      <c r="BY149" s="231"/>
      <c r="BZ149" s="231"/>
      <c r="CA149" s="231"/>
      <c r="CB149" s="231"/>
    </row>
    <row r="150" spans="29:80" s="119" customFormat="1">
      <c r="AC150" s="238"/>
      <c r="AD150" s="231"/>
      <c r="AE150" s="231"/>
      <c r="AF150" s="231"/>
      <c r="AG150" s="231"/>
      <c r="AH150" s="231"/>
      <c r="AI150" s="231"/>
      <c r="AJ150" s="231"/>
      <c r="AK150" s="231"/>
      <c r="AL150" s="231"/>
      <c r="AM150" s="231"/>
      <c r="AN150" s="231"/>
      <c r="AO150" s="231"/>
      <c r="AP150" s="231"/>
      <c r="AQ150" s="231"/>
      <c r="AR150" s="231"/>
      <c r="AS150" s="231"/>
      <c r="AT150" s="231"/>
      <c r="AU150" s="231"/>
      <c r="AV150" s="231"/>
      <c r="AW150" s="231"/>
      <c r="AX150" s="231"/>
      <c r="AY150" s="231"/>
      <c r="AZ150" s="231"/>
      <c r="BA150" s="231"/>
      <c r="BB150" s="231"/>
      <c r="BC150" s="231"/>
      <c r="BD150" s="231"/>
      <c r="BE150" s="231"/>
      <c r="BF150" s="231"/>
      <c r="BG150" s="231"/>
      <c r="BH150" s="231"/>
      <c r="BI150" s="231"/>
      <c r="BJ150" s="231"/>
      <c r="BK150" s="231"/>
      <c r="BL150" s="231"/>
      <c r="BM150" s="231"/>
      <c r="BN150" s="231"/>
      <c r="BO150" s="231"/>
      <c r="BP150" s="231"/>
      <c r="BQ150" s="231"/>
      <c r="BR150" s="231"/>
      <c r="BS150" s="231"/>
      <c r="BT150" s="231"/>
      <c r="BU150" s="231"/>
      <c r="BV150" s="231"/>
      <c r="BW150" s="231"/>
      <c r="BX150" s="231"/>
      <c r="BY150" s="231"/>
      <c r="BZ150" s="231"/>
      <c r="CA150" s="231"/>
      <c r="CB150" s="231"/>
    </row>
    <row r="151" spans="29:80" s="119" customFormat="1">
      <c r="AC151" s="238"/>
      <c r="AD151" s="231"/>
      <c r="AE151" s="231"/>
      <c r="AF151" s="231"/>
      <c r="AG151" s="231"/>
      <c r="AH151" s="231"/>
      <c r="AI151" s="231"/>
      <c r="AJ151" s="231"/>
      <c r="AK151" s="231"/>
      <c r="AL151" s="231"/>
      <c r="AM151" s="231"/>
      <c r="AN151" s="231"/>
      <c r="AO151" s="231"/>
      <c r="AP151" s="231"/>
      <c r="AQ151" s="231"/>
      <c r="AR151" s="231"/>
      <c r="AS151" s="231"/>
      <c r="AT151" s="231"/>
      <c r="AU151" s="231"/>
      <c r="AV151" s="231"/>
      <c r="AW151" s="231"/>
      <c r="AX151" s="231"/>
      <c r="AY151" s="231"/>
      <c r="AZ151" s="231"/>
      <c r="BA151" s="231"/>
      <c r="BB151" s="231"/>
      <c r="BC151" s="231"/>
      <c r="BD151" s="231"/>
      <c r="BE151" s="231"/>
      <c r="BF151" s="231"/>
      <c r="BG151" s="231"/>
      <c r="BH151" s="231"/>
      <c r="BI151" s="231"/>
      <c r="BJ151" s="231"/>
      <c r="BK151" s="231"/>
      <c r="BL151" s="231"/>
      <c r="BM151" s="231"/>
      <c r="BN151" s="231"/>
      <c r="BO151" s="231"/>
      <c r="BP151" s="231"/>
      <c r="BQ151" s="231"/>
      <c r="BR151" s="231"/>
      <c r="BS151" s="231"/>
      <c r="BT151" s="231"/>
      <c r="BU151" s="231"/>
      <c r="BV151" s="231"/>
      <c r="BW151" s="231"/>
      <c r="BX151" s="231"/>
      <c r="BY151" s="231"/>
      <c r="BZ151" s="231"/>
      <c r="CA151" s="231"/>
      <c r="CB151" s="231"/>
    </row>
    <row r="152" spans="29:80" s="119" customFormat="1">
      <c r="AC152" s="238"/>
      <c r="AD152" s="231"/>
      <c r="AE152" s="231"/>
      <c r="AF152" s="231"/>
      <c r="AG152" s="231"/>
      <c r="AH152" s="231"/>
      <c r="AI152" s="231"/>
      <c r="AJ152" s="231"/>
      <c r="AK152" s="231"/>
      <c r="AL152" s="231"/>
      <c r="AM152" s="231"/>
      <c r="AN152" s="231"/>
      <c r="AO152" s="231"/>
      <c r="AP152" s="231"/>
      <c r="AQ152" s="231"/>
      <c r="AR152" s="231"/>
      <c r="AS152" s="231"/>
      <c r="AT152" s="231"/>
      <c r="AU152" s="231"/>
      <c r="AV152" s="231"/>
      <c r="AW152" s="231"/>
      <c r="AX152" s="231"/>
      <c r="AY152" s="231"/>
      <c r="AZ152" s="231"/>
      <c r="BA152" s="231"/>
      <c r="BB152" s="231"/>
      <c r="BC152" s="231"/>
      <c r="BD152" s="231"/>
      <c r="BE152" s="231"/>
      <c r="BF152" s="231"/>
      <c r="BG152" s="231"/>
      <c r="BH152" s="231"/>
      <c r="BI152" s="231"/>
      <c r="BJ152" s="231"/>
      <c r="BK152" s="231"/>
      <c r="BL152" s="231"/>
      <c r="BM152" s="231"/>
      <c r="BN152" s="231"/>
      <c r="BO152" s="231"/>
      <c r="BP152" s="231"/>
      <c r="BQ152" s="231"/>
      <c r="BR152" s="231"/>
      <c r="BS152" s="231"/>
      <c r="BT152" s="231"/>
      <c r="BU152" s="231"/>
      <c r="BV152" s="231"/>
      <c r="BW152" s="231"/>
      <c r="BX152" s="231"/>
      <c r="BY152" s="231"/>
      <c r="BZ152" s="231"/>
      <c r="CA152" s="231"/>
      <c r="CB152" s="231"/>
    </row>
    <row r="153" spans="29:80" s="119" customFormat="1">
      <c r="AC153" s="238"/>
      <c r="AD153" s="231"/>
      <c r="AE153" s="231"/>
      <c r="AF153" s="231"/>
      <c r="AG153" s="231"/>
      <c r="AH153" s="231"/>
      <c r="AI153" s="231"/>
      <c r="AJ153" s="231"/>
      <c r="AK153" s="231"/>
      <c r="AL153" s="231"/>
      <c r="AM153" s="231"/>
      <c r="AN153" s="231"/>
      <c r="AO153" s="231"/>
      <c r="AP153" s="231"/>
      <c r="AQ153" s="231"/>
      <c r="AR153" s="231"/>
      <c r="AS153" s="231"/>
      <c r="AT153" s="231"/>
      <c r="AU153" s="231"/>
      <c r="AV153" s="231"/>
      <c r="AW153" s="231"/>
      <c r="AX153" s="231"/>
      <c r="AY153" s="231"/>
      <c r="AZ153" s="231"/>
      <c r="BA153" s="231"/>
      <c r="BB153" s="231"/>
      <c r="BC153" s="231"/>
      <c r="BD153" s="231"/>
      <c r="BE153" s="231"/>
      <c r="BF153" s="231"/>
      <c r="BG153" s="231"/>
      <c r="BH153" s="231"/>
      <c r="BI153" s="231"/>
      <c r="BJ153" s="231"/>
      <c r="BK153" s="231"/>
      <c r="BL153" s="231"/>
      <c r="BM153" s="231"/>
      <c r="BN153" s="231"/>
      <c r="BO153" s="231"/>
      <c r="BP153" s="231"/>
      <c r="BQ153" s="231"/>
      <c r="BR153" s="231"/>
      <c r="BS153" s="231"/>
      <c r="BT153" s="231"/>
      <c r="BU153" s="231"/>
      <c r="BV153" s="231"/>
      <c r="BW153" s="231"/>
      <c r="BX153" s="231"/>
      <c r="BY153" s="231"/>
      <c r="BZ153" s="231"/>
      <c r="CA153" s="231"/>
      <c r="CB153" s="231"/>
    </row>
    <row r="154" spans="29:80" s="119" customFormat="1">
      <c r="AC154" s="238"/>
      <c r="AD154" s="231"/>
      <c r="AE154" s="231"/>
      <c r="AF154" s="231"/>
      <c r="AG154" s="231"/>
      <c r="AH154" s="231"/>
      <c r="AI154" s="231"/>
      <c r="AJ154" s="231"/>
      <c r="AK154" s="231"/>
      <c r="AL154" s="231"/>
      <c r="AM154" s="231"/>
      <c r="AN154" s="231"/>
      <c r="AO154" s="231"/>
      <c r="AP154" s="231"/>
      <c r="AQ154" s="231"/>
      <c r="AR154" s="231"/>
      <c r="AS154" s="231"/>
      <c r="AT154" s="231"/>
      <c r="AU154" s="231"/>
      <c r="AV154" s="231"/>
      <c r="AW154" s="231"/>
      <c r="AX154" s="231"/>
      <c r="AY154" s="231"/>
      <c r="AZ154" s="231"/>
      <c r="BA154" s="231"/>
      <c r="BB154" s="231"/>
      <c r="BC154" s="231"/>
      <c r="BD154" s="231"/>
      <c r="BE154" s="231"/>
      <c r="BF154" s="231"/>
      <c r="BG154" s="231"/>
      <c r="BH154" s="231"/>
      <c r="BI154" s="231"/>
      <c r="BJ154" s="231"/>
      <c r="BK154" s="231"/>
      <c r="BL154" s="231"/>
      <c r="BM154" s="231"/>
      <c r="BN154" s="231"/>
      <c r="BO154" s="231"/>
      <c r="BP154" s="231"/>
      <c r="BQ154" s="231"/>
      <c r="BR154" s="231"/>
      <c r="BS154" s="231"/>
      <c r="BT154" s="231"/>
      <c r="BU154" s="231"/>
      <c r="BV154" s="231"/>
      <c r="BW154" s="231"/>
      <c r="BX154" s="231"/>
      <c r="BY154" s="231"/>
      <c r="BZ154" s="231"/>
      <c r="CA154" s="231"/>
      <c r="CB154" s="231"/>
    </row>
    <row r="155" spans="29:80" s="119" customFormat="1">
      <c r="AC155" s="238"/>
      <c r="AD155" s="231"/>
      <c r="AE155" s="231"/>
      <c r="AF155" s="231"/>
      <c r="AG155" s="231"/>
      <c r="AH155" s="231"/>
      <c r="AI155" s="231"/>
      <c r="AJ155" s="231"/>
      <c r="AK155" s="231"/>
      <c r="AL155" s="231"/>
      <c r="AM155" s="231"/>
      <c r="AN155" s="231"/>
      <c r="AO155" s="231"/>
      <c r="AP155" s="231"/>
      <c r="AQ155" s="231"/>
      <c r="AR155" s="231"/>
      <c r="AS155" s="231"/>
      <c r="AT155" s="231"/>
      <c r="AU155" s="231"/>
      <c r="AV155" s="231"/>
      <c r="AW155" s="231"/>
      <c r="AX155" s="231"/>
      <c r="AY155" s="231"/>
      <c r="AZ155" s="231"/>
      <c r="BA155" s="231"/>
      <c r="BB155" s="231"/>
      <c r="BC155" s="231"/>
      <c r="BD155" s="231"/>
      <c r="BE155" s="231"/>
      <c r="BF155" s="231"/>
      <c r="BG155" s="231"/>
      <c r="BH155" s="231"/>
      <c r="BI155" s="231"/>
      <c r="BJ155" s="231"/>
      <c r="BK155" s="231"/>
      <c r="BL155" s="231"/>
      <c r="BM155" s="231"/>
      <c r="BN155" s="231"/>
      <c r="BO155" s="231"/>
      <c r="BP155" s="231"/>
      <c r="BQ155" s="231"/>
      <c r="BR155" s="231"/>
      <c r="BS155" s="231"/>
      <c r="BT155" s="231"/>
      <c r="BU155" s="231"/>
      <c r="BV155" s="231"/>
      <c r="BW155" s="231"/>
      <c r="BX155" s="231"/>
      <c r="BY155" s="231"/>
      <c r="BZ155" s="231"/>
      <c r="CA155" s="231"/>
      <c r="CB155" s="231"/>
    </row>
    <row r="156" spans="29:80" s="119" customFormat="1">
      <c r="AC156" s="238"/>
      <c r="AD156" s="231"/>
      <c r="AE156" s="231"/>
      <c r="AF156" s="231"/>
      <c r="AG156" s="231"/>
      <c r="AH156" s="231"/>
      <c r="AI156" s="231"/>
      <c r="AJ156" s="231"/>
      <c r="AK156" s="231"/>
      <c r="AL156" s="231"/>
      <c r="AM156" s="231"/>
      <c r="AN156" s="231"/>
      <c r="AO156" s="231"/>
      <c r="AP156" s="231"/>
      <c r="AQ156" s="231"/>
      <c r="AR156" s="231"/>
      <c r="AS156" s="231"/>
      <c r="AT156" s="231"/>
      <c r="AU156" s="231"/>
      <c r="AV156" s="231"/>
      <c r="AW156" s="231"/>
      <c r="AX156" s="231"/>
      <c r="AY156" s="231"/>
      <c r="AZ156" s="231"/>
      <c r="BA156" s="231"/>
      <c r="BB156" s="231"/>
      <c r="BC156" s="231"/>
      <c r="BD156" s="231"/>
      <c r="BE156" s="231"/>
      <c r="BF156" s="231"/>
      <c r="BG156" s="231"/>
      <c r="BH156" s="231"/>
      <c r="BI156" s="231"/>
      <c r="BJ156" s="231"/>
      <c r="BK156" s="231"/>
      <c r="BL156" s="231"/>
      <c r="BM156" s="231"/>
      <c r="BN156" s="231"/>
      <c r="BO156" s="231"/>
      <c r="BP156" s="231"/>
      <c r="BQ156" s="231"/>
      <c r="BR156" s="231"/>
      <c r="BS156" s="231"/>
      <c r="BT156" s="231"/>
      <c r="BU156" s="231"/>
      <c r="BV156" s="231"/>
      <c r="BW156" s="231"/>
      <c r="BX156" s="231"/>
      <c r="BY156" s="231"/>
      <c r="BZ156" s="231"/>
      <c r="CA156" s="231"/>
      <c r="CB156" s="231"/>
    </row>
    <row r="157" spans="29:80" s="119" customFormat="1">
      <c r="AC157" s="238"/>
      <c r="AD157" s="231"/>
      <c r="AE157" s="231"/>
      <c r="AF157" s="231"/>
      <c r="AG157" s="231"/>
      <c r="AH157" s="231"/>
      <c r="AI157" s="231"/>
      <c r="AJ157" s="231"/>
      <c r="AK157" s="231"/>
      <c r="AL157" s="231"/>
      <c r="AM157" s="231"/>
      <c r="AN157" s="231"/>
      <c r="AO157" s="231"/>
      <c r="AP157" s="231"/>
      <c r="AQ157" s="231"/>
      <c r="AR157" s="231"/>
      <c r="AS157" s="231"/>
      <c r="AT157" s="231"/>
      <c r="AU157" s="231"/>
      <c r="AV157" s="231"/>
      <c r="AW157" s="231"/>
      <c r="AX157" s="231"/>
      <c r="AY157" s="231"/>
      <c r="AZ157" s="231"/>
      <c r="BA157" s="231"/>
      <c r="BB157" s="231"/>
      <c r="BC157" s="231"/>
      <c r="BD157" s="231"/>
      <c r="BE157" s="231"/>
      <c r="BF157" s="231"/>
      <c r="BG157" s="231"/>
      <c r="BH157" s="231"/>
      <c r="BI157" s="231"/>
      <c r="BJ157" s="231"/>
      <c r="BK157" s="231"/>
      <c r="BL157" s="231"/>
      <c r="BM157" s="231"/>
      <c r="BN157" s="231"/>
      <c r="BO157" s="231"/>
      <c r="BP157" s="231"/>
      <c r="BQ157" s="231"/>
      <c r="BR157" s="231"/>
      <c r="BS157" s="231"/>
      <c r="BT157" s="231"/>
      <c r="BU157" s="231"/>
      <c r="BV157" s="231"/>
      <c r="BW157" s="231"/>
      <c r="BX157" s="231"/>
      <c r="BY157" s="231"/>
      <c r="BZ157" s="231"/>
      <c r="CA157" s="231"/>
      <c r="CB157" s="231"/>
    </row>
    <row r="158" spans="29:80" s="119" customFormat="1">
      <c r="AC158" s="238"/>
      <c r="AD158" s="231"/>
      <c r="AE158" s="231"/>
      <c r="AF158" s="231"/>
      <c r="AG158" s="231"/>
      <c r="AH158" s="231"/>
      <c r="AI158" s="231"/>
      <c r="AJ158" s="231"/>
      <c r="AK158" s="231"/>
      <c r="AL158" s="231"/>
      <c r="AM158" s="231"/>
      <c r="AN158" s="231"/>
      <c r="AO158" s="231"/>
      <c r="AP158" s="231"/>
      <c r="AQ158" s="231"/>
      <c r="AR158" s="231"/>
      <c r="AS158" s="231"/>
      <c r="AT158" s="231"/>
      <c r="AU158" s="231"/>
      <c r="AV158" s="231"/>
      <c r="AW158" s="231"/>
      <c r="AX158" s="231"/>
      <c r="AY158" s="231"/>
      <c r="AZ158" s="231"/>
      <c r="BA158" s="231"/>
      <c r="BB158" s="231"/>
      <c r="BC158" s="231"/>
      <c r="BD158" s="231"/>
      <c r="BE158" s="231"/>
      <c r="BF158" s="231"/>
      <c r="BG158" s="231"/>
      <c r="BH158" s="231"/>
      <c r="BI158" s="231"/>
      <c r="BJ158" s="231"/>
      <c r="BK158" s="231"/>
      <c r="BL158" s="231"/>
      <c r="BM158" s="231"/>
      <c r="BN158" s="231"/>
      <c r="BO158" s="231"/>
      <c r="BP158" s="231"/>
      <c r="BQ158" s="231"/>
      <c r="BR158" s="231"/>
      <c r="BS158" s="231"/>
      <c r="BT158" s="231"/>
      <c r="BU158" s="231"/>
      <c r="BV158" s="231"/>
      <c r="BW158" s="231"/>
      <c r="BX158" s="231"/>
      <c r="BY158" s="231"/>
      <c r="BZ158" s="231"/>
      <c r="CA158" s="231"/>
      <c r="CB158" s="231"/>
    </row>
    <row r="159" spans="29:80" s="119" customFormat="1">
      <c r="AC159" s="238"/>
      <c r="AD159" s="231"/>
      <c r="AE159" s="231"/>
      <c r="AF159" s="231"/>
      <c r="AG159" s="231"/>
      <c r="AH159" s="231"/>
      <c r="AI159" s="231"/>
      <c r="AJ159" s="231"/>
      <c r="AK159" s="231"/>
      <c r="AL159" s="231"/>
      <c r="AM159" s="231"/>
      <c r="AN159" s="231"/>
      <c r="AO159" s="231"/>
      <c r="AP159" s="231"/>
      <c r="AQ159" s="231"/>
      <c r="AR159" s="231"/>
      <c r="AS159" s="231"/>
      <c r="AT159" s="231"/>
      <c r="AU159" s="231"/>
      <c r="AV159" s="231"/>
      <c r="AW159" s="231"/>
      <c r="AX159" s="231"/>
      <c r="AY159" s="231"/>
      <c r="AZ159" s="231"/>
      <c r="BA159" s="231"/>
      <c r="BB159" s="231"/>
      <c r="BC159" s="231"/>
      <c r="BD159" s="231"/>
      <c r="BE159" s="231"/>
      <c r="BF159" s="231"/>
      <c r="BG159" s="231"/>
      <c r="BH159" s="231"/>
      <c r="BI159" s="231"/>
      <c r="BJ159" s="231"/>
      <c r="BK159" s="231"/>
      <c r="BL159" s="231"/>
      <c r="BM159" s="231"/>
      <c r="BN159" s="231"/>
      <c r="BO159" s="231"/>
      <c r="BP159" s="231"/>
      <c r="BQ159" s="231"/>
      <c r="BR159" s="231"/>
      <c r="BS159" s="231"/>
      <c r="BT159" s="231"/>
      <c r="BU159" s="231"/>
      <c r="BV159" s="231"/>
      <c r="BW159" s="231"/>
      <c r="BX159" s="231"/>
      <c r="BY159" s="231"/>
      <c r="BZ159" s="231"/>
      <c r="CA159" s="231"/>
      <c r="CB159" s="231"/>
    </row>
    <row r="160" spans="29:80" s="119" customFormat="1">
      <c r="AC160" s="238"/>
      <c r="AD160" s="231"/>
      <c r="AE160" s="231"/>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c r="BL160" s="231"/>
      <c r="BM160" s="231"/>
      <c r="BN160" s="231"/>
      <c r="BO160" s="231"/>
      <c r="BP160" s="231"/>
      <c r="BQ160" s="231"/>
      <c r="BR160" s="231"/>
      <c r="BS160" s="231"/>
      <c r="BT160" s="231"/>
      <c r="BU160" s="231"/>
      <c r="BV160" s="231"/>
      <c r="BW160" s="231"/>
      <c r="BX160" s="231"/>
      <c r="BY160" s="231"/>
      <c r="BZ160" s="231"/>
      <c r="CA160" s="231"/>
      <c r="CB160" s="231"/>
    </row>
    <row r="161" spans="29:80" s="119" customFormat="1">
      <c r="AC161" s="238"/>
      <c r="AD161" s="231"/>
      <c r="AE161" s="231"/>
      <c r="AF161" s="231"/>
      <c r="AG161" s="231"/>
      <c r="AH161" s="231"/>
      <c r="AI161" s="231"/>
      <c r="AJ161" s="231"/>
      <c r="AK161" s="231"/>
      <c r="AL161" s="231"/>
      <c r="AM161" s="231"/>
      <c r="AN161" s="231"/>
      <c r="AO161" s="231"/>
      <c r="AP161" s="231"/>
      <c r="AQ161" s="231"/>
      <c r="AR161" s="231"/>
      <c r="AS161" s="231"/>
      <c r="AT161" s="231"/>
      <c r="AU161" s="231"/>
      <c r="AV161" s="231"/>
      <c r="AW161" s="231"/>
      <c r="AX161" s="231"/>
      <c r="AY161" s="231"/>
      <c r="AZ161" s="231"/>
      <c r="BA161" s="231"/>
      <c r="BB161" s="231"/>
      <c r="BC161" s="231"/>
      <c r="BD161" s="231"/>
      <c r="BE161" s="231"/>
      <c r="BF161" s="231"/>
      <c r="BG161" s="231"/>
      <c r="BH161" s="231"/>
      <c r="BI161" s="231"/>
      <c r="BJ161" s="231"/>
      <c r="BK161" s="231"/>
      <c r="BL161" s="231"/>
      <c r="BM161" s="231"/>
      <c r="BN161" s="231"/>
      <c r="BO161" s="231"/>
      <c r="BP161" s="231"/>
      <c r="BQ161" s="231"/>
      <c r="BR161" s="231"/>
      <c r="BS161" s="231"/>
      <c r="BT161" s="231"/>
      <c r="BU161" s="231"/>
      <c r="BV161" s="231"/>
      <c r="BW161" s="231"/>
      <c r="BX161" s="231"/>
      <c r="BY161" s="231"/>
      <c r="BZ161" s="231"/>
      <c r="CA161" s="231"/>
      <c r="CB161" s="231"/>
    </row>
    <row r="162" spans="29:80" s="119" customFormat="1">
      <c r="AC162" s="238"/>
      <c r="AD162" s="231"/>
      <c r="AE162" s="231"/>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c r="BL162" s="231"/>
      <c r="BM162" s="231"/>
      <c r="BN162" s="231"/>
      <c r="BO162" s="231"/>
      <c r="BP162" s="231"/>
      <c r="BQ162" s="231"/>
      <c r="BR162" s="231"/>
      <c r="BS162" s="231"/>
      <c r="BT162" s="231"/>
      <c r="BU162" s="231"/>
      <c r="BV162" s="231"/>
      <c r="BW162" s="231"/>
      <c r="BX162" s="231"/>
      <c r="BY162" s="231"/>
      <c r="BZ162" s="231"/>
      <c r="CA162" s="231"/>
      <c r="CB162" s="231"/>
    </row>
    <row r="163" spans="29:80" s="119" customFormat="1">
      <c r="AC163" s="238"/>
      <c r="AD163" s="231"/>
      <c r="AE163" s="231"/>
      <c r="AF163" s="231"/>
      <c r="AG163" s="231"/>
      <c r="AH163" s="231"/>
      <c r="AI163" s="231"/>
      <c r="AJ163" s="231"/>
      <c r="AK163" s="231"/>
      <c r="AL163" s="231"/>
      <c r="AM163" s="231"/>
      <c r="AN163" s="231"/>
      <c r="AO163" s="231"/>
      <c r="AP163" s="231"/>
      <c r="AQ163" s="231"/>
      <c r="AR163" s="231"/>
      <c r="AS163" s="231"/>
      <c r="AT163" s="231"/>
      <c r="AU163" s="231"/>
      <c r="AV163" s="231"/>
      <c r="AW163" s="231"/>
      <c r="AX163" s="231"/>
      <c r="AY163" s="231"/>
      <c r="AZ163" s="231"/>
      <c r="BA163" s="231"/>
      <c r="BB163" s="231"/>
      <c r="BC163" s="231"/>
      <c r="BD163" s="231"/>
      <c r="BE163" s="231"/>
      <c r="BF163" s="231"/>
      <c r="BG163" s="231"/>
      <c r="BH163" s="231"/>
      <c r="BI163" s="231"/>
      <c r="BJ163" s="231"/>
      <c r="BK163" s="231"/>
      <c r="BL163" s="231"/>
      <c r="BM163" s="231"/>
      <c r="BN163" s="231"/>
      <c r="BO163" s="231"/>
      <c r="BP163" s="231"/>
      <c r="BQ163" s="231"/>
      <c r="BR163" s="231"/>
      <c r="BS163" s="231"/>
      <c r="BT163" s="231"/>
      <c r="BU163" s="231"/>
      <c r="BV163" s="231"/>
      <c r="BW163" s="231"/>
      <c r="BX163" s="231"/>
      <c r="BY163" s="231"/>
      <c r="BZ163" s="231"/>
      <c r="CA163" s="231"/>
      <c r="CB163" s="231"/>
    </row>
    <row r="164" spans="29:80" s="119" customFormat="1">
      <c r="AC164" s="238"/>
      <c r="AD164" s="231"/>
      <c r="AE164" s="231"/>
      <c r="AF164" s="231"/>
      <c r="AG164" s="231"/>
      <c r="AH164" s="231"/>
      <c r="AI164" s="231"/>
      <c r="AJ164" s="231"/>
      <c r="AK164" s="231"/>
      <c r="AL164" s="231"/>
      <c r="AM164" s="231"/>
      <c r="AN164" s="231"/>
      <c r="AO164" s="231"/>
      <c r="AP164" s="231"/>
      <c r="AQ164" s="231"/>
      <c r="AR164" s="231"/>
      <c r="AS164" s="231"/>
      <c r="AT164" s="231"/>
      <c r="AU164" s="231"/>
      <c r="AV164" s="231"/>
      <c r="AW164" s="231"/>
      <c r="AX164" s="231"/>
      <c r="AY164" s="231"/>
      <c r="AZ164" s="231"/>
      <c r="BA164" s="231"/>
      <c r="BB164" s="231"/>
      <c r="BC164" s="231"/>
      <c r="BD164" s="231"/>
      <c r="BE164" s="231"/>
      <c r="BF164" s="231"/>
      <c r="BG164" s="231"/>
      <c r="BH164" s="231"/>
      <c r="BI164" s="231"/>
      <c r="BJ164" s="231"/>
      <c r="BK164" s="231"/>
      <c r="BL164" s="231"/>
      <c r="BM164" s="231"/>
      <c r="BN164" s="231"/>
      <c r="BO164" s="231"/>
      <c r="BP164" s="231"/>
      <c r="BQ164" s="231"/>
      <c r="BR164" s="231"/>
      <c r="BS164" s="231"/>
      <c r="BT164" s="231"/>
      <c r="BU164" s="231"/>
      <c r="BV164" s="231"/>
      <c r="BW164" s="231"/>
      <c r="BX164" s="231"/>
      <c r="BY164" s="231"/>
      <c r="BZ164" s="231"/>
      <c r="CA164" s="231"/>
      <c r="CB164" s="231"/>
    </row>
    <row r="165" spans="29:80" s="119" customFormat="1">
      <c r="AC165" s="238"/>
      <c r="AD165" s="231"/>
      <c r="AE165" s="231"/>
      <c r="AF165" s="231"/>
      <c r="AG165" s="231"/>
      <c r="AH165" s="231"/>
      <c r="AI165" s="231"/>
      <c r="AJ165" s="231"/>
      <c r="AK165" s="231"/>
      <c r="AL165" s="231"/>
      <c r="AM165" s="231"/>
      <c r="AN165" s="231"/>
      <c r="AO165" s="231"/>
      <c r="AP165" s="231"/>
      <c r="AQ165" s="231"/>
      <c r="AR165" s="231"/>
      <c r="AS165" s="231"/>
      <c r="AT165" s="231"/>
      <c r="AU165" s="231"/>
      <c r="AV165" s="231"/>
      <c r="AW165" s="231"/>
      <c r="AX165" s="231"/>
      <c r="AY165" s="231"/>
      <c r="AZ165" s="231"/>
      <c r="BA165" s="231"/>
      <c r="BB165" s="231"/>
      <c r="BC165" s="231"/>
      <c r="BD165" s="231"/>
      <c r="BE165" s="231"/>
      <c r="BF165" s="231"/>
      <c r="BG165" s="231"/>
      <c r="BH165" s="231"/>
      <c r="BI165" s="231"/>
      <c r="BJ165" s="231"/>
      <c r="BK165" s="231"/>
      <c r="BL165" s="231"/>
      <c r="BM165" s="231"/>
      <c r="BN165" s="231"/>
      <c r="BO165" s="231"/>
      <c r="BP165" s="231"/>
      <c r="BQ165" s="231"/>
      <c r="BR165" s="231"/>
      <c r="BS165" s="231"/>
      <c r="BT165" s="231"/>
      <c r="BU165" s="231"/>
      <c r="BV165" s="231"/>
      <c r="BW165" s="231"/>
      <c r="BX165" s="231"/>
      <c r="BY165" s="231"/>
      <c r="BZ165" s="231"/>
      <c r="CA165" s="231"/>
      <c r="CB165" s="231"/>
    </row>
    <row r="166" spans="29:80" s="119" customFormat="1">
      <c r="AC166" s="238"/>
      <c r="AD166" s="231"/>
      <c r="AE166" s="231"/>
      <c r="AF166" s="231"/>
      <c r="AG166" s="231"/>
      <c r="AH166" s="231"/>
      <c r="AI166" s="231"/>
      <c r="AJ166" s="231"/>
      <c r="AK166" s="231"/>
      <c r="AL166" s="231"/>
      <c r="AM166" s="231"/>
      <c r="AN166" s="231"/>
      <c r="AO166" s="231"/>
      <c r="AP166" s="231"/>
      <c r="AQ166" s="231"/>
      <c r="AR166" s="231"/>
      <c r="AS166" s="231"/>
      <c r="AT166" s="231"/>
      <c r="AU166" s="231"/>
      <c r="AV166" s="231"/>
      <c r="AW166" s="231"/>
      <c r="AX166" s="231"/>
      <c r="AY166" s="231"/>
      <c r="AZ166" s="231"/>
      <c r="BA166" s="231"/>
      <c r="BB166" s="231"/>
      <c r="BC166" s="231"/>
      <c r="BD166" s="231"/>
      <c r="BE166" s="231"/>
      <c r="BF166" s="231"/>
      <c r="BG166" s="231"/>
      <c r="BH166" s="231"/>
      <c r="BI166" s="231"/>
      <c r="BJ166" s="231"/>
      <c r="BK166" s="231"/>
      <c r="BL166" s="231"/>
      <c r="BM166" s="231"/>
      <c r="BN166" s="231"/>
      <c r="BO166" s="231"/>
      <c r="BP166" s="231"/>
      <c r="BQ166" s="231"/>
      <c r="BR166" s="231"/>
      <c r="BS166" s="231"/>
      <c r="BT166" s="231"/>
      <c r="BU166" s="231"/>
      <c r="BV166" s="231"/>
      <c r="BW166" s="231"/>
      <c r="BX166" s="231"/>
      <c r="BY166" s="231"/>
      <c r="BZ166" s="231"/>
      <c r="CA166" s="231"/>
      <c r="CB166" s="231"/>
    </row>
    <row r="167" spans="29:80" s="119" customFormat="1">
      <c r="AC167" s="238"/>
      <c r="AD167" s="231"/>
      <c r="AE167" s="231"/>
      <c r="AF167" s="231"/>
      <c r="AG167" s="231"/>
      <c r="AH167" s="231"/>
      <c r="AI167" s="231"/>
      <c r="AJ167" s="231"/>
      <c r="AK167" s="231"/>
      <c r="AL167" s="231"/>
      <c r="AM167" s="231"/>
      <c r="AN167" s="231"/>
      <c r="AO167" s="231"/>
      <c r="AP167" s="231"/>
      <c r="AQ167" s="231"/>
      <c r="AR167" s="231"/>
      <c r="AS167" s="231"/>
      <c r="AT167" s="231"/>
      <c r="AU167" s="231"/>
      <c r="AV167" s="231"/>
      <c r="AW167" s="231"/>
      <c r="AX167" s="231"/>
      <c r="AY167" s="231"/>
      <c r="AZ167" s="231"/>
      <c r="BA167" s="231"/>
      <c r="BB167" s="231"/>
      <c r="BC167" s="231"/>
      <c r="BD167" s="231"/>
      <c r="BE167" s="231"/>
      <c r="BF167" s="231"/>
      <c r="BG167" s="231"/>
      <c r="BH167" s="231"/>
      <c r="BI167" s="231"/>
      <c r="BJ167" s="231"/>
      <c r="BK167" s="231"/>
      <c r="BL167" s="231"/>
      <c r="BM167" s="231"/>
      <c r="BN167" s="231"/>
      <c r="BO167" s="231"/>
      <c r="BP167" s="231"/>
      <c r="BQ167" s="231"/>
      <c r="BR167" s="231"/>
      <c r="BS167" s="231"/>
      <c r="BT167" s="231"/>
      <c r="BU167" s="231"/>
      <c r="BV167" s="231"/>
      <c r="BW167" s="231"/>
      <c r="BX167" s="231"/>
      <c r="BY167" s="231"/>
      <c r="BZ167" s="231"/>
      <c r="CA167" s="231"/>
      <c r="CB167" s="231"/>
    </row>
    <row r="168" spans="29:80" s="119" customFormat="1">
      <c r="AC168" s="238"/>
      <c r="AD168" s="231"/>
      <c r="AE168" s="231"/>
      <c r="AF168" s="231"/>
      <c r="AG168" s="231"/>
      <c r="AH168" s="231"/>
      <c r="AI168" s="231"/>
      <c r="AJ168" s="231"/>
      <c r="AK168" s="231"/>
      <c r="AL168" s="231"/>
      <c r="AM168" s="231"/>
      <c r="AN168" s="231"/>
      <c r="AO168" s="231"/>
      <c r="AP168" s="231"/>
      <c r="AQ168" s="231"/>
      <c r="AR168" s="231"/>
      <c r="AS168" s="231"/>
      <c r="AT168" s="231"/>
      <c r="AU168" s="231"/>
      <c r="AV168" s="231"/>
      <c r="AW168" s="231"/>
      <c r="AX168" s="231"/>
      <c r="AY168" s="231"/>
      <c r="AZ168" s="231"/>
      <c r="BA168" s="231"/>
      <c r="BB168" s="231"/>
      <c r="BC168" s="231"/>
      <c r="BD168" s="231"/>
      <c r="BE168" s="231"/>
      <c r="BF168" s="231"/>
      <c r="BG168" s="231"/>
      <c r="BH168" s="231"/>
      <c r="BI168" s="231"/>
      <c r="BJ168" s="231"/>
      <c r="BK168" s="231"/>
      <c r="BL168" s="231"/>
      <c r="BM168" s="231"/>
      <c r="BN168" s="231"/>
      <c r="BO168" s="231"/>
      <c r="BP168" s="231"/>
      <c r="BQ168" s="231"/>
      <c r="BR168" s="231"/>
      <c r="BS168" s="231"/>
      <c r="BT168" s="231"/>
      <c r="BU168" s="231"/>
      <c r="BV168" s="231"/>
      <c r="BW168" s="231"/>
      <c r="BX168" s="231"/>
      <c r="BY168" s="231"/>
      <c r="BZ168" s="231"/>
      <c r="CA168" s="231"/>
      <c r="CB168" s="231"/>
    </row>
    <row r="169" spans="29:80" s="119" customFormat="1">
      <c r="AC169" s="238"/>
      <c r="AD169" s="231"/>
      <c r="AE169" s="231"/>
      <c r="AF169" s="231"/>
      <c r="AG169" s="231"/>
      <c r="AH169" s="231"/>
      <c r="AI169" s="231"/>
      <c r="AJ169" s="231"/>
      <c r="AK169" s="231"/>
      <c r="AL169" s="231"/>
      <c r="AM169" s="231"/>
      <c r="AN169" s="231"/>
      <c r="AO169" s="231"/>
      <c r="AP169" s="231"/>
      <c r="AQ169" s="231"/>
      <c r="AR169" s="231"/>
      <c r="AS169" s="231"/>
      <c r="AT169" s="231"/>
      <c r="AU169" s="231"/>
      <c r="AV169" s="231"/>
      <c r="AW169" s="231"/>
      <c r="AX169" s="231"/>
      <c r="AY169" s="231"/>
      <c r="AZ169" s="231"/>
      <c r="BA169" s="231"/>
      <c r="BB169" s="231"/>
      <c r="BC169" s="231"/>
      <c r="BD169" s="231"/>
      <c r="BE169" s="231"/>
      <c r="BF169" s="231"/>
      <c r="BG169" s="231"/>
      <c r="BH169" s="231"/>
      <c r="BI169" s="231"/>
      <c r="BJ169" s="231"/>
      <c r="BK169" s="231"/>
      <c r="BL169" s="231"/>
      <c r="BM169" s="231"/>
      <c r="BN169" s="231"/>
      <c r="BO169" s="231"/>
      <c r="BP169" s="231"/>
      <c r="BQ169" s="231"/>
      <c r="BR169" s="231"/>
      <c r="BS169" s="231"/>
      <c r="BT169" s="231"/>
      <c r="BU169" s="231"/>
      <c r="BV169" s="231"/>
      <c r="BW169" s="231"/>
      <c r="BX169" s="231"/>
      <c r="BY169" s="231"/>
      <c r="BZ169" s="231"/>
      <c r="CA169" s="231"/>
      <c r="CB169" s="231"/>
    </row>
    <row r="170" spans="29:80" s="119" customFormat="1">
      <c r="AC170" s="238"/>
      <c r="AD170" s="231"/>
      <c r="AE170" s="231"/>
      <c r="AF170" s="231"/>
      <c r="AG170" s="231"/>
      <c r="AH170" s="231"/>
      <c r="AI170" s="231"/>
      <c r="AJ170" s="231"/>
      <c r="AK170" s="231"/>
      <c r="AL170" s="231"/>
      <c r="AM170" s="231"/>
      <c r="AN170" s="231"/>
      <c r="AO170" s="231"/>
      <c r="AP170" s="231"/>
      <c r="AQ170" s="231"/>
      <c r="AR170" s="231"/>
      <c r="AS170" s="231"/>
      <c r="AT170" s="231"/>
      <c r="AU170" s="231"/>
      <c r="AV170" s="231"/>
      <c r="AW170" s="231"/>
      <c r="AX170" s="231"/>
      <c r="AY170" s="231"/>
      <c r="AZ170" s="231"/>
      <c r="BA170" s="231"/>
      <c r="BB170" s="231"/>
      <c r="BC170" s="231"/>
      <c r="BD170" s="231"/>
      <c r="BE170" s="231"/>
      <c r="BF170" s="231"/>
      <c r="BG170" s="231"/>
      <c r="BH170" s="231"/>
      <c r="BI170" s="231"/>
      <c r="BJ170" s="231"/>
      <c r="BK170" s="231"/>
      <c r="BL170" s="231"/>
      <c r="BM170" s="231"/>
      <c r="BN170" s="231"/>
      <c r="BO170" s="231"/>
      <c r="BP170" s="231"/>
      <c r="BQ170" s="231"/>
      <c r="BR170" s="231"/>
      <c r="BS170" s="231"/>
      <c r="BT170" s="231"/>
      <c r="BU170" s="231"/>
      <c r="BV170" s="231"/>
      <c r="BW170" s="231"/>
      <c r="BX170" s="231"/>
      <c r="BY170" s="231"/>
      <c r="BZ170" s="231"/>
      <c r="CA170" s="231"/>
      <c r="CB170" s="231"/>
    </row>
    <row r="171" spans="29:80" s="119" customFormat="1">
      <c r="AC171" s="238"/>
      <c r="AD171" s="231"/>
      <c r="AE171" s="231"/>
      <c r="AF171" s="231"/>
      <c r="AG171" s="231"/>
      <c r="AH171" s="231"/>
      <c r="AI171" s="231"/>
      <c r="AJ171" s="231"/>
      <c r="AK171" s="231"/>
      <c r="AL171" s="231"/>
      <c r="AM171" s="231"/>
      <c r="AN171" s="231"/>
      <c r="AO171" s="231"/>
      <c r="AP171" s="231"/>
      <c r="AQ171" s="231"/>
      <c r="AR171" s="231"/>
      <c r="AS171" s="231"/>
      <c r="AT171" s="231"/>
      <c r="AU171" s="231"/>
      <c r="AV171" s="231"/>
      <c r="AW171" s="231"/>
      <c r="AX171" s="231"/>
      <c r="AY171" s="231"/>
      <c r="AZ171" s="231"/>
      <c r="BA171" s="231"/>
      <c r="BB171" s="231"/>
      <c r="BC171" s="231"/>
      <c r="BD171" s="231"/>
      <c r="BE171" s="231"/>
      <c r="BF171" s="231"/>
      <c r="BG171" s="231"/>
      <c r="BH171" s="231"/>
      <c r="BI171" s="231"/>
      <c r="BJ171" s="231"/>
      <c r="BK171" s="231"/>
      <c r="BL171" s="231"/>
      <c r="BM171" s="231"/>
      <c r="BN171" s="231"/>
      <c r="BO171" s="231"/>
      <c r="BP171" s="231"/>
      <c r="BQ171" s="231"/>
      <c r="BR171" s="231"/>
      <c r="BS171" s="231"/>
      <c r="BT171" s="231"/>
      <c r="BU171" s="231"/>
      <c r="BV171" s="231"/>
      <c r="BW171" s="231"/>
      <c r="BX171" s="231"/>
      <c r="BY171" s="231"/>
      <c r="BZ171" s="231"/>
      <c r="CA171" s="231"/>
      <c r="CB171" s="231"/>
    </row>
    <row r="172" spans="29:80" s="119" customFormat="1">
      <c r="AC172" s="238"/>
      <c r="AD172" s="231"/>
      <c r="AE172" s="231"/>
      <c r="AF172" s="231"/>
      <c r="AG172" s="231"/>
      <c r="AH172" s="231"/>
      <c r="AI172" s="231"/>
      <c r="AJ172" s="231"/>
      <c r="AK172" s="231"/>
      <c r="AL172" s="231"/>
      <c r="AM172" s="231"/>
      <c r="AN172" s="231"/>
      <c r="AO172" s="231"/>
      <c r="AP172" s="231"/>
      <c r="AQ172" s="231"/>
      <c r="AR172" s="231"/>
      <c r="AS172" s="231"/>
      <c r="AT172" s="231"/>
      <c r="AU172" s="231"/>
      <c r="AV172" s="231"/>
      <c r="AW172" s="231"/>
      <c r="AX172" s="231"/>
      <c r="AY172" s="231"/>
      <c r="AZ172" s="231"/>
      <c r="BA172" s="231"/>
      <c r="BB172" s="231"/>
      <c r="BC172" s="231"/>
      <c r="BD172" s="231"/>
      <c r="BE172" s="231"/>
      <c r="BF172" s="231"/>
      <c r="BG172" s="231"/>
      <c r="BH172" s="231"/>
      <c r="BI172" s="231"/>
      <c r="BJ172" s="231"/>
      <c r="BK172" s="231"/>
      <c r="BL172" s="231"/>
      <c r="BM172" s="231"/>
      <c r="BN172" s="231"/>
      <c r="BO172" s="231"/>
      <c r="BP172" s="231"/>
      <c r="BQ172" s="231"/>
      <c r="BR172" s="231"/>
      <c r="BS172" s="231"/>
      <c r="BT172" s="231"/>
      <c r="BU172" s="231"/>
      <c r="BV172" s="231"/>
      <c r="BW172" s="231"/>
      <c r="BX172" s="231"/>
      <c r="BY172" s="231"/>
      <c r="BZ172" s="231"/>
      <c r="CA172" s="231"/>
      <c r="CB172" s="231"/>
    </row>
    <row r="173" spans="29:80" s="119" customFormat="1">
      <c r="AC173" s="238"/>
      <c r="AD173" s="231"/>
      <c r="AE173" s="231"/>
      <c r="AF173" s="231"/>
      <c r="AG173" s="231"/>
      <c r="AH173" s="231"/>
      <c r="AI173" s="231"/>
      <c r="AJ173" s="231"/>
      <c r="AK173" s="231"/>
      <c r="AL173" s="231"/>
      <c r="AM173" s="231"/>
      <c r="AN173" s="231"/>
      <c r="AO173" s="231"/>
      <c r="AP173" s="231"/>
      <c r="AQ173" s="231"/>
      <c r="AR173" s="231"/>
      <c r="AS173" s="231"/>
      <c r="AT173" s="231"/>
      <c r="AU173" s="231"/>
      <c r="AV173" s="231"/>
      <c r="AW173" s="231"/>
      <c r="AX173" s="231"/>
      <c r="AY173" s="231"/>
      <c r="AZ173" s="231"/>
      <c r="BA173" s="231"/>
      <c r="BB173" s="231"/>
      <c r="BC173" s="231"/>
      <c r="BD173" s="231"/>
      <c r="BE173" s="231"/>
      <c r="BF173" s="231"/>
      <c r="BG173" s="231"/>
      <c r="BH173" s="231"/>
      <c r="BI173" s="231"/>
      <c r="BJ173" s="231"/>
      <c r="BK173" s="231"/>
      <c r="BL173" s="231"/>
      <c r="BM173" s="231"/>
      <c r="BN173" s="231"/>
      <c r="BO173" s="231"/>
      <c r="BP173" s="231"/>
      <c r="BQ173" s="231"/>
      <c r="BR173" s="231"/>
      <c r="BS173" s="231"/>
      <c r="BT173" s="231"/>
      <c r="BU173" s="231"/>
      <c r="BV173" s="231"/>
      <c r="BW173" s="231"/>
      <c r="BX173" s="231"/>
      <c r="BY173" s="231"/>
      <c r="BZ173" s="231"/>
      <c r="CA173" s="231"/>
      <c r="CB173" s="231"/>
    </row>
    <row r="174" spans="29:80" s="119" customFormat="1">
      <c r="AC174" s="238"/>
      <c r="AD174" s="231"/>
      <c r="AE174" s="231"/>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c r="BL174" s="231"/>
      <c r="BM174" s="231"/>
      <c r="BN174" s="231"/>
      <c r="BO174" s="231"/>
      <c r="BP174" s="231"/>
      <c r="BQ174" s="231"/>
      <c r="BR174" s="231"/>
      <c r="BS174" s="231"/>
      <c r="BT174" s="231"/>
      <c r="BU174" s="231"/>
      <c r="BV174" s="231"/>
      <c r="BW174" s="231"/>
      <c r="BX174" s="231"/>
      <c r="BY174" s="231"/>
      <c r="BZ174" s="231"/>
      <c r="CA174" s="231"/>
      <c r="CB174" s="231"/>
    </row>
    <row r="175" spans="29:80" s="119" customFormat="1">
      <c r="AC175" s="238"/>
      <c r="AD175" s="231"/>
      <c r="AE175" s="231"/>
      <c r="AF175" s="231"/>
      <c r="AG175" s="231"/>
      <c r="AH175" s="231"/>
      <c r="AI175" s="231"/>
      <c r="AJ175" s="231"/>
      <c r="AK175" s="231"/>
      <c r="AL175" s="231"/>
      <c r="AM175" s="231"/>
      <c r="AN175" s="231"/>
      <c r="AO175" s="231"/>
      <c r="AP175" s="231"/>
      <c r="AQ175" s="231"/>
      <c r="AR175" s="231"/>
      <c r="AS175" s="231"/>
      <c r="AT175" s="231"/>
      <c r="AU175" s="231"/>
      <c r="AV175" s="231"/>
      <c r="AW175" s="231"/>
      <c r="AX175" s="231"/>
      <c r="AY175" s="231"/>
      <c r="AZ175" s="231"/>
      <c r="BA175" s="231"/>
      <c r="BB175" s="231"/>
      <c r="BC175" s="231"/>
      <c r="BD175" s="231"/>
      <c r="BE175" s="231"/>
      <c r="BF175" s="231"/>
      <c r="BG175" s="231"/>
      <c r="BH175" s="231"/>
      <c r="BI175" s="231"/>
      <c r="BJ175" s="231"/>
      <c r="BK175" s="231"/>
      <c r="BL175" s="231"/>
      <c r="BM175" s="231"/>
      <c r="BN175" s="231"/>
      <c r="BO175" s="231"/>
      <c r="BP175" s="231"/>
      <c r="BQ175" s="231"/>
      <c r="BR175" s="231"/>
      <c r="BS175" s="231"/>
      <c r="BT175" s="231"/>
      <c r="BU175" s="231"/>
      <c r="BV175" s="231"/>
      <c r="BW175" s="231"/>
      <c r="BX175" s="231"/>
      <c r="BY175" s="231"/>
      <c r="BZ175" s="231"/>
      <c r="CA175" s="231"/>
      <c r="CB175" s="231"/>
    </row>
    <row r="176" spans="29:80" s="119" customFormat="1">
      <c r="AC176" s="238"/>
      <c r="AD176" s="231"/>
      <c r="AE176" s="231"/>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c r="BL176" s="231"/>
      <c r="BM176" s="231"/>
      <c r="BN176" s="231"/>
      <c r="BO176" s="231"/>
      <c r="BP176" s="231"/>
      <c r="BQ176" s="231"/>
      <c r="BR176" s="231"/>
      <c r="BS176" s="231"/>
      <c r="BT176" s="231"/>
      <c r="BU176" s="231"/>
      <c r="BV176" s="231"/>
      <c r="BW176" s="231"/>
      <c r="BX176" s="231"/>
      <c r="BY176" s="231"/>
      <c r="BZ176" s="231"/>
      <c r="CA176" s="231"/>
      <c r="CB176" s="231"/>
    </row>
    <row r="177" spans="29:80" s="119" customFormat="1">
      <c r="AC177" s="238"/>
      <c r="AD177" s="231"/>
      <c r="AE177" s="231"/>
      <c r="AF177" s="231"/>
      <c r="AG177" s="231"/>
      <c r="AH177" s="231"/>
      <c r="AI177" s="231"/>
      <c r="AJ177" s="231"/>
      <c r="AK177" s="231"/>
      <c r="AL177" s="231"/>
      <c r="AM177" s="231"/>
      <c r="AN177" s="231"/>
      <c r="AO177" s="231"/>
      <c r="AP177" s="231"/>
      <c r="AQ177" s="231"/>
      <c r="AR177" s="231"/>
      <c r="AS177" s="231"/>
      <c r="AT177" s="231"/>
      <c r="AU177" s="231"/>
      <c r="AV177" s="231"/>
      <c r="AW177" s="231"/>
      <c r="AX177" s="231"/>
      <c r="AY177" s="231"/>
      <c r="AZ177" s="231"/>
      <c r="BA177" s="231"/>
      <c r="BB177" s="231"/>
      <c r="BC177" s="231"/>
      <c r="BD177" s="231"/>
      <c r="BE177" s="231"/>
      <c r="BF177" s="231"/>
      <c r="BG177" s="231"/>
      <c r="BH177" s="231"/>
      <c r="BI177" s="231"/>
      <c r="BJ177" s="231"/>
      <c r="BK177" s="231"/>
      <c r="BL177" s="231"/>
      <c r="BM177" s="231"/>
      <c r="BN177" s="231"/>
      <c r="BO177" s="231"/>
      <c r="BP177" s="231"/>
      <c r="BQ177" s="231"/>
      <c r="BR177" s="231"/>
      <c r="BS177" s="231"/>
      <c r="BT177" s="231"/>
      <c r="BU177" s="231"/>
      <c r="BV177" s="231"/>
      <c r="BW177" s="231"/>
      <c r="BX177" s="231"/>
      <c r="BY177" s="231"/>
      <c r="BZ177" s="231"/>
      <c r="CA177" s="231"/>
      <c r="CB177" s="231"/>
    </row>
    <row r="178" spans="29:80" s="119" customFormat="1">
      <c r="AC178" s="238"/>
      <c r="AD178" s="231"/>
      <c r="AE178" s="231"/>
      <c r="AF178" s="231"/>
      <c r="AG178" s="231"/>
      <c r="AH178" s="231"/>
      <c r="AI178" s="231"/>
      <c r="AJ178" s="231"/>
      <c r="AK178" s="231"/>
      <c r="AL178" s="231"/>
      <c r="AM178" s="231"/>
      <c r="AN178" s="231"/>
      <c r="AO178" s="231"/>
      <c r="AP178" s="231"/>
      <c r="AQ178" s="231"/>
      <c r="AR178" s="231"/>
      <c r="AS178" s="231"/>
      <c r="AT178" s="231"/>
      <c r="AU178" s="231"/>
      <c r="AV178" s="231"/>
      <c r="AW178" s="231"/>
      <c r="AX178" s="231"/>
      <c r="AY178" s="231"/>
      <c r="AZ178" s="231"/>
      <c r="BA178" s="231"/>
      <c r="BB178" s="231"/>
      <c r="BC178" s="231"/>
      <c r="BD178" s="231"/>
      <c r="BE178" s="231"/>
      <c r="BF178" s="231"/>
      <c r="BG178" s="231"/>
      <c r="BH178" s="231"/>
      <c r="BI178" s="231"/>
      <c r="BJ178" s="231"/>
      <c r="BK178" s="231"/>
      <c r="BL178" s="231"/>
      <c r="BM178" s="231"/>
      <c r="BN178" s="231"/>
      <c r="BO178" s="231"/>
      <c r="BP178" s="231"/>
      <c r="BQ178" s="231"/>
      <c r="BR178" s="231"/>
      <c r="BS178" s="231"/>
      <c r="BT178" s="231"/>
      <c r="BU178" s="231"/>
      <c r="BV178" s="231"/>
      <c r="BW178" s="231"/>
      <c r="BX178" s="231"/>
      <c r="BY178" s="231"/>
      <c r="BZ178" s="231"/>
      <c r="CA178" s="231"/>
      <c r="CB178" s="231"/>
    </row>
    <row r="179" spans="29:80" s="119" customFormat="1">
      <c r="AC179" s="238"/>
      <c r="AD179" s="231"/>
      <c r="AE179" s="231"/>
      <c r="AF179" s="231"/>
      <c r="AG179" s="231"/>
      <c r="AH179" s="231"/>
      <c r="AI179" s="231"/>
      <c r="AJ179" s="231"/>
      <c r="AK179" s="231"/>
      <c r="AL179" s="231"/>
      <c r="AM179" s="231"/>
      <c r="AN179" s="231"/>
      <c r="AO179" s="231"/>
      <c r="AP179" s="231"/>
      <c r="AQ179" s="231"/>
      <c r="AR179" s="231"/>
      <c r="AS179" s="231"/>
      <c r="AT179" s="231"/>
      <c r="AU179" s="231"/>
      <c r="AV179" s="231"/>
      <c r="AW179" s="231"/>
      <c r="AX179" s="231"/>
      <c r="AY179" s="231"/>
      <c r="AZ179" s="231"/>
      <c r="BA179" s="231"/>
      <c r="BB179" s="231"/>
      <c r="BC179" s="231"/>
      <c r="BD179" s="231"/>
      <c r="BE179" s="231"/>
      <c r="BF179" s="231"/>
      <c r="BG179" s="231"/>
      <c r="BH179" s="231"/>
      <c r="BI179" s="231"/>
      <c r="BJ179" s="231"/>
      <c r="BK179" s="231"/>
      <c r="BL179" s="231"/>
      <c r="BM179" s="231"/>
      <c r="BN179" s="231"/>
      <c r="BO179" s="231"/>
      <c r="BP179" s="231"/>
      <c r="BQ179" s="231"/>
      <c r="BR179" s="231"/>
      <c r="BS179" s="231"/>
      <c r="BT179" s="231"/>
      <c r="BU179" s="231"/>
      <c r="BV179" s="231"/>
      <c r="BW179" s="231"/>
      <c r="BX179" s="231"/>
      <c r="BY179" s="231"/>
      <c r="BZ179" s="231"/>
      <c r="CA179" s="231"/>
      <c r="CB179" s="231"/>
    </row>
    <row r="180" spans="29:80" s="119" customFormat="1">
      <c r="AC180" s="238"/>
      <c r="AD180" s="231"/>
      <c r="AE180" s="231"/>
      <c r="AF180" s="231"/>
      <c r="AG180" s="231"/>
      <c r="AH180" s="231"/>
      <c r="AI180" s="231"/>
      <c r="AJ180" s="231"/>
      <c r="AK180" s="231"/>
      <c r="AL180" s="231"/>
      <c r="AM180" s="231"/>
      <c r="AN180" s="231"/>
      <c r="AO180" s="231"/>
      <c r="AP180" s="231"/>
      <c r="AQ180" s="231"/>
      <c r="AR180" s="231"/>
      <c r="AS180" s="231"/>
      <c r="AT180" s="231"/>
      <c r="AU180" s="231"/>
      <c r="AV180" s="231"/>
      <c r="AW180" s="231"/>
      <c r="AX180" s="231"/>
      <c r="AY180" s="231"/>
      <c r="AZ180" s="231"/>
      <c r="BA180" s="231"/>
      <c r="BB180" s="231"/>
      <c r="BC180" s="231"/>
      <c r="BD180" s="231"/>
      <c r="BE180" s="231"/>
      <c r="BF180" s="231"/>
      <c r="BG180" s="231"/>
      <c r="BH180" s="231"/>
      <c r="BI180" s="231"/>
      <c r="BJ180" s="231"/>
      <c r="BK180" s="231"/>
      <c r="BL180" s="231"/>
      <c r="BM180" s="231"/>
      <c r="BN180" s="231"/>
      <c r="BO180" s="231"/>
      <c r="BP180" s="231"/>
      <c r="BQ180" s="231"/>
      <c r="BR180" s="231"/>
      <c r="BS180" s="231"/>
      <c r="BT180" s="231"/>
      <c r="BU180" s="231"/>
      <c r="BV180" s="231"/>
      <c r="BW180" s="231"/>
      <c r="BX180" s="231"/>
      <c r="BY180" s="231"/>
      <c r="BZ180" s="231"/>
      <c r="CA180" s="231"/>
      <c r="CB180" s="231"/>
    </row>
    <row r="181" spans="29:80" s="119" customFormat="1">
      <c r="AC181" s="238"/>
      <c r="AD181" s="231"/>
      <c r="AE181" s="231"/>
      <c r="AF181" s="231"/>
      <c r="AG181" s="231"/>
      <c r="AH181" s="231"/>
      <c r="AI181" s="231"/>
      <c r="AJ181" s="231"/>
      <c r="AK181" s="231"/>
      <c r="AL181" s="231"/>
      <c r="AM181" s="231"/>
      <c r="AN181" s="231"/>
      <c r="AO181" s="231"/>
      <c r="AP181" s="231"/>
      <c r="AQ181" s="231"/>
      <c r="AR181" s="231"/>
      <c r="AS181" s="231"/>
      <c r="AT181" s="231"/>
      <c r="AU181" s="231"/>
      <c r="AV181" s="231"/>
      <c r="AW181" s="231"/>
      <c r="AX181" s="231"/>
      <c r="AY181" s="231"/>
      <c r="AZ181" s="231"/>
      <c r="BA181" s="231"/>
      <c r="BB181" s="231"/>
      <c r="BC181" s="231"/>
      <c r="BD181" s="231"/>
      <c r="BE181" s="231"/>
      <c r="BF181" s="231"/>
      <c r="BG181" s="231"/>
      <c r="BH181" s="231"/>
      <c r="BI181" s="231"/>
      <c r="BJ181" s="231"/>
      <c r="BK181" s="231"/>
      <c r="BL181" s="231"/>
      <c r="BM181" s="231"/>
      <c r="BN181" s="231"/>
      <c r="BO181" s="231"/>
      <c r="BP181" s="231"/>
      <c r="BQ181" s="231"/>
      <c r="BR181" s="231"/>
      <c r="BS181" s="231"/>
      <c r="BT181" s="231"/>
      <c r="BU181" s="231"/>
      <c r="BV181" s="231"/>
      <c r="BW181" s="231"/>
      <c r="BX181" s="231"/>
      <c r="BY181" s="231"/>
      <c r="BZ181" s="231"/>
      <c r="CA181" s="231"/>
      <c r="CB181" s="231"/>
    </row>
    <row r="182" spans="29:80" s="119" customFormat="1">
      <c r="AC182" s="238"/>
      <c r="AD182" s="231"/>
      <c r="AE182" s="231"/>
      <c r="AF182" s="231"/>
      <c r="AG182" s="231"/>
      <c r="AH182" s="231"/>
      <c r="AI182" s="231"/>
      <c r="AJ182" s="231"/>
      <c r="AK182" s="231"/>
      <c r="AL182" s="231"/>
      <c r="AM182" s="231"/>
      <c r="AN182" s="231"/>
      <c r="AO182" s="231"/>
      <c r="AP182" s="231"/>
      <c r="AQ182" s="231"/>
      <c r="AR182" s="231"/>
      <c r="AS182" s="231"/>
      <c r="AT182" s="231"/>
      <c r="AU182" s="231"/>
      <c r="AV182" s="231"/>
      <c r="AW182" s="231"/>
      <c r="AX182" s="231"/>
      <c r="AY182" s="231"/>
      <c r="AZ182" s="231"/>
      <c r="BA182" s="231"/>
      <c r="BB182" s="231"/>
      <c r="BC182" s="231"/>
      <c r="BD182" s="231"/>
      <c r="BE182" s="231"/>
      <c r="BF182" s="231"/>
      <c r="BG182" s="231"/>
      <c r="BH182" s="231"/>
      <c r="BI182" s="231"/>
      <c r="BJ182" s="231"/>
      <c r="BK182" s="231"/>
      <c r="BL182" s="231"/>
      <c r="BM182" s="231"/>
      <c r="BN182" s="231"/>
      <c r="BO182" s="231"/>
      <c r="BP182" s="231"/>
      <c r="BQ182" s="231"/>
      <c r="BR182" s="231"/>
      <c r="BS182" s="231"/>
      <c r="BT182" s="231"/>
      <c r="BU182" s="231"/>
      <c r="BV182" s="231"/>
      <c r="BW182" s="231"/>
      <c r="BX182" s="231"/>
      <c r="BY182" s="231"/>
      <c r="BZ182" s="231"/>
      <c r="CA182" s="231"/>
      <c r="CB182" s="231"/>
    </row>
    <row r="183" spans="29:80" s="119" customFormat="1">
      <c r="AC183" s="238"/>
      <c r="AD183" s="231"/>
      <c r="AE183" s="231"/>
      <c r="AF183" s="231"/>
      <c r="AG183" s="231"/>
      <c r="AH183" s="231"/>
      <c r="AI183" s="231"/>
      <c r="AJ183" s="231"/>
      <c r="AK183" s="231"/>
      <c r="AL183" s="231"/>
      <c r="AM183" s="231"/>
      <c r="AN183" s="231"/>
      <c r="AO183" s="231"/>
      <c r="AP183" s="231"/>
      <c r="AQ183" s="231"/>
      <c r="AR183" s="231"/>
      <c r="AS183" s="231"/>
      <c r="AT183" s="231"/>
      <c r="AU183" s="231"/>
      <c r="AV183" s="231"/>
      <c r="AW183" s="231"/>
      <c r="AX183" s="231"/>
      <c r="AY183" s="231"/>
      <c r="AZ183" s="231"/>
      <c r="BA183" s="231"/>
      <c r="BB183" s="231"/>
      <c r="BC183" s="231"/>
      <c r="BD183" s="231"/>
      <c r="BE183" s="231"/>
      <c r="BF183" s="231"/>
      <c r="BG183" s="231"/>
      <c r="BH183" s="231"/>
      <c r="BI183" s="231"/>
      <c r="BJ183" s="231"/>
      <c r="BK183" s="231"/>
      <c r="BL183" s="231"/>
      <c r="BM183" s="231"/>
      <c r="BN183" s="231"/>
      <c r="BO183" s="231"/>
      <c r="BP183" s="231"/>
      <c r="BQ183" s="231"/>
      <c r="BR183" s="231"/>
      <c r="BS183" s="231"/>
      <c r="BT183" s="231"/>
      <c r="BU183" s="231"/>
      <c r="BV183" s="231"/>
      <c r="BW183" s="231"/>
      <c r="BX183" s="231"/>
      <c r="BY183" s="231"/>
      <c r="BZ183" s="231"/>
      <c r="CA183" s="231"/>
      <c r="CB183" s="231"/>
    </row>
    <row r="184" spans="29:80" s="119" customFormat="1">
      <c r="AC184" s="238"/>
      <c r="AD184" s="231"/>
      <c r="AE184" s="231"/>
      <c r="AF184" s="231"/>
      <c r="AG184" s="231"/>
      <c r="AH184" s="231"/>
      <c r="AI184" s="231"/>
      <c r="AJ184" s="231"/>
      <c r="AK184" s="231"/>
      <c r="AL184" s="231"/>
      <c r="AM184" s="231"/>
      <c r="AN184" s="231"/>
      <c r="AO184" s="231"/>
      <c r="AP184" s="231"/>
      <c r="AQ184" s="231"/>
      <c r="AR184" s="231"/>
      <c r="AS184" s="231"/>
      <c r="AT184" s="231"/>
      <c r="AU184" s="231"/>
      <c r="AV184" s="231"/>
      <c r="AW184" s="231"/>
      <c r="AX184" s="231"/>
      <c r="AY184" s="231"/>
      <c r="AZ184" s="231"/>
      <c r="BA184" s="231"/>
      <c r="BB184" s="231"/>
      <c r="BC184" s="231"/>
      <c r="BD184" s="231"/>
      <c r="BE184" s="231"/>
      <c r="BF184" s="231"/>
      <c r="BG184" s="231"/>
      <c r="BH184" s="231"/>
      <c r="BI184" s="231"/>
      <c r="BJ184" s="231"/>
      <c r="BK184" s="231"/>
      <c r="BL184" s="231"/>
      <c r="BM184" s="231"/>
      <c r="BN184" s="231"/>
      <c r="BO184" s="231"/>
      <c r="BP184" s="231"/>
      <c r="BQ184" s="231"/>
      <c r="BR184" s="231"/>
      <c r="BS184" s="231"/>
      <c r="BT184" s="231"/>
      <c r="BU184" s="231"/>
      <c r="BV184" s="231"/>
      <c r="BW184" s="231"/>
      <c r="BX184" s="231"/>
      <c r="BY184" s="231"/>
      <c r="BZ184" s="231"/>
      <c r="CA184" s="231"/>
      <c r="CB184" s="231"/>
    </row>
    <row r="185" spans="29:80" s="119" customFormat="1">
      <c r="AC185" s="238"/>
      <c r="AD185" s="231"/>
      <c r="AE185" s="231"/>
      <c r="AF185" s="231"/>
      <c r="AG185" s="231"/>
      <c r="AH185" s="231"/>
      <c r="AI185" s="231"/>
      <c r="AJ185" s="231"/>
      <c r="AK185" s="231"/>
      <c r="AL185" s="231"/>
      <c r="AM185" s="231"/>
      <c r="AN185" s="231"/>
      <c r="AO185" s="231"/>
      <c r="AP185" s="231"/>
      <c r="AQ185" s="231"/>
      <c r="AR185" s="231"/>
      <c r="AS185" s="231"/>
      <c r="AT185" s="231"/>
      <c r="AU185" s="231"/>
      <c r="AV185" s="231"/>
      <c r="AW185" s="231"/>
      <c r="AX185" s="231"/>
      <c r="AY185" s="231"/>
      <c r="AZ185" s="231"/>
      <c r="BA185" s="231"/>
      <c r="BB185" s="231"/>
      <c r="BC185" s="231"/>
      <c r="BD185" s="231"/>
      <c r="BE185" s="231"/>
      <c r="BF185" s="231"/>
      <c r="BG185" s="231"/>
      <c r="BH185" s="231"/>
      <c r="BI185" s="231"/>
      <c r="BJ185" s="231"/>
      <c r="BK185" s="231"/>
      <c r="BL185" s="231"/>
      <c r="BM185" s="231"/>
      <c r="BN185" s="231"/>
      <c r="BO185" s="231"/>
      <c r="BP185" s="231"/>
      <c r="BQ185" s="231"/>
      <c r="BR185" s="231"/>
      <c r="BS185" s="231"/>
      <c r="BT185" s="231"/>
      <c r="BU185" s="231"/>
      <c r="BV185" s="231"/>
      <c r="BW185" s="231"/>
      <c r="BX185" s="231"/>
      <c r="BY185" s="231"/>
      <c r="BZ185" s="231"/>
      <c r="CA185" s="231"/>
      <c r="CB185" s="231"/>
    </row>
    <row r="186" spans="29:80" s="119" customFormat="1">
      <c r="AC186" s="238"/>
      <c r="AD186" s="231"/>
      <c r="AE186" s="231"/>
      <c r="AF186" s="231"/>
      <c r="AG186" s="231"/>
      <c r="AH186" s="231"/>
      <c r="AI186" s="231"/>
      <c r="AJ186" s="231"/>
      <c r="AK186" s="231"/>
      <c r="AL186" s="231"/>
      <c r="AM186" s="231"/>
      <c r="AN186" s="231"/>
      <c r="AO186" s="231"/>
      <c r="AP186" s="231"/>
      <c r="AQ186" s="231"/>
      <c r="AR186" s="231"/>
      <c r="AS186" s="231"/>
      <c r="AT186" s="231"/>
      <c r="AU186" s="231"/>
      <c r="AV186" s="231"/>
      <c r="AW186" s="231"/>
      <c r="AX186" s="231"/>
      <c r="AY186" s="231"/>
      <c r="AZ186" s="231"/>
      <c r="BA186" s="231"/>
      <c r="BB186" s="231"/>
      <c r="BC186" s="231"/>
      <c r="BD186" s="231"/>
      <c r="BE186" s="231"/>
      <c r="BF186" s="231"/>
      <c r="BG186" s="231"/>
      <c r="BH186" s="231"/>
      <c r="BI186" s="231"/>
      <c r="BJ186" s="231"/>
      <c r="BK186" s="231"/>
      <c r="BL186" s="231"/>
      <c r="BM186" s="231"/>
      <c r="BN186" s="231"/>
      <c r="BO186" s="231"/>
      <c r="BP186" s="231"/>
      <c r="BQ186" s="231"/>
      <c r="BR186" s="231"/>
      <c r="BS186" s="231"/>
      <c r="BT186" s="231"/>
      <c r="BU186" s="231"/>
      <c r="BV186" s="231"/>
      <c r="BW186" s="231"/>
      <c r="BX186" s="231"/>
      <c r="BY186" s="231"/>
      <c r="BZ186" s="231"/>
      <c r="CA186" s="231"/>
      <c r="CB186" s="231"/>
    </row>
    <row r="187" spans="29:80" s="119" customFormat="1">
      <c r="AC187" s="238"/>
      <c r="AD187" s="231"/>
      <c r="AE187" s="231"/>
      <c r="AF187" s="231"/>
      <c r="AG187" s="231"/>
      <c r="AH187" s="231"/>
      <c r="AI187" s="231"/>
      <c r="AJ187" s="231"/>
      <c r="AK187" s="231"/>
      <c r="AL187" s="231"/>
      <c r="AM187" s="231"/>
      <c r="AN187" s="231"/>
      <c r="AO187" s="231"/>
      <c r="AP187" s="231"/>
      <c r="AQ187" s="231"/>
      <c r="AR187" s="231"/>
      <c r="AS187" s="231"/>
      <c r="AT187" s="231"/>
      <c r="AU187" s="231"/>
      <c r="AV187" s="231"/>
      <c r="AW187" s="231"/>
      <c r="AX187" s="231"/>
      <c r="AY187" s="231"/>
      <c r="AZ187" s="231"/>
      <c r="BA187" s="231"/>
      <c r="BB187" s="231"/>
      <c r="BC187" s="231"/>
      <c r="BD187" s="231"/>
      <c r="BE187" s="231"/>
      <c r="BF187" s="231"/>
      <c r="BG187" s="231"/>
      <c r="BH187" s="231"/>
      <c r="BI187" s="231"/>
      <c r="BJ187" s="231"/>
      <c r="BK187" s="231"/>
      <c r="BL187" s="231"/>
      <c r="BM187" s="231"/>
      <c r="BN187" s="231"/>
      <c r="BO187" s="231"/>
      <c r="BP187" s="231"/>
      <c r="BQ187" s="231"/>
      <c r="BR187" s="231"/>
      <c r="BS187" s="231"/>
      <c r="BT187" s="231"/>
      <c r="BU187" s="231"/>
      <c r="BV187" s="231"/>
      <c r="BW187" s="231"/>
      <c r="BX187" s="231"/>
      <c r="BY187" s="231"/>
      <c r="BZ187" s="231"/>
      <c r="CA187" s="231"/>
      <c r="CB187" s="231"/>
    </row>
    <row r="188" spans="29:80" s="119" customFormat="1">
      <c r="AC188" s="238"/>
      <c r="AD188" s="231"/>
      <c r="AE188" s="231"/>
      <c r="AF188" s="231"/>
      <c r="AG188" s="231"/>
      <c r="AH188" s="231"/>
      <c r="AI188" s="231"/>
      <c r="AJ188" s="231"/>
      <c r="AK188" s="231"/>
      <c r="AL188" s="231"/>
      <c r="AM188" s="231"/>
      <c r="AN188" s="231"/>
      <c r="AO188" s="231"/>
      <c r="AP188" s="231"/>
      <c r="AQ188" s="231"/>
      <c r="AR188" s="231"/>
      <c r="AS188" s="231"/>
      <c r="AT188" s="231"/>
      <c r="AU188" s="231"/>
      <c r="AV188" s="231"/>
      <c r="AW188" s="231"/>
      <c r="AX188" s="231"/>
      <c r="AY188" s="231"/>
      <c r="AZ188" s="231"/>
      <c r="BA188" s="231"/>
      <c r="BB188" s="231"/>
      <c r="BC188" s="231"/>
      <c r="BD188" s="231"/>
      <c r="BE188" s="231"/>
      <c r="BF188" s="231"/>
      <c r="BG188" s="231"/>
      <c r="BH188" s="231"/>
      <c r="BI188" s="231"/>
      <c r="BJ188" s="231"/>
      <c r="BK188" s="231"/>
      <c r="BL188" s="231"/>
      <c r="BM188" s="231"/>
      <c r="BN188" s="231"/>
      <c r="BO188" s="231"/>
      <c r="BP188" s="231"/>
      <c r="BQ188" s="231"/>
      <c r="BR188" s="231"/>
      <c r="BS188" s="231"/>
      <c r="BT188" s="231"/>
      <c r="BU188" s="231"/>
      <c r="BV188" s="231"/>
      <c r="BW188" s="231"/>
      <c r="BX188" s="231"/>
      <c r="BY188" s="231"/>
      <c r="BZ188" s="231"/>
      <c r="CA188" s="231"/>
      <c r="CB188" s="231"/>
    </row>
    <row r="189" spans="29:80" s="119" customFormat="1">
      <c r="AC189" s="238"/>
      <c r="AD189" s="231"/>
      <c r="AE189" s="231"/>
      <c r="AF189" s="231"/>
      <c r="AG189" s="231"/>
      <c r="AH189" s="231"/>
      <c r="AI189" s="231"/>
      <c r="AJ189" s="231"/>
      <c r="AK189" s="231"/>
      <c r="AL189" s="231"/>
      <c r="AM189" s="231"/>
      <c r="AN189" s="231"/>
      <c r="AO189" s="231"/>
      <c r="AP189" s="231"/>
      <c r="AQ189" s="231"/>
      <c r="AR189" s="231"/>
      <c r="AS189" s="231"/>
      <c r="AT189" s="231"/>
      <c r="AU189" s="231"/>
      <c r="AV189" s="231"/>
      <c r="AW189" s="231"/>
      <c r="AX189" s="231"/>
      <c r="AY189" s="231"/>
      <c r="AZ189" s="231"/>
      <c r="BA189" s="231"/>
      <c r="BB189" s="231"/>
      <c r="BC189" s="231"/>
      <c r="BD189" s="231"/>
      <c r="BE189" s="231"/>
      <c r="BF189" s="231"/>
      <c r="BG189" s="231"/>
      <c r="BH189" s="231"/>
      <c r="BI189" s="231"/>
      <c r="BJ189" s="231"/>
      <c r="BK189" s="231"/>
      <c r="BL189" s="231"/>
      <c r="BM189" s="231"/>
      <c r="BN189" s="231"/>
      <c r="BO189" s="231"/>
      <c r="BP189" s="231"/>
      <c r="BQ189" s="231"/>
      <c r="BR189" s="231"/>
      <c r="BS189" s="231"/>
      <c r="BT189" s="231"/>
      <c r="BU189" s="231"/>
      <c r="BV189" s="231"/>
      <c r="BW189" s="231"/>
      <c r="BX189" s="231"/>
      <c r="BY189" s="231"/>
      <c r="BZ189" s="231"/>
      <c r="CA189" s="231"/>
      <c r="CB189" s="231"/>
    </row>
    <row r="190" spans="29:80" s="119" customFormat="1">
      <c r="AC190" s="238"/>
      <c r="AD190" s="231"/>
      <c r="AE190" s="231"/>
      <c r="AF190" s="231"/>
      <c r="AG190" s="231"/>
      <c r="AH190" s="231"/>
      <c r="AI190" s="231"/>
      <c r="AJ190" s="231"/>
      <c r="AK190" s="231"/>
      <c r="AL190" s="231"/>
      <c r="AM190" s="231"/>
      <c r="AN190" s="231"/>
      <c r="AO190" s="231"/>
      <c r="AP190" s="231"/>
      <c r="AQ190" s="231"/>
      <c r="AR190" s="231"/>
      <c r="AS190" s="231"/>
      <c r="AT190" s="231"/>
      <c r="AU190" s="231"/>
      <c r="AV190" s="231"/>
      <c r="AW190" s="231"/>
      <c r="AX190" s="231"/>
      <c r="AY190" s="231"/>
      <c r="AZ190" s="231"/>
      <c r="BA190" s="231"/>
      <c r="BB190" s="231"/>
      <c r="BC190" s="231"/>
      <c r="BD190" s="231"/>
      <c r="BE190" s="231"/>
      <c r="BF190" s="231"/>
      <c r="BG190" s="231"/>
      <c r="BH190" s="231"/>
      <c r="BI190" s="231"/>
      <c r="BJ190" s="231"/>
      <c r="BK190" s="231"/>
      <c r="BL190" s="231"/>
      <c r="BM190" s="231"/>
      <c r="BN190" s="231"/>
      <c r="BO190" s="231"/>
      <c r="BP190" s="231"/>
      <c r="BQ190" s="231"/>
      <c r="BR190" s="231"/>
      <c r="BS190" s="231"/>
      <c r="BT190" s="231"/>
      <c r="BU190" s="231"/>
      <c r="BV190" s="231"/>
      <c r="BW190" s="231"/>
      <c r="BX190" s="231"/>
      <c r="BY190" s="231"/>
      <c r="BZ190" s="231"/>
      <c r="CA190" s="231"/>
      <c r="CB190" s="231"/>
    </row>
    <row r="191" spans="29:80" s="119" customFormat="1">
      <c r="AC191" s="238"/>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row>
    <row r="192" spans="29:80" s="119" customFormat="1">
      <c r="AC192" s="238"/>
      <c r="AD192" s="231"/>
      <c r="AE192" s="231"/>
      <c r="AF192" s="231"/>
      <c r="AG192" s="231"/>
      <c r="AH192" s="231"/>
      <c r="AI192" s="231"/>
      <c r="AJ192" s="231"/>
      <c r="AK192" s="231"/>
      <c r="AL192" s="231"/>
      <c r="AM192" s="231"/>
      <c r="AN192" s="231"/>
      <c r="AO192" s="231"/>
      <c r="AP192" s="231"/>
      <c r="AQ192" s="231"/>
      <c r="AR192" s="231"/>
      <c r="AS192" s="231"/>
      <c r="AT192" s="231"/>
      <c r="AU192" s="231"/>
      <c r="AV192" s="231"/>
      <c r="AW192" s="231"/>
      <c r="AX192" s="231"/>
      <c r="AY192" s="231"/>
      <c r="AZ192" s="231"/>
      <c r="BA192" s="231"/>
      <c r="BB192" s="231"/>
      <c r="BC192" s="231"/>
      <c r="BD192" s="231"/>
      <c r="BE192" s="231"/>
      <c r="BF192" s="231"/>
      <c r="BG192" s="231"/>
      <c r="BH192" s="231"/>
      <c r="BI192" s="231"/>
      <c r="BJ192" s="231"/>
      <c r="BK192" s="231"/>
      <c r="BL192" s="231"/>
      <c r="BM192" s="231"/>
      <c r="BN192" s="231"/>
      <c r="BO192" s="231"/>
      <c r="BP192" s="231"/>
      <c r="BQ192" s="231"/>
      <c r="BR192" s="231"/>
      <c r="BS192" s="231"/>
      <c r="BT192" s="231"/>
      <c r="BU192" s="231"/>
      <c r="BV192" s="231"/>
      <c r="BW192" s="231"/>
      <c r="BX192" s="231"/>
      <c r="BY192" s="231"/>
      <c r="BZ192" s="231"/>
      <c r="CA192" s="231"/>
      <c r="CB192" s="231"/>
    </row>
    <row r="193" spans="1:87" s="119" customFormat="1">
      <c r="AC193" s="238"/>
      <c r="AD193" s="231"/>
      <c r="AE193" s="231"/>
      <c r="AF193" s="231"/>
      <c r="AG193" s="231"/>
      <c r="AH193" s="231"/>
      <c r="AI193" s="231"/>
      <c r="AJ193" s="231"/>
      <c r="AK193" s="231"/>
      <c r="AL193" s="231"/>
      <c r="AM193" s="231"/>
      <c r="AN193" s="231"/>
      <c r="AO193" s="231"/>
      <c r="AP193" s="231"/>
      <c r="AQ193" s="231"/>
      <c r="AR193" s="231"/>
      <c r="AS193" s="231"/>
      <c r="AT193" s="231"/>
      <c r="AU193" s="231"/>
      <c r="AV193" s="231"/>
      <c r="AW193" s="231"/>
      <c r="AX193" s="231"/>
      <c r="AY193" s="231"/>
      <c r="AZ193" s="231"/>
      <c r="BA193" s="231"/>
      <c r="BB193" s="231"/>
      <c r="BC193" s="231"/>
      <c r="BD193" s="231"/>
      <c r="BE193" s="231"/>
      <c r="BF193" s="231"/>
      <c r="BG193" s="231"/>
      <c r="BH193" s="231"/>
      <c r="BI193" s="231"/>
      <c r="BJ193" s="231"/>
      <c r="BK193" s="231"/>
      <c r="BL193" s="231"/>
      <c r="BM193" s="231"/>
      <c r="BN193" s="231"/>
      <c r="BO193" s="231"/>
      <c r="BP193" s="231"/>
      <c r="BQ193" s="231"/>
      <c r="BR193" s="231"/>
      <c r="BS193" s="231"/>
      <c r="BT193" s="231"/>
      <c r="BU193" s="231"/>
      <c r="BV193" s="231"/>
      <c r="BW193" s="231"/>
      <c r="BX193" s="231"/>
      <c r="BY193" s="231"/>
      <c r="BZ193" s="231"/>
      <c r="CA193" s="231"/>
      <c r="CB193" s="231"/>
    </row>
    <row r="194" spans="1:87" s="119" customFormat="1">
      <c r="AC194" s="238"/>
      <c r="AD194" s="231"/>
      <c r="AE194" s="231"/>
      <c r="AF194" s="231"/>
      <c r="AG194" s="231"/>
      <c r="AH194" s="231"/>
      <c r="AI194" s="231"/>
      <c r="AJ194" s="231"/>
      <c r="AK194" s="231"/>
      <c r="AL194" s="231"/>
      <c r="AM194" s="231"/>
      <c r="AN194" s="231"/>
      <c r="AO194" s="231"/>
      <c r="AP194" s="231"/>
      <c r="AQ194" s="231"/>
      <c r="AR194" s="231"/>
      <c r="AS194" s="231"/>
      <c r="AT194" s="231"/>
      <c r="AU194" s="231"/>
      <c r="AV194" s="231"/>
      <c r="AW194" s="231"/>
      <c r="AX194" s="231"/>
      <c r="AY194" s="231"/>
      <c r="AZ194" s="231"/>
      <c r="BA194" s="231"/>
      <c r="BB194" s="231"/>
      <c r="BC194" s="231"/>
      <c r="BD194" s="231"/>
      <c r="BE194" s="231"/>
      <c r="BF194" s="231"/>
      <c r="BG194" s="231"/>
      <c r="BH194" s="231"/>
      <c r="BI194" s="231"/>
      <c r="BJ194" s="231"/>
      <c r="BK194" s="231"/>
      <c r="BL194" s="231"/>
      <c r="BM194" s="231"/>
      <c r="BN194" s="231"/>
      <c r="BO194" s="231"/>
      <c r="BP194" s="231"/>
      <c r="BQ194" s="231"/>
      <c r="BR194" s="231"/>
      <c r="BS194" s="231"/>
      <c r="BT194" s="231"/>
      <c r="BU194" s="231"/>
      <c r="BV194" s="231"/>
      <c r="BW194" s="231"/>
      <c r="BX194" s="231"/>
      <c r="BY194" s="231"/>
      <c r="BZ194" s="231"/>
      <c r="CA194" s="231"/>
      <c r="CB194" s="231"/>
    </row>
    <row r="195" spans="1:87" s="119" customFormat="1">
      <c r="AC195" s="238"/>
      <c r="AD195" s="231"/>
      <c r="AE195" s="231"/>
      <c r="AF195" s="231"/>
      <c r="AG195" s="231"/>
      <c r="AH195" s="231"/>
      <c r="AI195" s="231"/>
      <c r="AJ195" s="231"/>
      <c r="AK195" s="231"/>
      <c r="AL195" s="231"/>
      <c r="AM195" s="231"/>
      <c r="AN195" s="231"/>
      <c r="AO195" s="231"/>
      <c r="AP195" s="231"/>
      <c r="AQ195" s="231"/>
      <c r="AR195" s="231"/>
      <c r="AS195" s="231"/>
      <c r="AT195" s="231"/>
      <c r="AU195" s="231"/>
      <c r="AV195" s="231"/>
      <c r="AW195" s="231"/>
      <c r="AX195" s="231"/>
      <c r="AY195" s="231"/>
      <c r="AZ195" s="231"/>
      <c r="BA195" s="231"/>
      <c r="BB195" s="231"/>
      <c r="BC195" s="231"/>
      <c r="BD195" s="231"/>
      <c r="BE195" s="231"/>
      <c r="BF195" s="231"/>
      <c r="BG195" s="231"/>
      <c r="BH195" s="231"/>
      <c r="BI195" s="231"/>
      <c r="BJ195" s="231"/>
      <c r="BK195" s="231"/>
      <c r="BL195" s="231"/>
      <c r="BM195" s="231"/>
      <c r="BN195" s="231"/>
      <c r="BO195" s="231"/>
      <c r="BP195" s="231"/>
      <c r="BQ195" s="231"/>
      <c r="BR195" s="231"/>
      <c r="BS195" s="231"/>
      <c r="BT195" s="231"/>
      <c r="BU195" s="231"/>
      <c r="BV195" s="231"/>
      <c r="BW195" s="231"/>
      <c r="BX195" s="231"/>
      <c r="BY195" s="231"/>
      <c r="BZ195" s="231"/>
      <c r="CA195" s="231"/>
      <c r="CB195" s="231"/>
    </row>
    <row r="196" spans="1:87" s="119" customFormat="1" ht="22.8" thickBot="1">
      <c r="AC196" s="238"/>
      <c r="AD196" s="231"/>
      <c r="AE196" s="231"/>
      <c r="AF196" s="231"/>
      <c r="AG196" s="231"/>
      <c r="AH196" s="231"/>
      <c r="AI196" s="231"/>
      <c r="AJ196" s="231"/>
      <c r="AK196" s="231"/>
      <c r="AL196" s="231"/>
      <c r="AM196" s="231"/>
      <c r="AN196" s="231"/>
      <c r="AO196" s="231"/>
      <c r="AP196" s="231"/>
      <c r="AQ196" s="231"/>
      <c r="AR196" s="231"/>
      <c r="AS196" s="231"/>
      <c r="AT196" s="231"/>
      <c r="AU196" s="231"/>
      <c r="AV196" s="231"/>
      <c r="AW196" s="231"/>
      <c r="AX196" s="231"/>
      <c r="AY196" s="231"/>
      <c r="AZ196" s="231"/>
      <c r="BA196" s="231"/>
      <c r="BB196" s="231"/>
      <c r="BC196" s="231"/>
      <c r="BD196" s="231"/>
      <c r="BE196" s="231"/>
      <c r="BF196" s="231"/>
      <c r="BG196" s="231"/>
      <c r="BH196" s="231"/>
      <c r="BI196" s="231"/>
      <c r="BJ196" s="231"/>
      <c r="BK196" s="231"/>
      <c r="BL196" s="231"/>
      <c r="BM196" s="231"/>
      <c r="BN196" s="231"/>
      <c r="BO196" s="231"/>
      <c r="BP196" s="231"/>
      <c r="BQ196" s="231"/>
      <c r="BR196" s="231"/>
      <c r="BS196" s="231"/>
      <c r="BT196" s="231"/>
      <c r="BU196" s="231"/>
      <c r="BV196" s="231"/>
      <c r="BW196" s="231"/>
      <c r="BX196" s="231"/>
      <c r="BY196" s="231"/>
      <c r="BZ196" s="231"/>
      <c r="CA196" s="231"/>
      <c r="CB196" s="231"/>
    </row>
    <row r="197" spans="1:87">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c r="AA197" s="119"/>
      <c r="AB197" s="119"/>
      <c r="AX197" s="239"/>
      <c r="AY197" s="240" t="s">
        <v>99</v>
      </c>
      <c r="AZ197" s="241" t="s">
        <v>96</v>
      </c>
      <c r="BA197" s="242">
        <f>IF(AZ197="RUIM",1,IF(AZ197="REGULAR",2,IF(AZ197="BOM",3,IF(AZ197="MUITO BOM",4,IF(AZ197="EXCELENTE",5,0)))))</f>
        <v>1</v>
      </c>
      <c r="BB197" s="241" t="s">
        <v>95</v>
      </c>
      <c r="BC197" s="242">
        <f>IF(BB197="RUIM",1,IF(BB197="REGULAR",2,IF(BB197="BOM",3,IF(BB197="MUITO BOM",4,IF(BB197="EXCELENTE",5,0)))))</f>
        <v>2</v>
      </c>
      <c r="BD197" s="241" t="s">
        <v>96</v>
      </c>
      <c r="BE197" s="242">
        <f>IF(BD197="RUIM",1,IF(BD197="REGULAR",2,IF(BD197="BOM",3,IF(BD197="MUITO BOM",4,IF(BD197="EXCELENTE",5,0)))))</f>
        <v>1</v>
      </c>
      <c r="BF197" s="241" t="s">
        <v>95</v>
      </c>
      <c r="BG197" s="242">
        <f>IF(BF197="RUIM",1,IF(BF197="REGULAR",2,IF(BF197="BOM",3,IF(BF197="MUITO BOM",4,IF(BF197="EXCELENTE",5,0)))))</f>
        <v>2</v>
      </c>
      <c r="BH197" s="241" t="s">
        <v>95</v>
      </c>
      <c r="BI197" s="242">
        <f>IF(BH197="RUIM",1,IF(BH197="REGULAR",2,IF(BH197="BOM",3,IF(BH197="MUITO BOM",4,IF(BH197="EXCELENTE",5,0)))))</f>
        <v>2</v>
      </c>
      <c r="BJ197" s="241" t="s">
        <v>95</v>
      </c>
      <c r="BK197" s="242">
        <f>IF(BJ197="RUIM",1,IF(BJ197="REGULAR",2,IF(BJ197="BOM",3,IF(BJ197="MUITO BOM",4,IF(BJ197="EXCELENTE",5,0)))))</f>
        <v>2</v>
      </c>
      <c r="BL197" s="241" t="s">
        <v>95</v>
      </c>
      <c r="BM197" s="242">
        <f>IF(BL197="RUIM",1,IF(BL197="REGULAR",2,IF(BL197="BOM",3,IF(BL197="MUITO BOM",4,IF(BL197="EXCELENTE",5,0)))))</f>
        <v>2</v>
      </c>
      <c r="BN197" s="241" t="s">
        <v>95</v>
      </c>
      <c r="BO197" s="242">
        <f>IF(BN197="RUIM",1,IF(BN197="REGULAR",2,IF(BN197="BOM",3,IF(BN197="MUITO BOM",4,IF(BN197="EXCELENTE",5,0)))))</f>
        <v>2</v>
      </c>
      <c r="BP197" s="241" t="s">
        <v>95</v>
      </c>
      <c r="BQ197" s="242">
        <f>IF(BP197="RUIM",1,IF(BP197="REGULAR",2,IF(BP197="BOM",3,IF(BP197="MUITO BOM",4,IF(BP197="EXCELENTE",5,0)))))</f>
        <v>2</v>
      </c>
      <c r="BR197" s="241" t="s">
        <v>95</v>
      </c>
      <c r="BS197" s="242">
        <f>IF(BR197="RUIM",1,IF(BR197="REGULAR",2,IF(BR197="BOM",3,IF(BR197="MUITO BOM",4,IF(BR197="EXCELENTE",5,0)))))</f>
        <v>2</v>
      </c>
      <c r="BT197" s="241" t="s">
        <v>94</v>
      </c>
      <c r="BU197" s="242">
        <f>IF(BT197="RUIM",1,IF(BT197="REGULAR",2,IF(BT197="BOM",3,IF(BT197="MUITO BOM",4,IF(BT197="EXCELENTE",5,0)))))</f>
        <v>3</v>
      </c>
      <c r="BV197" s="241" t="s">
        <v>94</v>
      </c>
      <c r="BW197" s="242">
        <f>IF(BV197="RUIM",1,IF(BV197="REGULAR",2,IF(BV197="BOM",3,IF(BV197="MUITO BOM",4,IF(BV197="EXCELENTE",5,0)))))</f>
        <v>3</v>
      </c>
      <c r="BX197" s="241" t="s">
        <v>94</v>
      </c>
      <c r="BY197" s="242">
        <f>IF(BX197="RUIM",1,IF(BX197="REGULAR",2,IF(BX197="BOM",3,IF(BX197="MUITO BOM",4,IF(BX197="EXCELENTE",5,0)))))</f>
        <v>3</v>
      </c>
      <c r="BZ197" s="241" t="s">
        <v>94</v>
      </c>
      <c r="CA197" s="242">
        <f>IF(BZ197="RUIM",1,IF(BZ197="REGULAR",2,IF(BZ197="BOM",3,IF(BZ197="MUITO BOM",4,IF(BZ197="EXCELENTE",5,0)))))</f>
        <v>3</v>
      </c>
      <c r="CB197" s="241" t="s">
        <v>94</v>
      </c>
      <c r="CC197" s="122">
        <f>IF(CB197="RUIM",1,IF(CB197="REGULAR",2,IF(CB197="BOM",3,IF(CB197="MUITO BOM",4,IF(CB197="EXCELENTE",5,0)))))</f>
        <v>3</v>
      </c>
      <c r="CD197" s="71" t="s">
        <v>94</v>
      </c>
      <c r="CE197" s="122">
        <f>IF(CD197="RUIM",1,IF(CD197="REGULAR",2,IF(CD197="BOM",3,IF(CD197="MUITO BOM",4,IF(CD197="EXCELENTE",5,0)))))</f>
        <v>3</v>
      </c>
      <c r="CF197" s="71" t="s">
        <v>94</v>
      </c>
      <c r="CG197" s="122">
        <f>IF(CF197="RUIM",1,IF(CF197="REGULAR",2,IF(CF197="BOM",3,IF(CF197="MUITO BOM",4,IF(CF197="EXCELENTE",5,0)))))</f>
        <v>3</v>
      </c>
      <c r="CH197" s="71" t="s">
        <v>94</v>
      </c>
      <c r="CI197" s="122">
        <f>IF(CH197="RUIM",1,IF(CH197="REGULAR",2,IF(CH197="BOM",3,IF(CH197="MUITO BOM",4,IF(CH197="EXCELENTE",5,0)))))</f>
        <v>3</v>
      </c>
    </row>
    <row r="198" spans="1:87">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c r="AA198" s="119"/>
      <c r="AB198" s="119"/>
      <c r="AX198" s="239"/>
      <c r="AY198" s="243" t="s">
        <v>100</v>
      </c>
      <c r="AZ198" s="244" t="s">
        <v>94</v>
      </c>
      <c r="BA198" s="245">
        <f t="shared" ref="BA198:BA203" si="20">IF(AZ198="RUIM",1,IF(AZ198="REGULAR",2,IF(AZ198="BOM",3,IF(AZ198="MUITO BOM",4,IF(AZ198="EXCELENTE",5,0)))))</f>
        <v>3</v>
      </c>
      <c r="BB198" s="244" t="s">
        <v>94</v>
      </c>
      <c r="BC198" s="245">
        <f t="shared" ref="BC198:BC203" si="21">IF(BB198="RUIM",1,IF(BB198="REGULAR",2,IF(BB198="BOM",3,IF(BB198="MUITO BOM",4,IF(BB198="EXCELENTE",5,0)))))</f>
        <v>3</v>
      </c>
      <c r="BD198" s="244" t="s">
        <v>94</v>
      </c>
      <c r="BE198" s="245">
        <f t="shared" ref="BE198:BE203" si="22">IF(BD198="RUIM",1,IF(BD198="REGULAR",2,IF(BD198="BOM",3,IF(BD198="MUITO BOM",4,IF(BD198="EXCELENTE",5,0)))))</f>
        <v>3</v>
      </c>
      <c r="BF198" s="244" t="s">
        <v>94</v>
      </c>
      <c r="BG198" s="245">
        <f t="shared" ref="BG198:BG203" si="23">IF(BF198="RUIM",1,IF(BF198="REGULAR",2,IF(BF198="BOM",3,IF(BF198="MUITO BOM",4,IF(BF198="EXCELENTE",5,0)))))</f>
        <v>3</v>
      </c>
      <c r="BH198" s="244" t="s">
        <v>94</v>
      </c>
      <c r="BI198" s="245">
        <f t="shared" ref="BI198:BI203" si="24">IF(BH198="RUIM",1,IF(BH198="REGULAR",2,IF(BH198="BOM",3,IF(BH198="MUITO BOM",4,IF(BH198="EXCELENTE",5,0)))))</f>
        <v>3</v>
      </c>
      <c r="BJ198" s="244" t="s">
        <v>94</v>
      </c>
      <c r="BK198" s="245">
        <f t="shared" ref="BK198:BK203" si="25">IF(BJ198="RUIM",1,IF(BJ198="REGULAR",2,IF(BJ198="BOM",3,IF(BJ198="MUITO BOM",4,IF(BJ198="EXCELENTE",5,0)))))</f>
        <v>3</v>
      </c>
      <c r="BL198" s="244" t="s">
        <v>94</v>
      </c>
      <c r="BM198" s="245">
        <f t="shared" ref="BM198:BM203" si="26">IF(BL198="RUIM",1,IF(BL198="REGULAR",2,IF(BL198="BOM",3,IF(BL198="MUITO BOM",4,IF(BL198="EXCELENTE",5,0)))))</f>
        <v>3</v>
      </c>
      <c r="BN198" s="244" t="s">
        <v>94</v>
      </c>
      <c r="BO198" s="245">
        <f t="shared" ref="BO198:BO203" si="27">IF(BN198="RUIM",1,IF(BN198="REGULAR",2,IF(BN198="BOM",3,IF(BN198="MUITO BOM",4,IF(BN198="EXCELENTE",5,0)))))</f>
        <v>3</v>
      </c>
      <c r="BP198" s="244" t="s">
        <v>94</v>
      </c>
      <c r="BQ198" s="245">
        <f t="shared" ref="BQ198:BQ203" si="28">IF(BP198="RUIM",1,IF(BP198="REGULAR",2,IF(BP198="BOM",3,IF(BP198="MUITO BOM",4,IF(BP198="EXCELENTE",5,0)))))</f>
        <v>3</v>
      </c>
      <c r="BR198" s="244" t="s">
        <v>95</v>
      </c>
      <c r="BS198" s="245">
        <f t="shared" ref="BS198:BS203" si="29">IF(BR198="RUIM",1,IF(BR198="REGULAR",2,IF(BR198="BOM",3,IF(BR198="MUITO BOM",4,IF(BR198="EXCELENTE",5,0)))))</f>
        <v>2</v>
      </c>
      <c r="BT198" s="244" t="s">
        <v>95</v>
      </c>
      <c r="BU198" s="245">
        <f t="shared" ref="BU198:BU203" si="30">IF(BT198="RUIM",1,IF(BT198="REGULAR",2,IF(BT198="BOM",3,IF(BT198="MUITO BOM",4,IF(BT198="EXCELENTE",5,0)))))</f>
        <v>2</v>
      </c>
      <c r="BV198" s="244" t="s">
        <v>95</v>
      </c>
      <c r="BW198" s="245">
        <f t="shared" ref="BW198:BW203" si="31">IF(BV198="RUIM",1,IF(BV198="REGULAR",2,IF(BV198="BOM",3,IF(BV198="MUITO BOM",4,IF(BV198="EXCELENTE",5,0)))))</f>
        <v>2</v>
      </c>
      <c r="BX198" s="244" t="s">
        <v>95</v>
      </c>
      <c r="BY198" s="245">
        <f t="shared" ref="BY198:BY203" si="32">IF(BX198="RUIM",1,IF(BX198="REGULAR",2,IF(BX198="BOM",3,IF(BX198="MUITO BOM",4,IF(BX198="EXCELENTE",5,0)))))</f>
        <v>2</v>
      </c>
      <c r="BZ198" s="244" t="s">
        <v>95</v>
      </c>
      <c r="CA198" s="245">
        <f t="shared" ref="CA198:CA203" si="33">IF(BZ198="RUIM",1,IF(BZ198="REGULAR",2,IF(BZ198="BOM",3,IF(BZ198="MUITO BOM",4,IF(BZ198="EXCELENTE",5,0)))))</f>
        <v>2</v>
      </c>
      <c r="CB198" s="244" t="s">
        <v>95</v>
      </c>
      <c r="CC198" s="123">
        <f t="shared" ref="CC198:CC203" si="34">IF(CB198="RUIM",1,IF(CB198="REGULAR",2,IF(CB198="BOM",3,IF(CB198="MUITO BOM",4,IF(CB198="EXCELENTE",5,0)))))</f>
        <v>2</v>
      </c>
      <c r="CD198" s="73" t="s">
        <v>95</v>
      </c>
      <c r="CE198" s="123">
        <f t="shared" ref="CE198:CE203" si="35">IF(CD198="RUIM",1,IF(CD198="REGULAR",2,IF(CD198="BOM",3,IF(CD198="MUITO BOM",4,IF(CD198="EXCELENTE",5,0)))))</f>
        <v>2</v>
      </c>
      <c r="CF198" s="73" t="s">
        <v>95</v>
      </c>
      <c r="CG198" s="123">
        <f t="shared" ref="CG198:CG203" si="36">IF(CF198="RUIM",1,IF(CF198="REGULAR",2,IF(CF198="BOM",3,IF(CF198="MUITO BOM",4,IF(CF198="EXCELENTE",5,0)))))</f>
        <v>2</v>
      </c>
      <c r="CH198" s="73" t="s">
        <v>95</v>
      </c>
      <c r="CI198" s="123">
        <f t="shared" ref="CI198:CI203" si="37">IF(CH198="RUIM",1,IF(CH198="REGULAR",2,IF(CH198="BOM",3,IF(CH198="MUITO BOM",4,IF(CH198="EXCELENTE",5,0)))))</f>
        <v>2</v>
      </c>
    </row>
    <row r="199" spans="1:87">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c r="AA199" s="119"/>
      <c r="AB199" s="119"/>
      <c r="AX199" s="239"/>
      <c r="AY199" s="246" t="s">
        <v>101</v>
      </c>
      <c r="AZ199" s="244" t="s">
        <v>92</v>
      </c>
      <c r="BA199" s="245">
        <f t="shared" si="20"/>
        <v>5</v>
      </c>
      <c r="BB199" s="244" t="s">
        <v>92</v>
      </c>
      <c r="BC199" s="245">
        <f t="shared" si="21"/>
        <v>5</v>
      </c>
      <c r="BD199" s="244" t="s">
        <v>96</v>
      </c>
      <c r="BE199" s="245">
        <f t="shared" si="22"/>
        <v>1</v>
      </c>
      <c r="BF199" s="244" t="s">
        <v>92</v>
      </c>
      <c r="BG199" s="245">
        <f t="shared" si="23"/>
        <v>5</v>
      </c>
      <c r="BH199" s="244" t="s">
        <v>92</v>
      </c>
      <c r="BI199" s="245">
        <f t="shared" si="24"/>
        <v>5</v>
      </c>
      <c r="BJ199" s="244" t="s">
        <v>94</v>
      </c>
      <c r="BK199" s="245">
        <f t="shared" si="25"/>
        <v>3</v>
      </c>
      <c r="BL199" s="244" t="s">
        <v>95</v>
      </c>
      <c r="BM199" s="245">
        <f t="shared" si="26"/>
        <v>2</v>
      </c>
      <c r="BN199" s="244" t="s">
        <v>92</v>
      </c>
      <c r="BO199" s="245">
        <f t="shared" si="27"/>
        <v>5</v>
      </c>
      <c r="BP199" s="244" t="s">
        <v>92</v>
      </c>
      <c r="BQ199" s="245">
        <f t="shared" si="28"/>
        <v>5</v>
      </c>
      <c r="BR199" s="244" t="s">
        <v>92</v>
      </c>
      <c r="BS199" s="245">
        <f t="shared" si="29"/>
        <v>5</v>
      </c>
      <c r="BT199" s="244" t="s">
        <v>92</v>
      </c>
      <c r="BU199" s="245">
        <f t="shared" si="30"/>
        <v>5</v>
      </c>
      <c r="BV199" s="244" t="s">
        <v>92</v>
      </c>
      <c r="BW199" s="245">
        <f t="shared" si="31"/>
        <v>5</v>
      </c>
      <c r="BX199" s="244" t="s">
        <v>92</v>
      </c>
      <c r="BY199" s="245">
        <f t="shared" si="32"/>
        <v>5</v>
      </c>
      <c r="BZ199" s="244" t="s">
        <v>92</v>
      </c>
      <c r="CA199" s="245">
        <f t="shared" si="33"/>
        <v>5</v>
      </c>
      <c r="CB199" s="244" t="s">
        <v>92</v>
      </c>
      <c r="CC199" s="123">
        <f t="shared" si="34"/>
        <v>5</v>
      </c>
      <c r="CD199" s="73" t="s">
        <v>92</v>
      </c>
      <c r="CE199" s="123">
        <f t="shared" si="35"/>
        <v>5</v>
      </c>
      <c r="CF199" s="73" t="s">
        <v>92</v>
      </c>
      <c r="CG199" s="123">
        <f t="shared" si="36"/>
        <v>5</v>
      </c>
      <c r="CH199" s="73" t="s">
        <v>92</v>
      </c>
      <c r="CI199" s="123">
        <f t="shared" si="37"/>
        <v>5</v>
      </c>
    </row>
    <row r="200" spans="1:87">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c r="AA200" s="119"/>
      <c r="AB200" s="119"/>
      <c r="AX200" s="239"/>
      <c r="AY200" s="247" t="s">
        <v>102</v>
      </c>
      <c r="AZ200" s="244" t="s">
        <v>92</v>
      </c>
      <c r="BA200" s="245">
        <f t="shared" si="20"/>
        <v>5</v>
      </c>
      <c r="BB200" s="244" t="s">
        <v>94</v>
      </c>
      <c r="BC200" s="245">
        <f t="shared" si="21"/>
        <v>3</v>
      </c>
      <c r="BD200" s="244" t="s">
        <v>92</v>
      </c>
      <c r="BE200" s="245">
        <f t="shared" si="22"/>
        <v>5</v>
      </c>
      <c r="BF200" s="244" t="s">
        <v>92</v>
      </c>
      <c r="BG200" s="245">
        <f t="shared" si="23"/>
        <v>5</v>
      </c>
      <c r="BH200" s="244" t="s">
        <v>92</v>
      </c>
      <c r="BI200" s="245">
        <f t="shared" si="24"/>
        <v>5</v>
      </c>
      <c r="BJ200" s="244" t="s">
        <v>92</v>
      </c>
      <c r="BK200" s="245">
        <f t="shared" si="25"/>
        <v>5</v>
      </c>
      <c r="BL200" s="244" t="s">
        <v>92</v>
      </c>
      <c r="BM200" s="245">
        <f t="shared" si="26"/>
        <v>5</v>
      </c>
      <c r="BN200" s="244" t="s">
        <v>94</v>
      </c>
      <c r="BO200" s="245">
        <f t="shared" si="27"/>
        <v>3</v>
      </c>
      <c r="BP200" s="244" t="s">
        <v>95</v>
      </c>
      <c r="BQ200" s="245">
        <f t="shared" si="28"/>
        <v>2</v>
      </c>
      <c r="BR200" s="244" t="s">
        <v>94</v>
      </c>
      <c r="BS200" s="245">
        <f t="shared" si="29"/>
        <v>3</v>
      </c>
      <c r="BT200" s="244" t="s">
        <v>94</v>
      </c>
      <c r="BU200" s="245">
        <f t="shared" si="30"/>
        <v>3</v>
      </c>
      <c r="BV200" s="244" t="s">
        <v>93</v>
      </c>
      <c r="BW200" s="245">
        <f t="shared" si="31"/>
        <v>4</v>
      </c>
      <c r="BX200" s="244" t="s">
        <v>95</v>
      </c>
      <c r="BY200" s="245">
        <f t="shared" si="32"/>
        <v>2</v>
      </c>
      <c r="BZ200" s="244" t="s">
        <v>96</v>
      </c>
      <c r="CA200" s="245">
        <f t="shared" si="33"/>
        <v>1</v>
      </c>
      <c r="CB200" s="244" t="s">
        <v>92</v>
      </c>
      <c r="CC200" s="123">
        <f t="shared" si="34"/>
        <v>5</v>
      </c>
      <c r="CD200" s="73" t="s">
        <v>95</v>
      </c>
      <c r="CE200" s="123">
        <f t="shared" si="35"/>
        <v>2</v>
      </c>
      <c r="CF200" s="73" t="s">
        <v>92</v>
      </c>
      <c r="CG200" s="123">
        <f t="shared" si="36"/>
        <v>5</v>
      </c>
      <c r="CH200" s="73" t="s">
        <v>92</v>
      </c>
      <c r="CI200" s="123">
        <f t="shared" si="37"/>
        <v>5</v>
      </c>
    </row>
    <row r="201" spans="1:87">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c r="AA201" s="119"/>
      <c r="AB201" s="119"/>
      <c r="AX201" s="239"/>
      <c r="AY201" s="248" t="s">
        <v>103</v>
      </c>
      <c r="AZ201" s="244" t="s">
        <v>94</v>
      </c>
      <c r="BA201" s="245">
        <f t="shared" si="20"/>
        <v>3</v>
      </c>
      <c r="BB201" s="244" t="s">
        <v>94</v>
      </c>
      <c r="BC201" s="245">
        <f t="shared" si="21"/>
        <v>3</v>
      </c>
      <c r="BD201" s="244" t="s">
        <v>94</v>
      </c>
      <c r="BE201" s="245">
        <f t="shared" si="22"/>
        <v>3</v>
      </c>
      <c r="BF201" s="244" t="s">
        <v>94</v>
      </c>
      <c r="BG201" s="245">
        <f t="shared" si="23"/>
        <v>3</v>
      </c>
      <c r="BH201" s="244" t="s">
        <v>95</v>
      </c>
      <c r="BI201" s="245">
        <f t="shared" si="24"/>
        <v>2</v>
      </c>
      <c r="BJ201" s="244" t="s">
        <v>94</v>
      </c>
      <c r="BK201" s="245">
        <f t="shared" si="25"/>
        <v>3</v>
      </c>
      <c r="BL201" s="244" t="s">
        <v>95</v>
      </c>
      <c r="BM201" s="245">
        <f t="shared" si="26"/>
        <v>2</v>
      </c>
      <c r="BN201" s="244" t="s">
        <v>92</v>
      </c>
      <c r="BO201" s="245">
        <f t="shared" si="27"/>
        <v>5</v>
      </c>
      <c r="BP201" s="244" t="s">
        <v>94</v>
      </c>
      <c r="BQ201" s="245">
        <f t="shared" si="28"/>
        <v>3</v>
      </c>
      <c r="BR201" s="244" t="s">
        <v>94</v>
      </c>
      <c r="BS201" s="245">
        <f t="shared" si="29"/>
        <v>3</v>
      </c>
      <c r="BT201" s="244" t="s">
        <v>92</v>
      </c>
      <c r="BU201" s="245">
        <f t="shared" si="30"/>
        <v>5</v>
      </c>
      <c r="BV201" s="244" t="s">
        <v>95</v>
      </c>
      <c r="BW201" s="245">
        <f t="shared" si="31"/>
        <v>2</v>
      </c>
      <c r="BX201" s="244" t="s">
        <v>94</v>
      </c>
      <c r="BY201" s="245">
        <f t="shared" si="32"/>
        <v>3</v>
      </c>
      <c r="BZ201" s="244" t="s">
        <v>94</v>
      </c>
      <c r="CA201" s="245">
        <f t="shared" si="33"/>
        <v>3</v>
      </c>
      <c r="CB201" s="244" t="s">
        <v>95</v>
      </c>
      <c r="CC201" s="123">
        <f t="shared" si="34"/>
        <v>2</v>
      </c>
      <c r="CD201" s="73" t="s">
        <v>94</v>
      </c>
      <c r="CE201" s="123">
        <f t="shared" si="35"/>
        <v>3</v>
      </c>
      <c r="CF201" s="73" t="s">
        <v>95</v>
      </c>
      <c r="CG201" s="123">
        <f t="shared" si="36"/>
        <v>2</v>
      </c>
      <c r="CH201" s="73" t="s">
        <v>95</v>
      </c>
      <c r="CI201" s="123">
        <f t="shared" si="37"/>
        <v>2</v>
      </c>
    </row>
    <row r="202" spans="1:87">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c r="AA202" s="119"/>
      <c r="AB202" s="119"/>
      <c r="AX202" s="239"/>
      <c r="AY202" s="249" t="s">
        <v>104</v>
      </c>
      <c r="AZ202" s="244" t="s">
        <v>96</v>
      </c>
      <c r="BA202" s="245">
        <f t="shared" si="20"/>
        <v>1</v>
      </c>
      <c r="BB202" s="244" t="s">
        <v>92</v>
      </c>
      <c r="BC202" s="245">
        <f t="shared" si="21"/>
        <v>5</v>
      </c>
      <c r="BD202" s="244" t="s">
        <v>94</v>
      </c>
      <c r="BE202" s="245">
        <f t="shared" si="22"/>
        <v>3</v>
      </c>
      <c r="BF202" s="244" t="s">
        <v>92</v>
      </c>
      <c r="BG202" s="245">
        <f t="shared" si="23"/>
        <v>5</v>
      </c>
      <c r="BH202" s="244" t="s">
        <v>94</v>
      </c>
      <c r="BI202" s="245">
        <f t="shared" si="24"/>
        <v>3</v>
      </c>
      <c r="BJ202" s="244" t="s">
        <v>92</v>
      </c>
      <c r="BK202" s="245">
        <f t="shared" si="25"/>
        <v>5</v>
      </c>
      <c r="BL202" s="244" t="s">
        <v>94</v>
      </c>
      <c r="BM202" s="245">
        <f t="shared" si="26"/>
        <v>3</v>
      </c>
      <c r="BN202" s="244" t="s">
        <v>95</v>
      </c>
      <c r="BO202" s="245">
        <f t="shared" si="27"/>
        <v>2</v>
      </c>
      <c r="BP202" s="244" t="s">
        <v>92</v>
      </c>
      <c r="BQ202" s="245">
        <f t="shared" si="28"/>
        <v>5</v>
      </c>
      <c r="BR202" s="244" t="s">
        <v>92</v>
      </c>
      <c r="BS202" s="245">
        <f t="shared" si="29"/>
        <v>5</v>
      </c>
      <c r="BT202" s="244" t="s">
        <v>95</v>
      </c>
      <c r="BU202" s="245">
        <f t="shared" si="30"/>
        <v>2</v>
      </c>
      <c r="BV202" s="244" t="s">
        <v>92</v>
      </c>
      <c r="BW202" s="245">
        <f t="shared" si="31"/>
        <v>5</v>
      </c>
      <c r="BX202" s="244" t="s">
        <v>92</v>
      </c>
      <c r="BY202" s="245">
        <f t="shared" si="32"/>
        <v>5</v>
      </c>
      <c r="BZ202" s="244" t="s">
        <v>92</v>
      </c>
      <c r="CA202" s="245">
        <f t="shared" si="33"/>
        <v>5</v>
      </c>
      <c r="CB202" s="244" t="s">
        <v>92</v>
      </c>
      <c r="CC202" s="123">
        <f t="shared" si="34"/>
        <v>5</v>
      </c>
      <c r="CD202" s="73" t="s">
        <v>92</v>
      </c>
      <c r="CE202" s="123">
        <f t="shared" si="35"/>
        <v>5</v>
      </c>
      <c r="CF202" s="73" t="s">
        <v>94</v>
      </c>
      <c r="CG202" s="123">
        <f t="shared" si="36"/>
        <v>3</v>
      </c>
      <c r="CH202" s="73" t="s">
        <v>94</v>
      </c>
      <c r="CI202" s="123">
        <f t="shared" si="37"/>
        <v>3</v>
      </c>
    </row>
    <row r="203" spans="1:87" ht="22.8" thickBot="1">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c r="AA203" s="119"/>
      <c r="AB203" s="119"/>
      <c r="AX203" s="239"/>
      <c r="AY203" s="250" t="s">
        <v>105</v>
      </c>
      <c r="AZ203" s="251" t="s">
        <v>92</v>
      </c>
      <c r="BA203" s="252">
        <f t="shared" si="20"/>
        <v>5</v>
      </c>
      <c r="BB203" s="251" t="s">
        <v>95</v>
      </c>
      <c r="BC203" s="252">
        <f t="shared" si="21"/>
        <v>2</v>
      </c>
      <c r="BD203" s="251" t="s">
        <v>93</v>
      </c>
      <c r="BE203" s="252">
        <f t="shared" si="22"/>
        <v>4</v>
      </c>
      <c r="BF203" s="251" t="s">
        <v>94</v>
      </c>
      <c r="BG203" s="252">
        <f t="shared" si="23"/>
        <v>3</v>
      </c>
      <c r="BH203" s="251" t="s">
        <v>96</v>
      </c>
      <c r="BI203" s="252">
        <f t="shared" si="24"/>
        <v>1</v>
      </c>
      <c r="BJ203" s="251" t="s">
        <v>94</v>
      </c>
      <c r="BK203" s="252">
        <f t="shared" si="25"/>
        <v>3</v>
      </c>
      <c r="BL203" s="251" t="s">
        <v>96</v>
      </c>
      <c r="BM203" s="252">
        <f t="shared" si="26"/>
        <v>1</v>
      </c>
      <c r="BN203" s="251" t="s">
        <v>94</v>
      </c>
      <c r="BO203" s="252">
        <f t="shared" si="27"/>
        <v>3</v>
      </c>
      <c r="BP203" s="251" t="s">
        <v>94</v>
      </c>
      <c r="BQ203" s="252">
        <f t="shared" si="28"/>
        <v>3</v>
      </c>
      <c r="BR203" s="251" t="s">
        <v>92</v>
      </c>
      <c r="BS203" s="252">
        <f t="shared" si="29"/>
        <v>5</v>
      </c>
      <c r="BT203" s="251" t="s">
        <v>94</v>
      </c>
      <c r="BU203" s="252">
        <f t="shared" si="30"/>
        <v>3</v>
      </c>
      <c r="BV203" s="251" t="s">
        <v>96</v>
      </c>
      <c r="BW203" s="252">
        <f t="shared" si="31"/>
        <v>1</v>
      </c>
      <c r="BX203" s="251" t="s">
        <v>94</v>
      </c>
      <c r="BY203" s="252">
        <f t="shared" si="32"/>
        <v>3</v>
      </c>
      <c r="BZ203" s="251" t="s">
        <v>92</v>
      </c>
      <c r="CA203" s="252">
        <f t="shared" si="33"/>
        <v>5</v>
      </c>
      <c r="CB203" s="251" t="s">
        <v>92</v>
      </c>
      <c r="CC203" s="124">
        <f t="shared" si="34"/>
        <v>5</v>
      </c>
      <c r="CD203" s="74" t="s">
        <v>94</v>
      </c>
      <c r="CE203" s="124">
        <f t="shared" si="35"/>
        <v>3</v>
      </c>
      <c r="CF203" s="74" t="s">
        <v>92</v>
      </c>
      <c r="CG203" s="124">
        <f t="shared" si="36"/>
        <v>5</v>
      </c>
      <c r="CH203" s="74" t="s">
        <v>94</v>
      </c>
      <c r="CI203" s="124">
        <f t="shared" si="37"/>
        <v>3</v>
      </c>
    </row>
    <row r="204" spans="1:87">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c r="AA204" s="119"/>
      <c r="AB204" s="119"/>
      <c r="AX204" s="239"/>
      <c r="AY204" s="239"/>
      <c r="AZ204" s="239"/>
      <c r="BA204" s="239"/>
      <c r="BB204" s="239"/>
      <c r="BC204" s="239"/>
      <c r="BD204" s="239"/>
      <c r="BE204" s="239"/>
      <c r="BF204" s="239"/>
      <c r="BG204" s="239"/>
      <c r="BH204" s="239"/>
      <c r="BI204" s="239"/>
      <c r="BJ204" s="239"/>
      <c r="BK204" s="239"/>
      <c r="BL204" s="239"/>
      <c r="BM204" s="239"/>
      <c r="BN204" s="239"/>
      <c r="BO204" s="239"/>
      <c r="BP204" s="239"/>
      <c r="BQ204" s="239"/>
      <c r="BR204" s="239"/>
      <c r="BS204" s="239"/>
      <c r="BT204" s="239"/>
      <c r="BU204" s="239"/>
      <c r="BV204" s="239"/>
      <c r="BW204" s="239"/>
      <c r="BX204" s="239"/>
      <c r="BY204" s="239"/>
      <c r="BZ204" s="239"/>
      <c r="CA204" s="239"/>
      <c r="CB204" s="239"/>
      <c r="CC204" s="76"/>
      <c r="CD204" s="76"/>
      <c r="CE204" s="76"/>
      <c r="CF204" s="76"/>
      <c r="CG204" s="76"/>
      <c r="CH204" s="76"/>
      <c r="CI204" s="76"/>
    </row>
    <row r="205" spans="1:87">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c r="AA205" s="119"/>
      <c r="AB205" s="119"/>
    </row>
    <row r="206" spans="1:87">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c r="AA206" s="119"/>
      <c r="AB206" s="119"/>
    </row>
    <row r="207" spans="1:87">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c r="AA207" s="119"/>
      <c r="AB207" s="119"/>
    </row>
    <row r="208" spans="1:87">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c r="AA208" s="119"/>
      <c r="AB208" s="119"/>
    </row>
    <row r="209" spans="1:28">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c r="AA209" s="119"/>
      <c r="AB209" s="119"/>
    </row>
    <row r="210" spans="1:28">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c r="AA210" s="119"/>
      <c r="AB210" s="119"/>
    </row>
    <row r="211" spans="1:28">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c r="AA211" s="119"/>
      <c r="AB211" s="119"/>
    </row>
    <row r="212" spans="1:28">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c r="AA212" s="119"/>
      <c r="AB212" s="119"/>
    </row>
    <row r="213" spans="1:28">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c r="AA213" s="119"/>
      <c r="AB213" s="119"/>
    </row>
    <row r="214" spans="1:28">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c r="AA214" s="119"/>
      <c r="AB214" s="119"/>
    </row>
    <row r="215" spans="1:28">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c r="AA215" s="119"/>
      <c r="AB215" s="119"/>
    </row>
    <row r="216" spans="1:28">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c r="AA216" s="119"/>
      <c r="AB216" s="119"/>
    </row>
    <row r="217" spans="1:28">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c r="AA217" s="119"/>
      <c r="AB217" s="119"/>
    </row>
    <row r="218" spans="1:28">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c r="AA218" s="119"/>
      <c r="AB218" s="119"/>
    </row>
    <row r="219" spans="1:28">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c r="AA219" s="119"/>
      <c r="AB219" s="119"/>
    </row>
    <row r="220" spans="1:28">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c r="AA220" s="119"/>
      <c r="AB220" s="119"/>
    </row>
    <row r="221" spans="1:28">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c r="AA221" s="119"/>
      <c r="AB221" s="119"/>
    </row>
    <row r="222" spans="1:28">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c r="AA222" s="119"/>
      <c r="AB222" s="119"/>
    </row>
    <row r="223" spans="1:28">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c r="AA223" s="119"/>
      <c r="AB223" s="119"/>
    </row>
    <row r="224" spans="1:28">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c r="AA224" s="119"/>
      <c r="AB224" s="119"/>
    </row>
    <row r="225" spans="1:28">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c r="AA225" s="119"/>
      <c r="AB225" s="119"/>
    </row>
    <row r="226" spans="1:28">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c r="AA226" s="119"/>
      <c r="AB226" s="119"/>
    </row>
    <row r="227" spans="1:28">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c r="AA227" s="119"/>
      <c r="AB227" s="119"/>
    </row>
    <row r="228" spans="1:28">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c r="AA228" s="119"/>
      <c r="AB228" s="119"/>
    </row>
    <row r="229" spans="1:28">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c r="AA229" s="119"/>
      <c r="AB229" s="119"/>
    </row>
    <row r="230" spans="1:28">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c r="AA230" s="119"/>
      <c r="AB230" s="119"/>
    </row>
    <row r="231" spans="1:28">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c r="AA231" s="119"/>
      <c r="AB231" s="119"/>
    </row>
    <row r="232" spans="1:28">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c r="AA232" s="119"/>
      <c r="AB232" s="119"/>
    </row>
    <row r="233" spans="1:28">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c r="AA233" s="119"/>
      <c r="AB233" s="119"/>
    </row>
    <row r="234" spans="1:28">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c r="AA234" s="119"/>
      <c r="AB234" s="119"/>
    </row>
    <row r="235" spans="1:28">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c r="AA235" s="119"/>
      <c r="AB235" s="119"/>
    </row>
    <row r="236" spans="1:28">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c r="AA236" s="119"/>
      <c r="AB236" s="119"/>
    </row>
    <row r="237" spans="1:28">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c r="AA237" s="119"/>
      <c r="AB237" s="119"/>
    </row>
    <row r="238" spans="1:28">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c r="AA238" s="119"/>
      <c r="AB238" s="119"/>
    </row>
    <row r="239" spans="1:28">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c r="AA239" s="119"/>
      <c r="AB239" s="119"/>
    </row>
    <row r="240" spans="1:28">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c r="AA240" s="119"/>
      <c r="AB240" s="119"/>
    </row>
    <row r="241" spans="1:28">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c r="AA241" s="119"/>
      <c r="AB241" s="119"/>
    </row>
    <row r="242" spans="1:28">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c r="AA242" s="119"/>
      <c r="AB242" s="119"/>
    </row>
    <row r="243" spans="1:28">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c r="AA243" s="119"/>
      <c r="AB243" s="119"/>
    </row>
    <row r="244" spans="1:28">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c r="AA244" s="119"/>
      <c r="AB244" s="119"/>
    </row>
    <row r="245" spans="1:28">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c r="AA245" s="119"/>
      <c r="AB245" s="119"/>
    </row>
    <row r="246" spans="1:28">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c r="AA246" s="119"/>
      <c r="AB246" s="119"/>
    </row>
    <row r="247" spans="1:28">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c r="AA247" s="119"/>
      <c r="AB247" s="119"/>
    </row>
    <row r="248" spans="1:28">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c r="AA248" s="119"/>
      <c r="AB248" s="119"/>
    </row>
    <row r="249" spans="1:28">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c r="AA249" s="119"/>
      <c r="AB249" s="119"/>
    </row>
    <row r="250" spans="1:28">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c r="AA250" s="119"/>
      <c r="AB250" s="119"/>
    </row>
    <row r="251" spans="1:28">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c r="AA251" s="119"/>
      <c r="AB251" s="119"/>
    </row>
    <row r="252" spans="1:28">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row>
    <row r="253" spans="1:28">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row>
    <row r="254" spans="1:28">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row>
    <row r="255" spans="1:28">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row>
    <row r="256" spans="1:28">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row>
    <row r="257" spans="1:80">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c r="AA257" s="119"/>
      <c r="AB257" s="119"/>
    </row>
    <row r="258" spans="1:80">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c r="AA258" s="119"/>
      <c r="AB258" s="119"/>
    </row>
    <row r="259" spans="1:80">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c r="AA259" s="119"/>
      <c r="AB259" s="119"/>
    </row>
    <row r="260" spans="1:80">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c r="AA260" s="119"/>
      <c r="AB260" s="119"/>
    </row>
    <row r="261" spans="1:80">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row>
    <row r="262" spans="1:80">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c r="AA262" s="119"/>
      <c r="AB262" s="119"/>
    </row>
    <row r="263" spans="1:80" s="119" customFormat="1">
      <c r="AC263" s="238"/>
      <c r="AD263" s="231"/>
      <c r="AE263" s="231"/>
      <c r="AF263" s="231"/>
      <c r="AG263" s="231"/>
      <c r="AH263" s="231"/>
      <c r="AI263" s="231"/>
      <c r="AJ263" s="231"/>
      <c r="AK263" s="231"/>
      <c r="AL263" s="231"/>
      <c r="AM263" s="231"/>
      <c r="AN263" s="231"/>
      <c r="AO263" s="231"/>
      <c r="AP263" s="231"/>
      <c r="AQ263" s="231"/>
      <c r="AR263" s="231"/>
      <c r="AS263" s="231"/>
      <c r="AT263" s="231"/>
      <c r="AU263" s="231"/>
      <c r="AV263" s="231"/>
      <c r="AW263" s="231"/>
      <c r="AX263" s="231"/>
      <c r="AY263" s="231"/>
      <c r="AZ263" s="231"/>
      <c r="BA263" s="231"/>
      <c r="BB263" s="231"/>
      <c r="BC263" s="231"/>
      <c r="BD263" s="231"/>
      <c r="BE263" s="231"/>
      <c r="BF263" s="231"/>
      <c r="BG263" s="231"/>
      <c r="BH263" s="231"/>
      <c r="BI263" s="231"/>
      <c r="BJ263" s="231"/>
      <c r="BK263" s="231"/>
      <c r="BL263" s="231"/>
      <c r="BM263" s="231"/>
      <c r="BN263" s="231"/>
      <c r="BO263" s="231"/>
      <c r="BP263" s="231"/>
      <c r="BQ263" s="231"/>
      <c r="BR263" s="231"/>
      <c r="BS263" s="231"/>
      <c r="BT263" s="231"/>
      <c r="BU263" s="231"/>
      <c r="BV263" s="231"/>
      <c r="BW263" s="231"/>
      <c r="BX263" s="231"/>
      <c r="BY263" s="231"/>
      <c r="BZ263" s="231"/>
      <c r="CA263" s="231"/>
      <c r="CB263" s="231"/>
    </row>
    <row r="264" spans="1:80" s="119" customFormat="1">
      <c r="AC264" s="238"/>
      <c r="AD264" s="231"/>
      <c r="AE264" s="231"/>
      <c r="AF264" s="231"/>
      <c r="AG264" s="231"/>
      <c r="AH264" s="231"/>
      <c r="AI264" s="231"/>
      <c r="AJ264" s="231"/>
      <c r="AK264" s="231"/>
      <c r="AL264" s="231"/>
      <c r="AM264" s="231"/>
      <c r="AN264" s="231"/>
      <c r="AO264" s="231"/>
      <c r="AP264" s="231"/>
      <c r="AQ264" s="231"/>
      <c r="AR264" s="231"/>
      <c r="AS264" s="231"/>
      <c r="AT264" s="231"/>
      <c r="AU264" s="231"/>
      <c r="AV264" s="231"/>
      <c r="AW264" s="231"/>
      <c r="AX264" s="231"/>
      <c r="AY264" s="231"/>
      <c r="AZ264" s="231"/>
      <c r="BA264" s="231"/>
      <c r="BB264" s="231"/>
      <c r="BC264" s="231"/>
      <c r="BD264" s="231"/>
      <c r="BE264" s="231"/>
      <c r="BF264" s="231"/>
      <c r="BG264" s="231"/>
      <c r="BH264" s="231"/>
      <c r="BI264" s="231"/>
      <c r="BJ264" s="231"/>
      <c r="BK264" s="231"/>
      <c r="BL264" s="231"/>
      <c r="BM264" s="231"/>
      <c r="BN264" s="231"/>
      <c r="BO264" s="231"/>
      <c r="BP264" s="231"/>
      <c r="BQ264" s="231"/>
      <c r="BR264" s="231"/>
      <c r="BS264" s="231"/>
      <c r="BT264" s="231"/>
      <c r="BU264" s="231"/>
      <c r="BV264" s="231"/>
      <c r="BW264" s="231"/>
      <c r="BX264" s="231"/>
      <c r="BY264" s="231"/>
      <c r="BZ264" s="231"/>
      <c r="CA264" s="231"/>
      <c r="CB264" s="231"/>
    </row>
    <row r="265" spans="1:80" s="119" customFormat="1">
      <c r="AC265" s="238"/>
      <c r="AD265" s="231"/>
      <c r="AE265" s="231"/>
      <c r="AF265" s="231"/>
      <c r="AG265" s="231"/>
      <c r="AH265" s="231"/>
      <c r="AI265" s="231"/>
      <c r="AJ265" s="231"/>
      <c r="AK265" s="231"/>
      <c r="AL265" s="231"/>
      <c r="AM265" s="231"/>
      <c r="AN265" s="231"/>
      <c r="AO265" s="231"/>
      <c r="AP265" s="231"/>
      <c r="AQ265" s="231"/>
      <c r="AR265" s="231"/>
      <c r="AS265" s="231"/>
      <c r="AT265" s="231"/>
      <c r="AU265" s="231"/>
      <c r="AV265" s="231"/>
      <c r="AW265" s="231"/>
      <c r="AX265" s="231"/>
      <c r="AY265" s="231"/>
      <c r="AZ265" s="231"/>
      <c r="BA265" s="231"/>
      <c r="BB265" s="231"/>
      <c r="BC265" s="231"/>
      <c r="BD265" s="231"/>
      <c r="BE265" s="231"/>
      <c r="BF265" s="231"/>
      <c r="BG265" s="231"/>
      <c r="BH265" s="231"/>
      <c r="BI265" s="231"/>
      <c r="BJ265" s="231"/>
      <c r="BK265" s="231"/>
      <c r="BL265" s="231"/>
      <c r="BM265" s="231"/>
      <c r="BN265" s="231"/>
      <c r="BO265" s="231"/>
      <c r="BP265" s="231"/>
      <c r="BQ265" s="231"/>
      <c r="BR265" s="231"/>
      <c r="BS265" s="231"/>
      <c r="BT265" s="231"/>
      <c r="BU265" s="231"/>
      <c r="BV265" s="231"/>
      <c r="BW265" s="231"/>
      <c r="BX265" s="231"/>
      <c r="BY265" s="231"/>
      <c r="BZ265" s="231"/>
      <c r="CA265" s="231"/>
      <c r="CB265" s="231"/>
    </row>
    <row r="266" spans="1:80" s="119" customFormat="1">
      <c r="AC266" s="238"/>
      <c r="AD266" s="231"/>
      <c r="AE266" s="231"/>
      <c r="AF266" s="231"/>
      <c r="AG266" s="231"/>
      <c r="AH266" s="231"/>
      <c r="AI266" s="231"/>
      <c r="AJ266" s="231"/>
      <c r="AK266" s="231"/>
      <c r="AL266" s="231"/>
      <c r="AM266" s="231"/>
      <c r="AN266" s="231"/>
      <c r="AO266" s="231"/>
      <c r="AP266" s="231"/>
      <c r="AQ266" s="231"/>
      <c r="AR266" s="231"/>
      <c r="AS266" s="231"/>
      <c r="AT266" s="231"/>
      <c r="AU266" s="231"/>
      <c r="AV266" s="231"/>
      <c r="AW266" s="231"/>
      <c r="AX266" s="231"/>
      <c r="AY266" s="231"/>
      <c r="AZ266" s="231"/>
      <c r="BA266" s="231"/>
      <c r="BB266" s="231"/>
      <c r="BC266" s="231"/>
      <c r="BD266" s="231"/>
      <c r="BE266" s="231"/>
      <c r="BF266" s="231"/>
      <c r="BG266" s="231"/>
      <c r="BH266" s="231"/>
      <c r="BI266" s="231"/>
      <c r="BJ266" s="231"/>
      <c r="BK266" s="231"/>
      <c r="BL266" s="231"/>
      <c r="BM266" s="231"/>
      <c r="BN266" s="231"/>
      <c r="BO266" s="231"/>
      <c r="BP266" s="231"/>
      <c r="BQ266" s="231"/>
      <c r="BR266" s="231"/>
      <c r="BS266" s="231"/>
      <c r="BT266" s="231"/>
      <c r="BU266" s="231"/>
      <c r="BV266" s="231"/>
      <c r="BW266" s="231"/>
      <c r="BX266" s="231"/>
      <c r="BY266" s="231"/>
      <c r="BZ266" s="231"/>
      <c r="CA266" s="231"/>
      <c r="CB266" s="231"/>
    </row>
    <row r="267" spans="1:80" s="119" customFormat="1">
      <c r="AC267" s="238"/>
      <c r="AD267" s="231"/>
      <c r="AE267" s="231"/>
      <c r="AF267" s="231"/>
      <c r="AG267" s="231"/>
      <c r="AH267" s="231"/>
      <c r="AI267" s="231"/>
      <c r="AJ267" s="231"/>
      <c r="AK267" s="231"/>
      <c r="AL267" s="231"/>
      <c r="AM267" s="231"/>
      <c r="AN267" s="231"/>
      <c r="AO267" s="231"/>
      <c r="AP267" s="231"/>
      <c r="AQ267" s="231"/>
      <c r="AR267" s="231"/>
      <c r="AS267" s="231"/>
      <c r="AT267" s="231"/>
      <c r="AU267" s="231"/>
      <c r="AV267" s="231"/>
      <c r="AW267" s="231"/>
      <c r="AX267" s="231"/>
      <c r="AY267" s="231"/>
      <c r="AZ267" s="231"/>
      <c r="BA267" s="231"/>
      <c r="BB267" s="231"/>
      <c r="BC267" s="231"/>
      <c r="BD267" s="231"/>
      <c r="BE267" s="231"/>
      <c r="BF267" s="231"/>
      <c r="BG267" s="231"/>
      <c r="BH267" s="231"/>
      <c r="BI267" s="231"/>
      <c r="BJ267" s="231"/>
      <c r="BK267" s="231"/>
      <c r="BL267" s="231"/>
      <c r="BM267" s="231"/>
      <c r="BN267" s="231"/>
      <c r="BO267" s="231"/>
      <c r="BP267" s="231"/>
      <c r="BQ267" s="231"/>
      <c r="BR267" s="231"/>
      <c r="BS267" s="231"/>
      <c r="BT267" s="231"/>
      <c r="BU267" s="231"/>
      <c r="BV267" s="231"/>
      <c r="BW267" s="231"/>
      <c r="BX267" s="231"/>
      <c r="BY267" s="231"/>
      <c r="BZ267" s="231"/>
      <c r="CA267" s="231"/>
      <c r="CB267" s="231"/>
    </row>
    <row r="268" spans="1:80" s="119" customFormat="1">
      <c r="AC268" s="238"/>
      <c r="AD268" s="231"/>
      <c r="AE268" s="231"/>
      <c r="AF268" s="231"/>
      <c r="AG268" s="231"/>
      <c r="AH268" s="231"/>
      <c r="AI268" s="231"/>
      <c r="AJ268" s="231"/>
      <c r="AK268" s="231"/>
      <c r="AL268" s="231"/>
      <c r="AM268" s="231"/>
      <c r="AN268" s="231"/>
      <c r="AO268" s="231"/>
      <c r="AP268" s="231"/>
      <c r="AQ268" s="231"/>
      <c r="AR268" s="231"/>
      <c r="AS268" s="231"/>
      <c r="AT268" s="231"/>
      <c r="AU268" s="231"/>
      <c r="AV268" s="231"/>
      <c r="AW268" s="231"/>
      <c r="AX268" s="231"/>
      <c r="AY268" s="231"/>
      <c r="AZ268" s="231"/>
      <c r="BA268" s="231"/>
      <c r="BB268" s="231"/>
      <c r="BC268" s="231"/>
      <c r="BD268" s="231"/>
      <c r="BE268" s="231"/>
      <c r="BF268" s="231"/>
      <c r="BG268" s="231"/>
      <c r="BH268" s="231"/>
      <c r="BI268" s="231"/>
      <c r="BJ268" s="231"/>
      <c r="BK268" s="231"/>
      <c r="BL268" s="231"/>
      <c r="BM268" s="231"/>
      <c r="BN268" s="231"/>
      <c r="BO268" s="231"/>
      <c r="BP268" s="231"/>
      <c r="BQ268" s="231"/>
      <c r="BR268" s="231"/>
      <c r="BS268" s="231"/>
      <c r="BT268" s="231"/>
      <c r="BU268" s="231"/>
      <c r="BV268" s="231"/>
      <c r="BW268" s="231"/>
      <c r="BX268" s="231"/>
      <c r="BY268" s="231"/>
      <c r="BZ268" s="231"/>
      <c r="CA268" s="231"/>
      <c r="CB268" s="231"/>
    </row>
    <row r="269" spans="1:80" s="119" customFormat="1">
      <c r="AC269" s="238"/>
      <c r="AD269" s="231"/>
      <c r="AE269" s="231"/>
      <c r="AF269" s="231"/>
      <c r="AG269" s="231"/>
      <c r="AH269" s="231"/>
      <c r="AI269" s="231"/>
      <c r="AJ269" s="231"/>
      <c r="AK269" s="231"/>
      <c r="AL269" s="231"/>
      <c r="AM269" s="231"/>
      <c r="AN269" s="231"/>
      <c r="AO269" s="231"/>
      <c r="AP269" s="231"/>
      <c r="AQ269" s="231"/>
      <c r="AR269" s="231"/>
      <c r="AS269" s="231"/>
      <c r="AT269" s="231"/>
      <c r="AU269" s="231"/>
      <c r="AV269" s="231"/>
      <c r="AW269" s="231"/>
      <c r="AX269" s="231"/>
      <c r="AY269" s="231"/>
      <c r="AZ269" s="231"/>
      <c r="BA269" s="231"/>
      <c r="BB269" s="231"/>
      <c r="BC269" s="231"/>
      <c r="BD269" s="231"/>
      <c r="BE269" s="231"/>
      <c r="BF269" s="231"/>
      <c r="BG269" s="231"/>
      <c r="BH269" s="231"/>
      <c r="BI269" s="231"/>
      <c r="BJ269" s="231"/>
      <c r="BK269" s="231"/>
      <c r="BL269" s="231"/>
      <c r="BM269" s="231"/>
      <c r="BN269" s="231"/>
      <c r="BO269" s="231"/>
      <c r="BP269" s="231"/>
      <c r="BQ269" s="231"/>
      <c r="BR269" s="231"/>
      <c r="BS269" s="231"/>
      <c r="BT269" s="231"/>
      <c r="BU269" s="231"/>
      <c r="BV269" s="231"/>
      <c r="BW269" s="231"/>
      <c r="BX269" s="231"/>
      <c r="BY269" s="231"/>
      <c r="BZ269" s="231"/>
      <c r="CA269" s="231"/>
      <c r="CB269" s="231"/>
    </row>
    <row r="270" spans="1:80" s="119" customFormat="1">
      <c r="AC270" s="238"/>
      <c r="AD270" s="231"/>
      <c r="AE270" s="231"/>
      <c r="AF270" s="231"/>
      <c r="AG270" s="231"/>
      <c r="AH270" s="231"/>
      <c r="AI270" s="231"/>
      <c r="AJ270" s="231"/>
      <c r="AK270" s="231"/>
      <c r="AL270" s="231"/>
      <c r="AM270" s="231"/>
      <c r="AN270" s="231"/>
      <c r="AO270" s="231"/>
      <c r="AP270" s="231"/>
      <c r="AQ270" s="231"/>
      <c r="AR270" s="231"/>
      <c r="AS270" s="231"/>
      <c r="AT270" s="231"/>
      <c r="AU270" s="231"/>
      <c r="AV270" s="231"/>
      <c r="AW270" s="231"/>
      <c r="AX270" s="231"/>
      <c r="AY270" s="231"/>
      <c r="AZ270" s="231"/>
      <c r="BA270" s="231"/>
      <c r="BB270" s="231"/>
      <c r="BC270" s="231"/>
      <c r="BD270" s="231"/>
      <c r="BE270" s="231"/>
      <c r="BF270" s="231"/>
      <c r="BG270" s="231"/>
      <c r="BH270" s="231"/>
      <c r="BI270" s="231"/>
      <c r="BJ270" s="231"/>
      <c r="BK270" s="231"/>
      <c r="BL270" s="231"/>
      <c r="BM270" s="231"/>
      <c r="BN270" s="231"/>
      <c r="BO270" s="231"/>
      <c r="BP270" s="231"/>
      <c r="BQ270" s="231"/>
      <c r="BR270" s="231"/>
      <c r="BS270" s="231"/>
      <c r="BT270" s="231"/>
      <c r="BU270" s="231"/>
      <c r="BV270" s="231"/>
      <c r="BW270" s="231"/>
      <c r="BX270" s="231"/>
      <c r="BY270" s="231"/>
      <c r="BZ270" s="231"/>
      <c r="CA270" s="231"/>
      <c r="CB270" s="231"/>
    </row>
    <row r="271" spans="1:80" s="119" customFormat="1">
      <c r="AC271" s="238"/>
      <c r="AD271" s="231"/>
      <c r="AE271" s="231"/>
      <c r="AF271" s="231"/>
      <c r="AG271" s="231"/>
      <c r="AH271" s="231"/>
      <c r="AI271" s="231"/>
      <c r="AJ271" s="231"/>
      <c r="AK271" s="231"/>
      <c r="AL271" s="231"/>
      <c r="AM271" s="231"/>
      <c r="AN271" s="231"/>
      <c r="AO271" s="231"/>
      <c r="AP271" s="231"/>
      <c r="AQ271" s="231"/>
      <c r="AR271" s="231"/>
      <c r="AS271" s="231"/>
      <c r="AT271" s="231"/>
      <c r="AU271" s="231"/>
      <c r="AV271" s="231"/>
      <c r="AW271" s="231"/>
      <c r="AX271" s="231"/>
      <c r="AY271" s="231"/>
      <c r="AZ271" s="231"/>
      <c r="BA271" s="231"/>
      <c r="BB271" s="231"/>
      <c r="BC271" s="231"/>
      <c r="BD271" s="231"/>
      <c r="BE271" s="231"/>
      <c r="BF271" s="231"/>
      <c r="BG271" s="231"/>
      <c r="BH271" s="231"/>
      <c r="BI271" s="231"/>
      <c r="BJ271" s="231"/>
      <c r="BK271" s="231"/>
      <c r="BL271" s="231"/>
      <c r="BM271" s="231"/>
      <c r="BN271" s="231"/>
      <c r="BO271" s="231"/>
      <c r="BP271" s="231"/>
      <c r="BQ271" s="231"/>
      <c r="BR271" s="231"/>
      <c r="BS271" s="231"/>
      <c r="BT271" s="231"/>
      <c r="BU271" s="231"/>
      <c r="BV271" s="231"/>
      <c r="BW271" s="231"/>
      <c r="BX271" s="231"/>
      <c r="BY271" s="231"/>
      <c r="BZ271" s="231"/>
      <c r="CA271" s="231"/>
      <c r="CB271" s="231"/>
    </row>
    <row r="272" spans="1:80" s="119" customFormat="1">
      <c r="AC272" s="238"/>
      <c r="AD272" s="231"/>
      <c r="AE272" s="231"/>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c r="AZ272" s="231"/>
      <c r="BA272" s="231"/>
      <c r="BB272" s="231"/>
      <c r="BC272" s="231"/>
      <c r="BD272" s="231"/>
      <c r="BE272" s="231"/>
      <c r="BF272" s="231"/>
      <c r="BG272" s="231"/>
      <c r="BH272" s="231"/>
      <c r="BI272" s="231"/>
      <c r="BJ272" s="231"/>
      <c r="BK272" s="231"/>
      <c r="BL272" s="231"/>
      <c r="BM272" s="231"/>
      <c r="BN272" s="231"/>
      <c r="BO272" s="231"/>
      <c r="BP272" s="231"/>
      <c r="BQ272" s="231"/>
      <c r="BR272" s="231"/>
      <c r="BS272" s="231"/>
      <c r="BT272" s="231"/>
      <c r="BU272" s="231"/>
      <c r="BV272" s="231"/>
      <c r="BW272" s="231"/>
      <c r="BX272" s="231"/>
      <c r="BY272" s="231"/>
      <c r="BZ272" s="231"/>
      <c r="CA272" s="231"/>
      <c r="CB272" s="231"/>
    </row>
    <row r="273" spans="29:80" s="119" customFormat="1">
      <c r="AC273" s="238"/>
      <c r="AD273" s="231"/>
      <c r="AE273" s="231"/>
      <c r="AF273" s="231"/>
      <c r="AG273" s="231"/>
      <c r="AH273" s="231"/>
      <c r="AI273" s="231"/>
      <c r="AJ273" s="231"/>
      <c r="AK273" s="231"/>
      <c r="AL273" s="231"/>
      <c r="AM273" s="231"/>
      <c r="AN273" s="231"/>
      <c r="AO273" s="231"/>
      <c r="AP273" s="231"/>
      <c r="AQ273" s="231"/>
      <c r="AR273" s="231"/>
      <c r="AS273" s="231"/>
      <c r="AT273" s="231"/>
      <c r="AU273" s="231"/>
      <c r="AV273" s="231"/>
      <c r="AW273" s="231"/>
      <c r="AX273" s="231"/>
      <c r="AY273" s="231"/>
      <c r="AZ273" s="231"/>
      <c r="BA273" s="231"/>
      <c r="BB273" s="231"/>
      <c r="BC273" s="231"/>
      <c r="BD273" s="231"/>
      <c r="BE273" s="231"/>
      <c r="BF273" s="231"/>
      <c r="BG273" s="231"/>
      <c r="BH273" s="231"/>
      <c r="BI273" s="231"/>
      <c r="BJ273" s="231"/>
      <c r="BK273" s="231"/>
      <c r="BL273" s="231"/>
      <c r="BM273" s="231"/>
      <c r="BN273" s="231"/>
      <c r="BO273" s="231"/>
      <c r="BP273" s="231"/>
      <c r="BQ273" s="231"/>
      <c r="BR273" s="231"/>
      <c r="BS273" s="231"/>
      <c r="BT273" s="231"/>
      <c r="BU273" s="231"/>
      <c r="BV273" s="231"/>
      <c r="BW273" s="231"/>
      <c r="BX273" s="231"/>
      <c r="BY273" s="231"/>
      <c r="BZ273" s="231"/>
      <c r="CA273" s="231"/>
      <c r="CB273" s="231"/>
    </row>
    <row r="274" spans="29:80" s="119" customFormat="1">
      <c r="AC274" s="238"/>
      <c r="AD274" s="231"/>
      <c r="AE274" s="231"/>
      <c r="AF274" s="231"/>
      <c r="AG274" s="231"/>
      <c r="AH274" s="231"/>
      <c r="AI274" s="231"/>
      <c r="AJ274" s="231"/>
      <c r="AK274" s="231"/>
      <c r="AL274" s="231"/>
      <c r="AM274" s="231"/>
      <c r="AN274" s="231"/>
      <c r="AO274" s="231"/>
      <c r="AP274" s="231"/>
      <c r="AQ274" s="231"/>
      <c r="AR274" s="231"/>
      <c r="AS274" s="231"/>
      <c r="AT274" s="231"/>
      <c r="AU274" s="231"/>
      <c r="AV274" s="231"/>
      <c r="AW274" s="231"/>
      <c r="AX274" s="231"/>
      <c r="AY274" s="231"/>
      <c r="AZ274" s="231"/>
      <c r="BA274" s="231"/>
      <c r="BB274" s="231"/>
      <c r="BC274" s="231"/>
      <c r="BD274" s="231"/>
      <c r="BE274" s="231"/>
      <c r="BF274" s="231"/>
      <c r="BG274" s="231"/>
      <c r="BH274" s="231"/>
      <c r="BI274" s="231"/>
      <c r="BJ274" s="231"/>
      <c r="BK274" s="231"/>
      <c r="BL274" s="231"/>
      <c r="BM274" s="231"/>
      <c r="BN274" s="231"/>
      <c r="BO274" s="231"/>
      <c r="BP274" s="231"/>
      <c r="BQ274" s="231"/>
      <c r="BR274" s="231"/>
      <c r="BS274" s="231"/>
      <c r="BT274" s="231"/>
      <c r="BU274" s="231"/>
      <c r="BV274" s="231"/>
      <c r="BW274" s="231"/>
      <c r="BX274" s="231"/>
      <c r="BY274" s="231"/>
      <c r="BZ274" s="231"/>
      <c r="CA274" s="231"/>
      <c r="CB274" s="231"/>
    </row>
    <row r="275" spans="29:80" s="119" customFormat="1">
      <c r="AC275" s="238"/>
      <c r="AD275" s="231"/>
      <c r="AE275" s="231"/>
      <c r="AF275" s="231"/>
      <c r="AG275" s="231"/>
      <c r="AH275" s="231"/>
      <c r="AI275" s="231"/>
      <c r="AJ275" s="231"/>
      <c r="AK275" s="231"/>
      <c r="AL275" s="231"/>
      <c r="AM275" s="231"/>
      <c r="AN275" s="231"/>
      <c r="AO275" s="231"/>
      <c r="AP275" s="231"/>
      <c r="AQ275" s="231"/>
      <c r="AR275" s="231"/>
      <c r="AS275" s="231"/>
      <c r="AT275" s="231"/>
      <c r="AU275" s="231"/>
      <c r="AV275" s="231"/>
      <c r="AW275" s="231"/>
      <c r="AX275" s="231"/>
      <c r="AY275" s="231"/>
      <c r="AZ275" s="231"/>
      <c r="BA275" s="231"/>
      <c r="BB275" s="231"/>
      <c r="BC275" s="231"/>
      <c r="BD275" s="231"/>
      <c r="BE275" s="231"/>
      <c r="BF275" s="231"/>
      <c r="BG275" s="231"/>
      <c r="BH275" s="231"/>
      <c r="BI275" s="231"/>
      <c r="BJ275" s="231"/>
      <c r="BK275" s="231"/>
      <c r="BL275" s="231"/>
      <c r="BM275" s="231"/>
      <c r="BN275" s="231"/>
      <c r="BO275" s="231"/>
      <c r="BP275" s="231"/>
      <c r="BQ275" s="231"/>
      <c r="BR275" s="231"/>
      <c r="BS275" s="231"/>
      <c r="BT275" s="231"/>
      <c r="BU275" s="231"/>
      <c r="BV275" s="231"/>
      <c r="BW275" s="231"/>
      <c r="BX275" s="231"/>
      <c r="BY275" s="231"/>
      <c r="BZ275" s="231"/>
      <c r="CA275" s="231"/>
      <c r="CB275" s="231"/>
    </row>
    <row r="276" spans="29:80" s="119" customFormat="1">
      <c r="AC276" s="238"/>
      <c r="AD276" s="231"/>
      <c r="AE276" s="231"/>
      <c r="AF276" s="231"/>
      <c r="AG276" s="231"/>
      <c r="AH276" s="231"/>
      <c r="AI276" s="231"/>
      <c r="AJ276" s="231"/>
      <c r="AK276" s="231"/>
      <c r="AL276" s="231"/>
      <c r="AM276" s="231"/>
      <c r="AN276" s="231"/>
      <c r="AO276" s="231"/>
      <c r="AP276" s="231"/>
      <c r="AQ276" s="231"/>
      <c r="AR276" s="231"/>
      <c r="AS276" s="231"/>
      <c r="AT276" s="231"/>
      <c r="AU276" s="231"/>
      <c r="AV276" s="231"/>
      <c r="AW276" s="231"/>
      <c r="AX276" s="231"/>
      <c r="AY276" s="231"/>
      <c r="AZ276" s="231"/>
      <c r="BA276" s="231"/>
      <c r="BB276" s="231"/>
      <c r="BC276" s="231"/>
      <c r="BD276" s="231"/>
      <c r="BE276" s="231"/>
      <c r="BF276" s="231"/>
      <c r="BG276" s="231"/>
      <c r="BH276" s="231"/>
      <c r="BI276" s="231"/>
      <c r="BJ276" s="231"/>
      <c r="BK276" s="231"/>
      <c r="BL276" s="231"/>
      <c r="BM276" s="231"/>
      <c r="BN276" s="231"/>
      <c r="BO276" s="231"/>
      <c r="BP276" s="231"/>
      <c r="BQ276" s="231"/>
      <c r="BR276" s="231"/>
      <c r="BS276" s="231"/>
      <c r="BT276" s="231"/>
      <c r="BU276" s="231"/>
      <c r="BV276" s="231"/>
      <c r="BW276" s="231"/>
      <c r="BX276" s="231"/>
      <c r="BY276" s="231"/>
      <c r="BZ276" s="231"/>
      <c r="CA276" s="231"/>
      <c r="CB276" s="231"/>
    </row>
    <row r="277" spans="29:80" s="119" customFormat="1">
      <c r="AC277" s="238"/>
      <c r="AD277" s="231"/>
      <c r="AE277" s="231"/>
      <c r="AF277" s="231"/>
      <c r="AG277" s="231"/>
      <c r="AH277" s="231"/>
      <c r="AI277" s="231"/>
      <c r="AJ277" s="231"/>
      <c r="AK277" s="231"/>
      <c r="AL277" s="231"/>
      <c r="AM277" s="231"/>
      <c r="AN277" s="231"/>
      <c r="AO277" s="231"/>
      <c r="AP277" s="231"/>
      <c r="AQ277" s="231"/>
      <c r="AR277" s="231"/>
      <c r="AS277" s="231"/>
      <c r="AT277" s="231"/>
      <c r="AU277" s="231"/>
      <c r="AV277" s="231"/>
      <c r="AW277" s="231"/>
      <c r="AX277" s="231"/>
      <c r="AY277" s="231"/>
      <c r="AZ277" s="231"/>
      <c r="BA277" s="231"/>
      <c r="BB277" s="231"/>
      <c r="BC277" s="231"/>
      <c r="BD277" s="231"/>
      <c r="BE277" s="231"/>
      <c r="BF277" s="231"/>
      <c r="BG277" s="231"/>
      <c r="BH277" s="231"/>
      <c r="BI277" s="231"/>
      <c r="BJ277" s="231"/>
      <c r="BK277" s="231"/>
      <c r="BL277" s="231"/>
      <c r="BM277" s="231"/>
      <c r="BN277" s="231"/>
      <c r="BO277" s="231"/>
      <c r="BP277" s="231"/>
      <c r="BQ277" s="231"/>
      <c r="BR277" s="231"/>
      <c r="BS277" s="231"/>
      <c r="BT277" s="231"/>
      <c r="BU277" s="231"/>
      <c r="BV277" s="231"/>
      <c r="BW277" s="231"/>
      <c r="BX277" s="231"/>
      <c r="BY277" s="231"/>
      <c r="BZ277" s="231"/>
      <c r="CA277" s="231"/>
      <c r="CB277" s="231"/>
    </row>
    <row r="278" spans="29:80" s="119" customFormat="1">
      <c r="AC278" s="238"/>
      <c r="AD278" s="231"/>
      <c r="AE278" s="231"/>
      <c r="AF278" s="231"/>
      <c r="AG278" s="231"/>
      <c r="AH278" s="231"/>
      <c r="AI278" s="231"/>
      <c r="AJ278" s="231"/>
      <c r="AK278" s="231"/>
      <c r="AL278" s="231"/>
      <c r="AM278" s="231"/>
      <c r="AN278" s="231"/>
      <c r="AO278" s="231"/>
      <c r="AP278" s="231"/>
      <c r="AQ278" s="231"/>
      <c r="AR278" s="231"/>
      <c r="AS278" s="231"/>
      <c r="AT278" s="231"/>
      <c r="AU278" s="231"/>
      <c r="AV278" s="231"/>
      <c r="AW278" s="231"/>
      <c r="AX278" s="231"/>
      <c r="AY278" s="231"/>
      <c r="AZ278" s="231"/>
      <c r="BA278" s="231"/>
      <c r="BB278" s="231"/>
      <c r="BC278" s="231"/>
      <c r="BD278" s="231"/>
      <c r="BE278" s="231"/>
      <c r="BF278" s="231"/>
      <c r="BG278" s="231"/>
      <c r="BH278" s="231"/>
      <c r="BI278" s="231"/>
      <c r="BJ278" s="231"/>
      <c r="BK278" s="231"/>
      <c r="BL278" s="231"/>
      <c r="BM278" s="231"/>
      <c r="BN278" s="231"/>
      <c r="BO278" s="231"/>
      <c r="BP278" s="231"/>
      <c r="BQ278" s="231"/>
      <c r="BR278" s="231"/>
      <c r="BS278" s="231"/>
      <c r="BT278" s="231"/>
      <c r="BU278" s="231"/>
      <c r="BV278" s="231"/>
      <c r="BW278" s="231"/>
      <c r="BX278" s="231"/>
      <c r="BY278" s="231"/>
      <c r="BZ278" s="231"/>
      <c r="CA278" s="231"/>
      <c r="CB278" s="231"/>
    </row>
    <row r="279" spans="29:80" s="119" customFormat="1">
      <c r="AC279" s="238"/>
      <c r="AD279" s="231"/>
      <c r="AE279" s="231"/>
      <c r="AF279" s="231"/>
      <c r="AG279" s="231"/>
      <c r="AH279" s="231"/>
      <c r="AI279" s="231"/>
      <c r="AJ279" s="231"/>
      <c r="AK279" s="231"/>
      <c r="AL279" s="231"/>
      <c r="AM279" s="231"/>
      <c r="AN279" s="231"/>
      <c r="AO279" s="231"/>
      <c r="AP279" s="231"/>
      <c r="AQ279" s="231"/>
      <c r="AR279" s="231"/>
      <c r="AS279" s="231"/>
      <c r="AT279" s="231"/>
      <c r="AU279" s="231"/>
      <c r="AV279" s="231"/>
      <c r="AW279" s="231"/>
      <c r="AX279" s="231"/>
      <c r="AY279" s="231"/>
      <c r="AZ279" s="231"/>
      <c r="BA279" s="231"/>
      <c r="BB279" s="231"/>
      <c r="BC279" s="231"/>
      <c r="BD279" s="231"/>
      <c r="BE279" s="231"/>
      <c r="BF279" s="231"/>
      <c r="BG279" s="231"/>
      <c r="BH279" s="231"/>
      <c r="BI279" s="231"/>
      <c r="BJ279" s="231"/>
      <c r="BK279" s="231"/>
      <c r="BL279" s="231"/>
      <c r="BM279" s="231"/>
      <c r="BN279" s="231"/>
      <c r="BO279" s="231"/>
      <c r="BP279" s="231"/>
      <c r="BQ279" s="231"/>
      <c r="BR279" s="231"/>
      <c r="BS279" s="231"/>
      <c r="BT279" s="231"/>
      <c r="BU279" s="231"/>
      <c r="BV279" s="231"/>
      <c r="BW279" s="231"/>
      <c r="BX279" s="231"/>
      <c r="BY279" s="231"/>
      <c r="BZ279" s="231"/>
      <c r="CA279" s="231"/>
      <c r="CB279" s="231"/>
    </row>
    <row r="280" spans="29:80" s="119" customFormat="1">
      <c r="AC280" s="238"/>
      <c r="AD280" s="231"/>
      <c r="AE280" s="231"/>
      <c r="AF280" s="231"/>
      <c r="AG280" s="231"/>
      <c r="AH280" s="231"/>
      <c r="AI280" s="231"/>
      <c r="AJ280" s="231"/>
      <c r="AK280" s="231"/>
      <c r="AL280" s="231"/>
      <c r="AM280" s="231"/>
      <c r="AN280" s="231"/>
      <c r="AO280" s="231"/>
      <c r="AP280" s="231"/>
      <c r="AQ280" s="231"/>
      <c r="AR280" s="231"/>
      <c r="AS280" s="231"/>
      <c r="AT280" s="231"/>
      <c r="AU280" s="231"/>
      <c r="AV280" s="231"/>
      <c r="AW280" s="231"/>
      <c r="AX280" s="231"/>
      <c r="AY280" s="231"/>
      <c r="AZ280" s="231"/>
      <c r="BA280" s="231"/>
      <c r="BB280" s="231"/>
      <c r="BC280" s="231"/>
      <c r="BD280" s="231"/>
      <c r="BE280" s="231"/>
      <c r="BF280" s="231"/>
      <c r="BG280" s="231"/>
      <c r="BH280" s="231"/>
      <c r="BI280" s="231"/>
      <c r="BJ280" s="231"/>
      <c r="BK280" s="231"/>
      <c r="BL280" s="231"/>
      <c r="BM280" s="231"/>
      <c r="BN280" s="231"/>
      <c r="BO280" s="231"/>
      <c r="BP280" s="231"/>
      <c r="BQ280" s="231"/>
      <c r="BR280" s="231"/>
      <c r="BS280" s="231"/>
      <c r="BT280" s="231"/>
      <c r="BU280" s="231"/>
      <c r="BV280" s="231"/>
      <c r="BW280" s="231"/>
      <c r="BX280" s="231"/>
      <c r="BY280" s="231"/>
      <c r="BZ280" s="231"/>
      <c r="CA280" s="231"/>
      <c r="CB280" s="231"/>
    </row>
    <row r="281" spans="29:80" s="119" customFormat="1">
      <c r="AC281" s="238"/>
      <c r="AD281" s="231"/>
      <c r="AE281" s="231"/>
      <c r="AF281" s="231"/>
      <c r="AG281" s="231"/>
      <c r="AH281" s="231"/>
      <c r="AI281" s="231"/>
      <c r="AJ281" s="231"/>
      <c r="AK281" s="231"/>
      <c r="AL281" s="231"/>
      <c r="AM281" s="231"/>
      <c r="AN281" s="231"/>
      <c r="AO281" s="231"/>
      <c r="AP281" s="231"/>
      <c r="AQ281" s="231"/>
      <c r="AR281" s="231"/>
      <c r="AS281" s="231"/>
      <c r="AT281" s="231"/>
      <c r="AU281" s="231"/>
      <c r="AV281" s="231"/>
      <c r="AW281" s="231"/>
      <c r="AX281" s="231"/>
      <c r="AY281" s="231"/>
      <c r="AZ281" s="231"/>
      <c r="BA281" s="231"/>
      <c r="BB281" s="231"/>
      <c r="BC281" s="231"/>
      <c r="BD281" s="231"/>
      <c r="BE281" s="231"/>
      <c r="BF281" s="231"/>
      <c r="BG281" s="231"/>
      <c r="BH281" s="231"/>
      <c r="BI281" s="231"/>
      <c r="BJ281" s="231"/>
      <c r="BK281" s="231"/>
      <c r="BL281" s="231"/>
      <c r="BM281" s="231"/>
      <c r="BN281" s="231"/>
      <c r="BO281" s="231"/>
      <c r="BP281" s="231"/>
      <c r="BQ281" s="231"/>
      <c r="BR281" s="231"/>
      <c r="BS281" s="231"/>
      <c r="BT281" s="231"/>
      <c r="BU281" s="231"/>
      <c r="BV281" s="231"/>
      <c r="BW281" s="231"/>
      <c r="BX281" s="231"/>
      <c r="BY281" s="231"/>
      <c r="BZ281" s="231"/>
      <c r="CA281" s="231"/>
      <c r="CB281" s="231"/>
    </row>
    <row r="282" spans="29:80" s="119" customFormat="1">
      <c r="AC282" s="238"/>
      <c r="AD282" s="231"/>
      <c r="AE282" s="231"/>
      <c r="AF282" s="231"/>
      <c r="AG282" s="231"/>
      <c r="AH282" s="231"/>
      <c r="AI282" s="231"/>
      <c r="AJ282" s="231"/>
      <c r="AK282" s="231"/>
      <c r="AL282" s="231"/>
      <c r="AM282" s="231"/>
      <c r="AN282" s="231"/>
      <c r="AO282" s="231"/>
      <c r="AP282" s="231"/>
      <c r="AQ282" s="231"/>
      <c r="AR282" s="231"/>
      <c r="AS282" s="231"/>
      <c r="AT282" s="231"/>
      <c r="AU282" s="231"/>
      <c r="AV282" s="231"/>
      <c r="AW282" s="231"/>
      <c r="AX282" s="231"/>
      <c r="AY282" s="231"/>
      <c r="AZ282" s="231"/>
      <c r="BA282" s="231"/>
      <c r="BB282" s="231"/>
      <c r="BC282" s="231"/>
      <c r="BD282" s="231"/>
      <c r="BE282" s="231"/>
      <c r="BF282" s="231"/>
      <c r="BG282" s="231"/>
      <c r="BH282" s="231"/>
      <c r="BI282" s="231"/>
      <c r="BJ282" s="231"/>
      <c r="BK282" s="231"/>
      <c r="BL282" s="231"/>
      <c r="BM282" s="231"/>
      <c r="BN282" s="231"/>
      <c r="BO282" s="231"/>
      <c r="BP282" s="231"/>
      <c r="BQ282" s="231"/>
      <c r="BR282" s="231"/>
      <c r="BS282" s="231"/>
      <c r="BT282" s="231"/>
      <c r="BU282" s="231"/>
      <c r="BV282" s="231"/>
      <c r="BW282" s="231"/>
      <c r="BX282" s="231"/>
      <c r="BY282" s="231"/>
      <c r="BZ282" s="231"/>
      <c r="CA282" s="231"/>
      <c r="CB282" s="231"/>
    </row>
    <row r="283" spans="29:80" s="119" customFormat="1">
      <c r="AC283" s="238"/>
      <c r="AD283" s="231"/>
      <c r="AE283" s="231"/>
      <c r="AF283" s="231"/>
      <c r="AG283" s="231"/>
      <c r="AH283" s="231"/>
      <c r="AI283" s="231"/>
      <c r="AJ283" s="231"/>
      <c r="AK283" s="231"/>
      <c r="AL283" s="231"/>
      <c r="AM283" s="231"/>
      <c r="AN283" s="231"/>
      <c r="AO283" s="231"/>
      <c r="AP283" s="231"/>
      <c r="AQ283" s="231"/>
      <c r="AR283" s="231"/>
      <c r="AS283" s="231"/>
      <c r="AT283" s="231"/>
      <c r="AU283" s="231"/>
      <c r="AV283" s="231"/>
      <c r="AW283" s="231"/>
      <c r="AX283" s="231"/>
      <c r="AY283" s="231"/>
      <c r="AZ283" s="231"/>
      <c r="BA283" s="231"/>
      <c r="BB283" s="231"/>
      <c r="BC283" s="231"/>
      <c r="BD283" s="231"/>
      <c r="BE283" s="231"/>
      <c r="BF283" s="231"/>
      <c r="BG283" s="231"/>
      <c r="BH283" s="231"/>
      <c r="BI283" s="231"/>
      <c r="BJ283" s="231"/>
      <c r="BK283" s="231"/>
      <c r="BL283" s="231"/>
      <c r="BM283" s="231"/>
      <c r="BN283" s="231"/>
      <c r="BO283" s="231"/>
      <c r="BP283" s="231"/>
      <c r="BQ283" s="231"/>
      <c r="BR283" s="231"/>
      <c r="BS283" s="231"/>
      <c r="BT283" s="231"/>
      <c r="BU283" s="231"/>
      <c r="BV283" s="231"/>
      <c r="BW283" s="231"/>
      <c r="BX283" s="231"/>
      <c r="BY283" s="231"/>
      <c r="BZ283" s="231"/>
      <c r="CA283" s="231"/>
      <c r="CB283" s="231"/>
    </row>
    <row r="284" spans="29:80" s="119" customFormat="1">
      <c r="AC284" s="238"/>
      <c r="AD284" s="231"/>
      <c r="AE284" s="231"/>
      <c r="AF284" s="231"/>
      <c r="AG284" s="231"/>
      <c r="AH284" s="231"/>
      <c r="AI284" s="231"/>
      <c r="AJ284" s="231"/>
      <c r="AK284" s="231"/>
      <c r="AL284" s="231"/>
      <c r="AM284" s="231"/>
      <c r="AN284" s="231"/>
      <c r="AO284" s="231"/>
      <c r="AP284" s="231"/>
      <c r="AQ284" s="231"/>
      <c r="AR284" s="231"/>
      <c r="AS284" s="231"/>
      <c r="AT284" s="231"/>
      <c r="AU284" s="231"/>
      <c r="AV284" s="231"/>
      <c r="AW284" s="231"/>
      <c r="AX284" s="231"/>
      <c r="AY284" s="231"/>
      <c r="AZ284" s="231"/>
      <c r="BA284" s="231"/>
      <c r="BB284" s="231"/>
      <c r="BC284" s="231"/>
      <c r="BD284" s="231"/>
      <c r="BE284" s="231"/>
      <c r="BF284" s="231"/>
      <c r="BG284" s="231"/>
      <c r="BH284" s="231"/>
      <c r="BI284" s="231"/>
      <c r="BJ284" s="231"/>
      <c r="BK284" s="231"/>
      <c r="BL284" s="231"/>
      <c r="BM284" s="231"/>
      <c r="BN284" s="231"/>
      <c r="BO284" s="231"/>
      <c r="BP284" s="231"/>
      <c r="BQ284" s="231"/>
      <c r="BR284" s="231"/>
      <c r="BS284" s="231"/>
      <c r="BT284" s="231"/>
      <c r="BU284" s="231"/>
      <c r="BV284" s="231"/>
      <c r="BW284" s="231"/>
      <c r="BX284" s="231"/>
      <c r="BY284" s="231"/>
      <c r="BZ284" s="231"/>
      <c r="CA284" s="231"/>
      <c r="CB284" s="231"/>
    </row>
    <row r="285" spans="29:80" s="119" customFormat="1">
      <c r="AC285" s="238"/>
      <c r="AD285" s="231"/>
      <c r="AE285" s="231"/>
      <c r="AF285" s="231"/>
      <c r="AG285" s="231"/>
      <c r="AH285" s="231"/>
      <c r="AI285" s="231"/>
      <c r="AJ285" s="231"/>
      <c r="AK285" s="231"/>
      <c r="AL285" s="231"/>
      <c r="AM285" s="231"/>
      <c r="AN285" s="231"/>
      <c r="AO285" s="231"/>
      <c r="AP285" s="231"/>
      <c r="AQ285" s="231"/>
      <c r="AR285" s="231"/>
      <c r="AS285" s="231"/>
      <c r="AT285" s="231"/>
      <c r="AU285" s="231"/>
      <c r="AV285" s="231"/>
      <c r="AW285" s="231"/>
      <c r="AX285" s="231"/>
      <c r="AY285" s="231"/>
      <c r="AZ285" s="231"/>
      <c r="BA285" s="231"/>
      <c r="BB285" s="231"/>
      <c r="BC285" s="231"/>
      <c r="BD285" s="231"/>
      <c r="BE285" s="231"/>
      <c r="BF285" s="231"/>
      <c r="BG285" s="231"/>
      <c r="BH285" s="231"/>
      <c r="BI285" s="231"/>
      <c r="BJ285" s="231"/>
      <c r="BK285" s="231"/>
      <c r="BL285" s="231"/>
      <c r="BM285" s="231"/>
      <c r="BN285" s="231"/>
      <c r="BO285" s="231"/>
      <c r="BP285" s="231"/>
      <c r="BQ285" s="231"/>
      <c r="BR285" s="231"/>
      <c r="BS285" s="231"/>
      <c r="BT285" s="231"/>
      <c r="BU285" s="231"/>
      <c r="BV285" s="231"/>
      <c r="BW285" s="231"/>
      <c r="BX285" s="231"/>
      <c r="BY285" s="231"/>
      <c r="BZ285" s="231"/>
      <c r="CA285" s="231"/>
      <c r="CB285" s="231"/>
    </row>
    <row r="286" spans="29:80" s="119" customFormat="1">
      <c r="AC286" s="238"/>
      <c r="AD286" s="231"/>
      <c r="AE286" s="231"/>
      <c r="AF286" s="231"/>
      <c r="AG286" s="231"/>
      <c r="AH286" s="231"/>
      <c r="AI286" s="231"/>
      <c r="AJ286" s="231"/>
      <c r="AK286" s="231"/>
      <c r="AL286" s="231"/>
      <c r="AM286" s="231"/>
      <c r="AN286" s="231"/>
      <c r="AO286" s="231"/>
      <c r="AP286" s="231"/>
      <c r="AQ286" s="231"/>
      <c r="AR286" s="231"/>
      <c r="AS286" s="231"/>
      <c r="AT286" s="231"/>
      <c r="AU286" s="231"/>
      <c r="AV286" s="231"/>
      <c r="AW286" s="231"/>
      <c r="AX286" s="231"/>
      <c r="AY286" s="231"/>
      <c r="AZ286" s="231"/>
      <c r="BA286" s="231"/>
      <c r="BB286" s="231"/>
      <c r="BC286" s="231"/>
      <c r="BD286" s="231"/>
      <c r="BE286" s="231"/>
      <c r="BF286" s="231"/>
      <c r="BG286" s="231"/>
      <c r="BH286" s="231"/>
      <c r="BI286" s="231"/>
      <c r="BJ286" s="231"/>
      <c r="BK286" s="231"/>
      <c r="BL286" s="231"/>
      <c r="BM286" s="231"/>
      <c r="BN286" s="231"/>
      <c r="BO286" s="231"/>
      <c r="BP286" s="231"/>
      <c r="BQ286" s="231"/>
      <c r="BR286" s="231"/>
      <c r="BS286" s="231"/>
      <c r="BT286" s="231"/>
      <c r="BU286" s="231"/>
      <c r="BV286" s="231"/>
      <c r="BW286" s="231"/>
      <c r="BX286" s="231"/>
      <c r="BY286" s="231"/>
      <c r="BZ286" s="231"/>
      <c r="CA286" s="231"/>
      <c r="CB286" s="231"/>
    </row>
    <row r="287" spans="29:80" s="119" customFormat="1">
      <c r="AC287" s="238"/>
      <c r="AD287" s="231"/>
      <c r="AE287" s="231"/>
      <c r="AF287" s="231"/>
      <c r="AG287" s="231"/>
      <c r="AH287" s="231"/>
      <c r="AI287" s="231"/>
      <c r="AJ287" s="231"/>
      <c r="AK287" s="231"/>
      <c r="AL287" s="231"/>
      <c r="AM287" s="231"/>
      <c r="AN287" s="231"/>
      <c r="AO287" s="231"/>
      <c r="AP287" s="231"/>
      <c r="AQ287" s="231"/>
      <c r="AR287" s="231"/>
      <c r="AS287" s="231"/>
      <c r="AT287" s="231"/>
      <c r="AU287" s="231"/>
      <c r="AV287" s="231"/>
      <c r="AW287" s="231"/>
      <c r="AX287" s="231"/>
      <c r="AY287" s="231"/>
      <c r="AZ287" s="231"/>
      <c r="BA287" s="231"/>
      <c r="BB287" s="231"/>
      <c r="BC287" s="231"/>
      <c r="BD287" s="231"/>
      <c r="BE287" s="231"/>
      <c r="BF287" s="231"/>
      <c r="BG287" s="231"/>
      <c r="BH287" s="231"/>
      <c r="BI287" s="231"/>
      <c r="BJ287" s="231"/>
      <c r="BK287" s="231"/>
      <c r="BL287" s="231"/>
      <c r="BM287" s="231"/>
      <c r="BN287" s="231"/>
      <c r="BO287" s="231"/>
      <c r="BP287" s="231"/>
      <c r="BQ287" s="231"/>
      <c r="BR287" s="231"/>
      <c r="BS287" s="231"/>
      <c r="BT287" s="231"/>
      <c r="BU287" s="231"/>
      <c r="BV287" s="231"/>
      <c r="BW287" s="231"/>
      <c r="BX287" s="231"/>
      <c r="BY287" s="231"/>
      <c r="BZ287" s="231"/>
      <c r="CA287" s="231"/>
      <c r="CB287" s="231"/>
    </row>
    <row r="288" spans="29:80" s="119" customFormat="1">
      <c r="AC288" s="238"/>
      <c r="AD288" s="231"/>
      <c r="AE288" s="231"/>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c r="AZ288" s="231"/>
      <c r="BA288" s="231"/>
      <c r="BB288" s="231"/>
      <c r="BC288" s="231"/>
      <c r="BD288" s="231"/>
      <c r="BE288" s="231"/>
      <c r="BF288" s="231"/>
      <c r="BG288" s="231"/>
      <c r="BH288" s="231"/>
      <c r="BI288" s="231"/>
      <c r="BJ288" s="231"/>
      <c r="BK288" s="231"/>
      <c r="BL288" s="231"/>
      <c r="BM288" s="231"/>
      <c r="BN288" s="231"/>
      <c r="BO288" s="231"/>
      <c r="BP288" s="231"/>
      <c r="BQ288" s="231"/>
      <c r="BR288" s="231"/>
      <c r="BS288" s="231"/>
      <c r="BT288" s="231"/>
      <c r="BU288" s="231"/>
      <c r="BV288" s="231"/>
      <c r="BW288" s="231"/>
      <c r="BX288" s="231"/>
      <c r="BY288" s="231"/>
      <c r="BZ288" s="231"/>
      <c r="CA288" s="231"/>
      <c r="CB288" s="231"/>
    </row>
    <row r="289" spans="29:80" s="119" customFormat="1">
      <c r="AC289" s="238"/>
      <c r="AD289" s="231"/>
      <c r="AE289" s="231"/>
      <c r="AF289" s="231"/>
      <c r="AG289" s="231"/>
      <c r="AH289" s="231"/>
      <c r="AI289" s="231"/>
      <c r="AJ289" s="231"/>
      <c r="AK289" s="231"/>
      <c r="AL289" s="231"/>
      <c r="AM289" s="231"/>
      <c r="AN289" s="231"/>
      <c r="AO289" s="231"/>
      <c r="AP289" s="231"/>
      <c r="AQ289" s="231"/>
      <c r="AR289" s="231"/>
      <c r="AS289" s="231"/>
      <c r="AT289" s="231"/>
      <c r="AU289" s="231"/>
      <c r="AV289" s="231"/>
      <c r="AW289" s="231"/>
      <c r="AX289" s="231"/>
      <c r="AY289" s="231"/>
      <c r="AZ289" s="231"/>
      <c r="BA289" s="231"/>
      <c r="BB289" s="231"/>
      <c r="BC289" s="231"/>
      <c r="BD289" s="231"/>
      <c r="BE289" s="231"/>
      <c r="BF289" s="231"/>
      <c r="BG289" s="231"/>
      <c r="BH289" s="231"/>
      <c r="BI289" s="231"/>
      <c r="BJ289" s="231"/>
      <c r="BK289" s="231"/>
      <c r="BL289" s="231"/>
      <c r="BM289" s="231"/>
      <c r="BN289" s="231"/>
      <c r="BO289" s="231"/>
      <c r="BP289" s="231"/>
      <c r="BQ289" s="231"/>
      <c r="BR289" s="231"/>
      <c r="BS289" s="231"/>
      <c r="BT289" s="231"/>
      <c r="BU289" s="231"/>
      <c r="BV289" s="231"/>
      <c r="BW289" s="231"/>
      <c r="BX289" s="231"/>
      <c r="BY289" s="231"/>
      <c r="BZ289" s="231"/>
      <c r="CA289" s="231"/>
      <c r="CB289" s="231"/>
    </row>
    <row r="290" spans="29:80" s="119" customFormat="1">
      <c r="AC290" s="238"/>
      <c r="AD290" s="231"/>
      <c r="AE290" s="231"/>
      <c r="AF290" s="231"/>
      <c r="AG290" s="231"/>
      <c r="AH290" s="231"/>
      <c r="AI290" s="231"/>
      <c r="AJ290" s="231"/>
      <c r="AK290" s="231"/>
      <c r="AL290" s="231"/>
      <c r="AM290" s="231"/>
      <c r="AN290" s="231"/>
      <c r="AO290" s="231"/>
      <c r="AP290" s="231"/>
      <c r="AQ290" s="231"/>
      <c r="AR290" s="231"/>
      <c r="AS290" s="231"/>
      <c r="AT290" s="231"/>
      <c r="AU290" s="231"/>
      <c r="AV290" s="231"/>
      <c r="AW290" s="231"/>
      <c r="AX290" s="231"/>
      <c r="AY290" s="231"/>
      <c r="AZ290" s="231"/>
      <c r="BA290" s="231"/>
      <c r="BB290" s="231"/>
      <c r="BC290" s="231"/>
      <c r="BD290" s="231"/>
      <c r="BE290" s="231"/>
      <c r="BF290" s="231"/>
      <c r="BG290" s="231"/>
      <c r="BH290" s="231"/>
      <c r="BI290" s="231"/>
      <c r="BJ290" s="231"/>
      <c r="BK290" s="231"/>
      <c r="BL290" s="231"/>
      <c r="BM290" s="231"/>
      <c r="BN290" s="231"/>
      <c r="BO290" s="231"/>
      <c r="BP290" s="231"/>
      <c r="BQ290" s="231"/>
      <c r="BR290" s="231"/>
      <c r="BS290" s="231"/>
      <c r="BT290" s="231"/>
      <c r="BU290" s="231"/>
      <c r="BV290" s="231"/>
      <c r="BW290" s="231"/>
      <c r="BX290" s="231"/>
      <c r="BY290" s="231"/>
      <c r="BZ290" s="231"/>
      <c r="CA290" s="231"/>
      <c r="CB290" s="231"/>
    </row>
    <row r="291" spans="29:80" s="119" customFormat="1">
      <c r="AC291" s="238"/>
      <c r="AD291" s="231"/>
      <c r="AE291" s="231"/>
      <c r="AF291" s="231"/>
      <c r="AG291" s="231"/>
      <c r="AH291" s="231"/>
      <c r="AI291" s="231"/>
      <c r="AJ291" s="231"/>
      <c r="AK291" s="231"/>
      <c r="AL291" s="231"/>
      <c r="AM291" s="231"/>
      <c r="AN291" s="231"/>
      <c r="AO291" s="231"/>
      <c r="AP291" s="231"/>
      <c r="AQ291" s="231"/>
      <c r="AR291" s="231"/>
      <c r="AS291" s="231"/>
      <c r="AT291" s="231"/>
      <c r="AU291" s="231"/>
      <c r="AV291" s="231"/>
      <c r="AW291" s="231"/>
      <c r="AX291" s="231"/>
      <c r="AY291" s="231"/>
      <c r="AZ291" s="231"/>
      <c r="BA291" s="231"/>
      <c r="BB291" s="231"/>
      <c r="BC291" s="231"/>
      <c r="BD291" s="231"/>
      <c r="BE291" s="231"/>
      <c r="BF291" s="231"/>
      <c r="BG291" s="231"/>
      <c r="BH291" s="231"/>
      <c r="BI291" s="231"/>
      <c r="BJ291" s="231"/>
      <c r="BK291" s="231"/>
      <c r="BL291" s="231"/>
      <c r="BM291" s="231"/>
      <c r="BN291" s="231"/>
      <c r="BO291" s="231"/>
      <c r="BP291" s="231"/>
      <c r="BQ291" s="231"/>
      <c r="BR291" s="231"/>
      <c r="BS291" s="231"/>
      <c r="BT291" s="231"/>
      <c r="BU291" s="231"/>
      <c r="BV291" s="231"/>
      <c r="BW291" s="231"/>
      <c r="BX291" s="231"/>
      <c r="BY291" s="231"/>
      <c r="BZ291" s="231"/>
      <c r="CA291" s="231"/>
      <c r="CB291" s="231"/>
    </row>
    <row r="292" spans="29:80" s="119" customFormat="1">
      <c r="AC292" s="238"/>
      <c r="AD292" s="231"/>
      <c r="AE292" s="231"/>
      <c r="AF292" s="231"/>
      <c r="AG292" s="231"/>
      <c r="AH292" s="231"/>
      <c r="AI292" s="231"/>
      <c r="AJ292" s="231"/>
      <c r="AK292" s="231"/>
      <c r="AL292" s="231"/>
      <c r="AM292" s="231"/>
      <c r="AN292" s="231"/>
      <c r="AO292" s="231"/>
      <c r="AP292" s="231"/>
      <c r="AQ292" s="231"/>
      <c r="AR292" s="231"/>
      <c r="AS292" s="231"/>
      <c r="AT292" s="231"/>
      <c r="AU292" s="231"/>
      <c r="AV292" s="231"/>
      <c r="AW292" s="231"/>
      <c r="AX292" s="231"/>
      <c r="AY292" s="231"/>
      <c r="AZ292" s="231"/>
      <c r="BA292" s="231"/>
      <c r="BB292" s="231"/>
      <c r="BC292" s="231"/>
      <c r="BD292" s="231"/>
      <c r="BE292" s="231"/>
      <c r="BF292" s="231"/>
      <c r="BG292" s="231"/>
      <c r="BH292" s="231"/>
      <c r="BI292" s="231"/>
      <c r="BJ292" s="231"/>
      <c r="BK292" s="231"/>
      <c r="BL292" s="231"/>
      <c r="BM292" s="231"/>
      <c r="BN292" s="231"/>
      <c r="BO292" s="231"/>
      <c r="BP292" s="231"/>
      <c r="BQ292" s="231"/>
      <c r="BR292" s="231"/>
      <c r="BS292" s="231"/>
      <c r="BT292" s="231"/>
      <c r="BU292" s="231"/>
      <c r="BV292" s="231"/>
      <c r="BW292" s="231"/>
      <c r="BX292" s="231"/>
      <c r="BY292" s="231"/>
      <c r="BZ292" s="231"/>
      <c r="CA292" s="231"/>
      <c r="CB292" s="231"/>
    </row>
    <row r="293" spans="29:80" s="119" customFormat="1">
      <c r="AC293" s="238"/>
      <c r="AD293" s="231"/>
      <c r="AE293" s="231"/>
      <c r="AF293" s="231"/>
      <c r="AG293" s="231"/>
      <c r="AH293" s="231"/>
      <c r="AI293" s="231"/>
      <c r="AJ293" s="231"/>
      <c r="AK293" s="231"/>
      <c r="AL293" s="231"/>
      <c r="AM293" s="231"/>
      <c r="AN293" s="231"/>
      <c r="AO293" s="231"/>
      <c r="AP293" s="231"/>
      <c r="AQ293" s="231"/>
      <c r="AR293" s="231"/>
      <c r="AS293" s="231"/>
      <c r="AT293" s="231"/>
      <c r="AU293" s="231"/>
      <c r="AV293" s="231"/>
      <c r="AW293" s="231"/>
      <c r="AX293" s="231"/>
      <c r="AY293" s="231"/>
      <c r="AZ293" s="231"/>
      <c r="BA293" s="231"/>
      <c r="BB293" s="231"/>
      <c r="BC293" s="231"/>
      <c r="BD293" s="231"/>
      <c r="BE293" s="231"/>
      <c r="BF293" s="231"/>
      <c r="BG293" s="231"/>
      <c r="BH293" s="231"/>
      <c r="BI293" s="231"/>
      <c r="BJ293" s="231"/>
      <c r="BK293" s="231"/>
      <c r="BL293" s="231"/>
      <c r="BM293" s="231"/>
      <c r="BN293" s="231"/>
      <c r="BO293" s="231"/>
      <c r="BP293" s="231"/>
      <c r="BQ293" s="231"/>
      <c r="BR293" s="231"/>
      <c r="BS293" s="231"/>
      <c r="BT293" s="231"/>
      <c r="BU293" s="231"/>
      <c r="BV293" s="231"/>
      <c r="BW293" s="231"/>
      <c r="BX293" s="231"/>
      <c r="BY293" s="231"/>
      <c r="BZ293" s="231"/>
      <c r="CA293" s="231"/>
      <c r="CB293" s="231"/>
    </row>
    <row r="294" spans="29:80" s="119" customFormat="1">
      <c r="AC294" s="238"/>
      <c r="AD294" s="231"/>
      <c r="AE294" s="231"/>
      <c r="AF294" s="231"/>
      <c r="AG294" s="231"/>
      <c r="AH294" s="231"/>
      <c r="AI294" s="231"/>
      <c r="AJ294" s="231"/>
      <c r="AK294" s="231"/>
      <c r="AL294" s="231"/>
      <c r="AM294" s="231"/>
      <c r="AN294" s="231"/>
      <c r="AO294" s="231"/>
      <c r="AP294" s="231"/>
      <c r="AQ294" s="231"/>
      <c r="AR294" s="231"/>
      <c r="AS294" s="231"/>
      <c r="AT294" s="231"/>
      <c r="AU294" s="231"/>
      <c r="AV294" s="231"/>
      <c r="AW294" s="231"/>
      <c r="AX294" s="231"/>
      <c r="AY294" s="231"/>
      <c r="AZ294" s="231"/>
      <c r="BA294" s="231"/>
      <c r="BB294" s="231"/>
      <c r="BC294" s="231"/>
      <c r="BD294" s="231"/>
      <c r="BE294" s="231"/>
      <c r="BF294" s="231"/>
      <c r="BG294" s="231"/>
      <c r="BH294" s="231"/>
      <c r="BI294" s="231"/>
      <c r="BJ294" s="231"/>
      <c r="BK294" s="231"/>
      <c r="BL294" s="231"/>
      <c r="BM294" s="231"/>
      <c r="BN294" s="231"/>
      <c r="BO294" s="231"/>
      <c r="BP294" s="231"/>
      <c r="BQ294" s="231"/>
      <c r="BR294" s="231"/>
      <c r="BS294" s="231"/>
      <c r="BT294" s="231"/>
      <c r="BU294" s="231"/>
      <c r="BV294" s="231"/>
      <c r="BW294" s="231"/>
      <c r="BX294" s="231"/>
      <c r="BY294" s="231"/>
      <c r="BZ294" s="231"/>
      <c r="CA294" s="231"/>
      <c r="CB294" s="231"/>
    </row>
    <row r="295" spans="29:80" s="119" customFormat="1">
      <c r="AC295" s="238"/>
      <c r="AD295" s="231"/>
      <c r="AE295" s="231"/>
      <c r="AF295" s="231"/>
      <c r="AG295" s="231"/>
      <c r="AH295" s="231"/>
      <c r="AI295" s="231"/>
      <c r="AJ295" s="231"/>
      <c r="AK295" s="231"/>
      <c r="AL295" s="231"/>
      <c r="AM295" s="231"/>
      <c r="AN295" s="231"/>
      <c r="AO295" s="231"/>
      <c r="AP295" s="231"/>
      <c r="AQ295" s="231"/>
      <c r="AR295" s="231"/>
      <c r="AS295" s="231"/>
      <c r="AT295" s="231"/>
      <c r="AU295" s="231"/>
      <c r="AV295" s="231"/>
      <c r="AW295" s="231"/>
      <c r="AX295" s="231"/>
      <c r="AY295" s="231"/>
      <c r="AZ295" s="231"/>
      <c r="BA295" s="231"/>
      <c r="BB295" s="231"/>
      <c r="BC295" s="231"/>
      <c r="BD295" s="231"/>
      <c r="BE295" s="231"/>
      <c r="BF295" s="231"/>
      <c r="BG295" s="231"/>
      <c r="BH295" s="231"/>
      <c r="BI295" s="231"/>
      <c r="BJ295" s="231"/>
      <c r="BK295" s="231"/>
      <c r="BL295" s="231"/>
      <c r="BM295" s="231"/>
      <c r="BN295" s="231"/>
      <c r="BO295" s="231"/>
      <c r="BP295" s="231"/>
      <c r="BQ295" s="231"/>
      <c r="BR295" s="231"/>
      <c r="BS295" s="231"/>
      <c r="BT295" s="231"/>
      <c r="BU295" s="231"/>
      <c r="BV295" s="231"/>
      <c r="BW295" s="231"/>
      <c r="BX295" s="231"/>
      <c r="BY295" s="231"/>
      <c r="BZ295" s="231"/>
      <c r="CA295" s="231"/>
      <c r="CB295" s="231"/>
    </row>
    <row r="296" spans="29:80" s="119" customFormat="1">
      <c r="AC296" s="238"/>
      <c r="AD296" s="231"/>
      <c r="AE296" s="231"/>
      <c r="AF296" s="231"/>
      <c r="AG296" s="231"/>
      <c r="AH296" s="231"/>
      <c r="AI296" s="231"/>
      <c r="AJ296" s="231"/>
      <c r="AK296" s="231"/>
      <c r="AL296" s="231"/>
      <c r="AM296" s="231"/>
      <c r="AN296" s="231"/>
      <c r="AO296" s="231"/>
      <c r="AP296" s="231"/>
      <c r="AQ296" s="231"/>
      <c r="AR296" s="231"/>
      <c r="AS296" s="231"/>
      <c r="AT296" s="231"/>
      <c r="AU296" s="231"/>
      <c r="AV296" s="231"/>
      <c r="AW296" s="231"/>
      <c r="AX296" s="231"/>
      <c r="AY296" s="231"/>
      <c r="AZ296" s="231"/>
      <c r="BA296" s="231"/>
      <c r="BB296" s="231"/>
      <c r="BC296" s="231"/>
      <c r="BD296" s="231"/>
      <c r="BE296" s="231"/>
      <c r="BF296" s="231"/>
      <c r="BG296" s="231"/>
      <c r="BH296" s="231"/>
      <c r="BI296" s="231"/>
      <c r="BJ296" s="231"/>
      <c r="BK296" s="231"/>
      <c r="BL296" s="231"/>
      <c r="BM296" s="231"/>
      <c r="BN296" s="231"/>
      <c r="BO296" s="231"/>
      <c r="BP296" s="231"/>
      <c r="BQ296" s="231"/>
      <c r="BR296" s="231"/>
      <c r="BS296" s="231"/>
      <c r="BT296" s="231"/>
      <c r="BU296" s="231"/>
      <c r="BV296" s="231"/>
      <c r="BW296" s="231"/>
      <c r="BX296" s="231"/>
      <c r="BY296" s="231"/>
      <c r="BZ296" s="231"/>
      <c r="CA296" s="231"/>
      <c r="CB296" s="231"/>
    </row>
    <row r="297" spans="29:80" s="119" customFormat="1">
      <c r="AC297" s="238"/>
      <c r="AD297" s="231"/>
      <c r="AE297" s="231"/>
      <c r="AF297" s="231"/>
      <c r="AG297" s="231"/>
      <c r="AH297" s="231"/>
      <c r="AI297" s="231"/>
      <c r="AJ297" s="231"/>
      <c r="AK297" s="231"/>
      <c r="AL297" s="231"/>
      <c r="AM297" s="231"/>
      <c r="AN297" s="231"/>
      <c r="AO297" s="231"/>
      <c r="AP297" s="231"/>
      <c r="AQ297" s="231"/>
      <c r="AR297" s="231"/>
      <c r="AS297" s="231"/>
      <c r="AT297" s="231"/>
      <c r="AU297" s="231"/>
      <c r="AV297" s="231"/>
      <c r="AW297" s="231"/>
      <c r="AX297" s="231"/>
      <c r="AY297" s="231"/>
      <c r="AZ297" s="231"/>
      <c r="BA297" s="231"/>
      <c r="BB297" s="231"/>
      <c r="BC297" s="231"/>
      <c r="BD297" s="231"/>
      <c r="BE297" s="231"/>
      <c r="BF297" s="231"/>
      <c r="BG297" s="231"/>
      <c r="BH297" s="231"/>
      <c r="BI297" s="231"/>
      <c r="BJ297" s="231"/>
      <c r="BK297" s="231"/>
      <c r="BL297" s="231"/>
      <c r="BM297" s="231"/>
      <c r="BN297" s="231"/>
      <c r="BO297" s="231"/>
      <c r="BP297" s="231"/>
      <c r="BQ297" s="231"/>
      <c r="BR297" s="231"/>
      <c r="BS297" s="231"/>
      <c r="BT297" s="231"/>
      <c r="BU297" s="231"/>
      <c r="BV297" s="231"/>
      <c r="BW297" s="231"/>
      <c r="BX297" s="231"/>
      <c r="BY297" s="231"/>
      <c r="BZ297" s="231"/>
      <c r="CA297" s="231"/>
      <c r="CB297" s="231"/>
    </row>
    <row r="298" spans="29:80" s="119" customFormat="1">
      <c r="AC298" s="238"/>
      <c r="AD298" s="231"/>
      <c r="AE298" s="231"/>
      <c r="AF298" s="231"/>
      <c r="AG298" s="231"/>
      <c r="AH298" s="231"/>
      <c r="AI298" s="231"/>
      <c r="AJ298" s="231"/>
      <c r="AK298" s="231"/>
      <c r="AL298" s="231"/>
      <c r="AM298" s="231"/>
      <c r="AN298" s="231"/>
      <c r="AO298" s="231"/>
      <c r="AP298" s="231"/>
      <c r="AQ298" s="231"/>
      <c r="AR298" s="231"/>
      <c r="AS298" s="231"/>
      <c r="AT298" s="231"/>
      <c r="AU298" s="231"/>
      <c r="AV298" s="231"/>
      <c r="AW298" s="231"/>
      <c r="AX298" s="231"/>
      <c r="AY298" s="231"/>
      <c r="AZ298" s="231"/>
      <c r="BA298" s="231"/>
      <c r="BB298" s="231"/>
      <c r="BC298" s="231"/>
      <c r="BD298" s="231"/>
      <c r="BE298" s="231"/>
      <c r="BF298" s="231"/>
      <c r="BG298" s="231"/>
      <c r="BH298" s="231"/>
      <c r="BI298" s="231"/>
      <c r="BJ298" s="231"/>
      <c r="BK298" s="231"/>
      <c r="BL298" s="231"/>
      <c r="BM298" s="231"/>
      <c r="BN298" s="231"/>
      <c r="BO298" s="231"/>
      <c r="BP298" s="231"/>
      <c r="BQ298" s="231"/>
      <c r="BR298" s="231"/>
      <c r="BS298" s="231"/>
      <c r="BT298" s="231"/>
      <c r="BU298" s="231"/>
      <c r="BV298" s="231"/>
      <c r="BW298" s="231"/>
      <c r="BX298" s="231"/>
      <c r="BY298" s="231"/>
      <c r="BZ298" s="231"/>
      <c r="CA298" s="231"/>
      <c r="CB298" s="231"/>
    </row>
    <row r="299" spans="29:80" s="119" customFormat="1">
      <c r="AC299" s="238"/>
      <c r="AD299" s="231"/>
      <c r="AE299" s="231"/>
      <c r="AF299" s="231"/>
      <c r="AG299" s="231"/>
      <c r="AH299" s="231"/>
      <c r="AI299" s="231"/>
      <c r="AJ299" s="231"/>
      <c r="AK299" s="231"/>
      <c r="AL299" s="231"/>
      <c r="AM299" s="231"/>
      <c r="AN299" s="231"/>
      <c r="AO299" s="231"/>
      <c r="AP299" s="231"/>
      <c r="AQ299" s="231"/>
      <c r="AR299" s="231"/>
      <c r="AS299" s="231"/>
      <c r="AT299" s="231"/>
      <c r="AU299" s="231"/>
      <c r="AV299" s="231"/>
      <c r="AW299" s="231"/>
      <c r="AX299" s="231"/>
      <c r="AY299" s="231"/>
      <c r="AZ299" s="231"/>
      <c r="BA299" s="231"/>
      <c r="BB299" s="231"/>
      <c r="BC299" s="231"/>
      <c r="BD299" s="231"/>
      <c r="BE299" s="231"/>
      <c r="BF299" s="231"/>
      <c r="BG299" s="231"/>
      <c r="BH299" s="231"/>
      <c r="BI299" s="231"/>
      <c r="BJ299" s="231"/>
      <c r="BK299" s="231"/>
      <c r="BL299" s="231"/>
      <c r="BM299" s="231"/>
      <c r="BN299" s="231"/>
      <c r="BO299" s="231"/>
      <c r="BP299" s="231"/>
      <c r="BQ299" s="231"/>
      <c r="BR299" s="231"/>
      <c r="BS299" s="231"/>
      <c r="BT299" s="231"/>
      <c r="BU299" s="231"/>
      <c r="BV299" s="231"/>
      <c r="BW299" s="231"/>
      <c r="BX299" s="231"/>
      <c r="BY299" s="231"/>
      <c r="BZ299" s="231"/>
      <c r="CA299" s="231"/>
      <c r="CB299" s="231"/>
    </row>
    <row r="300" spans="29:80" s="119" customFormat="1">
      <c r="AC300" s="238"/>
      <c r="AD300" s="231"/>
      <c r="AE300" s="231"/>
      <c r="AF300" s="231"/>
      <c r="AG300" s="231"/>
      <c r="AH300" s="231"/>
      <c r="AI300" s="231"/>
      <c r="AJ300" s="231"/>
      <c r="AK300" s="231"/>
      <c r="AL300" s="231"/>
      <c r="AM300" s="231"/>
      <c r="AN300" s="231"/>
      <c r="AO300" s="231"/>
      <c r="AP300" s="231"/>
      <c r="AQ300" s="231"/>
      <c r="AR300" s="231"/>
      <c r="AS300" s="231"/>
      <c r="AT300" s="231"/>
      <c r="AU300" s="231"/>
      <c r="AV300" s="231"/>
      <c r="AW300" s="231"/>
      <c r="AX300" s="231"/>
      <c r="AY300" s="231"/>
      <c r="AZ300" s="231"/>
      <c r="BA300" s="231"/>
      <c r="BB300" s="231"/>
      <c r="BC300" s="231"/>
      <c r="BD300" s="231"/>
      <c r="BE300" s="231"/>
      <c r="BF300" s="231"/>
      <c r="BG300" s="231"/>
      <c r="BH300" s="231"/>
      <c r="BI300" s="231"/>
      <c r="BJ300" s="231"/>
      <c r="BK300" s="231"/>
      <c r="BL300" s="231"/>
      <c r="BM300" s="231"/>
      <c r="BN300" s="231"/>
      <c r="BO300" s="231"/>
      <c r="BP300" s="231"/>
      <c r="BQ300" s="231"/>
      <c r="BR300" s="231"/>
      <c r="BS300" s="231"/>
      <c r="BT300" s="231"/>
      <c r="BU300" s="231"/>
      <c r="BV300" s="231"/>
      <c r="BW300" s="231"/>
      <c r="BX300" s="231"/>
      <c r="BY300" s="231"/>
      <c r="BZ300" s="231"/>
      <c r="CA300" s="231"/>
      <c r="CB300" s="231"/>
    </row>
    <row r="301" spans="29:80" s="119" customFormat="1">
      <c r="AC301" s="238"/>
      <c r="AD301" s="231"/>
      <c r="AE301" s="231"/>
      <c r="AF301" s="231"/>
      <c r="AG301" s="231"/>
      <c r="AH301" s="231"/>
      <c r="AI301" s="231"/>
      <c r="AJ301" s="231"/>
      <c r="AK301" s="231"/>
      <c r="AL301" s="231"/>
      <c r="AM301" s="231"/>
      <c r="AN301" s="231"/>
      <c r="AO301" s="231"/>
      <c r="AP301" s="231"/>
      <c r="AQ301" s="231"/>
      <c r="AR301" s="231"/>
      <c r="AS301" s="231"/>
      <c r="AT301" s="231"/>
      <c r="AU301" s="231"/>
      <c r="AV301" s="231"/>
      <c r="AW301" s="231"/>
      <c r="AX301" s="231"/>
      <c r="AY301" s="231"/>
      <c r="AZ301" s="231"/>
      <c r="BA301" s="231"/>
      <c r="BB301" s="231"/>
      <c r="BC301" s="231"/>
      <c r="BD301" s="231"/>
      <c r="BE301" s="231"/>
      <c r="BF301" s="231"/>
      <c r="BG301" s="231"/>
      <c r="BH301" s="231"/>
      <c r="BI301" s="231"/>
      <c r="BJ301" s="231"/>
      <c r="BK301" s="231"/>
      <c r="BL301" s="231"/>
      <c r="BM301" s="231"/>
      <c r="BN301" s="231"/>
      <c r="BO301" s="231"/>
      <c r="BP301" s="231"/>
      <c r="BQ301" s="231"/>
      <c r="BR301" s="231"/>
      <c r="BS301" s="231"/>
      <c r="BT301" s="231"/>
      <c r="BU301" s="231"/>
      <c r="BV301" s="231"/>
      <c r="BW301" s="231"/>
      <c r="BX301" s="231"/>
      <c r="BY301" s="231"/>
      <c r="BZ301" s="231"/>
      <c r="CA301" s="231"/>
      <c r="CB301" s="231"/>
    </row>
    <row r="302" spans="29:80" s="119" customFormat="1">
      <c r="AC302" s="238"/>
      <c r="AD302" s="231"/>
      <c r="AE302" s="231"/>
      <c r="AF302" s="231"/>
      <c r="AG302" s="231"/>
      <c r="AH302" s="231"/>
      <c r="AI302" s="231"/>
      <c r="AJ302" s="231"/>
      <c r="AK302" s="231"/>
      <c r="AL302" s="231"/>
      <c r="AM302" s="231"/>
      <c r="AN302" s="231"/>
      <c r="AO302" s="231"/>
      <c r="AP302" s="231"/>
      <c r="AQ302" s="231"/>
      <c r="AR302" s="231"/>
      <c r="AS302" s="231"/>
      <c r="AT302" s="231"/>
      <c r="AU302" s="231"/>
      <c r="AV302" s="231"/>
      <c r="AW302" s="231"/>
      <c r="AX302" s="231"/>
      <c r="AY302" s="231"/>
      <c r="AZ302" s="231"/>
      <c r="BA302" s="231"/>
      <c r="BB302" s="231"/>
      <c r="BC302" s="231"/>
      <c r="BD302" s="231"/>
      <c r="BE302" s="231"/>
      <c r="BF302" s="231"/>
      <c r="BG302" s="231"/>
      <c r="BH302" s="231"/>
      <c r="BI302" s="231"/>
      <c r="BJ302" s="231"/>
      <c r="BK302" s="231"/>
      <c r="BL302" s="231"/>
      <c r="BM302" s="231"/>
      <c r="BN302" s="231"/>
      <c r="BO302" s="231"/>
      <c r="BP302" s="231"/>
      <c r="BQ302" s="231"/>
      <c r="BR302" s="231"/>
      <c r="BS302" s="231"/>
      <c r="BT302" s="231"/>
      <c r="BU302" s="231"/>
      <c r="BV302" s="231"/>
      <c r="BW302" s="231"/>
      <c r="BX302" s="231"/>
      <c r="BY302" s="231"/>
      <c r="BZ302" s="231"/>
      <c r="CA302" s="231"/>
      <c r="CB302" s="231"/>
    </row>
    <row r="303" spans="29:80" s="119" customFormat="1">
      <c r="AC303" s="238"/>
      <c r="AD303" s="231"/>
      <c r="AE303" s="231"/>
      <c r="AF303" s="231"/>
      <c r="AG303" s="231"/>
      <c r="AH303" s="231"/>
      <c r="AI303" s="231"/>
      <c r="AJ303" s="231"/>
      <c r="AK303" s="231"/>
      <c r="AL303" s="231"/>
      <c r="AM303" s="231"/>
      <c r="AN303" s="231"/>
      <c r="AO303" s="231"/>
      <c r="AP303" s="231"/>
      <c r="AQ303" s="231"/>
      <c r="AR303" s="231"/>
      <c r="AS303" s="231"/>
      <c r="AT303" s="231"/>
      <c r="AU303" s="231"/>
      <c r="AV303" s="231"/>
      <c r="AW303" s="231"/>
      <c r="AX303" s="231"/>
      <c r="AY303" s="231"/>
      <c r="AZ303" s="231"/>
      <c r="BA303" s="231"/>
      <c r="BB303" s="231"/>
      <c r="BC303" s="231"/>
      <c r="BD303" s="231"/>
      <c r="BE303" s="231"/>
      <c r="BF303" s="231"/>
      <c r="BG303" s="231"/>
      <c r="BH303" s="231"/>
      <c r="BI303" s="231"/>
      <c r="BJ303" s="231"/>
      <c r="BK303" s="231"/>
      <c r="BL303" s="231"/>
      <c r="BM303" s="231"/>
      <c r="BN303" s="231"/>
      <c r="BO303" s="231"/>
      <c r="BP303" s="231"/>
      <c r="BQ303" s="231"/>
      <c r="BR303" s="231"/>
      <c r="BS303" s="231"/>
      <c r="BT303" s="231"/>
      <c r="BU303" s="231"/>
      <c r="BV303" s="231"/>
      <c r="BW303" s="231"/>
      <c r="BX303" s="231"/>
      <c r="BY303" s="231"/>
      <c r="BZ303" s="231"/>
      <c r="CA303" s="231"/>
      <c r="CB303" s="231"/>
    </row>
    <row r="304" spans="29:80" s="119" customFormat="1">
      <c r="AC304" s="238"/>
      <c r="AD304" s="231"/>
      <c r="AE304" s="231"/>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c r="AZ304" s="231"/>
      <c r="BA304" s="231"/>
      <c r="BB304" s="231"/>
      <c r="BC304" s="231"/>
      <c r="BD304" s="231"/>
      <c r="BE304" s="231"/>
      <c r="BF304" s="231"/>
      <c r="BG304" s="231"/>
      <c r="BH304" s="231"/>
      <c r="BI304" s="231"/>
      <c r="BJ304" s="231"/>
      <c r="BK304" s="231"/>
      <c r="BL304" s="231"/>
      <c r="BM304" s="231"/>
      <c r="BN304" s="231"/>
      <c r="BO304" s="231"/>
      <c r="BP304" s="231"/>
      <c r="BQ304" s="231"/>
      <c r="BR304" s="231"/>
      <c r="BS304" s="231"/>
      <c r="BT304" s="231"/>
      <c r="BU304" s="231"/>
      <c r="BV304" s="231"/>
      <c r="BW304" s="231"/>
      <c r="BX304" s="231"/>
      <c r="BY304" s="231"/>
      <c r="BZ304" s="231"/>
      <c r="CA304" s="231"/>
      <c r="CB304" s="231"/>
    </row>
    <row r="305" spans="29:80" s="119" customFormat="1">
      <c r="AC305" s="238"/>
      <c r="AD305" s="231"/>
      <c r="AE305" s="231"/>
      <c r="AF305" s="231"/>
      <c r="AG305" s="231"/>
      <c r="AH305" s="231"/>
      <c r="AI305" s="231"/>
      <c r="AJ305" s="231"/>
      <c r="AK305" s="231"/>
      <c r="AL305" s="231"/>
      <c r="AM305" s="231"/>
      <c r="AN305" s="231"/>
      <c r="AO305" s="231"/>
      <c r="AP305" s="231"/>
      <c r="AQ305" s="231"/>
      <c r="AR305" s="231"/>
      <c r="AS305" s="231"/>
      <c r="AT305" s="231"/>
      <c r="AU305" s="231"/>
      <c r="AV305" s="231"/>
      <c r="AW305" s="231"/>
      <c r="AX305" s="231"/>
      <c r="AY305" s="231"/>
      <c r="AZ305" s="231"/>
      <c r="BA305" s="231"/>
      <c r="BB305" s="231"/>
      <c r="BC305" s="231"/>
      <c r="BD305" s="231"/>
      <c r="BE305" s="231"/>
      <c r="BF305" s="231"/>
      <c r="BG305" s="231"/>
      <c r="BH305" s="231"/>
      <c r="BI305" s="231"/>
      <c r="BJ305" s="231"/>
      <c r="BK305" s="231"/>
      <c r="BL305" s="231"/>
      <c r="BM305" s="231"/>
      <c r="BN305" s="231"/>
      <c r="BO305" s="231"/>
      <c r="BP305" s="231"/>
      <c r="BQ305" s="231"/>
      <c r="BR305" s="231"/>
      <c r="BS305" s="231"/>
      <c r="BT305" s="231"/>
      <c r="BU305" s="231"/>
      <c r="BV305" s="231"/>
      <c r="BW305" s="231"/>
      <c r="BX305" s="231"/>
      <c r="BY305" s="231"/>
      <c r="BZ305" s="231"/>
      <c r="CA305" s="231"/>
      <c r="CB305" s="231"/>
    </row>
    <row r="306" spans="29:80" s="119" customFormat="1">
      <c r="AC306" s="238"/>
      <c r="AD306" s="231"/>
      <c r="AE306" s="231"/>
      <c r="AF306" s="231"/>
      <c r="AG306" s="231"/>
      <c r="AH306" s="231"/>
      <c r="AI306" s="231"/>
      <c r="AJ306" s="231"/>
      <c r="AK306" s="231"/>
      <c r="AL306" s="231"/>
      <c r="AM306" s="231"/>
      <c r="AN306" s="231"/>
      <c r="AO306" s="231"/>
      <c r="AP306" s="231"/>
      <c r="AQ306" s="231"/>
      <c r="AR306" s="231"/>
      <c r="AS306" s="231"/>
      <c r="AT306" s="231"/>
      <c r="AU306" s="231"/>
      <c r="AV306" s="231"/>
      <c r="AW306" s="231"/>
      <c r="AX306" s="231"/>
      <c r="AY306" s="231"/>
      <c r="AZ306" s="231"/>
      <c r="BA306" s="231"/>
      <c r="BB306" s="231"/>
      <c r="BC306" s="231"/>
      <c r="BD306" s="231"/>
      <c r="BE306" s="231"/>
      <c r="BF306" s="231"/>
      <c r="BG306" s="231"/>
      <c r="BH306" s="231"/>
      <c r="BI306" s="231"/>
      <c r="BJ306" s="231"/>
      <c r="BK306" s="231"/>
      <c r="BL306" s="231"/>
      <c r="BM306" s="231"/>
      <c r="BN306" s="231"/>
      <c r="BO306" s="231"/>
      <c r="BP306" s="231"/>
      <c r="BQ306" s="231"/>
      <c r="BR306" s="231"/>
      <c r="BS306" s="231"/>
      <c r="BT306" s="231"/>
      <c r="BU306" s="231"/>
      <c r="BV306" s="231"/>
      <c r="BW306" s="231"/>
      <c r="BX306" s="231"/>
      <c r="BY306" s="231"/>
      <c r="BZ306" s="231"/>
      <c r="CA306" s="231"/>
      <c r="CB306" s="231"/>
    </row>
    <row r="307" spans="29:80" s="119" customFormat="1">
      <c r="AC307" s="238"/>
      <c r="AD307" s="231"/>
      <c r="AE307" s="231"/>
      <c r="AF307" s="231"/>
      <c r="AG307" s="231"/>
      <c r="AH307" s="231"/>
      <c r="AI307" s="231"/>
      <c r="AJ307" s="231"/>
      <c r="AK307" s="231"/>
      <c r="AL307" s="231"/>
      <c r="AM307" s="231"/>
      <c r="AN307" s="231"/>
      <c r="AO307" s="231"/>
      <c r="AP307" s="231"/>
      <c r="AQ307" s="231"/>
      <c r="AR307" s="231"/>
      <c r="AS307" s="231"/>
      <c r="AT307" s="231"/>
      <c r="AU307" s="231"/>
      <c r="AV307" s="231"/>
      <c r="AW307" s="231"/>
      <c r="AX307" s="231"/>
      <c r="AY307" s="231"/>
      <c r="AZ307" s="231"/>
      <c r="BA307" s="231"/>
      <c r="BB307" s="231"/>
      <c r="BC307" s="231"/>
      <c r="BD307" s="231"/>
      <c r="BE307" s="231"/>
      <c r="BF307" s="231"/>
      <c r="BG307" s="231"/>
      <c r="BH307" s="231"/>
      <c r="BI307" s="231"/>
      <c r="BJ307" s="231"/>
      <c r="BK307" s="231"/>
      <c r="BL307" s="231"/>
      <c r="BM307" s="231"/>
      <c r="BN307" s="231"/>
      <c r="BO307" s="231"/>
      <c r="BP307" s="231"/>
      <c r="BQ307" s="231"/>
      <c r="BR307" s="231"/>
      <c r="BS307" s="231"/>
      <c r="BT307" s="231"/>
      <c r="BU307" s="231"/>
      <c r="BV307" s="231"/>
      <c r="BW307" s="231"/>
      <c r="BX307" s="231"/>
      <c r="BY307" s="231"/>
      <c r="BZ307" s="231"/>
      <c r="CA307" s="231"/>
      <c r="CB307" s="231"/>
    </row>
    <row r="308" spans="29:80" s="119" customFormat="1">
      <c r="AC308" s="238"/>
      <c r="AD308" s="231"/>
      <c r="AE308" s="231"/>
      <c r="AF308" s="231"/>
      <c r="AG308" s="231"/>
      <c r="AH308" s="231"/>
      <c r="AI308" s="231"/>
      <c r="AJ308" s="231"/>
      <c r="AK308" s="231"/>
      <c r="AL308" s="231"/>
      <c r="AM308" s="231"/>
      <c r="AN308" s="231"/>
      <c r="AO308" s="231"/>
      <c r="AP308" s="231"/>
      <c r="AQ308" s="231"/>
      <c r="AR308" s="231"/>
      <c r="AS308" s="231"/>
      <c r="AT308" s="231"/>
      <c r="AU308" s="231"/>
      <c r="AV308" s="231"/>
      <c r="AW308" s="231"/>
      <c r="AX308" s="231"/>
      <c r="AY308" s="231"/>
      <c r="AZ308" s="231"/>
      <c r="BA308" s="231"/>
      <c r="BB308" s="231"/>
      <c r="BC308" s="231"/>
      <c r="BD308" s="231"/>
      <c r="BE308" s="231"/>
      <c r="BF308" s="231"/>
      <c r="BG308" s="231"/>
      <c r="BH308" s="231"/>
      <c r="BI308" s="231"/>
      <c r="BJ308" s="231"/>
      <c r="BK308" s="231"/>
      <c r="BL308" s="231"/>
      <c r="BM308" s="231"/>
      <c r="BN308" s="231"/>
      <c r="BO308" s="231"/>
      <c r="BP308" s="231"/>
      <c r="BQ308" s="231"/>
      <c r="BR308" s="231"/>
      <c r="BS308" s="231"/>
      <c r="BT308" s="231"/>
      <c r="BU308" s="231"/>
      <c r="BV308" s="231"/>
      <c r="BW308" s="231"/>
      <c r="BX308" s="231"/>
      <c r="BY308" s="231"/>
      <c r="BZ308" s="231"/>
      <c r="CA308" s="231"/>
      <c r="CB308" s="231"/>
    </row>
    <row r="309" spans="29:80" s="119" customFormat="1">
      <c r="AC309" s="238"/>
      <c r="AD309" s="231"/>
      <c r="AE309" s="231"/>
      <c r="AF309" s="231"/>
      <c r="AG309" s="231"/>
      <c r="AH309" s="231"/>
      <c r="AI309" s="231"/>
      <c r="AJ309" s="231"/>
      <c r="AK309" s="231"/>
      <c r="AL309" s="231"/>
      <c r="AM309" s="231"/>
      <c r="AN309" s="231"/>
      <c r="AO309" s="231"/>
      <c r="AP309" s="231"/>
      <c r="AQ309" s="231"/>
      <c r="AR309" s="231"/>
      <c r="AS309" s="231"/>
      <c r="AT309" s="231"/>
      <c r="AU309" s="231"/>
      <c r="AV309" s="231"/>
      <c r="AW309" s="231"/>
      <c r="AX309" s="231"/>
      <c r="AY309" s="231"/>
      <c r="AZ309" s="231"/>
      <c r="BA309" s="231"/>
      <c r="BB309" s="231"/>
      <c r="BC309" s="231"/>
      <c r="BD309" s="231"/>
      <c r="BE309" s="231"/>
      <c r="BF309" s="231"/>
      <c r="BG309" s="231"/>
      <c r="BH309" s="231"/>
      <c r="BI309" s="231"/>
      <c r="BJ309" s="231"/>
      <c r="BK309" s="231"/>
      <c r="BL309" s="231"/>
      <c r="BM309" s="231"/>
      <c r="BN309" s="231"/>
      <c r="BO309" s="231"/>
      <c r="BP309" s="231"/>
      <c r="BQ309" s="231"/>
      <c r="BR309" s="231"/>
      <c r="BS309" s="231"/>
      <c r="BT309" s="231"/>
      <c r="BU309" s="231"/>
      <c r="BV309" s="231"/>
      <c r="BW309" s="231"/>
      <c r="BX309" s="231"/>
      <c r="BY309" s="231"/>
      <c r="BZ309" s="231"/>
      <c r="CA309" s="231"/>
      <c r="CB309" s="231"/>
    </row>
    <row r="310" spans="29:80" s="119" customFormat="1">
      <c r="AC310" s="238"/>
      <c r="AD310" s="231"/>
      <c r="AE310" s="231"/>
      <c r="AF310" s="231"/>
      <c r="AG310" s="231"/>
      <c r="AH310" s="231"/>
      <c r="AI310" s="231"/>
      <c r="AJ310" s="231"/>
      <c r="AK310" s="231"/>
      <c r="AL310" s="231"/>
      <c r="AM310" s="231"/>
      <c r="AN310" s="231"/>
      <c r="AO310" s="231"/>
      <c r="AP310" s="231"/>
      <c r="AQ310" s="231"/>
      <c r="AR310" s="231"/>
      <c r="AS310" s="231"/>
      <c r="AT310" s="231"/>
      <c r="AU310" s="231"/>
      <c r="AV310" s="231"/>
      <c r="AW310" s="231"/>
      <c r="AX310" s="231"/>
      <c r="AY310" s="231"/>
      <c r="AZ310" s="231"/>
      <c r="BA310" s="231"/>
      <c r="BB310" s="231"/>
      <c r="BC310" s="231"/>
      <c r="BD310" s="231"/>
      <c r="BE310" s="231"/>
      <c r="BF310" s="231"/>
      <c r="BG310" s="231"/>
      <c r="BH310" s="231"/>
      <c r="BI310" s="231"/>
      <c r="BJ310" s="231"/>
      <c r="BK310" s="231"/>
      <c r="BL310" s="231"/>
      <c r="BM310" s="231"/>
      <c r="BN310" s="231"/>
      <c r="BO310" s="231"/>
      <c r="BP310" s="231"/>
      <c r="BQ310" s="231"/>
      <c r="BR310" s="231"/>
      <c r="BS310" s="231"/>
      <c r="BT310" s="231"/>
      <c r="BU310" s="231"/>
      <c r="BV310" s="231"/>
      <c r="BW310" s="231"/>
      <c r="BX310" s="231"/>
      <c r="BY310" s="231"/>
      <c r="BZ310" s="231"/>
      <c r="CA310" s="231"/>
      <c r="CB310" s="231"/>
    </row>
    <row r="311" spans="29:80" s="119" customFormat="1">
      <c r="AC311" s="238"/>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row>
    <row r="312" spans="29:80" s="119" customFormat="1">
      <c r="AC312" s="238"/>
      <c r="AD312" s="231"/>
      <c r="AE312" s="231"/>
      <c r="AF312" s="231"/>
      <c r="AG312" s="231"/>
      <c r="AH312" s="231"/>
      <c r="AI312" s="231"/>
      <c r="AJ312" s="231"/>
      <c r="AK312" s="231"/>
      <c r="AL312" s="231"/>
      <c r="AM312" s="231"/>
      <c r="AN312" s="231"/>
      <c r="AO312" s="231"/>
      <c r="AP312" s="231"/>
      <c r="AQ312" s="231"/>
      <c r="AR312" s="231"/>
      <c r="AS312" s="231"/>
      <c r="AT312" s="231"/>
      <c r="AU312" s="231"/>
      <c r="AV312" s="231"/>
      <c r="AW312" s="231"/>
      <c r="AX312" s="231"/>
      <c r="AY312" s="231"/>
      <c r="AZ312" s="231"/>
      <c r="BA312" s="231"/>
      <c r="BB312" s="231"/>
      <c r="BC312" s="231"/>
      <c r="BD312" s="231"/>
      <c r="BE312" s="231"/>
      <c r="BF312" s="231"/>
      <c r="BG312" s="231"/>
      <c r="BH312" s="231"/>
      <c r="BI312" s="231"/>
      <c r="BJ312" s="231"/>
      <c r="BK312" s="231"/>
      <c r="BL312" s="231"/>
      <c r="BM312" s="231"/>
      <c r="BN312" s="231"/>
      <c r="BO312" s="231"/>
      <c r="BP312" s="231"/>
      <c r="BQ312" s="231"/>
      <c r="BR312" s="231"/>
      <c r="BS312" s="231"/>
      <c r="BT312" s="231"/>
      <c r="BU312" s="231"/>
      <c r="BV312" s="231"/>
      <c r="BW312" s="231"/>
      <c r="BX312" s="231"/>
      <c r="BY312" s="231"/>
      <c r="BZ312" s="231"/>
      <c r="CA312" s="231"/>
      <c r="CB312" s="231"/>
    </row>
    <row r="313" spans="29:80" s="119" customFormat="1">
      <c r="AC313" s="238"/>
      <c r="AD313" s="231"/>
      <c r="AE313" s="231"/>
      <c r="AF313" s="231"/>
      <c r="AG313" s="231"/>
      <c r="AH313" s="231"/>
      <c r="AI313" s="231"/>
      <c r="AJ313" s="231"/>
      <c r="AK313" s="231"/>
      <c r="AL313" s="231"/>
      <c r="AM313" s="231"/>
      <c r="AN313" s="231"/>
      <c r="AO313" s="231"/>
      <c r="AP313" s="231"/>
      <c r="AQ313" s="231"/>
      <c r="AR313" s="231"/>
      <c r="AS313" s="231"/>
      <c r="AT313" s="231"/>
      <c r="AU313" s="231"/>
      <c r="AV313" s="231"/>
      <c r="AW313" s="231"/>
      <c r="AX313" s="231"/>
      <c r="AY313" s="231"/>
      <c r="AZ313" s="231"/>
      <c r="BA313" s="231"/>
      <c r="BB313" s="231"/>
      <c r="BC313" s="231"/>
      <c r="BD313" s="231"/>
      <c r="BE313" s="231"/>
      <c r="BF313" s="231"/>
      <c r="BG313" s="231"/>
      <c r="BH313" s="231"/>
      <c r="BI313" s="231"/>
      <c r="BJ313" s="231"/>
      <c r="BK313" s="231"/>
      <c r="BL313" s="231"/>
      <c r="BM313" s="231"/>
      <c r="BN313" s="231"/>
      <c r="BO313" s="231"/>
      <c r="BP313" s="231"/>
      <c r="BQ313" s="231"/>
      <c r="BR313" s="231"/>
      <c r="BS313" s="231"/>
      <c r="BT313" s="231"/>
      <c r="BU313" s="231"/>
      <c r="BV313" s="231"/>
      <c r="BW313" s="231"/>
      <c r="BX313" s="231"/>
      <c r="BY313" s="231"/>
      <c r="BZ313" s="231"/>
      <c r="CA313" s="231"/>
      <c r="CB313" s="231"/>
    </row>
    <row r="314" spans="29:80" s="119" customFormat="1">
      <c r="AC314" s="238"/>
      <c r="AD314" s="231"/>
      <c r="AE314" s="231"/>
      <c r="AF314" s="231"/>
      <c r="AG314" s="231"/>
      <c r="AH314" s="231"/>
      <c r="AI314" s="231"/>
      <c r="AJ314" s="231"/>
      <c r="AK314" s="231"/>
      <c r="AL314" s="231"/>
      <c r="AM314" s="231"/>
      <c r="AN314" s="231"/>
      <c r="AO314" s="231"/>
      <c r="AP314" s="231"/>
      <c r="AQ314" s="231"/>
      <c r="AR314" s="231"/>
      <c r="AS314" s="231"/>
      <c r="AT314" s="231"/>
      <c r="AU314" s="231"/>
      <c r="AV314" s="231"/>
      <c r="AW314" s="231"/>
      <c r="AX314" s="231"/>
      <c r="AY314" s="231"/>
      <c r="AZ314" s="231"/>
      <c r="BA314" s="231"/>
      <c r="BB314" s="231"/>
      <c r="BC314" s="231"/>
      <c r="BD314" s="231"/>
      <c r="BE314" s="231"/>
      <c r="BF314" s="231"/>
      <c r="BG314" s="231"/>
      <c r="BH314" s="231"/>
      <c r="BI314" s="231"/>
      <c r="BJ314" s="231"/>
      <c r="BK314" s="231"/>
      <c r="BL314" s="231"/>
      <c r="BM314" s="231"/>
      <c r="BN314" s="231"/>
      <c r="BO314" s="231"/>
      <c r="BP314" s="231"/>
      <c r="BQ314" s="231"/>
      <c r="BR314" s="231"/>
      <c r="BS314" s="231"/>
      <c r="BT314" s="231"/>
      <c r="BU314" s="231"/>
      <c r="BV314" s="231"/>
      <c r="BW314" s="231"/>
      <c r="BX314" s="231"/>
      <c r="BY314" s="231"/>
      <c r="BZ314" s="231"/>
      <c r="CA314" s="231"/>
      <c r="CB314" s="231"/>
    </row>
    <row r="315" spans="29:80" s="119" customFormat="1">
      <c r="AC315" s="238"/>
      <c r="AD315" s="231"/>
      <c r="AE315" s="231"/>
      <c r="AF315" s="231"/>
      <c r="AG315" s="231"/>
      <c r="AH315" s="231"/>
      <c r="AI315" s="231"/>
      <c r="AJ315" s="231"/>
      <c r="AK315" s="231"/>
      <c r="AL315" s="231"/>
      <c r="AM315" s="231"/>
      <c r="AN315" s="231"/>
      <c r="AO315" s="231"/>
      <c r="AP315" s="231"/>
      <c r="AQ315" s="231"/>
      <c r="AR315" s="231"/>
      <c r="AS315" s="231"/>
      <c r="AT315" s="231"/>
      <c r="AU315" s="231"/>
      <c r="AV315" s="231"/>
      <c r="AW315" s="231"/>
      <c r="AX315" s="231"/>
      <c r="AY315" s="231"/>
      <c r="AZ315" s="231"/>
      <c r="BA315" s="231"/>
      <c r="BB315" s="231"/>
      <c r="BC315" s="231"/>
      <c r="BD315" s="231"/>
      <c r="BE315" s="231"/>
      <c r="BF315" s="231"/>
      <c r="BG315" s="231"/>
      <c r="BH315" s="231"/>
      <c r="BI315" s="231"/>
      <c r="BJ315" s="231"/>
      <c r="BK315" s="231"/>
      <c r="BL315" s="231"/>
      <c r="BM315" s="231"/>
      <c r="BN315" s="231"/>
      <c r="BO315" s="231"/>
      <c r="BP315" s="231"/>
      <c r="BQ315" s="231"/>
      <c r="BR315" s="231"/>
      <c r="BS315" s="231"/>
      <c r="BT315" s="231"/>
      <c r="BU315" s="231"/>
      <c r="BV315" s="231"/>
      <c r="BW315" s="231"/>
      <c r="BX315" s="231"/>
      <c r="BY315" s="231"/>
      <c r="BZ315" s="231"/>
      <c r="CA315" s="231"/>
      <c r="CB315" s="231"/>
    </row>
    <row r="316" spans="29:80" s="119" customFormat="1">
      <c r="AC316" s="238"/>
      <c r="AD316" s="231"/>
      <c r="AE316" s="231"/>
      <c r="AF316" s="231"/>
      <c r="AG316" s="231"/>
      <c r="AH316" s="231"/>
      <c r="AI316" s="231"/>
      <c r="AJ316" s="231"/>
      <c r="AK316" s="231"/>
      <c r="AL316" s="231"/>
      <c r="AM316" s="231"/>
      <c r="AN316" s="231"/>
      <c r="AO316" s="231"/>
      <c r="AP316" s="231"/>
      <c r="AQ316" s="231"/>
      <c r="AR316" s="231"/>
      <c r="AS316" s="231"/>
      <c r="AT316" s="231"/>
      <c r="AU316" s="231"/>
      <c r="AV316" s="231"/>
      <c r="AW316" s="231"/>
      <c r="AX316" s="231"/>
      <c r="AY316" s="231"/>
      <c r="AZ316" s="231"/>
      <c r="BA316" s="231"/>
      <c r="BB316" s="231"/>
      <c r="BC316" s="231"/>
      <c r="BD316" s="231"/>
      <c r="BE316" s="231"/>
      <c r="BF316" s="231"/>
      <c r="BG316" s="231"/>
      <c r="BH316" s="231"/>
      <c r="BI316" s="231"/>
      <c r="BJ316" s="231"/>
      <c r="BK316" s="231"/>
      <c r="BL316" s="231"/>
      <c r="BM316" s="231"/>
      <c r="BN316" s="231"/>
      <c r="BO316" s="231"/>
      <c r="BP316" s="231"/>
      <c r="BQ316" s="231"/>
      <c r="BR316" s="231"/>
      <c r="BS316" s="231"/>
      <c r="BT316" s="231"/>
      <c r="BU316" s="231"/>
      <c r="BV316" s="231"/>
      <c r="BW316" s="231"/>
      <c r="BX316" s="231"/>
      <c r="BY316" s="231"/>
      <c r="BZ316" s="231"/>
      <c r="CA316" s="231"/>
      <c r="CB316" s="231"/>
    </row>
    <row r="317" spans="29:80" s="119" customFormat="1">
      <c r="AC317" s="238"/>
      <c r="AD317" s="231"/>
      <c r="AE317" s="231"/>
      <c r="AF317" s="231"/>
      <c r="AG317" s="231"/>
      <c r="AH317" s="231"/>
      <c r="AI317" s="231"/>
      <c r="AJ317" s="231"/>
      <c r="AK317" s="231"/>
      <c r="AL317" s="231"/>
      <c r="AM317" s="231"/>
      <c r="AN317" s="231"/>
      <c r="AO317" s="231"/>
      <c r="AP317" s="231"/>
      <c r="AQ317" s="231"/>
      <c r="AR317" s="231"/>
      <c r="AS317" s="231"/>
      <c r="AT317" s="231"/>
      <c r="AU317" s="231"/>
      <c r="AV317" s="231"/>
      <c r="AW317" s="231"/>
      <c r="AX317" s="231"/>
      <c r="AY317" s="231"/>
      <c r="AZ317" s="231"/>
      <c r="BA317" s="231"/>
      <c r="BB317" s="231"/>
      <c r="BC317" s="231"/>
      <c r="BD317" s="231"/>
      <c r="BE317" s="231"/>
      <c r="BF317" s="231"/>
      <c r="BG317" s="231"/>
      <c r="BH317" s="231"/>
      <c r="BI317" s="231"/>
      <c r="BJ317" s="231"/>
      <c r="BK317" s="231"/>
      <c r="BL317" s="231"/>
      <c r="BM317" s="231"/>
      <c r="BN317" s="231"/>
      <c r="BO317" s="231"/>
      <c r="BP317" s="231"/>
      <c r="BQ317" s="231"/>
      <c r="BR317" s="231"/>
      <c r="BS317" s="231"/>
      <c r="BT317" s="231"/>
      <c r="BU317" s="231"/>
      <c r="BV317" s="231"/>
      <c r="BW317" s="231"/>
      <c r="BX317" s="231"/>
      <c r="BY317" s="231"/>
      <c r="BZ317" s="231"/>
      <c r="CA317" s="231"/>
      <c r="CB317" s="231"/>
    </row>
    <row r="318" spans="29:80" s="119" customFormat="1">
      <c r="AC318" s="238"/>
      <c r="AD318" s="231"/>
      <c r="AE318" s="231"/>
      <c r="AF318" s="231"/>
      <c r="AG318" s="231"/>
      <c r="AH318" s="231"/>
      <c r="AI318" s="231"/>
      <c r="AJ318" s="231"/>
      <c r="AK318" s="231"/>
      <c r="AL318" s="231"/>
      <c r="AM318" s="231"/>
      <c r="AN318" s="231"/>
      <c r="AO318" s="231"/>
      <c r="AP318" s="231"/>
      <c r="AQ318" s="231"/>
      <c r="AR318" s="231"/>
      <c r="AS318" s="231"/>
      <c r="AT318" s="231"/>
      <c r="AU318" s="231"/>
      <c r="AV318" s="231"/>
      <c r="AW318" s="231"/>
      <c r="AX318" s="231"/>
      <c r="AY318" s="231"/>
      <c r="AZ318" s="231"/>
      <c r="BA318" s="231"/>
      <c r="BB318" s="231"/>
      <c r="BC318" s="231"/>
      <c r="BD318" s="231"/>
      <c r="BE318" s="231"/>
      <c r="BF318" s="231"/>
      <c r="BG318" s="231"/>
      <c r="BH318" s="231"/>
      <c r="BI318" s="231"/>
      <c r="BJ318" s="231"/>
      <c r="BK318" s="231"/>
      <c r="BL318" s="231"/>
      <c r="BM318" s="231"/>
      <c r="BN318" s="231"/>
      <c r="BO318" s="231"/>
      <c r="BP318" s="231"/>
      <c r="BQ318" s="231"/>
      <c r="BR318" s="231"/>
      <c r="BS318" s="231"/>
      <c r="BT318" s="231"/>
      <c r="BU318" s="231"/>
      <c r="BV318" s="231"/>
      <c r="BW318" s="231"/>
      <c r="BX318" s="231"/>
      <c r="BY318" s="231"/>
      <c r="BZ318" s="231"/>
      <c r="CA318" s="231"/>
      <c r="CB318" s="231"/>
    </row>
    <row r="319" spans="29:80" s="119" customFormat="1">
      <c r="AC319" s="238"/>
      <c r="AD319" s="231"/>
      <c r="AE319" s="231"/>
      <c r="AF319" s="231"/>
      <c r="AG319" s="231"/>
      <c r="AH319" s="231"/>
      <c r="AI319" s="231"/>
      <c r="AJ319" s="231"/>
      <c r="AK319" s="231"/>
      <c r="AL319" s="231"/>
      <c r="AM319" s="231"/>
      <c r="AN319" s="231"/>
      <c r="AO319" s="231"/>
      <c r="AP319" s="231"/>
      <c r="AQ319" s="231"/>
      <c r="AR319" s="231"/>
      <c r="AS319" s="231"/>
      <c r="AT319" s="231"/>
      <c r="AU319" s="231"/>
      <c r="AV319" s="231"/>
      <c r="AW319" s="231"/>
      <c r="AX319" s="231"/>
      <c r="AY319" s="231"/>
      <c r="AZ319" s="231"/>
      <c r="BA319" s="231"/>
      <c r="BB319" s="231"/>
      <c r="BC319" s="231"/>
      <c r="BD319" s="231"/>
      <c r="BE319" s="231"/>
      <c r="BF319" s="231"/>
      <c r="BG319" s="231"/>
      <c r="BH319" s="231"/>
      <c r="BI319" s="231"/>
      <c r="BJ319" s="231"/>
      <c r="BK319" s="231"/>
      <c r="BL319" s="231"/>
      <c r="BM319" s="231"/>
      <c r="BN319" s="231"/>
      <c r="BO319" s="231"/>
      <c r="BP319" s="231"/>
      <c r="BQ319" s="231"/>
      <c r="BR319" s="231"/>
      <c r="BS319" s="231"/>
      <c r="BT319" s="231"/>
      <c r="BU319" s="231"/>
      <c r="BV319" s="231"/>
      <c r="BW319" s="231"/>
      <c r="BX319" s="231"/>
      <c r="BY319" s="231"/>
      <c r="BZ319" s="231"/>
      <c r="CA319" s="231"/>
      <c r="CB319" s="231"/>
    </row>
    <row r="320" spans="29:80" s="119" customFormat="1">
      <c r="AC320" s="238"/>
      <c r="AD320" s="231"/>
      <c r="AE320" s="231"/>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c r="AZ320" s="231"/>
      <c r="BA320" s="231"/>
      <c r="BB320" s="231"/>
      <c r="BC320" s="231"/>
      <c r="BD320" s="231"/>
      <c r="BE320" s="231"/>
      <c r="BF320" s="231"/>
      <c r="BG320" s="231"/>
      <c r="BH320" s="231"/>
      <c r="BI320" s="231"/>
      <c r="BJ320" s="231"/>
      <c r="BK320" s="231"/>
      <c r="BL320" s="231"/>
      <c r="BM320" s="231"/>
      <c r="BN320" s="231"/>
      <c r="BO320" s="231"/>
      <c r="BP320" s="231"/>
      <c r="BQ320" s="231"/>
      <c r="BR320" s="231"/>
      <c r="BS320" s="231"/>
      <c r="BT320" s="231"/>
      <c r="BU320" s="231"/>
      <c r="BV320" s="231"/>
      <c r="BW320" s="231"/>
      <c r="BX320" s="231"/>
      <c r="BY320" s="231"/>
      <c r="BZ320" s="231"/>
      <c r="CA320" s="231"/>
      <c r="CB320" s="231"/>
    </row>
    <row r="321" spans="29:80" s="119" customFormat="1">
      <c r="AC321" s="238"/>
      <c r="AD321" s="231"/>
      <c r="AE321" s="231"/>
      <c r="AF321" s="231"/>
      <c r="AG321" s="231"/>
      <c r="AH321" s="231"/>
      <c r="AI321" s="231"/>
      <c r="AJ321" s="231"/>
      <c r="AK321" s="231"/>
      <c r="AL321" s="231"/>
      <c r="AM321" s="231"/>
      <c r="AN321" s="231"/>
      <c r="AO321" s="231"/>
      <c r="AP321" s="231"/>
      <c r="AQ321" s="231"/>
      <c r="AR321" s="231"/>
      <c r="AS321" s="231"/>
      <c r="AT321" s="231"/>
      <c r="AU321" s="231"/>
      <c r="AV321" s="231"/>
      <c r="AW321" s="231"/>
      <c r="AX321" s="231"/>
      <c r="AY321" s="231"/>
      <c r="AZ321" s="231"/>
      <c r="BA321" s="231"/>
      <c r="BB321" s="231"/>
      <c r="BC321" s="231"/>
      <c r="BD321" s="231"/>
      <c r="BE321" s="231"/>
      <c r="BF321" s="231"/>
      <c r="BG321" s="231"/>
      <c r="BH321" s="231"/>
      <c r="BI321" s="231"/>
      <c r="BJ321" s="231"/>
      <c r="BK321" s="231"/>
      <c r="BL321" s="231"/>
      <c r="BM321" s="231"/>
      <c r="BN321" s="231"/>
      <c r="BO321" s="231"/>
      <c r="BP321" s="231"/>
      <c r="BQ321" s="231"/>
      <c r="BR321" s="231"/>
      <c r="BS321" s="231"/>
      <c r="BT321" s="231"/>
      <c r="BU321" s="231"/>
      <c r="BV321" s="231"/>
      <c r="BW321" s="231"/>
      <c r="BX321" s="231"/>
      <c r="BY321" s="231"/>
      <c r="BZ321" s="231"/>
      <c r="CA321" s="231"/>
      <c r="CB321" s="231"/>
    </row>
    <row r="322" spans="29:80" s="119" customFormat="1">
      <c r="AC322" s="238"/>
      <c r="AD322" s="231"/>
      <c r="AE322" s="231"/>
      <c r="AF322" s="231"/>
      <c r="AG322" s="231"/>
      <c r="AH322" s="231"/>
      <c r="AI322" s="231"/>
      <c r="AJ322" s="231"/>
      <c r="AK322" s="231"/>
      <c r="AL322" s="231"/>
      <c r="AM322" s="231"/>
      <c r="AN322" s="231"/>
      <c r="AO322" s="231"/>
      <c r="AP322" s="231"/>
      <c r="AQ322" s="231"/>
      <c r="AR322" s="231"/>
      <c r="AS322" s="231"/>
      <c r="AT322" s="231"/>
      <c r="AU322" s="231"/>
      <c r="AV322" s="231"/>
      <c r="AW322" s="231"/>
      <c r="AX322" s="231"/>
      <c r="AY322" s="231"/>
      <c r="AZ322" s="231"/>
      <c r="BA322" s="231"/>
      <c r="BB322" s="231"/>
      <c r="BC322" s="231"/>
      <c r="BD322" s="231"/>
      <c r="BE322" s="231"/>
      <c r="BF322" s="231"/>
      <c r="BG322" s="231"/>
      <c r="BH322" s="231"/>
      <c r="BI322" s="231"/>
      <c r="BJ322" s="231"/>
      <c r="BK322" s="231"/>
      <c r="BL322" s="231"/>
      <c r="BM322" s="231"/>
      <c r="BN322" s="231"/>
      <c r="BO322" s="231"/>
      <c r="BP322" s="231"/>
      <c r="BQ322" s="231"/>
      <c r="BR322" s="231"/>
      <c r="BS322" s="231"/>
      <c r="BT322" s="231"/>
      <c r="BU322" s="231"/>
      <c r="BV322" s="231"/>
      <c r="BW322" s="231"/>
      <c r="BX322" s="231"/>
      <c r="BY322" s="231"/>
      <c r="BZ322" s="231"/>
      <c r="CA322" s="231"/>
      <c r="CB322" s="231"/>
    </row>
    <row r="323" spans="29:80" s="119" customFormat="1">
      <c r="AC323" s="238"/>
      <c r="AD323" s="231"/>
      <c r="AE323" s="231"/>
      <c r="AF323" s="231"/>
      <c r="AG323" s="231"/>
      <c r="AH323" s="231"/>
      <c r="AI323" s="231"/>
      <c r="AJ323" s="231"/>
      <c r="AK323" s="231"/>
      <c r="AL323" s="231"/>
      <c r="AM323" s="231"/>
      <c r="AN323" s="231"/>
      <c r="AO323" s="231"/>
      <c r="AP323" s="231"/>
      <c r="AQ323" s="231"/>
      <c r="AR323" s="231"/>
      <c r="AS323" s="231"/>
      <c r="AT323" s="231"/>
      <c r="AU323" s="231"/>
      <c r="AV323" s="231"/>
      <c r="AW323" s="231"/>
      <c r="AX323" s="231"/>
      <c r="AY323" s="231"/>
      <c r="AZ323" s="231"/>
      <c r="BA323" s="231"/>
      <c r="BB323" s="231"/>
      <c r="BC323" s="231"/>
      <c r="BD323" s="231"/>
      <c r="BE323" s="231"/>
      <c r="BF323" s="231"/>
      <c r="BG323" s="231"/>
      <c r="BH323" s="231"/>
      <c r="BI323" s="231"/>
      <c r="BJ323" s="231"/>
      <c r="BK323" s="231"/>
      <c r="BL323" s="231"/>
      <c r="BM323" s="231"/>
      <c r="BN323" s="231"/>
      <c r="BO323" s="231"/>
      <c r="BP323" s="231"/>
      <c r="BQ323" s="231"/>
      <c r="BR323" s="231"/>
      <c r="BS323" s="231"/>
      <c r="BT323" s="231"/>
      <c r="BU323" s="231"/>
      <c r="BV323" s="231"/>
      <c r="BW323" s="231"/>
      <c r="BX323" s="231"/>
      <c r="BY323" s="231"/>
      <c r="BZ323" s="231"/>
      <c r="CA323" s="231"/>
      <c r="CB323" s="231"/>
    </row>
    <row r="324" spans="29:80" s="119" customFormat="1">
      <c r="AC324" s="238"/>
      <c r="AD324" s="231"/>
      <c r="AE324" s="231"/>
      <c r="AF324" s="231"/>
      <c r="AG324" s="231"/>
      <c r="AH324" s="231"/>
      <c r="AI324" s="231"/>
      <c r="AJ324" s="231"/>
      <c r="AK324" s="231"/>
      <c r="AL324" s="231"/>
      <c r="AM324" s="231"/>
      <c r="AN324" s="231"/>
      <c r="AO324" s="231"/>
      <c r="AP324" s="231"/>
      <c r="AQ324" s="231"/>
      <c r="AR324" s="231"/>
      <c r="AS324" s="231"/>
      <c r="AT324" s="231"/>
      <c r="AU324" s="231"/>
      <c r="AV324" s="231"/>
      <c r="AW324" s="231"/>
      <c r="AX324" s="231"/>
      <c r="AY324" s="231"/>
      <c r="AZ324" s="231"/>
      <c r="BA324" s="231"/>
      <c r="BB324" s="231"/>
      <c r="BC324" s="231"/>
      <c r="BD324" s="231"/>
      <c r="BE324" s="231"/>
      <c r="BF324" s="231"/>
      <c r="BG324" s="231"/>
      <c r="BH324" s="231"/>
      <c r="BI324" s="231"/>
      <c r="BJ324" s="231"/>
      <c r="BK324" s="231"/>
      <c r="BL324" s="231"/>
      <c r="BM324" s="231"/>
      <c r="BN324" s="231"/>
      <c r="BO324" s="231"/>
      <c r="BP324" s="231"/>
      <c r="BQ324" s="231"/>
      <c r="BR324" s="231"/>
      <c r="BS324" s="231"/>
      <c r="BT324" s="231"/>
      <c r="BU324" s="231"/>
      <c r="BV324" s="231"/>
      <c r="BW324" s="231"/>
      <c r="BX324" s="231"/>
      <c r="BY324" s="231"/>
      <c r="BZ324" s="231"/>
      <c r="CA324" s="231"/>
      <c r="CB324" s="231"/>
    </row>
    <row r="325" spans="29:80" s="119" customFormat="1">
      <c r="AC325" s="238"/>
      <c r="AD325" s="231"/>
      <c r="AE325" s="231"/>
      <c r="AF325" s="231"/>
      <c r="AG325" s="231"/>
      <c r="AH325" s="231"/>
      <c r="AI325" s="231"/>
      <c r="AJ325" s="231"/>
      <c r="AK325" s="231"/>
      <c r="AL325" s="231"/>
      <c r="AM325" s="231"/>
      <c r="AN325" s="231"/>
      <c r="AO325" s="231"/>
      <c r="AP325" s="231"/>
      <c r="AQ325" s="231"/>
      <c r="AR325" s="231"/>
      <c r="AS325" s="231"/>
      <c r="AT325" s="231"/>
      <c r="AU325" s="231"/>
      <c r="AV325" s="231"/>
      <c r="AW325" s="231"/>
      <c r="AX325" s="231"/>
      <c r="AY325" s="231"/>
      <c r="AZ325" s="231"/>
      <c r="BA325" s="231"/>
      <c r="BB325" s="231"/>
      <c r="BC325" s="231"/>
      <c r="BD325" s="231"/>
      <c r="BE325" s="231"/>
      <c r="BF325" s="231"/>
      <c r="BG325" s="231"/>
      <c r="BH325" s="231"/>
      <c r="BI325" s="231"/>
      <c r="BJ325" s="231"/>
      <c r="BK325" s="231"/>
      <c r="BL325" s="231"/>
      <c r="BM325" s="231"/>
      <c r="BN325" s="231"/>
      <c r="BO325" s="231"/>
      <c r="BP325" s="231"/>
      <c r="BQ325" s="231"/>
      <c r="BR325" s="231"/>
      <c r="BS325" s="231"/>
      <c r="BT325" s="231"/>
      <c r="BU325" s="231"/>
      <c r="BV325" s="231"/>
      <c r="BW325" s="231"/>
      <c r="BX325" s="231"/>
      <c r="BY325" s="231"/>
      <c r="BZ325" s="231"/>
      <c r="CA325" s="231"/>
      <c r="CB325" s="231"/>
    </row>
    <row r="326" spans="29:80" s="119" customFormat="1">
      <c r="AC326" s="238"/>
      <c r="AD326" s="231"/>
      <c r="AE326" s="231"/>
      <c r="AF326" s="231"/>
      <c r="AG326" s="231"/>
      <c r="AH326" s="231"/>
      <c r="AI326" s="231"/>
      <c r="AJ326" s="231"/>
      <c r="AK326" s="231"/>
      <c r="AL326" s="231"/>
      <c r="AM326" s="231"/>
      <c r="AN326" s="231"/>
      <c r="AO326" s="231"/>
      <c r="AP326" s="231"/>
      <c r="AQ326" s="231"/>
      <c r="AR326" s="231"/>
      <c r="AS326" s="231"/>
      <c r="AT326" s="231"/>
      <c r="AU326" s="231"/>
      <c r="AV326" s="231"/>
      <c r="AW326" s="231"/>
      <c r="AX326" s="231"/>
      <c r="AY326" s="231"/>
      <c r="AZ326" s="231"/>
      <c r="BA326" s="231"/>
      <c r="BB326" s="231"/>
      <c r="BC326" s="231"/>
      <c r="BD326" s="231"/>
      <c r="BE326" s="231"/>
      <c r="BF326" s="231"/>
      <c r="BG326" s="231"/>
      <c r="BH326" s="231"/>
      <c r="BI326" s="231"/>
      <c r="BJ326" s="231"/>
      <c r="BK326" s="231"/>
      <c r="BL326" s="231"/>
      <c r="BM326" s="231"/>
      <c r="BN326" s="231"/>
      <c r="BO326" s="231"/>
      <c r="BP326" s="231"/>
      <c r="BQ326" s="231"/>
      <c r="BR326" s="231"/>
      <c r="BS326" s="231"/>
      <c r="BT326" s="231"/>
      <c r="BU326" s="231"/>
      <c r="BV326" s="231"/>
      <c r="BW326" s="231"/>
      <c r="BX326" s="231"/>
      <c r="BY326" s="231"/>
      <c r="BZ326" s="231"/>
      <c r="CA326" s="231"/>
      <c r="CB326" s="231"/>
    </row>
    <row r="327" spans="29:80" s="119" customFormat="1">
      <c r="AC327" s="238"/>
      <c r="AD327" s="231"/>
      <c r="AE327" s="231"/>
      <c r="AF327" s="231"/>
      <c r="AG327" s="231"/>
      <c r="AH327" s="231"/>
      <c r="AI327" s="231"/>
      <c r="AJ327" s="231"/>
      <c r="AK327" s="231"/>
      <c r="AL327" s="231"/>
      <c r="AM327" s="231"/>
      <c r="AN327" s="231"/>
      <c r="AO327" s="231"/>
      <c r="AP327" s="231"/>
      <c r="AQ327" s="231"/>
      <c r="AR327" s="231"/>
      <c r="AS327" s="231"/>
      <c r="AT327" s="231"/>
      <c r="AU327" s="231"/>
      <c r="AV327" s="231"/>
      <c r="AW327" s="231"/>
      <c r="AX327" s="231"/>
      <c r="AY327" s="231"/>
      <c r="AZ327" s="231"/>
      <c r="BA327" s="231"/>
      <c r="BB327" s="231"/>
      <c r="BC327" s="231"/>
      <c r="BD327" s="231"/>
      <c r="BE327" s="231"/>
      <c r="BF327" s="231"/>
      <c r="BG327" s="231"/>
      <c r="BH327" s="231"/>
      <c r="BI327" s="231"/>
      <c r="BJ327" s="231"/>
      <c r="BK327" s="231"/>
      <c r="BL327" s="231"/>
      <c r="BM327" s="231"/>
      <c r="BN327" s="231"/>
      <c r="BO327" s="231"/>
      <c r="BP327" s="231"/>
      <c r="BQ327" s="231"/>
      <c r="BR327" s="231"/>
      <c r="BS327" s="231"/>
      <c r="BT327" s="231"/>
      <c r="BU327" s="231"/>
      <c r="BV327" s="231"/>
      <c r="BW327" s="231"/>
      <c r="BX327" s="231"/>
      <c r="BY327" s="231"/>
      <c r="BZ327" s="231"/>
      <c r="CA327" s="231"/>
      <c r="CB327" s="231"/>
    </row>
    <row r="328" spans="29:80" s="119" customFormat="1">
      <c r="AC328" s="238"/>
      <c r="AD328" s="231"/>
      <c r="AE328" s="231"/>
      <c r="AF328" s="231"/>
      <c r="AG328" s="231"/>
      <c r="AH328" s="231"/>
      <c r="AI328" s="231"/>
      <c r="AJ328" s="231"/>
      <c r="AK328" s="231"/>
      <c r="AL328" s="231"/>
      <c r="AM328" s="231"/>
      <c r="AN328" s="231"/>
      <c r="AO328" s="231"/>
      <c r="AP328" s="231"/>
      <c r="AQ328" s="231"/>
      <c r="AR328" s="231"/>
      <c r="AS328" s="231"/>
      <c r="AT328" s="231"/>
      <c r="AU328" s="231"/>
      <c r="AV328" s="231"/>
      <c r="AW328" s="231"/>
      <c r="AX328" s="231"/>
      <c r="AY328" s="231"/>
      <c r="AZ328" s="231"/>
      <c r="BA328" s="231"/>
      <c r="BB328" s="231"/>
      <c r="BC328" s="231"/>
      <c r="BD328" s="231"/>
      <c r="BE328" s="231"/>
      <c r="BF328" s="231"/>
      <c r="BG328" s="231"/>
      <c r="BH328" s="231"/>
      <c r="BI328" s="231"/>
      <c r="BJ328" s="231"/>
      <c r="BK328" s="231"/>
      <c r="BL328" s="231"/>
      <c r="BM328" s="231"/>
      <c r="BN328" s="231"/>
      <c r="BO328" s="231"/>
      <c r="BP328" s="231"/>
      <c r="BQ328" s="231"/>
      <c r="BR328" s="231"/>
      <c r="BS328" s="231"/>
      <c r="BT328" s="231"/>
      <c r="BU328" s="231"/>
      <c r="BV328" s="231"/>
      <c r="BW328" s="231"/>
      <c r="BX328" s="231"/>
      <c r="BY328" s="231"/>
      <c r="BZ328" s="231"/>
      <c r="CA328" s="231"/>
      <c r="CB328" s="231"/>
    </row>
    <row r="329" spans="29:80" s="119" customFormat="1">
      <c r="AC329" s="238"/>
      <c r="AD329" s="231"/>
      <c r="AE329" s="231"/>
      <c r="AF329" s="231"/>
      <c r="AG329" s="231"/>
      <c r="AH329" s="231"/>
      <c r="AI329" s="231"/>
      <c r="AJ329" s="231"/>
      <c r="AK329" s="231"/>
      <c r="AL329" s="231"/>
      <c r="AM329" s="231"/>
      <c r="AN329" s="231"/>
      <c r="AO329" s="231"/>
      <c r="AP329" s="231"/>
      <c r="AQ329" s="231"/>
      <c r="AR329" s="231"/>
      <c r="AS329" s="231"/>
      <c r="AT329" s="231"/>
      <c r="AU329" s="231"/>
      <c r="AV329" s="231"/>
      <c r="AW329" s="231"/>
      <c r="AX329" s="231"/>
      <c r="AY329" s="231"/>
      <c r="AZ329" s="231"/>
      <c r="BA329" s="231"/>
      <c r="BB329" s="231"/>
      <c r="BC329" s="231"/>
      <c r="BD329" s="231"/>
      <c r="BE329" s="231"/>
      <c r="BF329" s="231"/>
      <c r="BG329" s="231"/>
      <c r="BH329" s="231"/>
      <c r="BI329" s="231"/>
      <c r="BJ329" s="231"/>
      <c r="BK329" s="231"/>
      <c r="BL329" s="231"/>
      <c r="BM329" s="231"/>
      <c r="BN329" s="231"/>
      <c r="BO329" s="231"/>
      <c r="BP329" s="231"/>
      <c r="BQ329" s="231"/>
      <c r="BR329" s="231"/>
      <c r="BS329" s="231"/>
      <c r="BT329" s="231"/>
      <c r="BU329" s="231"/>
      <c r="BV329" s="231"/>
      <c r="BW329" s="231"/>
      <c r="BX329" s="231"/>
      <c r="BY329" s="231"/>
      <c r="BZ329" s="231"/>
      <c r="CA329" s="231"/>
      <c r="CB329" s="231"/>
    </row>
    <row r="330" spans="29:80" s="119" customFormat="1">
      <c r="AC330" s="238"/>
      <c r="AD330" s="231"/>
      <c r="AE330" s="231"/>
      <c r="AF330" s="231"/>
      <c r="AG330" s="231"/>
      <c r="AH330" s="231"/>
      <c r="AI330" s="231"/>
      <c r="AJ330" s="231"/>
      <c r="AK330" s="231"/>
      <c r="AL330" s="231"/>
      <c r="AM330" s="231"/>
      <c r="AN330" s="231"/>
      <c r="AO330" s="231"/>
      <c r="AP330" s="231"/>
      <c r="AQ330" s="231"/>
      <c r="AR330" s="231"/>
      <c r="AS330" s="231"/>
      <c r="AT330" s="231"/>
      <c r="AU330" s="231"/>
      <c r="AV330" s="231"/>
      <c r="AW330" s="231"/>
      <c r="AX330" s="231"/>
      <c r="AY330" s="231"/>
      <c r="AZ330" s="231"/>
      <c r="BA330" s="231"/>
      <c r="BB330" s="231"/>
      <c r="BC330" s="231"/>
      <c r="BD330" s="231"/>
      <c r="BE330" s="231"/>
      <c r="BF330" s="231"/>
      <c r="BG330" s="231"/>
      <c r="BH330" s="231"/>
      <c r="BI330" s="231"/>
      <c r="BJ330" s="231"/>
      <c r="BK330" s="231"/>
      <c r="BL330" s="231"/>
      <c r="BM330" s="231"/>
      <c r="BN330" s="231"/>
      <c r="BO330" s="231"/>
      <c r="BP330" s="231"/>
      <c r="BQ330" s="231"/>
      <c r="BR330" s="231"/>
      <c r="BS330" s="231"/>
      <c r="BT330" s="231"/>
      <c r="BU330" s="231"/>
      <c r="BV330" s="231"/>
      <c r="BW330" s="231"/>
      <c r="BX330" s="231"/>
      <c r="BY330" s="231"/>
      <c r="BZ330" s="231"/>
      <c r="CA330" s="231"/>
      <c r="CB330" s="231"/>
    </row>
    <row r="331" spans="29:80" s="119" customFormat="1">
      <c r="AC331" s="238"/>
      <c r="AD331" s="231"/>
      <c r="AE331" s="231"/>
      <c r="AF331" s="231"/>
      <c r="AG331" s="231"/>
      <c r="AH331" s="231"/>
      <c r="AI331" s="231"/>
      <c r="AJ331" s="231"/>
      <c r="AK331" s="231"/>
      <c r="AL331" s="231"/>
      <c r="AM331" s="231"/>
      <c r="AN331" s="231"/>
      <c r="AO331" s="231"/>
      <c r="AP331" s="231"/>
      <c r="AQ331" s="231"/>
      <c r="AR331" s="231"/>
      <c r="AS331" s="231"/>
      <c r="AT331" s="231"/>
      <c r="AU331" s="231"/>
      <c r="AV331" s="231"/>
      <c r="AW331" s="231"/>
      <c r="AX331" s="231"/>
      <c r="AY331" s="231"/>
      <c r="AZ331" s="231"/>
      <c r="BA331" s="231"/>
      <c r="BB331" s="231"/>
      <c r="BC331" s="231"/>
      <c r="BD331" s="231"/>
      <c r="BE331" s="231"/>
      <c r="BF331" s="231"/>
      <c r="BG331" s="231"/>
      <c r="BH331" s="231"/>
      <c r="BI331" s="231"/>
      <c r="BJ331" s="231"/>
      <c r="BK331" s="231"/>
      <c r="BL331" s="231"/>
      <c r="BM331" s="231"/>
      <c r="BN331" s="231"/>
      <c r="BO331" s="231"/>
      <c r="BP331" s="231"/>
      <c r="BQ331" s="231"/>
      <c r="BR331" s="231"/>
      <c r="BS331" s="231"/>
      <c r="BT331" s="231"/>
      <c r="BU331" s="231"/>
      <c r="BV331" s="231"/>
      <c r="BW331" s="231"/>
      <c r="BX331" s="231"/>
      <c r="BY331" s="231"/>
      <c r="BZ331" s="231"/>
      <c r="CA331" s="231"/>
      <c r="CB331" s="231"/>
    </row>
    <row r="332" spans="29:80" s="119" customFormat="1">
      <c r="AC332" s="238"/>
      <c r="AD332" s="231"/>
      <c r="AE332" s="231"/>
      <c r="AF332" s="231"/>
      <c r="AG332" s="231"/>
      <c r="AH332" s="231"/>
      <c r="AI332" s="231"/>
      <c r="AJ332" s="231"/>
      <c r="AK332" s="231"/>
      <c r="AL332" s="231"/>
      <c r="AM332" s="231"/>
      <c r="AN332" s="231"/>
      <c r="AO332" s="231"/>
      <c r="AP332" s="231"/>
      <c r="AQ332" s="231"/>
      <c r="AR332" s="231"/>
      <c r="AS332" s="231"/>
      <c r="AT332" s="231"/>
      <c r="AU332" s="231"/>
      <c r="AV332" s="231"/>
      <c r="AW332" s="231"/>
      <c r="AX332" s="231"/>
      <c r="AY332" s="231"/>
      <c r="AZ332" s="231"/>
      <c r="BA332" s="231"/>
      <c r="BB332" s="231"/>
      <c r="BC332" s="231"/>
      <c r="BD332" s="231"/>
      <c r="BE332" s="231"/>
      <c r="BF332" s="231"/>
      <c r="BG332" s="231"/>
      <c r="BH332" s="231"/>
      <c r="BI332" s="231"/>
      <c r="BJ332" s="231"/>
      <c r="BK332" s="231"/>
      <c r="BL332" s="231"/>
      <c r="BM332" s="231"/>
      <c r="BN332" s="231"/>
      <c r="BO332" s="231"/>
      <c r="BP332" s="231"/>
      <c r="BQ332" s="231"/>
      <c r="BR332" s="231"/>
      <c r="BS332" s="231"/>
      <c r="BT332" s="231"/>
      <c r="BU332" s="231"/>
      <c r="BV332" s="231"/>
      <c r="BW332" s="231"/>
      <c r="BX332" s="231"/>
      <c r="BY332" s="231"/>
      <c r="BZ332" s="231"/>
      <c r="CA332" s="231"/>
      <c r="CB332" s="231"/>
    </row>
    <row r="333" spans="29:80" s="119" customFormat="1">
      <c r="AC333" s="238"/>
      <c r="AD333" s="231"/>
      <c r="AE333" s="231"/>
      <c r="AF333" s="231"/>
      <c r="AG333" s="231"/>
      <c r="AH333" s="231"/>
      <c r="AI333" s="231"/>
      <c r="AJ333" s="231"/>
      <c r="AK333" s="231"/>
      <c r="AL333" s="231"/>
      <c r="AM333" s="231"/>
      <c r="AN333" s="231"/>
      <c r="AO333" s="231"/>
      <c r="AP333" s="231"/>
      <c r="AQ333" s="231"/>
      <c r="AR333" s="231"/>
      <c r="AS333" s="231"/>
      <c r="AT333" s="231"/>
      <c r="AU333" s="231"/>
      <c r="AV333" s="231"/>
      <c r="AW333" s="231"/>
      <c r="AX333" s="231"/>
      <c r="AY333" s="231"/>
      <c r="AZ333" s="231"/>
      <c r="BA333" s="231"/>
      <c r="BB333" s="231"/>
      <c r="BC333" s="231"/>
      <c r="BD333" s="231"/>
      <c r="BE333" s="231"/>
      <c r="BF333" s="231"/>
      <c r="BG333" s="231"/>
      <c r="BH333" s="231"/>
      <c r="BI333" s="231"/>
      <c r="BJ333" s="231"/>
      <c r="BK333" s="231"/>
      <c r="BL333" s="231"/>
      <c r="BM333" s="231"/>
      <c r="BN333" s="231"/>
      <c r="BO333" s="231"/>
      <c r="BP333" s="231"/>
      <c r="BQ333" s="231"/>
      <c r="BR333" s="231"/>
      <c r="BS333" s="231"/>
      <c r="BT333" s="231"/>
      <c r="BU333" s="231"/>
      <c r="BV333" s="231"/>
      <c r="BW333" s="231"/>
      <c r="BX333" s="231"/>
      <c r="BY333" s="231"/>
      <c r="BZ333" s="231"/>
      <c r="CA333" s="231"/>
      <c r="CB333" s="231"/>
    </row>
    <row r="334" spans="29:80" s="119" customFormat="1">
      <c r="AC334" s="238"/>
      <c r="AD334" s="231"/>
      <c r="AE334" s="231"/>
      <c r="AF334" s="231"/>
      <c r="AG334" s="231"/>
      <c r="AH334" s="231"/>
      <c r="AI334" s="231"/>
      <c r="AJ334" s="231"/>
      <c r="AK334" s="231"/>
      <c r="AL334" s="231"/>
      <c r="AM334" s="231"/>
      <c r="AN334" s="231"/>
      <c r="AO334" s="231"/>
      <c r="AP334" s="231"/>
      <c r="AQ334" s="231"/>
      <c r="AR334" s="231"/>
      <c r="AS334" s="231"/>
      <c r="AT334" s="231"/>
      <c r="AU334" s="231"/>
      <c r="AV334" s="231"/>
      <c r="AW334" s="231"/>
      <c r="AX334" s="231"/>
      <c r="AY334" s="231"/>
      <c r="AZ334" s="231"/>
      <c r="BA334" s="231"/>
      <c r="BB334" s="231"/>
      <c r="BC334" s="231"/>
      <c r="BD334" s="231"/>
      <c r="BE334" s="231"/>
      <c r="BF334" s="231"/>
      <c r="BG334" s="231"/>
      <c r="BH334" s="231"/>
      <c r="BI334" s="231"/>
      <c r="BJ334" s="231"/>
      <c r="BK334" s="231"/>
      <c r="BL334" s="231"/>
      <c r="BM334" s="231"/>
      <c r="BN334" s="231"/>
      <c r="BO334" s="231"/>
      <c r="BP334" s="231"/>
      <c r="BQ334" s="231"/>
      <c r="BR334" s="231"/>
      <c r="BS334" s="231"/>
      <c r="BT334" s="231"/>
      <c r="BU334" s="231"/>
      <c r="BV334" s="231"/>
      <c r="BW334" s="231"/>
      <c r="BX334" s="231"/>
      <c r="BY334" s="231"/>
      <c r="BZ334" s="231"/>
      <c r="CA334" s="231"/>
      <c r="CB334" s="231"/>
    </row>
    <row r="335" spans="29:80" s="119" customFormat="1">
      <c r="AC335" s="238"/>
      <c r="AD335" s="231"/>
      <c r="AE335" s="231"/>
      <c r="AF335" s="231"/>
      <c r="AG335" s="231"/>
      <c r="AH335" s="231"/>
      <c r="AI335" s="231"/>
      <c r="AJ335" s="231"/>
      <c r="AK335" s="231"/>
      <c r="AL335" s="231"/>
      <c r="AM335" s="231"/>
      <c r="AN335" s="231"/>
      <c r="AO335" s="231"/>
      <c r="AP335" s="231"/>
      <c r="AQ335" s="231"/>
      <c r="AR335" s="231"/>
      <c r="AS335" s="231"/>
      <c r="AT335" s="231"/>
      <c r="AU335" s="231"/>
      <c r="AV335" s="231"/>
      <c r="AW335" s="231"/>
      <c r="AX335" s="231"/>
      <c r="AY335" s="231"/>
      <c r="AZ335" s="231"/>
      <c r="BA335" s="231"/>
      <c r="BB335" s="231"/>
      <c r="BC335" s="231"/>
      <c r="BD335" s="231"/>
      <c r="BE335" s="231"/>
      <c r="BF335" s="231"/>
      <c r="BG335" s="231"/>
      <c r="BH335" s="231"/>
      <c r="BI335" s="231"/>
      <c r="BJ335" s="231"/>
      <c r="BK335" s="231"/>
      <c r="BL335" s="231"/>
      <c r="BM335" s="231"/>
      <c r="BN335" s="231"/>
      <c r="BO335" s="231"/>
      <c r="BP335" s="231"/>
      <c r="BQ335" s="231"/>
      <c r="BR335" s="231"/>
      <c r="BS335" s="231"/>
      <c r="BT335" s="231"/>
      <c r="BU335" s="231"/>
      <c r="BV335" s="231"/>
      <c r="BW335" s="231"/>
      <c r="BX335" s="231"/>
      <c r="BY335" s="231"/>
      <c r="BZ335" s="231"/>
      <c r="CA335" s="231"/>
      <c r="CB335" s="231"/>
    </row>
    <row r="336" spans="29:80" s="119" customFormat="1">
      <c r="AC336" s="238"/>
      <c r="AD336" s="231"/>
      <c r="AE336" s="231"/>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c r="AZ336" s="231"/>
      <c r="BA336" s="231"/>
      <c r="BB336" s="231"/>
      <c r="BC336" s="231"/>
      <c r="BD336" s="231"/>
      <c r="BE336" s="231"/>
      <c r="BF336" s="231"/>
      <c r="BG336" s="231"/>
      <c r="BH336" s="231"/>
      <c r="BI336" s="231"/>
      <c r="BJ336" s="231"/>
      <c r="BK336" s="231"/>
      <c r="BL336" s="231"/>
      <c r="BM336" s="231"/>
      <c r="BN336" s="231"/>
      <c r="BO336" s="231"/>
      <c r="BP336" s="231"/>
      <c r="BQ336" s="231"/>
      <c r="BR336" s="231"/>
      <c r="BS336" s="231"/>
      <c r="BT336" s="231"/>
      <c r="BU336" s="231"/>
      <c r="BV336" s="231"/>
      <c r="BW336" s="231"/>
      <c r="BX336" s="231"/>
      <c r="BY336" s="231"/>
      <c r="BZ336" s="231"/>
      <c r="CA336" s="231"/>
      <c r="CB336" s="231"/>
    </row>
    <row r="337" spans="29:80" s="119" customFormat="1">
      <c r="AC337" s="238"/>
      <c r="AD337" s="231"/>
      <c r="AE337" s="231"/>
      <c r="AF337" s="231"/>
      <c r="AG337" s="231"/>
      <c r="AH337" s="231"/>
      <c r="AI337" s="231"/>
      <c r="AJ337" s="231"/>
      <c r="AK337" s="231"/>
      <c r="AL337" s="231"/>
      <c r="AM337" s="231"/>
      <c r="AN337" s="231"/>
      <c r="AO337" s="231"/>
      <c r="AP337" s="231"/>
      <c r="AQ337" s="231"/>
      <c r="AR337" s="231"/>
      <c r="AS337" s="231"/>
      <c r="AT337" s="231"/>
      <c r="AU337" s="231"/>
      <c r="AV337" s="231"/>
      <c r="AW337" s="231"/>
      <c r="AX337" s="231"/>
      <c r="AY337" s="231"/>
      <c r="AZ337" s="231"/>
      <c r="BA337" s="231"/>
      <c r="BB337" s="231"/>
      <c r="BC337" s="231"/>
      <c r="BD337" s="231"/>
      <c r="BE337" s="231"/>
      <c r="BF337" s="231"/>
      <c r="BG337" s="231"/>
      <c r="BH337" s="231"/>
      <c r="BI337" s="231"/>
      <c r="BJ337" s="231"/>
      <c r="BK337" s="231"/>
      <c r="BL337" s="231"/>
      <c r="BM337" s="231"/>
      <c r="BN337" s="231"/>
      <c r="BO337" s="231"/>
      <c r="BP337" s="231"/>
      <c r="BQ337" s="231"/>
      <c r="BR337" s="231"/>
      <c r="BS337" s="231"/>
      <c r="BT337" s="231"/>
      <c r="BU337" s="231"/>
      <c r="BV337" s="231"/>
      <c r="BW337" s="231"/>
      <c r="BX337" s="231"/>
      <c r="BY337" s="231"/>
      <c r="BZ337" s="231"/>
      <c r="CA337" s="231"/>
      <c r="CB337" s="231"/>
    </row>
    <row r="338" spans="29:80" s="119" customFormat="1">
      <c r="AC338" s="238"/>
      <c r="AD338" s="231"/>
      <c r="AE338" s="231"/>
      <c r="AF338" s="231"/>
      <c r="AG338" s="231"/>
      <c r="AH338" s="231"/>
      <c r="AI338" s="231"/>
      <c r="AJ338" s="231"/>
      <c r="AK338" s="231"/>
      <c r="AL338" s="231"/>
      <c r="AM338" s="231"/>
      <c r="AN338" s="231"/>
      <c r="AO338" s="231"/>
      <c r="AP338" s="231"/>
      <c r="AQ338" s="231"/>
      <c r="AR338" s="231"/>
      <c r="AS338" s="231"/>
      <c r="AT338" s="231"/>
      <c r="AU338" s="231"/>
      <c r="AV338" s="231"/>
      <c r="AW338" s="231"/>
      <c r="AX338" s="231"/>
      <c r="AY338" s="231"/>
      <c r="AZ338" s="231"/>
      <c r="BA338" s="231"/>
      <c r="BB338" s="231"/>
      <c r="BC338" s="231"/>
      <c r="BD338" s="231"/>
      <c r="BE338" s="231"/>
      <c r="BF338" s="231"/>
      <c r="BG338" s="231"/>
      <c r="BH338" s="231"/>
      <c r="BI338" s="231"/>
      <c r="BJ338" s="231"/>
      <c r="BK338" s="231"/>
      <c r="BL338" s="231"/>
      <c r="BM338" s="231"/>
      <c r="BN338" s="231"/>
      <c r="BO338" s="231"/>
      <c r="BP338" s="231"/>
      <c r="BQ338" s="231"/>
      <c r="BR338" s="231"/>
      <c r="BS338" s="231"/>
      <c r="BT338" s="231"/>
      <c r="BU338" s="231"/>
      <c r="BV338" s="231"/>
      <c r="BW338" s="231"/>
      <c r="BX338" s="231"/>
      <c r="BY338" s="231"/>
      <c r="BZ338" s="231"/>
      <c r="CA338" s="231"/>
      <c r="CB338" s="231"/>
    </row>
    <row r="339" spans="29:80" s="119" customFormat="1">
      <c r="AC339" s="238"/>
      <c r="AD339" s="231"/>
      <c r="AE339" s="231"/>
      <c r="AF339" s="231"/>
      <c r="AG339" s="231"/>
      <c r="AH339" s="231"/>
      <c r="AI339" s="231"/>
      <c r="AJ339" s="231"/>
      <c r="AK339" s="231"/>
      <c r="AL339" s="231"/>
      <c r="AM339" s="231"/>
      <c r="AN339" s="231"/>
      <c r="AO339" s="231"/>
      <c r="AP339" s="231"/>
      <c r="AQ339" s="231"/>
      <c r="AR339" s="231"/>
      <c r="AS339" s="231"/>
      <c r="AT339" s="231"/>
      <c r="AU339" s="231"/>
      <c r="AV339" s="231"/>
      <c r="AW339" s="231"/>
      <c r="AX339" s="231"/>
      <c r="AY339" s="231"/>
      <c r="AZ339" s="231"/>
      <c r="BA339" s="231"/>
      <c r="BB339" s="231"/>
      <c r="BC339" s="231"/>
      <c r="BD339" s="231"/>
      <c r="BE339" s="231"/>
      <c r="BF339" s="231"/>
      <c r="BG339" s="231"/>
      <c r="BH339" s="231"/>
      <c r="BI339" s="231"/>
      <c r="BJ339" s="231"/>
      <c r="BK339" s="231"/>
      <c r="BL339" s="231"/>
      <c r="BM339" s="231"/>
      <c r="BN339" s="231"/>
      <c r="BO339" s="231"/>
      <c r="BP339" s="231"/>
      <c r="BQ339" s="231"/>
      <c r="BR339" s="231"/>
      <c r="BS339" s="231"/>
      <c r="BT339" s="231"/>
      <c r="BU339" s="231"/>
      <c r="BV339" s="231"/>
      <c r="BW339" s="231"/>
      <c r="BX339" s="231"/>
      <c r="BY339" s="231"/>
      <c r="BZ339" s="231"/>
      <c r="CA339" s="231"/>
      <c r="CB339" s="231"/>
    </row>
    <row r="340" spans="29:80" s="119" customFormat="1">
      <c r="AC340" s="238"/>
      <c r="AD340" s="231"/>
      <c r="AE340" s="231"/>
      <c r="AF340" s="231"/>
      <c r="AG340" s="231"/>
      <c r="AH340" s="231"/>
      <c r="AI340" s="231"/>
      <c r="AJ340" s="231"/>
      <c r="AK340" s="231"/>
      <c r="AL340" s="231"/>
      <c r="AM340" s="231"/>
      <c r="AN340" s="231"/>
      <c r="AO340" s="231"/>
      <c r="AP340" s="231"/>
      <c r="AQ340" s="231"/>
      <c r="AR340" s="231"/>
      <c r="AS340" s="231"/>
      <c r="AT340" s="231"/>
      <c r="AU340" s="231"/>
      <c r="AV340" s="231"/>
      <c r="AW340" s="231"/>
      <c r="AX340" s="231"/>
      <c r="AY340" s="231"/>
      <c r="AZ340" s="231"/>
      <c r="BA340" s="231"/>
      <c r="BB340" s="231"/>
      <c r="BC340" s="231"/>
      <c r="BD340" s="231"/>
      <c r="BE340" s="231"/>
      <c r="BF340" s="231"/>
      <c r="BG340" s="231"/>
      <c r="BH340" s="231"/>
      <c r="BI340" s="231"/>
      <c r="BJ340" s="231"/>
      <c r="BK340" s="231"/>
      <c r="BL340" s="231"/>
      <c r="BM340" s="231"/>
      <c r="BN340" s="231"/>
      <c r="BO340" s="231"/>
      <c r="BP340" s="231"/>
      <c r="BQ340" s="231"/>
      <c r="BR340" s="231"/>
      <c r="BS340" s="231"/>
      <c r="BT340" s="231"/>
      <c r="BU340" s="231"/>
      <c r="BV340" s="231"/>
      <c r="BW340" s="231"/>
      <c r="BX340" s="231"/>
      <c r="BY340" s="231"/>
      <c r="BZ340" s="231"/>
      <c r="CA340" s="231"/>
      <c r="CB340" s="231"/>
    </row>
    <row r="341" spans="29:80" s="119" customFormat="1">
      <c r="AC341" s="238"/>
      <c r="AD341" s="231"/>
      <c r="AE341" s="231"/>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c r="AZ341" s="231"/>
      <c r="BA341" s="231"/>
      <c r="BB341" s="231"/>
      <c r="BC341" s="231"/>
      <c r="BD341" s="231"/>
      <c r="BE341" s="231"/>
      <c r="BF341" s="231"/>
      <c r="BG341" s="231"/>
      <c r="BH341" s="231"/>
      <c r="BI341" s="231"/>
      <c r="BJ341" s="231"/>
      <c r="BK341" s="231"/>
      <c r="BL341" s="231"/>
      <c r="BM341" s="231"/>
      <c r="BN341" s="231"/>
      <c r="BO341" s="231"/>
      <c r="BP341" s="231"/>
      <c r="BQ341" s="231"/>
      <c r="BR341" s="231"/>
      <c r="BS341" s="231"/>
      <c r="BT341" s="231"/>
      <c r="BU341" s="231"/>
      <c r="BV341" s="231"/>
      <c r="BW341" s="231"/>
      <c r="BX341" s="231"/>
      <c r="BY341" s="231"/>
      <c r="BZ341" s="231"/>
      <c r="CA341" s="231"/>
      <c r="CB341" s="231"/>
    </row>
    <row r="342" spans="29:80" s="119" customFormat="1">
      <c r="AC342" s="238"/>
      <c r="AD342" s="231"/>
      <c r="AE342" s="231"/>
      <c r="AF342" s="231"/>
      <c r="AG342" s="231"/>
      <c r="AH342" s="231"/>
      <c r="AI342" s="231"/>
      <c r="AJ342" s="231"/>
      <c r="AK342" s="231"/>
      <c r="AL342" s="231"/>
      <c r="AM342" s="231"/>
      <c r="AN342" s="231"/>
      <c r="AO342" s="231"/>
      <c r="AP342" s="231"/>
      <c r="AQ342" s="231"/>
      <c r="AR342" s="231"/>
      <c r="AS342" s="231"/>
      <c r="AT342" s="231"/>
      <c r="AU342" s="231"/>
      <c r="AV342" s="231"/>
      <c r="AW342" s="231"/>
      <c r="AX342" s="231"/>
      <c r="AY342" s="231"/>
      <c r="AZ342" s="231"/>
      <c r="BA342" s="231"/>
      <c r="BB342" s="231"/>
      <c r="BC342" s="231"/>
      <c r="BD342" s="231"/>
      <c r="BE342" s="231"/>
      <c r="BF342" s="231"/>
      <c r="BG342" s="231"/>
      <c r="BH342" s="231"/>
      <c r="BI342" s="231"/>
      <c r="BJ342" s="231"/>
      <c r="BK342" s="231"/>
      <c r="BL342" s="231"/>
      <c r="BM342" s="231"/>
      <c r="BN342" s="231"/>
      <c r="BO342" s="231"/>
      <c r="BP342" s="231"/>
      <c r="BQ342" s="231"/>
      <c r="BR342" s="231"/>
      <c r="BS342" s="231"/>
      <c r="BT342" s="231"/>
      <c r="BU342" s="231"/>
      <c r="BV342" s="231"/>
      <c r="BW342" s="231"/>
      <c r="BX342" s="231"/>
      <c r="BY342" s="231"/>
      <c r="BZ342" s="231"/>
      <c r="CA342" s="231"/>
      <c r="CB342" s="231"/>
    </row>
    <row r="343" spans="29:80" s="119" customFormat="1">
      <c r="AC343" s="238"/>
      <c r="AD343" s="231"/>
      <c r="AE343" s="231"/>
      <c r="AF343" s="231"/>
      <c r="AG343" s="231"/>
      <c r="AH343" s="231"/>
      <c r="AI343" s="231"/>
      <c r="AJ343" s="231"/>
      <c r="AK343" s="231"/>
      <c r="AL343" s="231"/>
      <c r="AM343" s="231"/>
      <c r="AN343" s="231"/>
      <c r="AO343" s="231"/>
      <c r="AP343" s="231"/>
      <c r="AQ343" s="231"/>
      <c r="AR343" s="231"/>
      <c r="AS343" s="231"/>
      <c r="AT343" s="231"/>
      <c r="AU343" s="231"/>
      <c r="AV343" s="231"/>
      <c r="AW343" s="231"/>
      <c r="AX343" s="231"/>
      <c r="AY343" s="231"/>
      <c r="AZ343" s="231"/>
      <c r="BA343" s="231"/>
      <c r="BB343" s="231"/>
      <c r="BC343" s="231"/>
      <c r="BD343" s="231"/>
      <c r="BE343" s="231"/>
      <c r="BF343" s="231"/>
      <c r="BG343" s="231"/>
      <c r="BH343" s="231"/>
      <c r="BI343" s="231"/>
      <c r="BJ343" s="231"/>
      <c r="BK343" s="231"/>
      <c r="BL343" s="231"/>
      <c r="BM343" s="231"/>
      <c r="BN343" s="231"/>
      <c r="BO343" s="231"/>
      <c r="BP343" s="231"/>
      <c r="BQ343" s="231"/>
      <c r="BR343" s="231"/>
      <c r="BS343" s="231"/>
      <c r="BT343" s="231"/>
      <c r="BU343" s="231"/>
      <c r="BV343" s="231"/>
      <c r="BW343" s="231"/>
      <c r="BX343" s="231"/>
      <c r="BY343" s="231"/>
      <c r="BZ343" s="231"/>
      <c r="CA343" s="231"/>
      <c r="CB343" s="231"/>
    </row>
    <row r="344" spans="29:80" s="119" customFormat="1">
      <c r="AC344" s="238"/>
      <c r="AD344" s="231"/>
      <c r="AE344" s="231"/>
      <c r="AF344" s="231"/>
      <c r="AG344" s="231"/>
      <c r="AH344" s="231"/>
      <c r="AI344" s="231"/>
      <c r="AJ344" s="231"/>
      <c r="AK344" s="231"/>
      <c r="AL344" s="231"/>
      <c r="AM344" s="231"/>
      <c r="AN344" s="231"/>
      <c r="AO344" s="231"/>
      <c r="AP344" s="231"/>
      <c r="AQ344" s="231"/>
      <c r="AR344" s="231"/>
      <c r="AS344" s="231"/>
      <c r="AT344" s="231"/>
      <c r="AU344" s="231"/>
      <c r="AV344" s="231"/>
      <c r="AW344" s="231"/>
      <c r="AX344" s="231"/>
      <c r="AY344" s="231"/>
      <c r="AZ344" s="231"/>
      <c r="BA344" s="231"/>
      <c r="BB344" s="231"/>
      <c r="BC344" s="231"/>
      <c r="BD344" s="231"/>
      <c r="BE344" s="231"/>
      <c r="BF344" s="231"/>
      <c r="BG344" s="231"/>
      <c r="BH344" s="231"/>
      <c r="BI344" s="231"/>
      <c r="BJ344" s="231"/>
      <c r="BK344" s="231"/>
      <c r="BL344" s="231"/>
      <c r="BM344" s="231"/>
      <c r="BN344" s="231"/>
      <c r="BO344" s="231"/>
      <c r="BP344" s="231"/>
      <c r="BQ344" s="231"/>
      <c r="BR344" s="231"/>
      <c r="BS344" s="231"/>
      <c r="BT344" s="231"/>
      <c r="BU344" s="231"/>
      <c r="BV344" s="231"/>
      <c r="BW344" s="231"/>
      <c r="BX344" s="231"/>
      <c r="BY344" s="231"/>
      <c r="BZ344" s="231"/>
      <c r="CA344" s="231"/>
      <c r="CB344" s="231"/>
    </row>
    <row r="345" spans="29:80" s="119" customFormat="1">
      <c r="AC345" s="238"/>
      <c r="AD345" s="231"/>
      <c r="AE345" s="231"/>
      <c r="AF345" s="231"/>
      <c r="AG345" s="231"/>
      <c r="AH345" s="231"/>
      <c r="AI345" s="231"/>
      <c r="AJ345" s="231"/>
      <c r="AK345" s="231"/>
      <c r="AL345" s="231"/>
      <c r="AM345" s="231"/>
      <c r="AN345" s="231"/>
      <c r="AO345" s="231"/>
      <c r="AP345" s="231"/>
      <c r="AQ345" s="231"/>
      <c r="AR345" s="231"/>
      <c r="AS345" s="231"/>
      <c r="AT345" s="231"/>
      <c r="AU345" s="231"/>
      <c r="AV345" s="231"/>
      <c r="AW345" s="231"/>
      <c r="AX345" s="231"/>
      <c r="AY345" s="231"/>
      <c r="AZ345" s="231"/>
      <c r="BA345" s="231"/>
      <c r="BB345" s="231"/>
      <c r="BC345" s="231"/>
      <c r="BD345" s="231"/>
      <c r="BE345" s="231"/>
      <c r="BF345" s="231"/>
      <c r="BG345" s="231"/>
      <c r="BH345" s="231"/>
      <c r="BI345" s="231"/>
      <c r="BJ345" s="231"/>
      <c r="BK345" s="231"/>
      <c r="BL345" s="231"/>
      <c r="BM345" s="231"/>
      <c r="BN345" s="231"/>
      <c r="BO345" s="231"/>
      <c r="BP345" s="231"/>
      <c r="BQ345" s="231"/>
      <c r="BR345" s="231"/>
      <c r="BS345" s="231"/>
      <c r="BT345" s="231"/>
      <c r="BU345" s="231"/>
      <c r="BV345" s="231"/>
      <c r="BW345" s="231"/>
      <c r="BX345" s="231"/>
      <c r="BY345" s="231"/>
      <c r="BZ345" s="231"/>
      <c r="CA345" s="231"/>
      <c r="CB345" s="231"/>
    </row>
    <row r="346" spans="29:80" s="119" customFormat="1">
      <c r="AC346" s="238"/>
      <c r="AD346" s="231"/>
      <c r="AE346" s="231"/>
      <c r="AF346" s="231"/>
      <c r="AG346" s="231"/>
      <c r="AH346" s="231"/>
      <c r="AI346" s="231"/>
      <c r="AJ346" s="231"/>
      <c r="AK346" s="231"/>
      <c r="AL346" s="231"/>
      <c r="AM346" s="231"/>
      <c r="AN346" s="231"/>
      <c r="AO346" s="231"/>
      <c r="AP346" s="231"/>
      <c r="AQ346" s="231"/>
      <c r="AR346" s="231"/>
      <c r="AS346" s="231"/>
      <c r="AT346" s="231"/>
      <c r="AU346" s="231"/>
      <c r="AV346" s="231"/>
      <c r="AW346" s="231"/>
      <c r="AX346" s="231"/>
      <c r="AY346" s="231"/>
      <c r="AZ346" s="231"/>
      <c r="BA346" s="231"/>
      <c r="BB346" s="231"/>
      <c r="BC346" s="231"/>
      <c r="BD346" s="231"/>
      <c r="BE346" s="231"/>
      <c r="BF346" s="231"/>
      <c r="BG346" s="231"/>
      <c r="BH346" s="231"/>
      <c r="BI346" s="231"/>
      <c r="BJ346" s="231"/>
      <c r="BK346" s="231"/>
      <c r="BL346" s="231"/>
      <c r="BM346" s="231"/>
      <c r="BN346" s="231"/>
      <c r="BO346" s="231"/>
      <c r="BP346" s="231"/>
      <c r="BQ346" s="231"/>
      <c r="BR346" s="231"/>
      <c r="BS346" s="231"/>
      <c r="BT346" s="231"/>
      <c r="BU346" s="231"/>
      <c r="BV346" s="231"/>
      <c r="BW346" s="231"/>
      <c r="BX346" s="231"/>
      <c r="BY346" s="231"/>
      <c r="BZ346" s="231"/>
      <c r="CA346" s="231"/>
      <c r="CB346" s="231"/>
    </row>
    <row r="347" spans="29:80" s="119" customFormat="1">
      <c r="AC347" s="238"/>
      <c r="AD347" s="231"/>
      <c r="AE347" s="231"/>
      <c r="AF347" s="231"/>
      <c r="AG347" s="231"/>
      <c r="AH347" s="231"/>
      <c r="AI347" s="231"/>
      <c r="AJ347" s="231"/>
      <c r="AK347" s="231"/>
      <c r="AL347" s="231"/>
      <c r="AM347" s="231"/>
      <c r="AN347" s="231"/>
      <c r="AO347" s="231"/>
      <c r="AP347" s="231"/>
      <c r="AQ347" s="231"/>
      <c r="AR347" s="231"/>
      <c r="AS347" s="231"/>
      <c r="AT347" s="231"/>
      <c r="AU347" s="231"/>
      <c r="AV347" s="231"/>
      <c r="AW347" s="231"/>
      <c r="AX347" s="231"/>
      <c r="AY347" s="231"/>
      <c r="AZ347" s="231"/>
      <c r="BA347" s="231"/>
      <c r="BB347" s="231"/>
      <c r="BC347" s="231"/>
      <c r="BD347" s="231"/>
      <c r="BE347" s="231"/>
      <c r="BF347" s="231"/>
      <c r="BG347" s="231"/>
      <c r="BH347" s="231"/>
      <c r="BI347" s="231"/>
      <c r="BJ347" s="231"/>
      <c r="BK347" s="231"/>
      <c r="BL347" s="231"/>
      <c r="BM347" s="231"/>
      <c r="BN347" s="231"/>
      <c r="BO347" s="231"/>
      <c r="BP347" s="231"/>
      <c r="BQ347" s="231"/>
      <c r="BR347" s="231"/>
      <c r="BS347" s="231"/>
      <c r="BT347" s="231"/>
      <c r="BU347" s="231"/>
      <c r="BV347" s="231"/>
      <c r="BW347" s="231"/>
      <c r="BX347" s="231"/>
      <c r="BY347" s="231"/>
      <c r="BZ347" s="231"/>
      <c r="CA347" s="231"/>
      <c r="CB347" s="231"/>
    </row>
    <row r="348" spans="29:80" s="119" customFormat="1">
      <c r="AC348" s="238"/>
      <c r="AD348" s="231"/>
      <c r="AE348" s="231"/>
      <c r="AF348" s="231"/>
      <c r="AG348" s="231"/>
      <c r="AH348" s="231"/>
      <c r="AI348" s="231"/>
      <c r="AJ348" s="231"/>
      <c r="AK348" s="231"/>
      <c r="AL348" s="231"/>
      <c r="AM348" s="231"/>
      <c r="AN348" s="231"/>
      <c r="AO348" s="231"/>
      <c r="AP348" s="231"/>
      <c r="AQ348" s="231"/>
      <c r="AR348" s="231"/>
      <c r="AS348" s="231"/>
      <c r="AT348" s="231"/>
      <c r="AU348" s="231"/>
      <c r="AV348" s="231"/>
      <c r="AW348" s="231"/>
      <c r="AX348" s="231"/>
      <c r="AY348" s="231"/>
      <c r="AZ348" s="231"/>
      <c r="BA348" s="231"/>
      <c r="BB348" s="231"/>
      <c r="BC348" s="231"/>
      <c r="BD348" s="231"/>
      <c r="BE348" s="231"/>
      <c r="BF348" s="231"/>
      <c r="BG348" s="231"/>
      <c r="BH348" s="231"/>
      <c r="BI348" s="231"/>
      <c r="BJ348" s="231"/>
      <c r="BK348" s="231"/>
      <c r="BL348" s="231"/>
      <c r="BM348" s="231"/>
      <c r="BN348" s="231"/>
      <c r="BO348" s="231"/>
      <c r="BP348" s="231"/>
      <c r="BQ348" s="231"/>
      <c r="BR348" s="231"/>
      <c r="BS348" s="231"/>
      <c r="BT348" s="231"/>
      <c r="BU348" s="231"/>
      <c r="BV348" s="231"/>
      <c r="BW348" s="231"/>
      <c r="BX348" s="231"/>
      <c r="BY348" s="231"/>
      <c r="BZ348" s="231"/>
      <c r="CA348" s="231"/>
      <c r="CB348" s="231"/>
    </row>
    <row r="349" spans="29:80" s="119" customFormat="1">
      <c r="AC349" s="238"/>
      <c r="AD349" s="231"/>
      <c r="AE349" s="231"/>
      <c r="AF349" s="231"/>
      <c r="AG349" s="231"/>
      <c r="AH349" s="231"/>
      <c r="AI349" s="231"/>
      <c r="AJ349" s="231"/>
      <c r="AK349" s="231"/>
      <c r="AL349" s="231"/>
      <c r="AM349" s="231"/>
      <c r="AN349" s="231"/>
      <c r="AO349" s="231"/>
      <c r="AP349" s="231"/>
      <c r="AQ349" s="231"/>
      <c r="AR349" s="231"/>
      <c r="AS349" s="231"/>
      <c r="AT349" s="231"/>
      <c r="AU349" s="231"/>
      <c r="AV349" s="231"/>
      <c r="AW349" s="231"/>
      <c r="AX349" s="231"/>
      <c r="AY349" s="231"/>
      <c r="AZ349" s="231"/>
      <c r="BA349" s="231"/>
      <c r="BB349" s="231"/>
      <c r="BC349" s="231"/>
      <c r="BD349" s="231"/>
      <c r="BE349" s="231"/>
      <c r="BF349" s="231"/>
      <c r="BG349" s="231"/>
      <c r="BH349" s="231"/>
      <c r="BI349" s="231"/>
      <c r="BJ349" s="231"/>
      <c r="BK349" s="231"/>
      <c r="BL349" s="231"/>
      <c r="BM349" s="231"/>
      <c r="BN349" s="231"/>
      <c r="BO349" s="231"/>
      <c r="BP349" s="231"/>
      <c r="BQ349" s="231"/>
      <c r="BR349" s="231"/>
      <c r="BS349" s="231"/>
      <c r="BT349" s="231"/>
      <c r="BU349" s="231"/>
      <c r="BV349" s="231"/>
      <c r="BW349" s="231"/>
      <c r="BX349" s="231"/>
      <c r="BY349" s="231"/>
      <c r="BZ349" s="231"/>
      <c r="CA349" s="231"/>
      <c r="CB349" s="231"/>
    </row>
    <row r="350" spans="29:80" s="119" customFormat="1">
      <c r="AC350" s="238"/>
      <c r="AD350" s="231"/>
      <c r="AE350" s="231"/>
      <c r="AF350" s="231"/>
      <c r="AG350" s="231"/>
      <c r="AH350" s="231"/>
      <c r="AI350" s="231"/>
      <c r="AJ350" s="231"/>
      <c r="AK350" s="231"/>
      <c r="AL350" s="231"/>
      <c r="AM350" s="231"/>
      <c r="AN350" s="231"/>
      <c r="AO350" s="231"/>
      <c r="AP350" s="231"/>
      <c r="AQ350" s="231"/>
      <c r="AR350" s="231"/>
      <c r="AS350" s="231"/>
      <c r="AT350" s="231"/>
      <c r="AU350" s="231"/>
      <c r="AV350" s="231"/>
      <c r="AW350" s="231"/>
      <c r="AX350" s="231"/>
      <c r="AY350" s="231"/>
      <c r="AZ350" s="231"/>
      <c r="BA350" s="231"/>
      <c r="BB350" s="231"/>
      <c r="BC350" s="231"/>
      <c r="BD350" s="231"/>
      <c r="BE350" s="231"/>
      <c r="BF350" s="231"/>
      <c r="BG350" s="231"/>
      <c r="BH350" s="231"/>
      <c r="BI350" s="231"/>
      <c r="BJ350" s="231"/>
      <c r="BK350" s="231"/>
      <c r="BL350" s="231"/>
      <c r="BM350" s="231"/>
      <c r="BN350" s="231"/>
      <c r="BO350" s="231"/>
      <c r="BP350" s="231"/>
      <c r="BQ350" s="231"/>
      <c r="BR350" s="231"/>
      <c r="BS350" s="231"/>
      <c r="BT350" s="231"/>
      <c r="BU350" s="231"/>
      <c r="BV350" s="231"/>
      <c r="BW350" s="231"/>
      <c r="BX350" s="231"/>
      <c r="BY350" s="231"/>
      <c r="BZ350" s="231"/>
      <c r="CA350" s="231"/>
      <c r="CB350" s="231"/>
    </row>
    <row r="351" spans="29:80" s="119" customFormat="1">
      <c r="AC351" s="238"/>
      <c r="AD351" s="231"/>
      <c r="AE351" s="231"/>
      <c r="AF351" s="231"/>
      <c r="AG351" s="231"/>
      <c r="AH351" s="231"/>
      <c r="AI351" s="231"/>
      <c r="AJ351" s="231"/>
      <c r="AK351" s="231"/>
      <c r="AL351" s="231"/>
      <c r="AM351" s="231"/>
      <c r="AN351" s="231"/>
      <c r="AO351" s="231"/>
      <c r="AP351" s="231"/>
      <c r="AQ351" s="231"/>
      <c r="AR351" s="231"/>
      <c r="AS351" s="231"/>
      <c r="AT351" s="231"/>
      <c r="AU351" s="231"/>
      <c r="AV351" s="231"/>
      <c r="AW351" s="231"/>
      <c r="AX351" s="231"/>
      <c r="AY351" s="231"/>
      <c r="AZ351" s="231"/>
      <c r="BA351" s="231"/>
      <c r="BB351" s="231"/>
      <c r="BC351" s="231"/>
      <c r="BD351" s="231"/>
      <c r="BE351" s="231"/>
      <c r="BF351" s="231"/>
      <c r="BG351" s="231"/>
      <c r="BH351" s="231"/>
      <c r="BI351" s="231"/>
      <c r="BJ351" s="231"/>
      <c r="BK351" s="231"/>
      <c r="BL351" s="231"/>
      <c r="BM351" s="231"/>
      <c r="BN351" s="231"/>
      <c r="BO351" s="231"/>
      <c r="BP351" s="231"/>
      <c r="BQ351" s="231"/>
      <c r="BR351" s="231"/>
      <c r="BS351" s="231"/>
      <c r="BT351" s="231"/>
      <c r="BU351" s="231"/>
      <c r="BV351" s="231"/>
      <c r="BW351" s="231"/>
      <c r="BX351" s="231"/>
      <c r="BY351" s="231"/>
      <c r="BZ351" s="231"/>
      <c r="CA351" s="231"/>
      <c r="CB351" s="231"/>
    </row>
    <row r="352" spans="29:80" s="119" customFormat="1">
      <c r="AC352" s="238"/>
      <c r="AD352" s="231"/>
      <c r="AE352" s="231"/>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c r="AZ352" s="231"/>
      <c r="BA352" s="231"/>
      <c r="BB352" s="231"/>
      <c r="BC352" s="231"/>
      <c r="BD352" s="231"/>
      <c r="BE352" s="231"/>
      <c r="BF352" s="231"/>
      <c r="BG352" s="231"/>
      <c r="BH352" s="231"/>
      <c r="BI352" s="231"/>
      <c r="BJ352" s="231"/>
      <c r="BK352" s="231"/>
      <c r="BL352" s="231"/>
      <c r="BM352" s="231"/>
      <c r="BN352" s="231"/>
      <c r="BO352" s="231"/>
      <c r="BP352" s="231"/>
      <c r="BQ352" s="231"/>
      <c r="BR352" s="231"/>
      <c r="BS352" s="231"/>
      <c r="BT352" s="231"/>
      <c r="BU352" s="231"/>
      <c r="BV352" s="231"/>
      <c r="BW352" s="231"/>
      <c r="BX352" s="231"/>
      <c r="BY352" s="231"/>
      <c r="BZ352" s="231"/>
      <c r="CA352" s="231"/>
      <c r="CB352" s="231"/>
    </row>
    <row r="353" spans="29:80" s="119" customFormat="1">
      <c r="AC353" s="238"/>
      <c r="AD353" s="231"/>
      <c r="AE353" s="231"/>
      <c r="AF353" s="231"/>
      <c r="AG353" s="231"/>
      <c r="AH353" s="231"/>
      <c r="AI353" s="231"/>
      <c r="AJ353" s="231"/>
      <c r="AK353" s="231"/>
      <c r="AL353" s="231"/>
      <c r="AM353" s="231"/>
      <c r="AN353" s="231"/>
      <c r="AO353" s="231"/>
      <c r="AP353" s="231"/>
      <c r="AQ353" s="231"/>
      <c r="AR353" s="231"/>
      <c r="AS353" s="231"/>
      <c r="AT353" s="231"/>
      <c r="AU353" s="231"/>
      <c r="AV353" s="231"/>
      <c r="AW353" s="231"/>
      <c r="AX353" s="231"/>
      <c r="AY353" s="231"/>
      <c r="AZ353" s="231"/>
      <c r="BA353" s="231"/>
      <c r="BB353" s="231"/>
      <c r="BC353" s="231"/>
      <c r="BD353" s="231"/>
      <c r="BE353" s="231"/>
      <c r="BF353" s="231"/>
      <c r="BG353" s="231"/>
      <c r="BH353" s="231"/>
      <c r="BI353" s="231"/>
      <c r="BJ353" s="231"/>
      <c r="BK353" s="231"/>
      <c r="BL353" s="231"/>
      <c r="BM353" s="231"/>
      <c r="BN353" s="231"/>
      <c r="BO353" s="231"/>
      <c r="BP353" s="231"/>
      <c r="BQ353" s="231"/>
      <c r="BR353" s="231"/>
      <c r="BS353" s="231"/>
      <c r="BT353" s="231"/>
      <c r="BU353" s="231"/>
      <c r="BV353" s="231"/>
      <c r="BW353" s="231"/>
      <c r="BX353" s="231"/>
      <c r="BY353" s="231"/>
      <c r="BZ353" s="231"/>
      <c r="CA353" s="231"/>
      <c r="CB353" s="231"/>
    </row>
    <row r="354" spans="29:80" s="119" customFormat="1">
      <c r="AC354" s="238"/>
      <c r="AD354" s="231"/>
      <c r="AE354" s="231"/>
      <c r="AF354" s="231"/>
      <c r="AG354" s="231"/>
      <c r="AH354" s="231"/>
      <c r="AI354" s="231"/>
      <c r="AJ354" s="231"/>
      <c r="AK354" s="231"/>
      <c r="AL354" s="231"/>
      <c r="AM354" s="231"/>
      <c r="AN354" s="231"/>
      <c r="AO354" s="231"/>
      <c r="AP354" s="231"/>
      <c r="AQ354" s="231"/>
      <c r="AR354" s="231"/>
      <c r="AS354" s="231"/>
      <c r="AT354" s="231"/>
      <c r="AU354" s="231"/>
      <c r="AV354" s="231"/>
      <c r="AW354" s="231"/>
      <c r="AX354" s="231"/>
      <c r="AY354" s="231"/>
      <c r="AZ354" s="231"/>
      <c r="BA354" s="231"/>
      <c r="BB354" s="231"/>
      <c r="BC354" s="231"/>
      <c r="BD354" s="231"/>
      <c r="BE354" s="231"/>
      <c r="BF354" s="231"/>
      <c r="BG354" s="231"/>
      <c r="BH354" s="231"/>
      <c r="BI354" s="231"/>
      <c r="BJ354" s="231"/>
      <c r="BK354" s="231"/>
      <c r="BL354" s="231"/>
      <c r="BM354" s="231"/>
      <c r="BN354" s="231"/>
      <c r="BO354" s="231"/>
      <c r="BP354" s="231"/>
      <c r="BQ354" s="231"/>
      <c r="BR354" s="231"/>
      <c r="BS354" s="231"/>
      <c r="BT354" s="231"/>
      <c r="BU354" s="231"/>
      <c r="BV354" s="231"/>
      <c r="BW354" s="231"/>
      <c r="BX354" s="231"/>
      <c r="BY354" s="231"/>
      <c r="BZ354" s="231"/>
      <c r="CA354" s="231"/>
      <c r="CB354" s="231"/>
    </row>
    <row r="355" spans="29:80" s="119" customFormat="1">
      <c r="AC355" s="238"/>
      <c r="AD355" s="231"/>
      <c r="AE355" s="231"/>
      <c r="AF355" s="231"/>
      <c r="AG355" s="231"/>
      <c r="AH355" s="231"/>
      <c r="AI355" s="231"/>
      <c r="AJ355" s="231"/>
      <c r="AK355" s="231"/>
      <c r="AL355" s="231"/>
      <c r="AM355" s="231"/>
      <c r="AN355" s="231"/>
      <c r="AO355" s="231"/>
      <c r="AP355" s="231"/>
      <c r="AQ355" s="231"/>
      <c r="AR355" s="231"/>
      <c r="AS355" s="231"/>
      <c r="AT355" s="231"/>
      <c r="AU355" s="231"/>
      <c r="AV355" s="231"/>
      <c r="AW355" s="231"/>
      <c r="AX355" s="231"/>
      <c r="AY355" s="231"/>
      <c r="AZ355" s="231"/>
      <c r="BA355" s="231"/>
      <c r="BB355" s="231"/>
      <c r="BC355" s="231"/>
      <c r="BD355" s="231"/>
      <c r="BE355" s="231"/>
      <c r="BF355" s="231"/>
      <c r="BG355" s="231"/>
      <c r="BH355" s="231"/>
      <c r="BI355" s="231"/>
      <c r="BJ355" s="231"/>
      <c r="BK355" s="231"/>
      <c r="BL355" s="231"/>
      <c r="BM355" s="231"/>
      <c r="BN355" s="231"/>
      <c r="BO355" s="231"/>
      <c r="BP355" s="231"/>
      <c r="BQ355" s="231"/>
      <c r="BR355" s="231"/>
      <c r="BS355" s="231"/>
      <c r="BT355" s="231"/>
      <c r="BU355" s="231"/>
      <c r="BV355" s="231"/>
      <c r="BW355" s="231"/>
      <c r="BX355" s="231"/>
      <c r="BY355" s="231"/>
      <c r="BZ355" s="231"/>
      <c r="CA355" s="231"/>
      <c r="CB355" s="231"/>
    </row>
    <row r="356" spans="29:80" s="119" customFormat="1">
      <c r="AC356" s="238"/>
      <c r="AD356" s="231"/>
      <c r="AE356" s="231"/>
      <c r="AF356" s="231"/>
      <c r="AG356" s="231"/>
      <c r="AH356" s="231"/>
      <c r="AI356" s="231"/>
      <c r="AJ356" s="231"/>
      <c r="AK356" s="231"/>
      <c r="AL356" s="231"/>
      <c r="AM356" s="231"/>
      <c r="AN356" s="231"/>
      <c r="AO356" s="231"/>
      <c r="AP356" s="231"/>
      <c r="AQ356" s="231"/>
      <c r="AR356" s="231"/>
      <c r="AS356" s="231"/>
      <c r="AT356" s="231"/>
      <c r="AU356" s="231"/>
      <c r="AV356" s="231"/>
      <c r="AW356" s="231"/>
      <c r="AX356" s="231"/>
      <c r="AY356" s="231"/>
      <c r="AZ356" s="231"/>
      <c r="BA356" s="231"/>
      <c r="BB356" s="231"/>
      <c r="BC356" s="231"/>
      <c r="BD356" s="231"/>
      <c r="BE356" s="231"/>
      <c r="BF356" s="231"/>
      <c r="BG356" s="231"/>
      <c r="BH356" s="231"/>
      <c r="BI356" s="231"/>
      <c r="BJ356" s="231"/>
      <c r="BK356" s="231"/>
      <c r="BL356" s="231"/>
      <c r="BM356" s="231"/>
      <c r="BN356" s="231"/>
      <c r="BO356" s="231"/>
      <c r="BP356" s="231"/>
      <c r="BQ356" s="231"/>
      <c r="BR356" s="231"/>
      <c r="BS356" s="231"/>
      <c r="BT356" s="231"/>
      <c r="BU356" s="231"/>
      <c r="BV356" s="231"/>
      <c r="BW356" s="231"/>
      <c r="BX356" s="231"/>
      <c r="BY356" s="231"/>
      <c r="BZ356" s="231"/>
      <c r="CA356" s="231"/>
      <c r="CB356" s="231"/>
    </row>
    <row r="357" spans="29:80" s="119" customFormat="1">
      <c r="AC357" s="238"/>
      <c r="AD357" s="231"/>
      <c r="AE357" s="231"/>
      <c r="AF357" s="231"/>
      <c r="AG357" s="231"/>
      <c r="AH357" s="231"/>
      <c r="AI357" s="231"/>
      <c r="AJ357" s="231"/>
      <c r="AK357" s="231"/>
      <c r="AL357" s="231"/>
      <c r="AM357" s="231"/>
      <c r="AN357" s="231"/>
      <c r="AO357" s="231"/>
      <c r="AP357" s="231"/>
      <c r="AQ357" s="231"/>
      <c r="AR357" s="231"/>
      <c r="AS357" s="231"/>
      <c r="AT357" s="231"/>
      <c r="AU357" s="231"/>
      <c r="AV357" s="231"/>
      <c r="AW357" s="231"/>
      <c r="AX357" s="231"/>
      <c r="AY357" s="231"/>
      <c r="AZ357" s="231"/>
      <c r="BA357" s="231"/>
      <c r="BB357" s="231"/>
      <c r="BC357" s="231"/>
      <c r="BD357" s="231"/>
      <c r="BE357" s="231"/>
      <c r="BF357" s="231"/>
      <c r="BG357" s="231"/>
      <c r="BH357" s="231"/>
      <c r="BI357" s="231"/>
      <c r="BJ357" s="231"/>
      <c r="BK357" s="231"/>
      <c r="BL357" s="231"/>
      <c r="BM357" s="231"/>
      <c r="BN357" s="231"/>
      <c r="BO357" s="231"/>
      <c r="BP357" s="231"/>
      <c r="BQ357" s="231"/>
      <c r="BR357" s="231"/>
      <c r="BS357" s="231"/>
      <c r="BT357" s="231"/>
      <c r="BU357" s="231"/>
      <c r="BV357" s="231"/>
      <c r="BW357" s="231"/>
      <c r="BX357" s="231"/>
      <c r="BY357" s="231"/>
      <c r="BZ357" s="231"/>
      <c r="CA357" s="231"/>
      <c r="CB357" s="231"/>
    </row>
    <row r="358" spans="29:80" s="119" customFormat="1">
      <c r="AC358" s="238"/>
      <c r="AD358" s="231"/>
      <c r="AE358" s="231"/>
      <c r="AF358" s="231"/>
      <c r="AG358" s="231"/>
      <c r="AH358" s="231"/>
      <c r="AI358" s="231"/>
      <c r="AJ358" s="231"/>
      <c r="AK358" s="231"/>
      <c r="AL358" s="231"/>
      <c r="AM358" s="231"/>
      <c r="AN358" s="231"/>
      <c r="AO358" s="231"/>
      <c r="AP358" s="231"/>
      <c r="AQ358" s="231"/>
      <c r="AR358" s="231"/>
      <c r="AS358" s="231"/>
      <c r="AT358" s="231"/>
      <c r="AU358" s="231"/>
      <c r="AV358" s="231"/>
      <c r="AW358" s="231"/>
      <c r="AX358" s="231"/>
      <c r="AY358" s="231"/>
      <c r="AZ358" s="231"/>
      <c r="BA358" s="231"/>
      <c r="BB358" s="231"/>
      <c r="BC358" s="231"/>
      <c r="BD358" s="231"/>
      <c r="BE358" s="231"/>
      <c r="BF358" s="231"/>
      <c r="BG358" s="231"/>
      <c r="BH358" s="231"/>
      <c r="BI358" s="231"/>
      <c r="BJ358" s="231"/>
      <c r="BK358" s="231"/>
      <c r="BL358" s="231"/>
      <c r="BM358" s="231"/>
      <c r="BN358" s="231"/>
      <c r="BO358" s="231"/>
      <c r="BP358" s="231"/>
      <c r="BQ358" s="231"/>
      <c r="BR358" s="231"/>
      <c r="BS358" s="231"/>
      <c r="BT358" s="231"/>
      <c r="BU358" s="231"/>
      <c r="BV358" s="231"/>
      <c r="BW358" s="231"/>
      <c r="BX358" s="231"/>
      <c r="BY358" s="231"/>
      <c r="BZ358" s="231"/>
      <c r="CA358" s="231"/>
      <c r="CB358" s="231"/>
    </row>
    <row r="359" spans="29:80" s="119" customFormat="1">
      <c r="AC359" s="238"/>
      <c r="AD359" s="231"/>
      <c r="AE359" s="231"/>
      <c r="AF359" s="231"/>
      <c r="AG359" s="231"/>
      <c r="AH359" s="231"/>
      <c r="AI359" s="231"/>
      <c r="AJ359" s="231"/>
      <c r="AK359" s="231"/>
      <c r="AL359" s="231"/>
      <c r="AM359" s="231"/>
      <c r="AN359" s="231"/>
      <c r="AO359" s="231"/>
      <c r="AP359" s="231"/>
      <c r="AQ359" s="231"/>
      <c r="AR359" s="231"/>
      <c r="AS359" s="231"/>
      <c r="AT359" s="231"/>
      <c r="AU359" s="231"/>
      <c r="AV359" s="231"/>
      <c r="AW359" s="231"/>
      <c r="AX359" s="231"/>
      <c r="AY359" s="231"/>
      <c r="AZ359" s="231"/>
      <c r="BA359" s="231"/>
      <c r="BB359" s="231"/>
      <c r="BC359" s="231"/>
      <c r="BD359" s="231"/>
      <c r="BE359" s="231"/>
      <c r="BF359" s="231"/>
      <c r="BG359" s="231"/>
      <c r="BH359" s="231"/>
      <c r="BI359" s="231"/>
      <c r="BJ359" s="231"/>
      <c r="BK359" s="231"/>
      <c r="BL359" s="231"/>
      <c r="BM359" s="231"/>
      <c r="BN359" s="231"/>
      <c r="BO359" s="231"/>
      <c r="BP359" s="231"/>
      <c r="BQ359" s="231"/>
      <c r="BR359" s="231"/>
      <c r="BS359" s="231"/>
      <c r="BT359" s="231"/>
      <c r="BU359" s="231"/>
      <c r="BV359" s="231"/>
      <c r="BW359" s="231"/>
      <c r="BX359" s="231"/>
      <c r="BY359" s="231"/>
      <c r="BZ359" s="231"/>
      <c r="CA359" s="231"/>
      <c r="CB359" s="231"/>
    </row>
    <row r="360" spans="29:80" s="119" customFormat="1">
      <c r="AC360" s="238"/>
      <c r="AD360" s="231"/>
      <c r="AE360" s="231"/>
      <c r="AF360" s="231"/>
      <c r="AG360" s="231"/>
      <c r="AH360" s="231"/>
      <c r="AI360" s="231"/>
      <c r="AJ360" s="231"/>
      <c r="AK360" s="231"/>
      <c r="AL360" s="231"/>
      <c r="AM360" s="231"/>
      <c r="AN360" s="231"/>
      <c r="AO360" s="231"/>
      <c r="AP360" s="231"/>
      <c r="AQ360" s="231"/>
      <c r="AR360" s="231"/>
      <c r="AS360" s="231"/>
      <c r="AT360" s="231"/>
      <c r="AU360" s="231"/>
      <c r="AV360" s="231"/>
      <c r="AW360" s="231"/>
      <c r="AX360" s="231"/>
      <c r="AY360" s="231"/>
      <c r="AZ360" s="231"/>
      <c r="BA360" s="231"/>
      <c r="BB360" s="231"/>
      <c r="BC360" s="231"/>
      <c r="BD360" s="231"/>
      <c r="BE360" s="231"/>
      <c r="BF360" s="231"/>
      <c r="BG360" s="231"/>
      <c r="BH360" s="231"/>
      <c r="BI360" s="231"/>
      <c r="BJ360" s="231"/>
      <c r="BK360" s="231"/>
      <c r="BL360" s="231"/>
      <c r="BM360" s="231"/>
      <c r="BN360" s="231"/>
      <c r="BO360" s="231"/>
      <c r="BP360" s="231"/>
      <c r="BQ360" s="231"/>
      <c r="BR360" s="231"/>
      <c r="BS360" s="231"/>
      <c r="BT360" s="231"/>
      <c r="BU360" s="231"/>
      <c r="BV360" s="231"/>
      <c r="BW360" s="231"/>
      <c r="BX360" s="231"/>
      <c r="BY360" s="231"/>
      <c r="BZ360" s="231"/>
      <c r="CA360" s="231"/>
      <c r="CB360" s="231"/>
    </row>
    <row r="361" spans="29:80" s="119" customFormat="1">
      <c r="AC361" s="238"/>
      <c r="AD361" s="231"/>
      <c r="AE361" s="231"/>
      <c r="AF361" s="231"/>
      <c r="AG361" s="231"/>
      <c r="AH361" s="231"/>
      <c r="AI361" s="231"/>
      <c r="AJ361" s="231"/>
      <c r="AK361" s="231"/>
      <c r="AL361" s="231"/>
      <c r="AM361" s="231"/>
      <c r="AN361" s="231"/>
      <c r="AO361" s="231"/>
      <c r="AP361" s="231"/>
      <c r="AQ361" s="231"/>
      <c r="AR361" s="231"/>
      <c r="AS361" s="231"/>
      <c r="AT361" s="231"/>
      <c r="AU361" s="231"/>
      <c r="AV361" s="231"/>
      <c r="AW361" s="231"/>
      <c r="AX361" s="231"/>
      <c r="AY361" s="231"/>
      <c r="AZ361" s="231"/>
      <c r="BA361" s="231"/>
      <c r="BB361" s="231"/>
      <c r="BC361" s="231"/>
      <c r="BD361" s="231"/>
      <c r="BE361" s="231"/>
      <c r="BF361" s="231"/>
      <c r="BG361" s="231"/>
      <c r="BH361" s="231"/>
      <c r="BI361" s="231"/>
      <c r="BJ361" s="231"/>
      <c r="BK361" s="231"/>
      <c r="BL361" s="231"/>
      <c r="BM361" s="231"/>
      <c r="BN361" s="231"/>
      <c r="BO361" s="231"/>
      <c r="BP361" s="231"/>
      <c r="BQ361" s="231"/>
      <c r="BR361" s="231"/>
      <c r="BS361" s="231"/>
      <c r="BT361" s="231"/>
      <c r="BU361" s="231"/>
      <c r="BV361" s="231"/>
      <c r="BW361" s="231"/>
      <c r="BX361" s="231"/>
      <c r="BY361" s="231"/>
      <c r="BZ361" s="231"/>
      <c r="CA361" s="231"/>
      <c r="CB361" s="231"/>
    </row>
    <row r="362" spans="29:80" s="119" customFormat="1">
      <c r="AC362" s="238"/>
      <c r="AD362" s="231"/>
      <c r="AE362" s="231"/>
      <c r="AF362" s="231"/>
      <c r="AG362" s="231"/>
      <c r="AH362" s="231"/>
      <c r="AI362" s="231"/>
      <c r="AJ362" s="231"/>
      <c r="AK362" s="231"/>
      <c r="AL362" s="231"/>
      <c r="AM362" s="231"/>
      <c r="AN362" s="231"/>
      <c r="AO362" s="231"/>
      <c r="AP362" s="231"/>
      <c r="AQ362" s="231"/>
      <c r="AR362" s="231"/>
      <c r="AS362" s="231"/>
      <c r="AT362" s="231"/>
      <c r="AU362" s="231"/>
      <c r="AV362" s="231"/>
      <c r="AW362" s="231"/>
      <c r="AX362" s="231"/>
      <c r="AY362" s="231"/>
      <c r="AZ362" s="231"/>
      <c r="BA362" s="231"/>
      <c r="BB362" s="231"/>
      <c r="BC362" s="231"/>
      <c r="BD362" s="231"/>
      <c r="BE362" s="231"/>
      <c r="BF362" s="231"/>
      <c r="BG362" s="231"/>
      <c r="BH362" s="231"/>
      <c r="BI362" s="231"/>
      <c r="BJ362" s="231"/>
      <c r="BK362" s="231"/>
      <c r="BL362" s="231"/>
      <c r="BM362" s="231"/>
      <c r="BN362" s="231"/>
      <c r="BO362" s="231"/>
      <c r="BP362" s="231"/>
      <c r="BQ362" s="231"/>
      <c r="BR362" s="231"/>
      <c r="BS362" s="231"/>
      <c r="BT362" s="231"/>
      <c r="BU362" s="231"/>
      <c r="BV362" s="231"/>
      <c r="BW362" s="231"/>
      <c r="BX362" s="231"/>
      <c r="BY362" s="231"/>
      <c r="BZ362" s="231"/>
      <c r="CA362" s="231"/>
      <c r="CB362" s="231"/>
    </row>
    <row r="363" spans="29:80" s="119" customFormat="1">
      <c r="AC363" s="238"/>
      <c r="AD363" s="231"/>
      <c r="AE363" s="231"/>
      <c r="AF363" s="231"/>
      <c r="AG363" s="231"/>
      <c r="AH363" s="231"/>
      <c r="AI363" s="231"/>
      <c r="AJ363" s="231"/>
      <c r="AK363" s="231"/>
      <c r="AL363" s="231"/>
      <c r="AM363" s="231"/>
      <c r="AN363" s="231"/>
      <c r="AO363" s="231"/>
      <c r="AP363" s="231"/>
      <c r="AQ363" s="231"/>
      <c r="AR363" s="231"/>
      <c r="AS363" s="231"/>
      <c r="AT363" s="231"/>
      <c r="AU363" s="231"/>
      <c r="AV363" s="231"/>
      <c r="AW363" s="231"/>
      <c r="AX363" s="231"/>
      <c r="AY363" s="231"/>
      <c r="AZ363" s="231"/>
      <c r="BA363" s="231"/>
      <c r="BB363" s="231"/>
      <c r="BC363" s="231"/>
      <c r="BD363" s="231"/>
      <c r="BE363" s="231"/>
      <c r="BF363" s="231"/>
      <c r="BG363" s="231"/>
      <c r="BH363" s="231"/>
      <c r="BI363" s="231"/>
      <c r="BJ363" s="231"/>
      <c r="BK363" s="231"/>
      <c r="BL363" s="231"/>
      <c r="BM363" s="231"/>
      <c r="BN363" s="231"/>
      <c r="BO363" s="231"/>
      <c r="BP363" s="231"/>
      <c r="BQ363" s="231"/>
      <c r="BR363" s="231"/>
      <c r="BS363" s="231"/>
      <c r="BT363" s="231"/>
      <c r="BU363" s="231"/>
      <c r="BV363" s="231"/>
      <c r="BW363" s="231"/>
      <c r="BX363" s="231"/>
      <c r="BY363" s="231"/>
      <c r="BZ363" s="231"/>
      <c r="CA363" s="231"/>
      <c r="CB363" s="231"/>
    </row>
    <row r="364" spans="29:80" s="119" customFormat="1">
      <c r="AC364" s="238"/>
      <c r="AD364" s="231"/>
      <c r="AE364" s="231"/>
      <c r="AF364" s="231"/>
      <c r="AG364" s="231"/>
      <c r="AH364" s="231"/>
      <c r="AI364" s="231"/>
      <c r="AJ364" s="231"/>
      <c r="AK364" s="231"/>
      <c r="AL364" s="231"/>
      <c r="AM364" s="231"/>
      <c r="AN364" s="231"/>
      <c r="AO364" s="231"/>
      <c r="AP364" s="231"/>
      <c r="AQ364" s="231"/>
      <c r="AR364" s="231"/>
      <c r="AS364" s="231"/>
      <c r="AT364" s="231"/>
      <c r="AU364" s="231"/>
      <c r="AV364" s="231"/>
      <c r="AW364" s="231"/>
      <c r="AX364" s="231"/>
      <c r="AY364" s="231"/>
      <c r="AZ364" s="231"/>
      <c r="BA364" s="231"/>
      <c r="BB364" s="231"/>
      <c r="BC364" s="231"/>
      <c r="BD364" s="231"/>
      <c r="BE364" s="231"/>
      <c r="BF364" s="231"/>
      <c r="BG364" s="231"/>
      <c r="BH364" s="231"/>
      <c r="BI364" s="231"/>
      <c r="BJ364" s="231"/>
      <c r="BK364" s="231"/>
      <c r="BL364" s="231"/>
      <c r="BM364" s="231"/>
      <c r="BN364" s="231"/>
      <c r="BO364" s="231"/>
      <c r="BP364" s="231"/>
      <c r="BQ364" s="231"/>
      <c r="BR364" s="231"/>
      <c r="BS364" s="231"/>
      <c r="BT364" s="231"/>
      <c r="BU364" s="231"/>
      <c r="BV364" s="231"/>
      <c r="BW364" s="231"/>
      <c r="BX364" s="231"/>
      <c r="BY364" s="231"/>
      <c r="BZ364" s="231"/>
      <c r="CA364" s="231"/>
      <c r="CB364" s="231"/>
    </row>
    <row r="365" spans="29:80" s="119" customFormat="1">
      <c r="AC365" s="238"/>
      <c r="AD365" s="231"/>
      <c r="AE365" s="231"/>
      <c r="AF365" s="231"/>
      <c r="AG365" s="231"/>
      <c r="AH365" s="231"/>
      <c r="AI365" s="231"/>
      <c r="AJ365" s="231"/>
      <c r="AK365" s="231"/>
      <c r="AL365" s="231"/>
      <c r="AM365" s="231"/>
      <c r="AN365" s="231"/>
      <c r="AO365" s="231"/>
      <c r="AP365" s="231"/>
      <c r="AQ365" s="231"/>
      <c r="AR365" s="231"/>
      <c r="AS365" s="231"/>
      <c r="AT365" s="231"/>
      <c r="AU365" s="231"/>
      <c r="AV365" s="231"/>
      <c r="AW365" s="231"/>
      <c r="AX365" s="231"/>
      <c r="AY365" s="231"/>
      <c r="AZ365" s="231"/>
      <c r="BA365" s="231"/>
      <c r="BB365" s="231"/>
      <c r="BC365" s="231"/>
      <c r="BD365" s="231"/>
      <c r="BE365" s="231"/>
      <c r="BF365" s="231"/>
      <c r="BG365" s="231"/>
      <c r="BH365" s="231"/>
      <c r="BI365" s="231"/>
      <c r="BJ365" s="231"/>
      <c r="BK365" s="231"/>
      <c r="BL365" s="231"/>
      <c r="BM365" s="231"/>
      <c r="BN365" s="231"/>
      <c r="BO365" s="231"/>
      <c r="BP365" s="231"/>
      <c r="BQ365" s="231"/>
      <c r="BR365" s="231"/>
      <c r="BS365" s="231"/>
      <c r="BT365" s="231"/>
      <c r="BU365" s="231"/>
      <c r="BV365" s="231"/>
      <c r="BW365" s="231"/>
      <c r="BX365" s="231"/>
      <c r="BY365" s="231"/>
      <c r="BZ365" s="231"/>
      <c r="CA365" s="231"/>
      <c r="CB365" s="231"/>
    </row>
    <row r="366" spans="29:80" s="119" customFormat="1">
      <c r="AC366" s="238"/>
      <c r="AD366" s="231"/>
      <c r="AE366" s="231"/>
      <c r="AF366" s="231"/>
      <c r="AG366" s="231"/>
      <c r="AH366" s="231"/>
      <c r="AI366" s="231"/>
      <c r="AJ366" s="231"/>
      <c r="AK366" s="231"/>
      <c r="AL366" s="231"/>
      <c r="AM366" s="231"/>
      <c r="AN366" s="231"/>
      <c r="AO366" s="231"/>
      <c r="AP366" s="231"/>
      <c r="AQ366" s="231"/>
      <c r="AR366" s="231"/>
      <c r="AS366" s="231"/>
      <c r="AT366" s="231"/>
      <c r="AU366" s="231"/>
      <c r="AV366" s="231"/>
      <c r="AW366" s="231"/>
      <c r="AX366" s="231"/>
      <c r="AY366" s="231"/>
      <c r="AZ366" s="231"/>
      <c r="BA366" s="231"/>
      <c r="BB366" s="231"/>
      <c r="BC366" s="231"/>
      <c r="BD366" s="231"/>
      <c r="BE366" s="231"/>
      <c r="BF366" s="231"/>
      <c r="BG366" s="231"/>
      <c r="BH366" s="231"/>
      <c r="BI366" s="231"/>
      <c r="BJ366" s="231"/>
      <c r="BK366" s="231"/>
      <c r="BL366" s="231"/>
      <c r="BM366" s="231"/>
      <c r="BN366" s="231"/>
      <c r="BO366" s="231"/>
      <c r="BP366" s="231"/>
      <c r="BQ366" s="231"/>
      <c r="BR366" s="231"/>
      <c r="BS366" s="231"/>
      <c r="BT366" s="231"/>
      <c r="BU366" s="231"/>
      <c r="BV366" s="231"/>
      <c r="BW366" s="231"/>
      <c r="BX366" s="231"/>
      <c r="BY366" s="231"/>
      <c r="BZ366" s="231"/>
      <c r="CA366" s="231"/>
      <c r="CB366" s="231"/>
    </row>
    <row r="367" spans="29:80" s="119" customFormat="1">
      <c r="AC367" s="238"/>
      <c r="AD367" s="231"/>
      <c r="AE367" s="231"/>
      <c r="AF367" s="231"/>
      <c r="AG367" s="231"/>
      <c r="AH367" s="231"/>
      <c r="AI367" s="231"/>
      <c r="AJ367" s="231"/>
      <c r="AK367" s="231"/>
      <c r="AL367" s="231"/>
      <c r="AM367" s="231"/>
      <c r="AN367" s="231"/>
      <c r="AO367" s="231"/>
      <c r="AP367" s="231"/>
      <c r="AQ367" s="231"/>
      <c r="AR367" s="231"/>
      <c r="AS367" s="231"/>
      <c r="AT367" s="231"/>
      <c r="AU367" s="231"/>
      <c r="AV367" s="231"/>
      <c r="AW367" s="231"/>
      <c r="AX367" s="231"/>
      <c r="AY367" s="231"/>
      <c r="AZ367" s="231"/>
      <c r="BA367" s="231"/>
      <c r="BB367" s="231"/>
      <c r="BC367" s="231"/>
      <c r="BD367" s="231"/>
      <c r="BE367" s="231"/>
      <c r="BF367" s="231"/>
      <c r="BG367" s="231"/>
      <c r="BH367" s="231"/>
      <c r="BI367" s="231"/>
      <c r="BJ367" s="231"/>
      <c r="BK367" s="231"/>
      <c r="BL367" s="231"/>
      <c r="BM367" s="231"/>
      <c r="BN367" s="231"/>
      <c r="BO367" s="231"/>
      <c r="BP367" s="231"/>
      <c r="BQ367" s="231"/>
      <c r="BR367" s="231"/>
      <c r="BS367" s="231"/>
      <c r="BT367" s="231"/>
      <c r="BU367" s="231"/>
      <c r="BV367" s="231"/>
      <c r="BW367" s="231"/>
      <c r="BX367" s="231"/>
      <c r="BY367" s="231"/>
      <c r="BZ367" s="231"/>
      <c r="CA367" s="231"/>
      <c r="CB367" s="231"/>
    </row>
    <row r="368" spans="29:80" s="119" customFormat="1">
      <c r="AC368" s="238"/>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row>
    <row r="369" spans="29:80" s="119" customFormat="1">
      <c r="AC369" s="238"/>
      <c r="AD369" s="231"/>
      <c r="AE369" s="231"/>
      <c r="AF369" s="231"/>
      <c r="AG369" s="231"/>
      <c r="AH369" s="231"/>
      <c r="AI369" s="231"/>
      <c r="AJ369" s="231"/>
      <c r="AK369" s="231"/>
      <c r="AL369" s="231"/>
      <c r="AM369" s="231"/>
      <c r="AN369" s="231"/>
      <c r="AO369" s="231"/>
      <c r="AP369" s="231"/>
      <c r="AQ369" s="231"/>
      <c r="AR369" s="231"/>
      <c r="AS369" s="231"/>
      <c r="AT369" s="231"/>
      <c r="AU369" s="231"/>
      <c r="AV369" s="231"/>
      <c r="AW369" s="231"/>
      <c r="AX369" s="231"/>
      <c r="AY369" s="231"/>
      <c r="AZ369" s="231"/>
      <c r="BA369" s="231"/>
      <c r="BB369" s="231"/>
      <c r="BC369" s="231"/>
      <c r="BD369" s="231"/>
      <c r="BE369" s="231"/>
      <c r="BF369" s="231"/>
      <c r="BG369" s="231"/>
      <c r="BH369" s="231"/>
      <c r="BI369" s="231"/>
      <c r="BJ369" s="231"/>
      <c r="BK369" s="231"/>
      <c r="BL369" s="231"/>
      <c r="BM369" s="231"/>
      <c r="BN369" s="231"/>
      <c r="BO369" s="231"/>
      <c r="BP369" s="231"/>
      <c r="BQ369" s="231"/>
      <c r="BR369" s="231"/>
      <c r="BS369" s="231"/>
      <c r="BT369" s="231"/>
      <c r="BU369" s="231"/>
      <c r="BV369" s="231"/>
      <c r="BW369" s="231"/>
      <c r="BX369" s="231"/>
      <c r="BY369" s="231"/>
      <c r="BZ369" s="231"/>
      <c r="CA369" s="231"/>
      <c r="CB369" s="231"/>
    </row>
    <row r="370" spans="29:80" s="119" customFormat="1">
      <c r="AC370" s="238"/>
      <c r="AD370" s="231"/>
      <c r="AE370" s="231"/>
      <c r="AF370" s="231"/>
      <c r="AG370" s="231"/>
      <c r="AH370" s="231"/>
      <c r="AI370" s="231"/>
      <c r="AJ370" s="231"/>
      <c r="AK370" s="231"/>
      <c r="AL370" s="231"/>
      <c r="AM370" s="231"/>
      <c r="AN370" s="231"/>
      <c r="AO370" s="231"/>
      <c r="AP370" s="231"/>
      <c r="AQ370" s="231"/>
      <c r="AR370" s="231"/>
      <c r="AS370" s="231"/>
      <c r="AT370" s="231"/>
      <c r="AU370" s="231"/>
      <c r="AV370" s="231"/>
      <c r="AW370" s="231"/>
      <c r="AX370" s="231"/>
      <c r="AY370" s="231"/>
      <c r="AZ370" s="231"/>
      <c r="BA370" s="231"/>
      <c r="BB370" s="231"/>
      <c r="BC370" s="231"/>
      <c r="BD370" s="231"/>
      <c r="BE370" s="231"/>
      <c r="BF370" s="231"/>
      <c r="BG370" s="231"/>
      <c r="BH370" s="231"/>
      <c r="BI370" s="231"/>
      <c r="BJ370" s="231"/>
      <c r="BK370" s="231"/>
      <c r="BL370" s="231"/>
      <c r="BM370" s="231"/>
      <c r="BN370" s="231"/>
      <c r="BO370" s="231"/>
      <c r="BP370" s="231"/>
      <c r="BQ370" s="231"/>
      <c r="BR370" s="231"/>
      <c r="BS370" s="231"/>
      <c r="BT370" s="231"/>
      <c r="BU370" s="231"/>
      <c r="BV370" s="231"/>
      <c r="BW370" s="231"/>
      <c r="BX370" s="231"/>
      <c r="BY370" s="231"/>
      <c r="BZ370" s="231"/>
      <c r="CA370" s="231"/>
      <c r="CB370" s="231"/>
    </row>
    <row r="371" spans="29:80" s="119" customFormat="1">
      <c r="AC371" s="238"/>
      <c r="AD371" s="231"/>
      <c r="AE371" s="231"/>
      <c r="AF371" s="231"/>
      <c r="AG371" s="231"/>
      <c r="AH371" s="231"/>
      <c r="AI371" s="231"/>
      <c r="AJ371" s="231"/>
      <c r="AK371" s="231"/>
      <c r="AL371" s="231"/>
      <c r="AM371" s="231"/>
      <c r="AN371" s="231"/>
      <c r="AO371" s="231"/>
      <c r="AP371" s="231"/>
      <c r="AQ371" s="231"/>
      <c r="AR371" s="231"/>
      <c r="AS371" s="231"/>
      <c r="AT371" s="231"/>
      <c r="AU371" s="231"/>
      <c r="AV371" s="231"/>
      <c r="AW371" s="231"/>
      <c r="AX371" s="231"/>
      <c r="AY371" s="231"/>
      <c r="AZ371" s="231"/>
      <c r="BA371" s="231"/>
      <c r="BB371" s="231"/>
      <c r="BC371" s="231"/>
      <c r="BD371" s="231"/>
      <c r="BE371" s="231"/>
      <c r="BF371" s="231"/>
      <c r="BG371" s="231"/>
      <c r="BH371" s="231"/>
      <c r="BI371" s="231"/>
      <c r="BJ371" s="231"/>
      <c r="BK371" s="231"/>
      <c r="BL371" s="231"/>
      <c r="BM371" s="231"/>
      <c r="BN371" s="231"/>
      <c r="BO371" s="231"/>
      <c r="BP371" s="231"/>
      <c r="BQ371" s="231"/>
      <c r="BR371" s="231"/>
      <c r="BS371" s="231"/>
      <c r="BT371" s="231"/>
      <c r="BU371" s="231"/>
      <c r="BV371" s="231"/>
      <c r="BW371" s="231"/>
      <c r="BX371" s="231"/>
      <c r="BY371" s="231"/>
      <c r="BZ371" s="231"/>
      <c r="CA371" s="231"/>
      <c r="CB371" s="231"/>
    </row>
    <row r="372" spans="29:80" s="119" customFormat="1">
      <c r="AC372" s="238"/>
      <c r="AD372" s="231"/>
      <c r="AE372" s="231"/>
      <c r="AF372" s="231"/>
      <c r="AG372" s="231"/>
      <c r="AH372" s="231"/>
      <c r="AI372" s="231"/>
      <c r="AJ372" s="231"/>
      <c r="AK372" s="231"/>
      <c r="AL372" s="231"/>
      <c r="AM372" s="231"/>
      <c r="AN372" s="231"/>
      <c r="AO372" s="231"/>
      <c r="AP372" s="231"/>
      <c r="AQ372" s="231"/>
      <c r="AR372" s="231"/>
      <c r="AS372" s="231"/>
      <c r="AT372" s="231"/>
      <c r="AU372" s="231"/>
      <c r="AV372" s="231"/>
      <c r="AW372" s="231"/>
      <c r="AX372" s="231"/>
      <c r="AY372" s="231"/>
      <c r="AZ372" s="231"/>
      <c r="BA372" s="231"/>
      <c r="BB372" s="231"/>
      <c r="BC372" s="231"/>
      <c r="BD372" s="231"/>
      <c r="BE372" s="231"/>
      <c r="BF372" s="231"/>
      <c r="BG372" s="231"/>
      <c r="BH372" s="231"/>
      <c r="BI372" s="231"/>
      <c r="BJ372" s="231"/>
      <c r="BK372" s="231"/>
      <c r="BL372" s="231"/>
      <c r="BM372" s="231"/>
      <c r="BN372" s="231"/>
      <c r="BO372" s="231"/>
      <c r="BP372" s="231"/>
      <c r="BQ372" s="231"/>
      <c r="BR372" s="231"/>
      <c r="BS372" s="231"/>
      <c r="BT372" s="231"/>
      <c r="BU372" s="231"/>
      <c r="BV372" s="231"/>
      <c r="BW372" s="231"/>
      <c r="BX372" s="231"/>
      <c r="BY372" s="231"/>
      <c r="BZ372" s="231"/>
      <c r="CA372" s="231"/>
      <c r="CB372" s="231"/>
    </row>
    <row r="373" spans="29:80" s="119" customFormat="1">
      <c r="AC373" s="238"/>
      <c r="AD373" s="231"/>
      <c r="AE373" s="231"/>
      <c r="AF373" s="231"/>
      <c r="AG373" s="231"/>
      <c r="AH373" s="231"/>
      <c r="AI373" s="231"/>
      <c r="AJ373" s="231"/>
      <c r="AK373" s="231"/>
      <c r="AL373" s="231"/>
      <c r="AM373" s="231"/>
      <c r="AN373" s="231"/>
      <c r="AO373" s="231"/>
      <c r="AP373" s="231"/>
      <c r="AQ373" s="231"/>
      <c r="AR373" s="231"/>
      <c r="AS373" s="231"/>
      <c r="AT373" s="231"/>
      <c r="AU373" s="231"/>
      <c r="AV373" s="231"/>
      <c r="AW373" s="231"/>
      <c r="AX373" s="231"/>
      <c r="AY373" s="231"/>
      <c r="AZ373" s="231"/>
      <c r="BA373" s="231"/>
      <c r="BB373" s="231"/>
      <c r="BC373" s="231"/>
      <c r="BD373" s="231"/>
      <c r="BE373" s="231"/>
      <c r="BF373" s="231"/>
      <c r="BG373" s="231"/>
      <c r="BH373" s="231"/>
      <c r="BI373" s="231"/>
      <c r="BJ373" s="231"/>
      <c r="BK373" s="231"/>
      <c r="BL373" s="231"/>
      <c r="BM373" s="231"/>
      <c r="BN373" s="231"/>
      <c r="BO373" s="231"/>
      <c r="BP373" s="231"/>
      <c r="BQ373" s="231"/>
      <c r="BR373" s="231"/>
      <c r="BS373" s="231"/>
      <c r="BT373" s="231"/>
      <c r="BU373" s="231"/>
      <c r="BV373" s="231"/>
      <c r="BW373" s="231"/>
      <c r="BX373" s="231"/>
      <c r="BY373" s="231"/>
      <c r="BZ373" s="231"/>
      <c r="CA373" s="231"/>
      <c r="CB373" s="231"/>
    </row>
    <row r="374" spans="29:80" s="119" customFormat="1">
      <c r="AC374" s="238"/>
      <c r="AD374" s="231"/>
      <c r="AE374" s="231"/>
      <c r="AF374" s="231"/>
      <c r="AG374" s="231"/>
      <c r="AH374" s="231"/>
      <c r="AI374" s="231"/>
      <c r="AJ374" s="231"/>
      <c r="AK374" s="231"/>
      <c r="AL374" s="231"/>
      <c r="AM374" s="231"/>
      <c r="AN374" s="231"/>
      <c r="AO374" s="231"/>
      <c r="AP374" s="231"/>
      <c r="AQ374" s="231"/>
      <c r="AR374" s="231"/>
      <c r="AS374" s="231"/>
      <c r="AT374" s="231"/>
      <c r="AU374" s="231"/>
      <c r="AV374" s="231"/>
      <c r="AW374" s="231"/>
      <c r="AX374" s="231"/>
      <c r="AY374" s="231"/>
      <c r="AZ374" s="231"/>
      <c r="BA374" s="231"/>
      <c r="BB374" s="231"/>
      <c r="BC374" s="231"/>
      <c r="BD374" s="231"/>
      <c r="BE374" s="231"/>
      <c r="BF374" s="231"/>
      <c r="BG374" s="231"/>
      <c r="BH374" s="231"/>
      <c r="BI374" s="231"/>
      <c r="BJ374" s="231"/>
      <c r="BK374" s="231"/>
      <c r="BL374" s="231"/>
      <c r="BM374" s="231"/>
      <c r="BN374" s="231"/>
      <c r="BO374" s="231"/>
      <c r="BP374" s="231"/>
      <c r="BQ374" s="231"/>
      <c r="BR374" s="231"/>
      <c r="BS374" s="231"/>
      <c r="BT374" s="231"/>
      <c r="BU374" s="231"/>
      <c r="BV374" s="231"/>
      <c r="BW374" s="231"/>
      <c r="BX374" s="231"/>
      <c r="BY374" s="231"/>
      <c r="BZ374" s="231"/>
      <c r="CA374" s="231"/>
      <c r="CB374" s="231"/>
    </row>
    <row r="375" spans="29:80" s="119" customFormat="1">
      <c r="AC375" s="238"/>
      <c r="AD375" s="231"/>
      <c r="AE375" s="231"/>
      <c r="AF375" s="231"/>
      <c r="AG375" s="231"/>
      <c r="AH375" s="231"/>
      <c r="AI375" s="231"/>
      <c r="AJ375" s="231"/>
      <c r="AK375" s="231"/>
      <c r="AL375" s="231"/>
      <c r="AM375" s="231"/>
      <c r="AN375" s="231"/>
      <c r="AO375" s="231"/>
      <c r="AP375" s="231"/>
      <c r="AQ375" s="231"/>
      <c r="AR375" s="231"/>
      <c r="AS375" s="231"/>
      <c r="AT375" s="231"/>
      <c r="AU375" s="231"/>
      <c r="AV375" s="231"/>
      <c r="AW375" s="231"/>
      <c r="AX375" s="231"/>
      <c r="AY375" s="231"/>
      <c r="AZ375" s="231"/>
      <c r="BA375" s="231"/>
      <c r="BB375" s="231"/>
      <c r="BC375" s="231"/>
      <c r="BD375" s="231"/>
      <c r="BE375" s="231"/>
      <c r="BF375" s="231"/>
      <c r="BG375" s="231"/>
      <c r="BH375" s="231"/>
      <c r="BI375" s="231"/>
      <c r="BJ375" s="231"/>
      <c r="BK375" s="231"/>
      <c r="BL375" s="231"/>
      <c r="BM375" s="231"/>
      <c r="BN375" s="231"/>
      <c r="BO375" s="231"/>
      <c r="BP375" s="231"/>
      <c r="BQ375" s="231"/>
      <c r="BR375" s="231"/>
      <c r="BS375" s="231"/>
      <c r="BT375" s="231"/>
      <c r="BU375" s="231"/>
      <c r="BV375" s="231"/>
      <c r="BW375" s="231"/>
      <c r="BX375" s="231"/>
      <c r="BY375" s="231"/>
      <c r="BZ375" s="231"/>
      <c r="CA375" s="231"/>
      <c r="CB375" s="231"/>
    </row>
    <row r="376" spans="29:80" s="119" customFormat="1">
      <c r="AC376" s="238"/>
      <c r="AD376" s="231"/>
      <c r="AE376" s="231"/>
      <c r="AF376" s="231"/>
      <c r="AG376" s="231"/>
      <c r="AH376" s="231"/>
      <c r="AI376" s="231"/>
      <c r="AJ376" s="231"/>
      <c r="AK376" s="231"/>
      <c r="AL376" s="231"/>
      <c r="AM376" s="231"/>
      <c r="AN376" s="231"/>
      <c r="AO376" s="231"/>
      <c r="AP376" s="231"/>
      <c r="AQ376" s="231"/>
      <c r="AR376" s="231"/>
      <c r="AS376" s="231"/>
      <c r="AT376" s="231"/>
      <c r="AU376" s="231"/>
      <c r="AV376" s="231"/>
      <c r="AW376" s="231"/>
      <c r="AX376" s="231"/>
      <c r="AY376" s="231"/>
      <c r="AZ376" s="231"/>
      <c r="BA376" s="231"/>
      <c r="BB376" s="231"/>
      <c r="BC376" s="231"/>
      <c r="BD376" s="231"/>
      <c r="BE376" s="231"/>
      <c r="BF376" s="231"/>
      <c r="BG376" s="231"/>
      <c r="BH376" s="231"/>
      <c r="BI376" s="231"/>
      <c r="BJ376" s="231"/>
      <c r="BK376" s="231"/>
      <c r="BL376" s="231"/>
      <c r="BM376" s="231"/>
      <c r="BN376" s="231"/>
      <c r="BO376" s="231"/>
      <c r="BP376" s="231"/>
      <c r="BQ376" s="231"/>
      <c r="BR376" s="231"/>
      <c r="BS376" s="231"/>
      <c r="BT376" s="231"/>
      <c r="BU376" s="231"/>
      <c r="BV376" s="231"/>
      <c r="BW376" s="231"/>
      <c r="BX376" s="231"/>
      <c r="BY376" s="231"/>
      <c r="BZ376" s="231"/>
      <c r="CA376" s="231"/>
      <c r="CB376" s="231"/>
    </row>
    <row r="377" spans="29:80" s="119" customFormat="1">
      <c r="AC377" s="238"/>
      <c r="AD377" s="231"/>
      <c r="AE377" s="231"/>
      <c r="AF377" s="231"/>
      <c r="AG377" s="231"/>
      <c r="AH377" s="231"/>
      <c r="AI377" s="231"/>
      <c r="AJ377" s="231"/>
      <c r="AK377" s="231"/>
      <c r="AL377" s="231"/>
      <c r="AM377" s="231"/>
      <c r="AN377" s="231"/>
      <c r="AO377" s="231"/>
      <c r="AP377" s="231"/>
      <c r="AQ377" s="231"/>
      <c r="AR377" s="231"/>
      <c r="AS377" s="231"/>
      <c r="AT377" s="231"/>
      <c r="AU377" s="231"/>
      <c r="AV377" s="231"/>
      <c r="AW377" s="231"/>
      <c r="AX377" s="231"/>
      <c r="AY377" s="231"/>
      <c r="AZ377" s="231"/>
      <c r="BA377" s="231"/>
      <c r="BB377" s="231"/>
      <c r="BC377" s="231"/>
      <c r="BD377" s="231"/>
      <c r="BE377" s="231"/>
      <c r="BF377" s="231"/>
      <c r="BG377" s="231"/>
      <c r="BH377" s="231"/>
      <c r="BI377" s="231"/>
      <c r="BJ377" s="231"/>
      <c r="BK377" s="231"/>
      <c r="BL377" s="231"/>
      <c r="BM377" s="231"/>
      <c r="BN377" s="231"/>
      <c r="BO377" s="231"/>
      <c r="BP377" s="231"/>
      <c r="BQ377" s="231"/>
      <c r="BR377" s="231"/>
      <c r="BS377" s="231"/>
      <c r="BT377" s="231"/>
      <c r="BU377" s="231"/>
      <c r="BV377" s="231"/>
      <c r="BW377" s="231"/>
      <c r="BX377" s="231"/>
      <c r="BY377" s="231"/>
      <c r="BZ377" s="231"/>
      <c r="CA377" s="231"/>
      <c r="CB377" s="231"/>
    </row>
    <row r="378" spans="29:80" s="119" customFormat="1">
      <c r="AC378" s="238"/>
      <c r="AD378" s="231"/>
      <c r="AE378" s="231"/>
      <c r="AF378" s="231"/>
      <c r="AG378" s="231"/>
      <c r="AH378" s="231"/>
      <c r="AI378" s="231"/>
      <c r="AJ378" s="231"/>
      <c r="AK378" s="231"/>
      <c r="AL378" s="231"/>
      <c r="AM378" s="231"/>
      <c r="AN378" s="231"/>
      <c r="AO378" s="231"/>
      <c r="AP378" s="231"/>
      <c r="AQ378" s="231"/>
      <c r="AR378" s="231"/>
      <c r="AS378" s="231"/>
      <c r="AT378" s="231"/>
      <c r="AU378" s="231"/>
      <c r="AV378" s="231"/>
      <c r="AW378" s="231"/>
      <c r="AX378" s="231"/>
      <c r="AY378" s="231"/>
      <c r="AZ378" s="231"/>
      <c r="BA378" s="231"/>
      <c r="BB378" s="231"/>
      <c r="BC378" s="231"/>
      <c r="BD378" s="231"/>
      <c r="BE378" s="231"/>
      <c r="BF378" s="231"/>
      <c r="BG378" s="231"/>
      <c r="BH378" s="231"/>
      <c r="BI378" s="231"/>
      <c r="BJ378" s="231"/>
      <c r="BK378" s="231"/>
      <c r="BL378" s="231"/>
      <c r="BM378" s="231"/>
      <c r="BN378" s="231"/>
      <c r="BO378" s="231"/>
      <c r="BP378" s="231"/>
      <c r="BQ378" s="231"/>
      <c r="BR378" s="231"/>
      <c r="BS378" s="231"/>
      <c r="BT378" s="231"/>
      <c r="BU378" s="231"/>
      <c r="BV378" s="231"/>
      <c r="BW378" s="231"/>
      <c r="BX378" s="231"/>
      <c r="BY378" s="231"/>
      <c r="BZ378" s="231"/>
      <c r="CA378" s="231"/>
      <c r="CB378" s="231"/>
    </row>
    <row r="379" spans="29:80" s="119" customFormat="1">
      <c r="AC379" s="238"/>
      <c r="AD379" s="231"/>
      <c r="AE379" s="231"/>
      <c r="AF379" s="231"/>
      <c r="AG379" s="231"/>
      <c r="AH379" s="231"/>
      <c r="AI379" s="231"/>
      <c r="AJ379" s="231"/>
      <c r="AK379" s="231"/>
      <c r="AL379" s="231"/>
      <c r="AM379" s="231"/>
      <c r="AN379" s="231"/>
      <c r="AO379" s="231"/>
      <c r="AP379" s="231"/>
      <c r="AQ379" s="231"/>
      <c r="AR379" s="231"/>
      <c r="AS379" s="231"/>
      <c r="AT379" s="231"/>
      <c r="AU379" s="231"/>
      <c r="AV379" s="231"/>
      <c r="AW379" s="231"/>
      <c r="AX379" s="231"/>
      <c r="AY379" s="231"/>
      <c r="AZ379" s="231"/>
      <c r="BA379" s="231"/>
      <c r="BB379" s="231"/>
      <c r="BC379" s="231"/>
      <c r="BD379" s="231"/>
      <c r="BE379" s="231"/>
      <c r="BF379" s="231"/>
      <c r="BG379" s="231"/>
      <c r="BH379" s="231"/>
      <c r="BI379" s="231"/>
      <c r="BJ379" s="231"/>
      <c r="BK379" s="231"/>
      <c r="BL379" s="231"/>
      <c r="BM379" s="231"/>
      <c r="BN379" s="231"/>
      <c r="BO379" s="231"/>
      <c r="BP379" s="231"/>
      <c r="BQ379" s="231"/>
      <c r="BR379" s="231"/>
      <c r="BS379" s="231"/>
      <c r="BT379" s="231"/>
      <c r="BU379" s="231"/>
      <c r="BV379" s="231"/>
      <c r="BW379" s="231"/>
      <c r="BX379" s="231"/>
      <c r="BY379" s="231"/>
      <c r="BZ379" s="231"/>
      <c r="CA379" s="231"/>
      <c r="CB379" s="231"/>
    </row>
    <row r="380" spans="29:80" s="119" customFormat="1">
      <c r="AC380" s="238"/>
      <c r="AD380" s="231"/>
      <c r="AE380" s="231"/>
      <c r="AF380" s="231"/>
      <c r="AG380" s="231"/>
      <c r="AH380" s="231"/>
      <c r="AI380" s="231"/>
      <c r="AJ380" s="231"/>
      <c r="AK380" s="231"/>
      <c r="AL380" s="231"/>
      <c r="AM380" s="231"/>
      <c r="AN380" s="231"/>
      <c r="AO380" s="231"/>
      <c r="AP380" s="231"/>
      <c r="AQ380" s="231"/>
      <c r="AR380" s="231"/>
      <c r="AS380" s="231"/>
      <c r="AT380" s="231"/>
      <c r="AU380" s="231"/>
      <c r="AV380" s="231"/>
      <c r="AW380" s="231"/>
      <c r="AX380" s="231"/>
      <c r="AY380" s="231"/>
      <c r="AZ380" s="231"/>
      <c r="BA380" s="231"/>
      <c r="BB380" s="231"/>
      <c r="BC380" s="231"/>
      <c r="BD380" s="231"/>
      <c r="BE380" s="231"/>
      <c r="BF380" s="231"/>
      <c r="BG380" s="231"/>
      <c r="BH380" s="231"/>
      <c r="BI380" s="231"/>
      <c r="BJ380" s="231"/>
      <c r="BK380" s="231"/>
      <c r="BL380" s="231"/>
      <c r="BM380" s="231"/>
      <c r="BN380" s="231"/>
      <c r="BO380" s="231"/>
      <c r="BP380" s="231"/>
      <c r="BQ380" s="231"/>
      <c r="BR380" s="231"/>
      <c r="BS380" s="231"/>
      <c r="BT380" s="231"/>
      <c r="BU380" s="231"/>
      <c r="BV380" s="231"/>
      <c r="BW380" s="231"/>
      <c r="BX380" s="231"/>
      <c r="BY380" s="231"/>
      <c r="BZ380" s="231"/>
      <c r="CA380" s="231"/>
      <c r="CB380" s="231"/>
    </row>
    <row r="381" spans="29:80" s="119" customFormat="1">
      <c r="AC381" s="238"/>
      <c r="AD381" s="231"/>
      <c r="AE381" s="231"/>
      <c r="AF381" s="231"/>
      <c r="AG381" s="231"/>
      <c r="AH381" s="231"/>
      <c r="AI381" s="231"/>
      <c r="AJ381" s="231"/>
      <c r="AK381" s="231"/>
      <c r="AL381" s="231"/>
      <c r="AM381" s="231"/>
      <c r="AN381" s="231"/>
      <c r="AO381" s="231"/>
      <c r="AP381" s="231"/>
      <c r="AQ381" s="231"/>
      <c r="AR381" s="231"/>
      <c r="AS381" s="231"/>
      <c r="AT381" s="231"/>
      <c r="AU381" s="231"/>
      <c r="AV381" s="231"/>
      <c r="AW381" s="231"/>
      <c r="AX381" s="231"/>
      <c r="AY381" s="231"/>
      <c r="AZ381" s="231"/>
      <c r="BA381" s="231"/>
      <c r="BB381" s="231"/>
      <c r="BC381" s="231"/>
      <c r="BD381" s="231"/>
      <c r="BE381" s="231"/>
      <c r="BF381" s="231"/>
      <c r="BG381" s="231"/>
      <c r="BH381" s="231"/>
      <c r="BI381" s="231"/>
      <c r="BJ381" s="231"/>
      <c r="BK381" s="231"/>
      <c r="BL381" s="231"/>
      <c r="BM381" s="231"/>
      <c r="BN381" s="231"/>
      <c r="BO381" s="231"/>
      <c r="BP381" s="231"/>
      <c r="BQ381" s="231"/>
      <c r="BR381" s="231"/>
      <c r="BS381" s="231"/>
      <c r="BT381" s="231"/>
      <c r="BU381" s="231"/>
      <c r="BV381" s="231"/>
      <c r="BW381" s="231"/>
      <c r="BX381" s="231"/>
      <c r="BY381" s="231"/>
      <c r="BZ381" s="231"/>
      <c r="CA381" s="231"/>
      <c r="CB381" s="231"/>
    </row>
    <row r="382" spans="29:80" s="119" customFormat="1">
      <c r="AC382" s="238"/>
      <c r="AD382" s="231"/>
      <c r="AE382" s="231"/>
      <c r="AF382" s="231"/>
      <c r="AG382" s="231"/>
      <c r="AH382" s="231"/>
      <c r="AI382" s="231"/>
      <c r="AJ382" s="231"/>
      <c r="AK382" s="231"/>
      <c r="AL382" s="231"/>
      <c r="AM382" s="231"/>
      <c r="AN382" s="231"/>
      <c r="AO382" s="231"/>
      <c r="AP382" s="231"/>
      <c r="AQ382" s="231"/>
      <c r="AR382" s="231"/>
      <c r="AS382" s="231"/>
      <c r="AT382" s="231"/>
      <c r="AU382" s="231"/>
      <c r="AV382" s="231"/>
      <c r="AW382" s="231"/>
      <c r="AX382" s="231"/>
      <c r="AY382" s="231"/>
      <c r="AZ382" s="231"/>
      <c r="BA382" s="231"/>
      <c r="BB382" s="231"/>
      <c r="BC382" s="231"/>
      <c r="BD382" s="231"/>
      <c r="BE382" s="231"/>
      <c r="BF382" s="231"/>
      <c r="BG382" s="231"/>
      <c r="BH382" s="231"/>
      <c r="BI382" s="231"/>
      <c r="BJ382" s="231"/>
      <c r="BK382" s="231"/>
      <c r="BL382" s="231"/>
      <c r="BM382" s="231"/>
      <c r="BN382" s="231"/>
      <c r="BO382" s="231"/>
      <c r="BP382" s="231"/>
      <c r="BQ382" s="231"/>
      <c r="BR382" s="231"/>
      <c r="BS382" s="231"/>
      <c r="BT382" s="231"/>
      <c r="BU382" s="231"/>
      <c r="BV382" s="231"/>
      <c r="BW382" s="231"/>
      <c r="BX382" s="231"/>
      <c r="BY382" s="231"/>
      <c r="BZ382" s="231"/>
      <c r="CA382" s="231"/>
      <c r="CB382" s="231"/>
    </row>
    <row r="383" spans="29:80" s="119" customFormat="1">
      <c r="AC383" s="238"/>
      <c r="AD383" s="231"/>
      <c r="AE383" s="231"/>
      <c r="AF383" s="231"/>
      <c r="AG383" s="231"/>
      <c r="AH383" s="231"/>
      <c r="AI383" s="231"/>
      <c r="AJ383" s="231"/>
      <c r="AK383" s="231"/>
      <c r="AL383" s="231"/>
      <c r="AM383" s="231"/>
      <c r="AN383" s="231"/>
      <c r="AO383" s="231"/>
      <c r="AP383" s="231"/>
      <c r="AQ383" s="231"/>
      <c r="AR383" s="231"/>
      <c r="AS383" s="231"/>
      <c r="AT383" s="231"/>
      <c r="AU383" s="231"/>
      <c r="AV383" s="231"/>
      <c r="AW383" s="231"/>
      <c r="AX383" s="231"/>
      <c r="AY383" s="231"/>
      <c r="AZ383" s="231"/>
      <c r="BA383" s="231"/>
      <c r="BB383" s="231"/>
      <c r="BC383" s="231"/>
      <c r="BD383" s="231"/>
      <c r="BE383" s="231"/>
      <c r="BF383" s="231"/>
      <c r="BG383" s="231"/>
      <c r="BH383" s="231"/>
      <c r="BI383" s="231"/>
      <c r="BJ383" s="231"/>
      <c r="BK383" s="231"/>
      <c r="BL383" s="231"/>
      <c r="BM383" s="231"/>
      <c r="BN383" s="231"/>
      <c r="BO383" s="231"/>
      <c r="BP383" s="231"/>
      <c r="BQ383" s="231"/>
      <c r="BR383" s="231"/>
      <c r="BS383" s="231"/>
      <c r="BT383" s="231"/>
      <c r="BU383" s="231"/>
      <c r="BV383" s="231"/>
      <c r="BW383" s="231"/>
      <c r="BX383" s="231"/>
      <c r="BY383" s="231"/>
      <c r="BZ383" s="231"/>
      <c r="CA383" s="231"/>
      <c r="CB383" s="231"/>
    </row>
    <row r="384" spans="29:80" s="119" customFormat="1">
      <c r="AC384" s="238"/>
      <c r="AD384" s="231"/>
      <c r="AE384" s="231"/>
      <c r="AF384" s="231"/>
      <c r="AG384" s="231"/>
      <c r="AH384" s="231"/>
      <c r="AI384" s="231"/>
      <c r="AJ384" s="231"/>
      <c r="AK384" s="231"/>
      <c r="AL384" s="231"/>
      <c r="AM384" s="231"/>
      <c r="AN384" s="231"/>
      <c r="AO384" s="231"/>
      <c r="AP384" s="231"/>
      <c r="AQ384" s="231"/>
      <c r="AR384" s="231"/>
      <c r="AS384" s="231"/>
      <c r="AT384" s="231"/>
      <c r="AU384" s="231"/>
      <c r="AV384" s="231"/>
      <c r="AW384" s="231"/>
      <c r="AX384" s="231"/>
      <c r="AY384" s="231"/>
      <c r="AZ384" s="231"/>
      <c r="BA384" s="231"/>
      <c r="BB384" s="231"/>
      <c r="BC384" s="231"/>
      <c r="BD384" s="231"/>
      <c r="BE384" s="231"/>
      <c r="BF384" s="231"/>
      <c r="BG384" s="231"/>
      <c r="BH384" s="231"/>
      <c r="BI384" s="231"/>
      <c r="BJ384" s="231"/>
      <c r="BK384" s="231"/>
      <c r="BL384" s="231"/>
      <c r="BM384" s="231"/>
      <c r="BN384" s="231"/>
      <c r="BO384" s="231"/>
      <c r="BP384" s="231"/>
      <c r="BQ384" s="231"/>
      <c r="BR384" s="231"/>
      <c r="BS384" s="231"/>
      <c r="BT384" s="231"/>
      <c r="BU384" s="231"/>
      <c r="BV384" s="231"/>
      <c r="BW384" s="231"/>
      <c r="BX384" s="231"/>
      <c r="BY384" s="231"/>
      <c r="BZ384" s="231"/>
      <c r="CA384" s="231"/>
      <c r="CB384" s="231"/>
    </row>
    <row r="385" spans="29:80" s="119" customFormat="1">
      <c r="AC385" s="238"/>
      <c r="AD385" s="231"/>
      <c r="AE385" s="231"/>
      <c r="AF385" s="231"/>
      <c r="AG385" s="231"/>
      <c r="AH385" s="231"/>
      <c r="AI385" s="231"/>
      <c r="AJ385" s="231"/>
      <c r="AK385" s="231"/>
      <c r="AL385" s="231"/>
      <c r="AM385" s="231"/>
      <c r="AN385" s="231"/>
      <c r="AO385" s="231"/>
      <c r="AP385" s="231"/>
      <c r="AQ385" s="231"/>
      <c r="AR385" s="231"/>
      <c r="AS385" s="231"/>
      <c r="AT385" s="231"/>
      <c r="AU385" s="231"/>
      <c r="AV385" s="231"/>
      <c r="AW385" s="231"/>
      <c r="AX385" s="231"/>
      <c r="AY385" s="231"/>
      <c r="AZ385" s="231"/>
      <c r="BA385" s="231"/>
      <c r="BB385" s="231"/>
      <c r="BC385" s="231"/>
      <c r="BD385" s="231"/>
      <c r="BE385" s="231"/>
      <c r="BF385" s="231"/>
      <c r="BG385" s="231"/>
      <c r="BH385" s="231"/>
      <c r="BI385" s="231"/>
      <c r="BJ385" s="231"/>
      <c r="BK385" s="231"/>
      <c r="BL385" s="231"/>
      <c r="BM385" s="231"/>
      <c r="BN385" s="231"/>
      <c r="BO385" s="231"/>
      <c r="BP385" s="231"/>
      <c r="BQ385" s="231"/>
      <c r="BR385" s="231"/>
      <c r="BS385" s="231"/>
      <c r="BT385" s="231"/>
      <c r="BU385" s="231"/>
      <c r="BV385" s="231"/>
      <c r="BW385" s="231"/>
      <c r="BX385" s="231"/>
      <c r="BY385" s="231"/>
      <c r="BZ385" s="231"/>
      <c r="CA385" s="231"/>
      <c r="CB385" s="231"/>
    </row>
    <row r="386" spans="29:80" s="119" customFormat="1">
      <c r="AC386" s="238"/>
      <c r="AD386" s="231"/>
      <c r="AE386" s="231"/>
      <c r="AF386" s="231"/>
      <c r="AG386" s="231"/>
      <c r="AH386" s="231"/>
      <c r="AI386" s="231"/>
      <c r="AJ386" s="231"/>
      <c r="AK386" s="231"/>
      <c r="AL386" s="231"/>
      <c r="AM386" s="231"/>
      <c r="AN386" s="231"/>
      <c r="AO386" s="231"/>
      <c r="AP386" s="231"/>
      <c r="AQ386" s="231"/>
      <c r="AR386" s="231"/>
      <c r="AS386" s="231"/>
      <c r="AT386" s="231"/>
      <c r="AU386" s="231"/>
      <c r="AV386" s="231"/>
      <c r="AW386" s="231"/>
      <c r="AX386" s="231"/>
      <c r="AY386" s="231"/>
      <c r="AZ386" s="231"/>
      <c r="BA386" s="231"/>
      <c r="BB386" s="231"/>
      <c r="BC386" s="231"/>
      <c r="BD386" s="231"/>
      <c r="BE386" s="231"/>
      <c r="BF386" s="231"/>
      <c r="BG386" s="231"/>
      <c r="BH386" s="231"/>
      <c r="BI386" s="231"/>
      <c r="BJ386" s="231"/>
      <c r="BK386" s="231"/>
      <c r="BL386" s="231"/>
      <c r="BM386" s="231"/>
      <c r="BN386" s="231"/>
      <c r="BO386" s="231"/>
      <c r="BP386" s="231"/>
      <c r="BQ386" s="231"/>
      <c r="BR386" s="231"/>
      <c r="BS386" s="231"/>
      <c r="BT386" s="231"/>
      <c r="BU386" s="231"/>
      <c r="BV386" s="231"/>
      <c r="BW386" s="231"/>
      <c r="BX386" s="231"/>
      <c r="BY386" s="231"/>
      <c r="BZ386" s="231"/>
      <c r="CA386" s="231"/>
      <c r="CB386" s="231"/>
    </row>
    <row r="387" spans="29:80" s="119" customFormat="1">
      <c r="AC387" s="238"/>
      <c r="AD387" s="231"/>
      <c r="AE387" s="231"/>
      <c r="AF387" s="231"/>
      <c r="AG387" s="231"/>
      <c r="AH387" s="231"/>
      <c r="AI387" s="231"/>
      <c r="AJ387" s="231"/>
      <c r="AK387" s="231"/>
      <c r="AL387" s="231"/>
      <c r="AM387" s="231"/>
      <c r="AN387" s="231"/>
      <c r="AO387" s="231"/>
      <c r="AP387" s="231"/>
      <c r="AQ387" s="231"/>
      <c r="AR387" s="231"/>
      <c r="AS387" s="231"/>
      <c r="AT387" s="231"/>
      <c r="AU387" s="231"/>
      <c r="AV387" s="231"/>
      <c r="AW387" s="231"/>
      <c r="AX387" s="231"/>
      <c r="AY387" s="231"/>
      <c r="AZ387" s="231"/>
      <c r="BA387" s="231"/>
      <c r="BB387" s="231"/>
      <c r="BC387" s="231"/>
      <c r="BD387" s="231"/>
      <c r="BE387" s="231"/>
      <c r="BF387" s="231"/>
      <c r="BG387" s="231"/>
      <c r="BH387" s="231"/>
      <c r="BI387" s="231"/>
      <c r="BJ387" s="231"/>
      <c r="BK387" s="231"/>
      <c r="BL387" s="231"/>
      <c r="BM387" s="231"/>
      <c r="BN387" s="231"/>
      <c r="BO387" s="231"/>
      <c r="BP387" s="231"/>
      <c r="BQ387" s="231"/>
      <c r="BR387" s="231"/>
      <c r="BS387" s="231"/>
      <c r="BT387" s="231"/>
      <c r="BU387" s="231"/>
      <c r="BV387" s="231"/>
      <c r="BW387" s="231"/>
      <c r="BX387" s="231"/>
      <c r="BY387" s="231"/>
      <c r="BZ387" s="231"/>
      <c r="CA387" s="231"/>
      <c r="CB387" s="231"/>
    </row>
    <row r="388" spans="29:80" s="119" customFormat="1">
      <c r="AC388" s="238"/>
      <c r="AD388" s="231"/>
      <c r="AE388" s="231"/>
      <c r="AF388" s="231"/>
      <c r="AG388" s="231"/>
      <c r="AH388" s="231"/>
      <c r="AI388" s="231"/>
      <c r="AJ388" s="231"/>
      <c r="AK388" s="231"/>
      <c r="AL388" s="231"/>
      <c r="AM388" s="231"/>
      <c r="AN388" s="231"/>
      <c r="AO388" s="231"/>
      <c r="AP388" s="231"/>
      <c r="AQ388" s="231"/>
      <c r="AR388" s="231"/>
      <c r="AS388" s="231"/>
      <c r="AT388" s="231"/>
      <c r="AU388" s="231"/>
      <c r="AV388" s="231"/>
      <c r="AW388" s="231"/>
      <c r="AX388" s="231"/>
      <c r="AY388" s="231"/>
      <c r="AZ388" s="231"/>
      <c r="BA388" s="231"/>
      <c r="BB388" s="231"/>
      <c r="BC388" s="231"/>
      <c r="BD388" s="231"/>
      <c r="BE388" s="231"/>
      <c r="BF388" s="231"/>
      <c r="BG388" s="231"/>
      <c r="BH388" s="231"/>
      <c r="BI388" s="231"/>
      <c r="BJ388" s="231"/>
      <c r="BK388" s="231"/>
      <c r="BL388" s="231"/>
      <c r="BM388" s="231"/>
      <c r="BN388" s="231"/>
      <c r="BO388" s="231"/>
      <c r="BP388" s="231"/>
      <c r="BQ388" s="231"/>
      <c r="BR388" s="231"/>
      <c r="BS388" s="231"/>
      <c r="BT388" s="231"/>
      <c r="BU388" s="231"/>
      <c r="BV388" s="231"/>
      <c r="BW388" s="231"/>
      <c r="BX388" s="231"/>
      <c r="BY388" s="231"/>
      <c r="BZ388" s="231"/>
      <c r="CA388" s="231"/>
      <c r="CB388" s="231"/>
    </row>
    <row r="389" spans="29:80" s="119" customFormat="1">
      <c r="AC389" s="238"/>
      <c r="AD389" s="231"/>
      <c r="AE389" s="231"/>
      <c r="AF389" s="231"/>
      <c r="AG389" s="231"/>
      <c r="AH389" s="231"/>
      <c r="AI389" s="231"/>
      <c r="AJ389" s="231"/>
      <c r="AK389" s="231"/>
      <c r="AL389" s="231"/>
      <c r="AM389" s="231"/>
      <c r="AN389" s="231"/>
      <c r="AO389" s="231"/>
      <c r="AP389" s="231"/>
      <c r="AQ389" s="231"/>
      <c r="AR389" s="231"/>
      <c r="AS389" s="231"/>
      <c r="AT389" s="231"/>
      <c r="AU389" s="231"/>
      <c r="AV389" s="231"/>
      <c r="AW389" s="231"/>
      <c r="AX389" s="231"/>
      <c r="AY389" s="231"/>
      <c r="AZ389" s="231"/>
      <c r="BA389" s="231"/>
      <c r="BB389" s="231"/>
      <c r="BC389" s="231"/>
      <c r="BD389" s="231"/>
      <c r="BE389" s="231"/>
      <c r="BF389" s="231"/>
      <c r="BG389" s="231"/>
      <c r="BH389" s="231"/>
      <c r="BI389" s="231"/>
      <c r="BJ389" s="231"/>
      <c r="BK389" s="231"/>
      <c r="BL389" s="231"/>
      <c r="BM389" s="231"/>
      <c r="BN389" s="231"/>
      <c r="BO389" s="231"/>
      <c r="BP389" s="231"/>
      <c r="BQ389" s="231"/>
      <c r="BR389" s="231"/>
      <c r="BS389" s="231"/>
      <c r="BT389" s="231"/>
      <c r="BU389" s="231"/>
      <c r="BV389" s="231"/>
      <c r="BW389" s="231"/>
      <c r="BX389" s="231"/>
      <c r="BY389" s="231"/>
      <c r="BZ389" s="231"/>
      <c r="CA389" s="231"/>
      <c r="CB389" s="231"/>
    </row>
    <row r="390" spans="29:80" s="119" customFormat="1">
      <c r="AC390" s="238"/>
      <c r="AD390" s="231"/>
      <c r="AE390" s="231"/>
      <c r="AF390" s="231"/>
      <c r="AG390" s="231"/>
      <c r="AH390" s="231"/>
      <c r="AI390" s="231"/>
      <c r="AJ390" s="231"/>
      <c r="AK390" s="231"/>
      <c r="AL390" s="231"/>
      <c r="AM390" s="231"/>
      <c r="AN390" s="231"/>
      <c r="AO390" s="231"/>
      <c r="AP390" s="231"/>
      <c r="AQ390" s="231"/>
      <c r="AR390" s="231"/>
      <c r="AS390" s="231"/>
      <c r="AT390" s="231"/>
      <c r="AU390" s="231"/>
      <c r="AV390" s="231"/>
      <c r="AW390" s="231"/>
      <c r="AX390" s="231"/>
      <c r="AY390" s="231"/>
      <c r="AZ390" s="231"/>
      <c r="BA390" s="231"/>
      <c r="BB390" s="231"/>
      <c r="BC390" s="231"/>
      <c r="BD390" s="231"/>
      <c r="BE390" s="231"/>
      <c r="BF390" s="231"/>
      <c r="BG390" s="231"/>
      <c r="BH390" s="231"/>
      <c r="BI390" s="231"/>
      <c r="BJ390" s="231"/>
      <c r="BK390" s="231"/>
      <c r="BL390" s="231"/>
      <c r="BM390" s="231"/>
      <c r="BN390" s="231"/>
      <c r="BO390" s="231"/>
      <c r="BP390" s="231"/>
      <c r="BQ390" s="231"/>
      <c r="BR390" s="231"/>
      <c r="BS390" s="231"/>
      <c r="BT390" s="231"/>
      <c r="BU390" s="231"/>
      <c r="BV390" s="231"/>
      <c r="BW390" s="231"/>
      <c r="BX390" s="231"/>
      <c r="BY390" s="231"/>
      <c r="BZ390" s="231"/>
      <c r="CA390" s="231"/>
      <c r="CB390" s="231"/>
    </row>
    <row r="391" spans="29:80" s="119" customFormat="1">
      <c r="AC391" s="238"/>
      <c r="AD391" s="231"/>
      <c r="AE391" s="231"/>
      <c r="AF391" s="231"/>
      <c r="AG391" s="231"/>
      <c r="AH391" s="231"/>
      <c r="AI391" s="231"/>
      <c r="AJ391" s="231"/>
      <c r="AK391" s="231"/>
      <c r="AL391" s="231"/>
      <c r="AM391" s="231"/>
      <c r="AN391" s="231"/>
      <c r="AO391" s="231"/>
      <c r="AP391" s="231"/>
      <c r="AQ391" s="231"/>
      <c r="AR391" s="231"/>
      <c r="AS391" s="231"/>
      <c r="AT391" s="231"/>
      <c r="AU391" s="231"/>
      <c r="AV391" s="231"/>
      <c r="AW391" s="231"/>
      <c r="AX391" s="231"/>
      <c r="AY391" s="231"/>
      <c r="AZ391" s="231"/>
      <c r="BA391" s="231"/>
      <c r="BB391" s="231"/>
      <c r="BC391" s="231"/>
      <c r="BD391" s="231"/>
      <c r="BE391" s="231"/>
      <c r="BF391" s="231"/>
      <c r="BG391" s="231"/>
      <c r="BH391" s="231"/>
      <c r="BI391" s="231"/>
      <c r="BJ391" s="231"/>
      <c r="BK391" s="231"/>
      <c r="BL391" s="231"/>
      <c r="BM391" s="231"/>
      <c r="BN391" s="231"/>
      <c r="BO391" s="231"/>
      <c r="BP391" s="231"/>
      <c r="BQ391" s="231"/>
      <c r="BR391" s="231"/>
      <c r="BS391" s="231"/>
      <c r="BT391" s="231"/>
      <c r="BU391" s="231"/>
      <c r="BV391" s="231"/>
      <c r="BW391" s="231"/>
      <c r="BX391" s="231"/>
      <c r="BY391" s="231"/>
      <c r="BZ391" s="231"/>
      <c r="CA391" s="231"/>
      <c r="CB391" s="231"/>
    </row>
    <row r="392" spans="29:80" s="119" customFormat="1">
      <c r="AC392" s="238"/>
      <c r="AD392" s="231"/>
      <c r="AE392" s="231"/>
      <c r="AF392" s="231"/>
      <c r="AG392" s="231"/>
      <c r="AH392" s="231"/>
      <c r="AI392" s="231"/>
      <c r="AJ392" s="231"/>
      <c r="AK392" s="231"/>
      <c r="AL392" s="231"/>
      <c r="AM392" s="231"/>
      <c r="AN392" s="231"/>
      <c r="AO392" s="231"/>
      <c r="AP392" s="231"/>
      <c r="AQ392" s="231"/>
      <c r="AR392" s="231"/>
      <c r="AS392" s="231"/>
      <c r="AT392" s="231"/>
      <c r="AU392" s="231"/>
      <c r="AV392" s="231"/>
      <c r="AW392" s="231"/>
      <c r="AX392" s="231"/>
      <c r="AY392" s="231"/>
      <c r="AZ392" s="231"/>
      <c r="BA392" s="231"/>
      <c r="BB392" s="231"/>
      <c r="BC392" s="231"/>
      <c r="BD392" s="231"/>
      <c r="BE392" s="231"/>
      <c r="BF392" s="231"/>
      <c r="BG392" s="231"/>
      <c r="BH392" s="231"/>
      <c r="BI392" s="231"/>
      <c r="BJ392" s="231"/>
      <c r="BK392" s="231"/>
      <c r="BL392" s="231"/>
      <c r="BM392" s="231"/>
      <c r="BN392" s="231"/>
      <c r="BO392" s="231"/>
      <c r="BP392" s="231"/>
      <c r="BQ392" s="231"/>
      <c r="BR392" s="231"/>
      <c r="BS392" s="231"/>
      <c r="BT392" s="231"/>
      <c r="BU392" s="231"/>
      <c r="BV392" s="231"/>
      <c r="BW392" s="231"/>
      <c r="BX392" s="231"/>
      <c r="BY392" s="231"/>
      <c r="BZ392" s="231"/>
      <c r="CA392" s="231"/>
      <c r="CB392" s="231"/>
    </row>
    <row r="393" spans="29:80" s="119" customFormat="1">
      <c r="AC393" s="238"/>
      <c r="AD393" s="231"/>
      <c r="AE393" s="231"/>
      <c r="AF393" s="231"/>
      <c r="AG393" s="231"/>
      <c r="AH393" s="231"/>
      <c r="AI393" s="231"/>
      <c r="AJ393" s="231"/>
      <c r="AK393" s="231"/>
      <c r="AL393" s="231"/>
      <c r="AM393" s="231"/>
      <c r="AN393" s="231"/>
      <c r="AO393" s="231"/>
      <c r="AP393" s="231"/>
      <c r="AQ393" s="231"/>
      <c r="AR393" s="231"/>
      <c r="AS393" s="231"/>
      <c r="AT393" s="231"/>
      <c r="AU393" s="231"/>
      <c r="AV393" s="231"/>
      <c r="AW393" s="231"/>
      <c r="AX393" s="231"/>
      <c r="AY393" s="231"/>
      <c r="AZ393" s="231"/>
      <c r="BA393" s="231"/>
      <c r="BB393" s="231"/>
      <c r="BC393" s="231"/>
      <c r="BD393" s="231"/>
      <c r="BE393" s="231"/>
      <c r="BF393" s="231"/>
      <c r="BG393" s="231"/>
      <c r="BH393" s="231"/>
      <c r="BI393" s="231"/>
      <c r="BJ393" s="231"/>
      <c r="BK393" s="231"/>
      <c r="BL393" s="231"/>
      <c r="BM393" s="231"/>
      <c r="BN393" s="231"/>
      <c r="BO393" s="231"/>
      <c r="BP393" s="231"/>
      <c r="BQ393" s="231"/>
      <c r="BR393" s="231"/>
      <c r="BS393" s="231"/>
      <c r="BT393" s="231"/>
      <c r="BU393" s="231"/>
      <c r="BV393" s="231"/>
      <c r="BW393" s="231"/>
      <c r="BX393" s="231"/>
      <c r="BY393" s="231"/>
      <c r="BZ393" s="231"/>
      <c r="CA393" s="231"/>
      <c r="CB393" s="231"/>
    </row>
    <row r="394" spans="29:80" s="119" customFormat="1">
      <c r="AC394" s="238"/>
      <c r="AD394" s="231"/>
      <c r="AE394" s="231"/>
      <c r="AF394" s="231"/>
      <c r="AG394" s="231"/>
      <c r="AH394" s="231"/>
      <c r="AI394" s="231"/>
      <c r="AJ394" s="231"/>
      <c r="AK394" s="231"/>
      <c r="AL394" s="231"/>
      <c r="AM394" s="231"/>
      <c r="AN394" s="231"/>
      <c r="AO394" s="231"/>
      <c r="AP394" s="231"/>
      <c r="AQ394" s="231"/>
      <c r="AR394" s="231"/>
      <c r="AS394" s="231"/>
      <c r="AT394" s="231"/>
      <c r="AU394" s="231"/>
      <c r="AV394" s="231"/>
      <c r="AW394" s="231"/>
      <c r="AX394" s="231"/>
      <c r="AY394" s="231"/>
      <c r="AZ394" s="231"/>
      <c r="BA394" s="231"/>
      <c r="BB394" s="231"/>
      <c r="BC394" s="231"/>
      <c r="BD394" s="231"/>
      <c r="BE394" s="231"/>
      <c r="BF394" s="231"/>
      <c r="BG394" s="231"/>
      <c r="BH394" s="231"/>
      <c r="BI394" s="231"/>
      <c r="BJ394" s="231"/>
      <c r="BK394" s="231"/>
      <c r="BL394" s="231"/>
      <c r="BM394" s="231"/>
      <c r="BN394" s="231"/>
      <c r="BO394" s="231"/>
      <c r="BP394" s="231"/>
      <c r="BQ394" s="231"/>
      <c r="BR394" s="231"/>
      <c r="BS394" s="231"/>
      <c r="BT394" s="231"/>
      <c r="BU394" s="231"/>
      <c r="BV394" s="231"/>
      <c r="BW394" s="231"/>
      <c r="BX394" s="231"/>
      <c r="BY394" s="231"/>
      <c r="BZ394" s="231"/>
      <c r="CA394" s="231"/>
      <c r="CB394" s="231"/>
    </row>
    <row r="395" spans="29:80" s="119" customFormat="1">
      <c r="AC395" s="238"/>
      <c r="AD395" s="231"/>
      <c r="AE395" s="231"/>
      <c r="AF395" s="231"/>
      <c r="AG395" s="231"/>
      <c r="AH395" s="231"/>
      <c r="AI395" s="231"/>
      <c r="AJ395" s="231"/>
      <c r="AK395" s="231"/>
      <c r="AL395" s="231"/>
      <c r="AM395" s="231"/>
      <c r="AN395" s="231"/>
      <c r="AO395" s="231"/>
      <c r="AP395" s="231"/>
      <c r="AQ395" s="231"/>
      <c r="AR395" s="231"/>
      <c r="AS395" s="231"/>
      <c r="AT395" s="231"/>
      <c r="AU395" s="231"/>
      <c r="AV395" s="231"/>
      <c r="AW395" s="231"/>
      <c r="AX395" s="231"/>
      <c r="AY395" s="231"/>
      <c r="AZ395" s="231"/>
      <c r="BA395" s="231"/>
      <c r="BB395" s="231"/>
      <c r="BC395" s="231"/>
      <c r="BD395" s="231"/>
      <c r="BE395" s="231"/>
      <c r="BF395" s="231"/>
      <c r="BG395" s="231"/>
      <c r="BH395" s="231"/>
      <c r="BI395" s="231"/>
      <c r="BJ395" s="231"/>
      <c r="BK395" s="231"/>
      <c r="BL395" s="231"/>
      <c r="BM395" s="231"/>
      <c r="BN395" s="231"/>
      <c r="BO395" s="231"/>
      <c r="BP395" s="231"/>
      <c r="BQ395" s="231"/>
      <c r="BR395" s="231"/>
      <c r="BS395" s="231"/>
      <c r="BT395" s="231"/>
      <c r="BU395" s="231"/>
      <c r="BV395" s="231"/>
      <c r="BW395" s="231"/>
      <c r="BX395" s="231"/>
      <c r="BY395" s="231"/>
      <c r="BZ395" s="231"/>
      <c r="CA395" s="231"/>
      <c r="CB395" s="231"/>
    </row>
    <row r="396" spans="29:80" s="119" customFormat="1">
      <c r="AC396" s="238"/>
      <c r="AD396" s="231"/>
      <c r="AE396" s="231"/>
      <c r="AF396" s="231"/>
      <c r="AG396" s="231"/>
      <c r="AH396" s="231"/>
      <c r="AI396" s="231"/>
      <c r="AJ396" s="231"/>
      <c r="AK396" s="231"/>
      <c r="AL396" s="231"/>
      <c r="AM396" s="231"/>
      <c r="AN396" s="231"/>
      <c r="AO396" s="231"/>
      <c r="AP396" s="231"/>
      <c r="AQ396" s="231"/>
      <c r="AR396" s="231"/>
      <c r="AS396" s="231"/>
      <c r="AT396" s="231"/>
      <c r="AU396" s="231"/>
      <c r="AV396" s="231"/>
      <c r="AW396" s="231"/>
      <c r="AX396" s="231"/>
      <c r="AY396" s="231"/>
      <c r="AZ396" s="231"/>
      <c r="BA396" s="231"/>
      <c r="BB396" s="231"/>
      <c r="BC396" s="231"/>
      <c r="BD396" s="231"/>
      <c r="BE396" s="231"/>
      <c r="BF396" s="231"/>
      <c r="BG396" s="231"/>
      <c r="BH396" s="231"/>
      <c r="BI396" s="231"/>
      <c r="BJ396" s="231"/>
      <c r="BK396" s="231"/>
      <c r="BL396" s="231"/>
      <c r="BM396" s="231"/>
      <c r="BN396" s="231"/>
      <c r="BO396" s="231"/>
      <c r="BP396" s="231"/>
      <c r="BQ396" s="231"/>
      <c r="BR396" s="231"/>
      <c r="BS396" s="231"/>
      <c r="BT396" s="231"/>
      <c r="BU396" s="231"/>
      <c r="BV396" s="231"/>
      <c r="BW396" s="231"/>
      <c r="BX396" s="231"/>
      <c r="BY396" s="231"/>
      <c r="BZ396" s="231"/>
      <c r="CA396" s="231"/>
      <c r="CB396" s="231"/>
    </row>
    <row r="397" spans="29:80" s="119" customFormat="1">
      <c r="AC397" s="238"/>
      <c r="AD397" s="231"/>
      <c r="AE397" s="231"/>
      <c r="AF397" s="231"/>
      <c r="AG397" s="231"/>
      <c r="AH397" s="231"/>
      <c r="AI397" s="231"/>
      <c r="AJ397" s="231"/>
      <c r="AK397" s="231"/>
      <c r="AL397" s="231"/>
      <c r="AM397" s="231"/>
      <c r="AN397" s="231"/>
      <c r="AO397" s="231"/>
      <c r="AP397" s="231"/>
      <c r="AQ397" s="231"/>
      <c r="AR397" s="231"/>
      <c r="AS397" s="231"/>
      <c r="AT397" s="231"/>
      <c r="AU397" s="231"/>
      <c r="AV397" s="231"/>
      <c r="AW397" s="231"/>
      <c r="AX397" s="231"/>
      <c r="AY397" s="231"/>
      <c r="AZ397" s="231"/>
      <c r="BA397" s="231"/>
      <c r="BB397" s="231"/>
      <c r="BC397" s="231"/>
      <c r="BD397" s="231"/>
      <c r="BE397" s="231"/>
      <c r="BF397" s="231"/>
      <c r="BG397" s="231"/>
      <c r="BH397" s="231"/>
      <c r="BI397" s="231"/>
      <c r="BJ397" s="231"/>
      <c r="BK397" s="231"/>
      <c r="BL397" s="231"/>
      <c r="BM397" s="231"/>
      <c r="BN397" s="231"/>
      <c r="BO397" s="231"/>
      <c r="BP397" s="231"/>
      <c r="BQ397" s="231"/>
      <c r="BR397" s="231"/>
      <c r="BS397" s="231"/>
      <c r="BT397" s="231"/>
      <c r="BU397" s="231"/>
      <c r="BV397" s="231"/>
      <c r="BW397" s="231"/>
      <c r="BX397" s="231"/>
      <c r="BY397" s="231"/>
      <c r="BZ397" s="231"/>
      <c r="CA397" s="231"/>
      <c r="CB397" s="231"/>
    </row>
    <row r="398" spans="29:80" s="119" customFormat="1">
      <c r="AC398" s="238"/>
      <c r="AD398" s="231"/>
      <c r="AE398" s="231"/>
      <c r="AF398" s="231"/>
      <c r="AG398" s="231"/>
      <c r="AH398" s="231"/>
      <c r="AI398" s="231"/>
      <c r="AJ398" s="231"/>
      <c r="AK398" s="231"/>
      <c r="AL398" s="231"/>
      <c r="AM398" s="231"/>
      <c r="AN398" s="231"/>
      <c r="AO398" s="231"/>
      <c r="AP398" s="231"/>
      <c r="AQ398" s="231"/>
      <c r="AR398" s="231"/>
      <c r="AS398" s="231"/>
      <c r="AT398" s="231"/>
      <c r="AU398" s="231"/>
      <c r="AV398" s="231"/>
      <c r="AW398" s="231"/>
      <c r="AX398" s="231"/>
      <c r="AY398" s="231"/>
      <c r="AZ398" s="231"/>
      <c r="BA398" s="231"/>
      <c r="BB398" s="231"/>
      <c r="BC398" s="231"/>
      <c r="BD398" s="231"/>
      <c r="BE398" s="231"/>
      <c r="BF398" s="231"/>
      <c r="BG398" s="231"/>
      <c r="BH398" s="231"/>
      <c r="BI398" s="231"/>
      <c r="BJ398" s="231"/>
      <c r="BK398" s="231"/>
      <c r="BL398" s="231"/>
      <c r="BM398" s="231"/>
      <c r="BN398" s="231"/>
      <c r="BO398" s="231"/>
      <c r="BP398" s="231"/>
      <c r="BQ398" s="231"/>
      <c r="BR398" s="231"/>
      <c r="BS398" s="231"/>
      <c r="BT398" s="231"/>
      <c r="BU398" s="231"/>
      <c r="BV398" s="231"/>
      <c r="BW398" s="231"/>
      <c r="BX398" s="231"/>
      <c r="BY398" s="231"/>
      <c r="BZ398" s="231"/>
      <c r="CA398" s="231"/>
      <c r="CB398" s="231"/>
    </row>
    <row r="399" spans="29:80" s="119" customFormat="1">
      <c r="AC399" s="238"/>
      <c r="AD399" s="231"/>
      <c r="AE399" s="231"/>
      <c r="AF399" s="231"/>
      <c r="AG399" s="231"/>
      <c r="AH399" s="231"/>
      <c r="AI399" s="231"/>
      <c r="AJ399" s="231"/>
      <c r="AK399" s="231"/>
      <c r="AL399" s="231"/>
      <c r="AM399" s="231"/>
      <c r="AN399" s="231"/>
      <c r="AO399" s="231"/>
      <c r="AP399" s="231"/>
      <c r="AQ399" s="231"/>
      <c r="AR399" s="231"/>
      <c r="AS399" s="231"/>
      <c r="AT399" s="231"/>
      <c r="AU399" s="231"/>
      <c r="AV399" s="231"/>
      <c r="AW399" s="231"/>
      <c r="AX399" s="231"/>
      <c r="AY399" s="231"/>
      <c r="AZ399" s="231"/>
      <c r="BA399" s="231"/>
      <c r="BB399" s="231"/>
      <c r="BC399" s="231"/>
      <c r="BD399" s="231"/>
      <c r="BE399" s="231"/>
      <c r="BF399" s="231"/>
      <c r="BG399" s="231"/>
      <c r="BH399" s="231"/>
      <c r="BI399" s="231"/>
      <c r="BJ399" s="231"/>
      <c r="BK399" s="231"/>
      <c r="BL399" s="231"/>
      <c r="BM399" s="231"/>
      <c r="BN399" s="231"/>
      <c r="BO399" s="231"/>
      <c r="BP399" s="231"/>
      <c r="BQ399" s="231"/>
      <c r="BR399" s="231"/>
      <c r="BS399" s="231"/>
      <c r="BT399" s="231"/>
      <c r="BU399" s="231"/>
      <c r="BV399" s="231"/>
      <c r="BW399" s="231"/>
      <c r="BX399" s="231"/>
      <c r="BY399" s="231"/>
      <c r="BZ399" s="231"/>
      <c r="CA399" s="231"/>
      <c r="CB399" s="231"/>
    </row>
    <row r="400" spans="29:80" s="119" customFormat="1">
      <c r="AC400" s="238"/>
      <c r="AD400" s="231"/>
      <c r="AE400" s="231"/>
      <c r="AF400" s="231"/>
      <c r="AG400" s="231"/>
      <c r="AH400" s="231"/>
      <c r="AI400" s="231"/>
      <c r="AJ400" s="231"/>
      <c r="AK400" s="231"/>
      <c r="AL400" s="231"/>
      <c r="AM400" s="231"/>
      <c r="AN400" s="231"/>
      <c r="AO400" s="231"/>
      <c r="AP400" s="231"/>
      <c r="AQ400" s="231"/>
      <c r="AR400" s="231"/>
      <c r="AS400" s="231"/>
      <c r="AT400" s="231"/>
      <c r="AU400" s="231"/>
      <c r="AV400" s="231"/>
      <c r="AW400" s="231"/>
      <c r="AX400" s="231"/>
      <c r="AY400" s="231"/>
      <c r="AZ400" s="231"/>
      <c r="BA400" s="231"/>
      <c r="BB400" s="231"/>
      <c r="BC400" s="231"/>
      <c r="BD400" s="231"/>
      <c r="BE400" s="231"/>
      <c r="BF400" s="231"/>
      <c r="BG400" s="231"/>
      <c r="BH400" s="231"/>
      <c r="BI400" s="231"/>
      <c r="BJ400" s="231"/>
      <c r="BK400" s="231"/>
      <c r="BL400" s="231"/>
      <c r="BM400" s="231"/>
      <c r="BN400" s="231"/>
      <c r="BO400" s="231"/>
      <c r="BP400" s="231"/>
      <c r="BQ400" s="231"/>
      <c r="BR400" s="231"/>
      <c r="BS400" s="231"/>
      <c r="BT400" s="231"/>
      <c r="BU400" s="231"/>
      <c r="BV400" s="231"/>
      <c r="BW400" s="231"/>
      <c r="BX400" s="231"/>
      <c r="BY400" s="231"/>
      <c r="BZ400" s="231"/>
      <c r="CA400" s="231"/>
      <c r="CB400" s="231"/>
    </row>
    <row r="401" spans="29:80" s="119" customFormat="1">
      <c r="AC401" s="238"/>
      <c r="AD401" s="231"/>
      <c r="AE401" s="231"/>
      <c r="AF401" s="231"/>
      <c r="AG401" s="231"/>
      <c r="AH401" s="231"/>
      <c r="AI401" s="231"/>
      <c r="AJ401" s="231"/>
      <c r="AK401" s="231"/>
      <c r="AL401" s="231"/>
      <c r="AM401" s="231"/>
      <c r="AN401" s="231"/>
      <c r="AO401" s="231"/>
      <c r="AP401" s="231"/>
      <c r="AQ401" s="231"/>
      <c r="AR401" s="231"/>
      <c r="AS401" s="231"/>
      <c r="AT401" s="231"/>
      <c r="AU401" s="231"/>
      <c r="AV401" s="231"/>
      <c r="AW401" s="231"/>
      <c r="AX401" s="231"/>
      <c r="AY401" s="231"/>
      <c r="AZ401" s="231"/>
      <c r="BA401" s="231"/>
      <c r="BB401" s="231"/>
      <c r="BC401" s="231"/>
      <c r="BD401" s="231"/>
      <c r="BE401" s="231"/>
      <c r="BF401" s="231"/>
      <c r="BG401" s="231"/>
      <c r="BH401" s="231"/>
      <c r="BI401" s="231"/>
      <c r="BJ401" s="231"/>
      <c r="BK401" s="231"/>
      <c r="BL401" s="231"/>
      <c r="BM401" s="231"/>
      <c r="BN401" s="231"/>
      <c r="BO401" s="231"/>
      <c r="BP401" s="231"/>
      <c r="BQ401" s="231"/>
      <c r="BR401" s="231"/>
      <c r="BS401" s="231"/>
      <c r="BT401" s="231"/>
      <c r="BU401" s="231"/>
      <c r="BV401" s="231"/>
      <c r="BW401" s="231"/>
      <c r="BX401" s="231"/>
      <c r="BY401" s="231"/>
      <c r="BZ401" s="231"/>
      <c r="CA401" s="231"/>
      <c r="CB401" s="231"/>
    </row>
    <row r="402" spans="29:80" s="119" customFormat="1">
      <c r="AC402" s="238"/>
      <c r="AD402" s="231"/>
      <c r="AE402" s="231"/>
      <c r="AF402" s="231"/>
      <c r="AG402" s="231"/>
      <c r="AH402" s="231"/>
      <c r="AI402" s="231"/>
      <c r="AJ402" s="231"/>
      <c r="AK402" s="231"/>
      <c r="AL402" s="231"/>
      <c r="AM402" s="231"/>
      <c r="AN402" s="231"/>
      <c r="AO402" s="231"/>
      <c r="AP402" s="231"/>
      <c r="AQ402" s="231"/>
      <c r="AR402" s="231"/>
      <c r="AS402" s="231"/>
      <c r="AT402" s="231"/>
      <c r="AU402" s="231"/>
      <c r="AV402" s="231"/>
      <c r="AW402" s="231"/>
      <c r="AX402" s="231"/>
      <c r="AY402" s="231"/>
      <c r="AZ402" s="231"/>
      <c r="BA402" s="231"/>
      <c r="BB402" s="231"/>
      <c r="BC402" s="231"/>
      <c r="BD402" s="231"/>
      <c r="BE402" s="231"/>
      <c r="BF402" s="231"/>
      <c r="BG402" s="231"/>
      <c r="BH402" s="231"/>
      <c r="BI402" s="231"/>
      <c r="BJ402" s="231"/>
      <c r="BK402" s="231"/>
      <c r="BL402" s="231"/>
      <c r="BM402" s="231"/>
      <c r="BN402" s="231"/>
      <c r="BO402" s="231"/>
      <c r="BP402" s="231"/>
      <c r="BQ402" s="231"/>
      <c r="BR402" s="231"/>
      <c r="BS402" s="231"/>
      <c r="BT402" s="231"/>
      <c r="BU402" s="231"/>
      <c r="BV402" s="231"/>
      <c r="BW402" s="231"/>
      <c r="BX402" s="231"/>
      <c r="BY402" s="231"/>
      <c r="BZ402" s="231"/>
      <c r="CA402" s="231"/>
      <c r="CB402" s="231"/>
    </row>
    <row r="403" spans="29:80" s="119" customFormat="1">
      <c r="AC403" s="238"/>
      <c r="AD403" s="231"/>
      <c r="AE403" s="231"/>
      <c r="AF403" s="231"/>
      <c r="AG403" s="231"/>
      <c r="AH403" s="231"/>
      <c r="AI403" s="231"/>
      <c r="AJ403" s="231"/>
      <c r="AK403" s="231"/>
      <c r="AL403" s="231"/>
      <c r="AM403" s="231"/>
      <c r="AN403" s="231"/>
      <c r="AO403" s="231"/>
      <c r="AP403" s="231"/>
      <c r="AQ403" s="231"/>
      <c r="AR403" s="231"/>
      <c r="AS403" s="231"/>
      <c r="AT403" s="231"/>
      <c r="AU403" s="231"/>
      <c r="AV403" s="231"/>
      <c r="AW403" s="231"/>
      <c r="AX403" s="231"/>
      <c r="AY403" s="231"/>
      <c r="AZ403" s="231"/>
      <c r="BA403" s="231"/>
      <c r="BB403" s="231"/>
      <c r="BC403" s="231"/>
      <c r="BD403" s="231"/>
      <c r="BE403" s="231"/>
      <c r="BF403" s="231"/>
      <c r="BG403" s="231"/>
      <c r="BH403" s="231"/>
      <c r="BI403" s="231"/>
      <c r="BJ403" s="231"/>
      <c r="BK403" s="231"/>
      <c r="BL403" s="231"/>
      <c r="BM403" s="231"/>
      <c r="BN403" s="231"/>
      <c r="BO403" s="231"/>
      <c r="BP403" s="231"/>
      <c r="BQ403" s="231"/>
      <c r="BR403" s="231"/>
      <c r="BS403" s="231"/>
      <c r="BT403" s="231"/>
      <c r="BU403" s="231"/>
      <c r="BV403" s="231"/>
      <c r="BW403" s="231"/>
      <c r="BX403" s="231"/>
      <c r="BY403" s="231"/>
      <c r="BZ403" s="231"/>
      <c r="CA403" s="231"/>
      <c r="CB403" s="231"/>
    </row>
    <row r="404" spans="29:80" s="119" customFormat="1">
      <c r="AC404" s="238"/>
      <c r="AD404" s="231"/>
      <c r="AE404" s="231"/>
      <c r="AF404" s="231"/>
      <c r="AG404" s="231"/>
      <c r="AH404" s="231"/>
      <c r="AI404" s="231"/>
      <c r="AJ404" s="231"/>
      <c r="AK404" s="231"/>
      <c r="AL404" s="231"/>
      <c r="AM404" s="231"/>
      <c r="AN404" s="231"/>
      <c r="AO404" s="231"/>
      <c r="AP404" s="231"/>
      <c r="AQ404" s="231"/>
      <c r="AR404" s="231"/>
      <c r="AS404" s="231"/>
      <c r="AT404" s="231"/>
      <c r="AU404" s="231"/>
      <c r="AV404" s="231"/>
      <c r="AW404" s="231"/>
      <c r="AX404" s="231"/>
      <c r="AY404" s="231"/>
      <c r="AZ404" s="231"/>
      <c r="BA404" s="231"/>
      <c r="BB404" s="231"/>
      <c r="BC404" s="231"/>
      <c r="BD404" s="231"/>
      <c r="BE404" s="231"/>
      <c r="BF404" s="231"/>
      <c r="BG404" s="231"/>
      <c r="BH404" s="231"/>
      <c r="BI404" s="231"/>
      <c r="BJ404" s="231"/>
      <c r="BK404" s="231"/>
      <c r="BL404" s="231"/>
      <c r="BM404" s="231"/>
      <c r="BN404" s="231"/>
      <c r="BO404" s="231"/>
      <c r="BP404" s="231"/>
      <c r="BQ404" s="231"/>
      <c r="BR404" s="231"/>
      <c r="BS404" s="231"/>
      <c r="BT404" s="231"/>
      <c r="BU404" s="231"/>
      <c r="BV404" s="231"/>
      <c r="BW404" s="231"/>
      <c r="BX404" s="231"/>
      <c r="BY404" s="231"/>
      <c r="BZ404" s="231"/>
      <c r="CA404" s="231"/>
      <c r="CB404" s="231"/>
    </row>
    <row r="405" spans="29:80" s="119" customFormat="1">
      <c r="AC405" s="238"/>
      <c r="AD405" s="231"/>
      <c r="AE405" s="231"/>
      <c r="AF405" s="231"/>
      <c r="AG405" s="231"/>
      <c r="AH405" s="231"/>
      <c r="AI405" s="231"/>
      <c r="AJ405" s="231"/>
      <c r="AK405" s="231"/>
      <c r="AL405" s="231"/>
      <c r="AM405" s="231"/>
      <c r="AN405" s="231"/>
      <c r="AO405" s="231"/>
      <c r="AP405" s="231"/>
      <c r="AQ405" s="231"/>
      <c r="AR405" s="231"/>
      <c r="AS405" s="231"/>
      <c r="AT405" s="231"/>
      <c r="AU405" s="231"/>
      <c r="AV405" s="231"/>
      <c r="AW405" s="231"/>
      <c r="AX405" s="231"/>
      <c r="AY405" s="231"/>
      <c r="AZ405" s="231"/>
      <c r="BA405" s="231"/>
      <c r="BB405" s="231"/>
      <c r="BC405" s="231"/>
      <c r="BD405" s="231"/>
      <c r="BE405" s="231"/>
      <c r="BF405" s="231"/>
      <c r="BG405" s="231"/>
      <c r="BH405" s="231"/>
      <c r="BI405" s="231"/>
      <c r="BJ405" s="231"/>
      <c r="BK405" s="231"/>
      <c r="BL405" s="231"/>
      <c r="BM405" s="231"/>
      <c r="BN405" s="231"/>
      <c r="BO405" s="231"/>
      <c r="BP405" s="231"/>
      <c r="BQ405" s="231"/>
      <c r="BR405" s="231"/>
      <c r="BS405" s="231"/>
      <c r="BT405" s="231"/>
      <c r="BU405" s="231"/>
      <c r="BV405" s="231"/>
      <c r="BW405" s="231"/>
      <c r="BX405" s="231"/>
      <c r="BY405" s="231"/>
      <c r="BZ405" s="231"/>
      <c r="CA405" s="231"/>
      <c r="CB405" s="231"/>
    </row>
    <row r="406" spans="29:80" s="119" customFormat="1">
      <c r="AC406" s="238"/>
      <c r="AD406" s="231"/>
      <c r="AE406" s="231"/>
      <c r="AF406" s="231"/>
      <c r="AG406" s="231"/>
      <c r="AH406" s="231"/>
      <c r="AI406" s="231"/>
      <c r="AJ406" s="231"/>
      <c r="AK406" s="231"/>
      <c r="AL406" s="231"/>
      <c r="AM406" s="231"/>
      <c r="AN406" s="231"/>
      <c r="AO406" s="231"/>
      <c r="AP406" s="231"/>
      <c r="AQ406" s="231"/>
      <c r="AR406" s="231"/>
      <c r="AS406" s="231"/>
      <c r="AT406" s="231"/>
      <c r="AU406" s="231"/>
      <c r="AV406" s="231"/>
      <c r="AW406" s="231"/>
      <c r="AX406" s="231"/>
      <c r="AY406" s="231"/>
      <c r="AZ406" s="231"/>
      <c r="BA406" s="231"/>
      <c r="BB406" s="231"/>
      <c r="BC406" s="231"/>
      <c r="BD406" s="231"/>
      <c r="BE406" s="231"/>
      <c r="BF406" s="231"/>
      <c r="BG406" s="231"/>
      <c r="BH406" s="231"/>
      <c r="BI406" s="231"/>
      <c r="BJ406" s="231"/>
      <c r="BK406" s="231"/>
      <c r="BL406" s="231"/>
      <c r="BM406" s="231"/>
      <c r="BN406" s="231"/>
      <c r="BO406" s="231"/>
      <c r="BP406" s="231"/>
      <c r="BQ406" s="231"/>
      <c r="BR406" s="231"/>
      <c r="BS406" s="231"/>
      <c r="BT406" s="231"/>
      <c r="BU406" s="231"/>
      <c r="BV406" s="231"/>
      <c r="BW406" s="231"/>
      <c r="BX406" s="231"/>
      <c r="BY406" s="231"/>
      <c r="BZ406" s="231"/>
      <c r="CA406" s="231"/>
      <c r="CB406" s="231"/>
    </row>
    <row r="407" spans="29:80" s="119" customFormat="1">
      <c r="AC407" s="238"/>
      <c r="AD407" s="231"/>
      <c r="AE407" s="231"/>
      <c r="AF407" s="231"/>
      <c r="AG407" s="231"/>
      <c r="AH407" s="231"/>
      <c r="AI407" s="231"/>
      <c r="AJ407" s="231"/>
      <c r="AK407" s="231"/>
      <c r="AL407" s="231"/>
      <c r="AM407" s="231"/>
      <c r="AN407" s="231"/>
      <c r="AO407" s="231"/>
      <c r="AP407" s="231"/>
      <c r="AQ407" s="231"/>
      <c r="AR407" s="231"/>
      <c r="AS407" s="231"/>
      <c r="AT407" s="231"/>
      <c r="AU407" s="231"/>
      <c r="AV407" s="231"/>
      <c r="AW407" s="231"/>
      <c r="AX407" s="231"/>
      <c r="AY407" s="231"/>
      <c r="AZ407" s="231"/>
      <c r="BA407" s="231"/>
      <c r="BB407" s="231"/>
      <c r="BC407" s="231"/>
      <c r="BD407" s="231"/>
      <c r="BE407" s="231"/>
      <c r="BF407" s="231"/>
      <c r="BG407" s="231"/>
      <c r="BH407" s="231"/>
      <c r="BI407" s="231"/>
      <c r="BJ407" s="231"/>
      <c r="BK407" s="231"/>
      <c r="BL407" s="231"/>
      <c r="BM407" s="231"/>
      <c r="BN407" s="231"/>
      <c r="BO407" s="231"/>
      <c r="BP407" s="231"/>
      <c r="BQ407" s="231"/>
      <c r="BR407" s="231"/>
      <c r="BS407" s="231"/>
      <c r="BT407" s="231"/>
      <c r="BU407" s="231"/>
      <c r="BV407" s="231"/>
      <c r="BW407" s="231"/>
      <c r="BX407" s="231"/>
      <c r="BY407" s="231"/>
      <c r="BZ407" s="231"/>
      <c r="CA407" s="231"/>
      <c r="CB407" s="231"/>
    </row>
    <row r="408" spans="29:80" s="119" customFormat="1">
      <c r="AC408" s="238"/>
      <c r="AD408" s="231"/>
      <c r="AE408" s="231"/>
      <c r="AF408" s="231"/>
      <c r="AG408" s="231"/>
      <c r="AH408" s="231"/>
      <c r="AI408" s="231"/>
      <c r="AJ408" s="231"/>
      <c r="AK408" s="231"/>
      <c r="AL408" s="231"/>
      <c r="AM408" s="231"/>
      <c r="AN408" s="231"/>
      <c r="AO408" s="231"/>
      <c r="AP408" s="231"/>
      <c r="AQ408" s="231"/>
      <c r="AR408" s="231"/>
      <c r="AS408" s="231"/>
      <c r="AT408" s="231"/>
      <c r="AU408" s="231"/>
      <c r="AV408" s="231"/>
      <c r="AW408" s="231"/>
      <c r="AX408" s="231"/>
      <c r="AY408" s="231"/>
      <c r="AZ408" s="231"/>
      <c r="BA408" s="231"/>
      <c r="BB408" s="231"/>
      <c r="BC408" s="231"/>
      <c r="BD408" s="231"/>
      <c r="BE408" s="231"/>
      <c r="BF408" s="231"/>
      <c r="BG408" s="231"/>
      <c r="BH408" s="231"/>
      <c r="BI408" s="231"/>
      <c r="BJ408" s="231"/>
      <c r="BK408" s="231"/>
      <c r="BL408" s="231"/>
      <c r="BM408" s="231"/>
      <c r="BN408" s="231"/>
      <c r="BO408" s="231"/>
      <c r="BP408" s="231"/>
      <c r="BQ408" s="231"/>
      <c r="BR408" s="231"/>
      <c r="BS408" s="231"/>
      <c r="BT408" s="231"/>
      <c r="BU408" s="231"/>
      <c r="BV408" s="231"/>
      <c r="BW408" s="231"/>
      <c r="BX408" s="231"/>
      <c r="BY408" s="231"/>
      <c r="BZ408" s="231"/>
      <c r="CA408" s="231"/>
      <c r="CB408" s="231"/>
    </row>
    <row r="409" spans="29:80" s="119" customFormat="1">
      <c r="AC409" s="238"/>
      <c r="AD409" s="231"/>
      <c r="AE409" s="231"/>
      <c r="AF409" s="231"/>
      <c r="AG409" s="231"/>
      <c r="AH409" s="231"/>
      <c r="AI409" s="231"/>
      <c r="AJ409" s="231"/>
      <c r="AK409" s="231"/>
      <c r="AL409" s="231"/>
      <c r="AM409" s="231"/>
      <c r="AN409" s="231"/>
      <c r="AO409" s="231"/>
      <c r="AP409" s="231"/>
      <c r="AQ409" s="231"/>
      <c r="AR409" s="231"/>
      <c r="AS409" s="231"/>
      <c r="AT409" s="231"/>
      <c r="AU409" s="231"/>
      <c r="AV409" s="231"/>
      <c r="AW409" s="231"/>
      <c r="AX409" s="231"/>
      <c r="AY409" s="231"/>
      <c r="AZ409" s="231"/>
      <c r="BA409" s="231"/>
      <c r="BB409" s="231"/>
      <c r="BC409" s="231"/>
      <c r="BD409" s="231"/>
      <c r="BE409" s="231"/>
      <c r="BF409" s="231"/>
      <c r="BG409" s="231"/>
      <c r="BH409" s="231"/>
      <c r="BI409" s="231"/>
      <c r="BJ409" s="231"/>
      <c r="BK409" s="231"/>
      <c r="BL409" s="231"/>
      <c r="BM409" s="231"/>
      <c r="BN409" s="231"/>
      <c r="BO409" s="231"/>
      <c r="BP409" s="231"/>
      <c r="BQ409" s="231"/>
      <c r="BR409" s="231"/>
      <c r="BS409" s="231"/>
      <c r="BT409" s="231"/>
      <c r="BU409" s="231"/>
      <c r="BV409" s="231"/>
      <c r="BW409" s="231"/>
      <c r="BX409" s="231"/>
      <c r="BY409" s="231"/>
      <c r="BZ409" s="231"/>
      <c r="CA409" s="231"/>
      <c r="CB409" s="231"/>
    </row>
    <row r="410" spans="29:80" s="119" customFormat="1">
      <c r="AC410" s="238"/>
      <c r="AD410" s="231"/>
      <c r="AE410" s="231"/>
      <c r="AF410" s="231"/>
      <c r="AG410" s="231"/>
      <c r="AH410" s="231"/>
      <c r="AI410" s="231"/>
      <c r="AJ410" s="231"/>
      <c r="AK410" s="231"/>
      <c r="AL410" s="231"/>
      <c r="AM410" s="231"/>
      <c r="AN410" s="231"/>
      <c r="AO410" s="231"/>
      <c r="AP410" s="231"/>
      <c r="AQ410" s="231"/>
      <c r="AR410" s="231"/>
      <c r="AS410" s="231"/>
      <c r="AT410" s="231"/>
      <c r="AU410" s="231"/>
      <c r="AV410" s="231"/>
      <c r="AW410" s="231"/>
      <c r="AX410" s="231"/>
      <c r="AY410" s="231"/>
      <c r="AZ410" s="231"/>
      <c r="BA410" s="231"/>
      <c r="BB410" s="231"/>
      <c r="BC410" s="231"/>
      <c r="BD410" s="231"/>
      <c r="BE410" s="231"/>
      <c r="BF410" s="231"/>
      <c r="BG410" s="231"/>
      <c r="BH410" s="231"/>
      <c r="BI410" s="231"/>
      <c r="BJ410" s="231"/>
      <c r="BK410" s="231"/>
      <c r="BL410" s="231"/>
      <c r="BM410" s="231"/>
      <c r="BN410" s="231"/>
      <c r="BO410" s="231"/>
      <c r="BP410" s="231"/>
      <c r="BQ410" s="231"/>
      <c r="BR410" s="231"/>
      <c r="BS410" s="231"/>
      <c r="BT410" s="231"/>
      <c r="BU410" s="231"/>
      <c r="BV410" s="231"/>
      <c r="BW410" s="231"/>
      <c r="BX410" s="231"/>
      <c r="BY410" s="231"/>
      <c r="BZ410" s="231"/>
      <c r="CA410" s="231"/>
      <c r="CB410" s="231"/>
    </row>
    <row r="411" spans="29:80" s="119" customFormat="1">
      <c r="AC411" s="238"/>
      <c r="AD411" s="231"/>
      <c r="AE411" s="231"/>
      <c r="AF411" s="231"/>
      <c r="AG411" s="231"/>
      <c r="AH411" s="231"/>
      <c r="AI411" s="231"/>
      <c r="AJ411" s="231"/>
      <c r="AK411" s="231"/>
      <c r="AL411" s="231"/>
      <c r="AM411" s="231"/>
      <c r="AN411" s="231"/>
      <c r="AO411" s="231"/>
      <c r="AP411" s="231"/>
      <c r="AQ411" s="231"/>
      <c r="AR411" s="231"/>
      <c r="AS411" s="231"/>
      <c r="AT411" s="231"/>
      <c r="AU411" s="231"/>
      <c r="AV411" s="231"/>
      <c r="AW411" s="231"/>
      <c r="AX411" s="231"/>
      <c r="AY411" s="231"/>
      <c r="AZ411" s="231"/>
      <c r="BA411" s="231"/>
      <c r="BB411" s="231"/>
      <c r="BC411" s="231"/>
      <c r="BD411" s="231"/>
      <c r="BE411" s="231"/>
      <c r="BF411" s="231"/>
      <c r="BG411" s="231"/>
      <c r="BH411" s="231"/>
      <c r="BI411" s="231"/>
      <c r="BJ411" s="231"/>
      <c r="BK411" s="231"/>
      <c r="BL411" s="231"/>
      <c r="BM411" s="231"/>
      <c r="BN411" s="231"/>
      <c r="BO411" s="231"/>
      <c r="BP411" s="231"/>
      <c r="BQ411" s="231"/>
      <c r="BR411" s="231"/>
      <c r="BS411" s="231"/>
      <c r="BT411" s="231"/>
      <c r="BU411" s="231"/>
      <c r="BV411" s="231"/>
      <c r="BW411" s="231"/>
      <c r="BX411" s="231"/>
      <c r="BY411" s="231"/>
      <c r="BZ411" s="231"/>
      <c r="CA411" s="231"/>
      <c r="CB411" s="231"/>
    </row>
    <row r="412" spans="29:80" s="119" customFormat="1">
      <c r="AC412" s="238"/>
      <c r="AD412" s="231"/>
      <c r="AE412" s="231"/>
      <c r="AF412" s="231"/>
      <c r="AG412" s="231"/>
      <c r="AH412" s="231"/>
      <c r="AI412" s="231"/>
      <c r="AJ412" s="231"/>
      <c r="AK412" s="231"/>
      <c r="AL412" s="231"/>
      <c r="AM412" s="231"/>
      <c r="AN412" s="231"/>
      <c r="AO412" s="231"/>
      <c r="AP412" s="231"/>
      <c r="AQ412" s="231"/>
      <c r="AR412" s="231"/>
      <c r="AS412" s="231"/>
      <c r="AT412" s="231"/>
      <c r="AU412" s="231"/>
      <c r="AV412" s="231"/>
      <c r="AW412" s="231"/>
      <c r="AX412" s="231"/>
      <c r="AY412" s="231"/>
      <c r="AZ412" s="231"/>
      <c r="BA412" s="231"/>
      <c r="BB412" s="231"/>
      <c r="BC412" s="231"/>
      <c r="BD412" s="231"/>
      <c r="BE412" s="231"/>
      <c r="BF412" s="231"/>
      <c r="BG412" s="231"/>
      <c r="BH412" s="231"/>
      <c r="BI412" s="231"/>
      <c r="BJ412" s="231"/>
      <c r="BK412" s="231"/>
      <c r="BL412" s="231"/>
      <c r="BM412" s="231"/>
      <c r="BN412" s="231"/>
      <c r="BO412" s="231"/>
      <c r="BP412" s="231"/>
      <c r="BQ412" s="231"/>
      <c r="BR412" s="231"/>
      <c r="BS412" s="231"/>
      <c r="BT412" s="231"/>
      <c r="BU412" s="231"/>
      <c r="BV412" s="231"/>
      <c r="BW412" s="231"/>
      <c r="BX412" s="231"/>
      <c r="BY412" s="231"/>
      <c r="BZ412" s="231"/>
      <c r="CA412" s="231"/>
      <c r="CB412" s="231"/>
    </row>
    <row r="413" spans="29:80" s="119" customFormat="1">
      <c r="AC413" s="238"/>
      <c r="AD413" s="231"/>
      <c r="AE413" s="231"/>
      <c r="AF413" s="231"/>
      <c r="AG413" s="231"/>
      <c r="AH413" s="231"/>
      <c r="AI413" s="231"/>
      <c r="AJ413" s="231"/>
      <c r="AK413" s="231"/>
      <c r="AL413" s="231"/>
      <c r="AM413" s="231"/>
      <c r="AN413" s="231"/>
      <c r="AO413" s="231"/>
      <c r="AP413" s="231"/>
      <c r="AQ413" s="231"/>
      <c r="AR413" s="231"/>
      <c r="AS413" s="231"/>
      <c r="AT413" s="231"/>
      <c r="AU413" s="231"/>
      <c r="AV413" s="231"/>
      <c r="AW413" s="231"/>
      <c r="AX413" s="231"/>
      <c r="AY413" s="231"/>
      <c r="AZ413" s="231"/>
      <c r="BA413" s="231"/>
      <c r="BB413" s="231"/>
      <c r="BC413" s="231"/>
      <c r="BD413" s="231"/>
      <c r="BE413" s="231"/>
      <c r="BF413" s="231"/>
      <c r="BG413" s="231"/>
      <c r="BH413" s="231"/>
      <c r="BI413" s="231"/>
      <c r="BJ413" s="231"/>
      <c r="BK413" s="231"/>
      <c r="BL413" s="231"/>
      <c r="BM413" s="231"/>
      <c r="BN413" s="231"/>
      <c r="BO413" s="231"/>
      <c r="BP413" s="231"/>
      <c r="BQ413" s="231"/>
      <c r="BR413" s="231"/>
      <c r="BS413" s="231"/>
      <c r="BT413" s="231"/>
      <c r="BU413" s="231"/>
      <c r="BV413" s="231"/>
      <c r="BW413" s="231"/>
      <c r="BX413" s="231"/>
      <c r="BY413" s="231"/>
      <c r="BZ413" s="231"/>
      <c r="CA413" s="231"/>
      <c r="CB413" s="231"/>
    </row>
    <row r="414" spans="29:80" s="119" customFormat="1">
      <c r="AC414" s="238"/>
      <c r="AD414" s="231"/>
      <c r="AE414" s="231"/>
      <c r="AF414" s="231"/>
      <c r="AG414" s="231"/>
      <c r="AH414" s="231"/>
      <c r="AI414" s="231"/>
      <c r="AJ414" s="231"/>
      <c r="AK414" s="231"/>
      <c r="AL414" s="231"/>
      <c r="AM414" s="231"/>
      <c r="AN414" s="231"/>
      <c r="AO414" s="231"/>
      <c r="AP414" s="231"/>
      <c r="AQ414" s="231"/>
      <c r="AR414" s="231"/>
      <c r="AS414" s="231"/>
      <c r="AT414" s="231"/>
      <c r="AU414" s="231"/>
      <c r="AV414" s="231"/>
      <c r="AW414" s="231"/>
      <c r="AX414" s="231"/>
      <c r="AY414" s="231"/>
      <c r="AZ414" s="231"/>
      <c r="BA414" s="231"/>
      <c r="BB414" s="231"/>
      <c r="BC414" s="231"/>
      <c r="BD414" s="231"/>
      <c r="BE414" s="231"/>
      <c r="BF414" s="231"/>
      <c r="BG414" s="231"/>
      <c r="BH414" s="231"/>
      <c r="BI414" s="231"/>
      <c r="BJ414" s="231"/>
      <c r="BK414" s="231"/>
      <c r="BL414" s="231"/>
      <c r="BM414" s="231"/>
      <c r="BN414" s="231"/>
      <c r="BO414" s="231"/>
      <c r="BP414" s="231"/>
      <c r="BQ414" s="231"/>
      <c r="BR414" s="231"/>
      <c r="BS414" s="231"/>
      <c r="BT414" s="231"/>
      <c r="BU414" s="231"/>
      <c r="BV414" s="231"/>
      <c r="BW414" s="231"/>
      <c r="BX414" s="231"/>
      <c r="BY414" s="231"/>
      <c r="BZ414" s="231"/>
      <c r="CA414" s="231"/>
      <c r="CB414" s="231"/>
    </row>
    <row r="415" spans="29:80" s="119" customFormat="1">
      <c r="AC415" s="238"/>
      <c r="AD415" s="231"/>
      <c r="AE415" s="231"/>
      <c r="AF415" s="231"/>
      <c r="AG415" s="231"/>
      <c r="AH415" s="231"/>
      <c r="AI415" s="231"/>
      <c r="AJ415" s="231"/>
      <c r="AK415" s="231"/>
      <c r="AL415" s="231"/>
      <c r="AM415" s="231"/>
      <c r="AN415" s="231"/>
      <c r="AO415" s="231"/>
      <c r="AP415" s="231"/>
      <c r="AQ415" s="231"/>
      <c r="AR415" s="231"/>
      <c r="AS415" s="231"/>
      <c r="AT415" s="231"/>
      <c r="AU415" s="231"/>
      <c r="AV415" s="231"/>
      <c r="AW415" s="231"/>
      <c r="AX415" s="231"/>
      <c r="AY415" s="231"/>
      <c r="AZ415" s="231"/>
      <c r="BA415" s="231"/>
      <c r="BB415" s="231"/>
      <c r="BC415" s="231"/>
      <c r="BD415" s="231"/>
      <c r="BE415" s="231"/>
      <c r="BF415" s="231"/>
      <c r="BG415" s="231"/>
      <c r="BH415" s="231"/>
      <c r="BI415" s="231"/>
      <c r="BJ415" s="231"/>
      <c r="BK415" s="231"/>
      <c r="BL415" s="231"/>
      <c r="BM415" s="231"/>
      <c r="BN415" s="231"/>
      <c r="BO415" s="231"/>
      <c r="BP415" s="231"/>
      <c r="BQ415" s="231"/>
      <c r="BR415" s="231"/>
      <c r="BS415" s="231"/>
      <c r="BT415" s="231"/>
      <c r="BU415" s="231"/>
      <c r="BV415" s="231"/>
      <c r="BW415" s="231"/>
      <c r="BX415" s="231"/>
      <c r="BY415" s="231"/>
      <c r="BZ415" s="231"/>
      <c r="CA415" s="231"/>
      <c r="CB415" s="231"/>
    </row>
    <row r="416" spans="29:80" s="119" customFormat="1">
      <c r="AC416" s="238"/>
      <c r="AD416" s="231"/>
      <c r="AE416" s="231"/>
      <c r="AF416" s="231"/>
      <c r="AG416" s="231"/>
      <c r="AH416" s="231"/>
      <c r="AI416" s="231"/>
      <c r="AJ416" s="231"/>
      <c r="AK416" s="231"/>
      <c r="AL416" s="231"/>
      <c r="AM416" s="231"/>
      <c r="AN416" s="231"/>
      <c r="AO416" s="231"/>
      <c r="AP416" s="231"/>
      <c r="AQ416" s="231"/>
      <c r="AR416" s="231"/>
      <c r="AS416" s="231"/>
      <c r="AT416" s="231"/>
      <c r="AU416" s="231"/>
      <c r="AV416" s="231"/>
      <c r="AW416" s="231"/>
      <c r="AX416" s="231"/>
      <c r="AY416" s="231"/>
      <c r="AZ416" s="231"/>
      <c r="BA416" s="231"/>
      <c r="BB416" s="231"/>
      <c r="BC416" s="231"/>
      <c r="BD416" s="231"/>
      <c r="BE416" s="231"/>
      <c r="BF416" s="231"/>
      <c r="BG416" s="231"/>
      <c r="BH416" s="231"/>
      <c r="BI416" s="231"/>
      <c r="BJ416" s="231"/>
      <c r="BK416" s="231"/>
      <c r="BL416" s="231"/>
      <c r="BM416" s="231"/>
      <c r="BN416" s="231"/>
      <c r="BO416" s="231"/>
      <c r="BP416" s="231"/>
      <c r="BQ416" s="231"/>
      <c r="BR416" s="231"/>
      <c r="BS416" s="231"/>
      <c r="BT416" s="231"/>
      <c r="BU416" s="231"/>
      <c r="BV416" s="231"/>
      <c r="BW416" s="231"/>
      <c r="BX416" s="231"/>
      <c r="BY416" s="231"/>
      <c r="BZ416" s="231"/>
      <c r="CA416" s="231"/>
      <c r="CB416" s="231"/>
    </row>
    <row r="417" spans="29:80" s="119" customFormat="1">
      <c r="AC417" s="238"/>
      <c r="AD417" s="231"/>
      <c r="AE417" s="231"/>
      <c r="AF417" s="231"/>
      <c r="AG417" s="231"/>
      <c r="AH417" s="231"/>
      <c r="AI417" s="231"/>
      <c r="AJ417" s="231"/>
      <c r="AK417" s="231"/>
      <c r="AL417" s="231"/>
      <c r="AM417" s="231"/>
      <c r="AN417" s="231"/>
      <c r="AO417" s="231"/>
      <c r="AP417" s="231"/>
      <c r="AQ417" s="231"/>
      <c r="AR417" s="231"/>
      <c r="AS417" s="231"/>
      <c r="AT417" s="231"/>
      <c r="AU417" s="231"/>
      <c r="AV417" s="231"/>
      <c r="AW417" s="231"/>
      <c r="AX417" s="231"/>
      <c r="AY417" s="231"/>
      <c r="AZ417" s="231"/>
      <c r="BA417" s="231"/>
      <c r="BB417" s="231"/>
      <c r="BC417" s="231"/>
      <c r="BD417" s="231"/>
      <c r="BE417" s="231"/>
      <c r="BF417" s="231"/>
      <c r="BG417" s="231"/>
      <c r="BH417" s="231"/>
      <c r="BI417" s="231"/>
      <c r="BJ417" s="231"/>
      <c r="BK417" s="231"/>
      <c r="BL417" s="231"/>
      <c r="BM417" s="231"/>
      <c r="BN417" s="231"/>
      <c r="BO417" s="231"/>
      <c r="BP417" s="231"/>
      <c r="BQ417" s="231"/>
      <c r="BR417" s="231"/>
      <c r="BS417" s="231"/>
      <c r="BT417" s="231"/>
      <c r="BU417" s="231"/>
      <c r="BV417" s="231"/>
      <c r="BW417" s="231"/>
      <c r="BX417" s="231"/>
      <c r="BY417" s="231"/>
      <c r="BZ417" s="231"/>
      <c r="CA417" s="231"/>
      <c r="CB417" s="231"/>
    </row>
    <row r="418" spans="29:80" s="119" customFormat="1">
      <c r="AC418" s="238"/>
      <c r="AD418" s="231"/>
      <c r="AE418" s="231"/>
      <c r="AF418" s="231"/>
      <c r="AG418" s="231"/>
      <c r="AH418" s="231"/>
      <c r="AI418" s="231"/>
      <c r="AJ418" s="231"/>
      <c r="AK418" s="231"/>
      <c r="AL418" s="231"/>
      <c r="AM418" s="231"/>
      <c r="AN418" s="231"/>
      <c r="AO418" s="231"/>
      <c r="AP418" s="231"/>
      <c r="AQ418" s="231"/>
      <c r="AR418" s="231"/>
      <c r="AS418" s="231"/>
      <c r="AT418" s="231"/>
      <c r="AU418" s="231"/>
      <c r="AV418" s="231"/>
      <c r="AW418" s="231"/>
      <c r="AX418" s="231"/>
      <c r="AY418" s="231"/>
      <c r="AZ418" s="231"/>
      <c r="BA418" s="231"/>
      <c r="BB418" s="231"/>
      <c r="BC418" s="231"/>
      <c r="BD418" s="231"/>
      <c r="BE418" s="231"/>
      <c r="BF418" s="231"/>
      <c r="BG418" s="231"/>
      <c r="BH418" s="231"/>
      <c r="BI418" s="231"/>
      <c r="BJ418" s="231"/>
      <c r="BK418" s="231"/>
      <c r="BL418" s="231"/>
      <c r="BM418" s="231"/>
      <c r="BN418" s="231"/>
      <c r="BO418" s="231"/>
      <c r="BP418" s="231"/>
      <c r="BQ418" s="231"/>
      <c r="BR418" s="231"/>
      <c r="BS418" s="231"/>
      <c r="BT418" s="231"/>
      <c r="BU418" s="231"/>
      <c r="BV418" s="231"/>
      <c r="BW418" s="231"/>
      <c r="BX418" s="231"/>
      <c r="BY418" s="231"/>
      <c r="BZ418" s="231"/>
      <c r="CA418" s="231"/>
      <c r="CB418" s="231"/>
    </row>
    <row r="419" spans="29:80" s="119" customFormat="1">
      <c r="AC419" s="238"/>
      <c r="AD419" s="231"/>
      <c r="AE419" s="231"/>
      <c r="AF419" s="231"/>
      <c r="AG419" s="231"/>
      <c r="AH419" s="231"/>
      <c r="AI419" s="231"/>
      <c r="AJ419" s="231"/>
      <c r="AK419" s="231"/>
      <c r="AL419" s="231"/>
      <c r="AM419" s="231"/>
      <c r="AN419" s="231"/>
      <c r="AO419" s="231"/>
      <c r="AP419" s="231"/>
      <c r="AQ419" s="231"/>
      <c r="AR419" s="231"/>
      <c r="AS419" s="231"/>
      <c r="AT419" s="231"/>
      <c r="AU419" s="231"/>
      <c r="AV419" s="231"/>
      <c r="AW419" s="231"/>
      <c r="AX419" s="231"/>
      <c r="AY419" s="231"/>
      <c r="AZ419" s="231"/>
      <c r="BA419" s="231"/>
      <c r="BB419" s="231"/>
      <c r="BC419" s="231"/>
      <c r="BD419" s="231"/>
      <c r="BE419" s="231"/>
      <c r="BF419" s="231"/>
      <c r="BG419" s="231"/>
      <c r="BH419" s="231"/>
      <c r="BI419" s="231"/>
      <c r="BJ419" s="231"/>
      <c r="BK419" s="231"/>
      <c r="BL419" s="231"/>
      <c r="BM419" s="231"/>
      <c r="BN419" s="231"/>
      <c r="BO419" s="231"/>
      <c r="BP419" s="231"/>
      <c r="BQ419" s="231"/>
      <c r="BR419" s="231"/>
      <c r="BS419" s="231"/>
      <c r="BT419" s="231"/>
      <c r="BU419" s="231"/>
      <c r="BV419" s="231"/>
      <c r="BW419" s="231"/>
      <c r="BX419" s="231"/>
      <c r="BY419" s="231"/>
      <c r="BZ419" s="231"/>
      <c r="CA419" s="231"/>
      <c r="CB419" s="231"/>
    </row>
    <row r="420" spans="29:80" s="119" customFormat="1">
      <c r="AC420" s="238"/>
      <c r="AD420" s="231"/>
      <c r="AE420" s="231"/>
      <c r="AF420" s="231"/>
      <c r="AG420" s="231"/>
      <c r="AH420" s="231"/>
      <c r="AI420" s="231"/>
      <c r="AJ420" s="231"/>
      <c r="AK420" s="231"/>
      <c r="AL420" s="231"/>
      <c r="AM420" s="231"/>
      <c r="AN420" s="231"/>
      <c r="AO420" s="231"/>
      <c r="AP420" s="231"/>
      <c r="AQ420" s="231"/>
      <c r="AR420" s="231"/>
      <c r="AS420" s="231"/>
      <c r="AT420" s="231"/>
      <c r="AU420" s="231"/>
      <c r="AV420" s="231"/>
      <c r="AW420" s="231"/>
      <c r="AX420" s="231"/>
      <c r="AY420" s="231"/>
      <c r="AZ420" s="231"/>
      <c r="BA420" s="231"/>
      <c r="BB420" s="231"/>
      <c r="BC420" s="231"/>
      <c r="BD420" s="231"/>
      <c r="BE420" s="231"/>
      <c r="BF420" s="231"/>
      <c r="BG420" s="231"/>
      <c r="BH420" s="231"/>
      <c r="BI420" s="231"/>
      <c r="BJ420" s="231"/>
      <c r="BK420" s="231"/>
      <c r="BL420" s="231"/>
      <c r="BM420" s="231"/>
      <c r="BN420" s="231"/>
      <c r="BO420" s="231"/>
      <c r="BP420" s="231"/>
      <c r="BQ420" s="231"/>
      <c r="BR420" s="231"/>
      <c r="BS420" s="231"/>
      <c r="BT420" s="231"/>
      <c r="BU420" s="231"/>
      <c r="BV420" s="231"/>
      <c r="BW420" s="231"/>
      <c r="BX420" s="231"/>
      <c r="BY420" s="231"/>
      <c r="BZ420" s="231"/>
      <c r="CA420" s="231"/>
      <c r="CB420" s="231"/>
    </row>
    <row r="421" spans="29:80" s="119" customFormat="1">
      <c r="AC421" s="238"/>
      <c r="AD421" s="231"/>
      <c r="AE421" s="231"/>
      <c r="AF421" s="231"/>
      <c r="AG421" s="231"/>
      <c r="AH421" s="231"/>
      <c r="AI421" s="231"/>
      <c r="AJ421" s="231"/>
      <c r="AK421" s="231"/>
      <c r="AL421" s="231"/>
      <c r="AM421" s="231"/>
      <c r="AN421" s="231"/>
      <c r="AO421" s="231"/>
      <c r="AP421" s="231"/>
      <c r="AQ421" s="231"/>
      <c r="AR421" s="231"/>
      <c r="AS421" s="231"/>
      <c r="AT421" s="231"/>
      <c r="AU421" s="231"/>
      <c r="AV421" s="231"/>
      <c r="AW421" s="231"/>
      <c r="AX421" s="231"/>
      <c r="AY421" s="231"/>
      <c r="AZ421" s="231"/>
      <c r="BA421" s="231"/>
      <c r="BB421" s="231"/>
      <c r="BC421" s="231"/>
      <c r="BD421" s="231"/>
      <c r="BE421" s="231"/>
      <c r="BF421" s="231"/>
      <c r="BG421" s="231"/>
      <c r="BH421" s="231"/>
      <c r="BI421" s="231"/>
      <c r="BJ421" s="231"/>
      <c r="BK421" s="231"/>
      <c r="BL421" s="231"/>
      <c r="BM421" s="231"/>
      <c r="BN421" s="231"/>
      <c r="BO421" s="231"/>
      <c r="BP421" s="231"/>
      <c r="BQ421" s="231"/>
      <c r="BR421" s="231"/>
      <c r="BS421" s="231"/>
      <c r="BT421" s="231"/>
      <c r="BU421" s="231"/>
      <c r="BV421" s="231"/>
      <c r="BW421" s="231"/>
      <c r="BX421" s="231"/>
      <c r="BY421" s="231"/>
      <c r="BZ421" s="231"/>
      <c r="CA421" s="231"/>
      <c r="CB421" s="231"/>
    </row>
    <row r="422" spans="29:80" s="119" customFormat="1">
      <c r="AC422" s="238"/>
      <c r="AD422" s="231"/>
      <c r="AE422" s="231"/>
      <c r="AF422" s="231"/>
      <c r="AG422" s="231"/>
      <c r="AH422" s="231"/>
      <c r="AI422" s="231"/>
      <c r="AJ422" s="231"/>
      <c r="AK422" s="231"/>
      <c r="AL422" s="231"/>
      <c r="AM422" s="231"/>
      <c r="AN422" s="231"/>
      <c r="AO422" s="231"/>
      <c r="AP422" s="231"/>
      <c r="AQ422" s="231"/>
      <c r="AR422" s="231"/>
      <c r="AS422" s="231"/>
      <c r="AT422" s="231"/>
      <c r="AU422" s="231"/>
      <c r="AV422" s="231"/>
      <c r="AW422" s="231"/>
      <c r="AX422" s="231"/>
      <c r="AY422" s="231"/>
      <c r="AZ422" s="231"/>
      <c r="BA422" s="231"/>
      <c r="BB422" s="231"/>
      <c r="BC422" s="231"/>
      <c r="BD422" s="231"/>
      <c r="BE422" s="231"/>
      <c r="BF422" s="231"/>
      <c r="BG422" s="231"/>
      <c r="BH422" s="231"/>
      <c r="BI422" s="231"/>
      <c r="BJ422" s="231"/>
      <c r="BK422" s="231"/>
      <c r="BL422" s="231"/>
      <c r="BM422" s="231"/>
      <c r="BN422" s="231"/>
      <c r="BO422" s="231"/>
      <c r="BP422" s="231"/>
      <c r="BQ422" s="231"/>
      <c r="BR422" s="231"/>
      <c r="BS422" s="231"/>
      <c r="BT422" s="231"/>
      <c r="BU422" s="231"/>
      <c r="BV422" s="231"/>
      <c r="BW422" s="231"/>
      <c r="BX422" s="231"/>
      <c r="BY422" s="231"/>
      <c r="BZ422" s="231"/>
      <c r="CA422" s="231"/>
      <c r="CB422" s="231"/>
    </row>
    <row r="423" spans="29:80" s="119" customFormat="1">
      <c r="AC423" s="238"/>
      <c r="AD423" s="231"/>
      <c r="AE423" s="231"/>
      <c r="AF423" s="231"/>
      <c r="AG423" s="231"/>
      <c r="AH423" s="231"/>
      <c r="AI423" s="231"/>
      <c r="AJ423" s="231"/>
      <c r="AK423" s="231"/>
      <c r="AL423" s="231"/>
      <c r="AM423" s="231"/>
      <c r="AN423" s="231"/>
      <c r="AO423" s="231"/>
      <c r="AP423" s="231"/>
      <c r="AQ423" s="231"/>
      <c r="AR423" s="231"/>
      <c r="AS423" s="231"/>
      <c r="AT423" s="231"/>
      <c r="AU423" s="231"/>
      <c r="AV423" s="231"/>
      <c r="AW423" s="231"/>
      <c r="AX423" s="231"/>
      <c r="AY423" s="231"/>
      <c r="AZ423" s="231"/>
      <c r="BA423" s="231"/>
      <c r="BB423" s="231"/>
      <c r="BC423" s="231"/>
      <c r="BD423" s="231"/>
      <c r="BE423" s="231"/>
      <c r="BF423" s="231"/>
      <c r="BG423" s="231"/>
      <c r="BH423" s="231"/>
      <c r="BI423" s="231"/>
      <c r="BJ423" s="231"/>
      <c r="BK423" s="231"/>
      <c r="BL423" s="231"/>
      <c r="BM423" s="231"/>
      <c r="BN423" s="231"/>
      <c r="BO423" s="231"/>
      <c r="BP423" s="231"/>
      <c r="BQ423" s="231"/>
      <c r="BR423" s="231"/>
      <c r="BS423" s="231"/>
      <c r="BT423" s="231"/>
      <c r="BU423" s="231"/>
      <c r="BV423" s="231"/>
      <c r="BW423" s="231"/>
      <c r="BX423" s="231"/>
      <c r="BY423" s="231"/>
      <c r="BZ423" s="231"/>
      <c r="CA423" s="231"/>
      <c r="CB423" s="231"/>
    </row>
    <row r="424" spans="29:80" s="119" customFormat="1">
      <c r="AC424" s="238"/>
      <c r="AD424" s="231"/>
      <c r="AE424" s="231"/>
      <c r="AF424" s="231"/>
      <c r="AG424" s="231"/>
      <c r="AH424" s="231"/>
      <c r="AI424" s="231"/>
      <c r="AJ424" s="231"/>
      <c r="AK424" s="231"/>
      <c r="AL424" s="231"/>
      <c r="AM424" s="231"/>
      <c r="AN424" s="231"/>
      <c r="AO424" s="231"/>
      <c r="AP424" s="231"/>
      <c r="AQ424" s="231"/>
      <c r="AR424" s="231"/>
      <c r="AS424" s="231"/>
      <c r="AT424" s="231"/>
      <c r="AU424" s="231"/>
      <c r="AV424" s="231"/>
      <c r="AW424" s="231"/>
      <c r="AX424" s="231"/>
      <c r="AY424" s="231"/>
      <c r="AZ424" s="231"/>
      <c r="BA424" s="231"/>
      <c r="BB424" s="231"/>
      <c r="BC424" s="231"/>
      <c r="BD424" s="231"/>
      <c r="BE424" s="231"/>
      <c r="BF424" s="231"/>
      <c r="BG424" s="231"/>
      <c r="BH424" s="231"/>
      <c r="BI424" s="231"/>
      <c r="BJ424" s="231"/>
      <c r="BK424" s="231"/>
      <c r="BL424" s="231"/>
      <c r="BM424" s="231"/>
      <c r="BN424" s="231"/>
      <c r="BO424" s="231"/>
      <c r="BP424" s="231"/>
      <c r="BQ424" s="231"/>
      <c r="BR424" s="231"/>
      <c r="BS424" s="231"/>
      <c r="BT424" s="231"/>
      <c r="BU424" s="231"/>
      <c r="BV424" s="231"/>
      <c r="BW424" s="231"/>
      <c r="BX424" s="231"/>
      <c r="BY424" s="231"/>
      <c r="BZ424" s="231"/>
      <c r="CA424" s="231"/>
      <c r="CB424" s="231"/>
    </row>
    <row r="425" spans="29:80" s="119" customFormat="1">
      <c r="AC425" s="238"/>
      <c r="AD425" s="231"/>
      <c r="AE425" s="231"/>
      <c r="AF425" s="231"/>
      <c r="AG425" s="231"/>
      <c r="AH425" s="231"/>
      <c r="AI425" s="231"/>
      <c r="AJ425" s="231"/>
      <c r="AK425" s="231"/>
      <c r="AL425" s="231"/>
      <c r="AM425" s="231"/>
      <c r="AN425" s="231"/>
      <c r="AO425" s="231"/>
      <c r="AP425" s="231"/>
      <c r="AQ425" s="231"/>
      <c r="AR425" s="231"/>
      <c r="AS425" s="231"/>
      <c r="AT425" s="231"/>
      <c r="AU425" s="231"/>
      <c r="AV425" s="231"/>
      <c r="AW425" s="231"/>
      <c r="AX425" s="231"/>
      <c r="AY425" s="231"/>
      <c r="AZ425" s="231"/>
      <c r="BA425" s="231"/>
      <c r="BB425" s="231"/>
      <c r="BC425" s="231"/>
      <c r="BD425" s="231"/>
      <c r="BE425" s="231"/>
      <c r="BF425" s="231"/>
      <c r="BG425" s="231"/>
      <c r="BH425" s="231"/>
      <c r="BI425" s="231"/>
      <c r="BJ425" s="231"/>
      <c r="BK425" s="231"/>
      <c r="BL425" s="231"/>
      <c r="BM425" s="231"/>
      <c r="BN425" s="231"/>
      <c r="BO425" s="231"/>
      <c r="BP425" s="231"/>
      <c r="BQ425" s="231"/>
      <c r="BR425" s="231"/>
      <c r="BS425" s="231"/>
      <c r="BT425" s="231"/>
      <c r="BU425" s="231"/>
      <c r="BV425" s="231"/>
      <c r="BW425" s="231"/>
      <c r="BX425" s="231"/>
      <c r="BY425" s="231"/>
      <c r="BZ425" s="231"/>
      <c r="CA425" s="231"/>
      <c r="CB425" s="231"/>
    </row>
    <row r="426" spans="29:80" s="119" customFormat="1">
      <c r="AC426" s="238"/>
      <c r="AD426" s="231"/>
      <c r="AE426" s="231"/>
      <c r="AF426" s="231"/>
      <c r="AG426" s="231"/>
      <c r="AH426" s="231"/>
      <c r="AI426" s="231"/>
      <c r="AJ426" s="231"/>
      <c r="AK426" s="231"/>
      <c r="AL426" s="231"/>
      <c r="AM426" s="231"/>
      <c r="AN426" s="231"/>
      <c r="AO426" s="231"/>
      <c r="AP426" s="231"/>
      <c r="AQ426" s="231"/>
      <c r="AR426" s="231"/>
      <c r="AS426" s="231"/>
      <c r="AT426" s="231"/>
      <c r="AU426" s="231"/>
      <c r="AV426" s="231"/>
      <c r="AW426" s="231"/>
      <c r="AX426" s="231"/>
      <c r="AY426" s="231"/>
      <c r="AZ426" s="231"/>
      <c r="BA426" s="231"/>
      <c r="BB426" s="231"/>
      <c r="BC426" s="231"/>
      <c r="BD426" s="231"/>
      <c r="BE426" s="231"/>
      <c r="BF426" s="231"/>
      <c r="BG426" s="231"/>
      <c r="BH426" s="231"/>
      <c r="BI426" s="231"/>
      <c r="BJ426" s="231"/>
      <c r="BK426" s="231"/>
      <c r="BL426" s="231"/>
      <c r="BM426" s="231"/>
      <c r="BN426" s="231"/>
      <c r="BO426" s="231"/>
      <c r="BP426" s="231"/>
      <c r="BQ426" s="231"/>
      <c r="BR426" s="231"/>
      <c r="BS426" s="231"/>
      <c r="BT426" s="231"/>
      <c r="BU426" s="231"/>
      <c r="BV426" s="231"/>
      <c r="BW426" s="231"/>
      <c r="BX426" s="231"/>
      <c r="BY426" s="231"/>
      <c r="BZ426" s="231"/>
      <c r="CA426" s="231"/>
      <c r="CB426" s="231"/>
    </row>
    <row r="427" spans="29:80" s="119" customFormat="1">
      <c r="AC427" s="238"/>
      <c r="AD427" s="231"/>
      <c r="AE427" s="231"/>
      <c r="AF427" s="231"/>
      <c r="AG427" s="231"/>
      <c r="AH427" s="231"/>
      <c r="AI427" s="231"/>
      <c r="AJ427" s="231"/>
      <c r="AK427" s="231"/>
      <c r="AL427" s="231"/>
      <c r="AM427" s="231"/>
      <c r="AN427" s="231"/>
      <c r="AO427" s="231"/>
      <c r="AP427" s="231"/>
      <c r="AQ427" s="231"/>
      <c r="AR427" s="231"/>
      <c r="AS427" s="231"/>
      <c r="AT427" s="231"/>
      <c r="AU427" s="231"/>
      <c r="AV427" s="231"/>
      <c r="AW427" s="231"/>
      <c r="AX427" s="231"/>
      <c r="AY427" s="231"/>
      <c r="AZ427" s="231"/>
      <c r="BA427" s="231"/>
      <c r="BB427" s="231"/>
      <c r="BC427" s="231"/>
      <c r="BD427" s="231"/>
      <c r="BE427" s="231"/>
      <c r="BF427" s="231"/>
      <c r="BG427" s="231"/>
      <c r="BH427" s="231"/>
      <c r="BI427" s="231"/>
      <c r="BJ427" s="231"/>
      <c r="BK427" s="231"/>
      <c r="BL427" s="231"/>
      <c r="BM427" s="231"/>
      <c r="BN427" s="231"/>
      <c r="BO427" s="231"/>
      <c r="BP427" s="231"/>
      <c r="BQ427" s="231"/>
      <c r="BR427" s="231"/>
      <c r="BS427" s="231"/>
      <c r="BT427" s="231"/>
      <c r="BU427" s="231"/>
      <c r="BV427" s="231"/>
      <c r="BW427" s="231"/>
      <c r="BX427" s="231"/>
      <c r="BY427" s="231"/>
      <c r="BZ427" s="231"/>
      <c r="CA427" s="231"/>
      <c r="CB427" s="231"/>
    </row>
    <row r="428" spans="29:80" s="119" customFormat="1">
      <c r="AC428" s="238"/>
      <c r="AD428" s="231"/>
      <c r="AE428" s="231"/>
      <c r="AF428" s="231"/>
      <c r="AG428" s="231"/>
      <c r="AH428" s="231"/>
      <c r="AI428" s="231"/>
      <c r="AJ428" s="231"/>
      <c r="AK428" s="231"/>
      <c r="AL428" s="231"/>
      <c r="AM428" s="231"/>
      <c r="AN428" s="231"/>
      <c r="AO428" s="231"/>
      <c r="AP428" s="231"/>
      <c r="AQ428" s="231"/>
      <c r="AR428" s="231"/>
      <c r="AS428" s="231"/>
      <c r="AT428" s="231"/>
      <c r="AU428" s="231"/>
      <c r="AV428" s="231"/>
      <c r="AW428" s="231"/>
      <c r="AX428" s="231"/>
      <c r="AY428" s="231"/>
      <c r="AZ428" s="231"/>
      <c r="BA428" s="231"/>
      <c r="BB428" s="231"/>
      <c r="BC428" s="231"/>
      <c r="BD428" s="231"/>
      <c r="BE428" s="231"/>
      <c r="BF428" s="231"/>
      <c r="BG428" s="231"/>
      <c r="BH428" s="231"/>
      <c r="BI428" s="231"/>
      <c r="BJ428" s="231"/>
      <c r="BK428" s="231"/>
      <c r="BL428" s="231"/>
      <c r="BM428" s="231"/>
      <c r="BN428" s="231"/>
      <c r="BO428" s="231"/>
      <c r="BP428" s="231"/>
      <c r="BQ428" s="231"/>
      <c r="BR428" s="231"/>
      <c r="BS428" s="231"/>
      <c r="BT428" s="231"/>
      <c r="BU428" s="231"/>
      <c r="BV428" s="231"/>
      <c r="BW428" s="231"/>
      <c r="BX428" s="231"/>
      <c r="BY428" s="231"/>
      <c r="BZ428" s="231"/>
      <c r="CA428" s="231"/>
      <c r="CB428" s="231"/>
    </row>
    <row r="429" spans="29:80" s="119" customFormat="1">
      <c r="AC429" s="238"/>
      <c r="AD429" s="231"/>
      <c r="AE429" s="231"/>
      <c r="AF429" s="231"/>
      <c r="AG429" s="231"/>
      <c r="AH429" s="231"/>
      <c r="AI429" s="231"/>
      <c r="AJ429" s="231"/>
      <c r="AK429" s="231"/>
      <c r="AL429" s="231"/>
      <c r="AM429" s="231"/>
      <c r="AN429" s="231"/>
      <c r="AO429" s="231"/>
      <c r="AP429" s="231"/>
      <c r="AQ429" s="231"/>
      <c r="AR429" s="231"/>
      <c r="AS429" s="231"/>
      <c r="AT429" s="231"/>
      <c r="AU429" s="231"/>
      <c r="AV429" s="231"/>
      <c r="AW429" s="231"/>
      <c r="AX429" s="231"/>
      <c r="AY429" s="231"/>
      <c r="AZ429" s="231"/>
      <c r="BA429" s="231"/>
      <c r="BB429" s="231"/>
      <c r="BC429" s="231"/>
      <c r="BD429" s="231"/>
      <c r="BE429" s="231"/>
      <c r="BF429" s="231"/>
      <c r="BG429" s="231"/>
      <c r="BH429" s="231"/>
      <c r="BI429" s="231"/>
      <c r="BJ429" s="231"/>
      <c r="BK429" s="231"/>
      <c r="BL429" s="231"/>
      <c r="BM429" s="231"/>
      <c r="BN429" s="231"/>
      <c r="BO429" s="231"/>
      <c r="BP429" s="231"/>
      <c r="BQ429" s="231"/>
      <c r="BR429" s="231"/>
      <c r="BS429" s="231"/>
      <c r="BT429" s="231"/>
      <c r="BU429" s="231"/>
      <c r="BV429" s="231"/>
      <c r="BW429" s="231"/>
      <c r="BX429" s="231"/>
      <c r="BY429" s="231"/>
      <c r="BZ429" s="231"/>
      <c r="CA429" s="231"/>
      <c r="CB429" s="231"/>
    </row>
    <row r="430" spans="29:80" s="119" customFormat="1">
      <c r="AC430" s="238"/>
      <c r="AD430" s="231"/>
      <c r="AE430" s="231"/>
      <c r="AF430" s="231"/>
      <c r="AG430" s="231"/>
      <c r="AH430" s="231"/>
      <c r="AI430" s="231"/>
      <c r="AJ430" s="231"/>
      <c r="AK430" s="231"/>
      <c r="AL430" s="231"/>
      <c r="AM430" s="231"/>
      <c r="AN430" s="231"/>
      <c r="AO430" s="231"/>
      <c r="AP430" s="231"/>
      <c r="AQ430" s="231"/>
      <c r="AR430" s="231"/>
      <c r="AS430" s="231"/>
      <c r="AT430" s="231"/>
      <c r="AU430" s="231"/>
      <c r="AV430" s="231"/>
      <c r="AW430" s="231"/>
      <c r="AX430" s="231"/>
      <c r="AY430" s="231"/>
      <c r="AZ430" s="231"/>
      <c r="BA430" s="231"/>
      <c r="BB430" s="231"/>
      <c r="BC430" s="231"/>
      <c r="BD430" s="231"/>
      <c r="BE430" s="231"/>
      <c r="BF430" s="231"/>
      <c r="BG430" s="231"/>
      <c r="BH430" s="231"/>
      <c r="BI430" s="231"/>
      <c r="BJ430" s="231"/>
      <c r="BK430" s="231"/>
      <c r="BL430" s="231"/>
      <c r="BM430" s="231"/>
      <c r="BN430" s="231"/>
      <c r="BO430" s="231"/>
      <c r="BP430" s="231"/>
      <c r="BQ430" s="231"/>
      <c r="BR430" s="231"/>
      <c r="BS430" s="231"/>
      <c r="BT430" s="231"/>
      <c r="BU430" s="231"/>
      <c r="BV430" s="231"/>
      <c r="BW430" s="231"/>
      <c r="BX430" s="231"/>
      <c r="BY430" s="231"/>
      <c r="BZ430" s="231"/>
      <c r="CA430" s="231"/>
      <c r="CB430" s="231"/>
    </row>
    <row r="431" spans="29:80" s="119" customFormat="1">
      <c r="AC431" s="238"/>
      <c r="AD431" s="231"/>
      <c r="AE431" s="231"/>
      <c r="AF431" s="231"/>
      <c r="AG431" s="231"/>
      <c r="AH431" s="231"/>
      <c r="AI431" s="231"/>
      <c r="AJ431" s="231"/>
      <c r="AK431" s="231"/>
      <c r="AL431" s="231"/>
      <c r="AM431" s="231"/>
      <c r="AN431" s="231"/>
      <c r="AO431" s="231"/>
      <c r="AP431" s="231"/>
      <c r="AQ431" s="231"/>
      <c r="AR431" s="231"/>
      <c r="AS431" s="231"/>
      <c r="AT431" s="231"/>
      <c r="AU431" s="231"/>
      <c r="AV431" s="231"/>
      <c r="AW431" s="231"/>
      <c r="AX431" s="231"/>
      <c r="AY431" s="231"/>
      <c r="AZ431" s="231"/>
      <c r="BA431" s="231"/>
      <c r="BB431" s="231"/>
      <c r="BC431" s="231"/>
      <c r="BD431" s="231"/>
      <c r="BE431" s="231"/>
      <c r="BF431" s="231"/>
      <c r="BG431" s="231"/>
      <c r="BH431" s="231"/>
      <c r="BI431" s="231"/>
      <c r="BJ431" s="231"/>
      <c r="BK431" s="231"/>
      <c r="BL431" s="231"/>
      <c r="BM431" s="231"/>
      <c r="BN431" s="231"/>
      <c r="BO431" s="231"/>
      <c r="BP431" s="231"/>
      <c r="BQ431" s="231"/>
      <c r="BR431" s="231"/>
      <c r="BS431" s="231"/>
      <c r="BT431" s="231"/>
      <c r="BU431" s="231"/>
      <c r="BV431" s="231"/>
      <c r="BW431" s="231"/>
      <c r="BX431" s="231"/>
      <c r="BY431" s="231"/>
      <c r="BZ431" s="231"/>
      <c r="CA431" s="231"/>
      <c r="CB431" s="231"/>
    </row>
    <row r="432" spans="29:80" s="119" customFormat="1">
      <c r="AC432" s="238"/>
      <c r="AD432" s="231"/>
      <c r="AE432" s="231"/>
      <c r="AF432" s="231"/>
      <c r="AG432" s="231"/>
      <c r="AH432" s="231"/>
      <c r="AI432" s="231"/>
      <c r="AJ432" s="231"/>
      <c r="AK432" s="231"/>
      <c r="AL432" s="231"/>
      <c r="AM432" s="231"/>
      <c r="AN432" s="231"/>
      <c r="AO432" s="231"/>
      <c r="AP432" s="231"/>
      <c r="AQ432" s="231"/>
      <c r="AR432" s="231"/>
      <c r="AS432" s="231"/>
      <c r="AT432" s="231"/>
      <c r="AU432" s="231"/>
      <c r="AV432" s="231"/>
      <c r="AW432" s="231"/>
      <c r="AX432" s="231"/>
      <c r="AY432" s="231"/>
      <c r="AZ432" s="231"/>
      <c r="BA432" s="231"/>
      <c r="BB432" s="231"/>
      <c r="BC432" s="231"/>
      <c r="BD432" s="231"/>
      <c r="BE432" s="231"/>
      <c r="BF432" s="231"/>
      <c r="BG432" s="231"/>
      <c r="BH432" s="231"/>
      <c r="BI432" s="231"/>
      <c r="BJ432" s="231"/>
      <c r="BK432" s="231"/>
      <c r="BL432" s="231"/>
      <c r="BM432" s="231"/>
      <c r="BN432" s="231"/>
      <c r="BO432" s="231"/>
      <c r="BP432" s="231"/>
      <c r="BQ432" s="231"/>
      <c r="BR432" s="231"/>
      <c r="BS432" s="231"/>
      <c r="BT432" s="231"/>
      <c r="BU432" s="231"/>
      <c r="BV432" s="231"/>
      <c r="BW432" s="231"/>
      <c r="BX432" s="231"/>
      <c r="BY432" s="231"/>
      <c r="BZ432" s="231"/>
      <c r="CA432" s="231"/>
      <c r="CB432" s="231"/>
    </row>
    <row r="433" spans="29:80" s="119" customFormat="1">
      <c r="AC433" s="238"/>
      <c r="AD433" s="231"/>
      <c r="AE433" s="231"/>
      <c r="AF433" s="231"/>
      <c r="AG433" s="231"/>
      <c r="AH433" s="231"/>
      <c r="AI433" s="231"/>
      <c r="AJ433" s="231"/>
      <c r="AK433" s="231"/>
      <c r="AL433" s="231"/>
      <c r="AM433" s="231"/>
      <c r="AN433" s="231"/>
      <c r="AO433" s="231"/>
      <c r="AP433" s="231"/>
      <c r="AQ433" s="231"/>
      <c r="AR433" s="231"/>
      <c r="AS433" s="231"/>
      <c r="AT433" s="231"/>
      <c r="AU433" s="231"/>
      <c r="AV433" s="231"/>
      <c r="AW433" s="231"/>
      <c r="AX433" s="231"/>
      <c r="AY433" s="231"/>
      <c r="AZ433" s="231"/>
      <c r="BA433" s="231"/>
      <c r="BB433" s="231"/>
      <c r="BC433" s="231"/>
      <c r="BD433" s="231"/>
      <c r="BE433" s="231"/>
      <c r="BF433" s="231"/>
      <c r="BG433" s="231"/>
      <c r="BH433" s="231"/>
      <c r="BI433" s="231"/>
      <c r="BJ433" s="231"/>
      <c r="BK433" s="231"/>
      <c r="BL433" s="231"/>
      <c r="BM433" s="231"/>
      <c r="BN433" s="231"/>
      <c r="BO433" s="231"/>
      <c r="BP433" s="231"/>
      <c r="BQ433" s="231"/>
      <c r="BR433" s="231"/>
      <c r="BS433" s="231"/>
      <c r="BT433" s="231"/>
      <c r="BU433" s="231"/>
      <c r="BV433" s="231"/>
      <c r="BW433" s="231"/>
      <c r="BX433" s="231"/>
      <c r="BY433" s="231"/>
      <c r="BZ433" s="231"/>
      <c r="CA433" s="231"/>
      <c r="CB433" s="231"/>
    </row>
    <row r="434" spans="29:80" s="119" customFormat="1">
      <c r="AC434" s="238"/>
      <c r="AD434" s="231"/>
      <c r="AE434" s="231"/>
      <c r="AF434" s="231"/>
      <c r="AG434" s="231"/>
      <c r="AH434" s="231"/>
      <c r="AI434" s="231"/>
      <c r="AJ434" s="231"/>
      <c r="AK434" s="231"/>
      <c r="AL434" s="231"/>
      <c r="AM434" s="231"/>
      <c r="AN434" s="231"/>
      <c r="AO434" s="231"/>
      <c r="AP434" s="231"/>
      <c r="AQ434" s="231"/>
      <c r="AR434" s="231"/>
      <c r="AS434" s="231"/>
      <c r="AT434" s="231"/>
      <c r="AU434" s="231"/>
      <c r="AV434" s="231"/>
      <c r="AW434" s="231"/>
      <c r="AX434" s="231"/>
      <c r="AY434" s="231"/>
      <c r="AZ434" s="231"/>
      <c r="BA434" s="231"/>
      <c r="BB434" s="231"/>
      <c r="BC434" s="231"/>
      <c r="BD434" s="231"/>
      <c r="BE434" s="231"/>
      <c r="BF434" s="231"/>
      <c r="BG434" s="231"/>
      <c r="BH434" s="231"/>
      <c r="BI434" s="231"/>
      <c r="BJ434" s="231"/>
      <c r="BK434" s="231"/>
      <c r="BL434" s="231"/>
      <c r="BM434" s="231"/>
      <c r="BN434" s="231"/>
      <c r="BO434" s="231"/>
      <c r="BP434" s="231"/>
      <c r="BQ434" s="231"/>
      <c r="BR434" s="231"/>
      <c r="BS434" s="231"/>
      <c r="BT434" s="231"/>
      <c r="BU434" s="231"/>
      <c r="BV434" s="231"/>
      <c r="BW434" s="231"/>
      <c r="BX434" s="231"/>
      <c r="BY434" s="231"/>
      <c r="BZ434" s="231"/>
      <c r="CA434" s="231"/>
      <c r="CB434" s="231"/>
    </row>
    <row r="435" spans="29:80" s="119" customFormat="1">
      <c r="AC435" s="238"/>
      <c r="AD435" s="231"/>
      <c r="AE435" s="231"/>
      <c r="AF435" s="231"/>
      <c r="AG435" s="231"/>
      <c r="AH435" s="231"/>
      <c r="AI435" s="231"/>
      <c r="AJ435" s="231"/>
      <c r="AK435" s="231"/>
      <c r="AL435" s="231"/>
      <c r="AM435" s="231"/>
      <c r="AN435" s="231"/>
      <c r="AO435" s="231"/>
      <c r="AP435" s="231"/>
      <c r="AQ435" s="231"/>
      <c r="AR435" s="231"/>
      <c r="AS435" s="231"/>
      <c r="AT435" s="231"/>
      <c r="AU435" s="231"/>
      <c r="AV435" s="231"/>
      <c r="AW435" s="231"/>
      <c r="AX435" s="231"/>
      <c r="AY435" s="231"/>
      <c r="AZ435" s="231"/>
      <c r="BA435" s="231"/>
      <c r="BB435" s="231"/>
      <c r="BC435" s="231"/>
      <c r="BD435" s="231"/>
      <c r="BE435" s="231"/>
      <c r="BF435" s="231"/>
      <c r="BG435" s="231"/>
      <c r="BH435" s="231"/>
      <c r="BI435" s="231"/>
      <c r="BJ435" s="231"/>
      <c r="BK435" s="231"/>
      <c r="BL435" s="231"/>
      <c r="BM435" s="231"/>
      <c r="BN435" s="231"/>
      <c r="BO435" s="231"/>
      <c r="BP435" s="231"/>
      <c r="BQ435" s="231"/>
      <c r="BR435" s="231"/>
      <c r="BS435" s="231"/>
      <c r="BT435" s="231"/>
      <c r="BU435" s="231"/>
      <c r="BV435" s="231"/>
      <c r="BW435" s="231"/>
      <c r="BX435" s="231"/>
      <c r="BY435" s="231"/>
      <c r="BZ435" s="231"/>
      <c r="CA435" s="231"/>
      <c r="CB435" s="231"/>
    </row>
    <row r="436" spans="29:80" s="119" customFormat="1">
      <c r="AC436" s="238"/>
      <c r="AD436" s="231"/>
      <c r="AE436" s="231"/>
      <c r="AF436" s="231"/>
      <c r="AG436" s="231"/>
      <c r="AH436" s="231"/>
      <c r="AI436" s="231"/>
      <c r="AJ436" s="231"/>
      <c r="AK436" s="231"/>
      <c r="AL436" s="231"/>
      <c r="AM436" s="231"/>
      <c r="AN436" s="231"/>
      <c r="AO436" s="231"/>
      <c r="AP436" s="231"/>
      <c r="AQ436" s="231"/>
      <c r="AR436" s="231"/>
      <c r="AS436" s="231"/>
      <c r="AT436" s="231"/>
      <c r="AU436" s="231"/>
      <c r="AV436" s="231"/>
      <c r="AW436" s="231"/>
      <c r="AX436" s="231"/>
      <c r="AY436" s="231"/>
      <c r="AZ436" s="231"/>
      <c r="BA436" s="231"/>
      <c r="BB436" s="231"/>
      <c r="BC436" s="231"/>
      <c r="BD436" s="231"/>
      <c r="BE436" s="231"/>
      <c r="BF436" s="231"/>
      <c r="BG436" s="231"/>
      <c r="BH436" s="231"/>
      <c r="BI436" s="231"/>
      <c r="BJ436" s="231"/>
      <c r="BK436" s="231"/>
      <c r="BL436" s="231"/>
      <c r="BM436" s="231"/>
      <c r="BN436" s="231"/>
      <c r="BO436" s="231"/>
      <c r="BP436" s="231"/>
      <c r="BQ436" s="231"/>
      <c r="BR436" s="231"/>
      <c r="BS436" s="231"/>
      <c r="BT436" s="231"/>
      <c r="BU436" s="231"/>
      <c r="BV436" s="231"/>
      <c r="BW436" s="231"/>
      <c r="BX436" s="231"/>
      <c r="BY436" s="231"/>
      <c r="BZ436" s="231"/>
      <c r="CA436" s="231"/>
      <c r="CB436" s="231"/>
    </row>
    <row r="437" spans="29:80" s="119" customFormat="1">
      <c r="AC437" s="238"/>
      <c r="AD437" s="231"/>
      <c r="AE437" s="231"/>
      <c r="AF437" s="231"/>
      <c r="AG437" s="231"/>
      <c r="AH437" s="231"/>
      <c r="AI437" s="231"/>
      <c r="AJ437" s="231"/>
      <c r="AK437" s="231"/>
      <c r="AL437" s="231"/>
      <c r="AM437" s="231"/>
      <c r="AN437" s="231"/>
      <c r="AO437" s="231"/>
      <c r="AP437" s="231"/>
      <c r="AQ437" s="231"/>
      <c r="AR437" s="231"/>
      <c r="AS437" s="231"/>
      <c r="AT437" s="231"/>
      <c r="AU437" s="231"/>
      <c r="AV437" s="231"/>
      <c r="AW437" s="231"/>
      <c r="AX437" s="231"/>
      <c r="AY437" s="231"/>
      <c r="AZ437" s="231"/>
      <c r="BA437" s="231"/>
      <c r="BB437" s="231"/>
      <c r="BC437" s="231"/>
      <c r="BD437" s="231"/>
      <c r="BE437" s="231"/>
      <c r="BF437" s="231"/>
      <c r="BG437" s="231"/>
      <c r="BH437" s="231"/>
      <c r="BI437" s="231"/>
      <c r="BJ437" s="231"/>
      <c r="BK437" s="231"/>
      <c r="BL437" s="231"/>
      <c r="BM437" s="231"/>
      <c r="BN437" s="231"/>
      <c r="BO437" s="231"/>
      <c r="BP437" s="231"/>
      <c r="BQ437" s="231"/>
      <c r="BR437" s="231"/>
      <c r="BS437" s="231"/>
      <c r="BT437" s="231"/>
      <c r="BU437" s="231"/>
      <c r="BV437" s="231"/>
      <c r="BW437" s="231"/>
      <c r="BX437" s="231"/>
      <c r="BY437" s="231"/>
      <c r="BZ437" s="231"/>
      <c r="CA437" s="231"/>
      <c r="CB437" s="231"/>
    </row>
    <row r="438" spans="29:80" s="119" customFormat="1">
      <c r="AC438" s="238"/>
      <c r="AD438" s="231"/>
      <c r="AE438" s="231"/>
      <c r="AF438" s="231"/>
      <c r="AG438" s="231"/>
      <c r="AH438" s="231"/>
      <c r="AI438" s="231"/>
      <c r="AJ438" s="231"/>
      <c r="AK438" s="231"/>
      <c r="AL438" s="231"/>
      <c r="AM438" s="231"/>
      <c r="AN438" s="231"/>
      <c r="AO438" s="231"/>
      <c r="AP438" s="231"/>
      <c r="AQ438" s="231"/>
      <c r="AR438" s="231"/>
      <c r="AS438" s="231"/>
      <c r="AT438" s="231"/>
      <c r="AU438" s="231"/>
      <c r="AV438" s="231"/>
      <c r="AW438" s="231"/>
      <c r="AX438" s="231"/>
      <c r="AY438" s="231"/>
      <c r="AZ438" s="231"/>
      <c r="BA438" s="231"/>
      <c r="BB438" s="231"/>
      <c r="BC438" s="231"/>
      <c r="BD438" s="231"/>
      <c r="BE438" s="231"/>
      <c r="BF438" s="231"/>
      <c r="BG438" s="231"/>
      <c r="BH438" s="231"/>
      <c r="BI438" s="231"/>
      <c r="BJ438" s="231"/>
      <c r="BK438" s="231"/>
      <c r="BL438" s="231"/>
      <c r="BM438" s="231"/>
      <c r="BN438" s="231"/>
      <c r="BO438" s="231"/>
      <c r="BP438" s="231"/>
      <c r="BQ438" s="231"/>
      <c r="BR438" s="231"/>
      <c r="BS438" s="231"/>
      <c r="BT438" s="231"/>
      <c r="BU438" s="231"/>
      <c r="BV438" s="231"/>
      <c r="BW438" s="231"/>
      <c r="BX438" s="231"/>
      <c r="BY438" s="231"/>
      <c r="BZ438" s="231"/>
      <c r="CA438" s="231"/>
      <c r="CB438" s="231"/>
    </row>
    <row r="439" spans="29:80" s="119" customFormat="1">
      <c r="AC439" s="238"/>
      <c r="AD439" s="231"/>
      <c r="AE439" s="231"/>
      <c r="AF439" s="231"/>
      <c r="AG439" s="231"/>
      <c r="AH439" s="231"/>
      <c r="AI439" s="231"/>
      <c r="AJ439" s="231"/>
      <c r="AK439" s="231"/>
      <c r="AL439" s="231"/>
      <c r="AM439" s="231"/>
      <c r="AN439" s="231"/>
      <c r="AO439" s="231"/>
      <c r="AP439" s="231"/>
      <c r="AQ439" s="231"/>
      <c r="AR439" s="231"/>
      <c r="AS439" s="231"/>
      <c r="AT439" s="231"/>
      <c r="AU439" s="231"/>
      <c r="AV439" s="231"/>
      <c r="AW439" s="231"/>
      <c r="AX439" s="231"/>
      <c r="AY439" s="231"/>
      <c r="AZ439" s="231"/>
      <c r="BA439" s="231"/>
      <c r="BB439" s="231"/>
      <c r="BC439" s="231"/>
      <c r="BD439" s="231"/>
      <c r="BE439" s="231"/>
      <c r="BF439" s="231"/>
      <c r="BG439" s="231"/>
      <c r="BH439" s="231"/>
      <c r="BI439" s="231"/>
      <c r="BJ439" s="231"/>
      <c r="BK439" s="231"/>
      <c r="BL439" s="231"/>
      <c r="BM439" s="231"/>
      <c r="BN439" s="231"/>
      <c r="BO439" s="231"/>
      <c r="BP439" s="231"/>
      <c r="BQ439" s="231"/>
      <c r="BR439" s="231"/>
      <c r="BS439" s="231"/>
      <c r="BT439" s="231"/>
      <c r="BU439" s="231"/>
      <c r="BV439" s="231"/>
      <c r="BW439" s="231"/>
      <c r="BX439" s="231"/>
      <c r="BY439" s="231"/>
      <c r="BZ439" s="231"/>
      <c r="CA439" s="231"/>
      <c r="CB439" s="231"/>
    </row>
    <row r="440" spans="29:80" s="119" customFormat="1">
      <c r="AC440" s="238"/>
      <c r="AD440" s="231"/>
      <c r="AE440" s="231"/>
      <c r="AF440" s="231"/>
      <c r="AG440" s="231"/>
      <c r="AH440" s="231"/>
      <c r="AI440" s="231"/>
      <c r="AJ440" s="231"/>
      <c r="AK440" s="231"/>
      <c r="AL440" s="231"/>
      <c r="AM440" s="231"/>
      <c r="AN440" s="231"/>
      <c r="AO440" s="231"/>
      <c r="AP440" s="231"/>
      <c r="AQ440" s="231"/>
      <c r="AR440" s="231"/>
      <c r="AS440" s="231"/>
      <c r="AT440" s="231"/>
      <c r="AU440" s="231"/>
      <c r="AV440" s="231"/>
      <c r="AW440" s="231"/>
      <c r="AX440" s="231"/>
      <c r="AY440" s="231"/>
      <c r="AZ440" s="231"/>
      <c r="BA440" s="231"/>
      <c r="BB440" s="231"/>
      <c r="BC440" s="231"/>
      <c r="BD440" s="231"/>
      <c r="BE440" s="231"/>
      <c r="BF440" s="231"/>
      <c r="BG440" s="231"/>
      <c r="BH440" s="231"/>
      <c r="BI440" s="231"/>
      <c r="BJ440" s="231"/>
      <c r="BK440" s="231"/>
      <c r="BL440" s="231"/>
      <c r="BM440" s="231"/>
      <c r="BN440" s="231"/>
      <c r="BO440" s="231"/>
      <c r="BP440" s="231"/>
      <c r="BQ440" s="231"/>
      <c r="BR440" s="231"/>
      <c r="BS440" s="231"/>
      <c r="BT440" s="231"/>
      <c r="BU440" s="231"/>
      <c r="BV440" s="231"/>
      <c r="BW440" s="231"/>
      <c r="BX440" s="231"/>
      <c r="BY440" s="231"/>
      <c r="BZ440" s="231"/>
      <c r="CA440" s="231"/>
      <c r="CB440" s="231"/>
    </row>
    <row r="441" spans="29:80" s="119" customFormat="1">
      <c r="AC441" s="238"/>
      <c r="AD441" s="231"/>
      <c r="AE441" s="231"/>
      <c r="AF441" s="231"/>
      <c r="AG441" s="231"/>
      <c r="AH441" s="231"/>
      <c r="AI441" s="231"/>
      <c r="AJ441" s="231"/>
      <c r="AK441" s="231"/>
      <c r="AL441" s="231"/>
      <c r="AM441" s="231"/>
      <c r="AN441" s="231"/>
      <c r="AO441" s="231"/>
      <c r="AP441" s="231"/>
      <c r="AQ441" s="231"/>
      <c r="AR441" s="231"/>
      <c r="AS441" s="231"/>
      <c r="AT441" s="231"/>
      <c r="AU441" s="231"/>
      <c r="AV441" s="231"/>
      <c r="AW441" s="231"/>
      <c r="AX441" s="231"/>
      <c r="AY441" s="231"/>
      <c r="AZ441" s="231"/>
      <c r="BA441" s="231"/>
      <c r="BB441" s="231"/>
      <c r="BC441" s="231"/>
      <c r="BD441" s="231"/>
      <c r="BE441" s="231"/>
      <c r="BF441" s="231"/>
      <c r="BG441" s="231"/>
      <c r="BH441" s="231"/>
      <c r="BI441" s="231"/>
      <c r="BJ441" s="231"/>
      <c r="BK441" s="231"/>
      <c r="BL441" s="231"/>
      <c r="BM441" s="231"/>
      <c r="BN441" s="231"/>
      <c r="BO441" s="231"/>
      <c r="BP441" s="231"/>
      <c r="BQ441" s="231"/>
      <c r="BR441" s="231"/>
      <c r="BS441" s="231"/>
      <c r="BT441" s="231"/>
      <c r="BU441" s="231"/>
      <c r="BV441" s="231"/>
      <c r="BW441" s="231"/>
      <c r="BX441" s="231"/>
      <c r="BY441" s="231"/>
      <c r="BZ441" s="231"/>
      <c r="CA441" s="231"/>
      <c r="CB441" s="231"/>
    </row>
    <row r="442" spans="29:80" s="119" customFormat="1">
      <c r="AC442" s="238"/>
      <c r="AD442" s="231"/>
      <c r="AE442" s="231"/>
      <c r="AF442" s="231"/>
      <c r="AG442" s="231"/>
      <c r="AH442" s="231"/>
      <c r="AI442" s="231"/>
      <c r="AJ442" s="231"/>
      <c r="AK442" s="231"/>
      <c r="AL442" s="231"/>
      <c r="AM442" s="231"/>
      <c r="AN442" s="231"/>
      <c r="AO442" s="231"/>
      <c r="AP442" s="231"/>
      <c r="AQ442" s="231"/>
      <c r="AR442" s="231"/>
      <c r="AS442" s="231"/>
      <c r="AT442" s="231"/>
      <c r="AU442" s="231"/>
      <c r="AV442" s="231"/>
      <c r="AW442" s="231"/>
      <c r="AX442" s="231"/>
      <c r="AY442" s="231"/>
      <c r="AZ442" s="231"/>
      <c r="BA442" s="231"/>
      <c r="BB442" s="231"/>
      <c r="BC442" s="231"/>
      <c r="BD442" s="231"/>
      <c r="BE442" s="231"/>
      <c r="BF442" s="231"/>
      <c r="BG442" s="231"/>
      <c r="BH442" s="231"/>
      <c r="BI442" s="231"/>
      <c r="BJ442" s="231"/>
      <c r="BK442" s="231"/>
      <c r="BL442" s="231"/>
      <c r="BM442" s="231"/>
      <c r="BN442" s="231"/>
      <c r="BO442" s="231"/>
      <c r="BP442" s="231"/>
      <c r="BQ442" s="231"/>
      <c r="BR442" s="231"/>
      <c r="BS442" s="231"/>
      <c r="BT442" s="231"/>
      <c r="BU442" s="231"/>
      <c r="BV442" s="231"/>
      <c r="BW442" s="231"/>
      <c r="BX442" s="231"/>
      <c r="BY442" s="231"/>
      <c r="BZ442" s="231"/>
      <c r="CA442" s="231"/>
      <c r="CB442" s="231"/>
    </row>
    <row r="443" spans="29:80" s="119" customFormat="1">
      <c r="AC443" s="238"/>
      <c r="AD443" s="231"/>
      <c r="AE443" s="231"/>
      <c r="AF443" s="231"/>
      <c r="AG443" s="231"/>
      <c r="AH443" s="231"/>
      <c r="AI443" s="231"/>
      <c r="AJ443" s="231"/>
      <c r="AK443" s="231"/>
      <c r="AL443" s="231"/>
      <c r="AM443" s="231"/>
      <c r="AN443" s="231"/>
      <c r="AO443" s="231"/>
      <c r="AP443" s="231"/>
      <c r="AQ443" s="231"/>
      <c r="AR443" s="231"/>
      <c r="AS443" s="231"/>
      <c r="AT443" s="231"/>
      <c r="AU443" s="231"/>
      <c r="AV443" s="231"/>
      <c r="AW443" s="231"/>
      <c r="AX443" s="231"/>
      <c r="AY443" s="231"/>
      <c r="AZ443" s="231"/>
      <c r="BA443" s="231"/>
      <c r="BB443" s="231"/>
      <c r="BC443" s="231"/>
      <c r="BD443" s="231"/>
      <c r="BE443" s="231"/>
      <c r="BF443" s="231"/>
      <c r="BG443" s="231"/>
      <c r="BH443" s="231"/>
      <c r="BI443" s="231"/>
      <c r="BJ443" s="231"/>
      <c r="BK443" s="231"/>
      <c r="BL443" s="231"/>
      <c r="BM443" s="231"/>
      <c r="BN443" s="231"/>
      <c r="BO443" s="231"/>
      <c r="BP443" s="231"/>
      <c r="BQ443" s="231"/>
      <c r="BR443" s="231"/>
      <c r="BS443" s="231"/>
      <c r="BT443" s="231"/>
      <c r="BU443" s="231"/>
      <c r="BV443" s="231"/>
      <c r="BW443" s="231"/>
      <c r="BX443" s="231"/>
      <c r="BY443" s="231"/>
      <c r="BZ443" s="231"/>
      <c r="CA443" s="231"/>
      <c r="CB443" s="231"/>
    </row>
    <row r="444" spans="29:80" s="119" customFormat="1">
      <c r="AC444" s="238"/>
      <c r="AD444" s="231"/>
      <c r="AE444" s="231"/>
      <c r="AF444" s="231"/>
      <c r="AG444" s="231"/>
      <c r="AH444" s="231"/>
      <c r="AI444" s="231"/>
      <c r="AJ444" s="231"/>
      <c r="AK444" s="231"/>
      <c r="AL444" s="231"/>
      <c r="AM444" s="231"/>
      <c r="AN444" s="231"/>
      <c r="AO444" s="231"/>
      <c r="AP444" s="231"/>
      <c r="AQ444" s="231"/>
      <c r="AR444" s="231"/>
      <c r="AS444" s="231"/>
      <c r="AT444" s="231"/>
      <c r="AU444" s="231"/>
      <c r="AV444" s="231"/>
      <c r="AW444" s="231"/>
      <c r="AX444" s="231"/>
      <c r="AY444" s="231"/>
      <c r="AZ444" s="231"/>
      <c r="BA444" s="231"/>
      <c r="BB444" s="231"/>
      <c r="BC444" s="231"/>
      <c r="BD444" s="231"/>
      <c r="BE444" s="231"/>
      <c r="BF444" s="231"/>
      <c r="BG444" s="231"/>
      <c r="BH444" s="231"/>
      <c r="BI444" s="231"/>
      <c r="BJ444" s="231"/>
      <c r="BK444" s="231"/>
      <c r="BL444" s="231"/>
      <c r="BM444" s="231"/>
      <c r="BN444" s="231"/>
      <c r="BO444" s="231"/>
      <c r="BP444" s="231"/>
      <c r="BQ444" s="231"/>
      <c r="BR444" s="231"/>
      <c r="BS444" s="231"/>
      <c r="BT444" s="231"/>
      <c r="BU444" s="231"/>
      <c r="BV444" s="231"/>
      <c r="BW444" s="231"/>
      <c r="BX444" s="231"/>
      <c r="BY444" s="231"/>
      <c r="BZ444" s="231"/>
      <c r="CA444" s="231"/>
      <c r="CB444" s="231"/>
    </row>
    <row r="445" spans="29:80" s="119" customFormat="1">
      <c r="AC445" s="238"/>
      <c r="AD445" s="231"/>
      <c r="AE445" s="231"/>
      <c r="AF445" s="231"/>
      <c r="AG445" s="231"/>
      <c r="AH445" s="231"/>
      <c r="AI445" s="231"/>
      <c r="AJ445" s="231"/>
      <c r="AK445" s="231"/>
      <c r="AL445" s="231"/>
      <c r="AM445" s="231"/>
      <c r="AN445" s="231"/>
      <c r="AO445" s="231"/>
      <c r="AP445" s="231"/>
      <c r="AQ445" s="231"/>
      <c r="AR445" s="231"/>
      <c r="AS445" s="231"/>
      <c r="AT445" s="231"/>
      <c r="AU445" s="231"/>
      <c r="AV445" s="231"/>
      <c r="AW445" s="231"/>
      <c r="AX445" s="231"/>
      <c r="AY445" s="231"/>
      <c r="AZ445" s="231"/>
      <c r="BA445" s="231"/>
      <c r="BB445" s="231"/>
      <c r="BC445" s="231"/>
      <c r="BD445" s="231"/>
      <c r="BE445" s="231"/>
      <c r="BF445" s="231"/>
      <c r="BG445" s="231"/>
      <c r="BH445" s="231"/>
      <c r="BI445" s="231"/>
      <c r="BJ445" s="231"/>
      <c r="BK445" s="231"/>
      <c r="BL445" s="231"/>
      <c r="BM445" s="231"/>
      <c r="BN445" s="231"/>
      <c r="BO445" s="231"/>
      <c r="BP445" s="231"/>
      <c r="BQ445" s="231"/>
      <c r="BR445" s="231"/>
      <c r="BS445" s="231"/>
      <c r="BT445" s="231"/>
      <c r="BU445" s="231"/>
      <c r="BV445" s="231"/>
      <c r="BW445" s="231"/>
      <c r="BX445" s="231"/>
      <c r="BY445" s="231"/>
      <c r="BZ445" s="231"/>
      <c r="CA445" s="231"/>
      <c r="CB445" s="231"/>
    </row>
    <row r="446" spans="29:80" s="119" customFormat="1">
      <c r="AC446" s="238"/>
      <c r="AD446" s="231"/>
      <c r="AE446" s="231"/>
      <c r="AF446" s="231"/>
      <c r="AG446" s="231"/>
      <c r="AH446" s="231"/>
      <c r="AI446" s="231"/>
      <c r="AJ446" s="231"/>
      <c r="AK446" s="231"/>
      <c r="AL446" s="231"/>
      <c r="AM446" s="231"/>
      <c r="AN446" s="231"/>
      <c r="AO446" s="231"/>
      <c r="AP446" s="231"/>
      <c r="AQ446" s="231"/>
      <c r="AR446" s="231"/>
      <c r="AS446" s="231"/>
      <c r="AT446" s="231"/>
      <c r="AU446" s="231"/>
      <c r="AV446" s="231"/>
      <c r="AW446" s="231"/>
      <c r="AX446" s="231"/>
      <c r="AY446" s="231"/>
      <c r="AZ446" s="231"/>
      <c r="BA446" s="231"/>
      <c r="BB446" s="231"/>
      <c r="BC446" s="231"/>
      <c r="BD446" s="231"/>
      <c r="BE446" s="231"/>
      <c r="BF446" s="231"/>
      <c r="BG446" s="231"/>
      <c r="BH446" s="231"/>
      <c r="BI446" s="231"/>
      <c r="BJ446" s="231"/>
      <c r="BK446" s="231"/>
      <c r="BL446" s="231"/>
      <c r="BM446" s="231"/>
      <c r="BN446" s="231"/>
      <c r="BO446" s="231"/>
      <c r="BP446" s="231"/>
      <c r="BQ446" s="231"/>
      <c r="BR446" s="231"/>
      <c r="BS446" s="231"/>
      <c r="BT446" s="231"/>
      <c r="BU446" s="231"/>
      <c r="BV446" s="231"/>
      <c r="BW446" s="231"/>
      <c r="BX446" s="231"/>
      <c r="BY446" s="231"/>
      <c r="BZ446" s="231"/>
      <c r="CA446" s="231"/>
      <c r="CB446" s="231"/>
    </row>
    <row r="447" spans="29:80" s="119" customFormat="1">
      <c r="AC447" s="238"/>
      <c r="AD447" s="231"/>
      <c r="AE447" s="231"/>
      <c r="AF447" s="231"/>
      <c r="AG447" s="231"/>
      <c r="AH447" s="231"/>
      <c r="AI447" s="231"/>
      <c r="AJ447" s="231"/>
      <c r="AK447" s="231"/>
      <c r="AL447" s="231"/>
      <c r="AM447" s="231"/>
      <c r="AN447" s="231"/>
      <c r="AO447" s="231"/>
      <c r="AP447" s="231"/>
      <c r="AQ447" s="231"/>
      <c r="AR447" s="231"/>
      <c r="AS447" s="231"/>
      <c r="AT447" s="231"/>
      <c r="AU447" s="231"/>
      <c r="AV447" s="231"/>
      <c r="AW447" s="231"/>
      <c r="AX447" s="231"/>
      <c r="AY447" s="231"/>
      <c r="AZ447" s="231"/>
      <c r="BA447" s="231"/>
      <c r="BB447" s="231"/>
      <c r="BC447" s="231"/>
      <c r="BD447" s="231"/>
      <c r="BE447" s="231"/>
      <c r="BF447" s="231"/>
      <c r="BG447" s="231"/>
      <c r="BH447" s="231"/>
      <c r="BI447" s="231"/>
      <c r="BJ447" s="231"/>
      <c r="BK447" s="231"/>
      <c r="BL447" s="231"/>
      <c r="BM447" s="231"/>
      <c r="BN447" s="231"/>
      <c r="BO447" s="231"/>
      <c r="BP447" s="231"/>
      <c r="BQ447" s="231"/>
      <c r="BR447" s="231"/>
      <c r="BS447" s="231"/>
      <c r="BT447" s="231"/>
      <c r="BU447" s="231"/>
      <c r="BV447" s="231"/>
      <c r="BW447" s="231"/>
      <c r="BX447" s="231"/>
      <c r="BY447" s="231"/>
      <c r="BZ447" s="231"/>
      <c r="CA447" s="231"/>
      <c r="CB447" s="231"/>
    </row>
    <row r="448" spans="29:80" s="119" customFormat="1">
      <c r="AC448" s="238"/>
      <c r="AD448" s="231"/>
      <c r="AE448" s="231"/>
      <c r="AF448" s="231"/>
      <c r="AG448" s="231"/>
      <c r="AH448" s="231"/>
      <c r="AI448" s="231"/>
      <c r="AJ448" s="231"/>
      <c r="AK448" s="231"/>
      <c r="AL448" s="231"/>
      <c r="AM448" s="231"/>
      <c r="AN448" s="231"/>
      <c r="AO448" s="231"/>
      <c r="AP448" s="231"/>
      <c r="AQ448" s="231"/>
      <c r="AR448" s="231"/>
      <c r="AS448" s="231"/>
      <c r="AT448" s="231"/>
      <c r="AU448" s="231"/>
      <c r="AV448" s="231"/>
      <c r="AW448" s="231"/>
      <c r="AX448" s="231"/>
      <c r="AY448" s="231"/>
      <c r="AZ448" s="231"/>
      <c r="BA448" s="231"/>
      <c r="BB448" s="231"/>
      <c r="BC448" s="231"/>
      <c r="BD448" s="231"/>
      <c r="BE448" s="231"/>
      <c r="BF448" s="231"/>
      <c r="BG448" s="231"/>
      <c r="BH448" s="231"/>
      <c r="BI448" s="231"/>
      <c r="BJ448" s="231"/>
      <c r="BK448" s="231"/>
      <c r="BL448" s="231"/>
      <c r="BM448" s="231"/>
      <c r="BN448" s="231"/>
      <c r="BO448" s="231"/>
      <c r="BP448" s="231"/>
      <c r="BQ448" s="231"/>
      <c r="BR448" s="231"/>
      <c r="BS448" s="231"/>
      <c r="BT448" s="231"/>
      <c r="BU448" s="231"/>
      <c r="BV448" s="231"/>
      <c r="BW448" s="231"/>
      <c r="BX448" s="231"/>
      <c r="BY448" s="231"/>
      <c r="BZ448" s="231"/>
      <c r="CA448" s="231"/>
      <c r="CB448" s="231"/>
    </row>
    <row r="449" spans="29:80" s="119" customFormat="1">
      <c r="AC449" s="238"/>
      <c r="AD449" s="231"/>
      <c r="AE449" s="231"/>
      <c r="AF449" s="231"/>
      <c r="AG449" s="231"/>
      <c r="AH449" s="231"/>
      <c r="AI449" s="231"/>
      <c r="AJ449" s="231"/>
      <c r="AK449" s="231"/>
      <c r="AL449" s="231"/>
      <c r="AM449" s="231"/>
      <c r="AN449" s="231"/>
      <c r="AO449" s="231"/>
      <c r="AP449" s="231"/>
      <c r="AQ449" s="231"/>
      <c r="AR449" s="231"/>
      <c r="AS449" s="231"/>
      <c r="AT449" s="231"/>
      <c r="AU449" s="231"/>
      <c r="AV449" s="231"/>
      <c r="AW449" s="231"/>
      <c r="AX449" s="231"/>
      <c r="AY449" s="231"/>
      <c r="AZ449" s="231"/>
      <c r="BA449" s="231"/>
      <c r="BB449" s="231"/>
      <c r="BC449" s="231"/>
      <c r="BD449" s="231"/>
      <c r="BE449" s="231"/>
      <c r="BF449" s="231"/>
      <c r="BG449" s="231"/>
      <c r="BH449" s="231"/>
      <c r="BI449" s="231"/>
      <c r="BJ449" s="231"/>
      <c r="BK449" s="231"/>
      <c r="BL449" s="231"/>
      <c r="BM449" s="231"/>
      <c r="BN449" s="231"/>
      <c r="BO449" s="231"/>
      <c r="BP449" s="231"/>
      <c r="BQ449" s="231"/>
      <c r="BR449" s="231"/>
      <c r="BS449" s="231"/>
      <c r="BT449" s="231"/>
      <c r="BU449" s="231"/>
      <c r="BV449" s="231"/>
      <c r="BW449" s="231"/>
      <c r="BX449" s="231"/>
      <c r="BY449" s="231"/>
      <c r="BZ449" s="231"/>
      <c r="CA449" s="231"/>
      <c r="CB449" s="231"/>
    </row>
    <row r="450" spans="29:80" s="119" customFormat="1">
      <c r="AC450" s="238"/>
      <c r="AD450" s="231"/>
      <c r="AE450" s="231"/>
      <c r="AF450" s="231"/>
      <c r="AG450" s="231"/>
      <c r="AH450" s="231"/>
      <c r="AI450" s="231"/>
      <c r="AJ450" s="231"/>
      <c r="AK450" s="231"/>
      <c r="AL450" s="231"/>
      <c r="AM450" s="231"/>
      <c r="AN450" s="231"/>
      <c r="AO450" s="231"/>
      <c r="AP450" s="231"/>
      <c r="AQ450" s="231"/>
      <c r="AR450" s="231"/>
      <c r="AS450" s="231"/>
      <c r="AT450" s="231"/>
      <c r="AU450" s="231"/>
      <c r="AV450" s="231"/>
      <c r="AW450" s="231"/>
      <c r="AX450" s="231"/>
      <c r="AY450" s="231"/>
      <c r="AZ450" s="231"/>
      <c r="BA450" s="231"/>
      <c r="BB450" s="231"/>
      <c r="BC450" s="231"/>
      <c r="BD450" s="231"/>
      <c r="BE450" s="231"/>
      <c r="BF450" s="231"/>
      <c r="BG450" s="231"/>
      <c r="BH450" s="231"/>
      <c r="BI450" s="231"/>
      <c r="BJ450" s="231"/>
      <c r="BK450" s="231"/>
      <c r="BL450" s="231"/>
      <c r="BM450" s="231"/>
      <c r="BN450" s="231"/>
      <c r="BO450" s="231"/>
      <c r="BP450" s="231"/>
      <c r="BQ450" s="231"/>
      <c r="BR450" s="231"/>
      <c r="BS450" s="231"/>
      <c r="BT450" s="231"/>
      <c r="BU450" s="231"/>
      <c r="BV450" s="231"/>
      <c r="BW450" s="231"/>
      <c r="BX450" s="231"/>
      <c r="BY450" s="231"/>
      <c r="BZ450" s="231"/>
      <c r="CA450" s="231"/>
      <c r="CB450" s="231"/>
    </row>
    <row r="451" spans="29:80" s="119" customFormat="1">
      <c r="AC451" s="238"/>
      <c r="AD451" s="231"/>
      <c r="AE451" s="231"/>
      <c r="AF451" s="231"/>
      <c r="AG451" s="231"/>
      <c r="AH451" s="231"/>
      <c r="AI451" s="231"/>
      <c r="AJ451" s="231"/>
      <c r="AK451" s="231"/>
      <c r="AL451" s="231"/>
      <c r="AM451" s="231"/>
      <c r="AN451" s="231"/>
      <c r="AO451" s="231"/>
      <c r="AP451" s="231"/>
      <c r="AQ451" s="231"/>
      <c r="AR451" s="231"/>
      <c r="AS451" s="231"/>
      <c r="AT451" s="231"/>
      <c r="AU451" s="231"/>
      <c r="AV451" s="231"/>
      <c r="AW451" s="231"/>
      <c r="AX451" s="231"/>
      <c r="AY451" s="231"/>
      <c r="AZ451" s="231"/>
      <c r="BA451" s="231"/>
      <c r="BB451" s="231"/>
      <c r="BC451" s="231"/>
      <c r="BD451" s="231"/>
      <c r="BE451" s="231"/>
      <c r="BF451" s="231"/>
      <c r="BG451" s="231"/>
      <c r="BH451" s="231"/>
      <c r="BI451" s="231"/>
      <c r="BJ451" s="231"/>
      <c r="BK451" s="231"/>
      <c r="BL451" s="231"/>
      <c r="BM451" s="231"/>
      <c r="BN451" s="231"/>
      <c r="BO451" s="231"/>
      <c r="BP451" s="231"/>
      <c r="BQ451" s="231"/>
      <c r="BR451" s="231"/>
      <c r="BS451" s="231"/>
      <c r="BT451" s="231"/>
      <c r="BU451" s="231"/>
      <c r="BV451" s="231"/>
      <c r="BW451" s="231"/>
      <c r="BX451" s="231"/>
      <c r="BY451" s="231"/>
      <c r="BZ451" s="231"/>
      <c r="CA451" s="231"/>
      <c r="CB451" s="231"/>
    </row>
    <row r="452" spans="29:80" s="119" customFormat="1">
      <c r="AC452" s="238"/>
      <c r="AD452" s="231"/>
      <c r="AE452" s="231"/>
      <c r="AF452" s="231"/>
      <c r="AG452" s="231"/>
      <c r="AH452" s="231"/>
      <c r="AI452" s="231"/>
      <c r="AJ452" s="231"/>
      <c r="AK452" s="231"/>
      <c r="AL452" s="231"/>
      <c r="AM452" s="231"/>
      <c r="AN452" s="231"/>
      <c r="AO452" s="231"/>
      <c r="AP452" s="231"/>
      <c r="AQ452" s="231"/>
      <c r="AR452" s="231"/>
      <c r="AS452" s="231"/>
      <c r="AT452" s="231"/>
      <c r="AU452" s="231"/>
      <c r="AV452" s="231"/>
      <c r="AW452" s="231"/>
      <c r="AX452" s="231"/>
      <c r="AY452" s="231"/>
      <c r="AZ452" s="231"/>
      <c r="BA452" s="231"/>
      <c r="BB452" s="231"/>
      <c r="BC452" s="231"/>
      <c r="BD452" s="231"/>
      <c r="BE452" s="231"/>
      <c r="BF452" s="231"/>
      <c r="BG452" s="231"/>
      <c r="BH452" s="231"/>
      <c r="BI452" s="231"/>
      <c r="BJ452" s="231"/>
      <c r="BK452" s="231"/>
      <c r="BL452" s="231"/>
      <c r="BM452" s="231"/>
      <c r="BN452" s="231"/>
      <c r="BO452" s="231"/>
      <c r="BP452" s="231"/>
      <c r="BQ452" s="231"/>
      <c r="BR452" s="231"/>
      <c r="BS452" s="231"/>
      <c r="BT452" s="231"/>
      <c r="BU452" s="231"/>
      <c r="BV452" s="231"/>
      <c r="BW452" s="231"/>
      <c r="BX452" s="231"/>
      <c r="BY452" s="231"/>
      <c r="BZ452" s="231"/>
      <c r="CA452" s="231"/>
      <c r="CB452" s="231"/>
    </row>
    <row r="453" spans="29:80" s="119" customFormat="1">
      <c r="AC453" s="238"/>
      <c r="AD453" s="231"/>
      <c r="AE453" s="231"/>
      <c r="AF453" s="231"/>
      <c r="AG453" s="231"/>
      <c r="AH453" s="231"/>
      <c r="AI453" s="231"/>
      <c r="AJ453" s="231"/>
      <c r="AK453" s="231"/>
      <c r="AL453" s="231"/>
      <c r="AM453" s="231"/>
      <c r="AN453" s="231"/>
      <c r="AO453" s="231"/>
      <c r="AP453" s="231"/>
      <c r="AQ453" s="231"/>
      <c r="AR453" s="231"/>
      <c r="AS453" s="231"/>
      <c r="AT453" s="231"/>
      <c r="AU453" s="231"/>
      <c r="AV453" s="231"/>
      <c r="AW453" s="231"/>
      <c r="AX453" s="231"/>
      <c r="AY453" s="231"/>
      <c r="AZ453" s="231"/>
      <c r="BA453" s="231"/>
      <c r="BB453" s="231"/>
      <c r="BC453" s="231"/>
      <c r="BD453" s="231"/>
      <c r="BE453" s="231"/>
      <c r="BF453" s="231"/>
      <c r="BG453" s="231"/>
      <c r="BH453" s="231"/>
      <c r="BI453" s="231"/>
      <c r="BJ453" s="231"/>
      <c r="BK453" s="231"/>
      <c r="BL453" s="231"/>
      <c r="BM453" s="231"/>
      <c r="BN453" s="231"/>
      <c r="BO453" s="231"/>
      <c r="BP453" s="231"/>
      <c r="BQ453" s="231"/>
      <c r="BR453" s="231"/>
      <c r="BS453" s="231"/>
      <c r="BT453" s="231"/>
      <c r="BU453" s="231"/>
      <c r="BV453" s="231"/>
      <c r="BW453" s="231"/>
      <c r="BX453" s="231"/>
      <c r="BY453" s="231"/>
      <c r="BZ453" s="231"/>
      <c r="CA453" s="231"/>
      <c r="CB453" s="231"/>
    </row>
    <row r="454" spans="29:80" s="119" customFormat="1">
      <c r="AC454" s="238"/>
      <c r="AD454" s="231"/>
      <c r="AE454" s="231"/>
      <c r="AF454" s="231"/>
      <c r="AG454" s="231"/>
      <c r="AH454" s="231"/>
      <c r="AI454" s="231"/>
      <c r="AJ454" s="231"/>
      <c r="AK454" s="231"/>
      <c r="AL454" s="231"/>
      <c r="AM454" s="231"/>
      <c r="AN454" s="231"/>
      <c r="AO454" s="231"/>
      <c r="AP454" s="231"/>
      <c r="AQ454" s="231"/>
      <c r="AR454" s="231"/>
      <c r="AS454" s="231"/>
      <c r="AT454" s="231"/>
      <c r="AU454" s="231"/>
      <c r="AV454" s="231"/>
      <c r="AW454" s="231"/>
      <c r="AX454" s="231"/>
      <c r="AY454" s="231"/>
      <c r="AZ454" s="231"/>
      <c r="BA454" s="231"/>
      <c r="BB454" s="231"/>
      <c r="BC454" s="231"/>
      <c r="BD454" s="231"/>
      <c r="BE454" s="231"/>
      <c r="BF454" s="231"/>
      <c r="BG454" s="231"/>
      <c r="BH454" s="231"/>
      <c r="BI454" s="231"/>
      <c r="BJ454" s="231"/>
      <c r="BK454" s="231"/>
      <c r="BL454" s="231"/>
      <c r="BM454" s="231"/>
      <c r="BN454" s="231"/>
      <c r="BO454" s="231"/>
      <c r="BP454" s="231"/>
      <c r="BQ454" s="231"/>
      <c r="BR454" s="231"/>
      <c r="BS454" s="231"/>
      <c r="BT454" s="231"/>
      <c r="BU454" s="231"/>
      <c r="BV454" s="231"/>
      <c r="BW454" s="231"/>
      <c r="BX454" s="231"/>
      <c r="BY454" s="231"/>
      <c r="BZ454" s="231"/>
      <c r="CA454" s="231"/>
      <c r="CB454" s="231"/>
    </row>
    <row r="455" spans="29:80" s="119" customFormat="1">
      <c r="AC455" s="238"/>
      <c r="AD455" s="231"/>
      <c r="AE455" s="231"/>
      <c r="AF455" s="231"/>
      <c r="AG455" s="231"/>
      <c r="AH455" s="231"/>
      <c r="AI455" s="231"/>
      <c r="AJ455" s="231"/>
      <c r="AK455" s="231"/>
      <c r="AL455" s="231"/>
      <c r="AM455" s="231"/>
      <c r="AN455" s="231"/>
      <c r="AO455" s="231"/>
      <c r="AP455" s="231"/>
      <c r="AQ455" s="231"/>
      <c r="AR455" s="231"/>
      <c r="AS455" s="231"/>
      <c r="AT455" s="231"/>
      <c r="AU455" s="231"/>
      <c r="AV455" s="231"/>
      <c r="AW455" s="231"/>
      <c r="AX455" s="231"/>
      <c r="AY455" s="231"/>
      <c r="AZ455" s="231"/>
      <c r="BA455" s="231"/>
      <c r="BB455" s="231"/>
      <c r="BC455" s="231"/>
      <c r="BD455" s="231"/>
      <c r="BE455" s="231"/>
      <c r="BF455" s="231"/>
      <c r="BG455" s="231"/>
      <c r="BH455" s="231"/>
      <c r="BI455" s="231"/>
      <c r="BJ455" s="231"/>
      <c r="BK455" s="231"/>
      <c r="BL455" s="231"/>
      <c r="BM455" s="231"/>
      <c r="BN455" s="231"/>
      <c r="BO455" s="231"/>
      <c r="BP455" s="231"/>
      <c r="BQ455" s="231"/>
      <c r="BR455" s="231"/>
      <c r="BS455" s="231"/>
      <c r="BT455" s="231"/>
      <c r="BU455" s="231"/>
      <c r="BV455" s="231"/>
      <c r="BW455" s="231"/>
      <c r="BX455" s="231"/>
      <c r="BY455" s="231"/>
      <c r="BZ455" s="231"/>
      <c r="CA455" s="231"/>
      <c r="CB455" s="231"/>
    </row>
    <row r="456" spans="29:80" s="119" customFormat="1">
      <c r="AC456" s="238"/>
      <c r="AD456" s="231"/>
      <c r="AE456" s="231"/>
      <c r="AF456" s="231"/>
      <c r="AG456" s="231"/>
      <c r="AH456" s="231"/>
      <c r="AI456" s="231"/>
      <c r="AJ456" s="231"/>
      <c r="AK456" s="231"/>
      <c r="AL456" s="231"/>
      <c r="AM456" s="231"/>
      <c r="AN456" s="231"/>
      <c r="AO456" s="231"/>
      <c r="AP456" s="231"/>
      <c r="AQ456" s="231"/>
      <c r="AR456" s="231"/>
      <c r="AS456" s="231"/>
      <c r="AT456" s="231"/>
      <c r="AU456" s="231"/>
      <c r="AV456" s="231"/>
      <c r="AW456" s="231"/>
      <c r="AX456" s="231"/>
      <c r="AY456" s="231"/>
      <c r="AZ456" s="231"/>
      <c r="BA456" s="231"/>
      <c r="BB456" s="231"/>
      <c r="BC456" s="231"/>
      <c r="BD456" s="231"/>
      <c r="BE456" s="231"/>
      <c r="BF456" s="231"/>
      <c r="BG456" s="231"/>
      <c r="BH456" s="231"/>
      <c r="BI456" s="231"/>
      <c r="BJ456" s="231"/>
      <c r="BK456" s="231"/>
      <c r="BL456" s="231"/>
      <c r="BM456" s="231"/>
      <c r="BN456" s="231"/>
      <c r="BO456" s="231"/>
      <c r="BP456" s="231"/>
      <c r="BQ456" s="231"/>
      <c r="BR456" s="231"/>
      <c r="BS456" s="231"/>
      <c r="BT456" s="231"/>
      <c r="BU456" s="231"/>
      <c r="BV456" s="231"/>
      <c r="BW456" s="231"/>
      <c r="BX456" s="231"/>
      <c r="BY456" s="231"/>
      <c r="BZ456" s="231"/>
      <c r="CA456" s="231"/>
      <c r="CB456" s="231"/>
    </row>
    <row r="457" spans="29:80" s="119" customFormat="1">
      <c r="AC457" s="238"/>
      <c r="AD457" s="231"/>
      <c r="AE457" s="231"/>
      <c r="AF457" s="231"/>
      <c r="AG457" s="231"/>
      <c r="AH457" s="231"/>
      <c r="AI457" s="231"/>
      <c r="AJ457" s="231"/>
      <c r="AK457" s="231"/>
      <c r="AL457" s="231"/>
      <c r="AM457" s="231"/>
      <c r="AN457" s="231"/>
      <c r="AO457" s="231"/>
      <c r="AP457" s="231"/>
      <c r="AQ457" s="231"/>
      <c r="AR457" s="231"/>
      <c r="AS457" s="231"/>
      <c r="AT457" s="231"/>
      <c r="AU457" s="231"/>
      <c r="AV457" s="231"/>
      <c r="AW457" s="231"/>
      <c r="AX457" s="231"/>
      <c r="AY457" s="231"/>
      <c r="AZ457" s="231"/>
      <c r="BA457" s="231"/>
      <c r="BB457" s="231"/>
      <c r="BC457" s="231"/>
      <c r="BD457" s="231"/>
      <c r="BE457" s="231"/>
      <c r="BF457" s="231"/>
      <c r="BG457" s="231"/>
      <c r="BH457" s="231"/>
      <c r="BI457" s="231"/>
      <c r="BJ457" s="231"/>
      <c r="BK457" s="231"/>
      <c r="BL457" s="231"/>
      <c r="BM457" s="231"/>
      <c r="BN457" s="231"/>
      <c r="BO457" s="231"/>
      <c r="BP457" s="231"/>
      <c r="BQ457" s="231"/>
      <c r="BR457" s="231"/>
      <c r="BS457" s="231"/>
      <c r="BT457" s="231"/>
      <c r="BU457" s="231"/>
      <c r="BV457" s="231"/>
      <c r="BW457" s="231"/>
      <c r="BX457" s="231"/>
      <c r="BY457" s="231"/>
      <c r="BZ457" s="231"/>
      <c r="CA457" s="231"/>
      <c r="CB457" s="231"/>
    </row>
    <row r="458" spans="29:80" s="119" customFormat="1">
      <c r="AC458" s="238"/>
      <c r="AD458" s="231"/>
      <c r="AE458" s="231"/>
      <c r="AF458" s="231"/>
      <c r="AG458" s="231"/>
      <c r="AH458" s="231"/>
      <c r="AI458" s="231"/>
      <c r="AJ458" s="231"/>
      <c r="AK458" s="231"/>
      <c r="AL458" s="231"/>
      <c r="AM458" s="231"/>
      <c r="AN458" s="231"/>
      <c r="AO458" s="231"/>
      <c r="AP458" s="231"/>
      <c r="AQ458" s="231"/>
      <c r="AR458" s="231"/>
      <c r="AS458" s="231"/>
      <c r="AT458" s="231"/>
      <c r="AU458" s="231"/>
      <c r="AV458" s="231"/>
      <c r="AW458" s="231"/>
      <c r="AX458" s="231"/>
      <c r="AY458" s="231"/>
      <c r="AZ458" s="231"/>
      <c r="BA458" s="231"/>
      <c r="BB458" s="231"/>
      <c r="BC458" s="231"/>
      <c r="BD458" s="231"/>
      <c r="BE458" s="231"/>
      <c r="BF458" s="231"/>
      <c r="BG458" s="231"/>
      <c r="BH458" s="231"/>
      <c r="BI458" s="231"/>
      <c r="BJ458" s="231"/>
      <c r="BK458" s="231"/>
      <c r="BL458" s="231"/>
      <c r="BM458" s="231"/>
      <c r="BN458" s="231"/>
      <c r="BO458" s="231"/>
      <c r="BP458" s="231"/>
      <c r="BQ458" s="231"/>
      <c r="BR458" s="231"/>
      <c r="BS458" s="231"/>
      <c r="BT458" s="231"/>
      <c r="BU458" s="231"/>
      <c r="BV458" s="231"/>
      <c r="BW458" s="231"/>
      <c r="BX458" s="231"/>
      <c r="BY458" s="231"/>
      <c r="BZ458" s="231"/>
      <c r="CA458" s="231"/>
      <c r="CB458" s="231"/>
    </row>
    <row r="459" spans="29:80" s="119" customFormat="1">
      <c r="AC459" s="238"/>
      <c r="AD459" s="231"/>
      <c r="AE459" s="231"/>
      <c r="AF459" s="231"/>
      <c r="AG459" s="231"/>
      <c r="AH459" s="231"/>
      <c r="AI459" s="231"/>
      <c r="AJ459" s="231"/>
      <c r="AK459" s="231"/>
      <c r="AL459" s="231"/>
      <c r="AM459" s="231"/>
      <c r="AN459" s="231"/>
      <c r="AO459" s="231"/>
      <c r="AP459" s="231"/>
      <c r="AQ459" s="231"/>
      <c r="AR459" s="231"/>
      <c r="AS459" s="231"/>
      <c r="AT459" s="231"/>
      <c r="AU459" s="231"/>
      <c r="AV459" s="231"/>
      <c r="AW459" s="231"/>
      <c r="AX459" s="231"/>
      <c r="AY459" s="231"/>
      <c r="AZ459" s="231"/>
      <c r="BA459" s="231"/>
      <c r="BB459" s="231"/>
      <c r="BC459" s="231"/>
      <c r="BD459" s="231"/>
      <c r="BE459" s="231"/>
      <c r="BF459" s="231"/>
      <c r="BG459" s="231"/>
      <c r="BH459" s="231"/>
      <c r="BI459" s="231"/>
      <c r="BJ459" s="231"/>
      <c r="BK459" s="231"/>
      <c r="BL459" s="231"/>
      <c r="BM459" s="231"/>
      <c r="BN459" s="231"/>
      <c r="BO459" s="231"/>
      <c r="BP459" s="231"/>
      <c r="BQ459" s="231"/>
      <c r="BR459" s="231"/>
      <c r="BS459" s="231"/>
      <c r="BT459" s="231"/>
      <c r="BU459" s="231"/>
      <c r="BV459" s="231"/>
      <c r="BW459" s="231"/>
      <c r="BX459" s="231"/>
      <c r="BY459" s="231"/>
      <c r="BZ459" s="231"/>
      <c r="CA459" s="231"/>
      <c r="CB459" s="231"/>
    </row>
    <row r="460" spans="29:80" s="119" customFormat="1">
      <c r="AC460" s="238"/>
      <c r="AD460" s="231"/>
      <c r="AE460" s="231"/>
      <c r="AF460" s="231"/>
      <c r="AG460" s="231"/>
      <c r="AH460" s="231"/>
      <c r="AI460" s="231"/>
      <c r="AJ460" s="231"/>
      <c r="AK460" s="231"/>
      <c r="AL460" s="231"/>
      <c r="AM460" s="231"/>
      <c r="AN460" s="231"/>
      <c r="AO460" s="231"/>
      <c r="AP460" s="231"/>
      <c r="AQ460" s="231"/>
      <c r="AR460" s="231"/>
      <c r="AS460" s="231"/>
      <c r="AT460" s="231"/>
      <c r="AU460" s="231"/>
      <c r="AV460" s="231"/>
      <c r="AW460" s="231"/>
      <c r="AX460" s="231"/>
      <c r="AY460" s="231"/>
      <c r="AZ460" s="231"/>
      <c r="BA460" s="231"/>
      <c r="BB460" s="231"/>
      <c r="BC460" s="231"/>
      <c r="BD460" s="231"/>
      <c r="BE460" s="231"/>
      <c r="BF460" s="231"/>
      <c r="BG460" s="231"/>
      <c r="BH460" s="231"/>
      <c r="BI460" s="231"/>
      <c r="BJ460" s="231"/>
      <c r="BK460" s="231"/>
      <c r="BL460" s="231"/>
      <c r="BM460" s="231"/>
      <c r="BN460" s="231"/>
      <c r="BO460" s="231"/>
      <c r="BP460" s="231"/>
      <c r="BQ460" s="231"/>
      <c r="BR460" s="231"/>
      <c r="BS460" s="231"/>
      <c r="BT460" s="231"/>
      <c r="BU460" s="231"/>
      <c r="BV460" s="231"/>
      <c r="BW460" s="231"/>
      <c r="BX460" s="231"/>
      <c r="BY460" s="231"/>
      <c r="BZ460" s="231"/>
      <c r="CA460" s="231"/>
      <c r="CB460" s="231"/>
    </row>
    <row r="461" spans="29:80" s="119" customFormat="1">
      <c r="AC461" s="238"/>
      <c r="AD461" s="231"/>
      <c r="AE461" s="231"/>
      <c r="AF461" s="231"/>
      <c r="AG461" s="231"/>
      <c r="AH461" s="231"/>
      <c r="AI461" s="231"/>
      <c r="AJ461" s="231"/>
      <c r="AK461" s="231"/>
      <c r="AL461" s="231"/>
      <c r="AM461" s="231"/>
      <c r="AN461" s="231"/>
      <c r="AO461" s="231"/>
      <c r="AP461" s="231"/>
      <c r="AQ461" s="231"/>
      <c r="AR461" s="231"/>
      <c r="AS461" s="231"/>
      <c r="AT461" s="231"/>
      <c r="AU461" s="231"/>
      <c r="AV461" s="231"/>
      <c r="AW461" s="231"/>
      <c r="AX461" s="231"/>
      <c r="AY461" s="231"/>
      <c r="AZ461" s="231"/>
      <c r="BA461" s="231"/>
      <c r="BB461" s="231"/>
      <c r="BC461" s="231"/>
      <c r="BD461" s="231"/>
      <c r="BE461" s="231"/>
      <c r="BF461" s="231"/>
      <c r="BG461" s="231"/>
      <c r="BH461" s="231"/>
      <c r="BI461" s="231"/>
      <c r="BJ461" s="231"/>
      <c r="BK461" s="231"/>
      <c r="BL461" s="231"/>
      <c r="BM461" s="231"/>
      <c r="BN461" s="231"/>
      <c r="BO461" s="231"/>
      <c r="BP461" s="231"/>
      <c r="BQ461" s="231"/>
      <c r="BR461" s="231"/>
      <c r="BS461" s="231"/>
      <c r="BT461" s="231"/>
      <c r="BU461" s="231"/>
      <c r="BV461" s="231"/>
      <c r="BW461" s="231"/>
      <c r="BX461" s="231"/>
      <c r="BY461" s="231"/>
      <c r="BZ461" s="231"/>
      <c r="CA461" s="231"/>
      <c r="CB461" s="231"/>
    </row>
    <row r="462" spans="29:80" s="119" customFormat="1">
      <c r="AC462" s="238"/>
      <c r="AD462" s="231"/>
      <c r="AE462" s="231"/>
      <c r="AF462" s="231"/>
      <c r="AG462" s="231"/>
      <c r="AH462" s="231"/>
      <c r="AI462" s="231"/>
      <c r="AJ462" s="231"/>
      <c r="AK462" s="231"/>
      <c r="AL462" s="231"/>
      <c r="AM462" s="231"/>
      <c r="AN462" s="231"/>
      <c r="AO462" s="231"/>
      <c r="AP462" s="231"/>
      <c r="AQ462" s="231"/>
      <c r="AR462" s="231"/>
      <c r="AS462" s="231"/>
      <c r="AT462" s="231"/>
      <c r="AU462" s="231"/>
      <c r="AV462" s="231"/>
      <c r="AW462" s="231"/>
      <c r="AX462" s="231"/>
      <c r="AY462" s="231"/>
      <c r="AZ462" s="231"/>
      <c r="BA462" s="231"/>
      <c r="BB462" s="231"/>
      <c r="BC462" s="231"/>
      <c r="BD462" s="231"/>
      <c r="BE462" s="231"/>
      <c r="BF462" s="231"/>
      <c r="BG462" s="231"/>
      <c r="BH462" s="231"/>
      <c r="BI462" s="231"/>
      <c r="BJ462" s="231"/>
      <c r="BK462" s="231"/>
      <c r="BL462" s="231"/>
      <c r="BM462" s="231"/>
      <c r="BN462" s="231"/>
      <c r="BO462" s="231"/>
      <c r="BP462" s="231"/>
      <c r="BQ462" s="231"/>
      <c r="BR462" s="231"/>
      <c r="BS462" s="231"/>
      <c r="BT462" s="231"/>
      <c r="BU462" s="231"/>
      <c r="BV462" s="231"/>
      <c r="BW462" s="231"/>
      <c r="BX462" s="231"/>
      <c r="BY462" s="231"/>
      <c r="BZ462" s="231"/>
      <c r="CA462" s="231"/>
      <c r="CB462" s="231"/>
    </row>
    <row r="463" spans="29:80" s="119" customFormat="1">
      <c r="AC463" s="238"/>
      <c r="AD463" s="231"/>
      <c r="AE463" s="231"/>
      <c r="AF463" s="231"/>
      <c r="AG463" s="231"/>
      <c r="AH463" s="231"/>
      <c r="AI463" s="231"/>
      <c r="AJ463" s="231"/>
      <c r="AK463" s="231"/>
      <c r="AL463" s="231"/>
      <c r="AM463" s="231"/>
      <c r="AN463" s="231"/>
      <c r="AO463" s="231"/>
      <c r="AP463" s="231"/>
      <c r="AQ463" s="231"/>
      <c r="AR463" s="231"/>
      <c r="AS463" s="231"/>
      <c r="AT463" s="231"/>
      <c r="AU463" s="231"/>
      <c r="AV463" s="231"/>
      <c r="AW463" s="231"/>
      <c r="AX463" s="231"/>
      <c r="AY463" s="231"/>
      <c r="AZ463" s="231"/>
      <c r="BA463" s="231"/>
      <c r="BB463" s="231"/>
      <c r="BC463" s="231"/>
      <c r="BD463" s="231"/>
      <c r="BE463" s="231"/>
      <c r="BF463" s="231"/>
      <c r="BG463" s="231"/>
      <c r="BH463" s="231"/>
      <c r="BI463" s="231"/>
      <c r="BJ463" s="231"/>
      <c r="BK463" s="231"/>
      <c r="BL463" s="231"/>
      <c r="BM463" s="231"/>
      <c r="BN463" s="231"/>
      <c r="BO463" s="231"/>
      <c r="BP463" s="231"/>
      <c r="BQ463" s="231"/>
      <c r="BR463" s="231"/>
      <c r="BS463" s="231"/>
      <c r="BT463" s="231"/>
      <c r="BU463" s="231"/>
      <c r="BV463" s="231"/>
      <c r="BW463" s="231"/>
      <c r="BX463" s="231"/>
      <c r="BY463" s="231"/>
      <c r="BZ463" s="231"/>
      <c r="CA463" s="231"/>
      <c r="CB463" s="231"/>
    </row>
    <row r="464" spans="29:80" s="119" customFormat="1">
      <c r="AC464" s="238"/>
      <c r="AD464" s="231"/>
      <c r="AE464" s="231"/>
      <c r="AF464" s="231"/>
      <c r="AG464" s="231"/>
      <c r="AH464" s="231"/>
      <c r="AI464" s="231"/>
      <c r="AJ464" s="231"/>
      <c r="AK464" s="231"/>
      <c r="AL464" s="231"/>
      <c r="AM464" s="231"/>
      <c r="AN464" s="231"/>
      <c r="AO464" s="231"/>
      <c r="AP464" s="231"/>
      <c r="AQ464" s="231"/>
      <c r="AR464" s="231"/>
      <c r="AS464" s="231"/>
      <c r="AT464" s="231"/>
      <c r="AU464" s="231"/>
      <c r="AV464" s="231"/>
      <c r="AW464" s="231"/>
      <c r="AX464" s="231"/>
      <c r="AY464" s="231"/>
      <c r="AZ464" s="231"/>
      <c r="BA464" s="231"/>
      <c r="BB464" s="231"/>
      <c r="BC464" s="231"/>
      <c r="BD464" s="231"/>
      <c r="BE464" s="231"/>
      <c r="BF464" s="231"/>
      <c r="BG464" s="231"/>
      <c r="BH464" s="231"/>
      <c r="BI464" s="231"/>
      <c r="BJ464" s="231"/>
      <c r="BK464" s="231"/>
      <c r="BL464" s="231"/>
      <c r="BM464" s="231"/>
      <c r="BN464" s="231"/>
      <c r="BO464" s="231"/>
      <c r="BP464" s="231"/>
      <c r="BQ464" s="231"/>
      <c r="BR464" s="231"/>
      <c r="BS464" s="231"/>
      <c r="BT464" s="231"/>
      <c r="BU464" s="231"/>
      <c r="BV464" s="231"/>
      <c r="BW464" s="231"/>
      <c r="BX464" s="231"/>
      <c r="BY464" s="231"/>
      <c r="BZ464" s="231"/>
      <c r="CA464" s="231"/>
      <c r="CB464" s="231"/>
    </row>
    <row r="465" spans="29:80" s="119" customFormat="1">
      <c r="AC465" s="238"/>
      <c r="AD465" s="231"/>
      <c r="AE465" s="231"/>
      <c r="AF465" s="231"/>
      <c r="AG465" s="231"/>
      <c r="AH465" s="231"/>
      <c r="AI465" s="231"/>
      <c r="AJ465" s="231"/>
      <c r="AK465" s="231"/>
      <c r="AL465" s="231"/>
      <c r="AM465" s="231"/>
      <c r="AN465" s="231"/>
      <c r="AO465" s="231"/>
      <c r="AP465" s="231"/>
      <c r="AQ465" s="231"/>
      <c r="AR465" s="231"/>
      <c r="AS465" s="231"/>
      <c r="AT465" s="231"/>
      <c r="AU465" s="231"/>
      <c r="AV465" s="231"/>
      <c r="AW465" s="231"/>
      <c r="AX465" s="231"/>
      <c r="AY465" s="231"/>
      <c r="AZ465" s="231"/>
      <c r="BA465" s="231"/>
      <c r="BB465" s="231"/>
      <c r="BC465" s="231"/>
      <c r="BD465" s="231"/>
      <c r="BE465" s="231"/>
      <c r="BF465" s="231"/>
      <c r="BG465" s="231"/>
      <c r="BH465" s="231"/>
      <c r="BI465" s="231"/>
      <c r="BJ465" s="231"/>
      <c r="BK465" s="231"/>
      <c r="BL465" s="231"/>
      <c r="BM465" s="231"/>
      <c r="BN465" s="231"/>
      <c r="BO465" s="231"/>
      <c r="BP465" s="231"/>
      <c r="BQ465" s="231"/>
      <c r="BR465" s="231"/>
      <c r="BS465" s="231"/>
      <c r="BT465" s="231"/>
      <c r="BU465" s="231"/>
      <c r="BV465" s="231"/>
      <c r="BW465" s="231"/>
      <c r="BX465" s="231"/>
      <c r="BY465" s="231"/>
      <c r="BZ465" s="231"/>
      <c r="CA465" s="231"/>
      <c r="CB465" s="231"/>
    </row>
    <row r="466" spans="29:80" s="119" customFormat="1">
      <c r="AC466" s="238"/>
      <c r="AD466" s="231"/>
      <c r="AE466" s="231"/>
      <c r="AF466" s="231"/>
      <c r="AG466" s="231"/>
      <c r="AH466" s="231"/>
      <c r="AI466" s="231"/>
      <c r="AJ466" s="231"/>
      <c r="AK466" s="231"/>
      <c r="AL466" s="231"/>
      <c r="AM466" s="231"/>
      <c r="AN466" s="231"/>
      <c r="AO466" s="231"/>
      <c r="AP466" s="231"/>
      <c r="AQ466" s="231"/>
      <c r="AR466" s="231"/>
      <c r="AS466" s="231"/>
      <c r="AT466" s="231"/>
      <c r="AU466" s="231"/>
      <c r="AV466" s="231"/>
      <c r="AW466" s="231"/>
      <c r="AX466" s="231"/>
      <c r="AY466" s="231"/>
      <c r="AZ466" s="231"/>
      <c r="BA466" s="231"/>
      <c r="BB466" s="231"/>
      <c r="BC466" s="231"/>
      <c r="BD466" s="231"/>
      <c r="BE466" s="231"/>
      <c r="BF466" s="231"/>
      <c r="BG466" s="231"/>
      <c r="BH466" s="231"/>
      <c r="BI466" s="231"/>
      <c r="BJ466" s="231"/>
      <c r="BK466" s="231"/>
      <c r="BL466" s="231"/>
      <c r="BM466" s="231"/>
      <c r="BN466" s="231"/>
      <c r="BO466" s="231"/>
      <c r="BP466" s="231"/>
      <c r="BQ466" s="231"/>
      <c r="BR466" s="231"/>
      <c r="BS466" s="231"/>
      <c r="BT466" s="231"/>
      <c r="BU466" s="231"/>
      <c r="BV466" s="231"/>
      <c r="BW466" s="231"/>
      <c r="BX466" s="231"/>
      <c r="BY466" s="231"/>
      <c r="BZ466" s="231"/>
      <c r="CA466" s="231"/>
      <c r="CB466" s="231"/>
    </row>
    <row r="467" spans="29:80" s="119" customFormat="1">
      <c r="AC467" s="238"/>
      <c r="AD467" s="231"/>
      <c r="AE467" s="231"/>
      <c r="AF467" s="231"/>
      <c r="AG467" s="231"/>
      <c r="AH467" s="231"/>
      <c r="AI467" s="231"/>
      <c r="AJ467" s="231"/>
      <c r="AK467" s="231"/>
      <c r="AL467" s="231"/>
      <c r="AM467" s="231"/>
      <c r="AN467" s="231"/>
      <c r="AO467" s="231"/>
      <c r="AP467" s="231"/>
      <c r="AQ467" s="231"/>
      <c r="AR467" s="231"/>
      <c r="AS467" s="231"/>
      <c r="AT467" s="231"/>
      <c r="AU467" s="231"/>
      <c r="AV467" s="231"/>
      <c r="AW467" s="231"/>
      <c r="AX467" s="231"/>
      <c r="AY467" s="231"/>
      <c r="AZ467" s="231"/>
      <c r="BA467" s="231"/>
      <c r="BB467" s="231"/>
      <c r="BC467" s="231"/>
      <c r="BD467" s="231"/>
      <c r="BE467" s="231"/>
      <c r="BF467" s="231"/>
      <c r="BG467" s="231"/>
      <c r="BH467" s="231"/>
      <c r="BI467" s="231"/>
      <c r="BJ467" s="231"/>
      <c r="BK467" s="231"/>
      <c r="BL467" s="231"/>
      <c r="BM467" s="231"/>
      <c r="BN467" s="231"/>
      <c r="BO467" s="231"/>
      <c r="BP467" s="231"/>
      <c r="BQ467" s="231"/>
      <c r="BR467" s="231"/>
      <c r="BS467" s="231"/>
      <c r="BT467" s="231"/>
      <c r="BU467" s="231"/>
      <c r="BV467" s="231"/>
      <c r="BW467" s="231"/>
      <c r="BX467" s="231"/>
      <c r="BY467" s="231"/>
      <c r="BZ467" s="231"/>
      <c r="CA467" s="231"/>
      <c r="CB467" s="231"/>
    </row>
    <row r="468" spans="29:80" s="119" customFormat="1">
      <c r="AC468" s="238"/>
      <c r="AD468" s="231"/>
      <c r="AE468" s="231"/>
      <c r="AF468" s="231"/>
      <c r="AG468" s="231"/>
      <c r="AH468" s="231"/>
      <c r="AI468" s="231"/>
      <c r="AJ468" s="231"/>
      <c r="AK468" s="231"/>
      <c r="AL468" s="231"/>
      <c r="AM468" s="231"/>
      <c r="AN468" s="231"/>
      <c r="AO468" s="231"/>
      <c r="AP468" s="231"/>
      <c r="AQ468" s="231"/>
      <c r="AR468" s="231"/>
      <c r="AS468" s="231"/>
      <c r="AT468" s="231"/>
      <c r="AU468" s="231"/>
      <c r="AV468" s="231"/>
      <c r="AW468" s="231"/>
      <c r="AX468" s="231"/>
      <c r="AY468" s="231"/>
      <c r="AZ468" s="231"/>
      <c r="BA468" s="231"/>
      <c r="BB468" s="231"/>
      <c r="BC468" s="231"/>
      <c r="BD468" s="231"/>
      <c r="BE468" s="231"/>
      <c r="BF468" s="231"/>
      <c r="BG468" s="231"/>
      <c r="BH468" s="231"/>
      <c r="BI468" s="231"/>
      <c r="BJ468" s="231"/>
      <c r="BK468" s="231"/>
      <c r="BL468" s="231"/>
      <c r="BM468" s="231"/>
      <c r="BN468" s="231"/>
      <c r="BO468" s="231"/>
      <c r="BP468" s="231"/>
      <c r="BQ468" s="231"/>
      <c r="BR468" s="231"/>
      <c r="BS468" s="231"/>
      <c r="BT468" s="231"/>
      <c r="BU468" s="231"/>
      <c r="BV468" s="231"/>
      <c r="BW468" s="231"/>
      <c r="BX468" s="231"/>
      <c r="BY468" s="231"/>
      <c r="BZ468" s="231"/>
      <c r="CA468" s="231"/>
      <c r="CB468" s="231"/>
    </row>
    <row r="469" spans="29:80" s="119" customFormat="1">
      <c r="AC469" s="238"/>
      <c r="AD469" s="231"/>
      <c r="AE469" s="231"/>
      <c r="AF469" s="231"/>
      <c r="AG469" s="231"/>
      <c r="AH469" s="231"/>
      <c r="AI469" s="231"/>
      <c r="AJ469" s="231"/>
      <c r="AK469" s="231"/>
      <c r="AL469" s="231"/>
      <c r="AM469" s="231"/>
      <c r="AN469" s="231"/>
      <c r="AO469" s="231"/>
      <c r="AP469" s="231"/>
      <c r="AQ469" s="231"/>
      <c r="AR469" s="231"/>
      <c r="AS469" s="231"/>
      <c r="AT469" s="231"/>
      <c r="AU469" s="231"/>
      <c r="AV469" s="231"/>
      <c r="AW469" s="231"/>
      <c r="AX469" s="231"/>
      <c r="AY469" s="231"/>
      <c r="AZ469" s="231"/>
      <c r="BA469" s="231"/>
      <c r="BB469" s="231"/>
      <c r="BC469" s="231"/>
      <c r="BD469" s="231"/>
      <c r="BE469" s="231"/>
      <c r="BF469" s="231"/>
      <c r="BG469" s="231"/>
      <c r="BH469" s="231"/>
      <c r="BI469" s="231"/>
      <c r="BJ469" s="231"/>
      <c r="BK469" s="231"/>
      <c r="BL469" s="231"/>
      <c r="BM469" s="231"/>
      <c r="BN469" s="231"/>
      <c r="BO469" s="231"/>
      <c r="BP469" s="231"/>
      <c r="BQ469" s="231"/>
      <c r="BR469" s="231"/>
      <c r="BS469" s="231"/>
      <c r="BT469" s="231"/>
      <c r="BU469" s="231"/>
      <c r="BV469" s="231"/>
      <c r="BW469" s="231"/>
      <c r="BX469" s="231"/>
      <c r="BY469" s="231"/>
      <c r="BZ469" s="231"/>
      <c r="CA469" s="231"/>
      <c r="CB469" s="231"/>
    </row>
    <row r="470" spans="29:80" s="119" customFormat="1">
      <c r="AC470" s="238"/>
      <c r="AD470" s="231"/>
      <c r="AE470" s="231"/>
      <c r="AF470" s="231"/>
      <c r="AG470" s="231"/>
      <c r="AH470" s="231"/>
      <c r="AI470" s="231"/>
      <c r="AJ470" s="231"/>
      <c r="AK470" s="231"/>
      <c r="AL470" s="231"/>
      <c r="AM470" s="231"/>
      <c r="AN470" s="231"/>
      <c r="AO470" s="231"/>
      <c r="AP470" s="231"/>
      <c r="AQ470" s="231"/>
      <c r="AR470" s="231"/>
      <c r="AS470" s="231"/>
      <c r="AT470" s="231"/>
      <c r="AU470" s="231"/>
      <c r="AV470" s="231"/>
      <c r="AW470" s="231"/>
      <c r="AX470" s="231"/>
      <c r="AY470" s="231"/>
      <c r="AZ470" s="231"/>
      <c r="BA470" s="231"/>
      <c r="BB470" s="231"/>
      <c r="BC470" s="231"/>
      <c r="BD470" s="231"/>
      <c r="BE470" s="231"/>
      <c r="BF470" s="231"/>
      <c r="BG470" s="231"/>
      <c r="BH470" s="231"/>
      <c r="BI470" s="231"/>
      <c r="BJ470" s="231"/>
      <c r="BK470" s="231"/>
      <c r="BL470" s="231"/>
      <c r="BM470" s="231"/>
      <c r="BN470" s="231"/>
      <c r="BO470" s="231"/>
      <c r="BP470" s="231"/>
      <c r="BQ470" s="231"/>
      <c r="BR470" s="231"/>
      <c r="BS470" s="231"/>
      <c r="BT470" s="231"/>
      <c r="BU470" s="231"/>
      <c r="BV470" s="231"/>
      <c r="BW470" s="231"/>
      <c r="BX470" s="231"/>
      <c r="BY470" s="231"/>
      <c r="BZ470" s="231"/>
      <c r="CA470" s="231"/>
      <c r="CB470" s="231"/>
    </row>
    <row r="471" spans="29:80" s="119" customFormat="1">
      <c r="AC471" s="238"/>
      <c r="AD471" s="231"/>
      <c r="AE471" s="231"/>
      <c r="AF471" s="231"/>
      <c r="AG471" s="231"/>
      <c r="AH471" s="231"/>
      <c r="AI471" s="231"/>
      <c r="AJ471" s="231"/>
      <c r="AK471" s="231"/>
      <c r="AL471" s="231"/>
      <c r="AM471" s="231"/>
      <c r="AN471" s="231"/>
      <c r="AO471" s="231"/>
      <c r="AP471" s="231"/>
      <c r="AQ471" s="231"/>
      <c r="AR471" s="231"/>
      <c r="AS471" s="231"/>
      <c r="AT471" s="231"/>
      <c r="AU471" s="231"/>
      <c r="AV471" s="231"/>
      <c r="AW471" s="231"/>
      <c r="AX471" s="231"/>
      <c r="AY471" s="231"/>
      <c r="AZ471" s="231"/>
      <c r="BA471" s="231"/>
      <c r="BB471" s="231"/>
      <c r="BC471" s="231"/>
      <c r="BD471" s="231"/>
      <c r="BE471" s="231"/>
      <c r="BF471" s="231"/>
      <c r="BG471" s="231"/>
      <c r="BH471" s="231"/>
      <c r="BI471" s="231"/>
      <c r="BJ471" s="231"/>
      <c r="BK471" s="231"/>
      <c r="BL471" s="231"/>
      <c r="BM471" s="231"/>
      <c r="BN471" s="231"/>
      <c r="BO471" s="231"/>
      <c r="BP471" s="231"/>
      <c r="BQ471" s="231"/>
      <c r="BR471" s="231"/>
      <c r="BS471" s="231"/>
      <c r="BT471" s="231"/>
      <c r="BU471" s="231"/>
      <c r="BV471" s="231"/>
      <c r="BW471" s="231"/>
      <c r="BX471" s="231"/>
      <c r="BY471" s="231"/>
      <c r="BZ471" s="231"/>
      <c r="CA471" s="231"/>
      <c r="CB471" s="231"/>
    </row>
    <row r="472" spans="29:80" s="119" customFormat="1">
      <c r="AC472" s="238"/>
      <c r="AD472" s="231"/>
      <c r="AE472" s="231"/>
      <c r="AF472" s="231"/>
      <c r="AG472" s="231"/>
      <c r="AH472" s="231"/>
      <c r="AI472" s="231"/>
      <c r="AJ472" s="231"/>
      <c r="AK472" s="231"/>
      <c r="AL472" s="231"/>
      <c r="AM472" s="231"/>
      <c r="AN472" s="231"/>
      <c r="AO472" s="231"/>
      <c r="AP472" s="231"/>
      <c r="AQ472" s="231"/>
      <c r="AR472" s="231"/>
      <c r="AS472" s="231"/>
      <c r="AT472" s="231"/>
      <c r="AU472" s="231"/>
      <c r="AV472" s="231"/>
      <c r="AW472" s="231"/>
      <c r="AX472" s="231"/>
      <c r="AY472" s="231"/>
      <c r="AZ472" s="231"/>
      <c r="BA472" s="231"/>
      <c r="BB472" s="231"/>
      <c r="BC472" s="231"/>
      <c r="BD472" s="231"/>
      <c r="BE472" s="231"/>
      <c r="BF472" s="231"/>
      <c r="BG472" s="231"/>
      <c r="BH472" s="231"/>
      <c r="BI472" s="231"/>
      <c r="BJ472" s="231"/>
      <c r="BK472" s="231"/>
      <c r="BL472" s="231"/>
      <c r="BM472" s="231"/>
      <c r="BN472" s="231"/>
      <c r="BO472" s="231"/>
      <c r="BP472" s="231"/>
      <c r="BQ472" s="231"/>
      <c r="BR472" s="231"/>
      <c r="BS472" s="231"/>
      <c r="BT472" s="231"/>
      <c r="BU472" s="231"/>
      <c r="BV472" s="231"/>
      <c r="BW472" s="231"/>
      <c r="BX472" s="231"/>
      <c r="BY472" s="231"/>
      <c r="BZ472" s="231"/>
      <c r="CA472" s="231"/>
      <c r="CB472" s="231"/>
    </row>
    <row r="473" spans="29:80" s="119" customFormat="1">
      <c r="AC473" s="238"/>
      <c r="AD473" s="231"/>
      <c r="AE473" s="231"/>
      <c r="AF473" s="231"/>
      <c r="AG473" s="231"/>
      <c r="AH473" s="231"/>
      <c r="AI473" s="231"/>
      <c r="AJ473" s="231"/>
      <c r="AK473" s="231"/>
      <c r="AL473" s="231"/>
      <c r="AM473" s="231"/>
      <c r="AN473" s="231"/>
      <c r="AO473" s="231"/>
      <c r="AP473" s="231"/>
      <c r="AQ473" s="231"/>
      <c r="AR473" s="231"/>
      <c r="AS473" s="231"/>
      <c r="AT473" s="231"/>
      <c r="AU473" s="231"/>
      <c r="AV473" s="231"/>
      <c r="AW473" s="231"/>
      <c r="AX473" s="231"/>
      <c r="AY473" s="231"/>
      <c r="AZ473" s="231"/>
      <c r="BA473" s="231"/>
      <c r="BB473" s="231"/>
      <c r="BC473" s="231"/>
      <c r="BD473" s="231"/>
      <c r="BE473" s="231"/>
      <c r="BF473" s="231"/>
      <c r="BG473" s="231"/>
      <c r="BH473" s="231"/>
      <c r="BI473" s="231"/>
      <c r="BJ473" s="231"/>
      <c r="BK473" s="231"/>
      <c r="BL473" s="231"/>
      <c r="BM473" s="231"/>
      <c r="BN473" s="231"/>
      <c r="BO473" s="231"/>
      <c r="BP473" s="231"/>
      <c r="BQ473" s="231"/>
      <c r="BR473" s="231"/>
      <c r="BS473" s="231"/>
      <c r="BT473" s="231"/>
      <c r="BU473" s="231"/>
      <c r="BV473" s="231"/>
      <c r="BW473" s="231"/>
      <c r="BX473" s="231"/>
      <c r="BY473" s="231"/>
      <c r="BZ473" s="231"/>
      <c r="CA473" s="231"/>
      <c r="CB473" s="231"/>
    </row>
    <row r="474" spans="29:80" s="119" customFormat="1">
      <c r="AC474" s="238"/>
      <c r="AD474" s="231"/>
      <c r="AE474" s="231"/>
      <c r="AF474" s="231"/>
      <c r="AG474" s="231"/>
      <c r="AH474" s="231"/>
      <c r="AI474" s="231"/>
      <c r="AJ474" s="231"/>
      <c r="AK474" s="231"/>
      <c r="AL474" s="231"/>
      <c r="AM474" s="231"/>
      <c r="AN474" s="231"/>
      <c r="AO474" s="231"/>
      <c r="AP474" s="231"/>
      <c r="AQ474" s="231"/>
      <c r="AR474" s="231"/>
      <c r="AS474" s="231"/>
      <c r="AT474" s="231"/>
      <c r="AU474" s="231"/>
      <c r="AV474" s="231"/>
      <c r="AW474" s="231"/>
      <c r="AX474" s="231"/>
      <c r="AY474" s="231"/>
      <c r="AZ474" s="231"/>
      <c r="BA474" s="231"/>
      <c r="BB474" s="231"/>
      <c r="BC474" s="231"/>
      <c r="BD474" s="231"/>
      <c r="BE474" s="231"/>
      <c r="BF474" s="231"/>
      <c r="BG474" s="231"/>
      <c r="BH474" s="231"/>
      <c r="BI474" s="231"/>
      <c r="BJ474" s="231"/>
      <c r="BK474" s="231"/>
      <c r="BL474" s="231"/>
      <c r="BM474" s="231"/>
      <c r="BN474" s="231"/>
      <c r="BO474" s="231"/>
      <c r="BP474" s="231"/>
      <c r="BQ474" s="231"/>
      <c r="BR474" s="231"/>
      <c r="BS474" s="231"/>
      <c r="BT474" s="231"/>
      <c r="BU474" s="231"/>
      <c r="BV474" s="231"/>
      <c r="BW474" s="231"/>
      <c r="BX474" s="231"/>
      <c r="BY474" s="231"/>
      <c r="BZ474" s="231"/>
      <c r="CA474" s="231"/>
      <c r="CB474" s="231"/>
    </row>
    <row r="475" spans="29:80" s="119" customFormat="1">
      <c r="AC475" s="238"/>
      <c r="AD475" s="231"/>
      <c r="AE475" s="231"/>
      <c r="AF475" s="231"/>
      <c r="AG475" s="231"/>
      <c r="AH475" s="231"/>
      <c r="AI475" s="231"/>
      <c r="AJ475" s="231"/>
      <c r="AK475" s="231"/>
      <c r="AL475" s="231"/>
      <c r="AM475" s="231"/>
      <c r="AN475" s="231"/>
      <c r="AO475" s="231"/>
      <c r="AP475" s="231"/>
      <c r="AQ475" s="231"/>
      <c r="AR475" s="231"/>
      <c r="AS475" s="231"/>
      <c r="AT475" s="231"/>
      <c r="AU475" s="231"/>
      <c r="AV475" s="231"/>
      <c r="AW475" s="231"/>
      <c r="AX475" s="231"/>
      <c r="AY475" s="231"/>
      <c r="AZ475" s="231"/>
      <c r="BA475" s="231"/>
      <c r="BB475" s="231"/>
      <c r="BC475" s="231"/>
      <c r="BD475" s="231"/>
      <c r="BE475" s="231"/>
      <c r="BF475" s="231"/>
      <c r="BG475" s="231"/>
      <c r="BH475" s="231"/>
      <c r="BI475" s="231"/>
      <c r="BJ475" s="231"/>
      <c r="BK475" s="231"/>
      <c r="BL475" s="231"/>
      <c r="BM475" s="231"/>
      <c r="BN475" s="231"/>
      <c r="BO475" s="231"/>
      <c r="BP475" s="231"/>
      <c r="BQ475" s="231"/>
      <c r="BR475" s="231"/>
      <c r="BS475" s="231"/>
      <c r="BT475" s="231"/>
      <c r="BU475" s="231"/>
      <c r="BV475" s="231"/>
      <c r="BW475" s="231"/>
      <c r="BX475" s="231"/>
      <c r="BY475" s="231"/>
      <c r="BZ475" s="231"/>
      <c r="CA475" s="231"/>
      <c r="CB475" s="231"/>
    </row>
    <row r="476" spans="29:80" s="119" customFormat="1">
      <c r="AC476" s="238"/>
      <c r="AD476" s="231"/>
      <c r="AE476" s="231"/>
      <c r="AF476" s="231"/>
      <c r="AG476" s="231"/>
      <c r="AH476" s="231"/>
      <c r="AI476" s="231"/>
      <c r="AJ476" s="231"/>
      <c r="AK476" s="231"/>
      <c r="AL476" s="231"/>
      <c r="AM476" s="231"/>
      <c r="AN476" s="231"/>
      <c r="AO476" s="231"/>
      <c r="AP476" s="231"/>
      <c r="AQ476" s="231"/>
      <c r="AR476" s="231"/>
      <c r="AS476" s="231"/>
      <c r="AT476" s="231"/>
      <c r="AU476" s="231"/>
      <c r="AV476" s="231"/>
      <c r="AW476" s="231"/>
      <c r="AX476" s="231"/>
      <c r="AY476" s="231"/>
      <c r="AZ476" s="231"/>
      <c r="BA476" s="231"/>
      <c r="BB476" s="231"/>
      <c r="BC476" s="231"/>
      <c r="BD476" s="231"/>
      <c r="BE476" s="231"/>
      <c r="BF476" s="231"/>
      <c r="BG476" s="231"/>
      <c r="BH476" s="231"/>
      <c r="BI476" s="231"/>
      <c r="BJ476" s="231"/>
      <c r="BK476" s="231"/>
      <c r="BL476" s="231"/>
      <c r="BM476" s="231"/>
      <c r="BN476" s="231"/>
      <c r="BO476" s="231"/>
      <c r="BP476" s="231"/>
      <c r="BQ476" s="231"/>
      <c r="BR476" s="231"/>
      <c r="BS476" s="231"/>
      <c r="BT476" s="231"/>
      <c r="BU476" s="231"/>
      <c r="BV476" s="231"/>
      <c r="BW476" s="231"/>
      <c r="BX476" s="231"/>
      <c r="BY476" s="231"/>
      <c r="BZ476" s="231"/>
      <c r="CA476" s="231"/>
      <c r="CB476" s="231"/>
    </row>
    <row r="477" spans="29:80" s="119" customFormat="1">
      <c r="AC477" s="238"/>
      <c r="AD477" s="231"/>
      <c r="AE477" s="231"/>
      <c r="AF477" s="231"/>
      <c r="AG477" s="231"/>
      <c r="AH477" s="231"/>
      <c r="AI477" s="231"/>
      <c r="AJ477" s="231"/>
      <c r="AK477" s="231"/>
      <c r="AL477" s="231"/>
      <c r="AM477" s="231"/>
      <c r="AN477" s="231"/>
      <c r="AO477" s="231"/>
      <c r="AP477" s="231"/>
      <c r="AQ477" s="231"/>
      <c r="AR477" s="231"/>
      <c r="AS477" s="231"/>
      <c r="AT477" s="231"/>
      <c r="AU477" s="231"/>
      <c r="AV477" s="231"/>
      <c r="AW477" s="231"/>
      <c r="AX477" s="231"/>
      <c r="AY477" s="231"/>
      <c r="AZ477" s="231"/>
      <c r="BA477" s="231"/>
      <c r="BB477" s="231"/>
      <c r="BC477" s="231"/>
      <c r="BD477" s="231"/>
      <c r="BE477" s="231"/>
      <c r="BF477" s="231"/>
      <c r="BG477" s="231"/>
      <c r="BH477" s="231"/>
      <c r="BI477" s="231"/>
      <c r="BJ477" s="231"/>
      <c r="BK477" s="231"/>
      <c r="BL477" s="231"/>
      <c r="BM477" s="231"/>
      <c r="BN477" s="231"/>
      <c r="BO477" s="231"/>
      <c r="BP477" s="231"/>
      <c r="BQ477" s="231"/>
      <c r="BR477" s="231"/>
      <c r="BS477" s="231"/>
      <c r="BT477" s="231"/>
      <c r="BU477" s="231"/>
      <c r="BV477" s="231"/>
      <c r="BW477" s="231"/>
      <c r="BX477" s="231"/>
      <c r="BY477" s="231"/>
      <c r="BZ477" s="231"/>
      <c r="CA477" s="231"/>
      <c r="CB477" s="231"/>
    </row>
    <row r="478" spans="29:80" s="119" customFormat="1">
      <c r="AC478" s="238"/>
      <c r="AD478" s="231"/>
      <c r="AE478" s="231"/>
      <c r="AF478" s="231"/>
      <c r="AG478" s="231"/>
      <c r="AH478" s="231"/>
      <c r="AI478" s="231"/>
      <c r="AJ478" s="231"/>
      <c r="AK478" s="231"/>
      <c r="AL478" s="231"/>
      <c r="AM478" s="231"/>
      <c r="AN478" s="231"/>
      <c r="AO478" s="231"/>
      <c r="AP478" s="231"/>
      <c r="AQ478" s="231"/>
      <c r="AR478" s="231"/>
      <c r="AS478" s="231"/>
      <c r="AT478" s="231"/>
      <c r="AU478" s="231"/>
      <c r="AV478" s="231"/>
      <c r="AW478" s="231"/>
      <c r="AX478" s="231"/>
      <c r="AY478" s="231"/>
      <c r="AZ478" s="231"/>
      <c r="BA478" s="231"/>
      <c r="BB478" s="231"/>
      <c r="BC478" s="231"/>
      <c r="BD478" s="231"/>
      <c r="BE478" s="231"/>
      <c r="BF478" s="231"/>
      <c r="BG478" s="231"/>
      <c r="BH478" s="231"/>
      <c r="BI478" s="231"/>
      <c r="BJ478" s="231"/>
      <c r="BK478" s="231"/>
      <c r="BL478" s="231"/>
      <c r="BM478" s="231"/>
      <c r="BN478" s="231"/>
      <c r="BO478" s="231"/>
      <c r="BP478" s="231"/>
      <c r="BQ478" s="231"/>
      <c r="BR478" s="231"/>
      <c r="BS478" s="231"/>
      <c r="BT478" s="231"/>
      <c r="BU478" s="231"/>
      <c r="BV478" s="231"/>
      <c r="BW478" s="231"/>
      <c r="BX478" s="231"/>
      <c r="BY478" s="231"/>
      <c r="BZ478" s="231"/>
      <c r="CA478" s="231"/>
      <c r="CB478" s="231"/>
    </row>
    <row r="479" spans="29:80" s="119" customFormat="1">
      <c r="AC479" s="238"/>
      <c r="AD479" s="231"/>
      <c r="AE479" s="231"/>
      <c r="AF479" s="231"/>
      <c r="AG479" s="231"/>
      <c r="AH479" s="231"/>
      <c r="AI479" s="231"/>
      <c r="AJ479" s="231"/>
      <c r="AK479" s="231"/>
      <c r="AL479" s="231"/>
      <c r="AM479" s="231"/>
      <c r="AN479" s="231"/>
      <c r="AO479" s="231"/>
      <c r="AP479" s="231"/>
      <c r="AQ479" s="231"/>
      <c r="AR479" s="231"/>
      <c r="AS479" s="231"/>
      <c r="AT479" s="231"/>
      <c r="AU479" s="231"/>
      <c r="AV479" s="231"/>
      <c r="AW479" s="231"/>
      <c r="AX479" s="231"/>
      <c r="AY479" s="231"/>
      <c r="AZ479" s="231"/>
      <c r="BA479" s="231"/>
      <c r="BB479" s="231"/>
      <c r="BC479" s="231"/>
      <c r="BD479" s="231"/>
      <c r="BE479" s="231"/>
      <c r="BF479" s="231"/>
      <c r="BG479" s="231"/>
      <c r="BH479" s="231"/>
      <c r="BI479" s="231"/>
      <c r="BJ479" s="231"/>
      <c r="BK479" s="231"/>
      <c r="BL479" s="231"/>
      <c r="BM479" s="231"/>
      <c r="BN479" s="231"/>
      <c r="BO479" s="231"/>
      <c r="BP479" s="231"/>
      <c r="BQ479" s="231"/>
      <c r="BR479" s="231"/>
      <c r="BS479" s="231"/>
      <c r="BT479" s="231"/>
      <c r="BU479" s="231"/>
      <c r="BV479" s="231"/>
      <c r="BW479" s="231"/>
      <c r="BX479" s="231"/>
      <c r="BY479" s="231"/>
      <c r="BZ479" s="231"/>
      <c r="CA479" s="231"/>
      <c r="CB479" s="231"/>
    </row>
    <row r="480" spans="29:80" s="119" customFormat="1">
      <c r="AC480" s="238"/>
      <c r="AD480" s="231"/>
      <c r="AE480" s="231"/>
      <c r="AF480" s="231"/>
      <c r="AG480" s="231"/>
      <c r="AH480" s="231"/>
      <c r="AI480" s="231"/>
      <c r="AJ480" s="231"/>
      <c r="AK480" s="231"/>
      <c r="AL480" s="231"/>
      <c r="AM480" s="231"/>
      <c r="AN480" s="231"/>
      <c r="AO480" s="231"/>
      <c r="AP480" s="231"/>
      <c r="AQ480" s="231"/>
      <c r="AR480" s="231"/>
      <c r="AS480" s="231"/>
      <c r="AT480" s="231"/>
      <c r="AU480" s="231"/>
      <c r="AV480" s="231"/>
      <c r="AW480" s="231"/>
      <c r="AX480" s="231"/>
      <c r="AY480" s="231"/>
      <c r="AZ480" s="231"/>
      <c r="BA480" s="231"/>
      <c r="BB480" s="231"/>
      <c r="BC480" s="231"/>
      <c r="BD480" s="231"/>
      <c r="BE480" s="231"/>
      <c r="BF480" s="231"/>
      <c r="BG480" s="231"/>
      <c r="BH480" s="231"/>
      <c r="BI480" s="231"/>
      <c r="BJ480" s="231"/>
      <c r="BK480" s="231"/>
      <c r="BL480" s="231"/>
      <c r="BM480" s="231"/>
      <c r="BN480" s="231"/>
      <c r="BO480" s="231"/>
      <c r="BP480" s="231"/>
      <c r="BQ480" s="231"/>
      <c r="BR480" s="231"/>
      <c r="BS480" s="231"/>
      <c r="BT480" s="231"/>
      <c r="BU480" s="231"/>
      <c r="BV480" s="231"/>
      <c r="BW480" s="231"/>
      <c r="BX480" s="231"/>
      <c r="BY480" s="231"/>
      <c r="BZ480" s="231"/>
      <c r="CA480" s="231"/>
      <c r="CB480" s="231"/>
    </row>
    <row r="481" spans="29:80" s="119" customFormat="1">
      <c r="AC481" s="238"/>
      <c r="AD481" s="231"/>
      <c r="AE481" s="231"/>
      <c r="AF481" s="231"/>
      <c r="AG481" s="231"/>
      <c r="AH481" s="231"/>
      <c r="AI481" s="231"/>
      <c r="AJ481" s="231"/>
      <c r="AK481" s="231"/>
      <c r="AL481" s="231"/>
      <c r="AM481" s="231"/>
      <c r="AN481" s="231"/>
      <c r="AO481" s="231"/>
      <c r="AP481" s="231"/>
      <c r="AQ481" s="231"/>
      <c r="AR481" s="231"/>
      <c r="AS481" s="231"/>
      <c r="AT481" s="231"/>
      <c r="AU481" s="231"/>
      <c r="AV481" s="231"/>
      <c r="AW481" s="231"/>
      <c r="AX481" s="231"/>
      <c r="AY481" s="231"/>
      <c r="AZ481" s="231"/>
      <c r="BA481" s="231"/>
      <c r="BB481" s="231"/>
      <c r="BC481" s="231"/>
      <c r="BD481" s="231"/>
      <c r="BE481" s="231"/>
      <c r="BF481" s="231"/>
      <c r="BG481" s="231"/>
      <c r="BH481" s="231"/>
      <c r="BI481" s="231"/>
      <c r="BJ481" s="231"/>
      <c r="BK481" s="231"/>
      <c r="BL481" s="231"/>
      <c r="BM481" s="231"/>
      <c r="BN481" s="231"/>
      <c r="BO481" s="231"/>
      <c r="BP481" s="231"/>
      <c r="BQ481" s="231"/>
      <c r="BR481" s="231"/>
      <c r="BS481" s="231"/>
      <c r="BT481" s="231"/>
      <c r="BU481" s="231"/>
      <c r="BV481" s="231"/>
      <c r="BW481" s="231"/>
      <c r="BX481" s="231"/>
      <c r="BY481" s="231"/>
      <c r="BZ481" s="231"/>
      <c r="CA481" s="231"/>
      <c r="CB481" s="231"/>
    </row>
    <row r="482" spans="29:80" s="119" customFormat="1">
      <c r="AC482" s="238"/>
      <c r="AD482" s="231"/>
      <c r="AE482" s="231"/>
      <c r="AF482" s="231"/>
      <c r="AG482" s="231"/>
      <c r="AH482" s="231"/>
      <c r="AI482" s="231"/>
      <c r="AJ482" s="231"/>
      <c r="AK482" s="231"/>
      <c r="AL482" s="231"/>
      <c r="AM482" s="231"/>
      <c r="AN482" s="231"/>
      <c r="AO482" s="231"/>
      <c r="AP482" s="231"/>
      <c r="AQ482" s="231"/>
      <c r="AR482" s="231"/>
      <c r="AS482" s="231"/>
      <c r="AT482" s="231"/>
      <c r="AU482" s="231"/>
      <c r="AV482" s="231"/>
      <c r="AW482" s="231"/>
      <c r="AX482" s="231"/>
      <c r="AY482" s="231"/>
      <c r="AZ482" s="231"/>
      <c r="BA482" s="231"/>
      <c r="BB482" s="231"/>
      <c r="BC482" s="231"/>
      <c r="BD482" s="231"/>
      <c r="BE482" s="231"/>
      <c r="BF482" s="231"/>
      <c r="BG482" s="231"/>
      <c r="BH482" s="231"/>
      <c r="BI482" s="231"/>
      <c r="BJ482" s="231"/>
      <c r="BK482" s="231"/>
      <c r="BL482" s="231"/>
      <c r="BM482" s="231"/>
      <c r="BN482" s="231"/>
      <c r="BO482" s="231"/>
      <c r="BP482" s="231"/>
      <c r="BQ482" s="231"/>
      <c r="BR482" s="231"/>
      <c r="BS482" s="231"/>
      <c r="BT482" s="231"/>
      <c r="BU482" s="231"/>
      <c r="BV482" s="231"/>
      <c r="BW482" s="231"/>
      <c r="BX482" s="231"/>
      <c r="BY482" s="231"/>
      <c r="BZ482" s="231"/>
      <c r="CA482" s="231"/>
      <c r="CB482" s="231"/>
    </row>
    <row r="483" spans="29:80" s="119" customFormat="1">
      <c r="AC483" s="238"/>
      <c r="AD483" s="231"/>
      <c r="AE483" s="231"/>
      <c r="AF483" s="231"/>
      <c r="AG483" s="231"/>
      <c r="AH483" s="231"/>
      <c r="AI483" s="231"/>
      <c r="AJ483" s="231"/>
      <c r="AK483" s="231"/>
      <c r="AL483" s="231"/>
      <c r="AM483" s="231"/>
      <c r="AN483" s="231"/>
      <c r="AO483" s="231"/>
      <c r="AP483" s="231"/>
      <c r="AQ483" s="231"/>
      <c r="AR483" s="231"/>
      <c r="AS483" s="231"/>
      <c r="AT483" s="231"/>
      <c r="AU483" s="231"/>
      <c r="AV483" s="231"/>
      <c r="AW483" s="231"/>
      <c r="AX483" s="231"/>
      <c r="AY483" s="231"/>
      <c r="AZ483" s="231"/>
      <c r="BA483" s="231"/>
      <c r="BB483" s="231"/>
      <c r="BC483" s="231"/>
      <c r="BD483" s="231"/>
      <c r="BE483" s="231"/>
      <c r="BF483" s="231"/>
      <c r="BG483" s="231"/>
      <c r="BH483" s="231"/>
      <c r="BI483" s="231"/>
      <c r="BJ483" s="231"/>
      <c r="BK483" s="231"/>
      <c r="BL483" s="231"/>
      <c r="BM483" s="231"/>
      <c r="BN483" s="231"/>
      <c r="BO483" s="231"/>
      <c r="BP483" s="231"/>
      <c r="BQ483" s="231"/>
      <c r="BR483" s="231"/>
      <c r="BS483" s="231"/>
      <c r="BT483" s="231"/>
      <c r="BU483" s="231"/>
      <c r="BV483" s="231"/>
      <c r="BW483" s="231"/>
      <c r="BX483" s="231"/>
      <c r="BY483" s="231"/>
      <c r="BZ483" s="231"/>
      <c r="CA483" s="231"/>
      <c r="CB483" s="231"/>
    </row>
    <row r="484" spans="29:80" s="119" customFormat="1">
      <c r="AC484" s="238"/>
      <c r="AD484" s="231"/>
      <c r="AE484" s="231"/>
      <c r="AF484" s="231"/>
      <c r="AG484" s="231"/>
      <c r="AH484" s="231"/>
      <c r="AI484" s="231"/>
      <c r="AJ484" s="231"/>
      <c r="AK484" s="231"/>
      <c r="AL484" s="231"/>
      <c r="AM484" s="231"/>
      <c r="AN484" s="231"/>
      <c r="AO484" s="231"/>
      <c r="AP484" s="231"/>
      <c r="AQ484" s="231"/>
      <c r="AR484" s="231"/>
      <c r="AS484" s="231"/>
      <c r="AT484" s="231"/>
      <c r="AU484" s="231"/>
      <c r="AV484" s="231"/>
      <c r="AW484" s="231"/>
      <c r="AX484" s="231"/>
      <c r="AY484" s="231"/>
      <c r="AZ484" s="231"/>
      <c r="BA484" s="231"/>
      <c r="BB484" s="231"/>
      <c r="BC484" s="231"/>
      <c r="BD484" s="231"/>
      <c r="BE484" s="231"/>
      <c r="BF484" s="231"/>
      <c r="BG484" s="231"/>
      <c r="BH484" s="231"/>
      <c r="BI484" s="231"/>
      <c r="BJ484" s="231"/>
      <c r="BK484" s="231"/>
      <c r="BL484" s="231"/>
      <c r="BM484" s="231"/>
      <c r="BN484" s="231"/>
      <c r="BO484" s="231"/>
      <c r="BP484" s="231"/>
      <c r="BQ484" s="231"/>
      <c r="BR484" s="231"/>
      <c r="BS484" s="231"/>
      <c r="BT484" s="231"/>
      <c r="BU484" s="231"/>
      <c r="BV484" s="231"/>
      <c r="BW484" s="231"/>
      <c r="BX484" s="231"/>
      <c r="BY484" s="231"/>
      <c r="BZ484" s="231"/>
      <c r="CA484" s="231"/>
      <c r="CB484" s="231"/>
    </row>
    <row r="485" spans="29:80" s="119" customFormat="1">
      <c r="AC485" s="238"/>
      <c r="AD485" s="231"/>
      <c r="AE485" s="231"/>
      <c r="AF485" s="231"/>
      <c r="AG485" s="231"/>
      <c r="AH485" s="231"/>
      <c r="AI485" s="231"/>
      <c r="AJ485" s="231"/>
      <c r="AK485" s="231"/>
      <c r="AL485" s="231"/>
      <c r="AM485" s="231"/>
      <c r="AN485" s="231"/>
      <c r="AO485" s="231"/>
      <c r="AP485" s="231"/>
      <c r="AQ485" s="231"/>
      <c r="AR485" s="231"/>
      <c r="AS485" s="231"/>
      <c r="AT485" s="231"/>
      <c r="AU485" s="231"/>
      <c r="AV485" s="231"/>
      <c r="AW485" s="231"/>
      <c r="AX485" s="231"/>
      <c r="AY485" s="231"/>
      <c r="AZ485" s="231"/>
      <c r="BA485" s="231"/>
      <c r="BB485" s="231"/>
      <c r="BC485" s="231"/>
      <c r="BD485" s="231"/>
      <c r="BE485" s="231"/>
      <c r="BF485" s="231"/>
      <c r="BG485" s="231"/>
      <c r="BH485" s="231"/>
      <c r="BI485" s="231"/>
      <c r="BJ485" s="231"/>
      <c r="BK485" s="231"/>
      <c r="BL485" s="231"/>
      <c r="BM485" s="231"/>
      <c r="BN485" s="231"/>
      <c r="BO485" s="231"/>
      <c r="BP485" s="231"/>
      <c r="BQ485" s="231"/>
      <c r="BR485" s="231"/>
      <c r="BS485" s="231"/>
      <c r="BT485" s="231"/>
      <c r="BU485" s="231"/>
      <c r="BV485" s="231"/>
      <c r="BW485" s="231"/>
      <c r="BX485" s="231"/>
      <c r="BY485" s="231"/>
      <c r="BZ485" s="231"/>
      <c r="CA485" s="231"/>
      <c r="CB485" s="231"/>
    </row>
    <row r="486" spans="29:80" s="119" customFormat="1">
      <c r="AC486" s="238"/>
      <c r="AD486" s="231"/>
      <c r="AE486" s="231"/>
      <c r="AF486" s="231"/>
      <c r="AG486" s="231"/>
      <c r="AH486" s="231"/>
      <c r="AI486" s="231"/>
      <c r="AJ486" s="231"/>
      <c r="AK486" s="231"/>
      <c r="AL486" s="231"/>
      <c r="AM486" s="231"/>
      <c r="AN486" s="231"/>
      <c r="AO486" s="231"/>
      <c r="AP486" s="231"/>
      <c r="AQ486" s="231"/>
      <c r="AR486" s="231"/>
      <c r="AS486" s="231"/>
      <c r="AT486" s="231"/>
      <c r="AU486" s="231"/>
      <c r="AV486" s="231"/>
      <c r="AW486" s="231"/>
      <c r="AX486" s="231"/>
      <c r="AY486" s="231"/>
      <c r="AZ486" s="231"/>
      <c r="BA486" s="231"/>
      <c r="BB486" s="231"/>
      <c r="BC486" s="231"/>
      <c r="BD486" s="231"/>
      <c r="BE486" s="231"/>
      <c r="BF486" s="231"/>
      <c r="BG486" s="231"/>
      <c r="BH486" s="231"/>
      <c r="BI486" s="231"/>
      <c r="BJ486" s="231"/>
      <c r="BK486" s="231"/>
      <c r="BL486" s="231"/>
      <c r="BM486" s="231"/>
      <c r="BN486" s="231"/>
      <c r="BO486" s="231"/>
      <c r="BP486" s="231"/>
      <c r="BQ486" s="231"/>
      <c r="BR486" s="231"/>
      <c r="BS486" s="231"/>
      <c r="BT486" s="231"/>
      <c r="BU486" s="231"/>
      <c r="BV486" s="231"/>
      <c r="BW486" s="231"/>
      <c r="BX486" s="231"/>
      <c r="BY486" s="231"/>
      <c r="BZ486" s="231"/>
      <c r="CA486" s="231"/>
      <c r="CB486" s="231"/>
    </row>
    <row r="487" spans="29:80" s="119" customFormat="1">
      <c r="AC487" s="238"/>
      <c r="AD487" s="231"/>
      <c r="AE487" s="231"/>
      <c r="AF487" s="231"/>
      <c r="AG487" s="231"/>
      <c r="AH487" s="231"/>
      <c r="AI487" s="231"/>
      <c r="AJ487" s="231"/>
      <c r="AK487" s="231"/>
      <c r="AL487" s="231"/>
      <c r="AM487" s="231"/>
      <c r="AN487" s="231"/>
      <c r="AO487" s="231"/>
      <c r="AP487" s="231"/>
      <c r="AQ487" s="231"/>
      <c r="AR487" s="231"/>
      <c r="AS487" s="231"/>
      <c r="AT487" s="231"/>
      <c r="AU487" s="231"/>
      <c r="AV487" s="231"/>
      <c r="AW487" s="231"/>
      <c r="AX487" s="231"/>
      <c r="AY487" s="231"/>
      <c r="AZ487" s="231"/>
      <c r="BA487" s="231"/>
      <c r="BB487" s="231"/>
      <c r="BC487" s="231"/>
      <c r="BD487" s="231"/>
      <c r="BE487" s="231"/>
      <c r="BF487" s="231"/>
      <c r="BG487" s="231"/>
      <c r="BH487" s="231"/>
      <c r="BI487" s="231"/>
      <c r="BJ487" s="231"/>
      <c r="BK487" s="231"/>
      <c r="BL487" s="231"/>
      <c r="BM487" s="231"/>
      <c r="BN487" s="231"/>
      <c r="BO487" s="231"/>
      <c r="BP487" s="231"/>
      <c r="BQ487" s="231"/>
      <c r="BR487" s="231"/>
      <c r="BS487" s="231"/>
      <c r="BT487" s="231"/>
      <c r="BU487" s="231"/>
      <c r="BV487" s="231"/>
      <c r="BW487" s="231"/>
      <c r="BX487" s="231"/>
      <c r="BY487" s="231"/>
      <c r="BZ487" s="231"/>
      <c r="CA487" s="231"/>
      <c r="CB487" s="231"/>
    </row>
    <row r="488" spans="29:80" s="119" customFormat="1">
      <c r="AC488" s="238"/>
      <c r="AD488" s="231"/>
      <c r="AE488" s="231"/>
      <c r="AF488" s="231"/>
      <c r="AG488" s="231"/>
      <c r="AH488" s="231"/>
      <c r="AI488" s="231"/>
      <c r="AJ488" s="231"/>
      <c r="AK488" s="231"/>
      <c r="AL488" s="231"/>
      <c r="AM488" s="231"/>
      <c r="AN488" s="231"/>
      <c r="AO488" s="231"/>
      <c r="AP488" s="231"/>
      <c r="AQ488" s="231"/>
      <c r="AR488" s="231"/>
      <c r="AS488" s="231"/>
      <c r="AT488" s="231"/>
      <c r="AU488" s="231"/>
      <c r="AV488" s="231"/>
      <c r="AW488" s="231"/>
      <c r="AX488" s="231"/>
      <c r="AY488" s="231"/>
      <c r="AZ488" s="231"/>
      <c r="BA488" s="231"/>
      <c r="BB488" s="231"/>
      <c r="BC488" s="231"/>
      <c r="BD488" s="231"/>
      <c r="BE488" s="231"/>
      <c r="BF488" s="231"/>
      <c r="BG488" s="231"/>
      <c r="BH488" s="231"/>
      <c r="BI488" s="231"/>
      <c r="BJ488" s="231"/>
      <c r="BK488" s="231"/>
      <c r="BL488" s="231"/>
      <c r="BM488" s="231"/>
      <c r="BN488" s="231"/>
      <c r="BO488" s="231"/>
      <c r="BP488" s="231"/>
      <c r="BQ488" s="231"/>
      <c r="BR488" s="231"/>
      <c r="BS488" s="231"/>
      <c r="BT488" s="231"/>
      <c r="BU488" s="231"/>
      <c r="BV488" s="231"/>
      <c r="BW488" s="231"/>
      <c r="BX488" s="231"/>
      <c r="BY488" s="231"/>
      <c r="BZ488" s="231"/>
      <c r="CA488" s="231"/>
      <c r="CB488" s="231"/>
    </row>
    <row r="489" spans="29:80" s="119" customFormat="1">
      <c r="AC489" s="238"/>
      <c r="AD489" s="231"/>
      <c r="AE489" s="231"/>
      <c r="AF489" s="231"/>
      <c r="AG489" s="231"/>
      <c r="AH489" s="231"/>
      <c r="AI489" s="231"/>
      <c r="AJ489" s="231"/>
      <c r="AK489" s="231"/>
      <c r="AL489" s="231"/>
      <c r="AM489" s="231"/>
      <c r="AN489" s="231"/>
      <c r="AO489" s="231"/>
      <c r="AP489" s="231"/>
      <c r="AQ489" s="231"/>
      <c r="AR489" s="231"/>
      <c r="AS489" s="231"/>
      <c r="AT489" s="231"/>
      <c r="AU489" s="231"/>
      <c r="AV489" s="231"/>
      <c r="AW489" s="231"/>
      <c r="AX489" s="231"/>
      <c r="AY489" s="231"/>
      <c r="AZ489" s="231"/>
      <c r="BA489" s="231"/>
      <c r="BB489" s="231"/>
      <c r="BC489" s="231"/>
      <c r="BD489" s="231"/>
      <c r="BE489" s="231"/>
      <c r="BF489" s="231"/>
      <c r="BG489" s="231"/>
      <c r="BH489" s="231"/>
      <c r="BI489" s="231"/>
      <c r="BJ489" s="231"/>
      <c r="BK489" s="231"/>
      <c r="BL489" s="231"/>
      <c r="BM489" s="231"/>
      <c r="BN489" s="231"/>
      <c r="BO489" s="231"/>
      <c r="BP489" s="231"/>
      <c r="BQ489" s="231"/>
      <c r="BR489" s="231"/>
      <c r="BS489" s="231"/>
      <c r="BT489" s="231"/>
      <c r="BU489" s="231"/>
      <c r="BV489" s="231"/>
      <c r="BW489" s="231"/>
      <c r="BX489" s="231"/>
      <c r="BY489" s="231"/>
      <c r="BZ489" s="231"/>
      <c r="CA489" s="231"/>
      <c r="CB489" s="231"/>
    </row>
    <row r="490" spans="29:80" s="119" customFormat="1">
      <c r="AC490" s="238"/>
      <c r="AD490" s="231"/>
      <c r="AE490" s="231"/>
      <c r="AF490" s="231"/>
      <c r="AG490" s="231"/>
      <c r="AH490" s="231"/>
      <c r="AI490" s="231"/>
      <c r="AJ490" s="231"/>
      <c r="AK490" s="231"/>
      <c r="AL490" s="231"/>
      <c r="AM490" s="231"/>
      <c r="AN490" s="231"/>
      <c r="AO490" s="231"/>
      <c r="AP490" s="231"/>
      <c r="AQ490" s="231"/>
      <c r="AR490" s="231"/>
      <c r="AS490" s="231"/>
      <c r="AT490" s="231"/>
      <c r="AU490" s="231"/>
      <c r="AV490" s="231"/>
      <c r="AW490" s="231"/>
      <c r="AX490" s="231"/>
      <c r="AY490" s="231"/>
      <c r="AZ490" s="231"/>
      <c r="BA490" s="231"/>
      <c r="BB490" s="231"/>
      <c r="BC490" s="231"/>
      <c r="BD490" s="231"/>
      <c r="BE490" s="231"/>
      <c r="BF490" s="231"/>
      <c r="BG490" s="231"/>
      <c r="BH490" s="231"/>
      <c r="BI490" s="231"/>
      <c r="BJ490" s="231"/>
      <c r="BK490" s="231"/>
      <c r="BL490" s="231"/>
      <c r="BM490" s="231"/>
      <c r="BN490" s="231"/>
      <c r="BO490" s="231"/>
      <c r="BP490" s="231"/>
      <c r="BQ490" s="231"/>
      <c r="BR490" s="231"/>
      <c r="BS490" s="231"/>
      <c r="BT490" s="231"/>
      <c r="BU490" s="231"/>
      <c r="BV490" s="231"/>
      <c r="BW490" s="231"/>
      <c r="BX490" s="231"/>
      <c r="BY490" s="231"/>
      <c r="BZ490" s="231"/>
      <c r="CA490" s="231"/>
      <c r="CB490" s="231"/>
    </row>
    <row r="491" spans="29:80" s="119" customFormat="1">
      <c r="AC491" s="238"/>
      <c r="AD491" s="231"/>
      <c r="AE491" s="231"/>
      <c r="AF491" s="231"/>
      <c r="AG491" s="231"/>
      <c r="AH491" s="231"/>
      <c r="AI491" s="231"/>
      <c r="AJ491" s="231"/>
      <c r="AK491" s="231"/>
      <c r="AL491" s="231"/>
      <c r="AM491" s="231"/>
      <c r="AN491" s="231"/>
      <c r="AO491" s="231"/>
      <c r="AP491" s="231"/>
      <c r="AQ491" s="231"/>
      <c r="AR491" s="231"/>
      <c r="AS491" s="231"/>
      <c r="AT491" s="231"/>
      <c r="AU491" s="231"/>
      <c r="AV491" s="231"/>
      <c r="AW491" s="231"/>
      <c r="AX491" s="231"/>
      <c r="AY491" s="231"/>
      <c r="AZ491" s="231"/>
      <c r="BA491" s="231"/>
      <c r="BB491" s="231"/>
      <c r="BC491" s="231"/>
      <c r="BD491" s="231"/>
      <c r="BE491" s="231"/>
      <c r="BF491" s="231"/>
      <c r="BG491" s="231"/>
      <c r="BH491" s="231"/>
      <c r="BI491" s="231"/>
      <c r="BJ491" s="231"/>
      <c r="BK491" s="231"/>
      <c r="BL491" s="231"/>
      <c r="BM491" s="231"/>
      <c r="BN491" s="231"/>
      <c r="BO491" s="231"/>
      <c r="BP491" s="231"/>
      <c r="BQ491" s="231"/>
      <c r="BR491" s="231"/>
      <c r="BS491" s="231"/>
      <c r="BT491" s="231"/>
      <c r="BU491" s="231"/>
      <c r="BV491" s="231"/>
      <c r="BW491" s="231"/>
      <c r="BX491" s="231"/>
      <c r="BY491" s="231"/>
      <c r="BZ491" s="231"/>
      <c r="CA491" s="231"/>
      <c r="CB491" s="231"/>
    </row>
    <row r="492" spans="29:80" s="119" customFormat="1">
      <c r="AC492" s="238"/>
      <c r="AD492" s="231"/>
      <c r="AE492" s="231"/>
      <c r="AF492" s="231"/>
      <c r="AG492" s="231"/>
      <c r="AH492" s="231"/>
      <c r="AI492" s="231"/>
      <c r="AJ492" s="231"/>
      <c r="AK492" s="231"/>
      <c r="AL492" s="231"/>
      <c r="AM492" s="231"/>
      <c r="AN492" s="231"/>
      <c r="AO492" s="231"/>
      <c r="AP492" s="231"/>
      <c r="AQ492" s="231"/>
      <c r="AR492" s="231"/>
      <c r="AS492" s="231"/>
      <c r="AT492" s="231"/>
      <c r="AU492" s="231"/>
      <c r="AV492" s="231"/>
      <c r="AW492" s="231"/>
      <c r="AX492" s="231"/>
      <c r="AY492" s="231"/>
      <c r="AZ492" s="231"/>
      <c r="BA492" s="231"/>
      <c r="BB492" s="231"/>
      <c r="BC492" s="231"/>
      <c r="BD492" s="231"/>
      <c r="BE492" s="231"/>
      <c r="BF492" s="231"/>
      <c r="BG492" s="231"/>
      <c r="BH492" s="231"/>
      <c r="BI492" s="231"/>
      <c r="BJ492" s="231"/>
      <c r="BK492" s="231"/>
      <c r="BL492" s="231"/>
      <c r="BM492" s="231"/>
      <c r="BN492" s="231"/>
      <c r="BO492" s="231"/>
      <c r="BP492" s="231"/>
      <c r="BQ492" s="231"/>
      <c r="BR492" s="231"/>
      <c r="BS492" s="231"/>
      <c r="BT492" s="231"/>
      <c r="BU492" s="231"/>
      <c r="BV492" s="231"/>
      <c r="BW492" s="231"/>
      <c r="BX492" s="231"/>
      <c r="BY492" s="231"/>
      <c r="BZ492" s="231"/>
      <c r="CA492" s="231"/>
      <c r="CB492" s="231"/>
    </row>
    <row r="493" spans="29:80" s="119" customFormat="1">
      <c r="AC493" s="238"/>
      <c r="AD493" s="231"/>
      <c r="AE493" s="231"/>
      <c r="AF493" s="231"/>
      <c r="AG493" s="231"/>
      <c r="AH493" s="231"/>
      <c r="AI493" s="231"/>
      <c r="AJ493" s="231"/>
      <c r="AK493" s="231"/>
      <c r="AL493" s="231"/>
      <c r="AM493" s="231"/>
      <c r="AN493" s="231"/>
      <c r="AO493" s="231"/>
      <c r="AP493" s="231"/>
      <c r="AQ493" s="231"/>
      <c r="AR493" s="231"/>
      <c r="AS493" s="231"/>
      <c r="AT493" s="231"/>
      <c r="AU493" s="231"/>
      <c r="AV493" s="231"/>
      <c r="AW493" s="231"/>
      <c r="AX493" s="231"/>
      <c r="AY493" s="231"/>
      <c r="AZ493" s="231"/>
      <c r="BA493" s="231"/>
      <c r="BB493" s="231"/>
      <c r="BC493" s="231"/>
      <c r="BD493" s="231"/>
      <c r="BE493" s="231"/>
      <c r="BF493" s="231"/>
      <c r="BG493" s="231"/>
      <c r="BH493" s="231"/>
      <c r="BI493" s="231"/>
      <c r="BJ493" s="231"/>
      <c r="BK493" s="231"/>
      <c r="BL493" s="231"/>
      <c r="BM493" s="231"/>
      <c r="BN493" s="231"/>
      <c r="BO493" s="231"/>
      <c r="BP493" s="231"/>
      <c r="BQ493" s="231"/>
      <c r="BR493" s="231"/>
      <c r="BS493" s="231"/>
      <c r="BT493" s="231"/>
      <c r="BU493" s="231"/>
      <c r="BV493" s="231"/>
      <c r="BW493" s="231"/>
      <c r="BX493" s="231"/>
      <c r="BY493" s="231"/>
      <c r="BZ493" s="231"/>
      <c r="CA493" s="231"/>
      <c r="CB493" s="231"/>
    </row>
    <row r="494" spans="29:80" s="119" customFormat="1">
      <c r="AC494" s="238"/>
      <c r="AD494" s="231"/>
      <c r="AE494" s="231"/>
      <c r="AF494" s="231"/>
      <c r="AG494" s="231"/>
      <c r="AH494" s="231"/>
      <c r="AI494" s="231"/>
      <c r="AJ494" s="231"/>
      <c r="AK494" s="231"/>
      <c r="AL494" s="231"/>
      <c r="AM494" s="231"/>
      <c r="AN494" s="231"/>
      <c r="AO494" s="231"/>
      <c r="AP494" s="231"/>
      <c r="AQ494" s="231"/>
      <c r="AR494" s="231"/>
      <c r="AS494" s="231"/>
      <c r="AT494" s="231"/>
      <c r="AU494" s="231"/>
      <c r="AV494" s="231"/>
      <c r="AW494" s="231"/>
      <c r="AX494" s="231"/>
      <c r="AY494" s="231"/>
      <c r="AZ494" s="231"/>
      <c r="BA494" s="231"/>
      <c r="BB494" s="231"/>
      <c r="BC494" s="231"/>
      <c r="BD494" s="231"/>
      <c r="BE494" s="231"/>
      <c r="BF494" s="231"/>
      <c r="BG494" s="231"/>
      <c r="BH494" s="231"/>
      <c r="BI494" s="231"/>
      <c r="BJ494" s="231"/>
      <c r="BK494" s="231"/>
      <c r="BL494" s="231"/>
      <c r="BM494" s="231"/>
      <c r="BN494" s="231"/>
      <c r="BO494" s="231"/>
      <c r="BP494" s="231"/>
      <c r="BQ494" s="231"/>
      <c r="BR494" s="231"/>
      <c r="BS494" s="231"/>
      <c r="BT494" s="231"/>
      <c r="BU494" s="231"/>
      <c r="BV494" s="231"/>
      <c r="BW494" s="231"/>
      <c r="BX494" s="231"/>
      <c r="BY494" s="231"/>
      <c r="BZ494" s="231"/>
      <c r="CA494" s="231"/>
      <c r="CB494" s="231"/>
    </row>
    <row r="495" spans="29:80" s="119" customFormat="1">
      <c r="AC495" s="238"/>
      <c r="AD495" s="231"/>
      <c r="AE495" s="231"/>
      <c r="AF495" s="231"/>
      <c r="AG495" s="231"/>
      <c r="AH495" s="231"/>
      <c r="AI495" s="231"/>
      <c r="AJ495" s="231"/>
      <c r="AK495" s="231"/>
      <c r="AL495" s="231"/>
      <c r="AM495" s="231"/>
      <c r="AN495" s="231"/>
      <c r="AO495" s="231"/>
      <c r="AP495" s="231"/>
      <c r="AQ495" s="231"/>
      <c r="AR495" s="231"/>
      <c r="AS495" s="231"/>
      <c r="AT495" s="231"/>
      <c r="AU495" s="231"/>
      <c r="AV495" s="231"/>
      <c r="AW495" s="231"/>
      <c r="AX495" s="231"/>
      <c r="AY495" s="231"/>
      <c r="AZ495" s="231"/>
      <c r="BA495" s="231"/>
      <c r="BB495" s="231"/>
      <c r="BC495" s="231"/>
      <c r="BD495" s="231"/>
      <c r="BE495" s="231"/>
      <c r="BF495" s="231"/>
      <c r="BG495" s="231"/>
      <c r="BH495" s="231"/>
      <c r="BI495" s="231"/>
      <c r="BJ495" s="231"/>
      <c r="BK495" s="231"/>
      <c r="BL495" s="231"/>
      <c r="BM495" s="231"/>
      <c r="BN495" s="231"/>
      <c r="BO495" s="231"/>
      <c r="BP495" s="231"/>
      <c r="BQ495" s="231"/>
      <c r="BR495" s="231"/>
      <c r="BS495" s="231"/>
      <c r="BT495" s="231"/>
      <c r="BU495" s="231"/>
      <c r="BV495" s="231"/>
      <c r="BW495" s="231"/>
      <c r="BX495" s="231"/>
      <c r="BY495" s="231"/>
      <c r="BZ495" s="231"/>
      <c r="CA495" s="231"/>
      <c r="CB495" s="231"/>
    </row>
    <row r="496" spans="29:80" s="119" customFormat="1">
      <c r="AC496" s="238"/>
      <c r="AD496" s="231"/>
      <c r="AE496" s="231"/>
      <c r="AF496" s="231"/>
      <c r="AG496" s="231"/>
      <c r="AH496" s="231"/>
      <c r="AI496" s="231"/>
      <c r="AJ496" s="231"/>
      <c r="AK496" s="231"/>
      <c r="AL496" s="231"/>
      <c r="AM496" s="231"/>
      <c r="AN496" s="231"/>
      <c r="AO496" s="231"/>
      <c r="AP496" s="231"/>
      <c r="AQ496" s="231"/>
      <c r="AR496" s="231"/>
      <c r="AS496" s="231"/>
      <c r="AT496" s="231"/>
      <c r="AU496" s="231"/>
      <c r="AV496" s="231"/>
      <c r="AW496" s="231"/>
      <c r="AX496" s="231"/>
      <c r="AY496" s="231"/>
      <c r="AZ496" s="231"/>
      <c r="BA496" s="231"/>
      <c r="BB496" s="231"/>
      <c r="BC496" s="231"/>
      <c r="BD496" s="231"/>
      <c r="BE496" s="231"/>
      <c r="BF496" s="231"/>
      <c r="BG496" s="231"/>
      <c r="BH496" s="231"/>
      <c r="BI496" s="231"/>
      <c r="BJ496" s="231"/>
      <c r="BK496" s="231"/>
      <c r="BL496" s="231"/>
      <c r="BM496" s="231"/>
      <c r="BN496" s="231"/>
      <c r="BO496" s="231"/>
      <c r="BP496" s="231"/>
      <c r="BQ496" s="231"/>
      <c r="BR496" s="231"/>
      <c r="BS496" s="231"/>
      <c r="BT496" s="231"/>
      <c r="BU496" s="231"/>
      <c r="BV496" s="231"/>
      <c r="BW496" s="231"/>
      <c r="BX496" s="231"/>
      <c r="BY496" s="231"/>
      <c r="BZ496" s="231"/>
      <c r="CA496" s="231"/>
      <c r="CB496" s="231"/>
    </row>
    <row r="497" spans="29:80" s="119" customFormat="1">
      <c r="AC497" s="238"/>
      <c r="AD497" s="231"/>
      <c r="AE497" s="231"/>
      <c r="AF497" s="231"/>
      <c r="AG497" s="231"/>
      <c r="AH497" s="231"/>
      <c r="AI497" s="231"/>
      <c r="AJ497" s="231"/>
      <c r="AK497" s="231"/>
      <c r="AL497" s="231"/>
      <c r="AM497" s="231"/>
      <c r="AN497" s="231"/>
      <c r="AO497" s="231"/>
      <c r="AP497" s="231"/>
      <c r="AQ497" s="231"/>
      <c r="AR497" s="231"/>
      <c r="AS497" s="231"/>
      <c r="AT497" s="231"/>
      <c r="AU497" s="231"/>
      <c r="AV497" s="231"/>
      <c r="AW497" s="231"/>
      <c r="AX497" s="231"/>
      <c r="AY497" s="231"/>
      <c r="AZ497" s="231"/>
      <c r="BA497" s="231"/>
      <c r="BB497" s="231"/>
      <c r="BC497" s="231"/>
      <c r="BD497" s="231"/>
      <c r="BE497" s="231"/>
      <c r="BF497" s="231"/>
      <c r="BG497" s="231"/>
      <c r="BH497" s="231"/>
      <c r="BI497" s="231"/>
      <c r="BJ497" s="231"/>
      <c r="BK497" s="231"/>
      <c r="BL497" s="231"/>
      <c r="BM497" s="231"/>
      <c r="BN497" s="231"/>
      <c r="BO497" s="231"/>
      <c r="BP497" s="231"/>
      <c r="BQ497" s="231"/>
      <c r="BR497" s="231"/>
      <c r="BS497" s="231"/>
      <c r="BT497" s="231"/>
      <c r="BU497" s="231"/>
      <c r="BV497" s="231"/>
      <c r="BW497" s="231"/>
      <c r="BX497" s="231"/>
      <c r="BY497" s="231"/>
      <c r="BZ497" s="231"/>
      <c r="CA497" s="231"/>
      <c r="CB497" s="231"/>
    </row>
    <row r="498" spans="29:80" s="119" customFormat="1">
      <c r="AC498" s="238"/>
      <c r="AD498" s="231"/>
      <c r="AE498" s="231"/>
      <c r="AF498" s="231"/>
      <c r="AG498" s="231"/>
      <c r="AH498" s="231"/>
      <c r="AI498" s="231"/>
      <c r="AJ498" s="231"/>
      <c r="AK498" s="231"/>
      <c r="AL498" s="231"/>
      <c r="AM498" s="231"/>
      <c r="AN498" s="231"/>
      <c r="AO498" s="231"/>
      <c r="AP498" s="231"/>
      <c r="AQ498" s="231"/>
      <c r="AR498" s="231"/>
      <c r="AS498" s="231"/>
      <c r="AT498" s="231"/>
      <c r="AU498" s="231"/>
      <c r="AV498" s="231"/>
      <c r="AW498" s="231"/>
      <c r="AX498" s="231"/>
      <c r="AY498" s="231"/>
      <c r="AZ498" s="231"/>
      <c r="BA498" s="231"/>
      <c r="BB498" s="231"/>
      <c r="BC498" s="231"/>
      <c r="BD498" s="231"/>
      <c r="BE498" s="231"/>
      <c r="BF498" s="231"/>
      <c r="BG498" s="231"/>
      <c r="BH498" s="231"/>
      <c r="BI498" s="231"/>
      <c r="BJ498" s="231"/>
      <c r="BK498" s="231"/>
      <c r="BL498" s="231"/>
      <c r="BM498" s="231"/>
      <c r="BN498" s="231"/>
      <c r="BO498" s="231"/>
      <c r="BP498" s="231"/>
      <c r="BQ498" s="231"/>
      <c r="BR498" s="231"/>
      <c r="BS498" s="231"/>
      <c r="BT498" s="231"/>
      <c r="BU498" s="231"/>
      <c r="BV498" s="231"/>
      <c r="BW498" s="231"/>
      <c r="BX498" s="231"/>
      <c r="BY498" s="231"/>
      <c r="BZ498" s="231"/>
      <c r="CA498" s="231"/>
      <c r="CB498" s="231"/>
    </row>
    <row r="499" spans="29:80" s="119" customFormat="1">
      <c r="AC499" s="238"/>
      <c r="AD499" s="231"/>
      <c r="AE499" s="231"/>
      <c r="AF499" s="231"/>
      <c r="AG499" s="231"/>
      <c r="AH499" s="231"/>
      <c r="AI499" s="231"/>
      <c r="AJ499" s="231"/>
      <c r="AK499" s="231"/>
      <c r="AL499" s="231"/>
      <c r="AM499" s="231"/>
      <c r="AN499" s="231"/>
      <c r="AO499" s="231"/>
      <c r="AP499" s="231"/>
      <c r="AQ499" s="231"/>
      <c r="AR499" s="231"/>
      <c r="AS499" s="231"/>
      <c r="AT499" s="231"/>
      <c r="AU499" s="231"/>
      <c r="AV499" s="231"/>
      <c r="AW499" s="231"/>
      <c r="AX499" s="231"/>
      <c r="AY499" s="231"/>
      <c r="AZ499" s="231"/>
      <c r="BA499" s="231"/>
      <c r="BB499" s="231"/>
      <c r="BC499" s="231"/>
      <c r="BD499" s="231"/>
      <c r="BE499" s="231"/>
      <c r="BF499" s="231"/>
      <c r="BG499" s="231"/>
      <c r="BH499" s="231"/>
      <c r="BI499" s="231"/>
      <c r="BJ499" s="231"/>
      <c r="BK499" s="231"/>
      <c r="BL499" s="231"/>
      <c r="BM499" s="231"/>
      <c r="BN499" s="231"/>
      <c r="BO499" s="231"/>
      <c r="BP499" s="231"/>
      <c r="BQ499" s="231"/>
      <c r="BR499" s="231"/>
      <c r="BS499" s="231"/>
      <c r="BT499" s="231"/>
      <c r="BU499" s="231"/>
      <c r="BV499" s="231"/>
      <c r="BW499" s="231"/>
      <c r="BX499" s="231"/>
      <c r="BY499" s="231"/>
      <c r="BZ499" s="231"/>
      <c r="CA499" s="231"/>
      <c r="CB499" s="231"/>
    </row>
    <row r="500" spans="29:80" s="119" customFormat="1">
      <c r="AC500" s="238"/>
      <c r="AD500" s="231"/>
      <c r="AE500" s="231"/>
      <c r="AF500" s="231"/>
      <c r="AG500" s="231"/>
      <c r="AH500" s="231"/>
      <c r="AI500" s="231"/>
      <c r="AJ500" s="231"/>
      <c r="AK500" s="231"/>
      <c r="AL500" s="231"/>
      <c r="AM500" s="231"/>
      <c r="AN500" s="231"/>
      <c r="AO500" s="231"/>
      <c r="AP500" s="231"/>
      <c r="AQ500" s="231"/>
      <c r="AR500" s="231"/>
      <c r="AS500" s="231"/>
      <c r="AT500" s="231"/>
      <c r="AU500" s="231"/>
      <c r="AV500" s="231"/>
      <c r="AW500" s="231"/>
      <c r="AX500" s="231"/>
      <c r="AY500" s="231"/>
      <c r="AZ500" s="231"/>
      <c r="BA500" s="231"/>
      <c r="BB500" s="231"/>
      <c r="BC500" s="231"/>
      <c r="BD500" s="231"/>
      <c r="BE500" s="231"/>
      <c r="BF500" s="231"/>
      <c r="BG500" s="231"/>
      <c r="BH500" s="231"/>
      <c r="BI500" s="231"/>
      <c r="BJ500" s="231"/>
      <c r="BK500" s="231"/>
      <c r="BL500" s="231"/>
      <c r="BM500" s="231"/>
      <c r="BN500" s="231"/>
      <c r="BO500" s="231"/>
      <c r="BP500" s="231"/>
      <c r="BQ500" s="231"/>
      <c r="BR500" s="231"/>
      <c r="BS500" s="231"/>
      <c r="BT500" s="231"/>
      <c r="BU500" s="231"/>
      <c r="BV500" s="231"/>
      <c r="BW500" s="231"/>
      <c r="BX500" s="231"/>
      <c r="BY500" s="231"/>
      <c r="BZ500" s="231"/>
      <c r="CA500" s="231"/>
      <c r="CB500" s="231"/>
    </row>
    <row r="501" spans="29:80" s="119" customFormat="1">
      <c r="AC501" s="238"/>
      <c r="AD501" s="231"/>
      <c r="AE501" s="231"/>
      <c r="AF501" s="231"/>
      <c r="AG501" s="231"/>
      <c r="AH501" s="231"/>
      <c r="AI501" s="231"/>
      <c r="AJ501" s="231"/>
      <c r="AK501" s="231"/>
      <c r="AL501" s="231"/>
      <c r="AM501" s="231"/>
      <c r="AN501" s="231"/>
      <c r="AO501" s="231"/>
      <c r="AP501" s="231"/>
      <c r="AQ501" s="231"/>
      <c r="AR501" s="231"/>
      <c r="AS501" s="231"/>
      <c r="AT501" s="231"/>
      <c r="AU501" s="231"/>
      <c r="AV501" s="231"/>
      <c r="AW501" s="231"/>
      <c r="AX501" s="231"/>
      <c r="AY501" s="231"/>
      <c r="AZ501" s="231"/>
      <c r="BA501" s="231"/>
      <c r="BB501" s="231"/>
      <c r="BC501" s="231"/>
      <c r="BD501" s="231"/>
      <c r="BE501" s="231"/>
      <c r="BF501" s="231"/>
      <c r="BG501" s="231"/>
      <c r="BH501" s="231"/>
      <c r="BI501" s="231"/>
      <c r="BJ501" s="231"/>
      <c r="BK501" s="231"/>
      <c r="BL501" s="231"/>
      <c r="BM501" s="231"/>
      <c r="BN501" s="231"/>
      <c r="BO501" s="231"/>
      <c r="BP501" s="231"/>
      <c r="BQ501" s="231"/>
      <c r="BR501" s="231"/>
      <c r="BS501" s="231"/>
      <c r="BT501" s="231"/>
      <c r="BU501" s="231"/>
      <c r="BV501" s="231"/>
      <c r="BW501" s="231"/>
      <c r="BX501" s="231"/>
      <c r="BY501" s="231"/>
      <c r="BZ501" s="231"/>
      <c r="CA501" s="231"/>
      <c r="CB501" s="231"/>
    </row>
    <row r="502" spans="29:80" s="119" customFormat="1">
      <c r="AC502" s="238"/>
      <c r="AD502" s="231"/>
      <c r="AE502" s="231"/>
      <c r="AF502" s="231"/>
      <c r="AG502" s="231"/>
      <c r="AH502" s="231"/>
      <c r="AI502" s="231"/>
      <c r="AJ502" s="231"/>
      <c r="AK502" s="231"/>
      <c r="AL502" s="231"/>
      <c r="AM502" s="231"/>
      <c r="AN502" s="231"/>
      <c r="AO502" s="231"/>
      <c r="AP502" s="231"/>
      <c r="AQ502" s="231"/>
      <c r="AR502" s="231"/>
      <c r="AS502" s="231"/>
      <c r="AT502" s="231"/>
      <c r="AU502" s="231"/>
      <c r="AV502" s="231"/>
      <c r="AW502" s="231"/>
      <c r="AX502" s="231"/>
      <c r="AY502" s="231"/>
      <c r="AZ502" s="231"/>
      <c r="BA502" s="231"/>
      <c r="BB502" s="231"/>
      <c r="BC502" s="231"/>
      <c r="BD502" s="231"/>
      <c r="BE502" s="231"/>
      <c r="BF502" s="231"/>
      <c r="BG502" s="231"/>
      <c r="BH502" s="231"/>
      <c r="BI502" s="231"/>
      <c r="BJ502" s="231"/>
      <c r="BK502" s="231"/>
      <c r="BL502" s="231"/>
      <c r="BM502" s="231"/>
      <c r="BN502" s="231"/>
      <c r="BO502" s="231"/>
      <c r="BP502" s="231"/>
      <c r="BQ502" s="231"/>
      <c r="BR502" s="231"/>
      <c r="BS502" s="231"/>
      <c r="BT502" s="231"/>
      <c r="BU502" s="231"/>
      <c r="BV502" s="231"/>
      <c r="BW502" s="231"/>
      <c r="BX502" s="231"/>
      <c r="BY502" s="231"/>
      <c r="BZ502" s="231"/>
      <c r="CA502" s="231"/>
      <c r="CB502" s="231"/>
    </row>
    <row r="503" spans="29:80" s="119" customFormat="1">
      <c r="AC503" s="238"/>
      <c r="AD503" s="231"/>
      <c r="AE503" s="231"/>
      <c r="AF503" s="231"/>
      <c r="AG503" s="231"/>
      <c r="AH503" s="231"/>
      <c r="AI503" s="231"/>
      <c r="AJ503" s="231"/>
      <c r="AK503" s="231"/>
      <c r="AL503" s="231"/>
      <c r="AM503" s="231"/>
      <c r="AN503" s="231"/>
      <c r="AO503" s="231"/>
      <c r="AP503" s="231"/>
      <c r="AQ503" s="231"/>
      <c r="AR503" s="231"/>
      <c r="AS503" s="231"/>
      <c r="AT503" s="231"/>
      <c r="AU503" s="231"/>
      <c r="AV503" s="231"/>
      <c r="AW503" s="231"/>
      <c r="AX503" s="231"/>
      <c r="AY503" s="231"/>
      <c r="AZ503" s="231"/>
      <c r="BA503" s="231"/>
      <c r="BB503" s="231"/>
      <c r="BC503" s="231"/>
      <c r="BD503" s="231"/>
      <c r="BE503" s="231"/>
      <c r="BF503" s="231"/>
      <c r="BG503" s="231"/>
      <c r="BH503" s="231"/>
      <c r="BI503" s="231"/>
      <c r="BJ503" s="231"/>
      <c r="BK503" s="231"/>
      <c r="BL503" s="231"/>
      <c r="BM503" s="231"/>
      <c r="BN503" s="231"/>
      <c r="BO503" s="231"/>
      <c r="BP503" s="231"/>
      <c r="BQ503" s="231"/>
      <c r="BR503" s="231"/>
      <c r="BS503" s="231"/>
      <c r="BT503" s="231"/>
      <c r="BU503" s="231"/>
      <c r="BV503" s="231"/>
      <c r="BW503" s="231"/>
      <c r="BX503" s="231"/>
      <c r="BY503" s="231"/>
      <c r="BZ503" s="231"/>
      <c r="CA503" s="231"/>
      <c r="CB503" s="231"/>
    </row>
    <row r="504" spans="29:80" s="119" customFormat="1">
      <c r="AC504" s="238"/>
      <c r="AD504" s="231"/>
      <c r="AE504" s="231"/>
      <c r="AF504" s="231"/>
      <c r="AG504" s="231"/>
      <c r="AH504" s="231"/>
      <c r="AI504" s="231"/>
      <c r="AJ504" s="231"/>
      <c r="AK504" s="231"/>
      <c r="AL504" s="231"/>
      <c r="AM504" s="231"/>
      <c r="AN504" s="231"/>
      <c r="AO504" s="231"/>
      <c r="AP504" s="231"/>
      <c r="AQ504" s="231"/>
      <c r="AR504" s="231"/>
      <c r="AS504" s="231"/>
      <c r="AT504" s="231"/>
      <c r="AU504" s="231"/>
      <c r="AV504" s="231"/>
      <c r="AW504" s="231"/>
      <c r="AX504" s="231"/>
      <c r="AY504" s="231"/>
      <c r="AZ504" s="231"/>
      <c r="BA504" s="231"/>
      <c r="BB504" s="231"/>
      <c r="BC504" s="231"/>
      <c r="BD504" s="231"/>
      <c r="BE504" s="231"/>
      <c r="BF504" s="231"/>
      <c r="BG504" s="231"/>
      <c r="BH504" s="231"/>
      <c r="BI504" s="231"/>
      <c r="BJ504" s="231"/>
      <c r="BK504" s="231"/>
      <c r="BL504" s="231"/>
      <c r="BM504" s="231"/>
      <c r="BN504" s="231"/>
      <c r="BO504" s="231"/>
      <c r="BP504" s="231"/>
      <c r="BQ504" s="231"/>
      <c r="BR504" s="231"/>
      <c r="BS504" s="231"/>
      <c r="BT504" s="231"/>
      <c r="BU504" s="231"/>
      <c r="BV504" s="231"/>
      <c r="BW504" s="231"/>
      <c r="BX504" s="231"/>
      <c r="BY504" s="231"/>
      <c r="BZ504" s="231"/>
      <c r="CA504" s="231"/>
      <c r="CB504" s="231"/>
    </row>
    <row r="505" spans="29:80" s="119" customFormat="1">
      <c r="AC505" s="238"/>
      <c r="AD505" s="231"/>
      <c r="AE505" s="231"/>
      <c r="AF505" s="231"/>
      <c r="AG505" s="231"/>
      <c r="AH505" s="231"/>
      <c r="AI505" s="231"/>
      <c r="AJ505" s="231"/>
      <c r="AK505" s="231"/>
      <c r="AL505" s="231"/>
      <c r="AM505" s="231"/>
      <c r="AN505" s="231"/>
      <c r="AO505" s="231"/>
      <c r="AP505" s="231"/>
      <c r="AQ505" s="231"/>
      <c r="AR505" s="231"/>
      <c r="AS505" s="231"/>
      <c r="AT505" s="231"/>
      <c r="AU505" s="231"/>
      <c r="AV505" s="231"/>
      <c r="AW505" s="231"/>
      <c r="AX505" s="231"/>
      <c r="AY505" s="231"/>
      <c r="AZ505" s="231"/>
      <c r="BA505" s="231"/>
      <c r="BB505" s="231"/>
      <c r="BC505" s="231"/>
      <c r="BD505" s="231"/>
      <c r="BE505" s="231"/>
      <c r="BF505" s="231"/>
      <c r="BG505" s="231"/>
      <c r="BH505" s="231"/>
      <c r="BI505" s="231"/>
      <c r="BJ505" s="231"/>
      <c r="BK505" s="231"/>
      <c r="BL505" s="231"/>
      <c r="BM505" s="231"/>
      <c r="BN505" s="231"/>
      <c r="BO505" s="231"/>
      <c r="BP505" s="231"/>
      <c r="BQ505" s="231"/>
      <c r="BR505" s="231"/>
      <c r="BS505" s="231"/>
      <c r="BT505" s="231"/>
      <c r="BU505" s="231"/>
      <c r="BV505" s="231"/>
      <c r="BW505" s="231"/>
      <c r="BX505" s="231"/>
      <c r="BY505" s="231"/>
      <c r="BZ505" s="231"/>
      <c r="CA505" s="231"/>
      <c r="CB505" s="231"/>
    </row>
    <row r="506" spans="29:80" s="119" customFormat="1">
      <c r="AC506" s="238"/>
      <c r="AD506" s="231"/>
      <c r="AE506" s="231"/>
      <c r="AF506" s="231"/>
      <c r="AG506" s="231"/>
      <c r="AH506" s="231"/>
      <c r="AI506" s="231"/>
      <c r="AJ506" s="231"/>
      <c r="AK506" s="231"/>
      <c r="AL506" s="231"/>
      <c r="AM506" s="231"/>
      <c r="AN506" s="231"/>
      <c r="AO506" s="231"/>
      <c r="AP506" s="231"/>
      <c r="AQ506" s="231"/>
      <c r="AR506" s="231"/>
      <c r="AS506" s="231"/>
      <c r="AT506" s="231"/>
      <c r="AU506" s="231"/>
      <c r="AV506" s="231"/>
      <c r="AW506" s="231"/>
      <c r="AX506" s="231"/>
      <c r="AY506" s="231"/>
      <c r="AZ506" s="231"/>
      <c r="BA506" s="231"/>
      <c r="BB506" s="231"/>
      <c r="BC506" s="231"/>
      <c r="BD506" s="231"/>
      <c r="BE506" s="231"/>
      <c r="BF506" s="231"/>
      <c r="BG506" s="231"/>
      <c r="BH506" s="231"/>
      <c r="BI506" s="231"/>
      <c r="BJ506" s="231"/>
      <c r="BK506" s="231"/>
      <c r="BL506" s="231"/>
      <c r="BM506" s="231"/>
      <c r="BN506" s="231"/>
      <c r="BO506" s="231"/>
      <c r="BP506" s="231"/>
      <c r="BQ506" s="231"/>
      <c r="BR506" s="231"/>
      <c r="BS506" s="231"/>
      <c r="BT506" s="231"/>
      <c r="BU506" s="231"/>
      <c r="BV506" s="231"/>
      <c r="BW506" s="231"/>
      <c r="BX506" s="231"/>
      <c r="BY506" s="231"/>
      <c r="BZ506" s="231"/>
      <c r="CA506" s="231"/>
      <c r="CB506" s="231"/>
    </row>
    <row r="507" spans="29:80" s="119" customFormat="1">
      <c r="AC507" s="238"/>
      <c r="AD507" s="231"/>
      <c r="AE507" s="231"/>
      <c r="AF507" s="231"/>
      <c r="AG507" s="231"/>
      <c r="AH507" s="231"/>
      <c r="AI507" s="231"/>
      <c r="AJ507" s="231"/>
      <c r="AK507" s="231"/>
      <c r="AL507" s="231"/>
      <c r="AM507" s="231"/>
      <c r="AN507" s="231"/>
      <c r="AO507" s="231"/>
      <c r="AP507" s="231"/>
      <c r="AQ507" s="231"/>
      <c r="AR507" s="231"/>
      <c r="AS507" s="231"/>
      <c r="AT507" s="231"/>
      <c r="AU507" s="231"/>
      <c r="AV507" s="231"/>
      <c r="AW507" s="231"/>
      <c r="AX507" s="231"/>
      <c r="AY507" s="231"/>
      <c r="AZ507" s="231"/>
      <c r="BA507" s="231"/>
      <c r="BB507" s="231"/>
      <c r="BC507" s="231"/>
      <c r="BD507" s="231"/>
      <c r="BE507" s="231"/>
      <c r="BF507" s="231"/>
      <c r="BG507" s="231"/>
      <c r="BH507" s="231"/>
      <c r="BI507" s="231"/>
      <c r="BJ507" s="231"/>
      <c r="BK507" s="231"/>
      <c r="BL507" s="231"/>
      <c r="BM507" s="231"/>
      <c r="BN507" s="231"/>
      <c r="BO507" s="231"/>
      <c r="BP507" s="231"/>
      <c r="BQ507" s="231"/>
      <c r="BR507" s="231"/>
      <c r="BS507" s="231"/>
      <c r="BT507" s="231"/>
      <c r="BU507" s="231"/>
      <c r="BV507" s="231"/>
      <c r="BW507" s="231"/>
      <c r="BX507" s="231"/>
      <c r="BY507" s="231"/>
      <c r="BZ507" s="231"/>
      <c r="CA507" s="231"/>
      <c r="CB507" s="231"/>
    </row>
    <row r="508" spans="29:80" s="119" customFormat="1">
      <c r="AC508" s="238"/>
      <c r="AD508" s="231"/>
      <c r="AE508" s="231"/>
      <c r="AF508" s="231"/>
      <c r="AG508" s="231"/>
      <c r="AH508" s="231"/>
      <c r="AI508" s="231"/>
      <c r="AJ508" s="231"/>
      <c r="AK508" s="231"/>
      <c r="AL508" s="231"/>
      <c r="AM508" s="231"/>
      <c r="AN508" s="231"/>
      <c r="AO508" s="231"/>
      <c r="AP508" s="231"/>
      <c r="AQ508" s="231"/>
      <c r="AR508" s="231"/>
      <c r="AS508" s="231"/>
      <c r="AT508" s="231"/>
      <c r="AU508" s="231"/>
      <c r="AV508" s="231"/>
      <c r="AW508" s="231"/>
      <c r="AX508" s="231"/>
      <c r="AY508" s="231"/>
      <c r="AZ508" s="231"/>
      <c r="BA508" s="231"/>
      <c r="BB508" s="231"/>
      <c r="BC508" s="231"/>
      <c r="BD508" s="231"/>
      <c r="BE508" s="231"/>
      <c r="BF508" s="231"/>
      <c r="BG508" s="231"/>
      <c r="BH508" s="231"/>
      <c r="BI508" s="231"/>
      <c r="BJ508" s="231"/>
      <c r="BK508" s="231"/>
      <c r="BL508" s="231"/>
      <c r="BM508" s="231"/>
      <c r="BN508" s="231"/>
      <c r="BO508" s="231"/>
      <c r="BP508" s="231"/>
      <c r="BQ508" s="231"/>
      <c r="BR508" s="231"/>
      <c r="BS508" s="231"/>
      <c r="BT508" s="231"/>
      <c r="BU508" s="231"/>
      <c r="BV508" s="231"/>
      <c r="BW508" s="231"/>
      <c r="BX508" s="231"/>
      <c r="BY508" s="231"/>
      <c r="BZ508" s="231"/>
      <c r="CA508" s="231"/>
      <c r="CB508" s="231"/>
    </row>
    <row r="509" spans="29:80" s="119" customFormat="1">
      <c r="AC509" s="238"/>
      <c r="AD509" s="231"/>
      <c r="AE509" s="231"/>
      <c r="AF509" s="231"/>
      <c r="AG509" s="231"/>
      <c r="AH509" s="231"/>
      <c r="AI509" s="231"/>
      <c r="AJ509" s="231"/>
      <c r="AK509" s="231"/>
      <c r="AL509" s="231"/>
      <c r="AM509" s="231"/>
      <c r="AN509" s="231"/>
      <c r="AO509" s="231"/>
      <c r="AP509" s="231"/>
      <c r="AQ509" s="231"/>
      <c r="AR509" s="231"/>
      <c r="AS509" s="231"/>
      <c r="AT509" s="231"/>
      <c r="AU509" s="231"/>
      <c r="AV509" s="231"/>
      <c r="AW509" s="231"/>
      <c r="AX509" s="231"/>
      <c r="AY509" s="231"/>
      <c r="AZ509" s="231"/>
      <c r="BA509" s="231"/>
      <c r="BB509" s="231"/>
      <c r="BC509" s="231"/>
      <c r="BD509" s="231"/>
      <c r="BE509" s="231"/>
      <c r="BF509" s="231"/>
      <c r="BG509" s="231"/>
      <c r="BH509" s="231"/>
      <c r="BI509" s="231"/>
      <c r="BJ509" s="231"/>
      <c r="BK509" s="231"/>
      <c r="BL509" s="231"/>
      <c r="BM509" s="231"/>
      <c r="BN509" s="231"/>
      <c r="BO509" s="231"/>
      <c r="BP509" s="231"/>
      <c r="BQ509" s="231"/>
      <c r="BR509" s="231"/>
      <c r="BS509" s="231"/>
      <c r="BT509" s="231"/>
      <c r="BU509" s="231"/>
      <c r="BV509" s="231"/>
      <c r="BW509" s="231"/>
      <c r="BX509" s="231"/>
      <c r="BY509" s="231"/>
      <c r="BZ509" s="231"/>
      <c r="CA509" s="231"/>
      <c r="CB509" s="231"/>
    </row>
    <row r="510" spans="29:80" s="119" customFormat="1">
      <c r="AC510" s="238"/>
      <c r="AD510" s="231"/>
      <c r="AE510" s="231"/>
      <c r="AF510" s="231"/>
      <c r="AG510" s="231"/>
      <c r="AH510" s="231"/>
      <c r="AI510" s="231"/>
      <c r="AJ510" s="231"/>
      <c r="AK510" s="231"/>
      <c r="AL510" s="231"/>
      <c r="AM510" s="231"/>
      <c r="AN510" s="231"/>
      <c r="AO510" s="231"/>
      <c r="AP510" s="231"/>
      <c r="AQ510" s="231"/>
      <c r="AR510" s="231"/>
      <c r="AS510" s="231"/>
      <c r="AT510" s="231"/>
      <c r="AU510" s="231"/>
      <c r="AV510" s="231"/>
      <c r="AW510" s="231"/>
      <c r="AX510" s="231"/>
      <c r="AY510" s="231"/>
      <c r="AZ510" s="231"/>
      <c r="BA510" s="231"/>
      <c r="BB510" s="231"/>
      <c r="BC510" s="231"/>
      <c r="BD510" s="231"/>
      <c r="BE510" s="231"/>
      <c r="BF510" s="231"/>
      <c r="BG510" s="231"/>
      <c r="BH510" s="231"/>
      <c r="BI510" s="231"/>
      <c r="BJ510" s="231"/>
      <c r="BK510" s="231"/>
      <c r="BL510" s="231"/>
      <c r="BM510" s="231"/>
      <c r="BN510" s="231"/>
      <c r="BO510" s="231"/>
      <c r="BP510" s="231"/>
      <c r="BQ510" s="231"/>
      <c r="BR510" s="231"/>
      <c r="BS510" s="231"/>
      <c r="BT510" s="231"/>
      <c r="BU510" s="231"/>
      <c r="BV510" s="231"/>
      <c r="BW510" s="231"/>
      <c r="BX510" s="231"/>
      <c r="BY510" s="231"/>
      <c r="BZ510" s="231"/>
      <c r="CA510" s="231"/>
      <c r="CB510" s="231"/>
    </row>
    <row r="511" spans="29:80" s="119" customFormat="1">
      <c r="AC511" s="238"/>
      <c r="AD511" s="231"/>
      <c r="AE511" s="231"/>
      <c r="AF511" s="231"/>
      <c r="AG511" s="231"/>
      <c r="AH511" s="231"/>
      <c r="AI511" s="231"/>
      <c r="AJ511" s="231"/>
      <c r="AK511" s="231"/>
      <c r="AL511" s="231"/>
      <c r="AM511" s="231"/>
      <c r="AN511" s="231"/>
      <c r="AO511" s="231"/>
      <c r="AP511" s="231"/>
      <c r="AQ511" s="231"/>
      <c r="AR511" s="231"/>
      <c r="AS511" s="231"/>
      <c r="AT511" s="231"/>
      <c r="AU511" s="231"/>
      <c r="AV511" s="231"/>
      <c r="AW511" s="231"/>
      <c r="AX511" s="231"/>
      <c r="AY511" s="231"/>
      <c r="AZ511" s="231"/>
      <c r="BA511" s="231"/>
      <c r="BB511" s="231"/>
      <c r="BC511" s="231"/>
      <c r="BD511" s="231"/>
      <c r="BE511" s="231"/>
      <c r="BF511" s="231"/>
      <c r="BG511" s="231"/>
      <c r="BH511" s="231"/>
      <c r="BI511" s="231"/>
      <c r="BJ511" s="231"/>
      <c r="BK511" s="231"/>
      <c r="BL511" s="231"/>
      <c r="BM511" s="231"/>
      <c r="BN511" s="231"/>
      <c r="BO511" s="231"/>
      <c r="BP511" s="231"/>
      <c r="BQ511" s="231"/>
      <c r="BR511" s="231"/>
      <c r="BS511" s="231"/>
      <c r="BT511" s="231"/>
      <c r="BU511" s="231"/>
      <c r="BV511" s="231"/>
      <c r="BW511" s="231"/>
      <c r="BX511" s="231"/>
      <c r="BY511" s="231"/>
      <c r="BZ511" s="231"/>
      <c r="CA511" s="231"/>
      <c r="CB511" s="231"/>
    </row>
    <row r="512" spans="29:80" s="119" customFormat="1">
      <c r="AC512" s="238"/>
      <c r="AD512" s="231"/>
      <c r="AE512" s="231"/>
      <c r="AF512" s="231"/>
      <c r="AG512" s="231"/>
      <c r="AH512" s="231"/>
      <c r="AI512" s="231"/>
      <c r="AJ512" s="231"/>
      <c r="AK512" s="231"/>
      <c r="AL512" s="231"/>
      <c r="AM512" s="231"/>
      <c r="AN512" s="231"/>
      <c r="AO512" s="231"/>
      <c r="AP512" s="231"/>
      <c r="AQ512" s="231"/>
      <c r="AR512" s="231"/>
      <c r="AS512" s="231"/>
      <c r="AT512" s="231"/>
      <c r="AU512" s="231"/>
      <c r="AV512" s="231"/>
      <c r="AW512" s="231"/>
      <c r="AX512" s="231"/>
      <c r="AY512" s="231"/>
      <c r="AZ512" s="231"/>
      <c r="BA512" s="231"/>
      <c r="BB512" s="231"/>
      <c r="BC512" s="231"/>
      <c r="BD512" s="231"/>
      <c r="BE512" s="231"/>
      <c r="BF512" s="231"/>
      <c r="BG512" s="231"/>
      <c r="BH512" s="231"/>
      <c r="BI512" s="231"/>
      <c r="BJ512" s="231"/>
      <c r="BK512" s="231"/>
      <c r="BL512" s="231"/>
      <c r="BM512" s="231"/>
      <c r="BN512" s="231"/>
      <c r="BO512" s="231"/>
      <c r="BP512" s="231"/>
      <c r="BQ512" s="231"/>
      <c r="BR512" s="231"/>
      <c r="BS512" s="231"/>
      <c r="BT512" s="231"/>
      <c r="BU512" s="231"/>
      <c r="BV512" s="231"/>
      <c r="BW512" s="231"/>
      <c r="BX512" s="231"/>
      <c r="BY512" s="231"/>
      <c r="BZ512" s="231"/>
      <c r="CA512" s="231"/>
      <c r="CB512" s="231"/>
    </row>
    <row r="513" spans="29:80" s="119" customFormat="1">
      <c r="AC513" s="238"/>
      <c r="AD513" s="231"/>
      <c r="AE513" s="231"/>
      <c r="AF513" s="231"/>
      <c r="AG513" s="231"/>
      <c r="AH513" s="231"/>
      <c r="AI513" s="231"/>
      <c r="AJ513" s="231"/>
      <c r="AK513" s="231"/>
      <c r="AL513" s="231"/>
      <c r="AM513" s="231"/>
      <c r="AN513" s="231"/>
      <c r="AO513" s="231"/>
      <c r="AP513" s="231"/>
      <c r="AQ513" s="231"/>
      <c r="AR513" s="231"/>
      <c r="AS513" s="231"/>
      <c r="AT513" s="231"/>
      <c r="AU513" s="231"/>
      <c r="AV513" s="231"/>
      <c r="AW513" s="231"/>
      <c r="AX513" s="231"/>
      <c r="AY513" s="231"/>
      <c r="AZ513" s="231"/>
      <c r="BA513" s="231"/>
      <c r="BB513" s="231"/>
      <c r="BC513" s="231"/>
      <c r="BD513" s="231"/>
      <c r="BE513" s="231"/>
      <c r="BF513" s="231"/>
      <c r="BG513" s="231"/>
      <c r="BH513" s="231"/>
      <c r="BI513" s="231"/>
      <c r="BJ513" s="231"/>
      <c r="BK513" s="231"/>
      <c r="BL513" s="231"/>
      <c r="BM513" s="231"/>
      <c r="BN513" s="231"/>
      <c r="BO513" s="231"/>
      <c r="BP513" s="231"/>
      <c r="BQ513" s="231"/>
      <c r="BR513" s="231"/>
      <c r="BS513" s="231"/>
      <c r="BT513" s="231"/>
      <c r="BU513" s="231"/>
      <c r="BV513" s="231"/>
      <c r="BW513" s="231"/>
      <c r="BX513" s="231"/>
      <c r="BY513" s="231"/>
      <c r="BZ513" s="231"/>
      <c r="CA513" s="231"/>
      <c r="CB513" s="231"/>
    </row>
    <row r="514" spans="29:80" s="119" customFormat="1">
      <c r="AC514" s="238"/>
      <c r="AD514" s="231"/>
      <c r="AE514" s="231"/>
      <c r="AF514" s="231"/>
      <c r="AG514" s="231"/>
      <c r="AH514" s="231"/>
      <c r="AI514" s="231"/>
      <c r="AJ514" s="231"/>
      <c r="AK514" s="231"/>
      <c r="AL514" s="231"/>
      <c r="AM514" s="231"/>
      <c r="AN514" s="231"/>
      <c r="AO514" s="231"/>
      <c r="AP514" s="231"/>
      <c r="AQ514" s="231"/>
      <c r="AR514" s="231"/>
      <c r="AS514" s="231"/>
      <c r="AT514" s="231"/>
      <c r="AU514" s="231"/>
      <c r="AV514" s="231"/>
      <c r="AW514" s="231"/>
      <c r="AX514" s="231"/>
      <c r="AY514" s="231"/>
      <c r="AZ514" s="231"/>
      <c r="BA514" s="231"/>
      <c r="BB514" s="231"/>
      <c r="BC514" s="231"/>
      <c r="BD514" s="231"/>
      <c r="BE514" s="231"/>
      <c r="BF514" s="231"/>
      <c r="BG514" s="231"/>
      <c r="BH514" s="231"/>
      <c r="BI514" s="231"/>
      <c r="BJ514" s="231"/>
      <c r="BK514" s="231"/>
      <c r="BL514" s="231"/>
      <c r="BM514" s="231"/>
      <c r="BN514" s="231"/>
      <c r="BO514" s="231"/>
      <c r="BP514" s="231"/>
      <c r="BQ514" s="231"/>
      <c r="BR514" s="231"/>
      <c r="BS514" s="231"/>
      <c r="BT514" s="231"/>
      <c r="BU514" s="231"/>
      <c r="BV514" s="231"/>
      <c r="BW514" s="231"/>
      <c r="BX514" s="231"/>
      <c r="BY514" s="231"/>
      <c r="BZ514" s="231"/>
      <c r="CA514" s="231"/>
      <c r="CB514" s="231"/>
    </row>
    <row r="515" spans="29:80" s="119" customFormat="1">
      <c r="AC515" s="238"/>
      <c r="AD515" s="231"/>
      <c r="AE515" s="231"/>
      <c r="AF515" s="231"/>
      <c r="AG515" s="231"/>
      <c r="AH515" s="231"/>
      <c r="AI515" s="231"/>
      <c r="AJ515" s="231"/>
      <c r="AK515" s="231"/>
      <c r="AL515" s="231"/>
      <c r="AM515" s="231"/>
      <c r="AN515" s="231"/>
      <c r="AO515" s="231"/>
      <c r="AP515" s="231"/>
      <c r="AQ515" s="231"/>
      <c r="AR515" s="231"/>
      <c r="AS515" s="231"/>
      <c r="AT515" s="231"/>
      <c r="AU515" s="231"/>
      <c r="AV515" s="231"/>
      <c r="AW515" s="231"/>
      <c r="AX515" s="231"/>
      <c r="AY515" s="231"/>
      <c r="AZ515" s="231"/>
      <c r="BA515" s="231"/>
      <c r="BB515" s="231"/>
      <c r="BC515" s="231"/>
      <c r="BD515" s="231"/>
      <c r="BE515" s="231"/>
      <c r="BF515" s="231"/>
      <c r="BG515" s="231"/>
      <c r="BH515" s="231"/>
      <c r="BI515" s="231"/>
      <c r="BJ515" s="231"/>
      <c r="BK515" s="231"/>
      <c r="BL515" s="231"/>
      <c r="BM515" s="231"/>
      <c r="BN515" s="231"/>
      <c r="BO515" s="231"/>
      <c r="BP515" s="231"/>
      <c r="BQ515" s="231"/>
      <c r="BR515" s="231"/>
      <c r="BS515" s="231"/>
      <c r="BT515" s="231"/>
      <c r="BU515" s="231"/>
      <c r="BV515" s="231"/>
      <c r="BW515" s="231"/>
      <c r="BX515" s="231"/>
      <c r="BY515" s="231"/>
      <c r="BZ515" s="231"/>
      <c r="CA515" s="231"/>
      <c r="CB515" s="231"/>
    </row>
    <row r="516" spans="29:80" s="119" customFormat="1">
      <c r="AC516" s="238"/>
      <c r="AD516" s="231"/>
      <c r="AE516" s="231"/>
      <c r="AF516" s="231"/>
      <c r="AG516" s="231"/>
      <c r="AH516" s="231"/>
      <c r="AI516" s="231"/>
      <c r="AJ516" s="231"/>
      <c r="AK516" s="231"/>
      <c r="AL516" s="231"/>
      <c r="AM516" s="231"/>
      <c r="AN516" s="231"/>
      <c r="AO516" s="231"/>
      <c r="AP516" s="231"/>
      <c r="AQ516" s="231"/>
      <c r="AR516" s="231"/>
      <c r="AS516" s="231"/>
      <c r="AT516" s="231"/>
      <c r="AU516" s="231"/>
      <c r="AV516" s="231"/>
      <c r="AW516" s="231"/>
      <c r="AX516" s="231"/>
      <c r="AY516" s="231"/>
      <c r="AZ516" s="231"/>
      <c r="BA516" s="231"/>
      <c r="BB516" s="231"/>
      <c r="BC516" s="231"/>
      <c r="BD516" s="231"/>
      <c r="BE516" s="231"/>
      <c r="BF516" s="231"/>
      <c r="BG516" s="231"/>
      <c r="BH516" s="231"/>
      <c r="BI516" s="231"/>
      <c r="BJ516" s="231"/>
      <c r="BK516" s="231"/>
      <c r="BL516" s="231"/>
      <c r="BM516" s="231"/>
      <c r="BN516" s="231"/>
      <c r="BO516" s="231"/>
      <c r="BP516" s="231"/>
      <c r="BQ516" s="231"/>
      <c r="BR516" s="231"/>
      <c r="BS516" s="231"/>
      <c r="BT516" s="231"/>
      <c r="BU516" s="231"/>
      <c r="BV516" s="231"/>
      <c r="BW516" s="231"/>
      <c r="BX516" s="231"/>
      <c r="BY516" s="231"/>
      <c r="BZ516" s="231"/>
      <c r="CA516" s="231"/>
      <c r="CB516" s="231"/>
    </row>
    <row r="517" spans="29:80" s="119" customFormat="1">
      <c r="AC517" s="238"/>
      <c r="AD517" s="231"/>
      <c r="AE517" s="231"/>
      <c r="AF517" s="231"/>
      <c r="AG517" s="231"/>
      <c r="AH517" s="231"/>
      <c r="AI517" s="231"/>
      <c r="AJ517" s="231"/>
      <c r="AK517" s="231"/>
      <c r="AL517" s="231"/>
      <c r="AM517" s="231"/>
      <c r="AN517" s="231"/>
      <c r="AO517" s="231"/>
      <c r="AP517" s="231"/>
      <c r="AQ517" s="231"/>
      <c r="AR517" s="231"/>
      <c r="AS517" s="231"/>
      <c r="AT517" s="231"/>
      <c r="AU517" s="231"/>
      <c r="AV517" s="231"/>
      <c r="AW517" s="231"/>
      <c r="AX517" s="231"/>
      <c r="AY517" s="231"/>
      <c r="AZ517" s="231"/>
      <c r="BA517" s="231"/>
      <c r="BB517" s="231"/>
      <c r="BC517" s="231"/>
      <c r="BD517" s="231"/>
      <c r="BE517" s="231"/>
      <c r="BF517" s="231"/>
      <c r="BG517" s="231"/>
      <c r="BH517" s="231"/>
      <c r="BI517" s="231"/>
      <c r="BJ517" s="231"/>
      <c r="BK517" s="231"/>
      <c r="BL517" s="231"/>
      <c r="BM517" s="231"/>
      <c r="BN517" s="231"/>
      <c r="BO517" s="231"/>
      <c r="BP517" s="231"/>
      <c r="BQ517" s="231"/>
      <c r="BR517" s="231"/>
      <c r="BS517" s="231"/>
      <c r="BT517" s="231"/>
      <c r="BU517" s="231"/>
      <c r="BV517" s="231"/>
      <c r="BW517" s="231"/>
      <c r="BX517" s="231"/>
      <c r="BY517" s="231"/>
      <c r="BZ517" s="231"/>
      <c r="CA517" s="231"/>
      <c r="CB517" s="231"/>
    </row>
    <row r="518" spans="29:80" s="119" customFormat="1">
      <c r="AC518" s="238"/>
      <c r="AD518" s="231"/>
      <c r="AE518" s="231"/>
      <c r="AF518" s="231"/>
      <c r="AG518" s="231"/>
      <c r="AH518" s="231"/>
      <c r="AI518" s="231"/>
      <c r="AJ518" s="231"/>
      <c r="AK518" s="231"/>
      <c r="AL518" s="231"/>
      <c r="AM518" s="231"/>
      <c r="AN518" s="231"/>
      <c r="AO518" s="231"/>
      <c r="AP518" s="231"/>
      <c r="AQ518" s="231"/>
      <c r="AR518" s="231"/>
      <c r="AS518" s="231"/>
      <c r="AT518" s="231"/>
      <c r="AU518" s="231"/>
      <c r="AV518" s="231"/>
      <c r="AW518" s="231"/>
      <c r="AX518" s="231"/>
      <c r="AY518" s="231"/>
      <c r="AZ518" s="231"/>
      <c r="BA518" s="231"/>
      <c r="BB518" s="231"/>
      <c r="BC518" s="231"/>
      <c r="BD518" s="231"/>
      <c r="BE518" s="231"/>
      <c r="BF518" s="231"/>
      <c r="BG518" s="231"/>
      <c r="BH518" s="231"/>
      <c r="BI518" s="231"/>
      <c r="BJ518" s="231"/>
      <c r="BK518" s="231"/>
      <c r="BL518" s="231"/>
      <c r="BM518" s="231"/>
      <c r="BN518" s="231"/>
      <c r="BO518" s="231"/>
      <c r="BP518" s="231"/>
      <c r="BQ518" s="231"/>
      <c r="BR518" s="231"/>
      <c r="BS518" s="231"/>
      <c r="BT518" s="231"/>
      <c r="BU518" s="231"/>
      <c r="BV518" s="231"/>
      <c r="BW518" s="231"/>
      <c r="BX518" s="231"/>
      <c r="BY518" s="231"/>
      <c r="BZ518" s="231"/>
      <c r="CA518" s="231"/>
      <c r="CB518" s="231"/>
    </row>
    <row r="519" spans="29:80" s="119" customFormat="1">
      <c r="AC519" s="238"/>
      <c r="AD519" s="231"/>
      <c r="AE519" s="231"/>
      <c r="AF519" s="231"/>
      <c r="AG519" s="231"/>
      <c r="AH519" s="231"/>
      <c r="AI519" s="231"/>
      <c r="AJ519" s="231"/>
      <c r="AK519" s="231"/>
      <c r="AL519" s="231"/>
      <c r="AM519" s="231"/>
      <c r="AN519" s="231"/>
      <c r="AO519" s="231"/>
      <c r="AP519" s="231"/>
      <c r="AQ519" s="231"/>
      <c r="AR519" s="231"/>
      <c r="AS519" s="231"/>
      <c r="AT519" s="231"/>
      <c r="AU519" s="231"/>
      <c r="AV519" s="231"/>
      <c r="AW519" s="231"/>
      <c r="AX519" s="231"/>
      <c r="AY519" s="231"/>
      <c r="AZ519" s="231"/>
      <c r="BA519" s="231"/>
      <c r="BB519" s="231"/>
      <c r="BC519" s="231"/>
      <c r="BD519" s="231"/>
      <c r="BE519" s="231"/>
      <c r="BF519" s="231"/>
      <c r="BG519" s="231"/>
      <c r="BH519" s="231"/>
      <c r="BI519" s="231"/>
      <c r="BJ519" s="231"/>
      <c r="BK519" s="231"/>
      <c r="BL519" s="231"/>
      <c r="BM519" s="231"/>
      <c r="BN519" s="231"/>
      <c r="BO519" s="231"/>
      <c r="BP519" s="231"/>
      <c r="BQ519" s="231"/>
      <c r="BR519" s="231"/>
      <c r="BS519" s="231"/>
      <c r="BT519" s="231"/>
      <c r="BU519" s="231"/>
      <c r="BV519" s="231"/>
      <c r="BW519" s="231"/>
      <c r="BX519" s="231"/>
      <c r="BY519" s="231"/>
      <c r="BZ519" s="231"/>
      <c r="CA519" s="231"/>
      <c r="CB519" s="231"/>
    </row>
    <row r="520" spans="29:80" s="119" customFormat="1">
      <c r="AC520" s="238"/>
      <c r="AD520" s="231"/>
      <c r="AE520" s="231"/>
      <c r="AF520" s="231"/>
      <c r="AG520" s="231"/>
      <c r="AH520" s="231"/>
      <c r="AI520" s="231"/>
      <c r="AJ520" s="231"/>
      <c r="AK520" s="231"/>
      <c r="AL520" s="231"/>
      <c r="AM520" s="231"/>
      <c r="AN520" s="231"/>
      <c r="AO520" s="231"/>
      <c r="AP520" s="231"/>
      <c r="AQ520" s="231"/>
      <c r="AR520" s="231"/>
      <c r="AS520" s="231"/>
      <c r="AT520" s="231"/>
      <c r="AU520" s="231"/>
      <c r="AV520" s="231"/>
      <c r="AW520" s="231"/>
      <c r="AX520" s="231"/>
      <c r="AY520" s="231"/>
      <c r="AZ520" s="231"/>
      <c r="BA520" s="231"/>
      <c r="BB520" s="231"/>
      <c r="BC520" s="231"/>
      <c r="BD520" s="231"/>
      <c r="BE520" s="231"/>
      <c r="BF520" s="231"/>
      <c r="BG520" s="231"/>
      <c r="BH520" s="231"/>
      <c r="BI520" s="231"/>
      <c r="BJ520" s="231"/>
      <c r="BK520" s="231"/>
      <c r="BL520" s="231"/>
      <c r="BM520" s="231"/>
      <c r="BN520" s="231"/>
      <c r="BO520" s="231"/>
      <c r="BP520" s="231"/>
      <c r="BQ520" s="231"/>
      <c r="BR520" s="231"/>
      <c r="BS520" s="231"/>
      <c r="BT520" s="231"/>
      <c r="BU520" s="231"/>
      <c r="BV520" s="231"/>
      <c r="BW520" s="231"/>
      <c r="BX520" s="231"/>
      <c r="BY520" s="231"/>
      <c r="BZ520" s="231"/>
      <c r="CA520" s="231"/>
      <c r="CB520" s="231"/>
    </row>
    <row r="521" spans="29:80" s="119" customFormat="1">
      <c r="AC521" s="238"/>
      <c r="AD521" s="231"/>
      <c r="AE521" s="231"/>
      <c r="AF521" s="231"/>
      <c r="AG521" s="231"/>
      <c r="AH521" s="231"/>
      <c r="AI521" s="231"/>
      <c r="AJ521" s="231"/>
      <c r="AK521" s="231"/>
      <c r="AL521" s="231"/>
      <c r="AM521" s="231"/>
      <c r="AN521" s="231"/>
      <c r="AO521" s="231"/>
      <c r="AP521" s="231"/>
      <c r="AQ521" s="231"/>
      <c r="AR521" s="231"/>
      <c r="AS521" s="231"/>
      <c r="AT521" s="231"/>
      <c r="AU521" s="231"/>
      <c r="AV521" s="231"/>
      <c r="AW521" s="231"/>
      <c r="AX521" s="231"/>
      <c r="AY521" s="231"/>
      <c r="AZ521" s="231"/>
      <c r="BA521" s="231"/>
      <c r="BB521" s="231"/>
      <c r="BC521" s="231"/>
      <c r="BD521" s="231"/>
      <c r="BE521" s="231"/>
      <c r="BF521" s="231"/>
      <c r="BG521" s="231"/>
      <c r="BH521" s="231"/>
      <c r="BI521" s="231"/>
      <c r="BJ521" s="231"/>
      <c r="BK521" s="231"/>
      <c r="BL521" s="231"/>
      <c r="BM521" s="231"/>
      <c r="BN521" s="231"/>
      <c r="BO521" s="231"/>
      <c r="BP521" s="231"/>
      <c r="BQ521" s="231"/>
      <c r="BR521" s="231"/>
      <c r="BS521" s="231"/>
      <c r="BT521" s="231"/>
      <c r="BU521" s="231"/>
      <c r="BV521" s="231"/>
      <c r="BW521" s="231"/>
      <c r="BX521" s="231"/>
      <c r="BY521" s="231"/>
      <c r="BZ521" s="231"/>
      <c r="CA521" s="231"/>
      <c r="CB521" s="231"/>
    </row>
    <row r="522" spans="29:80" s="119" customFormat="1">
      <c r="AC522" s="238"/>
      <c r="AD522" s="231"/>
      <c r="AE522" s="231"/>
      <c r="AF522" s="231"/>
      <c r="AG522" s="231"/>
      <c r="AH522" s="231"/>
      <c r="AI522" s="231"/>
      <c r="AJ522" s="231"/>
      <c r="AK522" s="231"/>
      <c r="AL522" s="231"/>
      <c r="AM522" s="231"/>
      <c r="AN522" s="231"/>
      <c r="AO522" s="231"/>
      <c r="AP522" s="231"/>
      <c r="AQ522" s="231"/>
      <c r="AR522" s="231"/>
      <c r="AS522" s="231"/>
      <c r="AT522" s="231"/>
      <c r="AU522" s="231"/>
      <c r="AV522" s="231"/>
      <c r="AW522" s="231"/>
      <c r="AX522" s="231"/>
      <c r="AY522" s="231"/>
      <c r="AZ522" s="231"/>
      <c r="BA522" s="231"/>
      <c r="BB522" s="231"/>
      <c r="BC522" s="231"/>
      <c r="BD522" s="231"/>
      <c r="BE522" s="231"/>
      <c r="BF522" s="231"/>
      <c r="BG522" s="231"/>
      <c r="BH522" s="231"/>
      <c r="BI522" s="231"/>
      <c r="BJ522" s="231"/>
      <c r="BK522" s="231"/>
      <c r="BL522" s="231"/>
      <c r="BM522" s="231"/>
      <c r="BN522" s="231"/>
      <c r="BO522" s="231"/>
      <c r="BP522" s="231"/>
      <c r="BQ522" s="231"/>
      <c r="BR522" s="231"/>
      <c r="BS522" s="231"/>
      <c r="BT522" s="231"/>
      <c r="BU522" s="231"/>
      <c r="BV522" s="231"/>
      <c r="BW522" s="231"/>
      <c r="BX522" s="231"/>
      <c r="BY522" s="231"/>
      <c r="BZ522" s="231"/>
      <c r="CA522" s="231"/>
      <c r="CB522" s="231"/>
    </row>
    <row r="523" spans="29:80" s="119" customFormat="1">
      <c r="AC523" s="238"/>
      <c r="AD523" s="231"/>
      <c r="AE523" s="231"/>
      <c r="AF523" s="231"/>
      <c r="AG523" s="231"/>
      <c r="AH523" s="231"/>
      <c r="AI523" s="231"/>
      <c r="AJ523" s="231"/>
      <c r="AK523" s="231"/>
      <c r="AL523" s="231"/>
      <c r="AM523" s="231"/>
      <c r="AN523" s="231"/>
      <c r="AO523" s="231"/>
      <c r="AP523" s="231"/>
      <c r="AQ523" s="231"/>
      <c r="AR523" s="231"/>
      <c r="AS523" s="231"/>
      <c r="AT523" s="231"/>
      <c r="AU523" s="231"/>
      <c r="AV523" s="231"/>
      <c r="AW523" s="231"/>
      <c r="AX523" s="231"/>
      <c r="AY523" s="231"/>
      <c r="AZ523" s="231"/>
      <c r="BA523" s="231"/>
      <c r="BB523" s="231"/>
      <c r="BC523" s="231"/>
      <c r="BD523" s="231"/>
      <c r="BE523" s="231"/>
      <c r="BF523" s="231"/>
      <c r="BG523" s="231"/>
      <c r="BH523" s="231"/>
      <c r="BI523" s="231"/>
      <c r="BJ523" s="231"/>
      <c r="BK523" s="231"/>
      <c r="BL523" s="231"/>
      <c r="BM523" s="231"/>
      <c r="BN523" s="231"/>
      <c r="BO523" s="231"/>
      <c r="BP523" s="231"/>
      <c r="BQ523" s="231"/>
      <c r="BR523" s="231"/>
      <c r="BS523" s="231"/>
      <c r="BT523" s="231"/>
      <c r="BU523" s="231"/>
      <c r="BV523" s="231"/>
      <c r="BW523" s="231"/>
      <c r="BX523" s="231"/>
      <c r="BY523" s="231"/>
      <c r="BZ523" s="231"/>
      <c r="CA523" s="231"/>
      <c r="CB523" s="231"/>
    </row>
    <row r="524" spans="29:80" s="119" customFormat="1">
      <c r="AC524" s="238"/>
      <c r="AD524" s="231"/>
      <c r="AE524" s="231"/>
      <c r="AF524" s="231"/>
      <c r="AG524" s="231"/>
      <c r="AH524" s="231"/>
      <c r="AI524" s="231"/>
      <c r="AJ524" s="231"/>
      <c r="AK524" s="231"/>
      <c r="AL524" s="231"/>
      <c r="AM524" s="231"/>
      <c r="AN524" s="231"/>
      <c r="AO524" s="231"/>
      <c r="AP524" s="231"/>
      <c r="AQ524" s="231"/>
      <c r="AR524" s="231"/>
      <c r="AS524" s="231"/>
      <c r="AT524" s="231"/>
      <c r="AU524" s="231"/>
      <c r="AV524" s="231"/>
      <c r="AW524" s="231"/>
      <c r="AX524" s="231"/>
      <c r="AY524" s="231"/>
      <c r="AZ524" s="231"/>
      <c r="BA524" s="231"/>
      <c r="BB524" s="231"/>
      <c r="BC524" s="231"/>
      <c r="BD524" s="231"/>
      <c r="BE524" s="231"/>
      <c r="BF524" s="231"/>
      <c r="BG524" s="231"/>
      <c r="BH524" s="231"/>
      <c r="BI524" s="231"/>
      <c r="BJ524" s="231"/>
      <c r="BK524" s="231"/>
      <c r="BL524" s="231"/>
      <c r="BM524" s="231"/>
      <c r="BN524" s="231"/>
      <c r="BO524" s="231"/>
      <c r="BP524" s="231"/>
      <c r="BQ524" s="231"/>
      <c r="BR524" s="231"/>
      <c r="BS524" s="231"/>
      <c r="BT524" s="231"/>
      <c r="BU524" s="231"/>
      <c r="BV524" s="231"/>
      <c r="BW524" s="231"/>
      <c r="BX524" s="231"/>
      <c r="BY524" s="231"/>
      <c r="BZ524" s="231"/>
      <c r="CA524" s="231"/>
      <c r="CB524" s="231"/>
    </row>
    <row r="525" spans="29:80" s="119" customFormat="1">
      <c r="AC525" s="238"/>
      <c r="AD525" s="231"/>
      <c r="AE525" s="231"/>
      <c r="AF525" s="231"/>
      <c r="AG525" s="231"/>
      <c r="AH525" s="231"/>
      <c r="AI525" s="231"/>
      <c r="AJ525" s="231"/>
      <c r="AK525" s="231"/>
      <c r="AL525" s="231"/>
      <c r="AM525" s="231"/>
      <c r="AN525" s="231"/>
      <c r="AO525" s="231"/>
      <c r="AP525" s="231"/>
      <c r="AQ525" s="231"/>
      <c r="AR525" s="231"/>
      <c r="AS525" s="231"/>
      <c r="AT525" s="231"/>
      <c r="AU525" s="231"/>
      <c r="AV525" s="231"/>
      <c r="AW525" s="231"/>
      <c r="AX525" s="231"/>
      <c r="AY525" s="231"/>
      <c r="AZ525" s="231"/>
      <c r="BA525" s="231"/>
      <c r="BB525" s="231"/>
      <c r="BC525" s="231"/>
      <c r="BD525" s="231"/>
      <c r="BE525" s="231"/>
      <c r="BF525" s="231"/>
      <c r="BG525" s="231"/>
      <c r="BH525" s="231"/>
      <c r="BI525" s="231"/>
      <c r="BJ525" s="231"/>
      <c r="BK525" s="231"/>
      <c r="BL525" s="231"/>
      <c r="BM525" s="231"/>
      <c r="BN525" s="231"/>
      <c r="BO525" s="231"/>
      <c r="BP525" s="231"/>
      <c r="BQ525" s="231"/>
      <c r="BR525" s="231"/>
      <c r="BS525" s="231"/>
      <c r="BT525" s="231"/>
      <c r="BU525" s="231"/>
      <c r="BV525" s="231"/>
      <c r="BW525" s="231"/>
      <c r="BX525" s="231"/>
      <c r="BY525" s="231"/>
      <c r="BZ525" s="231"/>
      <c r="CA525" s="231"/>
      <c r="CB525" s="231"/>
    </row>
    <row r="526" spans="29:80" s="119" customFormat="1">
      <c r="AC526" s="238"/>
      <c r="AD526" s="231"/>
      <c r="AE526" s="231"/>
      <c r="AF526" s="231"/>
      <c r="AG526" s="231"/>
      <c r="AH526" s="231"/>
      <c r="AI526" s="231"/>
      <c r="AJ526" s="231"/>
      <c r="AK526" s="231"/>
      <c r="AL526" s="231"/>
      <c r="AM526" s="231"/>
      <c r="AN526" s="231"/>
      <c r="AO526" s="231"/>
      <c r="AP526" s="231"/>
      <c r="AQ526" s="231"/>
      <c r="AR526" s="231"/>
      <c r="AS526" s="231"/>
      <c r="AT526" s="231"/>
      <c r="AU526" s="231"/>
      <c r="AV526" s="231"/>
      <c r="AW526" s="231"/>
      <c r="AX526" s="231"/>
      <c r="AY526" s="231"/>
      <c r="AZ526" s="231"/>
      <c r="BA526" s="231"/>
      <c r="BB526" s="231"/>
      <c r="BC526" s="231"/>
      <c r="BD526" s="231"/>
      <c r="BE526" s="231"/>
      <c r="BF526" s="231"/>
      <c r="BG526" s="231"/>
      <c r="BH526" s="231"/>
      <c r="BI526" s="231"/>
      <c r="BJ526" s="231"/>
      <c r="BK526" s="231"/>
      <c r="BL526" s="231"/>
      <c r="BM526" s="231"/>
      <c r="BN526" s="231"/>
      <c r="BO526" s="231"/>
      <c r="BP526" s="231"/>
      <c r="BQ526" s="231"/>
      <c r="BR526" s="231"/>
      <c r="BS526" s="231"/>
      <c r="BT526" s="231"/>
      <c r="BU526" s="231"/>
      <c r="BV526" s="231"/>
      <c r="BW526" s="231"/>
      <c r="BX526" s="231"/>
      <c r="BY526" s="231"/>
      <c r="BZ526" s="231"/>
      <c r="CA526" s="231"/>
      <c r="CB526" s="231"/>
    </row>
    <row r="527" spans="29:80" s="119" customFormat="1">
      <c r="AC527" s="238"/>
      <c r="AD527" s="231"/>
      <c r="AE527" s="231"/>
      <c r="AF527" s="231"/>
      <c r="AG527" s="231"/>
      <c r="AH527" s="231"/>
      <c r="AI527" s="231"/>
      <c r="AJ527" s="231"/>
      <c r="AK527" s="231"/>
      <c r="AL527" s="231"/>
      <c r="AM527" s="231"/>
      <c r="AN527" s="231"/>
      <c r="AO527" s="231"/>
      <c r="AP527" s="231"/>
      <c r="AQ527" s="231"/>
      <c r="AR527" s="231"/>
      <c r="AS527" s="231"/>
      <c r="AT527" s="231"/>
      <c r="AU527" s="231"/>
      <c r="AV527" s="231"/>
      <c r="AW527" s="231"/>
      <c r="AX527" s="231"/>
      <c r="AY527" s="231"/>
      <c r="AZ527" s="231"/>
      <c r="BA527" s="231"/>
      <c r="BB527" s="231"/>
      <c r="BC527" s="231"/>
      <c r="BD527" s="231"/>
      <c r="BE527" s="231"/>
      <c r="BF527" s="231"/>
      <c r="BG527" s="231"/>
      <c r="BH527" s="231"/>
      <c r="BI527" s="231"/>
      <c r="BJ527" s="231"/>
      <c r="BK527" s="231"/>
      <c r="BL527" s="231"/>
      <c r="BM527" s="231"/>
      <c r="BN527" s="231"/>
      <c r="BO527" s="231"/>
      <c r="BP527" s="231"/>
      <c r="BQ527" s="231"/>
      <c r="BR527" s="231"/>
      <c r="BS527" s="231"/>
      <c r="BT527" s="231"/>
      <c r="BU527" s="231"/>
      <c r="BV527" s="231"/>
      <c r="BW527" s="231"/>
      <c r="BX527" s="231"/>
      <c r="BY527" s="231"/>
      <c r="BZ527" s="231"/>
      <c r="CA527" s="231"/>
      <c r="CB527" s="231"/>
    </row>
    <row r="528" spans="29:80" s="119" customFormat="1">
      <c r="AC528" s="238"/>
      <c r="AD528" s="231"/>
      <c r="AE528" s="231"/>
      <c r="AF528" s="231"/>
      <c r="AG528" s="231"/>
      <c r="AH528" s="231"/>
      <c r="AI528" s="231"/>
      <c r="AJ528" s="231"/>
      <c r="AK528" s="231"/>
      <c r="AL528" s="231"/>
      <c r="AM528" s="231"/>
      <c r="AN528" s="231"/>
      <c r="AO528" s="231"/>
      <c r="AP528" s="231"/>
      <c r="AQ528" s="231"/>
      <c r="AR528" s="231"/>
      <c r="AS528" s="231"/>
      <c r="AT528" s="231"/>
      <c r="AU528" s="231"/>
      <c r="AV528" s="231"/>
      <c r="AW528" s="231"/>
      <c r="AX528" s="231"/>
      <c r="AY528" s="231"/>
      <c r="AZ528" s="231"/>
      <c r="BA528" s="231"/>
      <c r="BB528" s="231"/>
      <c r="BC528" s="231"/>
      <c r="BD528" s="231"/>
      <c r="BE528" s="231"/>
      <c r="BF528" s="231"/>
      <c r="BG528" s="231"/>
      <c r="BH528" s="231"/>
      <c r="BI528" s="231"/>
      <c r="BJ528" s="231"/>
      <c r="BK528" s="231"/>
      <c r="BL528" s="231"/>
      <c r="BM528" s="231"/>
      <c r="BN528" s="231"/>
      <c r="BO528" s="231"/>
      <c r="BP528" s="231"/>
      <c r="BQ528" s="231"/>
      <c r="BR528" s="231"/>
      <c r="BS528" s="231"/>
      <c r="BT528" s="231"/>
      <c r="BU528" s="231"/>
      <c r="BV528" s="231"/>
      <c r="BW528" s="231"/>
      <c r="BX528" s="231"/>
      <c r="BY528" s="231"/>
      <c r="BZ528" s="231"/>
      <c r="CA528" s="231"/>
      <c r="CB528" s="231"/>
    </row>
    <row r="529" spans="29:80" s="119" customFormat="1">
      <c r="AC529" s="238"/>
      <c r="AD529" s="231"/>
      <c r="AE529" s="231"/>
      <c r="AF529" s="231"/>
      <c r="AG529" s="231"/>
      <c r="AH529" s="231"/>
      <c r="AI529" s="231"/>
      <c r="AJ529" s="231"/>
      <c r="AK529" s="231"/>
      <c r="AL529" s="231"/>
      <c r="AM529" s="231"/>
      <c r="AN529" s="231"/>
      <c r="AO529" s="231"/>
      <c r="AP529" s="231"/>
      <c r="AQ529" s="231"/>
      <c r="AR529" s="231"/>
      <c r="AS529" s="231"/>
      <c r="AT529" s="231"/>
      <c r="AU529" s="231"/>
      <c r="AV529" s="231"/>
      <c r="AW529" s="231"/>
      <c r="AX529" s="231"/>
      <c r="AY529" s="231"/>
      <c r="AZ529" s="231"/>
      <c r="BA529" s="231"/>
      <c r="BB529" s="231"/>
      <c r="BC529" s="231"/>
      <c r="BD529" s="231"/>
      <c r="BE529" s="231"/>
      <c r="BF529" s="231"/>
      <c r="BG529" s="231"/>
      <c r="BH529" s="231"/>
      <c r="BI529" s="231"/>
      <c r="BJ529" s="231"/>
      <c r="BK529" s="231"/>
      <c r="BL529" s="231"/>
      <c r="BM529" s="231"/>
      <c r="BN529" s="231"/>
      <c r="BO529" s="231"/>
      <c r="BP529" s="231"/>
      <c r="BQ529" s="231"/>
      <c r="BR529" s="231"/>
      <c r="BS529" s="231"/>
      <c r="BT529" s="231"/>
      <c r="BU529" s="231"/>
      <c r="BV529" s="231"/>
      <c r="BW529" s="231"/>
      <c r="BX529" s="231"/>
      <c r="BY529" s="231"/>
      <c r="BZ529" s="231"/>
      <c r="CA529" s="231"/>
      <c r="CB529" s="231"/>
    </row>
    <row r="530" spans="29:80" s="119" customFormat="1">
      <c r="AC530" s="238"/>
      <c r="AD530" s="231"/>
      <c r="AE530" s="231"/>
      <c r="AF530" s="231"/>
      <c r="AG530" s="231"/>
      <c r="AH530" s="231"/>
      <c r="AI530" s="231"/>
      <c r="AJ530" s="231"/>
      <c r="AK530" s="231"/>
      <c r="AL530" s="231"/>
      <c r="AM530" s="231"/>
      <c r="AN530" s="231"/>
      <c r="AO530" s="231"/>
      <c r="AP530" s="231"/>
      <c r="AQ530" s="231"/>
      <c r="AR530" s="231"/>
      <c r="AS530" s="231"/>
      <c r="AT530" s="231"/>
      <c r="AU530" s="231"/>
      <c r="AV530" s="231"/>
      <c r="AW530" s="231"/>
      <c r="AX530" s="231"/>
      <c r="AY530" s="231"/>
      <c r="AZ530" s="231"/>
      <c r="BA530" s="231"/>
      <c r="BB530" s="231"/>
      <c r="BC530" s="231"/>
      <c r="BD530" s="231"/>
      <c r="BE530" s="231"/>
      <c r="BF530" s="231"/>
      <c r="BG530" s="231"/>
      <c r="BH530" s="231"/>
      <c r="BI530" s="231"/>
      <c r="BJ530" s="231"/>
      <c r="BK530" s="231"/>
      <c r="BL530" s="231"/>
      <c r="BM530" s="231"/>
      <c r="BN530" s="231"/>
      <c r="BO530" s="231"/>
      <c r="BP530" s="231"/>
      <c r="BQ530" s="231"/>
      <c r="BR530" s="231"/>
      <c r="BS530" s="231"/>
      <c r="BT530" s="231"/>
      <c r="BU530" s="231"/>
      <c r="BV530" s="231"/>
      <c r="BW530" s="231"/>
      <c r="BX530" s="231"/>
      <c r="BY530" s="231"/>
      <c r="BZ530" s="231"/>
      <c r="CA530" s="231"/>
      <c r="CB530" s="231"/>
    </row>
    <row r="531" spans="29:80" s="119" customFormat="1">
      <c r="AC531" s="238"/>
      <c r="AD531" s="231"/>
      <c r="AE531" s="231"/>
      <c r="AF531" s="231"/>
      <c r="AG531" s="231"/>
      <c r="AH531" s="231"/>
      <c r="AI531" s="231"/>
      <c r="AJ531" s="231"/>
      <c r="AK531" s="231"/>
      <c r="AL531" s="231"/>
      <c r="AM531" s="231"/>
      <c r="AN531" s="231"/>
      <c r="AO531" s="231"/>
      <c r="AP531" s="231"/>
      <c r="AQ531" s="231"/>
      <c r="AR531" s="231"/>
      <c r="AS531" s="231"/>
      <c r="AT531" s="231"/>
      <c r="AU531" s="231"/>
      <c r="AV531" s="231"/>
      <c r="AW531" s="231"/>
      <c r="AX531" s="231"/>
      <c r="AY531" s="231"/>
      <c r="AZ531" s="231"/>
      <c r="BA531" s="231"/>
      <c r="BB531" s="231"/>
      <c r="BC531" s="231"/>
      <c r="BD531" s="231"/>
      <c r="BE531" s="231"/>
      <c r="BF531" s="231"/>
      <c r="BG531" s="231"/>
      <c r="BH531" s="231"/>
      <c r="BI531" s="231"/>
      <c r="BJ531" s="231"/>
      <c r="BK531" s="231"/>
      <c r="BL531" s="231"/>
      <c r="BM531" s="231"/>
      <c r="BN531" s="231"/>
      <c r="BO531" s="231"/>
      <c r="BP531" s="231"/>
      <c r="BQ531" s="231"/>
      <c r="BR531" s="231"/>
      <c r="BS531" s="231"/>
      <c r="BT531" s="231"/>
      <c r="BU531" s="231"/>
      <c r="BV531" s="231"/>
      <c r="BW531" s="231"/>
      <c r="BX531" s="231"/>
      <c r="BY531" s="231"/>
      <c r="BZ531" s="231"/>
      <c r="CA531" s="231"/>
      <c r="CB531" s="231"/>
    </row>
    <row r="532" spans="29:80" s="119" customFormat="1">
      <c r="AC532" s="238"/>
      <c r="AD532" s="231"/>
      <c r="AE532" s="231"/>
      <c r="AF532" s="231"/>
      <c r="AG532" s="231"/>
      <c r="AH532" s="231"/>
      <c r="AI532" s="231"/>
      <c r="AJ532" s="231"/>
      <c r="AK532" s="231"/>
      <c r="AL532" s="231"/>
      <c r="AM532" s="231"/>
      <c r="AN532" s="231"/>
      <c r="AO532" s="231"/>
      <c r="AP532" s="231"/>
      <c r="AQ532" s="231"/>
      <c r="AR532" s="231"/>
      <c r="AS532" s="231"/>
      <c r="AT532" s="231"/>
      <c r="AU532" s="231"/>
      <c r="AV532" s="231"/>
      <c r="AW532" s="231"/>
      <c r="AX532" s="231"/>
      <c r="AY532" s="231"/>
      <c r="AZ532" s="231"/>
      <c r="BA532" s="231"/>
      <c r="BB532" s="231"/>
      <c r="BC532" s="231"/>
      <c r="BD532" s="231"/>
      <c r="BE532" s="231"/>
      <c r="BF532" s="231"/>
      <c r="BG532" s="231"/>
      <c r="BH532" s="231"/>
      <c r="BI532" s="231"/>
      <c r="BJ532" s="231"/>
      <c r="BK532" s="231"/>
      <c r="BL532" s="231"/>
      <c r="BM532" s="231"/>
      <c r="BN532" s="231"/>
      <c r="BO532" s="231"/>
      <c r="BP532" s="231"/>
      <c r="BQ532" s="231"/>
      <c r="BR532" s="231"/>
      <c r="BS532" s="231"/>
      <c r="BT532" s="231"/>
      <c r="BU532" s="231"/>
      <c r="BV532" s="231"/>
      <c r="BW532" s="231"/>
      <c r="BX532" s="231"/>
      <c r="BY532" s="231"/>
      <c r="BZ532" s="231"/>
      <c r="CA532" s="231"/>
      <c r="CB532" s="231"/>
    </row>
    <row r="533" spans="29:80" s="119" customFormat="1">
      <c r="AC533" s="238"/>
      <c r="AD533" s="231"/>
      <c r="AE533" s="231"/>
      <c r="AF533" s="231"/>
      <c r="AG533" s="231"/>
      <c r="AH533" s="231"/>
      <c r="AI533" s="231"/>
      <c r="AJ533" s="231"/>
      <c r="AK533" s="231"/>
      <c r="AL533" s="231"/>
      <c r="AM533" s="231"/>
      <c r="AN533" s="231"/>
      <c r="AO533" s="231"/>
      <c r="AP533" s="231"/>
      <c r="AQ533" s="231"/>
      <c r="AR533" s="231"/>
      <c r="AS533" s="231"/>
      <c r="AT533" s="231"/>
      <c r="AU533" s="231"/>
      <c r="AV533" s="231"/>
      <c r="AW533" s="231"/>
      <c r="AX533" s="231"/>
      <c r="AY533" s="231"/>
      <c r="AZ533" s="231"/>
      <c r="BA533" s="231"/>
      <c r="BB533" s="231"/>
      <c r="BC533" s="231"/>
      <c r="BD533" s="231"/>
      <c r="BE533" s="231"/>
      <c r="BF533" s="231"/>
      <c r="BG533" s="231"/>
      <c r="BH533" s="231"/>
      <c r="BI533" s="231"/>
      <c r="BJ533" s="231"/>
      <c r="BK533" s="231"/>
      <c r="BL533" s="231"/>
      <c r="BM533" s="231"/>
      <c r="BN533" s="231"/>
      <c r="BO533" s="231"/>
      <c r="BP533" s="231"/>
      <c r="BQ533" s="231"/>
      <c r="BR533" s="231"/>
      <c r="BS533" s="231"/>
      <c r="BT533" s="231"/>
      <c r="BU533" s="231"/>
      <c r="BV533" s="231"/>
      <c r="BW533" s="231"/>
      <c r="BX533" s="231"/>
      <c r="BY533" s="231"/>
      <c r="BZ533" s="231"/>
      <c r="CA533" s="231"/>
      <c r="CB533" s="231"/>
    </row>
    <row r="534" spans="29:80" s="119" customFormat="1">
      <c r="AC534" s="238"/>
      <c r="AD534" s="231"/>
      <c r="AE534" s="231"/>
      <c r="AF534" s="231"/>
      <c r="AG534" s="231"/>
      <c r="AH534" s="231"/>
      <c r="AI534" s="231"/>
      <c r="AJ534" s="231"/>
      <c r="AK534" s="231"/>
      <c r="AL534" s="231"/>
      <c r="AM534" s="231"/>
      <c r="AN534" s="231"/>
      <c r="AO534" s="231"/>
      <c r="AP534" s="231"/>
      <c r="AQ534" s="231"/>
      <c r="AR534" s="231"/>
      <c r="AS534" s="231"/>
      <c r="AT534" s="231"/>
      <c r="AU534" s="231"/>
      <c r="AV534" s="231"/>
      <c r="AW534" s="231"/>
      <c r="AX534" s="231"/>
      <c r="AY534" s="231"/>
      <c r="AZ534" s="231"/>
      <c r="BA534" s="231"/>
      <c r="BB534" s="231"/>
      <c r="BC534" s="231"/>
      <c r="BD534" s="231"/>
      <c r="BE534" s="231"/>
      <c r="BF534" s="231"/>
      <c r="BG534" s="231"/>
      <c r="BH534" s="231"/>
      <c r="BI534" s="231"/>
      <c r="BJ534" s="231"/>
      <c r="BK534" s="231"/>
      <c r="BL534" s="231"/>
      <c r="BM534" s="231"/>
      <c r="BN534" s="231"/>
      <c r="BO534" s="231"/>
      <c r="BP534" s="231"/>
      <c r="BQ534" s="231"/>
      <c r="BR534" s="231"/>
      <c r="BS534" s="231"/>
      <c r="BT534" s="231"/>
      <c r="BU534" s="231"/>
      <c r="BV534" s="231"/>
      <c r="BW534" s="231"/>
      <c r="BX534" s="231"/>
      <c r="BY534" s="231"/>
      <c r="BZ534" s="231"/>
      <c r="CA534" s="231"/>
      <c r="CB534" s="231"/>
    </row>
    <row r="535" spans="29:80" s="119" customFormat="1">
      <c r="AC535" s="238"/>
      <c r="AD535" s="231"/>
      <c r="AE535" s="231"/>
      <c r="AF535" s="231"/>
      <c r="AG535" s="231"/>
      <c r="AH535" s="231"/>
      <c r="AI535" s="231"/>
      <c r="AJ535" s="231"/>
      <c r="AK535" s="231"/>
      <c r="AL535" s="231"/>
      <c r="AM535" s="231"/>
      <c r="AN535" s="231"/>
      <c r="AO535" s="231"/>
      <c r="AP535" s="231"/>
      <c r="AQ535" s="231"/>
      <c r="AR535" s="231"/>
      <c r="AS535" s="231"/>
      <c r="AT535" s="231"/>
      <c r="AU535" s="231"/>
      <c r="AV535" s="231"/>
      <c r="AW535" s="231"/>
      <c r="AX535" s="231"/>
      <c r="AY535" s="231"/>
      <c r="AZ535" s="231"/>
      <c r="BA535" s="231"/>
      <c r="BB535" s="231"/>
      <c r="BC535" s="231"/>
      <c r="BD535" s="231"/>
      <c r="BE535" s="231"/>
      <c r="BF535" s="231"/>
      <c r="BG535" s="231"/>
      <c r="BH535" s="231"/>
      <c r="BI535" s="231"/>
      <c r="BJ535" s="231"/>
      <c r="BK535" s="231"/>
      <c r="BL535" s="231"/>
      <c r="BM535" s="231"/>
      <c r="BN535" s="231"/>
      <c r="BO535" s="231"/>
      <c r="BP535" s="231"/>
      <c r="BQ535" s="231"/>
      <c r="BR535" s="231"/>
      <c r="BS535" s="231"/>
      <c r="BT535" s="231"/>
      <c r="BU535" s="231"/>
      <c r="BV535" s="231"/>
      <c r="BW535" s="231"/>
      <c r="BX535" s="231"/>
      <c r="BY535" s="231"/>
      <c r="BZ535" s="231"/>
      <c r="CA535" s="231"/>
      <c r="CB535" s="231"/>
    </row>
    <row r="536" spans="29:80" s="119" customFormat="1">
      <c r="AC536" s="238"/>
      <c r="AD536" s="231"/>
      <c r="AE536" s="231"/>
      <c r="AF536" s="231"/>
      <c r="AG536" s="231"/>
      <c r="AH536" s="231"/>
      <c r="AI536" s="231"/>
      <c r="AJ536" s="231"/>
      <c r="AK536" s="231"/>
      <c r="AL536" s="231"/>
      <c r="AM536" s="231"/>
      <c r="AN536" s="231"/>
      <c r="AO536" s="231"/>
      <c r="AP536" s="231"/>
      <c r="AQ536" s="231"/>
      <c r="AR536" s="231"/>
      <c r="AS536" s="231"/>
      <c r="AT536" s="231"/>
      <c r="AU536" s="231"/>
      <c r="AV536" s="231"/>
      <c r="AW536" s="231"/>
      <c r="AX536" s="231"/>
      <c r="AY536" s="231"/>
      <c r="AZ536" s="231"/>
      <c r="BA536" s="231"/>
      <c r="BB536" s="231"/>
      <c r="BC536" s="231"/>
      <c r="BD536" s="231"/>
      <c r="BE536" s="231"/>
      <c r="BF536" s="231"/>
      <c r="BG536" s="231"/>
      <c r="BH536" s="231"/>
      <c r="BI536" s="231"/>
      <c r="BJ536" s="231"/>
      <c r="BK536" s="231"/>
      <c r="BL536" s="231"/>
      <c r="BM536" s="231"/>
      <c r="BN536" s="231"/>
      <c r="BO536" s="231"/>
      <c r="BP536" s="231"/>
      <c r="BQ536" s="231"/>
      <c r="BR536" s="231"/>
      <c r="BS536" s="231"/>
      <c r="BT536" s="231"/>
      <c r="BU536" s="231"/>
      <c r="BV536" s="231"/>
      <c r="BW536" s="231"/>
      <c r="BX536" s="231"/>
      <c r="BY536" s="231"/>
      <c r="BZ536" s="231"/>
      <c r="CA536" s="231"/>
      <c r="CB536" s="231"/>
    </row>
    <row r="537" spans="29:80" s="119" customFormat="1">
      <c r="AC537" s="238"/>
      <c r="AD537" s="231"/>
      <c r="AE537" s="231"/>
      <c r="AF537" s="231"/>
      <c r="AG537" s="231"/>
      <c r="AH537" s="231"/>
      <c r="AI537" s="231"/>
      <c r="AJ537" s="231"/>
      <c r="AK537" s="231"/>
      <c r="AL537" s="231"/>
      <c r="AM537" s="231"/>
      <c r="AN537" s="231"/>
      <c r="AO537" s="231"/>
      <c r="AP537" s="231"/>
      <c r="AQ537" s="231"/>
      <c r="AR537" s="231"/>
      <c r="AS537" s="231"/>
      <c r="AT537" s="231"/>
      <c r="AU537" s="231"/>
      <c r="AV537" s="231"/>
      <c r="AW537" s="231"/>
      <c r="AX537" s="231"/>
      <c r="AY537" s="231"/>
      <c r="AZ537" s="231"/>
      <c r="BA537" s="231"/>
      <c r="BB537" s="231"/>
      <c r="BC537" s="231"/>
      <c r="BD537" s="231"/>
      <c r="BE537" s="231"/>
      <c r="BF537" s="231"/>
      <c r="BG537" s="231"/>
      <c r="BH537" s="231"/>
      <c r="BI537" s="231"/>
      <c r="BJ537" s="231"/>
      <c r="BK537" s="231"/>
      <c r="BL537" s="231"/>
      <c r="BM537" s="231"/>
      <c r="BN537" s="231"/>
      <c r="BO537" s="231"/>
      <c r="BP537" s="231"/>
      <c r="BQ537" s="231"/>
      <c r="BR537" s="231"/>
      <c r="BS537" s="231"/>
      <c r="BT537" s="231"/>
      <c r="BU537" s="231"/>
      <c r="BV537" s="231"/>
      <c r="BW537" s="231"/>
      <c r="BX537" s="231"/>
      <c r="BY537" s="231"/>
      <c r="BZ537" s="231"/>
      <c r="CA537" s="231"/>
      <c r="CB537" s="231"/>
    </row>
    <row r="538" spans="29:80" s="119" customFormat="1">
      <c r="AC538" s="238"/>
      <c r="AD538" s="231"/>
      <c r="AE538" s="231"/>
      <c r="AF538" s="231"/>
      <c r="AG538" s="231"/>
      <c r="AH538" s="231"/>
      <c r="AI538" s="231"/>
      <c r="AJ538" s="231"/>
      <c r="AK538" s="231"/>
      <c r="AL538" s="231"/>
      <c r="AM538" s="231"/>
      <c r="AN538" s="231"/>
      <c r="AO538" s="231"/>
      <c r="AP538" s="231"/>
      <c r="AQ538" s="231"/>
      <c r="AR538" s="231"/>
      <c r="AS538" s="231"/>
      <c r="AT538" s="231"/>
      <c r="AU538" s="231"/>
      <c r="AV538" s="231"/>
      <c r="AW538" s="231"/>
      <c r="AX538" s="231"/>
      <c r="AY538" s="231"/>
      <c r="AZ538" s="231"/>
      <c r="BA538" s="231"/>
      <c r="BB538" s="231"/>
      <c r="BC538" s="231"/>
      <c r="BD538" s="231"/>
      <c r="BE538" s="231"/>
      <c r="BF538" s="231"/>
      <c r="BG538" s="231"/>
      <c r="BH538" s="231"/>
      <c r="BI538" s="231"/>
      <c r="BJ538" s="231"/>
      <c r="BK538" s="231"/>
      <c r="BL538" s="231"/>
      <c r="BM538" s="231"/>
      <c r="BN538" s="231"/>
      <c r="BO538" s="231"/>
      <c r="BP538" s="231"/>
      <c r="BQ538" s="231"/>
      <c r="BR538" s="231"/>
      <c r="BS538" s="231"/>
      <c r="BT538" s="231"/>
      <c r="BU538" s="231"/>
      <c r="BV538" s="231"/>
      <c r="BW538" s="231"/>
      <c r="BX538" s="231"/>
      <c r="BY538" s="231"/>
      <c r="BZ538" s="231"/>
      <c r="CA538" s="231"/>
      <c r="CB538" s="231"/>
    </row>
    <row r="539" spans="29:80" s="119" customFormat="1">
      <c r="AC539" s="238"/>
      <c r="AD539" s="231"/>
      <c r="AE539" s="231"/>
      <c r="AF539" s="231"/>
      <c r="AG539" s="231"/>
      <c r="AH539" s="231"/>
      <c r="AI539" s="231"/>
      <c r="AJ539" s="231"/>
      <c r="AK539" s="231"/>
      <c r="AL539" s="231"/>
      <c r="AM539" s="231"/>
      <c r="AN539" s="231"/>
      <c r="AO539" s="231"/>
      <c r="AP539" s="231"/>
      <c r="AQ539" s="231"/>
      <c r="AR539" s="231"/>
      <c r="AS539" s="231"/>
      <c r="AT539" s="231"/>
      <c r="AU539" s="231"/>
      <c r="AV539" s="231"/>
      <c r="AW539" s="231"/>
      <c r="AX539" s="231"/>
      <c r="AY539" s="231"/>
      <c r="AZ539" s="231"/>
      <c r="BA539" s="231"/>
      <c r="BB539" s="231"/>
      <c r="BC539" s="231"/>
      <c r="BD539" s="231"/>
      <c r="BE539" s="231"/>
      <c r="BF539" s="231"/>
      <c r="BG539" s="231"/>
      <c r="BH539" s="231"/>
      <c r="BI539" s="231"/>
      <c r="BJ539" s="231"/>
      <c r="BK539" s="231"/>
      <c r="BL539" s="231"/>
      <c r="BM539" s="231"/>
      <c r="BN539" s="231"/>
      <c r="BO539" s="231"/>
      <c r="BP539" s="231"/>
      <c r="BQ539" s="231"/>
      <c r="BR539" s="231"/>
      <c r="BS539" s="231"/>
      <c r="BT539" s="231"/>
      <c r="BU539" s="231"/>
      <c r="BV539" s="231"/>
      <c r="BW539" s="231"/>
      <c r="BX539" s="231"/>
      <c r="BY539" s="231"/>
      <c r="BZ539" s="231"/>
      <c r="CA539" s="231"/>
      <c r="CB539" s="231"/>
    </row>
    <row r="540" spans="29:80" s="119" customFormat="1">
      <c r="AC540" s="238"/>
      <c r="AD540" s="231"/>
      <c r="AE540" s="231"/>
      <c r="AF540" s="231"/>
      <c r="AG540" s="231"/>
      <c r="AH540" s="231"/>
      <c r="AI540" s="231"/>
      <c r="AJ540" s="231"/>
      <c r="AK540" s="231"/>
      <c r="AL540" s="231"/>
      <c r="AM540" s="231"/>
      <c r="AN540" s="231"/>
      <c r="AO540" s="231"/>
      <c r="AP540" s="231"/>
      <c r="AQ540" s="231"/>
      <c r="AR540" s="231"/>
      <c r="AS540" s="231"/>
      <c r="AT540" s="231"/>
      <c r="AU540" s="231"/>
      <c r="AV540" s="231"/>
      <c r="AW540" s="231"/>
      <c r="AX540" s="231"/>
      <c r="AY540" s="231"/>
      <c r="AZ540" s="231"/>
      <c r="BA540" s="231"/>
      <c r="BB540" s="231"/>
      <c r="BC540" s="231"/>
      <c r="BD540" s="231"/>
      <c r="BE540" s="231"/>
      <c r="BF540" s="231"/>
      <c r="BG540" s="231"/>
      <c r="BH540" s="231"/>
      <c r="BI540" s="231"/>
      <c r="BJ540" s="231"/>
      <c r="BK540" s="231"/>
      <c r="BL540" s="231"/>
      <c r="BM540" s="231"/>
      <c r="BN540" s="231"/>
      <c r="BO540" s="231"/>
      <c r="BP540" s="231"/>
      <c r="BQ540" s="231"/>
      <c r="BR540" s="231"/>
      <c r="BS540" s="231"/>
      <c r="BT540" s="231"/>
      <c r="BU540" s="231"/>
      <c r="BV540" s="231"/>
      <c r="BW540" s="231"/>
      <c r="BX540" s="231"/>
      <c r="BY540" s="231"/>
      <c r="BZ540" s="231"/>
      <c r="CA540" s="231"/>
      <c r="CB540" s="231"/>
    </row>
    <row r="541" spans="29:80" s="119" customFormat="1">
      <c r="AC541" s="238"/>
      <c r="AD541" s="231"/>
      <c r="AE541" s="231"/>
      <c r="AF541" s="231"/>
      <c r="AG541" s="231"/>
      <c r="AH541" s="231"/>
      <c r="AI541" s="231"/>
      <c r="AJ541" s="231"/>
      <c r="AK541" s="231"/>
      <c r="AL541" s="231"/>
      <c r="AM541" s="231"/>
      <c r="AN541" s="231"/>
      <c r="AO541" s="231"/>
      <c r="AP541" s="231"/>
      <c r="AQ541" s="231"/>
      <c r="AR541" s="231"/>
      <c r="AS541" s="231"/>
      <c r="AT541" s="231"/>
      <c r="AU541" s="231"/>
      <c r="AV541" s="231"/>
      <c r="AW541" s="231"/>
      <c r="AX541" s="231"/>
      <c r="AY541" s="231"/>
      <c r="AZ541" s="231"/>
      <c r="BA541" s="231"/>
      <c r="BB541" s="231"/>
      <c r="BC541" s="231"/>
      <c r="BD541" s="231"/>
      <c r="BE541" s="231"/>
      <c r="BF541" s="231"/>
      <c r="BG541" s="231"/>
      <c r="BH541" s="231"/>
      <c r="BI541" s="231"/>
      <c r="BJ541" s="231"/>
      <c r="BK541" s="231"/>
      <c r="BL541" s="231"/>
      <c r="BM541" s="231"/>
      <c r="BN541" s="231"/>
      <c r="BO541" s="231"/>
      <c r="BP541" s="231"/>
      <c r="BQ541" s="231"/>
      <c r="BR541" s="231"/>
      <c r="BS541" s="231"/>
      <c r="BT541" s="231"/>
      <c r="BU541" s="231"/>
      <c r="BV541" s="231"/>
      <c r="BW541" s="231"/>
      <c r="BX541" s="231"/>
      <c r="BY541" s="231"/>
      <c r="BZ541" s="231"/>
      <c r="CA541" s="231"/>
      <c r="CB541" s="231"/>
    </row>
    <row r="542" spans="29:80" s="119" customFormat="1">
      <c r="AC542" s="238"/>
      <c r="AD542" s="231"/>
      <c r="AE542" s="231"/>
      <c r="AF542" s="231"/>
      <c r="AG542" s="231"/>
      <c r="AH542" s="231"/>
      <c r="AI542" s="231"/>
      <c r="AJ542" s="231"/>
      <c r="AK542" s="231"/>
      <c r="AL542" s="231"/>
      <c r="AM542" s="231"/>
      <c r="AN542" s="231"/>
      <c r="AO542" s="231"/>
      <c r="AP542" s="231"/>
      <c r="AQ542" s="231"/>
      <c r="AR542" s="231"/>
      <c r="AS542" s="231"/>
      <c r="AT542" s="231"/>
      <c r="AU542" s="231"/>
      <c r="AV542" s="231"/>
      <c r="AW542" s="231"/>
      <c r="AX542" s="231"/>
      <c r="AY542" s="231"/>
      <c r="AZ542" s="231"/>
      <c r="BA542" s="231"/>
      <c r="BB542" s="231"/>
      <c r="BC542" s="231"/>
      <c r="BD542" s="231"/>
      <c r="BE542" s="231"/>
      <c r="BF542" s="231"/>
      <c r="BG542" s="231"/>
      <c r="BH542" s="231"/>
      <c r="BI542" s="231"/>
      <c r="BJ542" s="231"/>
      <c r="BK542" s="231"/>
      <c r="BL542" s="231"/>
      <c r="BM542" s="231"/>
      <c r="BN542" s="231"/>
      <c r="BO542" s="231"/>
      <c r="BP542" s="231"/>
      <c r="BQ542" s="231"/>
      <c r="BR542" s="231"/>
      <c r="BS542" s="231"/>
      <c r="BT542" s="231"/>
      <c r="BU542" s="231"/>
      <c r="BV542" s="231"/>
      <c r="BW542" s="231"/>
      <c r="BX542" s="231"/>
      <c r="BY542" s="231"/>
      <c r="BZ542" s="231"/>
      <c r="CA542" s="231"/>
      <c r="CB542" s="231"/>
    </row>
    <row r="543" spans="29:80" s="119" customFormat="1">
      <c r="AC543" s="238"/>
      <c r="AD543" s="231"/>
      <c r="AE543" s="231"/>
      <c r="AF543" s="231"/>
      <c r="AG543" s="231"/>
      <c r="AH543" s="231"/>
      <c r="AI543" s="231"/>
      <c r="AJ543" s="231"/>
      <c r="AK543" s="231"/>
      <c r="AL543" s="231"/>
      <c r="AM543" s="231"/>
      <c r="AN543" s="231"/>
      <c r="AO543" s="231"/>
      <c r="AP543" s="231"/>
      <c r="AQ543" s="231"/>
      <c r="AR543" s="231"/>
      <c r="AS543" s="231"/>
      <c r="AT543" s="231"/>
      <c r="AU543" s="231"/>
      <c r="AV543" s="231"/>
      <c r="AW543" s="231"/>
      <c r="AX543" s="231"/>
      <c r="AY543" s="231"/>
      <c r="AZ543" s="231"/>
      <c r="BA543" s="231"/>
      <c r="BB543" s="231"/>
      <c r="BC543" s="231"/>
      <c r="BD543" s="231"/>
      <c r="BE543" s="231"/>
      <c r="BF543" s="231"/>
      <c r="BG543" s="231"/>
      <c r="BH543" s="231"/>
      <c r="BI543" s="231"/>
      <c r="BJ543" s="231"/>
      <c r="BK543" s="231"/>
      <c r="BL543" s="231"/>
      <c r="BM543" s="231"/>
      <c r="BN543" s="231"/>
      <c r="BO543" s="231"/>
      <c r="BP543" s="231"/>
      <c r="BQ543" s="231"/>
      <c r="BR543" s="231"/>
      <c r="BS543" s="231"/>
      <c r="BT543" s="231"/>
      <c r="BU543" s="231"/>
      <c r="BV543" s="231"/>
      <c r="BW543" s="231"/>
      <c r="BX543" s="231"/>
      <c r="BY543" s="231"/>
      <c r="BZ543" s="231"/>
      <c r="CA543" s="231"/>
      <c r="CB543" s="231"/>
    </row>
    <row r="544" spans="29:80" s="119" customFormat="1">
      <c r="AC544" s="238"/>
      <c r="AD544" s="231"/>
      <c r="AE544" s="231"/>
      <c r="AF544" s="231"/>
      <c r="AG544" s="231"/>
      <c r="AH544" s="231"/>
      <c r="AI544" s="231"/>
      <c r="AJ544" s="231"/>
      <c r="AK544" s="231"/>
      <c r="AL544" s="231"/>
      <c r="AM544" s="231"/>
      <c r="AN544" s="231"/>
      <c r="AO544" s="231"/>
      <c r="AP544" s="231"/>
      <c r="AQ544" s="231"/>
      <c r="AR544" s="231"/>
      <c r="AS544" s="231"/>
      <c r="AT544" s="231"/>
      <c r="AU544" s="231"/>
      <c r="AV544" s="231"/>
      <c r="AW544" s="231"/>
      <c r="AX544" s="231"/>
      <c r="AY544" s="231"/>
      <c r="AZ544" s="231"/>
      <c r="BA544" s="231"/>
      <c r="BB544" s="231"/>
      <c r="BC544" s="231"/>
      <c r="BD544" s="231"/>
      <c r="BE544" s="231"/>
      <c r="BF544" s="231"/>
      <c r="BG544" s="231"/>
      <c r="BH544" s="231"/>
      <c r="BI544" s="231"/>
      <c r="BJ544" s="231"/>
      <c r="BK544" s="231"/>
      <c r="BL544" s="231"/>
      <c r="BM544" s="231"/>
      <c r="BN544" s="231"/>
      <c r="BO544" s="231"/>
      <c r="BP544" s="231"/>
      <c r="BQ544" s="231"/>
      <c r="BR544" s="231"/>
      <c r="BS544" s="231"/>
      <c r="BT544" s="231"/>
      <c r="BU544" s="231"/>
      <c r="BV544" s="231"/>
      <c r="BW544" s="231"/>
      <c r="BX544" s="231"/>
      <c r="BY544" s="231"/>
      <c r="BZ544" s="231"/>
      <c r="CA544" s="231"/>
      <c r="CB544" s="231"/>
    </row>
    <row r="545" spans="29:80" s="119" customFormat="1">
      <c r="AC545" s="238"/>
      <c r="AD545" s="231"/>
      <c r="AE545" s="231"/>
      <c r="AF545" s="231"/>
      <c r="AG545" s="231"/>
      <c r="AH545" s="231"/>
      <c r="AI545" s="231"/>
      <c r="AJ545" s="231"/>
      <c r="AK545" s="231"/>
      <c r="AL545" s="231"/>
      <c r="AM545" s="231"/>
      <c r="AN545" s="231"/>
      <c r="AO545" s="231"/>
      <c r="AP545" s="231"/>
      <c r="AQ545" s="231"/>
      <c r="AR545" s="231"/>
      <c r="AS545" s="231"/>
      <c r="AT545" s="231"/>
      <c r="AU545" s="231"/>
      <c r="AV545" s="231"/>
      <c r="AW545" s="231"/>
      <c r="AX545" s="231"/>
      <c r="AY545" s="231"/>
      <c r="AZ545" s="231"/>
      <c r="BA545" s="231"/>
      <c r="BB545" s="231"/>
      <c r="BC545" s="231"/>
      <c r="BD545" s="231"/>
      <c r="BE545" s="231"/>
      <c r="BF545" s="231"/>
      <c r="BG545" s="231"/>
      <c r="BH545" s="231"/>
      <c r="BI545" s="231"/>
      <c r="BJ545" s="231"/>
      <c r="BK545" s="231"/>
      <c r="BL545" s="231"/>
      <c r="BM545" s="231"/>
      <c r="BN545" s="231"/>
      <c r="BO545" s="231"/>
      <c r="BP545" s="231"/>
      <c r="BQ545" s="231"/>
      <c r="BR545" s="231"/>
      <c r="BS545" s="231"/>
      <c r="BT545" s="231"/>
      <c r="BU545" s="231"/>
      <c r="BV545" s="231"/>
      <c r="BW545" s="231"/>
      <c r="BX545" s="231"/>
      <c r="BY545" s="231"/>
      <c r="BZ545" s="231"/>
      <c r="CA545" s="231"/>
      <c r="CB545" s="231"/>
    </row>
    <row r="546" spans="29:80" s="119" customFormat="1">
      <c r="AC546" s="238"/>
      <c r="AD546" s="231"/>
      <c r="AE546" s="231"/>
      <c r="AF546" s="231"/>
      <c r="AG546" s="231"/>
      <c r="AH546" s="231"/>
      <c r="AI546" s="231"/>
      <c r="AJ546" s="231"/>
      <c r="AK546" s="231"/>
      <c r="AL546" s="231"/>
      <c r="AM546" s="231"/>
      <c r="AN546" s="231"/>
      <c r="AO546" s="231"/>
      <c r="AP546" s="231"/>
      <c r="AQ546" s="231"/>
      <c r="AR546" s="231"/>
      <c r="AS546" s="231"/>
      <c r="AT546" s="231"/>
      <c r="AU546" s="231"/>
      <c r="AV546" s="231"/>
      <c r="AW546" s="231"/>
      <c r="AX546" s="231"/>
      <c r="AY546" s="231"/>
      <c r="AZ546" s="231"/>
      <c r="BA546" s="231"/>
      <c r="BB546" s="231"/>
      <c r="BC546" s="231"/>
      <c r="BD546" s="231"/>
      <c r="BE546" s="231"/>
      <c r="BF546" s="231"/>
      <c r="BG546" s="231"/>
      <c r="BH546" s="231"/>
      <c r="BI546" s="231"/>
      <c r="BJ546" s="231"/>
      <c r="BK546" s="231"/>
      <c r="BL546" s="231"/>
      <c r="BM546" s="231"/>
      <c r="BN546" s="231"/>
      <c r="BO546" s="231"/>
      <c r="BP546" s="231"/>
      <c r="BQ546" s="231"/>
      <c r="BR546" s="231"/>
      <c r="BS546" s="231"/>
      <c r="BT546" s="231"/>
      <c r="BU546" s="231"/>
      <c r="BV546" s="231"/>
      <c r="BW546" s="231"/>
      <c r="BX546" s="231"/>
      <c r="BY546" s="231"/>
      <c r="BZ546" s="231"/>
      <c r="CA546" s="231"/>
      <c r="CB546" s="231"/>
    </row>
    <row r="547" spans="29:80" s="119" customFormat="1">
      <c r="AC547" s="238"/>
      <c r="AD547" s="231"/>
      <c r="AE547" s="231"/>
      <c r="AF547" s="231"/>
      <c r="AG547" s="231"/>
      <c r="AH547" s="231"/>
      <c r="AI547" s="231"/>
      <c r="AJ547" s="231"/>
      <c r="AK547" s="231"/>
      <c r="AL547" s="231"/>
      <c r="AM547" s="231"/>
      <c r="AN547" s="231"/>
      <c r="AO547" s="231"/>
      <c r="AP547" s="231"/>
      <c r="AQ547" s="231"/>
      <c r="AR547" s="231"/>
      <c r="AS547" s="231"/>
      <c r="AT547" s="231"/>
      <c r="AU547" s="231"/>
      <c r="AV547" s="231"/>
      <c r="AW547" s="231"/>
      <c r="AX547" s="231"/>
      <c r="AY547" s="231"/>
      <c r="AZ547" s="231"/>
      <c r="BA547" s="231"/>
      <c r="BB547" s="231"/>
      <c r="BC547" s="231"/>
      <c r="BD547" s="231"/>
      <c r="BE547" s="231"/>
      <c r="BF547" s="231"/>
      <c r="BG547" s="231"/>
      <c r="BH547" s="231"/>
      <c r="BI547" s="231"/>
      <c r="BJ547" s="231"/>
      <c r="BK547" s="231"/>
      <c r="BL547" s="231"/>
      <c r="BM547" s="231"/>
      <c r="BN547" s="231"/>
      <c r="BO547" s="231"/>
      <c r="BP547" s="231"/>
      <c r="BQ547" s="231"/>
      <c r="BR547" s="231"/>
      <c r="BS547" s="231"/>
      <c r="BT547" s="231"/>
      <c r="BU547" s="231"/>
      <c r="BV547" s="231"/>
      <c r="BW547" s="231"/>
      <c r="BX547" s="231"/>
      <c r="BY547" s="231"/>
      <c r="BZ547" s="231"/>
      <c r="CA547" s="231"/>
      <c r="CB547" s="231"/>
    </row>
    <row r="548" spans="29:80" s="119" customFormat="1">
      <c r="AC548" s="238"/>
      <c r="AD548" s="231"/>
      <c r="AE548" s="231"/>
      <c r="AF548" s="231"/>
      <c r="AG548" s="231"/>
      <c r="AH548" s="231"/>
      <c r="AI548" s="231"/>
      <c r="AJ548" s="231"/>
      <c r="AK548" s="231"/>
      <c r="AL548" s="231"/>
      <c r="AM548" s="231"/>
      <c r="AN548" s="231"/>
      <c r="AO548" s="231"/>
      <c r="AP548" s="231"/>
      <c r="AQ548" s="231"/>
      <c r="AR548" s="231"/>
      <c r="AS548" s="231"/>
      <c r="AT548" s="231"/>
      <c r="AU548" s="231"/>
      <c r="AV548" s="231"/>
      <c r="AW548" s="231"/>
      <c r="AX548" s="231"/>
      <c r="AY548" s="231"/>
      <c r="AZ548" s="231"/>
      <c r="BA548" s="231"/>
      <c r="BB548" s="231"/>
      <c r="BC548" s="231"/>
      <c r="BD548" s="231"/>
      <c r="BE548" s="231"/>
      <c r="BF548" s="231"/>
      <c r="BG548" s="231"/>
      <c r="BH548" s="231"/>
      <c r="BI548" s="231"/>
      <c r="BJ548" s="231"/>
      <c r="BK548" s="231"/>
      <c r="BL548" s="231"/>
      <c r="BM548" s="231"/>
      <c r="BN548" s="231"/>
      <c r="BO548" s="231"/>
      <c r="BP548" s="231"/>
      <c r="BQ548" s="231"/>
      <c r="BR548" s="231"/>
      <c r="BS548" s="231"/>
      <c r="BT548" s="231"/>
      <c r="BU548" s="231"/>
      <c r="BV548" s="231"/>
      <c r="BW548" s="231"/>
      <c r="BX548" s="231"/>
      <c r="BY548" s="231"/>
      <c r="BZ548" s="231"/>
      <c r="CA548" s="231"/>
      <c r="CB548" s="231"/>
    </row>
    <row r="549" spans="29:80" s="119" customFormat="1">
      <c r="AC549" s="238"/>
      <c r="AD549" s="231"/>
      <c r="AE549" s="231"/>
      <c r="AF549" s="231"/>
      <c r="AG549" s="231"/>
      <c r="AH549" s="231"/>
      <c r="AI549" s="231"/>
      <c r="AJ549" s="231"/>
      <c r="AK549" s="231"/>
      <c r="AL549" s="231"/>
      <c r="AM549" s="231"/>
      <c r="AN549" s="231"/>
      <c r="AO549" s="231"/>
      <c r="AP549" s="231"/>
      <c r="AQ549" s="231"/>
      <c r="AR549" s="231"/>
      <c r="AS549" s="231"/>
      <c r="AT549" s="231"/>
      <c r="AU549" s="231"/>
      <c r="AV549" s="231"/>
      <c r="AW549" s="231"/>
      <c r="AX549" s="231"/>
      <c r="AY549" s="231"/>
      <c r="AZ549" s="231"/>
      <c r="BA549" s="231"/>
      <c r="BB549" s="231"/>
      <c r="BC549" s="231"/>
      <c r="BD549" s="231"/>
      <c r="BE549" s="231"/>
      <c r="BF549" s="231"/>
      <c r="BG549" s="231"/>
      <c r="BH549" s="231"/>
      <c r="BI549" s="231"/>
      <c r="BJ549" s="231"/>
      <c r="BK549" s="231"/>
      <c r="BL549" s="231"/>
      <c r="BM549" s="231"/>
      <c r="BN549" s="231"/>
      <c r="BO549" s="231"/>
      <c r="BP549" s="231"/>
      <c r="BQ549" s="231"/>
      <c r="BR549" s="231"/>
      <c r="BS549" s="231"/>
      <c r="BT549" s="231"/>
      <c r="BU549" s="231"/>
      <c r="BV549" s="231"/>
      <c r="BW549" s="231"/>
      <c r="BX549" s="231"/>
      <c r="BY549" s="231"/>
      <c r="BZ549" s="231"/>
      <c r="CA549" s="231"/>
      <c r="CB549" s="231"/>
    </row>
    <row r="550" spans="29:80" s="119" customFormat="1">
      <c r="AC550" s="238"/>
      <c r="AD550" s="231"/>
      <c r="AE550" s="231"/>
      <c r="AF550" s="231"/>
      <c r="AG550" s="231"/>
      <c r="AH550" s="231"/>
      <c r="AI550" s="231"/>
      <c r="AJ550" s="231"/>
      <c r="AK550" s="231"/>
      <c r="AL550" s="231"/>
      <c r="AM550" s="231"/>
      <c r="AN550" s="231"/>
      <c r="AO550" s="231"/>
      <c r="AP550" s="231"/>
      <c r="AQ550" s="231"/>
      <c r="AR550" s="231"/>
      <c r="AS550" s="231"/>
      <c r="AT550" s="231"/>
      <c r="AU550" s="231"/>
      <c r="AV550" s="231"/>
      <c r="AW550" s="231"/>
      <c r="AX550" s="231"/>
      <c r="AY550" s="231"/>
      <c r="AZ550" s="231"/>
      <c r="BA550" s="231"/>
      <c r="BB550" s="231"/>
      <c r="BC550" s="231"/>
      <c r="BD550" s="231"/>
      <c r="BE550" s="231"/>
      <c r="BF550" s="231"/>
      <c r="BG550" s="231"/>
      <c r="BH550" s="231"/>
      <c r="BI550" s="231"/>
      <c r="BJ550" s="231"/>
      <c r="BK550" s="231"/>
      <c r="BL550" s="231"/>
      <c r="BM550" s="231"/>
      <c r="BN550" s="231"/>
      <c r="BO550" s="231"/>
      <c r="BP550" s="231"/>
      <c r="BQ550" s="231"/>
      <c r="BR550" s="231"/>
      <c r="BS550" s="231"/>
      <c r="BT550" s="231"/>
      <c r="BU550" s="231"/>
      <c r="BV550" s="231"/>
      <c r="BW550" s="231"/>
      <c r="BX550" s="231"/>
      <c r="BY550" s="231"/>
      <c r="BZ550" s="231"/>
      <c r="CA550" s="231"/>
      <c r="CB550" s="231"/>
    </row>
    <row r="551" spans="29:80" s="119" customFormat="1">
      <c r="AC551" s="238"/>
      <c r="AD551" s="231"/>
      <c r="AE551" s="231"/>
      <c r="AF551" s="231"/>
      <c r="AG551" s="231"/>
      <c r="AH551" s="231"/>
      <c r="AI551" s="231"/>
      <c r="AJ551" s="231"/>
      <c r="AK551" s="231"/>
      <c r="AL551" s="231"/>
      <c r="AM551" s="231"/>
      <c r="AN551" s="231"/>
      <c r="AO551" s="231"/>
      <c r="AP551" s="231"/>
      <c r="AQ551" s="231"/>
      <c r="AR551" s="231"/>
      <c r="AS551" s="231"/>
      <c r="AT551" s="231"/>
      <c r="AU551" s="231"/>
      <c r="AV551" s="231"/>
      <c r="AW551" s="231"/>
      <c r="AX551" s="231"/>
      <c r="AY551" s="231"/>
      <c r="AZ551" s="231"/>
      <c r="BA551" s="231"/>
      <c r="BB551" s="231"/>
      <c r="BC551" s="231"/>
      <c r="BD551" s="231"/>
      <c r="BE551" s="231"/>
      <c r="BF551" s="231"/>
      <c r="BG551" s="231"/>
      <c r="BH551" s="231"/>
      <c r="BI551" s="231"/>
      <c r="BJ551" s="231"/>
      <c r="BK551" s="231"/>
      <c r="BL551" s="231"/>
      <c r="BM551" s="231"/>
      <c r="BN551" s="231"/>
      <c r="BO551" s="231"/>
      <c r="BP551" s="231"/>
      <c r="BQ551" s="231"/>
      <c r="BR551" s="231"/>
      <c r="BS551" s="231"/>
      <c r="BT551" s="231"/>
      <c r="BU551" s="231"/>
      <c r="BV551" s="231"/>
      <c r="BW551" s="231"/>
      <c r="BX551" s="231"/>
      <c r="BY551" s="231"/>
      <c r="BZ551" s="231"/>
      <c r="CA551" s="231"/>
      <c r="CB551" s="231"/>
    </row>
    <row r="552" spans="29:80" s="119" customFormat="1">
      <c r="AC552" s="238"/>
      <c r="AD552" s="231"/>
      <c r="AE552" s="231"/>
      <c r="AF552" s="231"/>
      <c r="AG552" s="231"/>
      <c r="AH552" s="231"/>
      <c r="AI552" s="231"/>
      <c r="AJ552" s="231"/>
      <c r="AK552" s="231"/>
      <c r="AL552" s="231"/>
      <c r="AM552" s="231"/>
      <c r="AN552" s="231"/>
      <c r="AO552" s="231"/>
      <c r="AP552" s="231"/>
      <c r="AQ552" s="231"/>
      <c r="AR552" s="231"/>
      <c r="AS552" s="231"/>
      <c r="AT552" s="231"/>
      <c r="AU552" s="231"/>
      <c r="AV552" s="231"/>
      <c r="AW552" s="231"/>
      <c r="AX552" s="231"/>
      <c r="AY552" s="231"/>
      <c r="AZ552" s="231"/>
      <c r="BA552" s="231"/>
      <c r="BB552" s="231"/>
      <c r="BC552" s="231"/>
      <c r="BD552" s="231"/>
      <c r="BE552" s="231"/>
      <c r="BF552" s="231"/>
      <c r="BG552" s="231"/>
      <c r="BH552" s="231"/>
      <c r="BI552" s="231"/>
      <c r="BJ552" s="231"/>
      <c r="BK552" s="231"/>
      <c r="BL552" s="231"/>
      <c r="BM552" s="231"/>
      <c r="BN552" s="231"/>
      <c r="BO552" s="231"/>
      <c r="BP552" s="231"/>
      <c r="BQ552" s="231"/>
      <c r="BR552" s="231"/>
      <c r="BS552" s="231"/>
      <c r="BT552" s="231"/>
      <c r="BU552" s="231"/>
      <c r="BV552" s="231"/>
      <c r="BW552" s="231"/>
      <c r="BX552" s="231"/>
      <c r="BY552" s="231"/>
      <c r="BZ552" s="231"/>
      <c r="CA552" s="231"/>
      <c r="CB552" s="231"/>
    </row>
    <row r="553" spans="29:80" s="119" customFormat="1">
      <c r="AC553" s="238"/>
      <c r="AD553" s="231"/>
      <c r="AE553" s="231"/>
      <c r="AF553" s="231"/>
      <c r="AG553" s="231"/>
      <c r="AH553" s="231"/>
      <c r="AI553" s="231"/>
      <c r="AJ553" s="231"/>
      <c r="AK553" s="231"/>
      <c r="AL553" s="231"/>
      <c r="AM553" s="231"/>
      <c r="AN553" s="231"/>
      <c r="AO553" s="231"/>
      <c r="AP553" s="231"/>
      <c r="AQ553" s="231"/>
      <c r="AR553" s="231"/>
      <c r="AS553" s="231"/>
      <c r="AT553" s="231"/>
      <c r="AU553" s="231"/>
      <c r="AV553" s="231"/>
      <c r="AW553" s="231"/>
      <c r="AX553" s="231"/>
      <c r="AY553" s="231"/>
      <c r="AZ553" s="231"/>
      <c r="BA553" s="231"/>
      <c r="BB553" s="231"/>
      <c r="BC553" s="231"/>
      <c r="BD553" s="231"/>
      <c r="BE553" s="231"/>
      <c r="BF553" s="231"/>
      <c r="BG553" s="231"/>
      <c r="BH553" s="231"/>
      <c r="BI553" s="231"/>
      <c r="BJ553" s="231"/>
      <c r="BK553" s="231"/>
      <c r="BL553" s="231"/>
      <c r="BM553" s="231"/>
      <c r="BN553" s="231"/>
      <c r="BO553" s="231"/>
      <c r="BP553" s="231"/>
      <c r="BQ553" s="231"/>
      <c r="BR553" s="231"/>
      <c r="BS553" s="231"/>
      <c r="BT553" s="231"/>
      <c r="BU553" s="231"/>
      <c r="BV553" s="231"/>
      <c r="BW553" s="231"/>
      <c r="BX553" s="231"/>
      <c r="BY553" s="231"/>
      <c r="BZ553" s="231"/>
      <c r="CA553" s="231"/>
      <c r="CB553" s="231"/>
    </row>
    <row r="554" spans="29:80" s="119" customFormat="1">
      <c r="AC554" s="238"/>
      <c r="AD554" s="231"/>
      <c r="AE554" s="231"/>
      <c r="AF554" s="231"/>
      <c r="AG554" s="231"/>
      <c r="AH554" s="231"/>
      <c r="AI554" s="231"/>
      <c r="AJ554" s="231"/>
      <c r="AK554" s="231"/>
      <c r="AL554" s="231"/>
      <c r="AM554" s="231"/>
      <c r="AN554" s="231"/>
      <c r="AO554" s="231"/>
      <c r="AP554" s="231"/>
      <c r="AQ554" s="231"/>
      <c r="AR554" s="231"/>
      <c r="AS554" s="231"/>
      <c r="AT554" s="231"/>
      <c r="AU554" s="231"/>
      <c r="AV554" s="231"/>
      <c r="AW554" s="231"/>
      <c r="AX554" s="231"/>
      <c r="AY554" s="231"/>
      <c r="AZ554" s="231"/>
      <c r="BA554" s="231"/>
      <c r="BB554" s="231"/>
      <c r="BC554" s="231"/>
      <c r="BD554" s="231"/>
      <c r="BE554" s="231"/>
      <c r="BF554" s="231"/>
      <c r="BG554" s="231"/>
      <c r="BH554" s="231"/>
      <c r="BI554" s="231"/>
      <c r="BJ554" s="231"/>
      <c r="BK554" s="231"/>
      <c r="BL554" s="231"/>
      <c r="BM554" s="231"/>
      <c r="BN554" s="231"/>
      <c r="BO554" s="231"/>
      <c r="BP554" s="231"/>
      <c r="BQ554" s="231"/>
      <c r="BR554" s="231"/>
      <c r="BS554" s="231"/>
      <c r="BT554" s="231"/>
      <c r="BU554" s="231"/>
      <c r="BV554" s="231"/>
      <c r="BW554" s="231"/>
      <c r="BX554" s="231"/>
      <c r="BY554" s="231"/>
      <c r="BZ554" s="231"/>
      <c r="CA554" s="231"/>
      <c r="CB554" s="231"/>
    </row>
    <row r="555" spans="29:80" s="119" customFormat="1">
      <c r="AC555" s="238"/>
      <c r="AD555" s="231"/>
      <c r="AE555" s="231"/>
      <c r="AF555" s="231"/>
      <c r="AG555" s="231"/>
      <c r="AH555" s="231"/>
      <c r="AI555" s="231"/>
      <c r="AJ555" s="231"/>
      <c r="AK555" s="231"/>
      <c r="AL555" s="231"/>
      <c r="AM555" s="231"/>
      <c r="AN555" s="231"/>
      <c r="AO555" s="231"/>
      <c r="AP555" s="231"/>
      <c r="AQ555" s="231"/>
      <c r="AR555" s="231"/>
      <c r="AS555" s="231"/>
      <c r="AT555" s="231"/>
      <c r="AU555" s="231"/>
      <c r="AV555" s="231"/>
      <c r="AW555" s="231"/>
      <c r="AX555" s="231"/>
      <c r="AY555" s="231"/>
      <c r="AZ555" s="231"/>
      <c r="BA555" s="231"/>
      <c r="BB555" s="231"/>
      <c r="BC555" s="231"/>
      <c r="BD555" s="231"/>
      <c r="BE555" s="231"/>
      <c r="BF555" s="231"/>
      <c r="BG555" s="231"/>
      <c r="BH555" s="231"/>
      <c r="BI555" s="231"/>
      <c r="BJ555" s="231"/>
      <c r="BK555" s="231"/>
      <c r="BL555" s="231"/>
      <c r="BM555" s="231"/>
      <c r="BN555" s="231"/>
      <c r="BO555" s="231"/>
      <c r="BP555" s="231"/>
      <c r="BQ555" s="231"/>
      <c r="BR555" s="231"/>
      <c r="BS555" s="231"/>
      <c r="BT555" s="231"/>
      <c r="BU555" s="231"/>
      <c r="BV555" s="231"/>
      <c r="BW555" s="231"/>
      <c r="BX555" s="231"/>
      <c r="BY555" s="231"/>
      <c r="BZ555" s="231"/>
      <c r="CA555" s="231"/>
      <c r="CB555" s="231"/>
    </row>
    <row r="556" spans="29:80" s="119" customFormat="1">
      <c r="AC556" s="238"/>
      <c r="AD556" s="231"/>
      <c r="AE556" s="231"/>
      <c r="AF556" s="231"/>
      <c r="AG556" s="231"/>
      <c r="AH556" s="231"/>
      <c r="AI556" s="231"/>
      <c r="AJ556" s="231"/>
      <c r="AK556" s="231"/>
      <c r="AL556" s="231"/>
      <c r="AM556" s="231"/>
      <c r="AN556" s="231"/>
      <c r="AO556" s="231"/>
      <c r="AP556" s="231"/>
      <c r="AQ556" s="231"/>
      <c r="AR556" s="231"/>
      <c r="AS556" s="231"/>
      <c r="AT556" s="231"/>
      <c r="AU556" s="231"/>
      <c r="AV556" s="231"/>
      <c r="AW556" s="231"/>
      <c r="AX556" s="231"/>
      <c r="AY556" s="231"/>
      <c r="AZ556" s="231"/>
      <c r="BA556" s="231"/>
      <c r="BB556" s="231"/>
      <c r="BC556" s="231"/>
      <c r="BD556" s="231"/>
      <c r="BE556" s="231"/>
      <c r="BF556" s="231"/>
      <c r="BG556" s="231"/>
      <c r="BH556" s="231"/>
      <c r="BI556" s="231"/>
      <c r="BJ556" s="231"/>
      <c r="BK556" s="231"/>
      <c r="BL556" s="231"/>
      <c r="BM556" s="231"/>
      <c r="BN556" s="231"/>
      <c r="BO556" s="231"/>
      <c r="BP556" s="231"/>
      <c r="BQ556" s="231"/>
      <c r="BR556" s="231"/>
      <c r="BS556" s="231"/>
      <c r="BT556" s="231"/>
      <c r="BU556" s="231"/>
      <c r="BV556" s="231"/>
      <c r="BW556" s="231"/>
      <c r="BX556" s="231"/>
      <c r="BY556" s="231"/>
      <c r="BZ556" s="231"/>
      <c r="CA556" s="231"/>
      <c r="CB556" s="231"/>
    </row>
    <row r="557" spans="29:80" s="119" customFormat="1">
      <c r="AC557" s="238"/>
      <c r="AD557" s="231"/>
      <c r="AE557" s="231"/>
      <c r="AF557" s="231"/>
      <c r="AG557" s="231"/>
      <c r="AH557" s="231"/>
      <c r="AI557" s="231"/>
      <c r="AJ557" s="231"/>
      <c r="AK557" s="231"/>
      <c r="AL557" s="231"/>
      <c r="AM557" s="231"/>
      <c r="AN557" s="231"/>
      <c r="AO557" s="231"/>
      <c r="AP557" s="231"/>
      <c r="AQ557" s="231"/>
      <c r="AR557" s="231"/>
      <c r="AS557" s="231"/>
      <c r="AT557" s="231"/>
      <c r="AU557" s="231"/>
      <c r="AV557" s="231"/>
      <c r="AW557" s="231"/>
      <c r="AX557" s="231"/>
      <c r="AY557" s="231"/>
      <c r="AZ557" s="231"/>
      <c r="BA557" s="231"/>
      <c r="BB557" s="231"/>
      <c r="BC557" s="231"/>
      <c r="BD557" s="231"/>
      <c r="BE557" s="231"/>
      <c r="BF557" s="231"/>
      <c r="BG557" s="231"/>
      <c r="BH557" s="231"/>
      <c r="BI557" s="231"/>
      <c r="BJ557" s="231"/>
      <c r="BK557" s="231"/>
      <c r="BL557" s="231"/>
      <c r="BM557" s="231"/>
      <c r="BN557" s="231"/>
      <c r="BO557" s="231"/>
      <c r="BP557" s="231"/>
      <c r="BQ557" s="231"/>
      <c r="BR557" s="231"/>
      <c r="BS557" s="231"/>
      <c r="BT557" s="231"/>
      <c r="BU557" s="231"/>
      <c r="BV557" s="231"/>
      <c r="BW557" s="231"/>
      <c r="BX557" s="231"/>
      <c r="BY557" s="231"/>
      <c r="BZ557" s="231"/>
      <c r="CA557" s="231"/>
      <c r="CB557" s="231"/>
    </row>
    <row r="558" spans="29:80" s="119" customFormat="1">
      <c r="AC558" s="238"/>
      <c r="AD558" s="231"/>
      <c r="AE558" s="231"/>
      <c r="AF558" s="231"/>
      <c r="AG558" s="231"/>
      <c r="AH558" s="231"/>
      <c r="AI558" s="231"/>
      <c r="AJ558" s="231"/>
      <c r="AK558" s="231"/>
      <c r="AL558" s="231"/>
      <c r="AM558" s="231"/>
      <c r="AN558" s="231"/>
      <c r="AO558" s="231"/>
      <c r="AP558" s="231"/>
      <c r="AQ558" s="231"/>
      <c r="AR558" s="231"/>
      <c r="AS558" s="231"/>
      <c r="AT558" s="231"/>
      <c r="AU558" s="231"/>
      <c r="AV558" s="231"/>
      <c r="AW558" s="231"/>
      <c r="AX558" s="231"/>
      <c r="AY558" s="231"/>
      <c r="AZ558" s="231"/>
      <c r="BA558" s="231"/>
      <c r="BB558" s="231"/>
      <c r="BC558" s="231"/>
      <c r="BD558" s="231"/>
      <c r="BE558" s="231"/>
      <c r="BF558" s="231"/>
      <c r="BG558" s="231"/>
      <c r="BH558" s="231"/>
      <c r="BI558" s="231"/>
      <c r="BJ558" s="231"/>
      <c r="BK558" s="231"/>
      <c r="BL558" s="231"/>
      <c r="BM558" s="231"/>
      <c r="BN558" s="231"/>
      <c r="BO558" s="231"/>
      <c r="BP558" s="231"/>
      <c r="BQ558" s="231"/>
      <c r="BR558" s="231"/>
      <c r="BS558" s="231"/>
      <c r="BT558" s="231"/>
      <c r="BU558" s="231"/>
      <c r="BV558" s="231"/>
      <c r="BW558" s="231"/>
      <c r="BX558" s="231"/>
      <c r="BY558" s="231"/>
      <c r="BZ558" s="231"/>
      <c r="CA558" s="231"/>
      <c r="CB558" s="231"/>
    </row>
    <row r="559" spans="29:80" s="119" customFormat="1">
      <c r="AC559" s="238"/>
      <c r="AD559" s="231"/>
      <c r="AE559" s="231"/>
      <c r="AF559" s="231"/>
      <c r="AG559" s="231"/>
      <c r="AH559" s="231"/>
      <c r="AI559" s="231"/>
      <c r="AJ559" s="231"/>
      <c r="AK559" s="231"/>
      <c r="AL559" s="231"/>
      <c r="AM559" s="231"/>
      <c r="AN559" s="231"/>
      <c r="AO559" s="231"/>
      <c r="AP559" s="231"/>
      <c r="AQ559" s="231"/>
      <c r="AR559" s="231"/>
      <c r="AS559" s="231"/>
      <c r="AT559" s="231"/>
      <c r="AU559" s="231"/>
      <c r="AV559" s="231"/>
      <c r="AW559" s="231"/>
      <c r="AX559" s="231"/>
      <c r="AY559" s="231"/>
      <c r="AZ559" s="231"/>
      <c r="BA559" s="231"/>
      <c r="BB559" s="231"/>
      <c r="BC559" s="231"/>
      <c r="BD559" s="231"/>
      <c r="BE559" s="231"/>
      <c r="BF559" s="231"/>
      <c r="BG559" s="231"/>
      <c r="BH559" s="231"/>
      <c r="BI559" s="231"/>
      <c r="BJ559" s="231"/>
      <c r="BK559" s="231"/>
      <c r="BL559" s="231"/>
      <c r="BM559" s="231"/>
      <c r="BN559" s="231"/>
      <c r="BO559" s="231"/>
      <c r="BP559" s="231"/>
      <c r="BQ559" s="231"/>
      <c r="BR559" s="231"/>
      <c r="BS559" s="231"/>
      <c r="BT559" s="231"/>
      <c r="BU559" s="231"/>
      <c r="BV559" s="231"/>
      <c r="BW559" s="231"/>
      <c r="BX559" s="231"/>
      <c r="BY559" s="231"/>
      <c r="BZ559" s="231"/>
      <c r="CA559" s="231"/>
      <c r="CB559" s="231"/>
    </row>
    <row r="560" spans="29:80" s="119" customFormat="1">
      <c r="AC560" s="238"/>
      <c r="AD560" s="231"/>
      <c r="AE560" s="231"/>
      <c r="AF560" s="231"/>
      <c r="AG560" s="231"/>
      <c r="AH560" s="231"/>
      <c r="AI560" s="231"/>
      <c r="AJ560" s="231"/>
      <c r="AK560" s="231"/>
      <c r="AL560" s="231"/>
      <c r="AM560" s="231"/>
      <c r="AN560" s="231"/>
      <c r="AO560" s="231"/>
      <c r="AP560" s="231"/>
      <c r="AQ560" s="231"/>
      <c r="AR560" s="231"/>
      <c r="AS560" s="231"/>
      <c r="AT560" s="231"/>
      <c r="AU560" s="231"/>
      <c r="AV560" s="231"/>
      <c r="AW560" s="231"/>
      <c r="AX560" s="231"/>
      <c r="AY560" s="231"/>
      <c r="AZ560" s="231"/>
      <c r="BA560" s="231"/>
      <c r="BB560" s="231"/>
      <c r="BC560" s="231"/>
      <c r="BD560" s="231"/>
      <c r="BE560" s="231"/>
      <c r="BF560" s="231"/>
      <c r="BG560" s="231"/>
      <c r="BH560" s="231"/>
      <c r="BI560" s="231"/>
      <c r="BJ560" s="231"/>
      <c r="BK560" s="231"/>
      <c r="BL560" s="231"/>
      <c r="BM560" s="231"/>
      <c r="BN560" s="231"/>
      <c r="BO560" s="231"/>
      <c r="BP560" s="231"/>
      <c r="BQ560" s="231"/>
      <c r="BR560" s="231"/>
      <c r="BS560" s="231"/>
      <c r="BT560" s="231"/>
      <c r="BU560" s="231"/>
      <c r="BV560" s="231"/>
      <c r="BW560" s="231"/>
      <c r="BX560" s="231"/>
      <c r="BY560" s="231"/>
      <c r="BZ560" s="231"/>
      <c r="CA560" s="231"/>
      <c r="CB560" s="231"/>
    </row>
    <row r="561" spans="29:80" s="119" customFormat="1">
      <c r="AC561" s="238"/>
      <c r="AD561" s="231"/>
      <c r="AE561" s="231"/>
      <c r="AF561" s="231"/>
      <c r="AG561" s="231"/>
      <c r="AH561" s="231"/>
      <c r="AI561" s="231"/>
      <c r="AJ561" s="231"/>
      <c r="AK561" s="231"/>
      <c r="AL561" s="231"/>
      <c r="AM561" s="231"/>
      <c r="AN561" s="231"/>
      <c r="AO561" s="231"/>
      <c r="AP561" s="231"/>
      <c r="AQ561" s="231"/>
      <c r="AR561" s="231"/>
      <c r="AS561" s="231"/>
      <c r="AT561" s="231"/>
      <c r="AU561" s="231"/>
      <c r="AV561" s="231"/>
      <c r="AW561" s="231"/>
      <c r="AX561" s="231"/>
      <c r="AY561" s="231"/>
      <c r="AZ561" s="231"/>
      <c r="BA561" s="231"/>
      <c r="BB561" s="231"/>
      <c r="BC561" s="231"/>
      <c r="BD561" s="231"/>
      <c r="BE561" s="231"/>
      <c r="BF561" s="231"/>
      <c r="BG561" s="231"/>
      <c r="BH561" s="231"/>
      <c r="BI561" s="231"/>
      <c r="BJ561" s="231"/>
      <c r="BK561" s="231"/>
      <c r="BL561" s="231"/>
      <c r="BM561" s="231"/>
      <c r="BN561" s="231"/>
      <c r="BO561" s="231"/>
      <c r="BP561" s="231"/>
      <c r="BQ561" s="231"/>
      <c r="BR561" s="231"/>
      <c r="BS561" s="231"/>
      <c r="BT561" s="231"/>
      <c r="BU561" s="231"/>
      <c r="BV561" s="231"/>
      <c r="BW561" s="231"/>
      <c r="BX561" s="231"/>
      <c r="BY561" s="231"/>
      <c r="BZ561" s="231"/>
      <c r="CA561" s="231"/>
      <c r="CB561" s="231"/>
    </row>
    <row r="562" spans="29:80" s="119" customFormat="1">
      <c r="AC562" s="238"/>
      <c r="AD562" s="231"/>
      <c r="AE562" s="231"/>
      <c r="AF562" s="231"/>
      <c r="AG562" s="231"/>
      <c r="AH562" s="231"/>
      <c r="AI562" s="231"/>
      <c r="AJ562" s="231"/>
      <c r="AK562" s="231"/>
      <c r="AL562" s="231"/>
      <c r="AM562" s="231"/>
      <c r="AN562" s="231"/>
      <c r="AO562" s="231"/>
      <c r="AP562" s="231"/>
      <c r="AQ562" s="231"/>
      <c r="AR562" s="231"/>
      <c r="AS562" s="231"/>
      <c r="AT562" s="231"/>
      <c r="AU562" s="231"/>
      <c r="AV562" s="231"/>
      <c r="AW562" s="231"/>
      <c r="AX562" s="231"/>
      <c r="AY562" s="231"/>
      <c r="AZ562" s="231"/>
      <c r="BA562" s="231"/>
      <c r="BB562" s="231"/>
      <c r="BC562" s="231"/>
      <c r="BD562" s="231"/>
      <c r="BE562" s="231"/>
      <c r="BF562" s="231"/>
      <c r="BG562" s="231"/>
      <c r="BH562" s="231"/>
      <c r="BI562" s="231"/>
      <c r="BJ562" s="231"/>
      <c r="BK562" s="231"/>
      <c r="BL562" s="231"/>
      <c r="BM562" s="231"/>
      <c r="BN562" s="231"/>
      <c r="BO562" s="231"/>
      <c r="BP562" s="231"/>
      <c r="BQ562" s="231"/>
      <c r="BR562" s="231"/>
      <c r="BS562" s="231"/>
      <c r="BT562" s="231"/>
      <c r="BU562" s="231"/>
      <c r="BV562" s="231"/>
      <c r="BW562" s="231"/>
      <c r="BX562" s="231"/>
      <c r="BY562" s="231"/>
      <c r="BZ562" s="231"/>
      <c r="CA562" s="231"/>
      <c r="CB562" s="231"/>
    </row>
    <row r="563" spans="29:80" s="119" customFormat="1">
      <c r="AC563" s="238"/>
      <c r="AD563" s="231"/>
      <c r="AE563" s="231"/>
      <c r="AF563" s="231"/>
      <c r="AG563" s="231"/>
      <c r="AH563" s="231"/>
      <c r="AI563" s="231"/>
      <c r="AJ563" s="231"/>
      <c r="AK563" s="231"/>
      <c r="AL563" s="231"/>
      <c r="AM563" s="231"/>
      <c r="AN563" s="231"/>
      <c r="AO563" s="231"/>
      <c r="AP563" s="231"/>
      <c r="AQ563" s="231"/>
      <c r="AR563" s="231"/>
      <c r="AS563" s="231"/>
      <c r="AT563" s="231"/>
      <c r="AU563" s="231"/>
      <c r="AV563" s="231"/>
      <c r="AW563" s="231"/>
      <c r="AX563" s="231"/>
      <c r="AY563" s="231"/>
      <c r="AZ563" s="231"/>
      <c r="BA563" s="231"/>
      <c r="BB563" s="231"/>
      <c r="BC563" s="231"/>
      <c r="BD563" s="231"/>
      <c r="BE563" s="231"/>
      <c r="BF563" s="231"/>
      <c r="BG563" s="231"/>
      <c r="BH563" s="231"/>
      <c r="BI563" s="231"/>
      <c r="BJ563" s="231"/>
      <c r="BK563" s="231"/>
      <c r="BL563" s="231"/>
      <c r="BM563" s="231"/>
      <c r="BN563" s="231"/>
      <c r="BO563" s="231"/>
      <c r="BP563" s="231"/>
      <c r="BQ563" s="231"/>
      <c r="BR563" s="231"/>
      <c r="BS563" s="231"/>
      <c r="BT563" s="231"/>
      <c r="BU563" s="231"/>
      <c r="BV563" s="231"/>
      <c r="BW563" s="231"/>
      <c r="BX563" s="231"/>
      <c r="BY563" s="231"/>
      <c r="BZ563" s="231"/>
      <c r="CA563" s="231"/>
      <c r="CB563" s="231"/>
    </row>
    <row r="564" spans="29:80" s="119" customFormat="1">
      <c r="AC564" s="238"/>
      <c r="AD564" s="231"/>
      <c r="AE564" s="231"/>
      <c r="AF564" s="231"/>
      <c r="AG564" s="231"/>
      <c r="AH564" s="231"/>
      <c r="AI564" s="231"/>
      <c r="AJ564" s="231"/>
      <c r="AK564" s="231"/>
      <c r="AL564" s="231"/>
      <c r="AM564" s="231"/>
      <c r="AN564" s="231"/>
      <c r="AO564" s="231"/>
      <c r="AP564" s="231"/>
      <c r="AQ564" s="231"/>
      <c r="AR564" s="231"/>
      <c r="AS564" s="231"/>
      <c r="AT564" s="231"/>
      <c r="AU564" s="231"/>
      <c r="AV564" s="231"/>
      <c r="AW564" s="231"/>
      <c r="AX564" s="231"/>
      <c r="AY564" s="231"/>
      <c r="AZ564" s="231"/>
      <c r="BA564" s="231"/>
      <c r="BB564" s="231"/>
      <c r="BC564" s="231"/>
      <c r="BD564" s="231"/>
      <c r="BE564" s="231"/>
      <c r="BF564" s="231"/>
      <c r="BG564" s="231"/>
      <c r="BH564" s="231"/>
      <c r="BI564" s="231"/>
      <c r="BJ564" s="231"/>
      <c r="BK564" s="231"/>
      <c r="BL564" s="231"/>
      <c r="BM564" s="231"/>
      <c r="BN564" s="231"/>
      <c r="BO564" s="231"/>
      <c r="BP564" s="231"/>
      <c r="BQ564" s="231"/>
      <c r="BR564" s="231"/>
      <c r="BS564" s="231"/>
      <c r="BT564" s="231"/>
      <c r="BU564" s="231"/>
      <c r="BV564" s="231"/>
      <c r="BW564" s="231"/>
      <c r="BX564" s="231"/>
      <c r="BY564" s="231"/>
      <c r="BZ564" s="231"/>
      <c r="CA564" s="231"/>
      <c r="CB564" s="231"/>
    </row>
    <row r="565" spans="29:80" s="119" customFormat="1">
      <c r="AC565" s="238"/>
      <c r="AD565" s="231"/>
      <c r="AE565" s="231"/>
      <c r="AF565" s="231"/>
      <c r="AG565" s="231"/>
      <c r="AH565" s="231"/>
      <c r="AI565" s="231"/>
      <c r="AJ565" s="231"/>
      <c r="AK565" s="231"/>
      <c r="AL565" s="231"/>
      <c r="AM565" s="231"/>
      <c r="AN565" s="231"/>
      <c r="AO565" s="231"/>
      <c r="AP565" s="231"/>
      <c r="AQ565" s="231"/>
      <c r="AR565" s="231"/>
      <c r="AS565" s="231"/>
      <c r="AT565" s="231"/>
      <c r="AU565" s="231"/>
      <c r="AV565" s="231"/>
      <c r="AW565" s="231"/>
      <c r="AX565" s="231"/>
      <c r="AY565" s="231"/>
      <c r="AZ565" s="231"/>
      <c r="BA565" s="231"/>
      <c r="BB565" s="231"/>
      <c r="BC565" s="231"/>
      <c r="BD565" s="231"/>
      <c r="BE565" s="231"/>
      <c r="BF565" s="231"/>
      <c r="BG565" s="231"/>
      <c r="BH565" s="231"/>
      <c r="BI565" s="231"/>
      <c r="BJ565" s="231"/>
      <c r="BK565" s="231"/>
      <c r="BL565" s="231"/>
      <c r="BM565" s="231"/>
      <c r="BN565" s="231"/>
      <c r="BO565" s="231"/>
      <c r="BP565" s="231"/>
      <c r="BQ565" s="231"/>
      <c r="BR565" s="231"/>
      <c r="BS565" s="231"/>
      <c r="BT565" s="231"/>
      <c r="BU565" s="231"/>
      <c r="BV565" s="231"/>
      <c r="BW565" s="231"/>
      <c r="BX565" s="231"/>
      <c r="BY565" s="231"/>
      <c r="BZ565" s="231"/>
      <c r="CA565" s="231"/>
      <c r="CB565" s="231"/>
    </row>
    <row r="566" spans="29:80" s="119" customFormat="1">
      <c r="AC566" s="238"/>
      <c r="AD566" s="231"/>
      <c r="AE566" s="231"/>
      <c r="AF566" s="231"/>
      <c r="AG566" s="231"/>
      <c r="AH566" s="231"/>
      <c r="AI566" s="231"/>
      <c r="AJ566" s="231"/>
      <c r="AK566" s="231"/>
      <c r="AL566" s="231"/>
      <c r="AM566" s="231"/>
      <c r="AN566" s="231"/>
      <c r="AO566" s="231"/>
      <c r="AP566" s="231"/>
      <c r="AQ566" s="231"/>
      <c r="AR566" s="231"/>
      <c r="AS566" s="231"/>
      <c r="AT566" s="231"/>
      <c r="AU566" s="231"/>
      <c r="AV566" s="231"/>
      <c r="AW566" s="231"/>
      <c r="AX566" s="231"/>
      <c r="AY566" s="231"/>
      <c r="AZ566" s="231"/>
      <c r="BA566" s="231"/>
      <c r="BB566" s="231"/>
      <c r="BC566" s="231"/>
      <c r="BD566" s="231"/>
      <c r="BE566" s="231"/>
      <c r="BF566" s="231"/>
      <c r="BG566" s="231"/>
      <c r="BH566" s="231"/>
      <c r="BI566" s="231"/>
      <c r="BJ566" s="231"/>
      <c r="BK566" s="231"/>
      <c r="BL566" s="231"/>
      <c r="BM566" s="231"/>
      <c r="BN566" s="231"/>
      <c r="BO566" s="231"/>
      <c r="BP566" s="231"/>
      <c r="BQ566" s="231"/>
      <c r="BR566" s="231"/>
      <c r="BS566" s="231"/>
      <c r="BT566" s="231"/>
      <c r="BU566" s="231"/>
      <c r="BV566" s="231"/>
      <c r="BW566" s="231"/>
      <c r="BX566" s="231"/>
      <c r="BY566" s="231"/>
      <c r="BZ566" s="231"/>
      <c r="CA566" s="231"/>
      <c r="CB566" s="231"/>
    </row>
    <row r="567" spans="29:80" s="119" customFormat="1">
      <c r="AC567" s="238"/>
      <c r="AD567" s="231"/>
      <c r="AE567" s="231"/>
      <c r="AF567" s="231"/>
      <c r="AG567" s="231"/>
      <c r="AH567" s="231"/>
      <c r="AI567" s="231"/>
      <c r="AJ567" s="231"/>
      <c r="AK567" s="231"/>
      <c r="AL567" s="231"/>
      <c r="AM567" s="231"/>
      <c r="AN567" s="231"/>
      <c r="AO567" s="231"/>
      <c r="AP567" s="231"/>
      <c r="AQ567" s="231"/>
      <c r="AR567" s="231"/>
      <c r="AS567" s="231"/>
      <c r="AT567" s="231"/>
      <c r="AU567" s="231"/>
      <c r="AV567" s="231"/>
      <c r="AW567" s="231"/>
      <c r="AX567" s="231"/>
      <c r="AY567" s="231"/>
      <c r="AZ567" s="231"/>
      <c r="BA567" s="231"/>
      <c r="BB567" s="231"/>
      <c r="BC567" s="231"/>
      <c r="BD567" s="231"/>
      <c r="BE567" s="231"/>
      <c r="BF567" s="231"/>
      <c r="BG567" s="231"/>
      <c r="BH567" s="231"/>
      <c r="BI567" s="231"/>
      <c r="BJ567" s="231"/>
      <c r="BK567" s="231"/>
      <c r="BL567" s="231"/>
      <c r="BM567" s="231"/>
      <c r="BN567" s="231"/>
      <c r="BO567" s="231"/>
      <c r="BP567" s="231"/>
      <c r="BQ567" s="231"/>
      <c r="BR567" s="231"/>
      <c r="BS567" s="231"/>
      <c r="BT567" s="231"/>
      <c r="BU567" s="231"/>
      <c r="BV567" s="231"/>
      <c r="BW567" s="231"/>
      <c r="BX567" s="231"/>
      <c r="BY567" s="231"/>
      <c r="BZ567" s="231"/>
      <c r="CA567" s="231"/>
      <c r="CB567" s="231"/>
    </row>
    <row r="568" spans="29:80" s="119" customFormat="1">
      <c r="AC568" s="238"/>
      <c r="AD568" s="231"/>
      <c r="AE568" s="231"/>
      <c r="AF568" s="231"/>
      <c r="AG568" s="231"/>
      <c r="AH568" s="231"/>
      <c r="AI568" s="231"/>
      <c r="AJ568" s="231"/>
      <c r="AK568" s="231"/>
      <c r="AL568" s="231"/>
      <c r="AM568" s="231"/>
      <c r="AN568" s="231"/>
      <c r="AO568" s="231"/>
      <c r="AP568" s="231"/>
      <c r="AQ568" s="231"/>
      <c r="AR568" s="231"/>
      <c r="AS568" s="231"/>
      <c r="AT568" s="231"/>
      <c r="AU568" s="231"/>
      <c r="AV568" s="231"/>
      <c r="AW568" s="231"/>
      <c r="AX568" s="231"/>
      <c r="AY568" s="231"/>
      <c r="AZ568" s="231"/>
      <c r="BA568" s="231"/>
      <c r="BB568" s="231"/>
      <c r="BC568" s="231"/>
      <c r="BD568" s="231"/>
      <c r="BE568" s="231"/>
      <c r="BF568" s="231"/>
      <c r="BG568" s="231"/>
      <c r="BH568" s="231"/>
      <c r="BI568" s="231"/>
      <c r="BJ568" s="231"/>
      <c r="BK568" s="231"/>
      <c r="BL568" s="231"/>
      <c r="BM568" s="231"/>
      <c r="BN568" s="231"/>
      <c r="BO568" s="231"/>
      <c r="BP568" s="231"/>
      <c r="BQ568" s="231"/>
      <c r="BR568" s="231"/>
      <c r="BS568" s="231"/>
      <c r="BT568" s="231"/>
      <c r="BU568" s="231"/>
      <c r="BV568" s="231"/>
      <c r="BW568" s="231"/>
      <c r="BX568" s="231"/>
      <c r="BY568" s="231"/>
      <c r="BZ568" s="231"/>
      <c r="CA568" s="231"/>
      <c r="CB568" s="231"/>
    </row>
    <row r="569" spans="29:80" s="119" customFormat="1">
      <c r="AC569" s="238"/>
      <c r="AD569" s="231"/>
      <c r="AE569" s="231"/>
      <c r="AF569" s="231"/>
      <c r="AG569" s="231"/>
      <c r="AH569" s="231"/>
      <c r="AI569" s="231"/>
      <c r="AJ569" s="231"/>
      <c r="AK569" s="231"/>
      <c r="AL569" s="231"/>
      <c r="AM569" s="231"/>
      <c r="AN569" s="231"/>
      <c r="AO569" s="231"/>
      <c r="AP569" s="231"/>
      <c r="AQ569" s="231"/>
      <c r="AR569" s="231"/>
      <c r="AS569" s="231"/>
      <c r="AT569" s="231"/>
      <c r="AU569" s="231"/>
      <c r="AV569" s="231"/>
      <c r="AW569" s="231"/>
      <c r="AX569" s="231"/>
      <c r="AY569" s="231"/>
      <c r="AZ569" s="231"/>
      <c r="BA569" s="231"/>
      <c r="BB569" s="231"/>
      <c r="BC569" s="231"/>
      <c r="BD569" s="231"/>
      <c r="BE569" s="231"/>
      <c r="BF569" s="231"/>
      <c r="BG569" s="231"/>
      <c r="BH569" s="231"/>
      <c r="BI569" s="231"/>
      <c r="BJ569" s="231"/>
      <c r="BK569" s="231"/>
      <c r="BL569" s="231"/>
      <c r="BM569" s="231"/>
      <c r="BN569" s="231"/>
      <c r="BO569" s="231"/>
      <c r="BP569" s="231"/>
      <c r="BQ569" s="231"/>
      <c r="BR569" s="231"/>
      <c r="BS569" s="231"/>
      <c r="BT569" s="231"/>
      <c r="BU569" s="231"/>
      <c r="BV569" s="231"/>
      <c r="BW569" s="231"/>
      <c r="BX569" s="231"/>
      <c r="BY569" s="231"/>
      <c r="BZ569" s="231"/>
      <c r="CA569" s="231"/>
      <c r="CB569" s="231"/>
    </row>
    <row r="570" spans="29:80" s="119" customFormat="1">
      <c r="AC570" s="238"/>
      <c r="AD570" s="231"/>
      <c r="AE570" s="231"/>
      <c r="AF570" s="231"/>
      <c r="AG570" s="231"/>
      <c r="AH570" s="231"/>
      <c r="AI570" s="231"/>
      <c r="AJ570" s="231"/>
      <c r="AK570" s="231"/>
      <c r="AL570" s="231"/>
      <c r="AM570" s="231"/>
      <c r="AN570" s="231"/>
      <c r="AO570" s="231"/>
      <c r="AP570" s="231"/>
      <c r="AQ570" s="231"/>
      <c r="AR570" s="231"/>
      <c r="AS570" s="231"/>
      <c r="AT570" s="231"/>
      <c r="AU570" s="231"/>
      <c r="AV570" s="231"/>
      <c r="AW570" s="231"/>
      <c r="AX570" s="231"/>
      <c r="AY570" s="231"/>
      <c r="AZ570" s="231"/>
      <c r="BA570" s="231"/>
      <c r="BB570" s="231"/>
      <c r="BC570" s="231"/>
      <c r="BD570" s="231"/>
      <c r="BE570" s="231"/>
      <c r="BF570" s="231"/>
      <c r="BG570" s="231"/>
      <c r="BH570" s="231"/>
      <c r="BI570" s="231"/>
      <c r="BJ570" s="231"/>
      <c r="BK570" s="231"/>
      <c r="BL570" s="231"/>
      <c r="BM570" s="231"/>
      <c r="BN570" s="231"/>
      <c r="BO570" s="231"/>
      <c r="BP570" s="231"/>
      <c r="BQ570" s="231"/>
      <c r="BR570" s="231"/>
      <c r="BS570" s="231"/>
      <c r="BT570" s="231"/>
      <c r="BU570" s="231"/>
      <c r="BV570" s="231"/>
      <c r="BW570" s="231"/>
      <c r="BX570" s="231"/>
      <c r="BY570" s="231"/>
      <c r="BZ570" s="231"/>
      <c r="CA570" s="231"/>
      <c r="CB570" s="231"/>
    </row>
    <row r="571" spans="29:80" s="119" customFormat="1">
      <c r="AC571" s="238"/>
      <c r="AD571" s="231"/>
      <c r="AE571" s="231"/>
      <c r="AF571" s="231"/>
      <c r="AG571" s="231"/>
      <c r="AH571" s="231"/>
      <c r="AI571" s="231"/>
      <c r="AJ571" s="231"/>
      <c r="AK571" s="231"/>
      <c r="AL571" s="231"/>
      <c r="AM571" s="231"/>
      <c r="AN571" s="231"/>
      <c r="AO571" s="231"/>
      <c r="AP571" s="231"/>
      <c r="AQ571" s="231"/>
      <c r="AR571" s="231"/>
      <c r="AS571" s="231"/>
      <c r="AT571" s="231"/>
      <c r="AU571" s="231"/>
      <c r="AV571" s="231"/>
      <c r="AW571" s="231"/>
      <c r="AX571" s="231"/>
      <c r="AY571" s="231"/>
      <c r="AZ571" s="231"/>
      <c r="BA571" s="231"/>
      <c r="BB571" s="231"/>
      <c r="BC571" s="231"/>
      <c r="BD571" s="231"/>
      <c r="BE571" s="231"/>
      <c r="BF571" s="231"/>
      <c r="BG571" s="231"/>
      <c r="BH571" s="231"/>
      <c r="BI571" s="231"/>
      <c r="BJ571" s="231"/>
      <c r="BK571" s="231"/>
      <c r="BL571" s="231"/>
      <c r="BM571" s="231"/>
      <c r="BN571" s="231"/>
      <c r="BO571" s="231"/>
      <c r="BP571" s="231"/>
      <c r="BQ571" s="231"/>
      <c r="BR571" s="231"/>
      <c r="BS571" s="231"/>
      <c r="BT571" s="231"/>
      <c r="BU571" s="231"/>
      <c r="BV571" s="231"/>
      <c r="BW571" s="231"/>
      <c r="BX571" s="231"/>
      <c r="BY571" s="231"/>
      <c r="BZ571" s="231"/>
      <c r="CA571" s="231"/>
      <c r="CB571" s="231"/>
    </row>
    <row r="572" spans="29:80" s="119" customFormat="1">
      <c r="AC572" s="238"/>
      <c r="AD572" s="231"/>
      <c r="AE572" s="231"/>
      <c r="AF572" s="231"/>
      <c r="AG572" s="231"/>
      <c r="AH572" s="231"/>
      <c r="AI572" s="231"/>
      <c r="AJ572" s="231"/>
      <c r="AK572" s="231"/>
      <c r="AL572" s="231"/>
      <c r="AM572" s="231"/>
      <c r="AN572" s="231"/>
      <c r="AO572" s="231"/>
      <c r="AP572" s="231"/>
      <c r="AQ572" s="231"/>
      <c r="AR572" s="231"/>
      <c r="AS572" s="231"/>
      <c r="AT572" s="231"/>
      <c r="AU572" s="231"/>
      <c r="AV572" s="231"/>
      <c r="AW572" s="231"/>
      <c r="AX572" s="231"/>
      <c r="AY572" s="231"/>
      <c r="AZ572" s="231"/>
      <c r="BA572" s="231"/>
      <c r="BB572" s="231"/>
      <c r="BC572" s="231"/>
      <c r="BD572" s="231"/>
      <c r="BE572" s="231"/>
      <c r="BF572" s="231"/>
      <c r="BG572" s="231"/>
      <c r="BH572" s="231"/>
      <c r="BI572" s="231"/>
      <c r="BJ572" s="231"/>
      <c r="BK572" s="231"/>
      <c r="BL572" s="231"/>
      <c r="BM572" s="231"/>
      <c r="BN572" s="231"/>
      <c r="BO572" s="231"/>
      <c r="BP572" s="231"/>
      <c r="BQ572" s="231"/>
      <c r="BR572" s="231"/>
      <c r="BS572" s="231"/>
      <c r="BT572" s="231"/>
      <c r="BU572" s="231"/>
      <c r="BV572" s="231"/>
      <c r="BW572" s="231"/>
      <c r="BX572" s="231"/>
      <c r="BY572" s="231"/>
      <c r="BZ572" s="231"/>
      <c r="CA572" s="231"/>
      <c r="CB572" s="231"/>
    </row>
    <row r="573" spans="29:80" s="119" customFormat="1">
      <c r="AC573" s="238"/>
      <c r="AD573" s="231"/>
      <c r="AE573" s="231"/>
      <c r="AF573" s="231"/>
      <c r="AG573" s="231"/>
      <c r="AH573" s="231"/>
      <c r="AI573" s="231"/>
      <c r="AJ573" s="231"/>
      <c r="AK573" s="231"/>
      <c r="AL573" s="231"/>
      <c r="AM573" s="231"/>
      <c r="AN573" s="231"/>
      <c r="AO573" s="231"/>
      <c r="AP573" s="231"/>
      <c r="AQ573" s="231"/>
      <c r="AR573" s="231"/>
      <c r="AS573" s="231"/>
      <c r="AT573" s="231"/>
      <c r="AU573" s="231"/>
      <c r="AV573" s="231"/>
      <c r="AW573" s="231"/>
      <c r="AX573" s="231"/>
      <c r="AY573" s="231"/>
      <c r="AZ573" s="231"/>
      <c r="BA573" s="231"/>
      <c r="BB573" s="231"/>
      <c r="BC573" s="231"/>
      <c r="BD573" s="231"/>
      <c r="BE573" s="231"/>
      <c r="BF573" s="231"/>
      <c r="BG573" s="231"/>
      <c r="BH573" s="231"/>
      <c r="BI573" s="231"/>
      <c r="BJ573" s="231"/>
      <c r="BK573" s="231"/>
      <c r="BL573" s="231"/>
      <c r="BM573" s="231"/>
      <c r="BN573" s="231"/>
      <c r="BO573" s="231"/>
      <c r="BP573" s="231"/>
      <c r="BQ573" s="231"/>
      <c r="BR573" s="231"/>
      <c r="BS573" s="231"/>
      <c r="BT573" s="231"/>
      <c r="BU573" s="231"/>
      <c r="BV573" s="231"/>
      <c r="BW573" s="231"/>
      <c r="BX573" s="231"/>
      <c r="BY573" s="231"/>
      <c r="BZ573" s="231"/>
      <c r="CA573" s="231"/>
      <c r="CB573" s="231"/>
    </row>
    <row r="574" spans="29:80" s="119" customFormat="1">
      <c r="AC574" s="238"/>
      <c r="AD574" s="231"/>
      <c r="AE574" s="231"/>
      <c r="AF574" s="231"/>
      <c r="AG574" s="231"/>
      <c r="AH574" s="231"/>
      <c r="AI574" s="231"/>
      <c r="AJ574" s="231"/>
      <c r="AK574" s="231"/>
      <c r="AL574" s="231"/>
      <c r="AM574" s="231"/>
      <c r="AN574" s="231"/>
      <c r="AO574" s="231"/>
      <c r="AP574" s="231"/>
      <c r="AQ574" s="231"/>
      <c r="AR574" s="231"/>
      <c r="AS574" s="231"/>
      <c r="AT574" s="231"/>
      <c r="AU574" s="231"/>
      <c r="AV574" s="231"/>
      <c r="AW574" s="231"/>
      <c r="AX574" s="231"/>
      <c r="AY574" s="231"/>
      <c r="AZ574" s="231"/>
      <c r="BA574" s="231"/>
      <c r="BB574" s="231"/>
      <c r="BC574" s="231"/>
      <c r="BD574" s="231"/>
      <c r="BE574" s="231"/>
      <c r="BF574" s="231"/>
      <c r="BG574" s="231"/>
      <c r="BH574" s="231"/>
      <c r="BI574" s="231"/>
      <c r="BJ574" s="231"/>
      <c r="BK574" s="231"/>
      <c r="BL574" s="231"/>
      <c r="BM574" s="231"/>
      <c r="BN574" s="231"/>
      <c r="BO574" s="231"/>
      <c r="BP574" s="231"/>
      <c r="BQ574" s="231"/>
      <c r="BR574" s="231"/>
      <c r="BS574" s="231"/>
      <c r="BT574" s="231"/>
      <c r="BU574" s="231"/>
      <c r="BV574" s="231"/>
      <c r="BW574" s="231"/>
      <c r="BX574" s="231"/>
      <c r="BY574" s="231"/>
      <c r="BZ574" s="231"/>
      <c r="CA574" s="231"/>
      <c r="CB574" s="231"/>
    </row>
    <row r="575" spans="29:80" s="119" customFormat="1">
      <c r="AC575" s="238"/>
      <c r="AD575" s="231"/>
      <c r="AE575" s="231"/>
      <c r="AF575" s="231"/>
      <c r="AG575" s="231"/>
      <c r="AH575" s="231"/>
      <c r="AI575" s="231"/>
      <c r="AJ575" s="231"/>
      <c r="AK575" s="231"/>
      <c r="AL575" s="231"/>
      <c r="AM575" s="231"/>
      <c r="AN575" s="231"/>
      <c r="AO575" s="231"/>
      <c r="AP575" s="231"/>
      <c r="AQ575" s="231"/>
      <c r="AR575" s="231"/>
      <c r="AS575" s="231"/>
      <c r="AT575" s="231"/>
      <c r="AU575" s="231"/>
      <c r="AV575" s="231"/>
      <c r="AW575" s="231"/>
      <c r="AX575" s="231"/>
      <c r="AY575" s="231"/>
      <c r="AZ575" s="231"/>
      <c r="BA575" s="231"/>
      <c r="BB575" s="231"/>
      <c r="BC575" s="231"/>
      <c r="BD575" s="231"/>
      <c r="BE575" s="231"/>
      <c r="BF575" s="231"/>
      <c r="BG575" s="231"/>
      <c r="BH575" s="231"/>
      <c r="BI575" s="231"/>
      <c r="BJ575" s="231"/>
      <c r="BK575" s="231"/>
      <c r="BL575" s="231"/>
      <c r="BM575" s="231"/>
      <c r="BN575" s="231"/>
      <c r="BO575" s="231"/>
      <c r="BP575" s="231"/>
      <c r="BQ575" s="231"/>
      <c r="BR575" s="231"/>
      <c r="BS575" s="231"/>
      <c r="BT575" s="231"/>
      <c r="BU575" s="231"/>
      <c r="BV575" s="231"/>
      <c r="BW575" s="231"/>
      <c r="BX575" s="231"/>
      <c r="BY575" s="231"/>
      <c r="BZ575" s="231"/>
      <c r="CA575" s="231"/>
      <c r="CB575" s="231"/>
    </row>
    <row r="576" spans="29:80" s="119" customFormat="1">
      <c r="AC576" s="238"/>
      <c r="AD576" s="231"/>
      <c r="AE576" s="231"/>
      <c r="AF576" s="231"/>
      <c r="AG576" s="231"/>
      <c r="AH576" s="231"/>
      <c r="AI576" s="231"/>
      <c r="AJ576" s="231"/>
      <c r="AK576" s="231"/>
      <c r="AL576" s="231"/>
      <c r="AM576" s="231"/>
      <c r="AN576" s="231"/>
      <c r="AO576" s="231"/>
      <c r="AP576" s="231"/>
      <c r="AQ576" s="231"/>
      <c r="AR576" s="231"/>
      <c r="AS576" s="231"/>
      <c r="AT576" s="231"/>
      <c r="AU576" s="231"/>
      <c r="AV576" s="231"/>
      <c r="AW576" s="231"/>
      <c r="AX576" s="231"/>
      <c r="AY576" s="231"/>
      <c r="AZ576" s="231"/>
      <c r="BA576" s="231"/>
      <c r="BB576" s="231"/>
      <c r="BC576" s="231"/>
      <c r="BD576" s="231"/>
      <c r="BE576" s="231"/>
      <c r="BF576" s="231"/>
      <c r="BG576" s="231"/>
      <c r="BH576" s="231"/>
      <c r="BI576" s="231"/>
      <c r="BJ576" s="231"/>
      <c r="BK576" s="231"/>
      <c r="BL576" s="231"/>
      <c r="BM576" s="231"/>
      <c r="BN576" s="231"/>
      <c r="BO576" s="231"/>
      <c r="BP576" s="231"/>
      <c r="BQ576" s="231"/>
      <c r="BR576" s="231"/>
      <c r="BS576" s="231"/>
      <c r="BT576" s="231"/>
      <c r="BU576" s="231"/>
      <c r="BV576" s="231"/>
      <c r="BW576" s="231"/>
      <c r="BX576" s="231"/>
      <c r="BY576" s="231"/>
      <c r="BZ576" s="231"/>
      <c r="CA576" s="231"/>
      <c r="CB576" s="231"/>
    </row>
    <row r="577" spans="29:80" s="119" customFormat="1">
      <c r="AC577" s="238"/>
      <c r="AD577" s="231"/>
      <c r="AE577" s="231"/>
      <c r="AF577" s="231"/>
      <c r="AG577" s="231"/>
      <c r="AH577" s="231"/>
      <c r="AI577" s="231"/>
      <c r="AJ577" s="231"/>
      <c r="AK577" s="231"/>
      <c r="AL577" s="231"/>
      <c r="AM577" s="231"/>
      <c r="AN577" s="231"/>
      <c r="AO577" s="231"/>
      <c r="AP577" s="231"/>
      <c r="AQ577" s="231"/>
      <c r="AR577" s="231"/>
      <c r="AS577" s="231"/>
      <c r="AT577" s="231"/>
      <c r="AU577" s="231"/>
      <c r="AV577" s="231"/>
      <c r="AW577" s="231"/>
      <c r="AX577" s="231"/>
      <c r="AY577" s="231"/>
      <c r="AZ577" s="231"/>
      <c r="BA577" s="231"/>
      <c r="BB577" s="231"/>
      <c r="BC577" s="231"/>
      <c r="BD577" s="231"/>
      <c r="BE577" s="231"/>
      <c r="BF577" s="231"/>
      <c r="BG577" s="231"/>
      <c r="BH577" s="231"/>
      <c r="BI577" s="231"/>
      <c r="BJ577" s="231"/>
      <c r="BK577" s="231"/>
      <c r="BL577" s="231"/>
      <c r="BM577" s="231"/>
      <c r="BN577" s="231"/>
      <c r="BO577" s="231"/>
      <c r="BP577" s="231"/>
      <c r="BQ577" s="231"/>
      <c r="BR577" s="231"/>
      <c r="BS577" s="231"/>
      <c r="BT577" s="231"/>
      <c r="BU577" s="231"/>
      <c r="BV577" s="231"/>
      <c r="BW577" s="231"/>
      <c r="BX577" s="231"/>
      <c r="BY577" s="231"/>
      <c r="BZ577" s="231"/>
      <c r="CA577" s="231"/>
      <c r="CB577" s="231"/>
    </row>
    <row r="578" spans="29:80" s="119" customFormat="1">
      <c r="AC578" s="238"/>
      <c r="AD578" s="231"/>
      <c r="AE578" s="231"/>
      <c r="AF578" s="231"/>
      <c r="AG578" s="231"/>
      <c r="AH578" s="231"/>
      <c r="AI578" s="231"/>
      <c r="AJ578" s="231"/>
      <c r="AK578" s="231"/>
      <c r="AL578" s="231"/>
      <c r="AM578" s="231"/>
      <c r="AN578" s="231"/>
      <c r="AO578" s="231"/>
      <c r="AP578" s="231"/>
      <c r="AQ578" s="231"/>
      <c r="AR578" s="231"/>
      <c r="AS578" s="231"/>
      <c r="AT578" s="231"/>
      <c r="AU578" s="231"/>
      <c r="AV578" s="231"/>
      <c r="AW578" s="231"/>
      <c r="AX578" s="231"/>
      <c r="AY578" s="231"/>
      <c r="AZ578" s="231"/>
      <c r="BA578" s="231"/>
      <c r="BB578" s="231"/>
      <c r="BC578" s="231"/>
      <c r="BD578" s="231"/>
      <c r="BE578" s="231"/>
      <c r="BF578" s="231"/>
      <c r="BG578" s="231"/>
      <c r="BH578" s="231"/>
      <c r="BI578" s="231"/>
      <c r="BJ578" s="231"/>
      <c r="BK578" s="231"/>
      <c r="BL578" s="231"/>
      <c r="BM578" s="231"/>
      <c r="BN578" s="231"/>
      <c r="BO578" s="231"/>
      <c r="BP578" s="231"/>
      <c r="BQ578" s="231"/>
      <c r="BR578" s="231"/>
      <c r="BS578" s="231"/>
      <c r="BT578" s="231"/>
      <c r="BU578" s="231"/>
      <c r="BV578" s="231"/>
      <c r="BW578" s="231"/>
      <c r="BX578" s="231"/>
      <c r="BY578" s="231"/>
      <c r="BZ578" s="231"/>
      <c r="CA578" s="231"/>
      <c r="CB578" s="231"/>
    </row>
    <row r="579" spans="29:80" s="119" customFormat="1">
      <c r="AC579" s="238"/>
      <c r="AD579" s="231"/>
      <c r="AE579" s="231"/>
      <c r="AF579" s="231"/>
      <c r="AG579" s="231"/>
      <c r="AH579" s="231"/>
      <c r="AI579" s="231"/>
      <c r="AJ579" s="231"/>
      <c r="AK579" s="231"/>
      <c r="AL579" s="231"/>
      <c r="AM579" s="231"/>
      <c r="AN579" s="231"/>
      <c r="AO579" s="231"/>
      <c r="AP579" s="231"/>
      <c r="AQ579" s="231"/>
      <c r="AR579" s="231"/>
      <c r="AS579" s="231"/>
      <c r="AT579" s="231"/>
      <c r="AU579" s="231"/>
      <c r="AV579" s="231"/>
      <c r="AW579" s="231"/>
      <c r="AX579" s="231"/>
      <c r="AY579" s="231"/>
      <c r="AZ579" s="231"/>
      <c r="BA579" s="231"/>
      <c r="BB579" s="231"/>
      <c r="BC579" s="231"/>
      <c r="BD579" s="231"/>
      <c r="BE579" s="231"/>
      <c r="BF579" s="231"/>
      <c r="BG579" s="231"/>
      <c r="BH579" s="231"/>
      <c r="BI579" s="231"/>
      <c r="BJ579" s="231"/>
      <c r="BK579" s="231"/>
      <c r="BL579" s="231"/>
      <c r="BM579" s="231"/>
      <c r="BN579" s="231"/>
      <c r="BO579" s="231"/>
      <c r="BP579" s="231"/>
      <c r="BQ579" s="231"/>
      <c r="BR579" s="231"/>
      <c r="BS579" s="231"/>
      <c r="BT579" s="231"/>
      <c r="BU579" s="231"/>
      <c r="BV579" s="231"/>
      <c r="BW579" s="231"/>
      <c r="BX579" s="231"/>
      <c r="BY579" s="231"/>
      <c r="BZ579" s="231"/>
      <c r="CA579" s="231"/>
      <c r="CB579" s="231"/>
    </row>
    <row r="580" spans="29:80" s="119" customFormat="1">
      <c r="AC580" s="238"/>
      <c r="AD580" s="231"/>
      <c r="AE580" s="231"/>
      <c r="AF580" s="231"/>
      <c r="AG580" s="231"/>
      <c r="AH580" s="231"/>
      <c r="AI580" s="231"/>
      <c r="AJ580" s="231"/>
      <c r="AK580" s="231"/>
      <c r="AL580" s="231"/>
      <c r="AM580" s="231"/>
      <c r="AN580" s="231"/>
      <c r="AO580" s="231"/>
      <c r="AP580" s="231"/>
      <c r="AQ580" s="231"/>
      <c r="AR580" s="231"/>
      <c r="AS580" s="231"/>
      <c r="AT580" s="231"/>
      <c r="AU580" s="231"/>
      <c r="AV580" s="231"/>
      <c r="AW580" s="231"/>
      <c r="AX580" s="231"/>
      <c r="AY580" s="231"/>
      <c r="AZ580" s="231"/>
      <c r="BA580" s="231"/>
      <c r="BB580" s="231"/>
      <c r="BC580" s="231"/>
      <c r="BD580" s="231"/>
      <c r="BE580" s="231"/>
      <c r="BF580" s="231"/>
      <c r="BG580" s="231"/>
      <c r="BH580" s="231"/>
      <c r="BI580" s="231"/>
      <c r="BJ580" s="231"/>
      <c r="BK580" s="231"/>
      <c r="BL580" s="231"/>
      <c r="BM580" s="231"/>
      <c r="BN580" s="231"/>
      <c r="BO580" s="231"/>
      <c r="BP580" s="231"/>
      <c r="BQ580" s="231"/>
      <c r="BR580" s="231"/>
      <c r="BS580" s="231"/>
      <c r="BT580" s="231"/>
      <c r="BU580" s="231"/>
      <c r="BV580" s="231"/>
      <c r="BW580" s="231"/>
      <c r="BX580" s="231"/>
      <c r="BY580" s="231"/>
      <c r="BZ580" s="231"/>
      <c r="CA580" s="231"/>
      <c r="CB580" s="231"/>
    </row>
    <row r="581" spans="29:80" s="119" customFormat="1">
      <c r="AC581" s="238"/>
      <c r="AD581" s="231"/>
      <c r="AE581" s="231"/>
      <c r="AF581" s="231"/>
      <c r="AG581" s="231"/>
      <c r="AH581" s="231"/>
      <c r="AI581" s="231"/>
      <c r="AJ581" s="231"/>
      <c r="AK581" s="231"/>
      <c r="AL581" s="231"/>
      <c r="AM581" s="231"/>
      <c r="AN581" s="231"/>
      <c r="AO581" s="231"/>
      <c r="AP581" s="231"/>
      <c r="AQ581" s="231"/>
      <c r="AR581" s="231"/>
      <c r="AS581" s="231"/>
      <c r="AT581" s="231"/>
      <c r="AU581" s="231"/>
      <c r="AV581" s="231"/>
      <c r="AW581" s="231"/>
      <c r="AX581" s="231"/>
      <c r="AY581" s="231"/>
      <c r="AZ581" s="231"/>
      <c r="BA581" s="231"/>
      <c r="BB581" s="231"/>
      <c r="BC581" s="231"/>
      <c r="BD581" s="231"/>
      <c r="BE581" s="231"/>
      <c r="BF581" s="231"/>
      <c r="BG581" s="231"/>
      <c r="BH581" s="231"/>
      <c r="BI581" s="231"/>
      <c r="BJ581" s="231"/>
      <c r="BK581" s="231"/>
      <c r="BL581" s="231"/>
      <c r="BM581" s="231"/>
      <c r="BN581" s="231"/>
      <c r="BO581" s="231"/>
      <c r="BP581" s="231"/>
      <c r="BQ581" s="231"/>
      <c r="BR581" s="231"/>
      <c r="BS581" s="231"/>
      <c r="BT581" s="231"/>
      <c r="BU581" s="231"/>
      <c r="BV581" s="231"/>
      <c r="BW581" s="231"/>
      <c r="BX581" s="231"/>
      <c r="BY581" s="231"/>
      <c r="BZ581" s="231"/>
      <c r="CA581" s="231"/>
      <c r="CB581" s="231"/>
    </row>
    <row r="582" spans="29:80" s="119" customFormat="1">
      <c r="AC582" s="238"/>
      <c r="AD582" s="231"/>
      <c r="AE582" s="231"/>
      <c r="AF582" s="231"/>
      <c r="AG582" s="231"/>
      <c r="AH582" s="231"/>
      <c r="AI582" s="231"/>
      <c r="AJ582" s="231"/>
      <c r="AK582" s="231"/>
      <c r="AL582" s="231"/>
      <c r="AM582" s="231"/>
      <c r="AN582" s="231"/>
      <c r="AO582" s="231"/>
      <c r="AP582" s="231"/>
      <c r="AQ582" s="231"/>
      <c r="AR582" s="231"/>
      <c r="AS582" s="231"/>
      <c r="AT582" s="231"/>
      <c r="AU582" s="231"/>
      <c r="AV582" s="231"/>
      <c r="AW582" s="231"/>
      <c r="AX582" s="231"/>
      <c r="AY582" s="231"/>
      <c r="AZ582" s="231"/>
      <c r="BA582" s="231"/>
      <c r="BB582" s="231"/>
      <c r="BC582" s="231"/>
      <c r="BD582" s="231"/>
      <c r="BE582" s="231"/>
      <c r="BF582" s="231"/>
      <c r="BG582" s="231"/>
      <c r="BH582" s="231"/>
      <c r="BI582" s="231"/>
      <c r="BJ582" s="231"/>
      <c r="BK582" s="231"/>
      <c r="BL582" s="231"/>
      <c r="BM582" s="231"/>
      <c r="BN582" s="231"/>
      <c r="BO582" s="231"/>
      <c r="BP582" s="231"/>
      <c r="BQ582" s="231"/>
      <c r="BR582" s="231"/>
      <c r="BS582" s="231"/>
      <c r="BT582" s="231"/>
      <c r="BU582" s="231"/>
      <c r="BV582" s="231"/>
      <c r="BW582" s="231"/>
      <c r="BX582" s="231"/>
      <c r="BY582" s="231"/>
      <c r="BZ582" s="231"/>
      <c r="CA582" s="231"/>
      <c r="CB582" s="231"/>
    </row>
    <row r="583" spans="29:80" s="119" customFormat="1">
      <c r="AC583" s="238"/>
      <c r="AD583" s="231"/>
      <c r="AE583" s="231"/>
      <c r="AF583" s="231"/>
      <c r="AG583" s="231"/>
      <c r="AH583" s="231"/>
      <c r="AI583" s="231"/>
      <c r="AJ583" s="231"/>
      <c r="AK583" s="231"/>
      <c r="AL583" s="231"/>
      <c r="AM583" s="231"/>
      <c r="AN583" s="231"/>
      <c r="AO583" s="231"/>
      <c r="AP583" s="231"/>
      <c r="AQ583" s="231"/>
      <c r="AR583" s="231"/>
      <c r="AS583" s="231"/>
      <c r="AT583" s="231"/>
      <c r="AU583" s="231"/>
      <c r="AV583" s="231"/>
      <c r="AW583" s="231"/>
      <c r="AX583" s="231"/>
      <c r="AY583" s="231"/>
      <c r="AZ583" s="231"/>
      <c r="BA583" s="231"/>
      <c r="BB583" s="231"/>
      <c r="BC583" s="231"/>
      <c r="BD583" s="231"/>
      <c r="BE583" s="231"/>
      <c r="BF583" s="231"/>
      <c r="BG583" s="231"/>
      <c r="BH583" s="231"/>
      <c r="BI583" s="231"/>
      <c r="BJ583" s="231"/>
      <c r="BK583" s="231"/>
      <c r="BL583" s="231"/>
      <c r="BM583" s="231"/>
      <c r="BN583" s="231"/>
      <c r="BO583" s="231"/>
      <c r="BP583" s="231"/>
      <c r="BQ583" s="231"/>
      <c r="BR583" s="231"/>
      <c r="BS583" s="231"/>
      <c r="BT583" s="231"/>
      <c r="BU583" s="231"/>
      <c r="BV583" s="231"/>
      <c r="BW583" s="231"/>
      <c r="BX583" s="231"/>
      <c r="BY583" s="231"/>
      <c r="BZ583" s="231"/>
      <c r="CA583" s="231"/>
      <c r="CB583" s="231"/>
    </row>
    <row r="584" spans="29:80" s="119" customFormat="1">
      <c r="AC584" s="238"/>
      <c r="AD584" s="231"/>
      <c r="AE584" s="231"/>
      <c r="AF584" s="231"/>
      <c r="AG584" s="231"/>
      <c r="AH584" s="231"/>
      <c r="AI584" s="231"/>
      <c r="AJ584" s="231"/>
      <c r="AK584" s="231"/>
      <c r="AL584" s="231"/>
      <c r="AM584" s="231"/>
      <c r="AN584" s="231"/>
      <c r="AO584" s="231"/>
      <c r="AP584" s="231"/>
      <c r="AQ584" s="231"/>
      <c r="AR584" s="231"/>
      <c r="AS584" s="231"/>
      <c r="AT584" s="231"/>
      <c r="AU584" s="231"/>
      <c r="AV584" s="231"/>
      <c r="AW584" s="231"/>
      <c r="AX584" s="231"/>
      <c r="AY584" s="231"/>
      <c r="AZ584" s="231"/>
      <c r="BA584" s="231"/>
      <c r="BB584" s="231"/>
      <c r="BC584" s="231"/>
      <c r="BD584" s="231"/>
      <c r="BE584" s="231"/>
      <c r="BF584" s="231"/>
      <c r="BG584" s="231"/>
      <c r="BH584" s="231"/>
      <c r="BI584" s="231"/>
      <c r="BJ584" s="231"/>
      <c r="BK584" s="231"/>
      <c r="BL584" s="231"/>
      <c r="BM584" s="231"/>
      <c r="BN584" s="231"/>
      <c r="BO584" s="231"/>
      <c r="BP584" s="231"/>
      <c r="BQ584" s="231"/>
      <c r="BR584" s="231"/>
      <c r="BS584" s="231"/>
      <c r="BT584" s="231"/>
      <c r="BU584" s="231"/>
      <c r="BV584" s="231"/>
      <c r="BW584" s="231"/>
      <c r="BX584" s="231"/>
      <c r="BY584" s="231"/>
      <c r="BZ584" s="231"/>
      <c r="CA584" s="231"/>
      <c r="CB584" s="231"/>
    </row>
    <row r="585" spans="29:80" s="119" customFormat="1">
      <c r="AC585" s="238"/>
      <c r="AD585" s="231"/>
      <c r="AE585" s="231"/>
      <c r="AF585" s="231"/>
      <c r="AG585" s="231"/>
      <c r="AH585" s="231"/>
      <c r="AI585" s="231"/>
      <c r="AJ585" s="231"/>
      <c r="AK585" s="231"/>
      <c r="AL585" s="231"/>
      <c r="AM585" s="231"/>
      <c r="AN585" s="231"/>
      <c r="AO585" s="231"/>
      <c r="AP585" s="231"/>
      <c r="AQ585" s="231"/>
      <c r="AR585" s="231"/>
      <c r="AS585" s="231"/>
      <c r="AT585" s="231"/>
      <c r="AU585" s="231"/>
      <c r="AV585" s="231"/>
      <c r="AW585" s="231"/>
      <c r="AX585" s="231"/>
      <c r="AY585" s="231"/>
      <c r="AZ585" s="231"/>
      <c r="BA585" s="231"/>
      <c r="BB585" s="231"/>
      <c r="BC585" s="231"/>
      <c r="BD585" s="231"/>
      <c r="BE585" s="231"/>
      <c r="BF585" s="231"/>
      <c r="BG585" s="231"/>
      <c r="BH585" s="231"/>
      <c r="BI585" s="231"/>
      <c r="BJ585" s="231"/>
      <c r="BK585" s="231"/>
      <c r="BL585" s="231"/>
      <c r="BM585" s="231"/>
      <c r="BN585" s="231"/>
      <c r="BO585" s="231"/>
      <c r="BP585" s="231"/>
      <c r="BQ585" s="231"/>
      <c r="BR585" s="231"/>
      <c r="BS585" s="231"/>
      <c r="BT585" s="231"/>
      <c r="BU585" s="231"/>
      <c r="BV585" s="231"/>
      <c r="BW585" s="231"/>
      <c r="BX585" s="231"/>
      <c r="BY585" s="231"/>
      <c r="BZ585" s="231"/>
      <c r="CA585" s="231"/>
      <c r="CB585" s="231"/>
    </row>
    <row r="586" spans="29:80" s="119" customFormat="1">
      <c r="AC586" s="238"/>
      <c r="AD586" s="231"/>
      <c r="AE586" s="231"/>
      <c r="AF586" s="231"/>
      <c r="AG586" s="231"/>
      <c r="AH586" s="231"/>
      <c r="AI586" s="231"/>
      <c r="AJ586" s="231"/>
      <c r="AK586" s="231"/>
      <c r="AL586" s="231"/>
      <c r="AM586" s="231"/>
      <c r="AN586" s="231"/>
      <c r="AO586" s="231"/>
      <c r="AP586" s="231"/>
      <c r="AQ586" s="231"/>
      <c r="AR586" s="231"/>
      <c r="AS586" s="231"/>
      <c r="AT586" s="231"/>
      <c r="AU586" s="231"/>
      <c r="AV586" s="231"/>
      <c r="AW586" s="231"/>
      <c r="AX586" s="231"/>
      <c r="AY586" s="231"/>
      <c r="AZ586" s="231"/>
      <c r="BA586" s="231"/>
      <c r="BB586" s="231"/>
      <c r="BC586" s="231"/>
      <c r="BD586" s="231"/>
      <c r="BE586" s="231"/>
      <c r="BF586" s="231"/>
      <c r="BG586" s="231"/>
      <c r="BH586" s="231"/>
      <c r="BI586" s="231"/>
      <c r="BJ586" s="231"/>
      <c r="BK586" s="231"/>
      <c r="BL586" s="231"/>
      <c r="BM586" s="231"/>
      <c r="BN586" s="231"/>
      <c r="BO586" s="231"/>
      <c r="BP586" s="231"/>
      <c r="BQ586" s="231"/>
      <c r="BR586" s="231"/>
      <c r="BS586" s="231"/>
      <c r="BT586" s="231"/>
      <c r="BU586" s="231"/>
      <c r="BV586" s="231"/>
      <c r="BW586" s="231"/>
      <c r="BX586" s="231"/>
      <c r="BY586" s="231"/>
      <c r="BZ586" s="231"/>
      <c r="CA586" s="231"/>
      <c r="CB586" s="231"/>
    </row>
    <row r="587" spans="29:80" s="119" customFormat="1">
      <c r="AC587" s="238"/>
      <c r="AD587" s="231"/>
      <c r="AE587" s="231"/>
      <c r="AF587" s="231"/>
      <c r="AG587" s="231"/>
      <c r="AH587" s="231"/>
      <c r="AI587" s="231"/>
      <c r="AJ587" s="231"/>
      <c r="AK587" s="231"/>
      <c r="AL587" s="231"/>
      <c r="AM587" s="231"/>
      <c r="AN587" s="231"/>
      <c r="AO587" s="231"/>
      <c r="AP587" s="231"/>
      <c r="AQ587" s="231"/>
      <c r="AR587" s="231"/>
      <c r="AS587" s="231"/>
      <c r="AT587" s="231"/>
      <c r="AU587" s="231"/>
      <c r="AV587" s="231"/>
      <c r="AW587" s="231"/>
      <c r="AX587" s="231"/>
      <c r="AY587" s="231"/>
      <c r="AZ587" s="231"/>
      <c r="BA587" s="231"/>
      <c r="BB587" s="231"/>
      <c r="BC587" s="231"/>
      <c r="BD587" s="231"/>
      <c r="BE587" s="231"/>
      <c r="BF587" s="231"/>
      <c r="BG587" s="231"/>
      <c r="BH587" s="231"/>
      <c r="BI587" s="231"/>
      <c r="BJ587" s="231"/>
      <c r="BK587" s="231"/>
      <c r="BL587" s="231"/>
      <c r="BM587" s="231"/>
      <c r="BN587" s="231"/>
      <c r="BO587" s="231"/>
      <c r="BP587" s="231"/>
      <c r="BQ587" s="231"/>
      <c r="BR587" s="231"/>
      <c r="BS587" s="231"/>
      <c r="BT587" s="231"/>
      <c r="BU587" s="231"/>
      <c r="BV587" s="231"/>
      <c r="BW587" s="231"/>
      <c r="BX587" s="231"/>
      <c r="BY587" s="231"/>
      <c r="BZ587" s="231"/>
      <c r="CA587" s="231"/>
      <c r="CB587" s="231"/>
    </row>
    <row r="588" spans="29:80" s="119" customFormat="1">
      <c r="AC588" s="238"/>
      <c r="AD588" s="231"/>
      <c r="AE588" s="231"/>
      <c r="AF588" s="231"/>
      <c r="AG588" s="231"/>
      <c r="AH588" s="231"/>
      <c r="AI588" s="231"/>
      <c r="AJ588" s="231"/>
      <c r="AK588" s="231"/>
      <c r="AL588" s="231"/>
      <c r="AM588" s="231"/>
      <c r="AN588" s="231"/>
      <c r="AO588" s="231"/>
      <c r="AP588" s="231"/>
      <c r="AQ588" s="231"/>
      <c r="AR588" s="231"/>
      <c r="AS588" s="231"/>
      <c r="AT588" s="231"/>
      <c r="AU588" s="231"/>
      <c r="AV588" s="231"/>
      <c r="AW588" s="231"/>
      <c r="AX588" s="231"/>
      <c r="AY588" s="231"/>
      <c r="AZ588" s="231"/>
      <c r="BA588" s="231"/>
      <c r="BB588" s="231"/>
      <c r="BC588" s="231"/>
      <c r="BD588" s="231"/>
      <c r="BE588" s="231"/>
      <c r="BF588" s="231"/>
      <c r="BG588" s="231"/>
      <c r="BH588" s="231"/>
      <c r="BI588" s="231"/>
      <c r="BJ588" s="231"/>
      <c r="BK588" s="231"/>
      <c r="BL588" s="231"/>
      <c r="BM588" s="231"/>
      <c r="BN588" s="231"/>
      <c r="BO588" s="231"/>
      <c r="BP588" s="231"/>
      <c r="BQ588" s="231"/>
      <c r="BR588" s="231"/>
      <c r="BS588" s="231"/>
      <c r="BT588" s="231"/>
      <c r="BU588" s="231"/>
      <c r="BV588" s="231"/>
      <c r="BW588" s="231"/>
      <c r="BX588" s="231"/>
      <c r="BY588" s="231"/>
      <c r="BZ588" s="231"/>
      <c r="CA588" s="231"/>
      <c r="CB588" s="231"/>
    </row>
    <row r="589" spans="29:80" s="119" customFormat="1">
      <c r="AC589" s="238"/>
      <c r="AD589" s="231"/>
      <c r="AE589" s="231"/>
      <c r="AF589" s="231"/>
      <c r="AG589" s="231"/>
      <c r="AH589" s="231"/>
      <c r="AI589" s="231"/>
      <c r="AJ589" s="231"/>
      <c r="AK589" s="231"/>
      <c r="AL589" s="231"/>
      <c r="AM589" s="231"/>
      <c r="AN589" s="231"/>
      <c r="AO589" s="231"/>
      <c r="AP589" s="231"/>
      <c r="AQ589" s="231"/>
      <c r="AR589" s="231"/>
      <c r="AS589" s="231"/>
      <c r="AT589" s="231"/>
      <c r="AU589" s="231"/>
      <c r="AV589" s="231"/>
      <c r="AW589" s="231"/>
      <c r="AX589" s="231"/>
      <c r="AY589" s="231"/>
      <c r="AZ589" s="231"/>
      <c r="BA589" s="231"/>
      <c r="BB589" s="231"/>
      <c r="BC589" s="231"/>
      <c r="BD589" s="231"/>
      <c r="BE589" s="231"/>
      <c r="BF589" s="231"/>
      <c r="BG589" s="231"/>
      <c r="BH589" s="231"/>
      <c r="BI589" s="231"/>
      <c r="BJ589" s="231"/>
      <c r="BK589" s="231"/>
      <c r="BL589" s="231"/>
      <c r="BM589" s="231"/>
      <c r="BN589" s="231"/>
      <c r="BO589" s="231"/>
      <c r="BP589" s="231"/>
      <c r="BQ589" s="231"/>
      <c r="BR589" s="231"/>
      <c r="BS589" s="231"/>
      <c r="BT589" s="231"/>
      <c r="BU589" s="231"/>
      <c r="BV589" s="231"/>
      <c r="BW589" s="231"/>
      <c r="BX589" s="231"/>
      <c r="BY589" s="231"/>
      <c r="BZ589" s="231"/>
      <c r="CA589" s="231"/>
      <c r="CB589" s="231"/>
    </row>
    <row r="590" spans="29:80" s="119" customFormat="1">
      <c r="AC590" s="238"/>
      <c r="AD590" s="231"/>
      <c r="AE590" s="231"/>
      <c r="AF590" s="231"/>
      <c r="AG590" s="231"/>
      <c r="AH590" s="231"/>
      <c r="AI590" s="231"/>
      <c r="AJ590" s="231"/>
      <c r="AK590" s="231"/>
      <c r="AL590" s="231"/>
      <c r="AM590" s="231"/>
      <c r="AN590" s="231"/>
      <c r="AO590" s="231"/>
      <c r="AP590" s="231"/>
      <c r="AQ590" s="231"/>
      <c r="AR590" s="231"/>
      <c r="AS590" s="231"/>
      <c r="AT590" s="231"/>
      <c r="AU590" s="231"/>
      <c r="AV590" s="231"/>
      <c r="AW590" s="231"/>
      <c r="AX590" s="231"/>
      <c r="AY590" s="231"/>
      <c r="AZ590" s="231"/>
      <c r="BA590" s="231"/>
      <c r="BB590" s="231"/>
      <c r="BC590" s="231"/>
      <c r="BD590" s="231"/>
      <c r="BE590" s="231"/>
      <c r="BF590" s="231"/>
      <c r="BG590" s="231"/>
      <c r="BH590" s="231"/>
      <c r="BI590" s="231"/>
      <c r="BJ590" s="231"/>
      <c r="BK590" s="231"/>
      <c r="BL590" s="231"/>
      <c r="BM590" s="231"/>
      <c r="BN590" s="231"/>
      <c r="BO590" s="231"/>
      <c r="BP590" s="231"/>
      <c r="BQ590" s="231"/>
      <c r="BR590" s="231"/>
      <c r="BS590" s="231"/>
      <c r="BT590" s="231"/>
      <c r="BU590" s="231"/>
      <c r="BV590" s="231"/>
      <c r="BW590" s="231"/>
      <c r="BX590" s="231"/>
      <c r="BY590" s="231"/>
      <c r="BZ590" s="231"/>
      <c r="CA590" s="231"/>
      <c r="CB590" s="231"/>
    </row>
    <row r="591" spans="29:80" s="119" customFormat="1">
      <c r="AC591" s="238"/>
      <c r="AD591" s="231"/>
      <c r="AE591" s="231"/>
      <c r="AF591" s="231"/>
      <c r="AG591" s="231"/>
      <c r="AH591" s="231"/>
      <c r="AI591" s="231"/>
      <c r="AJ591" s="231"/>
      <c r="AK591" s="231"/>
      <c r="AL591" s="231"/>
      <c r="AM591" s="231"/>
      <c r="AN591" s="231"/>
      <c r="AO591" s="231"/>
      <c r="AP591" s="231"/>
      <c r="AQ591" s="231"/>
      <c r="AR591" s="231"/>
      <c r="AS591" s="231"/>
      <c r="AT591" s="231"/>
      <c r="AU591" s="231"/>
      <c r="AV591" s="231"/>
      <c r="AW591" s="231"/>
      <c r="AX591" s="231"/>
      <c r="AY591" s="231"/>
      <c r="AZ591" s="231"/>
      <c r="BA591" s="231"/>
      <c r="BB591" s="231"/>
      <c r="BC591" s="231"/>
      <c r="BD591" s="231"/>
      <c r="BE591" s="231"/>
      <c r="BF591" s="231"/>
      <c r="BG591" s="231"/>
      <c r="BH591" s="231"/>
      <c r="BI591" s="231"/>
      <c r="BJ591" s="231"/>
      <c r="BK591" s="231"/>
      <c r="BL591" s="231"/>
      <c r="BM591" s="231"/>
      <c r="BN591" s="231"/>
      <c r="BO591" s="231"/>
      <c r="BP591" s="231"/>
      <c r="BQ591" s="231"/>
      <c r="BR591" s="231"/>
      <c r="BS591" s="231"/>
      <c r="BT591" s="231"/>
      <c r="BU591" s="231"/>
      <c r="BV591" s="231"/>
      <c r="BW591" s="231"/>
      <c r="BX591" s="231"/>
      <c r="BY591" s="231"/>
      <c r="BZ591" s="231"/>
      <c r="CA591" s="231"/>
      <c r="CB591" s="231"/>
    </row>
    <row r="592" spans="29:80" s="119" customFormat="1">
      <c r="AC592" s="238"/>
      <c r="AD592" s="231"/>
      <c r="AE592" s="231"/>
      <c r="AF592" s="231"/>
      <c r="AG592" s="231"/>
      <c r="AH592" s="231"/>
      <c r="AI592" s="231"/>
      <c r="AJ592" s="231"/>
      <c r="AK592" s="231"/>
      <c r="AL592" s="231"/>
      <c r="AM592" s="231"/>
      <c r="AN592" s="231"/>
      <c r="AO592" s="231"/>
      <c r="AP592" s="231"/>
      <c r="AQ592" s="231"/>
      <c r="AR592" s="231"/>
      <c r="AS592" s="231"/>
      <c r="AT592" s="231"/>
      <c r="AU592" s="231"/>
      <c r="AV592" s="231"/>
      <c r="AW592" s="231"/>
      <c r="AX592" s="231"/>
      <c r="AY592" s="231"/>
      <c r="AZ592" s="231"/>
      <c r="BA592" s="231"/>
      <c r="BB592" s="231"/>
      <c r="BC592" s="231"/>
      <c r="BD592" s="231"/>
      <c r="BE592" s="231"/>
      <c r="BF592" s="231"/>
      <c r="BG592" s="231"/>
      <c r="BH592" s="231"/>
      <c r="BI592" s="231"/>
      <c r="BJ592" s="231"/>
      <c r="BK592" s="231"/>
      <c r="BL592" s="231"/>
      <c r="BM592" s="231"/>
      <c r="BN592" s="231"/>
      <c r="BO592" s="231"/>
      <c r="BP592" s="231"/>
      <c r="BQ592" s="231"/>
      <c r="BR592" s="231"/>
      <c r="BS592" s="231"/>
      <c r="BT592" s="231"/>
      <c r="BU592" s="231"/>
      <c r="BV592" s="231"/>
      <c r="BW592" s="231"/>
      <c r="BX592" s="231"/>
      <c r="BY592" s="231"/>
      <c r="BZ592" s="231"/>
      <c r="CA592" s="231"/>
      <c r="CB592" s="231"/>
    </row>
    <row r="593" spans="29:80" s="119" customFormat="1">
      <c r="AC593" s="238"/>
      <c r="AD593" s="231"/>
      <c r="AE593" s="231"/>
      <c r="AF593" s="231"/>
      <c r="AG593" s="231"/>
      <c r="AH593" s="231"/>
      <c r="AI593" s="231"/>
      <c r="AJ593" s="231"/>
      <c r="AK593" s="231"/>
      <c r="AL593" s="231"/>
      <c r="AM593" s="231"/>
      <c r="AN593" s="231"/>
      <c r="AO593" s="231"/>
      <c r="AP593" s="231"/>
      <c r="AQ593" s="231"/>
      <c r="AR593" s="231"/>
      <c r="AS593" s="231"/>
      <c r="AT593" s="231"/>
      <c r="AU593" s="231"/>
      <c r="AV593" s="231"/>
      <c r="AW593" s="231"/>
      <c r="AX593" s="231"/>
      <c r="AY593" s="231"/>
      <c r="AZ593" s="231"/>
      <c r="BA593" s="231"/>
      <c r="BB593" s="231"/>
      <c r="BC593" s="231"/>
      <c r="BD593" s="231"/>
      <c r="BE593" s="231"/>
      <c r="BF593" s="231"/>
      <c r="BG593" s="231"/>
      <c r="BH593" s="231"/>
      <c r="BI593" s="231"/>
      <c r="BJ593" s="231"/>
      <c r="BK593" s="231"/>
      <c r="BL593" s="231"/>
      <c r="BM593" s="231"/>
      <c r="BN593" s="231"/>
      <c r="BO593" s="231"/>
      <c r="BP593" s="231"/>
      <c r="BQ593" s="231"/>
      <c r="BR593" s="231"/>
      <c r="BS593" s="231"/>
      <c r="BT593" s="231"/>
      <c r="BU593" s="231"/>
      <c r="BV593" s="231"/>
      <c r="BW593" s="231"/>
      <c r="BX593" s="231"/>
      <c r="BY593" s="231"/>
      <c r="BZ593" s="231"/>
      <c r="CA593" s="231"/>
      <c r="CB593" s="231"/>
    </row>
    <row r="594" spans="29:80" s="119" customFormat="1">
      <c r="AC594" s="238"/>
      <c r="AD594" s="231"/>
      <c r="AE594" s="231"/>
      <c r="AF594" s="231"/>
      <c r="AG594" s="231"/>
      <c r="AH594" s="231"/>
      <c r="AI594" s="231"/>
      <c r="AJ594" s="231"/>
      <c r="AK594" s="231"/>
      <c r="AL594" s="231"/>
      <c r="AM594" s="231"/>
      <c r="AN594" s="231"/>
      <c r="AO594" s="231"/>
      <c r="AP594" s="231"/>
      <c r="AQ594" s="231"/>
      <c r="AR594" s="231"/>
      <c r="AS594" s="231"/>
      <c r="AT594" s="231"/>
      <c r="AU594" s="231"/>
      <c r="AV594" s="231"/>
      <c r="AW594" s="231"/>
      <c r="AX594" s="231"/>
      <c r="AY594" s="231"/>
      <c r="AZ594" s="231"/>
      <c r="BA594" s="231"/>
      <c r="BB594" s="231"/>
      <c r="BC594" s="231"/>
      <c r="BD594" s="231"/>
      <c r="BE594" s="231"/>
      <c r="BF594" s="231"/>
      <c r="BG594" s="231"/>
      <c r="BH594" s="231"/>
      <c r="BI594" s="231"/>
      <c r="BJ594" s="231"/>
      <c r="BK594" s="231"/>
      <c r="BL594" s="231"/>
      <c r="BM594" s="231"/>
      <c r="BN594" s="231"/>
      <c r="BO594" s="231"/>
      <c r="BP594" s="231"/>
      <c r="BQ594" s="231"/>
      <c r="BR594" s="231"/>
      <c r="BS594" s="231"/>
      <c r="BT594" s="231"/>
      <c r="BU594" s="231"/>
      <c r="BV594" s="231"/>
      <c r="BW594" s="231"/>
      <c r="BX594" s="231"/>
      <c r="BY594" s="231"/>
      <c r="BZ594" s="231"/>
      <c r="CA594" s="231"/>
      <c r="CB594" s="231"/>
    </row>
    <row r="595" spans="29:80" s="119" customFormat="1">
      <c r="AC595" s="238"/>
      <c r="AD595" s="231"/>
      <c r="AE595" s="231"/>
      <c r="AF595" s="231"/>
      <c r="AG595" s="231"/>
      <c r="AH595" s="231"/>
      <c r="AI595" s="231"/>
      <c r="AJ595" s="231"/>
      <c r="AK595" s="231"/>
      <c r="AL595" s="231"/>
      <c r="AM595" s="231"/>
      <c r="AN595" s="231"/>
      <c r="AO595" s="231"/>
      <c r="AP595" s="231"/>
      <c r="AQ595" s="231"/>
      <c r="AR595" s="231"/>
      <c r="AS595" s="231"/>
      <c r="AT595" s="231"/>
      <c r="AU595" s="231"/>
      <c r="AV595" s="231"/>
      <c r="AW595" s="231"/>
      <c r="AX595" s="231"/>
      <c r="AY595" s="231"/>
      <c r="AZ595" s="231"/>
      <c r="BA595" s="231"/>
      <c r="BB595" s="231"/>
      <c r="BC595" s="231"/>
      <c r="BD595" s="231"/>
      <c r="BE595" s="231"/>
      <c r="BF595" s="231"/>
      <c r="BG595" s="231"/>
      <c r="BH595" s="231"/>
      <c r="BI595" s="231"/>
      <c r="BJ595" s="231"/>
      <c r="BK595" s="231"/>
      <c r="BL595" s="231"/>
      <c r="BM595" s="231"/>
      <c r="BN595" s="231"/>
      <c r="BO595" s="231"/>
      <c r="BP595" s="231"/>
      <c r="BQ595" s="231"/>
      <c r="BR595" s="231"/>
      <c r="BS595" s="231"/>
      <c r="BT595" s="231"/>
      <c r="BU595" s="231"/>
      <c r="BV595" s="231"/>
      <c r="BW595" s="231"/>
      <c r="BX595" s="231"/>
      <c r="BY595" s="231"/>
      <c r="BZ595" s="231"/>
      <c r="CA595" s="231"/>
      <c r="CB595" s="231"/>
    </row>
    <row r="596" spans="29:80" s="119" customFormat="1">
      <c r="AC596" s="238"/>
      <c r="AD596" s="231"/>
      <c r="AE596" s="231"/>
      <c r="AF596" s="231"/>
      <c r="AG596" s="231"/>
      <c r="AH596" s="231"/>
      <c r="AI596" s="231"/>
      <c r="AJ596" s="231"/>
      <c r="AK596" s="231"/>
      <c r="AL596" s="231"/>
      <c r="AM596" s="231"/>
      <c r="AN596" s="231"/>
      <c r="AO596" s="231"/>
      <c r="AP596" s="231"/>
      <c r="AQ596" s="231"/>
      <c r="AR596" s="231"/>
      <c r="AS596" s="231"/>
      <c r="AT596" s="231"/>
      <c r="AU596" s="231"/>
      <c r="AV596" s="231"/>
      <c r="AW596" s="231"/>
      <c r="AX596" s="231"/>
      <c r="AY596" s="231"/>
      <c r="AZ596" s="231"/>
      <c r="BA596" s="231"/>
      <c r="BB596" s="231"/>
      <c r="BC596" s="231"/>
      <c r="BD596" s="231"/>
      <c r="BE596" s="231"/>
      <c r="BF596" s="231"/>
      <c r="BG596" s="231"/>
      <c r="BH596" s="231"/>
      <c r="BI596" s="231"/>
      <c r="BJ596" s="231"/>
      <c r="BK596" s="231"/>
      <c r="BL596" s="231"/>
      <c r="BM596" s="231"/>
      <c r="BN596" s="231"/>
      <c r="BO596" s="231"/>
      <c r="BP596" s="231"/>
      <c r="BQ596" s="231"/>
      <c r="BR596" s="231"/>
      <c r="BS596" s="231"/>
      <c r="BT596" s="231"/>
      <c r="BU596" s="231"/>
      <c r="BV596" s="231"/>
      <c r="BW596" s="231"/>
      <c r="BX596" s="231"/>
      <c r="BY596" s="231"/>
      <c r="BZ596" s="231"/>
      <c r="CA596" s="231"/>
      <c r="CB596" s="231"/>
    </row>
    <row r="597" spans="29:80" s="119" customFormat="1">
      <c r="AC597" s="238"/>
      <c r="AD597" s="231"/>
      <c r="AE597" s="231"/>
      <c r="AF597" s="231"/>
      <c r="AG597" s="231"/>
      <c r="AH597" s="231"/>
      <c r="AI597" s="231"/>
      <c r="AJ597" s="231"/>
      <c r="AK597" s="231"/>
      <c r="AL597" s="231"/>
      <c r="AM597" s="231"/>
      <c r="AN597" s="231"/>
      <c r="AO597" s="231"/>
      <c r="AP597" s="231"/>
      <c r="AQ597" s="231"/>
      <c r="AR597" s="231"/>
      <c r="AS597" s="231"/>
      <c r="AT597" s="231"/>
      <c r="AU597" s="231"/>
      <c r="AV597" s="231"/>
      <c r="AW597" s="231"/>
      <c r="AX597" s="231"/>
      <c r="AY597" s="231"/>
      <c r="AZ597" s="231"/>
      <c r="BA597" s="231"/>
      <c r="BB597" s="231"/>
      <c r="BC597" s="231"/>
      <c r="BD597" s="231"/>
      <c r="BE597" s="231"/>
      <c r="BF597" s="231"/>
      <c r="BG597" s="231"/>
      <c r="BH597" s="231"/>
      <c r="BI597" s="231"/>
      <c r="BJ597" s="231"/>
      <c r="BK597" s="231"/>
      <c r="BL597" s="231"/>
      <c r="BM597" s="231"/>
      <c r="BN597" s="231"/>
      <c r="BO597" s="231"/>
      <c r="BP597" s="231"/>
      <c r="BQ597" s="231"/>
      <c r="BR597" s="231"/>
      <c r="BS597" s="231"/>
      <c r="BT597" s="231"/>
      <c r="BU597" s="231"/>
      <c r="BV597" s="231"/>
      <c r="BW597" s="231"/>
      <c r="BX597" s="231"/>
      <c r="BY597" s="231"/>
      <c r="BZ597" s="231"/>
      <c r="CA597" s="231"/>
      <c r="CB597" s="231"/>
    </row>
    <row r="598" spans="29:80" s="119" customFormat="1">
      <c r="AC598" s="238"/>
      <c r="AD598" s="231"/>
      <c r="AE598" s="231"/>
      <c r="AF598" s="231"/>
      <c r="AG598" s="231"/>
      <c r="AH598" s="231"/>
      <c r="AI598" s="231"/>
      <c r="AJ598" s="231"/>
      <c r="AK598" s="231"/>
      <c r="AL598" s="231"/>
      <c r="AM598" s="231"/>
      <c r="AN598" s="231"/>
      <c r="AO598" s="231"/>
      <c r="AP598" s="231"/>
      <c r="AQ598" s="231"/>
      <c r="AR598" s="231"/>
      <c r="AS598" s="231"/>
      <c r="AT598" s="231"/>
      <c r="AU598" s="231"/>
      <c r="AV598" s="231"/>
      <c r="AW598" s="231"/>
      <c r="AX598" s="231"/>
      <c r="AY598" s="231"/>
      <c r="AZ598" s="231"/>
      <c r="BA598" s="231"/>
      <c r="BB598" s="231"/>
      <c r="BC598" s="231"/>
      <c r="BD598" s="231"/>
      <c r="BE598" s="231"/>
      <c r="BF598" s="231"/>
      <c r="BG598" s="231"/>
      <c r="BH598" s="231"/>
      <c r="BI598" s="231"/>
      <c r="BJ598" s="231"/>
      <c r="BK598" s="231"/>
      <c r="BL598" s="231"/>
      <c r="BM598" s="231"/>
      <c r="BN598" s="231"/>
      <c r="BO598" s="231"/>
      <c r="BP598" s="231"/>
      <c r="BQ598" s="231"/>
      <c r="BR598" s="231"/>
      <c r="BS598" s="231"/>
      <c r="BT598" s="231"/>
      <c r="BU598" s="231"/>
      <c r="BV598" s="231"/>
      <c r="BW598" s="231"/>
      <c r="BX598" s="231"/>
      <c r="BY598" s="231"/>
      <c r="BZ598" s="231"/>
      <c r="CA598" s="231"/>
      <c r="CB598" s="231"/>
    </row>
    <row r="599" spans="29:80" s="119" customFormat="1">
      <c r="AC599" s="238"/>
      <c r="AD599" s="231"/>
      <c r="AE599" s="231"/>
      <c r="AF599" s="231"/>
      <c r="AG599" s="231"/>
      <c r="AH599" s="231"/>
      <c r="AI599" s="231"/>
      <c r="AJ599" s="231"/>
      <c r="AK599" s="231"/>
      <c r="AL599" s="231"/>
      <c r="AM599" s="231"/>
      <c r="AN599" s="231"/>
      <c r="AO599" s="231"/>
      <c r="AP599" s="231"/>
      <c r="AQ599" s="231"/>
      <c r="AR599" s="231"/>
      <c r="AS599" s="231"/>
      <c r="AT599" s="231"/>
      <c r="AU599" s="231"/>
      <c r="AV599" s="231"/>
      <c r="AW599" s="231"/>
      <c r="AX599" s="231"/>
      <c r="AY599" s="231"/>
      <c r="AZ599" s="231"/>
      <c r="BA599" s="231"/>
      <c r="BB599" s="231"/>
      <c r="BC599" s="231"/>
      <c r="BD599" s="231"/>
      <c r="BE599" s="231"/>
      <c r="BF599" s="231"/>
      <c r="BG599" s="231"/>
      <c r="BH599" s="231"/>
      <c r="BI599" s="231"/>
      <c r="BJ599" s="231"/>
      <c r="BK599" s="231"/>
      <c r="BL599" s="231"/>
      <c r="BM599" s="231"/>
      <c r="BN599" s="231"/>
      <c r="BO599" s="231"/>
      <c r="BP599" s="231"/>
      <c r="BQ599" s="231"/>
      <c r="BR599" s="231"/>
      <c r="BS599" s="231"/>
      <c r="BT599" s="231"/>
      <c r="BU599" s="231"/>
      <c r="BV599" s="231"/>
      <c r="BW599" s="231"/>
      <c r="BX599" s="231"/>
      <c r="BY599" s="231"/>
      <c r="BZ599" s="231"/>
      <c r="CA599" s="231"/>
      <c r="CB599" s="231"/>
    </row>
    <row r="600" spans="29:80" s="119" customFormat="1">
      <c r="AC600" s="238"/>
      <c r="AD600" s="231"/>
      <c r="AE600" s="231"/>
      <c r="AF600" s="231"/>
      <c r="AG600" s="231"/>
      <c r="AH600" s="231"/>
      <c r="AI600" s="231"/>
      <c r="AJ600" s="231"/>
      <c r="AK600" s="231"/>
      <c r="AL600" s="231"/>
      <c r="AM600" s="231"/>
      <c r="AN600" s="231"/>
      <c r="AO600" s="231"/>
      <c r="AP600" s="231"/>
      <c r="AQ600" s="231"/>
      <c r="AR600" s="231"/>
      <c r="AS600" s="231"/>
      <c r="AT600" s="231"/>
      <c r="AU600" s="231"/>
      <c r="AV600" s="231"/>
      <c r="AW600" s="231"/>
      <c r="AX600" s="231"/>
      <c r="AY600" s="231"/>
      <c r="AZ600" s="231"/>
      <c r="BA600" s="231"/>
      <c r="BB600" s="231"/>
      <c r="BC600" s="231"/>
      <c r="BD600" s="231"/>
      <c r="BE600" s="231"/>
      <c r="BF600" s="231"/>
      <c r="BG600" s="231"/>
      <c r="BH600" s="231"/>
      <c r="BI600" s="231"/>
      <c r="BJ600" s="231"/>
      <c r="BK600" s="231"/>
      <c r="BL600" s="231"/>
      <c r="BM600" s="231"/>
      <c r="BN600" s="231"/>
      <c r="BO600" s="231"/>
      <c r="BP600" s="231"/>
      <c r="BQ600" s="231"/>
      <c r="BR600" s="231"/>
      <c r="BS600" s="231"/>
      <c r="BT600" s="231"/>
      <c r="BU600" s="231"/>
      <c r="BV600" s="231"/>
      <c r="BW600" s="231"/>
      <c r="BX600" s="231"/>
      <c r="BY600" s="231"/>
      <c r="BZ600" s="231"/>
      <c r="CA600" s="231"/>
      <c r="CB600" s="231"/>
    </row>
    <row r="601" spans="29:80" s="119" customFormat="1">
      <c r="AC601" s="238"/>
      <c r="AD601" s="231"/>
      <c r="AE601" s="231"/>
      <c r="AF601" s="231"/>
      <c r="AG601" s="231"/>
      <c r="AH601" s="231"/>
      <c r="AI601" s="231"/>
      <c r="AJ601" s="231"/>
      <c r="AK601" s="231"/>
      <c r="AL601" s="231"/>
      <c r="AM601" s="231"/>
      <c r="AN601" s="231"/>
      <c r="AO601" s="231"/>
      <c r="AP601" s="231"/>
      <c r="AQ601" s="231"/>
      <c r="AR601" s="231"/>
      <c r="AS601" s="231"/>
      <c r="AT601" s="231"/>
      <c r="AU601" s="231"/>
      <c r="AV601" s="231"/>
      <c r="AW601" s="231"/>
      <c r="AX601" s="231"/>
      <c r="AY601" s="231"/>
      <c r="AZ601" s="231"/>
      <c r="BA601" s="231"/>
      <c r="BB601" s="231"/>
      <c r="BC601" s="231"/>
      <c r="BD601" s="231"/>
      <c r="BE601" s="231"/>
      <c r="BF601" s="231"/>
      <c r="BG601" s="231"/>
      <c r="BH601" s="231"/>
      <c r="BI601" s="231"/>
      <c r="BJ601" s="231"/>
      <c r="BK601" s="231"/>
      <c r="BL601" s="231"/>
      <c r="BM601" s="231"/>
      <c r="BN601" s="231"/>
      <c r="BO601" s="231"/>
      <c r="BP601" s="231"/>
      <c r="BQ601" s="231"/>
      <c r="BR601" s="231"/>
      <c r="BS601" s="231"/>
      <c r="BT601" s="231"/>
      <c r="BU601" s="231"/>
      <c r="BV601" s="231"/>
      <c r="BW601" s="231"/>
      <c r="BX601" s="231"/>
      <c r="BY601" s="231"/>
      <c r="BZ601" s="231"/>
      <c r="CA601" s="231"/>
      <c r="CB601" s="231"/>
    </row>
    <row r="602" spans="29:80" s="119" customFormat="1">
      <c r="AC602" s="238"/>
      <c r="AD602" s="231"/>
      <c r="AE602" s="231"/>
      <c r="AF602" s="231"/>
      <c r="AG602" s="231"/>
      <c r="AH602" s="231"/>
      <c r="AI602" s="231"/>
      <c r="AJ602" s="231"/>
      <c r="AK602" s="231"/>
      <c r="AL602" s="231"/>
      <c r="AM602" s="231"/>
      <c r="AN602" s="231"/>
      <c r="AO602" s="231"/>
      <c r="AP602" s="231"/>
      <c r="AQ602" s="231"/>
      <c r="AR602" s="231"/>
      <c r="AS602" s="231"/>
      <c r="AT602" s="231"/>
      <c r="AU602" s="231"/>
      <c r="AV602" s="231"/>
      <c r="AW602" s="231"/>
      <c r="AX602" s="231"/>
      <c r="AY602" s="231"/>
      <c r="AZ602" s="231"/>
      <c r="BA602" s="231"/>
      <c r="BB602" s="231"/>
      <c r="BC602" s="231"/>
      <c r="BD602" s="231"/>
      <c r="BE602" s="231"/>
      <c r="BF602" s="231"/>
      <c r="BG602" s="231"/>
      <c r="BH602" s="231"/>
      <c r="BI602" s="231"/>
      <c r="BJ602" s="231"/>
      <c r="BK602" s="231"/>
      <c r="BL602" s="231"/>
      <c r="BM602" s="231"/>
      <c r="BN602" s="231"/>
      <c r="BO602" s="231"/>
      <c r="BP602" s="231"/>
      <c r="BQ602" s="231"/>
      <c r="BR602" s="231"/>
      <c r="BS602" s="231"/>
      <c r="BT602" s="231"/>
      <c r="BU602" s="231"/>
      <c r="BV602" s="231"/>
      <c r="BW602" s="231"/>
      <c r="BX602" s="231"/>
      <c r="BY602" s="231"/>
      <c r="BZ602" s="231"/>
      <c r="CA602" s="231"/>
      <c r="CB602" s="231"/>
    </row>
    <row r="603" spans="29:80" s="119" customFormat="1">
      <c r="AC603" s="238"/>
      <c r="AD603" s="231"/>
      <c r="AE603" s="231"/>
      <c r="AF603" s="231"/>
      <c r="AG603" s="231"/>
      <c r="AH603" s="231"/>
      <c r="AI603" s="231"/>
      <c r="AJ603" s="231"/>
      <c r="AK603" s="231"/>
      <c r="AL603" s="231"/>
      <c r="AM603" s="231"/>
      <c r="AN603" s="231"/>
      <c r="AO603" s="231"/>
      <c r="AP603" s="231"/>
      <c r="AQ603" s="231"/>
      <c r="AR603" s="231"/>
      <c r="AS603" s="231"/>
      <c r="AT603" s="231"/>
      <c r="AU603" s="231"/>
      <c r="AV603" s="231"/>
      <c r="AW603" s="231"/>
      <c r="AX603" s="231"/>
      <c r="AY603" s="231"/>
      <c r="AZ603" s="231"/>
      <c r="BA603" s="231"/>
      <c r="BB603" s="231"/>
      <c r="BC603" s="231"/>
      <c r="BD603" s="231"/>
      <c r="BE603" s="231"/>
      <c r="BF603" s="231"/>
      <c r="BG603" s="231"/>
      <c r="BH603" s="231"/>
      <c r="BI603" s="231"/>
      <c r="BJ603" s="231"/>
      <c r="BK603" s="231"/>
      <c r="BL603" s="231"/>
      <c r="BM603" s="231"/>
      <c r="BN603" s="231"/>
      <c r="BO603" s="231"/>
      <c r="BP603" s="231"/>
      <c r="BQ603" s="231"/>
      <c r="BR603" s="231"/>
      <c r="BS603" s="231"/>
      <c r="BT603" s="231"/>
      <c r="BU603" s="231"/>
      <c r="BV603" s="231"/>
      <c r="BW603" s="231"/>
      <c r="BX603" s="231"/>
      <c r="BY603" s="231"/>
      <c r="BZ603" s="231"/>
      <c r="CA603" s="231"/>
      <c r="CB603" s="231"/>
    </row>
    <row r="604" spans="29:80" s="119" customFormat="1">
      <c r="AC604" s="238"/>
      <c r="AD604" s="231"/>
      <c r="AE604" s="231"/>
      <c r="AF604" s="231"/>
      <c r="AG604" s="231"/>
      <c r="AH604" s="231"/>
      <c r="AI604" s="231"/>
      <c r="AJ604" s="231"/>
      <c r="AK604" s="231"/>
      <c r="AL604" s="231"/>
      <c r="AM604" s="231"/>
      <c r="AN604" s="231"/>
      <c r="AO604" s="231"/>
      <c r="AP604" s="231"/>
      <c r="AQ604" s="231"/>
      <c r="AR604" s="231"/>
      <c r="AS604" s="231"/>
      <c r="AT604" s="231"/>
      <c r="AU604" s="231"/>
      <c r="AV604" s="231"/>
      <c r="AW604" s="231"/>
      <c r="AX604" s="231"/>
      <c r="AY604" s="231"/>
      <c r="AZ604" s="231"/>
      <c r="BA604" s="231"/>
      <c r="BB604" s="231"/>
      <c r="BC604" s="231"/>
      <c r="BD604" s="231"/>
      <c r="BE604" s="231"/>
      <c r="BF604" s="231"/>
      <c r="BG604" s="231"/>
      <c r="BH604" s="231"/>
      <c r="BI604" s="231"/>
      <c r="BJ604" s="231"/>
      <c r="BK604" s="231"/>
      <c r="BL604" s="231"/>
      <c r="BM604" s="231"/>
      <c r="BN604" s="231"/>
      <c r="BO604" s="231"/>
      <c r="BP604" s="231"/>
      <c r="BQ604" s="231"/>
      <c r="BR604" s="231"/>
      <c r="BS604" s="231"/>
      <c r="BT604" s="231"/>
      <c r="BU604" s="231"/>
      <c r="BV604" s="231"/>
      <c r="BW604" s="231"/>
      <c r="BX604" s="231"/>
      <c r="BY604" s="231"/>
      <c r="BZ604" s="231"/>
      <c r="CA604" s="231"/>
      <c r="CB604" s="231"/>
    </row>
    <row r="605" spans="29:80" s="119" customFormat="1">
      <c r="AC605" s="238"/>
      <c r="AD605" s="231"/>
      <c r="AE605" s="231"/>
      <c r="AF605" s="231"/>
      <c r="AG605" s="231"/>
      <c r="AH605" s="231"/>
      <c r="AI605" s="231"/>
      <c r="AJ605" s="231"/>
      <c r="AK605" s="231"/>
      <c r="AL605" s="231"/>
      <c r="AM605" s="231"/>
      <c r="AN605" s="231"/>
      <c r="AO605" s="231"/>
      <c r="AP605" s="231"/>
      <c r="AQ605" s="231"/>
      <c r="AR605" s="231"/>
      <c r="AS605" s="231"/>
      <c r="AT605" s="231"/>
      <c r="AU605" s="231"/>
      <c r="AV605" s="231"/>
      <c r="AW605" s="231"/>
      <c r="AX605" s="231"/>
      <c r="AY605" s="231"/>
      <c r="AZ605" s="231"/>
      <c r="BA605" s="231"/>
      <c r="BB605" s="231"/>
      <c r="BC605" s="231"/>
      <c r="BD605" s="231"/>
      <c r="BE605" s="231"/>
      <c r="BF605" s="231"/>
      <c r="BG605" s="231"/>
      <c r="BH605" s="231"/>
      <c r="BI605" s="231"/>
      <c r="BJ605" s="231"/>
      <c r="BK605" s="231"/>
      <c r="BL605" s="231"/>
      <c r="BM605" s="231"/>
      <c r="BN605" s="231"/>
      <c r="BO605" s="231"/>
      <c r="BP605" s="231"/>
      <c r="BQ605" s="231"/>
      <c r="BR605" s="231"/>
      <c r="BS605" s="231"/>
      <c r="BT605" s="231"/>
      <c r="BU605" s="231"/>
      <c r="BV605" s="231"/>
      <c r="BW605" s="231"/>
      <c r="BX605" s="231"/>
      <c r="BY605" s="231"/>
      <c r="BZ605" s="231"/>
      <c r="CA605" s="231"/>
      <c r="CB605" s="231"/>
    </row>
    <row r="606" spans="29:80" s="119" customFormat="1">
      <c r="AC606" s="238"/>
      <c r="AD606" s="231"/>
      <c r="AE606" s="231"/>
      <c r="AF606" s="231"/>
      <c r="AG606" s="231"/>
      <c r="AH606" s="231"/>
      <c r="AI606" s="231"/>
      <c r="AJ606" s="231"/>
      <c r="AK606" s="231"/>
      <c r="AL606" s="231"/>
      <c r="AM606" s="231"/>
      <c r="AN606" s="231"/>
      <c r="AO606" s="231"/>
      <c r="AP606" s="231"/>
      <c r="AQ606" s="231"/>
      <c r="AR606" s="231"/>
      <c r="AS606" s="231"/>
      <c r="AT606" s="231"/>
      <c r="AU606" s="231"/>
      <c r="AV606" s="231"/>
      <c r="AW606" s="231"/>
      <c r="AX606" s="231"/>
      <c r="AY606" s="231"/>
      <c r="AZ606" s="231"/>
      <c r="BA606" s="231"/>
      <c r="BB606" s="231"/>
      <c r="BC606" s="231"/>
      <c r="BD606" s="231"/>
      <c r="BE606" s="231"/>
      <c r="BF606" s="231"/>
      <c r="BG606" s="231"/>
      <c r="BH606" s="231"/>
      <c r="BI606" s="231"/>
      <c r="BJ606" s="231"/>
      <c r="BK606" s="231"/>
      <c r="BL606" s="231"/>
      <c r="BM606" s="231"/>
      <c r="BN606" s="231"/>
      <c r="BO606" s="231"/>
      <c r="BP606" s="231"/>
      <c r="BQ606" s="231"/>
      <c r="BR606" s="231"/>
      <c r="BS606" s="231"/>
      <c r="BT606" s="231"/>
      <c r="BU606" s="231"/>
      <c r="BV606" s="231"/>
      <c r="BW606" s="231"/>
      <c r="BX606" s="231"/>
      <c r="BY606" s="231"/>
      <c r="BZ606" s="231"/>
      <c r="CA606" s="231"/>
      <c r="CB606" s="231"/>
    </row>
    <row r="607" spans="29:80" s="119" customFormat="1">
      <c r="AC607" s="238"/>
      <c r="AD607" s="231"/>
      <c r="AE607" s="231"/>
      <c r="AF607" s="231"/>
      <c r="AG607" s="231"/>
      <c r="AH607" s="231"/>
      <c r="AI607" s="231"/>
      <c r="AJ607" s="231"/>
      <c r="AK607" s="231"/>
      <c r="AL607" s="231"/>
      <c r="AM607" s="231"/>
      <c r="AN607" s="231"/>
      <c r="AO607" s="231"/>
      <c r="AP607" s="231"/>
      <c r="AQ607" s="231"/>
      <c r="AR607" s="231"/>
      <c r="AS607" s="231"/>
      <c r="AT607" s="231"/>
      <c r="AU607" s="231"/>
      <c r="AV607" s="231"/>
      <c r="AW607" s="231"/>
      <c r="AX607" s="231"/>
      <c r="AY607" s="231"/>
      <c r="AZ607" s="231"/>
      <c r="BA607" s="231"/>
      <c r="BB607" s="231"/>
      <c r="BC607" s="231"/>
      <c r="BD607" s="231"/>
      <c r="BE607" s="231"/>
      <c r="BF607" s="231"/>
      <c r="BG607" s="231"/>
      <c r="BH607" s="231"/>
      <c r="BI607" s="231"/>
      <c r="BJ607" s="231"/>
      <c r="BK607" s="231"/>
      <c r="BL607" s="231"/>
      <c r="BM607" s="231"/>
      <c r="BN607" s="231"/>
      <c r="BO607" s="231"/>
      <c r="BP607" s="231"/>
      <c r="BQ607" s="231"/>
      <c r="BR607" s="231"/>
      <c r="BS607" s="231"/>
      <c r="BT607" s="231"/>
      <c r="BU607" s="231"/>
      <c r="BV607" s="231"/>
      <c r="BW607" s="231"/>
      <c r="BX607" s="231"/>
      <c r="BY607" s="231"/>
      <c r="BZ607" s="231"/>
      <c r="CA607" s="231"/>
      <c r="CB607" s="231"/>
    </row>
    <row r="608" spans="29:80" s="119" customFormat="1">
      <c r="AC608" s="238"/>
      <c r="AD608" s="231"/>
      <c r="AE608" s="231"/>
      <c r="AF608" s="231"/>
      <c r="AG608" s="231"/>
      <c r="AH608" s="231"/>
      <c r="AI608" s="231"/>
      <c r="AJ608" s="231"/>
      <c r="AK608" s="231"/>
      <c r="AL608" s="231"/>
      <c r="AM608" s="231"/>
      <c r="AN608" s="231"/>
      <c r="AO608" s="231"/>
      <c r="AP608" s="231"/>
      <c r="AQ608" s="231"/>
      <c r="AR608" s="231"/>
      <c r="AS608" s="231"/>
      <c r="AT608" s="231"/>
      <c r="AU608" s="231"/>
      <c r="AV608" s="231"/>
      <c r="AW608" s="231"/>
      <c r="AX608" s="231"/>
      <c r="AY608" s="231"/>
      <c r="AZ608" s="231"/>
      <c r="BA608" s="231"/>
      <c r="BB608" s="231"/>
      <c r="BC608" s="231"/>
      <c r="BD608" s="231"/>
      <c r="BE608" s="231"/>
      <c r="BF608" s="231"/>
      <c r="BG608" s="231"/>
      <c r="BH608" s="231"/>
      <c r="BI608" s="231"/>
      <c r="BJ608" s="231"/>
      <c r="BK608" s="231"/>
      <c r="BL608" s="231"/>
      <c r="BM608" s="231"/>
      <c r="BN608" s="231"/>
      <c r="BO608" s="231"/>
      <c r="BP608" s="231"/>
      <c r="BQ608" s="231"/>
      <c r="BR608" s="231"/>
      <c r="BS608" s="231"/>
      <c r="BT608" s="231"/>
      <c r="BU608" s="231"/>
      <c r="BV608" s="231"/>
      <c r="BW608" s="231"/>
      <c r="BX608" s="231"/>
      <c r="BY608" s="231"/>
      <c r="BZ608" s="231"/>
      <c r="CA608" s="231"/>
      <c r="CB608" s="231"/>
    </row>
    <row r="609" spans="29:80" s="119" customFormat="1">
      <c r="AC609" s="238"/>
      <c r="AD609" s="231"/>
      <c r="AE609" s="231"/>
      <c r="AF609" s="231"/>
      <c r="AG609" s="231"/>
      <c r="AH609" s="231"/>
      <c r="AI609" s="231"/>
      <c r="AJ609" s="231"/>
      <c r="AK609" s="231"/>
      <c r="AL609" s="231"/>
      <c r="AM609" s="231"/>
      <c r="AN609" s="231"/>
      <c r="AO609" s="231"/>
      <c r="AP609" s="231"/>
      <c r="AQ609" s="231"/>
      <c r="AR609" s="231"/>
      <c r="AS609" s="231"/>
      <c r="AT609" s="231"/>
      <c r="AU609" s="231"/>
      <c r="AV609" s="231"/>
      <c r="AW609" s="231"/>
      <c r="AX609" s="231"/>
      <c r="AY609" s="231"/>
      <c r="AZ609" s="231"/>
      <c r="BA609" s="231"/>
      <c r="BB609" s="231"/>
      <c r="BC609" s="231"/>
      <c r="BD609" s="231"/>
      <c r="BE609" s="231"/>
      <c r="BF609" s="231"/>
      <c r="BG609" s="231"/>
      <c r="BH609" s="231"/>
      <c r="BI609" s="231"/>
      <c r="BJ609" s="231"/>
      <c r="BK609" s="231"/>
      <c r="BL609" s="231"/>
      <c r="BM609" s="231"/>
      <c r="BN609" s="231"/>
      <c r="BO609" s="231"/>
      <c r="BP609" s="231"/>
      <c r="BQ609" s="231"/>
      <c r="BR609" s="231"/>
      <c r="BS609" s="231"/>
      <c r="BT609" s="231"/>
      <c r="BU609" s="231"/>
      <c r="BV609" s="231"/>
      <c r="BW609" s="231"/>
      <c r="BX609" s="231"/>
      <c r="BY609" s="231"/>
      <c r="BZ609" s="231"/>
      <c r="CA609" s="231"/>
      <c r="CB609" s="231"/>
    </row>
    <row r="610" spans="29:80" s="119" customFormat="1">
      <c r="AC610" s="238"/>
      <c r="AD610" s="231"/>
      <c r="AE610" s="231"/>
      <c r="AF610" s="231"/>
      <c r="AG610" s="231"/>
      <c r="AH610" s="231"/>
      <c r="AI610" s="231"/>
      <c r="AJ610" s="231"/>
      <c r="AK610" s="231"/>
      <c r="AL610" s="231"/>
      <c r="AM610" s="231"/>
      <c r="AN610" s="231"/>
      <c r="AO610" s="231"/>
      <c r="AP610" s="231"/>
      <c r="AQ610" s="231"/>
      <c r="AR610" s="231"/>
      <c r="AS610" s="231"/>
      <c r="AT610" s="231"/>
      <c r="AU610" s="231"/>
      <c r="AV610" s="231"/>
      <c r="AW610" s="231"/>
      <c r="AX610" s="231"/>
      <c r="AY610" s="231"/>
      <c r="AZ610" s="231"/>
      <c r="BA610" s="231"/>
      <c r="BB610" s="231"/>
      <c r="BC610" s="231"/>
      <c r="BD610" s="231"/>
      <c r="BE610" s="231"/>
      <c r="BF610" s="231"/>
      <c r="BG610" s="231"/>
      <c r="BH610" s="231"/>
      <c r="BI610" s="231"/>
      <c r="BJ610" s="231"/>
      <c r="BK610" s="231"/>
      <c r="BL610" s="231"/>
      <c r="BM610" s="231"/>
      <c r="BN610" s="231"/>
      <c r="BO610" s="231"/>
      <c r="BP610" s="231"/>
      <c r="BQ610" s="231"/>
      <c r="BR610" s="231"/>
      <c r="BS610" s="231"/>
      <c r="BT610" s="231"/>
      <c r="BU610" s="231"/>
      <c r="BV610" s="231"/>
      <c r="BW610" s="231"/>
      <c r="BX610" s="231"/>
      <c r="BY610" s="231"/>
      <c r="BZ610" s="231"/>
      <c r="CA610" s="231"/>
      <c r="CB610" s="231"/>
    </row>
    <row r="611" spans="29:80" s="119" customFormat="1">
      <c r="AC611" s="238"/>
      <c r="AD611" s="231"/>
      <c r="AE611" s="231"/>
      <c r="AF611" s="231"/>
      <c r="AG611" s="231"/>
      <c r="AH611" s="231"/>
      <c r="AI611" s="231"/>
      <c r="AJ611" s="231"/>
      <c r="AK611" s="231"/>
      <c r="AL611" s="231"/>
      <c r="AM611" s="231"/>
      <c r="AN611" s="231"/>
      <c r="AO611" s="231"/>
      <c r="AP611" s="231"/>
      <c r="AQ611" s="231"/>
      <c r="AR611" s="231"/>
      <c r="AS611" s="231"/>
      <c r="AT611" s="231"/>
      <c r="AU611" s="231"/>
      <c r="AV611" s="231"/>
      <c r="AW611" s="231"/>
      <c r="AX611" s="231"/>
      <c r="AY611" s="231"/>
      <c r="AZ611" s="231"/>
      <c r="BA611" s="231"/>
      <c r="BB611" s="231"/>
      <c r="BC611" s="231"/>
      <c r="BD611" s="231"/>
      <c r="BE611" s="231"/>
      <c r="BF611" s="231"/>
      <c r="BG611" s="231"/>
      <c r="BH611" s="231"/>
      <c r="BI611" s="231"/>
      <c r="BJ611" s="231"/>
      <c r="BK611" s="231"/>
      <c r="BL611" s="231"/>
      <c r="BM611" s="231"/>
      <c r="BN611" s="231"/>
      <c r="BO611" s="231"/>
      <c r="BP611" s="231"/>
      <c r="BQ611" s="231"/>
      <c r="BR611" s="231"/>
      <c r="BS611" s="231"/>
      <c r="BT611" s="231"/>
      <c r="BU611" s="231"/>
      <c r="BV611" s="231"/>
      <c r="BW611" s="231"/>
      <c r="BX611" s="231"/>
      <c r="BY611" s="231"/>
      <c r="BZ611" s="231"/>
      <c r="CA611" s="231"/>
      <c r="CB611" s="231"/>
    </row>
    <row r="612" spans="29:80" s="119" customFormat="1">
      <c r="AC612" s="238"/>
      <c r="AD612" s="231"/>
      <c r="AE612" s="231"/>
      <c r="AF612" s="231"/>
      <c r="AG612" s="231"/>
      <c r="AH612" s="231"/>
      <c r="AI612" s="231"/>
      <c r="AJ612" s="231"/>
      <c r="AK612" s="231"/>
      <c r="AL612" s="231"/>
      <c r="AM612" s="231"/>
      <c r="AN612" s="231"/>
      <c r="AO612" s="231"/>
      <c r="AP612" s="231"/>
      <c r="AQ612" s="231"/>
      <c r="AR612" s="231"/>
      <c r="AS612" s="231"/>
      <c r="AT612" s="231"/>
      <c r="AU612" s="231"/>
      <c r="AV612" s="231"/>
      <c r="AW612" s="231"/>
      <c r="AX612" s="231"/>
      <c r="AY612" s="231"/>
      <c r="AZ612" s="231"/>
      <c r="BA612" s="231"/>
      <c r="BB612" s="231"/>
      <c r="BC612" s="231"/>
      <c r="BD612" s="231"/>
      <c r="BE612" s="231"/>
      <c r="BF612" s="231"/>
      <c r="BG612" s="231"/>
      <c r="BH612" s="231"/>
      <c r="BI612" s="231"/>
      <c r="BJ612" s="231"/>
      <c r="BK612" s="231"/>
      <c r="BL612" s="231"/>
      <c r="BM612" s="231"/>
      <c r="BN612" s="231"/>
      <c r="BO612" s="231"/>
      <c r="BP612" s="231"/>
      <c r="BQ612" s="231"/>
      <c r="BR612" s="231"/>
      <c r="BS612" s="231"/>
      <c r="BT612" s="231"/>
      <c r="BU612" s="231"/>
      <c r="BV612" s="231"/>
      <c r="BW612" s="231"/>
      <c r="BX612" s="231"/>
      <c r="BY612" s="231"/>
      <c r="BZ612" s="231"/>
      <c r="CA612" s="231"/>
      <c r="CB612" s="231"/>
    </row>
    <row r="613" spans="29:80" s="119" customFormat="1">
      <c r="AC613" s="238"/>
      <c r="AD613" s="231"/>
      <c r="AE613" s="231"/>
      <c r="AF613" s="231"/>
      <c r="AG613" s="231"/>
      <c r="AH613" s="231"/>
      <c r="AI613" s="231"/>
      <c r="AJ613" s="231"/>
      <c r="AK613" s="231"/>
      <c r="AL613" s="231"/>
      <c r="AM613" s="231"/>
      <c r="AN613" s="231"/>
      <c r="AO613" s="231"/>
      <c r="AP613" s="231"/>
      <c r="AQ613" s="231"/>
      <c r="AR613" s="231"/>
      <c r="AS613" s="231"/>
      <c r="AT613" s="231"/>
      <c r="AU613" s="231"/>
      <c r="AV613" s="231"/>
      <c r="AW613" s="231"/>
      <c r="AX613" s="231"/>
      <c r="AY613" s="231"/>
      <c r="AZ613" s="231"/>
      <c r="BA613" s="231"/>
      <c r="BB613" s="231"/>
      <c r="BC613" s="231"/>
      <c r="BD613" s="231"/>
      <c r="BE613" s="231"/>
      <c r="BF613" s="231"/>
      <c r="BG613" s="231"/>
      <c r="BH613" s="231"/>
      <c r="BI613" s="231"/>
      <c r="BJ613" s="231"/>
      <c r="BK613" s="231"/>
      <c r="BL613" s="231"/>
      <c r="BM613" s="231"/>
      <c r="BN613" s="231"/>
      <c r="BO613" s="231"/>
      <c r="BP613" s="231"/>
      <c r="BQ613" s="231"/>
      <c r="BR613" s="231"/>
      <c r="BS613" s="231"/>
      <c r="BT613" s="231"/>
      <c r="BU613" s="231"/>
      <c r="BV613" s="231"/>
      <c r="BW613" s="231"/>
      <c r="BX613" s="231"/>
      <c r="BY613" s="231"/>
      <c r="BZ613" s="231"/>
      <c r="CA613" s="231"/>
      <c r="CB613" s="231"/>
    </row>
    <row r="614" spans="29:80" s="119" customFormat="1">
      <c r="AC614" s="238"/>
      <c r="AD614" s="231"/>
      <c r="AE614" s="231"/>
      <c r="AF614" s="231"/>
      <c r="AG614" s="231"/>
      <c r="AH614" s="231"/>
      <c r="AI614" s="231"/>
      <c r="AJ614" s="231"/>
      <c r="AK614" s="231"/>
      <c r="AL614" s="231"/>
      <c r="AM614" s="231"/>
      <c r="AN614" s="231"/>
      <c r="AO614" s="231"/>
      <c r="AP614" s="231"/>
      <c r="AQ614" s="231"/>
      <c r="AR614" s="231"/>
      <c r="AS614" s="231"/>
      <c r="AT614" s="231"/>
      <c r="AU614" s="231"/>
      <c r="AV614" s="231"/>
      <c r="AW614" s="231"/>
      <c r="AX614" s="231"/>
      <c r="AY614" s="231"/>
      <c r="AZ614" s="231"/>
      <c r="BA614" s="231"/>
      <c r="BB614" s="231"/>
      <c r="BC614" s="231"/>
      <c r="BD614" s="231"/>
      <c r="BE614" s="231"/>
      <c r="BF614" s="231"/>
      <c r="BG614" s="231"/>
      <c r="BH614" s="231"/>
      <c r="BI614" s="231"/>
      <c r="BJ614" s="231"/>
      <c r="BK614" s="231"/>
      <c r="BL614" s="231"/>
      <c r="BM614" s="231"/>
      <c r="BN614" s="231"/>
      <c r="BO614" s="231"/>
      <c r="BP614" s="231"/>
      <c r="BQ614" s="231"/>
      <c r="BR614" s="231"/>
      <c r="BS614" s="231"/>
      <c r="BT614" s="231"/>
      <c r="BU614" s="231"/>
      <c r="BV614" s="231"/>
      <c r="BW614" s="231"/>
      <c r="BX614" s="231"/>
      <c r="BY614" s="231"/>
      <c r="BZ614" s="231"/>
      <c r="CA614" s="231"/>
      <c r="CB614" s="231"/>
    </row>
    <row r="615" spans="29:80" s="119" customFormat="1">
      <c r="AC615" s="238"/>
      <c r="AD615" s="231"/>
      <c r="AE615" s="231"/>
      <c r="AF615" s="231"/>
      <c r="AG615" s="231"/>
      <c r="AH615" s="231"/>
      <c r="AI615" s="231"/>
      <c r="AJ615" s="231"/>
      <c r="AK615" s="231"/>
      <c r="AL615" s="231"/>
      <c r="AM615" s="231"/>
      <c r="AN615" s="231"/>
      <c r="AO615" s="231"/>
      <c r="AP615" s="231"/>
      <c r="AQ615" s="231"/>
      <c r="AR615" s="231"/>
      <c r="AS615" s="231"/>
      <c r="AT615" s="231"/>
      <c r="AU615" s="231"/>
      <c r="AV615" s="231"/>
      <c r="AW615" s="231"/>
      <c r="AX615" s="231"/>
      <c r="AY615" s="231"/>
      <c r="AZ615" s="231"/>
      <c r="BA615" s="231"/>
      <c r="BB615" s="231"/>
      <c r="BC615" s="231"/>
      <c r="BD615" s="231"/>
      <c r="BE615" s="231"/>
      <c r="BF615" s="231"/>
      <c r="BG615" s="231"/>
      <c r="BH615" s="231"/>
      <c r="BI615" s="231"/>
      <c r="BJ615" s="231"/>
      <c r="BK615" s="231"/>
      <c r="BL615" s="231"/>
      <c r="BM615" s="231"/>
      <c r="BN615" s="231"/>
      <c r="BO615" s="231"/>
      <c r="BP615" s="231"/>
      <c r="BQ615" s="231"/>
      <c r="BR615" s="231"/>
      <c r="BS615" s="231"/>
      <c r="BT615" s="231"/>
      <c r="BU615" s="231"/>
      <c r="BV615" s="231"/>
      <c r="BW615" s="231"/>
      <c r="BX615" s="231"/>
      <c r="BY615" s="231"/>
      <c r="BZ615" s="231"/>
      <c r="CA615" s="231"/>
      <c r="CB615" s="231"/>
    </row>
    <row r="616" spans="29:80" s="119" customFormat="1">
      <c r="AC616" s="238"/>
      <c r="AD616" s="231"/>
      <c r="AE616" s="231"/>
      <c r="AF616" s="231"/>
      <c r="AG616" s="231"/>
      <c r="AH616" s="231"/>
      <c r="AI616" s="231"/>
      <c r="AJ616" s="231"/>
      <c r="AK616" s="231"/>
      <c r="AL616" s="231"/>
      <c r="AM616" s="231"/>
      <c r="AN616" s="231"/>
      <c r="AO616" s="231"/>
      <c r="AP616" s="231"/>
      <c r="AQ616" s="231"/>
      <c r="AR616" s="231"/>
      <c r="AS616" s="231"/>
      <c r="AT616" s="231"/>
      <c r="AU616" s="231"/>
      <c r="AV616" s="231"/>
      <c r="AW616" s="231"/>
      <c r="AX616" s="231"/>
      <c r="AY616" s="231"/>
      <c r="AZ616" s="231"/>
      <c r="BA616" s="231"/>
      <c r="BB616" s="231"/>
      <c r="BC616" s="231"/>
      <c r="BD616" s="231"/>
      <c r="BE616" s="231"/>
      <c r="BF616" s="231"/>
      <c r="BG616" s="231"/>
      <c r="BH616" s="231"/>
      <c r="BI616" s="231"/>
      <c r="BJ616" s="231"/>
      <c r="BK616" s="231"/>
      <c r="BL616" s="231"/>
      <c r="BM616" s="231"/>
      <c r="BN616" s="231"/>
      <c r="BO616" s="231"/>
      <c r="BP616" s="231"/>
      <c r="BQ616" s="231"/>
      <c r="BR616" s="231"/>
      <c r="BS616" s="231"/>
      <c r="BT616" s="231"/>
      <c r="BU616" s="231"/>
      <c r="BV616" s="231"/>
      <c r="BW616" s="231"/>
      <c r="BX616" s="231"/>
      <c r="BY616" s="231"/>
      <c r="BZ616" s="231"/>
      <c r="CA616" s="231"/>
      <c r="CB616" s="231"/>
    </row>
    <row r="617" spans="29:80" s="119" customFormat="1">
      <c r="AC617" s="238"/>
      <c r="AD617" s="231"/>
      <c r="AE617" s="231"/>
      <c r="AF617" s="231"/>
      <c r="AG617" s="231"/>
      <c r="AH617" s="231"/>
      <c r="AI617" s="231"/>
      <c r="AJ617" s="231"/>
      <c r="AK617" s="231"/>
      <c r="AL617" s="231"/>
      <c r="AM617" s="231"/>
      <c r="AN617" s="231"/>
      <c r="AO617" s="231"/>
      <c r="AP617" s="231"/>
      <c r="AQ617" s="231"/>
      <c r="AR617" s="231"/>
      <c r="AS617" s="231"/>
      <c r="AT617" s="231"/>
      <c r="AU617" s="231"/>
      <c r="AV617" s="231"/>
      <c r="AW617" s="231"/>
      <c r="AX617" s="231"/>
      <c r="AY617" s="231"/>
      <c r="AZ617" s="231"/>
      <c r="BA617" s="231"/>
      <c r="BB617" s="231"/>
      <c r="BC617" s="231"/>
      <c r="BD617" s="231"/>
      <c r="BE617" s="231"/>
      <c r="BF617" s="231"/>
      <c r="BG617" s="231"/>
      <c r="BH617" s="231"/>
      <c r="BI617" s="231"/>
      <c r="BJ617" s="231"/>
      <c r="BK617" s="231"/>
      <c r="BL617" s="231"/>
      <c r="BM617" s="231"/>
      <c r="BN617" s="231"/>
      <c r="BO617" s="231"/>
      <c r="BP617" s="231"/>
      <c r="BQ617" s="231"/>
      <c r="BR617" s="231"/>
      <c r="BS617" s="231"/>
      <c r="BT617" s="231"/>
      <c r="BU617" s="231"/>
      <c r="BV617" s="231"/>
      <c r="BW617" s="231"/>
      <c r="BX617" s="231"/>
      <c r="BY617" s="231"/>
      <c r="BZ617" s="231"/>
      <c r="CA617" s="231"/>
      <c r="CB617" s="231"/>
    </row>
    <row r="618" spans="29:80" s="119" customFormat="1">
      <c r="AC618" s="238"/>
      <c r="AD618" s="231"/>
      <c r="AE618" s="231"/>
      <c r="AF618" s="231"/>
      <c r="AG618" s="231"/>
      <c r="AH618" s="231"/>
      <c r="AI618" s="231"/>
      <c r="AJ618" s="231"/>
      <c r="AK618" s="231"/>
      <c r="AL618" s="231"/>
      <c r="AM618" s="231"/>
      <c r="AN618" s="231"/>
      <c r="AO618" s="231"/>
      <c r="AP618" s="231"/>
      <c r="AQ618" s="231"/>
      <c r="AR618" s="231"/>
      <c r="AS618" s="231"/>
      <c r="AT618" s="231"/>
      <c r="AU618" s="231"/>
      <c r="AV618" s="231"/>
      <c r="AW618" s="231"/>
      <c r="AX618" s="231"/>
      <c r="AY618" s="231"/>
      <c r="AZ618" s="231"/>
      <c r="BA618" s="231"/>
      <c r="BB618" s="231"/>
      <c r="BC618" s="231"/>
      <c r="BD618" s="231"/>
      <c r="BE618" s="231"/>
      <c r="BF618" s="231"/>
      <c r="BG618" s="231"/>
      <c r="BH618" s="231"/>
      <c r="BI618" s="231"/>
      <c r="BJ618" s="231"/>
      <c r="BK618" s="231"/>
      <c r="BL618" s="231"/>
      <c r="BM618" s="231"/>
      <c r="BN618" s="231"/>
      <c r="BO618" s="231"/>
      <c r="BP618" s="231"/>
      <c r="BQ618" s="231"/>
      <c r="BR618" s="231"/>
      <c r="BS618" s="231"/>
      <c r="BT618" s="231"/>
      <c r="BU618" s="231"/>
      <c r="BV618" s="231"/>
      <c r="BW618" s="231"/>
      <c r="BX618" s="231"/>
      <c r="BY618" s="231"/>
      <c r="BZ618" s="231"/>
      <c r="CA618" s="231"/>
      <c r="CB618" s="231"/>
    </row>
    <row r="619" spans="29:80" s="119" customFormat="1">
      <c r="AC619" s="238"/>
      <c r="AD619" s="231"/>
      <c r="AE619" s="231"/>
      <c r="AF619" s="231"/>
      <c r="AG619" s="231"/>
      <c r="AH619" s="231"/>
      <c r="AI619" s="231"/>
      <c r="AJ619" s="231"/>
      <c r="AK619" s="231"/>
      <c r="AL619" s="231"/>
      <c r="AM619" s="231"/>
      <c r="AN619" s="231"/>
      <c r="AO619" s="231"/>
      <c r="AP619" s="231"/>
      <c r="AQ619" s="231"/>
      <c r="AR619" s="231"/>
      <c r="AS619" s="231"/>
      <c r="AT619" s="231"/>
      <c r="AU619" s="231"/>
      <c r="AV619" s="231"/>
      <c r="AW619" s="231"/>
      <c r="AX619" s="231"/>
      <c r="AY619" s="231"/>
      <c r="AZ619" s="231"/>
      <c r="BA619" s="231"/>
      <c r="BB619" s="231"/>
      <c r="BC619" s="231"/>
      <c r="BD619" s="231"/>
      <c r="BE619" s="231"/>
      <c r="BF619" s="231"/>
      <c r="BG619" s="231"/>
      <c r="BH619" s="231"/>
      <c r="BI619" s="231"/>
      <c r="BJ619" s="231"/>
      <c r="BK619" s="231"/>
      <c r="BL619" s="231"/>
      <c r="BM619" s="231"/>
      <c r="BN619" s="231"/>
      <c r="BO619" s="231"/>
      <c r="BP619" s="231"/>
      <c r="BQ619" s="231"/>
      <c r="BR619" s="231"/>
      <c r="BS619" s="231"/>
      <c r="BT619" s="231"/>
      <c r="BU619" s="231"/>
      <c r="BV619" s="231"/>
      <c r="BW619" s="231"/>
      <c r="BX619" s="231"/>
      <c r="BY619" s="231"/>
      <c r="BZ619" s="231"/>
      <c r="CA619" s="231"/>
      <c r="CB619" s="231"/>
    </row>
    <row r="620" spans="29:80" s="119" customFormat="1">
      <c r="AC620" s="238"/>
      <c r="AD620" s="231"/>
      <c r="AE620" s="231"/>
      <c r="AF620" s="231"/>
      <c r="AG620" s="231"/>
      <c r="AH620" s="231"/>
      <c r="AI620" s="231"/>
      <c r="AJ620" s="231"/>
      <c r="AK620" s="231"/>
      <c r="AL620" s="231"/>
      <c r="AM620" s="231"/>
      <c r="AN620" s="231"/>
      <c r="AO620" s="231"/>
      <c r="AP620" s="231"/>
      <c r="AQ620" s="231"/>
      <c r="AR620" s="231"/>
      <c r="AS620" s="231"/>
      <c r="AT620" s="231"/>
      <c r="AU620" s="231"/>
      <c r="AV620" s="231"/>
      <c r="AW620" s="231"/>
      <c r="AX620" s="231"/>
      <c r="AY620" s="231"/>
      <c r="AZ620" s="231"/>
      <c r="BA620" s="231"/>
      <c r="BB620" s="231"/>
      <c r="BC620" s="231"/>
      <c r="BD620" s="231"/>
      <c r="BE620" s="231"/>
      <c r="BF620" s="231"/>
      <c r="BG620" s="231"/>
      <c r="BH620" s="231"/>
      <c r="BI620" s="231"/>
      <c r="BJ620" s="231"/>
      <c r="BK620" s="231"/>
      <c r="BL620" s="231"/>
      <c r="BM620" s="231"/>
      <c r="BN620" s="231"/>
      <c r="BO620" s="231"/>
      <c r="BP620" s="231"/>
      <c r="BQ620" s="231"/>
      <c r="BR620" s="231"/>
      <c r="BS620" s="231"/>
      <c r="BT620" s="231"/>
      <c r="BU620" s="231"/>
      <c r="BV620" s="231"/>
      <c r="BW620" s="231"/>
      <c r="BX620" s="231"/>
      <c r="BY620" s="231"/>
      <c r="BZ620" s="231"/>
      <c r="CA620" s="231"/>
      <c r="CB620" s="231"/>
    </row>
    <row r="621" spans="29:80" s="119" customFormat="1">
      <c r="AC621" s="238"/>
      <c r="AD621" s="231"/>
      <c r="AE621" s="231"/>
      <c r="AF621" s="231"/>
      <c r="AG621" s="231"/>
      <c r="AH621" s="231"/>
      <c r="AI621" s="231"/>
      <c r="AJ621" s="231"/>
      <c r="AK621" s="231"/>
      <c r="AL621" s="231"/>
      <c r="AM621" s="231"/>
      <c r="AN621" s="231"/>
      <c r="AO621" s="231"/>
      <c r="AP621" s="231"/>
      <c r="AQ621" s="231"/>
      <c r="AR621" s="231"/>
      <c r="AS621" s="231"/>
      <c r="AT621" s="231"/>
      <c r="AU621" s="231"/>
      <c r="AV621" s="231"/>
      <c r="AW621" s="231"/>
      <c r="AX621" s="231"/>
      <c r="AY621" s="231"/>
      <c r="AZ621" s="231"/>
      <c r="BA621" s="231"/>
      <c r="BB621" s="231"/>
      <c r="BC621" s="231"/>
      <c r="BD621" s="231"/>
      <c r="BE621" s="231"/>
      <c r="BF621" s="231"/>
      <c r="BG621" s="231"/>
      <c r="BH621" s="231"/>
      <c r="BI621" s="231"/>
      <c r="BJ621" s="231"/>
      <c r="BK621" s="231"/>
      <c r="BL621" s="231"/>
      <c r="BM621" s="231"/>
      <c r="BN621" s="231"/>
      <c r="BO621" s="231"/>
      <c r="BP621" s="231"/>
      <c r="BQ621" s="231"/>
      <c r="BR621" s="231"/>
      <c r="BS621" s="231"/>
      <c r="BT621" s="231"/>
      <c r="BU621" s="231"/>
      <c r="BV621" s="231"/>
      <c r="BW621" s="231"/>
      <c r="BX621" s="231"/>
      <c r="BY621" s="231"/>
      <c r="BZ621" s="231"/>
      <c r="CA621" s="231"/>
      <c r="CB621" s="231"/>
    </row>
    <row r="622" spans="29:80" s="119" customFormat="1">
      <c r="AC622" s="238"/>
      <c r="AD622" s="231"/>
      <c r="AE622" s="231"/>
      <c r="AF622" s="231"/>
      <c r="AG622" s="231"/>
      <c r="AH622" s="231"/>
      <c r="AI622" s="231"/>
      <c r="AJ622" s="231"/>
      <c r="AK622" s="231"/>
      <c r="AL622" s="231"/>
      <c r="AM622" s="231"/>
      <c r="AN622" s="231"/>
      <c r="AO622" s="231"/>
      <c r="AP622" s="231"/>
      <c r="AQ622" s="231"/>
      <c r="AR622" s="231"/>
      <c r="AS622" s="231"/>
      <c r="AT622" s="231"/>
      <c r="AU622" s="231"/>
      <c r="AV622" s="231"/>
      <c r="AW622" s="231"/>
      <c r="AX622" s="231"/>
      <c r="AY622" s="231"/>
      <c r="AZ622" s="231"/>
      <c r="BA622" s="231"/>
      <c r="BB622" s="231"/>
      <c r="BC622" s="231"/>
      <c r="BD622" s="231"/>
      <c r="BE622" s="231"/>
      <c r="BF622" s="231"/>
      <c r="BG622" s="231"/>
      <c r="BH622" s="231"/>
      <c r="BI622" s="231"/>
      <c r="BJ622" s="231"/>
      <c r="BK622" s="231"/>
      <c r="BL622" s="231"/>
      <c r="BM622" s="231"/>
      <c r="BN622" s="231"/>
      <c r="BO622" s="231"/>
      <c r="BP622" s="231"/>
      <c r="BQ622" s="231"/>
      <c r="BR622" s="231"/>
      <c r="BS622" s="231"/>
      <c r="BT622" s="231"/>
      <c r="BU622" s="231"/>
      <c r="BV622" s="231"/>
      <c r="BW622" s="231"/>
      <c r="BX622" s="231"/>
      <c r="BY622" s="231"/>
      <c r="BZ622" s="231"/>
      <c r="CA622" s="231"/>
      <c r="CB622" s="231"/>
    </row>
    <row r="623" spans="29:80" s="119" customFormat="1">
      <c r="AC623" s="238"/>
      <c r="AD623" s="231"/>
      <c r="AE623" s="231"/>
      <c r="AF623" s="231"/>
      <c r="AG623" s="231"/>
      <c r="AH623" s="231"/>
      <c r="AI623" s="231"/>
      <c r="AJ623" s="231"/>
      <c r="AK623" s="231"/>
      <c r="AL623" s="231"/>
      <c r="AM623" s="231"/>
      <c r="AN623" s="231"/>
      <c r="AO623" s="231"/>
      <c r="AP623" s="231"/>
      <c r="AQ623" s="231"/>
      <c r="AR623" s="231"/>
      <c r="AS623" s="231"/>
      <c r="AT623" s="231"/>
      <c r="AU623" s="231"/>
      <c r="AV623" s="231"/>
      <c r="AW623" s="231"/>
      <c r="AX623" s="231"/>
      <c r="AY623" s="231"/>
      <c r="AZ623" s="231"/>
      <c r="BA623" s="231"/>
      <c r="BB623" s="231"/>
      <c r="BC623" s="231"/>
      <c r="BD623" s="231"/>
      <c r="BE623" s="231"/>
      <c r="BF623" s="231"/>
      <c r="BG623" s="231"/>
      <c r="BH623" s="231"/>
      <c r="BI623" s="231"/>
      <c r="BJ623" s="231"/>
      <c r="BK623" s="231"/>
      <c r="BL623" s="231"/>
      <c r="BM623" s="231"/>
      <c r="BN623" s="231"/>
      <c r="BO623" s="231"/>
      <c r="BP623" s="231"/>
      <c r="BQ623" s="231"/>
      <c r="BR623" s="231"/>
      <c r="BS623" s="231"/>
      <c r="BT623" s="231"/>
      <c r="BU623" s="231"/>
      <c r="BV623" s="231"/>
      <c r="BW623" s="231"/>
      <c r="BX623" s="231"/>
      <c r="BY623" s="231"/>
      <c r="BZ623" s="231"/>
      <c r="CA623" s="231"/>
      <c r="CB623" s="231"/>
    </row>
    <row r="624" spans="29:80" s="119" customFormat="1">
      <c r="AC624" s="238"/>
      <c r="AD624" s="231"/>
      <c r="AE624" s="231"/>
      <c r="AF624" s="231"/>
      <c r="AG624" s="231"/>
      <c r="AH624" s="231"/>
      <c r="AI624" s="231"/>
      <c r="AJ624" s="231"/>
      <c r="AK624" s="231"/>
      <c r="AL624" s="231"/>
      <c r="AM624" s="231"/>
      <c r="AN624" s="231"/>
      <c r="AO624" s="231"/>
      <c r="AP624" s="231"/>
      <c r="AQ624" s="231"/>
      <c r="AR624" s="231"/>
      <c r="AS624" s="231"/>
      <c r="AT624" s="231"/>
      <c r="AU624" s="231"/>
      <c r="AV624" s="231"/>
      <c r="AW624" s="231"/>
      <c r="AX624" s="231"/>
      <c r="AY624" s="231"/>
      <c r="AZ624" s="231"/>
      <c r="BA624" s="231"/>
      <c r="BB624" s="231"/>
      <c r="BC624" s="231"/>
      <c r="BD624" s="231"/>
      <c r="BE624" s="231"/>
      <c r="BF624" s="231"/>
      <c r="BG624" s="231"/>
      <c r="BH624" s="231"/>
      <c r="BI624" s="231"/>
      <c r="BJ624" s="231"/>
      <c r="BK624" s="231"/>
      <c r="BL624" s="231"/>
      <c r="BM624" s="231"/>
      <c r="BN624" s="231"/>
      <c r="BO624" s="231"/>
      <c r="BP624" s="231"/>
      <c r="BQ624" s="231"/>
      <c r="BR624" s="231"/>
      <c r="BS624" s="231"/>
      <c r="BT624" s="231"/>
      <c r="BU624" s="231"/>
      <c r="BV624" s="231"/>
      <c r="BW624" s="231"/>
      <c r="BX624" s="231"/>
      <c r="BY624" s="231"/>
      <c r="BZ624" s="231"/>
      <c r="CA624" s="231"/>
      <c r="CB624" s="231"/>
    </row>
    <row r="625" spans="29:80" s="119" customFormat="1">
      <c r="AC625" s="238"/>
      <c r="AD625" s="231"/>
      <c r="AE625" s="231"/>
      <c r="AF625" s="231"/>
      <c r="AG625" s="231"/>
      <c r="AH625" s="231"/>
      <c r="AI625" s="231"/>
      <c r="AJ625" s="231"/>
      <c r="AK625" s="231"/>
      <c r="AL625" s="231"/>
      <c r="AM625" s="231"/>
      <c r="AN625" s="231"/>
      <c r="AO625" s="231"/>
      <c r="AP625" s="231"/>
      <c r="AQ625" s="231"/>
      <c r="AR625" s="231"/>
      <c r="AS625" s="231"/>
      <c r="AT625" s="231"/>
      <c r="AU625" s="231"/>
      <c r="AV625" s="231"/>
      <c r="AW625" s="231"/>
      <c r="AX625" s="231"/>
      <c r="AY625" s="231"/>
      <c r="AZ625" s="231"/>
      <c r="BA625" s="231"/>
      <c r="BB625" s="231"/>
      <c r="BC625" s="231"/>
      <c r="BD625" s="231"/>
      <c r="BE625" s="231"/>
      <c r="BF625" s="231"/>
      <c r="BG625" s="231"/>
      <c r="BH625" s="231"/>
      <c r="BI625" s="231"/>
      <c r="BJ625" s="231"/>
      <c r="BK625" s="231"/>
      <c r="BL625" s="231"/>
      <c r="BM625" s="231"/>
      <c r="BN625" s="231"/>
      <c r="BO625" s="231"/>
      <c r="BP625" s="231"/>
      <c r="BQ625" s="231"/>
      <c r="BR625" s="231"/>
      <c r="BS625" s="231"/>
      <c r="BT625" s="231"/>
      <c r="BU625" s="231"/>
      <c r="BV625" s="231"/>
      <c r="BW625" s="231"/>
      <c r="BX625" s="231"/>
      <c r="BY625" s="231"/>
      <c r="BZ625" s="231"/>
      <c r="CA625" s="231"/>
      <c r="CB625" s="231"/>
    </row>
    <row r="626" spans="29:80" s="119" customFormat="1">
      <c r="AC626" s="238"/>
      <c r="AD626" s="231"/>
      <c r="AE626" s="231"/>
      <c r="AF626" s="231"/>
      <c r="AG626" s="231"/>
      <c r="AH626" s="231"/>
      <c r="AI626" s="231"/>
      <c r="AJ626" s="231"/>
      <c r="AK626" s="231"/>
      <c r="AL626" s="231"/>
      <c r="AM626" s="231"/>
      <c r="AN626" s="231"/>
      <c r="AO626" s="231"/>
      <c r="AP626" s="231"/>
      <c r="AQ626" s="231"/>
      <c r="AR626" s="231"/>
      <c r="AS626" s="231"/>
      <c r="AT626" s="231"/>
      <c r="AU626" s="231"/>
      <c r="AV626" s="231"/>
      <c r="AW626" s="231"/>
      <c r="AX626" s="231"/>
      <c r="AY626" s="231"/>
      <c r="AZ626" s="231"/>
      <c r="BA626" s="231"/>
      <c r="BB626" s="231"/>
      <c r="BC626" s="231"/>
      <c r="BD626" s="231"/>
      <c r="BE626" s="231"/>
      <c r="BF626" s="231"/>
      <c r="BG626" s="231"/>
      <c r="BH626" s="231"/>
      <c r="BI626" s="231"/>
      <c r="BJ626" s="231"/>
      <c r="BK626" s="231"/>
      <c r="BL626" s="231"/>
      <c r="BM626" s="231"/>
      <c r="BN626" s="231"/>
      <c r="BO626" s="231"/>
      <c r="BP626" s="231"/>
      <c r="BQ626" s="231"/>
      <c r="BR626" s="231"/>
      <c r="BS626" s="231"/>
      <c r="BT626" s="231"/>
      <c r="BU626" s="231"/>
      <c r="BV626" s="231"/>
      <c r="BW626" s="231"/>
      <c r="BX626" s="231"/>
      <c r="BY626" s="231"/>
      <c r="BZ626" s="231"/>
      <c r="CA626" s="231"/>
      <c r="CB626" s="231"/>
    </row>
    <row r="627" spans="29:80" s="119" customFormat="1">
      <c r="AC627" s="238"/>
      <c r="AD627" s="231"/>
      <c r="AE627" s="231"/>
      <c r="AF627" s="231"/>
      <c r="AG627" s="231"/>
      <c r="AH627" s="231"/>
      <c r="AI627" s="231"/>
      <c r="AJ627" s="231"/>
      <c r="AK627" s="231"/>
      <c r="AL627" s="231"/>
      <c r="AM627" s="231"/>
      <c r="AN627" s="231"/>
      <c r="AO627" s="231"/>
      <c r="AP627" s="231"/>
      <c r="AQ627" s="231"/>
      <c r="AR627" s="231"/>
      <c r="AS627" s="231"/>
      <c r="AT627" s="231"/>
      <c r="AU627" s="231"/>
      <c r="AV627" s="231"/>
      <c r="AW627" s="231"/>
      <c r="AX627" s="231"/>
      <c r="AY627" s="231"/>
      <c r="AZ627" s="231"/>
      <c r="BA627" s="231"/>
      <c r="BB627" s="231"/>
      <c r="BC627" s="231"/>
      <c r="BD627" s="231"/>
      <c r="BE627" s="231"/>
      <c r="BF627" s="231"/>
      <c r="BG627" s="231"/>
      <c r="BH627" s="231"/>
      <c r="BI627" s="231"/>
      <c r="BJ627" s="231"/>
      <c r="BK627" s="231"/>
      <c r="BL627" s="231"/>
      <c r="BM627" s="231"/>
      <c r="BN627" s="231"/>
      <c r="BO627" s="231"/>
      <c r="BP627" s="231"/>
      <c r="BQ627" s="231"/>
      <c r="BR627" s="231"/>
      <c r="BS627" s="231"/>
      <c r="BT627" s="231"/>
      <c r="BU627" s="231"/>
      <c r="BV627" s="231"/>
      <c r="BW627" s="231"/>
      <c r="BX627" s="231"/>
      <c r="BY627" s="231"/>
      <c r="BZ627" s="231"/>
      <c r="CA627" s="231"/>
      <c r="CB627" s="231"/>
    </row>
    <row r="628" spans="29:80" s="119" customFormat="1">
      <c r="AC628" s="238"/>
      <c r="AD628" s="231"/>
      <c r="AE628" s="231"/>
      <c r="AF628" s="231"/>
      <c r="AG628" s="231"/>
      <c r="AH628" s="231"/>
      <c r="AI628" s="231"/>
      <c r="AJ628" s="231"/>
      <c r="AK628" s="231"/>
      <c r="AL628" s="231"/>
      <c r="AM628" s="231"/>
      <c r="AN628" s="231"/>
      <c r="AO628" s="231"/>
      <c r="AP628" s="231"/>
      <c r="AQ628" s="231"/>
      <c r="AR628" s="231"/>
      <c r="AS628" s="231"/>
      <c r="AT628" s="231"/>
      <c r="AU628" s="231"/>
      <c r="AV628" s="231"/>
      <c r="AW628" s="231"/>
      <c r="AX628" s="231"/>
      <c r="AY628" s="231"/>
      <c r="AZ628" s="231"/>
      <c r="BA628" s="231"/>
      <c r="BB628" s="231"/>
      <c r="BC628" s="231"/>
      <c r="BD628" s="231"/>
      <c r="BE628" s="231"/>
      <c r="BF628" s="231"/>
      <c r="BG628" s="231"/>
      <c r="BH628" s="231"/>
      <c r="BI628" s="231"/>
      <c r="BJ628" s="231"/>
      <c r="BK628" s="231"/>
      <c r="BL628" s="231"/>
      <c r="BM628" s="231"/>
      <c r="BN628" s="231"/>
      <c r="BO628" s="231"/>
      <c r="BP628" s="231"/>
      <c r="BQ628" s="231"/>
      <c r="BR628" s="231"/>
      <c r="BS628" s="231"/>
      <c r="BT628" s="231"/>
      <c r="BU628" s="231"/>
      <c r="BV628" s="231"/>
      <c r="BW628" s="231"/>
      <c r="BX628" s="231"/>
      <c r="BY628" s="231"/>
      <c r="BZ628" s="231"/>
      <c r="CA628" s="231"/>
      <c r="CB628" s="231"/>
    </row>
    <row r="629" spans="29:80" s="119" customFormat="1">
      <c r="AC629" s="238"/>
      <c r="AD629" s="231"/>
      <c r="AE629" s="231"/>
      <c r="AF629" s="231"/>
      <c r="AG629" s="231"/>
      <c r="AH629" s="231"/>
      <c r="AI629" s="231"/>
      <c r="AJ629" s="231"/>
      <c r="AK629" s="231"/>
      <c r="AL629" s="231"/>
      <c r="AM629" s="231"/>
      <c r="AN629" s="231"/>
      <c r="AO629" s="231"/>
      <c r="AP629" s="231"/>
      <c r="AQ629" s="231"/>
      <c r="AR629" s="231"/>
      <c r="AS629" s="231"/>
      <c r="AT629" s="231"/>
      <c r="AU629" s="231"/>
      <c r="AV629" s="231"/>
      <c r="AW629" s="231"/>
      <c r="AX629" s="231"/>
      <c r="AY629" s="231"/>
      <c r="AZ629" s="231"/>
      <c r="BA629" s="231"/>
      <c r="BB629" s="231"/>
      <c r="BC629" s="231"/>
      <c r="BD629" s="231"/>
      <c r="BE629" s="231"/>
      <c r="BF629" s="231"/>
      <c r="BG629" s="231"/>
      <c r="BH629" s="231"/>
      <c r="BI629" s="231"/>
      <c r="BJ629" s="231"/>
      <c r="BK629" s="231"/>
      <c r="BL629" s="231"/>
      <c r="BM629" s="231"/>
      <c r="BN629" s="231"/>
      <c r="BO629" s="231"/>
      <c r="BP629" s="231"/>
      <c r="BQ629" s="231"/>
      <c r="BR629" s="231"/>
      <c r="BS629" s="231"/>
      <c r="BT629" s="231"/>
      <c r="BU629" s="231"/>
      <c r="BV629" s="231"/>
      <c r="BW629" s="231"/>
      <c r="BX629" s="231"/>
      <c r="BY629" s="231"/>
      <c r="BZ629" s="231"/>
      <c r="CA629" s="231"/>
      <c r="CB629" s="231"/>
    </row>
    <row r="630" spans="29:80" s="119" customFormat="1">
      <c r="AC630" s="238"/>
      <c r="AD630" s="231"/>
      <c r="AE630" s="231"/>
      <c r="AF630" s="231"/>
      <c r="AG630" s="231"/>
      <c r="AH630" s="231"/>
      <c r="AI630" s="231"/>
      <c r="AJ630" s="231"/>
      <c r="AK630" s="231"/>
      <c r="AL630" s="231"/>
      <c r="AM630" s="231"/>
      <c r="AN630" s="231"/>
      <c r="AO630" s="231"/>
      <c r="AP630" s="231"/>
      <c r="AQ630" s="231"/>
      <c r="AR630" s="231"/>
      <c r="AS630" s="231"/>
      <c r="AT630" s="231"/>
      <c r="AU630" s="231"/>
      <c r="AV630" s="231"/>
      <c r="AW630" s="231"/>
      <c r="AX630" s="231"/>
      <c r="AY630" s="231"/>
      <c r="AZ630" s="231"/>
      <c r="BA630" s="231"/>
      <c r="BB630" s="231"/>
      <c r="BC630" s="231"/>
      <c r="BD630" s="231"/>
      <c r="BE630" s="231"/>
      <c r="BF630" s="231"/>
      <c r="BG630" s="231"/>
      <c r="BH630" s="231"/>
      <c r="BI630" s="231"/>
      <c r="BJ630" s="231"/>
      <c r="BK630" s="231"/>
      <c r="BL630" s="231"/>
      <c r="BM630" s="231"/>
      <c r="BN630" s="231"/>
      <c r="BO630" s="231"/>
      <c r="BP630" s="231"/>
      <c r="BQ630" s="231"/>
      <c r="BR630" s="231"/>
      <c r="BS630" s="231"/>
      <c r="BT630" s="231"/>
      <c r="BU630" s="231"/>
      <c r="BV630" s="231"/>
      <c r="BW630" s="231"/>
      <c r="BX630" s="231"/>
      <c r="BY630" s="231"/>
      <c r="BZ630" s="231"/>
      <c r="CA630" s="231"/>
      <c r="CB630" s="231"/>
    </row>
    <row r="631" spans="29:80" s="119" customFormat="1">
      <c r="AC631" s="238"/>
      <c r="AD631" s="231"/>
      <c r="AE631" s="231"/>
      <c r="AF631" s="231"/>
      <c r="AG631" s="231"/>
      <c r="AH631" s="231"/>
      <c r="AI631" s="231"/>
      <c r="AJ631" s="231"/>
      <c r="AK631" s="231"/>
      <c r="AL631" s="231"/>
      <c r="AM631" s="231"/>
      <c r="AN631" s="231"/>
      <c r="AO631" s="231"/>
      <c r="AP631" s="231"/>
      <c r="AQ631" s="231"/>
      <c r="AR631" s="231"/>
      <c r="AS631" s="231"/>
      <c r="AT631" s="231"/>
      <c r="AU631" s="231"/>
      <c r="AV631" s="231"/>
      <c r="AW631" s="231"/>
      <c r="AX631" s="231"/>
      <c r="AY631" s="231"/>
      <c r="AZ631" s="231"/>
      <c r="BA631" s="231"/>
      <c r="BB631" s="231"/>
      <c r="BC631" s="231"/>
      <c r="BD631" s="231"/>
      <c r="BE631" s="231"/>
      <c r="BF631" s="231"/>
      <c r="BG631" s="231"/>
      <c r="BH631" s="231"/>
      <c r="BI631" s="231"/>
      <c r="BJ631" s="231"/>
      <c r="BK631" s="231"/>
      <c r="BL631" s="231"/>
      <c r="BM631" s="231"/>
      <c r="BN631" s="231"/>
      <c r="BO631" s="231"/>
      <c r="BP631" s="231"/>
      <c r="BQ631" s="231"/>
      <c r="BR631" s="231"/>
      <c r="BS631" s="231"/>
      <c r="BT631" s="231"/>
      <c r="BU631" s="231"/>
      <c r="BV631" s="231"/>
      <c r="BW631" s="231"/>
      <c r="BX631" s="231"/>
      <c r="BY631" s="231"/>
      <c r="BZ631" s="231"/>
      <c r="CA631" s="231"/>
      <c r="CB631" s="231"/>
    </row>
    <row r="632" spans="29:80" s="119" customFormat="1">
      <c r="AC632" s="238"/>
      <c r="AD632" s="231"/>
      <c r="AE632" s="231"/>
      <c r="AF632" s="231"/>
      <c r="AG632" s="231"/>
      <c r="AH632" s="231"/>
      <c r="AI632" s="231"/>
      <c r="AJ632" s="231"/>
      <c r="AK632" s="231"/>
      <c r="AL632" s="231"/>
      <c r="AM632" s="231"/>
      <c r="AN632" s="231"/>
      <c r="AO632" s="231"/>
      <c r="AP632" s="231"/>
      <c r="AQ632" s="231"/>
      <c r="AR632" s="231"/>
      <c r="AS632" s="231"/>
      <c r="AT632" s="231"/>
      <c r="AU632" s="231"/>
      <c r="AV632" s="231"/>
      <c r="AW632" s="231"/>
      <c r="AX632" s="231"/>
      <c r="AY632" s="231"/>
      <c r="AZ632" s="231"/>
      <c r="BA632" s="231"/>
      <c r="BB632" s="231"/>
      <c r="BC632" s="231"/>
      <c r="BD632" s="231"/>
      <c r="BE632" s="231"/>
      <c r="BF632" s="231"/>
      <c r="BG632" s="231"/>
      <c r="BH632" s="231"/>
      <c r="BI632" s="231"/>
      <c r="BJ632" s="231"/>
      <c r="BK632" s="231"/>
      <c r="BL632" s="231"/>
      <c r="BM632" s="231"/>
      <c r="BN632" s="231"/>
      <c r="BO632" s="231"/>
      <c r="BP632" s="231"/>
      <c r="BQ632" s="231"/>
      <c r="BR632" s="231"/>
      <c r="BS632" s="231"/>
      <c r="BT632" s="231"/>
      <c r="BU632" s="231"/>
      <c r="BV632" s="231"/>
      <c r="BW632" s="231"/>
      <c r="BX632" s="231"/>
      <c r="BY632" s="231"/>
      <c r="BZ632" s="231"/>
      <c r="CA632" s="231"/>
      <c r="CB632" s="231"/>
    </row>
    <row r="633" spans="29:80" s="119" customFormat="1">
      <c r="AC633" s="238"/>
      <c r="AD633" s="231"/>
      <c r="AE633" s="231"/>
      <c r="AF633" s="231"/>
      <c r="AG633" s="231"/>
      <c r="AH633" s="231"/>
      <c r="AI633" s="231"/>
      <c r="AJ633" s="231"/>
      <c r="AK633" s="231"/>
      <c r="AL633" s="231"/>
      <c r="AM633" s="231"/>
      <c r="AN633" s="231"/>
      <c r="AO633" s="231"/>
      <c r="AP633" s="231"/>
      <c r="AQ633" s="231"/>
      <c r="AR633" s="231"/>
      <c r="AS633" s="231"/>
      <c r="AT633" s="231"/>
      <c r="AU633" s="231"/>
      <c r="AV633" s="231"/>
      <c r="AW633" s="231"/>
      <c r="AX633" s="231"/>
      <c r="AY633" s="231"/>
      <c r="AZ633" s="231"/>
      <c r="BA633" s="231"/>
      <c r="BB633" s="231"/>
      <c r="BC633" s="231"/>
      <c r="BD633" s="231"/>
      <c r="BE633" s="231"/>
      <c r="BF633" s="231"/>
      <c r="BG633" s="231"/>
      <c r="BH633" s="231"/>
      <c r="BI633" s="231"/>
      <c r="BJ633" s="231"/>
      <c r="BK633" s="231"/>
      <c r="BL633" s="231"/>
      <c r="BM633" s="231"/>
      <c r="BN633" s="231"/>
      <c r="BO633" s="231"/>
      <c r="BP633" s="231"/>
      <c r="BQ633" s="231"/>
      <c r="BR633" s="231"/>
      <c r="BS633" s="231"/>
      <c r="BT633" s="231"/>
      <c r="BU633" s="231"/>
      <c r="BV633" s="231"/>
      <c r="BW633" s="231"/>
      <c r="BX633" s="231"/>
      <c r="BY633" s="231"/>
      <c r="BZ633" s="231"/>
      <c r="CA633" s="231"/>
      <c r="CB633" s="231"/>
    </row>
    <row r="634" spans="29:80" s="119" customFormat="1">
      <c r="AC634" s="238"/>
      <c r="AD634" s="231"/>
      <c r="AE634" s="231"/>
      <c r="AF634" s="231"/>
      <c r="AG634" s="231"/>
      <c r="AH634" s="231"/>
      <c r="AI634" s="231"/>
      <c r="AJ634" s="231"/>
      <c r="AK634" s="231"/>
      <c r="AL634" s="231"/>
      <c r="AM634" s="231"/>
      <c r="AN634" s="231"/>
      <c r="AO634" s="231"/>
      <c r="AP634" s="231"/>
      <c r="AQ634" s="231"/>
      <c r="AR634" s="231"/>
      <c r="AS634" s="231"/>
      <c r="AT634" s="231"/>
      <c r="AU634" s="231"/>
      <c r="AV634" s="231"/>
      <c r="AW634" s="231"/>
      <c r="AX634" s="231"/>
      <c r="AY634" s="231"/>
      <c r="AZ634" s="231"/>
      <c r="BA634" s="231"/>
      <c r="BB634" s="231"/>
      <c r="BC634" s="231"/>
      <c r="BD634" s="231"/>
      <c r="BE634" s="231"/>
      <c r="BF634" s="231"/>
      <c r="BG634" s="231"/>
      <c r="BH634" s="231"/>
      <c r="BI634" s="231"/>
      <c r="BJ634" s="231"/>
      <c r="BK634" s="231"/>
      <c r="BL634" s="231"/>
      <c r="BM634" s="231"/>
      <c r="BN634" s="231"/>
      <c r="BO634" s="231"/>
      <c r="BP634" s="231"/>
      <c r="BQ634" s="231"/>
      <c r="BR634" s="231"/>
      <c r="BS634" s="231"/>
      <c r="BT634" s="231"/>
      <c r="BU634" s="231"/>
      <c r="BV634" s="231"/>
      <c r="BW634" s="231"/>
      <c r="BX634" s="231"/>
      <c r="BY634" s="231"/>
      <c r="BZ634" s="231"/>
      <c r="CA634" s="231"/>
      <c r="CB634" s="231"/>
    </row>
    <row r="635" spans="29:80" s="119" customFormat="1">
      <c r="AC635" s="238"/>
      <c r="AD635" s="231"/>
      <c r="AE635" s="231"/>
      <c r="AF635" s="231"/>
      <c r="AG635" s="231"/>
      <c r="AH635" s="231"/>
      <c r="AI635" s="231"/>
      <c r="AJ635" s="231"/>
      <c r="AK635" s="231"/>
      <c r="AL635" s="231"/>
      <c r="AM635" s="231"/>
      <c r="AN635" s="231"/>
      <c r="AO635" s="231"/>
      <c r="AP635" s="231"/>
      <c r="AQ635" s="231"/>
      <c r="AR635" s="231"/>
      <c r="AS635" s="231"/>
      <c r="AT635" s="231"/>
      <c r="AU635" s="231"/>
      <c r="AV635" s="231"/>
      <c r="AW635" s="231"/>
      <c r="AX635" s="231"/>
      <c r="AY635" s="231"/>
      <c r="AZ635" s="231"/>
      <c r="BA635" s="231"/>
      <c r="BB635" s="231"/>
      <c r="BC635" s="231"/>
      <c r="BD635" s="231"/>
      <c r="BE635" s="231"/>
      <c r="BF635" s="231"/>
      <c r="BG635" s="231"/>
      <c r="BH635" s="231"/>
      <c r="BI635" s="231"/>
      <c r="BJ635" s="231"/>
      <c r="BK635" s="231"/>
      <c r="BL635" s="231"/>
      <c r="BM635" s="231"/>
      <c r="BN635" s="231"/>
      <c r="BO635" s="231"/>
      <c r="BP635" s="231"/>
      <c r="BQ635" s="231"/>
      <c r="BR635" s="231"/>
      <c r="BS635" s="231"/>
      <c r="BT635" s="231"/>
      <c r="BU635" s="231"/>
      <c r="BV635" s="231"/>
      <c r="BW635" s="231"/>
      <c r="BX635" s="231"/>
      <c r="BY635" s="231"/>
      <c r="BZ635" s="231"/>
      <c r="CA635" s="231"/>
      <c r="CB635" s="231"/>
    </row>
    <row r="636" spans="29:80" s="119" customFormat="1">
      <c r="AC636" s="238"/>
      <c r="AD636" s="231"/>
      <c r="AE636" s="231"/>
      <c r="AF636" s="231"/>
      <c r="AG636" s="231"/>
      <c r="AH636" s="231"/>
      <c r="AI636" s="231"/>
      <c r="AJ636" s="231"/>
      <c r="AK636" s="231"/>
      <c r="AL636" s="231"/>
      <c r="AM636" s="231"/>
      <c r="AN636" s="231"/>
      <c r="AO636" s="231"/>
      <c r="AP636" s="231"/>
      <c r="AQ636" s="231"/>
      <c r="AR636" s="231"/>
      <c r="AS636" s="231"/>
      <c r="AT636" s="231"/>
      <c r="AU636" s="231"/>
      <c r="AV636" s="231"/>
      <c r="AW636" s="231"/>
      <c r="AX636" s="231"/>
      <c r="AY636" s="231"/>
      <c r="AZ636" s="231"/>
      <c r="BA636" s="231"/>
      <c r="BB636" s="231"/>
      <c r="BC636" s="231"/>
      <c r="BD636" s="231"/>
      <c r="BE636" s="231"/>
      <c r="BF636" s="231"/>
      <c r="BG636" s="231"/>
      <c r="BH636" s="231"/>
      <c r="BI636" s="231"/>
      <c r="BJ636" s="231"/>
      <c r="BK636" s="231"/>
      <c r="BL636" s="231"/>
      <c r="BM636" s="231"/>
      <c r="BN636" s="231"/>
      <c r="BO636" s="231"/>
      <c r="BP636" s="231"/>
      <c r="BQ636" s="231"/>
      <c r="BR636" s="231"/>
      <c r="BS636" s="231"/>
      <c r="BT636" s="231"/>
      <c r="BU636" s="231"/>
      <c r="BV636" s="231"/>
      <c r="BW636" s="231"/>
      <c r="BX636" s="231"/>
      <c r="BY636" s="231"/>
      <c r="BZ636" s="231"/>
      <c r="CA636" s="231"/>
      <c r="CB636" s="231"/>
    </row>
    <row r="637" spans="29:80" s="119" customFormat="1">
      <c r="AC637" s="238"/>
      <c r="AD637" s="231"/>
      <c r="AE637" s="231"/>
      <c r="AF637" s="231"/>
      <c r="AG637" s="231"/>
      <c r="AH637" s="231"/>
      <c r="AI637" s="231"/>
      <c r="AJ637" s="231"/>
      <c r="AK637" s="231"/>
      <c r="AL637" s="231"/>
      <c r="AM637" s="231"/>
      <c r="AN637" s="231"/>
      <c r="AO637" s="231"/>
      <c r="AP637" s="231"/>
      <c r="AQ637" s="231"/>
      <c r="AR637" s="231"/>
      <c r="AS637" s="231"/>
      <c r="AT637" s="231"/>
      <c r="AU637" s="231"/>
      <c r="AV637" s="231"/>
      <c r="AW637" s="231"/>
      <c r="AX637" s="231"/>
      <c r="AY637" s="231"/>
      <c r="AZ637" s="231"/>
      <c r="BA637" s="231"/>
      <c r="BB637" s="231"/>
      <c r="BC637" s="231"/>
      <c r="BD637" s="231"/>
      <c r="BE637" s="231"/>
      <c r="BF637" s="231"/>
      <c r="BG637" s="231"/>
      <c r="BH637" s="231"/>
      <c r="BI637" s="231"/>
      <c r="BJ637" s="231"/>
      <c r="BK637" s="231"/>
      <c r="BL637" s="231"/>
      <c r="BM637" s="231"/>
      <c r="BN637" s="231"/>
      <c r="BO637" s="231"/>
      <c r="BP637" s="231"/>
      <c r="BQ637" s="231"/>
      <c r="BR637" s="231"/>
      <c r="BS637" s="231"/>
      <c r="BT637" s="231"/>
      <c r="BU637" s="231"/>
      <c r="BV637" s="231"/>
      <c r="BW637" s="231"/>
      <c r="BX637" s="231"/>
      <c r="BY637" s="231"/>
      <c r="BZ637" s="231"/>
      <c r="CA637" s="231"/>
      <c r="CB637" s="231"/>
    </row>
    <row r="638" spans="29:80" s="119" customFormat="1">
      <c r="AC638" s="238"/>
      <c r="AD638" s="231"/>
      <c r="AE638" s="231"/>
      <c r="AF638" s="231"/>
      <c r="AG638" s="231"/>
      <c r="AH638" s="231"/>
      <c r="AI638" s="231"/>
      <c r="AJ638" s="231"/>
      <c r="AK638" s="231"/>
      <c r="AL638" s="231"/>
      <c r="AM638" s="231"/>
      <c r="AN638" s="231"/>
      <c r="AO638" s="231"/>
      <c r="AP638" s="231"/>
      <c r="AQ638" s="231"/>
      <c r="AR638" s="231"/>
      <c r="AS638" s="231"/>
      <c r="AT638" s="231"/>
      <c r="AU638" s="231"/>
      <c r="AV638" s="231"/>
      <c r="AW638" s="231"/>
      <c r="AX638" s="231"/>
      <c r="AY638" s="231"/>
      <c r="AZ638" s="231"/>
      <c r="BA638" s="231"/>
      <c r="BB638" s="231"/>
      <c r="BC638" s="231"/>
      <c r="BD638" s="231"/>
      <c r="BE638" s="231"/>
      <c r="BF638" s="231"/>
      <c r="BG638" s="231"/>
      <c r="BH638" s="231"/>
      <c r="BI638" s="231"/>
      <c r="BJ638" s="231"/>
      <c r="BK638" s="231"/>
      <c r="BL638" s="231"/>
      <c r="BM638" s="231"/>
      <c r="BN638" s="231"/>
      <c r="BO638" s="231"/>
      <c r="BP638" s="231"/>
      <c r="BQ638" s="231"/>
      <c r="BR638" s="231"/>
      <c r="BS638" s="231"/>
      <c r="BT638" s="231"/>
      <c r="BU638" s="231"/>
      <c r="BV638" s="231"/>
      <c r="BW638" s="231"/>
      <c r="BX638" s="231"/>
      <c r="BY638" s="231"/>
      <c r="BZ638" s="231"/>
      <c r="CA638" s="231"/>
      <c r="CB638" s="231"/>
    </row>
    <row r="639" spans="29:80" s="119" customFormat="1">
      <c r="AC639" s="238"/>
      <c r="AD639" s="231"/>
      <c r="AE639" s="231"/>
      <c r="AF639" s="231"/>
      <c r="AG639" s="231"/>
      <c r="AH639" s="231"/>
      <c r="AI639" s="231"/>
      <c r="AJ639" s="231"/>
      <c r="AK639" s="231"/>
      <c r="AL639" s="231"/>
      <c r="AM639" s="231"/>
      <c r="AN639" s="231"/>
      <c r="AO639" s="231"/>
      <c r="AP639" s="231"/>
      <c r="AQ639" s="231"/>
      <c r="AR639" s="231"/>
      <c r="AS639" s="231"/>
      <c r="AT639" s="231"/>
      <c r="AU639" s="231"/>
      <c r="AV639" s="231"/>
      <c r="AW639" s="231"/>
      <c r="AX639" s="231"/>
      <c r="AY639" s="231"/>
      <c r="AZ639" s="231"/>
      <c r="BA639" s="231"/>
      <c r="BB639" s="231"/>
      <c r="BC639" s="231"/>
      <c r="BD639" s="231"/>
      <c r="BE639" s="231"/>
      <c r="BF639" s="231"/>
      <c r="BG639" s="231"/>
      <c r="BH639" s="231"/>
      <c r="BI639" s="231"/>
      <c r="BJ639" s="231"/>
      <c r="BK639" s="231"/>
      <c r="BL639" s="231"/>
      <c r="BM639" s="231"/>
      <c r="BN639" s="231"/>
      <c r="BO639" s="231"/>
      <c r="BP639" s="231"/>
      <c r="BQ639" s="231"/>
      <c r="BR639" s="231"/>
      <c r="BS639" s="231"/>
      <c r="BT639" s="231"/>
      <c r="BU639" s="231"/>
      <c r="BV639" s="231"/>
      <c r="BW639" s="231"/>
      <c r="BX639" s="231"/>
      <c r="BY639" s="231"/>
      <c r="BZ639" s="231"/>
      <c r="CA639" s="231"/>
      <c r="CB639" s="231"/>
    </row>
    <row r="640" spans="29:80" s="119" customFormat="1">
      <c r="AC640" s="238"/>
      <c r="AD640" s="231"/>
      <c r="AE640" s="231"/>
      <c r="AF640" s="231"/>
      <c r="AG640" s="231"/>
      <c r="AH640" s="231"/>
      <c r="AI640" s="231"/>
      <c r="AJ640" s="231"/>
      <c r="AK640" s="231"/>
      <c r="AL640" s="231"/>
      <c r="AM640" s="231"/>
      <c r="AN640" s="231"/>
      <c r="AO640" s="231"/>
      <c r="AP640" s="231"/>
      <c r="AQ640" s="231"/>
      <c r="AR640" s="231"/>
      <c r="AS640" s="231"/>
      <c r="AT640" s="231"/>
      <c r="AU640" s="231"/>
      <c r="AV640" s="231"/>
      <c r="AW640" s="231"/>
      <c r="AX640" s="231"/>
      <c r="AY640" s="231"/>
      <c r="AZ640" s="231"/>
      <c r="BA640" s="231"/>
      <c r="BB640" s="231"/>
      <c r="BC640" s="231"/>
      <c r="BD640" s="231"/>
      <c r="BE640" s="231"/>
      <c r="BF640" s="231"/>
      <c r="BG640" s="231"/>
      <c r="BH640" s="231"/>
      <c r="BI640" s="231"/>
      <c r="BJ640" s="231"/>
      <c r="BK640" s="231"/>
      <c r="BL640" s="231"/>
      <c r="BM640" s="231"/>
      <c r="BN640" s="231"/>
      <c r="BO640" s="231"/>
      <c r="BP640" s="231"/>
      <c r="BQ640" s="231"/>
      <c r="BR640" s="231"/>
      <c r="BS640" s="231"/>
      <c r="BT640" s="231"/>
      <c r="BU640" s="231"/>
      <c r="BV640" s="231"/>
      <c r="BW640" s="231"/>
      <c r="BX640" s="231"/>
      <c r="BY640" s="231"/>
      <c r="BZ640" s="231"/>
      <c r="CA640" s="231"/>
      <c r="CB640" s="231"/>
    </row>
    <row r="641" spans="29:80" s="119" customFormat="1">
      <c r="AC641" s="238"/>
      <c r="AD641" s="231"/>
      <c r="AE641" s="231"/>
      <c r="AF641" s="231"/>
      <c r="AG641" s="231"/>
      <c r="AH641" s="231"/>
      <c r="AI641" s="231"/>
      <c r="AJ641" s="231"/>
      <c r="AK641" s="231"/>
      <c r="AL641" s="231"/>
      <c r="AM641" s="231"/>
      <c r="AN641" s="231"/>
      <c r="AO641" s="231"/>
      <c r="AP641" s="231"/>
      <c r="AQ641" s="231"/>
      <c r="AR641" s="231"/>
      <c r="AS641" s="231"/>
      <c r="AT641" s="231"/>
      <c r="AU641" s="231"/>
      <c r="AV641" s="231"/>
      <c r="AW641" s="231"/>
      <c r="AX641" s="231"/>
      <c r="AY641" s="231"/>
      <c r="AZ641" s="231"/>
      <c r="BA641" s="231"/>
      <c r="BB641" s="231"/>
      <c r="BC641" s="231"/>
      <c r="BD641" s="231"/>
      <c r="BE641" s="231"/>
      <c r="BF641" s="231"/>
      <c r="BG641" s="231"/>
      <c r="BH641" s="231"/>
      <c r="BI641" s="231"/>
      <c r="BJ641" s="231"/>
      <c r="BK641" s="231"/>
      <c r="BL641" s="231"/>
      <c r="BM641" s="231"/>
      <c r="BN641" s="231"/>
      <c r="BO641" s="231"/>
      <c r="BP641" s="231"/>
      <c r="BQ641" s="231"/>
      <c r="BR641" s="231"/>
      <c r="BS641" s="231"/>
      <c r="BT641" s="231"/>
      <c r="BU641" s="231"/>
      <c r="BV641" s="231"/>
      <c r="BW641" s="231"/>
      <c r="BX641" s="231"/>
      <c r="BY641" s="231"/>
      <c r="BZ641" s="231"/>
      <c r="CA641" s="231"/>
      <c r="CB641" s="231"/>
    </row>
    <row r="642" spans="29:80" s="119" customFormat="1">
      <c r="AC642" s="238"/>
      <c r="AD642" s="231"/>
      <c r="AE642" s="231"/>
      <c r="AF642" s="231"/>
      <c r="AG642" s="231"/>
      <c r="AH642" s="231"/>
      <c r="AI642" s="231"/>
      <c r="AJ642" s="231"/>
      <c r="AK642" s="231"/>
      <c r="AL642" s="231"/>
      <c r="AM642" s="231"/>
      <c r="AN642" s="231"/>
      <c r="AO642" s="231"/>
      <c r="AP642" s="231"/>
      <c r="AQ642" s="231"/>
      <c r="AR642" s="231"/>
      <c r="AS642" s="231"/>
      <c r="AT642" s="231"/>
      <c r="AU642" s="231"/>
      <c r="AV642" s="231"/>
      <c r="AW642" s="231"/>
      <c r="AX642" s="231"/>
      <c r="AY642" s="231"/>
      <c r="AZ642" s="231"/>
      <c r="BA642" s="231"/>
      <c r="BB642" s="231"/>
      <c r="BC642" s="231"/>
      <c r="BD642" s="231"/>
      <c r="BE642" s="231"/>
      <c r="BF642" s="231"/>
      <c r="BG642" s="231"/>
      <c r="BH642" s="231"/>
      <c r="BI642" s="231"/>
      <c r="BJ642" s="231"/>
      <c r="BK642" s="231"/>
      <c r="BL642" s="231"/>
      <c r="BM642" s="231"/>
      <c r="BN642" s="231"/>
      <c r="BO642" s="231"/>
      <c r="BP642" s="231"/>
      <c r="BQ642" s="231"/>
      <c r="BR642" s="231"/>
      <c r="BS642" s="231"/>
      <c r="BT642" s="231"/>
      <c r="BU642" s="231"/>
      <c r="BV642" s="231"/>
      <c r="BW642" s="231"/>
      <c r="BX642" s="231"/>
      <c r="BY642" s="231"/>
      <c r="BZ642" s="231"/>
      <c r="CA642" s="231"/>
      <c r="CB642" s="231"/>
    </row>
    <row r="643" spans="29:80" s="119" customFormat="1">
      <c r="AC643" s="238"/>
      <c r="AD643" s="231"/>
      <c r="AE643" s="231"/>
      <c r="AF643" s="231"/>
      <c r="AG643" s="231"/>
      <c r="AH643" s="231"/>
      <c r="AI643" s="231"/>
      <c r="AJ643" s="231"/>
      <c r="AK643" s="231"/>
      <c r="AL643" s="231"/>
      <c r="AM643" s="231"/>
      <c r="AN643" s="231"/>
      <c r="AO643" s="231"/>
      <c r="AP643" s="231"/>
      <c r="AQ643" s="231"/>
      <c r="AR643" s="231"/>
      <c r="AS643" s="231"/>
      <c r="AT643" s="231"/>
      <c r="AU643" s="231"/>
      <c r="AV643" s="231"/>
      <c r="AW643" s="231"/>
      <c r="AX643" s="231"/>
      <c r="AY643" s="231"/>
      <c r="AZ643" s="231"/>
      <c r="BA643" s="231"/>
      <c r="BB643" s="231"/>
      <c r="BC643" s="231"/>
      <c r="BD643" s="231"/>
      <c r="BE643" s="231"/>
      <c r="BF643" s="231"/>
      <c r="BG643" s="231"/>
      <c r="BH643" s="231"/>
      <c r="BI643" s="231"/>
      <c r="BJ643" s="231"/>
      <c r="BK643" s="231"/>
      <c r="BL643" s="231"/>
      <c r="BM643" s="231"/>
      <c r="BN643" s="231"/>
      <c r="BO643" s="231"/>
      <c r="BP643" s="231"/>
      <c r="BQ643" s="231"/>
      <c r="BR643" s="231"/>
      <c r="BS643" s="231"/>
      <c r="BT643" s="231"/>
      <c r="BU643" s="231"/>
      <c r="BV643" s="231"/>
      <c r="BW643" s="231"/>
      <c r="BX643" s="231"/>
      <c r="BY643" s="231"/>
      <c r="BZ643" s="231"/>
      <c r="CA643" s="231"/>
      <c r="CB643" s="231"/>
    </row>
    <row r="644" spans="29:80" s="119" customFormat="1">
      <c r="AC644" s="238"/>
      <c r="AD644" s="231"/>
      <c r="AE644" s="231"/>
      <c r="AF644" s="231"/>
      <c r="AG644" s="231"/>
      <c r="AH644" s="231"/>
      <c r="AI644" s="231"/>
      <c r="AJ644" s="231"/>
      <c r="AK644" s="231"/>
      <c r="AL644" s="231"/>
      <c r="AM644" s="231"/>
      <c r="AN644" s="231"/>
      <c r="AO644" s="231"/>
      <c r="AP644" s="231"/>
      <c r="AQ644" s="231"/>
      <c r="AR644" s="231"/>
      <c r="AS644" s="231"/>
      <c r="AT644" s="231"/>
      <c r="AU644" s="231"/>
      <c r="AV644" s="231"/>
      <c r="AW644" s="231"/>
      <c r="AX644" s="231"/>
      <c r="AY644" s="231"/>
      <c r="AZ644" s="231"/>
      <c r="BA644" s="231"/>
      <c r="BB644" s="231"/>
      <c r="BC644" s="231"/>
      <c r="BD644" s="231"/>
      <c r="BE644" s="231"/>
      <c r="BF644" s="231"/>
      <c r="BG644" s="231"/>
      <c r="BH644" s="231"/>
      <c r="BI644" s="231"/>
      <c r="BJ644" s="231"/>
      <c r="BK644" s="231"/>
      <c r="BL644" s="231"/>
      <c r="BM644" s="231"/>
      <c r="BN644" s="231"/>
      <c r="BO644" s="231"/>
      <c r="BP644" s="231"/>
      <c r="BQ644" s="231"/>
      <c r="BR644" s="231"/>
      <c r="BS644" s="231"/>
      <c r="BT644" s="231"/>
      <c r="BU644" s="231"/>
      <c r="BV644" s="231"/>
      <c r="BW644" s="231"/>
      <c r="BX644" s="231"/>
      <c r="BY644" s="231"/>
      <c r="BZ644" s="231"/>
      <c r="CA644" s="231"/>
      <c r="CB644" s="231"/>
    </row>
    <row r="645" spans="29:80" s="119" customFormat="1">
      <c r="AC645" s="238"/>
      <c r="AD645" s="231"/>
      <c r="AE645" s="231"/>
      <c r="AF645" s="231"/>
      <c r="AG645" s="231"/>
      <c r="AH645" s="231"/>
      <c r="AI645" s="231"/>
      <c r="AJ645" s="231"/>
      <c r="AK645" s="231"/>
      <c r="AL645" s="231"/>
      <c r="AM645" s="231"/>
      <c r="AN645" s="231"/>
      <c r="AO645" s="231"/>
      <c r="AP645" s="231"/>
      <c r="AQ645" s="231"/>
      <c r="AR645" s="231"/>
      <c r="AS645" s="231"/>
      <c r="AT645" s="231"/>
      <c r="AU645" s="231"/>
      <c r="AV645" s="231"/>
      <c r="AW645" s="231"/>
      <c r="AX645" s="231"/>
      <c r="AY645" s="231"/>
      <c r="AZ645" s="231"/>
      <c r="BA645" s="231"/>
      <c r="BB645" s="231"/>
      <c r="BC645" s="231"/>
      <c r="BD645" s="231"/>
      <c r="BE645" s="231"/>
      <c r="BF645" s="231"/>
      <c r="BG645" s="231"/>
      <c r="BH645" s="231"/>
      <c r="BI645" s="231"/>
      <c r="BJ645" s="231"/>
      <c r="BK645" s="231"/>
      <c r="BL645" s="231"/>
      <c r="BM645" s="231"/>
      <c r="BN645" s="231"/>
      <c r="BO645" s="231"/>
      <c r="BP645" s="231"/>
      <c r="BQ645" s="231"/>
      <c r="BR645" s="231"/>
      <c r="BS645" s="231"/>
      <c r="BT645" s="231"/>
      <c r="BU645" s="231"/>
      <c r="BV645" s="231"/>
      <c r="BW645" s="231"/>
      <c r="BX645" s="231"/>
      <c r="BY645" s="231"/>
      <c r="BZ645" s="231"/>
      <c r="CA645" s="231"/>
      <c r="CB645" s="231"/>
    </row>
    <row r="646" spans="29:80" s="119" customFormat="1">
      <c r="AC646" s="238"/>
      <c r="AD646" s="231"/>
      <c r="AE646" s="231"/>
      <c r="AF646" s="231"/>
      <c r="AG646" s="231"/>
      <c r="AH646" s="231"/>
      <c r="AI646" s="231"/>
      <c r="AJ646" s="231"/>
      <c r="AK646" s="231"/>
      <c r="AL646" s="231"/>
      <c r="AM646" s="231"/>
      <c r="AN646" s="231"/>
      <c r="AO646" s="231"/>
      <c r="AP646" s="231"/>
      <c r="AQ646" s="231"/>
      <c r="AR646" s="231"/>
      <c r="AS646" s="231"/>
      <c r="AT646" s="231"/>
      <c r="AU646" s="231"/>
      <c r="AV646" s="231"/>
      <c r="AW646" s="231"/>
      <c r="AX646" s="231"/>
      <c r="AY646" s="231"/>
      <c r="AZ646" s="231"/>
      <c r="BA646" s="231"/>
      <c r="BB646" s="231"/>
      <c r="BC646" s="231"/>
      <c r="BD646" s="231"/>
      <c r="BE646" s="231"/>
      <c r="BF646" s="231"/>
      <c r="BG646" s="231"/>
      <c r="BH646" s="231"/>
      <c r="BI646" s="231"/>
      <c r="BJ646" s="231"/>
      <c r="BK646" s="231"/>
      <c r="BL646" s="231"/>
      <c r="BM646" s="231"/>
      <c r="BN646" s="231"/>
      <c r="BO646" s="231"/>
      <c r="BP646" s="231"/>
      <c r="BQ646" s="231"/>
      <c r="BR646" s="231"/>
      <c r="BS646" s="231"/>
      <c r="BT646" s="231"/>
      <c r="BU646" s="231"/>
      <c r="BV646" s="231"/>
      <c r="BW646" s="231"/>
      <c r="BX646" s="231"/>
      <c r="BY646" s="231"/>
      <c r="BZ646" s="231"/>
      <c r="CA646" s="231"/>
      <c r="CB646" s="231"/>
    </row>
    <row r="647" spans="29:80" s="119" customFormat="1">
      <c r="AC647" s="238"/>
      <c r="AD647" s="231"/>
      <c r="AE647" s="231"/>
      <c r="AF647" s="231"/>
      <c r="AG647" s="231"/>
      <c r="AH647" s="231"/>
      <c r="AI647" s="231"/>
      <c r="AJ647" s="231"/>
      <c r="AK647" s="231"/>
      <c r="AL647" s="231"/>
      <c r="AM647" s="231"/>
      <c r="AN647" s="231"/>
      <c r="AO647" s="231"/>
      <c r="AP647" s="231"/>
      <c r="AQ647" s="231"/>
      <c r="AR647" s="231"/>
      <c r="AS647" s="231"/>
      <c r="AT647" s="231"/>
      <c r="AU647" s="231"/>
      <c r="AV647" s="231"/>
      <c r="AW647" s="231"/>
      <c r="AX647" s="231"/>
      <c r="AY647" s="231"/>
      <c r="AZ647" s="231"/>
      <c r="BA647" s="231"/>
      <c r="BB647" s="231"/>
      <c r="BC647" s="231"/>
      <c r="BD647" s="231"/>
      <c r="BE647" s="231"/>
      <c r="BF647" s="231"/>
      <c r="BG647" s="231"/>
      <c r="BH647" s="231"/>
      <c r="BI647" s="231"/>
      <c r="BJ647" s="231"/>
      <c r="BK647" s="231"/>
      <c r="BL647" s="231"/>
      <c r="BM647" s="231"/>
      <c r="BN647" s="231"/>
      <c r="BO647" s="231"/>
      <c r="BP647" s="231"/>
      <c r="BQ647" s="231"/>
      <c r="BR647" s="231"/>
      <c r="BS647" s="231"/>
      <c r="BT647" s="231"/>
      <c r="BU647" s="231"/>
      <c r="BV647" s="231"/>
      <c r="BW647" s="231"/>
      <c r="BX647" s="231"/>
      <c r="BY647" s="231"/>
      <c r="BZ647" s="231"/>
      <c r="CA647" s="231"/>
      <c r="CB647" s="231"/>
    </row>
    <row r="648" spans="29:80" s="119" customFormat="1">
      <c r="AC648" s="238"/>
      <c r="AD648" s="231"/>
      <c r="AE648" s="231"/>
      <c r="AF648" s="231"/>
      <c r="AG648" s="231"/>
      <c r="AH648" s="231"/>
      <c r="AI648" s="231"/>
      <c r="AJ648" s="231"/>
      <c r="AK648" s="231"/>
      <c r="AL648" s="231"/>
      <c r="AM648" s="231"/>
      <c r="AN648" s="231"/>
      <c r="AO648" s="231"/>
      <c r="AP648" s="231"/>
      <c r="AQ648" s="231"/>
      <c r="AR648" s="231"/>
      <c r="AS648" s="231"/>
      <c r="AT648" s="231"/>
      <c r="AU648" s="231"/>
      <c r="AV648" s="231"/>
      <c r="AW648" s="231"/>
      <c r="AX648" s="231"/>
      <c r="AY648" s="231"/>
      <c r="AZ648" s="231"/>
      <c r="BA648" s="231"/>
      <c r="BB648" s="231"/>
      <c r="BC648" s="231"/>
      <c r="BD648" s="231"/>
      <c r="BE648" s="231"/>
      <c r="BF648" s="231"/>
      <c r="BG648" s="231"/>
      <c r="BH648" s="231"/>
      <c r="BI648" s="231"/>
      <c r="BJ648" s="231"/>
      <c r="BK648" s="231"/>
      <c r="BL648" s="231"/>
      <c r="BM648" s="231"/>
      <c r="BN648" s="231"/>
      <c r="BO648" s="231"/>
      <c r="BP648" s="231"/>
      <c r="BQ648" s="231"/>
      <c r="BR648" s="231"/>
      <c r="BS648" s="231"/>
      <c r="BT648" s="231"/>
      <c r="BU648" s="231"/>
      <c r="BV648" s="231"/>
      <c r="BW648" s="231"/>
      <c r="BX648" s="231"/>
      <c r="BY648" s="231"/>
      <c r="BZ648" s="231"/>
      <c r="CA648" s="231"/>
      <c r="CB648" s="231"/>
    </row>
    <row r="649" spans="29:80" s="119" customFormat="1">
      <c r="AC649" s="238"/>
      <c r="AD649" s="231"/>
      <c r="AE649" s="231"/>
      <c r="AF649" s="231"/>
      <c r="AG649" s="231"/>
      <c r="AH649" s="231"/>
      <c r="AI649" s="231"/>
      <c r="AJ649" s="231"/>
      <c r="AK649" s="231"/>
      <c r="AL649" s="231"/>
      <c r="AM649" s="231"/>
      <c r="AN649" s="231"/>
      <c r="AO649" s="231"/>
      <c r="AP649" s="231"/>
      <c r="AQ649" s="231"/>
      <c r="AR649" s="231"/>
      <c r="AS649" s="231"/>
      <c r="AT649" s="231"/>
      <c r="AU649" s="231"/>
      <c r="AV649" s="231"/>
      <c r="AW649" s="231"/>
      <c r="AX649" s="231"/>
      <c r="AY649" s="231"/>
      <c r="AZ649" s="231"/>
      <c r="BA649" s="231"/>
      <c r="BB649" s="231"/>
      <c r="BC649" s="231"/>
      <c r="BD649" s="231"/>
      <c r="BE649" s="231"/>
      <c r="BF649" s="231"/>
      <c r="BG649" s="231"/>
      <c r="BH649" s="231"/>
      <c r="BI649" s="231"/>
      <c r="BJ649" s="231"/>
      <c r="BK649" s="231"/>
      <c r="BL649" s="231"/>
      <c r="BM649" s="231"/>
      <c r="BN649" s="231"/>
      <c r="BO649" s="231"/>
      <c r="BP649" s="231"/>
      <c r="BQ649" s="231"/>
      <c r="BR649" s="231"/>
      <c r="BS649" s="231"/>
      <c r="BT649" s="231"/>
      <c r="BU649" s="231"/>
      <c r="BV649" s="231"/>
      <c r="BW649" s="231"/>
      <c r="BX649" s="231"/>
      <c r="BY649" s="231"/>
      <c r="BZ649" s="231"/>
      <c r="CA649" s="231"/>
      <c r="CB649" s="231"/>
    </row>
    <row r="650" spans="29:80" s="119" customFormat="1">
      <c r="AC650" s="238"/>
      <c r="AD650" s="231"/>
      <c r="AE650" s="231"/>
      <c r="AF650" s="231"/>
      <c r="AG650" s="231"/>
      <c r="AH650" s="231"/>
      <c r="AI650" s="231"/>
      <c r="AJ650" s="231"/>
      <c r="AK650" s="231"/>
      <c r="AL650" s="231"/>
      <c r="AM650" s="231"/>
      <c r="AN650" s="231"/>
      <c r="AO650" s="231"/>
      <c r="AP650" s="231"/>
      <c r="AQ650" s="231"/>
      <c r="AR650" s="231"/>
      <c r="AS650" s="231"/>
      <c r="AT650" s="231"/>
      <c r="AU650" s="231"/>
      <c r="AV650" s="231"/>
      <c r="AW650" s="231"/>
      <c r="AX650" s="231"/>
      <c r="AY650" s="231"/>
      <c r="AZ650" s="231"/>
      <c r="BA650" s="231"/>
      <c r="BB650" s="231"/>
      <c r="BC650" s="231"/>
      <c r="BD650" s="231"/>
      <c r="BE650" s="231"/>
      <c r="BF650" s="231"/>
      <c r="BG650" s="231"/>
      <c r="BH650" s="231"/>
      <c r="BI650" s="231"/>
      <c r="BJ650" s="231"/>
      <c r="BK650" s="231"/>
      <c r="BL650" s="231"/>
      <c r="BM650" s="231"/>
      <c r="BN650" s="231"/>
      <c r="BO650" s="231"/>
      <c r="BP650" s="231"/>
      <c r="BQ650" s="231"/>
      <c r="BR650" s="231"/>
      <c r="BS650" s="231"/>
      <c r="BT650" s="231"/>
      <c r="BU650" s="231"/>
      <c r="BV650" s="231"/>
      <c r="BW650" s="231"/>
      <c r="BX650" s="231"/>
      <c r="BY650" s="231"/>
      <c r="BZ650" s="231"/>
      <c r="CA650" s="231"/>
      <c r="CB650" s="231"/>
    </row>
    <row r="651" spans="29:80" s="119" customFormat="1">
      <c r="AC651" s="238"/>
      <c r="AD651" s="231"/>
      <c r="AE651" s="231"/>
      <c r="AF651" s="231"/>
      <c r="AG651" s="231"/>
      <c r="AH651" s="231"/>
      <c r="AI651" s="231"/>
      <c r="AJ651" s="231"/>
      <c r="AK651" s="231"/>
      <c r="AL651" s="231"/>
      <c r="AM651" s="231"/>
      <c r="AN651" s="231"/>
      <c r="AO651" s="231"/>
      <c r="AP651" s="231"/>
      <c r="AQ651" s="231"/>
      <c r="AR651" s="231"/>
      <c r="AS651" s="231"/>
      <c r="AT651" s="231"/>
      <c r="AU651" s="231"/>
      <c r="AV651" s="231"/>
      <c r="AW651" s="231"/>
      <c r="AX651" s="231"/>
      <c r="AY651" s="231"/>
      <c r="AZ651" s="231"/>
      <c r="BA651" s="231"/>
      <c r="BB651" s="231"/>
      <c r="BC651" s="231"/>
      <c r="BD651" s="231"/>
      <c r="BE651" s="231"/>
      <c r="BF651" s="231"/>
      <c r="BG651" s="231"/>
      <c r="BH651" s="231"/>
      <c r="BI651" s="231"/>
      <c r="BJ651" s="231"/>
      <c r="BK651" s="231"/>
      <c r="BL651" s="231"/>
      <c r="BM651" s="231"/>
      <c r="BN651" s="231"/>
      <c r="BO651" s="231"/>
      <c r="BP651" s="231"/>
      <c r="BQ651" s="231"/>
      <c r="BR651" s="231"/>
      <c r="BS651" s="231"/>
      <c r="BT651" s="231"/>
      <c r="BU651" s="231"/>
      <c r="BV651" s="231"/>
      <c r="BW651" s="231"/>
      <c r="BX651" s="231"/>
      <c r="BY651" s="231"/>
      <c r="BZ651" s="231"/>
      <c r="CA651" s="231"/>
      <c r="CB651" s="231"/>
    </row>
    <row r="652" spans="29:80" s="119" customFormat="1">
      <c r="AC652" s="238"/>
      <c r="AD652" s="231"/>
      <c r="AE652" s="231"/>
      <c r="AF652" s="231"/>
      <c r="AG652" s="231"/>
      <c r="AH652" s="231"/>
      <c r="AI652" s="231"/>
      <c r="AJ652" s="231"/>
      <c r="AK652" s="231"/>
      <c r="AL652" s="231"/>
      <c r="AM652" s="231"/>
      <c r="AN652" s="231"/>
      <c r="AO652" s="231"/>
      <c r="AP652" s="231"/>
      <c r="AQ652" s="231"/>
      <c r="AR652" s="231"/>
      <c r="AS652" s="231"/>
      <c r="AT652" s="231"/>
      <c r="AU652" s="231"/>
      <c r="AV652" s="231"/>
      <c r="AW652" s="231"/>
      <c r="AX652" s="231"/>
      <c r="AY652" s="231"/>
      <c r="AZ652" s="231"/>
      <c r="BA652" s="231"/>
      <c r="BB652" s="231"/>
      <c r="BC652" s="231"/>
      <c r="BD652" s="231"/>
      <c r="BE652" s="231"/>
      <c r="BF652" s="231"/>
      <c r="BG652" s="231"/>
      <c r="BH652" s="231"/>
      <c r="BI652" s="231"/>
      <c r="BJ652" s="231"/>
      <c r="BK652" s="231"/>
      <c r="BL652" s="231"/>
      <c r="BM652" s="231"/>
      <c r="BN652" s="231"/>
      <c r="BO652" s="231"/>
      <c r="BP652" s="231"/>
      <c r="BQ652" s="231"/>
      <c r="BR652" s="231"/>
      <c r="BS652" s="231"/>
      <c r="BT652" s="231"/>
      <c r="BU652" s="231"/>
      <c r="BV652" s="231"/>
      <c r="BW652" s="231"/>
      <c r="BX652" s="231"/>
      <c r="BY652" s="231"/>
      <c r="BZ652" s="231"/>
      <c r="CA652" s="231"/>
      <c r="CB652" s="231"/>
    </row>
    <row r="653" spans="29:80" s="119" customFormat="1">
      <c r="AC653" s="238"/>
      <c r="AD653" s="231"/>
      <c r="AE653" s="231"/>
      <c r="AF653" s="231"/>
      <c r="AG653" s="231"/>
      <c r="AH653" s="231"/>
      <c r="AI653" s="231"/>
      <c r="AJ653" s="231"/>
      <c r="AK653" s="231"/>
      <c r="AL653" s="231"/>
      <c r="AM653" s="231"/>
      <c r="AN653" s="231"/>
      <c r="AO653" s="231"/>
      <c r="AP653" s="231"/>
      <c r="AQ653" s="231"/>
      <c r="AR653" s="231"/>
      <c r="AS653" s="231"/>
      <c r="AT653" s="231"/>
      <c r="AU653" s="231"/>
      <c r="AV653" s="231"/>
      <c r="AW653" s="231"/>
      <c r="AX653" s="231"/>
      <c r="AY653" s="231"/>
      <c r="AZ653" s="231"/>
      <c r="BA653" s="231"/>
      <c r="BB653" s="231"/>
      <c r="BC653" s="231"/>
      <c r="BD653" s="231"/>
      <c r="BE653" s="231"/>
      <c r="BF653" s="231"/>
      <c r="BG653" s="231"/>
      <c r="BH653" s="231"/>
      <c r="BI653" s="231"/>
      <c r="BJ653" s="231"/>
      <c r="BK653" s="231"/>
      <c r="BL653" s="231"/>
      <c r="BM653" s="231"/>
      <c r="BN653" s="231"/>
      <c r="BO653" s="231"/>
      <c r="BP653" s="231"/>
      <c r="BQ653" s="231"/>
      <c r="BR653" s="231"/>
      <c r="BS653" s="231"/>
      <c r="BT653" s="231"/>
      <c r="BU653" s="231"/>
      <c r="BV653" s="231"/>
      <c r="BW653" s="231"/>
      <c r="BX653" s="231"/>
      <c r="BY653" s="231"/>
      <c r="BZ653" s="231"/>
      <c r="CA653" s="231"/>
      <c r="CB653" s="231"/>
    </row>
    <row r="654" spans="29:80" s="119" customFormat="1">
      <c r="AC654" s="238"/>
      <c r="AD654" s="231"/>
      <c r="AE654" s="231"/>
      <c r="AF654" s="231"/>
      <c r="AG654" s="231"/>
      <c r="AH654" s="231"/>
      <c r="AI654" s="231"/>
      <c r="AJ654" s="231"/>
      <c r="AK654" s="231"/>
      <c r="AL654" s="231"/>
      <c r="AM654" s="231"/>
      <c r="AN654" s="231"/>
      <c r="AO654" s="231"/>
      <c r="AP654" s="231"/>
      <c r="AQ654" s="231"/>
      <c r="AR654" s="231"/>
      <c r="AS654" s="231"/>
      <c r="AT654" s="231"/>
      <c r="AU654" s="231"/>
      <c r="AV654" s="231"/>
      <c r="AW654" s="231"/>
      <c r="AX654" s="231"/>
      <c r="AY654" s="231"/>
      <c r="AZ654" s="231"/>
      <c r="BA654" s="231"/>
      <c r="BB654" s="231"/>
      <c r="BC654" s="231"/>
      <c r="BD654" s="231"/>
      <c r="BE654" s="231"/>
      <c r="BF654" s="231"/>
      <c r="BG654" s="231"/>
      <c r="BH654" s="231"/>
      <c r="BI654" s="231"/>
      <c r="BJ654" s="231"/>
      <c r="BK654" s="231"/>
      <c r="BL654" s="231"/>
      <c r="BM654" s="231"/>
      <c r="BN654" s="231"/>
      <c r="BO654" s="231"/>
      <c r="BP654" s="231"/>
      <c r="BQ654" s="231"/>
      <c r="BR654" s="231"/>
      <c r="BS654" s="231"/>
      <c r="BT654" s="231"/>
      <c r="BU654" s="231"/>
      <c r="BV654" s="231"/>
      <c r="BW654" s="231"/>
      <c r="BX654" s="231"/>
      <c r="BY654" s="231"/>
      <c r="BZ654" s="231"/>
      <c r="CA654" s="231"/>
      <c r="CB654" s="231"/>
    </row>
    <row r="655" spans="29:80" s="119" customFormat="1">
      <c r="AC655" s="238"/>
      <c r="AD655" s="231"/>
      <c r="AE655" s="231"/>
      <c r="AF655" s="231"/>
      <c r="AG655" s="231"/>
      <c r="AH655" s="231"/>
      <c r="AI655" s="231"/>
      <c r="AJ655" s="231"/>
      <c r="AK655" s="231"/>
      <c r="AL655" s="231"/>
      <c r="AM655" s="231"/>
      <c r="AN655" s="231"/>
      <c r="AO655" s="231"/>
      <c r="AP655" s="231"/>
      <c r="AQ655" s="231"/>
      <c r="AR655" s="231"/>
      <c r="AS655" s="231"/>
      <c r="AT655" s="231"/>
      <c r="AU655" s="231"/>
      <c r="AV655" s="231"/>
      <c r="AW655" s="231"/>
      <c r="AX655" s="231"/>
      <c r="AY655" s="231"/>
      <c r="AZ655" s="231"/>
      <c r="BA655" s="231"/>
      <c r="BB655" s="231"/>
      <c r="BC655" s="231"/>
      <c r="BD655" s="231"/>
      <c r="BE655" s="231"/>
      <c r="BF655" s="231"/>
      <c r="BG655" s="231"/>
      <c r="BH655" s="231"/>
      <c r="BI655" s="231"/>
      <c r="BJ655" s="231"/>
      <c r="BK655" s="231"/>
      <c r="BL655" s="231"/>
      <c r="BM655" s="231"/>
      <c r="BN655" s="231"/>
      <c r="BO655" s="231"/>
      <c r="BP655" s="231"/>
      <c r="BQ655" s="231"/>
      <c r="BR655" s="231"/>
      <c r="BS655" s="231"/>
      <c r="BT655" s="231"/>
      <c r="BU655" s="231"/>
      <c r="BV655" s="231"/>
      <c r="BW655" s="231"/>
      <c r="BX655" s="231"/>
      <c r="BY655" s="231"/>
      <c r="BZ655" s="231"/>
      <c r="CA655" s="231"/>
      <c r="CB655" s="231"/>
    </row>
    <row r="656" spans="29:80" s="119" customFormat="1">
      <c r="AC656" s="238"/>
      <c r="AD656" s="231"/>
      <c r="AE656" s="231"/>
      <c r="AF656" s="231"/>
      <c r="AG656" s="231"/>
      <c r="AH656" s="231"/>
      <c r="AI656" s="231"/>
      <c r="AJ656" s="231"/>
      <c r="AK656" s="231"/>
      <c r="AL656" s="231"/>
      <c r="AM656" s="231"/>
      <c r="AN656" s="231"/>
      <c r="AO656" s="231"/>
      <c r="AP656" s="231"/>
      <c r="AQ656" s="231"/>
      <c r="AR656" s="231"/>
      <c r="AS656" s="231"/>
      <c r="AT656" s="231"/>
      <c r="AU656" s="231"/>
      <c r="AV656" s="231"/>
      <c r="AW656" s="231"/>
      <c r="AX656" s="231"/>
      <c r="AY656" s="231"/>
      <c r="AZ656" s="231"/>
      <c r="BA656" s="231"/>
      <c r="BB656" s="231"/>
      <c r="BC656" s="231"/>
      <c r="BD656" s="231"/>
      <c r="BE656" s="231"/>
      <c r="BF656" s="231"/>
      <c r="BG656" s="231"/>
      <c r="BH656" s="231"/>
      <c r="BI656" s="231"/>
      <c r="BJ656" s="231"/>
      <c r="BK656" s="231"/>
      <c r="BL656" s="231"/>
      <c r="BM656" s="231"/>
      <c r="BN656" s="231"/>
      <c r="BO656" s="231"/>
      <c r="BP656" s="231"/>
      <c r="BQ656" s="231"/>
      <c r="BR656" s="231"/>
      <c r="BS656" s="231"/>
      <c r="BT656" s="231"/>
      <c r="BU656" s="231"/>
      <c r="BV656" s="231"/>
      <c r="BW656" s="231"/>
      <c r="BX656" s="231"/>
      <c r="BY656" s="231"/>
      <c r="BZ656" s="231"/>
      <c r="CA656" s="231"/>
      <c r="CB656" s="231"/>
    </row>
    <row r="657" spans="29:80" s="119" customFormat="1">
      <c r="AC657" s="238"/>
      <c r="AD657" s="231"/>
      <c r="AE657" s="231"/>
      <c r="AF657" s="231"/>
      <c r="AG657" s="231"/>
      <c r="AH657" s="231"/>
      <c r="AI657" s="231"/>
      <c r="AJ657" s="231"/>
      <c r="AK657" s="231"/>
      <c r="AL657" s="231"/>
      <c r="AM657" s="231"/>
      <c r="AN657" s="231"/>
      <c r="AO657" s="231"/>
      <c r="AP657" s="231"/>
      <c r="AQ657" s="231"/>
      <c r="AR657" s="231"/>
      <c r="AS657" s="231"/>
      <c r="AT657" s="231"/>
      <c r="AU657" s="231"/>
      <c r="AV657" s="231"/>
      <c r="AW657" s="231"/>
      <c r="AX657" s="231"/>
      <c r="AY657" s="231"/>
      <c r="AZ657" s="231"/>
      <c r="BA657" s="231"/>
      <c r="BB657" s="231"/>
      <c r="BC657" s="231"/>
      <c r="BD657" s="231"/>
      <c r="BE657" s="231"/>
      <c r="BF657" s="231"/>
      <c r="BG657" s="231"/>
      <c r="BH657" s="231"/>
      <c r="BI657" s="231"/>
      <c r="BJ657" s="231"/>
      <c r="BK657" s="231"/>
      <c r="BL657" s="231"/>
      <c r="BM657" s="231"/>
      <c r="BN657" s="231"/>
      <c r="BO657" s="231"/>
      <c r="BP657" s="231"/>
      <c r="BQ657" s="231"/>
      <c r="BR657" s="231"/>
      <c r="BS657" s="231"/>
      <c r="BT657" s="231"/>
      <c r="BU657" s="231"/>
      <c r="BV657" s="231"/>
      <c r="BW657" s="231"/>
      <c r="BX657" s="231"/>
      <c r="BY657" s="231"/>
      <c r="BZ657" s="231"/>
      <c r="CA657" s="231"/>
      <c r="CB657" s="231"/>
    </row>
    <row r="658" spans="29:80" s="119" customFormat="1">
      <c r="AC658" s="238"/>
      <c r="AD658" s="231"/>
      <c r="AE658" s="231"/>
      <c r="AF658" s="231"/>
      <c r="AG658" s="231"/>
      <c r="AH658" s="231"/>
      <c r="AI658" s="231"/>
      <c r="AJ658" s="231"/>
      <c r="AK658" s="231"/>
      <c r="AL658" s="231"/>
      <c r="AM658" s="231"/>
      <c r="AN658" s="231"/>
      <c r="AO658" s="231"/>
      <c r="AP658" s="231"/>
      <c r="AQ658" s="231"/>
      <c r="AR658" s="231"/>
      <c r="AS658" s="231"/>
      <c r="AT658" s="231"/>
      <c r="AU658" s="231"/>
      <c r="AV658" s="231"/>
      <c r="AW658" s="231"/>
      <c r="AX658" s="231"/>
      <c r="AY658" s="231"/>
      <c r="AZ658" s="231"/>
      <c r="BA658" s="231"/>
      <c r="BB658" s="231"/>
      <c r="BC658" s="231"/>
      <c r="BD658" s="231"/>
      <c r="BE658" s="231"/>
      <c r="BF658" s="231"/>
      <c r="BG658" s="231"/>
      <c r="BH658" s="231"/>
      <c r="BI658" s="231"/>
      <c r="BJ658" s="231"/>
      <c r="BK658" s="231"/>
      <c r="BL658" s="231"/>
      <c r="BM658" s="231"/>
      <c r="BN658" s="231"/>
      <c r="BO658" s="231"/>
      <c r="BP658" s="231"/>
      <c r="BQ658" s="231"/>
      <c r="BR658" s="231"/>
      <c r="BS658" s="231"/>
      <c r="BT658" s="231"/>
      <c r="BU658" s="231"/>
      <c r="BV658" s="231"/>
      <c r="BW658" s="231"/>
      <c r="BX658" s="231"/>
      <c r="BY658" s="231"/>
      <c r="BZ658" s="231"/>
      <c r="CA658" s="231"/>
      <c r="CB658" s="231"/>
    </row>
    <row r="659" spans="29:80" s="119" customFormat="1">
      <c r="AC659" s="238"/>
      <c r="AD659" s="231"/>
      <c r="AE659" s="231"/>
      <c r="AF659" s="231"/>
      <c r="AG659" s="231"/>
      <c r="AH659" s="231"/>
      <c r="AI659" s="231"/>
      <c r="AJ659" s="231"/>
      <c r="AK659" s="231"/>
      <c r="AL659" s="231"/>
      <c r="AM659" s="231"/>
      <c r="AN659" s="231"/>
      <c r="AO659" s="231"/>
      <c r="AP659" s="231"/>
      <c r="AQ659" s="231"/>
      <c r="AR659" s="231"/>
      <c r="AS659" s="231"/>
      <c r="AT659" s="231"/>
      <c r="AU659" s="231"/>
      <c r="AV659" s="231"/>
      <c r="AW659" s="231"/>
      <c r="AX659" s="231"/>
      <c r="AY659" s="231"/>
      <c r="AZ659" s="231"/>
      <c r="BA659" s="231"/>
      <c r="BB659" s="231"/>
      <c r="BC659" s="231"/>
      <c r="BD659" s="231"/>
      <c r="BE659" s="231"/>
      <c r="BF659" s="231"/>
      <c r="BG659" s="231"/>
      <c r="BH659" s="231"/>
      <c r="BI659" s="231"/>
      <c r="BJ659" s="231"/>
      <c r="BK659" s="231"/>
      <c r="BL659" s="231"/>
      <c r="BM659" s="231"/>
      <c r="BN659" s="231"/>
      <c r="BO659" s="231"/>
      <c r="BP659" s="231"/>
      <c r="BQ659" s="231"/>
      <c r="BR659" s="231"/>
      <c r="BS659" s="231"/>
      <c r="BT659" s="231"/>
      <c r="BU659" s="231"/>
      <c r="BV659" s="231"/>
      <c r="BW659" s="231"/>
      <c r="BX659" s="231"/>
      <c r="BY659" s="231"/>
      <c r="BZ659" s="231"/>
      <c r="CA659" s="231"/>
      <c r="CB659" s="231"/>
    </row>
    <row r="660" spans="29:80" s="119" customFormat="1">
      <c r="AC660" s="238"/>
      <c r="AD660" s="231"/>
      <c r="AE660" s="231"/>
      <c r="AF660" s="231"/>
      <c r="AG660" s="231"/>
      <c r="AH660" s="231"/>
      <c r="AI660" s="231"/>
      <c r="AJ660" s="231"/>
      <c r="AK660" s="231"/>
      <c r="AL660" s="231"/>
      <c r="AM660" s="231"/>
      <c r="AN660" s="231"/>
      <c r="AO660" s="231"/>
      <c r="AP660" s="231"/>
      <c r="AQ660" s="231"/>
      <c r="AR660" s="231"/>
      <c r="AS660" s="231"/>
      <c r="AT660" s="231"/>
      <c r="AU660" s="231"/>
      <c r="AV660" s="231"/>
      <c r="AW660" s="231"/>
      <c r="AX660" s="231"/>
      <c r="AY660" s="231"/>
      <c r="AZ660" s="231"/>
      <c r="BA660" s="231"/>
      <c r="BB660" s="231"/>
      <c r="BC660" s="231"/>
      <c r="BD660" s="231"/>
      <c r="BE660" s="231"/>
      <c r="BF660" s="231"/>
      <c r="BG660" s="231"/>
      <c r="BH660" s="231"/>
      <c r="BI660" s="231"/>
      <c r="BJ660" s="231"/>
      <c r="BK660" s="231"/>
      <c r="BL660" s="231"/>
      <c r="BM660" s="231"/>
      <c r="BN660" s="231"/>
      <c r="BO660" s="231"/>
      <c r="BP660" s="231"/>
      <c r="BQ660" s="231"/>
      <c r="BR660" s="231"/>
      <c r="BS660" s="231"/>
      <c r="BT660" s="231"/>
      <c r="BU660" s="231"/>
      <c r="BV660" s="231"/>
      <c r="BW660" s="231"/>
      <c r="BX660" s="231"/>
      <c r="BY660" s="231"/>
      <c r="BZ660" s="231"/>
      <c r="CA660" s="231"/>
      <c r="CB660" s="231"/>
    </row>
    <row r="661" spans="29:80" s="119" customFormat="1">
      <c r="AC661" s="238"/>
      <c r="AD661" s="231"/>
      <c r="AE661" s="231"/>
      <c r="AF661" s="231"/>
      <c r="AG661" s="231"/>
      <c r="AH661" s="231"/>
      <c r="AI661" s="231"/>
      <c r="AJ661" s="231"/>
      <c r="AK661" s="231"/>
      <c r="AL661" s="231"/>
      <c r="AM661" s="231"/>
      <c r="AN661" s="231"/>
      <c r="AO661" s="231"/>
      <c r="AP661" s="231"/>
      <c r="AQ661" s="231"/>
      <c r="AR661" s="231"/>
      <c r="AS661" s="231"/>
      <c r="AT661" s="231"/>
      <c r="AU661" s="231"/>
      <c r="AV661" s="231"/>
      <c r="AW661" s="231"/>
      <c r="AX661" s="231"/>
      <c r="AY661" s="231"/>
      <c r="AZ661" s="231"/>
      <c r="BA661" s="231"/>
      <c r="BB661" s="231"/>
      <c r="BC661" s="231"/>
      <c r="BD661" s="231"/>
      <c r="BE661" s="231"/>
      <c r="BF661" s="231"/>
      <c r="BG661" s="231"/>
      <c r="BH661" s="231"/>
      <c r="BI661" s="231"/>
      <c r="BJ661" s="231"/>
      <c r="BK661" s="231"/>
      <c r="BL661" s="231"/>
      <c r="BM661" s="231"/>
      <c r="BN661" s="231"/>
      <c r="BO661" s="231"/>
      <c r="BP661" s="231"/>
      <c r="BQ661" s="231"/>
      <c r="BR661" s="231"/>
      <c r="BS661" s="231"/>
      <c r="BT661" s="231"/>
      <c r="BU661" s="231"/>
      <c r="BV661" s="231"/>
      <c r="BW661" s="231"/>
      <c r="BX661" s="231"/>
      <c r="BY661" s="231"/>
      <c r="BZ661" s="231"/>
      <c r="CA661" s="231"/>
      <c r="CB661" s="231"/>
    </row>
    <row r="662" spans="29:80" s="119" customFormat="1">
      <c r="AC662" s="238"/>
      <c r="AD662" s="231"/>
      <c r="AE662" s="231"/>
      <c r="AF662" s="231"/>
      <c r="AG662" s="231"/>
      <c r="AH662" s="231"/>
      <c r="AI662" s="231"/>
      <c r="AJ662" s="231"/>
      <c r="AK662" s="231"/>
      <c r="AL662" s="231"/>
      <c r="AM662" s="231"/>
      <c r="AN662" s="231"/>
      <c r="AO662" s="231"/>
      <c r="AP662" s="231"/>
      <c r="AQ662" s="231"/>
      <c r="AR662" s="231"/>
      <c r="AS662" s="231"/>
      <c r="AT662" s="231"/>
      <c r="AU662" s="231"/>
      <c r="AV662" s="231"/>
      <c r="AW662" s="231"/>
      <c r="AX662" s="231"/>
      <c r="AY662" s="231"/>
      <c r="AZ662" s="231"/>
      <c r="BA662" s="231"/>
      <c r="BB662" s="231"/>
      <c r="BC662" s="231"/>
      <c r="BD662" s="231"/>
      <c r="BE662" s="231"/>
      <c r="BF662" s="231"/>
      <c r="BG662" s="231"/>
      <c r="BH662" s="231"/>
      <c r="BI662" s="231"/>
      <c r="BJ662" s="231"/>
      <c r="BK662" s="231"/>
      <c r="BL662" s="231"/>
      <c r="BM662" s="231"/>
      <c r="BN662" s="231"/>
      <c r="BO662" s="231"/>
      <c r="BP662" s="231"/>
      <c r="BQ662" s="231"/>
      <c r="BR662" s="231"/>
      <c r="BS662" s="231"/>
      <c r="BT662" s="231"/>
      <c r="BU662" s="231"/>
      <c r="BV662" s="231"/>
      <c r="BW662" s="231"/>
      <c r="BX662" s="231"/>
      <c r="BY662" s="231"/>
      <c r="BZ662" s="231"/>
      <c r="CA662" s="231"/>
      <c r="CB662" s="231"/>
    </row>
    <row r="663" spans="29:80" s="119" customFormat="1">
      <c r="AC663" s="238"/>
      <c r="AD663" s="231"/>
      <c r="AE663" s="231"/>
      <c r="AF663" s="231"/>
      <c r="AG663" s="231"/>
      <c r="AH663" s="231"/>
      <c r="AI663" s="231"/>
      <c r="AJ663" s="231"/>
      <c r="AK663" s="231"/>
      <c r="AL663" s="231"/>
      <c r="AM663" s="231"/>
      <c r="AN663" s="231"/>
      <c r="AO663" s="231"/>
      <c r="AP663" s="231"/>
      <c r="AQ663" s="231"/>
      <c r="AR663" s="231"/>
      <c r="AS663" s="231"/>
      <c r="AT663" s="231"/>
      <c r="AU663" s="231"/>
      <c r="AV663" s="231"/>
      <c r="AW663" s="231"/>
      <c r="AX663" s="231"/>
      <c r="AY663" s="231"/>
      <c r="AZ663" s="231"/>
      <c r="BA663" s="231"/>
      <c r="BB663" s="231"/>
      <c r="BC663" s="231"/>
      <c r="BD663" s="231"/>
      <c r="BE663" s="231"/>
      <c r="BF663" s="231"/>
      <c r="BG663" s="231"/>
      <c r="BH663" s="231"/>
      <c r="BI663" s="231"/>
      <c r="BJ663" s="231"/>
      <c r="BK663" s="231"/>
      <c r="BL663" s="231"/>
      <c r="BM663" s="231"/>
      <c r="BN663" s="231"/>
      <c r="BO663" s="231"/>
      <c r="BP663" s="231"/>
      <c r="BQ663" s="231"/>
      <c r="BR663" s="231"/>
      <c r="BS663" s="231"/>
      <c r="BT663" s="231"/>
      <c r="BU663" s="231"/>
      <c r="BV663" s="231"/>
      <c r="BW663" s="231"/>
      <c r="BX663" s="231"/>
      <c r="BY663" s="231"/>
      <c r="BZ663" s="231"/>
      <c r="CA663" s="231"/>
      <c r="CB663" s="231"/>
    </row>
    <row r="664" spans="29:80" s="119" customFormat="1">
      <c r="AC664" s="238"/>
      <c r="AD664" s="231"/>
      <c r="AE664" s="231"/>
      <c r="AF664" s="231"/>
      <c r="AG664" s="231"/>
      <c r="AH664" s="231"/>
      <c r="AI664" s="231"/>
      <c r="AJ664" s="231"/>
      <c r="AK664" s="231"/>
      <c r="AL664" s="231"/>
      <c r="AM664" s="231"/>
      <c r="AN664" s="231"/>
      <c r="AO664" s="231"/>
      <c r="AP664" s="231"/>
      <c r="AQ664" s="231"/>
      <c r="AR664" s="231"/>
      <c r="AS664" s="231"/>
      <c r="AT664" s="231"/>
      <c r="AU664" s="231"/>
      <c r="AV664" s="231"/>
      <c r="AW664" s="231"/>
      <c r="AX664" s="231"/>
      <c r="AY664" s="231"/>
      <c r="AZ664" s="231"/>
      <c r="BA664" s="231"/>
      <c r="BB664" s="231"/>
      <c r="BC664" s="231"/>
      <c r="BD664" s="231"/>
      <c r="BE664" s="231"/>
      <c r="BF664" s="231"/>
      <c r="BG664" s="231"/>
      <c r="BH664" s="231"/>
      <c r="BI664" s="231"/>
      <c r="BJ664" s="231"/>
      <c r="BK664" s="231"/>
      <c r="BL664" s="231"/>
      <c r="BM664" s="231"/>
      <c r="BN664" s="231"/>
      <c r="BO664" s="231"/>
      <c r="BP664" s="231"/>
      <c r="BQ664" s="231"/>
      <c r="BR664" s="231"/>
      <c r="BS664" s="231"/>
      <c r="BT664" s="231"/>
      <c r="BU664" s="231"/>
      <c r="BV664" s="231"/>
      <c r="BW664" s="231"/>
      <c r="BX664" s="231"/>
      <c r="BY664" s="231"/>
      <c r="BZ664" s="231"/>
      <c r="CA664" s="231"/>
      <c r="CB664" s="231"/>
    </row>
    <row r="665" spans="29:80" s="119" customFormat="1">
      <c r="AC665" s="238"/>
      <c r="AD665" s="231"/>
      <c r="AE665" s="231"/>
      <c r="AF665" s="231"/>
      <c r="AG665" s="231"/>
      <c r="AH665" s="231"/>
      <c r="AI665" s="231"/>
      <c r="AJ665" s="231"/>
      <c r="AK665" s="231"/>
      <c r="AL665" s="231"/>
      <c r="AM665" s="231"/>
      <c r="AN665" s="231"/>
      <c r="AO665" s="231"/>
      <c r="AP665" s="231"/>
      <c r="AQ665" s="231"/>
      <c r="AR665" s="231"/>
      <c r="AS665" s="231"/>
      <c r="AT665" s="231"/>
      <c r="AU665" s="231"/>
      <c r="AV665" s="231"/>
      <c r="AW665" s="231"/>
      <c r="AX665" s="231"/>
      <c r="AY665" s="231"/>
      <c r="AZ665" s="231"/>
      <c r="BA665" s="231"/>
      <c r="BB665" s="231"/>
      <c r="BC665" s="231"/>
      <c r="BD665" s="231"/>
      <c r="BE665" s="231"/>
      <c r="BF665" s="231"/>
      <c r="BG665" s="231"/>
      <c r="BH665" s="231"/>
      <c r="BI665" s="231"/>
      <c r="BJ665" s="231"/>
      <c r="BK665" s="231"/>
      <c r="BL665" s="231"/>
      <c r="BM665" s="231"/>
      <c r="BN665" s="231"/>
      <c r="BO665" s="231"/>
      <c r="BP665" s="231"/>
      <c r="BQ665" s="231"/>
      <c r="BR665" s="231"/>
      <c r="BS665" s="231"/>
      <c r="BT665" s="231"/>
      <c r="BU665" s="231"/>
      <c r="BV665" s="231"/>
      <c r="BW665" s="231"/>
      <c r="BX665" s="231"/>
      <c r="BY665" s="231"/>
      <c r="BZ665" s="231"/>
      <c r="CA665" s="231"/>
      <c r="CB665" s="231"/>
    </row>
    <row r="666" spans="29:80" s="119" customFormat="1">
      <c r="AC666" s="238"/>
      <c r="AD666" s="231"/>
      <c r="AE666" s="231"/>
      <c r="AF666" s="231"/>
      <c r="AG666" s="231"/>
      <c r="AH666" s="231"/>
      <c r="AI666" s="231"/>
      <c r="AJ666" s="231"/>
      <c r="AK666" s="231"/>
      <c r="AL666" s="231"/>
      <c r="AM666" s="231"/>
      <c r="AN666" s="231"/>
      <c r="AO666" s="231"/>
      <c r="AP666" s="231"/>
      <c r="AQ666" s="231"/>
      <c r="AR666" s="231"/>
      <c r="AS666" s="231"/>
      <c r="AT666" s="231"/>
      <c r="AU666" s="231"/>
      <c r="AV666" s="231"/>
      <c r="AW666" s="231"/>
      <c r="AX666" s="231"/>
      <c r="AY666" s="231"/>
      <c r="AZ666" s="231"/>
      <c r="BA666" s="231"/>
      <c r="BB666" s="231"/>
      <c r="BC666" s="231"/>
      <c r="BD666" s="231"/>
      <c r="BE666" s="231"/>
      <c r="BF666" s="231"/>
      <c r="BG666" s="231"/>
      <c r="BH666" s="231"/>
      <c r="BI666" s="231"/>
      <c r="BJ666" s="231"/>
      <c r="BK666" s="231"/>
      <c r="BL666" s="231"/>
      <c r="BM666" s="231"/>
      <c r="BN666" s="231"/>
      <c r="BO666" s="231"/>
      <c r="BP666" s="231"/>
      <c r="BQ666" s="231"/>
      <c r="BR666" s="231"/>
      <c r="BS666" s="231"/>
      <c r="BT666" s="231"/>
      <c r="BU666" s="231"/>
      <c r="BV666" s="231"/>
      <c r="BW666" s="231"/>
      <c r="BX666" s="231"/>
      <c r="BY666" s="231"/>
      <c r="BZ666" s="231"/>
      <c r="CA666" s="231"/>
      <c r="CB666" s="231"/>
    </row>
    <row r="667" spans="29:80" s="119" customFormat="1">
      <c r="AC667" s="238"/>
      <c r="AD667" s="231"/>
      <c r="AE667" s="231"/>
      <c r="AF667" s="231"/>
      <c r="AG667" s="231"/>
      <c r="AH667" s="231"/>
      <c r="AI667" s="231"/>
      <c r="AJ667" s="231"/>
      <c r="AK667" s="231"/>
      <c r="AL667" s="231"/>
      <c r="AM667" s="231"/>
      <c r="AN667" s="231"/>
      <c r="AO667" s="231"/>
      <c r="AP667" s="231"/>
      <c r="AQ667" s="231"/>
      <c r="AR667" s="231"/>
      <c r="AS667" s="231"/>
      <c r="AT667" s="231"/>
      <c r="AU667" s="231"/>
      <c r="AV667" s="231"/>
      <c r="AW667" s="231"/>
      <c r="AX667" s="231"/>
      <c r="AY667" s="231"/>
      <c r="AZ667" s="231"/>
      <c r="BA667" s="231"/>
      <c r="BB667" s="231"/>
      <c r="BC667" s="231"/>
      <c r="BD667" s="231"/>
      <c r="BE667" s="231"/>
      <c r="BF667" s="231"/>
      <c r="BG667" s="231"/>
      <c r="BH667" s="231"/>
      <c r="BI667" s="231"/>
      <c r="BJ667" s="231"/>
      <c r="BK667" s="231"/>
      <c r="BL667" s="231"/>
      <c r="BM667" s="231"/>
      <c r="BN667" s="231"/>
      <c r="BO667" s="231"/>
      <c r="BP667" s="231"/>
      <c r="BQ667" s="231"/>
      <c r="BR667" s="231"/>
      <c r="BS667" s="231"/>
      <c r="BT667" s="231"/>
      <c r="BU667" s="231"/>
      <c r="BV667" s="231"/>
      <c r="BW667" s="231"/>
      <c r="BX667" s="231"/>
      <c r="BY667" s="231"/>
      <c r="BZ667" s="231"/>
      <c r="CA667" s="231"/>
      <c r="CB667" s="231"/>
    </row>
    <row r="668" spans="29:80" s="119" customFormat="1">
      <c r="AC668" s="238"/>
      <c r="AD668" s="231"/>
      <c r="AE668" s="231"/>
      <c r="AF668" s="231"/>
      <c r="AG668" s="231"/>
      <c r="AH668" s="231"/>
      <c r="AI668" s="231"/>
      <c r="AJ668" s="231"/>
      <c r="AK668" s="231"/>
      <c r="AL668" s="231"/>
      <c r="AM668" s="231"/>
      <c r="AN668" s="231"/>
      <c r="AO668" s="231"/>
      <c r="AP668" s="231"/>
      <c r="AQ668" s="231"/>
      <c r="AR668" s="231"/>
      <c r="AS668" s="231"/>
      <c r="AT668" s="231"/>
      <c r="AU668" s="231"/>
      <c r="AV668" s="231"/>
      <c r="AW668" s="231"/>
      <c r="AX668" s="231"/>
      <c r="AY668" s="231"/>
      <c r="AZ668" s="231"/>
      <c r="BA668" s="231"/>
      <c r="BB668" s="231"/>
      <c r="BC668" s="231"/>
      <c r="BD668" s="231"/>
      <c r="BE668" s="231"/>
      <c r="BF668" s="231"/>
      <c r="BG668" s="231"/>
      <c r="BH668" s="231"/>
      <c r="BI668" s="231"/>
      <c r="BJ668" s="231"/>
      <c r="BK668" s="231"/>
      <c r="BL668" s="231"/>
      <c r="BM668" s="231"/>
      <c r="BN668" s="231"/>
      <c r="BO668" s="231"/>
      <c r="BP668" s="231"/>
      <c r="BQ668" s="231"/>
      <c r="BR668" s="231"/>
      <c r="BS668" s="231"/>
      <c r="BT668" s="231"/>
      <c r="BU668" s="231"/>
      <c r="BV668" s="231"/>
      <c r="BW668" s="231"/>
      <c r="BX668" s="231"/>
      <c r="BY668" s="231"/>
      <c r="BZ668" s="231"/>
      <c r="CA668" s="231"/>
      <c r="CB668" s="231"/>
    </row>
    <row r="669" spans="29:80" s="119" customFormat="1">
      <c r="AC669" s="238"/>
      <c r="AD669" s="231"/>
      <c r="AE669" s="231"/>
      <c r="AF669" s="231"/>
      <c r="AG669" s="231"/>
      <c r="AH669" s="231"/>
      <c r="AI669" s="231"/>
      <c r="AJ669" s="231"/>
      <c r="AK669" s="231"/>
      <c r="AL669" s="231"/>
      <c r="AM669" s="231"/>
      <c r="AN669" s="231"/>
      <c r="AO669" s="231"/>
      <c r="AP669" s="231"/>
      <c r="AQ669" s="231"/>
      <c r="AR669" s="231"/>
      <c r="AS669" s="231"/>
      <c r="AT669" s="231"/>
      <c r="AU669" s="231"/>
      <c r="AV669" s="231"/>
      <c r="AW669" s="231"/>
      <c r="AX669" s="231"/>
      <c r="AY669" s="231"/>
      <c r="AZ669" s="231"/>
      <c r="BA669" s="231"/>
      <c r="BB669" s="231"/>
      <c r="BC669" s="231"/>
      <c r="BD669" s="231"/>
      <c r="BE669" s="231"/>
      <c r="BF669" s="231"/>
      <c r="BG669" s="231"/>
      <c r="BH669" s="231"/>
      <c r="BI669" s="231"/>
      <c r="BJ669" s="231"/>
      <c r="BK669" s="231"/>
      <c r="BL669" s="231"/>
      <c r="BM669" s="231"/>
      <c r="BN669" s="231"/>
      <c r="BO669" s="231"/>
      <c r="BP669" s="231"/>
      <c r="BQ669" s="231"/>
      <c r="BR669" s="231"/>
      <c r="BS669" s="231"/>
      <c r="BT669" s="231"/>
      <c r="BU669" s="231"/>
      <c r="BV669" s="231"/>
      <c r="BW669" s="231"/>
      <c r="BX669" s="231"/>
      <c r="BY669" s="231"/>
      <c r="BZ669" s="231"/>
      <c r="CA669" s="231"/>
      <c r="CB669" s="231"/>
    </row>
    <row r="670" spans="29:80" s="119" customFormat="1">
      <c r="AC670" s="238"/>
      <c r="AD670" s="231"/>
      <c r="AE670" s="231"/>
      <c r="AF670" s="231"/>
      <c r="AG670" s="231"/>
      <c r="AH670" s="231"/>
      <c r="AI670" s="231"/>
      <c r="AJ670" s="231"/>
      <c r="AK670" s="231"/>
      <c r="AL670" s="231"/>
      <c r="AM670" s="231"/>
      <c r="AN670" s="231"/>
      <c r="AO670" s="231"/>
      <c r="AP670" s="231"/>
      <c r="AQ670" s="231"/>
      <c r="AR670" s="231"/>
      <c r="AS670" s="231"/>
      <c r="AT670" s="231"/>
      <c r="AU670" s="231"/>
      <c r="AV670" s="231"/>
      <c r="AW670" s="231"/>
      <c r="AX670" s="231"/>
      <c r="AY670" s="231"/>
      <c r="AZ670" s="231"/>
      <c r="BA670" s="231"/>
      <c r="BB670" s="231"/>
      <c r="BC670" s="231"/>
      <c r="BD670" s="231"/>
      <c r="BE670" s="231"/>
      <c r="BF670" s="231"/>
      <c r="BG670" s="231"/>
      <c r="BH670" s="231"/>
      <c r="BI670" s="231"/>
      <c r="BJ670" s="231"/>
      <c r="BK670" s="231"/>
      <c r="BL670" s="231"/>
      <c r="BM670" s="231"/>
      <c r="BN670" s="231"/>
      <c r="BO670" s="231"/>
      <c r="BP670" s="231"/>
      <c r="BQ670" s="231"/>
      <c r="BR670" s="231"/>
      <c r="BS670" s="231"/>
      <c r="BT670" s="231"/>
      <c r="BU670" s="231"/>
      <c r="BV670" s="231"/>
      <c r="BW670" s="231"/>
      <c r="BX670" s="231"/>
      <c r="BY670" s="231"/>
      <c r="BZ670" s="231"/>
      <c r="CA670" s="231"/>
      <c r="CB670" s="231"/>
    </row>
    <row r="671" spans="29:80" s="119" customFormat="1">
      <c r="AC671" s="238"/>
      <c r="AD671" s="231"/>
      <c r="AE671" s="231"/>
      <c r="AF671" s="231"/>
      <c r="AG671" s="231"/>
      <c r="AH671" s="231"/>
      <c r="AI671" s="231"/>
      <c r="AJ671" s="231"/>
      <c r="AK671" s="231"/>
      <c r="AL671" s="231"/>
      <c r="AM671" s="231"/>
      <c r="AN671" s="231"/>
      <c r="AO671" s="231"/>
      <c r="AP671" s="231"/>
      <c r="AQ671" s="231"/>
      <c r="AR671" s="231"/>
      <c r="AS671" s="231"/>
      <c r="AT671" s="231"/>
      <c r="AU671" s="231"/>
      <c r="AV671" s="231"/>
      <c r="AW671" s="231"/>
      <c r="AX671" s="231"/>
      <c r="AY671" s="231"/>
      <c r="AZ671" s="231"/>
      <c r="BA671" s="231"/>
      <c r="BB671" s="231"/>
      <c r="BC671" s="231"/>
      <c r="BD671" s="231"/>
      <c r="BE671" s="231"/>
      <c r="BF671" s="231"/>
      <c r="BG671" s="231"/>
      <c r="BH671" s="231"/>
      <c r="BI671" s="231"/>
      <c r="BJ671" s="231"/>
      <c r="BK671" s="231"/>
      <c r="BL671" s="231"/>
      <c r="BM671" s="231"/>
      <c r="BN671" s="231"/>
      <c r="BO671" s="231"/>
      <c r="BP671" s="231"/>
      <c r="BQ671" s="231"/>
      <c r="BR671" s="231"/>
      <c r="BS671" s="231"/>
      <c r="BT671" s="231"/>
      <c r="BU671" s="231"/>
      <c r="BV671" s="231"/>
      <c r="BW671" s="231"/>
      <c r="BX671" s="231"/>
      <c r="BY671" s="231"/>
      <c r="BZ671" s="231"/>
      <c r="CA671" s="231"/>
      <c r="CB671" s="231"/>
    </row>
    <row r="672" spans="29:80" s="119" customFormat="1">
      <c r="AC672" s="238"/>
      <c r="AD672" s="231"/>
      <c r="AE672" s="231"/>
      <c r="AF672" s="231"/>
      <c r="AG672" s="231"/>
      <c r="AH672" s="231"/>
      <c r="AI672" s="231"/>
      <c r="AJ672" s="231"/>
      <c r="AK672" s="231"/>
      <c r="AL672" s="231"/>
      <c r="AM672" s="231"/>
      <c r="AN672" s="231"/>
      <c r="AO672" s="231"/>
      <c r="AP672" s="231"/>
      <c r="AQ672" s="231"/>
      <c r="AR672" s="231"/>
      <c r="AS672" s="231"/>
      <c r="AT672" s="231"/>
      <c r="AU672" s="231"/>
      <c r="AV672" s="231"/>
      <c r="AW672" s="231"/>
      <c r="AX672" s="231"/>
      <c r="AY672" s="231"/>
      <c r="AZ672" s="231"/>
      <c r="BA672" s="231"/>
      <c r="BB672" s="231"/>
      <c r="BC672" s="231"/>
      <c r="BD672" s="231"/>
      <c r="BE672" s="231"/>
      <c r="BF672" s="231"/>
      <c r="BG672" s="231"/>
      <c r="BH672" s="231"/>
      <c r="BI672" s="231"/>
      <c r="BJ672" s="231"/>
      <c r="BK672" s="231"/>
      <c r="BL672" s="231"/>
      <c r="BM672" s="231"/>
      <c r="BN672" s="231"/>
      <c r="BO672" s="231"/>
      <c r="BP672" s="231"/>
      <c r="BQ672" s="231"/>
      <c r="BR672" s="231"/>
      <c r="BS672" s="231"/>
      <c r="BT672" s="231"/>
      <c r="BU672" s="231"/>
      <c r="BV672" s="231"/>
      <c r="BW672" s="231"/>
      <c r="BX672" s="231"/>
      <c r="BY672" s="231"/>
      <c r="BZ672" s="231"/>
      <c r="CA672" s="231"/>
      <c r="CB672" s="231"/>
    </row>
    <row r="673" spans="29:80" s="119" customFormat="1">
      <c r="AC673" s="238"/>
      <c r="AD673" s="231"/>
      <c r="AE673" s="231"/>
      <c r="AF673" s="231"/>
      <c r="AG673" s="231"/>
      <c r="AH673" s="231"/>
      <c r="AI673" s="231"/>
      <c r="AJ673" s="231"/>
      <c r="AK673" s="231"/>
      <c r="AL673" s="231"/>
      <c r="AM673" s="231"/>
      <c r="AN673" s="231"/>
      <c r="AO673" s="231"/>
      <c r="AP673" s="231"/>
      <c r="AQ673" s="231"/>
      <c r="AR673" s="231"/>
      <c r="AS673" s="231"/>
      <c r="AT673" s="231"/>
      <c r="AU673" s="231"/>
      <c r="AV673" s="231"/>
      <c r="AW673" s="231"/>
      <c r="AX673" s="231"/>
      <c r="AY673" s="231"/>
      <c r="AZ673" s="231"/>
      <c r="BA673" s="231"/>
      <c r="BB673" s="231"/>
      <c r="BC673" s="231"/>
      <c r="BD673" s="231"/>
      <c r="BE673" s="231"/>
      <c r="BF673" s="231"/>
      <c r="BG673" s="231"/>
      <c r="BH673" s="231"/>
      <c r="BI673" s="231"/>
      <c r="BJ673" s="231"/>
      <c r="BK673" s="231"/>
      <c r="BL673" s="231"/>
      <c r="BM673" s="231"/>
      <c r="BN673" s="231"/>
      <c r="BO673" s="231"/>
      <c r="BP673" s="231"/>
      <c r="BQ673" s="231"/>
      <c r="BR673" s="231"/>
      <c r="BS673" s="231"/>
      <c r="BT673" s="231"/>
      <c r="BU673" s="231"/>
      <c r="BV673" s="231"/>
      <c r="BW673" s="231"/>
      <c r="BX673" s="231"/>
      <c r="BY673" s="231"/>
      <c r="BZ673" s="231"/>
      <c r="CA673" s="231"/>
      <c r="CB673" s="231"/>
    </row>
    <row r="674" spans="29:80" s="119" customFormat="1">
      <c r="AC674" s="238"/>
      <c r="AD674" s="231"/>
      <c r="AE674" s="231"/>
      <c r="AF674" s="231"/>
      <c r="AG674" s="231"/>
      <c r="AH674" s="231"/>
      <c r="AI674" s="231"/>
      <c r="AJ674" s="231"/>
      <c r="AK674" s="231"/>
      <c r="AL674" s="231"/>
      <c r="AM674" s="231"/>
      <c r="AN674" s="231"/>
      <c r="AO674" s="231"/>
      <c r="AP674" s="231"/>
      <c r="AQ674" s="231"/>
      <c r="AR674" s="231"/>
      <c r="AS674" s="231"/>
      <c r="AT674" s="231"/>
      <c r="AU674" s="231"/>
      <c r="AV674" s="231"/>
      <c r="AW674" s="231"/>
      <c r="AX674" s="231"/>
      <c r="AY674" s="231"/>
      <c r="AZ674" s="231"/>
      <c r="BA674" s="231"/>
      <c r="BB674" s="231"/>
      <c r="BC674" s="231"/>
      <c r="BD674" s="231"/>
      <c r="BE674" s="231"/>
      <c r="BF674" s="231"/>
      <c r="BG674" s="231"/>
      <c r="BH674" s="231"/>
      <c r="BI674" s="231"/>
      <c r="BJ674" s="231"/>
      <c r="BK674" s="231"/>
      <c r="BL674" s="231"/>
      <c r="BM674" s="231"/>
      <c r="BN674" s="231"/>
      <c r="BO674" s="231"/>
      <c r="BP674" s="231"/>
      <c r="BQ674" s="231"/>
      <c r="BR674" s="231"/>
      <c r="BS674" s="231"/>
      <c r="BT674" s="231"/>
      <c r="BU674" s="231"/>
      <c r="BV674" s="231"/>
      <c r="BW674" s="231"/>
      <c r="BX674" s="231"/>
      <c r="BY674" s="231"/>
      <c r="BZ674" s="231"/>
      <c r="CA674" s="231"/>
      <c r="CB674" s="231"/>
    </row>
    <row r="675" spans="29:80" s="119" customFormat="1">
      <c r="AC675" s="238"/>
      <c r="AD675" s="231"/>
      <c r="AE675" s="231"/>
      <c r="AF675" s="231"/>
      <c r="AG675" s="231"/>
      <c r="AH675" s="231"/>
      <c r="AI675" s="231"/>
      <c r="AJ675" s="231"/>
      <c r="AK675" s="231"/>
      <c r="AL675" s="231"/>
      <c r="AM675" s="231"/>
      <c r="AN675" s="231"/>
      <c r="AO675" s="231"/>
      <c r="AP675" s="231"/>
      <c r="AQ675" s="231"/>
      <c r="AR675" s="231"/>
      <c r="AS675" s="231"/>
      <c r="AT675" s="231"/>
      <c r="AU675" s="231"/>
      <c r="AV675" s="231"/>
      <c r="AW675" s="231"/>
      <c r="AX675" s="231"/>
      <c r="AY675" s="231"/>
      <c r="AZ675" s="231"/>
      <c r="BA675" s="231"/>
      <c r="BB675" s="231"/>
      <c r="BC675" s="231"/>
      <c r="BD675" s="231"/>
      <c r="BE675" s="231"/>
      <c r="BF675" s="231"/>
      <c r="BG675" s="231"/>
      <c r="BH675" s="231"/>
      <c r="BI675" s="231"/>
      <c r="BJ675" s="231"/>
      <c r="BK675" s="231"/>
      <c r="BL675" s="231"/>
      <c r="BM675" s="231"/>
      <c r="BN675" s="231"/>
      <c r="BO675" s="231"/>
      <c r="BP675" s="231"/>
      <c r="BQ675" s="231"/>
      <c r="BR675" s="231"/>
      <c r="BS675" s="231"/>
      <c r="BT675" s="231"/>
      <c r="BU675" s="231"/>
      <c r="BV675" s="231"/>
      <c r="BW675" s="231"/>
      <c r="BX675" s="231"/>
      <c r="BY675" s="231"/>
      <c r="BZ675" s="231"/>
      <c r="CA675" s="231"/>
      <c r="CB675" s="231"/>
    </row>
    <row r="676" spans="29:80" s="119" customFormat="1">
      <c r="AC676" s="238"/>
      <c r="AD676" s="231"/>
      <c r="AE676" s="231"/>
      <c r="AF676" s="231"/>
      <c r="AG676" s="231"/>
      <c r="AH676" s="231"/>
      <c r="AI676" s="231"/>
      <c r="AJ676" s="231"/>
      <c r="AK676" s="231"/>
      <c r="AL676" s="231"/>
      <c r="AM676" s="231"/>
      <c r="AN676" s="231"/>
      <c r="AO676" s="231"/>
      <c r="AP676" s="231"/>
      <c r="AQ676" s="231"/>
      <c r="AR676" s="231"/>
      <c r="AS676" s="231"/>
      <c r="AT676" s="231"/>
      <c r="AU676" s="231"/>
      <c r="AV676" s="231"/>
      <c r="AW676" s="231"/>
      <c r="AX676" s="231"/>
      <c r="AY676" s="231"/>
      <c r="AZ676" s="231"/>
      <c r="BA676" s="231"/>
      <c r="BB676" s="231"/>
      <c r="BC676" s="231"/>
      <c r="BD676" s="231"/>
      <c r="BE676" s="231"/>
      <c r="BF676" s="231"/>
      <c r="BG676" s="231"/>
      <c r="BH676" s="231"/>
      <c r="BI676" s="231"/>
      <c r="BJ676" s="231"/>
      <c r="BK676" s="231"/>
      <c r="BL676" s="231"/>
      <c r="BM676" s="231"/>
      <c r="BN676" s="231"/>
      <c r="BO676" s="231"/>
      <c r="BP676" s="231"/>
      <c r="BQ676" s="231"/>
      <c r="BR676" s="231"/>
      <c r="BS676" s="231"/>
      <c r="BT676" s="231"/>
      <c r="BU676" s="231"/>
      <c r="BV676" s="231"/>
      <c r="BW676" s="231"/>
      <c r="BX676" s="231"/>
      <c r="BY676" s="231"/>
      <c r="BZ676" s="231"/>
      <c r="CA676" s="231"/>
      <c r="CB676" s="231"/>
    </row>
    <row r="677" spans="29:80" s="119" customFormat="1">
      <c r="AC677" s="238"/>
      <c r="AD677" s="231"/>
      <c r="AE677" s="231"/>
      <c r="AF677" s="231"/>
      <c r="AG677" s="231"/>
      <c r="AH677" s="231"/>
      <c r="AI677" s="231"/>
      <c r="AJ677" s="231"/>
      <c r="AK677" s="231"/>
      <c r="AL677" s="231"/>
      <c r="AM677" s="231"/>
      <c r="AN677" s="231"/>
      <c r="AO677" s="231"/>
      <c r="AP677" s="231"/>
      <c r="AQ677" s="231"/>
      <c r="AR677" s="231"/>
      <c r="AS677" s="231"/>
      <c r="AT677" s="231"/>
      <c r="AU677" s="231"/>
      <c r="AV677" s="231"/>
      <c r="AW677" s="231"/>
      <c r="AX677" s="231"/>
      <c r="AY677" s="231"/>
      <c r="AZ677" s="231"/>
      <c r="BA677" s="231"/>
      <c r="BB677" s="231"/>
      <c r="BC677" s="231"/>
      <c r="BD677" s="231"/>
      <c r="BE677" s="231"/>
      <c r="BF677" s="231"/>
      <c r="BG677" s="231"/>
      <c r="BH677" s="231"/>
      <c r="BI677" s="231"/>
      <c r="BJ677" s="231"/>
      <c r="BK677" s="231"/>
      <c r="BL677" s="231"/>
      <c r="BM677" s="231"/>
      <c r="BN677" s="231"/>
      <c r="BO677" s="231"/>
      <c r="BP677" s="231"/>
      <c r="BQ677" s="231"/>
      <c r="BR677" s="231"/>
      <c r="BS677" s="231"/>
      <c r="BT677" s="231"/>
      <c r="BU677" s="231"/>
      <c r="BV677" s="231"/>
      <c r="BW677" s="231"/>
      <c r="BX677" s="231"/>
      <c r="BY677" s="231"/>
      <c r="BZ677" s="231"/>
      <c r="CA677" s="231"/>
      <c r="CB677" s="231"/>
    </row>
    <row r="678" spans="29:80" s="119" customFormat="1">
      <c r="AC678" s="238"/>
      <c r="AD678" s="231"/>
      <c r="AE678" s="231"/>
      <c r="AF678" s="231"/>
      <c r="AG678" s="231"/>
      <c r="AH678" s="231"/>
      <c r="AI678" s="231"/>
      <c r="AJ678" s="231"/>
      <c r="AK678" s="231"/>
      <c r="AL678" s="231"/>
      <c r="AM678" s="231"/>
      <c r="AN678" s="231"/>
      <c r="AO678" s="231"/>
      <c r="AP678" s="231"/>
      <c r="AQ678" s="231"/>
      <c r="AR678" s="231"/>
      <c r="AS678" s="231"/>
      <c r="AT678" s="231"/>
      <c r="AU678" s="231"/>
      <c r="AV678" s="231"/>
      <c r="AW678" s="231"/>
      <c r="AX678" s="231"/>
      <c r="AY678" s="231"/>
      <c r="AZ678" s="231"/>
      <c r="BA678" s="231"/>
      <c r="BB678" s="231"/>
      <c r="BC678" s="231"/>
      <c r="BD678" s="231"/>
      <c r="BE678" s="231"/>
      <c r="BF678" s="231"/>
      <c r="BG678" s="231"/>
      <c r="BH678" s="231"/>
      <c r="BI678" s="231"/>
      <c r="BJ678" s="231"/>
      <c r="BK678" s="231"/>
      <c r="BL678" s="231"/>
      <c r="BM678" s="231"/>
      <c r="BN678" s="231"/>
      <c r="BO678" s="231"/>
      <c r="BP678" s="231"/>
      <c r="BQ678" s="231"/>
      <c r="BR678" s="231"/>
      <c r="BS678" s="231"/>
      <c r="BT678" s="231"/>
      <c r="BU678" s="231"/>
      <c r="BV678" s="231"/>
      <c r="BW678" s="231"/>
      <c r="BX678" s="231"/>
      <c r="BY678" s="231"/>
      <c r="BZ678" s="231"/>
      <c r="CA678" s="231"/>
      <c r="CB678" s="231"/>
    </row>
    <row r="679" spans="29:80" s="119" customFormat="1">
      <c r="AC679" s="238"/>
      <c r="AD679" s="231"/>
      <c r="AE679" s="231"/>
      <c r="AF679" s="231"/>
      <c r="AG679" s="231"/>
      <c r="AH679" s="231"/>
      <c r="AI679" s="231"/>
      <c r="AJ679" s="231"/>
      <c r="AK679" s="231"/>
      <c r="AL679" s="231"/>
      <c r="AM679" s="231"/>
      <c r="AN679" s="231"/>
      <c r="AO679" s="231"/>
      <c r="AP679" s="231"/>
      <c r="AQ679" s="231"/>
      <c r="AR679" s="231"/>
      <c r="AS679" s="231"/>
      <c r="AT679" s="231"/>
      <c r="AU679" s="231"/>
      <c r="AV679" s="231"/>
      <c r="AW679" s="231"/>
      <c r="AX679" s="231"/>
      <c r="AY679" s="231"/>
      <c r="AZ679" s="231"/>
      <c r="BA679" s="231"/>
      <c r="BB679" s="231"/>
      <c r="BC679" s="231"/>
      <c r="BD679" s="231"/>
      <c r="BE679" s="231"/>
      <c r="BF679" s="231"/>
      <c r="BG679" s="231"/>
      <c r="BH679" s="231"/>
      <c r="BI679" s="231"/>
      <c r="BJ679" s="231"/>
      <c r="BK679" s="231"/>
      <c r="BL679" s="231"/>
      <c r="BM679" s="231"/>
      <c r="BN679" s="231"/>
      <c r="BO679" s="231"/>
      <c r="BP679" s="231"/>
      <c r="BQ679" s="231"/>
      <c r="BR679" s="231"/>
      <c r="BS679" s="231"/>
      <c r="BT679" s="231"/>
      <c r="BU679" s="231"/>
      <c r="BV679" s="231"/>
      <c r="BW679" s="231"/>
      <c r="BX679" s="231"/>
      <c r="BY679" s="231"/>
      <c r="BZ679" s="231"/>
      <c r="CA679" s="231"/>
      <c r="CB679" s="231"/>
    </row>
    <row r="680" spans="29:80" s="119" customFormat="1">
      <c r="AC680" s="238"/>
      <c r="AD680" s="231"/>
      <c r="AE680" s="231"/>
      <c r="AF680" s="231"/>
      <c r="AG680" s="231"/>
      <c r="AH680" s="231"/>
      <c r="AI680" s="231"/>
      <c r="AJ680" s="231"/>
      <c r="AK680" s="231"/>
      <c r="AL680" s="231"/>
      <c r="AM680" s="231"/>
      <c r="AN680" s="231"/>
      <c r="AO680" s="231"/>
      <c r="AP680" s="231"/>
      <c r="AQ680" s="231"/>
      <c r="AR680" s="231"/>
      <c r="AS680" s="231"/>
      <c r="AT680" s="231"/>
      <c r="AU680" s="231"/>
      <c r="AV680" s="231"/>
      <c r="AW680" s="231"/>
      <c r="AX680" s="231"/>
      <c r="AY680" s="231"/>
      <c r="AZ680" s="231"/>
      <c r="BA680" s="231"/>
      <c r="BB680" s="231"/>
      <c r="BC680" s="231"/>
      <c r="BD680" s="231"/>
      <c r="BE680" s="231"/>
      <c r="BF680" s="231"/>
      <c r="BG680" s="231"/>
      <c r="BH680" s="231"/>
      <c r="BI680" s="231"/>
      <c r="BJ680" s="231"/>
      <c r="BK680" s="231"/>
      <c r="BL680" s="231"/>
      <c r="BM680" s="231"/>
      <c r="BN680" s="231"/>
      <c r="BO680" s="231"/>
      <c r="BP680" s="231"/>
      <c r="BQ680" s="231"/>
      <c r="BR680" s="231"/>
      <c r="BS680" s="231"/>
      <c r="BT680" s="231"/>
      <c r="BU680" s="231"/>
      <c r="BV680" s="231"/>
      <c r="BW680" s="231"/>
      <c r="BX680" s="231"/>
      <c r="BY680" s="231"/>
      <c r="BZ680" s="231"/>
      <c r="CA680" s="231"/>
      <c r="CB680" s="231"/>
    </row>
    <row r="681" spans="29:80" s="119" customFormat="1">
      <c r="AC681" s="238"/>
      <c r="AD681" s="231"/>
      <c r="AE681" s="231"/>
      <c r="AF681" s="231"/>
      <c r="AG681" s="231"/>
      <c r="AH681" s="231"/>
      <c r="AI681" s="231"/>
      <c r="AJ681" s="231"/>
      <c r="AK681" s="231"/>
      <c r="AL681" s="231"/>
      <c r="AM681" s="231"/>
      <c r="AN681" s="231"/>
      <c r="AO681" s="231"/>
      <c r="AP681" s="231"/>
      <c r="AQ681" s="231"/>
      <c r="AR681" s="231"/>
      <c r="AS681" s="231"/>
      <c r="AT681" s="231"/>
      <c r="AU681" s="231"/>
      <c r="AV681" s="231"/>
      <c r="AW681" s="231"/>
      <c r="AX681" s="231"/>
      <c r="AY681" s="231"/>
      <c r="AZ681" s="231"/>
      <c r="BA681" s="231"/>
      <c r="BB681" s="231"/>
      <c r="BC681" s="231"/>
      <c r="BD681" s="231"/>
      <c r="BE681" s="231"/>
      <c r="BF681" s="231"/>
      <c r="BG681" s="231"/>
      <c r="BH681" s="231"/>
      <c r="BI681" s="231"/>
      <c r="BJ681" s="231"/>
      <c r="BK681" s="231"/>
      <c r="BL681" s="231"/>
      <c r="BM681" s="231"/>
      <c r="BN681" s="231"/>
      <c r="BO681" s="231"/>
      <c r="BP681" s="231"/>
      <c r="BQ681" s="231"/>
      <c r="BR681" s="231"/>
      <c r="BS681" s="231"/>
      <c r="BT681" s="231"/>
      <c r="BU681" s="231"/>
      <c r="BV681" s="231"/>
      <c r="BW681" s="231"/>
      <c r="BX681" s="231"/>
      <c r="BY681" s="231"/>
      <c r="BZ681" s="231"/>
      <c r="CA681" s="231"/>
      <c r="CB681" s="231"/>
    </row>
    <row r="682" spans="29:80" s="119" customFormat="1">
      <c r="AC682" s="238"/>
      <c r="AD682" s="231"/>
      <c r="AE682" s="231"/>
      <c r="AF682" s="231"/>
      <c r="AG682" s="231"/>
      <c r="AH682" s="231"/>
      <c r="AI682" s="231"/>
      <c r="AJ682" s="231"/>
      <c r="AK682" s="231"/>
      <c r="AL682" s="231"/>
      <c r="AM682" s="231"/>
      <c r="AN682" s="231"/>
      <c r="AO682" s="231"/>
      <c r="AP682" s="231"/>
      <c r="AQ682" s="231"/>
      <c r="AR682" s="231"/>
      <c r="AS682" s="231"/>
      <c r="AT682" s="231"/>
      <c r="AU682" s="231"/>
      <c r="AV682" s="231"/>
      <c r="AW682" s="231"/>
      <c r="AX682" s="231"/>
      <c r="AY682" s="231"/>
      <c r="AZ682" s="231"/>
      <c r="BA682" s="231"/>
      <c r="BB682" s="231"/>
      <c r="BC682" s="231"/>
      <c r="BD682" s="231"/>
      <c r="BE682" s="231"/>
      <c r="BF682" s="231"/>
      <c r="BG682" s="231"/>
      <c r="BH682" s="231"/>
      <c r="BI682" s="231"/>
      <c r="BJ682" s="231"/>
      <c r="BK682" s="231"/>
      <c r="BL682" s="231"/>
      <c r="BM682" s="231"/>
      <c r="BN682" s="231"/>
      <c r="BO682" s="231"/>
      <c r="BP682" s="231"/>
      <c r="BQ682" s="231"/>
      <c r="BR682" s="231"/>
      <c r="BS682" s="231"/>
      <c r="BT682" s="231"/>
      <c r="BU682" s="231"/>
      <c r="BV682" s="231"/>
      <c r="BW682" s="231"/>
      <c r="BX682" s="231"/>
      <c r="BY682" s="231"/>
      <c r="BZ682" s="231"/>
      <c r="CA682" s="231"/>
      <c r="CB682" s="231"/>
    </row>
    <row r="683" spans="29:80" s="119" customFormat="1">
      <c r="AC683" s="238"/>
      <c r="AD683" s="231"/>
      <c r="AE683" s="231"/>
      <c r="AF683" s="231"/>
      <c r="AG683" s="231"/>
      <c r="AH683" s="231"/>
      <c r="AI683" s="231"/>
      <c r="AJ683" s="231"/>
      <c r="AK683" s="231"/>
      <c r="AL683" s="231"/>
      <c r="AM683" s="231"/>
      <c r="AN683" s="231"/>
      <c r="AO683" s="231"/>
      <c r="AP683" s="231"/>
      <c r="AQ683" s="231"/>
      <c r="AR683" s="231"/>
      <c r="AS683" s="231"/>
      <c r="AT683" s="231"/>
      <c r="AU683" s="231"/>
      <c r="AV683" s="231"/>
      <c r="AW683" s="231"/>
      <c r="AX683" s="231"/>
      <c r="AY683" s="231"/>
      <c r="AZ683" s="231"/>
      <c r="BA683" s="231"/>
      <c r="BB683" s="231"/>
      <c r="BC683" s="231"/>
      <c r="BD683" s="231"/>
      <c r="BE683" s="231"/>
      <c r="BF683" s="231"/>
      <c r="BG683" s="231"/>
      <c r="BH683" s="231"/>
      <c r="BI683" s="231"/>
      <c r="BJ683" s="231"/>
      <c r="BK683" s="231"/>
      <c r="BL683" s="231"/>
      <c r="BM683" s="231"/>
      <c r="BN683" s="231"/>
      <c r="BO683" s="231"/>
      <c r="BP683" s="231"/>
      <c r="BQ683" s="231"/>
      <c r="BR683" s="231"/>
      <c r="BS683" s="231"/>
      <c r="BT683" s="231"/>
      <c r="BU683" s="231"/>
      <c r="BV683" s="231"/>
      <c r="BW683" s="231"/>
      <c r="BX683" s="231"/>
      <c r="BY683" s="231"/>
      <c r="BZ683" s="231"/>
      <c r="CA683" s="231"/>
      <c r="CB683" s="231"/>
    </row>
    <row r="684" spans="29:80" s="119" customFormat="1">
      <c r="AC684" s="238"/>
      <c r="AD684" s="231"/>
      <c r="AE684" s="231"/>
      <c r="AF684" s="231"/>
      <c r="AG684" s="231"/>
      <c r="AH684" s="231"/>
      <c r="AI684" s="231"/>
      <c r="AJ684" s="231"/>
      <c r="AK684" s="231"/>
      <c r="AL684" s="231"/>
      <c r="AM684" s="231"/>
      <c r="AN684" s="231"/>
      <c r="AO684" s="231"/>
      <c r="AP684" s="231"/>
      <c r="AQ684" s="231"/>
      <c r="AR684" s="231"/>
      <c r="AS684" s="231"/>
      <c r="AT684" s="231"/>
      <c r="AU684" s="231"/>
      <c r="AV684" s="231"/>
      <c r="AW684" s="231"/>
      <c r="AX684" s="231"/>
      <c r="AY684" s="231"/>
      <c r="AZ684" s="231"/>
      <c r="BA684" s="231"/>
      <c r="BB684" s="231"/>
      <c r="BC684" s="231"/>
      <c r="BD684" s="231"/>
      <c r="BE684" s="231"/>
      <c r="BF684" s="231"/>
      <c r="BG684" s="231"/>
      <c r="BH684" s="231"/>
      <c r="BI684" s="231"/>
      <c r="BJ684" s="231"/>
      <c r="BK684" s="231"/>
      <c r="BL684" s="231"/>
      <c r="BM684" s="231"/>
      <c r="BN684" s="231"/>
      <c r="BO684" s="231"/>
      <c r="BP684" s="231"/>
      <c r="BQ684" s="231"/>
      <c r="BR684" s="231"/>
      <c r="BS684" s="231"/>
      <c r="BT684" s="231"/>
      <c r="BU684" s="231"/>
      <c r="BV684" s="231"/>
      <c r="BW684" s="231"/>
      <c r="BX684" s="231"/>
      <c r="BY684" s="231"/>
      <c r="BZ684" s="231"/>
      <c r="CA684" s="231"/>
      <c r="CB684" s="231"/>
    </row>
    <row r="685" spans="29:80" s="119" customFormat="1">
      <c r="AC685" s="238"/>
      <c r="AD685" s="231"/>
      <c r="AE685" s="231"/>
      <c r="AF685" s="231"/>
      <c r="AG685" s="231"/>
      <c r="AH685" s="231"/>
      <c r="AI685" s="231"/>
      <c r="AJ685" s="231"/>
      <c r="AK685" s="231"/>
      <c r="AL685" s="231"/>
      <c r="AM685" s="231"/>
      <c r="AN685" s="231"/>
      <c r="AO685" s="231"/>
      <c r="AP685" s="231"/>
      <c r="AQ685" s="231"/>
      <c r="AR685" s="231"/>
      <c r="AS685" s="231"/>
      <c r="AT685" s="231"/>
      <c r="AU685" s="231"/>
      <c r="AV685" s="231"/>
      <c r="AW685" s="231"/>
      <c r="AX685" s="231"/>
      <c r="AY685" s="231"/>
      <c r="AZ685" s="231"/>
      <c r="BA685" s="231"/>
      <c r="BB685" s="231"/>
      <c r="BC685" s="231"/>
      <c r="BD685" s="231"/>
      <c r="BE685" s="231"/>
      <c r="BF685" s="231"/>
      <c r="BG685" s="231"/>
      <c r="BH685" s="231"/>
      <c r="BI685" s="231"/>
      <c r="BJ685" s="231"/>
      <c r="BK685" s="231"/>
      <c r="BL685" s="231"/>
      <c r="BM685" s="231"/>
      <c r="BN685" s="231"/>
      <c r="BO685" s="231"/>
      <c r="BP685" s="231"/>
      <c r="BQ685" s="231"/>
      <c r="BR685" s="231"/>
      <c r="BS685" s="231"/>
      <c r="BT685" s="231"/>
      <c r="BU685" s="231"/>
      <c r="BV685" s="231"/>
      <c r="BW685" s="231"/>
      <c r="BX685" s="231"/>
      <c r="BY685" s="231"/>
      <c r="BZ685" s="231"/>
      <c r="CA685" s="231"/>
      <c r="CB685" s="231"/>
    </row>
    <row r="686" spans="29:80" s="119" customFormat="1">
      <c r="AC686" s="238"/>
      <c r="AD686" s="231"/>
      <c r="AE686" s="231"/>
      <c r="AF686" s="231"/>
      <c r="AG686" s="231"/>
      <c r="AH686" s="231"/>
      <c r="AI686" s="231"/>
      <c r="AJ686" s="231"/>
      <c r="AK686" s="231"/>
      <c r="AL686" s="231"/>
      <c r="AM686" s="231"/>
      <c r="AN686" s="231"/>
      <c r="AO686" s="231"/>
      <c r="AP686" s="231"/>
      <c r="AQ686" s="231"/>
      <c r="AR686" s="231"/>
      <c r="AS686" s="231"/>
      <c r="AT686" s="231"/>
      <c r="AU686" s="231"/>
      <c r="AV686" s="231"/>
      <c r="AW686" s="231"/>
      <c r="AX686" s="231"/>
      <c r="AY686" s="231"/>
      <c r="AZ686" s="231"/>
      <c r="BA686" s="231"/>
      <c r="BB686" s="231"/>
      <c r="BC686" s="231"/>
      <c r="BD686" s="231"/>
      <c r="BE686" s="231"/>
      <c r="BF686" s="231"/>
      <c r="BG686" s="231"/>
      <c r="BH686" s="231"/>
      <c r="BI686" s="231"/>
      <c r="BJ686" s="231"/>
      <c r="BK686" s="231"/>
      <c r="BL686" s="231"/>
      <c r="BM686" s="231"/>
      <c r="BN686" s="231"/>
      <c r="BO686" s="231"/>
      <c r="BP686" s="231"/>
      <c r="BQ686" s="231"/>
      <c r="BR686" s="231"/>
      <c r="BS686" s="231"/>
      <c r="BT686" s="231"/>
      <c r="BU686" s="231"/>
      <c r="BV686" s="231"/>
      <c r="BW686" s="231"/>
      <c r="BX686" s="231"/>
      <c r="BY686" s="231"/>
      <c r="BZ686" s="231"/>
      <c r="CA686" s="231"/>
      <c r="CB686" s="231"/>
    </row>
    <row r="687" spans="29:80" s="119" customFormat="1">
      <c r="AC687" s="238"/>
      <c r="AD687" s="231"/>
      <c r="AE687" s="231"/>
      <c r="AF687" s="231"/>
      <c r="AG687" s="231"/>
      <c r="AH687" s="231"/>
      <c r="AI687" s="231"/>
      <c r="AJ687" s="231"/>
      <c r="AK687" s="231"/>
      <c r="AL687" s="231"/>
      <c r="AM687" s="231"/>
      <c r="AN687" s="231"/>
      <c r="AO687" s="231"/>
      <c r="AP687" s="231"/>
      <c r="AQ687" s="231"/>
      <c r="AR687" s="231"/>
      <c r="AS687" s="231"/>
      <c r="AT687" s="231"/>
      <c r="AU687" s="231"/>
      <c r="AV687" s="231"/>
      <c r="AW687" s="231"/>
      <c r="AX687" s="231"/>
      <c r="AY687" s="231"/>
      <c r="AZ687" s="231"/>
      <c r="BA687" s="231"/>
      <c r="BB687" s="231"/>
      <c r="BC687" s="231"/>
      <c r="BD687" s="231"/>
      <c r="BE687" s="231"/>
      <c r="BF687" s="231"/>
      <c r="BG687" s="231"/>
      <c r="BH687" s="231"/>
      <c r="BI687" s="231"/>
      <c r="BJ687" s="231"/>
      <c r="BK687" s="231"/>
      <c r="BL687" s="231"/>
      <c r="BM687" s="231"/>
      <c r="BN687" s="231"/>
      <c r="BO687" s="231"/>
      <c r="BP687" s="231"/>
      <c r="BQ687" s="231"/>
      <c r="BR687" s="231"/>
      <c r="BS687" s="231"/>
      <c r="BT687" s="231"/>
      <c r="BU687" s="231"/>
      <c r="BV687" s="231"/>
      <c r="BW687" s="231"/>
      <c r="BX687" s="231"/>
      <c r="BY687" s="231"/>
      <c r="BZ687" s="231"/>
      <c r="CA687" s="231"/>
      <c r="CB687" s="231"/>
    </row>
    <row r="688" spans="29:80" s="119" customFormat="1">
      <c r="AC688" s="238"/>
      <c r="AD688" s="231"/>
      <c r="AE688" s="231"/>
      <c r="AF688" s="231"/>
      <c r="AG688" s="231"/>
      <c r="AH688" s="231"/>
      <c r="AI688" s="231"/>
      <c r="AJ688" s="231"/>
      <c r="AK688" s="231"/>
      <c r="AL688" s="231"/>
      <c r="AM688" s="231"/>
      <c r="AN688" s="231"/>
      <c r="AO688" s="231"/>
      <c r="AP688" s="231"/>
      <c r="AQ688" s="231"/>
      <c r="AR688" s="231"/>
      <c r="AS688" s="231"/>
      <c r="AT688" s="231"/>
      <c r="AU688" s="231"/>
      <c r="AV688" s="231"/>
      <c r="AW688" s="231"/>
      <c r="AX688" s="231"/>
      <c r="AY688" s="231"/>
      <c r="AZ688" s="231"/>
      <c r="BA688" s="231"/>
      <c r="BB688" s="231"/>
      <c r="BC688" s="231"/>
      <c r="BD688" s="231"/>
      <c r="BE688" s="231"/>
      <c r="BF688" s="231"/>
      <c r="BG688" s="231"/>
      <c r="BH688" s="231"/>
      <c r="BI688" s="231"/>
      <c r="BJ688" s="231"/>
      <c r="BK688" s="231"/>
      <c r="BL688" s="231"/>
      <c r="BM688" s="231"/>
      <c r="BN688" s="231"/>
      <c r="BO688" s="231"/>
      <c r="BP688" s="231"/>
      <c r="BQ688" s="231"/>
      <c r="BR688" s="231"/>
      <c r="BS688" s="231"/>
      <c r="BT688" s="231"/>
      <c r="BU688" s="231"/>
      <c r="BV688" s="231"/>
      <c r="BW688" s="231"/>
      <c r="BX688" s="231"/>
      <c r="BY688" s="231"/>
      <c r="BZ688" s="231"/>
      <c r="CA688" s="231"/>
      <c r="CB688" s="231"/>
    </row>
    <row r="689" spans="29:80" s="119" customFormat="1">
      <c r="AC689" s="238"/>
      <c r="AD689" s="231"/>
      <c r="AE689" s="231"/>
      <c r="AF689" s="231"/>
      <c r="AG689" s="231"/>
      <c r="AH689" s="231"/>
      <c r="AI689" s="231"/>
      <c r="AJ689" s="231"/>
      <c r="AK689" s="231"/>
      <c r="AL689" s="231"/>
      <c r="AM689" s="231"/>
      <c r="AN689" s="231"/>
      <c r="AO689" s="231"/>
      <c r="AP689" s="231"/>
      <c r="AQ689" s="231"/>
      <c r="AR689" s="231"/>
      <c r="AS689" s="231"/>
      <c r="AT689" s="231"/>
      <c r="AU689" s="231"/>
      <c r="AV689" s="231"/>
      <c r="AW689" s="231"/>
      <c r="AX689" s="231"/>
      <c r="AY689" s="231"/>
      <c r="AZ689" s="231"/>
      <c r="BA689" s="231"/>
      <c r="BB689" s="231"/>
      <c r="BC689" s="231"/>
      <c r="BD689" s="231"/>
      <c r="BE689" s="231"/>
      <c r="BF689" s="231"/>
      <c r="BG689" s="231"/>
      <c r="BH689" s="231"/>
      <c r="BI689" s="231"/>
      <c r="BJ689" s="231"/>
      <c r="BK689" s="231"/>
      <c r="BL689" s="231"/>
      <c r="BM689" s="231"/>
      <c r="BN689" s="231"/>
      <c r="BO689" s="231"/>
      <c r="BP689" s="231"/>
      <c r="BQ689" s="231"/>
      <c r="BR689" s="231"/>
      <c r="BS689" s="231"/>
      <c r="BT689" s="231"/>
      <c r="BU689" s="231"/>
      <c r="BV689" s="231"/>
      <c r="BW689" s="231"/>
      <c r="BX689" s="231"/>
      <c r="BY689" s="231"/>
      <c r="BZ689" s="231"/>
      <c r="CA689" s="231"/>
      <c r="CB689" s="231"/>
    </row>
    <row r="690" spans="29:80" s="119" customFormat="1">
      <c r="AC690" s="238"/>
      <c r="AD690" s="231"/>
      <c r="AE690" s="231"/>
      <c r="AF690" s="231"/>
      <c r="AG690" s="231"/>
      <c r="AH690" s="231"/>
      <c r="AI690" s="231"/>
      <c r="AJ690" s="231"/>
      <c r="AK690" s="231"/>
      <c r="AL690" s="231"/>
      <c r="AM690" s="231"/>
      <c r="AN690" s="231"/>
      <c r="AO690" s="231"/>
      <c r="AP690" s="231"/>
      <c r="AQ690" s="231"/>
      <c r="AR690" s="231"/>
      <c r="AS690" s="231"/>
      <c r="AT690" s="231"/>
      <c r="AU690" s="231"/>
      <c r="AV690" s="231"/>
      <c r="AW690" s="231"/>
      <c r="AX690" s="231"/>
      <c r="AY690" s="231"/>
      <c r="AZ690" s="231"/>
      <c r="BA690" s="231"/>
      <c r="BB690" s="231"/>
      <c r="BC690" s="231"/>
      <c r="BD690" s="231"/>
      <c r="BE690" s="231"/>
      <c r="BF690" s="231"/>
      <c r="BG690" s="231"/>
      <c r="BH690" s="231"/>
      <c r="BI690" s="231"/>
      <c r="BJ690" s="231"/>
      <c r="BK690" s="231"/>
      <c r="BL690" s="231"/>
      <c r="BM690" s="231"/>
      <c r="BN690" s="231"/>
      <c r="BO690" s="231"/>
      <c r="BP690" s="231"/>
      <c r="BQ690" s="231"/>
      <c r="BR690" s="231"/>
      <c r="BS690" s="231"/>
      <c r="BT690" s="231"/>
      <c r="BU690" s="231"/>
      <c r="BV690" s="231"/>
      <c r="BW690" s="231"/>
      <c r="BX690" s="231"/>
      <c r="BY690" s="231"/>
      <c r="BZ690" s="231"/>
      <c r="CA690" s="231"/>
      <c r="CB690" s="231"/>
    </row>
    <row r="691" spans="29:80" s="119" customFormat="1">
      <c r="AC691" s="238"/>
      <c r="AD691" s="231"/>
      <c r="AE691" s="231"/>
      <c r="AF691" s="231"/>
      <c r="AG691" s="231"/>
      <c r="AH691" s="231"/>
      <c r="AI691" s="231"/>
      <c r="AJ691" s="231"/>
      <c r="AK691" s="231"/>
      <c r="AL691" s="231"/>
      <c r="AM691" s="231"/>
      <c r="AN691" s="231"/>
      <c r="AO691" s="231"/>
      <c r="AP691" s="231"/>
      <c r="AQ691" s="231"/>
      <c r="AR691" s="231"/>
      <c r="AS691" s="231"/>
      <c r="AT691" s="231"/>
      <c r="AU691" s="231"/>
      <c r="AV691" s="231"/>
      <c r="AW691" s="231"/>
      <c r="AX691" s="231"/>
      <c r="AY691" s="231"/>
      <c r="AZ691" s="231"/>
      <c r="BA691" s="231"/>
      <c r="BB691" s="231"/>
      <c r="BC691" s="231"/>
      <c r="BD691" s="231"/>
      <c r="BE691" s="231"/>
      <c r="BF691" s="231"/>
      <c r="BG691" s="231"/>
      <c r="BH691" s="231"/>
      <c r="BI691" s="231"/>
      <c r="BJ691" s="231"/>
      <c r="BK691" s="231"/>
      <c r="BL691" s="231"/>
      <c r="BM691" s="231"/>
      <c r="BN691" s="231"/>
      <c r="BO691" s="231"/>
      <c r="BP691" s="231"/>
      <c r="BQ691" s="231"/>
      <c r="BR691" s="231"/>
      <c r="BS691" s="231"/>
      <c r="BT691" s="231"/>
      <c r="BU691" s="231"/>
      <c r="BV691" s="231"/>
      <c r="BW691" s="231"/>
      <c r="BX691" s="231"/>
      <c r="BY691" s="231"/>
      <c r="BZ691" s="231"/>
      <c r="CA691" s="231"/>
      <c r="CB691" s="231"/>
    </row>
    <row r="692" spans="29:80" s="119" customFormat="1">
      <c r="AC692" s="238"/>
      <c r="AD692" s="231"/>
      <c r="AE692" s="231"/>
      <c r="AF692" s="231"/>
      <c r="AG692" s="231"/>
      <c r="AH692" s="231"/>
      <c r="AI692" s="231"/>
      <c r="AJ692" s="231"/>
      <c r="AK692" s="231"/>
      <c r="AL692" s="231"/>
      <c r="AM692" s="231"/>
      <c r="AN692" s="231"/>
      <c r="AO692" s="231"/>
      <c r="AP692" s="231"/>
      <c r="AQ692" s="231"/>
      <c r="AR692" s="231"/>
      <c r="AS692" s="231"/>
      <c r="AT692" s="231"/>
      <c r="AU692" s="231"/>
      <c r="AV692" s="231"/>
      <c r="AW692" s="231"/>
      <c r="AX692" s="231"/>
      <c r="AY692" s="231"/>
      <c r="AZ692" s="231"/>
      <c r="BA692" s="231"/>
      <c r="BB692" s="231"/>
      <c r="BC692" s="231"/>
      <c r="BD692" s="231"/>
      <c r="BE692" s="231"/>
      <c r="BF692" s="231"/>
      <c r="BG692" s="231"/>
      <c r="BH692" s="231"/>
      <c r="BI692" s="231"/>
      <c r="BJ692" s="231"/>
      <c r="BK692" s="231"/>
      <c r="BL692" s="231"/>
      <c r="BM692" s="231"/>
      <c r="BN692" s="231"/>
      <c r="BO692" s="231"/>
      <c r="BP692" s="231"/>
      <c r="BQ692" s="231"/>
      <c r="BR692" s="231"/>
      <c r="BS692" s="231"/>
      <c r="BT692" s="231"/>
      <c r="BU692" s="231"/>
      <c r="BV692" s="231"/>
      <c r="BW692" s="231"/>
      <c r="BX692" s="231"/>
      <c r="BY692" s="231"/>
      <c r="BZ692" s="231"/>
      <c r="CA692" s="231"/>
      <c r="CB692" s="231"/>
    </row>
    <row r="693" spans="29:80" s="119" customFormat="1">
      <c r="AC693" s="238"/>
      <c r="AD693" s="231"/>
      <c r="AE693" s="231"/>
      <c r="AF693" s="231"/>
      <c r="AG693" s="231"/>
      <c r="AH693" s="231"/>
      <c r="AI693" s="231"/>
      <c r="AJ693" s="231"/>
      <c r="AK693" s="231"/>
      <c r="AL693" s="231"/>
      <c r="AM693" s="231"/>
      <c r="AN693" s="231"/>
      <c r="AO693" s="231"/>
      <c r="AP693" s="231"/>
      <c r="AQ693" s="231"/>
      <c r="AR693" s="231"/>
      <c r="AS693" s="231"/>
      <c r="AT693" s="231"/>
      <c r="AU693" s="231"/>
      <c r="AV693" s="231"/>
      <c r="AW693" s="231"/>
      <c r="AX693" s="231"/>
      <c r="AY693" s="231"/>
      <c r="AZ693" s="231"/>
      <c r="BA693" s="231"/>
      <c r="BB693" s="231"/>
      <c r="BC693" s="231"/>
      <c r="BD693" s="231"/>
      <c r="BE693" s="231"/>
      <c r="BF693" s="231"/>
      <c r="BG693" s="231"/>
      <c r="BH693" s="231"/>
      <c r="BI693" s="231"/>
      <c r="BJ693" s="231"/>
      <c r="BK693" s="231"/>
      <c r="BL693" s="231"/>
      <c r="BM693" s="231"/>
      <c r="BN693" s="231"/>
      <c r="BO693" s="231"/>
      <c r="BP693" s="231"/>
      <c r="BQ693" s="231"/>
      <c r="BR693" s="231"/>
      <c r="BS693" s="231"/>
      <c r="BT693" s="231"/>
      <c r="BU693" s="231"/>
      <c r="BV693" s="231"/>
      <c r="BW693" s="231"/>
      <c r="BX693" s="231"/>
      <c r="BY693" s="231"/>
      <c r="BZ693" s="231"/>
      <c r="CA693" s="231"/>
      <c r="CB693" s="231"/>
    </row>
    <row r="694" spans="29:80" s="119" customFormat="1">
      <c r="AC694" s="238"/>
      <c r="AD694" s="231"/>
      <c r="AE694" s="231"/>
      <c r="AF694" s="231"/>
      <c r="AG694" s="231"/>
      <c r="AH694" s="231"/>
      <c r="AI694" s="231"/>
      <c r="AJ694" s="231"/>
      <c r="AK694" s="231"/>
      <c r="AL694" s="231"/>
      <c r="AM694" s="231"/>
      <c r="AN694" s="231"/>
      <c r="AO694" s="231"/>
      <c r="AP694" s="231"/>
      <c r="AQ694" s="231"/>
      <c r="AR694" s="231"/>
      <c r="AS694" s="231"/>
      <c r="AT694" s="231"/>
      <c r="AU694" s="231"/>
      <c r="AV694" s="231"/>
      <c r="AW694" s="231"/>
      <c r="AX694" s="231"/>
      <c r="AY694" s="231"/>
      <c r="AZ694" s="231"/>
      <c r="BA694" s="231"/>
      <c r="BB694" s="231"/>
      <c r="BC694" s="231"/>
      <c r="BD694" s="231"/>
      <c r="BE694" s="231"/>
      <c r="BF694" s="231"/>
      <c r="BG694" s="231"/>
      <c r="BH694" s="231"/>
      <c r="BI694" s="231"/>
      <c r="BJ694" s="231"/>
      <c r="BK694" s="231"/>
      <c r="BL694" s="231"/>
      <c r="BM694" s="231"/>
      <c r="BN694" s="231"/>
      <c r="BO694" s="231"/>
      <c r="BP694" s="231"/>
      <c r="BQ694" s="231"/>
      <c r="BR694" s="231"/>
      <c r="BS694" s="231"/>
      <c r="BT694" s="231"/>
      <c r="BU694" s="231"/>
      <c r="BV694" s="231"/>
      <c r="BW694" s="231"/>
      <c r="BX694" s="231"/>
      <c r="BY694" s="231"/>
      <c r="BZ694" s="231"/>
      <c r="CA694" s="231"/>
      <c r="CB694" s="231"/>
    </row>
    <row r="695" spans="29:80" s="119" customFormat="1">
      <c r="AC695" s="238"/>
      <c r="AD695" s="231"/>
      <c r="AE695" s="231"/>
      <c r="AF695" s="231"/>
      <c r="AG695" s="231"/>
      <c r="AH695" s="231"/>
      <c r="AI695" s="231"/>
      <c r="AJ695" s="231"/>
      <c r="AK695" s="231"/>
      <c r="AL695" s="231"/>
      <c r="AM695" s="231"/>
      <c r="AN695" s="231"/>
      <c r="AO695" s="231"/>
      <c r="AP695" s="231"/>
      <c r="AQ695" s="231"/>
      <c r="AR695" s="231"/>
      <c r="AS695" s="231"/>
      <c r="AT695" s="231"/>
      <c r="AU695" s="231"/>
      <c r="AV695" s="231"/>
      <c r="AW695" s="231"/>
      <c r="AX695" s="231"/>
      <c r="AY695" s="231"/>
      <c r="AZ695" s="231"/>
      <c r="BA695" s="231"/>
      <c r="BB695" s="231"/>
      <c r="BC695" s="231"/>
      <c r="BD695" s="231"/>
      <c r="BE695" s="231"/>
      <c r="BF695" s="231"/>
      <c r="BG695" s="231"/>
      <c r="BH695" s="231"/>
      <c r="BI695" s="231"/>
      <c r="BJ695" s="231"/>
      <c r="BK695" s="231"/>
      <c r="BL695" s="231"/>
      <c r="BM695" s="231"/>
      <c r="BN695" s="231"/>
      <c r="BO695" s="231"/>
      <c r="BP695" s="231"/>
      <c r="BQ695" s="231"/>
      <c r="BR695" s="231"/>
      <c r="BS695" s="231"/>
      <c r="BT695" s="231"/>
      <c r="BU695" s="231"/>
      <c r="BV695" s="231"/>
      <c r="BW695" s="231"/>
      <c r="BX695" s="231"/>
      <c r="BY695" s="231"/>
      <c r="BZ695" s="231"/>
      <c r="CA695" s="231"/>
      <c r="CB695" s="231"/>
    </row>
    <row r="696" spans="29:80" s="119" customFormat="1">
      <c r="AC696" s="238"/>
      <c r="AD696" s="231"/>
      <c r="AE696" s="231"/>
      <c r="AF696" s="231"/>
      <c r="AG696" s="231"/>
      <c r="AH696" s="231"/>
      <c r="AI696" s="231"/>
      <c r="AJ696" s="231"/>
      <c r="AK696" s="231"/>
      <c r="AL696" s="231"/>
      <c r="AM696" s="231"/>
      <c r="AN696" s="231"/>
      <c r="AO696" s="231"/>
      <c r="AP696" s="231"/>
      <c r="AQ696" s="231"/>
      <c r="AR696" s="231"/>
      <c r="AS696" s="231"/>
      <c r="AT696" s="231"/>
      <c r="AU696" s="231"/>
      <c r="AV696" s="231"/>
      <c r="AW696" s="231"/>
      <c r="AX696" s="231"/>
      <c r="AY696" s="231"/>
      <c r="AZ696" s="231"/>
      <c r="BA696" s="231"/>
      <c r="BB696" s="231"/>
      <c r="BC696" s="231"/>
      <c r="BD696" s="231"/>
      <c r="BE696" s="231"/>
      <c r="BF696" s="231"/>
      <c r="BG696" s="231"/>
      <c r="BH696" s="231"/>
      <c r="BI696" s="231"/>
      <c r="BJ696" s="231"/>
      <c r="BK696" s="231"/>
      <c r="BL696" s="231"/>
      <c r="BM696" s="231"/>
      <c r="BN696" s="231"/>
      <c r="BO696" s="231"/>
      <c r="BP696" s="231"/>
      <c r="BQ696" s="231"/>
      <c r="BR696" s="231"/>
      <c r="BS696" s="231"/>
      <c r="BT696" s="231"/>
      <c r="BU696" s="231"/>
      <c r="BV696" s="231"/>
      <c r="BW696" s="231"/>
      <c r="BX696" s="231"/>
      <c r="BY696" s="231"/>
      <c r="BZ696" s="231"/>
      <c r="CA696" s="231"/>
      <c r="CB696" s="231"/>
    </row>
    <row r="697" spans="29:80" s="119" customFormat="1">
      <c r="AC697" s="238"/>
      <c r="AD697" s="231"/>
      <c r="AE697" s="231"/>
      <c r="AF697" s="231"/>
      <c r="AG697" s="231"/>
      <c r="AH697" s="231"/>
      <c r="AI697" s="231"/>
      <c r="AJ697" s="231"/>
      <c r="AK697" s="231"/>
      <c r="AL697" s="231"/>
      <c r="AM697" s="231"/>
      <c r="AN697" s="231"/>
      <c r="AO697" s="231"/>
      <c r="AP697" s="231"/>
      <c r="AQ697" s="231"/>
      <c r="AR697" s="231"/>
      <c r="AS697" s="231"/>
      <c r="AT697" s="231"/>
      <c r="AU697" s="231"/>
      <c r="AV697" s="231"/>
      <c r="AW697" s="231"/>
      <c r="AX697" s="231"/>
      <c r="AY697" s="231"/>
      <c r="AZ697" s="231"/>
      <c r="BA697" s="231"/>
      <c r="BB697" s="231"/>
      <c r="BC697" s="231"/>
      <c r="BD697" s="231"/>
      <c r="BE697" s="231"/>
      <c r="BF697" s="231"/>
      <c r="BG697" s="231"/>
      <c r="BH697" s="231"/>
      <c r="BI697" s="231"/>
      <c r="BJ697" s="231"/>
      <c r="BK697" s="231"/>
      <c r="BL697" s="231"/>
      <c r="BM697" s="231"/>
      <c r="BN697" s="231"/>
      <c r="BO697" s="231"/>
      <c r="BP697" s="231"/>
      <c r="BQ697" s="231"/>
      <c r="BR697" s="231"/>
      <c r="BS697" s="231"/>
      <c r="BT697" s="231"/>
      <c r="BU697" s="231"/>
      <c r="BV697" s="231"/>
      <c r="BW697" s="231"/>
      <c r="BX697" s="231"/>
      <c r="BY697" s="231"/>
      <c r="BZ697" s="231"/>
      <c r="CA697" s="231"/>
      <c r="CB697" s="231"/>
    </row>
    <row r="698" spans="29:80" s="119" customFormat="1">
      <c r="AC698" s="238"/>
      <c r="AD698" s="231"/>
      <c r="AE698" s="231"/>
      <c r="AF698" s="231"/>
      <c r="AG698" s="231"/>
      <c r="AH698" s="231"/>
      <c r="AI698" s="231"/>
      <c r="AJ698" s="231"/>
      <c r="AK698" s="231"/>
      <c r="AL698" s="231"/>
      <c r="AM698" s="231"/>
      <c r="AN698" s="231"/>
      <c r="AO698" s="231"/>
      <c r="AP698" s="231"/>
      <c r="AQ698" s="231"/>
      <c r="AR698" s="231"/>
      <c r="AS698" s="231"/>
      <c r="AT698" s="231"/>
      <c r="AU698" s="231"/>
      <c r="AV698" s="231"/>
      <c r="AW698" s="231"/>
      <c r="AX698" s="231"/>
      <c r="AY698" s="231"/>
      <c r="AZ698" s="231"/>
      <c r="BA698" s="231"/>
      <c r="BB698" s="231"/>
      <c r="BC698" s="231"/>
      <c r="BD698" s="231"/>
      <c r="BE698" s="231"/>
      <c r="BF698" s="231"/>
      <c r="BG698" s="231"/>
      <c r="BH698" s="231"/>
      <c r="BI698" s="231"/>
      <c r="BJ698" s="231"/>
      <c r="BK698" s="231"/>
      <c r="BL698" s="231"/>
      <c r="BM698" s="231"/>
      <c r="BN698" s="231"/>
      <c r="BO698" s="231"/>
      <c r="BP698" s="231"/>
      <c r="BQ698" s="231"/>
      <c r="BR698" s="231"/>
      <c r="BS698" s="231"/>
      <c r="BT698" s="231"/>
      <c r="BU698" s="231"/>
      <c r="BV698" s="231"/>
      <c r="BW698" s="231"/>
      <c r="BX698" s="231"/>
      <c r="BY698" s="231"/>
      <c r="BZ698" s="231"/>
      <c r="CA698" s="231"/>
      <c r="CB698" s="231"/>
    </row>
    <row r="699" spans="29:80" s="119" customFormat="1">
      <c r="AC699" s="238"/>
      <c r="AD699" s="231"/>
      <c r="AE699" s="231"/>
      <c r="AF699" s="231"/>
      <c r="AG699" s="231"/>
      <c r="AH699" s="231"/>
      <c r="AI699" s="231"/>
      <c r="AJ699" s="231"/>
      <c r="AK699" s="231"/>
      <c r="AL699" s="231"/>
      <c r="AM699" s="231"/>
      <c r="AN699" s="231"/>
      <c r="AO699" s="231"/>
      <c r="AP699" s="231"/>
      <c r="AQ699" s="231"/>
      <c r="AR699" s="231"/>
      <c r="AS699" s="231"/>
      <c r="AT699" s="231"/>
      <c r="AU699" s="231"/>
      <c r="AV699" s="231"/>
      <c r="AW699" s="231"/>
      <c r="AX699" s="231"/>
      <c r="AY699" s="231"/>
      <c r="AZ699" s="231"/>
      <c r="BA699" s="231"/>
      <c r="BB699" s="231"/>
      <c r="BC699" s="231"/>
      <c r="BD699" s="231"/>
      <c r="BE699" s="231"/>
      <c r="BF699" s="231"/>
      <c r="BG699" s="231"/>
      <c r="BH699" s="231"/>
      <c r="BI699" s="231"/>
      <c r="BJ699" s="231"/>
      <c r="BK699" s="231"/>
      <c r="BL699" s="231"/>
      <c r="BM699" s="231"/>
      <c r="BN699" s="231"/>
      <c r="BO699" s="231"/>
      <c r="BP699" s="231"/>
      <c r="BQ699" s="231"/>
      <c r="BR699" s="231"/>
      <c r="BS699" s="231"/>
      <c r="BT699" s="231"/>
      <c r="BU699" s="231"/>
      <c r="BV699" s="231"/>
      <c r="BW699" s="231"/>
      <c r="BX699" s="231"/>
      <c r="BY699" s="231"/>
      <c r="BZ699" s="231"/>
      <c r="CA699" s="231"/>
      <c r="CB699" s="231"/>
    </row>
    <row r="700" spans="29:80" s="119" customFormat="1">
      <c r="AC700" s="238"/>
      <c r="AD700" s="231"/>
      <c r="AE700" s="231"/>
      <c r="AF700" s="231"/>
      <c r="AG700" s="231"/>
      <c r="AH700" s="231"/>
      <c r="AI700" s="231"/>
      <c r="AJ700" s="231"/>
      <c r="AK700" s="231"/>
      <c r="AL700" s="231"/>
      <c r="AM700" s="231"/>
      <c r="AN700" s="231"/>
      <c r="AO700" s="231"/>
      <c r="AP700" s="231"/>
      <c r="AQ700" s="231"/>
      <c r="AR700" s="231"/>
      <c r="AS700" s="231"/>
      <c r="AT700" s="231"/>
      <c r="AU700" s="231"/>
      <c r="AV700" s="231"/>
      <c r="AW700" s="231"/>
      <c r="AX700" s="231"/>
      <c r="AY700" s="231"/>
      <c r="AZ700" s="231"/>
      <c r="BA700" s="231"/>
      <c r="BB700" s="231"/>
      <c r="BC700" s="231"/>
      <c r="BD700" s="231"/>
      <c r="BE700" s="231"/>
      <c r="BF700" s="231"/>
      <c r="BG700" s="231"/>
      <c r="BH700" s="231"/>
      <c r="BI700" s="231"/>
      <c r="BJ700" s="231"/>
      <c r="BK700" s="231"/>
      <c r="BL700" s="231"/>
      <c r="BM700" s="231"/>
      <c r="BN700" s="231"/>
      <c r="BO700" s="231"/>
      <c r="BP700" s="231"/>
      <c r="BQ700" s="231"/>
      <c r="BR700" s="231"/>
      <c r="BS700" s="231"/>
      <c r="BT700" s="231"/>
      <c r="BU700" s="231"/>
      <c r="BV700" s="231"/>
      <c r="BW700" s="231"/>
      <c r="BX700" s="231"/>
      <c r="BY700" s="231"/>
      <c r="BZ700" s="231"/>
      <c r="CA700" s="231"/>
      <c r="CB700" s="231"/>
    </row>
    <row r="701" spans="29:80" s="119" customFormat="1">
      <c r="AC701" s="238"/>
      <c r="AD701" s="231"/>
      <c r="AE701" s="231"/>
      <c r="AF701" s="231"/>
      <c r="AG701" s="231"/>
      <c r="AH701" s="231"/>
      <c r="AI701" s="231"/>
      <c r="AJ701" s="231"/>
      <c r="AK701" s="231"/>
      <c r="AL701" s="231"/>
      <c r="AM701" s="231"/>
      <c r="AN701" s="231"/>
      <c r="AO701" s="231"/>
      <c r="AP701" s="231"/>
      <c r="AQ701" s="231"/>
      <c r="AR701" s="231"/>
      <c r="AS701" s="231"/>
      <c r="AT701" s="231"/>
      <c r="AU701" s="231"/>
      <c r="AV701" s="231"/>
      <c r="AW701" s="231"/>
      <c r="AX701" s="231"/>
      <c r="AY701" s="231"/>
      <c r="AZ701" s="231"/>
      <c r="BA701" s="231"/>
      <c r="BB701" s="231"/>
      <c r="BC701" s="231"/>
      <c r="BD701" s="231"/>
      <c r="BE701" s="231"/>
      <c r="BF701" s="231"/>
      <c r="BG701" s="231"/>
      <c r="BH701" s="231"/>
      <c r="BI701" s="231"/>
      <c r="BJ701" s="231"/>
      <c r="BK701" s="231"/>
      <c r="BL701" s="231"/>
      <c r="BM701" s="231"/>
      <c r="BN701" s="231"/>
      <c r="BO701" s="231"/>
      <c r="BP701" s="231"/>
      <c r="BQ701" s="231"/>
      <c r="BR701" s="231"/>
      <c r="BS701" s="231"/>
      <c r="BT701" s="231"/>
      <c r="BU701" s="231"/>
      <c r="BV701" s="231"/>
      <c r="BW701" s="231"/>
      <c r="BX701" s="231"/>
      <c r="BY701" s="231"/>
      <c r="BZ701" s="231"/>
      <c r="CA701" s="231"/>
      <c r="CB701" s="231"/>
    </row>
    <row r="702" spans="29:80" s="119" customFormat="1">
      <c r="AC702" s="238"/>
      <c r="AD702" s="231"/>
      <c r="AE702" s="231"/>
      <c r="AF702" s="231"/>
      <c r="AG702" s="231"/>
      <c r="AH702" s="231"/>
      <c r="AI702" s="231"/>
      <c r="AJ702" s="231"/>
      <c r="AK702" s="231"/>
      <c r="AL702" s="231"/>
      <c r="AM702" s="231"/>
      <c r="AN702" s="231"/>
      <c r="AO702" s="231"/>
      <c r="AP702" s="231"/>
      <c r="AQ702" s="231"/>
      <c r="AR702" s="231"/>
      <c r="AS702" s="231"/>
      <c r="AT702" s="231"/>
      <c r="AU702" s="231"/>
      <c r="AV702" s="231"/>
      <c r="AW702" s="231"/>
      <c r="AX702" s="231"/>
      <c r="AY702" s="231"/>
      <c r="AZ702" s="231"/>
      <c r="BA702" s="231"/>
      <c r="BB702" s="231"/>
      <c r="BC702" s="231"/>
      <c r="BD702" s="231"/>
      <c r="BE702" s="231"/>
      <c r="BF702" s="231"/>
      <c r="BG702" s="231"/>
      <c r="BH702" s="231"/>
      <c r="BI702" s="231"/>
      <c r="BJ702" s="231"/>
      <c r="BK702" s="231"/>
      <c r="BL702" s="231"/>
      <c r="BM702" s="231"/>
      <c r="BN702" s="231"/>
      <c r="BO702" s="231"/>
      <c r="BP702" s="231"/>
      <c r="BQ702" s="231"/>
      <c r="BR702" s="231"/>
      <c r="BS702" s="231"/>
      <c r="BT702" s="231"/>
      <c r="BU702" s="231"/>
      <c r="BV702" s="231"/>
      <c r="BW702" s="231"/>
      <c r="BX702" s="231"/>
      <c r="BY702" s="231"/>
      <c r="BZ702" s="231"/>
      <c r="CA702" s="231"/>
      <c r="CB702" s="231"/>
    </row>
    <row r="703" spans="29:80" s="119" customFormat="1">
      <c r="AC703" s="238"/>
      <c r="AD703" s="231"/>
      <c r="AE703" s="231"/>
      <c r="AF703" s="231"/>
      <c r="AG703" s="231"/>
      <c r="AH703" s="231"/>
      <c r="AI703" s="231"/>
      <c r="AJ703" s="231"/>
      <c r="AK703" s="231"/>
      <c r="AL703" s="231"/>
      <c r="AM703" s="231"/>
      <c r="AN703" s="231"/>
      <c r="AO703" s="231"/>
      <c r="AP703" s="231"/>
      <c r="AQ703" s="231"/>
      <c r="AR703" s="231"/>
      <c r="AS703" s="231"/>
      <c r="AT703" s="231"/>
      <c r="AU703" s="231"/>
      <c r="AV703" s="231"/>
      <c r="AW703" s="231"/>
      <c r="AX703" s="231"/>
      <c r="AY703" s="231"/>
      <c r="AZ703" s="231"/>
      <c r="BA703" s="231"/>
      <c r="BB703" s="231"/>
      <c r="BC703" s="231"/>
      <c r="BD703" s="231"/>
      <c r="BE703" s="231"/>
      <c r="BF703" s="231"/>
      <c r="BG703" s="231"/>
      <c r="BH703" s="231"/>
      <c r="BI703" s="231"/>
      <c r="BJ703" s="231"/>
      <c r="BK703" s="231"/>
      <c r="BL703" s="231"/>
      <c r="BM703" s="231"/>
      <c r="BN703" s="231"/>
      <c r="BO703" s="231"/>
      <c r="BP703" s="231"/>
      <c r="BQ703" s="231"/>
      <c r="BR703" s="231"/>
      <c r="BS703" s="231"/>
      <c r="BT703" s="231"/>
      <c r="BU703" s="231"/>
      <c r="BV703" s="231"/>
      <c r="BW703" s="231"/>
      <c r="BX703" s="231"/>
      <c r="BY703" s="231"/>
      <c r="BZ703" s="231"/>
      <c r="CA703" s="231"/>
      <c r="CB703" s="231"/>
    </row>
    <row r="704" spans="29:80" s="119" customFormat="1">
      <c r="AC704" s="238"/>
      <c r="AD704" s="231"/>
      <c r="AE704" s="231"/>
      <c r="AF704" s="231"/>
      <c r="AG704" s="231"/>
      <c r="AH704" s="231"/>
      <c r="AI704" s="231"/>
      <c r="AJ704" s="231"/>
      <c r="AK704" s="231"/>
      <c r="AL704" s="231"/>
      <c r="AM704" s="231"/>
      <c r="AN704" s="231"/>
      <c r="AO704" s="231"/>
      <c r="AP704" s="231"/>
      <c r="AQ704" s="231"/>
      <c r="AR704" s="231"/>
      <c r="AS704" s="231"/>
      <c r="AT704" s="231"/>
      <c r="AU704" s="231"/>
      <c r="AV704" s="231"/>
      <c r="AW704" s="231"/>
      <c r="AX704" s="231"/>
      <c r="AY704" s="231"/>
      <c r="AZ704" s="231"/>
      <c r="BA704" s="231"/>
      <c r="BB704" s="231"/>
      <c r="BC704" s="231"/>
      <c r="BD704" s="231"/>
      <c r="BE704" s="231"/>
      <c r="BF704" s="231"/>
      <c r="BG704" s="231"/>
      <c r="BH704" s="231"/>
      <c r="BI704" s="231"/>
      <c r="BJ704" s="231"/>
      <c r="BK704" s="231"/>
      <c r="BL704" s="231"/>
      <c r="BM704" s="231"/>
      <c r="BN704" s="231"/>
      <c r="BO704" s="231"/>
      <c r="BP704" s="231"/>
      <c r="BQ704" s="231"/>
      <c r="BR704" s="231"/>
      <c r="BS704" s="231"/>
      <c r="BT704" s="231"/>
      <c r="BU704" s="231"/>
      <c r="BV704" s="231"/>
      <c r="BW704" s="231"/>
      <c r="BX704" s="231"/>
      <c r="BY704" s="231"/>
      <c r="BZ704" s="231"/>
      <c r="CA704" s="231"/>
      <c r="CB704" s="231"/>
    </row>
    <row r="705" spans="29:80" s="119" customFormat="1">
      <c r="AC705" s="238"/>
      <c r="AD705" s="231"/>
      <c r="AE705" s="231"/>
      <c r="AF705" s="231"/>
      <c r="AG705" s="231"/>
      <c r="AH705" s="231"/>
      <c r="AI705" s="231"/>
      <c r="AJ705" s="231"/>
      <c r="AK705" s="231"/>
      <c r="AL705" s="231"/>
      <c r="AM705" s="231"/>
      <c r="AN705" s="231"/>
      <c r="AO705" s="231"/>
      <c r="AP705" s="231"/>
      <c r="AQ705" s="231"/>
      <c r="AR705" s="231"/>
      <c r="AS705" s="231"/>
      <c r="AT705" s="231"/>
      <c r="AU705" s="231"/>
      <c r="AV705" s="231"/>
      <c r="AW705" s="231"/>
      <c r="AX705" s="231"/>
      <c r="AY705" s="231"/>
      <c r="AZ705" s="231"/>
      <c r="BA705" s="231"/>
      <c r="BB705" s="231"/>
      <c r="BC705" s="231"/>
      <c r="BD705" s="231"/>
      <c r="BE705" s="231"/>
      <c r="BF705" s="231"/>
      <c r="BG705" s="231"/>
      <c r="BH705" s="231"/>
      <c r="BI705" s="231"/>
      <c r="BJ705" s="231"/>
      <c r="BK705" s="231"/>
      <c r="BL705" s="231"/>
      <c r="BM705" s="231"/>
      <c r="BN705" s="231"/>
      <c r="BO705" s="231"/>
      <c r="BP705" s="231"/>
      <c r="BQ705" s="231"/>
      <c r="BR705" s="231"/>
      <c r="BS705" s="231"/>
      <c r="BT705" s="231"/>
      <c r="BU705" s="231"/>
      <c r="BV705" s="231"/>
      <c r="BW705" s="231"/>
      <c r="BX705" s="231"/>
      <c r="BY705" s="231"/>
      <c r="BZ705" s="231"/>
      <c r="CA705" s="231"/>
      <c r="CB705" s="231"/>
    </row>
    <row r="706" spans="29:80" s="119" customFormat="1">
      <c r="AC706" s="238"/>
      <c r="AD706" s="231"/>
      <c r="AE706" s="231"/>
      <c r="AF706" s="231"/>
      <c r="AG706" s="231"/>
      <c r="AH706" s="231"/>
      <c r="AI706" s="231"/>
      <c r="AJ706" s="231"/>
      <c r="AK706" s="231"/>
      <c r="AL706" s="231"/>
      <c r="AM706" s="231"/>
      <c r="AN706" s="231"/>
      <c r="AO706" s="231"/>
      <c r="AP706" s="231"/>
      <c r="AQ706" s="231"/>
      <c r="AR706" s="231"/>
      <c r="AS706" s="231"/>
      <c r="AT706" s="231"/>
      <c r="AU706" s="231"/>
      <c r="AV706" s="231"/>
      <c r="AW706" s="231"/>
      <c r="AX706" s="231"/>
      <c r="AY706" s="231"/>
      <c r="AZ706" s="231"/>
      <c r="BA706" s="231"/>
      <c r="BB706" s="231"/>
      <c r="BC706" s="231"/>
      <c r="BD706" s="231"/>
      <c r="BE706" s="231"/>
      <c r="BF706" s="231"/>
      <c r="BG706" s="231"/>
      <c r="BH706" s="231"/>
      <c r="BI706" s="231"/>
      <c r="BJ706" s="231"/>
      <c r="BK706" s="231"/>
      <c r="BL706" s="231"/>
      <c r="BM706" s="231"/>
      <c r="BN706" s="231"/>
      <c r="BO706" s="231"/>
      <c r="BP706" s="231"/>
      <c r="BQ706" s="231"/>
      <c r="BR706" s="231"/>
      <c r="BS706" s="231"/>
      <c r="BT706" s="231"/>
      <c r="BU706" s="231"/>
      <c r="BV706" s="231"/>
      <c r="BW706" s="231"/>
      <c r="BX706" s="231"/>
      <c r="BY706" s="231"/>
      <c r="BZ706" s="231"/>
      <c r="CA706" s="231"/>
      <c r="CB706" s="231"/>
    </row>
    <row r="707" spans="29:80" s="119" customFormat="1">
      <c r="AC707" s="238"/>
      <c r="AD707" s="231"/>
      <c r="AE707" s="231"/>
      <c r="AF707" s="231"/>
      <c r="AG707" s="231"/>
      <c r="AH707" s="231"/>
      <c r="AI707" s="231"/>
      <c r="AJ707" s="231"/>
      <c r="AK707" s="231"/>
      <c r="AL707" s="231"/>
      <c r="AM707" s="231"/>
      <c r="AN707" s="231"/>
      <c r="AO707" s="231"/>
      <c r="AP707" s="231"/>
      <c r="AQ707" s="231"/>
      <c r="AR707" s="231"/>
      <c r="AS707" s="231"/>
      <c r="AT707" s="231"/>
      <c r="AU707" s="231"/>
      <c r="AV707" s="231"/>
      <c r="AW707" s="231"/>
      <c r="AX707" s="231"/>
      <c r="AY707" s="231"/>
      <c r="AZ707" s="231"/>
      <c r="BA707" s="231"/>
      <c r="BB707" s="231"/>
      <c r="BC707" s="231"/>
      <c r="BD707" s="231"/>
      <c r="BE707" s="231"/>
      <c r="BF707" s="231"/>
      <c r="BG707" s="231"/>
      <c r="BH707" s="231"/>
      <c r="BI707" s="231"/>
      <c r="BJ707" s="231"/>
      <c r="BK707" s="231"/>
      <c r="BL707" s="231"/>
      <c r="BM707" s="231"/>
      <c r="BN707" s="231"/>
      <c r="BO707" s="231"/>
      <c r="BP707" s="231"/>
      <c r="BQ707" s="231"/>
      <c r="BR707" s="231"/>
      <c r="BS707" s="231"/>
      <c r="BT707" s="231"/>
      <c r="BU707" s="231"/>
      <c r="BV707" s="231"/>
      <c r="BW707" s="231"/>
      <c r="BX707" s="231"/>
      <c r="BY707" s="231"/>
      <c r="BZ707" s="231"/>
      <c r="CA707" s="231"/>
      <c r="CB707" s="231"/>
    </row>
    <row r="708" spans="29:80" s="119" customFormat="1">
      <c r="AC708" s="238"/>
      <c r="AD708" s="231"/>
      <c r="AE708" s="231"/>
      <c r="AF708" s="231"/>
      <c r="AG708" s="231"/>
      <c r="AH708" s="231"/>
      <c r="AI708" s="231"/>
      <c r="AJ708" s="231"/>
      <c r="AK708" s="231"/>
      <c r="AL708" s="231"/>
      <c r="AM708" s="231"/>
      <c r="AN708" s="231"/>
      <c r="AO708" s="231"/>
      <c r="AP708" s="231"/>
      <c r="AQ708" s="231"/>
      <c r="AR708" s="231"/>
      <c r="AS708" s="231"/>
      <c r="AT708" s="231"/>
      <c r="AU708" s="231"/>
      <c r="AV708" s="231"/>
      <c r="AW708" s="231"/>
      <c r="AX708" s="231"/>
      <c r="AY708" s="231"/>
      <c r="AZ708" s="231"/>
      <c r="BA708" s="231"/>
      <c r="BB708" s="231"/>
      <c r="BC708" s="231"/>
      <c r="BD708" s="231"/>
      <c r="BE708" s="231"/>
      <c r="BF708" s="231"/>
      <c r="BG708" s="231"/>
      <c r="BH708" s="231"/>
      <c r="BI708" s="231"/>
      <c r="BJ708" s="231"/>
      <c r="BK708" s="231"/>
      <c r="BL708" s="231"/>
      <c r="BM708" s="231"/>
      <c r="BN708" s="231"/>
      <c r="BO708" s="231"/>
      <c r="BP708" s="231"/>
      <c r="BQ708" s="231"/>
      <c r="BR708" s="231"/>
      <c r="BS708" s="231"/>
      <c r="BT708" s="231"/>
      <c r="BU708" s="231"/>
      <c r="BV708" s="231"/>
      <c r="BW708" s="231"/>
      <c r="BX708" s="231"/>
      <c r="BY708" s="231"/>
      <c r="BZ708" s="231"/>
      <c r="CA708" s="231"/>
      <c r="CB708" s="231"/>
    </row>
    <row r="709" spans="29:80" s="119" customFormat="1">
      <c r="AC709" s="238"/>
      <c r="AD709" s="231"/>
      <c r="AE709" s="231"/>
      <c r="AF709" s="231"/>
      <c r="AG709" s="231"/>
      <c r="AH709" s="231"/>
      <c r="AI709" s="231"/>
      <c r="AJ709" s="231"/>
      <c r="AK709" s="231"/>
      <c r="AL709" s="231"/>
      <c r="AM709" s="231"/>
      <c r="AN709" s="231"/>
      <c r="AO709" s="231"/>
      <c r="AP709" s="231"/>
      <c r="AQ709" s="231"/>
      <c r="AR709" s="231"/>
      <c r="AS709" s="231"/>
      <c r="AT709" s="231"/>
      <c r="AU709" s="231"/>
      <c r="AV709" s="231"/>
      <c r="AW709" s="231"/>
      <c r="AX709" s="231"/>
      <c r="AY709" s="231"/>
      <c r="AZ709" s="231"/>
      <c r="BA709" s="231"/>
      <c r="BB709" s="231"/>
      <c r="BC709" s="231"/>
      <c r="BD709" s="231"/>
      <c r="BE709" s="231"/>
      <c r="BF709" s="231"/>
      <c r="BG709" s="231"/>
      <c r="BH709" s="231"/>
      <c r="BI709" s="231"/>
      <c r="BJ709" s="231"/>
      <c r="BK709" s="231"/>
      <c r="BL709" s="231"/>
      <c r="BM709" s="231"/>
      <c r="BN709" s="231"/>
      <c r="BO709" s="231"/>
      <c r="BP709" s="231"/>
      <c r="BQ709" s="231"/>
      <c r="BR709" s="231"/>
      <c r="BS709" s="231"/>
      <c r="BT709" s="231"/>
      <c r="BU709" s="231"/>
      <c r="BV709" s="231"/>
      <c r="BW709" s="231"/>
      <c r="BX709" s="231"/>
      <c r="BY709" s="231"/>
      <c r="BZ709" s="231"/>
      <c r="CA709" s="231"/>
      <c r="CB709" s="231"/>
    </row>
    <row r="710" spans="29:80" s="119" customFormat="1">
      <c r="AC710" s="238"/>
      <c r="AD710" s="231"/>
      <c r="AE710" s="231"/>
      <c r="AF710" s="231"/>
      <c r="AG710" s="231"/>
      <c r="AH710" s="231"/>
      <c r="AI710" s="231"/>
      <c r="AJ710" s="231"/>
      <c r="AK710" s="231"/>
      <c r="AL710" s="231"/>
      <c r="AM710" s="231"/>
      <c r="AN710" s="231"/>
      <c r="AO710" s="231"/>
      <c r="AP710" s="231"/>
      <c r="AQ710" s="231"/>
      <c r="AR710" s="231"/>
      <c r="AS710" s="231"/>
      <c r="AT710" s="231"/>
      <c r="AU710" s="231"/>
      <c r="AV710" s="231"/>
      <c r="AW710" s="231"/>
      <c r="AX710" s="231"/>
      <c r="AY710" s="231"/>
      <c r="AZ710" s="231"/>
      <c r="BA710" s="231"/>
      <c r="BB710" s="231"/>
      <c r="BC710" s="231"/>
      <c r="BD710" s="231"/>
      <c r="BE710" s="231"/>
      <c r="BF710" s="231"/>
      <c r="BG710" s="231"/>
      <c r="BH710" s="231"/>
      <c r="BI710" s="231"/>
      <c r="BJ710" s="231"/>
      <c r="BK710" s="231"/>
      <c r="BL710" s="231"/>
      <c r="BM710" s="231"/>
      <c r="BN710" s="231"/>
      <c r="BO710" s="231"/>
      <c r="BP710" s="231"/>
      <c r="BQ710" s="231"/>
      <c r="BR710" s="231"/>
      <c r="BS710" s="231"/>
      <c r="BT710" s="231"/>
      <c r="BU710" s="231"/>
      <c r="BV710" s="231"/>
      <c r="BW710" s="231"/>
      <c r="BX710" s="231"/>
      <c r="BY710" s="231"/>
      <c r="BZ710" s="231"/>
      <c r="CA710" s="231"/>
      <c r="CB710" s="231"/>
    </row>
    <row r="711" spans="29:80" s="119" customFormat="1">
      <c r="AC711" s="238"/>
      <c r="AD711" s="231"/>
      <c r="AE711" s="231"/>
      <c r="AF711" s="231"/>
      <c r="AG711" s="231"/>
      <c r="AH711" s="231"/>
      <c r="AI711" s="231"/>
      <c r="AJ711" s="231"/>
      <c r="AK711" s="231"/>
      <c r="AL711" s="231"/>
      <c r="AM711" s="231"/>
      <c r="AN711" s="231"/>
      <c r="AO711" s="231"/>
      <c r="AP711" s="231"/>
      <c r="AQ711" s="231"/>
      <c r="AR711" s="231"/>
      <c r="AS711" s="231"/>
      <c r="AT711" s="231"/>
      <c r="AU711" s="231"/>
      <c r="AV711" s="231"/>
      <c r="AW711" s="231"/>
      <c r="AX711" s="231"/>
      <c r="AY711" s="231"/>
      <c r="AZ711" s="231"/>
      <c r="BA711" s="231"/>
      <c r="BB711" s="231"/>
      <c r="BC711" s="231"/>
      <c r="BD711" s="231"/>
      <c r="BE711" s="231"/>
      <c r="BF711" s="231"/>
      <c r="BG711" s="231"/>
      <c r="BH711" s="231"/>
      <c r="BI711" s="231"/>
      <c r="BJ711" s="231"/>
      <c r="BK711" s="231"/>
      <c r="BL711" s="231"/>
      <c r="BM711" s="231"/>
      <c r="BN711" s="231"/>
      <c r="BO711" s="231"/>
      <c r="BP711" s="231"/>
      <c r="BQ711" s="231"/>
      <c r="BR711" s="231"/>
      <c r="BS711" s="231"/>
      <c r="BT711" s="231"/>
      <c r="BU711" s="231"/>
      <c r="BV711" s="231"/>
      <c r="BW711" s="231"/>
      <c r="BX711" s="231"/>
      <c r="BY711" s="231"/>
      <c r="BZ711" s="231"/>
      <c r="CA711" s="231"/>
      <c r="CB711" s="231"/>
    </row>
    <row r="712" spans="29:80" s="119" customFormat="1">
      <c r="AC712" s="238"/>
      <c r="AD712" s="231"/>
      <c r="AE712" s="231"/>
      <c r="AF712" s="231"/>
      <c r="AG712" s="231"/>
      <c r="AH712" s="231"/>
      <c r="AI712" s="231"/>
      <c r="AJ712" s="231"/>
      <c r="AK712" s="231"/>
      <c r="AL712" s="231"/>
      <c r="AM712" s="231"/>
      <c r="AN712" s="231"/>
      <c r="AO712" s="231"/>
      <c r="AP712" s="231"/>
      <c r="AQ712" s="231"/>
      <c r="AR712" s="231"/>
      <c r="AS712" s="231"/>
      <c r="AT712" s="231"/>
      <c r="AU712" s="231"/>
      <c r="AV712" s="231"/>
      <c r="AW712" s="231"/>
      <c r="AX712" s="231"/>
      <c r="AY712" s="231"/>
      <c r="AZ712" s="231"/>
      <c r="BA712" s="231"/>
      <c r="BB712" s="231"/>
      <c r="BC712" s="231"/>
      <c r="BD712" s="231"/>
      <c r="BE712" s="231"/>
      <c r="BF712" s="231"/>
      <c r="BG712" s="231"/>
      <c r="BH712" s="231"/>
      <c r="BI712" s="231"/>
      <c r="BJ712" s="231"/>
      <c r="BK712" s="231"/>
      <c r="BL712" s="231"/>
      <c r="BM712" s="231"/>
      <c r="BN712" s="231"/>
      <c r="BO712" s="231"/>
      <c r="BP712" s="231"/>
      <c r="BQ712" s="231"/>
      <c r="BR712" s="231"/>
      <c r="BS712" s="231"/>
      <c r="BT712" s="231"/>
      <c r="BU712" s="231"/>
      <c r="BV712" s="231"/>
      <c r="BW712" s="231"/>
      <c r="BX712" s="231"/>
      <c r="BY712" s="231"/>
      <c r="BZ712" s="231"/>
      <c r="CA712" s="231"/>
      <c r="CB712" s="231"/>
    </row>
    <row r="713" spans="29:80" s="119" customFormat="1">
      <c r="AC713" s="238"/>
      <c r="AD713" s="231"/>
      <c r="AE713" s="231"/>
      <c r="AF713" s="231"/>
      <c r="AG713" s="231"/>
      <c r="AH713" s="231"/>
      <c r="AI713" s="231"/>
      <c r="AJ713" s="231"/>
      <c r="AK713" s="231"/>
      <c r="AL713" s="231"/>
      <c r="AM713" s="231"/>
      <c r="AN713" s="231"/>
      <c r="AO713" s="231"/>
      <c r="AP713" s="231"/>
      <c r="AQ713" s="231"/>
      <c r="AR713" s="231"/>
      <c r="AS713" s="231"/>
      <c r="AT713" s="231"/>
      <c r="AU713" s="231"/>
      <c r="AV713" s="231"/>
      <c r="AW713" s="231"/>
      <c r="AX713" s="231"/>
      <c r="AY713" s="231"/>
      <c r="AZ713" s="231"/>
      <c r="BA713" s="231"/>
      <c r="BB713" s="231"/>
      <c r="BC713" s="231"/>
      <c r="BD713" s="231"/>
      <c r="BE713" s="231"/>
      <c r="BF713" s="231"/>
      <c r="BG713" s="231"/>
      <c r="BH713" s="231"/>
      <c r="BI713" s="231"/>
      <c r="BJ713" s="231"/>
      <c r="BK713" s="231"/>
      <c r="BL713" s="231"/>
      <c r="BM713" s="231"/>
      <c r="BN713" s="231"/>
      <c r="BO713" s="231"/>
      <c r="BP713" s="231"/>
      <c r="BQ713" s="231"/>
      <c r="BR713" s="231"/>
      <c r="BS713" s="231"/>
      <c r="BT713" s="231"/>
      <c r="BU713" s="231"/>
      <c r="BV713" s="231"/>
      <c r="BW713" s="231"/>
      <c r="BX713" s="231"/>
      <c r="BY713" s="231"/>
      <c r="BZ713" s="231"/>
      <c r="CA713" s="231"/>
      <c r="CB713" s="231"/>
    </row>
    <row r="714" spans="29:80" s="119" customFormat="1">
      <c r="AC714" s="238"/>
      <c r="AD714" s="231"/>
      <c r="AE714" s="231"/>
      <c r="AF714" s="231"/>
      <c r="AG714" s="231"/>
      <c r="AH714" s="231"/>
      <c r="AI714" s="231"/>
      <c r="AJ714" s="231"/>
      <c r="AK714" s="231"/>
      <c r="AL714" s="231"/>
      <c r="AM714" s="231"/>
      <c r="AN714" s="231"/>
      <c r="AO714" s="231"/>
      <c r="AP714" s="231"/>
      <c r="AQ714" s="231"/>
      <c r="AR714" s="231"/>
      <c r="AS714" s="231"/>
      <c r="AT714" s="231"/>
      <c r="AU714" s="231"/>
      <c r="AV714" s="231"/>
      <c r="AW714" s="231"/>
      <c r="AX714" s="231"/>
      <c r="AY714" s="231"/>
      <c r="AZ714" s="231"/>
      <c r="BA714" s="231"/>
      <c r="BB714" s="231"/>
      <c r="BC714" s="231"/>
      <c r="BD714" s="231"/>
      <c r="BE714" s="231"/>
      <c r="BF714" s="231"/>
      <c r="BG714" s="231"/>
      <c r="BH714" s="231"/>
      <c r="BI714" s="231"/>
      <c r="BJ714" s="231"/>
      <c r="BK714" s="231"/>
      <c r="BL714" s="231"/>
      <c r="BM714" s="231"/>
      <c r="BN714" s="231"/>
      <c r="BO714" s="231"/>
      <c r="BP714" s="231"/>
      <c r="BQ714" s="231"/>
      <c r="BR714" s="231"/>
      <c r="BS714" s="231"/>
      <c r="BT714" s="231"/>
      <c r="BU714" s="231"/>
      <c r="BV714" s="231"/>
      <c r="BW714" s="231"/>
      <c r="BX714" s="231"/>
      <c r="BY714" s="231"/>
      <c r="BZ714" s="231"/>
      <c r="CA714" s="231"/>
      <c r="CB714" s="231"/>
    </row>
    <row r="715" spans="29:80" s="119" customFormat="1">
      <c r="AC715" s="238"/>
      <c r="AD715" s="231"/>
      <c r="AE715" s="231"/>
      <c r="AF715" s="231"/>
      <c r="AG715" s="231"/>
      <c r="AH715" s="231"/>
      <c r="AI715" s="231"/>
      <c r="AJ715" s="231"/>
      <c r="AK715" s="231"/>
      <c r="AL715" s="231"/>
      <c r="AM715" s="231"/>
      <c r="AN715" s="231"/>
      <c r="AO715" s="231"/>
      <c r="AP715" s="231"/>
      <c r="AQ715" s="231"/>
      <c r="AR715" s="231"/>
      <c r="AS715" s="231"/>
      <c r="AT715" s="231"/>
      <c r="AU715" s="231"/>
      <c r="AV715" s="231"/>
      <c r="AW715" s="231"/>
      <c r="AX715" s="231"/>
      <c r="AY715" s="231"/>
      <c r="AZ715" s="231"/>
      <c r="BA715" s="231"/>
      <c r="BB715" s="231"/>
      <c r="BC715" s="231"/>
      <c r="BD715" s="231"/>
      <c r="BE715" s="231"/>
      <c r="BF715" s="231"/>
      <c r="BG715" s="231"/>
      <c r="BH715" s="231"/>
      <c r="BI715" s="231"/>
      <c r="BJ715" s="231"/>
      <c r="BK715" s="231"/>
      <c r="BL715" s="231"/>
      <c r="BM715" s="231"/>
      <c r="BN715" s="231"/>
      <c r="BO715" s="231"/>
      <c r="BP715" s="231"/>
      <c r="BQ715" s="231"/>
      <c r="BR715" s="231"/>
      <c r="BS715" s="231"/>
      <c r="BT715" s="231"/>
      <c r="BU715" s="231"/>
      <c r="BV715" s="231"/>
      <c r="BW715" s="231"/>
      <c r="BX715" s="231"/>
      <c r="BY715" s="231"/>
      <c r="BZ715" s="231"/>
      <c r="CA715" s="231"/>
      <c r="CB715" s="231"/>
    </row>
    <row r="716" spans="29:80" s="119" customFormat="1">
      <c r="AC716" s="238"/>
      <c r="AD716" s="231"/>
      <c r="AE716" s="231"/>
      <c r="AF716" s="231"/>
      <c r="AG716" s="231"/>
      <c r="AH716" s="231"/>
      <c r="AI716" s="231"/>
      <c r="AJ716" s="231"/>
      <c r="AK716" s="231"/>
      <c r="AL716" s="231"/>
      <c r="AM716" s="231"/>
      <c r="AN716" s="231"/>
      <c r="AO716" s="231"/>
      <c r="AP716" s="231"/>
      <c r="AQ716" s="231"/>
      <c r="AR716" s="231"/>
      <c r="AS716" s="231"/>
      <c r="AT716" s="231"/>
      <c r="AU716" s="231"/>
      <c r="AV716" s="231"/>
      <c r="AW716" s="231"/>
      <c r="AX716" s="231"/>
      <c r="AY716" s="231"/>
      <c r="AZ716" s="231"/>
      <c r="BA716" s="231"/>
      <c r="BB716" s="231"/>
      <c r="BC716" s="231"/>
      <c r="BD716" s="231"/>
      <c r="BE716" s="231"/>
      <c r="BF716" s="231"/>
      <c r="BG716" s="231"/>
      <c r="BH716" s="231"/>
      <c r="BI716" s="231"/>
      <c r="BJ716" s="231"/>
      <c r="BK716" s="231"/>
      <c r="BL716" s="231"/>
      <c r="BM716" s="231"/>
      <c r="BN716" s="231"/>
      <c r="BO716" s="231"/>
      <c r="BP716" s="231"/>
      <c r="BQ716" s="231"/>
      <c r="BR716" s="231"/>
      <c r="BS716" s="231"/>
      <c r="BT716" s="231"/>
      <c r="BU716" s="231"/>
      <c r="BV716" s="231"/>
      <c r="BW716" s="231"/>
      <c r="BX716" s="231"/>
      <c r="BY716" s="231"/>
      <c r="BZ716" s="231"/>
      <c r="CA716" s="231"/>
      <c r="CB716" s="231"/>
    </row>
    <row r="717" spans="29:80" s="119" customFormat="1">
      <c r="AC717" s="238"/>
      <c r="AD717" s="231"/>
      <c r="AE717" s="231"/>
      <c r="AF717" s="231"/>
      <c r="AG717" s="231"/>
      <c r="AH717" s="231"/>
      <c r="AI717" s="231"/>
      <c r="AJ717" s="231"/>
      <c r="AK717" s="231"/>
      <c r="AL717" s="231"/>
      <c r="AM717" s="231"/>
      <c r="AN717" s="231"/>
      <c r="AO717" s="231"/>
      <c r="AP717" s="231"/>
      <c r="AQ717" s="231"/>
      <c r="AR717" s="231"/>
      <c r="AS717" s="231"/>
      <c r="AT717" s="231"/>
      <c r="AU717" s="231"/>
      <c r="AV717" s="231"/>
      <c r="AW717" s="231"/>
      <c r="AX717" s="231"/>
      <c r="AY717" s="231"/>
      <c r="AZ717" s="231"/>
      <c r="BA717" s="231"/>
      <c r="BB717" s="231"/>
      <c r="BC717" s="231"/>
      <c r="BD717" s="231"/>
      <c r="BE717" s="231"/>
      <c r="BF717" s="231"/>
      <c r="BG717" s="231"/>
      <c r="BH717" s="231"/>
      <c r="BI717" s="231"/>
      <c r="BJ717" s="231"/>
      <c r="BK717" s="231"/>
      <c r="BL717" s="231"/>
      <c r="BM717" s="231"/>
      <c r="BN717" s="231"/>
      <c r="BO717" s="231"/>
      <c r="BP717" s="231"/>
      <c r="BQ717" s="231"/>
      <c r="BR717" s="231"/>
      <c r="BS717" s="231"/>
      <c r="BT717" s="231"/>
      <c r="BU717" s="231"/>
      <c r="BV717" s="231"/>
      <c r="BW717" s="231"/>
      <c r="BX717" s="231"/>
      <c r="BY717" s="231"/>
      <c r="BZ717" s="231"/>
      <c r="CA717" s="231"/>
      <c r="CB717" s="231"/>
    </row>
    <row r="718" spans="29:80" s="119" customFormat="1">
      <c r="AC718" s="238"/>
      <c r="AD718" s="231"/>
      <c r="AE718" s="231"/>
      <c r="AF718" s="231"/>
      <c r="AG718" s="231"/>
      <c r="AH718" s="231"/>
      <c r="AI718" s="231"/>
      <c r="AJ718" s="231"/>
      <c r="AK718" s="231"/>
      <c r="AL718" s="231"/>
      <c r="AM718" s="231"/>
      <c r="AN718" s="231"/>
      <c r="AO718" s="231"/>
      <c r="AP718" s="231"/>
      <c r="AQ718" s="231"/>
      <c r="AR718" s="231"/>
      <c r="AS718" s="231"/>
      <c r="AT718" s="231"/>
      <c r="AU718" s="231"/>
      <c r="AV718" s="231"/>
      <c r="AW718" s="231"/>
      <c r="AX718" s="231"/>
      <c r="AY718" s="231"/>
      <c r="AZ718" s="231"/>
      <c r="BA718" s="231"/>
      <c r="BB718" s="231"/>
      <c r="BC718" s="231"/>
      <c r="BD718" s="231"/>
      <c r="BE718" s="231"/>
      <c r="BF718" s="231"/>
      <c r="BG718" s="231"/>
      <c r="BH718" s="231"/>
      <c r="BI718" s="231"/>
      <c r="BJ718" s="231"/>
      <c r="BK718" s="231"/>
      <c r="BL718" s="231"/>
      <c r="BM718" s="231"/>
      <c r="BN718" s="231"/>
      <c r="BO718" s="231"/>
      <c r="BP718" s="231"/>
      <c r="BQ718" s="231"/>
      <c r="BR718" s="231"/>
      <c r="BS718" s="231"/>
      <c r="BT718" s="231"/>
      <c r="BU718" s="231"/>
      <c r="BV718" s="231"/>
      <c r="BW718" s="231"/>
      <c r="BX718" s="231"/>
      <c r="BY718" s="231"/>
      <c r="BZ718" s="231"/>
      <c r="CA718" s="231"/>
      <c r="CB718" s="231"/>
    </row>
    <row r="719" spans="29:80" s="119" customFormat="1">
      <c r="AC719" s="238"/>
      <c r="AD719" s="231"/>
      <c r="AE719" s="231"/>
      <c r="AF719" s="231"/>
      <c r="AG719" s="231"/>
      <c r="AH719" s="231"/>
      <c r="AI719" s="231"/>
      <c r="AJ719" s="231"/>
      <c r="AK719" s="231"/>
      <c r="AL719" s="231"/>
      <c r="AM719" s="231"/>
      <c r="AN719" s="231"/>
      <c r="AO719" s="231"/>
      <c r="AP719" s="231"/>
      <c r="AQ719" s="231"/>
      <c r="AR719" s="231"/>
      <c r="AS719" s="231"/>
      <c r="AT719" s="231"/>
      <c r="AU719" s="231"/>
      <c r="AV719" s="231"/>
      <c r="AW719" s="231"/>
      <c r="AX719" s="231"/>
      <c r="AY719" s="231"/>
      <c r="AZ719" s="231"/>
      <c r="BA719" s="231"/>
      <c r="BB719" s="231"/>
      <c r="BC719" s="231"/>
      <c r="BD719" s="231"/>
      <c r="BE719" s="231"/>
      <c r="BF719" s="231"/>
      <c r="BG719" s="231"/>
      <c r="BH719" s="231"/>
      <c r="BI719" s="231"/>
      <c r="BJ719" s="231"/>
      <c r="BK719" s="231"/>
      <c r="BL719" s="231"/>
      <c r="BM719" s="231"/>
      <c r="BN719" s="231"/>
      <c r="BO719" s="231"/>
      <c r="BP719" s="231"/>
      <c r="BQ719" s="231"/>
      <c r="BR719" s="231"/>
      <c r="BS719" s="231"/>
      <c r="BT719" s="231"/>
      <c r="BU719" s="231"/>
      <c r="BV719" s="231"/>
      <c r="BW719" s="231"/>
      <c r="BX719" s="231"/>
      <c r="BY719" s="231"/>
      <c r="BZ719" s="231"/>
      <c r="CA719" s="231"/>
      <c r="CB719" s="231"/>
    </row>
    <row r="720" spans="29:80" s="119" customFormat="1">
      <c r="AC720" s="238"/>
      <c r="AD720" s="231"/>
      <c r="AE720" s="231"/>
      <c r="AF720" s="231"/>
      <c r="AG720" s="231"/>
      <c r="AH720" s="231"/>
      <c r="AI720" s="231"/>
      <c r="AJ720" s="231"/>
      <c r="AK720" s="231"/>
      <c r="AL720" s="231"/>
      <c r="AM720" s="231"/>
      <c r="AN720" s="231"/>
      <c r="AO720" s="231"/>
      <c r="AP720" s="231"/>
      <c r="AQ720" s="231"/>
      <c r="AR720" s="231"/>
      <c r="AS720" s="231"/>
      <c r="AT720" s="231"/>
      <c r="AU720" s="231"/>
      <c r="AV720" s="231"/>
      <c r="AW720" s="231"/>
      <c r="AX720" s="231"/>
      <c r="AY720" s="231"/>
      <c r="AZ720" s="231"/>
      <c r="BA720" s="231"/>
      <c r="BB720" s="231"/>
      <c r="BC720" s="231"/>
      <c r="BD720" s="231"/>
      <c r="BE720" s="231"/>
      <c r="BF720" s="231"/>
      <c r="BG720" s="231"/>
      <c r="BH720" s="231"/>
      <c r="BI720" s="231"/>
      <c r="BJ720" s="231"/>
      <c r="BK720" s="231"/>
      <c r="BL720" s="231"/>
      <c r="BM720" s="231"/>
      <c r="BN720" s="231"/>
      <c r="BO720" s="231"/>
      <c r="BP720" s="231"/>
      <c r="BQ720" s="231"/>
      <c r="BR720" s="231"/>
      <c r="BS720" s="231"/>
      <c r="BT720" s="231"/>
      <c r="BU720" s="231"/>
      <c r="BV720" s="231"/>
      <c r="BW720" s="231"/>
      <c r="BX720" s="231"/>
      <c r="BY720" s="231"/>
      <c r="BZ720" s="231"/>
      <c r="CA720" s="231"/>
      <c r="CB720" s="231"/>
    </row>
    <row r="721" spans="29:80" s="119" customFormat="1">
      <c r="AC721" s="238"/>
      <c r="AD721" s="231"/>
      <c r="AE721" s="231"/>
      <c r="AF721" s="231"/>
      <c r="AG721" s="231"/>
      <c r="AH721" s="231"/>
      <c r="AI721" s="231"/>
      <c r="AJ721" s="231"/>
      <c r="AK721" s="231"/>
      <c r="AL721" s="231"/>
      <c r="AM721" s="231"/>
      <c r="AN721" s="231"/>
      <c r="AO721" s="231"/>
      <c r="AP721" s="231"/>
      <c r="AQ721" s="231"/>
      <c r="AR721" s="231"/>
      <c r="AS721" s="231"/>
      <c r="AT721" s="231"/>
      <c r="AU721" s="231"/>
      <c r="AV721" s="231"/>
      <c r="AW721" s="231"/>
      <c r="AX721" s="231"/>
      <c r="AY721" s="231"/>
      <c r="AZ721" s="231"/>
      <c r="BA721" s="231"/>
      <c r="BB721" s="231"/>
      <c r="BC721" s="231"/>
      <c r="BD721" s="231"/>
      <c r="BE721" s="231"/>
      <c r="BF721" s="231"/>
      <c r="BG721" s="231"/>
      <c r="BH721" s="231"/>
      <c r="BI721" s="231"/>
      <c r="BJ721" s="231"/>
      <c r="BK721" s="231"/>
      <c r="BL721" s="231"/>
      <c r="BM721" s="231"/>
      <c r="BN721" s="231"/>
      <c r="BO721" s="231"/>
      <c r="BP721" s="231"/>
      <c r="BQ721" s="231"/>
      <c r="BR721" s="231"/>
      <c r="BS721" s="231"/>
      <c r="BT721" s="231"/>
      <c r="BU721" s="231"/>
      <c r="BV721" s="231"/>
      <c r="BW721" s="231"/>
      <c r="BX721" s="231"/>
      <c r="BY721" s="231"/>
      <c r="BZ721" s="231"/>
      <c r="CA721" s="231"/>
      <c r="CB721" s="231"/>
    </row>
    <row r="722" spans="29:80" s="119" customFormat="1">
      <c r="AC722" s="238"/>
      <c r="AD722" s="231"/>
      <c r="AE722" s="231"/>
      <c r="AF722" s="231"/>
      <c r="AG722" s="231"/>
      <c r="AH722" s="231"/>
      <c r="AI722" s="231"/>
      <c r="AJ722" s="231"/>
      <c r="AK722" s="231"/>
      <c r="AL722" s="231"/>
      <c r="AM722" s="231"/>
      <c r="AN722" s="231"/>
      <c r="AO722" s="231"/>
      <c r="AP722" s="231"/>
      <c r="AQ722" s="231"/>
      <c r="AR722" s="231"/>
      <c r="AS722" s="231"/>
      <c r="AT722" s="231"/>
      <c r="AU722" s="231"/>
      <c r="AV722" s="231"/>
      <c r="AW722" s="231"/>
      <c r="AX722" s="231"/>
      <c r="AY722" s="231"/>
      <c r="AZ722" s="231"/>
      <c r="BA722" s="231"/>
      <c r="BB722" s="231"/>
      <c r="BC722" s="231"/>
      <c r="BD722" s="231"/>
      <c r="BE722" s="231"/>
      <c r="BF722" s="231"/>
      <c r="BG722" s="231"/>
      <c r="BH722" s="231"/>
      <c r="BI722" s="231"/>
      <c r="BJ722" s="231"/>
      <c r="BK722" s="231"/>
      <c r="BL722" s="231"/>
      <c r="BM722" s="231"/>
      <c r="BN722" s="231"/>
      <c r="BO722" s="231"/>
      <c r="BP722" s="231"/>
      <c r="BQ722" s="231"/>
      <c r="BR722" s="231"/>
      <c r="BS722" s="231"/>
      <c r="BT722" s="231"/>
      <c r="BU722" s="231"/>
      <c r="BV722" s="231"/>
      <c r="BW722" s="231"/>
      <c r="BX722" s="231"/>
      <c r="BY722" s="231"/>
      <c r="BZ722" s="231"/>
      <c r="CA722" s="231"/>
      <c r="CB722" s="231"/>
    </row>
    <row r="723" spans="29:80" s="119" customFormat="1">
      <c r="AC723" s="238"/>
      <c r="AD723" s="231"/>
      <c r="AE723" s="231"/>
      <c r="AF723" s="231"/>
      <c r="AG723" s="231"/>
      <c r="AH723" s="231"/>
      <c r="AI723" s="231"/>
      <c r="AJ723" s="231"/>
      <c r="AK723" s="231"/>
      <c r="AL723" s="231"/>
      <c r="AM723" s="231"/>
      <c r="AN723" s="231"/>
      <c r="AO723" s="231"/>
      <c r="AP723" s="231"/>
      <c r="AQ723" s="231"/>
      <c r="AR723" s="231"/>
      <c r="AS723" s="231"/>
      <c r="AT723" s="231"/>
      <c r="AU723" s="231"/>
      <c r="AV723" s="231"/>
      <c r="AW723" s="231"/>
      <c r="AX723" s="231"/>
      <c r="AY723" s="231"/>
      <c r="AZ723" s="231"/>
      <c r="BA723" s="231"/>
      <c r="BB723" s="231"/>
      <c r="BC723" s="231"/>
      <c r="BD723" s="231"/>
      <c r="BE723" s="231"/>
      <c r="BF723" s="231"/>
      <c r="BG723" s="231"/>
      <c r="BH723" s="231"/>
      <c r="BI723" s="231"/>
      <c r="BJ723" s="231"/>
      <c r="BK723" s="231"/>
      <c r="BL723" s="231"/>
      <c r="BM723" s="231"/>
      <c r="BN723" s="231"/>
      <c r="BO723" s="231"/>
      <c r="BP723" s="231"/>
      <c r="BQ723" s="231"/>
      <c r="BR723" s="231"/>
      <c r="BS723" s="231"/>
      <c r="BT723" s="231"/>
      <c r="BU723" s="231"/>
      <c r="BV723" s="231"/>
      <c r="BW723" s="231"/>
      <c r="BX723" s="231"/>
      <c r="BY723" s="231"/>
      <c r="BZ723" s="231"/>
      <c r="CA723" s="231"/>
      <c r="CB723" s="231"/>
    </row>
    <row r="724" spans="29:80" s="119" customFormat="1">
      <c r="AC724" s="238"/>
      <c r="AD724" s="231"/>
      <c r="AE724" s="231"/>
      <c r="AF724" s="231"/>
      <c r="AG724" s="231"/>
      <c r="AH724" s="231"/>
      <c r="AI724" s="231"/>
      <c r="AJ724" s="231"/>
      <c r="AK724" s="231"/>
      <c r="AL724" s="231"/>
      <c r="AM724" s="231"/>
      <c r="AN724" s="231"/>
      <c r="AO724" s="231"/>
      <c r="AP724" s="231"/>
      <c r="AQ724" s="231"/>
      <c r="AR724" s="231"/>
      <c r="AS724" s="231"/>
      <c r="AT724" s="231"/>
      <c r="AU724" s="231"/>
      <c r="AV724" s="231"/>
      <c r="AW724" s="231"/>
      <c r="AX724" s="231"/>
      <c r="AY724" s="231"/>
      <c r="AZ724" s="231"/>
      <c r="BA724" s="231"/>
      <c r="BB724" s="231"/>
      <c r="BC724" s="231"/>
      <c r="BD724" s="231"/>
      <c r="BE724" s="231"/>
      <c r="BF724" s="231"/>
      <c r="BG724" s="231"/>
      <c r="BH724" s="231"/>
      <c r="BI724" s="231"/>
      <c r="BJ724" s="231"/>
      <c r="BK724" s="231"/>
      <c r="BL724" s="231"/>
      <c r="BM724" s="231"/>
      <c r="BN724" s="231"/>
      <c r="BO724" s="231"/>
      <c r="BP724" s="231"/>
      <c r="BQ724" s="231"/>
      <c r="BR724" s="231"/>
      <c r="BS724" s="231"/>
      <c r="BT724" s="231"/>
      <c r="BU724" s="231"/>
      <c r="BV724" s="231"/>
      <c r="BW724" s="231"/>
      <c r="BX724" s="231"/>
      <c r="BY724" s="231"/>
      <c r="BZ724" s="231"/>
      <c r="CA724" s="231"/>
      <c r="CB724" s="231"/>
    </row>
    <row r="725" spans="29:80" s="119" customFormat="1">
      <c r="AC725" s="238"/>
      <c r="AD725" s="231"/>
      <c r="AE725" s="231"/>
      <c r="AF725" s="231"/>
      <c r="AG725" s="231"/>
      <c r="AH725" s="231"/>
      <c r="AI725" s="231"/>
      <c r="AJ725" s="231"/>
      <c r="AK725" s="231"/>
      <c r="AL725" s="231"/>
      <c r="AM725" s="231"/>
      <c r="AN725" s="231"/>
      <c r="AO725" s="231"/>
      <c r="AP725" s="231"/>
      <c r="AQ725" s="231"/>
      <c r="AR725" s="231"/>
      <c r="AS725" s="231"/>
      <c r="AT725" s="231"/>
      <c r="AU725" s="231"/>
      <c r="AV725" s="231"/>
      <c r="AW725" s="231"/>
      <c r="AX725" s="231"/>
      <c r="AY725" s="231"/>
      <c r="AZ725" s="231"/>
      <c r="BA725" s="231"/>
      <c r="BB725" s="231"/>
      <c r="BC725" s="231"/>
      <c r="BD725" s="231"/>
      <c r="BE725" s="231"/>
      <c r="BF725" s="231"/>
      <c r="BG725" s="231"/>
      <c r="BH725" s="231"/>
      <c r="BI725" s="231"/>
      <c r="BJ725" s="231"/>
      <c r="BK725" s="231"/>
      <c r="BL725" s="231"/>
      <c r="BM725" s="231"/>
      <c r="BN725" s="231"/>
      <c r="BO725" s="231"/>
      <c r="BP725" s="231"/>
      <c r="BQ725" s="231"/>
      <c r="BR725" s="231"/>
      <c r="BS725" s="231"/>
      <c r="BT725" s="231"/>
      <c r="BU725" s="231"/>
      <c r="BV725" s="231"/>
      <c r="BW725" s="231"/>
      <c r="BX725" s="231"/>
      <c r="BY725" s="231"/>
      <c r="BZ725" s="231"/>
      <c r="CA725" s="231"/>
      <c r="CB725" s="231"/>
    </row>
    <row r="726" spans="29:80" s="119" customFormat="1">
      <c r="AC726" s="238"/>
      <c r="AD726" s="231"/>
      <c r="AE726" s="231"/>
      <c r="AF726" s="231"/>
      <c r="AG726" s="231"/>
      <c r="AH726" s="231"/>
      <c r="AI726" s="231"/>
      <c r="AJ726" s="231"/>
      <c r="AK726" s="231"/>
      <c r="AL726" s="231"/>
      <c r="AM726" s="231"/>
      <c r="AN726" s="231"/>
      <c r="AO726" s="231"/>
      <c r="AP726" s="231"/>
      <c r="AQ726" s="231"/>
      <c r="AR726" s="231"/>
      <c r="AS726" s="231"/>
      <c r="AT726" s="231"/>
      <c r="AU726" s="231"/>
      <c r="AV726" s="231"/>
      <c r="AW726" s="231"/>
      <c r="AX726" s="231"/>
      <c r="AY726" s="231"/>
      <c r="AZ726" s="231"/>
      <c r="BA726" s="231"/>
      <c r="BB726" s="231"/>
      <c r="BC726" s="231"/>
      <c r="BD726" s="231"/>
      <c r="BE726" s="231"/>
      <c r="BF726" s="231"/>
      <c r="BG726" s="231"/>
      <c r="BH726" s="231"/>
      <c r="BI726" s="231"/>
      <c r="BJ726" s="231"/>
      <c r="BK726" s="231"/>
      <c r="BL726" s="231"/>
      <c r="BM726" s="231"/>
      <c r="BN726" s="231"/>
      <c r="BO726" s="231"/>
      <c r="BP726" s="231"/>
      <c r="BQ726" s="231"/>
      <c r="BR726" s="231"/>
      <c r="BS726" s="231"/>
      <c r="BT726" s="231"/>
      <c r="BU726" s="231"/>
      <c r="BV726" s="231"/>
      <c r="BW726" s="231"/>
      <c r="BX726" s="231"/>
      <c r="BY726" s="231"/>
      <c r="BZ726" s="231"/>
      <c r="CA726" s="231"/>
      <c r="CB726" s="231"/>
    </row>
    <row r="727" spans="29:80" s="119" customFormat="1">
      <c r="AC727" s="238"/>
      <c r="AD727" s="231"/>
      <c r="AE727" s="231"/>
      <c r="AF727" s="231"/>
      <c r="AG727" s="231"/>
      <c r="AH727" s="231"/>
      <c r="AI727" s="231"/>
      <c r="AJ727" s="231"/>
      <c r="AK727" s="231"/>
      <c r="AL727" s="231"/>
      <c r="AM727" s="231"/>
      <c r="AN727" s="231"/>
      <c r="AO727" s="231"/>
      <c r="AP727" s="231"/>
      <c r="AQ727" s="231"/>
      <c r="AR727" s="231"/>
      <c r="AS727" s="231"/>
      <c r="AT727" s="231"/>
      <c r="AU727" s="231"/>
      <c r="AV727" s="231"/>
      <c r="AW727" s="231"/>
      <c r="AX727" s="231"/>
      <c r="AY727" s="231"/>
      <c r="AZ727" s="231"/>
      <c r="BA727" s="231"/>
      <c r="BB727" s="231"/>
      <c r="BC727" s="231"/>
      <c r="BD727" s="231"/>
      <c r="BE727" s="231"/>
      <c r="BF727" s="231"/>
      <c r="BG727" s="231"/>
      <c r="BH727" s="231"/>
      <c r="BI727" s="231"/>
      <c r="BJ727" s="231"/>
      <c r="BK727" s="231"/>
      <c r="BL727" s="231"/>
      <c r="BM727" s="231"/>
      <c r="BN727" s="231"/>
      <c r="BO727" s="231"/>
      <c r="BP727" s="231"/>
      <c r="BQ727" s="231"/>
      <c r="BR727" s="231"/>
      <c r="BS727" s="231"/>
      <c r="BT727" s="231"/>
      <c r="BU727" s="231"/>
      <c r="BV727" s="231"/>
      <c r="BW727" s="231"/>
      <c r="BX727" s="231"/>
      <c r="BY727" s="231"/>
      <c r="BZ727" s="231"/>
      <c r="CA727" s="231"/>
      <c r="CB727" s="231"/>
    </row>
    <row r="728" spans="29:80" s="119" customFormat="1">
      <c r="AC728" s="238"/>
      <c r="AD728" s="231"/>
      <c r="AE728" s="231"/>
      <c r="AF728" s="231"/>
      <c r="AG728" s="231"/>
      <c r="AH728" s="231"/>
      <c r="AI728" s="231"/>
      <c r="AJ728" s="231"/>
      <c r="AK728" s="231"/>
      <c r="AL728" s="231"/>
      <c r="AM728" s="231"/>
      <c r="AN728" s="231"/>
      <c r="AO728" s="231"/>
      <c r="AP728" s="231"/>
      <c r="AQ728" s="231"/>
      <c r="AR728" s="231"/>
      <c r="AS728" s="231"/>
      <c r="AT728" s="231"/>
      <c r="AU728" s="231"/>
      <c r="AV728" s="231"/>
      <c r="AW728" s="231"/>
      <c r="AX728" s="231"/>
      <c r="AY728" s="231"/>
      <c r="AZ728" s="231"/>
      <c r="BA728" s="231"/>
      <c r="BB728" s="231"/>
      <c r="BC728" s="231"/>
      <c r="BD728" s="231"/>
      <c r="BE728" s="231"/>
      <c r="BF728" s="231"/>
      <c r="BG728" s="231"/>
      <c r="BH728" s="231"/>
      <c r="BI728" s="231"/>
      <c r="BJ728" s="231"/>
      <c r="BK728" s="231"/>
      <c r="BL728" s="231"/>
      <c r="BM728" s="231"/>
      <c r="BN728" s="231"/>
      <c r="BO728" s="231"/>
      <c r="BP728" s="231"/>
      <c r="BQ728" s="231"/>
      <c r="BR728" s="231"/>
      <c r="BS728" s="231"/>
      <c r="BT728" s="231"/>
      <c r="BU728" s="231"/>
      <c r="BV728" s="231"/>
      <c r="BW728" s="231"/>
      <c r="BX728" s="231"/>
      <c r="BY728" s="231"/>
      <c r="BZ728" s="231"/>
      <c r="CA728" s="231"/>
      <c r="CB728" s="231"/>
    </row>
    <row r="729" spans="29:80" s="119" customFormat="1">
      <c r="AC729" s="238"/>
      <c r="AD729" s="231"/>
      <c r="AE729" s="231"/>
      <c r="AF729" s="231"/>
      <c r="AG729" s="231"/>
      <c r="AH729" s="231"/>
      <c r="AI729" s="231"/>
      <c r="AJ729" s="231"/>
      <c r="AK729" s="231"/>
      <c r="AL729" s="231"/>
      <c r="AM729" s="231"/>
      <c r="AN729" s="231"/>
      <c r="AO729" s="231"/>
      <c r="AP729" s="231"/>
      <c r="AQ729" s="231"/>
      <c r="AR729" s="231"/>
      <c r="AS729" s="231"/>
      <c r="AT729" s="231"/>
      <c r="AU729" s="231"/>
      <c r="AV729" s="231"/>
      <c r="AW729" s="231"/>
      <c r="AX729" s="231"/>
      <c r="AY729" s="231"/>
      <c r="AZ729" s="231"/>
      <c r="BA729" s="231"/>
      <c r="BB729" s="231"/>
      <c r="BC729" s="231"/>
      <c r="BD729" s="231"/>
      <c r="BE729" s="231"/>
      <c r="BF729" s="231"/>
      <c r="BG729" s="231"/>
      <c r="BH729" s="231"/>
      <c r="BI729" s="231"/>
      <c r="BJ729" s="231"/>
      <c r="BK729" s="231"/>
      <c r="BL729" s="231"/>
      <c r="BM729" s="231"/>
      <c r="BN729" s="231"/>
      <c r="BO729" s="231"/>
      <c r="BP729" s="231"/>
      <c r="BQ729" s="231"/>
      <c r="BR729" s="231"/>
      <c r="BS729" s="231"/>
      <c r="BT729" s="231"/>
      <c r="BU729" s="231"/>
      <c r="BV729" s="231"/>
      <c r="BW729" s="231"/>
      <c r="BX729" s="231"/>
      <c r="BY729" s="231"/>
      <c r="BZ729" s="231"/>
      <c r="CA729" s="231"/>
      <c r="CB729" s="231"/>
    </row>
    <row r="730" spans="29:80" s="119" customFormat="1">
      <c r="AC730" s="238"/>
      <c r="AD730" s="231"/>
      <c r="AE730" s="231"/>
      <c r="AF730" s="231"/>
      <c r="AG730" s="231"/>
      <c r="AH730" s="231"/>
      <c r="AI730" s="231"/>
      <c r="AJ730" s="231"/>
      <c r="AK730" s="231"/>
      <c r="AL730" s="231"/>
      <c r="AM730" s="231"/>
      <c r="AN730" s="231"/>
      <c r="AO730" s="231"/>
      <c r="AP730" s="231"/>
      <c r="AQ730" s="231"/>
      <c r="AR730" s="231"/>
      <c r="AS730" s="231"/>
      <c r="AT730" s="231"/>
      <c r="AU730" s="231"/>
      <c r="AV730" s="231"/>
      <c r="AW730" s="231"/>
      <c r="AX730" s="231"/>
      <c r="AY730" s="231"/>
      <c r="AZ730" s="231"/>
      <c r="BA730" s="231"/>
      <c r="BB730" s="231"/>
      <c r="BC730" s="231"/>
      <c r="BD730" s="231"/>
      <c r="BE730" s="231"/>
      <c r="BF730" s="231"/>
      <c r="BG730" s="231"/>
      <c r="BH730" s="231"/>
      <c r="BI730" s="231"/>
      <c r="BJ730" s="231"/>
      <c r="BK730" s="231"/>
      <c r="BL730" s="231"/>
      <c r="BM730" s="231"/>
      <c r="BN730" s="231"/>
      <c r="BO730" s="231"/>
      <c r="BP730" s="231"/>
      <c r="BQ730" s="231"/>
      <c r="BR730" s="231"/>
      <c r="BS730" s="231"/>
      <c r="BT730" s="231"/>
      <c r="BU730" s="231"/>
      <c r="BV730" s="231"/>
      <c r="BW730" s="231"/>
      <c r="BX730" s="231"/>
      <c r="BY730" s="231"/>
      <c r="BZ730" s="231"/>
      <c r="CA730" s="231"/>
      <c r="CB730" s="231"/>
    </row>
    <row r="731" spans="29:80" s="119" customFormat="1">
      <c r="AC731" s="238"/>
      <c r="AD731" s="231"/>
      <c r="AE731" s="231"/>
      <c r="AF731" s="231"/>
      <c r="AG731" s="231"/>
      <c r="AH731" s="231"/>
      <c r="AI731" s="231"/>
      <c r="AJ731" s="231"/>
      <c r="AK731" s="231"/>
      <c r="AL731" s="231"/>
      <c r="AM731" s="231"/>
      <c r="AN731" s="231"/>
      <c r="AO731" s="231"/>
      <c r="AP731" s="231"/>
      <c r="AQ731" s="231"/>
      <c r="AR731" s="231"/>
      <c r="AS731" s="231"/>
      <c r="AT731" s="231"/>
      <c r="AU731" s="231"/>
      <c r="AV731" s="231"/>
      <c r="AW731" s="231"/>
      <c r="AX731" s="231"/>
      <c r="AY731" s="231"/>
      <c r="AZ731" s="231"/>
      <c r="BA731" s="231"/>
      <c r="BB731" s="231"/>
      <c r="BC731" s="231"/>
      <c r="BD731" s="231"/>
      <c r="BE731" s="231"/>
      <c r="BF731" s="231"/>
      <c r="BG731" s="231"/>
      <c r="BH731" s="231"/>
      <c r="BI731" s="231"/>
      <c r="BJ731" s="231"/>
      <c r="BK731" s="231"/>
      <c r="BL731" s="231"/>
      <c r="BM731" s="231"/>
      <c r="BN731" s="231"/>
      <c r="BO731" s="231"/>
      <c r="BP731" s="231"/>
      <c r="BQ731" s="231"/>
      <c r="BR731" s="231"/>
      <c r="BS731" s="231"/>
      <c r="BT731" s="231"/>
      <c r="BU731" s="231"/>
      <c r="BV731" s="231"/>
      <c r="BW731" s="231"/>
      <c r="BX731" s="231"/>
      <c r="BY731" s="231"/>
      <c r="BZ731" s="231"/>
      <c r="CA731" s="231"/>
      <c r="CB731" s="231"/>
    </row>
    <row r="732" spans="29:80" s="119" customFormat="1">
      <c r="AC732" s="238"/>
      <c r="AD732" s="231"/>
      <c r="AE732" s="231"/>
      <c r="AF732" s="231"/>
      <c r="AG732" s="231"/>
      <c r="AH732" s="231"/>
      <c r="AI732" s="231"/>
      <c r="AJ732" s="231"/>
      <c r="AK732" s="231"/>
      <c r="AL732" s="231"/>
      <c r="AM732" s="231"/>
      <c r="AN732" s="231"/>
      <c r="AO732" s="231"/>
      <c r="AP732" s="231"/>
      <c r="AQ732" s="231"/>
      <c r="AR732" s="231"/>
      <c r="AS732" s="231"/>
      <c r="AT732" s="231"/>
      <c r="AU732" s="231"/>
      <c r="AV732" s="231"/>
      <c r="AW732" s="231"/>
      <c r="AX732" s="231"/>
      <c r="AY732" s="231"/>
      <c r="AZ732" s="231"/>
      <c r="BA732" s="231"/>
      <c r="BB732" s="231"/>
      <c r="BC732" s="231"/>
      <c r="BD732" s="231"/>
      <c r="BE732" s="231"/>
      <c r="BF732" s="231"/>
      <c r="BG732" s="231"/>
      <c r="BH732" s="231"/>
      <c r="BI732" s="231"/>
      <c r="BJ732" s="231"/>
      <c r="BK732" s="231"/>
      <c r="BL732" s="231"/>
      <c r="BM732" s="231"/>
      <c r="BN732" s="231"/>
      <c r="BO732" s="231"/>
      <c r="BP732" s="231"/>
      <c r="BQ732" s="231"/>
      <c r="BR732" s="231"/>
      <c r="BS732" s="231"/>
      <c r="BT732" s="231"/>
      <c r="BU732" s="231"/>
      <c r="BV732" s="231"/>
      <c r="BW732" s="231"/>
      <c r="BX732" s="231"/>
      <c r="BY732" s="231"/>
      <c r="BZ732" s="231"/>
      <c r="CA732" s="231"/>
      <c r="CB732" s="231"/>
    </row>
    <row r="733" spans="29:80" s="119" customFormat="1">
      <c r="AC733" s="238"/>
      <c r="AD733" s="231"/>
      <c r="AE733" s="231"/>
      <c r="AF733" s="231"/>
      <c r="AG733" s="231"/>
      <c r="AH733" s="231"/>
      <c r="AI733" s="231"/>
      <c r="AJ733" s="231"/>
      <c r="AK733" s="231"/>
      <c r="AL733" s="231"/>
      <c r="AM733" s="231"/>
      <c r="AN733" s="231"/>
      <c r="AO733" s="231"/>
      <c r="AP733" s="231"/>
      <c r="AQ733" s="231"/>
      <c r="AR733" s="231"/>
      <c r="AS733" s="231"/>
      <c r="AT733" s="231"/>
      <c r="AU733" s="231"/>
      <c r="AV733" s="231"/>
      <c r="AW733" s="231"/>
      <c r="AX733" s="231"/>
      <c r="AY733" s="231"/>
      <c r="AZ733" s="231"/>
      <c r="BA733" s="231"/>
      <c r="BB733" s="231"/>
      <c r="BC733" s="231"/>
      <c r="BD733" s="231"/>
      <c r="BE733" s="231"/>
      <c r="BF733" s="231"/>
      <c r="BG733" s="231"/>
      <c r="BH733" s="231"/>
      <c r="BI733" s="231"/>
      <c r="BJ733" s="231"/>
      <c r="BK733" s="231"/>
      <c r="BL733" s="231"/>
      <c r="BM733" s="231"/>
      <c r="BN733" s="231"/>
      <c r="BO733" s="231"/>
      <c r="BP733" s="231"/>
      <c r="BQ733" s="231"/>
      <c r="BR733" s="231"/>
      <c r="BS733" s="231"/>
      <c r="BT733" s="231"/>
      <c r="BU733" s="231"/>
      <c r="BV733" s="231"/>
      <c r="BW733" s="231"/>
      <c r="BX733" s="231"/>
      <c r="BY733" s="231"/>
      <c r="BZ733" s="231"/>
      <c r="CA733" s="231"/>
      <c r="CB733" s="231"/>
    </row>
    <row r="734" spans="29:80" s="119" customFormat="1">
      <c r="AC734" s="238"/>
      <c r="AD734" s="231"/>
      <c r="AE734" s="231"/>
      <c r="AF734" s="231"/>
      <c r="AG734" s="231"/>
      <c r="AH734" s="231"/>
      <c r="AI734" s="231"/>
      <c r="AJ734" s="231"/>
      <c r="AK734" s="231"/>
      <c r="AL734" s="231"/>
      <c r="AM734" s="231"/>
      <c r="AN734" s="231"/>
      <c r="AO734" s="231"/>
      <c r="AP734" s="231"/>
      <c r="AQ734" s="231"/>
      <c r="AR734" s="231"/>
      <c r="AS734" s="231"/>
      <c r="AT734" s="231"/>
      <c r="AU734" s="231"/>
      <c r="AV734" s="231"/>
      <c r="AW734" s="231"/>
      <c r="AX734" s="231"/>
      <c r="AY734" s="231"/>
      <c r="AZ734" s="231"/>
      <c r="BA734" s="231"/>
      <c r="BB734" s="231"/>
      <c r="BC734" s="231"/>
      <c r="BD734" s="231"/>
      <c r="BE734" s="231"/>
      <c r="BF734" s="231"/>
      <c r="BG734" s="231"/>
      <c r="BH734" s="231"/>
      <c r="BI734" s="231"/>
      <c r="BJ734" s="231"/>
      <c r="BK734" s="231"/>
      <c r="BL734" s="231"/>
      <c r="BM734" s="231"/>
      <c r="BN734" s="231"/>
      <c r="BO734" s="231"/>
      <c r="BP734" s="231"/>
      <c r="BQ734" s="231"/>
      <c r="BR734" s="231"/>
      <c r="BS734" s="231"/>
      <c r="BT734" s="231"/>
      <c r="BU734" s="231"/>
      <c r="BV734" s="231"/>
      <c r="BW734" s="231"/>
      <c r="BX734" s="231"/>
      <c r="BY734" s="231"/>
      <c r="BZ734" s="231"/>
      <c r="CA734" s="231"/>
      <c r="CB734" s="231"/>
    </row>
    <row r="735" spans="29:80" s="119" customFormat="1">
      <c r="AC735" s="238"/>
      <c r="AD735" s="231"/>
      <c r="AE735" s="231"/>
      <c r="AF735" s="231"/>
      <c r="AG735" s="231"/>
      <c r="AH735" s="231"/>
      <c r="AI735" s="231"/>
      <c r="AJ735" s="231"/>
      <c r="AK735" s="231"/>
      <c r="AL735" s="231"/>
      <c r="AM735" s="231"/>
      <c r="AN735" s="231"/>
      <c r="AO735" s="231"/>
      <c r="AP735" s="231"/>
      <c r="AQ735" s="231"/>
      <c r="AR735" s="231"/>
      <c r="AS735" s="231"/>
      <c r="AT735" s="231"/>
      <c r="AU735" s="231"/>
      <c r="AV735" s="231"/>
      <c r="AW735" s="231"/>
      <c r="AX735" s="231"/>
      <c r="AY735" s="231"/>
      <c r="AZ735" s="231"/>
      <c r="BA735" s="231"/>
      <c r="BB735" s="231"/>
      <c r="BC735" s="231"/>
      <c r="BD735" s="231"/>
      <c r="BE735" s="231"/>
      <c r="BF735" s="231"/>
      <c r="BG735" s="231"/>
      <c r="BH735" s="231"/>
      <c r="BI735" s="231"/>
      <c r="BJ735" s="231"/>
      <c r="BK735" s="231"/>
      <c r="BL735" s="231"/>
      <c r="BM735" s="231"/>
      <c r="BN735" s="231"/>
      <c r="BO735" s="231"/>
      <c r="BP735" s="231"/>
      <c r="BQ735" s="231"/>
      <c r="BR735" s="231"/>
      <c r="BS735" s="231"/>
      <c r="BT735" s="231"/>
      <c r="BU735" s="231"/>
      <c r="BV735" s="231"/>
      <c r="BW735" s="231"/>
      <c r="BX735" s="231"/>
      <c r="BY735" s="231"/>
      <c r="BZ735" s="231"/>
      <c r="CA735" s="231"/>
      <c r="CB735" s="231"/>
    </row>
    <row r="736" spans="29:80" s="119" customFormat="1">
      <c r="AC736" s="238"/>
      <c r="AD736" s="231"/>
      <c r="AE736" s="231"/>
      <c r="AF736" s="231"/>
      <c r="AG736" s="231"/>
      <c r="AH736" s="231"/>
      <c r="AI736" s="231"/>
      <c r="AJ736" s="231"/>
      <c r="AK736" s="231"/>
      <c r="AL736" s="231"/>
      <c r="AM736" s="231"/>
      <c r="AN736" s="231"/>
      <c r="AO736" s="231"/>
      <c r="AP736" s="231"/>
      <c r="AQ736" s="231"/>
      <c r="AR736" s="231"/>
      <c r="AS736" s="231"/>
      <c r="AT736" s="231"/>
      <c r="AU736" s="231"/>
      <c r="AV736" s="231"/>
      <c r="AW736" s="231"/>
      <c r="AX736" s="231"/>
      <c r="AY736" s="231"/>
      <c r="AZ736" s="231"/>
      <c r="BA736" s="231"/>
      <c r="BB736" s="231"/>
      <c r="BC736" s="231"/>
      <c r="BD736" s="231"/>
      <c r="BE736" s="231"/>
      <c r="BF736" s="231"/>
      <c r="BG736" s="231"/>
      <c r="BH736" s="231"/>
      <c r="BI736" s="231"/>
      <c r="BJ736" s="231"/>
      <c r="BK736" s="231"/>
      <c r="BL736" s="231"/>
      <c r="BM736" s="231"/>
      <c r="BN736" s="231"/>
      <c r="BO736" s="231"/>
      <c r="BP736" s="231"/>
      <c r="BQ736" s="231"/>
      <c r="BR736" s="231"/>
      <c r="BS736" s="231"/>
      <c r="BT736" s="231"/>
      <c r="BU736" s="231"/>
      <c r="BV736" s="231"/>
      <c r="BW736" s="231"/>
      <c r="BX736" s="231"/>
      <c r="BY736" s="231"/>
      <c r="BZ736" s="231"/>
      <c r="CA736" s="231"/>
      <c r="CB736" s="231"/>
    </row>
    <row r="737" spans="29:80" s="119" customFormat="1">
      <c r="AC737" s="238"/>
      <c r="AD737" s="231"/>
      <c r="AE737" s="231"/>
      <c r="AF737" s="231"/>
      <c r="AG737" s="231"/>
      <c r="AH737" s="231"/>
      <c r="AI737" s="231"/>
      <c r="AJ737" s="231"/>
      <c r="AK737" s="231"/>
      <c r="AL737" s="231"/>
      <c r="AM737" s="231"/>
      <c r="AN737" s="231"/>
      <c r="AO737" s="231"/>
      <c r="AP737" s="231"/>
      <c r="AQ737" s="231"/>
      <c r="AR737" s="231"/>
      <c r="AS737" s="231"/>
      <c r="AT737" s="231"/>
      <c r="AU737" s="231"/>
      <c r="AV737" s="231"/>
      <c r="AW737" s="231"/>
      <c r="AX737" s="231"/>
      <c r="AY737" s="231"/>
      <c r="AZ737" s="231"/>
      <c r="BA737" s="231"/>
      <c r="BB737" s="231"/>
      <c r="BC737" s="231"/>
      <c r="BD737" s="231"/>
      <c r="BE737" s="231"/>
      <c r="BF737" s="231"/>
      <c r="BG737" s="231"/>
      <c r="BH737" s="231"/>
      <c r="BI737" s="231"/>
      <c r="BJ737" s="231"/>
      <c r="BK737" s="231"/>
      <c r="BL737" s="231"/>
      <c r="BM737" s="231"/>
      <c r="BN737" s="231"/>
      <c r="BO737" s="231"/>
      <c r="BP737" s="231"/>
      <c r="BQ737" s="231"/>
      <c r="BR737" s="231"/>
      <c r="BS737" s="231"/>
      <c r="BT737" s="231"/>
      <c r="BU737" s="231"/>
      <c r="BV737" s="231"/>
      <c r="BW737" s="231"/>
      <c r="BX737" s="231"/>
      <c r="BY737" s="231"/>
      <c r="BZ737" s="231"/>
      <c r="CA737" s="231"/>
      <c r="CB737" s="231"/>
    </row>
    <row r="738" spans="29:80" s="119" customFormat="1">
      <c r="AC738" s="238"/>
      <c r="AD738" s="231"/>
      <c r="AE738" s="231"/>
      <c r="AF738" s="231"/>
      <c r="AG738" s="231"/>
      <c r="AH738" s="231"/>
      <c r="AI738" s="231"/>
      <c r="AJ738" s="231"/>
      <c r="AK738" s="231"/>
      <c r="AL738" s="231"/>
      <c r="AM738" s="231"/>
      <c r="AN738" s="231"/>
      <c r="AO738" s="231"/>
      <c r="AP738" s="231"/>
      <c r="AQ738" s="231"/>
      <c r="AR738" s="231"/>
      <c r="AS738" s="231"/>
      <c r="AT738" s="231"/>
      <c r="AU738" s="231"/>
      <c r="AV738" s="231"/>
      <c r="AW738" s="231"/>
      <c r="AX738" s="231"/>
      <c r="AY738" s="231"/>
      <c r="AZ738" s="231"/>
      <c r="BA738" s="231"/>
      <c r="BB738" s="231"/>
      <c r="BC738" s="231"/>
      <c r="BD738" s="231"/>
      <c r="BE738" s="231"/>
      <c r="BF738" s="231"/>
      <c r="BG738" s="231"/>
      <c r="BH738" s="231"/>
      <c r="BI738" s="231"/>
      <c r="BJ738" s="231"/>
      <c r="BK738" s="231"/>
      <c r="BL738" s="231"/>
      <c r="BM738" s="231"/>
      <c r="BN738" s="231"/>
      <c r="BO738" s="231"/>
      <c r="BP738" s="231"/>
      <c r="BQ738" s="231"/>
      <c r="BR738" s="231"/>
      <c r="BS738" s="231"/>
      <c r="BT738" s="231"/>
      <c r="BU738" s="231"/>
      <c r="BV738" s="231"/>
      <c r="BW738" s="231"/>
      <c r="BX738" s="231"/>
      <c r="BY738" s="231"/>
      <c r="BZ738" s="231"/>
      <c r="CA738" s="231"/>
      <c r="CB738" s="231"/>
    </row>
    <row r="739" spans="29:80" s="119" customFormat="1">
      <c r="AC739" s="238"/>
      <c r="AD739" s="231"/>
      <c r="AE739" s="231"/>
      <c r="AF739" s="231"/>
      <c r="AG739" s="231"/>
      <c r="AH739" s="231"/>
      <c r="AI739" s="231"/>
      <c r="AJ739" s="231"/>
      <c r="AK739" s="231"/>
      <c r="AL739" s="231"/>
      <c r="AM739" s="231"/>
      <c r="AN739" s="231"/>
      <c r="AO739" s="231"/>
      <c r="AP739" s="231"/>
      <c r="AQ739" s="231"/>
      <c r="AR739" s="231"/>
      <c r="AS739" s="231"/>
      <c r="AT739" s="231"/>
      <c r="AU739" s="231"/>
      <c r="AV739" s="231"/>
      <c r="AW739" s="231"/>
      <c r="AX739" s="231"/>
      <c r="AY739" s="231"/>
      <c r="AZ739" s="231"/>
      <c r="BA739" s="231"/>
      <c r="BB739" s="231"/>
      <c r="BC739" s="231"/>
      <c r="BD739" s="231"/>
      <c r="BE739" s="231"/>
      <c r="BF739" s="231"/>
      <c r="BG739" s="231"/>
      <c r="BH739" s="231"/>
      <c r="BI739" s="231"/>
      <c r="BJ739" s="231"/>
      <c r="BK739" s="231"/>
      <c r="BL739" s="231"/>
      <c r="BM739" s="231"/>
      <c r="BN739" s="231"/>
      <c r="BO739" s="231"/>
      <c r="BP739" s="231"/>
      <c r="BQ739" s="231"/>
      <c r="BR739" s="231"/>
      <c r="BS739" s="231"/>
      <c r="BT739" s="231"/>
      <c r="BU739" s="231"/>
      <c r="BV739" s="231"/>
      <c r="BW739" s="231"/>
      <c r="BX739" s="231"/>
      <c r="BY739" s="231"/>
      <c r="BZ739" s="231"/>
      <c r="CA739" s="231"/>
      <c r="CB739" s="231"/>
    </row>
    <row r="740" spans="29:80" s="119" customFormat="1">
      <c r="AC740" s="238"/>
      <c r="AD740" s="231"/>
      <c r="AE740" s="231"/>
      <c r="AF740" s="231"/>
      <c r="AG740" s="231"/>
      <c r="AH740" s="231"/>
      <c r="AI740" s="231"/>
      <c r="AJ740" s="231"/>
      <c r="AK740" s="231"/>
      <c r="AL740" s="231"/>
      <c r="AM740" s="231"/>
      <c r="AN740" s="231"/>
      <c r="AO740" s="231"/>
      <c r="AP740" s="231"/>
      <c r="AQ740" s="231"/>
      <c r="AR740" s="231"/>
      <c r="AS740" s="231"/>
      <c r="AT740" s="231"/>
      <c r="AU740" s="231"/>
      <c r="AV740" s="231"/>
      <c r="AW740" s="231"/>
      <c r="AX740" s="231"/>
      <c r="AY740" s="231"/>
      <c r="AZ740" s="231"/>
      <c r="BA740" s="231"/>
      <c r="BB740" s="231"/>
      <c r="BC740" s="231"/>
      <c r="BD740" s="231"/>
      <c r="BE740" s="231"/>
      <c r="BF740" s="231"/>
      <c r="BG740" s="231"/>
      <c r="BH740" s="231"/>
      <c r="BI740" s="231"/>
      <c r="BJ740" s="231"/>
      <c r="BK740" s="231"/>
      <c r="BL740" s="231"/>
      <c r="BM740" s="231"/>
      <c r="BN740" s="231"/>
      <c r="BO740" s="231"/>
      <c r="BP740" s="231"/>
      <c r="BQ740" s="231"/>
      <c r="BR740" s="231"/>
      <c r="BS740" s="231"/>
      <c r="BT740" s="231"/>
      <c r="BU740" s="231"/>
      <c r="BV740" s="231"/>
      <c r="BW740" s="231"/>
      <c r="BX740" s="231"/>
      <c r="BY740" s="231"/>
      <c r="BZ740" s="231"/>
      <c r="CA740" s="231"/>
      <c r="CB740" s="231"/>
    </row>
    <row r="741" spans="29:80" s="119" customFormat="1">
      <c r="AC741" s="238"/>
      <c r="AD741" s="231"/>
      <c r="AE741" s="231"/>
      <c r="AF741" s="231"/>
      <c r="AG741" s="231"/>
      <c r="AH741" s="231"/>
      <c r="AI741" s="231"/>
      <c r="AJ741" s="231"/>
      <c r="AK741" s="231"/>
      <c r="AL741" s="231"/>
      <c r="AM741" s="231"/>
      <c r="AN741" s="231"/>
      <c r="AO741" s="231"/>
      <c r="AP741" s="231"/>
      <c r="AQ741" s="231"/>
      <c r="AR741" s="231"/>
      <c r="AS741" s="231"/>
      <c r="AT741" s="231"/>
      <c r="AU741" s="231"/>
      <c r="AV741" s="231"/>
      <c r="AW741" s="231"/>
      <c r="AX741" s="231"/>
      <c r="AY741" s="231"/>
      <c r="AZ741" s="231"/>
      <c r="BA741" s="231"/>
      <c r="BB741" s="231"/>
      <c r="BC741" s="231"/>
      <c r="BD741" s="231"/>
      <c r="BE741" s="231"/>
      <c r="BF741" s="231"/>
      <c r="BG741" s="231"/>
      <c r="BH741" s="231"/>
      <c r="BI741" s="231"/>
      <c r="BJ741" s="231"/>
      <c r="BK741" s="231"/>
      <c r="BL741" s="231"/>
      <c r="BM741" s="231"/>
      <c r="BN741" s="231"/>
      <c r="BO741" s="231"/>
      <c r="BP741" s="231"/>
      <c r="BQ741" s="231"/>
      <c r="BR741" s="231"/>
      <c r="BS741" s="231"/>
      <c r="BT741" s="231"/>
      <c r="BU741" s="231"/>
      <c r="BV741" s="231"/>
      <c r="BW741" s="231"/>
      <c r="BX741" s="231"/>
      <c r="BY741" s="231"/>
      <c r="BZ741" s="231"/>
      <c r="CA741" s="231"/>
      <c r="CB741" s="231"/>
    </row>
    <row r="742" spans="29:80" s="119" customFormat="1">
      <c r="AC742" s="238"/>
      <c r="AD742" s="231"/>
      <c r="AE742" s="231"/>
      <c r="AF742" s="231"/>
      <c r="AG742" s="231"/>
      <c r="AH742" s="231"/>
      <c r="AI742" s="231"/>
      <c r="AJ742" s="231"/>
      <c r="AK742" s="231"/>
      <c r="AL742" s="231"/>
      <c r="AM742" s="231"/>
      <c r="AN742" s="231"/>
      <c r="AO742" s="231"/>
      <c r="AP742" s="231"/>
      <c r="AQ742" s="231"/>
      <c r="AR742" s="231"/>
      <c r="AS742" s="231"/>
      <c r="AT742" s="231"/>
      <c r="AU742" s="231"/>
      <c r="AV742" s="231"/>
      <c r="AW742" s="231"/>
      <c r="AX742" s="231"/>
      <c r="AY742" s="231"/>
      <c r="AZ742" s="231"/>
      <c r="BA742" s="231"/>
      <c r="BB742" s="231"/>
      <c r="BC742" s="231"/>
      <c r="BD742" s="231"/>
      <c r="BE742" s="231"/>
      <c r="BF742" s="231"/>
      <c r="BG742" s="231"/>
      <c r="BH742" s="231"/>
      <c r="BI742" s="231"/>
      <c r="BJ742" s="231"/>
      <c r="BK742" s="231"/>
      <c r="BL742" s="231"/>
      <c r="BM742" s="231"/>
      <c r="BN742" s="231"/>
      <c r="BO742" s="231"/>
      <c r="BP742" s="231"/>
      <c r="BQ742" s="231"/>
      <c r="BR742" s="231"/>
      <c r="BS742" s="231"/>
      <c r="BT742" s="231"/>
      <c r="BU742" s="231"/>
      <c r="BV742" s="231"/>
      <c r="BW742" s="231"/>
      <c r="BX742" s="231"/>
      <c r="BY742" s="231"/>
      <c r="BZ742" s="231"/>
      <c r="CA742" s="231"/>
      <c r="CB742" s="231"/>
    </row>
    <row r="743" spans="29:80" s="119" customFormat="1">
      <c r="AC743" s="238"/>
      <c r="AD743" s="231"/>
      <c r="AE743" s="231"/>
      <c r="AF743" s="231"/>
      <c r="AG743" s="231"/>
      <c r="AH743" s="231"/>
      <c r="AI743" s="231"/>
      <c r="AJ743" s="231"/>
      <c r="AK743" s="231"/>
      <c r="AL743" s="231"/>
      <c r="AM743" s="231"/>
      <c r="AN743" s="231"/>
      <c r="AO743" s="231"/>
      <c r="AP743" s="231"/>
      <c r="AQ743" s="231"/>
      <c r="AR743" s="231"/>
      <c r="AS743" s="231"/>
      <c r="AT743" s="231"/>
      <c r="AU743" s="231"/>
      <c r="AV743" s="231"/>
      <c r="AW743" s="231"/>
      <c r="AX743" s="231"/>
      <c r="AY743" s="231"/>
      <c r="AZ743" s="231"/>
      <c r="BA743" s="231"/>
      <c r="BB743" s="231"/>
      <c r="BC743" s="231"/>
      <c r="BD743" s="231"/>
      <c r="BE743" s="231"/>
      <c r="BF743" s="231"/>
      <c r="BG743" s="231"/>
      <c r="BH743" s="231"/>
      <c r="BI743" s="231"/>
      <c r="BJ743" s="231"/>
      <c r="BK743" s="231"/>
      <c r="BL743" s="231"/>
      <c r="BM743" s="231"/>
      <c r="BN743" s="231"/>
      <c r="BO743" s="231"/>
      <c r="BP743" s="231"/>
      <c r="BQ743" s="231"/>
      <c r="BR743" s="231"/>
      <c r="BS743" s="231"/>
      <c r="BT743" s="231"/>
      <c r="BU743" s="231"/>
      <c r="BV743" s="231"/>
      <c r="BW743" s="231"/>
      <c r="BX743" s="231"/>
      <c r="BY743" s="231"/>
      <c r="BZ743" s="231"/>
      <c r="CA743" s="231"/>
      <c r="CB743" s="231"/>
    </row>
    <row r="744" spans="29:80" s="119" customFormat="1">
      <c r="AC744" s="238"/>
      <c r="AD744" s="231"/>
      <c r="AE744" s="231"/>
      <c r="AF744" s="231"/>
      <c r="AG744" s="231"/>
      <c r="AH744" s="231"/>
      <c r="AI744" s="231"/>
      <c r="AJ744" s="231"/>
      <c r="AK744" s="231"/>
      <c r="AL744" s="231"/>
      <c r="AM744" s="231"/>
      <c r="AN744" s="231"/>
      <c r="AO744" s="231"/>
      <c r="AP744" s="231"/>
      <c r="AQ744" s="231"/>
      <c r="AR744" s="231"/>
      <c r="AS744" s="231"/>
      <c r="AT744" s="231"/>
      <c r="AU744" s="231"/>
      <c r="AV744" s="231"/>
      <c r="AW744" s="231"/>
      <c r="AX744" s="231"/>
      <c r="AY744" s="231"/>
      <c r="AZ744" s="231"/>
      <c r="BA744" s="231"/>
      <c r="BB744" s="231"/>
      <c r="BC744" s="231"/>
      <c r="BD744" s="231"/>
      <c r="BE744" s="231"/>
      <c r="BF744" s="231"/>
      <c r="BG744" s="231"/>
      <c r="BH744" s="231"/>
      <c r="BI744" s="231"/>
      <c r="BJ744" s="231"/>
      <c r="BK744" s="231"/>
      <c r="BL744" s="231"/>
      <c r="BM744" s="231"/>
      <c r="BN744" s="231"/>
      <c r="BO744" s="231"/>
      <c r="BP744" s="231"/>
      <c r="BQ744" s="231"/>
      <c r="BR744" s="231"/>
      <c r="BS744" s="231"/>
      <c r="BT744" s="231"/>
      <c r="BU744" s="231"/>
      <c r="BV744" s="231"/>
      <c r="BW744" s="231"/>
      <c r="BX744" s="231"/>
      <c r="BY744" s="231"/>
      <c r="BZ744" s="231"/>
      <c r="CA744" s="231"/>
      <c r="CB744" s="231"/>
    </row>
    <row r="745" spans="29:80" s="119" customFormat="1">
      <c r="AC745" s="238"/>
      <c r="AD745" s="231"/>
      <c r="AE745" s="231"/>
      <c r="AF745" s="231"/>
      <c r="AG745" s="231"/>
      <c r="AH745" s="231"/>
      <c r="AI745" s="231"/>
      <c r="AJ745" s="231"/>
      <c r="AK745" s="231"/>
      <c r="AL745" s="231"/>
      <c r="AM745" s="231"/>
      <c r="AN745" s="231"/>
      <c r="AO745" s="231"/>
      <c r="AP745" s="231"/>
      <c r="AQ745" s="231"/>
      <c r="AR745" s="231"/>
      <c r="AS745" s="231"/>
      <c r="AT745" s="231"/>
      <c r="AU745" s="231"/>
      <c r="AV745" s="231"/>
      <c r="AW745" s="231"/>
      <c r="AX745" s="231"/>
      <c r="AY745" s="231"/>
      <c r="AZ745" s="231"/>
      <c r="BA745" s="231"/>
      <c r="BB745" s="231"/>
      <c r="BC745" s="231"/>
      <c r="BD745" s="231"/>
      <c r="BE745" s="231"/>
      <c r="BF745" s="231"/>
      <c r="BG745" s="231"/>
      <c r="BH745" s="231"/>
      <c r="BI745" s="231"/>
      <c r="BJ745" s="231"/>
      <c r="BK745" s="231"/>
      <c r="BL745" s="231"/>
      <c r="BM745" s="231"/>
      <c r="BN745" s="231"/>
      <c r="BO745" s="231"/>
      <c r="BP745" s="231"/>
      <c r="BQ745" s="231"/>
      <c r="BR745" s="231"/>
      <c r="BS745" s="231"/>
      <c r="BT745" s="231"/>
      <c r="BU745" s="231"/>
      <c r="BV745" s="231"/>
      <c r="BW745" s="231"/>
      <c r="BX745" s="231"/>
      <c r="BY745" s="231"/>
      <c r="BZ745" s="231"/>
      <c r="CA745" s="231"/>
      <c r="CB745" s="231"/>
    </row>
    <row r="746" spans="29:80" s="119" customFormat="1">
      <c r="AC746" s="238"/>
      <c r="AD746" s="231"/>
      <c r="AE746" s="231"/>
      <c r="AF746" s="231"/>
      <c r="AG746" s="231"/>
      <c r="AH746" s="231"/>
      <c r="AI746" s="231"/>
      <c r="AJ746" s="231"/>
      <c r="AK746" s="231"/>
      <c r="AL746" s="231"/>
      <c r="AM746" s="231"/>
      <c r="AN746" s="231"/>
      <c r="AO746" s="231"/>
      <c r="AP746" s="231"/>
      <c r="AQ746" s="231"/>
      <c r="AR746" s="231"/>
      <c r="AS746" s="231"/>
      <c r="AT746" s="231"/>
      <c r="AU746" s="231"/>
      <c r="AV746" s="231"/>
      <c r="AW746" s="231"/>
      <c r="AX746" s="231"/>
      <c r="AY746" s="231"/>
      <c r="AZ746" s="231"/>
      <c r="BA746" s="231"/>
      <c r="BB746" s="231"/>
      <c r="BC746" s="231"/>
      <c r="BD746" s="231"/>
      <c r="BE746" s="231"/>
      <c r="BF746" s="231"/>
      <c r="BG746" s="231"/>
      <c r="BH746" s="231"/>
      <c r="BI746" s="231"/>
      <c r="BJ746" s="231"/>
      <c r="BK746" s="231"/>
      <c r="BL746" s="231"/>
      <c r="BM746" s="231"/>
      <c r="BN746" s="231"/>
      <c r="BO746" s="231"/>
      <c r="BP746" s="231"/>
      <c r="BQ746" s="231"/>
      <c r="BR746" s="231"/>
      <c r="BS746" s="231"/>
      <c r="BT746" s="231"/>
      <c r="BU746" s="231"/>
      <c r="BV746" s="231"/>
      <c r="BW746" s="231"/>
      <c r="BX746" s="231"/>
      <c r="BY746" s="231"/>
      <c r="BZ746" s="231"/>
      <c r="CA746" s="231"/>
      <c r="CB746" s="231"/>
    </row>
    <row r="747" spans="29:80" s="119" customFormat="1">
      <c r="AC747" s="238"/>
      <c r="AD747" s="231"/>
      <c r="AE747" s="231"/>
      <c r="AF747" s="231"/>
      <c r="AG747" s="231"/>
      <c r="AH747" s="231"/>
      <c r="AI747" s="231"/>
      <c r="AJ747" s="231"/>
      <c r="AK747" s="231"/>
      <c r="AL747" s="231"/>
      <c r="AM747" s="231"/>
      <c r="AN747" s="231"/>
      <c r="AO747" s="231"/>
      <c r="AP747" s="231"/>
      <c r="AQ747" s="231"/>
      <c r="AR747" s="231"/>
      <c r="AS747" s="231"/>
      <c r="AT747" s="231"/>
      <c r="AU747" s="231"/>
      <c r="AV747" s="231"/>
      <c r="AW747" s="231"/>
      <c r="AX747" s="231"/>
      <c r="AY747" s="231"/>
      <c r="AZ747" s="231"/>
      <c r="BA747" s="231"/>
      <c r="BB747" s="231"/>
      <c r="BC747" s="231"/>
      <c r="BD747" s="231"/>
      <c r="BE747" s="231"/>
      <c r="BF747" s="231"/>
      <c r="BG747" s="231"/>
      <c r="BH747" s="231"/>
      <c r="BI747" s="231"/>
      <c r="BJ747" s="231"/>
      <c r="BK747" s="231"/>
      <c r="BL747" s="231"/>
      <c r="BM747" s="231"/>
      <c r="BN747" s="231"/>
      <c r="BO747" s="231"/>
      <c r="BP747" s="231"/>
      <c r="BQ747" s="231"/>
      <c r="BR747" s="231"/>
      <c r="BS747" s="231"/>
      <c r="BT747" s="231"/>
      <c r="BU747" s="231"/>
      <c r="BV747" s="231"/>
      <c r="BW747" s="231"/>
      <c r="BX747" s="231"/>
      <c r="BY747" s="231"/>
      <c r="BZ747" s="231"/>
      <c r="CA747" s="231"/>
      <c r="CB747" s="231"/>
    </row>
    <row r="748" spans="29:80" s="119" customFormat="1">
      <c r="AC748" s="238"/>
      <c r="AD748" s="231"/>
      <c r="AE748" s="231"/>
      <c r="AF748" s="231"/>
      <c r="AG748" s="231"/>
      <c r="AH748" s="231"/>
      <c r="AI748" s="231"/>
      <c r="AJ748" s="231"/>
      <c r="AK748" s="231"/>
      <c r="AL748" s="231"/>
      <c r="AM748" s="231"/>
      <c r="AN748" s="231"/>
      <c r="AO748" s="231"/>
      <c r="AP748" s="231"/>
      <c r="AQ748" s="231"/>
      <c r="AR748" s="231"/>
      <c r="AS748" s="231"/>
      <c r="AT748" s="231"/>
      <c r="AU748" s="231"/>
      <c r="AV748" s="231"/>
      <c r="AW748" s="231"/>
      <c r="AX748" s="231"/>
      <c r="AY748" s="231"/>
      <c r="AZ748" s="231"/>
      <c r="BA748" s="231"/>
      <c r="BB748" s="231"/>
      <c r="BC748" s="231"/>
      <c r="BD748" s="231"/>
      <c r="BE748" s="231"/>
      <c r="BF748" s="231"/>
      <c r="BG748" s="231"/>
      <c r="BH748" s="231"/>
      <c r="BI748" s="231"/>
      <c r="BJ748" s="231"/>
      <c r="BK748" s="231"/>
      <c r="BL748" s="231"/>
      <c r="BM748" s="231"/>
      <c r="BN748" s="231"/>
      <c r="BO748" s="231"/>
      <c r="BP748" s="231"/>
      <c r="BQ748" s="231"/>
      <c r="BR748" s="231"/>
      <c r="BS748" s="231"/>
      <c r="BT748" s="231"/>
      <c r="BU748" s="231"/>
      <c r="BV748" s="231"/>
      <c r="BW748" s="231"/>
      <c r="BX748" s="231"/>
      <c r="BY748" s="231"/>
      <c r="BZ748" s="231"/>
      <c r="CA748" s="231"/>
      <c r="CB748" s="231"/>
    </row>
    <row r="749" spans="29:80" s="119" customFormat="1">
      <c r="AC749" s="238"/>
      <c r="AD749" s="231"/>
      <c r="AE749" s="231"/>
      <c r="AF749" s="231"/>
      <c r="AG749" s="231"/>
      <c r="AH749" s="231"/>
      <c r="AI749" s="231"/>
      <c r="AJ749" s="231"/>
      <c r="AK749" s="231"/>
      <c r="AL749" s="231"/>
      <c r="AM749" s="231"/>
      <c r="AN749" s="231"/>
      <c r="AO749" s="231"/>
      <c r="AP749" s="231"/>
      <c r="AQ749" s="231"/>
      <c r="AR749" s="231"/>
      <c r="AS749" s="231"/>
      <c r="AT749" s="231"/>
      <c r="AU749" s="231"/>
      <c r="AV749" s="231"/>
      <c r="AW749" s="231"/>
      <c r="AX749" s="231"/>
      <c r="AY749" s="231"/>
      <c r="AZ749" s="231"/>
      <c r="BA749" s="231"/>
      <c r="BB749" s="231"/>
      <c r="BC749" s="231"/>
      <c r="BD749" s="231"/>
      <c r="BE749" s="231"/>
      <c r="BF749" s="231"/>
      <c r="BG749" s="231"/>
      <c r="BH749" s="231"/>
      <c r="BI749" s="231"/>
      <c r="BJ749" s="231"/>
      <c r="BK749" s="231"/>
      <c r="BL749" s="231"/>
      <c r="BM749" s="231"/>
      <c r="BN749" s="231"/>
      <c r="BO749" s="231"/>
      <c r="BP749" s="231"/>
      <c r="BQ749" s="231"/>
      <c r="BR749" s="231"/>
      <c r="BS749" s="231"/>
      <c r="BT749" s="231"/>
      <c r="BU749" s="231"/>
      <c r="BV749" s="231"/>
      <c r="BW749" s="231"/>
      <c r="BX749" s="231"/>
      <c r="BY749" s="231"/>
      <c r="BZ749" s="231"/>
      <c r="CA749" s="231"/>
      <c r="CB749" s="231"/>
    </row>
    <row r="750" spans="29:80" s="119" customFormat="1">
      <c r="AC750" s="238"/>
      <c r="AD750" s="231"/>
      <c r="AE750" s="231"/>
      <c r="AF750" s="231"/>
      <c r="AG750" s="231"/>
      <c r="AH750" s="231"/>
      <c r="AI750" s="231"/>
      <c r="AJ750" s="231"/>
      <c r="AK750" s="231"/>
      <c r="AL750" s="231"/>
      <c r="AM750" s="231"/>
      <c r="AN750" s="231"/>
      <c r="AO750" s="231"/>
      <c r="AP750" s="231"/>
      <c r="AQ750" s="231"/>
      <c r="AR750" s="231"/>
      <c r="AS750" s="231"/>
      <c r="AT750" s="231"/>
      <c r="AU750" s="231"/>
      <c r="AV750" s="231"/>
      <c r="AW750" s="231"/>
      <c r="AX750" s="231"/>
      <c r="AY750" s="231"/>
      <c r="AZ750" s="231"/>
      <c r="BA750" s="231"/>
      <c r="BB750" s="231"/>
      <c r="BC750" s="231"/>
      <c r="BD750" s="231"/>
      <c r="BE750" s="231"/>
      <c r="BF750" s="231"/>
      <c r="BG750" s="231"/>
      <c r="BH750" s="231"/>
      <c r="BI750" s="231"/>
      <c r="BJ750" s="231"/>
      <c r="BK750" s="231"/>
      <c r="BL750" s="231"/>
      <c r="BM750" s="231"/>
      <c r="BN750" s="231"/>
      <c r="BO750" s="231"/>
      <c r="BP750" s="231"/>
      <c r="BQ750" s="231"/>
      <c r="BR750" s="231"/>
      <c r="BS750" s="231"/>
      <c r="BT750" s="231"/>
      <c r="BU750" s="231"/>
      <c r="BV750" s="231"/>
      <c r="BW750" s="231"/>
      <c r="BX750" s="231"/>
      <c r="BY750" s="231"/>
      <c r="BZ750" s="231"/>
      <c r="CA750" s="231"/>
      <c r="CB750" s="231"/>
    </row>
    <row r="751" spans="29:80" s="119" customFormat="1">
      <c r="AC751" s="238"/>
      <c r="AD751" s="231"/>
      <c r="AE751" s="231"/>
      <c r="AF751" s="231"/>
      <c r="AG751" s="231"/>
      <c r="AH751" s="231"/>
      <c r="AI751" s="231"/>
      <c r="AJ751" s="231"/>
      <c r="AK751" s="231"/>
      <c r="AL751" s="231"/>
      <c r="AM751" s="231"/>
      <c r="AN751" s="231"/>
      <c r="AO751" s="231"/>
      <c r="AP751" s="231"/>
      <c r="AQ751" s="231"/>
      <c r="AR751" s="231"/>
      <c r="AS751" s="231"/>
      <c r="AT751" s="231"/>
      <c r="AU751" s="231"/>
      <c r="AV751" s="231"/>
      <c r="AW751" s="231"/>
      <c r="AX751" s="231"/>
      <c r="AY751" s="231"/>
      <c r="AZ751" s="231"/>
      <c r="BA751" s="231"/>
      <c r="BB751" s="231"/>
      <c r="BC751" s="231"/>
      <c r="BD751" s="231"/>
      <c r="BE751" s="231"/>
      <c r="BF751" s="231"/>
      <c r="BG751" s="231"/>
      <c r="BH751" s="231"/>
      <c r="BI751" s="231"/>
      <c r="BJ751" s="231"/>
      <c r="BK751" s="231"/>
      <c r="BL751" s="231"/>
      <c r="BM751" s="231"/>
      <c r="BN751" s="231"/>
      <c r="BO751" s="231"/>
      <c r="BP751" s="231"/>
      <c r="BQ751" s="231"/>
      <c r="BR751" s="231"/>
      <c r="BS751" s="231"/>
      <c r="BT751" s="231"/>
      <c r="BU751" s="231"/>
      <c r="BV751" s="231"/>
      <c r="BW751" s="231"/>
      <c r="BX751" s="231"/>
      <c r="BY751" s="231"/>
      <c r="BZ751" s="231"/>
      <c r="CA751" s="231"/>
      <c r="CB751" s="231"/>
    </row>
    <row r="752" spans="29:80" s="119" customFormat="1">
      <c r="AC752" s="238"/>
      <c r="AD752" s="231"/>
      <c r="AE752" s="231"/>
      <c r="AF752" s="231"/>
      <c r="AG752" s="231"/>
      <c r="AH752" s="231"/>
      <c r="AI752" s="231"/>
      <c r="AJ752" s="231"/>
      <c r="AK752" s="231"/>
      <c r="AL752" s="231"/>
      <c r="AM752" s="231"/>
      <c r="AN752" s="231"/>
      <c r="AO752" s="231"/>
      <c r="AP752" s="231"/>
      <c r="AQ752" s="231"/>
      <c r="AR752" s="231"/>
      <c r="AS752" s="231"/>
      <c r="AT752" s="231"/>
      <c r="AU752" s="231"/>
      <c r="AV752" s="231"/>
      <c r="AW752" s="231"/>
      <c r="AX752" s="231"/>
      <c r="AY752" s="231"/>
      <c r="AZ752" s="231"/>
      <c r="BA752" s="231"/>
      <c r="BB752" s="231"/>
      <c r="BC752" s="231"/>
      <c r="BD752" s="231"/>
      <c r="BE752" s="231"/>
      <c r="BF752" s="231"/>
      <c r="BG752" s="231"/>
      <c r="BH752" s="231"/>
      <c r="BI752" s="231"/>
      <c r="BJ752" s="231"/>
      <c r="BK752" s="231"/>
      <c r="BL752" s="231"/>
      <c r="BM752" s="231"/>
      <c r="BN752" s="231"/>
      <c r="BO752" s="231"/>
      <c r="BP752" s="231"/>
      <c r="BQ752" s="231"/>
      <c r="BR752" s="231"/>
      <c r="BS752" s="231"/>
      <c r="BT752" s="231"/>
      <c r="BU752" s="231"/>
      <c r="BV752" s="231"/>
      <c r="BW752" s="231"/>
      <c r="BX752" s="231"/>
      <c r="BY752" s="231"/>
      <c r="BZ752" s="231"/>
      <c r="CA752" s="231"/>
      <c r="CB752" s="231"/>
    </row>
    <row r="753" spans="29:80" s="119" customFormat="1">
      <c r="AC753" s="238"/>
      <c r="AD753" s="231"/>
      <c r="AE753" s="231"/>
      <c r="AF753" s="231"/>
      <c r="AG753" s="231"/>
      <c r="AH753" s="231"/>
      <c r="AI753" s="231"/>
      <c r="AJ753" s="231"/>
      <c r="AK753" s="231"/>
      <c r="AL753" s="231"/>
      <c r="AM753" s="231"/>
      <c r="AN753" s="231"/>
      <c r="AO753" s="231"/>
      <c r="AP753" s="231"/>
      <c r="AQ753" s="231"/>
      <c r="AR753" s="231"/>
      <c r="AS753" s="231"/>
      <c r="AT753" s="231"/>
      <c r="AU753" s="231"/>
      <c r="AV753" s="231"/>
      <c r="AW753" s="231"/>
      <c r="AX753" s="231"/>
      <c r="AY753" s="231"/>
      <c r="AZ753" s="231"/>
      <c r="BA753" s="231"/>
      <c r="BB753" s="231"/>
      <c r="BC753" s="231"/>
      <c r="BD753" s="231"/>
      <c r="BE753" s="231"/>
      <c r="BF753" s="231"/>
      <c r="BG753" s="231"/>
      <c r="BH753" s="231"/>
      <c r="BI753" s="231"/>
      <c r="BJ753" s="231"/>
      <c r="BK753" s="231"/>
      <c r="BL753" s="231"/>
      <c r="BM753" s="231"/>
      <c r="BN753" s="231"/>
      <c r="BO753" s="231"/>
      <c r="BP753" s="231"/>
      <c r="BQ753" s="231"/>
      <c r="BR753" s="231"/>
      <c r="BS753" s="231"/>
      <c r="BT753" s="231"/>
      <c r="BU753" s="231"/>
      <c r="BV753" s="231"/>
      <c r="BW753" s="231"/>
      <c r="BX753" s="231"/>
      <c r="BY753" s="231"/>
      <c r="BZ753" s="231"/>
      <c r="CA753" s="231"/>
      <c r="CB753" s="231"/>
    </row>
    <row r="754" spans="29:80" s="119" customFormat="1">
      <c r="AC754" s="238"/>
      <c r="AD754" s="231"/>
      <c r="AE754" s="231"/>
      <c r="AF754" s="231"/>
      <c r="AG754" s="231"/>
      <c r="AH754" s="231"/>
      <c r="AI754" s="231"/>
      <c r="AJ754" s="231"/>
      <c r="AK754" s="231"/>
      <c r="AL754" s="231"/>
      <c r="AM754" s="231"/>
      <c r="AN754" s="231"/>
      <c r="AO754" s="231"/>
      <c r="AP754" s="231"/>
      <c r="AQ754" s="231"/>
      <c r="AR754" s="231"/>
      <c r="AS754" s="231"/>
      <c r="AT754" s="231"/>
      <c r="AU754" s="231"/>
      <c r="AV754" s="231"/>
      <c r="AW754" s="231"/>
      <c r="AX754" s="231"/>
      <c r="AY754" s="231"/>
      <c r="AZ754" s="231"/>
      <c r="BA754" s="231"/>
      <c r="BB754" s="231"/>
      <c r="BC754" s="231"/>
      <c r="BD754" s="231"/>
      <c r="BE754" s="231"/>
      <c r="BF754" s="231"/>
      <c r="BG754" s="231"/>
      <c r="BH754" s="231"/>
      <c r="BI754" s="231"/>
      <c r="BJ754" s="231"/>
      <c r="BK754" s="231"/>
      <c r="BL754" s="231"/>
      <c r="BM754" s="231"/>
      <c r="BN754" s="231"/>
      <c r="BO754" s="231"/>
      <c r="BP754" s="231"/>
      <c r="BQ754" s="231"/>
      <c r="BR754" s="231"/>
      <c r="BS754" s="231"/>
      <c r="BT754" s="231"/>
      <c r="BU754" s="231"/>
      <c r="BV754" s="231"/>
      <c r="BW754" s="231"/>
      <c r="BX754" s="231"/>
      <c r="BY754" s="231"/>
      <c r="BZ754" s="231"/>
      <c r="CA754" s="231"/>
      <c r="CB754" s="231"/>
    </row>
    <row r="755" spans="29:80" s="119" customFormat="1">
      <c r="AC755" s="238"/>
      <c r="AD755" s="231"/>
      <c r="AE755" s="231"/>
      <c r="AF755" s="231"/>
      <c r="AG755" s="231"/>
      <c r="AH755" s="231"/>
      <c r="AI755" s="231"/>
      <c r="AJ755" s="231"/>
      <c r="AK755" s="231"/>
      <c r="AL755" s="231"/>
      <c r="AM755" s="231"/>
      <c r="AN755" s="231"/>
      <c r="AO755" s="231"/>
      <c r="AP755" s="231"/>
      <c r="AQ755" s="231"/>
      <c r="AR755" s="231"/>
      <c r="AS755" s="231"/>
      <c r="AT755" s="231"/>
      <c r="AU755" s="231"/>
      <c r="AV755" s="231"/>
      <c r="AW755" s="231"/>
      <c r="AX755" s="231"/>
      <c r="AY755" s="231"/>
      <c r="AZ755" s="231"/>
      <c r="BA755" s="231"/>
      <c r="BB755" s="231"/>
      <c r="BC755" s="231"/>
      <c r="BD755" s="231"/>
      <c r="BE755" s="231"/>
      <c r="BF755" s="231"/>
      <c r="BG755" s="231"/>
      <c r="BH755" s="231"/>
      <c r="BI755" s="231"/>
      <c r="BJ755" s="231"/>
      <c r="BK755" s="231"/>
      <c r="BL755" s="231"/>
      <c r="BM755" s="231"/>
      <c r="BN755" s="231"/>
      <c r="BO755" s="231"/>
      <c r="BP755" s="231"/>
      <c r="BQ755" s="231"/>
      <c r="BR755" s="231"/>
      <c r="BS755" s="231"/>
      <c r="BT755" s="231"/>
      <c r="BU755" s="231"/>
      <c r="BV755" s="231"/>
      <c r="BW755" s="231"/>
      <c r="BX755" s="231"/>
      <c r="BY755" s="231"/>
      <c r="BZ755" s="231"/>
      <c r="CA755" s="231"/>
      <c r="CB755" s="231"/>
    </row>
    <row r="756" spans="29:80" s="119" customFormat="1">
      <c r="AC756" s="238"/>
      <c r="AD756" s="231"/>
      <c r="AE756" s="231"/>
      <c r="AF756" s="231"/>
      <c r="AG756" s="231"/>
      <c r="AH756" s="231"/>
      <c r="AI756" s="231"/>
      <c r="AJ756" s="231"/>
      <c r="AK756" s="231"/>
      <c r="AL756" s="231"/>
      <c r="AM756" s="231"/>
      <c r="AN756" s="231"/>
      <c r="AO756" s="231"/>
      <c r="AP756" s="231"/>
      <c r="AQ756" s="231"/>
      <c r="AR756" s="231"/>
      <c r="AS756" s="231"/>
      <c r="AT756" s="231"/>
      <c r="AU756" s="231"/>
      <c r="AV756" s="231"/>
      <c r="AW756" s="231"/>
      <c r="AX756" s="231"/>
      <c r="AY756" s="231"/>
      <c r="AZ756" s="231"/>
      <c r="BA756" s="231"/>
      <c r="BB756" s="231"/>
      <c r="BC756" s="231"/>
      <c r="BD756" s="231"/>
      <c r="BE756" s="231"/>
      <c r="BF756" s="231"/>
      <c r="BG756" s="231"/>
      <c r="BH756" s="231"/>
      <c r="BI756" s="231"/>
      <c r="BJ756" s="231"/>
      <c r="BK756" s="231"/>
      <c r="BL756" s="231"/>
      <c r="BM756" s="231"/>
      <c r="BN756" s="231"/>
      <c r="BO756" s="231"/>
      <c r="BP756" s="231"/>
      <c r="BQ756" s="231"/>
      <c r="BR756" s="231"/>
      <c r="BS756" s="231"/>
      <c r="BT756" s="231"/>
      <c r="BU756" s="231"/>
      <c r="BV756" s="231"/>
      <c r="BW756" s="231"/>
      <c r="BX756" s="231"/>
      <c r="BY756" s="231"/>
      <c r="BZ756" s="231"/>
      <c r="CA756" s="231"/>
      <c r="CB756" s="231"/>
    </row>
    <row r="757" spans="29:80" s="119" customFormat="1">
      <c r="AC757" s="238"/>
      <c r="AD757" s="231"/>
      <c r="AE757" s="231"/>
      <c r="AF757" s="231"/>
      <c r="AG757" s="231"/>
      <c r="AH757" s="231"/>
      <c r="AI757" s="231"/>
      <c r="AJ757" s="231"/>
      <c r="AK757" s="231"/>
      <c r="AL757" s="231"/>
      <c r="AM757" s="231"/>
      <c r="AN757" s="231"/>
      <c r="AO757" s="231"/>
      <c r="AP757" s="231"/>
      <c r="AQ757" s="231"/>
      <c r="AR757" s="231"/>
      <c r="AS757" s="231"/>
      <c r="AT757" s="231"/>
      <c r="AU757" s="231"/>
      <c r="AV757" s="231"/>
      <c r="AW757" s="231"/>
      <c r="AX757" s="231"/>
      <c r="AY757" s="231"/>
      <c r="AZ757" s="231"/>
      <c r="BA757" s="231"/>
      <c r="BB757" s="231"/>
      <c r="BC757" s="231"/>
      <c r="BD757" s="231"/>
      <c r="BE757" s="231"/>
      <c r="BF757" s="231"/>
      <c r="BG757" s="231"/>
      <c r="BH757" s="231"/>
      <c r="BI757" s="231"/>
      <c r="BJ757" s="231"/>
      <c r="BK757" s="231"/>
      <c r="BL757" s="231"/>
      <c r="BM757" s="231"/>
      <c r="BN757" s="231"/>
      <c r="BO757" s="231"/>
      <c r="BP757" s="231"/>
      <c r="BQ757" s="231"/>
      <c r="BR757" s="231"/>
      <c r="BS757" s="231"/>
      <c r="BT757" s="231"/>
      <c r="BU757" s="231"/>
      <c r="BV757" s="231"/>
      <c r="BW757" s="231"/>
      <c r="BX757" s="231"/>
      <c r="BY757" s="231"/>
      <c r="BZ757" s="231"/>
      <c r="CA757" s="231"/>
      <c r="CB757" s="231"/>
    </row>
    <row r="758" spans="29:80" s="119" customFormat="1">
      <c r="AC758" s="238"/>
      <c r="AD758" s="231"/>
      <c r="AE758" s="231"/>
      <c r="AF758" s="231"/>
      <c r="AG758" s="231"/>
      <c r="AH758" s="231"/>
      <c r="AI758" s="231"/>
      <c r="AJ758" s="231"/>
      <c r="AK758" s="231"/>
      <c r="AL758" s="231"/>
      <c r="AM758" s="231"/>
      <c r="AN758" s="231"/>
      <c r="AO758" s="231"/>
      <c r="AP758" s="231"/>
      <c r="AQ758" s="231"/>
      <c r="AR758" s="231"/>
      <c r="AS758" s="231"/>
      <c r="AT758" s="231"/>
      <c r="AU758" s="231"/>
      <c r="AV758" s="231"/>
      <c r="AW758" s="231"/>
      <c r="AX758" s="231"/>
      <c r="AY758" s="231"/>
      <c r="AZ758" s="231"/>
      <c r="BA758" s="231"/>
      <c r="BB758" s="231"/>
      <c r="BC758" s="231"/>
      <c r="BD758" s="231"/>
      <c r="BE758" s="231"/>
      <c r="BF758" s="231"/>
      <c r="BG758" s="231"/>
      <c r="BH758" s="231"/>
      <c r="BI758" s="231"/>
      <c r="BJ758" s="231"/>
      <c r="BK758" s="231"/>
      <c r="BL758" s="231"/>
      <c r="BM758" s="231"/>
      <c r="BN758" s="231"/>
      <c r="BO758" s="231"/>
      <c r="BP758" s="231"/>
      <c r="BQ758" s="231"/>
      <c r="BR758" s="231"/>
      <c r="BS758" s="231"/>
      <c r="BT758" s="231"/>
      <c r="BU758" s="231"/>
      <c r="BV758" s="231"/>
      <c r="BW758" s="231"/>
      <c r="BX758" s="231"/>
      <c r="BY758" s="231"/>
      <c r="BZ758" s="231"/>
      <c r="CA758" s="231"/>
      <c r="CB758" s="231"/>
    </row>
    <row r="759" spans="29:80" s="119" customFormat="1">
      <c r="AC759" s="238"/>
      <c r="AD759" s="231"/>
      <c r="AE759" s="231"/>
      <c r="AF759" s="231"/>
      <c r="AG759" s="231"/>
      <c r="AH759" s="231"/>
      <c r="AI759" s="231"/>
      <c r="AJ759" s="231"/>
      <c r="AK759" s="231"/>
      <c r="AL759" s="231"/>
      <c r="AM759" s="231"/>
      <c r="AN759" s="231"/>
      <c r="AO759" s="231"/>
      <c r="AP759" s="231"/>
      <c r="AQ759" s="231"/>
      <c r="AR759" s="231"/>
      <c r="AS759" s="231"/>
      <c r="AT759" s="231"/>
      <c r="AU759" s="231"/>
      <c r="AV759" s="231"/>
      <c r="AW759" s="231"/>
      <c r="AX759" s="231"/>
      <c r="AY759" s="231"/>
      <c r="AZ759" s="231"/>
      <c r="BA759" s="231"/>
      <c r="BB759" s="231"/>
      <c r="BC759" s="231"/>
      <c r="BD759" s="231"/>
      <c r="BE759" s="231"/>
      <c r="BF759" s="231"/>
      <c r="BG759" s="231"/>
      <c r="BH759" s="231"/>
      <c r="BI759" s="231"/>
      <c r="BJ759" s="231"/>
      <c r="BK759" s="231"/>
      <c r="BL759" s="231"/>
      <c r="BM759" s="231"/>
      <c r="BN759" s="231"/>
      <c r="BO759" s="231"/>
      <c r="BP759" s="231"/>
      <c r="BQ759" s="231"/>
      <c r="BR759" s="231"/>
      <c r="BS759" s="231"/>
      <c r="BT759" s="231"/>
      <c r="BU759" s="231"/>
      <c r="BV759" s="231"/>
      <c r="BW759" s="231"/>
      <c r="BX759" s="231"/>
      <c r="BY759" s="231"/>
      <c r="BZ759" s="231"/>
      <c r="CA759" s="231"/>
      <c r="CB759" s="231"/>
    </row>
    <row r="760" spans="29:80" s="119" customFormat="1">
      <c r="AC760" s="238"/>
      <c r="AD760" s="231"/>
      <c r="AE760" s="231"/>
      <c r="AF760" s="231"/>
      <c r="AG760" s="231"/>
      <c r="AH760" s="231"/>
      <c r="AI760" s="231"/>
      <c r="AJ760" s="231"/>
      <c r="AK760" s="231"/>
      <c r="AL760" s="231"/>
      <c r="AM760" s="231"/>
      <c r="AN760" s="231"/>
      <c r="AO760" s="231"/>
      <c r="AP760" s="231"/>
      <c r="AQ760" s="231"/>
      <c r="AR760" s="231"/>
      <c r="AS760" s="231"/>
      <c r="AT760" s="231"/>
      <c r="AU760" s="231"/>
      <c r="AV760" s="231"/>
      <c r="AW760" s="231"/>
      <c r="AX760" s="231"/>
      <c r="AY760" s="231"/>
      <c r="AZ760" s="231"/>
      <c r="BA760" s="231"/>
      <c r="BB760" s="231"/>
      <c r="BC760" s="231"/>
      <c r="BD760" s="231"/>
      <c r="BE760" s="231"/>
      <c r="BF760" s="231"/>
      <c r="BG760" s="231"/>
      <c r="BH760" s="231"/>
      <c r="BI760" s="231"/>
      <c r="BJ760" s="231"/>
      <c r="BK760" s="231"/>
      <c r="BL760" s="231"/>
      <c r="BM760" s="231"/>
      <c r="BN760" s="231"/>
      <c r="BO760" s="231"/>
      <c r="BP760" s="231"/>
      <c r="BQ760" s="231"/>
      <c r="BR760" s="231"/>
      <c r="BS760" s="231"/>
      <c r="BT760" s="231"/>
      <c r="BU760" s="231"/>
      <c r="BV760" s="231"/>
      <c r="BW760" s="231"/>
      <c r="BX760" s="231"/>
      <c r="BY760" s="231"/>
      <c r="BZ760" s="231"/>
      <c r="CA760" s="231"/>
      <c r="CB760" s="231"/>
    </row>
    <row r="761" spans="29:80" s="119" customFormat="1">
      <c r="AC761" s="238"/>
      <c r="AD761" s="231"/>
      <c r="AE761" s="231"/>
      <c r="AF761" s="231"/>
      <c r="AG761" s="231"/>
      <c r="AH761" s="231"/>
      <c r="AI761" s="231"/>
      <c r="AJ761" s="231"/>
      <c r="AK761" s="231"/>
      <c r="AL761" s="231"/>
      <c r="AM761" s="231"/>
      <c r="AN761" s="231"/>
      <c r="AO761" s="231"/>
      <c r="AP761" s="231"/>
      <c r="AQ761" s="231"/>
      <c r="AR761" s="231"/>
      <c r="AS761" s="231"/>
      <c r="AT761" s="231"/>
      <c r="AU761" s="231"/>
      <c r="AV761" s="231"/>
      <c r="AW761" s="231"/>
      <c r="AX761" s="231"/>
      <c r="AY761" s="231"/>
      <c r="AZ761" s="231"/>
      <c r="BA761" s="231"/>
      <c r="BB761" s="231"/>
      <c r="BC761" s="231"/>
      <c r="BD761" s="231"/>
      <c r="BE761" s="231"/>
      <c r="BF761" s="231"/>
      <c r="BG761" s="231"/>
      <c r="BH761" s="231"/>
      <c r="BI761" s="231"/>
      <c r="BJ761" s="231"/>
      <c r="BK761" s="231"/>
      <c r="BL761" s="231"/>
      <c r="BM761" s="231"/>
      <c r="BN761" s="231"/>
      <c r="BO761" s="231"/>
      <c r="BP761" s="231"/>
      <c r="BQ761" s="231"/>
      <c r="BR761" s="231"/>
      <c r="BS761" s="231"/>
      <c r="BT761" s="231"/>
      <c r="BU761" s="231"/>
      <c r="BV761" s="231"/>
      <c r="BW761" s="231"/>
      <c r="BX761" s="231"/>
      <c r="BY761" s="231"/>
      <c r="BZ761" s="231"/>
      <c r="CA761" s="231"/>
      <c r="CB761" s="231"/>
    </row>
    <row r="762" spans="29:80" s="119" customFormat="1">
      <c r="AC762" s="238"/>
      <c r="AD762" s="231"/>
      <c r="AE762" s="231"/>
      <c r="AF762" s="231"/>
      <c r="AG762" s="231"/>
      <c r="AH762" s="231"/>
      <c r="AI762" s="231"/>
      <c r="AJ762" s="231"/>
      <c r="AK762" s="231"/>
      <c r="AL762" s="231"/>
      <c r="AM762" s="231"/>
      <c r="AN762" s="231"/>
      <c r="AO762" s="231"/>
      <c r="AP762" s="231"/>
      <c r="AQ762" s="231"/>
      <c r="AR762" s="231"/>
      <c r="AS762" s="231"/>
      <c r="AT762" s="231"/>
      <c r="AU762" s="231"/>
      <c r="AV762" s="231"/>
      <c r="AW762" s="231"/>
      <c r="AX762" s="231"/>
      <c r="AY762" s="231"/>
      <c r="AZ762" s="231"/>
      <c r="BA762" s="231"/>
      <c r="BB762" s="231"/>
      <c r="BC762" s="231"/>
      <c r="BD762" s="231"/>
      <c r="BE762" s="231"/>
      <c r="BF762" s="231"/>
      <c r="BG762" s="231"/>
      <c r="BH762" s="231"/>
      <c r="BI762" s="231"/>
      <c r="BJ762" s="231"/>
      <c r="BK762" s="231"/>
      <c r="BL762" s="231"/>
      <c r="BM762" s="231"/>
      <c r="BN762" s="231"/>
      <c r="BO762" s="231"/>
      <c r="BP762" s="231"/>
      <c r="BQ762" s="231"/>
      <c r="BR762" s="231"/>
      <c r="BS762" s="231"/>
      <c r="BT762" s="231"/>
      <c r="BU762" s="231"/>
      <c r="BV762" s="231"/>
      <c r="BW762" s="231"/>
      <c r="BX762" s="231"/>
      <c r="BY762" s="231"/>
      <c r="BZ762" s="231"/>
      <c r="CA762" s="231"/>
      <c r="CB762" s="231"/>
    </row>
    <row r="763" spans="29:80" s="119" customFormat="1">
      <c r="AC763" s="238"/>
      <c r="AD763" s="231"/>
      <c r="AE763" s="231"/>
      <c r="AF763" s="231"/>
      <c r="AG763" s="231"/>
      <c r="AH763" s="231"/>
      <c r="AI763" s="231"/>
      <c r="AJ763" s="231"/>
      <c r="AK763" s="231"/>
      <c r="AL763" s="231"/>
      <c r="AM763" s="231"/>
      <c r="AN763" s="231"/>
      <c r="AO763" s="231"/>
      <c r="AP763" s="231"/>
      <c r="AQ763" s="231"/>
      <c r="AR763" s="231"/>
      <c r="AS763" s="231"/>
      <c r="AT763" s="231"/>
      <c r="AU763" s="231"/>
      <c r="AV763" s="231"/>
      <c r="AW763" s="231"/>
      <c r="AX763" s="231"/>
      <c r="AY763" s="231"/>
      <c r="AZ763" s="231"/>
      <c r="BA763" s="231"/>
      <c r="BB763" s="231"/>
      <c r="BC763" s="231"/>
      <c r="BD763" s="231"/>
      <c r="BE763" s="231"/>
      <c r="BF763" s="231"/>
      <c r="BG763" s="231"/>
      <c r="BH763" s="231"/>
      <c r="BI763" s="231"/>
      <c r="BJ763" s="231"/>
      <c r="BK763" s="231"/>
      <c r="BL763" s="231"/>
      <c r="BM763" s="231"/>
      <c r="BN763" s="231"/>
      <c r="BO763" s="231"/>
      <c r="BP763" s="231"/>
      <c r="BQ763" s="231"/>
      <c r="BR763" s="231"/>
      <c r="BS763" s="231"/>
      <c r="BT763" s="231"/>
      <c r="BU763" s="231"/>
      <c r="BV763" s="231"/>
      <c r="BW763" s="231"/>
      <c r="BX763" s="231"/>
      <c r="BY763" s="231"/>
      <c r="BZ763" s="231"/>
      <c r="CA763" s="231"/>
      <c r="CB763" s="231"/>
    </row>
    <row r="764" spans="29:80" s="119" customFormat="1">
      <c r="AC764" s="238"/>
      <c r="AD764" s="231"/>
      <c r="AE764" s="231"/>
      <c r="AF764" s="231"/>
      <c r="AG764" s="231"/>
      <c r="AH764" s="231"/>
      <c r="AI764" s="231"/>
      <c r="AJ764" s="231"/>
      <c r="AK764" s="231"/>
      <c r="AL764" s="231"/>
      <c r="AM764" s="231"/>
      <c r="AN764" s="231"/>
      <c r="AO764" s="231"/>
      <c r="AP764" s="231"/>
      <c r="AQ764" s="231"/>
      <c r="AR764" s="231"/>
      <c r="AS764" s="231"/>
      <c r="AT764" s="231"/>
      <c r="AU764" s="231"/>
      <c r="AV764" s="231"/>
      <c r="AW764" s="231"/>
      <c r="AX764" s="231"/>
      <c r="AY764" s="231"/>
      <c r="AZ764" s="231"/>
      <c r="BA764" s="231"/>
      <c r="BB764" s="231"/>
      <c r="BC764" s="231"/>
      <c r="BD764" s="231"/>
      <c r="BE764" s="231"/>
      <c r="BF764" s="231"/>
      <c r="BG764" s="231"/>
      <c r="BH764" s="231"/>
      <c r="BI764" s="231"/>
      <c r="BJ764" s="231"/>
      <c r="BK764" s="231"/>
      <c r="BL764" s="231"/>
      <c r="BM764" s="231"/>
      <c r="BN764" s="231"/>
      <c r="BO764" s="231"/>
      <c r="BP764" s="231"/>
      <c r="BQ764" s="231"/>
      <c r="BR764" s="231"/>
      <c r="BS764" s="231"/>
      <c r="BT764" s="231"/>
      <c r="BU764" s="231"/>
      <c r="BV764" s="231"/>
      <c r="BW764" s="231"/>
      <c r="BX764" s="231"/>
      <c r="BY764" s="231"/>
      <c r="BZ764" s="231"/>
      <c r="CA764" s="231"/>
      <c r="CB764" s="231"/>
    </row>
    <row r="765" spans="29:80" s="119" customFormat="1">
      <c r="AC765" s="238"/>
      <c r="AD765" s="231"/>
      <c r="AE765" s="231"/>
      <c r="AF765" s="231"/>
      <c r="AG765" s="231"/>
      <c r="AH765" s="231"/>
      <c r="AI765" s="231"/>
      <c r="AJ765" s="231"/>
      <c r="AK765" s="231"/>
      <c r="AL765" s="231"/>
      <c r="AM765" s="231"/>
      <c r="AN765" s="231"/>
      <c r="AO765" s="231"/>
      <c r="AP765" s="231"/>
      <c r="AQ765" s="231"/>
      <c r="AR765" s="231"/>
      <c r="AS765" s="231"/>
      <c r="AT765" s="231"/>
      <c r="AU765" s="231"/>
      <c r="AV765" s="231"/>
      <c r="AW765" s="231"/>
      <c r="AX765" s="231"/>
      <c r="AY765" s="231"/>
      <c r="AZ765" s="231"/>
      <c r="BA765" s="231"/>
      <c r="BB765" s="231"/>
      <c r="BC765" s="231"/>
      <c r="BD765" s="231"/>
      <c r="BE765" s="231"/>
      <c r="BF765" s="231"/>
      <c r="BG765" s="231"/>
      <c r="BH765" s="231"/>
      <c r="BI765" s="231"/>
      <c r="BJ765" s="231"/>
      <c r="BK765" s="231"/>
      <c r="BL765" s="231"/>
      <c r="BM765" s="231"/>
      <c r="BN765" s="231"/>
      <c r="BO765" s="231"/>
      <c r="BP765" s="231"/>
      <c r="BQ765" s="231"/>
      <c r="BR765" s="231"/>
      <c r="BS765" s="231"/>
      <c r="BT765" s="231"/>
      <c r="BU765" s="231"/>
      <c r="BV765" s="231"/>
      <c r="BW765" s="231"/>
      <c r="BX765" s="231"/>
      <c r="BY765" s="231"/>
      <c r="BZ765" s="231"/>
      <c r="CA765" s="231"/>
      <c r="CB765" s="231"/>
    </row>
    <row r="766" spans="29:80" s="119" customFormat="1">
      <c r="AC766" s="238"/>
      <c r="AD766" s="231"/>
      <c r="AE766" s="231"/>
      <c r="AF766" s="231"/>
      <c r="AG766" s="231"/>
      <c r="AH766" s="231"/>
      <c r="AI766" s="231"/>
      <c r="AJ766" s="231"/>
      <c r="AK766" s="231"/>
      <c r="AL766" s="231"/>
      <c r="AM766" s="231"/>
      <c r="AN766" s="231"/>
      <c r="AO766" s="231"/>
      <c r="AP766" s="231"/>
      <c r="AQ766" s="231"/>
      <c r="AR766" s="231"/>
      <c r="AS766" s="231"/>
      <c r="AT766" s="231"/>
      <c r="AU766" s="231"/>
      <c r="AV766" s="231"/>
      <c r="AW766" s="231"/>
      <c r="AX766" s="231"/>
      <c r="AY766" s="231"/>
      <c r="AZ766" s="231"/>
      <c r="BA766" s="231"/>
      <c r="BB766" s="231"/>
      <c r="BC766" s="231"/>
      <c r="BD766" s="231"/>
      <c r="BE766" s="231"/>
      <c r="BF766" s="231"/>
      <c r="BG766" s="231"/>
      <c r="BH766" s="231"/>
      <c r="BI766" s="231"/>
      <c r="BJ766" s="231"/>
      <c r="BK766" s="231"/>
      <c r="BL766" s="231"/>
      <c r="BM766" s="231"/>
      <c r="BN766" s="231"/>
      <c r="BO766" s="231"/>
      <c r="BP766" s="231"/>
      <c r="BQ766" s="231"/>
      <c r="BR766" s="231"/>
      <c r="BS766" s="231"/>
      <c r="BT766" s="231"/>
      <c r="BU766" s="231"/>
      <c r="BV766" s="231"/>
      <c r="BW766" s="231"/>
      <c r="BX766" s="231"/>
      <c r="BY766" s="231"/>
      <c r="BZ766" s="231"/>
      <c r="CA766" s="231"/>
      <c r="CB766" s="231"/>
    </row>
    <row r="767" spans="29:80" s="119" customFormat="1">
      <c r="AC767" s="238"/>
      <c r="AD767" s="231"/>
      <c r="AE767" s="231"/>
      <c r="AF767" s="231"/>
      <c r="AG767" s="231"/>
      <c r="AH767" s="231"/>
      <c r="AI767" s="231"/>
      <c r="AJ767" s="231"/>
      <c r="AK767" s="231"/>
      <c r="AL767" s="231"/>
      <c r="AM767" s="231"/>
      <c r="AN767" s="231"/>
      <c r="AO767" s="231"/>
      <c r="AP767" s="231"/>
      <c r="AQ767" s="231"/>
      <c r="AR767" s="231"/>
      <c r="AS767" s="231"/>
      <c r="AT767" s="231"/>
      <c r="AU767" s="231"/>
      <c r="AV767" s="231"/>
      <c r="AW767" s="231"/>
      <c r="AX767" s="231"/>
      <c r="AY767" s="231"/>
      <c r="AZ767" s="231"/>
      <c r="BA767" s="231"/>
      <c r="BB767" s="231"/>
      <c r="BC767" s="231"/>
      <c r="BD767" s="231"/>
      <c r="BE767" s="231"/>
      <c r="BF767" s="231"/>
      <c r="BG767" s="231"/>
      <c r="BH767" s="231"/>
      <c r="BI767" s="231"/>
      <c r="BJ767" s="231"/>
      <c r="BK767" s="231"/>
      <c r="BL767" s="231"/>
      <c r="BM767" s="231"/>
      <c r="BN767" s="231"/>
      <c r="BO767" s="231"/>
      <c r="BP767" s="231"/>
      <c r="BQ767" s="231"/>
      <c r="BR767" s="231"/>
      <c r="BS767" s="231"/>
      <c r="BT767" s="231"/>
      <c r="BU767" s="231"/>
      <c r="BV767" s="231"/>
      <c r="BW767" s="231"/>
      <c r="BX767" s="231"/>
      <c r="BY767" s="231"/>
      <c r="BZ767" s="231"/>
      <c r="CA767" s="231"/>
      <c r="CB767" s="231"/>
    </row>
    <row r="768" spans="29:80" s="119" customFormat="1">
      <c r="AC768" s="238"/>
      <c r="AD768" s="231"/>
      <c r="AE768" s="231"/>
      <c r="AF768" s="231"/>
      <c r="AG768" s="231"/>
      <c r="AH768" s="231"/>
      <c r="AI768" s="231"/>
      <c r="AJ768" s="231"/>
      <c r="AK768" s="231"/>
      <c r="AL768" s="231"/>
      <c r="AM768" s="231"/>
      <c r="AN768" s="231"/>
      <c r="AO768" s="231"/>
      <c r="AP768" s="231"/>
      <c r="AQ768" s="231"/>
      <c r="AR768" s="231"/>
      <c r="AS768" s="231"/>
      <c r="AT768" s="231"/>
      <c r="AU768" s="231"/>
      <c r="AV768" s="231"/>
      <c r="AW768" s="231"/>
      <c r="AX768" s="231"/>
      <c r="AY768" s="231"/>
      <c r="AZ768" s="231"/>
      <c r="BA768" s="231"/>
      <c r="BB768" s="231"/>
      <c r="BC768" s="231"/>
      <c r="BD768" s="231"/>
      <c r="BE768" s="231"/>
      <c r="BF768" s="231"/>
      <c r="BG768" s="231"/>
      <c r="BH768" s="231"/>
      <c r="BI768" s="231"/>
      <c r="BJ768" s="231"/>
      <c r="BK768" s="231"/>
      <c r="BL768" s="231"/>
      <c r="BM768" s="231"/>
      <c r="BN768" s="231"/>
      <c r="BO768" s="231"/>
      <c r="BP768" s="231"/>
      <c r="BQ768" s="231"/>
      <c r="BR768" s="231"/>
      <c r="BS768" s="231"/>
      <c r="BT768" s="231"/>
      <c r="BU768" s="231"/>
      <c r="BV768" s="231"/>
      <c r="BW768" s="231"/>
      <c r="BX768" s="231"/>
      <c r="BY768" s="231"/>
      <c r="BZ768" s="231"/>
      <c r="CA768" s="231"/>
      <c r="CB768" s="231"/>
    </row>
    <row r="769" spans="29:80" s="119" customFormat="1">
      <c r="AC769" s="238"/>
      <c r="AD769" s="231"/>
      <c r="AE769" s="231"/>
      <c r="AF769" s="231"/>
      <c r="AG769" s="231"/>
      <c r="AH769" s="231"/>
      <c r="AI769" s="231"/>
      <c r="AJ769" s="231"/>
      <c r="AK769" s="231"/>
      <c r="AL769" s="231"/>
      <c r="AM769" s="231"/>
      <c r="AN769" s="231"/>
      <c r="AO769" s="231"/>
      <c r="AP769" s="231"/>
      <c r="AQ769" s="231"/>
      <c r="AR769" s="231"/>
      <c r="AS769" s="231"/>
      <c r="AT769" s="231"/>
      <c r="AU769" s="231"/>
      <c r="AV769" s="231"/>
      <c r="AW769" s="231"/>
      <c r="AX769" s="231"/>
      <c r="AY769" s="231"/>
      <c r="AZ769" s="231"/>
      <c r="BA769" s="231"/>
      <c r="BB769" s="231"/>
      <c r="BC769" s="231"/>
      <c r="BD769" s="231"/>
      <c r="BE769" s="231"/>
      <c r="BF769" s="231"/>
      <c r="BG769" s="231"/>
      <c r="BH769" s="231"/>
      <c r="BI769" s="231"/>
      <c r="BJ769" s="231"/>
      <c r="BK769" s="231"/>
      <c r="BL769" s="231"/>
      <c r="BM769" s="231"/>
      <c r="BN769" s="231"/>
      <c r="BO769" s="231"/>
      <c r="BP769" s="231"/>
      <c r="BQ769" s="231"/>
      <c r="BR769" s="231"/>
      <c r="BS769" s="231"/>
      <c r="BT769" s="231"/>
      <c r="BU769" s="231"/>
      <c r="BV769" s="231"/>
      <c r="BW769" s="231"/>
      <c r="BX769" s="231"/>
      <c r="BY769" s="231"/>
      <c r="BZ769" s="231"/>
      <c r="CA769" s="231"/>
      <c r="CB769" s="231"/>
    </row>
    <row r="770" spans="29:80" s="119" customFormat="1">
      <c r="AC770" s="238"/>
      <c r="AD770" s="231"/>
      <c r="AE770" s="231"/>
      <c r="AF770" s="231"/>
      <c r="AG770" s="231"/>
      <c r="AH770" s="231"/>
      <c r="AI770" s="231"/>
      <c r="AJ770" s="231"/>
      <c r="AK770" s="231"/>
      <c r="AL770" s="231"/>
      <c r="AM770" s="231"/>
      <c r="AN770" s="231"/>
      <c r="AO770" s="231"/>
      <c r="AP770" s="231"/>
      <c r="AQ770" s="231"/>
      <c r="AR770" s="231"/>
      <c r="AS770" s="231"/>
      <c r="AT770" s="231"/>
      <c r="AU770" s="231"/>
      <c r="AV770" s="231"/>
      <c r="AW770" s="231"/>
      <c r="AX770" s="231"/>
      <c r="AY770" s="231"/>
      <c r="AZ770" s="231"/>
      <c r="BA770" s="231"/>
      <c r="BB770" s="231"/>
      <c r="BC770" s="231"/>
      <c r="BD770" s="231"/>
      <c r="BE770" s="231"/>
      <c r="BF770" s="231"/>
      <c r="BG770" s="231"/>
      <c r="BH770" s="231"/>
      <c r="BI770" s="231"/>
      <c r="BJ770" s="231"/>
      <c r="BK770" s="231"/>
      <c r="BL770" s="231"/>
      <c r="BM770" s="231"/>
      <c r="BN770" s="231"/>
      <c r="BO770" s="231"/>
      <c r="BP770" s="231"/>
      <c r="BQ770" s="231"/>
      <c r="BR770" s="231"/>
      <c r="BS770" s="231"/>
      <c r="BT770" s="231"/>
      <c r="BU770" s="231"/>
      <c r="BV770" s="231"/>
      <c r="BW770" s="231"/>
      <c r="BX770" s="231"/>
      <c r="BY770" s="231"/>
      <c r="BZ770" s="231"/>
      <c r="CA770" s="231"/>
      <c r="CB770" s="231"/>
    </row>
    <row r="771" spans="29:80" s="119" customFormat="1">
      <c r="AC771" s="238"/>
      <c r="AD771" s="231"/>
      <c r="AE771" s="231"/>
      <c r="AF771" s="231"/>
      <c r="AG771" s="231"/>
      <c r="AH771" s="231"/>
      <c r="AI771" s="231"/>
      <c r="AJ771" s="231"/>
      <c r="AK771" s="231"/>
      <c r="AL771" s="231"/>
      <c r="AM771" s="231"/>
      <c r="AN771" s="231"/>
      <c r="AO771" s="231"/>
      <c r="AP771" s="231"/>
      <c r="AQ771" s="231"/>
      <c r="AR771" s="231"/>
      <c r="AS771" s="231"/>
      <c r="AT771" s="231"/>
      <c r="AU771" s="231"/>
      <c r="AV771" s="231"/>
      <c r="AW771" s="231"/>
      <c r="AX771" s="231"/>
      <c r="AY771" s="231"/>
      <c r="AZ771" s="231"/>
      <c r="BA771" s="231"/>
      <c r="BB771" s="231"/>
      <c r="BC771" s="231"/>
      <c r="BD771" s="231"/>
      <c r="BE771" s="231"/>
      <c r="BF771" s="231"/>
      <c r="BG771" s="231"/>
      <c r="BH771" s="231"/>
      <c r="BI771" s="231"/>
      <c r="BJ771" s="231"/>
      <c r="BK771" s="231"/>
      <c r="BL771" s="231"/>
      <c r="BM771" s="231"/>
      <c r="BN771" s="231"/>
      <c r="BO771" s="231"/>
      <c r="BP771" s="231"/>
      <c r="BQ771" s="231"/>
      <c r="BR771" s="231"/>
      <c r="BS771" s="231"/>
      <c r="BT771" s="231"/>
      <c r="BU771" s="231"/>
      <c r="BV771" s="231"/>
      <c r="BW771" s="231"/>
      <c r="BX771" s="231"/>
      <c r="BY771" s="231"/>
      <c r="BZ771" s="231"/>
      <c r="CA771" s="231"/>
      <c r="CB771" s="231"/>
    </row>
    <row r="772" spans="29:80" s="119" customFormat="1">
      <c r="AC772" s="238"/>
      <c r="AD772" s="231"/>
      <c r="AE772" s="231"/>
      <c r="AF772" s="231"/>
      <c r="AG772" s="231"/>
      <c r="AH772" s="231"/>
      <c r="AI772" s="231"/>
      <c r="AJ772" s="231"/>
      <c r="AK772" s="231"/>
      <c r="AL772" s="231"/>
      <c r="AM772" s="231"/>
      <c r="AN772" s="231"/>
      <c r="AO772" s="231"/>
      <c r="AP772" s="231"/>
      <c r="AQ772" s="231"/>
      <c r="AR772" s="231"/>
      <c r="AS772" s="231"/>
      <c r="AT772" s="231"/>
      <c r="AU772" s="231"/>
      <c r="AV772" s="231"/>
      <c r="AW772" s="231"/>
      <c r="AX772" s="231"/>
      <c r="AY772" s="231"/>
      <c r="AZ772" s="231"/>
      <c r="BA772" s="231"/>
      <c r="BB772" s="231"/>
      <c r="BC772" s="231"/>
      <c r="BD772" s="231"/>
      <c r="BE772" s="231"/>
      <c r="BF772" s="231"/>
      <c r="BG772" s="231"/>
      <c r="BH772" s="231"/>
      <c r="BI772" s="231"/>
      <c r="BJ772" s="231"/>
      <c r="BK772" s="231"/>
      <c r="BL772" s="231"/>
      <c r="BM772" s="231"/>
      <c r="BN772" s="231"/>
      <c r="BO772" s="231"/>
      <c r="BP772" s="231"/>
      <c r="BQ772" s="231"/>
      <c r="BR772" s="231"/>
      <c r="BS772" s="231"/>
      <c r="BT772" s="231"/>
      <c r="BU772" s="231"/>
      <c r="BV772" s="231"/>
      <c r="BW772" s="231"/>
      <c r="BX772" s="231"/>
      <c r="BY772" s="231"/>
      <c r="BZ772" s="231"/>
      <c r="CA772" s="231"/>
      <c r="CB772" s="231"/>
    </row>
    <row r="773" spans="29:80" s="119" customFormat="1">
      <c r="AC773" s="238"/>
      <c r="AD773" s="231"/>
      <c r="AE773" s="231"/>
      <c r="AF773" s="231"/>
      <c r="AG773" s="231"/>
      <c r="AH773" s="231"/>
      <c r="AI773" s="231"/>
      <c r="AJ773" s="231"/>
      <c r="AK773" s="231"/>
      <c r="AL773" s="231"/>
      <c r="AM773" s="231"/>
      <c r="AN773" s="231"/>
      <c r="AO773" s="231"/>
      <c r="AP773" s="231"/>
      <c r="AQ773" s="231"/>
      <c r="AR773" s="231"/>
      <c r="AS773" s="231"/>
      <c r="AT773" s="231"/>
      <c r="AU773" s="231"/>
      <c r="AV773" s="231"/>
      <c r="AW773" s="231"/>
      <c r="AX773" s="231"/>
      <c r="AY773" s="231"/>
      <c r="AZ773" s="231"/>
      <c r="BA773" s="231"/>
      <c r="BB773" s="231"/>
      <c r="BC773" s="231"/>
      <c r="BD773" s="231"/>
      <c r="BE773" s="231"/>
      <c r="BF773" s="231"/>
      <c r="BG773" s="231"/>
      <c r="BH773" s="231"/>
      <c r="BI773" s="231"/>
      <c r="BJ773" s="231"/>
      <c r="BK773" s="231"/>
      <c r="BL773" s="231"/>
      <c r="BM773" s="231"/>
      <c r="BN773" s="231"/>
      <c r="BO773" s="231"/>
      <c r="BP773" s="231"/>
      <c r="BQ773" s="231"/>
      <c r="BR773" s="231"/>
      <c r="BS773" s="231"/>
      <c r="BT773" s="231"/>
      <c r="BU773" s="231"/>
      <c r="BV773" s="231"/>
      <c r="BW773" s="231"/>
      <c r="BX773" s="231"/>
      <c r="BY773" s="231"/>
      <c r="BZ773" s="231"/>
      <c r="CA773" s="231"/>
      <c r="CB773" s="231"/>
    </row>
    <row r="774" spans="29:80" s="119" customFormat="1">
      <c r="AC774" s="238"/>
      <c r="AD774" s="231"/>
      <c r="AE774" s="231"/>
      <c r="AF774" s="231"/>
      <c r="AG774" s="231"/>
      <c r="AH774" s="231"/>
      <c r="AI774" s="231"/>
      <c r="AJ774" s="231"/>
      <c r="AK774" s="231"/>
      <c r="AL774" s="231"/>
      <c r="AM774" s="231"/>
      <c r="AN774" s="231"/>
      <c r="AO774" s="231"/>
      <c r="AP774" s="231"/>
      <c r="AQ774" s="231"/>
      <c r="AR774" s="231"/>
      <c r="AS774" s="231"/>
      <c r="AT774" s="231"/>
      <c r="AU774" s="231"/>
      <c r="AV774" s="231"/>
      <c r="AW774" s="231"/>
      <c r="AX774" s="231"/>
      <c r="AY774" s="231"/>
      <c r="AZ774" s="231"/>
      <c r="BA774" s="231"/>
      <c r="BB774" s="231"/>
      <c r="BC774" s="231"/>
      <c r="BD774" s="231"/>
      <c r="BE774" s="231"/>
      <c r="BF774" s="231"/>
      <c r="BG774" s="231"/>
      <c r="BH774" s="231"/>
      <c r="BI774" s="231"/>
      <c r="BJ774" s="231"/>
      <c r="BK774" s="231"/>
      <c r="BL774" s="231"/>
      <c r="BM774" s="231"/>
      <c r="BN774" s="231"/>
      <c r="BO774" s="231"/>
      <c r="BP774" s="231"/>
      <c r="BQ774" s="231"/>
      <c r="BR774" s="231"/>
      <c r="BS774" s="231"/>
      <c r="BT774" s="231"/>
      <c r="BU774" s="231"/>
      <c r="BV774" s="231"/>
      <c r="BW774" s="231"/>
      <c r="BX774" s="231"/>
      <c r="BY774" s="231"/>
      <c r="BZ774" s="231"/>
      <c r="CA774" s="231"/>
      <c r="CB774" s="231"/>
    </row>
    <row r="775" spans="29:80" s="119" customFormat="1">
      <c r="AC775" s="238"/>
      <c r="AD775" s="231"/>
      <c r="AE775" s="231"/>
      <c r="AF775" s="231"/>
      <c r="AG775" s="231"/>
      <c r="AH775" s="231"/>
      <c r="AI775" s="231"/>
      <c r="AJ775" s="231"/>
      <c r="AK775" s="231"/>
      <c r="AL775" s="231"/>
      <c r="AM775" s="231"/>
      <c r="AN775" s="231"/>
      <c r="AO775" s="231"/>
      <c r="AP775" s="231"/>
      <c r="AQ775" s="231"/>
      <c r="AR775" s="231"/>
      <c r="AS775" s="231"/>
      <c r="AT775" s="231"/>
      <c r="AU775" s="231"/>
      <c r="AV775" s="231"/>
      <c r="AW775" s="231"/>
      <c r="AX775" s="231"/>
      <c r="AY775" s="231"/>
      <c r="AZ775" s="231"/>
      <c r="BA775" s="231"/>
      <c r="BB775" s="231"/>
      <c r="BC775" s="231"/>
      <c r="BD775" s="231"/>
      <c r="BE775" s="231"/>
      <c r="BF775" s="231"/>
      <c r="BG775" s="231"/>
      <c r="BH775" s="231"/>
      <c r="BI775" s="231"/>
      <c r="BJ775" s="231"/>
      <c r="BK775" s="231"/>
      <c r="BL775" s="231"/>
      <c r="BM775" s="231"/>
      <c r="BN775" s="231"/>
      <c r="BO775" s="231"/>
      <c r="BP775" s="231"/>
      <c r="BQ775" s="231"/>
      <c r="BR775" s="231"/>
      <c r="BS775" s="231"/>
      <c r="BT775" s="231"/>
      <c r="BU775" s="231"/>
      <c r="BV775" s="231"/>
      <c r="BW775" s="231"/>
      <c r="BX775" s="231"/>
      <c r="BY775" s="231"/>
      <c r="BZ775" s="231"/>
      <c r="CA775" s="231"/>
      <c r="CB775" s="231"/>
    </row>
    <row r="776" spans="29:80" s="119" customFormat="1">
      <c r="AC776" s="238"/>
      <c r="AD776" s="231"/>
      <c r="AE776" s="231"/>
      <c r="AF776" s="231"/>
      <c r="AG776" s="231"/>
      <c r="AH776" s="231"/>
      <c r="AI776" s="231"/>
      <c r="AJ776" s="231"/>
      <c r="AK776" s="231"/>
      <c r="AL776" s="231"/>
      <c r="AM776" s="231"/>
      <c r="AN776" s="231"/>
      <c r="AO776" s="231"/>
      <c r="AP776" s="231"/>
      <c r="AQ776" s="231"/>
      <c r="AR776" s="231"/>
      <c r="AS776" s="231"/>
      <c r="AT776" s="231"/>
      <c r="AU776" s="231"/>
      <c r="AV776" s="231"/>
      <c r="AW776" s="231"/>
      <c r="AX776" s="231"/>
      <c r="AY776" s="231"/>
      <c r="AZ776" s="231"/>
      <c r="BA776" s="231"/>
      <c r="BB776" s="231"/>
      <c r="BC776" s="231"/>
      <c r="BD776" s="231"/>
      <c r="BE776" s="231"/>
      <c r="BF776" s="231"/>
      <c r="BG776" s="231"/>
      <c r="BH776" s="231"/>
      <c r="BI776" s="231"/>
      <c r="BJ776" s="231"/>
      <c r="BK776" s="231"/>
      <c r="BL776" s="231"/>
      <c r="BM776" s="231"/>
      <c r="BN776" s="231"/>
      <c r="BO776" s="231"/>
      <c r="BP776" s="231"/>
      <c r="BQ776" s="231"/>
      <c r="BR776" s="231"/>
      <c r="BS776" s="231"/>
      <c r="BT776" s="231"/>
      <c r="BU776" s="231"/>
      <c r="BV776" s="231"/>
      <c r="BW776" s="231"/>
      <c r="BX776" s="231"/>
      <c r="BY776" s="231"/>
      <c r="BZ776" s="231"/>
      <c r="CA776" s="231"/>
      <c r="CB776" s="231"/>
    </row>
    <row r="777" spans="29:80" s="119" customFormat="1">
      <c r="AC777" s="238"/>
      <c r="AD777" s="231"/>
      <c r="AE777" s="231"/>
      <c r="AF777" s="231"/>
      <c r="AG777" s="231"/>
      <c r="AH777" s="231"/>
      <c r="AI777" s="231"/>
      <c r="AJ777" s="231"/>
      <c r="AK777" s="231"/>
      <c r="AL777" s="231"/>
      <c r="AM777" s="231"/>
      <c r="AN777" s="231"/>
      <c r="AO777" s="231"/>
      <c r="AP777" s="231"/>
      <c r="AQ777" s="231"/>
      <c r="AR777" s="231"/>
      <c r="AS777" s="231"/>
      <c r="AT777" s="231"/>
      <c r="AU777" s="231"/>
      <c r="AV777" s="231"/>
      <c r="AW777" s="231"/>
      <c r="AX777" s="231"/>
      <c r="AY777" s="231"/>
      <c r="AZ777" s="231"/>
      <c r="BA777" s="231"/>
      <c r="BB777" s="231"/>
      <c r="BC777" s="231"/>
      <c r="BD777" s="231"/>
      <c r="BE777" s="231"/>
      <c r="BF777" s="231"/>
      <c r="BG777" s="231"/>
      <c r="BH777" s="231"/>
      <c r="BI777" s="231"/>
      <c r="BJ777" s="231"/>
      <c r="BK777" s="231"/>
      <c r="BL777" s="231"/>
      <c r="BM777" s="231"/>
      <c r="BN777" s="231"/>
      <c r="BO777" s="231"/>
      <c r="BP777" s="231"/>
      <c r="BQ777" s="231"/>
      <c r="BR777" s="231"/>
      <c r="BS777" s="231"/>
      <c r="BT777" s="231"/>
      <c r="BU777" s="231"/>
      <c r="BV777" s="231"/>
      <c r="BW777" s="231"/>
      <c r="BX777" s="231"/>
      <c r="BY777" s="231"/>
      <c r="BZ777" s="231"/>
      <c r="CA777" s="231"/>
      <c r="CB777" s="231"/>
    </row>
    <row r="778" spans="29:80" s="119" customFormat="1">
      <c r="AC778" s="238"/>
      <c r="AD778" s="231"/>
      <c r="AE778" s="231"/>
      <c r="AF778" s="231"/>
      <c r="AG778" s="231"/>
      <c r="AH778" s="231"/>
      <c r="AI778" s="231"/>
      <c r="AJ778" s="231"/>
      <c r="AK778" s="231"/>
      <c r="AL778" s="231"/>
      <c r="AM778" s="231"/>
      <c r="AN778" s="231"/>
      <c r="AO778" s="231"/>
      <c r="AP778" s="231"/>
      <c r="AQ778" s="231"/>
      <c r="AR778" s="231"/>
      <c r="AS778" s="231"/>
      <c r="AT778" s="231"/>
      <c r="AU778" s="231"/>
      <c r="AV778" s="231"/>
      <c r="AW778" s="231"/>
      <c r="AX778" s="231"/>
      <c r="AY778" s="231"/>
      <c r="AZ778" s="231"/>
      <c r="BA778" s="231"/>
      <c r="BB778" s="231"/>
      <c r="BC778" s="231"/>
      <c r="BD778" s="231"/>
      <c r="BE778" s="231"/>
      <c r="BF778" s="231"/>
      <c r="BG778" s="231"/>
      <c r="BH778" s="231"/>
      <c r="BI778" s="231"/>
      <c r="BJ778" s="231"/>
      <c r="BK778" s="231"/>
      <c r="BL778" s="231"/>
      <c r="BM778" s="231"/>
      <c r="BN778" s="231"/>
      <c r="BO778" s="231"/>
      <c r="BP778" s="231"/>
      <c r="BQ778" s="231"/>
      <c r="BR778" s="231"/>
      <c r="BS778" s="231"/>
      <c r="BT778" s="231"/>
      <c r="BU778" s="231"/>
      <c r="BV778" s="231"/>
      <c r="BW778" s="231"/>
      <c r="BX778" s="231"/>
      <c r="BY778" s="231"/>
      <c r="BZ778" s="231"/>
      <c r="CA778" s="231"/>
      <c r="CB778" s="231"/>
    </row>
    <row r="779" spans="29:80" s="119" customFormat="1">
      <c r="AC779" s="238"/>
      <c r="AD779" s="231"/>
      <c r="AE779" s="231"/>
      <c r="AF779" s="231"/>
      <c r="AG779" s="231"/>
      <c r="AH779" s="231"/>
      <c r="AI779" s="231"/>
      <c r="AJ779" s="231"/>
      <c r="AK779" s="231"/>
      <c r="AL779" s="231"/>
      <c r="AM779" s="231"/>
      <c r="AN779" s="231"/>
      <c r="AO779" s="231"/>
      <c r="AP779" s="231"/>
      <c r="AQ779" s="231"/>
      <c r="AR779" s="231"/>
      <c r="AS779" s="231"/>
      <c r="AT779" s="231"/>
      <c r="AU779" s="231"/>
      <c r="AV779" s="231"/>
      <c r="AW779" s="231"/>
      <c r="AX779" s="231"/>
      <c r="AY779" s="231"/>
      <c r="AZ779" s="231"/>
      <c r="BA779" s="231"/>
      <c r="BB779" s="231"/>
      <c r="BC779" s="231"/>
      <c r="BD779" s="231"/>
      <c r="BE779" s="231"/>
      <c r="BF779" s="231"/>
      <c r="BG779" s="231"/>
      <c r="BH779" s="231"/>
      <c r="BI779" s="231"/>
      <c r="BJ779" s="231"/>
      <c r="BK779" s="231"/>
      <c r="BL779" s="231"/>
      <c r="BM779" s="231"/>
      <c r="BN779" s="231"/>
      <c r="BO779" s="231"/>
      <c r="BP779" s="231"/>
      <c r="BQ779" s="231"/>
      <c r="BR779" s="231"/>
      <c r="BS779" s="231"/>
      <c r="BT779" s="231"/>
      <c r="BU779" s="231"/>
      <c r="BV779" s="231"/>
      <c r="BW779" s="231"/>
      <c r="BX779" s="231"/>
      <c r="BY779" s="231"/>
      <c r="BZ779" s="231"/>
      <c r="CA779" s="231"/>
      <c r="CB779" s="231"/>
    </row>
    <row r="780" spans="29:80" s="119" customFormat="1">
      <c r="AC780" s="238"/>
      <c r="AD780" s="231"/>
      <c r="AE780" s="231"/>
      <c r="AF780" s="231"/>
      <c r="AG780" s="231"/>
      <c r="AH780" s="231"/>
      <c r="AI780" s="231"/>
      <c r="AJ780" s="231"/>
      <c r="AK780" s="231"/>
      <c r="AL780" s="231"/>
      <c r="AM780" s="231"/>
      <c r="AN780" s="231"/>
      <c r="AO780" s="231"/>
      <c r="AP780" s="231"/>
      <c r="AQ780" s="231"/>
      <c r="AR780" s="231"/>
      <c r="AS780" s="231"/>
      <c r="AT780" s="231"/>
      <c r="AU780" s="231"/>
      <c r="AV780" s="231"/>
      <c r="AW780" s="231"/>
      <c r="AX780" s="231"/>
      <c r="AY780" s="231"/>
      <c r="AZ780" s="231"/>
      <c r="BA780" s="231"/>
      <c r="BB780" s="231"/>
      <c r="BC780" s="231"/>
      <c r="BD780" s="231"/>
      <c r="BE780" s="231"/>
      <c r="BF780" s="231"/>
      <c r="BG780" s="231"/>
      <c r="BH780" s="231"/>
      <c r="BI780" s="231"/>
      <c r="BJ780" s="231"/>
      <c r="BK780" s="231"/>
      <c r="BL780" s="231"/>
      <c r="BM780" s="231"/>
      <c r="BN780" s="231"/>
      <c r="BO780" s="231"/>
      <c r="BP780" s="231"/>
      <c r="BQ780" s="231"/>
      <c r="BR780" s="231"/>
      <c r="BS780" s="231"/>
      <c r="BT780" s="231"/>
      <c r="BU780" s="231"/>
      <c r="BV780" s="231"/>
      <c r="BW780" s="231"/>
      <c r="BX780" s="231"/>
      <c r="BY780" s="231"/>
      <c r="BZ780" s="231"/>
      <c r="CA780" s="231"/>
      <c r="CB780" s="231"/>
    </row>
    <row r="781" spans="29:80" s="119" customFormat="1">
      <c r="AC781" s="238"/>
      <c r="AD781" s="231"/>
      <c r="AE781" s="231"/>
      <c r="AF781" s="231"/>
      <c r="AG781" s="231"/>
      <c r="AH781" s="231"/>
      <c r="AI781" s="231"/>
      <c r="AJ781" s="231"/>
      <c r="AK781" s="231"/>
      <c r="AL781" s="231"/>
      <c r="AM781" s="231"/>
      <c r="AN781" s="231"/>
      <c r="AO781" s="231"/>
      <c r="AP781" s="231"/>
      <c r="AQ781" s="231"/>
      <c r="AR781" s="231"/>
      <c r="AS781" s="231"/>
      <c r="AT781" s="231"/>
      <c r="AU781" s="231"/>
      <c r="AV781" s="231"/>
      <c r="AW781" s="231"/>
      <c r="AX781" s="231"/>
      <c r="AY781" s="231"/>
      <c r="AZ781" s="231"/>
      <c r="BA781" s="231"/>
      <c r="BB781" s="231"/>
      <c r="BC781" s="231"/>
      <c r="BD781" s="231"/>
      <c r="BE781" s="231"/>
      <c r="BF781" s="231"/>
      <c r="BG781" s="231"/>
      <c r="BH781" s="231"/>
      <c r="BI781" s="231"/>
      <c r="BJ781" s="231"/>
      <c r="BK781" s="231"/>
      <c r="BL781" s="231"/>
      <c r="BM781" s="231"/>
      <c r="BN781" s="231"/>
      <c r="BO781" s="231"/>
      <c r="BP781" s="231"/>
      <c r="BQ781" s="231"/>
      <c r="BR781" s="231"/>
      <c r="BS781" s="231"/>
      <c r="BT781" s="231"/>
      <c r="BU781" s="231"/>
      <c r="BV781" s="231"/>
      <c r="BW781" s="231"/>
      <c r="BX781" s="231"/>
      <c r="BY781" s="231"/>
      <c r="BZ781" s="231"/>
      <c r="CA781" s="231"/>
      <c r="CB781" s="231"/>
    </row>
    <row r="782" spans="29:80" s="119" customFormat="1">
      <c r="AC782" s="238"/>
      <c r="AD782" s="231"/>
      <c r="AE782" s="231"/>
      <c r="AF782" s="231"/>
      <c r="AG782" s="231"/>
      <c r="AH782" s="231"/>
      <c r="AI782" s="231"/>
      <c r="AJ782" s="231"/>
      <c r="AK782" s="231"/>
      <c r="AL782" s="231"/>
      <c r="AM782" s="231"/>
      <c r="AN782" s="231"/>
      <c r="AO782" s="231"/>
      <c r="AP782" s="231"/>
      <c r="AQ782" s="231"/>
      <c r="AR782" s="231"/>
      <c r="AS782" s="231"/>
      <c r="AT782" s="231"/>
      <c r="AU782" s="231"/>
      <c r="AV782" s="231"/>
      <c r="AW782" s="231"/>
      <c r="AX782" s="231"/>
      <c r="AY782" s="231"/>
      <c r="AZ782" s="231"/>
      <c r="BA782" s="231"/>
      <c r="BB782" s="231"/>
      <c r="BC782" s="231"/>
      <c r="BD782" s="231"/>
      <c r="BE782" s="231"/>
      <c r="BF782" s="231"/>
      <c r="BG782" s="231"/>
      <c r="BH782" s="231"/>
      <c r="BI782" s="231"/>
      <c r="BJ782" s="231"/>
      <c r="BK782" s="231"/>
      <c r="BL782" s="231"/>
      <c r="BM782" s="231"/>
      <c r="BN782" s="231"/>
      <c r="BO782" s="231"/>
      <c r="BP782" s="231"/>
      <c r="BQ782" s="231"/>
      <c r="BR782" s="231"/>
      <c r="BS782" s="231"/>
      <c r="BT782" s="231"/>
      <c r="BU782" s="231"/>
      <c r="BV782" s="231"/>
      <c r="BW782" s="231"/>
      <c r="BX782" s="231"/>
      <c r="BY782" s="231"/>
      <c r="BZ782" s="231"/>
      <c r="CA782" s="231"/>
      <c r="CB782" s="231"/>
    </row>
    <row r="783" spans="29:80" s="119" customFormat="1">
      <c r="AC783" s="238"/>
      <c r="AD783" s="231"/>
      <c r="AE783" s="231"/>
      <c r="AF783" s="231"/>
      <c r="AG783" s="231"/>
      <c r="AH783" s="231"/>
      <c r="AI783" s="231"/>
      <c r="AJ783" s="231"/>
      <c r="AK783" s="231"/>
      <c r="AL783" s="231"/>
      <c r="AM783" s="231"/>
      <c r="AN783" s="231"/>
      <c r="AO783" s="231"/>
      <c r="AP783" s="231"/>
      <c r="AQ783" s="231"/>
      <c r="AR783" s="231"/>
      <c r="AS783" s="231"/>
      <c r="AT783" s="231"/>
      <c r="AU783" s="231"/>
      <c r="AV783" s="231"/>
      <c r="AW783" s="231"/>
      <c r="AX783" s="231"/>
      <c r="AY783" s="231"/>
      <c r="AZ783" s="231"/>
      <c r="BA783" s="231"/>
      <c r="BB783" s="231"/>
      <c r="BC783" s="231"/>
      <c r="BD783" s="231"/>
      <c r="BE783" s="231"/>
      <c r="BF783" s="231"/>
      <c r="BG783" s="231"/>
      <c r="BH783" s="231"/>
      <c r="BI783" s="231"/>
      <c r="BJ783" s="231"/>
      <c r="BK783" s="231"/>
      <c r="BL783" s="231"/>
      <c r="BM783" s="231"/>
      <c r="BN783" s="231"/>
      <c r="BO783" s="231"/>
      <c r="BP783" s="231"/>
      <c r="BQ783" s="231"/>
      <c r="BR783" s="231"/>
      <c r="BS783" s="231"/>
      <c r="BT783" s="231"/>
      <c r="BU783" s="231"/>
      <c r="BV783" s="231"/>
      <c r="BW783" s="231"/>
      <c r="BX783" s="231"/>
      <c r="BY783" s="231"/>
      <c r="BZ783" s="231"/>
      <c r="CA783" s="231"/>
      <c r="CB783" s="231"/>
    </row>
    <row r="784" spans="29:80" s="119" customFormat="1">
      <c r="AC784" s="238"/>
      <c r="AD784" s="231"/>
      <c r="AE784" s="231"/>
      <c r="AF784" s="231"/>
      <c r="AG784" s="231"/>
      <c r="AH784" s="231"/>
      <c r="AI784" s="231"/>
      <c r="AJ784" s="231"/>
      <c r="AK784" s="231"/>
      <c r="AL784" s="231"/>
      <c r="AM784" s="231"/>
      <c r="AN784" s="231"/>
      <c r="AO784" s="231"/>
      <c r="AP784" s="231"/>
      <c r="AQ784" s="231"/>
      <c r="AR784" s="231"/>
      <c r="AS784" s="231"/>
      <c r="AT784" s="231"/>
      <c r="AU784" s="231"/>
      <c r="AV784" s="231"/>
      <c r="AW784" s="231"/>
      <c r="AX784" s="231"/>
      <c r="AY784" s="231"/>
      <c r="AZ784" s="231"/>
      <c r="BA784" s="231"/>
      <c r="BB784" s="231"/>
      <c r="BC784" s="231"/>
      <c r="BD784" s="231"/>
      <c r="BE784" s="231"/>
      <c r="BF784" s="231"/>
      <c r="BG784" s="231"/>
      <c r="BH784" s="231"/>
      <c r="BI784" s="231"/>
      <c r="BJ784" s="231"/>
      <c r="BK784" s="231"/>
      <c r="BL784" s="231"/>
      <c r="BM784" s="231"/>
      <c r="BN784" s="231"/>
      <c r="BO784" s="231"/>
      <c r="BP784" s="231"/>
      <c r="BQ784" s="231"/>
      <c r="BR784" s="231"/>
      <c r="BS784" s="231"/>
      <c r="BT784" s="231"/>
      <c r="BU784" s="231"/>
      <c r="BV784" s="231"/>
      <c r="BW784" s="231"/>
      <c r="BX784" s="231"/>
      <c r="BY784" s="231"/>
      <c r="BZ784" s="231"/>
      <c r="CA784" s="231"/>
      <c r="CB784" s="231"/>
    </row>
    <row r="785" spans="29:80" s="119" customFormat="1">
      <c r="AC785" s="238"/>
      <c r="AD785" s="231"/>
      <c r="AE785" s="231"/>
      <c r="AF785" s="231"/>
      <c r="AG785" s="231"/>
      <c r="AH785" s="231"/>
      <c r="AI785" s="231"/>
      <c r="AJ785" s="231"/>
      <c r="AK785" s="231"/>
      <c r="AL785" s="231"/>
      <c r="AM785" s="231"/>
      <c r="AN785" s="231"/>
      <c r="AO785" s="231"/>
      <c r="AP785" s="231"/>
      <c r="AQ785" s="231"/>
      <c r="AR785" s="231"/>
      <c r="AS785" s="231"/>
      <c r="AT785" s="231"/>
      <c r="AU785" s="231"/>
      <c r="AV785" s="231"/>
      <c r="AW785" s="231"/>
      <c r="AX785" s="231"/>
      <c r="AY785" s="231"/>
      <c r="AZ785" s="231"/>
      <c r="BA785" s="231"/>
      <c r="BB785" s="231"/>
      <c r="BC785" s="231"/>
      <c r="BD785" s="231"/>
      <c r="BE785" s="231"/>
      <c r="BF785" s="231"/>
      <c r="BG785" s="231"/>
      <c r="BH785" s="231"/>
      <c r="BI785" s="231"/>
      <c r="BJ785" s="231"/>
      <c r="BK785" s="231"/>
      <c r="BL785" s="231"/>
      <c r="BM785" s="231"/>
      <c r="BN785" s="231"/>
      <c r="BO785" s="231"/>
      <c r="BP785" s="231"/>
      <c r="BQ785" s="231"/>
      <c r="BR785" s="231"/>
      <c r="BS785" s="231"/>
      <c r="BT785" s="231"/>
      <c r="BU785" s="231"/>
      <c r="BV785" s="231"/>
      <c r="BW785" s="231"/>
      <c r="BX785" s="231"/>
      <c r="BY785" s="231"/>
      <c r="BZ785" s="231"/>
      <c r="CA785" s="231"/>
      <c r="CB785" s="231"/>
    </row>
    <row r="786" spans="29:80" s="119" customFormat="1">
      <c r="AC786" s="238"/>
      <c r="AD786" s="231"/>
      <c r="AE786" s="231"/>
      <c r="AF786" s="231"/>
      <c r="AG786" s="231"/>
      <c r="AH786" s="231"/>
      <c r="AI786" s="231"/>
      <c r="AJ786" s="231"/>
      <c r="AK786" s="231"/>
      <c r="AL786" s="231"/>
      <c r="AM786" s="231"/>
      <c r="AN786" s="231"/>
      <c r="AO786" s="231"/>
      <c r="AP786" s="231"/>
      <c r="AQ786" s="231"/>
      <c r="AR786" s="231"/>
      <c r="AS786" s="231"/>
      <c r="AT786" s="231"/>
      <c r="AU786" s="231"/>
      <c r="AV786" s="231"/>
      <c r="AW786" s="231"/>
      <c r="AX786" s="231"/>
      <c r="AY786" s="231"/>
      <c r="AZ786" s="231"/>
      <c r="BA786" s="231"/>
      <c r="BB786" s="231"/>
      <c r="BC786" s="231"/>
      <c r="BD786" s="231"/>
      <c r="BE786" s="231"/>
      <c r="BF786" s="231"/>
      <c r="BG786" s="231"/>
      <c r="BH786" s="231"/>
      <c r="BI786" s="231"/>
      <c r="BJ786" s="231"/>
      <c r="BK786" s="231"/>
      <c r="BL786" s="231"/>
      <c r="BM786" s="231"/>
      <c r="BN786" s="231"/>
      <c r="BO786" s="231"/>
      <c r="BP786" s="231"/>
      <c r="BQ786" s="231"/>
      <c r="BR786" s="231"/>
      <c r="BS786" s="231"/>
      <c r="BT786" s="231"/>
      <c r="BU786" s="231"/>
      <c r="BV786" s="231"/>
      <c r="BW786" s="231"/>
      <c r="BX786" s="231"/>
      <c r="BY786" s="231"/>
      <c r="BZ786" s="231"/>
      <c r="CA786" s="231"/>
      <c r="CB786" s="231"/>
    </row>
    <row r="787" spans="29:80" s="119" customFormat="1">
      <c r="AC787" s="238"/>
      <c r="AD787" s="231"/>
      <c r="AE787" s="231"/>
      <c r="AF787" s="231"/>
      <c r="AG787" s="231"/>
      <c r="AH787" s="231"/>
      <c r="AI787" s="231"/>
      <c r="AJ787" s="231"/>
      <c r="AK787" s="231"/>
      <c r="AL787" s="231"/>
      <c r="AM787" s="231"/>
      <c r="AN787" s="231"/>
      <c r="AO787" s="231"/>
      <c r="AP787" s="231"/>
      <c r="AQ787" s="231"/>
      <c r="AR787" s="231"/>
      <c r="AS787" s="231"/>
      <c r="AT787" s="231"/>
      <c r="AU787" s="231"/>
      <c r="AV787" s="231"/>
      <c r="AW787" s="231"/>
      <c r="AX787" s="231"/>
      <c r="AY787" s="231"/>
      <c r="AZ787" s="231"/>
      <c r="BA787" s="231"/>
      <c r="BB787" s="231"/>
      <c r="BC787" s="231"/>
      <c r="BD787" s="231"/>
      <c r="BE787" s="231"/>
      <c r="BF787" s="231"/>
      <c r="BG787" s="231"/>
      <c r="BH787" s="231"/>
      <c r="BI787" s="231"/>
      <c r="BJ787" s="231"/>
      <c r="BK787" s="231"/>
      <c r="BL787" s="231"/>
      <c r="BM787" s="231"/>
      <c r="BN787" s="231"/>
      <c r="BO787" s="231"/>
      <c r="BP787" s="231"/>
      <c r="BQ787" s="231"/>
      <c r="BR787" s="231"/>
      <c r="BS787" s="231"/>
      <c r="BT787" s="231"/>
      <c r="BU787" s="231"/>
      <c r="BV787" s="231"/>
      <c r="BW787" s="231"/>
      <c r="BX787" s="231"/>
      <c r="BY787" s="231"/>
      <c r="BZ787" s="231"/>
      <c r="CA787" s="231"/>
      <c r="CB787" s="231"/>
    </row>
    <row r="788" spans="29:80" s="119" customFormat="1">
      <c r="AC788" s="238"/>
      <c r="AD788" s="231"/>
      <c r="AE788" s="231"/>
      <c r="AF788" s="231"/>
      <c r="AG788" s="231"/>
      <c r="AH788" s="231"/>
      <c r="AI788" s="231"/>
      <c r="AJ788" s="231"/>
      <c r="AK788" s="231"/>
      <c r="AL788" s="231"/>
      <c r="AM788" s="231"/>
      <c r="AN788" s="231"/>
      <c r="AO788" s="231"/>
      <c r="AP788" s="231"/>
      <c r="AQ788" s="231"/>
      <c r="AR788" s="231"/>
      <c r="AS788" s="231"/>
      <c r="AT788" s="231"/>
      <c r="AU788" s="231"/>
      <c r="AV788" s="231"/>
      <c r="AW788" s="231"/>
      <c r="AX788" s="231"/>
      <c r="AY788" s="231"/>
      <c r="AZ788" s="231"/>
      <c r="BA788" s="231"/>
      <c r="BB788" s="231"/>
      <c r="BC788" s="231"/>
      <c r="BD788" s="231"/>
      <c r="BE788" s="231"/>
      <c r="BF788" s="231"/>
      <c r="BG788" s="231"/>
      <c r="BH788" s="231"/>
      <c r="BI788" s="231"/>
      <c r="BJ788" s="231"/>
      <c r="BK788" s="231"/>
      <c r="BL788" s="231"/>
      <c r="BM788" s="231"/>
      <c r="BN788" s="231"/>
      <c r="BO788" s="231"/>
      <c r="BP788" s="231"/>
      <c r="BQ788" s="231"/>
      <c r="BR788" s="231"/>
      <c r="BS788" s="231"/>
      <c r="BT788" s="231"/>
      <c r="BU788" s="231"/>
      <c r="BV788" s="231"/>
      <c r="BW788" s="231"/>
      <c r="BX788" s="231"/>
      <c r="BY788" s="231"/>
      <c r="BZ788" s="231"/>
      <c r="CA788" s="231"/>
      <c r="CB788" s="231"/>
    </row>
    <row r="789" spans="29:80" s="119" customFormat="1">
      <c r="AC789" s="238"/>
      <c r="AD789" s="231"/>
      <c r="AE789" s="231"/>
      <c r="AF789" s="231"/>
      <c r="AG789" s="231"/>
      <c r="AH789" s="231"/>
      <c r="AI789" s="231"/>
      <c r="AJ789" s="231"/>
      <c r="AK789" s="231"/>
      <c r="AL789" s="231"/>
      <c r="AM789" s="231"/>
      <c r="AN789" s="231"/>
      <c r="AO789" s="231"/>
      <c r="AP789" s="231"/>
      <c r="AQ789" s="231"/>
      <c r="AR789" s="231"/>
      <c r="AS789" s="231"/>
      <c r="AT789" s="231"/>
      <c r="AU789" s="231"/>
      <c r="AV789" s="231"/>
      <c r="AW789" s="231"/>
      <c r="AX789" s="231"/>
      <c r="AY789" s="231"/>
      <c r="AZ789" s="231"/>
      <c r="BA789" s="231"/>
      <c r="BB789" s="231"/>
      <c r="BC789" s="231"/>
      <c r="BD789" s="231"/>
      <c r="BE789" s="231"/>
      <c r="BF789" s="231"/>
      <c r="BG789" s="231"/>
      <c r="BH789" s="231"/>
      <c r="BI789" s="231"/>
      <c r="BJ789" s="231"/>
      <c r="BK789" s="231"/>
      <c r="BL789" s="231"/>
      <c r="BM789" s="231"/>
      <c r="BN789" s="231"/>
      <c r="BO789" s="231"/>
      <c r="BP789" s="231"/>
      <c r="BQ789" s="231"/>
      <c r="BR789" s="231"/>
      <c r="BS789" s="231"/>
      <c r="BT789" s="231"/>
      <c r="BU789" s="231"/>
      <c r="BV789" s="231"/>
      <c r="BW789" s="231"/>
      <c r="BX789" s="231"/>
      <c r="BY789" s="231"/>
      <c r="BZ789" s="231"/>
      <c r="CA789" s="231"/>
      <c r="CB789" s="231"/>
    </row>
    <row r="790" spans="29:80" s="119" customFormat="1">
      <c r="AC790" s="238"/>
      <c r="AD790" s="231"/>
      <c r="AE790" s="231"/>
      <c r="AF790" s="231"/>
      <c r="AG790" s="231"/>
      <c r="AH790" s="231"/>
      <c r="AI790" s="231"/>
      <c r="AJ790" s="231"/>
      <c r="AK790" s="231"/>
      <c r="AL790" s="231"/>
      <c r="AM790" s="231"/>
      <c r="AN790" s="231"/>
      <c r="AO790" s="231"/>
      <c r="AP790" s="231"/>
      <c r="AQ790" s="231"/>
      <c r="AR790" s="231"/>
      <c r="AS790" s="231"/>
      <c r="AT790" s="231"/>
      <c r="AU790" s="231"/>
      <c r="AV790" s="231"/>
      <c r="AW790" s="231"/>
      <c r="AX790" s="231"/>
      <c r="AY790" s="231"/>
      <c r="AZ790" s="231"/>
      <c r="BA790" s="231"/>
      <c r="BB790" s="231"/>
      <c r="BC790" s="231"/>
      <c r="BD790" s="231"/>
      <c r="BE790" s="231"/>
      <c r="BF790" s="231"/>
      <c r="BG790" s="231"/>
      <c r="BH790" s="231"/>
      <c r="BI790" s="231"/>
      <c r="BJ790" s="231"/>
      <c r="BK790" s="231"/>
      <c r="BL790" s="231"/>
      <c r="BM790" s="231"/>
      <c r="BN790" s="231"/>
      <c r="BO790" s="231"/>
      <c r="BP790" s="231"/>
      <c r="BQ790" s="231"/>
      <c r="BR790" s="231"/>
      <c r="BS790" s="231"/>
      <c r="BT790" s="231"/>
      <c r="BU790" s="231"/>
      <c r="BV790" s="231"/>
      <c r="BW790" s="231"/>
      <c r="BX790" s="231"/>
      <c r="BY790" s="231"/>
      <c r="BZ790" s="231"/>
      <c r="CA790" s="231"/>
      <c r="CB790" s="231"/>
    </row>
    <row r="791" spans="29:80" s="119" customFormat="1">
      <c r="AC791" s="238"/>
      <c r="AD791" s="231"/>
      <c r="AE791" s="231"/>
      <c r="AF791" s="231"/>
      <c r="AG791" s="231"/>
      <c r="AH791" s="231"/>
      <c r="AI791" s="231"/>
      <c r="AJ791" s="231"/>
      <c r="AK791" s="231"/>
      <c r="AL791" s="231"/>
      <c r="AM791" s="231"/>
      <c r="AN791" s="231"/>
      <c r="AO791" s="231"/>
      <c r="AP791" s="231"/>
      <c r="AQ791" s="231"/>
      <c r="AR791" s="231"/>
      <c r="AS791" s="231"/>
      <c r="AT791" s="231"/>
      <c r="AU791" s="231"/>
      <c r="AV791" s="231"/>
      <c r="AW791" s="231"/>
      <c r="AX791" s="231"/>
      <c r="AY791" s="231"/>
      <c r="AZ791" s="231"/>
      <c r="BA791" s="231"/>
      <c r="BB791" s="231"/>
      <c r="BC791" s="231"/>
      <c r="BD791" s="231"/>
      <c r="BE791" s="231"/>
      <c r="BF791" s="231"/>
      <c r="BG791" s="231"/>
      <c r="BH791" s="231"/>
      <c r="BI791" s="231"/>
      <c r="BJ791" s="231"/>
      <c r="BK791" s="231"/>
      <c r="BL791" s="231"/>
      <c r="BM791" s="231"/>
      <c r="BN791" s="231"/>
      <c r="BO791" s="231"/>
      <c r="BP791" s="231"/>
      <c r="BQ791" s="231"/>
      <c r="BR791" s="231"/>
      <c r="BS791" s="231"/>
      <c r="BT791" s="231"/>
      <c r="BU791" s="231"/>
      <c r="BV791" s="231"/>
      <c r="BW791" s="231"/>
      <c r="BX791" s="231"/>
      <c r="BY791" s="231"/>
      <c r="BZ791" s="231"/>
      <c r="CA791" s="231"/>
      <c r="CB791" s="231"/>
    </row>
    <row r="792" spans="29:80" s="119" customFormat="1">
      <c r="AC792" s="238"/>
      <c r="AD792" s="231"/>
      <c r="AE792" s="231"/>
      <c r="AF792" s="231"/>
      <c r="AG792" s="231"/>
      <c r="AH792" s="231"/>
      <c r="AI792" s="231"/>
      <c r="AJ792" s="231"/>
      <c r="AK792" s="231"/>
      <c r="AL792" s="231"/>
      <c r="AM792" s="231"/>
      <c r="AN792" s="231"/>
      <c r="AO792" s="231"/>
      <c r="AP792" s="231"/>
      <c r="AQ792" s="231"/>
      <c r="AR792" s="231"/>
      <c r="AS792" s="231"/>
      <c r="AT792" s="231"/>
      <c r="AU792" s="231"/>
      <c r="AV792" s="231"/>
      <c r="AW792" s="231"/>
      <c r="AX792" s="231"/>
      <c r="AY792" s="231"/>
      <c r="AZ792" s="231"/>
      <c r="BA792" s="231"/>
      <c r="BB792" s="231"/>
      <c r="BC792" s="231"/>
      <c r="BD792" s="231"/>
      <c r="BE792" s="231"/>
      <c r="BF792" s="231"/>
      <c r="BG792" s="231"/>
      <c r="BH792" s="231"/>
      <c r="BI792" s="231"/>
      <c r="BJ792" s="231"/>
      <c r="BK792" s="231"/>
      <c r="BL792" s="231"/>
      <c r="BM792" s="231"/>
      <c r="BN792" s="231"/>
      <c r="BO792" s="231"/>
      <c r="BP792" s="231"/>
      <c r="BQ792" s="231"/>
      <c r="BR792" s="231"/>
      <c r="BS792" s="231"/>
      <c r="BT792" s="231"/>
      <c r="BU792" s="231"/>
      <c r="BV792" s="231"/>
      <c r="BW792" s="231"/>
      <c r="BX792" s="231"/>
      <c r="BY792" s="231"/>
      <c r="BZ792" s="231"/>
      <c r="CA792" s="231"/>
      <c r="CB792" s="231"/>
    </row>
    <row r="793" spans="29:80" s="119" customFormat="1">
      <c r="AC793" s="238"/>
      <c r="AD793" s="231"/>
      <c r="AE793" s="231"/>
      <c r="AF793" s="231"/>
      <c r="AG793" s="231"/>
      <c r="AH793" s="231"/>
      <c r="AI793" s="231"/>
      <c r="AJ793" s="231"/>
      <c r="AK793" s="231"/>
      <c r="AL793" s="231"/>
      <c r="AM793" s="231"/>
      <c r="AN793" s="231"/>
      <c r="AO793" s="231"/>
      <c r="AP793" s="231"/>
      <c r="AQ793" s="231"/>
      <c r="AR793" s="231"/>
      <c r="AS793" s="231"/>
      <c r="AT793" s="231"/>
      <c r="AU793" s="231"/>
      <c r="AV793" s="231"/>
      <c r="AW793" s="231"/>
      <c r="AX793" s="231"/>
      <c r="AY793" s="231"/>
      <c r="AZ793" s="231"/>
      <c r="BA793" s="231"/>
      <c r="BB793" s="231"/>
      <c r="BC793" s="231"/>
      <c r="BD793" s="231"/>
      <c r="BE793" s="231"/>
      <c r="BF793" s="231"/>
      <c r="BG793" s="231"/>
      <c r="BH793" s="231"/>
      <c r="BI793" s="231"/>
      <c r="BJ793" s="231"/>
      <c r="BK793" s="231"/>
      <c r="BL793" s="231"/>
      <c r="BM793" s="231"/>
      <c r="BN793" s="231"/>
      <c r="BO793" s="231"/>
      <c r="BP793" s="231"/>
      <c r="BQ793" s="231"/>
      <c r="BR793" s="231"/>
      <c r="BS793" s="231"/>
      <c r="BT793" s="231"/>
      <c r="BU793" s="231"/>
      <c r="BV793" s="231"/>
      <c r="BW793" s="231"/>
      <c r="BX793" s="231"/>
      <c r="BY793" s="231"/>
      <c r="BZ793" s="231"/>
      <c r="CA793" s="231"/>
      <c r="CB793" s="231"/>
    </row>
    <row r="794" spans="29:80" s="119" customFormat="1">
      <c r="AC794" s="238"/>
      <c r="AD794" s="231"/>
      <c r="AE794" s="231"/>
      <c r="AF794" s="231"/>
      <c r="AG794" s="231"/>
      <c r="AH794" s="231"/>
      <c r="AI794" s="231"/>
      <c r="AJ794" s="231"/>
      <c r="AK794" s="231"/>
      <c r="AL794" s="231"/>
      <c r="AM794" s="231"/>
      <c r="AN794" s="231"/>
      <c r="AO794" s="231"/>
      <c r="AP794" s="231"/>
      <c r="AQ794" s="231"/>
      <c r="AR794" s="231"/>
      <c r="AS794" s="231"/>
      <c r="AT794" s="231"/>
      <c r="AU794" s="231"/>
      <c r="AV794" s="231"/>
      <c r="AW794" s="231"/>
      <c r="AX794" s="231"/>
      <c r="AY794" s="231"/>
      <c r="AZ794" s="231"/>
      <c r="BA794" s="231"/>
      <c r="BB794" s="231"/>
      <c r="BC794" s="231"/>
      <c r="BD794" s="231"/>
      <c r="BE794" s="231"/>
      <c r="BF794" s="231"/>
      <c r="BG794" s="231"/>
      <c r="BH794" s="231"/>
      <c r="BI794" s="231"/>
      <c r="BJ794" s="231"/>
      <c r="BK794" s="231"/>
      <c r="BL794" s="231"/>
      <c r="BM794" s="231"/>
      <c r="BN794" s="231"/>
      <c r="BO794" s="231"/>
      <c r="BP794" s="231"/>
      <c r="BQ794" s="231"/>
      <c r="BR794" s="231"/>
      <c r="BS794" s="231"/>
      <c r="BT794" s="231"/>
      <c r="BU794" s="231"/>
      <c r="BV794" s="231"/>
      <c r="BW794" s="231"/>
      <c r="BX794" s="231"/>
      <c r="BY794" s="231"/>
      <c r="BZ794" s="231"/>
      <c r="CA794" s="231"/>
      <c r="CB794" s="231"/>
    </row>
    <row r="795" spans="29:80" s="119" customFormat="1">
      <c r="AC795" s="238"/>
      <c r="AD795" s="231"/>
      <c r="AE795" s="231"/>
      <c r="AF795" s="231"/>
      <c r="AG795" s="231"/>
      <c r="AH795" s="231"/>
      <c r="AI795" s="231"/>
      <c r="AJ795" s="231"/>
      <c r="AK795" s="231"/>
      <c r="AL795" s="231"/>
      <c r="AM795" s="231"/>
      <c r="AN795" s="231"/>
      <c r="AO795" s="231"/>
      <c r="AP795" s="231"/>
      <c r="AQ795" s="231"/>
      <c r="AR795" s="231"/>
      <c r="AS795" s="231"/>
      <c r="AT795" s="231"/>
      <c r="AU795" s="231"/>
      <c r="AV795" s="231"/>
      <c r="AW795" s="231"/>
      <c r="AX795" s="231"/>
      <c r="AY795" s="231"/>
      <c r="AZ795" s="231"/>
      <c r="BA795" s="231"/>
      <c r="BB795" s="231"/>
      <c r="BC795" s="231"/>
      <c r="BD795" s="231"/>
      <c r="BE795" s="231"/>
      <c r="BF795" s="231"/>
      <c r="BG795" s="231"/>
      <c r="BH795" s="231"/>
      <c r="BI795" s="231"/>
      <c r="BJ795" s="231"/>
      <c r="BK795" s="231"/>
      <c r="BL795" s="231"/>
      <c r="BM795" s="231"/>
      <c r="BN795" s="231"/>
      <c r="BO795" s="231"/>
      <c r="BP795" s="231"/>
      <c r="BQ795" s="231"/>
      <c r="BR795" s="231"/>
      <c r="BS795" s="231"/>
      <c r="BT795" s="231"/>
      <c r="BU795" s="231"/>
      <c r="BV795" s="231"/>
      <c r="BW795" s="231"/>
      <c r="BX795" s="231"/>
      <c r="BY795" s="231"/>
      <c r="BZ795" s="231"/>
      <c r="CA795" s="231"/>
      <c r="CB795" s="231"/>
    </row>
    <row r="796" spans="29:80" s="119" customFormat="1">
      <c r="AC796" s="238"/>
      <c r="AD796" s="231"/>
      <c r="AE796" s="231"/>
      <c r="AF796" s="231"/>
      <c r="AG796" s="231"/>
      <c r="AH796" s="231"/>
      <c r="AI796" s="231"/>
      <c r="AJ796" s="231"/>
      <c r="AK796" s="231"/>
      <c r="AL796" s="231"/>
      <c r="AM796" s="231"/>
      <c r="AN796" s="231"/>
      <c r="AO796" s="231"/>
      <c r="AP796" s="231"/>
      <c r="AQ796" s="231"/>
      <c r="AR796" s="231"/>
      <c r="AS796" s="231"/>
      <c r="AT796" s="231"/>
      <c r="AU796" s="231"/>
      <c r="AV796" s="231"/>
      <c r="AW796" s="231"/>
      <c r="AX796" s="231"/>
      <c r="AY796" s="231"/>
      <c r="AZ796" s="231"/>
      <c r="BA796" s="231"/>
      <c r="BB796" s="231"/>
      <c r="BC796" s="231"/>
      <c r="BD796" s="231"/>
      <c r="BE796" s="231"/>
      <c r="BF796" s="231"/>
      <c r="BG796" s="231"/>
      <c r="BH796" s="231"/>
      <c r="BI796" s="231"/>
      <c r="BJ796" s="231"/>
      <c r="BK796" s="231"/>
      <c r="BL796" s="231"/>
      <c r="BM796" s="231"/>
      <c r="BN796" s="231"/>
      <c r="BO796" s="231"/>
      <c r="BP796" s="231"/>
      <c r="BQ796" s="231"/>
      <c r="BR796" s="231"/>
      <c r="BS796" s="231"/>
      <c r="BT796" s="231"/>
      <c r="BU796" s="231"/>
      <c r="BV796" s="231"/>
      <c r="BW796" s="231"/>
      <c r="BX796" s="231"/>
      <c r="BY796" s="231"/>
      <c r="BZ796" s="231"/>
      <c r="CA796" s="231"/>
      <c r="CB796" s="231"/>
    </row>
    <row r="797" spans="29:80" s="119" customFormat="1">
      <c r="AC797" s="238"/>
      <c r="AD797" s="231"/>
      <c r="AE797" s="231"/>
      <c r="AF797" s="231"/>
      <c r="AG797" s="231"/>
      <c r="AH797" s="231"/>
      <c r="AI797" s="231"/>
      <c r="AJ797" s="231"/>
      <c r="AK797" s="231"/>
      <c r="AL797" s="231"/>
      <c r="AM797" s="231"/>
      <c r="AN797" s="231"/>
      <c r="AO797" s="231"/>
      <c r="AP797" s="231"/>
      <c r="AQ797" s="231"/>
      <c r="AR797" s="231"/>
      <c r="AS797" s="231"/>
      <c r="AT797" s="231"/>
      <c r="AU797" s="231"/>
      <c r="AV797" s="231"/>
      <c r="AW797" s="231"/>
      <c r="AX797" s="231"/>
      <c r="AY797" s="231"/>
      <c r="AZ797" s="231"/>
      <c r="BA797" s="231"/>
      <c r="BB797" s="231"/>
      <c r="BC797" s="231"/>
      <c r="BD797" s="231"/>
      <c r="BE797" s="231"/>
      <c r="BF797" s="231"/>
      <c r="BG797" s="231"/>
      <c r="BH797" s="231"/>
      <c r="BI797" s="231"/>
      <c r="BJ797" s="231"/>
      <c r="BK797" s="231"/>
      <c r="BL797" s="231"/>
      <c r="BM797" s="231"/>
      <c r="BN797" s="231"/>
      <c r="BO797" s="231"/>
      <c r="BP797" s="231"/>
      <c r="BQ797" s="231"/>
      <c r="BR797" s="231"/>
      <c r="BS797" s="231"/>
      <c r="BT797" s="231"/>
      <c r="BU797" s="231"/>
      <c r="BV797" s="231"/>
      <c r="BW797" s="231"/>
      <c r="BX797" s="231"/>
      <c r="BY797" s="231"/>
      <c r="BZ797" s="231"/>
      <c r="CA797" s="231"/>
      <c r="CB797" s="231"/>
    </row>
    <row r="798" spans="29:80" s="119" customFormat="1">
      <c r="AC798" s="238"/>
      <c r="AD798" s="231"/>
      <c r="AE798" s="231"/>
      <c r="AF798" s="231"/>
      <c r="AG798" s="231"/>
      <c r="AH798" s="231"/>
      <c r="AI798" s="231"/>
      <c r="AJ798" s="231"/>
      <c r="AK798" s="231"/>
      <c r="AL798" s="231"/>
      <c r="AM798" s="231"/>
      <c r="AN798" s="231"/>
      <c r="AO798" s="231"/>
      <c r="AP798" s="231"/>
      <c r="AQ798" s="231"/>
      <c r="AR798" s="231"/>
      <c r="AS798" s="231"/>
      <c r="AT798" s="231"/>
      <c r="AU798" s="231"/>
      <c r="AV798" s="231"/>
      <c r="AW798" s="231"/>
      <c r="AX798" s="231"/>
      <c r="AY798" s="231"/>
      <c r="AZ798" s="231"/>
      <c r="BA798" s="231"/>
      <c r="BB798" s="231"/>
      <c r="BC798" s="231"/>
      <c r="BD798" s="231"/>
      <c r="BE798" s="231"/>
      <c r="BF798" s="231"/>
      <c r="BG798" s="231"/>
      <c r="BH798" s="231"/>
      <c r="BI798" s="231"/>
      <c r="BJ798" s="231"/>
      <c r="BK798" s="231"/>
      <c r="BL798" s="231"/>
      <c r="BM798" s="231"/>
      <c r="BN798" s="231"/>
      <c r="BO798" s="231"/>
      <c r="BP798" s="231"/>
      <c r="BQ798" s="231"/>
      <c r="BR798" s="231"/>
      <c r="BS798" s="231"/>
      <c r="BT798" s="231"/>
      <c r="BU798" s="231"/>
      <c r="BV798" s="231"/>
      <c r="BW798" s="231"/>
      <c r="BX798" s="231"/>
      <c r="BY798" s="231"/>
      <c r="BZ798" s="231"/>
      <c r="CA798" s="231"/>
      <c r="CB798" s="231"/>
    </row>
    <row r="799" spans="29:80" s="119" customFormat="1">
      <c r="AC799" s="238"/>
      <c r="AD799" s="231"/>
      <c r="AE799" s="231"/>
      <c r="AF799" s="231"/>
      <c r="AG799" s="231"/>
      <c r="AH799" s="231"/>
      <c r="AI799" s="231"/>
      <c r="AJ799" s="231"/>
      <c r="AK799" s="231"/>
      <c r="AL799" s="231"/>
      <c r="AM799" s="231"/>
      <c r="AN799" s="231"/>
      <c r="AO799" s="231"/>
      <c r="AP799" s="231"/>
      <c r="AQ799" s="231"/>
      <c r="AR799" s="231"/>
      <c r="AS799" s="231"/>
      <c r="AT799" s="231"/>
      <c r="AU799" s="231"/>
      <c r="AV799" s="231"/>
      <c r="AW799" s="231"/>
      <c r="AX799" s="231"/>
      <c r="AY799" s="231"/>
      <c r="AZ799" s="231"/>
      <c r="BA799" s="231"/>
      <c r="BB799" s="231"/>
      <c r="BC799" s="231"/>
      <c r="BD799" s="231"/>
      <c r="BE799" s="231"/>
      <c r="BF799" s="231"/>
      <c r="BG799" s="231"/>
      <c r="BH799" s="231"/>
      <c r="BI799" s="231"/>
      <c r="BJ799" s="231"/>
      <c r="BK799" s="231"/>
      <c r="BL799" s="231"/>
      <c r="BM799" s="231"/>
      <c r="BN799" s="231"/>
      <c r="BO799" s="231"/>
      <c r="BP799" s="231"/>
      <c r="BQ799" s="231"/>
      <c r="BR799" s="231"/>
      <c r="BS799" s="231"/>
      <c r="BT799" s="231"/>
      <c r="BU799" s="231"/>
      <c r="BV799" s="231"/>
      <c r="BW799" s="231"/>
      <c r="BX799" s="231"/>
      <c r="BY799" s="231"/>
      <c r="BZ799" s="231"/>
      <c r="CA799" s="231"/>
      <c r="CB799" s="231"/>
    </row>
    <row r="800" spans="29:80" s="119" customFormat="1">
      <c r="AC800" s="238"/>
      <c r="AD800" s="231"/>
      <c r="AE800" s="231"/>
      <c r="AF800" s="231"/>
      <c r="AG800" s="231"/>
      <c r="AH800" s="231"/>
      <c r="AI800" s="231"/>
      <c r="AJ800" s="231"/>
      <c r="AK800" s="231"/>
      <c r="AL800" s="231"/>
      <c r="AM800" s="231"/>
      <c r="AN800" s="231"/>
      <c r="AO800" s="231"/>
      <c r="AP800" s="231"/>
      <c r="AQ800" s="231"/>
      <c r="AR800" s="231"/>
      <c r="AS800" s="231"/>
      <c r="AT800" s="231"/>
      <c r="AU800" s="231"/>
      <c r="AV800" s="231"/>
      <c r="AW800" s="231"/>
      <c r="AX800" s="231"/>
      <c r="AY800" s="231"/>
      <c r="AZ800" s="231"/>
      <c r="BA800" s="231"/>
      <c r="BB800" s="231"/>
      <c r="BC800" s="231"/>
      <c r="BD800" s="231"/>
      <c r="BE800" s="231"/>
      <c r="BF800" s="231"/>
      <c r="BG800" s="231"/>
      <c r="BH800" s="231"/>
      <c r="BI800" s="231"/>
      <c r="BJ800" s="231"/>
      <c r="BK800" s="231"/>
      <c r="BL800" s="231"/>
      <c r="BM800" s="231"/>
      <c r="BN800" s="231"/>
      <c r="BO800" s="231"/>
      <c r="BP800" s="231"/>
      <c r="BQ800" s="231"/>
      <c r="BR800" s="231"/>
      <c r="BS800" s="231"/>
      <c r="BT800" s="231"/>
      <c r="BU800" s="231"/>
      <c r="BV800" s="231"/>
      <c r="BW800" s="231"/>
      <c r="BX800" s="231"/>
      <c r="BY800" s="231"/>
      <c r="BZ800" s="231"/>
      <c r="CA800" s="231"/>
      <c r="CB800" s="231"/>
    </row>
    <row r="801" spans="29:80" s="119" customFormat="1">
      <c r="AC801" s="238"/>
      <c r="AD801" s="231"/>
      <c r="AE801" s="231"/>
      <c r="AF801" s="231"/>
      <c r="AG801" s="231"/>
      <c r="AH801" s="231"/>
      <c r="AI801" s="231"/>
      <c r="AJ801" s="231"/>
      <c r="AK801" s="231"/>
      <c r="AL801" s="231"/>
      <c r="AM801" s="231"/>
      <c r="AN801" s="231"/>
      <c r="AO801" s="231"/>
      <c r="AP801" s="231"/>
      <c r="AQ801" s="231"/>
      <c r="AR801" s="231"/>
      <c r="AS801" s="231"/>
      <c r="AT801" s="231"/>
      <c r="AU801" s="231"/>
      <c r="AV801" s="231"/>
      <c r="AW801" s="231"/>
      <c r="AX801" s="231"/>
      <c r="AY801" s="231"/>
      <c r="AZ801" s="231"/>
      <c r="BA801" s="231"/>
      <c r="BB801" s="231"/>
      <c r="BC801" s="231"/>
      <c r="BD801" s="231"/>
      <c r="BE801" s="231"/>
      <c r="BF801" s="231"/>
      <c r="BG801" s="231"/>
      <c r="BH801" s="231"/>
      <c r="BI801" s="231"/>
      <c r="BJ801" s="231"/>
      <c r="BK801" s="231"/>
      <c r="BL801" s="231"/>
      <c r="BM801" s="231"/>
      <c r="BN801" s="231"/>
      <c r="BO801" s="231"/>
      <c r="BP801" s="231"/>
      <c r="BQ801" s="231"/>
      <c r="BR801" s="231"/>
      <c r="BS801" s="231"/>
      <c r="BT801" s="231"/>
      <c r="BU801" s="231"/>
      <c r="BV801" s="231"/>
      <c r="BW801" s="231"/>
      <c r="BX801" s="231"/>
      <c r="BY801" s="231"/>
      <c r="BZ801" s="231"/>
      <c r="CA801" s="231"/>
      <c r="CB801" s="231"/>
    </row>
    <row r="802" spans="29:80" s="119" customFormat="1">
      <c r="AC802" s="238"/>
      <c r="AD802" s="231"/>
      <c r="AE802" s="231"/>
      <c r="AF802" s="231"/>
      <c r="AG802" s="231"/>
      <c r="AH802" s="231"/>
      <c r="AI802" s="231"/>
      <c r="AJ802" s="231"/>
      <c r="AK802" s="231"/>
      <c r="AL802" s="231"/>
      <c r="AM802" s="231"/>
      <c r="AN802" s="231"/>
      <c r="AO802" s="231"/>
      <c r="AP802" s="231"/>
      <c r="AQ802" s="231"/>
      <c r="AR802" s="231"/>
      <c r="AS802" s="231"/>
      <c r="AT802" s="231"/>
      <c r="AU802" s="231"/>
      <c r="AV802" s="231"/>
      <c r="AW802" s="231"/>
      <c r="AX802" s="231"/>
      <c r="AY802" s="231"/>
      <c r="AZ802" s="231"/>
      <c r="BA802" s="231"/>
      <c r="BB802" s="231"/>
      <c r="BC802" s="231"/>
      <c r="BD802" s="231"/>
      <c r="BE802" s="231"/>
      <c r="BF802" s="231"/>
      <c r="BG802" s="231"/>
      <c r="BH802" s="231"/>
      <c r="BI802" s="231"/>
      <c r="BJ802" s="231"/>
      <c r="BK802" s="231"/>
      <c r="BL802" s="231"/>
      <c r="BM802" s="231"/>
      <c r="BN802" s="231"/>
      <c r="BO802" s="231"/>
      <c r="BP802" s="231"/>
      <c r="BQ802" s="231"/>
      <c r="BR802" s="231"/>
      <c r="BS802" s="231"/>
      <c r="BT802" s="231"/>
      <c r="BU802" s="231"/>
      <c r="BV802" s="231"/>
      <c r="BW802" s="231"/>
      <c r="BX802" s="231"/>
      <c r="BY802" s="231"/>
      <c r="BZ802" s="231"/>
      <c r="CA802" s="231"/>
      <c r="CB802" s="231"/>
    </row>
    <row r="803" spans="29:80" s="119" customFormat="1">
      <c r="AC803" s="238"/>
      <c r="AD803" s="231"/>
      <c r="AE803" s="231"/>
      <c r="AF803" s="231"/>
      <c r="AG803" s="231"/>
      <c r="AH803" s="231"/>
      <c r="AI803" s="231"/>
      <c r="AJ803" s="231"/>
      <c r="AK803" s="231"/>
      <c r="AL803" s="231"/>
      <c r="AM803" s="231"/>
      <c r="AN803" s="231"/>
      <c r="AO803" s="231"/>
      <c r="AP803" s="231"/>
      <c r="AQ803" s="231"/>
      <c r="AR803" s="231"/>
      <c r="AS803" s="231"/>
      <c r="AT803" s="231"/>
      <c r="AU803" s="231"/>
      <c r="AV803" s="231"/>
      <c r="AW803" s="231"/>
      <c r="AX803" s="231"/>
      <c r="AY803" s="231"/>
      <c r="AZ803" s="231"/>
      <c r="BA803" s="231"/>
      <c r="BB803" s="231"/>
      <c r="BC803" s="231"/>
      <c r="BD803" s="231"/>
      <c r="BE803" s="231"/>
      <c r="BF803" s="231"/>
      <c r="BG803" s="231"/>
      <c r="BH803" s="231"/>
      <c r="BI803" s="231"/>
      <c r="BJ803" s="231"/>
      <c r="BK803" s="231"/>
      <c r="BL803" s="231"/>
      <c r="BM803" s="231"/>
      <c r="BN803" s="231"/>
      <c r="BO803" s="231"/>
      <c r="BP803" s="231"/>
      <c r="BQ803" s="231"/>
      <c r="BR803" s="231"/>
      <c r="BS803" s="231"/>
      <c r="BT803" s="231"/>
      <c r="BU803" s="231"/>
      <c r="BV803" s="231"/>
      <c r="BW803" s="231"/>
      <c r="BX803" s="231"/>
      <c r="BY803" s="231"/>
      <c r="BZ803" s="231"/>
      <c r="CA803" s="231"/>
      <c r="CB803" s="231"/>
    </row>
    <row r="804" spans="29:80" s="119" customFormat="1">
      <c r="AC804" s="238"/>
      <c r="AD804" s="231"/>
      <c r="AE804" s="231"/>
      <c r="AF804" s="231"/>
      <c r="AG804" s="231"/>
      <c r="AH804" s="231"/>
      <c r="AI804" s="231"/>
      <c r="AJ804" s="231"/>
      <c r="AK804" s="231"/>
      <c r="AL804" s="231"/>
      <c r="AM804" s="231"/>
      <c r="AN804" s="231"/>
      <c r="AO804" s="231"/>
      <c r="AP804" s="231"/>
      <c r="AQ804" s="231"/>
      <c r="AR804" s="231"/>
      <c r="AS804" s="231"/>
      <c r="AT804" s="231"/>
      <c r="AU804" s="231"/>
      <c r="AV804" s="231"/>
      <c r="AW804" s="231"/>
      <c r="AX804" s="231"/>
      <c r="AY804" s="231"/>
      <c r="AZ804" s="231"/>
      <c r="BA804" s="231"/>
      <c r="BB804" s="231"/>
      <c r="BC804" s="231"/>
      <c r="BD804" s="231"/>
      <c r="BE804" s="231"/>
      <c r="BF804" s="231"/>
      <c r="BG804" s="231"/>
      <c r="BH804" s="231"/>
      <c r="BI804" s="231"/>
      <c r="BJ804" s="231"/>
      <c r="BK804" s="231"/>
      <c r="BL804" s="231"/>
      <c r="BM804" s="231"/>
      <c r="BN804" s="231"/>
      <c r="BO804" s="231"/>
      <c r="BP804" s="231"/>
      <c r="BQ804" s="231"/>
      <c r="BR804" s="231"/>
      <c r="BS804" s="231"/>
      <c r="BT804" s="231"/>
      <c r="BU804" s="231"/>
      <c r="BV804" s="231"/>
      <c r="BW804" s="231"/>
      <c r="BX804" s="231"/>
      <c r="BY804" s="231"/>
      <c r="BZ804" s="231"/>
      <c r="CA804" s="231"/>
      <c r="CB804" s="231"/>
    </row>
    <row r="805" spans="29:80" s="119" customFormat="1">
      <c r="AC805" s="238"/>
      <c r="AD805" s="231"/>
      <c r="AE805" s="231"/>
      <c r="AF805" s="231"/>
      <c r="AG805" s="231"/>
      <c r="AH805" s="231"/>
      <c r="AI805" s="231"/>
      <c r="AJ805" s="231"/>
      <c r="AK805" s="231"/>
      <c r="AL805" s="231"/>
      <c r="AM805" s="231"/>
      <c r="AN805" s="231"/>
      <c r="AO805" s="231"/>
      <c r="AP805" s="231"/>
      <c r="AQ805" s="231"/>
      <c r="AR805" s="231"/>
      <c r="AS805" s="231"/>
      <c r="AT805" s="231"/>
      <c r="AU805" s="231"/>
      <c r="AV805" s="231"/>
      <c r="AW805" s="231"/>
      <c r="AX805" s="231"/>
      <c r="AY805" s="231"/>
      <c r="AZ805" s="231"/>
      <c r="BA805" s="231"/>
      <c r="BB805" s="231"/>
      <c r="BC805" s="231"/>
      <c r="BD805" s="231"/>
      <c r="BE805" s="231"/>
      <c r="BF805" s="231"/>
      <c r="BG805" s="231"/>
      <c r="BH805" s="231"/>
      <c r="BI805" s="231"/>
      <c r="BJ805" s="231"/>
      <c r="BK805" s="231"/>
      <c r="BL805" s="231"/>
      <c r="BM805" s="231"/>
      <c r="BN805" s="231"/>
      <c r="BO805" s="231"/>
      <c r="BP805" s="231"/>
      <c r="BQ805" s="231"/>
      <c r="BR805" s="231"/>
      <c r="BS805" s="231"/>
      <c r="BT805" s="231"/>
      <c r="BU805" s="231"/>
      <c r="BV805" s="231"/>
      <c r="BW805" s="231"/>
      <c r="BX805" s="231"/>
      <c r="BY805" s="231"/>
      <c r="BZ805" s="231"/>
      <c r="CA805" s="231"/>
      <c r="CB805" s="231"/>
    </row>
    <row r="806" spans="29:80" s="119" customFormat="1">
      <c r="AC806" s="238"/>
      <c r="AD806" s="231"/>
      <c r="AE806" s="231"/>
      <c r="AF806" s="231"/>
      <c r="AG806" s="231"/>
      <c r="AH806" s="231"/>
      <c r="AI806" s="231"/>
      <c r="AJ806" s="231"/>
      <c r="AK806" s="231"/>
      <c r="AL806" s="231"/>
      <c r="AM806" s="231"/>
      <c r="AN806" s="231"/>
      <c r="AO806" s="231"/>
      <c r="AP806" s="231"/>
      <c r="AQ806" s="231"/>
      <c r="AR806" s="231"/>
      <c r="AS806" s="231"/>
      <c r="AT806" s="231"/>
      <c r="AU806" s="231"/>
      <c r="AV806" s="231"/>
      <c r="AW806" s="231"/>
      <c r="AX806" s="231"/>
      <c r="AY806" s="231"/>
      <c r="AZ806" s="231"/>
      <c r="BA806" s="231"/>
      <c r="BB806" s="231"/>
      <c r="BC806" s="231"/>
      <c r="BD806" s="231"/>
      <c r="BE806" s="231"/>
      <c r="BF806" s="231"/>
      <c r="BG806" s="231"/>
      <c r="BH806" s="231"/>
      <c r="BI806" s="231"/>
      <c r="BJ806" s="231"/>
      <c r="BK806" s="231"/>
      <c r="BL806" s="231"/>
      <c r="BM806" s="231"/>
      <c r="BN806" s="231"/>
      <c r="BO806" s="231"/>
      <c r="BP806" s="231"/>
      <c r="BQ806" s="231"/>
      <c r="BR806" s="231"/>
      <c r="BS806" s="231"/>
      <c r="BT806" s="231"/>
      <c r="BU806" s="231"/>
      <c r="BV806" s="231"/>
      <c r="BW806" s="231"/>
      <c r="BX806" s="231"/>
      <c r="BY806" s="231"/>
      <c r="BZ806" s="231"/>
      <c r="CA806" s="231"/>
      <c r="CB806" s="231"/>
    </row>
    <row r="807" spans="29:80" s="119" customFormat="1">
      <c r="AC807" s="238"/>
      <c r="AD807" s="231"/>
      <c r="AE807" s="231"/>
      <c r="AF807" s="231"/>
      <c r="AG807" s="231"/>
      <c r="AH807" s="231"/>
      <c r="AI807" s="231"/>
      <c r="AJ807" s="231"/>
      <c r="AK807" s="231"/>
      <c r="AL807" s="231"/>
      <c r="AM807" s="231"/>
      <c r="AN807" s="231"/>
      <c r="AO807" s="231"/>
      <c r="AP807" s="231"/>
      <c r="AQ807" s="231"/>
      <c r="AR807" s="231"/>
      <c r="AS807" s="231"/>
      <c r="AT807" s="231"/>
      <c r="AU807" s="231"/>
      <c r="AV807" s="231"/>
      <c r="AW807" s="231"/>
      <c r="AX807" s="231"/>
      <c r="AY807" s="231"/>
      <c r="AZ807" s="231"/>
      <c r="BA807" s="231"/>
      <c r="BB807" s="231"/>
      <c r="BC807" s="231"/>
      <c r="BD807" s="231"/>
      <c r="BE807" s="231"/>
      <c r="BF807" s="231"/>
      <c r="BG807" s="231"/>
      <c r="BH807" s="231"/>
      <c r="BI807" s="231"/>
      <c r="BJ807" s="231"/>
      <c r="BK807" s="231"/>
      <c r="BL807" s="231"/>
      <c r="BM807" s="231"/>
      <c r="BN807" s="231"/>
      <c r="BO807" s="231"/>
      <c r="BP807" s="231"/>
      <c r="BQ807" s="231"/>
      <c r="BR807" s="231"/>
      <c r="BS807" s="231"/>
      <c r="BT807" s="231"/>
      <c r="BU807" s="231"/>
      <c r="BV807" s="231"/>
      <c r="BW807" s="231"/>
      <c r="BX807" s="231"/>
      <c r="BY807" s="231"/>
      <c r="BZ807" s="231"/>
      <c r="CA807" s="231"/>
      <c r="CB807" s="231"/>
    </row>
    <row r="808" spans="29:80" s="119" customFormat="1">
      <c r="AC808" s="238"/>
      <c r="AD808" s="231"/>
      <c r="AE808" s="231"/>
      <c r="AF808" s="231"/>
      <c r="AG808" s="231"/>
      <c r="AH808" s="231"/>
      <c r="AI808" s="231"/>
      <c r="AJ808" s="231"/>
      <c r="AK808" s="231"/>
      <c r="AL808" s="231"/>
      <c r="AM808" s="231"/>
      <c r="AN808" s="231"/>
      <c r="AO808" s="231"/>
      <c r="AP808" s="231"/>
      <c r="AQ808" s="231"/>
      <c r="AR808" s="231"/>
      <c r="AS808" s="231"/>
      <c r="AT808" s="231"/>
      <c r="AU808" s="231"/>
      <c r="AV808" s="231"/>
      <c r="AW808" s="231"/>
      <c r="AX808" s="231"/>
      <c r="AY808" s="231"/>
      <c r="AZ808" s="231"/>
      <c r="BA808" s="231"/>
      <c r="BB808" s="231"/>
      <c r="BC808" s="231"/>
      <c r="BD808" s="231"/>
      <c r="BE808" s="231"/>
      <c r="BF808" s="231"/>
      <c r="BG808" s="231"/>
      <c r="BH808" s="231"/>
      <c r="BI808" s="231"/>
      <c r="BJ808" s="231"/>
      <c r="BK808" s="231"/>
      <c r="BL808" s="231"/>
      <c r="BM808" s="231"/>
      <c r="BN808" s="231"/>
      <c r="BO808" s="231"/>
      <c r="BP808" s="231"/>
      <c r="BQ808" s="231"/>
      <c r="BR808" s="231"/>
      <c r="BS808" s="231"/>
      <c r="BT808" s="231"/>
      <c r="BU808" s="231"/>
      <c r="BV808" s="231"/>
      <c r="BW808" s="231"/>
      <c r="BX808" s="231"/>
      <c r="BY808" s="231"/>
      <c r="BZ808" s="231"/>
      <c r="CA808" s="231"/>
      <c r="CB808" s="231"/>
    </row>
    <row r="809" spans="29:80" s="119" customFormat="1">
      <c r="AC809" s="238"/>
      <c r="AD809" s="231"/>
      <c r="AE809" s="231"/>
      <c r="AF809" s="231"/>
      <c r="AG809" s="231"/>
      <c r="AH809" s="231"/>
      <c r="AI809" s="231"/>
      <c r="AJ809" s="231"/>
      <c r="AK809" s="231"/>
      <c r="AL809" s="231"/>
      <c r="AM809" s="231"/>
      <c r="AN809" s="231"/>
      <c r="AO809" s="231"/>
      <c r="AP809" s="231"/>
      <c r="AQ809" s="231"/>
      <c r="AR809" s="231"/>
      <c r="AS809" s="231"/>
      <c r="AT809" s="231"/>
      <c r="AU809" s="231"/>
      <c r="AV809" s="231"/>
      <c r="AW809" s="231"/>
      <c r="AX809" s="231"/>
      <c r="AY809" s="231"/>
      <c r="AZ809" s="231"/>
      <c r="BA809" s="231"/>
      <c r="BB809" s="231"/>
      <c r="BC809" s="231"/>
      <c r="BD809" s="231"/>
      <c r="BE809" s="231"/>
      <c r="BF809" s="231"/>
      <c r="BG809" s="231"/>
      <c r="BH809" s="231"/>
      <c r="BI809" s="231"/>
      <c r="BJ809" s="231"/>
      <c r="BK809" s="231"/>
      <c r="BL809" s="231"/>
      <c r="BM809" s="231"/>
      <c r="BN809" s="231"/>
      <c r="BO809" s="231"/>
      <c r="BP809" s="231"/>
      <c r="BQ809" s="231"/>
      <c r="BR809" s="231"/>
      <c r="BS809" s="231"/>
      <c r="BT809" s="231"/>
      <c r="BU809" s="231"/>
      <c r="BV809" s="231"/>
      <c r="BW809" s="231"/>
      <c r="BX809" s="231"/>
      <c r="BY809" s="231"/>
      <c r="BZ809" s="231"/>
      <c r="CA809" s="231"/>
      <c r="CB809" s="231"/>
    </row>
    <row r="810" spans="29:80" s="119" customFormat="1">
      <c r="AC810" s="238"/>
      <c r="AD810" s="231"/>
      <c r="AE810" s="231"/>
      <c r="AF810" s="231"/>
      <c r="AG810" s="231"/>
      <c r="AH810" s="231"/>
      <c r="AI810" s="231"/>
      <c r="AJ810" s="231"/>
      <c r="AK810" s="231"/>
      <c r="AL810" s="231"/>
      <c r="AM810" s="231"/>
      <c r="AN810" s="231"/>
      <c r="AO810" s="231"/>
      <c r="AP810" s="231"/>
      <c r="AQ810" s="231"/>
      <c r="AR810" s="231"/>
      <c r="AS810" s="231"/>
      <c r="AT810" s="231"/>
      <c r="AU810" s="231"/>
      <c r="AV810" s="231"/>
      <c r="AW810" s="231"/>
      <c r="AX810" s="231"/>
      <c r="AY810" s="231"/>
      <c r="AZ810" s="231"/>
      <c r="BA810" s="231"/>
      <c r="BB810" s="231"/>
      <c r="BC810" s="231"/>
      <c r="BD810" s="231"/>
      <c r="BE810" s="231"/>
      <c r="BF810" s="231"/>
      <c r="BG810" s="231"/>
      <c r="BH810" s="231"/>
      <c r="BI810" s="231"/>
      <c r="BJ810" s="231"/>
      <c r="BK810" s="231"/>
      <c r="BL810" s="231"/>
      <c r="BM810" s="231"/>
      <c r="BN810" s="231"/>
      <c r="BO810" s="231"/>
      <c r="BP810" s="231"/>
      <c r="BQ810" s="231"/>
      <c r="BR810" s="231"/>
      <c r="BS810" s="231"/>
      <c r="BT810" s="231"/>
      <c r="BU810" s="231"/>
      <c r="BV810" s="231"/>
      <c r="BW810" s="231"/>
      <c r="BX810" s="231"/>
      <c r="BY810" s="231"/>
      <c r="BZ810" s="231"/>
      <c r="CA810" s="231"/>
      <c r="CB810" s="231"/>
    </row>
    <row r="811" spans="29:80" s="119" customFormat="1">
      <c r="AC811" s="238"/>
      <c r="AD811" s="231"/>
      <c r="AE811" s="231"/>
      <c r="AF811" s="231"/>
      <c r="AG811" s="231"/>
      <c r="AH811" s="231"/>
      <c r="AI811" s="231"/>
      <c r="AJ811" s="231"/>
      <c r="AK811" s="231"/>
      <c r="AL811" s="231"/>
      <c r="AM811" s="231"/>
      <c r="AN811" s="231"/>
      <c r="AO811" s="231"/>
      <c r="AP811" s="231"/>
      <c r="AQ811" s="231"/>
      <c r="AR811" s="231"/>
      <c r="AS811" s="231"/>
      <c r="AT811" s="231"/>
      <c r="AU811" s="231"/>
      <c r="AV811" s="231"/>
      <c r="AW811" s="231"/>
      <c r="AX811" s="231"/>
      <c r="AY811" s="231"/>
      <c r="AZ811" s="231"/>
      <c r="BA811" s="231"/>
      <c r="BB811" s="231"/>
      <c r="BC811" s="231"/>
      <c r="BD811" s="231"/>
      <c r="BE811" s="231"/>
      <c r="BF811" s="231"/>
      <c r="BG811" s="231"/>
      <c r="BH811" s="231"/>
      <c r="BI811" s="231"/>
      <c r="BJ811" s="231"/>
      <c r="BK811" s="231"/>
      <c r="BL811" s="231"/>
      <c r="BM811" s="231"/>
      <c r="BN811" s="231"/>
      <c r="BO811" s="231"/>
      <c r="BP811" s="231"/>
      <c r="BQ811" s="231"/>
      <c r="BR811" s="231"/>
      <c r="BS811" s="231"/>
      <c r="BT811" s="231"/>
      <c r="BU811" s="231"/>
      <c r="BV811" s="231"/>
      <c r="BW811" s="231"/>
      <c r="BX811" s="231"/>
      <c r="BY811" s="231"/>
      <c r="BZ811" s="231"/>
      <c r="CA811" s="231"/>
      <c r="CB811" s="231"/>
    </row>
    <row r="812" spans="29:80" s="119" customFormat="1">
      <c r="AC812" s="238"/>
      <c r="AD812" s="231"/>
      <c r="AE812" s="231"/>
      <c r="AF812" s="231"/>
      <c r="AG812" s="231"/>
      <c r="AH812" s="231"/>
      <c r="AI812" s="231"/>
      <c r="AJ812" s="231"/>
      <c r="AK812" s="231"/>
      <c r="AL812" s="231"/>
      <c r="AM812" s="231"/>
      <c r="AN812" s="231"/>
      <c r="AO812" s="231"/>
      <c r="AP812" s="231"/>
      <c r="AQ812" s="231"/>
      <c r="AR812" s="231"/>
      <c r="AS812" s="231"/>
      <c r="AT812" s="231"/>
      <c r="AU812" s="231"/>
      <c r="AV812" s="231"/>
      <c r="AW812" s="231"/>
      <c r="AX812" s="231"/>
      <c r="AY812" s="231"/>
      <c r="AZ812" s="231"/>
      <c r="BA812" s="231"/>
      <c r="BB812" s="231"/>
      <c r="BC812" s="231"/>
      <c r="BD812" s="231"/>
      <c r="BE812" s="231"/>
      <c r="BF812" s="231"/>
      <c r="BG812" s="231"/>
      <c r="BH812" s="231"/>
      <c r="BI812" s="231"/>
      <c r="BJ812" s="231"/>
      <c r="BK812" s="231"/>
      <c r="BL812" s="231"/>
      <c r="BM812" s="231"/>
      <c r="BN812" s="231"/>
      <c r="BO812" s="231"/>
      <c r="BP812" s="231"/>
      <c r="BQ812" s="231"/>
      <c r="BR812" s="231"/>
      <c r="BS812" s="231"/>
      <c r="BT812" s="231"/>
      <c r="BU812" s="231"/>
      <c r="BV812" s="231"/>
      <c r="BW812" s="231"/>
      <c r="BX812" s="231"/>
      <c r="BY812" s="231"/>
      <c r="BZ812" s="231"/>
      <c r="CA812" s="231"/>
      <c r="CB812" s="231"/>
    </row>
    <row r="813" spans="29:80" s="119" customFormat="1">
      <c r="AC813" s="238"/>
      <c r="AD813" s="231"/>
      <c r="AE813" s="231"/>
      <c r="AF813" s="231"/>
      <c r="AG813" s="231"/>
      <c r="AH813" s="231"/>
      <c r="AI813" s="231"/>
      <c r="AJ813" s="231"/>
      <c r="AK813" s="231"/>
      <c r="AL813" s="231"/>
      <c r="AM813" s="231"/>
      <c r="AN813" s="231"/>
      <c r="AO813" s="231"/>
      <c r="AP813" s="231"/>
      <c r="AQ813" s="231"/>
      <c r="AR813" s="231"/>
      <c r="AS813" s="231"/>
      <c r="AT813" s="231"/>
      <c r="AU813" s="231"/>
      <c r="AV813" s="231"/>
      <c r="AW813" s="231"/>
      <c r="AX813" s="231"/>
      <c r="AY813" s="231"/>
      <c r="AZ813" s="231"/>
      <c r="BA813" s="231"/>
      <c r="BB813" s="231"/>
      <c r="BC813" s="231"/>
      <c r="BD813" s="231"/>
      <c r="BE813" s="231"/>
      <c r="BF813" s="231"/>
      <c r="BG813" s="231"/>
      <c r="BH813" s="231"/>
      <c r="BI813" s="231"/>
      <c r="BJ813" s="231"/>
      <c r="BK813" s="231"/>
      <c r="BL813" s="231"/>
      <c r="BM813" s="231"/>
      <c r="BN813" s="231"/>
      <c r="BO813" s="231"/>
      <c r="BP813" s="231"/>
      <c r="BQ813" s="231"/>
      <c r="BR813" s="231"/>
      <c r="BS813" s="231"/>
      <c r="BT813" s="231"/>
      <c r="BU813" s="231"/>
      <c r="BV813" s="231"/>
      <c r="BW813" s="231"/>
      <c r="BX813" s="231"/>
      <c r="BY813" s="231"/>
      <c r="BZ813" s="231"/>
      <c r="CA813" s="231"/>
      <c r="CB813" s="231"/>
    </row>
    <row r="814" spans="29:80" s="119" customFormat="1">
      <c r="AC814" s="238"/>
      <c r="AD814" s="231"/>
      <c r="AE814" s="231"/>
      <c r="AF814" s="231"/>
      <c r="AG814" s="231"/>
      <c r="AH814" s="231"/>
      <c r="AI814" s="231"/>
      <c r="AJ814" s="231"/>
      <c r="AK814" s="231"/>
      <c r="AL814" s="231"/>
      <c r="AM814" s="231"/>
      <c r="AN814" s="231"/>
      <c r="AO814" s="231"/>
      <c r="AP814" s="231"/>
      <c r="AQ814" s="231"/>
      <c r="AR814" s="231"/>
      <c r="AS814" s="231"/>
      <c r="AT814" s="231"/>
      <c r="AU814" s="231"/>
      <c r="AV814" s="231"/>
      <c r="AW814" s="231"/>
      <c r="AX814" s="231"/>
      <c r="AY814" s="231"/>
      <c r="AZ814" s="231"/>
      <c r="BA814" s="231"/>
      <c r="BB814" s="231"/>
      <c r="BC814" s="231"/>
      <c r="BD814" s="231"/>
      <c r="BE814" s="231"/>
      <c r="BF814" s="231"/>
      <c r="BG814" s="231"/>
      <c r="BH814" s="231"/>
      <c r="BI814" s="231"/>
      <c r="BJ814" s="231"/>
      <c r="BK814" s="231"/>
      <c r="BL814" s="231"/>
      <c r="BM814" s="231"/>
      <c r="BN814" s="231"/>
      <c r="BO814" s="231"/>
      <c r="BP814" s="231"/>
      <c r="BQ814" s="231"/>
      <c r="BR814" s="231"/>
      <c r="BS814" s="231"/>
      <c r="BT814" s="231"/>
      <c r="BU814" s="231"/>
      <c r="BV814" s="231"/>
      <c r="BW814" s="231"/>
      <c r="BX814" s="231"/>
      <c r="BY814" s="231"/>
      <c r="BZ814" s="231"/>
      <c r="CA814" s="231"/>
      <c r="CB814" s="231"/>
    </row>
    <row r="815" spans="29:80" s="119" customFormat="1">
      <c r="AC815" s="238"/>
      <c r="AD815" s="231"/>
      <c r="AE815" s="231"/>
      <c r="AF815" s="231"/>
      <c r="AG815" s="231"/>
      <c r="AH815" s="231"/>
      <c r="AI815" s="231"/>
      <c r="AJ815" s="231"/>
      <c r="AK815" s="231"/>
      <c r="AL815" s="231"/>
      <c r="AM815" s="231"/>
      <c r="AN815" s="231"/>
      <c r="AO815" s="231"/>
      <c r="AP815" s="231"/>
      <c r="AQ815" s="231"/>
      <c r="AR815" s="231"/>
      <c r="AS815" s="231"/>
      <c r="AT815" s="231"/>
      <c r="AU815" s="231"/>
      <c r="AV815" s="231"/>
      <c r="AW815" s="231"/>
      <c r="AX815" s="231"/>
      <c r="AY815" s="231"/>
      <c r="AZ815" s="231"/>
      <c r="BA815" s="231"/>
      <c r="BB815" s="231"/>
      <c r="BC815" s="231"/>
      <c r="BD815" s="231"/>
      <c r="BE815" s="231"/>
      <c r="BF815" s="231"/>
      <c r="BG815" s="231"/>
      <c r="BH815" s="231"/>
      <c r="BI815" s="231"/>
      <c r="BJ815" s="231"/>
      <c r="BK815" s="231"/>
      <c r="BL815" s="231"/>
      <c r="BM815" s="231"/>
      <c r="BN815" s="231"/>
      <c r="BO815" s="231"/>
      <c r="BP815" s="231"/>
      <c r="BQ815" s="231"/>
      <c r="BR815" s="231"/>
      <c r="BS815" s="231"/>
      <c r="BT815" s="231"/>
      <c r="BU815" s="231"/>
      <c r="BV815" s="231"/>
      <c r="BW815" s="231"/>
      <c r="BX815" s="231"/>
      <c r="BY815" s="231"/>
      <c r="BZ815" s="231"/>
      <c r="CA815" s="231"/>
      <c r="CB815" s="231"/>
    </row>
    <row r="816" spans="29:80" s="119" customFormat="1">
      <c r="AC816" s="238"/>
      <c r="AD816" s="231"/>
      <c r="AE816" s="231"/>
      <c r="AF816" s="231"/>
      <c r="AG816" s="231"/>
      <c r="AH816" s="231"/>
      <c r="AI816" s="231"/>
      <c r="AJ816" s="231"/>
      <c r="AK816" s="231"/>
      <c r="AL816" s="231"/>
      <c r="AM816" s="231"/>
      <c r="AN816" s="231"/>
      <c r="AO816" s="231"/>
      <c r="AP816" s="231"/>
      <c r="AQ816" s="231"/>
      <c r="AR816" s="231"/>
      <c r="AS816" s="231"/>
      <c r="AT816" s="231"/>
      <c r="AU816" s="231"/>
      <c r="AV816" s="231"/>
      <c r="AW816" s="231"/>
      <c r="AX816" s="231"/>
      <c r="AY816" s="231"/>
      <c r="AZ816" s="231"/>
      <c r="BA816" s="231"/>
      <c r="BB816" s="231"/>
      <c r="BC816" s="231"/>
      <c r="BD816" s="231"/>
      <c r="BE816" s="231"/>
      <c r="BF816" s="231"/>
      <c r="BG816" s="231"/>
      <c r="BH816" s="231"/>
      <c r="BI816" s="231"/>
      <c r="BJ816" s="231"/>
      <c r="BK816" s="231"/>
      <c r="BL816" s="231"/>
      <c r="BM816" s="231"/>
      <c r="BN816" s="231"/>
      <c r="BO816" s="231"/>
      <c r="BP816" s="231"/>
      <c r="BQ816" s="231"/>
      <c r="BR816" s="231"/>
      <c r="BS816" s="231"/>
      <c r="BT816" s="231"/>
      <c r="BU816" s="231"/>
      <c r="BV816" s="231"/>
      <c r="BW816" s="231"/>
      <c r="BX816" s="231"/>
      <c r="BY816" s="231"/>
      <c r="BZ816" s="231"/>
      <c r="CA816" s="231"/>
      <c r="CB816" s="231"/>
    </row>
    <row r="817" spans="29:80" s="119" customFormat="1">
      <c r="AC817" s="238"/>
      <c r="AD817" s="231"/>
      <c r="AE817" s="231"/>
      <c r="AF817" s="231"/>
      <c r="AG817" s="231"/>
      <c r="AH817" s="231"/>
      <c r="AI817" s="231"/>
      <c r="AJ817" s="231"/>
      <c r="AK817" s="231"/>
      <c r="AL817" s="231"/>
      <c r="AM817" s="231"/>
      <c r="AN817" s="231"/>
      <c r="AO817" s="231"/>
      <c r="AP817" s="231"/>
      <c r="AQ817" s="231"/>
      <c r="AR817" s="231"/>
      <c r="AS817" s="231"/>
      <c r="AT817" s="231"/>
      <c r="AU817" s="231"/>
      <c r="AV817" s="231"/>
      <c r="AW817" s="231"/>
      <c r="AX817" s="231"/>
      <c r="AY817" s="231"/>
      <c r="AZ817" s="231"/>
      <c r="BA817" s="231"/>
      <c r="BB817" s="231"/>
      <c r="BC817" s="231"/>
      <c r="BD817" s="231"/>
      <c r="BE817" s="231"/>
      <c r="BF817" s="231"/>
      <c r="BG817" s="231"/>
      <c r="BH817" s="231"/>
      <c r="BI817" s="231"/>
      <c r="BJ817" s="231"/>
      <c r="BK817" s="231"/>
      <c r="BL817" s="231"/>
      <c r="BM817" s="231"/>
      <c r="BN817" s="231"/>
      <c r="BO817" s="231"/>
      <c r="BP817" s="231"/>
      <c r="BQ817" s="231"/>
      <c r="BR817" s="231"/>
      <c r="BS817" s="231"/>
      <c r="BT817" s="231"/>
      <c r="BU817" s="231"/>
      <c r="BV817" s="231"/>
      <c r="BW817" s="231"/>
      <c r="BX817" s="231"/>
      <c r="BY817" s="231"/>
      <c r="BZ817" s="231"/>
      <c r="CA817" s="231"/>
      <c r="CB817" s="231"/>
    </row>
    <row r="818" spans="29:80" s="119" customFormat="1">
      <c r="AC818" s="238"/>
      <c r="AD818" s="231"/>
      <c r="AE818" s="231"/>
      <c r="AF818" s="231"/>
      <c r="AG818" s="231"/>
      <c r="AH818" s="231"/>
      <c r="AI818" s="231"/>
      <c r="AJ818" s="231"/>
      <c r="AK818" s="231"/>
      <c r="AL818" s="231"/>
      <c r="AM818" s="231"/>
      <c r="AN818" s="231"/>
      <c r="AO818" s="231"/>
      <c r="AP818" s="231"/>
      <c r="AQ818" s="231"/>
      <c r="AR818" s="231"/>
      <c r="AS818" s="231"/>
      <c r="AT818" s="231"/>
      <c r="AU818" s="231"/>
      <c r="AV818" s="231"/>
      <c r="AW818" s="231"/>
      <c r="AX818" s="231"/>
      <c r="AY818" s="231"/>
      <c r="AZ818" s="231"/>
      <c r="BA818" s="231"/>
      <c r="BB818" s="231"/>
      <c r="BC818" s="231"/>
      <c r="BD818" s="231"/>
      <c r="BE818" s="231"/>
      <c r="BF818" s="231"/>
      <c r="BG818" s="231"/>
      <c r="BH818" s="231"/>
      <c r="BI818" s="231"/>
      <c r="BJ818" s="231"/>
      <c r="BK818" s="231"/>
      <c r="BL818" s="231"/>
      <c r="BM818" s="231"/>
      <c r="BN818" s="231"/>
      <c r="BO818" s="231"/>
      <c r="BP818" s="231"/>
      <c r="BQ818" s="231"/>
      <c r="BR818" s="231"/>
      <c r="BS818" s="231"/>
      <c r="BT818" s="231"/>
      <c r="BU818" s="231"/>
      <c r="BV818" s="231"/>
      <c r="BW818" s="231"/>
      <c r="BX818" s="231"/>
      <c r="BY818" s="231"/>
      <c r="BZ818" s="231"/>
      <c r="CA818" s="231"/>
      <c r="CB818" s="231"/>
    </row>
    <row r="819" spans="29:80" s="119" customFormat="1">
      <c r="AC819" s="238"/>
      <c r="AD819" s="231"/>
      <c r="AE819" s="231"/>
      <c r="AF819" s="231"/>
      <c r="AG819" s="231"/>
      <c r="AH819" s="231"/>
      <c r="AI819" s="231"/>
      <c r="AJ819" s="231"/>
      <c r="AK819" s="231"/>
      <c r="AL819" s="231"/>
      <c r="AM819" s="231"/>
      <c r="AN819" s="231"/>
      <c r="AO819" s="231"/>
      <c r="AP819" s="231"/>
      <c r="AQ819" s="231"/>
      <c r="AR819" s="231"/>
      <c r="AS819" s="231"/>
      <c r="AT819" s="231"/>
      <c r="AU819" s="231"/>
      <c r="AV819" s="231"/>
      <c r="AW819" s="231"/>
      <c r="AX819" s="231"/>
      <c r="AY819" s="231"/>
      <c r="AZ819" s="231"/>
      <c r="BA819" s="231"/>
      <c r="BB819" s="231"/>
      <c r="BC819" s="231"/>
      <c r="BD819" s="231"/>
      <c r="BE819" s="231"/>
      <c r="BF819" s="231"/>
      <c r="BG819" s="231"/>
      <c r="BH819" s="231"/>
      <c r="BI819" s="231"/>
      <c r="BJ819" s="231"/>
      <c r="BK819" s="231"/>
      <c r="BL819" s="231"/>
      <c r="BM819" s="231"/>
      <c r="BN819" s="231"/>
      <c r="BO819" s="231"/>
      <c r="BP819" s="231"/>
      <c r="BQ819" s="231"/>
      <c r="BR819" s="231"/>
      <c r="BS819" s="231"/>
      <c r="BT819" s="231"/>
      <c r="BU819" s="231"/>
      <c r="BV819" s="231"/>
      <c r="BW819" s="231"/>
      <c r="BX819" s="231"/>
      <c r="BY819" s="231"/>
      <c r="BZ819" s="231"/>
      <c r="CA819" s="231"/>
      <c r="CB819" s="231"/>
    </row>
    <row r="820" spans="29:80" s="119" customFormat="1">
      <c r="AC820" s="238"/>
      <c r="AD820" s="231"/>
      <c r="AE820" s="231"/>
      <c r="AF820" s="231"/>
      <c r="AG820" s="231"/>
      <c r="AH820" s="231"/>
      <c r="AI820" s="231"/>
      <c r="AJ820" s="231"/>
      <c r="AK820" s="231"/>
      <c r="AL820" s="231"/>
      <c r="AM820" s="231"/>
      <c r="AN820" s="231"/>
      <c r="AO820" s="231"/>
      <c r="AP820" s="231"/>
      <c r="AQ820" s="231"/>
      <c r="AR820" s="231"/>
      <c r="AS820" s="231"/>
      <c r="AT820" s="231"/>
      <c r="AU820" s="231"/>
      <c r="AV820" s="231"/>
      <c r="AW820" s="231"/>
      <c r="AX820" s="231"/>
      <c r="AY820" s="231"/>
      <c r="AZ820" s="231"/>
      <c r="BA820" s="231"/>
      <c r="BB820" s="231"/>
      <c r="BC820" s="231"/>
      <c r="BD820" s="231"/>
      <c r="BE820" s="231"/>
      <c r="BF820" s="231"/>
      <c r="BG820" s="231"/>
      <c r="BH820" s="231"/>
      <c r="BI820" s="231"/>
      <c r="BJ820" s="231"/>
      <c r="BK820" s="231"/>
      <c r="BL820" s="231"/>
      <c r="BM820" s="231"/>
      <c r="BN820" s="231"/>
      <c r="BO820" s="231"/>
      <c r="BP820" s="231"/>
      <c r="BQ820" s="231"/>
      <c r="BR820" s="231"/>
      <c r="BS820" s="231"/>
      <c r="BT820" s="231"/>
      <c r="BU820" s="231"/>
      <c r="BV820" s="231"/>
      <c r="BW820" s="231"/>
      <c r="BX820" s="231"/>
      <c r="BY820" s="231"/>
      <c r="BZ820" s="231"/>
      <c r="CA820" s="231"/>
      <c r="CB820" s="231"/>
    </row>
    <row r="821" spans="29:80" s="119" customFormat="1">
      <c r="AC821" s="238"/>
      <c r="AD821" s="231"/>
      <c r="AE821" s="231"/>
      <c r="AF821" s="231"/>
      <c r="AG821" s="231"/>
      <c r="AH821" s="231"/>
      <c r="AI821" s="231"/>
      <c r="AJ821" s="231"/>
      <c r="AK821" s="231"/>
      <c r="AL821" s="231"/>
      <c r="AM821" s="231"/>
      <c r="AN821" s="231"/>
      <c r="AO821" s="231"/>
      <c r="AP821" s="231"/>
      <c r="AQ821" s="231"/>
      <c r="AR821" s="231"/>
      <c r="AS821" s="231"/>
      <c r="AT821" s="231"/>
      <c r="AU821" s="231"/>
      <c r="AV821" s="231"/>
      <c r="AW821" s="231"/>
      <c r="AX821" s="231"/>
      <c r="AY821" s="231"/>
      <c r="AZ821" s="231"/>
      <c r="BA821" s="231"/>
      <c r="BB821" s="231"/>
      <c r="BC821" s="231"/>
      <c r="BD821" s="231"/>
      <c r="BE821" s="231"/>
      <c r="BF821" s="231"/>
      <c r="BG821" s="231"/>
      <c r="BH821" s="231"/>
      <c r="BI821" s="231"/>
      <c r="BJ821" s="231"/>
      <c r="BK821" s="231"/>
      <c r="BL821" s="231"/>
      <c r="BM821" s="231"/>
      <c r="BN821" s="231"/>
      <c r="BO821" s="231"/>
      <c r="BP821" s="231"/>
      <c r="BQ821" s="231"/>
      <c r="BR821" s="231"/>
      <c r="BS821" s="231"/>
      <c r="BT821" s="231"/>
      <c r="BU821" s="231"/>
      <c r="BV821" s="231"/>
      <c r="BW821" s="231"/>
      <c r="BX821" s="231"/>
      <c r="BY821" s="231"/>
      <c r="BZ821" s="231"/>
      <c r="CA821" s="231"/>
      <c r="CB821" s="231"/>
    </row>
    <row r="822" spans="29:80" s="119" customFormat="1">
      <c r="AC822" s="238"/>
      <c r="AD822" s="231"/>
      <c r="AE822" s="231"/>
      <c r="AF822" s="231"/>
      <c r="AG822" s="231"/>
      <c r="AH822" s="231"/>
      <c r="AI822" s="231"/>
      <c r="AJ822" s="231"/>
      <c r="AK822" s="231"/>
      <c r="AL822" s="231"/>
      <c r="AM822" s="231"/>
      <c r="AN822" s="231"/>
      <c r="AO822" s="231"/>
      <c r="AP822" s="231"/>
      <c r="AQ822" s="231"/>
      <c r="AR822" s="231"/>
      <c r="AS822" s="231"/>
      <c r="AT822" s="231"/>
      <c r="AU822" s="231"/>
      <c r="AV822" s="231"/>
      <c r="AW822" s="231"/>
      <c r="AX822" s="231"/>
      <c r="AY822" s="231"/>
      <c r="AZ822" s="231"/>
      <c r="BA822" s="231"/>
      <c r="BB822" s="231"/>
      <c r="BC822" s="231"/>
      <c r="BD822" s="231"/>
      <c r="BE822" s="231"/>
      <c r="BF822" s="231"/>
      <c r="BG822" s="231"/>
      <c r="BH822" s="231"/>
      <c r="BI822" s="231"/>
      <c r="BJ822" s="231"/>
      <c r="BK822" s="231"/>
      <c r="BL822" s="231"/>
      <c r="BM822" s="231"/>
      <c r="BN822" s="231"/>
      <c r="BO822" s="231"/>
      <c r="BP822" s="231"/>
      <c r="BQ822" s="231"/>
      <c r="BR822" s="231"/>
      <c r="BS822" s="231"/>
      <c r="BT822" s="231"/>
      <c r="BU822" s="231"/>
      <c r="BV822" s="231"/>
      <c r="BW822" s="231"/>
      <c r="BX822" s="231"/>
      <c r="BY822" s="231"/>
      <c r="BZ822" s="231"/>
      <c r="CA822" s="231"/>
      <c r="CB822" s="231"/>
    </row>
    <row r="823" spans="29:80" s="119" customFormat="1">
      <c r="AC823" s="238"/>
      <c r="AD823" s="231"/>
      <c r="AE823" s="231"/>
      <c r="AF823" s="231"/>
      <c r="AG823" s="231"/>
      <c r="AH823" s="231"/>
      <c r="AI823" s="231"/>
      <c r="AJ823" s="231"/>
      <c r="AK823" s="231"/>
      <c r="AL823" s="231"/>
      <c r="AM823" s="231"/>
      <c r="AN823" s="231"/>
      <c r="AO823" s="231"/>
      <c r="AP823" s="231"/>
      <c r="AQ823" s="231"/>
      <c r="AR823" s="231"/>
      <c r="AS823" s="231"/>
      <c r="AT823" s="231"/>
      <c r="AU823" s="231"/>
      <c r="AV823" s="231"/>
      <c r="AW823" s="231"/>
      <c r="AX823" s="231"/>
      <c r="AY823" s="231"/>
      <c r="AZ823" s="231"/>
      <c r="BA823" s="231"/>
      <c r="BB823" s="231"/>
      <c r="BC823" s="231"/>
      <c r="BD823" s="231"/>
      <c r="BE823" s="231"/>
      <c r="BF823" s="231"/>
      <c r="BG823" s="231"/>
      <c r="BH823" s="231"/>
      <c r="BI823" s="231"/>
      <c r="BJ823" s="231"/>
      <c r="BK823" s="231"/>
      <c r="BL823" s="231"/>
      <c r="BM823" s="231"/>
      <c r="BN823" s="231"/>
      <c r="BO823" s="231"/>
      <c r="BP823" s="231"/>
      <c r="BQ823" s="231"/>
      <c r="BR823" s="231"/>
      <c r="BS823" s="231"/>
      <c r="BT823" s="231"/>
      <c r="BU823" s="231"/>
      <c r="BV823" s="231"/>
      <c r="BW823" s="231"/>
      <c r="BX823" s="231"/>
      <c r="BY823" s="231"/>
      <c r="BZ823" s="231"/>
      <c r="CA823" s="231"/>
      <c r="CB823" s="231"/>
    </row>
    <row r="824" spans="29:80" s="119" customFormat="1">
      <c r="AC824" s="238"/>
      <c r="AD824" s="231"/>
      <c r="AE824" s="231"/>
      <c r="AF824" s="231"/>
      <c r="AG824" s="231"/>
      <c r="AH824" s="231"/>
      <c r="AI824" s="231"/>
      <c r="AJ824" s="231"/>
      <c r="AK824" s="231"/>
      <c r="AL824" s="231"/>
      <c r="AM824" s="231"/>
      <c r="AN824" s="231"/>
      <c r="AO824" s="231"/>
      <c r="AP824" s="231"/>
      <c r="AQ824" s="231"/>
      <c r="AR824" s="231"/>
      <c r="AS824" s="231"/>
      <c r="AT824" s="231"/>
      <c r="AU824" s="231"/>
      <c r="AV824" s="231"/>
      <c r="AW824" s="231"/>
      <c r="AX824" s="231"/>
      <c r="AY824" s="231"/>
      <c r="AZ824" s="231"/>
      <c r="BA824" s="231"/>
      <c r="BB824" s="231"/>
      <c r="BC824" s="231"/>
      <c r="BD824" s="231"/>
      <c r="BE824" s="231"/>
      <c r="BF824" s="231"/>
      <c r="BG824" s="231"/>
      <c r="BH824" s="231"/>
      <c r="BI824" s="231"/>
      <c r="BJ824" s="231"/>
      <c r="BK824" s="231"/>
      <c r="BL824" s="231"/>
      <c r="BM824" s="231"/>
      <c r="BN824" s="231"/>
      <c r="BO824" s="231"/>
      <c r="BP824" s="231"/>
      <c r="BQ824" s="231"/>
      <c r="BR824" s="231"/>
      <c r="BS824" s="231"/>
      <c r="BT824" s="231"/>
      <c r="BU824" s="231"/>
      <c r="BV824" s="231"/>
      <c r="BW824" s="231"/>
      <c r="BX824" s="231"/>
      <c r="BY824" s="231"/>
      <c r="BZ824" s="231"/>
      <c r="CA824" s="231"/>
      <c r="CB824" s="231"/>
    </row>
    <row r="825" spans="29:80" s="119" customFormat="1">
      <c r="AC825" s="238"/>
      <c r="AD825" s="231"/>
      <c r="AE825" s="231"/>
      <c r="AF825" s="231"/>
      <c r="AG825" s="231"/>
      <c r="AH825" s="231"/>
      <c r="AI825" s="231"/>
      <c r="AJ825" s="231"/>
      <c r="AK825" s="231"/>
      <c r="AL825" s="231"/>
      <c r="AM825" s="231"/>
      <c r="AN825" s="231"/>
      <c r="AO825" s="231"/>
      <c r="AP825" s="231"/>
      <c r="AQ825" s="231"/>
      <c r="AR825" s="231"/>
      <c r="AS825" s="231"/>
      <c r="AT825" s="231"/>
      <c r="AU825" s="231"/>
      <c r="AV825" s="231"/>
      <c r="AW825" s="231"/>
      <c r="AX825" s="231"/>
      <c r="AY825" s="231"/>
      <c r="AZ825" s="231"/>
      <c r="BA825" s="231"/>
      <c r="BB825" s="231"/>
      <c r="BC825" s="231"/>
      <c r="BD825" s="231"/>
      <c r="BE825" s="231"/>
      <c r="BF825" s="231"/>
      <c r="BG825" s="231"/>
      <c r="BH825" s="231"/>
      <c r="BI825" s="231"/>
      <c r="BJ825" s="231"/>
      <c r="BK825" s="231"/>
      <c r="BL825" s="231"/>
      <c r="BM825" s="231"/>
      <c r="BN825" s="231"/>
      <c r="BO825" s="231"/>
      <c r="BP825" s="231"/>
      <c r="BQ825" s="231"/>
      <c r="BR825" s="231"/>
      <c r="BS825" s="231"/>
      <c r="BT825" s="231"/>
      <c r="BU825" s="231"/>
      <c r="BV825" s="231"/>
      <c r="BW825" s="231"/>
      <c r="BX825" s="231"/>
      <c r="BY825" s="231"/>
      <c r="BZ825" s="231"/>
      <c r="CA825" s="231"/>
      <c r="CB825" s="231"/>
    </row>
    <row r="826" spans="29:80" s="119" customFormat="1">
      <c r="AC826" s="238"/>
      <c r="AD826" s="231"/>
      <c r="AE826" s="231"/>
      <c r="AF826" s="231"/>
      <c r="AG826" s="231"/>
      <c r="AH826" s="231"/>
      <c r="AI826" s="231"/>
      <c r="AJ826" s="231"/>
      <c r="AK826" s="231"/>
      <c r="AL826" s="231"/>
      <c r="AM826" s="231"/>
      <c r="AN826" s="231"/>
      <c r="AO826" s="231"/>
      <c r="AP826" s="231"/>
      <c r="AQ826" s="231"/>
      <c r="AR826" s="231"/>
      <c r="AS826" s="231"/>
      <c r="AT826" s="231"/>
      <c r="AU826" s="231"/>
      <c r="AV826" s="231"/>
      <c r="AW826" s="231"/>
      <c r="AX826" s="231"/>
      <c r="AY826" s="231"/>
      <c r="AZ826" s="231"/>
      <c r="BA826" s="231"/>
      <c r="BB826" s="231"/>
      <c r="BC826" s="231"/>
      <c r="BD826" s="231"/>
      <c r="BE826" s="231"/>
      <c r="BF826" s="231"/>
      <c r="BG826" s="231"/>
      <c r="BH826" s="231"/>
      <c r="BI826" s="231"/>
      <c r="BJ826" s="231"/>
      <c r="BK826" s="231"/>
      <c r="BL826" s="231"/>
      <c r="BM826" s="231"/>
      <c r="BN826" s="231"/>
      <c r="BO826" s="231"/>
      <c r="BP826" s="231"/>
      <c r="BQ826" s="231"/>
      <c r="BR826" s="231"/>
      <c r="BS826" s="231"/>
      <c r="BT826" s="231"/>
      <c r="BU826" s="231"/>
      <c r="BV826" s="231"/>
      <c r="BW826" s="231"/>
      <c r="BX826" s="231"/>
      <c r="BY826" s="231"/>
      <c r="BZ826" s="231"/>
      <c r="CA826" s="231"/>
      <c r="CB826" s="231"/>
    </row>
    <row r="827" spans="29:80" s="119" customFormat="1">
      <c r="AC827" s="238"/>
      <c r="AD827" s="231"/>
      <c r="AE827" s="231"/>
      <c r="AF827" s="231"/>
      <c r="AG827" s="231"/>
      <c r="AH827" s="231"/>
      <c r="AI827" s="231"/>
      <c r="AJ827" s="231"/>
      <c r="AK827" s="231"/>
      <c r="AL827" s="231"/>
      <c r="AM827" s="231"/>
      <c r="AN827" s="231"/>
      <c r="AO827" s="231"/>
      <c r="AP827" s="231"/>
      <c r="AQ827" s="231"/>
      <c r="AR827" s="231"/>
      <c r="AS827" s="231"/>
      <c r="AT827" s="231"/>
      <c r="AU827" s="231"/>
      <c r="AV827" s="231"/>
      <c r="AW827" s="231"/>
      <c r="AX827" s="231"/>
      <c r="AY827" s="231"/>
      <c r="AZ827" s="231"/>
      <c r="BA827" s="231"/>
      <c r="BB827" s="231"/>
      <c r="BC827" s="231"/>
      <c r="BD827" s="231"/>
      <c r="BE827" s="231"/>
      <c r="BF827" s="231"/>
      <c r="BG827" s="231"/>
      <c r="BH827" s="231"/>
      <c r="BI827" s="231"/>
      <c r="BJ827" s="231"/>
      <c r="BK827" s="231"/>
      <c r="BL827" s="231"/>
      <c r="BM827" s="231"/>
      <c r="BN827" s="231"/>
      <c r="BO827" s="231"/>
      <c r="BP827" s="231"/>
      <c r="BQ827" s="231"/>
      <c r="BR827" s="231"/>
      <c r="BS827" s="231"/>
      <c r="BT827" s="231"/>
      <c r="BU827" s="231"/>
      <c r="BV827" s="231"/>
      <c r="BW827" s="231"/>
      <c r="BX827" s="231"/>
      <c r="BY827" s="231"/>
      <c r="BZ827" s="231"/>
      <c r="CA827" s="231"/>
      <c r="CB827" s="231"/>
    </row>
    <row r="828" spans="29:80" s="119" customFormat="1">
      <c r="AC828" s="238"/>
      <c r="AD828" s="231"/>
      <c r="AE828" s="231"/>
      <c r="AF828" s="231"/>
      <c r="AG828" s="231"/>
      <c r="AH828" s="231"/>
      <c r="AI828" s="231"/>
      <c r="AJ828" s="231"/>
      <c r="AK828" s="231"/>
      <c r="AL828" s="231"/>
      <c r="AM828" s="231"/>
      <c r="AN828" s="231"/>
      <c r="AO828" s="231"/>
      <c r="AP828" s="231"/>
      <c r="AQ828" s="231"/>
      <c r="AR828" s="231"/>
      <c r="AS828" s="231"/>
      <c r="AT828" s="231"/>
      <c r="AU828" s="231"/>
      <c r="AV828" s="231"/>
      <c r="AW828" s="231"/>
      <c r="AX828" s="231"/>
      <c r="AY828" s="231"/>
      <c r="AZ828" s="231"/>
      <c r="BA828" s="231"/>
      <c r="BB828" s="231"/>
      <c r="BC828" s="231"/>
      <c r="BD828" s="231"/>
      <c r="BE828" s="231"/>
      <c r="BF828" s="231"/>
      <c r="BG828" s="231"/>
      <c r="BH828" s="231"/>
      <c r="BI828" s="231"/>
      <c r="BJ828" s="231"/>
      <c r="BK828" s="231"/>
      <c r="BL828" s="231"/>
      <c r="BM828" s="231"/>
      <c r="BN828" s="231"/>
      <c r="BO828" s="231"/>
      <c r="BP828" s="231"/>
      <c r="BQ828" s="231"/>
      <c r="BR828" s="231"/>
      <c r="BS828" s="231"/>
      <c r="BT828" s="231"/>
      <c r="BU828" s="231"/>
      <c r="BV828" s="231"/>
      <c r="BW828" s="231"/>
      <c r="BX828" s="231"/>
      <c r="BY828" s="231"/>
      <c r="BZ828" s="231"/>
      <c r="CA828" s="231"/>
      <c r="CB828" s="231"/>
    </row>
    <row r="829" spans="29:80" s="119" customFormat="1">
      <c r="AC829" s="238"/>
      <c r="AD829" s="231"/>
      <c r="AE829" s="231"/>
      <c r="AF829" s="231"/>
      <c r="AG829" s="231"/>
      <c r="AH829" s="231"/>
      <c r="AI829" s="231"/>
      <c r="AJ829" s="231"/>
      <c r="AK829" s="231"/>
      <c r="AL829" s="231"/>
      <c r="AM829" s="231"/>
      <c r="AN829" s="231"/>
      <c r="AO829" s="231"/>
      <c r="AP829" s="231"/>
      <c r="AQ829" s="231"/>
      <c r="AR829" s="231"/>
      <c r="AS829" s="231"/>
      <c r="AT829" s="231"/>
      <c r="AU829" s="231"/>
      <c r="AV829" s="231"/>
      <c r="AW829" s="231"/>
      <c r="AX829" s="231"/>
      <c r="AY829" s="231"/>
      <c r="AZ829" s="231"/>
      <c r="BA829" s="231"/>
      <c r="BB829" s="231"/>
      <c r="BC829" s="231"/>
      <c r="BD829" s="231"/>
      <c r="BE829" s="231"/>
      <c r="BF829" s="231"/>
      <c r="BG829" s="231"/>
      <c r="BH829" s="231"/>
      <c r="BI829" s="231"/>
      <c r="BJ829" s="231"/>
      <c r="BK829" s="231"/>
      <c r="BL829" s="231"/>
      <c r="BM829" s="231"/>
      <c r="BN829" s="231"/>
      <c r="BO829" s="231"/>
      <c r="BP829" s="231"/>
      <c r="BQ829" s="231"/>
      <c r="BR829" s="231"/>
      <c r="BS829" s="231"/>
      <c r="BT829" s="231"/>
      <c r="BU829" s="231"/>
      <c r="BV829" s="231"/>
      <c r="BW829" s="231"/>
      <c r="BX829" s="231"/>
      <c r="BY829" s="231"/>
      <c r="BZ829" s="231"/>
      <c r="CA829" s="231"/>
      <c r="CB829" s="231"/>
    </row>
    <row r="830" spans="29:80" s="119" customFormat="1">
      <c r="AC830" s="238"/>
      <c r="AD830" s="231"/>
      <c r="AE830" s="231"/>
      <c r="AF830" s="231"/>
      <c r="AG830" s="231"/>
      <c r="AH830" s="231"/>
      <c r="AI830" s="231"/>
      <c r="AJ830" s="231"/>
      <c r="AK830" s="231"/>
      <c r="AL830" s="231"/>
      <c r="AM830" s="231"/>
      <c r="AN830" s="231"/>
      <c r="AO830" s="231"/>
      <c r="AP830" s="231"/>
      <c r="AQ830" s="231"/>
      <c r="AR830" s="231"/>
      <c r="AS830" s="231"/>
      <c r="AT830" s="231"/>
      <c r="AU830" s="231"/>
      <c r="AV830" s="231"/>
      <c r="AW830" s="231"/>
      <c r="AX830" s="231"/>
      <c r="AY830" s="231"/>
      <c r="AZ830" s="231"/>
      <c r="BA830" s="231"/>
      <c r="BB830" s="231"/>
      <c r="BC830" s="231"/>
      <c r="BD830" s="231"/>
      <c r="BE830" s="231"/>
      <c r="BF830" s="231"/>
      <c r="BG830" s="231"/>
      <c r="BH830" s="231"/>
      <c r="BI830" s="231"/>
      <c r="BJ830" s="231"/>
      <c r="BK830" s="231"/>
      <c r="BL830" s="231"/>
      <c r="BM830" s="231"/>
      <c r="BN830" s="231"/>
      <c r="BO830" s="231"/>
      <c r="BP830" s="231"/>
      <c r="BQ830" s="231"/>
      <c r="BR830" s="231"/>
      <c r="BS830" s="231"/>
      <c r="BT830" s="231"/>
      <c r="BU830" s="231"/>
      <c r="BV830" s="231"/>
      <c r="BW830" s="231"/>
      <c r="BX830" s="231"/>
      <c r="BY830" s="231"/>
      <c r="BZ830" s="231"/>
      <c r="CA830" s="231"/>
      <c r="CB830" s="231"/>
    </row>
    <row r="831" spans="29:80" s="119" customFormat="1">
      <c r="AC831" s="238"/>
      <c r="AD831" s="231"/>
      <c r="AE831" s="231"/>
      <c r="AF831" s="231"/>
      <c r="AG831" s="231"/>
      <c r="AH831" s="231"/>
      <c r="AI831" s="231"/>
      <c r="AJ831" s="231"/>
      <c r="AK831" s="231"/>
      <c r="AL831" s="231"/>
      <c r="AM831" s="231"/>
      <c r="AN831" s="231"/>
      <c r="AO831" s="231"/>
      <c r="AP831" s="231"/>
      <c r="AQ831" s="231"/>
      <c r="AR831" s="231"/>
      <c r="AS831" s="231"/>
      <c r="AT831" s="231"/>
      <c r="AU831" s="231"/>
      <c r="AV831" s="231"/>
      <c r="AW831" s="231"/>
      <c r="AX831" s="231"/>
      <c r="AY831" s="231"/>
      <c r="AZ831" s="231"/>
      <c r="BA831" s="231"/>
      <c r="BB831" s="231"/>
      <c r="BC831" s="231"/>
      <c r="BD831" s="231"/>
      <c r="BE831" s="231"/>
      <c r="BF831" s="231"/>
      <c r="BG831" s="231"/>
      <c r="BH831" s="231"/>
      <c r="BI831" s="231"/>
      <c r="BJ831" s="231"/>
      <c r="BK831" s="231"/>
      <c r="BL831" s="231"/>
      <c r="BM831" s="231"/>
      <c r="BN831" s="231"/>
      <c r="BO831" s="231"/>
      <c r="BP831" s="231"/>
      <c r="BQ831" s="231"/>
      <c r="BR831" s="231"/>
      <c r="BS831" s="231"/>
      <c r="BT831" s="231"/>
      <c r="BU831" s="231"/>
      <c r="BV831" s="231"/>
      <c r="BW831" s="231"/>
      <c r="BX831" s="231"/>
      <c r="BY831" s="231"/>
      <c r="BZ831" s="231"/>
      <c r="CA831" s="231"/>
      <c r="CB831" s="231"/>
    </row>
    <row r="832" spans="29:80" s="119" customFormat="1">
      <c r="AC832" s="238"/>
      <c r="AD832" s="231"/>
      <c r="AE832" s="231"/>
      <c r="AF832" s="231"/>
      <c r="AG832" s="231"/>
      <c r="AH832" s="231"/>
      <c r="AI832" s="231"/>
      <c r="AJ832" s="231"/>
      <c r="AK832" s="231"/>
      <c r="AL832" s="231"/>
      <c r="AM832" s="231"/>
      <c r="AN832" s="231"/>
      <c r="AO832" s="231"/>
      <c r="AP832" s="231"/>
      <c r="AQ832" s="231"/>
      <c r="AR832" s="231"/>
      <c r="AS832" s="231"/>
      <c r="AT832" s="231"/>
      <c r="AU832" s="231"/>
      <c r="AV832" s="231"/>
      <c r="AW832" s="231"/>
      <c r="AX832" s="231"/>
      <c r="AY832" s="231"/>
      <c r="AZ832" s="231"/>
      <c r="BA832" s="231"/>
      <c r="BB832" s="231"/>
      <c r="BC832" s="231"/>
      <c r="BD832" s="231"/>
      <c r="BE832" s="231"/>
      <c r="BF832" s="231"/>
      <c r="BG832" s="231"/>
      <c r="BH832" s="231"/>
      <c r="BI832" s="231"/>
      <c r="BJ832" s="231"/>
      <c r="BK832" s="231"/>
      <c r="BL832" s="231"/>
      <c r="BM832" s="231"/>
      <c r="BN832" s="231"/>
      <c r="BO832" s="231"/>
      <c r="BP832" s="231"/>
      <c r="BQ832" s="231"/>
      <c r="BR832" s="231"/>
      <c r="BS832" s="231"/>
      <c r="BT832" s="231"/>
      <c r="BU832" s="231"/>
      <c r="BV832" s="231"/>
      <c r="BW832" s="231"/>
      <c r="BX832" s="231"/>
      <c r="BY832" s="231"/>
      <c r="BZ832" s="231"/>
      <c r="CA832" s="231"/>
      <c r="CB832" s="231"/>
    </row>
    <row r="833" spans="29:80" s="119" customFormat="1">
      <c r="AC833" s="238"/>
      <c r="AD833" s="231"/>
      <c r="AE833" s="231"/>
      <c r="AF833" s="231"/>
      <c r="AG833" s="231"/>
      <c r="AH833" s="231"/>
      <c r="AI833" s="231"/>
      <c r="AJ833" s="231"/>
      <c r="AK833" s="231"/>
      <c r="AL833" s="231"/>
      <c r="AM833" s="231"/>
      <c r="AN833" s="231"/>
      <c r="AO833" s="231"/>
      <c r="AP833" s="231"/>
      <c r="AQ833" s="231"/>
      <c r="AR833" s="231"/>
      <c r="AS833" s="231"/>
      <c r="AT833" s="231"/>
      <c r="AU833" s="231"/>
      <c r="AV833" s="231"/>
      <c r="AW833" s="231"/>
      <c r="AX833" s="231"/>
      <c r="AY833" s="231"/>
      <c r="AZ833" s="231"/>
      <c r="BA833" s="231"/>
      <c r="BB833" s="231"/>
      <c r="BC833" s="231"/>
      <c r="BD833" s="231"/>
      <c r="BE833" s="231"/>
      <c r="BF833" s="231"/>
      <c r="BG833" s="231"/>
      <c r="BH833" s="231"/>
      <c r="BI833" s="231"/>
      <c r="BJ833" s="231"/>
      <c r="BK833" s="231"/>
      <c r="BL833" s="231"/>
      <c r="BM833" s="231"/>
      <c r="BN833" s="231"/>
      <c r="BO833" s="231"/>
      <c r="BP833" s="231"/>
      <c r="BQ833" s="231"/>
      <c r="BR833" s="231"/>
      <c r="BS833" s="231"/>
      <c r="BT833" s="231"/>
      <c r="BU833" s="231"/>
      <c r="BV833" s="231"/>
      <c r="BW833" s="231"/>
      <c r="BX833" s="231"/>
      <c r="BY833" s="231"/>
      <c r="BZ833" s="231"/>
      <c r="CA833" s="231"/>
      <c r="CB833" s="231"/>
    </row>
    <row r="834" spans="29:80" s="119" customFormat="1">
      <c r="AC834" s="238"/>
      <c r="AD834" s="231"/>
      <c r="AE834" s="231"/>
      <c r="AF834" s="231"/>
      <c r="AG834" s="231"/>
      <c r="AH834" s="231"/>
      <c r="AI834" s="231"/>
      <c r="AJ834" s="231"/>
      <c r="AK834" s="231"/>
      <c r="AL834" s="231"/>
      <c r="AM834" s="231"/>
      <c r="AN834" s="231"/>
      <c r="AO834" s="231"/>
      <c r="AP834" s="231"/>
      <c r="AQ834" s="231"/>
      <c r="AR834" s="231"/>
      <c r="AS834" s="231"/>
      <c r="AT834" s="231"/>
      <c r="AU834" s="231"/>
      <c r="AV834" s="231"/>
      <c r="AW834" s="231"/>
      <c r="AX834" s="231"/>
      <c r="AY834" s="231"/>
      <c r="AZ834" s="231"/>
      <c r="BA834" s="231"/>
      <c r="BB834" s="231"/>
      <c r="BC834" s="231"/>
      <c r="BD834" s="231"/>
      <c r="BE834" s="231"/>
      <c r="BF834" s="231"/>
      <c r="BG834" s="231"/>
      <c r="BH834" s="231"/>
      <c r="BI834" s="231"/>
      <c r="BJ834" s="231"/>
      <c r="BK834" s="231"/>
      <c r="BL834" s="231"/>
      <c r="BM834" s="231"/>
      <c r="BN834" s="231"/>
      <c r="BO834" s="231"/>
      <c r="BP834" s="231"/>
      <c r="BQ834" s="231"/>
      <c r="BR834" s="231"/>
      <c r="BS834" s="231"/>
      <c r="BT834" s="231"/>
      <c r="BU834" s="231"/>
      <c r="BV834" s="231"/>
      <c r="BW834" s="231"/>
      <c r="BX834" s="231"/>
      <c r="BY834" s="231"/>
      <c r="BZ834" s="231"/>
      <c r="CA834" s="231"/>
      <c r="CB834" s="231"/>
    </row>
    <row r="835" spans="29:80" s="119" customFormat="1">
      <c r="AC835" s="238"/>
      <c r="AD835" s="231"/>
      <c r="AE835" s="231"/>
      <c r="AF835" s="231"/>
      <c r="AG835" s="231"/>
      <c r="AH835" s="231"/>
      <c r="AI835" s="231"/>
      <c r="AJ835" s="231"/>
      <c r="AK835" s="231"/>
      <c r="AL835" s="231"/>
      <c r="AM835" s="231"/>
      <c r="AN835" s="231"/>
      <c r="AO835" s="231"/>
      <c r="AP835" s="231"/>
      <c r="AQ835" s="231"/>
      <c r="AR835" s="231"/>
      <c r="AS835" s="231"/>
      <c r="AT835" s="231"/>
      <c r="AU835" s="231"/>
      <c r="AV835" s="231"/>
      <c r="AW835" s="231"/>
      <c r="AX835" s="231"/>
      <c r="AY835" s="231"/>
      <c r="AZ835" s="231"/>
      <c r="BA835" s="231"/>
      <c r="BB835" s="231"/>
      <c r="BC835" s="231"/>
      <c r="BD835" s="231"/>
      <c r="BE835" s="231"/>
      <c r="BF835" s="231"/>
      <c r="BG835" s="231"/>
      <c r="BH835" s="231"/>
      <c r="BI835" s="231"/>
      <c r="BJ835" s="231"/>
      <c r="BK835" s="231"/>
      <c r="BL835" s="231"/>
      <c r="BM835" s="231"/>
      <c r="BN835" s="231"/>
      <c r="BO835" s="231"/>
      <c r="BP835" s="231"/>
      <c r="BQ835" s="231"/>
      <c r="BR835" s="231"/>
      <c r="BS835" s="231"/>
      <c r="BT835" s="231"/>
      <c r="BU835" s="231"/>
      <c r="BV835" s="231"/>
      <c r="BW835" s="231"/>
      <c r="BX835" s="231"/>
      <c r="BY835" s="231"/>
      <c r="BZ835" s="231"/>
      <c r="CA835" s="231"/>
      <c r="CB835" s="231"/>
    </row>
    <row r="836" spans="29:80" s="119" customFormat="1">
      <c r="AC836" s="238"/>
      <c r="AD836" s="231"/>
      <c r="AE836" s="231"/>
      <c r="AF836" s="231"/>
      <c r="AG836" s="231"/>
      <c r="AH836" s="231"/>
      <c r="AI836" s="231"/>
      <c r="AJ836" s="231"/>
      <c r="AK836" s="231"/>
      <c r="AL836" s="231"/>
      <c r="AM836" s="231"/>
      <c r="AN836" s="231"/>
      <c r="AO836" s="231"/>
      <c r="AP836" s="231"/>
      <c r="AQ836" s="231"/>
      <c r="AR836" s="231"/>
      <c r="AS836" s="231"/>
      <c r="AT836" s="231"/>
      <c r="AU836" s="231"/>
      <c r="AV836" s="231"/>
      <c r="AW836" s="231"/>
      <c r="AX836" s="231"/>
      <c r="AY836" s="231"/>
      <c r="AZ836" s="231"/>
      <c r="BA836" s="231"/>
      <c r="BB836" s="231"/>
      <c r="BC836" s="231"/>
      <c r="BD836" s="231"/>
      <c r="BE836" s="231"/>
      <c r="BF836" s="231"/>
      <c r="BG836" s="231"/>
      <c r="BH836" s="231"/>
      <c r="BI836" s="231"/>
      <c r="BJ836" s="231"/>
      <c r="BK836" s="231"/>
      <c r="BL836" s="231"/>
      <c r="BM836" s="231"/>
      <c r="BN836" s="231"/>
      <c r="BO836" s="231"/>
      <c r="BP836" s="231"/>
      <c r="BQ836" s="231"/>
      <c r="BR836" s="231"/>
      <c r="BS836" s="231"/>
      <c r="BT836" s="231"/>
      <c r="BU836" s="231"/>
      <c r="BV836" s="231"/>
      <c r="BW836" s="231"/>
      <c r="BX836" s="231"/>
      <c r="BY836" s="231"/>
      <c r="BZ836" s="231"/>
      <c r="CA836" s="231"/>
      <c r="CB836" s="231"/>
    </row>
    <row r="837" spans="29:80" s="119" customFormat="1">
      <c r="AC837" s="238"/>
      <c r="AD837" s="231"/>
      <c r="AE837" s="231"/>
      <c r="AF837" s="231"/>
      <c r="AG837" s="231"/>
      <c r="AH837" s="231"/>
      <c r="AI837" s="231"/>
      <c r="AJ837" s="231"/>
      <c r="AK837" s="231"/>
      <c r="AL837" s="231"/>
      <c r="AM837" s="231"/>
      <c r="AN837" s="231"/>
      <c r="AO837" s="231"/>
      <c r="AP837" s="231"/>
      <c r="AQ837" s="231"/>
      <c r="AR837" s="231"/>
      <c r="AS837" s="231"/>
      <c r="AT837" s="231"/>
      <c r="AU837" s="231"/>
      <c r="AV837" s="231"/>
      <c r="AW837" s="231"/>
      <c r="AX837" s="231"/>
      <c r="AY837" s="231"/>
      <c r="AZ837" s="231"/>
      <c r="BA837" s="231"/>
      <c r="BB837" s="231"/>
      <c r="BC837" s="231"/>
      <c r="BD837" s="231"/>
      <c r="BE837" s="231"/>
      <c r="BF837" s="231"/>
      <c r="BG837" s="231"/>
      <c r="BH837" s="231"/>
      <c r="BI837" s="231"/>
      <c r="BJ837" s="231"/>
      <c r="BK837" s="231"/>
      <c r="BL837" s="231"/>
      <c r="BM837" s="231"/>
      <c r="BN837" s="231"/>
      <c r="BO837" s="231"/>
      <c r="BP837" s="231"/>
      <c r="BQ837" s="231"/>
      <c r="BR837" s="231"/>
      <c r="BS837" s="231"/>
      <c r="BT837" s="231"/>
      <c r="BU837" s="231"/>
      <c r="BV837" s="231"/>
      <c r="BW837" s="231"/>
      <c r="BX837" s="231"/>
      <c r="BY837" s="231"/>
      <c r="BZ837" s="231"/>
      <c r="CA837" s="231"/>
      <c r="CB837" s="231"/>
    </row>
    <row r="838" spans="29:80" s="119" customFormat="1">
      <c r="AC838" s="238"/>
      <c r="AD838" s="231"/>
      <c r="AE838" s="231"/>
      <c r="AF838" s="231"/>
      <c r="AG838" s="231"/>
      <c r="AH838" s="231"/>
      <c r="AI838" s="231"/>
      <c r="AJ838" s="231"/>
      <c r="AK838" s="231"/>
      <c r="AL838" s="231"/>
      <c r="AM838" s="231"/>
      <c r="AN838" s="231"/>
      <c r="AO838" s="231"/>
      <c r="AP838" s="231"/>
      <c r="AQ838" s="231"/>
      <c r="AR838" s="231"/>
      <c r="AS838" s="231"/>
      <c r="AT838" s="231"/>
      <c r="AU838" s="231"/>
      <c r="AV838" s="231"/>
      <c r="AW838" s="231"/>
      <c r="AX838" s="231"/>
      <c r="AY838" s="231"/>
      <c r="AZ838" s="231"/>
      <c r="BA838" s="231"/>
      <c r="BB838" s="231"/>
      <c r="BC838" s="231"/>
      <c r="BD838" s="231"/>
      <c r="BE838" s="231"/>
      <c r="BF838" s="231"/>
      <c r="BG838" s="231"/>
      <c r="BH838" s="231"/>
      <c r="BI838" s="231"/>
      <c r="BJ838" s="231"/>
      <c r="BK838" s="231"/>
      <c r="BL838" s="231"/>
      <c r="BM838" s="231"/>
      <c r="BN838" s="231"/>
      <c r="BO838" s="231"/>
      <c r="BP838" s="231"/>
      <c r="BQ838" s="231"/>
      <c r="BR838" s="231"/>
      <c r="BS838" s="231"/>
      <c r="BT838" s="231"/>
      <c r="BU838" s="231"/>
      <c r="BV838" s="231"/>
      <c r="BW838" s="231"/>
      <c r="BX838" s="231"/>
      <c r="BY838" s="231"/>
      <c r="BZ838" s="231"/>
      <c r="CA838" s="231"/>
      <c r="CB838" s="231"/>
    </row>
    <row r="839" spans="29:80" s="119" customFormat="1">
      <c r="AC839" s="238"/>
      <c r="AD839" s="231"/>
      <c r="AE839" s="231"/>
      <c r="AF839" s="231"/>
      <c r="AG839" s="231"/>
      <c r="AH839" s="231"/>
      <c r="AI839" s="231"/>
      <c r="AJ839" s="231"/>
      <c r="AK839" s="231"/>
      <c r="AL839" s="231"/>
      <c r="AM839" s="231"/>
      <c r="AN839" s="231"/>
      <c r="AO839" s="231"/>
      <c r="AP839" s="231"/>
      <c r="AQ839" s="231"/>
      <c r="AR839" s="231"/>
      <c r="AS839" s="231"/>
      <c r="AT839" s="231"/>
      <c r="AU839" s="231"/>
      <c r="AV839" s="231"/>
      <c r="AW839" s="231"/>
      <c r="AX839" s="231"/>
      <c r="AY839" s="231"/>
      <c r="AZ839" s="231"/>
      <c r="BA839" s="231"/>
      <c r="BB839" s="231"/>
      <c r="BC839" s="231"/>
      <c r="BD839" s="231"/>
      <c r="BE839" s="231"/>
      <c r="BF839" s="231"/>
      <c r="BG839" s="231"/>
      <c r="BH839" s="231"/>
      <c r="BI839" s="231"/>
      <c r="BJ839" s="231"/>
      <c r="BK839" s="231"/>
      <c r="BL839" s="231"/>
      <c r="BM839" s="231"/>
      <c r="BN839" s="231"/>
      <c r="BO839" s="231"/>
      <c r="BP839" s="231"/>
      <c r="BQ839" s="231"/>
      <c r="BR839" s="231"/>
      <c r="BS839" s="231"/>
      <c r="BT839" s="231"/>
      <c r="BU839" s="231"/>
      <c r="BV839" s="231"/>
      <c r="BW839" s="231"/>
      <c r="BX839" s="231"/>
      <c r="BY839" s="231"/>
      <c r="BZ839" s="231"/>
      <c r="CA839" s="231"/>
      <c r="CB839" s="231"/>
    </row>
    <row r="840" spans="29:80" s="119" customFormat="1">
      <c r="AC840" s="238"/>
      <c r="AD840" s="231"/>
      <c r="AE840" s="231"/>
      <c r="AF840" s="231"/>
      <c r="AG840" s="231"/>
      <c r="AH840" s="231"/>
      <c r="AI840" s="231"/>
      <c r="AJ840" s="231"/>
      <c r="AK840" s="231"/>
      <c r="AL840" s="231"/>
      <c r="AM840" s="231"/>
      <c r="AN840" s="231"/>
      <c r="AO840" s="231"/>
      <c r="AP840" s="231"/>
      <c r="AQ840" s="231"/>
      <c r="AR840" s="231"/>
      <c r="AS840" s="231"/>
      <c r="AT840" s="231"/>
      <c r="AU840" s="231"/>
      <c r="AV840" s="231"/>
      <c r="AW840" s="231"/>
      <c r="AX840" s="231"/>
      <c r="AY840" s="231"/>
      <c r="AZ840" s="231"/>
      <c r="BA840" s="231"/>
      <c r="BB840" s="231"/>
      <c r="BC840" s="231"/>
      <c r="BD840" s="231"/>
      <c r="BE840" s="231"/>
      <c r="BF840" s="231"/>
      <c r="BG840" s="231"/>
      <c r="BH840" s="231"/>
      <c r="BI840" s="231"/>
      <c r="BJ840" s="231"/>
      <c r="BK840" s="231"/>
      <c r="BL840" s="231"/>
      <c r="BM840" s="231"/>
      <c r="BN840" s="231"/>
      <c r="BO840" s="231"/>
      <c r="BP840" s="231"/>
      <c r="BQ840" s="231"/>
      <c r="BR840" s="231"/>
      <c r="BS840" s="231"/>
      <c r="BT840" s="231"/>
      <c r="BU840" s="231"/>
      <c r="BV840" s="231"/>
      <c r="BW840" s="231"/>
      <c r="BX840" s="231"/>
      <c r="BY840" s="231"/>
      <c r="BZ840" s="231"/>
      <c r="CA840" s="231"/>
      <c r="CB840" s="231"/>
    </row>
    <row r="841" spans="29:80" s="119" customFormat="1">
      <c r="AC841" s="238"/>
      <c r="AD841" s="231"/>
      <c r="AE841" s="231"/>
      <c r="AF841" s="231"/>
      <c r="AG841" s="231"/>
      <c r="AH841" s="231"/>
      <c r="AI841" s="231"/>
      <c r="AJ841" s="231"/>
      <c r="AK841" s="231"/>
      <c r="AL841" s="231"/>
      <c r="AM841" s="231"/>
      <c r="AN841" s="231"/>
      <c r="AO841" s="231"/>
      <c r="AP841" s="231"/>
      <c r="AQ841" s="231"/>
      <c r="AR841" s="231"/>
      <c r="AS841" s="231"/>
      <c r="AT841" s="231"/>
      <c r="AU841" s="231"/>
      <c r="AV841" s="231"/>
      <c r="AW841" s="231"/>
      <c r="AX841" s="231"/>
      <c r="AY841" s="231"/>
      <c r="AZ841" s="231"/>
      <c r="BA841" s="231"/>
      <c r="BB841" s="231"/>
      <c r="BC841" s="231"/>
      <c r="BD841" s="231"/>
      <c r="BE841" s="231"/>
      <c r="BF841" s="231"/>
      <c r="BG841" s="231"/>
      <c r="BH841" s="231"/>
      <c r="BI841" s="231"/>
      <c r="BJ841" s="231"/>
      <c r="BK841" s="231"/>
      <c r="BL841" s="231"/>
      <c r="BM841" s="231"/>
      <c r="BN841" s="231"/>
      <c r="BO841" s="231"/>
      <c r="BP841" s="231"/>
      <c r="BQ841" s="231"/>
      <c r="BR841" s="231"/>
      <c r="BS841" s="231"/>
      <c r="BT841" s="231"/>
      <c r="BU841" s="231"/>
      <c r="BV841" s="231"/>
      <c r="BW841" s="231"/>
      <c r="BX841" s="231"/>
      <c r="BY841" s="231"/>
      <c r="BZ841" s="231"/>
      <c r="CA841" s="231"/>
      <c r="CB841" s="231"/>
    </row>
    <row r="842" spans="29:80" s="119" customFormat="1">
      <c r="AC842" s="238"/>
      <c r="AD842" s="231"/>
      <c r="AE842" s="231"/>
      <c r="AF842" s="231"/>
      <c r="AG842" s="231"/>
      <c r="AH842" s="231"/>
      <c r="AI842" s="231"/>
      <c r="AJ842" s="231"/>
      <c r="AK842" s="231"/>
      <c r="AL842" s="231"/>
      <c r="AM842" s="231"/>
      <c r="AN842" s="231"/>
      <c r="AO842" s="231"/>
      <c r="AP842" s="231"/>
      <c r="AQ842" s="231"/>
      <c r="AR842" s="231"/>
      <c r="AS842" s="231"/>
      <c r="AT842" s="231"/>
      <c r="AU842" s="231"/>
      <c r="AV842" s="231"/>
      <c r="AW842" s="231"/>
      <c r="AX842" s="231"/>
      <c r="AY842" s="231"/>
      <c r="AZ842" s="231"/>
      <c r="BA842" s="231"/>
      <c r="BB842" s="231"/>
      <c r="BC842" s="231"/>
      <c r="BD842" s="231"/>
      <c r="BE842" s="231"/>
      <c r="BF842" s="231"/>
      <c r="BG842" s="231"/>
      <c r="BH842" s="231"/>
      <c r="BI842" s="231"/>
      <c r="BJ842" s="231"/>
      <c r="BK842" s="231"/>
      <c r="BL842" s="231"/>
      <c r="BM842" s="231"/>
      <c r="BN842" s="231"/>
      <c r="BO842" s="231"/>
      <c r="BP842" s="231"/>
      <c r="BQ842" s="231"/>
      <c r="BR842" s="231"/>
      <c r="BS842" s="231"/>
      <c r="BT842" s="231"/>
      <c r="BU842" s="231"/>
      <c r="BV842" s="231"/>
      <c r="BW842" s="231"/>
      <c r="BX842" s="231"/>
      <c r="BY842" s="231"/>
      <c r="BZ842" s="231"/>
      <c r="CA842" s="231"/>
      <c r="CB842" s="231"/>
    </row>
    <row r="843" spans="29:80" s="119" customFormat="1">
      <c r="AC843" s="238"/>
      <c r="AD843" s="231"/>
      <c r="AE843" s="231"/>
      <c r="AF843" s="231"/>
      <c r="AG843" s="231"/>
      <c r="AH843" s="231"/>
      <c r="AI843" s="231"/>
      <c r="AJ843" s="231"/>
      <c r="AK843" s="231"/>
      <c r="AL843" s="231"/>
      <c r="AM843" s="231"/>
      <c r="AN843" s="231"/>
      <c r="AO843" s="231"/>
      <c r="AP843" s="231"/>
      <c r="AQ843" s="231"/>
      <c r="AR843" s="231"/>
      <c r="AS843" s="231"/>
      <c r="AT843" s="231"/>
      <c r="AU843" s="231"/>
      <c r="AV843" s="231"/>
      <c r="AW843" s="231"/>
      <c r="AX843" s="231"/>
      <c r="AY843" s="231"/>
      <c r="AZ843" s="231"/>
      <c r="BA843" s="231"/>
      <c r="BB843" s="231"/>
      <c r="BC843" s="231"/>
      <c r="BD843" s="231"/>
      <c r="BE843" s="231"/>
      <c r="BF843" s="231"/>
      <c r="BG843" s="231"/>
      <c r="BH843" s="231"/>
      <c r="BI843" s="231"/>
      <c r="BJ843" s="231"/>
      <c r="BK843" s="231"/>
      <c r="BL843" s="231"/>
      <c r="BM843" s="231"/>
      <c r="BN843" s="231"/>
      <c r="BO843" s="231"/>
      <c r="BP843" s="231"/>
      <c r="BQ843" s="231"/>
      <c r="BR843" s="231"/>
      <c r="BS843" s="231"/>
      <c r="BT843" s="231"/>
      <c r="BU843" s="231"/>
      <c r="BV843" s="231"/>
      <c r="BW843" s="231"/>
      <c r="BX843" s="231"/>
      <c r="BY843" s="231"/>
      <c r="BZ843" s="231"/>
      <c r="CA843" s="231"/>
      <c r="CB843" s="231"/>
    </row>
    <row r="844" spans="29:80" s="119" customFormat="1">
      <c r="AC844" s="238"/>
      <c r="AD844" s="231"/>
      <c r="AE844" s="231"/>
      <c r="AF844" s="231"/>
      <c r="AG844" s="231"/>
      <c r="AH844" s="231"/>
      <c r="AI844" s="231"/>
      <c r="AJ844" s="231"/>
      <c r="AK844" s="231"/>
      <c r="AL844" s="231"/>
      <c r="AM844" s="231"/>
      <c r="AN844" s="231"/>
      <c r="AO844" s="231"/>
      <c r="AP844" s="231"/>
      <c r="AQ844" s="231"/>
      <c r="AR844" s="231"/>
      <c r="AS844" s="231"/>
      <c r="AT844" s="231"/>
      <c r="AU844" s="231"/>
      <c r="AV844" s="231"/>
      <c r="AW844" s="231"/>
      <c r="AX844" s="231"/>
      <c r="AY844" s="231"/>
      <c r="AZ844" s="231"/>
      <c r="BA844" s="231"/>
      <c r="BB844" s="231"/>
      <c r="BC844" s="231"/>
      <c r="BD844" s="231"/>
      <c r="BE844" s="231"/>
      <c r="BF844" s="231"/>
      <c r="BG844" s="231"/>
      <c r="BH844" s="231"/>
      <c r="BI844" s="231"/>
      <c r="BJ844" s="231"/>
      <c r="BK844" s="231"/>
      <c r="BL844" s="231"/>
      <c r="BM844" s="231"/>
      <c r="BN844" s="231"/>
      <c r="BO844" s="231"/>
      <c r="BP844" s="231"/>
      <c r="BQ844" s="231"/>
      <c r="BR844" s="231"/>
      <c r="BS844" s="231"/>
      <c r="BT844" s="231"/>
      <c r="BU844" s="231"/>
      <c r="BV844" s="231"/>
      <c r="BW844" s="231"/>
      <c r="BX844" s="231"/>
      <c r="BY844" s="231"/>
      <c r="BZ844" s="231"/>
      <c r="CA844" s="231"/>
      <c r="CB844" s="231"/>
    </row>
    <row r="845" spans="29:80" s="119" customFormat="1">
      <c r="AC845" s="238"/>
      <c r="AD845" s="231"/>
      <c r="AE845" s="231"/>
      <c r="AF845" s="231"/>
      <c r="AG845" s="231"/>
      <c r="AH845" s="231"/>
      <c r="AI845" s="231"/>
      <c r="AJ845" s="231"/>
      <c r="AK845" s="231"/>
      <c r="AL845" s="231"/>
      <c r="AM845" s="231"/>
      <c r="AN845" s="231"/>
      <c r="AO845" s="231"/>
      <c r="AP845" s="231"/>
      <c r="AQ845" s="231"/>
      <c r="AR845" s="231"/>
      <c r="AS845" s="231"/>
      <c r="AT845" s="231"/>
      <c r="AU845" s="231"/>
      <c r="AV845" s="231"/>
      <c r="AW845" s="231"/>
      <c r="AX845" s="231"/>
      <c r="AY845" s="231"/>
      <c r="AZ845" s="231"/>
      <c r="BA845" s="231"/>
      <c r="BB845" s="231"/>
      <c r="BC845" s="231"/>
      <c r="BD845" s="231"/>
      <c r="BE845" s="231"/>
      <c r="BF845" s="231"/>
      <c r="BG845" s="231"/>
      <c r="BH845" s="231"/>
      <c r="BI845" s="231"/>
      <c r="BJ845" s="231"/>
      <c r="BK845" s="231"/>
      <c r="BL845" s="231"/>
      <c r="BM845" s="231"/>
      <c r="BN845" s="231"/>
      <c r="BO845" s="231"/>
      <c r="BP845" s="231"/>
      <c r="BQ845" s="231"/>
      <c r="BR845" s="231"/>
      <c r="BS845" s="231"/>
      <c r="BT845" s="231"/>
      <c r="BU845" s="231"/>
      <c r="BV845" s="231"/>
      <c r="BW845" s="231"/>
      <c r="BX845" s="231"/>
      <c r="BY845" s="231"/>
      <c r="BZ845" s="231"/>
      <c r="CA845" s="231"/>
      <c r="CB845" s="231"/>
    </row>
    <row r="846" spans="29:80" s="119" customFormat="1">
      <c r="AC846" s="238"/>
      <c r="AD846" s="231"/>
      <c r="AE846" s="231"/>
      <c r="AF846" s="231"/>
      <c r="AG846" s="231"/>
      <c r="AH846" s="231"/>
      <c r="AI846" s="231"/>
      <c r="AJ846" s="231"/>
      <c r="AK846" s="231"/>
      <c r="AL846" s="231"/>
      <c r="AM846" s="231"/>
      <c r="AN846" s="231"/>
      <c r="AO846" s="231"/>
      <c r="AP846" s="231"/>
      <c r="AQ846" s="231"/>
      <c r="AR846" s="231"/>
      <c r="AS846" s="231"/>
      <c r="AT846" s="231"/>
      <c r="AU846" s="231"/>
      <c r="AV846" s="231"/>
      <c r="AW846" s="231"/>
      <c r="AX846" s="231"/>
      <c r="AY846" s="231"/>
      <c r="AZ846" s="231"/>
      <c r="BA846" s="231"/>
      <c r="BB846" s="231"/>
      <c r="BC846" s="231"/>
      <c r="BD846" s="231"/>
      <c r="BE846" s="231"/>
      <c r="BF846" s="231"/>
      <c r="BG846" s="231"/>
      <c r="BH846" s="231"/>
      <c r="BI846" s="231"/>
      <c r="BJ846" s="231"/>
      <c r="BK846" s="231"/>
      <c r="BL846" s="231"/>
      <c r="BM846" s="231"/>
      <c r="BN846" s="231"/>
      <c r="BO846" s="231"/>
      <c r="BP846" s="231"/>
      <c r="BQ846" s="231"/>
      <c r="BR846" s="231"/>
      <c r="BS846" s="231"/>
      <c r="BT846" s="231"/>
      <c r="BU846" s="231"/>
      <c r="BV846" s="231"/>
      <c r="BW846" s="231"/>
      <c r="BX846" s="231"/>
      <c r="BY846" s="231"/>
      <c r="BZ846" s="231"/>
      <c r="CA846" s="231"/>
      <c r="CB846" s="231"/>
    </row>
    <row r="847" spans="29:80" s="119" customFormat="1">
      <c r="AC847" s="238"/>
      <c r="AD847" s="231"/>
      <c r="AE847" s="231"/>
      <c r="AF847" s="231"/>
      <c r="AG847" s="231"/>
      <c r="AH847" s="231"/>
      <c r="AI847" s="231"/>
      <c r="AJ847" s="231"/>
      <c r="AK847" s="231"/>
      <c r="AL847" s="231"/>
      <c r="AM847" s="231"/>
      <c r="AN847" s="231"/>
      <c r="AO847" s="231"/>
      <c r="AP847" s="231"/>
      <c r="AQ847" s="231"/>
      <c r="AR847" s="231"/>
      <c r="AS847" s="231"/>
      <c r="AT847" s="231"/>
      <c r="AU847" s="231"/>
      <c r="AV847" s="231"/>
      <c r="AW847" s="231"/>
      <c r="AX847" s="231"/>
      <c r="AY847" s="231"/>
      <c r="AZ847" s="231"/>
      <c r="BA847" s="231"/>
      <c r="BB847" s="231"/>
      <c r="BC847" s="231"/>
      <c r="BD847" s="231"/>
      <c r="BE847" s="231"/>
      <c r="BF847" s="231"/>
      <c r="BG847" s="231"/>
      <c r="BH847" s="231"/>
      <c r="BI847" s="231"/>
      <c r="BJ847" s="231"/>
      <c r="BK847" s="231"/>
      <c r="BL847" s="231"/>
      <c r="BM847" s="231"/>
      <c r="BN847" s="231"/>
      <c r="BO847" s="231"/>
      <c r="BP847" s="231"/>
      <c r="BQ847" s="231"/>
      <c r="BR847" s="231"/>
      <c r="BS847" s="231"/>
      <c r="BT847" s="231"/>
      <c r="BU847" s="231"/>
      <c r="BV847" s="231"/>
      <c r="BW847" s="231"/>
      <c r="BX847" s="231"/>
      <c r="BY847" s="231"/>
      <c r="BZ847" s="231"/>
      <c r="CA847" s="231"/>
      <c r="CB847" s="231"/>
    </row>
    <row r="848" spans="29:80" s="119" customFormat="1">
      <c r="AC848" s="238"/>
      <c r="AD848" s="231"/>
      <c r="AE848" s="231"/>
      <c r="AF848" s="231"/>
      <c r="AG848" s="231"/>
      <c r="AH848" s="231"/>
      <c r="AI848" s="231"/>
      <c r="AJ848" s="231"/>
      <c r="AK848" s="231"/>
      <c r="AL848" s="231"/>
      <c r="AM848" s="231"/>
      <c r="AN848" s="231"/>
      <c r="AO848" s="231"/>
      <c r="AP848" s="231"/>
      <c r="AQ848" s="231"/>
      <c r="AR848" s="231"/>
      <c r="AS848" s="231"/>
      <c r="AT848" s="231"/>
      <c r="AU848" s="231"/>
      <c r="AV848" s="231"/>
      <c r="AW848" s="231"/>
      <c r="AX848" s="231"/>
      <c r="AY848" s="231"/>
      <c r="AZ848" s="231"/>
      <c r="BA848" s="231"/>
      <c r="BB848" s="231"/>
      <c r="BC848" s="231"/>
      <c r="BD848" s="231"/>
      <c r="BE848" s="231"/>
      <c r="BF848" s="231"/>
      <c r="BG848" s="231"/>
      <c r="BH848" s="231"/>
      <c r="BI848" s="231"/>
      <c r="BJ848" s="231"/>
      <c r="BK848" s="231"/>
      <c r="BL848" s="231"/>
      <c r="BM848" s="231"/>
      <c r="BN848" s="231"/>
      <c r="BO848" s="231"/>
      <c r="BP848" s="231"/>
      <c r="BQ848" s="231"/>
      <c r="BR848" s="231"/>
      <c r="BS848" s="231"/>
      <c r="BT848" s="231"/>
      <c r="BU848" s="231"/>
      <c r="BV848" s="231"/>
      <c r="BW848" s="231"/>
      <c r="BX848" s="231"/>
      <c r="BY848" s="231"/>
      <c r="BZ848" s="231"/>
      <c r="CA848" s="231"/>
      <c r="CB848" s="231"/>
    </row>
    <row r="849" spans="29:80" s="119" customFormat="1">
      <c r="AC849" s="238"/>
      <c r="AD849" s="231"/>
      <c r="AE849" s="231"/>
      <c r="AF849" s="231"/>
      <c r="AG849" s="231"/>
      <c r="AH849" s="231"/>
      <c r="AI849" s="231"/>
      <c r="AJ849" s="231"/>
      <c r="AK849" s="231"/>
      <c r="AL849" s="231"/>
      <c r="AM849" s="231"/>
      <c r="AN849" s="231"/>
      <c r="AO849" s="231"/>
      <c r="AP849" s="231"/>
      <c r="AQ849" s="231"/>
      <c r="AR849" s="231"/>
      <c r="AS849" s="231"/>
      <c r="AT849" s="231"/>
      <c r="AU849" s="231"/>
      <c r="AV849" s="231"/>
      <c r="AW849" s="231"/>
      <c r="AX849" s="231"/>
      <c r="AY849" s="231"/>
      <c r="AZ849" s="231"/>
      <c r="BA849" s="231"/>
      <c r="BB849" s="231"/>
      <c r="BC849" s="231"/>
      <c r="BD849" s="231"/>
      <c r="BE849" s="231"/>
      <c r="BF849" s="231"/>
      <c r="BG849" s="231"/>
      <c r="BH849" s="231"/>
      <c r="BI849" s="231"/>
      <c r="BJ849" s="231"/>
      <c r="BK849" s="231"/>
      <c r="BL849" s="231"/>
      <c r="BM849" s="231"/>
      <c r="BN849" s="231"/>
      <c r="BO849" s="231"/>
      <c r="BP849" s="231"/>
      <c r="BQ849" s="231"/>
      <c r="BR849" s="231"/>
      <c r="BS849" s="231"/>
      <c r="BT849" s="231"/>
      <c r="BU849" s="231"/>
      <c r="BV849" s="231"/>
      <c r="BW849" s="231"/>
      <c r="BX849" s="231"/>
      <c r="BY849" s="231"/>
      <c r="BZ849" s="231"/>
      <c r="CA849" s="231"/>
      <c r="CB849" s="231"/>
    </row>
    <row r="850" spans="29:80" s="119" customFormat="1">
      <c r="AC850" s="238"/>
      <c r="AD850" s="231"/>
      <c r="AE850" s="231"/>
      <c r="AF850" s="231"/>
      <c r="AG850" s="231"/>
      <c r="AH850" s="231"/>
      <c r="AI850" s="231"/>
      <c r="AJ850" s="231"/>
      <c r="AK850" s="231"/>
      <c r="AL850" s="231"/>
      <c r="AM850" s="231"/>
      <c r="AN850" s="231"/>
      <c r="AO850" s="231"/>
      <c r="AP850" s="231"/>
      <c r="AQ850" s="231"/>
      <c r="AR850" s="231"/>
      <c r="AS850" s="231"/>
      <c r="AT850" s="231"/>
      <c r="AU850" s="231"/>
      <c r="AV850" s="231"/>
      <c r="AW850" s="231"/>
      <c r="AX850" s="231"/>
      <c r="AY850" s="231"/>
      <c r="AZ850" s="231"/>
      <c r="BA850" s="231"/>
      <c r="BB850" s="231"/>
      <c r="BC850" s="231"/>
      <c r="BD850" s="231"/>
      <c r="BE850" s="231"/>
      <c r="BF850" s="231"/>
      <c r="BG850" s="231"/>
      <c r="BH850" s="231"/>
      <c r="BI850" s="231"/>
      <c r="BJ850" s="231"/>
      <c r="BK850" s="231"/>
      <c r="BL850" s="231"/>
      <c r="BM850" s="231"/>
      <c r="BN850" s="231"/>
      <c r="BO850" s="231"/>
      <c r="BP850" s="231"/>
      <c r="BQ850" s="231"/>
      <c r="BR850" s="231"/>
      <c r="BS850" s="231"/>
      <c r="BT850" s="231"/>
      <c r="BU850" s="231"/>
      <c r="BV850" s="231"/>
      <c r="BW850" s="231"/>
      <c r="BX850" s="231"/>
      <c r="BY850" s="231"/>
      <c r="BZ850" s="231"/>
      <c r="CA850" s="231"/>
      <c r="CB850" s="231"/>
    </row>
    <row r="851" spans="29:80" s="119" customFormat="1">
      <c r="AC851" s="238"/>
      <c r="AD851" s="231"/>
      <c r="AE851" s="231"/>
      <c r="AF851" s="231"/>
      <c r="AG851" s="231"/>
      <c r="AH851" s="231"/>
      <c r="AI851" s="231"/>
      <c r="AJ851" s="231"/>
      <c r="AK851" s="231"/>
      <c r="AL851" s="231"/>
      <c r="AM851" s="231"/>
      <c r="AN851" s="231"/>
      <c r="AO851" s="231"/>
      <c r="AP851" s="231"/>
      <c r="AQ851" s="231"/>
      <c r="AR851" s="231"/>
      <c r="AS851" s="231"/>
      <c r="AT851" s="231"/>
      <c r="AU851" s="231"/>
      <c r="AV851" s="231"/>
      <c r="AW851" s="231"/>
      <c r="AX851" s="231"/>
      <c r="AY851" s="231"/>
      <c r="AZ851" s="231"/>
      <c r="BA851" s="231"/>
      <c r="BB851" s="231"/>
      <c r="BC851" s="231"/>
      <c r="BD851" s="231"/>
      <c r="BE851" s="231"/>
      <c r="BF851" s="231"/>
      <c r="BG851" s="231"/>
      <c r="BH851" s="231"/>
      <c r="BI851" s="231"/>
      <c r="BJ851" s="231"/>
      <c r="BK851" s="231"/>
      <c r="BL851" s="231"/>
      <c r="BM851" s="231"/>
      <c r="BN851" s="231"/>
      <c r="BO851" s="231"/>
      <c r="BP851" s="231"/>
      <c r="BQ851" s="231"/>
      <c r="BR851" s="231"/>
      <c r="BS851" s="231"/>
      <c r="BT851" s="231"/>
      <c r="BU851" s="231"/>
      <c r="BV851" s="231"/>
      <c r="BW851" s="231"/>
      <c r="BX851" s="231"/>
      <c r="BY851" s="231"/>
      <c r="BZ851" s="231"/>
      <c r="CA851" s="231"/>
      <c r="CB851" s="231"/>
    </row>
    <row r="852" spans="29:80" s="119" customFormat="1">
      <c r="AC852" s="238"/>
      <c r="AD852" s="231"/>
      <c r="AE852" s="231"/>
      <c r="AF852" s="231"/>
      <c r="AG852" s="231"/>
      <c r="AH852" s="231"/>
      <c r="AI852" s="231"/>
      <c r="AJ852" s="231"/>
      <c r="AK852" s="231"/>
      <c r="AL852" s="231"/>
      <c r="AM852" s="231"/>
      <c r="AN852" s="231"/>
      <c r="AO852" s="231"/>
      <c r="AP852" s="231"/>
      <c r="AQ852" s="231"/>
      <c r="AR852" s="231"/>
      <c r="AS852" s="231"/>
      <c r="AT852" s="231"/>
      <c r="AU852" s="231"/>
      <c r="AV852" s="231"/>
      <c r="AW852" s="231"/>
      <c r="AX852" s="231"/>
      <c r="AY852" s="231"/>
      <c r="AZ852" s="231"/>
      <c r="BA852" s="231"/>
      <c r="BB852" s="231"/>
      <c r="BC852" s="231"/>
      <c r="BD852" s="231"/>
      <c r="BE852" s="231"/>
      <c r="BF852" s="231"/>
      <c r="BG852" s="231"/>
      <c r="BH852" s="231"/>
      <c r="BI852" s="231"/>
      <c r="BJ852" s="231"/>
      <c r="BK852" s="231"/>
      <c r="BL852" s="231"/>
      <c r="BM852" s="231"/>
      <c r="BN852" s="231"/>
      <c r="BO852" s="231"/>
      <c r="BP852" s="231"/>
      <c r="BQ852" s="231"/>
      <c r="BR852" s="231"/>
      <c r="BS852" s="231"/>
      <c r="BT852" s="231"/>
      <c r="BU852" s="231"/>
      <c r="BV852" s="231"/>
      <c r="BW852" s="231"/>
      <c r="BX852" s="231"/>
      <c r="BY852" s="231"/>
      <c r="BZ852" s="231"/>
      <c r="CA852" s="231"/>
      <c r="CB852" s="231"/>
    </row>
    <row r="853" spans="29:80" s="119" customFormat="1">
      <c r="AC853" s="238"/>
      <c r="AD853" s="231"/>
      <c r="AE853" s="231"/>
      <c r="AF853" s="231"/>
      <c r="AG853" s="231"/>
      <c r="AH853" s="231"/>
      <c r="AI853" s="231"/>
      <c r="AJ853" s="231"/>
      <c r="AK853" s="231"/>
      <c r="AL853" s="231"/>
      <c r="AM853" s="231"/>
      <c r="AN853" s="231"/>
      <c r="AO853" s="231"/>
      <c r="AP853" s="231"/>
      <c r="AQ853" s="231"/>
      <c r="AR853" s="231"/>
      <c r="AS853" s="231"/>
      <c r="AT853" s="231"/>
      <c r="AU853" s="231"/>
      <c r="AV853" s="231"/>
      <c r="AW853" s="231"/>
      <c r="AX853" s="231"/>
      <c r="AY853" s="231"/>
      <c r="AZ853" s="231"/>
      <c r="BA853" s="231"/>
      <c r="BB853" s="231"/>
      <c r="BC853" s="231"/>
      <c r="BD853" s="231"/>
      <c r="BE853" s="231"/>
      <c r="BF853" s="231"/>
      <c r="BG853" s="231"/>
      <c r="BH853" s="231"/>
      <c r="BI853" s="231"/>
      <c r="BJ853" s="231"/>
      <c r="BK853" s="231"/>
      <c r="BL853" s="231"/>
      <c r="BM853" s="231"/>
      <c r="BN853" s="231"/>
      <c r="BO853" s="231"/>
      <c r="BP853" s="231"/>
      <c r="BQ853" s="231"/>
      <c r="BR853" s="231"/>
      <c r="BS853" s="231"/>
      <c r="BT853" s="231"/>
      <c r="BU853" s="231"/>
      <c r="BV853" s="231"/>
      <c r="BW853" s="231"/>
      <c r="BX853" s="231"/>
      <c r="BY853" s="231"/>
      <c r="BZ853" s="231"/>
      <c r="CA853" s="231"/>
      <c r="CB853" s="231"/>
    </row>
    <row r="854" spans="29:80" s="119" customFormat="1">
      <c r="AC854" s="238"/>
      <c r="AD854" s="231"/>
      <c r="AE854" s="231"/>
      <c r="AF854" s="231"/>
      <c r="AG854" s="231"/>
      <c r="AH854" s="231"/>
      <c r="AI854" s="231"/>
      <c r="AJ854" s="231"/>
      <c r="AK854" s="231"/>
      <c r="AL854" s="231"/>
      <c r="AM854" s="231"/>
      <c r="AN854" s="231"/>
      <c r="AO854" s="231"/>
      <c r="AP854" s="231"/>
      <c r="AQ854" s="231"/>
      <c r="AR854" s="231"/>
      <c r="AS854" s="231"/>
      <c r="AT854" s="231"/>
      <c r="AU854" s="231"/>
      <c r="AV854" s="231"/>
      <c r="AW854" s="231"/>
      <c r="AX854" s="231"/>
      <c r="AY854" s="231"/>
      <c r="AZ854" s="231"/>
      <c r="BA854" s="231"/>
      <c r="BB854" s="231"/>
      <c r="BC854" s="231"/>
      <c r="BD854" s="231"/>
      <c r="BE854" s="231"/>
      <c r="BF854" s="231"/>
      <c r="BG854" s="231"/>
      <c r="BH854" s="231"/>
      <c r="BI854" s="231"/>
      <c r="BJ854" s="231"/>
      <c r="BK854" s="231"/>
      <c r="BL854" s="231"/>
      <c r="BM854" s="231"/>
      <c r="BN854" s="231"/>
      <c r="BO854" s="231"/>
      <c r="BP854" s="231"/>
      <c r="BQ854" s="231"/>
      <c r="BR854" s="231"/>
      <c r="BS854" s="231"/>
      <c r="BT854" s="231"/>
      <c r="BU854" s="231"/>
      <c r="BV854" s="231"/>
      <c r="BW854" s="231"/>
      <c r="BX854" s="231"/>
      <c r="BY854" s="231"/>
      <c r="BZ854" s="231"/>
      <c r="CA854" s="231"/>
      <c r="CB854" s="231"/>
    </row>
    <row r="855" spans="29:80" s="119" customFormat="1">
      <c r="AC855" s="238"/>
      <c r="AD855" s="231"/>
      <c r="AE855" s="231"/>
      <c r="AF855" s="231"/>
      <c r="AG855" s="231"/>
      <c r="AH855" s="231"/>
      <c r="AI855" s="231"/>
      <c r="AJ855" s="231"/>
      <c r="AK855" s="231"/>
      <c r="AL855" s="231"/>
      <c r="AM855" s="231"/>
      <c r="AN855" s="231"/>
      <c r="AO855" s="231"/>
      <c r="AP855" s="231"/>
      <c r="AQ855" s="231"/>
      <c r="AR855" s="231"/>
      <c r="AS855" s="231"/>
      <c r="AT855" s="231"/>
      <c r="AU855" s="231"/>
      <c r="AV855" s="231"/>
      <c r="AW855" s="231"/>
      <c r="AX855" s="231"/>
      <c r="AY855" s="231"/>
      <c r="AZ855" s="231"/>
      <c r="BA855" s="231"/>
      <c r="BB855" s="231"/>
      <c r="BC855" s="231"/>
      <c r="BD855" s="231"/>
      <c r="BE855" s="231"/>
      <c r="BF855" s="231"/>
      <c r="BG855" s="231"/>
      <c r="BH855" s="231"/>
      <c r="BI855" s="231"/>
      <c r="BJ855" s="231"/>
      <c r="BK855" s="231"/>
      <c r="BL855" s="231"/>
      <c r="BM855" s="231"/>
      <c r="BN855" s="231"/>
      <c r="BO855" s="231"/>
      <c r="BP855" s="231"/>
      <c r="BQ855" s="231"/>
      <c r="BR855" s="231"/>
      <c r="BS855" s="231"/>
      <c r="BT855" s="231"/>
      <c r="BU855" s="231"/>
      <c r="BV855" s="231"/>
      <c r="BW855" s="231"/>
      <c r="BX855" s="231"/>
      <c r="BY855" s="231"/>
      <c r="BZ855" s="231"/>
      <c r="CA855" s="231"/>
      <c r="CB855" s="231"/>
    </row>
    <row r="856" spans="29:80" s="119" customFormat="1">
      <c r="AC856" s="238"/>
      <c r="AD856" s="231"/>
      <c r="AE856" s="231"/>
      <c r="AF856" s="231"/>
      <c r="AG856" s="231"/>
      <c r="AH856" s="231"/>
      <c r="AI856" s="231"/>
      <c r="AJ856" s="231"/>
      <c r="AK856" s="231"/>
      <c r="AL856" s="231"/>
      <c r="AM856" s="231"/>
      <c r="AN856" s="231"/>
      <c r="AO856" s="231"/>
      <c r="AP856" s="231"/>
      <c r="AQ856" s="231"/>
      <c r="AR856" s="231"/>
      <c r="AS856" s="231"/>
      <c r="AT856" s="231"/>
      <c r="AU856" s="231"/>
      <c r="AV856" s="231"/>
      <c r="AW856" s="231"/>
      <c r="AX856" s="231"/>
      <c r="AY856" s="231"/>
      <c r="AZ856" s="231"/>
      <c r="BA856" s="231"/>
      <c r="BB856" s="231"/>
      <c r="BC856" s="231"/>
      <c r="BD856" s="231"/>
      <c r="BE856" s="231"/>
      <c r="BF856" s="231"/>
      <c r="BG856" s="231"/>
      <c r="BH856" s="231"/>
      <c r="BI856" s="231"/>
      <c r="BJ856" s="231"/>
      <c r="BK856" s="231"/>
      <c r="BL856" s="231"/>
      <c r="BM856" s="231"/>
      <c r="BN856" s="231"/>
      <c r="BO856" s="231"/>
      <c r="BP856" s="231"/>
      <c r="BQ856" s="231"/>
      <c r="BR856" s="231"/>
      <c r="BS856" s="231"/>
      <c r="BT856" s="231"/>
      <c r="BU856" s="231"/>
      <c r="BV856" s="231"/>
      <c r="BW856" s="231"/>
      <c r="BX856" s="231"/>
      <c r="BY856" s="231"/>
      <c r="BZ856" s="231"/>
      <c r="CA856" s="231"/>
      <c r="CB856" s="231"/>
    </row>
    <row r="857" spans="29:80" s="119" customFormat="1">
      <c r="AC857" s="238"/>
      <c r="AD857" s="231"/>
      <c r="AE857" s="231"/>
      <c r="AF857" s="231"/>
      <c r="AG857" s="231"/>
      <c r="AH857" s="231"/>
      <c r="AI857" s="231"/>
      <c r="AJ857" s="231"/>
      <c r="AK857" s="231"/>
      <c r="AL857" s="231"/>
      <c r="AM857" s="231"/>
      <c r="AN857" s="231"/>
      <c r="AO857" s="231"/>
      <c r="AP857" s="231"/>
      <c r="AQ857" s="231"/>
      <c r="AR857" s="231"/>
      <c r="AS857" s="231"/>
      <c r="AT857" s="231"/>
      <c r="AU857" s="231"/>
      <c r="AV857" s="231"/>
      <c r="AW857" s="231"/>
      <c r="AX857" s="231"/>
      <c r="AY857" s="231"/>
      <c r="AZ857" s="231"/>
      <c r="BA857" s="231"/>
      <c r="BB857" s="231"/>
      <c r="BC857" s="231"/>
      <c r="BD857" s="231"/>
      <c r="BE857" s="231"/>
      <c r="BF857" s="231"/>
      <c r="BG857" s="231"/>
      <c r="BH857" s="231"/>
      <c r="BI857" s="231"/>
      <c r="BJ857" s="231"/>
      <c r="BK857" s="231"/>
      <c r="BL857" s="231"/>
      <c r="BM857" s="231"/>
      <c r="BN857" s="231"/>
      <c r="BO857" s="231"/>
      <c r="BP857" s="231"/>
      <c r="BQ857" s="231"/>
      <c r="BR857" s="231"/>
      <c r="BS857" s="231"/>
      <c r="BT857" s="231"/>
      <c r="BU857" s="231"/>
      <c r="BV857" s="231"/>
      <c r="BW857" s="231"/>
      <c r="BX857" s="231"/>
      <c r="BY857" s="231"/>
      <c r="BZ857" s="231"/>
      <c r="CA857" s="231"/>
      <c r="CB857" s="231"/>
    </row>
    <row r="858" spans="29:80" s="119" customFormat="1">
      <c r="AC858" s="238"/>
      <c r="AD858" s="231"/>
      <c r="AE858" s="231"/>
      <c r="AF858" s="231"/>
      <c r="AG858" s="231"/>
      <c r="AH858" s="231"/>
      <c r="AI858" s="231"/>
      <c r="AJ858" s="231"/>
      <c r="AK858" s="231"/>
      <c r="AL858" s="231"/>
      <c r="AM858" s="231"/>
      <c r="AN858" s="231"/>
      <c r="AO858" s="231"/>
      <c r="AP858" s="231"/>
      <c r="AQ858" s="231"/>
      <c r="AR858" s="231"/>
      <c r="AS858" s="231"/>
      <c r="AT858" s="231"/>
      <c r="AU858" s="231"/>
      <c r="AV858" s="231"/>
      <c r="AW858" s="231"/>
      <c r="AX858" s="231"/>
      <c r="AY858" s="231"/>
      <c r="AZ858" s="231"/>
      <c r="BA858" s="231"/>
      <c r="BB858" s="231"/>
      <c r="BC858" s="231"/>
      <c r="BD858" s="231"/>
      <c r="BE858" s="231"/>
      <c r="BF858" s="231"/>
      <c r="BG858" s="231"/>
      <c r="BH858" s="231"/>
      <c r="BI858" s="231"/>
      <c r="BJ858" s="231"/>
      <c r="BK858" s="231"/>
      <c r="BL858" s="231"/>
      <c r="BM858" s="231"/>
      <c r="BN858" s="231"/>
      <c r="BO858" s="231"/>
      <c r="BP858" s="231"/>
      <c r="BQ858" s="231"/>
      <c r="BR858" s="231"/>
      <c r="BS858" s="231"/>
      <c r="BT858" s="231"/>
      <c r="BU858" s="231"/>
      <c r="BV858" s="231"/>
      <c r="BW858" s="231"/>
      <c r="BX858" s="231"/>
      <c r="BY858" s="231"/>
      <c r="BZ858" s="231"/>
      <c r="CA858" s="231"/>
      <c r="CB858" s="231"/>
    </row>
    <row r="859" spans="29:80" s="119" customFormat="1">
      <c r="AC859" s="238"/>
      <c r="AD859" s="231"/>
      <c r="AE859" s="231"/>
      <c r="AF859" s="231"/>
      <c r="AG859" s="231"/>
      <c r="AH859" s="231"/>
      <c r="AI859" s="231"/>
      <c r="AJ859" s="231"/>
      <c r="AK859" s="231"/>
      <c r="AL859" s="231"/>
      <c r="AM859" s="231"/>
      <c r="AN859" s="231"/>
      <c r="AO859" s="231"/>
      <c r="AP859" s="231"/>
      <c r="AQ859" s="231"/>
      <c r="AR859" s="231"/>
      <c r="AS859" s="231"/>
      <c r="AT859" s="231"/>
      <c r="AU859" s="231"/>
      <c r="AV859" s="231"/>
      <c r="AW859" s="231"/>
      <c r="AX859" s="231"/>
      <c r="AY859" s="231"/>
      <c r="AZ859" s="231"/>
      <c r="BA859" s="231"/>
      <c r="BB859" s="231"/>
      <c r="BC859" s="231"/>
      <c r="BD859" s="231"/>
      <c r="BE859" s="231"/>
      <c r="BF859" s="231"/>
      <c r="BG859" s="231"/>
      <c r="BH859" s="231"/>
      <c r="BI859" s="231"/>
      <c r="BJ859" s="231"/>
      <c r="BK859" s="231"/>
      <c r="BL859" s="231"/>
      <c r="BM859" s="231"/>
      <c r="BN859" s="231"/>
      <c r="BO859" s="231"/>
      <c r="BP859" s="231"/>
      <c r="BQ859" s="231"/>
      <c r="BR859" s="231"/>
      <c r="BS859" s="231"/>
      <c r="BT859" s="231"/>
      <c r="BU859" s="231"/>
      <c r="BV859" s="231"/>
      <c r="BW859" s="231"/>
      <c r="BX859" s="231"/>
      <c r="BY859" s="231"/>
      <c r="BZ859" s="231"/>
      <c r="CA859" s="231"/>
      <c r="CB859" s="231"/>
    </row>
    <row r="860" spans="29:80" s="119" customFormat="1">
      <c r="AC860" s="238"/>
      <c r="AD860" s="231"/>
      <c r="AE860" s="231"/>
      <c r="AF860" s="231"/>
      <c r="AG860" s="231"/>
      <c r="AH860" s="231"/>
      <c r="AI860" s="231"/>
      <c r="AJ860" s="231"/>
      <c r="AK860" s="231"/>
      <c r="AL860" s="231"/>
      <c r="AM860" s="231"/>
      <c r="AN860" s="231"/>
      <c r="AO860" s="231"/>
      <c r="AP860" s="231"/>
      <c r="AQ860" s="231"/>
      <c r="AR860" s="231"/>
      <c r="AS860" s="231"/>
      <c r="AT860" s="231"/>
      <c r="AU860" s="231"/>
      <c r="AV860" s="231"/>
      <c r="AW860" s="231"/>
      <c r="AX860" s="231"/>
      <c r="AY860" s="231"/>
      <c r="AZ860" s="231"/>
      <c r="BA860" s="231"/>
      <c r="BB860" s="231"/>
      <c r="BC860" s="231"/>
      <c r="BD860" s="231"/>
      <c r="BE860" s="231"/>
      <c r="BF860" s="231"/>
      <c r="BG860" s="231"/>
      <c r="BH860" s="231"/>
      <c r="BI860" s="231"/>
      <c r="BJ860" s="231"/>
      <c r="BK860" s="231"/>
      <c r="BL860" s="231"/>
      <c r="BM860" s="231"/>
      <c r="BN860" s="231"/>
      <c r="BO860" s="231"/>
      <c r="BP860" s="231"/>
      <c r="BQ860" s="231"/>
      <c r="BR860" s="231"/>
      <c r="BS860" s="231"/>
      <c r="BT860" s="231"/>
      <c r="BU860" s="231"/>
      <c r="BV860" s="231"/>
      <c r="BW860" s="231"/>
      <c r="BX860" s="231"/>
      <c r="BY860" s="231"/>
      <c r="BZ860" s="231"/>
      <c r="CA860" s="231"/>
      <c r="CB860" s="231"/>
    </row>
    <row r="861" spans="29:80" s="119" customFormat="1">
      <c r="AC861" s="238"/>
      <c r="AD861" s="231"/>
      <c r="AE861" s="231"/>
      <c r="AF861" s="231"/>
      <c r="AG861" s="231"/>
      <c r="AH861" s="231"/>
      <c r="AI861" s="231"/>
      <c r="AJ861" s="231"/>
      <c r="AK861" s="231"/>
      <c r="AL861" s="231"/>
      <c r="AM861" s="231"/>
      <c r="AN861" s="231"/>
      <c r="AO861" s="231"/>
      <c r="AP861" s="231"/>
      <c r="AQ861" s="231"/>
      <c r="AR861" s="231"/>
      <c r="AS861" s="231"/>
      <c r="AT861" s="231"/>
      <c r="AU861" s="231"/>
      <c r="AV861" s="231"/>
      <c r="AW861" s="231"/>
      <c r="AX861" s="231"/>
      <c r="AY861" s="231"/>
      <c r="AZ861" s="231"/>
      <c r="BA861" s="231"/>
      <c r="BB861" s="231"/>
      <c r="BC861" s="231"/>
      <c r="BD861" s="231"/>
      <c r="BE861" s="231"/>
      <c r="BF861" s="231"/>
      <c r="BG861" s="231"/>
      <c r="BH861" s="231"/>
      <c r="BI861" s="231"/>
      <c r="BJ861" s="231"/>
      <c r="BK861" s="231"/>
      <c r="BL861" s="231"/>
      <c r="BM861" s="231"/>
      <c r="BN861" s="231"/>
      <c r="BO861" s="231"/>
      <c r="BP861" s="231"/>
      <c r="BQ861" s="231"/>
      <c r="BR861" s="231"/>
      <c r="BS861" s="231"/>
      <c r="BT861" s="231"/>
      <c r="BU861" s="231"/>
      <c r="BV861" s="231"/>
      <c r="BW861" s="231"/>
      <c r="BX861" s="231"/>
      <c r="BY861" s="231"/>
      <c r="BZ861" s="231"/>
      <c r="CA861" s="231"/>
      <c r="CB861" s="231"/>
    </row>
    <row r="862" spans="29:80" s="119" customFormat="1">
      <c r="AC862" s="238"/>
      <c r="AD862" s="231"/>
      <c r="AE862" s="231"/>
      <c r="AF862" s="231"/>
      <c r="AG862" s="231"/>
      <c r="AH862" s="231"/>
      <c r="AI862" s="231"/>
      <c r="AJ862" s="231"/>
      <c r="AK862" s="231"/>
      <c r="AL862" s="231"/>
      <c r="AM862" s="231"/>
      <c r="AN862" s="231"/>
      <c r="AO862" s="231"/>
      <c r="AP862" s="231"/>
      <c r="AQ862" s="231"/>
      <c r="AR862" s="231"/>
      <c r="AS862" s="231"/>
      <c r="AT862" s="231"/>
      <c r="AU862" s="231"/>
      <c r="AV862" s="231"/>
      <c r="AW862" s="231"/>
      <c r="AX862" s="231"/>
      <c r="AY862" s="231"/>
      <c r="AZ862" s="231"/>
      <c r="BA862" s="231"/>
      <c r="BB862" s="231"/>
      <c r="BC862" s="231"/>
      <c r="BD862" s="231"/>
      <c r="BE862" s="231"/>
      <c r="BF862" s="231"/>
      <c r="BG862" s="231"/>
      <c r="BH862" s="231"/>
      <c r="BI862" s="231"/>
      <c r="BJ862" s="231"/>
      <c r="BK862" s="231"/>
      <c r="BL862" s="231"/>
      <c r="BM862" s="231"/>
      <c r="BN862" s="231"/>
      <c r="BO862" s="231"/>
      <c r="BP862" s="231"/>
      <c r="BQ862" s="231"/>
      <c r="BR862" s="231"/>
      <c r="BS862" s="231"/>
      <c r="BT862" s="231"/>
      <c r="BU862" s="231"/>
      <c r="BV862" s="231"/>
      <c r="BW862" s="231"/>
      <c r="BX862" s="231"/>
      <c r="BY862" s="231"/>
      <c r="BZ862" s="231"/>
      <c r="CA862" s="231"/>
      <c r="CB862" s="231"/>
    </row>
    <row r="863" spans="29:80" s="119" customFormat="1">
      <c r="AC863" s="238"/>
      <c r="AD863" s="231"/>
      <c r="AE863" s="231"/>
      <c r="AF863" s="231"/>
      <c r="AG863" s="231"/>
      <c r="AH863" s="231"/>
      <c r="AI863" s="231"/>
      <c r="AJ863" s="231"/>
      <c r="AK863" s="231"/>
      <c r="AL863" s="231"/>
      <c r="AM863" s="231"/>
      <c r="AN863" s="231"/>
      <c r="AO863" s="231"/>
      <c r="AP863" s="231"/>
      <c r="AQ863" s="231"/>
      <c r="AR863" s="231"/>
      <c r="AS863" s="231"/>
      <c r="AT863" s="231"/>
      <c r="AU863" s="231"/>
      <c r="AV863" s="231"/>
      <c r="AW863" s="231"/>
      <c r="AX863" s="231"/>
      <c r="AY863" s="231"/>
      <c r="AZ863" s="231"/>
      <c r="BA863" s="231"/>
      <c r="BB863" s="231"/>
      <c r="BC863" s="231"/>
      <c r="BD863" s="231"/>
      <c r="BE863" s="231"/>
      <c r="BF863" s="231"/>
      <c r="BG863" s="231"/>
      <c r="BH863" s="231"/>
      <c r="BI863" s="231"/>
      <c r="BJ863" s="231"/>
      <c r="BK863" s="231"/>
      <c r="BL863" s="231"/>
      <c r="BM863" s="231"/>
      <c r="BN863" s="231"/>
      <c r="BO863" s="231"/>
      <c r="BP863" s="231"/>
      <c r="BQ863" s="231"/>
      <c r="BR863" s="231"/>
      <c r="BS863" s="231"/>
      <c r="BT863" s="231"/>
      <c r="BU863" s="231"/>
      <c r="BV863" s="231"/>
      <c r="BW863" s="231"/>
      <c r="BX863" s="231"/>
      <c r="BY863" s="231"/>
      <c r="BZ863" s="231"/>
      <c r="CA863" s="231"/>
      <c r="CB863" s="231"/>
    </row>
    <row r="864" spans="29:80" s="119" customFormat="1">
      <c r="AC864" s="238"/>
      <c r="AD864" s="231"/>
      <c r="AE864" s="231"/>
      <c r="AF864" s="231"/>
      <c r="AG864" s="231"/>
      <c r="AH864" s="231"/>
      <c r="AI864" s="231"/>
      <c r="AJ864" s="231"/>
      <c r="AK864" s="231"/>
      <c r="AL864" s="231"/>
      <c r="AM864" s="231"/>
      <c r="AN864" s="231"/>
      <c r="AO864" s="231"/>
      <c r="AP864" s="231"/>
      <c r="AQ864" s="231"/>
      <c r="AR864" s="231"/>
      <c r="AS864" s="231"/>
      <c r="AT864" s="231"/>
      <c r="AU864" s="231"/>
      <c r="AV864" s="231"/>
      <c r="AW864" s="231"/>
      <c r="AX864" s="231"/>
      <c r="AY864" s="231"/>
      <c r="AZ864" s="231"/>
      <c r="BA864" s="231"/>
      <c r="BB864" s="231"/>
      <c r="BC864" s="231"/>
      <c r="BD864" s="231"/>
      <c r="BE864" s="231"/>
      <c r="BF864" s="231"/>
      <c r="BG864" s="231"/>
      <c r="BH864" s="231"/>
      <c r="BI864" s="231"/>
      <c r="BJ864" s="231"/>
      <c r="BK864" s="231"/>
      <c r="BL864" s="231"/>
      <c r="BM864" s="231"/>
      <c r="BN864" s="231"/>
      <c r="BO864" s="231"/>
      <c r="BP864" s="231"/>
      <c r="BQ864" s="231"/>
      <c r="BR864" s="231"/>
      <c r="BS864" s="231"/>
      <c r="BT864" s="231"/>
      <c r="BU864" s="231"/>
      <c r="BV864" s="231"/>
      <c r="BW864" s="231"/>
      <c r="BX864" s="231"/>
      <c r="BY864" s="231"/>
      <c r="BZ864" s="231"/>
      <c r="CA864" s="231"/>
      <c r="CB864" s="231"/>
    </row>
    <row r="865" spans="29:80" s="119" customFormat="1">
      <c r="AC865" s="238"/>
      <c r="AD865" s="231"/>
      <c r="AE865" s="231"/>
      <c r="AF865" s="231"/>
      <c r="AG865" s="231"/>
      <c r="AH865" s="231"/>
      <c r="AI865" s="231"/>
      <c r="AJ865" s="231"/>
      <c r="AK865" s="231"/>
      <c r="AL865" s="231"/>
      <c r="AM865" s="231"/>
      <c r="AN865" s="231"/>
      <c r="AO865" s="231"/>
      <c r="AP865" s="231"/>
      <c r="AQ865" s="231"/>
      <c r="AR865" s="231"/>
      <c r="AS865" s="231"/>
      <c r="AT865" s="231"/>
      <c r="AU865" s="231"/>
      <c r="AV865" s="231"/>
      <c r="AW865" s="231"/>
      <c r="AX865" s="231"/>
      <c r="AY865" s="231"/>
      <c r="AZ865" s="231"/>
      <c r="BA865" s="231"/>
      <c r="BB865" s="231"/>
      <c r="BC865" s="231"/>
      <c r="BD865" s="231"/>
      <c r="BE865" s="231"/>
      <c r="BF865" s="231"/>
      <c r="BG865" s="231"/>
      <c r="BH865" s="231"/>
      <c r="BI865" s="231"/>
      <c r="BJ865" s="231"/>
      <c r="BK865" s="231"/>
      <c r="BL865" s="231"/>
      <c r="BM865" s="231"/>
      <c r="BN865" s="231"/>
      <c r="BO865" s="231"/>
      <c r="BP865" s="231"/>
      <c r="BQ865" s="231"/>
      <c r="BR865" s="231"/>
      <c r="BS865" s="231"/>
      <c r="BT865" s="231"/>
      <c r="BU865" s="231"/>
      <c r="BV865" s="231"/>
      <c r="BW865" s="231"/>
      <c r="BX865" s="231"/>
      <c r="BY865" s="231"/>
      <c r="BZ865" s="231"/>
      <c r="CA865" s="231"/>
      <c r="CB865" s="231"/>
    </row>
    <row r="866" spans="29:80" s="119" customFormat="1">
      <c r="AC866" s="238"/>
      <c r="AD866" s="231"/>
      <c r="AE866" s="231"/>
      <c r="AF866" s="231"/>
      <c r="AG866" s="231"/>
      <c r="AH866" s="231"/>
      <c r="AI866" s="231"/>
      <c r="AJ866" s="231"/>
      <c r="AK866" s="231"/>
      <c r="AL866" s="231"/>
      <c r="AM866" s="231"/>
      <c r="AN866" s="231"/>
      <c r="AO866" s="231"/>
      <c r="AP866" s="231"/>
      <c r="AQ866" s="231"/>
      <c r="AR866" s="231"/>
      <c r="AS866" s="231"/>
      <c r="AT866" s="231"/>
      <c r="AU866" s="231"/>
      <c r="AV866" s="231"/>
      <c r="AW866" s="231"/>
      <c r="AX866" s="231"/>
      <c r="AY866" s="231"/>
      <c r="AZ866" s="231"/>
      <c r="BA866" s="231"/>
      <c r="BB866" s="231"/>
      <c r="BC866" s="231"/>
      <c r="BD866" s="231"/>
      <c r="BE866" s="231"/>
      <c r="BF866" s="231"/>
      <c r="BG866" s="231"/>
      <c r="BH866" s="231"/>
      <c r="BI866" s="231"/>
      <c r="BJ866" s="231"/>
      <c r="BK866" s="231"/>
      <c r="BL866" s="231"/>
      <c r="BM866" s="231"/>
      <c r="BN866" s="231"/>
      <c r="BO866" s="231"/>
      <c r="BP866" s="231"/>
      <c r="BQ866" s="231"/>
      <c r="BR866" s="231"/>
      <c r="BS866" s="231"/>
      <c r="BT866" s="231"/>
      <c r="BU866" s="231"/>
      <c r="BV866" s="231"/>
      <c r="BW866" s="231"/>
      <c r="BX866" s="231"/>
      <c r="BY866" s="231"/>
      <c r="BZ866" s="231"/>
      <c r="CA866" s="231"/>
      <c r="CB866" s="231"/>
    </row>
    <row r="867" spans="29:80" s="119" customFormat="1">
      <c r="AC867" s="238"/>
      <c r="AD867" s="231"/>
      <c r="AE867" s="231"/>
      <c r="AF867" s="231"/>
      <c r="AG867" s="231"/>
      <c r="AH867" s="231"/>
      <c r="AI867" s="231"/>
      <c r="AJ867" s="231"/>
      <c r="AK867" s="231"/>
      <c r="AL867" s="231"/>
      <c r="AM867" s="231"/>
      <c r="AN867" s="231"/>
      <c r="AO867" s="231"/>
      <c r="AP867" s="231"/>
      <c r="AQ867" s="231"/>
      <c r="AR867" s="231"/>
      <c r="AS867" s="231"/>
      <c r="AT867" s="231"/>
      <c r="AU867" s="231"/>
      <c r="AV867" s="231"/>
      <c r="AW867" s="231"/>
      <c r="AX867" s="231"/>
      <c r="AY867" s="231"/>
      <c r="AZ867" s="231"/>
      <c r="BA867" s="231"/>
      <c r="BB867" s="231"/>
      <c r="BC867" s="231"/>
      <c r="BD867" s="231"/>
      <c r="BE867" s="231"/>
      <c r="BF867" s="231"/>
      <c r="BG867" s="231"/>
      <c r="BH867" s="231"/>
      <c r="BI867" s="231"/>
      <c r="BJ867" s="231"/>
      <c r="BK867" s="231"/>
      <c r="BL867" s="231"/>
      <c r="BM867" s="231"/>
      <c r="BN867" s="231"/>
      <c r="BO867" s="231"/>
      <c r="BP867" s="231"/>
      <c r="BQ867" s="231"/>
      <c r="BR867" s="231"/>
      <c r="BS867" s="231"/>
      <c r="BT867" s="231"/>
      <c r="BU867" s="231"/>
      <c r="BV867" s="231"/>
      <c r="BW867" s="231"/>
      <c r="BX867" s="231"/>
      <c r="BY867" s="231"/>
      <c r="BZ867" s="231"/>
      <c r="CA867" s="231"/>
      <c r="CB867" s="231"/>
    </row>
    <row r="868" spans="29:80" s="119" customFormat="1">
      <c r="AC868" s="238"/>
      <c r="AD868" s="231"/>
      <c r="AE868" s="231"/>
      <c r="AF868" s="231"/>
      <c r="AG868" s="231"/>
      <c r="AH868" s="231"/>
      <c r="AI868" s="231"/>
      <c r="AJ868" s="231"/>
      <c r="AK868" s="231"/>
      <c r="AL868" s="231"/>
      <c r="AM868" s="231"/>
      <c r="AN868" s="231"/>
      <c r="AO868" s="231"/>
      <c r="AP868" s="231"/>
      <c r="AQ868" s="231"/>
      <c r="AR868" s="231"/>
      <c r="AS868" s="231"/>
      <c r="AT868" s="231"/>
      <c r="AU868" s="231"/>
      <c r="AV868" s="231"/>
      <c r="AW868" s="231"/>
      <c r="AX868" s="231"/>
      <c r="AY868" s="231"/>
      <c r="AZ868" s="231"/>
      <c r="BA868" s="231"/>
      <c r="BB868" s="231"/>
      <c r="BC868" s="231"/>
      <c r="BD868" s="231"/>
      <c r="BE868" s="231"/>
      <c r="BF868" s="231"/>
      <c r="BG868" s="231"/>
      <c r="BH868" s="231"/>
      <c r="BI868" s="231"/>
      <c r="BJ868" s="231"/>
      <c r="BK868" s="231"/>
      <c r="BL868" s="231"/>
      <c r="BM868" s="231"/>
      <c r="BN868" s="231"/>
      <c r="BO868" s="231"/>
      <c r="BP868" s="231"/>
      <c r="BQ868" s="231"/>
      <c r="BR868" s="231"/>
      <c r="BS868" s="231"/>
      <c r="BT868" s="231"/>
      <c r="BU868" s="231"/>
      <c r="BV868" s="231"/>
      <c r="BW868" s="231"/>
      <c r="BX868" s="231"/>
      <c r="BY868" s="231"/>
      <c r="BZ868" s="231"/>
      <c r="CA868" s="231"/>
      <c r="CB868" s="231"/>
    </row>
    <row r="869" spans="29:80" s="119" customFormat="1">
      <c r="AC869" s="238"/>
      <c r="AD869" s="231"/>
      <c r="AE869" s="231"/>
      <c r="AF869" s="231"/>
      <c r="AG869" s="231"/>
      <c r="AH869" s="231"/>
      <c r="AI869" s="231"/>
      <c r="AJ869" s="231"/>
      <c r="AK869" s="231"/>
      <c r="AL869" s="231"/>
      <c r="AM869" s="231"/>
      <c r="AN869" s="231"/>
      <c r="AO869" s="231"/>
      <c r="AP869" s="231"/>
      <c r="AQ869" s="231"/>
      <c r="AR869" s="231"/>
      <c r="AS869" s="231"/>
      <c r="AT869" s="231"/>
      <c r="AU869" s="231"/>
      <c r="AV869" s="231"/>
      <c r="AW869" s="231"/>
      <c r="AX869" s="231"/>
      <c r="AY869" s="231"/>
      <c r="AZ869" s="231"/>
      <c r="BA869" s="231"/>
      <c r="BB869" s="231"/>
      <c r="BC869" s="231"/>
      <c r="BD869" s="231"/>
      <c r="BE869" s="231"/>
      <c r="BF869" s="231"/>
      <c r="BG869" s="231"/>
      <c r="BH869" s="231"/>
      <c r="BI869" s="231"/>
      <c r="BJ869" s="231"/>
      <c r="BK869" s="231"/>
      <c r="BL869" s="231"/>
      <c r="BM869" s="231"/>
      <c r="BN869" s="231"/>
      <c r="BO869" s="231"/>
      <c r="BP869" s="231"/>
      <c r="BQ869" s="231"/>
      <c r="BR869" s="231"/>
      <c r="BS869" s="231"/>
      <c r="BT869" s="231"/>
      <c r="BU869" s="231"/>
      <c r="BV869" s="231"/>
      <c r="BW869" s="231"/>
      <c r="BX869" s="231"/>
      <c r="BY869" s="231"/>
      <c r="BZ869" s="231"/>
      <c r="CA869" s="231"/>
      <c r="CB869" s="231"/>
    </row>
    <row r="870" spans="29:80" s="119" customFormat="1">
      <c r="AC870" s="238"/>
      <c r="AD870" s="231"/>
      <c r="AE870" s="231"/>
      <c r="AF870" s="231"/>
      <c r="AG870" s="231"/>
      <c r="AH870" s="231"/>
      <c r="AI870" s="231"/>
      <c r="AJ870" s="231"/>
      <c r="AK870" s="231"/>
      <c r="AL870" s="231"/>
      <c r="AM870" s="231"/>
      <c r="AN870" s="231"/>
      <c r="AO870" s="231"/>
      <c r="AP870" s="231"/>
      <c r="AQ870" s="231"/>
      <c r="AR870" s="231"/>
      <c r="AS870" s="231"/>
      <c r="AT870" s="231"/>
      <c r="AU870" s="231"/>
      <c r="AV870" s="231"/>
      <c r="AW870" s="231"/>
      <c r="AX870" s="231"/>
      <c r="AY870" s="231"/>
      <c r="AZ870" s="231"/>
      <c r="BA870" s="231"/>
      <c r="BB870" s="231"/>
      <c r="BC870" s="231"/>
      <c r="BD870" s="231"/>
      <c r="BE870" s="231"/>
      <c r="BF870" s="231"/>
      <c r="BG870" s="231"/>
      <c r="BH870" s="231"/>
      <c r="BI870" s="231"/>
      <c r="BJ870" s="231"/>
      <c r="BK870" s="231"/>
      <c r="BL870" s="231"/>
      <c r="BM870" s="231"/>
      <c r="BN870" s="231"/>
      <c r="BO870" s="231"/>
      <c r="BP870" s="231"/>
      <c r="BQ870" s="231"/>
      <c r="BR870" s="231"/>
      <c r="BS870" s="231"/>
      <c r="BT870" s="231"/>
      <c r="BU870" s="231"/>
      <c r="BV870" s="231"/>
      <c r="BW870" s="231"/>
      <c r="BX870" s="231"/>
      <c r="BY870" s="231"/>
      <c r="BZ870" s="231"/>
      <c r="CA870" s="231"/>
      <c r="CB870" s="231"/>
    </row>
    <row r="871" spans="29:80" s="119" customFormat="1">
      <c r="AC871" s="238"/>
      <c r="AD871" s="231"/>
      <c r="AE871" s="231"/>
      <c r="AF871" s="231"/>
      <c r="AG871" s="231"/>
      <c r="AH871" s="231"/>
      <c r="AI871" s="231"/>
      <c r="AJ871" s="231"/>
      <c r="AK871" s="231"/>
      <c r="AL871" s="231"/>
      <c r="AM871" s="231"/>
      <c r="AN871" s="231"/>
      <c r="AO871" s="231"/>
      <c r="AP871" s="231"/>
      <c r="AQ871" s="231"/>
      <c r="AR871" s="231"/>
      <c r="AS871" s="231"/>
      <c r="AT871" s="231"/>
      <c r="AU871" s="231"/>
      <c r="AV871" s="231"/>
      <c r="AW871" s="231"/>
      <c r="AX871" s="231"/>
      <c r="AY871" s="231"/>
      <c r="AZ871" s="231"/>
      <c r="BA871" s="231"/>
      <c r="BB871" s="231"/>
      <c r="BC871" s="231"/>
      <c r="BD871" s="231"/>
      <c r="BE871" s="231"/>
      <c r="BF871" s="231"/>
      <c r="BG871" s="231"/>
      <c r="BH871" s="231"/>
      <c r="BI871" s="231"/>
      <c r="BJ871" s="231"/>
      <c r="BK871" s="231"/>
      <c r="BL871" s="231"/>
      <c r="BM871" s="231"/>
      <c r="BN871" s="231"/>
      <c r="BO871" s="231"/>
      <c r="BP871" s="231"/>
      <c r="BQ871" s="231"/>
      <c r="BR871" s="231"/>
      <c r="BS871" s="231"/>
      <c r="BT871" s="231"/>
      <c r="BU871" s="231"/>
      <c r="BV871" s="231"/>
      <c r="BW871" s="231"/>
      <c r="BX871" s="231"/>
      <c r="BY871" s="231"/>
      <c r="BZ871" s="231"/>
      <c r="CA871" s="231"/>
      <c r="CB871" s="231"/>
    </row>
    <row r="872" spans="29:80" s="119" customFormat="1">
      <c r="AC872" s="238"/>
      <c r="AD872" s="231"/>
      <c r="AE872" s="231"/>
      <c r="AF872" s="231"/>
      <c r="AG872" s="231"/>
      <c r="AH872" s="231"/>
      <c r="AI872" s="231"/>
      <c r="AJ872" s="231"/>
      <c r="AK872" s="231"/>
      <c r="AL872" s="231"/>
      <c r="AM872" s="231"/>
      <c r="AN872" s="231"/>
      <c r="AO872" s="231"/>
      <c r="AP872" s="231"/>
      <c r="AQ872" s="231"/>
      <c r="AR872" s="231"/>
      <c r="AS872" s="231"/>
      <c r="AT872" s="231"/>
      <c r="AU872" s="231"/>
      <c r="AV872" s="231"/>
      <c r="AW872" s="231"/>
      <c r="AX872" s="231"/>
      <c r="AY872" s="231"/>
      <c r="AZ872" s="231"/>
      <c r="BA872" s="231"/>
      <c r="BB872" s="231"/>
      <c r="BC872" s="231"/>
      <c r="BD872" s="231"/>
      <c r="BE872" s="231"/>
      <c r="BF872" s="231"/>
      <c r="BG872" s="231"/>
      <c r="BH872" s="231"/>
      <c r="BI872" s="231"/>
      <c r="BJ872" s="231"/>
      <c r="BK872" s="231"/>
      <c r="BL872" s="231"/>
      <c r="BM872" s="231"/>
      <c r="BN872" s="231"/>
      <c r="BO872" s="231"/>
      <c r="BP872" s="231"/>
      <c r="BQ872" s="231"/>
      <c r="BR872" s="231"/>
      <c r="BS872" s="231"/>
      <c r="BT872" s="231"/>
      <c r="BU872" s="231"/>
      <c r="BV872" s="231"/>
      <c r="BW872" s="231"/>
      <c r="BX872" s="231"/>
      <c r="BY872" s="231"/>
      <c r="BZ872" s="231"/>
      <c r="CA872" s="231"/>
      <c r="CB872" s="231"/>
    </row>
    <row r="873" spans="29:80" s="119" customFormat="1">
      <c r="AC873" s="238"/>
      <c r="AD873" s="231"/>
      <c r="AE873" s="231"/>
      <c r="AF873" s="231"/>
      <c r="AG873" s="231"/>
      <c r="AH873" s="231"/>
      <c r="AI873" s="231"/>
      <c r="AJ873" s="231"/>
      <c r="AK873" s="231"/>
      <c r="AL873" s="231"/>
      <c r="AM873" s="231"/>
      <c r="AN873" s="231"/>
      <c r="AO873" s="231"/>
      <c r="AP873" s="231"/>
      <c r="AQ873" s="231"/>
      <c r="AR873" s="231"/>
      <c r="AS873" s="231"/>
      <c r="AT873" s="231"/>
      <c r="AU873" s="231"/>
      <c r="AV873" s="231"/>
      <c r="AW873" s="231"/>
      <c r="AX873" s="231"/>
      <c r="AY873" s="231"/>
      <c r="AZ873" s="231"/>
      <c r="BA873" s="231"/>
      <c r="BB873" s="231"/>
      <c r="BC873" s="231"/>
      <c r="BD873" s="231"/>
      <c r="BE873" s="231"/>
      <c r="BF873" s="231"/>
      <c r="BG873" s="231"/>
      <c r="BH873" s="231"/>
      <c r="BI873" s="231"/>
      <c r="BJ873" s="231"/>
      <c r="BK873" s="231"/>
      <c r="BL873" s="231"/>
      <c r="BM873" s="231"/>
      <c r="BN873" s="231"/>
      <c r="BO873" s="231"/>
      <c r="BP873" s="231"/>
      <c r="BQ873" s="231"/>
      <c r="BR873" s="231"/>
      <c r="BS873" s="231"/>
      <c r="BT873" s="231"/>
      <c r="BU873" s="231"/>
      <c r="BV873" s="231"/>
      <c r="BW873" s="231"/>
      <c r="BX873" s="231"/>
      <c r="BY873" s="231"/>
      <c r="BZ873" s="231"/>
      <c r="CA873" s="231"/>
      <c r="CB873" s="231"/>
    </row>
    <row r="874" spans="29:80" s="119" customFormat="1">
      <c r="AC874" s="238"/>
      <c r="AD874" s="231"/>
      <c r="AE874" s="231"/>
      <c r="AF874" s="231"/>
      <c r="AG874" s="231"/>
      <c r="AH874" s="231"/>
      <c r="AI874" s="231"/>
      <c r="AJ874" s="231"/>
      <c r="AK874" s="231"/>
      <c r="AL874" s="231"/>
      <c r="AM874" s="231"/>
      <c r="AN874" s="231"/>
      <c r="AO874" s="231"/>
      <c r="AP874" s="231"/>
      <c r="AQ874" s="231"/>
      <c r="AR874" s="231"/>
      <c r="AS874" s="231"/>
      <c r="AT874" s="231"/>
      <c r="AU874" s="231"/>
      <c r="AV874" s="231"/>
      <c r="AW874" s="231"/>
      <c r="AX874" s="231"/>
      <c r="AY874" s="231"/>
      <c r="AZ874" s="231"/>
      <c r="BA874" s="231"/>
      <c r="BB874" s="231"/>
      <c r="BC874" s="231"/>
      <c r="BD874" s="231"/>
      <c r="BE874" s="231"/>
      <c r="BF874" s="231"/>
      <c r="BG874" s="231"/>
      <c r="BH874" s="231"/>
      <c r="BI874" s="231"/>
      <c r="BJ874" s="231"/>
      <c r="BK874" s="231"/>
      <c r="BL874" s="231"/>
      <c r="BM874" s="231"/>
      <c r="BN874" s="231"/>
      <c r="BO874" s="231"/>
      <c r="BP874" s="231"/>
      <c r="BQ874" s="231"/>
      <c r="BR874" s="231"/>
      <c r="BS874" s="231"/>
      <c r="BT874" s="231"/>
      <c r="BU874" s="231"/>
      <c r="BV874" s="231"/>
      <c r="BW874" s="231"/>
      <c r="BX874" s="231"/>
      <c r="BY874" s="231"/>
      <c r="BZ874" s="231"/>
      <c r="CA874" s="231"/>
      <c r="CB874" s="231"/>
    </row>
    <row r="875" spans="29:80" s="119" customFormat="1">
      <c r="AC875" s="238"/>
      <c r="AD875" s="231"/>
      <c r="AE875" s="231"/>
      <c r="AF875" s="231"/>
      <c r="AG875" s="231"/>
      <c r="AH875" s="231"/>
      <c r="AI875" s="231"/>
      <c r="AJ875" s="231"/>
      <c r="AK875" s="231"/>
      <c r="AL875" s="231"/>
      <c r="AM875" s="231"/>
      <c r="AN875" s="231"/>
      <c r="AO875" s="231"/>
      <c r="AP875" s="231"/>
      <c r="AQ875" s="231"/>
      <c r="AR875" s="231"/>
      <c r="AS875" s="231"/>
      <c r="AT875" s="231"/>
      <c r="AU875" s="231"/>
      <c r="AV875" s="231"/>
      <c r="AW875" s="231"/>
      <c r="AX875" s="231"/>
      <c r="AY875" s="231"/>
      <c r="AZ875" s="231"/>
      <c r="BA875" s="231"/>
      <c r="BB875" s="231"/>
      <c r="BC875" s="231"/>
      <c r="BD875" s="231"/>
      <c r="BE875" s="231"/>
      <c r="BF875" s="231"/>
      <c r="BG875" s="231"/>
      <c r="BH875" s="231"/>
      <c r="BI875" s="231"/>
      <c r="BJ875" s="231"/>
      <c r="BK875" s="231"/>
      <c r="BL875" s="231"/>
      <c r="BM875" s="231"/>
      <c r="BN875" s="231"/>
      <c r="BO875" s="231"/>
      <c r="BP875" s="231"/>
      <c r="BQ875" s="231"/>
      <c r="BR875" s="231"/>
      <c r="BS875" s="231"/>
      <c r="BT875" s="231"/>
      <c r="BU875" s="231"/>
      <c r="BV875" s="231"/>
      <c r="BW875" s="231"/>
      <c r="BX875" s="231"/>
      <c r="BY875" s="231"/>
      <c r="BZ875" s="231"/>
      <c r="CA875" s="231"/>
      <c r="CB875" s="231"/>
    </row>
    <row r="876" spans="29:80" s="119" customFormat="1">
      <c r="AC876" s="238"/>
      <c r="AD876" s="231"/>
      <c r="AE876" s="231"/>
      <c r="AF876" s="231"/>
      <c r="AG876" s="231"/>
      <c r="AH876" s="231"/>
      <c r="AI876" s="231"/>
      <c r="AJ876" s="231"/>
      <c r="AK876" s="231"/>
      <c r="AL876" s="231"/>
      <c r="AM876" s="231"/>
      <c r="AN876" s="231"/>
      <c r="AO876" s="231"/>
      <c r="AP876" s="231"/>
      <c r="AQ876" s="231"/>
      <c r="AR876" s="231"/>
      <c r="AS876" s="231"/>
      <c r="AT876" s="231"/>
      <c r="AU876" s="231"/>
      <c r="AV876" s="231"/>
      <c r="AW876" s="231"/>
      <c r="AX876" s="231"/>
      <c r="AY876" s="231"/>
      <c r="AZ876" s="231"/>
      <c r="BA876" s="231"/>
      <c r="BB876" s="231"/>
      <c r="BC876" s="231"/>
      <c r="BD876" s="231"/>
      <c r="BE876" s="231"/>
      <c r="BF876" s="231"/>
      <c r="BG876" s="231"/>
      <c r="BH876" s="231"/>
      <c r="BI876" s="231"/>
      <c r="BJ876" s="231"/>
      <c r="BK876" s="231"/>
      <c r="BL876" s="231"/>
      <c r="BM876" s="231"/>
      <c r="BN876" s="231"/>
      <c r="BO876" s="231"/>
      <c r="BP876" s="231"/>
      <c r="BQ876" s="231"/>
      <c r="BR876" s="231"/>
      <c r="BS876" s="231"/>
      <c r="BT876" s="231"/>
      <c r="BU876" s="231"/>
      <c r="BV876" s="231"/>
      <c r="BW876" s="231"/>
      <c r="BX876" s="231"/>
      <c r="BY876" s="231"/>
      <c r="BZ876" s="231"/>
      <c r="CA876" s="231"/>
      <c r="CB876" s="231"/>
    </row>
    <row r="877" spans="29:80" s="119" customFormat="1">
      <c r="AC877" s="238"/>
      <c r="AD877" s="231"/>
      <c r="AE877" s="231"/>
      <c r="AF877" s="231"/>
      <c r="AG877" s="231"/>
      <c r="AH877" s="231"/>
      <c r="AI877" s="231"/>
      <c r="AJ877" s="231"/>
      <c r="AK877" s="231"/>
      <c r="AL877" s="231"/>
      <c r="AM877" s="231"/>
      <c r="AN877" s="231"/>
      <c r="AO877" s="231"/>
      <c r="AP877" s="231"/>
      <c r="AQ877" s="231"/>
      <c r="AR877" s="231"/>
      <c r="AS877" s="231"/>
      <c r="AT877" s="231"/>
      <c r="AU877" s="231"/>
      <c r="AV877" s="231"/>
      <c r="AW877" s="231"/>
      <c r="AX877" s="231"/>
      <c r="AY877" s="231"/>
      <c r="AZ877" s="231"/>
      <c r="BA877" s="231"/>
      <c r="BB877" s="231"/>
      <c r="BC877" s="231"/>
      <c r="BD877" s="231"/>
      <c r="BE877" s="231"/>
      <c r="BF877" s="231"/>
      <c r="BG877" s="231"/>
      <c r="BH877" s="231"/>
      <c r="BI877" s="231"/>
      <c r="BJ877" s="231"/>
      <c r="BK877" s="231"/>
      <c r="BL877" s="231"/>
      <c r="BM877" s="231"/>
      <c r="BN877" s="231"/>
      <c r="BO877" s="231"/>
      <c r="BP877" s="231"/>
      <c r="BQ877" s="231"/>
      <c r="BR877" s="231"/>
      <c r="BS877" s="231"/>
      <c r="BT877" s="231"/>
      <c r="BU877" s="231"/>
      <c r="BV877" s="231"/>
      <c r="BW877" s="231"/>
      <c r="BX877" s="231"/>
      <c r="BY877" s="231"/>
      <c r="BZ877" s="231"/>
      <c r="CA877" s="231"/>
      <c r="CB877" s="231"/>
    </row>
    <row r="878" spans="29:80" s="119" customFormat="1">
      <c r="AC878" s="238"/>
      <c r="AD878" s="231"/>
      <c r="AE878" s="231"/>
      <c r="AF878" s="231"/>
      <c r="AG878" s="231"/>
      <c r="AH878" s="231"/>
      <c r="AI878" s="231"/>
      <c r="AJ878" s="231"/>
      <c r="AK878" s="231"/>
      <c r="AL878" s="231"/>
      <c r="AM878" s="231"/>
      <c r="AN878" s="231"/>
      <c r="AO878" s="231"/>
      <c r="AP878" s="231"/>
      <c r="AQ878" s="231"/>
      <c r="AR878" s="231"/>
      <c r="AS878" s="231"/>
      <c r="AT878" s="231"/>
      <c r="AU878" s="231"/>
      <c r="AV878" s="231"/>
      <c r="AW878" s="231"/>
      <c r="AX878" s="231"/>
      <c r="AY878" s="231"/>
      <c r="AZ878" s="231"/>
      <c r="BA878" s="231"/>
      <c r="BB878" s="231"/>
      <c r="BC878" s="231"/>
      <c r="BD878" s="231"/>
      <c r="BE878" s="231"/>
      <c r="BF878" s="231"/>
      <c r="BG878" s="231"/>
      <c r="BH878" s="231"/>
      <c r="BI878" s="231"/>
      <c r="BJ878" s="231"/>
      <c r="BK878" s="231"/>
      <c r="BL878" s="231"/>
      <c r="BM878" s="231"/>
      <c r="BN878" s="231"/>
      <c r="BO878" s="231"/>
      <c r="BP878" s="231"/>
      <c r="BQ878" s="231"/>
      <c r="BR878" s="231"/>
      <c r="BS878" s="231"/>
      <c r="BT878" s="231"/>
      <c r="BU878" s="231"/>
      <c r="BV878" s="231"/>
      <c r="BW878" s="231"/>
      <c r="BX878" s="231"/>
      <c r="BY878" s="231"/>
      <c r="BZ878" s="231"/>
      <c r="CA878" s="231"/>
      <c r="CB878" s="231"/>
    </row>
    <row r="879" spans="29:80" s="119" customFormat="1">
      <c r="AC879" s="238"/>
      <c r="AD879" s="231"/>
      <c r="AE879" s="231"/>
      <c r="AF879" s="231"/>
      <c r="AG879" s="231"/>
      <c r="AH879" s="231"/>
      <c r="AI879" s="231"/>
      <c r="AJ879" s="231"/>
      <c r="AK879" s="231"/>
      <c r="AL879" s="231"/>
      <c r="AM879" s="231"/>
      <c r="AN879" s="231"/>
      <c r="AO879" s="231"/>
      <c r="AP879" s="231"/>
      <c r="AQ879" s="231"/>
      <c r="AR879" s="231"/>
      <c r="AS879" s="231"/>
      <c r="AT879" s="231"/>
      <c r="AU879" s="231"/>
      <c r="AV879" s="231"/>
      <c r="AW879" s="231"/>
      <c r="AX879" s="231"/>
      <c r="AY879" s="231"/>
      <c r="AZ879" s="231"/>
      <c r="BA879" s="231"/>
      <c r="BB879" s="231"/>
      <c r="BC879" s="231"/>
      <c r="BD879" s="231"/>
      <c r="BE879" s="231"/>
      <c r="BF879" s="231"/>
      <c r="BG879" s="231"/>
      <c r="BH879" s="231"/>
      <c r="BI879" s="231"/>
      <c r="BJ879" s="231"/>
      <c r="BK879" s="231"/>
      <c r="BL879" s="231"/>
      <c r="BM879" s="231"/>
      <c r="BN879" s="231"/>
      <c r="BO879" s="231"/>
      <c r="BP879" s="231"/>
      <c r="BQ879" s="231"/>
      <c r="BR879" s="231"/>
      <c r="BS879" s="231"/>
      <c r="BT879" s="231"/>
      <c r="BU879" s="231"/>
      <c r="BV879" s="231"/>
      <c r="BW879" s="231"/>
      <c r="BX879" s="231"/>
      <c r="BY879" s="231"/>
      <c r="BZ879" s="231"/>
      <c r="CA879" s="231"/>
      <c r="CB879" s="231"/>
    </row>
    <row r="880" spans="29:80" s="119" customFormat="1">
      <c r="AC880" s="238"/>
      <c r="AD880" s="231"/>
      <c r="AE880" s="231"/>
      <c r="AF880" s="231"/>
      <c r="AG880" s="231"/>
      <c r="AH880" s="231"/>
      <c r="AI880" s="231"/>
      <c r="AJ880" s="231"/>
      <c r="AK880" s="231"/>
      <c r="AL880" s="231"/>
      <c r="AM880" s="231"/>
      <c r="AN880" s="231"/>
      <c r="AO880" s="231"/>
      <c r="AP880" s="231"/>
      <c r="AQ880" s="231"/>
      <c r="AR880" s="231"/>
      <c r="AS880" s="231"/>
      <c r="AT880" s="231"/>
      <c r="AU880" s="231"/>
      <c r="AV880" s="231"/>
      <c r="AW880" s="231"/>
      <c r="AX880" s="231"/>
      <c r="AY880" s="231"/>
      <c r="AZ880" s="231"/>
      <c r="BA880" s="231"/>
      <c r="BB880" s="231"/>
      <c r="BC880" s="231"/>
      <c r="BD880" s="231"/>
      <c r="BE880" s="231"/>
      <c r="BF880" s="231"/>
      <c r="BG880" s="231"/>
      <c r="BH880" s="231"/>
      <c r="BI880" s="231"/>
      <c r="BJ880" s="231"/>
      <c r="BK880" s="231"/>
      <c r="BL880" s="231"/>
      <c r="BM880" s="231"/>
      <c r="BN880" s="231"/>
      <c r="BO880" s="231"/>
      <c r="BP880" s="231"/>
      <c r="BQ880" s="231"/>
      <c r="BR880" s="231"/>
      <c r="BS880" s="231"/>
      <c r="BT880" s="231"/>
      <c r="BU880" s="231"/>
      <c r="BV880" s="231"/>
      <c r="BW880" s="231"/>
      <c r="BX880" s="231"/>
      <c r="BY880" s="231"/>
      <c r="BZ880" s="231"/>
      <c r="CA880" s="231"/>
      <c r="CB880" s="231"/>
    </row>
    <row r="881" spans="29:80" s="119" customFormat="1">
      <c r="AC881" s="238"/>
      <c r="AD881" s="231"/>
      <c r="AE881" s="231"/>
      <c r="AF881" s="231"/>
      <c r="AG881" s="231"/>
      <c r="AH881" s="231"/>
      <c r="AI881" s="231"/>
      <c r="AJ881" s="231"/>
      <c r="AK881" s="231"/>
      <c r="AL881" s="231"/>
      <c r="AM881" s="231"/>
      <c r="AN881" s="231"/>
      <c r="AO881" s="231"/>
      <c r="AP881" s="231"/>
      <c r="AQ881" s="231"/>
      <c r="AR881" s="231"/>
      <c r="AS881" s="231"/>
      <c r="AT881" s="231"/>
      <c r="AU881" s="231"/>
      <c r="AV881" s="231"/>
      <c r="AW881" s="231"/>
      <c r="AX881" s="231"/>
      <c r="AY881" s="231"/>
      <c r="AZ881" s="231"/>
      <c r="BA881" s="231"/>
      <c r="BB881" s="231"/>
      <c r="BC881" s="231"/>
      <c r="BD881" s="231"/>
      <c r="BE881" s="231"/>
      <c r="BF881" s="231"/>
      <c r="BG881" s="231"/>
      <c r="BH881" s="231"/>
      <c r="BI881" s="231"/>
      <c r="BJ881" s="231"/>
      <c r="BK881" s="231"/>
      <c r="BL881" s="231"/>
      <c r="BM881" s="231"/>
      <c r="BN881" s="231"/>
      <c r="BO881" s="231"/>
      <c r="BP881" s="231"/>
      <c r="BQ881" s="231"/>
      <c r="BR881" s="231"/>
      <c r="BS881" s="231"/>
      <c r="BT881" s="231"/>
      <c r="BU881" s="231"/>
      <c r="BV881" s="231"/>
      <c r="BW881" s="231"/>
      <c r="BX881" s="231"/>
      <c r="BY881" s="231"/>
      <c r="BZ881" s="231"/>
      <c r="CA881" s="231"/>
      <c r="CB881" s="231"/>
    </row>
    <row r="882" spans="29:80" s="119" customFormat="1">
      <c r="AC882" s="238"/>
      <c r="AD882" s="231"/>
      <c r="AE882" s="231"/>
      <c r="AF882" s="231"/>
      <c r="AG882" s="231"/>
      <c r="AH882" s="231"/>
      <c r="AI882" s="231"/>
      <c r="AJ882" s="231"/>
      <c r="AK882" s="231"/>
      <c r="AL882" s="231"/>
      <c r="AM882" s="231"/>
      <c r="AN882" s="231"/>
      <c r="AO882" s="231"/>
      <c r="AP882" s="231"/>
      <c r="AQ882" s="231"/>
      <c r="AR882" s="231"/>
      <c r="AS882" s="231"/>
      <c r="AT882" s="231"/>
      <c r="AU882" s="231"/>
      <c r="AV882" s="231"/>
      <c r="AW882" s="231"/>
      <c r="AX882" s="231"/>
      <c r="AY882" s="231"/>
      <c r="AZ882" s="231"/>
      <c r="BA882" s="231"/>
      <c r="BB882" s="231"/>
      <c r="BC882" s="231"/>
      <c r="BD882" s="231"/>
      <c r="BE882" s="231"/>
      <c r="BF882" s="231"/>
      <c r="BG882" s="231"/>
      <c r="BH882" s="231"/>
      <c r="BI882" s="231"/>
      <c r="BJ882" s="231"/>
      <c r="BK882" s="231"/>
      <c r="BL882" s="231"/>
      <c r="BM882" s="231"/>
      <c r="BN882" s="231"/>
      <c r="BO882" s="231"/>
      <c r="BP882" s="231"/>
      <c r="BQ882" s="231"/>
      <c r="BR882" s="231"/>
      <c r="BS882" s="231"/>
      <c r="BT882" s="231"/>
      <c r="BU882" s="231"/>
      <c r="BV882" s="231"/>
      <c r="BW882" s="231"/>
      <c r="BX882" s="231"/>
      <c r="BY882" s="231"/>
      <c r="BZ882" s="231"/>
      <c r="CA882" s="231"/>
      <c r="CB882" s="231"/>
    </row>
    <row r="883" spans="29:80" s="119" customFormat="1">
      <c r="AC883" s="238"/>
      <c r="AD883" s="231"/>
      <c r="AE883" s="231"/>
      <c r="AF883" s="231"/>
      <c r="AG883" s="231"/>
      <c r="AH883" s="231"/>
      <c r="AI883" s="231"/>
      <c r="AJ883" s="231"/>
      <c r="AK883" s="231"/>
      <c r="AL883" s="231"/>
      <c r="AM883" s="231"/>
      <c r="AN883" s="231"/>
      <c r="AO883" s="231"/>
      <c r="AP883" s="231"/>
      <c r="AQ883" s="231"/>
      <c r="AR883" s="231"/>
      <c r="AS883" s="231"/>
      <c r="AT883" s="231"/>
      <c r="AU883" s="231"/>
      <c r="AV883" s="231"/>
      <c r="AW883" s="231"/>
      <c r="AX883" s="231"/>
      <c r="AY883" s="231"/>
      <c r="AZ883" s="231"/>
      <c r="BA883" s="231"/>
      <c r="BB883" s="231"/>
      <c r="BC883" s="231"/>
      <c r="BD883" s="231"/>
      <c r="BE883" s="231"/>
      <c r="BF883" s="231"/>
      <c r="BG883" s="231"/>
      <c r="BH883" s="231"/>
      <c r="BI883" s="231"/>
      <c r="BJ883" s="231"/>
      <c r="BK883" s="231"/>
      <c r="BL883" s="231"/>
      <c r="BM883" s="231"/>
      <c r="BN883" s="231"/>
      <c r="BO883" s="231"/>
      <c r="BP883" s="231"/>
      <c r="BQ883" s="231"/>
      <c r="BR883" s="231"/>
      <c r="BS883" s="231"/>
      <c r="BT883" s="231"/>
      <c r="BU883" s="231"/>
      <c r="BV883" s="231"/>
      <c r="BW883" s="231"/>
      <c r="BX883" s="231"/>
      <c r="BY883" s="231"/>
      <c r="BZ883" s="231"/>
      <c r="CA883" s="231"/>
      <c r="CB883" s="231"/>
    </row>
    <row r="884" spans="29:80" s="119" customFormat="1">
      <c r="AC884" s="238"/>
      <c r="AD884" s="231"/>
      <c r="AE884" s="231"/>
      <c r="AF884" s="231"/>
      <c r="AG884" s="231"/>
      <c r="AH884" s="231"/>
      <c r="AI884" s="231"/>
      <c r="AJ884" s="231"/>
      <c r="AK884" s="231"/>
      <c r="AL884" s="231"/>
      <c r="AM884" s="231"/>
      <c r="AN884" s="231"/>
      <c r="AO884" s="231"/>
      <c r="AP884" s="231"/>
      <c r="AQ884" s="231"/>
      <c r="AR884" s="231"/>
      <c r="AS884" s="231"/>
      <c r="AT884" s="231"/>
      <c r="AU884" s="231"/>
      <c r="AV884" s="231"/>
      <c r="AW884" s="231"/>
      <c r="AX884" s="231"/>
      <c r="AY884" s="231"/>
      <c r="AZ884" s="231"/>
      <c r="BA884" s="231"/>
      <c r="BB884" s="231"/>
      <c r="BC884" s="231"/>
      <c r="BD884" s="231"/>
      <c r="BE884" s="231"/>
      <c r="BF884" s="231"/>
      <c r="BG884" s="231"/>
      <c r="BH884" s="231"/>
      <c r="BI884" s="231"/>
      <c r="BJ884" s="231"/>
      <c r="BK884" s="231"/>
      <c r="BL884" s="231"/>
      <c r="BM884" s="231"/>
      <c r="BN884" s="231"/>
      <c r="BO884" s="231"/>
      <c r="BP884" s="231"/>
      <c r="BQ884" s="231"/>
      <c r="BR884" s="231"/>
      <c r="BS884" s="231"/>
      <c r="BT884" s="231"/>
      <c r="BU884" s="231"/>
      <c r="BV884" s="231"/>
      <c r="BW884" s="231"/>
      <c r="BX884" s="231"/>
      <c r="BY884" s="231"/>
      <c r="BZ884" s="231"/>
      <c r="CA884" s="231"/>
      <c r="CB884" s="231"/>
    </row>
    <row r="885" spans="29:80" s="119" customFormat="1">
      <c r="AC885" s="238"/>
      <c r="AD885" s="231"/>
      <c r="AE885" s="231"/>
      <c r="AF885" s="231"/>
      <c r="AG885" s="231"/>
      <c r="AH885" s="231"/>
      <c r="AI885" s="231"/>
      <c r="AJ885" s="231"/>
      <c r="AK885" s="231"/>
      <c r="AL885" s="231"/>
      <c r="AM885" s="231"/>
      <c r="AN885" s="231"/>
      <c r="AO885" s="231"/>
      <c r="AP885" s="231"/>
      <c r="AQ885" s="231"/>
      <c r="AR885" s="231"/>
      <c r="AS885" s="231"/>
      <c r="AT885" s="231"/>
      <c r="AU885" s="231"/>
      <c r="AV885" s="231"/>
      <c r="AW885" s="231"/>
      <c r="AX885" s="231"/>
      <c r="AY885" s="231"/>
      <c r="AZ885" s="231"/>
      <c r="BA885" s="231"/>
      <c r="BB885" s="231"/>
      <c r="BC885" s="231"/>
      <c r="BD885" s="231"/>
      <c r="BE885" s="231"/>
      <c r="BF885" s="231"/>
      <c r="BG885" s="231"/>
      <c r="BH885" s="231"/>
      <c r="BI885" s="231"/>
      <c r="BJ885" s="231"/>
      <c r="BK885" s="231"/>
      <c r="BL885" s="231"/>
      <c r="BM885" s="231"/>
      <c r="BN885" s="231"/>
      <c r="BO885" s="231"/>
      <c r="BP885" s="231"/>
      <c r="BQ885" s="231"/>
      <c r="BR885" s="231"/>
      <c r="BS885" s="231"/>
      <c r="BT885" s="231"/>
      <c r="BU885" s="231"/>
      <c r="BV885" s="231"/>
      <c r="BW885" s="231"/>
      <c r="BX885" s="231"/>
      <c r="BY885" s="231"/>
      <c r="BZ885" s="231"/>
      <c r="CA885" s="231"/>
      <c r="CB885" s="231"/>
    </row>
    <row r="886" spans="29:80" s="119" customFormat="1">
      <c r="AC886" s="238"/>
      <c r="AD886" s="231"/>
      <c r="AE886" s="231"/>
      <c r="AF886" s="231"/>
      <c r="AG886" s="231"/>
      <c r="AH886" s="231"/>
      <c r="AI886" s="231"/>
      <c r="AJ886" s="231"/>
      <c r="AK886" s="231"/>
      <c r="AL886" s="231"/>
      <c r="AM886" s="231"/>
      <c r="AN886" s="231"/>
      <c r="AO886" s="231"/>
      <c r="AP886" s="231"/>
      <c r="AQ886" s="231"/>
      <c r="AR886" s="231"/>
      <c r="AS886" s="231"/>
      <c r="AT886" s="231"/>
      <c r="AU886" s="231"/>
      <c r="AV886" s="231"/>
      <c r="AW886" s="231"/>
      <c r="AX886" s="231"/>
      <c r="AY886" s="231"/>
      <c r="AZ886" s="231"/>
      <c r="BA886" s="231"/>
      <c r="BB886" s="231"/>
      <c r="BC886" s="231"/>
      <c r="BD886" s="231"/>
      <c r="BE886" s="231"/>
      <c r="BF886" s="231"/>
      <c r="BG886" s="231"/>
      <c r="BH886" s="231"/>
      <c r="BI886" s="231"/>
      <c r="BJ886" s="231"/>
      <c r="BK886" s="231"/>
      <c r="BL886" s="231"/>
      <c r="BM886" s="231"/>
      <c r="BN886" s="231"/>
      <c r="BO886" s="231"/>
      <c r="BP886" s="231"/>
      <c r="BQ886" s="231"/>
      <c r="BR886" s="231"/>
      <c r="BS886" s="231"/>
      <c r="BT886" s="231"/>
      <c r="BU886" s="231"/>
      <c r="BV886" s="231"/>
      <c r="BW886" s="231"/>
      <c r="BX886" s="231"/>
      <c r="BY886" s="231"/>
      <c r="BZ886" s="231"/>
      <c r="CA886" s="231"/>
      <c r="CB886" s="231"/>
    </row>
    <row r="887" spans="29:80" s="119" customFormat="1">
      <c r="AC887" s="238"/>
      <c r="AD887" s="231"/>
      <c r="AE887" s="231"/>
      <c r="AF887" s="231"/>
      <c r="AG887" s="231"/>
      <c r="AH887" s="231"/>
      <c r="AI887" s="231"/>
      <c r="AJ887" s="231"/>
      <c r="AK887" s="231"/>
      <c r="AL887" s="231"/>
      <c r="AM887" s="231"/>
      <c r="AN887" s="231"/>
      <c r="AO887" s="231"/>
      <c r="AP887" s="231"/>
      <c r="AQ887" s="231"/>
      <c r="AR887" s="231"/>
      <c r="AS887" s="231"/>
      <c r="AT887" s="231"/>
      <c r="AU887" s="231"/>
      <c r="AV887" s="231"/>
      <c r="AW887" s="231"/>
      <c r="AX887" s="231"/>
      <c r="AY887" s="231"/>
      <c r="AZ887" s="231"/>
      <c r="BA887" s="231"/>
      <c r="BB887" s="231"/>
      <c r="BC887" s="231"/>
      <c r="BD887" s="231"/>
      <c r="BE887" s="231"/>
      <c r="BF887" s="231"/>
      <c r="BG887" s="231"/>
      <c r="BH887" s="231"/>
      <c r="BI887" s="231"/>
      <c r="BJ887" s="231"/>
      <c r="BK887" s="231"/>
      <c r="BL887" s="231"/>
      <c r="BM887" s="231"/>
      <c r="BN887" s="231"/>
      <c r="BO887" s="231"/>
      <c r="BP887" s="231"/>
      <c r="BQ887" s="231"/>
      <c r="BR887" s="231"/>
      <c r="BS887" s="231"/>
      <c r="BT887" s="231"/>
      <c r="BU887" s="231"/>
      <c r="BV887" s="231"/>
      <c r="BW887" s="231"/>
      <c r="BX887" s="231"/>
      <c r="BY887" s="231"/>
      <c r="BZ887" s="231"/>
      <c r="CA887" s="231"/>
      <c r="CB887" s="231"/>
    </row>
    <row r="888" spans="29:80" s="119" customFormat="1">
      <c r="AC888" s="238"/>
      <c r="AD888" s="231"/>
      <c r="AE888" s="231"/>
      <c r="AF888" s="231"/>
      <c r="AG888" s="231"/>
      <c r="AH888" s="231"/>
      <c r="AI888" s="231"/>
      <c r="AJ888" s="231"/>
      <c r="AK888" s="231"/>
      <c r="AL888" s="231"/>
      <c r="AM888" s="231"/>
      <c r="AN888" s="231"/>
      <c r="AO888" s="231"/>
      <c r="AP888" s="231"/>
      <c r="AQ888" s="231"/>
      <c r="AR888" s="231"/>
      <c r="AS888" s="231"/>
      <c r="AT888" s="231"/>
      <c r="AU888" s="231"/>
      <c r="AV888" s="231"/>
      <c r="AW888" s="231"/>
      <c r="AX888" s="231"/>
      <c r="AY888" s="231"/>
      <c r="AZ888" s="231"/>
      <c r="BA888" s="231"/>
      <c r="BB888" s="231"/>
      <c r="BC888" s="231"/>
      <c r="BD888" s="231"/>
      <c r="BE888" s="231"/>
      <c r="BF888" s="231"/>
      <c r="BG888" s="231"/>
      <c r="BH888" s="231"/>
      <c r="BI888" s="231"/>
      <c r="BJ888" s="231"/>
      <c r="BK888" s="231"/>
      <c r="BL888" s="231"/>
      <c r="BM888" s="231"/>
      <c r="BN888" s="231"/>
      <c r="BO888" s="231"/>
      <c r="BP888" s="231"/>
      <c r="BQ888" s="231"/>
      <c r="BR888" s="231"/>
      <c r="BS888" s="231"/>
      <c r="BT888" s="231"/>
      <c r="BU888" s="231"/>
      <c r="BV888" s="231"/>
      <c r="BW888" s="231"/>
      <c r="BX888" s="231"/>
      <c r="BY888" s="231"/>
      <c r="BZ888" s="231"/>
      <c r="CA888" s="231"/>
      <c r="CB888" s="231"/>
    </row>
    <row r="889" spans="29:80" s="119" customFormat="1">
      <c r="AC889" s="238"/>
      <c r="AD889" s="231"/>
      <c r="AE889" s="231"/>
      <c r="AF889" s="231"/>
      <c r="AG889" s="231"/>
      <c r="AH889" s="231"/>
      <c r="AI889" s="231"/>
      <c r="AJ889" s="231"/>
      <c r="AK889" s="231"/>
      <c r="AL889" s="231"/>
      <c r="AM889" s="231"/>
      <c r="AN889" s="231"/>
      <c r="AO889" s="231"/>
      <c r="AP889" s="231"/>
      <c r="AQ889" s="231"/>
      <c r="AR889" s="231"/>
      <c r="AS889" s="231"/>
      <c r="AT889" s="231"/>
      <c r="AU889" s="231"/>
      <c r="AV889" s="231"/>
      <c r="AW889" s="231"/>
      <c r="AX889" s="231"/>
      <c r="AY889" s="231"/>
      <c r="AZ889" s="231"/>
      <c r="BA889" s="231"/>
      <c r="BB889" s="231"/>
      <c r="BC889" s="231"/>
      <c r="BD889" s="231"/>
      <c r="BE889" s="231"/>
      <c r="BF889" s="231"/>
      <c r="BG889" s="231"/>
      <c r="BH889" s="231"/>
      <c r="BI889" s="231"/>
      <c r="BJ889" s="231"/>
      <c r="BK889" s="231"/>
      <c r="BL889" s="231"/>
      <c r="BM889" s="231"/>
      <c r="BN889" s="231"/>
      <c r="BO889" s="231"/>
      <c r="BP889" s="231"/>
      <c r="BQ889" s="231"/>
      <c r="BR889" s="231"/>
      <c r="BS889" s="231"/>
      <c r="BT889" s="231"/>
      <c r="BU889" s="231"/>
      <c r="BV889" s="231"/>
      <c r="BW889" s="231"/>
      <c r="BX889" s="231"/>
      <c r="BY889" s="231"/>
      <c r="BZ889" s="231"/>
      <c r="CA889" s="231"/>
      <c r="CB889" s="231"/>
    </row>
    <row r="890" spans="29:80" s="119" customFormat="1">
      <c r="AC890" s="238"/>
      <c r="AD890" s="231"/>
      <c r="AE890" s="231"/>
      <c r="AF890" s="231"/>
      <c r="AG890" s="231"/>
      <c r="AH890" s="231"/>
      <c r="AI890" s="231"/>
      <c r="AJ890" s="231"/>
      <c r="AK890" s="231"/>
      <c r="AL890" s="231"/>
      <c r="AM890" s="231"/>
      <c r="AN890" s="231"/>
      <c r="AO890" s="231"/>
      <c r="AP890" s="231"/>
      <c r="AQ890" s="231"/>
      <c r="AR890" s="231"/>
      <c r="AS890" s="231"/>
      <c r="AT890" s="231"/>
      <c r="AU890" s="231"/>
      <c r="AV890" s="231"/>
      <c r="AW890" s="231"/>
      <c r="AX890" s="231"/>
      <c r="AY890" s="231"/>
      <c r="AZ890" s="231"/>
      <c r="BA890" s="231"/>
      <c r="BB890" s="231"/>
      <c r="BC890" s="231"/>
      <c r="BD890" s="231"/>
      <c r="BE890" s="231"/>
      <c r="BF890" s="231"/>
      <c r="BG890" s="231"/>
      <c r="BH890" s="231"/>
      <c r="BI890" s="231"/>
      <c r="BJ890" s="231"/>
      <c r="BK890" s="231"/>
      <c r="BL890" s="231"/>
      <c r="BM890" s="231"/>
      <c r="BN890" s="231"/>
      <c r="BO890" s="231"/>
      <c r="BP890" s="231"/>
      <c r="BQ890" s="231"/>
      <c r="BR890" s="231"/>
      <c r="BS890" s="231"/>
      <c r="BT890" s="231"/>
      <c r="BU890" s="231"/>
      <c r="BV890" s="231"/>
      <c r="BW890" s="231"/>
      <c r="BX890" s="231"/>
      <c r="BY890" s="231"/>
      <c r="BZ890" s="231"/>
      <c r="CA890" s="231"/>
      <c r="CB890" s="231"/>
    </row>
    <row r="891" spans="29:80" s="119" customFormat="1">
      <c r="AC891" s="238"/>
      <c r="AD891" s="231"/>
      <c r="AE891" s="231"/>
      <c r="AF891" s="231"/>
      <c r="AG891" s="231"/>
      <c r="AH891" s="231"/>
      <c r="AI891" s="231"/>
      <c r="AJ891" s="231"/>
      <c r="AK891" s="231"/>
      <c r="AL891" s="231"/>
      <c r="AM891" s="231"/>
      <c r="AN891" s="231"/>
      <c r="AO891" s="231"/>
      <c r="AP891" s="231"/>
      <c r="AQ891" s="231"/>
      <c r="AR891" s="231"/>
      <c r="AS891" s="231"/>
      <c r="AT891" s="231"/>
      <c r="AU891" s="231"/>
      <c r="AV891" s="231"/>
      <c r="AW891" s="231"/>
      <c r="AX891" s="231"/>
      <c r="AY891" s="231"/>
      <c r="AZ891" s="231"/>
      <c r="BA891" s="231"/>
      <c r="BB891" s="231"/>
      <c r="BC891" s="231"/>
      <c r="BD891" s="231"/>
      <c r="BE891" s="231"/>
      <c r="BF891" s="231"/>
      <c r="BG891" s="231"/>
      <c r="BH891" s="231"/>
      <c r="BI891" s="231"/>
      <c r="BJ891" s="231"/>
      <c r="BK891" s="231"/>
      <c r="BL891" s="231"/>
      <c r="BM891" s="231"/>
      <c r="BN891" s="231"/>
      <c r="BO891" s="231"/>
      <c r="BP891" s="231"/>
      <c r="BQ891" s="231"/>
      <c r="BR891" s="231"/>
      <c r="BS891" s="231"/>
      <c r="BT891" s="231"/>
      <c r="BU891" s="231"/>
      <c r="BV891" s="231"/>
      <c r="BW891" s="231"/>
      <c r="BX891" s="231"/>
      <c r="BY891" s="231"/>
      <c r="BZ891" s="231"/>
      <c r="CA891" s="231"/>
      <c r="CB891" s="231"/>
    </row>
    <row r="892" spans="29:80" s="119" customFormat="1">
      <c r="AC892" s="238"/>
      <c r="AD892" s="231"/>
      <c r="AE892" s="231"/>
      <c r="AF892" s="231"/>
      <c r="AG892" s="231"/>
      <c r="AH892" s="231"/>
      <c r="AI892" s="231"/>
      <c r="AJ892" s="231"/>
      <c r="AK892" s="231"/>
      <c r="AL892" s="231"/>
      <c r="AM892" s="231"/>
      <c r="AN892" s="231"/>
      <c r="AO892" s="231"/>
      <c r="AP892" s="231"/>
      <c r="AQ892" s="231"/>
      <c r="AR892" s="231"/>
      <c r="AS892" s="231"/>
      <c r="AT892" s="231"/>
      <c r="AU892" s="231"/>
      <c r="AV892" s="231"/>
      <c r="AW892" s="231"/>
      <c r="AX892" s="231"/>
      <c r="AY892" s="231"/>
      <c r="AZ892" s="231"/>
      <c r="BA892" s="231"/>
      <c r="BB892" s="231"/>
      <c r="BC892" s="231"/>
      <c r="BD892" s="231"/>
      <c r="BE892" s="231"/>
      <c r="BF892" s="231"/>
      <c r="BG892" s="231"/>
      <c r="BH892" s="231"/>
      <c r="BI892" s="231"/>
      <c r="BJ892" s="231"/>
      <c r="BK892" s="231"/>
      <c r="BL892" s="231"/>
      <c r="BM892" s="231"/>
      <c r="BN892" s="231"/>
      <c r="BO892" s="231"/>
      <c r="BP892" s="231"/>
      <c r="BQ892" s="231"/>
      <c r="BR892" s="231"/>
      <c r="BS892" s="231"/>
      <c r="BT892" s="231"/>
      <c r="BU892" s="231"/>
      <c r="BV892" s="231"/>
      <c r="BW892" s="231"/>
      <c r="BX892" s="231"/>
      <c r="BY892" s="231"/>
      <c r="BZ892" s="231"/>
      <c r="CA892" s="231"/>
      <c r="CB892" s="231"/>
    </row>
    <row r="893" spans="29:80" s="119" customFormat="1">
      <c r="AC893" s="238"/>
      <c r="AD893" s="231"/>
      <c r="AE893" s="231"/>
      <c r="AF893" s="231"/>
      <c r="AG893" s="231"/>
      <c r="AH893" s="231"/>
      <c r="AI893" s="231"/>
      <c r="AJ893" s="231"/>
      <c r="AK893" s="231"/>
      <c r="AL893" s="231"/>
      <c r="AM893" s="231"/>
      <c r="AN893" s="231"/>
      <c r="AO893" s="231"/>
      <c r="AP893" s="231"/>
      <c r="AQ893" s="231"/>
      <c r="AR893" s="231"/>
      <c r="AS893" s="231"/>
      <c r="AT893" s="231"/>
      <c r="AU893" s="231"/>
      <c r="AV893" s="231"/>
      <c r="AW893" s="231"/>
      <c r="AX893" s="231"/>
      <c r="AY893" s="231"/>
      <c r="AZ893" s="231"/>
      <c r="BA893" s="231"/>
      <c r="BB893" s="231"/>
      <c r="BC893" s="231"/>
      <c r="BD893" s="231"/>
      <c r="BE893" s="231"/>
      <c r="BF893" s="231"/>
      <c r="BG893" s="231"/>
      <c r="BH893" s="231"/>
      <c r="BI893" s="231"/>
      <c r="BJ893" s="231"/>
      <c r="BK893" s="231"/>
      <c r="BL893" s="231"/>
      <c r="BM893" s="231"/>
      <c r="BN893" s="231"/>
      <c r="BO893" s="231"/>
      <c r="BP893" s="231"/>
      <c r="BQ893" s="231"/>
      <c r="BR893" s="231"/>
      <c r="BS893" s="231"/>
      <c r="BT893" s="231"/>
      <c r="BU893" s="231"/>
      <c r="BV893" s="231"/>
      <c r="BW893" s="231"/>
      <c r="BX893" s="231"/>
      <c r="BY893" s="231"/>
      <c r="BZ893" s="231"/>
      <c r="CA893" s="231"/>
      <c r="CB893" s="231"/>
    </row>
    <row r="894" spans="29:80" s="119" customFormat="1">
      <c r="AC894" s="238"/>
      <c r="AD894" s="231"/>
      <c r="AE894" s="231"/>
      <c r="AF894" s="231"/>
      <c r="AG894" s="231"/>
      <c r="AH894" s="231"/>
      <c r="AI894" s="231"/>
      <c r="AJ894" s="231"/>
      <c r="AK894" s="231"/>
      <c r="AL894" s="231"/>
      <c r="AM894" s="231"/>
      <c r="AN894" s="231"/>
      <c r="AO894" s="231"/>
      <c r="AP894" s="231"/>
      <c r="AQ894" s="231"/>
      <c r="AR894" s="231"/>
      <c r="AS894" s="231"/>
      <c r="AT894" s="231"/>
      <c r="AU894" s="231"/>
      <c r="AV894" s="231"/>
      <c r="AW894" s="231"/>
      <c r="AX894" s="231"/>
      <c r="AY894" s="231"/>
      <c r="AZ894" s="231"/>
      <c r="BA894" s="231"/>
      <c r="BB894" s="231"/>
      <c r="BC894" s="231"/>
      <c r="BD894" s="231"/>
      <c r="BE894" s="231"/>
      <c r="BF894" s="231"/>
      <c r="BG894" s="231"/>
      <c r="BH894" s="231"/>
      <c r="BI894" s="231"/>
      <c r="BJ894" s="231"/>
      <c r="BK894" s="231"/>
      <c r="BL894" s="231"/>
      <c r="BM894" s="231"/>
      <c r="BN894" s="231"/>
      <c r="BO894" s="231"/>
      <c r="BP894" s="231"/>
      <c r="BQ894" s="231"/>
      <c r="BR894" s="231"/>
      <c r="BS894" s="231"/>
      <c r="BT894" s="231"/>
      <c r="BU894" s="231"/>
      <c r="BV894" s="231"/>
      <c r="BW894" s="231"/>
      <c r="BX894" s="231"/>
      <c r="BY894" s="231"/>
      <c r="BZ894" s="231"/>
      <c r="CA894" s="231"/>
      <c r="CB894" s="231"/>
    </row>
    <row r="895" spans="29:80" s="119" customFormat="1">
      <c r="AC895" s="238"/>
      <c r="AD895" s="231"/>
      <c r="AE895" s="231"/>
      <c r="AF895" s="231"/>
      <c r="AG895" s="231"/>
      <c r="AH895" s="231"/>
      <c r="AI895" s="231"/>
      <c r="AJ895" s="231"/>
      <c r="AK895" s="231"/>
      <c r="AL895" s="231"/>
      <c r="AM895" s="231"/>
      <c r="AN895" s="231"/>
      <c r="AO895" s="231"/>
      <c r="AP895" s="231"/>
      <c r="AQ895" s="231"/>
      <c r="AR895" s="231"/>
      <c r="AS895" s="231"/>
      <c r="AT895" s="231"/>
      <c r="AU895" s="231"/>
      <c r="AV895" s="231"/>
      <c r="AW895" s="231"/>
      <c r="AX895" s="231"/>
      <c r="AY895" s="231"/>
      <c r="AZ895" s="231"/>
      <c r="BA895" s="231"/>
      <c r="BB895" s="231"/>
      <c r="BC895" s="231"/>
      <c r="BD895" s="231"/>
      <c r="BE895" s="231"/>
      <c r="BF895" s="231"/>
      <c r="BG895" s="231"/>
      <c r="BH895" s="231"/>
      <c r="BI895" s="231"/>
      <c r="BJ895" s="231"/>
      <c r="BK895" s="231"/>
      <c r="BL895" s="231"/>
      <c r="BM895" s="231"/>
      <c r="BN895" s="231"/>
      <c r="BO895" s="231"/>
      <c r="BP895" s="231"/>
      <c r="BQ895" s="231"/>
      <c r="BR895" s="231"/>
      <c r="BS895" s="231"/>
      <c r="BT895" s="231"/>
      <c r="BU895" s="231"/>
      <c r="BV895" s="231"/>
      <c r="BW895" s="231"/>
      <c r="BX895" s="231"/>
      <c r="BY895" s="231"/>
      <c r="BZ895" s="231"/>
      <c r="CA895" s="231"/>
      <c r="CB895" s="231"/>
    </row>
    <row r="896" spans="29:80" s="119" customFormat="1">
      <c r="AC896" s="238"/>
      <c r="AD896" s="231"/>
      <c r="AE896" s="231"/>
      <c r="AF896" s="231"/>
      <c r="AG896" s="231"/>
      <c r="AH896" s="231"/>
      <c r="AI896" s="231"/>
      <c r="AJ896" s="231"/>
      <c r="AK896" s="231"/>
      <c r="AL896" s="231"/>
      <c r="AM896" s="231"/>
      <c r="AN896" s="231"/>
      <c r="AO896" s="231"/>
      <c r="AP896" s="231"/>
      <c r="AQ896" s="231"/>
      <c r="AR896" s="231"/>
      <c r="AS896" s="231"/>
      <c r="AT896" s="231"/>
      <c r="AU896" s="231"/>
      <c r="AV896" s="231"/>
      <c r="AW896" s="231"/>
      <c r="AX896" s="231"/>
      <c r="AY896" s="231"/>
      <c r="AZ896" s="231"/>
      <c r="BA896" s="231"/>
      <c r="BB896" s="231"/>
      <c r="BC896" s="231"/>
      <c r="BD896" s="231"/>
      <c r="BE896" s="231"/>
      <c r="BF896" s="231"/>
      <c r="BG896" s="231"/>
      <c r="BH896" s="231"/>
      <c r="BI896" s="231"/>
      <c r="BJ896" s="231"/>
      <c r="BK896" s="231"/>
      <c r="BL896" s="231"/>
      <c r="BM896" s="231"/>
      <c r="BN896" s="231"/>
      <c r="BO896" s="231"/>
      <c r="BP896" s="231"/>
      <c r="BQ896" s="231"/>
      <c r="BR896" s="231"/>
      <c r="BS896" s="231"/>
      <c r="BT896" s="231"/>
      <c r="BU896" s="231"/>
      <c r="BV896" s="231"/>
      <c r="BW896" s="231"/>
      <c r="BX896" s="231"/>
      <c r="BY896" s="231"/>
      <c r="BZ896" s="231"/>
      <c r="CA896" s="231"/>
      <c r="CB896" s="231"/>
    </row>
    <row r="897" spans="29:80" s="119" customFormat="1">
      <c r="AC897" s="238"/>
      <c r="AD897" s="231"/>
      <c r="AE897" s="231"/>
      <c r="AF897" s="231"/>
      <c r="AG897" s="231"/>
      <c r="AH897" s="231"/>
      <c r="AI897" s="231"/>
      <c r="AJ897" s="231"/>
      <c r="AK897" s="231"/>
      <c r="AL897" s="231"/>
      <c r="AM897" s="231"/>
      <c r="AN897" s="231"/>
      <c r="AO897" s="231"/>
      <c r="AP897" s="231"/>
      <c r="AQ897" s="231"/>
      <c r="AR897" s="231"/>
      <c r="AS897" s="231"/>
      <c r="AT897" s="231"/>
      <c r="AU897" s="231"/>
      <c r="AV897" s="231"/>
      <c r="AW897" s="231"/>
      <c r="AX897" s="231"/>
      <c r="AY897" s="231"/>
      <c r="AZ897" s="231"/>
      <c r="BA897" s="231"/>
      <c r="BB897" s="231"/>
      <c r="BC897" s="231"/>
      <c r="BD897" s="231"/>
      <c r="BE897" s="231"/>
      <c r="BF897" s="231"/>
      <c r="BG897" s="231"/>
      <c r="BH897" s="231"/>
      <c r="BI897" s="231"/>
      <c r="BJ897" s="231"/>
      <c r="BK897" s="231"/>
      <c r="BL897" s="231"/>
      <c r="BM897" s="231"/>
      <c r="BN897" s="231"/>
      <c r="BO897" s="231"/>
      <c r="BP897" s="231"/>
      <c r="BQ897" s="231"/>
      <c r="BR897" s="231"/>
      <c r="BS897" s="231"/>
      <c r="BT897" s="231"/>
      <c r="BU897" s="231"/>
      <c r="BV897" s="231"/>
      <c r="BW897" s="231"/>
      <c r="BX897" s="231"/>
      <c r="BY897" s="231"/>
      <c r="BZ897" s="231"/>
      <c r="CA897" s="231"/>
      <c r="CB897" s="231"/>
    </row>
    <row r="898" spans="29:80" s="119" customFormat="1">
      <c r="AC898" s="238"/>
      <c r="AD898" s="231"/>
      <c r="AE898" s="231"/>
      <c r="AF898" s="231"/>
      <c r="AG898" s="231"/>
      <c r="AH898" s="231"/>
      <c r="AI898" s="231"/>
      <c r="AJ898" s="231"/>
      <c r="AK898" s="231"/>
      <c r="AL898" s="231"/>
      <c r="AM898" s="231"/>
      <c r="AN898" s="231"/>
      <c r="AO898" s="231"/>
      <c r="AP898" s="231"/>
      <c r="AQ898" s="231"/>
      <c r="AR898" s="231"/>
      <c r="AS898" s="231"/>
      <c r="AT898" s="231"/>
      <c r="AU898" s="231"/>
      <c r="AV898" s="231"/>
      <c r="AW898" s="231"/>
      <c r="AX898" s="231"/>
      <c r="AY898" s="231"/>
      <c r="AZ898" s="231"/>
      <c r="BA898" s="231"/>
      <c r="BB898" s="231"/>
      <c r="BC898" s="231"/>
      <c r="BD898" s="231"/>
      <c r="BE898" s="231"/>
      <c r="BF898" s="231"/>
      <c r="BG898" s="231"/>
      <c r="BH898" s="231"/>
      <c r="BI898" s="231"/>
      <c r="BJ898" s="231"/>
      <c r="BK898" s="231"/>
      <c r="BL898" s="231"/>
      <c r="BM898" s="231"/>
      <c r="BN898" s="231"/>
      <c r="BO898" s="231"/>
      <c r="BP898" s="231"/>
      <c r="BQ898" s="231"/>
      <c r="BR898" s="231"/>
      <c r="BS898" s="231"/>
      <c r="BT898" s="231"/>
      <c r="BU898" s="231"/>
      <c r="BV898" s="231"/>
      <c r="BW898" s="231"/>
      <c r="BX898" s="231"/>
      <c r="BY898" s="231"/>
      <c r="BZ898" s="231"/>
      <c r="CA898" s="231"/>
      <c r="CB898" s="231"/>
    </row>
    <row r="899" spans="29:80" s="119" customFormat="1">
      <c r="AC899" s="238"/>
      <c r="AD899" s="231"/>
      <c r="AE899" s="231"/>
      <c r="AF899" s="231"/>
      <c r="AG899" s="231"/>
      <c r="AH899" s="231"/>
      <c r="AI899" s="231"/>
      <c r="AJ899" s="231"/>
      <c r="AK899" s="231"/>
      <c r="AL899" s="231"/>
      <c r="AM899" s="231"/>
      <c r="AN899" s="231"/>
      <c r="AO899" s="231"/>
      <c r="AP899" s="231"/>
      <c r="AQ899" s="231"/>
      <c r="AR899" s="231"/>
      <c r="AS899" s="231"/>
      <c r="AT899" s="231"/>
      <c r="AU899" s="231"/>
      <c r="AV899" s="231"/>
      <c r="AW899" s="231"/>
      <c r="AX899" s="231"/>
      <c r="AY899" s="231"/>
      <c r="AZ899" s="231"/>
      <c r="BA899" s="231"/>
      <c r="BB899" s="231"/>
      <c r="BC899" s="231"/>
      <c r="BD899" s="231"/>
      <c r="BE899" s="231"/>
      <c r="BF899" s="231"/>
      <c r="BG899" s="231"/>
      <c r="BH899" s="231"/>
      <c r="BI899" s="231"/>
      <c r="BJ899" s="231"/>
      <c r="BK899" s="231"/>
      <c r="BL899" s="231"/>
      <c r="BM899" s="231"/>
      <c r="BN899" s="231"/>
      <c r="BO899" s="231"/>
      <c r="BP899" s="231"/>
      <c r="BQ899" s="231"/>
      <c r="BR899" s="231"/>
      <c r="BS899" s="231"/>
      <c r="BT899" s="231"/>
      <c r="BU899" s="231"/>
      <c r="BV899" s="231"/>
      <c r="BW899" s="231"/>
      <c r="BX899" s="231"/>
      <c r="BY899" s="231"/>
      <c r="BZ899" s="231"/>
      <c r="CA899" s="231"/>
      <c r="CB899" s="231"/>
    </row>
    <row r="900" spans="29:80" s="119" customFormat="1">
      <c r="AC900" s="238"/>
      <c r="AD900" s="231"/>
      <c r="AE900" s="231"/>
      <c r="AF900" s="231"/>
      <c r="AG900" s="231"/>
      <c r="AH900" s="231"/>
      <c r="AI900" s="231"/>
      <c r="AJ900" s="231"/>
      <c r="AK900" s="231"/>
      <c r="AL900" s="231"/>
      <c r="AM900" s="231"/>
      <c r="AN900" s="231"/>
      <c r="AO900" s="231"/>
      <c r="AP900" s="231"/>
      <c r="AQ900" s="231"/>
      <c r="AR900" s="231"/>
      <c r="AS900" s="231"/>
      <c r="AT900" s="231"/>
      <c r="AU900" s="231"/>
      <c r="AV900" s="231"/>
      <c r="AW900" s="231"/>
      <c r="AX900" s="231"/>
      <c r="AY900" s="231"/>
      <c r="AZ900" s="231"/>
      <c r="BA900" s="231"/>
      <c r="BB900" s="231"/>
      <c r="BC900" s="231"/>
      <c r="BD900" s="231"/>
      <c r="BE900" s="231"/>
      <c r="BF900" s="231"/>
      <c r="BG900" s="231"/>
      <c r="BH900" s="231"/>
      <c r="BI900" s="231"/>
      <c r="BJ900" s="231"/>
      <c r="BK900" s="231"/>
      <c r="BL900" s="231"/>
      <c r="BM900" s="231"/>
      <c r="BN900" s="231"/>
      <c r="BO900" s="231"/>
      <c r="BP900" s="231"/>
      <c r="BQ900" s="231"/>
      <c r="BR900" s="231"/>
      <c r="BS900" s="231"/>
      <c r="BT900" s="231"/>
      <c r="BU900" s="231"/>
      <c r="BV900" s="231"/>
      <c r="BW900" s="231"/>
      <c r="BX900" s="231"/>
      <c r="BY900" s="231"/>
      <c r="BZ900" s="231"/>
      <c r="CA900" s="231"/>
      <c r="CB900" s="231"/>
    </row>
    <row r="901" spans="29:80" s="119" customFormat="1">
      <c r="AC901" s="238"/>
      <c r="AD901" s="231"/>
      <c r="AE901" s="231"/>
      <c r="AF901" s="231"/>
      <c r="AG901" s="231"/>
      <c r="AH901" s="231"/>
      <c r="AI901" s="231"/>
      <c r="AJ901" s="231"/>
      <c r="AK901" s="231"/>
      <c r="AL901" s="231"/>
      <c r="AM901" s="231"/>
      <c r="AN901" s="231"/>
      <c r="AO901" s="231"/>
      <c r="AP901" s="231"/>
      <c r="AQ901" s="231"/>
      <c r="AR901" s="231"/>
      <c r="AS901" s="231"/>
      <c r="AT901" s="231"/>
      <c r="AU901" s="231"/>
      <c r="AV901" s="231"/>
      <c r="AW901" s="231"/>
      <c r="AX901" s="231"/>
      <c r="AY901" s="231"/>
      <c r="AZ901" s="231"/>
      <c r="BA901" s="231"/>
      <c r="BB901" s="231"/>
      <c r="BC901" s="231"/>
      <c r="BD901" s="231"/>
      <c r="BE901" s="231"/>
      <c r="BF901" s="231"/>
      <c r="BG901" s="231"/>
      <c r="BH901" s="231"/>
      <c r="BI901" s="231"/>
      <c r="BJ901" s="231"/>
      <c r="BK901" s="231"/>
      <c r="BL901" s="231"/>
      <c r="BM901" s="231"/>
      <c r="BN901" s="231"/>
      <c r="BO901" s="231"/>
      <c r="BP901" s="231"/>
      <c r="BQ901" s="231"/>
      <c r="BR901" s="231"/>
      <c r="BS901" s="231"/>
      <c r="BT901" s="231"/>
      <c r="BU901" s="231"/>
      <c r="BV901" s="231"/>
      <c r="BW901" s="231"/>
      <c r="BX901" s="231"/>
      <c r="BY901" s="231"/>
      <c r="BZ901" s="231"/>
      <c r="CA901" s="231"/>
      <c r="CB901" s="231"/>
    </row>
    <row r="902" spans="29:80" s="119" customFormat="1">
      <c r="AC902" s="238"/>
      <c r="AD902" s="231"/>
      <c r="AE902" s="231"/>
      <c r="AF902" s="231"/>
      <c r="AG902" s="231"/>
      <c r="AH902" s="231"/>
      <c r="AI902" s="231"/>
      <c r="AJ902" s="231"/>
      <c r="AK902" s="231"/>
      <c r="AL902" s="231"/>
      <c r="AM902" s="231"/>
      <c r="AN902" s="231"/>
      <c r="AO902" s="231"/>
      <c r="AP902" s="231"/>
      <c r="AQ902" s="231"/>
      <c r="AR902" s="231"/>
      <c r="AS902" s="231"/>
      <c r="AT902" s="231"/>
      <c r="AU902" s="231"/>
      <c r="AV902" s="231"/>
      <c r="AW902" s="231"/>
      <c r="AX902" s="231"/>
      <c r="AY902" s="231"/>
      <c r="AZ902" s="231"/>
      <c r="BA902" s="231"/>
      <c r="BB902" s="231"/>
      <c r="BC902" s="231"/>
      <c r="BD902" s="231"/>
      <c r="BE902" s="231"/>
      <c r="BF902" s="231"/>
      <c r="BG902" s="231"/>
      <c r="BH902" s="231"/>
      <c r="BI902" s="231"/>
      <c r="BJ902" s="231"/>
      <c r="BK902" s="231"/>
      <c r="BL902" s="231"/>
      <c r="BM902" s="231"/>
      <c r="BN902" s="231"/>
      <c r="BO902" s="231"/>
      <c r="BP902" s="231"/>
      <c r="BQ902" s="231"/>
      <c r="BR902" s="231"/>
      <c r="BS902" s="231"/>
      <c r="BT902" s="231"/>
      <c r="BU902" s="231"/>
      <c r="BV902" s="231"/>
      <c r="BW902" s="231"/>
      <c r="BX902" s="231"/>
      <c r="BY902" s="231"/>
      <c r="BZ902" s="231"/>
      <c r="CA902" s="231"/>
      <c r="CB902" s="231"/>
    </row>
    <row r="903" spans="29:80" s="119" customFormat="1">
      <c r="AC903" s="238"/>
      <c r="AD903" s="231"/>
      <c r="AE903" s="231"/>
      <c r="AF903" s="231"/>
      <c r="AG903" s="231"/>
      <c r="AH903" s="231"/>
      <c r="AI903" s="231"/>
      <c r="AJ903" s="231"/>
      <c r="AK903" s="231"/>
      <c r="AL903" s="231"/>
      <c r="AM903" s="231"/>
      <c r="AN903" s="231"/>
      <c r="AO903" s="231"/>
      <c r="AP903" s="231"/>
      <c r="AQ903" s="231"/>
      <c r="AR903" s="231"/>
      <c r="AS903" s="231"/>
      <c r="AT903" s="231"/>
      <c r="AU903" s="231"/>
      <c r="AV903" s="231"/>
      <c r="AW903" s="231"/>
      <c r="AX903" s="231"/>
      <c r="AY903" s="231"/>
      <c r="AZ903" s="231"/>
      <c r="BA903" s="231"/>
      <c r="BB903" s="231"/>
      <c r="BC903" s="231"/>
      <c r="BD903" s="231"/>
      <c r="BE903" s="231"/>
      <c r="BF903" s="231"/>
      <c r="BG903" s="231"/>
      <c r="BH903" s="231"/>
      <c r="BI903" s="231"/>
      <c r="BJ903" s="231"/>
      <c r="BK903" s="231"/>
      <c r="BL903" s="231"/>
      <c r="BM903" s="231"/>
      <c r="BN903" s="231"/>
      <c r="BO903" s="231"/>
      <c r="BP903" s="231"/>
      <c r="BQ903" s="231"/>
      <c r="BR903" s="231"/>
      <c r="BS903" s="231"/>
      <c r="BT903" s="231"/>
      <c r="BU903" s="231"/>
      <c r="BV903" s="231"/>
      <c r="BW903" s="231"/>
      <c r="BX903" s="231"/>
      <c r="BY903" s="231"/>
      <c r="BZ903" s="231"/>
      <c r="CA903" s="231"/>
      <c r="CB903" s="231"/>
    </row>
    <row r="904" spans="29:80" s="119" customFormat="1">
      <c r="AC904" s="238"/>
      <c r="AD904" s="231"/>
      <c r="AE904" s="231"/>
      <c r="AF904" s="231"/>
      <c r="AG904" s="231"/>
      <c r="AH904" s="231"/>
      <c r="AI904" s="231"/>
      <c r="AJ904" s="231"/>
      <c r="AK904" s="231"/>
      <c r="AL904" s="231"/>
      <c r="AM904" s="231"/>
      <c r="AN904" s="231"/>
      <c r="AO904" s="231"/>
      <c r="AP904" s="231"/>
      <c r="AQ904" s="231"/>
      <c r="AR904" s="231"/>
      <c r="AS904" s="231"/>
      <c r="AT904" s="231"/>
      <c r="AU904" s="231"/>
      <c r="AV904" s="231"/>
      <c r="AW904" s="231"/>
      <c r="AX904" s="231"/>
      <c r="AY904" s="231"/>
      <c r="AZ904" s="231"/>
      <c r="BA904" s="231"/>
      <c r="BB904" s="231"/>
      <c r="BC904" s="231"/>
      <c r="BD904" s="231"/>
      <c r="BE904" s="231"/>
      <c r="BF904" s="231"/>
      <c r="BG904" s="231"/>
      <c r="BH904" s="231"/>
      <c r="BI904" s="231"/>
      <c r="BJ904" s="231"/>
      <c r="BK904" s="231"/>
      <c r="BL904" s="231"/>
      <c r="BM904" s="231"/>
      <c r="BN904" s="231"/>
      <c r="BO904" s="231"/>
      <c r="BP904" s="231"/>
      <c r="BQ904" s="231"/>
      <c r="BR904" s="231"/>
      <c r="BS904" s="231"/>
      <c r="BT904" s="231"/>
      <c r="BU904" s="231"/>
      <c r="BV904" s="231"/>
      <c r="BW904" s="231"/>
      <c r="BX904" s="231"/>
      <c r="BY904" s="231"/>
      <c r="BZ904" s="231"/>
      <c r="CA904" s="231"/>
      <c r="CB904" s="231"/>
    </row>
    <row r="905" spans="29:80" s="119" customFormat="1">
      <c r="AC905" s="238"/>
      <c r="AD905" s="231"/>
      <c r="AE905" s="231"/>
      <c r="AF905" s="231"/>
      <c r="AG905" s="231"/>
      <c r="AH905" s="231"/>
      <c r="AI905" s="231"/>
      <c r="AJ905" s="231"/>
      <c r="AK905" s="231"/>
      <c r="AL905" s="231"/>
      <c r="AM905" s="231"/>
      <c r="AN905" s="231"/>
      <c r="AO905" s="231"/>
      <c r="AP905" s="231"/>
      <c r="AQ905" s="231"/>
      <c r="AR905" s="231"/>
      <c r="AS905" s="231"/>
      <c r="AT905" s="231"/>
      <c r="AU905" s="231"/>
      <c r="AV905" s="231"/>
      <c r="AW905" s="231"/>
      <c r="AX905" s="231"/>
      <c r="AY905" s="231"/>
      <c r="AZ905" s="231"/>
      <c r="BA905" s="231"/>
      <c r="BB905" s="231"/>
      <c r="BC905" s="231"/>
      <c r="BD905" s="231"/>
      <c r="BE905" s="231"/>
      <c r="BF905" s="231"/>
      <c r="BG905" s="231"/>
      <c r="BH905" s="231"/>
      <c r="BI905" s="231"/>
      <c r="BJ905" s="231"/>
      <c r="BK905" s="231"/>
      <c r="BL905" s="231"/>
      <c r="BM905" s="231"/>
      <c r="BN905" s="231"/>
      <c r="BO905" s="231"/>
      <c r="BP905" s="231"/>
      <c r="BQ905" s="231"/>
      <c r="BR905" s="231"/>
      <c r="BS905" s="231"/>
      <c r="BT905" s="231"/>
      <c r="BU905" s="231"/>
      <c r="BV905" s="231"/>
      <c r="BW905" s="231"/>
      <c r="BX905" s="231"/>
      <c r="BY905" s="231"/>
      <c r="BZ905" s="231"/>
      <c r="CA905" s="231"/>
      <c r="CB905" s="231"/>
    </row>
    <row r="906" spans="29:80" s="119" customFormat="1">
      <c r="AC906" s="238"/>
      <c r="AD906" s="231"/>
      <c r="AE906" s="231"/>
      <c r="AF906" s="231"/>
      <c r="AG906" s="231"/>
      <c r="AH906" s="231"/>
      <c r="AI906" s="231"/>
      <c r="AJ906" s="231"/>
      <c r="AK906" s="231"/>
      <c r="AL906" s="231"/>
      <c r="AM906" s="231"/>
      <c r="AN906" s="231"/>
      <c r="AO906" s="231"/>
      <c r="AP906" s="231"/>
      <c r="AQ906" s="231"/>
      <c r="AR906" s="231"/>
      <c r="AS906" s="231"/>
      <c r="AT906" s="231"/>
      <c r="AU906" s="231"/>
      <c r="AV906" s="231"/>
      <c r="AW906" s="231"/>
      <c r="AX906" s="231"/>
      <c r="AY906" s="231"/>
      <c r="AZ906" s="231"/>
      <c r="BA906" s="231"/>
      <c r="BB906" s="231"/>
      <c r="BC906" s="231"/>
      <c r="BD906" s="231"/>
      <c r="BE906" s="231"/>
      <c r="BF906" s="231"/>
      <c r="BG906" s="231"/>
      <c r="BH906" s="231"/>
      <c r="BI906" s="231"/>
      <c r="BJ906" s="231"/>
      <c r="BK906" s="231"/>
      <c r="BL906" s="231"/>
      <c r="BM906" s="231"/>
      <c r="BN906" s="231"/>
      <c r="BO906" s="231"/>
      <c r="BP906" s="231"/>
      <c r="BQ906" s="231"/>
      <c r="BR906" s="231"/>
      <c r="BS906" s="231"/>
      <c r="BT906" s="231"/>
      <c r="BU906" s="231"/>
      <c r="BV906" s="231"/>
      <c r="BW906" s="231"/>
      <c r="BX906" s="231"/>
      <c r="BY906" s="231"/>
      <c r="BZ906" s="231"/>
      <c r="CA906" s="231"/>
      <c r="CB906" s="231"/>
    </row>
    <row r="907" spans="29:80" s="119" customFormat="1">
      <c r="AC907" s="238"/>
      <c r="AD907" s="231"/>
      <c r="AE907" s="231"/>
      <c r="AF907" s="231"/>
      <c r="AG907" s="231"/>
      <c r="AH907" s="231"/>
      <c r="AI907" s="231"/>
      <c r="AJ907" s="231"/>
      <c r="AK907" s="231"/>
      <c r="AL907" s="231"/>
      <c r="AM907" s="231"/>
      <c r="AN907" s="231"/>
      <c r="AO907" s="231"/>
      <c r="AP907" s="231"/>
      <c r="AQ907" s="231"/>
      <c r="AR907" s="231"/>
      <c r="AS907" s="231"/>
      <c r="AT907" s="231"/>
      <c r="AU907" s="231"/>
      <c r="AV907" s="231"/>
      <c r="AW907" s="231"/>
      <c r="AX907" s="231"/>
      <c r="AY907" s="231"/>
      <c r="AZ907" s="231"/>
      <c r="BA907" s="231"/>
      <c r="BB907" s="231"/>
      <c r="BC907" s="231"/>
      <c r="BD907" s="231"/>
      <c r="BE907" s="231"/>
      <c r="BF907" s="231"/>
      <c r="BG907" s="231"/>
      <c r="BH907" s="231"/>
      <c r="BI907" s="231"/>
      <c r="BJ907" s="231"/>
      <c r="BK907" s="231"/>
      <c r="BL907" s="231"/>
      <c r="BM907" s="231"/>
      <c r="BN907" s="231"/>
      <c r="BO907" s="231"/>
      <c r="BP907" s="231"/>
      <c r="BQ907" s="231"/>
      <c r="BR907" s="231"/>
      <c r="BS907" s="231"/>
      <c r="BT907" s="231"/>
      <c r="BU907" s="231"/>
      <c r="BV907" s="231"/>
      <c r="BW907" s="231"/>
      <c r="BX907" s="231"/>
      <c r="BY907" s="231"/>
      <c r="BZ907" s="231"/>
      <c r="CA907" s="231"/>
      <c r="CB907" s="231"/>
    </row>
    <row r="908" spans="29:80" s="119" customFormat="1">
      <c r="AC908" s="238"/>
      <c r="AD908" s="231"/>
      <c r="AE908" s="231"/>
      <c r="AF908" s="231"/>
      <c r="AG908" s="231"/>
      <c r="AH908" s="231"/>
      <c r="AI908" s="231"/>
      <c r="AJ908" s="231"/>
      <c r="AK908" s="231"/>
      <c r="AL908" s="231"/>
      <c r="AM908" s="231"/>
      <c r="AN908" s="231"/>
      <c r="AO908" s="231"/>
      <c r="AP908" s="231"/>
      <c r="AQ908" s="231"/>
      <c r="AR908" s="231"/>
      <c r="AS908" s="231"/>
      <c r="AT908" s="231"/>
      <c r="AU908" s="231"/>
      <c r="AV908" s="231"/>
      <c r="AW908" s="231"/>
      <c r="AX908" s="231"/>
      <c r="AY908" s="231"/>
      <c r="AZ908" s="231"/>
      <c r="BA908" s="231"/>
      <c r="BB908" s="231"/>
      <c r="BC908" s="231"/>
      <c r="BD908" s="231"/>
      <c r="BE908" s="231"/>
      <c r="BF908" s="231"/>
      <c r="BG908" s="231"/>
      <c r="BH908" s="231"/>
      <c r="BI908" s="231"/>
      <c r="BJ908" s="231"/>
      <c r="BK908" s="231"/>
      <c r="BL908" s="231"/>
      <c r="BM908" s="231"/>
      <c r="BN908" s="231"/>
      <c r="BO908" s="231"/>
      <c r="BP908" s="231"/>
      <c r="BQ908" s="231"/>
      <c r="BR908" s="231"/>
      <c r="BS908" s="231"/>
      <c r="BT908" s="231"/>
      <c r="BU908" s="231"/>
      <c r="BV908" s="231"/>
      <c r="BW908" s="231"/>
      <c r="BX908" s="231"/>
      <c r="BY908" s="231"/>
      <c r="BZ908" s="231"/>
      <c r="CA908" s="231"/>
      <c r="CB908" s="231"/>
    </row>
    <row r="909" spans="29:80" s="119" customFormat="1">
      <c r="AC909" s="238"/>
      <c r="AD909" s="231"/>
      <c r="AE909" s="231"/>
      <c r="AF909" s="231"/>
      <c r="AG909" s="231"/>
      <c r="AH909" s="231"/>
      <c r="AI909" s="231"/>
      <c r="AJ909" s="231"/>
      <c r="AK909" s="231"/>
      <c r="AL909" s="231"/>
      <c r="AM909" s="231"/>
      <c r="AN909" s="231"/>
      <c r="AO909" s="231"/>
      <c r="AP909" s="231"/>
      <c r="AQ909" s="231"/>
      <c r="AR909" s="231"/>
      <c r="AS909" s="231"/>
      <c r="AT909" s="231"/>
      <c r="AU909" s="231"/>
      <c r="AV909" s="231"/>
      <c r="AW909" s="231"/>
      <c r="AX909" s="231"/>
      <c r="AY909" s="231"/>
      <c r="AZ909" s="231"/>
      <c r="BA909" s="231"/>
      <c r="BB909" s="231"/>
      <c r="BC909" s="231"/>
      <c r="BD909" s="231"/>
      <c r="BE909" s="231"/>
      <c r="BF909" s="231"/>
      <c r="BG909" s="231"/>
      <c r="BH909" s="231"/>
      <c r="BI909" s="231"/>
      <c r="BJ909" s="231"/>
      <c r="BK909" s="231"/>
      <c r="BL909" s="231"/>
      <c r="BM909" s="231"/>
      <c r="BN909" s="231"/>
      <c r="BO909" s="231"/>
      <c r="BP909" s="231"/>
      <c r="BQ909" s="231"/>
      <c r="BR909" s="231"/>
      <c r="BS909" s="231"/>
      <c r="BT909" s="231"/>
      <c r="BU909" s="231"/>
      <c r="BV909" s="231"/>
      <c r="BW909" s="231"/>
      <c r="BX909" s="231"/>
      <c r="BY909" s="231"/>
      <c r="BZ909" s="231"/>
      <c r="CA909" s="231"/>
      <c r="CB909" s="231"/>
    </row>
    <row r="910" spans="29:80" s="119" customFormat="1">
      <c r="AC910" s="238"/>
      <c r="AD910" s="231"/>
      <c r="AE910" s="231"/>
      <c r="AF910" s="231"/>
      <c r="AG910" s="231"/>
      <c r="AH910" s="231"/>
      <c r="AI910" s="231"/>
      <c r="AJ910" s="231"/>
      <c r="AK910" s="231"/>
      <c r="AL910" s="231"/>
      <c r="AM910" s="231"/>
      <c r="AN910" s="231"/>
      <c r="AO910" s="231"/>
      <c r="AP910" s="231"/>
      <c r="AQ910" s="231"/>
      <c r="AR910" s="231"/>
      <c r="AS910" s="231"/>
      <c r="AT910" s="231"/>
      <c r="AU910" s="231"/>
      <c r="AV910" s="231"/>
      <c r="AW910" s="231"/>
      <c r="AX910" s="231"/>
      <c r="AY910" s="231"/>
      <c r="AZ910" s="231"/>
      <c r="BA910" s="231"/>
      <c r="BB910" s="231"/>
      <c r="BC910" s="231"/>
      <c r="BD910" s="231"/>
      <c r="BE910" s="231"/>
      <c r="BF910" s="231"/>
      <c r="BG910" s="231"/>
      <c r="BH910" s="231"/>
      <c r="BI910" s="231"/>
      <c r="BJ910" s="231"/>
      <c r="BK910" s="231"/>
      <c r="BL910" s="231"/>
      <c r="BM910" s="231"/>
      <c r="BN910" s="231"/>
      <c r="BO910" s="231"/>
      <c r="BP910" s="231"/>
      <c r="BQ910" s="231"/>
      <c r="BR910" s="231"/>
      <c r="BS910" s="231"/>
      <c r="BT910" s="231"/>
      <c r="BU910" s="231"/>
      <c r="BV910" s="231"/>
      <c r="BW910" s="231"/>
      <c r="BX910" s="231"/>
      <c r="BY910" s="231"/>
      <c r="BZ910" s="231"/>
      <c r="CA910" s="231"/>
      <c r="CB910" s="231"/>
    </row>
  </sheetData>
  <mergeCells count="90">
    <mergeCell ref="E28:E29"/>
    <mergeCell ref="H28:H29"/>
    <mergeCell ref="Q28:Q29"/>
    <mergeCell ref="B28:B29"/>
    <mergeCell ref="D28:D29"/>
    <mergeCell ref="Y82:Y84"/>
    <mergeCell ref="AA82:AA84"/>
    <mergeCell ref="Q83:Q84"/>
    <mergeCell ref="P83:P84"/>
    <mergeCell ref="R83:R84"/>
    <mergeCell ref="T83:T84"/>
    <mergeCell ref="S83:S84"/>
    <mergeCell ref="W82:W84"/>
    <mergeCell ref="K82:S82"/>
    <mergeCell ref="K83:K84"/>
    <mergeCell ref="L83:L84"/>
    <mergeCell ref="N83:N84"/>
    <mergeCell ref="O83:O84"/>
    <mergeCell ref="AA27:AA29"/>
    <mergeCell ref="C22:T23"/>
    <mergeCell ref="W27:W29"/>
    <mergeCell ref="Y27:Y29"/>
    <mergeCell ref="T28:T29"/>
    <mergeCell ref="B27:J27"/>
    <mergeCell ref="I28:I29"/>
    <mergeCell ref="J28:J29"/>
    <mergeCell ref="K28:K29"/>
    <mergeCell ref="R28:R29"/>
    <mergeCell ref="L28:L29"/>
    <mergeCell ref="N28:N29"/>
    <mergeCell ref="O28:O29"/>
    <mergeCell ref="P28:P29"/>
    <mergeCell ref="M28:M29"/>
    <mergeCell ref="C28:C29"/>
    <mergeCell ref="A1:T1"/>
    <mergeCell ref="B3:T3"/>
    <mergeCell ref="B13:F15"/>
    <mergeCell ref="N5:T7"/>
    <mergeCell ref="H5:L7"/>
    <mergeCell ref="H8:L11"/>
    <mergeCell ref="A2:T2"/>
    <mergeCell ref="B5:F7"/>
    <mergeCell ref="A26:B26"/>
    <mergeCell ref="A75:B76"/>
    <mergeCell ref="C74:T74"/>
    <mergeCell ref="C75:T76"/>
    <mergeCell ref="J83:J84"/>
    <mergeCell ref="C83:C84"/>
    <mergeCell ref="C78:T78"/>
    <mergeCell ref="A78:B78"/>
    <mergeCell ref="A28:A29"/>
    <mergeCell ref="A83:A84"/>
    <mergeCell ref="K27:S27"/>
    <mergeCell ref="B39:E51"/>
    <mergeCell ref="B52:E64"/>
    <mergeCell ref="F28:F29"/>
    <mergeCell ref="G28:G29"/>
    <mergeCell ref="S28:S29"/>
    <mergeCell ref="B106:E118"/>
    <mergeCell ref="O93:R105"/>
    <mergeCell ref="O106:R118"/>
    <mergeCell ref="O39:R51"/>
    <mergeCell ref="O52:R64"/>
    <mergeCell ref="B93:E105"/>
    <mergeCell ref="D83:D84"/>
    <mergeCell ref="I83:I84"/>
    <mergeCell ref="E83:E84"/>
    <mergeCell ref="F83:F84"/>
    <mergeCell ref="B82:J82"/>
    <mergeCell ref="G83:G84"/>
    <mergeCell ref="H83:H84"/>
    <mergeCell ref="M83:M84"/>
    <mergeCell ref="A81:B81"/>
    <mergeCell ref="B83:B84"/>
    <mergeCell ref="A25:B25"/>
    <mergeCell ref="C25:T25"/>
    <mergeCell ref="B8:F9"/>
    <mergeCell ref="N8:T8"/>
    <mergeCell ref="N9:T10"/>
    <mergeCell ref="N11:T16"/>
    <mergeCell ref="B10:F10"/>
    <mergeCell ref="B11:F11"/>
    <mergeCell ref="H13:L15"/>
    <mergeCell ref="P17:T19"/>
    <mergeCell ref="N17:O19"/>
    <mergeCell ref="B16:F19"/>
    <mergeCell ref="H17:L19"/>
    <mergeCell ref="H16:L16"/>
    <mergeCell ref="A20:H20"/>
    <mergeCell ref="A22:B23"/>
  </mergeCells>
  <conditionalFormatting sqref="X30:X36">
    <cfRule type="iconSet" priority="1503">
      <iconSet showValue="0">
        <cfvo type="percent" val="0"/>
        <cfvo type="num" val="0" gte="0"/>
        <cfvo type="num" val="9"/>
      </iconSet>
    </cfRule>
  </conditionalFormatting>
  <conditionalFormatting sqref="Z30:Z36">
    <cfRule type="iconSet" priority="1502">
      <iconSet showValue="0">
        <cfvo type="percent" val="0"/>
        <cfvo type="num" val="0" gte="0"/>
        <cfvo type="num" val="9"/>
      </iconSet>
    </cfRule>
  </conditionalFormatting>
  <conditionalFormatting sqref="AB30:AB36">
    <cfRule type="iconSet" priority="1501">
      <iconSet showValue="0">
        <cfvo type="percent" val="0"/>
        <cfvo type="num" val="0" gte="0"/>
        <cfvo type="num" val="9"/>
      </iconSet>
    </cfRule>
  </conditionalFormatting>
  <conditionalFormatting sqref="AB85:AB91">
    <cfRule type="iconSet" priority="1170">
      <iconSet showValue="0">
        <cfvo type="percent" val="0"/>
        <cfvo type="num" val="0" gte="0"/>
        <cfvo type="num" val="9"/>
      </iconSet>
    </cfRule>
  </conditionalFormatting>
  <conditionalFormatting sqref="AZ197:BA203">
    <cfRule type="cellIs" dxfId="2017" priority="1064" operator="equal">
      <formula>2</formula>
    </cfRule>
    <cfRule type="cellIs" dxfId="2016" priority="1065" operator="equal">
      <formula>4</formula>
    </cfRule>
    <cfRule type="cellIs" dxfId="2015" priority="1068" operator="equal">
      <formula>1</formula>
    </cfRule>
  </conditionalFormatting>
  <conditionalFormatting sqref="AZ197:BA203">
    <cfRule type="cellIs" dxfId="2014" priority="1067" operator="equal">
      <formula>3</formula>
    </cfRule>
  </conditionalFormatting>
  <conditionalFormatting sqref="AZ197:BA203">
    <cfRule type="cellIs" dxfId="2013" priority="1066" operator="equal">
      <formula>5</formula>
    </cfRule>
  </conditionalFormatting>
  <conditionalFormatting sqref="BC197:BC203 BE197:BE203 BG197:BG203 BI197:BI203 BK197:BK203 BM197:BM203 BO197:BO203 BQ197:BQ203 BS197:BS203 BU197:BU203 BW197:BW203 BY197:BY203 CA197:CA203 CC197:CC203 CE197:CE203 CG197:CG203 CI197:CI203">
    <cfRule type="cellIs" dxfId="2012" priority="1059" operator="equal">
      <formula>2</formula>
    </cfRule>
    <cfRule type="cellIs" dxfId="2011" priority="1060" operator="equal">
      <formula>4</formula>
    </cfRule>
    <cfRule type="cellIs" dxfId="2010" priority="1063" operator="equal">
      <formula>1</formula>
    </cfRule>
  </conditionalFormatting>
  <conditionalFormatting sqref="BC197:BC203 BE197:BE203 BG197:BG203 BI197:BI203 BK197:BK203 BM197:BM203 BO197:BO203 BQ197:BQ203 BS197:BS203 BU197:BU203 BW197:BW203 BY197:BY203 CA197:CA203 CC197:CC203 CE197:CE203 CG197:CG203 CI197:CI203">
    <cfRule type="cellIs" dxfId="2009" priority="1062" operator="equal">
      <formula>3</formula>
    </cfRule>
  </conditionalFormatting>
  <conditionalFormatting sqref="BC197:BC203 BE197:BE203 BG197:BG203 BI197:BI203 BK197:BK203 BM197:BM203 BO197:BO203 BQ197:BQ203 BS197:BS203 BU197:BU203 BW197:BW203 BY197:BY203 CA197:CA203 CC197:CC203 CE197:CE203 CG197:CG203 CI197:CI203">
    <cfRule type="cellIs" dxfId="2008" priority="1061" operator="equal">
      <formula>5</formula>
    </cfRule>
  </conditionalFormatting>
  <conditionalFormatting sqref="CH197:CH203">
    <cfRule type="cellIs" dxfId="2007" priority="974" operator="equal">
      <formula>2</formula>
    </cfRule>
    <cfRule type="cellIs" dxfId="2006" priority="975" operator="equal">
      <formula>4</formula>
    </cfRule>
    <cfRule type="cellIs" dxfId="2005" priority="978" operator="equal">
      <formula>1</formula>
    </cfRule>
  </conditionalFormatting>
  <conditionalFormatting sqref="CH197:CH203">
    <cfRule type="cellIs" dxfId="2004" priority="977" operator="equal">
      <formula>3</formula>
    </cfRule>
  </conditionalFormatting>
  <conditionalFormatting sqref="CH197:CH203">
    <cfRule type="cellIs" dxfId="2003" priority="976" operator="equal">
      <formula>5</formula>
    </cfRule>
  </conditionalFormatting>
  <conditionalFormatting sqref="BB197:BB203">
    <cfRule type="cellIs" dxfId="2002" priority="1054" operator="equal">
      <formula>2</formula>
    </cfRule>
    <cfRule type="cellIs" dxfId="2001" priority="1055" operator="equal">
      <formula>4</formula>
    </cfRule>
    <cfRule type="cellIs" dxfId="2000" priority="1058" operator="equal">
      <formula>1</formula>
    </cfRule>
  </conditionalFormatting>
  <conditionalFormatting sqref="BB197:BB203">
    <cfRule type="cellIs" dxfId="1999" priority="1057" operator="equal">
      <formula>3</formula>
    </cfRule>
  </conditionalFormatting>
  <conditionalFormatting sqref="BB197:BB203">
    <cfRule type="cellIs" dxfId="1998" priority="1056" operator="equal">
      <formula>5</formula>
    </cfRule>
  </conditionalFormatting>
  <conditionalFormatting sqref="BD197:BD203">
    <cfRule type="cellIs" dxfId="1997" priority="1049" operator="equal">
      <formula>2</formula>
    </cfRule>
    <cfRule type="cellIs" dxfId="1996" priority="1050" operator="equal">
      <formula>4</formula>
    </cfRule>
    <cfRule type="cellIs" dxfId="1995" priority="1053" operator="equal">
      <formula>1</formula>
    </cfRule>
  </conditionalFormatting>
  <conditionalFormatting sqref="BD197:BD203">
    <cfRule type="cellIs" dxfId="1994" priority="1052" operator="equal">
      <formula>3</formula>
    </cfRule>
  </conditionalFormatting>
  <conditionalFormatting sqref="BD197:BD203">
    <cfRule type="cellIs" dxfId="1993" priority="1051" operator="equal">
      <formula>5</formula>
    </cfRule>
  </conditionalFormatting>
  <conditionalFormatting sqref="BF197:BF203">
    <cfRule type="cellIs" dxfId="1992" priority="1044" operator="equal">
      <formula>2</formula>
    </cfRule>
    <cfRule type="cellIs" dxfId="1991" priority="1045" operator="equal">
      <formula>4</formula>
    </cfRule>
    <cfRule type="cellIs" dxfId="1990" priority="1048" operator="equal">
      <formula>1</formula>
    </cfRule>
  </conditionalFormatting>
  <conditionalFormatting sqref="BF197:BF203">
    <cfRule type="cellIs" dxfId="1989" priority="1047" operator="equal">
      <formula>3</formula>
    </cfRule>
  </conditionalFormatting>
  <conditionalFormatting sqref="BF197:BF203">
    <cfRule type="cellIs" dxfId="1988" priority="1046" operator="equal">
      <formula>5</formula>
    </cfRule>
  </conditionalFormatting>
  <conditionalFormatting sqref="BH197:BH203">
    <cfRule type="cellIs" dxfId="1987" priority="1039" operator="equal">
      <formula>2</formula>
    </cfRule>
    <cfRule type="cellIs" dxfId="1986" priority="1040" operator="equal">
      <formula>4</formula>
    </cfRule>
    <cfRule type="cellIs" dxfId="1985" priority="1043" operator="equal">
      <formula>1</formula>
    </cfRule>
  </conditionalFormatting>
  <conditionalFormatting sqref="BH197:BH203">
    <cfRule type="cellIs" dxfId="1984" priority="1042" operator="equal">
      <formula>3</formula>
    </cfRule>
  </conditionalFormatting>
  <conditionalFormatting sqref="BH197:BH203">
    <cfRule type="cellIs" dxfId="1983" priority="1041" operator="equal">
      <formula>5</formula>
    </cfRule>
  </conditionalFormatting>
  <conditionalFormatting sqref="BJ197:BJ203">
    <cfRule type="cellIs" dxfId="1982" priority="1034" operator="equal">
      <formula>2</formula>
    </cfRule>
    <cfRule type="cellIs" dxfId="1981" priority="1035" operator="equal">
      <formula>4</formula>
    </cfRule>
    <cfRule type="cellIs" dxfId="1980" priority="1038" operator="equal">
      <formula>1</formula>
    </cfRule>
  </conditionalFormatting>
  <conditionalFormatting sqref="BJ197:BJ203">
    <cfRule type="cellIs" dxfId="1979" priority="1037" operator="equal">
      <formula>3</formula>
    </cfRule>
  </conditionalFormatting>
  <conditionalFormatting sqref="BJ197:BJ203">
    <cfRule type="cellIs" dxfId="1978" priority="1036" operator="equal">
      <formula>5</formula>
    </cfRule>
  </conditionalFormatting>
  <conditionalFormatting sqref="BL197:BL203">
    <cfRule type="cellIs" dxfId="1977" priority="1029" operator="equal">
      <formula>2</formula>
    </cfRule>
    <cfRule type="cellIs" dxfId="1976" priority="1030" operator="equal">
      <formula>4</formula>
    </cfRule>
    <cfRule type="cellIs" dxfId="1975" priority="1033" operator="equal">
      <formula>1</formula>
    </cfRule>
  </conditionalFormatting>
  <conditionalFormatting sqref="BL197:BL203">
    <cfRule type="cellIs" dxfId="1974" priority="1032" operator="equal">
      <formula>3</formula>
    </cfRule>
  </conditionalFormatting>
  <conditionalFormatting sqref="BL197:BL203">
    <cfRule type="cellIs" dxfId="1973" priority="1031" operator="equal">
      <formula>5</formula>
    </cfRule>
  </conditionalFormatting>
  <conditionalFormatting sqref="BN197:BN203">
    <cfRule type="cellIs" dxfId="1972" priority="1024" operator="equal">
      <formula>2</formula>
    </cfRule>
    <cfRule type="cellIs" dxfId="1971" priority="1025" operator="equal">
      <formula>4</formula>
    </cfRule>
    <cfRule type="cellIs" dxfId="1970" priority="1028" operator="equal">
      <formula>1</formula>
    </cfRule>
  </conditionalFormatting>
  <conditionalFormatting sqref="BN197:BN203">
    <cfRule type="cellIs" dxfId="1969" priority="1027" operator="equal">
      <formula>3</formula>
    </cfRule>
  </conditionalFormatting>
  <conditionalFormatting sqref="BN197:BN203">
    <cfRule type="cellIs" dxfId="1968" priority="1026" operator="equal">
      <formula>5</formula>
    </cfRule>
  </conditionalFormatting>
  <conditionalFormatting sqref="BP197:BP203">
    <cfRule type="cellIs" dxfId="1967" priority="1019" operator="equal">
      <formula>2</formula>
    </cfRule>
    <cfRule type="cellIs" dxfId="1966" priority="1020" operator="equal">
      <formula>4</formula>
    </cfRule>
    <cfRule type="cellIs" dxfId="1965" priority="1023" operator="equal">
      <formula>1</formula>
    </cfRule>
  </conditionalFormatting>
  <conditionalFormatting sqref="BP197:BP203">
    <cfRule type="cellIs" dxfId="1964" priority="1022" operator="equal">
      <formula>3</formula>
    </cfRule>
  </conditionalFormatting>
  <conditionalFormatting sqref="BP197:BP203">
    <cfRule type="cellIs" dxfId="1963" priority="1021" operator="equal">
      <formula>5</formula>
    </cfRule>
  </conditionalFormatting>
  <conditionalFormatting sqref="BR197:BR203">
    <cfRule type="cellIs" dxfId="1962" priority="1014" operator="equal">
      <formula>2</formula>
    </cfRule>
    <cfRule type="cellIs" dxfId="1961" priority="1015" operator="equal">
      <formula>4</formula>
    </cfRule>
    <cfRule type="cellIs" dxfId="1960" priority="1018" operator="equal">
      <formula>1</formula>
    </cfRule>
  </conditionalFormatting>
  <conditionalFormatting sqref="BR197:BR203">
    <cfRule type="cellIs" dxfId="1959" priority="1017" operator="equal">
      <formula>3</formula>
    </cfRule>
  </conditionalFormatting>
  <conditionalFormatting sqref="BR197:BR203">
    <cfRule type="cellIs" dxfId="1958" priority="1016" operator="equal">
      <formula>5</formula>
    </cfRule>
  </conditionalFormatting>
  <conditionalFormatting sqref="BT197:BT203">
    <cfRule type="cellIs" dxfId="1957" priority="1009" operator="equal">
      <formula>2</formula>
    </cfRule>
    <cfRule type="cellIs" dxfId="1956" priority="1010" operator="equal">
      <formula>4</formula>
    </cfRule>
    <cfRule type="cellIs" dxfId="1955" priority="1013" operator="equal">
      <formula>1</formula>
    </cfRule>
  </conditionalFormatting>
  <conditionalFormatting sqref="BT197:BT203">
    <cfRule type="cellIs" dxfId="1954" priority="1012" operator="equal">
      <formula>3</formula>
    </cfRule>
  </conditionalFormatting>
  <conditionalFormatting sqref="BT197:BT203">
    <cfRule type="cellIs" dxfId="1953" priority="1011" operator="equal">
      <formula>5</formula>
    </cfRule>
  </conditionalFormatting>
  <conditionalFormatting sqref="BV197:BV203">
    <cfRule type="cellIs" dxfId="1952" priority="1004" operator="equal">
      <formula>2</formula>
    </cfRule>
    <cfRule type="cellIs" dxfId="1951" priority="1005" operator="equal">
      <formula>4</formula>
    </cfRule>
    <cfRule type="cellIs" dxfId="1950" priority="1008" operator="equal">
      <formula>1</formula>
    </cfRule>
  </conditionalFormatting>
  <conditionalFormatting sqref="BV197:BV203">
    <cfRule type="cellIs" dxfId="1949" priority="1007" operator="equal">
      <formula>3</formula>
    </cfRule>
  </conditionalFormatting>
  <conditionalFormatting sqref="BV197:BV203">
    <cfRule type="cellIs" dxfId="1948" priority="1006" operator="equal">
      <formula>5</formula>
    </cfRule>
  </conditionalFormatting>
  <conditionalFormatting sqref="BX197:BX203">
    <cfRule type="cellIs" dxfId="1947" priority="999" operator="equal">
      <formula>2</formula>
    </cfRule>
    <cfRule type="cellIs" dxfId="1946" priority="1000" operator="equal">
      <formula>4</formula>
    </cfRule>
    <cfRule type="cellIs" dxfId="1945" priority="1003" operator="equal">
      <formula>1</formula>
    </cfRule>
  </conditionalFormatting>
  <conditionalFormatting sqref="BX197:BX203">
    <cfRule type="cellIs" dxfId="1944" priority="1002" operator="equal">
      <formula>3</formula>
    </cfRule>
  </conditionalFormatting>
  <conditionalFormatting sqref="BX197:BX203">
    <cfRule type="cellIs" dxfId="1943" priority="1001" operator="equal">
      <formula>5</formula>
    </cfRule>
  </conditionalFormatting>
  <conditionalFormatting sqref="BZ197:BZ203">
    <cfRule type="cellIs" dxfId="1942" priority="994" operator="equal">
      <formula>2</formula>
    </cfRule>
    <cfRule type="cellIs" dxfId="1941" priority="995" operator="equal">
      <formula>4</formula>
    </cfRule>
    <cfRule type="cellIs" dxfId="1940" priority="998" operator="equal">
      <formula>1</formula>
    </cfRule>
  </conditionalFormatting>
  <conditionalFormatting sqref="BZ197:BZ203">
    <cfRule type="cellIs" dxfId="1939" priority="997" operator="equal">
      <formula>3</formula>
    </cfRule>
  </conditionalFormatting>
  <conditionalFormatting sqref="BZ197:BZ203">
    <cfRule type="cellIs" dxfId="1938" priority="996" operator="equal">
      <formula>5</formula>
    </cfRule>
  </conditionalFormatting>
  <conditionalFormatting sqref="CB197:CB203">
    <cfRule type="cellIs" dxfId="1937" priority="989" operator="equal">
      <formula>2</formula>
    </cfRule>
    <cfRule type="cellIs" dxfId="1936" priority="990" operator="equal">
      <formula>4</formula>
    </cfRule>
    <cfRule type="cellIs" dxfId="1935" priority="993" operator="equal">
      <formula>1</formula>
    </cfRule>
  </conditionalFormatting>
  <conditionalFormatting sqref="CB197:CB203">
    <cfRule type="cellIs" dxfId="1934" priority="992" operator="equal">
      <formula>3</formula>
    </cfRule>
  </conditionalFormatting>
  <conditionalFormatting sqref="CB197:CB203">
    <cfRule type="cellIs" dxfId="1933" priority="991" operator="equal">
      <formula>5</formula>
    </cfRule>
  </conditionalFormatting>
  <conditionalFormatting sqref="CD197:CD203">
    <cfRule type="cellIs" dxfId="1932" priority="984" operator="equal">
      <formula>2</formula>
    </cfRule>
    <cfRule type="cellIs" dxfId="1931" priority="985" operator="equal">
      <formula>4</formula>
    </cfRule>
    <cfRule type="cellIs" dxfId="1930" priority="988" operator="equal">
      <formula>1</formula>
    </cfRule>
  </conditionalFormatting>
  <conditionalFormatting sqref="CD197:CD203">
    <cfRule type="cellIs" dxfId="1929" priority="987" operator="equal">
      <formula>3</formula>
    </cfRule>
  </conditionalFormatting>
  <conditionalFormatting sqref="CD197:CD203">
    <cfRule type="cellIs" dxfId="1928" priority="986" operator="equal">
      <formula>5</formula>
    </cfRule>
  </conditionalFormatting>
  <conditionalFormatting sqref="CF197:CF203">
    <cfRule type="cellIs" dxfId="1927" priority="979" operator="equal">
      <formula>2</formula>
    </cfRule>
    <cfRule type="cellIs" dxfId="1926" priority="980" operator="equal">
      <formula>4</formula>
    </cfRule>
    <cfRule type="cellIs" dxfId="1925" priority="983" operator="equal">
      <formula>1</formula>
    </cfRule>
  </conditionalFormatting>
  <conditionalFormatting sqref="CF197:CF203">
    <cfRule type="cellIs" dxfId="1924" priority="982" operator="equal">
      <formula>3</formula>
    </cfRule>
  </conditionalFormatting>
  <conditionalFormatting sqref="CF197:CF203">
    <cfRule type="cellIs" dxfId="1923" priority="981" operator="equal">
      <formula>5</formula>
    </cfRule>
  </conditionalFormatting>
  <conditionalFormatting sqref="B8 H8 N8">
    <cfRule type="cellIs" dxfId="1922" priority="203" operator="equal">
      <formula>"?"</formula>
    </cfRule>
  </conditionalFormatting>
  <conditionalFormatting sqref="X85:X91">
    <cfRule type="iconSet" priority="41">
      <iconSet showValue="0">
        <cfvo type="percent" val="0"/>
        <cfvo type="num" val="0" gte="0"/>
        <cfvo type="num" val="9"/>
      </iconSet>
    </cfRule>
  </conditionalFormatting>
  <conditionalFormatting sqref="Z85:Z91">
    <cfRule type="iconSet" priority="40">
      <iconSet showValue="0">
        <cfvo type="percent" val="0"/>
        <cfvo type="num" val="0" gte="0"/>
        <cfvo type="num" val="9"/>
      </iconSet>
    </cfRule>
  </conditionalFormatting>
  <conditionalFormatting sqref="B16">
    <cfRule type="cellIs" dxfId="1921" priority="39" operator="equal">
      <formula>"?"</formula>
    </cfRule>
  </conditionalFormatting>
  <conditionalFormatting sqref="H17">
    <cfRule type="cellIs" dxfId="1920" priority="38" operator="equal">
      <formula>"?"</formula>
    </cfRule>
  </conditionalFormatting>
  <conditionalFormatting sqref="B85:S87 B89:S91">
    <cfRule type="cellIs" dxfId="1919" priority="27" operator="equal">
      <formula>"Em parte"</formula>
    </cfRule>
    <cfRule type="cellIs" dxfId="1918" priority="28" operator="equal">
      <formula>"Não"</formula>
    </cfRule>
    <cfRule type="cellIs" dxfId="1917" priority="29" operator="equal">
      <formula>"sim"</formula>
    </cfRule>
  </conditionalFormatting>
  <conditionalFormatting sqref="T85:T87 T89:T91">
    <cfRule type="cellIs" dxfId="1916" priority="22" operator="equal">
      <formula>"muito baixo"</formula>
    </cfRule>
    <cfRule type="cellIs" dxfId="1915" priority="23" operator="equal">
      <formula>"baixo"</formula>
    </cfRule>
    <cfRule type="cellIs" dxfId="1914" priority="24" operator="equal">
      <formula>"médio"</formula>
    </cfRule>
    <cfRule type="cellIs" dxfId="1913" priority="25" operator="equal">
      <formula>"alto"</formula>
    </cfRule>
    <cfRule type="cellIs" dxfId="1912" priority="26" operator="equal">
      <formula>"muito alto"</formula>
    </cfRule>
  </conditionalFormatting>
  <conditionalFormatting sqref="N11">
    <cfRule type="cellIs" dxfId="1911" priority="21" operator="equal">
      <formula>"?"</formula>
    </cfRule>
  </conditionalFormatting>
  <conditionalFormatting sqref="C25:T25">
    <cfRule type="cellIs" dxfId="1910" priority="20" operator="equal">
      <formula>"Preencha pelo menos 2 ideias de projeto para liberar o prompt de avaliação"</formula>
    </cfRule>
  </conditionalFormatting>
  <conditionalFormatting sqref="C78:T78">
    <cfRule type="cellIs" dxfId="1909" priority="19" operator="equal">
      <formula>"Preencha pelo menos 2 ideias de projeto para liberar o prompt de avaliação"</formula>
    </cfRule>
  </conditionalFormatting>
  <conditionalFormatting sqref="B30:S36">
    <cfRule type="cellIs" dxfId="1908" priority="16" operator="equal">
      <formula>"Em parte"</formula>
    </cfRule>
    <cfRule type="cellIs" dxfId="1907" priority="17" operator="equal">
      <formula>"Não"</formula>
    </cfRule>
    <cfRule type="cellIs" dxfId="1906" priority="18" operator="equal">
      <formula>"sim"</formula>
    </cfRule>
  </conditionalFormatting>
  <conditionalFormatting sqref="T30:T36">
    <cfRule type="cellIs" dxfId="1905" priority="11" operator="equal">
      <formula>"muito baixo"</formula>
    </cfRule>
    <cfRule type="cellIs" dxfId="1904" priority="12" operator="equal">
      <formula>"baixo"</formula>
    </cfRule>
    <cfRule type="cellIs" dxfId="1903" priority="13" operator="equal">
      <formula>"médio"</formula>
    </cfRule>
    <cfRule type="cellIs" dxfId="1902" priority="14" operator="equal">
      <formula>"alto"</formula>
    </cfRule>
    <cfRule type="cellIs" dxfId="1901" priority="15" operator="equal">
      <formula>"muito alto"</formula>
    </cfRule>
  </conditionalFormatting>
  <conditionalFormatting sqref="B88:S88">
    <cfRule type="cellIs" dxfId="1900" priority="8" operator="equal">
      <formula>"Em parte"</formula>
    </cfRule>
    <cfRule type="cellIs" dxfId="1899" priority="9" operator="equal">
      <formula>"Não"</formula>
    </cfRule>
    <cfRule type="cellIs" dxfId="1898" priority="10" operator="equal">
      <formula>"sim"</formula>
    </cfRule>
  </conditionalFormatting>
  <conditionalFormatting sqref="T88">
    <cfRule type="cellIs" dxfId="1897" priority="3" operator="equal">
      <formula>"muito baixo"</formula>
    </cfRule>
    <cfRule type="cellIs" dxfId="1896" priority="4" operator="equal">
      <formula>"baixo"</formula>
    </cfRule>
    <cfRule type="cellIs" dxfId="1895" priority="5" operator="equal">
      <formula>"médio"</formula>
    </cfRule>
    <cfRule type="cellIs" dxfId="1894" priority="6" operator="equal">
      <formula>"alto"</formula>
    </cfRule>
    <cfRule type="cellIs" dxfId="1893" priority="7" operator="equal">
      <formula>"muito alto"</formula>
    </cfRule>
  </conditionalFormatting>
  <conditionalFormatting sqref="C22:T23">
    <cfRule type="cellIs" dxfId="1892" priority="2" operator="equal">
      <formula>"Preencha os dados na ABA Info para habilitar o PROMPT IA"</formula>
    </cfRule>
  </conditionalFormatting>
  <conditionalFormatting sqref="C75:T76">
    <cfRule type="cellIs" dxfId="1891" priority="1" operator="equal">
      <formula>"Preencha os dados na ABA Info para habilitar o PROMPT IA"</formula>
    </cfRule>
  </conditionalFormatting>
  <dataValidations disablePrompts="1" count="8">
    <dataValidation type="custom" allowBlank="1" showInputMessage="1" showErrorMessage="1" errorTitle="ATENÇÃO" error="Este campo não deve ser preenchido. Escolher ao lado entre: RUIM, REGULAR, BOM, MUITO BOM e EXCELENTE" promptTitle="ATENÇÃO" prompt="Não se preenche nenhum valor aqui. Escolher ao lado entre Ruim e Excelente" sqref="CI197:CI203 BA197:BA203 BC197:BC203 BE197:BE203 BG197:BG203 BI197:BI203 BK197:BK203 BM197:BM203 BO197:BO203 BQ197:BQ203 BS197:BS203 BU197:BU203 BW197:BW203 BY197:BY203 CA197:CA203 CC197:CC203 CE197:CE203 CG197:CG203 U30:U36 U85:U91">
      <formula1>"&lt;=0&amp;&gt;=5"</formula1>
    </dataValidation>
    <dataValidation type="list" allowBlank="1" showInputMessage="1" showErrorMessage="1" sqref="BX197">
      <formula1>$AF$26:$AF$29</formula1>
    </dataValidation>
    <dataValidation type="list" allowBlank="1" showInputMessage="1" showErrorMessage="1" sqref="CH197:CH203 CF197:CF203 AZ197:AZ203 BB197:BB203 BD197:BD203 BF197:BF203 BH197:BH203 BJ197:BJ203 BL197:BL203 BN197:BN203 BP197:BP203 BR197:BR203 BT197:BT203 BV197:BV203 BX198:BX203 BZ197:BZ203 CB197:CB203 CD197:CD203">
      <formula1>$AF$24:$AF$29</formula1>
    </dataValidation>
    <dataValidation allowBlank="1" showInputMessage="1" showErrorMessage="1" promptTitle="Seleção do Gerente de Projeto" prompt="Informe o NOME do profissional designado para a posição de Gerente de Projetos" sqref="N8"/>
    <dataValidation type="list" allowBlank="1" showInputMessage="1" showErrorMessage="1" promptTitle="Pontuação" prompt="Escolha para responder as questões_x000a_- Sim_x000a_- Não _x000a_- Em parte" sqref="B85:S87 B89:S91">
      <formula1>$AP$22:$AP$26</formula1>
    </dataValidation>
    <dataValidation type="list" allowBlank="1" showInputMessage="1" showErrorMessage="1" promptTitle="Pontuação" prompt="Escolha umas das opções de acordo com a realidade da empresa" sqref="T85:T87 T89:T91">
      <formula1>$AS$32:$AS$36</formula1>
    </dataValidation>
    <dataValidation type="list" allowBlank="1" showInputMessage="1" showErrorMessage="1" promptTitle="Pontuação" prompt="Escolha para responder as questões_x000a_- Sim_x000a_- Não _x000a_- Em parte" sqref="B30:S36 B88:S88">
      <formula1>$AP$22:$AP$25</formula1>
    </dataValidation>
    <dataValidation type="list" allowBlank="1" showInputMessage="1" showErrorMessage="1" promptTitle="Pontuação" prompt="Escolha umas das opções de acordo com a realidade da empresa" sqref="T30:T36 T88">
      <formula1>$AS$31:$AS$35</formula1>
    </dataValidation>
  </dataValidations>
  <pageMargins left="0.511811024" right="0.511811024" top="0.78740157499999996" bottom="0.78740157499999996" header="0.31496062000000002" footer="0.31496062000000002"/>
  <pageSetup paperSize="9" scale="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
    <tabColor rgb="FF00B0F0"/>
  </sheetPr>
  <dimension ref="A1:GD599"/>
  <sheetViews>
    <sheetView showGridLines="0" zoomScale="30" zoomScaleNormal="30" workbookViewId="0">
      <selection activeCell="A2" sqref="A2:J2"/>
    </sheetView>
  </sheetViews>
  <sheetFormatPr defaultRowHeight="14.4"/>
  <cols>
    <col min="1" max="1" width="18.77734375" customWidth="1"/>
    <col min="2" max="2" width="110.44140625" customWidth="1"/>
    <col min="3" max="3" width="29.77734375" customWidth="1"/>
    <col min="4" max="4" width="30.6640625" customWidth="1"/>
    <col min="5" max="5" width="33.77734375" style="85" customWidth="1"/>
    <col min="6" max="6" width="51.109375" customWidth="1"/>
    <col min="7" max="7" width="134.44140625" customWidth="1"/>
    <col min="8" max="8" width="149" customWidth="1"/>
    <col min="9" max="9" width="51.5546875" customWidth="1"/>
    <col min="10" max="10" width="53" customWidth="1"/>
    <col min="11" max="11" width="3.44140625" customWidth="1"/>
    <col min="12" max="12" width="29.5546875" hidden="1" customWidth="1"/>
    <col min="13" max="13" width="48.44140625" hidden="1" customWidth="1"/>
    <col min="14" max="61" width="8.88671875" hidden="1" customWidth="1"/>
    <col min="62" max="62" width="68.6640625" hidden="1" customWidth="1"/>
    <col min="63" max="63" width="36" hidden="1" customWidth="1"/>
    <col min="64" max="64" width="30.44140625" hidden="1" customWidth="1"/>
    <col min="65" max="65" width="17.6640625" hidden="1" customWidth="1"/>
    <col min="66" max="66" width="18.88671875" hidden="1" customWidth="1"/>
    <col min="67" max="68" width="17.6640625" hidden="1" customWidth="1"/>
    <col min="69" max="69" width="18.33203125" hidden="1" customWidth="1"/>
    <col min="70" max="70" width="33" hidden="1" customWidth="1"/>
    <col min="71" max="71" width="8.88671875" hidden="1" customWidth="1"/>
    <col min="72" max="128" width="8.88671875" style="95" customWidth="1"/>
    <col min="129" max="186" width="8.88671875" style="95"/>
  </cols>
  <sheetData>
    <row r="1" spans="1:186" s="85" customFormat="1" ht="13.2" customHeight="1" thickBot="1">
      <c r="A1" s="1005"/>
      <c r="B1" s="1005"/>
      <c r="C1" s="1005"/>
      <c r="D1" s="1005"/>
      <c r="E1" s="1005"/>
      <c r="F1" s="1005"/>
      <c r="G1" s="1005"/>
      <c r="H1" s="1005"/>
      <c r="I1" s="1005"/>
      <c r="J1" s="100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row>
    <row r="2" spans="1:186" s="39" customFormat="1" ht="96.6" customHeight="1">
      <c r="A2" s="1299" t="str">
        <f>"Engajamento dos Stakeholders Projeto "&amp;'2. Portfolio'!B8&amp;""</f>
        <v>Engajamento dos Stakeholders Projeto ?</v>
      </c>
      <c r="B2" s="1300"/>
      <c r="C2" s="1300"/>
      <c r="D2" s="1300"/>
      <c r="E2" s="1300"/>
      <c r="F2" s="1300"/>
      <c r="G2" s="1300"/>
      <c r="H2" s="1300"/>
      <c r="I2" s="1300"/>
      <c r="J2" s="1301"/>
      <c r="N2" s="164"/>
      <c r="O2" s="167"/>
      <c r="P2" s="167"/>
      <c r="Q2" s="167"/>
      <c r="R2" s="167"/>
      <c r="S2" s="167"/>
      <c r="T2" s="167"/>
      <c r="U2" s="167"/>
      <c r="V2" s="167"/>
      <c r="W2" s="167"/>
      <c r="X2" s="167"/>
      <c r="Y2" s="167"/>
      <c r="Z2" s="167"/>
      <c r="AA2" s="167"/>
      <c r="AB2" s="167"/>
      <c r="AC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E2" s="167"/>
      <c r="BF2" s="167"/>
      <c r="BG2" s="167"/>
      <c r="BH2" s="167"/>
      <c r="BT2" s="98"/>
      <c r="BU2" s="98"/>
      <c r="BV2" s="98"/>
      <c r="BW2" s="98"/>
      <c r="BX2" s="98"/>
      <c r="BY2" s="98"/>
      <c r="BZ2" s="98"/>
      <c r="CA2" s="98"/>
      <c r="CB2" s="98"/>
      <c r="CC2" s="98"/>
      <c r="CD2" s="98"/>
      <c r="CE2" s="98"/>
      <c r="CF2" s="98"/>
      <c r="CG2" s="98"/>
      <c r="CH2" s="98"/>
      <c r="CI2" s="98"/>
      <c r="CJ2" s="98"/>
      <c r="CK2" s="98"/>
      <c r="CL2" s="98"/>
      <c r="CM2" s="98"/>
      <c r="CN2" s="98"/>
      <c r="CO2" s="98"/>
      <c r="CP2" s="98"/>
      <c r="CQ2" s="98"/>
      <c r="CR2" s="98"/>
      <c r="CS2" s="98"/>
      <c r="CT2" s="98"/>
      <c r="CU2" s="98"/>
      <c r="CV2" s="98"/>
      <c r="CW2" s="98"/>
      <c r="CX2" s="98"/>
      <c r="CY2" s="98"/>
      <c r="CZ2" s="98"/>
      <c r="DA2" s="98"/>
      <c r="DB2" s="98"/>
      <c r="DC2" s="98"/>
      <c r="DD2" s="98"/>
      <c r="DE2" s="98"/>
      <c r="DF2" s="98"/>
      <c r="DG2" s="98"/>
      <c r="DH2" s="98"/>
      <c r="DI2" s="98"/>
      <c r="DJ2" s="98"/>
      <c r="DK2" s="98"/>
      <c r="DL2" s="98"/>
      <c r="DM2" s="98"/>
      <c r="DN2" s="98"/>
      <c r="DO2" s="98"/>
      <c r="DP2" s="98"/>
      <c r="DQ2" s="98"/>
      <c r="DR2" s="98"/>
      <c r="DS2" s="98"/>
      <c r="DT2" s="98"/>
      <c r="DU2" s="98"/>
      <c r="DV2" s="98"/>
      <c r="DW2" s="98"/>
      <c r="DX2" s="98"/>
      <c r="DY2" s="98"/>
      <c r="DZ2" s="98"/>
      <c r="EA2" s="98"/>
      <c r="EB2" s="98"/>
      <c r="EC2" s="98"/>
      <c r="ED2" s="98"/>
      <c r="EE2" s="98"/>
      <c r="EF2" s="98"/>
      <c r="EG2" s="98"/>
      <c r="EH2" s="98"/>
      <c r="EI2" s="98"/>
      <c r="EJ2" s="98"/>
      <c r="EK2" s="98"/>
      <c r="EL2" s="98"/>
      <c r="EM2" s="98"/>
      <c r="EN2" s="98"/>
      <c r="EO2" s="98"/>
      <c r="EP2" s="98"/>
      <c r="EQ2" s="98"/>
      <c r="ER2" s="98"/>
      <c r="ES2" s="98"/>
      <c r="ET2" s="98"/>
      <c r="EU2" s="98"/>
      <c r="EV2" s="98"/>
      <c r="EW2" s="98"/>
      <c r="EX2" s="98"/>
      <c r="EY2" s="98"/>
      <c r="EZ2" s="98"/>
      <c r="FA2" s="98"/>
      <c r="FB2" s="98"/>
      <c r="FC2" s="98"/>
      <c r="FD2" s="98"/>
      <c r="FE2" s="98"/>
      <c r="FF2" s="98"/>
      <c r="FG2" s="98"/>
      <c r="FH2" s="98"/>
      <c r="FI2" s="98"/>
      <c r="FJ2" s="98"/>
      <c r="FK2" s="98"/>
      <c r="FL2" s="98"/>
      <c r="FM2" s="98"/>
      <c r="FN2" s="98"/>
      <c r="FO2" s="98"/>
      <c r="FP2" s="98"/>
      <c r="FQ2" s="98"/>
      <c r="FR2" s="98"/>
      <c r="FS2" s="98"/>
      <c r="FT2" s="98"/>
      <c r="FU2" s="98"/>
      <c r="FV2" s="98"/>
      <c r="FW2" s="98"/>
      <c r="FX2" s="98"/>
      <c r="FY2" s="98"/>
      <c r="FZ2" s="98"/>
      <c r="GA2" s="98"/>
      <c r="GB2" s="98"/>
      <c r="GC2" s="98"/>
      <c r="GD2" s="98"/>
    </row>
    <row r="3" spans="1:186" s="39" customFormat="1" ht="76.8" customHeight="1" thickBot="1">
      <c r="A3" s="1316" t="s">
        <v>800</v>
      </c>
      <c r="B3" s="1317"/>
      <c r="C3" s="1309" t="s">
        <v>457</v>
      </c>
      <c r="D3" s="1309"/>
      <c r="E3" s="1309"/>
      <c r="F3" s="1309"/>
      <c r="G3" s="1309"/>
      <c r="H3" s="1309"/>
      <c r="I3" s="1309"/>
      <c r="J3" s="1310"/>
      <c r="N3" s="164"/>
      <c r="O3" s="167"/>
      <c r="P3" s="167"/>
      <c r="Q3" s="167"/>
      <c r="R3" s="167"/>
      <c r="S3" s="167"/>
      <c r="T3" s="167"/>
      <c r="U3" s="167"/>
      <c r="V3" s="167"/>
      <c r="W3" s="167"/>
      <c r="X3" s="167"/>
      <c r="Y3" s="167"/>
      <c r="Z3" s="167"/>
      <c r="AA3" s="167"/>
      <c r="AB3" s="167"/>
      <c r="AC3" s="167"/>
      <c r="AD3" s="166"/>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T3" s="98"/>
      <c r="BU3" s="98"/>
      <c r="BV3" s="98"/>
      <c r="BW3" s="98"/>
      <c r="BX3" s="98"/>
      <c r="BY3" s="98"/>
      <c r="BZ3" s="98"/>
      <c r="CA3" s="98"/>
      <c r="CB3" s="98"/>
      <c r="CC3" s="98"/>
      <c r="CD3" s="98"/>
      <c r="CE3" s="98"/>
      <c r="CF3" s="98"/>
      <c r="CG3" s="98"/>
      <c r="CH3" s="98"/>
      <c r="CI3" s="98"/>
      <c r="CJ3" s="98"/>
      <c r="CK3" s="98"/>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8"/>
      <c r="DM3" s="98"/>
      <c r="DN3" s="98"/>
      <c r="DO3" s="98"/>
      <c r="DP3" s="98"/>
      <c r="DQ3" s="98"/>
      <c r="DR3" s="98"/>
      <c r="DS3" s="98"/>
      <c r="DT3" s="98"/>
      <c r="DU3" s="98"/>
      <c r="DV3" s="98"/>
      <c r="DW3" s="98"/>
      <c r="DX3" s="98"/>
      <c r="DY3" s="98"/>
      <c r="DZ3" s="98"/>
      <c r="EA3" s="98"/>
      <c r="EB3" s="98"/>
      <c r="EC3" s="98"/>
      <c r="ED3" s="98"/>
      <c r="EE3" s="98"/>
      <c r="EF3" s="98"/>
      <c r="EG3" s="98"/>
      <c r="EH3" s="98"/>
      <c r="EI3" s="98"/>
      <c r="EJ3" s="98"/>
      <c r="EK3" s="98"/>
      <c r="EL3" s="98"/>
      <c r="EM3" s="98"/>
      <c r="EN3" s="98"/>
      <c r="EO3" s="98"/>
      <c r="EP3" s="98"/>
      <c r="EQ3" s="98"/>
      <c r="ER3" s="98"/>
      <c r="ES3" s="98"/>
      <c r="ET3" s="98"/>
      <c r="EU3" s="98"/>
      <c r="EV3" s="98"/>
      <c r="EW3" s="98"/>
      <c r="EX3" s="98"/>
      <c r="EY3" s="98"/>
      <c r="EZ3" s="98"/>
      <c r="FA3" s="98"/>
      <c r="FB3" s="98"/>
      <c r="FC3" s="98"/>
      <c r="FD3" s="98"/>
      <c r="FE3" s="98"/>
      <c r="FF3" s="98"/>
      <c r="FG3" s="98"/>
      <c r="FH3" s="98"/>
      <c r="FI3" s="98"/>
      <c r="FJ3" s="98"/>
      <c r="FK3" s="98"/>
      <c r="FL3" s="98"/>
      <c r="FM3" s="98"/>
      <c r="FN3" s="98"/>
      <c r="FO3" s="98"/>
      <c r="FP3" s="98"/>
      <c r="FQ3" s="98"/>
      <c r="FR3" s="98"/>
      <c r="FS3" s="98"/>
      <c r="FT3" s="98"/>
      <c r="FU3" s="98"/>
      <c r="FV3" s="98"/>
      <c r="FW3" s="98"/>
      <c r="FX3" s="98"/>
      <c r="FY3" s="98"/>
      <c r="FZ3" s="98"/>
      <c r="GA3" s="98"/>
      <c r="GB3" s="98"/>
      <c r="GC3" s="98"/>
      <c r="GD3" s="98"/>
    </row>
    <row r="4" spans="1:186" s="39" customFormat="1" ht="25.8" customHeight="1" thickBot="1">
      <c r="A4" s="307"/>
      <c r="B4" s="306"/>
      <c r="C4" s="306"/>
      <c r="D4" s="306"/>
      <c r="E4" s="306"/>
      <c r="F4" s="436"/>
      <c r="G4" s="305"/>
      <c r="H4" s="305"/>
      <c r="I4" s="305"/>
      <c r="J4" s="308"/>
      <c r="N4" s="164"/>
      <c r="O4" s="167"/>
      <c r="P4" s="167"/>
      <c r="Q4" s="167"/>
      <c r="R4" s="167"/>
      <c r="S4" s="167"/>
      <c r="T4" s="167"/>
      <c r="U4" s="167"/>
      <c r="V4" s="167"/>
      <c r="W4" s="167"/>
      <c r="X4" s="167"/>
      <c r="Y4" s="167"/>
      <c r="Z4" s="167"/>
      <c r="AA4" s="167"/>
      <c r="AB4" s="167"/>
      <c r="AC4" s="167"/>
      <c r="AD4" s="166"/>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c r="EM4" s="98"/>
      <c r="EN4" s="98"/>
      <c r="EO4" s="98"/>
      <c r="EP4" s="98"/>
      <c r="EQ4" s="98"/>
      <c r="ER4" s="98"/>
      <c r="ES4" s="98"/>
      <c r="ET4" s="98"/>
      <c r="EU4" s="98"/>
      <c r="EV4" s="98"/>
      <c r="EW4" s="98"/>
      <c r="EX4" s="98"/>
      <c r="EY4" s="98"/>
      <c r="EZ4" s="98"/>
      <c r="FA4" s="98"/>
      <c r="FB4" s="98"/>
      <c r="FC4" s="98"/>
      <c r="FD4" s="98"/>
      <c r="FE4" s="98"/>
      <c r="FF4" s="98"/>
      <c r="FG4" s="98"/>
      <c r="FH4" s="98"/>
      <c r="FI4" s="98"/>
      <c r="FJ4" s="98"/>
      <c r="FK4" s="98"/>
      <c r="FL4" s="98"/>
      <c r="FM4" s="98"/>
      <c r="FN4" s="98"/>
      <c r="FO4" s="98"/>
      <c r="FP4" s="98"/>
      <c r="FQ4" s="98"/>
      <c r="FR4" s="98"/>
      <c r="FS4" s="98"/>
      <c r="FT4" s="98"/>
      <c r="FU4" s="98"/>
      <c r="FV4" s="98"/>
      <c r="FW4" s="98"/>
      <c r="FX4" s="98"/>
      <c r="FY4" s="98"/>
      <c r="FZ4" s="98"/>
      <c r="GA4" s="98"/>
      <c r="GB4" s="98"/>
      <c r="GC4" s="98"/>
      <c r="GD4" s="98"/>
    </row>
    <row r="5" spans="1:186" s="167" customFormat="1" ht="28.8" hidden="1" thickBot="1">
      <c r="A5" s="1307" t="s">
        <v>78</v>
      </c>
      <c r="B5" s="1308"/>
      <c r="C5" s="792" t="str">
        <f>'2. Portfolio'!B8</f>
        <v>?</v>
      </c>
      <c r="D5" s="792"/>
      <c r="E5" s="792"/>
      <c r="F5" s="792"/>
      <c r="G5" s="792"/>
      <c r="H5" s="434"/>
      <c r="I5" s="207"/>
      <c r="J5" s="435"/>
      <c r="K5" s="207"/>
      <c r="L5" s="207"/>
      <c r="M5" s="207"/>
      <c r="AD5" s="166"/>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c r="EM5" s="98"/>
      <c r="EN5" s="98"/>
      <c r="EO5" s="98"/>
      <c r="EP5" s="98"/>
      <c r="EQ5" s="98"/>
      <c r="ER5" s="98"/>
      <c r="ES5" s="98"/>
      <c r="ET5" s="98"/>
      <c r="EU5" s="98"/>
      <c r="EV5" s="98"/>
      <c r="EW5" s="98"/>
      <c r="EX5" s="98"/>
      <c r="EY5" s="98"/>
      <c r="EZ5" s="98"/>
      <c r="FA5" s="98"/>
      <c r="FB5" s="98"/>
      <c r="FC5" s="98"/>
      <c r="FD5" s="98"/>
      <c r="FE5" s="98"/>
      <c r="FF5" s="98"/>
      <c r="FG5" s="98"/>
      <c r="FH5" s="98"/>
      <c r="FI5" s="98"/>
      <c r="FJ5" s="98"/>
      <c r="FK5" s="98"/>
      <c r="FL5" s="98"/>
      <c r="FM5" s="98"/>
      <c r="FN5" s="98"/>
      <c r="FO5" s="98"/>
      <c r="FP5" s="98"/>
      <c r="FQ5" s="98"/>
      <c r="FR5" s="98"/>
      <c r="FS5" s="98"/>
      <c r="FT5" s="98"/>
      <c r="FU5" s="98"/>
      <c r="FV5" s="98"/>
      <c r="FW5" s="98"/>
      <c r="FX5" s="98"/>
      <c r="FY5" s="98"/>
      <c r="FZ5" s="98"/>
      <c r="GA5" s="98"/>
      <c r="GB5" s="98"/>
      <c r="GC5" s="98"/>
      <c r="GD5" s="98"/>
    </row>
    <row r="6" spans="1:186" s="167" customFormat="1" ht="94.8" customHeight="1" thickBot="1">
      <c r="A6" s="1321" t="s">
        <v>783</v>
      </c>
      <c r="B6" s="1321"/>
      <c r="C6" s="1318" t="str">
        <f>IF('2. Portfolio'!B8="?","Preencha os dados na ABA Portfolio para liberar o PROMPT IA",L6&amp;L7&amp;"L8")</f>
        <v>Preencha os dados na ABA Portfolio para liberar o PROMPT IA</v>
      </c>
      <c r="D6" s="1319"/>
      <c r="E6" s="1319"/>
      <c r="F6" s="1319"/>
      <c r="G6" s="1319"/>
      <c r="H6" s="1319"/>
      <c r="I6" s="1319"/>
      <c r="J6" s="1320"/>
      <c r="K6" s="207"/>
      <c r="L6" s="166" t="str">
        <f>"Este é um projeto "&amp;C5&amp;" que é "&amp;'2. Portfolio'!B16&amp;""</f>
        <v>Este é um projeto ? que é ?</v>
      </c>
      <c r="M6" s="207"/>
      <c r="AD6" s="166"/>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row>
    <row r="7" spans="1:186" s="167" customFormat="1" ht="32.4" customHeight="1" thickBot="1">
      <c r="A7" s="497"/>
      <c r="B7" s="498"/>
      <c r="C7" s="498"/>
      <c r="D7" s="498"/>
      <c r="E7" s="498"/>
      <c r="F7" s="498"/>
      <c r="G7" s="498"/>
      <c r="H7" s="434"/>
      <c r="I7" s="207"/>
      <c r="J7" s="435"/>
      <c r="K7" s="207"/>
      <c r="L7" s="39" t="s">
        <v>942</v>
      </c>
      <c r="M7" s="207"/>
      <c r="AD7" s="166"/>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98"/>
      <c r="FH7" s="98"/>
      <c r="FI7" s="98"/>
      <c r="FJ7" s="98"/>
      <c r="FK7" s="98"/>
      <c r="FL7" s="98"/>
      <c r="FM7" s="98"/>
      <c r="FN7" s="98"/>
      <c r="FO7" s="98"/>
      <c r="FP7" s="98"/>
      <c r="FQ7" s="98"/>
      <c r="FR7" s="98"/>
      <c r="FS7" s="98"/>
      <c r="FT7" s="98"/>
      <c r="FU7" s="98"/>
      <c r="FV7" s="98"/>
      <c r="FW7" s="98"/>
      <c r="FX7" s="98"/>
      <c r="FY7" s="98"/>
      <c r="FZ7" s="98"/>
      <c r="GA7" s="98"/>
      <c r="GB7" s="98"/>
      <c r="GC7" s="98"/>
      <c r="GD7" s="98"/>
    </row>
    <row r="8" spans="1:186" s="39" customFormat="1" ht="60" customHeight="1" thickBot="1">
      <c r="A8" s="504" t="s">
        <v>314</v>
      </c>
      <c r="B8" s="781" t="s">
        <v>791</v>
      </c>
      <c r="C8" s="1304" t="s">
        <v>793</v>
      </c>
      <c r="D8" s="1304" t="s">
        <v>792</v>
      </c>
      <c r="E8" s="1302" t="s">
        <v>794</v>
      </c>
      <c r="F8" s="1305" t="s">
        <v>111</v>
      </c>
      <c r="G8" s="1313" t="s">
        <v>110</v>
      </c>
      <c r="H8" s="1313" t="s">
        <v>192</v>
      </c>
      <c r="I8" s="1313" t="s">
        <v>193</v>
      </c>
      <c r="J8" s="1313" t="s">
        <v>194</v>
      </c>
      <c r="L8" s="166" t="s">
        <v>944</v>
      </c>
      <c r="M8" s="160"/>
      <c r="O8" s="167"/>
      <c r="P8" s="167"/>
      <c r="Q8" s="167"/>
      <c r="R8" s="167"/>
      <c r="S8" s="167"/>
      <c r="T8" s="167"/>
      <c r="U8" s="167"/>
      <c r="V8" s="167"/>
      <c r="W8" s="167"/>
      <c r="X8" s="167"/>
      <c r="Y8" s="167"/>
      <c r="Z8" s="167"/>
      <c r="AA8" s="167"/>
      <c r="AB8" s="167"/>
      <c r="AC8" s="167"/>
      <c r="AE8" s="167"/>
      <c r="AF8" s="167"/>
      <c r="AG8" s="167"/>
      <c r="AH8" s="167"/>
      <c r="AI8" s="167"/>
      <c r="AJ8" s="167"/>
      <c r="AK8" s="167"/>
      <c r="AL8" s="167"/>
      <c r="AM8" s="167"/>
      <c r="AN8" s="167"/>
      <c r="AO8" s="167"/>
      <c r="AP8" s="167"/>
      <c r="AQ8" s="167"/>
      <c r="AR8" s="167"/>
      <c r="AS8" s="167"/>
      <c r="AT8" s="167"/>
      <c r="AU8" s="167"/>
      <c r="AV8" s="167"/>
      <c r="AW8" s="167"/>
      <c r="AX8" s="168"/>
      <c r="AY8" s="167"/>
      <c r="AZ8" s="169"/>
      <c r="BA8" s="167"/>
      <c r="BB8" s="169"/>
      <c r="BC8" s="169"/>
      <c r="BD8" s="168" t="s">
        <v>109</v>
      </c>
      <c r="BE8" s="170" t="s">
        <v>322</v>
      </c>
      <c r="BF8" s="167"/>
      <c r="BG8" s="167"/>
      <c r="BH8" s="167"/>
      <c r="BJ8" s="218"/>
      <c r="BK8" s="218"/>
      <c r="BL8" s="218"/>
      <c r="BM8" s="218"/>
      <c r="BN8" s="218"/>
      <c r="BO8" s="218"/>
      <c r="BP8" s="218"/>
      <c r="BQ8" s="218"/>
      <c r="BR8" s="21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c r="EM8" s="98"/>
      <c r="EN8" s="98"/>
      <c r="EO8" s="98"/>
      <c r="EP8" s="98"/>
      <c r="EQ8" s="98"/>
      <c r="ER8" s="98"/>
      <c r="ES8" s="98"/>
      <c r="ET8" s="98"/>
      <c r="EU8" s="98"/>
      <c r="EV8" s="98"/>
      <c r="EW8" s="98"/>
      <c r="EX8" s="98"/>
      <c r="EY8" s="98"/>
      <c r="EZ8" s="98"/>
      <c r="FA8" s="98"/>
      <c r="FB8" s="98"/>
      <c r="FC8" s="98"/>
      <c r="FD8" s="98"/>
      <c r="FE8" s="98"/>
      <c r="FF8" s="98"/>
      <c r="FG8" s="98"/>
      <c r="FH8" s="98"/>
      <c r="FI8" s="98"/>
      <c r="FJ8" s="98"/>
      <c r="FK8" s="98"/>
      <c r="FL8" s="98"/>
      <c r="FM8" s="98"/>
      <c r="FN8" s="98"/>
      <c r="FO8" s="98"/>
      <c r="FP8" s="98"/>
      <c r="FQ8" s="98"/>
      <c r="FR8" s="98"/>
      <c r="FS8" s="98"/>
      <c r="FT8" s="98"/>
      <c r="FU8" s="98"/>
      <c r="FV8" s="98"/>
      <c r="FW8" s="98"/>
      <c r="FX8" s="98"/>
      <c r="FY8" s="98"/>
      <c r="FZ8" s="98"/>
      <c r="GA8" s="98"/>
      <c r="GB8" s="98"/>
      <c r="GC8" s="98"/>
      <c r="GD8" s="98"/>
    </row>
    <row r="9" spans="1:186" s="39" customFormat="1" ht="61.2" customHeight="1">
      <c r="A9" s="1311" t="str">
        <f>IF(B11="","D","C")</f>
        <v>D</v>
      </c>
      <c r="B9" s="791" t="s">
        <v>789</v>
      </c>
      <c r="C9" s="1303"/>
      <c r="D9" s="1303"/>
      <c r="E9" s="1303"/>
      <c r="F9" s="1306"/>
      <c r="G9" s="1314"/>
      <c r="H9" s="1314"/>
      <c r="I9" s="1314"/>
      <c r="J9" s="1314"/>
      <c r="O9" s="167"/>
      <c r="P9" s="167"/>
      <c r="Q9" s="167"/>
      <c r="R9" s="167"/>
      <c r="S9" s="167"/>
      <c r="T9" s="167"/>
      <c r="U9" s="167"/>
      <c r="V9" s="167"/>
      <c r="W9" s="167"/>
      <c r="X9" s="167"/>
      <c r="Y9" s="167"/>
      <c r="Z9" s="167"/>
      <c r="AA9" s="167"/>
      <c r="AB9" s="167"/>
      <c r="AC9" s="167"/>
      <c r="AD9" s="167"/>
      <c r="AE9" s="167"/>
      <c r="AF9" s="167"/>
      <c r="AG9" s="167"/>
      <c r="AH9" s="167" t="s">
        <v>112</v>
      </c>
      <c r="AI9" s="167" t="s">
        <v>113</v>
      </c>
      <c r="AJ9" s="167"/>
      <c r="AK9" s="167"/>
      <c r="AL9" s="167" t="s">
        <v>114</v>
      </c>
      <c r="AM9" s="167"/>
      <c r="AN9" s="171" t="s">
        <v>142</v>
      </c>
      <c r="AO9" s="167"/>
      <c r="AP9" s="167"/>
      <c r="AQ9" s="167"/>
      <c r="AR9" s="167"/>
      <c r="AS9" s="167"/>
      <c r="AT9" s="167"/>
      <c r="AU9" s="167"/>
      <c r="AV9" s="167"/>
      <c r="AW9" s="167"/>
      <c r="AX9" s="172"/>
      <c r="AY9" s="167"/>
      <c r="AZ9" s="172"/>
      <c r="BA9" s="167"/>
      <c r="BB9" s="172"/>
      <c r="BC9" s="172"/>
      <c r="BD9" s="172"/>
      <c r="BE9" s="208"/>
      <c r="BF9" s="167"/>
      <c r="BG9" s="167"/>
      <c r="BH9" s="167"/>
      <c r="BJ9" s="217"/>
      <c r="BK9" s="214"/>
      <c r="BL9" s="214"/>
      <c r="BM9" s="214"/>
      <c r="BN9" s="214"/>
      <c r="BO9" s="214"/>
      <c r="BP9" s="214"/>
      <c r="BQ9" s="214"/>
      <c r="BR9" s="165"/>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c r="EM9" s="98"/>
      <c r="EN9" s="98"/>
      <c r="EO9" s="98"/>
      <c r="EP9" s="98"/>
      <c r="EQ9" s="98"/>
      <c r="ER9" s="98"/>
      <c r="ES9" s="98"/>
      <c r="ET9" s="98"/>
      <c r="EU9" s="98"/>
      <c r="EV9" s="98"/>
      <c r="EW9" s="98"/>
      <c r="EX9" s="98"/>
      <c r="EY9" s="98"/>
      <c r="EZ9" s="98"/>
      <c r="FA9" s="98"/>
      <c r="FB9" s="98"/>
      <c r="FC9" s="98"/>
      <c r="FD9" s="98"/>
      <c r="FE9" s="98"/>
      <c r="FF9" s="98"/>
      <c r="FG9" s="98"/>
      <c r="FH9" s="98"/>
      <c r="FI9" s="98"/>
      <c r="FJ9" s="98"/>
      <c r="FK9" s="98"/>
      <c r="FL9" s="98"/>
      <c r="FM9" s="98"/>
      <c r="FN9" s="98"/>
      <c r="FO9" s="98"/>
      <c r="FP9" s="98"/>
      <c r="FQ9" s="98"/>
      <c r="FR9" s="98"/>
      <c r="FS9" s="98"/>
      <c r="FT9" s="98"/>
      <c r="FU9" s="98"/>
      <c r="FV9" s="98"/>
      <c r="FW9" s="98"/>
      <c r="FX9" s="98"/>
      <c r="FY9" s="98"/>
      <c r="FZ9" s="98"/>
      <c r="GA9" s="98"/>
      <c r="GB9" s="98"/>
      <c r="GC9" s="98"/>
      <c r="GD9" s="98"/>
    </row>
    <row r="10" spans="1:186" s="39" customFormat="1" ht="74.400000000000006" customHeight="1" thickBot="1">
      <c r="A10" s="1312"/>
      <c r="B10" s="782" t="s">
        <v>790</v>
      </c>
      <c r="C10" s="499" t="s">
        <v>527</v>
      </c>
      <c r="D10" s="499" t="s">
        <v>527</v>
      </c>
      <c r="E10" s="503" t="s">
        <v>528</v>
      </c>
      <c r="F10" s="783" t="s">
        <v>943</v>
      </c>
      <c r="G10" s="1315"/>
      <c r="H10" s="1315"/>
      <c r="I10" s="1315"/>
      <c r="J10" s="1315"/>
      <c r="L10" s="160"/>
      <c r="O10" s="167"/>
      <c r="P10" s="167"/>
      <c r="Q10" s="167"/>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71"/>
      <c r="AO10" s="167"/>
      <c r="AP10" s="167"/>
      <c r="AQ10" s="167"/>
      <c r="AR10" s="167"/>
      <c r="AS10" s="167"/>
      <c r="AT10" s="167"/>
      <c r="AU10" s="167"/>
      <c r="AV10" s="167"/>
      <c r="AW10" s="167"/>
      <c r="AX10" s="172"/>
      <c r="AY10" s="167"/>
      <c r="AZ10" s="172"/>
      <c r="BA10" s="167"/>
      <c r="BB10" s="172"/>
      <c r="BC10" s="172"/>
      <c r="BD10" s="172"/>
      <c r="BE10" s="390"/>
      <c r="BF10" s="167"/>
      <c r="BG10" s="167"/>
      <c r="BH10" s="167"/>
      <c r="BJ10" s="217"/>
      <c r="BK10" s="214"/>
      <c r="BL10" s="214"/>
      <c r="BM10" s="214"/>
      <c r="BN10" s="214"/>
      <c r="BO10" s="214"/>
      <c r="BP10" s="214"/>
      <c r="BQ10" s="214"/>
      <c r="BR10" s="165"/>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row>
    <row r="11" spans="1:186" s="209" customFormat="1" ht="52.95" customHeight="1">
      <c r="A11" s="437">
        <v>1</v>
      </c>
      <c r="B11" s="763"/>
      <c r="C11" s="500"/>
      <c r="D11" s="500"/>
      <c r="E11" s="500"/>
      <c r="F11" s="793"/>
      <c r="G11" s="794"/>
      <c r="H11" s="784"/>
      <c r="I11" s="766"/>
      <c r="J11" s="795"/>
      <c r="L11" s="210"/>
      <c r="M11" s="209" t="s">
        <v>779</v>
      </c>
      <c r="O11" s="172"/>
      <c r="P11" s="172"/>
      <c r="Q11" s="172"/>
      <c r="R11" s="172"/>
      <c r="S11" s="172"/>
      <c r="T11" s="172"/>
      <c r="U11" s="172"/>
      <c r="V11" s="172"/>
      <c r="W11" s="172"/>
      <c r="X11" s="172"/>
      <c r="Y11" s="172"/>
      <c r="Z11" s="172"/>
      <c r="AA11" s="172"/>
      <c r="AB11" s="172"/>
      <c r="AC11" s="172"/>
      <c r="AD11" s="172"/>
      <c r="AE11" s="172"/>
      <c r="AF11" s="172"/>
      <c r="AG11" s="172"/>
      <c r="AH11" s="172" t="s">
        <v>115</v>
      </c>
      <c r="AI11" s="172" t="s">
        <v>116</v>
      </c>
      <c r="AJ11" s="172"/>
      <c r="AK11" s="172"/>
      <c r="AL11" s="172" t="s">
        <v>117</v>
      </c>
      <c r="AM11" s="172"/>
      <c r="AN11" s="211" t="s">
        <v>176</v>
      </c>
      <c r="AO11" s="172"/>
      <c r="AP11" s="172"/>
      <c r="AQ11" s="172"/>
      <c r="AR11" s="172"/>
      <c r="AS11" s="172"/>
      <c r="AT11" s="172"/>
      <c r="AU11" s="172" t="e">
        <f>IF(#REF!&lt;&gt;0,1,"")</f>
        <v>#REF!</v>
      </c>
      <c r="AV11" s="172"/>
      <c r="AW11" s="172"/>
      <c r="AX11" s="212">
        <f t="shared" ref="AX11:AX30" si="0">IF(C11="alto",5,IF(C11="médio",3,IF(C11="baixo",1,0)))</f>
        <v>0</v>
      </c>
      <c r="AY11" s="172"/>
      <c r="AZ11" s="212">
        <f t="shared" ref="AZ11:AZ30" si="1">IF(D11="alto",5,IF(D11="médio",3,IF(D11="baixo",1,0)))</f>
        <v>0</v>
      </c>
      <c r="BA11" s="172"/>
      <c r="BB11" s="212">
        <f t="shared" ref="BB11:BB30" si="2">IF(AZ11=0,0,AZ11*AX11)</f>
        <v>0</v>
      </c>
      <c r="BC11" s="212">
        <f t="shared" ref="BC11:BC30" si="3">IF(C11="alto",5,IF(C11="médio",3,IF(C11="baixo",1,0)))</f>
        <v>0</v>
      </c>
      <c r="BD11" s="212">
        <f t="shared" ref="BD11:BD30" si="4">IF(BC11=0,0,BB11+BC11)</f>
        <v>0</v>
      </c>
      <c r="BE11" s="213"/>
      <c r="BF11" s="172"/>
      <c r="BG11" s="172"/>
      <c r="BH11" s="172"/>
      <c r="BJ11" s="217"/>
      <c r="BK11" s="214"/>
      <c r="BL11" s="214"/>
      <c r="BM11" s="214"/>
      <c r="BN11" s="214"/>
      <c r="BO11" s="214"/>
      <c r="BP11" s="214"/>
      <c r="BQ11" s="214"/>
      <c r="BR11" s="16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c r="CT11" s="215"/>
      <c r="CU11" s="215"/>
      <c r="CV11" s="215"/>
      <c r="CW11" s="215"/>
      <c r="CX11" s="215"/>
      <c r="CY11" s="215"/>
      <c r="CZ11" s="215"/>
      <c r="DA11" s="215"/>
      <c r="DB11" s="215"/>
      <c r="DC11" s="215"/>
      <c r="DD11" s="215"/>
      <c r="DE11" s="215"/>
      <c r="DF11" s="215"/>
      <c r="DG11" s="215"/>
      <c r="DH11" s="215"/>
      <c r="DI11" s="215"/>
      <c r="DJ11" s="215"/>
      <c r="DK11" s="215"/>
      <c r="DL11" s="215"/>
      <c r="DM11" s="215"/>
      <c r="DN11" s="215"/>
      <c r="DO11" s="215"/>
      <c r="DP11" s="215"/>
      <c r="DQ11" s="215"/>
      <c r="DR11" s="215"/>
      <c r="DS11" s="215"/>
      <c r="DT11" s="215"/>
      <c r="DU11" s="215"/>
      <c r="DV11" s="215"/>
      <c r="DW11" s="215"/>
      <c r="DX11" s="215"/>
      <c r="DY11" s="215"/>
      <c r="DZ11" s="215"/>
      <c r="EA11" s="215"/>
      <c r="EB11" s="215"/>
      <c r="EC11" s="215"/>
      <c r="ED11" s="215"/>
      <c r="EE11" s="215"/>
      <c r="EF11" s="215"/>
      <c r="EG11" s="215"/>
      <c r="EH11" s="215"/>
      <c r="EI11" s="215"/>
      <c r="EJ11" s="215"/>
      <c r="EK11" s="215"/>
      <c r="EL11" s="215"/>
      <c r="EM11" s="215"/>
      <c r="EN11" s="215"/>
      <c r="EO11" s="215"/>
      <c r="EP11" s="215"/>
      <c r="EQ11" s="215"/>
      <c r="ER11" s="215"/>
      <c r="ES11" s="215"/>
      <c r="ET11" s="215"/>
      <c r="EU11" s="215"/>
      <c r="EV11" s="215"/>
      <c r="EW11" s="215"/>
      <c r="EX11" s="215"/>
      <c r="EY11" s="215"/>
      <c r="EZ11" s="215"/>
      <c r="FA11" s="215"/>
      <c r="FB11" s="215"/>
      <c r="FC11" s="215"/>
      <c r="FD11" s="215"/>
      <c r="FE11" s="215"/>
      <c r="FF11" s="215"/>
      <c r="FG11" s="215"/>
      <c r="FH11" s="215"/>
      <c r="FI11" s="215"/>
      <c r="FJ11" s="215"/>
      <c r="FK11" s="215"/>
      <c r="FL11" s="215"/>
      <c r="FM11" s="215"/>
      <c r="FN11" s="215"/>
      <c r="FO11" s="215"/>
      <c r="FP11" s="215"/>
      <c r="FQ11" s="215"/>
      <c r="FR11" s="215"/>
      <c r="FS11" s="215"/>
      <c r="FT11" s="215"/>
      <c r="FU11" s="215"/>
      <c r="FV11" s="215"/>
      <c r="FW11" s="215"/>
      <c r="FX11" s="215"/>
      <c r="FY11" s="215"/>
      <c r="FZ11" s="215"/>
      <c r="GA11" s="215"/>
      <c r="GB11" s="215"/>
      <c r="GC11" s="215"/>
      <c r="GD11" s="215"/>
    </row>
    <row r="12" spans="1:186" s="209" customFormat="1" ht="52.95" customHeight="1">
      <c r="A12" s="438">
        <v>2</v>
      </c>
      <c r="B12" s="764"/>
      <c r="C12" s="501"/>
      <c r="D12" s="501"/>
      <c r="E12" s="501"/>
      <c r="F12" s="785"/>
      <c r="G12" s="786"/>
      <c r="H12" s="786"/>
      <c r="I12" s="767"/>
      <c r="J12" s="796"/>
      <c r="L12" s="210"/>
      <c r="M12" s="209" t="s">
        <v>780</v>
      </c>
      <c r="O12" s="172"/>
      <c r="P12" s="172"/>
      <c r="Q12" s="172"/>
      <c r="R12" s="172"/>
      <c r="S12" s="172"/>
      <c r="T12" s="172"/>
      <c r="U12" s="172"/>
      <c r="V12" s="172"/>
      <c r="W12" s="172"/>
      <c r="X12" s="172"/>
      <c r="Y12" s="172"/>
      <c r="Z12" s="172"/>
      <c r="AA12" s="172"/>
      <c r="AB12" s="172"/>
      <c r="AC12" s="172"/>
      <c r="AD12" s="172"/>
      <c r="AE12" s="172"/>
      <c r="AF12" s="172"/>
      <c r="AG12" s="172"/>
      <c r="AH12" s="172" t="s">
        <v>118</v>
      </c>
      <c r="AI12" s="172" t="s">
        <v>122</v>
      </c>
      <c r="AJ12" s="172"/>
      <c r="AK12" s="172"/>
      <c r="AL12" s="172"/>
      <c r="AM12" s="172"/>
      <c r="AN12" s="211" t="s">
        <v>141</v>
      </c>
      <c r="AO12" s="172"/>
      <c r="AP12" s="172"/>
      <c r="AQ12" s="172"/>
      <c r="AR12" s="172"/>
      <c r="AS12" s="172"/>
      <c r="AT12" s="172"/>
      <c r="AU12" s="172" t="e">
        <f>IF(#REF!&lt;&gt;0,1,"")</f>
        <v>#REF!</v>
      </c>
      <c r="AV12" s="172"/>
      <c r="AW12" s="172"/>
      <c r="AX12" s="212">
        <f t="shared" si="0"/>
        <v>0</v>
      </c>
      <c r="AY12" s="172"/>
      <c r="AZ12" s="212">
        <f t="shared" si="1"/>
        <v>0</v>
      </c>
      <c r="BA12" s="172"/>
      <c r="BB12" s="212">
        <f t="shared" si="2"/>
        <v>0</v>
      </c>
      <c r="BC12" s="212">
        <f t="shared" si="3"/>
        <v>0</v>
      </c>
      <c r="BD12" s="212">
        <f t="shared" si="4"/>
        <v>0</v>
      </c>
      <c r="BE12" s="213"/>
      <c r="BF12" s="172"/>
      <c r="BG12" s="172"/>
      <c r="BH12" s="172"/>
      <c r="BJ12" s="217"/>
      <c r="BK12" s="214"/>
      <c r="BL12" s="214"/>
      <c r="BM12" s="214"/>
      <c r="BN12" s="214"/>
      <c r="BO12" s="214"/>
      <c r="BP12" s="214"/>
      <c r="BQ12" s="214"/>
      <c r="BR12" s="165"/>
      <c r="BT12" s="215"/>
      <c r="BU12" s="215"/>
      <c r="BV12" s="215"/>
      <c r="BW12" s="215"/>
      <c r="BX12" s="215"/>
      <c r="BY12" s="215"/>
      <c r="BZ12" s="215"/>
      <c r="CA12" s="215"/>
      <c r="CB12" s="215"/>
      <c r="CC12" s="215"/>
      <c r="CD12" s="215"/>
      <c r="CE12" s="215"/>
      <c r="CF12" s="215"/>
      <c r="CG12" s="215"/>
      <c r="CH12" s="215"/>
      <c r="CI12" s="215"/>
      <c r="CJ12" s="215"/>
      <c r="CK12" s="215"/>
      <c r="CL12" s="215"/>
      <c r="CM12" s="215"/>
      <c r="CN12" s="215"/>
      <c r="CO12" s="215"/>
      <c r="CP12" s="215"/>
      <c r="CQ12" s="215"/>
      <c r="CR12" s="215"/>
      <c r="CS12" s="215"/>
      <c r="CT12" s="215"/>
      <c r="CU12" s="215"/>
      <c r="CV12" s="215"/>
      <c r="CW12" s="215"/>
      <c r="CX12" s="215"/>
      <c r="CY12" s="215"/>
      <c r="CZ12" s="215"/>
      <c r="DA12" s="215"/>
      <c r="DB12" s="215"/>
      <c r="DC12" s="215"/>
      <c r="DD12" s="215"/>
      <c r="DE12" s="215"/>
      <c r="DF12" s="215"/>
      <c r="DG12" s="215"/>
      <c r="DH12" s="215"/>
      <c r="DI12" s="215"/>
      <c r="DJ12" s="215"/>
      <c r="DK12" s="215"/>
      <c r="DL12" s="215"/>
      <c r="DM12" s="215"/>
      <c r="DN12" s="215"/>
      <c r="DO12" s="215"/>
      <c r="DP12" s="215"/>
      <c r="DQ12" s="215"/>
      <c r="DR12" s="215"/>
      <c r="DS12" s="215"/>
      <c r="DT12" s="215"/>
      <c r="DU12" s="215"/>
      <c r="DV12" s="215"/>
      <c r="DW12" s="215"/>
      <c r="DX12" s="215"/>
      <c r="DY12" s="215"/>
      <c r="DZ12" s="215"/>
      <c r="EA12" s="215"/>
      <c r="EB12" s="215"/>
      <c r="EC12" s="215"/>
      <c r="ED12" s="215"/>
      <c r="EE12" s="215"/>
      <c r="EF12" s="215"/>
      <c r="EG12" s="215"/>
      <c r="EH12" s="215"/>
      <c r="EI12" s="215"/>
      <c r="EJ12" s="215"/>
      <c r="EK12" s="215"/>
      <c r="EL12" s="215"/>
      <c r="EM12" s="215"/>
      <c r="EN12" s="215"/>
      <c r="EO12" s="215"/>
      <c r="EP12" s="215"/>
      <c r="EQ12" s="215"/>
      <c r="ER12" s="215"/>
      <c r="ES12" s="215"/>
      <c r="ET12" s="215"/>
      <c r="EU12" s="215"/>
      <c r="EV12" s="215"/>
      <c r="EW12" s="215"/>
      <c r="EX12" s="215"/>
      <c r="EY12" s="215"/>
      <c r="EZ12" s="215"/>
      <c r="FA12" s="215"/>
      <c r="FB12" s="215"/>
      <c r="FC12" s="215"/>
      <c r="FD12" s="215"/>
      <c r="FE12" s="215"/>
      <c r="FF12" s="215"/>
      <c r="FG12" s="215"/>
      <c r="FH12" s="215"/>
      <c r="FI12" s="215"/>
      <c r="FJ12" s="215"/>
      <c r="FK12" s="215"/>
      <c r="FL12" s="215"/>
      <c r="FM12" s="215"/>
      <c r="FN12" s="215"/>
      <c r="FO12" s="215"/>
      <c r="FP12" s="215"/>
      <c r="FQ12" s="215"/>
      <c r="FR12" s="215"/>
      <c r="FS12" s="215"/>
      <c r="FT12" s="215"/>
      <c r="FU12" s="215"/>
      <c r="FV12" s="215"/>
      <c r="FW12" s="215"/>
      <c r="FX12" s="215"/>
      <c r="FY12" s="215"/>
      <c r="FZ12" s="215"/>
      <c r="GA12" s="215"/>
      <c r="GB12" s="215"/>
      <c r="GC12" s="215"/>
      <c r="GD12" s="215"/>
    </row>
    <row r="13" spans="1:186" s="209" customFormat="1" ht="52.95" customHeight="1">
      <c r="A13" s="438">
        <v>3</v>
      </c>
      <c r="B13" s="764"/>
      <c r="C13" s="501"/>
      <c r="D13" s="501"/>
      <c r="E13" s="501"/>
      <c r="F13" s="785"/>
      <c r="G13" s="786"/>
      <c r="H13" s="786"/>
      <c r="I13" s="767"/>
      <c r="J13" s="796"/>
      <c r="L13" s="210"/>
      <c r="M13" s="209" t="s">
        <v>781</v>
      </c>
      <c r="O13" s="172"/>
      <c r="P13" s="172"/>
      <c r="Q13" s="172"/>
      <c r="R13" s="172"/>
      <c r="S13" s="172"/>
      <c r="T13" s="172"/>
      <c r="U13" s="172"/>
      <c r="V13" s="172"/>
      <c r="W13" s="172"/>
      <c r="X13" s="172"/>
      <c r="Y13" s="172"/>
      <c r="Z13" s="172"/>
      <c r="AA13" s="172"/>
      <c r="AB13" s="172"/>
      <c r="AC13" s="172"/>
      <c r="AD13" s="172"/>
      <c r="AE13" s="172"/>
      <c r="AF13" s="172"/>
      <c r="AG13" s="172"/>
      <c r="AH13" s="172"/>
      <c r="AI13" s="172" t="s">
        <v>123</v>
      </c>
      <c r="AJ13" s="172"/>
      <c r="AK13" s="172"/>
      <c r="AL13" s="172"/>
      <c r="AM13" s="172"/>
      <c r="AN13" s="211" t="s">
        <v>177</v>
      </c>
      <c r="AO13" s="172"/>
      <c r="AP13" s="172"/>
      <c r="AQ13" s="172"/>
      <c r="AR13" s="172"/>
      <c r="AS13" s="172"/>
      <c r="AT13" s="172"/>
      <c r="AU13" s="172" t="e">
        <f>IF(#REF!&lt;&gt;0,1,"")</f>
        <v>#REF!</v>
      </c>
      <c r="AV13" s="172"/>
      <c r="AW13" s="172"/>
      <c r="AX13" s="212">
        <f t="shared" si="0"/>
        <v>0</v>
      </c>
      <c r="AY13" s="172"/>
      <c r="AZ13" s="212">
        <f t="shared" si="1"/>
        <v>0</v>
      </c>
      <c r="BA13" s="172"/>
      <c r="BB13" s="212">
        <f t="shared" si="2"/>
        <v>0</v>
      </c>
      <c r="BC13" s="212">
        <f t="shared" si="3"/>
        <v>0</v>
      </c>
      <c r="BD13" s="212">
        <f t="shared" si="4"/>
        <v>0</v>
      </c>
      <c r="BE13" s="213"/>
      <c r="BF13" s="172"/>
      <c r="BG13" s="172"/>
      <c r="BH13" s="172"/>
      <c r="BJ13" s="217"/>
      <c r="BK13" s="214"/>
      <c r="BL13" s="214"/>
      <c r="BM13" s="214"/>
      <c r="BN13" s="214"/>
      <c r="BO13" s="214"/>
      <c r="BP13" s="214"/>
      <c r="BQ13" s="214"/>
      <c r="BR13" s="165"/>
      <c r="BT13" s="215"/>
      <c r="BU13" s="215"/>
      <c r="BV13" s="215"/>
      <c r="BW13" s="215"/>
      <c r="BX13" s="215"/>
      <c r="BY13" s="215"/>
      <c r="BZ13" s="215"/>
      <c r="CA13" s="215"/>
      <c r="CB13" s="215"/>
      <c r="CC13" s="215"/>
      <c r="CD13" s="215"/>
      <c r="CE13" s="215"/>
      <c r="CF13" s="215"/>
      <c r="CG13" s="215"/>
      <c r="CH13" s="215"/>
      <c r="CI13" s="215"/>
      <c r="CJ13" s="215"/>
      <c r="CK13" s="215"/>
      <c r="CL13" s="215"/>
      <c r="CM13" s="215"/>
      <c r="CN13" s="215"/>
      <c r="CO13" s="215"/>
      <c r="CP13" s="215"/>
      <c r="CQ13" s="215"/>
      <c r="CR13" s="215"/>
      <c r="CS13" s="215"/>
      <c r="CT13" s="215"/>
      <c r="CU13" s="215"/>
      <c r="CV13" s="215"/>
      <c r="CW13" s="215"/>
      <c r="CX13" s="215"/>
      <c r="CY13" s="215"/>
      <c r="CZ13" s="215"/>
      <c r="DA13" s="215"/>
      <c r="DB13" s="215"/>
      <c r="DC13" s="215"/>
      <c r="DD13" s="215"/>
      <c r="DE13" s="215"/>
      <c r="DF13" s="215"/>
      <c r="DG13" s="215"/>
      <c r="DH13" s="215"/>
      <c r="DI13" s="215"/>
      <c r="DJ13" s="215"/>
      <c r="DK13" s="215"/>
      <c r="DL13" s="215"/>
      <c r="DM13" s="215"/>
      <c r="DN13" s="215"/>
      <c r="DO13" s="215"/>
      <c r="DP13" s="215"/>
      <c r="DQ13" s="215"/>
      <c r="DR13" s="215"/>
      <c r="DS13" s="215"/>
      <c r="DT13" s="215"/>
      <c r="DU13" s="215"/>
      <c r="DV13" s="215"/>
      <c r="DW13" s="215"/>
      <c r="DX13" s="215"/>
      <c r="DY13" s="215"/>
      <c r="DZ13" s="215"/>
      <c r="EA13" s="215"/>
      <c r="EB13" s="215"/>
      <c r="EC13" s="215"/>
      <c r="ED13" s="215"/>
      <c r="EE13" s="215"/>
      <c r="EF13" s="215"/>
      <c r="EG13" s="215"/>
      <c r="EH13" s="215"/>
      <c r="EI13" s="215"/>
      <c r="EJ13" s="215"/>
      <c r="EK13" s="215"/>
      <c r="EL13" s="215"/>
      <c r="EM13" s="215"/>
      <c r="EN13" s="215"/>
      <c r="EO13" s="215"/>
      <c r="EP13" s="215"/>
      <c r="EQ13" s="215"/>
      <c r="ER13" s="215"/>
      <c r="ES13" s="215"/>
      <c r="ET13" s="215"/>
      <c r="EU13" s="215"/>
      <c r="EV13" s="215"/>
      <c r="EW13" s="215"/>
      <c r="EX13" s="215"/>
      <c r="EY13" s="215"/>
      <c r="EZ13" s="215"/>
      <c r="FA13" s="215"/>
      <c r="FB13" s="215"/>
      <c r="FC13" s="215"/>
      <c r="FD13" s="215"/>
      <c r="FE13" s="215"/>
      <c r="FF13" s="215"/>
      <c r="FG13" s="215"/>
      <c r="FH13" s="215"/>
      <c r="FI13" s="215"/>
      <c r="FJ13" s="215"/>
      <c r="FK13" s="215"/>
      <c r="FL13" s="215"/>
      <c r="FM13" s="215"/>
      <c r="FN13" s="215"/>
      <c r="FO13" s="215"/>
      <c r="FP13" s="215"/>
      <c r="FQ13" s="215"/>
      <c r="FR13" s="215"/>
      <c r="FS13" s="215"/>
      <c r="FT13" s="215"/>
      <c r="FU13" s="215"/>
      <c r="FV13" s="215"/>
      <c r="FW13" s="215"/>
      <c r="FX13" s="215"/>
      <c r="FY13" s="215"/>
      <c r="FZ13" s="215"/>
      <c r="GA13" s="215"/>
      <c r="GB13" s="215"/>
      <c r="GC13" s="215"/>
      <c r="GD13" s="215"/>
    </row>
    <row r="14" spans="1:186" s="209" customFormat="1" ht="52.95" customHeight="1">
      <c r="A14" s="438">
        <v>4</v>
      </c>
      <c r="B14" s="764"/>
      <c r="C14" s="501"/>
      <c r="D14" s="501"/>
      <c r="E14" s="501"/>
      <c r="F14" s="785"/>
      <c r="G14" s="786"/>
      <c r="H14" s="786"/>
      <c r="I14" s="767"/>
      <c r="J14" s="796"/>
      <c r="L14" s="210"/>
      <c r="O14" s="172"/>
      <c r="P14" s="172"/>
      <c r="Q14" s="172"/>
      <c r="R14" s="172"/>
      <c r="S14" s="172"/>
      <c r="T14" s="172"/>
      <c r="U14" s="172"/>
      <c r="V14" s="172"/>
      <c r="W14" s="172"/>
      <c r="X14" s="172"/>
      <c r="Y14" s="172"/>
      <c r="Z14" s="172"/>
      <c r="AA14" s="172"/>
      <c r="AB14" s="172"/>
      <c r="AC14" s="172"/>
      <c r="AD14" s="172"/>
      <c r="AE14" s="172"/>
      <c r="AF14" s="172"/>
      <c r="AG14" s="172"/>
      <c r="AH14" s="172"/>
      <c r="AI14" s="172" t="s">
        <v>119</v>
      </c>
      <c r="AJ14" s="172"/>
      <c r="AK14" s="172"/>
      <c r="AL14" s="172"/>
      <c r="AM14" s="172"/>
      <c r="AN14" s="211" t="s">
        <v>178</v>
      </c>
      <c r="AO14" s="172"/>
      <c r="AP14" s="172"/>
      <c r="AQ14" s="172"/>
      <c r="AR14" s="172"/>
      <c r="AS14" s="172"/>
      <c r="AT14" s="172"/>
      <c r="AU14" s="172" t="e">
        <f>IF(#REF!&lt;&gt;0,1,"")</f>
        <v>#REF!</v>
      </c>
      <c r="AV14" s="172"/>
      <c r="AW14" s="172"/>
      <c r="AX14" s="212">
        <f t="shared" si="0"/>
        <v>0</v>
      </c>
      <c r="AY14" s="172"/>
      <c r="AZ14" s="212">
        <f t="shared" si="1"/>
        <v>0</v>
      </c>
      <c r="BA14" s="172"/>
      <c r="BB14" s="212">
        <f t="shared" si="2"/>
        <v>0</v>
      </c>
      <c r="BC14" s="212">
        <f t="shared" si="3"/>
        <v>0</v>
      </c>
      <c r="BD14" s="212">
        <f t="shared" si="4"/>
        <v>0</v>
      </c>
      <c r="BE14" s="213"/>
      <c r="BF14" s="172"/>
      <c r="BG14" s="172"/>
      <c r="BH14" s="172"/>
      <c r="BJ14" s="217"/>
      <c r="BK14" s="214"/>
      <c r="BL14" s="214"/>
      <c r="BM14" s="214"/>
      <c r="BN14" s="214"/>
      <c r="BO14" s="214"/>
      <c r="BP14" s="214"/>
      <c r="BQ14" s="214"/>
      <c r="BR14" s="165"/>
      <c r="BT14" s="215"/>
      <c r="BU14" s="215"/>
      <c r="BV14" s="215"/>
      <c r="BW14" s="215"/>
      <c r="BX14" s="215"/>
      <c r="BY14" s="215"/>
      <c r="BZ14" s="215"/>
      <c r="CA14" s="215"/>
      <c r="CB14" s="215"/>
      <c r="CC14" s="215"/>
      <c r="CD14" s="215"/>
      <c r="CE14" s="215"/>
      <c r="CF14" s="215"/>
      <c r="CG14" s="215"/>
      <c r="CH14" s="215"/>
      <c r="CI14" s="215"/>
      <c r="CJ14" s="215"/>
      <c r="CK14" s="215"/>
      <c r="CL14" s="215"/>
      <c r="CM14" s="215"/>
      <c r="CN14" s="215"/>
      <c r="CO14" s="215"/>
      <c r="CP14" s="215"/>
      <c r="CQ14" s="215"/>
      <c r="CR14" s="215"/>
      <c r="CS14" s="215"/>
      <c r="CT14" s="215"/>
      <c r="CU14" s="215"/>
      <c r="CV14" s="215"/>
      <c r="CW14" s="215"/>
      <c r="CX14" s="215"/>
      <c r="CY14" s="215"/>
      <c r="CZ14" s="215"/>
      <c r="DA14" s="215"/>
      <c r="DB14" s="215"/>
      <c r="DC14" s="215"/>
      <c r="DD14" s="215"/>
      <c r="DE14" s="215"/>
      <c r="DF14" s="215"/>
      <c r="DG14" s="215"/>
      <c r="DH14" s="215"/>
      <c r="DI14" s="215"/>
      <c r="DJ14" s="215"/>
      <c r="DK14" s="215"/>
      <c r="DL14" s="215"/>
      <c r="DM14" s="215"/>
      <c r="DN14" s="215"/>
      <c r="DO14" s="215"/>
      <c r="DP14" s="215"/>
      <c r="DQ14" s="215"/>
      <c r="DR14" s="215"/>
      <c r="DS14" s="215"/>
      <c r="DT14" s="215"/>
      <c r="DU14" s="215"/>
      <c r="DV14" s="215"/>
      <c r="DW14" s="215"/>
      <c r="DX14" s="215"/>
      <c r="DY14" s="215"/>
      <c r="DZ14" s="215"/>
      <c r="EA14" s="215"/>
      <c r="EB14" s="215"/>
      <c r="EC14" s="215"/>
      <c r="ED14" s="215"/>
      <c r="EE14" s="215"/>
      <c r="EF14" s="215"/>
      <c r="EG14" s="215"/>
      <c r="EH14" s="215"/>
      <c r="EI14" s="215"/>
      <c r="EJ14" s="215"/>
      <c r="EK14" s="215"/>
      <c r="EL14" s="215"/>
      <c r="EM14" s="215"/>
      <c r="EN14" s="215"/>
      <c r="EO14" s="215"/>
      <c r="EP14" s="215"/>
      <c r="EQ14" s="215"/>
      <c r="ER14" s="215"/>
      <c r="ES14" s="215"/>
      <c r="ET14" s="215"/>
      <c r="EU14" s="215"/>
      <c r="EV14" s="215"/>
      <c r="EW14" s="215"/>
      <c r="EX14" s="215"/>
      <c r="EY14" s="215"/>
      <c r="EZ14" s="215"/>
      <c r="FA14" s="215"/>
      <c r="FB14" s="215"/>
      <c r="FC14" s="215"/>
      <c r="FD14" s="215"/>
      <c r="FE14" s="215"/>
      <c r="FF14" s="215"/>
      <c r="FG14" s="215"/>
      <c r="FH14" s="215"/>
      <c r="FI14" s="215"/>
      <c r="FJ14" s="215"/>
      <c r="FK14" s="215"/>
      <c r="FL14" s="215"/>
      <c r="FM14" s="215"/>
      <c r="FN14" s="215"/>
      <c r="FO14" s="215"/>
      <c r="FP14" s="215"/>
      <c r="FQ14" s="215"/>
      <c r="FR14" s="215"/>
      <c r="FS14" s="215"/>
      <c r="FT14" s="215"/>
      <c r="FU14" s="215"/>
      <c r="FV14" s="215"/>
      <c r="FW14" s="215"/>
      <c r="FX14" s="215"/>
      <c r="FY14" s="215"/>
      <c r="FZ14" s="215"/>
      <c r="GA14" s="215"/>
      <c r="GB14" s="215"/>
      <c r="GC14" s="215"/>
      <c r="GD14" s="215"/>
    </row>
    <row r="15" spans="1:186" s="209" customFormat="1" ht="52.95" customHeight="1">
      <c r="A15" s="438">
        <v>5</v>
      </c>
      <c r="B15" s="764"/>
      <c r="C15" s="501"/>
      <c r="D15" s="501"/>
      <c r="E15" s="501"/>
      <c r="F15" s="785"/>
      <c r="G15" s="786"/>
      <c r="H15" s="786"/>
      <c r="I15" s="767"/>
      <c r="J15" s="796"/>
      <c r="L15" s="210"/>
      <c r="M15" s="209" t="s">
        <v>115</v>
      </c>
      <c r="O15" s="172"/>
      <c r="P15" s="172"/>
      <c r="Q15" s="172"/>
      <c r="R15" s="172"/>
      <c r="S15" s="172"/>
      <c r="T15" s="172"/>
      <c r="U15" s="172"/>
      <c r="V15" s="172"/>
      <c r="W15" s="172"/>
      <c r="X15" s="172"/>
      <c r="Y15" s="172"/>
      <c r="Z15" s="172"/>
      <c r="AA15" s="172"/>
      <c r="AB15" s="172"/>
      <c r="AC15" s="172"/>
      <c r="AD15" s="172"/>
      <c r="AE15" s="172"/>
      <c r="AF15" s="172"/>
      <c r="AG15" s="172"/>
      <c r="AH15" s="172"/>
      <c r="AI15" s="172" t="s">
        <v>120</v>
      </c>
      <c r="AJ15" s="172"/>
      <c r="AK15" s="172"/>
      <c r="AL15" s="172"/>
      <c r="AM15" s="172"/>
      <c r="AN15" s="211" t="s">
        <v>179</v>
      </c>
      <c r="AO15" s="172"/>
      <c r="AP15" s="172"/>
      <c r="AQ15" s="172"/>
      <c r="AR15" s="172"/>
      <c r="AS15" s="172"/>
      <c r="AT15" s="172"/>
      <c r="AU15" s="172" t="e">
        <f>IF(#REF!&lt;&gt;0,1,"")</f>
        <v>#REF!</v>
      </c>
      <c r="AV15" s="172"/>
      <c r="AW15" s="172"/>
      <c r="AX15" s="212">
        <f t="shared" si="0"/>
        <v>0</v>
      </c>
      <c r="AY15" s="172"/>
      <c r="AZ15" s="212">
        <f t="shared" si="1"/>
        <v>0</v>
      </c>
      <c r="BA15" s="172"/>
      <c r="BB15" s="212">
        <f t="shared" si="2"/>
        <v>0</v>
      </c>
      <c r="BC15" s="212">
        <f t="shared" si="3"/>
        <v>0</v>
      </c>
      <c r="BD15" s="212">
        <f t="shared" si="4"/>
        <v>0</v>
      </c>
      <c r="BE15" s="213"/>
      <c r="BF15" s="172"/>
      <c r="BG15" s="172"/>
      <c r="BH15" s="172"/>
      <c r="BJ15" s="217"/>
      <c r="BK15" s="392"/>
      <c r="BL15" s="392"/>
      <c r="BM15" s="392"/>
      <c r="BN15" s="392"/>
      <c r="BO15" s="392"/>
      <c r="BP15" s="392"/>
      <c r="BQ15" s="392"/>
      <c r="BR15" s="392"/>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row>
    <row r="16" spans="1:186" s="209" customFormat="1" ht="52.95" customHeight="1">
      <c r="A16" s="438">
        <v>6</v>
      </c>
      <c r="B16" s="764"/>
      <c r="C16" s="501"/>
      <c r="D16" s="501"/>
      <c r="E16" s="501"/>
      <c r="F16" s="785"/>
      <c r="G16" s="786"/>
      <c r="H16" s="786"/>
      <c r="I16" s="767"/>
      <c r="J16" s="796"/>
      <c r="L16" s="210"/>
      <c r="M16" s="209" t="s">
        <v>112</v>
      </c>
      <c r="O16" s="172"/>
      <c r="P16" s="172"/>
      <c r="Q16" s="172"/>
      <c r="R16" s="172"/>
      <c r="S16" s="172"/>
      <c r="T16" s="172"/>
      <c r="U16" s="172"/>
      <c r="V16" s="172"/>
      <c r="W16" s="172"/>
      <c r="X16" s="172"/>
      <c r="Y16" s="172"/>
      <c r="Z16" s="172"/>
      <c r="AA16" s="172"/>
      <c r="AB16" s="172"/>
      <c r="AC16" s="172"/>
      <c r="AD16" s="172"/>
      <c r="AE16" s="172"/>
      <c r="AF16" s="172"/>
      <c r="AG16" s="172"/>
      <c r="AH16" s="172"/>
      <c r="AI16" s="172"/>
      <c r="AJ16" s="172"/>
      <c r="AK16" s="172"/>
      <c r="AL16" s="172"/>
      <c r="AM16" s="172"/>
      <c r="AN16" s="211" t="s">
        <v>180</v>
      </c>
      <c r="AO16" s="172"/>
      <c r="AP16" s="172"/>
      <c r="AQ16" s="172"/>
      <c r="AR16" s="172"/>
      <c r="AS16" s="172"/>
      <c r="AT16" s="172"/>
      <c r="AU16" s="172" t="e">
        <f>IF(#REF!&lt;&gt;0,1,"")</f>
        <v>#REF!</v>
      </c>
      <c r="AV16" s="172"/>
      <c r="AW16" s="172"/>
      <c r="AX16" s="212">
        <f t="shared" si="0"/>
        <v>0</v>
      </c>
      <c r="AY16" s="172"/>
      <c r="AZ16" s="212">
        <f t="shared" si="1"/>
        <v>0</v>
      </c>
      <c r="BA16" s="172"/>
      <c r="BB16" s="212">
        <f t="shared" si="2"/>
        <v>0</v>
      </c>
      <c r="BC16" s="212">
        <f t="shared" si="3"/>
        <v>0</v>
      </c>
      <c r="BD16" s="212">
        <f t="shared" si="4"/>
        <v>0</v>
      </c>
      <c r="BE16" s="213"/>
      <c r="BF16" s="172"/>
      <c r="BG16" s="172"/>
      <c r="BH16" s="172"/>
      <c r="BJ16" s="217"/>
      <c r="BK16" s="214"/>
      <c r="BL16" s="214"/>
      <c r="BM16" s="214"/>
      <c r="BN16" s="214"/>
      <c r="BO16" s="214"/>
      <c r="BP16" s="214"/>
      <c r="BQ16" s="214"/>
      <c r="BR16" s="16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row>
    <row r="17" spans="1:186" s="209" customFormat="1" ht="52.95" customHeight="1">
      <c r="A17" s="438">
        <v>7</v>
      </c>
      <c r="B17" s="764"/>
      <c r="C17" s="501"/>
      <c r="D17" s="501"/>
      <c r="E17" s="501"/>
      <c r="F17" s="785"/>
      <c r="G17" s="786"/>
      <c r="H17" s="786"/>
      <c r="I17" s="767"/>
      <c r="J17" s="796"/>
      <c r="L17" s="210"/>
      <c r="M17" s="209" t="s">
        <v>118</v>
      </c>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211" t="s">
        <v>181</v>
      </c>
      <c r="AO17" s="172"/>
      <c r="AP17" s="172"/>
      <c r="AQ17" s="172"/>
      <c r="AR17" s="172"/>
      <c r="AS17" s="172"/>
      <c r="AT17" s="172"/>
      <c r="AU17" s="172" t="e">
        <f>IF(#REF!&lt;&gt;0,1,"")</f>
        <v>#REF!</v>
      </c>
      <c r="AV17" s="172"/>
      <c r="AW17" s="172"/>
      <c r="AX17" s="212">
        <f t="shared" si="0"/>
        <v>0</v>
      </c>
      <c r="AY17" s="172"/>
      <c r="AZ17" s="212">
        <f t="shared" si="1"/>
        <v>0</v>
      </c>
      <c r="BA17" s="172"/>
      <c r="BB17" s="212">
        <f t="shared" si="2"/>
        <v>0</v>
      </c>
      <c r="BC17" s="212">
        <f t="shared" si="3"/>
        <v>0</v>
      </c>
      <c r="BD17" s="212">
        <f t="shared" si="4"/>
        <v>0</v>
      </c>
      <c r="BE17" s="213"/>
      <c r="BF17" s="172"/>
      <c r="BG17" s="172"/>
      <c r="BH17" s="172"/>
      <c r="BJ17" s="217"/>
      <c r="BK17" s="214"/>
      <c r="BL17" s="214"/>
      <c r="BM17" s="214"/>
      <c r="BN17" s="214"/>
      <c r="BO17" s="214"/>
      <c r="BP17" s="214"/>
      <c r="BQ17" s="214"/>
      <c r="BR17" s="165"/>
      <c r="BT17" s="215"/>
      <c r="BU17" s="215"/>
      <c r="BV17" s="215"/>
      <c r="BW17" s="215"/>
      <c r="BX17" s="215"/>
      <c r="BY17" s="215"/>
      <c r="BZ17" s="215"/>
      <c r="CA17" s="215"/>
      <c r="CB17" s="215"/>
      <c r="CC17" s="215"/>
      <c r="CD17" s="215"/>
      <c r="CE17" s="215"/>
      <c r="CF17" s="215"/>
      <c r="CG17" s="215"/>
      <c r="CH17" s="215"/>
      <c r="CI17" s="215"/>
      <c r="CJ17" s="215"/>
      <c r="CK17" s="215"/>
      <c r="CL17" s="215"/>
      <c r="CM17" s="215"/>
      <c r="CN17" s="215"/>
      <c r="CO17" s="215"/>
      <c r="CP17" s="215"/>
      <c r="CQ17" s="215"/>
      <c r="CR17" s="215"/>
      <c r="CS17" s="215"/>
      <c r="CT17" s="215"/>
      <c r="CU17" s="215"/>
      <c r="CV17" s="215"/>
      <c r="CW17" s="215"/>
      <c r="CX17" s="215"/>
      <c r="CY17" s="215"/>
      <c r="CZ17" s="215"/>
      <c r="DA17" s="215"/>
      <c r="DB17" s="215"/>
      <c r="DC17" s="215"/>
      <c r="DD17" s="215"/>
      <c r="DE17" s="215"/>
      <c r="DF17" s="215"/>
      <c r="DG17" s="215"/>
      <c r="DH17" s="215"/>
      <c r="DI17" s="215"/>
      <c r="DJ17" s="215"/>
      <c r="DK17" s="215"/>
      <c r="DL17" s="215"/>
      <c r="DM17" s="215"/>
      <c r="DN17" s="215"/>
      <c r="DO17" s="215"/>
      <c r="DP17" s="215"/>
      <c r="DQ17" s="215"/>
      <c r="DR17" s="215"/>
      <c r="DS17" s="215"/>
      <c r="DT17" s="215"/>
      <c r="DU17" s="215"/>
      <c r="DV17" s="215"/>
      <c r="DW17" s="215"/>
      <c r="DX17" s="215"/>
      <c r="DY17" s="215"/>
      <c r="DZ17" s="215"/>
      <c r="EA17" s="215"/>
      <c r="EB17" s="215"/>
      <c r="EC17" s="215"/>
      <c r="ED17" s="215"/>
      <c r="EE17" s="215"/>
      <c r="EF17" s="215"/>
      <c r="EG17" s="215"/>
      <c r="EH17" s="215"/>
      <c r="EI17" s="215"/>
      <c r="EJ17" s="215"/>
      <c r="EK17" s="215"/>
      <c r="EL17" s="215"/>
      <c r="EM17" s="215"/>
      <c r="EN17" s="215"/>
      <c r="EO17" s="215"/>
      <c r="EP17" s="215"/>
      <c r="EQ17" s="215"/>
      <c r="ER17" s="215"/>
      <c r="ES17" s="215"/>
      <c r="ET17" s="215"/>
      <c r="EU17" s="215"/>
      <c r="EV17" s="215"/>
      <c r="EW17" s="215"/>
      <c r="EX17" s="215"/>
      <c r="EY17" s="215"/>
      <c r="EZ17" s="215"/>
      <c r="FA17" s="215"/>
      <c r="FB17" s="215"/>
      <c r="FC17" s="215"/>
      <c r="FD17" s="215"/>
      <c r="FE17" s="215"/>
      <c r="FF17" s="215"/>
      <c r="FG17" s="215"/>
      <c r="FH17" s="215"/>
      <c r="FI17" s="215"/>
      <c r="FJ17" s="215"/>
      <c r="FK17" s="215"/>
      <c r="FL17" s="215"/>
      <c r="FM17" s="215"/>
      <c r="FN17" s="215"/>
      <c r="FO17" s="215"/>
      <c r="FP17" s="215"/>
      <c r="FQ17" s="215"/>
      <c r="FR17" s="215"/>
      <c r="FS17" s="215"/>
      <c r="FT17" s="215"/>
      <c r="FU17" s="215"/>
      <c r="FV17" s="215"/>
      <c r="FW17" s="215"/>
      <c r="FX17" s="215"/>
      <c r="FY17" s="215"/>
      <c r="FZ17" s="215"/>
      <c r="GA17" s="215"/>
      <c r="GB17" s="215"/>
      <c r="GC17" s="215"/>
      <c r="GD17" s="215"/>
    </row>
    <row r="18" spans="1:186" s="209" customFormat="1" ht="52.95" customHeight="1">
      <c r="A18" s="438">
        <v>8</v>
      </c>
      <c r="B18" s="764"/>
      <c r="C18" s="501"/>
      <c r="D18" s="501"/>
      <c r="E18" s="501"/>
      <c r="F18" s="785"/>
      <c r="G18" s="786"/>
      <c r="H18" s="786"/>
      <c r="I18" s="767"/>
      <c r="J18" s="796"/>
      <c r="L18" s="210"/>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211" t="s">
        <v>182</v>
      </c>
      <c r="AO18" s="172"/>
      <c r="AP18" s="172"/>
      <c r="AQ18" s="172"/>
      <c r="AR18" s="172"/>
      <c r="AS18" s="172"/>
      <c r="AT18" s="172"/>
      <c r="AU18" s="172" t="e">
        <f>IF(#REF!&lt;&gt;0,1,"")</f>
        <v>#REF!</v>
      </c>
      <c r="AV18" s="172"/>
      <c r="AW18" s="172"/>
      <c r="AX18" s="212">
        <f t="shared" si="0"/>
        <v>0</v>
      </c>
      <c r="AY18" s="172"/>
      <c r="AZ18" s="212">
        <f t="shared" si="1"/>
        <v>0</v>
      </c>
      <c r="BA18" s="172"/>
      <c r="BB18" s="212">
        <f t="shared" si="2"/>
        <v>0</v>
      </c>
      <c r="BC18" s="212">
        <f t="shared" si="3"/>
        <v>0</v>
      </c>
      <c r="BD18" s="212">
        <f t="shared" si="4"/>
        <v>0</v>
      </c>
      <c r="BE18" s="213"/>
      <c r="BF18" s="172"/>
      <c r="BG18" s="172"/>
      <c r="BH18" s="172"/>
      <c r="BJ18" s="216"/>
      <c r="BK18" s="165"/>
      <c r="BL18" s="165"/>
      <c r="BM18" s="165"/>
      <c r="BN18" s="165"/>
      <c r="BO18" s="165"/>
      <c r="BP18" s="165"/>
      <c r="BQ18" s="165"/>
      <c r="BR18" s="165"/>
      <c r="BT18" s="215"/>
      <c r="BU18" s="215"/>
      <c r="BV18" s="215"/>
      <c r="BW18" s="215"/>
      <c r="BX18" s="215"/>
      <c r="BY18" s="215"/>
      <c r="BZ18" s="215"/>
      <c r="CA18" s="215"/>
      <c r="CB18" s="215"/>
      <c r="CC18" s="215"/>
      <c r="CD18" s="215"/>
      <c r="CE18" s="215"/>
      <c r="CF18" s="215"/>
      <c r="CG18" s="215"/>
      <c r="CH18" s="215"/>
      <c r="CI18" s="215"/>
      <c r="CJ18" s="215"/>
      <c r="CK18" s="215"/>
      <c r="CL18" s="215"/>
      <c r="CM18" s="215"/>
      <c r="CN18" s="215"/>
      <c r="CO18" s="215"/>
      <c r="CP18" s="215"/>
      <c r="CQ18" s="215"/>
      <c r="CR18" s="215"/>
      <c r="CS18" s="215"/>
      <c r="CT18" s="215"/>
      <c r="CU18" s="215"/>
      <c r="CV18" s="215"/>
      <c r="CW18" s="215"/>
      <c r="CX18" s="215"/>
      <c r="CY18" s="215"/>
      <c r="CZ18" s="215"/>
      <c r="DA18" s="215"/>
      <c r="DB18" s="215"/>
      <c r="DC18" s="215"/>
      <c r="DD18" s="215"/>
      <c r="DE18" s="215"/>
      <c r="DF18" s="215"/>
      <c r="DG18" s="215"/>
      <c r="DH18" s="215"/>
      <c r="DI18" s="215"/>
      <c r="DJ18" s="215"/>
      <c r="DK18" s="215"/>
      <c r="DL18" s="215"/>
      <c r="DM18" s="215"/>
      <c r="DN18" s="215"/>
      <c r="DO18" s="215"/>
      <c r="DP18" s="215"/>
      <c r="DQ18" s="215"/>
      <c r="DR18" s="215"/>
      <c r="DS18" s="215"/>
      <c r="DT18" s="215"/>
      <c r="DU18" s="215"/>
      <c r="DV18" s="215"/>
      <c r="DW18" s="215"/>
      <c r="DX18" s="215"/>
      <c r="DY18" s="215"/>
      <c r="DZ18" s="215"/>
      <c r="EA18" s="215"/>
      <c r="EB18" s="215"/>
      <c r="EC18" s="215"/>
      <c r="ED18" s="215"/>
      <c r="EE18" s="215"/>
      <c r="EF18" s="215"/>
      <c r="EG18" s="215"/>
      <c r="EH18" s="215"/>
      <c r="EI18" s="215"/>
      <c r="EJ18" s="215"/>
      <c r="EK18" s="215"/>
      <c r="EL18" s="215"/>
      <c r="EM18" s="215"/>
      <c r="EN18" s="215"/>
      <c r="EO18" s="215"/>
      <c r="EP18" s="215"/>
      <c r="EQ18" s="215"/>
      <c r="ER18" s="215"/>
      <c r="ES18" s="215"/>
      <c r="ET18" s="215"/>
      <c r="EU18" s="215"/>
      <c r="EV18" s="215"/>
      <c r="EW18" s="215"/>
      <c r="EX18" s="215"/>
      <c r="EY18" s="215"/>
      <c r="EZ18" s="215"/>
      <c r="FA18" s="215"/>
      <c r="FB18" s="215"/>
      <c r="FC18" s="215"/>
      <c r="FD18" s="215"/>
      <c r="FE18" s="215"/>
      <c r="FF18" s="215"/>
      <c r="FG18" s="215"/>
      <c r="FH18" s="215"/>
      <c r="FI18" s="215"/>
      <c r="FJ18" s="215"/>
      <c r="FK18" s="215"/>
      <c r="FL18" s="215"/>
      <c r="FM18" s="215"/>
      <c r="FN18" s="215"/>
      <c r="FO18" s="215"/>
      <c r="FP18" s="215"/>
      <c r="FQ18" s="215"/>
      <c r="FR18" s="215"/>
      <c r="FS18" s="215"/>
      <c r="FT18" s="215"/>
      <c r="FU18" s="215"/>
      <c r="FV18" s="215"/>
      <c r="FW18" s="215"/>
      <c r="FX18" s="215"/>
      <c r="FY18" s="215"/>
      <c r="FZ18" s="215"/>
      <c r="GA18" s="215"/>
      <c r="GB18" s="215"/>
      <c r="GC18" s="215"/>
      <c r="GD18" s="215"/>
    </row>
    <row r="19" spans="1:186" s="209" customFormat="1" ht="52.95" customHeight="1">
      <c r="A19" s="438">
        <v>9</v>
      </c>
      <c r="B19" s="764"/>
      <c r="C19" s="501"/>
      <c r="D19" s="501"/>
      <c r="E19" s="501"/>
      <c r="F19" s="785"/>
      <c r="G19" s="786"/>
      <c r="H19" s="786"/>
      <c r="I19" s="767"/>
      <c r="J19" s="796"/>
      <c r="L19" s="210"/>
      <c r="M19" s="209" t="s">
        <v>795</v>
      </c>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211" t="s">
        <v>189</v>
      </c>
      <c r="AO19" s="172"/>
      <c r="AP19" s="172"/>
      <c r="AQ19" s="172"/>
      <c r="AR19" s="172"/>
      <c r="AS19" s="172"/>
      <c r="AT19" s="172"/>
      <c r="AU19" s="172" t="e">
        <f>IF(#REF!&lt;&gt;0,1,"")</f>
        <v>#REF!</v>
      </c>
      <c r="AV19" s="172"/>
      <c r="AW19" s="172"/>
      <c r="AX19" s="212">
        <f t="shared" si="0"/>
        <v>0</v>
      </c>
      <c r="AY19" s="172"/>
      <c r="AZ19" s="212">
        <f t="shared" si="1"/>
        <v>0</v>
      </c>
      <c r="BA19" s="172"/>
      <c r="BB19" s="212">
        <f t="shared" si="2"/>
        <v>0</v>
      </c>
      <c r="BC19" s="212">
        <f t="shared" si="3"/>
        <v>0</v>
      </c>
      <c r="BD19" s="212">
        <f t="shared" si="4"/>
        <v>0</v>
      </c>
      <c r="BE19" s="213"/>
      <c r="BF19" s="172"/>
      <c r="BG19" s="172"/>
      <c r="BH19" s="172"/>
      <c r="BJ19" s="217"/>
      <c r="BK19" s="214"/>
      <c r="BL19" s="214"/>
      <c r="BM19" s="214"/>
      <c r="BN19" s="214"/>
      <c r="BO19" s="214"/>
      <c r="BP19" s="214"/>
      <c r="BQ19" s="214"/>
      <c r="BR19" s="165"/>
      <c r="BT19" s="215"/>
      <c r="BU19" s="215"/>
      <c r="BV19" s="215"/>
      <c r="BW19" s="215"/>
      <c r="BX19" s="215"/>
      <c r="BY19" s="215"/>
      <c r="BZ19" s="215"/>
      <c r="CA19" s="215"/>
      <c r="CB19" s="215"/>
      <c r="CC19" s="215"/>
      <c r="CD19" s="215"/>
      <c r="CE19" s="215"/>
      <c r="CF19" s="215"/>
      <c r="CG19" s="215"/>
      <c r="CH19" s="215"/>
      <c r="CI19" s="215"/>
      <c r="CJ19" s="215"/>
      <c r="CK19" s="215"/>
      <c r="CL19" s="215"/>
      <c r="CM19" s="215"/>
      <c r="CN19" s="215"/>
      <c r="CO19" s="215"/>
      <c r="CP19" s="215"/>
      <c r="CQ19" s="215"/>
      <c r="CR19" s="215"/>
      <c r="CS19" s="215"/>
      <c r="CT19" s="215"/>
      <c r="CU19" s="215"/>
      <c r="CV19" s="215"/>
      <c r="CW19" s="215"/>
      <c r="CX19" s="215"/>
      <c r="CY19" s="215"/>
      <c r="CZ19" s="215"/>
      <c r="DA19" s="215"/>
      <c r="DB19" s="215"/>
      <c r="DC19" s="215"/>
      <c r="DD19" s="215"/>
      <c r="DE19" s="215"/>
      <c r="DF19" s="215"/>
      <c r="DG19" s="215"/>
      <c r="DH19" s="215"/>
      <c r="DI19" s="215"/>
      <c r="DJ19" s="215"/>
      <c r="DK19" s="215"/>
      <c r="DL19" s="215"/>
      <c r="DM19" s="215"/>
      <c r="DN19" s="215"/>
      <c r="DO19" s="215"/>
      <c r="DP19" s="215"/>
      <c r="DQ19" s="215"/>
      <c r="DR19" s="215"/>
      <c r="DS19" s="215"/>
      <c r="DT19" s="215"/>
      <c r="DU19" s="215"/>
      <c r="DV19" s="215"/>
      <c r="DW19" s="215"/>
      <c r="DX19" s="215"/>
      <c r="DY19" s="215"/>
      <c r="DZ19" s="215"/>
      <c r="EA19" s="215"/>
      <c r="EB19" s="215"/>
      <c r="EC19" s="215"/>
      <c r="ED19" s="215"/>
      <c r="EE19" s="215"/>
      <c r="EF19" s="215"/>
      <c r="EG19" s="215"/>
      <c r="EH19" s="215"/>
      <c r="EI19" s="215"/>
      <c r="EJ19" s="215"/>
      <c r="EK19" s="215"/>
      <c r="EL19" s="215"/>
      <c r="EM19" s="215"/>
      <c r="EN19" s="215"/>
      <c r="EO19" s="215"/>
      <c r="EP19" s="215"/>
      <c r="EQ19" s="215"/>
      <c r="ER19" s="215"/>
      <c r="ES19" s="215"/>
      <c r="ET19" s="215"/>
      <c r="EU19" s="215"/>
      <c r="EV19" s="215"/>
      <c r="EW19" s="215"/>
      <c r="EX19" s="215"/>
      <c r="EY19" s="215"/>
      <c r="EZ19" s="215"/>
      <c r="FA19" s="215"/>
      <c r="FB19" s="215"/>
      <c r="FC19" s="215"/>
      <c r="FD19" s="215"/>
      <c r="FE19" s="215"/>
      <c r="FF19" s="215"/>
      <c r="FG19" s="215"/>
      <c r="FH19" s="215"/>
      <c r="FI19" s="215"/>
      <c r="FJ19" s="215"/>
      <c r="FK19" s="215"/>
      <c r="FL19" s="215"/>
      <c r="FM19" s="215"/>
      <c r="FN19" s="215"/>
      <c r="FO19" s="215"/>
      <c r="FP19" s="215"/>
      <c r="FQ19" s="215"/>
      <c r="FR19" s="215"/>
      <c r="FS19" s="215"/>
      <c r="FT19" s="215"/>
      <c r="FU19" s="215"/>
      <c r="FV19" s="215"/>
      <c r="FW19" s="215"/>
      <c r="FX19" s="215"/>
      <c r="FY19" s="215"/>
      <c r="FZ19" s="215"/>
      <c r="GA19" s="215"/>
      <c r="GB19" s="215"/>
      <c r="GC19" s="215"/>
      <c r="GD19" s="215"/>
    </row>
    <row r="20" spans="1:186" s="209" customFormat="1" ht="52.95" customHeight="1">
      <c r="A20" s="438">
        <v>10</v>
      </c>
      <c r="B20" s="764"/>
      <c r="C20" s="501"/>
      <c r="D20" s="501"/>
      <c r="E20" s="501"/>
      <c r="F20" s="785"/>
      <c r="G20" s="786"/>
      <c r="H20" s="786"/>
      <c r="I20" s="767"/>
      <c r="J20" s="796"/>
      <c r="L20" s="210"/>
      <c r="M20" s="209" t="s">
        <v>796</v>
      </c>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211" t="s">
        <v>183</v>
      </c>
      <c r="AO20" s="172"/>
      <c r="AP20" s="172"/>
      <c r="AQ20" s="172"/>
      <c r="AR20" s="172"/>
      <c r="AS20" s="172"/>
      <c r="AT20" s="172"/>
      <c r="AU20" s="172" t="e">
        <f>IF(#REF!&lt;&gt;0,1,"")</f>
        <v>#REF!</v>
      </c>
      <c r="AV20" s="172"/>
      <c r="AW20" s="172"/>
      <c r="AX20" s="212">
        <f t="shared" si="0"/>
        <v>0</v>
      </c>
      <c r="AY20" s="172"/>
      <c r="AZ20" s="212">
        <f t="shared" si="1"/>
        <v>0</v>
      </c>
      <c r="BA20" s="172"/>
      <c r="BB20" s="212">
        <f t="shared" si="2"/>
        <v>0</v>
      </c>
      <c r="BC20" s="212">
        <f t="shared" si="3"/>
        <v>0</v>
      </c>
      <c r="BD20" s="212">
        <f t="shared" si="4"/>
        <v>0</v>
      </c>
      <c r="BE20" s="213"/>
      <c r="BF20" s="172"/>
      <c r="BG20" s="172"/>
      <c r="BH20" s="172"/>
      <c r="BJ20" s="217"/>
      <c r="BK20" s="214"/>
      <c r="BL20" s="214"/>
      <c r="BM20" s="214"/>
      <c r="BN20" s="214"/>
      <c r="BO20" s="214"/>
      <c r="BP20" s="214"/>
      <c r="BQ20" s="214"/>
      <c r="BR20" s="165"/>
      <c r="BT20" s="215"/>
      <c r="BU20" s="215"/>
      <c r="BV20" s="215"/>
      <c r="BW20" s="215"/>
      <c r="BX20" s="215"/>
      <c r="BY20" s="215"/>
      <c r="BZ20" s="215"/>
      <c r="CA20" s="215"/>
      <c r="CB20" s="215"/>
      <c r="CC20" s="215"/>
      <c r="CD20" s="215"/>
      <c r="CE20" s="215"/>
      <c r="CF20" s="215"/>
      <c r="CG20" s="215"/>
      <c r="CH20" s="215"/>
      <c r="CI20" s="215"/>
      <c r="CJ20" s="215"/>
      <c r="CK20" s="215"/>
      <c r="CL20" s="215"/>
      <c r="CM20" s="215"/>
      <c r="CN20" s="215"/>
      <c r="CO20" s="215"/>
      <c r="CP20" s="215"/>
      <c r="CQ20" s="215"/>
      <c r="CR20" s="215"/>
      <c r="CS20" s="215"/>
      <c r="CT20" s="215"/>
      <c r="CU20" s="215"/>
      <c r="CV20" s="215"/>
      <c r="CW20" s="215"/>
      <c r="CX20" s="215"/>
      <c r="CY20" s="215"/>
      <c r="CZ20" s="215"/>
      <c r="DA20" s="215"/>
      <c r="DB20" s="215"/>
      <c r="DC20" s="215"/>
      <c r="DD20" s="215"/>
      <c r="DE20" s="215"/>
      <c r="DF20" s="215"/>
      <c r="DG20" s="215"/>
      <c r="DH20" s="215"/>
      <c r="DI20" s="215"/>
      <c r="DJ20" s="215"/>
      <c r="DK20" s="215"/>
      <c r="DL20" s="215"/>
      <c r="DM20" s="215"/>
      <c r="DN20" s="215"/>
      <c r="DO20" s="215"/>
      <c r="DP20" s="215"/>
      <c r="DQ20" s="215"/>
      <c r="DR20" s="215"/>
      <c r="DS20" s="215"/>
      <c r="DT20" s="215"/>
      <c r="DU20" s="215"/>
      <c r="DV20" s="215"/>
      <c r="DW20" s="215"/>
      <c r="DX20" s="215"/>
      <c r="DY20" s="215"/>
      <c r="DZ20" s="215"/>
      <c r="EA20" s="215"/>
      <c r="EB20" s="215"/>
      <c r="EC20" s="215"/>
      <c r="ED20" s="215"/>
      <c r="EE20" s="215"/>
      <c r="EF20" s="215"/>
      <c r="EG20" s="215"/>
      <c r="EH20" s="215"/>
      <c r="EI20" s="215"/>
      <c r="EJ20" s="215"/>
      <c r="EK20" s="215"/>
      <c r="EL20" s="215"/>
      <c r="EM20" s="215"/>
      <c r="EN20" s="215"/>
      <c r="EO20" s="215"/>
      <c r="EP20" s="215"/>
      <c r="EQ20" s="215"/>
      <c r="ER20" s="215"/>
      <c r="ES20" s="215"/>
      <c r="ET20" s="215"/>
      <c r="EU20" s="215"/>
      <c r="EV20" s="215"/>
      <c r="EW20" s="215"/>
      <c r="EX20" s="215"/>
      <c r="EY20" s="215"/>
      <c r="EZ20" s="215"/>
      <c r="FA20" s="215"/>
      <c r="FB20" s="215"/>
      <c r="FC20" s="215"/>
      <c r="FD20" s="215"/>
      <c r="FE20" s="215"/>
      <c r="FF20" s="215"/>
      <c r="FG20" s="215"/>
      <c r="FH20" s="215"/>
      <c r="FI20" s="215"/>
      <c r="FJ20" s="215"/>
      <c r="FK20" s="215"/>
      <c r="FL20" s="215"/>
      <c r="FM20" s="215"/>
      <c r="FN20" s="215"/>
      <c r="FO20" s="215"/>
      <c r="FP20" s="215"/>
      <c r="FQ20" s="215"/>
      <c r="FR20" s="215"/>
      <c r="FS20" s="215"/>
      <c r="FT20" s="215"/>
      <c r="FU20" s="215"/>
      <c r="FV20" s="215"/>
      <c r="FW20" s="215"/>
      <c r="FX20" s="215"/>
      <c r="FY20" s="215"/>
      <c r="FZ20" s="215"/>
      <c r="GA20" s="215"/>
      <c r="GB20" s="215"/>
      <c r="GC20" s="215"/>
      <c r="GD20" s="215"/>
    </row>
    <row r="21" spans="1:186" s="209" customFormat="1" ht="52.95" customHeight="1">
      <c r="A21" s="438">
        <v>11</v>
      </c>
      <c r="B21" s="764"/>
      <c r="C21" s="501"/>
      <c r="D21" s="501"/>
      <c r="E21" s="501"/>
      <c r="F21" s="785"/>
      <c r="G21" s="786"/>
      <c r="H21" s="786"/>
      <c r="I21" s="767"/>
      <c r="J21" s="796"/>
      <c r="L21" s="210"/>
      <c r="M21" s="209" t="s">
        <v>797</v>
      </c>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211" t="s">
        <v>184</v>
      </c>
      <c r="AO21" s="172"/>
      <c r="AP21" s="172"/>
      <c r="AQ21" s="172"/>
      <c r="AR21" s="172"/>
      <c r="AS21" s="172"/>
      <c r="AT21" s="172"/>
      <c r="AU21" s="172" t="e">
        <f>IF(#REF!&lt;&gt;0,1,"")</f>
        <v>#REF!</v>
      </c>
      <c r="AV21" s="172"/>
      <c r="AW21" s="172"/>
      <c r="AX21" s="212">
        <f t="shared" si="0"/>
        <v>0</v>
      </c>
      <c r="AY21" s="172"/>
      <c r="AZ21" s="212">
        <f t="shared" si="1"/>
        <v>0</v>
      </c>
      <c r="BA21" s="172"/>
      <c r="BB21" s="212">
        <f t="shared" si="2"/>
        <v>0</v>
      </c>
      <c r="BC21" s="212">
        <f t="shared" si="3"/>
        <v>0</v>
      </c>
      <c r="BD21" s="212">
        <f t="shared" si="4"/>
        <v>0</v>
      </c>
      <c r="BE21" s="213"/>
      <c r="BF21" s="172"/>
      <c r="BG21" s="172"/>
      <c r="BH21" s="172"/>
      <c r="BJ21" s="217"/>
      <c r="BK21" s="214"/>
      <c r="BL21" s="214"/>
      <c r="BM21" s="214"/>
      <c r="BN21" s="214"/>
      <c r="BO21" s="214"/>
      <c r="BP21" s="214"/>
      <c r="BQ21" s="214"/>
      <c r="BR21" s="165"/>
      <c r="BT21" s="215"/>
      <c r="BU21" s="215"/>
      <c r="BV21" s="215"/>
      <c r="BW21" s="215"/>
      <c r="BX21" s="215"/>
      <c r="BY21" s="215"/>
      <c r="BZ21" s="215"/>
      <c r="CA21" s="215"/>
      <c r="CB21" s="215"/>
      <c r="CC21" s="215"/>
      <c r="CD21" s="215"/>
      <c r="CE21" s="215"/>
      <c r="CF21" s="215"/>
      <c r="CG21" s="215"/>
      <c r="CH21" s="215"/>
      <c r="CI21" s="215"/>
      <c r="CJ21" s="215"/>
      <c r="CK21" s="215"/>
      <c r="CL21" s="215"/>
      <c r="CM21" s="215"/>
      <c r="CN21" s="215"/>
      <c r="CO21" s="215"/>
      <c r="CP21" s="215"/>
      <c r="CQ21" s="215"/>
      <c r="CR21" s="215"/>
      <c r="CS21" s="215"/>
      <c r="CT21" s="215"/>
      <c r="CU21" s="215"/>
      <c r="CV21" s="215"/>
      <c r="CW21" s="215"/>
      <c r="CX21" s="215"/>
      <c r="CY21" s="215"/>
      <c r="CZ21" s="215"/>
      <c r="DA21" s="215"/>
      <c r="DB21" s="215"/>
      <c r="DC21" s="215"/>
      <c r="DD21" s="215"/>
      <c r="DE21" s="215"/>
      <c r="DF21" s="215"/>
      <c r="DG21" s="215"/>
      <c r="DH21" s="215"/>
      <c r="DI21" s="215"/>
      <c r="DJ21" s="215"/>
      <c r="DK21" s="215"/>
      <c r="DL21" s="215"/>
      <c r="DM21" s="215"/>
      <c r="DN21" s="215"/>
      <c r="DO21" s="215"/>
      <c r="DP21" s="215"/>
      <c r="DQ21" s="215"/>
      <c r="DR21" s="215"/>
      <c r="DS21" s="215"/>
      <c r="DT21" s="215"/>
      <c r="DU21" s="215"/>
      <c r="DV21" s="215"/>
      <c r="DW21" s="215"/>
      <c r="DX21" s="215"/>
      <c r="DY21" s="215"/>
      <c r="DZ21" s="215"/>
      <c r="EA21" s="215"/>
      <c r="EB21" s="215"/>
      <c r="EC21" s="215"/>
      <c r="ED21" s="215"/>
      <c r="EE21" s="215"/>
      <c r="EF21" s="215"/>
      <c r="EG21" s="215"/>
      <c r="EH21" s="215"/>
      <c r="EI21" s="215"/>
      <c r="EJ21" s="215"/>
      <c r="EK21" s="215"/>
      <c r="EL21" s="215"/>
      <c r="EM21" s="215"/>
      <c r="EN21" s="215"/>
      <c r="EO21" s="215"/>
      <c r="EP21" s="215"/>
      <c r="EQ21" s="215"/>
      <c r="ER21" s="215"/>
      <c r="ES21" s="215"/>
      <c r="ET21" s="215"/>
      <c r="EU21" s="215"/>
      <c r="EV21" s="215"/>
      <c r="EW21" s="215"/>
      <c r="EX21" s="215"/>
      <c r="EY21" s="215"/>
      <c r="EZ21" s="215"/>
      <c r="FA21" s="215"/>
      <c r="FB21" s="215"/>
      <c r="FC21" s="215"/>
      <c r="FD21" s="215"/>
      <c r="FE21" s="215"/>
      <c r="FF21" s="215"/>
      <c r="FG21" s="215"/>
      <c r="FH21" s="215"/>
      <c r="FI21" s="215"/>
      <c r="FJ21" s="215"/>
      <c r="FK21" s="215"/>
      <c r="FL21" s="215"/>
      <c r="FM21" s="215"/>
      <c r="FN21" s="215"/>
      <c r="FO21" s="215"/>
      <c r="FP21" s="215"/>
      <c r="FQ21" s="215"/>
      <c r="FR21" s="215"/>
      <c r="FS21" s="215"/>
      <c r="FT21" s="215"/>
      <c r="FU21" s="215"/>
      <c r="FV21" s="215"/>
      <c r="FW21" s="215"/>
      <c r="FX21" s="215"/>
      <c r="FY21" s="215"/>
      <c r="FZ21" s="215"/>
      <c r="GA21" s="215"/>
      <c r="GB21" s="215"/>
      <c r="GC21" s="215"/>
      <c r="GD21" s="215"/>
    </row>
    <row r="22" spans="1:186" s="209" customFormat="1" ht="52.95" customHeight="1">
      <c r="A22" s="438">
        <v>12</v>
      </c>
      <c r="B22" s="764"/>
      <c r="C22" s="501"/>
      <c r="D22" s="501"/>
      <c r="E22" s="501"/>
      <c r="F22" s="785"/>
      <c r="G22" s="786"/>
      <c r="H22" s="786"/>
      <c r="I22" s="767"/>
      <c r="J22" s="796"/>
      <c r="L22" s="210"/>
      <c r="M22" s="209" t="s">
        <v>798</v>
      </c>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211" t="s">
        <v>121</v>
      </c>
      <c r="AO22" s="172"/>
      <c r="AP22" s="172"/>
      <c r="AQ22" s="172"/>
      <c r="AR22" s="172"/>
      <c r="AS22" s="172"/>
      <c r="AT22" s="172"/>
      <c r="AU22" s="172" t="e">
        <f>IF(#REF!&lt;&gt;0,1,"")</f>
        <v>#REF!</v>
      </c>
      <c r="AV22" s="172"/>
      <c r="AW22" s="172"/>
      <c r="AX22" s="212">
        <f t="shared" si="0"/>
        <v>0</v>
      </c>
      <c r="AY22" s="172"/>
      <c r="AZ22" s="212">
        <f t="shared" si="1"/>
        <v>0</v>
      </c>
      <c r="BA22" s="172"/>
      <c r="BB22" s="212">
        <f t="shared" si="2"/>
        <v>0</v>
      </c>
      <c r="BC22" s="212">
        <f t="shared" si="3"/>
        <v>0</v>
      </c>
      <c r="BD22" s="212">
        <f t="shared" si="4"/>
        <v>0</v>
      </c>
      <c r="BE22" s="213"/>
      <c r="BF22" s="172"/>
      <c r="BG22" s="172"/>
      <c r="BH22" s="172"/>
      <c r="BJ22" s="217"/>
      <c r="BK22" s="214"/>
      <c r="BL22" s="214"/>
      <c r="BM22" s="214"/>
      <c r="BN22" s="214"/>
      <c r="BO22" s="214"/>
      <c r="BP22" s="214"/>
      <c r="BQ22" s="214"/>
      <c r="BR22" s="165"/>
      <c r="BT22" s="215"/>
      <c r="BU22" s="215"/>
      <c r="BV22" s="215"/>
      <c r="BW22" s="215"/>
      <c r="BX22" s="215"/>
      <c r="BY22" s="215"/>
      <c r="BZ22" s="215"/>
      <c r="CA22" s="215"/>
      <c r="CB22" s="215"/>
      <c r="CC22" s="215"/>
      <c r="CD22" s="215"/>
      <c r="CE22" s="215"/>
      <c r="CF22" s="215"/>
      <c r="CG22" s="215"/>
      <c r="CH22" s="215"/>
      <c r="CI22" s="215"/>
      <c r="CJ22" s="215"/>
      <c r="CK22" s="215"/>
      <c r="CL22" s="215"/>
      <c r="CM22" s="215"/>
      <c r="CN22" s="215"/>
      <c r="CO22" s="215"/>
      <c r="CP22" s="215"/>
      <c r="CQ22" s="215"/>
      <c r="CR22" s="215"/>
      <c r="CS22" s="215"/>
      <c r="CT22" s="215"/>
      <c r="CU22" s="215"/>
      <c r="CV22" s="215"/>
      <c r="CW22" s="215"/>
      <c r="CX22" s="215"/>
      <c r="CY22" s="215"/>
      <c r="CZ22" s="215"/>
      <c r="DA22" s="215"/>
      <c r="DB22" s="215"/>
      <c r="DC22" s="215"/>
      <c r="DD22" s="215"/>
      <c r="DE22" s="215"/>
      <c r="DF22" s="215"/>
      <c r="DG22" s="215"/>
      <c r="DH22" s="215"/>
      <c r="DI22" s="215"/>
      <c r="DJ22" s="215"/>
      <c r="DK22" s="215"/>
      <c r="DL22" s="215"/>
      <c r="DM22" s="215"/>
      <c r="DN22" s="215"/>
      <c r="DO22" s="215"/>
      <c r="DP22" s="215"/>
      <c r="DQ22" s="215"/>
      <c r="DR22" s="215"/>
      <c r="DS22" s="215"/>
      <c r="DT22" s="215"/>
      <c r="DU22" s="215"/>
      <c r="DV22" s="215"/>
      <c r="DW22" s="215"/>
      <c r="DX22" s="215"/>
      <c r="DY22" s="215"/>
      <c r="DZ22" s="215"/>
      <c r="EA22" s="215"/>
      <c r="EB22" s="215"/>
      <c r="EC22" s="215"/>
      <c r="ED22" s="215"/>
      <c r="EE22" s="215"/>
      <c r="EF22" s="215"/>
      <c r="EG22" s="215"/>
      <c r="EH22" s="215"/>
      <c r="EI22" s="215"/>
      <c r="EJ22" s="215"/>
      <c r="EK22" s="215"/>
      <c r="EL22" s="215"/>
      <c r="EM22" s="215"/>
      <c r="EN22" s="215"/>
      <c r="EO22" s="215"/>
      <c r="EP22" s="215"/>
      <c r="EQ22" s="215"/>
      <c r="ER22" s="215"/>
      <c r="ES22" s="215"/>
      <c r="ET22" s="215"/>
      <c r="EU22" s="215"/>
      <c r="EV22" s="215"/>
      <c r="EW22" s="215"/>
      <c r="EX22" s="215"/>
      <c r="EY22" s="215"/>
      <c r="EZ22" s="215"/>
      <c r="FA22" s="215"/>
      <c r="FB22" s="215"/>
      <c r="FC22" s="215"/>
      <c r="FD22" s="215"/>
      <c r="FE22" s="215"/>
      <c r="FF22" s="215"/>
      <c r="FG22" s="215"/>
      <c r="FH22" s="215"/>
      <c r="FI22" s="215"/>
      <c r="FJ22" s="215"/>
      <c r="FK22" s="215"/>
      <c r="FL22" s="215"/>
      <c r="FM22" s="215"/>
      <c r="FN22" s="215"/>
      <c r="FO22" s="215"/>
      <c r="FP22" s="215"/>
      <c r="FQ22" s="215"/>
      <c r="FR22" s="215"/>
      <c r="FS22" s="215"/>
      <c r="FT22" s="215"/>
      <c r="FU22" s="215"/>
      <c r="FV22" s="215"/>
      <c r="FW22" s="215"/>
      <c r="FX22" s="215"/>
      <c r="FY22" s="215"/>
      <c r="FZ22" s="215"/>
      <c r="GA22" s="215"/>
      <c r="GB22" s="215"/>
      <c r="GC22" s="215"/>
      <c r="GD22" s="215"/>
    </row>
    <row r="23" spans="1:186" s="209" customFormat="1" ht="52.95" customHeight="1">
      <c r="A23" s="438">
        <v>13</v>
      </c>
      <c r="B23" s="764"/>
      <c r="C23" s="501"/>
      <c r="D23" s="501"/>
      <c r="E23" s="501"/>
      <c r="F23" s="785"/>
      <c r="G23" s="786"/>
      <c r="H23" s="786"/>
      <c r="I23" s="767"/>
      <c r="J23" s="796"/>
      <c r="L23" s="210"/>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211" t="s">
        <v>185</v>
      </c>
      <c r="AO23" s="172"/>
      <c r="AP23" s="172"/>
      <c r="AQ23" s="172"/>
      <c r="AR23" s="172"/>
      <c r="AS23" s="172"/>
      <c r="AT23" s="172"/>
      <c r="AU23" s="172" t="e">
        <f>IF(#REF!&lt;&gt;0,1,"")</f>
        <v>#REF!</v>
      </c>
      <c r="AV23" s="172"/>
      <c r="AW23" s="172"/>
      <c r="AX23" s="212">
        <f t="shared" si="0"/>
        <v>0</v>
      </c>
      <c r="AY23" s="172"/>
      <c r="AZ23" s="212">
        <f t="shared" si="1"/>
        <v>0</v>
      </c>
      <c r="BA23" s="172"/>
      <c r="BB23" s="212">
        <f t="shared" si="2"/>
        <v>0</v>
      </c>
      <c r="BC23" s="212">
        <f t="shared" si="3"/>
        <v>0</v>
      </c>
      <c r="BD23" s="212">
        <f t="shared" si="4"/>
        <v>0</v>
      </c>
      <c r="BE23" s="213"/>
      <c r="BF23" s="172"/>
      <c r="BG23" s="172"/>
      <c r="BH23" s="172"/>
      <c r="BJ23" s="217"/>
      <c r="BK23" s="214"/>
      <c r="BL23" s="214"/>
      <c r="BM23" s="214"/>
      <c r="BN23" s="214"/>
      <c r="BO23" s="214"/>
      <c r="BP23" s="214"/>
      <c r="BQ23" s="214"/>
      <c r="BR23" s="165"/>
      <c r="BT23" s="215"/>
      <c r="BU23" s="215"/>
      <c r="BV23" s="215"/>
      <c r="BW23" s="215"/>
      <c r="BX23" s="215"/>
      <c r="BY23" s="215"/>
      <c r="BZ23" s="215"/>
      <c r="CA23" s="215"/>
      <c r="CB23" s="215"/>
      <c r="CC23" s="215"/>
      <c r="CD23" s="215"/>
      <c r="CE23" s="215"/>
      <c r="CF23" s="215"/>
      <c r="CG23" s="215"/>
      <c r="CH23" s="215"/>
      <c r="CI23" s="215"/>
      <c r="CJ23" s="215"/>
      <c r="CK23" s="215"/>
      <c r="CL23" s="215"/>
      <c r="CM23" s="215"/>
      <c r="CN23" s="215"/>
      <c r="CO23" s="215"/>
      <c r="CP23" s="215"/>
      <c r="CQ23" s="215"/>
      <c r="CR23" s="215"/>
      <c r="CS23" s="215"/>
      <c r="CT23" s="215"/>
      <c r="CU23" s="215"/>
      <c r="CV23" s="215"/>
      <c r="CW23" s="215"/>
      <c r="CX23" s="215"/>
      <c r="CY23" s="215"/>
      <c r="CZ23" s="215"/>
      <c r="DA23" s="215"/>
      <c r="DB23" s="215"/>
      <c r="DC23" s="215"/>
      <c r="DD23" s="215"/>
      <c r="DE23" s="215"/>
      <c r="DF23" s="215"/>
      <c r="DG23" s="215"/>
      <c r="DH23" s="215"/>
      <c r="DI23" s="215"/>
      <c r="DJ23" s="215"/>
      <c r="DK23" s="215"/>
      <c r="DL23" s="215"/>
      <c r="DM23" s="215"/>
      <c r="DN23" s="215"/>
      <c r="DO23" s="215"/>
      <c r="DP23" s="215"/>
      <c r="DQ23" s="215"/>
      <c r="DR23" s="215"/>
      <c r="DS23" s="215"/>
      <c r="DT23" s="215"/>
      <c r="DU23" s="215"/>
      <c r="DV23" s="215"/>
      <c r="DW23" s="215"/>
      <c r="DX23" s="215"/>
      <c r="DY23" s="215"/>
      <c r="DZ23" s="215"/>
      <c r="EA23" s="215"/>
      <c r="EB23" s="215"/>
      <c r="EC23" s="215"/>
      <c r="ED23" s="215"/>
      <c r="EE23" s="215"/>
      <c r="EF23" s="215"/>
      <c r="EG23" s="215"/>
      <c r="EH23" s="215"/>
      <c r="EI23" s="215"/>
      <c r="EJ23" s="215"/>
      <c r="EK23" s="215"/>
      <c r="EL23" s="215"/>
      <c r="EM23" s="215"/>
      <c r="EN23" s="215"/>
      <c r="EO23" s="215"/>
      <c r="EP23" s="215"/>
      <c r="EQ23" s="215"/>
      <c r="ER23" s="215"/>
      <c r="ES23" s="215"/>
      <c r="ET23" s="215"/>
      <c r="EU23" s="215"/>
      <c r="EV23" s="215"/>
      <c r="EW23" s="215"/>
      <c r="EX23" s="215"/>
      <c r="EY23" s="215"/>
      <c r="EZ23" s="215"/>
      <c r="FA23" s="215"/>
      <c r="FB23" s="215"/>
      <c r="FC23" s="215"/>
      <c r="FD23" s="215"/>
      <c r="FE23" s="215"/>
      <c r="FF23" s="215"/>
      <c r="FG23" s="215"/>
      <c r="FH23" s="215"/>
      <c r="FI23" s="215"/>
      <c r="FJ23" s="215"/>
      <c r="FK23" s="215"/>
      <c r="FL23" s="215"/>
      <c r="FM23" s="215"/>
      <c r="FN23" s="215"/>
      <c r="FO23" s="215"/>
      <c r="FP23" s="215"/>
      <c r="FQ23" s="215"/>
      <c r="FR23" s="215"/>
      <c r="FS23" s="215"/>
      <c r="FT23" s="215"/>
      <c r="FU23" s="215"/>
      <c r="FV23" s="215"/>
      <c r="FW23" s="215"/>
      <c r="FX23" s="215"/>
      <c r="FY23" s="215"/>
      <c r="FZ23" s="215"/>
      <c r="GA23" s="215"/>
      <c r="GB23" s="215"/>
      <c r="GC23" s="215"/>
      <c r="GD23" s="215"/>
    </row>
    <row r="24" spans="1:186" s="209" customFormat="1" ht="52.95" customHeight="1">
      <c r="A24" s="438">
        <v>14</v>
      </c>
      <c r="B24" s="764"/>
      <c r="C24" s="501"/>
      <c r="D24" s="501"/>
      <c r="E24" s="501"/>
      <c r="F24" s="785"/>
      <c r="G24" s="786"/>
      <c r="H24" s="786"/>
      <c r="I24" s="767"/>
      <c r="J24" s="796"/>
      <c r="L24" s="210"/>
      <c r="O24" s="172"/>
      <c r="P24" s="172"/>
      <c r="Q24" s="172"/>
      <c r="R24" s="172"/>
      <c r="S24" s="172"/>
      <c r="T24" s="172"/>
      <c r="U24" s="172"/>
      <c r="V24" s="172"/>
      <c r="W24" s="172"/>
      <c r="X24" s="172"/>
      <c r="Y24" s="172"/>
      <c r="Z24" s="172"/>
      <c r="AA24" s="172"/>
      <c r="AB24" s="172"/>
      <c r="AC24" s="172"/>
      <c r="AD24" s="172"/>
      <c r="AE24" s="172"/>
      <c r="AF24" s="172"/>
      <c r="AG24" s="172"/>
      <c r="AH24" s="172"/>
      <c r="AI24" s="172"/>
      <c r="AJ24" s="172"/>
      <c r="AK24" s="172"/>
      <c r="AL24" s="172"/>
      <c r="AM24" s="172"/>
      <c r="AN24" s="211" t="s">
        <v>186</v>
      </c>
      <c r="AO24" s="172"/>
      <c r="AP24" s="172"/>
      <c r="AQ24" s="172"/>
      <c r="AR24" s="172"/>
      <c r="AS24" s="172"/>
      <c r="AT24" s="172"/>
      <c r="AU24" s="172" t="e">
        <f>IF(#REF!&lt;&gt;0,1,"")</f>
        <v>#REF!</v>
      </c>
      <c r="AV24" s="172"/>
      <c r="AW24" s="172"/>
      <c r="AX24" s="212">
        <f t="shared" si="0"/>
        <v>0</v>
      </c>
      <c r="AY24" s="172"/>
      <c r="AZ24" s="212">
        <f t="shared" si="1"/>
        <v>0</v>
      </c>
      <c r="BA24" s="172"/>
      <c r="BB24" s="212">
        <f t="shared" si="2"/>
        <v>0</v>
      </c>
      <c r="BC24" s="212">
        <f t="shared" si="3"/>
        <v>0</v>
      </c>
      <c r="BD24" s="212">
        <f t="shared" si="4"/>
        <v>0</v>
      </c>
      <c r="BE24" s="213"/>
      <c r="BF24" s="172"/>
      <c r="BG24" s="172"/>
      <c r="BH24" s="172"/>
      <c r="BJ24" s="217"/>
      <c r="BK24" s="214"/>
      <c r="BL24" s="214"/>
      <c r="BM24" s="214"/>
      <c r="BN24" s="214"/>
      <c r="BO24" s="214"/>
      <c r="BP24" s="214"/>
      <c r="BQ24" s="214"/>
      <c r="BR24" s="165"/>
      <c r="BT24" s="215"/>
      <c r="BU24" s="215"/>
      <c r="BV24" s="215"/>
      <c r="BW24" s="215"/>
      <c r="BX24" s="215"/>
      <c r="BY24" s="215"/>
      <c r="BZ24" s="215"/>
      <c r="CA24" s="215"/>
      <c r="CB24" s="215"/>
      <c r="CC24" s="215"/>
      <c r="CD24" s="215"/>
      <c r="CE24" s="215"/>
      <c r="CF24" s="215"/>
      <c r="CG24" s="215"/>
      <c r="CH24" s="215"/>
      <c r="CI24" s="215"/>
      <c r="CJ24" s="215"/>
      <c r="CK24" s="215"/>
      <c r="CL24" s="215"/>
      <c r="CM24" s="215"/>
      <c r="CN24" s="215"/>
      <c r="CO24" s="215"/>
      <c r="CP24" s="215"/>
      <c r="CQ24" s="215"/>
      <c r="CR24" s="215"/>
      <c r="CS24" s="215"/>
      <c r="CT24" s="215"/>
      <c r="CU24" s="215"/>
      <c r="CV24" s="215"/>
      <c r="CW24" s="215"/>
      <c r="CX24" s="215"/>
      <c r="CY24" s="215"/>
      <c r="CZ24" s="215"/>
      <c r="DA24" s="215"/>
      <c r="DB24" s="215"/>
      <c r="DC24" s="215"/>
      <c r="DD24" s="215"/>
      <c r="DE24" s="215"/>
      <c r="DF24" s="215"/>
      <c r="DG24" s="215"/>
      <c r="DH24" s="215"/>
      <c r="DI24" s="215"/>
      <c r="DJ24" s="215"/>
      <c r="DK24" s="215"/>
      <c r="DL24" s="215"/>
      <c r="DM24" s="215"/>
      <c r="DN24" s="215"/>
      <c r="DO24" s="215"/>
      <c r="DP24" s="215"/>
      <c r="DQ24" s="215"/>
      <c r="DR24" s="215"/>
      <c r="DS24" s="215"/>
      <c r="DT24" s="215"/>
      <c r="DU24" s="215"/>
      <c r="DV24" s="215"/>
      <c r="DW24" s="215"/>
      <c r="DX24" s="215"/>
      <c r="DY24" s="215"/>
      <c r="DZ24" s="215"/>
      <c r="EA24" s="215"/>
      <c r="EB24" s="215"/>
      <c r="EC24" s="215"/>
      <c r="ED24" s="215"/>
      <c r="EE24" s="215"/>
      <c r="EF24" s="215"/>
      <c r="EG24" s="215"/>
      <c r="EH24" s="215"/>
      <c r="EI24" s="215"/>
      <c r="EJ24" s="215"/>
      <c r="EK24" s="215"/>
      <c r="EL24" s="215"/>
      <c r="EM24" s="215"/>
      <c r="EN24" s="215"/>
      <c r="EO24" s="215"/>
      <c r="EP24" s="215"/>
      <c r="EQ24" s="215"/>
      <c r="ER24" s="215"/>
      <c r="ES24" s="215"/>
      <c r="ET24" s="215"/>
      <c r="EU24" s="215"/>
      <c r="EV24" s="215"/>
      <c r="EW24" s="215"/>
      <c r="EX24" s="215"/>
      <c r="EY24" s="215"/>
      <c r="EZ24" s="215"/>
      <c r="FA24" s="215"/>
      <c r="FB24" s="215"/>
      <c r="FC24" s="215"/>
      <c r="FD24" s="215"/>
      <c r="FE24" s="215"/>
      <c r="FF24" s="215"/>
      <c r="FG24" s="215"/>
      <c r="FH24" s="215"/>
      <c r="FI24" s="215"/>
      <c r="FJ24" s="215"/>
      <c r="FK24" s="215"/>
      <c r="FL24" s="215"/>
      <c r="FM24" s="215"/>
      <c r="FN24" s="215"/>
      <c r="FO24" s="215"/>
      <c r="FP24" s="215"/>
      <c r="FQ24" s="215"/>
      <c r="FR24" s="215"/>
      <c r="FS24" s="215"/>
      <c r="FT24" s="215"/>
      <c r="FU24" s="215"/>
      <c r="FV24" s="215"/>
      <c r="FW24" s="215"/>
      <c r="FX24" s="215"/>
      <c r="FY24" s="215"/>
      <c r="FZ24" s="215"/>
      <c r="GA24" s="215"/>
      <c r="GB24" s="215"/>
      <c r="GC24" s="215"/>
      <c r="GD24" s="215"/>
    </row>
    <row r="25" spans="1:186" s="209" customFormat="1" ht="52.95" customHeight="1">
      <c r="A25" s="438">
        <v>15</v>
      </c>
      <c r="B25" s="764"/>
      <c r="C25" s="501"/>
      <c r="D25" s="501"/>
      <c r="E25" s="501"/>
      <c r="F25" s="785"/>
      <c r="G25" s="786"/>
      <c r="H25" s="786"/>
      <c r="I25" s="767"/>
      <c r="J25" s="796"/>
      <c r="L25" s="210"/>
      <c r="O25" s="172"/>
      <c r="P25" s="172"/>
      <c r="Q25" s="172"/>
      <c r="R25" s="172"/>
      <c r="S25" s="172"/>
      <c r="T25" s="172"/>
      <c r="U25" s="172"/>
      <c r="V25" s="172"/>
      <c r="W25" s="172"/>
      <c r="X25" s="172"/>
      <c r="Y25" s="172"/>
      <c r="Z25" s="172"/>
      <c r="AA25" s="172"/>
      <c r="AB25" s="172"/>
      <c r="AC25" s="172"/>
      <c r="AD25" s="172"/>
      <c r="AE25" s="172"/>
      <c r="AF25" s="172"/>
      <c r="AG25" s="172"/>
      <c r="AH25" s="172"/>
      <c r="AI25" s="172"/>
      <c r="AJ25" s="172"/>
      <c r="AK25" s="172"/>
      <c r="AL25" s="172"/>
      <c r="AM25" s="172"/>
      <c r="AN25" s="211" t="s">
        <v>187</v>
      </c>
      <c r="AO25" s="172"/>
      <c r="AP25" s="172"/>
      <c r="AQ25" s="172"/>
      <c r="AR25" s="172"/>
      <c r="AS25" s="172"/>
      <c r="AT25" s="172"/>
      <c r="AU25" s="172" t="e">
        <f>IF(#REF!&lt;&gt;0,1,"")</f>
        <v>#REF!</v>
      </c>
      <c r="AV25" s="172"/>
      <c r="AW25" s="172"/>
      <c r="AX25" s="212">
        <f t="shared" si="0"/>
        <v>0</v>
      </c>
      <c r="AY25" s="172"/>
      <c r="AZ25" s="212">
        <f t="shared" si="1"/>
        <v>0</v>
      </c>
      <c r="BA25" s="172"/>
      <c r="BB25" s="212">
        <f t="shared" si="2"/>
        <v>0</v>
      </c>
      <c r="BC25" s="212">
        <f t="shared" si="3"/>
        <v>0</v>
      </c>
      <c r="BD25" s="212">
        <f t="shared" si="4"/>
        <v>0</v>
      </c>
      <c r="BE25" s="213"/>
      <c r="BF25" s="172"/>
      <c r="BG25" s="172"/>
      <c r="BH25" s="172"/>
      <c r="BJ25" s="391"/>
      <c r="BK25" s="392"/>
      <c r="BL25" s="392"/>
      <c r="BM25" s="392"/>
      <c r="BN25" s="392"/>
      <c r="BO25" s="392"/>
      <c r="BP25" s="392"/>
      <c r="BQ25" s="392"/>
      <c r="BR25" s="392"/>
      <c r="BT25" s="215"/>
      <c r="BU25" s="215"/>
      <c r="BV25" s="215"/>
      <c r="BW25" s="215"/>
      <c r="BX25" s="215"/>
      <c r="BY25" s="215"/>
      <c r="BZ25" s="215"/>
      <c r="CA25" s="215"/>
      <c r="CB25" s="215"/>
      <c r="CC25" s="215"/>
      <c r="CD25" s="215"/>
      <c r="CE25" s="215"/>
      <c r="CF25" s="215"/>
      <c r="CG25" s="215"/>
      <c r="CH25" s="215"/>
      <c r="CI25" s="215"/>
      <c r="CJ25" s="215"/>
      <c r="CK25" s="215"/>
      <c r="CL25" s="215"/>
      <c r="CM25" s="215"/>
      <c r="CN25" s="215"/>
      <c r="CO25" s="215"/>
      <c r="CP25" s="215"/>
      <c r="CQ25" s="215"/>
      <c r="CR25" s="215"/>
      <c r="CS25" s="215"/>
      <c r="CT25" s="215"/>
      <c r="CU25" s="215"/>
      <c r="CV25" s="215"/>
      <c r="CW25" s="215"/>
      <c r="CX25" s="215"/>
      <c r="CY25" s="215"/>
      <c r="CZ25" s="215"/>
      <c r="DA25" s="215"/>
      <c r="DB25" s="215"/>
      <c r="DC25" s="215"/>
      <c r="DD25" s="215"/>
      <c r="DE25" s="215"/>
      <c r="DF25" s="215"/>
      <c r="DG25" s="215"/>
      <c r="DH25" s="215"/>
      <c r="DI25" s="215"/>
      <c r="DJ25" s="215"/>
      <c r="DK25" s="215"/>
      <c r="DL25" s="215"/>
      <c r="DM25" s="215"/>
      <c r="DN25" s="215"/>
      <c r="DO25" s="215"/>
      <c r="DP25" s="215"/>
      <c r="DQ25" s="215"/>
      <c r="DR25" s="215"/>
      <c r="DS25" s="215"/>
      <c r="DT25" s="215"/>
      <c r="DU25" s="215"/>
      <c r="DV25" s="215"/>
      <c r="DW25" s="215"/>
      <c r="DX25" s="215"/>
      <c r="DY25" s="215"/>
      <c r="DZ25" s="215"/>
      <c r="EA25" s="215"/>
      <c r="EB25" s="215"/>
      <c r="EC25" s="215"/>
      <c r="ED25" s="215"/>
      <c r="EE25" s="215"/>
      <c r="EF25" s="215"/>
      <c r="EG25" s="215"/>
      <c r="EH25" s="215"/>
      <c r="EI25" s="215"/>
      <c r="EJ25" s="215"/>
      <c r="EK25" s="215"/>
      <c r="EL25" s="215"/>
      <c r="EM25" s="215"/>
      <c r="EN25" s="215"/>
      <c r="EO25" s="215"/>
      <c r="EP25" s="215"/>
      <c r="EQ25" s="215"/>
      <c r="ER25" s="215"/>
      <c r="ES25" s="215"/>
      <c r="ET25" s="215"/>
      <c r="EU25" s="215"/>
      <c r="EV25" s="215"/>
      <c r="EW25" s="215"/>
      <c r="EX25" s="215"/>
      <c r="EY25" s="215"/>
      <c r="EZ25" s="215"/>
      <c r="FA25" s="215"/>
      <c r="FB25" s="215"/>
      <c r="FC25" s="215"/>
      <c r="FD25" s="215"/>
      <c r="FE25" s="215"/>
      <c r="FF25" s="215"/>
      <c r="FG25" s="215"/>
      <c r="FH25" s="215"/>
      <c r="FI25" s="215"/>
      <c r="FJ25" s="215"/>
      <c r="FK25" s="215"/>
      <c r="FL25" s="215"/>
      <c r="FM25" s="215"/>
      <c r="FN25" s="215"/>
      <c r="FO25" s="215"/>
      <c r="FP25" s="215"/>
      <c r="FQ25" s="215"/>
      <c r="FR25" s="215"/>
      <c r="FS25" s="215"/>
      <c r="FT25" s="215"/>
      <c r="FU25" s="215"/>
      <c r="FV25" s="215"/>
      <c r="FW25" s="215"/>
      <c r="FX25" s="215"/>
      <c r="FY25" s="215"/>
      <c r="FZ25" s="215"/>
      <c r="GA25" s="215"/>
      <c r="GB25" s="215"/>
      <c r="GC25" s="215"/>
      <c r="GD25" s="215"/>
    </row>
    <row r="26" spans="1:186" s="209" customFormat="1" ht="52.95" customHeight="1">
      <c r="A26" s="438">
        <v>16</v>
      </c>
      <c r="B26" s="764"/>
      <c r="C26" s="501"/>
      <c r="D26" s="501"/>
      <c r="E26" s="501"/>
      <c r="F26" s="785"/>
      <c r="G26" s="786"/>
      <c r="H26" s="786"/>
      <c r="I26" s="767"/>
      <c r="J26" s="796"/>
      <c r="L26" s="210"/>
      <c r="O26" s="172"/>
      <c r="P26" s="172"/>
      <c r="Q26" s="172"/>
      <c r="R26" s="172"/>
      <c r="S26" s="172"/>
      <c r="T26" s="172"/>
      <c r="U26" s="172"/>
      <c r="V26" s="172"/>
      <c r="W26" s="172"/>
      <c r="X26" s="172"/>
      <c r="Y26" s="172"/>
      <c r="Z26" s="172"/>
      <c r="AA26" s="172"/>
      <c r="AB26" s="172"/>
      <c r="AC26" s="172"/>
      <c r="AD26" s="172"/>
      <c r="AE26" s="172"/>
      <c r="AF26" s="172"/>
      <c r="AG26" s="172"/>
      <c r="AH26" s="172"/>
      <c r="AI26" s="172"/>
      <c r="AJ26" s="172"/>
      <c r="AK26" s="172"/>
      <c r="AL26" s="172"/>
      <c r="AM26" s="172"/>
      <c r="AN26" s="211" t="s">
        <v>188</v>
      </c>
      <c r="AO26" s="172"/>
      <c r="AP26" s="172"/>
      <c r="AQ26" s="172"/>
      <c r="AR26" s="172"/>
      <c r="AS26" s="172"/>
      <c r="AT26" s="172"/>
      <c r="AU26" s="172" t="e">
        <f>IF(#REF!&lt;&gt;0,1,"")</f>
        <v>#REF!</v>
      </c>
      <c r="AV26" s="172"/>
      <c r="AW26" s="172"/>
      <c r="AX26" s="212">
        <f t="shared" si="0"/>
        <v>0</v>
      </c>
      <c r="AY26" s="172"/>
      <c r="AZ26" s="212">
        <f t="shared" si="1"/>
        <v>0</v>
      </c>
      <c r="BA26" s="172"/>
      <c r="BB26" s="212">
        <f t="shared" si="2"/>
        <v>0</v>
      </c>
      <c r="BC26" s="212">
        <f t="shared" si="3"/>
        <v>0</v>
      </c>
      <c r="BD26" s="212">
        <f t="shared" si="4"/>
        <v>0</v>
      </c>
      <c r="BE26" s="213"/>
      <c r="BF26" s="172"/>
      <c r="BG26" s="172"/>
      <c r="BH26" s="172"/>
      <c r="BJ26" s="217"/>
      <c r="BK26" s="214"/>
      <c r="BL26" s="214"/>
      <c r="BM26" s="214"/>
      <c r="BN26" s="214"/>
      <c r="BO26" s="214"/>
      <c r="BP26" s="214"/>
      <c r="BQ26" s="214"/>
      <c r="BR26" s="165"/>
      <c r="BT26" s="215"/>
      <c r="BU26" s="215"/>
      <c r="BV26" s="215"/>
      <c r="BW26" s="215"/>
      <c r="BX26" s="215"/>
      <c r="BY26" s="215"/>
      <c r="BZ26" s="215"/>
      <c r="CA26" s="215"/>
      <c r="CB26" s="215"/>
      <c r="CC26" s="215"/>
      <c r="CD26" s="215"/>
      <c r="CE26" s="215"/>
      <c r="CF26" s="215"/>
      <c r="CG26" s="215"/>
      <c r="CH26" s="215"/>
      <c r="CI26" s="215"/>
      <c r="CJ26" s="215"/>
      <c r="CK26" s="215"/>
      <c r="CL26" s="215"/>
      <c r="CM26" s="215"/>
      <c r="CN26" s="215"/>
      <c r="CO26" s="215"/>
      <c r="CP26" s="215"/>
      <c r="CQ26" s="215"/>
      <c r="CR26" s="215"/>
      <c r="CS26" s="215"/>
      <c r="CT26" s="215"/>
      <c r="CU26" s="215"/>
      <c r="CV26" s="215"/>
      <c r="CW26" s="215"/>
      <c r="CX26" s="215"/>
      <c r="CY26" s="215"/>
      <c r="CZ26" s="215"/>
      <c r="DA26" s="215"/>
      <c r="DB26" s="215"/>
      <c r="DC26" s="215"/>
      <c r="DD26" s="215"/>
      <c r="DE26" s="215"/>
      <c r="DF26" s="215"/>
      <c r="DG26" s="215"/>
      <c r="DH26" s="215"/>
      <c r="DI26" s="215"/>
      <c r="DJ26" s="215"/>
      <c r="DK26" s="215"/>
      <c r="DL26" s="215"/>
      <c r="DM26" s="215"/>
      <c r="DN26" s="215"/>
      <c r="DO26" s="215"/>
      <c r="DP26" s="215"/>
      <c r="DQ26" s="215"/>
      <c r="DR26" s="215"/>
      <c r="DS26" s="215"/>
      <c r="DT26" s="215"/>
      <c r="DU26" s="215"/>
      <c r="DV26" s="215"/>
      <c r="DW26" s="215"/>
      <c r="DX26" s="215"/>
      <c r="DY26" s="215"/>
      <c r="DZ26" s="215"/>
      <c r="EA26" s="215"/>
      <c r="EB26" s="215"/>
      <c r="EC26" s="215"/>
      <c r="ED26" s="215"/>
      <c r="EE26" s="215"/>
      <c r="EF26" s="215"/>
      <c r="EG26" s="215"/>
      <c r="EH26" s="215"/>
      <c r="EI26" s="215"/>
      <c r="EJ26" s="215"/>
      <c r="EK26" s="215"/>
      <c r="EL26" s="215"/>
      <c r="EM26" s="215"/>
      <c r="EN26" s="215"/>
      <c r="EO26" s="215"/>
      <c r="EP26" s="215"/>
      <c r="EQ26" s="215"/>
      <c r="ER26" s="215"/>
      <c r="ES26" s="215"/>
      <c r="ET26" s="215"/>
      <c r="EU26" s="215"/>
      <c r="EV26" s="215"/>
      <c r="EW26" s="215"/>
      <c r="EX26" s="215"/>
      <c r="EY26" s="215"/>
      <c r="EZ26" s="215"/>
      <c r="FA26" s="215"/>
      <c r="FB26" s="215"/>
      <c r="FC26" s="215"/>
      <c r="FD26" s="215"/>
      <c r="FE26" s="215"/>
      <c r="FF26" s="215"/>
      <c r="FG26" s="215"/>
      <c r="FH26" s="215"/>
      <c r="FI26" s="215"/>
      <c r="FJ26" s="215"/>
      <c r="FK26" s="215"/>
      <c r="FL26" s="215"/>
      <c r="FM26" s="215"/>
      <c r="FN26" s="215"/>
      <c r="FO26" s="215"/>
      <c r="FP26" s="215"/>
      <c r="FQ26" s="215"/>
      <c r="FR26" s="215"/>
      <c r="FS26" s="215"/>
      <c r="FT26" s="215"/>
      <c r="FU26" s="215"/>
      <c r="FV26" s="215"/>
      <c r="FW26" s="215"/>
      <c r="FX26" s="215"/>
      <c r="FY26" s="215"/>
      <c r="FZ26" s="215"/>
      <c r="GA26" s="215"/>
      <c r="GB26" s="215"/>
      <c r="GC26" s="215"/>
      <c r="GD26" s="215"/>
    </row>
    <row r="27" spans="1:186" s="209" customFormat="1" ht="52.95" customHeight="1">
      <c r="A27" s="438">
        <v>17</v>
      </c>
      <c r="B27" s="764"/>
      <c r="C27" s="501"/>
      <c r="D27" s="501"/>
      <c r="E27" s="501"/>
      <c r="F27" s="785"/>
      <c r="G27" s="786"/>
      <c r="H27" s="786"/>
      <c r="I27" s="767"/>
      <c r="J27" s="796"/>
      <c r="L27" s="210"/>
      <c r="O27" s="172"/>
      <c r="P27" s="172"/>
      <c r="Q27" s="172"/>
      <c r="R27" s="172"/>
      <c r="S27" s="172"/>
      <c r="T27" s="172"/>
      <c r="U27" s="172"/>
      <c r="V27" s="172"/>
      <c r="W27" s="172"/>
      <c r="X27" s="172"/>
      <c r="Y27" s="172"/>
      <c r="Z27" s="172"/>
      <c r="AA27" s="172"/>
      <c r="AB27" s="172"/>
      <c r="AC27" s="172"/>
      <c r="AD27" s="172"/>
      <c r="AE27" s="172"/>
      <c r="AF27" s="172"/>
      <c r="AG27" s="172"/>
      <c r="AH27" s="172"/>
      <c r="AI27" s="172"/>
      <c r="AJ27" s="172"/>
      <c r="AK27" s="172"/>
      <c r="AL27" s="172"/>
      <c r="AM27" s="172"/>
      <c r="AN27" s="211" t="s">
        <v>120</v>
      </c>
      <c r="AO27" s="172"/>
      <c r="AP27" s="172"/>
      <c r="AQ27" s="172"/>
      <c r="AR27" s="172"/>
      <c r="AS27" s="172"/>
      <c r="AT27" s="172"/>
      <c r="AU27" s="172" t="e">
        <f>IF(#REF!&lt;&gt;0,1,"")</f>
        <v>#REF!</v>
      </c>
      <c r="AV27" s="172"/>
      <c r="AW27" s="172"/>
      <c r="AX27" s="212">
        <f t="shared" si="0"/>
        <v>0</v>
      </c>
      <c r="AY27" s="172"/>
      <c r="AZ27" s="212">
        <f t="shared" si="1"/>
        <v>0</v>
      </c>
      <c r="BA27" s="172"/>
      <c r="BB27" s="212">
        <f t="shared" si="2"/>
        <v>0</v>
      </c>
      <c r="BC27" s="212">
        <f t="shared" si="3"/>
        <v>0</v>
      </c>
      <c r="BD27" s="212">
        <f t="shared" si="4"/>
        <v>0</v>
      </c>
      <c r="BE27" s="213"/>
      <c r="BF27" s="172"/>
      <c r="BG27" s="172"/>
      <c r="BH27" s="172"/>
      <c r="BJ27" s="217"/>
      <c r="BK27" s="214"/>
      <c r="BL27" s="214"/>
      <c r="BM27" s="214"/>
      <c r="BN27" s="214"/>
      <c r="BO27" s="214"/>
      <c r="BP27" s="214"/>
      <c r="BQ27" s="214"/>
      <c r="BR27" s="165"/>
      <c r="BT27" s="215"/>
      <c r="BU27" s="215"/>
      <c r="BV27" s="215"/>
      <c r="BW27" s="215"/>
      <c r="BX27" s="215"/>
      <c r="BY27" s="215"/>
      <c r="BZ27" s="215"/>
      <c r="CA27" s="215"/>
      <c r="CB27" s="215"/>
      <c r="CC27" s="215"/>
      <c r="CD27" s="215"/>
      <c r="CE27" s="215"/>
      <c r="CF27" s="215"/>
      <c r="CG27" s="215"/>
      <c r="CH27" s="215"/>
      <c r="CI27" s="215"/>
      <c r="CJ27" s="215"/>
      <c r="CK27" s="215"/>
      <c r="CL27" s="215"/>
      <c r="CM27" s="215"/>
      <c r="CN27" s="215"/>
      <c r="CO27" s="215"/>
      <c r="CP27" s="215"/>
      <c r="CQ27" s="215"/>
      <c r="CR27" s="215"/>
      <c r="CS27" s="215"/>
      <c r="CT27" s="215"/>
      <c r="CU27" s="215"/>
      <c r="CV27" s="215"/>
      <c r="CW27" s="215"/>
      <c r="CX27" s="215"/>
      <c r="CY27" s="215"/>
      <c r="CZ27" s="215"/>
      <c r="DA27" s="215"/>
      <c r="DB27" s="215"/>
      <c r="DC27" s="215"/>
      <c r="DD27" s="215"/>
      <c r="DE27" s="215"/>
      <c r="DF27" s="215"/>
      <c r="DG27" s="215"/>
      <c r="DH27" s="215"/>
      <c r="DI27" s="215"/>
      <c r="DJ27" s="215"/>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5"/>
      <c r="EH27" s="215"/>
      <c r="EI27" s="215"/>
      <c r="EJ27" s="215"/>
      <c r="EK27" s="215"/>
      <c r="EL27" s="215"/>
      <c r="EM27" s="215"/>
      <c r="EN27" s="215"/>
      <c r="EO27" s="215"/>
      <c r="EP27" s="215"/>
      <c r="EQ27" s="215"/>
      <c r="ER27" s="215"/>
      <c r="ES27" s="215"/>
      <c r="ET27" s="215"/>
      <c r="EU27" s="215"/>
      <c r="EV27" s="215"/>
      <c r="EW27" s="215"/>
      <c r="EX27" s="215"/>
      <c r="EY27" s="215"/>
      <c r="EZ27" s="215"/>
      <c r="FA27" s="215"/>
      <c r="FB27" s="215"/>
      <c r="FC27" s="215"/>
      <c r="FD27" s="215"/>
      <c r="FE27" s="215"/>
      <c r="FF27" s="215"/>
      <c r="FG27" s="215"/>
      <c r="FH27" s="215"/>
      <c r="FI27" s="215"/>
      <c r="FJ27" s="215"/>
      <c r="FK27" s="215"/>
      <c r="FL27" s="215"/>
      <c r="FM27" s="215"/>
      <c r="FN27" s="215"/>
      <c r="FO27" s="215"/>
      <c r="FP27" s="215"/>
      <c r="FQ27" s="215"/>
      <c r="FR27" s="215"/>
      <c r="FS27" s="215"/>
      <c r="FT27" s="215"/>
      <c r="FU27" s="215"/>
      <c r="FV27" s="215"/>
      <c r="FW27" s="215"/>
      <c r="FX27" s="215"/>
      <c r="FY27" s="215"/>
      <c r="FZ27" s="215"/>
      <c r="GA27" s="215"/>
      <c r="GB27" s="215"/>
      <c r="GC27" s="215"/>
      <c r="GD27" s="215"/>
    </row>
    <row r="28" spans="1:186" s="88" customFormat="1" ht="52.95" customHeight="1">
      <c r="A28" s="438">
        <v>18</v>
      </c>
      <c r="B28" s="764"/>
      <c r="C28" s="501"/>
      <c r="D28" s="501"/>
      <c r="E28" s="501"/>
      <c r="F28" s="785"/>
      <c r="G28" s="786"/>
      <c r="H28" s="786"/>
      <c r="I28" s="767"/>
      <c r="J28" s="796"/>
      <c r="L28" s="162"/>
      <c r="M28" s="162"/>
      <c r="N28" s="163"/>
      <c r="O28" s="173"/>
      <c r="P28" s="173"/>
      <c r="Q28" s="173"/>
      <c r="R28" s="173"/>
      <c r="S28" s="173"/>
      <c r="T28" s="173"/>
      <c r="U28" s="173"/>
      <c r="V28" s="173"/>
      <c r="W28" s="173"/>
      <c r="X28" s="173"/>
      <c r="Y28" s="173"/>
      <c r="Z28" s="173"/>
      <c r="AA28" s="173"/>
      <c r="AB28" s="173"/>
      <c r="AC28" s="173"/>
      <c r="AD28" s="173"/>
      <c r="AE28" s="173"/>
      <c r="AF28" s="173"/>
      <c r="AG28" s="173"/>
      <c r="AH28" s="173"/>
      <c r="AI28" s="173"/>
      <c r="AJ28" s="173"/>
      <c r="AK28" s="173"/>
      <c r="AL28" s="173"/>
      <c r="AM28" s="173"/>
      <c r="AN28" s="173"/>
      <c r="AO28" s="173"/>
      <c r="AP28" s="173"/>
      <c r="AQ28" s="173"/>
      <c r="AR28" s="173"/>
      <c r="AS28" s="173"/>
      <c r="AT28" s="173"/>
      <c r="AU28" s="172" t="e">
        <f>IF(#REF!&lt;&gt;0,1,"")</f>
        <v>#REF!</v>
      </c>
      <c r="AV28" s="173"/>
      <c r="AW28" s="173"/>
      <c r="AX28" s="212">
        <f t="shared" si="0"/>
        <v>0</v>
      </c>
      <c r="AY28" s="173"/>
      <c r="AZ28" s="212">
        <f t="shared" si="1"/>
        <v>0</v>
      </c>
      <c r="BA28" s="173"/>
      <c r="BB28" s="212">
        <f t="shared" si="2"/>
        <v>0</v>
      </c>
      <c r="BC28" s="212">
        <f t="shared" si="3"/>
        <v>0</v>
      </c>
      <c r="BD28" s="212">
        <f t="shared" si="4"/>
        <v>0</v>
      </c>
      <c r="BE28" s="213"/>
      <c r="BF28" s="173"/>
      <c r="BG28" s="173"/>
      <c r="BH28" s="173"/>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row>
    <row r="29" spans="1:186" s="88" customFormat="1" ht="52.95" customHeight="1">
      <c r="A29" s="438">
        <v>19</v>
      </c>
      <c r="B29" s="764"/>
      <c r="C29" s="501"/>
      <c r="D29" s="501"/>
      <c r="E29" s="501"/>
      <c r="F29" s="785"/>
      <c r="G29" s="786"/>
      <c r="H29" s="786"/>
      <c r="I29" s="767"/>
      <c r="J29" s="796"/>
      <c r="L29" s="162"/>
      <c r="M29" s="162"/>
      <c r="N29" s="163"/>
      <c r="O29" s="173"/>
      <c r="P29" s="173"/>
      <c r="Q29" s="173"/>
      <c r="R29" s="173"/>
      <c r="S29" s="173"/>
      <c r="T29" s="173"/>
      <c r="U29" s="173"/>
      <c r="V29" s="173"/>
      <c r="W29" s="173"/>
      <c r="X29" s="173"/>
      <c r="Y29" s="173"/>
      <c r="Z29" s="173"/>
      <c r="AA29" s="173"/>
      <c r="AB29" s="173"/>
      <c r="AC29" s="173"/>
      <c r="AD29" s="173"/>
      <c r="AE29" s="173"/>
      <c r="AF29" s="173"/>
      <c r="AG29" s="173"/>
      <c r="AH29" s="173"/>
      <c r="AI29" s="173"/>
      <c r="AJ29" s="173"/>
      <c r="AK29" s="173"/>
      <c r="AL29" s="173"/>
      <c r="AM29" s="173"/>
      <c r="AN29" s="173"/>
      <c r="AO29" s="173"/>
      <c r="AP29" s="173"/>
      <c r="AQ29" s="173"/>
      <c r="AR29" s="173"/>
      <c r="AS29" s="173"/>
      <c r="AT29" s="173"/>
      <c r="AU29" s="172" t="e">
        <f>IF(#REF!&lt;&gt;0,1,"")</f>
        <v>#REF!</v>
      </c>
      <c r="AV29" s="173"/>
      <c r="AW29" s="173"/>
      <c r="AX29" s="212">
        <f t="shared" si="0"/>
        <v>0</v>
      </c>
      <c r="AY29" s="173"/>
      <c r="AZ29" s="212">
        <f t="shared" si="1"/>
        <v>0</v>
      </c>
      <c r="BA29" s="173"/>
      <c r="BB29" s="212">
        <f t="shared" si="2"/>
        <v>0</v>
      </c>
      <c r="BC29" s="212">
        <f t="shared" si="3"/>
        <v>0</v>
      </c>
      <c r="BD29" s="212">
        <f t="shared" si="4"/>
        <v>0</v>
      </c>
      <c r="BE29" s="213"/>
      <c r="BF29" s="173"/>
      <c r="BG29" s="173"/>
      <c r="BH29" s="173"/>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c r="FO29" s="97"/>
      <c r="FP29" s="97"/>
      <c r="FQ29" s="97"/>
      <c r="FR29" s="97"/>
      <c r="FS29" s="97"/>
      <c r="FT29" s="97"/>
      <c r="FU29" s="97"/>
      <c r="FV29" s="97"/>
      <c r="FW29" s="97"/>
      <c r="FX29" s="97"/>
      <c r="FY29" s="97"/>
      <c r="FZ29" s="97"/>
      <c r="GA29" s="97"/>
      <c r="GB29" s="97"/>
      <c r="GC29" s="97"/>
      <c r="GD29" s="97"/>
    </row>
    <row r="30" spans="1:186" s="88" customFormat="1" ht="52.95" customHeight="1" thickBot="1">
      <c r="A30" s="439">
        <v>20</v>
      </c>
      <c r="B30" s="765"/>
      <c r="C30" s="502"/>
      <c r="D30" s="502"/>
      <c r="E30" s="502"/>
      <c r="F30" s="787"/>
      <c r="G30" s="788"/>
      <c r="H30" s="788"/>
      <c r="I30" s="768"/>
      <c r="J30" s="797"/>
      <c r="L30" s="162"/>
      <c r="M30" s="162"/>
      <c r="N30" s="163"/>
      <c r="O30" s="173"/>
      <c r="P30" s="173"/>
      <c r="Q30" s="173"/>
      <c r="R30" s="173"/>
      <c r="S30" s="173"/>
      <c r="T30" s="173"/>
      <c r="U30" s="173"/>
      <c r="V30" s="173"/>
      <c r="W30" s="173"/>
      <c r="X30" s="173"/>
      <c r="Y30" s="173"/>
      <c r="Z30" s="173"/>
      <c r="AA30" s="173"/>
      <c r="AB30" s="173"/>
      <c r="AC30" s="173"/>
      <c r="AD30" s="173"/>
      <c r="AE30" s="173"/>
      <c r="AF30" s="173"/>
      <c r="AG30" s="173"/>
      <c r="AH30" s="173"/>
      <c r="AI30" s="173"/>
      <c r="AJ30" s="173"/>
      <c r="AK30" s="173"/>
      <c r="AL30" s="173"/>
      <c r="AM30" s="173"/>
      <c r="AN30" s="173"/>
      <c r="AO30" s="173"/>
      <c r="AP30" s="173"/>
      <c r="AQ30" s="173"/>
      <c r="AR30" s="173"/>
      <c r="AS30" s="173"/>
      <c r="AT30" s="173"/>
      <c r="AU30" s="172" t="e">
        <f>IF(#REF!&lt;&gt;0,1,"")</f>
        <v>#REF!</v>
      </c>
      <c r="AV30" s="173"/>
      <c r="AW30" s="173"/>
      <c r="AX30" s="212">
        <f t="shared" si="0"/>
        <v>0</v>
      </c>
      <c r="AY30" s="173"/>
      <c r="AZ30" s="212">
        <f t="shared" si="1"/>
        <v>0</v>
      </c>
      <c r="BA30" s="173"/>
      <c r="BB30" s="212">
        <f t="shared" si="2"/>
        <v>0</v>
      </c>
      <c r="BC30" s="212">
        <f t="shared" si="3"/>
        <v>0</v>
      </c>
      <c r="BD30" s="212">
        <f t="shared" si="4"/>
        <v>0</v>
      </c>
      <c r="BE30" s="213"/>
      <c r="BF30" s="173"/>
      <c r="BG30" s="173"/>
      <c r="BH30" s="173"/>
      <c r="BT30" s="97"/>
      <c r="BU30" s="97"/>
      <c r="BV30" s="97"/>
      <c r="BW30" s="97"/>
      <c r="BX30" s="97"/>
      <c r="BY30" s="97"/>
      <c r="BZ30" s="97"/>
      <c r="CA30" s="97"/>
      <c r="CB30" s="97"/>
      <c r="CC30" s="97"/>
      <c r="CD30" s="97"/>
      <c r="CE30" s="97"/>
      <c r="CF30" s="97"/>
      <c r="CG30" s="97"/>
      <c r="CH30" s="97"/>
      <c r="CI30" s="97"/>
      <c r="CJ30" s="97"/>
      <c r="CK30" s="97"/>
      <c r="CL30" s="97"/>
      <c r="CM30" s="97"/>
      <c r="CN30" s="97"/>
      <c r="CO30" s="97"/>
      <c r="CP30" s="97"/>
      <c r="CQ30" s="97"/>
      <c r="CR30" s="97"/>
      <c r="CS30" s="97"/>
      <c r="CT30" s="97"/>
      <c r="CU30" s="97"/>
      <c r="CV30" s="97"/>
      <c r="CW30" s="97"/>
      <c r="CX30" s="97"/>
      <c r="CY30" s="97"/>
      <c r="CZ30" s="97"/>
      <c r="DA30" s="97"/>
      <c r="DB30" s="97"/>
      <c r="DC30" s="97"/>
      <c r="DD30" s="97"/>
      <c r="DE30" s="97"/>
      <c r="DF30" s="97"/>
      <c r="DG30" s="97"/>
      <c r="DH30" s="97"/>
      <c r="DI30" s="97"/>
      <c r="DJ30" s="97"/>
      <c r="DK30" s="97"/>
      <c r="DL30" s="97"/>
      <c r="DM30" s="97"/>
      <c r="DN30" s="97"/>
      <c r="DO30" s="97"/>
      <c r="DP30" s="97"/>
      <c r="DQ30" s="97"/>
      <c r="DR30" s="97"/>
      <c r="DS30" s="97"/>
      <c r="DT30" s="97"/>
      <c r="DU30" s="97"/>
      <c r="DV30" s="97"/>
      <c r="DW30" s="97"/>
      <c r="DX30" s="97"/>
      <c r="DY30" s="97"/>
      <c r="DZ30" s="97"/>
      <c r="EA30" s="97"/>
      <c r="EB30" s="97"/>
      <c r="EC30" s="97"/>
      <c r="ED30" s="97"/>
      <c r="EE30" s="97"/>
      <c r="EF30" s="97"/>
      <c r="EG30" s="97"/>
      <c r="EH30" s="97"/>
      <c r="EI30" s="97"/>
      <c r="EJ30" s="97"/>
      <c r="EK30" s="97"/>
      <c r="EL30" s="97"/>
      <c r="EM30" s="97"/>
      <c r="EN30" s="97"/>
      <c r="EO30" s="97"/>
      <c r="EP30" s="97"/>
      <c r="EQ30" s="97"/>
      <c r="ER30" s="97"/>
      <c r="ES30" s="97"/>
      <c r="ET30" s="97"/>
      <c r="EU30" s="97"/>
      <c r="EV30" s="97"/>
      <c r="EW30" s="97"/>
      <c r="EX30" s="97"/>
      <c r="EY30" s="97"/>
      <c r="EZ30" s="97"/>
      <c r="FA30" s="97"/>
      <c r="FB30" s="97"/>
      <c r="FC30" s="97"/>
      <c r="FD30" s="97"/>
      <c r="FE30" s="97"/>
      <c r="FF30" s="97"/>
      <c r="FG30" s="97"/>
      <c r="FH30" s="97"/>
      <c r="FI30" s="97"/>
      <c r="FJ30" s="97"/>
      <c r="FK30" s="97"/>
      <c r="FL30" s="97"/>
      <c r="FM30" s="97"/>
      <c r="FN30" s="97"/>
      <c r="FO30" s="97"/>
      <c r="FP30" s="97"/>
      <c r="FQ30" s="97"/>
      <c r="FR30" s="97"/>
      <c r="FS30" s="97"/>
      <c r="FT30" s="97"/>
      <c r="FU30" s="97"/>
      <c r="FV30" s="97"/>
      <c r="FW30" s="97"/>
      <c r="FX30" s="97"/>
      <c r="FY30" s="97"/>
      <c r="FZ30" s="97"/>
      <c r="GA30" s="97"/>
      <c r="GB30" s="97"/>
      <c r="GC30" s="97"/>
      <c r="GD30" s="97"/>
    </row>
    <row r="32" spans="1:186" s="95" customFormat="1"/>
    <row r="33" s="95" customFormat="1"/>
    <row r="34" s="95" customFormat="1"/>
    <row r="35" s="95" customFormat="1"/>
    <row r="36" s="95" customFormat="1"/>
    <row r="37" s="95" customFormat="1"/>
    <row r="38" s="95" customFormat="1"/>
    <row r="39" s="95" customFormat="1"/>
    <row r="40" s="95" customFormat="1"/>
    <row r="41" s="95" customFormat="1"/>
    <row r="42" s="95" customFormat="1"/>
    <row r="43" s="95" customFormat="1"/>
    <row r="44" s="95" customFormat="1"/>
    <row r="45" s="95" customFormat="1"/>
    <row r="46" s="95" customFormat="1"/>
    <row r="47" s="95" customFormat="1"/>
    <row r="48" s="95" customFormat="1"/>
    <row r="49" s="95" customFormat="1"/>
    <row r="50" s="95" customFormat="1"/>
    <row r="51" s="95" customFormat="1"/>
    <row r="52" s="95" customFormat="1"/>
    <row r="53" s="95" customFormat="1"/>
    <row r="54" s="95" customFormat="1"/>
    <row r="55" s="95" customFormat="1"/>
    <row r="56" s="95" customFormat="1"/>
    <row r="57" s="95" customFormat="1"/>
    <row r="58" s="95" customFormat="1"/>
    <row r="59" s="95" customFormat="1"/>
    <row r="60" s="95" customFormat="1"/>
    <row r="61" s="95" customFormat="1"/>
    <row r="62" s="95" customFormat="1"/>
    <row r="63" s="95" customFormat="1"/>
    <row r="64" s="95" customFormat="1"/>
    <row r="65" s="95" customFormat="1"/>
    <row r="66" s="95" customFormat="1"/>
    <row r="67" s="95" customFormat="1"/>
    <row r="68" s="95" customFormat="1"/>
    <row r="69" s="95" customFormat="1"/>
    <row r="70" s="95" customFormat="1"/>
    <row r="71" s="95" customFormat="1"/>
    <row r="72" s="95" customFormat="1"/>
    <row r="73" s="95" customFormat="1"/>
    <row r="74" s="95" customFormat="1"/>
    <row r="75" s="95" customFormat="1"/>
    <row r="76" s="95" customFormat="1"/>
    <row r="77" s="95" customFormat="1"/>
    <row r="78" s="95" customFormat="1"/>
    <row r="79" s="95" customFormat="1"/>
    <row r="80" s="95" customFormat="1"/>
    <row r="81" s="95" customFormat="1"/>
    <row r="82" s="95" customFormat="1"/>
    <row r="83" s="95" customFormat="1"/>
    <row r="84" s="95" customFormat="1"/>
    <row r="85" s="95" customFormat="1"/>
    <row r="86" s="95" customFormat="1"/>
    <row r="87" s="95" customFormat="1"/>
    <row r="88" s="95" customFormat="1"/>
    <row r="89" s="95" customFormat="1"/>
    <row r="90" s="95" customFormat="1"/>
    <row r="91" s="95" customFormat="1"/>
    <row r="92" s="95" customFormat="1"/>
    <row r="93" s="95" customFormat="1"/>
    <row r="94" s="95" customFormat="1"/>
    <row r="95" s="95" customFormat="1"/>
    <row r="96" s="95" customFormat="1"/>
    <row r="97" s="95" customFormat="1"/>
    <row r="98" s="95" customFormat="1"/>
    <row r="99" s="95" customFormat="1"/>
    <row r="100" s="95" customFormat="1"/>
    <row r="101" s="95" customFormat="1"/>
    <row r="102" s="95" customFormat="1"/>
    <row r="103" s="95" customFormat="1"/>
    <row r="104" s="95" customFormat="1"/>
    <row r="105" s="95" customFormat="1"/>
    <row r="106" s="95" customFormat="1"/>
    <row r="107" s="95" customFormat="1"/>
    <row r="108" s="95" customFormat="1"/>
    <row r="109" s="95" customFormat="1"/>
    <row r="110" s="95" customFormat="1"/>
    <row r="111" s="95" customFormat="1"/>
    <row r="112" s="95" customFormat="1"/>
    <row r="113" s="95" customFormat="1"/>
    <row r="114" s="95" customFormat="1"/>
    <row r="115" s="95" customFormat="1"/>
    <row r="116" s="95" customFormat="1"/>
    <row r="117" s="95" customFormat="1"/>
    <row r="118" s="95" customFormat="1"/>
    <row r="119" s="95" customFormat="1"/>
    <row r="120" s="95" customFormat="1"/>
    <row r="121" s="95" customFormat="1"/>
    <row r="122" s="95" customFormat="1"/>
    <row r="123" s="95" customFormat="1"/>
    <row r="124" s="95" customFormat="1"/>
    <row r="125" s="95" customFormat="1"/>
    <row r="126" s="95" customFormat="1"/>
    <row r="127" s="95" customFormat="1"/>
    <row r="128" s="95" customFormat="1"/>
    <row r="129" s="95" customFormat="1"/>
    <row r="130" s="95" customFormat="1"/>
    <row r="131" s="95" customFormat="1"/>
    <row r="132" s="95" customFormat="1"/>
    <row r="133" s="95" customFormat="1"/>
    <row r="134" s="95" customFormat="1"/>
    <row r="135" s="95" customFormat="1"/>
    <row r="136" s="95" customFormat="1"/>
    <row r="137" s="95" customFormat="1"/>
    <row r="138" s="95" customFormat="1"/>
    <row r="139" s="95" customFormat="1"/>
    <row r="140" s="95" customFormat="1"/>
    <row r="141" s="95" customFormat="1"/>
    <row r="142" s="95" customFormat="1"/>
    <row r="143" s="95" customFormat="1"/>
    <row r="144" s="95" customFormat="1"/>
    <row r="145" s="95" customFormat="1"/>
    <row r="146" s="95" customFormat="1"/>
    <row r="147" s="95" customFormat="1"/>
    <row r="148" s="95" customFormat="1"/>
    <row r="149" s="95" customFormat="1"/>
    <row r="150" s="95" customFormat="1"/>
    <row r="151" s="95" customFormat="1"/>
    <row r="152" s="95" customFormat="1"/>
    <row r="153" s="95" customFormat="1"/>
    <row r="154" s="95" customFormat="1"/>
    <row r="155" s="95" customFormat="1"/>
    <row r="156" s="95" customFormat="1"/>
    <row r="157" s="95" customFormat="1"/>
    <row r="158" s="95" customFormat="1"/>
    <row r="159" s="95" customFormat="1"/>
    <row r="160" s="95" customFormat="1"/>
    <row r="161" s="95" customFormat="1"/>
    <row r="162" s="95" customFormat="1"/>
    <row r="163" s="95" customFormat="1"/>
    <row r="164" s="95" customFormat="1"/>
    <row r="165" s="95" customFormat="1"/>
    <row r="166" s="95" customFormat="1"/>
    <row r="167" s="95" customFormat="1"/>
    <row r="168" s="95" customFormat="1"/>
    <row r="169" s="95" customFormat="1"/>
    <row r="170" s="95" customFormat="1"/>
    <row r="171" s="95" customFormat="1"/>
    <row r="172" s="95" customFormat="1"/>
    <row r="173" s="95" customFormat="1"/>
    <row r="174" s="95" customFormat="1"/>
    <row r="175" s="95" customFormat="1"/>
    <row r="176" s="95" customFormat="1"/>
    <row r="177" s="95" customFormat="1"/>
    <row r="178" s="95" customFormat="1"/>
    <row r="179" s="95" customFormat="1"/>
    <row r="180" s="95" customFormat="1"/>
    <row r="181" s="95" customFormat="1"/>
    <row r="182" s="95" customFormat="1"/>
    <row r="183" s="95" customFormat="1"/>
    <row r="184" s="95" customFormat="1"/>
    <row r="185" s="95" customFormat="1"/>
    <row r="186" s="95" customFormat="1"/>
    <row r="187" s="95" customFormat="1"/>
    <row r="188" s="95" customFormat="1"/>
    <row r="189" s="95" customFormat="1"/>
    <row r="190" s="95" customFormat="1"/>
    <row r="191" s="95" customFormat="1"/>
    <row r="192" s="95" customFormat="1"/>
    <row r="193" s="95" customFormat="1"/>
    <row r="194" s="95" customFormat="1"/>
    <row r="195" s="95" customFormat="1"/>
    <row r="196" s="95" customFormat="1"/>
    <row r="197" s="95" customFormat="1"/>
    <row r="198" s="95" customFormat="1"/>
    <row r="199" s="95" customFormat="1"/>
    <row r="200" s="95" customFormat="1"/>
    <row r="201" s="95" customFormat="1"/>
    <row r="202" s="95" customFormat="1"/>
    <row r="203" s="95" customFormat="1"/>
    <row r="204" s="95" customFormat="1"/>
    <row r="205" s="95" customFormat="1"/>
    <row r="206" s="95" customFormat="1"/>
    <row r="207" s="95" customFormat="1"/>
    <row r="208" s="95" customFormat="1"/>
    <row r="209" s="95" customFormat="1"/>
    <row r="210" s="95" customFormat="1"/>
    <row r="211" s="95" customFormat="1"/>
    <row r="212" s="95" customFormat="1"/>
    <row r="213" s="95" customFormat="1"/>
    <row r="214" s="95" customFormat="1"/>
    <row r="215" s="95" customFormat="1"/>
    <row r="216" s="95" customFormat="1"/>
    <row r="217" s="95" customFormat="1"/>
    <row r="218" s="95" customFormat="1"/>
    <row r="219" s="95" customFormat="1"/>
    <row r="220" s="95" customFormat="1"/>
    <row r="221" s="95" customFormat="1"/>
    <row r="222" s="95" customFormat="1"/>
    <row r="223" s="95" customFormat="1"/>
    <row r="224" s="95" customFormat="1"/>
    <row r="225" s="95" customFormat="1"/>
    <row r="226" s="95" customFormat="1"/>
    <row r="227" s="95" customFormat="1"/>
    <row r="228" s="95" customFormat="1"/>
    <row r="229" s="95" customFormat="1"/>
    <row r="230" s="95" customFormat="1"/>
    <row r="231" s="95" customFormat="1"/>
    <row r="232" s="95" customFormat="1"/>
    <row r="233" s="95" customFormat="1"/>
    <row r="234" s="95" customFormat="1"/>
    <row r="235" s="95" customFormat="1"/>
    <row r="236" s="95" customFormat="1"/>
    <row r="237" s="95" customFormat="1"/>
    <row r="238" s="95" customFormat="1"/>
    <row r="239" s="95" customFormat="1"/>
    <row r="240" s="95" customFormat="1"/>
    <row r="241" s="95" customFormat="1"/>
    <row r="242" s="95" customFormat="1"/>
    <row r="243" s="95" customFormat="1"/>
    <row r="244" s="95" customFormat="1"/>
    <row r="245" s="95" customFormat="1"/>
    <row r="246" s="95" customFormat="1"/>
    <row r="247" s="95" customFormat="1"/>
    <row r="248" s="95" customFormat="1"/>
    <row r="249" s="95" customFormat="1"/>
    <row r="250" s="95" customFormat="1"/>
    <row r="251" s="95" customFormat="1"/>
    <row r="252" s="95" customFormat="1"/>
    <row r="253" s="95" customFormat="1"/>
    <row r="254" s="95" customFormat="1"/>
    <row r="255" s="95" customFormat="1"/>
    <row r="256" s="95" customFormat="1"/>
    <row r="257" s="95" customFormat="1"/>
    <row r="258" s="95" customFormat="1"/>
    <row r="259" s="95" customFormat="1"/>
    <row r="260" s="95" customFormat="1"/>
    <row r="261" s="95" customFormat="1"/>
    <row r="262" s="95" customFormat="1"/>
    <row r="263" s="95" customFormat="1"/>
    <row r="264" s="95" customFormat="1"/>
    <row r="265" s="95" customFormat="1"/>
    <row r="266" s="95" customFormat="1"/>
    <row r="267" s="95" customFormat="1"/>
    <row r="268" s="95" customFormat="1"/>
    <row r="269" s="95" customFormat="1"/>
    <row r="270" s="95" customFormat="1"/>
    <row r="271" s="95" customFormat="1"/>
    <row r="272" s="95" customFormat="1"/>
    <row r="273" s="95" customFormat="1"/>
    <row r="274" s="95" customFormat="1"/>
    <row r="275" s="95" customFormat="1"/>
    <row r="276" s="95" customFormat="1"/>
    <row r="277" s="95" customFormat="1"/>
    <row r="278" s="95" customFormat="1"/>
    <row r="279" s="95" customFormat="1"/>
    <row r="280" s="95" customFormat="1"/>
    <row r="281" s="95" customFormat="1"/>
    <row r="282" s="95" customFormat="1"/>
    <row r="283" s="95" customFormat="1"/>
    <row r="284" s="95" customFormat="1"/>
    <row r="285" s="95" customFormat="1"/>
    <row r="286" s="95" customFormat="1"/>
    <row r="287" s="95" customFormat="1"/>
    <row r="288" s="95" customFormat="1"/>
    <row r="289" s="95" customFormat="1"/>
    <row r="290" s="95" customFormat="1"/>
    <row r="291" s="95" customFormat="1"/>
    <row r="292" s="95" customFormat="1"/>
    <row r="293" s="95" customFormat="1"/>
    <row r="294" s="95" customFormat="1"/>
    <row r="295" s="95" customFormat="1"/>
    <row r="296" s="95" customFormat="1"/>
    <row r="297" s="95" customFormat="1"/>
    <row r="298" s="95" customFormat="1"/>
    <row r="299" s="95" customFormat="1"/>
    <row r="300" s="95" customFormat="1"/>
    <row r="301" s="95" customFormat="1"/>
    <row r="302" s="95" customFormat="1"/>
    <row r="303" s="95" customFormat="1"/>
    <row r="304" s="95" customFormat="1"/>
    <row r="305" s="95" customFormat="1"/>
    <row r="306" s="95" customFormat="1"/>
    <row r="307" s="95" customFormat="1"/>
    <row r="308" s="95" customFormat="1"/>
    <row r="309" s="95" customFormat="1"/>
    <row r="310" s="95" customFormat="1"/>
    <row r="311" s="95" customFormat="1"/>
    <row r="312" s="95" customFormat="1"/>
    <row r="313" s="95" customFormat="1"/>
    <row r="314" s="95" customFormat="1"/>
    <row r="315" s="95" customFormat="1"/>
    <row r="316" s="95" customFormat="1"/>
    <row r="317" s="95" customFormat="1"/>
    <row r="318" s="95" customFormat="1"/>
    <row r="319" s="95" customFormat="1"/>
    <row r="320" s="95" customFormat="1"/>
    <row r="321" s="95" customFormat="1"/>
    <row r="322" s="95" customFormat="1"/>
    <row r="323" s="95" customFormat="1"/>
    <row r="324" s="95" customFormat="1"/>
    <row r="325" s="95" customFormat="1"/>
    <row r="326" s="95" customFormat="1"/>
    <row r="327" s="95" customFormat="1"/>
    <row r="328" s="95" customFormat="1"/>
    <row r="329" s="95" customFormat="1"/>
    <row r="330" s="95" customFormat="1"/>
    <row r="331" s="95" customFormat="1"/>
    <row r="332" s="95" customFormat="1"/>
    <row r="333" s="95" customFormat="1"/>
    <row r="334" s="95" customFormat="1"/>
    <row r="335" s="95" customFormat="1"/>
    <row r="336" s="95" customFormat="1"/>
    <row r="337" s="95" customFormat="1"/>
    <row r="338" s="95" customFormat="1"/>
    <row r="339" s="95" customFormat="1"/>
    <row r="340" s="95" customFormat="1"/>
    <row r="341" s="95" customFormat="1"/>
    <row r="342" s="95" customFormat="1"/>
    <row r="343" s="95" customFormat="1"/>
    <row r="344" s="95" customFormat="1"/>
    <row r="345" s="95" customFormat="1"/>
    <row r="346" s="95" customFormat="1"/>
    <row r="347" s="95" customFormat="1"/>
    <row r="348" s="95" customFormat="1"/>
    <row r="349" s="95" customFormat="1"/>
    <row r="350" s="95" customFormat="1"/>
    <row r="351" s="95" customFormat="1"/>
    <row r="352" s="95" customFormat="1"/>
    <row r="353" s="95" customFormat="1"/>
    <row r="354" s="95" customFormat="1"/>
    <row r="355" s="95" customFormat="1"/>
    <row r="356" s="95" customFormat="1"/>
    <row r="357" s="95" customFormat="1"/>
    <row r="358" s="95" customFormat="1"/>
    <row r="359" s="95" customFormat="1"/>
    <row r="360" s="95" customFormat="1"/>
    <row r="361" s="95" customFormat="1"/>
    <row r="362" s="95" customFormat="1"/>
    <row r="363" s="95" customFormat="1"/>
    <row r="364" s="95" customFormat="1"/>
    <row r="365" s="95" customFormat="1"/>
    <row r="366" s="95" customFormat="1"/>
    <row r="367" s="95" customFormat="1"/>
    <row r="368" s="95" customFormat="1"/>
    <row r="369" s="95" customFormat="1"/>
    <row r="370" s="95" customFormat="1"/>
    <row r="371" s="95" customFormat="1"/>
    <row r="372" s="95" customFormat="1"/>
    <row r="373" s="95" customFormat="1"/>
    <row r="374" s="95" customFormat="1"/>
    <row r="375" s="95" customFormat="1"/>
    <row r="376" s="95" customFormat="1"/>
    <row r="377" s="95" customFormat="1"/>
    <row r="378" s="95" customFormat="1"/>
    <row r="379" s="95" customFormat="1"/>
    <row r="380" s="95" customFormat="1"/>
    <row r="381" s="95" customFormat="1"/>
    <row r="382" s="95" customFormat="1"/>
    <row r="383" s="95" customFormat="1"/>
    <row r="384" s="95" customFormat="1"/>
    <row r="385" s="95" customFormat="1"/>
    <row r="386" s="95" customFormat="1"/>
    <row r="387" s="95" customFormat="1"/>
    <row r="388" s="95" customFormat="1"/>
    <row r="389" s="95" customFormat="1"/>
    <row r="390" s="95" customFormat="1"/>
    <row r="391" s="95" customFormat="1"/>
    <row r="392" s="95" customFormat="1"/>
    <row r="393" s="95" customFormat="1"/>
    <row r="394" s="95" customFormat="1"/>
    <row r="395" s="95" customFormat="1"/>
    <row r="396" s="95" customFormat="1"/>
    <row r="397" s="95" customFormat="1"/>
    <row r="398" s="95" customFormat="1"/>
    <row r="399" s="95" customFormat="1"/>
    <row r="400" s="95" customFormat="1"/>
    <row r="401" s="95" customFormat="1"/>
    <row r="402" s="95" customFormat="1"/>
    <row r="403" s="95" customFormat="1"/>
    <row r="404" s="95" customFormat="1"/>
    <row r="405" s="95" customFormat="1"/>
    <row r="406" s="95" customFormat="1"/>
    <row r="407" s="95" customFormat="1"/>
    <row r="408" s="95" customFormat="1"/>
    <row r="409" s="95" customFormat="1"/>
    <row r="410" s="95" customFormat="1"/>
    <row r="411" s="95" customFormat="1"/>
    <row r="412" s="95" customFormat="1"/>
    <row r="413" s="95" customFormat="1"/>
    <row r="414" s="95" customFormat="1"/>
    <row r="415" s="95" customFormat="1"/>
    <row r="416" s="95" customFormat="1"/>
    <row r="417" s="95" customFormat="1"/>
    <row r="418" s="95" customFormat="1"/>
    <row r="419" s="95" customFormat="1"/>
    <row r="420" s="95" customFormat="1"/>
    <row r="421" s="95" customFormat="1"/>
    <row r="422" s="95" customFormat="1"/>
    <row r="423" s="95" customFormat="1"/>
    <row r="424" s="95" customFormat="1"/>
    <row r="425" s="95" customFormat="1"/>
    <row r="426" s="95" customFormat="1"/>
    <row r="427" s="95" customFormat="1"/>
    <row r="428" s="95" customFormat="1"/>
    <row r="429" s="95" customFormat="1"/>
    <row r="430" s="95" customFormat="1"/>
    <row r="431" s="95" customFormat="1"/>
    <row r="432" s="95" customFormat="1"/>
    <row r="433" s="95" customFormat="1"/>
    <row r="434" s="95" customFormat="1"/>
    <row r="435" s="95" customFormat="1"/>
    <row r="436" s="95" customFormat="1"/>
    <row r="437" s="95" customFormat="1"/>
    <row r="438" s="95" customFormat="1"/>
    <row r="439" s="95" customFormat="1"/>
    <row r="440" s="95" customFormat="1"/>
    <row r="441" s="95" customFormat="1"/>
    <row r="442" s="95" customFormat="1"/>
    <row r="443" s="95" customFormat="1"/>
    <row r="444" s="95" customFormat="1"/>
    <row r="445" s="95" customFormat="1"/>
    <row r="446" s="95" customFormat="1"/>
    <row r="447" s="95" customFormat="1"/>
    <row r="448" s="95" customFormat="1"/>
    <row r="449" s="95" customFormat="1"/>
    <row r="450" s="95" customFormat="1"/>
    <row r="451" s="95" customFormat="1"/>
    <row r="452" s="95" customFormat="1"/>
    <row r="453" s="95" customFormat="1"/>
    <row r="454" s="95" customFormat="1"/>
    <row r="455" s="95" customFormat="1"/>
    <row r="456" s="95" customFormat="1"/>
    <row r="457" s="95" customFormat="1"/>
    <row r="458" s="95" customFormat="1"/>
    <row r="459" s="95" customFormat="1"/>
    <row r="460" s="95" customFormat="1"/>
    <row r="461" s="95" customFormat="1"/>
    <row r="462" s="95" customFormat="1"/>
    <row r="463" s="95" customFormat="1"/>
    <row r="464" s="95" customFormat="1"/>
    <row r="465" s="95" customFormat="1"/>
    <row r="466" s="95" customFormat="1"/>
    <row r="467" s="95" customFormat="1"/>
    <row r="468" s="95" customFormat="1"/>
    <row r="469" s="95" customFormat="1"/>
    <row r="470" s="95" customFormat="1"/>
    <row r="471" s="95" customFormat="1"/>
    <row r="472" s="95" customFormat="1"/>
    <row r="473" s="95" customFormat="1"/>
    <row r="474" s="95" customFormat="1"/>
    <row r="475" s="95" customFormat="1"/>
    <row r="476" s="95" customFormat="1"/>
    <row r="477" s="95" customFormat="1"/>
    <row r="478" s="95" customFormat="1"/>
    <row r="479" s="95" customFormat="1"/>
    <row r="480" s="95" customFormat="1"/>
    <row r="481" s="95" customFormat="1"/>
    <row r="482" s="95" customFormat="1"/>
    <row r="483" s="95" customFormat="1"/>
    <row r="484" s="95" customFormat="1"/>
    <row r="485" s="95" customFormat="1"/>
    <row r="486" s="95" customFormat="1"/>
    <row r="487" s="95" customFormat="1"/>
    <row r="488" s="95" customFormat="1"/>
    <row r="489" s="95" customFormat="1"/>
    <row r="490" s="95" customFormat="1"/>
    <row r="491" s="95" customFormat="1"/>
    <row r="492" s="95" customFormat="1"/>
    <row r="493" s="95" customFormat="1"/>
    <row r="494" s="95" customFormat="1"/>
    <row r="495" s="95" customFormat="1"/>
    <row r="496" s="95" customFormat="1"/>
    <row r="497" s="95" customFormat="1"/>
    <row r="498" s="95" customFormat="1"/>
    <row r="499" s="95" customFormat="1"/>
    <row r="500" s="95" customFormat="1"/>
    <row r="501" s="95" customFormat="1"/>
    <row r="502" s="95" customFormat="1"/>
    <row r="503" s="95" customFormat="1"/>
    <row r="504" s="95" customFormat="1"/>
    <row r="505" s="95" customFormat="1"/>
    <row r="506" s="95" customFormat="1"/>
    <row r="507" s="95" customFormat="1"/>
    <row r="508" s="95" customFormat="1"/>
    <row r="509" s="95" customFormat="1"/>
    <row r="510" s="95" customFormat="1"/>
    <row r="511" s="95" customFormat="1"/>
    <row r="512" s="95" customFormat="1"/>
    <row r="513" s="95" customFormat="1"/>
    <row r="514" s="95" customFormat="1"/>
    <row r="515" s="95" customFormat="1"/>
    <row r="516" s="95" customFormat="1"/>
    <row r="517" s="95" customFormat="1"/>
    <row r="518" s="95" customFormat="1"/>
    <row r="519" s="95" customFormat="1"/>
    <row r="520" s="95" customFormat="1"/>
    <row r="521" s="95" customFormat="1"/>
    <row r="522" s="95" customFormat="1"/>
    <row r="523" s="95" customFormat="1"/>
    <row r="524" s="95" customFormat="1"/>
    <row r="525" s="95" customFormat="1"/>
    <row r="526" s="95" customFormat="1"/>
    <row r="527" s="95" customFormat="1"/>
    <row r="528" s="95" customFormat="1"/>
    <row r="529" s="95" customFormat="1"/>
    <row r="530" s="95" customFormat="1"/>
    <row r="531" s="95" customFormat="1"/>
    <row r="532" s="95" customFormat="1"/>
    <row r="533" s="95" customFormat="1"/>
    <row r="534" s="95" customFormat="1"/>
    <row r="535" s="95" customFormat="1"/>
    <row r="536" s="95" customFormat="1"/>
    <row r="537" s="95" customFormat="1"/>
    <row r="538" s="95" customFormat="1"/>
    <row r="539" s="95" customFormat="1"/>
    <row r="540" s="95" customFormat="1"/>
    <row r="541" s="95" customFormat="1"/>
    <row r="542" s="95" customFormat="1"/>
    <row r="543" s="95" customFormat="1"/>
    <row r="544" s="95" customFormat="1"/>
    <row r="545" s="95" customFormat="1"/>
    <row r="546" s="95" customFormat="1"/>
    <row r="547" s="95" customFormat="1"/>
    <row r="548" s="95" customFormat="1"/>
    <row r="549" s="95" customFormat="1"/>
    <row r="550" s="95" customFormat="1"/>
    <row r="551" s="95" customFormat="1"/>
    <row r="552" s="95" customFormat="1"/>
    <row r="553" s="95" customFormat="1"/>
    <row r="554" s="95" customFormat="1"/>
    <row r="555" s="95" customFormat="1"/>
    <row r="556" s="95" customFormat="1"/>
    <row r="557" s="95" customFormat="1"/>
    <row r="558" s="95" customFormat="1"/>
    <row r="559" s="95" customFormat="1"/>
    <row r="560" s="95" customFormat="1"/>
    <row r="561" s="95" customFormat="1"/>
    <row r="562" s="95" customFormat="1"/>
    <row r="563" s="95" customFormat="1"/>
    <row r="564" s="95" customFormat="1"/>
    <row r="565" s="95" customFormat="1"/>
    <row r="566" s="95" customFormat="1"/>
    <row r="567" s="95" customFormat="1"/>
    <row r="568" s="95" customFormat="1"/>
    <row r="569" s="95" customFormat="1"/>
    <row r="570" s="95" customFormat="1"/>
    <row r="571" s="95" customFormat="1"/>
    <row r="572" s="95" customFormat="1"/>
    <row r="573" s="95" customFormat="1"/>
    <row r="574" s="95" customFormat="1"/>
    <row r="575" s="95" customFormat="1"/>
    <row r="576" s="95" customFormat="1"/>
    <row r="577" s="95" customFormat="1"/>
    <row r="578" s="95" customFormat="1"/>
    <row r="579" s="95" customFormat="1"/>
    <row r="580" s="95" customFormat="1"/>
    <row r="581" s="95" customFormat="1"/>
    <row r="582" s="95" customFormat="1"/>
    <row r="583" s="95" customFormat="1"/>
    <row r="584" s="95" customFormat="1"/>
    <row r="585" s="95" customFormat="1"/>
    <row r="586" s="95" customFormat="1"/>
    <row r="587" s="95" customFormat="1"/>
    <row r="588" s="95" customFormat="1"/>
    <row r="589" s="95" customFormat="1"/>
    <row r="590" s="95" customFormat="1"/>
    <row r="591" s="95" customFormat="1"/>
    <row r="592" s="95" customFormat="1"/>
    <row r="593" s="95" customFormat="1"/>
    <row r="594" s="95" customFormat="1"/>
    <row r="595" s="95" customFormat="1"/>
    <row r="596" s="95" customFormat="1"/>
    <row r="597" s="95" customFormat="1"/>
    <row r="598" s="95" customFormat="1"/>
    <row r="599" s="95" customFormat="1"/>
  </sheetData>
  <sortState ref="BJ4:BR22">
    <sortCondition ref="BJ4"/>
  </sortState>
  <mergeCells count="16">
    <mergeCell ref="A1:J1"/>
    <mergeCell ref="A2:J2"/>
    <mergeCell ref="E8:E9"/>
    <mergeCell ref="C8:C9"/>
    <mergeCell ref="D8:D9"/>
    <mergeCell ref="F8:F9"/>
    <mergeCell ref="A5:B5"/>
    <mergeCell ref="C3:J3"/>
    <mergeCell ref="A9:A10"/>
    <mergeCell ref="I8:I10"/>
    <mergeCell ref="A3:B3"/>
    <mergeCell ref="C6:J6"/>
    <mergeCell ref="G8:G10"/>
    <mergeCell ref="H8:H10"/>
    <mergeCell ref="J8:J10"/>
    <mergeCell ref="A6:B6"/>
  </mergeCells>
  <conditionalFormatting sqref="A2 A4:A5 C5:C6">
    <cfRule type="cellIs" dxfId="1890" priority="164" operator="equal">
      <formula>"?"</formula>
    </cfRule>
  </conditionalFormatting>
  <conditionalFormatting sqref="D11:E11">
    <cfRule type="containsText" dxfId="1889" priority="161" operator="containsText" text="alto">
      <formula>NOT(ISERROR(SEARCH("alto",D11)))</formula>
    </cfRule>
    <cfRule type="containsText" dxfId="1888" priority="162" operator="containsText" text="médio">
      <formula>NOT(ISERROR(SEARCH("médio",D11)))</formula>
    </cfRule>
    <cfRule type="containsText" dxfId="1887" priority="163" operator="containsText" text="baixo">
      <formula>NOT(ISERROR(SEARCH("baixo",D11)))</formula>
    </cfRule>
  </conditionalFormatting>
  <conditionalFormatting sqref="C11">
    <cfRule type="containsText" dxfId="1886" priority="158" operator="containsText" text="alto">
      <formula>NOT(ISERROR(SEARCH("alto",C11)))</formula>
    </cfRule>
    <cfRule type="containsText" dxfId="1885" priority="159" operator="containsText" text="médio">
      <formula>NOT(ISERROR(SEARCH("médio",C11)))</formula>
    </cfRule>
    <cfRule type="containsText" dxfId="1884" priority="160" operator="containsText" text="baixo">
      <formula>NOT(ISERROR(SEARCH("baixo",C11)))</formula>
    </cfRule>
  </conditionalFormatting>
  <conditionalFormatting sqref="BE11:BE30">
    <cfRule type="containsText" dxfId="1883" priority="152" operator="containsText" text="Contra">
      <formula>NOT(ISERROR(SEARCH("Contra",BE11)))</formula>
    </cfRule>
    <cfRule type="containsText" dxfId="1882" priority="153" operator="containsText" text="A Favor">
      <formula>NOT(ISERROR(SEARCH("A Favor",BE11)))</formula>
    </cfRule>
    <cfRule type="containsText" dxfId="1881" priority="154" operator="containsText" text="Neutro">
      <formula>NOT(ISERROR(SEARCH("Neutro",BE11)))</formula>
    </cfRule>
    <cfRule type="containsText" dxfId="1880" priority="155" operator="containsText" text="alto">
      <formula>NOT(ISERROR(SEARCH("alto",BE11)))</formula>
    </cfRule>
    <cfRule type="containsText" dxfId="1879" priority="156" operator="containsText" text="médio">
      <formula>NOT(ISERROR(SEARCH("médio",BE11)))</formula>
    </cfRule>
    <cfRule type="containsText" dxfId="1878" priority="157" operator="containsText" text="baixo">
      <formula>NOT(ISERROR(SEARCH("baixo",BE11)))</formula>
    </cfRule>
  </conditionalFormatting>
  <conditionalFormatting sqref="F11">
    <cfRule type="containsText" dxfId="1877" priority="148" operator="containsText" text="MANTENHA SATISFEITO">
      <formula>NOT(ISERROR(SEARCH("MANTENHA SATISFEITO",F11)))</formula>
    </cfRule>
    <cfRule type="containsText" dxfId="1876" priority="149" operator="containsText" text="APENAS MONITORE">
      <formula>NOT(ISERROR(SEARCH("APENAS MONITORE",F11)))</formula>
    </cfRule>
    <cfRule type="containsText" dxfId="1875" priority="150" operator="containsText" text="MATENHA INFORMADO">
      <formula>NOT(ISERROR(SEARCH("MATENHA INFORMADO",F11)))</formula>
    </cfRule>
    <cfRule type="containsText" dxfId="1874" priority="151" operator="containsText" text="PESSOA CHAVE | Gerencie de Perto">
      <formula>NOT(ISERROR(SEARCH("PESSOA CHAVE | Gerencie de Perto",F11)))</formula>
    </cfRule>
  </conditionalFormatting>
  <conditionalFormatting sqref="I11:J11">
    <cfRule type="cellIs" dxfId="1873" priority="145" operator="equal">
      <formula>"?"</formula>
    </cfRule>
  </conditionalFormatting>
  <conditionalFormatting sqref="A9">
    <cfRule type="cellIs" dxfId="1872" priority="136" operator="equal">
      <formula>"C"</formula>
    </cfRule>
    <cfRule type="cellIs" dxfId="1871" priority="137" operator="equal">
      <formula>"D"</formula>
    </cfRule>
    <cfRule type="cellIs" dxfId="1870" priority="142" operator="greaterThan">
      <formula>0.7999</formula>
    </cfRule>
    <cfRule type="cellIs" dxfId="1869" priority="143" operator="greaterThan">
      <formula>0.8</formula>
    </cfRule>
    <cfRule type="cellIs" dxfId="1868" priority="144" operator="lessThan">
      <formula>0.8</formula>
    </cfRule>
  </conditionalFormatting>
  <conditionalFormatting sqref="A9">
    <cfRule type="cellIs" dxfId="1867" priority="141" operator="equal">
      <formula>"""L"""</formula>
    </cfRule>
  </conditionalFormatting>
  <conditionalFormatting sqref="A9">
    <cfRule type="cellIs" dxfId="1866" priority="139" operator="equal">
      <formula>"J"</formula>
    </cfRule>
    <cfRule type="cellIs" dxfId="1865" priority="140" operator="equal">
      <formula>"L"</formula>
    </cfRule>
  </conditionalFormatting>
  <conditionalFormatting sqref="A9">
    <cfRule type="cellIs" dxfId="1864" priority="138" operator="equal">
      <formula>"K"</formula>
    </cfRule>
  </conditionalFormatting>
  <conditionalFormatting sqref="F11">
    <cfRule type="containsText" dxfId="1863" priority="132" operator="containsText" text="MANTENHA SATISFEITO">
      <formula>NOT(ISERROR(SEARCH("MANTENHA SATISFEITO",F11)))</formula>
    </cfRule>
    <cfRule type="containsText" dxfId="1862" priority="133" operator="containsText" text="APENAS MONITORE">
      <formula>NOT(ISERROR(SEARCH("APENAS MONITORE",F11)))</formula>
    </cfRule>
    <cfRule type="containsText" dxfId="1861" priority="134" operator="containsText" text="MATENHA INFORMADO">
      <formula>NOT(ISERROR(SEARCH("MATENHA INFORMADO",F11)))</formula>
    </cfRule>
    <cfRule type="containsText" dxfId="1860" priority="135" operator="containsText" text="PESSOA CHAVE | Gerencie de Perto">
      <formula>NOT(ISERROR(SEARCH("PESSOA CHAVE | Gerencie de Perto",F11)))</formula>
    </cfRule>
  </conditionalFormatting>
  <conditionalFormatting sqref="F11">
    <cfRule type="cellIs" dxfId="1859" priority="128" operator="equal">
      <formula>"MANTENHA SATISFEITO"</formula>
    </cfRule>
    <cfRule type="cellIs" dxfId="1858" priority="129" operator="equal">
      <formula>"MANTENHA INFORMADO"</formula>
    </cfRule>
    <cfRule type="cellIs" dxfId="1857" priority="131" operator="equal">
      <formula>"MATENHA INFORMADO"</formula>
    </cfRule>
  </conditionalFormatting>
  <conditionalFormatting sqref="F11">
    <cfRule type="cellIs" dxfId="1856" priority="130" operator="equal">
      <formula>"MANTENHA INFORMADO"</formula>
    </cfRule>
  </conditionalFormatting>
  <conditionalFormatting sqref="E11">
    <cfRule type="cellIs" dxfId="1855" priority="58" operator="equal">
      <formula>"neutro"</formula>
    </cfRule>
    <cfRule type="cellIs" dxfId="1854" priority="59" operator="equal">
      <formula>"contra"</formula>
    </cfRule>
    <cfRule type="cellIs" dxfId="1853" priority="60" operator="equal">
      <formula>"a favor"</formula>
    </cfRule>
  </conditionalFormatting>
  <conditionalFormatting sqref="B7">
    <cfRule type="cellIs" dxfId="1852" priority="31" operator="equal">
      <formula>"?"</formula>
    </cfRule>
  </conditionalFormatting>
  <conditionalFormatting sqref="A7">
    <cfRule type="cellIs" dxfId="1851" priority="30" operator="equal">
      <formula>"?"</formula>
    </cfRule>
  </conditionalFormatting>
  <conditionalFormatting sqref="D12:E30">
    <cfRule type="containsText" dxfId="1850" priority="26" operator="containsText" text="alto">
      <formula>NOT(ISERROR(SEARCH("alto",D12)))</formula>
    </cfRule>
    <cfRule type="containsText" dxfId="1849" priority="27" operator="containsText" text="médio">
      <formula>NOT(ISERROR(SEARCH("médio",D12)))</formula>
    </cfRule>
    <cfRule type="containsText" dxfId="1848" priority="28" operator="containsText" text="baixo">
      <formula>NOT(ISERROR(SEARCH("baixo",D12)))</formula>
    </cfRule>
  </conditionalFormatting>
  <conditionalFormatting sqref="C12:C30">
    <cfRule type="containsText" dxfId="1847" priority="23" operator="containsText" text="alto">
      <formula>NOT(ISERROR(SEARCH("alto",C12)))</formula>
    </cfRule>
    <cfRule type="containsText" dxfId="1846" priority="24" operator="containsText" text="médio">
      <formula>NOT(ISERROR(SEARCH("médio",C12)))</formula>
    </cfRule>
    <cfRule type="containsText" dxfId="1845" priority="25" operator="containsText" text="baixo">
      <formula>NOT(ISERROR(SEARCH("baixo",C12)))</formula>
    </cfRule>
  </conditionalFormatting>
  <conditionalFormatting sqref="F12:F30">
    <cfRule type="containsText" dxfId="1844" priority="19" operator="containsText" text="MANTENHA SATISFEITO">
      <formula>NOT(ISERROR(SEARCH("MANTENHA SATISFEITO",F12)))</formula>
    </cfRule>
    <cfRule type="containsText" dxfId="1843" priority="20" operator="containsText" text="APENAS MONITORE">
      <formula>NOT(ISERROR(SEARCH("APENAS MONITORE",F12)))</formula>
    </cfRule>
    <cfRule type="containsText" dxfId="1842" priority="21" operator="containsText" text="MATENHA INFORMADO">
      <formula>NOT(ISERROR(SEARCH("MATENHA INFORMADO",F12)))</formula>
    </cfRule>
    <cfRule type="containsText" dxfId="1841" priority="22" operator="containsText" text="PESSOA CHAVE | Gerencie de Perto">
      <formula>NOT(ISERROR(SEARCH("PESSOA CHAVE | Gerencie de Perto",F12)))</formula>
    </cfRule>
  </conditionalFormatting>
  <conditionalFormatting sqref="I12:J30">
    <cfRule type="cellIs" dxfId="1840" priority="16" operator="equal">
      <formula>"?"</formula>
    </cfRule>
  </conditionalFormatting>
  <conditionalFormatting sqref="F12:F30">
    <cfRule type="containsText" dxfId="1839" priority="12" operator="containsText" text="MANTENHA SATISFEITO">
      <formula>NOT(ISERROR(SEARCH("MANTENHA SATISFEITO",F12)))</formula>
    </cfRule>
    <cfRule type="containsText" dxfId="1838" priority="13" operator="containsText" text="APENAS MONITORE">
      <formula>NOT(ISERROR(SEARCH("APENAS MONITORE",F12)))</formula>
    </cfRule>
    <cfRule type="containsText" dxfId="1837" priority="14" operator="containsText" text="MATENHA INFORMADO">
      <formula>NOT(ISERROR(SEARCH("MATENHA INFORMADO",F12)))</formula>
    </cfRule>
    <cfRule type="containsText" dxfId="1836" priority="15" operator="containsText" text="PESSOA CHAVE | Gerencie de Perto">
      <formula>NOT(ISERROR(SEARCH("PESSOA CHAVE | Gerencie de Perto",F12)))</formula>
    </cfRule>
  </conditionalFormatting>
  <conditionalFormatting sqref="F12:F30">
    <cfRule type="cellIs" dxfId="1835" priority="8" operator="equal">
      <formula>"MANTENHA SATISFEITO"</formula>
    </cfRule>
    <cfRule type="cellIs" dxfId="1834" priority="9" operator="equal">
      <formula>"MANTENHA INFORMADO"</formula>
    </cfRule>
    <cfRule type="cellIs" dxfId="1833" priority="11" operator="equal">
      <formula>"MATENHA INFORMADO"</formula>
    </cfRule>
  </conditionalFormatting>
  <conditionalFormatting sqref="F12:F30">
    <cfRule type="cellIs" dxfId="1832" priority="10" operator="equal">
      <formula>"MANTENHA INFORMADO"</formula>
    </cfRule>
  </conditionalFormatting>
  <conditionalFormatting sqref="E12:E30">
    <cfRule type="cellIs" dxfId="1831" priority="5" operator="equal">
      <formula>"neutro"</formula>
    </cfRule>
    <cfRule type="cellIs" dxfId="1830" priority="6" operator="equal">
      <formula>"contra"</formula>
    </cfRule>
    <cfRule type="cellIs" dxfId="1829" priority="7" operator="equal">
      <formula>"a favor"</formula>
    </cfRule>
  </conditionalFormatting>
  <conditionalFormatting sqref="B11:B30">
    <cfRule type="cellIs" dxfId="1828" priority="4" operator="equal">
      <formula>0</formula>
    </cfRule>
  </conditionalFormatting>
  <conditionalFormatting sqref="F11:F30">
    <cfRule type="cellIs" dxfId="1827" priority="3" operator="equal">
      <formula>"Parte interessada chave"</formula>
    </cfRule>
  </conditionalFormatting>
  <conditionalFormatting sqref="C6:J6">
    <cfRule type="cellIs" dxfId="1826" priority="2" operator="equal">
      <formula>"Preencha os dados na ABA Info para liberar o PROMPT IA"</formula>
    </cfRule>
    <cfRule type="cellIs" dxfId="1825" priority="1" operator="equal">
      <formula>"Preencha os dados na ABA Portfolio para liberar o PROMPT IA"</formula>
    </cfRule>
  </conditionalFormatting>
  <dataValidations count="1">
    <dataValidation type="list" allowBlank="1" showInputMessage="1" showErrorMessage="1" sqref="BE11:BE30">
      <formula1>$AH$53:$AH$55</formula1>
    </dataValidation>
  </dataValidations>
  <pageMargins left="0.511811024" right="0.511811024" top="0.78740157499999996" bottom="0.78740157499999996" header="0.31496062000000002" footer="0.31496062000000002"/>
  <pageSetup paperSize="9" orientation="portrait" horizontalDpi="360" verticalDpi="36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rgb="FF00B0F0"/>
  </sheetPr>
  <dimension ref="A1:DT938"/>
  <sheetViews>
    <sheetView showGridLines="0" zoomScale="60" zoomScaleNormal="60" workbookViewId="0">
      <selection sqref="A1:E1"/>
    </sheetView>
  </sheetViews>
  <sheetFormatPr defaultRowHeight="14.4"/>
  <cols>
    <col min="1" max="1" width="114.6640625" style="91" customWidth="1"/>
    <col min="2" max="2" width="35.109375" style="91" customWidth="1"/>
    <col min="3" max="3" width="38.5546875" style="91" customWidth="1"/>
    <col min="4" max="4" width="86.109375" style="91" customWidth="1"/>
    <col min="5" max="5" width="38.5546875" style="91" customWidth="1"/>
    <col min="6" max="6" width="1.21875" style="91" customWidth="1"/>
    <col min="7" max="7" width="2.44140625" style="91" hidden="1" customWidth="1"/>
    <col min="8" max="8" width="3.5546875" style="91" hidden="1" customWidth="1"/>
    <col min="9" max="9" width="25.88671875" style="91" hidden="1" customWidth="1"/>
    <col min="10" max="10" width="22.5546875" style="91" hidden="1" customWidth="1"/>
    <col min="11" max="11" width="23.33203125" style="91" hidden="1" customWidth="1"/>
    <col min="12" max="12" width="22.109375" style="91" hidden="1" customWidth="1"/>
    <col min="13" max="13" width="25.44140625" style="91" hidden="1" customWidth="1"/>
    <col min="14" max="14" width="8.88671875" style="91" hidden="1" customWidth="1"/>
    <col min="15" max="15" width="28.6640625" style="91" hidden="1" customWidth="1"/>
    <col min="16" max="16" width="8.88671875" style="488"/>
    <col min="17" max="17" width="11.44140625" style="94" customWidth="1"/>
    <col min="18" max="18" width="21.109375" style="94" customWidth="1"/>
    <col min="19" max="124" width="8.88671875" style="94"/>
    <col min="125" max="16384" width="8.88671875" style="91"/>
  </cols>
  <sheetData>
    <row r="1" spans="1:120" s="91" customFormat="1" ht="64.2" customHeight="1">
      <c r="A1" s="1325" t="str">
        <f>"Entrega de VALOR com MVP para o Projeto "&amp;'2. Portfolio'!B8&amp;""</f>
        <v>Entrega de VALOR com MVP para o Projeto ?</v>
      </c>
      <c r="B1" s="1326"/>
      <c r="C1" s="1326"/>
      <c r="D1" s="1326"/>
      <c r="E1" s="1327"/>
      <c r="P1" s="487"/>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row>
    <row r="2" spans="1:120" s="91" customFormat="1" ht="39.6" customHeight="1" thickBot="1">
      <c r="A2" s="823" t="s">
        <v>784</v>
      </c>
      <c r="B2" s="1328" t="s">
        <v>785</v>
      </c>
      <c r="C2" s="1328"/>
      <c r="D2" s="1328"/>
      <c r="E2" s="1329"/>
      <c r="P2" s="488"/>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4"/>
      <c r="BS2" s="94"/>
      <c r="BT2" s="94"/>
      <c r="BU2" s="94"/>
      <c r="BV2" s="94"/>
      <c r="BW2" s="94"/>
      <c r="BX2" s="94"/>
      <c r="BY2" s="94"/>
      <c r="BZ2" s="94"/>
      <c r="CA2" s="94"/>
      <c r="CB2" s="94"/>
      <c r="CC2" s="94"/>
      <c r="CD2" s="94"/>
      <c r="CE2" s="94"/>
      <c r="CF2" s="94"/>
      <c r="CG2" s="94"/>
      <c r="CH2" s="94"/>
      <c r="CI2" s="94"/>
      <c r="CJ2" s="94"/>
      <c r="CK2" s="94"/>
      <c r="CL2" s="94"/>
      <c r="CM2" s="94"/>
      <c r="CN2" s="94"/>
      <c r="CO2" s="94"/>
      <c r="CP2" s="94"/>
      <c r="CQ2" s="94"/>
      <c r="CR2" s="94"/>
      <c r="CS2" s="94"/>
      <c r="CT2" s="94"/>
      <c r="CU2" s="94"/>
      <c r="CV2" s="94"/>
      <c r="CW2" s="94"/>
      <c r="CX2" s="94"/>
      <c r="CY2" s="94"/>
      <c r="CZ2" s="94"/>
      <c r="DA2" s="94"/>
      <c r="DB2" s="94"/>
      <c r="DC2" s="94"/>
      <c r="DD2" s="94"/>
      <c r="DE2" s="94"/>
      <c r="DF2" s="94"/>
      <c r="DG2" s="94"/>
      <c r="DH2" s="94"/>
      <c r="DI2" s="94"/>
      <c r="DJ2" s="94"/>
      <c r="DK2" s="94"/>
      <c r="DL2" s="94"/>
      <c r="DM2" s="94"/>
      <c r="DN2" s="94"/>
      <c r="DO2" s="94"/>
      <c r="DP2" s="94"/>
    </row>
    <row r="3" spans="1:120" s="91" customFormat="1" ht="7.8" customHeight="1">
      <c r="P3" s="488"/>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c r="BX3" s="94"/>
      <c r="BY3" s="94"/>
      <c r="BZ3" s="94"/>
      <c r="CA3" s="94"/>
      <c r="CB3" s="94"/>
      <c r="CC3" s="94"/>
      <c r="CD3" s="94"/>
      <c r="CE3" s="94"/>
      <c r="CF3" s="94"/>
      <c r="CG3" s="94"/>
      <c r="CH3" s="94"/>
      <c r="CI3" s="94"/>
      <c r="CJ3" s="94"/>
      <c r="CK3" s="94"/>
      <c r="CL3" s="94"/>
      <c r="CM3" s="94"/>
      <c r="CN3" s="94"/>
      <c r="CO3" s="94"/>
      <c r="CP3" s="94"/>
      <c r="CQ3" s="94"/>
      <c r="CR3" s="94"/>
      <c r="CS3" s="94"/>
      <c r="CT3" s="94"/>
      <c r="CU3" s="94"/>
      <c r="CV3" s="94"/>
      <c r="CW3" s="94"/>
      <c r="CX3" s="94"/>
      <c r="CY3" s="94"/>
      <c r="CZ3" s="94"/>
      <c r="DA3" s="94"/>
      <c r="DB3" s="94"/>
      <c r="DC3" s="94"/>
      <c r="DD3" s="94"/>
      <c r="DE3" s="94"/>
      <c r="DF3" s="94"/>
      <c r="DG3" s="94"/>
      <c r="DH3" s="94"/>
      <c r="DI3" s="94"/>
      <c r="DJ3" s="94"/>
      <c r="DK3" s="94"/>
      <c r="DL3" s="94"/>
      <c r="DM3" s="94"/>
      <c r="DN3" s="94"/>
      <c r="DO3" s="94"/>
      <c r="DP3" s="94"/>
    </row>
    <row r="4" spans="1:120" s="91" customFormat="1" ht="7.8" customHeight="1" thickBot="1">
      <c r="P4" s="488"/>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c r="BX4" s="94"/>
      <c r="BY4" s="94"/>
      <c r="BZ4" s="94"/>
      <c r="CA4" s="94"/>
      <c r="CB4" s="94"/>
      <c r="CC4" s="94"/>
      <c r="CD4" s="94"/>
      <c r="CE4" s="94"/>
      <c r="CF4" s="94"/>
      <c r="CG4" s="94"/>
      <c r="CH4" s="94"/>
      <c r="CI4" s="94"/>
      <c r="CJ4" s="94"/>
      <c r="CK4" s="94"/>
      <c r="CL4" s="94"/>
      <c r="CM4" s="94"/>
      <c r="CN4" s="94"/>
      <c r="CO4" s="94"/>
      <c r="CP4" s="94"/>
      <c r="CQ4" s="94"/>
      <c r="CR4" s="94"/>
      <c r="CS4" s="94"/>
      <c r="CT4" s="94"/>
      <c r="CU4" s="94"/>
      <c r="CV4" s="94"/>
      <c r="CW4" s="94"/>
      <c r="CX4" s="94"/>
      <c r="CY4" s="94"/>
      <c r="CZ4" s="94"/>
      <c r="DA4" s="94"/>
      <c r="DB4" s="94"/>
      <c r="DC4" s="94"/>
      <c r="DD4" s="94"/>
      <c r="DE4" s="94"/>
      <c r="DF4" s="94"/>
      <c r="DG4" s="94"/>
      <c r="DH4" s="94"/>
      <c r="DI4" s="94"/>
      <c r="DJ4" s="94"/>
      <c r="DK4" s="94"/>
      <c r="DL4" s="94"/>
      <c r="DM4" s="94"/>
      <c r="DN4" s="94"/>
      <c r="DO4" s="94"/>
      <c r="DP4" s="94"/>
    </row>
    <row r="5" spans="1:120" s="91" customFormat="1" ht="66.599999999999994" customHeight="1" thickBot="1">
      <c r="A5" s="447" t="s">
        <v>959</v>
      </c>
      <c r="B5" s="1322" t="str">
        <f>IF(OR('2. Portfolio'!B8="?",'3. Stakeholders'!B11=""),"Preencha os dados na ABA Info e Stakeholders para liberar o PROMPT IA",M17&amp;" "&amp;M18&amp;" "&amp;M19&amp;" "&amp;M20&amp;" "&amp;M21&amp;" "&amp;M22&amp;"")</f>
        <v>Preencha os dados na ABA Info e Stakeholders para liberar o PROMPT IA</v>
      </c>
      <c r="C5" s="1323"/>
      <c r="D5" s="1323"/>
      <c r="E5" s="1324"/>
      <c r="F5" s="485"/>
      <c r="K5" s="506"/>
      <c r="L5" s="506"/>
      <c r="M5" s="508"/>
      <c r="N5" s="508"/>
      <c r="O5" s="508"/>
      <c r="P5" s="488"/>
      <c r="Q5" s="94"/>
      <c r="R5" s="94"/>
      <c r="S5" s="94"/>
      <c r="T5" s="94"/>
      <c r="U5" s="94"/>
      <c r="V5" s="94"/>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94"/>
      <c r="BO5" s="94"/>
      <c r="BP5" s="94"/>
      <c r="BQ5" s="94"/>
      <c r="BR5" s="94"/>
      <c r="BS5" s="94"/>
      <c r="BT5" s="94"/>
      <c r="BU5" s="94"/>
      <c r="BV5" s="94"/>
      <c r="BW5" s="94"/>
      <c r="BX5" s="94"/>
      <c r="BY5" s="94"/>
      <c r="BZ5" s="94"/>
      <c r="CA5" s="94"/>
      <c r="CB5" s="94"/>
      <c r="CC5" s="94"/>
      <c r="CD5" s="94"/>
      <c r="CE5" s="94"/>
      <c r="CF5" s="94"/>
      <c r="CG5" s="94"/>
      <c r="CH5" s="94"/>
      <c r="CI5" s="94"/>
      <c r="CJ5" s="94"/>
      <c r="CK5" s="94"/>
      <c r="CL5" s="94"/>
      <c r="CM5" s="94"/>
      <c r="CN5" s="94"/>
      <c r="CO5" s="94"/>
      <c r="CP5" s="94"/>
      <c r="CQ5" s="94"/>
      <c r="CR5" s="94"/>
      <c r="CS5" s="94"/>
      <c r="CT5" s="94"/>
      <c r="CU5" s="94"/>
      <c r="CV5" s="94"/>
      <c r="CW5" s="94"/>
      <c r="CX5" s="94"/>
      <c r="CY5" s="94"/>
      <c r="CZ5" s="94"/>
      <c r="DA5" s="94"/>
      <c r="DB5" s="94"/>
      <c r="DC5" s="94"/>
      <c r="DD5" s="94"/>
      <c r="DE5" s="94"/>
      <c r="DF5" s="94"/>
      <c r="DG5" s="94"/>
      <c r="DH5" s="94"/>
      <c r="DI5" s="94"/>
      <c r="DJ5" s="94"/>
      <c r="DK5" s="94"/>
      <c r="DL5" s="94"/>
      <c r="DM5" s="94"/>
      <c r="DN5" s="94"/>
      <c r="DO5" s="94"/>
      <c r="DP5" s="94"/>
    </row>
    <row r="6" spans="1:120" s="91" customFormat="1" hidden="1">
      <c r="K6" s="506"/>
      <c r="L6" s="506"/>
      <c r="M6" s="508"/>
      <c r="N6" s="508"/>
      <c r="O6" s="508"/>
      <c r="P6" s="488"/>
      <c r="Q6" s="94"/>
      <c r="R6" s="94"/>
      <c r="S6" s="94"/>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row>
    <row r="7" spans="1:120" s="91" customFormat="1" ht="7.8" customHeight="1">
      <c r="K7" s="506"/>
      <c r="L7" s="506"/>
      <c r="M7" s="508"/>
      <c r="N7" s="508"/>
      <c r="O7" s="508"/>
      <c r="P7" s="488"/>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c r="BX7" s="94"/>
      <c r="BY7" s="94"/>
      <c r="BZ7" s="94"/>
      <c r="CA7" s="94"/>
      <c r="CB7" s="94"/>
      <c r="CC7" s="94"/>
      <c r="CD7" s="94"/>
      <c r="CE7" s="94"/>
      <c r="CF7" s="94"/>
      <c r="CG7" s="94"/>
      <c r="CH7" s="94"/>
      <c r="CI7" s="94"/>
      <c r="CJ7" s="94"/>
      <c r="CK7" s="94"/>
      <c r="CL7" s="94"/>
      <c r="CM7" s="94"/>
      <c r="CN7" s="94"/>
      <c r="CO7" s="94"/>
      <c r="CP7" s="94"/>
      <c r="CQ7" s="94"/>
      <c r="CR7" s="94"/>
      <c r="CS7" s="94"/>
      <c r="CT7" s="94"/>
      <c r="CU7" s="94"/>
      <c r="CV7" s="94"/>
      <c r="CW7" s="94"/>
      <c r="CX7" s="94"/>
      <c r="CY7" s="94"/>
      <c r="CZ7" s="94"/>
      <c r="DA7" s="94"/>
      <c r="DB7" s="94"/>
      <c r="DC7" s="94"/>
      <c r="DD7" s="94"/>
      <c r="DE7" s="94"/>
      <c r="DF7" s="94"/>
      <c r="DG7" s="94"/>
      <c r="DH7" s="94"/>
      <c r="DI7" s="94"/>
      <c r="DJ7" s="94"/>
      <c r="DK7" s="94"/>
      <c r="DL7" s="94"/>
      <c r="DM7" s="94"/>
      <c r="DN7" s="94"/>
      <c r="DO7" s="94"/>
      <c r="DP7" s="94"/>
    </row>
    <row r="8" spans="1:120" s="91" customFormat="1" ht="53.4" customHeight="1">
      <c r="A8" s="489" t="s">
        <v>315</v>
      </c>
      <c r="B8" s="490" t="s">
        <v>774</v>
      </c>
      <c r="C8" s="490" t="s">
        <v>775</v>
      </c>
      <c r="D8" s="490" t="s">
        <v>773</v>
      </c>
      <c r="E8" s="491" t="s">
        <v>133</v>
      </c>
      <c r="F8" s="91">
        <v>0</v>
      </c>
      <c r="K8" s="506"/>
      <c r="L8" s="506"/>
      <c r="M8" s="508"/>
      <c r="N8" s="508"/>
      <c r="O8" s="508"/>
      <c r="P8" s="488"/>
      <c r="Q8" s="94"/>
      <c r="R8" s="94"/>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c r="BL8" s="94"/>
      <c r="BM8" s="94"/>
      <c r="BN8" s="94"/>
      <c r="BO8" s="94"/>
      <c r="BP8" s="94"/>
      <c r="BQ8" s="94"/>
      <c r="BR8" s="94"/>
      <c r="BS8" s="94"/>
      <c r="BT8" s="94"/>
      <c r="BU8" s="94"/>
      <c r="BV8" s="94"/>
      <c r="BW8" s="94"/>
      <c r="BX8" s="94"/>
      <c r="BY8" s="94"/>
      <c r="BZ8" s="94"/>
      <c r="CA8" s="94"/>
      <c r="CB8" s="94"/>
      <c r="CC8" s="94"/>
      <c r="CD8" s="94"/>
      <c r="CE8" s="94"/>
      <c r="CF8" s="94"/>
      <c r="CG8" s="94"/>
      <c r="CH8" s="94"/>
      <c r="CI8" s="94"/>
      <c r="CJ8" s="94"/>
      <c r="CK8" s="94"/>
      <c r="CL8" s="94"/>
      <c r="CM8" s="94"/>
      <c r="CN8" s="94"/>
      <c r="CO8" s="94"/>
      <c r="CP8" s="94"/>
      <c r="CQ8" s="94"/>
      <c r="CR8" s="94"/>
      <c r="CS8" s="94"/>
      <c r="CT8" s="94"/>
      <c r="CU8" s="94"/>
      <c r="CV8" s="94"/>
      <c r="CW8" s="94"/>
      <c r="CX8" s="94"/>
      <c r="CY8" s="94"/>
      <c r="CZ8" s="94"/>
      <c r="DA8" s="94"/>
      <c r="DB8" s="94"/>
      <c r="DC8" s="94"/>
      <c r="DD8" s="94"/>
      <c r="DE8" s="94"/>
      <c r="DF8" s="94"/>
      <c r="DG8" s="94"/>
      <c r="DH8" s="94"/>
      <c r="DI8" s="94"/>
      <c r="DJ8" s="94"/>
      <c r="DK8" s="94"/>
      <c r="DL8" s="94"/>
      <c r="DM8" s="94"/>
      <c r="DN8" s="94"/>
      <c r="DO8" s="94"/>
      <c r="DP8" s="94"/>
    </row>
    <row r="9" spans="1:120" s="91" customFormat="1" ht="23.4" customHeight="1">
      <c r="A9" s="505"/>
      <c r="B9" s="492"/>
      <c r="C9" s="493"/>
      <c r="D9" s="496"/>
      <c r="E9" s="493" t="str">
        <f>IF(O9="","Avalie Grau de Importância",O9)</f>
        <v>Avalie Grau de Importância</v>
      </c>
      <c r="F9" s="494"/>
      <c r="G9" s="495">
        <f>IF(A9="?",0,1)</f>
        <v>1</v>
      </c>
      <c r="H9" s="459"/>
      <c r="I9" s="459" t="str">
        <f>IF(TRIM(E9)="MVP","MVP","")</f>
        <v/>
      </c>
      <c r="J9" s="509" t="str">
        <f t="array" ref="J9">IFERROR(INDEX($I$9:$I$28,SMALL(IF($I$9:$I$28="MVP",ROW($I$9:$I$28)-ROW($I$9)+1),ROW(A1))),"")</f>
        <v/>
      </c>
      <c r="K9" s="510" t="str">
        <f t="array" ref="K9">IFERROR(INDEX($A$9:$A$28,SMALL(IF($I$9:$I$28="MVP",ROW($A$9:$A$28)-ROW($A$9)+1),ROW(A1))),"")</f>
        <v/>
      </c>
      <c r="L9" s="506" t="str">
        <f t="array" ref="L9">IFERROR(INDEX($D$9:$D$28,SMALL(IF($I$9:$I$28="MVP",ROW($D$9:$D$28)-ROW($D$9)+1),ROW(A1))),"")</f>
        <v/>
      </c>
      <c r="M9" s="508"/>
      <c r="N9" s="508"/>
      <c r="O9" s="507" t="str">
        <f>IF('3.1 Valor e MVP'!B9="VITAL","MVP",IF('3.1 Valor e MVP'!B9="MUITO IMPORTANTE","MVP",IF('3.1 Valor e MVP'!B9="IMPORTANTE","PRÓXIMA ATUALIZAÇÃO",IF('3.1 Valor e MVP'!B9="POUCO IMPORTANTE","OPCIONAL",IF('3.1 Valor e MVP'!B9="SEM IMPORTÂNCIA","ITEM DESCARTADO","")))))</f>
        <v/>
      </c>
      <c r="P9" s="488"/>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row>
    <row r="10" spans="1:120" s="91" customFormat="1" ht="23.4" customHeight="1">
      <c r="A10" s="505"/>
      <c r="B10" s="492"/>
      <c r="C10" s="493"/>
      <c r="D10" s="496"/>
      <c r="E10" s="493" t="str">
        <f t="shared" ref="E10:E28" si="0">IF(O10="","Avalie Grau de Importância",O10)</f>
        <v>Avalie Grau de Importância</v>
      </c>
      <c r="F10" s="494"/>
      <c r="G10" s="495">
        <f t="shared" ref="G10:G28" si="1">IF(A10="?",0,1)</f>
        <v>1</v>
      </c>
      <c r="H10" s="459"/>
      <c r="I10" s="459" t="str">
        <f t="shared" ref="I10:I28" si="2">IF(TRIM(E10)="MVP","MVP","")</f>
        <v/>
      </c>
      <c r="J10" s="509" t="str">
        <f t="array" ref="J10">IFERROR(INDEX($I$9:$I$28,SMALL(IF($I$9:$I$28="MVP",ROW($I$9:$I$28)-ROW($I$9)+1),ROW(A2))),"")</f>
        <v/>
      </c>
      <c r="K10" s="510" t="str">
        <f t="array" ref="K10">IFERROR(INDEX($A$9:$A$28,SMALL(IF($I$9:$I$28="MVP",ROW($A$9:$A$28)-ROW($A$9)+1),ROW(A2))),"")</f>
        <v/>
      </c>
      <c r="L10" s="506" t="str">
        <f t="array" ref="L10">IFERROR(INDEX($D$9:$D$28,SMALL(IF($I$9:$I$28="MVP",ROW($D$9:$D$28)-ROW($D$9)+1),ROW(A2))),"")</f>
        <v/>
      </c>
      <c r="M10" s="508"/>
      <c r="N10" s="508"/>
      <c r="O10" s="507" t="str">
        <f>IF('3.1 Valor e MVP'!B10="VITAL","MVP",IF('3.1 Valor e MVP'!B10="MUITO IMPORTANTE","MVP",IF('3.1 Valor e MVP'!B10="IMPORTANTE","PRÓXIMA ATUALIZAÇÃO",IF('3.1 Valor e MVP'!B10="POUCO IMPORTANTE","OPCIONAL",IF('3.1 Valor e MVP'!B10="SEM IMPORTÂNCIA","ITEM DESCARTADO","")))))</f>
        <v/>
      </c>
      <c r="P10" s="488"/>
      <c r="Q10" s="94"/>
      <c r="R10" s="94"/>
      <c r="S10" s="94"/>
      <c r="T10" s="94"/>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K10" s="94"/>
      <c r="BL10" s="94"/>
      <c r="BM10" s="94"/>
      <c r="BN10" s="94"/>
      <c r="BO10" s="94"/>
      <c r="BP10" s="94"/>
      <c r="BQ10" s="94"/>
      <c r="BR10" s="94"/>
      <c r="BS10" s="94"/>
      <c r="BT10" s="94"/>
      <c r="BU10" s="94"/>
      <c r="BV10" s="94"/>
      <c r="BW10" s="94"/>
      <c r="BX10" s="94"/>
      <c r="BY10" s="94"/>
      <c r="BZ10" s="94"/>
      <c r="CA10" s="94"/>
      <c r="CB10" s="94"/>
      <c r="CC10" s="94"/>
      <c r="CD10" s="94"/>
      <c r="CE10" s="94"/>
      <c r="CF10" s="94"/>
      <c r="CG10" s="94"/>
      <c r="CH10" s="94"/>
      <c r="CI10" s="94"/>
      <c r="CJ10" s="94"/>
      <c r="CK10" s="94"/>
      <c r="CL10" s="94"/>
      <c r="CM10" s="94"/>
      <c r="CN10" s="94"/>
      <c r="CO10" s="94"/>
      <c r="CP10" s="94"/>
      <c r="CQ10" s="94"/>
      <c r="CR10" s="94"/>
      <c r="CS10" s="94"/>
      <c r="CT10" s="94"/>
      <c r="CU10" s="94"/>
      <c r="CV10" s="94"/>
      <c r="CW10" s="94"/>
      <c r="CX10" s="94"/>
      <c r="CY10" s="94"/>
      <c r="CZ10" s="94"/>
      <c r="DA10" s="94"/>
      <c r="DB10" s="94"/>
      <c r="DC10" s="94"/>
      <c r="DD10" s="94"/>
      <c r="DE10" s="94"/>
      <c r="DF10" s="94"/>
      <c r="DG10" s="94"/>
      <c r="DH10" s="94"/>
      <c r="DI10" s="94"/>
      <c r="DJ10" s="94"/>
      <c r="DK10" s="94"/>
      <c r="DL10" s="94"/>
      <c r="DM10" s="94"/>
      <c r="DN10" s="94"/>
      <c r="DO10" s="94"/>
      <c r="DP10" s="94"/>
    </row>
    <row r="11" spans="1:120" s="91" customFormat="1" ht="23.4" customHeight="1">
      <c r="A11" s="505"/>
      <c r="B11" s="492"/>
      <c r="C11" s="493"/>
      <c r="D11" s="496"/>
      <c r="E11" s="493" t="str">
        <f t="shared" si="0"/>
        <v>Avalie Grau de Importância</v>
      </c>
      <c r="F11" s="494"/>
      <c r="G11" s="495">
        <f t="shared" si="1"/>
        <v>1</v>
      </c>
      <c r="H11" s="459"/>
      <c r="I11" s="459" t="str">
        <f t="shared" si="2"/>
        <v/>
      </c>
      <c r="J11" s="509" t="str">
        <f t="array" ref="J11">IFERROR(INDEX($I$9:$I$28,SMALL(IF($I$9:$I$28="MVP",ROW($I$9:$I$28)-ROW($I$9)+1),ROW(A3))),"")</f>
        <v/>
      </c>
      <c r="K11" s="510" t="str">
        <f t="array" ref="K11">IFERROR(INDEX($A$9:$A$28,SMALL(IF($I$9:$I$28="MVP",ROW($A$9:$A$28)-ROW($A$9)+1),ROW(A3))),"")</f>
        <v/>
      </c>
      <c r="L11" s="506" t="str">
        <f t="array" ref="L11">IFERROR(INDEX($D$9:$D$28,SMALL(IF($I$9:$I$28="MVP",ROW($D$9:$D$28)-ROW($D$9)+1),ROW(A3))),"")</f>
        <v/>
      </c>
      <c r="M11" s="507" t="s">
        <v>128</v>
      </c>
      <c r="N11" s="508"/>
      <c r="O11" s="507" t="str">
        <f>IF('3.1 Valor e MVP'!B11="VITAL","MVP",IF('3.1 Valor e MVP'!B11="MUITO IMPORTANTE","MVP",IF('3.1 Valor e MVP'!B11="IMPORTANTE","PRÓXIMA ATUALIZAÇÃO",IF('3.1 Valor e MVP'!B11="POUCO IMPORTANTE","OPCIONAL",IF('3.1 Valor e MVP'!B11="SEM IMPORTÂNCIA","ITEM DESCARTADO","")))))</f>
        <v/>
      </c>
      <c r="P11" s="488"/>
      <c r="Q11" s="94"/>
      <c r="R11" s="94"/>
      <c r="S11" s="94"/>
      <c r="T11" s="94"/>
      <c r="U11" s="94"/>
      <c r="V11" s="94"/>
      <c r="W11" s="94"/>
      <c r="X11" s="94"/>
      <c r="Y11" s="94"/>
      <c r="Z11" s="94"/>
      <c r="AA11" s="94"/>
      <c r="AB11" s="94"/>
      <c r="AC11" s="94"/>
      <c r="AD11" s="94"/>
      <c r="AE11" s="94"/>
      <c r="AF11" s="94"/>
      <c r="AG11" s="94"/>
      <c r="AH11" s="94"/>
      <c r="AI11" s="94"/>
      <c r="AJ11" s="94"/>
      <c r="AK11" s="94"/>
      <c r="AL11" s="94"/>
      <c r="AM11" s="94"/>
      <c r="AN11" s="94"/>
      <c r="AO11" s="94"/>
      <c r="AP11" s="94"/>
      <c r="AQ11" s="94"/>
      <c r="AR11" s="94"/>
      <c r="AS11" s="94"/>
      <c r="AT11" s="94"/>
      <c r="AU11" s="94"/>
      <c r="AV11" s="94"/>
      <c r="AW11" s="94"/>
      <c r="AX11" s="94"/>
      <c r="AY11" s="94"/>
      <c r="AZ11" s="94"/>
      <c r="BA11" s="94"/>
      <c r="BB11" s="94"/>
      <c r="BC11" s="94"/>
      <c r="BD11" s="94"/>
      <c r="BE11" s="94"/>
      <c r="BF11" s="94"/>
      <c r="BG11" s="94"/>
      <c r="BH11" s="94"/>
      <c r="BI11" s="94"/>
      <c r="BJ11" s="94"/>
      <c r="BK11" s="94"/>
      <c r="BL11" s="94"/>
      <c r="BM11" s="94"/>
      <c r="BN11" s="94"/>
      <c r="BO11" s="94"/>
      <c r="BP11" s="94"/>
      <c r="BQ11" s="94"/>
      <c r="BR11" s="94"/>
      <c r="BS11" s="94"/>
      <c r="BT11" s="94"/>
      <c r="BU11" s="94"/>
      <c r="BV11" s="94"/>
      <c r="BW11" s="94"/>
      <c r="BX11" s="94"/>
      <c r="BY11" s="94"/>
      <c r="BZ11" s="94"/>
      <c r="CA11" s="94"/>
      <c r="CB11" s="94"/>
      <c r="CC11" s="94"/>
      <c r="CD11" s="94"/>
      <c r="CE11" s="94"/>
      <c r="CF11" s="94"/>
      <c r="CG11" s="94"/>
      <c r="CH11" s="94"/>
      <c r="CI11" s="94"/>
      <c r="CJ11" s="94"/>
      <c r="CK11" s="94"/>
      <c r="CL11" s="94"/>
      <c r="CM11" s="94"/>
      <c r="CN11" s="94"/>
      <c r="CO11" s="94"/>
      <c r="CP11" s="94"/>
      <c r="CQ11" s="94"/>
      <c r="CR11" s="94"/>
      <c r="CS11" s="94"/>
      <c r="CT11" s="94"/>
      <c r="CU11" s="94"/>
      <c r="CV11" s="94"/>
      <c r="CW11" s="94"/>
      <c r="CX11" s="94"/>
      <c r="CY11" s="94"/>
      <c r="CZ11" s="94"/>
      <c r="DA11" s="94"/>
      <c r="DB11" s="94"/>
      <c r="DC11" s="94"/>
      <c r="DD11" s="94"/>
      <c r="DE11" s="94"/>
      <c r="DF11" s="94"/>
      <c r="DG11" s="94"/>
      <c r="DH11" s="94"/>
      <c r="DI11" s="94"/>
      <c r="DJ11" s="94"/>
      <c r="DK11" s="94"/>
      <c r="DL11" s="94"/>
      <c r="DM11" s="94"/>
      <c r="DN11" s="94"/>
      <c r="DO11" s="94"/>
      <c r="DP11" s="94"/>
    </row>
    <row r="12" spans="1:120" s="91" customFormat="1" ht="23.4" customHeight="1">
      <c r="A12" s="505"/>
      <c r="B12" s="492"/>
      <c r="C12" s="493"/>
      <c r="D12" s="496"/>
      <c r="E12" s="493" t="str">
        <f t="shared" si="0"/>
        <v>Avalie Grau de Importância</v>
      </c>
      <c r="F12" s="494"/>
      <c r="G12" s="495">
        <f t="shared" si="1"/>
        <v>1</v>
      </c>
      <c r="H12" s="459"/>
      <c r="I12" s="459" t="str">
        <f t="shared" si="2"/>
        <v/>
      </c>
      <c r="J12" s="509" t="str">
        <f t="array" ref="J12">IFERROR(INDEX($I$9:$I$28,SMALL(IF($I$9:$I$28="MVP",ROW($I$9:$I$28)-ROW($I$9)+1),ROW(A4))),"")</f>
        <v/>
      </c>
      <c r="K12" s="510" t="str">
        <f t="array" ref="K12">IFERROR(INDEX($A$9:$A$28,SMALL(IF($I$9:$I$28="MVP",ROW($A$9:$A$28)-ROW($A$9)+1),ROW(A4))),"")</f>
        <v/>
      </c>
      <c r="L12" s="506" t="str">
        <f t="array" ref="L12">IFERROR(INDEX($D$9:$D$28,SMALL(IF($I$9:$I$28="MVP",ROW($D$9:$D$28)-ROW($D$9)+1),ROW(A4))),"")</f>
        <v/>
      </c>
      <c r="M12" s="507" t="s">
        <v>129</v>
      </c>
      <c r="N12" s="508"/>
      <c r="O12" s="507" t="str">
        <f>IF('3.1 Valor e MVP'!B12="VITAL","MVP",IF('3.1 Valor e MVP'!B12="MUITO IMPORTANTE","MVP",IF('3.1 Valor e MVP'!B12="IMPORTANTE","PRÓXIMA ATUALIZAÇÃO",IF('3.1 Valor e MVP'!B12="POUCO IMPORTANTE","OPCIONAL",IF('3.1 Valor e MVP'!B12="SEM IMPORTÂNCIA","ITEM DESCARTADO","")))))</f>
        <v/>
      </c>
      <c r="P12" s="488"/>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94"/>
      <c r="DD12" s="94"/>
      <c r="DE12" s="94"/>
      <c r="DF12" s="94"/>
      <c r="DG12" s="94"/>
      <c r="DH12" s="94"/>
      <c r="DI12" s="94"/>
      <c r="DJ12" s="94"/>
      <c r="DK12" s="94"/>
      <c r="DL12" s="94"/>
      <c r="DM12" s="94"/>
      <c r="DN12" s="94"/>
      <c r="DO12" s="94"/>
      <c r="DP12" s="94"/>
    </row>
    <row r="13" spans="1:120" s="91" customFormat="1" ht="24" customHeight="1">
      <c r="A13" s="505"/>
      <c r="B13" s="492"/>
      <c r="C13" s="493"/>
      <c r="D13" s="496"/>
      <c r="E13" s="493" t="str">
        <f t="shared" si="0"/>
        <v>Avalie Grau de Importância</v>
      </c>
      <c r="F13" s="494"/>
      <c r="G13" s="495">
        <f t="shared" si="1"/>
        <v>1</v>
      </c>
      <c r="H13" s="459"/>
      <c r="I13" s="459" t="str">
        <f t="shared" si="2"/>
        <v/>
      </c>
      <c r="J13" s="509" t="str">
        <f t="array" ref="J13">IFERROR(INDEX($I$9:$I$28,SMALL(IF($I$9:$I$28="MVP",ROW($I$9:$I$28)-ROW($I$9)+1),ROW(A5))),"")</f>
        <v/>
      </c>
      <c r="K13" s="510" t="str">
        <f t="array" ref="K13">IFERROR(INDEX($A$9:$A$28,SMALL(IF($I$9:$I$28="MVP",ROW($A$9:$A$28)-ROW($A$9)+1),ROW(A5))),"")</f>
        <v/>
      </c>
      <c r="L13" s="506" t="str">
        <f t="array" ref="L13">IFERROR(INDEX($D$9:$D$28,SMALL(IF($I$9:$I$28="MVP",ROW($D$9:$D$28)-ROW($D$9)+1),ROW(A5))),"")</f>
        <v/>
      </c>
      <c r="M13" s="507" t="s">
        <v>130</v>
      </c>
      <c r="N13" s="508"/>
      <c r="O13" s="507" t="str">
        <f>IF('3.1 Valor e MVP'!B13="VITAL","MVP",IF('3.1 Valor e MVP'!B13="MUITO IMPORTANTE","MVP",IF('3.1 Valor e MVP'!B13="IMPORTANTE","PRÓXIMA ATUALIZAÇÃO",IF('3.1 Valor e MVP'!B13="POUCO IMPORTANTE","OPCIONAL",IF('3.1 Valor e MVP'!B13="SEM IMPORTÂNCIA","ITEM DESCARTADO","")))))</f>
        <v/>
      </c>
      <c r="P13" s="488"/>
      <c r="Q13" s="94"/>
      <c r="R13" s="94"/>
      <c r="S13" s="94"/>
      <c r="T13" s="94"/>
      <c r="U13" s="94"/>
      <c r="V13" s="94"/>
      <c r="W13" s="94"/>
      <c r="X13" s="94"/>
      <c r="Y13" s="94"/>
      <c r="Z13" s="94"/>
      <c r="AA13" s="94"/>
      <c r="AB13" s="94"/>
      <c r="AC13" s="94"/>
      <c r="AD13" s="94"/>
      <c r="AE13" s="94"/>
      <c r="AF13" s="94"/>
      <c r="AG13" s="94"/>
      <c r="AH13" s="94"/>
      <c r="AI13" s="94"/>
      <c r="AJ13" s="94"/>
      <c r="AK13" s="94"/>
      <c r="AL13" s="94"/>
      <c r="AM13" s="94"/>
      <c r="AN13" s="94"/>
      <c r="AO13" s="94"/>
      <c r="AP13" s="94"/>
      <c r="AQ13" s="94"/>
      <c r="AR13" s="94"/>
      <c r="AS13" s="94"/>
      <c r="AT13" s="94"/>
      <c r="AU13" s="94"/>
      <c r="AV13" s="94"/>
      <c r="AW13" s="94"/>
      <c r="AX13" s="94"/>
      <c r="AY13" s="94"/>
      <c r="AZ13" s="94"/>
      <c r="BA13" s="94"/>
      <c r="BB13" s="94"/>
      <c r="BC13" s="94"/>
      <c r="BD13" s="94"/>
      <c r="BE13" s="94"/>
      <c r="BF13" s="94"/>
      <c r="BG13" s="94"/>
      <c r="BH13" s="94"/>
      <c r="BI13" s="94"/>
      <c r="BJ13" s="94"/>
      <c r="BK13" s="94"/>
      <c r="BL13" s="94"/>
      <c r="BM13" s="94"/>
      <c r="BN13" s="94"/>
      <c r="BO13" s="94"/>
      <c r="BP13" s="94"/>
      <c r="BQ13" s="94"/>
      <c r="BR13" s="94"/>
      <c r="BS13" s="94"/>
      <c r="BT13" s="94"/>
      <c r="BU13" s="94"/>
      <c r="BV13" s="94"/>
      <c r="BW13" s="94"/>
      <c r="BX13" s="94"/>
      <c r="BY13" s="94"/>
      <c r="BZ13" s="94"/>
      <c r="CA13" s="94"/>
      <c r="CB13" s="94"/>
      <c r="CC13" s="94"/>
      <c r="CD13" s="94"/>
      <c r="CE13" s="94"/>
      <c r="CF13" s="94"/>
      <c r="CG13" s="94"/>
      <c r="CH13" s="94"/>
      <c r="CI13" s="94"/>
      <c r="CJ13" s="94"/>
      <c r="CK13" s="94"/>
      <c r="CL13" s="94"/>
      <c r="CM13" s="94"/>
      <c r="CN13" s="94"/>
      <c r="CO13" s="94"/>
      <c r="CP13" s="94"/>
      <c r="CQ13" s="94"/>
      <c r="CR13" s="94"/>
      <c r="CS13" s="94"/>
      <c r="CT13" s="94"/>
      <c r="CU13" s="94"/>
      <c r="CV13" s="94"/>
      <c r="CW13" s="94"/>
      <c r="CX13" s="94"/>
      <c r="CY13" s="94"/>
      <c r="CZ13" s="94"/>
      <c r="DA13" s="94"/>
      <c r="DB13" s="94"/>
      <c r="DC13" s="94"/>
      <c r="DD13" s="94"/>
      <c r="DE13" s="94"/>
      <c r="DF13" s="94"/>
      <c r="DG13" s="94"/>
      <c r="DH13" s="94"/>
      <c r="DI13" s="94"/>
      <c r="DJ13" s="94"/>
      <c r="DK13" s="94"/>
      <c r="DL13" s="94"/>
      <c r="DM13" s="94"/>
      <c r="DN13" s="94"/>
      <c r="DO13" s="94"/>
      <c r="DP13" s="94"/>
    </row>
    <row r="14" spans="1:120" s="91" customFormat="1" ht="23.4">
      <c r="A14" s="505"/>
      <c r="B14" s="492"/>
      <c r="C14" s="493"/>
      <c r="D14" s="496"/>
      <c r="E14" s="493" t="str">
        <f t="shared" si="0"/>
        <v>Avalie Grau de Importância</v>
      </c>
      <c r="F14" s="494"/>
      <c r="G14" s="495">
        <f t="shared" si="1"/>
        <v>1</v>
      </c>
      <c r="I14" s="459" t="str">
        <f t="shared" si="2"/>
        <v/>
      </c>
      <c r="J14" s="509" t="str">
        <f t="array" ref="J14">IFERROR(INDEX($I$9:$I$28,SMALL(IF($I$9:$I$28="MVP",ROW($I$9:$I$28)-ROW($I$9)+1),ROW(A6))),"")</f>
        <v/>
      </c>
      <c r="K14" s="510" t="str">
        <f t="array" ref="K14">IFERROR(INDEX($A$9:$A$28,SMALL(IF($I$9:$I$28="MVP",ROW($A$9:$A$28)-ROW($A$9)+1),ROW(A6))),"")</f>
        <v/>
      </c>
      <c r="L14" s="506" t="str">
        <f t="array" ref="L14">IFERROR(INDEX($D$9:$D$28,SMALL(IF($I$9:$I$28="MVP",ROW($D$9:$D$28)-ROW($D$9)+1),ROW(A6))),"")</f>
        <v/>
      </c>
      <c r="M14" s="507" t="s">
        <v>131</v>
      </c>
      <c r="N14" s="508"/>
      <c r="O14" s="507" t="str">
        <f>IF('3.1 Valor e MVP'!B14="VITAL","MVP",IF('3.1 Valor e MVP'!B14="MUITO IMPORTANTE","MVP",IF('3.1 Valor e MVP'!B14="IMPORTANTE","PRÓXIMA ATUALIZAÇÃO",IF('3.1 Valor e MVP'!B14="POUCO IMPORTANTE","OPCIONAL",IF('3.1 Valor e MVP'!B14="SEM IMPORTÂNCIA","ITEM DESCARTADO","")))))</f>
        <v/>
      </c>
      <c r="P14" s="488"/>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94"/>
      <c r="DD14" s="94"/>
      <c r="DE14" s="94"/>
      <c r="DF14" s="94"/>
      <c r="DG14" s="94"/>
      <c r="DH14" s="94"/>
      <c r="DI14" s="94"/>
      <c r="DJ14" s="94"/>
      <c r="DK14" s="94"/>
      <c r="DL14" s="94"/>
      <c r="DM14" s="94"/>
      <c r="DN14" s="94"/>
      <c r="DO14" s="94"/>
      <c r="DP14" s="94"/>
    </row>
    <row r="15" spans="1:120" s="91" customFormat="1" ht="23.4">
      <c r="A15" s="505"/>
      <c r="B15" s="492"/>
      <c r="C15" s="493"/>
      <c r="D15" s="496"/>
      <c r="E15" s="493" t="str">
        <f t="shared" si="0"/>
        <v>Avalie Grau de Importância</v>
      </c>
      <c r="F15" s="494"/>
      <c r="G15" s="495">
        <f t="shared" si="1"/>
        <v>1</v>
      </c>
      <c r="I15" s="459" t="str">
        <f t="shared" si="2"/>
        <v/>
      </c>
      <c r="J15" s="509" t="str">
        <f t="array" ref="J15">IFERROR(INDEX($I$9:$I$28,SMALL(IF($I$9:$I$28="MVP",ROW($I$9:$I$28)-ROW($I$9)+1),ROW(A7))),"")</f>
        <v/>
      </c>
      <c r="K15" s="510" t="str">
        <f t="array" ref="K15">IFERROR(INDEX($A$9:$A$28,SMALL(IF($I$9:$I$28="MVP",ROW($A$9:$A$28)-ROW($A$9)+1),ROW(A7))),"")</f>
        <v/>
      </c>
      <c r="L15" s="506" t="str">
        <f t="array" ref="L15">IFERROR(INDEX($D$9:$D$28,SMALL(IF($I$9:$I$28="MVP",ROW($D$9:$D$28)-ROW($D$9)+1),ROW(A7))),"")</f>
        <v/>
      </c>
      <c r="M15" s="507" t="s">
        <v>132</v>
      </c>
      <c r="N15" s="508"/>
      <c r="O15" s="507" t="str">
        <f>IF('3.1 Valor e MVP'!B15="VITAL","MVP",IF('3.1 Valor e MVP'!B15="MUITO IMPORTANTE","MVP",IF('3.1 Valor e MVP'!B15="IMPORTANTE","PRÓXIMA ATUALIZAÇÃO",IF('3.1 Valor e MVP'!B15="POUCO IMPORTANTE","OPCIONAL",IF('3.1 Valor e MVP'!B15="SEM IMPORTÂNCIA","ITEM DESCARTADO","")))))</f>
        <v/>
      </c>
      <c r="P15" s="488"/>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c r="AP15" s="94"/>
      <c r="AQ15" s="94"/>
      <c r="AR15" s="94"/>
      <c r="AS15" s="94"/>
      <c r="AT15" s="94"/>
      <c r="AU15" s="94"/>
      <c r="AV15" s="94"/>
      <c r="AW15" s="94"/>
      <c r="AX15" s="94"/>
      <c r="AY15" s="94"/>
      <c r="AZ15" s="94"/>
      <c r="BA15" s="94"/>
      <c r="BB15" s="94"/>
      <c r="BC15" s="94"/>
      <c r="BD15" s="94"/>
      <c r="BE15" s="94"/>
      <c r="BF15" s="94"/>
      <c r="BG15" s="94"/>
      <c r="BH15" s="94"/>
      <c r="BI15" s="94"/>
      <c r="BJ15" s="94"/>
      <c r="BK15" s="94"/>
      <c r="BL15" s="94"/>
      <c r="BM15" s="94"/>
      <c r="BN15" s="94"/>
      <c r="BO15" s="94"/>
      <c r="BP15" s="94"/>
      <c r="BQ15" s="94"/>
      <c r="BR15" s="94"/>
      <c r="BS15" s="94"/>
      <c r="BT15" s="94"/>
      <c r="BU15" s="94"/>
      <c r="BV15" s="94"/>
      <c r="BW15" s="94"/>
      <c r="BX15" s="94"/>
      <c r="BY15" s="94"/>
      <c r="BZ15" s="94"/>
      <c r="CA15" s="94"/>
      <c r="CB15" s="94"/>
      <c r="CC15" s="94"/>
      <c r="CD15" s="94"/>
      <c r="CE15" s="94"/>
      <c r="CF15" s="94"/>
      <c r="CG15" s="94"/>
      <c r="CH15" s="94"/>
      <c r="CI15" s="94"/>
      <c r="CJ15" s="94"/>
      <c r="CK15" s="94"/>
      <c r="CL15" s="94"/>
      <c r="CM15" s="94"/>
      <c r="CN15" s="94"/>
      <c r="CO15" s="94"/>
      <c r="CP15" s="94"/>
      <c r="CQ15" s="94"/>
      <c r="CR15" s="94"/>
      <c r="CS15" s="94"/>
      <c r="CT15" s="94"/>
      <c r="CU15" s="94"/>
      <c r="CV15" s="94"/>
      <c r="CW15" s="94"/>
      <c r="CX15" s="94"/>
      <c r="CY15" s="94"/>
      <c r="CZ15" s="94"/>
      <c r="DA15" s="94"/>
      <c r="DB15" s="94"/>
      <c r="DC15" s="94"/>
      <c r="DD15" s="94"/>
      <c r="DE15" s="94"/>
      <c r="DF15" s="94"/>
      <c r="DG15" s="94"/>
      <c r="DH15" s="94"/>
      <c r="DI15" s="94"/>
      <c r="DJ15" s="94"/>
      <c r="DK15" s="94"/>
      <c r="DL15" s="94"/>
      <c r="DM15" s="94"/>
      <c r="DN15" s="94"/>
      <c r="DO15" s="94"/>
      <c r="DP15" s="94"/>
    </row>
    <row r="16" spans="1:120" s="91" customFormat="1" ht="23.4">
      <c r="A16" s="505"/>
      <c r="B16" s="492"/>
      <c r="C16" s="493"/>
      <c r="D16" s="496"/>
      <c r="E16" s="493" t="str">
        <f t="shared" si="0"/>
        <v>Avalie Grau de Importância</v>
      </c>
      <c r="F16" s="494"/>
      <c r="G16" s="495">
        <f t="shared" si="1"/>
        <v>1</v>
      </c>
      <c r="I16" s="459" t="str">
        <f t="shared" si="2"/>
        <v/>
      </c>
      <c r="J16" s="509" t="str">
        <f t="array" ref="J16">IFERROR(INDEX($I$9:$I$28,SMALL(IF($I$9:$I$28="MVP",ROW($I$9:$I$28)-ROW($I$9)+1),ROW(A8))),"")</f>
        <v/>
      </c>
      <c r="K16" s="510" t="str">
        <f t="array" ref="K16">IFERROR(INDEX($A$9:$A$28,SMALL(IF($I$9:$I$28="MVP",ROW($A$9:$A$28)-ROW($A$9)+1),ROW(A8))),"")</f>
        <v/>
      </c>
      <c r="L16" s="506" t="str">
        <f t="array" ref="L16">IFERROR(INDEX($D$9:$D$28,SMALL(IF($I$9:$I$28="MVP",ROW($D$9:$D$28)-ROW($D$9)+1),ROW(A8))),"")</f>
        <v/>
      </c>
      <c r="M16" s="508"/>
      <c r="N16" s="508"/>
      <c r="O16" s="507" t="str">
        <f>IF('3.1 Valor e MVP'!B16="VITAL","MVP",IF('3.1 Valor e MVP'!B16="MUITO IMPORTANTE","MVP",IF('3.1 Valor e MVP'!B16="IMPORTANTE","PRÓXIMA ATUALIZAÇÃO",IF('3.1 Valor e MVP'!B16="POUCO IMPORTANTE","OPCIONAL",IF('3.1 Valor e MVP'!B16="SEM IMPORTÂNCIA","ITEM DESCARTADO","")))))</f>
        <v/>
      </c>
      <c r="P16" s="488"/>
      <c r="Q16" s="94"/>
      <c r="R16" s="94"/>
      <c r="S16" s="94"/>
      <c r="T16" s="94"/>
      <c r="U16" s="94"/>
      <c r="V16" s="94"/>
      <c r="W16" s="94"/>
      <c r="X16" s="94"/>
      <c r="Y16" s="94"/>
      <c r="Z16" s="94"/>
      <c r="AA16" s="94"/>
      <c r="AB16" s="94"/>
      <c r="AC16" s="94"/>
      <c r="AD16" s="94"/>
      <c r="AE16" s="94"/>
      <c r="AF16" s="94"/>
      <c r="AG16" s="94"/>
      <c r="AH16" s="94"/>
      <c r="AI16" s="94"/>
      <c r="AJ16" s="94"/>
      <c r="AK16" s="94"/>
      <c r="AL16" s="94"/>
      <c r="AM16" s="94"/>
      <c r="AN16" s="94"/>
      <c r="AO16" s="94"/>
      <c r="AP16" s="94"/>
      <c r="AQ16" s="94"/>
      <c r="AR16" s="94"/>
      <c r="AS16" s="94"/>
      <c r="AT16" s="94"/>
      <c r="AU16" s="94"/>
      <c r="AV16" s="94"/>
      <c r="AW16" s="94"/>
      <c r="AX16" s="94"/>
      <c r="AY16" s="94"/>
      <c r="AZ16" s="94"/>
      <c r="BA16" s="94"/>
      <c r="BB16" s="94"/>
      <c r="BC16" s="94"/>
      <c r="BD16" s="94"/>
      <c r="BE16" s="94"/>
      <c r="BF16" s="94"/>
      <c r="BG16" s="94"/>
      <c r="BH16" s="94"/>
      <c r="BI16" s="94"/>
      <c r="BJ16" s="94"/>
      <c r="BK16" s="94"/>
      <c r="BL16" s="94"/>
      <c r="BM16" s="94"/>
      <c r="BN16" s="94"/>
      <c r="BO16" s="94"/>
      <c r="BP16" s="94"/>
      <c r="BQ16" s="94"/>
      <c r="BR16" s="94"/>
      <c r="BS16" s="94"/>
      <c r="BT16" s="94"/>
      <c r="BU16" s="94"/>
      <c r="BV16" s="94"/>
      <c r="BW16" s="94"/>
      <c r="BX16" s="94"/>
      <c r="BY16" s="94"/>
      <c r="BZ16" s="94"/>
      <c r="CA16" s="94"/>
      <c r="CB16" s="94"/>
      <c r="CC16" s="94"/>
      <c r="CD16" s="94"/>
      <c r="CE16" s="94"/>
      <c r="CF16" s="94"/>
      <c r="CG16" s="94"/>
      <c r="CH16" s="94"/>
      <c r="CI16" s="94"/>
      <c r="CJ16" s="94"/>
      <c r="CK16" s="94"/>
      <c r="CL16" s="94"/>
      <c r="CM16" s="94"/>
      <c r="CN16" s="94"/>
      <c r="CO16" s="94"/>
      <c r="CP16" s="94"/>
      <c r="CQ16" s="94"/>
      <c r="CR16" s="94"/>
      <c r="CS16" s="94"/>
      <c r="CT16" s="94"/>
      <c r="CU16" s="94"/>
      <c r="CV16" s="94"/>
      <c r="CW16" s="94"/>
      <c r="CX16" s="94"/>
      <c r="CY16" s="94"/>
      <c r="CZ16" s="94"/>
      <c r="DA16" s="94"/>
      <c r="DB16" s="94"/>
      <c r="DC16" s="94"/>
      <c r="DD16" s="94"/>
      <c r="DE16" s="94"/>
      <c r="DF16" s="94"/>
      <c r="DG16" s="94"/>
      <c r="DH16" s="94"/>
      <c r="DI16" s="94"/>
      <c r="DJ16" s="94"/>
      <c r="DK16" s="94"/>
      <c r="DL16" s="94"/>
      <c r="DM16" s="94"/>
      <c r="DN16" s="94"/>
      <c r="DO16" s="94"/>
      <c r="DP16" s="94"/>
    </row>
    <row r="17" spans="1:120" s="91" customFormat="1" ht="23.4">
      <c r="A17" s="505"/>
      <c r="B17" s="492"/>
      <c r="C17" s="493"/>
      <c r="D17" s="496"/>
      <c r="E17" s="493" t="str">
        <f t="shared" si="0"/>
        <v>Avalie Grau de Importância</v>
      </c>
      <c r="F17" s="494"/>
      <c r="G17" s="495">
        <f t="shared" si="1"/>
        <v>1</v>
      </c>
      <c r="I17" s="459" t="str">
        <f t="shared" si="2"/>
        <v/>
      </c>
      <c r="J17" s="509" t="str">
        <f t="array" ref="J17">IFERROR(INDEX($I$9:$I$28,SMALL(IF($I$9:$I$28="MVP",ROW($I$9:$I$28)-ROW($I$9)+1),ROW(A9))),"")</f>
        <v/>
      </c>
      <c r="K17" s="510" t="str">
        <f t="array" ref="K17">IFERROR(INDEX($A$9:$A$28,SMALL(IF($I$9:$I$28="MVP",ROW($A$9:$A$28)-ROW($A$9)+1),ROW(A9))),"")</f>
        <v/>
      </c>
      <c r="L17" s="506" t="str">
        <f t="array" ref="L17">IFERROR(INDEX($D$9:$D$28,SMALL(IF($I$9:$I$28="MVP",ROW($D$9:$D$28)-ROW($D$9)+1),ROW(A9))),"")</f>
        <v/>
      </c>
      <c r="M17" s="508" t="str">
        <f>"Este é um projeto " &amp; '3.2 TAP'!C19 &amp; ", e quero que me crie um MVP e coloque em uma tabela."</f>
        <v>Este é um projeto ?, e quero que me crie um MVP e coloque em uma tabela.</v>
      </c>
      <c r="N17" s="508"/>
      <c r="O17" s="507" t="str">
        <f>IF('3.1 Valor e MVP'!B17="VITAL","MVP",IF('3.1 Valor e MVP'!B17="MUITO IMPORTANTE","MVP",IF('3.1 Valor e MVP'!B17="IMPORTANTE","PRÓXIMA ATUALIZAÇÃO",IF('3.1 Valor e MVP'!B17="POUCO IMPORTANTE","OPCIONAL",IF('3.1 Valor e MVP'!B17="SEM IMPORTÂNCIA","ITEM DESCARTADO","")))))</f>
        <v/>
      </c>
      <c r="P17" s="488"/>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4"/>
      <c r="DD17" s="94"/>
      <c r="DE17" s="94"/>
      <c r="DF17" s="94"/>
      <c r="DG17" s="94"/>
      <c r="DH17" s="94"/>
      <c r="DI17" s="94"/>
      <c r="DJ17" s="94"/>
      <c r="DK17" s="94"/>
      <c r="DL17" s="94"/>
      <c r="DM17" s="94"/>
      <c r="DN17" s="94"/>
      <c r="DO17" s="94"/>
      <c r="DP17" s="94"/>
    </row>
    <row r="18" spans="1:120" s="91" customFormat="1" ht="23.4">
      <c r="A18" s="505"/>
      <c r="B18" s="492"/>
      <c r="C18" s="493"/>
      <c r="D18" s="496"/>
      <c r="E18" s="493" t="str">
        <f t="shared" si="0"/>
        <v>Avalie Grau de Importância</v>
      </c>
      <c r="F18" s="494"/>
      <c r="G18" s="495">
        <f t="shared" si="1"/>
        <v>1</v>
      </c>
      <c r="I18" s="459" t="str">
        <f t="shared" si="2"/>
        <v/>
      </c>
      <c r="J18" s="509" t="str">
        <f t="array" ref="J18">IFERROR(INDEX($I$9:$I$28,SMALL(IF($I$9:$I$28="MVP",ROW($I$9:$I$28)-ROW($I$9)+1),ROW(A10))),"")</f>
        <v/>
      </c>
      <c r="K18" s="510" t="str">
        <f t="array" ref="K18">IFERROR(INDEX($A$9:$A$28,SMALL(IF($I$9:$I$28="MVP",ROW($A$9:$A$28)-ROW($A$9)+1),ROW(A10))),"")</f>
        <v/>
      </c>
      <c r="L18" s="506" t="str">
        <f t="array" ref="L18">IFERROR(INDEX($D$9:$D$28,SMALL(IF($I$9:$I$28="MVP",ROW($D$9:$D$28)-ROW($D$9)+1),ROW(A10))),"")</f>
        <v/>
      </c>
      <c r="M18" s="508" t="s">
        <v>766</v>
      </c>
      <c r="N18" s="508"/>
      <c r="O18" s="507" t="str">
        <f>IF('3.1 Valor e MVP'!B18="VITAL","MVP",IF('3.1 Valor e MVP'!B18="MUITO IMPORTANTE","MVP",IF('3.1 Valor e MVP'!B18="IMPORTANTE","PRÓXIMA ATUALIZAÇÃO",IF('3.1 Valor e MVP'!B18="POUCO IMPORTANTE","OPCIONAL",IF('3.1 Valor e MVP'!B18="SEM IMPORTÂNCIA","ITEM DESCARTADO","")))))</f>
        <v/>
      </c>
      <c r="P18" s="488"/>
      <c r="Q18" s="94"/>
      <c r="R18" s="94"/>
      <c r="S18" s="94"/>
      <c r="T18" s="94"/>
      <c r="U18" s="94"/>
      <c r="V18" s="94"/>
      <c r="W18" s="94"/>
      <c r="X18" s="94"/>
      <c r="Y18" s="94"/>
      <c r="Z18" s="94"/>
      <c r="AA18" s="94"/>
      <c r="AB18" s="94"/>
      <c r="AC18" s="94"/>
      <c r="AD18" s="94"/>
      <c r="AE18" s="94"/>
      <c r="AF18" s="94"/>
      <c r="AG18" s="94"/>
      <c r="AH18" s="94"/>
      <c r="AI18" s="94"/>
      <c r="AJ18" s="94"/>
      <c r="AK18" s="94"/>
      <c r="AL18" s="94"/>
      <c r="AM18" s="94"/>
      <c r="AN18" s="94"/>
      <c r="AO18" s="94"/>
      <c r="AP18" s="94"/>
      <c r="AQ18" s="94"/>
      <c r="AR18" s="94"/>
      <c r="AS18" s="94"/>
      <c r="AT18" s="94"/>
      <c r="AU18" s="94"/>
      <c r="AV18" s="94"/>
      <c r="AW18" s="94"/>
      <c r="AX18" s="94"/>
      <c r="AY18" s="94"/>
      <c r="AZ18" s="94"/>
      <c r="BA18" s="94"/>
      <c r="BB18" s="94"/>
      <c r="BC18" s="94"/>
      <c r="BD18" s="94"/>
      <c r="BE18" s="94"/>
      <c r="BF18" s="94"/>
      <c r="BG18" s="94"/>
      <c r="BH18" s="94"/>
      <c r="BI18" s="94"/>
      <c r="BJ18" s="94"/>
      <c r="BK18" s="94"/>
      <c r="BL18" s="94"/>
      <c r="BM18" s="94"/>
      <c r="BN18" s="94"/>
      <c r="BO18" s="94"/>
      <c r="BP18" s="94"/>
      <c r="BQ18" s="94"/>
      <c r="BR18" s="94"/>
      <c r="BS18" s="94"/>
      <c r="BT18" s="94"/>
      <c r="BU18" s="94"/>
      <c r="BV18" s="94"/>
      <c r="BW18" s="94"/>
      <c r="BX18" s="94"/>
      <c r="BY18" s="94"/>
      <c r="BZ18" s="94"/>
      <c r="CA18" s="94"/>
      <c r="CB18" s="94"/>
      <c r="CC18" s="94"/>
      <c r="CD18" s="94"/>
      <c r="CE18" s="94"/>
      <c r="CF18" s="94"/>
      <c r="CG18" s="94"/>
      <c r="CH18" s="94"/>
      <c r="CI18" s="94"/>
      <c r="CJ18" s="94"/>
      <c r="CK18" s="94"/>
      <c r="CL18" s="94"/>
      <c r="CM18" s="94"/>
      <c r="CN18" s="94"/>
      <c r="CO18" s="94"/>
      <c r="CP18" s="94"/>
      <c r="CQ18" s="94"/>
      <c r="CR18" s="94"/>
      <c r="CS18" s="94"/>
      <c r="CT18" s="94"/>
      <c r="CU18" s="94"/>
      <c r="CV18" s="94"/>
      <c r="CW18" s="94"/>
      <c r="CX18" s="94"/>
      <c r="CY18" s="94"/>
      <c r="CZ18" s="94"/>
      <c r="DA18" s="94"/>
      <c r="DB18" s="94"/>
      <c r="DC18" s="94"/>
      <c r="DD18" s="94"/>
      <c r="DE18" s="94"/>
      <c r="DF18" s="94"/>
      <c r="DG18" s="94"/>
      <c r="DH18" s="94"/>
      <c r="DI18" s="94"/>
      <c r="DJ18" s="94"/>
      <c r="DK18" s="94"/>
      <c r="DL18" s="94"/>
      <c r="DM18" s="94"/>
      <c r="DN18" s="94"/>
      <c r="DO18" s="94"/>
      <c r="DP18" s="94"/>
    </row>
    <row r="19" spans="1:120" s="91" customFormat="1" ht="23.4">
      <c r="A19" s="505"/>
      <c r="B19" s="492"/>
      <c r="C19" s="493"/>
      <c r="D19" s="496"/>
      <c r="E19" s="493" t="str">
        <f t="shared" si="0"/>
        <v>Avalie Grau de Importância</v>
      </c>
      <c r="F19" s="494"/>
      <c r="G19" s="495">
        <f t="shared" si="1"/>
        <v>1</v>
      </c>
      <c r="I19" s="459" t="str">
        <f t="shared" si="2"/>
        <v/>
      </c>
      <c r="J19" s="509" t="str">
        <f t="array" ref="J19">IFERROR(INDEX($I$9:$I$28,SMALL(IF($I$9:$I$28="MVP",ROW($I$9:$I$28)-ROW($I$9)+1),ROW(A11))),"")</f>
        <v/>
      </c>
      <c r="K19" s="510" t="str">
        <f t="array" ref="K19">IFERROR(INDEX($A$9:$A$28,SMALL(IF($I$9:$I$28="MVP",ROW($A$9:$A$28)-ROW($A$9)+1),ROW(A11))),"")</f>
        <v/>
      </c>
      <c r="L19" s="506" t="str">
        <f t="array" ref="L19">IFERROR(INDEX($D$9:$D$28,SMALL(IF($I$9:$I$28="MVP",ROW($D$9:$D$28)-ROW($D$9)+1),ROW(A11))),"")</f>
        <v/>
      </c>
      <c r="M19" s="508" t="s">
        <v>769</v>
      </c>
      <c r="N19" s="508"/>
      <c r="O19" s="507" t="str">
        <f>IF('3.1 Valor e MVP'!B19="VITAL","MVP",IF('3.1 Valor e MVP'!B19="MUITO IMPORTANTE","MVP",IF('3.1 Valor e MVP'!B19="IMPORTANTE","PRÓXIMA ATUALIZAÇÃO",IF('3.1 Valor e MVP'!B19="POUCO IMPORTANTE","OPCIONAL",IF('3.1 Valor e MVP'!B19="SEM IMPORTÂNCIA","ITEM DESCARTADO","")))))</f>
        <v/>
      </c>
      <c r="P19" s="488"/>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4"/>
      <c r="DD19" s="94"/>
      <c r="DE19" s="94"/>
      <c r="DF19" s="94"/>
      <c r="DG19" s="94"/>
      <c r="DH19" s="94"/>
      <c r="DI19" s="94"/>
      <c r="DJ19" s="94"/>
      <c r="DK19" s="94"/>
      <c r="DL19" s="94"/>
      <c r="DM19" s="94"/>
      <c r="DN19" s="94"/>
      <c r="DO19" s="94"/>
      <c r="DP19" s="94"/>
    </row>
    <row r="20" spans="1:120" s="91" customFormat="1" ht="23.4">
      <c r="A20" s="505"/>
      <c r="B20" s="492"/>
      <c r="C20" s="493"/>
      <c r="D20" s="496"/>
      <c r="E20" s="493" t="str">
        <f t="shared" si="0"/>
        <v>Avalie Grau de Importância</v>
      </c>
      <c r="F20" s="494"/>
      <c r="G20" s="495">
        <f t="shared" si="1"/>
        <v>1</v>
      </c>
      <c r="I20" s="459" t="str">
        <f t="shared" si="2"/>
        <v/>
      </c>
      <c r="J20" s="509" t="str">
        <f t="array" ref="J20">IFERROR(INDEX($I$9:$I$28,SMALL(IF($I$9:$I$28="MVP",ROW($I$9:$I$28)-ROW($I$9)+1),ROW(A12))),"")</f>
        <v/>
      </c>
      <c r="K20" s="510" t="str">
        <f t="array" ref="K20">IFERROR(INDEX($A$9:$A$28,SMALL(IF($I$9:$I$28="MVP",ROW($A$9:$A$28)-ROW($A$9)+1),ROW(A12))),"")</f>
        <v/>
      </c>
      <c r="L20" s="506" t="str">
        <f t="array" ref="L20">IFERROR(INDEX($D$9:$D$28,SMALL(IF($I$9:$I$28="MVP",ROW($D$9:$D$28)-ROW($D$9)+1),ROW(A12))),"")</f>
        <v/>
      </c>
      <c r="M20" s="508" t="s">
        <v>776</v>
      </c>
      <c r="N20" s="508"/>
      <c r="O20" s="507" t="str">
        <f>IF('3.1 Valor e MVP'!B20="VITAL","MVP",IF('3.1 Valor e MVP'!B20="MUITO IMPORTANTE","MVP",IF('3.1 Valor e MVP'!B20="IMPORTANTE","PRÓXIMA ATUALIZAÇÃO",IF('3.1 Valor e MVP'!B20="POUCO IMPORTANTE","OPCIONAL",IF('3.1 Valor e MVP'!B20="SEM IMPORTÂNCIA","ITEM DESCARTADO","")))))</f>
        <v/>
      </c>
      <c r="P20" s="488"/>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c r="AT20" s="94"/>
      <c r="AU20" s="94"/>
      <c r="AV20" s="94"/>
      <c r="AW20" s="94"/>
      <c r="AX20" s="94"/>
      <c r="AY20" s="94"/>
      <c r="AZ20" s="94"/>
      <c r="BA20" s="94"/>
      <c r="BB20" s="94"/>
      <c r="BC20" s="94"/>
      <c r="BD20" s="94"/>
      <c r="BE20" s="94"/>
      <c r="BF20" s="94"/>
      <c r="BG20" s="94"/>
      <c r="BH20" s="94"/>
      <c r="BI20" s="94"/>
      <c r="BJ20" s="94"/>
      <c r="BK20" s="94"/>
      <c r="BL20" s="94"/>
      <c r="BM20" s="94"/>
      <c r="BN20" s="94"/>
      <c r="BO20" s="94"/>
      <c r="BP20" s="94"/>
      <c r="BQ20" s="94"/>
      <c r="BR20" s="94"/>
      <c r="BS20" s="94"/>
      <c r="BT20" s="94"/>
      <c r="BU20" s="94"/>
      <c r="BV20" s="94"/>
      <c r="BW20" s="94"/>
      <c r="BX20" s="94"/>
      <c r="BY20" s="94"/>
      <c r="BZ20" s="94"/>
      <c r="CA20" s="94"/>
      <c r="CB20" s="94"/>
      <c r="CC20" s="94"/>
      <c r="CD20" s="94"/>
      <c r="CE20" s="94"/>
      <c r="CF20" s="94"/>
      <c r="CG20" s="94"/>
      <c r="CH20" s="94"/>
      <c r="CI20" s="94"/>
      <c r="CJ20" s="94"/>
      <c r="CK20" s="94"/>
      <c r="CL20" s="94"/>
      <c r="CM20" s="94"/>
      <c r="CN20" s="94"/>
      <c r="CO20" s="94"/>
      <c r="CP20" s="94"/>
      <c r="CQ20" s="94"/>
      <c r="CR20" s="94"/>
      <c r="CS20" s="94"/>
      <c r="CT20" s="94"/>
      <c r="CU20" s="94"/>
      <c r="CV20" s="94"/>
      <c r="CW20" s="94"/>
      <c r="CX20" s="94"/>
      <c r="CY20" s="94"/>
      <c r="CZ20" s="94"/>
      <c r="DA20" s="94"/>
      <c r="DB20" s="94"/>
      <c r="DC20" s="94"/>
      <c r="DD20" s="94"/>
      <c r="DE20" s="94"/>
      <c r="DF20" s="94"/>
      <c r="DG20" s="94"/>
      <c r="DH20" s="94"/>
      <c r="DI20" s="94"/>
      <c r="DJ20" s="94"/>
      <c r="DK20" s="94"/>
      <c r="DL20" s="94"/>
      <c r="DM20" s="94"/>
      <c r="DN20" s="94"/>
      <c r="DO20" s="94"/>
      <c r="DP20" s="94"/>
    </row>
    <row r="21" spans="1:120" s="91" customFormat="1" ht="23.4">
      <c r="A21" s="505"/>
      <c r="B21" s="492"/>
      <c r="C21" s="493"/>
      <c r="D21" s="496"/>
      <c r="E21" s="493" t="str">
        <f t="shared" si="0"/>
        <v>Avalie Grau de Importância</v>
      </c>
      <c r="F21" s="494"/>
      <c r="G21" s="495">
        <f t="shared" si="1"/>
        <v>1</v>
      </c>
      <c r="I21" s="459" t="str">
        <f t="shared" si="2"/>
        <v/>
      </c>
      <c r="J21" s="509" t="str">
        <f t="array" ref="J21">IFERROR(INDEX($I$9:$I$28,SMALL(IF($I$9:$I$28="MVP",ROW($I$9:$I$28)-ROW($I$9)+1),ROW(A13))),"")</f>
        <v/>
      </c>
      <c r="K21" s="510" t="str">
        <f t="array" ref="K21">IFERROR(INDEX($A$9:$A$28,SMALL(IF($I$9:$I$28="MVP",ROW($A$9:$A$28)-ROW($A$9)+1),ROW(A13))),"")</f>
        <v/>
      </c>
      <c r="L21" s="506" t="str">
        <f t="array" ref="L21">IFERROR(INDEX($D$9:$D$28,SMALL(IF($I$9:$I$28="MVP",ROW($D$9:$D$28)-ROW($D$9)+1),ROW(A13))),"")</f>
        <v/>
      </c>
      <c r="M21" s="508" t="s">
        <v>777</v>
      </c>
      <c r="N21" s="508"/>
      <c r="O21" s="507" t="str">
        <f>IF('3.1 Valor e MVP'!B21="VITAL","MVP",IF('3.1 Valor e MVP'!B21="MUITO IMPORTANTE","MVP",IF('3.1 Valor e MVP'!B21="IMPORTANTE","PRÓXIMA ATUALIZAÇÃO",IF('3.1 Valor e MVP'!B21="POUCO IMPORTANTE","OPCIONAL",IF('3.1 Valor e MVP'!B21="SEM IMPORTÂNCIA","ITEM DESCARTADO","")))))</f>
        <v/>
      </c>
      <c r="P21" s="488"/>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K21" s="94"/>
      <c r="BL21" s="94"/>
      <c r="BM21" s="94"/>
      <c r="BN21" s="94"/>
      <c r="BO21" s="94"/>
      <c r="BP21" s="94"/>
      <c r="BQ21" s="94"/>
      <c r="BR21" s="94"/>
      <c r="BS21" s="94"/>
      <c r="BT21" s="94"/>
      <c r="BU21" s="94"/>
      <c r="BV21" s="94"/>
      <c r="BW21" s="94"/>
      <c r="BX21" s="94"/>
      <c r="BY21" s="94"/>
      <c r="BZ21" s="94"/>
      <c r="CA21" s="94"/>
      <c r="CB21" s="94"/>
      <c r="CC21" s="94"/>
      <c r="CD21" s="94"/>
      <c r="CE21" s="94"/>
      <c r="CF21" s="94"/>
      <c r="CG21" s="94"/>
      <c r="CH21" s="94"/>
      <c r="CI21" s="94"/>
      <c r="CJ21" s="94"/>
      <c r="CK21" s="94"/>
      <c r="CL21" s="94"/>
      <c r="CM21" s="94"/>
      <c r="CN21" s="94"/>
      <c r="CO21" s="94"/>
      <c r="CP21" s="94"/>
      <c r="CQ21" s="94"/>
      <c r="CR21" s="94"/>
      <c r="CS21" s="94"/>
      <c r="CT21" s="94"/>
      <c r="CU21" s="94"/>
      <c r="CV21" s="94"/>
      <c r="CW21" s="94"/>
      <c r="CX21" s="94"/>
      <c r="CY21" s="94"/>
      <c r="CZ21" s="94"/>
      <c r="DA21" s="94"/>
      <c r="DB21" s="94"/>
      <c r="DC21" s="94"/>
      <c r="DD21" s="94"/>
      <c r="DE21" s="94"/>
      <c r="DF21" s="94"/>
      <c r="DG21" s="94"/>
      <c r="DH21" s="94"/>
      <c r="DI21" s="94"/>
      <c r="DJ21" s="94"/>
      <c r="DK21" s="94"/>
      <c r="DL21" s="94"/>
      <c r="DM21" s="94"/>
      <c r="DN21" s="94"/>
      <c r="DO21" s="94"/>
      <c r="DP21" s="94"/>
    </row>
    <row r="22" spans="1:120" s="91" customFormat="1" ht="23.4">
      <c r="A22" s="505"/>
      <c r="B22" s="492"/>
      <c r="C22" s="493"/>
      <c r="D22" s="496"/>
      <c r="E22" s="493" t="str">
        <f t="shared" si="0"/>
        <v>Avalie Grau de Importância</v>
      </c>
      <c r="F22" s="494"/>
      <c r="G22" s="495">
        <f t="shared" si="1"/>
        <v>1</v>
      </c>
      <c r="I22" s="459" t="str">
        <f t="shared" si="2"/>
        <v/>
      </c>
      <c r="J22" s="509" t="str">
        <f t="array" ref="J22">IFERROR(INDEX($I$9:$I$28,SMALL(IF($I$9:$I$28="MVP",ROW($I$9:$I$28)-ROW($I$9)+1),ROW(A14))),"")</f>
        <v/>
      </c>
      <c r="K22" s="510" t="str">
        <f t="array" ref="K22">IFERROR(INDEX($A$9:$A$28,SMALL(IF($I$9:$I$28="MVP",ROW($A$9:$A$28)-ROW($A$9)+1),ROW(A14))),"")</f>
        <v/>
      </c>
      <c r="L22" s="506" t="str">
        <f t="array" ref="L22">IFERROR(INDEX($D$9:$D$28,SMALL(IF($I$9:$I$28="MVP",ROW($D$9:$D$28)-ROW($D$9)+1),ROW(A14))),"")</f>
        <v/>
      </c>
      <c r="M22" s="508" t="s">
        <v>778</v>
      </c>
      <c r="N22" s="508"/>
      <c r="O22" s="507" t="str">
        <f>IF('3.1 Valor e MVP'!B22="VITAL","MVP",IF('3.1 Valor e MVP'!B22="MUITO IMPORTANTE","MVP",IF('3.1 Valor e MVP'!B22="IMPORTANTE","PRÓXIMA ATUALIZAÇÃO",IF('3.1 Valor e MVP'!B22="POUCO IMPORTANTE","OPCIONAL",IF('3.1 Valor e MVP'!B22="SEM IMPORTÂNCIA","ITEM DESCARTADO","")))))</f>
        <v/>
      </c>
      <c r="P22" s="488"/>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94"/>
      <c r="DG22" s="94"/>
      <c r="DH22" s="94"/>
      <c r="DI22" s="94"/>
      <c r="DJ22" s="94"/>
      <c r="DK22" s="94"/>
      <c r="DL22" s="94"/>
      <c r="DM22" s="94"/>
      <c r="DN22" s="94"/>
      <c r="DO22" s="94"/>
      <c r="DP22" s="94"/>
    </row>
    <row r="23" spans="1:120" s="91" customFormat="1" ht="23.4">
      <c r="A23" s="505"/>
      <c r="B23" s="492"/>
      <c r="C23" s="493"/>
      <c r="D23" s="496"/>
      <c r="E23" s="493" t="str">
        <f t="shared" si="0"/>
        <v>Avalie Grau de Importância</v>
      </c>
      <c r="F23" s="494"/>
      <c r="G23" s="495">
        <f t="shared" si="1"/>
        <v>1</v>
      </c>
      <c r="I23" s="459" t="str">
        <f t="shared" si="2"/>
        <v/>
      </c>
      <c r="J23" s="509" t="str">
        <f t="array" ref="J23">IFERROR(INDEX($I$9:$I$28,SMALL(IF($I$9:$I$28="MVP",ROW($I$9:$I$28)-ROW($I$9)+1),ROW(A15))),"")</f>
        <v/>
      </c>
      <c r="K23" s="510" t="str">
        <f t="array" ref="K23">IFERROR(INDEX($A$9:$A$28,SMALL(IF($I$9:$I$28="MVP",ROW($A$9:$A$28)-ROW($A$9)+1),ROW(A15))),"")</f>
        <v/>
      </c>
      <c r="L23" s="506" t="str">
        <f t="array" ref="L23">IFERROR(INDEX($D$9:$D$28,SMALL(IF($I$9:$I$28="MVP",ROW($D$9:$D$28)-ROW($D$9)+1),ROW(A15))),"")</f>
        <v/>
      </c>
      <c r="M23" s="508"/>
      <c r="N23" s="508"/>
      <c r="O23" s="507" t="str">
        <f>IF('3.1 Valor e MVP'!B23="VITAL","MVP",IF('3.1 Valor e MVP'!B23="MUITO IMPORTANTE","MVP",IF('3.1 Valor e MVP'!B23="IMPORTANTE","PRÓXIMA ATUALIZAÇÃO",IF('3.1 Valor e MVP'!B23="POUCO IMPORTANTE","OPCIONAL",IF('3.1 Valor e MVP'!B23="SEM IMPORTÂNCIA","ITEM DESCARTADO","")))))</f>
        <v/>
      </c>
      <c r="P23" s="488"/>
      <c r="Q23" s="94"/>
      <c r="R23" s="94"/>
      <c r="S23" s="94"/>
      <c r="T23" s="94"/>
      <c r="U23" s="94"/>
      <c r="V23" s="94"/>
      <c r="W23" s="94"/>
      <c r="X23" s="94"/>
      <c r="Y23" s="94"/>
      <c r="Z23" s="94"/>
      <c r="AA23" s="94"/>
      <c r="AB23" s="94"/>
      <c r="AC23" s="94"/>
      <c r="AD23" s="94"/>
      <c r="AE23" s="94"/>
      <c r="AF23" s="94"/>
      <c r="AG23" s="94"/>
      <c r="AH23" s="94"/>
      <c r="AI23" s="94"/>
      <c r="AJ23" s="94"/>
      <c r="AK23" s="94"/>
      <c r="AL23" s="94"/>
      <c r="AM23" s="94"/>
      <c r="AN23" s="94"/>
      <c r="AO23" s="94"/>
      <c r="AP23" s="94"/>
      <c r="AQ23" s="94"/>
      <c r="AR23" s="94"/>
      <c r="AS23" s="94"/>
      <c r="AT23" s="94"/>
      <c r="AU23" s="94"/>
      <c r="AV23" s="94"/>
      <c r="AW23" s="94"/>
      <c r="AX23" s="94"/>
      <c r="AY23" s="94"/>
      <c r="AZ23" s="94"/>
      <c r="BA23" s="94"/>
      <c r="BB23" s="94"/>
      <c r="BC23" s="94"/>
      <c r="BD23" s="94"/>
      <c r="BE23" s="94"/>
      <c r="BF23" s="94"/>
      <c r="BG23" s="94"/>
      <c r="BH23" s="94"/>
      <c r="BI23" s="94"/>
      <c r="BJ23" s="94"/>
      <c r="BK23" s="94"/>
      <c r="BL23" s="94"/>
      <c r="BM23" s="94"/>
      <c r="BN23" s="94"/>
      <c r="BO23" s="94"/>
      <c r="BP23" s="94"/>
      <c r="BQ23" s="94"/>
      <c r="BR23" s="94"/>
      <c r="BS23" s="94"/>
      <c r="BT23" s="94"/>
      <c r="BU23" s="94"/>
      <c r="BV23" s="94"/>
      <c r="BW23" s="94"/>
      <c r="BX23" s="94"/>
      <c r="BY23" s="94"/>
      <c r="BZ23" s="94"/>
      <c r="CA23" s="94"/>
      <c r="CB23" s="94"/>
      <c r="CC23" s="94"/>
      <c r="CD23" s="94"/>
      <c r="CE23" s="94"/>
      <c r="CF23" s="94"/>
      <c r="CG23" s="94"/>
      <c r="CH23" s="94"/>
      <c r="CI23" s="94"/>
      <c r="CJ23" s="94"/>
      <c r="CK23" s="94"/>
      <c r="CL23" s="94"/>
      <c r="CM23" s="94"/>
      <c r="CN23" s="94"/>
      <c r="CO23" s="94"/>
      <c r="CP23" s="94"/>
      <c r="CQ23" s="94"/>
      <c r="CR23" s="94"/>
      <c r="CS23" s="94"/>
      <c r="CT23" s="94"/>
      <c r="CU23" s="94"/>
      <c r="CV23" s="94"/>
      <c r="CW23" s="94"/>
      <c r="CX23" s="94"/>
      <c r="CY23" s="94"/>
      <c r="CZ23" s="94"/>
      <c r="DA23" s="94"/>
      <c r="DB23" s="94"/>
      <c r="DC23" s="94"/>
      <c r="DD23" s="94"/>
      <c r="DE23" s="94"/>
      <c r="DF23" s="94"/>
      <c r="DG23" s="94"/>
      <c r="DH23" s="94"/>
      <c r="DI23" s="94"/>
      <c r="DJ23" s="94"/>
      <c r="DK23" s="94"/>
      <c r="DL23" s="94"/>
      <c r="DM23" s="94"/>
      <c r="DN23" s="94"/>
      <c r="DO23" s="94"/>
      <c r="DP23" s="94"/>
    </row>
    <row r="24" spans="1:120" s="91" customFormat="1" ht="23.4">
      <c r="A24" s="505"/>
      <c r="B24" s="492"/>
      <c r="C24" s="493"/>
      <c r="D24" s="496"/>
      <c r="E24" s="493" t="str">
        <f t="shared" si="0"/>
        <v>Avalie Grau de Importância</v>
      </c>
      <c r="F24" s="494"/>
      <c r="G24" s="495">
        <f t="shared" si="1"/>
        <v>1</v>
      </c>
      <c r="I24" s="459" t="str">
        <f t="shared" si="2"/>
        <v/>
      </c>
      <c r="J24" s="509" t="str">
        <f t="array" ref="J24">IFERROR(INDEX($I$9:$I$28,SMALL(IF($I$9:$I$28="MVP",ROW($I$9:$I$28)-ROW($I$9)+1),ROW(A16))),"")</f>
        <v/>
      </c>
      <c r="K24" s="510" t="str">
        <f t="array" ref="K24">IFERROR(INDEX($A$9:$A$28,SMALL(IF($I$9:$I$28="MVP",ROW($A$9:$A$28)-ROW($A$9)+1),ROW(A16))),"")</f>
        <v/>
      </c>
      <c r="L24" s="506" t="str">
        <f t="array" ref="L24">IFERROR(INDEX($D$9:$D$28,SMALL(IF($I$9:$I$28="MVP",ROW($D$9:$D$28)-ROW($D$9)+1),ROW(A16))),"")</f>
        <v/>
      </c>
      <c r="M24" s="508"/>
      <c r="N24" s="508"/>
      <c r="O24" s="507" t="str">
        <f>IF('3.1 Valor e MVP'!B24="VITAL","MVP",IF('3.1 Valor e MVP'!B24="MUITO IMPORTANTE","MVP",IF('3.1 Valor e MVP'!B24="IMPORTANTE","PRÓXIMA ATUALIZAÇÃO",IF('3.1 Valor e MVP'!B24="POUCO IMPORTANTE","OPCIONAL",IF('3.1 Valor e MVP'!B24="SEM IMPORTÂNCIA","ITEM DESCARTADO","")))))</f>
        <v/>
      </c>
      <c r="P24" s="488"/>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94"/>
      <c r="BL24" s="94"/>
      <c r="BM24" s="94"/>
      <c r="BN24" s="94"/>
      <c r="BO24" s="94"/>
      <c r="BP24" s="94"/>
      <c r="BQ24" s="94"/>
      <c r="BR24" s="94"/>
      <c r="BS24" s="94"/>
      <c r="BT24" s="94"/>
      <c r="BU24" s="94"/>
      <c r="BV24" s="94"/>
      <c r="BW24" s="94"/>
      <c r="BX24" s="94"/>
      <c r="BY24" s="94"/>
      <c r="BZ24" s="94"/>
      <c r="CA24" s="94"/>
      <c r="CB24" s="94"/>
      <c r="CC24" s="94"/>
      <c r="CD24" s="94"/>
      <c r="CE24" s="94"/>
      <c r="CF24" s="94"/>
      <c r="CG24" s="94"/>
      <c r="CH24" s="94"/>
      <c r="CI24" s="94"/>
      <c r="CJ24" s="94"/>
      <c r="CK24" s="94"/>
      <c r="CL24" s="94"/>
      <c r="CM24" s="94"/>
      <c r="CN24" s="94"/>
      <c r="CO24" s="94"/>
      <c r="CP24" s="94"/>
      <c r="CQ24" s="94"/>
      <c r="CR24" s="94"/>
      <c r="CS24" s="94"/>
      <c r="CT24" s="94"/>
      <c r="CU24" s="94"/>
      <c r="CV24" s="94"/>
      <c r="CW24" s="94"/>
      <c r="CX24" s="94"/>
      <c r="CY24" s="94"/>
      <c r="CZ24" s="94"/>
      <c r="DA24" s="94"/>
      <c r="DB24" s="94"/>
      <c r="DC24" s="94"/>
      <c r="DD24" s="94"/>
      <c r="DE24" s="94"/>
      <c r="DF24" s="94"/>
      <c r="DG24" s="94"/>
      <c r="DH24" s="94"/>
      <c r="DI24" s="94"/>
      <c r="DJ24" s="94"/>
      <c r="DK24" s="94"/>
      <c r="DL24" s="94"/>
      <c r="DM24" s="94"/>
      <c r="DN24" s="94"/>
      <c r="DO24" s="94"/>
      <c r="DP24" s="94"/>
    </row>
    <row r="25" spans="1:120" s="91" customFormat="1" ht="23.4">
      <c r="A25" s="505"/>
      <c r="B25" s="492"/>
      <c r="C25" s="493"/>
      <c r="D25" s="496"/>
      <c r="E25" s="493" t="str">
        <f t="shared" si="0"/>
        <v>Avalie Grau de Importância</v>
      </c>
      <c r="F25" s="494"/>
      <c r="G25" s="495">
        <f t="shared" si="1"/>
        <v>1</v>
      </c>
      <c r="I25" s="459" t="str">
        <f t="shared" si="2"/>
        <v/>
      </c>
      <c r="J25" s="509" t="str">
        <f t="array" ref="J25">IFERROR(INDEX($I$9:$I$28,SMALL(IF($I$9:$I$28="MVP",ROW($I$9:$I$28)-ROW($I$9)+1),ROW(A17))),"")</f>
        <v/>
      </c>
      <c r="K25" s="510" t="str">
        <f t="array" ref="K25">IFERROR(INDEX($A$9:$A$28,SMALL(IF($I$9:$I$28="MVP",ROW($A$9:$A$28)-ROW($A$9)+1),ROW(A17))),"")</f>
        <v/>
      </c>
      <c r="L25" s="506" t="str">
        <f t="array" ref="L25">IFERROR(INDEX($D$9:$D$28,SMALL(IF($I$9:$I$28="MVP",ROW($D$9:$D$28)-ROW($D$9)+1),ROW(A17))),"")</f>
        <v/>
      </c>
      <c r="M25" s="508"/>
      <c r="N25" s="508"/>
      <c r="O25" s="507" t="str">
        <f>IF('3.1 Valor e MVP'!B25="VITAL","MVP",IF('3.1 Valor e MVP'!B25="MUITO IMPORTANTE","MVP",IF('3.1 Valor e MVP'!B25="IMPORTANTE","PRÓXIMA ATUALIZAÇÃO",IF('3.1 Valor e MVP'!B25="POUCO IMPORTANTE","OPCIONAL",IF('3.1 Valor e MVP'!B25="SEM IMPORTÂNCIA","ITEM DESCARTADO","")))))</f>
        <v/>
      </c>
      <c r="P25" s="488"/>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4"/>
      <c r="CQ25" s="94"/>
      <c r="CR25" s="94"/>
      <c r="CS25" s="94"/>
      <c r="CT25" s="94"/>
      <c r="CU25" s="94"/>
      <c r="CV25" s="94"/>
      <c r="CW25" s="94"/>
      <c r="CX25" s="94"/>
      <c r="CY25" s="94"/>
      <c r="CZ25" s="94"/>
      <c r="DA25" s="94"/>
      <c r="DB25" s="94"/>
      <c r="DC25" s="94"/>
      <c r="DD25" s="94"/>
      <c r="DE25" s="94"/>
      <c r="DF25" s="94"/>
      <c r="DG25" s="94"/>
      <c r="DH25" s="94"/>
      <c r="DI25" s="94"/>
      <c r="DJ25" s="94"/>
      <c r="DK25" s="94"/>
      <c r="DL25" s="94"/>
      <c r="DM25" s="94"/>
      <c r="DN25" s="94"/>
      <c r="DO25" s="94"/>
      <c r="DP25" s="94"/>
    </row>
    <row r="26" spans="1:120" s="91" customFormat="1" ht="23.4">
      <c r="A26" s="505"/>
      <c r="B26" s="492"/>
      <c r="C26" s="493"/>
      <c r="D26" s="496"/>
      <c r="E26" s="493" t="str">
        <f t="shared" si="0"/>
        <v>Avalie Grau de Importância</v>
      </c>
      <c r="F26" s="494"/>
      <c r="G26" s="495">
        <f t="shared" si="1"/>
        <v>1</v>
      </c>
      <c r="I26" s="459" t="str">
        <f t="shared" si="2"/>
        <v/>
      </c>
      <c r="J26" s="509" t="str">
        <f t="array" ref="J26">IFERROR(INDEX($I$9:$I$28,SMALL(IF($I$9:$I$28="MVP",ROW($I$9:$I$28)-ROW($I$9)+1),ROW(A18))),"")</f>
        <v/>
      </c>
      <c r="K26" s="510" t="str">
        <f t="array" ref="K26">IFERROR(INDEX($A$9:$A$28,SMALL(IF($I$9:$I$28="MVP",ROW($A$9:$A$28)-ROW($A$9)+1),ROW(A18))),"")</f>
        <v/>
      </c>
      <c r="L26" s="506" t="str">
        <f t="array" ref="L26">IFERROR(INDEX($D$9:$D$28,SMALL(IF($I$9:$I$28="MVP",ROW($D$9:$D$28)-ROW($D$9)+1),ROW(A18))),"")</f>
        <v/>
      </c>
      <c r="M26" s="508"/>
      <c r="N26" s="508"/>
      <c r="O26" s="507" t="str">
        <f>IF('3.1 Valor e MVP'!B26="VITAL","MVP",IF('3.1 Valor e MVP'!B26="MUITO IMPORTANTE","MVP",IF('3.1 Valor e MVP'!B26="IMPORTANTE","PRÓXIMA ATUALIZAÇÃO",IF('3.1 Valor e MVP'!B26="POUCO IMPORTANTE","OPCIONAL",IF('3.1 Valor e MVP'!B26="SEM IMPORTÂNCIA","ITEM DESCARTADO","")))))</f>
        <v/>
      </c>
      <c r="P26" s="488"/>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94"/>
      <c r="DD26" s="94"/>
      <c r="DE26" s="94"/>
      <c r="DF26" s="94"/>
      <c r="DG26" s="94"/>
      <c r="DH26" s="94"/>
      <c r="DI26" s="94"/>
      <c r="DJ26" s="94"/>
      <c r="DK26" s="94"/>
      <c r="DL26" s="94"/>
      <c r="DM26" s="94"/>
      <c r="DN26" s="94"/>
      <c r="DO26" s="94"/>
      <c r="DP26" s="94"/>
    </row>
    <row r="27" spans="1:120" s="91" customFormat="1" ht="23.4">
      <c r="A27" s="505"/>
      <c r="B27" s="492"/>
      <c r="C27" s="493"/>
      <c r="D27" s="496"/>
      <c r="E27" s="493" t="str">
        <f t="shared" si="0"/>
        <v>Avalie Grau de Importância</v>
      </c>
      <c r="F27" s="494"/>
      <c r="G27" s="495">
        <f t="shared" si="1"/>
        <v>1</v>
      </c>
      <c r="I27" s="459" t="str">
        <f t="shared" si="2"/>
        <v/>
      </c>
      <c r="J27" s="509" t="str">
        <f t="array" ref="J27">IFERROR(INDEX($I$9:$I$28,SMALL(IF($I$9:$I$28="MVP",ROW($I$9:$I$28)-ROW($I$9)+1),ROW(A19))),"")</f>
        <v/>
      </c>
      <c r="K27" s="510" t="str">
        <f t="array" ref="K27">IFERROR(INDEX($A$9:$A$28,SMALL(IF($I$9:$I$28="MVP",ROW($A$9:$A$28)-ROW($A$9)+1),ROW(A19))),"")</f>
        <v/>
      </c>
      <c r="L27" s="506" t="str">
        <f t="array" ref="L27">IFERROR(INDEX($D$9:$D$28,SMALL(IF($I$9:$I$28="MVP",ROW($D$9:$D$28)-ROW($D$9)+1),ROW(A19))),"")</f>
        <v/>
      </c>
      <c r="M27" s="508"/>
      <c r="N27" s="508"/>
      <c r="O27" s="507" t="str">
        <f>IF('3.1 Valor e MVP'!B27="VITAL","MVP",IF('3.1 Valor e MVP'!B27="MUITO IMPORTANTE","MVP",IF('3.1 Valor e MVP'!B27="IMPORTANTE","PRÓXIMA ATUALIZAÇÃO",IF('3.1 Valor e MVP'!B27="POUCO IMPORTANTE","OPCIONAL",IF('3.1 Valor e MVP'!B27="SEM IMPORTÂNCIA","ITEM DESCARTADO","")))))</f>
        <v/>
      </c>
      <c r="P27" s="488"/>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94"/>
      <c r="BL27" s="94"/>
      <c r="BM27" s="94"/>
      <c r="BN27" s="94"/>
      <c r="BO27" s="94"/>
      <c r="BP27" s="94"/>
      <c r="BQ27" s="94"/>
      <c r="BR27" s="94"/>
      <c r="BS27" s="94"/>
      <c r="BT27" s="94"/>
      <c r="BU27" s="94"/>
      <c r="BV27" s="94"/>
      <c r="BW27" s="94"/>
      <c r="BX27" s="94"/>
      <c r="BY27" s="94"/>
      <c r="BZ27" s="94"/>
      <c r="CA27" s="94"/>
      <c r="CB27" s="94"/>
      <c r="CC27" s="94"/>
      <c r="CD27" s="94"/>
      <c r="CE27" s="94"/>
      <c r="CF27" s="94"/>
      <c r="CG27" s="94"/>
      <c r="CH27" s="94"/>
      <c r="CI27" s="94"/>
      <c r="CJ27" s="94"/>
      <c r="CK27" s="94"/>
      <c r="CL27" s="94"/>
      <c r="CM27" s="94"/>
      <c r="CN27" s="94"/>
      <c r="CO27" s="94"/>
      <c r="CP27" s="94"/>
      <c r="CQ27" s="94"/>
      <c r="CR27" s="94"/>
      <c r="CS27" s="94"/>
      <c r="CT27" s="94"/>
      <c r="CU27" s="94"/>
      <c r="CV27" s="94"/>
      <c r="CW27" s="94"/>
      <c r="CX27" s="94"/>
      <c r="CY27" s="94"/>
      <c r="CZ27" s="94"/>
      <c r="DA27" s="94"/>
      <c r="DB27" s="94"/>
      <c r="DC27" s="94"/>
      <c r="DD27" s="94"/>
      <c r="DE27" s="94"/>
      <c r="DF27" s="94"/>
      <c r="DG27" s="94"/>
      <c r="DH27" s="94"/>
      <c r="DI27" s="94"/>
      <c r="DJ27" s="94"/>
      <c r="DK27" s="94"/>
      <c r="DL27" s="94"/>
      <c r="DM27" s="94"/>
      <c r="DN27" s="94"/>
      <c r="DO27" s="94"/>
      <c r="DP27" s="94"/>
    </row>
    <row r="28" spans="1:120" s="91" customFormat="1" ht="23.4">
      <c r="A28" s="505"/>
      <c r="B28" s="492"/>
      <c r="C28" s="493"/>
      <c r="D28" s="496"/>
      <c r="E28" s="493" t="str">
        <f t="shared" si="0"/>
        <v>Avalie Grau de Importância</v>
      </c>
      <c r="F28" s="494"/>
      <c r="G28" s="495">
        <f t="shared" si="1"/>
        <v>1</v>
      </c>
      <c r="I28" s="459" t="str">
        <f t="shared" si="2"/>
        <v/>
      </c>
      <c r="J28" s="509" t="str">
        <f t="array" ref="J28">IFERROR(INDEX($I$9:$I$28,SMALL(IF($I$9:$I$28="MVP",ROW($I$9:$I$28)-ROW($I$9)+1),ROW(A20))),"")</f>
        <v/>
      </c>
      <c r="K28" s="510" t="str">
        <f t="array" ref="K28">IFERROR(INDEX($A$9:$A$28,SMALL(IF($I$9:$I$28="MVP",ROW($A$9:$A$28)-ROW($A$9)+1),ROW(A20))),"")</f>
        <v/>
      </c>
      <c r="L28" s="506" t="str">
        <f t="array" ref="L28">IFERROR(INDEX($D$9:$D$28,SMALL(IF($I$9:$I$28="MVP",ROW($D$9:$D$28)-ROW($D$9)+1),ROW(A20))),"")</f>
        <v/>
      </c>
      <c r="M28" s="508"/>
      <c r="N28" s="508"/>
      <c r="O28" s="507" t="str">
        <f>IF('3.1 Valor e MVP'!B28="VITAL","MVP",IF('3.1 Valor e MVP'!B28="MUITO IMPORTANTE","MVP",IF('3.1 Valor e MVP'!B28="IMPORTANTE","PRÓXIMA ATUALIZAÇÃO",IF('3.1 Valor e MVP'!B28="POUCO IMPORTANTE","OPCIONAL",IF('3.1 Valor e MVP'!B28="SEM IMPORTÂNCIA","ITEM DESCARTADO","")))))</f>
        <v/>
      </c>
      <c r="P28" s="488"/>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row>
    <row r="29" spans="1:120" s="91" customFormat="1" ht="5.4" customHeight="1">
      <c r="K29" s="506"/>
      <c r="L29" s="506"/>
      <c r="M29" s="508"/>
      <c r="N29" s="508"/>
      <c r="O29" s="507"/>
      <c r="P29" s="488"/>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K29" s="94"/>
      <c r="BL29" s="94"/>
      <c r="BM29" s="94"/>
      <c r="BN29" s="94"/>
      <c r="BO29" s="94"/>
      <c r="BP29" s="94"/>
      <c r="BQ29" s="94"/>
      <c r="BR29" s="94"/>
      <c r="BS29" s="94"/>
      <c r="BT29" s="94"/>
      <c r="BU29" s="94"/>
      <c r="BV29" s="94"/>
      <c r="BW29" s="94"/>
      <c r="BX29" s="94"/>
      <c r="BY29" s="94"/>
      <c r="BZ29" s="94"/>
      <c r="CA29" s="94"/>
      <c r="CB29" s="94"/>
      <c r="CC29" s="94"/>
      <c r="CD29" s="94"/>
      <c r="CE29" s="94"/>
      <c r="CF29" s="94"/>
      <c r="CG29" s="94"/>
      <c r="CH29" s="94"/>
      <c r="CI29" s="94"/>
      <c r="CJ29" s="94"/>
      <c r="CK29" s="94"/>
      <c r="CL29" s="94"/>
      <c r="CM29" s="94"/>
      <c r="CN29" s="94"/>
      <c r="CO29" s="94"/>
      <c r="CP29" s="94"/>
      <c r="CQ29" s="94"/>
      <c r="CR29" s="94"/>
      <c r="CS29" s="94"/>
      <c r="CT29" s="94"/>
      <c r="CU29" s="94"/>
      <c r="CV29" s="94"/>
      <c r="CW29" s="94"/>
      <c r="CX29" s="94"/>
      <c r="CY29" s="94"/>
      <c r="CZ29" s="94"/>
      <c r="DA29" s="94"/>
      <c r="DB29" s="94"/>
      <c r="DC29" s="94"/>
      <c r="DD29" s="94"/>
      <c r="DE29" s="94"/>
      <c r="DF29" s="94"/>
      <c r="DG29" s="94"/>
      <c r="DH29" s="94"/>
      <c r="DI29" s="94"/>
      <c r="DJ29" s="94"/>
      <c r="DK29" s="94"/>
      <c r="DL29" s="94"/>
      <c r="DM29" s="94"/>
      <c r="DN29" s="94"/>
      <c r="DO29" s="94"/>
      <c r="DP29" s="94"/>
    </row>
    <row r="30" spans="1:120" s="94" customFormat="1">
      <c r="M30" s="96"/>
      <c r="N30" s="96"/>
      <c r="O30" s="96"/>
      <c r="P30" s="488"/>
    </row>
    <row r="31" spans="1:120" s="94" customFormat="1">
      <c r="P31" s="488"/>
    </row>
    <row r="32" spans="1:120" s="94" customFormat="1">
      <c r="P32" s="488"/>
    </row>
    <row r="33" spans="2:16" s="94" customFormat="1">
      <c r="P33" s="488"/>
    </row>
    <row r="34" spans="2:16" s="94" customFormat="1">
      <c r="B34" s="486"/>
      <c r="P34" s="488"/>
    </row>
    <row r="35" spans="2:16" s="94" customFormat="1">
      <c r="B35" s="486"/>
      <c r="P35" s="488"/>
    </row>
    <row r="36" spans="2:16" s="94" customFormat="1">
      <c r="B36" s="486"/>
      <c r="P36" s="488"/>
    </row>
    <row r="37" spans="2:16" s="94" customFormat="1">
      <c r="B37" s="486"/>
      <c r="P37" s="488"/>
    </row>
    <row r="38" spans="2:16" s="94" customFormat="1">
      <c r="B38" s="486"/>
      <c r="P38" s="488"/>
    </row>
    <row r="39" spans="2:16" s="94" customFormat="1">
      <c r="P39" s="488"/>
    </row>
    <row r="40" spans="2:16" s="94" customFormat="1">
      <c r="P40" s="488"/>
    </row>
    <row r="41" spans="2:16" s="94" customFormat="1">
      <c r="P41" s="488"/>
    </row>
    <row r="42" spans="2:16" s="94" customFormat="1">
      <c r="P42" s="488"/>
    </row>
    <row r="43" spans="2:16" s="94" customFormat="1">
      <c r="P43" s="488"/>
    </row>
    <row r="44" spans="2:16" s="94" customFormat="1">
      <c r="P44" s="488"/>
    </row>
    <row r="45" spans="2:16" s="94" customFormat="1">
      <c r="P45" s="488"/>
    </row>
    <row r="46" spans="2:16" s="94" customFormat="1">
      <c r="P46" s="488"/>
    </row>
    <row r="47" spans="2:16" s="94" customFormat="1">
      <c r="P47" s="488"/>
    </row>
    <row r="48" spans="2:16" s="94" customFormat="1">
      <c r="P48" s="488"/>
    </row>
    <row r="49" spans="16:16" s="94" customFormat="1">
      <c r="P49" s="488"/>
    </row>
    <row r="50" spans="16:16" s="94" customFormat="1">
      <c r="P50" s="488"/>
    </row>
    <row r="51" spans="16:16" s="94" customFormat="1">
      <c r="P51" s="488"/>
    </row>
    <row r="52" spans="16:16" s="94" customFormat="1">
      <c r="P52" s="488"/>
    </row>
    <row r="53" spans="16:16" s="94" customFormat="1">
      <c r="P53" s="488"/>
    </row>
    <row r="54" spans="16:16" s="94" customFormat="1">
      <c r="P54" s="488"/>
    </row>
    <row r="55" spans="16:16" s="94" customFormat="1">
      <c r="P55" s="488"/>
    </row>
    <row r="56" spans="16:16" s="94" customFormat="1">
      <c r="P56" s="488"/>
    </row>
    <row r="57" spans="16:16" s="94" customFormat="1">
      <c r="P57" s="488"/>
    </row>
    <row r="58" spans="16:16" s="94" customFormat="1">
      <c r="P58" s="488"/>
    </row>
    <row r="59" spans="16:16" s="94" customFormat="1">
      <c r="P59" s="488"/>
    </row>
    <row r="60" spans="16:16" s="94" customFormat="1">
      <c r="P60" s="488"/>
    </row>
    <row r="61" spans="16:16" s="94" customFormat="1">
      <c r="P61" s="488"/>
    </row>
    <row r="62" spans="16:16" s="94" customFormat="1">
      <c r="P62" s="488"/>
    </row>
    <row r="63" spans="16:16" s="94" customFormat="1">
      <c r="P63" s="488"/>
    </row>
    <row r="64" spans="16:16" s="94" customFormat="1">
      <c r="P64" s="488"/>
    </row>
    <row r="65" spans="16:16" s="94" customFormat="1">
      <c r="P65" s="488"/>
    </row>
    <row r="66" spans="16:16" s="94" customFormat="1">
      <c r="P66" s="488"/>
    </row>
    <row r="67" spans="16:16" s="94" customFormat="1">
      <c r="P67" s="488"/>
    </row>
    <row r="68" spans="16:16" s="94" customFormat="1">
      <c r="P68" s="488"/>
    </row>
    <row r="69" spans="16:16" s="94" customFormat="1">
      <c r="P69" s="488"/>
    </row>
    <row r="70" spans="16:16" s="94" customFormat="1">
      <c r="P70" s="488"/>
    </row>
    <row r="71" spans="16:16" s="94" customFormat="1">
      <c r="P71" s="488"/>
    </row>
    <row r="72" spans="16:16" s="94" customFormat="1">
      <c r="P72" s="488"/>
    </row>
    <row r="73" spans="16:16" s="94" customFormat="1">
      <c r="P73" s="488"/>
    </row>
    <row r="74" spans="16:16" s="94" customFormat="1">
      <c r="P74" s="488"/>
    </row>
    <row r="75" spans="16:16" s="94" customFormat="1">
      <c r="P75" s="488"/>
    </row>
    <row r="76" spans="16:16" s="94" customFormat="1">
      <c r="P76" s="488"/>
    </row>
    <row r="77" spans="16:16" s="94" customFormat="1">
      <c r="P77" s="488"/>
    </row>
    <row r="78" spans="16:16" s="94" customFormat="1">
      <c r="P78" s="488"/>
    </row>
    <row r="79" spans="16:16" s="94" customFormat="1">
      <c r="P79" s="488"/>
    </row>
    <row r="80" spans="16:16" s="94" customFormat="1">
      <c r="P80" s="488"/>
    </row>
    <row r="81" spans="16:16" s="94" customFormat="1">
      <c r="P81" s="488"/>
    </row>
    <row r="82" spans="16:16" s="94" customFormat="1">
      <c r="P82" s="488"/>
    </row>
    <row r="83" spans="16:16" s="94" customFormat="1">
      <c r="P83" s="488"/>
    </row>
    <row r="84" spans="16:16" s="94" customFormat="1">
      <c r="P84" s="488"/>
    </row>
    <row r="85" spans="16:16" s="94" customFormat="1">
      <c r="P85" s="488"/>
    </row>
    <row r="86" spans="16:16" s="94" customFormat="1">
      <c r="P86" s="488"/>
    </row>
    <row r="87" spans="16:16" s="94" customFormat="1">
      <c r="P87" s="488"/>
    </row>
    <row r="88" spans="16:16" s="94" customFormat="1">
      <c r="P88" s="488"/>
    </row>
    <row r="89" spans="16:16" s="94" customFormat="1">
      <c r="P89" s="488"/>
    </row>
    <row r="90" spans="16:16" s="94" customFormat="1">
      <c r="P90" s="488"/>
    </row>
    <row r="91" spans="16:16" s="94" customFormat="1">
      <c r="P91" s="488"/>
    </row>
    <row r="92" spans="16:16" s="94" customFormat="1">
      <c r="P92" s="488"/>
    </row>
    <row r="93" spans="16:16" s="94" customFormat="1">
      <c r="P93" s="488"/>
    </row>
    <row r="94" spans="16:16" s="94" customFormat="1">
      <c r="P94" s="488"/>
    </row>
    <row r="95" spans="16:16" s="94" customFormat="1">
      <c r="P95" s="488"/>
    </row>
    <row r="96" spans="16:16" s="94" customFormat="1">
      <c r="P96" s="488"/>
    </row>
    <row r="97" spans="16:16" s="94" customFormat="1">
      <c r="P97" s="488"/>
    </row>
    <row r="98" spans="16:16" s="94" customFormat="1">
      <c r="P98" s="488"/>
    </row>
    <row r="99" spans="16:16" s="94" customFormat="1">
      <c r="P99" s="488"/>
    </row>
    <row r="100" spans="16:16" s="94" customFormat="1">
      <c r="P100" s="488"/>
    </row>
    <row r="101" spans="16:16" s="94" customFormat="1">
      <c r="P101" s="488"/>
    </row>
    <row r="102" spans="16:16" s="94" customFormat="1">
      <c r="P102" s="488"/>
    </row>
    <row r="103" spans="16:16" s="94" customFormat="1">
      <c r="P103" s="488"/>
    </row>
    <row r="104" spans="16:16" s="94" customFormat="1">
      <c r="P104" s="488"/>
    </row>
    <row r="105" spans="16:16" s="94" customFormat="1">
      <c r="P105" s="488"/>
    </row>
    <row r="106" spans="16:16" s="94" customFormat="1">
      <c r="P106" s="488"/>
    </row>
    <row r="107" spans="16:16" s="94" customFormat="1">
      <c r="P107" s="488"/>
    </row>
    <row r="108" spans="16:16" s="94" customFormat="1">
      <c r="P108" s="488"/>
    </row>
    <row r="109" spans="16:16" s="94" customFormat="1">
      <c r="P109" s="488"/>
    </row>
    <row r="110" spans="16:16" s="94" customFormat="1">
      <c r="P110" s="488"/>
    </row>
    <row r="111" spans="16:16" s="94" customFormat="1">
      <c r="P111" s="488"/>
    </row>
    <row r="112" spans="16:16" s="94" customFormat="1">
      <c r="P112" s="488"/>
    </row>
    <row r="113" spans="16:16" s="94" customFormat="1">
      <c r="P113" s="488"/>
    </row>
    <row r="114" spans="16:16" s="94" customFormat="1">
      <c r="P114" s="488"/>
    </row>
    <row r="115" spans="16:16" s="94" customFormat="1">
      <c r="P115" s="488"/>
    </row>
    <row r="116" spans="16:16" s="94" customFormat="1">
      <c r="P116" s="488"/>
    </row>
    <row r="117" spans="16:16" s="94" customFormat="1">
      <c r="P117" s="488"/>
    </row>
    <row r="118" spans="16:16" s="94" customFormat="1">
      <c r="P118" s="488"/>
    </row>
    <row r="119" spans="16:16" s="94" customFormat="1">
      <c r="P119" s="488"/>
    </row>
    <row r="120" spans="16:16" s="94" customFormat="1">
      <c r="P120" s="488"/>
    </row>
    <row r="121" spans="16:16" s="94" customFormat="1">
      <c r="P121" s="488"/>
    </row>
    <row r="122" spans="16:16" s="94" customFormat="1">
      <c r="P122" s="488"/>
    </row>
    <row r="123" spans="16:16" s="94" customFormat="1">
      <c r="P123" s="488"/>
    </row>
    <row r="124" spans="16:16" s="94" customFormat="1">
      <c r="P124" s="488"/>
    </row>
    <row r="125" spans="16:16" s="94" customFormat="1">
      <c r="P125" s="488"/>
    </row>
    <row r="126" spans="16:16" s="94" customFormat="1">
      <c r="P126" s="488"/>
    </row>
    <row r="127" spans="16:16" s="94" customFormat="1">
      <c r="P127" s="488"/>
    </row>
    <row r="128" spans="16:16" s="94" customFormat="1">
      <c r="P128" s="488"/>
    </row>
    <row r="129" spans="16:16" s="94" customFormat="1">
      <c r="P129" s="488"/>
    </row>
    <row r="130" spans="16:16" s="94" customFormat="1">
      <c r="P130" s="488"/>
    </row>
    <row r="131" spans="16:16" s="94" customFormat="1">
      <c r="P131" s="488"/>
    </row>
    <row r="132" spans="16:16" s="94" customFormat="1">
      <c r="P132" s="488"/>
    </row>
    <row r="133" spans="16:16" s="94" customFormat="1">
      <c r="P133" s="488"/>
    </row>
    <row r="134" spans="16:16" s="94" customFormat="1">
      <c r="P134" s="488"/>
    </row>
    <row r="135" spans="16:16" s="94" customFormat="1">
      <c r="P135" s="488"/>
    </row>
    <row r="136" spans="16:16" s="94" customFormat="1">
      <c r="P136" s="488"/>
    </row>
    <row r="137" spans="16:16" s="94" customFormat="1">
      <c r="P137" s="488"/>
    </row>
    <row r="138" spans="16:16" s="94" customFormat="1">
      <c r="P138" s="488"/>
    </row>
    <row r="139" spans="16:16" s="94" customFormat="1">
      <c r="P139" s="488"/>
    </row>
    <row r="140" spans="16:16" s="94" customFormat="1">
      <c r="P140" s="488"/>
    </row>
    <row r="141" spans="16:16" s="94" customFormat="1">
      <c r="P141" s="488"/>
    </row>
    <row r="142" spans="16:16" s="94" customFormat="1">
      <c r="P142" s="488"/>
    </row>
    <row r="143" spans="16:16" s="94" customFormat="1">
      <c r="P143" s="488"/>
    </row>
    <row r="144" spans="16:16" s="94" customFormat="1">
      <c r="P144" s="488"/>
    </row>
    <row r="145" spans="16:16" s="94" customFormat="1">
      <c r="P145" s="488"/>
    </row>
    <row r="146" spans="16:16" s="94" customFormat="1">
      <c r="P146" s="488"/>
    </row>
    <row r="147" spans="16:16" s="94" customFormat="1">
      <c r="P147" s="488"/>
    </row>
    <row r="148" spans="16:16" s="94" customFormat="1">
      <c r="P148" s="488"/>
    </row>
    <row r="149" spans="16:16" s="94" customFormat="1">
      <c r="P149" s="488"/>
    </row>
    <row r="150" spans="16:16" s="94" customFormat="1">
      <c r="P150" s="488"/>
    </row>
    <row r="151" spans="16:16" s="94" customFormat="1">
      <c r="P151" s="488"/>
    </row>
    <row r="152" spans="16:16" s="94" customFormat="1">
      <c r="P152" s="488"/>
    </row>
    <row r="153" spans="16:16" s="94" customFormat="1">
      <c r="P153" s="488"/>
    </row>
    <row r="154" spans="16:16" s="94" customFormat="1">
      <c r="P154" s="488"/>
    </row>
    <row r="155" spans="16:16" s="94" customFormat="1">
      <c r="P155" s="488"/>
    </row>
    <row r="156" spans="16:16" s="94" customFormat="1">
      <c r="P156" s="488"/>
    </row>
    <row r="157" spans="16:16" s="94" customFormat="1">
      <c r="P157" s="488"/>
    </row>
    <row r="158" spans="16:16" s="94" customFormat="1">
      <c r="P158" s="488"/>
    </row>
    <row r="159" spans="16:16" s="94" customFormat="1">
      <c r="P159" s="488"/>
    </row>
    <row r="160" spans="16:16" s="94" customFormat="1">
      <c r="P160" s="488"/>
    </row>
    <row r="161" spans="16:16" s="94" customFormat="1">
      <c r="P161" s="488"/>
    </row>
    <row r="162" spans="16:16" s="94" customFormat="1">
      <c r="P162" s="488"/>
    </row>
    <row r="163" spans="16:16" s="94" customFormat="1">
      <c r="P163" s="488"/>
    </row>
    <row r="164" spans="16:16" s="94" customFormat="1">
      <c r="P164" s="488"/>
    </row>
    <row r="165" spans="16:16" s="94" customFormat="1">
      <c r="P165" s="488"/>
    </row>
    <row r="166" spans="16:16" s="94" customFormat="1">
      <c r="P166" s="488"/>
    </row>
    <row r="167" spans="16:16" s="94" customFormat="1">
      <c r="P167" s="488"/>
    </row>
    <row r="168" spans="16:16" s="94" customFormat="1">
      <c r="P168" s="488"/>
    </row>
    <row r="169" spans="16:16" s="94" customFormat="1">
      <c r="P169" s="488"/>
    </row>
    <row r="170" spans="16:16" s="94" customFormat="1">
      <c r="P170" s="488"/>
    </row>
    <row r="171" spans="16:16" s="94" customFormat="1">
      <c r="P171" s="488"/>
    </row>
    <row r="172" spans="16:16" s="94" customFormat="1">
      <c r="P172" s="488"/>
    </row>
    <row r="173" spans="16:16" s="94" customFormat="1">
      <c r="P173" s="488"/>
    </row>
    <row r="174" spans="16:16" s="94" customFormat="1">
      <c r="P174" s="488"/>
    </row>
    <row r="175" spans="16:16" s="94" customFormat="1">
      <c r="P175" s="488"/>
    </row>
    <row r="176" spans="16:16" s="94" customFormat="1">
      <c r="P176" s="488"/>
    </row>
    <row r="177" spans="16:16" s="94" customFormat="1">
      <c r="P177" s="488"/>
    </row>
    <row r="178" spans="16:16" s="94" customFormat="1">
      <c r="P178" s="488"/>
    </row>
    <row r="179" spans="16:16" s="94" customFormat="1">
      <c r="P179" s="488"/>
    </row>
    <row r="180" spans="16:16" s="94" customFormat="1">
      <c r="P180" s="488"/>
    </row>
    <row r="181" spans="16:16" s="94" customFormat="1">
      <c r="P181" s="488"/>
    </row>
    <row r="182" spans="16:16" s="94" customFormat="1">
      <c r="P182" s="488"/>
    </row>
    <row r="183" spans="16:16" s="94" customFormat="1">
      <c r="P183" s="488"/>
    </row>
    <row r="184" spans="16:16" s="94" customFormat="1">
      <c r="P184" s="488"/>
    </row>
    <row r="185" spans="16:16" s="94" customFormat="1">
      <c r="P185" s="488"/>
    </row>
    <row r="186" spans="16:16" s="94" customFormat="1">
      <c r="P186" s="488"/>
    </row>
    <row r="187" spans="16:16" s="94" customFormat="1">
      <c r="P187" s="488"/>
    </row>
    <row r="188" spans="16:16" s="94" customFormat="1">
      <c r="P188" s="488"/>
    </row>
    <row r="189" spans="16:16" s="94" customFormat="1">
      <c r="P189" s="488"/>
    </row>
    <row r="190" spans="16:16" s="94" customFormat="1">
      <c r="P190" s="488"/>
    </row>
    <row r="191" spans="16:16" s="94" customFormat="1">
      <c r="P191" s="488"/>
    </row>
    <row r="192" spans="16:16" s="94" customFormat="1">
      <c r="P192" s="488"/>
    </row>
    <row r="193" spans="16:16" s="94" customFormat="1">
      <c r="P193" s="488"/>
    </row>
    <row r="194" spans="16:16" s="94" customFormat="1">
      <c r="P194" s="488"/>
    </row>
    <row r="195" spans="16:16" s="94" customFormat="1">
      <c r="P195" s="488"/>
    </row>
    <row r="196" spans="16:16" s="94" customFormat="1">
      <c r="P196" s="488"/>
    </row>
    <row r="197" spans="16:16" s="94" customFormat="1">
      <c r="P197" s="488"/>
    </row>
    <row r="198" spans="16:16" s="94" customFormat="1">
      <c r="P198" s="488"/>
    </row>
    <row r="199" spans="16:16" s="94" customFormat="1">
      <c r="P199" s="488"/>
    </row>
    <row r="200" spans="16:16" s="94" customFormat="1">
      <c r="P200" s="488"/>
    </row>
    <row r="201" spans="16:16" s="94" customFormat="1">
      <c r="P201" s="488"/>
    </row>
    <row r="202" spans="16:16" s="94" customFormat="1">
      <c r="P202" s="488"/>
    </row>
    <row r="203" spans="16:16" s="94" customFormat="1">
      <c r="P203" s="488"/>
    </row>
    <row r="204" spans="16:16" s="94" customFormat="1">
      <c r="P204" s="488"/>
    </row>
    <row r="205" spans="16:16" s="94" customFormat="1">
      <c r="P205" s="488"/>
    </row>
    <row r="206" spans="16:16" s="94" customFormat="1">
      <c r="P206" s="488"/>
    </row>
    <row r="207" spans="16:16" s="94" customFormat="1">
      <c r="P207" s="488"/>
    </row>
    <row r="208" spans="16:16" s="94" customFormat="1">
      <c r="P208" s="488"/>
    </row>
    <row r="209" spans="16:16" s="94" customFormat="1">
      <c r="P209" s="488"/>
    </row>
    <row r="210" spans="16:16" s="94" customFormat="1">
      <c r="P210" s="488"/>
    </row>
    <row r="211" spans="16:16" s="94" customFormat="1">
      <c r="P211" s="488"/>
    </row>
    <row r="212" spans="16:16" s="94" customFormat="1">
      <c r="P212" s="488"/>
    </row>
    <row r="213" spans="16:16" s="94" customFormat="1">
      <c r="P213" s="488"/>
    </row>
    <row r="214" spans="16:16" s="94" customFormat="1">
      <c r="P214" s="488"/>
    </row>
    <row r="215" spans="16:16" s="94" customFormat="1">
      <c r="P215" s="488"/>
    </row>
    <row r="216" spans="16:16" s="94" customFormat="1">
      <c r="P216" s="488"/>
    </row>
    <row r="217" spans="16:16" s="94" customFormat="1">
      <c r="P217" s="488"/>
    </row>
    <row r="218" spans="16:16" s="94" customFormat="1">
      <c r="P218" s="488"/>
    </row>
    <row r="219" spans="16:16" s="94" customFormat="1">
      <c r="P219" s="488"/>
    </row>
    <row r="220" spans="16:16" s="94" customFormat="1">
      <c r="P220" s="488"/>
    </row>
    <row r="221" spans="16:16" s="94" customFormat="1">
      <c r="P221" s="488"/>
    </row>
    <row r="222" spans="16:16" s="94" customFormat="1">
      <c r="P222" s="488"/>
    </row>
    <row r="223" spans="16:16" s="94" customFormat="1">
      <c r="P223" s="488"/>
    </row>
    <row r="224" spans="16:16" s="94" customFormat="1">
      <c r="P224" s="488"/>
    </row>
    <row r="225" spans="16:16" s="94" customFormat="1">
      <c r="P225" s="488"/>
    </row>
    <row r="226" spans="16:16" s="94" customFormat="1">
      <c r="P226" s="488"/>
    </row>
    <row r="227" spans="16:16" s="94" customFormat="1">
      <c r="P227" s="488"/>
    </row>
    <row r="228" spans="16:16" s="94" customFormat="1">
      <c r="P228" s="488"/>
    </row>
    <row r="229" spans="16:16" s="94" customFormat="1">
      <c r="P229" s="488"/>
    </row>
    <row r="230" spans="16:16" s="94" customFormat="1">
      <c r="P230" s="488"/>
    </row>
    <row r="231" spans="16:16" s="94" customFormat="1">
      <c r="P231" s="488"/>
    </row>
    <row r="232" spans="16:16" s="94" customFormat="1">
      <c r="P232" s="488"/>
    </row>
    <row r="233" spans="16:16" s="94" customFormat="1">
      <c r="P233" s="488"/>
    </row>
    <row r="234" spans="16:16" s="94" customFormat="1">
      <c r="P234" s="488"/>
    </row>
    <row r="235" spans="16:16" s="94" customFormat="1">
      <c r="P235" s="488"/>
    </row>
    <row r="236" spans="16:16" s="94" customFormat="1">
      <c r="P236" s="488"/>
    </row>
    <row r="237" spans="16:16" s="94" customFormat="1">
      <c r="P237" s="488"/>
    </row>
    <row r="238" spans="16:16" s="94" customFormat="1">
      <c r="P238" s="488"/>
    </row>
    <row r="239" spans="16:16" s="94" customFormat="1">
      <c r="P239" s="488"/>
    </row>
    <row r="240" spans="16:16" s="94" customFormat="1">
      <c r="P240" s="488"/>
    </row>
    <row r="241" spans="16:16" s="94" customFormat="1">
      <c r="P241" s="488"/>
    </row>
    <row r="242" spans="16:16" s="94" customFormat="1">
      <c r="P242" s="488"/>
    </row>
    <row r="243" spans="16:16" s="94" customFormat="1">
      <c r="P243" s="488"/>
    </row>
    <row r="244" spans="16:16" s="94" customFormat="1">
      <c r="P244" s="488"/>
    </row>
    <row r="245" spans="16:16" s="94" customFormat="1">
      <c r="P245" s="488"/>
    </row>
    <row r="246" spans="16:16" s="94" customFormat="1">
      <c r="P246" s="488"/>
    </row>
    <row r="247" spans="16:16" s="94" customFormat="1">
      <c r="P247" s="488"/>
    </row>
    <row r="248" spans="16:16" s="94" customFormat="1">
      <c r="P248" s="488"/>
    </row>
    <row r="249" spans="16:16" s="94" customFormat="1">
      <c r="P249" s="488"/>
    </row>
    <row r="250" spans="16:16" s="94" customFormat="1">
      <c r="P250" s="488"/>
    </row>
    <row r="251" spans="16:16" s="94" customFormat="1">
      <c r="P251" s="488"/>
    </row>
    <row r="252" spans="16:16" s="94" customFormat="1">
      <c r="P252" s="488"/>
    </row>
    <row r="253" spans="16:16" s="94" customFormat="1">
      <c r="P253" s="488"/>
    </row>
    <row r="254" spans="16:16" s="94" customFormat="1">
      <c r="P254" s="488"/>
    </row>
    <row r="255" spans="16:16" s="94" customFormat="1">
      <c r="P255" s="488"/>
    </row>
    <row r="256" spans="16:16" s="94" customFormat="1">
      <c r="P256" s="488"/>
    </row>
    <row r="257" spans="16:16" s="94" customFormat="1">
      <c r="P257" s="488"/>
    </row>
    <row r="258" spans="16:16" s="94" customFormat="1">
      <c r="P258" s="488"/>
    </row>
    <row r="259" spans="16:16" s="94" customFormat="1">
      <c r="P259" s="488"/>
    </row>
    <row r="260" spans="16:16" s="94" customFormat="1">
      <c r="P260" s="488"/>
    </row>
    <row r="261" spans="16:16" s="94" customFormat="1">
      <c r="P261" s="488"/>
    </row>
    <row r="262" spans="16:16" s="94" customFormat="1">
      <c r="P262" s="488"/>
    </row>
    <row r="263" spans="16:16" s="94" customFormat="1">
      <c r="P263" s="488"/>
    </row>
    <row r="264" spans="16:16" s="94" customFormat="1">
      <c r="P264" s="488"/>
    </row>
    <row r="265" spans="16:16" s="94" customFormat="1">
      <c r="P265" s="488"/>
    </row>
    <row r="266" spans="16:16" s="94" customFormat="1">
      <c r="P266" s="488"/>
    </row>
    <row r="267" spans="16:16" s="94" customFormat="1">
      <c r="P267" s="488"/>
    </row>
    <row r="268" spans="16:16" s="94" customFormat="1">
      <c r="P268" s="488"/>
    </row>
    <row r="269" spans="16:16" s="94" customFormat="1">
      <c r="P269" s="488"/>
    </row>
    <row r="270" spans="16:16" s="94" customFormat="1">
      <c r="P270" s="488"/>
    </row>
    <row r="271" spans="16:16" s="94" customFormat="1">
      <c r="P271" s="488"/>
    </row>
    <row r="272" spans="16:16" s="94" customFormat="1">
      <c r="P272" s="488"/>
    </row>
    <row r="273" spans="16:16" s="94" customFormat="1">
      <c r="P273" s="488"/>
    </row>
    <row r="274" spans="16:16" s="94" customFormat="1">
      <c r="P274" s="488"/>
    </row>
    <row r="275" spans="16:16" s="94" customFormat="1">
      <c r="P275" s="488"/>
    </row>
    <row r="276" spans="16:16" s="94" customFormat="1">
      <c r="P276" s="488"/>
    </row>
    <row r="277" spans="16:16" s="94" customFormat="1">
      <c r="P277" s="488"/>
    </row>
    <row r="278" spans="16:16" s="94" customFormat="1">
      <c r="P278" s="488"/>
    </row>
    <row r="279" spans="16:16" s="94" customFormat="1">
      <c r="P279" s="488"/>
    </row>
    <row r="280" spans="16:16" s="94" customFormat="1">
      <c r="P280" s="488"/>
    </row>
    <row r="281" spans="16:16" s="94" customFormat="1">
      <c r="P281" s="488"/>
    </row>
    <row r="282" spans="16:16" s="94" customFormat="1">
      <c r="P282" s="488"/>
    </row>
    <row r="283" spans="16:16" s="94" customFormat="1">
      <c r="P283" s="488"/>
    </row>
    <row r="284" spans="16:16" s="94" customFormat="1">
      <c r="P284" s="488"/>
    </row>
    <row r="285" spans="16:16" s="94" customFormat="1">
      <c r="P285" s="488"/>
    </row>
    <row r="286" spans="16:16" s="94" customFormat="1">
      <c r="P286" s="488"/>
    </row>
    <row r="287" spans="16:16" s="94" customFormat="1">
      <c r="P287" s="488"/>
    </row>
    <row r="288" spans="16:16" s="94" customFormat="1">
      <c r="P288" s="488"/>
    </row>
    <row r="289" spans="16:16" s="94" customFormat="1">
      <c r="P289" s="488"/>
    </row>
    <row r="290" spans="16:16" s="94" customFormat="1">
      <c r="P290" s="488"/>
    </row>
    <row r="291" spans="16:16" s="94" customFormat="1">
      <c r="P291" s="488"/>
    </row>
    <row r="292" spans="16:16" s="94" customFormat="1">
      <c r="P292" s="488"/>
    </row>
    <row r="293" spans="16:16" s="94" customFormat="1">
      <c r="P293" s="488"/>
    </row>
    <row r="294" spans="16:16" s="94" customFormat="1">
      <c r="P294" s="488"/>
    </row>
    <row r="295" spans="16:16" s="94" customFormat="1">
      <c r="P295" s="488"/>
    </row>
    <row r="296" spans="16:16" s="94" customFormat="1">
      <c r="P296" s="488"/>
    </row>
    <row r="297" spans="16:16" s="94" customFormat="1">
      <c r="P297" s="488"/>
    </row>
    <row r="298" spans="16:16" s="94" customFormat="1">
      <c r="P298" s="488"/>
    </row>
    <row r="299" spans="16:16" s="94" customFormat="1">
      <c r="P299" s="488"/>
    </row>
    <row r="300" spans="16:16" s="94" customFormat="1">
      <c r="P300" s="488"/>
    </row>
    <row r="301" spans="16:16" s="94" customFormat="1">
      <c r="P301" s="488"/>
    </row>
    <row r="302" spans="16:16" s="94" customFormat="1">
      <c r="P302" s="488"/>
    </row>
    <row r="303" spans="16:16" s="94" customFormat="1">
      <c r="P303" s="488"/>
    </row>
    <row r="304" spans="16:16" s="94" customFormat="1">
      <c r="P304" s="488"/>
    </row>
    <row r="305" spans="16:16" s="94" customFormat="1">
      <c r="P305" s="488"/>
    </row>
    <row r="306" spans="16:16" s="94" customFormat="1">
      <c r="P306" s="488"/>
    </row>
    <row r="307" spans="16:16" s="94" customFormat="1">
      <c r="P307" s="488"/>
    </row>
    <row r="308" spans="16:16" s="94" customFormat="1">
      <c r="P308" s="488"/>
    </row>
    <row r="309" spans="16:16" s="94" customFormat="1">
      <c r="P309" s="488"/>
    </row>
    <row r="310" spans="16:16" s="94" customFormat="1">
      <c r="P310" s="488"/>
    </row>
    <row r="311" spans="16:16" s="94" customFormat="1">
      <c r="P311" s="488"/>
    </row>
    <row r="312" spans="16:16" s="94" customFormat="1">
      <c r="P312" s="488"/>
    </row>
    <row r="313" spans="16:16" s="94" customFormat="1">
      <c r="P313" s="488"/>
    </row>
    <row r="314" spans="16:16" s="94" customFormat="1">
      <c r="P314" s="488"/>
    </row>
    <row r="315" spans="16:16" s="94" customFormat="1">
      <c r="P315" s="488"/>
    </row>
    <row r="316" spans="16:16" s="94" customFormat="1">
      <c r="P316" s="488"/>
    </row>
    <row r="317" spans="16:16" s="94" customFormat="1">
      <c r="P317" s="488"/>
    </row>
    <row r="318" spans="16:16" s="94" customFormat="1">
      <c r="P318" s="488"/>
    </row>
    <row r="319" spans="16:16" s="94" customFormat="1">
      <c r="P319" s="488"/>
    </row>
    <row r="320" spans="16:16" s="94" customFormat="1">
      <c r="P320" s="488"/>
    </row>
    <row r="321" spans="16:16" s="94" customFormat="1">
      <c r="P321" s="488"/>
    </row>
    <row r="322" spans="16:16" s="94" customFormat="1">
      <c r="P322" s="488"/>
    </row>
    <row r="323" spans="16:16" s="94" customFormat="1">
      <c r="P323" s="488"/>
    </row>
    <row r="324" spans="16:16" s="94" customFormat="1">
      <c r="P324" s="488"/>
    </row>
    <row r="325" spans="16:16" s="94" customFormat="1">
      <c r="P325" s="488"/>
    </row>
    <row r="326" spans="16:16" s="94" customFormat="1">
      <c r="P326" s="488"/>
    </row>
    <row r="327" spans="16:16" s="94" customFormat="1">
      <c r="P327" s="488"/>
    </row>
    <row r="328" spans="16:16" s="94" customFormat="1">
      <c r="P328" s="488"/>
    </row>
    <row r="329" spans="16:16" s="94" customFormat="1">
      <c r="P329" s="488"/>
    </row>
    <row r="330" spans="16:16" s="94" customFormat="1">
      <c r="P330" s="488"/>
    </row>
    <row r="331" spans="16:16" s="94" customFormat="1">
      <c r="P331" s="488"/>
    </row>
    <row r="332" spans="16:16" s="94" customFormat="1">
      <c r="P332" s="488"/>
    </row>
    <row r="333" spans="16:16" s="94" customFormat="1">
      <c r="P333" s="488"/>
    </row>
    <row r="334" spans="16:16" s="94" customFormat="1">
      <c r="P334" s="488"/>
    </row>
    <row r="335" spans="16:16" s="94" customFormat="1">
      <c r="P335" s="488"/>
    </row>
    <row r="336" spans="16:16" s="94" customFormat="1">
      <c r="P336" s="488"/>
    </row>
    <row r="337" spans="16:16" s="94" customFormat="1">
      <c r="P337" s="488"/>
    </row>
    <row r="338" spans="16:16" s="94" customFormat="1">
      <c r="P338" s="488"/>
    </row>
    <row r="339" spans="16:16" s="94" customFormat="1">
      <c r="P339" s="488"/>
    </row>
    <row r="340" spans="16:16" s="94" customFormat="1">
      <c r="P340" s="488"/>
    </row>
    <row r="341" spans="16:16" s="94" customFormat="1">
      <c r="P341" s="488"/>
    </row>
    <row r="342" spans="16:16" s="94" customFormat="1">
      <c r="P342" s="488"/>
    </row>
    <row r="343" spans="16:16" s="94" customFormat="1">
      <c r="P343" s="488"/>
    </row>
    <row r="344" spans="16:16" s="94" customFormat="1">
      <c r="P344" s="488"/>
    </row>
    <row r="345" spans="16:16" s="94" customFormat="1">
      <c r="P345" s="488"/>
    </row>
    <row r="346" spans="16:16" s="94" customFormat="1">
      <c r="P346" s="488"/>
    </row>
    <row r="347" spans="16:16" s="94" customFormat="1">
      <c r="P347" s="488"/>
    </row>
    <row r="348" spans="16:16" s="94" customFormat="1">
      <c r="P348" s="488"/>
    </row>
    <row r="349" spans="16:16" s="94" customFormat="1">
      <c r="P349" s="488"/>
    </row>
    <row r="350" spans="16:16" s="94" customFormat="1">
      <c r="P350" s="488"/>
    </row>
    <row r="351" spans="16:16" s="94" customFormat="1">
      <c r="P351" s="488"/>
    </row>
    <row r="352" spans="16:16" s="94" customFormat="1">
      <c r="P352" s="488"/>
    </row>
    <row r="353" spans="16:16" s="94" customFormat="1">
      <c r="P353" s="488"/>
    </row>
    <row r="354" spans="16:16" s="94" customFormat="1">
      <c r="P354" s="488"/>
    </row>
    <row r="355" spans="16:16" s="94" customFormat="1">
      <c r="P355" s="488"/>
    </row>
    <row r="356" spans="16:16" s="94" customFormat="1">
      <c r="P356" s="488"/>
    </row>
    <row r="357" spans="16:16" s="94" customFormat="1">
      <c r="P357" s="488"/>
    </row>
    <row r="358" spans="16:16" s="94" customFormat="1">
      <c r="P358" s="488"/>
    </row>
    <row r="359" spans="16:16" s="94" customFormat="1">
      <c r="P359" s="488"/>
    </row>
    <row r="360" spans="16:16" s="94" customFormat="1">
      <c r="P360" s="488"/>
    </row>
    <row r="361" spans="16:16" s="94" customFormat="1">
      <c r="P361" s="488"/>
    </row>
    <row r="362" spans="16:16" s="94" customFormat="1">
      <c r="P362" s="488"/>
    </row>
    <row r="363" spans="16:16" s="94" customFormat="1">
      <c r="P363" s="488"/>
    </row>
    <row r="364" spans="16:16" s="94" customFormat="1">
      <c r="P364" s="488"/>
    </row>
    <row r="365" spans="16:16" s="94" customFormat="1">
      <c r="P365" s="488"/>
    </row>
    <row r="366" spans="16:16" s="94" customFormat="1">
      <c r="P366" s="488"/>
    </row>
    <row r="367" spans="16:16" s="94" customFormat="1">
      <c r="P367" s="488"/>
    </row>
    <row r="368" spans="16:16" s="94" customFormat="1">
      <c r="P368" s="488"/>
    </row>
    <row r="369" spans="16:16" s="94" customFormat="1">
      <c r="P369" s="488"/>
    </row>
    <row r="370" spans="16:16" s="94" customFormat="1">
      <c r="P370" s="488"/>
    </row>
    <row r="371" spans="16:16" s="94" customFormat="1">
      <c r="P371" s="488"/>
    </row>
    <row r="372" spans="16:16" s="94" customFormat="1">
      <c r="P372" s="488"/>
    </row>
    <row r="373" spans="16:16" s="94" customFormat="1">
      <c r="P373" s="488"/>
    </row>
    <row r="374" spans="16:16" s="94" customFormat="1">
      <c r="P374" s="488"/>
    </row>
    <row r="375" spans="16:16" s="94" customFormat="1">
      <c r="P375" s="488"/>
    </row>
    <row r="376" spans="16:16" s="94" customFormat="1">
      <c r="P376" s="488"/>
    </row>
    <row r="377" spans="16:16" s="94" customFormat="1">
      <c r="P377" s="488"/>
    </row>
    <row r="378" spans="16:16" s="94" customFormat="1">
      <c r="P378" s="488"/>
    </row>
    <row r="379" spans="16:16" s="94" customFormat="1">
      <c r="P379" s="488"/>
    </row>
    <row r="380" spans="16:16" s="94" customFormat="1">
      <c r="P380" s="488"/>
    </row>
    <row r="381" spans="16:16" s="94" customFormat="1">
      <c r="P381" s="488"/>
    </row>
    <row r="382" spans="16:16" s="94" customFormat="1">
      <c r="P382" s="488"/>
    </row>
    <row r="383" spans="16:16" s="94" customFormat="1">
      <c r="P383" s="488"/>
    </row>
    <row r="384" spans="16:16" s="94" customFormat="1">
      <c r="P384" s="488"/>
    </row>
    <row r="385" spans="16:16" s="94" customFormat="1">
      <c r="P385" s="488"/>
    </row>
    <row r="386" spans="16:16" s="94" customFormat="1">
      <c r="P386" s="488"/>
    </row>
    <row r="387" spans="16:16" s="94" customFormat="1">
      <c r="P387" s="488"/>
    </row>
    <row r="388" spans="16:16" s="94" customFormat="1">
      <c r="P388" s="488"/>
    </row>
    <row r="389" spans="16:16" s="94" customFormat="1">
      <c r="P389" s="488"/>
    </row>
    <row r="390" spans="16:16" s="94" customFormat="1">
      <c r="P390" s="488"/>
    </row>
    <row r="391" spans="16:16" s="94" customFormat="1">
      <c r="P391" s="488"/>
    </row>
    <row r="392" spans="16:16" s="94" customFormat="1">
      <c r="P392" s="488"/>
    </row>
    <row r="393" spans="16:16" s="94" customFormat="1">
      <c r="P393" s="488"/>
    </row>
    <row r="394" spans="16:16" s="94" customFormat="1">
      <c r="P394" s="488"/>
    </row>
    <row r="395" spans="16:16" s="94" customFormat="1">
      <c r="P395" s="488"/>
    </row>
    <row r="396" spans="16:16" s="94" customFormat="1">
      <c r="P396" s="488"/>
    </row>
    <row r="397" spans="16:16" s="94" customFormat="1">
      <c r="P397" s="488"/>
    </row>
    <row r="398" spans="16:16" s="94" customFormat="1">
      <c r="P398" s="488"/>
    </row>
    <row r="399" spans="16:16" s="94" customFormat="1">
      <c r="P399" s="488"/>
    </row>
    <row r="400" spans="16:16" s="94" customFormat="1">
      <c r="P400" s="488"/>
    </row>
    <row r="401" spans="16:16" s="94" customFormat="1">
      <c r="P401" s="488"/>
    </row>
    <row r="402" spans="16:16" s="94" customFormat="1">
      <c r="P402" s="488"/>
    </row>
    <row r="403" spans="16:16" s="94" customFormat="1">
      <c r="P403" s="488"/>
    </row>
    <row r="404" spans="16:16" s="94" customFormat="1">
      <c r="P404" s="488"/>
    </row>
    <row r="405" spans="16:16" s="94" customFormat="1">
      <c r="P405" s="488"/>
    </row>
    <row r="406" spans="16:16" s="94" customFormat="1">
      <c r="P406" s="488"/>
    </row>
    <row r="407" spans="16:16" s="94" customFormat="1">
      <c r="P407" s="488"/>
    </row>
    <row r="408" spans="16:16" s="94" customFormat="1">
      <c r="P408" s="488"/>
    </row>
    <row r="409" spans="16:16" s="94" customFormat="1">
      <c r="P409" s="488"/>
    </row>
    <row r="410" spans="16:16" s="94" customFormat="1">
      <c r="P410" s="488"/>
    </row>
    <row r="411" spans="16:16" s="94" customFormat="1">
      <c r="P411" s="488"/>
    </row>
    <row r="412" spans="16:16" s="94" customFormat="1">
      <c r="P412" s="488"/>
    </row>
    <row r="413" spans="16:16" s="94" customFormat="1">
      <c r="P413" s="488"/>
    </row>
    <row r="414" spans="16:16" s="94" customFormat="1">
      <c r="P414" s="488"/>
    </row>
    <row r="415" spans="16:16" s="94" customFormat="1">
      <c r="P415" s="488"/>
    </row>
    <row r="416" spans="16:16" s="94" customFormat="1">
      <c r="P416" s="488"/>
    </row>
    <row r="417" spans="16:16" s="94" customFormat="1">
      <c r="P417" s="488"/>
    </row>
    <row r="418" spans="16:16" s="94" customFormat="1">
      <c r="P418" s="488"/>
    </row>
    <row r="419" spans="16:16" s="94" customFormat="1">
      <c r="P419" s="488"/>
    </row>
    <row r="420" spans="16:16" s="94" customFormat="1">
      <c r="P420" s="488"/>
    </row>
    <row r="421" spans="16:16" s="94" customFormat="1">
      <c r="P421" s="488"/>
    </row>
    <row r="422" spans="16:16" s="94" customFormat="1">
      <c r="P422" s="488"/>
    </row>
    <row r="423" spans="16:16" s="94" customFormat="1">
      <c r="P423" s="488"/>
    </row>
    <row r="424" spans="16:16" s="94" customFormat="1">
      <c r="P424" s="488"/>
    </row>
    <row r="425" spans="16:16" s="94" customFormat="1">
      <c r="P425" s="488"/>
    </row>
    <row r="426" spans="16:16" s="94" customFormat="1">
      <c r="P426" s="488"/>
    </row>
    <row r="427" spans="16:16" s="94" customFormat="1">
      <c r="P427" s="488"/>
    </row>
    <row r="428" spans="16:16" s="94" customFormat="1">
      <c r="P428" s="488"/>
    </row>
    <row r="429" spans="16:16" s="94" customFormat="1">
      <c r="P429" s="488"/>
    </row>
    <row r="430" spans="16:16" s="94" customFormat="1">
      <c r="P430" s="488"/>
    </row>
    <row r="431" spans="16:16" s="94" customFormat="1">
      <c r="P431" s="488"/>
    </row>
    <row r="432" spans="16:16" s="94" customFormat="1">
      <c r="P432" s="488"/>
    </row>
    <row r="433" spans="16:16" s="94" customFormat="1">
      <c r="P433" s="488"/>
    </row>
    <row r="434" spans="16:16" s="94" customFormat="1">
      <c r="P434" s="488"/>
    </row>
    <row r="435" spans="16:16" s="94" customFormat="1">
      <c r="P435" s="488"/>
    </row>
    <row r="436" spans="16:16" s="94" customFormat="1">
      <c r="P436" s="488"/>
    </row>
    <row r="437" spans="16:16" s="94" customFormat="1">
      <c r="P437" s="488"/>
    </row>
    <row r="438" spans="16:16" s="94" customFormat="1">
      <c r="P438" s="488"/>
    </row>
    <row r="439" spans="16:16" s="94" customFormat="1">
      <c r="P439" s="488"/>
    </row>
    <row r="440" spans="16:16" s="94" customFormat="1">
      <c r="P440" s="488"/>
    </row>
    <row r="441" spans="16:16" s="94" customFormat="1">
      <c r="P441" s="488"/>
    </row>
    <row r="442" spans="16:16" s="94" customFormat="1">
      <c r="P442" s="488"/>
    </row>
    <row r="443" spans="16:16" s="94" customFormat="1">
      <c r="P443" s="488"/>
    </row>
    <row r="444" spans="16:16" s="94" customFormat="1">
      <c r="P444" s="488"/>
    </row>
    <row r="445" spans="16:16" s="94" customFormat="1">
      <c r="P445" s="488"/>
    </row>
    <row r="446" spans="16:16" s="94" customFormat="1">
      <c r="P446" s="488"/>
    </row>
    <row r="447" spans="16:16" s="94" customFormat="1">
      <c r="P447" s="488"/>
    </row>
    <row r="448" spans="16:16" s="94" customFormat="1">
      <c r="P448" s="488"/>
    </row>
    <row r="449" spans="16:16" s="94" customFormat="1">
      <c r="P449" s="488"/>
    </row>
    <row r="450" spans="16:16" s="94" customFormat="1">
      <c r="P450" s="488"/>
    </row>
    <row r="451" spans="16:16" s="94" customFormat="1">
      <c r="P451" s="488"/>
    </row>
    <row r="452" spans="16:16" s="94" customFormat="1">
      <c r="P452" s="488"/>
    </row>
    <row r="453" spans="16:16" s="94" customFormat="1">
      <c r="P453" s="488"/>
    </row>
    <row r="454" spans="16:16" s="94" customFormat="1">
      <c r="P454" s="488"/>
    </row>
    <row r="455" spans="16:16" s="94" customFormat="1">
      <c r="P455" s="488"/>
    </row>
    <row r="456" spans="16:16" s="94" customFormat="1">
      <c r="P456" s="488"/>
    </row>
    <row r="457" spans="16:16" s="94" customFormat="1">
      <c r="P457" s="488"/>
    </row>
    <row r="458" spans="16:16" s="94" customFormat="1">
      <c r="P458" s="488"/>
    </row>
    <row r="459" spans="16:16" s="94" customFormat="1">
      <c r="P459" s="488"/>
    </row>
    <row r="460" spans="16:16" s="94" customFormat="1">
      <c r="P460" s="488"/>
    </row>
    <row r="461" spans="16:16" s="94" customFormat="1">
      <c r="P461" s="488"/>
    </row>
    <row r="462" spans="16:16" s="94" customFormat="1">
      <c r="P462" s="488"/>
    </row>
    <row r="463" spans="16:16" s="94" customFormat="1">
      <c r="P463" s="488"/>
    </row>
    <row r="464" spans="16:16" s="94" customFormat="1">
      <c r="P464" s="488"/>
    </row>
    <row r="465" spans="16:16" s="94" customFormat="1">
      <c r="P465" s="488"/>
    </row>
    <row r="466" spans="16:16" s="94" customFormat="1">
      <c r="P466" s="488"/>
    </row>
    <row r="467" spans="16:16" s="94" customFormat="1">
      <c r="P467" s="488"/>
    </row>
    <row r="468" spans="16:16" s="94" customFormat="1">
      <c r="P468" s="488"/>
    </row>
    <row r="469" spans="16:16" s="94" customFormat="1">
      <c r="P469" s="488"/>
    </row>
    <row r="470" spans="16:16" s="94" customFormat="1">
      <c r="P470" s="488"/>
    </row>
    <row r="471" spans="16:16" s="94" customFormat="1">
      <c r="P471" s="488"/>
    </row>
    <row r="472" spans="16:16" s="94" customFormat="1">
      <c r="P472" s="488"/>
    </row>
    <row r="473" spans="16:16" s="94" customFormat="1">
      <c r="P473" s="488"/>
    </row>
    <row r="474" spans="16:16" s="94" customFormat="1">
      <c r="P474" s="488"/>
    </row>
    <row r="475" spans="16:16" s="94" customFormat="1">
      <c r="P475" s="488"/>
    </row>
    <row r="476" spans="16:16" s="94" customFormat="1">
      <c r="P476" s="488"/>
    </row>
    <row r="477" spans="16:16" s="94" customFormat="1">
      <c r="P477" s="488"/>
    </row>
    <row r="478" spans="16:16" s="94" customFormat="1">
      <c r="P478" s="488"/>
    </row>
    <row r="479" spans="16:16" s="94" customFormat="1">
      <c r="P479" s="488"/>
    </row>
    <row r="480" spans="16:16" s="94" customFormat="1">
      <c r="P480" s="488"/>
    </row>
    <row r="481" spans="16:16" s="94" customFormat="1">
      <c r="P481" s="488"/>
    </row>
    <row r="482" spans="16:16" s="94" customFormat="1">
      <c r="P482" s="488"/>
    </row>
    <row r="483" spans="16:16" s="94" customFormat="1">
      <c r="P483" s="488"/>
    </row>
    <row r="484" spans="16:16" s="94" customFormat="1">
      <c r="P484" s="488"/>
    </row>
    <row r="485" spans="16:16" s="94" customFormat="1">
      <c r="P485" s="488"/>
    </row>
    <row r="486" spans="16:16" s="94" customFormat="1">
      <c r="P486" s="488"/>
    </row>
    <row r="487" spans="16:16" s="94" customFormat="1">
      <c r="P487" s="488"/>
    </row>
    <row r="488" spans="16:16" s="94" customFormat="1">
      <c r="P488" s="488"/>
    </row>
    <row r="489" spans="16:16" s="94" customFormat="1">
      <c r="P489" s="488"/>
    </row>
    <row r="490" spans="16:16" s="94" customFormat="1">
      <c r="P490" s="488"/>
    </row>
    <row r="491" spans="16:16" s="94" customFormat="1">
      <c r="P491" s="488"/>
    </row>
    <row r="492" spans="16:16" s="94" customFormat="1">
      <c r="P492" s="488"/>
    </row>
    <row r="493" spans="16:16" s="94" customFormat="1">
      <c r="P493" s="488"/>
    </row>
    <row r="494" spans="16:16" s="94" customFormat="1">
      <c r="P494" s="488"/>
    </row>
    <row r="495" spans="16:16" s="94" customFormat="1">
      <c r="P495" s="488"/>
    </row>
    <row r="496" spans="16:16" s="94" customFormat="1">
      <c r="P496" s="488"/>
    </row>
    <row r="497" spans="16:16" s="94" customFormat="1">
      <c r="P497" s="488"/>
    </row>
    <row r="498" spans="16:16" s="94" customFormat="1">
      <c r="P498" s="488"/>
    </row>
    <row r="499" spans="16:16" s="94" customFormat="1">
      <c r="P499" s="488"/>
    </row>
    <row r="500" spans="16:16" s="94" customFormat="1">
      <c r="P500" s="488"/>
    </row>
    <row r="501" spans="16:16" s="94" customFormat="1">
      <c r="P501" s="488"/>
    </row>
    <row r="502" spans="16:16" s="94" customFormat="1">
      <c r="P502" s="488"/>
    </row>
    <row r="503" spans="16:16" s="94" customFormat="1">
      <c r="P503" s="488"/>
    </row>
    <row r="504" spans="16:16" s="94" customFormat="1">
      <c r="P504" s="488"/>
    </row>
    <row r="505" spans="16:16" s="94" customFormat="1">
      <c r="P505" s="488"/>
    </row>
    <row r="506" spans="16:16" s="94" customFormat="1">
      <c r="P506" s="488"/>
    </row>
    <row r="507" spans="16:16" s="94" customFormat="1">
      <c r="P507" s="488"/>
    </row>
    <row r="508" spans="16:16" s="94" customFormat="1">
      <c r="P508" s="488"/>
    </row>
    <row r="509" spans="16:16" s="94" customFormat="1">
      <c r="P509" s="488"/>
    </row>
    <row r="510" spans="16:16" s="94" customFormat="1">
      <c r="P510" s="488"/>
    </row>
    <row r="511" spans="16:16" s="94" customFormat="1">
      <c r="P511" s="488"/>
    </row>
    <row r="512" spans="16:16" s="94" customFormat="1">
      <c r="P512" s="488"/>
    </row>
    <row r="513" spans="16:16" s="94" customFormat="1">
      <c r="P513" s="488"/>
    </row>
    <row r="514" spans="16:16" s="94" customFormat="1">
      <c r="P514" s="488"/>
    </row>
    <row r="515" spans="16:16" s="94" customFormat="1">
      <c r="P515" s="488"/>
    </row>
    <row r="516" spans="16:16" s="94" customFormat="1">
      <c r="P516" s="488"/>
    </row>
    <row r="517" spans="16:16" s="94" customFormat="1">
      <c r="P517" s="488"/>
    </row>
    <row r="518" spans="16:16" s="94" customFormat="1">
      <c r="P518" s="488"/>
    </row>
    <row r="519" spans="16:16" s="94" customFormat="1">
      <c r="P519" s="488"/>
    </row>
    <row r="520" spans="16:16" s="94" customFormat="1">
      <c r="P520" s="488"/>
    </row>
    <row r="521" spans="16:16" s="94" customFormat="1">
      <c r="P521" s="488"/>
    </row>
    <row r="522" spans="16:16" s="94" customFormat="1">
      <c r="P522" s="488"/>
    </row>
    <row r="523" spans="16:16" s="94" customFormat="1">
      <c r="P523" s="488"/>
    </row>
    <row r="524" spans="16:16" s="94" customFormat="1">
      <c r="P524" s="488"/>
    </row>
    <row r="525" spans="16:16" s="94" customFormat="1">
      <c r="P525" s="488"/>
    </row>
    <row r="526" spans="16:16" s="94" customFormat="1">
      <c r="P526" s="488"/>
    </row>
    <row r="527" spans="16:16" s="94" customFormat="1">
      <c r="P527" s="488"/>
    </row>
    <row r="528" spans="16:16" s="94" customFormat="1">
      <c r="P528" s="488"/>
    </row>
    <row r="529" spans="16:16" s="94" customFormat="1">
      <c r="P529" s="488"/>
    </row>
    <row r="530" spans="16:16" s="94" customFormat="1">
      <c r="P530" s="488"/>
    </row>
    <row r="531" spans="16:16" s="94" customFormat="1">
      <c r="P531" s="488"/>
    </row>
    <row r="532" spans="16:16" s="94" customFormat="1">
      <c r="P532" s="488"/>
    </row>
    <row r="533" spans="16:16" s="94" customFormat="1">
      <c r="P533" s="488"/>
    </row>
    <row r="534" spans="16:16" s="94" customFormat="1">
      <c r="P534" s="488"/>
    </row>
    <row r="535" spans="16:16" s="94" customFormat="1">
      <c r="P535" s="488"/>
    </row>
    <row r="536" spans="16:16" s="94" customFormat="1">
      <c r="P536" s="488"/>
    </row>
    <row r="537" spans="16:16" s="94" customFormat="1">
      <c r="P537" s="488"/>
    </row>
    <row r="538" spans="16:16" s="94" customFormat="1">
      <c r="P538" s="488"/>
    </row>
    <row r="539" spans="16:16" s="94" customFormat="1">
      <c r="P539" s="488"/>
    </row>
    <row r="540" spans="16:16" s="94" customFormat="1">
      <c r="P540" s="488"/>
    </row>
    <row r="541" spans="16:16" s="94" customFormat="1">
      <c r="P541" s="488"/>
    </row>
    <row r="542" spans="16:16" s="94" customFormat="1">
      <c r="P542" s="488"/>
    </row>
    <row r="543" spans="16:16" s="94" customFormat="1">
      <c r="P543" s="488"/>
    </row>
    <row r="544" spans="16:16" s="94" customFormat="1">
      <c r="P544" s="488"/>
    </row>
    <row r="545" spans="16:16" s="94" customFormat="1">
      <c r="P545" s="488"/>
    </row>
    <row r="546" spans="16:16" s="94" customFormat="1">
      <c r="P546" s="488"/>
    </row>
    <row r="547" spans="16:16" s="94" customFormat="1">
      <c r="P547" s="488"/>
    </row>
    <row r="548" spans="16:16" s="94" customFormat="1">
      <c r="P548" s="488"/>
    </row>
    <row r="549" spans="16:16" s="94" customFormat="1">
      <c r="P549" s="488"/>
    </row>
    <row r="550" spans="16:16" s="94" customFormat="1">
      <c r="P550" s="488"/>
    </row>
    <row r="551" spans="16:16" s="94" customFormat="1">
      <c r="P551" s="488"/>
    </row>
    <row r="552" spans="16:16" s="94" customFormat="1">
      <c r="P552" s="488"/>
    </row>
    <row r="553" spans="16:16" s="94" customFormat="1">
      <c r="P553" s="488"/>
    </row>
    <row r="554" spans="16:16" s="94" customFormat="1">
      <c r="P554" s="488"/>
    </row>
    <row r="555" spans="16:16" s="94" customFormat="1">
      <c r="P555" s="488"/>
    </row>
    <row r="556" spans="16:16" s="94" customFormat="1">
      <c r="P556" s="488"/>
    </row>
    <row r="557" spans="16:16" s="94" customFormat="1">
      <c r="P557" s="488"/>
    </row>
    <row r="558" spans="16:16" s="94" customFormat="1">
      <c r="P558" s="488"/>
    </row>
    <row r="559" spans="16:16" s="94" customFormat="1">
      <c r="P559" s="488"/>
    </row>
    <row r="560" spans="16:16" s="94" customFormat="1">
      <c r="P560" s="488"/>
    </row>
    <row r="561" spans="16:16" s="94" customFormat="1">
      <c r="P561" s="488"/>
    </row>
    <row r="562" spans="16:16" s="94" customFormat="1">
      <c r="P562" s="488"/>
    </row>
    <row r="563" spans="16:16" s="94" customFormat="1">
      <c r="P563" s="488"/>
    </row>
    <row r="564" spans="16:16" s="94" customFormat="1">
      <c r="P564" s="488"/>
    </row>
    <row r="565" spans="16:16" s="94" customFormat="1">
      <c r="P565" s="488"/>
    </row>
    <row r="566" spans="16:16" s="94" customFormat="1">
      <c r="P566" s="488"/>
    </row>
    <row r="567" spans="16:16" s="94" customFormat="1">
      <c r="P567" s="488"/>
    </row>
    <row r="568" spans="16:16" s="94" customFormat="1">
      <c r="P568" s="488"/>
    </row>
    <row r="569" spans="16:16" s="94" customFormat="1">
      <c r="P569" s="488"/>
    </row>
    <row r="570" spans="16:16" s="94" customFormat="1">
      <c r="P570" s="488"/>
    </row>
    <row r="571" spans="16:16" s="94" customFormat="1">
      <c r="P571" s="488"/>
    </row>
    <row r="572" spans="16:16" s="94" customFormat="1">
      <c r="P572" s="488"/>
    </row>
    <row r="573" spans="16:16" s="94" customFormat="1">
      <c r="P573" s="488"/>
    </row>
    <row r="574" spans="16:16" s="94" customFormat="1">
      <c r="P574" s="488"/>
    </row>
    <row r="575" spans="16:16" s="94" customFormat="1">
      <c r="P575" s="488"/>
    </row>
    <row r="576" spans="16:16" s="94" customFormat="1">
      <c r="P576" s="488"/>
    </row>
    <row r="577" spans="16:16" s="94" customFormat="1">
      <c r="P577" s="488"/>
    </row>
    <row r="578" spans="16:16" s="94" customFormat="1">
      <c r="P578" s="488"/>
    </row>
    <row r="579" spans="16:16" s="94" customFormat="1">
      <c r="P579" s="488"/>
    </row>
    <row r="580" spans="16:16" s="94" customFormat="1">
      <c r="P580" s="488"/>
    </row>
    <row r="581" spans="16:16" s="94" customFormat="1">
      <c r="P581" s="488"/>
    </row>
    <row r="582" spans="16:16" s="94" customFormat="1">
      <c r="P582" s="488"/>
    </row>
    <row r="583" spans="16:16" s="94" customFormat="1">
      <c r="P583" s="488"/>
    </row>
    <row r="584" spans="16:16" s="94" customFormat="1">
      <c r="P584" s="488"/>
    </row>
    <row r="585" spans="16:16" s="94" customFormat="1">
      <c r="P585" s="488"/>
    </row>
    <row r="586" spans="16:16" s="94" customFormat="1">
      <c r="P586" s="488"/>
    </row>
    <row r="587" spans="16:16" s="94" customFormat="1">
      <c r="P587" s="488"/>
    </row>
    <row r="588" spans="16:16" s="94" customFormat="1">
      <c r="P588" s="488"/>
    </row>
    <row r="589" spans="16:16" s="94" customFormat="1">
      <c r="P589" s="488"/>
    </row>
    <row r="590" spans="16:16" s="94" customFormat="1">
      <c r="P590" s="488"/>
    </row>
    <row r="591" spans="16:16" s="94" customFormat="1">
      <c r="P591" s="488"/>
    </row>
    <row r="592" spans="16:16" s="94" customFormat="1">
      <c r="P592" s="488"/>
    </row>
    <row r="593" spans="16:16" s="94" customFormat="1">
      <c r="P593" s="488"/>
    </row>
    <row r="594" spans="16:16" s="94" customFormat="1">
      <c r="P594" s="488"/>
    </row>
    <row r="595" spans="16:16" s="94" customFormat="1">
      <c r="P595" s="488"/>
    </row>
    <row r="596" spans="16:16" s="94" customFormat="1">
      <c r="P596" s="488"/>
    </row>
    <row r="597" spans="16:16" s="94" customFormat="1">
      <c r="P597" s="488"/>
    </row>
    <row r="598" spans="16:16" s="94" customFormat="1">
      <c r="P598" s="488"/>
    </row>
    <row r="599" spans="16:16" s="94" customFormat="1">
      <c r="P599" s="488"/>
    </row>
    <row r="600" spans="16:16" s="94" customFormat="1">
      <c r="P600" s="488"/>
    </row>
    <row r="601" spans="16:16" s="94" customFormat="1">
      <c r="P601" s="488"/>
    </row>
    <row r="602" spans="16:16" s="94" customFormat="1">
      <c r="P602" s="488"/>
    </row>
    <row r="603" spans="16:16" s="94" customFormat="1">
      <c r="P603" s="488"/>
    </row>
    <row r="604" spans="16:16" s="94" customFormat="1">
      <c r="P604" s="488"/>
    </row>
    <row r="605" spans="16:16" s="94" customFormat="1">
      <c r="P605" s="488"/>
    </row>
    <row r="606" spans="16:16" s="94" customFormat="1">
      <c r="P606" s="488"/>
    </row>
    <row r="607" spans="16:16" s="94" customFormat="1">
      <c r="P607" s="488"/>
    </row>
    <row r="608" spans="16:16" s="94" customFormat="1">
      <c r="P608" s="488"/>
    </row>
    <row r="609" spans="16:16" s="94" customFormat="1">
      <c r="P609" s="488"/>
    </row>
    <row r="610" spans="16:16" s="94" customFormat="1">
      <c r="P610" s="488"/>
    </row>
    <row r="611" spans="16:16" s="94" customFormat="1">
      <c r="P611" s="488"/>
    </row>
    <row r="612" spans="16:16" s="94" customFormat="1">
      <c r="P612" s="488"/>
    </row>
    <row r="613" spans="16:16" s="94" customFormat="1">
      <c r="P613" s="488"/>
    </row>
    <row r="614" spans="16:16" s="94" customFormat="1">
      <c r="P614" s="488"/>
    </row>
    <row r="615" spans="16:16" s="94" customFormat="1">
      <c r="P615" s="488"/>
    </row>
    <row r="616" spans="16:16" s="94" customFormat="1">
      <c r="P616" s="488"/>
    </row>
    <row r="617" spans="16:16" s="94" customFormat="1">
      <c r="P617" s="488"/>
    </row>
    <row r="618" spans="16:16" s="94" customFormat="1">
      <c r="P618" s="488"/>
    </row>
    <row r="619" spans="16:16" s="94" customFormat="1">
      <c r="P619" s="488"/>
    </row>
    <row r="620" spans="16:16" s="94" customFormat="1">
      <c r="P620" s="488"/>
    </row>
    <row r="621" spans="16:16" s="94" customFormat="1">
      <c r="P621" s="488"/>
    </row>
    <row r="622" spans="16:16" s="94" customFormat="1">
      <c r="P622" s="488"/>
    </row>
    <row r="623" spans="16:16" s="94" customFormat="1">
      <c r="P623" s="488"/>
    </row>
    <row r="624" spans="16:16" s="94" customFormat="1">
      <c r="P624" s="488"/>
    </row>
    <row r="625" spans="16:16" s="94" customFormat="1">
      <c r="P625" s="488"/>
    </row>
    <row r="626" spans="16:16" s="94" customFormat="1">
      <c r="P626" s="488"/>
    </row>
    <row r="627" spans="16:16" s="94" customFormat="1">
      <c r="P627" s="488"/>
    </row>
    <row r="628" spans="16:16" s="94" customFormat="1">
      <c r="P628" s="488"/>
    </row>
    <row r="629" spans="16:16" s="94" customFormat="1">
      <c r="P629" s="488"/>
    </row>
    <row r="630" spans="16:16" s="94" customFormat="1">
      <c r="P630" s="488"/>
    </row>
    <row r="631" spans="16:16" s="94" customFormat="1">
      <c r="P631" s="488"/>
    </row>
    <row r="632" spans="16:16" s="94" customFormat="1">
      <c r="P632" s="488"/>
    </row>
    <row r="633" spans="16:16" s="94" customFormat="1">
      <c r="P633" s="488"/>
    </row>
    <row r="634" spans="16:16" s="94" customFormat="1">
      <c r="P634" s="488"/>
    </row>
    <row r="635" spans="16:16" s="94" customFormat="1">
      <c r="P635" s="488"/>
    </row>
    <row r="636" spans="16:16" s="94" customFormat="1">
      <c r="P636" s="488"/>
    </row>
    <row r="637" spans="16:16" s="94" customFormat="1">
      <c r="P637" s="488"/>
    </row>
    <row r="638" spans="16:16" s="94" customFormat="1">
      <c r="P638" s="488"/>
    </row>
    <row r="639" spans="16:16" s="94" customFormat="1">
      <c r="P639" s="488"/>
    </row>
    <row r="640" spans="16:16" s="94" customFormat="1">
      <c r="P640" s="488"/>
    </row>
    <row r="641" spans="16:16" s="94" customFormat="1">
      <c r="P641" s="488"/>
    </row>
    <row r="642" spans="16:16" s="94" customFormat="1">
      <c r="P642" s="488"/>
    </row>
    <row r="643" spans="16:16" s="94" customFormat="1">
      <c r="P643" s="488"/>
    </row>
    <row r="644" spans="16:16" s="94" customFormat="1">
      <c r="P644" s="488"/>
    </row>
    <row r="645" spans="16:16" s="94" customFormat="1">
      <c r="P645" s="488"/>
    </row>
    <row r="646" spans="16:16" s="94" customFormat="1">
      <c r="P646" s="488"/>
    </row>
    <row r="647" spans="16:16" s="94" customFormat="1">
      <c r="P647" s="488"/>
    </row>
    <row r="648" spans="16:16" s="94" customFormat="1">
      <c r="P648" s="488"/>
    </row>
    <row r="649" spans="16:16" s="94" customFormat="1">
      <c r="P649" s="488"/>
    </row>
    <row r="650" spans="16:16" s="94" customFormat="1">
      <c r="P650" s="488"/>
    </row>
    <row r="651" spans="16:16" s="94" customFormat="1">
      <c r="P651" s="488"/>
    </row>
    <row r="652" spans="16:16" s="94" customFormat="1">
      <c r="P652" s="488"/>
    </row>
    <row r="653" spans="16:16" s="94" customFormat="1">
      <c r="P653" s="488"/>
    </row>
    <row r="654" spans="16:16" s="94" customFormat="1">
      <c r="P654" s="488"/>
    </row>
    <row r="655" spans="16:16" s="94" customFormat="1">
      <c r="P655" s="488"/>
    </row>
    <row r="656" spans="16:16" s="94" customFormat="1">
      <c r="P656" s="488"/>
    </row>
    <row r="657" spans="16:16" s="94" customFormat="1">
      <c r="P657" s="488"/>
    </row>
    <row r="658" spans="16:16" s="94" customFormat="1">
      <c r="P658" s="488"/>
    </row>
    <row r="659" spans="16:16" s="94" customFormat="1">
      <c r="P659" s="488"/>
    </row>
    <row r="660" spans="16:16" s="94" customFormat="1">
      <c r="P660" s="488"/>
    </row>
    <row r="661" spans="16:16" s="94" customFormat="1">
      <c r="P661" s="488"/>
    </row>
    <row r="662" spans="16:16" s="94" customFormat="1">
      <c r="P662" s="488"/>
    </row>
    <row r="663" spans="16:16" s="94" customFormat="1">
      <c r="P663" s="488"/>
    </row>
    <row r="664" spans="16:16" s="94" customFormat="1">
      <c r="P664" s="488"/>
    </row>
    <row r="665" spans="16:16" s="94" customFormat="1">
      <c r="P665" s="488"/>
    </row>
    <row r="666" spans="16:16" s="94" customFormat="1">
      <c r="P666" s="488"/>
    </row>
    <row r="667" spans="16:16" s="94" customFormat="1">
      <c r="P667" s="488"/>
    </row>
    <row r="668" spans="16:16" s="94" customFormat="1">
      <c r="P668" s="488"/>
    </row>
    <row r="669" spans="16:16" s="94" customFormat="1">
      <c r="P669" s="488"/>
    </row>
    <row r="670" spans="16:16" s="94" customFormat="1">
      <c r="P670" s="488"/>
    </row>
    <row r="671" spans="16:16" s="94" customFormat="1">
      <c r="P671" s="488"/>
    </row>
    <row r="672" spans="16:16" s="94" customFormat="1">
      <c r="P672" s="488"/>
    </row>
    <row r="673" spans="16:16" s="94" customFormat="1">
      <c r="P673" s="488"/>
    </row>
    <row r="674" spans="16:16" s="94" customFormat="1">
      <c r="P674" s="488"/>
    </row>
    <row r="675" spans="16:16" s="94" customFormat="1">
      <c r="P675" s="488"/>
    </row>
    <row r="676" spans="16:16" s="94" customFormat="1">
      <c r="P676" s="488"/>
    </row>
    <row r="677" spans="16:16" s="94" customFormat="1">
      <c r="P677" s="488"/>
    </row>
    <row r="678" spans="16:16" s="94" customFormat="1">
      <c r="P678" s="488"/>
    </row>
    <row r="679" spans="16:16" s="94" customFormat="1">
      <c r="P679" s="488"/>
    </row>
    <row r="680" spans="16:16" s="94" customFormat="1">
      <c r="P680" s="488"/>
    </row>
    <row r="681" spans="16:16" s="94" customFormat="1">
      <c r="P681" s="488"/>
    </row>
    <row r="682" spans="16:16" s="94" customFormat="1">
      <c r="P682" s="488"/>
    </row>
    <row r="683" spans="16:16" s="94" customFormat="1">
      <c r="P683" s="488"/>
    </row>
    <row r="684" spans="16:16" s="94" customFormat="1">
      <c r="P684" s="488"/>
    </row>
    <row r="685" spans="16:16" s="94" customFormat="1">
      <c r="P685" s="488"/>
    </row>
    <row r="686" spans="16:16" s="94" customFormat="1">
      <c r="P686" s="488"/>
    </row>
    <row r="687" spans="16:16" s="94" customFormat="1">
      <c r="P687" s="488"/>
    </row>
    <row r="688" spans="16:16" s="94" customFormat="1">
      <c r="P688" s="488"/>
    </row>
    <row r="689" spans="16:16" s="94" customFormat="1">
      <c r="P689" s="488"/>
    </row>
    <row r="690" spans="16:16" s="94" customFormat="1">
      <c r="P690" s="488"/>
    </row>
    <row r="691" spans="16:16" s="94" customFormat="1">
      <c r="P691" s="488"/>
    </row>
    <row r="692" spans="16:16" s="94" customFormat="1">
      <c r="P692" s="488"/>
    </row>
    <row r="693" spans="16:16" s="94" customFormat="1">
      <c r="P693" s="488"/>
    </row>
    <row r="694" spans="16:16" s="94" customFormat="1">
      <c r="P694" s="488"/>
    </row>
    <row r="695" spans="16:16" s="94" customFormat="1">
      <c r="P695" s="488"/>
    </row>
    <row r="696" spans="16:16" s="94" customFormat="1">
      <c r="P696" s="488"/>
    </row>
    <row r="697" spans="16:16" s="94" customFormat="1">
      <c r="P697" s="488"/>
    </row>
    <row r="698" spans="16:16" s="94" customFormat="1">
      <c r="P698" s="488"/>
    </row>
    <row r="699" spans="16:16" s="94" customFormat="1">
      <c r="P699" s="488"/>
    </row>
    <row r="700" spans="16:16" s="94" customFormat="1">
      <c r="P700" s="488"/>
    </row>
    <row r="701" spans="16:16" s="94" customFormat="1">
      <c r="P701" s="488"/>
    </row>
    <row r="702" spans="16:16" s="94" customFormat="1">
      <c r="P702" s="488"/>
    </row>
    <row r="703" spans="16:16" s="94" customFormat="1">
      <c r="P703" s="488"/>
    </row>
    <row r="704" spans="16:16" s="94" customFormat="1">
      <c r="P704" s="488"/>
    </row>
    <row r="705" spans="16:16" s="94" customFormat="1">
      <c r="P705" s="488"/>
    </row>
    <row r="706" spans="16:16" s="94" customFormat="1">
      <c r="P706" s="488"/>
    </row>
    <row r="707" spans="16:16" s="94" customFormat="1">
      <c r="P707" s="488"/>
    </row>
    <row r="708" spans="16:16" s="94" customFormat="1">
      <c r="P708" s="488"/>
    </row>
    <row r="709" spans="16:16" s="94" customFormat="1">
      <c r="P709" s="488"/>
    </row>
    <row r="710" spans="16:16" s="94" customFormat="1">
      <c r="P710" s="488"/>
    </row>
    <row r="711" spans="16:16" s="94" customFormat="1">
      <c r="P711" s="488"/>
    </row>
    <row r="712" spans="16:16" s="94" customFormat="1">
      <c r="P712" s="488"/>
    </row>
    <row r="713" spans="16:16" s="94" customFormat="1">
      <c r="P713" s="488"/>
    </row>
    <row r="714" spans="16:16" s="94" customFormat="1">
      <c r="P714" s="488"/>
    </row>
    <row r="715" spans="16:16" s="94" customFormat="1">
      <c r="P715" s="488"/>
    </row>
    <row r="716" spans="16:16" s="94" customFormat="1">
      <c r="P716" s="488"/>
    </row>
    <row r="717" spans="16:16" s="94" customFormat="1">
      <c r="P717" s="488"/>
    </row>
    <row r="718" spans="16:16" s="94" customFormat="1">
      <c r="P718" s="488"/>
    </row>
    <row r="719" spans="16:16" s="94" customFormat="1">
      <c r="P719" s="488"/>
    </row>
    <row r="720" spans="16:16" s="94" customFormat="1">
      <c r="P720" s="488"/>
    </row>
    <row r="721" spans="16:16" s="94" customFormat="1">
      <c r="P721" s="488"/>
    </row>
    <row r="722" spans="16:16" s="94" customFormat="1">
      <c r="P722" s="488"/>
    </row>
    <row r="723" spans="16:16" s="94" customFormat="1">
      <c r="P723" s="488"/>
    </row>
    <row r="724" spans="16:16" s="94" customFormat="1">
      <c r="P724" s="488"/>
    </row>
    <row r="725" spans="16:16" s="94" customFormat="1">
      <c r="P725" s="488"/>
    </row>
    <row r="726" spans="16:16" s="94" customFormat="1">
      <c r="P726" s="488"/>
    </row>
    <row r="727" spans="16:16" s="94" customFormat="1">
      <c r="P727" s="488"/>
    </row>
    <row r="728" spans="16:16" s="94" customFormat="1">
      <c r="P728" s="488"/>
    </row>
    <row r="729" spans="16:16" s="94" customFormat="1">
      <c r="P729" s="488"/>
    </row>
    <row r="730" spans="16:16" s="94" customFormat="1">
      <c r="P730" s="488"/>
    </row>
    <row r="731" spans="16:16" s="94" customFormat="1">
      <c r="P731" s="488"/>
    </row>
    <row r="732" spans="16:16" s="94" customFormat="1">
      <c r="P732" s="488"/>
    </row>
    <row r="733" spans="16:16" s="94" customFormat="1">
      <c r="P733" s="488"/>
    </row>
    <row r="734" spans="16:16" s="94" customFormat="1">
      <c r="P734" s="488"/>
    </row>
    <row r="735" spans="16:16" s="94" customFormat="1">
      <c r="P735" s="488"/>
    </row>
    <row r="736" spans="16:16" s="94" customFormat="1">
      <c r="P736" s="488"/>
    </row>
    <row r="737" spans="16:16" s="94" customFormat="1">
      <c r="P737" s="488"/>
    </row>
    <row r="738" spans="16:16" s="94" customFormat="1">
      <c r="P738" s="488"/>
    </row>
    <row r="739" spans="16:16" s="94" customFormat="1">
      <c r="P739" s="488"/>
    </row>
    <row r="740" spans="16:16" s="94" customFormat="1">
      <c r="P740" s="488"/>
    </row>
    <row r="741" spans="16:16" s="94" customFormat="1">
      <c r="P741" s="488"/>
    </row>
    <row r="742" spans="16:16" s="94" customFormat="1">
      <c r="P742" s="488"/>
    </row>
    <row r="743" spans="16:16" s="94" customFormat="1">
      <c r="P743" s="488"/>
    </row>
    <row r="744" spans="16:16" s="94" customFormat="1">
      <c r="P744" s="488"/>
    </row>
    <row r="745" spans="16:16" s="94" customFormat="1">
      <c r="P745" s="488"/>
    </row>
    <row r="746" spans="16:16" s="94" customFormat="1">
      <c r="P746" s="488"/>
    </row>
    <row r="747" spans="16:16" s="94" customFormat="1">
      <c r="P747" s="488"/>
    </row>
    <row r="748" spans="16:16" s="94" customFormat="1">
      <c r="P748" s="488"/>
    </row>
    <row r="749" spans="16:16" s="94" customFormat="1">
      <c r="P749" s="488"/>
    </row>
    <row r="750" spans="16:16" s="94" customFormat="1">
      <c r="P750" s="488"/>
    </row>
    <row r="751" spans="16:16" s="94" customFormat="1">
      <c r="P751" s="488"/>
    </row>
    <row r="752" spans="16:16" s="94" customFormat="1">
      <c r="P752" s="488"/>
    </row>
    <row r="753" spans="16:16" s="94" customFormat="1">
      <c r="P753" s="488"/>
    </row>
    <row r="754" spans="16:16" s="94" customFormat="1">
      <c r="P754" s="488"/>
    </row>
    <row r="755" spans="16:16" s="94" customFormat="1">
      <c r="P755" s="488"/>
    </row>
    <row r="756" spans="16:16" s="94" customFormat="1">
      <c r="P756" s="488"/>
    </row>
    <row r="757" spans="16:16" s="94" customFormat="1">
      <c r="P757" s="488"/>
    </row>
    <row r="758" spans="16:16" s="94" customFormat="1">
      <c r="P758" s="488"/>
    </row>
    <row r="759" spans="16:16" s="94" customFormat="1">
      <c r="P759" s="488"/>
    </row>
    <row r="760" spans="16:16" s="94" customFormat="1">
      <c r="P760" s="488"/>
    </row>
    <row r="761" spans="16:16" s="94" customFormat="1">
      <c r="P761" s="488"/>
    </row>
    <row r="762" spans="16:16" s="94" customFormat="1">
      <c r="P762" s="488"/>
    </row>
    <row r="763" spans="16:16" s="94" customFormat="1">
      <c r="P763" s="488"/>
    </row>
    <row r="764" spans="16:16" s="94" customFormat="1">
      <c r="P764" s="488"/>
    </row>
    <row r="765" spans="16:16" s="94" customFormat="1">
      <c r="P765" s="488"/>
    </row>
    <row r="766" spans="16:16" s="94" customFormat="1">
      <c r="P766" s="488"/>
    </row>
    <row r="767" spans="16:16" s="94" customFormat="1">
      <c r="P767" s="488"/>
    </row>
    <row r="768" spans="16:16" s="94" customFormat="1">
      <c r="P768" s="488"/>
    </row>
    <row r="769" spans="16:16" s="94" customFormat="1">
      <c r="P769" s="488"/>
    </row>
    <row r="770" spans="16:16" s="94" customFormat="1">
      <c r="P770" s="488"/>
    </row>
    <row r="771" spans="16:16" s="94" customFormat="1">
      <c r="P771" s="488"/>
    </row>
    <row r="772" spans="16:16" s="94" customFormat="1">
      <c r="P772" s="488"/>
    </row>
    <row r="773" spans="16:16" s="94" customFormat="1">
      <c r="P773" s="488"/>
    </row>
    <row r="774" spans="16:16" s="94" customFormat="1">
      <c r="P774" s="488"/>
    </row>
    <row r="775" spans="16:16" s="94" customFormat="1">
      <c r="P775" s="488"/>
    </row>
    <row r="776" spans="16:16" s="94" customFormat="1">
      <c r="P776" s="488"/>
    </row>
    <row r="777" spans="16:16" s="94" customFormat="1">
      <c r="P777" s="488"/>
    </row>
    <row r="778" spans="16:16" s="94" customFormat="1">
      <c r="P778" s="488"/>
    </row>
    <row r="779" spans="16:16" s="94" customFormat="1">
      <c r="P779" s="488"/>
    </row>
    <row r="780" spans="16:16" s="94" customFormat="1">
      <c r="P780" s="488"/>
    </row>
    <row r="781" spans="16:16" s="94" customFormat="1">
      <c r="P781" s="488"/>
    </row>
    <row r="782" spans="16:16" s="94" customFormat="1">
      <c r="P782" s="488"/>
    </row>
    <row r="783" spans="16:16" s="94" customFormat="1">
      <c r="P783" s="488"/>
    </row>
    <row r="784" spans="16:16" s="94" customFormat="1">
      <c r="P784" s="488"/>
    </row>
    <row r="785" spans="16:16" s="94" customFormat="1">
      <c r="P785" s="488"/>
    </row>
    <row r="786" spans="16:16" s="94" customFormat="1">
      <c r="P786" s="488"/>
    </row>
    <row r="787" spans="16:16" s="94" customFormat="1">
      <c r="P787" s="488"/>
    </row>
    <row r="788" spans="16:16" s="94" customFormat="1">
      <c r="P788" s="488"/>
    </row>
    <row r="789" spans="16:16" s="94" customFormat="1">
      <c r="P789" s="488"/>
    </row>
    <row r="790" spans="16:16" s="94" customFormat="1">
      <c r="P790" s="488"/>
    </row>
    <row r="791" spans="16:16" s="94" customFormat="1">
      <c r="P791" s="488"/>
    </row>
    <row r="792" spans="16:16" s="94" customFormat="1">
      <c r="P792" s="488"/>
    </row>
    <row r="793" spans="16:16" s="94" customFormat="1">
      <c r="P793" s="488"/>
    </row>
    <row r="794" spans="16:16" s="94" customFormat="1">
      <c r="P794" s="488"/>
    </row>
    <row r="795" spans="16:16" s="94" customFormat="1">
      <c r="P795" s="488"/>
    </row>
    <row r="796" spans="16:16" s="94" customFormat="1">
      <c r="P796" s="488"/>
    </row>
    <row r="797" spans="16:16" s="94" customFormat="1">
      <c r="P797" s="488"/>
    </row>
    <row r="798" spans="16:16" s="94" customFormat="1">
      <c r="P798" s="488"/>
    </row>
    <row r="799" spans="16:16" s="94" customFormat="1">
      <c r="P799" s="488"/>
    </row>
    <row r="800" spans="16:16" s="94" customFormat="1">
      <c r="P800" s="488"/>
    </row>
    <row r="801" spans="16:16" s="94" customFormat="1">
      <c r="P801" s="488"/>
    </row>
    <row r="802" spans="16:16" s="94" customFormat="1">
      <c r="P802" s="488"/>
    </row>
    <row r="803" spans="16:16" s="94" customFormat="1">
      <c r="P803" s="488"/>
    </row>
    <row r="804" spans="16:16" s="94" customFormat="1">
      <c r="P804" s="488"/>
    </row>
    <row r="805" spans="16:16" s="94" customFormat="1">
      <c r="P805" s="488"/>
    </row>
    <row r="806" spans="16:16" s="94" customFormat="1">
      <c r="P806" s="488"/>
    </row>
    <row r="807" spans="16:16" s="94" customFormat="1">
      <c r="P807" s="488"/>
    </row>
    <row r="808" spans="16:16" s="94" customFormat="1">
      <c r="P808" s="488"/>
    </row>
    <row r="809" spans="16:16" s="94" customFormat="1">
      <c r="P809" s="488"/>
    </row>
    <row r="810" spans="16:16" s="94" customFormat="1">
      <c r="P810" s="488"/>
    </row>
    <row r="811" spans="16:16" s="94" customFormat="1">
      <c r="P811" s="488"/>
    </row>
    <row r="812" spans="16:16" s="94" customFormat="1">
      <c r="P812" s="488"/>
    </row>
    <row r="813" spans="16:16" s="94" customFormat="1">
      <c r="P813" s="488"/>
    </row>
    <row r="814" spans="16:16" s="94" customFormat="1">
      <c r="P814" s="488"/>
    </row>
    <row r="815" spans="16:16" s="94" customFormat="1">
      <c r="P815" s="488"/>
    </row>
    <row r="816" spans="16:16" s="94" customFormat="1">
      <c r="P816" s="488"/>
    </row>
    <row r="817" spans="16:16" s="94" customFormat="1">
      <c r="P817" s="488"/>
    </row>
    <row r="818" spans="16:16" s="94" customFormat="1">
      <c r="P818" s="488"/>
    </row>
    <row r="819" spans="16:16" s="94" customFormat="1">
      <c r="P819" s="488"/>
    </row>
    <row r="820" spans="16:16" s="94" customFormat="1">
      <c r="P820" s="488"/>
    </row>
    <row r="821" spans="16:16" s="94" customFormat="1">
      <c r="P821" s="488"/>
    </row>
    <row r="822" spans="16:16" s="94" customFormat="1">
      <c r="P822" s="488"/>
    </row>
    <row r="823" spans="16:16" s="94" customFormat="1">
      <c r="P823" s="488"/>
    </row>
    <row r="824" spans="16:16" s="94" customFormat="1">
      <c r="P824" s="488"/>
    </row>
    <row r="825" spans="16:16" s="94" customFormat="1">
      <c r="P825" s="488"/>
    </row>
    <row r="826" spans="16:16" s="94" customFormat="1">
      <c r="P826" s="488"/>
    </row>
    <row r="827" spans="16:16" s="94" customFormat="1">
      <c r="P827" s="488"/>
    </row>
    <row r="828" spans="16:16" s="94" customFormat="1">
      <c r="P828" s="488"/>
    </row>
    <row r="829" spans="16:16" s="94" customFormat="1">
      <c r="P829" s="488"/>
    </row>
    <row r="830" spans="16:16" s="94" customFormat="1">
      <c r="P830" s="488"/>
    </row>
    <row r="831" spans="16:16" s="94" customFormat="1">
      <c r="P831" s="488"/>
    </row>
    <row r="832" spans="16:16" s="94" customFormat="1">
      <c r="P832" s="488"/>
    </row>
    <row r="833" spans="16:16" s="94" customFormat="1">
      <c r="P833" s="488"/>
    </row>
    <row r="834" spans="16:16" s="94" customFormat="1">
      <c r="P834" s="488"/>
    </row>
    <row r="835" spans="16:16" s="94" customFormat="1">
      <c r="P835" s="488"/>
    </row>
    <row r="836" spans="16:16" s="94" customFormat="1">
      <c r="P836" s="488"/>
    </row>
    <row r="837" spans="16:16" s="94" customFormat="1">
      <c r="P837" s="488"/>
    </row>
    <row r="838" spans="16:16" s="94" customFormat="1">
      <c r="P838" s="488"/>
    </row>
    <row r="839" spans="16:16" s="94" customFormat="1">
      <c r="P839" s="488"/>
    </row>
    <row r="840" spans="16:16" s="94" customFormat="1">
      <c r="P840" s="488"/>
    </row>
    <row r="841" spans="16:16" s="94" customFormat="1">
      <c r="P841" s="488"/>
    </row>
    <row r="842" spans="16:16" s="94" customFormat="1">
      <c r="P842" s="488"/>
    </row>
    <row r="843" spans="16:16" s="94" customFormat="1">
      <c r="P843" s="488"/>
    </row>
    <row r="844" spans="16:16" s="94" customFormat="1">
      <c r="P844" s="488"/>
    </row>
    <row r="845" spans="16:16" s="94" customFormat="1">
      <c r="P845" s="488"/>
    </row>
    <row r="846" spans="16:16" s="94" customFormat="1">
      <c r="P846" s="488"/>
    </row>
    <row r="847" spans="16:16" s="94" customFormat="1">
      <c r="P847" s="488"/>
    </row>
    <row r="848" spans="16:16" s="94" customFormat="1">
      <c r="P848" s="488"/>
    </row>
    <row r="849" spans="16:16" s="94" customFormat="1">
      <c r="P849" s="488"/>
    </row>
    <row r="850" spans="16:16" s="94" customFormat="1">
      <c r="P850" s="488"/>
    </row>
    <row r="851" spans="16:16" s="94" customFormat="1">
      <c r="P851" s="488"/>
    </row>
    <row r="852" spans="16:16" s="94" customFormat="1">
      <c r="P852" s="488"/>
    </row>
    <row r="853" spans="16:16" s="94" customFormat="1">
      <c r="P853" s="488"/>
    </row>
    <row r="854" spans="16:16" s="94" customFormat="1">
      <c r="P854" s="488"/>
    </row>
    <row r="855" spans="16:16" s="94" customFormat="1">
      <c r="P855" s="488"/>
    </row>
    <row r="856" spans="16:16" s="94" customFormat="1">
      <c r="P856" s="488"/>
    </row>
    <row r="857" spans="16:16" s="94" customFormat="1">
      <c r="P857" s="488"/>
    </row>
    <row r="858" spans="16:16" s="94" customFormat="1">
      <c r="P858" s="488"/>
    </row>
    <row r="859" spans="16:16" s="94" customFormat="1">
      <c r="P859" s="488"/>
    </row>
    <row r="860" spans="16:16" s="94" customFormat="1">
      <c r="P860" s="488"/>
    </row>
    <row r="861" spans="16:16" s="94" customFormat="1">
      <c r="P861" s="488"/>
    </row>
    <row r="862" spans="16:16" s="94" customFormat="1">
      <c r="P862" s="488"/>
    </row>
    <row r="863" spans="16:16" s="94" customFormat="1">
      <c r="P863" s="488"/>
    </row>
    <row r="864" spans="16:16" s="94" customFormat="1">
      <c r="P864" s="488"/>
    </row>
    <row r="865" spans="16:16" s="94" customFormat="1">
      <c r="P865" s="488"/>
    </row>
    <row r="866" spans="16:16" s="94" customFormat="1">
      <c r="P866" s="488"/>
    </row>
    <row r="867" spans="16:16" s="94" customFormat="1">
      <c r="P867" s="488"/>
    </row>
    <row r="868" spans="16:16" s="94" customFormat="1">
      <c r="P868" s="488"/>
    </row>
    <row r="869" spans="16:16" s="94" customFormat="1">
      <c r="P869" s="488"/>
    </row>
    <row r="870" spans="16:16" s="94" customFormat="1">
      <c r="P870" s="488"/>
    </row>
    <row r="871" spans="16:16" s="94" customFormat="1">
      <c r="P871" s="488"/>
    </row>
    <row r="872" spans="16:16" s="94" customFormat="1">
      <c r="P872" s="488"/>
    </row>
    <row r="873" spans="16:16" s="94" customFormat="1">
      <c r="P873" s="488"/>
    </row>
    <row r="874" spans="16:16" s="94" customFormat="1">
      <c r="P874" s="488"/>
    </row>
    <row r="875" spans="16:16" s="94" customFormat="1">
      <c r="P875" s="488"/>
    </row>
    <row r="876" spans="16:16" s="94" customFormat="1">
      <c r="P876" s="488"/>
    </row>
    <row r="877" spans="16:16" s="94" customFormat="1">
      <c r="P877" s="488"/>
    </row>
    <row r="878" spans="16:16" s="94" customFormat="1">
      <c r="P878" s="488"/>
    </row>
    <row r="879" spans="16:16" s="94" customFormat="1">
      <c r="P879" s="488"/>
    </row>
    <row r="880" spans="16:16" s="94" customFormat="1">
      <c r="P880" s="488"/>
    </row>
    <row r="881" spans="16:16" s="94" customFormat="1">
      <c r="P881" s="488"/>
    </row>
    <row r="882" spans="16:16" s="94" customFormat="1">
      <c r="P882" s="488"/>
    </row>
    <row r="883" spans="16:16" s="94" customFormat="1">
      <c r="P883" s="488"/>
    </row>
    <row r="884" spans="16:16" s="94" customFormat="1">
      <c r="P884" s="488"/>
    </row>
    <row r="885" spans="16:16" s="94" customFormat="1">
      <c r="P885" s="488"/>
    </row>
    <row r="886" spans="16:16" s="94" customFormat="1">
      <c r="P886" s="488"/>
    </row>
    <row r="887" spans="16:16" s="94" customFormat="1">
      <c r="P887" s="488"/>
    </row>
    <row r="888" spans="16:16" s="94" customFormat="1">
      <c r="P888" s="488"/>
    </row>
    <row r="889" spans="16:16" s="94" customFormat="1">
      <c r="P889" s="488"/>
    </row>
    <row r="890" spans="16:16" s="94" customFormat="1">
      <c r="P890" s="488"/>
    </row>
    <row r="891" spans="16:16" s="94" customFormat="1">
      <c r="P891" s="488"/>
    </row>
    <row r="892" spans="16:16" s="94" customFormat="1">
      <c r="P892" s="488"/>
    </row>
    <row r="893" spans="16:16" s="94" customFormat="1">
      <c r="P893" s="488"/>
    </row>
    <row r="894" spans="16:16" s="94" customFormat="1">
      <c r="P894" s="488"/>
    </row>
    <row r="895" spans="16:16" s="94" customFormat="1">
      <c r="P895" s="488"/>
    </row>
    <row r="896" spans="16:16" s="94" customFormat="1">
      <c r="P896" s="488"/>
    </row>
    <row r="897" spans="16:16" s="94" customFormat="1">
      <c r="P897" s="488"/>
    </row>
    <row r="898" spans="16:16" s="94" customFormat="1">
      <c r="P898" s="488"/>
    </row>
    <row r="899" spans="16:16" s="94" customFormat="1">
      <c r="P899" s="488"/>
    </row>
    <row r="900" spans="16:16" s="94" customFormat="1">
      <c r="P900" s="488"/>
    </row>
    <row r="901" spans="16:16" s="94" customFormat="1">
      <c r="P901" s="488"/>
    </row>
    <row r="902" spans="16:16" s="94" customFormat="1">
      <c r="P902" s="488"/>
    </row>
    <row r="903" spans="16:16" s="94" customFormat="1">
      <c r="P903" s="488"/>
    </row>
    <row r="904" spans="16:16" s="94" customFormat="1">
      <c r="P904" s="488"/>
    </row>
    <row r="905" spans="16:16" s="94" customFormat="1">
      <c r="P905" s="488"/>
    </row>
    <row r="906" spans="16:16" s="94" customFormat="1">
      <c r="P906" s="488"/>
    </row>
    <row r="907" spans="16:16" s="94" customFormat="1">
      <c r="P907" s="488"/>
    </row>
    <row r="908" spans="16:16" s="94" customFormat="1">
      <c r="P908" s="488"/>
    </row>
    <row r="909" spans="16:16" s="94" customFormat="1">
      <c r="P909" s="488"/>
    </row>
    <row r="910" spans="16:16" s="94" customFormat="1">
      <c r="P910" s="488"/>
    </row>
    <row r="911" spans="16:16" s="94" customFormat="1">
      <c r="P911" s="488"/>
    </row>
    <row r="912" spans="16:16" s="94" customFormat="1">
      <c r="P912" s="488"/>
    </row>
    <row r="913" spans="16:16" s="94" customFormat="1">
      <c r="P913" s="488"/>
    </row>
    <row r="914" spans="16:16" s="94" customFormat="1">
      <c r="P914" s="488"/>
    </row>
    <row r="915" spans="16:16" s="94" customFormat="1">
      <c r="P915" s="488"/>
    </row>
    <row r="916" spans="16:16" s="94" customFormat="1">
      <c r="P916" s="488"/>
    </row>
    <row r="917" spans="16:16" s="94" customFormat="1">
      <c r="P917" s="488"/>
    </row>
    <row r="918" spans="16:16" s="94" customFormat="1">
      <c r="P918" s="488"/>
    </row>
    <row r="919" spans="16:16" s="94" customFormat="1">
      <c r="P919" s="488"/>
    </row>
    <row r="920" spans="16:16" s="94" customFormat="1">
      <c r="P920" s="488"/>
    </row>
    <row r="921" spans="16:16" s="94" customFormat="1">
      <c r="P921" s="488"/>
    </row>
    <row r="922" spans="16:16" s="94" customFormat="1">
      <c r="P922" s="488"/>
    </row>
    <row r="923" spans="16:16" s="94" customFormat="1">
      <c r="P923" s="488"/>
    </row>
    <row r="924" spans="16:16" s="94" customFormat="1">
      <c r="P924" s="488"/>
    </row>
    <row r="925" spans="16:16" s="94" customFormat="1">
      <c r="P925" s="488"/>
    </row>
    <row r="926" spans="16:16" s="94" customFormat="1">
      <c r="P926" s="488"/>
    </row>
    <row r="927" spans="16:16" s="94" customFormat="1">
      <c r="P927" s="488"/>
    </row>
    <row r="928" spans="16:16" s="94" customFormat="1">
      <c r="P928" s="488"/>
    </row>
    <row r="929" spans="16:16" s="94" customFormat="1">
      <c r="P929" s="488"/>
    </row>
    <row r="930" spans="16:16" s="94" customFormat="1">
      <c r="P930" s="488"/>
    </row>
    <row r="931" spans="16:16" s="94" customFormat="1">
      <c r="P931" s="488"/>
    </row>
    <row r="932" spans="16:16" s="94" customFormat="1">
      <c r="P932" s="488"/>
    </row>
    <row r="933" spans="16:16" s="94" customFormat="1">
      <c r="P933" s="488"/>
    </row>
    <row r="934" spans="16:16" s="94" customFormat="1">
      <c r="P934" s="488"/>
    </row>
    <row r="935" spans="16:16" s="94" customFormat="1">
      <c r="P935" s="488"/>
    </row>
    <row r="936" spans="16:16" s="94" customFormat="1">
      <c r="P936" s="488"/>
    </row>
    <row r="937" spans="16:16" s="94" customFormat="1">
      <c r="P937" s="488"/>
    </row>
    <row r="938" spans="16:16" s="94" customFormat="1">
      <c r="P938" s="488"/>
    </row>
  </sheetData>
  <mergeCells count="3">
    <mergeCell ref="B5:E5"/>
    <mergeCell ref="A1:E1"/>
    <mergeCell ref="B2:E2"/>
  </mergeCells>
  <conditionalFormatting sqref="B8">
    <cfRule type="cellIs" dxfId="1824" priority="46" operator="equal">
      <formula>"?"</formula>
    </cfRule>
  </conditionalFormatting>
  <conditionalFormatting sqref="C9:F28">
    <cfRule type="cellIs" dxfId="1823" priority="42" operator="equal">
      <formula>"ITEM DESCARTADO"</formula>
    </cfRule>
    <cfRule type="cellIs" dxfId="1822" priority="43" operator="equal">
      <formula>"OPCIONAL"</formula>
    </cfRule>
    <cfRule type="cellIs" dxfId="1821" priority="44" operator="equal">
      <formula>"MVP"</formula>
    </cfRule>
  </conditionalFormatting>
  <conditionalFormatting sqref="C9:F28">
    <cfRule type="containsText" dxfId="1820" priority="41" operator="containsText" text="PRÓXIMA ATUALIZAÇÃO">
      <formula>NOT(ISERROR(SEARCH("PRÓXIMA ATUALIZAÇÃO",C9)))</formula>
    </cfRule>
  </conditionalFormatting>
  <conditionalFormatting sqref="B24:B28">
    <cfRule type="cellIs" dxfId="1819" priority="27" operator="equal">
      <formula>"SEM IMPORTÂNCIA"</formula>
    </cfRule>
    <cfRule type="cellIs" dxfId="1818" priority="28" operator="equal">
      <formula>"POUCO IMPORTANTE"</formula>
    </cfRule>
    <cfRule type="cellIs" dxfId="1817" priority="29" operator="equal">
      <formula>"IMPORTANTE"</formula>
    </cfRule>
    <cfRule type="cellIs" dxfId="1816" priority="30" operator="equal">
      <formula>"MUITO IMPORTANTE"</formula>
    </cfRule>
    <cfRule type="cellIs" dxfId="1815" priority="31" operator="equal">
      <formula>"VITAL"</formula>
    </cfRule>
  </conditionalFormatting>
  <conditionalFormatting sqref="A24:A28">
    <cfRule type="cellIs" dxfId="1814" priority="22" operator="equal">
      <formula>"?"</formula>
    </cfRule>
  </conditionalFormatting>
  <conditionalFormatting sqref="B22:B23">
    <cfRule type="cellIs" dxfId="1813" priority="17" operator="equal">
      <formula>"SEM IMPORTÂNCIA"</formula>
    </cfRule>
    <cfRule type="cellIs" dxfId="1812" priority="18" operator="equal">
      <formula>"POUCO IMPORTANTE"</formula>
    </cfRule>
    <cfRule type="cellIs" dxfId="1811" priority="19" operator="equal">
      <formula>"IMPORTANTE"</formula>
    </cfRule>
    <cfRule type="cellIs" dxfId="1810" priority="20" operator="equal">
      <formula>"MUITO IMPORTANTE"</formula>
    </cfRule>
    <cfRule type="cellIs" dxfId="1809" priority="21" operator="equal">
      <formula>"VITAL"</formula>
    </cfRule>
  </conditionalFormatting>
  <conditionalFormatting sqref="B9:B21">
    <cfRule type="cellIs" dxfId="1808" priority="12" operator="equal">
      <formula>"SEM IMPORTÂNCIA"</formula>
    </cfRule>
    <cfRule type="cellIs" dxfId="1807" priority="13" operator="equal">
      <formula>"POUCO IMPORTANTE"</formula>
    </cfRule>
    <cfRule type="cellIs" dxfId="1806" priority="14" operator="equal">
      <formula>"IMPORTANTE"</formula>
    </cfRule>
    <cfRule type="cellIs" dxfId="1805" priority="15" operator="equal">
      <formula>"MUITO IMPORTANTE"</formula>
    </cfRule>
    <cfRule type="cellIs" dxfId="1804" priority="16" operator="equal">
      <formula>"VITAL"</formula>
    </cfRule>
  </conditionalFormatting>
  <conditionalFormatting sqref="A9:A23">
    <cfRule type="cellIs" dxfId="1803" priority="11" operator="equal">
      <formula>"?"</formula>
    </cfRule>
  </conditionalFormatting>
  <conditionalFormatting sqref="C9:C28">
    <cfRule type="cellIs" dxfId="1802" priority="6" operator="equal">
      <formula>0</formula>
    </cfRule>
    <cfRule type="cellIs" dxfId="1801" priority="8" operator="equal">
      <formula>"baixo"</formula>
    </cfRule>
    <cfRule type="cellIs" dxfId="1800" priority="9" operator="equal">
      <formula>"médio"</formula>
    </cfRule>
    <cfRule type="cellIs" dxfId="1799" priority="10" operator="equal">
      <formula>"alto"</formula>
    </cfRule>
  </conditionalFormatting>
  <conditionalFormatting sqref="D9:D28">
    <cfRule type="cellIs" dxfId="1798" priority="7" operator="equal">
      <formula>0</formula>
    </cfRule>
  </conditionalFormatting>
  <conditionalFormatting sqref="B9:B28">
    <cfRule type="cellIs" dxfId="1797" priority="5" operator="equal">
      <formula>0</formula>
    </cfRule>
  </conditionalFormatting>
  <conditionalFormatting sqref="E9:E28">
    <cfRule type="cellIs" dxfId="1796" priority="4" operator="equal">
      <formula>"Avalie grau de importância"</formula>
    </cfRule>
  </conditionalFormatting>
  <conditionalFormatting sqref="A9:A28">
    <cfRule type="cellIs" dxfId="1795" priority="3" operator="equal">
      <formula>0</formula>
    </cfRule>
  </conditionalFormatting>
  <conditionalFormatting sqref="B5:E5">
    <cfRule type="cellIs" dxfId="1794" priority="2" operator="equal">
      <formula>"Preencha os dados na ABA Info para liberar o PROMPT IA"</formula>
    </cfRule>
    <cfRule type="cellIs" dxfId="1793" priority="1" operator="equal">
      <formula>"Preencha os dados na ABA Info e Stakeholders para liberar o PROMPT IA"</formula>
    </cfRule>
  </conditionalFormatting>
  <dataValidations count="1">
    <dataValidation type="list" allowBlank="1" showInputMessage="1" showErrorMessage="1" sqref="B9:B28">
      <formula1>$M$11:$M$15</formula1>
    </dataValidation>
  </dataValidations>
  <pageMargins left="0.511811024" right="0.511811024" top="0.78740157499999996" bottom="0.78740157499999996" header="0.31496062000000002" footer="0.31496062000000002"/>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tabColor rgb="FF00B0F0"/>
    <pageSetUpPr fitToPage="1"/>
  </sheetPr>
  <dimension ref="A1:PK330"/>
  <sheetViews>
    <sheetView showGridLines="0" zoomScale="40" zoomScaleNormal="40" workbookViewId="0">
      <selection sqref="A1:J1"/>
    </sheetView>
  </sheetViews>
  <sheetFormatPr defaultRowHeight="14.4"/>
  <cols>
    <col min="1" max="1" width="29.33203125" style="91" customWidth="1"/>
    <col min="2" max="2" width="43.77734375" style="91" customWidth="1"/>
    <col min="3" max="3" width="87.21875" style="91" customWidth="1"/>
    <col min="4" max="4" width="14.5546875" style="91" customWidth="1"/>
    <col min="5" max="5" width="32.6640625" style="91" customWidth="1"/>
    <col min="6" max="6" width="30.21875" style="91" customWidth="1"/>
    <col min="7" max="7" width="33.33203125" style="91" customWidth="1"/>
    <col min="8" max="8" width="37.109375" style="91" customWidth="1"/>
    <col min="9" max="9" width="27.44140625" style="91" customWidth="1"/>
    <col min="10" max="10" width="35" style="91" customWidth="1"/>
    <col min="11" max="11" width="1.77734375" style="91" customWidth="1"/>
    <col min="12" max="12" width="24.44140625" style="94" hidden="1" customWidth="1"/>
    <col min="13" max="13" width="20.6640625" style="94" hidden="1" customWidth="1"/>
    <col min="14" max="14" width="30.77734375" style="94" hidden="1" customWidth="1"/>
    <col min="15" max="15" width="39" style="94" hidden="1" customWidth="1"/>
    <col min="16" max="16" width="36.44140625" style="94" hidden="1" customWidth="1"/>
    <col min="17" max="17" width="32.109375" style="94" hidden="1" customWidth="1"/>
    <col min="18" max="18" width="72.88671875" style="94" hidden="1" customWidth="1"/>
    <col min="19" max="19" width="29.21875" style="159" customWidth="1"/>
    <col min="20" max="20" width="1.5546875" style="159" customWidth="1"/>
    <col min="21" max="21" width="8.88671875" style="159" customWidth="1"/>
    <col min="22" max="22" width="3.5546875" style="159" customWidth="1"/>
    <col min="23" max="26" width="8.88671875" style="101" customWidth="1"/>
    <col min="27" max="27" width="67.88671875" style="101" customWidth="1"/>
    <col min="28" max="28" width="26.33203125" style="101" customWidth="1"/>
    <col min="29" max="29" width="28.33203125" style="101" customWidth="1"/>
    <col min="30" max="32" width="8.88671875" style="101" customWidth="1"/>
    <col min="33" max="33" width="26.33203125" style="101" customWidth="1"/>
    <col min="34" max="34" width="28.33203125" style="101" customWidth="1"/>
    <col min="35" max="35" width="67.88671875" style="101" customWidth="1"/>
    <col min="36" max="69" width="8.88671875" style="94" customWidth="1"/>
    <col min="70" max="70" width="27.21875" style="94" customWidth="1"/>
    <col min="71" max="71" width="36" style="94" customWidth="1"/>
    <col min="72" max="72" width="30.44140625" style="94" customWidth="1"/>
    <col min="73" max="73" width="13.33203125" style="94" customWidth="1"/>
    <col min="74" max="74" width="18.88671875" style="94" customWidth="1"/>
    <col min="75" max="76" width="8.88671875" style="94" customWidth="1"/>
    <col min="77" max="77" width="29.5546875" style="94" customWidth="1"/>
    <col min="78" max="80" width="8.88671875" style="94" customWidth="1"/>
    <col min="81" max="427" width="8.88671875" style="94"/>
    <col min="428" max="16384" width="8.88671875" style="91"/>
  </cols>
  <sheetData>
    <row r="1" spans="1:22" ht="88.2" customHeight="1">
      <c r="A1" s="1438" t="str">
        <f>"Termo de Abertura do Projeto → "&amp;'2. Portfolio'!B8&amp;""</f>
        <v>Termo de Abertura do Projeto → ?</v>
      </c>
      <c r="B1" s="1439"/>
      <c r="C1" s="1439"/>
      <c r="D1" s="1439"/>
      <c r="E1" s="1439"/>
      <c r="F1" s="1439"/>
      <c r="G1" s="1439"/>
      <c r="H1" s="1439"/>
      <c r="I1" s="1439"/>
      <c r="J1" s="1440"/>
      <c r="K1" s="680"/>
      <c r="L1" s="681"/>
      <c r="M1" s="681"/>
      <c r="N1" s="681"/>
      <c r="O1" s="681"/>
      <c r="P1" s="681"/>
      <c r="Q1" s="681"/>
      <c r="R1" s="681"/>
      <c r="S1" s="681"/>
      <c r="T1" s="681"/>
      <c r="U1" s="681"/>
    </row>
    <row r="2" spans="1:22" ht="52.8" customHeight="1" thickBot="1">
      <c r="A2" s="1449" t="s">
        <v>784</v>
      </c>
      <c r="B2" s="1450"/>
      <c r="C2" s="1441" t="s">
        <v>458</v>
      </c>
      <c r="D2" s="1441"/>
      <c r="E2" s="1441"/>
      <c r="F2" s="1441"/>
      <c r="G2" s="1441"/>
      <c r="H2" s="1441"/>
      <c r="I2" s="1441"/>
      <c r="J2" s="1442"/>
      <c r="K2" s="682"/>
      <c r="L2" s="683"/>
      <c r="M2" s="683"/>
      <c r="N2" s="683"/>
      <c r="O2" s="683"/>
      <c r="P2" s="683"/>
      <c r="Q2" s="683"/>
      <c r="R2" s="683"/>
      <c r="S2" s="683"/>
      <c r="T2" s="683"/>
      <c r="U2" s="683"/>
      <c r="V2" s="521"/>
    </row>
    <row r="3" spans="1:22" ht="13.8" customHeight="1" thickBot="1">
      <c r="A3" s="483"/>
      <c r="B3" s="682"/>
      <c r="C3" s="682"/>
      <c r="D3" s="682"/>
      <c r="E3" s="682"/>
      <c r="F3" s="682"/>
      <c r="G3" s="682"/>
      <c r="H3" s="682"/>
      <c r="I3" s="682"/>
      <c r="J3" s="682"/>
      <c r="K3" s="682"/>
      <c r="L3" s="683"/>
      <c r="M3" s="683"/>
      <c r="N3" s="683"/>
      <c r="O3" s="683"/>
      <c r="P3" s="683"/>
      <c r="Q3" s="683"/>
      <c r="R3" s="683"/>
      <c r="S3" s="683"/>
      <c r="T3" s="683"/>
      <c r="U3" s="683"/>
      <c r="V3" s="521"/>
    </row>
    <row r="4" spans="1:22" ht="45" customHeight="1" thickBot="1">
      <c r="A4" s="1331" t="s">
        <v>937</v>
      </c>
      <c r="B4" s="1332"/>
      <c r="C4" s="1332"/>
      <c r="D4" s="1332"/>
      <c r="E4" s="1332"/>
      <c r="F4" s="1332"/>
      <c r="G4" s="1332"/>
      <c r="H4" s="1332"/>
      <c r="I4" s="1332"/>
      <c r="J4" s="1333"/>
      <c r="K4" s="682"/>
      <c r="L4" s="683"/>
      <c r="M4" s="683"/>
      <c r="N4" s="683"/>
      <c r="O4" s="683"/>
      <c r="P4" s="683"/>
      <c r="Q4" s="683"/>
      <c r="R4" s="683"/>
      <c r="S4" s="683"/>
      <c r="T4" s="683"/>
      <c r="U4" s="683"/>
      <c r="V4" s="521"/>
    </row>
    <row r="5" spans="1:22" ht="30" customHeight="1">
      <c r="A5" s="1336" t="s">
        <v>83</v>
      </c>
      <c r="B5" s="1336"/>
      <c r="C5" s="1336"/>
      <c r="D5" s="682"/>
      <c r="F5" s="682"/>
      <c r="G5" s="682"/>
      <c r="H5" s="682"/>
      <c r="I5" s="682"/>
      <c r="J5" s="682"/>
      <c r="K5" s="682"/>
      <c r="L5" s="683"/>
      <c r="M5" s="683"/>
      <c r="N5" s="683"/>
      <c r="O5" s="683"/>
      <c r="P5" s="683"/>
      <c r="Q5" s="683"/>
      <c r="R5" s="683"/>
      <c r="S5" s="683"/>
      <c r="T5" s="683"/>
      <c r="U5" s="683"/>
      <c r="V5" s="521"/>
    </row>
    <row r="6" spans="1:22" ht="30" customHeight="1">
      <c r="A6" s="1330" t="s">
        <v>83</v>
      </c>
      <c r="B6" s="1330"/>
      <c r="C6" s="1330"/>
      <c r="D6" s="682"/>
      <c r="E6" s="1335" t="s">
        <v>820</v>
      </c>
      <c r="F6" s="1335"/>
      <c r="G6" s="1335"/>
      <c r="H6" s="1335"/>
      <c r="I6" s="1335"/>
      <c r="J6" s="1335"/>
      <c r="K6" s="682"/>
      <c r="L6" s="683"/>
      <c r="M6" s="683"/>
      <c r="N6" s="683"/>
      <c r="O6" s="683"/>
      <c r="P6" s="683"/>
      <c r="Q6" s="683"/>
      <c r="R6" s="683"/>
      <c r="S6" s="683"/>
      <c r="T6" s="683"/>
      <c r="U6" s="683"/>
      <c r="V6" s="521"/>
    </row>
    <row r="7" spans="1:22" ht="30" customHeight="1">
      <c r="A7" s="1330" t="s">
        <v>83</v>
      </c>
      <c r="B7" s="1330"/>
      <c r="C7" s="1330"/>
      <c r="D7" s="682"/>
      <c r="E7" s="1334" t="s">
        <v>821</v>
      </c>
      <c r="F7" s="1334"/>
      <c r="G7" s="1334"/>
      <c r="H7" s="1334"/>
      <c r="I7" s="1334"/>
      <c r="J7" s="1334"/>
      <c r="K7" s="682"/>
      <c r="L7" s="683"/>
      <c r="M7" s="683"/>
      <c r="N7" s="683"/>
      <c r="O7" s="683"/>
      <c r="P7" s="683"/>
      <c r="Q7" s="683"/>
      <c r="R7" s="683"/>
      <c r="S7" s="683"/>
      <c r="T7" s="683"/>
      <c r="U7" s="683"/>
      <c r="V7" s="521"/>
    </row>
    <row r="8" spans="1:22" ht="30" customHeight="1">
      <c r="A8" s="1330" t="s">
        <v>83</v>
      </c>
      <c r="B8" s="1330"/>
      <c r="C8" s="1330"/>
      <c r="D8" s="682"/>
      <c r="E8" s="1334"/>
      <c r="F8" s="1334"/>
      <c r="G8" s="1334"/>
      <c r="H8" s="1334"/>
      <c r="I8" s="1334"/>
      <c r="J8" s="1334"/>
      <c r="K8" s="682"/>
      <c r="L8" s="683"/>
      <c r="M8" s="683"/>
      <c r="N8" s="683"/>
      <c r="O8" s="683"/>
      <c r="P8" s="683"/>
      <c r="Q8" s="683"/>
      <c r="R8" s="683"/>
      <c r="S8" s="683"/>
      <c r="T8" s="683"/>
      <c r="U8" s="683"/>
      <c r="V8" s="521"/>
    </row>
    <row r="9" spans="1:22" ht="30" customHeight="1">
      <c r="A9" s="1330" t="s">
        <v>83</v>
      </c>
      <c r="B9" s="1330"/>
      <c r="C9" s="1330"/>
      <c r="D9" s="682"/>
      <c r="E9" s="1334"/>
      <c r="F9" s="1334"/>
      <c r="G9" s="1334"/>
      <c r="H9" s="1334"/>
      <c r="I9" s="1334"/>
      <c r="J9" s="1334"/>
      <c r="K9" s="682"/>
      <c r="L9" s="683"/>
      <c r="M9" s="683"/>
      <c r="N9" s="683"/>
      <c r="O9" s="683"/>
      <c r="P9" s="683"/>
      <c r="Q9" s="683"/>
      <c r="R9" s="683"/>
      <c r="S9" s="683"/>
      <c r="T9" s="683"/>
      <c r="U9" s="683"/>
      <c r="V9" s="521"/>
    </row>
    <row r="10" spans="1:22" ht="30" customHeight="1">
      <c r="A10" s="1330" t="s">
        <v>83</v>
      </c>
      <c r="B10" s="1330"/>
      <c r="C10" s="1330"/>
      <c r="D10" s="682"/>
      <c r="E10" s="1334"/>
      <c r="F10" s="1334"/>
      <c r="G10" s="1334"/>
      <c r="H10" s="1334"/>
      <c r="I10" s="1334"/>
      <c r="J10" s="1334"/>
      <c r="K10" s="682"/>
      <c r="L10" s="683"/>
      <c r="M10" s="683"/>
      <c r="N10" s="683"/>
      <c r="O10" s="683"/>
      <c r="P10" s="683"/>
      <c r="Q10" s="683"/>
      <c r="R10" s="683"/>
      <c r="S10" s="683"/>
      <c r="T10" s="683"/>
      <c r="U10" s="683"/>
      <c r="V10" s="521"/>
    </row>
    <row r="11" spans="1:22" ht="30" customHeight="1">
      <c r="A11" s="1330" t="s">
        <v>83</v>
      </c>
      <c r="B11" s="1330"/>
      <c r="C11" s="1330"/>
      <c r="D11" s="682"/>
      <c r="E11" s="1334"/>
      <c r="F11" s="1334"/>
      <c r="G11" s="1334"/>
      <c r="H11" s="1334"/>
      <c r="I11" s="1334"/>
      <c r="J11" s="1334"/>
      <c r="K11" s="682"/>
      <c r="L11" s="683"/>
      <c r="M11" s="683"/>
      <c r="N11" s="683"/>
      <c r="O11" s="683"/>
      <c r="P11" s="683"/>
      <c r="Q11" s="683"/>
      <c r="R11" s="683"/>
      <c r="S11" s="683"/>
      <c r="T11" s="683"/>
      <c r="U11" s="683"/>
      <c r="V11" s="521"/>
    </row>
    <row r="12" spans="1:22" ht="30" customHeight="1">
      <c r="A12" s="1330" t="s">
        <v>83</v>
      </c>
      <c r="B12" s="1330"/>
      <c r="C12" s="1330"/>
      <c r="D12" s="682"/>
      <c r="E12" s="1335" t="s">
        <v>822</v>
      </c>
      <c r="F12" s="1335"/>
      <c r="G12" s="1335"/>
      <c r="H12" s="1335"/>
      <c r="I12" s="1335"/>
      <c r="J12" s="1335"/>
      <c r="K12" s="682"/>
      <c r="L12" s="683"/>
      <c r="M12" s="683"/>
      <c r="N12" s="683"/>
      <c r="O12" s="683"/>
      <c r="P12" s="683"/>
      <c r="Q12" s="683"/>
      <c r="R12" s="683"/>
      <c r="S12" s="683"/>
      <c r="T12" s="683"/>
      <c r="U12" s="683"/>
      <c r="V12" s="521"/>
    </row>
    <row r="13" spans="1:22" ht="30" customHeight="1">
      <c r="A13" s="1330" t="s">
        <v>83</v>
      </c>
      <c r="B13" s="1330"/>
      <c r="C13" s="1330"/>
      <c r="D13" s="682"/>
      <c r="E13" s="1334" t="s">
        <v>823</v>
      </c>
      <c r="F13" s="1334"/>
      <c r="G13" s="1334"/>
      <c r="H13" s="1334"/>
      <c r="I13" s="1334"/>
      <c r="J13" s="1334"/>
      <c r="K13" s="682"/>
      <c r="L13" s="683"/>
      <c r="M13" s="683"/>
      <c r="N13" s="683"/>
      <c r="O13" s="683"/>
      <c r="P13" s="683"/>
      <c r="Q13" s="683"/>
      <c r="R13" s="683"/>
      <c r="S13" s="683"/>
      <c r="T13" s="683"/>
      <c r="U13" s="683"/>
      <c r="V13" s="521"/>
    </row>
    <row r="14" spans="1:22" ht="30" customHeight="1">
      <c r="A14" s="1330" t="s">
        <v>83</v>
      </c>
      <c r="B14" s="1330"/>
      <c r="C14" s="1330"/>
      <c r="D14" s="682"/>
      <c r="E14" s="1334"/>
      <c r="F14" s="1334"/>
      <c r="G14" s="1334"/>
      <c r="H14" s="1334"/>
      <c r="I14" s="1334"/>
      <c r="J14" s="1334"/>
      <c r="K14" s="682"/>
      <c r="L14" s="683"/>
      <c r="M14" s="683"/>
      <c r="N14" s="683"/>
      <c r="O14" s="683"/>
      <c r="P14" s="683"/>
      <c r="Q14" s="683"/>
      <c r="R14" s="683"/>
      <c r="S14" s="683"/>
      <c r="T14" s="683"/>
      <c r="U14" s="683"/>
      <c r="V14" s="521"/>
    </row>
    <row r="15" spans="1:22" ht="30" customHeight="1">
      <c r="A15" s="1330" t="s">
        <v>83</v>
      </c>
      <c r="B15" s="1330"/>
      <c r="C15" s="1330"/>
      <c r="D15" s="682"/>
      <c r="E15" s="1334"/>
      <c r="F15" s="1334"/>
      <c r="G15" s="1334"/>
      <c r="H15" s="1334"/>
      <c r="I15" s="1334"/>
      <c r="J15" s="1334"/>
      <c r="K15" s="682"/>
      <c r="L15" s="683"/>
      <c r="M15" s="683"/>
      <c r="N15" s="683"/>
      <c r="O15" s="683"/>
      <c r="P15" s="683"/>
      <c r="Q15" s="683"/>
      <c r="R15" s="683"/>
      <c r="S15" s="683"/>
      <c r="T15" s="683"/>
      <c r="U15" s="683"/>
      <c r="V15" s="521"/>
    </row>
    <row r="16" spans="1:22" ht="30" customHeight="1">
      <c r="A16" s="1330" t="s">
        <v>83</v>
      </c>
      <c r="B16" s="1330"/>
      <c r="C16" s="1330"/>
      <c r="D16" s="682"/>
      <c r="E16" s="1334"/>
      <c r="F16" s="1334"/>
      <c r="G16" s="1334"/>
      <c r="H16" s="1334"/>
      <c r="I16" s="1334"/>
      <c r="J16" s="1334"/>
      <c r="K16" s="682"/>
      <c r="L16" s="683"/>
      <c r="M16" s="683"/>
      <c r="N16" s="683"/>
      <c r="O16" s="683"/>
      <c r="P16" s="683"/>
      <c r="Q16" s="683"/>
      <c r="R16" s="683"/>
      <c r="S16" s="683"/>
      <c r="T16" s="683"/>
      <c r="U16" s="683"/>
      <c r="V16" s="521"/>
    </row>
    <row r="17" spans="1:22" ht="37.200000000000003" thickBot="1">
      <c r="A17" s="483"/>
      <c r="B17" s="682"/>
      <c r="C17" s="682"/>
      <c r="D17" s="682"/>
      <c r="E17" s="523"/>
      <c r="F17" s="523"/>
      <c r="G17" s="523"/>
      <c r="H17" s="523"/>
      <c r="I17" s="523"/>
      <c r="J17" s="523"/>
      <c r="K17" s="682"/>
      <c r="L17" s="683"/>
      <c r="M17" s="683"/>
      <c r="N17" s="683"/>
      <c r="O17" s="683"/>
      <c r="P17" s="683"/>
      <c r="Q17" s="683"/>
      <c r="R17" s="683"/>
      <c r="S17" s="683"/>
      <c r="T17" s="683"/>
      <c r="U17" s="683"/>
      <c r="V17" s="521"/>
    </row>
    <row r="18" spans="1:22" ht="37.200000000000003" thickBot="1">
      <c r="A18" s="1331" t="s">
        <v>801</v>
      </c>
      <c r="B18" s="1332"/>
      <c r="C18" s="1333"/>
      <c r="D18" s="682"/>
      <c r="E18" s="1331" t="s">
        <v>802</v>
      </c>
      <c r="F18" s="1332"/>
      <c r="G18" s="1332"/>
      <c r="H18" s="1332"/>
      <c r="I18" s="1332"/>
      <c r="J18" s="1333"/>
      <c r="K18" s="682"/>
      <c r="L18" s="683"/>
      <c r="M18" s="683"/>
      <c r="N18" s="683"/>
      <c r="O18" s="683"/>
      <c r="P18" s="683"/>
      <c r="Q18" s="683"/>
      <c r="R18" s="683"/>
      <c r="S18" s="683"/>
      <c r="T18" s="683"/>
      <c r="U18" s="683"/>
      <c r="V18" s="521"/>
    </row>
    <row r="19" spans="1:22" ht="48.6" customHeight="1">
      <c r="A19" s="1437" t="s">
        <v>493</v>
      </c>
      <c r="B19" s="1401"/>
      <c r="C19" s="684" t="str">
        <f>'2. Portfolio'!B8</f>
        <v>?</v>
      </c>
      <c r="D19" s="685"/>
      <c r="E19" s="1437" t="s">
        <v>905</v>
      </c>
      <c r="F19" s="1401"/>
      <c r="G19" s="1443" t="s">
        <v>83</v>
      </c>
      <c r="H19" s="1443"/>
      <c r="I19" s="1443"/>
      <c r="J19" s="1444"/>
      <c r="K19" s="682"/>
      <c r="L19" s="683"/>
      <c r="M19" s="683"/>
      <c r="N19" s="683"/>
      <c r="O19" s="683"/>
      <c r="P19" s="683"/>
      <c r="Q19" s="683"/>
      <c r="R19" s="683"/>
      <c r="S19" s="683"/>
      <c r="T19" s="683"/>
      <c r="U19" s="683"/>
      <c r="V19" s="521"/>
    </row>
    <row r="20" spans="1:22" ht="47.4" customHeight="1">
      <c r="A20" s="1423" t="s">
        <v>901</v>
      </c>
      <c r="B20" s="1424"/>
      <c r="C20" s="686" t="str">
        <f>'2. Portfolio'!H8</f>
        <v>?</v>
      </c>
      <c r="D20" s="682"/>
      <c r="E20" s="1447" t="s">
        <v>906</v>
      </c>
      <c r="F20" s="1448"/>
      <c r="G20" s="1411" t="s">
        <v>83</v>
      </c>
      <c r="H20" s="1411"/>
      <c r="I20" s="1411"/>
      <c r="J20" s="1412"/>
      <c r="K20" s="682"/>
      <c r="L20" s="683"/>
      <c r="M20" s="683"/>
      <c r="N20" s="683"/>
      <c r="O20" s="683"/>
      <c r="P20" s="683"/>
      <c r="Q20" s="683"/>
      <c r="R20" s="683"/>
      <c r="S20" s="683"/>
      <c r="T20" s="683"/>
      <c r="U20" s="683"/>
      <c r="V20" s="521"/>
    </row>
    <row r="21" spans="1:22" ht="44.4" customHeight="1">
      <c r="A21" s="1423" t="s">
        <v>902</v>
      </c>
      <c r="B21" s="1424"/>
      <c r="C21" s="686" t="str">
        <f>'2. Portfolio'!B16</f>
        <v>?</v>
      </c>
      <c r="D21" s="682"/>
      <c r="E21" s="1447" t="s">
        <v>907</v>
      </c>
      <c r="F21" s="1448"/>
      <c r="G21" s="1411" t="s">
        <v>83</v>
      </c>
      <c r="H21" s="1411"/>
      <c r="I21" s="1411"/>
      <c r="J21" s="1412"/>
      <c r="K21" s="682"/>
      <c r="L21" s="683"/>
      <c r="M21" s="683"/>
      <c r="N21" s="683"/>
      <c r="O21" s="683"/>
      <c r="P21" s="683"/>
      <c r="Q21" s="683"/>
      <c r="R21" s="683"/>
      <c r="S21" s="683"/>
      <c r="T21" s="683"/>
      <c r="U21" s="683"/>
      <c r="V21" s="521"/>
    </row>
    <row r="22" spans="1:22" ht="40.049999999999997" customHeight="1">
      <c r="A22" s="1423" t="s">
        <v>903</v>
      </c>
      <c r="B22" s="1424"/>
      <c r="C22" s="825" t="str">
        <f>'2. Portfolio'!N8</f>
        <v>?</v>
      </c>
      <c r="D22" s="682"/>
      <c r="E22" s="1407" t="s">
        <v>908</v>
      </c>
      <c r="F22" s="1408"/>
      <c r="G22" s="1413" t="s">
        <v>83</v>
      </c>
      <c r="H22" s="1413"/>
      <c r="I22" s="1413"/>
      <c r="J22" s="1414"/>
      <c r="K22" s="682"/>
      <c r="L22" s="683"/>
      <c r="M22" s="683"/>
      <c r="N22" s="683"/>
      <c r="O22" s="683"/>
      <c r="P22" s="683"/>
      <c r="Q22" s="683"/>
      <c r="R22" s="683"/>
      <c r="S22" s="683"/>
      <c r="T22" s="683"/>
      <c r="U22" s="683"/>
      <c r="V22" s="521"/>
    </row>
    <row r="23" spans="1:22" ht="57.6" customHeight="1" thickBot="1">
      <c r="A23" s="1417" t="s">
        <v>904</v>
      </c>
      <c r="B23" s="1418"/>
      <c r="C23" s="687" t="str">
        <f>'2. Portfolio'!H17</f>
        <v>?</v>
      </c>
      <c r="D23" s="682"/>
      <c r="E23" s="1409"/>
      <c r="F23" s="1410"/>
      <c r="G23" s="1415"/>
      <c r="H23" s="1415"/>
      <c r="I23" s="1415"/>
      <c r="J23" s="1416"/>
      <c r="K23" s="682"/>
      <c r="L23" s="683"/>
      <c r="M23" s="683"/>
      <c r="N23" s="683"/>
      <c r="O23" s="683"/>
      <c r="P23" s="683"/>
      <c r="Q23" s="683"/>
      <c r="R23" s="683"/>
      <c r="S23" s="683"/>
      <c r="T23" s="683"/>
      <c r="U23" s="683"/>
      <c r="V23" s="521"/>
    </row>
    <row r="24" spans="1:22" ht="14.4" customHeight="1" thickBot="1">
      <c r="A24" s="483"/>
      <c r="B24" s="682"/>
      <c r="C24" s="682"/>
      <c r="D24" s="682"/>
      <c r="E24" s="682"/>
      <c r="F24" s="682"/>
      <c r="G24" s="682"/>
      <c r="H24" s="682"/>
      <c r="I24" s="682"/>
      <c r="J24" s="682"/>
      <c r="K24" s="682"/>
      <c r="L24" s="683"/>
      <c r="M24" s="683"/>
      <c r="N24" s="683"/>
      <c r="O24" s="683"/>
      <c r="P24" s="683"/>
      <c r="Q24" s="683"/>
      <c r="R24" s="683"/>
      <c r="S24" s="683"/>
      <c r="T24" s="683"/>
      <c r="U24" s="683"/>
      <c r="V24" s="521"/>
    </row>
    <row r="25" spans="1:22" ht="49.2" customHeight="1" thickBot="1">
      <c r="A25" s="1425" t="s">
        <v>803</v>
      </c>
      <c r="B25" s="1426"/>
      <c r="C25" s="1426"/>
      <c r="D25" s="1426"/>
      <c r="E25" s="1426"/>
      <c r="F25" s="1426"/>
      <c r="G25" s="1426"/>
      <c r="H25" s="1426"/>
      <c r="I25" s="1426"/>
      <c r="J25" s="1427"/>
      <c r="K25" s="682"/>
      <c r="L25" s="683"/>
      <c r="M25" s="683"/>
      <c r="N25" s="683"/>
      <c r="O25" s="683"/>
      <c r="P25" s="683"/>
      <c r="Q25" s="683"/>
      <c r="R25" s="683"/>
      <c r="S25" s="683"/>
      <c r="T25" s="683"/>
      <c r="U25" s="683"/>
      <c r="V25" s="521"/>
    </row>
    <row r="26" spans="1:22" ht="39" customHeight="1">
      <c r="A26" s="524" t="str">
        <f>'3.1 Valor e MVP'!J9</f>
        <v/>
      </c>
      <c r="B26" s="1419" t="str">
        <f>'3.1 Valor e MVP'!K9</f>
        <v/>
      </c>
      <c r="C26" s="1420"/>
      <c r="D26" s="682"/>
      <c r="F26" s="524" t="str">
        <f>'3.1 Valor e MVP'!J19</f>
        <v/>
      </c>
      <c r="G26" s="1419" t="str">
        <f>'3.1 Valor e MVP'!K19</f>
        <v/>
      </c>
      <c r="H26" s="1419"/>
      <c r="I26" s="1419"/>
      <c r="J26" s="1420"/>
      <c r="K26" s="682"/>
      <c r="L26" s="683"/>
      <c r="M26" s="683"/>
      <c r="N26" s="683"/>
      <c r="O26" s="683"/>
      <c r="P26" s="683"/>
      <c r="Q26" s="683"/>
      <c r="R26" s="683"/>
      <c r="S26" s="683"/>
      <c r="T26" s="683"/>
      <c r="U26" s="683"/>
      <c r="V26" s="521"/>
    </row>
    <row r="27" spans="1:22" ht="39" customHeight="1">
      <c r="A27" s="520" t="str">
        <f>'3.1 Valor e MVP'!J10</f>
        <v/>
      </c>
      <c r="B27" s="1405" t="str">
        <f>'3.1 Valor e MVP'!K10</f>
        <v/>
      </c>
      <c r="C27" s="1406"/>
      <c r="F27" s="520" t="str">
        <f>'3.1 Valor e MVP'!J20</f>
        <v/>
      </c>
      <c r="G27" s="1405" t="str">
        <f>'3.1 Valor e MVP'!K20</f>
        <v/>
      </c>
      <c r="H27" s="1405"/>
      <c r="I27" s="1405"/>
      <c r="J27" s="1406"/>
      <c r="K27" s="688"/>
      <c r="L27" s="689"/>
      <c r="M27" s="689"/>
      <c r="N27" s="689"/>
      <c r="O27" s="689"/>
      <c r="T27" s="521"/>
      <c r="U27" s="521"/>
      <c r="V27" s="521"/>
    </row>
    <row r="28" spans="1:22" ht="39" customHeight="1">
      <c r="A28" s="520" t="str">
        <f>'3.1 Valor e MVP'!J11</f>
        <v/>
      </c>
      <c r="B28" s="1405" t="str">
        <f>'3.1 Valor e MVP'!K11</f>
        <v/>
      </c>
      <c r="C28" s="1406"/>
      <c r="D28" s="685"/>
      <c r="F28" s="520" t="str">
        <f>'3.1 Valor e MVP'!J21</f>
        <v/>
      </c>
      <c r="G28" s="1405" t="str">
        <f>'3.1 Valor e MVP'!K21</f>
        <v/>
      </c>
      <c r="H28" s="1405"/>
      <c r="I28" s="1405"/>
      <c r="J28" s="1406"/>
      <c r="K28" s="688"/>
      <c r="L28" s="689"/>
      <c r="M28" s="689"/>
      <c r="N28" s="689"/>
      <c r="O28" s="689"/>
      <c r="T28" s="690"/>
      <c r="U28" s="690"/>
      <c r="V28" s="521"/>
    </row>
    <row r="29" spans="1:22" ht="39" customHeight="1">
      <c r="A29" s="520" t="str">
        <f>'3.1 Valor e MVP'!J12</f>
        <v/>
      </c>
      <c r="B29" s="1405" t="str">
        <f>'3.1 Valor e MVP'!K12</f>
        <v/>
      </c>
      <c r="C29" s="1406"/>
      <c r="D29" s="685"/>
      <c r="F29" s="520" t="str">
        <f>'3.1 Valor e MVP'!J22</f>
        <v/>
      </c>
      <c r="G29" s="1405" t="str">
        <f>'3.1 Valor e MVP'!K22</f>
        <v/>
      </c>
      <c r="H29" s="1405"/>
      <c r="I29" s="1405"/>
      <c r="J29" s="1406"/>
      <c r="K29" s="688"/>
      <c r="L29" s="689"/>
      <c r="M29" s="689"/>
      <c r="N29" s="689"/>
      <c r="O29" s="689"/>
      <c r="T29" s="521"/>
      <c r="U29" s="521"/>
      <c r="V29" s="521"/>
    </row>
    <row r="30" spans="1:22" ht="39" customHeight="1">
      <c r="A30" s="520" t="str">
        <f>'3.1 Valor e MVP'!J13</f>
        <v/>
      </c>
      <c r="B30" s="1405" t="str">
        <f>'3.1 Valor e MVP'!K13</f>
        <v/>
      </c>
      <c r="C30" s="1406"/>
      <c r="D30" s="685"/>
      <c r="F30" s="520" t="str">
        <f>'3.1 Valor e MVP'!J23</f>
        <v/>
      </c>
      <c r="G30" s="1405" t="str">
        <f>'3.1 Valor e MVP'!K23</f>
        <v/>
      </c>
      <c r="H30" s="1405"/>
      <c r="I30" s="1405"/>
      <c r="J30" s="1406"/>
      <c r="K30" s="688"/>
      <c r="L30" s="689"/>
      <c r="M30" s="689"/>
      <c r="N30" s="689"/>
      <c r="O30" s="689"/>
      <c r="R30" s="96"/>
      <c r="S30" s="521"/>
      <c r="T30" s="690"/>
      <c r="U30" s="690"/>
      <c r="V30" s="521"/>
    </row>
    <row r="31" spans="1:22" ht="39" customHeight="1">
      <c r="A31" s="520" t="str">
        <f>'3.1 Valor e MVP'!J14</f>
        <v/>
      </c>
      <c r="B31" s="1405" t="str">
        <f>'3.1 Valor e MVP'!K14</f>
        <v/>
      </c>
      <c r="C31" s="1406"/>
      <c r="D31" s="685"/>
      <c r="F31" s="520" t="str">
        <f>'3.1 Valor e MVP'!J24</f>
        <v/>
      </c>
      <c r="G31" s="1405" t="str">
        <f>'3.1 Valor e MVP'!K24</f>
        <v/>
      </c>
      <c r="H31" s="1405"/>
      <c r="I31" s="1405"/>
      <c r="J31" s="1406"/>
      <c r="K31" s="688"/>
      <c r="L31" s="689"/>
      <c r="M31" s="689"/>
      <c r="N31" s="689"/>
      <c r="O31" s="689"/>
      <c r="R31" s="96"/>
      <c r="S31" s="521"/>
      <c r="T31" s="690"/>
      <c r="U31" s="690"/>
      <c r="V31" s="521"/>
    </row>
    <row r="32" spans="1:22" ht="39" customHeight="1">
      <c r="A32" s="520" t="str">
        <f>'3.1 Valor e MVP'!J15</f>
        <v/>
      </c>
      <c r="B32" s="1405" t="str">
        <f>'3.1 Valor e MVP'!K15</f>
        <v/>
      </c>
      <c r="C32" s="1406"/>
      <c r="D32" s="685"/>
      <c r="F32" s="520" t="str">
        <f>'3.1 Valor e MVP'!J25</f>
        <v/>
      </c>
      <c r="G32" s="1405" t="str">
        <f>'3.1 Valor e MVP'!K25</f>
        <v/>
      </c>
      <c r="H32" s="1405"/>
      <c r="I32" s="1405"/>
      <c r="J32" s="1406"/>
      <c r="K32" s="688"/>
      <c r="L32" s="689"/>
      <c r="M32" s="689"/>
      <c r="N32" s="689"/>
      <c r="O32" s="689"/>
      <c r="R32" s="96"/>
      <c r="S32" s="521"/>
      <c r="T32" s="690"/>
      <c r="U32" s="690"/>
      <c r="V32" s="521"/>
    </row>
    <row r="33" spans="1:22" ht="39" customHeight="1">
      <c r="A33" s="520" t="str">
        <f>'3.1 Valor e MVP'!J16</f>
        <v/>
      </c>
      <c r="B33" s="1405" t="str">
        <f>'3.1 Valor e MVP'!K16</f>
        <v/>
      </c>
      <c r="C33" s="1406"/>
      <c r="D33" s="685"/>
      <c r="F33" s="520" t="str">
        <f>'3.1 Valor e MVP'!J26</f>
        <v/>
      </c>
      <c r="G33" s="1405" t="str">
        <f>'3.1 Valor e MVP'!K26</f>
        <v/>
      </c>
      <c r="H33" s="1405"/>
      <c r="I33" s="1405"/>
      <c r="J33" s="1406"/>
      <c r="K33" s="688"/>
      <c r="L33" s="689"/>
      <c r="M33" s="689"/>
      <c r="N33" s="689"/>
      <c r="O33" s="689"/>
      <c r="R33" s="96"/>
      <c r="S33" s="521"/>
      <c r="T33" s="690"/>
      <c r="U33" s="690"/>
      <c r="V33" s="521"/>
    </row>
    <row r="34" spans="1:22" ht="39" customHeight="1">
      <c r="A34" s="520" t="str">
        <f>'3.1 Valor e MVP'!J17</f>
        <v/>
      </c>
      <c r="B34" s="1405" t="str">
        <f>'3.1 Valor e MVP'!K17</f>
        <v/>
      </c>
      <c r="C34" s="1406"/>
      <c r="D34" s="685"/>
      <c r="F34" s="520" t="str">
        <f>'3.1 Valor e MVP'!J27</f>
        <v/>
      </c>
      <c r="G34" s="1405" t="str">
        <f>'3.1 Valor e MVP'!K27</f>
        <v/>
      </c>
      <c r="H34" s="1405"/>
      <c r="I34" s="1405"/>
      <c r="J34" s="1406"/>
      <c r="K34" s="688"/>
      <c r="L34" s="689"/>
      <c r="M34" s="689"/>
      <c r="N34" s="689"/>
      <c r="O34" s="689"/>
      <c r="R34" s="96"/>
      <c r="S34" s="521"/>
      <c r="T34" s="690"/>
      <c r="U34" s="690"/>
      <c r="V34" s="521"/>
    </row>
    <row r="35" spans="1:22" ht="39" customHeight="1">
      <c r="A35" s="520" t="str">
        <f>'3.1 Valor e MVP'!J18</f>
        <v/>
      </c>
      <c r="B35" s="1405" t="str">
        <f>'3.1 Valor e MVP'!K18</f>
        <v/>
      </c>
      <c r="C35" s="1406"/>
      <c r="D35" s="685"/>
      <c r="F35" s="520" t="str">
        <f>'3.1 Valor e MVP'!J28</f>
        <v/>
      </c>
      <c r="G35" s="1405" t="str">
        <f>'3.1 Valor e MVP'!K28</f>
        <v/>
      </c>
      <c r="H35" s="1405"/>
      <c r="I35" s="1405"/>
      <c r="J35" s="1406"/>
      <c r="K35" s="688"/>
      <c r="L35" s="689"/>
      <c r="M35" s="689"/>
      <c r="N35" s="689"/>
      <c r="O35" s="689"/>
      <c r="R35" s="96"/>
      <c r="S35" s="521"/>
      <c r="T35" s="690"/>
      <c r="U35" s="690"/>
      <c r="V35" s="521"/>
    </row>
    <row r="36" spans="1:22" ht="15" customHeight="1" thickBot="1">
      <c r="A36" s="824"/>
      <c r="D36" s="685"/>
      <c r="E36" s="688"/>
      <c r="F36" s="688"/>
      <c r="G36" s="688"/>
      <c r="H36" s="688"/>
      <c r="I36" s="688"/>
      <c r="J36" s="688"/>
      <c r="K36" s="688"/>
      <c r="L36" s="689"/>
      <c r="M36" s="689"/>
      <c r="N36" s="689"/>
      <c r="O36" s="689"/>
      <c r="R36" s="96"/>
      <c r="S36" s="521"/>
      <c r="T36" s="690"/>
      <c r="U36" s="690"/>
      <c r="V36" s="521"/>
    </row>
    <row r="37" spans="1:22" ht="46.2">
      <c r="A37" s="1428" t="s">
        <v>791</v>
      </c>
      <c r="B37" s="1429"/>
      <c r="C37" s="1429"/>
      <c r="D37" s="1429"/>
      <c r="E37" s="1429"/>
      <c r="F37" s="1429"/>
      <c r="G37" s="1429"/>
      <c r="H37" s="1429"/>
      <c r="I37" s="1429"/>
      <c r="J37" s="1430"/>
      <c r="K37" s="688"/>
      <c r="L37" s="689"/>
      <c r="M37" s="689"/>
      <c r="N37" s="689"/>
      <c r="O37" s="689"/>
      <c r="R37" s="96"/>
      <c r="S37" s="521"/>
      <c r="T37" s="690"/>
      <c r="U37" s="690"/>
      <c r="V37" s="521"/>
    </row>
    <row r="38" spans="1:22" ht="61.2" customHeight="1">
      <c r="A38" s="802" t="s">
        <v>815</v>
      </c>
      <c r="B38" s="803"/>
      <c r="C38" s="803" t="str">
        <f>'3. Stakeholders'!F8</f>
        <v>Estratégia</v>
      </c>
      <c r="D38" s="1445" t="s">
        <v>947</v>
      </c>
      <c r="E38" s="1445"/>
      <c r="F38" s="1445"/>
      <c r="G38" s="1445"/>
      <c r="H38" s="826" t="s">
        <v>193</v>
      </c>
      <c r="I38" s="1445" t="s">
        <v>194</v>
      </c>
      <c r="J38" s="1446"/>
      <c r="K38" s="688"/>
      <c r="L38" s="689"/>
      <c r="M38" s="689"/>
      <c r="N38" s="689"/>
      <c r="O38" s="689"/>
      <c r="R38" s="96"/>
      <c r="S38" s="521"/>
      <c r="T38" s="690"/>
      <c r="U38" s="690"/>
      <c r="V38" s="521"/>
    </row>
    <row r="39" spans="1:22" ht="42" customHeight="1">
      <c r="A39" s="1395" t="str">
        <f>IF('3. Stakeholders'!B11=0,"",'3. Stakeholders'!B11)</f>
        <v/>
      </c>
      <c r="B39" s="1396"/>
      <c r="C39" s="804" t="str">
        <f>IF(A39="","",'3. Stakeholders'!F11)</f>
        <v/>
      </c>
      <c r="D39" s="1402" t="str">
        <f>IF(A39="","",'3. Stakeholders'!H11)</f>
        <v/>
      </c>
      <c r="E39" s="1402"/>
      <c r="F39" s="1402"/>
      <c r="G39" s="1402"/>
      <c r="H39" s="805" t="str">
        <f>IF(A39="","",'3. Stakeholders'!I11)</f>
        <v/>
      </c>
      <c r="I39" s="1344" t="str">
        <f>IF(A39="","",'3. Stakeholders'!J11)</f>
        <v/>
      </c>
      <c r="J39" s="1345"/>
      <c r="K39" s="688"/>
      <c r="L39" s="689"/>
      <c r="M39" s="689"/>
      <c r="N39" s="689"/>
      <c r="O39" s="689"/>
      <c r="R39" s="96"/>
      <c r="S39" s="521"/>
      <c r="T39" s="690"/>
      <c r="U39" s="690"/>
      <c r="V39" s="521"/>
    </row>
    <row r="40" spans="1:22" ht="42" customHeight="1">
      <c r="A40" s="1395" t="str">
        <f>IF('3. Stakeholders'!B12=0,"",'3. Stakeholders'!B12)</f>
        <v/>
      </c>
      <c r="B40" s="1396"/>
      <c r="C40" s="804" t="str">
        <f>IF(A40="","",'3. Stakeholders'!F12)</f>
        <v/>
      </c>
      <c r="D40" s="1402" t="str">
        <f>IF(A40="","",'3. Stakeholders'!H12)</f>
        <v/>
      </c>
      <c r="E40" s="1402"/>
      <c r="F40" s="1402"/>
      <c r="G40" s="1402"/>
      <c r="H40" s="805" t="str">
        <f>IF(A40="","",'3. Stakeholders'!I12)</f>
        <v/>
      </c>
      <c r="I40" s="1344" t="str">
        <f>IF(A40="","",'3. Stakeholders'!J12)</f>
        <v/>
      </c>
      <c r="J40" s="1345"/>
      <c r="K40" s="688"/>
      <c r="L40" s="689"/>
      <c r="M40" s="689"/>
      <c r="N40" s="689"/>
      <c r="O40" s="689"/>
      <c r="R40" s="96"/>
      <c r="S40" s="521"/>
      <c r="T40" s="690"/>
      <c r="U40" s="690"/>
      <c r="V40" s="521"/>
    </row>
    <row r="41" spans="1:22" ht="42" customHeight="1">
      <c r="A41" s="1395" t="str">
        <f>IF('3. Stakeholders'!B13=0,"",'3. Stakeholders'!B13)</f>
        <v/>
      </c>
      <c r="B41" s="1396"/>
      <c r="C41" s="804" t="str">
        <f>IF(A41="","",'3. Stakeholders'!F13)</f>
        <v/>
      </c>
      <c r="D41" s="1402" t="str">
        <f>IF(A41="","",'3. Stakeholders'!H13)</f>
        <v/>
      </c>
      <c r="E41" s="1402"/>
      <c r="F41" s="1402"/>
      <c r="G41" s="1402"/>
      <c r="H41" s="805" t="str">
        <f>IF(A41="","",'3. Stakeholders'!I13)</f>
        <v/>
      </c>
      <c r="I41" s="1344" t="str">
        <f>IF(A41="","",'3. Stakeholders'!J13)</f>
        <v/>
      </c>
      <c r="J41" s="1345"/>
      <c r="K41" s="688"/>
      <c r="L41" s="689"/>
      <c r="M41" s="689"/>
      <c r="N41" s="689"/>
      <c r="O41" s="689"/>
      <c r="R41" s="96"/>
      <c r="S41" s="521"/>
      <c r="T41" s="690"/>
      <c r="U41" s="690"/>
      <c r="V41" s="521"/>
    </row>
    <row r="42" spans="1:22" ht="42" customHeight="1">
      <c r="A42" s="1395" t="str">
        <f>IF('3. Stakeholders'!B14=0,"",'3. Stakeholders'!B14)</f>
        <v/>
      </c>
      <c r="B42" s="1396"/>
      <c r="C42" s="804" t="str">
        <f>IF(A42="","",'3. Stakeholders'!F14)</f>
        <v/>
      </c>
      <c r="D42" s="1402" t="str">
        <f>IF(A42="","",'3. Stakeholders'!H14)</f>
        <v/>
      </c>
      <c r="E42" s="1402"/>
      <c r="F42" s="1402"/>
      <c r="G42" s="1402"/>
      <c r="H42" s="805" t="str">
        <f>IF(A42="","",'3. Stakeholders'!I14)</f>
        <v/>
      </c>
      <c r="I42" s="1344" t="str">
        <f>IF(A42="","",'3. Stakeholders'!J14)</f>
        <v/>
      </c>
      <c r="J42" s="1345"/>
      <c r="K42" s="688"/>
      <c r="L42" s="689"/>
      <c r="M42" s="689"/>
      <c r="N42" s="689"/>
      <c r="O42" s="689"/>
      <c r="R42" s="96"/>
      <c r="S42" s="521"/>
      <c r="T42" s="690"/>
      <c r="U42" s="690"/>
      <c r="V42" s="521"/>
    </row>
    <row r="43" spans="1:22" ht="42" customHeight="1">
      <c r="A43" s="1395" t="str">
        <f>IF('3. Stakeholders'!B15=0,"",'3. Stakeholders'!B15)</f>
        <v/>
      </c>
      <c r="B43" s="1396"/>
      <c r="C43" s="804" t="str">
        <f>IF(A43="","",'3. Stakeholders'!F15)</f>
        <v/>
      </c>
      <c r="D43" s="1402" t="str">
        <f>IF(A43="","",'3. Stakeholders'!H15)</f>
        <v/>
      </c>
      <c r="E43" s="1402"/>
      <c r="F43" s="1402"/>
      <c r="G43" s="1402"/>
      <c r="H43" s="805" t="str">
        <f>IF(A43="","",'3. Stakeholders'!I15)</f>
        <v/>
      </c>
      <c r="I43" s="1344" t="str">
        <f>IF(A43="","",'3. Stakeholders'!J15)</f>
        <v/>
      </c>
      <c r="J43" s="1345"/>
      <c r="K43" s="688"/>
      <c r="L43" s="689"/>
      <c r="M43" s="689"/>
      <c r="N43" s="689"/>
      <c r="O43" s="689"/>
      <c r="R43" s="96"/>
      <c r="S43" s="521"/>
      <c r="T43" s="690"/>
      <c r="U43" s="690"/>
      <c r="V43" s="521"/>
    </row>
    <row r="44" spans="1:22" ht="42" customHeight="1">
      <c r="A44" s="1395" t="str">
        <f>IF('3. Stakeholders'!B16=0,"",'3. Stakeholders'!B16)</f>
        <v/>
      </c>
      <c r="B44" s="1396"/>
      <c r="C44" s="804" t="str">
        <f>IF(A44="","",'3. Stakeholders'!F16)</f>
        <v/>
      </c>
      <c r="D44" s="1402" t="str">
        <f>IF(A44="","",'3. Stakeholders'!H16)</f>
        <v/>
      </c>
      <c r="E44" s="1402"/>
      <c r="F44" s="1402"/>
      <c r="G44" s="1402"/>
      <c r="H44" s="805" t="str">
        <f>IF(A44="","",'3. Stakeholders'!I16)</f>
        <v/>
      </c>
      <c r="I44" s="1344" t="str">
        <f>IF(A44="","",'3. Stakeholders'!J16)</f>
        <v/>
      </c>
      <c r="J44" s="1345"/>
      <c r="K44" s="688"/>
      <c r="L44" s="689"/>
      <c r="M44" s="689"/>
      <c r="N44" s="689"/>
      <c r="O44" s="689"/>
      <c r="R44" s="96"/>
      <c r="S44" s="521"/>
      <c r="T44" s="690"/>
      <c r="U44" s="690"/>
      <c r="V44" s="521"/>
    </row>
    <row r="45" spans="1:22" ht="42" customHeight="1">
      <c r="A45" s="1395" t="str">
        <f>IF('3. Stakeholders'!B17=0,"",'3. Stakeholders'!B17)</f>
        <v/>
      </c>
      <c r="B45" s="1396"/>
      <c r="C45" s="804" t="str">
        <f>IF(A45="","",'3. Stakeholders'!F17)</f>
        <v/>
      </c>
      <c r="D45" s="1402" t="str">
        <f>IF(A45="","",'3. Stakeholders'!H17)</f>
        <v/>
      </c>
      <c r="E45" s="1402"/>
      <c r="F45" s="1402"/>
      <c r="G45" s="1402"/>
      <c r="H45" s="805" t="str">
        <f>IF(A45="","",'3. Stakeholders'!I17)</f>
        <v/>
      </c>
      <c r="I45" s="1344" t="str">
        <f>IF(A45="","",'3. Stakeholders'!J17)</f>
        <v/>
      </c>
      <c r="J45" s="1345"/>
      <c r="K45" s="688"/>
      <c r="L45" s="689"/>
      <c r="M45" s="689"/>
      <c r="N45" s="689"/>
      <c r="O45" s="689"/>
      <c r="R45" s="96"/>
      <c r="S45" s="521"/>
      <c r="T45" s="690"/>
      <c r="U45" s="690"/>
      <c r="V45" s="521"/>
    </row>
    <row r="46" spans="1:22" ht="42" customHeight="1">
      <c r="A46" s="1395" t="str">
        <f>IF('3. Stakeholders'!B18=0,"",'3. Stakeholders'!B18)</f>
        <v/>
      </c>
      <c r="B46" s="1396"/>
      <c r="C46" s="804" t="str">
        <f>IF(A46="","",'3. Stakeholders'!F18)</f>
        <v/>
      </c>
      <c r="D46" s="1402" t="str">
        <f>IF(A46="","",'3. Stakeholders'!H18)</f>
        <v/>
      </c>
      <c r="E46" s="1402"/>
      <c r="F46" s="1402"/>
      <c r="G46" s="1402"/>
      <c r="H46" s="805" t="str">
        <f>IF(A46="","",'3. Stakeholders'!I18)</f>
        <v/>
      </c>
      <c r="I46" s="1344" t="str">
        <f>IF(A46="","",'3. Stakeholders'!J18)</f>
        <v/>
      </c>
      <c r="J46" s="1345"/>
      <c r="K46" s="688"/>
      <c r="L46" s="689"/>
      <c r="M46" s="689"/>
      <c r="N46" s="689"/>
      <c r="O46" s="689"/>
      <c r="R46" s="96"/>
      <c r="S46" s="521"/>
      <c r="T46" s="690"/>
      <c r="U46" s="690"/>
      <c r="V46" s="521"/>
    </row>
    <row r="47" spans="1:22" ht="42" customHeight="1">
      <c r="A47" s="1395" t="str">
        <f>IF('3. Stakeholders'!B19=0,"",'3. Stakeholders'!B19)</f>
        <v/>
      </c>
      <c r="B47" s="1396"/>
      <c r="C47" s="804" t="str">
        <f>IF(A47="","",'3. Stakeholders'!F19)</f>
        <v/>
      </c>
      <c r="D47" s="1402" t="str">
        <f>IF(A47="","",'3. Stakeholders'!H19)</f>
        <v/>
      </c>
      <c r="E47" s="1402"/>
      <c r="F47" s="1402"/>
      <c r="G47" s="1402"/>
      <c r="H47" s="805" t="str">
        <f>IF(A47="","",'3. Stakeholders'!I19)</f>
        <v/>
      </c>
      <c r="I47" s="1344" t="str">
        <f>IF(A47="","",'3. Stakeholders'!J19)</f>
        <v/>
      </c>
      <c r="J47" s="1345"/>
      <c r="K47" s="688"/>
      <c r="L47" s="689"/>
      <c r="M47" s="689"/>
      <c r="N47" s="689"/>
      <c r="O47" s="689"/>
      <c r="R47" s="96"/>
      <c r="S47" s="521"/>
      <c r="T47" s="690"/>
      <c r="U47" s="690"/>
      <c r="V47" s="521"/>
    </row>
    <row r="48" spans="1:22" ht="42" customHeight="1">
      <c r="A48" s="1395" t="str">
        <f>IF('3. Stakeholders'!B20=0,"",'3. Stakeholders'!B20)</f>
        <v/>
      </c>
      <c r="B48" s="1396"/>
      <c r="C48" s="804" t="str">
        <f>IF(A48="","",'3. Stakeholders'!F20)</f>
        <v/>
      </c>
      <c r="D48" s="1402" t="str">
        <f>IF(A48="","",'3. Stakeholders'!H20)</f>
        <v/>
      </c>
      <c r="E48" s="1402"/>
      <c r="F48" s="1402"/>
      <c r="G48" s="1402"/>
      <c r="H48" s="805" t="str">
        <f>IF(A48="","",'3. Stakeholders'!I20)</f>
        <v/>
      </c>
      <c r="I48" s="1344" t="str">
        <f>IF(A48="","",'3. Stakeholders'!J20)</f>
        <v/>
      </c>
      <c r="J48" s="1345"/>
      <c r="K48" s="688"/>
      <c r="L48" s="689"/>
      <c r="M48" s="689"/>
      <c r="N48" s="689"/>
      <c r="O48" s="689"/>
      <c r="R48" s="96"/>
      <c r="S48" s="521"/>
      <c r="T48" s="690"/>
      <c r="U48" s="690"/>
      <c r="V48" s="521"/>
    </row>
    <row r="49" spans="1:22" ht="42" customHeight="1">
      <c r="A49" s="1395" t="str">
        <f>IF('3. Stakeholders'!B21=0,"",'3. Stakeholders'!B21)</f>
        <v/>
      </c>
      <c r="B49" s="1396"/>
      <c r="C49" s="804" t="str">
        <f>IF(A49="","",'3. Stakeholders'!F21)</f>
        <v/>
      </c>
      <c r="D49" s="1402" t="str">
        <f>IF(A49="","",'3. Stakeholders'!H21)</f>
        <v/>
      </c>
      <c r="E49" s="1402"/>
      <c r="F49" s="1402"/>
      <c r="G49" s="1402"/>
      <c r="H49" s="805" t="str">
        <f>IF(A49="","",'3. Stakeholders'!I21)</f>
        <v/>
      </c>
      <c r="I49" s="1344" t="str">
        <f>IF(A49="","",'3. Stakeholders'!J21)</f>
        <v/>
      </c>
      <c r="J49" s="1345"/>
      <c r="K49" s="688"/>
      <c r="L49" s="689"/>
      <c r="M49" s="689"/>
      <c r="N49" s="689"/>
      <c r="O49" s="689"/>
      <c r="R49" s="96"/>
      <c r="S49" s="521"/>
      <c r="T49" s="690"/>
      <c r="U49" s="690"/>
      <c r="V49" s="521"/>
    </row>
    <row r="50" spans="1:22" ht="42" customHeight="1">
      <c r="A50" s="1395" t="str">
        <f>IF('3. Stakeholders'!B22=0,"",'3. Stakeholders'!B22)</f>
        <v/>
      </c>
      <c r="B50" s="1396"/>
      <c r="C50" s="804" t="str">
        <f>IF(A50="","",'3. Stakeholders'!F22)</f>
        <v/>
      </c>
      <c r="D50" s="1402" t="str">
        <f>IF(A50="","",'3. Stakeholders'!H22)</f>
        <v/>
      </c>
      <c r="E50" s="1402"/>
      <c r="F50" s="1402"/>
      <c r="G50" s="1402"/>
      <c r="H50" s="805" t="str">
        <f>IF(A50="","",'3. Stakeholders'!I22)</f>
        <v/>
      </c>
      <c r="I50" s="1344" t="str">
        <f>IF(A50="","",'3. Stakeholders'!J22)</f>
        <v/>
      </c>
      <c r="J50" s="1345"/>
      <c r="K50" s="688"/>
      <c r="L50" s="689"/>
      <c r="M50" s="689"/>
      <c r="N50" s="689"/>
      <c r="O50" s="689"/>
      <c r="R50" s="96"/>
      <c r="S50" s="521"/>
      <c r="T50" s="690"/>
      <c r="U50" s="690"/>
      <c r="V50" s="521"/>
    </row>
    <row r="51" spans="1:22" ht="42" customHeight="1">
      <c r="A51" s="1395" t="str">
        <f>IF('3. Stakeholders'!B23=0,"",'3. Stakeholders'!B23)</f>
        <v/>
      </c>
      <c r="B51" s="1396"/>
      <c r="C51" s="804" t="str">
        <f>IF(A51="","",'3. Stakeholders'!F23)</f>
        <v/>
      </c>
      <c r="D51" s="1402" t="str">
        <f>IF(A51="","",'3. Stakeholders'!H23)</f>
        <v/>
      </c>
      <c r="E51" s="1402"/>
      <c r="F51" s="1402"/>
      <c r="G51" s="1402"/>
      <c r="H51" s="805" t="str">
        <f>IF(A51="","",'3. Stakeholders'!I23)</f>
        <v/>
      </c>
      <c r="I51" s="1344" t="str">
        <f>IF(A51="","",'3. Stakeholders'!J23)</f>
        <v/>
      </c>
      <c r="J51" s="1345"/>
      <c r="K51" s="688"/>
      <c r="L51" s="689"/>
      <c r="M51" s="689"/>
      <c r="N51" s="689"/>
      <c r="O51" s="689"/>
      <c r="R51" s="96"/>
      <c r="S51" s="521"/>
      <c r="T51" s="690"/>
      <c r="U51" s="690"/>
      <c r="V51" s="521"/>
    </row>
    <row r="52" spans="1:22" ht="42" customHeight="1">
      <c r="A52" s="1395" t="str">
        <f>IF('3. Stakeholders'!B24=0,"",'3. Stakeholders'!B24)</f>
        <v/>
      </c>
      <c r="B52" s="1396"/>
      <c r="C52" s="804" t="str">
        <f>IF(A52="","",'3. Stakeholders'!F24)</f>
        <v/>
      </c>
      <c r="D52" s="1402" t="str">
        <f>IF(A52="","",'3. Stakeholders'!H24)</f>
        <v/>
      </c>
      <c r="E52" s="1402"/>
      <c r="F52" s="1402"/>
      <c r="G52" s="1402"/>
      <c r="H52" s="805" t="str">
        <f>IF(A52="","",'3. Stakeholders'!I24)</f>
        <v/>
      </c>
      <c r="I52" s="1344" t="str">
        <f>IF(A52="","",'3. Stakeholders'!J24)</f>
        <v/>
      </c>
      <c r="J52" s="1345"/>
      <c r="K52" s="688"/>
      <c r="L52" s="689"/>
      <c r="M52" s="689"/>
      <c r="N52" s="689"/>
      <c r="O52" s="689"/>
      <c r="R52" s="96"/>
      <c r="S52" s="521"/>
      <c r="T52" s="690"/>
      <c r="U52" s="690"/>
      <c r="V52" s="521"/>
    </row>
    <row r="53" spans="1:22" ht="42" customHeight="1">
      <c r="A53" s="1395" t="str">
        <f>IF('3. Stakeholders'!B25=0,"",'3. Stakeholders'!B25)</f>
        <v/>
      </c>
      <c r="B53" s="1396"/>
      <c r="C53" s="804" t="str">
        <f>IF(A53="","",'3. Stakeholders'!F25)</f>
        <v/>
      </c>
      <c r="D53" s="1402" t="str">
        <f>IF(A53="","",'3. Stakeholders'!H25)</f>
        <v/>
      </c>
      <c r="E53" s="1402"/>
      <c r="F53" s="1402"/>
      <c r="G53" s="1402"/>
      <c r="H53" s="805" t="str">
        <f>IF(A53="","",'3. Stakeholders'!I25)</f>
        <v/>
      </c>
      <c r="I53" s="1344" t="str">
        <f>IF(A53="","",'3. Stakeholders'!J25)</f>
        <v/>
      </c>
      <c r="J53" s="1345"/>
      <c r="K53" s="688"/>
      <c r="L53" s="689"/>
      <c r="M53" s="689"/>
      <c r="N53" s="689"/>
      <c r="O53" s="689"/>
      <c r="R53" s="96"/>
      <c r="S53" s="521"/>
      <c r="T53" s="690"/>
      <c r="U53" s="690"/>
      <c r="V53" s="521"/>
    </row>
    <row r="54" spans="1:22" ht="42" customHeight="1">
      <c r="A54" s="1395" t="str">
        <f>IF('3. Stakeholders'!B26=0,"",'3. Stakeholders'!B26)</f>
        <v/>
      </c>
      <c r="B54" s="1396"/>
      <c r="C54" s="804" t="str">
        <f>IF(A54="","",'3. Stakeholders'!F26)</f>
        <v/>
      </c>
      <c r="D54" s="1402" t="str">
        <f>IF(A54="","",'3. Stakeholders'!H26)</f>
        <v/>
      </c>
      <c r="E54" s="1402"/>
      <c r="F54" s="1402"/>
      <c r="G54" s="1402"/>
      <c r="H54" s="805" t="str">
        <f>IF(A54="","",'3. Stakeholders'!I26)</f>
        <v/>
      </c>
      <c r="I54" s="1344" t="str">
        <f>IF(A54="","",'3. Stakeholders'!J26)</f>
        <v/>
      </c>
      <c r="J54" s="1345"/>
      <c r="K54" s="688"/>
      <c r="L54" s="689"/>
      <c r="M54" s="689"/>
      <c r="N54" s="689"/>
      <c r="O54" s="689"/>
      <c r="R54" s="96"/>
      <c r="S54" s="521"/>
      <c r="T54" s="690"/>
      <c r="U54" s="690"/>
      <c r="V54" s="521"/>
    </row>
    <row r="55" spans="1:22" ht="42" customHeight="1">
      <c r="A55" s="1395" t="str">
        <f>IF('3. Stakeholders'!B27=0,"",'3. Stakeholders'!B27)</f>
        <v/>
      </c>
      <c r="B55" s="1396"/>
      <c r="C55" s="804" t="str">
        <f>IF(A55="","",'3. Stakeholders'!F27)</f>
        <v/>
      </c>
      <c r="D55" s="1402" t="str">
        <f>IF(A55="","",'3. Stakeholders'!H27)</f>
        <v/>
      </c>
      <c r="E55" s="1402"/>
      <c r="F55" s="1402"/>
      <c r="G55" s="1402"/>
      <c r="H55" s="805" t="str">
        <f>IF(A55="","",'3. Stakeholders'!I27)</f>
        <v/>
      </c>
      <c r="I55" s="1344" t="str">
        <f>IF(A55="","",'3. Stakeholders'!J27)</f>
        <v/>
      </c>
      <c r="J55" s="1345"/>
      <c r="K55" s="688"/>
      <c r="L55" s="689"/>
      <c r="M55" s="689"/>
      <c r="N55" s="689"/>
      <c r="O55" s="689"/>
      <c r="R55" s="96"/>
      <c r="S55" s="521"/>
      <c r="T55" s="690"/>
      <c r="U55" s="690"/>
      <c r="V55" s="521"/>
    </row>
    <row r="56" spans="1:22" ht="42" customHeight="1">
      <c r="A56" s="1395" t="str">
        <f>IF('3. Stakeholders'!B28=0,"",'3. Stakeholders'!B28)</f>
        <v/>
      </c>
      <c r="B56" s="1396"/>
      <c r="C56" s="804" t="str">
        <f>IF(A56="","",'3. Stakeholders'!F28)</f>
        <v/>
      </c>
      <c r="D56" s="1402" t="str">
        <f>IF(A56="","",'3. Stakeholders'!H28)</f>
        <v/>
      </c>
      <c r="E56" s="1402"/>
      <c r="F56" s="1402"/>
      <c r="G56" s="1402"/>
      <c r="H56" s="805" t="str">
        <f>IF(A56="","",'3. Stakeholders'!I28)</f>
        <v/>
      </c>
      <c r="I56" s="1344" t="str">
        <f>IF(A56="","",'3. Stakeholders'!J28)</f>
        <v/>
      </c>
      <c r="J56" s="1345"/>
      <c r="K56" s="688"/>
      <c r="L56" s="689"/>
      <c r="M56" s="689"/>
      <c r="N56" s="689"/>
      <c r="O56" s="689"/>
      <c r="R56" s="96"/>
      <c r="S56" s="521"/>
      <c r="T56" s="690"/>
      <c r="U56" s="690"/>
      <c r="V56" s="521"/>
    </row>
    <row r="57" spans="1:22" ht="42" customHeight="1">
      <c r="A57" s="1395" t="str">
        <f>IF('3. Stakeholders'!B29=0,"",'3. Stakeholders'!B29)</f>
        <v/>
      </c>
      <c r="B57" s="1396"/>
      <c r="C57" s="804" t="str">
        <f>IF(A57="","",'3. Stakeholders'!F29)</f>
        <v/>
      </c>
      <c r="D57" s="1402" t="str">
        <f>IF(A57="","",'3. Stakeholders'!H29)</f>
        <v/>
      </c>
      <c r="E57" s="1402"/>
      <c r="F57" s="1402"/>
      <c r="G57" s="1402"/>
      <c r="H57" s="805" t="str">
        <f>IF(A57="","",'3. Stakeholders'!I29)</f>
        <v/>
      </c>
      <c r="I57" s="1344" t="str">
        <f>IF(A57="","",'3. Stakeholders'!J29)</f>
        <v/>
      </c>
      <c r="J57" s="1345"/>
      <c r="K57" s="688"/>
      <c r="L57" s="689"/>
      <c r="M57" s="689"/>
      <c r="N57" s="689"/>
      <c r="O57" s="689"/>
      <c r="R57" s="96"/>
      <c r="S57" s="521"/>
      <c r="T57" s="690"/>
      <c r="U57" s="690"/>
      <c r="V57" s="521"/>
    </row>
    <row r="58" spans="1:22" ht="42" customHeight="1">
      <c r="A58" s="1395" t="str">
        <f>IF('3. Stakeholders'!B30=0,"",'3. Stakeholders'!B30)</f>
        <v/>
      </c>
      <c r="B58" s="1396"/>
      <c r="C58" s="804" t="str">
        <f>IF(A58="","",'3. Stakeholders'!F30)</f>
        <v/>
      </c>
      <c r="D58" s="1402" t="str">
        <f>IF(A58="","",'3. Stakeholders'!H30)</f>
        <v/>
      </c>
      <c r="E58" s="1402"/>
      <c r="F58" s="1402"/>
      <c r="G58" s="1402"/>
      <c r="H58" s="805" t="str">
        <f>IF(A58="","",'3. Stakeholders'!I30)</f>
        <v/>
      </c>
      <c r="I58" s="1344" t="str">
        <f>IF(A58="","",'3. Stakeholders'!J30)</f>
        <v/>
      </c>
      <c r="J58" s="1345"/>
      <c r="K58" s="688"/>
      <c r="L58" s="689"/>
      <c r="M58" s="689"/>
      <c r="N58" s="689"/>
      <c r="O58" s="689"/>
      <c r="R58" s="96"/>
      <c r="S58" s="521"/>
      <c r="T58" s="690"/>
      <c r="U58" s="690"/>
      <c r="V58" s="521"/>
    </row>
    <row r="59" spans="1:22" ht="15" customHeight="1">
      <c r="D59" s="685"/>
      <c r="E59" s="688"/>
      <c r="F59" s="688"/>
      <c r="G59" s="688"/>
      <c r="H59" s="688"/>
      <c r="I59" s="688"/>
      <c r="J59" s="688"/>
      <c r="K59" s="688"/>
      <c r="L59" s="689"/>
      <c r="M59" s="689"/>
      <c r="N59" s="689"/>
      <c r="O59" s="689"/>
      <c r="R59" s="96"/>
      <c r="S59" s="521"/>
      <c r="T59" s="690"/>
      <c r="U59" s="690"/>
      <c r="V59" s="521"/>
    </row>
    <row r="60" spans="1:22" ht="46.2" customHeight="1" thickBot="1">
      <c r="A60" s="1392" t="s">
        <v>804</v>
      </c>
      <c r="B60" s="1393"/>
      <c r="C60" s="1393"/>
      <c r="D60" s="1393"/>
      <c r="E60" s="1393"/>
      <c r="F60" s="1393"/>
      <c r="G60" s="1393"/>
      <c r="H60" s="1393"/>
      <c r="I60" s="1393"/>
      <c r="J60" s="1394"/>
      <c r="K60" s="688"/>
      <c r="L60" s="689"/>
      <c r="M60" s="689"/>
      <c r="N60" s="689"/>
      <c r="O60" s="689"/>
      <c r="Q60" s="96"/>
      <c r="R60" s="96"/>
      <c r="S60" s="521"/>
      <c r="T60" s="521"/>
      <c r="U60" s="521"/>
      <c r="V60" s="521"/>
    </row>
    <row r="61" spans="1:22" ht="76.2" customHeight="1">
      <c r="A61" s="1400" t="str">
        <f>'1.Info'!A15</f>
        <v>A TMA (Taxa Mínima de Atratividade) mensal :</v>
      </c>
      <c r="B61" s="1401"/>
      <c r="C61" s="1401"/>
      <c r="D61" s="678">
        <f>'1.Info'!B15</f>
        <v>0</v>
      </c>
      <c r="E61" s="1421" t="s">
        <v>816</v>
      </c>
      <c r="F61" s="1421"/>
      <c r="G61" s="1421"/>
      <c r="H61" s="1421"/>
      <c r="I61" s="1421"/>
      <c r="J61" s="1422"/>
      <c r="K61" s="688"/>
      <c r="L61" s="689"/>
      <c r="M61" s="689"/>
      <c r="N61" s="689"/>
      <c r="O61" s="689"/>
      <c r="Q61" s="96"/>
      <c r="R61" s="96"/>
      <c r="S61" s="521"/>
      <c r="T61" s="521"/>
      <c r="U61" s="521"/>
      <c r="V61" s="521"/>
    </row>
    <row r="62" spans="1:22" ht="7.8" customHeight="1">
      <c r="K62" s="688"/>
      <c r="L62" s="689"/>
      <c r="M62" s="689"/>
      <c r="N62" s="689"/>
      <c r="O62" s="689"/>
      <c r="Q62" s="96"/>
      <c r="R62" s="96"/>
      <c r="S62" s="521"/>
      <c r="T62" s="521"/>
      <c r="U62" s="521"/>
      <c r="V62" s="521"/>
    </row>
    <row r="63" spans="1:22" ht="7.8" customHeight="1" thickBot="1">
      <c r="D63" s="685"/>
      <c r="E63" s="688"/>
      <c r="F63" s="688"/>
      <c r="G63" s="688"/>
      <c r="H63" s="688"/>
      <c r="I63" s="688"/>
      <c r="J63" s="688"/>
      <c r="K63" s="688"/>
      <c r="L63" s="689"/>
      <c r="M63" s="689"/>
      <c r="N63" s="689"/>
      <c r="O63" s="689"/>
      <c r="Q63" s="522"/>
      <c r="R63" s="522"/>
      <c r="S63" s="522"/>
      <c r="T63" s="522"/>
      <c r="U63" s="522"/>
    </row>
    <row r="64" spans="1:22" ht="39" customHeight="1" thickBot="1">
      <c r="A64" s="504" t="s">
        <v>314</v>
      </c>
      <c r="B64" s="1360" t="s">
        <v>578</v>
      </c>
      <c r="C64" s="1361"/>
      <c r="E64" s="691" t="s">
        <v>567</v>
      </c>
      <c r="F64" s="1378" t="s">
        <v>568</v>
      </c>
      <c r="G64" s="1379"/>
      <c r="H64" s="1378" t="s">
        <v>569</v>
      </c>
      <c r="I64" s="1379"/>
      <c r="J64" s="692" t="s">
        <v>570</v>
      </c>
      <c r="K64" s="688"/>
      <c r="L64" s="689"/>
      <c r="M64" s="689"/>
      <c r="N64" s="689"/>
      <c r="O64" s="689"/>
      <c r="Q64" s="522"/>
      <c r="R64" s="522"/>
      <c r="S64" s="522"/>
      <c r="T64" s="522"/>
      <c r="U64" s="522"/>
    </row>
    <row r="65" spans="1:38" ht="127.8" customHeight="1" thickBot="1">
      <c r="A65" s="282" t="str">
        <f>IF(C66="?","D","C")</f>
        <v>D</v>
      </c>
      <c r="B65" s="1362" t="s">
        <v>961</v>
      </c>
      <c r="C65" s="1363"/>
      <c r="E65" s="831" t="s">
        <v>571</v>
      </c>
      <c r="F65" s="828" t="s">
        <v>572</v>
      </c>
      <c r="G65" s="830" t="s">
        <v>577</v>
      </c>
      <c r="H65" s="828" t="s">
        <v>573</v>
      </c>
      <c r="I65" s="827" t="s">
        <v>574</v>
      </c>
      <c r="J65" s="829" t="s">
        <v>575</v>
      </c>
      <c r="K65" s="688"/>
      <c r="L65" s="689"/>
      <c r="M65" s="689"/>
      <c r="N65" s="689"/>
      <c r="O65" s="689"/>
      <c r="Q65" s="522"/>
      <c r="R65" s="522"/>
      <c r="S65" s="522"/>
      <c r="T65" s="522"/>
      <c r="U65" s="522"/>
    </row>
    <row r="66" spans="1:38" ht="39" customHeight="1" thickBot="1">
      <c r="A66" s="1397" t="s">
        <v>319</v>
      </c>
      <c r="B66" s="511" t="s">
        <v>809</v>
      </c>
      <c r="C66" s="693" t="s">
        <v>83</v>
      </c>
      <c r="E66" s="694" t="s">
        <v>576</v>
      </c>
      <c r="F66" s="695" t="s">
        <v>576</v>
      </c>
      <c r="G66" s="696" t="s">
        <v>576</v>
      </c>
      <c r="H66" s="695" t="s">
        <v>576</v>
      </c>
      <c r="I66" s="697" t="s">
        <v>576</v>
      </c>
      <c r="J66" s="698" t="s">
        <v>576</v>
      </c>
      <c r="K66" s="688"/>
      <c r="L66" s="689"/>
      <c r="M66" s="927" t="s">
        <v>1065</v>
      </c>
      <c r="N66" s="689"/>
      <c r="O66" s="689"/>
      <c r="Q66" s="522"/>
      <c r="R66" s="522"/>
      <c r="S66" s="522"/>
      <c r="T66" s="522"/>
      <c r="U66" s="522"/>
    </row>
    <row r="67" spans="1:38" ht="39" customHeight="1">
      <c r="A67" s="1398"/>
      <c r="B67" s="512" t="s">
        <v>810</v>
      </c>
      <c r="C67" s="699"/>
      <c r="E67" s="1374" t="s">
        <v>805</v>
      </c>
      <c r="F67" s="679" t="s">
        <v>83</v>
      </c>
      <c r="G67" s="715" t="str">
        <f>IFERROR(C72*F67,"?")</f>
        <v>?</v>
      </c>
      <c r="H67" s="716" t="s">
        <v>83</v>
      </c>
      <c r="I67" s="716" t="s">
        <v>83</v>
      </c>
      <c r="J67" s="717" t="s">
        <v>83</v>
      </c>
      <c r="K67" s="688"/>
      <c r="L67" s="689"/>
      <c r="M67" s="927" t="s">
        <v>818</v>
      </c>
      <c r="N67" s="689"/>
      <c r="O67" s="689"/>
      <c r="Q67" s="522"/>
      <c r="R67" s="522"/>
      <c r="S67" s="522"/>
      <c r="T67" s="522"/>
      <c r="U67" s="522"/>
    </row>
    <row r="68" spans="1:38" ht="39" customHeight="1" thickBot="1">
      <c r="A68" s="1398"/>
      <c r="B68" s="513" t="s">
        <v>909</v>
      </c>
      <c r="C68" s="700" t="s">
        <v>83</v>
      </c>
      <c r="E68" s="1375"/>
      <c r="F68" s="1370" t="s">
        <v>596</v>
      </c>
      <c r="G68" s="1370"/>
      <c r="H68" s="1370"/>
      <c r="I68" s="1370"/>
      <c r="J68" s="1371"/>
      <c r="K68" s="688"/>
      <c r="L68" s="689"/>
      <c r="M68" s="927" t="s">
        <v>819</v>
      </c>
      <c r="N68" s="689"/>
      <c r="O68" s="689"/>
      <c r="Q68" s="522"/>
      <c r="R68" s="522"/>
      <c r="S68" s="522"/>
      <c r="T68" s="522"/>
      <c r="U68" s="522"/>
    </row>
    <row r="69" spans="1:38" ht="39" customHeight="1">
      <c r="A69" s="1398"/>
      <c r="B69" s="514" t="s">
        <v>910</v>
      </c>
      <c r="C69" s="700" t="s">
        <v>83</v>
      </c>
      <c r="E69" s="1376" t="s">
        <v>806</v>
      </c>
      <c r="F69" s="679" t="s">
        <v>83</v>
      </c>
      <c r="G69" s="715" t="str">
        <f>IFERROR(C72*F69,"?")</f>
        <v>?</v>
      </c>
      <c r="H69" s="716" t="s">
        <v>83</v>
      </c>
      <c r="I69" s="716" t="s">
        <v>83</v>
      </c>
      <c r="J69" s="717" t="s">
        <v>83</v>
      </c>
      <c r="K69" s="688"/>
      <c r="L69" s="689"/>
      <c r="M69" s="927"/>
      <c r="N69" s="689"/>
      <c r="O69" s="689"/>
      <c r="Q69" s="522"/>
      <c r="R69" s="522"/>
      <c r="S69" s="522"/>
      <c r="T69" s="522"/>
      <c r="U69" s="522"/>
    </row>
    <row r="70" spans="1:38" ht="42.6" customHeight="1" thickBot="1">
      <c r="A70" s="1398"/>
      <c r="B70" s="1403"/>
      <c r="C70" s="1404"/>
      <c r="E70" s="1377"/>
      <c r="F70" s="1372" t="s">
        <v>597</v>
      </c>
      <c r="G70" s="1372"/>
      <c r="H70" s="1372"/>
      <c r="I70" s="1372"/>
      <c r="J70" s="1373"/>
      <c r="K70" s="688"/>
      <c r="L70" s="689"/>
      <c r="M70" s="927"/>
      <c r="N70" s="689"/>
      <c r="O70" s="689"/>
      <c r="Q70" s="96"/>
      <c r="R70" s="96"/>
      <c r="S70" s="521"/>
      <c r="T70" s="521"/>
      <c r="U70" s="521"/>
    </row>
    <row r="71" spans="1:38" ht="39.6" customHeight="1">
      <c r="A71" s="1398"/>
      <c r="B71" s="1364" t="s">
        <v>824</v>
      </c>
      <c r="C71" s="1365"/>
      <c r="E71" s="1366" t="s">
        <v>107</v>
      </c>
      <c r="F71" s="679" t="s">
        <v>83</v>
      </c>
      <c r="G71" s="715" t="str">
        <f>IFERROR(C72*F71,"?")</f>
        <v>?</v>
      </c>
      <c r="H71" s="716" t="s">
        <v>83</v>
      </c>
      <c r="I71" s="716" t="s">
        <v>83</v>
      </c>
      <c r="J71" s="717" t="s">
        <v>83</v>
      </c>
      <c r="M71" s="101" t="s">
        <v>817</v>
      </c>
    </row>
    <row r="72" spans="1:38" ht="40.200000000000003" customHeight="1" thickBot="1">
      <c r="A72" s="1399"/>
      <c r="B72" s="701" t="s">
        <v>811</v>
      </c>
      <c r="C72" s="702" t="s">
        <v>960</v>
      </c>
      <c r="E72" s="1367"/>
      <c r="F72" s="1368" t="s">
        <v>598</v>
      </c>
      <c r="G72" s="1368"/>
      <c r="H72" s="1368"/>
      <c r="I72" s="1368"/>
      <c r="J72" s="1369"/>
      <c r="M72" s="230" t="str">
        <f>"Iremos lançar um novo projeto de " &amp;'2. Portfolio'!B8&amp; " que é "&amp;'2. Portfolio'!B16&amp;" para o público "&amp;C67&amp;" que são" &amp;'3.2 TAP'!C66&amp; " na cidade de " &amp;'3.2 TAP'!C69&amp; " no estado de " &amp;'3.2 TAP'!C68&amp; ". Quero que me determine a participação de mercado em termos de quantidade de acordo com dados reais disponíveis no mercado."</f>
        <v>Iremos lançar um novo projeto de ? que é ? para o público  que são? na cidade de ? no estado de ?. Quero que me determine a participação de mercado em termos de quantidade de acordo com dados reais disponíveis no mercado.</v>
      </c>
      <c r="S72" s="94"/>
      <c r="T72" s="94"/>
      <c r="U72" s="94"/>
      <c r="V72" s="94"/>
      <c r="W72" s="230"/>
      <c r="X72" s="230"/>
      <c r="Y72" s="230"/>
      <c r="Z72" s="230"/>
      <c r="AA72" s="230"/>
      <c r="AB72" s="230"/>
      <c r="AC72" s="230"/>
      <c r="AD72" s="230"/>
      <c r="AE72" s="230"/>
      <c r="AF72" s="230"/>
      <c r="AG72" s="230"/>
      <c r="AH72" s="230"/>
      <c r="AI72" s="230"/>
      <c r="AJ72" s="96"/>
      <c r="AK72" s="96"/>
      <c r="AL72" s="96"/>
    </row>
    <row r="73" spans="1:38" ht="100.8" customHeight="1" thickBot="1">
      <c r="B73" s="703"/>
      <c r="C73" s="703"/>
      <c r="D73" s="703"/>
      <c r="E73" s="940" t="s">
        <v>1023</v>
      </c>
      <c r="F73" s="1380" t="s">
        <v>1024</v>
      </c>
      <c r="G73" s="1380"/>
      <c r="H73" s="1380"/>
      <c r="I73" s="1380"/>
      <c r="J73" s="1381"/>
      <c r="K73" s="703"/>
      <c r="L73" s="704"/>
      <c r="M73" s="230" t="str">
        <f>"Primeiramente, defina o mercado-alvo e a região específica de interesse e me informe o tamanho total deste mercado em quantidade."</f>
        <v>Primeiramente, defina o mercado-alvo e a região específica de interesse e me informe o tamanho total deste mercado em quantidade.</v>
      </c>
      <c r="N73" s="704"/>
      <c r="O73" s="704"/>
      <c r="P73" s="704"/>
      <c r="Q73" s="96"/>
      <c r="R73" s="96"/>
      <c r="S73" s="94"/>
      <c r="T73" s="94"/>
      <c r="U73" s="94"/>
      <c r="V73" s="94"/>
      <c r="W73" s="230"/>
      <c r="X73" s="230"/>
      <c r="Y73" s="230"/>
      <c r="Z73" s="230"/>
      <c r="AA73" s="230"/>
      <c r="AB73" s="230"/>
      <c r="AC73" s="230"/>
      <c r="AD73" s="230"/>
      <c r="AE73" s="230"/>
      <c r="AF73" s="230"/>
      <c r="AG73" s="230"/>
      <c r="AH73" s="230"/>
      <c r="AI73" s="230"/>
      <c r="AJ73" s="96"/>
      <c r="AK73" s="96"/>
      <c r="AL73" s="96"/>
    </row>
    <row r="74" spans="1:38" ht="27" customHeight="1" thickBot="1">
      <c r="M74" s="230" t="str">
        <f>"Em seguida, identifique a participação de mercado mínima, mais provável e melhor caso que conseguiremos alcançar e me coloque qual é a quantidade em unidades."</f>
        <v>Em seguida, identifique a participação de mercado mínima, mais provável e melhor caso que conseguiremos alcançar e me coloque qual é a quantidade em unidades.</v>
      </c>
      <c r="Q74" s="96"/>
      <c r="R74" s="96"/>
      <c r="S74" s="94"/>
      <c r="T74" s="94"/>
      <c r="U74" s="94"/>
      <c r="V74" s="94"/>
      <c r="W74" s="230"/>
      <c r="X74" s="230"/>
      <c r="Y74" s="230"/>
      <c r="Z74" s="230"/>
      <c r="AA74" s="230"/>
      <c r="AB74" s="230"/>
      <c r="AC74" s="230"/>
      <c r="AD74" s="230"/>
      <c r="AE74" s="230"/>
      <c r="AF74" s="230"/>
      <c r="AG74" s="230"/>
      <c r="AH74" s="230"/>
      <c r="AI74" s="230"/>
      <c r="AJ74" s="96"/>
      <c r="AK74" s="96"/>
      <c r="AL74" s="96"/>
    </row>
    <row r="75" spans="1:38" ht="48.6" customHeight="1">
      <c r="A75" s="594" t="s">
        <v>788</v>
      </c>
      <c r="B75" s="1351" t="str">
        <f>IF(OR(ISBLANK(C66),ISBLANK(C67),ISBLANK(C68),ISBLANK(C69),C67&lt;&gt;"Físico"),"Preencha os dados Dados de Mercado para liberar o PROMPT IA",M72&amp;" "&amp;M73&amp;" "&amp;M74&amp;" "&amp;M75&amp;" "&amp;M76&amp;" "&amp;M77)</f>
        <v>Preencha os dados Dados de Mercado para liberar o PROMPT IA</v>
      </c>
      <c r="C75" s="1352"/>
      <c r="D75" s="1352"/>
      <c r="E75" s="1352"/>
      <c r="F75" s="1352"/>
      <c r="G75" s="1352"/>
      <c r="H75" s="1352"/>
      <c r="I75" s="1352"/>
      <c r="J75" s="1353"/>
      <c r="M75" s="230" t="str">
        <f>"Determine também o tempo em meses necessário para atingir cada um desses objetivos, e também me forneça uma ideia de preço a ser cobrado."</f>
        <v>Determine também o tempo em meses necessário para atingir cada um desses objetivos, e também me forneça uma ideia de preço a ser cobrado.</v>
      </c>
      <c r="Q75" s="96"/>
      <c r="R75" s="96"/>
      <c r="S75" s="94"/>
      <c r="T75" s="94"/>
      <c r="U75" s="94"/>
      <c r="V75" s="94"/>
      <c r="W75" s="230"/>
      <c r="X75" s="230"/>
      <c r="Y75" s="230"/>
      <c r="Z75" s="230"/>
      <c r="AA75" s="230"/>
      <c r="AB75" s="230"/>
      <c r="AC75" s="230"/>
      <c r="AD75" s="230"/>
      <c r="AE75" s="230"/>
      <c r="AF75" s="230"/>
      <c r="AG75" s="230"/>
      <c r="AH75" s="230"/>
      <c r="AI75" s="230"/>
      <c r="AJ75" s="96"/>
      <c r="AK75" s="96"/>
      <c r="AL75" s="96"/>
    </row>
    <row r="76" spans="1:38" ht="24" thickBot="1">
      <c r="A76" s="705" t="s">
        <v>317</v>
      </c>
      <c r="B76" s="1354"/>
      <c r="C76" s="1355"/>
      <c r="D76" s="1355"/>
      <c r="E76" s="1355"/>
      <c r="F76" s="1355"/>
      <c r="G76" s="1355"/>
      <c r="H76" s="1355"/>
      <c r="I76" s="1355"/>
      <c r="J76" s="1356"/>
      <c r="M76" s="230" t="str">
        <f>"Me crie uma tabela que contenha a Participação de Mercado, a Quantidade em Unidades, o Tempo em (meses), o Preço em (R$) e a recorrência (mensal) do cliente para orientar a estratégia de introdução desta oportunidade no mercado "</f>
        <v xml:space="preserve">Me crie uma tabela que contenha a Participação de Mercado, a Quantidade em Unidades, o Tempo em (meses), o Preço em (R$) e a recorrência (mensal) do cliente para orientar a estratégia de introdução desta oportunidade no mercado </v>
      </c>
      <c r="Q76" s="96"/>
      <c r="R76" s="96"/>
      <c r="S76" s="94"/>
      <c r="T76" s="94"/>
      <c r="U76" s="94"/>
      <c r="V76" s="94"/>
      <c r="W76" s="230"/>
      <c r="X76" s="230"/>
      <c r="Y76" s="230"/>
      <c r="Z76" s="230"/>
      <c r="AA76" s="230"/>
      <c r="AB76" s="230"/>
      <c r="AC76" s="230"/>
      <c r="AD76" s="230"/>
      <c r="AE76" s="230"/>
      <c r="AF76" s="230"/>
      <c r="AG76" s="230"/>
      <c r="AH76" s="230"/>
      <c r="AI76" s="230"/>
      <c r="AJ76" s="96"/>
      <c r="AK76" s="96"/>
      <c r="AL76" s="96"/>
    </row>
    <row r="77" spans="1:38" ht="11.4" customHeight="1" thickBot="1">
      <c r="B77" s="516"/>
      <c r="C77" s="516"/>
      <c r="D77" s="516"/>
      <c r="E77" s="516"/>
      <c r="F77" s="516"/>
      <c r="G77" s="516"/>
      <c r="H77" s="516"/>
      <c r="I77" s="516"/>
      <c r="J77" s="516"/>
      <c r="K77" s="703"/>
      <c r="L77" s="704"/>
      <c r="M77" s="230" t="s">
        <v>601</v>
      </c>
      <c r="N77" s="704"/>
      <c r="O77" s="704"/>
      <c r="P77" s="704"/>
      <c r="Q77" s="96"/>
      <c r="R77" s="96"/>
      <c r="S77" s="94"/>
      <c r="T77" s="94"/>
      <c r="U77" s="94"/>
      <c r="V77" s="94"/>
      <c r="W77" s="230"/>
      <c r="X77" s="230"/>
      <c r="Y77" s="230"/>
      <c r="Z77" s="230"/>
      <c r="AA77" s="230"/>
      <c r="AB77" s="230"/>
      <c r="AC77" s="230"/>
      <c r="AD77" s="230"/>
      <c r="AE77" s="230"/>
      <c r="AF77" s="230"/>
      <c r="AG77" s="230"/>
      <c r="AH77" s="230"/>
      <c r="AI77" s="230"/>
      <c r="AJ77" s="96"/>
      <c r="AK77" s="96"/>
      <c r="AL77" s="96"/>
    </row>
    <row r="78" spans="1:38" ht="46.2" customHeight="1">
      <c r="A78" s="594" t="s">
        <v>788</v>
      </c>
      <c r="B78" s="1351" t="str">
        <f>IF(OR(ISBLANK(C66),ISBLANK(C67),ISBLANK(C68),ISBLANK(C69),C67&lt;&gt;"vIRTUAL"),"Preencha os dados Dados de Mercado para liberar o PROMPT IA",M81&amp;" "&amp;M82&amp;" "&amp;M83&amp;" "&amp;M84&amp;" "&amp;M85&amp;" "&amp;M86)</f>
        <v>Preencha os dados Dados de Mercado para liberar o PROMPT IA</v>
      </c>
      <c r="C78" s="1352"/>
      <c r="D78" s="1352"/>
      <c r="E78" s="1352"/>
      <c r="F78" s="1352"/>
      <c r="G78" s="1352"/>
      <c r="H78" s="1352"/>
      <c r="I78" s="1352"/>
      <c r="J78" s="1353"/>
      <c r="K78" s="703"/>
      <c r="L78" s="704"/>
      <c r="M78" s="928"/>
      <c r="N78" s="704"/>
      <c r="O78" s="704"/>
      <c r="P78" s="704"/>
      <c r="Q78" s="96"/>
      <c r="R78" s="96"/>
      <c r="S78" s="94"/>
      <c r="T78" s="94"/>
      <c r="U78" s="94"/>
      <c r="V78" s="94"/>
      <c r="W78" s="230"/>
      <c r="X78" s="230"/>
      <c r="Y78" s="230"/>
      <c r="Z78" s="230"/>
      <c r="AA78" s="230"/>
      <c r="AB78" s="230"/>
      <c r="AC78" s="230"/>
      <c r="AD78" s="230"/>
      <c r="AE78" s="230"/>
      <c r="AF78" s="230"/>
      <c r="AG78" s="230"/>
      <c r="AH78" s="230"/>
      <c r="AI78" s="230"/>
      <c r="AJ78" s="96"/>
      <c r="AK78" s="96"/>
      <c r="AL78" s="96"/>
    </row>
    <row r="79" spans="1:38" ht="25.2" customHeight="1" thickBot="1">
      <c r="A79" s="706" t="s">
        <v>318</v>
      </c>
      <c r="B79" s="1354"/>
      <c r="C79" s="1355"/>
      <c r="D79" s="1355"/>
      <c r="E79" s="1355"/>
      <c r="F79" s="1355"/>
      <c r="G79" s="1355"/>
      <c r="H79" s="1355"/>
      <c r="I79" s="1355"/>
      <c r="J79" s="1356"/>
      <c r="M79" s="928"/>
      <c r="S79" s="94"/>
      <c r="T79" s="94"/>
      <c r="U79" s="94"/>
      <c r="V79" s="94"/>
      <c r="W79" s="230"/>
      <c r="X79" s="230"/>
      <c r="Y79" s="230"/>
      <c r="Z79" s="230"/>
      <c r="AA79" s="230"/>
      <c r="AB79" s="230"/>
      <c r="AC79" s="230"/>
      <c r="AD79" s="230"/>
      <c r="AE79" s="230"/>
      <c r="AF79" s="230"/>
      <c r="AG79" s="230"/>
      <c r="AH79" s="230"/>
      <c r="AI79" s="230"/>
      <c r="AJ79" s="96"/>
      <c r="AK79" s="96"/>
      <c r="AL79" s="96"/>
    </row>
    <row r="80" spans="1:38" ht="13.2" customHeight="1" thickBot="1">
      <c r="B80" s="515"/>
      <c r="C80" s="515"/>
      <c r="D80" s="515"/>
      <c r="E80" s="515"/>
      <c r="F80" s="515"/>
      <c r="G80" s="515"/>
      <c r="H80" s="515"/>
      <c r="I80" s="515"/>
      <c r="J80" s="515"/>
      <c r="M80" s="928" t="s">
        <v>818</v>
      </c>
      <c r="S80" s="94"/>
      <c r="T80" s="94"/>
      <c r="U80" s="94"/>
      <c r="V80" s="94"/>
      <c r="W80" s="230"/>
      <c r="X80" s="230"/>
      <c r="Y80" s="230"/>
      <c r="Z80" s="230"/>
      <c r="AA80" s="230"/>
      <c r="AB80" s="230"/>
      <c r="AC80" s="230"/>
      <c r="AD80" s="230"/>
      <c r="AE80" s="230"/>
      <c r="AF80" s="230"/>
      <c r="AG80" s="230"/>
      <c r="AH80" s="230"/>
      <c r="AI80" s="230"/>
      <c r="AJ80" s="96"/>
      <c r="AK80" s="96"/>
      <c r="AL80" s="96"/>
    </row>
    <row r="81" spans="1:38" ht="45" customHeight="1">
      <c r="A81" s="594" t="s">
        <v>788</v>
      </c>
      <c r="B81" s="1351" t="str">
        <f>IF(OR(ISBLANK(C66),ISBLANK(C67),ISBLANK(C68),ISBLANK(C69),C67&lt;&gt;"MISTO"),"Preencha os dados Dados de Mercado para liberar o PROMPT IA",M89&amp;" "&amp;M90&amp;" "&amp;M91&amp;" "&amp;M92&amp;" "&amp;M93&amp;" "&amp;M94)</f>
        <v>Preencha os dados Dados de Mercado para liberar o PROMPT IA</v>
      </c>
      <c r="C81" s="1352"/>
      <c r="D81" s="1352"/>
      <c r="E81" s="1352"/>
      <c r="F81" s="1352"/>
      <c r="G81" s="1352"/>
      <c r="H81" s="1352"/>
      <c r="I81" s="1352"/>
      <c r="J81" s="1353"/>
      <c r="M81" s="230" t="str">
        <f>"Iremos lançar novo projeto  " &amp;'2. Portfolio'!B8&amp; " que é "&amp;'2. Portfolio'!B16&amp;" para o público " &amp;'3.2 TAP'!C66&amp; " no mercado virtual que abrange o estado de "&amp;'3.2 TAP'!C68&amp;" e na cidade de "&amp;'3.2 TAP'!C69&amp;", e quero que me determine a participação de mercado em termos de quantidade de acordo com dados reais disponíveis."</f>
        <v>Iremos lançar novo projeto  ? que é ? para o público ? no mercado virtual que abrange o estado de ? e na cidade de ?, e quero que me determine a participação de mercado em termos de quantidade de acordo com dados reais disponíveis.</v>
      </c>
      <c r="S81" s="94"/>
      <c r="T81" s="94"/>
      <c r="U81" s="94"/>
      <c r="V81" s="94"/>
      <c r="W81" s="230"/>
      <c r="X81" s="230"/>
      <c r="Y81" s="230"/>
      <c r="Z81" s="230"/>
      <c r="AA81" s="230"/>
      <c r="AB81" s="230"/>
      <c r="AC81" s="230"/>
      <c r="AD81" s="230"/>
      <c r="AE81" s="230"/>
      <c r="AF81" s="230"/>
      <c r="AG81" s="230"/>
      <c r="AH81" s="230"/>
      <c r="AI81" s="230"/>
      <c r="AJ81" s="96"/>
      <c r="AK81" s="96"/>
      <c r="AL81" s="96"/>
    </row>
    <row r="82" spans="1:38" ht="27.6" customHeight="1" thickBot="1">
      <c r="A82" s="707" t="s">
        <v>599</v>
      </c>
      <c r="B82" s="1354"/>
      <c r="C82" s="1355"/>
      <c r="D82" s="1355"/>
      <c r="E82" s="1355"/>
      <c r="F82" s="1355"/>
      <c r="G82" s="1355"/>
      <c r="H82" s="1355"/>
      <c r="I82" s="1355"/>
      <c r="J82" s="1356"/>
      <c r="M82" s="230" t="str">
        <f>"Como este é um mercado online, não há limitação de estado ou cidade específica. Primeiramente, defina o mercado-alvo virtual e me informe o tamanho total deste mercado em quantidade."</f>
        <v>Como este é um mercado online, não há limitação de estado ou cidade específica. Primeiramente, defina o mercado-alvo virtual e me informe o tamanho total deste mercado em quantidade.</v>
      </c>
      <c r="S82" s="94"/>
      <c r="T82" s="94"/>
      <c r="U82" s="94"/>
      <c r="V82" s="94"/>
      <c r="W82" s="230"/>
      <c r="X82" s="230"/>
      <c r="Y82" s="230"/>
      <c r="Z82" s="230"/>
      <c r="AA82" s="230"/>
      <c r="AB82" s="230"/>
      <c r="AC82" s="230"/>
      <c r="AD82" s="230"/>
      <c r="AE82" s="230"/>
      <c r="AF82" s="230"/>
      <c r="AG82" s="230"/>
      <c r="AH82" s="230"/>
      <c r="AI82" s="230"/>
      <c r="AJ82" s="96"/>
      <c r="AK82" s="96"/>
      <c r="AL82" s="96"/>
    </row>
    <row r="83" spans="1:38" ht="13.2" customHeight="1" thickBot="1">
      <c r="E83" s="708"/>
      <c r="M83" s="230" t="str">
        <f>"Em seguida, identifique a participação de mercado mínima, mais provável e melhor caso que conseguiremos alcançar, e me coloque qual é a quantidade em unidades."</f>
        <v>Em seguida, identifique a participação de mercado mínima, mais provável e melhor caso que conseguiremos alcançar, e me coloque qual é a quantidade em unidades.</v>
      </c>
      <c r="S83" s="94"/>
      <c r="T83" s="94"/>
      <c r="U83" s="94"/>
      <c r="V83" s="94"/>
      <c r="W83" s="230"/>
      <c r="X83" s="230"/>
      <c r="Y83" s="230"/>
      <c r="Z83" s="230"/>
      <c r="AA83" s="230"/>
      <c r="AB83" s="230"/>
      <c r="AC83" s="230"/>
      <c r="AD83" s="230"/>
      <c r="AE83" s="230"/>
      <c r="AF83" s="230"/>
      <c r="AG83" s="230"/>
      <c r="AH83" s="230"/>
      <c r="AI83" s="230"/>
      <c r="AJ83" s="96"/>
      <c r="AK83" s="96"/>
      <c r="AL83" s="96"/>
    </row>
    <row r="84" spans="1:38" ht="51.6" customHeight="1" thickBot="1">
      <c r="A84" s="1357" t="s">
        <v>807</v>
      </c>
      <c r="B84" s="1358"/>
      <c r="C84" s="1358"/>
      <c r="D84" s="1358"/>
      <c r="E84" s="1358"/>
      <c r="F84" s="1358"/>
      <c r="G84" s="1358"/>
      <c r="H84" s="1358"/>
      <c r="I84" s="1358"/>
      <c r="J84" s="1359"/>
      <c r="M84" s="230" t="str">
        <f>"Determine também o tempo em meses necessário para atingir cada um desses objetivos, e também me forneça uma ideia de preço a ser cobrado."</f>
        <v>Determine também o tempo em meses necessário para atingir cada um desses objetivos, e também me forneça uma ideia de preço a ser cobrado.</v>
      </c>
      <c r="S84" s="94"/>
      <c r="T84" s="94"/>
      <c r="U84" s="94"/>
      <c r="V84" s="94"/>
      <c r="W84" s="230"/>
      <c r="X84" s="230"/>
      <c r="Y84" s="230"/>
      <c r="Z84" s="230"/>
      <c r="AA84" s="230"/>
      <c r="AB84" s="230"/>
      <c r="AC84" s="230"/>
      <c r="AD84" s="230"/>
      <c r="AE84" s="230"/>
      <c r="AF84" s="230"/>
      <c r="AG84" s="230"/>
      <c r="AH84" s="230"/>
      <c r="AI84" s="230"/>
      <c r="AJ84" s="96"/>
      <c r="AK84" s="96"/>
      <c r="AL84" s="96"/>
    </row>
    <row r="85" spans="1:38" ht="12" customHeight="1" thickBot="1">
      <c r="E85" s="708"/>
      <c r="M85" s="230" t="str">
        <f>"Me crie uma tabela que contenha a Participação de Mercado, a Quantidade em Unidades, o Tempo em (meses), o Preço em (R$) e a recorrência (mensal) do cliente para orientar a estratégia de introdução desta oportunidade no mercado virtual"</f>
        <v>Me crie uma tabela que contenha a Participação de Mercado, a Quantidade em Unidades, o Tempo em (meses), o Preço em (R$) e a recorrência (mensal) do cliente para orientar a estratégia de introdução desta oportunidade no mercado virtual</v>
      </c>
      <c r="S85" s="94"/>
      <c r="T85" s="94"/>
      <c r="U85" s="94"/>
      <c r="V85" s="94"/>
      <c r="W85" s="230"/>
      <c r="X85" s="230"/>
      <c r="Y85" s="230"/>
      <c r="Z85" s="230"/>
      <c r="AA85" s="230"/>
      <c r="AB85" s="230"/>
      <c r="AC85" s="230"/>
      <c r="AD85" s="230"/>
      <c r="AE85" s="230"/>
      <c r="AF85" s="230"/>
      <c r="AG85" s="230"/>
      <c r="AH85" s="230"/>
      <c r="AI85" s="230"/>
      <c r="AJ85" s="96"/>
      <c r="AK85" s="96"/>
      <c r="AL85" s="96"/>
    </row>
    <row r="86" spans="1:38" ht="56.4" customHeight="1">
      <c r="A86" s="709" t="s">
        <v>314</v>
      </c>
      <c r="B86" s="1382" t="s">
        <v>808</v>
      </c>
      <c r="C86" s="1383"/>
      <c r="E86" s="1348" t="s">
        <v>812</v>
      </c>
      <c r="F86" s="1349"/>
      <c r="G86" s="1350"/>
      <c r="I86" s="1346" t="s">
        <v>813</v>
      </c>
      <c r="J86" s="1347"/>
      <c r="M86" s="230" t="s">
        <v>601</v>
      </c>
      <c r="S86" s="94"/>
      <c r="T86" s="94"/>
      <c r="U86" s="94"/>
      <c r="V86" s="94"/>
      <c r="W86" s="230"/>
      <c r="X86" s="230"/>
      <c r="Y86" s="230"/>
      <c r="Z86" s="230"/>
      <c r="AA86" s="230"/>
      <c r="AB86" s="230"/>
      <c r="AC86" s="230"/>
      <c r="AD86" s="230"/>
      <c r="AE86" s="230"/>
      <c r="AF86" s="230"/>
      <c r="AG86" s="230"/>
      <c r="AH86" s="230"/>
      <c r="AI86" s="230"/>
      <c r="AJ86" s="96"/>
      <c r="AK86" s="96"/>
      <c r="AL86" s="96"/>
    </row>
    <row r="87" spans="1:38" ht="70.8" customHeight="1" thickBot="1">
      <c r="A87" s="282" t="str">
        <f>IF(B88="?","D","C")</f>
        <v>D</v>
      </c>
      <c r="B87" s="1342" t="s">
        <v>1022</v>
      </c>
      <c r="C87" s="1343"/>
      <c r="D87" s="710"/>
      <c r="E87" s="1384" t="s">
        <v>530</v>
      </c>
      <c r="F87" s="1385"/>
      <c r="G87" s="1386"/>
      <c r="H87" s="517"/>
      <c r="I87" s="1390" t="s">
        <v>321</v>
      </c>
      <c r="J87" s="1391"/>
      <c r="K87" s="517"/>
      <c r="L87" s="711"/>
      <c r="M87" s="713"/>
      <c r="O87" s="712"/>
      <c r="P87" s="96"/>
      <c r="S87" s="94"/>
      <c r="T87" s="94"/>
      <c r="U87" s="94"/>
      <c r="V87" s="521"/>
      <c r="W87" s="230"/>
      <c r="X87" s="230"/>
      <c r="Y87" s="230"/>
      <c r="Z87" s="230"/>
      <c r="AA87" s="230"/>
      <c r="AB87" s="230"/>
      <c r="AC87" s="230"/>
      <c r="AD87" s="230"/>
      <c r="AE87" s="230"/>
      <c r="AF87" s="230"/>
      <c r="AG87" s="230"/>
      <c r="AH87" s="230"/>
      <c r="AI87" s="230"/>
      <c r="AJ87" s="96"/>
      <c r="AK87" s="96"/>
      <c r="AL87" s="96"/>
    </row>
    <row r="88" spans="1:38" ht="39" customHeight="1">
      <c r="A88" s="1397" t="s">
        <v>320</v>
      </c>
      <c r="B88" s="1431" t="s">
        <v>83</v>
      </c>
      <c r="C88" s="1432"/>
      <c r="D88" s="710"/>
      <c r="E88" s="1384"/>
      <c r="F88" s="1385"/>
      <c r="G88" s="1386"/>
      <c r="I88" s="1390"/>
      <c r="J88" s="1391"/>
      <c r="K88" s="517"/>
      <c r="L88" s="711"/>
      <c r="M88" s="713" t="s">
        <v>819</v>
      </c>
      <c r="O88" s="712"/>
      <c r="P88" s="96"/>
      <c r="S88" s="94"/>
      <c r="T88" s="94"/>
      <c r="U88" s="94"/>
      <c r="V88" s="521"/>
      <c r="W88" s="230"/>
      <c r="X88" s="230"/>
      <c r="Y88" s="230"/>
      <c r="Z88" s="230"/>
      <c r="AA88" s="230"/>
      <c r="AB88" s="230"/>
      <c r="AC88" s="230"/>
      <c r="AD88" s="230"/>
      <c r="AE88" s="230"/>
      <c r="AF88" s="230"/>
      <c r="AG88" s="230"/>
      <c r="AH88" s="230"/>
      <c r="AI88" s="230"/>
      <c r="AJ88" s="96"/>
      <c r="AK88" s="96"/>
      <c r="AL88" s="96"/>
    </row>
    <row r="89" spans="1:38" ht="42.6" customHeight="1">
      <c r="A89" s="1398"/>
      <c r="B89" s="1433"/>
      <c r="C89" s="1434"/>
      <c r="D89" s="710"/>
      <c r="E89" s="1384"/>
      <c r="F89" s="1385"/>
      <c r="G89" s="1386"/>
      <c r="I89" s="1390"/>
      <c r="J89" s="1391"/>
      <c r="K89" s="517"/>
      <c r="L89" s="711"/>
      <c r="M89" s="230" t="str">
        <f>"Iremos lançar o projeto  " &amp;'2. Portfolio'!B8&amp; " que é "&amp;'2. Portfolio'!B16&amp;" para o público misto (público físico e virtual) de " &amp;'3.2 TAP'!C66&amp; ", no estado de "&amp;'3.2 TAP'!C68&amp;" nas cidades de "&amp;'3.2 TAP'!C69&amp;" e quero que me determine a participação de mercado em termos de quantidade de acordo com dados reais disponíveis."</f>
        <v>Iremos lançar o projeto  ? que é ? para o público misto (público físico e virtual) de ?, no estado de ? nas cidades de ? e quero que me determine a participação de mercado em termos de quantidade de acordo com dados reais disponíveis.</v>
      </c>
      <c r="O89" s="712"/>
      <c r="P89" s="96"/>
      <c r="S89" s="94"/>
      <c r="T89" s="94"/>
      <c r="U89" s="94"/>
      <c r="V89" s="521"/>
      <c r="W89" s="230"/>
      <c r="X89" s="230"/>
      <c r="Y89" s="230"/>
      <c r="Z89" s="230"/>
      <c r="AA89" s="230"/>
      <c r="AB89" s="230"/>
      <c r="AC89" s="230"/>
      <c r="AD89" s="230"/>
      <c r="AE89" s="230"/>
      <c r="AF89" s="230"/>
      <c r="AG89" s="230"/>
      <c r="AH89" s="230"/>
      <c r="AI89" s="230"/>
      <c r="AJ89" s="96"/>
      <c r="AK89" s="96"/>
      <c r="AL89" s="96"/>
    </row>
    <row r="90" spans="1:38" ht="42.6" customHeight="1">
      <c r="A90" s="1398"/>
      <c r="B90" s="1433"/>
      <c r="C90" s="1434"/>
      <c r="D90" s="710"/>
      <c r="E90" s="1387" t="s">
        <v>316</v>
      </c>
      <c r="F90" s="1388"/>
      <c r="G90" s="1389"/>
      <c r="H90" s="519"/>
      <c r="I90" s="1387" t="s">
        <v>323</v>
      </c>
      <c r="J90" s="1389"/>
      <c r="K90" s="518"/>
      <c r="L90" s="711"/>
      <c r="M90" s="230" t="str">
        <f>"Como este é um mercado misto (físico e online). Primeiramente, defina o mercado-alvo virtual e me informe o tamanho total deste mercado em quantidade."</f>
        <v>Como este é um mercado misto (físico e online). Primeiramente, defina o mercado-alvo virtual e me informe o tamanho total deste mercado em quantidade.</v>
      </c>
      <c r="O90" s="712"/>
      <c r="P90" s="96"/>
      <c r="S90" s="94"/>
      <c r="T90" s="94"/>
      <c r="U90" s="94"/>
      <c r="V90" s="521"/>
      <c r="W90" s="230"/>
      <c r="X90" s="230"/>
      <c r="Y90" s="230"/>
      <c r="Z90" s="230"/>
      <c r="AA90" s="230"/>
      <c r="AB90" s="230"/>
      <c r="AC90" s="230"/>
      <c r="AD90" s="230"/>
      <c r="AE90" s="230"/>
      <c r="AF90" s="230"/>
      <c r="AG90" s="230"/>
      <c r="AH90" s="230"/>
      <c r="AI90" s="230"/>
      <c r="AJ90" s="96"/>
      <c r="AK90" s="96"/>
      <c r="AL90" s="96"/>
    </row>
    <row r="91" spans="1:38" ht="45" customHeight="1" thickBot="1">
      <c r="A91" s="1398"/>
      <c r="B91" s="1435"/>
      <c r="C91" s="1436"/>
      <c r="D91" s="710"/>
      <c r="E91" s="1337" t="s">
        <v>83</v>
      </c>
      <c r="F91" s="1338"/>
      <c r="G91" s="1339"/>
      <c r="H91" s="517"/>
      <c r="I91" s="1340" t="s">
        <v>83</v>
      </c>
      <c r="J91" s="1341"/>
      <c r="K91" s="517"/>
      <c r="L91" s="711"/>
      <c r="M91" s="230" t="str">
        <f>"Em seguida, identifique a participação de mercado mínima, mais provável e melhor caso que temos potencial de alcançar, e me coloque qual é a quantidade em unidades."</f>
        <v>Em seguida, identifique a participação de mercado mínima, mais provável e melhor caso que temos potencial de alcançar, e me coloque qual é a quantidade em unidades.</v>
      </c>
      <c r="O91" s="712"/>
      <c r="P91" s="96"/>
      <c r="S91" s="94"/>
      <c r="T91" s="94"/>
      <c r="U91" s="94"/>
      <c r="V91" s="521"/>
      <c r="W91" s="230"/>
      <c r="X91" s="230"/>
      <c r="Y91" s="230"/>
      <c r="Z91" s="230"/>
      <c r="AA91" s="230"/>
      <c r="AB91" s="230"/>
      <c r="AC91" s="230"/>
      <c r="AD91" s="230"/>
      <c r="AE91" s="230"/>
      <c r="AF91" s="230"/>
      <c r="AG91" s="230"/>
      <c r="AH91" s="230"/>
      <c r="AI91" s="230"/>
      <c r="AJ91" s="96"/>
      <c r="AK91" s="96"/>
      <c r="AL91" s="96"/>
    </row>
    <row r="92" spans="1:38" ht="10.8" customHeight="1">
      <c r="A92" s="710"/>
      <c r="B92" s="710"/>
      <c r="C92" s="710"/>
      <c r="D92" s="710"/>
      <c r="E92" s="710"/>
      <c r="F92" s="710"/>
      <c r="G92" s="710"/>
      <c r="H92" s="710"/>
      <c r="I92" s="710"/>
      <c r="J92" s="710"/>
      <c r="K92" s="517"/>
      <c r="L92" s="711"/>
      <c r="M92" s="230" t="str">
        <f>"Determine também o tempo em meses necessário para atingir cada um desses objetivos, e também me forneça uma ideia de preço realistico que temos potencial de cobrar."</f>
        <v>Determine também o tempo em meses necessário para atingir cada um desses objetivos, e também me forneça uma ideia de preço realistico que temos potencial de cobrar.</v>
      </c>
      <c r="O92" s="712"/>
      <c r="P92" s="96"/>
      <c r="S92" s="94"/>
      <c r="T92" s="94"/>
      <c r="U92" s="94"/>
      <c r="V92" s="521"/>
      <c r="W92" s="230"/>
      <c r="X92" s="230"/>
      <c r="Y92" s="230"/>
      <c r="Z92" s="230"/>
      <c r="AA92" s="230"/>
      <c r="AB92" s="230"/>
      <c r="AC92" s="230"/>
      <c r="AD92" s="230"/>
      <c r="AE92" s="230"/>
      <c r="AF92" s="230"/>
      <c r="AG92" s="230"/>
      <c r="AH92" s="230"/>
      <c r="AI92" s="230"/>
      <c r="AJ92" s="96"/>
      <c r="AK92" s="96"/>
      <c r="AL92" s="96"/>
    </row>
    <row r="93" spans="1:38" ht="11.4" customHeight="1">
      <c r="A93" s="710"/>
      <c r="B93" s="710"/>
      <c r="C93" s="710"/>
      <c r="D93" s="710"/>
      <c r="E93" s="710"/>
      <c r="F93" s="710"/>
      <c r="G93" s="710"/>
      <c r="H93" s="710"/>
      <c r="I93" s="710"/>
      <c r="J93" s="710"/>
      <c r="K93" s="517"/>
      <c r="L93" s="711"/>
      <c r="M93" s="230" t="str">
        <f>"Me crie uma tabela que contenha a Participação de Mercado, a Quantidade em Unidades, o Tempo em (meses), o Preço em (R$) e a recorrência (mensal) do cliente para orientar a estratégia de introdução deste projeto no mercado desejado"</f>
        <v>Me crie uma tabela que contenha a Participação de Mercado, a Quantidade em Unidades, o Tempo em (meses), o Preço em (R$) e a recorrência (mensal) do cliente para orientar a estratégia de introdução deste projeto no mercado desejado</v>
      </c>
      <c r="O93" s="712"/>
      <c r="P93" s="96"/>
      <c r="S93" s="94"/>
      <c r="T93" s="94"/>
      <c r="U93" s="94"/>
      <c r="V93" s="94"/>
      <c r="W93" s="230"/>
      <c r="X93" s="230"/>
      <c r="Y93" s="230"/>
      <c r="Z93" s="230"/>
      <c r="AA93" s="230"/>
      <c r="AB93" s="230"/>
      <c r="AC93" s="230"/>
      <c r="AD93" s="230"/>
      <c r="AE93" s="230"/>
      <c r="AF93" s="230"/>
      <c r="AG93" s="230"/>
      <c r="AH93" s="230"/>
      <c r="AI93" s="230"/>
      <c r="AJ93" s="96"/>
      <c r="AK93" s="96"/>
      <c r="AL93" s="96"/>
    </row>
    <row r="94" spans="1:38" ht="9" customHeight="1">
      <c r="D94" s="714"/>
      <c r="E94" s="714"/>
      <c r="F94" s="714"/>
      <c r="G94" s="714"/>
      <c r="I94" s="517"/>
      <c r="J94" s="517"/>
      <c r="K94" s="517"/>
      <c r="L94" s="711"/>
      <c r="M94" s="230" t="s">
        <v>600</v>
      </c>
      <c r="O94" s="712"/>
      <c r="P94" s="96"/>
      <c r="S94" s="94"/>
      <c r="T94" s="94"/>
      <c r="U94" s="94"/>
      <c r="V94" s="94"/>
      <c r="W94" s="230"/>
      <c r="X94" s="230"/>
      <c r="Y94" s="230"/>
      <c r="Z94" s="230"/>
      <c r="AA94" s="230"/>
      <c r="AB94" s="230"/>
      <c r="AC94" s="230"/>
      <c r="AD94" s="230"/>
      <c r="AE94" s="230"/>
      <c r="AF94" s="230"/>
      <c r="AG94" s="230"/>
      <c r="AH94" s="230"/>
      <c r="AI94" s="230"/>
      <c r="AJ94" s="96"/>
      <c r="AK94" s="96"/>
      <c r="AL94" s="96"/>
    </row>
    <row r="95" spans="1:38" ht="42" hidden="1" customHeight="1">
      <c r="S95" s="94"/>
      <c r="T95" s="94"/>
      <c r="U95" s="94"/>
      <c r="V95" s="94"/>
      <c r="W95" s="230"/>
      <c r="X95" s="230"/>
      <c r="Y95" s="230"/>
      <c r="Z95" s="230" t="str">
        <f>"Em seguida, identifique a participação de mercado mínima, mais provável e melhor caso que conseguiremos alcançar, e me coloque qual é a quantidade em unidades."</f>
        <v>Em seguida, identifique a participação de mercado mínima, mais provável e melhor caso que conseguiremos alcançar, e me coloque qual é a quantidade em unidades.</v>
      </c>
      <c r="AA95" s="230"/>
      <c r="AB95" s="230"/>
      <c r="AC95" s="230"/>
      <c r="AD95" s="230"/>
      <c r="AE95" s="230"/>
      <c r="AF95" s="230"/>
      <c r="AG95" s="230"/>
      <c r="AH95" s="230"/>
      <c r="AI95" s="230"/>
      <c r="AJ95" s="96"/>
      <c r="AK95" s="96"/>
      <c r="AL95" s="96"/>
    </row>
    <row r="96" spans="1:38" ht="17.399999999999999" hidden="1" customHeight="1">
      <c r="S96" s="94"/>
      <c r="T96" s="94"/>
      <c r="U96" s="94"/>
      <c r="V96" s="521"/>
      <c r="W96" s="230"/>
      <c r="X96" s="230"/>
      <c r="Y96" s="230"/>
      <c r="Z96" s="230" t="str">
        <f>"Em seguida, identifique a participação de mercado mínima, mais provável e melhor caso que temos potencial de alcançar, e me coloque qual é a quantidade em unidades."</f>
        <v>Em seguida, identifique a participação de mercado mínima, mais provável e melhor caso que temos potencial de alcançar, e me coloque qual é a quantidade em unidades.</v>
      </c>
      <c r="AA96" s="230"/>
      <c r="AB96" s="230"/>
      <c r="AC96" s="230"/>
      <c r="AD96" s="230"/>
      <c r="AE96" s="230"/>
      <c r="AF96" s="230"/>
      <c r="AG96" s="230"/>
      <c r="AH96" s="230"/>
      <c r="AI96" s="230"/>
      <c r="AJ96" s="96"/>
      <c r="AK96" s="96"/>
      <c r="AL96" s="96"/>
    </row>
    <row r="97" spans="3:38" ht="17.399999999999999" hidden="1" customHeight="1">
      <c r="S97" s="94"/>
      <c r="T97" s="94"/>
      <c r="U97" s="94"/>
      <c r="V97" s="521"/>
      <c r="W97" s="230"/>
      <c r="X97" s="230"/>
      <c r="Y97" s="230"/>
      <c r="Z97" s="230" t="str">
        <f>"Determine também o tempo em meses necessário para atingir cada um desses objetivos, e também me forneça uma ideia de preço realistico que temos potencial de cobrar."</f>
        <v>Determine também o tempo em meses necessário para atingir cada um desses objetivos, e também me forneça uma ideia de preço realistico que temos potencial de cobrar.</v>
      </c>
      <c r="AA97" s="230"/>
      <c r="AB97" s="230"/>
      <c r="AC97" s="230"/>
      <c r="AD97" s="230"/>
      <c r="AE97" s="230"/>
      <c r="AF97" s="230"/>
      <c r="AG97" s="230"/>
      <c r="AH97" s="230"/>
      <c r="AI97" s="230"/>
      <c r="AJ97" s="96"/>
      <c r="AK97" s="96"/>
      <c r="AL97" s="96"/>
    </row>
    <row r="98" spans="3:38" ht="15" hidden="1" customHeight="1">
      <c r="S98" s="94"/>
      <c r="T98" s="94"/>
      <c r="U98" s="94"/>
      <c r="V98" s="521"/>
      <c r="W98" s="230"/>
      <c r="X98" s="230"/>
      <c r="Y98" s="230"/>
      <c r="Z98" s="230" t="str">
        <f>"Me crie uma tabela que contenha a Participação de Mercado, a Quantidade em Unidades, o Tempo em (meses), o Preço em (R$) e a recorrência (mensal) do cliente para orientar a estratégia de introdução deste projeto no mercado desejado"</f>
        <v>Me crie uma tabela que contenha a Participação de Mercado, a Quantidade em Unidades, o Tempo em (meses), o Preço em (R$) e a recorrência (mensal) do cliente para orientar a estratégia de introdução deste projeto no mercado desejado</v>
      </c>
      <c r="AA98" s="230"/>
      <c r="AB98" s="230"/>
      <c r="AC98" s="230"/>
      <c r="AD98" s="230"/>
      <c r="AE98" s="230"/>
      <c r="AF98" s="230"/>
      <c r="AG98" s="230"/>
      <c r="AH98" s="230"/>
      <c r="AI98" s="230"/>
      <c r="AJ98" s="96"/>
      <c r="AK98" s="96"/>
      <c r="AL98" s="96"/>
    </row>
    <row r="99" spans="3:38" ht="17.399999999999999" hidden="1" customHeight="1">
      <c r="S99" s="94"/>
      <c r="T99" s="94"/>
      <c r="U99" s="94"/>
      <c r="V99" s="161"/>
      <c r="W99" s="460"/>
      <c r="X99" s="460"/>
      <c r="Y99" s="460"/>
      <c r="Z99" s="230" t="s">
        <v>600</v>
      </c>
      <c r="AA99" s="460"/>
      <c r="AB99" s="460"/>
      <c r="AC99" s="460"/>
    </row>
    <row r="100" spans="3:38" s="94" customFormat="1" ht="29.4" customHeight="1">
      <c r="Q100" s="110"/>
      <c r="R100" s="110"/>
      <c r="S100" s="161"/>
      <c r="T100" s="161"/>
      <c r="U100" s="161"/>
      <c r="V100" s="161"/>
      <c r="W100" s="460"/>
      <c r="X100" s="460"/>
      <c r="Y100" s="460"/>
      <c r="Z100" s="460"/>
      <c r="AA100" s="460"/>
      <c r="AB100" s="460"/>
      <c r="AC100" s="460"/>
      <c r="AD100" s="101"/>
      <c r="AE100" s="101"/>
      <c r="AF100" s="101"/>
      <c r="AG100" s="101"/>
      <c r="AH100" s="101"/>
      <c r="AI100" s="101"/>
    </row>
    <row r="101" spans="3:38" s="110" customFormat="1" ht="25.05" customHeight="1">
      <c r="S101" s="161"/>
      <c r="T101" s="161"/>
      <c r="U101" s="161"/>
      <c r="V101" s="161"/>
      <c r="W101" s="460"/>
      <c r="X101" s="460"/>
      <c r="Y101" s="460"/>
      <c r="Z101" s="460"/>
      <c r="AA101" s="460"/>
      <c r="AB101" s="460"/>
      <c r="AC101" s="460"/>
      <c r="AD101" s="460"/>
      <c r="AE101" s="460"/>
      <c r="AF101" s="460"/>
      <c r="AG101" s="460"/>
      <c r="AH101" s="460"/>
      <c r="AI101" s="460"/>
    </row>
    <row r="102" spans="3:38" s="110" customFormat="1" ht="25.05" customHeight="1">
      <c r="S102" s="161"/>
      <c r="T102" s="161"/>
      <c r="U102" s="161"/>
      <c r="V102" s="161"/>
      <c r="W102" s="460"/>
      <c r="X102" s="460"/>
      <c r="Y102" s="460"/>
      <c r="Z102" s="460"/>
      <c r="AA102" s="460"/>
      <c r="AB102" s="460"/>
      <c r="AC102" s="460"/>
      <c r="AD102" s="460"/>
      <c r="AE102" s="460"/>
      <c r="AF102" s="460"/>
      <c r="AG102" s="460"/>
      <c r="AH102" s="460"/>
      <c r="AI102" s="460"/>
    </row>
    <row r="103" spans="3:38" s="110" customFormat="1" ht="25.05" customHeight="1">
      <c r="S103" s="161"/>
      <c r="T103" s="161"/>
      <c r="U103" s="161"/>
      <c r="V103" s="161"/>
      <c r="W103" s="460"/>
      <c r="X103" s="460"/>
      <c r="Y103" s="460"/>
      <c r="Z103" s="460"/>
      <c r="AA103" s="460"/>
      <c r="AB103" s="460"/>
      <c r="AC103" s="460"/>
      <c r="AD103" s="460"/>
      <c r="AE103" s="460"/>
      <c r="AF103" s="460"/>
      <c r="AG103" s="460"/>
      <c r="AH103" s="460"/>
      <c r="AI103" s="460"/>
    </row>
    <row r="104" spans="3:38" s="110" customFormat="1" ht="25.05" customHeight="1">
      <c r="S104" s="161"/>
      <c r="T104" s="161"/>
      <c r="U104" s="161"/>
      <c r="V104" s="161"/>
      <c r="W104" s="460"/>
      <c r="X104" s="460"/>
      <c r="Y104" s="460"/>
      <c r="Z104" s="460"/>
      <c r="AA104" s="460"/>
      <c r="AB104" s="460"/>
      <c r="AC104" s="460"/>
      <c r="AD104" s="460"/>
      <c r="AE104" s="460"/>
      <c r="AF104" s="460"/>
      <c r="AG104" s="460"/>
      <c r="AH104" s="460"/>
      <c r="AI104" s="460"/>
    </row>
    <row r="105" spans="3:38" s="110" customFormat="1" ht="25.05" customHeight="1">
      <c r="C105" s="94"/>
      <c r="D105" s="94"/>
      <c r="E105" s="94"/>
      <c r="S105" s="161"/>
      <c r="T105" s="161"/>
      <c r="U105" s="161"/>
      <c r="V105" s="161"/>
      <c r="W105" s="460"/>
      <c r="X105" s="460"/>
      <c r="Y105" s="460"/>
      <c r="Z105" s="460"/>
      <c r="AA105" s="460"/>
      <c r="AB105" s="460"/>
      <c r="AC105" s="460"/>
      <c r="AD105" s="460"/>
      <c r="AE105" s="460"/>
      <c r="AF105" s="460"/>
      <c r="AG105" s="460"/>
      <c r="AH105" s="460"/>
      <c r="AI105" s="460"/>
    </row>
    <row r="106" spans="3:38" s="110" customFormat="1" ht="25.05" customHeight="1">
      <c r="C106" s="94"/>
      <c r="D106" s="94"/>
      <c r="E106" s="94"/>
      <c r="S106" s="161"/>
      <c r="T106" s="161"/>
      <c r="U106" s="161"/>
      <c r="V106" s="161"/>
      <c r="W106" s="460"/>
      <c r="X106" s="460"/>
      <c r="Y106" s="460"/>
      <c r="Z106" s="460"/>
      <c r="AA106" s="460"/>
      <c r="AB106" s="460"/>
      <c r="AC106" s="460"/>
      <c r="AD106" s="460"/>
      <c r="AE106" s="460"/>
      <c r="AF106" s="460"/>
      <c r="AG106" s="460"/>
      <c r="AH106" s="460"/>
      <c r="AI106" s="460"/>
    </row>
    <row r="107" spans="3:38" s="110" customFormat="1" ht="25.05" customHeight="1">
      <c r="C107" s="94"/>
      <c r="D107" s="94"/>
      <c r="E107" s="94"/>
      <c r="S107" s="161"/>
      <c r="T107" s="161"/>
      <c r="U107" s="161"/>
      <c r="V107" s="161"/>
      <c r="W107" s="460"/>
      <c r="X107" s="460"/>
      <c r="Y107" s="460"/>
      <c r="Z107" s="460"/>
      <c r="AA107" s="460"/>
      <c r="AB107" s="460"/>
      <c r="AC107" s="460"/>
      <c r="AD107" s="460"/>
      <c r="AE107" s="460"/>
      <c r="AF107" s="460"/>
      <c r="AG107" s="460"/>
      <c r="AH107" s="460"/>
      <c r="AI107" s="460"/>
    </row>
    <row r="108" spans="3:38" s="110" customFormat="1" ht="25.05" customHeight="1">
      <c r="C108" s="94"/>
      <c r="D108" s="94"/>
      <c r="E108" s="94"/>
      <c r="F108" s="94"/>
      <c r="S108" s="161"/>
      <c r="T108" s="161"/>
      <c r="U108" s="161"/>
      <c r="V108" s="161"/>
      <c r="W108" s="460"/>
      <c r="X108" s="460"/>
      <c r="Y108" s="460"/>
      <c r="Z108" s="460"/>
      <c r="AA108" s="460"/>
      <c r="AB108" s="460"/>
      <c r="AC108" s="460"/>
      <c r="AD108" s="460"/>
      <c r="AE108" s="460"/>
      <c r="AF108" s="460"/>
      <c r="AG108" s="460"/>
      <c r="AH108" s="460"/>
      <c r="AI108" s="460"/>
    </row>
    <row r="109" spans="3:38" s="110" customFormat="1" ht="25.05" customHeight="1">
      <c r="C109" s="94"/>
      <c r="D109" s="94"/>
      <c r="E109" s="94"/>
      <c r="F109" s="94"/>
      <c r="S109" s="161"/>
      <c r="T109" s="161"/>
      <c r="U109" s="161"/>
      <c r="V109" s="161"/>
      <c r="W109" s="460"/>
      <c r="X109" s="460"/>
      <c r="Y109" s="460"/>
      <c r="Z109" s="460"/>
      <c r="AA109" s="460"/>
      <c r="AB109" s="460"/>
      <c r="AC109" s="460"/>
      <c r="AD109" s="460"/>
      <c r="AE109" s="460"/>
      <c r="AF109" s="460"/>
      <c r="AG109" s="460"/>
      <c r="AH109" s="460"/>
      <c r="AI109" s="460"/>
    </row>
    <row r="110" spans="3:38" s="110" customFormat="1" ht="25.05" customHeight="1">
      <c r="C110" s="94"/>
      <c r="D110" s="94"/>
      <c r="E110" s="94"/>
      <c r="F110" s="94"/>
      <c r="S110" s="161"/>
      <c r="T110" s="161"/>
      <c r="U110" s="161"/>
      <c r="V110" s="161"/>
      <c r="W110" s="460"/>
      <c r="X110" s="460"/>
      <c r="Y110" s="460"/>
      <c r="Z110" s="460"/>
      <c r="AA110" s="460"/>
      <c r="AB110" s="460"/>
      <c r="AC110" s="460"/>
      <c r="AD110" s="460"/>
      <c r="AE110" s="460"/>
      <c r="AF110" s="460"/>
      <c r="AG110" s="460"/>
      <c r="AH110" s="460"/>
      <c r="AI110" s="460"/>
    </row>
    <row r="111" spans="3:38" s="110" customFormat="1" ht="25.05" customHeight="1">
      <c r="C111" s="94"/>
      <c r="D111" s="94"/>
      <c r="E111" s="94"/>
      <c r="F111" s="94"/>
      <c r="S111" s="161"/>
      <c r="T111" s="161"/>
      <c r="U111" s="161"/>
      <c r="V111" s="161"/>
      <c r="W111" s="460"/>
      <c r="X111" s="460"/>
      <c r="Y111" s="460"/>
      <c r="Z111" s="460"/>
      <c r="AA111" s="460"/>
      <c r="AB111" s="460"/>
      <c r="AC111" s="460"/>
      <c r="AD111" s="460"/>
      <c r="AE111" s="460"/>
      <c r="AF111" s="460"/>
      <c r="AG111" s="460"/>
      <c r="AH111" s="460"/>
      <c r="AI111" s="460"/>
    </row>
    <row r="112" spans="3:38" s="94" customFormat="1">
      <c r="S112" s="159"/>
      <c r="T112" s="159"/>
      <c r="U112" s="159"/>
      <c r="V112" s="159"/>
      <c r="W112" s="101"/>
      <c r="X112" s="101"/>
      <c r="Y112" s="101"/>
      <c r="Z112" s="101"/>
      <c r="AA112" s="101"/>
      <c r="AB112" s="101"/>
      <c r="AC112" s="101"/>
      <c r="AD112" s="101"/>
      <c r="AE112" s="101"/>
      <c r="AF112" s="101"/>
      <c r="AG112" s="101"/>
      <c r="AH112" s="101"/>
      <c r="AI112" s="101"/>
    </row>
    <row r="113" spans="19:35" s="94" customFormat="1">
      <c r="S113" s="159"/>
      <c r="T113" s="159"/>
      <c r="U113" s="159"/>
      <c r="V113" s="159"/>
      <c r="W113" s="101"/>
      <c r="X113" s="101"/>
      <c r="Y113" s="101"/>
      <c r="Z113" s="101"/>
      <c r="AA113" s="101"/>
      <c r="AB113" s="101"/>
      <c r="AC113" s="101"/>
      <c r="AD113" s="101"/>
      <c r="AE113" s="101"/>
      <c r="AF113" s="101"/>
      <c r="AG113" s="101"/>
      <c r="AH113" s="101"/>
      <c r="AI113" s="101"/>
    </row>
    <row r="114" spans="19:35" s="94" customFormat="1">
      <c r="S114" s="159"/>
      <c r="T114" s="159"/>
      <c r="U114" s="159"/>
      <c r="V114" s="159"/>
      <c r="W114" s="101"/>
      <c r="X114" s="101"/>
      <c r="Y114" s="101"/>
      <c r="Z114" s="101"/>
      <c r="AA114" s="101"/>
      <c r="AB114" s="101"/>
      <c r="AC114" s="101"/>
      <c r="AD114" s="101"/>
      <c r="AE114" s="101"/>
      <c r="AF114" s="101"/>
      <c r="AG114" s="101"/>
      <c r="AH114" s="101"/>
      <c r="AI114" s="101"/>
    </row>
    <row r="115" spans="19:35" s="94" customFormat="1">
      <c r="S115" s="159"/>
      <c r="T115" s="159"/>
      <c r="U115" s="159"/>
      <c r="V115" s="159"/>
      <c r="W115" s="101"/>
      <c r="X115" s="101"/>
      <c r="Y115" s="101"/>
      <c r="Z115" s="101"/>
      <c r="AA115" s="101"/>
      <c r="AB115" s="101"/>
      <c r="AC115" s="101"/>
      <c r="AD115" s="101"/>
      <c r="AE115" s="101"/>
      <c r="AF115" s="101"/>
      <c r="AG115" s="101"/>
      <c r="AH115" s="101"/>
      <c r="AI115" s="101"/>
    </row>
    <row r="116" spans="19:35" s="94" customFormat="1">
      <c r="S116" s="159"/>
      <c r="T116" s="159"/>
      <c r="U116" s="159"/>
      <c r="V116" s="159"/>
      <c r="W116" s="101"/>
      <c r="X116" s="101"/>
      <c r="Y116" s="101"/>
      <c r="Z116" s="101"/>
      <c r="AA116" s="101"/>
      <c r="AB116" s="101"/>
      <c r="AC116" s="101"/>
      <c r="AD116" s="101"/>
      <c r="AE116" s="101"/>
      <c r="AF116" s="101"/>
      <c r="AG116" s="101"/>
      <c r="AH116" s="101"/>
      <c r="AI116" s="101"/>
    </row>
    <row r="117" spans="19:35" s="94" customFormat="1">
      <c r="S117" s="159"/>
      <c r="T117" s="159"/>
      <c r="U117" s="159"/>
      <c r="V117" s="159"/>
      <c r="W117" s="101"/>
      <c r="X117" s="101"/>
      <c r="Y117" s="101"/>
      <c r="Z117" s="101"/>
      <c r="AA117" s="101"/>
      <c r="AB117" s="101"/>
      <c r="AC117" s="101"/>
      <c r="AD117" s="101"/>
      <c r="AE117" s="101"/>
      <c r="AF117" s="101"/>
      <c r="AG117" s="101"/>
      <c r="AH117" s="101"/>
      <c r="AI117" s="101"/>
    </row>
    <row r="118" spans="19:35" s="94" customFormat="1">
      <c r="S118" s="159"/>
      <c r="T118" s="159"/>
      <c r="U118" s="159"/>
      <c r="V118" s="159"/>
      <c r="W118" s="101"/>
      <c r="X118" s="101"/>
      <c r="Y118" s="101"/>
      <c r="Z118" s="101"/>
      <c r="AA118" s="101"/>
      <c r="AB118" s="101"/>
      <c r="AC118" s="101"/>
      <c r="AD118" s="101"/>
      <c r="AE118" s="101"/>
      <c r="AF118" s="101"/>
      <c r="AG118" s="101"/>
      <c r="AH118" s="101"/>
      <c r="AI118" s="101"/>
    </row>
    <row r="119" spans="19:35" s="94" customFormat="1">
      <c r="S119" s="159"/>
      <c r="T119" s="159"/>
      <c r="U119" s="159"/>
      <c r="V119" s="159"/>
      <c r="W119" s="101"/>
      <c r="X119" s="101"/>
      <c r="Y119" s="101"/>
      <c r="Z119" s="101"/>
      <c r="AA119" s="101"/>
      <c r="AB119" s="101"/>
      <c r="AC119" s="101"/>
      <c r="AD119" s="101"/>
      <c r="AE119" s="101"/>
      <c r="AF119" s="101"/>
      <c r="AG119" s="101"/>
      <c r="AH119" s="101"/>
      <c r="AI119" s="101"/>
    </row>
    <row r="120" spans="19:35" s="94" customFormat="1">
      <c r="S120" s="159"/>
      <c r="T120" s="159"/>
      <c r="U120" s="159"/>
      <c r="V120" s="159"/>
      <c r="W120" s="101"/>
      <c r="X120" s="101"/>
      <c r="Y120" s="101"/>
      <c r="Z120" s="101"/>
      <c r="AA120" s="101"/>
      <c r="AB120" s="101"/>
      <c r="AC120" s="101"/>
      <c r="AD120" s="101"/>
      <c r="AE120" s="101"/>
      <c r="AF120" s="101"/>
      <c r="AG120" s="101"/>
      <c r="AH120" s="101"/>
      <c r="AI120" s="101"/>
    </row>
    <row r="121" spans="19:35" s="94" customFormat="1">
      <c r="S121" s="159"/>
      <c r="T121" s="159"/>
      <c r="U121" s="159"/>
      <c r="V121" s="159"/>
      <c r="W121" s="101"/>
      <c r="X121" s="101"/>
      <c r="Y121" s="101"/>
      <c r="Z121" s="101"/>
      <c r="AA121" s="101"/>
      <c r="AB121" s="101"/>
      <c r="AC121" s="101"/>
      <c r="AD121" s="101"/>
      <c r="AE121" s="101"/>
      <c r="AF121" s="101"/>
      <c r="AG121" s="101"/>
      <c r="AH121" s="101"/>
      <c r="AI121" s="101"/>
    </row>
    <row r="122" spans="19:35" s="94" customFormat="1">
      <c r="S122" s="159"/>
      <c r="T122" s="159"/>
      <c r="U122" s="159"/>
      <c r="V122" s="159"/>
      <c r="W122" s="101"/>
      <c r="X122" s="101"/>
      <c r="Y122" s="101"/>
      <c r="Z122" s="101"/>
      <c r="AA122" s="101"/>
      <c r="AB122" s="101"/>
      <c r="AC122" s="101"/>
      <c r="AD122" s="101"/>
      <c r="AE122" s="101"/>
      <c r="AF122" s="101"/>
      <c r="AG122" s="101"/>
      <c r="AH122" s="101"/>
      <c r="AI122" s="101"/>
    </row>
    <row r="123" spans="19:35" s="94" customFormat="1">
      <c r="S123" s="159"/>
      <c r="T123" s="159"/>
      <c r="U123" s="159"/>
      <c r="V123" s="159"/>
      <c r="W123" s="101"/>
      <c r="X123" s="101"/>
      <c r="Y123" s="101"/>
      <c r="Z123" s="101"/>
      <c r="AA123" s="101"/>
      <c r="AB123" s="101"/>
      <c r="AC123" s="101"/>
      <c r="AD123" s="101"/>
      <c r="AE123" s="101"/>
      <c r="AF123" s="101"/>
      <c r="AG123" s="101"/>
      <c r="AH123" s="101"/>
      <c r="AI123" s="101"/>
    </row>
    <row r="124" spans="19:35" s="94" customFormat="1">
      <c r="S124" s="159"/>
      <c r="T124" s="159"/>
      <c r="U124" s="159"/>
      <c r="V124" s="159"/>
      <c r="W124" s="101"/>
      <c r="X124" s="101"/>
      <c r="Y124" s="101"/>
      <c r="Z124" s="101"/>
      <c r="AA124" s="101"/>
      <c r="AB124" s="101"/>
      <c r="AC124" s="101"/>
      <c r="AD124" s="101"/>
      <c r="AE124" s="101"/>
      <c r="AF124" s="101"/>
      <c r="AG124" s="101"/>
      <c r="AH124" s="101"/>
      <c r="AI124" s="101"/>
    </row>
    <row r="125" spans="19:35" s="94" customFormat="1">
      <c r="S125" s="159"/>
      <c r="T125" s="159"/>
      <c r="U125" s="159"/>
      <c r="V125" s="159"/>
      <c r="W125" s="101"/>
      <c r="X125" s="101"/>
      <c r="Y125" s="101"/>
      <c r="Z125" s="101"/>
      <c r="AA125" s="101"/>
      <c r="AB125" s="101"/>
      <c r="AC125" s="101"/>
      <c r="AD125" s="101"/>
      <c r="AE125" s="101"/>
      <c r="AF125" s="101"/>
      <c r="AG125" s="101"/>
      <c r="AH125" s="101"/>
      <c r="AI125" s="101"/>
    </row>
    <row r="126" spans="19:35" s="94" customFormat="1">
      <c r="S126" s="159"/>
      <c r="T126" s="159"/>
      <c r="U126" s="159"/>
      <c r="V126" s="159"/>
      <c r="W126" s="101"/>
      <c r="X126" s="101"/>
      <c r="Y126" s="101"/>
      <c r="Z126" s="101"/>
      <c r="AA126" s="101"/>
      <c r="AB126" s="101"/>
      <c r="AC126" s="101"/>
      <c r="AD126" s="101"/>
      <c r="AE126" s="101"/>
      <c r="AF126" s="101"/>
      <c r="AG126" s="101"/>
      <c r="AH126" s="101"/>
      <c r="AI126" s="101"/>
    </row>
    <row r="127" spans="19:35" s="94" customFormat="1">
      <c r="S127" s="159"/>
      <c r="T127" s="159"/>
      <c r="U127" s="159"/>
      <c r="V127" s="159"/>
      <c r="W127" s="101"/>
      <c r="X127" s="101"/>
      <c r="Y127" s="101"/>
      <c r="Z127" s="101"/>
      <c r="AA127" s="101"/>
      <c r="AB127" s="101"/>
      <c r="AC127" s="101"/>
      <c r="AD127" s="101"/>
      <c r="AE127" s="101"/>
      <c r="AF127" s="101"/>
      <c r="AG127" s="101"/>
      <c r="AH127" s="101"/>
      <c r="AI127" s="101"/>
    </row>
    <row r="128" spans="19:35" s="94" customFormat="1">
      <c r="S128" s="159"/>
      <c r="T128" s="159"/>
      <c r="U128" s="159"/>
      <c r="V128" s="159"/>
      <c r="W128" s="101"/>
      <c r="X128" s="101"/>
      <c r="Y128" s="101"/>
      <c r="Z128" s="101"/>
      <c r="AA128" s="101"/>
      <c r="AB128" s="101"/>
      <c r="AC128" s="101"/>
      <c r="AD128" s="101"/>
      <c r="AE128" s="101"/>
      <c r="AF128" s="101"/>
      <c r="AG128" s="101"/>
      <c r="AH128" s="101"/>
      <c r="AI128" s="101"/>
    </row>
    <row r="129" spans="19:35" s="94" customFormat="1">
      <c r="S129" s="159"/>
      <c r="T129" s="159"/>
      <c r="U129" s="159"/>
      <c r="V129" s="159"/>
      <c r="W129" s="101"/>
      <c r="X129" s="101"/>
      <c r="Y129" s="101"/>
      <c r="Z129" s="101"/>
      <c r="AA129" s="101"/>
      <c r="AB129" s="101"/>
      <c r="AC129" s="101"/>
      <c r="AD129" s="101"/>
      <c r="AE129" s="101"/>
      <c r="AF129" s="101"/>
      <c r="AG129" s="101"/>
      <c r="AH129" s="101"/>
      <c r="AI129" s="101"/>
    </row>
    <row r="130" spans="19:35" s="94" customFormat="1">
      <c r="S130" s="159"/>
      <c r="T130" s="159"/>
      <c r="U130" s="159"/>
      <c r="V130" s="159"/>
      <c r="W130" s="101"/>
      <c r="X130" s="101"/>
      <c r="Y130" s="101"/>
      <c r="Z130" s="101"/>
      <c r="AA130" s="101"/>
      <c r="AB130" s="101"/>
      <c r="AC130" s="101"/>
      <c r="AD130" s="101"/>
      <c r="AE130" s="101"/>
      <c r="AF130" s="101"/>
      <c r="AG130" s="101"/>
      <c r="AH130" s="101"/>
      <c r="AI130" s="101"/>
    </row>
    <row r="131" spans="19:35" s="94" customFormat="1">
      <c r="S131" s="159"/>
      <c r="T131" s="159"/>
      <c r="U131" s="159"/>
      <c r="V131" s="159"/>
      <c r="W131" s="101"/>
      <c r="X131" s="101"/>
      <c r="Y131" s="101"/>
      <c r="Z131" s="101"/>
      <c r="AA131" s="101"/>
      <c r="AB131" s="101"/>
      <c r="AC131" s="101"/>
      <c r="AD131" s="101"/>
      <c r="AE131" s="101"/>
      <c r="AF131" s="101"/>
      <c r="AG131" s="101"/>
      <c r="AH131" s="101"/>
      <c r="AI131" s="101"/>
    </row>
    <row r="132" spans="19:35" s="94" customFormat="1">
      <c r="S132" s="159"/>
      <c r="T132" s="159"/>
      <c r="U132" s="159"/>
      <c r="V132" s="159"/>
      <c r="W132" s="101"/>
      <c r="X132" s="101"/>
      <c r="Y132" s="101"/>
      <c r="Z132" s="101"/>
      <c r="AA132" s="101"/>
      <c r="AB132" s="101"/>
      <c r="AC132" s="101"/>
      <c r="AD132" s="101"/>
      <c r="AE132" s="101"/>
      <c r="AF132" s="101"/>
      <c r="AG132" s="101"/>
      <c r="AH132" s="101"/>
      <c r="AI132" s="101"/>
    </row>
    <row r="133" spans="19:35" s="94" customFormat="1">
      <c r="S133" s="159"/>
      <c r="T133" s="159"/>
      <c r="U133" s="159"/>
      <c r="V133" s="159"/>
      <c r="W133" s="101"/>
      <c r="X133" s="101"/>
      <c r="Y133" s="101"/>
      <c r="Z133" s="101"/>
      <c r="AA133" s="101"/>
      <c r="AB133" s="101"/>
      <c r="AC133" s="101"/>
      <c r="AD133" s="101"/>
      <c r="AE133" s="101"/>
      <c r="AF133" s="101"/>
      <c r="AG133" s="101"/>
      <c r="AH133" s="101"/>
      <c r="AI133" s="101"/>
    </row>
    <row r="134" spans="19:35" s="94" customFormat="1">
      <c r="S134" s="159"/>
      <c r="T134" s="159"/>
      <c r="U134" s="159"/>
      <c r="V134" s="159"/>
      <c r="W134" s="101"/>
      <c r="X134" s="101"/>
      <c r="Y134" s="101"/>
      <c r="Z134" s="101"/>
      <c r="AA134" s="101"/>
      <c r="AB134" s="101"/>
      <c r="AC134" s="101"/>
      <c r="AD134" s="101"/>
      <c r="AE134" s="101"/>
      <c r="AF134" s="101"/>
      <c r="AG134" s="101"/>
      <c r="AH134" s="101"/>
      <c r="AI134" s="101"/>
    </row>
    <row r="135" spans="19:35" s="94" customFormat="1">
      <c r="S135" s="159"/>
      <c r="T135" s="159"/>
      <c r="U135" s="159"/>
      <c r="V135" s="159"/>
      <c r="W135" s="101"/>
      <c r="X135" s="101"/>
      <c r="Y135" s="101"/>
      <c r="Z135" s="101"/>
      <c r="AA135" s="101"/>
      <c r="AB135" s="101"/>
      <c r="AC135" s="101"/>
      <c r="AD135" s="101"/>
      <c r="AE135" s="101"/>
      <c r="AF135" s="101"/>
      <c r="AG135" s="101"/>
      <c r="AH135" s="101"/>
      <c r="AI135" s="101"/>
    </row>
    <row r="136" spans="19:35" s="94" customFormat="1">
      <c r="S136" s="159"/>
      <c r="T136" s="159"/>
      <c r="U136" s="159"/>
      <c r="V136" s="159"/>
      <c r="W136" s="101"/>
      <c r="X136" s="101"/>
      <c r="Y136" s="101"/>
      <c r="Z136" s="101"/>
      <c r="AA136" s="101"/>
      <c r="AB136" s="101"/>
      <c r="AC136" s="101"/>
      <c r="AD136" s="101"/>
      <c r="AE136" s="101"/>
      <c r="AF136" s="101"/>
      <c r="AG136" s="101"/>
      <c r="AH136" s="101"/>
      <c r="AI136" s="101"/>
    </row>
    <row r="137" spans="19:35" s="94" customFormat="1">
      <c r="S137" s="159"/>
      <c r="T137" s="159"/>
      <c r="U137" s="159"/>
      <c r="V137" s="159"/>
      <c r="W137" s="101"/>
      <c r="X137" s="101"/>
      <c r="Y137" s="101"/>
      <c r="Z137" s="101"/>
      <c r="AA137" s="101"/>
      <c r="AB137" s="101"/>
      <c r="AC137" s="101"/>
      <c r="AD137" s="101"/>
      <c r="AE137" s="101"/>
      <c r="AF137" s="101"/>
      <c r="AG137" s="101"/>
      <c r="AH137" s="101"/>
      <c r="AI137" s="101"/>
    </row>
    <row r="138" spans="19:35" s="94" customFormat="1">
      <c r="S138" s="159"/>
      <c r="T138" s="159"/>
      <c r="U138" s="159"/>
      <c r="V138" s="159"/>
      <c r="W138" s="101"/>
      <c r="X138" s="101"/>
      <c r="Y138" s="101"/>
      <c r="Z138" s="101"/>
      <c r="AA138" s="101"/>
      <c r="AB138" s="101"/>
      <c r="AC138" s="101"/>
      <c r="AD138" s="101"/>
      <c r="AE138" s="101"/>
      <c r="AF138" s="101"/>
      <c r="AG138" s="101"/>
      <c r="AH138" s="101"/>
      <c r="AI138" s="101"/>
    </row>
    <row r="139" spans="19:35" s="94" customFormat="1">
      <c r="S139" s="159"/>
      <c r="T139" s="159"/>
      <c r="U139" s="159"/>
      <c r="V139" s="159"/>
      <c r="W139" s="101"/>
      <c r="X139" s="101"/>
      <c r="Y139" s="101"/>
      <c r="Z139" s="101"/>
      <c r="AA139" s="101"/>
      <c r="AB139" s="101"/>
      <c r="AC139" s="101"/>
      <c r="AD139" s="101"/>
      <c r="AE139" s="101"/>
      <c r="AF139" s="101"/>
      <c r="AG139" s="101"/>
      <c r="AH139" s="101"/>
      <c r="AI139" s="101"/>
    </row>
    <row r="140" spans="19:35" s="94" customFormat="1">
      <c r="S140" s="159"/>
      <c r="T140" s="159"/>
      <c r="U140" s="159"/>
      <c r="V140" s="159"/>
      <c r="W140" s="101"/>
      <c r="X140" s="101"/>
      <c r="Y140" s="101"/>
      <c r="Z140" s="101"/>
      <c r="AA140" s="101"/>
      <c r="AB140" s="101"/>
      <c r="AC140" s="101"/>
      <c r="AD140" s="101"/>
      <c r="AE140" s="101"/>
      <c r="AF140" s="101"/>
      <c r="AG140" s="101"/>
      <c r="AH140" s="101"/>
      <c r="AI140" s="101"/>
    </row>
    <row r="141" spans="19:35" s="94" customFormat="1">
      <c r="S141" s="159"/>
      <c r="T141" s="159"/>
      <c r="U141" s="159"/>
      <c r="V141" s="159"/>
      <c r="W141" s="101"/>
      <c r="X141" s="101"/>
      <c r="Y141" s="101"/>
      <c r="Z141" s="101"/>
      <c r="AA141" s="101"/>
      <c r="AB141" s="101"/>
      <c r="AC141" s="101"/>
      <c r="AD141" s="101"/>
      <c r="AE141" s="101"/>
      <c r="AF141" s="101"/>
      <c r="AG141" s="101"/>
      <c r="AH141" s="101"/>
      <c r="AI141" s="101"/>
    </row>
    <row r="142" spans="19:35" s="94" customFormat="1">
      <c r="S142" s="159"/>
      <c r="T142" s="159"/>
      <c r="U142" s="159"/>
      <c r="V142" s="159"/>
      <c r="W142" s="101"/>
      <c r="X142" s="101"/>
      <c r="Y142" s="101"/>
      <c r="Z142" s="101"/>
      <c r="AA142" s="101"/>
      <c r="AB142" s="101"/>
      <c r="AC142" s="101"/>
      <c r="AD142" s="101"/>
      <c r="AE142" s="101"/>
      <c r="AF142" s="101"/>
      <c r="AG142" s="101"/>
      <c r="AH142" s="101"/>
      <c r="AI142" s="101"/>
    </row>
    <row r="143" spans="19:35" s="94" customFormat="1">
      <c r="S143" s="159"/>
      <c r="T143" s="159"/>
      <c r="U143" s="159"/>
      <c r="V143" s="159"/>
      <c r="W143" s="101"/>
      <c r="X143" s="101"/>
      <c r="Y143" s="101"/>
      <c r="Z143" s="101"/>
      <c r="AA143" s="101"/>
      <c r="AB143" s="101"/>
      <c r="AC143" s="101"/>
      <c r="AD143" s="101"/>
      <c r="AE143" s="101"/>
      <c r="AF143" s="101"/>
      <c r="AG143" s="101"/>
      <c r="AH143" s="101"/>
      <c r="AI143" s="101"/>
    </row>
    <row r="144" spans="19:35" s="94" customFormat="1">
      <c r="S144" s="159"/>
      <c r="T144" s="159"/>
      <c r="U144" s="159"/>
      <c r="V144" s="159"/>
      <c r="W144" s="101"/>
      <c r="X144" s="101"/>
      <c r="Y144" s="101"/>
      <c r="Z144" s="101"/>
      <c r="AA144" s="101"/>
      <c r="AB144" s="101"/>
      <c r="AC144" s="101"/>
      <c r="AD144" s="101"/>
      <c r="AE144" s="101"/>
      <c r="AF144" s="101"/>
      <c r="AG144" s="101"/>
      <c r="AH144" s="101"/>
      <c r="AI144" s="101"/>
    </row>
    <row r="145" spans="19:35" s="94" customFormat="1">
      <c r="S145" s="159"/>
      <c r="T145" s="159"/>
      <c r="U145" s="159"/>
      <c r="V145" s="159"/>
      <c r="W145" s="101"/>
      <c r="X145" s="101"/>
      <c r="Y145" s="101"/>
      <c r="Z145" s="101"/>
      <c r="AA145" s="101"/>
      <c r="AB145" s="101"/>
      <c r="AC145" s="101"/>
      <c r="AD145" s="101"/>
      <c r="AE145" s="101"/>
      <c r="AF145" s="101"/>
      <c r="AG145" s="101"/>
      <c r="AH145" s="101"/>
      <c r="AI145" s="101"/>
    </row>
    <row r="146" spans="19:35" s="94" customFormat="1">
      <c r="S146" s="159"/>
      <c r="T146" s="159"/>
      <c r="U146" s="159"/>
      <c r="V146" s="159"/>
      <c r="W146" s="101"/>
      <c r="X146" s="101"/>
      <c r="Y146" s="101"/>
      <c r="Z146" s="101"/>
      <c r="AA146" s="101"/>
      <c r="AB146" s="101"/>
      <c r="AC146" s="101"/>
      <c r="AD146" s="101"/>
      <c r="AE146" s="101"/>
      <c r="AF146" s="101"/>
      <c r="AG146" s="101"/>
      <c r="AH146" s="101"/>
      <c r="AI146" s="101"/>
    </row>
    <row r="147" spans="19:35" s="94" customFormat="1">
      <c r="S147" s="159"/>
      <c r="T147" s="159"/>
      <c r="U147" s="159"/>
      <c r="V147" s="159"/>
      <c r="W147" s="101"/>
      <c r="X147" s="101"/>
      <c r="Y147" s="101"/>
      <c r="Z147" s="101"/>
      <c r="AA147" s="101"/>
      <c r="AB147" s="101"/>
      <c r="AC147" s="101"/>
      <c r="AD147" s="101"/>
      <c r="AE147" s="101"/>
      <c r="AF147" s="101"/>
      <c r="AG147" s="101"/>
      <c r="AH147" s="101"/>
      <c r="AI147" s="101"/>
    </row>
    <row r="148" spans="19:35" s="94" customFormat="1">
      <c r="S148" s="159"/>
      <c r="T148" s="159"/>
      <c r="U148" s="159"/>
      <c r="V148" s="159"/>
      <c r="W148" s="101"/>
      <c r="X148" s="101"/>
      <c r="Y148" s="101"/>
      <c r="Z148" s="101"/>
      <c r="AA148" s="101"/>
      <c r="AB148" s="101"/>
      <c r="AC148" s="101"/>
      <c r="AD148" s="101"/>
      <c r="AE148" s="101"/>
      <c r="AF148" s="101"/>
      <c r="AG148" s="101"/>
      <c r="AH148" s="101"/>
      <c r="AI148" s="101"/>
    </row>
    <row r="149" spans="19:35" s="94" customFormat="1">
      <c r="S149" s="159"/>
      <c r="T149" s="159"/>
      <c r="U149" s="159"/>
      <c r="V149" s="159"/>
      <c r="W149" s="101"/>
      <c r="X149" s="101"/>
      <c r="Y149" s="101"/>
      <c r="Z149" s="101"/>
      <c r="AA149" s="101"/>
      <c r="AB149" s="101"/>
      <c r="AC149" s="101"/>
      <c r="AD149" s="101"/>
      <c r="AE149" s="101"/>
      <c r="AF149" s="101"/>
      <c r="AG149" s="101"/>
      <c r="AH149" s="101"/>
      <c r="AI149" s="101"/>
    </row>
    <row r="150" spans="19:35" s="94" customFormat="1">
      <c r="S150" s="159"/>
      <c r="T150" s="159"/>
      <c r="U150" s="159"/>
      <c r="V150" s="159"/>
      <c r="W150" s="101"/>
      <c r="X150" s="101"/>
      <c r="Y150" s="101"/>
      <c r="Z150" s="101"/>
      <c r="AA150" s="101"/>
      <c r="AB150" s="101"/>
      <c r="AC150" s="101"/>
      <c r="AD150" s="101"/>
      <c r="AE150" s="101"/>
      <c r="AF150" s="101"/>
      <c r="AG150" s="101"/>
      <c r="AH150" s="101"/>
      <c r="AI150" s="101"/>
    </row>
    <row r="151" spans="19:35" s="94" customFormat="1">
      <c r="S151" s="159"/>
      <c r="T151" s="159"/>
      <c r="U151" s="159"/>
      <c r="V151" s="159"/>
      <c r="W151" s="101"/>
      <c r="X151" s="101"/>
      <c r="Y151" s="101"/>
      <c r="Z151" s="101"/>
      <c r="AA151" s="101"/>
      <c r="AB151" s="101"/>
      <c r="AC151" s="101"/>
      <c r="AD151" s="101"/>
      <c r="AE151" s="101"/>
      <c r="AF151" s="101"/>
      <c r="AG151" s="101"/>
      <c r="AH151" s="101"/>
      <c r="AI151" s="101"/>
    </row>
    <row r="152" spans="19:35" s="94" customFormat="1">
      <c r="S152" s="159"/>
      <c r="T152" s="159"/>
      <c r="U152" s="159"/>
      <c r="V152" s="159"/>
      <c r="W152" s="101"/>
      <c r="X152" s="101"/>
      <c r="Y152" s="101"/>
      <c r="Z152" s="101"/>
      <c r="AA152" s="101"/>
      <c r="AB152" s="101"/>
      <c r="AC152" s="101"/>
      <c r="AD152" s="101"/>
      <c r="AE152" s="101"/>
      <c r="AF152" s="101"/>
      <c r="AG152" s="101"/>
      <c r="AH152" s="101"/>
      <c r="AI152" s="101"/>
    </row>
    <row r="153" spans="19:35" s="94" customFormat="1">
      <c r="S153" s="159"/>
      <c r="T153" s="159"/>
      <c r="U153" s="159"/>
      <c r="V153" s="159"/>
      <c r="W153" s="101"/>
      <c r="X153" s="101"/>
      <c r="Y153" s="101"/>
      <c r="Z153" s="101"/>
      <c r="AA153" s="101"/>
      <c r="AB153" s="101"/>
      <c r="AC153" s="101"/>
      <c r="AD153" s="101"/>
      <c r="AE153" s="101"/>
      <c r="AF153" s="101"/>
      <c r="AG153" s="101"/>
      <c r="AH153" s="101"/>
      <c r="AI153" s="101"/>
    </row>
    <row r="154" spans="19:35" s="94" customFormat="1">
      <c r="S154" s="159"/>
      <c r="T154" s="159"/>
      <c r="U154" s="159"/>
      <c r="V154" s="159"/>
      <c r="W154" s="101"/>
      <c r="X154" s="101"/>
      <c r="Y154" s="101"/>
      <c r="Z154" s="101"/>
      <c r="AA154" s="101"/>
      <c r="AB154" s="101"/>
      <c r="AC154" s="101"/>
      <c r="AD154" s="101"/>
      <c r="AE154" s="101"/>
      <c r="AF154" s="101"/>
      <c r="AG154" s="101"/>
      <c r="AH154" s="101"/>
      <c r="AI154" s="101"/>
    </row>
    <row r="155" spans="19:35" s="94" customFormat="1">
      <c r="S155" s="159"/>
      <c r="T155" s="159"/>
      <c r="U155" s="159"/>
      <c r="V155" s="159"/>
      <c r="W155" s="101"/>
      <c r="X155" s="101"/>
      <c r="Y155" s="101"/>
      <c r="Z155" s="101"/>
      <c r="AA155" s="101"/>
      <c r="AB155" s="101"/>
      <c r="AC155" s="101"/>
      <c r="AD155" s="101"/>
      <c r="AE155" s="101"/>
      <c r="AF155" s="101"/>
      <c r="AG155" s="101"/>
      <c r="AH155" s="101"/>
      <c r="AI155" s="101"/>
    </row>
    <row r="156" spans="19:35" s="94" customFormat="1">
      <c r="S156" s="159"/>
      <c r="T156" s="159"/>
      <c r="U156" s="159"/>
      <c r="V156" s="159"/>
      <c r="W156" s="101"/>
      <c r="X156" s="101"/>
      <c r="Y156" s="101"/>
      <c r="Z156" s="101"/>
      <c r="AA156" s="101"/>
      <c r="AB156" s="101"/>
      <c r="AC156" s="101"/>
      <c r="AD156" s="101"/>
      <c r="AE156" s="101"/>
      <c r="AF156" s="101"/>
      <c r="AG156" s="101"/>
      <c r="AH156" s="101"/>
      <c r="AI156" s="101"/>
    </row>
    <row r="157" spans="19:35" s="94" customFormat="1">
      <c r="S157" s="159"/>
      <c r="T157" s="159"/>
      <c r="U157" s="159"/>
      <c r="V157" s="159"/>
      <c r="W157" s="101"/>
      <c r="X157" s="101"/>
      <c r="Y157" s="101"/>
      <c r="Z157" s="101"/>
      <c r="AA157" s="101"/>
      <c r="AB157" s="101"/>
      <c r="AC157" s="101"/>
      <c r="AD157" s="101"/>
      <c r="AE157" s="101"/>
      <c r="AF157" s="101"/>
      <c r="AG157" s="101"/>
      <c r="AH157" s="101"/>
      <c r="AI157" s="101"/>
    </row>
    <row r="158" spans="19:35" s="94" customFormat="1">
      <c r="S158" s="159"/>
      <c r="T158" s="159"/>
      <c r="U158" s="159"/>
      <c r="V158" s="159"/>
      <c r="W158" s="101"/>
      <c r="X158" s="101"/>
      <c r="Y158" s="101"/>
      <c r="Z158" s="101"/>
      <c r="AA158" s="101"/>
      <c r="AB158" s="101"/>
      <c r="AC158" s="101"/>
      <c r="AD158" s="101"/>
      <c r="AE158" s="101"/>
      <c r="AF158" s="101"/>
      <c r="AG158" s="101"/>
      <c r="AH158" s="101"/>
      <c r="AI158" s="101"/>
    </row>
    <row r="159" spans="19:35" s="94" customFormat="1">
      <c r="S159" s="159"/>
      <c r="T159" s="159"/>
      <c r="U159" s="159"/>
      <c r="V159" s="159"/>
      <c r="W159" s="101"/>
      <c r="X159" s="101"/>
      <c r="Y159" s="101"/>
      <c r="Z159" s="101"/>
      <c r="AA159" s="101"/>
      <c r="AB159" s="101"/>
      <c r="AC159" s="101"/>
      <c r="AD159" s="101"/>
      <c r="AE159" s="101"/>
      <c r="AF159" s="101"/>
      <c r="AG159" s="101"/>
      <c r="AH159" s="101"/>
      <c r="AI159" s="101"/>
    </row>
    <row r="160" spans="19:35" s="94" customFormat="1">
      <c r="S160" s="159"/>
      <c r="T160" s="159"/>
      <c r="U160" s="159"/>
      <c r="V160" s="159"/>
      <c r="W160" s="101"/>
      <c r="X160" s="101"/>
      <c r="Y160" s="101"/>
      <c r="Z160" s="101"/>
      <c r="AA160" s="101"/>
      <c r="AB160" s="101"/>
      <c r="AC160" s="101"/>
      <c r="AD160" s="101"/>
      <c r="AE160" s="101"/>
      <c r="AF160" s="101"/>
      <c r="AG160" s="101"/>
      <c r="AH160" s="101"/>
      <c r="AI160" s="101"/>
    </row>
    <row r="161" spans="19:35" s="94" customFormat="1">
      <c r="S161" s="159"/>
      <c r="T161" s="159"/>
      <c r="U161" s="159"/>
      <c r="V161" s="159"/>
      <c r="W161" s="101"/>
      <c r="X161" s="101"/>
      <c r="Y161" s="101"/>
      <c r="Z161" s="101"/>
      <c r="AA161" s="101"/>
      <c r="AB161" s="101"/>
      <c r="AC161" s="101"/>
      <c r="AD161" s="101"/>
      <c r="AE161" s="101"/>
      <c r="AF161" s="101"/>
      <c r="AG161" s="101"/>
      <c r="AH161" s="101"/>
      <c r="AI161" s="101"/>
    </row>
    <row r="162" spans="19:35" s="94" customFormat="1">
      <c r="S162" s="159"/>
      <c r="T162" s="159"/>
      <c r="U162" s="159"/>
      <c r="V162" s="159"/>
      <c r="W162" s="101"/>
      <c r="X162" s="101"/>
      <c r="Y162" s="101"/>
      <c r="Z162" s="101"/>
      <c r="AA162" s="101"/>
      <c r="AB162" s="101"/>
      <c r="AC162" s="101"/>
      <c r="AD162" s="101"/>
      <c r="AE162" s="101"/>
      <c r="AF162" s="101"/>
      <c r="AG162" s="101"/>
      <c r="AH162" s="101"/>
      <c r="AI162" s="101"/>
    </row>
    <row r="163" spans="19:35" s="94" customFormat="1">
      <c r="S163" s="159"/>
      <c r="T163" s="159"/>
      <c r="U163" s="159"/>
      <c r="V163" s="159"/>
      <c r="W163" s="101"/>
      <c r="X163" s="101"/>
      <c r="Y163" s="101"/>
      <c r="Z163" s="101"/>
      <c r="AA163" s="101"/>
      <c r="AB163" s="101"/>
      <c r="AC163" s="101"/>
      <c r="AD163" s="101"/>
      <c r="AE163" s="101"/>
      <c r="AF163" s="101"/>
      <c r="AG163" s="101"/>
      <c r="AH163" s="101"/>
      <c r="AI163" s="101"/>
    </row>
    <row r="164" spans="19:35" s="94" customFormat="1">
      <c r="S164" s="159"/>
      <c r="T164" s="159"/>
      <c r="U164" s="159"/>
      <c r="V164" s="159"/>
      <c r="W164" s="101"/>
      <c r="X164" s="101"/>
      <c r="Y164" s="101"/>
      <c r="Z164" s="101"/>
      <c r="AA164" s="101"/>
      <c r="AB164" s="101"/>
      <c r="AC164" s="101"/>
      <c r="AD164" s="101"/>
      <c r="AE164" s="101"/>
      <c r="AF164" s="101"/>
      <c r="AG164" s="101"/>
      <c r="AH164" s="101"/>
      <c r="AI164" s="101"/>
    </row>
    <row r="165" spans="19:35" s="94" customFormat="1">
      <c r="S165" s="159"/>
      <c r="T165" s="159"/>
      <c r="U165" s="159"/>
      <c r="V165" s="159"/>
      <c r="W165" s="101"/>
      <c r="X165" s="101"/>
      <c r="Y165" s="101"/>
      <c r="Z165" s="101"/>
      <c r="AA165" s="101"/>
      <c r="AB165" s="101"/>
      <c r="AC165" s="101"/>
      <c r="AD165" s="101"/>
      <c r="AE165" s="101"/>
      <c r="AF165" s="101"/>
      <c r="AG165" s="101"/>
      <c r="AH165" s="101"/>
      <c r="AI165" s="101"/>
    </row>
    <row r="166" spans="19:35" s="94" customFormat="1">
      <c r="S166" s="159"/>
      <c r="T166" s="159"/>
      <c r="U166" s="159"/>
      <c r="V166" s="159"/>
      <c r="W166" s="101"/>
      <c r="X166" s="101"/>
      <c r="Y166" s="101"/>
      <c r="Z166" s="101"/>
      <c r="AA166" s="101"/>
      <c r="AB166" s="101"/>
      <c r="AC166" s="101"/>
      <c r="AD166" s="101"/>
      <c r="AE166" s="101"/>
      <c r="AF166" s="101"/>
      <c r="AG166" s="101"/>
      <c r="AH166" s="101"/>
      <c r="AI166" s="101"/>
    </row>
    <row r="167" spans="19:35" s="94" customFormat="1">
      <c r="S167" s="159"/>
      <c r="T167" s="159"/>
      <c r="U167" s="159"/>
      <c r="V167" s="159"/>
      <c r="W167" s="101"/>
      <c r="X167" s="101"/>
      <c r="Y167" s="101"/>
      <c r="Z167" s="101"/>
      <c r="AA167" s="101"/>
      <c r="AB167" s="101"/>
      <c r="AC167" s="101"/>
      <c r="AD167" s="101"/>
      <c r="AE167" s="101"/>
      <c r="AF167" s="101"/>
      <c r="AG167" s="101"/>
      <c r="AH167" s="101"/>
      <c r="AI167" s="101"/>
    </row>
    <row r="168" spans="19:35" s="94" customFormat="1">
      <c r="S168" s="159"/>
      <c r="T168" s="159"/>
      <c r="U168" s="159"/>
      <c r="V168" s="159"/>
      <c r="W168" s="101"/>
      <c r="X168" s="101"/>
      <c r="Y168" s="101"/>
      <c r="Z168" s="101"/>
      <c r="AA168" s="101"/>
      <c r="AB168" s="101"/>
      <c r="AC168" s="101"/>
      <c r="AD168" s="101"/>
      <c r="AE168" s="101"/>
      <c r="AF168" s="101"/>
      <c r="AG168" s="101"/>
      <c r="AH168" s="101"/>
      <c r="AI168" s="101"/>
    </row>
    <row r="169" spans="19:35" s="94" customFormat="1">
      <c r="S169" s="159"/>
      <c r="T169" s="159"/>
      <c r="U169" s="159"/>
      <c r="V169" s="159"/>
      <c r="W169" s="101"/>
      <c r="X169" s="101"/>
      <c r="Y169" s="101"/>
      <c r="Z169" s="101"/>
      <c r="AA169" s="101"/>
      <c r="AB169" s="101"/>
      <c r="AC169" s="101"/>
      <c r="AD169" s="101"/>
      <c r="AE169" s="101"/>
      <c r="AF169" s="101"/>
      <c r="AG169" s="101"/>
      <c r="AH169" s="101"/>
      <c r="AI169" s="101"/>
    </row>
    <row r="170" spans="19:35" s="94" customFormat="1">
      <c r="S170" s="159"/>
      <c r="T170" s="159"/>
      <c r="U170" s="159"/>
      <c r="V170" s="159"/>
      <c r="W170" s="101"/>
      <c r="X170" s="101"/>
      <c r="Y170" s="101"/>
      <c r="Z170" s="101"/>
      <c r="AA170" s="101"/>
      <c r="AB170" s="101"/>
      <c r="AC170" s="101"/>
      <c r="AD170" s="101"/>
      <c r="AE170" s="101"/>
      <c r="AF170" s="101"/>
      <c r="AG170" s="101"/>
      <c r="AH170" s="101"/>
      <c r="AI170" s="101"/>
    </row>
    <row r="171" spans="19:35" s="94" customFormat="1">
      <c r="S171" s="159"/>
      <c r="T171" s="159"/>
      <c r="U171" s="159"/>
      <c r="V171" s="159"/>
      <c r="W171" s="101"/>
      <c r="X171" s="101"/>
      <c r="Y171" s="101"/>
      <c r="Z171" s="101"/>
      <c r="AA171" s="101"/>
      <c r="AB171" s="101"/>
      <c r="AC171" s="101"/>
      <c r="AD171" s="101"/>
      <c r="AE171" s="101"/>
      <c r="AF171" s="101"/>
      <c r="AG171" s="101"/>
      <c r="AH171" s="101"/>
      <c r="AI171" s="101"/>
    </row>
    <row r="172" spans="19:35" s="94" customFormat="1">
      <c r="S172" s="159"/>
      <c r="T172" s="159"/>
      <c r="U172" s="159"/>
      <c r="V172" s="159"/>
      <c r="W172" s="101"/>
      <c r="X172" s="101"/>
      <c r="Y172" s="101"/>
      <c r="Z172" s="101"/>
      <c r="AA172" s="101"/>
      <c r="AB172" s="101"/>
      <c r="AC172" s="101"/>
      <c r="AD172" s="101"/>
      <c r="AE172" s="101"/>
      <c r="AF172" s="101"/>
      <c r="AG172" s="101"/>
      <c r="AH172" s="101"/>
      <c r="AI172" s="101"/>
    </row>
    <row r="173" spans="19:35" s="94" customFormat="1">
      <c r="S173" s="159"/>
      <c r="T173" s="159"/>
      <c r="U173" s="159"/>
      <c r="V173" s="159"/>
      <c r="W173" s="101"/>
      <c r="X173" s="101"/>
      <c r="Y173" s="101"/>
      <c r="Z173" s="101"/>
      <c r="AA173" s="101"/>
      <c r="AB173" s="101"/>
      <c r="AC173" s="101"/>
      <c r="AD173" s="101"/>
      <c r="AE173" s="101"/>
      <c r="AF173" s="101"/>
      <c r="AG173" s="101"/>
      <c r="AH173" s="101"/>
      <c r="AI173" s="101"/>
    </row>
    <row r="174" spans="19:35" s="94" customFormat="1">
      <c r="S174" s="159"/>
      <c r="T174" s="159"/>
      <c r="U174" s="159"/>
      <c r="V174" s="159"/>
      <c r="W174" s="101"/>
      <c r="X174" s="101"/>
      <c r="Y174" s="101"/>
      <c r="Z174" s="101"/>
      <c r="AA174" s="101"/>
      <c r="AB174" s="101"/>
      <c r="AC174" s="101"/>
      <c r="AD174" s="101"/>
      <c r="AE174" s="101"/>
      <c r="AF174" s="101"/>
      <c r="AG174" s="101"/>
      <c r="AH174" s="101"/>
      <c r="AI174" s="101"/>
    </row>
    <row r="175" spans="19:35" s="94" customFormat="1">
      <c r="S175" s="159"/>
      <c r="T175" s="159"/>
      <c r="U175" s="159"/>
      <c r="V175" s="159"/>
      <c r="W175" s="101"/>
      <c r="X175" s="101"/>
      <c r="Y175" s="101"/>
      <c r="Z175" s="101"/>
      <c r="AA175" s="101"/>
      <c r="AB175" s="101"/>
      <c r="AC175" s="101"/>
      <c r="AD175" s="101"/>
      <c r="AE175" s="101"/>
      <c r="AF175" s="101"/>
      <c r="AG175" s="101"/>
      <c r="AH175" s="101"/>
      <c r="AI175" s="101"/>
    </row>
    <row r="176" spans="19:35" s="94" customFormat="1">
      <c r="S176" s="159"/>
      <c r="T176" s="159"/>
      <c r="U176" s="159"/>
      <c r="V176" s="159"/>
      <c r="W176" s="101"/>
      <c r="X176" s="101"/>
      <c r="Y176" s="101"/>
      <c r="Z176" s="101"/>
      <c r="AA176" s="101"/>
      <c r="AB176" s="101"/>
      <c r="AC176" s="101"/>
      <c r="AD176" s="101"/>
      <c r="AE176" s="101"/>
      <c r="AF176" s="101"/>
      <c r="AG176" s="101"/>
      <c r="AH176" s="101"/>
      <c r="AI176" s="101"/>
    </row>
    <row r="177" spans="19:35" s="94" customFormat="1">
      <c r="S177" s="159"/>
      <c r="T177" s="159"/>
      <c r="U177" s="159"/>
      <c r="V177" s="159"/>
      <c r="W177" s="101"/>
      <c r="X177" s="101"/>
      <c r="Y177" s="101"/>
      <c r="Z177" s="101"/>
      <c r="AA177" s="101"/>
      <c r="AB177" s="101"/>
      <c r="AC177" s="101"/>
      <c r="AD177" s="101"/>
      <c r="AE177" s="101"/>
      <c r="AF177" s="101"/>
      <c r="AG177" s="101"/>
      <c r="AH177" s="101"/>
      <c r="AI177" s="101"/>
    </row>
    <row r="178" spans="19:35" s="94" customFormat="1">
      <c r="S178" s="159"/>
      <c r="T178" s="159"/>
      <c r="U178" s="159"/>
      <c r="V178" s="159"/>
      <c r="W178" s="101"/>
      <c r="X178" s="101"/>
      <c r="Y178" s="101"/>
      <c r="Z178" s="101"/>
      <c r="AA178" s="101"/>
      <c r="AB178" s="101"/>
      <c r="AC178" s="101"/>
      <c r="AD178" s="101"/>
      <c r="AE178" s="101"/>
      <c r="AF178" s="101"/>
      <c r="AG178" s="101"/>
      <c r="AH178" s="101"/>
      <c r="AI178" s="101"/>
    </row>
    <row r="179" spans="19:35" s="94" customFormat="1">
      <c r="S179" s="159"/>
      <c r="T179" s="159"/>
      <c r="U179" s="159"/>
      <c r="V179" s="159"/>
      <c r="W179" s="101"/>
      <c r="X179" s="101"/>
      <c r="Y179" s="101"/>
      <c r="Z179" s="101"/>
      <c r="AA179" s="101"/>
      <c r="AB179" s="101"/>
      <c r="AC179" s="101"/>
      <c r="AD179" s="101"/>
      <c r="AE179" s="101"/>
      <c r="AF179" s="101"/>
      <c r="AG179" s="101"/>
      <c r="AH179" s="101"/>
      <c r="AI179" s="101"/>
    </row>
    <row r="180" spans="19:35" s="94" customFormat="1">
      <c r="S180" s="159"/>
      <c r="T180" s="159"/>
      <c r="U180" s="159"/>
      <c r="V180" s="159"/>
      <c r="W180" s="101"/>
      <c r="X180" s="101"/>
      <c r="Y180" s="101"/>
      <c r="Z180" s="101"/>
      <c r="AA180" s="101"/>
      <c r="AB180" s="101"/>
      <c r="AC180" s="101"/>
      <c r="AD180" s="101"/>
      <c r="AE180" s="101"/>
      <c r="AF180" s="101"/>
      <c r="AG180" s="101"/>
      <c r="AH180" s="101"/>
      <c r="AI180" s="101"/>
    </row>
    <row r="181" spans="19:35" s="94" customFormat="1">
      <c r="S181" s="159"/>
      <c r="T181" s="159"/>
      <c r="U181" s="159"/>
      <c r="V181" s="159"/>
      <c r="W181" s="101"/>
      <c r="X181" s="101"/>
      <c r="Y181" s="101"/>
      <c r="Z181" s="101"/>
      <c r="AA181" s="101"/>
      <c r="AB181" s="101"/>
      <c r="AC181" s="101"/>
      <c r="AD181" s="101"/>
      <c r="AE181" s="101"/>
      <c r="AF181" s="101"/>
      <c r="AG181" s="101"/>
      <c r="AH181" s="101"/>
      <c r="AI181" s="101"/>
    </row>
    <row r="182" spans="19:35" s="94" customFormat="1">
      <c r="S182" s="159"/>
      <c r="T182" s="159"/>
      <c r="U182" s="159"/>
      <c r="V182" s="159"/>
      <c r="W182" s="101"/>
      <c r="X182" s="101"/>
      <c r="Y182" s="101"/>
      <c r="Z182" s="101"/>
      <c r="AA182" s="101"/>
      <c r="AB182" s="101"/>
      <c r="AC182" s="101"/>
      <c r="AD182" s="101"/>
      <c r="AE182" s="101"/>
      <c r="AF182" s="101"/>
      <c r="AG182" s="101"/>
      <c r="AH182" s="101"/>
      <c r="AI182" s="101"/>
    </row>
    <row r="183" spans="19:35" s="94" customFormat="1">
      <c r="S183" s="159"/>
      <c r="T183" s="159"/>
      <c r="U183" s="159"/>
      <c r="V183" s="159"/>
      <c r="W183" s="101"/>
      <c r="X183" s="101"/>
      <c r="Y183" s="101"/>
      <c r="Z183" s="101"/>
      <c r="AA183" s="101"/>
      <c r="AB183" s="101"/>
      <c r="AC183" s="101"/>
      <c r="AD183" s="101"/>
      <c r="AE183" s="101"/>
      <c r="AF183" s="101"/>
      <c r="AG183" s="101"/>
      <c r="AH183" s="101"/>
      <c r="AI183" s="101"/>
    </row>
    <row r="184" spans="19:35" s="94" customFormat="1">
      <c r="S184" s="159"/>
      <c r="T184" s="159"/>
      <c r="U184" s="159"/>
      <c r="V184" s="159"/>
      <c r="W184" s="101"/>
      <c r="X184" s="101"/>
      <c r="Y184" s="101"/>
      <c r="Z184" s="101"/>
      <c r="AA184" s="101"/>
      <c r="AB184" s="101"/>
      <c r="AC184" s="101"/>
      <c r="AD184" s="101"/>
      <c r="AE184" s="101"/>
      <c r="AF184" s="101"/>
      <c r="AG184" s="101"/>
      <c r="AH184" s="101"/>
      <c r="AI184" s="101"/>
    </row>
    <row r="185" spans="19:35" s="94" customFormat="1">
      <c r="S185" s="159"/>
      <c r="T185" s="159"/>
      <c r="U185" s="159"/>
      <c r="V185" s="159"/>
      <c r="W185" s="101"/>
      <c r="X185" s="101"/>
      <c r="Y185" s="101"/>
      <c r="Z185" s="101"/>
      <c r="AA185" s="101"/>
      <c r="AB185" s="101"/>
      <c r="AC185" s="101"/>
      <c r="AD185" s="101"/>
      <c r="AE185" s="101"/>
      <c r="AF185" s="101"/>
      <c r="AG185" s="101"/>
      <c r="AH185" s="101"/>
      <c r="AI185" s="101"/>
    </row>
    <row r="186" spans="19:35" s="94" customFormat="1">
      <c r="S186" s="159"/>
      <c r="T186" s="159"/>
      <c r="U186" s="159"/>
      <c r="V186" s="159"/>
      <c r="W186" s="101"/>
      <c r="X186" s="101"/>
      <c r="Y186" s="101"/>
      <c r="Z186" s="101"/>
      <c r="AA186" s="101"/>
      <c r="AB186" s="101"/>
      <c r="AC186" s="101"/>
      <c r="AD186" s="101"/>
      <c r="AE186" s="101"/>
      <c r="AF186" s="101"/>
      <c r="AG186" s="101"/>
      <c r="AH186" s="101"/>
      <c r="AI186" s="101"/>
    </row>
    <row r="187" spans="19:35" s="94" customFormat="1">
      <c r="S187" s="159"/>
      <c r="T187" s="159"/>
      <c r="U187" s="159"/>
      <c r="V187" s="159"/>
      <c r="W187" s="101"/>
      <c r="X187" s="101"/>
      <c r="Y187" s="101"/>
      <c r="Z187" s="101"/>
      <c r="AA187" s="101"/>
      <c r="AB187" s="101"/>
      <c r="AC187" s="101"/>
      <c r="AD187" s="101"/>
      <c r="AE187" s="101"/>
      <c r="AF187" s="101"/>
      <c r="AG187" s="101"/>
      <c r="AH187" s="101"/>
      <c r="AI187" s="101"/>
    </row>
    <row r="188" spans="19:35" s="94" customFormat="1">
      <c r="S188" s="159"/>
      <c r="T188" s="159"/>
      <c r="U188" s="159"/>
      <c r="V188" s="159"/>
      <c r="W188" s="101"/>
      <c r="X188" s="101"/>
      <c r="Y188" s="101"/>
      <c r="Z188" s="101"/>
      <c r="AA188" s="101"/>
      <c r="AB188" s="101"/>
      <c r="AC188" s="101"/>
      <c r="AD188" s="101"/>
      <c r="AE188" s="101"/>
      <c r="AF188" s="101"/>
      <c r="AG188" s="101"/>
      <c r="AH188" s="101"/>
      <c r="AI188" s="101"/>
    </row>
    <row r="189" spans="19:35" s="94" customFormat="1">
      <c r="S189" s="159"/>
      <c r="T189" s="159"/>
      <c r="U189" s="159"/>
      <c r="V189" s="159"/>
      <c r="W189" s="101"/>
      <c r="X189" s="101"/>
      <c r="Y189" s="101"/>
      <c r="Z189" s="101"/>
      <c r="AA189" s="101"/>
      <c r="AB189" s="101"/>
      <c r="AC189" s="101"/>
      <c r="AD189" s="101"/>
      <c r="AE189" s="101"/>
      <c r="AF189" s="101"/>
      <c r="AG189" s="101"/>
      <c r="AH189" s="101"/>
      <c r="AI189" s="101"/>
    </row>
    <row r="190" spans="19:35" s="94" customFormat="1">
      <c r="S190" s="159"/>
      <c r="T190" s="159"/>
      <c r="U190" s="159"/>
      <c r="V190" s="159"/>
      <c r="W190" s="101"/>
      <c r="X190" s="101"/>
      <c r="Y190" s="101"/>
      <c r="Z190" s="101"/>
      <c r="AA190" s="101"/>
      <c r="AB190" s="101"/>
      <c r="AC190" s="101"/>
      <c r="AD190" s="101"/>
      <c r="AE190" s="101"/>
      <c r="AF190" s="101"/>
      <c r="AG190" s="101"/>
      <c r="AH190" s="101"/>
      <c r="AI190" s="101"/>
    </row>
    <row r="191" spans="19:35" s="94" customFormat="1">
      <c r="S191" s="159"/>
      <c r="T191" s="159"/>
      <c r="U191" s="159"/>
      <c r="V191" s="159"/>
      <c r="W191" s="101"/>
      <c r="X191" s="101"/>
      <c r="Y191" s="101"/>
      <c r="Z191" s="101"/>
      <c r="AA191" s="101"/>
      <c r="AB191" s="101"/>
      <c r="AC191" s="101"/>
      <c r="AD191" s="101"/>
      <c r="AE191" s="101"/>
      <c r="AF191" s="101"/>
      <c r="AG191" s="101"/>
      <c r="AH191" s="101"/>
      <c r="AI191" s="101"/>
    </row>
    <row r="192" spans="19:35" s="94" customFormat="1">
      <c r="S192" s="159"/>
      <c r="T192" s="159"/>
      <c r="U192" s="159"/>
      <c r="V192" s="159"/>
      <c r="W192" s="101"/>
      <c r="X192" s="101"/>
      <c r="Y192" s="101"/>
      <c r="Z192" s="101"/>
      <c r="AA192" s="101"/>
      <c r="AB192" s="101"/>
      <c r="AC192" s="101"/>
      <c r="AD192" s="101"/>
      <c r="AE192" s="101"/>
      <c r="AF192" s="101"/>
      <c r="AG192" s="101"/>
      <c r="AH192" s="101"/>
      <c r="AI192" s="101"/>
    </row>
    <row r="193" spans="19:35" s="94" customFormat="1">
      <c r="S193" s="159"/>
      <c r="T193" s="159"/>
      <c r="U193" s="159"/>
      <c r="V193" s="159"/>
      <c r="W193" s="101"/>
      <c r="X193" s="101"/>
      <c r="Y193" s="101"/>
      <c r="Z193" s="101"/>
      <c r="AA193" s="101"/>
      <c r="AB193" s="101"/>
      <c r="AC193" s="101"/>
      <c r="AD193" s="101"/>
      <c r="AE193" s="101"/>
      <c r="AF193" s="101"/>
      <c r="AG193" s="101"/>
      <c r="AH193" s="101"/>
      <c r="AI193" s="101"/>
    </row>
    <row r="194" spans="19:35" s="94" customFormat="1">
      <c r="S194" s="159"/>
      <c r="T194" s="159"/>
      <c r="U194" s="159"/>
      <c r="V194" s="159"/>
      <c r="W194" s="101"/>
      <c r="X194" s="101"/>
      <c r="Y194" s="101"/>
      <c r="Z194" s="101"/>
      <c r="AA194" s="101"/>
      <c r="AB194" s="101"/>
      <c r="AC194" s="101"/>
      <c r="AD194" s="101"/>
      <c r="AE194" s="101"/>
      <c r="AF194" s="101"/>
      <c r="AG194" s="101"/>
      <c r="AH194" s="101"/>
      <c r="AI194" s="101"/>
    </row>
    <row r="195" spans="19:35" s="94" customFormat="1">
      <c r="S195" s="159"/>
      <c r="T195" s="159"/>
      <c r="U195" s="159"/>
      <c r="V195" s="159"/>
      <c r="W195" s="101"/>
      <c r="X195" s="101"/>
      <c r="Y195" s="101"/>
      <c r="Z195" s="101"/>
      <c r="AA195" s="101"/>
      <c r="AB195" s="101"/>
      <c r="AC195" s="101"/>
      <c r="AD195" s="101"/>
      <c r="AE195" s="101"/>
      <c r="AF195" s="101"/>
      <c r="AG195" s="101"/>
      <c r="AH195" s="101"/>
      <c r="AI195" s="101"/>
    </row>
    <row r="196" spans="19:35" s="94" customFormat="1">
      <c r="S196" s="159"/>
      <c r="T196" s="159"/>
      <c r="U196" s="159"/>
      <c r="V196" s="159"/>
      <c r="W196" s="101"/>
      <c r="X196" s="101"/>
      <c r="Y196" s="101"/>
      <c r="Z196" s="101"/>
      <c r="AA196" s="101"/>
      <c r="AB196" s="101"/>
      <c r="AC196" s="101"/>
      <c r="AD196" s="101"/>
      <c r="AE196" s="101"/>
      <c r="AF196" s="101"/>
      <c r="AG196" s="101"/>
      <c r="AH196" s="101"/>
      <c r="AI196" s="101"/>
    </row>
    <row r="197" spans="19:35" s="94" customFormat="1">
      <c r="S197" s="159"/>
      <c r="T197" s="159"/>
      <c r="U197" s="159"/>
      <c r="V197" s="159"/>
      <c r="W197" s="101"/>
      <c r="X197" s="101"/>
      <c r="Y197" s="101"/>
      <c r="Z197" s="101"/>
      <c r="AA197" s="101"/>
      <c r="AB197" s="101"/>
      <c r="AC197" s="101"/>
      <c r="AD197" s="101"/>
      <c r="AE197" s="101"/>
      <c r="AF197" s="101"/>
      <c r="AG197" s="101"/>
      <c r="AH197" s="101"/>
      <c r="AI197" s="101"/>
    </row>
    <row r="198" spans="19:35" s="94" customFormat="1">
      <c r="S198" s="159"/>
      <c r="T198" s="159"/>
      <c r="U198" s="159"/>
      <c r="V198" s="159"/>
      <c r="W198" s="101"/>
      <c r="X198" s="101"/>
      <c r="Y198" s="101"/>
      <c r="Z198" s="101"/>
      <c r="AA198" s="101"/>
      <c r="AB198" s="101"/>
      <c r="AC198" s="101"/>
      <c r="AD198" s="101"/>
      <c r="AE198" s="101"/>
      <c r="AF198" s="101"/>
      <c r="AG198" s="101"/>
      <c r="AH198" s="101"/>
      <c r="AI198" s="101"/>
    </row>
    <row r="199" spans="19:35" s="94" customFormat="1">
      <c r="S199" s="159"/>
      <c r="T199" s="159"/>
      <c r="U199" s="159"/>
      <c r="V199" s="159"/>
      <c r="W199" s="101"/>
      <c r="X199" s="101"/>
      <c r="Y199" s="101"/>
      <c r="Z199" s="101"/>
      <c r="AA199" s="101"/>
      <c r="AB199" s="101"/>
      <c r="AC199" s="101"/>
      <c r="AD199" s="101"/>
      <c r="AE199" s="101"/>
      <c r="AF199" s="101"/>
      <c r="AG199" s="101"/>
      <c r="AH199" s="101"/>
      <c r="AI199" s="101"/>
    </row>
    <row r="200" spans="19:35" s="94" customFormat="1">
      <c r="S200" s="159"/>
      <c r="T200" s="159"/>
      <c r="U200" s="159"/>
      <c r="V200" s="159"/>
      <c r="W200" s="101"/>
      <c r="X200" s="101"/>
      <c r="Y200" s="101"/>
      <c r="Z200" s="101"/>
      <c r="AA200" s="101"/>
      <c r="AB200" s="101"/>
      <c r="AC200" s="101"/>
      <c r="AD200" s="101"/>
      <c r="AE200" s="101"/>
      <c r="AF200" s="101"/>
      <c r="AG200" s="101"/>
      <c r="AH200" s="101"/>
      <c r="AI200" s="101"/>
    </row>
    <row r="201" spans="19:35" s="94" customFormat="1">
      <c r="S201" s="159"/>
      <c r="T201" s="159"/>
      <c r="U201" s="159"/>
      <c r="V201" s="159"/>
      <c r="W201" s="101"/>
      <c r="X201" s="101"/>
      <c r="Y201" s="101"/>
      <c r="Z201" s="101"/>
      <c r="AA201" s="101"/>
      <c r="AB201" s="101"/>
      <c r="AC201" s="101"/>
      <c r="AD201" s="101"/>
      <c r="AE201" s="101"/>
      <c r="AF201" s="101"/>
      <c r="AG201" s="101"/>
      <c r="AH201" s="101"/>
      <c r="AI201" s="101"/>
    </row>
    <row r="202" spans="19:35" s="94" customFormat="1">
      <c r="S202" s="159"/>
      <c r="T202" s="159"/>
      <c r="U202" s="159"/>
      <c r="V202" s="159"/>
      <c r="W202" s="101"/>
      <c r="X202" s="101"/>
      <c r="Y202" s="101"/>
      <c r="Z202" s="101"/>
      <c r="AA202" s="101"/>
      <c r="AB202" s="101"/>
      <c r="AC202" s="101"/>
      <c r="AD202" s="101"/>
      <c r="AE202" s="101"/>
      <c r="AF202" s="101"/>
      <c r="AG202" s="101"/>
      <c r="AH202" s="101"/>
      <c r="AI202" s="101"/>
    </row>
    <row r="203" spans="19:35" s="94" customFormat="1">
      <c r="S203" s="159"/>
      <c r="T203" s="159"/>
      <c r="U203" s="159"/>
      <c r="V203" s="159"/>
      <c r="W203" s="101"/>
      <c r="X203" s="101"/>
      <c r="Y203" s="101"/>
      <c r="Z203" s="101"/>
      <c r="AA203" s="101"/>
      <c r="AB203" s="101"/>
      <c r="AC203" s="101"/>
      <c r="AD203" s="101"/>
      <c r="AE203" s="101"/>
      <c r="AF203" s="101"/>
      <c r="AG203" s="101"/>
      <c r="AH203" s="101"/>
      <c r="AI203" s="101"/>
    </row>
    <row r="204" spans="19:35" s="94" customFormat="1">
      <c r="S204" s="159"/>
      <c r="T204" s="159"/>
      <c r="U204" s="159"/>
      <c r="V204" s="159"/>
      <c r="W204" s="101"/>
      <c r="X204" s="101"/>
      <c r="Y204" s="101"/>
      <c r="Z204" s="101"/>
      <c r="AA204" s="101"/>
      <c r="AB204" s="101"/>
      <c r="AC204" s="101"/>
      <c r="AD204" s="101"/>
      <c r="AE204" s="101"/>
      <c r="AF204" s="101"/>
      <c r="AG204" s="101"/>
      <c r="AH204" s="101"/>
      <c r="AI204" s="101"/>
    </row>
    <row r="205" spans="19:35" s="94" customFormat="1">
      <c r="S205" s="159"/>
      <c r="T205" s="159"/>
      <c r="U205" s="159"/>
      <c r="V205" s="159"/>
      <c r="W205" s="101"/>
      <c r="X205" s="101"/>
      <c r="Y205" s="101"/>
      <c r="Z205" s="101"/>
      <c r="AA205" s="101"/>
      <c r="AB205" s="101"/>
      <c r="AC205" s="101"/>
      <c r="AD205" s="101"/>
      <c r="AE205" s="101"/>
      <c r="AF205" s="101"/>
      <c r="AG205" s="101"/>
      <c r="AH205" s="101"/>
      <c r="AI205" s="101"/>
    </row>
    <row r="206" spans="19:35" s="94" customFormat="1">
      <c r="S206" s="159"/>
      <c r="T206" s="159"/>
      <c r="U206" s="159"/>
      <c r="V206" s="159"/>
      <c r="W206" s="101"/>
      <c r="X206" s="101"/>
      <c r="Y206" s="101"/>
      <c r="Z206" s="101"/>
      <c r="AA206" s="101"/>
      <c r="AB206" s="101"/>
      <c r="AC206" s="101"/>
      <c r="AD206" s="101"/>
      <c r="AE206" s="101"/>
      <c r="AF206" s="101"/>
      <c r="AG206" s="101"/>
      <c r="AH206" s="101"/>
      <c r="AI206" s="101"/>
    </row>
    <row r="207" spans="19:35" s="94" customFormat="1">
      <c r="S207" s="159"/>
      <c r="T207" s="159"/>
      <c r="U207" s="159"/>
      <c r="V207" s="159"/>
      <c r="W207" s="101"/>
      <c r="X207" s="101"/>
      <c r="Y207" s="101"/>
      <c r="Z207" s="101"/>
      <c r="AA207" s="101"/>
      <c r="AB207" s="101"/>
      <c r="AC207" s="101"/>
      <c r="AD207" s="101"/>
      <c r="AE207" s="101"/>
      <c r="AF207" s="101"/>
      <c r="AG207" s="101"/>
      <c r="AH207" s="101"/>
      <c r="AI207" s="101"/>
    </row>
    <row r="208" spans="19:35" s="94" customFormat="1">
      <c r="S208" s="159"/>
      <c r="T208" s="159"/>
      <c r="U208" s="159"/>
      <c r="V208" s="159"/>
      <c r="W208" s="101"/>
      <c r="X208" s="101"/>
      <c r="Y208" s="101"/>
      <c r="Z208" s="101"/>
      <c r="AA208" s="101"/>
      <c r="AB208" s="101"/>
      <c r="AC208" s="101"/>
      <c r="AD208" s="101"/>
      <c r="AE208" s="101"/>
      <c r="AF208" s="101"/>
      <c r="AG208" s="101"/>
      <c r="AH208" s="101"/>
      <c r="AI208" s="101"/>
    </row>
    <row r="209" spans="19:35" s="94" customFormat="1">
      <c r="S209" s="159"/>
      <c r="T209" s="159"/>
      <c r="U209" s="159"/>
      <c r="V209" s="159"/>
      <c r="W209" s="101"/>
      <c r="X209" s="101"/>
      <c r="Y209" s="101"/>
      <c r="Z209" s="101"/>
      <c r="AA209" s="101"/>
      <c r="AB209" s="101"/>
      <c r="AC209" s="101"/>
      <c r="AD209" s="101"/>
      <c r="AE209" s="101"/>
      <c r="AF209" s="101"/>
      <c r="AG209" s="101"/>
      <c r="AH209" s="101"/>
      <c r="AI209" s="101"/>
    </row>
    <row r="210" spans="19:35" s="94" customFormat="1">
      <c r="S210" s="159"/>
      <c r="T210" s="159"/>
      <c r="U210" s="159"/>
      <c r="V210" s="159"/>
      <c r="W210" s="101"/>
      <c r="X210" s="101"/>
      <c r="Y210" s="101"/>
      <c r="Z210" s="101"/>
      <c r="AA210" s="101"/>
      <c r="AB210" s="101"/>
      <c r="AC210" s="101"/>
      <c r="AD210" s="101"/>
      <c r="AE210" s="101"/>
      <c r="AF210" s="101"/>
      <c r="AG210" s="101"/>
      <c r="AH210" s="101"/>
      <c r="AI210" s="101"/>
    </row>
    <row r="211" spans="19:35" s="94" customFormat="1">
      <c r="S211" s="159"/>
      <c r="T211" s="159"/>
      <c r="U211" s="159"/>
      <c r="V211" s="159"/>
      <c r="W211" s="101"/>
      <c r="X211" s="101"/>
      <c r="Y211" s="101"/>
      <c r="Z211" s="101"/>
      <c r="AA211" s="101"/>
      <c r="AB211" s="101"/>
      <c r="AC211" s="101"/>
      <c r="AD211" s="101"/>
      <c r="AE211" s="101"/>
      <c r="AF211" s="101"/>
      <c r="AG211" s="101"/>
      <c r="AH211" s="101"/>
      <c r="AI211" s="101"/>
    </row>
    <row r="212" spans="19:35" s="94" customFormat="1">
      <c r="S212" s="159"/>
      <c r="T212" s="159"/>
      <c r="U212" s="159"/>
      <c r="V212" s="159"/>
      <c r="W212" s="101"/>
      <c r="X212" s="101"/>
      <c r="Y212" s="101"/>
      <c r="Z212" s="101"/>
      <c r="AA212" s="101"/>
      <c r="AB212" s="101"/>
      <c r="AC212" s="101"/>
      <c r="AD212" s="101"/>
      <c r="AE212" s="101"/>
      <c r="AF212" s="101"/>
      <c r="AG212" s="101"/>
      <c r="AH212" s="101"/>
      <c r="AI212" s="101"/>
    </row>
    <row r="213" spans="19:35" s="94" customFormat="1">
      <c r="S213" s="159"/>
      <c r="T213" s="159"/>
      <c r="U213" s="159"/>
      <c r="V213" s="159"/>
      <c r="W213" s="101"/>
      <c r="X213" s="101"/>
      <c r="Y213" s="101"/>
      <c r="Z213" s="101"/>
      <c r="AA213" s="101"/>
      <c r="AB213" s="101"/>
      <c r="AC213" s="101"/>
      <c r="AD213" s="101"/>
      <c r="AE213" s="101"/>
      <c r="AF213" s="101"/>
      <c r="AG213" s="101"/>
      <c r="AH213" s="101"/>
      <c r="AI213" s="101"/>
    </row>
    <row r="214" spans="19:35" s="94" customFormat="1">
      <c r="S214" s="159"/>
      <c r="T214" s="159"/>
      <c r="U214" s="159"/>
      <c r="V214" s="159"/>
      <c r="W214" s="101"/>
      <c r="X214" s="101"/>
      <c r="Y214" s="101"/>
      <c r="Z214" s="101"/>
      <c r="AA214" s="101"/>
      <c r="AB214" s="101"/>
      <c r="AC214" s="101"/>
      <c r="AD214" s="101"/>
      <c r="AE214" s="101"/>
      <c r="AF214" s="101"/>
      <c r="AG214" s="101"/>
      <c r="AH214" s="101"/>
      <c r="AI214" s="101"/>
    </row>
    <row r="215" spans="19:35" s="94" customFormat="1">
      <c r="S215" s="159"/>
      <c r="T215" s="159"/>
      <c r="U215" s="159"/>
      <c r="V215" s="159"/>
      <c r="W215" s="101"/>
      <c r="X215" s="101"/>
      <c r="Y215" s="101"/>
      <c r="Z215" s="101"/>
      <c r="AA215" s="101"/>
      <c r="AB215" s="101"/>
      <c r="AC215" s="101"/>
      <c r="AD215" s="101"/>
      <c r="AE215" s="101"/>
      <c r="AF215" s="101"/>
      <c r="AG215" s="101"/>
      <c r="AH215" s="101"/>
      <c r="AI215" s="101"/>
    </row>
    <row r="216" spans="19:35" s="94" customFormat="1">
      <c r="S216" s="159"/>
      <c r="T216" s="159"/>
      <c r="U216" s="159"/>
      <c r="V216" s="159"/>
      <c r="W216" s="101"/>
      <c r="X216" s="101"/>
      <c r="Y216" s="101"/>
      <c r="Z216" s="101"/>
      <c r="AA216" s="101"/>
      <c r="AB216" s="101"/>
      <c r="AC216" s="101"/>
      <c r="AD216" s="101"/>
      <c r="AE216" s="101"/>
      <c r="AF216" s="101"/>
      <c r="AG216" s="101"/>
      <c r="AH216" s="101"/>
      <c r="AI216" s="101"/>
    </row>
    <row r="217" spans="19:35" s="94" customFormat="1">
      <c r="S217" s="159"/>
      <c r="T217" s="159"/>
      <c r="U217" s="159"/>
      <c r="V217" s="159"/>
      <c r="W217" s="101"/>
      <c r="X217" s="101"/>
      <c r="Y217" s="101"/>
      <c r="Z217" s="101"/>
      <c r="AA217" s="101"/>
      <c r="AB217" s="101"/>
      <c r="AC217" s="101"/>
      <c r="AD217" s="101"/>
      <c r="AE217" s="101"/>
      <c r="AF217" s="101"/>
      <c r="AG217" s="101"/>
      <c r="AH217" s="101"/>
      <c r="AI217" s="101"/>
    </row>
    <row r="218" spans="19:35" s="94" customFormat="1">
      <c r="S218" s="159"/>
      <c r="T218" s="159"/>
      <c r="U218" s="159"/>
      <c r="V218" s="159"/>
      <c r="W218" s="101"/>
      <c r="X218" s="101"/>
      <c r="Y218" s="101"/>
      <c r="Z218" s="101"/>
      <c r="AA218" s="101"/>
      <c r="AB218" s="101"/>
      <c r="AC218" s="101"/>
      <c r="AD218" s="101"/>
      <c r="AE218" s="101"/>
      <c r="AF218" s="101"/>
      <c r="AG218" s="101"/>
      <c r="AH218" s="101"/>
      <c r="AI218" s="101"/>
    </row>
    <row r="219" spans="19:35" s="94" customFormat="1">
      <c r="S219" s="159"/>
      <c r="T219" s="159"/>
      <c r="U219" s="159"/>
      <c r="V219" s="159"/>
      <c r="W219" s="101"/>
      <c r="X219" s="101"/>
      <c r="Y219" s="101"/>
      <c r="Z219" s="101"/>
      <c r="AA219" s="101"/>
      <c r="AB219" s="101"/>
      <c r="AC219" s="101"/>
      <c r="AD219" s="101"/>
      <c r="AE219" s="101"/>
      <c r="AF219" s="101"/>
      <c r="AG219" s="101"/>
      <c r="AH219" s="101"/>
      <c r="AI219" s="101"/>
    </row>
    <row r="220" spans="19:35" s="94" customFormat="1">
      <c r="S220" s="159"/>
      <c r="T220" s="159"/>
      <c r="U220" s="159"/>
      <c r="V220" s="159"/>
      <c r="W220" s="101"/>
      <c r="X220" s="101"/>
      <c r="Y220" s="101"/>
      <c r="Z220" s="101"/>
      <c r="AA220" s="101"/>
      <c r="AB220" s="101"/>
      <c r="AC220" s="101"/>
      <c r="AD220" s="101"/>
      <c r="AE220" s="101"/>
      <c r="AF220" s="101"/>
      <c r="AG220" s="101"/>
      <c r="AH220" s="101"/>
      <c r="AI220" s="101"/>
    </row>
    <row r="221" spans="19:35" s="94" customFormat="1">
      <c r="S221" s="159"/>
      <c r="T221" s="159"/>
      <c r="U221" s="159"/>
      <c r="V221" s="159"/>
      <c r="W221" s="101"/>
      <c r="X221" s="101"/>
      <c r="Y221" s="101"/>
      <c r="Z221" s="101"/>
      <c r="AA221" s="101"/>
      <c r="AB221" s="101"/>
      <c r="AC221" s="101"/>
      <c r="AD221" s="101"/>
      <c r="AE221" s="101"/>
      <c r="AF221" s="101"/>
      <c r="AG221" s="101"/>
      <c r="AH221" s="101"/>
      <c r="AI221" s="101"/>
    </row>
    <row r="222" spans="19:35" s="94" customFormat="1">
      <c r="S222" s="159"/>
      <c r="T222" s="159"/>
      <c r="U222" s="159"/>
      <c r="V222" s="159"/>
      <c r="W222" s="101"/>
      <c r="X222" s="101"/>
      <c r="Y222" s="101"/>
      <c r="Z222" s="101"/>
      <c r="AA222" s="101"/>
      <c r="AB222" s="101"/>
      <c r="AC222" s="101"/>
      <c r="AD222" s="101"/>
      <c r="AE222" s="101"/>
      <c r="AF222" s="101"/>
      <c r="AG222" s="101"/>
      <c r="AH222" s="101"/>
      <c r="AI222" s="101"/>
    </row>
    <row r="223" spans="19:35" s="94" customFormat="1">
      <c r="S223" s="159"/>
      <c r="T223" s="159"/>
      <c r="U223" s="159"/>
      <c r="V223" s="159"/>
      <c r="W223" s="101"/>
      <c r="X223" s="101"/>
      <c r="Y223" s="101"/>
      <c r="Z223" s="101"/>
      <c r="AA223" s="101"/>
      <c r="AB223" s="101"/>
      <c r="AC223" s="101"/>
      <c r="AD223" s="101"/>
      <c r="AE223" s="101"/>
      <c r="AF223" s="101"/>
      <c r="AG223" s="101"/>
      <c r="AH223" s="101"/>
      <c r="AI223" s="101"/>
    </row>
    <row r="224" spans="19:35" s="94" customFormat="1">
      <c r="S224" s="159"/>
      <c r="T224" s="159"/>
      <c r="U224" s="159"/>
      <c r="V224" s="159"/>
      <c r="W224" s="101"/>
      <c r="X224" s="101"/>
      <c r="Y224" s="101"/>
      <c r="Z224" s="101"/>
      <c r="AA224" s="101"/>
      <c r="AB224" s="101"/>
      <c r="AC224" s="101"/>
      <c r="AD224" s="101"/>
      <c r="AE224" s="101"/>
      <c r="AF224" s="101"/>
      <c r="AG224" s="101"/>
      <c r="AH224" s="101"/>
      <c r="AI224" s="101"/>
    </row>
    <row r="225" spans="19:35" s="94" customFormat="1">
      <c r="S225" s="159"/>
      <c r="T225" s="159"/>
      <c r="U225" s="159"/>
      <c r="V225" s="159"/>
      <c r="W225" s="101"/>
      <c r="X225" s="101"/>
      <c r="Y225" s="101"/>
      <c r="Z225" s="101"/>
      <c r="AA225" s="101"/>
      <c r="AB225" s="101"/>
      <c r="AC225" s="101"/>
      <c r="AD225" s="101"/>
      <c r="AE225" s="101"/>
      <c r="AF225" s="101"/>
      <c r="AG225" s="101"/>
      <c r="AH225" s="101"/>
      <c r="AI225" s="101"/>
    </row>
    <row r="226" spans="19:35" s="94" customFormat="1">
      <c r="S226" s="159"/>
      <c r="T226" s="159"/>
      <c r="U226" s="159"/>
      <c r="V226" s="159"/>
      <c r="W226" s="101"/>
      <c r="X226" s="101"/>
      <c r="Y226" s="101"/>
      <c r="Z226" s="101"/>
      <c r="AA226" s="101"/>
      <c r="AB226" s="101"/>
      <c r="AC226" s="101"/>
      <c r="AD226" s="101"/>
      <c r="AE226" s="101"/>
      <c r="AF226" s="101"/>
      <c r="AG226" s="101"/>
      <c r="AH226" s="101"/>
      <c r="AI226" s="101"/>
    </row>
    <row r="227" spans="19:35" s="94" customFormat="1">
      <c r="S227" s="159"/>
      <c r="T227" s="159"/>
      <c r="U227" s="159"/>
      <c r="V227" s="159"/>
      <c r="W227" s="101"/>
      <c r="X227" s="101"/>
      <c r="Y227" s="101"/>
      <c r="Z227" s="101"/>
      <c r="AA227" s="101"/>
      <c r="AB227" s="101"/>
      <c r="AC227" s="101"/>
      <c r="AD227" s="101"/>
      <c r="AE227" s="101"/>
      <c r="AF227" s="101"/>
      <c r="AG227" s="101"/>
      <c r="AH227" s="101"/>
      <c r="AI227" s="101"/>
    </row>
    <row r="228" spans="19:35" s="94" customFormat="1">
      <c r="S228" s="159"/>
      <c r="T228" s="159"/>
      <c r="U228" s="159"/>
      <c r="V228" s="159"/>
      <c r="W228" s="101"/>
      <c r="X228" s="101"/>
      <c r="Y228" s="101"/>
      <c r="Z228" s="101"/>
      <c r="AA228" s="101"/>
      <c r="AB228" s="101"/>
      <c r="AC228" s="101"/>
      <c r="AD228" s="101"/>
      <c r="AE228" s="101"/>
      <c r="AF228" s="101"/>
      <c r="AG228" s="101"/>
      <c r="AH228" s="101"/>
      <c r="AI228" s="101"/>
    </row>
    <row r="229" spans="19:35" s="94" customFormat="1">
      <c r="S229" s="159"/>
      <c r="T229" s="159"/>
      <c r="U229" s="159"/>
      <c r="V229" s="159"/>
      <c r="W229" s="101"/>
      <c r="X229" s="101"/>
      <c r="Y229" s="101"/>
      <c r="Z229" s="101"/>
      <c r="AA229" s="101"/>
      <c r="AB229" s="101"/>
      <c r="AC229" s="101"/>
      <c r="AD229" s="101"/>
      <c r="AE229" s="101"/>
      <c r="AF229" s="101"/>
      <c r="AG229" s="101"/>
      <c r="AH229" s="101"/>
      <c r="AI229" s="101"/>
    </row>
    <row r="230" spans="19:35" s="94" customFormat="1">
      <c r="S230" s="159"/>
      <c r="T230" s="159"/>
      <c r="U230" s="159"/>
      <c r="V230" s="159"/>
      <c r="W230" s="101"/>
      <c r="X230" s="101"/>
      <c r="Y230" s="101"/>
      <c r="Z230" s="101"/>
      <c r="AA230" s="101"/>
      <c r="AB230" s="101"/>
      <c r="AC230" s="101"/>
      <c r="AD230" s="101"/>
      <c r="AE230" s="101"/>
      <c r="AF230" s="101"/>
      <c r="AG230" s="101"/>
      <c r="AH230" s="101"/>
      <c r="AI230" s="101"/>
    </row>
    <row r="231" spans="19:35" s="94" customFormat="1">
      <c r="S231" s="159"/>
      <c r="T231" s="159"/>
      <c r="U231" s="159"/>
      <c r="V231" s="159"/>
      <c r="W231" s="101"/>
      <c r="X231" s="101"/>
      <c r="Y231" s="101"/>
      <c r="Z231" s="101"/>
      <c r="AA231" s="101"/>
      <c r="AB231" s="101"/>
      <c r="AC231" s="101"/>
      <c r="AD231" s="101"/>
      <c r="AE231" s="101"/>
      <c r="AF231" s="101"/>
      <c r="AG231" s="101"/>
      <c r="AH231" s="101"/>
      <c r="AI231" s="101"/>
    </row>
    <row r="232" spans="19:35" s="94" customFormat="1">
      <c r="S232" s="159"/>
      <c r="T232" s="159"/>
      <c r="U232" s="159"/>
      <c r="V232" s="159"/>
      <c r="W232" s="101"/>
      <c r="X232" s="101"/>
      <c r="Y232" s="101"/>
      <c r="Z232" s="101"/>
      <c r="AA232" s="101"/>
      <c r="AB232" s="101"/>
      <c r="AC232" s="101"/>
      <c r="AD232" s="101"/>
      <c r="AE232" s="101"/>
      <c r="AF232" s="101"/>
      <c r="AG232" s="101"/>
      <c r="AH232" s="101"/>
      <c r="AI232" s="101"/>
    </row>
    <row r="233" spans="19:35" s="94" customFormat="1">
      <c r="S233" s="159"/>
      <c r="T233" s="159"/>
      <c r="U233" s="159"/>
      <c r="V233" s="159"/>
      <c r="W233" s="101"/>
      <c r="X233" s="101"/>
      <c r="Y233" s="101"/>
      <c r="Z233" s="101"/>
      <c r="AA233" s="101"/>
      <c r="AB233" s="101"/>
      <c r="AC233" s="101"/>
      <c r="AD233" s="101"/>
      <c r="AE233" s="101"/>
      <c r="AF233" s="101"/>
      <c r="AG233" s="101"/>
      <c r="AH233" s="101"/>
      <c r="AI233" s="101"/>
    </row>
    <row r="234" spans="19:35" s="94" customFormat="1">
      <c r="S234" s="159"/>
      <c r="T234" s="159"/>
      <c r="U234" s="159"/>
      <c r="V234" s="159"/>
      <c r="W234" s="101"/>
      <c r="X234" s="101"/>
      <c r="Y234" s="101"/>
      <c r="Z234" s="101"/>
      <c r="AA234" s="101"/>
      <c r="AB234" s="101"/>
      <c r="AC234" s="101"/>
      <c r="AD234" s="101"/>
      <c r="AE234" s="101"/>
      <c r="AF234" s="101"/>
      <c r="AG234" s="101"/>
      <c r="AH234" s="101"/>
      <c r="AI234" s="101"/>
    </row>
    <row r="235" spans="19:35" s="94" customFormat="1">
      <c r="S235" s="159"/>
      <c r="T235" s="159"/>
      <c r="U235" s="159"/>
      <c r="V235" s="159"/>
      <c r="W235" s="101"/>
      <c r="X235" s="101"/>
      <c r="Y235" s="101"/>
      <c r="Z235" s="101"/>
      <c r="AA235" s="101"/>
      <c r="AB235" s="101"/>
      <c r="AC235" s="101"/>
      <c r="AD235" s="101"/>
      <c r="AE235" s="101"/>
      <c r="AF235" s="101"/>
      <c r="AG235" s="101"/>
      <c r="AH235" s="101"/>
      <c r="AI235" s="101"/>
    </row>
    <row r="236" spans="19:35" s="94" customFormat="1">
      <c r="S236" s="159"/>
      <c r="T236" s="159"/>
      <c r="U236" s="159"/>
      <c r="V236" s="159"/>
      <c r="W236" s="101"/>
      <c r="X236" s="101"/>
      <c r="Y236" s="101"/>
      <c r="Z236" s="101"/>
      <c r="AA236" s="101"/>
      <c r="AB236" s="101"/>
      <c r="AC236" s="101"/>
      <c r="AD236" s="101"/>
      <c r="AE236" s="101"/>
      <c r="AF236" s="101"/>
      <c r="AG236" s="101"/>
      <c r="AH236" s="101"/>
      <c r="AI236" s="101"/>
    </row>
    <row r="237" spans="19:35" s="94" customFormat="1">
      <c r="S237" s="159"/>
      <c r="T237" s="159"/>
      <c r="U237" s="159"/>
      <c r="V237" s="159"/>
      <c r="W237" s="101"/>
      <c r="X237" s="101"/>
      <c r="Y237" s="101"/>
      <c r="Z237" s="101"/>
      <c r="AA237" s="101"/>
      <c r="AB237" s="101"/>
      <c r="AC237" s="101"/>
      <c r="AD237" s="101"/>
      <c r="AE237" s="101"/>
      <c r="AF237" s="101"/>
      <c r="AG237" s="101"/>
      <c r="AH237" s="101"/>
      <c r="AI237" s="101"/>
    </row>
    <row r="238" spans="19:35" s="94" customFormat="1">
      <c r="S238" s="159"/>
      <c r="T238" s="159"/>
      <c r="U238" s="159"/>
      <c r="V238" s="159"/>
      <c r="W238" s="101"/>
      <c r="X238" s="101"/>
      <c r="Y238" s="101"/>
      <c r="Z238" s="101"/>
      <c r="AA238" s="101"/>
      <c r="AB238" s="101"/>
      <c r="AC238" s="101"/>
      <c r="AD238" s="101"/>
      <c r="AE238" s="101"/>
      <c r="AF238" s="101"/>
      <c r="AG238" s="101"/>
      <c r="AH238" s="101"/>
      <c r="AI238" s="101"/>
    </row>
    <row r="239" spans="19:35" s="94" customFormat="1">
      <c r="S239" s="159"/>
      <c r="T239" s="159"/>
      <c r="U239" s="159"/>
      <c r="V239" s="159"/>
      <c r="W239" s="101"/>
      <c r="X239" s="101"/>
      <c r="Y239" s="101"/>
      <c r="Z239" s="101"/>
      <c r="AA239" s="101"/>
      <c r="AB239" s="101"/>
      <c r="AC239" s="101"/>
      <c r="AD239" s="101"/>
      <c r="AE239" s="101"/>
      <c r="AF239" s="101"/>
      <c r="AG239" s="101"/>
      <c r="AH239" s="101"/>
      <c r="AI239" s="101"/>
    </row>
    <row r="240" spans="19:35" s="94" customFormat="1">
      <c r="S240" s="159"/>
      <c r="T240" s="159"/>
      <c r="U240" s="159"/>
      <c r="V240" s="159"/>
      <c r="W240" s="101"/>
      <c r="X240" s="101"/>
      <c r="Y240" s="101"/>
      <c r="Z240" s="101"/>
      <c r="AA240" s="101"/>
      <c r="AB240" s="101"/>
      <c r="AC240" s="101"/>
      <c r="AD240" s="101"/>
      <c r="AE240" s="101"/>
      <c r="AF240" s="101"/>
      <c r="AG240" s="101"/>
      <c r="AH240" s="101"/>
      <c r="AI240" s="101"/>
    </row>
    <row r="241" spans="19:35" s="94" customFormat="1">
      <c r="S241" s="159"/>
      <c r="T241" s="159"/>
      <c r="U241" s="159"/>
      <c r="V241" s="159"/>
      <c r="W241" s="101"/>
      <c r="X241" s="101"/>
      <c r="Y241" s="101"/>
      <c r="Z241" s="101"/>
      <c r="AA241" s="101"/>
      <c r="AB241" s="101"/>
      <c r="AC241" s="101"/>
      <c r="AD241" s="101"/>
      <c r="AE241" s="101"/>
      <c r="AF241" s="101"/>
      <c r="AG241" s="101"/>
      <c r="AH241" s="101"/>
      <c r="AI241" s="101"/>
    </row>
    <row r="242" spans="19:35" s="94" customFormat="1">
      <c r="S242" s="159"/>
      <c r="T242" s="159"/>
      <c r="U242" s="159"/>
      <c r="V242" s="159"/>
      <c r="W242" s="101"/>
      <c r="X242" s="101"/>
      <c r="Y242" s="101"/>
      <c r="Z242" s="101"/>
      <c r="AA242" s="101"/>
      <c r="AB242" s="101"/>
      <c r="AC242" s="101"/>
      <c r="AD242" s="101"/>
      <c r="AE242" s="101"/>
      <c r="AF242" s="101"/>
      <c r="AG242" s="101"/>
      <c r="AH242" s="101"/>
      <c r="AI242" s="101"/>
    </row>
    <row r="243" spans="19:35" s="94" customFormat="1">
      <c r="S243" s="159"/>
      <c r="T243" s="159"/>
      <c r="U243" s="159"/>
      <c r="V243" s="159"/>
      <c r="W243" s="101"/>
      <c r="X243" s="101"/>
      <c r="Y243" s="101"/>
      <c r="Z243" s="101"/>
      <c r="AA243" s="101"/>
      <c r="AB243" s="101"/>
      <c r="AC243" s="101"/>
      <c r="AD243" s="101"/>
      <c r="AE243" s="101"/>
      <c r="AF243" s="101"/>
      <c r="AG243" s="101"/>
      <c r="AH243" s="101"/>
      <c r="AI243" s="101"/>
    </row>
    <row r="244" spans="19:35" s="94" customFormat="1">
      <c r="S244" s="159"/>
      <c r="T244" s="159"/>
      <c r="U244" s="159"/>
      <c r="V244" s="159"/>
      <c r="W244" s="101"/>
      <c r="X244" s="101"/>
      <c r="Y244" s="101"/>
      <c r="Z244" s="101"/>
      <c r="AA244" s="101"/>
      <c r="AB244" s="101"/>
      <c r="AC244" s="101"/>
      <c r="AD244" s="101"/>
      <c r="AE244" s="101"/>
      <c r="AF244" s="101"/>
      <c r="AG244" s="101"/>
      <c r="AH244" s="101"/>
      <c r="AI244" s="101"/>
    </row>
    <row r="245" spans="19:35" s="94" customFormat="1">
      <c r="S245" s="159"/>
      <c r="T245" s="159"/>
      <c r="U245" s="159"/>
      <c r="V245" s="159"/>
      <c r="W245" s="101"/>
      <c r="X245" s="101"/>
      <c r="Y245" s="101"/>
      <c r="Z245" s="101"/>
      <c r="AA245" s="101"/>
      <c r="AB245" s="101"/>
      <c r="AC245" s="101"/>
      <c r="AD245" s="101"/>
      <c r="AE245" s="101"/>
      <c r="AF245" s="101"/>
      <c r="AG245" s="101"/>
      <c r="AH245" s="101"/>
      <c r="AI245" s="101"/>
    </row>
    <row r="246" spans="19:35" s="94" customFormat="1">
      <c r="S246" s="159"/>
      <c r="T246" s="159"/>
      <c r="U246" s="159"/>
      <c r="V246" s="159"/>
      <c r="W246" s="101"/>
      <c r="X246" s="101"/>
      <c r="Y246" s="101"/>
      <c r="Z246" s="101"/>
      <c r="AA246" s="101"/>
      <c r="AB246" s="101"/>
      <c r="AC246" s="101"/>
      <c r="AD246" s="101"/>
      <c r="AE246" s="101"/>
      <c r="AF246" s="101"/>
      <c r="AG246" s="101"/>
      <c r="AH246" s="101"/>
      <c r="AI246" s="101"/>
    </row>
    <row r="247" spans="19:35" s="94" customFormat="1">
      <c r="S247" s="159"/>
      <c r="T247" s="159"/>
      <c r="U247" s="159"/>
      <c r="V247" s="159"/>
      <c r="W247" s="101"/>
      <c r="X247" s="101"/>
      <c r="Y247" s="101"/>
      <c r="Z247" s="101"/>
      <c r="AA247" s="101"/>
      <c r="AB247" s="101"/>
      <c r="AC247" s="101"/>
      <c r="AD247" s="101"/>
      <c r="AE247" s="101"/>
      <c r="AF247" s="101"/>
      <c r="AG247" s="101"/>
      <c r="AH247" s="101"/>
      <c r="AI247" s="101"/>
    </row>
    <row r="248" spans="19:35" s="94" customFormat="1">
      <c r="S248" s="159"/>
      <c r="T248" s="159"/>
      <c r="U248" s="159"/>
      <c r="V248" s="159"/>
      <c r="W248" s="101"/>
      <c r="X248" s="101"/>
      <c r="Y248" s="101"/>
      <c r="Z248" s="101"/>
      <c r="AA248" s="101"/>
      <c r="AB248" s="101"/>
      <c r="AC248" s="101"/>
      <c r="AD248" s="101"/>
      <c r="AE248" s="101"/>
      <c r="AF248" s="101"/>
      <c r="AG248" s="101"/>
      <c r="AH248" s="101"/>
      <c r="AI248" s="101"/>
    </row>
    <row r="249" spans="19:35" s="94" customFormat="1">
      <c r="S249" s="159"/>
      <c r="T249" s="159"/>
      <c r="U249" s="159"/>
      <c r="V249" s="159"/>
      <c r="W249" s="101"/>
      <c r="X249" s="101"/>
      <c r="Y249" s="101"/>
      <c r="Z249" s="101"/>
      <c r="AA249" s="101"/>
      <c r="AB249" s="101"/>
      <c r="AC249" s="101"/>
      <c r="AD249" s="101"/>
      <c r="AE249" s="101"/>
      <c r="AF249" s="101"/>
      <c r="AG249" s="101"/>
      <c r="AH249" s="101"/>
      <c r="AI249" s="101"/>
    </row>
    <row r="250" spans="19:35" s="94" customFormat="1">
      <c r="S250" s="159"/>
      <c r="T250" s="159"/>
      <c r="U250" s="159"/>
      <c r="V250" s="159"/>
      <c r="W250" s="101"/>
      <c r="X250" s="101"/>
      <c r="Y250" s="101"/>
      <c r="Z250" s="101"/>
      <c r="AA250" s="101"/>
      <c r="AB250" s="101"/>
      <c r="AC250" s="101"/>
      <c r="AD250" s="101"/>
      <c r="AE250" s="101"/>
      <c r="AF250" s="101"/>
      <c r="AG250" s="101"/>
      <c r="AH250" s="101"/>
      <c r="AI250" s="101"/>
    </row>
    <row r="251" spans="19:35" s="94" customFormat="1">
      <c r="S251" s="159"/>
      <c r="T251" s="159"/>
      <c r="U251" s="159"/>
      <c r="V251" s="159"/>
      <c r="W251" s="101"/>
      <c r="X251" s="101"/>
      <c r="Y251" s="101"/>
      <c r="Z251" s="101"/>
      <c r="AA251" s="101"/>
      <c r="AB251" s="101"/>
      <c r="AC251" s="101"/>
      <c r="AD251" s="101"/>
      <c r="AE251" s="101"/>
      <c r="AF251" s="101"/>
      <c r="AG251" s="101"/>
      <c r="AH251" s="101"/>
      <c r="AI251" s="101"/>
    </row>
    <row r="252" spans="19:35" s="94" customFormat="1">
      <c r="S252" s="159"/>
      <c r="T252" s="159"/>
      <c r="U252" s="159"/>
      <c r="V252" s="159"/>
      <c r="W252" s="101"/>
      <c r="X252" s="101"/>
      <c r="Y252" s="101"/>
      <c r="Z252" s="101"/>
      <c r="AA252" s="101"/>
      <c r="AB252" s="101"/>
      <c r="AC252" s="101"/>
      <c r="AD252" s="101"/>
      <c r="AE252" s="101"/>
      <c r="AF252" s="101"/>
      <c r="AG252" s="101"/>
      <c r="AH252" s="101"/>
      <c r="AI252" s="101"/>
    </row>
    <row r="253" spans="19:35" s="94" customFormat="1">
      <c r="S253" s="159"/>
      <c r="T253" s="159"/>
      <c r="U253" s="159"/>
      <c r="V253" s="159"/>
      <c r="W253" s="101"/>
      <c r="X253" s="101"/>
      <c r="Y253" s="101"/>
      <c r="Z253" s="101"/>
      <c r="AA253" s="101"/>
      <c r="AB253" s="101"/>
      <c r="AC253" s="101"/>
      <c r="AD253" s="101"/>
      <c r="AE253" s="101"/>
      <c r="AF253" s="101"/>
      <c r="AG253" s="101"/>
      <c r="AH253" s="101"/>
      <c r="AI253" s="101"/>
    </row>
    <row r="254" spans="19:35" s="94" customFormat="1">
      <c r="S254" s="159"/>
      <c r="T254" s="159"/>
      <c r="U254" s="159"/>
      <c r="V254" s="159"/>
      <c r="W254" s="101"/>
      <c r="X254" s="101"/>
      <c r="Y254" s="101"/>
      <c r="Z254" s="101"/>
      <c r="AA254" s="101"/>
      <c r="AB254" s="101"/>
      <c r="AC254" s="101"/>
      <c r="AD254" s="101"/>
      <c r="AE254" s="101"/>
      <c r="AF254" s="101"/>
      <c r="AG254" s="101"/>
      <c r="AH254" s="101"/>
      <c r="AI254" s="101"/>
    </row>
    <row r="255" spans="19:35" s="94" customFormat="1">
      <c r="S255" s="159"/>
      <c r="T255" s="159"/>
      <c r="U255" s="159"/>
      <c r="V255" s="159"/>
      <c r="W255" s="101"/>
      <c r="X255" s="101"/>
      <c r="Y255" s="101"/>
      <c r="Z255" s="101"/>
      <c r="AA255" s="101"/>
      <c r="AB255" s="101"/>
      <c r="AC255" s="101"/>
      <c r="AD255" s="101"/>
      <c r="AE255" s="101"/>
      <c r="AF255" s="101"/>
      <c r="AG255" s="101"/>
      <c r="AH255" s="101"/>
      <c r="AI255" s="101"/>
    </row>
    <row r="256" spans="19:35" s="94" customFormat="1">
      <c r="S256" s="159"/>
      <c r="T256" s="159"/>
      <c r="U256" s="159"/>
      <c r="V256" s="159"/>
      <c r="W256" s="101"/>
      <c r="X256" s="101"/>
      <c r="Y256" s="101"/>
      <c r="Z256" s="101"/>
      <c r="AA256" s="101"/>
      <c r="AB256" s="101"/>
      <c r="AC256" s="101"/>
      <c r="AD256" s="101"/>
      <c r="AE256" s="101"/>
      <c r="AF256" s="101"/>
      <c r="AG256" s="101"/>
      <c r="AH256" s="101"/>
      <c r="AI256" s="101"/>
    </row>
    <row r="257" spans="19:35" s="94" customFormat="1">
      <c r="S257" s="159"/>
      <c r="T257" s="159"/>
      <c r="U257" s="159"/>
      <c r="V257" s="159"/>
      <c r="W257" s="101"/>
      <c r="X257" s="101"/>
      <c r="Y257" s="101"/>
      <c r="Z257" s="101"/>
      <c r="AA257" s="101"/>
      <c r="AB257" s="101"/>
      <c r="AC257" s="101"/>
      <c r="AD257" s="101"/>
      <c r="AE257" s="101"/>
      <c r="AF257" s="101"/>
      <c r="AG257" s="101"/>
      <c r="AH257" s="101"/>
      <c r="AI257" s="101"/>
    </row>
    <row r="258" spans="19:35" s="94" customFormat="1">
      <c r="S258" s="159"/>
      <c r="T258" s="159"/>
      <c r="U258" s="159"/>
      <c r="V258" s="159"/>
      <c r="W258" s="101"/>
      <c r="X258" s="101"/>
      <c r="Y258" s="101"/>
      <c r="Z258" s="101"/>
      <c r="AA258" s="101"/>
      <c r="AB258" s="101"/>
      <c r="AC258" s="101"/>
      <c r="AD258" s="101"/>
      <c r="AE258" s="101"/>
      <c r="AF258" s="101"/>
      <c r="AG258" s="101"/>
      <c r="AH258" s="101"/>
      <c r="AI258" s="101"/>
    </row>
    <row r="259" spans="19:35" s="94" customFormat="1">
      <c r="S259" s="159"/>
      <c r="T259" s="159"/>
      <c r="U259" s="159"/>
      <c r="V259" s="159"/>
      <c r="W259" s="101"/>
      <c r="X259" s="101"/>
      <c r="Y259" s="101"/>
      <c r="Z259" s="101"/>
      <c r="AA259" s="101"/>
      <c r="AB259" s="101"/>
      <c r="AC259" s="101"/>
      <c r="AD259" s="101"/>
      <c r="AE259" s="101"/>
      <c r="AF259" s="101"/>
      <c r="AG259" s="101"/>
      <c r="AH259" s="101"/>
      <c r="AI259" s="101"/>
    </row>
    <row r="260" spans="19:35" s="94" customFormat="1">
      <c r="S260" s="159"/>
      <c r="T260" s="159"/>
      <c r="U260" s="159"/>
      <c r="V260" s="159"/>
      <c r="W260" s="101"/>
      <c r="X260" s="101"/>
      <c r="Y260" s="101"/>
      <c r="Z260" s="101"/>
      <c r="AA260" s="101"/>
      <c r="AB260" s="101"/>
      <c r="AC260" s="101"/>
      <c r="AD260" s="101"/>
      <c r="AE260" s="101"/>
      <c r="AF260" s="101"/>
      <c r="AG260" s="101"/>
      <c r="AH260" s="101"/>
      <c r="AI260" s="101"/>
    </row>
    <row r="261" spans="19:35" s="94" customFormat="1">
      <c r="S261" s="159"/>
      <c r="T261" s="159"/>
      <c r="U261" s="159"/>
      <c r="V261" s="159"/>
      <c r="W261" s="101"/>
      <c r="X261" s="101"/>
      <c r="Y261" s="101"/>
      <c r="Z261" s="101"/>
      <c r="AA261" s="101"/>
      <c r="AB261" s="101"/>
      <c r="AC261" s="101"/>
      <c r="AD261" s="101"/>
      <c r="AE261" s="101"/>
      <c r="AF261" s="101"/>
      <c r="AG261" s="101"/>
      <c r="AH261" s="101"/>
      <c r="AI261" s="101"/>
    </row>
    <row r="262" spans="19:35" s="94" customFormat="1">
      <c r="S262" s="159"/>
      <c r="T262" s="159"/>
      <c r="U262" s="159"/>
      <c r="V262" s="159"/>
      <c r="W262" s="101"/>
      <c r="X262" s="101"/>
      <c r="Y262" s="101"/>
      <c r="Z262" s="101"/>
      <c r="AA262" s="101"/>
      <c r="AB262" s="101"/>
      <c r="AC262" s="101"/>
      <c r="AD262" s="101"/>
      <c r="AE262" s="101"/>
      <c r="AF262" s="101"/>
      <c r="AG262" s="101"/>
      <c r="AH262" s="101"/>
      <c r="AI262" s="101"/>
    </row>
    <row r="263" spans="19:35" s="94" customFormat="1">
      <c r="S263" s="159"/>
      <c r="T263" s="159"/>
      <c r="U263" s="159"/>
      <c r="V263" s="159"/>
      <c r="W263" s="101"/>
      <c r="X263" s="101"/>
      <c r="Y263" s="101"/>
      <c r="Z263" s="101"/>
      <c r="AA263" s="101"/>
      <c r="AB263" s="101"/>
      <c r="AC263" s="101"/>
      <c r="AD263" s="101"/>
      <c r="AE263" s="101"/>
      <c r="AF263" s="101"/>
      <c r="AG263" s="101"/>
      <c r="AH263" s="101"/>
      <c r="AI263" s="101"/>
    </row>
    <row r="264" spans="19:35" s="94" customFormat="1">
      <c r="S264" s="159"/>
      <c r="T264" s="159"/>
      <c r="U264" s="159"/>
      <c r="V264" s="159"/>
      <c r="W264" s="101"/>
      <c r="X264" s="101"/>
      <c r="Y264" s="101"/>
      <c r="Z264" s="101"/>
      <c r="AA264" s="101"/>
      <c r="AB264" s="101"/>
      <c r="AC264" s="101"/>
      <c r="AD264" s="101"/>
      <c r="AE264" s="101"/>
      <c r="AF264" s="101"/>
      <c r="AG264" s="101"/>
      <c r="AH264" s="101"/>
      <c r="AI264" s="101"/>
    </row>
    <row r="265" spans="19:35" s="94" customFormat="1">
      <c r="S265" s="159"/>
      <c r="T265" s="159"/>
      <c r="U265" s="159"/>
      <c r="V265" s="159"/>
      <c r="W265" s="101"/>
      <c r="X265" s="101"/>
      <c r="Y265" s="101"/>
      <c r="Z265" s="101"/>
      <c r="AA265" s="101"/>
      <c r="AB265" s="101"/>
      <c r="AC265" s="101"/>
      <c r="AD265" s="101"/>
      <c r="AE265" s="101"/>
      <c r="AF265" s="101"/>
      <c r="AG265" s="101"/>
      <c r="AH265" s="101"/>
      <c r="AI265" s="101"/>
    </row>
    <row r="266" spans="19:35" s="94" customFormat="1">
      <c r="S266" s="159"/>
      <c r="T266" s="159"/>
      <c r="U266" s="159"/>
      <c r="V266" s="159"/>
      <c r="W266" s="101"/>
      <c r="X266" s="101"/>
      <c r="Y266" s="101"/>
      <c r="Z266" s="101"/>
      <c r="AA266" s="101"/>
      <c r="AB266" s="101"/>
      <c r="AC266" s="101"/>
      <c r="AD266" s="101"/>
      <c r="AE266" s="101"/>
      <c r="AF266" s="101"/>
      <c r="AG266" s="101"/>
      <c r="AH266" s="101"/>
      <c r="AI266" s="101"/>
    </row>
    <row r="267" spans="19:35" s="94" customFormat="1">
      <c r="S267" s="159"/>
      <c r="T267" s="159"/>
      <c r="U267" s="159"/>
      <c r="V267" s="159"/>
      <c r="W267" s="101"/>
      <c r="X267" s="101"/>
      <c r="Y267" s="101"/>
      <c r="Z267" s="101"/>
      <c r="AA267" s="101"/>
      <c r="AB267" s="101"/>
      <c r="AC267" s="101"/>
      <c r="AD267" s="101"/>
      <c r="AE267" s="101"/>
      <c r="AF267" s="101"/>
      <c r="AG267" s="101"/>
      <c r="AH267" s="101"/>
      <c r="AI267" s="101"/>
    </row>
    <row r="268" spans="19:35" s="94" customFormat="1">
      <c r="S268" s="159"/>
      <c r="T268" s="159"/>
      <c r="U268" s="159"/>
      <c r="V268" s="159"/>
      <c r="W268" s="101"/>
      <c r="X268" s="101"/>
      <c r="Y268" s="101"/>
      <c r="Z268" s="101"/>
      <c r="AA268" s="101"/>
      <c r="AB268" s="101"/>
      <c r="AC268" s="101"/>
      <c r="AD268" s="101"/>
      <c r="AE268" s="101"/>
      <c r="AF268" s="101"/>
      <c r="AG268" s="101"/>
      <c r="AH268" s="101"/>
      <c r="AI268" s="101"/>
    </row>
    <row r="269" spans="19:35" s="94" customFormat="1">
      <c r="S269" s="159"/>
      <c r="T269" s="159"/>
      <c r="U269" s="159"/>
      <c r="V269" s="159"/>
      <c r="W269" s="101"/>
      <c r="X269" s="101"/>
      <c r="Y269" s="101"/>
      <c r="Z269" s="101"/>
      <c r="AA269" s="101"/>
      <c r="AB269" s="101"/>
      <c r="AC269" s="101"/>
      <c r="AD269" s="101"/>
      <c r="AE269" s="101"/>
      <c r="AF269" s="101"/>
      <c r="AG269" s="101"/>
      <c r="AH269" s="101"/>
      <c r="AI269" s="101"/>
    </row>
    <row r="270" spans="19:35" s="94" customFormat="1">
      <c r="S270" s="159"/>
      <c r="T270" s="159"/>
      <c r="U270" s="159"/>
      <c r="V270" s="159"/>
      <c r="W270" s="101"/>
      <c r="X270" s="101"/>
      <c r="Y270" s="101"/>
      <c r="Z270" s="101"/>
      <c r="AA270" s="101"/>
      <c r="AB270" s="101"/>
      <c r="AC270" s="101"/>
      <c r="AD270" s="101"/>
      <c r="AE270" s="101"/>
      <c r="AF270" s="101"/>
      <c r="AG270" s="101"/>
      <c r="AH270" s="101"/>
      <c r="AI270" s="101"/>
    </row>
    <row r="271" spans="19:35" s="94" customFormat="1">
      <c r="S271" s="159"/>
      <c r="T271" s="159"/>
      <c r="U271" s="159"/>
      <c r="V271" s="159"/>
      <c r="W271" s="101"/>
      <c r="X271" s="101"/>
      <c r="Y271" s="101"/>
      <c r="Z271" s="101"/>
      <c r="AA271" s="101"/>
      <c r="AB271" s="101"/>
      <c r="AC271" s="101"/>
      <c r="AD271" s="101"/>
      <c r="AE271" s="101"/>
      <c r="AF271" s="101"/>
      <c r="AG271" s="101"/>
      <c r="AH271" s="101"/>
      <c r="AI271" s="101"/>
    </row>
    <row r="272" spans="19:35" s="94" customFormat="1">
      <c r="S272" s="159"/>
      <c r="T272" s="159"/>
      <c r="U272" s="159"/>
      <c r="V272" s="159"/>
      <c r="W272" s="101"/>
      <c r="X272" s="101"/>
      <c r="Y272" s="101"/>
      <c r="Z272" s="101"/>
      <c r="AA272" s="101"/>
      <c r="AB272" s="101"/>
      <c r="AC272" s="101"/>
      <c r="AD272" s="101"/>
      <c r="AE272" s="101"/>
      <c r="AF272" s="101"/>
      <c r="AG272" s="101"/>
      <c r="AH272" s="101"/>
      <c r="AI272" s="101"/>
    </row>
    <row r="273" spans="19:35" s="94" customFormat="1">
      <c r="S273" s="159"/>
      <c r="T273" s="159"/>
      <c r="U273" s="159"/>
      <c r="V273" s="159"/>
      <c r="W273" s="101"/>
      <c r="X273" s="101"/>
      <c r="Y273" s="101"/>
      <c r="Z273" s="101"/>
      <c r="AA273" s="101"/>
      <c r="AB273" s="101"/>
      <c r="AC273" s="101"/>
      <c r="AD273" s="101"/>
      <c r="AE273" s="101"/>
      <c r="AF273" s="101"/>
      <c r="AG273" s="101"/>
      <c r="AH273" s="101"/>
      <c r="AI273" s="101"/>
    </row>
    <row r="274" spans="19:35" s="94" customFormat="1">
      <c r="S274" s="159"/>
      <c r="T274" s="159"/>
      <c r="U274" s="159"/>
      <c r="V274" s="159"/>
      <c r="W274" s="101"/>
      <c r="X274" s="101"/>
      <c r="Y274" s="101"/>
      <c r="Z274" s="101"/>
      <c r="AA274" s="101"/>
      <c r="AB274" s="101"/>
      <c r="AC274" s="101"/>
      <c r="AD274" s="101"/>
      <c r="AE274" s="101"/>
      <c r="AF274" s="101"/>
      <c r="AG274" s="101"/>
      <c r="AH274" s="101"/>
      <c r="AI274" s="101"/>
    </row>
    <row r="275" spans="19:35" s="94" customFormat="1">
      <c r="S275" s="159"/>
      <c r="T275" s="159"/>
      <c r="U275" s="159"/>
      <c r="V275" s="159"/>
      <c r="W275" s="101"/>
      <c r="X275" s="101"/>
      <c r="Y275" s="101"/>
      <c r="Z275" s="101"/>
      <c r="AA275" s="101"/>
      <c r="AB275" s="101"/>
      <c r="AC275" s="101"/>
      <c r="AD275" s="101"/>
      <c r="AE275" s="101"/>
      <c r="AF275" s="101"/>
      <c r="AG275" s="101"/>
      <c r="AH275" s="101"/>
      <c r="AI275" s="101"/>
    </row>
    <row r="276" spans="19:35" s="94" customFormat="1">
      <c r="S276" s="159"/>
      <c r="T276" s="159"/>
      <c r="U276" s="159"/>
      <c r="V276" s="159"/>
      <c r="W276" s="101"/>
      <c r="X276" s="101"/>
      <c r="Y276" s="101"/>
      <c r="Z276" s="101"/>
      <c r="AA276" s="101"/>
      <c r="AB276" s="101"/>
      <c r="AC276" s="101"/>
      <c r="AD276" s="101"/>
      <c r="AE276" s="101"/>
      <c r="AF276" s="101"/>
      <c r="AG276" s="101"/>
      <c r="AH276" s="101"/>
      <c r="AI276" s="101"/>
    </row>
    <row r="277" spans="19:35" s="94" customFormat="1">
      <c r="S277" s="159"/>
      <c r="T277" s="159"/>
      <c r="U277" s="159"/>
      <c r="V277" s="159"/>
      <c r="W277" s="101"/>
      <c r="X277" s="101"/>
      <c r="Y277" s="101"/>
      <c r="Z277" s="101"/>
      <c r="AA277" s="101"/>
      <c r="AB277" s="101"/>
      <c r="AC277" s="101"/>
      <c r="AD277" s="101"/>
      <c r="AE277" s="101"/>
      <c r="AF277" s="101"/>
      <c r="AG277" s="101"/>
      <c r="AH277" s="101"/>
      <c r="AI277" s="101"/>
    </row>
    <row r="278" spans="19:35" s="94" customFormat="1">
      <c r="S278" s="159"/>
      <c r="T278" s="159"/>
      <c r="U278" s="159"/>
      <c r="V278" s="159"/>
      <c r="W278" s="101"/>
      <c r="X278" s="101"/>
      <c r="Y278" s="101"/>
      <c r="Z278" s="101"/>
      <c r="AA278" s="101"/>
      <c r="AB278" s="101"/>
      <c r="AC278" s="101"/>
      <c r="AD278" s="101"/>
      <c r="AE278" s="101"/>
      <c r="AF278" s="101"/>
      <c r="AG278" s="101"/>
      <c r="AH278" s="101"/>
      <c r="AI278" s="101"/>
    </row>
    <row r="279" spans="19:35" s="94" customFormat="1">
      <c r="S279" s="159"/>
      <c r="T279" s="159"/>
      <c r="U279" s="159"/>
      <c r="V279" s="159"/>
      <c r="W279" s="101"/>
      <c r="X279" s="101"/>
      <c r="Y279" s="101"/>
      <c r="Z279" s="101"/>
      <c r="AA279" s="101"/>
      <c r="AB279" s="101"/>
      <c r="AC279" s="101"/>
      <c r="AD279" s="101"/>
      <c r="AE279" s="101"/>
      <c r="AF279" s="101"/>
      <c r="AG279" s="101"/>
      <c r="AH279" s="101"/>
      <c r="AI279" s="101"/>
    </row>
    <row r="280" spans="19:35" s="94" customFormat="1">
      <c r="S280" s="159"/>
      <c r="T280" s="159"/>
      <c r="U280" s="159"/>
      <c r="V280" s="159"/>
      <c r="W280" s="101"/>
      <c r="X280" s="101"/>
      <c r="Y280" s="101"/>
      <c r="Z280" s="101"/>
      <c r="AA280" s="101"/>
      <c r="AB280" s="101"/>
      <c r="AC280" s="101"/>
      <c r="AD280" s="101"/>
      <c r="AE280" s="101"/>
      <c r="AF280" s="101"/>
      <c r="AG280" s="101"/>
      <c r="AH280" s="101"/>
      <c r="AI280" s="101"/>
    </row>
    <row r="281" spans="19:35" s="94" customFormat="1">
      <c r="S281" s="159"/>
      <c r="T281" s="159"/>
      <c r="U281" s="159"/>
      <c r="V281" s="159"/>
      <c r="W281" s="101"/>
      <c r="X281" s="101"/>
      <c r="Y281" s="101"/>
      <c r="Z281" s="101"/>
      <c r="AA281" s="101"/>
      <c r="AB281" s="101"/>
      <c r="AC281" s="101"/>
      <c r="AD281" s="101"/>
      <c r="AE281" s="101"/>
      <c r="AF281" s="101"/>
      <c r="AG281" s="101"/>
      <c r="AH281" s="101"/>
      <c r="AI281" s="101"/>
    </row>
    <row r="282" spans="19:35" s="94" customFormat="1">
      <c r="S282" s="159"/>
      <c r="T282" s="159"/>
      <c r="U282" s="159"/>
      <c r="V282" s="159"/>
      <c r="W282" s="101"/>
      <c r="X282" s="101"/>
      <c r="Y282" s="101"/>
      <c r="Z282" s="101"/>
      <c r="AA282" s="101"/>
      <c r="AB282" s="101"/>
      <c r="AC282" s="101"/>
      <c r="AD282" s="101"/>
      <c r="AE282" s="101"/>
      <c r="AF282" s="101"/>
      <c r="AG282" s="101"/>
      <c r="AH282" s="101"/>
      <c r="AI282" s="101"/>
    </row>
    <row r="283" spans="19:35" s="94" customFormat="1">
      <c r="S283" s="159"/>
      <c r="T283" s="159"/>
      <c r="U283" s="159"/>
      <c r="V283" s="159"/>
      <c r="W283" s="101"/>
      <c r="X283" s="101"/>
      <c r="Y283" s="101"/>
      <c r="Z283" s="101"/>
      <c r="AA283" s="101"/>
      <c r="AB283" s="101"/>
      <c r="AC283" s="101"/>
      <c r="AD283" s="101"/>
      <c r="AE283" s="101"/>
      <c r="AF283" s="101"/>
      <c r="AG283" s="101"/>
      <c r="AH283" s="101"/>
      <c r="AI283" s="101"/>
    </row>
    <row r="284" spans="19:35" s="94" customFormat="1">
      <c r="S284" s="159"/>
      <c r="T284" s="159"/>
      <c r="U284" s="159"/>
      <c r="V284" s="159"/>
      <c r="W284" s="101"/>
      <c r="X284" s="101"/>
      <c r="Y284" s="101"/>
      <c r="Z284" s="101"/>
      <c r="AA284" s="101"/>
      <c r="AB284" s="101"/>
      <c r="AC284" s="101"/>
      <c r="AD284" s="101"/>
      <c r="AE284" s="101"/>
      <c r="AF284" s="101"/>
      <c r="AG284" s="101"/>
      <c r="AH284" s="101"/>
      <c r="AI284" s="101"/>
    </row>
    <row r="285" spans="19:35" s="94" customFormat="1">
      <c r="S285" s="159"/>
      <c r="T285" s="159"/>
      <c r="U285" s="159"/>
      <c r="V285" s="159"/>
      <c r="W285" s="101"/>
      <c r="X285" s="101"/>
      <c r="Y285" s="101"/>
      <c r="Z285" s="101"/>
      <c r="AA285" s="101"/>
      <c r="AB285" s="101"/>
      <c r="AC285" s="101"/>
      <c r="AD285" s="101"/>
      <c r="AE285" s="101"/>
      <c r="AF285" s="101"/>
      <c r="AG285" s="101"/>
      <c r="AH285" s="101"/>
      <c r="AI285" s="101"/>
    </row>
    <row r="286" spans="19:35" s="94" customFormat="1">
      <c r="S286" s="159"/>
      <c r="T286" s="159"/>
      <c r="U286" s="159"/>
      <c r="V286" s="159"/>
      <c r="W286" s="101"/>
      <c r="X286" s="101"/>
      <c r="Y286" s="101"/>
      <c r="Z286" s="101"/>
      <c r="AA286" s="101"/>
      <c r="AB286" s="101"/>
      <c r="AC286" s="101"/>
      <c r="AD286" s="101"/>
      <c r="AE286" s="101"/>
      <c r="AF286" s="101"/>
      <c r="AG286" s="101"/>
      <c r="AH286" s="101"/>
      <c r="AI286" s="101"/>
    </row>
    <row r="287" spans="19:35" s="94" customFormat="1">
      <c r="S287" s="159"/>
      <c r="T287" s="159"/>
      <c r="U287" s="159"/>
      <c r="V287" s="159"/>
      <c r="W287" s="101"/>
      <c r="X287" s="101"/>
      <c r="Y287" s="101"/>
      <c r="Z287" s="101"/>
      <c r="AA287" s="101"/>
      <c r="AB287" s="101"/>
      <c r="AC287" s="101"/>
      <c r="AD287" s="101"/>
      <c r="AE287" s="101"/>
      <c r="AF287" s="101"/>
      <c r="AG287" s="101"/>
      <c r="AH287" s="101"/>
      <c r="AI287" s="101"/>
    </row>
    <row r="288" spans="19:35" s="94" customFormat="1">
      <c r="S288" s="159"/>
      <c r="T288" s="159"/>
      <c r="U288" s="159"/>
      <c r="V288" s="159"/>
      <c r="W288" s="101"/>
      <c r="X288" s="101"/>
      <c r="Y288" s="101"/>
      <c r="Z288" s="101"/>
      <c r="AA288" s="101"/>
      <c r="AB288" s="101"/>
      <c r="AC288" s="101"/>
      <c r="AD288" s="101"/>
      <c r="AE288" s="101"/>
      <c r="AF288" s="101"/>
      <c r="AG288" s="101"/>
      <c r="AH288" s="101"/>
      <c r="AI288" s="101"/>
    </row>
    <row r="289" spans="19:35" s="94" customFormat="1">
      <c r="S289" s="159"/>
      <c r="T289" s="159"/>
      <c r="U289" s="159"/>
      <c r="V289" s="159"/>
      <c r="W289" s="101"/>
      <c r="X289" s="101"/>
      <c r="Y289" s="101"/>
      <c r="Z289" s="101"/>
      <c r="AA289" s="101"/>
      <c r="AB289" s="101"/>
      <c r="AC289" s="101"/>
      <c r="AD289" s="101"/>
      <c r="AE289" s="101"/>
      <c r="AF289" s="101"/>
      <c r="AG289" s="101"/>
      <c r="AH289" s="101"/>
      <c r="AI289" s="101"/>
    </row>
    <row r="290" spans="19:35" s="94" customFormat="1">
      <c r="S290" s="159"/>
      <c r="T290" s="159"/>
      <c r="U290" s="159"/>
      <c r="V290" s="159"/>
      <c r="W290" s="101"/>
      <c r="X290" s="101"/>
      <c r="Y290" s="101"/>
      <c r="Z290" s="101"/>
      <c r="AA290" s="101"/>
      <c r="AB290" s="101"/>
      <c r="AC290" s="101"/>
      <c r="AD290" s="101"/>
      <c r="AE290" s="101"/>
      <c r="AF290" s="101"/>
      <c r="AG290" s="101"/>
      <c r="AH290" s="101"/>
      <c r="AI290" s="101"/>
    </row>
    <row r="291" spans="19:35" s="94" customFormat="1">
      <c r="S291" s="159"/>
      <c r="T291" s="159"/>
      <c r="U291" s="159"/>
      <c r="V291" s="159"/>
      <c r="W291" s="101"/>
      <c r="X291" s="101"/>
      <c r="Y291" s="101"/>
      <c r="Z291" s="101"/>
      <c r="AA291" s="101"/>
      <c r="AB291" s="101"/>
      <c r="AC291" s="101"/>
      <c r="AD291" s="101"/>
      <c r="AE291" s="101"/>
      <c r="AF291" s="101"/>
      <c r="AG291" s="101"/>
      <c r="AH291" s="101"/>
      <c r="AI291" s="101"/>
    </row>
    <row r="292" spans="19:35" s="94" customFormat="1">
      <c r="S292" s="159"/>
      <c r="T292" s="159"/>
      <c r="U292" s="159"/>
      <c r="V292" s="159"/>
      <c r="W292" s="101"/>
      <c r="X292" s="101"/>
      <c r="Y292" s="101"/>
      <c r="Z292" s="101"/>
      <c r="AA292" s="101"/>
      <c r="AB292" s="101"/>
      <c r="AC292" s="101"/>
      <c r="AD292" s="101"/>
      <c r="AE292" s="101"/>
      <c r="AF292" s="101"/>
      <c r="AG292" s="101"/>
      <c r="AH292" s="101"/>
      <c r="AI292" s="101"/>
    </row>
    <row r="293" spans="19:35" s="94" customFormat="1">
      <c r="S293" s="159"/>
      <c r="T293" s="159"/>
      <c r="U293" s="159"/>
      <c r="V293" s="159"/>
      <c r="W293" s="101"/>
      <c r="X293" s="101"/>
      <c r="Y293" s="101"/>
      <c r="Z293" s="101"/>
      <c r="AA293" s="101"/>
      <c r="AB293" s="101"/>
      <c r="AC293" s="101"/>
      <c r="AD293" s="101"/>
      <c r="AE293" s="101"/>
      <c r="AF293" s="101"/>
      <c r="AG293" s="101"/>
      <c r="AH293" s="101"/>
      <c r="AI293" s="101"/>
    </row>
    <row r="294" spans="19:35" s="94" customFormat="1">
      <c r="S294" s="159"/>
      <c r="T294" s="159"/>
      <c r="U294" s="159"/>
      <c r="V294" s="159"/>
      <c r="W294" s="101"/>
      <c r="X294" s="101"/>
      <c r="Y294" s="101"/>
      <c r="Z294" s="101"/>
      <c r="AA294" s="101"/>
      <c r="AB294" s="101"/>
      <c r="AC294" s="101"/>
      <c r="AD294" s="101"/>
      <c r="AE294" s="101"/>
      <c r="AF294" s="101"/>
      <c r="AG294" s="101"/>
      <c r="AH294" s="101"/>
      <c r="AI294" s="101"/>
    </row>
    <row r="295" spans="19:35" s="94" customFormat="1">
      <c r="S295" s="159"/>
      <c r="T295" s="159"/>
      <c r="U295" s="159"/>
      <c r="V295" s="159"/>
      <c r="W295" s="101"/>
      <c r="X295" s="101"/>
      <c r="Y295" s="101"/>
      <c r="Z295" s="101"/>
      <c r="AA295" s="101"/>
      <c r="AB295" s="101"/>
      <c r="AC295" s="101"/>
      <c r="AD295" s="101"/>
      <c r="AE295" s="101"/>
      <c r="AF295" s="101"/>
      <c r="AG295" s="101"/>
      <c r="AH295" s="101"/>
      <c r="AI295" s="101"/>
    </row>
    <row r="296" spans="19:35" s="94" customFormat="1">
      <c r="S296" s="159"/>
      <c r="T296" s="159"/>
      <c r="U296" s="159"/>
      <c r="V296" s="159"/>
      <c r="W296" s="101"/>
      <c r="X296" s="101"/>
      <c r="Y296" s="101"/>
      <c r="Z296" s="101"/>
      <c r="AA296" s="101"/>
      <c r="AB296" s="101"/>
      <c r="AC296" s="101"/>
      <c r="AD296" s="101"/>
      <c r="AE296" s="101"/>
      <c r="AF296" s="101"/>
      <c r="AG296" s="101"/>
      <c r="AH296" s="101"/>
      <c r="AI296" s="101"/>
    </row>
    <row r="297" spans="19:35" s="94" customFormat="1">
      <c r="S297" s="159"/>
      <c r="T297" s="159"/>
      <c r="U297" s="159"/>
      <c r="V297" s="159"/>
      <c r="W297" s="101"/>
      <c r="X297" s="101"/>
      <c r="Y297" s="101"/>
      <c r="Z297" s="101"/>
      <c r="AA297" s="101"/>
      <c r="AB297" s="101"/>
      <c r="AC297" s="101"/>
      <c r="AD297" s="101"/>
      <c r="AE297" s="101"/>
      <c r="AF297" s="101"/>
      <c r="AG297" s="101"/>
      <c r="AH297" s="101"/>
      <c r="AI297" s="101"/>
    </row>
    <row r="298" spans="19:35" s="94" customFormat="1">
      <c r="S298" s="159"/>
      <c r="T298" s="159"/>
      <c r="U298" s="159"/>
      <c r="V298" s="159"/>
      <c r="W298" s="101"/>
      <c r="X298" s="101"/>
      <c r="Y298" s="101"/>
      <c r="Z298" s="101"/>
      <c r="AA298" s="101"/>
      <c r="AB298" s="101"/>
      <c r="AC298" s="101"/>
      <c r="AD298" s="101"/>
      <c r="AE298" s="101"/>
      <c r="AF298" s="101"/>
      <c r="AG298" s="101"/>
      <c r="AH298" s="101"/>
      <c r="AI298" s="101"/>
    </row>
    <row r="299" spans="19:35" s="94" customFormat="1">
      <c r="S299" s="159"/>
      <c r="T299" s="159"/>
      <c r="U299" s="159"/>
      <c r="V299" s="159"/>
      <c r="W299" s="101"/>
      <c r="X299" s="101"/>
      <c r="Y299" s="101"/>
      <c r="Z299" s="101"/>
      <c r="AA299" s="101"/>
      <c r="AB299" s="101"/>
      <c r="AC299" s="101"/>
      <c r="AD299" s="101"/>
      <c r="AE299" s="101"/>
      <c r="AF299" s="101"/>
      <c r="AG299" s="101"/>
      <c r="AH299" s="101"/>
      <c r="AI299" s="101"/>
    </row>
    <row r="300" spans="19:35" s="94" customFormat="1">
      <c r="S300" s="159"/>
      <c r="T300" s="159"/>
      <c r="U300" s="159"/>
      <c r="V300" s="159"/>
      <c r="W300" s="101"/>
      <c r="X300" s="101"/>
      <c r="Y300" s="101"/>
      <c r="Z300" s="101"/>
      <c r="AA300" s="101"/>
      <c r="AB300" s="101"/>
      <c r="AC300" s="101"/>
      <c r="AD300" s="101"/>
      <c r="AE300" s="101"/>
      <c r="AF300" s="101"/>
      <c r="AG300" s="101"/>
      <c r="AH300" s="101"/>
      <c r="AI300" s="101"/>
    </row>
    <row r="301" spans="19:35" s="94" customFormat="1">
      <c r="S301" s="159"/>
      <c r="T301" s="159"/>
      <c r="U301" s="159"/>
      <c r="V301" s="159"/>
      <c r="W301" s="101"/>
      <c r="X301" s="101"/>
      <c r="Y301" s="101"/>
      <c r="Z301" s="101"/>
      <c r="AA301" s="101"/>
      <c r="AB301" s="101"/>
      <c r="AC301" s="101"/>
      <c r="AD301" s="101"/>
      <c r="AE301" s="101"/>
      <c r="AF301" s="101"/>
      <c r="AG301" s="101"/>
      <c r="AH301" s="101"/>
      <c r="AI301" s="101"/>
    </row>
    <row r="302" spans="19:35" s="94" customFormat="1">
      <c r="S302" s="159"/>
      <c r="T302" s="159"/>
      <c r="U302" s="159"/>
      <c r="V302" s="159"/>
      <c r="W302" s="101"/>
      <c r="X302" s="101"/>
      <c r="Y302" s="101"/>
      <c r="Z302" s="101"/>
      <c r="AA302" s="101"/>
      <c r="AB302" s="101"/>
      <c r="AC302" s="101"/>
      <c r="AD302" s="101"/>
      <c r="AE302" s="101"/>
      <c r="AF302" s="101"/>
      <c r="AG302" s="101"/>
      <c r="AH302" s="101"/>
      <c r="AI302" s="101"/>
    </row>
    <row r="303" spans="19:35" s="94" customFormat="1">
      <c r="S303" s="159"/>
      <c r="T303" s="159"/>
      <c r="U303" s="159"/>
      <c r="V303" s="159"/>
      <c r="W303" s="101"/>
      <c r="X303" s="101"/>
      <c r="Y303" s="101"/>
      <c r="Z303" s="101"/>
      <c r="AA303" s="101"/>
      <c r="AB303" s="101"/>
      <c r="AC303" s="101"/>
      <c r="AD303" s="101"/>
      <c r="AE303" s="101"/>
      <c r="AF303" s="101"/>
      <c r="AG303" s="101"/>
      <c r="AH303" s="101"/>
      <c r="AI303" s="101"/>
    </row>
    <row r="304" spans="19:35" s="94" customFormat="1">
      <c r="S304" s="159"/>
      <c r="T304" s="159"/>
      <c r="U304" s="159"/>
      <c r="V304" s="159"/>
      <c r="W304" s="101"/>
      <c r="X304" s="101"/>
      <c r="Y304" s="101"/>
      <c r="Z304" s="101"/>
      <c r="AA304" s="101"/>
      <c r="AB304" s="101"/>
      <c r="AC304" s="101"/>
      <c r="AD304" s="101"/>
      <c r="AE304" s="101"/>
      <c r="AF304" s="101"/>
      <c r="AG304" s="101"/>
      <c r="AH304" s="101"/>
      <c r="AI304" s="101"/>
    </row>
    <row r="305" spans="19:35" s="94" customFormat="1">
      <c r="S305" s="159"/>
      <c r="T305" s="159"/>
      <c r="U305" s="159"/>
      <c r="V305" s="159"/>
      <c r="W305" s="101"/>
      <c r="X305" s="101"/>
      <c r="Y305" s="101"/>
      <c r="Z305" s="101"/>
      <c r="AA305" s="101"/>
      <c r="AB305" s="101"/>
      <c r="AC305" s="101"/>
      <c r="AD305" s="101"/>
      <c r="AE305" s="101"/>
      <c r="AF305" s="101"/>
      <c r="AG305" s="101"/>
      <c r="AH305" s="101"/>
      <c r="AI305" s="101"/>
    </row>
    <row r="306" spans="19:35" s="94" customFormat="1">
      <c r="S306" s="159"/>
      <c r="T306" s="159"/>
      <c r="U306" s="159"/>
      <c r="V306" s="159"/>
      <c r="W306" s="101"/>
      <c r="X306" s="101"/>
      <c r="Y306" s="101"/>
      <c r="Z306" s="101"/>
      <c r="AA306" s="101"/>
      <c r="AB306" s="101"/>
      <c r="AC306" s="101"/>
      <c r="AD306" s="101"/>
      <c r="AE306" s="101"/>
      <c r="AF306" s="101"/>
      <c r="AG306" s="101"/>
      <c r="AH306" s="101"/>
      <c r="AI306" s="101"/>
    </row>
    <row r="307" spans="19:35" s="94" customFormat="1">
      <c r="S307" s="159"/>
      <c r="T307" s="159"/>
      <c r="U307" s="159"/>
      <c r="V307" s="159"/>
      <c r="W307" s="101"/>
      <c r="X307" s="101"/>
      <c r="Y307" s="101"/>
      <c r="Z307" s="101"/>
      <c r="AA307" s="101"/>
      <c r="AB307" s="101"/>
      <c r="AC307" s="101"/>
      <c r="AD307" s="101"/>
      <c r="AE307" s="101"/>
      <c r="AF307" s="101"/>
      <c r="AG307" s="101"/>
      <c r="AH307" s="101"/>
      <c r="AI307" s="101"/>
    </row>
    <row r="308" spans="19:35" s="94" customFormat="1">
      <c r="S308" s="159"/>
      <c r="T308" s="159"/>
      <c r="U308" s="159"/>
      <c r="V308" s="159"/>
      <c r="W308" s="101"/>
      <c r="X308" s="101"/>
      <c r="Y308" s="101"/>
      <c r="Z308" s="101"/>
      <c r="AA308" s="101"/>
      <c r="AB308" s="101"/>
      <c r="AC308" s="101"/>
      <c r="AD308" s="101"/>
      <c r="AE308" s="101"/>
      <c r="AF308" s="101"/>
      <c r="AG308" s="101"/>
      <c r="AH308" s="101"/>
      <c r="AI308" s="101"/>
    </row>
    <row r="309" spans="19:35" s="94" customFormat="1">
      <c r="S309" s="159"/>
      <c r="T309" s="159"/>
      <c r="U309" s="159"/>
      <c r="V309" s="159"/>
      <c r="W309" s="101"/>
      <c r="X309" s="101"/>
      <c r="Y309" s="101"/>
      <c r="Z309" s="101"/>
      <c r="AA309" s="101"/>
      <c r="AB309" s="101"/>
      <c r="AC309" s="101"/>
      <c r="AD309" s="101"/>
      <c r="AE309" s="101"/>
      <c r="AF309" s="101"/>
      <c r="AG309" s="101"/>
      <c r="AH309" s="101"/>
      <c r="AI309" s="101"/>
    </row>
    <row r="310" spans="19:35" s="94" customFormat="1">
      <c r="S310" s="159"/>
      <c r="T310" s="159"/>
      <c r="U310" s="159"/>
      <c r="V310" s="159"/>
      <c r="W310" s="101"/>
      <c r="X310" s="101"/>
      <c r="Y310" s="101"/>
      <c r="Z310" s="101"/>
      <c r="AA310" s="101"/>
      <c r="AB310" s="101"/>
      <c r="AC310" s="101"/>
      <c r="AD310" s="101"/>
      <c r="AE310" s="101"/>
      <c r="AF310" s="101"/>
      <c r="AG310" s="101"/>
      <c r="AH310" s="101"/>
      <c r="AI310" s="101"/>
    </row>
    <row r="311" spans="19:35" s="94" customFormat="1">
      <c r="S311" s="159"/>
      <c r="T311" s="159"/>
      <c r="U311" s="159"/>
      <c r="V311" s="159"/>
      <c r="W311" s="101"/>
      <c r="X311" s="101"/>
      <c r="Y311" s="101"/>
      <c r="Z311" s="101"/>
      <c r="AA311" s="101"/>
      <c r="AB311" s="101"/>
      <c r="AC311" s="101"/>
      <c r="AD311" s="101"/>
      <c r="AE311" s="101"/>
      <c r="AF311" s="101"/>
      <c r="AG311" s="101"/>
      <c r="AH311" s="101"/>
      <c r="AI311" s="101"/>
    </row>
    <row r="312" spans="19:35" s="94" customFormat="1">
      <c r="S312" s="159"/>
      <c r="T312" s="159"/>
      <c r="U312" s="159"/>
      <c r="V312" s="159"/>
      <c r="W312" s="101"/>
      <c r="X312" s="101"/>
      <c r="Y312" s="101"/>
      <c r="Z312" s="101"/>
      <c r="AA312" s="101"/>
      <c r="AB312" s="101"/>
      <c r="AC312" s="101"/>
      <c r="AD312" s="101"/>
      <c r="AE312" s="101"/>
      <c r="AF312" s="101"/>
      <c r="AG312" s="101"/>
      <c r="AH312" s="101"/>
      <c r="AI312" s="101"/>
    </row>
    <row r="313" spans="19:35" s="94" customFormat="1">
      <c r="S313" s="159"/>
      <c r="T313" s="159"/>
      <c r="U313" s="159"/>
      <c r="V313" s="159"/>
      <c r="W313" s="101"/>
      <c r="X313" s="101"/>
      <c r="Y313" s="101"/>
      <c r="Z313" s="101"/>
      <c r="AA313" s="101"/>
      <c r="AB313" s="101"/>
      <c r="AC313" s="101"/>
      <c r="AD313" s="101"/>
      <c r="AE313" s="101"/>
      <c r="AF313" s="101"/>
      <c r="AG313" s="101"/>
      <c r="AH313" s="101"/>
      <c r="AI313" s="101"/>
    </row>
    <row r="314" spans="19:35" s="94" customFormat="1">
      <c r="S314" s="159"/>
      <c r="T314" s="159"/>
      <c r="U314" s="159"/>
      <c r="V314" s="159"/>
      <c r="W314" s="101"/>
      <c r="X314" s="101"/>
      <c r="Y314" s="101"/>
      <c r="Z314" s="101"/>
      <c r="AA314" s="101"/>
      <c r="AB314" s="101"/>
      <c r="AC314" s="101"/>
      <c r="AD314" s="101"/>
      <c r="AE314" s="101"/>
      <c r="AF314" s="101"/>
      <c r="AG314" s="101"/>
      <c r="AH314" s="101"/>
      <c r="AI314" s="101"/>
    </row>
    <row r="315" spans="19:35" s="94" customFormat="1">
      <c r="S315" s="159"/>
      <c r="T315" s="159"/>
      <c r="U315" s="159"/>
      <c r="V315" s="159"/>
      <c r="W315" s="101"/>
      <c r="X315" s="101"/>
      <c r="Y315" s="101"/>
      <c r="Z315" s="101"/>
      <c r="AA315" s="101"/>
      <c r="AB315" s="101"/>
      <c r="AC315" s="101"/>
      <c r="AD315" s="101"/>
      <c r="AE315" s="101"/>
      <c r="AF315" s="101"/>
      <c r="AG315" s="101"/>
      <c r="AH315" s="101"/>
      <c r="AI315" s="101"/>
    </row>
    <row r="316" spans="19:35" s="94" customFormat="1">
      <c r="S316" s="159"/>
      <c r="T316" s="159"/>
      <c r="U316" s="159"/>
      <c r="V316" s="159"/>
      <c r="W316" s="101"/>
      <c r="X316" s="101"/>
      <c r="Y316" s="101"/>
      <c r="Z316" s="101"/>
      <c r="AA316" s="101"/>
      <c r="AB316" s="101"/>
      <c r="AC316" s="101"/>
      <c r="AD316" s="101"/>
      <c r="AE316" s="101"/>
      <c r="AF316" s="101"/>
      <c r="AG316" s="101"/>
      <c r="AH316" s="101"/>
      <c r="AI316" s="101"/>
    </row>
    <row r="317" spans="19:35" s="94" customFormat="1">
      <c r="S317" s="159"/>
      <c r="T317" s="159"/>
      <c r="U317" s="159"/>
      <c r="V317" s="159"/>
      <c r="W317" s="101"/>
      <c r="X317" s="101"/>
      <c r="Y317" s="101"/>
      <c r="Z317" s="101"/>
      <c r="AA317" s="101"/>
      <c r="AB317" s="101"/>
      <c r="AC317" s="101"/>
      <c r="AD317" s="101"/>
      <c r="AE317" s="101"/>
      <c r="AF317" s="101"/>
      <c r="AG317" s="101"/>
      <c r="AH317" s="101"/>
      <c r="AI317" s="101"/>
    </row>
    <row r="318" spans="19:35" s="94" customFormat="1">
      <c r="S318" s="159"/>
      <c r="T318" s="159"/>
      <c r="U318" s="159"/>
      <c r="V318" s="159"/>
      <c r="W318" s="101"/>
      <c r="X318" s="101"/>
      <c r="Y318" s="101"/>
      <c r="Z318" s="101"/>
      <c r="AA318" s="101"/>
      <c r="AB318" s="101"/>
      <c r="AC318" s="101"/>
      <c r="AD318" s="101"/>
      <c r="AE318" s="101"/>
      <c r="AF318" s="101"/>
      <c r="AG318" s="101"/>
      <c r="AH318" s="101"/>
      <c r="AI318" s="101"/>
    </row>
    <row r="319" spans="19:35" s="94" customFormat="1">
      <c r="S319" s="159"/>
      <c r="T319" s="159"/>
      <c r="U319" s="159"/>
      <c r="V319" s="159"/>
      <c r="W319" s="101"/>
      <c r="X319" s="101"/>
      <c r="Y319" s="101"/>
      <c r="Z319" s="101"/>
      <c r="AA319" s="101"/>
      <c r="AB319" s="101"/>
      <c r="AC319" s="101"/>
      <c r="AD319" s="101"/>
      <c r="AE319" s="101"/>
      <c r="AF319" s="101"/>
      <c r="AG319" s="101"/>
      <c r="AH319" s="101"/>
      <c r="AI319" s="101"/>
    </row>
    <row r="320" spans="19:35" s="94" customFormat="1">
      <c r="S320" s="159"/>
      <c r="T320" s="159"/>
      <c r="U320" s="159"/>
      <c r="V320" s="159"/>
      <c r="W320" s="101"/>
      <c r="X320" s="101"/>
      <c r="Y320" s="101"/>
      <c r="Z320" s="101"/>
      <c r="AA320" s="101"/>
      <c r="AB320" s="101"/>
      <c r="AC320" s="101"/>
      <c r="AD320" s="101"/>
      <c r="AE320" s="101"/>
      <c r="AF320" s="101"/>
      <c r="AG320" s="101"/>
      <c r="AH320" s="101"/>
      <c r="AI320" s="101"/>
    </row>
    <row r="321" spans="19:35" s="94" customFormat="1">
      <c r="S321" s="159"/>
      <c r="T321" s="159"/>
      <c r="U321" s="159"/>
      <c r="V321" s="159"/>
      <c r="W321" s="101"/>
      <c r="X321" s="101"/>
      <c r="Y321" s="101"/>
      <c r="Z321" s="101"/>
      <c r="AA321" s="101"/>
      <c r="AB321" s="101"/>
      <c r="AC321" s="101"/>
      <c r="AD321" s="101"/>
      <c r="AE321" s="101"/>
      <c r="AF321" s="101"/>
      <c r="AG321" s="101"/>
      <c r="AH321" s="101"/>
      <c r="AI321" s="101"/>
    </row>
    <row r="322" spans="19:35" s="94" customFormat="1">
      <c r="S322" s="159"/>
      <c r="T322" s="159"/>
      <c r="U322" s="159"/>
      <c r="V322" s="159"/>
      <c r="W322" s="101"/>
      <c r="X322" s="101"/>
      <c r="Y322" s="101"/>
      <c r="Z322" s="101"/>
      <c r="AA322" s="101"/>
      <c r="AB322" s="101"/>
      <c r="AC322" s="101"/>
      <c r="AD322" s="101"/>
      <c r="AE322" s="101"/>
      <c r="AF322" s="101"/>
      <c r="AG322" s="101"/>
      <c r="AH322" s="101"/>
      <c r="AI322" s="101"/>
    </row>
    <row r="323" spans="19:35" s="94" customFormat="1">
      <c r="S323" s="159"/>
      <c r="T323" s="159"/>
      <c r="U323" s="159"/>
      <c r="V323" s="159"/>
      <c r="W323" s="101"/>
      <c r="X323" s="101"/>
      <c r="Y323" s="101"/>
      <c r="Z323" s="101"/>
      <c r="AA323" s="101"/>
      <c r="AB323" s="101"/>
      <c r="AC323" s="101"/>
      <c r="AD323" s="101"/>
      <c r="AE323" s="101"/>
      <c r="AF323" s="101"/>
      <c r="AG323" s="101"/>
      <c r="AH323" s="101"/>
      <c r="AI323" s="101"/>
    </row>
    <row r="324" spans="19:35" s="94" customFormat="1">
      <c r="S324" s="159"/>
      <c r="T324" s="159"/>
      <c r="U324" s="159"/>
      <c r="V324" s="159"/>
      <c r="W324" s="101"/>
      <c r="X324" s="101"/>
      <c r="Y324" s="101"/>
      <c r="Z324" s="101"/>
      <c r="AA324" s="101"/>
      <c r="AB324" s="101"/>
      <c r="AC324" s="101"/>
      <c r="AD324" s="101"/>
      <c r="AE324" s="101"/>
      <c r="AF324" s="101"/>
      <c r="AG324" s="101"/>
      <c r="AH324" s="101"/>
      <c r="AI324" s="101"/>
    </row>
    <row r="325" spans="19:35" s="94" customFormat="1">
      <c r="S325" s="159"/>
      <c r="T325" s="159"/>
      <c r="U325" s="159"/>
      <c r="V325" s="159"/>
      <c r="W325" s="101"/>
      <c r="X325" s="101"/>
      <c r="Y325" s="101"/>
      <c r="Z325" s="101"/>
      <c r="AA325" s="101"/>
      <c r="AB325" s="101"/>
      <c r="AC325" s="101"/>
      <c r="AD325" s="101"/>
      <c r="AE325" s="101"/>
      <c r="AF325" s="101"/>
      <c r="AG325" s="101"/>
      <c r="AH325" s="101"/>
      <c r="AI325" s="101"/>
    </row>
    <row r="326" spans="19:35" s="94" customFormat="1">
      <c r="S326" s="159"/>
      <c r="T326" s="159"/>
      <c r="U326" s="159"/>
      <c r="V326" s="159"/>
      <c r="W326" s="101"/>
      <c r="X326" s="101"/>
      <c r="Y326" s="101"/>
      <c r="Z326" s="101"/>
      <c r="AA326" s="101"/>
      <c r="AB326" s="101"/>
      <c r="AC326" s="101"/>
      <c r="AD326" s="101"/>
      <c r="AE326" s="101"/>
      <c r="AF326" s="101"/>
      <c r="AG326" s="101"/>
      <c r="AH326" s="101"/>
      <c r="AI326" s="101"/>
    </row>
    <row r="327" spans="19:35" s="94" customFormat="1">
      <c r="S327" s="159"/>
      <c r="T327" s="159"/>
      <c r="U327" s="159"/>
      <c r="V327" s="159"/>
      <c r="W327" s="101"/>
      <c r="X327" s="101"/>
      <c r="Y327" s="101"/>
      <c r="Z327" s="101"/>
      <c r="AA327" s="101"/>
      <c r="AB327" s="101"/>
      <c r="AC327" s="101"/>
      <c r="AD327" s="101"/>
      <c r="AE327" s="101"/>
      <c r="AF327" s="101"/>
      <c r="AG327" s="101"/>
      <c r="AH327" s="101"/>
      <c r="AI327" s="101"/>
    </row>
    <row r="328" spans="19:35" s="94" customFormat="1">
      <c r="S328" s="159"/>
      <c r="T328" s="159"/>
      <c r="U328" s="159"/>
      <c r="V328" s="159"/>
      <c r="W328" s="101"/>
      <c r="X328" s="101"/>
      <c r="Y328" s="101"/>
      <c r="Z328" s="101"/>
      <c r="AA328" s="101"/>
      <c r="AB328" s="101"/>
      <c r="AC328" s="101"/>
      <c r="AD328" s="101"/>
      <c r="AE328" s="101"/>
      <c r="AF328" s="101"/>
      <c r="AG328" s="101"/>
      <c r="AH328" s="101"/>
      <c r="AI328" s="101"/>
    </row>
    <row r="329" spans="19:35" s="94" customFormat="1">
      <c r="S329" s="159"/>
      <c r="T329" s="159"/>
      <c r="U329" s="159"/>
      <c r="V329" s="159"/>
      <c r="W329" s="101"/>
      <c r="X329" s="101"/>
      <c r="Y329" s="101"/>
      <c r="Z329" s="101"/>
      <c r="AA329" s="101"/>
      <c r="AB329" s="101"/>
      <c r="AC329" s="101"/>
      <c r="AD329" s="101"/>
      <c r="AE329" s="101"/>
      <c r="AF329" s="101"/>
      <c r="AG329" s="101"/>
      <c r="AH329" s="101"/>
      <c r="AI329" s="101"/>
    </row>
    <row r="330" spans="19:35" s="94" customFormat="1">
      <c r="S330" s="159"/>
      <c r="T330" s="159"/>
      <c r="U330" s="159"/>
      <c r="V330" s="159"/>
      <c r="W330" s="101"/>
      <c r="X330" s="101"/>
      <c r="Y330" s="101"/>
      <c r="Z330" s="101"/>
      <c r="AA330" s="101"/>
      <c r="AB330" s="101"/>
      <c r="AC330" s="101"/>
      <c r="AD330" s="101"/>
      <c r="AE330" s="101"/>
      <c r="AF330" s="101"/>
      <c r="AG330" s="101"/>
      <c r="AH330" s="101"/>
      <c r="AI330" s="101"/>
    </row>
  </sheetData>
  <mergeCells count="152">
    <mergeCell ref="A88:A91"/>
    <mergeCell ref="B88:C91"/>
    <mergeCell ref="A19:B19"/>
    <mergeCell ref="A20:B20"/>
    <mergeCell ref="A1:J1"/>
    <mergeCell ref="C2:J2"/>
    <mergeCell ref="E18:J18"/>
    <mergeCell ref="G19:J19"/>
    <mergeCell ref="G20:J20"/>
    <mergeCell ref="D38:G38"/>
    <mergeCell ref="D39:G39"/>
    <mergeCell ref="D40:G40"/>
    <mergeCell ref="D41:G41"/>
    <mergeCell ref="I38:J38"/>
    <mergeCell ref="I39:J39"/>
    <mergeCell ref="I40:J40"/>
    <mergeCell ref="I41:J41"/>
    <mergeCell ref="A22:B22"/>
    <mergeCell ref="E19:F19"/>
    <mergeCell ref="E20:F20"/>
    <mergeCell ref="E21:F21"/>
    <mergeCell ref="A2:B2"/>
    <mergeCell ref="A18:C18"/>
    <mergeCell ref="G35:J35"/>
    <mergeCell ref="E61:J61"/>
    <mergeCell ref="B33:C33"/>
    <mergeCell ref="A21:B21"/>
    <mergeCell ref="G26:J26"/>
    <mergeCell ref="G27:J27"/>
    <mergeCell ref="G28:J28"/>
    <mergeCell ref="G29:J29"/>
    <mergeCell ref="G30:J30"/>
    <mergeCell ref="G31:J31"/>
    <mergeCell ref="G32:J32"/>
    <mergeCell ref="G33:J33"/>
    <mergeCell ref="A25:J25"/>
    <mergeCell ref="G34:J34"/>
    <mergeCell ref="A37:J37"/>
    <mergeCell ref="A55:B55"/>
    <mergeCell ref="D55:G55"/>
    <mergeCell ref="D56:G56"/>
    <mergeCell ref="D54:G54"/>
    <mergeCell ref="D42:G42"/>
    <mergeCell ref="D43:G43"/>
    <mergeCell ref="D44:G44"/>
    <mergeCell ref="D45:G45"/>
    <mergeCell ref="D46:G46"/>
    <mergeCell ref="B34:C34"/>
    <mergeCell ref="A46:B46"/>
    <mergeCell ref="A47:B47"/>
    <mergeCell ref="A45:B45"/>
    <mergeCell ref="D47:G47"/>
    <mergeCell ref="B27:C27"/>
    <mergeCell ref="B28:C28"/>
    <mergeCell ref="E22:F23"/>
    <mergeCell ref="G21:J21"/>
    <mergeCell ref="G22:J23"/>
    <mergeCell ref="B35:C35"/>
    <mergeCell ref="B29:C29"/>
    <mergeCell ref="B30:C30"/>
    <mergeCell ref="B31:C31"/>
    <mergeCell ref="B32:C32"/>
    <mergeCell ref="A23:B23"/>
    <mergeCell ref="B26:C26"/>
    <mergeCell ref="I47:J47"/>
    <mergeCell ref="A56:B56"/>
    <mergeCell ref="A57:B57"/>
    <mergeCell ref="A58:B58"/>
    <mergeCell ref="A51:B51"/>
    <mergeCell ref="D48:G48"/>
    <mergeCell ref="D49:G49"/>
    <mergeCell ref="D50:G50"/>
    <mergeCell ref="D51:G51"/>
    <mergeCell ref="D52:G52"/>
    <mergeCell ref="D53:G53"/>
    <mergeCell ref="A52:B52"/>
    <mergeCell ref="I52:J52"/>
    <mergeCell ref="I53:J53"/>
    <mergeCell ref="I54:J54"/>
    <mergeCell ref="I48:J48"/>
    <mergeCell ref="I49:J49"/>
    <mergeCell ref="I50:J50"/>
    <mergeCell ref="A48:B48"/>
    <mergeCell ref="A53:B53"/>
    <mergeCell ref="A54:B54"/>
    <mergeCell ref="A49:B49"/>
    <mergeCell ref="A50:B50"/>
    <mergeCell ref="B86:C86"/>
    <mergeCell ref="E87:G89"/>
    <mergeCell ref="E90:G90"/>
    <mergeCell ref="I90:J90"/>
    <mergeCell ref="I87:J89"/>
    <mergeCell ref="A60:J60"/>
    <mergeCell ref="A39:B39"/>
    <mergeCell ref="A40:B40"/>
    <mergeCell ref="A41:B41"/>
    <mergeCell ref="A42:B42"/>
    <mergeCell ref="A43:B43"/>
    <mergeCell ref="A44:B44"/>
    <mergeCell ref="H64:I64"/>
    <mergeCell ref="A66:A72"/>
    <mergeCell ref="A61:C61"/>
    <mergeCell ref="D57:G57"/>
    <mergeCell ref="D58:G58"/>
    <mergeCell ref="I51:J51"/>
    <mergeCell ref="B70:C70"/>
    <mergeCell ref="I42:J42"/>
    <mergeCell ref="I43:J43"/>
    <mergeCell ref="I44:J44"/>
    <mergeCell ref="I45:J45"/>
    <mergeCell ref="I46:J46"/>
    <mergeCell ref="E91:G91"/>
    <mergeCell ref="I91:J91"/>
    <mergeCell ref="B87:C87"/>
    <mergeCell ref="I55:J55"/>
    <mergeCell ref="I56:J56"/>
    <mergeCell ref="I57:J57"/>
    <mergeCell ref="I58:J58"/>
    <mergeCell ref="I86:J86"/>
    <mergeCell ref="E86:G86"/>
    <mergeCell ref="B75:J76"/>
    <mergeCell ref="B78:J79"/>
    <mergeCell ref="B81:J82"/>
    <mergeCell ref="A84:J84"/>
    <mergeCell ref="B64:C64"/>
    <mergeCell ref="B65:C65"/>
    <mergeCell ref="B71:C71"/>
    <mergeCell ref="E71:E72"/>
    <mergeCell ref="F72:J72"/>
    <mergeCell ref="F68:J68"/>
    <mergeCell ref="F70:J70"/>
    <mergeCell ref="E67:E68"/>
    <mergeCell ref="E69:E70"/>
    <mergeCell ref="F64:G64"/>
    <mergeCell ref="F73:J73"/>
    <mergeCell ref="A13:C13"/>
    <mergeCell ref="A14:C14"/>
    <mergeCell ref="A15:C15"/>
    <mergeCell ref="A16:C16"/>
    <mergeCell ref="A4:J4"/>
    <mergeCell ref="E7:J11"/>
    <mergeCell ref="E6:J6"/>
    <mergeCell ref="E12:J12"/>
    <mergeCell ref="A5:C5"/>
    <mergeCell ref="A6:C6"/>
    <mergeCell ref="A7:C7"/>
    <mergeCell ref="A8:C8"/>
    <mergeCell ref="A9:C9"/>
    <mergeCell ref="A10:C10"/>
    <mergeCell ref="A11:C11"/>
    <mergeCell ref="A12:C12"/>
    <mergeCell ref="E13:J16"/>
  </mergeCells>
  <conditionalFormatting sqref="H71:J71 H69:J69 H67:J67 C19:C22 G19 E91 B88">
    <cfRule type="cellIs" dxfId="1792" priority="625" operator="equal">
      <formula>"?"</formula>
    </cfRule>
  </conditionalFormatting>
  <conditionalFormatting sqref="A66">
    <cfRule type="cellIs" dxfId="1791" priority="540" operator="equal">
      <formula>"?"</formula>
    </cfRule>
  </conditionalFormatting>
  <conditionalFormatting sqref="C66">
    <cfRule type="cellIs" dxfId="1790" priority="539" operator="equal">
      <formula>"?"</formula>
    </cfRule>
  </conditionalFormatting>
  <conditionalFormatting sqref="A65">
    <cfRule type="cellIs" dxfId="1789" priority="150" operator="equal">
      <formula>"C"</formula>
    </cfRule>
    <cfRule type="cellIs" dxfId="1788" priority="151" operator="equal">
      <formula>"D"</formula>
    </cfRule>
    <cfRule type="cellIs" dxfId="1787" priority="156" operator="greaterThan">
      <formula>0.7999</formula>
    </cfRule>
    <cfRule type="cellIs" dxfId="1786" priority="157" operator="greaterThan">
      <formula>0.8</formula>
    </cfRule>
    <cfRule type="cellIs" dxfId="1785" priority="158" operator="lessThan">
      <formula>0.8</formula>
    </cfRule>
  </conditionalFormatting>
  <conditionalFormatting sqref="A65">
    <cfRule type="cellIs" dxfId="1784" priority="155" operator="equal">
      <formula>"""L"""</formula>
    </cfRule>
  </conditionalFormatting>
  <conditionalFormatting sqref="A65">
    <cfRule type="cellIs" dxfId="1783" priority="153" operator="equal">
      <formula>"J"</formula>
    </cfRule>
    <cfRule type="cellIs" dxfId="1782" priority="154" operator="equal">
      <formula>"L"</formula>
    </cfRule>
  </conditionalFormatting>
  <conditionalFormatting sqref="A65">
    <cfRule type="cellIs" dxfId="1781" priority="152" operator="equal">
      <formula>"K"</formula>
    </cfRule>
  </conditionalFormatting>
  <conditionalFormatting sqref="A87">
    <cfRule type="cellIs" dxfId="1780" priority="140" operator="equal">
      <formula>"C"</formula>
    </cfRule>
    <cfRule type="cellIs" dxfId="1779" priority="141" operator="equal">
      <formula>"D"</formula>
    </cfRule>
    <cfRule type="cellIs" dxfId="1778" priority="146" operator="greaterThan">
      <formula>0.7999</formula>
    </cfRule>
    <cfRule type="cellIs" dxfId="1777" priority="147" operator="greaterThan">
      <formula>0.8</formula>
    </cfRule>
    <cfRule type="cellIs" dxfId="1776" priority="148" operator="lessThan">
      <formula>0.8</formula>
    </cfRule>
  </conditionalFormatting>
  <conditionalFormatting sqref="A87">
    <cfRule type="cellIs" dxfId="1775" priority="145" operator="equal">
      <formula>"""L"""</formula>
    </cfRule>
  </conditionalFormatting>
  <conditionalFormatting sqref="A87">
    <cfRule type="cellIs" dxfId="1774" priority="143" operator="equal">
      <formula>"J"</formula>
    </cfRule>
    <cfRule type="cellIs" dxfId="1773" priority="144" operator="equal">
      <formula>"L"</formula>
    </cfRule>
  </conditionalFormatting>
  <conditionalFormatting sqref="A87">
    <cfRule type="cellIs" dxfId="1772" priority="142" operator="equal">
      <formula>"K"</formula>
    </cfRule>
  </conditionalFormatting>
  <conditionalFormatting sqref="B88">
    <cfRule type="cellIs" dxfId="1771" priority="138" operator="equal">
      <formula>"?"</formula>
    </cfRule>
  </conditionalFormatting>
  <conditionalFormatting sqref="C67:C69 C72 F67 F69 F71 I91">
    <cfRule type="cellIs" dxfId="1770" priority="86" operator="equal">
      <formula>"?"</formula>
    </cfRule>
  </conditionalFormatting>
  <conditionalFormatting sqref="G20:G22">
    <cfRule type="cellIs" dxfId="1769" priority="51" operator="equal">
      <formula>"?"</formula>
    </cfRule>
  </conditionalFormatting>
  <conditionalFormatting sqref="A88">
    <cfRule type="cellIs" dxfId="1768" priority="50" operator="equal">
      <formula>"?"</formula>
    </cfRule>
  </conditionalFormatting>
  <conditionalFormatting sqref="C23">
    <cfRule type="cellIs" dxfId="1767" priority="48" operator="equal">
      <formula>"?"</formula>
    </cfRule>
  </conditionalFormatting>
  <conditionalFormatting sqref="A5:C16">
    <cfRule type="cellIs" dxfId="1766" priority="47" operator="equal">
      <formula>"?"</formula>
    </cfRule>
  </conditionalFormatting>
  <conditionalFormatting sqref="C39">
    <cfRule type="containsText" dxfId="1765" priority="43" operator="containsText" text="MANTENHA SATISFEITO">
      <formula>NOT(ISERROR(SEARCH("MANTENHA SATISFEITO",C39)))</formula>
    </cfRule>
    <cfRule type="containsText" dxfId="1764" priority="44" operator="containsText" text="APENAS MONITORE">
      <formula>NOT(ISERROR(SEARCH("APENAS MONITORE",C39)))</formula>
    </cfRule>
    <cfRule type="containsText" dxfId="1763" priority="45" operator="containsText" text="MATENHA INFORMADO">
      <formula>NOT(ISERROR(SEARCH("MATENHA INFORMADO",C39)))</formula>
    </cfRule>
    <cfRule type="containsText" dxfId="1762" priority="46" operator="containsText" text="PESSOA CHAVE | Gerencie de Perto">
      <formula>NOT(ISERROR(SEARCH("PESSOA CHAVE | Gerencie de Perto",C39)))</formula>
    </cfRule>
  </conditionalFormatting>
  <conditionalFormatting sqref="C39">
    <cfRule type="containsText" dxfId="1761" priority="39" operator="containsText" text="MANTENHA SATISFEITO">
      <formula>NOT(ISERROR(SEARCH("MANTENHA SATISFEITO",C39)))</formula>
    </cfRule>
    <cfRule type="containsText" dxfId="1760" priority="40" operator="containsText" text="APENAS MONITORE">
      <formula>NOT(ISERROR(SEARCH("APENAS MONITORE",C39)))</formula>
    </cfRule>
    <cfRule type="containsText" dxfId="1759" priority="41" operator="containsText" text="MATENHA INFORMADO">
      <formula>NOT(ISERROR(SEARCH("MATENHA INFORMADO",C39)))</formula>
    </cfRule>
    <cfRule type="containsText" dxfId="1758" priority="42" operator="containsText" text="PESSOA CHAVE | Gerencie de Perto">
      <formula>NOT(ISERROR(SEARCH("PESSOA CHAVE | Gerencie de Perto",C39)))</formula>
    </cfRule>
  </conditionalFormatting>
  <conditionalFormatting sqref="C39">
    <cfRule type="cellIs" dxfId="1757" priority="35" operator="equal">
      <formula>"MANTENHA SATISFEITO"</formula>
    </cfRule>
    <cfRule type="cellIs" dxfId="1756" priority="36" operator="equal">
      <formula>"MANTENHA INFORMADO"</formula>
    </cfRule>
    <cfRule type="cellIs" dxfId="1755" priority="38" operator="equal">
      <formula>"MATENHA INFORMADO"</formula>
    </cfRule>
  </conditionalFormatting>
  <conditionalFormatting sqref="C39">
    <cfRule type="cellIs" dxfId="1754" priority="37" operator="equal">
      <formula>"MANTENHA INFORMADO"</formula>
    </cfRule>
  </conditionalFormatting>
  <conditionalFormatting sqref="C39">
    <cfRule type="cellIs" dxfId="1753" priority="34" operator="equal">
      <formula>"Parte interessada chave"</formula>
    </cfRule>
  </conditionalFormatting>
  <conditionalFormatting sqref="C40">
    <cfRule type="containsText" dxfId="1752" priority="30" operator="containsText" text="MANTENHA SATISFEITO">
      <formula>NOT(ISERROR(SEARCH("MANTENHA SATISFEITO",C40)))</formula>
    </cfRule>
    <cfRule type="containsText" dxfId="1751" priority="31" operator="containsText" text="APENAS MONITORE">
      <formula>NOT(ISERROR(SEARCH("APENAS MONITORE",C40)))</formula>
    </cfRule>
    <cfRule type="containsText" dxfId="1750" priority="32" operator="containsText" text="MATENHA INFORMADO">
      <formula>NOT(ISERROR(SEARCH("MATENHA INFORMADO",C40)))</formula>
    </cfRule>
    <cfRule type="containsText" dxfId="1749" priority="33" operator="containsText" text="PESSOA CHAVE | Gerencie de Perto">
      <formula>NOT(ISERROR(SEARCH("PESSOA CHAVE | Gerencie de Perto",C40)))</formula>
    </cfRule>
  </conditionalFormatting>
  <conditionalFormatting sqref="C40">
    <cfRule type="containsText" dxfId="1748" priority="26" operator="containsText" text="MANTENHA SATISFEITO">
      <formula>NOT(ISERROR(SEARCH("MANTENHA SATISFEITO",C40)))</formula>
    </cfRule>
    <cfRule type="containsText" dxfId="1747" priority="27" operator="containsText" text="APENAS MONITORE">
      <formula>NOT(ISERROR(SEARCH("APENAS MONITORE",C40)))</formula>
    </cfRule>
    <cfRule type="containsText" dxfId="1746" priority="28" operator="containsText" text="MATENHA INFORMADO">
      <formula>NOT(ISERROR(SEARCH("MATENHA INFORMADO",C40)))</formula>
    </cfRule>
    <cfRule type="containsText" dxfId="1745" priority="29" operator="containsText" text="PESSOA CHAVE | Gerencie de Perto">
      <formula>NOT(ISERROR(SEARCH("PESSOA CHAVE | Gerencie de Perto",C40)))</formula>
    </cfRule>
  </conditionalFormatting>
  <conditionalFormatting sqref="C40">
    <cfRule type="cellIs" dxfId="1744" priority="22" operator="equal">
      <formula>"MANTENHA SATISFEITO"</formula>
    </cfRule>
    <cfRule type="cellIs" dxfId="1743" priority="23" operator="equal">
      <formula>"MANTENHA INFORMADO"</formula>
    </cfRule>
    <cfRule type="cellIs" dxfId="1742" priority="25" operator="equal">
      <formula>"MATENHA INFORMADO"</formula>
    </cfRule>
  </conditionalFormatting>
  <conditionalFormatting sqref="C40">
    <cfRule type="cellIs" dxfId="1741" priority="24" operator="equal">
      <formula>"MANTENHA INFORMADO"</formula>
    </cfRule>
  </conditionalFormatting>
  <conditionalFormatting sqref="C40">
    <cfRule type="cellIs" dxfId="1740" priority="21" operator="equal">
      <formula>"Parte interessada chave"</formula>
    </cfRule>
  </conditionalFormatting>
  <conditionalFormatting sqref="C41:C58">
    <cfRule type="containsText" dxfId="1739" priority="17" operator="containsText" text="MANTENHA SATISFEITO">
      <formula>NOT(ISERROR(SEARCH("MANTENHA SATISFEITO",C41)))</formula>
    </cfRule>
    <cfRule type="containsText" dxfId="1738" priority="18" operator="containsText" text="APENAS MONITORE">
      <formula>NOT(ISERROR(SEARCH("APENAS MONITORE",C41)))</formula>
    </cfRule>
    <cfRule type="containsText" dxfId="1737" priority="19" operator="containsText" text="MATENHA INFORMADO">
      <formula>NOT(ISERROR(SEARCH("MATENHA INFORMADO",C41)))</formula>
    </cfRule>
    <cfRule type="containsText" dxfId="1736" priority="20" operator="containsText" text="PESSOA CHAVE | Gerencie de Perto">
      <formula>NOT(ISERROR(SEARCH("PESSOA CHAVE | Gerencie de Perto",C41)))</formula>
    </cfRule>
  </conditionalFormatting>
  <conditionalFormatting sqref="C41:C58">
    <cfRule type="containsText" dxfId="1735" priority="13" operator="containsText" text="MANTENHA SATISFEITO">
      <formula>NOT(ISERROR(SEARCH("MANTENHA SATISFEITO",C41)))</formula>
    </cfRule>
    <cfRule type="containsText" dxfId="1734" priority="14" operator="containsText" text="APENAS MONITORE">
      <formula>NOT(ISERROR(SEARCH("APENAS MONITORE",C41)))</formula>
    </cfRule>
    <cfRule type="containsText" dxfId="1733" priority="15" operator="containsText" text="MATENHA INFORMADO">
      <formula>NOT(ISERROR(SEARCH("MATENHA INFORMADO",C41)))</formula>
    </cfRule>
    <cfRule type="containsText" dxfId="1732" priority="16" operator="containsText" text="PESSOA CHAVE | Gerencie de Perto">
      <formula>NOT(ISERROR(SEARCH("PESSOA CHAVE | Gerencie de Perto",C41)))</formula>
    </cfRule>
  </conditionalFormatting>
  <conditionalFormatting sqref="C41:C58">
    <cfRule type="cellIs" dxfId="1731" priority="9" operator="equal">
      <formula>"MANTENHA SATISFEITO"</formula>
    </cfRule>
    <cfRule type="cellIs" dxfId="1730" priority="10" operator="equal">
      <formula>"MANTENHA INFORMADO"</formula>
    </cfRule>
    <cfRule type="cellIs" dxfId="1729" priority="12" operator="equal">
      <formula>"MATENHA INFORMADO"</formula>
    </cfRule>
  </conditionalFormatting>
  <conditionalFormatting sqref="C41:C58">
    <cfRule type="cellIs" dxfId="1728" priority="11" operator="equal">
      <formula>"MANTENHA INFORMADO"</formula>
    </cfRule>
  </conditionalFormatting>
  <conditionalFormatting sqref="C41:C58">
    <cfRule type="cellIs" dxfId="1727" priority="8" operator="equal">
      <formula>"Parte interessada chave"</formula>
    </cfRule>
  </conditionalFormatting>
  <conditionalFormatting sqref="A26:A35 F26:F35">
    <cfRule type="cellIs" dxfId="1726" priority="7" operator="equal">
      <formula>"mvp"</formula>
    </cfRule>
  </conditionalFormatting>
  <conditionalFormatting sqref="C72">
    <cfRule type="cellIs" dxfId="1725" priority="6" operator="equal">
      <formula>"Preencher os dados acima para usar o Prompt IA"</formula>
    </cfRule>
  </conditionalFormatting>
  <conditionalFormatting sqref="F73:J73">
    <cfRule type="cellIs" dxfId="1724" priority="5" operator="equal">
      <formula>"Descreva aqui um racional para entender os valores colocados acima"</formula>
    </cfRule>
  </conditionalFormatting>
  <conditionalFormatting sqref="B75:J76">
    <cfRule type="cellIs" dxfId="1723" priority="4" operator="equal">
      <formula>"Preencha os dados Dados de Mercado para liberar o PROMPT IA"</formula>
    </cfRule>
  </conditionalFormatting>
  <conditionalFormatting sqref="B78:J79">
    <cfRule type="cellIs" dxfId="1722" priority="3" operator="equal">
      <formula>"Preencha os dados Dados de Mercado para liberar o PROMPT IA"</formula>
    </cfRule>
  </conditionalFormatting>
  <conditionalFormatting sqref="B81:J82">
    <cfRule type="cellIs" dxfId="1721" priority="2" operator="equal">
      <formula>"Preencha os dados Dados de Mercado para liberar o PROMPT IA"</formula>
    </cfRule>
  </conditionalFormatting>
  <conditionalFormatting sqref="C67">
    <cfRule type="cellIs" dxfId="1720" priority="1" operator="equal">
      <formula>0</formula>
    </cfRule>
  </conditionalFormatting>
  <dataValidations count="1">
    <dataValidation type="list" allowBlank="1" showInputMessage="1" showErrorMessage="1" sqref="C67">
      <formula1>$M$66:$M$68</formula1>
    </dataValidation>
  </dataValidations>
  <pageMargins left="0.511811024" right="0.511811024" top="0.78740157499999996" bottom="0.78740157499999996" header="0.31496062000000002" footer="0.31496062000000002"/>
  <pageSetup paperSize="9" scale="10"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tabColor theme="9" tint="-0.249977111117893"/>
  </sheetPr>
  <dimension ref="A1:SU306"/>
  <sheetViews>
    <sheetView showGridLines="0" zoomScale="40" zoomScaleNormal="40" workbookViewId="0">
      <selection sqref="A1:P1"/>
    </sheetView>
  </sheetViews>
  <sheetFormatPr defaultColWidth="8.88671875" defaultRowHeight="13.8"/>
  <cols>
    <col min="1" max="1" width="60.5546875" style="29" customWidth="1"/>
    <col min="2" max="2" width="27.21875" style="27" customWidth="1"/>
    <col min="3" max="3" width="46.88671875" style="27" bestFit="1" customWidth="1"/>
    <col min="4" max="4" width="21.33203125" style="27" customWidth="1"/>
    <col min="5" max="5" width="21.21875" style="27" customWidth="1"/>
    <col min="6" max="6" width="31.77734375" style="27" customWidth="1"/>
    <col min="7" max="7" width="23.5546875" style="27" customWidth="1"/>
    <col min="8" max="8" width="27" style="27" customWidth="1"/>
    <col min="9" max="9" width="30.44140625" style="27" customWidth="1"/>
    <col min="10" max="10" width="21.44140625" style="27" customWidth="1"/>
    <col min="11" max="11" width="30.6640625" style="25" customWidth="1"/>
    <col min="12" max="12" width="20.6640625" style="25" customWidth="1"/>
    <col min="13" max="13" width="24.5546875" style="25" customWidth="1"/>
    <col min="14" max="14" width="26.21875" style="25" customWidth="1"/>
    <col min="15" max="15" width="27.77734375" style="25" customWidth="1"/>
    <col min="16" max="16" width="31.33203125" style="25" customWidth="1"/>
    <col min="17" max="17" width="1.5546875" style="25" customWidth="1"/>
    <col min="18" max="18" width="24.33203125" style="167" hidden="1" customWidth="1"/>
    <col min="19" max="19" width="24.21875" style="167" hidden="1" customWidth="1"/>
    <col min="20" max="20" width="12.109375" style="167" hidden="1" customWidth="1"/>
    <col min="21" max="21" width="8.88671875" style="167" hidden="1" customWidth="1"/>
    <col min="22" max="22" width="23" style="167" hidden="1" customWidth="1"/>
    <col min="23" max="23" width="14.109375" style="167" hidden="1" customWidth="1"/>
    <col min="24" max="24" width="12.33203125" style="167" hidden="1" customWidth="1"/>
    <col min="25" max="25" width="8.88671875" style="167" hidden="1" customWidth="1"/>
    <col min="26" max="26" width="14.44140625" style="167" hidden="1" customWidth="1"/>
    <col min="27" max="48" width="8.88671875" style="167" hidden="1" customWidth="1"/>
    <col min="49" max="146" width="3.33203125" style="167" customWidth="1"/>
    <col min="147" max="180" width="3.33203125" style="98" customWidth="1"/>
    <col min="181" max="421" width="3.33203125" style="25" customWidth="1"/>
    <col min="422" max="16384" width="8.88671875" style="25"/>
  </cols>
  <sheetData>
    <row r="1" spans="1:515" ht="97.8" customHeight="1">
      <c r="A1" s="1438" t="str">
        <f>"EAP do Projeto "&amp;'2. Portfolio'!B8&amp;" com Gantt Simplificado (máximo suportado 1 ano)"</f>
        <v>EAP do Projeto ? com Gantt Simplificado (máximo suportado 1 ano)</v>
      </c>
      <c r="B1" s="1439"/>
      <c r="C1" s="1439"/>
      <c r="D1" s="1439"/>
      <c r="E1" s="1439"/>
      <c r="F1" s="1439"/>
      <c r="G1" s="1439"/>
      <c r="H1" s="1439"/>
      <c r="I1" s="1439"/>
      <c r="J1" s="1439"/>
      <c r="K1" s="1439"/>
      <c r="L1" s="1439"/>
      <c r="M1" s="1439"/>
      <c r="N1" s="1439"/>
      <c r="O1" s="1439"/>
      <c r="P1" s="1440"/>
      <c r="Q1" s="98"/>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98"/>
      <c r="AX1" s="98"/>
      <c r="AY1" s="98"/>
      <c r="AZ1" s="98"/>
      <c r="BA1" s="98"/>
      <c r="BB1" s="98"/>
      <c r="BC1" s="98"/>
      <c r="BD1" s="98"/>
      <c r="BE1" s="98"/>
      <c r="BF1" s="98"/>
      <c r="BG1" s="98"/>
      <c r="BH1" s="98"/>
      <c r="BI1" s="98"/>
      <c r="BJ1" s="98"/>
      <c r="BK1" s="98"/>
      <c r="BL1" s="98"/>
      <c r="BM1" s="98"/>
      <c r="BN1" s="98"/>
      <c r="BO1" s="98"/>
      <c r="BP1" s="98"/>
      <c r="BQ1" s="98"/>
      <c r="BR1" s="98"/>
      <c r="BS1" s="98"/>
      <c r="BT1" s="98"/>
      <c r="BU1" s="98"/>
      <c r="BV1" s="98"/>
      <c r="BW1" s="98"/>
      <c r="BX1" s="98"/>
      <c r="BY1" s="98"/>
      <c r="BZ1" s="98"/>
      <c r="CA1" s="98"/>
      <c r="CB1" s="98"/>
      <c r="CC1" s="98"/>
      <c r="CD1" s="98"/>
      <c r="CE1" s="98"/>
      <c r="CF1" s="98"/>
      <c r="CG1" s="98"/>
      <c r="CH1" s="98"/>
      <c r="CI1" s="98"/>
      <c r="CJ1" s="98"/>
      <c r="CK1" s="98"/>
      <c r="CL1" s="98"/>
      <c r="CM1" s="98"/>
      <c r="CN1" s="98"/>
      <c r="CO1" s="98"/>
      <c r="CP1" s="98"/>
      <c r="CQ1" s="98"/>
      <c r="CR1" s="98"/>
      <c r="CS1" s="98"/>
      <c r="CT1" s="98"/>
      <c r="CU1" s="98"/>
      <c r="CV1" s="98"/>
      <c r="CW1" s="98"/>
      <c r="CX1" s="98"/>
      <c r="CY1" s="98"/>
      <c r="CZ1" s="98"/>
      <c r="DA1" s="98"/>
      <c r="DB1" s="98"/>
      <c r="DC1" s="98"/>
      <c r="DD1" s="98"/>
      <c r="DE1" s="98"/>
      <c r="DF1" s="98"/>
      <c r="DG1" s="98"/>
      <c r="DH1" s="98"/>
      <c r="DI1" s="98"/>
      <c r="DJ1" s="98"/>
      <c r="DK1" s="98"/>
      <c r="DL1" s="98"/>
      <c r="DM1" s="98"/>
      <c r="DN1" s="98"/>
      <c r="DO1" s="98"/>
      <c r="DP1" s="98"/>
      <c r="DQ1" s="98"/>
      <c r="DR1" s="98"/>
      <c r="DS1" s="98"/>
      <c r="DT1" s="98"/>
      <c r="DU1" s="98"/>
      <c r="DV1" s="98"/>
      <c r="DW1" s="98"/>
      <c r="DX1" s="98"/>
      <c r="DY1" s="98"/>
      <c r="DZ1" s="98"/>
      <c r="EA1" s="98"/>
      <c r="EB1" s="98"/>
      <c r="EC1" s="98"/>
      <c r="ED1" s="98"/>
      <c r="EE1" s="98"/>
      <c r="EF1" s="98"/>
      <c r="EG1" s="98"/>
      <c r="EH1" s="98"/>
      <c r="EI1" s="98"/>
      <c r="EJ1" s="98"/>
      <c r="EK1" s="98"/>
      <c r="EL1" s="98"/>
      <c r="EM1" s="98"/>
      <c r="EN1" s="98"/>
      <c r="EO1" s="98"/>
      <c r="EP1" s="98"/>
      <c r="FY1" s="98"/>
      <c r="FZ1" s="98"/>
      <c r="GA1" s="98"/>
      <c r="GB1" s="98"/>
      <c r="GC1" s="98"/>
      <c r="GD1" s="98"/>
      <c r="GE1" s="98"/>
      <c r="GF1" s="98"/>
      <c r="GG1" s="98"/>
      <c r="GH1" s="98"/>
      <c r="GI1" s="98"/>
      <c r="GJ1" s="98"/>
      <c r="GK1" s="98"/>
      <c r="GL1" s="98"/>
      <c r="GM1" s="98"/>
      <c r="GN1" s="98"/>
      <c r="GO1" s="98"/>
      <c r="GP1" s="98"/>
      <c r="GQ1" s="98"/>
      <c r="GR1" s="98"/>
      <c r="GS1" s="98"/>
      <c r="GT1" s="98"/>
      <c r="GU1" s="98"/>
      <c r="GV1" s="98"/>
      <c r="GW1" s="98"/>
      <c r="GX1" s="98"/>
      <c r="GY1" s="98"/>
      <c r="GZ1" s="98"/>
      <c r="HA1" s="98"/>
      <c r="HB1" s="98"/>
      <c r="HC1" s="98"/>
      <c r="HD1" s="98"/>
      <c r="HE1" s="98"/>
      <c r="HF1" s="98"/>
      <c r="HG1" s="98"/>
      <c r="HH1" s="98"/>
      <c r="HI1" s="98"/>
      <c r="HJ1" s="98"/>
      <c r="HK1" s="98"/>
      <c r="HL1" s="98"/>
      <c r="HM1" s="98"/>
      <c r="HN1" s="98"/>
      <c r="HO1" s="98"/>
      <c r="HP1" s="98"/>
      <c r="HQ1" s="98"/>
      <c r="HR1" s="98"/>
      <c r="HS1" s="98"/>
      <c r="HT1" s="98"/>
      <c r="HU1" s="98"/>
      <c r="HV1" s="98"/>
      <c r="HW1" s="98"/>
      <c r="HX1" s="98"/>
      <c r="HY1" s="98"/>
      <c r="HZ1" s="98"/>
      <c r="IA1" s="98"/>
      <c r="IB1" s="98"/>
      <c r="IC1" s="98"/>
      <c r="ID1" s="98"/>
      <c r="IE1" s="98"/>
      <c r="IF1" s="98"/>
      <c r="IG1" s="98"/>
      <c r="IH1" s="98"/>
      <c r="II1" s="98"/>
      <c r="IJ1" s="98"/>
      <c r="IK1" s="98"/>
      <c r="IL1" s="98"/>
      <c r="IM1" s="98"/>
      <c r="IN1" s="98"/>
      <c r="IO1" s="98"/>
      <c r="IP1" s="98"/>
      <c r="IQ1" s="98"/>
      <c r="IR1" s="98"/>
      <c r="IS1" s="98"/>
      <c r="IT1" s="98"/>
      <c r="IU1" s="98"/>
      <c r="IV1" s="98"/>
      <c r="IW1" s="98"/>
      <c r="IX1" s="98"/>
      <c r="IY1" s="98"/>
      <c r="IZ1" s="98"/>
      <c r="JA1" s="98"/>
      <c r="JB1" s="98"/>
      <c r="JC1" s="98"/>
      <c r="JD1" s="98"/>
      <c r="JE1" s="98"/>
      <c r="JF1" s="98"/>
      <c r="JG1" s="98"/>
      <c r="JH1" s="98"/>
      <c r="JI1" s="98"/>
      <c r="JJ1" s="98"/>
      <c r="JK1" s="98"/>
      <c r="JL1" s="98"/>
      <c r="JM1" s="98"/>
      <c r="JN1" s="98"/>
      <c r="JO1" s="98"/>
      <c r="JP1" s="98"/>
      <c r="JQ1" s="98"/>
      <c r="JR1" s="98"/>
      <c r="JS1" s="98"/>
      <c r="JT1" s="98"/>
      <c r="JU1" s="98"/>
      <c r="JV1" s="98"/>
      <c r="JW1" s="98"/>
      <c r="JX1" s="98"/>
      <c r="JY1" s="98"/>
      <c r="JZ1" s="98"/>
      <c r="KA1" s="98"/>
      <c r="KB1" s="98"/>
      <c r="KC1" s="98"/>
      <c r="KD1" s="98"/>
      <c r="KE1" s="98"/>
      <c r="KF1" s="98"/>
      <c r="KG1" s="98"/>
      <c r="KH1" s="98"/>
      <c r="KI1" s="98"/>
      <c r="KJ1" s="98"/>
      <c r="KK1" s="98"/>
      <c r="KL1" s="98"/>
      <c r="KM1" s="98"/>
      <c r="KN1" s="98"/>
      <c r="KO1" s="98"/>
      <c r="KP1" s="98"/>
      <c r="KQ1" s="98"/>
      <c r="KR1" s="98"/>
      <c r="KS1" s="98"/>
      <c r="KT1" s="98"/>
      <c r="KU1" s="98"/>
      <c r="KV1" s="98"/>
      <c r="KW1" s="98"/>
      <c r="KX1" s="98"/>
      <c r="KY1" s="98"/>
      <c r="KZ1" s="98"/>
      <c r="LA1" s="98"/>
      <c r="LB1" s="98"/>
      <c r="LC1" s="98"/>
      <c r="LD1" s="98"/>
      <c r="LE1" s="98"/>
      <c r="LF1" s="98"/>
      <c r="LG1" s="98"/>
      <c r="LH1" s="98"/>
      <c r="LI1" s="98"/>
      <c r="LJ1" s="98"/>
      <c r="LK1" s="98"/>
      <c r="LL1" s="98"/>
      <c r="LM1" s="98"/>
      <c r="LN1" s="98"/>
      <c r="LO1" s="98"/>
      <c r="LP1" s="98"/>
      <c r="LQ1" s="98"/>
      <c r="LR1" s="98"/>
      <c r="LS1" s="98"/>
      <c r="LT1" s="98"/>
      <c r="LU1" s="98"/>
      <c r="LV1" s="98"/>
      <c r="LW1" s="98"/>
      <c r="LX1" s="98"/>
      <c r="LY1" s="98"/>
      <c r="LZ1" s="98"/>
      <c r="MA1" s="98"/>
      <c r="MB1" s="98"/>
      <c r="MC1" s="98"/>
      <c r="MD1" s="98"/>
      <c r="ME1" s="98"/>
      <c r="MF1" s="98"/>
      <c r="MG1" s="98"/>
      <c r="MH1" s="98"/>
      <c r="MI1" s="98"/>
      <c r="MJ1" s="98"/>
      <c r="MK1" s="98"/>
      <c r="ML1" s="98"/>
      <c r="MM1" s="98"/>
      <c r="MN1" s="98"/>
      <c r="MO1" s="98"/>
      <c r="MP1" s="98"/>
      <c r="MQ1" s="98"/>
      <c r="MR1" s="98"/>
      <c r="MS1" s="98"/>
      <c r="MT1" s="98"/>
      <c r="MU1" s="98"/>
      <c r="MV1" s="98"/>
      <c r="MW1" s="98"/>
      <c r="MX1" s="98"/>
      <c r="MY1" s="98"/>
      <c r="MZ1" s="98"/>
      <c r="NA1" s="98"/>
      <c r="NB1" s="98"/>
      <c r="NC1" s="98"/>
      <c r="ND1" s="98"/>
      <c r="NE1" s="98"/>
      <c r="NF1" s="98"/>
      <c r="NG1" s="98"/>
      <c r="NH1" s="98"/>
      <c r="NI1" s="98"/>
      <c r="NJ1" s="98"/>
      <c r="NK1" s="98"/>
      <c r="NL1" s="98"/>
      <c r="NM1" s="98"/>
      <c r="NN1" s="98"/>
      <c r="NO1" s="98"/>
      <c r="NP1" s="98"/>
      <c r="NQ1" s="98"/>
      <c r="NR1" s="98"/>
      <c r="NS1" s="98"/>
      <c r="NT1" s="98"/>
      <c r="NU1" s="98"/>
      <c r="NV1" s="98"/>
      <c r="NW1" s="98"/>
      <c r="NX1" s="98"/>
      <c r="NY1" s="98"/>
      <c r="NZ1" s="98"/>
      <c r="OA1" s="98"/>
      <c r="OB1" s="98"/>
      <c r="OC1" s="98"/>
      <c r="OD1" s="98"/>
      <c r="OE1" s="98"/>
      <c r="OF1" s="98"/>
      <c r="OG1" s="98"/>
      <c r="OH1" s="98"/>
      <c r="OI1" s="98"/>
      <c r="OJ1" s="98"/>
      <c r="OK1" s="98"/>
      <c r="OL1" s="98"/>
      <c r="OM1" s="98"/>
      <c r="ON1" s="98"/>
      <c r="OO1" s="98"/>
      <c r="OP1" s="98"/>
      <c r="OQ1" s="98"/>
      <c r="OR1" s="98"/>
      <c r="OS1" s="98"/>
      <c r="OT1" s="98"/>
      <c r="OU1" s="98"/>
      <c r="OV1" s="98"/>
      <c r="OW1" s="98"/>
      <c r="OX1" s="98"/>
      <c r="OY1" s="98"/>
      <c r="OZ1" s="98"/>
      <c r="PA1" s="98"/>
      <c r="PB1" s="98"/>
      <c r="PC1" s="98"/>
      <c r="PD1" s="98"/>
      <c r="PE1" s="98"/>
      <c r="PF1" s="98"/>
      <c r="PG1" s="98"/>
      <c r="PH1" s="98"/>
      <c r="PI1" s="98"/>
      <c r="PJ1" s="98"/>
      <c r="PK1" s="98"/>
      <c r="PL1" s="98"/>
      <c r="PM1" s="98"/>
      <c r="PN1" s="98"/>
      <c r="PO1" s="98"/>
      <c r="PP1" s="98"/>
      <c r="PQ1" s="98"/>
      <c r="PR1" s="98"/>
      <c r="PS1" s="98"/>
      <c r="PT1" s="98"/>
      <c r="PU1" s="98"/>
      <c r="PV1" s="98"/>
      <c r="PW1" s="98"/>
      <c r="PX1" s="98"/>
      <c r="PY1" s="98"/>
      <c r="PZ1" s="98"/>
      <c r="QA1" s="98"/>
      <c r="QB1" s="98"/>
      <c r="QC1" s="98"/>
      <c r="QD1" s="98"/>
      <c r="QE1" s="98"/>
      <c r="QF1" s="98"/>
      <c r="QG1" s="98"/>
      <c r="QH1" s="98"/>
      <c r="QI1" s="98"/>
      <c r="QJ1" s="98"/>
      <c r="QK1" s="98"/>
      <c r="QL1" s="98"/>
      <c r="QM1" s="98"/>
      <c r="QN1" s="98"/>
      <c r="QO1" s="98"/>
      <c r="QP1" s="98"/>
      <c r="QQ1" s="98"/>
      <c r="QR1" s="98"/>
      <c r="QS1" s="98"/>
      <c r="QT1" s="98"/>
      <c r="QU1" s="98"/>
      <c r="QV1" s="98"/>
      <c r="QW1" s="98"/>
      <c r="QX1" s="98"/>
      <c r="QY1" s="98"/>
      <c r="QZ1" s="98"/>
      <c r="RA1" s="98"/>
      <c r="RB1" s="98"/>
      <c r="RC1" s="98"/>
      <c r="RD1" s="98"/>
      <c r="RE1" s="98"/>
      <c r="RF1" s="98"/>
      <c r="RG1" s="98"/>
      <c r="RH1" s="98"/>
      <c r="RI1" s="98"/>
      <c r="RJ1" s="98"/>
      <c r="RK1" s="98"/>
      <c r="RL1" s="98"/>
      <c r="RM1" s="98"/>
      <c r="RN1" s="98"/>
      <c r="RO1" s="98"/>
      <c r="RP1" s="98"/>
      <c r="RQ1" s="98"/>
      <c r="RR1" s="98"/>
      <c r="RS1" s="98"/>
      <c r="RT1" s="98"/>
      <c r="RU1" s="98"/>
      <c r="RV1" s="98"/>
      <c r="RW1" s="98"/>
      <c r="RX1" s="98"/>
      <c r="RY1" s="98"/>
      <c r="RZ1" s="98"/>
      <c r="SA1" s="98"/>
      <c r="SB1" s="98"/>
      <c r="SC1" s="98"/>
      <c r="SD1" s="98"/>
      <c r="SE1" s="98"/>
      <c r="SF1" s="98"/>
      <c r="SG1" s="98"/>
      <c r="SH1" s="98"/>
      <c r="SI1" s="98"/>
      <c r="SJ1" s="98"/>
      <c r="SK1" s="98"/>
      <c r="SL1" s="98"/>
      <c r="SM1" s="98"/>
      <c r="SN1" s="98"/>
      <c r="SO1" s="98"/>
      <c r="SP1" s="98"/>
      <c r="SQ1" s="98"/>
      <c r="SR1" s="98"/>
      <c r="SS1" s="98"/>
      <c r="ST1" s="98"/>
      <c r="SU1" s="98"/>
    </row>
    <row r="2" spans="1:515" ht="61.8" customHeight="1" thickBot="1">
      <c r="A2" s="1449" t="s">
        <v>782</v>
      </c>
      <c r="B2" s="1450"/>
      <c r="C2" s="930"/>
      <c r="D2" s="1527" t="s">
        <v>953</v>
      </c>
      <c r="E2" s="1527"/>
      <c r="F2" s="1527"/>
      <c r="G2" s="1527"/>
      <c r="H2" s="1527"/>
      <c r="I2" s="1527"/>
      <c r="J2" s="1527"/>
      <c r="K2" s="1527"/>
      <c r="L2" s="1527"/>
      <c r="M2" s="1527"/>
      <c r="N2" s="1527"/>
      <c r="O2" s="1527"/>
      <c r="P2" s="1527"/>
      <c r="Q2" s="932"/>
      <c r="R2" s="932"/>
      <c r="S2" s="932"/>
      <c r="T2" s="932"/>
      <c r="U2" s="932"/>
      <c r="V2" s="932"/>
      <c r="W2" s="932"/>
      <c r="X2" s="932"/>
      <c r="Y2" s="932"/>
      <c r="Z2" s="932"/>
      <c r="AA2" s="932"/>
      <c r="AB2" s="933"/>
      <c r="AC2" s="25"/>
      <c r="AD2" s="25"/>
      <c r="AE2" s="25"/>
      <c r="AF2" s="25"/>
      <c r="AG2" s="25"/>
      <c r="AH2" s="25"/>
      <c r="AI2" s="25"/>
      <c r="AJ2" s="25"/>
      <c r="AK2" s="25"/>
      <c r="AL2" s="25"/>
      <c r="AM2" s="25"/>
      <c r="AN2" s="25"/>
      <c r="AO2" s="25"/>
      <c r="AP2" s="25"/>
      <c r="AQ2" s="25"/>
      <c r="AR2" s="25"/>
      <c r="AS2" s="25"/>
      <c r="AT2" s="25"/>
      <c r="AU2" s="25"/>
      <c r="AV2" s="25"/>
      <c r="AW2" s="98"/>
      <c r="AX2" s="98"/>
      <c r="AY2" s="98"/>
      <c r="AZ2" s="98"/>
      <c r="BA2" s="98"/>
      <c r="BB2" s="98"/>
      <c r="BC2" s="98"/>
      <c r="BD2" s="98"/>
      <c r="BE2" s="98"/>
      <c r="BF2" s="98"/>
      <c r="BG2" s="403"/>
      <c r="BH2" s="98"/>
      <c r="BI2" s="98"/>
      <c r="BJ2" s="98"/>
      <c r="BK2" s="98"/>
      <c r="BL2" s="98"/>
      <c r="BM2" s="98"/>
      <c r="BN2" s="98"/>
      <c r="BO2" s="98"/>
      <c r="BP2" s="98"/>
      <c r="BQ2" s="98"/>
      <c r="BR2" s="98"/>
      <c r="BS2" s="98"/>
      <c r="BT2" s="98"/>
      <c r="BU2" s="98"/>
      <c r="BV2" s="98"/>
      <c r="BW2" s="98"/>
      <c r="BX2" s="98"/>
      <c r="BY2" s="98"/>
      <c r="BZ2" s="98"/>
      <c r="CA2" s="98"/>
      <c r="CB2" s="98"/>
      <c r="CC2" s="98"/>
      <c r="CD2" s="98"/>
      <c r="CE2" s="98"/>
      <c r="CF2" s="98"/>
      <c r="CG2" s="98"/>
      <c r="CH2" s="98"/>
      <c r="CI2" s="98"/>
      <c r="CJ2" s="98"/>
      <c r="CK2" s="98"/>
      <c r="CL2" s="98"/>
      <c r="CM2" s="98"/>
      <c r="CN2" s="98"/>
      <c r="CO2" s="98"/>
      <c r="CP2" s="98"/>
      <c r="CQ2" s="98"/>
      <c r="CR2" s="98"/>
      <c r="CS2" s="98"/>
      <c r="CT2" s="98"/>
      <c r="CU2" s="98"/>
      <c r="CV2" s="98"/>
      <c r="CW2" s="98"/>
      <c r="CX2" s="98"/>
      <c r="CY2" s="98"/>
      <c r="CZ2" s="98"/>
      <c r="DA2" s="98"/>
      <c r="DB2" s="98"/>
      <c r="DC2" s="98"/>
      <c r="DD2" s="98"/>
      <c r="DE2" s="98"/>
      <c r="DF2" s="98"/>
      <c r="DG2" s="98"/>
      <c r="DH2" s="98"/>
      <c r="DI2" s="98"/>
      <c r="DJ2" s="98"/>
      <c r="DK2" s="98"/>
      <c r="DL2" s="98"/>
      <c r="DM2" s="98"/>
      <c r="DN2" s="98"/>
      <c r="DO2" s="98"/>
      <c r="DP2" s="98"/>
      <c r="DQ2" s="98"/>
      <c r="DR2" s="98"/>
      <c r="DS2" s="98"/>
      <c r="DT2" s="98"/>
      <c r="DU2" s="98"/>
      <c r="DV2" s="98"/>
      <c r="DW2" s="98"/>
      <c r="DX2" s="98"/>
      <c r="DY2" s="98"/>
      <c r="DZ2" s="98"/>
      <c r="EA2" s="98"/>
      <c r="EB2" s="98"/>
      <c r="EC2" s="98"/>
      <c r="ED2" s="98"/>
      <c r="EE2" s="98"/>
      <c r="EF2" s="98"/>
      <c r="EG2" s="98"/>
      <c r="EH2" s="98"/>
      <c r="EI2" s="98"/>
      <c r="EJ2" s="98"/>
      <c r="EK2" s="98"/>
      <c r="EL2" s="98"/>
      <c r="EM2" s="98"/>
      <c r="EN2" s="98"/>
      <c r="EO2" s="98"/>
      <c r="EP2" s="98"/>
      <c r="FY2" s="98"/>
      <c r="FZ2" s="98"/>
      <c r="GA2" s="98"/>
      <c r="GB2" s="98"/>
      <c r="GC2" s="98"/>
      <c r="GD2" s="98"/>
      <c r="GE2" s="98"/>
      <c r="GF2" s="98"/>
      <c r="GG2" s="98"/>
      <c r="GH2" s="98"/>
      <c r="GI2" s="98"/>
      <c r="GJ2" s="98"/>
      <c r="GK2" s="98"/>
      <c r="GL2" s="98"/>
      <c r="GM2" s="98"/>
      <c r="GN2" s="98"/>
      <c r="GO2" s="98"/>
      <c r="GP2" s="98"/>
      <c r="GQ2" s="98"/>
      <c r="GR2" s="98"/>
      <c r="GS2" s="98"/>
      <c r="GT2" s="98"/>
      <c r="GU2" s="98"/>
      <c r="GV2" s="98"/>
      <c r="GW2" s="98"/>
      <c r="GX2" s="98"/>
      <c r="GY2" s="98"/>
      <c r="GZ2" s="98"/>
      <c r="HA2" s="98"/>
      <c r="HB2" s="98"/>
      <c r="HC2" s="98"/>
      <c r="HD2" s="98"/>
      <c r="HE2" s="98"/>
      <c r="HF2" s="98"/>
      <c r="HG2" s="98"/>
      <c r="HH2" s="98"/>
      <c r="HI2" s="98"/>
      <c r="HJ2" s="98"/>
      <c r="HK2" s="98"/>
      <c r="HL2" s="98"/>
      <c r="HM2" s="98"/>
      <c r="HN2" s="98"/>
      <c r="HO2" s="98"/>
      <c r="HP2" s="98"/>
      <c r="HQ2" s="98"/>
      <c r="HR2" s="98"/>
      <c r="HS2" s="98"/>
      <c r="HT2" s="98"/>
      <c r="HU2" s="98"/>
      <c r="HV2" s="98"/>
      <c r="HW2" s="98"/>
      <c r="HX2" s="98"/>
      <c r="HY2" s="98"/>
      <c r="HZ2" s="98"/>
      <c r="IA2" s="98"/>
      <c r="IB2" s="98"/>
      <c r="IC2" s="98"/>
      <c r="ID2" s="98"/>
      <c r="IE2" s="98"/>
      <c r="IF2" s="98"/>
      <c r="IG2" s="98"/>
      <c r="IH2" s="98"/>
      <c r="II2" s="98"/>
      <c r="IJ2" s="98"/>
      <c r="IK2" s="98"/>
      <c r="IL2" s="98"/>
      <c r="IM2" s="98"/>
      <c r="IN2" s="98"/>
      <c r="IO2" s="98"/>
      <c r="IP2" s="98"/>
      <c r="IQ2" s="98"/>
      <c r="IR2" s="98"/>
      <c r="IS2" s="98"/>
      <c r="IT2" s="98"/>
      <c r="IU2" s="98"/>
      <c r="IV2" s="98"/>
      <c r="IW2" s="98"/>
      <c r="IX2" s="98"/>
      <c r="IY2" s="98"/>
      <c r="IZ2" s="98"/>
      <c r="JA2" s="98"/>
      <c r="JB2" s="98"/>
      <c r="JC2" s="98"/>
      <c r="JD2" s="98"/>
      <c r="JE2" s="98"/>
      <c r="JF2" s="98"/>
      <c r="JG2" s="98"/>
      <c r="JH2" s="98"/>
      <c r="JI2" s="98"/>
      <c r="JJ2" s="98"/>
      <c r="JK2" s="98"/>
      <c r="JL2" s="98"/>
      <c r="JM2" s="98"/>
      <c r="JN2" s="98"/>
      <c r="JO2" s="98"/>
      <c r="JP2" s="98"/>
      <c r="JQ2" s="98"/>
      <c r="JR2" s="98"/>
      <c r="JS2" s="98"/>
      <c r="JT2" s="98"/>
      <c r="JU2" s="98"/>
      <c r="JV2" s="98"/>
      <c r="JW2" s="98"/>
      <c r="JX2" s="98"/>
      <c r="JY2" s="98"/>
      <c r="JZ2" s="98"/>
      <c r="KA2" s="98"/>
      <c r="KB2" s="98"/>
      <c r="KC2" s="98"/>
      <c r="KD2" s="98"/>
      <c r="KE2" s="98"/>
      <c r="KF2" s="98"/>
      <c r="KG2" s="98"/>
      <c r="KH2" s="98"/>
      <c r="KI2" s="98"/>
      <c r="KJ2" s="98"/>
      <c r="KK2" s="98"/>
      <c r="KL2" s="98"/>
      <c r="KM2" s="98"/>
      <c r="KN2" s="98"/>
      <c r="KO2" s="98"/>
      <c r="KP2" s="98"/>
      <c r="KQ2" s="98"/>
      <c r="KR2" s="98"/>
      <c r="KS2" s="98"/>
      <c r="KT2" s="98"/>
      <c r="KU2" s="98"/>
      <c r="KV2" s="98"/>
      <c r="KW2" s="98"/>
      <c r="KX2" s="98"/>
      <c r="KY2" s="98"/>
      <c r="KZ2" s="98"/>
      <c r="LA2" s="98"/>
      <c r="LB2" s="98"/>
      <c r="LC2" s="98"/>
      <c r="LD2" s="98"/>
      <c r="LE2" s="98"/>
      <c r="LF2" s="98"/>
      <c r="LG2" s="98"/>
      <c r="LH2" s="98"/>
      <c r="LI2" s="98"/>
      <c r="LJ2" s="98"/>
      <c r="LK2" s="98"/>
      <c r="LL2" s="98"/>
      <c r="LM2" s="98"/>
      <c r="LN2" s="98"/>
      <c r="LO2" s="98"/>
      <c r="LP2" s="98"/>
      <c r="LQ2" s="98"/>
      <c r="LR2" s="98"/>
      <c r="LS2" s="98"/>
      <c r="LT2" s="98"/>
      <c r="LU2" s="98"/>
      <c r="LV2" s="98"/>
      <c r="LW2" s="98"/>
      <c r="LX2" s="98"/>
      <c r="LY2" s="98"/>
      <c r="LZ2" s="98"/>
      <c r="MA2" s="98"/>
      <c r="MB2" s="98"/>
      <c r="MC2" s="98"/>
      <c r="MD2" s="98"/>
      <c r="ME2" s="98"/>
      <c r="MF2" s="98"/>
      <c r="MG2" s="98"/>
      <c r="MH2" s="98"/>
      <c r="MI2" s="98"/>
      <c r="MJ2" s="98"/>
      <c r="MK2" s="98"/>
      <c r="ML2" s="98"/>
      <c r="MM2" s="98"/>
      <c r="MN2" s="98"/>
      <c r="MO2" s="98"/>
      <c r="MP2" s="98"/>
      <c r="MQ2" s="98"/>
      <c r="MR2" s="98"/>
      <c r="MS2" s="98"/>
      <c r="MT2" s="98"/>
      <c r="MU2" s="98"/>
      <c r="MV2" s="98"/>
      <c r="MW2" s="98"/>
      <c r="MX2" s="98"/>
      <c r="MY2" s="98"/>
      <c r="MZ2" s="98"/>
      <c r="NA2" s="98"/>
      <c r="NB2" s="98"/>
      <c r="NC2" s="98"/>
      <c r="ND2" s="98"/>
      <c r="NE2" s="98"/>
      <c r="NF2" s="98"/>
      <c r="NG2" s="98"/>
      <c r="NH2" s="98"/>
      <c r="NI2" s="98"/>
      <c r="NJ2" s="98"/>
      <c r="NK2" s="98"/>
      <c r="NL2" s="98"/>
      <c r="NM2" s="98"/>
      <c r="NN2" s="98"/>
      <c r="NO2" s="98"/>
      <c r="NP2" s="98"/>
      <c r="NQ2" s="98"/>
      <c r="NR2" s="98"/>
      <c r="NS2" s="98"/>
      <c r="NT2" s="98"/>
      <c r="NU2" s="98"/>
      <c r="NV2" s="98"/>
      <c r="NW2" s="98"/>
      <c r="NX2" s="98"/>
      <c r="NY2" s="98"/>
      <c r="NZ2" s="98"/>
      <c r="OA2" s="98"/>
      <c r="OB2" s="98"/>
      <c r="OC2" s="98"/>
      <c r="OD2" s="98"/>
      <c r="OE2" s="98"/>
      <c r="OF2" s="98"/>
      <c r="OG2" s="98"/>
      <c r="OH2" s="98"/>
      <c r="OI2" s="98"/>
      <c r="OJ2" s="98"/>
      <c r="OK2" s="98"/>
      <c r="OL2" s="98"/>
      <c r="OM2" s="98"/>
      <c r="ON2" s="98"/>
      <c r="OO2" s="98"/>
      <c r="OP2" s="98"/>
      <c r="OQ2" s="98"/>
      <c r="OR2" s="98"/>
      <c r="OS2" s="98"/>
      <c r="OT2" s="98"/>
      <c r="OU2" s="98"/>
      <c r="OV2" s="98"/>
      <c r="OW2" s="98"/>
      <c r="OX2" s="98"/>
      <c r="OY2" s="98"/>
      <c r="OZ2" s="98"/>
      <c r="PA2" s="98"/>
      <c r="PB2" s="98"/>
      <c r="PC2" s="98"/>
      <c r="PD2" s="98"/>
      <c r="PE2" s="98"/>
      <c r="PF2" s="98"/>
      <c r="PG2" s="98"/>
      <c r="PH2" s="98"/>
      <c r="PI2" s="98"/>
      <c r="PJ2" s="98"/>
      <c r="PK2" s="98"/>
      <c r="PL2" s="98"/>
      <c r="PM2" s="98"/>
      <c r="PN2" s="98"/>
      <c r="PO2" s="98"/>
      <c r="PP2" s="98"/>
      <c r="PQ2" s="98"/>
      <c r="PR2" s="98"/>
      <c r="PS2" s="98"/>
      <c r="PT2" s="98"/>
      <c r="PU2" s="98"/>
      <c r="PV2" s="98"/>
      <c r="PW2" s="98"/>
      <c r="PX2" s="98"/>
      <c r="PY2" s="98"/>
      <c r="PZ2" s="98"/>
      <c r="QA2" s="98"/>
      <c r="QB2" s="98"/>
      <c r="QC2" s="98"/>
      <c r="QD2" s="98"/>
      <c r="QE2" s="98"/>
      <c r="QF2" s="98"/>
      <c r="QG2" s="98"/>
      <c r="QH2" s="98"/>
      <c r="QI2" s="98"/>
      <c r="QJ2" s="98"/>
      <c r="QK2" s="98"/>
      <c r="QL2" s="98"/>
      <c r="QM2" s="98"/>
      <c r="QN2" s="98"/>
      <c r="QO2" s="98"/>
      <c r="QP2" s="98"/>
      <c r="QQ2" s="98"/>
      <c r="QR2" s="98"/>
      <c r="QS2" s="98"/>
      <c r="QT2" s="98"/>
      <c r="QU2" s="98"/>
      <c r="QV2" s="98"/>
      <c r="QW2" s="98"/>
      <c r="QX2" s="98"/>
      <c r="QY2" s="98"/>
      <c r="QZ2" s="98"/>
      <c r="RA2" s="98"/>
      <c r="RB2" s="98"/>
      <c r="RC2" s="98"/>
      <c r="RD2" s="98"/>
      <c r="RE2" s="98"/>
      <c r="RF2" s="98"/>
      <c r="RG2" s="98"/>
      <c r="RH2" s="98"/>
      <c r="RI2" s="98"/>
      <c r="RJ2" s="98"/>
      <c r="RK2" s="98"/>
      <c r="RL2" s="98"/>
      <c r="RM2" s="98"/>
      <c r="RN2" s="98"/>
      <c r="RO2" s="98"/>
      <c r="RP2" s="98"/>
      <c r="RQ2" s="98"/>
      <c r="RR2" s="98"/>
      <c r="RS2" s="98"/>
      <c r="RT2" s="98"/>
      <c r="RU2" s="98"/>
      <c r="RV2" s="98"/>
      <c r="RW2" s="98"/>
      <c r="RX2" s="98"/>
      <c r="RY2" s="98"/>
      <c r="RZ2" s="98"/>
      <c r="SA2" s="98"/>
      <c r="SB2" s="98"/>
      <c r="SC2" s="98"/>
      <c r="SD2" s="98"/>
      <c r="SE2" s="98"/>
      <c r="SF2" s="98"/>
      <c r="SG2" s="98"/>
      <c r="SH2" s="98"/>
      <c r="SI2" s="98"/>
      <c r="SJ2" s="98"/>
      <c r="SK2" s="98"/>
      <c r="SL2" s="98"/>
      <c r="SM2" s="98"/>
      <c r="SN2" s="98"/>
      <c r="SO2" s="98"/>
      <c r="SP2" s="98"/>
      <c r="SQ2" s="98"/>
      <c r="SR2" s="98"/>
      <c r="SS2" s="98"/>
      <c r="ST2" s="98"/>
      <c r="SU2" s="98"/>
    </row>
    <row r="3" spans="1:515" hidden="1">
      <c r="A3" s="444"/>
      <c r="B3" s="444"/>
      <c r="C3" s="444"/>
      <c r="D3" s="444"/>
      <c r="E3" s="444"/>
      <c r="F3" s="444"/>
      <c r="G3" s="444"/>
      <c r="H3" s="444"/>
      <c r="I3" s="444"/>
      <c r="J3" s="444"/>
      <c r="K3" s="444"/>
      <c r="L3" s="444"/>
      <c r="M3" s="444"/>
      <c r="N3" s="444"/>
      <c r="O3" s="444"/>
      <c r="P3" s="444"/>
      <c r="Q3" s="98"/>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98"/>
      <c r="AX3" s="98"/>
      <c r="AY3" s="98"/>
      <c r="AZ3" s="98"/>
      <c r="BA3" s="98"/>
      <c r="BB3" s="98"/>
      <c r="BC3" s="98"/>
      <c r="BD3" s="98"/>
      <c r="BE3" s="98"/>
      <c r="BF3" s="98"/>
      <c r="BG3" s="98"/>
      <c r="BH3" s="98"/>
      <c r="BI3" s="98"/>
      <c r="BJ3" s="98"/>
      <c r="BK3" s="98"/>
      <c r="BL3" s="98"/>
      <c r="BM3" s="98"/>
      <c r="BN3" s="98"/>
      <c r="BO3" s="98"/>
      <c r="BP3" s="98"/>
      <c r="BQ3" s="98"/>
      <c r="BR3" s="98"/>
      <c r="BS3" s="98"/>
      <c r="BT3" s="98"/>
      <c r="BU3" s="98"/>
      <c r="BV3" s="98"/>
      <c r="BW3" s="98"/>
      <c r="BX3" s="98"/>
      <c r="BY3" s="98"/>
      <c r="BZ3" s="98"/>
      <c r="CA3" s="98"/>
      <c r="CB3" s="98"/>
      <c r="CC3" s="98"/>
      <c r="CD3" s="98"/>
      <c r="CE3" s="98"/>
      <c r="CF3" s="98"/>
      <c r="CG3" s="98"/>
      <c r="CH3" s="98"/>
      <c r="CI3" s="98"/>
      <c r="CJ3" s="98"/>
      <c r="CK3" s="98"/>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8"/>
      <c r="DM3" s="98"/>
      <c r="DN3" s="98"/>
      <c r="DO3" s="98"/>
      <c r="DP3" s="98"/>
      <c r="DQ3" s="98"/>
      <c r="DR3" s="98"/>
      <c r="DS3" s="98"/>
      <c r="DT3" s="98"/>
      <c r="DU3" s="98"/>
      <c r="DV3" s="98"/>
      <c r="DW3" s="98"/>
      <c r="DX3" s="98"/>
      <c r="DY3" s="98"/>
      <c r="DZ3" s="98"/>
      <c r="EA3" s="98"/>
      <c r="EB3" s="98"/>
      <c r="EC3" s="98"/>
      <c r="ED3" s="98"/>
      <c r="EE3" s="98"/>
      <c r="EF3" s="98"/>
      <c r="EG3" s="98"/>
      <c r="EH3" s="98"/>
      <c r="EI3" s="98"/>
      <c r="EJ3" s="98"/>
      <c r="EK3" s="98"/>
      <c r="EL3" s="98"/>
      <c r="EM3" s="98"/>
      <c r="EN3" s="98"/>
      <c r="EO3" s="98"/>
      <c r="EP3" s="98"/>
      <c r="FY3" s="98"/>
      <c r="FZ3" s="98"/>
      <c r="GA3" s="98"/>
      <c r="GB3" s="98"/>
      <c r="GC3" s="98"/>
      <c r="GD3" s="98"/>
      <c r="GE3" s="98"/>
      <c r="GF3" s="98"/>
      <c r="GG3" s="98"/>
      <c r="GH3" s="98"/>
      <c r="GI3" s="98"/>
      <c r="GJ3" s="98"/>
      <c r="GK3" s="98"/>
      <c r="GL3" s="98"/>
      <c r="GM3" s="98"/>
      <c r="GN3" s="98"/>
      <c r="GO3" s="98"/>
      <c r="GP3" s="98"/>
      <c r="GQ3" s="98"/>
      <c r="GR3" s="98"/>
      <c r="GS3" s="98"/>
      <c r="GT3" s="98"/>
      <c r="GU3" s="98"/>
      <c r="GV3" s="98"/>
      <c r="GW3" s="98"/>
      <c r="GX3" s="98"/>
      <c r="GY3" s="98"/>
      <c r="GZ3" s="98"/>
      <c r="HA3" s="98"/>
      <c r="HB3" s="98"/>
      <c r="HC3" s="98"/>
      <c r="HD3" s="98"/>
      <c r="HE3" s="98"/>
      <c r="HF3" s="98"/>
      <c r="HG3" s="98"/>
      <c r="HH3" s="98"/>
      <c r="HI3" s="98"/>
      <c r="HJ3" s="98"/>
      <c r="HK3" s="98"/>
      <c r="HL3" s="98"/>
      <c r="HM3" s="98"/>
      <c r="HN3" s="98"/>
      <c r="HO3" s="98"/>
      <c r="HP3" s="98"/>
      <c r="HQ3" s="98"/>
      <c r="HR3" s="98"/>
      <c r="HS3" s="98"/>
      <c r="HT3" s="98"/>
      <c r="HU3" s="98"/>
      <c r="HV3" s="98"/>
      <c r="HW3" s="98"/>
      <c r="HX3" s="98"/>
      <c r="HY3" s="98"/>
      <c r="HZ3" s="98"/>
      <c r="IA3" s="98"/>
      <c r="IB3" s="98"/>
      <c r="IC3" s="98"/>
      <c r="ID3" s="98"/>
      <c r="IE3" s="98"/>
      <c r="IF3" s="98"/>
      <c r="IG3" s="98"/>
      <c r="IH3" s="98"/>
      <c r="II3" s="98"/>
      <c r="IJ3" s="98"/>
      <c r="IK3" s="98"/>
      <c r="IL3" s="98"/>
      <c r="IM3" s="98"/>
      <c r="IN3" s="98"/>
      <c r="IO3" s="98"/>
      <c r="IP3" s="98"/>
      <c r="IQ3" s="98"/>
      <c r="IR3" s="98"/>
      <c r="IS3" s="98"/>
      <c r="IT3" s="98"/>
      <c r="IU3" s="98"/>
      <c r="IV3" s="98"/>
      <c r="IW3" s="98"/>
      <c r="IX3" s="98"/>
      <c r="IY3" s="98"/>
      <c r="IZ3" s="98"/>
      <c r="JA3" s="98"/>
      <c r="JB3" s="98"/>
      <c r="JC3" s="98"/>
      <c r="JD3" s="98"/>
      <c r="JE3" s="98"/>
      <c r="JF3" s="98"/>
      <c r="JG3" s="98"/>
      <c r="JH3" s="98"/>
      <c r="JI3" s="98"/>
      <c r="JJ3" s="98"/>
      <c r="JK3" s="98"/>
      <c r="JL3" s="98"/>
      <c r="JM3" s="98"/>
      <c r="JN3" s="98"/>
      <c r="JO3" s="98"/>
      <c r="JP3" s="98"/>
      <c r="JQ3" s="98"/>
      <c r="JR3" s="98"/>
      <c r="JS3" s="98"/>
      <c r="JT3" s="98"/>
      <c r="JU3" s="98"/>
      <c r="JV3" s="98"/>
      <c r="JW3" s="98"/>
      <c r="JX3" s="98"/>
      <c r="JY3" s="98"/>
      <c r="JZ3" s="98"/>
      <c r="KA3" s="98"/>
      <c r="KB3" s="98"/>
      <c r="KC3" s="98"/>
      <c r="KD3" s="98"/>
      <c r="KE3" s="98"/>
      <c r="KF3" s="98"/>
      <c r="KG3" s="98"/>
      <c r="KH3" s="98"/>
      <c r="KI3" s="98"/>
      <c r="KJ3" s="98"/>
      <c r="KK3" s="98"/>
      <c r="KL3" s="98"/>
      <c r="KM3" s="98"/>
      <c r="KN3" s="98"/>
      <c r="KO3" s="98"/>
      <c r="KP3" s="98"/>
      <c r="KQ3" s="98"/>
      <c r="KR3" s="98"/>
      <c r="KS3" s="98"/>
      <c r="KT3" s="98"/>
      <c r="KU3" s="98"/>
      <c r="KV3" s="98"/>
      <c r="KW3" s="98"/>
      <c r="KX3" s="98"/>
      <c r="KY3" s="98"/>
      <c r="KZ3" s="98"/>
      <c r="LA3" s="98"/>
      <c r="LB3" s="98"/>
      <c r="LC3" s="98"/>
      <c r="LD3" s="98"/>
      <c r="LE3" s="98"/>
      <c r="LF3" s="98"/>
      <c r="LG3" s="98"/>
      <c r="LH3" s="98"/>
      <c r="LI3" s="98"/>
      <c r="LJ3" s="98"/>
      <c r="LK3" s="98"/>
      <c r="LL3" s="98"/>
      <c r="LM3" s="98"/>
      <c r="LN3" s="98"/>
      <c r="LO3" s="98"/>
      <c r="LP3" s="98"/>
      <c r="LQ3" s="98"/>
      <c r="LR3" s="98"/>
      <c r="LS3" s="98"/>
      <c r="LT3" s="98"/>
      <c r="LU3" s="98"/>
      <c r="LV3" s="98"/>
      <c r="LW3" s="98"/>
      <c r="LX3" s="98"/>
      <c r="LY3" s="98"/>
      <c r="LZ3" s="98"/>
      <c r="MA3" s="98"/>
      <c r="MB3" s="98"/>
      <c r="MC3" s="98"/>
      <c r="MD3" s="98"/>
      <c r="ME3" s="98"/>
      <c r="MF3" s="98"/>
      <c r="MG3" s="98"/>
      <c r="MH3" s="98"/>
      <c r="MI3" s="98"/>
      <c r="MJ3" s="98"/>
      <c r="MK3" s="98"/>
      <c r="ML3" s="98"/>
      <c r="MM3" s="98"/>
      <c r="MN3" s="98"/>
      <c r="MO3" s="98"/>
      <c r="MP3" s="98"/>
      <c r="MQ3" s="98"/>
      <c r="MR3" s="98"/>
      <c r="MS3" s="98"/>
      <c r="MT3" s="98"/>
      <c r="MU3" s="98"/>
      <c r="MV3" s="98"/>
      <c r="MW3" s="98"/>
      <c r="MX3" s="98"/>
      <c r="MY3" s="98"/>
      <c r="MZ3" s="98"/>
      <c r="NA3" s="98"/>
      <c r="NB3" s="98"/>
      <c r="NC3" s="98"/>
      <c r="ND3" s="98"/>
      <c r="NE3" s="98"/>
      <c r="NF3" s="98"/>
      <c r="NG3" s="98"/>
      <c r="NH3" s="98"/>
      <c r="NI3" s="98"/>
      <c r="NJ3" s="98"/>
      <c r="NK3" s="98"/>
      <c r="NL3" s="98"/>
      <c r="NM3" s="98"/>
      <c r="NN3" s="98"/>
      <c r="NO3" s="98"/>
      <c r="NP3" s="98"/>
      <c r="NQ3" s="98"/>
      <c r="NR3" s="98"/>
      <c r="NS3" s="98"/>
      <c r="NT3" s="98"/>
      <c r="NU3" s="98"/>
      <c r="NV3" s="98"/>
      <c r="NW3" s="98"/>
      <c r="NX3" s="98"/>
      <c r="NY3" s="98"/>
      <c r="NZ3" s="98"/>
      <c r="OA3" s="98"/>
      <c r="OB3" s="98"/>
      <c r="OC3" s="98"/>
      <c r="OD3" s="98"/>
      <c r="OE3" s="98"/>
      <c r="OF3" s="98"/>
      <c r="OG3" s="98"/>
      <c r="OH3" s="98"/>
      <c r="OI3" s="98"/>
      <c r="OJ3" s="98"/>
      <c r="OK3" s="98"/>
      <c r="OL3" s="98"/>
      <c r="OM3" s="98"/>
      <c r="ON3" s="98"/>
      <c r="OO3" s="98"/>
      <c r="OP3" s="98"/>
      <c r="OQ3" s="98"/>
      <c r="OR3" s="98"/>
      <c r="OS3" s="98"/>
      <c r="OT3" s="98"/>
      <c r="OU3" s="98"/>
      <c r="OV3" s="98"/>
      <c r="OW3" s="98"/>
      <c r="OX3" s="98"/>
      <c r="OY3" s="98"/>
      <c r="OZ3" s="98"/>
      <c r="PA3" s="98"/>
      <c r="PB3" s="98"/>
      <c r="PC3" s="98"/>
      <c r="PD3" s="98"/>
      <c r="PE3" s="98"/>
      <c r="PF3" s="98"/>
      <c r="PG3" s="98"/>
      <c r="PH3" s="98"/>
      <c r="PI3" s="98"/>
      <c r="PJ3" s="98"/>
      <c r="PK3" s="98"/>
      <c r="PL3" s="98"/>
      <c r="PM3" s="98"/>
      <c r="PN3" s="98"/>
      <c r="PO3" s="98"/>
      <c r="PP3" s="98"/>
      <c r="PQ3" s="98"/>
      <c r="PR3" s="98"/>
      <c r="PS3" s="98"/>
      <c r="PT3" s="98"/>
      <c r="PU3" s="98"/>
      <c r="PV3" s="98"/>
      <c r="PW3" s="98"/>
      <c r="PX3" s="98"/>
      <c r="PY3" s="98"/>
      <c r="PZ3" s="98"/>
      <c r="QA3" s="98"/>
      <c r="QB3" s="98"/>
      <c r="QC3" s="98"/>
      <c r="QD3" s="98"/>
      <c r="QE3" s="98"/>
      <c r="QF3" s="98"/>
      <c r="QG3" s="98"/>
      <c r="QH3" s="98"/>
      <c r="QI3" s="98"/>
      <c r="QJ3" s="98"/>
      <c r="QK3" s="98"/>
      <c r="QL3" s="98"/>
      <c r="QM3" s="98"/>
      <c r="QN3" s="98"/>
      <c r="QO3" s="98"/>
      <c r="QP3" s="98"/>
      <c r="QQ3" s="98"/>
      <c r="QR3" s="98"/>
      <c r="QS3" s="98"/>
      <c r="QT3" s="98"/>
      <c r="QU3" s="98"/>
      <c r="QV3" s="98"/>
      <c r="QW3" s="98"/>
      <c r="QX3" s="98"/>
      <c r="QY3" s="98"/>
      <c r="QZ3" s="98"/>
      <c r="RA3" s="98"/>
      <c r="RB3" s="98"/>
      <c r="RC3" s="98"/>
      <c r="RD3" s="98"/>
      <c r="RE3" s="98"/>
      <c r="RF3" s="98"/>
      <c r="RG3" s="98"/>
      <c r="RH3" s="98"/>
      <c r="RI3" s="98"/>
      <c r="RJ3" s="98"/>
      <c r="RK3" s="98"/>
      <c r="RL3" s="98"/>
      <c r="RM3" s="98"/>
      <c r="RN3" s="98"/>
      <c r="RO3" s="98"/>
      <c r="RP3" s="98"/>
      <c r="RQ3" s="98"/>
      <c r="RR3" s="98"/>
      <c r="RS3" s="98"/>
      <c r="RT3" s="98"/>
      <c r="RU3" s="98"/>
      <c r="RV3" s="98"/>
      <c r="RW3" s="98"/>
      <c r="RX3" s="98"/>
      <c r="RY3" s="98"/>
      <c r="RZ3" s="98"/>
      <c r="SA3" s="98"/>
      <c r="SB3" s="98"/>
      <c r="SC3" s="98"/>
      <c r="SD3" s="98"/>
      <c r="SE3" s="98"/>
      <c r="SF3" s="98"/>
      <c r="SG3" s="98"/>
      <c r="SH3" s="98"/>
      <c r="SI3" s="98"/>
      <c r="SJ3" s="98"/>
      <c r="SK3" s="98"/>
      <c r="SL3" s="98"/>
      <c r="SM3" s="98"/>
      <c r="SN3" s="98"/>
      <c r="SO3" s="98"/>
      <c r="SP3" s="98"/>
      <c r="SQ3" s="98"/>
      <c r="SR3" s="98"/>
      <c r="SS3" s="98"/>
      <c r="ST3" s="98"/>
      <c r="SU3" s="98"/>
    </row>
    <row r="4" spans="1:515" hidden="1">
      <c r="A4" s="444"/>
      <c r="B4" s="444"/>
      <c r="C4" s="444"/>
      <c r="D4" s="444"/>
      <c r="E4" s="444"/>
      <c r="F4" s="444"/>
      <c r="G4" s="444"/>
      <c r="H4" s="444"/>
      <c r="I4" s="444"/>
      <c r="J4" s="444"/>
      <c r="K4" s="444"/>
      <c r="L4" s="444"/>
      <c r="M4" s="444"/>
      <c r="N4" s="444"/>
      <c r="O4" s="444"/>
      <c r="P4" s="444"/>
      <c r="Q4" s="98"/>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c r="EM4" s="98"/>
      <c r="EN4" s="98"/>
      <c r="EO4" s="98"/>
      <c r="EP4" s="98"/>
      <c r="FY4" s="98"/>
      <c r="FZ4" s="98"/>
      <c r="GA4" s="98"/>
      <c r="GB4" s="98"/>
      <c r="GC4" s="98"/>
      <c r="GD4" s="98"/>
      <c r="GE4" s="98"/>
      <c r="GF4" s="98"/>
      <c r="GG4" s="98"/>
      <c r="GH4" s="98"/>
      <c r="GI4" s="98"/>
      <c r="GJ4" s="98"/>
      <c r="GK4" s="98"/>
      <c r="GL4" s="98"/>
      <c r="GM4" s="98"/>
      <c r="GN4" s="98"/>
      <c r="GO4" s="98"/>
      <c r="GP4" s="98"/>
      <c r="GQ4" s="98"/>
      <c r="GR4" s="98"/>
      <c r="GS4" s="98"/>
      <c r="GT4" s="98"/>
      <c r="GU4" s="98"/>
      <c r="GV4" s="98"/>
      <c r="GW4" s="98"/>
      <c r="GX4" s="98"/>
      <c r="GY4" s="98"/>
      <c r="GZ4" s="98"/>
      <c r="HA4" s="98"/>
      <c r="HB4" s="98"/>
      <c r="HC4" s="98"/>
      <c r="HD4" s="98"/>
      <c r="HE4" s="98"/>
      <c r="HF4" s="98"/>
      <c r="HG4" s="98"/>
      <c r="HH4" s="98"/>
      <c r="HI4" s="98"/>
      <c r="HJ4" s="98"/>
      <c r="HK4" s="98"/>
      <c r="HL4" s="98"/>
      <c r="HM4" s="98"/>
      <c r="HN4" s="98"/>
      <c r="HO4" s="98"/>
      <c r="HP4" s="98"/>
      <c r="HQ4" s="98"/>
      <c r="HR4" s="98"/>
      <c r="HS4" s="98"/>
      <c r="HT4" s="98"/>
      <c r="HU4" s="98"/>
      <c r="HV4" s="98"/>
      <c r="HW4" s="98"/>
      <c r="HX4" s="98"/>
      <c r="HY4" s="98"/>
      <c r="HZ4" s="98"/>
      <c r="IA4" s="98"/>
      <c r="IB4" s="98"/>
      <c r="IC4" s="98"/>
      <c r="ID4" s="98"/>
      <c r="IE4" s="98"/>
      <c r="IF4" s="98"/>
      <c r="IG4" s="98"/>
      <c r="IH4" s="98"/>
      <c r="II4" s="98"/>
      <c r="IJ4" s="98"/>
      <c r="IK4" s="98"/>
      <c r="IL4" s="98"/>
      <c r="IM4" s="98"/>
      <c r="IN4" s="98"/>
      <c r="IO4" s="98"/>
      <c r="IP4" s="98"/>
      <c r="IQ4" s="98"/>
      <c r="IR4" s="98"/>
      <c r="IS4" s="98"/>
      <c r="IT4" s="98"/>
      <c r="IU4" s="98"/>
      <c r="IV4" s="98"/>
      <c r="IW4" s="98"/>
      <c r="IX4" s="98"/>
      <c r="IY4" s="98"/>
      <c r="IZ4" s="98"/>
      <c r="JA4" s="98"/>
      <c r="JB4" s="98"/>
      <c r="JC4" s="98"/>
      <c r="JD4" s="98"/>
      <c r="JE4" s="98"/>
      <c r="JF4" s="98"/>
      <c r="JG4" s="98"/>
      <c r="JH4" s="98"/>
      <c r="JI4" s="98"/>
      <c r="JJ4" s="98"/>
      <c r="JK4" s="98"/>
      <c r="JL4" s="98"/>
      <c r="JM4" s="98"/>
      <c r="JN4" s="98"/>
      <c r="JO4" s="98"/>
      <c r="JP4" s="98"/>
      <c r="JQ4" s="98"/>
      <c r="JR4" s="98"/>
      <c r="JS4" s="98"/>
      <c r="JT4" s="98"/>
      <c r="JU4" s="98"/>
      <c r="JV4" s="98"/>
      <c r="JW4" s="98"/>
      <c r="JX4" s="98"/>
      <c r="JY4" s="98"/>
      <c r="JZ4" s="98"/>
      <c r="KA4" s="98"/>
      <c r="KB4" s="98"/>
      <c r="KC4" s="98"/>
      <c r="KD4" s="98"/>
      <c r="KE4" s="98"/>
      <c r="KF4" s="98"/>
      <c r="KG4" s="98"/>
      <c r="KH4" s="98"/>
      <c r="KI4" s="98"/>
      <c r="KJ4" s="98"/>
      <c r="KK4" s="98"/>
      <c r="KL4" s="98"/>
      <c r="KM4" s="98"/>
      <c r="KN4" s="98"/>
      <c r="KO4" s="98"/>
      <c r="KP4" s="98"/>
      <c r="KQ4" s="98"/>
      <c r="KR4" s="98"/>
      <c r="KS4" s="98"/>
      <c r="KT4" s="98"/>
      <c r="KU4" s="98"/>
      <c r="KV4" s="98"/>
      <c r="KW4" s="98"/>
      <c r="KX4" s="98"/>
      <c r="KY4" s="98"/>
      <c r="KZ4" s="98"/>
      <c r="LA4" s="98"/>
      <c r="LB4" s="98"/>
      <c r="LC4" s="98"/>
      <c r="LD4" s="98"/>
      <c r="LE4" s="98"/>
      <c r="LF4" s="98"/>
      <c r="LG4" s="98"/>
      <c r="LH4" s="98"/>
      <c r="LI4" s="98"/>
      <c r="LJ4" s="98"/>
      <c r="LK4" s="98"/>
      <c r="LL4" s="98"/>
      <c r="LM4" s="98"/>
      <c r="LN4" s="98"/>
      <c r="LO4" s="98"/>
      <c r="LP4" s="98"/>
      <c r="LQ4" s="98"/>
      <c r="LR4" s="98"/>
      <c r="LS4" s="98"/>
      <c r="LT4" s="98"/>
      <c r="LU4" s="98"/>
      <c r="LV4" s="98"/>
      <c r="LW4" s="98"/>
      <c r="LX4" s="98"/>
      <c r="LY4" s="98"/>
      <c r="LZ4" s="98"/>
      <c r="MA4" s="98"/>
      <c r="MB4" s="98"/>
      <c r="MC4" s="98"/>
      <c r="MD4" s="98"/>
      <c r="ME4" s="98"/>
      <c r="MF4" s="98"/>
      <c r="MG4" s="98"/>
      <c r="MH4" s="98"/>
      <c r="MI4" s="98"/>
      <c r="MJ4" s="98"/>
      <c r="MK4" s="98"/>
      <c r="ML4" s="98"/>
      <c r="MM4" s="98"/>
      <c r="MN4" s="98"/>
      <c r="MO4" s="98"/>
      <c r="MP4" s="98"/>
      <c r="MQ4" s="98"/>
      <c r="MR4" s="98"/>
      <c r="MS4" s="98"/>
      <c r="MT4" s="98"/>
      <c r="MU4" s="98"/>
      <c r="MV4" s="98"/>
      <c r="MW4" s="98"/>
      <c r="MX4" s="98"/>
      <c r="MY4" s="98"/>
      <c r="MZ4" s="98"/>
      <c r="NA4" s="98"/>
      <c r="NB4" s="98"/>
      <c r="NC4" s="98"/>
      <c r="ND4" s="98"/>
      <c r="NE4" s="98"/>
      <c r="NF4" s="98"/>
      <c r="NG4" s="98"/>
      <c r="NH4" s="98"/>
      <c r="NI4" s="98"/>
      <c r="NJ4" s="98"/>
      <c r="NK4" s="98"/>
      <c r="NL4" s="98"/>
      <c r="NM4" s="98"/>
      <c r="NN4" s="98"/>
      <c r="NO4" s="98"/>
      <c r="NP4" s="98"/>
      <c r="NQ4" s="98"/>
      <c r="NR4" s="98"/>
      <c r="NS4" s="98"/>
      <c r="NT4" s="98"/>
      <c r="NU4" s="98"/>
      <c r="NV4" s="98"/>
      <c r="NW4" s="98"/>
      <c r="NX4" s="98"/>
      <c r="NY4" s="98"/>
      <c r="NZ4" s="98"/>
      <c r="OA4" s="98"/>
      <c r="OB4" s="98"/>
      <c r="OC4" s="98"/>
      <c r="OD4" s="98"/>
      <c r="OE4" s="98"/>
      <c r="OF4" s="98"/>
      <c r="OG4" s="98"/>
      <c r="OH4" s="98"/>
      <c r="OI4" s="98"/>
      <c r="OJ4" s="98"/>
      <c r="OK4" s="98"/>
      <c r="OL4" s="98"/>
      <c r="OM4" s="98"/>
      <c r="ON4" s="98"/>
      <c r="OO4" s="98"/>
      <c r="OP4" s="98"/>
      <c r="OQ4" s="98"/>
      <c r="OR4" s="98"/>
      <c r="OS4" s="98"/>
      <c r="OT4" s="98"/>
      <c r="OU4" s="98"/>
      <c r="OV4" s="98"/>
      <c r="OW4" s="98"/>
      <c r="OX4" s="98"/>
      <c r="OY4" s="98"/>
      <c r="OZ4" s="98"/>
      <c r="PA4" s="98"/>
      <c r="PB4" s="98"/>
      <c r="PC4" s="98"/>
      <c r="PD4" s="98"/>
      <c r="PE4" s="98"/>
      <c r="PF4" s="98"/>
      <c r="PG4" s="98"/>
      <c r="PH4" s="98"/>
      <c r="PI4" s="98"/>
      <c r="PJ4" s="98"/>
      <c r="PK4" s="98"/>
      <c r="PL4" s="98"/>
      <c r="PM4" s="98"/>
      <c r="PN4" s="98"/>
      <c r="PO4" s="98"/>
      <c r="PP4" s="98"/>
      <c r="PQ4" s="98"/>
      <c r="PR4" s="98"/>
      <c r="PS4" s="98"/>
      <c r="PT4" s="98"/>
      <c r="PU4" s="98"/>
      <c r="PV4" s="98"/>
      <c r="PW4" s="98"/>
      <c r="PX4" s="98"/>
      <c r="PY4" s="98"/>
      <c r="PZ4" s="98"/>
      <c r="QA4" s="98"/>
      <c r="QB4" s="98"/>
      <c r="QC4" s="98"/>
      <c r="QD4" s="98"/>
      <c r="QE4" s="98"/>
      <c r="QF4" s="98"/>
      <c r="QG4" s="98"/>
      <c r="QH4" s="98"/>
      <c r="QI4" s="98"/>
      <c r="QJ4" s="98"/>
      <c r="QK4" s="98"/>
      <c r="QL4" s="98"/>
      <c r="QM4" s="98"/>
      <c r="QN4" s="98"/>
      <c r="QO4" s="98"/>
      <c r="QP4" s="98"/>
      <c r="QQ4" s="98"/>
      <c r="QR4" s="98"/>
      <c r="QS4" s="98"/>
      <c r="QT4" s="98"/>
      <c r="QU4" s="98"/>
      <c r="QV4" s="98"/>
      <c r="QW4" s="98"/>
      <c r="QX4" s="98"/>
      <c r="QY4" s="98"/>
      <c r="QZ4" s="98"/>
      <c r="RA4" s="98"/>
      <c r="RB4" s="98"/>
      <c r="RC4" s="98"/>
      <c r="RD4" s="98"/>
      <c r="RE4" s="98"/>
      <c r="RF4" s="98"/>
      <c r="RG4" s="98"/>
      <c r="RH4" s="98"/>
      <c r="RI4" s="98"/>
      <c r="RJ4" s="98"/>
      <c r="RK4" s="98"/>
      <c r="RL4" s="98"/>
      <c r="RM4" s="98"/>
      <c r="RN4" s="98"/>
      <c r="RO4" s="98"/>
      <c r="RP4" s="98"/>
      <c r="RQ4" s="98"/>
      <c r="RR4" s="98"/>
      <c r="RS4" s="98"/>
      <c r="RT4" s="98"/>
      <c r="RU4" s="98"/>
      <c r="RV4" s="98"/>
      <c r="RW4" s="98"/>
      <c r="RX4" s="98"/>
      <c r="RY4" s="98"/>
      <c r="RZ4" s="98"/>
      <c r="SA4" s="98"/>
      <c r="SB4" s="98"/>
      <c r="SC4" s="98"/>
      <c r="SD4" s="98"/>
      <c r="SE4" s="98"/>
      <c r="SF4" s="98"/>
      <c r="SG4" s="98"/>
      <c r="SH4" s="98"/>
      <c r="SI4" s="98"/>
      <c r="SJ4" s="98"/>
      <c r="SK4" s="98"/>
      <c r="SL4" s="98"/>
      <c r="SM4" s="98"/>
      <c r="SN4" s="98"/>
      <c r="SO4" s="98"/>
      <c r="SP4" s="98"/>
      <c r="SQ4" s="98"/>
      <c r="SR4" s="98"/>
      <c r="SS4" s="98"/>
      <c r="ST4" s="98"/>
      <c r="SU4" s="98"/>
    </row>
    <row r="5" spans="1:515" hidden="1">
      <c r="A5" s="444"/>
      <c r="B5" s="444"/>
      <c r="C5" s="444"/>
      <c r="D5" s="444"/>
      <c r="E5" s="444"/>
      <c r="F5" s="444"/>
      <c r="G5" s="444"/>
      <c r="H5" s="444"/>
      <c r="I5" s="444"/>
      <c r="J5" s="444"/>
      <c r="K5" s="444"/>
      <c r="L5" s="444"/>
      <c r="M5" s="444"/>
      <c r="N5" s="444"/>
      <c r="O5" s="444"/>
      <c r="P5" s="444"/>
      <c r="Q5" s="98"/>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c r="EM5" s="98"/>
      <c r="EN5" s="98"/>
      <c r="EO5" s="98"/>
      <c r="EP5" s="98"/>
      <c r="FY5" s="98"/>
      <c r="FZ5" s="98"/>
      <c r="GA5" s="98"/>
      <c r="GB5" s="98"/>
      <c r="GC5" s="98"/>
      <c r="GD5" s="98"/>
      <c r="GE5" s="98"/>
      <c r="GF5" s="98"/>
      <c r="GG5" s="98"/>
      <c r="GH5" s="98"/>
      <c r="GI5" s="98"/>
      <c r="GJ5" s="98"/>
      <c r="GK5" s="98"/>
      <c r="GL5" s="98"/>
      <c r="GM5" s="98"/>
      <c r="GN5" s="98"/>
      <c r="GO5" s="98"/>
      <c r="GP5" s="98"/>
      <c r="GQ5" s="98"/>
      <c r="GR5" s="98"/>
      <c r="GS5" s="98"/>
      <c r="GT5" s="98"/>
      <c r="GU5" s="98"/>
      <c r="GV5" s="98"/>
      <c r="GW5" s="98"/>
      <c r="GX5" s="98"/>
      <c r="GY5" s="98"/>
      <c r="GZ5" s="98"/>
      <c r="HA5" s="98"/>
      <c r="HB5" s="98"/>
      <c r="HC5" s="98"/>
      <c r="HD5" s="98"/>
      <c r="HE5" s="98"/>
      <c r="HF5" s="98"/>
      <c r="HG5" s="98"/>
      <c r="HH5" s="98"/>
      <c r="HI5" s="98"/>
      <c r="HJ5" s="98"/>
      <c r="HK5" s="98"/>
      <c r="HL5" s="98"/>
      <c r="HM5" s="98"/>
      <c r="HN5" s="98"/>
      <c r="HO5" s="98"/>
      <c r="HP5" s="98"/>
      <c r="HQ5" s="98"/>
      <c r="HR5" s="98"/>
      <c r="HS5" s="98"/>
      <c r="HT5" s="98"/>
      <c r="HU5" s="98"/>
      <c r="HV5" s="98"/>
      <c r="HW5" s="98"/>
      <c r="HX5" s="98"/>
      <c r="HY5" s="98"/>
      <c r="HZ5" s="98"/>
      <c r="IA5" s="98"/>
      <c r="IB5" s="98"/>
      <c r="IC5" s="98"/>
      <c r="ID5" s="98"/>
      <c r="IE5" s="98"/>
      <c r="IF5" s="98"/>
      <c r="IG5" s="98"/>
      <c r="IH5" s="98"/>
      <c r="II5" s="98"/>
      <c r="IJ5" s="98"/>
      <c r="IK5" s="98"/>
      <c r="IL5" s="98"/>
      <c r="IM5" s="98"/>
      <c r="IN5" s="98"/>
      <c r="IO5" s="98"/>
      <c r="IP5" s="98"/>
      <c r="IQ5" s="98"/>
      <c r="IR5" s="98"/>
      <c r="IS5" s="98"/>
      <c r="IT5" s="98"/>
      <c r="IU5" s="98"/>
      <c r="IV5" s="98"/>
      <c r="IW5" s="98"/>
      <c r="IX5" s="98"/>
      <c r="IY5" s="98"/>
      <c r="IZ5" s="98"/>
      <c r="JA5" s="98"/>
      <c r="JB5" s="98"/>
      <c r="JC5" s="98"/>
      <c r="JD5" s="98"/>
      <c r="JE5" s="98"/>
      <c r="JF5" s="98"/>
      <c r="JG5" s="98"/>
      <c r="JH5" s="98"/>
      <c r="JI5" s="98"/>
      <c r="JJ5" s="98"/>
      <c r="JK5" s="98"/>
      <c r="JL5" s="98"/>
      <c r="JM5" s="98"/>
      <c r="JN5" s="98"/>
      <c r="JO5" s="98"/>
      <c r="JP5" s="98"/>
      <c r="JQ5" s="98"/>
      <c r="JR5" s="98"/>
      <c r="JS5" s="98"/>
      <c r="JT5" s="98"/>
      <c r="JU5" s="98"/>
      <c r="JV5" s="98"/>
      <c r="JW5" s="98"/>
      <c r="JX5" s="98"/>
      <c r="JY5" s="98"/>
      <c r="JZ5" s="98"/>
      <c r="KA5" s="98"/>
      <c r="KB5" s="98"/>
      <c r="KC5" s="98"/>
      <c r="KD5" s="98"/>
      <c r="KE5" s="98"/>
      <c r="KF5" s="98"/>
      <c r="KG5" s="98"/>
      <c r="KH5" s="98"/>
      <c r="KI5" s="98"/>
      <c r="KJ5" s="98"/>
      <c r="KK5" s="98"/>
      <c r="KL5" s="98"/>
      <c r="KM5" s="98"/>
      <c r="KN5" s="98"/>
      <c r="KO5" s="98"/>
      <c r="KP5" s="98"/>
      <c r="KQ5" s="98"/>
      <c r="KR5" s="98"/>
      <c r="KS5" s="98"/>
      <c r="KT5" s="98"/>
      <c r="KU5" s="98"/>
      <c r="KV5" s="98"/>
      <c r="KW5" s="98"/>
      <c r="KX5" s="98"/>
      <c r="KY5" s="98"/>
      <c r="KZ5" s="98"/>
      <c r="LA5" s="98"/>
      <c r="LB5" s="98"/>
      <c r="LC5" s="98"/>
      <c r="LD5" s="98"/>
      <c r="LE5" s="98"/>
      <c r="LF5" s="98"/>
      <c r="LG5" s="98"/>
      <c r="LH5" s="98"/>
      <c r="LI5" s="98"/>
      <c r="LJ5" s="98"/>
      <c r="LK5" s="98"/>
      <c r="LL5" s="98"/>
      <c r="LM5" s="98"/>
      <c r="LN5" s="98"/>
      <c r="LO5" s="98"/>
      <c r="LP5" s="98"/>
      <c r="LQ5" s="98"/>
      <c r="LR5" s="98"/>
      <c r="LS5" s="98"/>
      <c r="LT5" s="98"/>
      <c r="LU5" s="98"/>
      <c r="LV5" s="98"/>
      <c r="LW5" s="98"/>
      <c r="LX5" s="98"/>
      <c r="LY5" s="98"/>
      <c r="LZ5" s="98"/>
      <c r="MA5" s="98"/>
      <c r="MB5" s="98"/>
      <c r="MC5" s="98"/>
      <c r="MD5" s="98"/>
      <c r="ME5" s="98"/>
      <c r="MF5" s="98"/>
      <c r="MG5" s="98"/>
      <c r="MH5" s="98"/>
      <c r="MI5" s="98"/>
      <c r="MJ5" s="98"/>
      <c r="MK5" s="98"/>
      <c r="ML5" s="98"/>
      <c r="MM5" s="98"/>
      <c r="MN5" s="98"/>
      <c r="MO5" s="98"/>
      <c r="MP5" s="98"/>
      <c r="MQ5" s="98"/>
      <c r="MR5" s="98"/>
      <c r="MS5" s="98"/>
      <c r="MT5" s="98"/>
      <c r="MU5" s="98"/>
      <c r="MV5" s="98"/>
      <c r="MW5" s="98"/>
      <c r="MX5" s="98"/>
      <c r="MY5" s="98"/>
      <c r="MZ5" s="98"/>
      <c r="NA5" s="98"/>
      <c r="NB5" s="98"/>
      <c r="NC5" s="98"/>
      <c r="ND5" s="98"/>
      <c r="NE5" s="98"/>
      <c r="NF5" s="98"/>
      <c r="NG5" s="98"/>
      <c r="NH5" s="98"/>
      <c r="NI5" s="98"/>
      <c r="NJ5" s="98"/>
      <c r="NK5" s="98"/>
      <c r="NL5" s="98"/>
      <c r="NM5" s="98"/>
      <c r="NN5" s="98"/>
      <c r="NO5" s="98"/>
      <c r="NP5" s="98"/>
      <c r="NQ5" s="98"/>
      <c r="NR5" s="98"/>
      <c r="NS5" s="98"/>
      <c r="NT5" s="98"/>
      <c r="NU5" s="98"/>
      <c r="NV5" s="98"/>
      <c r="NW5" s="98"/>
      <c r="NX5" s="98"/>
      <c r="NY5" s="98"/>
      <c r="NZ5" s="98"/>
      <c r="OA5" s="98"/>
      <c r="OB5" s="98"/>
      <c r="OC5" s="98"/>
      <c r="OD5" s="98"/>
      <c r="OE5" s="98"/>
      <c r="OF5" s="98"/>
      <c r="OG5" s="98"/>
      <c r="OH5" s="98"/>
      <c r="OI5" s="98"/>
      <c r="OJ5" s="98"/>
      <c r="OK5" s="98"/>
      <c r="OL5" s="98"/>
      <c r="OM5" s="98"/>
      <c r="ON5" s="98"/>
      <c r="OO5" s="98"/>
      <c r="OP5" s="98"/>
      <c r="OQ5" s="98"/>
      <c r="OR5" s="98"/>
      <c r="OS5" s="98"/>
      <c r="OT5" s="98"/>
      <c r="OU5" s="98"/>
      <c r="OV5" s="98"/>
      <c r="OW5" s="98"/>
      <c r="OX5" s="98"/>
      <c r="OY5" s="98"/>
      <c r="OZ5" s="98"/>
      <c r="PA5" s="98"/>
      <c r="PB5" s="98"/>
      <c r="PC5" s="98"/>
      <c r="PD5" s="98"/>
      <c r="PE5" s="98"/>
      <c r="PF5" s="98"/>
      <c r="PG5" s="98"/>
      <c r="PH5" s="98"/>
      <c r="PI5" s="98"/>
      <c r="PJ5" s="98"/>
      <c r="PK5" s="98"/>
      <c r="PL5" s="98"/>
      <c r="PM5" s="98"/>
      <c r="PN5" s="98"/>
      <c r="PO5" s="98"/>
      <c r="PP5" s="98"/>
      <c r="PQ5" s="98"/>
      <c r="PR5" s="98"/>
      <c r="PS5" s="98"/>
      <c r="PT5" s="98"/>
      <c r="PU5" s="98"/>
      <c r="PV5" s="98"/>
      <c r="PW5" s="98"/>
      <c r="PX5" s="98"/>
      <c r="PY5" s="98"/>
      <c r="PZ5" s="98"/>
      <c r="QA5" s="98"/>
      <c r="QB5" s="98"/>
      <c r="QC5" s="98"/>
      <c r="QD5" s="98"/>
      <c r="QE5" s="98"/>
      <c r="QF5" s="98"/>
      <c r="QG5" s="98"/>
      <c r="QH5" s="98"/>
      <c r="QI5" s="98"/>
      <c r="QJ5" s="98"/>
      <c r="QK5" s="98"/>
      <c r="QL5" s="98"/>
      <c r="QM5" s="98"/>
      <c r="QN5" s="98"/>
      <c r="QO5" s="98"/>
      <c r="QP5" s="98"/>
      <c r="QQ5" s="98"/>
      <c r="QR5" s="98"/>
      <c r="QS5" s="98"/>
      <c r="QT5" s="98"/>
      <c r="QU5" s="98"/>
      <c r="QV5" s="98"/>
      <c r="QW5" s="98"/>
      <c r="QX5" s="98"/>
      <c r="QY5" s="98"/>
      <c r="QZ5" s="98"/>
      <c r="RA5" s="98"/>
      <c r="RB5" s="98"/>
      <c r="RC5" s="98"/>
      <c r="RD5" s="98"/>
      <c r="RE5" s="98"/>
      <c r="RF5" s="98"/>
      <c r="RG5" s="98"/>
      <c r="RH5" s="98"/>
      <c r="RI5" s="98"/>
      <c r="RJ5" s="98"/>
      <c r="RK5" s="98"/>
      <c r="RL5" s="98"/>
      <c r="RM5" s="98"/>
      <c r="RN5" s="98"/>
      <c r="RO5" s="98"/>
      <c r="RP5" s="98"/>
      <c r="RQ5" s="98"/>
      <c r="RR5" s="98"/>
      <c r="RS5" s="98"/>
      <c r="RT5" s="98"/>
      <c r="RU5" s="98"/>
      <c r="RV5" s="98"/>
      <c r="RW5" s="98"/>
      <c r="RX5" s="98"/>
      <c r="RY5" s="98"/>
      <c r="RZ5" s="98"/>
      <c r="SA5" s="98"/>
      <c r="SB5" s="98"/>
      <c r="SC5" s="98"/>
      <c r="SD5" s="98"/>
      <c r="SE5" s="98"/>
      <c r="SF5" s="98"/>
      <c r="SG5" s="98"/>
      <c r="SH5" s="98"/>
      <c r="SI5" s="98"/>
      <c r="SJ5" s="98"/>
      <c r="SK5" s="98"/>
      <c r="SL5" s="98"/>
      <c r="SM5" s="98"/>
      <c r="SN5" s="98"/>
      <c r="SO5" s="98"/>
      <c r="SP5" s="98"/>
      <c r="SQ5" s="98"/>
      <c r="SR5" s="98"/>
      <c r="SS5" s="98"/>
      <c r="ST5" s="98"/>
      <c r="SU5" s="98"/>
    </row>
    <row r="6" spans="1:515" hidden="1">
      <c r="A6" s="444"/>
      <c r="B6" s="444"/>
      <c r="C6" s="444"/>
      <c r="D6" s="444"/>
      <c r="E6" s="444"/>
      <c r="F6" s="444"/>
      <c r="G6" s="444"/>
      <c r="H6" s="444"/>
      <c r="I6" s="444"/>
      <c r="J6" s="444"/>
      <c r="K6" s="444"/>
      <c r="L6" s="444"/>
      <c r="M6" s="444"/>
      <c r="N6" s="444"/>
      <c r="O6" s="444"/>
      <c r="P6" s="444"/>
      <c r="Q6" s="98"/>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FY6" s="98"/>
      <c r="FZ6" s="98"/>
      <c r="GA6" s="98"/>
      <c r="GB6" s="98"/>
      <c r="GC6" s="98"/>
      <c r="GD6" s="98"/>
      <c r="GE6" s="98"/>
      <c r="GF6" s="98"/>
      <c r="GG6" s="98"/>
      <c r="GH6" s="98"/>
      <c r="GI6" s="98"/>
      <c r="GJ6" s="98"/>
      <c r="GK6" s="98"/>
      <c r="GL6" s="98"/>
      <c r="GM6" s="98"/>
      <c r="GN6" s="98"/>
      <c r="GO6" s="98"/>
      <c r="GP6" s="98"/>
      <c r="GQ6" s="98"/>
      <c r="GR6" s="98"/>
      <c r="GS6" s="98"/>
      <c r="GT6" s="98"/>
      <c r="GU6" s="98"/>
      <c r="GV6" s="98"/>
      <c r="GW6" s="98"/>
      <c r="GX6" s="98"/>
      <c r="GY6" s="98"/>
      <c r="GZ6" s="98"/>
      <c r="HA6" s="98"/>
      <c r="HB6" s="98"/>
      <c r="HC6" s="98"/>
      <c r="HD6" s="98"/>
      <c r="HE6" s="98"/>
      <c r="HF6" s="98"/>
      <c r="HG6" s="98"/>
      <c r="HH6" s="98"/>
      <c r="HI6" s="98"/>
      <c r="HJ6" s="98"/>
      <c r="HK6" s="98"/>
      <c r="HL6" s="98"/>
      <c r="HM6" s="98"/>
      <c r="HN6" s="98"/>
      <c r="HO6" s="98"/>
      <c r="HP6" s="98"/>
      <c r="HQ6" s="98"/>
      <c r="HR6" s="98"/>
      <c r="HS6" s="98"/>
      <c r="HT6" s="98"/>
      <c r="HU6" s="98"/>
      <c r="HV6" s="98"/>
      <c r="HW6" s="98"/>
      <c r="HX6" s="98"/>
      <c r="HY6" s="98"/>
      <c r="HZ6" s="98"/>
      <c r="IA6" s="98"/>
      <c r="IB6" s="98"/>
      <c r="IC6" s="98"/>
      <c r="ID6" s="98"/>
      <c r="IE6" s="98"/>
      <c r="IF6" s="98"/>
      <c r="IG6" s="98"/>
      <c r="IH6" s="98"/>
      <c r="II6" s="98"/>
      <c r="IJ6" s="98"/>
      <c r="IK6" s="98"/>
      <c r="IL6" s="98"/>
      <c r="IM6" s="98"/>
      <c r="IN6" s="98"/>
      <c r="IO6" s="98"/>
      <c r="IP6" s="98"/>
      <c r="IQ6" s="98"/>
      <c r="IR6" s="98"/>
      <c r="IS6" s="98"/>
      <c r="IT6" s="98"/>
      <c r="IU6" s="98"/>
      <c r="IV6" s="98"/>
      <c r="IW6" s="98"/>
      <c r="IX6" s="98"/>
      <c r="IY6" s="98"/>
      <c r="IZ6" s="98"/>
      <c r="JA6" s="98"/>
      <c r="JB6" s="98"/>
      <c r="JC6" s="98"/>
      <c r="JD6" s="98"/>
      <c r="JE6" s="98"/>
      <c r="JF6" s="98"/>
      <c r="JG6" s="98"/>
      <c r="JH6" s="98"/>
      <c r="JI6" s="98"/>
      <c r="JJ6" s="98"/>
      <c r="JK6" s="98"/>
      <c r="JL6" s="98"/>
      <c r="JM6" s="98"/>
      <c r="JN6" s="98"/>
      <c r="JO6" s="98"/>
      <c r="JP6" s="98"/>
      <c r="JQ6" s="98"/>
      <c r="JR6" s="98"/>
      <c r="JS6" s="98"/>
      <c r="JT6" s="98"/>
      <c r="JU6" s="98"/>
      <c r="JV6" s="98"/>
      <c r="JW6" s="98"/>
      <c r="JX6" s="98"/>
      <c r="JY6" s="98"/>
      <c r="JZ6" s="98"/>
      <c r="KA6" s="98"/>
      <c r="KB6" s="98"/>
      <c r="KC6" s="98"/>
      <c r="KD6" s="98"/>
      <c r="KE6" s="98"/>
      <c r="KF6" s="98"/>
      <c r="KG6" s="98"/>
      <c r="KH6" s="98"/>
      <c r="KI6" s="98"/>
      <c r="KJ6" s="98"/>
      <c r="KK6" s="98"/>
      <c r="KL6" s="98"/>
      <c r="KM6" s="98"/>
      <c r="KN6" s="98"/>
      <c r="KO6" s="98"/>
      <c r="KP6" s="98"/>
      <c r="KQ6" s="98"/>
      <c r="KR6" s="98"/>
      <c r="KS6" s="98"/>
      <c r="KT6" s="98"/>
      <c r="KU6" s="98"/>
      <c r="KV6" s="98"/>
      <c r="KW6" s="98"/>
      <c r="KX6" s="98"/>
      <c r="KY6" s="98"/>
      <c r="KZ6" s="98"/>
      <c r="LA6" s="98"/>
      <c r="LB6" s="98"/>
      <c r="LC6" s="98"/>
      <c r="LD6" s="98"/>
      <c r="LE6" s="98"/>
      <c r="LF6" s="98"/>
      <c r="LG6" s="98"/>
      <c r="LH6" s="98"/>
      <c r="LI6" s="98"/>
      <c r="LJ6" s="98"/>
      <c r="LK6" s="98"/>
      <c r="LL6" s="98"/>
      <c r="LM6" s="98"/>
      <c r="LN6" s="98"/>
      <c r="LO6" s="98"/>
      <c r="LP6" s="98"/>
      <c r="LQ6" s="98"/>
      <c r="LR6" s="98"/>
      <c r="LS6" s="98"/>
      <c r="LT6" s="98"/>
      <c r="LU6" s="98"/>
      <c r="LV6" s="98"/>
      <c r="LW6" s="98"/>
      <c r="LX6" s="98"/>
      <c r="LY6" s="98"/>
      <c r="LZ6" s="98"/>
      <c r="MA6" s="98"/>
      <c r="MB6" s="98"/>
      <c r="MC6" s="98"/>
      <c r="MD6" s="98"/>
      <c r="ME6" s="98"/>
      <c r="MF6" s="98"/>
      <c r="MG6" s="98"/>
      <c r="MH6" s="98"/>
      <c r="MI6" s="98"/>
      <c r="MJ6" s="98"/>
      <c r="MK6" s="98"/>
      <c r="ML6" s="98"/>
      <c r="MM6" s="98"/>
      <c r="MN6" s="98"/>
      <c r="MO6" s="98"/>
      <c r="MP6" s="98"/>
      <c r="MQ6" s="98"/>
      <c r="MR6" s="98"/>
      <c r="MS6" s="98"/>
      <c r="MT6" s="98"/>
      <c r="MU6" s="98"/>
      <c r="MV6" s="98"/>
      <c r="MW6" s="98"/>
      <c r="MX6" s="98"/>
      <c r="MY6" s="98"/>
      <c r="MZ6" s="98"/>
      <c r="NA6" s="98"/>
      <c r="NB6" s="98"/>
      <c r="NC6" s="98"/>
      <c r="ND6" s="98"/>
      <c r="NE6" s="98"/>
      <c r="NF6" s="98"/>
      <c r="NG6" s="98"/>
      <c r="NH6" s="98"/>
      <c r="NI6" s="98"/>
      <c r="NJ6" s="98"/>
      <c r="NK6" s="98"/>
      <c r="NL6" s="98"/>
      <c r="NM6" s="98"/>
      <c r="NN6" s="98"/>
      <c r="NO6" s="98"/>
      <c r="NP6" s="98"/>
      <c r="NQ6" s="98"/>
      <c r="NR6" s="98"/>
      <c r="NS6" s="98"/>
      <c r="NT6" s="98"/>
      <c r="NU6" s="98"/>
      <c r="NV6" s="98"/>
      <c r="NW6" s="98"/>
      <c r="NX6" s="98"/>
      <c r="NY6" s="98"/>
      <c r="NZ6" s="98"/>
      <c r="OA6" s="98"/>
      <c r="OB6" s="98"/>
      <c r="OC6" s="98"/>
      <c r="OD6" s="98"/>
      <c r="OE6" s="98"/>
      <c r="OF6" s="98"/>
      <c r="OG6" s="98"/>
      <c r="OH6" s="98"/>
      <c r="OI6" s="98"/>
      <c r="OJ6" s="98"/>
      <c r="OK6" s="98"/>
      <c r="OL6" s="98"/>
      <c r="OM6" s="98"/>
      <c r="ON6" s="98"/>
      <c r="OO6" s="98"/>
      <c r="OP6" s="98"/>
      <c r="OQ6" s="98"/>
      <c r="OR6" s="98"/>
      <c r="OS6" s="98"/>
      <c r="OT6" s="98"/>
      <c r="OU6" s="98"/>
      <c r="OV6" s="98"/>
      <c r="OW6" s="98"/>
      <c r="OX6" s="98"/>
      <c r="OY6" s="98"/>
      <c r="OZ6" s="98"/>
      <c r="PA6" s="98"/>
      <c r="PB6" s="98"/>
      <c r="PC6" s="98"/>
      <c r="PD6" s="98"/>
      <c r="PE6" s="98"/>
      <c r="PF6" s="98"/>
      <c r="PG6" s="98"/>
      <c r="PH6" s="98"/>
      <c r="PI6" s="98"/>
      <c r="PJ6" s="98"/>
      <c r="PK6" s="98"/>
      <c r="PL6" s="98"/>
      <c r="PM6" s="98"/>
      <c r="PN6" s="98"/>
      <c r="PO6" s="98"/>
      <c r="PP6" s="98"/>
      <c r="PQ6" s="98"/>
      <c r="PR6" s="98"/>
      <c r="PS6" s="98"/>
      <c r="PT6" s="98"/>
      <c r="PU6" s="98"/>
      <c r="PV6" s="98"/>
      <c r="PW6" s="98"/>
      <c r="PX6" s="98"/>
      <c r="PY6" s="98"/>
      <c r="PZ6" s="98"/>
      <c r="QA6" s="98"/>
      <c r="QB6" s="98"/>
      <c r="QC6" s="98"/>
      <c r="QD6" s="98"/>
      <c r="QE6" s="98"/>
      <c r="QF6" s="98"/>
      <c r="QG6" s="98"/>
      <c r="QH6" s="98"/>
      <c r="QI6" s="98"/>
      <c r="QJ6" s="98"/>
      <c r="QK6" s="98"/>
      <c r="QL6" s="98"/>
      <c r="QM6" s="98"/>
      <c r="QN6" s="98"/>
      <c r="QO6" s="98"/>
      <c r="QP6" s="98"/>
      <c r="QQ6" s="98"/>
      <c r="QR6" s="98"/>
      <c r="QS6" s="98"/>
      <c r="QT6" s="98"/>
      <c r="QU6" s="98"/>
      <c r="QV6" s="98"/>
      <c r="QW6" s="98"/>
      <c r="QX6" s="98"/>
      <c r="QY6" s="98"/>
      <c r="QZ6" s="98"/>
      <c r="RA6" s="98"/>
      <c r="RB6" s="98"/>
      <c r="RC6" s="98"/>
      <c r="RD6" s="98"/>
      <c r="RE6" s="98"/>
      <c r="RF6" s="98"/>
      <c r="RG6" s="98"/>
      <c r="RH6" s="98"/>
      <c r="RI6" s="98"/>
      <c r="RJ6" s="98"/>
      <c r="RK6" s="98"/>
      <c r="RL6" s="98"/>
      <c r="RM6" s="98"/>
      <c r="RN6" s="98"/>
      <c r="RO6" s="98"/>
      <c r="RP6" s="98"/>
      <c r="RQ6" s="98"/>
      <c r="RR6" s="98"/>
      <c r="RS6" s="98"/>
      <c r="RT6" s="98"/>
      <c r="RU6" s="98"/>
      <c r="RV6" s="98"/>
      <c r="RW6" s="98"/>
      <c r="RX6" s="98"/>
      <c r="RY6" s="98"/>
      <c r="RZ6" s="98"/>
      <c r="SA6" s="98"/>
      <c r="SB6" s="98"/>
      <c r="SC6" s="98"/>
      <c r="SD6" s="98"/>
      <c r="SE6" s="98"/>
      <c r="SF6" s="98"/>
      <c r="SG6" s="98"/>
      <c r="SH6" s="98"/>
      <c r="SI6" s="98"/>
      <c r="SJ6" s="98"/>
      <c r="SK6" s="98"/>
      <c r="SL6" s="98"/>
      <c r="SM6" s="98"/>
      <c r="SN6" s="98"/>
      <c r="SO6" s="98"/>
      <c r="SP6" s="98"/>
      <c r="SQ6" s="98"/>
      <c r="SR6" s="98"/>
      <c r="SS6" s="98"/>
      <c r="ST6" s="98"/>
      <c r="SU6" s="98"/>
    </row>
    <row r="7" spans="1:515" ht="14.4" thickBot="1">
      <c r="A7" s="444"/>
      <c r="B7" s="444"/>
      <c r="C7" s="444"/>
      <c r="D7" s="444"/>
      <c r="E7" s="444"/>
      <c r="F7" s="444"/>
      <c r="G7" s="444"/>
      <c r="H7" s="444"/>
      <c r="I7" s="444"/>
      <c r="J7" s="444"/>
      <c r="K7" s="444"/>
      <c r="L7" s="444"/>
      <c r="M7" s="444"/>
      <c r="N7" s="444"/>
      <c r="O7" s="444"/>
      <c r="P7" s="444"/>
      <c r="Q7" s="98"/>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FY7" s="98"/>
      <c r="FZ7" s="98"/>
      <c r="GA7" s="98"/>
      <c r="GB7" s="98"/>
      <c r="GC7" s="98"/>
      <c r="GD7" s="98"/>
      <c r="GE7" s="98"/>
      <c r="GF7" s="98"/>
      <c r="GG7" s="98"/>
      <c r="GH7" s="98"/>
      <c r="GI7" s="98"/>
      <c r="GJ7" s="98"/>
      <c r="GK7" s="98"/>
      <c r="GL7" s="98"/>
      <c r="GM7" s="98"/>
      <c r="GN7" s="98"/>
      <c r="GO7" s="98"/>
      <c r="GP7" s="98"/>
      <c r="GQ7" s="98"/>
      <c r="GR7" s="98"/>
      <c r="GS7" s="98"/>
      <c r="GT7" s="98"/>
      <c r="GU7" s="98"/>
      <c r="GV7" s="98"/>
      <c r="GW7" s="98"/>
      <c r="GX7" s="98"/>
      <c r="GY7" s="98"/>
      <c r="GZ7" s="98"/>
      <c r="HA7" s="98"/>
      <c r="HB7" s="98"/>
      <c r="HC7" s="98"/>
      <c r="HD7" s="98"/>
      <c r="HE7" s="98"/>
      <c r="HF7" s="98"/>
      <c r="HG7" s="98"/>
      <c r="HH7" s="98"/>
      <c r="HI7" s="98"/>
      <c r="HJ7" s="98"/>
      <c r="HK7" s="98"/>
      <c r="HL7" s="98"/>
      <c r="HM7" s="98"/>
      <c r="HN7" s="98"/>
      <c r="HO7" s="98"/>
      <c r="HP7" s="98"/>
      <c r="HQ7" s="98"/>
      <c r="HR7" s="98"/>
      <c r="HS7" s="98"/>
      <c r="HT7" s="98"/>
      <c r="HU7" s="98"/>
      <c r="HV7" s="98"/>
      <c r="HW7" s="98"/>
      <c r="HX7" s="98"/>
      <c r="HY7" s="98"/>
      <c r="HZ7" s="98"/>
      <c r="IA7" s="98"/>
      <c r="IB7" s="98"/>
      <c r="IC7" s="98"/>
      <c r="ID7" s="98"/>
      <c r="IE7" s="98"/>
      <c r="IF7" s="98"/>
      <c r="IG7" s="98"/>
      <c r="IH7" s="98"/>
      <c r="II7" s="98"/>
      <c r="IJ7" s="98"/>
      <c r="IK7" s="98"/>
      <c r="IL7" s="98"/>
      <c r="IM7" s="98"/>
      <c r="IN7" s="98"/>
      <c r="IO7" s="98"/>
      <c r="IP7" s="98"/>
      <c r="IQ7" s="98"/>
      <c r="IR7" s="98"/>
      <c r="IS7" s="98"/>
      <c r="IT7" s="98"/>
      <c r="IU7" s="98"/>
      <c r="IV7" s="98"/>
      <c r="IW7" s="98"/>
      <c r="IX7" s="98"/>
      <c r="IY7" s="98"/>
      <c r="IZ7" s="98"/>
      <c r="JA7" s="98"/>
      <c r="JB7" s="98"/>
      <c r="JC7" s="98"/>
      <c r="JD7" s="98"/>
      <c r="JE7" s="98"/>
      <c r="JF7" s="98"/>
      <c r="JG7" s="98"/>
      <c r="JH7" s="98"/>
      <c r="JI7" s="98"/>
      <c r="JJ7" s="98"/>
      <c r="JK7" s="98"/>
      <c r="JL7" s="98"/>
      <c r="JM7" s="98"/>
      <c r="JN7" s="98"/>
      <c r="JO7" s="98"/>
      <c r="JP7" s="98"/>
      <c r="JQ7" s="98"/>
      <c r="JR7" s="98"/>
      <c r="JS7" s="98"/>
      <c r="JT7" s="98"/>
      <c r="JU7" s="98"/>
      <c r="JV7" s="98"/>
      <c r="JW7" s="98"/>
      <c r="JX7" s="98"/>
      <c r="JY7" s="98"/>
      <c r="JZ7" s="98"/>
      <c r="KA7" s="98"/>
      <c r="KB7" s="98"/>
      <c r="KC7" s="98"/>
      <c r="KD7" s="98"/>
      <c r="KE7" s="98"/>
      <c r="KF7" s="98"/>
      <c r="KG7" s="98"/>
      <c r="KH7" s="98"/>
      <c r="KI7" s="98"/>
      <c r="KJ7" s="98"/>
      <c r="KK7" s="98"/>
      <c r="KL7" s="98"/>
      <c r="KM7" s="98"/>
      <c r="KN7" s="98"/>
      <c r="KO7" s="98"/>
      <c r="KP7" s="98"/>
      <c r="KQ7" s="98"/>
      <c r="KR7" s="98"/>
      <c r="KS7" s="98"/>
      <c r="KT7" s="98"/>
      <c r="KU7" s="98"/>
      <c r="KV7" s="98"/>
      <c r="KW7" s="98"/>
      <c r="KX7" s="98"/>
      <c r="KY7" s="98"/>
      <c r="KZ7" s="98"/>
      <c r="LA7" s="98"/>
      <c r="LB7" s="98"/>
      <c r="LC7" s="98"/>
      <c r="LD7" s="98"/>
      <c r="LE7" s="98"/>
      <c r="LF7" s="98"/>
      <c r="LG7" s="98"/>
      <c r="LH7" s="98"/>
      <c r="LI7" s="98"/>
      <c r="LJ7" s="98"/>
      <c r="LK7" s="98"/>
      <c r="LL7" s="98"/>
      <c r="LM7" s="98"/>
      <c r="LN7" s="98"/>
      <c r="LO7" s="98"/>
      <c r="LP7" s="98"/>
      <c r="LQ7" s="98"/>
      <c r="LR7" s="98"/>
      <c r="LS7" s="98"/>
      <c r="LT7" s="98"/>
      <c r="LU7" s="98"/>
      <c r="LV7" s="98"/>
      <c r="LW7" s="98"/>
      <c r="LX7" s="98"/>
      <c r="LY7" s="98"/>
      <c r="LZ7" s="98"/>
      <c r="MA7" s="98"/>
      <c r="MB7" s="98"/>
      <c r="MC7" s="98"/>
      <c r="MD7" s="98"/>
      <c r="ME7" s="98"/>
      <c r="MF7" s="98"/>
      <c r="MG7" s="98"/>
      <c r="MH7" s="98"/>
      <c r="MI7" s="98"/>
      <c r="MJ7" s="98"/>
      <c r="MK7" s="98"/>
      <c r="ML7" s="98"/>
      <c r="MM7" s="98"/>
      <c r="MN7" s="98"/>
      <c r="MO7" s="98"/>
      <c r="MP7" s="98"/>
      <c r="MQ7" s="98"/>
      <c r="MR7" s="98"/>
      <c r="MS7" s="98"/>
      <c r="MT7" s="98"/>
      <c r="MU7" s="98"/>
      <c r="MV7" s="98"/>
      <c r="MW7" s="98"/>
      <c r="MX7" s="98"/>
      <c r="MY7" s="98"/>
      <c r="MZ7" s="98"/>
      <c r="NA7" s="98"/>
      <c r="NB7" s="98"/>
      <c r="NC7" s="98"/>
      <c r="ND7" s="98"/>
      <c r="NE7" s="98"/>
      <c r="NF7" s="98"/>
      <c r="NG7" s="98"/>
      <c r="NH7" s="98"/>
      <c r="NI7" s="98"/>
      <c r="NJ7" s="98"/>
      <c r="NK7" s="98"/>
      <c r="NL7" s="98"/>
      <c r="NM7" s="98"/>
      <c r="NN7" s="98"/>
      <c r="NO7" s="98"/>
      <c r="NP7" s="98"/>
      <c r="NQ7" s="98"/>
      <c r="NR7" s="98"/>
      <c r="NS7" s="98"/>
      <c r="NT7" s="98"/>
      <c r="NU7" s="98"/>
      <c r="NV7" s="98"/>
      <c r="NW7" s="98"/>
      <c r="NX7" s="98"/>
      <c r="NY7" s="98"/>
      <c r="NZ7" s="98"/>
      <c r="OA7" s="98"/>
      <c r="OB7" s="98"/>
      <c r="OC7" s="98"/>
      <c r="OD7" s="98"/>
      <c r="OE7" s="98"/>
      <c r="OF7" s="98"/>
      <c r="OG7" s="98"/>
      <c r="OH7" s="98"/>
      <c r="OI7" s="98"/>
      <c r="OJ7" s="98"/>
      <c r="OK7" s="98"/>
      <c r="OL7" s="98"/>
      <c r="OM7" s="98"/>
      <c r="ON7" s="98"/>
      <c r="OO7" s="98"/>
      <c r="OP7" s="98"/>
      <c r="OQ7" s="98"/>
      <c r="OR7" s="98"/>
      <c r="OS7" s="98"/>
      <c r="OT7" s="98"/>
      <c r="OU7" s="98"/>
      <c r="OV7" s="98"/>
      <c r="OW7" s="98"/>
      <c r="OX7" s="98"/>
      <c r="OY7" s="98"/>
      <c r="OZ7" s="98"/>
      <c r="PA7" s="98"/>
      <c r="PB7" s="98"/>
      <c r="PC7" s="98"/>
      <c r="PD7" s="98"/>
      <c r="PE7" s="98"/>
      <c r="PF7" s="98"/>
      <c r="PG7" s="98"/>
      <c r="PH7" s="98"/>
      <c r="PI7" s="98"/>
      <c r="PJ7" s="98"/>
      <c r="PK7" s="98"/>
      <c r="PL7" s="98"/>
      <c r="PM7" s="98"/>
      <c r="PN7" s="98"/>
      <c r="PO7" s="98"/>
      <c r="PP7" s="98"/>
      <c r="PQ7" s="98"/>
      <c r="PR7" s="98"/>
      <c r="PS7" s="98"/>
      <c r="PT7" s="98"/>
      <c r="PU7" s="98"/>
      <c r="PV7" s="98"/>
      <c r="PW7" s="98"/>
      <c r="PX7" s="98"/>
      <c r="PY7" s="98"/>
      <c r="PZ7" s="98"/>
      <c r="QA7" s="98"/>
      <c r="QB7" s="98"/>
      <c r="QC7" s="98"/>
      <c r="QD7" s="98"/>
      <c r="QE7" s="98"/>
      <c r="QF7" s="98"/>
      <c r="QG7" s="98"/>
      <c r="QH7" s="98"/>
      <c r="QI7" s="98"/>
      <c r="QJ7" s="98"/>
      <c r="QK7" s="98"/>
      <c r="QL7" s="98"/>
      <c r="QM7" s="98"/>
      <c r="QN7" s="98"/>
      <c r="QO7" s="98"/>
      <c r="QP7" s="98"/>
      <c r="QQ7" s="98"/>
      <c r="QR7" s="98"/>
      <c r="QS7" s="98"/>
      <c r="QT7" s="98"/>
      <c r="QU7" s="98"/>
      <c r="QV7" s="98"/>
      <c r="QW7" s="98"/>
      <c r="QX7" s="98"/>
      <c r="QY7" s="98"/>
      <c r="QZ7" s="98"/>
      <c r="RA7" s="98"/>
      <c r="RB7" s="98"/>
      <c r="RC7" s="98"/>
      <c r="RD7" s="98"/>
      <c r="RE7" s="98"/>
      <c r="RF7" s="98"/>
      <c r="RG7" s="98"/>
      <c r="RH7" s="98"/>
      <c r="RI7" s="98"/>
      <c r="RJ7" s="98"/>
      <c r="RK7" s="98"/>
      <c r="RL7" s="98"/>
      <c r="RM7" s="98"/>
      <c r="RN7" s="98"/>
      <c r="RO7" s="98"/>
      <c r="RP7" s="98"/>
      <c r="RQ7" s="98"/>
      <c r="RR7" s="98"/>
      <c r="RS7" s="98"/>
      <c r="RT7" s="98"/>
      <c r="RU7" s="98"/>
      <c r="RV7" s="98"/>
      <c r="RW7" s="98"/>
      <c r="RX7" s="98"/>
      <c r="RY7" s="98"/>
      <c r="RZ7" s="98"/>
      <c r="SA7" s="98"/>
      <c r="SB7" s="98"/>
      <c r="SC7" s="98"/>
      <c r="SD7" s="98"/>
      <c r="SE7" s="98"/>
      <c r="SF7" s="98"/>
      <c r="SG7" s="98"/>
      <c r="SH7" s="98"/>
      <c r="SI7" s="98"/>
      <c r="SJ7" s="98"/>
      <c r="SK7" s="98"/>
      <c r="SL7" s="98"/>
      <c r="SM7" s="98"/>
      <c r="SN7" s="98"/>
      <c r="SO7" s="98"/>
      <c r="SP7" s="98"/>
      <c r="SQ7" s="98"/>
      <c r="SR7" s="98"/>
      <c r="SS7" s="98"/>
      <c r="ST7" s="98"/>
      <c r="SU7" s="98"/>
    </row>
    <row r="8" spans="1:515" ht="37.200000000000003" thickBot="1">
      <c r="A8" s="25"/>
      <c r="B8" s="25"/>
      <c r="C8" s="25"/>
      <c r="D8" s="25"/>
      <c r="E8" s="25"/>
      <c r="F8" s="25"/>
      <c r="G8" s="25"/>
      <c r="H8" s="25"/>
      <c r="I8" s="1453" t="s">
        <v>835</v>
      </c>
      <c r="J8" s="1454"/>
      <c r="K8" s="1454"/>
      <c r="L8" s="1454"/>
      <c r="M8" s="1454"/>
      <c r="N8" s="1454"/>
      <c r="O8" s="1455"/>
      <c r="Q8" s="98"/>
      <c r="V8" s="167" t="s">
        <v>603</v>
      </c>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c r="EM8" s="98"/>
      <c r="EN8" s="98"/>
      <c r="EO8" s="98"/>
      <c r="EP8" s="98"/>
      <c r="FY8" s="98"/>
      <c r="FZ8" s="98"/>
      <c r="GA8" s="98"/>
      <c r="GB8" s="98"/>
      <c r="GC8" s="98"/>
      <c r="GD8" s="98"/>
      <c r="GE8" s="98"/>
      <c r="GF8" s="98"/>
      <c r="GG8" s="98"/>
      <c r="GH8" s="98"/>
      <c r="GI8" s="98"/>
      <c r="GJ8" s="98"/>
      <c r="GK8" s="98"/>
      <c r="GL8" s="98"/>
      <c r="GM8" s="98"/>
      <c r="GN8" s="98"/>
      <c r="GO8" s="98"/>
      <c r="GP8" s="98"/>
      <c r="GQ8" s="98"/>
      <c r="GR8" s="98"/>
      <c r="GS8" s="98"/>
      <c r="GT8" s="98"/>
      <c r="GU8" s="98"/>
      <c r="GV8" s="98"/>
      <c r="GW8" s="98"/>
      <c r="GX8" s="98"/>
      <c r="GY8" s="98"/>
      <c r="GZ8" s="98"/>
      <c r="HA8" s="98"/>
      <c r="HB8" s="98"/>
      <c r="HC8" s="98"/>
      <c r="HD8" s="98"/>
      <c r="HE8" s="98"/>
      <c r="HF8" s="98"/>
      <c r="HG8" s="98"/>
      <c r="HH8" s="98"/>
      <c r="HI8" s="98"/>
      <c r="HJ8" s="98"/>
      <c r="HK8" s="98"/>
      <c r="HL8" s="98"/>
      <c r="HM8" s="98"/>
      <c r="HN8" s="98"/>
      <c r="HO8" s="98"/>
      <c r="HP8" s="98"/>
      <c r="HQ8" s="98"/>
      <c r="HR8" s="98"/>
      <c r="HS8" s="98"/>
      <c r="HT8" s="98"/>
      <c r="HU8" s="98"/>
      <c r="HV8" s="98"/>
      <c r="HW8" s="98"/>
      <c r="HX8" s="98"/>
      <c r="HY8" s="98"/>
      <c r="HZ8" s="98"/>
      <c r="IA8" s="98"/>
      <c r="IB8" s="98"/>
      <c r="IC8" s="98"/>
      <c r="ID8" s="98"/>
      <c r="IE8" s="98"/>
      <c r="IF8" s="98"/>
      <c r="IG8" s="98"/>
      <c r="IH8" s="98"/>
      <c r="II8" s="98"/>
      <c r="IJ8" s="98"/>
      <c r="IK8" s="98"/>
      <c r="IL8" s="98"/>
      <c r="IM8" s="98"/>
      <c r="IN8" s="98"/>
      <c r="IO8" s="98"/>
      <c r="IP8" s="98"/>
      <c r="IQ8" s="98"/>
      <c r="IR8" s="98"/>
      <c r="IS8" s="98"/>
      <c r="IT8" s="98"/>
      <c r="IU8" s="98"/>
      <c r="IV8" s="98"/>
      <c r="IW8" s="98"/>
      <c r="IX8" s="98"/>
      <c r="IY8" s="98"/>
      <c r="IZ8" s="98"/>
      <c r="JA8" s="98"/>
      <c r="JB8" s="98"/>
      <c r="JC8" s="98"/>
      <c r="JD8" s="98"/>
      <c r="JE8" s="98"/>
      <c r="JF8" s="98"/>
      <c r="JG8" s="98"/>
      <c r="JH8" s="98"/>
      <c r="JI8" s="98"/>
      <c r="JJ8" s="98"/>
      <c r="JK8" s="98"/>
      <c r="JL8" s="98"/>
      <c r="JM8" s="98"/>
      <c r="JN8" s="98"/>
      <c r="JO8" s="98"/>
      <c r="JP8" s="98"/>
      <c r="JQ8" s="98"/>
      <c r="JR8" s="98"/>
      <c r="JS8" s="98"/>
      <c r="JT8" s="98"/>
      <c r="JU8" s="98"/>
      <c r="JV8" s="98"/>
      <c r="JW8" s="98"/>
      <c r="JX8" s="98"/>
      <c r="JY8" s="98"/>
      <c r="JZ8" s="98"/>
      <c r="KA8" s="98"/>
      <c r="KB8" s="98"/>
      <c r="KC8" s="98"/>
      <c r="KD8" s="98"/>
      <c r="KE8" s="98"/>
      <c r="KF8" s="98"/>
      <c r="KG8" s="98"/>
      <c r="KH8" s="98"/>
      <c r="KI8" s="98"/>
      <c r="KJ8" s="98"/>
      <c r="KK8" s="98"/>
      <c r="KL8" s="98"/>
      <c r="KM8" s="98"/>
      <c r="KN8" s="98"/>
      <c r="KO8" s="98"/>
      <c r="KP8" s="98"/>
      <c r="KQ8" s="98"/>
      <c r="KR8" s="98"/>
      <c r="KS8" s="98"/>
      <c r="KT8" s="98"/>
      <c r="KU8" s="98"/>
      <c r="KV8" s="98"/>
      <c r="KW8" s="98"/>
      <c r="KX8" s="98"/>
      <c r="KY8" s="98"/>
      <c r="KZ8" s="98"/>
      <c r="LA8" s="98"/>
      <c r="LB8" s="98"/>
      <c r="LC8" s="98"/>
      <c r="LD8" s="98"/>
      <c r="LE8" s="98"/>
      <c r="LF8" s="98"/>
      <c r="LG8" s="98"/>
      <c r="LH8" s="98"/>
      <c r="LI8" s="98"/>
      <c r="LJ8" s="98"/>
      <c r="LK8" s="98"/>
      <c r="LL8" s="98"/>
      <c r="LM8" s="98"/>
      <c r="LN8" s="98"/>
      <c r="LO8" s="98"/>
      <c r="LP8" s="98"/>
      <c r="LQ8" s="98"/>
      <c r="LR8" s="98"/>
      <c r="LS8" s="98"/>
      <c r="LT8" s="98"/>
      <c r="LU8" s="98"/>
      <c r="LV8" s="98"/>
      <c r="LW8" s="98"/>
      <c r="LX8" s="98"/>
      <c r="LY8" s="98"/>
      <c r="LZ8" s="98"/>
      <c r="MA8" s="98"/>
      <c r="MB8" s="98"/>
      <c r="MC8" s="98"/>
      <c r="MD8" s="98"/>
      <c r="ME8" s="98"/>
      <c r="MF8" s="98"/>
      <c r="MG8" s="98"/>
      <c r="MH8" s="98"/>
      <c r="MI8" s="98"/>
      <c r="MJ8" s="98"/>
      <c r="MK8" s="98"/>
      <c r="ML8" s="98"/>
      <c r="MM8" s="98"/>
      <c r="MN8" s="98"/>
      <c r="MO8" s="98"/>
      <c r="MP8" s="98"/>
      <c r="MQ8" s="98"/>
      <c r="MR8" s="98"/>
      <c r="MS8" s="98"/>
      <c r="MT8" s="98"/>
      <c r="MU8" s="98"/>
      <c r="MV8" s="98"/>
      <c r="MW8" s="98"/>
      <c r="MX8" s="98"/>
      <c r="MY8" s="98"/>
      <c r="MZ8" s="98"/>
      <c r="NA8" s="98"/>
      <c r="NB8" s="98"/>
      <c r="NC8" s="98"/>
      <c r="ND8" s="98"/>
      <c r="NE8" s="98"/>
      <c r="NF8" s="98"/>
      <c r="NG8" s="98"/>
      <c r="NH8" s="98"/>
      <c r="NI8" s="98"/>
      <c r="NJ8" s="98"/>
      <c r="NK8" s="98"/>
      <c r="NL8" s="98"/>
      <c r="NM8" s="98"/>
      <c r="NN8" s="98"/>
      <c r="NO8" s="98"/>
      <c r="NP8" s="98"/>
      <c r="NQ8" s="98"/>
      <c r="NR8" s="98"/>
      <c r="NS8" s="98"/>
      <c r="NT8" s="98"/>
      <c r="NU8" s="98"/>
      <c r="NV8" s="98"/>
      <c r="NW8" s="98"/>
      <c r="NX8" s="98"/>
      <c r="NY8" s="98"/>
      <c r="NZ8" s="98"/>
      <c r="OA8" s="98"/>
      <c r="OB8" s="98"/>
      <c r="OC8" s="98"/>
      <c r="OD8" s="98"/>
      <c r="OE8" s="98"/>
      <c r="OF8" s="98"/>
      <c r="OG8" s="98"/>
      <c r="OH8" s="98"/>
      <c r="OI8" s="98"/>
      <c r="OJ8" s="98"/>
      <c r="OK8" s="98"/>
      <c r="OL8" s="98"/>
      <c r="OM8" s="98"/>
      <c r="ON8" s="98"/>
      <c r="OO8" s="98"/>
      <c r="OP8" s="98"/>
      <c r="OQ8" s="98"/>
      <c r="OR8" s="98"/>
      <c r="OS8" s="98"/>
      <c r="OT8" s="98"/>
      <c r="OU8" s="98"/>
      <c r="OV8" s="98"/>
      <c r="OW8" s="98"/>
      <c r="OX8" s="98"/>
      <c r="OY8" s="98"/>
      <c r="OZ8" s="98"/>
      <c r="PA8" s="98"/>
      <c r="PB8" s="98"/>
      <c r="PC8" s="98"/>
      <c r="PD8" s="98"/>
      <c r="PE8" s="98"/>
      <c r="PF8" s="98"/>
      <c r="PG8" s="98"/>
      <c r="PH8" s="98"/>
      <c r="PI8" s="98"/>
      <c r="PJ8" s="98"/>
      <c r="PK8" s="98"/>
      <c r="PL8" s="98"/>
      <c r="PM8" s="98"/>
      <c r="PN8" s="98"/>
      <c r="PO8" s="98"/>
      <c r="PP8" s="98"/>
      <c r="PQ8" s="98"/>
      <c r="PR8" s="98"/>
      <c r="PS8" s="98"/>
      <c r="PT8" s="98"/>
      <c r="PU8" s="98"/>
      <c r="PV8" s="98"/>
      <c r="PW8" s="98"/>
      <c r="PX8" s="98"/>
      <c r="PY8" s="98"/>
      <c r="PZ8" s="98"/>
      <c r="QA8" s="98"/>
      <c r="QB8" s="98"/>
      <c r="QC8" s="98"/>
      <c r="QD8" s="98"/>
      <c r="QE8" s="98"/>
      <c r="QF8" s="98"/>
      <c r="QG8" s="98"/>
      <c r="QH8" s="98"/>
      <c r="QI8" s="98"/>
      <c r="QJ8" s="98"/>
      <c r="QK8" s="98"/>
      <c r="QL8" s="98"/>
      <c r="QM8" s="98"/>
      <c r="QN8" s="98"/>
      <c r="QO8" s="98"/>
      <c r="QP8" s="98"/>
      <c r="QQ8" s="98"/>
      <c r="QR8" s="98"/>
      <c r="QS8" s="98"/>
      <c r="QT8" s="98"/>
      <c r="QU8" s="98"/>
      <c r="QV8" s="98"/>
      <c r="QW8" s="98"/>
      <c r="QX8" s="98"/>
      <c r="QY8" s="98"/>
      <c r="QZ8" s="98"/>
      <c r="RA8" s="98"/>
      <c r="RB8" s="98"/>
      <c r="RC8" s="98"/>
      <c r="RD8" s="98"/>
      <c r="RE8" s="98"/>
      <c r="RF8" s="98"/>
      <c r="RG8" s="98"/>
      <c r="RH8" s="98"/>
      <c r="RI8" s="98"/>
      <c r="RJ8" s="98"/>
      <c r="RK8" s="98"/>
      <c r="RL8" s="98"/>
      <c r="RM8" s="98"/>
      <c r="RN8" s="98"/>
      <c r="RO8" s="98"/>
      <c r="RP8" s="98"/>
      <c r="RQ8" s="98"/>
      <c r="RR8" s="98"/>
      <c r="RS8" s="98"/>
      <c r="RT8" s="98"/>
      <c r="RU8" s="98"/>
      <c r="RV8" s="98"/>
      <c r="RW8" s="98"/>
      <c r="RX8" s="98"/>
      <c r="RY8" s="98"/>
      <c r="RZ8" s="98"/>
      <c r="SA8" s="98"/>
      <c r="SB8" s="98"/>
      <c r="SC8" s="98"/>
      <c r="SD8" s="98"/>
      <c r="SE8" s="98"/>
      <c r="SF8" s="98"/>
      <c r="SG8" s="98"/>
      <c r="SH8" s="98"/>
      <c r="SI8" s="98"/>
      <c r="SJ8" s="98"/>
      <c r="SK8" s="98"/>
      <c r="SL8" s="98"/>
      <c r="SM8" s="98"/>
      <c r="SN8" s="98"/>
      <c r="SO8" s="98"/>
      <c r="SP8" s="98"/>
      <c r="SQ8" s="98"/>
      <c r="SR8" s="98"/>
      <c r="SS8" s="98"/>
      <c r="ST8" s="98"/>
      <c r="SU8" s="98"/>
    </row>
    <row r="9" spans="1:515" ht="37.200000000000003" thickBot="1">
      <c r="A9" s="25"/>
      <c r="B9" s="1453" t="s">
        <v>834</v>
      </c>
      <c r="C9" s="1454"/>
      <c r="D9" s="1454"/>
      <c r="E9" s="1454"/>
      <c r="F9" s="1455"/>
      <c r="G9" s="532"/>
      <c r="H9" s="532"/>
      <c r="I9" s="775" t="s">
        <v>832</v>
      </c>
      <c r="J9" s="776" t="s">
        <v>83</v>
      </c>
      <c r="K9" s="777" t="s">
        <v>833</v>
      </c>
      <c r="L9" s="776" t="str">
        <f>IFERROR(N151,"")</f>
        <v/>
      </c>
      <c r="M9" s="1456" t="str">
        <f>IFERROR(O151,"")</f>
        <v/>
      </c>
      <c r="N9" s="1456"/>
      <c r="O9" s="1457"/>
      <c r="P9" s="774"/>
      <c r="Q9" s="98"/>
      <c r="V9" s="167" t="s">
        <v>604</v>
      </c>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c r="EM9" s="98"/>
      <c r="EN9" s="98"/>
      <c r="EO9" s="98"/>
      <c r="EP9" s="98"/>
      <c r="FY9" s="98"/>
      <c r="FZ9" s="98"/>
      <c r="GA9" s="98"/>
      <c r="GB9" s="98"/>
      <c r="GC9" s="98"/>
      <c r="GD9" s="98"/>
      <c r="GE9" s="98"/>
      <c r="GF9" s="98"/>
      <c r="GG9" s="98"/>
      <c r="GH9" s="98"/>
      <c r="GI9" s="98"/>
      <c r="GJ9" s="98"/>
      <c r="GK9" s="98"/>
      <c r="GL9" s="98"/>
      <c r="GM9" s="98"/>
      <c r="GN9" s="98"/>
      <c r="GO9" s="98"/>
      <c r="GP9" s="98"/>
      <c r="GQ9" s="98"/>
      <c r="GR9" s="98"/>
      <c r="GS9" s="98"/>
      <c r="GT9" s="98"/>
      <c r="GU9" s="98"/>
      <c r="GV9" s="98"/>
      <c r="GW9" s="98"/>
      <c r="GX9" s="98"/>
      <c r="GY9" s="98"/>
      <c r="GZ9" s="98"/>
      <c r="HA9" s="98"/>
      <c r="HB9" s="98"/>
      <c r="HC9" s="98"/>
      <c r="HD9" s="98"/>
      <c r="HE9" s="98"/>
      <c r="HF9" s="98"/>
      <c r="HG9" s="98"/>
      <c r="HH9" s="98"/>
      <c r="HI9" s="98"/>
      <c r="HJ9" s="98"/>
      <c r="HK9" s="98"/>
      <c r="HL9" s="98"/>
      <c r="HM9" s="98"/>
      <c r="HN9" s="98"/>
      <c r="HO9" s="98"/>
      <c r="HP9" s="98"/>
      <c r="HQ9" s="98"/>
      <c r="HR9" s="98"/>
      <c r="HS9" s="98"/>
      <c r="HT9" s="98"/>
      <c r="HU9" s="98"/>
      <c r="HV9" s="98"/>
      <c r="HW9" s="98"/>
      <c r="HX9" s="98"/>
      <c r="HY9" s="98"/>
      <c r="HZ9" s="98"/>
      <c r="IA9" s="98"/>
      <c r="IB9" s="98"/>
      <c r="IC9" s="98"/>
      <c r="ID9" s="98"/>
      <c r="IE9" s="98"/>
      <c r="IF9" s="98"/>
      <c r="IG9" s="98"/>
      <c r="IH9" s="98"/>
      <c r="II9" s="98"/>
      <c r="IJ9" s="98"/>
      <c r="IK9" s="98"/>
      <c r="IL9" s="98"/>
      <c r="IM9" s="98"/>
      <c r="IN9" s="98"/>
      <c r="IO9" s="98"/>
      <c r="IP9" s="98"/>
      <c r="IQ9" s="98"/>
      <c r="IR9" s="98"/>
      <c r="IS9" s="98"/>
      <c r="IT9" s="98"/>
      <c r="IU9" s="98"/>
      <c r="IV9" s="98"/>
      <c r="IW9" s="98"/>
      <c r="IX9" s="98"/>
      <c r="IY9" s="98"/>
      <c r="IZ9" s="98"/>
      <c r="JA9" s="98"/>
      <c r="JB9" s="98"/>
      <c r="JC9" s="98"/>
      <c r="JD9" s="98"/>
      <c r="JE9" s="98"/>
      <c r="JF9" s="98"/>
      <c r="JG9" s="98"/>
      <c r="JH9" s="98"/>
      <c r="JI9" s="98"/>
      <c r="JJ9" s="98"/>
      <c r="JK9" s="98"/>
      <c r="JL9" s="98"/>
      <c r="JM9" s="98"/>
      <c r="JN9" s="98"/>
      <c r="JO9" s="98"/>
      <c r="JP9" s="98"/>
      <c r="JQ9" s="98"/>
      <c r="JR9" s="98"/>
      <c r="JS9" s="98"/>
      <c r="JT9" s="98"/>
      <c r="JU9" s="98"/>
      <c r="JV9" s="98"/>
      <c r="JW9" s="98"/>
      <c r="JX9" s="98"/>
      <c r="JY9" s="98"/>
      <c r="JZ9" s="98"/>
      <c r="KA9" s="98"/>
      <c r="KB9" s="98"/>
      <c r="KC9" s="98"/>
      <c r="KD9" s="98"/>
      <c r="KE9" s="98"/>
      <c r="KF9" s="98"/>
      <c r="KG9" s="98"/>
      <c r="KH9" s="98"/>
      <c r="KI9" s="98"/>
      <c r="KJ9" s="98"/>
      <c r="KK9" s="98"/>
      <c r="KL9" s="98"/>
      <c r="KM9" s="98"/>
      <c r="KN9" s="98"/>
      <c r="KO9" s="98"/>
      <c r="KP9" s="98"/>
      <c r="KQ9" s="98"/>
      <c r="KR9" s="98"/>
      <c r="KS9" s="98"/>
      <c r="KT9" s="98"/>
      <c r="KU9" s="98"/>
      <c r="KV9" s="98"/>
      <c r="KW9" s="98"/>
      <c r="KX9" s="98"/>
      <c r="KY9" s="98"/>
      <c r="KZ9" s="98"/>
      <c r="LA9" s="98"/>
      <c r="LB9" s="98"/>
      <c r="LC9" s="98"/>
      <c r="LD9" s="98"/>
      <c r="LE9" s="98"/>
      <c r="LF9" s="98"/>
      <c r="LG9" s="98"/>
      <c r="LH9" s="98"/>
      <c r="LI9" s="98"/>
      <c r="LJ9" s="98"/>
      <c r="LK9" s="98"/>
      <c r="LL9" s="98"/>
      <c r="LM9" s="98"/>
      <c r="LN9" s="98"/>
      <c r="LO9" s="98"/>
      <c r="LP9" s="98"/>
      <c r="LQ9" s="98"/>
      <c r="LR9" s="98"/>
      <c r="LS9" s="98"/>
      <c r="LT9" s="98"/>
      <c r="LU9" s="98"/>
      <c r="LV9" s="98"/>
      <c r="LW9" s="98"/>
      <c r="LX9" s="98"/>
      <c r="LY9" s="98"/>
      <c r="LZ9" s="98"/>
      <c r="MA9" s="98"/>
      <c r="MB9" s="98"/>
      <c r="MC9" s="98"/>
      <c r="MD9" s="98"/>
      <c r="ME9" s="98"/>
      <c r="MF9" s="98"/>
      <c r="MG9" s="98"/>
      <c r="MH9" s="98"/>
      <c r="MI9" s="98"/>
      <c r="MJ9" s="98"/>
      <c r="MK9" s="98"/>
      <c r="ML9" s="98"/>
      <c r="MM9" s="98"/>
      <c r="MN9" s="98"/>
      <c r="MO9" s="98"/>
      <c r="MP9" s="98"/>
      <c r="MQ9" s="98"/>
      <c r="MR9" s="98"/>
      <c r="MS9" s="98"/>
      <c r="MT9" s="98"/>
      <c r="MU9" s="98"/>
      <c r="MV9" s="98"/>
      <c r="MW9" s="98"/>
      <c r="MX9" s="98"/>
      <c r="MY9" s="98"/>
      <c r="MZ9" s="98"/>
      <c r="NA9" s="98"/>
      <c r="NB9" s="98"/>
      <c r="NC9" s="98"/>
      <c r="ND9" s="98"/>
      <c r="NE9" s="98"/>
      <c r="NF9" s="98"/>
      <c r="NG9" s="98"/>
      <c r="NH9" s="98"/>
      <c r="NI9" s="98"/>
      <c r="NJ9" s="98"/>
      <c r="NK9" s="98"/>
      <c r="NL9" s="98"/>
      <c r="NM9" s="98"/>
      <c r="NN9" s="98"/>
      <c r="NO9" s="98"/>
      <c r="NP9" s="98"/>
      <c r="NQ9" s="98"/>
      <c r="NR9" s="98"/>
      <c r="NS9" s="98"/>
      <c r="NT9" s="98"/>
      <c r="NU9" s="98"/>
      <c r="NV9" s="98"/>
      <c r="NW9" s="98"/>
      <c r="NX9" s="98"/>
      <c r="NY9" s="98"/>
      <c r="NZ9" s="98"/>
      <c r="OA9" s="98"/>
      <c r="OB9" s="98"/>
      <c r="OC9" s="98"/>
      <c r="OD9" s="98"/>
      <c r="OE9" s="98"/>
      <c r="OF9" s="98"/>
      <c r="OG9" s="98"/>
      <c r="OH9" s="98"/>
      <c r="OI9" s="98"/>
      <c r="OJ9" s="98"/>
      <c r="OK9" s="98"/>
      <c r="OL9" s="98"/>
      <c r="OM9" s="98"/>
      <c r="ON9" s="98"/>
      <c r="OO9" s="98"/>
      <c r="OP9" s="98"/>
      <c r="OQ9" s="98"/>
      <c r="OR9" s="98"/>
      <c r="OS9" s="98"/>
      <c r="OT9" s="98"/>
      <c r="OU9" s="98"/>
      <c r="OV9" s="98"/>
      <c r="OW9" s="98"/>
      <c r="OX9" s="98"/>
      <c r="OY9" s="98"/>
      <c r="OZ9" s="98"/>
      <c r="PA9" s="98"/>
      <c r="PB9" s="98"/>
      <c r="PC9" s="98"/>
      <c r="PD9" s="98"/>
      <c r="PE9" s="98"/>
      <c r="PF9" s="98"/>
      <c r="PG9" s="98"/>
      <c r="PH9" s="98"/>
      <c r="PI9" s="98"/>
      <c r="PJ9" s="98"/>
      <c r="PK9" s="98"/>
      <c r="PL9" s="98"/>
      <c r="PM9" s="98"/>
      <c r="PN9" s="98"/>
      <c r="PO9" s="98"/>
      <c r="PP9" s="98"/>
      <c r="PQ9" s="98"/>
      <c r="PR9" s="98"/>
      <c r="PS9" s="98"/>
      <c r="PT9" s="98"/>
      <c r="PU9" s="98"/>
      <c r="PV9" s="98"/>
      <c r="PW9" s="98"/>
      <c r="PX9" s="98"/>
      <c r="PY9" s="98"/>
      <c r="PZ9" s="98"/>
      <c r="QA9" s="98"/>
      <c r="QB9" s="98"/>
      <c r="QC9" s="98"/>
      <c r="QD9" s="98"/>
      <c r="QE9" s="98"/>
      <c r="QF9" s="98"/>
      <c r="QG9" s="98"/>
      <c r="QH9" s="98"/>
      <c r="QI9" s="98"/>
      <c r="QJ9" s="98"/>
      <c r="QK9" s="98"/>
      <c r="QL9" s="98"/>
      <c r="QM9" s="98"/>
      <c r="QN9" s="98"/>
      <c r="QO9" s="98"/>
      <c r="QP9" s="98"/>
      <c r="QQ9" s="98"/>
      <c r="QR9" s="98"/>
      <c r="QS9" s="98"/>
      <c r="QT9" s="98"/>
      <c r="QU9" s="98"/>
      <c r="QV9" s="98"/>
      <c r="QW9" s="98"/>
      <c r="QX9" s="98"/>
      <c r="QY9" s="98"/>
      <c r="QZ9" s="98"/>
      <c r="RA9" s="98"/>
      <c r="RB9" s="98"/>
      <c r="RC9" s="98"/>
      <c r="RD9" s="98"/>
      <c r="RE9" s="98"/>
      <c r="RF9" s="98"/>
      <c r="RG9" s="98"/>
      <c r="RH9" s="98"/>
      <c r="RI9" s="98"/>
      <c r="RJ9" s="98"/>
      <c r="RK9" s="98"/>
      <c r="RL9" s="98"/>
      <c r="RM9" s="98"/>
      <c r="RN9" s="98"/>
      <c r="RO9" s="98"/>
      <c r="RP9" s="98"/>
      <c r="RQ9" s="98"/>
      <c r="RR9" s="98"/>
      <c r="RS9" s="98"/>
      <c r="RT9" s="98"/>
      <c r="RU9" s="98"/>
      <c r="RV9" s="98"/>
      <c r="RW9" s="98"/>
      <c r="RX9" s="98"/>
      <c r="RY9" s="98"/>
      <c r="RZ9" s="98"/>
      <c r="SA9" s="98"/>
      <c r="SB9" s="98"/>
      <c r="SC9" s="98"/>
      <c r="SD9" s="98"/>
      <c r="SE9" s="98"/>
      <c r="SF9" s="98"/>
      <c r="SG9" s="98"/>
      <c r="SH9" s="98"/>
      <c r="SI9" s="98"/>
      <c r="SJ9" s="98"/>
      <c r="SK9" s="98"/>
      <c r="SL9" s="98"/>
      <c r="SM9" s="98"/>
      <c r="SN9" s="98"/>
      <c r="SO9" s="98"/>
      <c r="SP9" s="98"/>
      <c r="SQ9" s="98"/>
      <c r="SR9" s="98"/>
      <c r="SS9" s="98"/>
      <c r="ST9" s="98"/>
      <c r="SU9" s="98"/>
    </row>
    <row r="10" spans="1:515" ht="28.8" customHeight="1" thickBot="1">
      <c r="A10" s="562"/>
      <c r="B10" s="1488" t="s">
        <v>863</v>
      </c>
      <c r="C10" s="1489"/>
      <c r="D10" s="1489"/>
      <c r="E10" s="1489"/>
      <c r="F10" s="557">
        <f>K151</f>
        <v>0</v>
      </c>
      <c r="G10" s="561"/>
      <c r="H10" s="556"/>
      <c r="I10" s="1502" t="s">
        <v>939</v>
      </c>
      <c r="J10" s="1503"/>
      <c r="K10" s="1503"/>
      <c r="L10" s="779">
        <f>'6. Riscos'!N84</f>
        <v>0</v>
      </c>
      <c r="M10" s="1456" t="str">
        <f>IFERROR(O152,"")</f>
        <v/>
      </c>
      <c r="N10" s="1456"/>
      <c r="O10" s="1457"/>
      <c r="P10" s="771"/>
      <c r="Q10" s="98"/>
      <c r="V10" s="167" t="s">
        <v>606</v>
      </c>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c r="EJ10" s="98"/>
      <c r="EK10" s="98"/>
      <c r="EL10" s="98"/>
      <c r="EM10" s="98"/>
      <c r="EN10" s="98"/>
      <c r="EO10" s="98"/>
      <c r="EP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98"/>
      <c r="GY10" s="98"/>
      <c r="GZ10" s="98"/>
      <c r="HA10" s="98"/>
      <c r="HB10" s="98"/>
      <c r="HC10" s="98"/>
      <c r="HD10" s="98"/>
      <c r="HE10" s="98"/>
      <c r="HF10" s="98"/>
      <c r="HG10" s="98"/>
      <c r="HH10" s="98"/>
      <c r="HI10" s="98"/>
      <c r="HJ10" s="98"/>
      <c r="HK10" s="98"/>
      <c r="HL10" s="98"/>
      <c r="HM10" s="98"/>
      <c r="HN10" s="98"/>
      <c r="HO10" s="98"/>
      <c r="HP10" s="98"/>
      <c r="HQ10" s="98"/>
      <c r="HR10" s="98"/>
      <c r="HS10" s="98"/>
      <c r="HT10" s="98"/>
      <c r="HU10" s="98"/>
      <c r="HV10" s="98"/>
      <c r="HW10" s="98"/>
      <c r="HX10" s="98"/>
      <c r="HY10" s="98"/>
      <c r="HZ10" s="98"/>
      <c r="IA10" s="98"/>
      <c r="IB10" s="98"/>
      <c r="IC10" s="98"/>
      <c r="ID10" s="98"/>
      <c r="IE10" s="98"/>
      <c r="IF10" s="98"/>
      <c r="IG10" s="98"/>
      <c r="IH10" s="98"/>
      <c r="II10" s="98"/>
      <c r="IJ10" s="98"/>
      <c r="IK10" s="98"/>
      <c r="IL10" s="98"/>
      <c r="IM10" s="98"/>
      <c r="IN10" s="98"/>
      <c r="IO10" s="98"/>
      <c r="IP10" s="98"/>
      <c r="IQ10" s="98"/>
      <c r="IR10" s="98"/>
      <c r="IS10" s="98"/>
      <c r="IT10" s="98"/>
      <c r="IU10" s="98"/>
      <c r="IV10" s="98"/>
      <c r="IW10" s="98"/>
      <c r="IX10" s="98"/>
      <c r="IY10" s="98"/>
      <c r="IZ10" s="98"/>
      <c r="JA10" s="98"/>
      <c r="JB10" s="98"/>
      <c r="JC10" s="98"/>
      <c r="JD10" s="98"/>
      <c r="JE10" s="98"/>
      <c r="JF10" s="98"/>
      <c r="JG10" s="98"/>
      <c r="JH10" s="98"/>
      <c r="JI10" s="98"/>
      <c r="JJ10" s="98"/>
      <c r="JK10" s="98"/>
      <c r="JL10" s="98"/>
      <c r="JM10" s="98"/>
      <c r="JN10" s="98"/>
      <c r="JO10" s="98"/>
      <c r="JP10" s="98"/>
      <c r="JQ10" s="98"/>
      <c r="JR10" s="98"/>
      <c r="JS10" s="98"/>
      <c r="JT10" s="98"/>
      <c r="JU10" s="98"/>
      <c r="JV10" s="98"/>
      <c r="JW10" s="98"/>
      <c r="JX10" s="98"/>
      <c r="JY10" s="98"/>
      <c r="JZ10" s="98"/>
      <c r="KA10" s="98"/>
      <c r="KB10" s="98"/>
      <c r="KC10" s="98"/>
      <c r="KD10" s="98"/>
      <c r="KE10" s="98"/>
      <c r="KF10" s="98"/>
      <c r="KG10" s="98"/>
      <c r="KH10" s="98"/>
      <c r="KI10" s="98"/>
      <c r="KJ10" s="98"/>
      <c r="KK10" s="98"/>
      <c r="KL10" s="98"/>
      <c r="KM10" s="98"/>
      <c r="KN10" s="98"/>
      <c r="KO10" s="98"/>
      <c r="KP10" s="98"/>
      <c r="KQ10" s="98"/>
      <c r="KR10" s="98"/>
      <c r="KS10" s="98"/>
      <c r="KT10" s="98"/>
      <c r="KU10" s="98"/>
      <c r="KV10" s="98"/>
      <c r="KW10" s="98"/>
      <c r="KX10" s="98"/>
      <c r="KY10" s="98"/>
      <c r="KZ10" s="98"/>
      <c r="LA10" s="98"/>
      <c r="LB10" s="98"/>
      <c r="LC10" s="98"/>
      <c r="LD10" s="98"/>
      <c r="LE10" s="98"/>
      <c r="LF10" s="98"/>
      <c r="LG10" s="98"/>
      <c r="LH10" s="98"/>
      <c r="LI10" s="98"/>
      <c r="LJ10" s="98"/>
      <c r="LK10" s="98"/>
      <c r="LL10" s="98"/>
      <c r="LM10" s="98"/>
      <c r="LN10" s="98"/>
      <c r="LO10" s="98"/>
      <c r="LP10" s="98"/>
      <c r="LQ10" s="98"/>
      <c r="LR10" s="98"/>
      <c r="LS10" s="98"/>
      <c r="LT10" s="98"/>
      <c r="LU10" s="98"/>
      <c r="LV10" s="98"/>
      <c r="LW10" s="98"/>
      <c r="LX10" s="98"/>
      <c r="LY10" s="98"/>
      <c r="LZ10" s="98"/>
      <c r="MA10" s="98"/>
      <c r="MB10" s="98"/>
      <c r="MC10" s="98"/>
      <c r="MD10" s="98"/>
      <c r="ME10" s="98"/>
      <c r="MF10" s="98"/>
      <c r="MG10" s="98"/>
      <c r="MH10" s="98"/>
      <c r="MI10" s="98"/>
      <c r="MJ10" s="98"/>
      <c r="MK10" s="98"/>
      <c r="ML10" s="98"/>
      <c r="MM10" s="98"/>
      <c r="MN10" s="98"/>
      <c r="MO10" s="98"/>
      <c r="MP10" s="98"/>
      <c r="MQ10" s="98"/>
      <c r="MR10" s="98"/>
      <c r="MS10" s="98"/>
      <c r="MT10" s="98"/>
      <c r="MU10" s="98"/>
      <c r="MV10" s="98"/>
      <c r="MW10" s="98"/>
      <c r="MX10" s="98"/>
      <c r="MY10" s="98"/>
      <c r="MZ10" s="98"/>
      <c r="NA10" s="98"/>
      <c r="NB10" s="98"/>
      <c r="NC10" s="98"/>
      <c r="ND10" s="98"/>
      <c r="NE10" s="98"/>
      <c r="NF10" s="98"/>
      <c r="NG10" s="98"/>
      <c r="NH10" s="98"/>
      <c r="NI10" s="98"/>
      <c r="NJ10" s="98"/>
      <c r="NK10" s="98"/>
      <c r="NL10" s="98"/>
      <c r="NM10" s="98"/>
      <c r="NN10" s="98"/>
      <c r="NO10" s="98"/>
      <c r="NP10" s="98"/>
      <c r="NQ10" s="98"/>
      <c r="NR10" s="98"/>
      <c r="NS10" s="98"/>
      <c r="NT10" s="98"/>
      <c r="NU10" s="98"/>
      <c r="NV10" s="98"/>
      <c r="NW10" s="98"/>
      <c r="NX10" s="98"/>
      <c r="NY10" s="98"/>
      <c r="NZ10" s="98"/>
      <c r="OA10" s="98"/>
      <c r="OB10" s="98"/>
      <c r="OC10" s="98"/>
      <c r="OD10" s="98"/>
      <c r="OE10" s="98"/>
      <c r="OF10" s="98"/>
      <c r="OG10" s="98"/>
      <c r="OH10" s="98"/>
      <c r="OI10" s="98"/>
      <c r="OJ10" s="98"/>
      <c r="OK10" s="98"/>
      <c r="OL10" s="98"/>
      <c r="OM10" s="98"/>
      <c r="ON10" s="98"/>
      <c r="OO10" s="98"/>
      <c r="OP10" s="98"/>
      <c r="OQ10" s="98"/>
      <c r="OR10" s="98"/>
      <c r="OS10" s="98"/>
      <c r="OT10" s="98"/>
      <c r="OU10" s="98"/>
      <c r="OV10" s="98"/>
      <c r="OW10" s="98"/>
      <c r="OX10" s="98"/>
      <c r="OY10" s="98"/>
      <c r="OZ10" s="98"/>
      <c r="PA10" s="98"/>
      <c r="PB10" s="98"/>
      <c r="PC10" s="98"/>
      <c r="PD10" s="98"/>
      <c r="PE10" s="98"/>
      <c r="PF10" s="98"/>
      <c r="PG10" s="98"/>
      <c r="PH10" s="98"/>
      <c r="PI10" s="98"/>
      <c r="PJ10" s="98"/>
      <c r="PK10" s="98"/>
      <c r="PL10" s="98"/>
      <c r="PM10" s="98"/>
      <c r="PN10" s="98"/>
      <c r="PO10" s="98"/>
      <c r="PP10" s="98"/>
      <c r="PQ10" s="98"/>
      <c r="PR10" s="98"/>
      <c r="PS10" s="98"/>
      <c r="PT10" s="98"/>
      <c r="PU10" s="98"/>
      <c r="PV10" s="98"/>
      <c r="PW10" s="98"/>
      <c r="PX10" s="98"/>
      <c r="PY10" s="98"/>
      <c r="PZ10" s="98"/>
      <c r="QA10" s="98"/>
      <c r="QB10" s="98"/>
      <c r="QC10" s="98"/>
      <c r="QD10" s="98"/>
      <c r="QE10" s="98"/>
      <c r="QF10" s="98"/>
      <c r="QG10" s="98"/>
      <c r="QH10" s="98"/>
      <c r="QI10" s="98"/>
      <c r="QJ10" s="98"/>
      <c r="QK10" s="98"/>
      <c r="QL10" s="98"/>
      <c r="QM10" s="98"/>
      <c r="QN10" s="98"/>
      <c r="QO10" s="98"/>
      <c r="QP10" s="98"/>
      <c r="QQ10" s="98"/>
      <c r="QR10" s="98"/>
      <c r="QS10" s="98"/>
      <c r="QT10" s="98"/>
      <c r="QU10" s="98"/>
      <c r="QV10" s="98"/>
      <c r="QW10" s="98"/>
      <c r="QX10" s="98"/>
      <c r="QY10" s="98"/>
      <c r="QZ10" s="98"/>
      <c r="RA10" s="98"/>
      <c r="RB10" s="98"/>
      <c r="RC10" s="98"/>
      <c r="RD10" s="98"/>
      <c r="RE10" s="98"/>
      <c r="RF10" s="98"/>
      <c r="RG10" s="98"/>
      <c r="RH10" s="98"/>
      <c r="RI10" s="98"/>
      <c r="RJ10" s="98"/>
      <c r="RK10" s="98"/>
      <c r="RL10" s="98"/>
      <c r="RM10" s="98"/>
      <c r="RN10" s="98"/>
      <c r="RO10" s="98"/>
      <c r="RP10" s="98"/>
      <c r="RQ10" s="98"/>
      <c r="RR10" s="98"/>
      <c r="RS10" s="98"/>
      <c r="RT10" s="98"/>
      <c r="RU10" s="98"/>
      <c r="RV10" s="98"/>
      <c r="RW10" s="98"/>
      <c r="RX10" s="98"/>
      <c r="RY10" s="98"/>
      <c r="RZ10" s="98"/>
      <c r="SA10" s="98"/>
      <c r="SB10" s="98"/>
      <c r="SC10" s="98"/>
      <c r="SD10" s="98"/>
      <c r="SE10" s="98"/>
      <c r="SF10" s="98"/>
      <c r="SG10" s="98"/>
      <c r="SH10" s="98"/>
      <c r="SI10" s="98"/>
      <c r="SJ10" s="98"/>
      <c r="SK10" s="98"/>
      <c r="SL10" s="98"/>
      <c r="SM10" s="98"/>
      <c r="SN10" s="98"/>
      <c r="SO10" s="98"/>
      <c r="SP10" s="98"/>
      <c r="SQ10" s="98"/>
      <c r="SR10" s="98"/>
      <c r="SS10" s="98"/>
      <c r="ST10" s="98"/>
      <c r="SU10" s="98"/>
    </row>
    <row r="11" spans="1:515" ht="28.8" customHeight="1">
      <c r="A11" s="562"/>
      <c r="B11" s="1490" t="s">
        <v>607</v>
      </c>
      <c r="C11" s="1491"/>
      <c r="D11" s="1491"/>
      <c r="E11" s="1491"/>
      <c r="F11" s="557">
        <f>E151</f>
        <v>0</v>
      </c>
      <c r="G11" s="561"/>
      <c r="H11" s="556"/>
      <c r="I11" s="1515" t="s">
        <v>940</v>
      </c>
      <c r="J11" s="1516"/>
      <c r="K11" s="1516"/>
      <c r="L11" s="780">
        <f>L151</f>
        <v>0</v>
      </c>
      <c r="M11" s="778"/>
      <c r="P11" s="532"/>
      <c r="Q11" s="98"/>
      <c r="R11" s="1465"/>
      <c r="V11" s="167" t="s">
        <v>120</v>
      </c>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c r="EA11" s="98"/>
      <c r="EB11" s="98"/>
      <c r="EC11" s="98"/>
      <c r="ED11" s="98"/>
      <c r="EE11" s="98"/>
      <c r="EF11" s="98"/>
      <c r="EG11" s="98"/>
      <c r="EH11" s="98"/>
      <c r="EI11" s="98"/>
      <c r="EJ11" s="98"/>
      <c r="EK11" s="98"/>
      <c r="EL11" s="98"/>
      <c r="EM11" s="98"/>
      <c r="EN11" s="98"/>
      <c r="EO11" s="98"/>
      <c r="EP11" s="98"/>
      <c r="FY11" s="98"/>
      <c r="FZ11" s="98"/>
      <c r="GA11" s="98"/>
      <c r="GB11" s="98"/>
      <c r="GC11" s="98"/>
      <c r="GD11" s="98"/>
      <c r="GE11" s="98"/>
      <c r="GF11" s="98"/>
      <c r="GG11" s="98"/>
      <c r="GH11" s="98"/>
      <c r="GI11" s="98"/>
      <c r="GJ11" s="98"/>
      <c r="GK11" s="98"/>
      <c r="GL11" s="98"/>
      <c r="GM11" s="98"/>
      <c r="GN11" s="98"/>
      <c r="GO11" s="98"/>
      <c r="GP11" s="98"/>
      <c r="GQ11" s="98"/>
      <c r="GR11" s="98"/>
      <c r="GS11" s="98"/>
      <c r="GT11" s="98"/>
      <c r="GU11" s="98"/>
      <c r="GV11" s="98"/>
      <c r="GW11" s="98"/>
      <c r="GX11" s="98"/>
      <c r="GY11" s="98"/>
      <c r="GZ11" s="98"/>
      <c r="HA11" s="98"/>
      <c r="HB11" s="98"/>
      <c r="HC11" s="98"/>
      <c r="HD11" s="98"/>
      <c r="HE11" s="98"/>
      <c r="HF11" s="98"/>
      <c r="HG11" s="98"/>
      <c r="HH11" s="98"/>
      <c r="HI11" s="98"/>
      <c r="HJ11" s="98"/>
      <c r="HK11" s="98"/>
      <c r="HL11" s="98"/>
      <c r="HM11" s="98"/>
      <c r="HN11" s="98"/>
      <c r="HO11" s="98"/>
      <c r="HP11" s="98"/>
      <c r="HQ11" s="98"/>
      <c r="HR11" s="98"/>
      <c r="HS11" s="98"/>
      <c r="HT11" s="98"/>
      <c r="HU11" s="98"/>
      <c r="HV11" s="98"/>
      <c r="HW11" s="98"/>
      <c r="HX11" s="98"/>
      <c r="HY11" s="98"/>
      <c r="HZ11" s="98"/>
      <c r="IA11" s="98"/>
      <c r="IB11" s="98"/>
      <c r="IC11" s="98"/>
      <c r="ID11" s="98"/>
      <c r="IE11" s="98"/>
      <c r="IF11" s="98"/>
      <c r="IG11" s="98"/>
      <c r="IH11" s="98"/>
      <c r="II11" s="98"/>
      <c r="IJ11" s="98"/>
      <c r="IK11" s="98"/>
      <c r="IL11" s="98"/>
      <c r="IM11" s="98"/>
      <c r="IN11" s="98"/>
      <c r="IO11" s="98"/>
      <c r="IP11" s="98"/>
      <c r="IQ11" s="98"/>
      <c r="IR11" s="98"/>
      <c r="IS11" s="98"/>
      <c r="IT11" s="98"/>
      <c r="IU11" s="98"/>
      <c r="IV11" s="98"/>
      <c r="IW11" s="98"/>
      <c r="IX11" s="98"/>
      <c r="IY11" s="98"/>
      <c r="IZ11" s="98"/>
      <c r="JA11" s="98"/>
      <c r="JB11" s="98"/>
      <c r="JC11" s="98"/>
      <c r="JD11" s="98"/>
      <c r="JE11" s="98"/>
      <c r="JF11" s="98"/>
      <c r="JG11" s="98"/>
      <c r="JH11" s="98"/>
      <c r="JI11" s="98"/>
      <c r="JJ11" s="98"/>
      <c r="JK11" s="98"/>
      <c r="JL11" s="98"/>
      <c r="JM11" s="98"/>
      <c r="JN11" s="98"/>
      <c r="JO11" s="98"/>
      <c r="JP11" s="98"/>
      <c r="JQ11" s="98"/>
      <c r="JR11" s="98"/>
      <c r="JS11" s="98"/>
      <c r="JT11" s="98"/>
      <c r="JU11" s="98"/>
      <c r="JV11" s="98"/>
      <c r="JW11" s="98"/>
      <c r="JX11" s="98"/>
      <c r="JY11" s="98"/>
      <c r="JZ11" s="98"/>
      <c r="KA11" s="98"/>
      <c r="KB11" s="98"/>
      <c r="KC11" s="98"/>
      <c r="KD11" s="98"/>
      <c r="KE11" s="98"/>
      <c r="KF11" s="98"/>
      <c r="KG11" s="98"/>
      <c r="KH11" s="98"/>
      <c r="KI11" s="98"/>
      <c r="KJ11" s="98"/>
      <c r="KK11" s="98"/>
      <c r="KL11" s="98"/>
      <c r="KM11" s="98"/>
      <c r="KN11" s="98"/>
      <c r="KO11" s="98"/>
      <c r="KP11" s="98"/>
      <c r="KQ11" s="98"/>
      <c r="KR11" s="98"/>
      <c r="KS11" s="98"/>
      <c r="KT11" s="98"/>
      <c r="KU11" s="98"/>
      <c r="KV11" s="98"/>
      <c r="KW11" s="98"/>
      <c r="KX11" s="98"/>
      <c r="KY11" s="98"/>
      <c r="KZ11" s="98"/>
      <c r="LA11" s="98"/>
      <c r="LB11" s="98"/>
      <c r="LC11" s="98"/>
      <c r="LD11" s="98"/>
      <c r="LE11" s="98"/>
      <c r="LF11" s="98"/>
      <c r="LG11" s="98"/>
      <c r="LH11" s="98"/>
      <c r="LI11" s="98"/>
      <c r="LJ11" s="98"/>
      <c r="LK11" s="98"/>
      <c r="LL11" s="98"/>
      <c r="LM11" s="98"/>
      <c r="LN11" s="98"/>
      <c r="LO11" s="98"/>
      <c r="LP11" s="98"/>
      <c r="LQ11" s="98"/>
      <c r="LR11" s="98"/>
      <c r="LS11" s="98"/>
      <c r="LT11" s="98"/>
      <c r="LU11" s="98"/>
      <c r="LV11" s="98"/>
      <c r="LW11" s="98"/>
      <c r="LX11" s="98"/>
      <c r="LY11" s="98"/>
      <c r="LZ11" s="98"/>
      <c r="MA11" s="98"/>
      <c r="MB11" s="98"/>
      <c r="MC11" s="98"/>
      <c r="MD11" s="98"/>
      <c r="ME11" s="98"/>
      <c r="MF11" s="98"/>
      <c r="MG11" s="98"/>
      <c r="MH11" s="98"/>
      <c r="MI11" s="98"/>
      <c r="MJ11" s="98"/>
      <c r="MK11" s="98"/>
      <c r="ML11" s="98"/>
      <c r="MM11" s="98"/>
      <c r="MN11" s="98"/>
      <c r="MO11" s="98"/>
      <c r="MP11" s="98"/>
      <c r="MQ11" s="98"/>
      <c r="MR11" s="98"/>
      <c r="MS11" s="98"/>
      <c r="MT11" s="98"/>
      <c r="MU11" s="98"/>
      <c r="MV11" s="98"/>
      <c r="MW11" s="98"/>
      <c r="MX11" s="98"/>
      <c r="MY11" s="98"/>
      <c r="MZ11" s="98"/>
      <c r="NA11" s="98"/>
      <c r="NB11" s="98"/>
      <c r="NC11" s="98"/>
      <c r="ND11" s="98"/>
      <c r="NE11" s="98"/>
      <c r="NF11" s="98"/>
      <c r="NG11" s="98"/>
      <c r="NH11" s="98"/>
      <c r="NI11" s="98"/>
      <c r="NJ11" s="98"/>
      <c r="NK11" s="98"/>
      <c r="NL11" s="98"/>
      <c r="NM11" s="98"/>
      <c r="NN11" s="98"/>
      <c r="NO11" s="98"/>
      <c r="NP11" s="98"/>
      <c r="NQ11" s="98"/>
      <c r="NR11" s="98"/>
      <c r="NS11" s="98"/>
      <c r="NT11" s="98"/>
      <c r="NU11" s="98"/>
      <c r="NV11" s="98"/>
      <c r="NW11" s="98"/>
      <c r="NX11" s="98"/>
      <c r="NY11" s="98"/>
      <c r="NZ11" s="98"/>
      <c r="OA11" s="98"/>
      <c r="OB11" s="98"/>
      <c r="OC11" s="98"/>
      <c r="OD11" s="98"/>
      <c r="OE11" s="98"/>
      <c r="OF11" s="98"/>
      <c r="OG11" s="98"/>
      <c r="OH11" s="98"/>
      <c r="OI11" s="98"/>
      <c r="OJ11" s="98"/>
      <c r="OK11" s="98"/>
      <c r="OL11" s="98"/>
      <c r="OM11" s="98"/>
      <c r="ON11" s="98"/>
      <c r="OO11" s="98"/>
      <c r="OP11" s="98"/>
      <c r="OQ11" s="98"/>
      <c r="OR11" s="98"/>
      <c r="OS11" s="98"/>
      <c r="OT11" s="98"/>
      <c r="OU11" s="98"/>
      <c r="OV11" s="98"/>
      <c r="OW11" s="98"/>
      <c r="OX11" s="98"/>
      <c r="OY11" s="98"/>
      <c r="OZ11" s="98"/>
      <c r="PA11" s="98"/>
      <c r="PB11" s="98"/>
      <c r="PC11" s="98"/>
      <c r="PD11" s="98"/>
      <c r="PE11" s="98"/>
      <c r="PF11" s="98"/>
      <c r="PG11" s="98"/>
      <c r="PH11" s="98"/>
      <c r="PI11" s="98"/>
      <c r="PJ11" s="98"/>
      <c r="PK11" s="98"/>
      <c r="PL11" s="98"/>
      <c r="PM11" s="98"/>
      <c r="PN11" s="98"/>
      <c r="PO11" s="98"/>
      <c r="PP11" s="98"/>
      <c r="PQ11" s="98"/>
      <c r="PR11" s="98"/>
      <c r="PS11" s="98"/>
      <c r="PT11" s="98"/>
      <c r="PU11" s="98"/>
      <c r="PV11" s="98"/>
      <c r="PW11" s="98"/>
      <c r="PX11" s="98"/>
      <c r="PY11" s="98"/>
      <c r="PZ11" s="98"/>
      <c r="QA11" s="98"/>
      <c r="QB11" s="98"/>
      <c r="QC11" s="98"/>
      <c r="QD11" s="98"/>
      <c r="QE11" s="98"/>
      <c r="QF11" s="98"/>
      <c r="QG11" s="98"/>
      <c r="QH11" s="98"/>
      <c r="QI11" s="98"/>
      <c r="QJ11" s="98"/>
      <c r="QK11" s="98"/>
      <c r="QL11" s="98"/>
      <c r="QM11" s="98"/>
      <c r="QN11" s="98"/>
      <c r="QO11" s="98"/>
      <c r="QP11" s="98"/>
      <c r="QQ11" s="98"/>
      <c r="QR11" s="98"/>
      <c r="QS11" s="98"/>
      <c r="QT11" s="98"/>
      <c r="QU11" s="98"/>
      <c r="QV11" s="98"/>
      <c r="QW11" s="98"/>
      <c r="QX11" s="98"/>
      <c r="QY11" s="98"/>
      <c r="QZ11" s="98"/>
      <c r="RA11" s="98"/>
      <c r="RB11" s="98"/>
      <c r="RC11" s="98"/>
      <c r="RD11" s="98"/>
      <c r="RE11" s="98"/>
      <c r="RF11" s="98"/>
      <c r="RG11" s="98"/>
      <c r="RH11" s="98"/>
      <c r="RI11" s="98"/>
      <c r="RJ11" s="98"/>
      <c r="RK11" s="98"/>
      <c r="RL11" s="98"/>
      <c r="RM11" s="98"/>
      <c r="RN11" s="98"/>
      <c r="RO11" s="98"/>
      <c r="RP11" s="98"/>
      <c r="RQ11" s="98"/>
      <c r="RR11" s="98"/>
      <c r="RS11" s="98"/>
      <c r="RT11" s="98"/>
      <c r="RU11" s="98"/>
      <c r="RV11" s="98"/>
      <c r="RW11" s="98"/>
      <c r="RX11" s="98"/>
      <c r="RY11" s="98"/>
      <c r="RZ11" s="98"/>
      <c r="SA11" s="98"/>
      <c r="SB11" s="98"/>
      <c r="SC11" s="98"/>
      <c r="SD11" s="98"/>
      <c r="SE11" s="98"/>
      <c r="SF11" s="98"/>
      <c r="SG11" s="98"/>
      <c r="SH11" s="98"/>
      <c r="SI11" s="98"/>
      <c r="SJ11" s="98"/>
      <c r="SK11" s="98"/>
      <c r="SL11" s="98"/>
      <c r="SM11" s="98"/>
      <c r="SN11" s="98"/>
      <c r="SO11" s="98"/>
      <c r="SP11" s="98"/>
      <c r="SQ11" s="98"/>
      <c r="SR11" s="98"/>
      <c r="SS11" s="98"/>
      <c r="ST11" s="98"/>
      <c r="SU11" s="98"/>
    </row>
    <row r="12" spans="1:515" ht="30" customHeight="1" thickBot="1">
      <c r="A12" s="562"/>
      <c r="B12" s="1519" t="s">
        <v>864</v>
      </c>
      <c r="C12" s="1520"/>
      <c r="D12" s="1521"/>
      <c r="E12" s="1521"/>
      <c r="F12" s="592">
        <f>F11+F10</f>
        <v>0</v>
      </c>
      <c r="G12" s="561"/>
      <c r="H12" s="556"/>
      <c r="I12" s="1517" t="s">
        <v>938</v>
      </c>
      <c r="J12" s="1518"/>
      <c r="K12" s="1518"/>
      <c r="L12" s="773">
        <f>L10+L11</f>
        <v>0</v>
      </c>
      <c r="M12" s="560"/>
      <c r="P12" s="532"/>
      <c r="Q12" s="98"/>
      <c r="R12" s="146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c r="EA12" s="98"/>
      <c r="EB12" s="98"/>
      <c r="EC12" s="98"/>
      <c r="ED12" s="98"/>
      <c r="EE12" s="98"/>
      <c r="EF12" s="98"/>
      <c r="EG12" s="98"/>
      <c r="EH12" s="98"/>
      <c r="EI12" s="98"/>
      <c r="EJ12" s="98"/>
      <c r="EK12" s="98"/>
      <c r="EL12" s="98"/>
      <c r="EM12" s="98"/>
      <c r="EN12" s="98"/>
      <c r="EO12" s="98"/>
      <c r="EP12" s="98"/>
      <c r="FY12" s="98"/>
      <c r="FZ12" s="98"/>
      <c r="GA12" s="98"/>
      <c r="GB12" s="98"/>
      <c r="GC12" s="98"/>
      <c r="GD12" s="98"/>
      <c r="GE12" s="98"/>
      <c r="GF12" s="98"/>
      <c r="GG12" s="98"/>
      <c r="GH12" s="98"/>
      <c r="GI12" s="98"/>
      <c r="GJ12" s="98"/>
      <c r="GK12" s="98"/>
      <c r="GL12" s="98"/>
      <c r="GM12" s="98"/>
      <c r="GN12" s="98"/>
      <c r="GO12" s="98"/>
      <c r="GP12" s="98"/>
      <c r="GQ12" s="98"/>
      <c r="GR12" s="98"/>
      <c r="GS12" s="98"/>
      <c r="GT12" s="98"/>
      <c r="GU12" s="98"/>
      <c r="GV12" s="98"/>
      <c r="GW12" s="98"/>
      <c r="GX12" s="98"/>
      <c r="GY12" s="98"/>
      <c r="GZ12" s="98"/>
      <c r="HA12" s="98"/>
      <c r="HB12" s="98"/>
      <c r="HC12" s="98"/>
      <c r="HD12" s="98"/>
      <c r="HE12" s="98"/>
      <c r="HF12" s="98"/>
      <c r="HG12" s="98"/>
      <c r="HH12" s="98"/>
      <c r="HI12" s="98"/>
      <c r="HJ12" s="98"/>
      <c r="HK12" s="98"/>
      <c r="HL12" s="98"/>
      <c r="HM12" s="98"/>
      <c r="HN12" s="98"/>
      <c r="HO12" s="98"/>
      <c r="HP12" s="98"/>
      <c r="HQ12" s="98"/>
      <c r="HR12" s="98"/>
      <c r="HS12" s="98"/>
      <c r="HT12" s="98"/>
      <c r="HU12" s="98"/>
      <c r="HV12" s="98"/>
      <c r="HW12" s="98"/>
      <c r="HX12" s="98"/>
      <c r="HY12" s="98"/>
      <c r="HZ12" s="98"/>
      <c r="IA12" s="98"/>
      <c r="IB12" s="98"/>
      <c r="IC12" s="98"/>
      <c r="ID12" s="98"/>
      <c r="IE12" s="98"/>
      <c r="IF12" s="98"/>
      <c r="IG12" s="98"/>
      <c r="IH12" s="98"/>
      <c r="II12" s="98"/>
      <c r="IJ12" s="98"/>
      <c r="IK12" s="98"/>
      <c r="IL12" s="98"/>
      <c r="IM12" s="98"/>
      <c r="IN12" s="98"/>
      <c r="IO12" s="98"/>
      <c r="IP12" s="98"/>
      <c r="IQ12" s="98"/>
      <c r="IR12" s="98"/>
      <c r="IS12" s="98"/>
      <c r="IT12" s="98"/>
      <c r="IU12" s="98"/>
      <c r="IV12" s="98"/>
      <c r="IW12" s="98"/>
      <c r="IX12" s="98"/>
      <c r="IY12" s="98"/>
      <c r="IZ12" s="98"/>
      <c r="JA12" s="98"/>
      <c r="JB12" s="98"/>
      <c r="JC12" s="98"/>
      <c r="JD12" s="98"/>
      <c r="JE12" s="98"/>
      <c r="JF12" s="98"/>
      <c r="JG12" s="98"/>
      <c r="JH12" s="98"/>
      <c r="JI12" s="98"/>
      <c r="JJ12" s="98"/>
      <c r="JK12" s="98"/>
      <c r="JL12" s="98"/>
      <c r="JM12" s="98"/>
      <c r="JN12" s="98"/>
      <c r="JO12" s="98"/>
      <c r="JP12" s="98"/>
      <c r="JQ12" s="98"/>
      <c r="JR12" s="98"/>
      <c r="JS12" s="98"/>
      <c r="JT12" s="98"/>
      <c r="JU12" s="98"/>
      <c r="JV12" s="98"/>
      <c r="JW12" s="98"/>
      <c r="JX12" s="98"/>
      <c r="JY12" s="98"/>
      <c r="JZ12" s="98"/>
      <c r="KA12" s="98"/>
      <c r="KB12" s="98"/>
      <c r="KC12" s="98"/>
      <c r="KD12" s="98"/>
      <c r="KE12" s="98"/>
      <c r="KF12" s="98"/>
      <c r="KG12" s="98"/>
      <c r="KH12" s="98"/>
      <c r="KI12" s="98"/>
      <c r="KJ12" s="98"/>
      <c r="KK12" s="98"/>
      <c r="KL12" s="98"/>
      <c r="KM12" s="98"/>
      <c r="KN12" s="98"/>
      <c r="KO12" s="98"/>
      <c r="KP12" s="98"/>
      <c r="KQ12" s="98"/>
      <c r="KR12" s="98"/>
      <c r="KS12" s="98"/>
      <c r="KT12" s="98"/>
      <c r="KU12" s="98"/>
      <c r="KV12" s="98"/>
      <c r="KW12" s="98"/>
      <c r="KX12" s="98"/>
      <c r="KY12" s="98"/>
      <c r="KZ12" s="98"/>
      <c r="LA12" s="98"/>
      <c r="LB12" s="98"/>
      <c r="LC12" s="98"/>
      <c r="LD12" s="98"/>
      <c r="LE12" s="98"/>
      <c r="LF12" s="98"/>
      <c r="LG12" s="98"/>
      <c r="LH12" s="98"/>
      <c r="LI12" s="98"/>
      <c r="LJ12" s="98"/>
      <c r="LK12" s="98"/>
      <c r="LL12" s="98"/>
      <c r="LM12" s="98"/>
      <c r="LN12" s="98"/>
      <c r="LO12" s="98"/>
      <c r="LP12" s="98"/>
      <c r="LQ12" s="98"/>
      <c r="LR12" s="98"/>
      <c r="LS12" s="98"/>
      <c r="LT12" s="98"/>
      <c r="LU12" s="98"/>
      <c r="LV12" s="98"/>
      <c r="LW12" s="98"/>
      <c r="LX12" s="98"/>
      <c r="LY12" s="98"/>
      <c r="LZ12" s="98"/>
      <c r="MA12" s="98"/>
      <c r="MB12" s="98"/>
      <c r="MC12" s="98"/>
      <c r="MD12" s="98"/>
      <c r="ME12" s="98"/>
      <c r="MF12" s="98"/>
      <c r="MG12" s="98"/>
      <c r="MH12" s="98"/>
      <c r="MI12" s="98"/>
      <c r="MJ12" s="98"/>
      <c r="MK12" s="98"/>
      <c r="ML12" s="98"/>
      <c r="MM12" s="98"/>
      <c r="MN12" s="98"/>
      <c r="MO12" s="98"/>
      <c r="MP12" s="98"/>
      <c r="MQ12" s="98"/>
      <c r="MR12" s="98"/>
      <c r="MS12" s="98"/>
      <c r="MT12" s="98"/>
      <c r="MU12" s="98"/>
      <c r="MV12" s="98"/>
      <c r="MW12" s="98"/>
      <c r="MX12" s="98"/>
      <c r="MY12" s="98"/>
      <c r="MZ12" s="98"/>
      <c r="NA12" s="98"/>
      <c r="NB12" s="98"/>
      <c r="NC12" s="98"/>
      <c r="ND12" s="98"/>
      <c r="NE12" s="98"/>
      <c r="NF12" s="98"/>
      <c r="NG12" s="98"/>
      <c r="NH12" s="98"/>
      <c r="NI12" s="98"/>
      <c r="NJ12" s="98"/>
      <c r="NK12" s="98"/>
      <c r="NL12" s="98"/>
      <c r="NM12" s="98"/>
      <c r="NN12" s="98"/>
      <c r="NO12" s="98"/>
      <c r="NP12" s="98"/>
      <c r="NQ12" s="98"/>
      <c r="NR12" s="98"/>
      <c r="NS12" s="98"/>
      <c r="NT12" s="98"/>
      <c r="NU12" s="98"/>
      <c r="NV12" s="98"/>
      <c r="NW12" s="98"/>
      <c r="NX12" s="98"/>
      <c r="NY12" s="98"/>
      <c r="NZ12" s="98"/>
      <c r="OA12" s="98"/>
      <c r="OB12" s="98"/>
      <c r="OC12" s="98"/>
      <c r="OD12" s="98"/>
      <c r="OE12" s="98"/>
      <c r="OF12" s="98"/>
      <c r="OG12" s="98"/>
      <c r="OH12" s="98"/>
      <c r="OI12" s="98"/>
      <c r="OJ12" s="98"/>
      <c r="OK12" s="98"/>
      <c r="OL12" s="98"/>
      <c r="OM12" s="98"/>
      <c r="ON12" s="98"/>
      <c r="OO12" s="98"/>
      <c r="OP12" s="98"/>
      <c r="OQ12" s="98"/>
      <c r="OR12" s="98"/>
      <c r="OS12" s="98"/>
      <c r="OT12" s="98"/>
      <c r="OU12" s="98"/>
      <c r="OV12" s="98"/>
      <c r="OW12" s="98"/>
      <c r="OX12" s="98"/>
      <c r="OY12" s="98"/>
      <c r="OZ12" s="98"/>
      <c r="PA12" s="98"/>
      <c r="PB12" s="98"/>
      <c r="PC12" s="98"/>
      <c r="PD12" s="98"/>
      <c r="PE12" s="98"/>
      <c r="PF12" s="98"/>
      <c r="PG12" s="98"/>
      <c r="PH12" s="98"/>
      <c r="PI12" s="98"/>
      <c r="PJ12" s="98"/>
      <c r="PK12" s="98"/>
      <c r="PL12" s="98"/>
      <c r="PM12" s="98"/>
      <c r="PN12" s="98"/>
      <c r="PO12" s="98"/>
      <c r="PP12" s="98"/>
      <c r="PQ12" s="98"/>
      <c r="PR12" s="98"/>
      <c r="PS12" s="98"/>
      <c r="PT12" s="98"/>
      <c r="PU12" s="98"/>
      <c r="PV12" s="98"/>
      <c r="PW12" s="98"/>
      <c r="PX12" s="98"/>
      <c r="PY12" s="98"/>
      <c r="PZ12" s="98"/>
      <c r="QA12" s="98"/>
      <c r="QB12" s="98"/>
      <c r="QC12" s="98"/>
      <c r="QD12" s="98"/>
      <c r="QE12" s="98"/>
      <c r="QF12" s="98"/>
      <c r="QG12" s="98"/>
      <c r="QH12" s="98"/>
      <c r="QI12" s="98"/>
      <c r="QJ12" s="98"/>
      <c r="QK12" s="98"/>
      <c r="QL12" s="98"/>
      <c r="QM12" s="98"/>
      <c r="QN12" s="98"/>
      <c r="QO12" s="98"/>
      <c r="QP12" s="98"/>
      <c r="QQ12" s="98"/>
      <c r="QR12" s="98"/>
      <c r="QS12" s="98"/>
      <c r="QT12" s="98"/>
      <c r="QU12" s="98"/>
      <c r="QV12" s="98"/>
      <c r="QW12" s="98"/>
      <c r="QX12" s="98"/>
      <c r="QY12" s="98"/>
      <c r="QZ12" s="98"/>
      <c r="RA12" s="98"/>
      <c r="RB12" s="98"/>
      <c r="RC12" s="98"/>
      <c r="RD12" s="98"/>
      <c r="RE12" s="98"/>
      <c r="RF12" s="98"/>
      <c r="RG12" s="98"/>
      <c r="RH12" s="98"/>
      <c r="RI12" s="98"/>
      <c r="RJ12" s="98"/>
      <c r="RK12" s="98"/>
      <c r="RL12" s="98"/>
      <c r="RM12" s="98"/>
      <c r="RN12" s="98"/>
      <c r="RO12" s="98"/>
      <c r="RP12" s="98"/>
      <c r="RQ12" s="98"/>
      <c r="RR12" s="98"/>
      <c r="RS12" s="98"/>
      <c r="RT12" s="98"/>
      <c r="RU12" s="98"/>
      <c r="RV12" s="98"/>
      <c r="RW12" s="98"/>
      <c r="RX12" s="98"/>
      <c r="RY12" s="98"/>
      <c r="RZ12" s="98"/>
      <c r="SA12" s="98"/>
      <c r="SB12" s="98"/>
      <c r="SC12" s="98"/>
      <c r="SD12" s="98"/>
      <c r="SE12" s="98"/>
      <c r="SF12" s="98"/>
      <c r="SG12" s="98"/>
      <c r="SH12" s="98"/>
      <c r="SI12" s="98"/>
      <c r="SJ12" s="98"/>
      <c r="SK12" s="98"/>
      <c r="SL12" s="98"/>
      <c r="SM12" s="98"/>
      <c r="SN12" s="98"/>
      <c r="SO12" s="98"/>
      <c r="SP12" s="98"/>
      <c r="SQ12" s="98"/>
      <c r="SR12" s="98"/>
      <c r="SS12" s="98"/>
      <c r="ST12" s="98"/>
      <c r="SU12" s="98"/>
    </row>
    <row r="13" spans="1:515" ht="31.2" customHeight="1" thickBot="1">
      <c r="A13" s="562"/>
      <c r="B13" s="1522" t="s">
        <v>836</v>
      </c>
      <c r="C13" s="1523"/>
      <c r="D13" s="1523"/>
      <c r="E13" s="1523"/>
      <c r="F13" s="590">
        <f>'6. Riscos'!M15</f>
        <v>0</v>
      </c>
      <c r="G13" s="561"/>
      <c r="H13" s="556"/>
      <c r="I13" s="1504" t="s">
        <v>936</v>
      </c>
      <c r="J13" s="1505"/>
      <c r="K13" s="1505"/>
      <c r="L13" s="589" t="str">
        <f>IFERROR(WORKDAY(L9,L10),"")</f>
        <v/>
      </c>
      <c r="P13" s="532"/>
      <c r="Q13" s="98"/>
      <c r="R13" s="146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1467" t="str">
        <f>"Gráfico de Gantt de Acompanhamento | Projeto "&amp;'2. Portfolio'!B8&amp;""</f>
        <v>Gráfico de Gantt de Acompanhamento | Projeto ?</v>
      </c>
      <c r="AX13" s="1468"/>
      <c r="AY13" s="1468"/>
      <c r="AZ13" s="1468"/>
      <c r="BA13" s="1468"/>
      <c r="BB13" s="1468"/>
      <c r="BC13" s="1468"/>
      <c r="BD13" s="1468"/>
      <c r="BE13" s="1468"/>
      <c r="BF13" s="1468"/>
      <c r="BG13" s="1468"/>
      <c r="BH13" s="1468"/>
      <c r="BI13" s="1468"/>
      <c r="BJ13" s="1468"/>
      <c r="BK13" s="1468"/>
      <c r="BL13" s="1468"/>
      <c r="BM13" s="1468"/>
      <c r="BN13" s="1468"/>
      <c r="BO13" s="1468"/>
      <c r="BP13" s="1468"/>
      <c r="BQ13" s="1468"/>
      <c r="BR13" s="1468"/>
      <c r="BS13" s="1468"/>
      <c r="BT13" s="1468"/>
      <c r="BU13" s="1468"/>
      <c r="BV13" s="1468"/>
      <c r="BW13" s="1468"/>
      <c r="BX13" s="1468"/>
      <c r="BY13" s="1468"/>
      <c r="BZ13" s="1468"/>
      <c r="CA13" s="1468"/>
      <c r="CB13" s="1468"/>
      <c r="CC13" s="1468"/>
      <c r="CD13" s="1468"/>
      <c r="CE13" s="1468"/>
      <c r="CF13" s="1468"/>
      <c r="CG13" s="1468"/>
      <c r="CH13" s="1468"/>
      <c r="CI13" s="1468"/>
      <c r="CJ13" s="1468"/>
      <c r="CK13" s="1468"/>
      <c r="CL13" s="1468"/>
      <c r="CM13" s="1468"/>
      <c r="CN13" s="1468"/>
      <c r="CO13" s="1468"/>
      <c r="CP13" s="1468"/>
      <c r="CQ13" s="1468"/>
      <c r="CR13" s="1468"/>
      <c r="CS13" s="1468"/>
      <c r="CT13" s="1468"/>
      <c r="CU13" s="1468"/>
      <c r="CV13" s="1468"/>
      <c r="CW13" s="1468"/>
      <c r="CX13" s="1468"/>
      <c r="CY13" s="1468"/>
      <c r="CZ13" s="1468"/>
      <c r="DA13" s="1468"/>
      <c r="DB13" s="1468"/>
      <c r="DC13" s="1468"/>
      <c r="DD13" s="1468"/>
      <c r="DE13" s="1468"/>
      <c r="DF13" s="1469"/>
      <c r="DG13" s="98"/>
      <c r="DH13" s="98"/>
      <c r="DI13" s="98"/>
      <c r="DJ13" s="98"/>
      <c r="DK13" s="98"/>
      <c r="DL13" s="98"/>
      <c r="DM13" s="98"/>
      <c r="DN13" s="98"/>
      <c r="DO13" s="98"/>
      <c r="DP13" s="98"/>
      <c r="DQ13" s="98"/>
      <c r="DR13" s="98"/>
      <c r="DS13" s="98"/>
      <c r="DT13" s="98"/>
      <c r="DU13" s="98"/>
      <c r="DV13" s="98"/>
      <c r="DW13" s="98"/>
      <c r="DX13" s="98"/>
      <c r="DY13" s="98"/>
      <c r="DZ13" s="98"/>
      <c r="EA13" s="98"/>
      <c r="EB13" s="98"/>
      <c r="EC13" s="98"/>
      <c r="ED13" s="98"/>
      <c r="EE13" s="98"/>
      <c r="EF13" s="98"/>
      <c r="EG13" s="98"/>
      <c r="EH13" s="98"/>
      <c r="EI13" s="98"/>
      <c r="EJ13" s="98"/>
      <c r="EK13" s="98"/>
      <c r="EL13" s="98"/>
      <c r="EM13" s="98"/>
      <c r="EN13" s="98"/>
      <c r="EO13" s="98"/>
      <c r="EP13" s="98"/>
      <c r="FY13" s="98"/>
      <c r="FZ13" s="98"/>
      <c r="GA13" s="98"/>
      <c r="GB13" s="98"/>
      <c r="GC13" s="98"/>
      <c r="GD13" s="98"/>
      <c r="GE13" s="98"/>
      <c r="GF13" s="98"/>
      <c r="GG13" s="98"/>
      <c r="GH13" s="98"/>
      <c r="GI13" s="98"/>
      <c r="GJ13" s="98"/>
      <c r="GK13" s="98"/>
      <c r="GL13" s="98"/>
      <c r="GM13" s="98"/>
      <c r="GN13" s="98"/>
      <c r="GO13" s="98"/>
      <c r="GP13" s="98"/>
      <c r="GQ13" s="98"/>
      <c r="GR13" s="98"/>
      <c r="GS13" s="98"/>
      <c r="GT13" s="98"/>
      <c r="GU13" s="98"/>
      <c r="GV13" s="98"/>
      <c r="GW13" s="98"/>
      <c r="GX13" s="98"/>
      <c r="GY13" s="98"/>
      <c r="GZ13" s="98"/>
      <c r="HA13" s="98"/>
      <c r="HB13" s="98"/>
      <c r="HC13" s="98"/>
      <c r="HD13" s="98"/>
      <c r="HE13" s="98"/>
      <c r="HF13" s="98"/>
      <c r="HG13" s="98"/>
      <c r="HH13" s="98"/>
      <c r="HI13" s="98"/>
      <c r="HJ13" s="98"/>
      <c r="HK13" s="98"/>
      <c r="HL13" s="98"/>
      <c r="HM13" s="98"/>
      <c r="HN13" s="98"/>
      <c r="HO13" s="98"/>
      <c r="HP13" s="98"/>
      <c r="HQ13" s="98"/>
      <c r="HR13" s="98"/>
      <c r="HS13" s="98"/>
      <c r="HT13" s="98"/>
      <c r="HU13" s="98"/>
      <c r="HV13" s="98"/>
      <c r="HW13" s="98"/>
      <c r="HX13" s="98"/>
      <c r="HY13" s="98"/>
      <c r="HZ13" s="98"/>
      <c r="IA13" s="98"/>
      <c r="IB13" s="98"/>
      <c r="IC13" s="98"/>
      <c r="ID13" s="98"/>
      <c r="IE13" s="98"/>
      <c r="IF13" s="98"/>
      <c r="IG13" s="98"/>
      <c r="IH13" s="98"/>
      <c r="II13" s="98"/>
      <c r="IJ13" s="98"/>
      <c r="IK13" s="98"/>
      <c r="IL13" s="98"/>
      <c r="IM13" s="98"/>
      <c r="IN13" s="98"/>
      <c r="IO13" s="98"/>
      <c r="IP13" s="98"/>
      <c r="IQ13" s="98"/>
      <c r="IR13" s="98"/>
      <c r="IS13" s="98"/>
      <c r="IT13" s="98"/>
      <c r="IU13" s="98"/>
      <c r="IV13" s="98"/>
      <c r="IW13" s="98"/>
      <c r="IX13" s="98"/>
      <c r="IY13" s="98"/>
      <c r="IZ13" s="98"/>
      <c r="JA13" s="98"/>
      <c r="JB13" s="98"/>
      <c r="JC13" s="98"/>
      <c r="JD13" s="98"/>
      <c r="JE13" s="98"/>
      <c r="JF13" s="98"/>
      <c r="JG13" s="98"/>
      <c r="JH13" s="98"/>
      <c r="JI13" s="98"/>
      <c r="JJ13" s="98"/>
      <c r="JK13" s="98"/>
      <c r="JL13" s="98"/>
      <c r="JM13" s="98"/>
      <c r="JN13" s="98"/>
      <c r="JO13" s="98"/>
      <c r="JP13" s="98"/>
      <c r="JQ13" s="98"/>
      <c r="JR13" s="98"/>
      <c r="JS13" s="98"/>
      <c r="JT13" s="98"/>
      <c r="JU13" s="98"/>
      <c r="JV13" s="98"/>
      <c r="JW13" s="98"/>
      <c r="JX13" s="98"/>
      <c r="JY13" s="98"/>
      <c r="JZ13" s="98"/>
      <c r="KA13" s="98"/>
      <c r="KB13" s="98"/>
      <c r="KC13" s="98"/>
      <c r="KD13" s="98"/>
      <c r="KE13" s="98"/>
      <c r="KF13" s="98"/>
      <c r="KG13" s="98"/>
      <c r="KH13" s="98"/>
      <c r="KI13" s="98"/>
      <c r="KJ13" s="98"/>
      <c r="KK13" s="98"/>
      <c r="KL13" s="98"/>
      <c r="KM13" s="98"/>
      <c r="KN13" s="98"/>
      <c r="KO13" s="98"/>
      <c r="KP13" s="98"/>
      <c r="KQ13" s="98"/>
      <c r="KR13" s="98"/>
      <c r="KS13" s="98"/>
      <c r="KT13" s="98"/>
      <c r="KU13" s="98"/>
      <c r="KV13" s="98"/>
      <c r="KW13" s="98"/>
      <c r="KX13" s="98"/>
      <c r="KY13" s="98"/>
      <c r="KZ13" s="98"/>
      <c r="LA13" s="98"/>
      <c r="LB13" s="98"/>
      <c r="LC13" s="98"/>
      <c r="LD13" s="98"/>
      <c r="LE13" s="98"/>
      <c r="LF13" s="98"/>
      <c r="LG13" s="98"/>
      <c r="LH13" s="98"/>
      <c r="LI13" s="98"/>
      <c r="LJ13" s="98"/>
      <c r="LK13" s="98"/>
      <c r="LL13" s="98"/>
      <c r="LM13" s="98"/>
      <c r="LN13" s="98"/>
      <c r="LO13" s="98"/>
      <c r="LP13" s="98"/>
      <c r="LQ13" s="98"/>
      <c r="LR13" s="98"/>
      <c r="LS13" s="98"/>
      <c r="LT13" s="98"/>
      <c r="LU13" s="98"/>
      <c r="LV13" s="98"/>
      <c r="LW13" s="98"/>
      <c r="LX13" s="98"/>
      <c r="LY13" s="98"/>
      <c r="LZ13" s="98"/>
      <c r="MA13" s="98"/>
      <c r="MB13" s="98"/>
      <c r="MC13" s="98"/>
      <c r="MD13" s="98"/>
      <c r="ME13" s="98"/>
      <c r="MF13" s="98"/>
      <c r="MG13" s="98"/>
      <c r="MH13" s="98"/>
      <c r="MI13" s="98"/>
      <c r="MJ13" s="98"/>
      <c r="MK13" s="98"/>
      <c r="ML13" s="98"/>
      <c r="MM13" s="98"/>
      <c r="MN13" s="98"/>
      <c r="MO13" s="98"/>
      <c r="MP13" s="98"/>
      <c r="MQ13" s="98"/>
      <c r="MR13" s="98"/>
      <c r="MS13" s="98"/>
      <c r="MT13" s="98"/>
      <c r="MU13" s="98"/>
      <c r="MV13" s="98"/>
      <c r="MW13" s="98"/>
      <c r="MX13" s="98"/>
      <c r="MY13" s="98"/>
      <c r="MZ13" s="98"/>
      <c r="NA13" s="98"/>
      <c r="NB13" s="98"/>
      <c r="NC13" s="98"/>
      <c r="ND13" s="98"/>
      <c r="NE13" s="98"/>
      <c r="NF13" s="98"/>
      <c r="NG13" s="98"/>
      <c r="NH13" s="98"/>
      <c r="NI13" s="98"/>
      <c r="NJ13" s="98"/>
      <c r="NK13" s="98"/>
      <c r="NL13" s="98"/>
      <c r="NM13" s="98"/>
      <c r="NN13" s="98"/>
      <c r="NO13" s="98"/>
      <c r="NP13" s="98"/>
      <c r="NQ13" s="98"/>
      <c r="NR13" s="98"/>
      <c r="NS13" s="98"/>
      <c r="NT13" s="98"/>
      <c r="NU13" s="98"/>
      <c r="NV13" s="98"/>
      <c r="NW13" s="98"/>
      <c r="NX13" s="98"/>
      <c r="NY13" s="98"/>
      <c r="NZ13" s="98"/>
      <c r="OA13" s="98"/>
      <c r="OB13" s="98"/>
      <c r="OC13" s="98"/>
      <c r="OD13" s="98"/>
      <c r="OE13" s="98"/>
      <c r="OF13" s="98"/>
      <c r="OG13" s="98"/>
      <c r="OH13" s="98"/>
      <c r="OI13" s="98"/>
      <c r="OJ13" s="98"/>
      <c r="OK13" s="98"/>
      <c r="OL13" s="98"/>
      <c r="OM13" s="98"/>
      <c r="ON13" s="98"/>
      <c r="OO13" s="98"/>
      <c r="OP13" s="98"/>
      <c r="OQ13" s="98"/>
      <c r="OR13" s="98"/>
      <c r="OS13" s="98"/>
      <c r="OT13" s="98"/>
      <c r="OU13" s="98"/>
      <c r="OV13" s="98"/>
      <c r="OW13" s="98"/>
      <c r="OX13" s="98"/>
      <c r="OY13" s="98"/>
      <c r="OZ13" s="98"/>
      <c r="PA13" s="98"/>
      <c r="PB13" s="98"/>
      <c r="PC13" s="98"/>
      <c r="PD13" s="98"/>
      <c r="PE13" s="98"/>
      <c r="PF13" s="98"/>
      <c r="PG13" s="98"/>
      <c r="PH13" s="98"/>
      <c r="PI13" s="98"/>
      <c r="PJ13" s="98"/>
      <c r="PK13" s="98"/>
      <c r="PL13" s="98"/>
      <c r="PM13" s="98"/>
      <c r="PN13" s="98"/>
      <c r="PO13" s="98"/>
      <c r="PP13" s="98"/>
      <c r="PQ13" s="98"/>
      <c r="PR13" s="98"/>
      <c r="PS13" s="98"/>
      <c r="PT13" s="98"/>
      <c r="PU13" s="98"/>
      <c r="PV13" s="98"/>
      <c r="PW13" s="98"/>
      <c r="PX13" s="98"/>
      <c r="PY13" s="98"/>
      <c r="PZ13" s="98"/>
      <c r="QA13" s="98"/>
      <c r="QB13" s="98"/>
      <c r="QC13" s="98"/>
      <c r="QD13" s="98"/>
      <c r="QE13" s="98"/>
      <c r="QF13" s="98"/>
      <c r="QG13" s="98"/>
      <c r="QH13" s="98"/>
      <c r="QI13" s="98"/>
      <c r="QJ13" s="98"/>
      <c r="QK13" s="98"/>
      <c r="QL13" s="98"/>
      <c r="QM13" s="98"/>
      <c r="QN13" s="98"/>
      <c r="QO13" s="98"/>
      <c r="QP13" s="98"/>
      <c r="QQ13" s="98"/>
      <c r="QR13" s="98"/>
      <c r="QS13" s="98"/>
      <c r="QT13" s="98"/>
      <c r="QU13" s="98"/>
      <c r="QV13" s="98"/>
      <c r="QW13" s="98"/>
      <c r="QX13" s="98"/>
      <c r="QY13" s="98"/>
      <c r="QZ13" s="98"/>
      <c r="RA13" s="98"/>
      <c r="RB13" s="98"/>
      <c r="RC13" s="98"/>
      <c r="RD13" s="98"/>
      <c r="RE13" s="98"/>
      <c r="RF13" s="98"/>
      <c r="RG13" s="98"/>
      <c r="RH13" s="98"/>
      <c r="RI13" s="98"/>
      <c r="RJ13" s="98"/>
      <c r="RK13" s="98"/>
      <c r="RL13" s="98"/>
      <c r="RM13" s="98"/>
      <c r="RN13" s="98"/>
      <c r="RO13" s="98"/>
      <c r="RP13" s="98"/>
      <c r="RQ13" s="98"/>
      <c r="RR13" s="98"/>
      <c r="RS13" s="98"/>
      <c r="RT13" s="98"/>
      <c r="RU13" s="98"/>
      <c r="RV13" s="98"/>
      <c r="RW13" s="98"/>
      <c r="RX13" s="98"/>
      <c r="RY13" s="98"/>
      <c r="RZ13" s="98"/>
      <c r="SA13" s="98"/>
      <c r="SB13" s="98"/>
      <c r="SC13" s="98"/>
      <c r="SD13" s="98"/>
      <c r="SE13" s="98"/>
      <c r="SF13" s="98"/>
      <c r="SG13" s="98"/>
      <c r="SH13" s="98"/>
      <c r="SI13" s="98"/>
      <c r="SJ13" s="98"/>
      <c r="SK13" s="98"/>
      <c r="SL13" s="98"/>
      <c r="SM13" s="98"/>
      <c r="SN13" s="98"/>
      <c r="SO13" s="98"/>
      <c r="SP13" s="98"/>
      <c r="SQ13" s="98"/>
      <c r="SR13" s="98"/>
      <c r="SS13" s="98"/>
      <c r="ST13" s="98"/>
      <c r="SU13" s="98"/>
    </row>
    <row r="14" spans="1:515" ht="35.4" customHeight="1" thickBot="1">
      <c r="A14" s="562"/>
      <c r="B14" s="1496" t="s">
        <v>837</v>
      </c>
      <c r="C14" s="1497"/>
      <c r="D14" s="1497"/>
      <c r="E14" s="1497"/>
      <c r="F14" s="591">
        <f>'6. Riscos'!M17</f>
        <v>0</v>
      </c>
      <c r="G14" s="561"/>
      <c r="H14" s="556"/>
      <c r="P14" s="77"/>
      <c r="Q14" s="98"/>
      <c r="R14" s="1466"/>
      <c r="V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1470"/>
      <c r="AX14" s="1471"/>
      <c r="AY14" s="1471"/>
      <c r="AZ14" s="1471"/>
      <c r="BA14" s="1471"/>
      <c r="BB14" s="1471"/>
      <c r="BC14" s="1471"/>
      <c r="BD14" s="1471"/>
      <c r="BE14" s="1471"/>
      <c r="BF14" s="1471"/>
      <c r="BG14" s="1471"/>
      <c r="BH14" s="1471"/>
      <c r="BI14" s="1471"/>
      <c r="BJ14" s="1471"/>
      <c r="BK14" s="1471"/>
      <c r="BL14" s="1471"/>
      <c r="BM14" s="1471"/>
      <c r="BN14" s="1471"/>
      <c r="BO14" s="1471"/>
      <c r="BP14" s="1471"/>
      <c r="BQ14" s="1471"/>
      <c r="BR14" s="1471"/>
      <c r="BS14" s="1471"/>
      <c r="BT14" s="1471"/>
      <c r="BU14" s="1471"/>
      <c r="BV14" s="1471"/>
      <c r="BW14" s="1471"/>
      <c r="BX14" s="1471"/>
      <c r="BY14" s="1471"/>
      <c r="BZ14" s="1471"/>
      <c r="CA14" s="1471"/>
      <c r="CB14" s="1471"/>
      <c r="CC14" s="1471"/>
      <c r="CD14" s="1471"/>
      <c r="CE14" s="1471"/>
      <c r="CF14" s="1471"/>
      <c r="CG14" s="1471"/>
      <c r="CH14" s="1471"/>
      <c r="CI14" s="1471"/>
      <c r="CJ14" s="1471"/>
      <c r="CK14" s="1471"/>
      <c r="CL14" s="1471"/>
      <c r="CM14" s="1471"/>
      <c r="CN14" s="1471"/>
      <c r="CO14" s="1471"/>
      <c r="CP14" s="1471"/>
      <c r="CQ14" s="1471"/>
      <c r="CR14" s="1471"/>
      <c r="CS14" s="1471"/>
      <c r="CT14" s="1471"/>
      <c r="CU14" s="1471"/>
      <c r="CV14" s="1471"/>
      <c r="CW14" s="1471"/>
      <c r="CX14" s="1471"/>
      <c r="CY14" s="1471"/>
      <c r="CZ14" s="1471"/>
      <c r="DA14" s="1471"/>
      <c r="DB14" s="1471"/>
      <c r="DC14" s="1471"/>
      <c r="DD14" s="1471"/>
      <c r="DE14" s="1471"/>
      <c r="DF14" s="1472"/>
      <c r="DG14" s="98"/>
      <c r="DH14" s="98"/>
      <c r="DI14" s="98"/>
      <c r="DJ14" s="98"/>
      <c r="DK14" s="98"/>
      <c r="DL14" s="98"/>
      <c r="DM14" s="98"/>
      <c r="DN14" s="98"/>
      <c r="DO14" s="98"/>
      <c r="DP14" s="98"/>
      <c r="DQ14" s="98"/>
      <c r="DR14" s="98"/>
      <c r="DS14" s="98"/>
      <c r="DT14" s="98"/>
      <c r="DU14" s="98"/>
      <c r="DV14" s="98"/>
      <c r="DW14" s="98"/>
      <c r="DX14" s="98"/>
      <c r="DY14" s="98"/>
      <c r="DZ14" s="98"/>
      <c r="EA14" s="98"/>
      <c r="EB14" s="98"/>
      <c r="EC14" s="98"/>
      <c r="ED14" s="98"/>
      <c r="EE14" s="98"/>
      <c r="EF14" s="98"/>
      <c r="EG14" s="98"/>
      <c r="EH14" s="98"/>
      <c r="EI14" s="98"/>
      <c r="EJ14" s="98"/>
      <c r="EK14" s="98"/>
      <c r="EL14" s="98"/>
      <c r="EM14" s="98"/>
      <c r="EN14" s="98"/>
      <c r="EO14" s="98"/>
      <c r="EP14" s="98"/>
      <c r="FY14" s="98"/>
      <c r="FZ14" s="98"/>
      <c r="GA14" s="98"/>
      <c r="GB14" s="98"/>
      <c r="GC14" s="98"/>
      <c r="GD14" s="98"/>
      <c r="GE14" s="98"/>
      <c r="GF14" s="98"/>
      <c r="GG14" s="98"/>
      <c r="GH14" s="98"/>
      <c r="GI14" s="98"/>
      <c r="GJ14" s="98"/>
      <c r="GK14" s="98"/>
      <c r="GL14" s="98"/>
      <c r="GM14" s="98"/>
      <c r="GN14" s="98"/>
      <c r="GO14" s="98"/>
      <c r="GP14" s="98"/>
      <c r="GQ14" s="98"/>
      <c r="GR14" s="98"/>
      <c r="GS14" s="98"/>
      <c r="GT14" s="98"/>
      <c r="GU14" s="98"/>
      <c r="GV14" s="98"/>
      <c r="GW14" s="98"/>
      <c r="GX14" s="98"/>
      <c r="GY14" s="98"/>
      <c r="GZ14" s="98"/>
      <c r="HA14" s="98"/>
      <c r="HB14" s="98"/>
      <c r="HC14" s="98"/>
      <c r="HD14" s="98"/>
      <c r="HE14" s="98"/>
      <c r="HF14" s="98"/>
      <c r="HG14" s="98"/>
      <c r="HH14" s="98"/>
      <c r="HI14" s="98"/>
      <c r="HJ14" s="98"/>
      <c r="HK14" s="98"/>
      <c r="HL14" s="98"/>
      <c r="HM14" s="98"/>
      <c r="HN14" s="98"/>
      <c r="HO14" s="98"/>
      <c r="HP14" s="98"/>
      <c r="HQ14" s="98"/>
      <c r="HR14" s="98"/>
      <c r="HS14" s="98"/>
      <c r="HT14" s="98"/>
      <c r="HU14" s="98"/>
      <c r="HV14" s="98"/>
      <c r="HW14" s="98"/>
      <c r="HX14" s="98"/>
      <c r="HY14" s="98"/>
      <c r="HZ14" s="98"/>
      <c r="IA14" s="98"/>
      <c r="IB14" s="98"/>
      <c r="IC14" s="98"/>
      <c r="ID14" s="98"/>
      <c r="IE14" s="98"/>
      <c r="IF14" s="98"/>
      <c r="IG14" s="98"/>
      <c r="IH14" s="98"/>
      <c r="II14" s="98"/>
      <c r="IJ14" s="98"/>
      <c r="IK14" s="98"/>
      <c r="IL14" s="98"/>
      <c r="IM14" s="98"/>
      <c r="IN14" s="98"/>
      <c r="IO14" s="98"/>
      <c r="IP14" s="98"/>
      <c r="IQ14" s="98"/>
      <c r="IR14" s="98"/>
      <c r="IS14" s="98"/>
      <c r="IT14" s="98"/>
      <c r="IU14" s="98"/>
      <c r="IV14" s="98"/>
      <c r="IW14" s="98"/>
      <c r="IX14" s="98"/>
      <c r="IY14" s="98"/>
      <c r="IZ14" s="98"/>
      <c r="JA14" s="98"/>
      <c r="JB14" s="98"/>
      <c r="JC14" s="98"/>
      <c r="JD14" s="98"/>
      <c r="JE14" s="98"/>
      <c r="JF14" s="98"/>
      <c r="JG14" s="98"/>
      <c r="JH14" s="98"/>
      <c r="JI14" s="98"/>
      <c r="JJ14" s="98"/>
      <c r="JK14" s="98"/>
      <c r="JL14" s="98"/>
      <c r="JM14" s="98"/>
      <c r="JN14" s="98"/>
      <c r="JO14" s="98"/>
      <c r="JP14" s="98"/>
      <c r="JQ14" s="98"/>
      <c r="JR14" s="98"/>
      <c r="JS14" s="98"/>
      <c r="JT14" s="98"/>
      <c r="JU14" s="98"/>
      <c r="JV14" s="98"/>
      <c r="JW14" s="98"/>
      <c r="JX14" s="98"/>
      <c r="JY14" s="98"/>
      <c r="JZ14" s="98"/>
      <c r="KA14" s="98"/>
      <c r="KB14" s="98"/>
      <c r="KC14" s="98"/>
      <c r="KD14" s="98"/>
      <c r="KE14" s="98"/>
      <c r="KF14" s="98"/>
      <c r="KG14" s="98"/>
      <c r="KH14" s="98"/>
      <c r="KI14" s="98"/>
      <c r="KJ14" s="98"/>
      <c r="KK14" s="98"/>
      <c r="KL14" s="98"/>
      <c r="KM14" s="98"/>
      <c r="KN14" s="98"/>
      <c r="KO14" s="98"/>
      <c r="KP14" s="98"/>
      <c r="KQ14" s="98"/>
      <c r="KR14" s="98"/>
      <c r="KS14" s="98"/>
      <c r="KT14" s="98"/>
      <c r="KU14" s="98"/>
      <c r="KV14" s="98"/>
      <c r="KW14" s="98"/>
      <c r="KX14" s="98"/>
      <c r="KY14" s="98"/>
      <c r="KZ14" s="98"/>
      <c r="LA14" s="98"/>
      <c r="LB14" s="98"/>
      <c r="LC14" s="98"/>
      <c r="LD14" s="98"/>
      <c r="LE14" s="98"/>
      <c r="LF14" s="98"/>
      <c r="LG14" s="98"/>
      <c r="LH14" s="98"/>
      <c r="LI14" s="98"/>
      <c r="LJ14" s="98"/>
      <c r="LK14" s="98"/>
      <c r="LL14" s="98"/>
      <c r="LM14" s="98"/>
      <c r="LN14" s="98"/>
      <c r="LO14" s="98"/>
      <c r="LP14" s="98"/>
      <c r="LQ14" s="98"/>
      <c r="LR14" s="98"/>
      <c r="LS14" s="98"/>
      <c r="LT14" s="98"/>
      <c r="LU14" s="98"/>
      <c r="LV14" s="98"/>
      <c r="LW14" s="98"/>
      <c r="LX14" s="98"/>
      <c r="LY14" s="98"/>
      <c r="LZ14" s="98"/>
      <c r="MA14" s="98"/>
      <c r="MB14" s="98"/>
      <c r="MC14" s="98"/>
      <c r="MD14" s="98"/>
      <c r="ME14" s="98"/>
      <c r="MF14" s="98"/>
      <c r="MG14" s="98"/>
      <c r="MH14" s="98"/>
      <c r="MI14" s="98"/>
      <c r="MJ14" s="98"/>
      <c r="MK14" s="98"/>
      <c r="ML14" s="98"/>
      <c r="MM14" s="98"/>
      <c r="MN14" s="98"/>
      <c r="MO14" s="98"/>
      <c r="MP14" s="98"/>
      <c r="MQ14" s="98"/>
      <c r="MR14" s="98"/>
      <c r="MS14" s="98"/>
      <c r="MT14" s="98"/>
      <c r="MU14" s="98"/>
      <c r="MV14" s="98"/>
      <c r="MW14" s="98"/>
      <c r="MX14" s="98"/>
      <c r="MY14" s="98"/>
      <c r="MZ14" s="98"/>
      <c r="NA14" s="98"/>
      <c r="NB14" s="98"/>
      <c r="NC14" s="98"/>
      <c r="ND14" s="98"/>
      <c r="NE14" s="98"/>
      <c r="NF14" s="98"/>
      <c r="NG14" s="98"/>
      <c r="NH14" s="98"/>
      <c r="NI14" s="98"/>
      <c r="NJ14" s="98"/>
      <c r="NK14" s="98"/>
      <c r="NL14" s="98"/>
      <c r="NM14" s="98"/>
      <c r="NN14" s="98"/>
      <c r="NO14" s="98"/>
      <c r="NP14" s="98"/>
      <c r="NQ14" s="98"/>
      <c r="NR14" s="98"/>
      <c r="NS14" s="98"/>
      <c r="NT14" s="98"/>
      <c r="NU14" s="98"/>
      <c r="NV14" s="98"/>
      <c r="NW14" s="98"/>
      <c r="NX14" s="98"/>
      <c r="NY14" s="98"/>
      <c r="NZ14" s="98"/>
      <c r="OA14" s="98"/>
      <c r="OB14" s="98"/>
      <c r="OC14" s="98"/>
      <c r="OD14" s="98"/>
      <c r="OE14" s="98"/>
      <c r="OF14" s="98"/>
      <c r="OG14" s="98"/>
      <c r="OH14" s="98"/>
      <c r="OI14" s="98"/>
      <c r="OJ14" s="98"/>
      <c r="OK14" s="98"/>
      <c r="OL14" s="98"/>
      <c r="OM14" s="98"/>
      <c r="ON14" s="98"/>
      <c r="OO14" s="98"/>
      <c r="OP14" s="98"/>
      <c r="OQ14" s="98"/>
      <c r="OR14" s="98"/>
      <c r="OS14" s="98"/>
      <c r="OT14" s="98"/>
      <c r="OU14" s="98"/>
      <c r="OV14" s="98"/>
      <c r="OW14" s="98"/>
      <c r="OX14" s="98"/>
      <c r="OY14" s="98"/>
      <c r="OZ14" s="98"/>
      <c r="PA14" s="98"/>
      <c r="PB14" s="98"/>
      <c r="PC14" s="98"/>
      <c r="PD14" s="98"/>
      <c r="PE14" s="98"/>
      <c r="PF14" s="98"/>
      <c r="PG14" s="98"/>
      <c r="PH14" s="98"/>
      <c r="PI14" s="98"/>
      <c r="PJ14" s="98"/>
      <c r="PK14" s="98"/>
      <c r="PL14" s="98"/>
      <c r="PM14" s="98"/>
      <c r="PN14" s="98"/>
      <c r="PO14" s="98"/>
      <c r="PP14" s="98"/>
      <c r="PQ14" s="98"/>
      <c r="PR14" s="98"/>
      <c r="PS14" s="98"/>
      <c r="PT14" s="98"/>
      <c r="PU14" s="98"/>
      <c r="PV14" s="98"/>
      <c r="PW14" s="98"/>
      <c r="PX14" s="98"/>
      <c r="PY14" s="98"/>
      <c r="PZ14" s="98"/>
      <c r="QA14" s="98"/>
      <c r="QB14" s="98"/>
      <c r="QC14" s="98"/>
      <c r="QD14" s="98"/>
      <c r="QE14" s="98"/>
      <c r="QF14" s="98"/>
      <c r="QG14" s="98"/>
      <c r="QH14" s="98"/>
      <c r="QI14" s="98"/>
      <c r="QJ14" s="98"/>
      <c r="QK14" s="98"/>
      <c r="QL14" s="98"/>
      <c r="QM14" s="98"/>
      <c r="QN14" s="98"/>
      <c r="QO14" s="98"/>
      <c r="QP14" s="98"/>
      <c r="QQ14" s="98"/>
      <c r="QR14" s="98"/>
      <c r="QS14" s="98"/>
      <c r="QT14" s="98"/>
      <c r="QU14" s="98"/>
      <c r="QV14" s="98"/>
      <c r="QW14" s="98"/>
      <c r="QX14" s="98"/>
      <c r="QY14" s="98"/>
      <c r="QZ14" s="98"/>
      <c r="RA14" s="98"/>
      <c r="RB14" s="98"/>
      <c r="RC14" s="98"/>
      <c r="RD14" s="98"/>
      <c r="RE14" s="98"/>
      <c r="RF14" s="98"/>
      <c r="RG14" s="98"/>
      <c r="RH14" s="98"/>
      <c r="RI14" s="98"/>
      <c r="RJ14" s="98"/>
      <c r="RK14" s="98"/>
      <c r="RL14" s="98"/>
      <c r="RM14" s="98"/>
      <c r="RN14" s="98"/>
      <c r="RO14" s="98"/>
      <c r="RP14" s="98"/>
      <c r="RQ14" s="98"/>
      <c r="RR14" s="98"/>
      <c r="RS14" s="98"/>
      <c r="RT14" s="98"/>
      <c r="RU14" s="98"/>
      <c r="RV14" s="98"/>
      <c r="RW14" s="98"/>
      <c r="RX14" s="98"/>
      <c r="RY14" s="98"/>
      <c r="RZ14" s="98"/>
      <c r="SA14" s="98"/>
      <c r="SB14" s="98"/>
      <c r="SC14" s="98"/>
      <c r="SD14" s="98"/>
      <c r="SE14" s="98"/>
      <c r="SF14" s="98"/>
      <c r="SG14" s="98"/>
      <c r="SH14" s="98"/>
      <c r="SI14" s="98"/>
      <c r="SJ14" s="98"/>
      <c r="SK14" s="98"/>
      <c r="SL14" s="98"/>
      <c r="SM14" s="98"/>
      <c r="SN14" s="98"/>
      <c r="SO14" s="98"/>
      <c r="SP14" s="98"/>
      <c r="SQ14" s="98"/>
      <c r="SR14" s="98"/>
      <c r="SS14" s="98"/>
      <c r="ST14" s="98"/>
      <c r="SU14" s="98"/>
    </row>
    <row r="15" spans="1:515" ht="32.4" customHeight="1" thickBot="1">
      <c r="A15" s="309"/>
      <c r="B15" s="1498" t="s">
        <v>838</v>
      </c>
      <c r="C15" s="1499"/>
      <c r="D15" s="1499"/>
      <c r="E15" s="1499"/>
      <c r="F15" s="558">
        <f>(F10+F11+F13)-F14</f>
        <v>0</v>
      </c>
      <c r="G15" s="25"/>
      <c r="H15" s="25"/>
      <c r="P15" s="77"/>
      <c r="Q15" s="98"/>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1473"/>
      <c r="AX15" s="1474"/>
      <c r="AY15" s="1474"/>
      <c r="AZ15" s="1474"/>
      <c r="BA15" s="1474"/>
      <c r="BB15" s="1474"/>
      <c r="BC15" s="1474"/>
      <c r="BD15" s="1474"/>
      <c r="BE15" s="1474"/>
      <c r="BF15" s="1474"/>
      <c r="BG15" s="1474"/>
      <c r="BH15" s="1474"/>
      <c r="BI15" s="1474"/>
      <c r="BJ15" s="1474"/>
      <c r="BK15" s="1474"/>
      <c r="BL15" s="1474"/>
      <c r="BM15" s="1474"/>
      <c r="BN15" s="1474"/>
      <c r="BO15" s="1474"/>
      <c r="BP15" s="1474"/>
      <c r="BQ15" s="1474"/>
      <c r="BR15" s="1474"/>
      <c r="BS15" s="1474"/>
      <c r="BT15" s="1474"/>
      <c r="BU15" s="1474"/>
      <c r="BV15" s="1474"/>
      <c r="BW15" s="1474"/>
      <c r="BX15" s="1474"/>
      <c r="BY15" s="1474"/>
      <c r="BZ15" s="1474"/>
      <c r="CA15" s="1474"/>
      <c r="CB15" s="1474"/>
      <c r="CC15" s="1474"/>
      <c r="CD15" s="1474"/>
      <c r="CE15" s="1474"/>
      <c r="CF15" s="1474"/>
      <c r="CG15" s="1474"/>
      <c r="CH15" s="1474"/>
      <c r="CI15" s="1474"/>
      <c r="CJ15" s="1474"/>
      <c r="CK15" s="1474"/>
      <c r="CL15" s="1474"/>
      <c r="CM15" s="1474"/>
      <c r="CN15" s="1474"/>
      <c r="CO15" s="1474"/>
      <c r="CP15" s="1474"/>
      <c r="CQ15" s="1474"/>
      <c r="CR15" s="1474"/>
      <c r="CS15" s="1474"/>
      <c r="CT15" s="1474"/>
      <c r="CU15" s="1474"/>
      <c r="CV15" s="1474"/>
      <c r="CW15" s="1474"/>
      <c r="CX15" s="1474"/>
      <c r="CY15" s="1474"/>
      <c r="CZ15" s="1474"/>
      <c r="DA15" s="1474"/>
      <c r="DB15" s="1474"/>
      <c r="DC15" s="1474"/>
      <c r="DD15" s="1474"/>
      <c r="DE15" s="1474"/>
      <c r="DF15" s="1475"/>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c r="EJ15" s="98"/>
      <c r="EK15" s="98"/>
      <c r="EL15" s="98"/>
      <c r="EM15" s="98"/>
      <c r="EN15" s="98"/>
      <c r="EO15" s="98"/>
      <c r="EP15" s="98"/>
      <c r="FY15" s="98"/>
      <c r="FZ15" s="98"/>
      <c r="GA15" s="98"/>
      <c r="GB15" s="98"/>
      <c r="GC15" s="98"/>
      <c r="GD15" s="98"/>
      <c r="GE15" s="98"/>
      <c r="GF15" s="98"/>
      <c r="GG15" s="98"/>
      <c r="GH15" s="98"/>
      <c r="GI15" s="98"/>
      <c r="GJ15" s="98"/>
      <c r="GK15" s="98"/>
      <c r="GL15" s="98"/>
      <c r="GM15" s="98"/>
      <c r="GN15" s="98"/>
      <c r="GO15" s="98"/>
      <c r="GP15" s="98"/>
      <c r="GQ15" s="98"/>
      <c r="GR15" s="98"/>
      <c r="GS15" s="98"/>
      <c r="GT15" s="98"/>
      <c r="GU15" s="98"/>
      <c r="GV15" s="98"/>
      <c r="GW15" s="98"/>
      <c r="GX15" s="98"/>
      <c r="GY15" s="98"/>
      <c r="GZ15" s="98"/>
      <c r="HA15" s="98"/>
      <c r="HB15" s="98"/>
      <c r="HC15" s="98"/>
      <c r="HD15" s="98"/>
      <c r="HE15" s="98"/>
      <c r="HF15" s="98"/>
      <c r="HG15" s="98"/>
      <c r="HH15" s="98"/>
      <c r="HI15" s="98"/>
      <c r="HJ15" s="98"/>
      <c r="HK15" s="98"/>
      <c r="HL15" s="98"/>
      <c r="HM15" s="98"/>
      <c r="HN15" s="98"/>
      <c r="HO15" s="98"/>
      <c r="HP15" s="98"/>
      <c r="HQ15" s="98"/>
      <c r="HR15" s="98"/>
      <c r="HS15" s="98"/>
      <c r="HT15" s="98"/>
      <c r="HU15" s="98"/>
      <c r="HV15" s="98"/>
      <c r="HW15" s="98"/>
      <c r="HX15" s="98"/>
      <c r="HY15" s="98"/>
      <c r="HZ15" s="98"/>
      <c r="IA15" s="98"/>
      <c r="IB15" s="98"/>
      <c r="IC15" s="98"/>
      <c r="ID15" s="98"/>
      <c r="IE15" s="98"/>
      <c r="IF15" s="98"/>
      <c r="IG15" s="98"/>
      <c r="IH15" s="98"/>
      <c r="II15" s="98"/>
      <c r="IJ15" s="98"/>
      <c r="IK15" s="98"/>
      <c r="IL15" s="98"/>
      <c r="IM15" s="98"/>
      <c r="IN15" s="98"/>
      <c r="IO15" s="98"/>
      <c r="IP15" s="98"/>
      <c r="IQ15" s="98"/>
      <c r="IR15" s="98"/>
      <c r="IS15" s="98"/>
      <c r="IT15" s="98"/>
      <c r="IU15" s="98"/>
      <c r="IV15" s="98"/>
      <c r="IW15" s="98"/>
      <c r="IX15" s="98"/>
      <c r="IY15" s="98"/>
      <c r="IZ15" s="98"/>
      <c r="JA15" s="98"/>
      <c r="JB15" s="98"/>
      <c r="JC15" s="98"/>
      <c r="JD15" s="98"/>
      <c r="JE15" s="98"/>
      <c r="JF15" s="98"/>
      <c r="JG15" s="98"/>
      <c r="JH15" s="98"/>
      <c r="JI15" s="98"/>
      <c r="JJ15" s="98"/>
      <c r="JK15" s="98"/>
      <c r="JL15" s="98"/>
      <c r="JM15" s="98"/>
      <c r="JN15" s="98"/>
      <c r="JO15" s="98"/>
      <c r="JP15" s="98"/>
      <c r="JQ15" s="98"/>
      <c r="JR15" s="98"/>
      <c r="JS15" s="98"/>
      <c r="JT15" s="98"/>
      <c r="JU15" s="98"/>
      <c r="JV15" s="98"/>
      <c r="JW15" s="98"/>
      <c r="JX15" s="98"/>
      <c r="JY15" s="98"/>
      <c r="JZ15" s="98"/>
      <c r="KA15" s="98"/>
      <c r="KB15" s="98"/>
      <c r="KC15" s="98"/>
      <c r="KD15" s="98"/>
      <c r="KE15" s="98"/>
      <c r="KF15" s="98"/>
      <c r="KG15" s="98"/>
      <c r="KH15" s="98"/>
      <c r="KI15" s="98"/>
      <c r="KJ15" s="98"/>
      <c r="KK15" s="98"/>
      <c r="KL15" s="98"/>
      <c r="KM15" s="98"/>
      <c r="KN15" s="98"/>
      <c r="KO15" s="98"/>
      <c r="KP15" s="98"/>
      <c r="KQ15" s="98"/>
      <c r="KR15" s="98"/>
      <c r="KS15" s="98"/>
      <c r="KT15" s="98"/>
      <c r="KU15" s="98"/>
      <c r="KV15" s="98"/>
      <c r="KW15" s="98"/>
      <c r="KX15" s="98"/>
      <c r="KY15" s="98"/>
      <c r="KZ15" s="98"/>
      <c r="LA15" s="98"/>
      <c r="LB15" s="98"/>
      <c r="LC15" s="98"/>
      <c r="LD15" s="98"/>
      <c r="LE15" s="98"/>
      <c r="LF15" s="98"/>
      <c r="LG15" s="98"/>
      <c r="LH15" s="98"/>
      <c r="LI15" s="98"/>
      <c r="LJ15" s="98"/>
      <c r="LK15" s="98"/>
      <c r="LL15" s="98"/>
      <c r="LM15" s="98"/>
      <c r="LN15" s="98"/>
      <c r="LO15" s="98"/>
      <c r="LP15" s="98"/>
      <c r="LQ15" s="98"/>
      <c r="LR15" s="98"/>
      <c r="LS15" s="98"/>
      <c r="LT15" s="98"/>
      <c r="LU15" s="98"/>
      <c r="LV15" s="98"/>
      <c r="LW15" s="98"/>
      <c r="LX15" s="98"/>
      <c r="LY15" s="98"/>
      <c r="LZ15" s="98"/>
      <c r="MA15" s="98"/>
      <c r="MB15" s="98"/>
      <c r="MC15" s="98"/>
      <c r="MD15" s="98"/>
      <c r="ME15" s="98"/>
      <c r="MF15" s="98"/>
      <c r="MG15" s="98"/>
      <c r="MH15" s="98"/>
      <c r="MI15" s="98"/>
      <c r="MJ15" s="98"/>
      <c r="MK15" s="98"/>
      <c r="ML15" s="98"/>
      <c r="MM15" s="98"/>
      <c r="MN15" s="98"/>
      <c r="MO15" s="98"/>
      <c r="MP15" s="98"/>
      <c r="MQ15" s="98"/>
      <c r="MR15" s="98"/>
      <c r="MS15" s="98"/>
      <c r="MT15" s="98"/>
      <c r="MU15" s="98"/>
      <c r="MV15" s="98"/>
      <c r="MW15" s="98"/>
      <c r="MX15" s="98"/>
      <c r="MY15" s="98"/>
      <c r="MZ15" s="98"/>
      <c r="NA15" s="98"/>
      <c r="NB15" s="98"/>
      <c r="NC15" s="98"/>
      <c r="ND15" s="98"/>
      <c r="NE15" s="98"/>
      <c r="NF15" s="98"/>
      <c r="NG15" s="98"/>
      <c r="NH15" s="98"/>
      <c r="NI15" s="98"/>
      <c r="NJ15" s="98"/>
      <c r="NK15" s="98"/>
      <c r="NL15" s="98"/>
      <c r="NM15" s="98"/>
      <c r="NN15" s="98"/>
      <c r="NO15" s="98"/>
      <c r="NP15" s="98"/>
      <c r="NQ15" s="98"/>
      <c r="NR15" s="98"/>
      <c r="NS15" s="98"/>
      <c r="NT15" s="98"/>
      <c r="NU15" s="98"/>
      <c r="NV15" s="98"/>
      <c r="NW15" s="98"/>
      <c r="NX15" s="98"/>
      <c r="NY15" s="98"/>
      <c r="NZ15" s="98"/>
      <c r="OA15" s="98"/>
      <c r="OB15" s="98"/>
      <c r="OC15" s="98"/>
      <c r="OD15" s="98"/>
      <c r="OE15" s="98"/>
      <c r="OF15" s="98"/>
      <c r="OG15" s="98"/>
      <c r="OH15" s="98"/>
      <c r="OI15" s="98"/>
      <c r="OJ15" s="98"/>
      <c r="OK15" s="98"/>
      <c r="OL15" s="98"/>
      <c r="OM15" s="98"/>
      <c r="ON15" s="98"/>
      <c r="OO15" s="98"/>
      <c r="OP15" s="98"/>
      <c r="OQ15" s="98"/>
      <c r="OR15" s="98"/>
      <c r="OS15" s="98"/>
      <c r="OT15" s="98"/>
      <c r="OU15" s="98"/>
      <c r="OV15" s="98"/>
      <c r="OW15" s="98"/>
      <c r="OX15" s="98"/>
      <c r="OY15" s="98"/>
      <c r="OZ15" s="98"/>
      <c r="PA15" s="98"/>
      <c r="PB15" s="98"/>
      <c r="PC15" s="98"/>
      <c r="PD15" s="98"/>
      <c r="PE15" s="98"/>
      <c r="PF15" s="98"/>
      <c r="PG15" s="98"/>
      <c r="PH15" s="98"/>
      <c r="PI15" s="98"/>
      <c r="PJ15" s="98"/>
      <c r="PK15" s="98"/>
      <c r="PL15" s="98"/>
      <c r="PM15" s="98"/>
      <c r="PN15" s="98"/>
      <c r="PO15" s="98"/>
      <c r="PP15" s="98"/>
      <c r="PQ15" s="98"/>
      <c r="PR15" s="98"/>
      <c r="PS15" s="98"/>
      <c r="PT15" s="98"/>
      <c r="PU15" s="98"/>
      <c r="PV15" s="98"/>
      <c r="PW15" s="98"/>
      <c r="PX15" s="98"/>
      <c r="PY15" s="98"/>
      <c r="PZ15" s="98"/>
      <c r="QA15" s="98"/>
      <c r="QB15" s="98"/>
      <c r="QC15" s="98"/>
      <c r="QD15" s="98"/>
      <c r="QE15" s="98"/>
      <c r="QF15" s="98"/>
      <c r="QG15" s="98"/>
      <c r="QH15" s="98"/>
      <c r="QI15" s="98"/>
      <c r="QJ15" s="98"/>
      <c r="QK15" s="98"/>
      <c r="QL15" s="98"/>
      <c r="QM15" s="98"/>
      <c r="QN15" s="98"/>
      <c r="QO15" s="98"/>
      <c r="QP15" s="98"/>
      <c r="QQ15" s="98"/>
      <c r="QR15" s="98"/>
      <c r="QS15" s="98"/>
      <c r="QT15" s="98"/>
      <c r="QU15" s="98"/>
      <c r="QV15" s="98"/>
      <c r="QW15" s="98"/>
      <c r="QX15" s="98"/>
      <c r="QY15" s="98"/>
      <c r="QZ15" s="98"/>
      <c r="RA15" s="98"/>
      <c r="RB15" s="98"/>
      <c r="RC15" s="98"/>
      <c r="RD15" s="98"/>
      <c r="RE15" s="98"/>
      <c r="RF15" s="98"/>
      <c r="RG15" s="98"/>
      <c r="RH15" s="98"/>
      <c r="RI15" s="98"/>
      <c r="RJ15" s="98"/>
      <c r="RK15" s="98"/>
      <c r="RL15" s="98"/>
      <c r="RM15" s="98"/>
      <c r="RN15" s="98"/>
      <c r="RO15" s="98"/>
      <c r="RP15" s="98"/>
      <c r="RQ15" s="98"/>
      <c r="RR15" s="98"/>
      <c r="RS15" s="98"/>
      <c r="RT15" s="98"/>
      <c r="RU15" s="98"/>
      <c r="RV15" s="98"/>
      <c r="RW15" s="98"/>
      <c r="RX15" s="98"/>
      <c r="RY15" s="98"/>
      <c r="RZ15" s="98"/>
      <c r="SA15" s="98"/>
      <c r="SB15" s="98"/>
      <c r="SC15" s="98"/>
      <c r="SD15" s="98"/>
      <c r="SE15" s="98"/>
      <c r="SF15" s="98"/>
      <c r="SG15" s="98"/>
      <c r="SH15" s="98"/>
      <c r="SI15" s="98"/>
      <c r="SJ15" s="98"/>
      <c r="SK15" s="98"/>
      <c r="SL15" s="98"/>
      <c r="SM15" s="98"/>
      <c r="SN15" s="98"/>
      <c r="SO15" s="98"/>
      <c r="SP15" s="98"/>
      <c r="SQ15" s="98"/>
      <c r="SR15" s="98"/>
      <c r="SS15" s="98"/>
      <c r="ST15" s="98"/>
      <c r="SU15" s="98"/>
    </row>
    <row r="16" spans="1:515" ht="20.399999999999999" customHeight="1" thickBot="1">
      <c r="A16" s="309"/>
      <c r="P16" s="77"/>
      <c r="Q16" s="98"/>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534"/>
      <c r="AX16" s="215"/>
      <c r="AY16" s="215"/>
      <c r="AZ16" s="535"/>
      <c r="BA16" s="1458" t="s">
        <v>594</v>
      </c>
      <c r="BB16" s="1458"/>
      <c r="BC16" s="1458"/>
      <c r="BD16" s="1458"/>
      <c r="BE16" s="1458"/>
      <c r="BF16" s="1458"/>
      <c r="BG16" s="1458"/>
      <c r="BH16" s="1458"/>
      <c r="BI16" s="1458"/>
      <c r="BJ16" s="1458"/>
      <c r="BK16" s="1458"/>
      <c r="BL16" s="1458"/>
      <c r="BM16" s="1458"/>
      <c r="BN16" s="1458"/>
      <c r="BO16" s="1458"/>
      <c r="BP16" s="1458"/>
      <c r="BQ16" s="1458"/>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536"/>
      <c r="DG16" s="98"/>
      <c r="DH16" s="98"/>
      <c r="DI16" s="98"/>
      <c r="DJ16" s="98"/>
      <c r="DK16" s="98"/>
      <c r="DL16" s="98"/>
      <c r="DM16" s="98"/>
      <c r="DN16" s="98"/>
      <c r="DO16" s="98"/>
      <c r="DP16" s="98"/>
      <c r="DQ16" s="98"/>
      <c r="DR16" s="98"/>
      <c r="DS16" s="98"/>
      <c r="DT16" s="98"/>
      <c r="DU16" s="98"/>
      <c r="DV16" s="98"/>
      <c r="DW16" s="98"/>
      <c r="DX16" s="98"/>
      <c r="DY16" s="98"/>
      <c r="DZ16" s="98"/>
      <c r="EA16" s="98"/>
      <c r="EB16" s="98"/>
      <c r="EC16" s="98"/>
      <c r="ED16" s="98"/>
      <c r="EE16" s="98"/>
      <c r="EF16" s="98"/>
      <c r="EG16" s="98"/>
      <c r="EH16" s="98"/>
      <c r="EI16" s="98"/>
      <c r="EJ16" s="98"/>
      <c r="EK16" s="98"/>
      <c r="EL16" s="98"/>
      <c r="EM16" s="98"/>
      <c r="EN16" s="98"/>
      <c r="EO16" s="98"/>
      <c r="EP16" s="98"/>
      <c r="FY16" s="98"/>
      <c r="FZ16" s="98"/>
      <c r="GA16" s="98"/>
      <c r="GB16" s="98"/>
      <c r="GC16" s="98"/>
      <c r="GD16" s="98"/>
      <c r="GE16" s="98"/>
      <c r="GF16" s="98"/>
      <c r="GG16" s="98"/>
      <c r="GH16" s="98"/>
      <c r="GI16" s="98"/>
      <c r="GJ16" s="98"/>
      <c r="GK16" s="98"/>
      <c r="GL16" s="98"/>
      <c r="GM16" s="98"/>
      <c r="GN16" s="98"/>
      <c r="GO16" s="98"/>
      <c r="GP16" s="98"/>
      <c r="GQ16" s="98"/>
      <c r="GR16" s="98"/>
      <c r="GS16" s="98"/>
      <c r="GT16" s="98"/>
      <c r="GU16" s="98"/>
      <c r="GV16" s="98"/>
      <c r="GW16" s="98"/>
      <c r="GX16" s="98"/>
      <c r="GY16" s="98"/>
      <c r="GZ16" s="98"/>
      <c r="HA16" s="98"/>
      <c r="HB16" s="98"/>
      <c r="HC16" s="98"/>
      <c r="HD16" s="98"/>
      <c r="HE16" s="98"/>
      <c r="HF16" s="98"/>
      <c r="HG16" s="98"/>
      <c r="HH16" s="98"/>
      <c r="HI16" s="98"/>
      <c r="HJ16" s="98"/>
      <c r="HK16" s="98"/>
      <c r="HL16" s="98"/>
      <c r="HM16" s="98"/>
      <c r="HN16" s="98"/>
      <c r="HO16" s="98"/>
      <c r="HP16" s="98"/>
      <c r="HQ16" s="98"/>
      <c r="HR16" s="98"/>
      <c r="HS16" s="98"/>
      <c r="HT16" s="98"/>
      <c r="HU16" s="98"/>
      <c r="HV16" s="98"/>
      <c r="HW16" s="98"/>
      <c r="HX16" s="98"/>
      <c r="HY16" s="98"/>
      <c r="HZ16" s="98"/>
      <c r="IA16" s="98"/>
      <c r="IB16" s="98"/>
      <c r="IC16" s="98"/>
      <c r="ID16" s="98"/>
      <c r="IE16" s="98"/>
      <c r="IF16" s="98"/>
      <c r="IG16" s="98"/>
      <c r="IH16" s="98"/>
      <c r="II16" s="98"/>
      <c r="IJ16" s="98"/>
      <c r="IK16" s="98"/>
      <c r="IL16" s="98"/>
      <c r="IM16" s="98"/>
      <c r="IN16" s="98"/>
      <c r="IO16" s="98"/>
      <c r="IP16" s="98"/>
      <c r="IQ16" s="98"/>
      <c r="IR16" s="98"/>
      <c r="IS16" s="98"/>
      <c r="IT16" s="98"/>
      <c r="IU16" s="98"/>
      <c r="IV16" s="98"/>
      <c r="IW16" s="98"/>
      <c r="IX16" s="98"/>
      <c r="IY16" s="98"/>
      <c r="IZ16" s="98"/>
      <c r="JA16" s="98"/>
      <c r="JB16" s="98"/>
      <c r="JC16" s="98"/>
      <c r="JD16" s="98"/>
      <c r="JE16" s="98"/>
      <c r="JF16" s="98"/>
      <c r="JG16" s="98"/>
      <c r="JH16" s="98"/>
      <c r="JI16" s="98"/>
      <c r="JJ16" s="98"/>
      <c r="JK16" s="98"/>
      <c r="JL16" s="98"/>
      <c r="JM16" s="98"/>
      <c r="JN16" s="98"/>
      <c r="JO16" s="98"/>
      <c r="JP16" s="98"/>
      <c r="JQ16" s="98"/>
      <c r="JR16" s="98"/>
      <c r="JS16" s="98"/>
      <c r="JT16" s="98"/>
      <c r="JU16" s="98"/>
      <c r="JV16" s="98"/>
      <c r="JW16" s="98"/>
      <c r="JX16" s="98"/>
      <c r="JY16" s="98"/>
      <c r="JZ16" s="98"/>
      <c r="KA16" s="98"/>
      <c r="KB16" s="98"/>
      <c r="KC16" s="98"/>
      <c r="KD16" s="98"/>
      <c r="KE16" s="98"/>
      <c r="KF16" s="98"/>
      <c r="KG16" s="98"/>
      <c r="KH16" s="98"/>
      <c r="KI16" s="98"/>
      <c r="KJ16" s="98"/>
      <c r="KK16" s="98"/>
      <c r="KL16" s="98"/>
      <c r="KM16" s="98"/>
      <c r="KN16" s="98"/>
      <c r="KO16" s="98"/>
      <c r="KP16" s="98"/>
      <c r="KQ16" s="98"/>
      <c r="KR16" s="98"/>
      <c r="KS16" s="98"/>
      <c r="KT16" s="98"/>
      <c r="KU16" s="98"/>
      <c r="KV16" s="98"/>
      <c r="KW16" s="98"/>
      <c r="KX16" s="98"/>
      <c r="KY16" s="98"/>
      <c r="KZ16" s="98"/>
      <c r="LA16" s="98"/>
      <c r="LB16" s="98"/>
      <c r="LC16" s="98"/>
      <c r="LD16" s="98"/>
      <c r="LE16" s="98"/>
      <c r="LF16" s="98"/>
      <c r="LG16" s="98"/>
      <c r="LH16" s="98"/>
      <c r="LI16" s="98"/>
      <c r="LJ16" s="98"/>
      <c r="LK16" s="98"/>
      <c r="LL16" s="98"/>
      <c r="LM16" s="98"/>
      <c r="LN16" s="98"/>
      <c r="LO16" s="98"/>
      <c r="LP16" s="98"/>
      <c r="LQ16" s="98"/>
      <c r="LR16" s="98"/>
      <c r="LS16" s="98"/>
      <c r="LT16" s="98"/>
      <c r="LU16" s="98"/>
      <c r="LV16" s="98"/>
      <c r="LW16" s="98"/>
      <c r="LX16" s="98"/>
      <c r="LY16" s="98"/>
      <c r="LZ16" s="98"/>
      <c r="MA16" s="98"/>
      <c r="MB16" s="98"/>
      <c r="MC16" s="98"/>
      <c r="MD16" s="98"/>
      <c r="ME16" s="98"/>
      <c r="MF16" s="98"/>
      <c r="MG16" s="98"/>
      <c r="MH16" s="98"/>
      <c r="MI16" s="98"/>
      <c r="MJ16" s="98"/>
      <c r="MK16" s="98"/>
      <c r="ML16" s="98"/>
      <c r="MM16" s="98"/>
      <c r="MN16" s="98"/>
      <c r="MO16" s="98"/>
      <c r="MP16" s="98"/>
      <c r="MQ16" s="98"/>
      <c r="MR16" s="98"/>
      <c r="MS16" s="98"/>
      <c r="MT16" s="98"/>
      <c r="MU16" s="98"/>
      <c r="MV16" s="98"/>
      <c r="MW16" s="98"/>
      <c r="MX16" s="98"/>
      <c r="MY16" s="98"/>
      <c r="MZ16" s="98"/>
      <c r="NA16" s="98"/>
      <c r="NB16" s="98"/>
      <c r="NC16" s="98"/>
      <c r="ND16" s="98"/>
      <c r="NE16" s="98"/>
      <c r="NF16" s="98"/>
      <c r="NG16" s="98"/>
      <c r="NH16" s="98"/>
      <c r="NI16" s="98"/>
      <c r="NJ16" s="98"/>
      <c r="NK16" s="98"/>
      <c r="NL16" s="98"/>
      <c r="NM16" s="98"/>
      <c r="NN16" s="98"/>
      <c r="NO16" s="98"/>
      <c r="NP16" s="98"/>
      <c r="NQ16" s="98"/>
      <c r="NR16" s="98"/>
      <c r="NS16" s="98"/>
      <c r="NT16" s="98"/>
      <c r="NU16" s="98"/>
      <c r="NV16" s="98"/>
      <c r="NW16" s="98"/>
      <c r="NX16" s="98"/>
      <c r="NY16" s="98"/>
      <c r="NZ16" s="98"/>
      <c r="OA16" s="98"/>
      <c r="OB16" s="98"/>
      <c r="OC16" s="98"/>
      <c r="OD16" s="98"/>
      <c r="OE16" s="98"/>
      <c r="OF16" s="98"/>
      <c r="OG16" s="98"/>
      <c r="OH16" s="98"/>
      <c r="OI16" s="98"/>
      <c r="OJ16" s="98"/>
      <c r="OK16" s="98"/>
      <c r="OL16" s="98"/>
      <c r="OM16" s="98"/>
      <c r="ON16" s="98"/>
      <c r="OO16" s="98"/>
      <c r="OP16" s="98"/>
      <c r="OQ16" s="98"/>
      <c r="OR16" s="98"/>
      <c r="OS16" s="98"/>
      <c r="OT16" s="98"/>
      <c r="OU16" s="98"/>
      <c r="OV16" s="98"/>
      <c r="OW16" s="98"/>
      <c r="OX16" s="98"/>
      <c r="OY16" s="98"/>
      <c r="OZ16" s="98"/>
      <c r="PA16" s="98"/>
      <c r="PB16" s="98"/>
      <c r="PC16" s="98"/>
      <c r="PD16" s="98"/>
      <c r="PE16" s="98"/>
      <c r="PF16" s="98"/>
      <c r="PG16" s="98"/>
      <c r="PH16" s="98"/>
      <c r="PI16" s="98"/>
      <c r="PJ16" s="98"/>
      <c r="PK16" s="98"/>
      <c r="PL16" s="98"/>
      <c r="PM16" s="98"/>
      <c r="PN16" s="98"/>
      <c r="PO16" s="98"/>
      <c r="PP16" s="98"/>
      <c r="PQ16" s="98"/>
      <c r="PR16" s="98"/>
      <c r="PS16" s="98"/>
      <c r="PT16" s="98"/>
      <c r="PU16" s="98"/>
      <c r="PV16" s="98"/>
      <c r="PW16" s="98"/>
      <c r="PX16" s="98"/>
      <c r="PY16" s="98"/>
      <c r="PZ16" s="98"/>
      <c r="QA16" s="98"/>
      <c r="QB16" s="98"/>
      <c r="QC16" s="98"/>
      <c r="QD16" s="98"/>
      <c r="QE16" s="98"/>
      <c r="QF16" s="98"/>
      <c r="QG16" s="98"/>
      <c r="QH16" s="98"/>
      <c r="QI16" s="98"/>
      <c r="QJ16" s="98"/>
      <c r="QK16" s="98"/>
      <c r="QL16" s="98"/>
      <c r="QM16" s="98"/>
      <c r="QN16" s="98"/>
      <c r="QO16" s="98"/>
      <c r="QP16" s="98"/>
      <c r="QQ16" s="98"/>
      <c r="QR16" s="98"/>
      <c r="QS16" s="98"/>
      <c r="QT16" s="98"/>
      <c r="QU16" s="98"/>
      <c r="QV16" s="98"/>
      <c r="QW16" s="98"/>
      <c r="QX16" s="98"/>
      <c r="QY16" s="98"/>
      <c r="QZ16" s="98"/>
      <c r="RA16" s="98"/>
      <c r="RB16" s="98"/>
      <c r="RC16" s="98"/>
      <c r="RD16" s="98"/>
      <c r="RE16" s="98"/>
      <c r="RF16" s="98"/>
      <c r="RG16" s="98"/>
      <c r="RH16" s="98"/>
      <c r="RI16" s="98"/>
      <c r="RJ16" s="98"/>
      <c r="RK16" s="98"/>
      <c r="RL16" s="98"/>
      <c r="RM16" s="98"/>
      <c r="RN16" s="98"/>
      <c r="RO16" s="98"/>
      <c r="RP16" s="98"/>
      <c r="RQ16" s="98"/>
      <c r="RR16" s="98"/>
      <c r="RS16" s="98"/>
      <c r="RT16" s="98"/>
      <c r="RU16" s="98"/>
      <c r="RV16" s="98"/>
      <c r="RW16" s="98"/>
      <c r="RX16" s="98"/>
      <c r="RY16" s="98"/>
      <c r="RZ16" s="98"/>
      <c r="SA16" s="98"/>
      <c r="SB16" s="98"/>
      <c r="SC16" s="98"/>
      <c r="SD16" s="98"/>
      <c r="SE16" s="98"/>
      <c r="SF16" s="98"/>
      <c r="SG16" s="98"/>
      <c r="SH16" s="98"/>
      <c r="SI16" s="98"/>
      <c r="SJ16" s="98"/>
      <c r="SK16" s="98"/>
      <c r="SL16" s="98"/>
      <c r="SM16" s="98"/>
      <c r="SN16" s="98"/>
      <c r="SO16" s="98"/>
      <c r="SP16" s="98"/>
      <c r="SQ16" s="98"/>
      <c r="SR16" s="98"/>
      <c r="SS16" s="98"/>
      <c r="ST16" s="98"/>
      <c r="SU16" s="98"/>
    </row>
    <row r="17" spans="1:515" ht="20.399999999999999" customHeight="1" thickBot="1">
      <c r="A17" s="27"/>
      <c r="B17" s="309"/>
      <c r="C17" s="309"/>
      <c r="D17" s="25"/>
      <c r="E17" s="25"/>
      <c r="F17" s="25"/>
      <c r="G17" s="25"/>
      <c r="H17" s="25"/>
      <c r="I17" s="25"/>
      <c r="P17" s="77"/>
      <c r="Q17" s="98"/>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537"/>
      <c r="AX17" s="538"/>
      <c r="AY17" s="538"/>
      <c r="AZ17" s="539"/>
      <c r="BA17" s="1459" t="s">
        <v>595</v>
      </c>
      <c r="BB17" s="1459"/>
      <c r="BC17" s="1459"/>
      <c r="BD17" s="1459"/>
      <c r="BE17" s="1459"/>
      <c r="BF17" s="1459"/>
      <c r="BG17" s="1459"/>
      <c r="BH17" s="1459"/>
      <c r="BI17" s="1459"/>
      <c r="BJ17" s="1459"/>
      <c r="BK17" s="1459"/>
      <c r="BL17" s="1459"/>
      <c r="BM17" s="1459"/>
      <c r="BN17" s="1459"/>
      <c r="BO17" s="1459"/>
      <c r="BP17" s="1459"/>
      <c r="BQ17" s="1459"/>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40"/>
      <c r="DG17" s="98"/>
      <c r="DH17" s="98"/>
      <c r="DI17" s="98"/>
      <c r="DJ17" s="98"/>
      <c r="DK17" s="98"/>
      <c r="DL17" s="98"/>
      <c r="DM17" s="98"/>
      <c r="DN17" s="98"/>
      <c r="DO17" s="98"/>
      <c r="DP17" s="98"/>
      <c r="DQ17" s="98"/>
      <c r="DR17" s="98"/>
      <c r="DS17" s="98"/>
      <c r="DT17" s="98"/>
      <c r="DU17" s="98"/>
      <c r="DV17" s="98"/>
      <c r="DW17" s="98"/>
      <c r="DX17" s="98"/>
      <c r="DY17" s="98"/>
      <c r="DZ17" s="98"/>
      <c r="EA17" s="98"/>
      <c r="EB17" s="98"/>
      <c r="EC17" s="98"/>
      <c r="ED17" s="98"/>
      <c r="EE17" s="98"/>
      <c r="EF17" s="98"/>
      <c r="EG17" s="98"/>
      <c r="EH17" s="98"/>
      <c r="EI17" s="98"/>
      <c r="EJ17" s="98"/>
      <c r="EK17" s="98"/>
      <c r="EL17" s="98"/>
      <c r="EM17" s="98"/>
      <c r="EN17" s="98"/>
      <c r="EO17" s="98"/>
      <c r="EP17" s="98"/>
      <c r="FY17" s="98"/>
      <c r="FZ17" s="98"/>
      <c r="GA17" s="98"/>
      <c r="GB17" s="98"/>
      <c r="GC17" s="98"/>
      <c r="GD17" s="98"/>
      <c r="GE17" s="98"/>
      <c r="GF17" s="98"/>
      <c r="GG17" s="98"/>
      <c r="GH17" s="98"/>
      <c r="GI17" s="98"/>
      <c r="GJ17" s="98"/>
      <c r="GK17" s="98"/>
      <c r="GL17" s="98"/>
      <c r="GM17" s="98"/>
      <c r="GN17" s="98"/>
      <c r="GO17" s="98"/>
      <c r="GP17" s="98"/>
      <c r="GQ17" s="98"/>
      <c r="GR17" s="98"/>
      <c r="GS17" s="98"/>
      <c r="GT17" s="98"/>
      <c r="GU17" s="98"/>
      <c r="GV17" s="98"/>
      <c r="GW17" s="98"/>
      <c r="GX17" s="98"/>
      <c r="GY17" s="98"/>
      <c r="GZ17" s="98"/>
      <c r="HA17" s="98"/>
      <c r="HB17" s="98"/>
      <c r="HC17" s="98"/>
      <c r="HD17" s="98"/>
      <c r="HE17" s="98"/>
      <c r="HF17" s="98"/>
      <c r="HG17" s="98"/>
      <c r="HH17" s="98"/>
      <c r="HI17" s="98"/>
      <c r="HJ17" s="98"/>
      <c r="HK17" s="98"/>
      <c r="HL17" s="98"/>
      <c r="HM17" s="98"/>
      <c r="HN17" s="98"/>
      <c r="HO17" s="98"/>
      <c r="HP17" s="98"/>
      <c r="HQ17" s="98"/>
      <c r="HR17" s="98"/>
      <c r="HS17" s="98"/>
      <c r="HT17" s="98"/>
      <c r="HU17" s="98"/>
      <c r="HV17" s="98"/>
      <c r="HW17" s="98"/>
      <c r="HX17" s="98"/>
      <c r="HY17" s="98"/>
      <c r="HZ17" s="98"/>
      <c r="IA17" s="98"/>
      <c r="IB17" s="98"/>
      <c r="IC17" s="98"/>
      <c r="ID17" s="98"/>
      <c r="IE17" s="98"/>
      <c r="IF17" s="98"/>
      <c r="IG17" s="98"/>
      <c r="IH17" s="98"/>
      <c r="II17" s="98"/>
      <c r="IJ17" s="98"/>
      <c r="IK17" s="98"/>
      <c r="IL17" s="98"/>
      <c r="IM17" s="98"/>
      <c r="IN17" s="98"/>
      <c r="IO17" s="98"/>
      <c r="IP17" s="98"/>
      <c r="IQ17" s="98"/>
      <c r="IR17" s="98"/>
      <c r="IS17" s="98"/>
      <c r="IT17" s="98"/>
      <c r="IU17" s="98"/>
      <c r="IV17" s="98"/>
      <c r="IW17" s="98"/>
      <c r="IX17" s="98"/>
      <c r="IY17" s="98"/>
      <c r="IZ17" s="98"/>
      <c r="JA17" s="98"/>
      <c r="JB17" s="98"/>
      <c r="JC17" s="98"/>
      <c r="JD17" s="98"/>
      <c r="JE17" s="98"/>
      <c r="JF17" s="98"/>
      <c r="JG17" s="98"/>
      <c r="JH17" s="98"/>
      <c r="JI17" s="98"/>
      <c r="JJ17" s="98"/>
      <c r="JK17" s="98"/>
      <c r="JL17" s="98"/>
      <c r="JM17" s="98"/>
      <c r="JN17" s="98"/>
      <c r="JO17" s="98"/>
      <c r="JP17" s="98"/>
      <c r="JQ17" s="98"/>
      <c r="JR17" s="98"/>
      <c r="JS17" s="98"/>
      <c r="JT17" s="98"/>
      <c r="JU17" s="98"/>
      <c r="JV17" s="98"/>
      <c r="JW17" s="98"/>
      <c r="JX17" s="98"/>
      <c r="JY17" s="98"/>
      <c r="JZ17" s="98"/>
      <c r="KA17" s="98"/>
      <c r="KB17" s="98"/>
      <c r="KC17" s="98"/>
      <c r="KD17" s="98"/>
      <c r="KE17" s="98"/>
      <c r="KF17" s="98"/>
      <c r="KG17" s="98"/>
      <c r="KH17" s="98"/>
      <c r="KI17" s="98"/>
      <c r="KJ17" s="98"/>
      <c r="KK17" s="98"/>
      <c r="KL17" s="98"/>
      <c r="KM17" s="98"/>
      <c r="KN17" s="98"/>
      <c r="KO17" s="98"/>
      <c r="KP17" s="98"/>
      <c r="KQ17" s="98"/>
      <c r="KR17" s="98"/>
      <c r="KS17" s="98"/>
      <c r="KT17" s="98"/>
      <c r="KU17" s="98"/>
      <c r="KV17" s="98"/>
      <c r="KW17" s="98"/>
      <c r="KX17" s="98"/>
      <c r="KY17" s="98"/>
      <c r="KZ17" s="98"/>
      <c r="LA17" s="98"/>
      <c r="LB17" s="98"/>
      <c r="LC17" s="98"/>
      <c r="LD17" s="98"/>
      <c r="LE17" s="98"/>
      <c r="LF17" s="98"/>
      <c r="LG17" s="98"/>
      <c r="LH17" s="98"/>
      <c r="LI17" s="98"/>
      <c r="LJ17" s="98"/>
      <c r="LK17" s="98"/>
      <c r="LL17" s="98"/>
      <c r="LM17" s="98"/>
      <c r="LN17" s="98"/>
      <c r="LO17" s="98"/>
      <c r="LP17" s="98"/>
      <c r="LQ17" s="98"/>
      <c r="LR17" s="98"/>
      <c r="LS17" s="98"/>
      <c r="LT17" s="98"/>
      <c r="LU17" s="98"/>
      <c r="LV17" s="98"/>
      <c r="LW17" s="98"/>
      <c r="LX17" s="98"/>
      <c r="LY17" s="98"/>
      <c r="LZ17" s="98"/>
      <c r="MA17" s="98"/>
      <c r="MB17" s="98"/>
      <c r="MC17" s="98"/>
      <c r="MD17" s="98"/>
      <c r="ME17" s="98"/>
      <c r="MF17" s="98"/>
      <c r="MG17" s="98"/>
      <c r="MH17" s="98"/>
      <c r="MI17" s="98"/>
      <c r="MJ17" s="98"/>
      <c r="MK17" s="98"/>
      <c r="ML17" s="98"/>
      <c r="MM17" s="98"/>
      <c r="MN17" s="98"/>
      <c r="MO17" s="98"/>
      <c r="MP17" s="98"/>
      <c r="MQ17" s="98"/>
      <c r="MR17" s="98"/>
      <c r="MS17" s="98"/>
      <c r="MT17" s="98"/>
      <c r="MU17" s="98"/>
      <c r="MV17" s="98"/>
      <c r="MW17" s="98"/>
      <c r="MX17" s="98"/>
      <c r="MY17" s="98"/>
      <c r="MZ17" s="98"/>
      <c r="NA17" s="98"/>
      <c r="NB17" s="98"/>
      <c r="NC17" s="98"/>
      <c r="ND17" s="98"/>
      <c r="NE17" s="98"/>
      <c r="NF17" s="98"/>
      <c r="NG17" s="98"/>
      <c r="NH17" s="98"/>
      <c r="NI17" s="98"/>
      <c r="NJ17" s="98"/>
      <c r="NK17" s="98"/>
      <c r="NL17" s="98"/>
      <c r="NM17" s="98"/>
      <c r="NN17" s="98"/>
      <c r="NO17" s="98"/>
      <c r="NP17" s="98"/>
      <c r="NQ17" s="98"/>
      <c r="NR17" s="98"/>
      <c r="NS17" s="98"/>
      <c r="NT17" s="98"/>
      <c r="NU17" s="98"/>
      <c r="NV17" s="98"/>
      <c r="NW17" s="98"/>
      <c r="NX17" s="98"/>
      <c r="NY17" s="98"/>
      <c r="NZ17" s="98"/>
      <c r="OA17" s="98"/>
      <c r="OB17" s="98"/>
      <c r="OC17" s="98"/>
      <c r="OD17" s="98"/>
      <c r="OE17" s="98"/>
      <c r="OF17" s="98"/>
      <c r="OG17" s="98"/>
      <c r="OH17" s="98"/>
      <c r="OI17" s="98"/>
      <c r="OJ17" s="98"/>
      <c r="OK17" s="98"/>
      <c r="OL17" s="98"/>
      <c r="OM17" s="98"/>
      <c r="ON17" s="98"/>
      <c r="OO17" s="98"/>
      <c r="OP17" s="98"/>
      <c r="OQ17" s="98"/>
      <c r="OR17" s="98"/>
      <c r="OS17" s="98"/>
      <c r="OT17" s="98"/>
      <c r="OU17" s="98"/>
      <c r="OV17" s="98"/>
      <c r="OW17" s="98"/>
      <c r="OX17" s="98"/>
      <c r="OY17" s="98"/>
      <c r="OZ17" s="98"/>
      <c r="PA17" s="98"/>
      <c r="PB17" s="98"/>
      <c r="PC17" s="98"/>
      <c r="PD17" s="98"/>
      <c r="PE17" s="98"/>
      <c r="PF17" s="98"/>
      <c r="PG17" s="98"/>
      <c r="PH17" s="98"/>
      <c r="PI17" s="98"/>
      <c r="PJ17" s="98"/>
      <c r="PK17" s="98"/>
      <c r="PL17" s="98"/>
      <c r="PM17" s="98"/>
      <c r="PN17" s="98"/>
      <c r="PO17" s="98"/>
      <c r="PP17" s="98"/>
      <c r="PQ17" s="98"/>
      <c r="PR17" s="98"/>
      <c r="PS17" s="98"/>
      <c r="PT17" s="98"/>
      <c r="PU17" s="98"/>
      <c r="PV17" s="98"/>
      <c r="PW17" s="98"/>
      <c r="PX17" s="98"/>
      <c r="PY17" s="98"/>
      <c r="PZ17" s="98"/>
      <c r="QA17" s="98"/>
      <c r="QB17" s="98"/>
      <c r="QC17" s="98"/>
      <c r="QD17" s="98"/>
      <c r="QE17" s="98"/>
      <c r="QF17" s="98"/>
      <c r="QG17" s="98"/>
      <c r="QH17" s="98"/>
      <c r="QI17" s="98"/>
      <c r="QJ17" s="98"/>
      <c r="QK17" s="98"/>
      <c r="QL17" s="98"/>
      <c r="QM17" s="98"/>
      <c r="QN17" s="98"/>
      <c r="QO17" s="98"/>
      <c r="QP17" s="98"/>
      <c r="QQ17" s="98"/>
      <c r="QR17" s="98"/>
      <c r="QS17" s="98"/>
      <c r="QT17" s="98"/>
      <c r="QU17" s="98"/>
      <c r="QV17" s="98"/>
      <c r="QW17" s="98"/>
      <c r="QX17" s="98"/>
      <c r="QY17" s="98"/>
      <c r="QZ17" s="98"/>
      <c r="RA17" s="98"/>
      <c r="RB17" s="98"/>
      <c r="RC17" s="98"/>
      <c r="RD17" s="98"/>
      <c r="RE17" s="98"/>
      <c r="RF17" s="98"/>
      <c r="RG17" s="98"/>
      <c r="RH17" s="98"/>
      <c r="RI17" s="98"/>
      <c r="RJ17" s="98"/>
      <c r="RK17" s="98"/>
      <c r="RL17" s="98"/>
      <c r="RM17" s="98"/>
      <c r="RN17" s="98"/>
      <c r="RO17" s="98"/>
      <c r="RP17" s="98"/>
      <c r="RQ17" s="98"/>
      <c r="RR17" s="98"/>
      <c r="RS17" s="98"/>
      <c r="RT17" s="98"/>
      <c r="RU17" s="98"/>
      <c r="RV17" s="98"/>
      <c r="RW17" s="98"/>
      <c r="RX17" s="98"/>
      <c r="RY17" s="98"/>
      <c r="RZ17" s="98"/>
      <c r="SA17" s="98"/>
      <c r="SB17" s="98"/>
      <c r="SC17" s="98"/>
      <c r="SD17" s="98"/>
      <c r="SE17" s="98"/>
      <c r="SF17" s="98"/>
      <c r="SG17" s="98"/>
      <c r="SH17" s="98"/>
      <c r="SI17" s="98"/>
      <c r="SJ17" s="98"/>
      <c r="SK17" s="98"/>
      <c r="SL17" s="98"/>
      <c r="SM17" s="98"/>
      <c r="SN17" s="98"/>
      <c r="SO17" s="98"/>
      <c r="SP17" s="98"/>
      <c r="SQ17" s="98"/>
      <c r="SR17" s="98"/>
      <c r="SS17" s="98"/>
      <c r="ST17" s="98"/>
      <c r="SU17" s="98"/>
    </row>
    <row r="18" spans="1:515" ht="17.399999999999999" hidden="1" customHeight="1">
      <c r="A18" s="309"/>
      <c r="B18" s="25"/>
      <c r="C18" s="25"/>
      <c r="D18" s="25"/>
      <c r="E18" s="25"/>
      <c r="F18" s="25"/>
      <c r="G18" s="25"/>
      <c r="H18" s="25"/>
      <c r="I18" s="25"/>
      <c r="P18" s="77"/>
      <c r="Q18" s="98"/>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FY18" s="98"/>
      <c r="FZ18" s="98"/>
      <c r="GA18" s="98"/>
      <c r="GB18" s="98"/>
      <c r="GC18" s="98"/>
      <c r="GD18" s="98"/>
      <c r="GE18" s="98"/>
      <c r="GF18" s="98"/>
      <c r="GG18" s="98"/>
      <c r="GH18" s="98"/>
      <c r="GI18" s="98"/>
      <c r="GJ18" s="98"/>
      <c r="GK18" s="98"/>
      <c r="GL18" s="98"/>
      <c r="GM18" s="98"/>
      <c r="GN18" s="98"/>
      <c r="GO18" s="98"/>
      <c r="GP18" s="98"/>
      <c r="GQ18" s="98"/>
      <c r="GR18" s="98"/>
      <c r="GS18" s="98"/>
      <c r="GT18" s="98"/>
      <c r="GU18" s="98"/>
      <c r="GV18" s="98"/>
      <c r="GW18" s="98"/>
      <c r="GX18" s="98"/>
      <c r="GY18" s="98"/>
      <c r="GZ18" s="98"/>
      <c r="HA18" s="98"/>
      <c r="HB18" s="98"/>
      <c r="HC18" s="98"/>
      <c r="HD18" s="98"/>
      <c r="HE18" s="98"/>
      <c r="HF18" s="98"/>
      <c r="HG18" s="98"/>
      <c r="HH18" s="98"/>
      <c r="HI18" s="98"/>
      <c r="HJ18" s="98"/>
      <c r="HK18" s="98"/>
      <c r="HL18" s="98"/>
      <c r="HM18" s="98"/>
      <c r="HN18" s="98"/>
      <c r="HO18" s="98"/>
      <c r="HP18" s="98"/>
      <c r="HQ18" s="98"/>
      <c r="HR18" s="98"/>
      <c r="HS18" s="98"/>
      <c r="HT18" s="98"/>
      <c r="HU18" s="98"/>
      <c r="HV18" s="98"/>
      <c r="HW18" s="98"/>
      <c r="HX18" s="98"/>
      <c r="HY18" s="98"/>
      <c r="HZ18" s="98"/>
      <c r="IA18" s="98"/>
      <c r="IB18" s="98"/>
      <c r="IC18" s="98"/>
      <c r="ID18" s="98"/>
      <c r="IE18" s="98"/>
      <c r="IF18" s="98"/>
      <c r="IG18" s="98"/>
      <c r="IH18" s="98"/>
      <c r="II18" s="98"/>
      <c r="IJ18" s="98"/>
      <c r="IK18" s="98"/>
      <c r="IL18" s="98"/>
      <c r="IM18" s="98"/>
      <c r="IN18" s="98"/>
      <c r="IO18" s="98"/>
      <c r="IP18" s="98"/>
      <c r="IQ18" s="98"/>
      <c r="IR18" s="98"/>
      <c r="IS18" s="98"/>
      <c r="IT18" s="98"/>
      <c r="IU18" s="98"/>
      <c r="IV18" s="98"/>
      <c r="IW18" s="98"/>
      <c r="IX18" s="98"/>
      <c r="IY18" s="98"/>
      <c r="IZ18" s="98"/>
      <c r="JA18" s="98"/>
      <c r="JB18" s="98"/>
      <c r="JC18" s="98"/>
      <c r="JD18" s="98"/>
      <c r="JE18" s="98"/>
      <c r="JF18" s="98"/>
      <c r="JG18" s="98"/>
      <c r="JH18" s="98"/>
      <c r="JI18" s="98"/>
      <c r="JJ18" s="98"/>
      <c r="JK18" s="98"/>
      <c r="JL18" s="98"/>
      <c r="JM18" s="98"/>
      <c r="JN18" s="98"/>
      <c r="JO18" s="98"/>
      <c r="JP18" s="98"/>
      <c r="JQ18" s="98"/>
      <c r="JR18" s="98"/>
      <c r="JS18" s="98"/>
      <c r="JT18" s="98"/>
      <c r="JU18" s="98"/>
      <c r="JV18" s="98"/>
      <c r="JW18" s="98"/>
      <c r="JX18" s="98"/>
      <c r="JY18" s="98"/>
      <c r="JZ18" s="98"/>
      <c r="KA18" s="98"/>
      <c r="KB18" s="98"/>
      <c r="KC18" s="98"/>
      <c r="KD18" s="98"/>
      <c r="KE18" s="98"/>
      <c r="KF18" s="98"/>
      <c r="KG18" s="98"/>
      <c r="KH18" s="98"/>
      <c r="KI18" s="98"/>
      <c r="KJ18" s="98"/>
      <c r="KK18" s="98"/>
      <c r="KL18" s="98"/>
      <c r="KM18" s="98"/>
      <c r="KN18" s="98"/>
      <c r="KO18" s="98"/>
      <c r="KP18" s="98"/>
      <c r="KQ18" s="98"/>
      <c r="KR18" s="98"/>
      <c r="KS18" s="98"/>
      <c r="KT18" s="98"/>
      <c r="KU18" s="98"/>
      <c r="KV18" s="98"/>
      <c r="KW18" s="98"/>
      <c r="KX18" s="98"/>
      <c r="KY18" s="98"/>
      <c r="KZ18" s="98"/>
      <c r="LA18" s="98"/>
      <c r="LB18" s="98"/>
      <c r="LC18" s="98"/>
      <c r="LD18" s="98"/>
      <c r="LE18" s="98"/>
      <c r="LF18" s="98"/>
      <c r="LG18" s="98"/>
      <c r="LH18" s="98"/>
      <c r="LI18" s="98"/>
      <c r="LJ18" s="98"/>
      <c r="LK18" s="98"/>
      <c r="LL18" s="98"/>
      <c r="LM18" s="98"/>
      <c r="LN18" s="98"/>
      <c r="LO18" s="98"/>
      <c r="LP18" s="98"/>
      <c r="LQ18" s="98"/>
      <c r="LR18" s="98"/>
      <c r="LS18" s="98"/>
      <c r="LT18" s="98"/>
      <c r="LU18" s="98"/>
      <c r="LV18" s="98"/>
      <c r="LW18" s="98"/>
      <c r="LX18" s="98"/>
      <c r="LY18" s="98"/>
      <c r="LZ18" s="98"/>
      <c r="MA18" s="98"/>
      <c r="MB18" s="98"/>
      <c r="MC18" s="98"/>
      <c r="MD18" s="98"/>
      <c r="ME18" s="98"/>
      <c r="MF18" s="98"/>
      <c r="MG18" s="98"/>
      <c r="MH18" s="98"/>
      <c r="MI18" s="98"/>
      <c r="MJ18" s="98"/>
      <c r="MK18" s="98"/>
      <c r="ML18" s="98"/>
      <c r="MM18" s="98"/>
      <c r="MN18" s="98"/>
      <c r="MO18" s="98"/>
      <c r="MP18" s="98"/>
      <c r="MQ18" s="98"/>
      <c r="MR18" s="98"/>
      <c r="MS18" s="98"/>
      <c r="MT18" s="98"/>
      <c r="MU18" s="98"/>
      <c r="MV18" s="98"/>
      <c r="MW18" s="98"/>
      <c r="MX18" s="98"/>
      <c r="MY18" s="98"/>
      <c r="MZ18" s="98"/>
      <c r="NA18" s="98"/>
      <c r="NB18" s="98"/>
      <c r="NC18" s="98"/>
      <c r="ND18" s="98"/>
      <c r="NE18" s="98"/>
      <c r="NF18" s="98"/>
      <c r="NG18" s="98"/>
      <c r="NH18" s="98"/>
      <c r="NI18" s="98"/>
      <c r="NJ18" s="98"/>
      <c r="NK18" s="98"/>
      <c r="NL18" s="98"/>
      <c r="NM18" s="98"/>
      <c r="NN18" s="98"/>
      <c r="NO18" s="98"/>
      <c r="NP18" s="98"/>
      <c r="NQ18" s="98"/>
      <c r="NR18" s="98"/>
      <c r="NS18" s="98"/>
      <c r="NT18" s="98"/>
      <c r="NU18" s="98"/>
      <c r="NV18" s="98"/>
      <c r="NW18" s="98"/>
      <c r="NX18" s="98"/>
      <c r="NY18" s="98"/>
      <c r="NZ18" s="98"/>
      <c r="OA18" s="98"/>
      <c r="OB18" s="98"/>
      <c r="OC18" s="98"/>
      <c r="OD18" s="98"/>
      <c r="OE18" s="98"/>
      <c r="OF18" s="98"/>
      <c r="OG18" s="98"/>
      <c r="OH18" s="98"/>
      <c r="OI18" s="98"/>
      <c r="OJ18" s="98"/>
      <c r="OK18" s="98"/>
      <c r="OL18" s="98"/>
      <c r="OM18" s="98"/>
      <c r="ON18" s="98"/>
      <c r="OO18" s="98"/>
      <c r="OP18" s="98"/>
      <c r="OQ18" s="98"/>
      <c r="OR18" s="98"/>
      <c r="OS18" s="98"/>
      <c r="OT18" s="98"/>
      <c r="OU18" s="98"/>
      <c r="OV18" s="98"/>
      <c r="OW18" s="98"/>
      <c r="OX18" s="98"/>
      <c r="OY18" s="98"/>
      <c r="OZ18" s="98"/>
      <c r="PA18" s="98"/>
      <c r="PB18" s="98"/>
      <c r="PC18" s="98"/>
      <c r="PD18" s="98"/>
      <c r="PE18" s="98"/>
      <c r="PF18" s="98"/>
      <c r="PG18" s="98"/>
      <c r="PH18" s="98"/>
      <c r="PI18" s="98"/>
      <c r="PJ18" s="98"/>
      <c r="PK18" s="98"/>
      <c r="PL18" s="98"/>
      <c r="PM18" s="98"/>
      <c r="PN18" s="98"/>
      <c r="PO18" s="98"/>
      <c r="PP18" s="98"/>
      <c r="PQ18" s="98"/>
      <c r="PR18" s="98"/>
      <c r="PS18" s="98"/>
      <c r="PT18" s="98"/>
      <c r="PU18" s="98"/>
      <c r="PV18" s="98"/>
      <c r="PW18" s="98"/>
      <c r="PX18" s="98"/>
      <c r="PY18" s="98"/>
      <c r="PZ18" s="98"/>
      <c r="QA18" s="98"/>
      <c r="QB18" s="98"/>
      <c r="QC18" s="98"/>
      <c r="QD18" s="98"/>
      <c r="QE18" s="98"/>
      <c r="QF18" s="98"/>
      <c r="QG18" s="98"/>
      <c r="QH18" s="98"/>
      <c r="QI18" s="98"/>
      <c r="QJ18" s="98"/>
      <c r="QK18" s="98"/>
      <c r="QL18" s="98"/>
      <c r="QM18" s="98"/>
      <c r="QN18" s="98"/>
      <c r="QO18" s="98"/>
      <c r="QP18" s="98"/>
      <c r="QQ18" s="98"/>
      <c r="QR18" s="98"/>
      <c r="QS18" s="98"/>
      <c r="QT18" s="98"/>
      <c r="QU18" s="98"/>
      <c r="QV18" s="98"/>
      <c r="QW18" s="98"/>
      <c r="QX18" s="98"/>
      <c r="QY18" s="98"/>
      <c r="QZ18" s="98"/>
      <c r="RA18" s="98"/>
      <c r="RB18" s="98"/>
      <c r="RC18" s="98"/>
      <c r="RD18" s="98"/>
      <c r="RE18" s="98"/>
      <c r="RF18" s="98"/>
      <c r="RG18" s="98"/>
      <c r="RH18" s="98"/>
      <c r="RI18" s="98"/>
      <c r="RJ18" s="98"/>
      <c r="RK18" s="98"/>
      <c r="RL18" s="98"/>
      <c r="RM18" s="98"/>
      <c r="RN18" s="98"/>
      <c r="RO18" s="98"/>
      <c r="RP18" s="98"/>
      <c r="RQ18" s="98"/>
      <c r="RR18" s="98"/>
      <c r="RS18" s="98"/>
      <c r="RT18" s="98"/>
      <c r="RU18" s="98"/>
      <c r="RV18" s="98"/>
      <c r="RW18" s="98"/>
      <c r="RX18" s="98"/>
      <c r="RY18" s="98"/>
      <c r="RZ18" s="98"/>
      <c r="SA18" s="98"/>
      <c r="SB18" s="98"/>
      <c r="SC18" s="98"/>
      <c r="SD18" s="98"/>
      <c r="SE18" s="98"/>
      <c r="SF18" s="98"/>
      <c r="SG18" s="98"/>
      <c r="SH18" s="98"/>
      <c r="SI18" s="98"/>
      <c r="SJ18" s="98"/>
      <c r="SK18" s="98"/>
      <c r="SL18" s="98"/>
      <c r="SM18" s="98"/>
      <c r="SN18" s="98"/>
      <c r="SO18" s="98"/>
      <c r="SP18" s="98"/>
      <c r="SQ18" s="98"/>
      <c r="SR18" s="98"/>
      <c r="SS18" s="98"/>
      <c r="ST18" s="98"/>
      <c r="SU18" s="98"/>
    </row>
    <row r="19" spans="1:515" ht="17.399999999999999" hidden="1" customHeight="1">
      <c r="A19" s="309"/>
      <c r="B19" s="25"/>
      <c r="C19" s="25"/>
      <c r="D19" s="25"/>
      <c r="E19" s="25"/>
      <c r="F19" s="25"/>
      <c r="G19" s="25"/>
      <c r="H19" s="25"/>
      <c r="I19" s="25"/>
      <c r="J19" s="25"/>
      <c r="P19" s="77"/>
      <c r="Q19" s="98"/>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FY19" s="98"/>
      <c r="FZ19" s="98"/>
      <c r="GA19" s="98"/>
      <c r="GB19" s="98"/>
      <c r="GC19" s="98"/>
      <c r="GD19" s="98"/>
      <c r="GE19" s="98"/>
      <c r="GF19" s="98"/>
      <c r="GG19" s="98"/>
      <c r="GH19" s="98"/>
      <c r="GI19" s="98"/>
      <c r="GJ19" s="98"/>
      <c r="GK19" s="98"/>
      <c r="GL19" s="98"/>
      <c r="GM19" s="98"/>
      <c r="GN19" s="98"/>
      <c r="GO19" s="98"/>
      <c r="GP19" s="98"/>
      <c r="GQ19" s="98"/>
      <c r="GR19" s="98"/>
      <c r="GS19" s="98"/>
      <c r="GT19" s="98"/>
      <c r="GU19" s="98"/>
      <c r="GV19" s="98"/>
      <c r="GW19" s="98"/>
      <c r="GX19" s="98"/>
      <c r="GY19" s="98"/>
      <c r="GZ19" s="98"/>
      <c r="HA19" s="98"/>
      <c r="HB19" s="98"/>
      <c r="HC19" s="98"/>
      <c r="HD19" s="98"/>
      <c r="HE19" s="98"/>
      <c r="HF19" s="98"/>
      <c r="HG19" s="98"/>
      <c r="HH19" s="98"/>
      <c r="HI19" s="98"/>
      <c r="HJ19" s="98"/>
      <c r="HK19" s="98"/>
      <c r="HL19" s="98"/>
      <c r="HM19" s="98"/>
      <c r="HN19" s="98"/>
      <c r="HO19" s="98"/>
      <c r="HP19" s="98"/>
      <c r="HQ19" s="98"/>
      <c r="HR19" s="98"/>
      <c r="HS19" s="98"/>
      <c r="HT19" s="98"/>
      <c r="HU19" s="98"/>
      <c r="HV19" s="98"/>
      <c r="HW19" s="98"/>
      <c r="HX19" s="98"/>
      <c r="HY19" s="98"/>
      <c r="HZ19" s="98"/>
      <c r="IA19" s="98"/>
      <c r="IB19" s="98"/>
      <c r="IC19" s="98"/>
      <c r="ID19" s="98"/>
      <c r="IE19" s="98"/>
      <c r="IF19" s="98"/>
      <c r="IG19" s="98"/>
      <c r="IH19" s="98"/>
      <c r="II19" s="98"/>
      <c r="IJ19" s="98"/>
      <c r="IK19" s="98"/>
      <c r="IL19" s="98"/>
      <c r="IM19" s="98"/>
      <c r="IN19" s="98"/>
      <c r="IO19" s="98"/>
      <c r="IP19" s="98"/>
      <c r="IQ19" s="98"/>
      <c r="IR19" s="98"/>
      <c r="IS19" s="98"/>
      <c r="IT19" s="98"/>
      <c r="IU19" s="98"/>
      <c r="IV19" s="98"/>
      <c r="IW19" s="98"/>
      <c r="IX19" s="98"/>
      <c r="IY19" s="98"/>
      <c r="IZ19" s="98"/>
      <c r="JA19" s="98"/>
      <c r="JB19" s="98"/>
      <c r="JC19" s="98"/>
      <c r="JD19" s="98"/>
      <c r="JE19" s="98"/>
      <c r="JF19" s="98"/>
      <c r="JG19" s="98"/>
      <c r="JH19" s="98"/>
      <c r="JI19" s="98"/>
      <c r="JJ19" s="98"/>
      <c r="JK19" s="98"/>
      <c r="JL19" s="98"/>
      <c r="JM19" s="98"/>
      <c r="JN19" s="98"/>
      <c r="JO19" s="98"/>
      <c r="JP19" s="98"/>
      <c r="JQ19" s="98"/>
      <c r="JR19" s="98"/>
      <c r="JS19" s="98"/>
      <c r="JT19" s="98"/>
      <c r="JU19" s="98"/>
      <c r="JV19" s="98"/>
      <c r="JW19" s="98"/>
      <c r="JX19" s="98"/>
      <c r="JY19" s="98"/>
      <c r="JZ19" s="98"/>
      <c r="KA19" s="98"/>
      <c r="KB19" s="98"/>
      <c r="KC19" s="98"/>
      <c r="KD19" s="98"/>
      <c r="KE19" s="98"/>
      <c r="KF19" s="98"/>
      <c r="KG19" s="98"/>
      <c r="KH19" s="98"/>
      <c r="KI19" s="98"/>
      <c r="KJ19" s="98"/>
      <c r="KK19" s="98"/>
      <c r="KL19" s="98"/>
      <c r="KM19" s="98"/>
      <c r="KN19" s="98"/>
      <c r="KO19" s="98"/>
      <c r="KP19" s="98"/>
      <c r="KQ19" s="98"/>
      <c r="KR19" s="98"/>
      <c r="KS19" s="98"/>
      <c r="KT19" s="98"/>
      <c r="KU19" s="98"/>
      <c r="KV19" s="98"/>
      <c r="KW19" s="98"/>
      <c r="KX19" s="98"/>
      <c r="KY19" s="98"/>
      <c r="KZ19" s="98"/>
      <c r="LA19" s="98"/>
      <c r="LB19" s="98"/>
      <c r="LC19" s="98"/>
      <c r="LD19" s="98"/>
      <c r="LE19" s="98"/>
      <c r="LF19" s="98"/>
      <c r="LG19" s="98"/>
      <c r="LH19" s="98"/>
      <c r="LI19" s="98"/>
      <c r="LJ19" s="98"/>
      <c r="LK19" s="98"/>
      <c r="LL19" s="98"/>
      <c r="LM19" s="98"/>
      <c r="LN19" s="98"/>
      <c r="LO19" s="98"/>
      <c r="LP19" s="98"/>
      <c r="LQ19" s="98"/>
      <c r="LR19" s="98"/>
      <c r="LS19" s="98"/>
      <c r="LT19" s="98"/>
      <c r="LU19" s="98"/>
      <c r="LV19" s="98"/>
      <c r="LW19" s="98"/>
      <c r="LX19" s="98"/>
      <c r="LY19" s="98"/>
      <c r="LZ19" s="98"/>
      <c r="MA19" s="98"/>
      <c r="MB19" s="98"/>
      <c r="MC19" s="98"/>
      <c r="MD19" s="98"/>
      <c r="ME19" s="98"/>
      <c r="MF19" s="98"/>
      <c r="MG19" s="98"/>
      <c r="MH19" s="98"/>
      <c r="MI19" s="98"/>
      <c r="MJ19" s="98"/>
      <c r="MK19" s="98"/>
      <c r="ML19" s="98"/>
      <c r="MM19" s="98"/>
      <c r="MN19" s="98"/>
      <c r="MO19" s="98"/>
      <c r="MP19" s="98"/>
      <c r="MQ19" s="98"/>
      <c r="MR19" s="98"/>
      <c r="MS19" s="98"/>
      <c r="MT19" s="98"/>
      <c r="MU19" s="98"/>
      <c r="MV19" s="98"/>
      <c r="MW19" s="98"/>
      <c r="MX19" s="98"/>
      <c r="MY19" s="98"/>
      <c r="MZ19" s="98"/>
      <c r="NA19" s="98"/>
      <c r="NB19" s="98"/>
      <c r="NC19" s="98"/>
      <c r="ND19" s="98"/>
      <c r="NE19" s="98"/>
      <c r="NF19" s="98"/>
      <c r="NG19" s="98"/>
      <c r="NH19" s="98"/>
      <c r="NI19" s="98"/>
      <c r="NJ19" s="98"/>
      <c r="NK19" s="98"/>
      <c r="NL19" s="98"/>
      <c r="NM19" s="98"/>
      <c r="NN19" s="98"/>
      <c r="NO19" s="98"/>
      <c r="NP19" s="98"/>
      <c r="NQ19" s="98"/>
      <c r="NR19" s="98"/>
      <c r="NS19" s="98"/>
      <c r="NT19" s="98"/>
      <c r="NU19" s="98"/>
      <c r="NV19" s="98"/>
      <c r="NW19" s="98"/>
      <c r="NX19" s="98"/>
      <c r="NY19" s="98"/>
      <c r="NZ19" s="98"/>
      <c r="OA19" s="98"/>
      <c r="OB19" s="98"/>
      <c r="OC19" s="98"/>
      <c r="OD19" s="98"/>
      <c r="OE19" s="98"/>
      <c r="OF19" s="98"/>
      <c r="OG19" s="98"/>
      <c r="OH19" s="98"/>
      <c r="OI19" s="98"/>
      <c r="OJ19" s="98"/>
      <c r="OK19" s="98"/>
      <c r="OL19" s="98"/>
      <c r="OM19" s="98"/>
      <c r="ON19" s="98"/>
      <c r="OO19" s="98"/>
      <c r="OP19" s="98"/>
      <c r="OQ19" s="98"/>
      <c r="OR19" s="98"/>
      <c r="OS19" s="98"/>
      <c r="OT19" s="98"/>
      <c r="OU19" s="98"/>
      <c r="OV19" s="98"/>
      <c r="OW19" s="98"/>
      <c r="OX19" s="98"/>
      <c r="OY19" s="98"/>
      <c r="OZ19" s="98"/>
      <c r="PA19" s="98"/>
      <c r="PB19" s="98"/>
      <c r="PC19" s="98"/>
      <c r="PD19" s="98"/>
      <c r="PE19" s="98"/>
      <c r="PF19" s="98"/>
      <c r="PG19" s="98"/>
      <c r="PH19" s="98"/>
      <c r="PI19" s="98"/>
      <c r="PJ19" s="98"/>
      <c r="PK19" s="98"/>
      <c r="PL19" s="98"/>
      <c r="PM19" s="98"/>
      <c r="PN19" s="98"/>
      <c r="PO19" s="98"/>
      <c r="PP19" s="98"/>
      <c r="PQ19" s="98"/>
      <c r="PR19" s="98"/>
      <c r="PS19" s="98"/>
      <c r="PT19" s="98"/>
      <c r="PU19" s="98"/>
      <c r="PV19" s="98"/>
      <c r="PW19" s="98"/>
      <c r="PX19" s="98"/>
      <c r="PY19" s="98"/>
      <c r="PZ19" s="98"/>
      <c r="QA19" s="98"/>
      <c r="QB19" s="98"/>
      <c r="QC19" s="98"/>
      <c r="QD19" s="98"/>
      <c r="QE19" s="98"/>
      <c r="QF19" s="98"/>
      <c r="QG19" s="98"/>
      <c r="QH19" s="98"/>
      <c r="QI19" s="98"/>
      <c r="QJ19" s="98"/>
      <c r="QK19" s="98"/>
      <c r="QL19" s="98"/>
      <c r="QM19" s="98"/>
      <c r="QN19" s="98"/>
      <c r="QO19" s="98"/>
      <c r="QP19" s="98"/>
      <c r="QQ19" s="98"/>
      <c r="QR19" s="98"/>
      <c r="QS19" s="98"/>
      <c r="QT19" s="98"/>
      <c r="QU19" s="98"/>
      <c r="QV19" s="98"/>
      <c r="QW19" s="98"/>
      <c r="QX19" s="98"/>
      <c r="QY19" s="98"/>
      <c r="QZ19" s="98"/>
      <c r="RA19" s="98"/>
      <c r="RB19" s="98"/>
      <c r="RC19" s="98"/>
      <c r="RD19" s="98"/>
      <c r="RE19" s="98"/>
      <c r="RF19" s="98"/>
      <c r="RG19" s="98"/>
      <c r="RH19" s="98"/>
      <c r="RI19" s="98"/>
      <c r="RJ19" s="98"/>
      <c r="RK19" s="98"/>
      <c r="RL19" s="98"/>
      <c r="RM19" s="98"/>
      <c r="RN19" s="98"/>
      <c r="RO19" s="98"/>
      <c r="RP19" s="98"/>
      <c r="RQ19" s="98"/>
      <c r="RR19" s="98"/>
      <c r="RS19" s="98"/>
      <c r="RT19" s="98"/>
      <c r="RU19" s="98"/>
      <c r="RV19" s="98"/>
      <c r="RW19" s="98"/>
      <c r="RX19" s="98"/>
      <c r="RY19" s="98"/>
      <c r="RZ19" s="98"/>
      <c r="SA19" s="98"/>
      <c r="SB19" s="98"/>
      <c r="SC19" s="98"/>
      <c r="SD19" s="98"/>
      <c r="SE19" s="98"/>
      <c r="SF19" s="98"/>
      <c r="SG19" s="98"/>
      <c r="SH19" s="98"/>
      <c r="SI19" s="98"/>
      <c r="SJ19" s="98"/>
      <c r="SK19" s="98"/>
      <c r="SL19" s="98"/>
      <c r="SM19" s="98"/>
      <c r="SN19" s="98"/>
      <c r="SO19" s="98"/>
      <c r="SP19" s="98"/>
      <c r="SQ19" s="98"/>
      <c r="SR19" s="98"/>
      <c r="SS19" s="98"/>
      <c r="ST19" s="98"/>
      <c r="SU19" s="98"/>
    </row>
    <row r="20" spans="1:515" ht="18" hidden="1" thickBot="1">
      <c r="A20" s="309"/>
      <c r="B20" s="309"/>
      <c r="C20" s="309"/>
      <c r="D20" s="309"/>
      <c r="E20" s="309"/>
      <c r="F20" s="25"/>
      <c r="G20" s="25"/>
      <c r="H20" s="25"/>
      <c r="I20" s="25"/>
      <c r="J20" s="25"/>
      <c r="P20" s="77"/>
      <c r="Q20" s="98"/>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FY20" s="98"/>
      <c r="FZ20" s="98"/>
      <c r="GA20" s="98"/>
      <c r="GB20" s="98"/>
      <c r="GC20" s="98"/>
      <c r="GD20" s="98"/>
      <c r="GE20" s="98"/>
      <c r="GF20" s="98"/>
      <c r="GG20" s="98"/>
      <c r="GH20" s="98"/>
      <c r="GI20" s="98"/>
      <c r="GJ20" s="98"/>
      <c r="GK20" s="98"/>
      <c r="GL20" s="98"/>
      <c r="GM20" s="98"/>
      <c r="GN20" s="98"/>
      <c r="GO20" s="98"/>
      <c r="GP20" s="98"/>
      <c r="GQ20" s="98"/>
      <c r="GR20" s="98"/>
      <c r="GS20" s="98"/>
      <c r="GT20" s="98"/>
      <c r="GU20" s="98"/>
      <c r="GV20" s="98"/>
      <c r="GW20" s="98"/>
      <c r="GX20" s="98"/>
      <c r="GY20" s="98"/>
      <c r="GZ20" s="98"/>
      <c r="HA20" s="98"/>
      <c r="HB20" s="98"/>
      <c r="HC20" s="98"/>
      <c r="HD20" s="98"/>
      <c r="HE20" s="98"/>
      <c r="HF20" s="98"/>
      <c r="HG20" s="98"/>
      <c r="HH20" s="98"/>
      <c r="HI20" s="98"/>
      <c r="HJ20" s="98"/>
      <c r="HK20" s="98"/>
      <c r="HL20" s="98"/>
      <c r="HM20" s="98"/>
      <c r="HN20" s="98"/>
      <c r="HO20" s="98"/>
      <c r="HP20" s="98"/>
      <c r="HQ20" s="98"/>
      <c r="HR20" s="98"/>
      <c r="HS20" s="98"/>
      <c r="HT20" s="98"/>
      <c r="HU20" s="98"/>
      <c r="HV20" s="98"/>
      <c r="HW20" s="98"/>
      <c r="HX20" s="98"/>
      <c r="HY20" s="98"/>
      <c r="HZ20" s="98"/>
      <c r="IA20" s="98"/>
      <c r="IB20" s="98"/>
      <c r="IC20" s="98"/>
      <c r="ID20" s="98"/>
      <c r="IE20" s="98"/>
      <c r="IF20" s="98"/>
      <c r="IG20" s="98"/>
      <c r="IH20" s="98"/>
      <c r="II20" s="98"/>
      <c r="IJ20" s="98"/>
      <c r="IK20" s="98"/>
      <c r="IL20" s="98"/>
      <c r="IM20" s="98"/>
      <c r="IN20" s="98"/>
      <c r="IO20" s="98"/>
      <c r="IP20" s="98"/>
      <c r="IQ20" s="98"/>
      <c r="IR20" s="98"/>
      <c r="IS20" s="98"/>
      <c r="IT20" s="98"/>
      <c r="IU20" s="98"/>
      <c r="IV20" s="98"/>
      <c r="IW20" s="98"/>
      <c r="IX20" s="98"/>
      <c r="IY20" s="98"/>
      <c r="IZ20" s="98"/>
      <c r="JA20" s="98"/>
      <c r="JB20" s="98"/>
      <c r="JC20" s="98"/>
      <c r="JD20" s="98"/>
      <c r="JE20" s="98"/>
      <c r="JF20" s="98"/>
      <c r="JG20" s="98"/>
      <c r="JH20" s="98"/>
      <c r="JI20" s="98"/>
      <c r="JJ20" s="98"/>
      <c r="JK20" s="98"/>
      <c r="JL20" s="98"/>
      <c r="JM20" s="98"/>
      <c r="JN20" s="98"/>
      <c r="JO20" s="98"/>
      <c r="JP20" s="98"/>
      <c r="JQ20" s="98"/>
      <c r="JR20" s="98"/>
      <c r="JS20" s="98"/>
      <c r="JT20" s="98"/>
      <c r="JU20" s="98"/>
      <c r="JV20" s="98"/>
      <c r="JW20" s="98"/>
      <c r="JX20" s="98"/>
      <c r="JY20" s="98"/>
      <c r="JZ20" s="98"/>
      <c r="KA20" s="98"/>
      <c r="KB20" s="98"/>
      <c r="KC20" s="98"/>
      <c r="KD20" s="98"/>
      <c r="KE20" s="98"/>
      <c r="KF20" s="98"/>
      <c r="KG20" s="98"/>
      <c r="KH20" s="98"/>
      <c r="KI20" s="98"/>
      <c r="KJ20" s="98"/>
      <c r="KK20" s="98"/>
      <c r="KL20" s="98"/>
      <c r="KM20" s="98"/>
      <c r="KN20" s="98"/>
      <c r="KO20" s="98"/>
      <c r="KP20" s="98"/>
      <c r="KQ20" s="98"/>
      <c r="KR20" s="98"/>
      <c r="KS20" s="98"/>
      <c r="KT20" s="98"/>
      <c r="KU20" s="98"/>
      <c r="KV20" s="98"/>
      <c r="KW20" s="98"/>
      <c r="KX20" s="98"/>
      <c r="KY20" s="98"/>
      <c r="KZ20" s="98"/>
      <c r="LA20" s="98"/>
      <c r="LB20" s="98"/>
      <c r="LC20" s="98"/>
      <c r="LD20" s="98"/>
      <c r="LE20" s="98"/>
      <c r="LF20" s="98"/>
      <c r="LG20" s="98"/>
      <c r="LH20" s="98"/>
      <c r="LI20" s="98"/>
      <c r="LJ20" s="98"/>
      <c r="LK20" s="98"/>
      <c r="LL20" s="98"/>
      <c r="LM20" s="98"/>
      <c r="LN20" s="98"/>
      <c r="LO20" s="98"/>
      <c r="LP20" s="98"/>
      <c r="LQ20" s="98"/>
      <c r="LR20" s="98"/>
      <c r="LS20" s="98"/>
      <c r="LT20" s="98"/>
      <c r="LU20" s="98"/>
      <c r="LV20" s="98"/>
      <c r="LW20" s="98"/>
      <c r="LX20" s="98"/>
      <c r="LY20" s="98"/>
      <c r="LZ20" s="98"/>
      <c r="MA20" s="98"/>
      <c r="MB20" s="98"/>
      <c r="MC20" s="98"/>
      <c r="MD20" s="98"/>
      <c r="ME20" s="98"/>
      <c r="MF20" s="98"/>
      <c r="MG20" s="98"/>
      <c r="MH20" s="98"/>
      <c r="MI20" s="98"/>
      <c r="MJ20" s="98"/>
      <c r="MK20" s="98"/>
      <c r="ML20" s="98"/>
      <c r="MM20" s="98"/>
      <c r="MN20" s="98"/>
      <c r="MO20" s="98"/>
      <c r="MP20" s="98"/>
      <c r="MQ20" s="98"/>
      <c r="MR20" s="98"/>
      <c r="MS20" s="98"/>
      <c r="MT20" s="98"/>
      <c r="MU20" s="98"/>
      <c r="MV20" s="98"/>
      <c r="MW20" s="98"/>
      <c r="MX20" s="98"/>
      <c r="MY20" s="98"/>
      <c r="MZ20" s="98"/>
      <c r="NA20" s="98"/>
      <c r="NB20" s="98"/>
      <c r="NC20" s="98"/>
      <c r="ND20" s="98"/>
      <c r="NE20" s="98"/>
      <c r="NF20" s="98"/>
      <c r="NG20" s="98"/>
      <c r="NH20" s="98"/>
      <c r="NI20" s="98"/>
      <c r="NJ20" s="98"/>
      <c r="NK20" s="98"/>
      <c r="NL20" s="98"/>
      <c r="NM20" s="98"/>
      <c r="NN20" s="98"/>
      <c r="NO20" s="98"/>
      <c r="NP20" s="98"/>
      <c r="NQ20" s="98"/>
      <c r="NR20" s="98"/>
      <c r="NS20" s="98"/>
      <c r="NT20" s="98"/>
      <c r="NU20" s="98"/>
      <c r="NV20" s="98"/>
      <c r="NW20" s="98"/>
      <c r="NX20" s="98"/>
      <c r="NY20" s="98"/>
      <c r="NZ20" s="98"/>
      <c r="OA20" s="98"/>
      <c r="OB20" s="98"/>
      <c r="OC20" s="98"/>
      <c r="OD20" s="98"/>
      <c r="OE20" s="98"/>
      <c r="OF20" s="98"/>
      <c r="OG20" s="98"/>
      <c r="OH20" s="98"/>
      <c r="OI20" s="98"/>
      <c r="OJ20" s="98"/>
      <c r="OK20" s="98"/>
      <c r="OL20" s="98"/>
      <c r="OM20" s="98"/>
      <c r="ON20" s="98"/>
      <c r="OO20" s="98"/>
      <c r="OP20" s="98"/>
      <c r="OQ20" s="98"/>
      <c r="OR20" s="98"/>
      <c r="OS20" s="98"/>
      <c r="OT20" s="98"/>
      <c r="OU20" s="98"/>
      <c r="OV20" s="98"/>
      <c r="OW20" s="98"/>
      <c r="OX20" s="98"/>
      <c r="OY20" s="98"/>
      <c r="OZ20" s="98"/>
      <c r="PA20" s="98"/>
      <c r="PB20" s="98"/>
      <c r="PC20" s="98"/>
      <c r="PD20" s="98"/>
      <c r="PE20" s="98"/>
      <c r="PF20" s="98"/>
      <c r="PG20" s="98"/>
      <c r="PH20" s="98"/>
      <c r="PI20" s="98"/>
      <c r="PJ20" s="98"/>
      <c r="PK20" s="98"/>
      <c r="PL20" s="98"/>
      <c r="PM20" s="98"/>
      <c r="PN20" s="98"/>
      <c r="PO20" s="98"/>
      <c r="PP20" s="98"/>
      <c r="PQ20" s="98"/>
      <c r="PR20" s="98"/>
      <c r="PS20" s="98"/>
      <c r="PT20" s="98"/>
      <c r="PU20" s="98"/>
      <c r="PV20" s="98"/>
      <c r="PW20" s="98"/>
      <c r="PX20" s="98"/>
      <c r="PY20" s="98"/>
      <c r="PZ20" s="98"/>
      <c r="QA20" s="98"/>
      <c r="QB20" s="98"/>
      <c r="QC20" s="98"/>
      <c r="QD20" s="98"/>
      <c r="QE20" s="98"/>
      <c r="QF20" s="98"/>
      <c r="QG20" s="98"/>
      <c r="QH20" s="98"/>
      <c r="QI20" s="98"/>
      <c r="QJ20" s="98"/>
      <c r="QK20" s="98"/>
      <c r="QL20" s="98"/>
      <c r="QM20" s="98"/>
      <c r="QN20" s="98"/>
      <c r="QO20" s="98"/>
      <c r="QP20" s="98"/>
      <c r="QQ20" s="98"/>
      <c r="QR20" s="98"/>
      <c r="QS20" s="98"/>
      <c r="QT20" s="98"/>
      <c r="QU20" s="98"/>
      <c r="QV20" s="98"/>
      <c r="QW20" s="98"/>
      <c r="QX20" s="98"/>
      <c r="QY20" s="98"/>
      <c r="QZ20" s="98"/>
      <c r="RA20" s="98"/>
      <c r="RB20" s="98"/>
      <c r="RC20" s="98"/>
      <c r="RD20" s="98"/>
      <c r="RE20" s="98"/>
      <c r="RF20" s="98"/>
      <c r="RG20" s="98"/>
      <c r="RH20" s="98"/>
      <c r="RI20" s="98"/>
      <c r="RJ20" s="98"/>
      <c r="RK20" s="98"/>
      <c r="RL20" s="98"/>
      <c r="RM20" s="98"/>
      <c r="RN20" s="98"/>
      <c r="RO20" s="98"/>
      <c r="RP20" s="98"/>
      <c r="RQ20" s="98"/>
      <c r="RR20" s="98"/>
      <c r="RS20" s="98"/>
      <c r="RT20" s="98"/>
      <c r="RU20" s="98"/>
      <c r="RV20" s="98"/>
      <c r="RW20" s="98"/>
      <c r="RX20" s="98"/>
      <c r="RY20" s="98"/>
      <c r="RZ20" s="98"/>
      <c r="SA20" s="98"/>
      <c r="SB20" s="98"/>
      <c r="SC20" s="98"/>
      <c r="SD20" s="98"/>
      <c r="SE20" s="98"/>
      <c r="SF20" s="98"/>
      <c r="SG20" s="98"/>
      <c r="SH20" s="98"/>
      <c r="SI20" s="98"/>
      <c r="SJ20" s="98"/>
      <c r="SK20" s="98"/>
      <c r="SL20" s="98"/>
      <c r="SM20" s="98"/>
      <c r="SN20" s="98"/>
      <c r="SO20" s="98"/>
      <c r="SP20" s="98"/>
      <c r="SQ20" s="98"/>
      <c r="SR20" s="98"/>
      <c r="SS20" s="98"/>
      <c r="ST20" s="98"/>
      <c r="SU20" s="98"/>
    </row>
    <row r="21" spans="1:515" ht="66" customHeight="1" thickBot="1">
      <c r="B21" s="1451" t="s">
        <v>788</v>
      </c>
      <c r="C21" s="1452"/>
      <c r="D21" s="1476" t="str">
        <f>IF(AND('1.Info'!B4="?",'2. Portfolio'!B8="?",'3.1 Valor e MVP'!B5&lt;&gt;""),"Preencha as ABAS info, Portfolio e Valor e MVP para liberar o PROMPT IA",AD23&amp;" "&amp;AD24&amp;" "&amp;AD25&amp;" "&amp;AD26&amp;" "&amp;AD27&amp;" "&amp;AD28&amp;" "&amp;AD29&amp;" "&amp;AD30&amp;" "&amp;AD31&amp;" "&amp;AD32&amp;" "&amp;AD33&amp;" "&amp;AD34&amp;" "&amp;AD35&amp;" "&amp;AD36&amp;" "&amp;AD37&amp;" "&amp;AD38&amp;" "&amp;AD39&amp;" "&amp;AD40&amp;" "&amp;AD41&amp;" "&amp;AD42&amp;" "&amp;AD43&amp;" "&amp;AD44&amp;" "&amp;AD45&amp;" "&amp;AD46&amp;" "&amp;AD47&amp;" "&amp;AD48&amp;" "&amp;AD50&amp;" "&amp;AD51&amp;" "&amp;AD53&amp;" "&amp;AD54&amp;" "&amp;AD55&amp;" "&amp;AD56&amp;" "&amp;AD57&amp;" "&amp;AD58&amp;" "&amp;AD60&amp;" "&amp;AD61&amp;" "&amp;AD62&amp;" "&amp;AD64&amp;" "&amp;AD65&amp;" "&amp;AD66)</f>
        <v>Preencha as ABAS info, Portfolio e Valor e MVP para liberar o PROMPT IA</v>
      </c>
      <c r="E21" s="1477"/>
      <c r="F21" s="1477"/>
      <c r="G21" s="1477"/>
      <c r="H21" s="1477"/>
      <c r="I21" s="1477"/>
      <c r="J21" s="1477"/>
      <c r="K21" s="1477"/>
      <c r="L21" s="1477"/>
      <c r="M21" s="1477"/>
      <c r="N21" s="1477"/>
      <c r="O21" s="1478"/>
      <c r="P21" s="77"/>
      <c r="Q21" s="98"/>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533" t="e">
        <f>CHOOSE(WEEKDAY(AW22,2),"S","T","Q","Q","S","S","D")</f>
        <v>#VALUE!</v>
      </c>
      <c r="AX21" s="533" t="e">
        <f t="shared" ref="AX21:DI21" si="0">CHOOSE(WEEKDAY(AX22,2),"S","T","Q","Q","S","S","D")</f>
        <v>#VALUE!</v>
      </c>
      <c r="AY21" s="533" t="e">
        <f t="shared" si="0"/>
        <v>#VALUE!</v>
      </c>
      <c r="AZ21" s="533" t="e">
        <f t="shared" si="0"/>
        <v>#VALUE!</v>
      </c>
      <c r="BA21" s="533" t="e">
        <f t="shared" si="0"/>
        <v>#VALUE!</v>
      </c>
      <c r="BB21" s="533" t="e">
        <f t="shared" si="0"/>
        <v>#VALUE!</v>
      </c>
      <c r="BC21" s="533" t="e">
        <f t="shared" si="0"/>
        <v>#VALUE!</v>
      </c>
      <c r="BD21" s="533" t="e">
        <f t="shared" si="0"/>
        <v>#VALUE!</v>
      </c>
      <c r="BE21" s="533" t="e">
        <f t="shared" si="0"/>
        <v>#VALUE!</v>
      </c>
      <c r="BF21" s="533" t="e">
        <f t="shared" si="0"/>
        <v>#VALUE!</v>
      </c>
      <c r="BG21" s="533" t="e">
        <f t="shared" si="0"/>
        <v>#VALUE!</v>
      </c>
      <c r="BH21" s="533" t="e">
        <f t="shared" si="0"/>
        <v>#VALUE!</v>
      </c>
      <c r="BI21" s="533" t="e">
        <f t="shared" si="0"/>
        <v>#VALUE!</v>
      </c>
      <c r="BJ21" s="533" t="e">
        <f t="shared" si="0"/>
        <v>#VALUE!</v>
      </c>
      <c r="BK21" s="533" t="e">
        <f t="shared" si="0"/>
        <v>#VALUE!</v>
      </c>
      <c r="BL21" s="533" t="e">
        <f t="shared" si="0"/>
        <v>#VALUE!</v>
      </c>
      <c r="BM21" s="533" t="e">
        <f t="shared" si="0"/>
        <v>#VALUE!</v>
      </c>
      <c r="BN21" s="533" t="e">
        <f t="shared" si="0"/>
        <v>#VALUE!</v>
      </c>
      <c r="BO21" s="533" t="e">
        <f t="shared" si="0"/>
        <v>#VALUE!</v>
      </c>
      <c r="BP21" s="533" t="e">
        <f t="shared" si="0"/>
        <v>#VALUE!</v>
      </c>
      <c r="BQ21" s="533" t="e">
        <f t="shared" si="0"/>
        <v>#VALUE!</v>
      </c>
      <c r="BR21" s="533" t="e">
        <f t="shared" si="0"/>
        <v>#VALUE!</v>
      </c>
      <c r="BS21" s="533" t="e">
        <f t="shared" si="0"/>
        <v>#VALUE!</v>
      </c>
      <c r="BT21" s="533" t="e">
        <f t="shared" si="0"/>
        <v>#VALUE!</v>
      </c>
      <c r="BU21" s="533" t="e">
        <f t="shared" si="0"/>
        <v>#VALUE!</v>
      </c>
      <c r="BV21" s="533" t="e">
        <f t="shared" si="0"/>
        <v>#VALUE!</v>
      </c>
      <c r="BW21" s="533" t="e">
        <f t="shared" si="0"/>
        <v>#VALUE!</v>
      </c>
      <c r="BX21" s="533" t="e">
        <f t="shared" si="0"/>
        <v>#VALUE!</v>
      </c>
      <c r="BY21" s="533" t="e">
        <f t="shared" si="0"/>
        <v>#VALUE!</v>
      </c>
      <c r="BZ21" s="533" t="e">
        <f t="shared" si="0"/>
        <v>#VALUE!</v>
      </c>
      <c r="CA21" s="533" t="e">
        <f t="shared" si="0"/>
        <v>#VALUE!</v>
      </c>
      <c r="CB21" s="533" t="e">
        <f t="shared" si="0"/>
        <v>#VALUE!</v>
      </c>
      <c r="CC21" s="533" t="e">
        <f t="shared" si="0"/>
        <v>#VALUE!</v>
      </c>
      <c r="CD21" s="533" t="e">
        <f t="shared" si="0"/>
        <v>#VALUE!</v>
      </c>
      <c r="CE21" s="533" t="e">
        <f t="shared" si="0"/>
        <v>#VALUE!</v>
      </c>
      <c r="CF21" s="533" t="e">
        <f t="shared" si="0"/>
        <v>#VALUE!</v>
      </c>
      <c r="CG21" s="533" t="e">
        <f t="shared" si="0"/>
        <v>#VALUE!</v>
      </c>
      <c r="CH21" s="533" t="e">
        <f t="shared" si="0"/>
        <v>#VALUE!</v>
      </c>
      <c r="CI21" s="533" t="e">
        <f t="shared" si="0"/>
        <v>#VALUE!</v>
      </c>
      <c r="CJ21" s="533" t="e">
        <f t="shared" si="0"/>
        <v>#VALUE!</v>
      </c>
      <c r="CK21" s="533" t="e">
        <f t="shared" si="0"/>
        <v>#VALUE!</v>
      </c>
      <c r="CL21" s="533" t="e">
        <f t="shared" si="0"/>
        <v>#VALUE!</v>
      </c>
      <c r="CM21" s="533" t="e">
        <f t="shared" si="0"/>
        <v>#VALUE!</v>
      </c>
      <c r="CN21" s="533" t="e">
        <f t="shared" si="0"/>
        <v>#VALUE!</v>
      </c>
      <c r="CO21" s="533" t="e">
        <f t="shared" si="0"/>
        <v>#VALUE!</v>
      </c>
      <c r="CP21" s="533" t="e">
        <f t="shared" si="0"/>
        <v>#VALUE!</v>
      </c>
      <c r="CQ21" s="533" t="e">
        <f t="shared" si="0"/>
        <v>#VALUE!</v>
      </c>
      <c r="CR21" s="533" t="e">
        <f t="shared" si="0"/>
        <v>#VALUE!</v>
      </c>
      <c r="CS21" s="533" t="e">
        <f t="shared" si="0"/>
        <v>#VALUE!</v>
      </c>
      <c r="CT21" s="533" t="e">
        <f t="shared" si="0"/>
        <v>#VALUE!</v>
      </c>
      <c r="CU21" s="533" t="e">
        <f t="shared" si="0"/>
        <v>#VALUE!</v>
      </c>
      <c r="CV21" s="533" t="e">
        <f t="shared" si="0"/>
        <v>#VALUE!</v>
      </c>
      <c r="CW21" s="533" t="e">
        <f t="shared" si="0"/>
        <v>#VALUE!</v>
      </c>
      <c r="CX21" s="533" t="e">
        <f t="shared" si="0"/>
        <v>#VALUE!</v>
      </c>
      <c r="CY21" s="533" t="e">
        <f t="shared" si="0"/>
        <v>#VALUE!</v>
      </c>
      <c r="CZ21" s="533" t="e">
        <f t="shared" si="0"/>
        <v>#VALUE!</v>
      </c>
      <c r="DA21" s="533" t="e">
        <f t="shared" si="0"/>
        <v>#VALUE!</v>
      </c>
      <c r="DB21" s="533" t="e">
        <f t="shared" si="0"/>
        <v>#VALUE!</v>
      </c>
      <c r="DC21" s="533" t="e">
        <f t="shared" si="0"/>
        <v>#VALUE!</v>
      </c>
      <c r="DD21" s="533" t="e">
        <f t="shared" si="0"/>
        <v>#VALUE!</v>
      </c>
      <c r="DE21" s="533" t="e">
        <f t="shared" si="0"/>
        <v>#VALUE!</v>
      </c>
      <c r="DF21" s="533" t="e">
        <f t="shared" si="0"/>
        <v>#VALUE!</v>
      </c>
      <c r="DG21" s="533" t="e">
        <f t="shared" si="0"/>
        <v>#VALUE!</v>
      </c>
      <c r="DH21" s="533" t="e">
        <f t="shared" si="0"/>
        <v>#VALUE!</v>
      </c>
      <c r="DI21" s="533" t="e">
        <f t="shared" si="0"/>
        <v>#VALUE!</v>
      </c>
      <c r="DJ21" s="533" t="e">
        <f t="shared" ref="DJ21:FU21" si="1">CHOOSE(WEEKDAY(DJ22,2),"S","T","Q","Q","S","S","D")</f>
        <v>#VALUE!</v>
      </c>
      <c r="DK21" s="533" t="e">
        <f t="shared" si="1"/>
        <v>#VALUE!</v>
      </c>
      <c r="DL21" s="533" t="e">
        <f t="shared" si="1"/>
        <v>#VALUE!</v>
      </c>
      <c r="DM21" s="533" t="e">
        <f t="shared" si="1"/>
        <v>#VALUE!</v>
      </c>
      <c r="DN21" s="533" t="e">
        <f t="shared" si="1"/>
        <v>#VALUE!</v>
      </c>
      <c r="DO21" s="533" t="e">
        <f t="shared" si="1"/>
        <v>#VALUE!</v>
      </c>
      <c r="DP21" s="533" t="e">
        <f t="shared" si="1"/>
        <v>#VALUE!</v>
      </c>
      <c r="DQ21" s="533" t="e">
        <f t="shared" si="1"/>
        <v>#VALUE!</v>
      </c>
      <c r="DR21" s="533" t="e">
        <f t="shared" si="1"/>
        <v>#VALUE!</v>
      </c>
      <c r="DS21" s="533" t="e">
        <f t="shared" si="1"/>
        <v>#VALUE!</v>
      </c>
      <c r="DT21" s="533" t="e">
        <f t="shared" si="1"/>
        <v>#VALUE!</v>
      </c>
      <c r="DU21" s="533" t="e">
        <f t="shared" si="1"/>
        <v>#VALUE!</v>
      </c>
      <c r="DV21" s="533" t="e">
        <f t="shared" si="1"/>
        <v>#VALUE!</v>
      </c>
      <c r="DW21" s="533" t="e">
        <f t="shared" si="1"/>
        <v>#VALUE!</v>
      </c>
      <c r="DX21" s="533" t="e">
        <f t="shared" si="1"/>
        <v>#VALUE!</v>
      </c>
      <c r="DY21" s="533" t="e">
        <f t="shared" si="1"/>
        <v>#VALUE!</v>
      </c>
      <c r="DZ21" s="533" t="e">
        <f t="shared" si="1"/>
        <v>#VALUE!</v>
      </c>
      <c r="EA21" s="533" t="e">
        <f t="shared" si="1"/>
        <v>#VALUE!</v>
      </c>
      <c r="EB21" s="533" t="e">
        <f t="shared" si="1"/>
        <v>#VALUE!</v>
      </c>
      <c r="EC21" s="533" t="e">
        <f t="shared" si="1"/>
        <v>#VALUE!</v>
      </c>
      <c r="ED21" s="533" t="e">
        <f t="shared" si="1"/>
        <v>#VALUE!</v>
      </c>
      <c r="EE21" s="533" t="e">
        <f t="shared" si="1"/>
        <v>#VALUE!</v>
      </c>
      <c r="EF21" s="533" t="e">
        <f t="shared" si="1"/>
        <v>#VALUE!</v>
      </c>
      <c r="EG21" s="533" t="e">
        <f t="shared" si="1"/>
        <v>#VALUE!</v>
      </c>
      <c r="EH21" s="533" t="e">
        <f t="shared" si="1"/>
        <v>#VALUE!</v>
      </c>
      <c r="EI21" s="533" t="e">
        <f t="shared" si="1"/>
        <v>#VALUE!</v>
      </c>
      <c r="EJ21" s="533" t="e">
        <f t="shared" si="1"/>
        <v>#VALUE!</v>
      </c>
      <c r="EK21" s="533" t="e">
        <f t="shared" si="1"/>
        <v>#VALUE!</v>
      </c>
      <c r="EL21" s="533" t="e">
        <f t="shared" si="1"/>
        <v>#VALUE!</v>
      </c>
      <c r="EM21" s="533" t="e">
        <f t="shared" si="1"/>
        <v>#VALUE!</v>
      </c>
      <c r="EN21" s="533" t="e">
        <f t="shared" si="1"/>
        <v>#VALUE!</v>
      </c>
      <c r="EO21" s="533" t="e">
        <f t="shared" si="1"/>
        <v>#VALUE!</v>
      </c>
      <c r="EP21" s="533" t="e">
        <f t="shared" si="1"/>
        <v>#VALUE!</v>
      </c>
      <c r="EQ21" s="533" t="e">
        <f t="shared" si="1"/>
        <v>#VALUE!</v>
      </c>
      <c r="ER21" s="533" t="e">
        <f t="shared" si="1"/>
        <v>#VALUE!</v>
      </c>
      <c r="ES21" s="533" t="e">
        <f t="shared" si="1"/>
        <v>#VALUE!</v>
      </c>
      <c r="ET21" s="533" t="e">
        <f t="shared" si="1"/>
        <v>#VALUE!</v>
      </c>
      <c r="EU21" s="533" t="e">
        <f t="shared" si="1"/>
        <v>#VALUE!</v>
      </c>
      <c r="EV21" s="533" t="e">
        <f t="shared" si="1"/>
        <v>#VALUE!</v>
      </c>
      <c r="EW21" s="533" t="e">
        <f t="shared" si="1"/>
        <v>#VALUE!</v>
      </c>
      <c r="EX21" s="533" t="e">
        <f t="shared" si="1"/>
        <v>#VALUE!</v>
      </c>
      <c r="EY21" s="533" t="e">
        <f t="shared" si="1"/>
        <v>#VALUE!</v>
      </c>
      <c r="EZ21" s="533" t="e">
        <f t="shared" si="1"/>
        <v>#VALUE!</v>
      </c>
      <c r="FA21" s="533" t="e">
        <f t="shared" si="1"/>
        <v>#VALUE!</v>
      </c>
      <c r="FB21" s="533" t="e">
        <f t="shared" si="1"/>
        <v>#VALUE!</v>
      </c>
      <c r="FC21" s="533" t="e">
        <f t="shared" si="1"/>
        <v>#VALUE!</v>
      </c>
      <c r="FD21" s="533" t="e">
        <f t="shared" si="1"/>
        <v>#VALUE!</v>
      </c>
      <c r="FE21" s="533" t="e">
        <f t="shared" si="1"/>
        <v>#VALUE!</v>
      </c>
      <c r="FF21" s="533" t="e">
        <f t="shared" si="1"/>
        <v>#VALUE!</v>
      </c>
      <c r="FG21" s="533" t="e">
        <f t="shared" si="1"/>
        <v>#VALUE!</v>
      </c>
      <c r="FH21" s="533" t="e">
        <f t="shared" si="1"/>
        <v>#VALUE!</v>
      </c>
      <c r="FI21" s="533" t="e">
        <f t="shared" si="1"/>
        <v>#VALUE!</v>
      </c>
      <c r="FJ21" s="533" t="e">
        <f t="shared" si="1"/>
        <v>#VALUE!</v>
      </c>
      <c r="FK21" s="533" t="e">
        <f t="shared" si="1"/>
        <v>#VALUE!</v>
      </c>
      <c r="FL21" s="533" t="e">
        <f t="shared" si="1"/>
        <v>#VALUE!</v>
      </c>
      <c r="FM21" s="533" t="e">
        <f t="shared" si="1"/>
        <v>#VALUE!</v>
      </c>
      <c r="FN21" s="533" t="e">
        <f t="shared" si="1"/>
        <v>#VALUE!</v>
      </c>
      <c r="FO21" s="533" t="e">
        <f t="shared" si="1"/>
        <v>#VALUE!</v>
      </c>
      <c r="FP21" s="533" t="e">
        <f t="shared" si="1"/>
        <v>#VALUE!</v>
      </c>
      <c r="FQ21" s="533" t="e">
        <f t="shared" si="1"/>
        <v>#VALUE!</v>
      </c>
      <c r="FR21" s="533" t="e">
        <f t="shared" si="1"/>
        <v>#VALUE!</v>
      </c>
      <c r="FS21" s="533" t="e">
        <f t="shared" si="1"/>
        <v>#VALUE!</v>
      </c>
      <c r="FT21" s="533" t="e">
        <f t="shared" si="1"/>
        <v>#VALUE!</v>
      </c>
      <c r="FU21" s="533" t="e">
        <f t="shared" si="1"/>
        <v>#VALUE!</v>
      </c>
      <c r="FV21" s="533" t="e">
        <f t="shared" ref="FV21:IG21" si="2">CHOOSE(WEEKDAY(FV22,2),"S","T","Q","Q","S","S","D")</f>
        <v>#VALUE!</v>
      </c>
      <c r="FW21" s="533" t="e">
        <f t="shared" si="2"/>
        <v>#VALUE!</v>
      </c>
      <c r="FX21" s="533" t="e">
        <f t="shared" si="2"/>
        <v>#VALUE!</v>
      </c>
      <c r="FY21" s="533" t="e">
        <f t="shared" si="2"/>
        <v>#VALUE!</v>
      </c>
      <c r="FZ21" s="533" t="e">
        <f t="shared" si="2"/>
        <v>#VALUE!</v>
      </c>
      <c r="GA21" s="533" t="e">
        <f t="shared" si="2"/>
        <v>#VALUE!</v>
      </c>
      <c r="GB21" s="533" t="e">
        <f t="shared" si="2"/>
        <v>#VALUE!</v>
      </c>
      <c r="GC21" s="533" t="e">
        <f t="shared" si="2"/>
        <v>#VALUE!</v>
      </c>
      <c r="GD21" s="533" t="e">
        <f t="shared" si="2"/>
        <v>#VALUE!</v>
      </c>
      <c r="GE21" s="533" t="e">
        <f t="shared" si="2"/>
        <v>#VALUE!</v>
      </c>
      <c r="GF21" s="533" t="e">
        <f t="shared" si="2"/>
        <v>#VALUE!</v>
      </c>
      <c r="GG21" s="533" t="e">
        <f t="shared" si="2"/>
        <v>#VALUE!</v>
      </c>
      <c r="GH21" s="533" t="e">
        <f t="shared" si="2"/>
        <v>#VALUE!</v>
      </c>
      <c r="GI21" s="533" t="e">
        <f t="shared" si="2"/>
        <v>#VALUE!</v>
      </c>
      <c r="GJ21" s="533" t="e">
        <f t="shared" si="2"/>
        <v>#VALUE!</v>
      </c>
      <c r="GK21" s="533" t="e">
        <f t="shared" si="2"/>
        <v>#VALUE!</v>
      </c>
      <c r="GL21" s="533" t="e">
        <f t="shared" si="2"/>
        <v>#VALUE!</v>
      </c>
      <c r="GM21" s="533" t="e">
        <f t="shared" si="2"/>
        <v>#VALUE!</v>
      </c>
      <c r="GN21" s="533" t="e">
        <f t="shared" si="2"/>
        <v>#VALUE!</v>
      </c>
      <c r="GO21" s="533" t="e">
        <f t="shared" si="2"/>
        <v>#VALUE!</v>
      </c>
      <c r="GP21" s="533" t="e">
        <f t="shared" si="2"/>
        <v>#VALUE!</v>
      </c>
      <c r="GQ21" s="533" t="e">
        <f t="shared" si="2"/>
        <v>#VALUE!</v>
      </c>
      <c r="GR21" s="533" t="e">
        <f t="shared" si="2"/>
        <v>#VALUE!</v>
      </c>
      <c r="GS21" s="533" t="e">
        <f t="shared" si="2"/>
        <v>#VALUE!</v>
      </c>
      <c r="GT21" s="533" t="e">
        <f t="shared" si="2"/>
        <v>#VALUE!</v>
      </c>
      <c r="GU21" s="533" t="e">
        <f t="shared" si="2"/>
        <v>#VALUE!</v>
      </c>
      <c r="GV21" s="533" t="e">
        <f t="shared" si="2"/>
        <v>#VALUE!</v>
      </c>
      <c r="GW21" s="533" t="e">
        <f t="shared" si="2"/>
        <v>#VALUE!</v>
      </c>
      <c r="GX21" s="533" t="e">
        <f t="shared" si="2"/>
        <v>#VALUE!</v>
      </c>
      <c r="GY21" s="533" t="e">
        <f t="shared" si="2"/>
        <v>#VALUE!</v>
      </c>
      <c r="GZ21" s="533" t="e">
        <f t="shared" si="2"/>
        <v>#VALUE!</v>
      </c>
      <c r="HA21" s="533" t="e">
        <f t="shared" si="2"/>
        <v>#VALUE!</v>
      </c>
      <c r="HB21" s="533" t="e">
        <f t="shared" si="2"/>
        <v>#VALUE!</v>
      </c>
      <c r="HC21" s="533" t="e">
        <f t="shared" si="2"/>
        <v>#VALUE!</v>
      </c>
      <c r="HD21" s="533" t="e">
        <f t="shared" si="2"/>
        <v>#VALUE!</v>
      </c>
      <c r="HE21" s="533" t="e">
        <f t="shared" si="2"/>
        <v>#VALUE!</v>
      </c>
      <c r="HF21" s="533" t="e">
        <f t="shared" si="2"/>
        <v>#VALUE!</v>
      </c>
      <c r="HG21" s="533" t="e">
        <f t="shared" si="2"/>
        <v>#VALUE!</v>
      </c>
      <c r="HH21" s="533" t="e">
        <f t="shared" si="2"/>
        <v>#VALUE!</v>
      </c>
      <c r="HI21" s="533" t="e">
        <f t="shared" si="2"/>
        <v>#VALUE!</v>
      </c>
      <c r="HJ21" s="533" t="e">
        <f t="shared" si="2"/>
        <v>#VALUE!</v>
      </c>
      <c r="HK21" s="533" t="e">
        <f t="shared" si="2"/>
        <v>#VALUE!</v>
      </c>
      <c r="HL21" s="533" t="e">
        <f t="shared" si="2"/>
        <v>#VALUE!</v>
      </c>
      <c r="HM21" s="533" t="e">
        <f t="shared" si="2"/>
        <v>#VALUE!</v>
      </c>
      <c r="HN21" s="533" t="e">
        <f t="shared" si="2"/>
        <v>#VALUE!</v>
      </c>
      <c r="HO21" s="533" t="e">
        <f t="shared" si="2"/>
        <v>#VALUE!</v>
      </c>
      <c r="HP21" s="533" t="e">
        <f t="shared" si="2"/>
        <v>#VALUE!</v>
      </c>
      <c r="HQ21" s="533" t="e">
        <f t="shared" si="2"/>
        <v>#VALUE!</v>
      </c>
      <c r="HR21" s="533" t="e">
        <f t="shared" si="2"/>
        <v>#VALUE!</v>
      </c>
      <c r="HS21" s="533" t="e">
        <f t="shared" si="2"/>
        <v>#VALUE!</v>
      </c>
      <c r="HT21" s="533" t="e">
        <f t="shared" si="2"/>
        <v>#VALUE!</v>
      </c>
      <c r="HU21" s="533" t="e">
        <f t="shared" si="2"/>
        <v>#VALUE!</v>
      </c>
      <c r="HV21" s="533" t="e">
        <f t="shared" si="2"/>
        <v>#VALUE!</v>
      </c>
      <c r="HW21" s="533" t="e">
        <f t="shared" si="2"/>
        <v>#VALUE!</v>
      </c>
      <c r="HX21" s="533" t="e">
        <f t="shared" si="2"/>
        <v>#VALUE!</v>
      </c>
      <c r="HY21" s="533" t="e">
        <f t="shared" si="2"/>
        <v>#VALUE!</v>
      </c>
      <c r="HZ21" s="533" t="e">
        <f t="shared" si="2"/>
        <v>#VALUE!</v>
      </c>
      <c r="IA21" s="533" t="e">
        <f t="shared" si="2"/>
        <v>#VALUE!</v>
      </c>
      <c r="IB21" s="533" t="e">
        <f t="shared" si="2"/>
        <v>#VALUE!</v>
      </c>
      <c r="IC21" s="533" t="e">
        <f t="shared" si="2"/>
        <v>#VALUE!</v>
      </c>
      <c r="ID21" s="533" t="e">
        <f t="shared" si="2"/>
        <v>#VALUE!</v>
      </c>
      <c r="IE21" s="533" t="e">
        <f t="shared" si="2"/>
        <v>#VALUE!</v>
      </c>
      <c r="IF21" s="533" t="e">
        <f t="shared" si="2"/>
        <v>#VALUE!</v>
      </c>
      <c r="IG21" s="533" t="e">
        <f t="shared" si="2"/>
        <v>#VALUE!</v>
      </c>
      <c r="IH21" s="533" t="e">
        <f t="shared" ref="IH21:KS21" si="3">CHOOSE(WEEKDAY(IH22,2),"S","T","Q","Q","S","S","D")</f>
        <v>#VALUE!</v>
      </c>
      <c r="II21" s="533" t="e">
        <f t="shared" si="3"/>
        <v>#VALUE!</v>
      </c>
      <c r="IJ21" s="533" t="e">
        <f t="shared" si="3"/>
        <v>#VALUE!</v>
      </c>
      <c r="IK21" s="533" t="e">
        <f t="shared" si="3"/>
        <v>#VALUE!</v>
      </c>
      <c r="IL21" s="533" t="e">
        <f t="shared" si="3"/>
        <v>#VALUE!</v>
      </c>
      <c r="IM21" s="533" t="e">
        <f t="shared" si="3"/>
        <v>#VALUE!</v>
      </c>
      <c r="IN21" s="533" t="e">
        <f t="shared" si="3"/>
        <v>#VALUE!</v>
      </c>
      <c r="IO21" s="533" t="e">
        <f t="shared" si="3"/>
        <v>#VALUE!</v>
      </c>
      <c r="IP21" s="533" t="e">
        <f t="shared" si="3"/>
        <v>#VALUE!</v>
      </c>
      <c r="IQ21" s="533" t="e">
        <f t="shared" si="3"/>
        <v>#VALUE!</v>
      </c>
      <c r="IR21" s="533" t="e">
        <f t="shared" si="3"/>
        <v>#VALUE!</v>
      </c>
      <c r="IS21" s="533" t="e">
        <f t="shared" si="3"/>
        <v>#VALUE!</v>
      </c>
      <c r="IT21" s="533" t="e">
        <f t="shared" si="3"/>
        <v>#VALUE!</v>
      </c>
      <c r="IU21" s="533" t="e">
        <f t="shared" si="3"/>
        <v>#VALUE!</v>
      </c>
      <c r="IV21" s="533" t="e">
        <f t="shared" si="3"/>
        <v>#VALUE!</v>
      </c>
      <c r="IW21" s="533" t="e">
        <f t="shared" si="3"/>
        <v>#VALUE!</v>
      </c>
      <c r="IX21" s="533" t="e">
        <f t="shared" si="3"/>
        <v>#VALUE!</v>
      </c>
      <c r="IY21" s="533" t="e">
        <f t="shared" si="3"/>
        <v>#VALUE!</v>
      </c>
      <c r="IZ21" s="533" t="e">
        <f t="shared" si="3"/>
        <v>#VALUE!</v>
      </c>
      <c r="JA21" s="533" t="e">
        <f t="shared" si="3"/>
        <v>#VALUE!</v>
      </c>
      <c r="JB21" s="533" t="e">
        <f t="shared" si="3"/>
        <v>#VALUE!</v>
      </c>
      <c r="JC21" s="533" t="e">
        <f t="shared" si="3"/>
        <v>#VALUE!</v>
      </c>
      <c r="JD21" s="533" t="e">
        <f t="shared" si="3"/>
        <v>#VALUE!</v>
      </c>
      <c r="JE21" s="533" t="e">
        <f t="shared" si="3"/>
        <v>#VALUE!</v>
      </c>
      <c r="JF21" s="533" t="e">
        <f t="shared" si="3"/>
        <v>#VALUE!</v>
      </c>
      <c r="JG21" s="533" t="e">
        <f t="shared" si="3"/>
        <v>#VALUE!</v>
      </c>
      <c r="JH21" s="533" t="e">
        <f t="shared" si="3"/>
        <v>#VALUE!</v>
      </c>
      <c r="JI21" s="533" t="e">
        <f t="shared" si="3"/>
        <v>#VALUE!</v>
      </c>
      <c r="JJ21" s="533" t="e">
        <f t="shared" si="3"/>
        <v>#VALUE!</v>
      </c>
      <c r="JK21" s="533" t="e">
        <f t="shared" si="3"/>
        <v>#VALUE!</v>
      </c>
      <c r="JL21" s="533" t="e">
        <f t="shared" si="3"/>
        <v>#VALUE!</v>
      </c>
      <c r="JM21" s="533" t="e">
        <f t="shared" si="3"/>
        <v>#VALUE!</v>
      </c>
      <c r="JN21" s="533" t="e">
        <f t="shared" si="3"/>
        <v>#VALUE!</v>
      </c>
      <c r="JO21" s="533" t="e">
        <f t="shared" si="3"/>
        <v>#VALUE!</v>
      </c>
      <c r="JP21" s="533" t="e">
        <f t="shared" si="3"/>
        <v>#VALUE!</v>
      </c>
      <c r="JQ21" s="533" t="e">
        <f t="shared" si="3"/>
        <v>#VALUE!</v>
      </c>
      <c r="JR21" s="533" t="e">
        <f t="shared" si="3"/>
        <v>#VALUE!</v>
      </c>
      <c r="JS21" s="533" t="e">
        <f t="shared" si="3"/>
        <v>#VALUE!</v>
      </c>
      <c r="JT21" s="533" t="e">
        <f t="shared" si="3"/>
        <v>#VALUE!</v>
      </c>
      <c r="JU21" s="533" t="e">
        <f t="shared" si="3"/>
        <v>#VALUE!</v>
      </c>
      <c r="JV21" s="533" t="e">
        <f t="shared" si="3"/>
        <v>#VALUE!</v>
      </c>
      <c r="JW21" s="533" t="e">
        <f t="shared" si="3"/>
        <v>#VALUE!</v>
      </c>
      <c r="JX21" s="533" t="e">
        <f t="shared" si="3"/>
        <v>#VALUE!</v>
      </c>
      <c r="JY21" s="533" t="e">
        <f t="shared" si="3"/>
        <v>#VALUE!</v>
      </c>
      <c r="JZ21" s="533" t="e">
        <f t="shared" si="3"/>
        <v>#VALUE!</v>
      </c>
      <c r="KA21" s="533" t="e">
        <f t="shared" si="3"/>
        <v>#VALUE!</v>
      </c>
      <c r="KB21" s="533" t="e">
        <f t="shared" si="3"/>
        <v>#VALUE!</v>
      </c>
      <c r="KC21" s="533" t="e">
        <f t="shared" si="3"/>
        <v>#VALUE!</v>
      </c>
      <c r="KD21" s="533" t="e">
        <f t="shared" si="3"/>
        <v>#VALUE!</v>
      </c>
      <c r="KE21" s="533" t="e">
        <f t="shared" si="3"/>
        <v>#VALUE!</v>
      </c>
      <c r="KF21" s="533" t="e">
        <f t="shared" si="3"/>
        <v>#VALUE!</v>
      </c>
      <c r="KG21" s="533" t="e">
        <f t="shared" si="3"/>
        <v>#VALUE!</v>
      </c>
      <c r="KH21" s="533" t="e">
        <f t="shared" si="3"/>
        <v>#VALUE!</v>
      </c>
      <c r="KI21" s="533" t="e">
        <f t="shared" si="3"/>
        <v>#VALUE!</v>
      </c>
      <c r="KJ21" s="533" t="e">
        <f t="shared" si="3"/>
        <v>#VALUE!</v>
      </c>
      <c r="KK21" s="533" t="e">
        <f t="shared" si="3"/>
        <v>#VALUE!</v>
      </c>
      <c r="KL21" s="533" t="e">
        <f t="shared" si="3"/>
        <v>#VALUE!</v>
      </c>
      <c r="KM21" s="533" t="e">
        <f t="shared" si="3"/>
        <v>#VALUE!</v>
      </c>
      <c r="KN21" s="533" t="e">
        <f t="shared" si="3"/>
        <v>#VALUE!</v>
      </c>
      <c r="KO21" s="533" t="e">
        <f t="shared" si="3"/>
        <v>#VALUE!</v>
      </c>
      <c r="KP21" s="533" t="e">
        <f t="shared" si="3"/>
        <v>#VALUE!</v>
      </c>
      <c r="KQ21" s="533" t="e">
        <f t="shared" si="3"/>
        <v>#VALUE!</v>
      </c>
      <c r="KR21" s="533" t="e">
        <f t="shared" si="3"/>
        <v>#VALUE!</v>
      </c>
      <c r="KS21" s="533" t="e">
        <f t="shared" si="3"/>
        <v>#VALUE!</v>
      </c>
      <c r="KT21" s="533" t="e">
        <f t="shared" ref="KT21:NE21" si="4">CHOOSE(WEEKDAY(KT22,2),"S","T","Q","Q","S","S","D")</f>
        <v>#VALUE!</v>
      </c>
      <c r="KU21" s="533" t="e">
        <f t="shared" si="4"/>
        <v>#VALUE!</v>
      </c>
      <c r="KV21" s="533" t="e">
        <f t="shared" si="4"/>
        <v>#VALUE!</v>
      </c>
      <c r="KW21" s="533" t="e">
        <f t="shared" si="4"/>
        <v>#VALUE!</v>
      </c>
      <c r="KX21" s="533" t="e">
        <f t="shared" si="4"/>
        <v>#VALUE!</v>
      </c>
      <c r="KY21" s="533" t="e">
        <f t="shared" si="4"/>
        <v>#VALUE!</v>
      </c>
      <c r="KZ21" s="533" t="e">
        <f t="shared" si="4"/>
        <v>#VALUE!</v>
      </c>
      <c r="LA21" s="533" t="e">
        <f t="shared" si="4"/>
        <v>#VALUE!</v>
      </c>
      <c r="LB21" s="533" t="e">
        <f t="shared" si="4"/>
        <v>#VALUE!</v>
      </c>
      <c r="LC21" s="533" t="e">
        <f t="shared" si="4"/>
        <v>#VALUE!</v>
      </c>
      <c r="LD21" s="533" t="e">
        <f t="shared" si="4"/>
        <v>#VALUE!</v>
      </c>
      <c r="LE21" s="533" t="e">
        <f t="shared" si="4"/>
        <v>#VALUE!</v>
      </c>
      <c r="LF21" s="533" t="e">
        <f t="shared" si="4"/>
        <v>#VALUE!</v>
      </c>
      <c r="LG21" s="533" t="e">
        <f t="shared" si="4"/>
        <v>#VALUE!</v>
      </c>
      <c r="LH21" s="533" t="e">
        <f t="shared" si="4"/>
        <v>#VALUE!</v>
      </c>
      <c r="LI21" s="533" t="e">
        <f t="shared" si="4"/>
        <v>#VALUE!</v>
      </c>
      <c r="LJ21" s="533" t="e">
        <f t="shared" si="4"/>
        <v>#VALUE!</v>
      </c>
      <c r="LK21" s="533" t="e">
        <f t="shared" si="4"/>
        <v>#VALUE!</v>
      </c>
      <c r="LL21" s="533" t="e">
        <f t="shared" si="4"/>
        <v>#VALUE!</v>
      </c>
      <c r="LM21" s="533" t="e">
        <f t="shared" si="4"/>
        <v>#VALUE!</v>
      </c>
      <c r="LN21" s="533" t="e">
        <f t="shared" si="4"/>
        <v>#VALUE!</v>
      </c>
      <c r="LO21" s="533" t="e">
        <f t="shared" si="4"/>
        <v>#VALUE!</v>
      </c>
      <c r="LP21" s="533" t="e">
        <f t="shared" si="4"/>
        <v>#VALUE!</v>
      </c>
      <c r="LQ21" s="533" t="e">
        <f t="shared" si="4"/>
        <v>#VALUE!</v>
      </c>
      <c r="LR21" s="533" t="e">
        <f t="shared" si="4"/>
        <v>#VALUE!</v>
      </c>
      <c r="LS21" s="533" t="e">
        <f t="shared" si="4"/>
        <v>#VALUE!</v>
      </c>
      <c r="LT21" s="533" t="e">
        <f t="shared" si="4"/>
        <v>#VALUE!</v>
      </c>
      <c r="LU21" s="533" t="e">
        <f t="shared" si="4"/>
        <v>#VALUE!</v>
      </c>
      <c r="LV21" s="533" t="e">
        <f t="shared" si="4"/>
        <v>#VALUE!</v>
      </c>
      <c r="LW21" s="533" t="e">
        <f t="shared" si="4"/>
        <v>#VALUE!</v>
      </c>
      <c r="LX21" s="533" t="e">
        <f t="shared" si="4"/>
        <v>#VALUE!</v>
      </c>
      <c r="LY21" s="533" t="e">
        <f t="shared" si="4"/>
        <v>#VALUE!</v>
      </c>
      <c r="LZ21" s="533" t="e">
        <f t="shared" si="4"/>
        <v>#VALUE!</v>
      </c>
      <c r="MA21" s="533" t="e">
        <f t="shared" si="4"/>
        <v>#VALUE!</v>
      </c>
      <c r="MB21" s="533" t="e">
        <f t="shared" si="4"/>
        <v>#VALUE!</v>
      </c>
      <c r="MC21" s="533" t="e">
        <f t="shared" si="4"/>
        <v>#VALUE!</v>
      </c>
      <c r="MD21" s="533" t="e">
        <f t="shared" si="4"/>
        <v>#VALUE!</v>
      </c>
      <c r="ME21" s="533" t="e">
        <f t="shared" si="4"/>
        <v>#VALUE!</v>
      </c>
      <c r="MF21" s="533" t="e">
        <f t="shared" si="4"/>
        <v>#VALUE!</v>
      </c>
      <c r="MG21" s="533" t="e">
        <f t="shared" si="4"/>
        <v>#VALUE!</v>
      </c>
      <c r="MH21" s="533" t="e">
        <f t="shared" si="4"/>
        <v>#VALUE!</v>
      </c>
      <c r="MI21" s="533" t="e">
        <f t="shared" si="4"/>
        <v>#VALUE!</v>
      </c>
      <c r="MJ21" s="533" t="e">
        <f t="shared" si="4"/>
        <v>#VALUE!</v>
      </c>
      <c r="MK21" s="533" t="e">
        <f t="shared" si="4"/>
        <v>#VALUE!</v>
      </c>
      <c r="ML21" s="533" t="e">
        <f t="shared" si="4"/>
        <v>#VALUE!</v>
      </c>
      <c r="MM21" s="533" t="e">
        <f t="shared" si="4"/>
        <v>#VALUE!</v>
      </c>
      <c r="MN21" s="533" t="e">
        <f t="shared" si="4"/>
        <v>#VALUE!</v>
      </c>
      <c r="MO21" s="533" t="e">
        <f t="shared" si="4"/>
        <v>#VALUE!</v>
      </c>
      <c r="MP21" s="533" t="e">
        <f t="shared" si="4"/>
        <v>#VALUE!</v>
      </c>
      <c r="MQ21" s="533" t="e">
        <f t="shared" si="4"/>
        <v>#VALUE!</v>
      </c>
      <c r="MR21" s="533" t="e">
        <f t="shared" si="4"/>
        <v>#VALUE!</v>
      </c>
      <c r="MS21" s="533" t="e">
        <f t="shared" si="4"/>
        <v>#VALUE!</v>
      </c>
      <c r="MT21" s="533" t="e">
        <f t="shared" si="4"/>
        <v>#VALUE!</v>
      </c>
      <c r="MU21" s="533" t="e">
        <f t="shared" si="4"/>
        <v>#VALUE!</v>
      </c>
      <c r="MV21" s="533" t="e">
        <f t="shared" si="4"/>
        <v>#VALUE!</v>
      </c>
      <c r="MW21" s="533" t="e">
        <f t="shared" si="4"/>
        <v>#VALUE!</v>
      </c>
      <c r="MX21" s="533" t="e">
        <f t="shared" si="4"/>
        <v>#VALUE!</v>
      </c>
      <c r="MY21" s="533" t="e">
        <f t="shared" si="4"/>
        <v>#VALUE!</v>
      </c>
      <c r="MZ21" s="533" t="e">
        <f t="shared" si="4"/>
        <v>#VALUE!</v>
      </c>
      <c r="NA21" s="533" t="e">
        <f t="shared" si="4"/>
        <v>#VALUE!</v>
      </c>
      <c r="NB21" s="533" t="e">
        <f t="shared" si="4"/>
        <v>#VALUE!</v>
      </c>
      <c r="NC21" s="533" t="e">
        <f t="shared" si="4"/>
        <v>#VALUE!</v>
      </c>
      <c r="ND21" s="533" t="e">
        <f t="shared" si="4"/>
        <v>#VALUE!</v>
      </c>
      <c r="NE21" s="533" t="e">
        <f t="shared" si="4"/>
        <v>#VALUE!</v>
      </c>
      <c r="NF21" s="533" t="e">
        <f t="shared" ref="NF21:PE21" si="5">CHOOSE(WEEKDAY(NF22,2),"S","T","Q","Q","S","S","D")</f>
        <v>#VALUE!</v>
      </c>
      <c r="NG21" s="533" t="e">
        <f t="shared" si="5"/>
        <v>#VALUE!</v>
      </c>
      <c r="NH21" s="533" t="e">
        <f t="shared" si="5"/>
        <v>#VALUE!</v>
      </c>
      <c r="NI21" s="533" t="e">
        <f t="shared" si="5"/>
        <v>#VALUE!</v>
      </c>
      <c r="NJ21" s="533" t="e">
        <f t="shared" si="5"/>
        <v>#VALUE!</v>
      </c>
      <c r="NK21" s="533" t="e">
        <f t="shared" si="5"/>
        <v>#VALUE!</v>
      </c>
      <c r="NL21" s="533" t="e">
        <f t="shared" si="5"/>
        <v>#VALUE!</v>
      </c>
      <c r="NM21" s="533" t="e">
        <f t="shared" si="5"/>
        <v>#VALUE!</v>
      </c>
      <c r="NN21" s="533" t="e">
        <f t="shared" si="5"/>
        <v>#VALUE!</v>
      </c>
      <c r="NO21" s="533" t="e">
        <f t="shared" si="5"/>
        <v>#VALUE!</v>
      </c>
      <c r="NP21" s="533" t="e">
        <f t="shared" si="5"/>
        <v>#VALUE!</v>
      </c>
      <c r="NQ21" s="533" t="e">
        <f t="shared" si="5"/>
        <v>#VALUE!</v>
      </c>
      <c r="NR21" s="533" t="e">
        <f t="shared" si="5"/>
        <v>#VALUE!</v>
      </c>
      <c r="NS21" s="533" t="e">
        <f t="shared" si="5"/>
        <v>#VALUE!</v>
      </c>
      <c r="NT21" s="533" t="e">
        <f t="shared" si="5"/>
        <v>#VALUE!</v>
      </c>
      <c r="NU21" s="533" t="e">
        <f t="shared" si="5"/>
        <v>#VALUE!</v>
      </c>
      <c r="NV21" s="533" t="e">
        <f t="shared" si="5"/>
        <v>#VALUE!</v>
      </c>
      <c r="NW21" s="533" t="e">
        <f t="shared" si="5"/>
        <v>#VALUE!</v>
      </c>
      <c r="NX21" s="533" t="e">
        <f t="shared" si="5"/>
        <v>#VALUE!</v>
      </c>
      <c r="NY21" s="533" t="e">
        <f t="shared" si="5"/>
        <v>#VALUE!</v>
      </c>
      <c r="NZ21" s="533" t="e">
        <f t="shared" si="5"/>
        <v>#VALUE!</v>
      </c>
      <c r="OA21" s="533" t="e">
        <f t="shared" si="5"/>
        <v>#VALUE!</v>
      </c>
      <c r="OB21" s="533" t="e">
        <f t="shared" si="5"/>
        <v>#VALUE!</v>
      </c>
      <c r="OC21" s="533" t="e">
        <f t="shared" si="5"/>
        <v>#VALUE!</v>
      </c>
      <c r="OD21" s="533" t="e">
        <f t="shared" si="5"/>
        <v>#VALUE!</v>
      </c>
      <c r="OE21" s="533" t="e">
        <f t="shared" si="5"/>
        <v>#VALUE!</v>
      </c>
      <c r="OF21" s="533" t="e">
        <f t="shared" si="5"/>
        <v>#VALUE!</v>
      </c>
      <c r="OG21" s="533" t="e">
        <f t="shared" si="5"/>
        <v>#VALUE!</v>
      </c>
      <c r="OH21" s="533" t="e">
        <f t="shared" si="5"/>
        <v>#VALUE!</v>
      </c>
      <c r="OI21" s="533" t="e">
        <f t="shared" si="5"/>
        <v>#VALUE!</v>
      </c>
      <c r="OJ21" s="533" t="e">
        <f t="shared" si="5"/>
        <v>#VALUE!</v>
      </c>
      <c r="OK21" s="533" t="e">
        <f t="shared" si="5"/>
        <v>#VALUE!</v>
      </c>
      <c r="OL21" s="533" t="e">
        <f t="shared" si="5"/>
        <v>#VALUE!</v>
      </c>
      <c r="OM21" s="533" t="e">
        <f t="shared" si="5"/>
        <v>#VALUE!</v>
      </c>
      <c r="ON21" s="533" t="e">
        <f t="shared" si="5"/>
        <v>#VALUE!</v>
      </c>
      <c r="OO21" s="533" t="e">
        <f t="shared" si="5"/>
        <v>#VALUE!</v>
      </c>
      <c r="OP21" s="533" t="e">
        <f t="shared" si="5"/>
        <v>#VALUE!</v>
      </c>
      <c r="OQ21" s="533" t="e">
        <f t="shared" si="5"/>
        <v>#VALUE!</v>
      </c>
      <c r="OR21" s="533" t="e">
        <f t="shared" si="5"/>
        <v>#VALUE!</v>
      </c>
      <c r="OS21" s="533" t="e">
        <f t="shared" si="5"/>
        <v>#VALUE!</v>
      </c>
      <c r="OT21" s="533" t="e">
        <f t="shared" si="5"/>
        <v>#VALUE!</v>
      </c>
      <c r="OU21" s="533" t="e">
        <f t="shared" si="5"/>
        <v>#VALUE!</v>
      </c>
      <c r="OV21" s="533" t="e">
        <f t="shared" si="5"/>
        <v>#VALUE!</v>
      </c>
      <c r="OW21" s="533" t="e">
        <f t="shared" si="5"/>
        <v>#VALUE!</v>
      </c>
      <c r="OX21" s="533" t="e">
        <f t="shared" si="5"/>
        <v>#VALUE!</v>
      </c>
      <c r="OY21" s="533" t="e">
        <f t="shared" si="5"/>
        <v>#VALUE!</v>
      </c>
      <c r="OZ21" s="533" t="e">
        <f t="shared" si="5"/>
        <v>#VALUE!</v>
      </c>
      <c r="PA21" s="533" t="e">
        <f t="shared" si="5"/>
        <v>#VALUE!</v>
      </c>
      <c r="PB21" s="533" t="e">
        <f t="shared" si="5"/>
        <v>#VALUE!</v>
      </c>
      <c r="PC21" s="533" t="e">
        <f t="shared" si="5"/>
        <v>#VALUE!</v>
      </c>
      <c r="PD21" s="533" t="e">
        <f t="shared" si="5"/>
        <v>#VALUE!</v>
      </c>
      <c r="PE21" s="533" t="e">
        <f t="shared" si="5"/>
        <v>#VALUE!</v>
      </c>
    </row>
    <row r="22" spans="1:515" ht="15" customHeight="1" thickBot="1">
      <c r="B22" s="1492"/>
      <c r="C22" s="1492"/>
      <c r="D22" s="1492"/>
      <c r="E22" s="1492"/>
      <c r="F22" s="1492"/>
      <c r="G22" s="1492"/>
      <c r="H22" s="1492"/>
      <c r="I22" s="1492"/>
      <c r="J22" s="1492"/>
      <c r="Q22" s="98"/>
      <c r="V22" s="448" t="s">
        <v>608</v>
      </c>
      <c r="W22" s="448" t="s">
        <v>609</v>
      </c>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1479" t="str">
        <f>J9</f>
        <v>?</v>
      </c>
      <c r="AX22" s="1479" t="e">
        <f>AW22+1</f>
        <v>#VALUE!</v>
      </c>
      <c r="AY22" s="1479" t="e">
        <f t="shared" ref="AY22:DJ22" si="6">AX22+1</f>
        <v>#VALUE!</v>
      </c>
      <c r="AZ22" s="1479" t="e">
        <f t="shared" si="6"/>
        <v>#VALUE!</v>
      </c>
      <c r="BA22" s="1479" t="e">
        <f t="shared" si="6"/>
        <v>#VALUE!</v>
      </c>
      <c r="BB22" s="1479" t="e">
        <f t="shared" si="6"/>
        <v>#VALUE!</v>
      </c>
      <c r="BC22" s="1479" t="e">
        <f t="shared" si="6"/>
        <v>#VALUE!</v>
      </c>
      <c r="BD22" s="1479" t="e">
        <f t="shared" si="6"/>
        <v>#VALUE!</v>
      </c>
      <c r="BE22" s="1479" t="e">
        <f t="shared" si="6"/>
        <v>#VALUE!</v>
      </c>
      <c r="BF22" s="1479" t="e">
        <f t="shared" si="6"/>
        <v>#VALUE!</v>
      </c>
      <c r="BG22" s="1479" t="e">
        <f t="shared" si="6"/>
        <v>#VALUE!</v>
      </c>
      <c r="BH22" s="1479" t="e">
        <f t="shared" si="6"/>
        <v>#VALUE!</v>
      </c>
      <c r="BI22" s="1479" t="e">
        <f t="shared" si="6"/>
        <v>#VALUE!</v>
      </c>
      <c r="BJ22" s="1479" t="e">
        <f t="shared" si="6"/>
        <v>#VALUE!</v>
      </c>
      <c r="BK22" s="1479" t="e">
        <f t="shared" si="6"/>
        <v>#VALUE!</v>
      </c>
      <c r="BL22" s="1479" t="e">
        <f t="shared" si="6"/>
        <v>#VALUE!</v>
      </c>
      <c r="BM22" s="1479" t="e">
        <f t="shared" si="6"/>
        <v>#VALUE!</v>
      </c>
      <c r="BN22" s="1479" t="e">
        <f t="shared" si="6"/>
        <v>#VALUE!</v>
      </c>
      <c r="BO22" s="1479" t="e">
        <f t="shared" si="6"/>
        <v>#VALUE!</v>
      </c>
      <c r="BP22" s="1479" t="e">
        <f t="shared" si="6"/>
        <v>#VALUE!</v>
      </c>
      <c r="BQ22" s="1479" t="e">
        <f t="shared" si="6"/>
        <v>#VALUE!</v>
      </c>
      <c r="BR22" s="1479" t="e">
        <f t="shared" si="6"/>
        <v>#VALUE!</v>
      </c>
      <c r="BS22" s="1479" t="e">
        <f t="shared" si="6"/>
        <v>#VALUE!</v>
      </c>
      <c r="BT22" s="1479" t="e">
        <f t="shared" si="6"/>
        <v>#VALUE!</v>
      </c>
      <c r="BU22" s="1479" t="e">
        <f t="shared" si="6"/>
        <v>#VALUE!</v>
      </c>
      <c r="BV22" s="1479" t="e">
        <f t="shared" si="6"/>
        <v>#VALUE!</v>
      </c>
      <c r="BW22" s="1479" t="e">
        <f t="shared" si="6"/>
        <v>#VALUE!</v>
      </c>
      <c r="BX22" s="1479" t="e">
        <f t="shared" si="6"/>
        <v>#VALUE!</v>
      </c>
      <c r="BY22" s="1479" t="e">
        <f t="shared" si="6"/>
        <v>#VALUE!</v>
      </c>
      <c r="BZ22" s="1479" t="e">
        <f t="shared" si="6"/>
        <v>#VALUE!</v>
      </c>
      <c r="CA22" s="1479" t="e">
        <f t="shared" si="6"/>
        <v>#VALUE!</v>
      </c>
      <c r="CB22" s="1479" t="e">
        <f t="shared" si="6"/>
        <v>#VALUE!</v>
      </c>
      <c r="CC22" s="1479" t="e">
        <f t="shared" si="6"/>
        <v>#VALUE!</v>
      </c>
      <c r="CD22" s="1479" t="e">
        <f t="shared" si="6"/>
        <v>#VALUE!</v>
      </c>
      <c r="CE22" s="1479" t="e">
        <f t="shared" si="6"/>
        <v>#VALUE!</v>
      </c>
      <c r="CF22" s="1479" t="e">
        <f t="shared" si="6"/>
        <v>#VALUE!</v>
      </c>
      <c r="CG22" s="1479" t="e">
        <f t="shared" si="6"/>
        <v>#VALUE!</v>
      </c>
      <c r="CH22" s="1479" t="e">
        <f t="shared" si="6"/>
        <v>#VALUE!</v>
      </c>
      <c r="CI22" s="1479" t="e">
        <f t="shared" si="6"/>
        <v>#VALUE!</v>
      </c>
      <c r="CJ22" s="1479" t="e">
        <f t="shared" si="6"/>
        <v>#VALUE!</v>
      </c>
      <c r="CK22" s="1479" t="e">
        <f t="shared" si="6"/>
        <v>#VALUE!</v>
      </c>
      <c r="CL22" s="1479" t="e">
        <f t="shared" si="6"/>
        <v>#VALUE!</v>
      </c>
      <c r="CM22" s="1479" t="e">
        <f t="shared" si="6"/>
        <v>#VALUE!</v>
      </c>
      <c r="CN22" s="1479" t="e">
        <f t="shared" si="6"/>
        <v>#VALUE!</v>
      </c>
      <c r="CO22" s="1479" t="e">
        <f t="shared" si="6"/>
        <v>#VALUE!</v>
      </c>
      <c r="CP22" s="1479" t="e">
        <f t="shared" si="6"/>
        <v>#VALUE!</v>
      </c>
      <c r="CQ22" s="1479" t="e">
        <f t="shared" si="6"/>
        <v>#VALUE!</v>
      </c>
      <c r="CR22" s="1479" t="e">
        <f t="shared" si="6"/>
        <v>#VALUE!</v>
      </c>
      <c r="CS22" s="1479" t="e">
        <f t="shared" si="6"/>
        <v>#VALUE!</v>
      </c>
      <c r="CT22" s="1479" t="e">
        <f t="shared" si="6"/>
        <v>#VALUE!</v>
      </c>
      <c r="CU22" s="1479" t="e">
        <f t="shared" si="6"/>
        <v>#VALUE!</v>
      </c>
      <c r="CV22" s="1479" t="e">
        <f t="shared" si="6"/>
        <v>#VALUE!</v>
      </c>
      <c r="CW22" s="1479" t="e">
        <f t="shared" si="6"/>
        <v>#VALUE!</v>
      </c>
      <c r="CX22" s="1479" t="e">
        <f t="shared" si="6"/>
        <v>#VALUE!</v>
      </c>
      <c r="CY22" s="1479" t="e">
        <f t="shared" si="6"/>
        <v>#VALUE!</v>
      </c>
      <c r="CZ22" s="1479" t="e">
        <f t="shared" si="6"/>
        <v>#VALUE!</v>
      </c>
      <c r="DA22" s="1479" t="e">
        <f t="shared" si="6"/>
        <v>#VALUE!</v>
      </c>
      <c r="DB22" s="1479" t="e">
        <f t="shared" si="6"/>
        <v>#VALUE!</v>
      </c>
      <c r="DC22" s="1479" t="e">
        <f t="shared" si="6"/>
        <v>#VALUE!</v>
      </c>
      <c r="DD22" s="1479" t="e">
        <f t="shared" si="6"/>
        <v>#VALUE!</v>
      </c>
      <c r="DE22" s="1479" t="e">
        <f t="shared" si="6"/>
        <v>#VALUE!</v>
      </c>
      <c r="DF22" s="1479" t="e">
        <f t="shared" si="6"/>
        <v>#VALUE!</v>
      </c>
      <c r="DG22" s="1479" t="e">
        <f t="shared" si="6"/>
        <v>#VALUE!</v>
      </c>
      <c r="DH22" s="1479" t="e">
        <f t="shared" si="6"/>
        <v>#VALUE!</v>
      </c>
      <c r="DI22" s="1479" t="e">
        <f t="shared" si="6"/>
        <v>#VALUE!</v>
      </c>
      <c r="DJ22" s="1479" t="e">
        <f t="shared" si="6"/>
        <v>#VALUE!</v>
      </c>
      <c r="DK22" s="1479" t="e">
        <f t="shared" ref="DK22:FV22" si="7">DJ22+1</f>
        <v>#VALUE!</v>
      </c>
      <c r="DL22" s="1479" t="e">
        <f t="shared" si="7"/>
        <v>#VALUE!</v>
      </c>
      <c r="DM22" s="1479" t="e">
        <f t="shared" si="7"/>
        <v>#VALUE!</v>
      </c>
      <c r="DN22" s="1479" t="e">
        <f t="shared" si="7"/>
        <v>#VALUE!</v>
      </c>
      <c r="DO22" s="1479" t="e">
        <f t="shared" si="7"/>
        <v>#VALUE!</v>
      </c>
      <c r="DP22" s="1479" t="e">
        <f t="shared" si="7"/>
        <v>#VALUE!</v>
      </c>
      <c r="DQ22" s="1479" t="e">
        <f t="shared" si="7"/>
        <v>#VALUE!</v>
      </c>
      <c r="DR22" s="1479" t="e">
        <f t="shared" si="7"/>
        <v>#VALUE!</v>
      </c>
      <c r="DS22" s="1479" t="e">
        <f t="shared" si="7"/>
        <v>#VALUE!</v>
      </c>
      <c r="DT22" s="1479" t="e">
        <f t="shared" si="7"/>
        <v>#VALUE!</v>
      </c>
      <c r="DU22" s="1479" t="e">
        <f t="shared" si="7"/>
        <v>#VALUE!</v>
      </c>
      <c r="DV22" s="1479" t="e">
        <f t="shared" si="7"/>
        <v>#VALUE!</v>
      </c>
      <c r="DW22" s="1479" t="e">
        <f t="shared" si="7"/>
        <v>#VALUE!</v>
      </c>
      <c r="DX22" s="1479" t="e">
        <f t="shared" si="7"/>
        <v>#VALUE!</v>
      </c>
      <c r="DY22" s="1479" t="e">
        <f t="shared" si="7"/>
        <v>#VALUE!</v>
      </c>
      <c r="DZ22" s="1479" t="e">
        <f t="shared" si="7"/>
        <v>#VALUE!</v>
      </c>
      <c r="EA22" s="1479" t="e">
        <f t="shared" si="7"/>
        <v>#VALUE!</v>
      </c>
      <c r="EB22" s="1479" t="e">
        <f t="shared" si="7"/>
        <v>#VALUE!</v>
      </c>
      <c r="EC22" s="1479" t="e">
        <f t="shared" si="7"/>
        <v>#VALUE!</v>
      </c>
      <c r="ED22" s="1479" t="e">
        <f t="shared" si="7"/>
        <v>#VALUE!</v>
      </c>
      <c r="EE22" s="1479" t="e">
        <f t="shared" si="7"/>
        <v>#VALUE!</v>
      </c>
      <c r="EF22" s="1479" t="e">
        <f t="shared" si="7"/>
        <v>#VALUE!</v>
      </c>
      <c r="EG22" s="1479" t="e">
        <f t="shared" si="7"/>
        <v>#VALUE!</v>
      </c>
      <c r="EH22" s="1479" t="e">
        <f t="shared" si="7"/>
        <v>#VALUE!</v>
      </c>
      <c r="EI22" s="1479" t="e">
        <f t="shared" si="7"/>
        <v>#VALUE!</v>
      </c>
      <c r="EJ22" s="1479" t="e">
        <f t="shared" si="7"/>
        <v>#VALUE!</v>
      </c>
      <c r="EK22" s="1479" t="e">
        <f t="shared" si="7"/>
        <v>#VALUE!</v>
      </c>
      <c r="EL22" s="1479" t="e">
        <f t="shared" si="7"/>
        <v>#VALUE!</v>
      </c>
      <c r="EM22" s="1479" t="e">
        <f t="shared" si="7"/>
        <v>#VALUE!</v>
      </c>
      <c r="EN22" s="1479" t="e">
        <f t="shared" si="7"/>
        <v>#VALUE!</v>
      </c>
      <c r="EO22" s="1479" t="e">
        <f t="shared" si="7"/>
        <v>#VALUE!</v>
      </c>
      <c r="EP22" s="1479" t="e">
        <f t="shared" si="7"/>
        <v>#VALUE!</v>
      </c>
      <c r="EQ22" s="1479" t="e">
        <f t="shared" si="7"/>
        <v>#VALUE!</v>
      </c>
      <c r="ER22" s="1479" t="e">
        <f t="shared" si="7"/>
        <v>#VALUE!</v>
      </c>
      <c r="ES22" s="1479" t="e">
        <f t="shared" si="7"/>
        <v>#VALUE!</v>
      </c>
      <c r="ET22" s="1479" t="e">
        <f t="shared" si="7"/>
        <v>#VALUE!</v>
      </c>
      <c r="EU22" s="1479" t="e">
        <f t="shared" si="7"/>
        <v>#VALUE!</v>
      </c>
      <c r="EV22" s="1479" t="e">
        <f t="shared" si="7"/>
        <v>#VALUE!</v>
      </c>
      <c r="EW22" s="1479" t="e">
        <f t="shared" si="7"/>
        <v>#VALUE!</v>
      </c>
      <c r="EX22" s="1479" t="e">
        <f t="shared" si="7"/>
        <v>#VALUE!</v>
      </c>
      <c r="EY22" s="1479" t="e">
        <f t="shared" si="7"/>
        <v>#VALUE!</v>
      </c>
      <c r="EZ22" s="1479" t="e">
        <f t="shared" si="7"/>
        <v>#VALUE!</v>
      </c>
      <c r="FA22" s="1479" t="e">
        <f t="shared" si="7"/>
        <v>#VALUE!</v>
      </c>
      <c r="FB22" s="1479" t="e">
        <f t="shared" si="7"/>
        <v>#VALUE!</v>
      </c>
      <c r="FC22" s="1479" t="e">
        <f t="shared" si="7"/>
        <v>#VALUE!</v>
      </c>
      <c r="FD22" s="1479" t="e">
        <f t="shared" si="7"/>
        <v>#VALUE!</v>
      </c>
      <c r="FE22" s="1479" t="e">
        <f t="shared" si="7"/>
        <v>#VALUE!</v>
      </c>
      <c r="FF22" s="1479" t="e">
        <f t="shared" si="7"/>
        <v>#VALUE!</v>
      </c>
      <c r="FG22" s="1479" t="e">
        <f t="shared" si="7"/>
        <v>#VALUE!</v>
      </c>
      <c r="FH22" s="1479" t="e">
        <f t="shared" si="7"/>
        <v>#VALUE!</v>
      </c>
      <c r="FI22" s="1479" t="e">
        <f t="shared" si="7"/>
        <v>#VALUE!</v>
      </c>
      <c r="FJ22" s="1479" t="e">
        <f t="shared" si="7"/>
        <v>#VALUE!</v>
      </c>
      <c r="FK22" s="1479" t="e">
        <f t="shared" si="7"/>
        <v>#VALUE!</v>
      </c>
      <c r="FL22" s="1479" t="e">
        <f t="shared" si="7"/>
        <v>#VALUE!</v>
      </c>
      <c r="FM22" s="1479" t="e">
        <f t="shared" si="7"/>
        <v>#VALUE!</v>
      </c>
      <c r="FN22" s="1479" t="e">
        <f t="shared" si="7"/>
        <v>#VALUE!</v>
      </c>
      <c r="FO22" s="1479" t="e">
        <f t="shared" si="7"/>
        <v>#VALUE!</v>
      </c>
      <c r="FP22" s="1479" t="e">
        <f t="shared" si="7"/>
        <v>#VALUE!</v>
      </c>
      <c r="FQ22" s="1479" t="e">
        <f t="shared" si="7"/>
        <v>#VALUE!</v>
      </c>
      <c r="FR22" s="1479" t="e">
        <f t="shared" si="7"/>
        <v>#VALUE!</v>
      </c>
      <c r="FS22" s="1479" t="e">
        <f t="shared" si="7"/>
        <v>#VALUE!</v>
      </c>
      <c r="FT22" s="1479" t="e">
        <f t="shared" si="7"/>
        <v>#VALUE!</v>
      </c>
      <c r="FU22" s="1479" t="e">
        <f t="shared" si="7"/>
        <v>#VALUE!</v>
      </c>
      <c r="FV22" s="1479" t="e">
        <f t="shared" si="7"/>
        <v>#VALUE!</v>
      </c>
      <c r="FW22" s="1479" t="e">
        <f t="shared" ref="FW22:IH22" si="8">FV22+1</f>
        <v>#VALUE!</v>
      </c>
      <c r="FX22" s="1479" t="e">
        <f t="shared" si="8"/>
        <v>#VALUE!</v>
      </c>
      <c r="FY22" s="1479" t="e">
        <f t="shared" si="8"/>
        <v>#VALUE!</v>
      </c>
      <c r="FZ22" s="1479" t="e">
        <f t="shared" si="8"/>
        <v>#VALUE!</v>
      </c>
      <c r="GA22" s="1479" t="e">
        <f t="shared" si="8"/>
        <v>#VALUE!</v>
      </c>
      <c r="GB22" s="1479" t="e">
        <f t="shared" si="8"/>
        <v>#VALUE!</v>
      </c>
      <c r="GC22" s="1479" t="e">
        <f t="shared" si="8"/>
        <v>#VALUE!</v>
      </c>
      <c r="GD22" s="1479" t="e">
        <f t="shared" si="8"/>
        <v>#VALUE!</v>
      </c>
      <c r="GE22" s="1479" t="e">
        <f t="shared" si="8"/>
        <v>#VALUE!</v>
      </c>
      <c r="GF22" s="1479" t="e">
        <f t="shared" si="8"/>
        <v>#VALUE!</v>
      </c>
      <c r="GG22" s="1479" t="e">
        <f t="shared" si="8"/>
        <v>#VALUE!</v>
      </c>
      <c r="GH22" s="1479" t="e">
        <f t="shared" si="8"/>
        <v>#VALUE!</v>
      </c>
      <c r="GI22" s="1479" t="e">
        <f t="shared" si="8"/>
        <v>#VALUE!</v>
      </c>
      <c r="GJ22" s="1479" t="e">
        <f t="shared" si="8"/>
        <v>#VALUE!</v>
      </c>
      <c r="GK22" s="1479" t="e">
        <f t="shared" si="8"/>
        <v>#VALUE!</v>
      </c>
      <c r="GL22" s="1479" t="e">
        <f t="shared" si="8"/>
        <v>#VALUE!</v>
      </c>
      <c r="GM22" s="1479" t="e">
        <f t="shared" si="8"/>
        <v>#VALUE!</v>
      </c>
      <c r="GN22" s="1479" t="e">
        <f t="shared" si="8"/>
        <v>#VALUE!</v>
      </c>
      <c r="GO22" s="1479" t="e">
        <f t="shared" si="8"/>
        <v>#VALUE!</v>
      </c>
      <c r="GP22" s="1479" t="e">
        <f t="shared" si="8"/>
        <v>#VALUE!</v>
      </c>
      <c r="GQ22" s="1479" t="e">
        <f t="shared" si="8"/>
        <v>#VALUE!</v>
      </c>
      <c r="GR22" s="1479" t="e">
        <f t="shared" si="8"/>
        <v>#VALUE!</v>
      </c>
      <c r="GS22" s="1479" t="e">
        <f t="shared" si="8"/>
        <v>#VALUE!</v>
      </c>
      <c r="GT22" s="1479" t="e">
        <f t="shared" si="8"/>
        <v>#VALUE!</v>
      </c>
      <c r="GU22" s="1479" t="e">
        <f t="shared" si="8"/>
        <v>#VALUE!</v>
      </c>
      <c r="GV22" s="1479" t="e">
        <f t="shared" si="8"/>
        <v>#VALUE!</v>
      </c>
      <c r="GW22" s="1479" t="e">
        <f t="shared" si="8"/>
        <v>#VALUE!</v>
      </c>
      <c r="GX22" s="1479" t="e">
        <f t="shared" si="8"/>
        <v>#VALUE!</v>
      </c>
      <c r="GY22" s="1479" t="e">
        <f t="shared" si="8"/>
        <v>#VALUE!</v>
      </c>
      <c r="GZ22" s="1479" t="e">
        <f t="shared" si="8"/>
        <v>#VALUE!</v>
      </c>
      <c r="HA22" s="1479" t="e">
        <f t="shared" si="8"/>
        <v>#VALUE!</v>
      </c>
      <c r="HB22" s="1479" t="e">
        <f t="shared" si="8"/>
        <v>#VALUE!</v>
      </c>
      <c r="HC22" s="1479" t="e">
        <f t="shared" si="8"/>
        <v>#VALUE!</v>
      </c>
      <c r="HD22" s="1479" t="e">
        <f t="shared" si="8"/>
        <v>#VALUE!</v>
      </c>
      <c r="HE22" s="1479" t="e">
        <f t="shared" si="8"/>
        <v>#VALUE!</v>
      </c>
      <c r="HF22" s="1479" t="e">
        <f t="shared" si="8"/>
        <v>#VALUE!</v>
      </c>
      <c r="HG22" s="1479" t="e">
        <f t="shared" si="8"/>
        <v>#VALUE!</v>
      </c>
      <c r="HH22" s="1479" t="e">
        <f t="shared" si="8"/>
        <v>#VALUE!</v>
      </c>
      <c r="HI22" s="1479" t="e">
        <f t="shared" si="8"/>
        <v>#VALUE!</v>
      </c>
      <c r="HJ22" s="1479" t="e">
        <f t="shared" si="8"/>
        <v>#VALUE!</v>
      </c>
      <c r="HK22" s="1479" t="e">
        <f t="shared" si="8"/>
        <v>#VALUE!</v>
      </c>
      <c r="HL22" s="1479" t="e">
        <f t="shared" si="8"/>
        <v>#VALUE!</v>
      </c>
      <c r="HM22" s="1479" t="e">
        <f t="shared" si="8"/>
        <v>#VALUE!</v>
      </c>
      <c r="HN22" s="1479" t="e">
        <f t="shared" si="8"/>
        <v>#VALUE!</v>
      </c>
      <c r="HO22" s="1479" t="e">
        <f t="shared" si="8"/>
        <v>#VALUE!</v>
      </c>
      <c r="HP22" s="1479" t="e">
        <f t="shared" si="8"/>
        <v>#VALUE!</v>
      </c>
      <c r="HQ22" s="1479" t="e">
        <f t="shared" si="8"/>
        <v>#VALUE!</v>
      </c>
      <c r="HR22" s="1479" t="e">
        <f t="shared" si="8"/>
        <v>#VALUE!</v>
      </c>
      <c r="HS22" s="1479" t="e">
        <f t="shared" si="8"/>
        <v>#VALUE!</v>
      </c>
      <c r="HT22" s="1479" t="e">
        <f t="shared" si="8"/>
        <v>#VALUE!</v>
      </c>
      <c r="HU22" s="1479" t="e">
        <f t="shared" si="8"/>
        <v>#VALUE!</v>
      </c>
      <c r="HV22" s="1479" t="e">
        <f t="shared" si="8"/>
        <v>#VALUE!</v>
      </c>
      <c r="HW22" s="1479" t="e">
        <f t="shared" si="8"/>
        <v>#VALUE!</v>
      </c>
      <c r="HX22" s="1479" t="e">
        <f t="shared" si="8"/>
        <v>#VALUE!</v>
      </c>
      <c r="HY22" s="1479" t="e">
        <f t="shared" si="8"/>
        <v>#VALUE!</v>
      </c>
      <c r="HZ22" s="1479" t="e">
        <f t="shared" si="8"/>
        <v>#VALUE!</v>
      </c>
      <c r="IA22" s="1479" t="e">
        <f t="shared" si="8"/>
        <v>#VALUE!</v>
      </c>
      <c r="IB22" s="1479" t="e">
        <f t="shared" si="8"/>
        <v>#VALUE!</v>
      </c>
      <c r="IC22" s="1479" t="e">
        <f t="shared" si="8"/>
        <v>#VALUE!</v>
      </c>
      <c r="ID22" s="1479" t="e">
        <f t="shared" si="8"/>
        <v>#VALUE!</v>
      </c>
      <c r="IE22" s="1479" t="e">
        <f t="shared" si="8"/>
        <v>#VALUE!</v>
      </c>
      <c r="IF22" s="1479" t="e">
        <f t="shared" si="8"/>
        <v>#VALUE!</v>
      </c>
      <c r="IG22" s="1479" t="e">
        <f t="shared" si="8"/>
        <v>#VALUE!</v>
      </c>
      <c r="IH22" s="1479" t="e">
        <f t="shared" si="8"/>
        <v>#VALUE!</v>
      </c>
      <c r="II22" s="1479" t="e">
        <f t="shared" ref="II22:KT22" si="9">IH22+1</f>
        <v>#VALUE!</v>
      </c>
      <c r="IJ22" s="1479" t="e">
        <f t="shared" si="9"/>
        <v>#VALUE!</v>
      </c>
      <c r="IK22" s="1479" t="e">
        <f t="shared" si="9"/>
        <v>#VALUE!</v>
      </c>
      <c r="IL22" s="1479" t="e">
        <f t="shared" si="9"/>
        <v>#VALUE!</v>
      </c>
      <c r="IM22" s="1479" t="e">
        <f t="shared" si="9"/>
        <v>#VALUE!</v>
      </c>
      <c r="IN22" s="1479" t="e">
        <f t="shared" si="9"/>
        <v>#VALUE!</v>
      </c>
      <c r="IO22" s="1479" t="e">
        <f t="shared" si="9"/>
        <v>#VALUE!</v>
      </c>
      <c r="IP22" s="1479" t="e">
        <f t="shared" si="9"/>
        <v>#VALUE!</v>
      </c>
      <c r="IQ22" s="1479" t="e">
        <f t="shared" si="9"/>
        <v>#VALUE!</v>
      </c>
      <c r="IR22" s="1479" t="e">
        <f t="shared" si="9"/>
        <v>#VALUE!</v>
      </c>
      <c r="IS22" s="1479" t="e">
        <f t="shared" si="9"/>
        <v>#VALUE!</v>
      </c>
      <c r="IT22" s="1479" t="e">
        <f t="shared" si="9"/>
        <v>#VALUE!</v>
      </c>
      <c r="IU22" s="1479" t="e">
        <f t="shared" si="9"/>
        <v>#VALUE!</v>
      </c>
      <c r="IV22" s="1479" t="e">
        <f t="shared" si="9"/>
        <v>#VALUE!</v>
      </c>
      <c r="IW22" s="1479" t="e">
        <f t="shared" si="9"/>
        <v>#VALUE!</v>
      </c>
      <c r="IX22" s="1479" t="e">
        <f t="shared" si="9"/>
        <v>#VALUE!</v>
      </c>
      <c r="IY22" s="1479" t="e">
        <f t="shared" si="9"/>
        <v>#VALUE!</v>
      </c>
      <c r="IZ22" s="1479" t="e">
        <f t="shared" si="9"/>
        <v>#VALUE!</v>
      </c>
      <c r="JA22" s="1479" t="e">
        <f t="shared" si="9"/>
        <v>#VALUE!</v>
      </c>
      <c r="JB22" s="1479" t="e">
        <f t="shared" si="9"/>
        <v>#VALUE!</v>
      </c>
      <c r="JC22" s="1479" t="e">
        <f t="shared" si="9"/>
        <v>#VALUE!</v>
      </c>
      <c r="JD22" s="1479" t="e">
        <f t="shared" si="9"/>
        <v>#VALUE!</v>
      </c>
      <c r="JE22" s="1479" t="e">
        <f t="shared" si="9"/>
        <v>#VALUE!</v>
      </c>
      <c r="JF22" s="1479" t="e">
        <f t="shared" si="9"/>
        <v>#VALUE!</v>
      </c>
      <c r="JG22" s="1479" t="e">
        <f t="shared" si="9"/>
        <v>#VALUE!</v>
      </c>
      <c r="JH22" s="1479" t="e">
        <f t="shared" si="9"/>
        <v>#VALUE!</v>
      </c>
      <c r="JI22" s="1479" t="e">
        <f t="shared" si="9"/>
        <v>#VALUE!</v>
      </c>
      <c r="JJ22" s="1479" t="e">
        <f t="shared" si="9"/>
        <v>#VALUE!</v>
      </c>
      <c r="JK22" s="1479" t="e">
        <f t="shared" si="9"/>
        <v>#VALUE!</v>
      </c>
      <c r="JL22" s="1479" t="e">
        <f t="shared" si="9"/>
        <v>#VALUE!</v>
      </c>
      <c r="JM22" s="1479" t="e">
        <f t="shared" si="9"/>
        <v>#VALUE!</v>
      </c>
      <c r="JN22" s="1479" t="e">
        <f t="shared" si="9"/>
        <v>#VALUE!</v>
      </c>
      <c r="JO22" s="1479" t="e">
        <f t="shared" si="9"/>
        <v>#VALUE!</v>
      </c>
      <c r="JP22" s="1479" t="e">
        <f t="shared" si="9"/>
        <v>#VALUE!</v>
      </c>
      <c r="JQ22" s="1479" t="e">
        <f t="shared" si="9"/>
        <v>#VALUE!</v>
      </c>
      <c r="JR22" s="1479" t="e">
        <f t="shared" si="9"/>
        <v>#VALUE!</v>
      </c>
      <c r="JS22" s="1479" t="e">
        <f t="shared" si="9"/>
        <v>#VALUE!</v>
      </c>
      <c r="JT22" s="1479" t="e">
        <f t="shared" si="9"/>
        <v>#VALUE!</v>
      </c>
      <c r="JU22" s="1479" t="e">
        <f t="shared" si="9"/>
        <v>#VALUE!</v>
      </c>
      <c r="JV22" s="1479" t="e">
        <f t="shared" si="9"/>
        <v>#VALUE!</v>
      </c>
      <c r="JW22" s="1479" t="e">
        <f t="shared" si="9"/>
        <v>#VALUE!</v>
      </c>
      <c r="JX22" s="1479" t="e">
        <f t="shared" si="9"/>
        <v>#VALUE!</v>
      </c>
      <c r="JY22" s="1479" t="e">
        <f t="shared" si="9"/>
        <v>#VALUE!</v>
      </c>
      <c r="JZ22" s="1479" t="e">
        <f t="shared" si="9"/>
        <v>#VALUE!</v>
      </c>
      <c r="KA22" s="1479" t="e">
        <f t="shared" si="9"/>
        <v>#VALUE!</v>
      </c>
      <c r="KB22" s="1479" t="e">
        <f t="shared" si="9"/>
        <v>#VALUE!</v>
      </c>
      <c r="KC22" s="1479" t="e">
        <f t="shared" si="9"/>
        <v>#VALUE!</v>
      </c>
      <c r="KD22" s="1479" t="e">
        <f t="shared" si="9"/>
        <v>#VALUE!</v>
      </c>
      <c r="KE22" s="1479" t="e">
        <f t="shared" si="9"/>
        <v>#VALUE!</v>
      </c>
      <c r="KF22" s="1479" t="e">
        <f t="shared" si="9"/>
        <v>#VALUE!</v>
      </c>
      <c r="KG22" s="1479" t="e">
        <f t="shared" si="9"/>
        <v>#VALUE!</v>
      </c>
      <c r="KH22" s="1479" t="e">
        <f t="shared" si="9"/>
        <v>#VALUE!</v>
      </c>
      <c r="KI22" s="1479" t="e">
        <f t="shared" si="9"/>
        <v>#VALUE!</v>
      </c>
      <c r="KJ22" s="1479" t="e">
        <f t="shared" si="9"/>
        <v>#VALUE!</v>
      </c>
      <c r="KK22" s="1479" t="e">
        <f t="shared" si="9"/>
        <v>#VALUE!</v>
      </c>
      <c r="KL22" s="1479" t="e">
        <f t="shared" si="9"/>
        <v>#VALUE!</v>
      </c>
      <c r="KM22" s="1479" t="e">
        <f t="shared" si="9"/>
        <v>#VALUE!</v>
      </c>
      <c r="KN22" s="1479" t="e">
        <f t="shared" si="9"/>
        <v>#VALUE!</v>
      </c>
      <c r="KO22" s="1479" t="e">
        <f t="shared" si="9"/>
        <v>#VALUE!</v>
      </c>
      <c r="KP22" s="1479" t="e">
        <f t="shared" si="9"/>
        <v>#VALUE!</v>
      </c>
      <c r="KQ22" s="1479" t="e">
        <f t="shared" si="9"/>
        <v>#VALUE!</v>
      </c>
      <c r="KR22" s="1479" t="e">
        <f t="shared" si="9"/>
        <v>#VALUE!</v>
      </c>
      <c r="KS22" s="1479" t="e">
        <f t="shared" si="9"/>
        <v>#VALUE!</v>
      </c>
      <c r="KT22" s="1479" t="e">
        <f t="shared" si="9"/>
        <v>#VALUE!</v>
      </c>
      <c r="KU22" s="1479" t="e">
        <f t="shared" ref="KU22:NF22" si="10">KT22+1</f>
        <v>#VALUE!</v>
      </c>
      <c r="KV22" s="1479" t="e">
        <f t="shared" si="10"/>
        <v>#VALUE!</v>
      </c>
      <c r="KW22" s="1479" t="e">
        <f t="shared" si="10"/>
        <v>#VALUE!</v>
      </c>
      <c r="KX22" s="1479" t="e">
        <f t="shared" si="10"/>
        <v>#VALUE!</v>
      </c>
      <c r="KY22" s="1479" t="e">
        <f t="shared" si="10"/>
        <v>#VALUE!</v>
      </c>
      <c r="KZ22" s="1479" t="e">
        <f t="shared" si="10"/>
        <v>#VALUE!</v>
      </c>
      <c r="LA22" s="1479" t="e">
        <f t="shared" si="10"/>
        <v>#VALUE!</v>
      </c>
      <c r="LB22" s="1479" t="e">
        <f t="shared" si="10"/>
        <v>#VALUE!</v>
      </c>
      <c r="LC22" s="1479" t="e">
        <f t="shared" si="10"/>
        <v>#VALUE!</v>
      </c>
      <c r="LD22" s="1479" t="e">
        <f t="shared" si="10"/>
        <v>#VALUE!</v>
      </c>
      <c r="LE22" s="1479" t="e">
        <f t="shared" si="10"/>
        <v>#VALUE!</v>
      </c>
      <c r="LF22" s="1479" t="e">
        <f t="shared" si="10"/>
        <v>#VALUE!</v>
      </c>
      <c r="LG22" s="1479" t="e">
        <f t="shared" si="10"/>
        <v>#VALUE!</v>
      </c>
      <c r="LH22" s="1479" t="e">
        <f t="shared" si="10"/>
        <v>#VALUE!</v>
      </c>
      <c r="LI22" s="1479" t="e">
        <f t="shared" si="10"/>
        <v>#VALUE!</v>
      </c>
      <c r="LJ22" s="1479" t="e">
        <f t="shared" si="10"/>
        <v>#VALUE!</v>
      </c>
      <c r="LK22" s="1479" t="e">
        <f t="shared" si="10"/>
        <v>#VALUE!</v>
      </c>
      <c r="LL22" s="1479" t="e">
        <f t="shared" si="10"/>
        <v>#VALUE!</v>
      </c>
      <c r="LM22" s="1479" t="e">
        <f t="shared" si="10"/>
        <v>#VALUE!</v>
      </c>
      <c r="LN22" s="1479" t="e">
        <f t="shared" si="10"/>
        <v>#VALUE!</v>
      </c>
      <c r="LO22" s="1479" t="e">
        <f t="shared" si="10"/>
        <v>#VALUE!</v>
      </c>
      <c r="LP22" s="1479" t="e">
        <f t="shared" si="10"/>
        <v>#VALUE!</v>
      </c>
      <c r="LQ22" s="1479" t="e">
        <f t="shared" si="10"/>
        <v>#VALUE!</v>
      </c>
      <c r="LR22" s="1479" t="e">
        <f t="shared" si="10"/>
        <v>#VALUE!</v>
      </c>
      <c r="LS22" s="1479" t="e">
        <f t="shared" si="10"/>
        <v>#VALUE!</v>
      </c>
      <c r="LT22" s="1479" t="e">
        <f t="shared" si="10"/>
        <v>#VALUE!</v>
      </c>
      <c r="LU22" s="1479" t="e">
        <f t="shared" si="10"/>
        <v>#VALUE!</v>
      </c>
      <c r="LV22" s="1479" t="e">
        <f t="shared" si="10"/>
        <v>#VALUE!</v>
      </c>
      <c r="LW22" s="1479" t="e">
        <f t="shared" si="10"/>
        <v>#VALUE!</v>
      </c>
      <c r="LX22" s="1479" t="e">
        <f t="shared" si="10"/>
        <v>#VALUE!</v>
      </c>
      <c r="LY22" s="1479" t="e">
        <f t="shared" si="10"/>
        <v>#VALUE!</v>
      </c>
      <c r="LZ22" s="1479" t="e">
        <f t="shared" si="10"/>
        <v>#VALUE!</v>
      </c>
      <c r="MA22" s="1479" t="e">
        <f t="shared" si="10"/>
        <v>#VALUE!</v>
      </c>
      <c r="MB22" s="1479" t="e">
        <f t="shared" si="10"/>
        <v>#VALUE!</v>
      </c>
      <c r="MC22" s="1479" t="e">
        <f t="shared" si="10"/>
        <v>#VALUE!</v>
      </c>
      <c r="MD22" s="1479" t="e">
        <f t="shared" si="10"/>
        <v>#VALUE!</v>
      </c>
      <c r="ME22" s="1479" t="e">
        <f t="shared" si="10"/>
        <v>#VALUE!</v>
      </c>
      <c r="MF22" s="1479" t="e">
        <f t="shared" si="10"/>
        <v>#VALUE!</v>
      </c>
      <c r="MG22" s="1479" t="e">
        <f t="shared" si="10"/>
        <v>#VALUE!</v>
      </c>
      <c r="MH22" s="1479" t="e">
        <f t="shared" si="10"/>
        <v>#VALUE!</v>
      </c>
      <c r="MI22" s="1479" t="e">
        <f t="shared" si="10"/>
        <v>#VALUE!</v>
      </c>
      <c r="MJ22" s="1479" t="e">
        <f t="shared" si="10"/>
        <v>#VALUE!</v>
      </c>
      <c r="MK22" s="1479" t="e">
        <f t="shared" si="10"/>
        <v>#VALUE!</v>
      </c>
      <c r="ML22" s="1479" t="e">
        <f t="shared" si="10"/>
        <v>#VALUE!</v>
      </c>
      <c r="MM22" s="1479" t="e">
        <f t="shared" si="10"/>
        <v>#VALUE!</v>
      </c>
      <c r="MN22" s="1479" t="e">
        <f t="shared" si="10"/>
        <v>#VALUE!</v>
      </c>
      <c r="MO22" s="1479" t="e">
        <f t="shared" si="10"/>
        <v>#VALUE!</v>
      </c>
      <c r="MP22" s="1479" t="e">
        <f t="shared" si="10"/>
        <v>#VALUE!</v>
      </c>
      <c r="MQ22" s="1479" t="e">
        <f t="shared" si="10"/>
        <v>#VALUE!</v>
      </c>
      <c r="MR22" s="1479" t="e">
        <f t="shared" si="10"/>
        <v>#VALUE!</v>
      </c>
      <c r="MS22" s="1479" t="e">
        <f t="shared" si="10"/>
        <v>#VALUE!</v>
      </c>
      <c r="MT22" s="1479" t="e">
        <f t="shared" si="10"/>
        <v>#VALUE!</v>
      </c>
      <c r="MU22" s="1479" t="e">
        <f t="shared" si="10"/>
        <v>#VALUE!</v>
      </c>
      <c r="MV22" s="1479" t="e">
        <f t="shared" si="10"/>
        <v>#VALUE!</v>
      </c>
      <c r="MW22" s="1479" t="e">
        <f t="shared" si="10"/>
        <v>#VALUE!</v>
      </c>
      <c r="MX22" s="1479" t="e">
        <f t="shared" si="10"/>
        <v>#VALUE!</v>
      </c>
      <c r="MY22" s="1479" t="e">
        <f t="shared" si="10"/>
        <v>#VALUE!</v>
      </c>
      <c r="MZ22" s="1479" t="e">
        <f t="shared" si="10"/>
        <v>#VALUE!</v>
      </c>
      <c r="NA22" s="1479" t="e">
        <f t="shared" si="10"/>
        <v>#VALUE!</v>
      </c>
      <c r="NB22" s="1479" t="e">
        <f t="shared" si="10"/>
        <v>#VALUE!</v>
      </c>
      <c r="NC22" s="1479" t="e">
        <f t="shared" si="10"/>
        <v>#VALUE!</v>
      </c>
      <c r="ND22" s="1479" t="e">
        <f t="shared" si="10"/>
        <v>#VALUE!</v>
      </c>
      <c r="NE22" s="1479" t="e">
        <f t="shared" si="10"/>
        <v>#VALUE!</v>
      </c>
      <c r="NF22" s="1479" t="e">
        <f t="shared" si="10"/>
        <v>#VALUE!</v>
      </c>
      <c r="NG22" s="1479" t="e">
        <f t="shared" ref="NG22:PE22" si="11">NF22+1</f>
        <v>#VALUE!</v>
      </c>
      <c r="NH22" s="1479" t="e">
        <f t="shared" si="11"/>
        <v>#VALUE!</v>
      </c>
      <c r="NI22" s="1479" t="e">
        <f t="shared" si="11"/>
        <v>#VALUE!</v>
      </c>
      <c r="NJ22" s="1479" t="e">
        <f t="shared" si="11"/>
        <v>#VALUE!</v>
      </c>
      <c r="NK22" s="1479" t="e">
        <f t="shared" si="11"/>
        <v>#VALUE!</v>
      </c>
      <c r="NL22" s="1479" t="e">
        <f t="shared" si="11"/>
        <v>#VALUE!</v>
      </c>
      <c r="NM22" s="1479" t="e">
        <f t="shared" si="11"/>
        <v>#VALUE!</v>
      </c>
      <c r="NN22" s="1479" t="e">
        <f t="shared" si="11"/>
        <v>#VALUE!</v>
      </c>
      <c r="NO22" s="1479" t="e">
        <f t="shared" si="11"/>
        <v>#VALUE!</v>
      </c>
      <c r="NP22" s="1479" t="e">
        <f t="shared" si="11"/>
        <v>#VALUE!</v>
      </c>
      <c r="NQ22" s="1479" t="e">
        <f t="shared" si="11"/>
        <v>#VALUE!</v>
      </c>
      <c r="NR22" s="1479" t="e">
        <f t="shared" si="11"/>
        <v>#VALUE!</v>
      </c>
      <c r="NS22" s="1479" t="e">
        <f t="shared" si="11"/>
        <v>#VALUE!</v>
      </c>
      <c r="NT22" s="1479" t="e">
        <f t="shared" si="11"/>
        <v>#VALUE!</v>
      </c>
      <c r="NU22" s="1479" t="e">
        <f t="shared" si="11"/>
        <v>#VALUE!</v>
      </c>
      <c r="NV22" s="1479" t="e">
        <f t="shared" si="11"/>
        <v>#VALUE!</v>
      </c>
      <c r="NW22" s="1479" t="e">
        <f t="shared" si="11"/>
        <v>#VALUE!</v>
      </c>
      <c r="NX22" s="1479" t="e">
        <f t="shared" si="11"/>
        <v>#VALUE!</v>
      </c>
      <c r="NY22" s="1479" t="e">
        <f t="shared" si="11"/>
        <v>#VALUE!</v>
      </c>
      <c r="NZ22" s="1479" t="e">
        <f t="shared" si="11"/>
        <v>#VALUE!</v>
      </c>
      <c r="OA22" s="1479" t="e">
        <f t="shared" si="11"/>
        <v>#VALUE!</v>
      </c>
      <c r="OB22" s="1479" t="e">
        <f t="shared" si="11"/>
        <v>#VALUE!</v>
      </c>
      <c r="OC22" s="1479" t="e">
        <f t="shared" si="11"/>
        <v>#VALUE!</v>
      </c>
      <c r="OD22" s="1479" t="e">
        <f t="shared" si="11"/>
        <v>#VALUE!</v>
      </c>
      <c r="OE22" s="1479" t="e">
        <f t="shared" si="11"/>
        <v>#VALUE!</v>
      </c>
      <c r="OF22" s="1479" t="e">
        <f t="shared" si="11"/>
        <v>#VALUE!</v>
      </c>
      <c r="OG22" s="1479" t="e">
        <f t="shared" si="11"/>
        <v>#VALUE!</v>
      </c>
      <c r="OH22" s="1479" t="e">
        <f t="shared" si="11"/>
        <v>#VALUE!</v>
      </c>
      <c r="OI22" s="1479" t="e">
        <f t="shared" si="11"/>
        <v>#VALUE!</v>
      </c>
      <c r="OJ22" s="1479" t="e">
        <f t="shared" si="11"/>
        <v>#VALUE!</v>
      </c>
      <c r="OK22" s="1479" t="e">
        <f t="shared" si="11"/>
        <v>#VALUE!</v>
      </c>
      <c r="OL22" s="1479" t="e">
        <f t="shared" si="11"/>
        <v>#VALUE!</v>
      </c>
      <c r="OM22" s="1479" t="e">
        <f t="shared" si="11"/>
        <v>#VALUE!</v>
      </c>
      <c r="ON22" s="1479" t="e">
        <f t="shared" si="11"/>
        <v>#VALUE!</v>
      </c>
      <c r="OO22" s="1479" t="e">
        <f t="shared" si="11"/>
        <v>#VALUE!</v>
      </c>
      <c r="OP22" s="1479" t="e">
        <f t="shared" si="11"/>
        <v>#VALUE!</v>
      </c>
      <c r="OQ22" s="1479" t="e">
        <f t="shared" si="11"/>
        <v>#VALUE!</v>
      </c>
      <c r="OR22" s="1479" t="e">
        <f t="shared" si="11"/>
        <v>#VALUE!</v>
      </c>
      <c r="OS22" s="1479" t="e">
        <f t="shared" si="11"/>
        <v>#VALUE!</v>
      </c>
      <c r="OT22" s="1479" t="e">
        <f t="shared" si="11"/>
        <v>#VALUE!</v>
      </c>
      <c r="OU22" s="1479" t="e">
        <f t="shared" si="11"/>
        <v>#VALUE!</v>
      </c>
      <c r="OV22" s="1479" t="e">
        <f t="shared" si="11"/>
        <v>#VALUE!</v>
      </c>
      <c r="OW22" s="1479" t="e">
        <f t="shared" si="11"/>
        <v>#VALUE!</v>
      </c>
      <c r="OX22" s="1479" t="e">
        <f t="shared" si="11"/>
        <v>#VALUE!</v>
      </c>
      <c r="OY22" s="1479" t="e">
        <f t="shared" si="11"/>
        <v>#VALUE!</v>
      </c>
      <c r="OZ22" s="1479" t="e">
        <f t="shared" si="11"/>
        <v>#VALUE!</v>
      </c>
      <c r="PA22" s="1479" t="e">
        <f t="shared" si="11"/>
        <v>#VALUE!</v>
      </c>
      <c r="PB22" s="1479" t="e">
        <f t="shared" si="11"/>
        <v>#VALUE!</v>
      </c>
      <c r="PC22" s="1479" t="e">
        <f t="shared" si="11"/>
        <v>#VALUE!</v>
      </c>
      <c r="PD22" s="1479" t="e">
        <f t="shared" si="11"/>
        <v>#VALUE!</v>
      </c>
      <c r="PE22" s="1479" t="e">
        <f t="shared" si="11"/>
        <v>#VALUE!</v>
      </c>
    </row>
    <row r="23" spans="1:515" ht="21" customHeight="1">
      <c r="A23" s="1500" t="s">
        <v>618</v>
      </c>
      <c r="B23" s="1493" t="s">
        <v>950</v>
      </c>
      <c r="C23" s="1494"/>
      <c r="D23" s="1495"/>
      <c r="E23" s="1495"/>
      <c r="F23" s="1480" t="s">
        <v>949</v>
      </c>
      <c r="G23" s="1524"/>
      <c r="H23" s="1524"/>
      <c r="I23" s="1524"/>
      <c r="J23" s="1524"/>
      <c r="K23" s="1524"/>
      <c r="L23" s="1460" t="s">
        <v>605</v>
      </c>
      <c r="M23" s="1460"/>
      <c r="N23" s="1460"/>
      <c r="O23" s="1480" t="s">
        <v>610</v>
      </c>
      <c r="P23" s="1481"/>
      <c r="Q23" s="98"/>
      <c r="Y23" s="167" t="e">
        <f>VLOOKUP(G27,V24:W160,2,0)</f>
        <v>#N/A</v>
      </c>
      <c r="Z23" s="449" t="e">
        <f>J27*H27*Y23</f>
        <v>#N/A</v>
      </c>
      <c r="AD23" s="526" t="str">
        <f>"Crie uma EAP (Estrutura Analítica do Projeto) bem detalhada no formato exato da tabela abaixo para o projeto chamado:"&amp;'2. Portfolio'!B8&amp;" que é "&amp;'3.2 TAP'!C21&amp;" e tem a seguinte restrição "&amp;'3.2 TAP'!G21&amp;". A estrutura deve conter pacotes de trabalho e atividades, com as seguintes informações:"</f>
        <v>Crie uma EAP (Estrutura Analítica do Projeto) bem detalhada no formato exato da tabela abaixo para o projeto chamado:? que é ? e tem a seguinte restrição ?. A estrutura deve conter pacotes de trabalho e atividades, com as seguintes informações:</v>
      </c>
      <c r="AW23" s="1479"/>
      <c r="AX23" s="1479"/>
      <c r="AY23" s="1479"/>
      <c r="AZ23" s="1479"/>
      <c r="BA23" s="1479"/>
      <c r="BB23" s="1479"/>
      <c r="BC23" s="1479"/>
      <c r="BD23" s="1479"/>
      <c r="BE23" s="1479"/>
      <c r="BF23" s="1479"/>
      <c r="BG23" s="1479"/>
      <c r="BH23" s="1479"/>
      <c r="BI23" s="1479"/>
      <c r="BJ23" s="1479"/>
      <c r="BK23" s="1479"/>
      <c r="BL23" s="1479"/>
      <c r="BM23" s="1479"/>
      <c r="BN23" s="1479"/>
      <c r="BO23" s="1479"/>
      <c r="BP23" s="1479"/>
      <c r="BQ23" s="1479"/>
      <c r="BR23" s="1479"/>
      <c r="BS23" s="1479"/>
      <c r="BT23" s="1479"/>
      <c r="BU23" s="1479"/>
      <c r="BV23" s="1479"/>
      <c r="BW23" s="1479"/>
      <c r="BX23" s="1479"/>
      <c r="BY23" s="1479"/>
      <c r="BZ23" s="1479"/>
      <c r="CA23" s="1479"/>
      <c r="CB23" s="1479"/>
      <c r="CC23" s="1479"/>
      <c r="CD23" s="1479"/>
      <c r="CE23" s="1479"/>
      <c r="CF23" s="1479"/>
      <c r="CG23" s="1479"/>
      <c r="CH23" s="1479"/>
      <c r="CI23" s="1479"/>
      <c r="CJ23" s="1479"/>
      <c r="CK23" s="1479"/>
      <c r="CL23" s="1479"/>
      <c r="CM23" s="1479"/>
      <c r="CN23" s="1479"/>
      <c r="CO23" s="1479"/>
      <c r="CP23" s="1479"/>
      <c r="CQ23" s="1479"/>
      <c r="CR23" s="1479"/>
      <c r="CS23" s="1479"/>
      <c r="CT23" s="1479"/>
      <c r="CU23" s="1479"/>
      <c r="CV23" s="1479"/>
      <c r="CW23" s="1479"/>
      <c r="CX23" s="1479"/>
      <c r="CY23" s="1479"/>
      <c r="CZ23" s="1479"/>
      <c r="DA23" s="1479"/>
      <c r="DB23" s="1479"/>
      <c r="DC23" s="1479"/>
      <c r="DD23" s="1479"/>
      <c r="DE23" s="1479"/>
      <c r="DF23" s="1479"/>
      <c r="DG23" s="1479"/>
      <c r="DH23" s="1479"/>
      <c r="DI23" s="1479"/>
      <c r="DJ23" s="1479"/>
      <c r="DK23" s="1479"/>
      <c r="DL23" s="1479"/>
      <c r="DM23" s="1479"/>
      <c r="DN23" s="1479"/>
      <c r="DO23" s="1479"/>
      <c r="DP23" s="1479"/>
      <c r="DQ23" s="1479"/>
      <c r="DR23" s="1479"/>
      <c r="DS23" s="1479"/>
      <c r="DT23" s="1479"/>
      <c r="DU23" s="1479"/>
      <c r="DV23" s="1479"/>
      <c r="DW23" s="1479"/>
      <c r="DX23" s="1479"/>
      <c r="DY23" s="1479"/>
      <c r="DZ23" s="1479"/>
      <c r="EA23" s="1479"/>
      <c r="EB23" s="1479"/>
      <c r="EC23" s="1479"/>
      <c r="ED23" s="1479"/>
      <c r="EE23" s="1479"/>
      <c r="EF23" s="1479"/>
      <c r="EG23" s="1479"/>
      <c r="EH23" s="1479"/>
      <c r="EI23" s="1479"/>
      <c r="EJ23" s="1479"/>
      <c r="EK23" s="1479"/>
      <c r="EL23" s="1479"/>
      <c r="EM23" s="1479"/>
      <c r="EN23" s="1479"/>
      <c r="EO23" s="1479"/>
      <c r="EP23" s="1479"/>
      <c r="EQ23" s="1479"/>
      <c r="ER23" s="1479"/>
      <c r="ES23" s="1479"/>
      <c r="ET23" s="1479"/>
      <c r="EU23" s="1479"/>
      <c r="EV23" s="1479"/>
      <c r="EW23" s="1479"/>
      <c r="EX23" s="1479"/>
      <c r="EY23" s="1479"/>
      <c r="EZ23" s="1479"/>
      <c r="FA23" s="1479"/>
      <c r="FB23" s="1479"/>
      <c r="FC23" s="1479"/>
      <c r="FD23" s="1479"/>
      <c r="FE23" s="1479"/>
      <c r="FF23" s="1479"/>
      <c r="FG23" s="1479"/>
      <c r="FH23" s="1479"/>
      <c r="FI23" s="1479"/>
      <c r="FJ23" s="1479"/>
      <c r="FK23" s="1479"/>
      <c r="FL23" s="1479"/>
      <c r="FM23" s="1479"/>
      <c r="FN23" s="1479"/>
      <c r="FO23" s="1479"/>
      <c r="FP23" s="1479"/>
      <c r="FQ23" s="1479"/>
      <c r="FR23" s="1479"/>
      <c r="FS23" s="1479"/>
      <c r="FT23" s="1479"/>
      <c r="FU23" s="1479"/>
      <c r="FV23" s="1479"/>
      <c r="FW23" s="1479"/>
      <c r="FX23" s="1479"/>
      <c r="FY23" s="1479"/>
      <c r="FZ23" s="1479"/>
      <c r="GA23" s="1479"/>
      <c r="GB23" s="1479"/>
      <c r="GC23" s="1479"/>
      <c r="GD23" s="1479"/>
      <c r="GE23" s="1479"/>
      <c r="GF23" s="1479"/>
      <c r="GG23" s="1479"/>
      <c r="GH23" s="1479"/>
      <c r="GI23" s="1479"/>
      <c r="GJ23" s="1479"/>
      <c r="GK23" s="1479"/>
      <c r="GL23" s="1479"/>
      <c r="GM23" s="1479"/>
      <c r="GN23" s="1479"/>
      <c r="GO23" s="1479"/>
      <c r="GP23" s="1479"/>
      <c r="GQ23" s="1479"/>
      <c r="GR23" s="1479"/>
      <c r="GS23" s="1479"/>
      <c r="GT23" s="1479"/>
      <c r="GU23" s="1479"/>
      <c r="GV23" s="1479"/>
      <c r="GW23" s="1479"/>
      <c r="GX23" s="1479"/>
      <c r="GY23" s="1479"/>
      <c r="GZ23" s="1479"/>
      <c r="HA23" s="1479"/>
      <c r="HB23" s="1479"/>
      <c r="HC23" s="1479"/>
      <c r="HD23" s="1479"/>
      <c r="HE23" s="1479"/>
      <c r="HF23" s="1479"/>
      <c r="HG23" s="1479"/>
      <c r="HH23" s="1479"/>
      <c r="HI23" s="1479"/>
      <c r="HJ23" s="1479"/>
      <c r="HK23" s="1479"/>
      <c r="HL23" s="1479"/>
      <c r="HM23" s="1479"/>
      <c r="HN23" s="1479"/>
      <c r="HO23" s="1479"/>
      <c r="HP23" s="1479"/>
      <c r="HQ23" s="1479"/>
      <c r="HR23" s="1479"/>
      <c r="HS23" s="1479"/>
      <c r="HT23" s="1479"/>
      <c r="HU23" s="1479"/>
      <c r="HV23" s="1479"/>
      <c r="HW23" s="1479"/>
      <c r="HX23" s="1479"/>
      <c r="HY23" s="1479"/>
      <c r="HZ23" s="1479"/>
      <c r="IA23" s="1479"/>
      <c r="IB23" s="1479"/>
      <c r="IC23" s="1479"/>
      <c r="ID23" s="1479"/>
      <c r="IE23" s="1479"/>
      <c r="IF23" s="1479"/>
      <c r="IG23" s="1479"/>
      <c r="IH23" s="1479"/>
      <c r="II23" s="1479"/>
      <c r="IJ23" s="1479"/>
      <c r="IK23" s="1479"/>
      <c r="IL23" s="1479"/>
      <c r="IM23" s="1479"/>
      <c r="IN23" s="1479"/>
      <c r="IO23" s="1479"/>
      <c r="IP23" s="1479"/>
      <c r="IQ23" s="1479"/>
      <c r="IR23" s="1479"/>
      <c r="IS23" s="1479"/>
      <c r="IT23" s="1479"/>
      <c r="IU23" s="1479"/>
      <c r="IV23" s="1479"/>
      <c r="IW23" s="1479"/>
      <c r="IX23" s="1479"/>
      <c r="IY23" s="1479"/>
      <c r="IZ23" s="1479"/>
      <c r="JA23" s="1479"/>
      <c r="JB23" s="1479"/>
      <c r="JC23" s="1479"/>
      <c r="JD23" s="1479"/>
      <c r="JE23" s="1479"/>
      <c r="JF23" s="1479"/>
      <c r="JG23" s="1479"/>
      <c r="JH23" s="1479"/>
      <c r="JI23" s="1479"/>
      <c r="JJ23" s="1479"/>
      <c r="JK23" s="1479"/>
      <c r="JL23" s="1479"/>
      <c r="JM23" s="1479"/>
      <c r="JN23" s="1479"/>
      <c r="JO23" s="1479"/>
      <c r="JP23" s="1479"/>
      <c r="JQ23" s="1479"/>
      <c r="JR23" s="1479"/>
      <c r="JS23" s="1479"/>
      <c r="JT23" s="1479"/>
      <c r="JU23" s="1479"/>
      <c r="JV23" s="1479"/>
      <c r="JW23" s="1479"/>
      <c r="JX23" s="1479"/>
      <c r="JY23" s="1479"/>
      <c r="JZ23" s="1479"/>
      <c r="KA23" s="1479"/>
      <c r="KB23" s="1479"/>
      <c r="KC23" s="1479"/>
      <c r="KD23" s="1479"/>
      <c r="KE23" s="1479"/>
      <c r="KF23" s="1479"/>
      <c r="KG23" s="1479"/>
      <c r="KH23" s="1479"/>
      <c r="KI23" s="1479"/>
      <c r="KJ23" s="1479"/>
      <c r="KK23" s="1479"/>
      <c r="KL23" s="1479"/>
      <c r="KM23" s="1479"/>
      <c r="KN23" s="1479"/>
      <c r="KO23" s="1479"/>
      <c r="KP23" s="1479"/>
      <c r="KQ23" s="1479"/>
      <c r="KR23" s="1479"/>
      <c r="KS23" s="1479"/>
      <c r="KT23" s="1479"/>
      <c r="KU23" s="1479"/>
      <c r="KV23" s="1479"/>
      <c r="KW23" s="1479"/>
      <c r="KX23" s="1479"/>
      <c r="KY23" s="1479"/>
      <c r="KZ23" s="1479"/>
      <c r="LA23" s="1479"/>
      <c r="LB23" s="1479"/>
      <c r="LC23" s="1479"/>
      <c r="LD23" s="1479"/>
      <c r="LE23" s="1479"/>
      <c r="LF23" s="1479"/>
      <c r="LG23" s="1479"/>
      <c r="LH23" s="1479"/>
      <c r="LI23" s="1479"/>
      <c r="LJ23" s="1479"/>
      <c r="LK23" s="1479"/>
      <c r="LL23" s="1479"/>
      <c r="LM23" s="1479"/>
      <c r="LN23" s="1479"/>
      <c r="LO23" s="1479"/>
      <c r="LP23" s="1479"/>
      <c r="LQ23" s="1479"/>
      <c r="LR23" s="1479"/>
      <c r="LS23" s="1479"/>
      <c r="LT23" s="1479"/>
      <c r="LU23" s="1479"/>
      <c r="LV23" s="1479"/>
      <c r="LW23" s="1479"/>
      <c r="LX23" s="1479"/>
      <c r="LY23" s="1479"/>
      <c r="LZ23" s="1479"/>
      <c r="MA23" s="1479"/>
      <c r="MB23" s="1479"/>
      <c r="MC23" s="1479"/>
      <c r="MD23" s="1479"/>
      <c r="ME23" s="1479"/>
      <c r="MF23" s="1479"/>
      <c r="MG23" s="1479"/>
      <c r="MH23" s="1479"/>
      <c r="MI23" s="1479"/>
      <c r="MJ23" s="1479"/>
      <c r="MK23" s="1479"/>
      <c r="ML23" s="1479"/>
      <c r="MM23" s="1479"/>
      <c r="MN23" s="1479"/>
      <c r="MO23" s="1479"/>
      <c r="MP23" s="1479"/>
      <c r="MQ23" s="1479"/>
      <c r="MR23" s="1479"/>
      <c r="MS23" s="1479"/>
      <c r="MT23" s="1479"/>
      <c r="MU23" s="1479"/>
      <c r="MV23" s="1479"/>
      <c r="MW23" s="1479"/>
      <c r="MX23" s="1479"/>
      <c r="MY23" s="1479"/>
      <c r="MZ23" s="1479"/>
      <c r="NA23" s="1479"/>
      <c r="NB23" s="1479"/>
      <c r="NC23" s="1479"/>
      <c r="ND23" s="1479"/>
      <c r="NE23" s="1479"/>
      <c r="NF23" s="1479"/>
      <c r="NG23" s="1479"/>
      <c r="NH23" s="1479"/>
      <c r="NI23" s="1479"/>
      <c r="NJ23" s="1479"/>
      <c r="NK23" s="1479"/>
      <c r="NL23" s="1479"/>
      <c r="NM23" s="1479"/>
      <c r="NN23" s="1479"/>
      <c r="NO23" s="1479"/>
      <c r="NP23" s="1479"/>
      <c r="NQ23" s="1479"/>
      <c r="NR23" s="1479"/>
      <c r="NS23" s="1479"/>
      <c r="NT23" s="1479"/>
      <c r="NU23" s="1479"/>
      <c r="NV23" s="1479"/>
      <c r="NW23" s="1479"/>
      <c r="NX23" s="1479"/>
      <c r="NY23" s="1479"/>
      <c r="NZ23" s="1479"/>
      <c r="OA23" s="1479"/>
      <c r="OB23" s="1479"/>
      <c r="OC23" s="1479"/>
      <c r="OD23" s="1479"/>
      <c r="OE23" s="1479"/>
      <c r="OF23" s="1479"/>
      <c r="OG23" s="1479"/>
      <c r="OH23" s="1479"/>
      <c r="OI23" s="1479"/>
      <c r="OJ23" s="1479"/>
      <c r="OK23" s="1479"/>
      <c r="OL23" s="1479"/>
      <c r="OM23" s="1479"/>
      <c r="ON23" s="1479"/>
      <c r="OO23" s="1479"/>
      <c r="OP23" s="1479"/>
      <c r="OQ23" s="1479"/>
      <c r="OR23" s="1479"/>
      <c r="OS23" s="1479"/>
      <c r="OT23" s="1479"/>
      <c r="OU23" s="1479"/>
      <c r="OV23" s="1479"/>
      <c r="OW23" s="1479"/>
      <c r="OX23" s="1479"/>
      <c r="OY23" s="1479"/>
      <c r="OZ23" s="1479"/>
      <c r="PA23" s="1479"/>
      <c r="PB23" s="1479"/>
      <c r="PC23" s="1479"/>
      <c r="PD23" s="1479"/>
      <c r="PE23" s="1479"/>
    </row>
    <row r="24" spans="1:515" ht="14.4" customHeight="1">
      <c r="A24" s="1501"/>
      <c r="B24" s="1506"/>
      <c r="C24" s="1507"/>
      <c r="D24" s="1507"/>
      <c r="E24" s="1507"/>
      <c r="F24" s="1513" t="s">
        <v>613</v>
      </c>
      <c r="G24" s="1525" t="s">
        <v>614</v>
      </c>
      <c r="H24" s="1513" t="s">
        <v>830</v>
      </c>
      <c r="I24" s="1513" t="s">
        <v>831</v>
      </c>
      <c r="J24" s="563"/>
      <c r="K24" s="563"/>
      <c r="L24" s="564" t="s">
        <v>827</v>
      </c>
      <c r="M24" s="1461" t="s">
        <v>839</v>
      </c>
      <c r="N24" s="1461" t="s">
        <v>840</v>
      </c>
      <c r="O24" s="1482"/>
      <c r="P24" s="1483"/>
      <c r="Q24" s="98"/>
      <c r="V24" s="85" t="s">
        <v>611</v>
      </c>
      <c r="W24" s="450">
        <v>0.16666666666666671</v>
      </c>
      <c r="Z24" s="449"/>
      <c r="AD24" s="527" t="s">
        <v>617</v>
      </c>
      <c r="AW24" s="1479"/>
      <c r="AX24" s="1479"/>
      <c r="AY24" s="1479"/>
      <c r="AZ24" s="1479"/>
      <c r="BA24" s="1479"/>
      <c r="BB24" s="1479"/>
      <c r="BC24" s="1479"/>
      <c r="BD24" s="1479"/>
      <c r="BE24" s="1479"/>
      <c r="BF24" s="1479"/>
      <c r="BG24" s="1479"/>
      <c r="BH24" s="1479"/>
      <c r="BI24" s="1479"/>
      <c r="BJ24" s="1479"/>
      <c r="BK24" s="1479"/>
      <c r="BL24" s="1479"/>
      <c r="BM24" s="1479"/>
      <c r="BN24" s="1479"/>
      <c r="BO24" s="1479"/>
      <c r="BP24" s="1479"/>
      <c r="BQ24" s="1479"/>
      <c r="BR24" s="1479"/>
      <c r="BS24" s="1479"/>
      <c r="BT24" s="1479"/>
      <c r="BU24" s="1479"/>
      <c r="BV24" s="1479"/>
      <c r="BW24" s="1479"/>
      <c r="BX24" s="1479"/>
      <c r="BY24" s="1479"/>
      <c r="BZ24" s="1479"/>
      <c r="CA24" s="1479"/>
      <c r="CB24" s="1479"/>
      <c r="CC24" s="1479"/>
      <c r="CD24" s="1479"/>
      <c r="CE24" s="1479"/>
      <c r="CF24" s="1479"/>
      <c r="CG24" s="1479"/>
      <c r="CH24" s="1479"/>
      <c r="CI24" s="1479"/>
      <c r="CJ24" s="1479"/>
      <c r="CK24" s="1479"/>
      <c r="CL24" s="1479"/>
      <c r="CM24" s="1479"/>
      <c r="CN24" s="1479"/>
      <c r="CO24" s="1479"/>
      <c r="CP24" s="1479"/>
      <c r="CQ24" s="1479"/>
      <c r="CR24" s="1479"/>
      <c r="CS24" s="1479"/>
      <c r="CT24" s="1479"/>
      <c r="CU24" s="1479"/>
      <c r="CV24" s="1479"/>
      <c r="CW24" s="1479"/>
      <c r="CX24" s="1479"/>
      <c r="CY24" s="1479"/>
      <c r="CZ24" s="1479"/>
      <c r="DA24" s="1479"/>
      <c r="DB24" s="1479"/>
      <c r="DC24" s="1479"/>
      <c r="DD24" s="1479"/>
      <c r="DE24" s="1479"/>
      <c r="DF24" s="1479"/>
      <c r="DG24" s="1479"/>
      <c r="DH24" s="1479"/>
      <c r="DI24" s="1479"/>
      <c r="DJ24" s="1479"/>
      <c r="DK24" s="1479"/>
      <c r="DL24" s="1479"/>
      <c r="DM24" s="1479"/>
      <c r="DN24" s="1479"/>
      <c r="DO24" s="1479"/>
      <c r="DP24" s="1479"/>
      <c r="DQ24" s="1479"/>
      <c r="DR24" s="1479"/>
      <c r="DS24" s="1479"/>
      <c r="DT24" s="1479"/>
      <c r="DU24" s="1479"/>
      <c r="DV24" s="1479"/>
      <c r="DW24" s="1479"/>
      <c r="DX24" s="1479"/>
      <c r="DY24" s="1479"/>
      <c r="DZ24" s="1479"/>
      <c r="EA24" s="1479"/>
      <c r="EB24" s="1479"/>
      <c r="EC24" s="1479"/>
      <c r="ED24" s="1479"/>
      <c r="EE24" s="1479"/>
      <c r="EF24" s="1479"/>
      <c r="EG24" s="1479"/>
      <c r="EH24" s="1479"/>
      <c r="EI24" s="1479"/>
      <c r="EJ24" s="1479"/>
      <c r="EK24" s="1479"/>
      <c r="EL24" s="1479"/>
      <c r="EM24" s="1479"/>
      <c r="EN24" s="1479"/>
      <c r="EO24" s="1479"/>
      <c r="EP24" s="1479"/>
      <c r="EQ24" s="1479"/>
      <c r="ER24" s="1479"/>
      <c r="ES24" s="1479"/>
      <c r="ET24" s="1479"/>
      <c r="EU24" s="1479"/>
      <c r="EV24" s="1479"/>
      <c r="EW24" s="1479"/>
      <c r="EX24" s="1479"/>
      <c r="EY24" s="1479"/>
      <c r="EZ24" s="1479"/>
      <c r="FA24" s="1479"/>
      <c r="FB24" s="1479"/>
      <c r="FC24" s="1479"/>
      <c r="FD24" s="1479"/>
      <c r="FE24" s="1479"/>
      <c r="FF24" s="1479"/>
      <c r="FG24" s="1479"/>
      <c r="FH24" s="1479"/>
      <c r="FI24" s="1479"/>
      <c r="FJ24" s="1479"/>
      <c r="FK24" s="1479"/>
      <c r="FL24" s="1479"/>
      <c r="FM24" s="1479"/>
      <c r="FN24" s="1479"/>
      <c r="FO24" s="1479"/>
      <c r="FP24" s="1479"/>
      <c r="FQ24" s="1479"/>
      <c r="FR24" s="1479"/>
      <c r="FS24" s="1479"/>
      <c r="FT24" s="1479"/>
      <c r="FU24" s="1479"/>
      <c r="FV24" s="1479"/>
      <c r="FW24" s="1479"/>
      <c r="FX24" s="1479"/>
      <c r="FY24" s="1479"/>
      <c r="FZ24" s="1479"/>
      <c r="GA24" s="1479"/>
      <c r="GB24" s="1479"/>
      <c r="GC24" s="1479"/>
      <c r="GD24" s="1479"/>
      <c r="GE24" s="1479"/>
      <c r="GF24" s="1479"/>
      <c r="GG24" s="1479"/>
      <c r="GH24" s="1479"/>
      <c r="GI24" s="1479"/>
      <c r="GJ24" s="1479"/>
      <c r="GK24" s="1479"/>
      <c r="GL24" s="1479"/>
      <c r="GM24" s="1479"/>
      <c r="GN24" s="1479"/>
      <c r="GO24" s="1479"/>
      <c r="GP24" s="1479"/>
      <c r="GQ24" s="1479"/>
      <c r="GR24" s="1479"/>
      <c r="GS24" s="1479"/>
      <c r="GT24" s="1479"/>
      <c r="GU24" s="1479"/>
      <c r="GV24" s="1479"/>
      <c r="GW24" s="1479"/>
      <c r="GX24" s="1479"/>
      <c r="GY24" s="1479"/>
      <c r="GZ24" s="1479"/>
      <c r="HA24" s="1479"/>
      <c r="HB24" s="1479"/>
      <c r="HC24" s="1479"/>
      <c r="HD24" s="1479"/>
      <c r="HE24" s="1479"/>
      <c r="HF24" s="1479"/>
      <c r="HG24" s="1479"/>
      <c r="HH24" s="1479"/>
      <c r="HI24" s="1479"/>
      <c r="HJ24" s="1479"/>
      <c r="HK24" s="1479"/>
      <c r="HL24" s="1479"/>
      <c r="HM24" s="1479"/>
      <c r="HN24" s="1479"/>
      <c r="HO24" s="1479"/>
      <c r="HP24" s="1479"/>
      <c r="HQ24" s="1479"/>
      <c r="HR24" s="1479"/>
      <c r="HS24" s="1479"/>
      <c r="HT24" s="1479"/>
      <c r="HU24" s="1479"/>
      <c r="HV24" s="1479"/>
      <c r="HW24" s="1479"/>
      <c r="HX24" s="1479"/>
      <c r="HY24" s="1479"/>
      <c r="HZ24" s="1479"/>
      <c r="IA24" s="1479"/>
      <c r="IB24" s="1479"/>
      <c r="IC24" s="1479"/>
      <c r="ID24" s="1479"/>
      <c r="IE24" s="1479"/>
      <c r="IF24" s="1479"/>
      <c r="IG24" s="1479"/>
      <c r="IH24" s="1479"/>
      <c r="II24" s="1479"/>
      <c r="IJ24" s="1479"/>
      <c r="IK24" s="1479"/>
      <c r="IL24" s="1479"/>
      <c r="IM24" s="1479"/>
      <c r="IN24" s="1479"/>
      <c r="IO24" s="1479"/>
      <c r="IP24" s="1479"/>
      <c r="IQ24" s="1479"/>
      <c r="IR24" s="1479"/>
      <c r="IS24" s="1479"/>
      <c r="IT24" s="1479"/>
      <c r="IU24" s="1479"/>
      <c r="IV24" s="1479"/>
      <c r="IW24" s="1479"/>
      <c r="IX24" s="1479"/>
      <c r="IY24" s="1479"/>
      <c r="IZ24" s="1479"/>
      <c r="JA24" s="1479"/>
      <c r="JB24" s="1479"/>
      <c r="JC24" s="1479"/>
      <c r="JD24" s="1479"/>
      <c r="JE24" s="1479"/>
      <c r="JF24" s="1479"/>
      <c r="JG24" s="1479"/>
      <c r="JH24" s="1479"/>
      <c r="JI24" s="1479"/>
      <c r="JJ24" s="1479"/>
      <c r="JK24" s="1479"/>
      <c r="JL24" s="1479"/>
      <c r="JM24" s="1479"/>
      <c r="JN24" s="1479"/>
      <c r="JO24" s="1479"/>
      <c r="JP24" s="1479"/>
      <c r="JQ24" s="1479"/>
      <c r="JR24" s="1479"/>
      <c r="JS24" s="1479"/>
      <c r="JT24" s="1479"/>
      <c r="JU24" s="1479"/>
      <c r="JV24" s="1479"/>
      <c r="JW24" s="1479"/>
      <c r="JX24" s="1479"/>
      <c r="JY24" s="1479"/>
      <c r="JZ24" s="1479"/>
      <c r="KA24" s="1479"/>
      <c r="KB24" s="1479"/>
      <c r="KC24" s="1479"/>
      <c r="KD24" s="1479"/>
      <c r="KE24" s="1479"/>
      <c r="KF24" s="1479"/>
      <c r="KG24" s="1479"/>
      <c r="KH24" s="1479"/>
      <c r="KI24" s="1479"/>
      <c r="KJ24" s="1479"/>
      <c r="KK24" s="1479"/>
      <c r="KL24" s="1479"/>
      <c r="KM24" s="1479"/>
      <c r="KN24" s="1479"/>
      <c r="KO24" s="1479"/>
      <c r="KP24" s="1479"/>
      <c r="KQ24" s="1479"/>
      <c r="KR24" s="1479"/>
      <c r="KS24" s="1479"/>
      <c r="KT24" s="1479"/>
      <c r="KU24" s="1479"/>
      <c r="KV24" s="1479"/>
      <c r="KW24" s="1479"/>
      <c r="KX24" s="1479"/>
      <c r="KY24" s="1479"/>
      <c r="KZ24" s="1479"/>
      <c r="LA24" s="1479"/>
      <c r="LB24" s="1479"/>
      <c r="LC24" s="1479"/>
      <c r="LD24" s="1479"/>
      <c r="LE24" s="1479"/>
      <c r="LF24" s="1479"/>
      <c r="LG24" s="1479"/>
      <c r="LH24" s="1479"/>
      <c r="LI24" s="1479"/>
      <c r="LJ24" s="1479"/>
      <c r="LK24" s="1479"/>
      <c r="LL24" s="1479"/>
      <c r="LM24" s="1479"/>
      <c r="LN24" s="1479"/>
      <c r="LO24" s="1479"/>
      <c r="LP24" s="1479"/>
      <c r="LQ24" s="1479"/>
      <c r="LR24" s="1479"/>
      <c r="LS24" s="1479"/>
      <c r="LT24" s="1479"/>
      <c r="LU24" s="1479"/>
      <c r="LV24" s="1479"/>
      <c r="LW24" s="1479"/>
      <c r="LX24" s="1479"/>
      <c r="LY24" s="1479"/>
      <c r="LZ24" s="1479"/>
      <c r="MA24" s="1479"/>
      <c r="MB24" s="1479"/>
      <c r="MC24" s="1479"/>
      <c r="MD24" s="1479"/>
      <c r="ME24" s="1479"/>
      <c r="MF24" s="1479"/>
      <c r="MG24" s="1479"/>
      <c r="MH24" s="1479"/>
      <c r="MI24" s="1479"/>
      <c r="MJ24" s="1479"/>
      <c r="MK24" s="1479"/>
      <c r="ML24" s="1479"/>
      <c r="MM24" s="1479"/>
      <c r="MN24" s="1479"/>
      <c r="MO24" s="1479"/>
      <c r="MP24" s="1479"/>
      <c r="MQ24" s="1479"/>
      <c r="MR24" s="1479"/>
      <c r="MS24" s="1479"/>
      <c r="MT24" s="1479"/>
      <c r="MU24" s="1479"/>
      <c r="MV24" s="1479"/>
      <c r="MW24" s="1479"/>
      <c r="MX24" s="1479"/>
      <c r="MY24" s="1479"/>
      <c r="MZ24" s="1479"/>
      <c r="NA24" s="1479"/>
      <c r="NB24" s="1479"/>
      <c r="NC24" s="1479"/>
      <c r="ND24" s="1479"/>
      <c r="NE24" s="1479"/>
      <c r="NF24" s="1479"/>
      <c r="NG24" s="1479"/>
      <c r="NH24" s="1479"/>
      <c r="NI24" s="1479"/>
      <c r="NJ24" s="1479"/>
      <c r="NK24" s="1479"/>
      <c r="NL24" s="1479"/>
      <c r="NM24" s="1479"/>
      <c r="NN24" s="1479"/>
      <c r="NO24" s="1479"/>
      <c r="NP24" s="1479"/>
      <c r="NQ24" s="1479"/>
      <c r="NR24" s="1479"/>
      <c r="NS24" s="1479"/>
      <c r="NT24" s="1479"/>
      <c r="NU24" s="1479"/>
      <c r="NV24" s="1479"/>
      <c r="NW24" s="1479"/>
      <c r="NX24" s="1479"/>
      <c r="NY24" s="1479"/>
      <c r="NZ24" s="1479"/>
      <c r="OA24" s="1479"/>
      <c r="OB24" s="1479"/>
      <c r="OC24" s="1479"/>
      <c r="OD24" s="1479"/>
      <c r="OE24" s="1479"/>
      <c r="OF24" s="1479"/>
      <c r="OG24" s="1479"/>
      <c r="OH24" s="1479"/>
      <c r="OI24" s="1479"/>
      <c r="OJ24" s="1479"/>
      <c r="OK24" s="1479"/>
      <c r="OL24" s="1479"/>
      <c r="OM24" s="1479"/>
      <c r="ON24" s="1479"/>
      <c r="OO24" s="1479"/>
      <c r="OP24" s="1479"/>
      <c r="OQ24" s="1479"/>
      <c r="OR24" s="1479"/>
      <c r="OS24" s="1479"/>
      <c r="OT24" s="1479"/>
      <c r="OU24" s="1479"/>
      <c r="OV24" s="1479"/>
      <c r="OW24" s="1479"/>
      <c r="OX24" s="1479"/>
      <c r="OY24" s="1479"/>
      <c r="OZ24" s="1479"/>
      <c r="PA24" s="1479"/>
      <c r="PB24" s="1479"/>
      <c r="PC24" s="1479"/>
      <c r="PD24" s="1479"/>
      <c r="PE24" s="1479"/>
    </row>
    <row r="25" spans="1:515" s="29" customFormat="1" ht="15" customHeight="1">
      <c r="A25" s="1501"/>
      <c r="B25" s="1508" t="s">
        <v>612</v>
      </c>
      <c r="C25" s="1508" t="s">
        <v>1005</v>
      </c>
      <c r="D25" s="1510" t="s">
        <v>80</v>
      </c>
      <c r="E25" s="1510" t="s">
        <v>326</v>
      </c>
      <c r="F25" s="1513"/>
      <c r="G25" s="1525"/>
      <c r="H25" s="1513"/>
      <c r="I25" s="1513"/>
      <c r="J25" s="964" t="s">
        <v>82</v>
      </c>
      <c r="K25" s="1513" t="s">
        <v>327</v>
      </c>
      <c r="L25" s="1463" t="s">
        <v>828</v>
      </c>
      <c r="M25" s="1461"/>
      <c r="N25" s="1461"/>
      <c r="O25" s="1482"/>
      <c r="P25" s="1483"/>
      <c r="Q25" s="99"/>
      <c r="R25" s="452"/>
      <c r="S25" s="452"/>
      <c r="T25" s="452"/>
      <c r="U25" s="452"/>
      <c r="V25" s="85" t="s">
        <v>616</v>
      </c>
      <c r="W25" s="450">
        <v>0.25</v>
      </c>
      <c r="X25" s="452"/>
      <c r="Y25" s="452"/>
      <c r="Z25" s="452"/>
      <c r="AA25" s="452"/>
      <c r="AB25" s="452"/>
      <c r="AC25" s="452"/>
      <c r="AD25" s="528" t="s">
        <v>1011</v>
      </c>
      <c r="AE25" s="452"/>
      <c r="AF25" s="452"/>
      <c r="AG25" s="452"/>
      <c r="AH25" s="452"/>
      <c r="AI25" s="452"/>
      <c r="AJ25" s="452"/>
      <c r="AK25" s="452"/>
      <c r="AL25" s="452"/>
      <c r="AM25" s="452"/>
      <c r="AN25" s="452"/>
      <c r="AO25" s="452"/>
      <c r="AP25" s="452"/>
      <c r="AQ25" s="452"/>
      <c r="AR25" s="452"/>
      <c r="AS25" s="452"/>
      <c r="AT25" s="452"/>
      <c r="AU25" s="452"/>
      <c r="AV25" s="452"/>
      <c r="AW25" s="1479"/>
      <c r="AX25" s="1479"/>
      <c r="AY25" s="1479"/>
      <c r="AZ25" s="1479"/>
      <c r="BA25" s="1479"/>
      <c r="BB25" s="1479"/>
      <c r="BC25" s="1479"/>
      <c r="BD25" s="1479"/>
      <c r="BE25" s="1479"/>
      <c r="BF25" s="1479"/>
      <c r="BG25" s="1479"/>
      <c r="BH25" s="1479"/>
      <c r="BI25" s="1479"/>
      <c r="BJ25" s="1479"/>
      <c r="BK25" s="1479"/>
      <c r="BL25" s="1479"/>
      <c r="BM25" s="1479"/>
      <c r="BN25" s="1479"/>
      <c r="BO25" s="1479"/>
      <c r="BP25" s="1479"/>
      <c r="BQ25" s="1479"/>
      <c r="BR25" s="1479"/>
      <c r="BS25" s="1479"/>
      <c r="BT25" s="1479"/>
      <c r="BU25" s="1479"/>
      <c r="BV25" s="1479"/>
      <c r="BW25" s="1479"/>
      <c r="BX25" s="1479"/>
      <c r="BY25" s="1479"/>
      <c r="BZ25" s="1479"/>
      <c r="CA25" s="1479"/>
      <c r="CB25" s="1479"/>
      <c r="CC25" s="1479"/>
      <c r="CD25" s="1479"/>
      <c r="CE25" s="1479"/>
      <c r="CF25" s="1479"/>
      <c r="CG25" s="1479"/>
      <c r="CH25" s="1479"/>
      <c r="CI25" s="1479"/>
      <c r="CJ25" s="1479"/>
      <c r="CK25" s="1479"/>
      <c r="CL25" s="1479"/>
      <c r="CM25" s="1479"/>
      <c r="CN25" s="1479"/>
      <c r="CO25" s="1479"/>
      <c r="CP25" s="1479"/>
      <c r="CQ25" s="1479"/>
      <c r="CR25" s="1479"/>
      <c r="CS25" s="1479"/>
      <c r="CT25" s="1479"/>
      <c r="CU25" s="1479"/>
      <c r="CV25" s="1479"/>
      <c r="CW25" s="1479"/>
      <c r="CX25" s="1479"/>
      <c r="CY25" s="1479"/>
      <c r="CZ25" s="1479"/>
      <c r="DA25" s="1479"/>
      <c r="DB25" s="1479"/>
      <c r="DC25" s="1479"/>
      <c r="DD25" s="1479"/>
      <c r="DE25" s="1479"/>
      <c r="DF25" s="1479"/>
      <c r="DG25" s="1479"/>
      <c r="DH25" s="1479"/>
      <c r="DI25" s="1479"/>
      <c r="DJ25" s="1479"/>
      <c r="DK25" s="1479"/>
      <c r="DL25" s="1479"/>
      <c r="DM25" s="1479"/>
      <c r="DN25" s="1479"/>
      <c r="DO25" s="1479"/>
      <c r="DP25" s="1479"/>
      <c r="DQ25" s="1479"/>
      <c r="DR25" s="1479"/>
      <c r="DS25" s="1479"/>
      <c r="DT25" s="1479"/>
      <c r="DU25" s="1479"/>
      <c r="DV25" s="1479"/>
      <c r="DW25" s="1479"/>
      <c r="DX25" s="1479"/>
      <c r="DY25" s="1479"/>
      <c r="DZ25" s="1479"/>
      <c r="EA25" s="1479"/>
      <c r="EB25" s="1479"/>
      <c r="EC25" s="1479"/>
      <c r="ED25" s="1479"/>
      <c r="EE25" s="1479"/>
      <c r="EF25" s="1479"/>
      <c r="EG25" s="1479"/>
      <c r="EH25" s="1479"/>
      <c r="EI25" s="1479"/>
      <c r="EJ25" s="1479"/>
      <c r="EK25" s="1479"/>
      <c r="EL25" s="1479"/>
      <c r="EM25" s="1479"/>
      <c r="EN25" s="1479"/>
      <c r="EO25" s="1479"/>
      <c r="EP25" s="1479"/>
      <c r="EQ25" s="1479"/>
      <c r="ER25" s="1479"/>
      <c r="ES25" s="1479"/>
      <c r="ET25" s="1479"/>
      <c r="EU25" s="1479"/>
      <c r="EV25" s="1479"/>
      <c r="EW25" s="1479"/>
      <c r="EX25" s="1479"/>
      <c r="EY25" s="1479"/>
      <c r="EZ25" s="1479"/>
      <c r="FA25" s="1479"/>
      <c r="FB25" s="1479"/>
      <c r="FC25" s="1479"/>
      <c r="FD25" s="1479"/>
      <c r="FE25" s="1479"/>
      <c r="FF25" s="1479"/>
      <c r="FG25" s="1479"/>
      <c r="FH25" s="1479"/>
      <c r="FI25" s="1479"/>
      <c r="FJ25" s="1479"/>
      <c r="FK25" s="1479"/>
      <c r="FL25" s="1479"/>
      <c r="FM25" s="1479"/>
      <c r="FN25" s="1479"/>
      <c r="FO25" s="1479"/>
      <c r="FP25" s="1479"/>
      <c r="FQ25" s="1479"/>
      <c r="FR25" s="1479"/>
      <c r="FS25" s="1479"/>
      <c r="FT25" s="1479"/>
      <c r="FU25" s="1479"/>
      <c r="FV25" s="1479"/>
      <c r="FW25" s="1479"/>
      <c r="FX25" s="1479"/>
      <c r="FY25" s="1479"/>
      <c r="FZ25" s="1479"/>
      <c r="GA25" s="1479"/>
      <c r="GB25" s="1479"/>
      <c r="GC25" s="1479"/>
      <c r="GD25" s="1479"/>
      <c r="GE25" s="1479"/>
      <c r="GF25" s="1479"/>
      <c r="GG25" s="1479"/>
      <c r="GH25" s="1479"/>
      <c r="GI25" s="1479"/>
      <c r="GJ25" s="1479"/>
      <c r="GK25" s="1479"/>
      <c r="GL25" s="1479"/>
      <c r="GM25" s="1479"/>
      <c r="GN25" s="1479"/>
      <c r="GO25" s="1479"/>
      <c r="GP25" s="1479"/>
      <c r="GQ25" s="1479"/>
      <c r="GR25" s="1479"/>
      <c r="GS25" s="1479"/>
      <c r="GT25" s="1479"/>
      <c r="GU25" s="1479"/>
      <c r="GV25" s="1479"/>
      <c r="GW25" s="1479"/>
      <c r="GX25" s="1479"/>
      <c r="GY25" s="1479"/>
      <c r="GZ25" s="1479"/>
      <c r="HA25" s="1479"/>
      <c r="HB25" s="1479"/>
      <c r="HC25" s="1479"/>
      <c r="HD25" s="1479"/>
      <c r="HE25" s="1479"/>
      <c r="HF25" s="1479"/>
      <c r="HG25" s="1479"/>
      <c r="HH25" s="1479"/>
      <c r="HI25" s="1479"/>
      <c r="HJ25" s="1479"/>
      <c r="HK25" s="1479"/>
      <c r="HL25" s="1479"/>
      <c r="HM25" s="1479"/>
      <c r="HN25" s="1479"/>
      <c r="HO25" s="1479"/>
      <c r="HP25" s="1479"/>
      <c r="HQ25" s="1479"/>
      <c r="HR25" s="1479"/>
      <c r="HS25" s="1479"/>
      <c r="HT25" s="1479"/>
      <c r="HU25" s="1479"/>
      <c r="HV25" s="1479"/>
      <c r="HW25" s="1479"/>
      <c r="HX25" s="1479"/>
      <c r="HY25" s="1479"/>
      <c r="HZ25" s="1479"/>
      <c r="IA25" s="1479"/>
      <c r="IB25" s="1479"/>
      <c r="IC25" s="1479"/>
      <c r="ID25" s="1479"/>
      <c r="IE25" s="1479"/>
      <c r="IF25" s="1479"/>
      <c r="IG25" s="1479"/>
      <c r="IH25" s="1479"/>
      <c r="II25" s="1479"/>
      <c r="IJ25" s="1479"/>
      <c r="IK25" s="1479"/>
      <c r="IL25" s="1479"/>
      <c r="IM25" s="1479"/>
      <c r="IN25" s="1479"/>
      <c r="IO25" s="1479"/>
      <c r="IP25" s="1479"/>
      <c r="IQ25" s="1479"/>
      <c r="IR25" s="1479"/>
      <c r="IS25" s="1479"/>
      <c r="IT25" s="1479"/>
      <c r="IU25" s="1479"/>
      <c r="IV25" s="1479"/>
      <c r="IW25" s="1479"/>
      <c r="IX25" s="1479"/>
      <c r="IY25" s="1479"/>
      <c r="IZ25" s="1479"/>
      <c r="JA25" s="1479"/>
      <c r="JB25" s="1479"/>
      <c r="JC25" s="1479"/>
      <c r="JD25" s="1479"/>
      <c r="JE25" s="1479"/>
      <c r="JF25" s="1479"/>
      <c r="JG25" s="1479"/>
      <c r="JH25" s="1479"/>
      <c r="JI25" s="1479"/>
      <c r="JJ25" s="1479"/>
      <c r="JK25" s="1479"/>
      <c r="JL25" s="1479"/>
      <c r="JM25" s="1479"/>
      <c r="JN25" s="1479"/>
      <c r="JO25" s="1479"/>
      <c r="JP25" s="1479"/>
      <c r="JQ25" s="1479"/>
      <c r="JR25" s="1479"/>
      <c r="JS25" s="1479"/>
      <c r="JT25" s="1479"/>
      <c r="JU25" s="1479"/>
      <c r="JV25" s="1479"/>
      <c r="JW25" s="1479"/>
      <c r="JX25" s="1479"/>
      <c r="JY25" s="1479"/>
      <c r="JZ25" s="1479"/>
      <c r="KA25" s="1479"/>
      <c r="KB25" s="1479"/>
      <c r="KC25" s="1479"/>
      <c r="KD25" s="1479"/>
      <c r="KE25" s="1479"/>
      <c r="KF25" s="1479"/>
      <c r="KG25" s="1479"/>
      <c r="KH25" s="1479"/>
      <c r="KI25" s="1479"/>
      <c r="KJ25" s="1479"/>
      <c r="KK25" s="1479"/>
      <c r="KL25" s="1479"/>
      <c r="KM25" s="1479"/>
      <c r="KN25" s="1479"/>
      <c r="KO25" s="1479"/>
      <c r="KP25" s="1479"/>
      <c r="KQ25" s="1479"/>
      <c r="KR25" s="1479"/>
      <c r="KS25" s="1479"/>
      <c r="KT25" s="1479"/>
      <c r="KU25" s="1479"/>
      <c r="KV25" s="1479"/>
      <c r="KW25" s="1479"/>
      <c r="KX25" s="1479"/>
      <c r="KY25" s="1479"/>
      <c r="KZ25" s="1479"/>
      <c r="LA25" s="1479"/>
      <c r="LB25" s="1479"/>
      <c r="LC25" s="1479"/>
      <c r="LD25" s="1479"/>
      <c r="LE25" s="1479"/>
      <c r="LF25" s="1479"/>
      <c r="LG25" s="1479"/>
      <c r="LH25" s="1479"/>
      <c r="LI25" s="1479"/>
      <c r="LJ25" s="1479"/>
      <c r="LK25" s="1479"/>
      <c r="LL25" s="1479"/>
      <c r="LM25" s="1479"/>
      <c r="LN25" s="1479"/>
      <c r="LO25" s="1479"/>
      <c r="LP25" s="1479"/>
      <c r="LQ25" s="1479"/>
      <c r="LR25" s="1479"/>
      <c r="LS25" s="1479"/>
      <c r="LT25" s="1479"/>
      <c r="LU25" s="1479"/>
      <c r="LV25" s="1479"/>
      <c r="LW25" s="1479"/>
      <c r="LX25" s="1479"/>
      <c r="LY25" s="1479"/>
      <c r="LZ25" s="1479"/>
      <c r="MA25" s="1479"/>
      <c r="MB25" s="1479"/>
      <c r="MC25" s="1479"/>
      <c r="MD25" s="1479"/>
      <c r="ME25" s="1479"/>
      <c r="MF25" s="1479"/>
      <c r="MG25" s="1479"/>
      <c r="MH25" s="1479"/>
      <c r="MI25" s="1479"/>
      <c r="MJ25" s="1479"/>
      <c r="MK25" s="1479"/>
      <c r="ML25" s="1479"/>
      <c r="MM25" s="1479"/>
      <c r="MN25" s="1479"/>
      <c r="MO25" s="1479"/>
      <c r="MP25" s="1479"/>
      <c r="MQ25" s="1479"/>
      <c r="MR25" s="1479"/>
      <c r="MS25" s="1479"/>
      <c r="MT25" s="1479"/>
      <c r="MU25" s="1479"/>
      <c r="MV25" s="1479"/>
      <c r="MW25" s="1479"/>
      <c r="MX25" s="1479"/>
      <c r="MY25" s="1479"/>
      <c r="MZ25" s="1479"/>
      <c r="NA25" s="1479"/>
      <c r="NB25" s="1479"/>
      <c r="NC25" s="1479"/>
      <c r="ND25" s="1479"/>
      <c r="NE25" s="1479"/>
      <c r="NF25" s="1479"/>
      <c r="NG25" s="1479"/>
      <c r="NH25" s="1479"/>
      <c r="NI25" s="1479"/>
      <c r="NJ25" s="1479"/>
      <c r="NK25" s="1479"/>
      <c r="NL25" s="1479"/>
      <c r="NM25" s="1479"/>
      <c r="NN25" s="1479"/>
      <c r="NO25" s="1479"/>
      <c r="NP25" s="1479"/>
      <c r="NQ25" s="1479"/>
      <c r="NR25" s="1479"/>
      <c r="NS25" s="1479"/>
      <c r="NT25" s="1479"/>
      <c r="NU25" s="1479"/>
      <c r="NV25" s="1479"/>
      <c r="NW25" s="1479"/>
      <c r="NX25" s="1479"/>
      <c r="NY25" s="1479"/>
      <c r="NZ25" s="1479"/>
      <c r="OA25" s="1479"/>
      <c r="OB25" s="1479"/>
      <c r="OC25" s="1479"/>
      <c r="OD25" s="1479"/>
      <c r="OE25" s="1479"/>
      <c r="OF25" s="1479"/>
      <c r="OG25" s="1479"/>
      <c r="OH25" s="1479"/>
      <c r="OI25" s="1479"/>
      <c r="OJ25" s="1479"/>
      <c r="OK25" s="1479"/>
      <c r="OL25" s="1479"/>
      <c r="OM25" s="1479"/>
      <c r="ON25" s="1479"/>
      <c r="OO25" s="1479"/>
      <c r="OP25" s="1479"/>
      <c r="OQ25" s="1479"/>
      <c r="OR25" s="1479"/>
      <c r="OS25" s="1479"/>
      <c r="OT25" s="1479"/>
      <c r="OU25" s="1479"/>
      <c r="OV25" s="1479"/>
      <c r="OW25" s="1479"/>
      <c r="OX25" s="1479"/>
      <c r="OY25" s="1479"/>
      <c r="OZ25" s="1479"/>
      <c r="PA25" s="1479"/>
      <c r="PB25" s="1479"/>
      <c r="PC25" s="1479"/>
      <c r="PD25" s="1479"/>
      <c r="PE25" s="1479"/>
    </row>
    <row r="26" spans="1:515" ht="34.799999999999997" customHeight="1" thickBot="1">
      <c r="A26" s="953" t="str">
        <f>'2. Portfolio'!B8</f>
        <v>?</v>
      </c>
      <c r="B26" s="1509"/>
      <c r="C26" s="1509"/>
      <c r="D26" s="1511"/>
      <c r="E26" s="1511"/>
      <c r="F26" s="790" t="s">
        <v>948</v>
      </c>
      <c r="G26" s="1526"/>
      <c r="H26" s="1514"/>
      <c r="I26" s="1514"/>
      <c r="J26" s="1512"/>
      <c r="K26" s="1514"/>
      <c r="L26" s="1464"/>
      <c r="M26" s="1462"/>
      <c r="N26" s="1462"/>
      <c r="O26" s="1484"/>
      <c r="P26" s="1485"/>
      <c r="Q26" s="98"/>
      <c r="T26" s="935" t="s">
        <v>1006</v>
      </c>
      <c r="U26" s="934" t="s">
        <v>1007</v>
      </c>
      <c r="V26" s="85" t="s">
        <v>619</v>
      </c>
      <c r="W26" s="450">
        <v>0.33333333333333331</v>
      </c>
      <c r="X26" s="934" t="s">
        <v>1008</v>
      </c>
      <c r="Y26" s="934" t="s">
        <v>1009</v>
      </c>
      <c r="Z26" s="934" t="s">
        <v>605</v>
      </c>
      <c r="AD26" s="530" t="str">
        <f>'3.2 TAP'!B26</f>
        <v/>
      </c>
      <c r="AW26" s="1479"/>
      <c r="AX26" s="1479"/>
      <c r="AY26" s="1479"/>
      <c r="AZ26" s="1479"/>
      <c r="BA26" s="1479"/>
      <c r="BB26" s="1479"/>
      <c r="BC26" s="1479"/>
      <c r="BD26" s="1479"/>
      <c r="BE26" s="1479"/>
      <c r="BF26" s="1479"/>
      <c r="BG26" s="1479"/>
      <c r="BH26" s="1479"/>
      <c r="BI26" s="1479"/>
      <c r="BJ26" s="1479"/>
      <c r="BK26" s="1479"/>
      <c r="BL26" s="1479"/>
      <c r="BM26" s="1479"/>
      <c r="BN26" s="1479"/>
      <c r="BO26" s="1479"/>
      <c r="BP26" s="1479"/>
      <c r="BQ26" s="1479"/>
      <c r="BR26" s="1479"/>
      <c r="BS26" s="1479"/>
      <c r="BT26" s="1479"/>
      <c r="BU26" s="1479"/>
      <c r="BV26" s="1479"/>
      <c r="BW26" s="1479"/>
      <c r="BX26" s="1479"/>
      <c r="BY26" s="1479"/>
      <c r="BZ26" s="1479"/>
      <c r="CA26" s="1479"/>
      <c r="CB26" s="1479"/>
      <c r="CC26" s="1479"/>
      <c r="CD26" s="1479"/>
      <c r="CE26" s="1479"/>
      <c r="CF26" s="1479"/>
      <c r="CG26" s="1479"/>
      <c r="CH26" s="1479"/>
      <c r="CI26" s="1479"/>
      <c r="CJ26" s="1479"/>
      <c r="CK26" s="1479"/>
      <c r="CL26" s="1479"/>
      <c r="CM26" s="1479"/>
      <c r="CN26" s="1479"/>
      <c r="CO26" s="1479"/>
      <c r="CP26" s="1479"/>
      <c r="CQ26" s="1479"/>
      <c r="CR26" s="1479"/>
      <c r="CS26" s="1479"/>
      <c r="CT26" s="1479"/>
      <c r="CU26" s="1479"/>
      <c r="CV26" s="1479"/>
      <c r="CW26" s="1479"/>
      <c r="CX26" s="1479"/>
      <c r="CY26" s="1479"/>
      <c r="CZ26" s="1479"/>
      <c r="DA26" s="1479"/>
      <c r="DB26" s="1479"/>
      <c r="DC26" s="1479"/>
      <c r="DD26" s="1479"/>
      <c r="DE26" s="1479"/>
      <c r="DF26" s="1479"/>
      <c r="DG26" s="1479"/>
      <c r="DH26" s="1479"/>
      <c r="DI26" s="1479"/>
      <c r="DJ26" s="1479"/>
      <c r="DK26" s="1479"/>
      <c r="DL26" s="1479"/>
      <c r="DM26" s="1479"/>
      <c r="DN26" s="1479"/>
      <c r="DO26" s="1479"/>
      <c r="DP26" s="1479"/>
      <c r="DQ26" s="1479"/>
      <c r="DR26" s="1479"/>
      <c r="DS26" s="1479"/>
      <c r="DT26" s="1479"/>
      <c r="DU26" s="1479"/>
      <c r="DV26" s="1479"/>
      <c r="DW26" s="1479"/>
      <c r="DX26" s="1479"/>
      <c r="DY26" s="1479"/>
      <c r="DZ26" s="1479"/>
      <c r="EA26" s="1479"/>
      <c r="EB26" s="1479"/>
      <c r="EC26" s="1479"/>
      <c r="ED26" s="1479"/>
      <c r="EE26" s="1479"/>
      <c r="EF26" s="1479"/>
      <c r="EG26" s="1479"/>
      <c r="EH26" s="1479"/>
      <c r="EI26" s="1479"/>
      <c r="EJ26" s="1479"/>
      <c r="EK26" s="1479"/>
      <c r="EL26" s="1479"/>
      <c r="EM26" s="1479"/>
      <c r="EN26" s="1479"/>
      <c r="EO26" s="1479"/>
      <c r="EP26" s="1479"/>
      <c r="EQ26" s="1479"/>
      <c r="ER26" s="1479"/>
      <c r="ES26" s="1479"/>
      <c r="ET26" s="1479"/>
      <c r="EU26" s="1479"/>
      <c r="EV26" s="1479"/>
      <c r="EW26" s="1479"/>
      <c r="EX26" s="1479"/>
      <c r="EY26" s="1479"/>
      <c r="EZ26" s="1479"/>
      <c r="FA26" s="1479"/>
      <c r="FB26" s="1479"/>
      <c r="FC26" s="1479"/>
      <c r="FD26" s="1479"/>
      <c r="FE26" s="1479"/>
      <c r="FF26" s="1479"/>
      <c r="FG26" s="1479"/>
      <c r="FH26" s="1479"/>
      <c r="FI26" s="1479"/>
      <c r="FJ26" s="1479"/>
      <c r="FK26" s="1479"/>
      <c r="FL26" s="1479"/>
      <c r="FM26" s="1479"/>
      <c r="FN26" s="1479"/>
      <c r="FO26" s="1479"/>
      <c r="FP26" s="1479"/>
      <c r="FQ26" s="1479"/>
      <c r="FR26" s="1479"/>
      <c r="FS26" s="1479"/>
      <c r="FT26" s="1479"/>
      <c r="FU26" s="1479"/>
      <c r="FV26" s="1479"/>
      <c r="FW26" s="1479"/>
      <c r="FX26" s="1479"/>
      <c r="FY26" s="1479"/>
      <c r="FZ26" s="1479"/>
      <c r="GA26" s="1479"/>
      <c r="GB26" s="1479"/>
      <c r="GC26" s="1479"/>
      <c r="GD26" s="1479"/>
      <c r="GE26" s="1479"/>
      <c r="GF26" s="1479"/>
      <c r="GG26" s="1479"/>
      <c r="GH26" s="1479"/>
      <c r="GI26" s="1479"/>
      <c r="GJ26" s="1479"/>
      <c r="GK26" s="1479"/>
      <c r="GL26" s="1479"/>
      <c r="GM26" s="1479"/>
      <c r="GN26" s="1479"/>
      <c r="GO26" s="1479"/>
      <c r="GP26" s="1479"/>
      <c r="GQ26" s="1479"/>
      <c r="GR26" s="1479"/>
      <c r="GS26" s="1479"/>
      <c r="GT26" s="1479"/>
      <c r="GU26" s="1479"/>
      <c r="GV26" s="1479"/>
      <c r="GW26" s="1479"/>
      <c r="GX26" s="1479"/>
      <c r="GY26" s="1479"/>
      <c r="GZ26" s="1479"/>
      <c r="HA26" s="1479"/>
      <c r="HB26" s="1479"/>
      <c r="HC26" s="1479"/>
      <c r="HD26" s="1479"/>
      <c r="HE26" s="1479"/>
      <c r="HF26" s="1479"/>
      <c r="HG26" s="1479"/>
      <c r="HH26" s="1479"/>
      <c r="HI26" s="1479"/>
      <c r="HJ26" s="1479"/>
      <c r="HK26" s="1479"/>
      <c r="HL26" s="1479"/>
      <c r="HM26" s="1479"/>
      <c r="HN26" s="1479"/>
      <c r="HO26" s="1479"/>
      <c r="HP26" s="1479"/>
      <c r="HQ26" s="1479"/>
      <c r="HR26" s="1479"/>
      <c r="HS26" s="1479"/>
      <c r="HT26" s="1479"/>
      <c r="HU26" s="1479"/>
      <c r="HV26" s="1479"/>
      <c r="HW26" s="1479"/>
      <c r="HX26" s="1479"/>
      <c r="HY26" s="1479"/>
      <c r="HZ26" s="1479"/>
      <c r="IA26" s="1479"/>
      <c r="IB26" s="1479"/>
      <c r="IC26" s="1479"/>
      <c r="ID26" s="1479"/>
      <c r="IE26" s="1479"/>
      <c r="IF26" s="1479"/>
      <c r="IG26" s="1479"/>
      <c r="IH26" s="1479"/>
      <c r="II26" s="1479"/>
      <c r="IJ26" s="1479"/>
      <c r="IK26" s="1479"/>
      <c r="IL26" s="1479"/>
      <c r="IM26" s="1479"/>
      <c r="IN26" s="1479"/>
      <c r="IO26" s="1479"/>
      <c r="IP26" s="1479"/>
      <c r="IQ26" s="1479"/>
      <c r="IR26" s="1479"/>
      <c r="IS26" s="1479"/>
      <c r="IT26" s="1479"/>
      <c r="IU26" s="1479"/>
      <c r="IV26" s="1479"/>
      <c r="IW26" s="1479"/>
      <c r="IX26" s="1479"/>
      <c r="IY26" s="1479"/>
      <c r="IZ26" s="1479"/>
      <c r="JA26" s="1479"/>
      <c r="JB26" s="1479"/>
      <c r="JC26" s="1479"/>
      <c r="JD26" s="1479"/>
      <c r="JE26" s="1479"/>
      <c r="JF26" s="1479"/>
      <c r="JG26" s="1479"/>
      <c r="JH26" s="1479"/>
      <c r="JI26" s="1479"/>
      <c r="JJ26" s="1479"/>
      <c r="JK26" s="1479"/>
      <c r="JL26" s="1479"/>
      <c r="JM26" s="1479"/>
      <c r="JN26" s="1479"/>
      <c r="JO26" s="1479"/>
      <c r="JP26" s="1479"/>
      <c r="JQ26" s="1479"/>
      <c r="JR26" s="1479"/>
      <c r="JS26" s="1479"/>
      <c r="JT26" s="1479"/>
      <c r="JU26" s="1479"/>
      <c r="JV26" s="1479"/>
      <c r="JW26" s="1479"/>
      <c r="JX26" s="1479"/>
      <c r="JY26" s="1479"/>
      <c r="JZ26" s="1479"/>
      <c r="KA26" s="1479"/>
      <c r="KB26" s="1479"/>
      <c r="KC26" s="1479"/>
      <c r="KD26" s="1479"/>
      <c r="KE26" s="1479"/>
      <c r="KF26" s="1479"/>
      <c r="KG26" s="1479"/>
      <c r="KH26" s="1479"/>
      <c r="KI26" s="1479"/>
      <c r="KJ26" s="1479"/>
      <c r="KK26" s="1479"/>
      <c r="KL26" s="1479"/>
      <c r="KM26" s="1479"/>
      <c r="KN26" s="1479"/>
      <c r="KO26" s="1479"/>
      <c r="KP26" s="1479"/>
      <c r="KQ26" s="1479"/>
      <c r="KR26" s="1479"/>
      <c r="KS26" s="1479"/>
      <c r="KT26" s="1479"/>
      <c r="KU26" s="1479"/>
      <c r="KV26" s="1479"/>
      <c r="KW26" s="1479"/>
      <c r="KX26" s="1479"/>
      <c r="KY26" s="1479"/>
      <c r="KZ26" s="1479"/>
      <c r="LA26" s="1479"/>
      <c r="LB26" s="1479"/>
      <c r="LC26" s="1479"/>
      <c r="LD26" s="1479"/>
      <c r="LE26" s="1479"/>
      <c r="LF26" s="1479"/>
      <c r="LG26" s="1479"/>
      <c r="LH26" s="1479"/>
      <c r="LI26" s="1479"/>
      <c r="LJ26" s="1479"/>
      <c r="LK26" s="1479"/>
      <c r="LL26" s="1479"/>
      <c r="LM26" s="1479"/>
      <c r="LN26" s="1479"/>
      <c r="LO26" s="1479"/>
      <c r="LP26" s="1479"/>
      <c r="LQ26" s="1479"/>
      <c r="LR26" s="1479"/>
      <c r="LS26" s="1479"/>
      <c r="LT26" s="1479"/>
      <c r="LU26" s="1479"/>
      <c r="LV26" s="1479"/>
      <c r="LW26" s="1479"/>
      <c r="LX26" s="1479"/>
      <c r="LY26" s="1479"/>
      <c r="LZ26" s="1479"/>
      <c r="MA26" s="1479"/>
      <c r="MB26" s="1479"/>
      <c r="MC26" s="1479"/>
      <c r="MD26" s="1479"/>
      <c r="ME26" s="1479"/>
      <c r="MF26" s="1479"/>
      <c r="MG26" s="1479"/>
      <c r="MH26" s="1479"/>
      <c r="MI26" s="1479"/>
      <c r="MJ26" s="1479"/>
      <c r="MK26" s="1479"/>
      <c r="ML26" s="1479"/>
      <c r="MM26" s="1479"/>
      <c r="MN26" s="1479"/>
      <c r="MO26" s="1479"/>
      <c r="MP26" s="1479"/>
      <c r="MQ26" s="1479"/>
      <c r="MR26" s="1479"/>
      <c r="MS26" s="1479"/>
      <c r="MT26" s="1479"/>
      <c r="MU26" s="1479"/>
      <c r="MV26" s="1479"/>
      <c r="MW26" s="1479"/>
      <c r="MX26" s="1479"/>
      <c r="MY26" s="1479"/>
      <c r="MZ26" s="1479"/>
      <c r="NA26" s="1479"/>
      <c r="NB26" s="1479"/>
      <c r="NC26" s="1479"/>
      <c r="ND26" s="1479"/>
      <c r="NE26" s="1479"/>
      <c r="NF26" s="1479"/>
      <c r="NG26" s="1479"/>
      <c r="NH26" s="1479"/>
      <c r="NI26" s="1479"/>
      <c r="NJ26" s="1479"/>
      <c r="NK26" s="1479"/>
      <c r="NL26" s="1479"/>
      <c r="NM26" s="1479"/>
      <c r="NN26" s="1479"/>
      <c r="NO26" s="1479"/>
      <c r="NP26" s="1479"/>
      <c r="NQ26" s="1479"/>
      <c r="NR26" s="1479"/>
      <c r="NS26" s="1479"/>
      <c r="NT26" s="1479"/>
      <c r="NU26" s="1479"/>
      <c r="NV26" s="1479"/>
      <c r="NW26" s="1479"/>
      <c r="NX26" s="1479"/>
      <c r="NY26" s="1479"/>
      <c r="NZ26" s="1479"/>
      <c r="OA26" s="1479"/>
      <c r="OB26" s="1479"/>
      <c r="OC26" s="1479"/>
      <c r="OD26" s="1479"/>
      <c r="OE26" s="1479"/>
      <c r="OF26" s="1479"/>
      <c r="OG26" s="1479"/>
      <c r="OH26" s="1479"/>
      <c r="OI26" s="1479"/>
      <c r="OJ26" s="1479"/>
      <c r="OK26" s="1479"/>
      <c r="OL26" s="1479"/>
      <c r="OM26" s="1479"/>
      <c r="ON26" s="1479"/>
      <c r="OO26" s="1479"/>
      <c r="OP26" s="1479"/>
      <c r="OQ26" s="1479"/>
      <c r="OR26" s="1479"/>
      <c r="OS26" s="1479"/>
      <c r="OT26" s="1479"/>
      <c r="OU26" s="1479"/>
      <c r="OV26" s="1479"/>
      <c r="OW26" s="1479"/>
      <c r="OX26" s="1479"/>
      <c r="OY26" s="1479"/>
      <c r="OZ26" s="1479"/>
      <c r="PA26" s="1479"/>
      <c r="PB26" s="1479"/>
      <c r="PC26" s="1479"/>
      <c r="PD26" s="1479"/>
      <c r="PE26" s="1479"/>
    </row>
    <row r="27" spans="1:515" ht="16.2" customHeight="1">
      <c r="A27" s="541"/>
      <c r="B27" s="542"/>
      <c r="C27" s="949"/>
      <c r="D27" s="542"/>
      <c r="E27" s="546"/>
      <c r="F27" s="542"/>
      <c r="G27" s="543"/>
      <c r="H27" s="544"/>
      <c r="I27" s="545"/>
      <c r="J27" s="546"/>
      <c r="K27" s="546" t="str">
        <f>IFERROR(J27*H27*VLOOKUP(G27,$V$24:$W$160,2,0),"")</f>
        <v/>
      </c>
      <c r="L27" s="547" t="str">
        <f t="shared" ref="L27:L91" si="12">IF(A27="","",D27+H27)</f>
        <v/>
      </c>
      <c r="M27" s="951" t="str">
        <f t="shared" ref="M27:M58" si="13">IF(A27="","",IF(I27="",$J$9,WORKDAY.INTL(INDEX($N$27:$N$146,MATCH(I27,INDEX(MID($A$27:$A$144,1,FIND(" ",$A$27:$A$144)-1),0),0)),1,1)))</f>
        <v/>
      </c>
      <c r="N27" s="951" t="str">
        <f>IF(A27="","",WORKDAY.INTL(M27,L27,1))</f>
        <v/>
      </c>
      <c r="O27" s="1486"/>
      <c r="P27" s="1486"/>
      <c r="Q27" s="215"/>
      <c r="R27" s="167" t="str">
        <f>IF(B27="AQUISIÇÃO",ROW(), "")</f>
        <v/>
      </c>
      <c r="S27" s="167" t="str">
        <f>IFERROR(INDEX(B$27:B$144,SMALL(R$27:R$144,ROW(A1))-26),"")</f>
        <v/>
      </c>
      <c r="T27" s="167" t="str">
        <f>IFERROR(INDEX(C$27:C$144,SMALL(R$27:R$144,ROW(B1))-26),"")</f>
        <v/>
      </c>
      <c r="U27" s="167" t="str">
        <f>IFERROR(INDEX(D$27:D$144,SMALL(R$27:R$144,ROW(A1))-26),"")</f>
        <v/>
      </c>
      <c r="V27" s="85" t="s">
        <v>620</v>
      </c>
      <c r="W27" s="450">
        <v>0.41666666666666669</v>
      </c>
      <c r="X27" s="167" t="str">
        <f>IFERROR(INDEX(E$27:E$144,SMALL(R$27:R$144,ROW(A1))-26),"")</f>
        <v/>
      </c>
      <c r="Y27" s="167" t="str">
        <f>IFERROR(INDEX(A$27:A$144,SMALL(R$27:R$144,ROW(A1))-26),"")</f>
        <v/>
      </c>
      <c r="Z27" s="167" t="str">
        <f>IFERROR(INDEX(M$27:M$144,SMALL(R$27:R$144,ROW(A1))-26),"")</f>
        <v/>
      </c>
      <c r="AD27" s="530" t="str">
        <f>'3.2 TAP'!B27</f>
        <v/>
      </c>
      <c r="AW27" s="432" t="str">
        <f t="shared" ref="AW27:BF36" si="14">IFERROR(IF(AND(AW$22&gt;=$M27,AW$22&lt;=$N27),"",IF(AW$22=WORKDAY($N27,1),$A27,"")),"")</f>
        <v/>
      </c>
      <c r="AX27" s="432" t="str">
        <f t="shared" si="14"/>
        <v/>
      </c>
      <c r="AY27" s="432" t="str">
        <f t="shared" si="14"/>
        <v/>
      </c>
      <c r="AZ27" s="432" t="str">
        <f t="shared" si="14"/>
        <v/>
      </c>
      <c r="BA27" s="432" t="str">
        <f t="shared" si="14"/>
        <v/>
      </c>
      <c r="BB27" s="432" t="str">
        <f t="shared" si="14"/>
        <v/>
      </c>
      <c r="BC27" s="432" t="str">
        <f t="shared" si="14"/>
        <v/>
      </c>
      <c r="BD27" s="432" t="str">
        <f t="shared" si="14"/>
        <v/>
      </c>
      <c r="BE27" s="432" t="str">
        <f t="shared" si="14"/>
        <v/>
      </c>
      <c r="BF27" s="432" t="str">
        <f t="shared" si="14"/>
        <v/>
      </c>
      <c r="BG27" s="432" t="str">
        <f t="shared" ref="BG27:BP36" si="15">IFERROR(IF(AND(BG$22&gt;=$M27,BG$22&lt;=$N27),"",IF(BG$22=WORKDAY($N27,1),$A27,"")),"")</f>
        <v/>
      </c>
      <c r="BH27" s="432" t="str">
        <f t="shared" si="15"/>
        <v/>
      </c>
      <c r="BI27" s="432" t="str">
        <f t="shared" si="15"/>
        <v/>
      </c>
      <c r="BJ27" s="432" t="str">
        <f t="shared" si="15"/>
        <v/>
      </c>
      <c r="BK27" s="432" t="str">
        <f t="shared" si="15"/>
        <v/>
      </c>
      <c r="BL27" s="432" t="str">
        <f t="shared" si="15"/>
        <v/>
      </c>
      <c r="BM27" s="432" t="str">
        <f t="shared" si="15"/>
        <v/>
      </c>
      <c r="BN27" s="432" t="str">
        <f t="shared" si="15"/>
        <v/>
      </c>
      <c r="BO27" s="432" t="str">
        <f t="shared" si="15"/>
        <v/>
      </c>
      <c r="BP27" s="432" t="str">
        <f t="shared" si="15"/>
        <v/>
      </c>
      <c r="BQ27" s="432" t="str">
        <f t="shared" ref="BQ27:BZ36" si="16">IFERROR(IF(AND(BQ$22&gt;=$M27,BQ$22&lt;=$N27),"",IF(BQ$22=WORKDAY($N27,1),$A27,"")),"")</f>
        <v/>
      </c>
      <c r="BR27" s="432" t="str">
        <f t="shared" si="16"/>
        <v/>
      </c>
      <c r="BS27" s="432" t="str">
        <f t="shared" si="16"/>
        <v/>
      </c>
      <c r="BT27" s="432" t="str">
        <f t="shared" si="16"/>
        <v/>
      </c>
      <c r="BU27" s="432" t="str">
        <f t="shared" si="16"/>
        <v/>
      </c>
      <c r="BV27" s="432" t="str">
        <f t="shared" si="16"/>
        <v/>
      </c>
      <c r="BW27" s="432" t="str">
        <f t="shared" si="16"/>
        <v/>
      </c>
      <c r="BX27" s="432" t="str">
        <f t="shared" si="16"/>
        <v/>
      </c>
      <c r="BY27" s="432" t="str">
        <f t="shared" si="16"/>
        <v/>
      </c>
      <c r="BZ27" s="432" t="str">
        <f t="shared" si="16"/>
        <v/>
      </c>
      <c r="CA27" s="432" t="str">
        <f t="shared" ref="CA27:CJ36" si="17">IFERROR(IF(AND(CA$22&gt;=$M27,CA$22&lt;=$N27),"",IF(CA$22=WORKDAY($N27,1),$A27,"")),"")</f>
        <v/>
      </c>
      <c r="CB27" s="432" t="str">
        <f t="shared" si="17"/>
        <v/>
      </c>
      <c r="CC27" s="432" t="str">
        <f t="shared" si="17"/>
        <v/>
      </c>
      <c r="CD27" s="432" t="str">
        <f t="shared" si="17"/>
        <v/>
      </c>
      <c r="CE27" s="432" t="str">
        <f t="shared" si="17"/>
        <v/>
      </c>
      <c r="CF27" s="432" t="str">
        <f t="shared" si="17"/>
        <v/>
      </c>
      <c r="CG27" s="432" t="str">
        <f t="shared" si="17"/>
        <v/>
      </c>
      <c r="CH27" s="432" t="str">
        <f t="shared" si="17"/>
        <v/>
      </c>
      <c r="CI27" s="432" t="str">
        <f t="shared" si="17"/>
        <v/>
      </c>
      <c r="CJ27" s="432" t="str">
        <f t="shared" si="17"/>
        <v/>
      </c>
      <c r="CK27" s="432" t="str">
        <f t="shared" ref="CK27:CT36" si="18">IFERROR(IF(AND(CK$22&gt;=$M27,CK$22&lt;=$N27),"",IF(CK$22=WORKDAY($N27,1),$A27,"")),"")</f>
        <v/>
      </c>
      <c r="CL27" s="432" t="str">
        <f t="shared" si="18"/>
        <v/>
      </c>
      <c r="CM27" s="432" t="str">
        <f t="shared" si="18"/>
        <v/>
      </c>
      <c r="CN27" s="432" t="str">
        <f t="shared" si="18"/>
        <v/>
      </c>
      <c r="CO27" s="432" t="str">
        <f t="shared" si="18"/>
        <v/>
      </c>
      <c r="CP27" s="432" t="str">
        <f t="shared" si="18"/>
        <v/>
      </c>
      <c r="CQ27" s="432" t="str">
        <f t="shared" si="18"/>
        <v/>
      </c>
      <c r="CR27" s="432" t="str">
        <f t="shared" si="18"/>
        <v/>
      </c>
      <c r="CS27" s="432" t="str">
        <f t="shared" si="18"/>
        <v/>
      </c>
      <c r="CT27" s="432" t="str">
        <f t="shared" si="18"/>
        <v/>
      </c>
      <c r="CU27" s="432" t="str">
        <f t="shared" ref="CU27:DD36" si="19">IFERROR(IF(AND(CU$22&gt;=$M27,CU$22&lt;=$N27),"",IF(CU$22=WORKDAY($N27,1),$A27,"")),"")</f>
        <v/>
      </c>
      <c r="CV27" s="432" t="str">
        <f t="shared" si="19"/>
        <v/>
      </c>
      <c r="CW27" s="432" t="str">
        <f t="shared" si="19"/>
        <v/>
      </c>
      <c r="CX27" s="432" t="str">
        <f t="shared" si="19"/>
        <v/>
      </c>
      <c r="CY27" s="432" t="str">
        <f t="shared" si="19"/>
        <v/>
      </c>
      <c r="CZ27" s="432" t="str">
        <f t="shared" si="19"/>
        <v/>
      </c>
      <c r="DA27" s="432" t="str">
        <f t="shared" si="19"/>
        <v/>
      </c>
      <c r="DB27" s="432" t="str">
        <f t="shared" si="19"/>
        <v/>
      </c>
      <c r="DC27" s="432" t="str">
        <f t="shared" si="19"/>
        <v/>
      </c>
      <c r="DD27" s="432" t="str">
        <f t="shared" si="19"/>
        <v/>
      </c>
      <c r="DE27" s="432" t="str">
        <f t="shared" ref="DE27:DN36" si="20">IFERROR(IF(AND(DE$22&gt;=$M27,DE$22&lt;=$N27),"",IF(DE$22=WORKDAY($N27,1),$A27,"")),"")</f>
        <v/>
      </c>
      <c r="DF27" s="432" t="str">
        <f t="shared" si="20"/>
        <v/>
      </c>
      <c r="DG27" s="432" t="str">
        <f t="shared" si="20"/>
        <v/>
      </c>
      <c r="DH27" s="432" t="str">
        <f t="shared" si="20"/>
        <v/>
      </c>
      <c r="DI27" s="432" t="str">
        <f t="shared" si="20"/>
        <v/>
      </c>
      <c r="DJ27" s="432" t="str">
        <f t="shared" si="20"/>
        <v/>
      </c>
      <c r="DK27" s="432" t="str">
        <f t="shared" si="20"/>
        <v/>
      </c>
      <c r="DL27" s="432" t="str">
        <f t="shared" si="20"/>
        <v/>
      </c>
      <c r="DM27" s="432" t="str">
        <f t="shared" si="20"/>
        <v/>
      </c>
      <c r="DN27" s="432" t="str">
        <f t="shared" si="20"/>
        <v/>
      </c>
      <c r="DO27" s="432" t="str">
        <f t="shared" ref="DO27:DX36" si="21">IFERROR(IF(AND(DO$22&gt;=$M27,DO$22&lt;=$N27),"",IF(DO$22=WORKDAY($N27,1),$A27,"")),"")</f>
        <v/>
      </c>
      <c r="DP27" s="432" t="str">
        <f t="shared" si="21"/>
        <v/>
      </c>
      <c r="DQ27" s="432" t="str">
        <f t="shared" si="21"/>
        <v/>
      </c>
      <c r="DR27" s="432" t="str">
        <f t="shared" si="21"/>
        <v/>
      </c>
      <c r="DS27" s="432" t="str">
        <f t="shared" si="21"/>
        <v/>
      </c>
      <c r="DT27" s="432" t="str">
        <f t="shared" si="21"/>
        <v/>
      </c>
      <c r="DU27" s="432" t="str">
        <f t="shared" si="21"/>
        <v/>
      </c>
      <c r="DV27" s="432" t="str">
        <f t="shared" si="21"/>
        <v/>
      </c>
      <c r="DW27" s="432" t="str">
        <f t="shared" si="21"/>
        <v/>
      </c>
      <c r="DX27" s="432" t="str">
        <f t="shared" si="21"/>
        <v/>
      </c>
      <c r="DY27" s="432" t="str">
        <f t="shared" ref="DY27:EH36" si="22">IFERROR(IF(AND(DY$22&gt;=$M27,DY$22&lt;=$N27),"",IF(DY$22=WORKDAY($N27,1),$A27,"")),"")</f>
        <v/>
      </c>
      <c r="DZ27" s="432" t="str">
        <f t="shared" si="22"/>
        <v/>
      </c>
      <c r="EA27" s="432" t="str">
        <f t="shared" si="22"/>
        <v/>
      </c>
      <c r="EB27" s="432" t="str">
        <f t="shared" si="22"/>
        <v/>
      </c>
      <c r="EC27" s="432" t="str">
        <f t="shared" si="22"/>
        <v/>
      </c>
      <c r="ED27" s="432" t="str">
        <f t="shared" si="22"/>
        <v/>
      </c>
      <c r="EE27" s="432" t="str">
        <f t="shared" si="22"/>
        <v/>
      </c>
      <c r="EF27" s="432" t="str">
        <f t="shared" si="22"/>
        <v/>
      </c>
      <c r="EG27" s="432" t="str">
        <f t="shared" si="22"/>
        <v/>
      </c>
      <c r="EH27" s="432" t="str">
        <f t="shared" si="22"/>
        <v/>
      </c>
      <c r="EI27" s="432" t="str">
        <f t="shared" ref="EI27:ER36" si="23">IFERROR(IF(AND(EI$22&gt;=$M27,EI$22&lt;=$N27),"",IF(EI$22=WORKDAY($N27,1),$A27,"")),"")</f>
        <v/>
      </c>
      <c r="EJ27" s="432" t="str">
        <f t="shared" si="23"/>
        <v/>
      </c>
      <c r="EK27" s="432" t="str">
        <f t="shared" si="23"/>
        <v/>
      </c>
      <c r="EL27" s="432" t="str">
        <f t="shared" si="23"/>
        <v/>
      </c>
      <c r="EM27" s="432" t="str">
        <f t="shared" si="23"/>
        <v/>
      </c>
      <c r="EN27" s="432" t="str">
        <f t="shared" si="23"/>
        <v/>
      </c>
      <c r="EO27" s="432" t="str">
        <f t="shared" si="23"/>
        <v/>
      </c>
      <c r="EP27" s="432" t="str">
        <f t="shared" si="23"/>
        <v/>
      </c>
      <c r="EQ27" s="432" t="str">
        <f t="shared" si="23"/>
        <v/>
      </c>
      <c r="ER27" s="432" t="str">
        <f t="shared" si="23"/>
        <v/>
      </c>
      <c r="ES27" s="432" t="str">
        <f t="shared" ref="ES27:FB36" si="24">IFERROR(IF(AND(ES$22&gt;=$M27,ES$22&lt;=$N27),"",IF(ES$22=WORKDAY($N27,1),$A27,"")),"")</f>
        <v/>
      </c>
      <c r="ET27" s="432" t="str">
        <f t="shared" si="24"/>
        <v/>
      </c>
      <c r="EU27" s="432" t="str">
        <f t="shared" si="24"/>
        <v/>
      </c>
      <c r="EV27" s="432" t="str">
        <f t="shared" si="24"/>
        <v/>
      </c>
      <c r="EW27" s="432" t="str">
        <f t="shared" si="24"/>
        <v/>
      </c>
      <c r="EX27" s="432" t="str">
        <f t="shared" si="24"/>
        <v/>
      </c>
      <c r="EY27" s="432" t="str">
        <f t="shared" si="24"/>
        <v/>
      </c>
      <c r="EZ27" s="432" t="str">
        <f t="shared" si="24"/>
        <v/>
      </c>
      <c r="FA27" s="432" t="str">
        <f t="shared" si="24"/>
        <v/>
      </c>
      <c r="FB27" s="432" t="str">
        <f t="shared" si="24"/>
        <v/>
      </c>
      <c r="FC27" s="432" t="str">
        <f t="shared" ref="FC27:FL36" si="25">IFERROR(IF(AND(FC$22&gt;=$M27,FC$22&lt;=$N27),"",IF(FC$22=WORKDAY($N27,1),$A27,"")),"")</f>
        <v/>
      </c>
      <c r="FD27" s="432" t="str">
        <f t="shared" si="25"/>
        <v/>
      </c>
      <c r="FE27" s="432" t="str">
        <f t="shared" si="25"/>
        <v/>
      </c>
      <c r="FF27" s="432" t="str">
        <f t="shared" si="25"/>
        <v/>
      </c>
      <c r="FG27" s="432" t="str">
        <f t="shared" si="25"/>
        <v/>
      </c>
      <c r="FH27" s="432" t="str">
        <f t="shared" si="25"/>
        <v/>
      </c>
      <c r="FI27" s="432" t="str">
        <f t="shared" si="25"/>
        <v/>
      </c>
      <c r="FJ27" s="432" t="str">
        <f t="shared" si="25"/>
        <v/>
      </c>
      <c r="FK27" s="432" t="str">
        <f t="shared" si="25"/>
        <v/>
      </c>
      <c r="FL27" s="432" t="str">
        <f t="shared" si="25"/>
        <v/>
      </c>
      <c r="FM27" s="432" t="str">
        <f t="shared" ref="FM27:FV36" si="26">IFERROR(IF(AND(FM$22&gt;=$M27,FM$22&lt;=$N27),"",IF(FM$22=WORKDAY($N27,1),$A27,"")),"")</f>
        <v/>
      </c>
      <c r="FN27" s="432" t="str">
        <f t="shared" si="26"/>
        <v/>
      </c>
      <c r="FO27" s="432" t="str">
        <f t="shared" si="26"/>
        <v/>
      </c>
      <c r="FP27" s="432" t="str">
        <f t="shared" si="26"/>
        <v/>
      </c>
      <c r="FQ27" s="432" t="str">
        <f t="shared" si="26"/>
        <v/>
      </c>
      <c r="FR27" s="432" t="str">
        <f t="shared" si="26"/>
        <v/>
      </c>
      <c r="FS27" s="432" t="str">
        <f t="shared" si="26"/>
        <v/>
      </c>
      <c r="FT27" s="432" t="str">
        <f t="shared" si="26"/>
        <v/>
      </c>
      <c r="FU27" s="432" t="str">
        <f t="shared" si="26"/>
        <v/>
      </c>
      <c r="FV27" s="432" t="str">
        <f t="shared" si="26"/>
        <v/>
      </c>
      <c r="FW27" s="432" t="str">
        <f t="shared" ref="FW27:GF36" si="27">IFERROR(IF(AND(FW$22&gt;=$M27,FW$22&lt;=$N27),"",IF(FW$22=WORKDAY($N27,1),$A27,"")),"")</f>
        <v/>
      </c>
      <c r="FX27" s="432" t="str">
        <f t="shared" si="27"/>
        <v/>
      </c>
      <c r="FY27" s="432" t="str">
        <f t="shared" si="27"/>
        <v/>
      </c>
      <c r="FZ27" s="432" t="str">
        <f t="shared" si="27"/>
        <v/>
      </c>
      <c r="GA27" s="432" t="str">
        <f t="shared" si="27"/>
        <v/>
      </c>
      <c r="GB27" s="432" t="str">
        <f t="shared" si="27"/>
        <v/>
      </c>
      <c r="GC27" s="432" t="str">
        <f t="shared" si="27"/>
        <v/>
      </c>
      <c r="GD27" s="432" t="str">
        <f t="shared" si="27"/>
        <v/>
      </c>
      <c r="GE27" s="432" t="str">
        <f t="shared" si="27"/>
        <v/>
      </c>
      <c r="GF27" s="432" t="str">
        <f t="shared" si="27"/>
        <v/>
      </c>
      <c r="GG27" s="432" t="str">
        <f t="shared" ref="GG27:GP36" si="28">IFERROR(IF(AND(GG$22&gt;=$M27,GG$22&lt;=$N27),"",IF(GG$22=WORKDAY($N27,1),$A27,"")),"")</f>
        <v/>
      </c>
      <c r="GH27" s="432" t="str">
        <f t="shared" si="28"/>
        <v/>
      </c>
      <c r="GI27" s="432" t="str">
        <f t="shared" si="28"/>
        <v/>
      </c>
      <c r="GJ27" s="432" t="str">
        <f t="shared" si="28"/>
        <v/>
      </c>
      <c r="GK27" s="432" t="str">
        <f t="shared" si="28"/>
        <v/>
      </c>
      <c r="GL27" s="432" t="str">
        <f t="shared" si="28"/>
        <v/>
      </c>
      <c r="GM27" s="432" t="str">
        <f t="shared" si="28"/>
        <v/>
      </c>
      <c r="GN27" s="432" t="str">
        <f t="shared" si="28"/>
        <v/>
      </c>
      <c r="GO27" s="432" t="str">
        <f t="shared" si="28"/>
        <v/>
      </c>
      <c r="GP27" s="432" t="str">
        <f t="shared" si="28"/>
        <v/>
      </c>
      <c r="GQ27" s="432" t="str">
        <f t="shared" ref="GQ27:GZ36" si="29">IFERROR(IF(AND(GQ$22&gt;=$M27,GQ$22&lt;=$N27),"",IF(GQ$22=WORKDAY($N27,1),$A27,"")),"")</f>
        <v/>
      </c>
      <c r="GR27" s="432" t="str">
        <f t="shared" si="29"/>
        <v/>
      </c>
      <c r="GS27" s="432" t="str">
        <f t="shared" si="29"/>
        <v/>
      </c>
      <c r="GT27" s="432" t="str">
        <f t="shared" si="29"/>
        <v/>
      </c>
      <c r="GU27" s="432" t="str">
        <f t="shared" si="29"/>
        <v/>
      </c>
      <c r="GV27" s="432" t="str">
        <f t="shared" si="29"/>
        <v/>
      </c>
      <c r="GW27" s="432" t="str">
        <f t="shared" si="29"/>
        <v/>
      </c>
      <c r="GX27" s="432" t="str">
        <f t="shared" si="29"/>
        <v/>
      </c>
      <c r="GY27" s="432" t="str">
        <f t="shared" si="29"/>
        <v/>
      </c>
      <c r="GZ27" s="432" t="str">
        <f t="shared" si="29"/>
        <v/>
      </c>
      <c r="HA27" s="432" t="str">
        <f t="shared" ref="HA27:HJ36" si="30">IFERROR(IF(AND(HA$22&gt;=$M27,HA$22&lt;=$N27),"",IF(HA$22=WORKDAY($N27,1),$A27,"")),"")</f>
        <v/>
      </c>
      <c r="HB27" s="432" t="str">
        <f t="shared" si="30"/>
        <v/>
      </c>
      <c r="HC27" s="432" t="str">
        <f t="shared" si="30"/>
        <v/>
      </c>
      <c r="HD27" s="432" t="str">
        <f t="shared" si="30"/>
        <v/>
      </c>
      <c r="HE27" s="432" t="str">
        <f t="shared" si="30"/>
        <v/>
      </c>
      <c r="HF27" s="432" t="str">
        <f t="shared" si="30"/>
        <v/>
      </c>
      <c r="HG27" s="432" t="str">
        <f t="shared" si="30"/>
        <v/>
      </c>
      <c r="HH27" s="432" t="str">
        <f t="shared" si="30"/>
        <v/>
      </c>
      <c r="HI27" s="432" t="str">
        <f t="shared" si="30"/>
        <v/>
      </c>
      <c r="HJ27" s="432" t="str">
        <f t="shared" si="30"/>
        <v/>
      </c>
      <c r="HK27" s="432" t="str">
        <f t="shared" ref="HK27:HT36" si="31">IFERROR(IF(AND(HK$22&gt;=$M27,HK$22&lt;=$N27),"",IF(HK$22=WORKDAY($N27,1),$A27,"")),"")</f>
        <v/>
      </c>
      <c r="HL27" s="432" t="str">
        <f t="shared" si="31"/>
        <v/>
      </c>
      <c r="HM27" s="432" t="str">
        <f t="shared" si="31"/>
        <v/>
      </c>
      <c r="HN27" s="432" t="str">
        <f t="shared" si="31"/>
        <v/>
      </c>
      <c r="HO27" s="432" t="str">
        <f t="shared" si="31"/>
        <v/>
      </c>
      <c r="HP27" s="432" t="str">
        <f t="shared" si="31"/>
        <v/>
      </c>
      <c r="HQ27" s="432" t="str">
        <f t="shared" si="31"/>
        <v/>
      </c>
      <c r="HR27" s="432" t="str">
        <f t="shared" si="31"/>
        <v/>
      </c>
      <c r="HS27" s="432" t="str">
        <f t="shared" si="31"/>
        <v/>
      </c>
      <c r="HT27" s="432" t="str">
        <f t="shared" si="31"/>
        <v/>
      </c>
      <c r="HU27" s="432" t="str">
        <f t="shared" ref="HU27:ID36" si="32">IFERROR(IF(AND(HU$22&gt;=$M27,HU$22&lt;=$N27),"",IF(HU$22=WORKDAY($N27,1),$A27,"")),"")</f>
        <v/>
      </c>
      <c r="HV27" s="432" t="str">
        <f t="shared" si="32"/>
        <v/>
      </c>
      <c r="HW27" s="432" t="str">
        <f t="shared" si="32"/>
        <v/>
      </c>
      <c r="HX27" s="432" t="str">
        <f t="shared" si="32"/>
        <v/>
      </c>
      <c r="HY27" s="432" t="str">
        <f t="shared" si="32"/>
        <v/>
      </c>
      <c r="HZ27" s="432" t="str">
        <f t="shared" si="32"/>
        <v/>
      </c>
      <c r="IA27" s="432" t="str">
        <f t="shared" si="32"/>
        <v/>
      </c>
      <c r="IB27" s="432" t="str">
        <f t="shared" si="32"/>
        <v/>
      </c>
      <c r="IC27" s="432" t="str">
        <f t="shared" si="32"/>
        <v/>
      </c>
      <c r="ID27" s="432" t="str">
        <f t="shared" si="32"/>
        <v/>
      </c>
      <c r="IE27" s="432" t="str">
        <f t="shared" ref="IE27:IN36" si="33">IFERROR(IF(AND(IE$22&gt;=$M27,IE$22&lt;=$N27),"",IF(IE$22=WORKDAY($N27,1),$A27,"")),"")</f>
        <v/>
      </c>
      <c r="IF27" s="432" t="str">
        <f t="shared" si="33"/>
        <v/>
      </c>
      <c r="IG27" s="432" t="str">
        <f t="shared" si="33"/>
        <v/>
      </c>
      <c r="IH27" s="432" t="str">
        <f t="shared" si="33"/>
        <v/>
      </c>
      <c r="II27" s="432" t="str">
        <f t="shared" si="33"/>
        <v/>
      </c>
      <c r="IJ27" s="432" t="str">
        <f t="shared" si="33"/>
        <v/>
      </c>
      <c r="IK27" s="432" t="str">
        <f t="shared" si="33"/>
        <v/>
      </c>
      <c r="IL27" s="432" t="str">
        <f t="shared" si="33"/>
        <v/>
      </c>
      <c r="IM27" s="432" t="str">
        <f t="shared" si="33"/>
        <v/>
      </c>
      <c r="IN27" s="432" t="str">
        <f t="shared" si="33"/>
        <v/>
      </c>
      <c r="IO27" s="432" t="str">
        <f t="shared" ref="IO27:IX36" si="34">IFERROR(IF(AND(IO$22&gt;=$M27,IO$22&lt;=$N27),"",IF(IO$22=WORKDAY($N27,1),$A27,"")),"")</f>
        <v/>
      </c>
      <c r="IP27" s="432" t="str">
        <f t="shared" si="34"/>
        <v/>
      </c>
      <c r="IQ27" s="432" t="str">
        <f t="shared" si="34"/>
        <v/>
      </c>
      <c r="IR27" s="432" t="str">
        <f t="shared" si="34"/>
        <v/>
      </c>
      <c r="IS27" s="432" t="str">
        <f t="shared" si="34"/>
        <v/>
      </c>
      <c r="IT27" s="432" t="str">
        <f t="shared" si="34"/>
        <v/>
      </c>
      <c r="IU27" s="432" t="str">
        <f t="shared" si="34"/>
        <v/>
      </c>
      <c r="IV27" s="432" t="str">
        <f t="shared" si="34"/>
        <v/>
      </c>
      <c r="IW27" s="432" t="str">
        <f t="shared" si="34"/>
        <v/>
      </c>
      <c r="IX27" s="432" t="str">
        <f t="shared" si="34"/>
        <v/>
      </c>
      <c r="IY27" s="432" t="str">
        <f t="shared" ref="IY27:JH36" si="35">IFERROR(IF(AND(IY$22&gt;=$M27,IY$22&lt;=$N27),"",IF(IY$22=WORKDAY($N27,1),$A27,"")),"")</f>
        <v/>
      </c>
      <c r="IZ27" s="432" t="str">
        <f t="shared" si="35"/>
        <v/>
      </c>
      <c r="JA27" s="432" t="str">
        <f t="shared" si="35"/>
        <v/>
      </c>
      <c r="JB27" s="432" t="str">
        <f t="shared" si="35"/>
        <v/>
      </c>
      <c r="JC27" s="432" t="str">
        <f t="shared" si="35"/>
        <v/>
      </c>
      <c r="JD27" s="432" t="str">
        <f t="shared" si="35"/>
        <v/>
      </c>
      <c r="JE27" s="432" t="str">
        <f t="shared" si="35"/>
        <v/>
      </c>
      <c r="JF27" s="432" t="str">
        <f t="shared" si="35"/>
        <v/>
      </c>
      <c r="JG27" s="432" t="str">
        <f t="shared" si="35"/>
        <v/>
      </c>
      <c r="JH27" s="432" t="str">
        <f t="shared" si="35"/>
        <v/>
      </c>
      <c r="JI27" s="432" t="str">
        <f t="shared" ref="JI27:JR36" si="36">IFERROR(IF(AND(JI$22&gt;=$M27,JI$22&lt;=$N27),"",IF(JI$22=WORKDAY($N27,1),$A27,"")),"")</f>
        <v/>
      </c>
      <c r="JJ27" s="432" t="str">
        <f t="shared" si="36"/>
        <v/>
      </c>
      <c r="JK27" s="432" t="str">
        <f t="shared" si="36"/>
        <v/>
      </c>
      <c r="JL27" s="432" t="str">
        <f t="shared" si="36"/>
        <v/>
      </c>
      <c r="JM27" s="432" t="str">
        <f t="shared" si="36"/>
        <v/>
      </c>
      <c r="JN27" s="432" t="str">
        <f t="shared" si="36"/>
        <v/>
      </c>
      <c r="JO27" s="432" t="str">
        <f t="shared" si="36"/>
        <v/>
      </c>
      <c r="JP27" s="432" t="str">
        <f t="shared" si="36"/>
        <v/>
      </c>
      <c r="JQ27" s="432" t="str">
        <f t="shared" si="36"/>
        <v/>
      </c>
      <c r="JR27" s="432" t="str">
        <f t="shared" si="36"/>
        <v/>
      </c>
      <c r="JS27" s="432" t="str">
        <f t="shared" ref="JS27:KB36" si="37">IFERROR(IF(AND(JS$22&gt;=$M27,JS$22&lt;=$N27),"",IF(JS$22=WORKDAY($N27,1),$A27,"")),"")</f>
        <v/>
      </c>
      <c r="JT27" s="432" t="str">
        <f t="shared" si="37"/>
        <v/>
      </c>
      <c r="JU27" s="432" t="str">
        <f t="shared" si="37"/>
        <v/>
      </c>
      <c r="JV27" s="432" t="str">
        <f t="shared" si="37"/>
        <v/>
      </c>
      <c r="JW27" s="432" t="str">
        <f t="shared" si="37"/>
        <v/>
      </c>
      <c r="JX27" s="432" t="str">
        <f t="shared" si="37"/>
        <v/>
      </c>
      <c r="JY27" s="432" t="str">
        <f t="shared" si="37"/>
        <v/>
      </c>
      <c r="JZ27" s="432" t="str">
        <f t="shared" si="37"/>
        <v/>
      </c>
      <c r="KA27" s="432" t="str">
        <f t="shared" si="37"/>
        <v/>
      </c>
      <c r="KB27" s="432" t="str">
        <f t="shared" si="37"/>
        <v/>
      </c>
      <c r="KC27" s="432" t="str">
        <f t="shared" ref="KC27:KL36" si="38">IFERROR(IF(AND(KC$22&gt;=$M27,KC$22&lt;=$N27),"",IF(KC$22=WORKDAY($N27,1),$A27,"")),"")</f>
        <v/>
      </c>
      <c r="KD27" s="432" t="str">
        <f t="shared" si="38"/>
        <v/>
      </c>
      <c r="KE27" s="432" t="str">
        <f t="shared" si="38"/>
        <v/>
      </c>
      <c r="KF27" s="432" t="str">
        <f t="shared" si="38"/>
        <v/>
      </c>
      <c r="KG27" s="432" t="str">
        <f t="shared" si="38"/>
        <v/>
      </c>
      <c r="KH27" s="432" t="str">
        <f t="shared" si="38"/>
        <v/>
      </c>
      <c r="KI27" s="432" t="str">
        <f t="shared" si="38"/>
        <v/>
      </c>
      <c r="KJ27" s="432" t="str">
        <f t="shared" si="38"/>
        <v/>
      </c>
      <c r="KK27" s="432" t="str">
        <f t="shared" si="38"/>
        <v/>
      </c>
      <c r="KL27" s="432" t="str">
        <f t="shared" si="38"/>
        <v/>
      </c>
      <c r="KM27" s="432" t="str">
        <f t="shared" ref="KM27:KV36" si="39">IFERROR(IF(AND(KM$22&gt;=$M27,KM$22&lt;=$N27),"",IF(KM$22=WORKDAY($N27,1),$A27,"")),"")</f>
        <v/>
      </c>
      <c r="KN27" s="432" t="str">
        <f t="shared" si="39"/>
        <v/>
      </c>
      <c r="KO27" s="432" t="str">
        <f t="shared" si="39"/>
        <v/>
      </c>
      <c r="KP27" s="432" t="str">
        <f t="shared" si="39"/>
        <v/>
      </c>
      <c r="KQ27" s="432" t="str">
        <f t="shared" si="39"/>
        <v/>
      </c>
      <c r="KR27" s="432" t="str">
        <f t="shared" si="39"/>
        <v/>
      </c>
      <c r="KS27" s="432" t="str">
        <f t="shared" si="39"/>
        <v/>
      </c>
      <c r="KT27" s="432" t="str">
        <f t="shared" si="39"/>
        <v/>
      </c>
      <c r="KU27" s="432" t="str">
        <f t="shared" si="39"/>
        <v/>
      </c>
      <c r="KV27" s="432" t="str">
        <f t="shared" si="39"/>
        <v/>
      </c>
      <c r="KW27" s="432" t="str">
        <f t="shared" ref="KW27:LF36" si="40">IFERROR(IF(AND(KW$22&gt;=$M27,KW$22&lt;=$N27),"",IF(KW$22=WORKDAY($N27,1),$A27,"")),"")</f>
        <v/>
      </c>
      <c r="KX27" s="432" t="str">
        <f t="shared" si="40"/>
        <v/>
      </c>
      <c r="KY27" s="432" t="str">
        <f t="shared" si="40"/>
        <v/>
      </c>
      <c r="KZ27" s="432" t="str">
        <f t="shared" si="40"/>
        <v/>
      </c>
      <c r="LA27" s="432" t="str">
        <f t="shared" si="40"/>
        <v/>
      </c>
      <c r="LB27" s="432" t="str">
        <f t="shared" si="40"/>
        <v/>
      </c>
      <c r="LC27" s="432" t="str">
        <f t="shared" si="40"/>
        <v/>
      </c>
      <c r="LD27" s="432" t="str">
        <f t="shared" si="40"/>
        <v/>
      </c>
      <c r="LE27" s="432" t="str">
        <f t="shared" si="40"/>
        <v/>
      </c>
      <c r="LF27" s="432" t="str">
        <f t="shared" si="40"/>
        <v/>
      </c>
      <c r="LG27" s="432" t="str">
        <f t="shared" ref="LG27:LP36" si="41">IFERROR(IF(AND(LG$22&gt;=$M27,LG$22&lt;=$N27),"",IF(LG$22=WORKDAY($N27,1),$A27,"")),"")</f>
        <v/>
      </c>
      <c r="LH27" s="432" t="str">
        <f t="shared" si="41"/>
        <v/>
      </c>
      <c r="LI27" s="432" t="str">
        <f t="shared" si="41"/>
        <v/>
      </c>
      <c r="LJ27" s="432" t="str">
        <f t="shared" si="41"/>
        <v/>
      </c>
      <c r="LK27" s="432" t="str">
        <f t="shared" si="41"/>
        <v/>
      </c>
      <c r="LL27" s="432" t="str">
        <f t="shared" si="41"/>
        <v/>
      </c>
      <c r="LM27" s="432" t="str">
        <f t="shared" si="41"/>
        <v/>
      </c>
      <c r="LN27" s="432" t="str">
        <f t="shared" si="41"/>
        <v/>
      </c>
      <c r="LO27" s="432" t="str">
        <f t="shared" si="41"/>
        <v/>
      </c>
      <c r="LP27" s="432" t="str">
        <f t="shared" si="41"/>
        <v/>
      </c>
      <c r="LQ27" s="432" t="str">
        <f t="shared" ref="LQ27:LZ36" si="42">IFERROR(IF(AND(LQ$22&gt;=$M27,LQ$22&lt;=$N27),"",IF(LQ$22=WORKDAY($N27,1),$A27,"")),"")</f>
        <v/>
      </c>
      <c r="LR27" s="432" t="str">
        <f t="shared" si="42"/>
        <v/>
      </c>
      <c r="LS27" s="432" t="str">
        <f t="shared" si="42"/>
        <v/>
      </c>
      <c r="LT27" s="432" t="str">
        <f t="shared" si="42"/>
        <v/>
      </c>
      <c r="LU27" s="432" t="str">
        <f t="shared" si="42"/>
        <v/>
      </c>
      <c r="LV27" s="432" t="str">
        <f t="shared" si="42"/>
        <v/>
      </c>
      <c r="LW27" s="432" t="str">
        <f t="shared" si="42"/>
        <v/>
      </c>
      <c r="LX27" s="432" t="str">
        <f t="shared" si="42"/>
        <v/>
      </c>
      <c r="LY27" s="432" t="str">
        <f t="shared" si="42"/>
        <v/>
      </c>
      <c r="LZ27" s="432" t="str">
        <f t="shared" si="42"/>
        <v/>
      </c>
      <c r="MA27" s="432" t="str">
        <f t="shared" ref="MA27:MJ36" si="43">IFERROR(IF(AND(MA$22&gt;=$M27,MA$22&lt;=$N27),"",IF(MA$22=WORKDAY($N27,1),$A27,"")),"")</f>
        <v/>
      </c>
      <c r="MB27" s="432" t="str">
        <f t="shared" si="43"/>
        <v/>
      </c>
      <c r="MC27" s="432" t="str">
        <f t="shared" si="43"/>
        <v/>
      </c>
      <c r="MD27" s="432" t="str">
        <f t="shared" si="43"/>
        <v/>
      </c>
      <c r="ME27" s="432" t="str">
        <f t="shared" si="43"/>
        <v/>
      </c>
      <c r="MF27" s="432" t="str">
        <f t="shared" si="43"/>
        <v/>
      </c>
      <c r="MG27" s="432" t="str">
        <f t="shared" si="43"/>
        <v/>
      </c>
      <c r="MH27" s="432" t="str">
        <f t="shared" si="43"/>
        <v/>
      </c>
      <c r="MI27" s="432" t="str">
        <f t="shared" si="43"/>
        <v/>
      </c>
      <c r="MJ27" s="432" t="str">
        <f t="shared" si="43"/>
        <v/>
      </c>
      <c r="MK27" s="432" t="str">
        <f t="shared" ref="MK27:MT36" si="44">IFERROR(IF(AND(MK$22&gt;=$M27,MK$22&lt;=$N27),"",IF(MK$22=WORKDAY($N27,1),$A27,"")),"")</f>
        <v/>
      </c>
      <c r="ML27" s="432" t="str">
        <f t="shared" si="44"/>
        <v/>
      </c>
      <c r="MM27" s="432" t="str">
        <f t="shared" si="44"/>
        <v/>
      </c>
      <c r="MN27" s="432" t="str">
        <f t="shared" si="44"/>
        <v/>
      </c>
      <c r="MO27" s="432" t="str">
        <f t="shared" si="44"/>
        <v/>
      </c>
      <c r="MP27" s="432" t="str">
        <f t="shared" si="44"/>
        <v/>
      </c>
      <c r="MQ27" s="432" t="str">
        <f t="shared" si="44"/>
        <v/>
      </c>
      <c r="MR27" s="432" t="str">
        <f t="shared" si="44"/>
        <v/>
      </c>
      <c r="MS27" s="432" t="str">
        <f t="shared" si="44"/>
        <v/>
      </c>
      <c r="MT27" s="432" t="str">
        <f t="shared" si="44"/>
        <v/>
      </c>
      <c r="MU27" s="432" t="str">
        <f t="shared" ref="MU27:ND36" si="45">IFERROR(IF(AND(MU$22&gt;=$M27,MU$22&lt;=$N27),"",IF(MU$22=WORKDAY($N27,1),$A27,"")),"")</f>
        <v/>
      </c>
      <c r="MV27" s="432" t="str">
        <f t="shared" si="45"/>
        <v/>
      </c>
      <c r="MW27" s="432" t="str">
        <f t="shared" si="45"/>
        <v/>
      </c>
      <c r="MX27" s="432" t="str">
        <f t="shared" si="45"/>
        <v/>
      </c>
      <c r="MY27" s="432" t="str">
        <f t="shared" si="45"/>
        <v/>
      </c>
      <c r="MZ27" s="432" t="str">
        <f t="shared" si="45"/>
        <v/>
      </c>
      <c r="NA27" s="432" t="str">
        <f t="shared" si="45"/>
        <v/>
      </c>
      <c r="NB27" s="432" t="str">
        <f t="shared" si="45"/>
        <v/>
      </c>
      <c r="NC27" s="432" t="str">
        <f t="shared" si="45"/>
        <v/>
      </c>
      <c r="ND27" s="432" t="str">
        <f t="shared" si="45"/>
        <v/>
      </c>
      <c r="NE27" s="432" t="str">
        <f t="shared" ref="NE27:NN36" si="46">IFERROR(IF(AND(NE$22&gt;=$M27,NE$22&lt;=$N27),"",IF(NE$22=WORKDAY($N27,1),$A27,"")),"")</f>
        <v/>
      </c>
      <c r="NF27" s="432" t="str">
        <f t="shared" si="46"/>
        <v/>
      </c>
      <c r="NG27" s="432" t="str">
        <f t="shared" si="46"/>
        <v/>
      </c>
      <c r="NH27" s="432" t="str">
        <f t="shared" si="46"/>
        <v/>
      </c>
      <c r="NI27" s="432" t="str">
        <f t="shared" si="46"/>
        <v/>
      </c>
      <c r="NJ27" s="432" t="str">
        <f t="shared" si="46"/>
        <v/>
      </c>
      <c r="NK27" s="432" t="str">
        <f t="shared" si="46"/>
        <v/>
      </c>
      <c r="NL27" s="432" t="str">
        <f t="shared" si="46"/>
        <v/>
      </c>
      <c r="NM27" s="432" t="str">
        <f t="shared" si="46"/>
        <v/>
      </c>
      <c r="NN27" s="432" t="str">
        <f t="shared" si="46"/>
        <v/>
      </c>
      <c r="NO27" s="432" t="str">
        <f t="shared" ref="NO27:NX36" si="47">IFERROR(IF(AND(NO$22&gt;=$M27,NO$22&lt;=$N27),"",IF(NO$22=WORKDAY($N27,1),$A27,"")),"")</f>
        <v/>
      </c>
      <c r="NP27" s="432" t="str">
        <f t="shared" si="47"/>
        <v/>
      </c>
      <c r="NQ27" s="432" t="str">
        <f t="shared" si="47"/>
        <v/>
      </c>
      <c r="NR27" s="432" t="str">
        <f t="shared" si="47"/>
        <v/>
      </c>
      <c r="NS27" s="432" t="str">
        <f t="shared" si="47"/>
        <v/>
      </c>
      <c r="NT27" s="432" t="str">
        <f t="shared" si="47"/>
        <v/>
      </c>
      <c r="NU27" s="432" t="str">
        <f t="shared" si="47"/>
        <v/>
      </c>
      <c r="NV27" s="432" t="str">
        <f t="shared" si="47"/>
        <v/>
      </c>
      <c r="NW27" s="432" t="str">
        <f t="shared" si="47"/>
        <v/>
      </c>
      <c r="NX27" s="432" t="str">
        <f t="shared" si="47"/>
        <v/>
      </c>
      <c r="NY27" s="432" t="str">
        <f t="shared" ref="NY27:OH36" si="48">IFERROR(IF(AND(NY$22&gt;=$M27,NY$22&lt;=$N27),"",IF(NY$22=WORKDAY($N27,1),$A27,"")),"")</f>
        <v/>
      </c>
      <c r="NZ27" s="432" t="str">
        <f t="shared" si="48"/>
        <v/>
      </c>
      <c r="OA27" s="432" t="str">
        <f t="shared" si="48"/>
        <v/>
      </c>
      <c r="OB27" s="432" t="str">
        <f t="shared" si="48"/>
        <v/>
      </c>
      <c r="OC27" s="432" t="str">
        <f t="shared" si="48"/>
        <v/>
      </c>
      <c r="OD27" s="432" t="str">
        <f t="shared" si="48"/>
        <v/>
      </c>
      <c r="OE27" s="432" t="str">
        <f t="shared" si="48"/>
        <v/>
      </c>
      <c r="OF27" s="432" t="str">
        <f t="shared" si="48"/>
        <v/>
      </c>
      <c r="OG27" s="432" t="str">
        <f t="shared" si="48"/>
        <v/>
      </c>
      <c r="OH27" s="432" t="str">
        <f t="shared" si="48"/>
        <v/>
      </c>
      <c r="OI27" s="432" t="str">
        <f t="shared" ref="OI27:OR36" si="49">IFERROR(IF(AND(OI$22&gt;=$M27,OI$22&lt;=$N27),"",IF(OI$22=WORKDAY($N27,1),$A27,"")),"")</f>
        <v/>
      </c>
      <c r="OJ27" s="432" t="str">
        <f t="shared" si="49"/>
        <v/>
      </c>
      <c r="OK27" s="432" t="str">
        <f t="shared" si="49"/>
        <v/>
      </c>
      <c r="OL27" s="432" t="str">
        <f t="shared" si="49"/>
        <v/>
      </c>
      <c r="OM27" s="432" t="str">
        <f t="shared" si="49"/>
        <v/>
      </c>
      <c r="ON27" s="432" t="str">
        <f t="shared" si="49"/>
        <v/>
      </c>
      <c r="OO27" s="432" t="str">
        <f t="shared" si="49"/>
        <v/>
      </c>
      <c r="OP27" s="432" t="str">
        <f t="shared" si="49"/>
        <v/>
      </c>
      <c r="OQ27" s="432" t="str">
        <f t="shared" si="49"/>
        <v/>
      </c>
      <c r="OR27" s="432" t="str">
        <f t="shared" si="49"/>
        <v/>
      </c>
      <c r="OS27" s="432" t="str">
        <f t="shared" ref="OS27:PE36" si="50">IFERROR(IF(AND(OS$22&gt;=$M27,OS$22&lt;=$N27),"",IF(OS$22=WORKDAY($N27,1),$A27,"")),"")</f>
        <v/>
      </c>
      <c r="OT27" s="432" t="str">
        <f t="shared" si="50"/>
        <v/>
      </c>
      <c r="OU27" s="432" t="str">
        <f t="shared" si="50"/>
        <v/>
      </c>
      <c r="OV27" s="432" t="str">
        <f t="shared" si="50"/>
        <v/>
      </c>
      <c r="OW27" s="432" t="str">
        <f t="shared" si="50"/>
        <v/>
      </c>
      <c r="OX27" s="432" t="str">
        <f t="shared" si="50"/>
        <v/>
      </c>
      <c r="OY27" s="432" t="str">
        <f t="shared" si="50"/>
        <v/>
      </c>
      <c r="OZ27" s="432" t="str">
        <f t="shared" si="50"/>
        <v/>
      </c>
      <c r="PA27" s="432" t="str">
        <f t="shared" si="50"/>
        <v/>
      </c>
      <c r="PB27" s="432" t="str">
        <f t="shared" si="50"/>
        <v/>
      </c>
      <c r="PC27" s="432" t="str">
        <f t="shared" si="50"/>
        <v/>
      </c>
      <c r="PD27" s="432" t="str">
        <f t="shared" si="50"/>
        <v/>
      </c>
      <c r="PE27" s="432" t="str">
        <f t="shared" si="50"/>
        <v/>
      </c>
    </row>
    <row r="28" spans="1:515" ht="15" customHeight="1">
      <c r="A28" s="549"/>
      <c r="B28" s="550"/>
      <c r="C28" s="950"/>
      <c r="D28" s="550"/>
      <c r="E28" s="554"/>
      <c r="F28" s="550"/>
      <c r="G28" s="551"/>
      <c r="H28" s="552"/>
      <c r="I28" s="553"/>
      <c r="J28" s="554"/>
      <c r="K28" s="554" t="str">
        <f t="shared" ref="K28:K91" si="51">IFERROR(J28*H28*VLOOKUP(G28,$V$24:$W$160,2,0),"")</f>
        <v/>
      </c>
      <c r="L28" s="657" t="str">
        <f t="shared" si="12"/>
        <v/>
      </c>
      <c r="M28" s="952" t="str">
        <f t="shared" si="13"/>
        <v/>
      </c>
      <c r="N28" s="952" t="str">
        <f t="shared" ref="N28:N91" si="52">IF(A28="","",WORKDAY.INTL(M28,L28,1))</f>
        <v/>
      </c>
      <c r="O28" s="1487"/>
      <c r="P28" s="1487"/>
      <c r="Q28" s="215"/>
      <c r="R28" s="167" t="str">
        <f t="shared" ref="R28:R91" si="53">IF(B28="AQUISIÇÃO",ROW(), "")</f>
        <v/>
      </c>
      <c r="S28" s="167" t="str">
        <f t="shared" ref="S28:S91" si="54">IFERROR(INDEX(B$27:B$144,SMALL(R$27:R$144,ROW(A2))-26),"")</f>
        <v/>
      </c>
      <c r="T28" s="167" t="str">
        <f t="shared" ref="T28:T91" si="55">IFERROR(INDEX(C$27:C$144,SMALL(R$27:R$144,ROW(B2))-26),"")</f>
        <v/>
      </c>
      <c r="U28" s="167" t="str">
        <f t="shared" ref="U28:U91" si="56">IFERROR(INDEX(D$27:D$144,SMALL(R$27:R$144,ROW(A2))-26),"")</f>
        <v/>
      </c>
      <c r="V28" s="85" t="s">
        <v>621</v>
      </c>
      <c r="W28" s="450">
        <v>0.5</v>
      </c>
      <c r="X28" s="167" t="str">
        <f t="shared" ref="X28:X91" si="57">IFERROR(INDEX(E$27:E$144,SMALL(R$27:R$144,ROW(A2))-26),"")</f>
        <v/>
      </c>
      <c r="Y28" s="167" t="str">
        <f t="shared" ref="Y28:Y91" si="58">IFERROR(INDEX(A$27:A$144,SMALL(R$27:R$144,ROW(A2))-26),"")</f>
        <v/>
      </c>
      <c r="Z28" s="167" t="str">
        <f t="shared" ref="Z28:Z91" si="59">IFERROR(INDEX(M$27:M$144,SMALL(R$27:R$144,ROW(A2))-26),"")</f>
        <v/>
      </c>
      <c r="AD28" s="530" t="str">
        <f>'3.2 TAP'!B28</f>
        <v/>
      </c>
      <c r="AW28" s="432" t="str">
        <f t="shared" si="14"/>
        <v/>
      </c>
      <c r="AX28" s="432" t="str">
        <f t="shared" si="14"/>
        <v/>
      </c>
      <c r="AY28" s="432" t="str">
        <f t="shared" si="14"/>
        <v/>
      </c>
      <c r="AZ28" s="432" t="str">
        <f t="shared" si="14"/>
        <v/>
      </c>
      <c r="BA28" s="432" t="str">
        <f t="shared" si="14"/>
        <v/>
      </c>
      <c r="BB28" s="432" t="str">
        <f t="shared" si="14"/>
        <v/>
      </c>
      <c r="BC28" s="432" t="str">
        <f t="shared" si="14"/>
        <v/>
      </c>
      <c r="BD28" s="432" t="str">
        <f t="shared" si="14"/>
        <v/>
      </c>
      <c r="BE28" s="432" t="str">
        <f t="shared" si="14"/>
        <v/>
      </c>
      <c r="BF28" s="432" t="str">
        <f t="shared" si="14"/>
        <v/>
      </c>
      <c r="BG28" s="432" t="str">
        <f t="shared" si="15"/>
        <v/>
      </c>
      <c r="BH28" s="432" t="str">
        <f t="shared" si="15"/>
        <v/>
      </c>
      <c r="BI28" s="432" t="str">
        <f t="shared" si="15"/>
        <v/>
      </c>
      <c r="BJ28" s="432" t="str">
        <f t="shared" si="15"/>
        <v/>
      </c>
      <c r="BK28" s="432" t="str">
        <f t="shared" si="15"/>
        <v/>
      </c>
      <c r="BL28" s="432" t="str">
        <f t="shared" si="15"/>
        <v/>
      </c>
      <c r="BM28" s="432" t="str">
        <f t="shared" si="15"/>
        <v/>
      </c>
      <c r="BN28" s="432" t="str">
        <f t="shared" si="15"/>
        <v/>
      </c>
      <c r="BO28" s="432" t="str">
        <f t="shared" si="15"/>
        <v/>
      </c>
      <c r="BP28" s="432" t="str">
        <f t="shared" si="15"/>
        <v/>
      </c>
      <c r="BQ28" s="432" t="str">
        <f t="shared" si="16"/>
        <v/>
      </c>
      <c r="BR28" s="432" t="str">
        <f t="shared" si="16"/>
        <v/>
      </c>
      <c r="BS28" s="432" t="str">
        <f t="shared" si="16"/>
        <v/>
      </c>
      <c r="BT28" s="432" t="str">
        <f t="shared" si="16"/>
        <v/>
      </c>
      <c r="BU28" s="432" t="str">
        <f t="shared" si="16"/>
        <v/>
      </c>
      <c r="BV28" s="432" t="str">
        <f t="shared" si="16"/>
        <v/>
      </c>
      <c r="BW28" s="432" t="str">
        <f t="shared" si="16"/>
        <v/>
      </c>
      <c r="BX28" s="432" t="str">
        <f t="shared" si="16"/>
        <v/>
      </c>
      <c r="BY28" s="432" t="str">
        <f t="shared" si="16"/>
        <v/>
      </c>
      <c r="BZ28" s="432" t="str">
        <f t="shared" si="16"/>
        <v/>
      </c>
      <c r="CA28" s="432" t="str">
        <f t="shared" si="17"/>
        <v/>
      </c>
      <c r="CB28" s="432" t="str">
        <f t="shared" si="17"/>
        <v/>
      </c>
      <c r="CC28" s="432" t="str">
        <f t="shared" si="17"/>
        <v/>
      </c>
      <c r="CD28" s="432" t="str">
        <f t="shared" si="17"/>
        <v/>
      </c>
      <c r="CE28" s="432" t="str">
        <f t="shared" si="17"/>
        <v/>
      </c>
      <c r="CF28" s="432" t="str">
        <f t="shared" si="17"/>
        <v/>
      </c>
      <c r="CG28" s="432" t="str">
        <f t="shared" si="17"/>
        <v/>
      </c>
      <c r="CH28" s="432" t="str">
        <f t="shared" si="17"/>
        <v/>
      </c>
      <c r="CI28" s="432" t="str">
        <f t="shared" si="17"/>
        <v/>
      </c>
      <c r="CJ28" s="432" t="str">
        <f t="shared" si="17"/>
        <v/>
      </c>
      <c r="CK28" s="432" t="str">
        <f t="shared" si="18"/>
        <v/>
      </c>
      <c r="CL28" s="432" t="str">
        <f t="shared" si="18"/>
        <v/>
      </c>
      <c r="CM28" s="432" t="str">
        <f t="shared" si="18"/>
        <v/>
      </c>
      <c r="CN28" s="432" t="str">
        <f t="shared" si="18"/>
        <v/>
      </c>
      <c r="CO28" s="432" t="str">
        <f t="shared" si="18"/>
        <v/>
      </c>
      <c r="CP28" s="432" t="str">
        <f t="shared" si="18"/>
        <v/>
      </c>
      <c r="CQ28" s="432" t="str">
        <f t="shared" si="18"/>
        <v/>
      </c>
      <c r="CR28" s="432" t="str">
        <f t="shared" si="18"/>
        <v/>
      </c>
      <c r="CS28" s="432" t="str">
        <f t="shared" si="18"/>
        <v/>
      </c>
      <c r="CT28" s="432" t="str">
        <f t="shared" si="18"/>
        <v/>
      </c>
      <c r="CU28" s="432" t="str">
        <f t="shared" si="19"/>
        <v/>
      </c>
      <c r="CV28" s="432" t="str">
        <f t="shared" si="19"/>
        <v/>
      </c>
      <c r="CW28" s="432" t="str">
        <f t="shared" si="19"/>
        <v/>
      </c>
      <c r="CX28" s="432" t="str">
        <f t="shared" si="19"/>
        <v/>
      </c>
      <c r="CY28" s="432" t="str">
        <f t="shared" si="19"/>
        <v/>
      </c>
      <c r="CZ28" s="432" t="str">
        <f t="shared" si="19"/>
        <v/>
      </c>
      <c r="DA28" s="432" t="str">
        <f t="shared" si="19"/>
        <v/>
      </c>
      <c r="DB28" s="432" t="str">
        <f t="shared" si="19"/>
        <v/>
      </c>
      <c r="DC28" s="432" t="str">
        <f t="shared" si="19"/>
        <v/>
      </c>
      <c r="DD28" s="432" t="str">
        <f t="shared" si="19"/>
        <v/>
      </c>
      <c r="DE28" s="432" t="str">
        <f t="shared" si="20"/>
        <v/>
      </c>
      <c r="DF28" s="432" t="str">
        <f t="shared" si="20"/>
        <v/>
      </c>
      <c r="DG28" s="432" t="str">
        <f t="shared" si="20"/>
        <v/>
      </c>
      <c r="DH28" s="432" t="str">
        <f t="shared" si="20"/>
        <v/>
      </c>
      <c r="DI28" s="432" t="str">
        <f t="shared" si="20"/>
        <v/>
      </c>
      <c r="DJ28" s="432" t="str">
        <f t="shared" si="20"/>
        <v/>
      </c>
      <c r="DK28" s="432" t="str">
        <f t="shared" si="20"/>
        <v/>
      </c>
      <c r="DL28" s="432" t="str">
        <f t="shared" si="20"/>
        <v/>
      </c>
      <c r="DM28" s="432" t="str">
        <f t="shared" si="20"/>
        <v/>
      </c>
      <c r="DN28" s="432" t="str">
        <f t="shared" si="20"/>
        <v/>
      </c>
      <c r="DO28" s="432" t="str">
        <f t="shared" si="21"/>
        <v/>
      </c>
      <c r="DP28" s="432" t="str">
        <f t="shared" si="21"/>
        <v/>
      </c>
      <c r="DQ28" s="432" t="str">
        <f t="shared" si="21"/>
        <v/>
      </c>
      <c r="DR28" s="432" t="str">
        <f t="shared" si="21"/>
        <v/>
      </c>
      <c r="DS28" s="432" t="str">
        <f t="shared" si="21"/>
        <v/>
      </c>
      <c r="DT28" s="432" t="str">
        <f t="shared" si="21"/>
        <v/>
      </c>
      <c r="DU28" s="432" t="str">
        <f t="shared" si="21"/>
        <v/>
      </c>
      <c r="DV28" s="432" t="str">
        <f t="shared" si="21"/>
        <v/>
      </c>
      <c r="DW28" s="432" t="str">
        <f t="shared" si="21"/>
        <v/>
      </c>
      <c r="DX28" s="432" t="str">
        <f t="shared" si="21"/>
        <v/>
      </c>
      <c r="DY28" s="432" t="str">
        <f t="shared" si="22"/>
        <v/>
      </c>
      <c r="DZ28" s="432" t="str">
        <f t="shared" si="22"/>
        <v/>
      </c>
      <c r="EA28" s="432" t="str">
        <f t="shared" si="22"/>
        <v/>
      </c>
      <c r="EB28" s="432" t="str">
        <f t="shared" si="22"/>
        <v/>
      </c>
      <c r="EC28" s="432" t="str">
        <f t="shared" si="22"/>
        <v/>
      </c>
      <c r="ED28" s="432" t="str">
        <f t="shared" si="22"/>
        <v/>
      </c>
      <c r="EE28" s="432" t="str">
        <f t="shared" si="22"/>
        <v/>
      </c>
      <c r="EF28" s="432" t="str">
        <f t="shared" si="22"/>
        <v/>
      </c>
      <c r="EG28" s="432" t="str">
        <f t="shared" si="22"/>
        <v/>
      </c>
      <c r="EH28" s="432" t="str">
        <f t="shared" si="22"/>
        <v/>
      </c>
      <c r="EI28" s="432" t="str">
        <f t="shared" si="23"/>
        <v/>
      </c>
      <c r="EJ28" s="432" t="str">
        <f t="shared" si="23"/>
        <v/>
      </c>
      <c r="EK28" s="432" t="str">
        <f t="shared" si="23"/>
        <v/>
      </c>
      <c r="EL28" s="432" t="str">
        <f t="shared" si="23"/>
        <v/>
      </c>
      <c r="EM28" s="432" t="str">
        <f t="shared" si="23"/>
        <v/>
      </c>
      <c r="EN28" s="432" t="str">
        <f t="shared" si="23"/>
        <v/>
      </c>
      <c r="EO28" s="432" t="str">
        <f t="shared" si="23"/>
        <v/>
      </c>
      <c r="EP28" s="432" t="str">
        <f t="shared" si="23"/>
        <v/>
      </c>
      <c r="EQ28" s="432" t="str">
        <f t="shared" si="23"/>
        <v/>
      </c>
      <c r="ER28" s="432" t="str">
        <f t="shared" si="23"/>
        <v/>
      </c>
      <c r="ES28" s="432" t="str">
        <f t="shared" si="24"/>
        <v/>
      </c>
      <c r="ET28" s="432" t="str">
        <f t="shared" si="24"/>
        <v/>
      </c>
      <c r="EU28" s="432" t="str">
        <f t="shared" si="24"/>
        <v/>
      </c>
      <c r="EV28" s="432" t="str">
        <f t="shared" si="24"/>
        <v/>
      </c>
      <c r="EW28" s="432" t="str">
        <f t="shared" si="24"/>
        <v/>
      </c>
      <c r="EX28" s="432" t="str">
        <f t="shared" si="24"/>
        <v/>
      </c>
      <c r="EY28" s="432" t="str">
        <f t="shared" si="24"/>
        <v/>
      </c>
      <c r="EZ28" s="432" t="str">
        <f t="shared" si="24"/>
        <v/>
      </c>
      <c r="FA28" s="432" t="str">
        <f t="shared" si="24"/>
        <v/>
      </c>
      <c r="FB28" s="432" t="str">
        <f t="shared" si="24"/>
        <v/>
      </c>
      <c r="FC28" s="432" t="str">
        <f t="shared" si="25"/>
        <v/>
      </c>
      <c r="FD28" s="432" t="str">
        <f t="shared" si="25"/>
        <v/>
      </c>
      <c r="FE28" s="432" t="str">
        <f t="shared" si="25"/>
        <v/>
      </c>
      <c r="FF28" s="432" t="str">
        <f t="shared" si="25"/>
        <v/>
      </c>
      <c r="FG28" s="432" t="str">
        <f t="shared" si="25"/>
        <v/>
      </c>
      <c r="FH28" s="432" t="str">
        <f t="shared" si="25"/>
        <v/>
      </c>
      <c r="FI28" s="432" t="str">
        <f t="shared" si="25"/>
        <v/>
      </c>
      <c r="FJ28" s="432" t="str">
        <f t="shared" si="25"/>
        <v/>
      </c>
      <c r="FK28" s="432" t="str">
        <f t="shared" si="25"/>
        <v/>
      </c>
      <c r="FL28" s="432" t="str">
        <f t="shared" si="25"/>
        <v/>
      </c>
      <c r="FM28" s="432" t="str">
        <f t="shared" si="26"/>
        <v/>
      </c>
      <c r="FN28" s="432" t="str">
        <f t="shared" si="26"/>
        <v/>
      </c>
      <c r="FO28" s="432" t="str">
        <f t="shared" si="26"/>
        <v/>
      </c>
      <c r="FP28" s="432" t="str">
        <f t="shared" si="26"/>
        <v/>
      </c>
      <c r="FQ28" s="432" t="str">
        <f t="shared" si="26"/>
        <v/>
      </c>
      <c r="FR28" s="432" t="str">
        <f t="shared" si="26"/>
        <v/>
      </c>
      <c r="FS28" s="432" t="str">
        <f t="shared" si="26"/>
        <v/>
      </c>
      <c r="FT28" s="432" t="str">
        <f t="shared" si="26"/>
        <v/>
      </c>
      <c r="FU28" s="432" t="str">
        <f t="shared" si="26"/>
        <v/>
      </c>
      <c r="FV28" s="432" t="str">
        <f t="shared" si="26"/>
        <v/>
      </c>
      <c r="FW28" s="432" t="str">
        <f t="shared" si="27"/>
        <v/>
      </c>
      <c r="FX28" s="432" t="str">
        <f t="shared" si="27"/>
        <v/>
      </c>
      <c r="FY28" s="432" t="str">
        <f t="shared" si="27"/>
        <v/>
      </c>
      <c r="FZ28" s="432" t="str">
        <f t="shared" si="27"/>
        <v/>
      </c>
      <c r="GA28" s="432" t="str">
        <f t="shared" si="27"/>
        <v/>
      </c>
      <c r="GB28" s="432" t="str">
        <f t="shared" si="27"/>
        <v/>
      </c>
      <c r="GC28" s="432" t="str">
        <f t="shared" si="27"/>
        <v/>
      </c>
      <c r="GD28" s="432" t="str">
        <f t="shared" si="27"/>
        <v/>
      </c>
      <c r="GE28" s="432" t="str">
        <f t="shared" si="27"/>
        <v/>
      </c>
      <c r="GF28" s="432" t="str">
        <f t="shared" si="27"/>
        <v/>
      </c>
      <c r="GG28" s="432" t="str">
        <f t="shared" si="28"/>
        <v/>
      </c>
      <c r="GH28" s="432" t="str">
        <f t="shared" si="28"/>
        <v/>
      </c>
      <c r="GI28" s="432" t="str">
        <f t="shared" si="28"/>
        <v/>
      </c>
      <c r="GJ28" s="432" t="str">
        <f t="shared" si="28"/>
        <v/>
      </c>
      <c r="GK28" s="432" t="str">
        <f t="shared" si="28"/>
        <v/>
      </c>
      <c r="GL28" s="432" t="str">
        <f t="shared" si="28"/>
        <v/>
      </c>
      <c r="GM28" s="432" t="str">
        <f t="shared" si="28"/>
        <v/>
      </c>
      <c r="GN28" s="432" t="str">
        <f t="shared" si="28"/>
        <v/>
      </c>
      <c r="GO28" s="432" t="str">
        <f t="shared" si="28"/>
        <v/>
      </c>
      <c r="GP28" s="432" t="str">
        <f t="shared" si="28"/>
        <v/>
      </c>
      <c r="GQ28" s="432" t="str">
        <f t="shared" si="29"/>
        <v/>
      </c>
      <c r="GR28" s="432" t="str">
        <f t="shared" si="29"/>
        <v/>
      </c>
      <c r="GS28" s="432" t="str">
        <f t="shared" si="29"/>
        <v/>
      </c>
      <c r="GT28" s="432" t="str">
        <f t="shared" si="29"/>
        <v/>
      </c>
      <c r="GU28" s="432" t="str">
        <f t="shared" si="29"/>
        <v/>
      </c>
      <c r="GV28" s="432" t="str">
        <f t="shared" si="29"/>
        <v/>
      </c>
      <c r="GW28" s="432" t="str">
        <f t="shared" si="29"/>
        <v/>
      </c>
      <c r="GX28" s="432" t="str">
        <f t="shared" si="29"/>
        <v/>
      </c>
      <c r="GY28" s="432" t="str">
        <f t="shared" si="29"/>
        <v/>
      </c>
      <c r="GZ28" s="432" t="str">
        <f t="shared" si="29"/>
        <v/>
      </c>
      <c r="HA28" s="432" t="str">
        <f t="shared" si="30"/>
        <v/>
      </c>
      <c r="HB28" s="432" t="str">
        <f t="shared" si="30"/>
        <v/>
      </c>
      <c r="HC28" s="432" t="str">
        <f t="shared" si="30"/>
        <v/>
      </c>
      <c r="HD28" s="432" t="str">
        <f t="shared" si="30"/>
        <v/>
      </c>
      <c r="HE28" s="432" t="str">
        <f t="shared" si="30"/>
        <v/>
      </c>
      <c r="HF28" s="432" t="str">
        <f t="shared" si="30"/>
        <v/>
      </c>
      <c r="HG28" s="432" t="str">
        <f t="shared" si="30"/>
        <v/>
      </c>
      <c r="HH28" s="432" t="str">
        <f t="shared" si="30"/>
        <v/>
      </c>
      <c r="HI28" s="432" t="str">
        <f t="shared" si="30"/>
        <v/>
      </c>
      <c r="HJ28" s="432" t="str">
        <f t="shared" si="30"/>
        <v/>
      </c>
      <c r="HK28" s="432" t="str">
        <f t="shared" si="31"/>
        <v/>
      </c>
      <c r="HL28" s="432" t="str">
        <f t="shared" si="31"/>
        <v/>
      </c>
      <c r="HM28" s="432" t="str">
        <f t="shared" si="31"/>
        <v/>
      </c>
      <c r="HN28" s="432" t="str">
        <f t="shared" si="31"/>
        <v/>
      </c>
      <c r="HO28" s="432" t="str">
        <f t="shared" si="31"/>
        <v/>
      </c>
      <c r="HP28" s="432" t="str">
        <f t="shared" si="31"/>
        <v/>
      </c>
      <c r="HQ28" s="432" t="str">
        <f t="shared" si="31"/>
        <v/>
      </c>
      <c r="HR28" s="432" t="str">
        <f t="shared" si="31"/>
        <v/>
      </c>
      <c r="HS28" s="432" t="str">
        <f t="shared" si="31"/>
        <v/>
      </c>
      <c r="HT28" s="432" t="str">
        <f t="shared" si="31"/>
        <v/>
      </c>
      <c r="HU28" s="432" t="str">
        <f t="shared" si="32"/>
        <v/>
      </c>
      <c r="HV28" s="432" t="str">
        <f t="shared" si="32"/>
        <v/>
      </c>
      <c r="HW28" s="432" t="str">
        <f t="shared" si="32"/>
        <v/>
      </c>
      <c r="HX28" s="432" t="str">
        <f t="shared" si="32"/>
        <v/>
      </c>
      <c r="HY28" s="432" t="str">
        <f t="shared" si="32"/>
        <v/>
      </c>
      <c r="HZ28" s="432" t="str">
        <f t="shared" si="32"/>
        <v/>
      </c>
      <c r="IA28" s="432" t="str">
        <f t="shared" si="32"/>
        <v/>
      </c>
      <c r="IB28" s="432" t="str">
        <f t="shared" si="32"/>
        <v/>
      </c>
      <c r="IC28" s="432" t="str">
        <f t="shared" si="32"/>
        <v/>
      </c>
      <c r="ID28" s="432" t="str">
        <f t="shared" si="32"/>
        <v/>
      </c>
      <c r="IE28" s="432" t="str">
        <f t="shared" si="33"/>
        <v/>
      </c>
      <c r="IF28" s="432" t="str">
        <f t="shared" si="33"/>
        <v/>
      </c>
      <c r="IG28" s="432" t="str">
        <f t="shared" si="33"/>
        <v/>
      </c>
      <c r="IH28" s="432" t="str">
        <f t="shared" si="33"/>
        <v/>
      </c>
      <c r="II28" s="432" t="str">
        <f t="shared" si="33"/>
        <v/>
      </c>
      <c r="IJ28" s="432" t="str">
        <f t="shared" si="33"/>
        <v/>
      </c>
      <c r="IK28" s="432" t="str">
        <f t="shared" si="33"/>
        <v/>
      </c>
      <c r="IL28" s="432" t="str">
        <f t="shared" si="33"/>
        <v/>
      </c>
      <c r="IM28" s="432" t="str">
        <f t="shared" si="33"/>
        <v/>
      </c>
      <c r="IN28" s="432" t="str">
        <f t="shared" si="33"/>
        <v/>
      </c>
      <c r="IO28" s="432" t="str">
        <f t="shared" si="34"/>
        <v/>
      </c>
      <c r="IP28" s="432" t="str">
        <f t="shared" si="34"/>
        <v/>
      </c>
      <c r="IQ28" s="432" t="str">
        <f t="shared" si="34"/>
        <v/>
      </c>
      <c r="IR28" s="432" t="str">
        <f t="shared" si="34"/>
        <v/>
      </c>
      <c r="IS28" s="432" t="str">
        <f t="shared" si="34"/>
        <v/>
      </c>
      <c r="IT28" s="432" t="str">
        <f t="shared" si="34"/>
        <v/>
      </c>
      <c r="IU28" s="432" t="str">
        <f t="shared" si="34"/>
        <v/>
      </c>
      <c r="IV28" s="432" t="str">
        <f t="shared" si="34"/>
        <v/>
      </c>
      <c r="IW28" s="432" t="str">
        <f t="shared" si="34"/>
        <v/>
      </c>
      <c r="IX28" s="432" t="str">
        <f t="shared" si="34"/>
        <v/>
      </c>
      <c r="IY28" s="432" t="str">
        <f t="shared" si="35"/>
        <v/>
      </c>
      <c r="IZ28" s="432" t="str">
        <f t="shared" si="35"/>
        <v/>
      </c>
      <c r="JA28" s="432" t="str">
        <f t="shared" si="35"/>
        <v/>
      </c>
      <c r="JB28" s="432" t="str">
        <f t="shared" si="35"/>
        <v/>
      </c>
      <c r="JC28" s="432" t="str">
        <f t="shared" si="35"/>
        <v/>
      </c>
      <c r="JD28" s="432" t="str">
        <f t="shared" si="35"/>
        <v/>
      </c>
      <c r="JE28" s="432" t="str">
        <f t="shared" si="35"/>
        <v/>
      </c>
      <c r="JF28" s="432" t="str">
        <f t="shared" si="35"/>
        <v/>
      </c>
      <c r="JG28" s="432" t="str">
        <f t="shared" si="35"/>
        <v/>
      </c>
      <c r="JH28" s="432" t="str">
        <f t="shared" si="35"/>
        <v/>
      </c>
      <c r="JI28" s="432" t="str">
        <f t="shared" si="36"/>
        <v/>
      </c>
      <c r="JJ28" s="432" t="str">
        <f t="shared" si="36"/>
        <v/>
      </c>
      <c r="JK28" s="432" t="str">
        <f t="shared" si="36"/>
        <v/>
      </c>
      <c r="JL28" s="432" t="str">
        <f t="shared" si="36"/>
        <v/>
      </c>
      <c r="JM28" s="432" t="str">
        <f t="shared" si="36"/>
        <v/>
      </c>
      <c r="JN28" s="432" t="str">
        <f t="shared" si="36"/>
        <v/>
      </c>
      <c r="JO28" s="432" t="str">
        <f t="shared" si="36"/>
        <v/>
      </c>
      <c r="JP28" s="432" t="str">
        <f t="shared" si="36"/>
        <v/>
      </c>
      <c r="JQ28" s="432" t="str">
        <f t="shared" si="36"/>
        <v/>
      </c>
      <c r="JR28" s="432" t="str">
        <f t="shared" si="36"/>
        <v/>
      </c>
      <c r="JS28" s="432" t="str">
        <f t="shared" si="37"/>
        <v/>
      </c>
      <c r="JT28" s="432" t="str">
        <f t="shared" si="37"/>
        <v/>
      </c>
      <c r="JU28" s="432" t="str">
        <f t="shared" si="37"/>
        <v/>
      </c>
      <c r="JV28" s="432" t="str">
        <f t="shared" si="37"/>
        <v/>
      </c>
      <c r="JW28" s="432" t="str">
        <f t="shared" si="37"/>
        <v/>
      </c>
      <c r="JX28" s="432" t="str">
        <f t="shared" si="37"/>
        <v/>
      </c>
      <c r="JY28" s="432" t="str">
        <f t="shared" si="37"/>
        <v/>
      </c>
      <c r="JZ28" s="432" t="str">
        <f t="shared" si="37"/>
        <v/>
      </c>
      <c r="KA28" s="432" t="str">
        <f t="shared" si="37"/>
        <v/>
      </c>
      <c r="KB28" s="432" t="str">
        <f t="shared" si="37"/>
        <v/>
      </c>
      <c r="KC28" s="432" t="str">
        <f t="shared" si="38"/>
        <v/>
      </c>
      <c r="KD28" s="432" t="str">
        <f t="shared" si="38"/>
        <v/>
      </c>
      <c r="KE28" s="432" t="str">
        <f t="shared" si="38"/>
        <v/>
      </c>
      <c r="KF28" s="432" t="str">
        <f t="shared" si="38"/>
        <v/>
      </c>
      <c r="KG28" s="432" t="str">
        <f t="shared" si="38"/>
        <v/>
      </c>
      <c r="KH28" s="432" t="str">
        <f t="shared" si="38"/>
        <v/>
      </c>
      <c r="KI28" s="432" t="str">
        <f t="shared" si="38"/>
        <v/>
      </c>
      <c r="KJ28" s="432" t="str">
        <f t="shared" si="38"/>
        <v/>
      </c>
      <c r="KK28" s="432" t="str">
        <f t="shared" si="38"/>
        <v/>
      </c>
      <c r="KL28" s="432" t="str">
        <f t="shared" si="38"/>
        <v/>
      </c>
      <c r="KM28" s="432" t="str">
        <f t="shared" si="39"/>
        <v/>
      </c>
      <c r="KN28" s="432" t="str">
        <f t="shared" si="39"/>
        <v/>
      </c>
      <c r="KO28" s="432" t="str">
        <f t="shared" si="39"/>
        <v/>
      </c>
      <c r="KP28" s="432" t="str">
        <f t="shared" si="39"/>
        <v/>
      </c>
      <c r="KQ28" s="432" t="str">
        <f t="shared" si="39"/>
        <v/>
      </c>
      <c r="KR28" s="432" t="str">
        <f t="shared" si="39"/>
        <v/>
      </c>
      <c r="KS28" s="432" t="str">
        <f t="shared" si="39"/>
        <v/>
      </c>
      <c r="KT28" s="432" t="str">
        <f t="shared" si="39"/>
        <v/>
      </c>
      <c r="KU28" s="432" t="str">
        <f t="shared" si="39"/>
        <v/>
      </c>
      <c r="KV28" s="432" t="str">
        <f t="shared" si="39"/>
        <v/>
      </c>
      <c r="KW28" s="432" t="str">
        <f t="shared" si="40"/>
        <v/>
      </c>
      <c r="KX28" s="432" t="str">
        <f t="shared" si="40"/>
        <v/>
      </c>
      <c r="KY28" s="432" t="str">
        <f t="shared" si="40"/>
        <v/>
      </c>
      <c r="KZ28" s="432" t="str">
        <f t="shared" si="40"/>
        <v/>
      </c>
      <c r="LA28" s="432" t="str">
        <f t="shared" si="40"/>
        <v/>
      </c>
      <c r="LB28" s="432" t="str">
        <f t="shared" si="40"/>
        <v/>
      </c>
      <c r="LC28" s="432" t="str">
        <f t="shared" si="40"/>
        <v/>
      </c>
      <c r="LD28" s="432" t="str">
        <f t="shared" si="40"/>
        <v/>
      </c>
      <c r="LE28" s="432" t="str">
        <f t="shared" si="40"/>
        <v/>
      </c>
      <c r="LF28" s="432" t="str">
        <f t="shared" si="40"/>
        <v/>
      </c>
      <c r="LG28" s="432" t="str">
        <f t="shared" si="41"/>
        <v/>
      </c>
      <c r="LH28" s="432" t="str">
        <f t="shared" si="41"/>
        <v/>
      </c>
      <c r="LI28" s="432" t="str">
        <f t="shared" si="41"/>
        <v/>
      </c>
      <c r="LJ28" s="432" t="str">
        <f t="shared" si="41"/>
        <v/>
      </c>
      <c r="LK28" s="432" t="str">
        <f t="shared" si="41"/>
        <v/>
      </c>
      <c r="LL28" s="432" t="str">
        <f t="shared" si="41"/>
        <v/>
      </c>
      <c r="LM28" s="432" t="str">
        <f t="shared" si="41"/>
        <v/>
      </c>
      <c r="LN28" s="432" t="str">
        <f t="shared" si="41"/>
        <v/>
      </c>
      <c r="LO28" s="432" t="str">
        <f t="shared" si="41"/>
        <v/>
      </c>
      <c r="LP28" s="432" t="str">
        <f t="shared" si="41"/>
        <v/>
      </c>
      <c r="LQ28" s="432" t="str">
        <f t="shared" si="42"/>
        <v/>
      </c>
      <c r="LR28" s="432" t="str">
        <f t="shared" si="42"/>
        <v/>
      </c>
      <c r="LS28" s="432" t="str">
        <f t="shared" si="42"/>
        <v/>
      </c>
      <c r="LT28" s="432" t="str">
        <f t="shared" si="42"/>
        <v/>
      </c>
      <c r="LU28" s="432" t="str">
        <f t="shared" si="42"/>
        <v/>
      </c>
      <c r="LV28" s="432" t="str">
        <f t="shared" si="42"/>
        <v/>
      </c>
      <c r="LW28" s="432" t="str">
        <f t="shared" si="42"/>
        <v/>
      </c>
      <c r="LX28" s="432" t="str">
        <f t="shared" si="42"/>
        <v/>
      </c>
      <c r="LY28" s="432" t="str">
        <f t="shared" si="42"/>
        <v/>
      </c>
      <c r="LZ28" s="432" t="str">
        <f t="shared" si="42"/>
        <v/>
      </c>
      <c r="MA28" s="432" t="str">
        <f t="shared" si="43"/>
        <v/>
      </c>
      <c r="MB28" s="432" t="str">
        <f t="shared" si="43"/>
        <v/>
      </c>
      <c r="MC28" s="432" t="str">
        <f t="shared" si="43"/>
        <v/>
      </c>
      <c r="MD28" s="432" t="str">
        <f t="shared" si="43"/>
        <v/>
      </c>
      <c r="ME28" s="432" t="str">
        <f t="shared" si="43"/>
        <v/>
      </c>
      <c r="MF28" s="432" t="str">
        <f t="shared" si="43"/>
        <v/>
      </c>
      <c r="MG28" s="432" t="str">
        <f t="shared" si="43"/>
        <v/>
      </c>
      <c r="MH28" s="432" t="str">
        <f t="shared" si="43"/>
        <v/>
      </c>
      <c r="MI28" s="432" t="str">
        <f t="shared" si="43"/>
        <v/>
      </c>
      <c r="MJ28" s="432" t="str">
        <f t="shared" si="43"/>
        <v/>
      </c>
      <c r="MK28" s="432" t="str">
        <f t="shared" si="44"/>
        <v/>
      </c>
      <c r="ML28" s="432" t="str">
        <f t="shared" si="44"/>
        <v/>
      </c>
      <c r="MM28" s="432" t="str">
        <f t="shared" si="44"/>
        <v/>
      </c>
      <c r="MN28" s="432" t="str">
        <f t="shared" si="44"/>
        <v/>
      </c>
      <c r="MO28" s="432" t="str">
        <f t="shared" si="44"/>
        <v/>
      </c>
      <c r="MP28" s="432" t="str">
        <f t="shared" si="44"/>
        <v/>
      </c>
      <c r="MQ28" s="432" t="str">
        <f t="shared" si="44"/>
        <v/>
      </c>
      <c r="MR28" s="432" t="str">
        <f t="shared" si="44"/>
        <v/>
      </c>
      <c r="MS28" s="432" t="str">
        <f t="shared" si="44"/>
        <v/>
      </c>
      <c r="MT28" s="432" t="str">
        <f t="shared" si="44"/>
        <v/>
      </c>
      <c r="MU28" s="432" t="str">
        <f t="shared" si="45"/>
        <v/>
      </c>
      <c r="MV28" s="432" t="str">
        <f t="shared" si="45"/>
        <v/>
      </c>
      <c r="MW28" s="432" t="str">
        <f t="shared" si="45"/>
        <v/>
      </c>
      <c r="MX28" s="432" t="str">
        <f t="shared" si="45"/>
        <v/>
      </c>
      <c r="MY28" s="432" t="str">
        <f t="shared" si="45"/>
        <v/>
      </c>
      <c r="MZ28" s="432" t="str">
        <f t="shared" si="45"/>
        <v/>
      </c>
      <c r="NA28" s="432" t="str">
        <f t="shared" si="45"/>
        <v/>
      </c>
      <c r="NB28" s="432" t="str">
        <f t="shared" si="45"/>
        <v/>
      </c>
      <c r="NC28" s="432" t="str">
        <f t="shared" si="45"/>
        <v/>
      </c>
      <c r="ND28" s="432" t="str">
        <f t="shared" si="45"/>
        <v/>
      </c>
      <c r="NE28" s="432" t="str">
        <f t="shared" si="46"/>
        <v/>
      </c>
      <c r="NF28" s="432" t="str">
        <f t="shared" si="46"/>
        <v/>
      </c>
      <c r="NG28" s="432" t="str">
        <f t="shared" si="46"/>
        <v/>
      </c>
      <c r="NH28" s="432" t="str">
        <f t="shared" si="46"/>
        <v/>
      </c>
      <c r="NI28" s="432" t="str">
        <f t="shared" si="46"/>
        <v/>
      </c>
      <c r="NJ28" s="432" t="str">
        <f t="shared" si="46"/>
        <v/>
      </c>
      <c r="NK28" s="432" t="str">
        <f t="shared" si="46"/>
        <v/>
      </c>
      <c r="NL28" s="432" t="str">
        <f t="shared" si="46"/>
        <v/>
      </c>
      <c r="NM28" s="432" t="str">
        <f t="shared" si="46"/>
        <v/>
      </c>
      <c r="NN28" s="432" t="str">
        <f t="shared" si="46"/>
        <v/>
      </c>
      <c r="NO28" s="432" t="str">
        <f t="shared" si="47"/>
        <v/>
      </c>
      <c r="NP28" s="432" t="str">
        <f t="shared" si="47"/>
        <v/>
      </c>
      <c r="NQ28" s="432" t="str">
        <f t="shared" si="47"/>
        <v/>
      </c>
      <c r="NR28" s="432" t="str">
        <f t="shared" si="47"/>
        <v/>
      </c>
      <c r="NS28" s="432" t="str">
        <f t="shared" si="47"/>
        <v/>
      </c>
      <c r="NT28" s="432" t="str">
        <f t="shared" si="47"/>
        <v/>
      </c>
      <c r="NU28" s="432" t="str">
        <f t="shared" si="47"/>
        <v/>
      </c>
      <c r="NV28" s="432" t="str">
        <f t="shared" si="47"/>
        <v/>
      </c>
      <c r="NW28" s="432" t="str">
        <f t="shared" si="47"/>
        <v/>
      </c>
      <c r="NX28" s="432" t="str">
        <f t="shared" si="47"/>
        <v/>
      </c>
      <c r="NY28" s="432" t="str">
        <f t="shared" si="48"/>
        <v/>
      </c>
      <c r="NZ28" s="432" t="str">
        <f t="shared" si="48"/>
        <v/>
      </c>
      <c r="OA28" s="432" t="str">
        <f t="shared" si="48"/>
        <v/>
      </c>
      <c r="OB28" s="432" t="str">
        <f t="shared" si="48"/>
        <v/>
      </c>
      <c r="OC28" s="432" t="str">
        <f t="shared" si="48"/>
        <v/>
      </c>
      <c r="OD28" s="432" t="str">
        <f t="shared" si="48"/>
        <v/>
      </c>
      <c r="OE28" s="432" t="str">
        <f t="shared" si="48"/>
        <v/>
      </c>
      <c r="OF28" s="432" t="str">
        <f t="shared" si="48"/>
        <v/>
      </c>
      <c r="OG28" s="432" t="str">
        <f t="shared" si="48"/>
        <v/>
      </c>
      <c r="OH28" s="432" t="str">
        <f t="shared" si="48"/>
        <v/>
      </c>
      <c r="OI28" s="432" t="str">
        <f t="shared" si="49"/>
        <v/>
      </c>
      <c r="OJ28" s="432" t="str">
        <f t="shared" si="49"/>
        <v/>
      </c>
      <c r="OK28" s="432" t="str">
        <f t="shared" si="49"/>
        <v/>
      </c>
      <c r="OL28" s="432" t="str">
        <f t="shared" si="49"/>
        <v/>
      </c>
      <c r="OM28" s="432" t="str">
        <f t="shared" si="49"/>
        <v/>
      </c>
      <c r="ON28" s="432" t="str">
        <f t="shared" si="49"/>
        <v/>
      </c>
      <c r="OO28" s="432" t="str">
        <f t="shared" si="49"/>
        <v/>
      </c>
      <c r="OP28" s="432" t="str">
        <f t="shared" si="49"/>
        <v/>
      </c>
      <c r="OQ28" s="432" t="str">
        <f t="shared" si="49"/>
        <v/>
      </c>
      <c r="OR28" s="432" t="str">
        <f t="shared" si="49"/>
        <v/>
      </c>
      <c r="OS28" s="432" t="str">
        <f t="shared" si="50"/>
        <v/>
      </c>
      <c r="OT28" s="432" t="str">
        <f t="shared" si="50"/>
        <v/>
      </c>
      <c r="OU28" s="432" t="str">
        <f t="shared" si="50"/>
        <v/>
      </c>
      <c r="OV28" s="432" t="str">
        <f t="shared" si="50"/>
        <v/>
      </c>
      <c r="OW28" s="432" t="str">
        <f t="shared" si="50"/>
        <v/>
      </c>
      <c r="OX28" s="432" t="str">
        <f t="shared" si="50"/>
        <v/>
      </c>
      <c r="OY28" s="432" t="str">
        <f t="shared" si="50"/>
        <v/>
      </c>
      <c r="OZ28" s="432" t="str">
        <f t="shared" si="50"/>
        <v/>
      </c>
      <c r="PA28" s="432" t="str">
        <f t="shared" si="50"/>
        <v/>
      </c>
      <c r="PB28" s="432" t="str">
        <f t="shared" si="50"/>
        <v/>
      </c>
      <c r="PC28" s="432" t="str">
        <f t="shared" si="50"/>
        <v/>
      </c>
      <c r="PD28" s="432" t="str">
        <f t="shared" si="50"/>
        <v/>
      </c>
      <c r="PE28" s="432" t="str">
        <f t="shared" si="50"/>
        <v/>
      </c>
    </row>
    <row r="29" spans="1:515" ht="15" customHeight="1">
      <c r="A29" s="541"/>
      <c r="B29" s="542"/>
      <c r="C29" s="949"/>
      <c r="D29" s="542"/>
      <c r="E29" s="546"/>
      <c r="F29" s="542"/>
      <c r="G29" s="543"/>
      <c r="H29" s="544"/>
      <c r="I29" s="545"/>
      <c r="J29" s="546"/>
      <c r="K29" s="546" t="str">
        <f t="shared" si="51"/>
        <v/>
      </c>
      <c r="L29" s="547" t="str">
        <f t="shared" si="12"/>
        <v/>
      </c>
      <c r="M29" s="951" t="str">
        <f t="shared" si="13"/>
        <v/>
      </c>
      <c r="N29" s="951" t="str">
        <f t="shared" si="52"/>
        <v/>
      </c>
      <c r="O29" s="1486"/>
      <c r="P29" s="1486"/>
      <c r="Q29" s="98"/>
      <c r="R29" s="167" t="str">
        <f t="shared" si="53"/>
        <v/>
      </c>
      <c r="S29" s="167" t="str">
        <f t="shared" si="54"/>
        <v/>
      </c>
      <c r="T29" s="167" t="str">
        <f t="shared" si="55"/>
        <v/>
      </c>
      <c r="U29" s="167" t="str">
        <f t="shared" si="56"/>
        <v/>
      </c>
      <c r="V29" s="85" t="s">
        <v>622</v>
      </c>
      <c r="W29" s="450">
        <v>0.58333333333333337</v>
      </c>
      <c r="X29" s="167" t="str">
        <f t="shared" si="57"/>
        <v/>
      </c>
      <c r="Y29" s="167" t="str">
        <f t="shared" si="58"/>
        <v/>
      </c>
      <c r="Z29" s="167" t="str">
        <f t="shared" si="59"/>
        <v/>
      </c>
      <c r="AD29" s="530" t="str">
        <f>'3.2 TAP'!B29</f>
        <v/>
      </c>
      <c r="AW29" s="432" t="str">
        <f t="shared" si="14"/>
        <v/>
      </c>
      <c r="AX29" s="432" t="str">
        <f t="shared" si="14"/>
        <v/>
      </c>
      <c r="AY29" s="432" t="str">
        <f t="shared" si="14"/>
        <v/>
      </c>
      <c r="AZ29" s="432" t="str">
        <f t="shared" si="14"/>
        <v/>
      </c>
      <c r="BA29" s="432" t="str">
        <f t="shared" si="14"/>
        <v/>
      </c>
      <c r="BB29" s="432" t="str">
        <f t="shared" si="14"/>
        <v/>
      </c>
      <c r="BC29" s="432" t="str">
        <f t="shared" si="14"/>
        <v/>
      </c>
      <c r="BD29" s="432" t="str">
        <f t="shared" si="14"/>
        <v/>
      </c>
      <c r="BE29" s="432" t="str">
        <f t="shared" si="14"/>
        <v/>
      </c>
      <c r="BF29" s="432" t="str">
        <f t="shared" si="14"/>
        <v/>
      </c>
      <c r="BG29" s="432" t="str">
        <f t="shared" si="15"/>
        <v/>
      </c>
      <c r="BH29" s="432" t="str">
        <f t="shared" si="15"/>
        <v/>
      </c>
      <c r="BI29" s="432" t="str">
        <f t="shared" si="15"/>
        <v/>
      </c>
      <c r="BJ29" s="432" t="str">
        <f t="shared" si="15"/>
        <v/>
      </c>
      <c r="BK29" s="432" t="str">
        <f t="shared" si="15"/>
        <v/>
      </c>
      <c r="BL29" s="432" t="str">
        <f t="shared" si="15"/>
        <v/>
      </c>
      <c r="BM29" s="432" t="str">
        <f t="shared" si="15"/>
        <v/>
      </c>
      <c r="BN29" s="432" t="str">
        <f t="shared" si="15"/>
        <v/>
      </c>
      <c r="BO29" s="432" t="str">
        <f t="shared" si="15"/>
        <v/>
      </c>
      <c r="BP29" s="432" t="str">
        <f t="shared" si="15"/>
        <v/>
      </c>
      <c r="BQ29" s="432" t="str">
        <f t="shared" si="16"/>
        <v/>
      </c>
      <c r="BR29" s="432" t="str">
        <f t="shared" si="16"/>
        <v/>
      </c>
      <c r="BS29" s="432" t="str">
        <f t="shared" si="16"/>
        <v/>
      </c>
      <c r="BT29" s="432" t="str">
        <f t="shared" si="16"/>
        <v/>
      </c>
      <c r="BU29" s="432" t="str">
        <f t="shared" si="16"/>
        <v/>
      </c>
      <c r="BV29" s="432" t="str">
        <f t="shared" si="16"/>
        <v/>
      </c>
      <c r="BW29" s="432" t="str">
        <f t="shared" si="16"/>
        <v/>
      </c>
      <c r="BX29" s="432" t="str">
        <f t="shared" si="16"/>
        <v/>
      </c>
      <c r="BY29" s="432" t="str">
        <f t="shared" si="16"/>
        <v/>
      </c>
      <c r="BZ29" s="432" t="str">
        <f t="shared" si="16"/>
        <v/>
      </c>
      <c r="CA29" s="432" t="str">
        <f t="shared" si="17"/>
        <v/>
      </c>
      <c r="CB29" s="432" t="str">
        <f t="shared" si="17"/>
        <v/>
      </c>
      <c r="CC29" s="432" t="str">
        <f t="shared" si="17"/>
        <v/>
      </c>
      <c r="CD29" s="432" t="str">
        <f t="shared" si="17"/>
        <v/>
      </c>
      <c r="CE29" s="432" t="str">
        <f t="shared" si="17"/>
        <v/>
      </c>
      <c r="CF29" s="432" t="str">
        <f t="shared" si="17"/>
        <v/>
      </c>
      <c r="CG29" s="432" t="str">
        <f t="shared" si="17"/>
        <v/>
      </c>
      <c r="CH29" s="432" t="str">
        <f t="shared" si="17"/>
        <v/>
      </c>
      <c r="CI29" s="432" t="str">
        <f t="shared" si="17"/>
        <v/>
      </c>
      <c r="CJ29" s="432" t="str">
        <f t="shared" si="17"/>
        <v/>
      </c>
      <c r="CK29" s="432" t="str">
        <f t="shared" si="18"/>
        <v/>
      </c>
      <c r="CL29" s="432" t="str">
        <f t="shared" si="18"/>
        <v/>
      </c>
      <c r="CM29" s="432" t="str">
        <f t="shared" si="18"/>
        <v/>
      </c>
      <c r="CN29" s="432" t="str">
        <f t="shared" si="18"/>
        <v/>
      </c>
      <c r="CO29" s="432" t="str">
        <f t="shared" si="18"/>
        <v/>
      </c>
      <c r="CP29" s="432" t="str">
        <f t="shared" si="18"/>
        <v/>
      </c>
      <c r="CQ29" s="432" t="str">
        <f t="shared" si="18"/>
        <v/>
      </c>
      <c r="CR29" s="432" t="str">
        <f t="shared" si="18"/>
        <v/>
      </c>
      <c r="CS29" s="432" t="str">
        <f t="shared" si="18"/>
        <v/>
      </c>
      <c r="CT29" s="432" t="str">
        <f t="shared" si="18"/>
        <v/>
      </c>
      <c r="CU29" s="432" t="str">
        <f t="shared" si="19"/>
        <v/>
      </c>
      <c r="CV29" s="432" t="str">
        <f t="shared" si="19"/>
        <v/>
      </c>
      <c r="CW29" s="432" t="str">
        <f t="shared" si="19"/>
        <v/>
      </c>
      <c r="CX29" s="432" t="str">
        <f t="shared" si="19"/>
        <v/>
      </c>
      <c r="CY29" s="432" t="str">
        <f t="shared" si="19"/>
        <v/>
      </c>
      <c r="CZ29" s="432" t="str">
        <f t="shared" si="19"/>
        <v/>
      </c>
      <c r="DA29" s="432" t="str">
        <f t="shared" si="19"/>
        <v/>
      </c>
      <c r="DB29" s="432" t="str">
        <f t="shared" si="19"/>
        <v/>
      </c>
      <c r="DC29" s="432" t="str">
        <f t="shared" si="19"/>
        <v/>
      </c>
      <c r="DD29" s="432" t="str">
        <f t="shared" si="19"/>
        <v/>
      </c>
      <c r="DE29" s="432" t="str">
        <f t="shared" si="20"/>
        <v/>
      </c>
      <c r="DF29" s="432" t="str">
        <f t="shared" si="20"/>
        <v/>
      </c>
      <c r="DG29" s="432" t="str">
        <f t="shared" si="20"/>
        <v/>
      </c>
      <c r="DH29" s="432" t="str">
        <f t="shared" si="20"/>
        <v/>
      </c>
      <c r="DI29" s="432" t="str">
        <f t="shared" si="20"/>
        <v/>
      </c>
      <c r="DJ29" s="432" t="str">
        <f t="shared" si="20"/>
        <v/>
      </c>
      <c r="DK29" s="432" t="str">
        <f t="shared" si="20"/>
        <v/>
      </c>
      <c r="DL29" s="432" t="str">
        <f t="shared" si="20"/>
        <v/>
      </c>
      <c r="DM29" s="432" t="str">
        <f t="shared" si="20"/>
        <v/>
      </c>
      <c r="DN29" s="432" t="str">
        <f t="shared" si="20"/>
        <v/>
      </c>
      <c r="DO29" s="432" t="str">
        <f t="shared" si="21"/>
        <v/>
      </c>
      <c r="DP29" s="432" t="str">
        <f t="shared" si="21"/>
        <v/>
      </c>
      <c r="DQ29" s="432" t="str">
        <f t="shared" si="21"/>
        <v/>
      </c>
      <c r="DR29" s="432" t="str">
        <f t="shared" si="21"/>
        <v/>
      </c>
      <c r="DS29" s="432" t="str">
        <f t="shared" si="21"/>
        <v/>
      </c>
      <c r="DT29" s="432" t="str">
        <f t="shared" si="21"/>
        <v/>
      </c>
      <c r="DU29" s="432" t="str">
        <f t="shared" si="21"/>
        <v/>
      </c>
      <c r="DV29" s="432" t="str">
        <f t="shared" si="21"/>
        <v/>
      </c>
      <c r="DW29" s="432" t="str">
        <f t="shared" si="21"/>
        <v/>
      </c>
      <c r="DX29" s="432" t="str">
        <f t="shared" si="21"/>
        <v/>
      </c>
      <c r="DY29" s="432" t="str">
        <f t="shared" si="22"/>
        <v/>
      </c>
      <c r="DZ29" s="432" t="str">
        <f t="shared" si="22"/>
        <v/>
      </c>
      <c r="EA29" s="432" t="str">
        <f t="shared" si="22"/>
        <v/>
      </c>
      <c r="EB29" s="432" t="str">
        <f t="shared" si="22"/>
        <v/>
      </c>
      <c r="EC29" s="432" t="str">
        <f t="shared" si="22"/>
        <v/>
      </c>
      <c r="ED29" s="432" t="str">
        <f t="shared" si="22"/>
        <v/>
      </c>
      <c r="EE29" s="432" t="str">
        <f t="shared" si="22"/>
        <v/>
      </c>
      <c r="EF29" s="432" t="str">
        <f t="shared" si="22"/>
        <v/>
      </c>
      <c r="EG29" s="432" t="str">
        <f t="shared" si="22"/>
        <v/>
      </c>
      <c r="EH29" s="432" t="str">
        <f t="shared" si="22"/>
        <v/>
      </c>
      <c r="EI29" s="432" t="str">
        <f t="shared" si="23"/>
        <v/>
      </c>
      <c r="EJ29" s="432" t="str">
        <f t="shared" si="23"/>
        <v/>
      </c>
      <c r="EK29" s="432" t="str">
        <f t="shared" si="23"/>
        <v/>
      </c>
      <c r="EL29" s="432" t="str">
        <f t="shared" si="23"/>
        <v/>
      </c>
      <c r="EM29" s="432" t="str">
        <f t="shared" si="23"/>
        <v/>
      </c>
      <c r="EN29" s="432" t="str">
        <f t="shared" si="23"/>
        <v/>
      </c>
      <c r="EO29" s="432" t="str">
        <f t="shared" si="23"/>
        <v/>
      </c>
      <c r="EP29" s="432" t="str">
        <f t="shared" si="23"/>
        <v/>
      </c>
      <c r="EQ29" s="432" t="str">
        <f t="shared" si="23"/>
        <v/>
      </c>
      <c r="ER29" s="432" t="str">
        <f t="shared" si="23"/>
        <v/>
      </c>
      <c r="ES29" s="432" t="str">
        <f t="shared" si="24"/>
        <v/>
      </c>
      <c r="ET29" s="432" t="str">
        <f t="shared" si="24"/>
        <v/>
      </c>
      <c r="EU29" s="432" t="str">
        <f t="shared" si="24"/>
        <v/>
      </c>
      <c r="EV29" s="432" t="str">
        <f t="shared" si="24"/>
        <v/>
      </c>
      <c r="EW29" s="432" t="str">
        <f t="shared" si="24"/>
        <v/>
      </c>
      <c r="EX29" s="432" t="str">
        <f t="shared" si="24"/>
        <v/>
      </c>
      <c r="EY29" s="432" t="str">
        <f t="shared" si="24"/>
        <v/>
      </c>
      <c r="EZ29" s="432" t="str">
        <f t="shared" si="24"/>
        <v/>
      </c>
      <c r="FA29" s="432" t="str">
        <f t="shared" si="24"/>
        <v/>
      </c>
      <c r="FB29" s="432" t="str">
        <f t="shared" si="24"/>
        <v/>
      </c>
      <c r="FC29" s="432" t="str">
        <f t="shared" si="25"/>
        <v/>
      </c>
      <c r="FD29" s="432" t="str">
        <f t="shared" si="25"/>
        <v/>
      </c>
      <c r="FE29" s="432" t="str">
        <f t="shared" si="25"/>
        <v/>
      </c>
      <c r="FF29" s="432" t="str">
        <f t="shared" si="25"/>
        <v/>
      </c>
      <c r="FG29" s="432" t="str">
        <f t="shared" si="25"/>
        <v/>
      </c>
      <c r="FH29" s="432" t="str">
        <f t="shared" si="25"/>
        <v/>
      </c>
      <c r="FI29" s="432" t="str">
        <f t="shared" si="25"/>
        <v/>
      </c>
      <c r="FJ29" s="432" t="str">
        <f t="shared" si="25"/>
        <v/>
      </c>
      <c r="FK29" s="432" t="str">
        <f t="shared" si="25"/>
        <v/>
      </c>
      <c r="FL29" s="432" t="str">
        <f t="shared" si="25"/>
        <v/>
      </c>
      <c r="FM29" s="432" t="str">
        <f t="shared" si="26"/>
        <v/>
      </c>
      <c r="FN29" s="432" t="str">
        <f t="shared" si="26"/>
        <v/>
      </c>
      <c r="FO29" s="432" t="str">
        <f t="shared" si="26"/>
        <v/>
      </c>
      <c r="FP29" s="432" t="str">
        <f t="shared" si="26"/>
        <v/>
      </c>
      <c r="FQ29" s="432" t="str">
        <f t="shared" si="26"/>
        <v/>
      </c>
      <c r="FR29" s="432" t="str">
        <f t="shared" si="26"/>
        <v/>
      </c>
      <c r="FS29" s="432" t="str">
        <f t="shared" si="26"/>
        <v/>
      </c>
      <c r="FT29" s="432" t="str">
        <f t="shared" si="26"/>
        <v/>
      </c>
      <c r="FU29" s="432" t="str">
        <f t="shared" si="26"/>
        <v/>
      </c>
      <c r="FV29" s="432" t="str">
        <f t="shared" si="26"/>
        <v/>
      </c>
      <c r="FW29" s="432" t="str">
        <f t="shared" si="27"/>
        <v/>
      </c>
      <c r="FX29" s="432" t="str">
        <f t="shared" si="27"/>
        <v/>
      </c>
      <c r="FY29" s="432" t="str">
        <f t="shared" si="27"/>
        <v/>
      </c>
      <c r="FZ29" s="432" t="str">
        <f t="shared" si="27"/>
        <v/>
      </c>
      <c r="GA29" s="432" t="str">
        <f t="shared" si="27"/>
        <v/>
      </c>
      <c r="GB29" s="432" t="str">
        <f t="shared" si="27"/>
        <v/>
      </c>
      <c r="GC29" s="432" t="str">
        <f t="shared" si="27"/>
        <v/>
      </c>
      <c r="GD29" s="432" t="str">
        <f t="shared" si="27"/>
        <v/>
      </c>
      <c r="GE29" s="432" t="str">
        <f t="shared" si="27"/>
        <v/>
      </c>
      <c r="GF29" s="432" t="str">
        <f t="shared" si="27"/>
        <v/>
      </c>
      <c r="GG29" s="432" t="str">
        <f t="shared" si="28"/>
        <v/>
      </c>
      <c r="GH29" s="432" t="str">
        <f t="shared" si="28"/>
        <v/>
      </c>
      <c r="GI29" s="432" t="str">
        <f t="shared" si="28"/>
        <v/>
      </c>
      <c r="GJ29" s="432" t="str">
        <f t="shared" si="28"/>
        <v/>
      </c>
      <c r="GK29" s="432" t="str">
        <f t="shared" si="28"/>
        <v/>
      </c>
      <c r="GL29" s="432" t="str">
        <f t="shared" si="28"/>
        <v/>
      </c>
      <c r="GM29" s="432" t="str">
        <f t="shared" si="28"/>
        <v/>
      </c>
      <c r="GN29" s="432" t="str">
        <f t="shared" si="28"/>
        <v/>
      </c>
      <c r="GO29" s="432" t="str">
        <f t="shared" si="28"/>
        <v/>
      </c>
      <c r="GP29" s="432" t="str">
        <f t="shared" si="28"/>
        <v/>
      </c>
      <c r="GQ29" s="432" t="str">
        <f t="shared" si="29"/>
        <v/>
      </c>
      <c r="GR29" s="432" t="str">
        <f t="shared" si="29"/>
        <v/>
      </c>
      <c r="GS29" s="432" t="str">
        <f t="shared" si="29"/>
        <v/>
      </c>
      <c r="GT29" s="432" t="str">
        <f t="shared" si="29"/>
        <v/>
      </c>
      <c r="GU29" s="432" t="str">
        <f t="shared" si="29"/>
        <v/>
      </c>
      <c r="GV29" s="432" t="str">
        <f t="shared" si="29"/>
        <v/>
      </c>
      <c r="GW29" s="432" t="str">
        <f t="shared" si="29"/>
        <v/>
      </c>
      <c r="GX29" s="432" t="str">
        <f t="shared" si="29"/>
        <v/>
      </c>
      <c r="GY29" s="432" t="str">
        <f t="shared" si="29"/>
        <v/>
      </c>
      <c r="GZ29" s="432" t="str">
        <f t="shared" si="29"/>
        <v/>
      </c>
      <c r="HA29" s="432" t="str">
        <f t="shared" si="30"/>
        <v/>
      </c>
      <c r="HB29" s="432" t="str">
        <f t="shared" si="30"/>
        <v/>
      </c>
      <c r="HC29" s="432" t="str">
        <f t="shared" si="30"/>
        <v/>
      </c>
      <c r="HD29" s="432" t="str">
        <f t="shared" si="30"/>
        <v/>
      </c>
      <c r="HE29" s="432" t="str">
        <f t="shared" si="30"/>
        <v/>
      </c>
      <c r="HF29" s="432" t="str">
        <f t="shared" si="30"/>
        <v/>
      </c>
      <c r="HG29" s="432" t="str">
        <f t="shared" si="30"/>
        <v/>
      </c>
      <c r="HH29" s="432" t="str">
        <f t="shared" si="30"/>
        <v/>
      </c>
      <c r="HI29" s="432" t="str">
        <f t="shared" si="30"/>
        <v/>
      </c>
      <c r="HJ29" s="432" t="str">
        <f t="shared" si="30"/>
        <v/>
      </c>
      <c r="HK29" s="432" t="str">
        <f t="shared" si="31"/>
        <v/>
      </c>
      <c r="HL29" s="432" t="str">
        <f t="shared" si="31"/>
        <v/>
      </c>
      <c r="HM29" s="432" t="str">
        <f t="shared" si="31"/>
        <v/>
      </c>
      <c r="HN29" s="432" t="str">
        <f t="shared" si="31"/>
        <v/>
      </c>
      <c r="HO29" s="432" t="str">
        <f t="shared" si="31"/>
        <v/>
      </c>
      <c r="HP29" s="432" t="str">
        <f t="shared" si="31"/>
        <v/>
      </c>
      <c r="HQ29" s="432" t="str">
        <f t="shared" si="31"/>
        <v/>
      </c>
      <c r="HR29" s="432" t="str">
        <f t="shared" si="31"/>
        <v/>
      </c>
      <c r="HS29" s="432" t="str">
        <f t="shared" si="31"/>
        <v/>
      </c>
      <c r="HT29" s="432" t="str">
        <f t="shared" si="31"/>
        <v/>
      </c>
      <c r="HU29" s="432" t="str">
        <f t="shared" si="32"/>
        <v/>
      </c>
      <c r="HV29" s="432" t="str">
        <f t="shared" si="32"/>
        <v/>
      </c>
      <c r="HW29" s="432" t="str">
        <f t="shared" si="32"/>
        <v/>
      </c>
      <c r="HX29" s="432" t="str">
        <f t="shared" si="32"/>
        <v/>
      </c>
      <c r="HY29" s="432" t="str">
        <f t="shared" si="32"/>
        <v/>
      </c>
      <c r="HZ29" s="432" t="str">
        <f t="shared" si="32"/>
        <v/>
      </c>
      <c r="IA29" s="432" t="str">
        <f t="shared" si="32"/>
        <v/>
      </c>
      <c r="IB29" s="432" t="str">
        <f t="shared" si="32"/>
        <v/>
      </c>
      <c r="IC29" s="432" t="str">
        <f t="shared" si="32"/>
        <v/>
      </c>
      <c r="ID29" s="432" t="str">
        <f t="shared" si="32"/>
        <v/>
      </c>
      <c r="IE29" s="432" t="str">
        <f t="shared" si="33"/>
        <v/>
      </c>
      <c r="IF29" s="432" t="str">
        <f t="shared" si="33"/>
        <v/>
      </c>
      <c r="IG29" s="432" t="str">
        <f t="shared" si="33"/>
        <v/>
      </c>
      <c r="IH29" s="432" t="str">
        <f t="shared" si="33"/>
        <v/>
      </c>
      <c r="II29" s="432" t="str">
        <f t="shared" si="33"/>
        <v/>
      </c>
      <c r="IJ29" s="432" t="str">
        <f t="shared" si="33"/>
        <v/>
      </c>
      <c r="IK29" s="432" t="str">
        <f t="shared" si="33"/>
        <v/>
      </c>
      <c r="IL29" s="432" t="str">
        <f t="shared" si="33"/>
        <v/>
      </c>
      <c r="IM29" s="432" t="str">
        <f t="shared" si="33"/>
        <v/>
      </c>
      <c r="IN29" s="432" t="str">
        <f t="shared" si="33"/>
        <v/>
      </c>
      <c r="IO29" s="432" t="str">
        <f t="shared" si="34"/>
        <v/>
      </c>
      <c r="IP29" s="432" t="str">
        <f t="shared" si="34"/>
        <v/>
      </c>
      <c r="IQ29" s="432" t="str">
        <f t="shared" si="34"/>
        <v/>
      </c>
      <c r="IR29" s="432" t="str">
        <f t="shared" si="34"/>
        <v/>
      </c>
      <c r="IS29" s="432" t="str">
        <f t="shared" si="34"/>
        <v/>
      </c>
      <c r="IT29" s="432" t="str">
        <f t="shared" si="34"/>
        <v/>
      </c>
      <c r="IU29" s="432" t="str">
        <f t="shared" si="34"/>
        <v/>
      </c>
      <c r="IV29" s="432" t="str">
        <f t="shared" si="34"/>
        <v/>
      </c>
      <c r="IW29" s="432" t="str">
        <f t="shared" si="34"/>
        <v/>
      </c>
      <c r="IX29" s="432" t="str">
        <f t="shared" si="34"/>
        <v/>
      </c>
      <c r="IY29" s="432" t="str">
        <f t="shared" si="35"/>
        <v/>
      </c>
      <c r="IZ29" s="432" t="str">
        <f t="shared" si="35"/>
        <v/>
      </c>
      <c r="JA29" s="432" t="str">
        <f t="shared" si="35"/>
        <v/>
      </c>
      <c r="JB29" s="432" t="str">
        <f t="shared" si="35"/>
        <v/>
      </c>
      <c r="JC29" s="432" t="str">
        <f t="shared" si="35"/>
        <v/>
      </c>
      <c r="JD29" s="432" t="str">
        <f t="shared" si="35"/>
        <v/>
      </c>
      <c r="JE29" s="432" t="str">
        <f t="shared" si="35"/>
        <v/>
      </c>
      <c r="JF29" s="432" t="str">
        <f t="shared" si="35"/>
        <v/>
      </c>
      <c r="JG29" s="432" t="str">
        <f t="shared" si="35"/>
        <v/>
      </c>
      <c r="JH29" s="432" t="str">
        <f t="shared" si="35"/>
        <v/>
      </c>
      <c r="JI29" s="432" t="str">
        <f t="shared" si="36"/>
        <v/>
      </c>
      <c r="JJ29" s="432" t="str">
        <f t="shared" si="36"/>
        <v/>
      </c>
      <c r="JK29" s="432" t="str">
        <f t="shared" si="36"/>
        <v/>
      </c>
      <c r="JL29" s="432" t="str">
        <f t="shared" si="36"/>
        <v/>
      </c>
      <c r="JM29" s="432" t="str">
        <f t="shared" si="36"/>
        <v/>
      </c>
      <c r="JN29" s="432" t="str">
        <f t="shared" si="36"/>
        <v/>
      </c>
      <c r="JO29" s="432" t="str">
        <f t="shared" si="36"/>
        <v/>
      </c>
      <c r="JP29" s="432" t="str">
        <f t="shared" si="36"/>
        <v/>
      </c>
      <c r="JQ29" s="432" t="str">
        <f t="shared" si="36"/>
        <v/>
      </c>
      <c r="JR29" s="432" t="str">
        <f t="shared" si="36"/>
        <v/>
      </c>
      <c r="JS29" s="432" t="str">
        <f t="shared" si="37"/>
        <v/>
      </c>
      <c r="JT29" s="432" t="str">
        <f t="shared" si="37"/>
        <v/>
      </c>
      <c r="JU29" s="432" t="str">
        <f t="shared" si="37"/>
        <v/>
      </c>
      <c r="JV29" s="432" t="str">
        <f t="shared" si="37"/>
        <v/>
      </c>
      <c r="JW29" s="432" t="str">
        <f t="shared" si="37"/>
        <v/>
      </c>
      <c r="JX29" s="432" t="str">
        <f t="shared" si="37"/>
        <v/>
      </c>
      <c r="JY29" s="432" t="str">
        <f t="shared" si="37"/>
        <v/>
      </c>
      <c r="JZ29" s="432" t="str">
        <f t="shared" si="37"/>
        <v/>
      </c>
      <c r="KA29" s="432" t="str">
        <f t="shared" si="37"/>
        <v/>
      </c>
      <c r="KB29" s="432" t="str">
        <f t="shared" si="37"/>
        <v/>
      </c>
      <c r="KC29" s="432" t="str">
        <f t="shared" si="38"/>
        <v/>
      </c>
      <c r="KD29" s="432" t="str">
        <f t="shared" si="38"/>
        <v/>
      </c>
      <c r="KE29" s="432" t="str">
        <f t="shared" si="38"/>
        <v/>
      </c>
      <c r="KF29" s="432" t="str">
        <f t="shared" si="38"/>
        <v/>
      </c>
      <c r="KG29" s="432" t="str">
        <f t="shared" si="38"/>
        <v/>
      </c>
      <c r="KH29" s="432" t="str">
        <f t="shared" si="38"/>
        <v/>
      </c>
      <c r="KI29" s="432" t="str">
        <f t="shared" si="38"/>
        <v/>
      </c>
      <c r="KJ29" s="432" t="str">
        <f t="shared" si="38"/>
        <v/>
      </c>
      <c r="KK29" s="432" t="str">
        <f t="shared" si="38"/>
        <v/>
      </c>
      <c r="KL29" s="432" t="str">
        <f t="shared" si="38"/>
        <v/>
      </c>
      <c r="KM29" s="432" t="str">
        <f t="shared" si="39"/>
        <v/>
      </c>
      <c r="KN29" s="432" t="str">
        <f t="shared" si="39"/>
        <v/>
      </c>
      <c r="KO29" s="432" t="str">
        <f t="shared" si="39"/>
        <v/>
      </c>
      <c r="KP29" s="432" t="str">
        <f t="shared" si="39"/>
        <v/>
      </c>
      <c r="KQ29" s="432" t="str">
        <f t="shared" si="39"/>
        <v/>
      </c>
      <c r="KR29" s="432" t="str">
        <f t="shared" si="39"/>
        <v/>
      </c>
      <c r="KS29" s="432" t="str">
        <f t="shared" si="39"/>
        <v/>
      </c>
      <c r="KT29" s="432" t="str">
        <f t="shared" si="39"/>
        <v/>
      </c>
      <c r="KU29" s="432" t="str">
        <f t="shared" si="39"/>
        <v/>
      </c>
      <c r="KV29" s="432" t="str">
        <f t="shared" si="39"/>
        <v/>
      </c>
      <c r="KW29" s="432" t="str">
        <f t="shared" si="40"/>
        <v/>
      </c>
      <c r="KX29" s="432" t="str">
        <f t="shared" si="40"/>
        <v/>
      </c>
      <c r="KY29" s="432" t="str">
        <f t="shared" si="40"/>
        <v/>
      </c>
      <c r="KZ29" s="432" t="str">
        <f t="shared" si="40"/>
        <v/>
      </c>
      <c r="LA29" s="432" t="str">
        <f t="shared" si="40"/>
        <v/>
      </c>
      <c r="LB29" s="432" t="str">
        <f t="shared" si="40"/>
        <v/>
      </c>
      <c r="LC29" s="432" t="str">
        <f t="shared" si="40"/>
        <v/>
      </c>
      <c r="LD29" s="432" t="str">
        <f t="shared" si="40"/>
        <v/>
      </c>
      <c r="LE29" s="432" t="str">
        <f t="shared" si="40"/>
        <v/>
      </c>
      <c r="LF29" s="432" t="str">
        <f t="shared" si="40"/>
        <v/>
      </c>
      <c r="LG29" s="432" t="str">
        <f t="shared" si="41"/>
        <v/>
      </c>
      <c r="LH29" s="432" t="str">
        <f t="shared" si="41"/>
        <v/>
      </c>
      <c r="LI29" s="432" t="str">
        <f t="shared" si="41"/>
        <v/>
      </c>
      <c r="LJ29" s="432" t="str">
        <f t="shared" si="41"/>
        <v/>
      </c>
      <c r="LK29" s="432" t="str">
        <f t="shared" si="41"/>
        <v/>
      </c>
      <c r="LL29" s="432" t="str">
        <f t="shared" si="41"/>
        <v/>
      </c>
      <c r="LM29" s="432" t="str">
        <f t="shared" si="41"/>
        <v/>
      </c>
      <c r="LN29" s="432" t="str">
        <f t="shared" si="41"/>
        <v/>
      </c>
      <c r="LO29" s="432" t="str">
        <f t="shared" si="41"/>
        <v/>
      </c>
      <c r="LP29" s="432" t="str">
        <f t="shared" si="41"/>
        <v/>
      </c>
      <c r="LQ29" s="432" t="str">
        <f t="shared" si="42"/>
        <v/>
      </c>
      <c r="LR29" s="432" t="str">
        <f t="shared" si="42"/>
        <v/>
      </c>
      <c r="LS29" s="432" t="str">
        <f t="shared" si="42"/>
        <v/>
      </c>
      <c r="LT29" s="432" t="str">
        <f t="shared" si="42"/>
        <v/>
      </c>
      <c r="LU29" s="432" t="str">
        <f t="shared" si="42"/>
        <v/>
      </c>
      <c r="LV29" s="432" t="str">
        <f t="shared" si="42"/>
        <v/>
      </c>
      <c r="LW29" s="432" t="str">
        <f t="shared" si="42"/>
        <v/>
      </c>
      <c r="LX29" s="432" t="str">
        <f t="shared" si="42"/>
        <v/>
      </c>
      <c r="LY29" s="432" t="str">
        <f t="shared" si="42"/>
        <v/>
      </c>
      <c r="LZ29" s="432" t="str">
        <f t="shared" si="42"/>
        <v/>
      </c>
      <c r="MA29" s="432" t="str">
        <f t="shared" si="43"/>
        <v/>
      </c>
      <c r="MB29" s="432" t="str">
        <f t="shared" si="43"/>
        <v/>
      </c>
      <c r="MC29" s="432" t="str">
        <f t="shared" si="43"/>
        <v/>
      </c>
      <c r="MD29" s="432" t="str">
        <f t="shared" si="43"/>
        <v/>
      </c>
      <c r="ME29" s="432" t="str">
        <f t="shared" si="43"/>
        <v/>
      </c>
      <c r="MF29" s="432" t="str">
        <f t="shared" si="43"/>
        <v/>
      </c>
      <c r="MG29" s="432" t="str">
        <f t="shared" si="43"/>
        <v/>
      </c>
      <c r="MH29" s="432" t="str">
        <f t="shared" si="43"/>
        <v/>
      </c>
      <c r="MI29" s="432" t="str">
        <f t="shared" si="43"/>
        <v/>
      </c>
      <c r="MJ29" s="432" t="str">
        <f t="shared" si="43"/>
        <v/>
      </c>
      <c r="MK29" s="432" t="str">
        <f t="shared" si="44"/>
        <v/>
      </c>
      <c r="ML29" s="432" t="str">
        <f t="shared" si="44"/>
        <v/>
      </c>
      <c r="MM29" s="432" t="str">
        <f t="shared" si="44"/>
        <v/>
      </c>
      <c r="MN29" s="432" t="str">
        <f t="shared" si="44"/>
        <v/>
      </c>
      <c r="MO29" s="432" t="str">
        <f t="shared" si="44"/>
        <v/>
      </c>
      <c r="MP29" s="432" t="str">
        <f t="shared" si="44"/>
        <v/>
      </c>
      <c r="MQ29" s="432" t="str">
        <f t="shared" si="44"/>
        <v/>
      </c>
      <c r="MR29" s="432" t="str">
        <f t="shared" si="44"/>
        <v/>
      </c>
      <c r="MS29" s="432" t="str">
        <f t="shared" si="44"/>
        <v/>
      </c>
      <c r="MT29" s="432" t="str">
        <f t="shared" si="44"/>
        <v/>
      </c>
      <c r="MU29" s="432" t="str">
        <f t="shared" si="45"/>
        <v/>
      </c>
      <c r="MV29" s="432" t="str">
        <f t="shared" si="45"/>
        <v/>
      </c>
      <c r="MW29" s="432" t="str">
        <f t="shared" si="45"/>
        <v/>
      </c>
      <c r="MX29" s="432" t="str">
        <f t="shared" si="45"/>
        <v/>
      </c>
      <c r="MY29" s="432" t="str">
        <f t="shared" si="45"/>
        <v/>
      </c>
      <c r="MZ29" s="432" t="str">
        <f t="shared" si="45"/>
        <v/>
      </c>
      <c r="NA29" s="432" t="str">
        <f t="shared" si="45"/>
        <v/>
      </c>
      <c r="NB29" s="432" t="str">
        <f t="shared" si="45"/>
        <v/>
      </c>
      <c r="NC29" s="432" t="str">
        <f t="shared" si="45"/>
        <v/>
      </c>
      <c r="ND29" s="432" t="str">
        <f t="shared" si="45"/>
        <v/>
      </c>
      <c r="NE29" s="432" t="str">
        <f t="shared" si="46"/>
        <v/>
      </c>
      <c r="NF29" s="432" t="str">
        <f t="shared" si="46"/>
        <v/>
      </c>
      <c r="NG29" s="432" t="str">
        <f t="shared" si="46"/>
        <v/>
      </c>
      <c r="NH29" s="432" t="str">
        <f t="shared" si="46"/>
        <v/>
      </c>
      <c r="NI29" s="432" t="str">
        <f t="shared" si="46"/>
        <v/>
      </c>
      <c r="NJ29" s="432" t="str">
        <f t="shared" si="46"/>
        <v/>
      </c>
      <c r="NK29" s="432" t="str">
        <f t="shared" si="46"/>
        <v/>
      </c>
      <c r="NL29" s="432" t="str">
        <f t="shared" si="46"/>
        <v/>
      </c>
      <c r="NM29" s="432" t="str">
        <f t="shared" si="46"/>
        <v/>
      </c>
      <c r="NN29" s="432" t="str">
        <f t="shared" si="46"/>
        <v/>
      </c>
      <c r="NO29" s="432" t="str">
        <f t="shared" si="47"/>
        <v/>
      </c>
      <c r="NP29" s="432" t="str">
        <f t="shared" si="47"/>
        <v/>
      </c>
      <c r="NQ29" s="432" t="str">
        <f t="shared" si="47"/>
        <v/>
      </c>
      <c r="NR29" s="432" t="str">
        <f t="shared" si="47"/>
        <v/>
      </c>
      <c r="NS29" s="432" t="str">
        <f t="shared" si="47"/>
        <v/>
      </c>
      <c r="NT29" s="432" t="str">
        <f t="shared" si="47"/>
        <v/>
      </c>
      <c r="NU29" s="432" t="str">
        <f t="shared" si="47"/>
        <v/>
      </c>
      <c r="NV29" s="432" t="str">
        <f t="shared" si="47"/>
        <v/>
      </c>
      <c r="NW29" s="432" t="str">
        <f t="shared" si="47"/>
        <v/>
      </c>
      <c r="NX29" s="432" t="str">
        <f t="shared" si="47"/>
        <v/>
      </c>
      <c r="NY29" s="432" t="str">
        <f t="shared" si="48"/>
        <v/>
      </c>
      <c r="NZ29" s="432" t="str">
        <f t="shared" si="48"/>
        <v/>
      </c>
      <c r="OA29" s="432" t="str">
        <f t="shared" si="48"/>
        <v/>
      </c>
      <c r="OB29" s="432" t="str">
        <f t="shared" si="48"/>
        <v/>
      </c>
      <c r="OC29" s="432" t="str">
        <f t="shared" si="48"/>
        <v/>
      </c>
      <c r="OD29" s="432" t="str">
        <f t="shared" si="48"/>
        <v/>
      </c>
      <c r="OE29" s="432" t="str">
        <f t="shared" si="48"/>
        <v/>
      </c>
      <c r="OF29" s="432" t="str">
        <f t="shared" si="48"/>
        <v/>
      </c>
      <c r="OG29" s="432" t="str">
        <f t="shared" si="48"/>
        <v/>
      </c>
      <c r="OH29" s="432" t="str">
        <f t="shared" si="48"/>
        <v/>
      </c>
      <c r="OI29" s="432" t="str">
        <f t="shared" si="49"/>
        <v/>
      </c>
      <c r="OJ29" s="432" t="str">
        <f t="shared" si="49"/>
        <v/>
      </c>
      <c r="OK29" s="432" t="str">
        <f t="shared" si="49"/>
        <v/>
      </c>
      <c r="OL29" s="432" t="str">
        <f t="shared" si="49"/>
        <v/>
      </c>
      <c r="OM29" s="432" t="str">
        <f t="shared" si="49"/>
        <v/>
      </c>
      <c r="ON29" s="432" t="str">
        <f t="shared" si="49"/>
        <v/>
      </c>
      <c r="OO29" s="432" t="str">
        <f t="shared" si="49"/>
        <v/>
      </c>
      <c r="OP29" s="432" t="str">
        <f t="shared" si="49"/>
        <v/>
      </c>
      <c r="OQ29" s="432" t="str">
        <f t="shared" si="49"/>
        <v/>
      </c>
      <c r="OR29" s="432" t="str">
        <f t="shared" si="49"/>
        <v/>
      </c>
      <c r="OS29" s="432" t="str">
        <f t="shared" si="50"/>
        <v/>
      </c>
      <c r="OT29" s="432" t="str">
        <f t="shared" si="50"/>
        <v/>
      </c>
      <c r="OU29" s="432" t="str">
        <f t="shared" si="50"/>
        <v/>
      </c>
      <c r="OV29" s="432" t="str">
        <f t="shared" si="50"/>
        <v/>
      </c>
      <c r="OW29" s="432" t="str">
        <f t="shared" si="50"/>
        <v/>
      </c>
      <c r="OX29" s="432" t="str">
        <f t="shared" si="50"/>
        <v/>
      </c>
      <c r="OY29" s="432" t="str">
        <f t="shared" si="50"/>
        <v/>
      </c>
      <c r="OZ29" s="432" t="str">
        <f t="shared" si="50"/>
        <v/>
      </c>
      <c r="PA29" s="432" t="str">
        <f t="shared" si="50"/>
        <v/>
      </c>
      <c r="PB29" s="432" t="str">
        <f t="shared" si="50"/>
        <v/>
      </c>
      <c r="PC29" s="432" t="str">
        <f t="shared" si="50"/>
        <v/>
      </c>
      <c r="PD29" s="432" t="str">
        <f t="shared" si="50"/>
        <v/>
      </c>
      <c r="PE29" s="432" t="str">
        <f t="shared" si="50"/>
        <v/>
      </c>
    </row>
    <row r="30" spans="1:515" ht="15" customHeight="1">
      <c r="A30" s="549"/>
      <c r="B30" s="550"/>
      <c r="C30" s="950"/>
      <c r="D30" s="550"/>
      <c r="E30" s="554"/>
      <c r="F30" s="550"/>
      <c r="G30" s="551"/>
      <c r="H30" s="552"/>
      <c r="I30" s="553"/>
      <c r="J30" s="554"/>
      <c r="K30" s="554" t="str">
        <f t="shared" si="51"/>
        <v/>
      </c>
      <c r="L30" s="657" t="str">
        <f t="shared" si="12"/>
        <v/>
      </c>
      <c r="M30" s="952" t="str">
        <f t="shared" si="13"/>
        <v/>
      </c>
      <c r="N30" s="952" t="str">
        <f t="shared" si="52"/>
        <v/>
      </c>
      <c r="O30" s="1487"/>
      <c r="P30" s="1487"/>
      <c r="Q30" s="98"/>
      <c r="R30" s="167" t="str">
        <f t="shared" si="53"/>
        <v/>
      </c>
      <c r="S30" s="167" t="str">
        <f t="shared" si="54"/>
        <v/>
      </c>
      <c r="T30" s="167" t="str">
        <f t="shared" si="55"/>
        <v/>
      </c>
      <c r="U30" s="167" t="str">
        <f t="shared" si="56"/>
        <v/>
      </c>
      <c r="V30" s="85" t="s">
        <v>623</v>
      </c>
      <c r="W30" s="450">
        <v>0.66666666666666663</v>
      </c>
      <c r="X30" s="167" t="str">
        <f t="shared" si="57"/>
        <v/>
      </c>
      <c r="Y30" s="167" t="str">
        <f t="shared" si="58"/>
        <v/>
      </c>
      <c r="Z30" s="167" t="str">
        <f t="shared" si="59"/>
        <v/>
      </c>
      <c r="AD30" s="530" t="str">
        <f>'3.2 TAP'!B30</f>
        <v/>
      </c>
      <c r="AW30" s="432" t="str">
        <f t="shared" si="14"/>
        <v/>
      </c>
      <c r="AX30" s="432" t="str">
        <f t="shared" si="14"/>
        <v/>
      </c>
      <c r="AY30" s="432" t="str">
        <f t="shared" si="14"/>
        <v/>
      </c>
      <c r="AZ30" s="432" t="str">
        <f t="shared" si="14"/>
        <v/>
      </c>
      <c r="BA30" s="432" t="str">
        <f t="shared" si="14"/>
        <v/>
      </c>
      <c r="BB30" s="432" t="str">
        <f t="shared" si="14"/>
        <v/>
      </c>
      <c r="BC30" s="432" t="str">
        <f t="shared" si="14"/>
        <v/>
      </c>
      <c r="BD30" s="432" t="str">
        <f t="shared" si="14"/>
        <v/>
      </c>
      <c r="BE30" s="432" t="str">
        <f t="shared" si="14"/>
        <v/>
      </c>
      <c r="BF30" s="432" t="str">
        <f t="shared" si="14"/>
        <v/>
      </c>
      <c r="BG30" s="432" t="str">
        <f t="shared" si="15"/>
        <v/>
      </c>
      <c r="BH30" s="432" t="str">
        <f t="shared" si="15"/>
        <v/>
      </c>
      <c r="BI30" s="432" t="str">
        <f t="shared" si="15"/>
        <v/>
      </c>
      <c r="BJ30" s="432" t="str">
        <f t="shared" si="15"/>
        <v/>
      </c>
      <c r="BK30" s="432" t="str">
        <f t="shared" si="15"/>
        <v/>
      </c>
      <c r="BL30" s="432" t="str">
        <f t="shared" si="15"/>
        <v/>
      </c>
      <c r="BM30" s="432" t="str">
        <f t="shared" si="15"/>
        <v/>
      </c>
      <c r="BN30" s="432" t="str">
        <f t="shared" si="15"/>
        <v/>
      </c>
      <c r="BO30" s="432" t="str">
        <f t="shared" si="15"/>
        <v/>
      </c>
      <c r="BP30" s="432" t="str">
        <f t="shared" si="15"/>
        <v/>
      </c>
      <c r="BQ30" s="432" t="str">
        <f t="shared" si="16"/>
        <v/>
      </c>
      <c r="BR30" s="432" t="str">
        <f t="shared" si="16"/>
        <v/>
      </c>
      <c r="BS30" s="432" t="str">
        <f t="shared" si="16"/>
        <v/>
      </c>
      <c r="BT30" s="432" t="str">
        <f t="shared" si="16"/>
        <v/>
      </c>
      <c r="BU30" s="432" t="str">
        <f t="shared" si="16"/>
        <v/>
      </c>
      <c r="BV30" s="432" t="str">
        <f t="shared" si="16"/>
        <v/>
      </c>
      <c r="BW30" s="432" t="str">
        <f t="shared" si="16"/>
        <v/>
      </c>
      <c r="BX30" s="432" t="str">
        <f t="shared" si="16"/>
        <v/>
      </c>
      <c r="BY30" s="432" t="str">
        <f t="shared" si="16"/>
        <v/>
      </c>
      <c r="BZ30" s="432" t="str">
        <f t="shared" si="16"/>
        <v/>
      </c>
      <c r="CA30" s="432" t="str">
        <f t="shared" si="17"/>
        <v/>
      </c>
      <c r="CB30" s="432" t="str">
        <f t="shared" si="17"/>
        <v/>
      </c>
      <c r="CC30" s="432" t="str">
        <f t="shared" si="17"/>
        <v/>
      </c>
      <c r="CD30" s="432" t="str">
        <f t="shared" si="17"/>
        <v/>
      </c>
      <c r="CE30" s="432" t="str">
        <f t="shared" si="17"/>
        <v/>
      </c>
      <c r="CF30" s="432" t="str">
        <f t="shared" si="17"/>
        <v/>
      </c>
      <c r="CG30" s="432" t="str">
        <f t="shared" si="17"/>
        <v/>
      </c>
      <c r="CH30" s="432" t="str">
        <f t="shared" si="17"/>
        <v/>
      </c>
      <c r="CI30" s="432" t="str">
        <f t="shared" si="17"/>
        <v/>
      </c>
      <c r="CJ30" s="432" t="str">
        <f t="shared" si="17"/>
        <v/>
      </c>
      <c r="CK30" s="432" t="str">
        <f t="shared" si="18"/>
        <v/>
      </c>
      <c r="CL30" s="432" t="str">
        <f t="shared" si="18"/>
        <v/>
      </c>
      <c r="CM30" s="432" t="str">
        <f t="shared" si="18"/>
        <v/>
      </c>
      <c r="CN30" s="432" t="str">
        <f t="shared" si="18"/>
        <v/>
      </c>
      <c r="CO30" s="432" t="str">
        <f t="shared" si="18"/>
        <v/>
      </c>
      <c r="CP30" s="432" t="str">
        <f t="shared" si="18"/>
        <v/>
      </c>
      <c r="CQ30" s="432" t="str">
        <f t="shared" si="18"/>
        <v/>
      </c>
      <c r="CR30" s="432" t="str">
        <f t="shared" si="18"/>
        <v/>
      </c>
      <c r="CS30" s="432" t="str">
        <f t="shared" si="18"/>
        <v/>
      </c>
      <c r="CT30" s="432" t="str">
        <f t="shared" si="18"/>
        <v/>
      </c>
      <c r="CU30" s="432" t="str">
        <f t="shared" si="19"/>
        <v/>
      </c>
      <c r="CV30" s="432" t="str">
        <f t="shared" si="19"/>
        <v/>
      </c>
      <c r="CW30" s="432" t="str">
        <f t="shared" si="19"/>
        <v/>
      </c>
      <c r="CX30" s="432" t="str">
        <f t="shared" si="19"/>
        <v/>
      </c>
      <c r="CY30" s="432" t="str">
        <f t="shared" si="19"/>
        <v/>
      </c>
      <c r="CZ30" s="432" t="str">
        <f t="shared" si="19"/>
        <v/>
      </c>
      <c r="DA30" s="432" t="str">
        <f t="shared" si="19"/>
        <v/>
      </c>
      <c r="DB30" s="432" t="str">
        <f t="shared" si="19"/>
        <v/>
      </c>
      <c r="DC30" s="432" t="str">
        <f t="shared" si="19"/>
        <v/>
      </c>
      <c r="DD30" s="432" t="str">
        <f t="shared" si="19"/>
        <v/>
      </c>
      <c r="DE30" s="432" t="str">
        <f t="shared" si="20"/>
        <v/>
      </c>
      <c r="DF30" s="432" t="str">
        <f t="shared" si="20"/>
        <v/>
      </c>
      <c r="DG30" s="432" t="str">
        <f t="shared" si="20"/>
        <v/>
      </c>
      <c r="DH30" s="432" t="str">
        <f t="shared" si="20"/>
        <v/>
      </c>
      <c r="DI30" s="432" t="str">
        <f t="shared" si="20"/>
        <v/>
      </c>
      <c r="DJ30" s="432" t="str">
        <f t="shared" si="20"/>
        <v/>
      </c>
      <c r="DK30" s="432" t="str">
        <f t="shared" si="20"/>
        <v/>
      </c>
      <c r="DL30" s="432" t="str">
        <f t="shared" si="20"/>
        <v/>
      </c>
      <c r="DM30" s="432" t="str">
        <f t="shared" si="20"/>
        <v/>
      </c>
      <c r="DN30" s="432" t="str">
        <f t="shared" si="20"/>
        <v/>
      </c>
      <c r="DO30" s="432" t="str">
        <f t="shared" si="21"/>
        <v/>
      </c>
      <c r="DP30" s="432" t="str">
        <f t="shared" si="21"/>
        <v/>
      </c>
      <c r="DQ30" s="432" t="str">
        <f t="shared" si="21"/>
        <v/>
      </c>
      <c r="DR30" s="432" t="str">
        <f t="shared" si="21"/>
        <v/>
      </c>
      <c r="DS30" s="432" t="str">
        <f t="shared" si="21"/>
        <v/>
      </c>
      <c r="DT30" s="432" t="str">
        <f t="shared" si="21"/>
        <v/>
      </c>
      <c r="DU30" s="432" t="str">
        <f t="shared" si="21"/>
        <v/>
      </c>
      <c r="DV30" s="432" t="str">
        <f t="shared" si="21"/>
        <v/>
      </c>
      <c r="DW30" s="432" t="str">
        <f t="shared" si="21"/>
        <v/>
      </c>
      <c r="DX30" s="432" t="str">
        <f t="shared" si="21"/>
        <v/>
      </c>
      <c r="DY30" s="432" t="str">
        <f t="shared" si="22"/>
        <v/>
      </c>
      <c r="DZ30" s="432" t="str">
        <f t="shared" si="22"/>
        <v/>
      </c>
      <c r="EA30" s="432" t="str">
        <f t="shared" si="22"/>
        <v/>
      </c>
      <c r="EB30" s="432" t="str">
        <f t="shared" si="22"/>
        <v/>
      </c>
      <c r="EC30" s="432" t="str">
        <f t="shared" si="22"/>
        <v/>
      </c>
      <c r="ED30" s="432" t="str">
        <f t="shared" si="22"/>
        <v/>
      </c>
      <c r="EE30" s="432" t="str">
        <f t="shared" si="22"/>
        <v/>
      </c>
      <c r="EF30" s="432" t="str">
        <f t="shared" si="22"/>
        <v/>
      </c>
      <c r="EG30" s="432" t="str">
        <f t="shared" si="22"/>
        <v/>
      </c>
      <c r="EH30" s="432" t="str">
        <f t="shared" si="22"/>
        <v/>
      </c>
      <c r="EI30" s="432" t="str">
        <f t="shared" si="23"/>
        <v/>
      </c>
      <c r="EJ30" s="432" t="str">
        <f t="shared" si="23"/>
        <v/>
      </c>
      <c r="EK30" s="432" t="str">
        <f t="shared" si="23"/>
        <v/>
      </c>
      <c r="EL30" s="432" t="str">
        <f t="shared" si="23"/>
        <v/>
      </c>
      <c r="EM30" s="432" t="str">
        <f t="shared" si="23"/>
        <v/>
      </c>
      <c r="EN30" s="432" t="str">
        <f t="shared" si="23"/>
        <v/>
      </c>
      <c r="EO30" s="432" t="str">
        <f t="shared" si="23"/>
        <v/>
      </c>
      <c r="EP30" s="432" t="str">
        <f t="shared" si="23"/>
        <v/>
      </c>
      <c r="EQ30" s="432" t="str">
        <f t="shared" si="23"/>
        <v/>
      </c>
      <c r="ER30" s="432" t="str">
        <f t="shared" si="23"/>
        <v/>
      </c>
      <c r="ES30" s="432" t="str">
        <f t="shared" si="24"/>
        <v/>
      </c>
      <c r="ET30" s="432" t="str">
        <f t="shared" si="24"/>
        <v/>
      </c>
      <c r="EU30" s="432" t="str">
        <f t="shared" si="24"/>
        <v/>
      </c>
      <c r="EV30" s="432" t="str">
        <f t="shared" si="24"/>
        <v/>
      </c>
      <c r="EW30" s="432" t="str">
        <f t="shared" si="24"/>
        <v/>
      </c>
      <c r="EX30" s="432" t="str">
        <f t="shared" si="24"/>
        <v/>
      </c>
      <c r="EY30" s="432" t="str">
        <f t="shared" si="24"/>
        <v/>
      </c>
      <c r="EZ30" s="432" t="str">
        <f t="shared" si="24"/>
        <v/>
      </c>
      <c r="FA30" s="432" t="str">
        <f t="shared" si="24"/>
        <v/>
      </c>
      <c r="FB30" s="432" t="str">
        <f t="shared" si="24"/>
        <v/>
      </c>
      <c r="FC30" s="432" t="str">
        <f t="shared" si="25"/>
        <v/>
      </c>
      <c r="FD30" s="432" t="str">
        <f t="shared" si="25"/>
        <v/>
      </c>
      <c r="FE30" s="432" t="str">
        <f t="shared" si="25"/>
        <v/>
      </c>
      <c r="FF30" s="432" t="str">
        <f t="shared" si="25"/>
        <v/>
      </c>
      <c r="FG30" s="432" t="str">
        <f t="shared" si="25"/>
        <v/>
      </c>
      <c r="FH30" s="432" t="str">
        <f t="shared" si="25"/>
        <v/>
      </c>
      <c r="FI30" s="432" t="str">
        <f t="shared" si="25"/>
        <v/>
      </c>
      <c r="FJ30" s="432" t="str">
        <f t="shared" si="25"/>
        <v/>
      </c>
      <c r="FK30" s="432" t="str">
        <f t="shared" si="25"/>
        <v/>
      </c>
      <c r="FL30" s="432" t="str">
        <f t="shared" si="25"/>
        <v/>
      </c>
      <c r="FM30" s="432" t="str">
        <f t="shared" si="26"/>
        <v/>
      </c>
      <c r="FN30" s="432" t="str">
        <f t="shared" si="26"/>
        <v/>
      </c>
      <c r="FO30" s="432" t="str">
        <f t="shared" si="26"/>
        <v/>
      </c>
      <c r="FP30" s="432" t="str">
        <f t="shared" si="26"/>
        <v/>
      </c>
      <c r="FQ30" s="432" t="str">
        <f t="shared" si="26"/>
        <v/>
      </c>
      <c r="FR30" s="432" t="str">
        <f t="shared" si="26"/>
        <v/>
      </c>
      <c r="FS30" s="432" t="str">
        <f t="shared" si="26"/>
        <v/>
      </c>
      <c r="FT30" s="432" t="str">
        <f t="shared" si="26"/>
        <v/>
      </c>
      <c r="FU30" s="432" t="str">
        <f t="shared" si="26"/>
        <v/>
      </c>
      <c r="FV30" s="432" t="str">
        <f t="shared" si="26"/>
        <v/>
      </c>
      <c r="FW30" s="432" t="str">
        <f t="shared" si="27"/>
        <v/>
      </c>
      <c r="FX30" s="432" t="str">
        <f t="shared" si="27"/>
        <v/>
      </c>
      <c r="FY30" s="432" t="str">
        <f t="shared" si="27"/>
        <v/>
      </c>
      <c r="FZ30" s="432" t="str">
        <f t="shared" si="27"/>
        <v/>
      </c>
      <c r="GA30" s="432" t="str">
        <f t="shared" si="27"/>
        <v/>
      </c>
      <c r="GB30" s="432" t="str">
        <f t="shared" si="27"/>
        <v/>
      </c>
      <c r="GC30" s="432" t="str">
        <f t="shared" si="27"/>
        <v/>
      </c>
      <c r="GD30" s="432" t="str">
        <f t="shared" si="27"/>
        <v/>
      </c>
      <c r="GE30" s="432" t="str">
        <f t="shared" si="27"/>
        <v/>
      </c>
      <c r="GF30" s="432" t="str">
        <f t="shared" si="27"/>
        <v/>
      </c>
      <c r="GG30" s="432" t="str">
        <f t="shared" si="28"/>
        <v/>
      </c>
      <c r="GH30" s="432" t="str">
        <f t="shared" si="28"/>
        <v/>
      </c>
      <c r="GI30" s="432" t="str">
        <f t="shared" si="28"/>
        <v/>
      </c>
      <c r="GJ30" s="432" t="str">
        <f t="shared" si="28"/>
        <v/>
      </c>
      <c r="GK30" s="432" t="str">
        <f t="shared" si="28"/>
        <v/>
      </c>
      <c r="GL30" s="432" t="str">
        <f t="shared" si="28"/>
        <v/>
      </c>
      <c r="GM30" s="432" t="str">
        <f t="shared" si="28"/>
        <v/>
      </c>
      <c r="GN30" s="432" t="str">
        <f t="shared" si="28"/>
        <v/>
      </c>
      <c r="GO30" s="432" t="str">
        <f t="shared" si="28"/>
        <v/>
      </c>
      <c r="GP30" s="432" t="str">
        <f t="shared" si="28"/>
        <v/>
      </c>
      <c r="GQ30" s="432" t="str">
        <f t="shared" si="29"/>
        <v/>
      </c>
      <c r="GR30" s="432" t="str">
        <f t="shared" si="29"/>
        <v/>
      </c>
      <c r="GS30" s="432" t="str">
        <f t="shared" si="29"/>
        <v/>
      </c>
      <c r="GT30" s="432" t="str">
        <f t="shared" si="29"/>
        <v/>
      </c>
      <c r="GU30" s="432" t="str">
        <f t="shared" si="29"/>
        <v/>
      </c>
      <c r="GV30" s="432" t="str">
        <f t="shared" si="29"/>
        <v/>
      </c>
      <c r="GW30" s="432" t="str">
        <f t="shared" si="29"/>
        <v/>
      </c>
      <c r="GX30" s="432" t="str">
        <f t="shared" si="29"/>
        <v/>
      </c>
      <c r="GY30" s="432" t="str">
        <f t="shared" si="29"/>
        <v/>
      </c>
      <c r="GZ30" s="432" t="str">
        <f t="shared" si="29"/>
        <v/>
      </c>
      <c r="HA30" s="432" t="str">
        <f t="shared" si="30"/>
        <v/>
      </c>
      <c r="HB30" s="432" t="str">
        <f t="shared" si="30"/>
        <v/>
      </c>
      <c r="HC30" s="432" t="str">
        <f t="shared" si="30"/>
        <v/>
      </c>
      <c r="HD30" s="432" t="str">
        <f t="shared" si="30"/>
        <v/>
      </c>
      <c r="HE30" s="432" t="str">
        <f t="shared" si="30"/>
        <v/>
      </c>
      <c r="HF30" s="432" t="str">
        <f t="shared" si="30"/>
        <v/>
      </c>
      <c r="HG30" s="432" t="str">
        <f t="shared" si="30"/>
        <v/>
      </c>
      <c r="HH30" s="432" t="str">
        <f t="shared" si="30"/>
        <v/>
      </c>
      <c r="HI30" s="432" t="str">
        <f t="shared" si="30"/>
        <v/>
      </c>
      <c r="HJ30" s="432" t="str">
        <f t="shared" si="30"/>
        <v/>
      </c>
      <c r="HK30" s="432" t="str">
        <f t="shared" si="31"/>
        <v/>
      </c>
      <c r="HL30" s="432" t="str">
        <f t="shared" si="31"/>
        <v/>
      </c>
      <c r="HM30" s="432" t="str">
        <f t="shared" si="31"/>
        <v/>
      </c>
      <c r="HN30" s="432" t="str">
        <f t="shared" si="31"/>
        <v/>
      </c>
      <c r="HO30" s="432" t="str">
        <f t="shared" si="31"/>
        <v/>
      </c>
      <c r="HP30" s="432" t="str">
        <f t="shared" si="31"/>
        <v/>
      </c>
      <c r="HQ30" s="432" t="str">
        <f t="shared" si="31"/>
        <v/>
      </c>
      <c r="HR30" s="432" t="str">
        <f t="shared" si="31"/>
        <v/>
      </c>
      <c r="HS30" s="432" t="str">
        <f t="shared" si="31"/>
        <v/>
      </c>
      <c r="HT30" s="432" t="str">
        <f t="shared" si="31"/>
        <v/>
      </c>
      <c r="HU30" s="432" t="str">
        <f t="shared" si="32"/>
        <v/>
      </c>
      <c r="HV30" s="432" t="str">
        <f t="shared" si="32"/>
        <v/>
      </c>
      <c r="HW30" s="432" t="str">
        <f t="shared" si="32"/>
        <v/>
      </c>
      <c r="HX30" s="432" t="str">
        <f t="shared" si="32"/>
        <v/>
      </c>
      <c r="HY30" s="432" t="str">
        <f t="shared" si="32"/>
        <v/>
      </c>
      <c r="HZ30" s="432" t="str">
        <f t="shared" si="32"/>
        <v/>
      </c>
      <c r="IA30" s="432" t="str">
        <f t="shared" si="32"/>
        <v/>
      </c>
      <c r="IB30" s="432" t="str">
        <f t="shared" si="32"/>
        <v/>
      </c>
      <c r="IC30" s="432" t="str">
        <f t="shared" si="32"/>
        <v/>
      </c>
      <c r="ID30" s="432" t="str">
        <f t="shared" si="32"/>
        <v/>
      </c>
      <c r="IE30" s="432" t="str">
        <f t="shared" si="33"/>
        <v/>
      </c>
      <c r="IF30" s="432" t="str">
        <f t="shared" si="33"/>
        <v/>
      </c>
      <c r="IG30" s="432" t="str">
        <f t="shared" si="33"/>
        <v/>
      </c>
      <c r="IH30" s="432" t="str">
        <f t="shared" si="33"/>
        <v/>
      </c>
      <c r="II30" s="432" t="str">
        <f t="shared" si="33"/>
        <v/>
      </c>
      <c r="IJ30" s="432" t="str">
        <f t="shared" si="33"/>
        <v/>
      </c>
      <c r="IK30" s="432" t="str">
        <f t="shared" si="33"/>
        <v/>
      </c>
      <c r="IL30" s="432" t="str">
        <f t="shared" si="33"/>
        <v/>
      </c>
      <c r="IM30" s="432" t="str">
        <f t="shared" si="33"/>
        <v/>
      </c>
      <c r="IN30" s="432" t="str">
        <f t="shared" si="33"/>
        <v/>
      </c>
      <c r="IO30" s="432" t="str">
        <f t="shared" si="34"/>
        <v/>
      </c>
      <c r="IP30" s="432" t="str">
        <f t="shared" si="34"/>
        <v/>
      </c>
      <c r="IQ30" s="432" t="str">
        <f t="shared" si="34"/>
        <v/>
      </c>
      <c r="IR30" s="432" t="str">
        <f t="shared" si="34"/>
        <v/>
      </c>
      <c r="IS30" s="432" t="str">
        <f t="shared" si="34"/>
        <v/>
      </c>
      <c r="IT30" s="432" t="str">
        <f t="shared" si="34"/>
        <v/>
      </c>
      <c r="IU30" s="432" t="str">
        <f t="shared" si="34"/>
        <v/>
      </c>
      <c r="IV30" s="432" t="str">
        <f t="shared" si="34"/>
        <v/>
      </c>
      <c r="IW30" s="432" t="str">
        <f t="shared" si="34"/>
        <v/>
      </c>
      <c r="IX30" s="432" t="str">
        <f t="shared" si="34"/>
        <v/>
      </c>
      <c r="IY30" s="432" t="str">
        <f t="shared" si="35"/>
        <v/>
      </c>
      <c r="IZ30" s="432" t="str">
        <f t="shared" si="35"/>
        <v/>
      </c>
      <c r="JA30" s="432" t="str">
        <f t="shared" si="35"/>
        <v/>
      </c>
      <c r="JB30" s="432" t="str">
        <f t="shared" si="35"/>
        <v/>
      </c>
      <c r="JC30" s="432" t="str">
        <f t="shared" si="35"/>
        <v/>
      </c>
      <c r="JD30" s="432" t="str">
        <f t="shared" si="35"/>
        <v/>
      </c>
      <c r="JE30" s="432" t="str">
        <f t="shared" si="35"/>
        <v/>
      </c>
      <c r="JF30" s="432" t="str">
        <f t="shared" si="35"/>
        <v/>
      </c>
      <c r="JG30" s="432" t="str">
        <f t="shared" si="35"/>
        <v/>
      </c>
      <c r="JH30" s="432" t="str">
        <f t="shared" si="35"/>
        <v/>
      </c>
      <c r="JI30" s="432" t="str">
        <f t="shared" si="36"/>
        <v/>
      </c>
      <c r="JJ30" s="432" t="str">
        <f t="shared" si="36"/>
        <v/>
      </c>
      <c r="JK30" s="432" t="str">
        <f t="shared" si="36"/>
        <v/>
      </c>
      <c r="JL30" s="432" t="str">
        <f t="shared" si="36"/>
        <v/>
      </c>
      <c r="JM30" s="432" t="str">
        <f t="shared" si="36"/>
        <v/>
      </c>
      <c r="JN30" s="432" t="str">
        <f t="shared" si="36"/>
        <v/>
      </c>
      <c r="JO30" s="432" t="str">
        <f t="shared" si="36"/>
        <v/>
      </c>
      <c r="JP30" s="432" t="str">
        <f t="shared" si="36"/>
        <v/>
      </c>
      <c r="JQ30" s="432" t="str">
        <f t="shared" si="36"/>
        <v/>
      </c>
      <c r="JR30" s="432" t="str">
        <f t="shared" si="36"/>
        <v/>
      </c>
      <c r="JS30" s="432" t="str">
        <f t="shared" si="37"/>
        <v/>
      </c>
      <c r="JT30" s="432" t="str">
        <f t="shared" si="37"/>
        <v/>
      </c>
      <c r="JU30" s="432" t="str">
        <f t="shared" si="37"/>
        <v/>
      </c>
      <c r="JV30" s="432" t="str">
        <f t="shared" si="37"/>
        <v/>
      </c>
      <c r="JW30" s="432" t="str">
        <f t="shared" si="37"/>
        <v/>
      </c>
      <c r="JX30" s="432" t="str">
        <f t="shared" si="37"/>
        <v/>
      </c>
      <c r="JY30" s="432" t="str">
        <f t="shared" si="37"/>
        <v/>
      </c>
      <c r="JZ30" s="432" t="str">
        <f t="shared" si="37"/>
        <v/>
      </c>
      <c r="KA30" s="432" t="str">
        <f t="shared" si="37"/>
        <v/>
      </c>
      <c r="KB30" s="432" t="str">
        <f t="shared" si="37"/>
        <v/>
      </c>
      <c r="KC30" s="432" t="str">
        <f t="shared" si="38"/>
        <v/>
      </c>
      <c r="KD30" s="432" t="str">
        <f t="shared" si="38"/>
        <v/>
      </c>
      <c r="KE30" s="432" t="str">
        <f t="shared" si="38"/>
        <v/>
      </c>
      <c r="KF30" s="432" t="str">
        <f t="shared" si="38"/>
        <v/>
      </c>
      <c r="KG30" s="432" t="str">
        <f t="shared" si="38"/>
        <v/>
      </c>
      <c r="KH30" s="432" t="str">
        <f t="shared" si="38"/>
        <v/>
      </c>
      <c r="KI30" s="432" t="str">
        <f t="shared" si="38"/>
        <v/>
      </c>
      <c r="KJ30" s="432" t="str">
        <f t="shared" si="38"/>
        <v/>
      </c>
      <c r="KK30" s="432" t="str">
        <f t="shared" si="38"/>
        <v/>
      </c>
      <c r="KL30" s="432" t="str">
        <f t="shared" si="38"/>
        <v/>
      </c>
      <c r="KM30" s="432" t="str">
        <f t="shared" si="39"/>
        <v/>
      </c>
      <c r="KN30" s="432" t="str">
        <f t="shared" si="39"/>
        <v/>
      </c>
      <c r="KO30" s="432" t="str">
        <f t="shared" si="39"/>
        <v/>
      </c>
      <c r="KP30" s="432" t="str">
        <f t="shared" si="39"/>
        <v/>
      </c>
      <c r="KQ30" s="432" t="str">
        <f t="shared" si="39"/>
        <v/>
      </c>
      <c r="KR30" s="432" t="str">
        <f t="shared" si="39"/>
        <v/>
      </c>
      <c r="KS30" s="432" t="str">
        <f t="shared" si="39"/>
        <v/>
      </c>
      <c r="KT30" s="432" t="str">
        <f t="shared" si="39"/>
        <v/>
      </c>
      <c r="KU30" s="432" t="str">
        <f t="shared" si="39"/>
        <v/>
      </c>
      <c r="KV30" s="432" t="str">
        <f t="shared" si="39"/>
        <v/>
      </c>
      <c r="KW30" s="432" t="str">
        <f t="shared" si="40"/>
        <v/>
      </c>
      <c r="KX30" s="432" t="str">
        <f t="shared" si="40"/>
        <v/>
      </c>
      <c r="KY30" s="432" t="str">
        <f t="shared" si="40"/>
        <v/>
      </c>
      <c r="KZ30" s="432" t="str">
        <f t="shared" si="40"/>
        <v/>
      </c>
      <c r="LA30" s="432" t="str">
        <f t="shared" si="40"/>
        <v/>
      </c>
      <c r="LB30" s="432" t="str">
        <f t="shared" si="40"/>
        <v/>
      </c>
      <c r="LC30" s="432" t="str">
        <f t="shared" si="40"/>
        <v/>
      </c>
      <c r="LD30" s="432" t="str">
        <f t="shared" si="40"/>
        <v/>
      </c>
      <c r="LE30" s="432" t="str">
        <f t="shared" si="40"/>
        <v/>
      </c>
      <c r="LF30" s="432" t="str">
        <f t="shared" si="40"/>
        <v/>
      </c>
      <c r="LG30" s="432" t="str">
        <f t="shared" si="41"/>
        <v/>
      </c>
      <c r="LH30" s="432" t="str">
        <f t="shared" si="41"/>
        <v/>
      </c>
      <c r="LI30" s="432" t="str">
        <f t="shared" si="41"/>
        <v/>
      </c>
      <c r="LJ30" s="432" t="str">
        <f t="shared" si="41"/>
        <v/>
      </c>
      <c r="LK30" s="432" t="str">
        <f t="shared" si="41"/>
        <v/>
      </c>
      <c r="LL30" s="432" t="str">
        <f t="shared" si="41"/>
        <v/>
      </c>
      <c r="LM30" s="432" t="str">
        <f t="shared" si="41"/>
        <v/>
      </c>
      <c r="LN30" s="432" t="str">
        <f t="shared" si="41"/>
        <v/>
      </c>
      <c r="LO30" s="432" t="str">
        <f t="shared" si="41"/>
        <v/>
      </c>
      <c r="LP30" s="432" t="str">
        <f t="shared" si="41"/>
        <v/>
      </c>
      <c r="LQ30" s="432" t="str">
        <f t="shared" si="42"/>
        <v/>
      </c>
      <c r="LR30" s="432" t="str">
        <f t="shared" si="42"/>
        <v/>
      </c>
      <c r="LS30" s="432" t="str">
        <f t="shared" si="42"/>
        <v/>
      </c>
      <c r="LT30" s="432" t="str">
        <f t="shared" si="42"/>
        <v/>
      </c>
      <c r="LU30" s="432" t="str">
        <f t="shared" si="42"/>
        <v/>
      </c>
      <c r="LV30" s="432" t="str">
        <f t="shared" si="42"/>
        <v/>
      </c>
      <c r="LW30" s="432" t="str">
        <f t="shared" si="42"/>
        <v/>
      </c>
      <c r="LX30" s="432" t="str">
        <f t="shared" si="42"/>
        <v/>
      </c>
      <c r="LY30" s="432" t="str">
        <f t="shared" si="42"/>
        <v/>
      </c>
      <c r="LZ30" s="432" t="str">
        <f t="shared" si="42"/>
        <v/>
      </c>
      <c r="MA30" s="432" t="str">
        <f t="shared" si="43"/>
        <v/>
      </c>
      <c r="MB30" s="432" t="str">
        <f t="shared" si="43"/>
        <v/>
      </c>
      <c r="MC30" s="432" t="str">
        <f t="shared" si="43"/>
        <v/>
      </c>
      <c r="MD30" s="432" t="str">
        <f t="shared" si="43"/>
        <v/>
      </c>
      <c r="ME30" s="432" t="str">
        <f t="shared" si="43"/>
        <v/>
      </c>
      <c r="MF30" s="432" t="str">
        <f t="shared" si="43"/>
        <v/>
      </c>
      <c r="MG30" s="432" t="str">
        <f t="shared" si="43"/>
        <v/>
      </c>
      <c r="MH30" s="432" t="str">
        <f t="shared" si="43"/>
        <v/>
      </c>
      <c r="MI30" s="432" t="str">
        <f t="shared" si="43"/>
        <v/>
      </c>
      <c r="MJ30" s="432" t="str">
        <f t="shared" si="43"/>
        <v/>
      </c>
      <c r="MK30" s="432" t="str">
        <f t="shared" si="44"/>
        <v/>
      </c>
      <c r="ML30" s="432" t="str">
        <f t="shared" si="44"/>
        <v/>
      </c>
      <c r="MM30" s="432" t="str">
        <f t="shared" si="44"/>
        <v/>
      </c>
      <c r="MN30" s="432" t="str">
        <f t="shared" si="44"/>
        <v/>
      </c>
      <c r="MO30" s="432" t="str">
        <f t="shared" si="44"/>
        <v/>
      </c>
      <c r="MP30" s="432" t="str">
        <f t="shared" si="44"/>
        <v/>
      </c>
      <c r="MQ30" s="432" t="str">
        <f t="shared" si="44"/>
        <v/>
      </c>
      <c r="MR30" s="432" t="str">
        <f t="shared" si="44"/>
        <v/>
      </c>
      <c r="MS30" s="432" t="str">
        <f t="shared" si="44"/>
        <v/>
      </c>
      <c r="MT30" s="432" t="str">
        <f t="shared" si="44"/>
        <v/>
      </c>
      <c r="MU30" s="432" t="str">
        <f t="shared" si="45"/>
        <v/>
      </c>
      <c r="MV30" s="432" t="str">
        <f t="shared" si="45"/>
        <v/>
      </c>
      <c r="MW30" s="432" t="str">
        <f t="shared" si="45"/>
        <v/>
      </c>
      <c r="MX30" s="432" t="str">
        <f t="shared" si="45"/>
        <v/>
      </c>
      <c r="MY30" s="432" t="str">
        <f t="shared" si="45"/>
        <v/>
      </c>
      <c r="MZ30" s="432" t="str">
        <f t="shared" si="45"/>
        <v/>
      </c>
      <c r="NA30" s="432" t="str">
        <f t="shared" si="45"/>
        <v/>
      </c>
      <c r="NB30" s="432" t="str">
        <f t="shared" si="45"/>
        <v/>
      </c>
      <c r="NC30" s="432" t="str">
        <f t="shared" si="45"/>
        <v/>
      </c>
      <c r="ND30" s="432" t="str">
        <f t="shared" si="45"/>
        <v/>
      </c>
      <c r="NE30" s="432" t="str">
        <f t="shared" si="46"/>
        <v/>
      </c>
      <c r="NF30" s="432" t="str">
        <f t="shared" si="46"/>
        <v/>
      </c>
      <c r="NG30" s="432" t="str">
        <f t="shared" si="46"/>
        <v/>
      </c>
      <c r="NH30" s="432" t="str">
        <f t="shared" si="46"/>
        <v/>
      </c>
      <c r="NI30" s="432" t="str">
        <f t="shared" si="46"/>
        <v/>
      </c>
      <c r="NJ30" s="432" t="str">
        <f t="shared" si="46"/>
        <v/>
      </c>
      <c r="NK30" s="432" t="str">
        <f t="shared" si="46"/>
        <v/>
      </c>
      <c r="NL30" s="432" t="str">
        <f t="shared" si="46"/>
        <v/>
      </c>
      <c r="NM30" s="432" t="str">
        <f t="shared" si="46"/>
        <v/>
      </c>
      <c r="NN30" s="432" t="str">
        <f t="shared" si="46"/>
        <v/>
      </c>
      <c r="NO30" s="432" t="str">
        <f t="shared" si="47"/>
        <v/>
      </c>
      <c r="NP30" s="432" t="str">
        <f t="shared" si="47"/>
        <v/>
      </c>
      <c r="NQ30" s="432" t="str">
        <f t="shared" si="47"/>
        <v/>
      </c>
      <c r="NR30" s="432" t="str">
        <f t="shared" si="47"/>
        <v/>
      </c>
      <c r="NS30" s="432" t="str">
        <f t="shared" si="47"/>
        <v/>
      </c>
      <c r="NT30" s="432" t="str">
        <f t="shared" si="47"/>
        <v/>
      </c>
      <c r="NU30" s="432" t="str">
        <f t="shared" si="47"/>
        <v/>
      </c>
      <c r="NV30" s="432" t="str">
        <f t="shared" si="47"/>
        <v/>
      </c>
      <c r="NW30" s="432" t="str">
        <f t="shared" si="47"/>
        <v/>
      </c>
      <c r="NX30" s="432" t="str">
        <f t="shared" si="47"/>
        <v/>
      </c>
      <c r="NY30" s="432" t="str">
        <f t="shared" si="48"/>
        <v/>
      </c>
      <c r="NZ30" s="432" t="str">
        <f t="shared" si="48"/>
        <v/>
      </c>
      <c r="OA30" s="432" t="str">
        <f t="shared" si="48"/>
        <v/>
      </c>
      <c r="OB30" s="432" t="str">
        <f t="shared" si="48"/>
        <v/>
      </c>
      <c r="OC30" s="432" t="str">
        <f t="shared" si="48"/>
        <v/>
      </c>
      <c r="OD30" s="432" t="str">
        <f t="shared" si="48"/>
        <v/>
      </c>
      <c r="OE30" s="432" t="str">
        <f t="shared" si="48"/>
        <v/>
      </c>
      <c r="OF30" s="432" t="str">
        <f t="shared" si="48"/>
        <v/>
      </c>
      <c r="OG30" s="432" t="str">
        <f t="shared" si="48"/>
        <v/>
      </c>
      <c r="OH30" s="432" t="str">
        <f t="shared" si="48"/>
        <v/>
      </c>
      <c r="OI30" s="432" t="str">
        <f t="shared" si="49"/>
        <v/>
      </c>
      <c r="OJ30" s="432" t="str">
        <f t="shared" si="49"/>
        <v/>
      </c>
      <c r="OK30" s="432" t="str">
        <f t="shared" si="49"/>
        <v/>
      </c>
      <c r="OL30" s="432" t="str">
        <f t="shared" si="49"/>
        <v/>
      </c>
      <c r="OM30" s="432" t="str">
        <f t="shared" si="49"/>
        <v/>
      </c>
      <c r="ON30" s="432" t="str">
        <f t="shared" si="49"/>
        <v/>
      </c>
      <c r="OO30" s="432" t="str">
        <f t="shared" si="49"/>
        <v/>
      </c>
      <c r="OP30" s="432" t="str">
        <f t="shared" si="49"/>
        <v/>
      </c>
      <c r="OQ30" s="432" t="str">
        <f t="shared" si="49"/>
        <v/>
      </c>
      <c r="OR30" s="432" t="str">
        <f t="shared" si="49"/>
        <v/>
      </c>
      <c r="OS30" s="432" t="str">
        <f t="shared" si="50"/>
        <v/>
      </c>
      <c r="OT30" s="432" t="str">
        <f t="shared" si="50"/>
        <v/>
      </c>
      <c r="OU30" s="432" t="str">
        <f t="shared" si="50"/>
        <v/>
      </c>
      <c r="OV30" s="432" t="str">
        <f t="shared" si="50"/>
        <v/>
      </c>
      <c r="OW30" s="432" t="str">
        <f t="shared" si="50"/>
        <v/>
      </c>
      <c r="OX30" s="432" t="str">
        <f t="shared" si="50"/>
        <v/>
      </c>
      <c r="OY30" s="432" t="str">
        <f t="shared" si="50"/>
        <v/>
      </c>
      <c r="OZ30" s="432" t="str">
        <f t="shared" si="50"/>
        <v/>
      </c>
      <c r="PA30" s="432" t="str">
        <f t="shared" si="50"/>
        <v/>
      </c>
      <c r="PB30" s="432" t="str">
        <f t="shared" si="50"/>
        <v/>
      </c>
      <c r="PC30" s="432" t="str">
        <f t="shared" si="50"/>
        <v/>
      </c>
      <c r="PD30" s="432" t="str">
        <f t="shared" si="50"/>
        <v/>
      </c>
      <c r="PE30" s="432" t="str">
        <f t="shared" si="50"/>
        <v/>
      </c>
    </row>
    <row r="31" spans="1:515" ht="15" customHeight="1">
      <c r="A31" s="541"/>
      <c r="B31" s="542"/>
      <c r="C31" s="949"/>
      <c r="D31" s="542"/>
      <c r="E31" s="546"/>
      <c r="F31" s="542"/>
      <c r="G31" s="543"/>
      <c r="H31" s="544"/>
      <c r="I31" s="545"/>
      <c r="J31" s="546"/>
      <c r="K31" s="546" t="str">
        <f t="shared" si="51"/>
        <v/>
      </c>
      <c r="L31" s="547" t="str">
        <f t="shared" si="12"/>
        <v/>
      </c>
      <c r="M31" s="951" t="str">
        <f t="shared" si="13"/>
        <v/>
      </c>
      <c r="N31" s="951" t="str">
        <f t="shared" si="52"/>
        <v/>
      </c>
      <c r="O31" s="1486"/>
      <c r="P31" s="1486"/>
      <c r="Q31" s="98"/>
      <c r="R31" s="167" t="str">
        <f t="shared" si="53"/>
        <v/>
      </c>
      <c r="S31" s="167" t="str">
        <f t="shared" si="54"/>
        <v/>
      </c>
      <c r="T31" s="167" t="str">
        <f t="shared" si="55"/>
        <v/>
      </c>
      <c r="U31" s="167" t="str">
        <f t="shared" si="56"/>
        <v/>
      </c>
      <c r="V31" s="85" t="s">
        <v>624</v>
      </c>
      <c r="W31" s="450">
        <v>0.75</v>
      </c>
      <c r="X31" s="167" t="str">
        <f t="shared" si="57"/>
        <v/>
      </c>
      <c r="Y31" s="167" t="str">
        <f t="shared" si="58"/>
        <v/>
      </c>
      <c r="Z31" s="167" t="str">
        <f t="shared" si="59"/>
        <v/>
      </c>
      <c r="AD31" s="530" t="str">
        <f>'3.2 TAP'!B31</f>
        <v/>
      </c>
      <c r="AW31" s="432" t="str">
        <f t="shared" si="14"/>
        <v/>
      </c>
      <c r="AX31" s="432" t="str">
        <f t="shared" si="14"/>
        <v/>
      </c>
      <c r="AY31" s="432" t="str">
        <f t="shared" si="14"/>
        <v/>
      </c>
      <c r="AZ31" s="432" t="str">
        <f t="shared" si="14"/>
        <v/>
      </c>
      <c r="BA31" s="432" t="str">
        <f t="shared" si="14"/>
        <v/>
      </c>
      <c r="BB31" s="432" t="str">
        <f t="shared" si="14"/>
        <v/>
      </c>
      <c r="BC31" s="432" t="str">
        <f t="shared" si="14"/>
        <v/>
      </c>
      <c r="BD31" s="432" t="str">
        <f t="shared" si="14"/>
        <v/>
      </c>
      <c r="BE31" s="432" t="str">
        <f t="shared" si="14"/>
        <v/>
      </c>
      <c r="BF31" s="432" t="str">
        <f t="shared" si="14"/>
        <v/>
      </c>
      <c r="BG31" s="432" t="str">
        <f t="shared" si="15"/>
        <v/>
      </c>
      <c r="BH31" s="432" t="str">
        <f t="shared" si="15"/>
        <v/>
      </c>
      <c r="BI31" s="432" t="str">
        <f t="shared" si="15"/>
        <v/>
      </c>
      <c r="BJ31" s="432" t="str">
        <f t="shared" si="15"/>
        <v/>
      </c>
      <c r="BK31" s="432" t="str">
        <f t="shared" si="15"/>
        <v/>
      </c>
      <c r="BL31" s="432" t="str">
        <f t="shared" si="15"/>
        <v/>
      </c>
      <c r="BM31" s="432" t="str">
        <f t="shared" si="15"/>
        <v/>
      </c>
      <c r="BN31" s="432" t="str">
        <f t="shared" si="15"/>
        <v/>
      </c>
      <c r="BO31" s="432" t="str">
        <f t="shared" si="15"/>
        <v/>
      </c>
      <c r="BP31" s="432" t="str">
        <f t="shared" si="15"/>
        <v/>
      </c>
      <c r="BQ31" s="432" t="str">
        <f t="shared" si="16"/>
        <v/>
      </c>
      <c r="BR31" s="432" t="str">
        <f t="shared" si="16"/>
        <v/>
      </c>
      <c r="BS31" s="432" t="str">
        <f t="shared" si="16"/>
        <v/>
      </c>
      <c r="BT31" s="432" t="str">
        <f t="shared" si="16"/>
        <v/>
      </c>
      <c r="BU31" s="432" t="str">
        <f t="shared" si="16"/>
        <v/>
      </c>
      <c r="BV31" s="432" t="str">
        <f t="shared" si="16"/>
        <v/>
      </c>
      <c r="BW31" s="432" t="str">
        <f t="shared" si="16"/>
        <v/>
      </c>
      <c r="BX31" s="432" t="str">
        <f t="shared" si="16"/>
        <v/>
      </c>
      <c r="BY31" s="432" t="str">
        <f t="shared" si="16"/>
        <v/>
      </c>
      <c r="BZ31" s="432" t="str">
        <f t="shared" si="16"/>
        <v/>
      </c>
      <c r="CA31" s="432" t="str">
        <f t="shared" si="17"/>
        <v/>
      </c>
      <c r="CB31" s="432" t="str">
        <f t="shared" si="17"/>
        <v/>
      </c>
      <c r="CC31" s="432" t="str">
        <f t="shared" si="17"/>
        <v/>
      </c>
      <c r="CD31" s="432" t="str">
        <f t="shared" si="17"/>
        <v/>
      </c>
      <c r="CE31" s="432" t="str">
        <f t="shared" si="17"/>
        <v/>
      </c>
      <c r="CF31" s="432" t="str">
        <f t="shared" si="17"/>
        <v/>
      </c>
      <c r="CG31" s="432" t="str">
        <f t="shared" si="17"/>
        <v/>
      </c>
      <c r="CH31" s="432" t="str">
        <f t="shared" si="17"/>
        <v/>
      </c>
      <c r="CI31" s="432" t="str">
        <f t="shared" si="17"/>
        <v/>
      </c>
      <c r="CJ31" s="432" t="str">
        <f t="shared" si="17"/>
        <v/>
      </c>
      <c r="CK31" s="432" t="str">
        <f t="shared" si="18"/>
        <v/>
      </c>
      <c r="CL31" s="432" t="str">
        <f t="shared" si="18"/>
        <v/>
      </c>
      <c r="CM31" s="432" t="str">
        <f t="shared" si="18"/>
        <v/>
      </c>
      <c r="CN31" s="432" t="str">
        <f t="shared" si="18"/>
        <v/>
      </c>
      <c r="CO31" s="432" t="str">
        <f t="shared" si="18"/>
        <v/>
      </c>
      <c r="CP31" s="432" t="str">
        <f t="shared" si="18"/>
        <v/>
      </c>
      <c r="CQ31" s="432" t="str">
        <f t="shared" si="18"/>
        <v/>
      </c>
      <c r="CR31" s="432" t="str">
        <f t="shared" si="18"/>
        <v/>
      </c>
      <c r="CS31" s="432" t="str">
        <f t="shared" si="18"/>
        <v/>
      </c>
      <c r="CT31" s="432" t="str">
        <f t="shared" si="18"/>
        <v/>
      </c>
      <c r="CU31" s="432" t="str">
        <f t="shared" si="19"/>
        <v/>
      </c>
      <c r="CV31" s="432" t="str">
        <f t="shared" si="19"/>
        <v/>
      </c>
      <c r="CW31" s="432" t="str">
        <f t="shared" si="19"/>
        <v/>
      </c>
      <c r="CX31" s="432" t="str">
        <f t="shared" si="19"/>
        <v/>
      </c>
      <c r="CY31" s="432" t="str">
        <f t="shared" si="19"/>
        <v/>
      </c>
      <c r="CZ31" s="432" t="str">
        <f t="shared" si="19"/>
        <v/>
      </c>
      <c r="DA31" s="432" t="str">
        <f t="shared" si="19"/>
        <v/>
      </c>
      <c r="DB31" s="432" t="str">
        <f t="shared" si="19"/>
        <v/>
      </c>
      <c r="DC31" s="432" t="str">
        <f t="shared" si="19"/>
        <v/>
      </c>
      <c r="DD31" s="432" t="str">
        <f t="shared" si="19"/>
        <v/>
      </c>
      <c r="DE31" s="432" t="str">
        <f t="shared" si="20"/>
        <v/>
      </c>
      <c r="DF31" s="432" t="str">
        <f t="shared" si="20"/>
        <v/>
      </c>
      <c r="DG31" s="432" t="str">
        <f t="shared" si="20"/>
        <v/>
      </c>
      <c r="DH31" s="432" t="str">
        <f t="shared" si="20"/>
        <v/>
      </c>
      <c r="DI31" s="432" t="str">
        <f t="shared" si="20"/>
        <v/>
      </c>
      <c r="DJ31" s="432" t="str">
        <f t="shared" si="20"/>
        <v/>
      </c>
      <c r="DK31" s="432" t="str">
        <f t="shared" si="20"/>
        <v/>
      </c>
      <c r="DL31" s="432" t="str">
        <f t="shared" si="20"/>
        <v/>
      </c>
      <c r="DM31" s="432" t="str">
        <f t="shared" si="20"/>
        <v/>
      </c>
      <c r="DN31" s="432" t="str">
        <f t="shared" si="20"/>
        <v/>
      </c>
      <c r="DO31" s="432" t="str">
        <f t="shared" si="21"/>
        <v/>
      </c>
      <c r="DP31" s="432" t="str">
        <f t="shared" si="21"/>
        <v/>
      </c>
      <c r="DQ31" s="432" t="str">
        <f t="shared" si="21"/>
        <v/>
      </c>
      <c r="DR31" s="432" t="str">
        <f t="shared" si="21"/>
        <v/>
      </c>
      <c r="DS31" s="432" t="str">
        <f t="shared" si="21"/>
        <v/>
      </c>
      <c r="DT31" s="432" t="str">
        <f t="shared" si="21"/>
        <v/>
      </c>
      <c r="DU31" s="432" t="str">
        <f t="shared" si="21"/>
        <v/>
      </c>
      <c r="DV31" s="432" t="str">
        <f t="shared" si="21"/>
        <v/>
      </c>
      <c r="DW31" s="432" t="str">
        <f t="shared" si="21"/>
        <v/>
      </c>
      <c r="DX31" s="432" t="str">
        <f t="shared" si="21"/>
        <v/>
      </c>
      <c r="DY31" s="432" t="str">
        <f t="shared" si="22"/>
        <v/>
      </c>
      <c r="DZ31" s="432" t="str">
        <f t="shared" si="22"/>
        <v/>
      </c>
      <c r="EA31" s="432" t="str">
        <f t="shared" si="22"/>
        <v/>
      </c>
      <c r="EB31" s="432" t="str">
        <f t="shared" si="22"/>
        <v/>
      </c>
      <c r="EC31" s="432" t="str">
        <f t="shared" si="22"/>
        <v/>
      </c>
      <c r="ED31" s="432" t="str">
        <f t="shared" si="22"/>
        <v/>
      </c>
      <c r="EE31" s="432" t="str">
        <f t="shared" si="22"/>
        <v/>
      </c>
      <c r="EF31" s="432" t="str">
        <f t="shared" si="22"/>
        <v/>
      </c>
      <c r="EG31" s="432" t="str">
        <f t="shared" si="22"/>
        <v/>
      </c>
      <c r="EH31" s="432" t="str">
        <f t="shared" si="22"/>
        <v/>
      </c>
      <c r="EI31" s="432" t="str">
        <f t="shared" si="23"/>
        <v/>
      </c>
      <c r="EJ31" s="432" t="str">
        <f t="shared" si="23"/>
        <v/>
      </c>
      <c r="EK31" s="432" t="str">
        <f t="shared" si="23"/>
        <v/>
      </c>
      <c r="EL31" s="432" t="str">
        <f t="shared" si="23"/>
        <v/>
      </c>
      <c r="EM31" s="432" t="str">
        <f t="shared" si="23"/>
        <v/>
      </c>
      <c r="EN31" s="432" t="str">
        <f t="shared" si="23"/>
        <v/>
      </c>
      <c r="EO31" s="432" t="str">
        <f t="shared" si="23"/>
        <v/>
      </c>
      <c r="EP31" s="432" t="str">
        <f t="shared" si="23"/>
        <v/>
      </c>
      <c r="EQ31" s="432" t="str">
        <f t="shared" si="23"/>
        <v/>
      </c>
      <c r="ER31" s="432" t="str">
        <f t="shared" si="23"/>
        <v/>
      </c>
      <c r="ES31" s="432" t="str">
        <f t="shared" si="24"/>
        <v/>
      </c>
      <c r="ET31" s="432" t="str">
        <f t="shared" si="24"/>
        <v/>
      </c>
      <c r="EU31" s="432" t="str">
        <f t="shared" si="24"/>
        <v/>
      </c>
      <c r="EV31" s="432" t="str">
        <f t="shared" si="24"/>
        <v/>
      </c>
      <c r="EW31" s="432" t="str">
        <f t="shared" si="24"/>
        <v/>
      </c>
      <c r="EX31" s="432" t="str">
        <f t="shared" si="24"/>
        <v/>
      </c>
      <c r="EY31" s="432" t="str">
        <f t="shared" si="24"/>
        <v/>
      </c>
      <c r="EZ31" s="432" t="str">
        <f t="shared" si="24"/>
        <v/>
      </c>
      <c r="FA31" s="432" t="str">
        <f t="shared" si="24"/>
        <v/>
      </c>
      <c r="FB31" s="432" t="str">
        <f t="shared" si="24"/>
        <v/>
      </c>
      <c r="FC31" s="432" t="str">
        <f t="shared" si="25"/>
        <v/>
      </c>
      <c r="FD31" s="432" t="str">
        <f t="shared" si="25"/>
        <v/>
      </c>
      <c r="FE31" s="432" t="str">
        <f t="shared" si="25"/>
        <v/>
      </c>
      <c r="FF31" s="432" t="str">
        <f t="shared" si="25"/>
        <v/>
      </c>
      <c r="FG31" s="432" t="str">
        <f t="shared" si="25"/>
        <v/>
      </c>
      <c r="FH31" s="432" t="str">
        <f t="shared" si="25"/>
        <v/>
      </c>
      <c r="FI31" s="432" t="str">
        <f t="shared" si="25"/>
        <v/>
      </c>
      <c r="FJ31" s="432" t="str">
        <f t="shared" si="25"/>
        <v/>
      </c>
      <c r="FK31" s="432" t="str">
        <f t="shared" si="25"/>
        <v/>
      </c>
      <c r="FL31" s="432" t="str">
        <f t="shared" si="25"/>
        <v/>
      </c>
      <c r="FM31" s="432" t="str">
        <f t="shared" si="26"/>
        <v/>
      </c>
      <c r="FN31" s="432" t="str">
        <f t="shared" si="26"/>
        <v/>
      </c>
      <c r="FO31" s="432" t="str">
        <f t="shared" si="26"/>
        <v/>
      </c>
      <c r="FP31" s="432" t="str">
        <f t="shared" si="26"/>
        <v/>
      </c>
      <c r="FQ31" s="432" t="str">
        <f t="shared" si="26"/>
        <v/>
      </c>
      <c r="FR31" s="432" t="str">
        <f t="shared" si="26"/>
        <v/>
      </c>
      <c r="FS31" s="432" t="str">
        <f t="shared" si="26"/>
        <v/>
      </c>
      <c r="FT31" s="432" t="str">
        <f t="shared" si="26"/>
        <v/>
      </c>
      <c r="FU31" s="432" t="str">
        <f t="shared" si="26"/>
        <v/>
      </c>
      <c r="FV31" s="432" t="str">
        <f t="shared" si="26"/>
        <v/>
      </c>
      <c r="FW31" s="432" t="str">
        <f t="shared" si="27"/>
        <v/>
      </c>
      <c r="FX31" s="432" t="str">
        <f t="shared" si="27"/>
        <v/>
      </c>
      <c r="FY31" s="432" t="str">
        <f t="shared" si="27"/>
        <v/>
      </c>
      <c r="FZ31" s="432" t="str">
        <f t="shared" si="27"/>
        <v/>
      </c>
      <c r="GA31" s="432" t="str">
        <f t="shared" si="27"/>
        <v/>
      </c>
      <c r="GB31" s="432" t="str">
        <f t="shared" si="27"/>
        <v/>
      </c>
      <c r="GC31" s="432" t="str">
        <f t="shared" si="27"/>
        <v/>
      </c>
      <c r="GD31" s="432" t="str">
        <f t="shared" si="27"/>
        <v/>
      </c>
      <c r="GE31" s="432" t="str">
        <f t="shared" si="27"/>
        <v/>
      </c>
      <c r="GF31" s="432" t="str">
        <f t="shared" si="27"/>
        <v/>
      </c>
      <c r="GG31" s="432" t="str">
        <f t="shared" si="28"/>
        <v/>
      </c>
      <c r="GH31" s="432" t="str">
        <f t="shared" si="28"/>
        <v/>
      </c>
      <c r="GI31" s="432" t="str">
        <f t="shared" si="28"/>
        <v/>
      </c>
      <c r="GJ31" s="432" t="str">
        <f t="shared" si="28"/>
        <v/>
      </c>
      <c r="GK31" s="432" t="str">
        <f t="shared" si="28"/>
        <v/>
      </c>
      <c r="GL31" s="432" t="str">
        <f t="shared" si="28"/>
        <v/>
      </c>
      <c r="GM31" s="432" t="str">
        <f t="shared" si="28"/>
        <v/>
      </c>
      <c r="GN31" s="432" t="str">
        <f t="shared" si="28"/>
        <v/>
      </c>
      <c r="GO31" s="432" t="str">
        <f t="shared" si="28"/>
        <v/>
      </c>
      <c r="GP31" s="432" t="str">
        <f t="shared" si="28"/>
        <v/>
      </c>
      <c r="GQ31" s="432" t="str">
        <f t="shared" si="29"/>
        <v/>
      </c>
      <c r="GR31" s="432" t="str">
        <f t="shared" si="29"/>
        <v/>
      </c>
      <c r="GS31" s="432" t="str">
        <f t="shared" si="29"/>
        <v/>
      </c>
      <c r="GT31" s="432" t="str">
        <f t="shared" si="29"/>
        <v/>
      </c>
      <c r="GU31" s="432" t="str">
        <f t="shared" si="29"/>
        <v/>
      </c>
      <c r="GV31" s="432" t="str">
        <f t="shared" si="29"/>
        <v/>
      </c>
      <c r="GW31" s="432" t="str">
        <f t="shared" si="29"/>
        <v/>
      </c>
      <c r="GX31" s="432" t="str">
        <f t="shared" si="29"/>
        <v/>
      </c>
      <c r="GY31" s="432" t="str">
        <f t="shared" si="29"/>
        <v/>
      </c>
      <c r="GZ31" s="432" t="str">
        <f t="shared" si="29"/>
        <v/>
      </c>
      <c r="HA31" s="432" t="str">
        <f t="shared" si="30"/>
        <v/>
      </c>
      <c r="HB31" s="432" t="str">
        <f t="shared" si="30"/>
        <v/>
      </c>
      <c r="HC31" s="432" t="str">
        <f t="shared" si="30"/>
        <v/>
      </c>
      <c r="HD31" s="432" t="str">
        <f t="shared" si="30"/>
        <v/>
      </c>
      <c r="HE31" s="432" t="str">
        <f t="shared" si="30"/>
        <v/>
      </c>
      <c r="HF31" s="432" t="str">
        <f t="shared" si="30"/>
        <v/>
      </c>
      <c r="HG31" s="432" t="str">
        <f t="shared" si="30"/>
        <v/>
      </c>
      <c r="HH31" s="432" t="str">
        <f t="shared" si="30"/>
        <v/>
      </c>
      <c r="HI31" s="432" t="str">
        <f t="shared" si="30"/>
        <v/>
      </c>
      <c r="HJ31" s="432" t="str">
        <f t="shared" si="30"/>
        <v/>
      </c>
      <c r="HK31" s="432" t="str">
        <f t="shared" si="31"/>
        <v/>
      </c>
      <c r="HL31" s="432" t="str">
        <f t="shared" si="31"/>
        <v/>
      </c>
      <c r="HM31" s="432" t="str">
        <f t="shared" si="31"/>
        <v/>
      </c>
      <c r="HN31" s="432" t="str">
        <f t="shared" si="31"/>
        <v/>
      </c>
      <c r="HO31" s="432" t="str">
        <f t="shared" si="31"/>
        <v/>
      </c>
      <c r="HP31" s="432" t="str">
        <f t="shared" si="31"/>
        <v/>
      </c>
      <c r="HQ31" s="432" t="str">
        <f t="shared" si="31"/>
        <v/>
      </c>
      <c r="HR31" s="432" t="str">
        <f t="shared" si="31"/>
        <v/>
      </c>
      <c r="HS31" s="432" t="str">
        <f t="shared" si="31"/>
        <v/>
      </c>
      <c r="HT31" s="432" t="str">
        <f t="shared" si="31"/>
        <v/>
      </c>
      <c r="HU31" s="432" t="str">
        <f t="shared" si="32"/>
        <v/>
      </c>
      <c r="HV31" s="432" t="str">
        <f t="shared" si="32"/>
        <v/>
      </c>
      <c r="HW31" s="432" t="str">
        <f t="shared" si="32"/>
        <v/>
      </c>
      <c r="HX31" s="432" t="str">
        <f t="shared" si="32"/>
        <v/>
      </c>
      <c r="HY31" s="432" t="str">
        <f t="shared" si="32"/>
        <v/>
      </c>
      <c r="HZ31" s="432" t="str">
        <f t="shared" si="32"/>
        <v/>
      </c>
      <c r="IA31" s="432" t="str">
        <f t="shared" si="32"/>
        <v/>
      </c>
      <c r="IB31" s="432" t="str">
        <f t="shared" si="32"/>
        <v/>
      </c>
      <c r="IC31" s="432" t="str">
        <f t="shared" si="32"/>
        <v/>
      </c>
      <c r="ID31" s="432" t="str">
        <f t="shared" si="32"/>
        <v/>
      </c>
      <c r="IE31" s="432" t="str">
        <f t="shared" si="33"/>
        <v/>
      </c>
      <c r="IF31" s="432" t="str">
        <f t="shared" si="33"/>
        <v/>
      </c>
      <c r="IG31" s="432" t="str">
        <f t="shared" si="33"/>
        <v/>
      </c>
      <c r="IH31" s="432" t="str">
        <f t="shared" si="33"/>
        <v/>
      </c>
      <c r="II31" s="432" t="str">
        <f t="shared" si="33"/>
        <v/>
      </c>
      <c r="IJ31" s="432" t="str">
        <f t="shared" si="33"/>
        <v/>
      </c>
      <c r="IK31" s="432" t="str">
        <f t="shared" si="33"/>
        <v/>
      </c>
      <c r="IL31" s="432" t="str">
        <f t="shared" si="33"/>
        <v/>
      </c>
      <c r="IM31" s="432" t="str">
        <f t="shared" si="33"/>
        <v/>
      </c>
      <c r="IN31" s="432" t="str">
        <f t="shared" si="33"/>
        <v/>
      </c>
      <c r="IO31" s="432" t="str">
        <f t="shared" si="34"/>
        <v/>
      </c>
      <c r="IP31" s="432" t="str">
        <f t="shared" si="34"/>
        <v/>
      </c>
      <c r="IQ31" s="432" t="str">
        <f t="shared" si="34"/>
        <v/>
      </c>
      <c r="IR31" s="432" t="str">
        <f t="shared" si="34"/>
        <v/>
      </c>
      <c r="IS31" s="432" t="str">
        <f t="shared" si="34"/>
        <v/>
      </c>
      <c r="IT31" s="432" t="str">
        <f t="shared" si="34"/>
        <v/>
      </c>
      <c r="IU31" s="432" t="str">
        <f t="shared" si="34"/>
        <v/>
      </c>
      <c r="IV31" s="432" t="str">
        <f t="shared" si="34"/>
        <v/>
      </c>
      <c r="IW31" s="432" t="str">
        <f t="shared" si="34"/>
        <v/>
      </c>
      <c r="IX31" s="432" t="str">
        <f t="shared" si="34"/>
        <v/>
      </c>
      <c r="IY31" s="432" t="str">
        <f t="shared" si="35"/>
        <v/>
      </c>
      <c r="IZ31" s="432" t="str">
        <f t="shared" si="35"/>
        <v/>
      </c>
      <c r="JA31" s="432" t="str">
        <f t="shared" si="35"/>
        <v/>
      </c>
      <c r="JB31" s="432" t="str">
        <f t="shared" si="35"/>
        <v/>
      </c>
      <c r="JC31" s="432" t="str">
        <f t="shared" si="35"/>
        <v/>
      </c>
      <c r="JD31" s="432" t="str">
        <f t="shared" si="35"/>
        <v/>
      </c>
      <c r="JE31" s="432" t="str">
        <f t="shared" si="35"/>
        <v/>
      </c>
      <c r="JF31" s="432" t="str">
        <f t="shared" si="35"/>
        <v/>
      </c>
      <c r="JG31" s="432" t="str">
        <f t="shared" si="35"/>
        <v/>
      </c>
      <c r="JH31" s="432" t="str">
        <f t="shared" si="35"/>
        <v/>
      </c>
      <c r="JI31" s="432" t="str">
        <f t="shared" si="36"/>
        <v/>
      </c>
      <c r="JJ31" s="432" t="str">
        <f t="shared" si="36"/>
        <v/>
      </c>
      <c r="JK31" s="432" t="str">
        <f t="shared" si="36"/>
        <v/>
      </c>
      <c r="JL31" s="432" t="str">
        <f t="shared" si="36"/>
        <v/>
      </c>
      <c r="JM31" s="432" t="str">
        <f t="shared" si="36"/>
        <v/>
      </c>
      <c r="JN31" s="432" t="str">
        <f t="shared" si="36"/>
        <v/>
      </c>
      <c r="JO31" s="432" t="str">
        <f t="shared" si="36"/>
        <v/>
      </c>
      <c r="JP31" s="432" t="str">
        <f t="shared" si="36"/>
        <v/>
      </c>
      <c r="JQ31" s="432" t="str">
        <f t="shared" si="36"/>
        <v/>
      </c>
      <c r="JR31" s="432" t="str">
        <f t="shared" si="36"/>
        <v/>
      </c>
      <c r="JS31" s="432" t="str">
        <f t="shared" si="37"/>
        <v/>
      </c>
      <c r="JT31" s="432" t="str">
        <f t="shared" si="37"/>
        <v/>
      </c>
      <c r="JU31" s="432" t="str">
        <f t="shared" si="37"/>
        <v/>
      </c>
      <c r="JV31" s="432" t="str">
        <f t="shared" si="37"/>
        <v/>
      </c>
      <c r="JW31" s="432" t="str">
        <f t="shared" si="37"/>
        <v/>
      </c>
      <c r="JX31" s="432" t="str">
        <f t="shared" si="37"/>
        <v/>
      </c>
      <c r="JY31" s="432" t="str">
        <f t="shared" si="37"/>
        <v/>
      </c>
      <c r="JZ31" s="432" t="str">
        <f t="shared" si="37"/>
        <v/>
      </c>
      <c r="KA31" s="432" t="str">
        <f t="shared" si="37"/>
        <v/>
      </c>
      <c r="KB31" s="432" t="str">
        <f t="shared" si="37"/>
        <v/>
      </c>
      <c r="KC31" s="432" t="str">
        <f t="shared" si="38"/>
        <v/>
      </c>
      <c r="KD31" s="432" t="str">
        <f t="shared" si="38"/>
        <v/>
      </c>
      <c r="KE31" s="432" t="str">
        <f t="shared" si="38"/>
        <v/>
      </c>
      <c r="KF31" s="432" t="str">
        <f t="shared" si="38"/>
        <v/>
      </c>
      <c r="KG31" s="432" t="str">
        <f t="shared" si="38"/>
        <v/>
      </c>
      <c r="KH31" s="432" t="str">
        <f t="shared" si="38"/>
        <v/>
      </c>
      <c r="KI31" s="432" t="str">
        <f t="shared" si="38"/>
        <v/>
      </c>
      <c r="KJ31" s="432" t="str">
        <f t="shared" si="38"/>
        <v/>
      </c>
      <c r="KK31" s="432" t="str">
        <f t="shared" si="38"/>
        <v/>
      </c>
      <c r="KL31" s="432" t="str">
        <f t="shared" si="38"/>
        <v/>
      </c>
      <c r="KM31" s="432" t="str">
        <f t="shared" si="39"/>
        <v/>
      </c>
      <c r="KN31" s="432" t="str">
        <f t="shared" si="39"/>
        <v/>
      </c>
      <c r="KO31" s="432" t="str">
        <f t="shared" si="39"/>
        <v/>
      </c>
      <c r="KP31" s="432" t="str">
        <f t="shared" si="39"/>
        <v/>
      </c>
      <c r="KQ31" s="432" t="str">
        <f t="shared" si="39"/>
        <v/>
      </c>
      <c r="KR31" s="432" t="str">
        <f t="shared" si="39"/>
        <v/>
      </c>
      <c r="KS31" s="432" t="str">
        <f t="shared" si="39"/>
        <v/>
      </c>
      <c r="KT31" s="432" t="str">
        <f t="shared" si="39"/>
        <v/>
      </c>
      <c r="KU31" s="432" t="str">
        <f t="shared" si="39"/>
        <v/>
      </c>
      <c r="KV31" s="432" t="str">
        <f t="shared" si="39"/>
        <v/>
      </c>
      <c r="KW31" s="432" t="str">
        <f t="shared" si="40"/>
        <v/>
      </c>
      <c r="KX31" s="432" t="str">
        <f t="shared" si="40"/>
        <v/>
      </c>
      <c r="KY31" s="432" t="str">
        <f t="shared" si="40"/>
        <v/>
      </c>
      <c r="KZ31" s="432" t="str">
        <f t="shared" si="40"/>
        <v/>
      </c>
      <c r="LA31" s="432" t="str">
        <f t="shared" si="40"/>
        <v/>
      </c>
      <c r="LB31" s="432" t="str">
        <f t="shared" si="40"/>
        <v/>
      </c>
      <c r="LC31" s="432" t="str">
        <f t="shared" si="40"/>
        <v/>
      </c>
      <c r="LD31" s="432" t="str">
        <f t="shared" si="40"/>
        <v/>
      </c>
      <c r="LE31" s="432" t="str">
        <f t="shared" si="40"/>
        <v/>
      </c>
      <c r="LF31" s="432" t="str">
        <f t="shared" si="40"/>
        <v/>
      </c>
      <c r="LG31" s="432" t="str">
        <f t="shared" si="41"/>
        <v/>
      </c>
      <c r="LH31" s="432" t="str">
        <f t="shared" si="41"/>
        <v/>
      </c>
      <c r="LI31" s="432" t="str">
        <f t="shared" si="41"/>
        <v/>
      </c>
      <c r="LJ31" s="432" t="str">
        <f t="shared" si="41"/>
        <v/>
      </c>
      <c r="LK31" s="432" t="str">
        <f t="shared" si="41"/>
        <v/>
      </c>
      <c r="LL31" s="432" t="str">
        <f t="shared" si="41"/>
        <v/>
      </c>
      <c r="LM31" s="432" t="str">
        <f t="shared" si="41"/>
        <v/>
      </c>
      <c r="LN31" s="432" t="str">
        <f t="shared" si="41"/>
        <v/>
      </c>
      <c r="LO31" s="432" t="str">
        <f t="shared" si="41"/>
        <v/>
      </c>
      <c r="LP31" s="432" t="str">
        <f t="shared" si="41"/>
        <v/>
      </c>
      <c r="LQ31" s="432" t="str">
        <f t="shared" si="42"/>
        <v/>
      </c>
      <c r="LR31" s="432" t="str">
        <f t="shared" si="42"/>
        <v/>
      </c>
      <c r="LS31" s="432" t="str">
        <f t="shared" si="42"/>
        <v/>
      </c>
      <c r="LT31" s="432" t="str">
        <f t="shared" si="42"/>
        <v/>
      </c>
      <c r="LU31" s="432" t="str">
        <f t="shared" si="42"/>
        <v/>
      </c>
      <c r="LV31" s="432" t="str">
        <f t="shared" si="42"/>
        <v/>
      </c>
      <c r="LW31" s="432" t="str">
        <f t="shared" si="42"/>
        <v/>
      </c>
      <c r="LX31" s="432" t="str">
        <f t="shared" si="42"/>
        <v/>
      </c>
      <c r="LY31" s="432" t="str">
        <f t="shared" si="42"/>
        <v/>
      </c>
      <c r="LZ31" s="432" t="str">
        <f t="shared" si="42"/>
        <v/>
      </c>
      <c r="MA31" s="432" t="str">
        <f t="shared" si="43"/>
        <v/>
      </c>
      <c r="MB31" s="432" t="str">
        <f t="shared" si="43"/>
        <v/>
      </c>
      <c r="MC31" s="432" t="str">
        <f t="shared" si="43"/>
        <v/>
      </c>
      <c r="MD31" s="432" t="str">
        <f t="shared" si="43"/>
        <v/>
      </c>
      <c r="ME31" s="432" t="str">
        <f t="shared" si="43"/>
        <v/>
      </c>
      <c r="MF31" s="432" t="str">
        <f t="shared" si="43"/>
        <v/>
      </c>
      <c r="MG31" s="432" t="str">
        <f t="shared" si="43"/>
        <v/>
      </c>
      <c r="MH31" s="432" t="str">
        <f t="shared" si="43"/>
        <v/>
      </c>
      <c r="MI31" s="432" t="str">
        <f t="shared" si="43"/>
        <v/>
      </c>
      <c r="MJ31" s="432" t="str">
        <f t="shared" si="43"/>
        <v/>
      </c>
      <c r="MK31" s="432" t="str">
        <f t="shared" si="44"/>
        <v/>
      </c>
      <c r="ML31" s="432" t="str">
        <f t="shared" si="44"/>
        <v/>
      </c>
      <c r="MM31" s="432" t="str">
        <f t="shared" si="44"/>
        <v/>
      </c>
      <c r="MN31" s="432" t="str">
        <f t="shared" si="44"/>
        <v/>
      </c>
      <c r="MO31" s="432" t="str">
        <f t="shared" si="44"/>
        <v/>
      </c>
      <c r="MP31" s="432" t="str">
        <f t="shared" si="44"/>
        <v/>
      </c>
      <c r="MQ31" s="432" t="str">
        <f t="shared" si="44"/>
        <v/>
      </c>
      <c r="MR31" s="432" t="str">
        <f t="shared" si="44"/>
        <v/>
      </c>
      <c r="MS31" s="432" t="str">
        <f t="shared" si="44"/>
        <v/>
      </c>
      <c r="MT31" s="432" t="str">
        <f t="shared" si="44"/>
        <v/>
      </c>
      <c r="MU31" s="432" t="str">
        <f t="shared" si="45"/>
        <v/>
      </c>
      <c r="MV31" s="432" t="str">
        <f t="shared" si="45"/>
        <v/>
      </c>
      <c r="MW31" s="432" t="str">
        <f t="shared" si="45"/>
        <v/>
      </c>
      <c r="MX31" s="432" t="str">
        <f t="shared" si="45"/>
        <v/>
      </c>
      <c r="MY31" s="432" t="str">
        <f t="shared" si="45"/>
        <v/>
      </c>
      <c r="MZ31" s="432" t="str">
        <f t="shared" si="45"/>
        <v/>
      </c>
      <c r="NA31" s="432" t="str">
        <f t="shared" si="45"/>
        <v/>
      </c>
      <c r="NB31" s="432" t="str">
        <f t="shared" si="45"/>
        <v/>
      </c>
      <c r="NC31" s="432" t="str">
        <f t="shared" si="45"/>
        <v/>
      </c>
      <c r="ND31" s="432" t="str">
        <f t="shared" si="45"/>
        <v/>
      </c>
      <c r="NE31" s="432" t="str">
        <f t="shared" si="46"/>
        <v/>
      </c>
      <c r="NF31" s="432" t="str">
        <f t="shared" si="46"/>
        <v/>
      </c>
      <c r="NG31" s="432" t="str">
        <f t="shared" si="46"/>
        <v/>
      </c>
      <c r="NH31" s="432" t="str">
        <f t="shared" si="46"/>
        <v/>
      </c>
      <c r="NI31" s="432" t="str">
        <f t="shared" si="46"/>
        <v/>
      </c>
      <c r="NJ31" s="432" t="str">
        <f t="shared" si="46"/>
        <v/>
      </c>
      <c r="NK31" s="432" t="str">
        <f t="shared" si="46"/>
        <v/>
      </c>
      <c r="NL31" s="432" t="str">
        <f t="shared" si="46"/>
        <v/>
      </c>
      <c r="NM31" s="432" t="str">
        <f t="shared" si="46"/>
        <v/>
      </c>
      <c r="NN31" s="432" t="str">
        <f t="shared" si="46"/>
        <v/>
      </c>
      <c r="NO31" s="432" t="str">
        <f t="shared" si="47"/>
        <v/>
      </c>
      <c r="NP31" s="432" t="str">
        <f t="shared" si="47"/>
        <v/>
      </c>
      <c r="NQ31" s="432" t="str">
        <f t="shared" si="47"/>
        <v/>
      </c>
      <c r="NR31" s="432" t="str">
        <f t="shared" si="47"/>
        <v/>
      </c>
      <c r="NS31" s="432" t="str">
        <f t="shared" si="47"/>
        <v/>
      </c>
      <c r="NT31" s="432" t="str">
        <f t="shared" si="47"/>
        <v/>
      </c>
      <c r="NU31" s="432" t="str">
        <f t="shared" si="47"/>
        <v/>
      </c>
      <c r="NV31" s="432" t="str">
        <f t="shared" si="47"/>
        <v/>
      </c>
      <c r="NW31" s="432" t="str">
        <f t="shared" si="47"/>
        <v/>
      </c>
      <c r="NX31" s="432" t="str">
        <f t="shared" si="47"/>
        <v/>
      </c>
      <c r="NY31" s="432" t="str">
        <f t="shared" si="48"/>
        <v/>
      </c>
      <c r="NZ31" s="432" t="str">
        <f t="shared" si="48"/>
        <v/>
      </c>
      <c r="OA31" s="432" t="str">
        <f t="shared" si="48"/>
        <v/>
      </c>
      <c r="OB31" s="432" t="str">
        <f t="shared" si="48"/>
        <v/>
      </c>
      <c r="OC31" s="432" t="str">
        <f t="shared" si="48"/>
        <v/>
      </c>
      <c r="OD31" s="432" t="str">
        <f t="shared" si="48"/>
        <v/>
      </c>
      <c r="OE31" s="432" t="str">
        <f t="shared" si="48"/>
        <v/>
      </c>
      <c r="OF31" s="432" t="str">
        <f t="shared" si="48"/>
        <v/>
      </c>
      <c r="OG31" s="432" t="str">
        <f t="shared" si="48"/>
        <v/>
      </c>
      <c r="OH31" s="432" t="str">
        <f t="shared" si="48"/>
        <v/>
      </c>
      <c r="OI31" s="432" t="str">
        <f t="shared" si="49"/>
        <v/>
      </c>
      <c r="OJ31" s="432" t="str">
        <f t="shared" si="49"/>
        <v/>
      </c>
      <c r="OK31" s="432" t="str">
        <f t="shared" si="49"/>
        <v/>
      </c>
      <c r="OL31" s="432" t="str">
        <f t="shared" si="49"/>
        <v/>
      </c>
      <c r="OM31" s="432" t="str">
        <f t="shared" si="49"/>
        <v/>
      </c>
      <c r="ON31" s="432" t="str">
        <f t="shared" si="49"/>
        <v/>
      </c>
      <c r="OO31" s="432" t="str">
        <f t="shared" si="49"/>
        <v/>
      </c>
      <c r="OP31" s="432" t="str">
        <f t="shared" si="49"/>
        <v/>
      </c>
      <c r="OQ31" s="432" t="str">
        <f t="shared" si="49"/>
        <v/>
      </c>
      <c r="OR31" s="432" t="str">
        <f t="shared" si="49"/>
        <v/>
      </c>
      <c r="OS31" s="432" t="str">
        <f t="shared" si="50"/>
        <v/>
      </c>
      <c r="OT31" s="432" t="str">
        <f t="shared" si="50"/>
        <v/>
      </c>
      <c r="OU31" s="432" t="str">
        <f t="shared" si="50"/>
        <v/>
      </c>
      <c r="OV31" s="432" t="str">
        <f t="shared" si="50"/>
        <v/>
      </c>
      <c r="OW31" s="432" t="str">
        <f t="shared" si="50"/>
        <v/>
      </c>
      <c r="OX31" s="432" t="str">
        <f t="shared" si="50"/>
        <v/>
      </c>
      <c r="OY31" s="432" t="str">
        <f t="shared" si="50"/>
        <v/>
      </c>
      <c r="OZ31" s="432" t="str">
        <f t="shared" si="50"/>
        <v/>
      </c>
      <c r="PA31" s="432" t="str">
        <f t="shared" si="50"/>
        <v/>
      </c>
      <c r="PB31" s="432" t="str">
        <f t="shared" si="50"/>
        <v/>
      </c>
      <c r="PC31" s="432" t="str">
        <f t="shared" si="50"/>
        <v/>
      </c>
      <c r="PD31" s="432" t="str">
        <f t="shared" si="50"/>
        <v/>
      </c>
      <c r="PE31" s="432" t="str">
        <f t="shared" si="50"/>
        <v/>
      </c>
    </row>
    <row r="32" spans="1:515" ht="15" customHeight="1">
      <c r="A32" s="549"/>
      <c r="B32" s="550"/>
      <c r="C32" s="950"/>
      <c r="D32" s="550"/>
      <c r="E32" s="554"/>
      <c r="F32" s="550"/>
      <c r="G32" s="551"/>
      <c r="H32" s="552"/>
      <c r="I32" s="553"/>
      <c r="J32" s="554"/>
      <c r="K32" s="554" t="str">
        <f t="shared" si="51"/>
        <v/>
      </c>
      <c r="L32" s="657" t="str">
        <f t="shared" si="12"/>
        <v/>
      </c>
      <c r="M32" s="952" t="str">
        <f t="shared" si="13"/>
        <v/>
      </c>
      <c r="N32" s="952" t="str">
        <f t="shared" si="52"/>
        <v/>
      </c>
      <c r="O32" s="1487"/>
      <c r="P32" s="1487"/>
      <c r="Q32" s="98"/>
      <c r="R32" s="167" t="str">
        <f t="shared" si="53"/>
        <v/>
      </c>
      <c r="S32" s="167" t="str">
        <f t="shared" si="54"/>
        <v/>
      </c>
      <c r="T32" s="167" t="str">
        <f t="shared" si="55"/>
        <v/>
      </c>
      <c r="U32" s="167" t="str">
        <f t="shared" si="56"/>
        <v/>
      </c>
      <c r="V32" s="85" t="s">
        <v>625</v>
      </c>
      <c r="W32" s="450">
        <v>0.83333333333333337</v>
      </c>
      <c r="X32" s="167" t="str">
        <f t="shared" si="57"/>
        <v/>
      </c>
      <c r="Y32" s="167" t="str">
        <f t="shared" si="58"/>
        <v/>
      </c>
      <c r="Z32" s="167" t="str">
        <f t="shared" si="59"/>
        <v/>
      </c>
      <c r="AD32" s="530" t="str">
        <f>'3.2 TAP'!B32</f>
        <v/>
      </c>
      <c r="AW32" s="432" t="str">
        <f t="shared" si="14"/>
        <v/>
      </c>
      <c r="AX32" s="432" t="str">
        <f t="shared" si="14"/>
        <v/>
      </c>
      <c r="AY32" s="432" t="str">
        <f t="shared" si="14"/>
        <v/>
      </c>
      <c r="AZ32" s="432" t="str">
        <f t="shared" si="14"/>
        <v/>
      </c>
      <c r="BA32" s="432" t="str">
        <f t="shared" si="14"/>
        <v/>
      </c>
      <c r="BB32" s="432" t="str">
        <f t="shared" si="14"/>
        <v/>
      </c>
      <c r="BC32" s="432" t="str">
        <f t="shared" si="14"/>
        <v/>
      </c>
      <c r="BD32" s="432" t="str">
        <f t="shared" si="14"/>
        <v/>
      </c>
      <c r="BE32" s="432" t="str">
        <f t="shared" si="14"/>
        <v/>
      </c>
      <c r="BF32" s="432" t="str">
        <f t="shared" si="14"/>
        <v/>
      </c>
      <c r="BG32" s="432" t="str">
        <f t="shared" si="15"/>
        <v/>
      </c>
      <c r="BH32" s="432" t="str">
        <f t="shared" si="15"/>
        <v/>
      </c>
      <c r="BI32" s="432" t="str">
        <f t="shared" si="15"/>
        <v/>
      </c>
      <c r="BJ32" s="432" t="str">
        <f t="shared" si="15"/>
        <v/>
      </c>
      <c r="BK32" s="432" t="str">
        <f t="shared" si="15"/>
        <v/>
      </c>
      <c r="BL32" s="432" t="str">
        <f t="shared" si="15"/>
        <v/>
      </c>
      <c r="BM32" s="432" t="str">
        <f t="shared" si="15"/>
        <v/>
      </c>
      <c r="BN32" s="432" t="str">
        <f t="shared" si="15"/>
        <v/>
      </c>
      <c r="BO32" s="432" t="str">
        <f t="shared" si="15"/>
        <v/>
      </c>
      <c r="BP32" s="432" t="str">
        <f t="shared" si="15"/>
        <v/>
      </c>
      <c r="BQ32" s="432" t="str">
        <f t="shared" si="16"/>
        <v/>
      </c>
      <c r="BR32" s="432" t="str">
        <f t="shared" si="16"/>
        <v/>
      </c>
      <c r="BS32" s="432" t="str">
        <f t="shared" si="16"/>
        <v/>
      </c>
      <c r="BT32" s="432" t="str">
        <f t="shared" si="16"/>
        <v/>
      </c>
      <c r="BU32" s="432" t="str">
        <f t="shared" si="16"/>
        <v/>
      </c>
      <c r="BV32" s="432" t="str">
        <f t="shared" si="16"/>
        <v/>
      </c>
      <c r="BW32" s="432" t="str">
        <f t="shared" si="16"/>
        <v/>
      </c>
      <c r="BX32" s="432" t="str">
        <f t="shared" si="16"/>
        <v/>
      </c>
      <c r="BY32" s="432" t="str">
        <f t="shared" si="16"/>
        <v/>
      </c>
      <c r="BZ32" s="432" t="str">
        <f t="shared" si="16"/>
        <v/>
      </c>
      <c r="CA32" s="432" t="str">
        <f t="shared" si="17"/>
        <v/>
      </c>
      <c r="CB32" s="432" t="str">
        <f t="shared" si="17"/>
        <v/>
      </c>
      <c r="CC32" s="432" t="str">
        <f t="shared" si="17"/>
        <v/>
      </c>
      <c r="CD32" s="432" t="str">
        <f t="shared" si="17"/>
        <v/>
      </c>
      <c r="CE32" s="432" t="str">
        <f t="shared" si="17"/>
        <v/>
      </c>
      <c r="CF32" s="432" t="str">
        <f t="shared" si="17"/>
        <v/>
      </c>
      <c r="CG32" s="432" t="str">
        <f t="shared" si="17"/>
        <v/>
      </c>
      <c r="CH32" s="432" t="str">
        <f t="shared" si="17"/>
        <v/>
      </c>
      <c r="CI32" s="432" t="str">
        <f t="shared" si="17"/>
        <v/>
      </c>
      <c r="CJ32" s="432" t="str">
        <f t="shared" si="17"/>
        <v/>
      </c>
      <c r="CK32" s="432" t="str">
        <f t="shared" si="18"/>
        <v/>
      </c>
      <c r="CL32" s="432" t="str">
        <f t="shared" si="18"/>
        <v/>
      </c>
      <c r="CM32" s="432" t="str">
        <f t="shared" si="18"/>
        <v/>
      </c>
      <c r="CN32" s="432" t="str">
        <f t="shared" si="18"/>
        <v/>
      </c>
      <c r="CO32" s="432" t="str">
        <f t="shared" si="18"/>
        <v/>
      </c>
      <c r="CP32" s="432" t="str">
        <f t="shared" si="18"/>
        <v/>
      </c>
      <c r="CQ32" s="432" t="str">
        <f t="shared" si="18"/>
        <v/>
      </c>
      <c r="CR32" s="432" t="str">
        <f t="shared" si="18"/>
        <v/>
      </c>
      <c r="CS32" s="432" t="str">
        <f t="shared" si="18"/>
        <v/>
      </c>
      <c r="CT32" s="432" t="str">
        <f t="shared" si="18"/>
        <v/>
      </c>
      <c r="CU32" s="432" t="str">
        <f t="shared" si="19"/>
        <v/>
      </c>
      <c r="CV32" s="432" t="str">
        <f t="shared" si="19"/>
        <v/>
      </c>
      <c r="CW32" s="432" t="str">
        <f t="shared" si="19"/>
        <v/>
      </c>
      <c r="CX32" s="432" t="str">
        <f t="shared" si="19"/>
        <v/>
      </c>
      <c r="CY32" s="432" t="str">
        <f t="shared" si="19"/>
        <v/>
      </c>
      <c r="CZ32" s="432" t="str">
        <f t="shared" si="19"/>
        <v/>
      </c>
      <c r="DA32" s="432" t="str">
        <f t="shared" si="19"/>
        <v/>
      </c>
      <c r="DB32" s="432" t="str">
        <f t="shared" si="19"/>
        <v/>
      </c>
      <c r="DC32" s="432" t="str">
        <f t="shared" si="19"/>
        <v/>
      </c>
      <c r="DD32" s="432" t="str">
        <f t="shared" si="19"/>
        <v/>
      </c>
      <c r="DE32" s="432" t="str">
        <f t="shared" si="20"/>
        <v/>
      </c>
      <c r="DF32" s="432" t="str">
        <f t="shared" si="20"/>
        <v/>
      </c>
      <c r="DG32" s="432" t="str">
        <f t="shared" si="20"/>
        <v/>
      </c>
      <c r="DH32" s="432" t="str">
        <f t="shared" si="20"/>
        <v/>
      </c>
      <c r="DI32" s="432" t="str">
        <f t="shared" si="20"/>
        <v/>
      </c>
      <c r="DJ32" s="432" t="str">
        <f t="shared" si="20"/>
        <v/>
      </c>
      <c r="DK32" s="432" t="str">
        <f t="shared" si="20"/>
        <v/>
      </c>
      <c r="DL32" s="432" t="str">
        <f t="shared" si="20"/>
        <v/>
      </c>
      <c r="DM32" s="432" t="str">
        <f t="shared" si="20"/>
        <v/>
      </c>
      <c r="DN32" s="432" t="str">
        <f t="shared" si="20"/>
        <v/>
      </c>
      <c r="DO32" s="432" t="str">
        <f t="shared" si="21"/>
        <v/>
      </c>
      <c r="DP32" s="432" t="str">
        <f t="shared" si="21"/>
        <v/>
      </c>
      <c r="DQ32" s="432" t="str">
        <f t="shared" si="21"/>
        <v/>
      </c>
      <c r="DR32" s="432" t="str">
        <f t="shared" si="21"/>
        <v/>
      </c>
      <c r="DS32" s="432" t="str">
        <f t="shared" si="21"/>
        <v/>
      </c>
      <c r="DT32" s="432" t="str">
        <f t="shared" si="21"/>
        <v/>
      </c>
      <c r="DU32" s="432" t="str">
        <f t="shared" si="21"/>
        <v/>
      </c>
      <c r="DV32" s="432" t="str">
        <f t="shared" si="21"/>
        <v/>
      </c>
      <c r="DW32" s="432" t="str">
        <f t="shared" si="21"/>
        <v/>
      </c>
      <c r="DX32" s="432" t="str">
        <f t="shared" si="21"/>
        <v/>
      </c>
      <c r="DY32" s="432" t="str">
        <f t="shared" si="22"/>
        <v/>
      </c>
      <c r="DZ32" s="432" t="str">
        <f t="shared" si="22"/>
        <v/>
      </c>
      <c r="EA32" s="432" t="str">
        <f t="shared" si="22"/>
        <v/>
      </c>
      <c r="EB32" s="432" t="str">
        <f t="shared" si="22"/>
        <v/>
      </c>
      <c r="EC32" s="432" t="str">
        <f t="shared" si="22"/>
        <v/>
      </c>
      <c r="ED32" s="432" t="str">
        <f t="shared" si="22"/>
        <v/>
      </c>
      <c r="EE32" s="432" t="str">
        <f t="shared" si="22"/>
        <v/>
      </c>
      <c r="EF32" s="432" t="str">
        <f t="shared" si="22"/>
        <v/>
      </c>
      <c r="EG32" s="432" t="str">
        <f t="shared" si="22"/>
        <v/>
      </c>
      <c r="EH32" s="432" t="str">
        <f t="shared" si="22"/>
        <v/>
      </c>
      <c r="EI32" s="432" t="str">
        <f t="shared" si="23"/>
        <v/>
      </c>
      <c r="EJ32" s="432" t="str">
        <f t="shared" si="23"/>
        <v/>
      </c>
      <c r="EK32" s="432" t="str">
        <f t="shared" si="23"/>
        <v/>
      </c>
      <c r="EL32" s="432" t="str">
        <f t="shared" si="23"/>
        <v/>
      </c>
      <c r="EM32" s="432" t="str">
        <f t="shared" si="23"/>
        <v/>
      </c>
      <c r="EN32" s="432" t="str">
        <f t="shared" si="23"/>
        <v/>
      </c>
      <c r="EO32" s="432" t="str">
        <f t="shared" si="23"/>
        <v/>
      </c>
      <c r="EP32" s="432" t="str">
        <f t="shared" si="23"/>
        <v/>
      </c>
      <c r="EQ32" s="432" t="str">
        <f t="shared" si="23"/>
        <v/>
      </c>
      <c r="ER32" s="432" t="str">
        <f t="shared" si="23"/>
        <v/>
      </c>
      <c r="ES32" s="432" t="str">
        <f t="shared" si="24"/>
        <v/>
      </c>
      <c r="ET32" s="432" t="str">
        <f t="shared" si="24"/>
        <v/>
      </c>
      <c r="EU32" s="432" t="str">
        <f t="shared" si="24"/>
        <v/>
      </c>
      <c r="EV32" s="432" t="str">
        <f t="shared" si="24"/>
        <v/>
      </c>
      <c r="EW32" s="432" t="str">
        <f t="shared" si="24"/>
        <v/>
      </c>
      <c r="EX32" s="432" t="str">
        <f t="shared" si="24"/>
        <v/>
      </c>
      <c r="EY32" s="432" t="str">
        <f t="shared" si="24"/>
        <v/>
      </c>
      <c r="EZ32" s="432" t="str">
        <f t="shared" si="24"/>
        <v/>
      </c>
      <c r="FA32" s="432" t="str">
        <f t="shared" si="24"/>
        <v/>
      </c>
      <c r="FB32" s="432" t="str">
        <f t="shared" si="24"/>
        <v/>
      </c>
      <c r="FC32" s="432" t="str">
        <f t="shared" si="25"/>
        <v/>
      </c>
      <c r="FD32" s="432" t="str">
        <f t="shared" si="25"/>
        <v/>
      </c>
      <c r="FE32" s="432" t="str">
        <f t="shared" si="25"/>
        <v/>
      </c>
      <c r="FF32" s="432" t="str">
        <f t="shared" si="25"/>
        <v/>
      </c>
      <c r="FG32" s="432" t="str">
        <f t="shared" si="25"/>
        <v/>
      </c>
      <c r="FH32" s="432" t="str">
        <f t="shared" si="25"/>
        <v/>
      </c>
      <c r="FI32" s="432" t="str">
        <f t="shared" si="25"/>
        <v/>
      </c>
      <c r="FJ32" s="432" t="str">
        <f t="shared" si="25"/>
        <v/>
      </c>
      <c r="FK32" s="432" t="str">
        <f t="shared" si="25"/>
        <v/>
      </c>
      <c r="FL32" s="432" t="str">
        <f t="shared" si="25"/>
        <v/>
      </c>
      <c r="FM32" s="432" t="str">
        <f t="shared" si="26"/>
        <v/>
      </c>
      <c r="FN32" s="432" t="str">
        <f t="shared" si="26"/>
        <v/>
      </c>
      <c r="FO32" s="432" t="str">
        <f t="shared" si="26"/>
        <v/>
      </c>
      <c r="FP32" s="432" t="str">
        <f t="shared" si="26"/>
        <v/>
      </c>
      <c r="FQ32" s="432" t="str">
        <f t="shared" si="26"/>
        <v/>
      </c>
      <c r="FR32" s="432" t="str">
        <f t="shared" si="26"/>
        <v/>
      </c>
      <c r="FS32" s="432" t="str">
        <f t="shared" si="26"/>
        <v/>
      </c>
      <c r="FT32" s="432" t="str">
        <f t="shared" si="26"/>
        <v/>
      </c>
      <c r="FU32" s="432" t="str">
        <f t="shared" si="26"/>
        <v/>
      </c>
      <c r="FV32" s="432" t="str">
        <f t="shared" si="26"/>
        <v/>
      </c>
      <c r="FW32" s="432" t="str">
        <f t="shared" si="27"/>
        <v/>
      </c>
      <c r="FX32" s="432" t="str">
        <f t="shared" si="27"/>
        <v/>
      </c>
      <c r="FY32" s="432" t="str">
        <f t="shared" si="27"/>
        <v/>
      </c>
      <c r="FZ32" s="432" t="str">
        <f t="shared" si="27"/>
        <v/>
      </c>
      <c r="GA32" s="432" t="str">
        <f t="shared" si="27"/>
        <v/>
      </c>
      <c r="GB32" s="432" t="str">
        <f t="shared" si="27"/>
        <v/>
      </c>
      <c r="GC32" s="432" t="str">
        <f t="shared" si="27"/>
        <v/>
      </c>
      <c r="GD32" s="432" t="str">
        <f t="shared" si="27"/>
        <v/>
      </c>
      <c r="GE32" s="432" t="str">
        <f t="shared" si="27"/>
        <v/>
      </c>
      <c r="GF32" s="432" t="str">
        <f t="shared" si="27"/>
        <v/>
      </c>
      <c r="GG32" s="432" t="str">
        <f t="shared" si="28"/>
        <v/>
      </c>
      <c r="GH32" s="432" t="str">
        <f t="shared" si="28"/>
        <v/>
      </c>
      <c r="GI32" s="432" t="str">
        <f t="shared" si="28"/>
        <v/>
      </c>
      <c r="GJ32" s="432" t="str">
        <f t="shared" si="28"/>
        <v/>
      </c>
      <c r="GK32" s="432" t="str">
        <f t="shared" si="28"/>
        <v/>
      </c>
      <c r="GL32" s="432" t="str">
        <f t="shared" si="28"/>
        <v/>
      </c>
      <c r="GM32" s="432" t="str">
        <f t="shared" si="28"/>
        <v/>
      </c>
      <c r="GN32" s="432" t="str">
        <f t="shared" si="28"/>
        <v/>
      </c>
      <c r="GO32" s="432" t="str">
        <f t="shared" si="28"/>
        <v/>
      </c>
      <c r="GP32" s="432" t="str">
        <f t="shared" si="28"/>
        <v/>
      </c>
      <c r="GQ32" s="432" t="str">
        <f t="shared" si="29"/>
        <v/>
      </c>
      <c r="GR32" s="432" t="str">
        <f t="shared" si="29"/>
        <v/>
      </c>
      <c r="GS32" s="432" t="str">
        <f t="shared" si="29"/>
        <v/>
      </c>
      <c r="GT32" s="432" t="str">
        <f t="shared" si="29"/>
        <v/>
      </c>
      <c r="GU32" s="432" t="str">
        <f t="shared" si="29"/>
        <v/>
      </c>
      <c r="GV32" s="432" t="str">
        <f t="shared" si="29"/>
        <v/>
      </c>
      <c r="GW32" s="432" t="str">
        <f t="shared" si="29"/>
        <v/>
      </c>
      <c r="GX32" s="432" t="str">
        <f t="shared" si="29"/>
        <v/>
      </c>
      <c r="GY32" s="432" t="str">
        <f t="shared" si="29"/>
        <v/>
      </c>
      <c r="GZ32" s="432" t="str">
        <f t="shared" si="29"/>
        <v/>
      </c>
      <c r="HA32" s="432" t="str">
        <f t="shared" si="30"/>
        <v/>
      </c>
      <c r="HB32" s="432" t="str">
        <f t="shared" si="30"/>
        <v/>
      </c>
      <c r="HC32" s="432" t="str">
        <f t="shared" si="30"/>
        <v/>
      </c>
      <c r="HD32" s="432" t="str">
        <f t="shared" si="30"/>
        <v/>
      </c>
      <c r="HE32" s="432" t="str">
        <f t="shared" si="30"/>
        <v/>
      </c>
      <c r="HF32" s="432" t="str">
        <f t="shared" si="30"/>
        <v/>
      </c>
      <c r="HG32" s="432" t="str">
        <f t="shared" si="30"/>
        <v/>
      </c>
      <c r="HH32" s="432" t="str">
        <f t="shared" si="30"/>
        <v/>
      </c>
      <c r="HI32" s="432" t="str">
        <f t="shared" si="30"/>
        <v/>
      </c>
      <c r="HJ32" s="432" t="str">
        <f t="shared" si="30"/>
        <v/>
      </c>
      <c r="HK32" s="432" t="str">
        <f t="shared" si="31"/>
        <v/>
      </c>
      <c r="HL32" s="432" t="str">
        <f t="shared" si="31"/>
        <v/>
      </c>
      <c r="HM32" s="432" t="str">
        <f t="shared" si="31"/>
        <v/>
      </c>
      <c r="HN32" s="432" t="str">
        <f t="shared" si="31"/>
        <v/>
      </c>
      <c r="HO32" s="432" t="str">
        <f t="shared" si="31"/>
        <v/>
      </c>
      <c r="HP32" s="432" t="str">
        <f t="shared" si="31"/>
        <v/>
      </c>
      <c r="HQ32" s="432" t="str">
        <f t="shared" si="31"/>
        <v/>
      </c>
      <c r="HR32" s="432" t="str">
        <f t="shared" si="31"/>
        <v/>
      </c>
      <c r="HS32" s="432" t="str">
        <f t="shared" si="31"/>
        <v/>
      </c>
      <c r="HT32" s="432" t="str">
        <f t="shared" si="31"/>
        <v/>
      </c>
      <c r="HU32" s="432" t="str">
        <f t="shared" si="32"/>
        <v/>
      </c>
      <c r="HV32" s="432" t="str">
        <f t="shared" si="32"/>
        <v/>
      </c>
      <c r="HW32" s="432" t="str">
        <f t="shared" si="32"/>
        <v/>
      </c>
      <c r="HX32" s="432" t="str">
        <f t="shared" si="32"/>
        <v/>
      </c>
      <c r="HY32" s="432" t="str">
        <f t="shared" si="32"/>
        <v/>
      </c>
      <c r="HZ32" s="432" t="str">
        <f t="shared" si="32"/>
        <v/>
      </c>
      <c r="IA32" s="432" t="str">
        <f t="shared" si="32"/>
        <v/>
      </c>
      <c r="IB32" s="432" t="str">
        <f t="shared" si="32"/>
        <v/>
      </c>
      <c r="IC32" s="432" t="str">
        <f t="shared" si="32"/>
        <v/>
      </c>
      <c r="ID32" s="432" t="str">
        <f t="shared" si="32"/>
        <v/>
      </c>
      <c r="IE32" s="432" t="str">
        <f t="shared" si="33"/>
        <v/>
      </c>
      <c r="IF32" s="432" t="str">
        <f t="shared" si="33"/>
        <v/>
      </c>
      <c r="IG32" s="432" t="str">
        <f t="shared" si="33"/>
        <v/>
      </c>
      <c r="IH32" s="432" t="str">
        <f t="shared" si="33"/>
        <v/>
      </c>
      <c r="II32" s="432" t="str">
        <f t="shared" si="33"/>
        <v/>
      </c>
      <c r="IJ32" s="432" t="str">
        <f t="shared" si="33"/>
        <v/>
      </c>
      <c r="IK32" s="432" t="str">
        <f t="shared" si="33"/>
        <v/>
      </c>
      <c r="IL32" s="432" t="str">
        <f t="shared" si="33"/>
        <v/>
      </c>
      <c r="IM32" s="432" t="str">
        <f t="shared" si="33"/>
        <v/>
      </c>
      <c r="IN32" s="432" t="str">
        <f t="shared" si="33"/>
        <v/>
      </c>
      <c r="IO32" s="432" t="str">
        <f t="shared" si="34"/>
        <v/>
      </c>
      <c r="IP32" s="432" t="str">
        <f t="shared" si="34"/>
        <v/>
      </c>
      <c r="IQ32" s="432" t="str">
        <f t="shared" si="34"/>
        <v/>
      </c>
      <c r="IR32" s="432" t="str">
        <f t="shared" si="34"/>
        <v/>
      </c>
      <c r="IS32" s="432" t="str">
        <f t="shared" si="34"/>
        <v/>
      </c>
      <c r="IT32" s="432" t="str">
        <f t="shared" si="34"/>
        <v/>
      </c>
      <c r="IU32" s="432" t="str">
        <f t="shared" si="34"/>
        <v/>
      </c>
      <c r="IV32" s="432" t="str">
        <f t="shared" si="34"/>
        <v/>
      </c>
      <c r="IW32" s="432" t="str">
        <f t="shared" si="34"/>
        <v/>
      </c>
      <c r="IX32" s="432" t="str">
        <f t="shared" si="34"/>
        <v/>
      </c>
      <c r="IY32" s="432" t="str">
        <f t="shared" si="35"/>
        <v/>
      </c>
      <c r="IZ32" s="432" t="str">
        <f t="shared" si="35"/>
        <v/>
      </c>
      <c r="JA32" s="432" t="str">
        <f t="shared" si="35"/>
        <v/>
      </c>
      <c r="JB32" s="432" t="str">
        <f t="shared" si="35"/>
        <v/>
      </c>
      <c r="JC32" s="432" t="str">
        <f t="shared" si="35"/>
        <v/>
      </c>
      <c r="JD32" s="432" t="str">
        <f t="shared" si="35"/>
        <v/>
      </c>
      <c r="JE32" s="432" t="str">
        <f t="shared" si="35"/>
        <v/>
      </c>
      <c r="JF32" s="432" t="str">
        <f t="shared" si="35"/>
        <v/>
      </c>
      <c r="JG32" s="432" t="str">
        <f t="shared" si="35"/>
        <v/>
      </c>
      <c r="JH32" s="432" t="str">
        <f t="shared" si="35"/>
        <v/>
      </c>
      <c r="JI32" s="432" t="str">
        <f t="shared" si="36"/>
        <v/>
      </c>
      <c r="JJ32" s="432" t="str">
        <f t="shared" si="36"/>
        <v/>
      </c>
      <c r="JK32" s="432" t="str">
        <f t="shared" si="36"/>
        <v/>
      </c>
      <c r="JL32" s="432" t="str">
        <f t="shared" si="36"/>
        <v/>
      </c>
      <c r="JM32" s="432" t="str">
        <f t="shared" si="36"/>
        <v/>
      </c>
      <c r="JN32" s="432" t="str">
        <f t="shared" si="36"/>
        <v/>
      </c>
      <c r="JO32" s="432" t="str">
        <f t="shared" si="36"/>
        <v/>
      </c>
      <c r="JP32" s="432" t="str">
        <f t="shared" si="36"/>
        <v/>
      </c>
      <c r="JQ32" s="432" t="str">
        <f t="shared" si="36"/>
        <v/>
      </c>
      <c r="JR32" s="432" t="str">
        <f t="shared" si="36"/>
        <v/>
      </c>
      <c r="JS32" s="432" t="str">
        <f t="shared" si="37"/>
        <v/>
      </c>
      <c r="JT32" s="432" t="str">
        <f t="shared" si="37"/>
        <v/>
      </c>
      <c r="JU32" s="432" t="str">
        <f t="shared" si="37"/>
        <v/>
      </c>
      <c r="JV32" s="432" t="str">
        <f t="shared" si="37"/>
        <v/>
      </c>
      <c r="JW32" s="432" t="str">
        <f t="shared" si="37"/>
        <v/>
      </c>
      <c r="JX32" s="432" t="str">
        <f t="shared" si="37"/>
        <v/>
      </c>
      <c r="JY32" s="432" t="str">
        <f t="shared" si="37"/>
        <v/>
      </c>
      <c r="JZ32" s="432" t="str">
        <f t="shared" si="37"/>
        <v/>
      </c>
      <c r="KA32" s="432" t="str">
        <f t="shared" si="37"/>
        <v/>
      </c>
      <c r="KB32" s="432" t="str">
        <f t="shared" si="37"/>
        <v/>
      </c>
      <c r="KC32" s="432" t="str">
        <f t="shared" si="38"/>
        <v/>
      </c>
      <c r="KD32" s="432" t="str">
        <f t="shared" si="38"/>
        <v/>
      </c>
      <c r="KE32" s="432" t="str">
        <f t="shared" si="38"/>
        <v/>
      </c>
      <c r="KF32" s="432" t="str">
        <f t="shared" si="38"/>
        <v/>
      </c>
      <c r="KG32" s="432" t="str">
        <f t="shared" si="38"/>
        <v/>
      </c>
      <c r="KH32" s="432" t="str">
        <f t="shared" si="38"/>
        <v/>
      </c>
      <c r="KI32" s="432" t="str">
        <f t="shared" si="38"/>
        <v/>
      </c>
      <c r="KJ32" s="432" t="str">
        <f t="shared" si="38"/>
        <v/>
      </c>
      <c r="KK32" s="432" t="str">
        <f t="shared" si="38"/>
        <v/>
      </c>
      <c r="KL32" s="432" t="str">
        <f t="shared" si="38"/>
        <v/>
      </c>
      <c r="KM32" s="432" t="str">
        <f t="shared" si="39"/>
        <v/>
      </c>
      <c r="KN32" s="432" t="str">
        <f t="shared" si="39"/>
        <v/>
      </c>
      <c r="KO32" s="432" t="str">
        <f t="shared" si="39"/>
        <v/>
      </c>
      <c r="KP32" s="432" t="str">
        <f t="shared" si="39"/>
        <v/>
      </c>
      <c r="KQ32" s="432" t="str">
        <f t="shared" si="39"/>
        <v/>
      </c>
      <c r="KR32" s="432" t="str">
        <f t="shared" si="39"/>
        <v/>
      </c>
      <c r="KS32" s="432" t="str">
        <f t="shared" si="39"/>
        <v/>
      </c>
      <c r="KT32" s="432" t="str">
        <f t="shared" si="39"/>
        <v/>
      </c>
      <c r="KU32" s="432" t="str">
        <f t="shared" si="39"/>
        <v/>
      </c>
      <c r="KV32" s="432" t="str">
        <f t="shared" si="39"/>
        <v/>
      </c>
      <c r="KW32" s="432" t="str">
        <f t="shared" si="40"/>
        <v/>
      </c>
      <c r="KX32" s="432" t="str">
        <f t="shared" si="40"/>
        <v/>
      </c>
      <c r="KY32" s="432" t="str">
        <f t="shared" si="40"/>
        <v/>
      </c>
      <c r="KZ32" s="432" t="str">
        <f t="shared" si="40"/>
        <v/>
      </c>
      <c r="LA32" s="432" t="str">
        <f t="shared" si="40"/>
        <v/>
      </c>
      <c r="LB32" s="432" t="str">
        <f t="shared" si="40"/>
        <v/>
      </c>
      <c r="LC32" s="432" t="str">
        <f t="shared" si="40"/>
        <v/>
      </c>
      <c r="LD32" s="432" t="str">
        <f t="shared" si="40"/>
        <v/>
      </c>
      <c r="LE32" s="432" t="str">
        <f t="shared" si="40"/>
        <v/>
      </c>
      <c r="LF32" s="432" t="str">
        <f t="shared" si="40"/>
        <v/>
      </c>
      <c r="LG32" s="432" t="str">
        <f t="shared" si="41"/>
        <v/>
      </c>
      <c r="LH32" s="432" t="str">
        <f t="shared" si="41"/>
        <v/>
      </c>
      <c r="LI32" s="432" t="str">
        <f t="shared" si="41"/>
        <v/>
      </c>
      <c r="LJ32" s="432" t="str">
        <f t="shared" si="41"/>
        <v/>
      </c>
      <c r="LK32" s="432" t="str">
        <f t="shared" si="41"/>
        <v/>
      </c>
      <c r="LL32" s="432" t="str">
        <f t="shared" si="41"/>
        <v/>
      </c>
      <c r="LM32" s="432" t="str">
        <f t="shared" si="41"/>
        <v/>
      </c>
      <c r="LN32" s="432" t="str">
        <f t="shared" si="41"/>
        <v/>
      </c>
      <c r="LO32" s="432" t="str">
        <f t="shared" si="41"/>
        <v/>
      </c>
      <c r="LP32" s="432" t="str">
        <f t="shared" si="41"/>
        <v/>
      </c>
      <c r="LQ32" s="432" t="str">
        <f t="shared" si="42"/>
        <v/>
      </c>
      <c r="LR32" s="432" t="str">
        <f t="shared" si="42"/>
        <v/>
      </c>
      <c r="LS32" s="432" t="str">
        <f t="shared" si="42"/>
        <v/>
      </c>
      <c r="LT32" s="432" t="str">
        <f t="shared" si="42"/>
        <v/>
      </c>
      <c r="LU32" s="432" t="str">
        <f t="shared" si="42"/>
        <v/>
      </c>
      <c r="LV32" s="432" t="str">
        <f t="shared" si="42"/>
        <v/>
      </c>
      <c r="LW32" s="432" t="str">
        <f t="shared" si="42"/>
        <v/>
      </c>
      <c r="LX32" s="432" t="str">
        <f t="shared" si="42"/>
        <v/>
      </c>
      <c r="LY32" s="432" t="str">
        <f t="shared" si="42"/>
        <v/>
      </c>
      <c r="LZ32" s="432" t="str">
        <f t="shared" si="42"/>
        <v/>
      </c>
      <c r="MA32" s="432" t="str">
        <f t="shared" si="43"/>
        <v/>
      </c>
      <c r="MB32" s="432" t="str">
        <f t="shared" si="43"/>
        <v/>
      </c>
      <c r="MC32" s="432" t="str">
        <f t="shared" si="43"/>
        <v/>
      </c>
      <c r="MD32" s="432" t="str">
        <f t="shared" si="43"/>
        <v/>
      </c>
      <c r="ME32" s="432" t="str">
        <f t="shared" si="43"/>
        <v/>
      </c>
      <c r="MF32" s="432" t="str">
        <f t="shared" si="43"/>
        <v/>
      </c>
      <c r="MG32" s="432" t="str">
        <f t="shared" si="43"/>
        <v/>
      </c>
      <c r="MH32" s="432" t="str">
        <f t="shared" si="43"/>
        <v/>
      </c>
      <c r="MI32" s="432" t="str">
        <f t="shared" si="43"/>
        <v/>
      </c>
      <c r="MJ32" s="432" t="str">
        <f t="shared" si="43"/>
        <v/>
      </c>
      <c r="MK32" s="432" t="str">
        <f t="shared" si="44"/>
        <v/>
      </c>
      <c r="ML32" s="432" t="str">
        <f t="shared" si="44"/>
        <v/>
      </c>
      <c r="MM32" s="432" t="str">
        <f t="shared" si="44"/>
        <v/>
      </c>
      <c r="MN32" s="432" t="str">
        <f t="shared" si="44"/>
        <v/>
      </c>
      <c r="MO32" s="432" t="str">
        <f t="shared" si="44"/>
        <v/>
      </c>
      <c r="MP32" s="432" t="str">
        <f t="shared" si="44"/>
        <v/>
      </c>
      <c r="MQ32" s="432" t="str">
        <f t="shared" si="44"/>
        <v/>
      </c>
      <c r="MR32" s="432" t="str">
        <f t="shared" si="44"/>
        <v/>
      </c>
      <c r="MS32" s="432" t="str">
        <f t="shared" si="44"/>
        <v/>
      </c>
      <c r="MT32" s="432" t="str">
        <f t="shared" si="44"/>
        <v/>
      </c>
      <c r="MU32" s="432" t="str">
        <f t="shared" si="45"/>
        <v/>
      </c>
      <c r="MV32" s="432" t="str">
        <f t="shared" si="45"/>
        <v/>
      </c>
      <c r="MW32" s="432" t="str">
        <f t="shared" si="45"/>
        <v/>
      </c>
      <c r="MX32" s="432" t="str">
        <f t="shared" si="45"/>
        <v/>
      </c>
      <c r="MY32" s="432" t="str">
        <f t="shared" si="45"/>
        <v/>
      </c>
      <c r="MZ32" s="432" t="str">
        <f t="shared" si="45"/>
        <v/>
      </c>
      <c r="NA32" s="432" t="str">
        <f t="shared" si="45"/>
        <v/>
      </c>
      <c r="NB32" s="432" t="str">
        <f t="shared" si="45"/>
        <v/>
      </c>
      <c r="NC32" s="432" t="str">
        <f t="shared" si="45"/>
        <v/>
      </c>
      <c r="ND32" s="432" t="str">
        <f t="shared" si="45"/>
        <v/>
      </c>
      <c r="NE32" s="432" t="str">
        <f t="shared" si="46"/>
        <v/>
      </c>
      <c r="NF32" s="432" t="str">
        <f t="shared" si="46"/>
        <v/>
      </c>
      <c r="NG32" s="432" t="str">
        <f t="shared" si="46"/>
        <v/>
      </c>
      <c r="NH32" s="432" t="str">
        <f t="shared" si="46"/>
        <v/>
      </c>
      <c r="NI32" s="432" t="str">
        <f t="shared" si="46"/>
        <v/>
      </c>
      <c r="NJ32" s="432" t="str">
        <f t="shared" si="46"/>
        <v/>
      </c>
      <c r="NK32" s="432" t="str">
        <f t="shared" si="46"/>
        <v/>
      </c>
      <c r="NL32" s="432" t="str">
        <f t="shared" si="46"/>
        <v/>
      </c>
      <c r="NM32" s="432" t="str">
        <f t="shared" si="46"/>
        <v/>
      </c>
      <c r="NN32" s="432" t="str">
        <f t="shared" si="46"/>
        <v/>
      </c>
      <c r="NO32" s="432" t="str">
        <f t="shared" si="47"/>
        <v/>
      </c>
      <c r="NP32" s="432" t="str">
        <f t="shared" si="47"/>
        <v/>
      </c>
      <c r="NQ32" s="432" t="str">
        <f t="shared" si="47"/>
        <v/>
      </c>
      <c r="NR32" s="432" t="str">
        <f t="shared" si="47"/>
        <v/>
      </c>
      <c r="NS32" s="432" t="str">
        <f t="shared" si="47"/>
        <v/>
      </c>
      <c r="NT32" s="432" t="str">
        <f t="shared" si="47"/>
        <v/>
      </c>
      <c r="NU32" s="432" t="str">
        <f t="shared" si="47"/>
        <v/>
      </c>
      <c r="NV32" s="432" t="str">
        <f t="shared" si="47"/>
        <v/>
      </c>
      <c r="NW32" s="432" t="str">
        <f t="shared" si="47"/>
        <v/>
      </c>
      <c r="NX32" s="432" t="str">
        <f t="shared" si="47"/>
        <v/>
      </c>
      <c r="NY32" s="432" t="str">
        <f t="shared" si="48"/>
        <v/>
      </c>
      <c r="NZ32" s="432" t="str">
        <f t="shared" si="48"/>
        <v/>
      </c>
      <c r="OA32" s="432" t="str">
        <f t="shared" si="48"/>
        <v/>
      </c>
      <c r="OB32" s="432" t="str">
        <f t="shared" si="48"/>
        <v/>
      </c>
      <c r="OC32" s="432" t="str">
        <f t="shared" si="48"/>
        <v/>
      </c>
      <c r="OD32" s="432" t="str">
        <f t="shared" si="48"/>
        <v/>
      </c>
      <c r="OE32" s="432" t="str">
        <f t="shared" si="48"/>
        <v/>
      </c>
      <c r="OF32" s="432" t="str">
        <f t="shared" si="48"/>
        <v/>
      </c>
      <c r="OG32" s="432" t="str">
        <f t="shared" si="48"/>
        <v/>
      </c>
      <c r="OH32" s="432" t="str">
        <f t="shared" si="48"/>
        <v/>
      </c>
      <c r="OI32" s="432" t="str">
        <f t="shared" si="49"/>
        <v/>
      </c>
      <c r="OJ32" s="432" t="str">
        <f t="shared" si="49"/>
        <v/>
      </c>
      <c r="OK32" s="432" t="str">
        <f t="shared" si="49"/>
        <v/>
      </c>
      <c r="OL32" s="432" t="str">
        <f t="shared" si="49"/>
        <v/>
      </c>
      <c r="OM32" s="432" t="str">
        <f t="shared" si="49"/>
        <v/>
      </c>
      <c r="ON32" s="432" t="str">
        <f t="shared" si="49"/>
        <v/>
      </c>
      <c r="OO32" s="432" t="str">
        <f t="shared" si="49"/>
        <v/>
      </c>
      <c r="OP32" s="432" t="str">
        <f t="shared" si="49"/>
        <v/>
      </c>
      <c r="OQ32" s="432" t="str">
        <f t="shared" si="49"/>
        <v/>
      </c>
      <c r="OR32" s="432" t="str">
        <f t="shared" si="49"/>
        <v/>
      </c>
      <c r="OS32" s="432" t="str">
        <f t="shared" si="50"/>
        <v/>
      </c>
      <c r="OT32" s="432" t="str">
        <f t="shared" si="50"/>
        <v/>
      </c>
      <c r="OU32" s="432" t="str">
        <f t="shared" si="50"/>
        <v/>
      </c>
      <c r="OV32" s="432" t="str">
        <f t="shared" si="50"/>
        <v/>
      </c>
      <c r="OW32" s="432" t="str">
        <f t="shared" si="50"/>
        <v/>
      </c>
      <c r="OX32" s="432" t="str">
        <f t="shared" si="50"/>
        <v/>
      </c>
      <c r="OY32" s="432" t="str">
        <f t="shared" si="50"/>
        <v/>
      </c>
      <c r="OZ32" s="432" t="str">
        <f t="shared" si="50"/>
        <v/>
      </c>
      <c r="PA32" s="432" t="str">
        <f t="shared" si="50"/>
        <v/>
      </c>
      <c r="PB32" s="432" t="str">
        <f t="shared" si="50"/>
        <v/>
      </c>
      <c r="PC32" s="432" t="str">
        <f t="shared" si="50"/>
        <v/>
      </c>
      <c r="PD32" s="432" t="str">
        <f t="shared" si="50"/>
        <v/>
      </c>
      <c r="PE32" s="432" t="str">
        <f t="shared" si="50"/>
        <v/>
      </c>
    </row>
    <row r="33" spans="1:421" ht="15" customHeight="1">
      <c r="A33" s="541"/>
      <c r="B33" s="542"/>
      <c r="C33" s="949"/>
      <c r="D33" s="542"/>
      <c r="E33" s="546"/>
      <c r="F33" s="542"/>
      <c r="G33" s="543"/>
      <c r="H33" s="544"/>
      <c r="I33" s="545"/>
      <c r="J33" s="546"/>
      <c r="K33" s="546" t="str">
        <f t="shared" si="51"/>
        <v/>
      </c>
      <c r="L33" s="547" t="str">
        <f t="shared" si="12"/>
        <v/>
      </c>
      <c r="M33" s="951" t="str">
        <f t="shared" si="13"/>
        <v/>
      </c>
      <c r="N33" s="951" t="str">
        <f t="shared" si="52"/>
        <v/>
      </c>
      <c r="O33" s="1486"/>
      <c r="P33" s="1486"/>
      <c r="Q33" s="98"/>
      <c r="R33" s="167" t="str">
        <f t="shared" si="53"/>
        <v/>
      </c>
      <c r="S33" s="167" t="str">
        <f t="shared" si="54"/>
        <v/>
      </c>
      <c r="T33" s="167" t="str">
        <f t="shared" si="55"/>
        <v/>
      </c>
      <c r="U33" s="167" t="str">
        <f t="shared" si="56"/>
        <v/>
      </c>
      <c r="V33" s="85" t="s">
        <v>626</v>
      </c>
      <c r="W33" s="450">
        <v>0.91666666666666663</v>
      </c>
      <c r="X33" s="167" t="str">
        <f t="shared" si="57"/>
        <v/>
      </c>
      <c r="Y33" s="167" t="str">
        <f t="shared" si="58"/>
        <v/>
      </c>
      <c r="Z33" s="167" t="str">
        <f t="shared" si="59"/>
        <v/>
      </c>
      <c r="AD33" s="530" t="str">
        <f>'3.2 TAP'!B33</f>
        <v/>
      </c>
      <c r="AW33" s="432" t="str">
        <f t="shared" si="14"/>
        <v/>
      </c>
      <c r="AX33" s="432" t="str">
        <f t="shared" si="14"/>
        <v/>
      </c>
      <c r="AY33" s="432" t="str">
        <f t="shared" si="14"/>
        <v/>
      </c>
      <c r="AZ33" s="432" t="str">
        <f t="shared" si="14"/>
        <v/>
      </c>
      <c r="BA33" s="432" t="str">
        <f t="shared" si="14"/>
        <v/>
      </c>
      <c r="BB33" s="432" t="str">
        <f t="shared" si="14"/>
        <v/>
      </c>
      <c r="BC33" s="432" t="str">
        <f t="shared" si="14"/>
        <v/>
      </c>
      <c r="BD33" s="432" t="str">
        <f t="shared" si="14"/>
        <v/>
      </c>
      <c r="BE33" s="432" t="str">
        <f t="shared" si="14"/>
        <v/>
      </c>
      <c r="BF33" s="432" t="str">
        <f t="shared" si="14"/>
        <v/>
      </c>
      <c r="BG33" s="432" t="str">
        <f t="shared" si="15"/>
        <v/>
      </c>
      <c r="BH33" s="432" t="str">
        <f t="shared" si="15"/>
        <v/>
      </c>
      <c r="BI33" s="432" t="str">
        <f t="shared" si="15"/>
        <v/>
      </c>
      <c r="BJ33" s="432" t="str">
        <f t="shared" si="15"/>
        <v/>
      </c>
      <c r="BK33" s="432" t="str">
        <f t="shared" si="15"/>
        <v/>
      </c>
      <c r="BL33" s="432" t="str">
        <f t="shared" si="15"/>
        <v/>
      </c>
      <c r="BM33" s="432" t="str">
        <f t="shared" si="15"/>
        <v/>
      </c>
      <c r="BN33" s="432" t="str">
        <f t="shared" si="15"/>
        <v/>
      </c>
      <c r="BO33" s="432" t="str">
        <f t="shared" si="15"/>
        <v/>
      </c>
      <c r="BP33" s="432" t="str">
        <f t="shared" si="15"/>
        <v/>
      </c>
      <c r="BQ33" s="432" t="str">
        <f t="shared" si="16"/>
        <v/>
      </c>
      <c r="BR33" s="432" t="str">
        <f t="shared" si="16"/>
        <v/>
      </c>
      <c r="BS33" s="432" t="str">
        <f t="shared" si="16"/>
        <v/>
      </c>
      <c r="BT33" s="432" t="str">
        <f t="shared" si="16"/>
        <v/>
      </c>
      <c r="BU33" s="432" t="str">
        <f t="shared" si="16"/>
        <v/>
      </c>
      <c r="BV33" s="432" t="str">
        <f t="shared" si="16"/>
        <v/>
      </c>
      <c r="BW33" s="432" t="str">
        <f t="shared" si="16"/>
        <v/>
      </c>
      <c r="BX33" s="432" t="str">
        <f t="shared" si="16"/>
        <v/>
      </c>
      <c r="BY33" s="432" t="str">
        <f t="shared" si="16"/>
        <v/>
      </c>
      <c r="BZ33" s="432" t="str">
        <f t="shared" si="16"/>
        <v/>
      </c>
      <c r="CA33" s="432" t="str">
        <f t="shared" si="17"/>
        <v/>
      </c>
      <c r="CB33" s="432" t="str">
        <f t="shared" si="17"/>
        <v/>
      </c>
      <c r="CC33" s="432" t="str">
        <f t="shared" si="17"/>
        <v/>
      </c>
      <c r="CD33" s="432" t="str">
        <f t="shared" si="17"/>
        <v/>
      </c>
      <c r="CE33" s="432" t="str">
        <f t="shared" si="17"/>
        <v/>
      </c>
      <c r="CF33" s="432" t="str">
        <f t="shared" si="17"/>
        <v/>
      </c>
      <c r="CG33" s="432" t="str">
        <f t="shared" si="17"/>
        <v/>
      </c>
      <c r="CH33" s="432" t="str">
        <f t="shared" si="17"/>
        <v/>
      </c>
      <c r="CI33" s="432" t="str">
        <f t="shared" si="17"/>
        <v/>
      </c>
      <c r="CJ33" s="432" t="str">
        <f t="shared" si="17"/>
        <v/>
      </c>
      <c r="CK33" s="432" t="str">
        <f t="shared" si="18"/>
        <v/>
      </c>
      <c r="CL33" s="432" t="str">
        <f t="shared" si="18"/>
        <v/>
      </c>
      <c r="CM33" s="432" t="str">
        <f t="shared" si="18"/>
        <v/>
      </c>
      <c r="CN33" s="432" t="str">
        <f t="shared" si="18"/>
        <v/>
      </c>
      <c r="CO33" s="432" t="str">
        <f t="shared" si="18"/>
        <v/>
      </c>
      <c r="CP33" s="432" t="str">
        <f t="shared" si="18"/>
        <v/>
      </c>
      <c r="CQ33" s="432" t="str">
        <f t="shared" si="18"/>
        <v/>
      </c>
      <c r="CR33" s="432" t="str">
        <f t="shared" si="18"/>
        <v/>
      </c>
      <c r="CS33" s="432" t="str">
        <f t="shared" si="18"/>
        <v/>
      </c>
      <c r="CT33" s="432" t="str">
        <f t="shared" si="18"/>
        <v/>
      </c>
      <c r="CU33" s="432" t="str">
        <f t="shared" si="19"/>
        <v/>
      </c>
      <c r="CV33" s="432" t="str">
        <f t="shared" si="19"/>
        <v/>
      </c>
      <c r="CW33" s="432" t="str">
        <f t="shared" si="19"/>
        <v/>
      </c>
      <c r="CX33" s="432" t="str">
        <f t="shared" si="19"/>
        <v/>
      </c>
      <c r="CY33" s="432" t="str">
        <f t="shared" si="19"/>
        <v/>
      </c>
      <c r="CZ33" s="432" t="str">
        <f t="shared" si="19"/>
        <v/>
      </c>
      <c r="DA33" s="432" t="str">
        <f t="shared" si="19"/>
        <v/>
      </c>
      <c r="DB33" s="432" t="str">
        <f t="shared" si="19"/>
        <v/>
      </c>
      <c r="DC33" s="432" t="str">
        <f t="shared" si="19"/>
        <v/>
      </c>
      <c r="DD33" s="432" t="str">
        <f t="shared" si="19"/>
        <v/>
      </c>
      <c r="DE33" s="432" t="str">
        <f t="shared" si="20"/>
        <v/>
      </c>
      <c r="DF33" s="432" t="str">
        <f t="shared" si="20"/>
        <v/>
      </c>
      <c r="DG33" s="432" t="str">
        <f t="shared" si="20"/>
        <v/>
      </c>
      <c r="DH33" s="432" t="str">
        <f t="shared" si="20"/>
        <v/>
      </c>
      <c r="DI33" s="432" t="str">
        <f t="shared" si="20"/>
        <v/>
      </c>
      <c r="DJ33" s="432" t="str">
        <f t="shared" si="20"/>
        <v/>
      </c>
      <c r="DK33" s="432" t="str">
        <f t="shared" si="20"/>
        <v/>
      </c>
      <c r="DL33" s="432" t="str">
        <f t="shared" si="20"/>
        <v/>
      </c>
      <c r="DM33" s="432" t="str">
        <f t="shared" si="20"/>
        <v/>
      </c>
      <c r="DN33" s="432" t="str">
        <f t="shared" si="20"/>
        <v/>
      </c>
      <c r="DO33" s="432" t="str">
        <f t="shared" si="21"/>
        <v/>
      </c>
      <c r="DP33" s="432" t="str">
        <f t="shared" si="21"/>
        <v/>
      </c>
      <c r="DQ33" s="432" t="str">
        <f t="shared" si="21"/>
        <v/>
      </c>
      <c r="DR33" s="432" t="str">
        <f t="shared" si="21"/>
        <v/>
      </c>
      <c r="DS33" s="432" t="str">
        <f t="shared" si="21"/>
        <v/>
      </c>
      <c r="DT33" s="432" t="str">
        <f t="shared" si="21"/>
        <v/>
      </c>
      <c r="DU33" s="432" t="str">
        <f t="shared" si="21"/>
        <v/>
      </c>
      <c r="DV33" s="432" t="str">
        <f t="shared" si="21"/>
        <v/>
      </c>
      <c r="DW33" s="432" t="str">
        <f t="shared" si="21"/>
        <v/>
      </c>
      <c r="DX33" s="432" t="str">
        <f t="shared" si="21"/>
        <v/>
      </c>
      <c r="DY33" s="432" t="str">
        <f t="shared" si="22"/>
        <v/>
      </c>
      <c r="DZ33" s="432" t="str">
        <f t="shared" si="22"/>
        <v/>
      </c>
      <c r="EA33" s="432" t="str">
        <f t="shared" si="22"/>
        <v/>
      </c>
      <c r="EB33" s="432" t="str">
        <f t="shared" si="22"/>
        <v/>
      </c>
      <c r="EC33" s="432" t="str">
        <f t="shared" si="22"/>
        <v/>
      </c>
      <c r="ED33" s="432" t="str">
        <f t="shared" si="22"/>
        <v/>
      </c>
      <c r="EE33" s="432" t="str">
        <f t="shared" si="22"/>
        <v/>
      </c>
      <c r="EF33" s="432" t="str">
        <f t="shared" si="22"/>
        <v/>
      </c>
      <c r="EG33" s="432" t="str">
        <f t="shared" si="22"/>
        <v/>
      </c>
      <c r="EH33" s="432" t="str">
        <f t="shared" si="22"/>
        <v/>
      </c>
      <c r="EI33" s="432" t="str">
        <f t="shared" si="23"/>
        <v/>
      </c>
      <c r="EJ33" s="432" t="str">
        <f t="shared" si="23"/>
        <v/>
      </c>
      <c r="EK33" s="432" t="str">
        <f t="shared" si="23"/>
        <v/>
      </c>
      <c r="EL33" s="432" t="str">
        <f t="shared" si="23"/>
        <v/>
      </c>
      <c r="EM33" s="432" t="str">
        <f t="shared" si="23"/>
        <v/>
      </c>
      <c r="EN33" s="432" t="str">
        <f t="shared" si="23"/>
        <v/>
      </c>
      <c r="EO33" s="432" t="str">
        <f t="shared" si="23"/>
        <v/>
      </c>
      <c r="EP33" s="432" t="str">
        <f t="shared" si="23"/>
        <v/>
      </c>
      <c r="EQ33" s="432" t="str">
        <f t="shared" si="23"/>
        <v/>
      </c>
      <c r="ER33" s="432" t="str">
        <f t="shared" si="23"/>
        <v/>
      </c>
      <c r="ES33" s="432" t="str">
        <f t="shared" si="24"/>
        <v/>
      </c>
      <c r="ET33" s="432" t="str">
        <f t="shared" si="24"/>
        <v/>
      </c>
      <c r="EU33" s="432" t="str">
        <f t="shared" si="24"/>
        <v/>
      </c>
      <c r="EV33" s="432" t="str">
        <f t="shared" si="24"/>
        <v/>
      </c>
      <c r="EW33" s="432" t="str">
        <f t="shared" si="24"/>
        <v/>
      </c>
      <c r="EX33" s="432" t="str">
        <f t="shared" si="24"/>
        <v/>
      </c>
      <c r="EY33" s="432" t="str">
        <f t="shared" si="24"/>
        <v/>
      </c>
      <c r="EZ33" s="432" t="str">
        <f t="shared" si="24"/>
        <v/>
      </c>
      <c r="FA33" s="432" t="str">
        <f t="shared" si="24"/>
        <v/>
      </c>
      <c r="FB33" s="432" t="str">
        <f t="shared" si="24"/>
        <v/>
      </c>
      <c r="FC33" s="432" t="str">
        <f t="shared" si="25"/>
        <v/>
      </c>
      <c r="FD33" s="432" t="str">
        <f t="shared" si="25"/>
        <v/>
      </c>
      <c r="FE33" s="432" t="str">
        <f t="shared" si="25"/>
        <v/>
      </c>
      <c r="FF33" s="432" t="str">
        <f t="shared" si="25"/>
        <v/>
      </c>
      <c r="FG33" s="432" t="str">
        <f t="shared" si="25"/>
        <v/>
      </c>
      <c r="FH33" s="432" t="str">
        <f t="shared" si="25"/>
        <v/>
      </c>
      <c r="FI33" s="432" t="str">
        <f t="shared" si="25"/>
        <v/>
      </c>
      <c r="FJ33" s="432" t="str">
        <f t="shared" si="25"/>
        <v/>
      </c>
      <c r="FK33" s="432" t="str">
        <f t="shared" si="25"/>
        <v/>
      </c>
      <c r="FL33" s="432" t="str">
        <f t="shared" si="25"/>
        <v/>
      </c>
      <c r="FM33" s="432" t="str">
        <f t="shared" si="26"/>
        <v/>
      </c>
      <c r="FN33" s="432" t="str">
        <f t="shared" si="26"/>
        <v/>
      </c>
      <c r="FO33" s="432" t="str">
        <f t="shared" si="26"/>
        <v/>
      </c>
      <c r="FP33" s="432" t="str">
        <f t="shared" si="26"/>
        <v/>
      </c>
      <c r="FQ33" s="432" t="str">
        <f t="shared" si="26"/>
        <v/>
      </c>
      <c r="FR33" s="432" t="str">
        <f t="shared" si="26"/>
        <v/>
      </c>
      <c r="FS33" s="432" t="str">
        <f t="shared" si="26"/>
        <v/>
      </c>
      <c r="FT33" s="432" t="str">
        <f t="shared" si="26"/>
        <v/>
      </c>
      <c r="FU33" s="432" t="str">
        <f t="shared" si="26"/>
        <v/>
      </c>
      <c r="FV33" s="432" t="str">
        <f t="shared" si="26"/>
        <v/>
      </c>
      <c r="FW33" s="432" t="str">
        <f t="shared" si="27"/>
        <v/>
      </c>
      <c r="FX33" s="432" t="str">
        <f t="shared" si="27"/>
        <v/>
      </c>
      <c r="FY33" s="432" t="str">
        <f t="shared" si="27"/>
        <v/>
      </c>
      <c r="FZ33" s="432" t="str">
        <f t="shared" si="27"/>
        <v/>
      </c>
      <c r="GA33" s="432" t="str">
        <f t="shared" si="27"/>
        <v/>
      </c>
      <c r="GB33" s="432" t="str">
        <f t="shared" si="27"/>
        <v/>
      </c>
      <c r="GC33" s="432" t="str">
        <f t="shared" si="27"/>
        <v/>
      </c>
      <c r="GD33" s="432" t="str">
        <f t="shared" si="27"/>
        <v/>
      </c>
      <c r="GE33" s="432" t="str">
        <f t="shared" si="27"/>
        <v/>
      </c>
      <c r="GF33" s="432" t="str">
        <f t="shared" si="27"/>
        <v/>
      </c>
      <c r="GG33" s="432" t="str">
        <f t="shared" si="28"/>
        <v/>
      </c>
      <c r="GH33" s="432" t="str">
        <f t="shared" si="28"/>
        <v/>
      </c>
      <c r="GI33" s="432" t="str">
        <f t="shared" si="28"/>
        <v/>
      </c>
      <c r="GJ33" s="432" t="str">
        <f t="shared" si="28"/>
        <v/>
      </c>
      <c r="GK33" s="432" t="str">
        <f t="shared" si="28"/>
        <v/>
      </c>
      <c r="GL33" s="432" t="str">
        <f t="shared" si="28"/>
        <v/>
      </c>
      <c r="GM33" s="432" t="str">
        <f t="shared" si="28"/>
        <v/>
      </c>
      <c r="GN33" s="432" t="str">
        <f t="shared" si="28"/>
        <v/>
      </c>
      <c r="GO33" s="432" t="str">
        <f t="shared" si="28"/>
        <v/>
      </c>
      <c r="GP33" s="432" t="str">
        <f t="shared" si="28"/>
        <v/>
      </c>
      <c r="GQ33" s="432" t="str">
        <f t="shared" si="29"/>
        <v/>
      </c>
      <c r="GR33" s="432" t="str">
        <f t="shared" si="29"/>
        <v/>
      </c>
      <c r="GS33" s="432" t="str">
        <f t="shared" si="29"/>
        <v/>
      </c>
      <c r="GT33" s="432" t="str">
        <f t="shared" si="29"/>
        <v/>
      </c>
      <c r="GU33" s="432" t="str">
        <f t="shared" si="29"/>
        <v/>
      </c>
      <c r="GV33" s="432" t="str">
        <f t="shared" si="29"/>
        <v/>
      </c>
      <c r="GW33" s="432" t="str">
        <f t="shared" si="29"/>
        <v/>
      </c>
      <c r="GX33" s="432" t="str">
        <f t="shared" si="29"/>
        <v/>
      </c>
      <c r="GY33" s="432" t="str">
        <f t="shared" si="29"/>
        <v/>
      </c>
      <c r="GZ33" s="432" t="str">
        <f t="shared" si="29"/>
        <v/>
      </c>
      <c r="HA33" s="432" t="str">
        <f t="shared" si="30"/>
        <v/>
      </c>
      <c r="HB33" s="432" t="str">
        <f t="shared" si="30"/>
        <v/>
      </c>
      <c r="HC33" s="432" t="str">
        <f t="shared" si="30"/>
        <v/>
      </c>
      <c r="HD33" s="432" t="str">
        <f t="shared" si="30"/>
        <v/>
      </c>
      <c r="HE33" s="432" t="str">
        <f t="shared" si="30"/>
        <v/>
      </c>
      <c r="HF33" s="432" t="str">
        <f t="shared" si="30"/>
        <v/>
      </c>
      <c r="HG33" s="432" t="str">
        <f t="shared" si="30"/>
        <v/>
      </c>
      <c r="HH33" s="432" t="str">
        <f t="shared" si="30"/>
        <v/>
      </c>
      <c r="HI33" s="432" t="str">
        <f t="shared" si="30"/>
        <v/>
      </c>
      <c r="HJ33" s="432" t="str">
        <f t="shared" si="30"/>
        <v/>
      </c>
      <c r="HK33" s="432" t="str">
        <f t="shared" si="31"/>
        <v/>
      </c>
      <c r="HL33" s="432" t="str">
        <f t="shared" si="31"/>
        <v/>
      </c>
      <c r="HM33" s="432" t="str">
        <f t="shared" si="31"/>
        <v/>
      </c>
      <c r="HN33" s="432" t="str">
        <f t="shared" si="31"/>
        <v/>
      </c>
      <c r="HO33" s="432" t="str">
        <f t="shared" si="31"/>
        <v/>
      </c>
      <c r="HP33" s="432" t="str">
        <f t="shared" si="31"/>
        <v/>
      </c>
      <c r="HQ33" s="432" t="str">
        <f t="shared" si="31"/>
        <v/>
      </c>
      <c r="HR33" s="432" t="str">
        <f t="shared" si="31"/>
        <v/>
      </c>
      <c r="HS33" s="432" t="str">
        <f t="shared" si="31"/>
        <v/>
      </c>
      <c r="HT33" s="432" t="str">
        <f t="shared" si="31"/>
        <v/>
      </c>
      <c r="HU33" s="432" t="str">
        <f t="shared" si="32"/>
        <v/>
      </c>
      <c r="HV33" s="432" t="str">
        <f t="shared" si="32"/>
        <v/>
      </c>
      <c r="HW33" s="432" t="str">
        <f t="shared" si="32"/>
        <v/>
      </c>
      <c r="HX33" s="432" t="str">
        <f t="shared" si="32"/>
        <v/>
      </c>
      <c r="HY33" s="432" t="str">
        <f t="shared" si="32"/>
        <v/>
      </c>
      <c r="HZ33" s="432" t="str">
        <f t="shared" si="32"/>
        <v/>
      </c>
      <c r="IA33" s="432" t="str">
        <f t="shared" si="32"/>
        <v/>
      </c>
      <c r="IB33" s="432" t="str">
        <f t="shared" si="32"/>
        <v/>
      </c>
      <c r="IC33" s="432" t="str">
        <f t="shared" si="32"/>
        <v/>
      </c>
      <c r="ID33" s="432" t="str">
        <f t="shared" si="32"/>
        <v/>
      </c>
      <c r="IE33" s="432" t="str">
        <f t="shared" si="33"/>
        <v/>
      </c>
      <c r="IF33" s="432" t="str">
        <f t="shared" si="33"/>
        <v/>
      </c>
      <c r="IG33" s="432" t="str">
        <f t="shared" si="33"/>
        <v/>
      </c>
      <c r="IH33" s="432" t="str">
        <f t="shared" si="33"/>
        <v/>
      </c>
      <c r="II33" s="432" t="str">
        <f t="shared" si="33"/>
        <v/>
      </c>
      <c r="IJ33" s="432" t="str">
        <f t="shared" si="33"/>
        <v/>
      </c>
      <c r="IK33" s="432" t="str">
        <f t="shared" si="33"/>
        <v/>
      </c>
      <c r="IL33" s="432" t="str">
        <f t="shared" si="33"/>
        <v/>
      </c>
      <c r="IM33" s="432" t="str">
        <f t="shared" si="33"/>
        <v/>
      </c>
      <c r="IN33" s="432" t="str">
        <f t="shared" si="33"/>
        <v/>
      </c>
      <c r="IO33" s="432" t="str">
        <f t="shared" si="34"/>
        <v/>
      </c>
      <c r="IP33" s="432" t="str">
        <f t="shared" si="34"/>
        <v/>
      </c>
      <c r="IQ33" s="432" t="str">
        <f t="shared" si="34"/>
        <v/>
      </c>
      <c r="IR33" s="432" t="str">
        <f t="shared" si="34"/>
        <v/>
      </c>
      <c r="IS33" s="432" t="str">
        <f t="shared" si="34"/>
        <v/>
      </c>
      <c r="IT33" s="432" t="str">
        <f t="shared" si="34"/>
        <v/>
      </c>
      <c r="IU33" s="432" t="str">
        <f t="shared" si="34"/>
        <v/>
      </c>
      <c r="IV33" s="432" t="str">
        <f t="shared" si="34"/>
        <v/>
      </c>
      <c r="IW33" s="432" t="str">
        <f t="shared" si="34"/>
        <v/>
      </c>
      <c r="IX33" s="432" t="str">
        <f t="shared" si="34"/>
        <v/>
      </c>
      <c r="IY33" s="432" t="str">
        <f t="shared" si="35"/>
        <v/>
      </c>
      <c r="IZ33" s="432" t="str">
        <f t="shared" si="35"/>
        <v/>
      </c>
      <c r="JA33" s="432" t="str">
        <f t="shared" si="35"/>
        <v/>
      </c>
      <c r="JB33" s="432" t="str">
        <f t="shared" si="35"/>
        <v/>
      </c>
      <c r="JC33" s="432" t="str">
        <f t="shared" si="35"/>
        <v/>
      </c>
      <c r="JD33" s="432" t="str">
        <f t="shared" si="35"/>
        <v/>
      </c>
      <c r="JE33" s="432" t="str">
        <f t="shared" si="35"/>
        <v/>
      </c>
      <c r="JF33" s="432" t="str">
        <f t="shared" si="35"/>
        <v/>
      </c>
      <c r="JG33" s="432" t="str">
        <f t="shared" si="35"/>
        <v/>
      </c>
      <c r="JH33" s="432" t="str">
        <f t="shared" si="35"/>
        <v/>
      </c>
      <c r="JI33" s="432" t="str">
        <f t="shared" si="36"/>
        <v/>
      </c>
      <c r="JJ33" s="432" t="str">
        <f t="shared" si="36"/>
        <v/>
      </c>
      <c r="JK33" s="432" t="str">
        <f t="shared" si="36"/>
        <v/>
      </c>
      <c r="JL33" s="432" t="str">
        <f t="shared" si="36"/>
        <v/>
      </c>
      <c r="JM33" s="432" t="str">
        <f t="shared" si="36"/>
        <v/>
      </c>
      <c r="JN33" s="432" t="str">
        <f t="shared" si="36"/>
        <v/>
      </c>
      <c r="JO33" s="432" t="str">
        <f t="shared" si="36"/>
        <v/>
      </c>
      <c r="JP33" s="432" t="str">
        <f t="shared" si="36"/>
        <v/>
      </c>
      <c r="JQ33" s="432" t="str">
        <f t="shared" si="36"/>
        <v/>
      </c>
      <c r="JR33" s="432" t="str">
        <f t="shared" si="36"/>
        <v/>
      </c>
      <c r="JS33" s="432" t="str">
        <f t="shared" si="37"/>
        <v/>
      </c>
      <c r="JT33" s="432" t="str">
        <f t="shared" si="37"/>
        <v/>
      </c>
      <c r="JU33" s="432" t="str">
        <f t="shared" si="37"/>
        <v/>
      </c>
      <c r="JV33" s="432" t="str">
        <f t="shared" si="37"/>
        <v/>
      </c>
      <c r="JW33" s="432" t="str">
        <f t="shared" si="37"/>
        <v/>
      </c>
      <c r="JX33" s="432" t="str">
        <f t="shared" si="37"/>
        <v/>
      </c>
      <c r="JY33" s="432" t="str">
        <f t="shared" si="37"/>
        <v/>
      </c>
      <c r="JZ33" s="432" t="str">
        <f t="shared" si="37"/>
        <v/>
      </c>
      <c r="KA33" s="432" t="str">
        <f t="shared" si="37"/>
        <v/>
      </c>
      <c r="KB33" s="432" t="str">
        <f t="shared" si="37"/>
        <v/>
      </c>
      <c r="KC33" s="432" t="str">
        <f t="shared" si="38"/>
        <v/>
      </c>
      <c r="KD33" s="432" t="str">
        <f t="shared" si="38"/>
        <v/>
      </c>
      <c r="KE33" s="432" t="str">
        <f t="shared" si="38"/>
        <v/>
      </c>
      <c r="KF33" s="432" t="str">
        <f t="shared" si="38"/>
        <v/>
      </c>
      <c r="KG33" s="432" t="str">
        <f t="shared" si="38"/>
        <v/>
      </c>
      <c r="KH33" s="432" t="str">
        <f t="shared" si="38"/>
        <v/>
      </c>
      <c r="KI33" s="432" t="str">
        <f t="shared" si="38"/>
        <v/>
      </c>
      <c r="KJ33" s="432" t="str">
        <f t="shared" si="38"/>
        <v/>
      </c>
      <c r="KK33" s="432" t="str">
        <f t="shared" si="38"/>
        <v/>
      </c>
      <c r="KL33" s="432" t="str">
        <f t="shared" si="38"/>
        <v/>
      </c>
      <c r="KM33" s="432" t="str">
        <f t="shared" si="39"/>
        <v/>
      </c>
      <c r="KN33" s="432" t="str">
        <f t="shared" si="39"/>
        <v/>
      </c>
      <c r="KO33" s="432" t="str">
        <f t="shared" si="39"/>
        <v/>
      </c>
      <c r="KP33" s="432" t="str">
        <f t="shared" si="39"/>
        <v/>
      </c>
      <c r="KQ33" s="432" t="str">
        <f t="shared" si="39"/>
        <v/>
      </c>
      <c r="KR33" s="432" t="str">
        <f t="shared" si="39"/>
        <v/>
      </c>
      <c r="KS33" s="432" t="str">
        <f t="shared" si="39"/>
        <v/>
      </c>
      <c r="KT33" s="432" t="str">
        <f t="shared" si="39"/>
        <v/>
      </c>
      <c r="KU33" s="432" t="str">
        <f t="shared" si="39"/>
        <v/>
      </c>
      <c r="KV33" s="432" t="str">
        <f t="shared" si="39"/>
        <v/>
      </c>
      <c r="KW33" s="432" t="str">
        <f t="shared" si="40"/>
        <v/>
      </c>
      <c r="KX33" s="432" t="str">
        <f t="shared" si="40"/>
        <v/>
      </c>
      <c r="KY33" s="432" t="str">
        <f t="shared" si="40"/>
        <v/>
      </c>
      <c r="KZ33" s="432" t="str">
        <f t="shared" si="40"/>
        <v/>
      </c>
      <c r="LA33" s="432" t="str">
        <f t="shared" si="40"/>
        <v/>
      </c>
      <c r="LB33" s="432" t="str">
        <f t="shared" si="40"/>
        <v/>
      </c>
      <c r="LC33" s="432" t="str">
        <f t="shared" si="40"/>
        <v/>
      </c>
      <c r="LD33" s="432" t="str">
        <f t="shared" si="40"/>
        <v/>
      </c>
      <c r="LE33" s="432" t="str">
        <f t="shared" si="40"/>
        <v/>
      </c>
      <c r="LF33" s="432" t="str">
        <f t="shared" si="40"/>
        <v/>
      </c>
      <c r="LG33" s="432" t="str">
        <f t="shared" si="41"/>
        <v/>
      </c>
      <c r="LH33" s="432" t="str">
        <f t="shared" si="41"/>
        <v/>
      </c>
      <c r="LI33" s="432" t="str">
        <f t="shared" si="41"/>
        <v/>
      </c>
      <c r="LJ33" s="432" t="str">
        <f t="shared" si="41"/>
        <v/>
      </c>
      <c r="LK33" s="432" t="str">
        <f t="shared" si="41"/>
        <v/>
      </c>
      <c r="LL33" s="432" t="str">
        <f t="shared" si="41"/>
        <v/>
      </c>
      <c r="LM33" s="432" t="str">
        <f t="shared" si="41"/>
        <v/>
      </c>
      <c r="LN33" s="432" t="str">
        <f t="shared" si="41"/>
        <v/>
      </c>
      <c r="LO33" s="432" t="str">
        <f t="shared" si="41"/>
        <v/>
      </c>
      <c r="LP33" s="432" t="str">
        <f t="shared" si="41"/>
        <v/>
      </c>
      <c r="LQ33" s="432" t="str">
        <f t="shared" si="42"/>
        <v/>
      </c>
      <c r="LR33" s="432" t="str">
        <f t="shared" si="42"/>
        <v/>
      </c>
      <c r="LS33" s="432" t="str">
        <f t="shared" si="42"/>
        <v/>
      </c>
      <c r="LT33" s="432" t="str">
        <f t="shared" si="42"/>
        <v/>
      </c>
      <c r="LU33" s="432" t="str">
        <f t="shared" si="42"/>
        <v/>
      </c>
      <c r="LV33" s="432" t="str">
        <f t="shared" si="42"/>
        <v/>
      </c>
      <c r="LW33" s="432" t="str">
        <f t="shared" si="42"/>
        <v/>
      </c>
      <c r="LX33" s="432" t="str">
        <f t="shared" si="42"/>
        <v/>
      </c>
      <c r="LY33" s="432" t="str">
        <f t="shared" si="42"/>
        <v/>
      </c>
      <c r="LZ33" s="432" t="str">
        <f t="shared" si="42"/>
        <v/>
      </c>
      <c r="MA33" s="432" t="str">
        <f t="shared" si="43"/>
        <v/>
      </c>
      <c r="MB33" s="432" t="str">
        <f t="shared" si="43"/>
        <v/>
      </c>
      <c r="MC33" s="432" t="str">
        <f t="shared" si="43"/>
        <v/>
      </c>
      <c r="MD33" s="432" t="str">
        <f t="shared" si="43"/>
        <v/>
      </c>
      <c r="ME33" s="432" t="str">
        <f t="shared" si="43"/>
        <v/>
      </c>
      <c r="MF33" s="432" t="str">
        <f t="shared" si="43"/>
        <v/>
      </c>
      <c r="MG33" s="432" t="str">
        <f t="shared" si="43"/>
        <v/>
      </c>
      <c r="MH33" s="432" t="str">
        <f t="shared" si="43"/>
        <v/>
      </c>
      <c r="MI33" s="432" t="str">
        <f t="shared" si="43"/>
        <v/>
      </c>
      <c r="MJ33" s="432" t="str">
        <f t="shared" si="43"/>
        <v/>
      </c>
      <c r="MK33" s="432" t="str">
        <f t="shared" si="44"/>
        <v/>
      </c>
      <c r="ML33" s="432" t="str">
        <f t="shared" si="44"/>
        <v/>
      </c>
      <c r="MM33" s="432" t="str">
        <f t="shared" si="44"/>
        <v/>
      </c>
      <c r="MN33" s="432" t="str">
        <f t="shared" si="44"/>
        <v/>
      </c>
      <c r="MO33" s="432" t="str">
        <f t="shared" si="44"/>
        <v/>
      </c>
      <c r="MP33" s="432" t="str">
        <f t="shared" si="44"/>
        <v/>
      </c>
      <c r="MQ33" s="432" t="str">
        <f t="shared" si="44"/>
        <v/>
      </c>
      <c r="MR33" s="432" t="str">
        <f t="shared" si="44"/>
        <v/>
      </c>
      <c r="MS33" s="432" t="str">
        <f t="shared" si="44"/>
        <v/>
      </c>
      <c r="MT33" s="432" t="str">
        <f t="shared" si="44"/>
        <v/>
      </c>
      <c r="MU33" s="432" t="str">
        <f t="shared" si="45"/>
        <v/>
      </c>
      <c r="MV33" s="432" t="str">
        <f t="shared" si="45"/>
        <v/>
      </c>
      <c r="MW33" s="432" t="str">
        <f t="shared" si="45"/>
        <v/>
      </c>
      <c r="MX33" s="432" t="str">
        <f t="shared" si="45"/>
        <v/>
      </c>
      <c r="MY33" s="432" t="str">
        <f t="shared" si="45"/>
        <v/>
      </c>
      <c r="MZ33" s="432" t="str">
        <f t="shared" si="45"/>
        <v/>
      </c>
      <c r="NA33" s="432" t="str">
        <f t="shared" si="45"/>
        <v/>
      </c>
      <c r="NB33" s="432" t="str">
        <f t="shared" si="45"/>
        <v/>
      </c>
      <c r="NC33" s="432" t="str">
        <f t="shared" si="45"/>
        <v/>
      </c>
      <c r="ND33" s="432" t="str">
        <f t="shared" si="45"/>
        <v/>
      </c>
      <c r="NE33" s="432" t="str">
        <f t="shared" si="46"/>
        <v/>
      </c>
      <c r="NF33" s="432" t="str">
        <f t="shared" si="46"/>
        <v/>
      </c>
      <c r="NG33" s="432" t="str">
        <f t="shared" si="46"/>
        <v/>
      </c>
      <c r="NH33" s="432" t="str">
        <f t="shared" si="46"/>
        <v/>
      </c>
      <c r="NI33" s="432" t="str">
        <f t="shared" si="46"/>
        <v/>
      </c>
      <c r="NJ33" s="432" t="str">
        <f t="shared" si="46"/>
        <v/>
      </c>
      <c r="NK33" s="432" t="str">
        <f t="shared" si="46"/>
        <v/>
      </c>
      <c r="NL33" s="432" t="str">
        <f t="shared" si="46"/>
        <v/>
      </c>
      <c r="NM33" s="432" t="str">
        <f t="shared" si="46"/>
        <v/>
      </c>
      <c r="NN33" s="432" t="str">
        <f t="shared" si="46"/>
        <v/>
      </c>
      <c r="NO33" s="432" t="str">
        <f t="shared" si="47"/>
        <v/>
      </c>
      <c r="NP33" s="432" t="str">
        <f t="shared" si="47"/>
        <v/>
      </c>
      <c r="NQ33" s="432" t="str">
        <f t="shared" si="47"/>
        <v/>
      </c>
      <c r="NR33" s="432" t="str">
        <f t="shared" si="47"/>
        <v/>
      </c>
      <c r="NS33" s="432" t="str">
        <f t="shared" si="47"/>
        <v/>
      </c>
      <c r="NT33" s="432" t="str">
        <f t="shared" si="47"/>
        <v/>
      </c>
      <c r="NU33" s="432" t="str">
        <f t="shared" si="47"/>
        <v/>
      </c>
      <c r="NV33" s="432" t="str">
        <f t="shared" si="47"/>
        <v/>
      </c>
      <c r="NW33" s="432" t="str">
        <f t="shared" si="47"/>
        <v/>
      </c>
      <c r="NX33" s="432" t="str">
        <f t="shared" si="47"/>
        <v/>
      </c>
      <c r="NY33" s="432" t="str">
        <f t="shared" si="48"/>
        <v/>
      </c>
      <c r="NZ33" s="432" t="str">
        <f t="shared" si="48"/>
        <v/>
      </c>
      <c r="OA33" s="432" t="str">
        <f t="shared" si="48"/>
        <v/>
      </c>
      <c r="OB33" s="432" t="str">
        <f t="shared" si="48"/>
        <v/>
      </c>
      <c r="OC33" s="432" t="str">
        <f t="shared" si="48"/>
        <v/>
      </c>
      <c r="OD33" s="432" t="str">
        <f t="shared" si="48"/>
        <v/>
      </c>
      <c r="OE33" s="432" t="str">
        <f t="shared" si="48"/>
        <v/>
      </c>
      <c r="OF33" s="432" t="str">
        <f t="shared" si="48"/>
        <v/>
      </c>
      <c r="OG33" s="432" t="str">
        <f t="shared" si="48"/>
        <v/>
      </c>
      <c r="OH33" s="432" t="str">
        <f t="shared" si="48"/>
        <v/>
      </c>
      <c r="OI33" s="432" t="str">
        <f t="shared" si="49"/>
        <v/>
      </c>
      <c r="OJ33" s="432" t="str">
        <f t="shared" si="49"/>
        <v/>
      </c>
      <c r="OK33" s="432" t="str">
        <f t="shared" si="49"/>
        <v/>
      </c>
      <c r="OL33" s="432" t="str">
        <f t="shared" si="49"/>
        <v/>
      </c>
      <c r="OM33" s="432" t="str">
        <f t="shared" si="49"/>
        <v/>
      </c>
      <c r="ON33" s="432" t="str">
        <f t="shared" si="49"/>
        <v/>
      </c>
      <c r="OO33" s="432" t="str">
        <f t="shared" si="49"/>
        <v/>
      </c>
      <c r="OP33" s="432" t="str">
        <f t="shared" si="49"/>
        <v/>
      </c>
      <c r="OQ33" s="432" t="str">
        <f t="shared" si="49"/>
        <v/>
      </c>
      <c r="OR33" s="432" t="str">
        <f t="shared" si="49"/>
        <v/>
      </c>
      <c r="OS33" s="432" t="str">
        <f t="shared" si="50"/>
        <v/>
      </c>
      <c r="OT33" s="432" t="str">
        <f t="shared" si="50"/>
        <v/>
      </c>
      <c r="OU33" s="432" t="str">
        <f t="shared" si="50"/>
        <v/>
      </c>
      <c r="OV33" s="432" t="str">
        <f t="shared" si="50"/>
        <v/>
      </c>
      <c r="OW33" s="432" t="str">
        <f t="shared" si="50"/>
        <v/>
      </c>
      <c r="OX33" s="432" t="str">
        <f t="shared" si="50"/>
        <v/>
      </c>
      <c r="OY33" s="432" t="str">
        <f t="shared" si="50"/>
        <v/>
      </c>
      <c r="OZ33" s="432" t="str">
        <f t="shared" si="50"/>
        <v/>
      </c>
      <c r="PA33" s="432" t="str">
        <f t="shared" si="50"/>
        <v/>
      </c>
      <c r="PB33" s="432" t="str">
        <f t="shared" si="50"/>
        <v/>
      </c>
      <c r="PC33" s="432" t="str">
        <f t="shared" si="50"/>
        <v/>
      </c>
      <c r="PD33" s="432" t="str">
        <f t="shared" si="50"/>
        <v/>
      </c>
      <c r="PE33" s="432" t="str">
        <f t="shared" si="50"/>
        <v/>
      </c>
    </row>
    <row r="34" spans="1:421" ht="15" customHeight="1">
      <c r="A34" s="549"/>
      <c r="B34" s="550"/>
      <c r="C34" s="950"/>
      <c r="D34" s="550"/>
      <c r="E34" s="554"/>
      <c r="F34" s="550"/>
      <c r="G34" s="551"/>
      <c r="H34" s="552"/>
      <c r="I34" s="553"/>
      <c r="J34" s="554"/>
      <c r="K34" s="554" t="str">
        <f t="shared" si="51"/>
        <v/>
      </c>
      <c r="L34" s="657" t="str">
        <f t="shared" si="12"/>
        <v/>
      </c>
      <c r="M34" s="952" t="str">
        <f t="shared" si="13"/>
        <v/>
      </c>
      <c r="N34" s="952" t="str">
        <f t="shared" si="52"/>
        <v/>
      </c>
      <c r="O34" s="1487"/>
      <c r="P34" s="1487"/>
      <c r="Q34" s="98"/>
      <c r="R34" s="167" t="str">
        <f t="shared" si="53"/>
        <v/>
      </c>
      <c r="S34" s="167" t="str">
        <f t="shared" si="54"/>
        <v/>
      </c>
      <c r="T34" s="167" t="str">
        <f t="shared" si="55"/>
        <v/>
      </c>
      <c r="U34" s="167" t="str">
        <f t="shared" si="56"/>
        <v/>
      </c>
      <c r="V34" s="85" t="s">
        <v>627</v>
      </c>
      <c r="W34" s="450">
        <v>1</v>
      </c>
      <c r="X34" s="167" t="str">
        <f t="shared" si="57"/>
        <v/>
      </c>
      <c r="Y34" s="167" t="str">
        <f t="shared" si="58"/>
        <v/>
      </c>
      <c r="Z34" s="167" t="str">
        <f t="shared" si="59"/>
        <v/>
      </c>
      <c r="AD34" s="530" t="str">
        <f>'3.2 TAP'!B34</f>
        <v/>
      </c>
      <c r="AW34" s="432" t="str">
        <f t="shared" si="14"/>
        <v/>
      </c>
      <c r="AX34" s="432" t="str">
        <f t="shared" si="14"/>
        <v/>
      </c>
      <c r="AY34" s="432" t="str">
        <f t="shared" si="14"/>
        <v/>
      </c>
      <c r="AZ34" s="432" t="str">
        <f t="shared" si="14"/>
        <v/>
      </c>
      <c r="BA34" s="432" t="str">
        <f t="shared" si="14"/>
        <v/>
      </c>
      <c r="BB34" s="432" t="str">
        <f t="shared" si="14"/>
        <v/>
      </c>
      <c r="BC34" s="432" t="str">
        <f t="shared" si="14"/>
        <v/>
      </c>
      <c r="BD34" s="432" t="str">
        <f t="shared" si="14"/>
        <v/>
      </c>
      <c r="BE34" s="432" t="str">
        <f t="shared" si="14"/>
        <v/>
      </c>
      <c r="BF34" s="432" t="str">
        <f t="shared" si="14"/>
        <v/>
      </c>
      <c r="BG34" s="432" t="str">
        <f t="shared" si="15"/>
        <v/>
      </c>
      <c r="BH34" s="432" t="str">
        <f t="shared" si="15"/>
        <v/>
      </c>
      <c r="BI34" s="432" t="str">
        <f t="shared" si="15"/>
        <v/>
      </c>
      <c r="BJ34" s="432" t="str">
        <f t="shared" si="15"/>
        <v/>
      </c>
      <c r="BK34" s="432" t="str">
        <f t="shared" si="15"/>
        <v/>
      </c>
      <c r="BL34" s="432" t="str">
        <f t="shared" si="15"/>
        <v/>
      </c>
      <c r="BM34" s="432" t="str">
        <f t="shared" si="15"/>
        <v/>
      </c>
      <c r="BN34" s="432" t="str">
        <f t="shared" si="15"/>
        <v/>
      </c>
      <c r="BO34" s="432" t="str">
        <f t="shared" si="15"/>
        <v/>
      </c>
      <c r="BP34" s="432" t="str">
        <f t="shared" si="15"/>
        <v/>
      </c>
      <c r="BQ34" s="432" t="str">
        <f t="shared" si="16"/>
        <v/>
      </c>
      <c r="BR34" s="432" t="str">
        <f t="shared" si="16"/>
        <v/>
      </c>
      <c r="BS34" s="432" t="str">
        <f t="shared" si="16"/>
        <v/>
      </c>
      <c r="BT34" s="432" t="str">
        <f t="shared" si="16"/>
        <v/>
      </c>
      <c r="BU34" s="432" t="str">
        <f t="shared" si="16"/>
        <v/>
      </c>
      <c r="BV34" s="432" t="str">
        <f t="shared" si="16"/>
        <v/>
      </c>
      <c r="BW34" s="432" t="str">
        <f t="shared" si="16"/>
        <v/>
      </c>
      <c r="BX34" s="432" t="str">
        <f t="shared" si="16"/>
        <v/>
      </c>
      <c r="BY34" s="432" t="str">
        <f t="shared" si="16"/>
        <v/>
      </c>
      <c r="BZ34" s="432" t="str">
        <f t="shared" si="16"/>
        <v/>
      </c>
      <c r="CA34" s="432" t="str">
        <f t="shared" si="17"/>
        <v/>
      </c>
      <c r="CB34" s="432" t="str">
        <f t="shared" si="17"/>
        <v/>
      </c>
      <c r="CC34" s="432" t="str">
        <f t="shared" si="17"/>
        <v/>
      </c>
      <c r="CD34" s="432" t="str">
        <f t="shared" si="17"/>
        <v/>
      </c>
      <c r="CE34" s="432" t="str">
        <f t="shared" si="17"/>
        <v/>
      </c>
      <c r="CF34" s="432" t="str">
        <f t="shared" si="17"/>
        <v/>
      </c>
      <c r="CG34" s="432" t="str">
        <f t="shared" si="17"/>
        <v/>
      </c>
      <c r="CH34" s="432" t="str">
        <f t="shared" si="17"/>
        <v/>
      </c>
      <c r="CI34" s="432" t="str">
        <f t="shared" si="17"/>
        <v/>
      </c>
      <c r="CJ34" s="432" t="str">
        <f t="shared" si="17"/>
        <v/>
      </c>
      <c r="CK34" s="432" t="str">
        <f t="shared" si="18"/>
        <v/>
      </c>
      <c r="CL34" s="432" t="str">
        <f t="shared" si="18"/>
        <v/>
      </c>
      <c r="CM34" s="432" t="str">
        <f t="shared" si="18"/>
        <v/>
      </c>
      <c r="CN34" s="432" t="str">
        <f t="shared" si="18"/>
        <v/>
      </c>
      <c r="CO34" s="432" t="str">
        <f t="shared" si="18"/>
        <v/>
      </c>
      <c r="CP34" s="432" t="str">
        <f t="shared" si="18"/>
        <v/>
      </c>
      <c r="CQ34" s="432" t="str">
        <f t="shared" si="18"/>
        <v/>
      </c>
      <c r="CR34" s="432" t="str">
        <f t="shared" si="18"/>
        <v/>
      </c>
      <c r="CS34" s="432" t="str">
        <f t="shared" si="18"/>
        <v/>
      </c>
      <c r="CT34" s="432" t="str">
        <f t="shared" si="18"/>
        <v/>
      </c>
      <c r="CU34" s="432" t="str">
        <f t="shared" si="19"/>
        <v/>
      </c>
      <c r="CV34" s="432" t="str">
        <f t="shared" si="19"/>
        <v/>
      </c>
      <c r="CW34" s="432" t="str">
        <f t="shared" si="19"/>
        <v/>
      </c>
      <c r="CX34" s="432" t="str">
        <f t="shared" si="19"/>
        <v/>
      </c>
      <c r="CY34" s="432" t="str">
        <f t="shared" si="19"/>
        <v/>
      </c>
      <c r="CZ34" s="432" t="str">
        <f t="shared" si="19"/>
        <v/>
      </c>
      <c r="DA34" s="432" t="str">
        <f t="shared" si="19"/>
        <v/>
      </c>
      <c r="DB34" s="432" t="str">
        <f t="shared" si="19"/>
        <v/>
      </c>
      <c r="DC34" s="432" t="str">
        <f t="shared" si="19"/>
        <v/>
      </c>
      <c r="DD34" s="432" t="str">
        <f t="shared" si="19"/>
        <v/>
      </c>
      <c r="DE34" s="432" t="str">
        <f t="shared" si="20"/>
        <v/>
      </c>
      <c r="DF34" s="432" t="str">
        <f t="shared" si="20"/>
        <v/>
      </c>
      <c r="DG34" s="432" t="str">
        <f t="shared" si="20"/>
        <v/>
      </c>
      <c r="DH34" s="432" t="str">
        <f t="shared" si="20"/>
        <v/>
      </c>
      <c r="DI34" s="432" t="str">
        <f t="shared" si="20"/>
        <v/>
      </c>
      <c r="DJ34" s="432" t="str">
        <f t="shared" si="20"/>
        <v/>
      </c>
      <c r="DK34" s="432" t="str">
        <f t="shared" si="20"/>
        <v/>
      </c>
      <c r="DL34" s="432" t="str">
        <f t="shared" si="20"/>
        <v/>
      </c>
      <c r="DM34" s="432" t="str">
        <f t="shared" si="20"/>
        <v/>
      </c>
      <c r="DN34" s="432" t="str">
        <f t="shared" si="20"/>
        <v/>
      </c>
      <c r="DO34" s="432" t="str">
        <f t="shared" si="21"/>
        <v/>
      </c>
      <c r="DP34" s="432" t="str">
        <f t="shared" si="21"/>
        <v/>
      </c>
      <c r="DQ34" s="432" t="str">
        <f t="shared" si="21"/>
        <v/>
      </c>
      <c r="DR34" s="432" t="str">
        <f t="shared" si="21"/>
        <v/>
      </c>
      <c r="DS34" s="432" t="str">
        <f t="shared" si="21"/>
        <v/>
      </c>
      <c r="DT34" s="432" t="str">
        <f t="shared" si="21"/>
        <v/>
      </c>
      <c r="DU34" s="432" t="str">
        <f t="shared" si="21"/>
        <v/>
      </c>
      <c r="DV34" s="432" t="str">
        <f t="shared" si="21"/>
        <v/>
      </c>
      <c r="DW34" s="432" t="str">
        <f t="shared" si="21"/>
        <v/>
      </c>
      <c r="DX34" s="432" t="str">
        <f t="shared" si="21"/>
        <v/>
      </c>
      <c r="DY34" s="432" t="str">
        <f t="shared" si="22"/>
        <v/>
      </c>
      <c r="DZ34" s="432" t="str">
        <f t="shared" si="22"/>
        <v/>
      </c>
      <c r="EA34" s="432" t="str">
        <f t="shared" si="22"/>
        <v/>
      </c>
      <c r="EB34" s="432" t="str">
        <f t="shared" si="22"/>
        <v/>
      </c>
      <c r="EC34" s="432" t="str">
        <f t="shared" si="22"/>
        <v/>
      </c>
      <c r="ED34" s="432" t="str">
        <f t="shared" si="22"/>
        <v/>
      </c>
      <c r="EE34" s="432" t="str">
        <f t="shared" si="22"/>
        <v/>
      </c>
      <c r="EF34" s="432" t="str">
        <f t="shared" si="22"/>
        <v/>
      </c>
      <c r="EG34" s="432" t="str">
        <f t="shared" si="22"/>
        <v/>
      </c>
      <c r="EH34" s="432" t="str">
        <f t="shared" si="22"/>
        <v/>
      </c>
      <c r="EI34" s="432" t="str">
        <f t="shared" si="23"/>
        <v/>
      </c>
      <c r="EJ34" s="432" t="str">
        <f t="shared" si="23"/>
        <v/>
      </c>
      <c r="EK34" s="432" t="str">
        <f t="shared" si="23"/>
        <v/>
      </c>
      <c r="EL34" s="432" t="str">
        <f t="shared" si="23"/>
        <v/>
      </c>
      <c r="EM34" s="432" t="str">
        <f t="shared" si="23"/>
        <v/>
      </c>
      <c r="EN34" s="432" t="str">
        <f t="shared" si="23"/>
        <v/>
      </c>
      <c r="EO34" s="432" t="str">
        <f t="shared" si="23"/>
        <v/>
      </c>
      <c r="EP34" s="432" t="str">
        <f t="shared" si="23"/>
        <v/>
      </c>
      <c r="EQ34" s="432" t="str">
        <f t="shared" si="23"/>
        <v/>
      </c>
      <c r="ER34" s="432" t="str">
        <f t="shared" si="23"/>
        <v/>
      </c>
      <c r="ES34" s="432" t="str">
        <f t="shared" si="24"/>
        <v/>
      </c>
      <c r="ET34" s="432" t="str">
        <f t="shared" si="24"/>
        <v/>
      </c>
      <c r="EU34" s="432" t="str">
        <f t="shared" si="24"/>
        <v/>
      </c>
      <c r="EV34" s="432" t="str">
        <f t="shared" si="24"/>
        <v/>
      </c>
      <c r="EW34" s="432" t="str">
        <f t="shared" si="24"/>
        <v/>
      </c>
      <c r="EX34" s="432" t="str">
        <f t="shared" si="24"/>
        <v/>
      </c>
      <c r="EY34" s="432" t="str">
        <f t="shared" si="24"/>
        <v/>
      </c>
      <c r="EZ34" s="432" t="str">
        <f t="shared" si="24"/>
        <v/>
      </c>
      <c r="FA34" s="432" t="str">
        <f t="shared" si="24"/>
        <v/>
      </c>
      <c r="FB34" s="432" t="str">
        <f t="shared" si="24"/>
        <v/>
      </c>
      <c r="FC34" s="432" t="str">
        <f t="shared" si="25"/>
        <v/>
      </c>
      <c r="FD34" s="432" t="str">
        <f t="shared" si="25"/>
        <v/>
      </c>
      <c r="FE34" s="432" t="str">
        <f t="shared" si="25"/>
        <v/>
      </c>
      <c r="FF34" s="432" t="str">
        <f t="shared" si="25"/>
        <v/>
      </c>
      <c r="FG34" s="432" t="str">
        <f t="shared" si="25"/>
        <v/>
      </c>
      <c r="FH34" s="432" t="str">
        <f t="shared" si="25"/>
        <v/>
      </c>
      <c r="FI34" s="432" t="str">
        <f t="shared" si="25"/>
        <v/>
      </c>
      <c r="FJ34" s="432" t="str">
        <f t="shared" si="25"/>
        <v/>
      </c>
      <c r="FK34" s="432" t="str">
        <f t="shared" si="25"/>
        <v/>
      </c>
      <c r="FL34" s="432" t="str">
        <f t="shared" si="25"/>
        <v/>
      </c>
      <c r="FM34" s="432" t="str">
        <f t="shared" si="26"/>
        <v/>
      </c>
      <c r="FN34" s="432" t="str">
        <f t="shared" si="26"/>
        <v/>
      </c>
      <c r="FO34" s="432" t="str">
        <f t="shared" si="26"/>
        <v/>
      </c>
      <c r="FP34" s="432" t="str">
        <f t="shared" si="26"/>
        <v/>
      </c>
      <c r="FQ34" s="432" t="str">
        <f t="shared" si="26"/>
        <v/>
      </c>
      <c r="FR34" s="432" t="str">
        <f t="shared" si="26"/>
        <v/>
      </c>
      <c r="FS34" s="432" t="str">
        <f t="shared" si="26"/>
        <v/>
      </c>
      <c r="FT34" s="432" t="str">
        <f t="shared" si="26"/>
        <v/>
      </c>
      <c r="FU34" s="432" t="str">
        <f t="shared" si="26"/>
        <v/>
      </c>
      <c r="FV34" s="432" t="str">
        <f t="shared" si="26"/>
        <v/>
      </c>
      <c r="FW34" s="432" t="str">
        <f t="shared" si="27"/>
        <v/>
      </c>
      <c r="FX34" s="432" t="str">
        <f t="shared" si="27"/>
        <v/>
      </c>
      <c r="FY34" s="432" t="str">
        <f t="shared" si="27"/>
        <v/>
      </c>
      <c r="FZ34" s="432" t="str">
        <f t="shared" si="27"/>
        <v/>
      </c>
      <c r="GA34" s="432" t="str">
        <f t="shared" si="27"/>
        <v/>
      </c>
      <c r="GB34" s="432" t="str">
        <f t="shared" si="27"/>
        <v/>
      </c>
      <c r="GC34" s="432" t="str">
        <f t="shared" si="27"/>
        <v/>
      </c>
      <c r="GD34" s="432" t="str">
        <f t="shared" si="27"/>
        <v/>
      </c>
      <c r="GE34" s="432" t="str">
        <f t="shared" si="27"/>
        <v/>
      </c>
      <c r="GF34" s="432" t="str">
        <f t="shared" si="27"/>
        <v/>
      </c>
      <c r="GG34" s="432" t="str">
        <f t="shared" si="28"/>
        <v/>
      </c>
      <c r="GH34" s="432" t="str">
        <f t="shared" si="28"/>
        <v/>
      </c>
      <c r="GI34" s="432" t="str">
        <f t="shared" si="28"/>
        <v/>
      </c>
      <c r="GJ34" s="432" t="str">
        <f t="shared" si="28"/>
        <v/>
      </c>
      <c r="GK34" s="432" t="str">
        <f t="shared" si="28"/>
        <v/>
      </c>
      <c r="GL34" s="432" t="str">
        <f t="shared" si="28"/>
        <v/>
      </c>
      <c r="GM34" s="432" t="str">
        <f t="shared" si="28"/>
        <v/>
      </c>
      <c r="GN34" s="432" t="str">
        <f t="shared" si="28"/>
        <v/>
      </c>
      <c r="GO34" s="432" t="str">
        <f t="shared" si="28"/>
        <v/>
      </c>
      <c r="GP34" s="432" t="str">
        <f t="shared" si="28"/>
        <v/>
      </c>
      <c r="GQ34" s="432" t="str">
        <f t="shared" si="29"/>
        <v/>
      </c>
      <c r="GR34" s="432" t="str">
        <f t="shared" si="29"/>
        <v/>
      </c>
      <c r="GS34" s="432" t="str">
        <f t="shared" si="29"/>
        <v/>
      </c>
      <c r="GT34" s="432" t="str">
        <f t="shared" si="29"/>
        <v/>
      </c>
      <c r="GU34" s="432" t="str">
        <f t="shared" si="29"/>
        <v/>
      </c>
      <c r="GV34" s="432" t="str">
        <f t="shared" si="29"/>
        <v/>
      </c>
      <c r="GW34" s="432" t="str">
        <f t="shared" si="29"/>
        <v/>
      </c>
      <c r="GX34" s="432" t="str">
        <f t="shared" si="29"/>
        <v/>
      </c>
      <c r="GY34" s="432" t="str">
        <f t="shared" si="29"/>
        <v/>
      </c>
      <c r="GZ34" s="432" t="str">
        <f t="shared" si="29"/>
        <v/>
      </c>
      <c r="HA34" s="432" t="str">
        <f t="shared" si="30"/>
        <v/>
      </c>
      <c r="HB34" s="432" t="str">
        <f t="shared" si="30"/>
        <v/>
      </c>
      <c r="HC34" s="432" t="str">
        <f t="shared" si="30"/>
        <v/>
      </c>
      <c r="HD34" s="432" t="str">
        <f t="shared" si="30"/>
        <v/>
      </c>
      <c r="HE34" s="432" t="str">
        <f t="shared" si="30"/>
        <v/>
      </c>
      <c r="HF34" s="432" t="str">
        <f t="shared" si="30"/>
        <v/>
      </c>
      <c r="HG34" s="432" t="str">
        <f t="shared" si="30"/>
        <v/>
      </c>
      <c r="HH34" s="432" t="str">
        <f t="shared" si="30"/>
        <v/>
      </c>
      <c r="HI34" s="432" t="str">
        <f t="shared" si="30"/>
        <v/>
      </c>
      <c r="HJ34" s="432" t="str">
        <f t="shared" si="30"/>
        <v/>
      </c>
      <c r="HK34" s="432" t="str">
        <f t="shared" si="31"/>
        <v/>
      </c>
      <c r="HL34" s="432" t="str">
        <f t="shared" si="31"/>
        <v/>
      </c>
      <c r="HM34" s="432" t="str">
        <f t="shared" si="31"/>
        <v/>
      </c>
      <c r="HN34" s="432" t="str">
        <f t="shared" si="31"/>
        <v/>
      </c>
      <c r="HO34" s="432" t="str">
        <f t="shared" si="31"/>
        <v/>
      </c>
      <c r="HP34" s="432" t="str">
        <f t="shared" si="31"/>
        <v/>
      </c>
      <c r="HQ34" s="432" t="str">
        <f t="shared" si="31"/>
        <v/>
      </c>
      <c r="HR34" s="432" t="str">
        <f t="shared" si="31"/>
        <v/>
      </c>
      <c r="HS34" s="432" t="str">
        <f t="shared" si="31"/>
        <v/>
      </c>
      <c r="HT34" s="432" t="str">
        <f t="shared" si="31"/>
        <v/>
      </c>
      <c r="HU34" s="432" t="str">
        <f t="shared" si="32"/>
        <v/>
      </c>
      <c r="HV34" s="432" t="str">
        <f t="shared" si="32"/>
        <v/>
      </c>
      <c r="HW34" s="432" t="str">
        <f t="shared" si="32"/>
        <v/>
      </c>
      <c r="HX34" s="432" t="str">
        <f t="shared" si="32"/>
        <v/>
      </c>
      <c r="HY34" s="432" t="str">
        <f t="shared" si="32"/>
        <v/>
      </c>
      <c r="HZ34" s="432" t="str">
        <f t="shared" si="32"/>
        <v/>
      </c>
      <c r="IA34" s="432" t="str">
        <f t="shared" si="32"/>
        <v/>
      </c>
      <c r="IB34" s="432" t="str">
        <f t="shared" si="32"/>
        <v/>
      </c>
      <c r="IC34" s="432" t="str">
        <f t="shared" si="32"/>
        <v/>
      </c>
      <c r="ID34" s="432" t="str">
        <f t="shared" si="32"/>
        <v/>
      </c>
      <c r="IE34" s="432" t="str">
        <f t="shared" si="33"/>
        <v/>
      </c>
      <c r="IF34" s="432" t="str">
        <f t="shared" si="33"/>
        <v/>
      </c>
      <c r="IG34" s="432" t="str">
        <f t="shared" si="33"/>
        <v/>
      </c>
      <c r="IH34" s="432" t="str">
        <f t="shared" si="33"/>
        <v/>
      </c>
      <c r="II34" s="432" t="str">
        <f t="shared" si="33"/>
        <v/>
      </c>
      <c r="IJ34" s="432" t="str">
        <f t="shared" si="33"/>
        <v/>
      </c>
      <c r="IK34" s="432" t="str">
        <f t="shared" si="33"/>
        <v/>
      </c>
      <c r="IL34" s="432" t="str">
        <f t="shared" si="33"/>
        <v/>
      </c>
      <c r="IM34" s="432" t="str">
        <f t="shared" si="33"/>
        <v/>
      </c>
      <c r="IN34" s="432" t="str">
        <f t="shared" si="33"/>
        <v/>
      </c>
      <c r="IO34" s="432" t="str">
        <f t="shared" si="34"/>
        <v/>
      </c>
      <c r="IP34" s="432" t="str">
        <f t="shared" si="34"/>
        <v/>
      </c>
      <c r="IQ34" s="432" t="str">
        <f t="shared" si="34"/>
        <v/>
      </c>
      <c r="IR34" s="432" t="str">
        <f t="shared" si="34"/>
        <v/>
      </c>
      <c r="IS34" s="432" t="str">
        <f t="shared" si="34"/>
        <v/>
      </c>
      <c r="IT34" s="432" t="str">
        <f t="shared" si="34"/>
        <v/>
      </c>
      <c r="IU34" s="432" t="str">
        <f t="shared" si="34"/>
        <v/>
      </c>
      <c r="IV34" s="432" t="str">
        <f t="shared" si="34"/>
        <v/>
      </c>
      <c r="IW34" s="432" t="str">
        <f t="shared" si="34"/>
        <v/>
      </c>
      <c r="IX34" s="432" t="str">
        <f t="shared" si="34"/>
        <v/>
      </c>
      <c r="IY34" s="432" t="str">
        <f t="shared" si="35"/>
        <v/>
      </c>
      <c r="IZ34" s="432" t="str">
        <f t="shared" si="35"/>
        <v/>
      </c>
      <c r="JA34" s="432" t="str">
        <f t="shared" si="35"/>
        <v/>
      </c>
      <c r="JB34" s="432" t="str">
        <f t="shared" si="35"/>
        <v/>
      </c>
      <c r="JC34" s="432" t="str">
        <f t="shared" si="35"/>
        <v/>
      </c>
      <c r="JD34" s="432" t="str">
        <f t="shared" si="35"/>
        <v/>
      </c>
      <c r="JE34" s="432" t="str">
        <f t="shared" si="35"/>
        <v/>
      </c>
      <c r="JF34" s="432" t="str">
        <f t="shared" si="35"/>
        <v/>
      </c>
      <c r="JG34" s="432" t="str">
        <f t="shared" si="35"/>
        <v/>
      </c>
      <c r="JH34" s="432" t="str">
        <f t="shared" si="35"/>
        <v/>
      </c>
      <c r="JI34" s="432" t="str">
        <f t="shared" si="36"/>
        <v/>
      </c>
      <c r="JJ34" s="432" t="str">
        <f t="shared" si="36"/>
        <v/>
      </c>
      <c r="JK34" s="432" t="str">
        <f t="shared" si="36"/>
        <v/>
      </c>
      <c r="JL34" s="432" t="str">
        <f t="shared" si="36"/>
        <v/>
      </c>
      <c r="JM34" s="432" t="str">
        <f t="shared" si="36"/>
        <v/>
      </c>
      <c r="JN34" s="432" t="str">
        <f t="shared" si="36"/>
        <v/>
      </c>
      <c r="JO34" s="432" t="str">
        <f t="shared" si="36"/>
        <v/>
      </c>
      <c r="JP34" s="432" t="str">
        <f t="shared" si="36"/>
        <v/>
      </c>
      <c r="JQ34" s="432" t="str">
        <f t="shared" si="36"/>
        <v/>
      </c>
      <c r="JR34" s="432" t="str">
        <f t="shared" si="36"/>
        <v/>
      </c>
      <c r="JS34" s="432" t="str">
        <f t="shared" si="37"/>
        <v/>
      </c>
      <c r="JT34" s="432" t="str">
        <f t="shared" si="37"/>
        <v/>
      </c>
      <c r="JU34" s="432" t="str">
        <f t="shared" si="37"/>
        <v/>
      </c>
      <c r="JV34" s="432" t="str">
        <f t="shared" si="37"/>
        <v/>
      </c>
      <c r="JW34" s="432" t="str">
        <f t="shared" si="37"/>
        <v/>
      </c>
      <c r="JX34" s="432" t="str">
        <f t="shared" si="37"/>
        <v/>
      </c>
      <c r="JY34" s="432" t="str">
        <f t="shared" si="37"/>
        <v/>
      </c>
      <c r="JZ34" s="432" t="str">
        <f t="shared" si="37"/>
        <v/>
      </c>
      <c r="KA34" s="432" t="str">
        <f t="shared" si="37"/>
        <v/>
      </c>
      <c r="KB34" s="432" t="str">
        <f t="shared" si="37"/>
        <v/>
      </c>
      <c r="KC34" s="432" t="str">
        <f t="shared" si="38"/>
        <v/>
      </c>
      <c r="KD34" s="432" t="str">
        <f t="shared" si="38"/>
        <v/>
      </c>
      <c r="KE34" s="432" t="str">
        <f t="shared" si="38"/>
        <v/>
      </c>
      <c r="KF34" s="432" t="str">
        <f t="shared" si="38"/>
        <v/>
      </c>
      <c r="KG34" s="432" t="str">
        <f t="shared" si="38"/>
        <v/>
      </c>
      <c r="KH34" s="432" t="str">
        <f t="shared" si="38"/>
        <v/>
      </c>
      <c r="KI34" s="432" t="str">
        <f t="shared" si="38"/>
        <v/>
      </c>
      <c r="KJ34" s="432" t="str">
        <f t="shared" si="38"/>
        <v/>
      </c>
      <c r="KK34" s="432" t="str">
        <f t="shared" si="38"/>
        <v/>
      </c>
      <c r="KL34" s="432" t="str">
        <f t="shared" si="38"/>
        <v/>
      </c>
      <c r="KM34" s="432" t="str">
        <f t="shared" si="39"/>
        <v/>
      </c>
      <c r="KN34" s="432" t="str">
        <f t="shared" si="39"/>
        <v/>
      </c>
      <c r="KO34" s="432" t="str">
        <f t="shared" si="39"/>
        <v/>
      </c>
      <c r="KP34" s="432" t="str">
        <f t="shared" si="39"/>
        <v/>
      </c>
      <c r="KQ34" s="432" t="str">
        <f t="shared" si="39"/>
        <v/>
      </c>
      <c r="KR34" s="432" t="str">
        <f t="shared" si="39"/>
        <v/>
      </c>
      <c r="KS34" s="432" t="str">
        <f t="shared" si="39"/>
        <v/>
      </c>
      <c r="KT34" s="432" t="str">
        <f t="shared" si="39"/>
        <v/>
      </c>
      <c r="KU34" s="432" t="str">
        <f t="shared" si="39"/>
        <v/>
      </c>
      <c r="KV34" s="432" t="str">
        <f t="shared" si="39"/>
        <v/>
      </c>
      <c r="KW34" s="432" t="str">
        <f t="shared" si="40"/>
        <v/>
      </c>
      <c r="KX34" s="432" t="str">
        <f t="shared" si="40"/>
        <v/>
      </c>
      <c r="KY34" s="432" t="str">
        <f t="shared" si="40"/>
        <v/>
      </c>
      <c r="KZ34" s="432" t="str">
        <f t="shared" si="40"/>
        <v/>
      </c>
      <c r="LA34" s="432" t="str">
        <f t="shared" si="40"/>
        <v/>
      </c>
      <c r="LB34" s="432" t="str">
        <f t="shared" si="40"/>
        <v/>
      </c>
      <c r="LC34" s="432" t="str">
        <f t="shared" si="40"/>
        <v/>
      </c>
      <c r="LD34" s="432" t="str">
        <f t="shared" si="40"/>
        <v/>
      </c>
      <c r="LE34" s="432" t="str">
        <f t="shared" si="40"/>
        <v/>
      </c>
      <c r="LF34" s="432" t="str">
        <f t="shared" si="40"/>
        <v/>
      </c>
      <c r="LG34" s="432" t="str">
        <f t="shared" si="41"/>
        <v/>
      </c>
      <c r="LH34" s="432" t="str">
        <f t="shared" si="41"/>
        <v/>
      </c>
      <c r="LI34" s="432" t="str">
        <f t="shared" si="41"/>
        <v/>
      </c>
      <c r="LJ34" s="432" t="str">
        <f t="shared" si="41"/>
        <v/>
      </c>
      <c r="LK34" s="432" t="str">
        <f t="shared" si="41"/>
        <v/>
      </c>
      <c r="LL34" s="432" t="str">
        <f t="shared" si="41"/>
        <v/>
      </c>
      <c r="LM34" s="432" t="str">
        <f t="shared" si="41"/>
        <v/>
      </c>
      <c r="LN34" s="432" t="str">
        <f t="shared" si="41"/>
        <v/>
      </c>
      <c r="LO34" s="432" t="str">
        <f t="shared" si="41"/>
        <v/>
      </c>
      <c r="LP34" s="432" t="str">
        <f t="shared" si="41"/>
        <v/>
      </c>
      <c r="LQ34" s="432" t="str">
        <f t="shared" si="42"/>
        <v/>
      </c>
      <c r="LR34" s="432" t="str">
        <f t="shared" si="42"/>
        <v/>
      </c>
      <c r="LS34" s="432" t="str">
        <f t="shared" si="42"/>
        <v/>
      </c>
      <c r="LT34" s="432" t="str">
        <f t="shared" si="42"/>
        <v/>
      </c>
      <c r="LU34" s="432" t="str">
        <f t="shared" si="42"/>
        <v/>
      </c>
      <c r="LV34" s="432" t="str">
        <f t="shared" si="42"/>
        <v/>
      </c>
      <c r="LW34" s="432" t="str">
        <f t="shared" si="42"/>
        <v/>
      </c>
      <c r="LX34" s="432" t="str">
        <f t="shared" si="42"/>
        <v/>
      </c>
      <c r="LY34" s="432" t="str">
        <f t="shared" si="42"/>
        <v/>
      </c>
      <c r="LZ34" s="432" t="str">
        <f t="shared" si="42"/>
        <v/>
      </c>
      <c r="MA34" s="432" t="str">
        <f t="shared" si="43"/>
        <v/>
      </c>
      <c r="MB34" s="432" t="str">
        <f t="shared" si="43"/>
        <v/>
      </c>
      <c r="MC34" s="432" t="str">
        <f t="shared" si="43"/>
        <v/>
      </c>
      <c r="MD34" s="432" t="str">
        <f t="shared" si="43"/>
        <v/>
      </c>
      <c r="ME34" s="432" t="str">
        <f t="shared" si="43"/>
        <v/>
      </c>
      <c r="MF34" s="432" t="str">
        <f t="shared" si="43"/>
        <v/>
      </c>
      <c r="MG34" s="432" t="str">
        <f t="shared" si="43"/>
        <v/>
      </c>
      <c r="MH34" s="432" t="str">
        <f t="shared" si="43"/>
        <v/>
      </c>
      <c r="MI34" s="432" t="str">
        <f t="shared" si="43"/>
        <v/>
      </c>
      <c r="MJ34" s="432" t="str">
        <f t="shared" si="43"/>
        <v/>
      </c>
      <c r="MK34" s="432" t="str">
        <f t="shared" si="44"/>
        <v/>
      </c>
      <c r="ML34" s="432" t="str">
        <f t="shared" si="44"/>
        <v/>
      </c>
      <c r="MM34" s="432" t="str">
        <f t="shared" si="44"/>
        <v/>
      </c>
      <c r="MN34" s="432" t="str">
        <f t="shared" si="44"/>
        <v/>
      </c>
      <c r="MO34" s="432" t="str">
        <f t="shared" si="44"/>
        <v/>
      </c>
      <c r="MP34" s="432" t="str">
        <f t="shared" si="44"/>
        <v/>
      </c>
      <c r="MQ34" s="432" t="str">
        <f t="shared" si="44"/>
        <v/>
      </c>
      <c r="MR34" s="432" t="str">
        <f t="shared" si="44"/>
        <v/>
      </c>
      <c r="MS34" s="432" t="str">
        <f t="shared" si="44"/>
        <v/>
      </c>
      <c r="MT34" s="432" t="str">
        <f t="shared" si="44"/>
        <v/>
      </c>
      <c r="MU34" s="432" t="str">
        <f t="shared" si="45"/>
        <v/>
      </c>
      <c r="MV34" s="432" t="str">
        <f t="shared" si="45"/>
        <v/>
      </c>
      <c r="MW34" s="432" t="str">
        <f t="shared" si="45"/>
        <v/>
      </c>
      <c r="MX34" s="432" t="str">
        <f t="shared" si="45"/>
        <v/>
      </c>
      <c r="MY34" s="432" t="str">
        <f t="shared" si="45"/>
        <v/>
      </c>
      <c r="MZ34" s="432" t="str">
        <f t="shared" si="45"/>
        <v/>
      </c>
      <c r="NA34" s="432" t="str">
        <f t="shared" si="45"/>
        <v/>
      </c>
      <c r="NB34" s="432" t="str">
        <f t="shared" si="45"/>
        <v/>
      </c>
      <c r="NC34" s="432" t="str">
        <f t="shared" si="45"/>
        <v/>
      </c>
      <c r="ND34" s="432" t="str">
        <f t="shared" si="45"/>
        <v/>
      </c>
      <c r="NE34" s="432" t="str">
        <f t="shared" si="46"/>
        <v/>
      </c>
      <c r="NF34" s="432" t="str">
        <f t="shared" si="46"/>
        <v/>
      </c>
      <c r="NG34" s="432" t="str">
        <f t="shared" si="46"/>
        <v/>
      </c>
      <c r="NH34" s="432" t="str">
        <f t="shared" si="46"/>
        <v/>
      </c>
      <c r="NI34" s="432" t="str">
        <f t="shared" si="46"/>
        <v/>
      </c>
      <c r="NJ34" s="432" t="str">
        <f t="shared" si="46"/>
        <v/>
      </c>
      <c r="NK34" s="432" t="str">
        <f t="shared" si="46"/>
        <v/>
      </c>
      <c r="NL34" s="432" t="str">
        <f t="shared" si="46"/>
        <v/>
      </c>
      <c r="NM34" s="432" t="str">
        <f t="shared" si="46"/>
        <v/>
      </c>
      <c r="NN34" s="432" t="str">
        <f t="shared" si="46"/>
        <v/>
      </c>
      <c r="NO34" s="432" t="str">
        <f t="shared" si="47"/>
        <v/>
      </c>
      <c r="NP34" s="432" t="str">
        <f t="shared" si="47"/>
        <v/>
      </c>
      <c r="NQ34" s="432" t="str">
        <f t="shared" si="47"/>
        <v/>
      </c>
      <c r="NR34" s="432" t="str">
        <f t="shared" si="47"/>
        <v/>
      </c>
      <c r="NS34" s="432" t="str">
        <f t="shared" si="47"/>
        <v/>
      </c>
      <c r="NT34" s="432" t="str">
        <f t="shared" si="47"/>
        <v/>
      </c>
      <c r="NU34" s="432" t="str">
        <f t="shared" si="47"/>
        <v/>
      </c>
      <c r="NV34" s="432" t="str">
        <f t="shared" si="47"/>
        <v/>
      </c>
      <c r="NW34" s="432" t="str">
        <f t="shared" si="47"/>
        <v/>
      </c>
      <c r="NX34" s="432" t="str">
        <f t="shared" si="47"/>
        <v/>
      </c>
      <c r="NY34" s="432" t="str">
        <f t="shared" si="48"/>
        <v/>
      </c>
      <c r="NZ34" s="432" t="str">
        <f t="shared" si="48"/>
        <v/>
      </c>
      <c r="OA34" s="432" t="str">
        <f t="shared" si="48"/>
        <v/>
      </c>
      <c r="OB34" s="432" t="str">
        <f t="shared" si="48"/>
        <v/>
      </c>
      <c r="OC34" s="432" t="str">
        <f t="shared" si="48"/>
        <v/>
      </c>
      <c r="OD34" s="432" t="str">
        <f t="shared" si="48"/>
        <v/>
      </c>
      <c r="OE34" s="432" t="str">
        <f t="shared" si="48"/>
        <v/>
      </c>
      <c r="OF34" s="432" t="str">
        <f t="shared" si="48"/>
        <v/>
      </c>
      <c r="OG34" s="432" t="str">
        <f t="shared" si="48"/>
        <v/>
      </c>
      <c r="OH34" s="432" t="str">
        <f t="shared" si="48"/>
        <v/>
      </c>
      <c r="OI34" s="432" t="str">
        <f t="shared" si="49"/>
        <v/>
      </c>
      <c r="OJ34" s="432" t="str">
        <f t="shared" si="49"/>
        <v/>
      </c>
      <c r="OK34" s="432" t="str">
        <f t="shared" si="49"/>
        <v/>
      </c>
      <c r="OL34" s="432" t="str">
        <f t="shared" si="49"/>
        <v/>
      </c>
      <c r="OM34" s="432" t="str">
        <f t="shared" si="49"/>
        <v/>
      </c>
      <c r="ON34" s="432" t="str">
        <f t="shared" si="49"/>
        <v/>
      </c>
      <c r="OO34" s="432" t="str">
        <f t="shared" si="49"/>
        <v/>
      </c>
      <c r="OP34" s="432" t="str">
        <f t="shared" si="49"/>
        <v/>
      </c>
      <c r="OQ34" s="432" t="str">
        <f t="shared" si="49"/>
        <v/>
      </c>
      <c r="OR34" s="432" t="str">
        <f t="shared" si="49"/>
        <v/>
      </c>
      <c r="OS34" s="432" t="str">
        <f t="shared" si="50"/>
        <v/>
      </c>
      <c r="OT34" s="432" t="str">
        <f t="shared" si="50"/>
        <v/>
      </c>
      <c r="OU34" s="432" t="str">
        <f t="shared" si="50"/>
        <v/>
      </c>
      <c r="OV34" s="432" t="str">
        <f t="shared" si="50"/>
        <v/>
      </c>
      <c r="OW34" s="432" t="str">
        <f t="shared" si="50"/>
        <v/>
      </c>
      <c r="OX34" s="432" t="str">
        <f t="shared" si="50"/>
        <v/>
      </c>
      <c r="OY34" s="432" t="str">
        <f t="shared" si="50"/>
        <v/>
      </c>
      <c r="OZ34" s="432" t="str">
        <f t="shared" si="50"/>
        <v/>
      </c>
      <c r="PA34" s="432" t="str">
        <f t="shared" si="50"/>
        <v/>
      </c>
      <c r="PB34" s="432" t="str">
        <f t="shared" si="50"/>
        <v/>
      </c>
      <c r="PC34" s="432" t="str">
        <f t="shared" si="50"/>
        <v/>
      </c>
      <c r="PD34" s="432" t="str">
        <f t="shared" si="50"/>
        <v/>
      </c>
      <c r="PE34" s="432" t="str">
        <f t="shared" si="50"/>
        <v/>
      </c>
    </row>
    <row r="35" spans="1:421" ht="15" customHeight="1">
      <c r="A35" s="541"/>
      <c r="B35" s="542"/>
      <c r="C35" s="949"/>
      <c r="D35" s="542"/>
      <c r="E35" s="546"/>
      <c r="F35" s="542"/>
      <c r="G35" s="543"/>
      <c r="H35" s="544"/>
      <c r="I35" s="545"/>
      <c r="J35" s="546"/>
      <c r="K35" s="546" t="str">
        <f t="shared" si="51"/>
        <v/>
      </c>
      <c r="L35" s="547" t="str">
        <f t="shared" si="12"/>
        <v/>
      </c>
      <c r="M35" s="951" t="str">
        <f t="shared" si="13"/>
        <v/>
      </c>
      <c r="N35" s="951" t="str">
        <f t="shared" si="52"/>
        <v/>
      </c>
      <c r="O35" s="1486"/>
      <c r="P35" s="1486"/>
      <c r="Q35" s="98"/>
      <c r="R35" s="167" t="str">
        <f t="shared" si="53"/>
        <v/>
      </c>
      <c r="S35" s="167" t="str">
        <f t="shared" si="54"/>
        <v/>
      </c>
      <c r="T35" s="167" t="str">
        <f t="shared" si="55"/>
        <v/>
      </c>
      <c r="U35" s="167" t="str">
        <f t="shared" si="56"/>
        <v/>
      </c>
      <c r="V35" s="85" t="s">
        <v>628</v>
      </c>
      <c r="W35" s="450">
        <v>1</v>
      </c>
      <c r="X35" s="167" t="str">
        <f t="shared" si="57"/>
        <v/>
      </c>
      <c r="Y35" s="167" t="str">
        <f t="shared" si="58"/>
        <v/>
      </c>
      <c r="Z35" s="167" t="str">
        <f t="shared" si="59"/>
        <v/>
      </c>
      <c r="AD35" s="530" t="str">
        <f>'3.2 TAP'!B35</f>
        <v/>
      </c>
      <c r="AW35" s="432" t="str">
        <f t="shared" si="14"/>
        <v/>
      </c>
      <c r="AX35" s="432" t="str">
        <f t="shared" si="14"/>
        <v/>
      </c>
      <c r="AY35" s="432" t="str">
        <f t="shared" si="14"/>
        <v/>
      </c>
      <c r="AZ35" s="432" t="str">
        <f t="shared" si="14"/>
        <v/>
      </c>
      <c r="BA35" s="432" t="str">
        <f t="shared" si="14"/>
        <v/>
      </c>
      <c r="BB35" s="432" t="str">
        <f t="shared" si="14"/>
        <v/>
      </c>
      <c r="BC35" s="432" t="str">
        <f t="shared" si="14"/>
        <v/>
      </c>
      <c r="BD35" s="432" t="str">
        <f t="shared" si="14"/>
        <v/>
      </c>
      <c r="BE35" s="432" t="str">
        <f t="shared" si="14"/>
        <v/>
      </c>
      <c r="BF35" s="432" t="str">
        <f t="shared" si="14"/>
        <v/>
      </c>
      <c r="BG35" s="432" t="str">
        <f t="shared" si="15"/>
        <v/>
      </c>
      <c r="BH35" s="432" t="str">
        <f t="shared" si="15"/>
        <v/>
      </c>
      <c r="BI35" s="432" t="str">
        <f t="shared" si="15"/>
        <v/>
      </c>
      <c r="BJ35" s="432" t="str">
        <f t="shared" si="15"/>
        <v/>
      </c>
      <c r="BK35" s="432" t="str">
        <f t="shared" si="15"/>
        <v/>
      </c>
      <c r="BL35" s="432" t="str">
        <f t="shared" si="15"/>
        <v/>
      </c>
      <c r="BM35" s="432" t="str">
        <f t="shared" si="15"/>
        <v/>
      </c>
      <c r="BN35" s="432" t="str">
        <f t="shared" si="15"/>
        <v/>
      </c>
      <c r="BO35" s="432" t="str">
        <f t="shared" si="15"/>
        <v/>
      </c>
      <c r="BP35" s="432" t="str">
        <f t="shared" si="15"/>
        <v/>
      </c>
      <c r="BQ35" s="432" t="str">
        <f t="shared" si="16"/>
        <v/>
      </c>
      <c r="BR35" s="432" t="str">
        <f t="shared" si="16"/>
        <v/>
      </c>
      <c r="BS35" s="432" t="str">
        <f t="shared" si="16"/>
        <v/>
      </c>
      <c r="BT35" s="432" t="str">
        <f t="shared" si="16"/>
        <v/>
      </c>
      <c r="BU35" s="432" t="str">
        <f t="shared" si="16"/>
        <v/>
      </c>
      <c r="BV35" s="432" t="str">
        <f t="shared" si="16"/>
        <v/>
      </c>
      <c r="BW35" s="432" t="str">
        <f t="shared" si="16"/>
        <v/>
      </c>
      <c r="BX35" s="432" t="str">
        <f t="shared" si="16"/>
        <v/>
      </c>
      <c r="BY35" s="432" t="str">
        <f t="shared" si="16"/>
        <v/>
      </c>
      <c r="BZ35" s="432" t="str">
        <f t="shared" si="16"/>
        <v/>
      </c>
      <c r="CA35" s="432" t="str">
        <f t="shared" si="17"/>
        <v/>
      </c>
      <c r="CB35" s="432" t="str">
        <f t="shared" si="17"/>
        <v/>
      </c>
      <c r="CC35" s="432" t="str">
        <f t="shared" si="17"/>
        <v/>
      </c>
      <c r="CD35" s="432" t="str">
        <f t="shared" si="17"/>
        <v/>
      </c>
      <c r="CE35" s="432" t="str">
        <f t="shared" si="17"/>
        <v/>
      </c>
      <c r="CF35" s="432" t="str">
        <f t="shared" si="17"/>
        <v/>
      </c>
      <c r="CG35" s="432" t="str">
        <f t="shared" si="17"/>
        <v/>
      </c>
      <c r="CH35" s="432" t="str">
        <f t="shared" si="17"/>
        <v/>
      </c>
      <c r="CI35" s="432" t="str">
        <f t="shared" si="17"/>
        <v/>
      </c>
      <c r="CJ35" s="432" t="str">
        <f t="shared" si="17"/>
        <v/>
      </c>
      <c r="CK35" s="432" t="str">
        <f t="shared" si="18"/>
        <v/>
      </c>
      <c r="CL35" s="432" t="str">
        <f t="shared" si="18"/>
        <v/>
      </c>
      <c r="CM35" s="432" t="str">
        <f t="shared" si="18"/>
        <v/>
      </c>
      <c r="CN35" s="432" t="str">
        <f t="shared" si="18"/>
        <v/>
      </c>
      <c r="CO35" s="432" t="str">
        <f t="shared" si="18"/>
        <v/>
      </c>
      <c r="CP35" s="432" t="str">
        <f t="shared" si="18"/>
        <v/>
      </c>
      <c r="CQ35" s="432" t="str">
        <f t="shared" si="18"/>
        <v/>
      </c>
      <c r="CR35" s="432" t="str">
        <f t="shared" si="18"/>
        <v/>
      </c>
      <c r="CS35" s="432" t="str">
        <f t="shared" si="18"/>
        <v/>
      </c>
      <c r="CT35" s="432" t="str">
        <f t="shared" si="18"/>
        <v/>
      </c>
      <c r="CU35" s="432" t="str">
        <f t="shared" si="19"/>
        <v/>
      </c>
      <c r="CV35" s="432" t="str">
        <f t="shared" si="19"/>
        <v/>
      </c>
      <c r="CW35" s="432" t="str">
        <f t="shared" si="19"/>
        <v/>
      </c>
      <c r="CX35" s="432" t="str">
        <f t="shared" si="19"/>
        <v/>
      </c>
      <c r="CY35" s="432" t="str">
        <f t="shared" si="19"/>
        <v/>
      </c>
      <c r="CZ35" s="432" t="str">
        <f t="shared" si="19"/>
        <v/>
      </c>
      <c r="DA35" s="432" t="str">
        <f t="shared" si="19"/>
        <v/>
      </c>
      <c r="DB35" s="432" t="str">
        <f t="shared" si="19"/>
        <v/>
      </c>
      <c r="DC35" s="432" t="str">
        <f t="shared" si="19"/>
        <v/>
      </c>
      <c r="DD35" s="432" t="str">
        <f t="shared" si="19"/>
        <v/>
      </c>
      <c r="DE35" s="432" t="str">
        <f t="shared" si="20"/>
        <v/>
      </c>
      <c r="DF35" s="432" t="str">
        <f t="shared" si="20"/>
        <v/>
      </c>
      <c r="DG35" s="432" t="str">
        <f t="shared" si="20"/>
        <v/>
      </c>
      <c r="DH35" s="432" t="str">
        <f t="shared" si="20"/>
        <v/>
      </c>
      <c r="DI35" s="432" t="str">
        <f t="shared" si="20"/>
        <v/>
      </c>
      <c r="DJ35" s="432" t="str">
        <f t="shared" si="20"/>
        <v/>
      </c>
      <c r="DK35" s="432" t="str">
        <f t="shared" si="20"/>
        <v/>
      </c>
      <c r="DL35" s="432" t="str">
        <f t="shared" si="20"/>
        <v/>
      </c>
      <c r="DM35" s="432" t="str">
        <f t="shared" si="20"/>
        <v/>
      </c>
      <c r="DN35" s="432" t="str">
        <f t="shared" si="20"/>
        <v/>
      </c>
      <c r="DO35" s="432" t="str">
        <f t="shared" si="21"/>
        <v/>
      </c>
      <c r="DP35" s="432" t="str">
        <f t="shared" si="21"/>
        <v/>
      </c>
      <c r="DQ35" s="432" t="str">
        <f t="shared" si="21"/>
        <v/>
      </c>
      <c r="DR35" s="432" t="str">
        <f t="shared" si="21"/>
        <v/>
      </c>
      <c r="DS35" s="432" t="str">
        <f t="shared" si="21"/>
        <v/>
      </c>
      <c r="DT35" s="432" t="str">
        <f t="shared" si="21"/>
        <v/>
      </c>
      <c r="DU35" s="432" t="str">
        <f t="shared" si="21"/>
        <v/>
      </c>
      <c r="DV35" s="432" t="str">
        <f t="shared" si="21"/>
        <v/>
      </c>
      <c r="DW35" s="432" t="str">
        <f t="shared" si="21"/>
        <v/>
      </c>
      <c r="DX35" s="432" t="str">
        <f t="shared" si="21"/>
        <v/>
      </c>
      <c r="DY35" s="432" t="str">
        <f t="shared" si="22"/>
        <v/>
      </c>
      <c r="DZ35" s="432" t="str">
        <f t="shared" si="22"/>
        <v/>
      </c>
      <c r="EA35" s="432" t="str">
        <f t="shared" si="22"/>
        <v/>
      </c>
      <c r="EB35" s="432" t="str">
        <f t="shared" si="22"/>
        <v/>
      </c>
      <c r="EC35" s="432" t="str">
        <f t="shared" si="22"/>
        <v/>
      </c>
      <c r="ED35" s="432" t="str">
        <f t="shared" si="22"/>
        <v/>
      </c>
      <c r="EE35" s="432" t="str">
        <f t="shared" si="22"/>
        <v/>
      </c>
      <c r="EF35" s="432" t="str">
        <f t="shared" si="22"/>
        <v/>
      </c>
      <c r="EG35" s="432" t="str">
        <f t="shared" si="22"/>
        <v/>
      </c>
      <c r="EH35" s="432" t="str">
        <f t="shared" si="22"/>
        <v/>
      </c>
      <c r="EI35" s="432" t="str">
        <f t="shared" si="23"/>
        <v/>
      </c>
      <c r="EJ35" s="432" t="str">
        <f t="shared" si="23"/>
        <v/>
      </c>
      <c r="EK35" s="432" t="str">
        <f t="shared" si="23"/>
        <v/>
      </c>
      <c r="EL35" s="432" t="str">
        <f t="shared" si="23"/>
        <v/>
      </c>
      <c r="EM35" s="432" t="str">
        <f t="shared" si="23"/>
        <v/>
      </c>
      <c r="EN35" s="432" t="str">
        <f t="shared" si="23"/>
        <v/>
      </c>
      <c r="EO35" s="432" t="str">
        <f t="shared" si="23"/>
        <v/>
      </c>
      <c r="EP35" s="432" t="str">
        <f t="shared" si="23"/>
        <v/>
      </c>
      <c r="EQ35" s="432" t="str">
        <f t="shared" si="23"/>
        <v/>
      </c>
      <c r="ER35" s="432" t="str">
        <f t="shared" si="23"/>
        <v/>
      </c>
      <c r="ES35" s="432" t="str">
        <f t="shared" si="24"/>
        <v/>
      </c>
      <c r="ET35" s="432" t="str">
        <f t="shared" si="24"/>
        <v/>
      </c>
      <c r="EU35" s="432" t="str">
        <f t="shared" si="24"/>
        <v/>
      </c>
      <c r="EV35" s="432" t="str">
        <f t="shared" si="24"/>
        <v/>
      </c>
      <c r="EW35" s="432" t="str">
        <f t="shared" si="24"/>
        <v/>
      </c>
      <c r="EX35" s="432" t="str">
        <f t="shared" si="24"/>
        <v/>
      </c>
      <c r="EY35" s="432" t="str">
        <f t="shared" si="24"/>
        <v/>
      </c>
      <c r="EZ35" s="432" t="str">
        <f t="shared" si="24"/>
        <v/>
      </c>
      <c r="FA35" s="432" t="str">
        <f t="shared" si="24"/>
        <v/>
      </c>
      <c r="FB35" s="432" t="str">
        <f t="shared" si="24"/>
        <v/>
      </c>
      <c r="FC35" s="432" t="str">
        <f t="shared" si="25"/>
        <v/>
      </c>
      <c r="FD35" s="432" t="str">
        <f t="shared" si="25"/>
        <v/>
      </c>
      <c r="FE35" s="432" t="str">
        <f t="shared" si="25"/>
        <v/>
      </c>
      <c r="FF35" s="432" t="str">
        <f t="shared" si="25"/>
        <v/>
      </c>
      <c r="FG35" s="432" t="str">
        <f t="shared" si="25"/>
        <v/>
      </c>
      <c r="FH35" s="432" t="str">
        <f t="shared" si="25"/>
        <v/>
      </c>
      <c r="FI35" s="432" t="str">
        <f t="shared" si="25"/>
        <v/>
      </c>
      <c r="FJ35" s="432" t="str">
        <f t="shared" si="25"/>
        <v/>
      </c>
      <c r="FK35" s="432" t="str">
        <f t="shared" si="25"/>
        <v/>
      </c>
      <c r="FL35" s="432" t="str">
        <f t="shared" si="25"/>
        <v/>
      </c>
      <c r="FM35" s="432" t="str">
        <f t="shared" si="26"/>
        <v/>
      </c>
      <c r="FN35" s="432" t="str">
        <f t="shared" si="26"/>
        <v/>
      </c>
      <c r="FO35" s="432" t="str">
        <f t="shared" si="26"/>
        <v/>
      </c>
      <c r="FP35" s="432" t="str">
        <f t="shared" si="26"/>
        <v/>
      </c>
      <c r="FQ35" s="432" t="str">
        <f t="shared" si="26"/>
        <v/>
      </c>
      <c r="FR35" s="432" t="str">
        <f t="shared" si="26"/>
        <v/>
      </c>
      <c r="FS35" s="432" t="str">
        <f t="shared" si="26"/>
        <v/>
      </c>
      <c r="FT35" s="432" t="str">
        <f t="shared" si="26"/>
        <v/>
      </c>
      <c r="FU35" s="432" t="str">
        <f t="shared" si="26"/>
        <v/>
      </c>
      <c r="FV35" s="432" t="str">
        <f t="shared" si="26"/>
        <v/>
      </c>
      <c r="FW35" s="432" t="str">
        <f t="shared" si="27"/>
        <v/>
      </c>
      <c r="FX35" s="432" t="str">
        <f t="shared" si="27"/>
        <v/>
      </c>
      <c r="FY35" s="432" t="str">
        <f t="shared" si="27"/>
        <v/>
      </c>
      <c r="FZ35" s="432" t="str">
        <f t="shared" si="27"/>
        <v/>
      </c>
      <c r="GA35" s="432" t="str">
        <f t="shared" si="27"/>
        <v/>
      </c>
      <c r="GB35" s="432" t="str">
        <f t="shared" si="27"/>
        <v/>
      </c>
      <c r="GC35" s="432" t="str">
        <f t="shared" si="27"/>
        <v/>
      </c>
      <c r="GD35" s="432" t="str">
        <f t="shared" si="27"/>
        <v/>
      </c>
      <c r="GE35" s="432" t="str">
        <f t="shared" si="27"/>
        <v/>
      </c>
      <c r="GF35" s="432" t="str">
        <f t="shared" si="27"/>
        <v/>
      </c>
      <c r="GG35" s="432" t="str">
        <f t="shared" si="28"/>
        <v/>
      </c>
      <c r="GH35" s="432" t="str">
        <f t="shared" si="28"/>
        <v/>
      </c>
      <c r="GI35" s="432" t="str">
        <f t="shared" si="28"/>
        <v/>
      </c>
      <c r="GJ35" s="432" t="str">
        <f t="shared" si="28"/>
        <v/>
      </c>
      <c r="GK35" s="432" t="str">
        <f t="shared" si="28"/>
        <v/>
      </c>
      <c r="GL35" s="432" t="str">
        <f t="shared" si="28"/>
        <v/>
      </c>
      <c r="GM35" s="432" t="str">
        <f t="shared" si="28"/>
        <v/>
      </c>
      <c r="GN35" s="432" t="str">
        <f t="shared" si="28"/>
        <v/>
      </c>
      <c r="GO35" s="432" t="str">
        <f t="shared" si="28"/>
        <v/>
      </c>
      <c r="GP35" s="432" t="str">
        <f t="shared" si="28"/>
        <v/>
      </c>
      <c r="GQ35" s="432" t="str">
        <f t="shared" si="29"/>
        <v/>
      </c>
      <c r="GR35" s="432" t="str">
        <f t="shared" si="29"/>
        <v/>
      </c>
      <c r="GS35" s="432" t="str">
        <f t="shared" si="29"/>
        <v/>
      </c>
      <c r="GT35" s="432" t="str">
        <f t="shared" si="29"/>
        <v/>
      </c>
      <c r="GU35" s="432" t="str">
        <f t="shared" si="29"/>
        <v/>
      </c>
      <c r="GV35" s="432" t="str">
        <f t="shared" si="29"/>
        <v/>
      </c>
      <c r="GW35" s="432" t="str">
        <f t="shared" si="29"/>
        <v/>
      </c>
      <c r="GX35" s="432" t="str">
        <f t="shared" si="29"/>
        <v/>
      </c>
      <c r="GY35" s="432" t="str">
        <f t="shared" si="29"/>
        <v/>
      </c>
      <c r="GZ35" s="432" t="str">
        <f t="shared" si="29"/>
        <v/>
      </c>
      <c r="HA35" s="432" t="str">
        <f t="shared" si="30"/>
        <v/>
      </c>
      <c r="HB35" s="432" t="str">
        <f t="shared" si="30"/>
        <v/>
      </c>
      <c r="HC35" s="432" t="str">
        <f t="shared" si="30"/>
        <v/>
      </c>
      <c r="HD35" s="432" t="str">
        <f t="shared" si="30"/>
        <v/>
      </c>
      <c r="HE35" s="432" t="str">
        <f t="shared" si="30"/>
        <v/>
      </c>
      <c r="HF35" s="432" t="str">
        <f t="shared" si="30"/>
        <v/>
      </c>
      <c r="HG35" s="432" t="str">
        <f t="shared" si="30"/>
        <v/>
      </c>
      <c r="HH35" s="432" t="str">
        <f t="shared" si="30"/>
        <v/>
      </c>
      <c r="HI35" s="432" t="str">
        <f t="shared" si="30"/>
        <v/>
      </c>
      <c r="HJ35" s="432" t="str">
        <f t="shared" si="30"/>
        <v/>
      </c>
      <c r="HK35" s="432" t="str">
        <f t="shared" si="31"/>
        <v/>
      </c>
      <c r="HL35" s="432" t="str">
        <f t="shared" si="31"/>
        <v/>
      </c>
      <c r="HM35" s="432" t="str">
        <f t="shared" si="31"/>
        <v/>
      </c>
      <c r="HN35" s="432" t="str">
        <f t="shared" si="31"/>
        <v/>
      </c>
      <c r="HO35" s="432" t="str">
        <f t="shared" si="31"/>
        <v/>
      </c>
      <c r="HP35" s="432" t="str">
        <f t="shared" si="31"/>
        <v/>
      </c>
      <c r="HQ35" s="432" t="str">
        <f t="shared" si="31"/>
        <v/>
      </c>
      <c r="HR35" s="432" t="str">
        <f t="shared" si="31"/>
        <v/>
      </c>
      <c r="HS35" s="432" t="str">
        <f t="shared" si="31"/>
        <v/>
      </c>
      <c r="HT35" s="432" t="str">
        <f t="shared" si="31"/>
        <v/>
      </c>
      <c r="HU35" s="432" t="str">
        <f t="shared" si="32"/>
        <v/>
      </c>
      <c r="HV35" s="432" t="str">
        <f t="shared" si="32"/>
        <v/>
      </c>
      <c r="HW35" s="432" t="str">
        <f t="shared" si="32"/>
        <v/>
      </c>
      <c r="HX35" s="432" t="str">
        <f t="shared" si="32"/>
        <v/>
      </c>
      <c r="HY35" s="432" t="str">
        <f t="shared" si="32"/>
        <v/>
      </c>
      <c r="HZ35" s="432" t="str">
        <f t="shared" si="32"/>
        <v/>
      </c>
      <c r="IA35" s="432" t="str">
        <f t="shared" si="32"/>
        <v/>
      </c>
      <c r="IB35" s="432" t="str">
        <f t="shared" si="32"/>
        <v/>
      </c>
      <c r="IC35" s="432" t="str">
        <f t="shared" si="32"/>
        <v/>
      </c>
      <c r="ID35" s="432" t="str">
        <f t="shared" si="32"/>
        <v/>
      </c>
      <c r="IE35" s="432" t="str">
        <f t="shared" si="33"/>
        <v/>
      </c>
      <c r="IF35" s="432" t="str">
        <f t="shared" si="33"/>
        <v/>
      </c>
      <c r="IG35" s="432" t="str">
        <f t="shared" si="33"/>
        <v/>
      </c>
      <c r="IH35" s="432" t="str">
        <f t="shared" si="33"/>
        <v/>
      </c>
      <c r="II35" s="432" t="str">
        <f t="shared" si="33"/>
        <v/>
      </c>
      <c r="IJ35" s="432" t="str">
        <f t="shared" si="33"/>
        <v/>
      </c>
      <c r="IK35" s="432" t="str">
        <f t="shared" si="33"/>
        <v/>
      </c>
      <c r="IL35" s="432" t="str">
        <f t="shared" si="33"/>
        <v/>
      </c>
      <c r="IM35" s="432" t="str">
        <f t="shared" si="33"/>
        <v/>
      </c>
      <c r="IN35" s="432" t="str">
        <f t="shared" si="33"/>
        <v/>
      </c>
      <c r="IO35" s="432" t="str">
        <f t="shared" si="34"/>
        <v/>
      </c>
      <c r="IP35" s="432" t="str">
        <f t="shared" si="34"/>
        <v/>
      </c>
      <c r="IQ35" s="432" t="str">
        <f t="shared" si="34"/>
        <v/>
      </c>
      <c r="IR35" s="432" t="str">
        <f t="shared" si="34"/>
        <v/>
      </c>
      <c r="IS35" s="432" t="str">
        <f t="shared" si="34"/>
        <v/>
      </c>
      <c r="IT35" s="432" t="str">
        <f t="shared" si="34"/>
        <v/>
      </c>
      <c r="IU35" s="432" t="str">
        <f t="shared" si="34"/>
        <v/>
      </c>
      <c r="IV35" s="432" t="str">
        <f t="shared" si="34"/>
        <v/>
      </c>
      <c r="IW35" s="432" t="str">
        <f t="shared" si="34"/>
        <v/>
      </c>
      <c r="IX35" s="432" t="str">
        <f t="shared" si="34"/>
        <v/>
      </c>
      <c r="IY35" s="432" t="str">
        <f t="shared" si="35"/>
        <v/>
      </c>
      <c r="IZ35" s="432" t="str">
        <f t="shared" si="35"/>
        <v/>
      </c>
      <c r="JA35" s="432" t="str">
        <f t="shared" si="35"/>
        <v/>
      </c>
      <c r="JB35" s="432" t="str">
        <f t="shared" si="35"/>
        <v/>
      </c>
      <c r="JC35" s="432" t="str">
        <f t="shared" si="35"/>
        <v/>
      </c>
      <c r="JD35" s="432" t="str">
        <f t="shared" si="35"/>
        <v/>
      </c>
      <c r="JE35" s="432" t="str">
        <f t="shared" si="35"/>
        <v/>
      </c>
      <c r="JF35" s="432" t="str">
        <f t="shared" si="35"/>
        <v/>
      </c>
      <c r="JG35" s="432" t="str">
        <f t="shared" si="35"/>
        <v/>
      </c>
      <c r="JH35" s="432" t="str">
        <f t="shared" si="35"/>
        <v/>
      </c>
      <c r="JI35" s="432" t="str">
        <f t="shared" si="36"/>
        <v/>
      </c>
      <c r="JJ35" s="432" t="str">
        <f t="shared" si="36"/>
        <v/>
      </c>
      <c r="JK35" s="432" t="str">
        <f t="shared" si="36"/>
        <v/>
      </c>
      <c r="JL35" s="432" t="str">
        <f t="shared" si="36"/>
        <v/>
      </c>
      <c r="JM35" s="432" t="str">
        <f t="shared" si="36"/>
        <v/>
      </c>
      <c r="JN35" s="432" t="str">
        <f t="shared" si="36"/>
        <v/>
      </c>
      <c r="JO35" s="432" t="str">
        <f t="shared" si="36"/>
        <v/>
      </c>
      <c r="JP35" s="432" t="str">
        <f t="shared" si="36"/>
        <v/>
      </c>
      <c r="JQ35" s="432" t="str">
        <f t="shared" si="36"/>
        <v/>
      </c>
      <c r="JR35" s="432" t="str">
        <f t="shared" si="36"/>
        <v/>
      </c>
      <c r="JS35" s="432" t="str">
        <f t="shared" si="37"/>
        <v/>
      </c>
      <c r="JT35" s="432" t="str">
        <f t="shared" si="37"/>
        <v/>
      </c>
      <c r="JU35" s="432" t="str">
        <f t="shared" si="37"/>
        <v/>
      </c>
      <c r="JV35" s="432" t="str">
        <f t="shared" si="37"/>
        <v/>
      </c>
      <c r="JW35" s="432" t="str">
        <f t="shared" si="37"/>
        <v/>
      </c>
      <c r="JX35" s="432" t="str">
        <f t="shared" si="37"/>
        <v/>
      </c>
      <c r="JY35" s="432" t="str">
        <f t="shared" si="37"/>
        <v/>
      </c>
      <c r="JZ35" s="432" t="str">
        <f t="shared" si="37"/>
        <v/>
      </c>
      <c r="KA35" s="432" t="str">
        <f t="shared" si="37"/>
        <v/>
      </c>
      <c r="KB35" s="432" t="str">
        <f t="shared" si="37"/>
        <v/>
      </c>
      <c r="KC35" s="432" t="str">
        <f t="shared" si="38"/>
        <v/>
      </c>
      <c r="KD35" s="432" t="str">
        <f t="shared" si="38"/>
        <v/>
      </c>
      <c r="KE35" s="432" t="str">
        <f t="shared" si="38"/>
        <v/>
      </c>
      <c r="KF35" s="432" t="str">
        <f t="shared" si="38"/>
        <v/>
      </c>
      <c r="KG35" s="432" t="str">
        <f t="shared" si="38"/>
        <v/>
      </c>
      <c r="KH35" s="432" t="str">
        <f t="shared" si="38"/>
        <v/>
      </c>
      <c r="KI35" s="432" t="str">
        <f t="shared" si="38"/>
        <v/>
      </c>
      <c r="KJ35" s="432" t="str">
        <f t="shared" si="38"/>
        <v/>
      </c>
      <c r="KK35" s="432" t="str">
        <f t="shared" si="38"/>
        <v/>
      </c>
      <c r="KL35" s="432" t="str">
        <f t="shared" si="38"/>
        <v/>
      </c>
      <c r="KM35" s="432" t="str">
        <f t="shared" si="39"/>
        <v/>
      </c>
      <c r="KN35" s="432" t="str">
        <f t="shared" si="39"/>
        <v/>
      </c>
      <c r="KO35" s="432" t="str">
        <f t="shared" si="39"/>
        <v/>
      </c>
      <c r="KP35" s="432" t="str">
        <f t="shared" si="39"/>
        <v/>
      </c>
      <c r="KQ35" s="432" t="str">
        <f t="shared" si="39"/>
        <v/>
      </c>
      <c r="KR35" s="432" t="str">
        <f t="shared" si="39"/>
        <v/>
      </c>
      <c r="KS35" s="432" t="str">
        <f t="shared" si="39"/>
        <v/>
      </c>
      <c r="KT35" s="432" t="str">
        <f t="shared" si="39"/>
        <v/>
      </c>
      <c r="KU35" s="432" t="str">
        <f t="shared" si="39"/>
        <v/>
      </c>
      <c r="KV35" s="432" t="str">
        <f t="shared" si="39"/>
        <v/>
      </c>
      <c r="KW35" s="432" t="str">
        <f t="shared" si="40"/>
        <v/>
      </c>
      <c r="KX35" s="432" t="str">
        <f t="shared" si="40"/>
        <v/>
      </c>
      <c r="KY35" s="432" t="str">
        <f t="shared" si="40"/>
        <v/>
      </c>
      <c r="KZ35" s="432" t="str">
        <f t="shared" si="40"/>
        <v/>
      </c>
      <c r="LA35" s="432" t="str">
        <f t="shared" si="40"/>
        <v/>
      </c>
      <c r="LB35" s="432" t="str">
        <f t="shared" si="40"/>
        <v/>
      </c>
      <c r="LC35" s="432" t="str">
        <f t="shared" si="40"/>
        <v/>
      </c>
      <c r="LD35" s="432" t="str">
        <f t="shared" si="40"/>
        <v/>
      </c>
      <c r="LE35" s="432" t="str">
        <f t="shared" si="40"/>
        <v/>
      </c>
      <c r="LF35" s="432" t="str">
        <f t="shared" si="40"/>
        <v/>
      </c>
      <c r="LG35" s="432" t="str">
        <f t="shared" si="41"/>
        <v/>
      </c>
      <c r="LH35" s="432" t="str">
        <f t="shared" si="41"/>
        <v/>
      </c>
      <c r="LI35" s="432" t="str">
        <f t="shared" si="41"/>
        <v/>
      </c>
      <c r="LJ35" s="432" t="str">
        <f t="shared" si="41"/>
        <v/>
      </c>
      <c r="LK35" s="432" t="str">
        <f t="shared" si="41"/>
        <v/>
      </c>
      <c r="LL35" s="432" t="str">
        <f t="shared" si="41"/>
        <v/>
      </c>
      <c r="LM35" s="432" t="str">
        <f t="shared" si="41"/>
        <v/>
      </c>
      <c r="LN35" s="432" t="str">
        <f t="shared" si="41"/>
        <v/>
      </c>
      <c r="LO35" s="432" t="str">
        <f t="shared" si="41"/>
        <v/>
      </c>
      <c r="LP35" s="432" t="str">
        <f t="shared" si="41"/>
        <v/>
      </c>
      <c r="LQ35" s="432" t="str">
        <f t="shared" si="42"/>
        <v/>
      </c>
      <c r="LR35" s="432" t="str">
        <f t="shared" si="42"/>
        <v/>
      </c>
      <c r="LS35" s="432" t="str">
        <f t="shared" si="42"/>
        <v/>
      </c>
      <c r="LT35" s="432" t="str">
        <f t="shared" si="42"/>
        <v/>
      </c>
      <c r="LU35" s="432" t="str">
        <f t="shared" si="42"/>
        <v/>
      </c>
      <c r="LV35" s="432" t="str">
        <f t="shared" si="42"/>
        <v/>
      </c>
      <c r="LW35" s="432" t="str">
        <f t="shared" si="42"/>
        <v/>
      </c>
      <c r="LX35" s="432" t="str">
        <f t="shared" si="42"/>
        <v/>
      </c>
      <c r="LY35" s="432" t="str">
        <f t="shared" si="42"/>
        <v/>
      </c>
      <c r="LZ35" s="432" t="str">
        <f t="shared" si="42"/>
        <v/>
      </c>
      <c r="MA35" s="432" t="str">
        <f t="shared" si="43"/>
        <v/>
      </c>
      <c r="MB35" s="432" t="str">
        <f t="shared" si="43"/>
        <v/>
      </c>
      <c r="MC35" s="432" t="str">
        <f t="shared" si="43"/>
        <v/>
      </c>
      <c r="MD35" s="432" t="str">
        <f t="shared" si="43"/>
        <v/>
      </c>
      <c r="ME35" s="432" t="str">
        <f t="shared" si="43"/>
        <v/>
      </c>
      <c r="MF35" s="432" t="str">
        <f t="shared" si="43"/>
        <v/>
      </c>
      <c r="MG35" s="432" t="str">
        <f t="shared" si="43"/>
        <v/>
      </c>
      <c r="MH35" s="432" t="str">
        <f t="shared" si="43"/>
        <v/>
      </c>
      <c r="MI35" s="432" t="str">
        <f t="shared" si="43"/>
        <v/>
      </c>
      <c r="MJ35" s="432" t="str">
        <f t="shared" si="43"/>
        <v/>
      </c>
      <c r="MK35" s="432" t="str">
        <f t="shared" si="44"/>
        <v/>
      </c>
      <c r="ML35" s="432" t="str">
        <f t="shared" si="44"/>
        <v/>
      </c>
      <c r="MM35" s="432" t="str">
        <f t="shared" si="44"/>
        <v/>
      </c>
      <c r="MN35" s="432" t="str">
        <f t="shared" si="44"/>
        <v/>
      </c>
      <c r="MO35" s="432" t="str">
        <f t="shared" si="44"/>
        <v/>
      </c>
      <c r="MP35" s="432" t="str">
        <f t="shared" si="44"/>
        <v/>
      </c>
      <c r="MQ35" s="432" t="str">
        <f t="shared" si="44"/>
        <v/>
      </c>
      <c r="MR35" s="432" t="str">
        <f t="shared" si="44"/>
        <v/>
      </c>
      <c r="MS35" s="432" t="str">
        <f t="shared" si="44"/>
        <v/>
      </c>
      <c r="MT35" s="432" t="str">
        <f t="shared" si="44"/>
        <v/>
      </c>
      <c r="MU35" s="432" t="str">
        <f t="shared" si="45"/>
        <v/>
      </c>
      <c r="MV35" s="432" t="str">
        <f t="shared" si="45"/>
        <v/>
      </c>
      <c r="MW35" s="432" t="str">
        <f t="shared" si="45"/>
        <v/>
      </c>
      <c r="MX35" s="432" t="str">
        <f t="shared" si="45"/>
        <v/>
      </c>
      <c r="MY35" s="432" t="str">
        <f t="shared" si="45"/>
        <v/>
      </c>
      <c r="MZ35" s="432" t="str">
        <f t="shared" si="45"/>
        <v/>
      </c>
      <c r="NA35" s="432" t="str">
        <f t="shared" si="45"/>
        <v/>
      </c>
      <c r="NB35" s="432" t="str">
        <f t="shared" si="45"/>
        <v/>
      </c>
      <c r="NC35" s="432" t="str">
        <f t="shared" si="45"/>
        <v/>
      </c>
      <c r="ND35" s="432" t="str">
        <f t="shared" si="45"/>
        <v/>
      </c>
      <c r="NE35" s="432" t="str">
        <f t="shared" si="46"/>
        <v/>
      </c>
      <c r="NF35" s="432" t="str">
        <f t="shared" si="46"/>
        <v/>
      </c>
      <c r="NG35" s="432" t="str">
        <f t="shared" si="46"/>
        <v/>
      </c>
      <c r="NH35" s="432" t="str">
        <f t="shared" si="46"/>
        <v/>
      </c>
      <c r="NI35" s="432" t="str">
        <f t="shared" si="46"/>
        <v/>
      </c>
      <c r="NJ35" s="432" t="str">
        <f t="shared" si="46"/>
        <v/>
      </c>
      <c r="NK35" s="432" t="str">
        <f t="shared" si="46"/>
        <v/>
      </c>
      <c r="NL35" s="432" t="str">
        <f t="shared" si="46"/>
        <v/>
      </c>
      <c r="NM35" s="432" t="str">
        <f t="shared" si="46"/>
        <v/>
      </c>
      <c r="NN35" s="432" t="str">
        <f t="shared" si="46"/>
        <v/>
      </c>
      <c r="NO35" s="432" t="str">
        <f t="shared" si="47"/>
        <v/>
      </c>
      <c r="NP35" s="432" t="str">
        <f t="shared" si="47"/>
        <v/>
      </c>
      <c r="NQ35" s="432" t="str">
        <f t="shared" si="47"/>
        <v/>
      </c>
      <c r="NR35" s="432" t="str">
        <f t="shared" si="47"/>
        <v/>
      </c>
      <c r="NS35" s="432" t="str">
        <f t="shared" si="47"/>
        <v/>
      </c>
      <c r="NT35" s="432" t="str">
        <f t="shared" si="47"/>
        <v/>
      </c>
      <c r="NU35" s="432" t="str">
        <f t="shared" si="47"/>
        <v/>
      </c>
      <c r="NV35" s="432" t="str">
        <f t="shared" si="47"/>
        <v/>
      </c>
      <c r="NW35" s="432" t="str">
        <f t="shared" si="47"/>
        <v/>
      </c>
      <c r="NX35" s="432" t="str">
        <f t="shared" si="47"/>
        <v/>
      </c>
      <c r="NY35" s="432" t="str">
        <f t="shared" si="48"/>
        <v/>
      </c>
      <c r="NZ35" s="432" t="str">
        <f t="shared" si="48"/>
        <v/>
      </c>
      <c r="OA35" s="432" t="str">
        <f t="shared" si="48"/>
        <v/>
      </c>
      <c r="OB35" s="432" t="str">
        <f t="shared" si="48"/>
        <v/>
      </c>
      <c r="OC35" s="432" t="str">
        <f t="shared" si="48"/>
        <v/>
      </c>
      <c r="OD35" s="432" t="str">
        <f t="shared" si="48"/>
        <v/>
      </c>
      <c r="OE35" s="432" t="str">
        <f t="shared" si="48"/>
        <v/>
      </c>
      <c r="OF35" s="432" t="str">
        <f t="shared" si="48"/>
        <v/>
      </c>
      <c r="OG35" s="432" t="str">
        <f t="shared" si="48"/>
        <v/>
      </c>
      <c r="OH35" s="432" t="str">
        <f t="shared" si="48"/>
        <v/>
      </c>
      <c r="OI35" s="432" t="str">
        <f t="shared" si="49"/>
        <v/>
      </c>
      <c r="OJ35" s="432" t="str">
        <f t="shared" si="49"/>
        <v/>
      </c>
      <c r="OK35" s="432" t="str">
        <f t="shared" si="49"/>
        <v/>
      </c>
      <c r="OL35" s="432" t="str">
        <f t="shared" si="49"/>
        <v/>
      </c>
      <c r="OM35" s="432" t="str">
        <f t="shared" si="49"/>
        <v/>
      </c>
      <c r="ON35" s="432" t="str">
        <f t="shared" si="49"/>
        <v/>
      </c>
      <c r="OO35" s="432" t="str">
        <f t="shared" si="49"/>
        <v/>
      </c>
      <c r="OP35" s="432" t="str">
        <f t="shared" si="49"/>
        <v/>
      </c>
      <c r="OQ35" s="432" t="str">
        <f t="shared" si="49"/>
        <v/>
      </c>
      <c r="OR35" s="432" t="str">
        <f t="shared" si="49"/>
        <v/>
      </c>
      <c r="OS35" s="432" t="str">
        <f t="shared" si="50"/>
        <v/>
      </c>
      <c r="OT35" s="432" t="str">
        <f t="shared" si="50"/>
        <v/>
      </c>
      <c r="OU35" s="432" t="str">
        <f t="shared" si="50"/>
        <v/>
      </c>
      <c r="OV35" s="432" t="str">
        <f t="shared" si="50"/>
        <v/>
      </c>
      <c r="OW35" s="432" t="str">
        <f t="shared" si="50"/>
        <v/>
      </c>
      <c r="OX35" s="432" t="str">
        <f t="shared" si="50"/>
        <v/>
      </c>
      <c r="OY35" s="432" t="str">
        <f t="shared" si="50"/>
        <v/>
      </c>
      <c r="OZ35" s="432" t="str">
        <f t="shared" si="50"/>
        <v/>
      </c>
      <c r="PA35" s="432" t="str">
        <f t="shared" si="50"/>
        <v/>
      </c>
      <c r="PB35" s="432" t="str">
        <f t="shared" si="50"/>
        <v/>
      </c>
      <c r="PC35" s="432" t="str">
        <f t="shared" si="50"/>
        <v/>
      </c>
      <c r="PD35" s="432" t="str">
        <f t="shared" si="50"/>
        <v/>
      </c>
      <c r="PE35" s="432" t="str">
        <f t="shared" si="50"/>
        <v/>
      </c>
    </row>
    <row r="36" spans="1:421" ht="15" customHeight="1">
      <c r="A36" s="549"/>
      <c r="B36" s="550"/>
      <c r="C36" s="950"/>
      <c r="D36" s="550"/>
      <c r="E36" s="554"/>
      <c r="F36" s="550"/>
      <c r="G36" s="551"/>
      <c r="H36" s="552"/>
      <c r="I36" s="553"/>
      <c r="J36" s="554"/>
      <c r="K36" s="554" t="str">
        <f t="shared" si="51"/>
        <v/>
      </c>
      <c r="L36" s="657" t="str">
        <f t="shared" si="12"/>
        <v/>
      </c>
      <c r="M36" s="952" t="str">
        <f t="shared" si="13"/>
        <v/>
      </c>
      <c r="N36" s="952" t="str">
        <f t="shared" si="52"/>
        <v/>
      </c>
      <c r="O36" s="1487"/>
      <c r="P36" s="1487"/>
      <c r="Q36" s="98"/>
      <c r="R36" s="167" t="str">
        <f t="shared" si="53"/>
        <v/>
      </c>
      <c r="S36" s="167" t="str">
        <f t="shared" si="54"/>
        <v/>
      </c>
      <c r="T36" s="167" t="str">
        <f t="shared" si="55"/>
        <v/>
      </c>
      <c r="U36" s="167" t="str">
        <f t="shared" si="56"/>
        <v/>
      </c>
      <c r="V36" s="85" t="s">
        <v>630</v>
      </c>
      <c r="W36" s="450">
        <v>1.166666666666667</v>
      </c>
      <c r="X36" s="167" t="str">
        <f t="shared" si="57"/>
        <v/>
      </c>
      <c r="Y36" s="167" t="str">
        <f t="shared" si="58"/>
        <v/>
      </c>
      <c r="Z36" s="167" t="str">
        <f t="shared" si="59"/>
        <v/>
      </c>
      <c r="AD36" s="530" t="str">
        <f>'3.2 TAP'!F26</f>
        <v/>
      </c>
      <c r="AW36" s="432" t="str">
        <f t="shared" si="14"/>
        <v/>
      </c>
      <c r="AX36" s="432" t="str">
        <f t="shared" si="14"/>
        <v/>
      </c>
      <c r="AY36" s="432" t="str">
        <f t="shared" si="14"/>
        <v/>
      </c>
      <c r="AZ36" s="432" t="str">
        <f t="shared" si="14"/>
        <v/>
      </c>
      <c r="BA36" s="432" t="str">
        <f t="shared" si="14"/>
        <v/>
      </c>
      <c r="BB36" s="432" t="str">
        <f t="shared" si="14"/>
        <v/>
      </c>
      <c r="BC36" s="432" t="str">
        <f t="shared" si="14"/>
        <v/>
      </c>
      <c r="BD36" s="432" t="str">
        <f t="shared" si="14"/>
        <v/>
      </c>
      <c r="BE36" s="432" t="str">
        <f t="shared" si="14"/>
        <v/>
      </c>
      <c r="BF36" s="432" t="str">
        <f t="shared" si="14"/>
        <v/>
      </c>
      <c r="BG36" s="432" t="str">
        <f t="shared" si="15"/>
        <v/>
      </c>
      <c r="BH36" s="432" t="str">
        <f t="shared" si="15"/>
        <v/>
      </c>
      <c r="BI36" s="432" t="str">
        <f t="shared" si="15"/>
        <v/>
      </c>
      <c r="BJ36" s="432" t="str">
        <f t="shared" si="15"/>
        <v/>
      </c>
      <c r="BK36" s="432" t="str">
        <f t="shared" si="15"/>
        <v/>
      </c>
      <c r="BL36" s="432" t="str">
        <f t="shared" si="15"/>
        <v/>
      </c>
      <c r="BM36" s="432" t="str">
        <f t="shared" si="15"/>
        <v/>
      </c>
      <c r="BN36" s="432" t="str">
        <f t="shared" si="15"/>
        <v/>
      </c>
      <c r="BO36" s="432" t="str">
        <f t="shared" si="15"/>
        <v/>
      </c>
      <c r="BP36" s="432" t="str">
        <f t="shared" si="15"/>
        <v/>
      </c>
      <c r="BQ36" s="432" t="str">
        <f t="shared" si="16"/>
        <v/>
      </c>
      <c r="BR36" s="432" t="str">
        <f t="shared" si="16"/>
        <v/>
      </c>
      <c r="BS36" s="432" t="str">
        <f t="shared" si="16"/>
        <v/>
      </c>
      <c r="BT36" s="432" t="str">
        <f t="shared" si="16"/>
        <v/>
      </c>
      <c r="BU36" s="432" t="str">
        <f t="shared" si="16"/>
        <v/>
      </c>
      <c r="BV36" s="432" t="str">
        <f t="shared" si="16"/>
        <v/>
      </c>
      <c r="BW36" s="432" t="str">
        <f t="shared" si="16"/>
        <v/>
      </c>
      <c r="BX36" s="432" t="str">
        <f t="shared" si="16"/>
        <v/>
      </c>
      <c r="BY36" s="432" t="str">
        <f t="shared" si="16"/>
        <v/>
      </c>
      <c r="BZ36" s="432" t="str">
        <f t="shared" si="16"/>
        <v/>
      </c>
      <c r="CA36" s="432" t="str">
        <f t="shared" si="17"/>
        <v/>
      </c>
      <c r="CB36" s="432" t="str">
        <f t="shared" si="17"/>
        <v/>
      </c>
      <c r="CC36" s="432" t="str">
        <f t="shared" si="17"/>
        <v/>
      </c>
      <c r="CD36" s="432" t="str">
        <f t="shared" si="17"/>
        <v/>
      </c>
      <c r="CE36" s="432" t="str">
        <f t="shared" si="17"/>
        <v/>
      </c>
      <c r="CF36" s="432" t="str">
        <f t="shared" si="17"/>
        <v/>
      </c>
      <c r="CG36" s="432" t="str">
        <f t="shared" si="17"/>
        <v/>
      </c>
      <c r="CH36" s="432" t="str">
        <f t="shared" si="17"/>
        <v/>
      </c>
      <c r="CI36" s="432" t="str">
        <f t="shared" si="17"/>
        <v/>
      </c>
      <c r="CJ36" s="432" t="str">
        <f t="shared" si="17"/>
        <v/>
      </c>
      <c r="CK36" s="432" t="str">
        <f t="shared" si="18"/>
        <v/>
      </c>
      <c r="CL36" s="432" t="str">
        <f t="shared" si="18"/>
        <v/>
      </c>
      <c r="CM36" s="432" t="str">
        <f t="shared" si="18"/>
        <v/>
      </c>
      <c r="CN36" s="432" t="str">
        <f t="shared" si="18"/>
        <v/>
      </c>
      <c r="CO36" s="432" t="str">
        <f t="shared" si="18"/>
        <v/>
      </c>
      <c r="CP36" s="432" t="str">
        <f t="shared" si="18"/>
        <v/>
      </c>
      <c r="CQ36" s="432" t="str">
        <f t="shared" si="18"/>
        <v/>
      </c>
      <c r="CR36" s="432" t="str">
        <f t="shared" si="18"/>
        <v/>
      </c>
      <c r="CS36" s="432" t="str">
        <f t="shared" si="18"/>
        <v/>
      </c>
      <c r="CT36" s="432" t="str">
        <f t="shared" si="18"/>
        <v/>
      </c>
      <c r="CU36" s="432" t="str">
        <f t="shared" si="19"/>
        <v/>
      </c>
      <c r="CV36" s="432" t="str">
        <f t="shared" si="19"/>
        <v/>
      </c>
      <c r="CW36" s="432" t="str">
        <f t="shared" si="19"/>
        <v/>
      </c>
      <c r="CX36" s="432" t="str">
        <f t="shared" si="19"/>
        <v/>
      </c>
      <c r="CY36" s="432" t="str">
        <f t="shared" si="19"/>
        <v/>
      </c>
      <c r="CZ36" s="432" t="str">
        <f t="shared" si="19"/>
        <v/>
      </c>
      <c r="DA36" s="432" t="str">
        <f t="shared" si="19"/>
        <v/>
      </c>
      <c r="DB36" s="432" t="str">
        <f t="shared" si="19"/>
        <v/>
      </c>
      <c r="DC36" s="432" t="str">
        <f t="shared" si="19"/>
        <v/>
      </c>
      <c r="DD36" s="432" t="str">
        <f t="shared" si="19"/>
        <v/>
      </c>
      <c r="DE36" s="432" t="str">
        <f t="shared" si="20"/>
        <v/>
      </c>
      <c r="DF36" s="432" t="str">
        <f t="shared" si="20"/>
        <v/>
      </c>
      <c r="DG36" s="432" t="str">
        <f t="shared" si="20"/>
        <v/>
      </c>
      <c r="DH36" s="432" t="str">
        <f t="shared" si="20"/>
        <v/>
      </c>
      <c r="DI36" s="432" t="str">
        <f t="shared" si="20"/>
        <v/>
      </c>
      <c r="DJ36" s="432" t="str">
        <f t="shared" si="20"/>
        <v/>
      </c>
      <c r="DK36" s="432" t="str">
        <f t="shared" si="20"/>
        <v/>
      </c>
      <c r="DL36" s="432" t="str">
        <f t="shared" si="20"/>
        <v/>
      </c>
      <c r="DM36" s="432" t="str">
        <f t="shared" si="20"/>
        <v/>
      </c>
      <c r="DN36" s="432" t="str">
        <f t="shared" si="20"/>
        <v/>
      </c>
      <c r="DO36" s="432" t="str">
        <f t="shared" si="21"/>
        <v/>
      </c>
      <c r="DP36" s="432" t="str">
        <f t="shared" si="21"/>
        <v/>
      </c>
      <c r="DQ36" s="432" t="str">
        <f t="shared" si="21"/>
        <v/>
      </c>
      <c r="DR36" s="432" t="str">
        <f t="shared" si="21"/>
        <v/>
      </c>
      <c r="DS36" s="432" t="str">
        <f t="shared" si="21"/>
        <v/>
      </c>
      <c r="DT36" s="432" t="str">
        <f t="shared" si="21"/>
        <v/>
      </c>
      <c r="DU36" s="432" t="str">
        <f t="shared" si="21"/>
        <v/>
      </c>
      <c r="DV36" s="432" t="str">
        <f t="shared" si="21"/>
        <v/>
      </c>
      <c r="DW36" s="432" t="str">
        <f t="shared" si="21"/>
        <v/>
      </c>
      <c r="DX36" s="432" t="str">
        <f t="shared" si="21"/>
        <v/>
      </c>
      <c r="DY36" s="432" t="str">
        <f t="shared" si="22"/>
        <v/>
      </c>
      <c r="DZ36" s="432" t="str">
        <f t="shared" si="22"/>
        <v/>
      </c>
      <c r="EA36" s="432" t="str">
        <f t="shared" si="22"/>
        <v/>
      </c>
      <c r="EB36" s="432" t="str">
        <f t="shared" si="22"/>
        <v/>
      </c>
      <c r="EC36" s="432" t="str">
        <f t="shared" si="22"/>
        <v/>
      </c>
      <c r="ED36" s="432" t="str">
        <f t="shared" si="22"/>
        <v/>
      </c>
      <c r="EE36" s="432" t="str">
        <f t="shared" si="22"/>
        <v/>
      </c>
      <c r="EF36" s="432" t="str">
        <f t="shared" si="22"/>
        <v/>
      </c>
      <c r="EG36" s="432" t="str">
        <f t="shared" si="22"/>
        <v/>
      </c>
      <c r="EH36" s="432" t="str">
        <f t="shared" si="22"/>
        <v/>
      </c>
      <c r="EI36" s="432" t="str">
        <f t="shared" si="23"/>
        <v/>
      </c>
      <c r="EJ36" s="432" t="str">
        <f t="shared" si="23"/>
        <v/>
      </c>
      <c r="EK36" s="432" t="str">
        <f t="shared" si="23"/>
        <v/>
      </c>
      <c r="EL36" s="432" t="str">
        <f t="shared" si="23"/>
        <v/>
      </c>
      <c r="EM36" s="432" t="str">
        <f t="shared" si="23"/>
        <v/>
      </c>
      <c r="EN36" s="432" t="str">
        <f t="shared" si="23"/>
        <v/>
      </c>
      <c r="EO36" s="432" t="str">
        <f t="shared" si="23"/>
        <v/>
      </c>
      <c r="EP36" s="432" t="str">
        <f t="shared" si="23"/>
        <v/>
      </c>
      <c r="EQ36" s="432" t="str">
        <f t="shared" si="23"/>
        <v/>
      </c>
      <c r="ER36" s="432" t="str">
        <f t="shared" si="23"/>
        <v/>
      </c>
      <c r="ES36" s="432" t="str">
        <f t="shared" si="24"/>
        <v/>
      </c>
      <c r="ET36" s="432" t="str">
        <f t="shared" si="24"/>
        <v/>
      </c>
      <c r="EU36" s="432" t="str">
        <f t="shared" si="24"/>
        <v/>
      </c>
      <c r="EV36" s="432" t="str">
        <f t="shared" si="24"/>
        <v/>
      </c>
      <c r="EW36" s="432" t="str">
        <f t="shared" si="24"/>
        <v/>
      </c>
      <c r="EX36" s="432" t="str">
        <f t="shared" si="24"/>
        <v/>
      </c>
      <c r="EY36" s="432" t="str">
        <f t="shared" si="24"/>
        <v/>
      </c>
      <c r="EZ36" s="432" t="str">
        <f t="shared" si="24"/>
        <v/>
      </c>
      <c r="FA36" s="432" t="str">
        <f t="shared" si="24"/>
        <v/>
      </c>
      <c r="FB36" s="432" t="str">
        <f t="shared" si="24"/>
        <v/>
      </c>
      <c r="FC36" s="432" t="str">
        <f t="shared" si="25"/>
        <v/>
      </c>
      <c r="FD36" s="432" t="str">
        <f t="shared" si="25"/>
        <v/>
      </c>
      <c r="FE36" s="432" t="str">
        <f t="shared" si="25"/>
        <v/>
      </c>
      <c r="FF36" s="432" t="str">
        <f t="shared" si="25"/>
        <v/>
      </c>
      <c r="FG36" s="432" t="str">
        <f t="shared" si="25"/>
        <v/>
      </c>
      <c r="FH36" s="432" t="str">
        <f t="shared" si="25"/>
        <v/>
      </c>
      <c r="FI36" s="432" t="str">
        <f t="shared" si="25"/>
        <v/>
      </c>
      <c r="FJ36" s="432" t="str">
        <f t="shared" si="25"/>
        <v/>
      </c>
      <c r="FK36" s="432" t="str">
        <f t="shared" si="25"/>
        <v/>
      </c>
      <c r="FL36" s="432" t="str">
        <f t="shared" si="25"/>
        <v/>
      </c>
      <c r="FM36" s="432" t="str">
        <f t="shared" si="26"/>
        <v/>
      </c>
      <c r="FN36" s="432" t="str">
        <f t="shared" si="26"/>
        <v/>
      </c>
      <c r="FO36" s="432" t="str">
        <f t="shared" si="26"/>
        <v/>
      </c>
      <c r="FP36" s="432" t="str">
        <f t="shared" si="26"/>
        <v/>
      </c>
      <c r="FQ36" s="432" t="str">
        <f t="shared" si="26"/>
        <v/>
      </c>
      <c r="FR36" s="432" t="str">
        <f t="shared" si="26"/>
        <v/>
      </c>
      <c r="FS36" s="432" t="str">
        <f t="shared" si="26"/>
        <v/>
      </c>
      <c r="FT36" s="432" t="str">
        <f t="shared" si="26"/>
        <v/>
      </c>
      <c r="FU36" s="432" t="str">
        <f t="shared" si="26"/>
        <v/>
      </c>
      <c r="FV36" s="432" t="str">
        <f t="shared" si="26"/>
        <v/>
      </c>
      <c r="FW36" s="432" t="str">
        <f t="shared" si="27"/>
        <v/>
      </c>
      <c r="FX36" s="432" t="str">
        <f t="shared" si="27"/>
        <v/>
      </c>
      <c r="FY36" s="432" t="str">
        <f t="shared" si="27"/>
        <v/>
      </c>
      <c r="FZ36" s="432" t="str">
        <f t="shared" si="27"/>
        <v/>
      </c>
      <c r="GA36" s="432" t="str">
        <f t="shared" si="27"/>
        <v/>
      </c>
      <c r="GB36" s="432" t="str">
        <f t="shared" si="27"/>
        <v/>
      </c>
      <c r="GC36" s="432" t="str">
        <f t="shared" si="27"/>
        <v/>
      </c>
      <c r="GD36" s="432" t="str">
        <f t="shared" si="27"/>
        <v/>
      </c>
      <c r="GE36" s="432" t="str">
        <f t="shared" si="27"/>
        <v/>
      </c>
      <c r="GF36" s="432" t="str">
        <f t="shared" si="27"/>
        <v/>
      </c>
      <c r="GG36" s="432" t="str">
        <f t="shared" si="28"/>
        <v/>
      </c>
      <c r="GH36" s="432" t="str">
        <f t="shared" si="28"/>
        <v/>
      </c>
      <c r="GI36" s="432" t="str">
        <f t="shared" si="28"/>
        <v/>
      </c>
      <c r="GJ36" s="432" t="str">
        <f t="shared" si="28"/>
        <v/>
      </c>
      <c r="GK36" s="432" t="str">
        <f t="shared" si="28"/>
        <v/>
      </c>
      <c r="GL36" s="432" t="str">
        <f t="shared" si="28"/>
        <v/>
      </c>
      <c r="GM36" s="432" t="str">
        <f t="shared" si="28"/>
        <v/>
      </c>
      <c r="GN36" s="432" t="str">
        <f t="shared" si="28"/>
        <v/>
      </c>
      <c r="GO36" s="432" t="str">
        <f t="shared" si="28"/>
        <v/>
      </c>
      <c r="GP36" s="432" t="str">
        <f t="shared" si="28"/>
        <v/>
      </c>
      <c r="GQ36" s="432" t="str">
        <f t="shared" si="29"/>
        <v/>
      </c>
      <c r="GR36" s="432" t="str">
        <f t="shared" si="29"/>
        <v/>
      </c>
      <c r="GS36" s="432" t="str">
        <f t="shared" si="29"/>
        <v/>
      </c>
      <c r="GT36" s="432" t="str">
        <f t="shared" si="29"/>
        <v/>
      </c>
      <c r="GU36" s="432" t="str">
        <f t="shared" si="29"/>
        <v/>
      </c>
      <c r="GV36" s="432" t="str">
        <f t="shared" si="29"/>
        <v/>
      </c>
      <c r="GW36" s="432" t="str">
        <f t="shared" si="29"/>
        <v/>
      </c>
      <c r="GX36" s="432" t="str">
        <f t="shared" si="29"/>
        <v/>
      </c>
      <c r="GY36" s="432" t="str">
        <f t="shared" si="29"/>
        <v/>
      </c>
      <c r="GZ36" s="432" t="str">
        <f t="shared" si="29"/>
        <v/>
      </c>
      <c r="HA36" s="432" t="str">
        <f t="shared" si="30"/>
        <v/>
      </c>
      <c r="HB36" s="432" t="str">
        <f t="shared" si="30"/>
        <v/>
      </c>
      <c r="HC36" s="432" t="str">
        <f t="shared" si="30"/>
        <v/>
      </c>
      <c r="HD36" s="432" t="str">
        <f t="shared" si="30"/>
        <v/>
      </c>
      <c r="HE36" s="432" t="str">
        <f t="shared" si="30"/>
        <v/>
      </c>
      <c r="HF36" s="432" t="str">
        <f t="shared" si="30"/>
        <v/>
      </c>
      <c r="HG36" s="432" t="str">
        <f t="shared" si="30"/>
        <v/>
      </c>
      <c r="HH36" s="432" t="str">
        <f t="shared" si="30"/>
        <v/>
      </c>
      <c r="HI36" s="432" t="str">
        <f t="shared" si="30"/>
        <v/>
      </c>
      <c r="HJ36" s="432" t="str">
        <f t="shared" si="30"/>
        <v/>
      </c>
      <c r="HK36" s="432" t="str">
        <f t="shared" si="31"/>
        <v/>
      </c>
      <c r="HL36" s="432" t="str">
        <f t="shared" si="31"/>
        <v/>
      </c>
      <c r="HM36" s="432" t="str">
        <f t="shared" si="31"/>
        <v/>
      </c>
      <c r="HN36" s="432" t="str">
        <f t="shared" si="31"/>
        <v/>
      </c>
      <c r="HO36" s="432" t="str">
        <f t="shared" si="31"/>
        <v/>
      </c>
      <c r="HP36" s="432" t="str">
        <f t="shared" si="31"/>
        <v/>
      </c>
      <c r="HQ36" s="432" t="str">
        <f t="shared" si="31"/>
        <v/>
      </c>
      <c r="HR36" s="432" t="str">
        <f t="shared" si="31"/>
        <v/>
      </c>
      <c r="HS36" s="432" t="str">
        <f t="shared" si="31"/>
        <v/>
      </c>
      <c r="HT36" s="432" t="str">
        <f t="shared" si="31"/>
        <v/>
      </c>
      <c r="HU36" s="432" t="str">
        <f t="shared" si="32"/>
        <v/>
      </c>
      <c r="HV36" s="432" t="str">
        <f t="shared" si="32"/>
        <v/>
      </c>
      <c r="HW36" s="432" t="str">
        <f t="shared" si="32"/>
        <v/>
      </c>
      <c r="HX36" s="432" t="str">
        <f t="shared" si="32"/>
        <v/>
      </c>
      <c r="HY36" s="432" t="str">
        <f t="shared" si="32"/>
        <v/>
      </c>
      <c r="HZ36" s="432" t="str">
        <f t="shared" si="32"/>
        <v/>
      </c>
      <c r="IA36" s="432" t="str">
        <f t="shared" si="32"/>
        <v/>
      </c>
      <c r="IB36" s="432" t="str">
        <f t="shared" si="32"/>
        <v/>
      </c>
      <c r="IC36" s="432" t="str">
        <f t="shared" si="32"/>
        <v/>
      </c>
      <c r="ID36" s="432" t="str">
        <f t="shared" si="32"/>
        <v/>
      </c>
      <c r="IE36" s="432" t="str">
        <f t="shared" si="33"/>
        <v/>
      </c>
      <c r="IF36" s="432" t="str">
        <f t="shared" si="33"/>
        <v/>
      </c>
      <c r="IG36" s="432" t="str">
        <f t="shared" si="33"/>
        <v/>
      </c>
      <c r="IH36" s="432" t="str">
        <f t="shared" si="33"/>
        <v/>
      </c>
      <c r="II36" s="432" t="str">
        <f t="shared" si="33"/>
        <v/>
      </c>
      <c r="IJ36" s="432" t="str">
        <f t="shared" si="33"/>
        <v/>
      </c>
      <c r="IK36" s="432" t="str">
        <f t="shared" si="33"/>
        <v/>
      </c>
      <c r="IL36" s="432" t="str">
        <f t="shared" si="33"/>
        <v/>
      </c>
      <c r="IM36" s="432" t="str">
        <f t="shared" si="33"/>
        <v/>
      </c>
      <c r="IN36" s="432" t="str">
        <f t="shared" si="33"/>
        <v/>
      </c>
      <c r="IO36" s="432" t="str">
        <f t="shared" si="34"/>
        <v/>
      </c>
      <c r="IP36" s="432" t="str">
        <f t="shared" si="34"/>
        <v/>
      </c>
      <c r="IQ36" s="432" t="str">
        <f t="shared" si="34"/>
        <v/>
      </c>
      <c r="IR36" s="432" t="str">
        <f t="shared" si="34"/>
        <v/>
      </c>
      <c r="IS36" s="432" t="str">
        <f t="shared" si="34"/>
        <v/>
      </c>
      <c r="IT36" s="432" t="str">
        <f t="shared" si="34"/>
        <v/>
      </c>
      <c r="IU36" s="432" t="str">
        <f t="shared" si="34"/>
        <v/>
      </c>
      <c r="IV36" s="432" t="str">
        <f t="shared" si="34"/>
        <v/>
      </c>
      <c r="IW36" s="432" t="str">
        <f t="shared" si="34"/>
        <v/>
      </c>
      <c r="IX36" s="432" t="str">
        <f t="shared" si="34"/>
        <v/>
      </c>
      <c r="IY36" s="432" t="str">
        <f t="shared" si="35"/>
        <v/>
      </c>
      <c r="IZ36" s="432" t="str">
        <f t="shared" si="35"/>
        <v/>
      </c>
      <c r="JA36" s="432" t="str">
        <f t="shared" si="35"/>
        <v/>
      </c>
      <c r="JB36" s="432" t="str">
        <f t="shared" si="35"/>
        <v/>
      </c>
      <c r="JC36" s="432" t="str">
        <f t="shared" si="35"/>
        <v/>
      </c>
      <c r="JD36" s="432" t="str">
        <f t="shared" si="35"/>
        <v/>
      </c>
      <c r="JE36" s="432" t="str">
        <f t="shared" si="35"/>
        <v/>
      </c>
      <c r="JF36" s="432" t="str">
        <f t="shared" si="35"/>
        <v/>
      </c>
      <c r="JG36" s="432" t="str">
        <f t="shared" si="35"/>
        <v/>
      </c>
      <c r="JH36" s="432" t="str">
        <f t="shared" si="35"/>
        <v/>
      </c>
      <c r="JI36" s="432" t="str">
        <f t="shared" si="36"/>
        <v/>
      </c>
      <c r="JJ36" s="432" t="str">
        <f t="shared" si="36"/>
        <v/>
      </c>
      <c r="JK36" s="432" t="str">
        <f t="shared" si="36"/>
        <v/>
      </c>
      <c r="JL36" s="432" t="str">
        <f t="shared" si="36"/>
        <v/>
      </c>
      <c r="JM36" s="432" t="str">
        <f t="shared" si="36"/>
        <v/>
      </c>
      <c r="JN36" s="432" t="str">
        <f t="shared" si="36"/>
        <v/>
      </c>
      <c r="JO36" s="432" t="str">
        <f t="shared" si="36"/>
        <v/>
      </c>
      <c r="JP36" s="432" t="str">
        <f t="shared" si="36"/>
        <v/>
      </c>
      <c r="JQ36" s="432" t="str">
        <f t="shared" si="36"/>
        <v/>
      </c>
      <c r="JR36" s="432" t="str">
        <f t="shared" si="36"/>
        <v/>
      </c>
      <c r="JS36" s="432" t="str">
        <f t="shared" si="37"/>
        <v/>
      </c>
      <c r="JT36" s="432" t="str">
        <f t="shared" si="37"/>
        <v/>
      </c>
      <c r="JU36" s="432" t="str">
        <f t="shared" si="37"/>
        <v/>
      </c>
      <c r="JV36" s="432" t="str">
        <f t="shared" si="37"/>
        <v/>
      </c>
      <c r="JW36" s="432" t="str">
        <f t="shared" si="37"/>
        <v/>
      </c>
      <c r="JX36" s="432" t="str">
        <f t="shared" si="37"/>
        <v/>
      </c>
      <c r="JY36" s="432" t="str">
        <f t="shared" si="37"/>
        <v/>
      </c>
      <c r="JZ36" s="432" t="str">
        <f t="shared" si="37"/>
        <v/>
      </c>
      <c r="KA36" s="432" t="str">
        <f t="shared" si="37"/>
        <v/>
      </c>
      <c r="KB36" s="432" t="str">
        <f t="shared" si="37"/>
        <v/>
      </c>
      <c r="KC36" s="432" t="str">
        <f t="shared" si="38"/>
        <v/>
      </c>
      <c r="KD36" s="432" t="str">
        <f t="shared" si="38"/>
        <v/>
      </c>
      <c r="KE36" s="432" t="str">
        <f t="shared" si="38"/>
        <v/>
      </c>
      <c r="KF36" s="432" t="str">
        <f t="shared" si="38"/>
        <v/>
      </c>
      <c r="KG36" s="432" t="str">
        <f t="shared" si="38"/>
        <v/>
      </c>
      <c r="KH36" s="432" t="str">
        <f t="shared" si="38"/>
        <v/>
      </c>
      <c r="KI36" s="432" t="str">
        <f t="shared" si="38"/>
        <v/>
      </c>
      <c r="KJ36" s="432" t="str">
        <f t="shared" si="38"/>
        <v/>
      </c>
      <c r="KK36" s="432" t="str">
        <f t="shared" si="38"/>
        <v/>
      </c>
      <c r="KL36" s="432" t="str">
        <f t="shared" si="38"/>
        <v/>
      </c>
      <c r="KM36" s="432" t="str">
        <f t="shared" si="39"/>
        <v/>
      </c>
      <c r="KN36" s="432" t="str">
        <f t="shared" si="39"/>
        <v/>
      </c>
      <c r="KO36" s="432" t="str">
        <f t="shared" si="39"/>
        <v/>
      </c>
      <c r="KP36" s="432" t="str">
        <f t="shared" si="39"/>
        <v/>
      </c>
      <c r="KQ36" s="432" t="str">
        <f t="shared" si="39"/>
        <v/>
      </c>
      <c r="KR36" s="432" t="str">
        <f t="shared" si="39"/>
        <v/>
      </c>
      <c r="KS36" s="432" t="str">
        <f t="shared" si="39"/>
        <v/>
      </c>
      <c r="KT36" s="432" t="str">
        <f t="shared" si="39"/>
        <v/>
      </c>
      <c r="KU36" s="432" t="str">
        <f t="shared" si="39"/>
        <v/>
      </c>
      <c r="KV36" s="432" t="str">
        <f t="shared" si="39"/>
        <v/>
      </c>
      <c r="KW36" s="432" t="str">
        <f t="shared" si="40"/>
        <v/>
      </c>
      <c r="KX36" s="432" t="str">
        <f t="shared" si="40"/>
        <v/>
      </c>
      <c r="KY36" s="432" t="str">
        <f t="shared" si="40"/>
        <v/>
      </c>
      <c r="KZ36" s="432" t="str">
        <f t="shared" si="40"/>
        <v/>
      </c>
      <c r="LA36" s="432" t="str">
        <f t="shared" si="40"/>
        <v/>
      </c>
      <c r="LB36" s="432" t="str">
        <f t="shared" si="40"/>
        <v/>
      </c>
      <c r="LC36" s="432" t="str">
        <f t="shared" si="40"/>
        <v/>
      </c>
      <c r="LD36" s="432" t="str">
        <f t="shared" si="40"/>
        <v/>
      </c>
      <c r="LE36" s="432" t="str">
        <f t="shared" si="40"/>
        <v/>
      </c>
      <c r="LF36" s="432" t="str">
        <f t="shared" si="40"/>
        <v/>
      </c>
      <c r="LG36" s="432" t="str">
        <f t="shared" si="41"/>
        <v/>
      </c>
      <c r="LH36" s="432" t="str">
        <f t="shared" si="41"/>
        <v/>
      </c>
      <c r="LI36" s="432" t="str">
        <f t="shared" si="41"/>
        <v/>
      </c>
      <c r="LJ36" s="432" t="str">
        <f t="shared" si="41"/>
        <v/>
      </c>
      <c r="LK36" s="432" t="str">
        <f t="shared" si="41"/>
        <v/>
      </c>
      <c r="LL36" s="432" t="str">
        <f t="shared" si="41"/>
        <v/>
      </c>
      <c r="LM36" s="432" t="str">
        <f t="shared" si="41"/>
        <v/>
      </c>
      <c r="LN36" s="432" t="str">
        <f t="shared" si="41"/>
        <v/>
      </c>
      <c r="LO36" s="432" t="str">
        <f t="shared" si="41"/>
        <v/>
      </c>
      <c r="LP36" s="432" t="str">
        <f t="shared" si="41"/>
        <v/>
      </c>
      <c r="LQ36" s="432" t="str">
        <f t="shared" si="42"/>
        <v/>
      </c>
      <c r="LR36" s="432" t="str">
        <f t="shared" si="42"/>
        <v/>
      </c>
      <c r="LS36" s="432" t="str">
        <f t="shared" si="42"/>
        <v/>
      </c>
      <c r="LT36" s="432" t="str">
        <f t="shared" si="42"/>
        <v/>
      </c>
      <c r="LU36" s="432" t="str">
        <f t="shared" si="42"/>
        <v/>
      </c>
      <c r="LV36" s="432" t="str">
        <f t="shared" si="42"/>
        <v/>
      </c>
      <c r="LW36" s="432" t="str">
        <f t="shared" si="42"/>
        <v/>
      </c>
      <c r="LX36" s="432" t="str">
        <f t="shared" si="42"/>
        <v/>
      </c>
      <c r="LY36" s="432" t="str">
        <f t="shared" si="42"/>
        <v/>
      </c>
      <c r="LZ36" s="432" t="str">
        <f t="shared" si="42"/>
        <v/>
      </c>
      <c r="MA36" s="432" t="str">
        <f t="shared" si="43"/>
        <v/>
      </c>
      <c r="MB36" s="432" t="str">
        <f t="shared" si="43"/>
        <v/>
      </c>
      <c r="MC36" s="432" t="str">
        <f t="shared" si="43"/>
        <v/>
      </c>
      <c r="MD36" s="432" t="str">
        <f t="shared" si="43"/>
        <v/>
      </c>
      <c r="ME36" s="432" t="str">
        <f t="shared" si="43"/>
        <v/>
      </c>
      <c r="MF36" s="432" t="str">
        <f t="shared" si="43"/>
        <v/>
      </c>
      <c r="MG36" s="432" t="str">
        <f t="shared" si="43"/>
        <v/>
      </c>
      <c r="MH36" s="432" t="str">
        <f t="shared" si="43"/>
        <v/>
      </c>
      <c r="MI36" s="432" t="str">
        <f t="shared" si="43"/>
        <v/>
      </c>
      <c r="MJ36" s="432" t="str">
        <f t="shared" si="43"/>
        <v/>
      </c>
      <c r="MK36" s="432" t="str">
        <f t="shared" si="44"/>
        <v/>
      </c>
      <c r="ML36" s="432" t="str">
        <f t="shared" si="44"/>
        <v/>
      </c>
      <c r="MM36" s="432" t="str">
        <f t="shared" si="44"/>
        <v/>
      </c>
      <c r="MN36" s="432" t="str">
        <f t="shared" si="44"/>
        <v/>
      </c>
      <c r="MO36" s="432" t="str">
        <f t="shared" si="44"/>
        <v/>
      </c>
      <c r="MP36" s="432" t="str">
        <f t="shared" si="44"/>
        <v/>
      </c>
      <c r="MQ36" s="432" t="str">
        <f t="shared" si="44"/>
        <v/>
      </c>
      <c r="MR36" s="432" t="str">
        <f t="shared" si="44"/>
        <v/>
      </c>
      <c r="MS36" s="432" t="str">
        <f t="shared" si="44"/>
        <v/>
      </c>
      <c r="MT36" s="432" t="str">
        <f t="shared" si="44"/>
        <v/>
      </c>
      <c r="MU36" s="432" t="str">
        <f t="shared" si="45"/>
        <v/>
      </c>
      <c r="MV36" s="432" t="str">
        <f t="shared" si="45"/>
        <v/>
      </c>
      <c r="MW36" s="432" t="str">
        <f t="shared" si="45"/>
        <v/>
      </c>
      <c r="MX36" s="432" t="str">
        <f t="shared" si="45"/>
        <v/>
      </c>
      <c r="MY36" s="432" t="str">
        <f t="shared" si="45"/>
        <v/>
      </c>
      <c r="MZ36" s="432" t="str">
        <f t="shared" si="45"/>
        <v/>
      </c>
      <c r="NA36" s="432" t="str">
        <f t="shared" si="45"/>
        <v/>
      </c>
      <c r="NB36" s="432" t="str">
        <f t="shared" si="45"/>
        <v/>
      </c>
      <c r="NC36" s="432" t="str">
        <f t="shared" si="45"/>
        <v/>
      </c>
      <c r="ND36" s="432" t="str">
        <f t="shared" si="45"/>
        <v/>
      </c>
      <c r="NE36" s="432" t="str">
        <f t="shared" si="46"/>
        <v/>
      </c>
      <c r="NF36" s="432" t="str">
        <f t="shared" si="46"/>
        <v/>
      </c>
      <c r="NG36" s="432" t="str">
        <f t="shared" si="46"/>
        <v/>
      </c>
      <c r="NH36" s="432" t="str">
        <f t="shared" si="46"/>
        <v/>
      </c>
      <c r="NI36" s="432" t="str">
        <f t="shared" si="46"/>
        <v/>
      </c>
      <c r="NJ36" s="432" t="str">
        <f t="shared" si="46"/>
        <v/>
      </c>
      <c r="NK36" s="432" t="str">
        <f t="shared" si="46"/>
        <v/>
      </c>
      <c r="NL36" s="432" t="str">
        <f t="shared" si="46"/>
        <v/>
      </c>
      <c r="NM36" s="432" t="str">
        <f t="shared" si="46"/>
        <v/>
      </c>
      <c r="NN36" s="432" t="str">
        <f t="shared" si="46"/>
        <v/>
      </c>
      <c r="NO36" s="432" t="str">
        <f t="shared" si="47"/>
        <v/>
      </c>
      <c r="NP36" s="432" t="str">
        <f t="shared" si="47"/>
        <v/>
      </c>
      <c r="NQ36" s="432" t="str">
        <f t="shared" si="47"/>
        <v/>
      </c>
      <c r="NR36" s="432" t="str">
        <f t="shared" si="47"/>
        <v/>
      </c>
      <c r="NS36" s="432" t="str">
        <f t="shared" si="47"/>
        <v/>
      </c>
      <c r="NT36" s="432" t="str">
        <f t="shared" si="47"/>
        <v/>
      </c>
      <c r="NU36" s="432" t="str">
        <f t="shared" si="47"/>
        <v/>
      </c>
      <c r="NV36" s="432" t="str">
        <f t="shared" si="47"/>
        <v/>
      </c>
      <c r="NW36" s="432" t="str">
        <f t="shared" si="47"/>
        <v/>
      </c>
      <c r="NX36" s="432" t="str">
        <f t="shared" si="47"/>
        <v/>
      </c>
      <c r="NY36" s="432" t="str">
        <f t="shared" si="48"/>
        <v/>
      </c>
      <c r="NZ36" s="432" t="str">
        <f t="shared" si="48"/>
        <v/>
      </c>
      <c r="OA36" s="432" t="str">
        <f t="shared" si="48"/>
        <v/>
      </c>
      <c r="OB36" s="432" t="str">
        <f t="shared" si="48"/>
        <v/>
      </c>
      <c r="OC36" s="432" t="str">
        <f t="shared" si="48"/>
        <v/>
      </c>
      <c r="OD36" s="432" t="str">
        <f t="shared" si="48"/>
        <v/>
      </c>
      <c r="OE36" s="432" t="str">
        <f t="shared" si="48"/>
        <v/>
      </c>
      <c r="OF36" s="432" t="str">
        <f t="shared" si="48"/>
        <v/>
      </c>
      <c r="OG36" s="432" t="str">
        <f t="shared" si="48"/>
        <v/>
      </c>
      <c r="OH36" s="432" t="str">
        <f t="shared" si="48"/>
        <v/>
      </c>
      <c r="OI36" s="432" t="str">
        <f t="shared" si="49"/>
        <v/>
      </c>
      <c r="OJ36" s="432" t="str">
        <f t="shared" si="49"/>
        <v/>
      </c>
      <c r="OK36" s="432" t="str">
        <f t="shared" si="49"/>
        <v/>
      </c>
      <c r="OL36" s="432" t="str">
        <f t="shared" si="49"/>
        <v/>
      </c>
      <c r="OM36" s="432" t="str">
        <f t="shared" si="49"/>
        <v/>
      </c>
      <c r="ON36" s="432" t="str">
        <f t="shared" si="49"/>
        <v/>
      </c>
      <c r="OO36" s="432" t="str">
        <f t="shared" si="49"/>
        <v/>
      </c>
      <c r="OP36" s="432" t="str">
        <f t="shared" si="49"/>
        <v/>
      </c>
      <c r="OQ36" s="432" t="str">
        <f t="shared" si="49"/>
        <v/>
      </c>
      <c r="OR36" s="432" t="str">
        <f t="shared" si="49"/>
        <v/>
      </c>
      <c r="OS36" s="432" t="str">
        <f t="shared" si="50"/>
        <v/>
      </c>
      <c r="OT36" s="432" t="str">
        <f t="shared" si="50"/>
        <v/>
      </c>
      <c r="OU36" s="432" t="str">
        <f t="shared" si="50"/>
        <v/>
      </c>
      <c r="OV36" s="432" t="str">
        <f t="shared" si="50"/>
        <v/>
      </c>
      <c r="OW36" s="432" t="str">
        <f t="shared" si="50"/>
        <v/>
      </c>
      <c r="OX36" s="432" t="str">
        <f t="shared" si="50"/>
        <v/>
      </c>
      <c r="OY36" s="432" t="str">
        <f t="shared" si="50"/>
        <v/>
      </c>
      <c r="OZ36" s="432" t="str">
        <f t="shared" si="50"/>
        <v/>
      </c>
      <c r="PA36" s="432" t="str">
        <f t="shared" si="50"/>
        <v/>
      </c>
      <c r="PB36" s="432" t="str">
        <f t="shared" si="50"/>
        <v/>
      </c>
      <c r="PC36" s="432" t="str">
        <f t="shared" si="50"/>
        <v/>
      </c>
      <c r="PD36" s="432" t="str">
        <f t="shared" si="50"/>
        <v/>
      </c>
      <c r="PE36" s="432" t="str">
        <f t="shared" si="50"/>
        <v/>
      </c>
    </row>
    <row r="37" spans="1:421" ht="15" customHeight="1">
      <c r="A37" s="541"/>
      <c r="B37" s="542"/>
      <c r="C37" s="949"/>
      <c r="D37" s="542"/>
      <c r="E37" s="546"/>
      <c r="F37" s="542"/>
      <c r="G37" s="543"/>
      <c r="H37" s="544"/>
      <c r="I37" s="545"/>
      <c r="J37" s="546"/>
      <c r="K37" s="546" t="str">
        <f t="shared" si="51"/>
        <v/>
      </c>
      <c r="L37" s="547" t="str">
        <f t="shared" si="12"/>
        <v/>
      </c>
      <c r="M37" s="951" t="str">
        <f t="shared" si="13"/>
        <v/>
      </c>
      <c r="N37" s="951" t="str">
        <f t="shared" si="52"/>
        <v/>
      </c>
      <c r="O37" s="1486"/>
      <c r="P37" s="1486"/>
      <c r="Q37" s="98"/>
      <c r="R37" s="167" t="str">
        <f t="shared" si="53"/>
        <v/>
      </c>
      <c r="S37" s="167" t="str">
        <f t="shared" si="54"/>
        <v/>
      </c>
      <c r="T37" s="167" t="str">
        <f t="shared" si="55"/>
        <v/>
      </c>
      <c r="U37" s="167" t="str">
        <f t="shared" si="56"/>
        <v/>
      </c>
      <c r="V37" s="85" t="s">
        <v>631</v>
      </c>
      <c r="W37" s="450">
        <v>1.333333333333333</v>
      </c>
      <c r="X37" s="167" t="str">
        <f t="shared" si="57"/>
        <v/>
      </c>
      <c r="Y37" s="167" t="str">
        <f t="shared" si="58"/>
        <v/>
      </c>
      <c r="Z37" s="167" t="str">
        <f t="shared" si="59"/>
        <v/>
      </c>
      <c r="AD37" s="530" t="str">
        <f>'3.2 TAP'!F27</f>
        <v/>
      </c>
      <c r="AW37" s="432" t="str">
        <f t="shared" ref="AW37:BF46" si="60">IFERROR(IF(AND(AW$22&gt;=$M37,AW$22&lt;=$N37),"",IF(AW$22=WORKDAY($N37,1),$A37,"")),"")</f>
        <v/>
      </c>
      <c r="AX37" s="432" t="str">
        <f t="shared" si="60"/>
        <v/>
      </c>
      <c r="AY37" s="432" t="str">
        <f t="shared" si="60"/>
        <v/>
      </c>
      <c r="AZ37" s="432" t="str">
        <f t="shared" si="60"/>
        <v/>
      </c>
      <c r="BA37" s="432" t="str">
        <f t="shared" si="60"/>
        <v/>
      </c>
      <c r="BB37" s="432" t="str">
        <f t="shared" si="60"/>
        <v/>
      </c>
      <c r="BC37" s="432" t="str">
        <f t="shared" si="60"/>
        <v/>
      </c>
      <c r="BD37" s="432" t="str">
        <f t="shared" si="60"/>
        <v/>
      </c>
      <c r="BE37" s="432" t="str">
        <f t="shared" si="60"/>
        <v/>
      </c>
      <c r="BF37" s="432" t="str">
        <f t="shared" si="60"/>
        <v/>
      </c>
      <c r="BG37" s="432" t="str">
        <f t="shared" ref="BG37:BP46" si="61">IFERROR(IF(AND(BG$22&gt;=$M37,BG$22&lt;=$N37),"",IF(BG$22=WORKDAY($N37,1),$A37,"")),"")</f>
        <v/>
      </c>
      <c r="BH37" s="432" t="str">
        <f t="shared" si="61"/>
        <v/>
      </c>
      <c r="BI37" s="432" t="str">
        <f t="shared" si="61"/>
        <v/>
      </c>
      <c r="BJ37" s="432" t="str">
        <f t="shared" si="61"/>
        <v/>
      </c>
      <c r="BK37" s="432" t="str">
        <f t="shared" si="61"/>
        <v/>
      </c>
      <c r="BL37" s="432" t="str">
        <f t="shared" si="61"/>
        <v/>
      </c>
      <c r="BM37" s="432" t="str">
        <f t="shared" si="61"/>
        <v/>
      </c>
      <c r="BN37" s="432" t="str">
        <f t="shared" si="61"/>
        <v/>
      </c>
      <c r="BO37" s="432" t="str">
        <f t="shared" si="61"/>
        <v/>
      </c>
      <c r="BP37" s="432" t="str">
        <f t="shared" si="61"/>
        <v/>
      </c>
      <c r="BQ37" s="432" t="str">
        <f t="shared" ref="BQ37:BZ46" si="62">IFERROR(IF(AND(BQ$22&gt;=$M37,BQ$22&lt;=$N37),"",IF(BQ$22=WORKDAY($N37,1),$A37,"")),"")</f>
        <v/>
      </c>
      <c r="BR37" s="432" t="str">
        <f t="shared" si="62"/>
        <v/>
      </c>
      <c r="BS37" s="432" t="str">
        <f t="shared" si="62"/>
        <v/>
      </c>
      <c r="BT37" s="432" t="str">
        <f t="shared" si="62"/>
        <v/>
      </c>
      <c r="BU37" s="432" t="str">
        <f t="shared" si="62"/>
        <v/>
      </c>
      <c r="BV37" s="432" t="str">
        <f t="shared" si="62"/>
        <v/>
      </c>
      <c r="BW37" s="432" t="str">
        <f t="shared" si="62"/>
        <v/>
      </c>
      <c r="BX37" s="432" t="str">
        <f t="shared" si="62"/>
        <v/>
      </c>
      <c r="BY37" s="432" t="str">
        <f t="shared" si="62"/>
        <v/>
      </c>
      <c r="BZ37" s="432" t="str">
        <f t="shared" si="62"/>
        <v/>
      </c>
      <c r="CA37" s="432" t="str">
        <f t="shared" ref="CA37:CJ46" si="63">IFERROR(IF(AND(CA$22&gt;=$M37,CA$22&lt;=$N37),"",IF(CA$22=WORKDAY($N37,1),$A37,"")),"")</f>
        <v/>
      </c>
      <c r="CB37" s="432" t="str">
        <f t="shared" si="63"/>
        <v/>
      </c>
      <c r="CC37" s="432" t="str">
        <f t="shared" si="63"/>
        <v/>
      </c>
      <c r="CD37" s="432" t="str">
        <f t="shared" si="63"/>
        <v/>
      </c>
      <c r="CE37" s="432" t="str">
        <f t="shared" si="63"/>
        <v/>
      </c>
      <c r="CF37" s="432" t="str">
        <f t="shared" si="63"/>
        <v/>
      </c>
      <c r="CG37" s="432" t="str">
        <f t="shared" si="63"/>
        <v/>
      </c>
      <c r="CH37" s="432" t="str">
        <f t="shared" si="63"/>
        <v/>
      </c>
      <c r="CI37" s="432" t="str">
        <f t="shared" si="63"/>
        <v/>
      </c>
      <c r="CJ37" s="432" t="str">
        <f t="shared" si="63"/>
        <v/>
      </c>
      <c r="CK37" s="432" t="str">
        <f t="shared" ref="CK37:CT46" si="64">IFERROR(IF(AND(CK$22&gt;=$M37,CK$22&lt;=$N37),"",IF(CK$22=WORKDAY($N37,1),$A37,"")),"")</f>
        <v/>
      </c>
      <c r="CL37" s="432" t="str">
        <f t="shared" si="64"/>
        <v/>
      </c>
      <c r="CM37" s="432" t="str">
        <f t="shared" si="64"/>
        <v/>
      </c>
      <c r="CN37" s="432" t="str">
        <f t="shared" si="64"/>
        <v/>
      </c>
      <c r="CO37" s="432" t="str">
        <f t="shared" si="64"/>
        <v/>
      </c>
      <c r="CP37" s="432" t="str">
        <f t="shared" si="64"/>
        <v/>
      </c>
      <c r="CQ37" s="432" t="str">
        <f t="shared" si="64"/>
        <v/>
      </c>
      <c r="CR37" s="432" t="str">
        <f t="shared" si="64"/>
        <v/>
      </c>
      <c r="CS37" s="432" t="str">
        <f t="shared" si="64"/>
        <v/>
      </c>
      <c r="CT37" s="432" t="str">
        <f t="shared" si="64"/>
        <v/>
      </c>
      <c r="CU37" s="432" t="str">
        <f t="shared" ref="CU37:DD46" si="65">IFERROR(IF(AND(CU$22&gt;=$M37,CU$22&lt;=$N37),"",IF(CU$22=WORKDAY($N37,1),$A37,"")),"")</f>
        <v/>
      </c>
      <c r="CV37" s="432" t="str">
        <f t="shared" si="65"/>
        <v/>
      </c>
      <c r="CW37" s="432" t="str">
        <f t="shared" si="65"/>
        <v/>
      </c>
      <c r="CX37" s="432" t="str">
        <f t="shared" si="65"/>
        <v/>
      </c>
      <c r="CY37" s="432" t="str">
        <f t="shared" si="65"/>
        <v/>
      </c>
      <c r="CZ37" s="432" t="str">
        <f t="shared" si="65"/>
        <v/>
      </c>
      <c r="DA37" s="432" t="str">
        <f t="shared" si="65"/>
        <v/>
      </c>
      <c r="DB37" s="432" t="str">
        <f t="shared" si="65"/>
        <v/>
      </c>
      <c r="DC37" s="432" t="str">
        <f t="shared" si="65"/>
        <v/>
      </c>
      <c r="DD37" s="432" t="str">
        <f t="shared" si="65"/>
        <v/>
      </c>
      <c r="DE37" s="432" t="str">
        <f t="shared" ref="DE37:DN46" si="66">IFERROR(IF(AND(DE$22&gt;=$M37,DE$22&lt;=$N37),"",IF(DE$22=WORKDAY($N37,1),$A37,"")),"")</f>
        <v/>
      </c>
      <c r="DF37" s="432" t="str">
        <f t="shared" si="66"/>
        <v/>
      </c>
      <c r="DG37" s="432" t="str">
        <f t="shared" si="66"/>
        <v/>
      </c>
      <c r="DH37" s="432" t="str">
        <f t="shared" si="66"/>
        <v/>
      </c>
      <c r="DI37" s="432" t="str">
        <f t="shared" si="66"/>
        <v/>
      </c>
      <c r="DJ37" s="432" t="str">
        <f t="shared" si="66"/>
        <v/>
      </c>
      <c r="DK37" s="432" t="str">
        <f t="shared" si="66"/>
        <v/>
      </c>
      <c r="DL37" s="432" t="str">
        <f t="shared" si="66"/>
        <v/>
      </c>
      <c r="DM37" s="432" t="str">
        <f t="shared" si="66"/>
        <v/>
      </c>
      <c r="DN37" s="432" t="str">
        <f t="shared" si="66"/>
        <v/>
      </c>
      <c r="DO37" s="432" t="str">
        <f t="shared" ref="DO37:DX46" si="67">IFERROR(IF(AND(DO$22&gt;=$M37,DO$22&lt;=$N37),"",IF(DO$22=WORKDAY($N37,1),$A37,"")),"")</f>
        <v/>
      </c>
      <c r="DP37" s="432" t="str">
        <f t="shared" si="67"/>
        <v/>
      </c>
      <c r="DQ37" s="432" t="str">
        <f t="shared" si="67"/>
        <v/>
      </c>
      <c r="DR37" s="432" t="str">
        <f t="shared" si="67"/>
        <v/>
      </c>
      <c r="DS37" s="432" t="str">
        <f t="shared" si="67"/>
        <v/>
      </c>
      <c r="DT37" s="432" t="str">
        <f t="shared" si="67"/>
        <v/>
      </c>
      <c r="DU37" s="432" t="str">
        <f t="shared" si="67"/>
        <v/>
      </c>
      <c r="DV37" s="432" t="str">
        <f t="shared" si="67"/>
        <v/>
      </c>
      <c r="DW37" s="432" t="str">
        <f t="shared" si="67"/>
        <v/>
      </c>
      <c r="DX37" s="432" t="str">
        <f t="shared" si="67"/>
        <v/>
      </c>
      <c r="DY37" s="432" t="str">
        <f t="shared" ref="DY37:EH46" si="68">IFERROR(IF(AND(DY$22&gt;=$M37,DY$22&lt;=$N37),"",IF(DY$22=WORKDAY($N37,1),$A37,"")),"")</f>
        <v/>
      </c>
      <c r="DZ37" s="432" t="str">
        <f t="shared" si="68"/>
        <v/>
      </c>
      <c r="EA37" s="432" t="str">
        <f t="shared" si="68"/>
        <v/>
      </c>
      <c r="EB37" s="432" t="str">
        <f t="shared" si="68"/>
        <v/>
      </c>
      <c r="EC37" s="432" t="str">
        <f t="shared" si="68"/>
        <v/>
      </c>
      <c r="ED37" s="432" t="str">
        <f t="shared" si="68"/>
        <v/>
      </c>
      <c r="EE37" s="432" t="str">
        <f t="shared" si="68"/>
        <v/>
      </c>
      <c r="EF37" s="432" t="str">
        <f t="shared" si="68"/>
        <v/>
      </c>
      <c r="EG37" s="432" t="str">
        <f t="shared" si="68"/>
        <v/>
      </c>
      <c r="EH37" s="432" t="str">
        <f t="shared" si="68"/>
        <v/>
      </c>
      <c r="EI37" s="432" t="str">
        <f t="shared" ref="EI37:ER46" si="69">IFERROR(IF(AND(EI$22&gt;=$M37,EI$22&lt;=$N37),"",IF(EI$22=WORKDAY($N37,1),$A37,"")),"")</f>
        <v/>
      </c>
      <c r="EJ37" s="432" t="str">
        <f t="shared" si="69"/>
        <v/>
      </c>
      <c r="EK37" s="432" t="str">
        <f t="shared" si="69"/>
        <v/>
      </c>
      <c r="EL37" s="432" t="str">
        <f t="shared" si="69"/>
        <v/>
      </c>
      <c r="EM37" s="432" t="str">
        <f t="shared" si="69"/>
        <v/>
      </c>
      <c r="EN37" s="432" t="str">
        <f t="shared" si="69"/>
        <v/>
      </c>
      <c r="EO37" s="432" t="str">
        <f t="shared" si="69"/>
        <v/>
      </c>
      <c r="EP37" s="432" t="str">
        <f t="shared" si="69"/>
        <v/>
      </c>
      <c r="EQ37" s="432" t="str">
        <f t="shared" si="69"/>
        <v/>
      </c>
      <c r="ER37" s="432" t="str">
        <f t="shared" si="69"/>
        <v/>
      </c>
      <c r="ES37" s="432" t="str">
        <f t="shared" ref="ES37:FB46" si="70">IFERROR(IF(AND(ES$22&gt;=$M37,ES$22&lt;=$N37),"",IF(ES$22=WORKDAY($N37,1),$A37,"")),"")</f>
        <v/>
      </c>
      <c r="ET37" s="432" t="str">
        <f t="shared" si="70"/>
        <v/>
      </c>
      <c r="EU37" s="432" t="str">
        <f t="shared" si="70"/>
        <v/>
      </c>
      <c r="EV37" s="432" t="str">
        <f t="shared" si="70"/>
        <v/>
      </c>
      <c r="EW37" s="432" t="str">
        <f t="shared" si="70"/>
        <v/>
      </c>
      <c r="EX37" s="432" t="str">
        <f t="shared" si="70"/>
        <v/>
      </c>
      <c r="EY37" s="432" t="str">
        <f t="shared" si="70"/>
        <v/>
      </c>
      <c r="EZ37" s="432" t="str">
        <f t="shared" si="70"/>
        <v/>
      </c>
      <c r="FA37" s="432" t="str">
        <f t="shared" si="70"/>
        <v/>
      </c>
      <c r="FB37" s="432" t="str">
        <f t="shared" si="70"/>
        <v/>
      </c>
      <c r="FC37" s="432" t="str">
        <f t="shared" ref="FC37:FL46" si="71">IFERROR(IF(AND(FC$22&gt;=$M37,FC$22&lt;=$N37),"",IF(FC$22=WORKDAY($N37,1),$A37,"")),"")</f>
        <v/>
      </c>
      <c r="FD37" s="432" t="str">
        <f t="shared" si="71"/>
        <v/>
      </c>
      <c r="FE37" s="432" t="str">
        <f t="shared" si="71"/>
        <v/>
      </c>
      <c r="FF37" s="432" t="str">
        <f t="shared" si="71"/>
        <v/>
      </c>
      <c r="FG37" s="432" t="str">
        <f t="shared" si="71"/>
        <v/>
      </c>
      <c r="FH37" s="432" t="str">
        <f t="shared" si="71"/>
        <v/>
      </c>
      <c r="FI37" s="432" t="str">
        <f t="shared" si="71"/>
        <v/>
      </c>
      <c r="FJ37" s="432" t="str">
        <f t="shared" si="71"/>
        <v/>
      </c>
      <c r="FK37" s="432" t="str">
        <f t="shared" si="71"/>
        <v/>
      </c>
      <c r="FL37" s="432" t="str">
        <f t="shared" si="71"/>
        <v/>
      </c>
      <c r="FM37" s="432" t="str">
        <f t="shared" ref="FM37:FV46" si="72">IFERROR(IF(AND(FM$22&gt;=$M37,FM$22&lt;=$N37),"",IF(FM$22=WORKDAY($N37,1),$A37,"")),"")</f>
        <v/>
      </c>
      <c r="FN37" s="432" t="str">
        <f t="shared" si="72"/>
        <v/>
      </c>
      <c r="FO37" s="432" t="str">
        <f t="shared" si="72"/>
        <v/>
      </c>
      <c r="FP37" s="432" t="str">
        <f t="shared" si="72"/>
        <v/>
      </c>
      <c r="FQ37" s="432" t="str">
        <f t="shared" si="72"/>
        <v/>
      </c>
      <c r="FR37" s="432" t="str">
        <f t="shared" si="72"/>
        <v/>
      </c>
      <c r="FS37" s="432" t="str">
        <f t="shared" si="72"/>
        <v/>
      </c>
      <c r="FT37" s="432" t="str">
        <f t="shared" si="72"/>
        <v/>
      </c>
      <c r="FU37" s="432" t="str">
        <f t="shared" si="72"/>
        <v/>
      </c>
      <c r="FV37" s="432" t="str">
        <f t="shared" si="72"/>
        <v/>
      </c>
      <c r="FW37" s="432" t="str">
        <f t="shared" ref="FW37:GF46" si="73">IFERROR(IF(AND(FW$22&gt;=$M37,FW$22&lt;=$N37),"",IF(FW$22=WORKDAY($N37,1),$A37,"")),"")</f>
        <v/>
      </c>
      <c r="FX37" s="432" t="str">
        <f t="shared" si="73"/>
        <v/>
      </c>
      <c r="FY37" s="432" t="str">
        <f t="shared" si="73"/>
        <v/>
      </c>
      <c r="FZ37" s="432" t="str">
        <f t="shared" si="73"/>
        <v/>
      </c>
      <c r="GA37" s="432" t="str">
        <f t="shared" si="73"/>
        <v/>
      </c>
      <c r="GB37" s="432" t="str">
        <f t="shared" si="73"/>
        <v/>
      </c>
      <c r="GC37" s="432" t="str">
        <f t="shared" si="73"/>
        <v/>
      </c>
      <c r="GD37" s="432" t="str">
        <f t="shared" si="73"/>
        <v/>
      </c>
      <c r="GE37" s="432" t="str">
        <f t="shared" si="73"/>
        <v/>
      </c>
      <c r="GF37" s="432" t="str">
        <f t="shared" si="73"/>
        <v/>
      </c>
      <c r="GG37" s="432" t="str">
        <f t="shared" ref="GG37:GP46" si="74">IFERROR(IF(AND(GG$22&gt;=$M37,GG$22&lt;=$N37),"",IF(GG$22=WORKDAY($N37,1),$A37,"")),"")</f>
        <v/>
      </c>
      <c r="GH37" s="432" t="str">
        <f t="shared" si="74"/>
        <v/>
      </c>
      <c r="GI37" s="432" t="str">
        <f t="shared" si="74"/>
        <v/>
      </c>
      <c r="GJ37" s="432" t="str">
        <f t="shared" si="74"/>
        <v/>
      </c>
      <c r="GK37" s="432" t="str">
        <f t="shared" si="74"/>
        <v/>
      </c>
      <c r="GL37" s="432" t="str">
        <f t="shared" si="74"/>
        <v/>
      </c>
      <c r="GM37" s="432" t="str">
        <f t="shared" si="74"/>
        <v/>
      </c>
      <c r="GN37" s="432" t="str">
        <f t="shared" si="74"/>
        <v/>
      </c>
      <c r="GO37" s="432" t="str">
        <f t="shared" si="74"/>
        <v/>
      </c>
      <c r="GP37" s="432" t="str">
        <f t="shared" si="74"/>
        <v/>
      </c>
      <c r="GQ37" s="432" t="str">
        <f t="shared" ref="GQ37:GZ46" si="75">IFERROR(IF(AND(GQ$22&gt;=$M37,GQ$22&lt;=$N37),"",IF(GQ$22=WORKDAY($N37,1),$A37,"")),"")</f>
        <v/>
      </c>
      <c r="GR37" s="432" t="str">
        <f t="shared" si="75"/>
        <v/>
      </c>
      <c r="GS37" s="432" t="str">
        <f t="shared" si="75"/>
        <v/>
      </c>
      <c r="GT37" s="432" t="str">
        <f t="shared" si="75"/>
        <v/>
      </c>
      <c r="GU37" s="432" t="str">
        <f t="shared" si="75"/>
        <v/>
      </c>
      <c r="GV37" s="432" t="str">
        <f t="shared" si="75"/>
        <v/>
      </c>
      <c r="GW37" s="432" t="str">
        <f t="shared" si="75"/>
        <v/>
      </c>
      <c r="GX37" s="432" t="str">
        <f t="shared" si="75"/>
        <v/>
      </c>
      <c r="GY37" s="432" t="str">
        <f t="shared" si="75"/>
        <v/>
      </c>
      <c r="GZ37" s="432" t="str">
        <f t="shared" si="75"/>
        <v/>
      </c>
      <c r="HA37" s="432" t="str">
        <f t="shared" ref="HA37:HJ46" si="76">IFERROR(IF(AND(HA$22&gt;=$M37,HA$22&lt;=$N37),"",IF(HA$22=WORKDAY($N37,1),$A37,"")),"")</f>
        <v/>
      </c>
      <c r="HB37" s="432" t="str">
        <f t="shared" si="76"/>
        <v/>
      </c>
      <c r="HC37" s="432" t="str">
        <f t="shared" si="76"/>
        <v/>
      </c>
      <c r="HD37" s="432" t="str">
        <f t="shared" si="76"/>
        <v/>
      </c>
      <c r="HE37" s="432" t="str">
        <f t="shared" si="76"/>
        <v/>
      </c>
      <c r="HF37" s="432" t="str">
        <f t="shared" si="76"/>
        <v/>
      </c>
      <c r="HG37" s="432" t="str">
        <f t="shared" si="76"/>
        <v/>
      </c>
      <c r="HH37" s="432" t="str">
        <f t="shared" si="76"/>
        <v/>
      </c>
      <c r="HI37" s="432" t="str">
        <f t="shared" si="76"/>
        <v/>
      </c>
      <c r="HJ37" s="432" t="str">
        <f t="shared" si="76"/>
        <v/>
      </c>
      <c r="HK37" s="432" t="str">
        <f t="shared" ref="HK37:HT46" si="77">IFERROR(IF(AND(HK$22&gt;=$M37,HK$22&lt;=$N37),"",IF(HK$22=WORKDAY($N37,1),$A37,"")),"")</f>
        <v/>
      </c>
      <c r="HL37" s="432" t="str">
        <f t="shared" si="77"/>
        <v/>
      </c>
      <c r="HM37" s="432" t="str">
        <f t="shared" si="77"/>
        <v/>
      </c>
      <c r="HN37" s="432" t="str">
        <f t="shared" si="77"/>
        <v/>
      </c>
      <c r="HO37" s="432" t="str">
        <f t="shared" si="77"/>
        <v/>
      </c>
      <c r="HP37" s="432" t="str">
        <f t="shared" si="77"/>
        <v/>
      </c>
      <c r="HQ37" s="432" t="str">
        <f t="shared" si="77"/>
        <v/>
      </c>
      <c r="HR37" s="432" t="str">
        <f t="shared" si="77"/>
        <v/>
      </c>
      <c r="HS37" s="432" t="str">
        <f t="shared" si="77"/>
        <v/>
      </c>
      <c r="HT37" s="432" t="str">
        <f t="shared" si="77"/>
        <v/>
      </c>
      <c r="HU37" s="432" t="str">
        <f t="shared" ref="HU37:ID46" si="78">IFERROR(IF(AND(HU$22&gt;=$M37,HU$22&lt;=$N37),"",IF(HU$22=WORKDAY($N37,1),$A37,"")),"")</f>
        <v/>
      </c>
      <c r="HV37" s="432" t="str">
        <f t="shared" si="78"/>
        <v/>
      </c>
      <c r="HW37" s="432" t="str">
        <f t="shared" si="78"/>
        <v/>
      </c>
      <c r="HX37" s="432" t="str">
        <f t="shared" si="78"/>
        <v/>
      </c>
      <c r="HY37" s="432" t="str">
        <f t="shared" si="78"/>
        <v/>
      </c>
      <c r="HZ37" s="432" t="str">
        <f t="shared" si="78"/>
        <v/>
      </c>
      <c r="IA37" s="432" t="str">
        <f t="shared" si="78"/>
        <v/>
      </c>
      <c r="IB37" s="432" t="str">
        <f t="shared" si="78"/>
        <v/>
      </c>
      <c r="IC37" s="432" t="str">
        <f t="shared" si="78"/>
        <v/>
      </c>
      <c r="ID37" s="432" t="str">
        <f t="shared" si="78"/>
        <v/>
      </c>
      <c r="IE37" s="432" t="str">
        <f t="shared" ref="IE37:IN46" si="79">IFERROR(IF(AND(IE$22&gt;=$M37,IE$22&lt;=$N37),"",IF(IE$22=WORKDAY($N37,1),$A37,"")),"")</f>
        <v/>
      </c>
      <c r="IF37" s="432" t="str">
        <f t="shared" si="79"/>
        <v/>
      </c>
      <c r="IG37" s="432" t="str">
        <f t="shared" si="79"/>
        <v/>
      </c>
      <c r="IH37" s="432" t="str">
        <f t="shared" si="79"/>
        <v/>
      </c>
      <c r="II37" s="432" t="str">
        <f t="shared" si="79"/>
        <v/>
      </c>
      <c r="IJ37" s="432" t="str">
        <f t="shared" si="79"/>
        <v/>
      </c>
      <c r="IK37" s="432" t="str">
        <f t="shared" si="79"/>
        <v/>
      </c>
      <c r="IL37" s="432" t="str">
        <f t="shared" si="79"/>
        <v/>
      </c>
      <c r="IM37" s="432" t="str">
        <f t="shared" si="79"/>
        <v/>
      </c>
      <c r="IN37" s="432" t="str">
        <f t="shared" si="79"/>
        <v/>
      </c>
      <c r="IO37" s="432" t="str">
        <f t="shared" ref="IO37:IX46" si="80">IFERROR(IF(AND(IO$22&gt;=$M37,IO$22&lt;=$N37),"",IF(IO$22=WORKDAY($N37,1),$A37,"")),"")</f>
        <v/>
      </c>
      <c r="IP37" s="432" t="str">
        <f t="shared" si="80"/>
        <v/>
      </c>
      <c r="IQ37" s="432" t="str">
        <f t="shared" si="80"/>
        <v/>
      </c>
      <c r="IR37" s="432" t="str">
        <f t="shared" si="80"/>
        <v/>
      </c>
      <c r="IS37" s="432" t="str">
        <f t="shared" si="80"/>
        <v/>
      </c>
      <c r="IT37" s="432" t="str">
        <f t="shared" si="80"/>
        <v/>
      </c>
      <c r="IU37" s="432" t="str">
        <f t="shared" si="80"/>
        <v/>
      </c>
      <c r="IV37" s="432" t="str">
        <f t="shared" si="80"/>
        <v/>
      </c>
      <c r="IW37" s="432" t="str">
        <f t="shared" si="80"/>
        <v/>
      </c>
      <c r="IX37" s="432" t="str">
        <f t="shared" si="80"/>
        <v/>
      </c>
      <c r="IY37" s="432" t="str">
        <f t="shared" ref="IY37:JH46" si="81">IFERROR(IF(AND(IY$22&gt;=$M37,IY$22&lt;=$N37),"",IF(IY$22=WORKDAY($N37,1),$A37,"")),"")</f>
        <v/>
      </c>
      <c r="IZ37" s="432" t="str">
        <f t="shared" si="81"/>
        <v/>
      </c>
      <c r="JA37" s="432" t="str">
        <f t="shared" si="81"/>
        <v/>
      </c>
      <c r="JB37" s="432" t="str">
        <f t="shared" si="81"/>
        <v/>
      </c>
      <c r="JC37" s="432" t="str">
        <f t="shared" si="81"/>
        <v/>
      </c>
      <c r="JD37" s="432" t="str">
        <f t="shared" si="81"/>
        <v/>
      </c>
      <c r="JE37" s="432" t="str">
        <f t="shared" si="81"/>
        <v/>
      </c>
      <c r="JF37" s="432" t="str">
        <f t="shared" si="81"/>
        <v/>
      </c>
      <c r="JG37" s="432" t="str">
        <f t="shared" si="81"/>
        <v/>
      </c>
      <c r="JH37" s="432" t="str">
        <f t="shared" si="81"/>
        <v/>
      </c>
      <c r="JI37" s="432" t="str">
        <f t="shared" ref="JI37:JR46" si="82">IFERROR(IF(AND(JI$22&gt;=$M37,JI$22&lt;=$N37),"",IF(JI$22=WORKDAY($N37,1),$A37,"")),"")</f>
        <v/>
      </c>
      <c r="JJ37" s="432" t="str">
        <f t="shared" si="82"/>
        <v/>
      </c>
      <c r="JK37" s="432" t="str">
        <f t="shared" si="82"/>
        <v/>
      </c>
      <c r="JL37" s="432" t="str">
        <f t="shared" si="82"/>
        <v/>
      </c>
      <c r="JM37" s="432" t="str">
        <f t="shared" si="82"/>
        <v/>
      </c>
      <c r="JN37" s="432" t="str">
        <f t="shared" si="82"/>
        <v/>
      </c>
      <c r="JO37" s="432" t="str">
        <f t="shared" si="82"/>
        <v/>
      </c>
      <c r="JP37" s="432" t="str">
        <f t="shared" si="82"/>
        <v/>
      </c>
      <c r="JQ37" s="432" t="str">
        <f t="shared" si="82"/>
        <v/>
      </c>
      <c r="JR37" s="432" t="str">
        <f t="shared" si="82"/>
        <v/>
      </c>
      <c r="JS37" s="432" t="str">
        <f t="shared" ref="JS37:KB46" si="83">IFERROR(IF(AND(JS$22&gt;=$M37,JS$22&lt;=$N37),"",IF(JS$22=WORKDAY($N37,1),$A37,"")),"")</f>
        <v/>
      </c>
      <c r="JT37" s="432" t="str">
        <f t="shared" si="83"/>
        <v/>
      </c>
      <c r="JU37" s="432" t="str">
        <f t="shared" si="83"/>
        <v/>
      </c>
      <c r="JV37" s="432" t="str">
        <f t="shared" si="83"/>
        <v/>
      </c>
      <c r="JW37" s="432" t="str">
        <f t="shared" si="83"/>
        <v/>
      </c>
      <c r="JX37" s="432" t="str">
        <f t="shared" si="83"/>
        <v/>
      </c>
      <c r="JY37" s="432" t="str">
        <f t="shared" si="83"/>
        <v/>
      </c>
      <c r="JZ37" s="432" t="str">
        <f t="shared" si="83"/>
        <v/>
      </c>
      <c r="KA37" s="432" t="str">
        <f t="shared" si="83"/>
        <v/>
      </c>
      <c r="KB37" s="432" t="str">
        <f t="shared" si="83"/>
        <v/>
      </c>
      <c r="KC37" s="432" t="str">
        <f t="shared" ref="KC37:KL46" si="84">IFERROR(IF(AND(KC$22&gt;=$M37,KC$22&lt;=$N37),"",IF(KC$22=WORKDAY($N37,1),$A37,"")),"")</f>
        <v/>
      </c>
      <c r="KD37" s="432" t="str">
        <f t="shared" si="84"/>
        <v/>
      </c>
      <c r="KE37" s="432" t="str">
        <f t="shared" si="84"/>
        <v/>
      </c>
      <c r="KF37" s="432" t="str">
        <f t="shared" si="84"/>
        <v/>
      </c>
      <c r="KG37" s="432" t="str">
        <f t="shared" si="84"/>
        <v/>
      </c>
      <c r="KH37" s="432" t="str">
        <f t="shared" si="84"/>
        <v/>
      </c>
      <c r="KI37" s="432" t="str">
        <f t="shared" si="84"/>
        <v/>
      </c>
      <c r="KJ37" s="432" t="str">
        <f t="shared" si="84"/>
        <v/>
      </c>
      <c r="KK37" s="432" t="str">
        <f t="shared" si="84"/>
        <v/>
      </c>
      <c r="KL37" s="432" t="str">
        <f t="shared" si="84"/>
        <v/>
      </c>
      <c r="KM37" s="432" t="str">
        <f t="shared" ref="KM37:KV46" si="85">IFERROR(IF(AND(KM$22&gt;=$M37,KM$22&lt;=$N37),"",IF(KM$22=WORKDAY($N37,1),$A37,"")),"")</f>
        <v/>
      </c>
      <c r="KN37" s="432" t="str">
        <f t="shared" si="85"/>
        <v/>
      </c>
      <c r="KO37" s="432" t="str">
        <f t="shared" si="85"/>
        <v/>
      </c>
      <c r="KP37" s="432" t="str">
        <f t="shared" si="85"/>
        <v/>
      </c>
      <c r="KQ37" s="432" t="str">
        <f t="shared" si="85"/>
        <v/>
      </c>
      <c r="KR37" s="432" t="str">
        <f t="shared" si="85"/>
        <v/>
      </c>
      <c r="KS37" s="432" t="str">
        <f t="shared" si="85"/>
        <v/>
      </c>
      <c r="KT37" s="432" t="str">
        <f t="shared" si="85"/>
        <v/>
      </c>
      <c r="KU37" s="432" t="str">
        <f t="shared" si="85"/>
        <v/>
      </c>
      <c r="KV37" s="432" t="str">
        <f t="shared" si="85"/>
        <v/>
      </c>
      <c r="KW37" s="432" t="str">
        <f t="shared" ref="KW37:LF46" si="86">IFERROR(IF(AND(KW$22&gt;=$M37,KW$22&lt;=$N37),"",IF(KW$22=WORKDAY($N37,1),$A37,"")),"")</f>
        <v/>
      </c>
      <c r="KX37" s="432" t="str">
        <f t="shared" si="86"/>
        <v/>
      </c>
      <c r="KY37" s="432" t="str">
        <f t="shared" si="86"/>
        <v/>
      </c>
      <c r="KZ37" s="432" t="str">
        <f t="shared" si="86"/>
        <v/>
      </c>
      <c r="LA37" s="432" t="str">
        <f t="shared" si="86"/>
        <v/>
      </c>
      <c r="LB37" s="432" t="str">
        <f t="shared" si="86"/>
        <v/>
      </c>
      <c r="LC37" s="432" t="str">
        <f t="shared" si="86"/>
        <v/>
      </c>
      <c r="LD37" s="432" t="str">
        <f t="shared" si="86"/>
        <v/>
      </c>
      <c r="LE37" s="432" t="str">
        <f t="shared" si="86"/>
        <v/>
      </c>
      <c r="LF37" s="432" t="str">
        <f t="shared" si="86"/>
        <v/>
      </c>
      <c r="LG37" s="432" t="str">
        <f t="shared" ref="LG37:LP46" si="87">IFERROR(IF(AND(LG$22&gt;=$M37,LG$22&lt;=$N37),"",IF(LG$22=WORKDAY($N37,1),$A37,"")),"")</f>
        <v/>
      </c>
      <c r="LH37" s="432" t="str">
        <f t="shared" si="87"/>
        <v/>
      </c>
      <c r="LI37" s="432" t="str">
        <f t="shared" si="87"/>
        <v/>
      </c>
      <c r="LJ37" s="432" t="str">
        <f t="shared" si="87"/>
        <v/>
      </c>
      <c r="LK37" s="432" t="str">
        <f t="shared" si="87"/>
        <v/>
      </c>
      <c r="LL37" s="432" t="str">
        <f t="shared" si="87"/>
        <v/>
      </c>
      <c r="LM37" s="432" t="str">
        <f t="shared" si="87"/>
        <v/>
      </c>
      <c r="LN37" s="432" t="str">
        <f t="shared" si="87"/>
        <v/>
      </c>
      <c r="LO37" s="432" t="str">
        <f t="shared" si="87"/>
        <v/>
      </c>
      <c r="LP37" s="432" t="str">
        <f t="shared" si="87"/>
        <v/>
      </c>
      <c r="LQ37" s="432" t="str">
        <f t="shared" ref="LQ37:LZ46" si="88">IFERROR(IF(AND(LQ$22&gt;=$M37,LQ$22&lt;=$N37),"",IF(LQ$22=WORKDAY($N37,1),$A37,"")),"")</f>
        <v/>
      </c>
      <c r="LR37" s="432" t="str">
        <f t="shared" si="88"/>
        <v/>
      </c>
      <c r="LS37" s="432" t="str">
        <f t="shared" si="88"/>
        <v/>
      </c>
      <c r="LT37" s="432" t="str">
        <f t="shared" si="88"/>
        <v/>
      </c>
      <c r="LU37" s="432" t="str">
        <f t="shared" si="88"/>
        <v/>
      </c>
      <c r="LV37" s="432" t="str">
        <f t="shared" si="88"/>
        <v/>
      </c>
      <c r="LW37" s="432" t="str">
        <f t="shared" si="88"/>
        <v/>
      </c>
      <c r="LX37" s="432" t="str">
        <f t="shared" si="88"/>
        <v/>
      </c>
      <c r="LY37" s="432" t="str">
        <f t="shared" si="88"/>
        <v/>
      </c>
      <c r="LZ37" s="432" t="str">
        <f t="shared" si="88"/>
        <v/>
      </c>
      <c r="MA37" s="432" t="str">
        <f t="shared" ref="MA37:MJ46" si="89">IFERROR(IF(AND(MA$22&gt;=$M37,MA$22&lt;=$N37),"",IF(MA$22=WORKDAY($N37,1),$A37,"")),"")</f>
        <v/>
      </c>
      <c r="MB37" s="432" t="str">
        <f t="shared" si="89"/>
        <v/>
      </c>
      <c r="MC37" s="432" t="str">
        <f t="shared" si="89"/>
        <v/>
      </c>
      <c r="MD37" s="432" t="str">
        <f t="shared" si="89"/>
        <v/>
      </c>
      <c r="ME37" s="432" t="str">
        <f t="shared" si="89"/>
        <v/>
      </c>
      <c r="MF37" s="432" t="str">
        <f t="shared" si="89"/>
        <v/>
      </c>
      <c r="MG37" s="432" t="str">
        <f t="shared" si="89"/>
        <v/>
      </c>
      <c r="MH37" s="432" t="str">
        <f t="shared" si="89"/>
        <v/>
      </c>
      <c r="MI37" s="432" t="str">
        <f t="shared" si="89"/>
        <v/>
      </c>
      <c r="MJ37" s="432" t="str">
        <f t="shared" si="89"/>
        <v/>
      </c>
      <c r="MK37" s="432" t="str">
        <f t="shared" ref="MK37:MT46" si="90">IFERROR(IF(AND(MK$22&gt;=$M37,MK$22&lt;=$N37),"",IF(MK$22=WORKDAY($N37,1),$A37,"")),"")</f>
        <v/>
      </c>
      <c r="ML37" s="432" t="str">
        <f t="shared" si="90"/>
        <v/>
      </c>
      <c r="MM37" s="432" t="str">
        <f t="shared" si="90"/>
        <v/>
      </c>
      <c r="MN37" s="432" t="str">
        <f t="shared" si="90"/>
        <v/>
      </c>
      <c r="MO37" s="432" t="str">
        <f t="shared" si="90"/>
        <v/>
      </c>
      <c r="MP37" s="432" t="str">
        <f t="shared" si="90"/>
        <v/>
      </c>
      <c r="MQ37" s="432" t="str">
        <f t="shared" si="90"/>
        <v/>
      </c>
      <c r="MR37" s="432" t="str">
        <f t="shared" si="90"/>
        <v/>
      </c>
      <c r="MS37" s="432" t="str">
        <f t="shared" si="90"/>
        <v/>
      </c>
      <c r="MT37" s="432" t="str">
        <f t="shared" si="90"/>
        <v/>
      </c>
      <c r="MU37" s="432" t="str">
        <f t="shared" ref="MU37:ND46" si="91">IFERROR(IF(AND(MU$22&gt;=$M37,MU$22&lt;=$N37),"",IF(MU$22=WORKDAY($N37,1),$A37,"")),"")</f>
        <v/>
      </c>
      <c r="MV37" s="432" t="str">
        <f t="shared" si="91"/>
        <v/>
      </c>
      <c r="MW37" s="432" t="str">
        <f t="shared" si="91"/>
        <v/>
      </c>
      <c r="MX37" s="432" t="str">
        <f t="shared" si="91"/>
        <v/>
      </c>
      <c r="MY37" s="432" t="str">
        <f t="shared" si="91"/>
        <v/>
      </c>
      <c r="MZ37" s="432" t="str">
        <f t="shared" si="91"/>
        <v/>
      </c>
      <c r="NA37" s="432" t="str">
        <f t="shared" si="91"/>
        <v/>
      </c>
      <c r="NB37" s="432" t="str">
        <f t="shared" si="91"/>
        <v/>
      </c>
      <c r="NC37" s="432" t="str">
        <f t="shared" si="91"/>
        <v/>
      </c>
      <c r="ND37" s="432" t="str">
        <f t="shared" si="91"/>
        <v/>
      </c>
      <c r="NE37" s="432" t="str">
        <f t="shared" ref="NE37:NN46" si="92">IFERROR(IF(AND(NE$22&gt;=$M37,NE$22&lt;=$N37),"",IF(NE$22=WORKDAY($N37,1),$A37,"")),"")</f>
        <v/>
      </c>
      <c r="NF37" s="432" t="str">
        <f t="shared" si="92"/>
        <v/>
      </c>
      <c r="NG37" s="432" t="str">
        <f t="shared" si="92"/>
        <v/>
      </c>
      <c r="NH37" s="432" t="str">
        <f t="shared" si="92"/>
        <v/>
      </c>
      <c r="NI37" s="432" t="str">
        <f t="shared" si="92"/>
        <v/>
      </c>
      <c r="NJ37" s="432" t="str">
        <f t="shared" si="92"/>
        <v/>
      </c>
      <c r="NK37" s="432" t="str">
        <f t="shared" si="92"/>
        <v/>
      </c>
      <c r="NL37" s="432" t="str">
        <f t="shared" si="92"/>
        <v/>
      </c>
      <c r="NM37" s="432" t="str">
        <f t="shared" si="92"/>
        <v/>
      </c>
      <c r="NN37" s="432" t="str">
        <f t="shared" si="92"/>
        <v/>
      </c>
      <c r="NO37" s="432" t="str">
        <f t="shared" ref="NO37:NX46" si="93">IFERROR(IF(AND(NO$22&gt;=$M37,NO$22&lt;=$N37),"",IF(NO$22=WORKDAY($N37,1),$A37,"")),"")</f>
        <v/>
      </c>
      <c r="NP37" s="432" t="str">
        <f t="shared" si="93"/>
        <v/>
      </c>
      <c r="NQ37" s="432" t="str">
        <f t="shared" si="93"/>
        <v/>
      </c>
      <c r="NR37" s="432" t="str">
        <f t="shared" si="93"/>
        <v/>
      </c>
      <c r="NS37" s="432" t="str">
        <f t="shared" si="93"/>
        <v/>
      </c>
      <c r="NT37" s="432" t="str">
        <f t="shared" si="93"/>
        <v/>
      </c>
      <c r="NU37" s="432" t="str">
        <f t="shared" si="93"/>
        <v/>
      </c>
      <c r="NV37" s="432" t="str">
        <f t="shared" si="93"/>
        <v/>
      </c>
      <c r="NW37" s="432" t="str">
        <f t="shared" si="93"/>
        <v/>
      </c>
      <c r="NX37" s="432" t="str">
        <f t="shared" si="93"/>
        <v/>
      </c>
      <c r="NY37" s="432" t="str">
        <f t="shared" ref="NY37:OH46" si="94">IFERROR(IF(AND(NY$22&gt;=$M37,NY$22&lt;=$N37),"",IF(NY$22=WORKDAY($N37,1),$A37,"")),"")</f>
        <v/>
      </c>
      <c r="NZ37" s="432" t="str">
        <f t="shared" si="94"/>
        <v/>
      </c>
      <c r="OA37" s="432" t="str">
        <f t="shared" si="94"/>
        <v/>
      </c>
      <c r="OB37" s="432" t="str">
        <f t="shared" si="94"/>
        <v/>
      </c>
      <c r="OC37" s="432" t="str">
        <f t="shared" si="94"/>
        <v/>
      </c>
      <c r="OD37" s="432" t="str">
        <f t="shared" si="94"/>
        <v/>
      </c>
      <c r="OE37" s="432" t="str">
        <f t="shared" si="94"/>
        <v/>
      </c>
      <c r="OF37" s="432" t="str">
        <f t="shared" si="94"/>
        <v/>
      </c>
      <c r="OG37" s="432" t="str">
        <f t="shared" si="94"/>
        <v/>
      </c>
      <c r="OH37" s="432" t="str">
        <f t="shared" si="94"/>
        <v/>
      </c>
      <c r="OI37" s="432" t="str">
        <f t="shared" ref="OI37:OR46" si="95">IFERROR(IF(AND(OI$22&gt;=$M37,OI$22&lt;=$N37),"",IF(OI$22=WORKDAY($N37,1),$A37,"")),"")</f>
        <v/>
      </c>
      <c r="OJ37" s="432" t="str">
        <f t="shared" si="95"/>
        <v/>
      </c>
      <c r="OK37" s="432" t="str">
        <f t="shared" si="95"/>
        <v/>
      </c>
      <c r="OL37" s="432" t="str">
        <f t="shared" si="95"/>
        <v/>
      </c>
      <c r="OM37" s="432" t="str">
        <f t="shared" si="95"/>
        <v/>
      </c>
      <c r="ON37" s="432" t="str">
        <f t="shared" si="95"/>
        <v/>
      </c>
      <c r="OO37" s="432" t="str">
        <f t="shared" si="95"/>
        <v/>
      </c>
      <c r="OP37" s="432" t="str">
        <f t="shared" si="95"/>
        <v/>
      </c>
      <c r="OQ37" s="432" t="str">
        <f t="shared" si="95"/>
        <v/>
      </c>
      <c r="OR37" s="432" t="str">
        <f t="shared" si="95"/>
        <v/>
      </c>
      <c r="OS37" s="432" t="str">
        <f t="shared" ref="OS37:PE46" si="96">IFERROR(IF(AND(OS$22&gt;=$M37,OS$22&lt;=$N37),"",IF(OS$22=WORKDAY($N37,1),$A37,"")),"")</f>
        <v/>
      </c>
      <c r="OT37" s="432" t="str">
        <f t="shared" si="96"/>
        <v/>
      </c>
      <c r="OU37" s="432" t="str">
        <f t="shared" si="96"/>
        <v/>
      </c>
      <c r="OV37" s="432" t="str">
        <f t="shared" si="96"/>
        <v/>
      </c>
      <c r="OW37" s="432" t="str">
        <f t="shared" si="96"/>
        <v/>
      </c>
      <c r="OX37" s="432" t="str">
        <f t="shared" si="96"/>
        <v/>
      </c>
      <c r="OY37" s="432" t="str">
        <f t="shared" si="96"/>
        <v/>
      </c>
      <c r="OZ37" s="432" t="str">
        <f t="shared" si="96"/>
        <v/>
      </c>
      <c r="PA37" s="432" t="str">
        <f t="shared" si="96"/>
        <v/>
      </c>
      <c r="PB37" s="432" t="str">
        <f t="shared" si="96"/>
        <v/>
      </c>
      <c r="PC37" s="432" t="str">
        <f t="shared" si="96"/>
        <v/>
      </c>
      <c r="PD37" s="432" t="str">
        <f t="shared" si="96"/>
        <v/>
      </c>
      <c r="PE37" s="432" t="str">
        <f t="shared" si="96"/>
        <v/>
      </c>
    </row>
    <row r="38" spans="1:421" ht="15.6">
      <c r="A38" s="549"/>
      <c r="B38" s="550"/>
      <c r="C38" s="950"/>
      <c r="D38" s="550"/>
      <c r="E38" s="554"/>
      <c r="F38" s="550"/>
      <c r="G38" s="551"/>
      <c r="H38" s="552"/>
      <c r="I38" s="553"/>
      <c r="J38" s="554"/>
      <c r="K38" s="554" t="str">
        <f t="shared" si="51"/>
        <v/>
      </c>
      <c r="L38" s="657" t="str">
        <f t="shared" si="12"/>
        <v/>
      </c>
      <c r="M38" s="952" t="str">
        <f t="shared" si="13"/>
        <v/>
      </c>
      <c r="N38" s="952" t="str">
        <f t="shared" si="52"/>
        <v/>
      </c>
      <c r="O38" s="1487"/>
      <c r="P38" s="1487"/>
      <c r="Q38" s="98"/>
      <c r="R38" s="167" t="str">
        <f t="shared" si="53"/>
        <v/>
      </c>
      <c r="S38" s="167" t="str">
        <f t="shared" si="54"/>
        <v/>
      </c>
      <c r="T38" s="167" t="str">
        <f t="shared" si="55"/>
        <v/>
      </c>
      <c r="U38" s="167" t="str">
        <f t="shared" si="56"/>
        <v/>
      </c>
      <c r="V38" s="85" t="s">
        <v>632</v>
      </c>
      <c r="W38" s="450">
        <v>1.5</v>
      </c>
      <c r="X38" s="167" t="str">
        <f t="shared" si="57"/>
        <v/>
      </c>
      <c r="Y38" s="167" t="str">
        <f t="shared" si="58"/>
        <v/>
      </c>
      <c r="Z38" s="167" t="str">
        <f t="shared" si="59"/>
        <v/>
      </c>
      <c r="AD38" s="530" t="str">
        <f>'3.2 TAP'!F28</f>
        <v/>
      </c>
      <c r="AW38" s="432" t="str">
        <f t="shared" si="60"/>
        <v/>
      </c>
      <c r="AX38" s="432" t="str">
        <f t="shared" si="60"/>
        <v/>
      </c>
      <c r="AY38" s="432" t="str">
        <f t="shared" si="60"/>
        <v/>
      </c>
      <c r="AZ38" s="432" t="str">
        <f t="shared" si="60"/>
        <v/>
      </c>
      <c r="BA38" s="432" t="str">
        <f t="shared" si="60"/>
        <v/>
      </c>
      <c r="BB38" s="432" t="str">
        <f t="shared" si="60"/>
        <v/>
      </c>
      <c r="BC38" s="432" t="str">
        <f t="shared" si="60"/>
        <v/>
      </c>
      <c r="BD38" s="432" t="str">
        <f t="shared" si="60"/>
        <v/>
      </c>
      <c r="BE38" s="432" t="str">
        <f t="shared" si="60"/>
        <v/>
      </c>
      <c r="BF38" s="432" t="str">
        <f t="shared" si="60"/>
        <v/>
      </c>
      <c r="BG38" s="432" t="str">
        <f t="shared" si="61"/>
        <v/>
      </c>
      <c r="BH38" s="432" t="str">
        <f t="shared" si="61"/>
        <v/>
      </c>
      <c r="BI38" s="432" t="str">
        <f t="shared" si="61"/>
        <v/>
      </c>
      <c r="BJ38" s="432" t="str">
        <f t="shared" si="61"/>
        <v/>
      </c>
      <c r="BK38" s="432" t="str">
        <f t="shared" si="61"/>
        <v/>
      </c>
      <c r="BL38" s="432" t="str">
        <f t="shared" si="61"/>
        <v/>
      </c>
      <c r="BM38" s="432" t="str">
        <f t="shared" si="61"/>
        <v/>
      </c>
      <c r="BN38" s="432" t="str">
        <f t="shared" si="61"/>
        <v/>
      </c>
      <c r="BO38" s="432" t="str">
        <f t="shared" si="61"/>
        <v/>
      </c>
      <c r="BP38" s="432" t="str">
        <f t="shared" si="61"/>
        <v/>
      </c>
      <c r="BQ38" s="432" t="str">
        <f t="shared" si="62"/>
        <v/>
      </c>
      <c r="BR38" s="432" t="str">
        <f t="shared" si="62"/>
        <v/>
      </c>
      <c r="BS38" s="432" t="str">
        <f t="shared" si="62"/>
        <v/>
      </c>
      <c r="BT38" s="432" t="str">
        <f t="shared" si="62"/>
        <v/>
      </c>
      <c r="BU38" s="432" t="str">
        <f t="shared" si="62"/>
        <v/>
      </c>
      <c r="BV38" s="432" t="str">
        <f t="shared" si="62"/>
        <v/>
      </c>
      <c r="BW38" s="432" t="str">
        <f t="shared" si="62"/>
        <v/>
      </c>
      <c r="BX38" s="432" t="str">
        <f t="shared" si="62"/>
        <v/>
      </c>
      <c r="BY38" s="432" t="str">
        <f t="shared" si="62"/>
        <v/>
      </c>
      <c r="BZ38" s="432" t="str">
        <f t="shared" si="62"/>
        <v/>
      </c>
      <c r="CA38" s="432" t="str">
        <f t="shared" si="63"/>
        <v/>
      </c>
      <c r="CB38" s="432" t="str">
        <f t="shared" si="63"/>
        <v/>
      </c>
      <c r="CC38" s="432" t="str">
        <f t="shared" si="63"/>
        <v/>
      </c>
      <c r="CD38" s="432" t="str">
        <f t="shared" si="63"/>
        <v/>
      </c>
      <c r="CE38" s="432" t="str">
        <f t="shared" si="63"/>
        <v/>
      </c>
      <c r="CF38" s="432" t="str">
        <f t="shared" si="63"/>
        <v/>
      </c>
      <c r="CG38" s="432" t="str">
        <f t="shared" si="63"/>
        <v/>
      </c>
      <c r="CH38" s="432" t="str">
        <f t="shared" si="63"/>
        <v/>
      </c>
      <c r="CI38" s="432" t="str">
        <f t="shared" si="63"/>
        <v/>
      </c>
      <c r="CJ38" s="432" t="str">
        <f t="shared" si="63"/>
        <v/>
      </c>
      <c r="CK38" s="432" t="str">
        <f t="shared" si="64"/>
        <v/>
      </c>
      <c r="CL38" s="432" t="str">
        <f t="shared" si="64"/>
        <v/>
      </c>
      <c r="CM38" s="432" t="str">
        <f t="shared" si="64"/>
        <v/>
      </c>
      <c r="CN38" s="432" t="str">
        <f t="shared" si="64"/>
        <v/>
      </c>
      <c r="CO38" s="432" t="str">
        <f t="shared" si="64"/>
        <v/>
      </c>
      <c r="CP38" s="432" t="str">
        <f t="shared" si="64"/>
        <v/>
      </c>
      <c r="CQ38" s="432" t="str">
        <f t="shared" si="64"/>
        <v/>
      </c>
      <c r="CR38" s="432" t="str">
        <f t="shared" si="64"/>
        <v/>
      </c>
      <c r="CS38" s="432" t="str">
        <f t="shared" si="64"/>
        <v/>
      </c>
      <c r="CT38" s="432" t="str">
        <f t="shared" si="64"/>
        <v/>
      </c>
      <c r="CU38" s="432" t="str">
        <f t="shared" si="65"/>
        <v/>
      </c>
      <c r="CV38" s="432" t="str">
        <f t="shared" si="65"/>
        <v/>
      </c>
      <c r="CW38" s="432" t="str">
        <f t="shared" si="65"/>
        <v/>
      </c>
      <c r="CX38" s="432" t="str">
        <f t="shared" si="65"/>
        <v/>
      </c>
      <c r="CY38" s="432" t="str">
        <f t="shared" si="65"/>
        <v/>
      </c>
      <c r="CZ38" s="432" t="str">
        <f t="shared" si="65"/>
        <v/>
      </c>
      <c r="DA38" s="432" t="str">
        <f t="shared" si="65"/>
        <v/>
      </c>
      <c r="DB38" s="432" t="str">
        <f t="shared" si="65"/>
        <v/>
      </c>
      <c r="DC38" s="432" t="str">
        <f t="shared" si="65"/>
        <v/>
      </c>
      <c r="DD38" s="432" t="str">
        <f t="shared" si="65"/>
        <v/>
      </c>
      <c r="DE38" s="432" t="str">
        <f t="shared" si="66"/>
        <v/>
      </c>
      <c r="DF38" s="432" t="str">
        <f t="shared" si="66"/>
        <v/>
      </c>
      <c r="DG38" s="432" t="str">
        <f t="shared" si="66"/>
        <v/>
      </c>
      <c r="DH38" s="432" t="str">
        <f t="shared" si="66"/>
        <v/>
      </c>
      <c r="DI38" s="432" t="str">
        <f t="shared" si="66"/>
        <v/>
      </c>
      <c r="DJ38" s="432" t="str">
        <f t="shared" si="66"/>
        <v/>
      </c>
      <c r="DK38" s="432" t="str">
        <f t="shared" si="66"/>
        <v/>
      </c>
      <c r="DL38" s="432" t="str">
        <f t="shared" si="66"/>
        <v/>
      </c>
      <c r="DM38" s="432" t="str">
        <f t="shared" si="66"/>
        <v/>
      </c>
      <c r="DN38" s="432" t="str">
        <f t="shared" si="66"/>
        <v/>
      </c>
      <c r="DO38" s="432" t="str">
        <f t="shared" si="67"/>
        <v/>
      </c>
      <c r="DP38" s="432" t="str">
        <f t="shared" si="67"/>
        <v/>
      </c>
      <c r="DQ38" s="432" t="str">
        <f t="shared" si="67"/>
        <v/>
      </c>
      <c r="DR38" s="432" t="str">
        <f t="shared" si="67"/>
        <v/>
      </c>
      <c r="DS38" s="432" t="str">
        <f t="shared" si="67"/>
        <v/>
      </c>
      <c r="DT38" s="432" t="str">
        <f t="shared" si="67"/>
        <v/>
      </c>
      <c r="DU38" s="432" t="str">
        <f t="shared" si="67"/>
        <v/>
      </c>
      <c r="DV38" s="432" t="str">
        <f t="shared" si="67"/>
        <v/>
      </c>
      <c r="DW38" s="432" t="str">
        <f t="shared" si="67"/>
        <v/>
      </c>
      <c r="DX38" s="432" t="str">
        <f t="shared" si="67"/>
        <v/>
      </c>
      <c r="DY38" s="432" t="str">
        <f t="shared" si="68"/>
        <v/>
      </c>
      <c r="DZ38" s="432" t="str">
        <f t="shared" si="68"/>
        <v/>
      </c>
      <c r="EA38" s="432" t="str">
        <f t="shared" si="68"/>
        <v/>
      </c>
      <c r="EB38" s="432" t="str">
        <f t="shared" si="68"/>
        <v/>
      </c>
      <c r="EC38" s="432" t="str">
        <f t="shared" si="68"/>
        <v/>
      </c>
      <c r="ED38" s="432" t="str">
        <f t="shared" si="68"/>
        <v/>
      </c>
      <c r="EE38" s="432" t="str">
        <f t="shared" si="68"/>
        <v/>
      </c>
      <c r="EF38" s="432" t="str">
        <f t="shared" si="68"/>
        <v/>
      </c>
      <c r="EG38" s="432" t="str">
        <f t="shared" si="68"/>
        <v/>
      </c>
      <c r="EH38" s="432" t="str">
        <f t="shared" si="68"/>
        <v/>
      </c>
      <c r="EI38" s="432" t="str">
        <f t="shared" si="69"/>
        <v/>
      </c>
      <c r="EJ38" s="432" t="str">
        <f t="shared" si="69"/>
        <v/>
      </c>
      <c r="EK38" s="432" t="str">
        <f t="shared" si="69"/>
        <v/>
      </c>
      <c r="EL38" s="432" t="str">
        <f t="shared" si="69"/>
        <v/>
      </c>
      <c r="EM38" s="432" t="str">
        <f t="shared" si="69"/>
        <v/>
      </c>
      <c r="EN38" s="432" t="str">
        <f t="shared" si="69"/>
        <v/>
      </c>
      <c r="EO38" s="432" t="str">
        <f t="shared" si="69"/>
        <v/>
      </c>
      <c r="EP38" s="432" t="str">
        <f t="shared" si="69"/>
        <v/>
      </c>
      <c r="EQ38" s="432" t="str">
        <f t="shared" si="69"/>
        <v/>
      </c>
      <c r="ER38" s="432" t="str">
        <f t="shared" si="69"/>
        <v/>
      </c>
      <c r="ES38" s="432" t="str">
        <f t="shared" si="70"/>
        <v/>
      </c>
      <c r="ET38" s="432" t="str">
        <f t="shared" si="70"/>
        <v/>
      </c>
      <c r="EU38" s="432" t="str">
        <f t="shared" si="70"/>
        <v/>
      </c>
      <c r="EV38" s="432" t="str">
        <f t="shared" si="70"/>
        <v/>
      </c>
      <c r="EW38" s="432" t="str">
        <f t="shared" si="70"/>
        <v/>
      </c>
      <c r="EX38" s="432" t="str">
        <f t="shared" si="70"/>
        <v/>
      </c>
      <c r="EY38" s="432" t="str">
        <f t="shared" si="70"/>
        <v/>
      </c>
      <c r="EZ38" s="432" t="str">
        <f t="shared" si="70"/>
        <v/>
      </c>
      <c r="FA38" s="432" t="str">
        <f t="shared" si="70"/>
        <v/>
      </c>
      <c r="FB38" s="432" t="str">
        <f t="shared" si="70"/>
        <v/>
      </c>
      <c r="FC38" s="432" t="str">
        <f t="shared" si="71"/>
        <v/>
      </c>
      <c r="FD38" s="432" t="str">
        <f t="shared" si="71"/>
        <v/>
      </c>
      <c r="FE38" s="432" t="str">
        <f t="shared" si="71"/>
        <v/>
      </c>
      <c r="FF38" s="432" t="str">
        <f t="shared" si="71"/>
        <v/>
      </c>
      <c r="FG38" s="432" t="str">
        <f t="shared" si="71"/>
        <v/>
      </c>
      <c r="FH38" s="432" t="str">
        <f t="shared" si="71"/>
        <v/>
      </c>
      <c r="FI38" s="432" t="str">
        <f t="shared" si="71"/>
        <v/>
      </c>
      <c r="FJ38" s="432" t="str">
        <f t="shared" si="71"/>
        <v/>
      </c>
      <c r="FK38" s="432" t="str">
        <f t="shared" si="71"/>
        <v/>
      </c>
      <c r="FL38" s="432" t="str">
        <f t="shared" si="71"/>
        <v/>
      </c>
      <c r="FM38" s="432" t="str">
        <f t="shared" si="72"/>
        <v/>
      </c>
      <c r="FN38" s="432" t="str">
        <f t="shared" si="72"/>
        <v/>
      </c>
      <c r="FO38" s="432" t="str">
        <f t="shared" si="72"/>
        <v/>
      </c>
      <c r="FP38" s="432" t="str">
        <f t="shared" si="72"/>
        <v/>
      </c>
      <c r="FQ38" s="432" t="str">
        <f t="shared" si="72"/>
        <v/>
      </c>
      <c r="FR38" s="432" t="str">
        <f t="shared" si="72"/>
        <v/>
      </c>
      <c r="FS38" s="432" t="str">
        <f t="shared" si="72"/>
        <v/>
      </c>
      <c r="FT38" s="432" t="str">
        <f t="shared" si="72"/>
        <v/>
      </c>
      <c r="FU38" s="432" t="str">
        <f t="shared" si="72"/>
        <v/>
      </c>
      <c r="FV38" s="432" t="str">
        <f t="shared" si="72"/>
        <v/>
      </c>
      <c r="FW38" s="432" t="str">
        <f t="shared" si="73"/>
        <v/>
      </c>
      <c r="FX38" s="432" t="str">
        <f t="shared" si="73"/>
        <v/>
      </c>
      <c r="FY38" s="432" t="str">
        <f t="shared" si="73"/>
        <v/>
      </c>
      <c r="FZ38" s="432" t="str">
        <f t="shared" si="73"/>
        <v/>
      </c>
      <c r="GA38" s="432" t="str">
        <f t="shared" si="73"/>
        <v/>
      </c>
      <c r="GB38" s="432" t="str">
        <f t="shared" si="73"/>
        <v/>
      </c>
      <c r="GC38" s="432" t="str">
        <f t="shared" si="73"/>
        <v/>
      </c>
      <c r="GD38" s="432" t="str">
        <f t="shared" si="73"/>
        <v/>
      </c>
      <c r="GE38" s="432" t="str">
        <f t="shared" si="73"/>
        <v/>
      </c>
      <c r="GF38" s="432" t="str">
        <f t="shared" si="73"/>
        <v/>
      </c>
      <c r="GG38" s="432" t="str">
        <f t="shared" si="74"/>
        <v/>
      </c>
      <c r="GH38" s="432" t="str">
        <f t="shared" si="74"/>
        <v/>
      </c>
      <c r="GI38" s="432" t="str">
        <f t="shared" si="74"/>
        <v/>
      </c>
      <c r="GJ38" s="432" t="str">
        <f t="shared" si="74"/>
        <v/>
      </c>
      <c r="GK38" s="432" t="str">
        <f t="shared" si="74"/>
        <v/>
      </c>
      <c r="GL38" s="432" t="str">
        <f t="shared" si="74"/>
        <v/>
      </c>
      <c r="GM38" s="432" t="str">
        <f t="shared" si="74"/>
        <v/>
      </c>
      <c r="GN38" s="432" t="str">
        <f t="shared" si="74"/>
        <v/>
      </c>
      <c r="GO38" s="432" t="str">
        <f t="shared" si="74"/>
        <v/>
      </c>
      <c r="GP38" s="432" t="str">
        <f t="shared" si="74"/>
        <v/>
      </c>
      <c r="GQ38" s="432" t="str">
        <f t="shared" si="75"/>
        <v/>
      </c>
      <c r="GR38" s="432" t="str">
        <f t="shared" si="75"/>
        <v/>
      </c>
      <c r="GS38" s="432" t="str">
        <f t="shared" si="75"/>
        <v/>
      </c>
      <c r="GT38" s="432" t="str">
        <f t="shared" si="75"/>
        <v/>
      </c>
      <c r="GU38" s="432" t="str">
        <f t="shared" si="75"/>
        <v/>
      </c>
      <c r="GV38" s="432" t="str">
        <f t="shared" si="75"/>
        <v/>
      </c>
      <c r="GW38" s="432" t="str">
        <f t="shared" si="75"/>
        <v/>
      </c>
      <c r="GX38" s="432" t="str">
        <f t="shared" si="75"/>
        <v/>
      </c>
      <c r="GY38" s="432" t="str">
        <f t="shared" si="75"/>
        <v/>
      </c>
      <c r="GZ38" s="432" t="str">
        <f t="shared" si="75"/>
        <v/>
      </c>
      <c r="HA38" s="432" t="str">
        <f t="shared" si="76"/>
        <v/>
      </c>
      <c r="HB38" s="432" t="str">
        <f t="shared" si="76"/>
        <v/>
      </c>
      <c r="HC38" s="432" t="str">
        <f t="shared" si="76"/>
        <v/>
      </c>
      <c r="HD38" s="432" t="str">
        <f t="shared" si="76"/>
        <v/>
      </c>
      <c r="HE38" s="432" t="str">
        <f t="shared" si="76"/>
        <v/>
      </c>
      <c r="HF38" s="432" t="str">
        <f t="shared" si="76"/>
        <v/>
      </c>
      <c r="HG38" s="432" t="str">
        <f t="shared" si="76"/>
        <v/>
      </c>
      <c r="HH38" s="432" t="str">
        <f t="shared" si="76"/>
        <v/>
      </c>
      <c r="HI38" s="432" t="str">
        <f t="shared" si="76"/>
        <v/>
      </c>
      <c r="HJ38" s="432" t="str">
        <f t="shared" si="76"/>
        <v/>
      </c>
      <c r="HK38" s="432" t="str">
        <f t="shared" si="77"/>
        <v/>
      </c>
      <c r="HL38" s="432" t="str">
        <f t="shared" si="77"/>
        <v/>
      </c>
      <c r="HM38" s="432" t="str">
        <f t="shared" si="77"/>
        <v/>
      </c>
      <c r="HN38" s="432" t="str">
        <f t="shared" si="77"/>
        <v/>
      </c>
      <c r="HO38" s="432" t="str">
        <f t="shared" si="77"/>
        <v/>
      </c>
      <c r="HP38" s="432" t="str">
        <f t="shared" si="77"/>
        <v/>
      </c>
      <c r="HQ38" s="432" t="str">
        <f t="shared" si="77"/>
        <v/>
      </c>
      <c r="HR38" s="432" t="str">
        <f t="shared" si="77"/>
        <v/>
      </c>
      <c r="HS38" s="432" t="str">
        <f t="shared" si="77"/>
        <v/>
      </c>
      <c r="HT38" s="432" t="str">
        <f t="shared" si="77"/>
        <v/>
      </c>
      <c r="HU38" s="432" t="str">
        <f t="shared" si="78"/>
        <v/>
      </c>
      <c r="HV38" s="432" t="str">
        <f t="shared" si="78"/>
        <v/>
      </c>
      <c r="HW38" s="432" t="str">
        <f t="shared" si="78"/>
        <v/>
      </c>
      <c r="HX38" s="432" t="str">
        <f t="shared" si="78"/>
        <v/>
      </c>
      <c r="HY38" s="432" t="str">
        <f t="shared" si="78"/>
        <v/>
      </c>
      <c r="HZ38" s="432" t="str">
        <f t="shared" si="78"/>
        <v/>
      </c>
      <c r="IA38" s="432" t="str">
        <f t="shared" si="78"/>
        <v/>
      </c>
      <c r="IB38" s="432" t="str">
        <f t="shared" si="78"/>
        <v/>
      </c>
      <c r="IC38" s="432" t="str">
        <f t="shared" si="78"/>
        <v/>
      </c>
      <c r="ID38" s="432" t="str">
        <f t="shared" si="78"/>
        <v/>
      </c>
      <c r="IE38" s="432" t="str">
        <f t="shared" si="79"/>
        <v/>
      </c>
      <c r="IF38" s="432" t="str">
        <f t="shared" si="79"/>
        <v/>
      </c>
      <c r="IG38" s="432" t="str">
        <f t="shared" si="79"/>
        <v/>
      </c>
      <c r="IH38" s="432" t="str">
        <f t="shared" si="79"/>
        <v/>
      </c>
      <c r="II38" s="432" t="str">
        <f t="shared" si="79"/>
        <v/>
      </c>
      <c r="IJ38" s="432" t="str">
        <f t="shared" si="79"/>
        <v/>
      </c>
      <c r="IK38" s="432" t="str">
        <f t="shared" si="79"/>
        <v/>
      </c>
      <c r="IL38" s="432" t="str">
        <f t="shared" si="79"/>
        <v/>
      </c>
      <c r="IM38" s="432" t="str">
        <f t="shared" si="79"/>
        <v/>
      </c>
      <c r="IN38" s="432" t="str">
        <f t="shared" si="79"/>
        <v/>
      </c>
      <c r="IO38" s="432" t="str">
        <f t="shared" si="80"/>
        <v/>
      </c>
      <c r="IP38" s="432" t="str">
        <f t="shared" si="80"/>
        <v/>
      </c>
      <c r="IQ38" s="432" t="str">
        <f t="shared" si="80"/>
        <v/>
      </c>
      <c r="IR38" s="432" t="str">
        <f t="shared" si="80"/>
        <v/>
      </c>
      <c r="IS38" s="432" t="str">
        <f t="shared" si="80"/>
        <v/>
      </c>
      <c r="IT38" s="432" t="str">
        <f t="shared" si="80"/>
        <v/>
      </c>
      <c r="IU38" s="432" t="str">
        <f t="shared" si="80"/>
        <v/>
      </c>
      <c r="IV38" s="432" t="str">
        <f t="shared" si="80"/>
        <v/>
      </c>
      <c r="IW38" s="432" t="str">
        <f t="shared" si="80"/>
        <v/>
      </c>
      <c r="IX38" s="432" t="str">
        <f t="shared" si="80"/>
        <v/>
      </c>
      <c r="IY38" s="432" t="str">
        <f t="shared" si="81"/>
        <v/>
      </c>
      <c r="IZ38" s="432" t="str">
        <f t="shared" si="81"/>
        <v/>
      </c>
      <c r="JA38" s="432" t="str">
        <f t="shared" si="81"/>
        <v/>
      </c>
      <c r="JB38" s="432" t="str">
        <f t="shared" si="81"/>
        <v/>
      </c>
      <c r="JC38" s="432" t="str">
        <f t="shared" si="81"/>
        <v/>
      </c>
      <c r="JD38" s="432" t="str">
        <f t="shared" si="81"/>
        <v/>
      </c>
      <c r="JE38" s="432" t="str">
        <f t="shared" si="81"/>
        <v/>
      </c>
      <c r="JF38" s="432" t="str">
        <f t="shared" si="81"/>
        <v/>
      </c>
      <c r="JG38" s="432" t="str">
        <f t="shared" si="81"/>
        <v/>
      </c>
      <c r="JH38" s="432" t="str">
        <f t="shared" si="81"/>
        <v/>
      </c>
      <c r="JI38" s="432" t="str">
        <f t="shared" si="82"/>
        <v/>
      </c>
      <c r="JJ38" s="432" t="str">
        <f t="shared" si="82"/>
        <v/>
      </c>
      <c r="JK38" s="432" t="str">
        <f t="shared" si="82"/>
        <v/>
      </c>
      <c r="JL38" s="432" t="str">
        <f t="shared" si="82"/>
        <v/>
      </c>
      <c r="JM38" s="432" t="str">
        <f t="shared" si="82"/>
        <v/>
      </c>
      <c r="JN38" s="432" t="str">
        <f t="shared" si="82"/>
        <v/>
      </c>
      <c r="JO38" s="432" t="str">
        <f t="shared" si="82"/>
        <v/>
      </c>
      <c r="JP38" s="432" t="str">
        <f t="shared" si="82"/>
        <v/>
      </c>
      <c r="JQ38" s="432" t="str">
        <f t="shared" si="82"/>
        <v/>
      </c>
      <c r="JR38" s="432" t="str">
        <f t="shared" si="82"/>
        <v/>
      </c>
      <c r="JS38" s="432" t="str">
        <f t="shared" si="83"/>
        <v/>
      </c>
      <c r="JT38" s="432" t="str">
        <f t="shared" si="83"/>
        <v/>
      </c>
      <c r="JU38" s="432" t="str">
        <f t="shared" si="83"/>
        <v/>
      </c>
      <c r="JV38" s="432" t="str">
        <f t="shared" si="83"/>
        <v/>
      </c>
      <c r="JW38" s="432" t="str">
        <f t="shared" si="83"/>
        <v/>
      </c>
      <c r="JX38" s="432" t="str">
        <f t="shared" si="83"/>
        <v/>
      </c>
      <c r="JY38" s="432" t="str">
        <f t="shared" si="83"/>
        <v/>
      </c>
      <c r="JZ38" s="432" t="str">
        <f t="shared" si="83"/>
        <v/>
      </c>
      <c r="KA38" s="432" t="str">
        <f t="shared" si="83"/>
        <v/>
      </c>
      <c r="KB38" s="432" t="str">
        <f t="shared" si="83"/>
        <v/>
      </c>
      <c r="KC38" s="432" t="str">
        <f t="shared" si="84"/>
        <v/>
      </c>
      <c r="KD38" s="432" t="str">
        <f t="shared" si="84"/>
        <v/>
      </c>
      <c r="KE38" s="432" t="str">
        <f t="shared" si="84"/>
        <v/>
      </c>
      <c r="KF38" s="432" t="str">
        <f t="shared" si="84"/>
        <v/>
      </c>
      <c r="KG38" s="432" t="str">
        <f t="shared" si="84"/>
        <v/>
      </c>
      <c r="KH38" s="432" t="str">
        <f t="shared" si="84"/>
        <v/>
      </c>
      <c r="KI38" s="432" t="str">
        <f t="shared" si="84"/>
        <v/>
      </c>
      <c r="KJ38" s="432" t="str">
        <f t="shared" si="84"/>
        <v/>
      </c>
      <c r="KK38" s="432" t="str">
        <f t="shared" si="84"/>
        <v/>
      </c>
      <c r="KL38" s="432" t="str">
        <f t="shared" si="84"/>
        <v/>
      </c>
      <c r="KM38" s="432" t="str">
        <f t="shared" si="85"/>
        <v/>
      </c>
      <c r="KN38" s="432" t="str">
        <f t="shared" si="85"/>
        <v/>
      </c>
      <c r="KO38" s="432" t="str">
        <f t="shared" si="85"/>
        <v/>
      </c>
      <c r="KP38" s="432" t="str">
        <f t="shared" si="85"/>
        <v/>
      </c>
      <c r="KQ38" s="432" t="str">
        <f t="shared" si="85"/>
        <v/>
      </c>
      <c r="KR38" s="432" t="str">
        <f t="shared" si="85"/>
        <v/>
      </c>
      <c r="KS38" s="432" t="str">
        <f t="shared" si="85"/>
        <v/>
      </c>
      <c r="KT38" s="432" t="str">
        <f t="shared" si="85"/>
        <v/>
      </c>
      <c r="KU38" s="432" t="str">
        <f t="shared" si="85"/>
        <v/>
      </c>
      <c r="KV38" s="432" t="str">
        <f t="shared" si="85"/>
        <v/>
      </c>
      <c r="KW38" s="432" t="str">
        <f t="shared" si="86"/>
        <v/>
      </c>
      <c r="KX38" s="432" t="str">
        <f t="shared" si="86"/>
        <v/>
      </c>
      <c r="KY38" s="432" t="str">
        <f t="shared" si="86"/>
        <v/>
      </c>
      <c r="KZ38" s="432" t="str">
        <f t="shared" si="86"/>
        <v/>
      </c>
      <c r="LA38" s="432" t="str">
        <f t="shared" si="86"/>
        <v/>
      </c>
      <c r="LB38" s="432" t="str">
        <f t="shared" si="86"/>
        <v/>
      </c>
      <c r="LC38" s="432" t="str">
        <f t="shared" si="86"/>
        <v/>
      </c>
      <c r="LD38" s="432" t="str">
        <f t="shared" si="86"/>
        <v/>
      </c>
      <c r="LE38" s="432" t="str">
        <f t="shared" si="86"/>
        <v/>
      </c>
      <c r="LF38" s="432" t="str">
        <f t="shared" si="86"/>
        <v/>
      </c>
      <c r="LG38" s="432" t="str">
        <f t="shared" si="87"/>
        <v/>
      </c>
      <c r="LH38" s="432" t="str">
        <f t="shared" si="87"/>
        <v/>
      </c>
      <c r="LI38" s="432" t="str">
        <f t="shared" si="87"/>
        <v/>
      </c>
      <c r="LJ38" s="432" t="str">
        <f t="shared" si="87"/>
        <v/>
      </c>
      <c r="LK38" s="432" t="str">
        <f t="shared" si="87"/>
        <v/>
      </c>
      <c r="LL38" s="432" t="str">
        <f t="shared" si="87"/>
        <v/>
      </c>
      <c r="LM38" s="432" t="str">
        <f t="shared" si="87"/>
        <v/>
      </c>
      <c r="LN38" s="432" t="str">
        <f t="shared" si="87"/>
        <v/>
      </c>
      <c r="LO38" s="432" t="str">
        <f t="shared" si="87"/>
        <v/>
      </c>
      <c r="LP38" s="432" t="str">
        <f t="shared" si="87"/>
        <v/>
      </c>
      <c r="LQ38" s="432" t="str">
        <f t="shared" si="88"/>
        <v/>
      </c>
      <c r="LR38" s="432" t="str">
        <f t="shared" si="88"/>
        <v/>
      </c>
      <c r="LS38" s="432" t="str">
        <f t="shared" si="88"/>
        <v/>
      </c>
      <c r="LT38" s="432" t="str">
        <f t="shared" si="88"/>
        <v/>
      </c>
      <c r="LU38" s="432" t="str">
        <f t="shared" si="88"/>
        <v/>
      </c>
      <c r="LV38" s="432" t="str">
        <f t="shared" si="88"/>
        <v/>
      </c>
      <c r="LW38" s="432" t="str">
        <f t="shared" si="88"/>
        <v/>
      </c>
      <c r="LX38" s="432" t="str">
        <f t="shared" si="88"/>
        <v/>
      </c>
      <c r="LY38" s="432" t="str">
        <f t="shared" si="88"/>
        <v/>
      </c>
      <c r="LZ38" s="432" t="str">
        <f t="shared" si="88"/>
        <v/>
      </c>
      <c r="MA38" s="432" t="str">
        <f t="shared" si="89"/>
        <v/>
      </c>
      <c r="MB38" s="432" t="str">
        <f t="shared" si="89"/>
        <v/>
      </c>
      <c r="MC38" s="432" t="str">
        <f t="shared" si="89"/>
        <v/>
      </c>
      <c r="MD38" s="432" t="str">
        <f t="shared" si="89"/>
        <v/>
      </c>
      <c r="ME38" s="432" t="str">
        <f t="shared" si="89"/>
        <v/>
      </c>
      <c r="MF38" s="432" t="str">
        <f t="shared" si="89"/>
        <v/>
      </c>
      <c r="MG38" s="432" t="str">
        <f t="shared" si="89"/>
        <v/>
      </c>
      <c r="MH38" s="432" t="str">
        <f t="shared" si="89"/>
        <v/>
      </c>
      <c r="MI38" s="432" t="str">
        <f t="shared" si="89"/>
        <v/>
      </c>
      <c r="MJ38" s="432" t="str">
        <f t="shared" si="89"/>
        <v/>
      </c>
      <c r="MK38" s="432" t="str">
        <f t="shared" si="90"/>
        <v/>
      </c>
      <c r="ML38" s="432" t="str">
        <f t="shared" si="90"/>
        <v/>
      </c>
      <c r="MM38" s="432" t="str">
        <f t="shared" si="90"/>
        <v/>
      </c>
      <c r="MN38" s="432" t="str">
        <f t="shared" si="90"/>
        <v/>
      </c>
      <c r="MO38" s="432" t="str">
        <f t="shared" si="90"/>
        <v/>
      </c>
      <c r="MP38" s="432" t="str">
        <f t="shared" si="90"/>
        <v/>
      </c>
      <c r="MQ38" s="432" t="str">
        <f t="shared" si="90"/>
        <v/>
      </c>
      <c r="MR38" s="432" t="str">
        <f t="shared" si="90"/>
        <v/>
      </c>
      <c r="MS38" s="432" t="str">
        <f t="shared" si="90"/>
        <v/>
      </c>
      <c r="MT38" s="432" t="str">
        <f t="shared" si="90"/>
        <v/>
      </c>
      <c r="MU38" s="432" t="str">
        <f t="shared" si="91"/>
        <v/>
      </c>
      <c r="MV38" s="432" t="str">
        <f t="shared" si="91"/>
        <v/>
      </c>
      <c r="MW38" s="432" t="str">
        <f t="shared" si="91"/>
        <v/>
      </c>
      <c r="MX38" s="432" t="str">
        <f t="shared" si="91"/>
        <v/>
      </c>
      <c r="MY38" s="432" t="str">
        <f t="shared" si="91"/>
        <v/>
      </c>
      <c r="MZ38" s="432" t="str">
        <f t="shared" si="91"/>
        <v/>
      </c>
      <c r="NA38" s="432" t="str">
        <f t="shared" si="91"/>
        <v/>
      </c>
      <c r="NB38" s="432" t="str">
        <f t="shared" si="91"/>
        <v/>
      </c>
      <c r="NC38" s="432" t="str">
        <f t="shared" si="91"/>
        <v/>
      </c>
      <c r="ND38" s="432" t="str">
        <f t="shared" si="91"/>
        <v/>
      </c>
      <c r="NE38" s="432" t="str">
        <f t="shared" si="92"/>
        <v/>
      </c>
      <c r="NF38" s="432" t="str">
        <f t="shared" si="92"/>
        <v/>
      </c>
      <c r="NG38" s="432" t="str">
        <f t="shared" si="92"/>
        <v/>
      </c>
      <c r="NH38" s="432" t="str">
        <f t="shared" si="92"/>
        <v/>
      </c>
      <c r="NI38" s="432" t="str">
        <f t="shared" si="92"/>
        <v/>
      </c>
      <c r="NJ38" s="432" t="str">
        <f t="shared" si="92"/>
        <v/>
      </c>
      <c r="NK38" s="432" t="str">
        <f t="shared" si="92"/>
        <v/>
      </c>
      <c r="NL38" s="432" t="str">
        <f t="shared" si="92"/>
        <v/>
      </c>
      <c r="NM38" s="432" t="str">
        <f t="shared" si="92"/>
        <v/>
      </c>
      <c r="NN38" s="432" t="str">
        <f t="shared" si="92"/>
        <v/>
      </c>
      <c r="NO38" s="432" t="str">
        <f t="shared" si="93"/>
        <v/>
      </c>
      <c r="NP38" s="432" t="str">
        <f t="shared" si="93"/>
        <v/>
      </c>
      <c r="NQ38" s="432" t="str">
        <f t="shared" si="93"/>
        <v/>
      </c>
      <c r="NR38" s="432" t="str">
        <f t="shared" si="93"/>
        <v/>
      </c>
      <c r="NS38" s="432" t="str">
        <f t="shared" si="93"/>
        <v/>
      </c>
      <c r="NT38" s="432" t="str">
        <f t="shared" si="93"/>
        <v/>
      </c>
      <c r="NU38" s="432" t="str">
        <f t="shared" si="93"/>
        <v/>
      </c>
      <c r="NV38" s="432" t="str">
        <f t="shared" si="93"/>
        <v/>
      </c>
      <c r="NW38" s="432" t="str">
        <f t="shared" si="93"/>
        <v/>
      </c>
      <c r="NX38" s="432" t="str">
        <f t="shared" si="93"/>
        <v/>
      </c>
      <c r="NY38" s="432" t="str">
        <f t="shared" si="94"/>
        <v/>
      </c>
      <c r="NZ38" s="432" t="str">
        <f t="shared" si="94"/>
        <v/>
      </c>
      <c r="OA38" s="432" t="str">
        <f t="shared" si="94"/>
        <v/>
      </c>
      <c r="OB38" s="432" t="str">
        <f t="shared" si="94"/>
        <v/>
      </c>
      <c r="OC38" s="432" t="str">
        <f t="shared" si="94"/>
        <v/>
      </c>
      <c r="OD38" s="432" t="str">
        <f t="shared" si="94"/>
        <v/>
      </c>
      <c r="OE38" s="432" t="str">
        <f t="shared" si="94"/>
        <v/>
      </c>
      <c r="OF38" s="432" t="str">
        <f t="shared" si="94"/>
        <v/>
      </c>
      <c r="OG38" s="432" t="str">
        <f t="shared" si="94"/>
        <v/>
      </c>
      <c r="OH38" s="432" t="str">
        <f t="shared" si="94"/>
        <v/>
      </c>
      <c r="OI38" s="432" t="str">
        <f t="shared" si="95"/>
        <v/>
      </c>
      <c r="OJ38" s="432" t="str">
        <f t="shared" si="95"/>
        <v/>
      </c>
      <c r="OK38" s="432" t="str">
        <f t="shared" si="95"/>
        <v/>
      </c>
      <c r="OL38" s="432" t="str">
        <f t="shared" si="95"/>
        <v/>
      </c>
      <c r="OM38" s="432" t="str">
        <f t="shared" si="95"/>
        <v/>
      </c>
      <c r="ON38" s="432" t="str">
        <f t="shared" si="95"/>
        <v/>
      </c>
      <c r="OO38" s="432" t="str">
        <f t="shared" si="95"/>
        <v/>
      </c>
      <c r="OP38" s="432" t="str">
        <f t="shared" si="95"/>
        <v/>
      </c>
      <c r="OQ38" s="432" t="str">
        <f t="shared" si="95"/>
        <v/>
      </c>
      <c r="OR38" s="432" t="str">
        <f t="shared" si="95"/>
        <v/>
      </c>
      <c r="OS38" s="432" t="str">
        <f t="shared" si="96"/>
        <v/>
      </c>
      <c r="OT38" s="432" t="str">
        <f t="shared" si="96"/>
        <v/>
      </c>
      <c r="OU38" s="432" t="str">
        <f t="shared" si="96"/>
        <v/>
      </c>
      <c r="OV38" s="432" t="str">
        <f t="shared" si="96"/>
        <v/>
      </c>
      <c r="OW38" s="432" t="str">
        <f t="shared" si="96"/>
        <v/>
      </c>
      <c r="OX38" s="432" t="str">
        <f t="shared" si="96"/>
        <v/>
      </c>
      <c r="OY38" s="432" t="str">
        <f t="shared" si="96"/>
        <v/>
      </c>
      <c r="OZ38" s="432" t="str">
        <f t="shared" si="96"/>
        <v/>
      </c>
      <c r="PA38" s="432" t="str">
        <f t="shared" si="96"/>
        <v/>
      </c>
      <c r="PB38" s="432" t="str">
        <f t="shared" si="96"/>
        <v/>
      </c>
      <c r="PC38" s="432" t="str">
        <f t="shared" si="96"/>
        <v/>
      </c>
      <c r="PD38" s="432" t="str">
        <f t="shared" si="96"/>
        <v/>
      </c>
      <c r="PE38" s="432" t="str">
        <f t="shared" si="96"/>
        <v/>
      </c>
    </row>
    <row r="39" spans="1:421" ht="15.6">
      <c r="A39" s="541"/>
      <c r="B39" s="542"/>
      <c r="C39" s="949"/>
      <c r="D39" s="542"/>
      <c r="E39" s="546"/>
      <c r="F39" s="542"/>
      <c r="G39" s="543"/>
      <c r="H39" s="544"/>
      <c r="I39" s="545"/>
      <c r="J39" s="546"/>
      <c r="K39" s="546" t="str">
        <f t="shared" si="51"/>
        <v/>
      </c>
      <c r="L39" s="547" t="str">
        <f t="shared" si="12"/>
        <v/>
      </c>
      <c r="M39" s="951" t="str">
        <f t="shared" si="13"/>
        <v/>
      </c>
      <c r="N39" s="951" t="str">
        <f t="shared" si="52"/>
        <v/>
      </c>
      <c r="O39" s="1486"/>
      <c r="P39" s="1486"/>
      <c r="Q39" s="98"/>
      <c r="R39" s="167" t="str">
        <f t="shared" si="53"/>
        <v/>
      </c>
      <c r="S39" s="167" t="str">
        <f t="shared" si="54"/>
        <v/>
      </c>
      <c r="T39" s="167" t="str">
        <f t="shared" si="55"/>
        <v/>
      </c>
      <c r="U39" s="167" t="str">
        <f t="shared" si="56"/>
        <v/>
      </c>
      <c r="V39" s="85" t="s">
        <v>633</v>
      </c>
      <c r="W39" s="450">
        <v>1.666666666666667</v>
      </c>
      <c r="X39" s="167" t="str">
        <f t="shared" si="57"/>
        <v/>
      </c>
      <c r="Y39" s="167" t="str">
        <f t="shared" si="58"/>
        <v/>
      </c>
      <c r="Z39" s="167" t="str">
        <f t="shared" si="59"/>
        <v/>
      </c>
      <c r="AD39" s="530" t="str">
        <f>'3.2 TAP'!F29</f>
        <v/>
      </c>
      <c r="AE39" s="25"/>
      <c r="AF39" s="25"/>
      <c r="AG39" s="25"/>
      <c r="AH39" s="25"/>
      <c r="AI39" s="25"/>
      <c r="AJ39" s="25"/>
      <c r="AK39" s="25"/>
      <c r="AL39" s="25"/>
      <c r="AM39" s="25"/>
      <c r="AN39" s="25"/>
      <c r="AO39" s="25"/>
      <c r="AP39" s="25"/>
      <c r="AQ39" s="25"/>
      <c r="AR39" s="25"/>
      <c r="AS39" s="25"/>
      <c r="AT39" s="25"/>
      <c r="AU39" s="25"/>
      <c r="AV39" s="25"/>
      <c r="AW39" s="432" t="str">
        <f t="shared" si="60"/>
        <v/>
      </c>
      <c r="AX39" s="432" t="str">
        <f t="shared" si="60"/>
        <v/>
      </c>
      <c r="AY39" s="432" t="str">
        <f t="shared" si="60"/>
        <v/>
      </c>
      <c r="AZ39" s="432" t="str">
        <f t="shared" si="60"/>
        <v/>
      </c>
      <c r="BA39" s="432" t="str">
        <f t="shared" si="60"/>
        <v/>
      </c>
      <c r="BB39" s="432" t="str">
        <f t="shared" si="60"/>
        <v/>
      </c>
      <c r="BC39" s="432" t="str">
        <f t="shared" si="60"/>
        <v/>
      </c>
      <c r="BD39" s="432" t="str">
        <f t="shared" si="60"/>
        <v/>
      </c>
      <c r="BE39" s="432" t="str">
        <f t="shared" si="60"/>
        <v/>
      </c>
      <c r="BF39" s="432" t="str">
        <f t="shared" si="60"/>
        <v/>
      </c>
      <c r="BG39" s="432" t="str">
        <f t="shared" si="61"/>
        <v/>
      </c>
      <c r="BH39" s="432" t="str">
        <f t="shared" si="61"/>
        <v/>
      </c>
      <c r="BI39" s="432" t="str">
        <f t="shared" si="61"/>
        <v/>
      </c>
      <c r="BJ39" s="432" t="str">
        <f t="shared" si="61"/>
        <v/>
      </c>
      <c r="BK39" s="432" t="str">
        <f t="shared" si="61"/>
        <v/>
      </c>
      <c r="BL39" s="432" t="str">
        <f t="shared" si="61"/>
        <v/>
      </c>
      <c r="BM39" s="432" t="str">
        <f t="shared" si="61"/>
        <v/>
      </c>
      <c r="BN39" s="432" t="str">
        <f t="shared" si="61"/>
        <v/>
      </c>
      <c r="BO39" s="432" t="str">
        <f t="shared" si="61"/>
        <v/>
      </c>
      <c r="BP39" s="432" t="str">
        <f t="shared" si="61"/>
        <v/>
      </c>
      <c r="BQ39" s="432" t="str">
        <f t="shared" si="62"/>
        <v/>
      </c>
      <c r="BR39" s="432" t="str">
        <f t="shared" si="62"/>
        <v/>
      </c>
      <c r="BS39" s="432" t="str">
        <f t="shared" si="62"/>
        <v/>
      </c>
      <c r="BT39" s="432" t="str">
        <f t="shared" si="62"/>
        <v/>
      </c>
      <c r="BU39" s="432" t="str">
        <f t="shared" si="62"/>
        <v/>
      </c>
      <c r="BV39" s="432" t="str">
        <f t="shared" si="62"/>
        <v/>
      </c>
      <c r="BW39" s="432" t="str">
        <f t="shared" si="62"/>
        <v/>
      </c>
      <c r="BX39" s="432" t="str">
        <f t="shared" si="62"/>
        <v/>
      </c>
      <c r="BY39" s="432" t="str">
        <f t="shared" si="62"/>
        <v/>
      </c>
      <c r="BZ39" s="432" t="str">
        <f t="shared" si="62"/>
        <v/>
      </c>
      <c r="CA39" s="432" t="str">
        <f t="shared" si="63"/>
        <v/>
      </c>
      <c r="CB39" s="432" t="str">
        <f t="shared" si="63"/>
        <v/>
      </c>
      <c r="CC39" s="432" t="str">
        <f t="shared" si="63"/>
        <v/>
      </c>
      <c r="CD39" s="432" t="str">
        <f t="shared" si="63"/>
        <v/>
      </c>
      <c r="CE39" s="432" t="str">
        <f t="shared" si="63"/>
        <v/>
      </c>
      <c r="CF39" s="432" t="str">
        <f t="shared" si="63"/>
        <v/>
      </c>
      <c r="CG39" s="432" t="str">
        <f t="shared" si="63"/>
        <v/>
      </c>
      <c r="CH39" s="432" t="str">
        <f t="shared" si="63"/>
        <v/>
      </c>
      <c r="CI39" s="432" t="str">
        <f t="shared" si="63"/>
        <v/>
      </c>
      <c r="CJ39" s="432" t="str">
        <f t="shared" si="63"/>
        <v/>
      </c>
      <c r="CK39" s="432" t="str">
        <f t="shared" si="64"/>
        <v/>
      </c>
      <c r="CL39" s="432" t="str">
        <f t="shared" si="64"/>
        <v/>
      </c>
      <c r="CM39" s="432" t="str">
        <f t="shared" si="64"/>
        <v/>
      </c>
      <c r="CN39" s="432" t="str">
        <f t="shared" si="64"/>
        <v/>
      </c>
      <c r="CO39" s="432" t="str">
        <f t="shared" si="64"/>
        <v/>
      </c>
      <c r="CP39" s="432" t="str">
        <f t="shared" si="64"/>
        <v/>
      </c>
      <c r="CQ39" s="432" t="str">
        <f t="shared" si="64"/>
        <v/>
      </c>
      <c r="CR39" s="432" t="str">
        <f t="shared" si="64"/>
        <v/>
      </c>
      <c r="CS39" s="432" t="str">
        <f t="shared" si="64"/>
        <v/>
      </c>
      <c r="CT39" s="432" t="str">
        <f t="shared" si="64"/>
        <v/>
      </c>
      <c r="CU39" s="432" t="str">
        <f t="shared" si="65"/>
        <v/>
      </c>
      <c r="CV39" s="432" t="str">
        <f t="shared" si="65"/>
        <v/>
      </c>
      <c r="CW39" s="432" t="str">
        <f t="shared" si="65"/>
        <v/>
      </c>
      <c r="CX39" s="432" t="str">
        <f t="shared" si="65"/>
        <v/>
      </c>
      <c r="CY39" s="432" t="str">
        <f t="shared" si="65"/>
        <v/>
      </c>
      <c r="CZ39" s="432" t="str">
        <f t="shared" si="65"/>
        <v/>
      </c>
      <c r="DA39" s="432" t="str">
        <f t="shared" si="65"/>
        <v/>
      </c>
      <c r="DB39" s="432" t="str">
        <f t="shared" si="65"/>
        <v/>
      </c>
      <c r="DC39" s="432" t="str">
        <f t="shared" si="65"/>
        <v/>
      </c>
      <c r="DD39" s="432" t="str">
        <f t="shared" si="65"/>
        <v/>
      </c>
      <c r="DE39" s="432" t="str">
        <f t="shared" si="66"/>
        <v/>
      </c>
      <c r="DF39" s="432" t="str">
        <f t="shared" si="66"/>
        <v/>
      </c>
      <c r="DG39" s="432" t="str">
        <f t="shared" si="66"/>
        <v/>
      </c>
      <c r="DH39" s="432" t="str">
        <f t="shared" si="66"/>
        <v/>
      </c>
      <c r="DI39" s="432" t="str">
        <f t="shared" si="66"/>
        <v/>
      </c>
      <c r="DJ39" s="432" t="str">
        <f t="shared" si="66"/>
        <v/>
      </c>
      <c r="DK39" s="432" t="str">
        <f t="shared" si="66"/>
        <v/>
      </c>
      <c r="DL39" s="432" t="str">
        <f t="shared" si="66"/>
        <v/>
      </c>
      <c r="DM39" s="432" t="str">
        <f t="shared" si="66"/>
        <v/>
      </c>
      <c r="DN39" s="432" t="str">
        <f t="shared" si="66"/>
        <v/>
      </c>
      <c r="DO39" s="432" t="str">
        <f t="shared" si="67"/>
        <v/>
      </c>
      <c r="DP39" s="432" t="str">
        <f t="shared" si="67"/>
        <v/>
      </c>
      <c r="DQ39" s="432" t="str">
        <f t="shared" si="67"/>
        <v/>
      </c>
      <c r="DR39" s="432" t="str">
        <f t="shared" si="67"/>
        <v/>
      </c>
      <c r="DS39" s="432" t="str">
        <f t="shared" si="67"/>
        <v/>
      </c>
      <c r="DT39" s="432" t="str">
        <f t="shared" si="67"/>
        <v/>
      </c>
      <c r="DU39" s="432" t="str">
        <f t="shared" si="67"/>
        <v/>
      </c>
      <c r="DV39" s="432" t="str">
        <f t="shared" si="67"/>
        <v/>
      </c>
      <c r="DW39" s="432" t="str">
        <f t="shared" si="67"/>
        <v/>
      </c>
      <c r="DX39" s="432" t="str">
        <f t="shared" si="67"/>
        <v/>
      </c>
      <c r="DY39" s="432" t="str">
        <f t="shared" si="68"/>
        <v/>
      </c>
      <c r="DZ39" s="432" t="str">
        <f t="shared" si="68"/>
        <v/>
      </c>
      <c r="EA39" s="432" t="str">
        <f t="shared" si="68"/>
        <v/>
      </c>
      <c r="EB39" s="432" t="str">
        <f t="shared" si="68"/>
        <v/>
      </c>
      <c r="EC39" s="432" t="str">
        <f t="shared" si="68"/>
        <v/>
      </c>
      <c r="ED39" s="432" t="str">
        <f t="shared" si="68"/>
        <v/>
      </c>
      <c r="EE39" s="432" t="str">
        <f t="shared" si="68"/>
        <v/>
      </c>
      <c r="EF39" s="432" t="str">
        <f t="shared" si="68"/>
        <v/>
      </c>
      <c r="EG39" s="432" t="str">
        <f t="shared" si="68"/>
        <v/>
      </c>
      <c r="EH39" s="432" t="str">
        <f t="shared" si="68"/>
        <v/>
      </c>
      <c r="EI39" s="432" t="str">
        <f t="shared" si="69"/>
        <v/>
      </c>
      <c r="EJ39" s="432" t="str">
        <f t="shared" si="69"/>
        <v/>
      </c>
      <c r="EK39" s="432" t="str">
        <f t="shared" si="69"/>
        <v/>
      </c>
      <c r="EL39" s="432" t="str">
        <f t="shared" si="69"/>
        <v/>
      </c>
      <c r="EM39" s="432" t="str">
        <f t="shared" si="69"/>
        <v/>
      </c>
      <c r="EN39" s="432" t="str">
        <f t="shared" si="69"/>
        <v/>
      </c>
      <c r="EO39" s="432" t="str">
        <f t="shared" si="69"/>
        <v/>
      </c>
      <c r="EP39" s="432" t="str">
        <f t="shared" si="69"/>
        <v/>
      </c>
      <c r="EQ39" s="432" t="str">
        <f t="shared" si="69"/>
        <v/>
      </c>
      <c r="ER39" s="432" t="str">
        <f t="shared" si="69"/>
        <v/>
      </c>
      <c r="ES39" s="432" t="str">
        <f t="shared" si="70"/>
        <v/>
      </c>
      <c r="ET39" s="432" t="str">
        <f t="shared" si="70"/>
        <v/>
      </c>
      <c r="EU39" s="432" t="str">
        <f t="shared" si="70"/>
        <v/>
      </c>
      <c r="EV39" s="432" t="str">
        <f t="shared" si="70"/>
        <v/>
      </c>
      <c r="EW39" s="432" t="str">
        <f t="shared" si="70"/>
        <v/>
      </c>
      <c r="EX39" s="432" t="str">
        <f t="shared" si="70"/>
        <v/>
      </c>
      <c r="EY39" s="432" t="str">
        <f t="shared" si="70"/>
        <v/>
      </c>
      <c r="EZ39" s="432" t="str">
        <f t="shared" si="70"/>
        <v/>
      </c>
      <c r="FA39" s="432" t="str">
        <f t="shared" si="70"/>
        <v/>
      </c>
      <c r="FB39" s="432" t="str">
        <f t="shared" si="70"/>
        <v/>
      </c>
      <c r="FC39" s="432" t="str">
        <f t="shared" si="71"/>
        <v/>
      </c>
      <c r="FD39" s="432" t="str">
        <f t="shared" si="71"/>
        <v/>
      </c>
      <c r="FE39" s="432" t="str">
        <f t="shared" si="71"/>
        <v/>
      </c>
      <c r="FF39" s="432" t="str">
        <f t="shared" si="71"/>
        <v/>
      </c>
      <c r="FG39" s="432" t="str">
        <f t="shared" si="71"/>
        <v/>
      </c>
      <c r="FH39" s="432" t="str">
        <f t="shared" si="71"/>
        <v/>
      </c>
      <c r="FI39" s="432" t="str">
        <f t="shared" si="71"/>
        <v/>
      </c>
      <c r="FJ39" s="432" t="str">
        <f t="shared" si="71"/>
        <v/>
      </c>
      <c r="FK39" s="432" t="str">
        <f t="shared" si="71"/>
        <v/>
      </c>
      <c r="FL39" s="432" t="str">
        <f t="shared" si="71"/>
        <v/>
      </c>
      <c r="FM39" s="432" t="str">
        <f t="shared" si="72"/>
        <v/>
      </c>
      <c r="FN39" s="432" t="str">
        <f t="shared" si="72"/>
        <v/>
      </c>
      <c r="FO39" s="432" t="str">
        <f t="shared" si="72"/>
        <v/>
      </c>
      <c r="FP39" s="432" t="str">
        <f t="shared" si="72"/>
        <v/>
      </c>
      <c r="FQ39" s="432" t="str">
        <f t="shared" si="72"/>
        <v/>
      </c>
      <c r="FR39" s="432" t="str">
        <f t="shared" si="72"/>
        <v/>
      </c>
      <c r="FS39" s="432" t="str">
        <f t="shared" si="72"/>
        <v/>
      </c>
      <c r="FT39" s="432" t="str">
        <f t="shared" si="72"/>
        <v/>
      </c>
      <c r="FU39" s="432" t="str">
        <f t="shared" si="72"/>
        <v/>
      </c>
      <c r="FV39" s="432" t="str">
        <f t="shared" si="72"/>
        <v/>
      </c>
      <c r="FW39" s="432" t="str">
        <f t="shared" si="73"/>
        <v/>
      </c>
      <c r="FX39" s="432" t="str">
        <f t="shared" si="73"/>
        <v/>
      </c>
      <c r="FY39" s="432" t="str">
        <f t="shared" si="73"/>
        <v/>
      </c>
      <c r="FZ39" s="432" t="str">
        <f t="shared" si="73"/>
        <v/>
      </c>
      <c r="GA39" s="432" t="str">
        <f t="shared" si="73"/>
        <v/>
      </c>
      <c r="GB39" s="432" t="str">
        <f t="shared" si="73"/>
        <v/>
      </c>
      <c r="GC39" s="432" t="str">
        <f t="shared" si="73"/>
        <v/>
      </c>
      <c r="GD39" s="432" t="str">
        <f t="shared" si="73"/>
        <v/>
      </c>
      <c r="GE39" s="432" t="str">
        <f t="shared" si="73"/>
        <v/>
      </c>
      <c r="GF39" s="432" t="str">
        <f t="shared" si="73"/>
        <v/>
      </c>
      <c r="GG39" s="432" t="str">
        <f t="shared" si="74"/>
        <v/>
      </c>
      <c r="GH39" s="432" t="str">
        <f t="shared" si="74"/>
        <v/>
      </c>
      <c r="GI39" s="432" t="str">
        <f t="shared" si="74"/>
        <v/>
      </c>
      <c r="GJ39" s="432" t="str">
        <f t="shared" si="74"/>
        <v/>
      </c>
      <c r="GK39" s="432" t="str">
        <f t="shared" si="74"/>
        <v/>
      </c>
      <c r="GL39" s="432" t="str">
        <f t="shared" si="74"/>
        <v/>
      </c>
      <c r="GM39" s="432" t="str">
        <f t="shared" si="74"/>
        <v/>
      </c>
      <c r="GN39" s="432" t="str">
        <f t="shared" si="74"/>
        <v/>
      </c>
      <c r="GO39" s="432" t="str">
        <f t="shared" si="74"/>
        <v/>
      </c>
      <c r="GP39" s="432" t="str">
        <f t="shared" si="74"/>
        <v/>
      </c>
      <c r="GQ39" s="432" t="str">
        <f t="shared" si="75"/>
        <v/>
      </c>
      <c r="GR39" s="432" t="str">
        <f t="shared" si="75"/>
        <v/>
      </c>
      <c r="GS39" s="432" t="str">
        <f t="shared" si="75"/>
        <v/>
      </c>
      <c r="GT39" s="432" t="str">
        <f t="shared" si="75"/>
        <v/>
      </c>
      <c r="GU39" s="432" t="str">
        <f t="shared" si="75"/>
        <v/>
      </c>
      <c r="GV39" s="432" t="str">
        <f t="shared" si="75"/>
        <v/>
      </c>
      <c r="GW39" s="432" t="str">
        <f t="shared" si="75"/>
        <v/>
      </c>
      <c r="GX39" s="432" t="str">
        <f t="shared" si="75"/>
        <v/>
      </c>
      <c r="GY39" s="432" t="str">
        <f t="shared" si="75"/>
        <v/>
      </c>
      <c r="GZ39" s="432" t="str">
        <f t="shared" si="75"/>
        <v/>
      </c>
      <c r="HA39" s="432" t="str">
        <f t="shared" si="76"/>
        <v/>
      </c>
      <c r="HB39" s="432" t="str">
        <f t="shared" si="76"/>
        <v/>
      </c>
      <c r="HC39" s="432" t="str">
        <f t="shared" si="76"/>
        <v/>
      </c>
      <c r="HD39" s="432" t="str">
        <f t="shared" si="76"/>
        <v/>
      </c>
      <c r="HE39" s="432" t="str">
        <f t="shared" si="76"/>
        <v/>
      </c>
      <c r="HF39" s="432" t="str">
        <f t="shared" si="76"/>
        <v/>
      </c>
      <c r="HG39" s="432" t="str">
        <f t="shared" si="76"/>
        <v/>
      </c>
      <c r="HH39" s="432" t="str">
        <f t="shared" si="76"/>
        <v/>
      </c>
      <c r="HI39" s="432" t="str">
        <f t="shared" si="76"/>
        <v/>
      </c>
      <c r="HJ39" s="432" t="str">
        <f t="shared" si="76"/>
        <v/>
      </c>
      <c r="HK39" s="432" t="str">
        <f t="shared" si="77"/>
        <v/>
      </c>
      <c r="HL39" s="432" t="str">
        <f t="shared" si="77"/>
        <v/>
      </c>
      <c r="HM39" s="432" t="str">
        <f t="shared" si="77"/>
        <v/>
      </c>
      <c r="HN39" s="432" t="str">
        <f t="shared" si="77"/>
        <v/>
      </c>
      <c r="HO39" s="432" t="str">
        <f t="shared" si="77"/>
        <v/>
      </c>
      <c r="HP39" s="432" t="str">
        <f t="shared" si="77"/>
        <v/>
      </c>
      <c r="HQ39" s="432" t="str">
        <f t="shared" si="77"/>
        <v/>
      </c>
      <c r="HR39" s="432" t="str">
        <f t="shared" si="77"/>
        <v/>
      </c>
      <c r="HS39" s="432" t="str">
        <f t="shared" si="77"/>
        <v/>
      </c>
      <c r="HT39" s="432" t="str">
        <f t="shared" si="77"/>
        <v/>
      </c>
      <c r="HU39" s="432" t="str">
        <f t="shared" si="78"/>
        <v/>
      </c>
      <c r="HV39" s="432" t="str">
        <f t="shared" si="78"/>
        <v/>
      </c>
      <c r="HW39" s="432" t="str">
        <f t="shared" si="78"/>
        <v/>
      </c>
      <c r="HX39" s="432" t="str">
        <f t="shared" si="78"/>
        <v/>
      </c>
      <c r="HY39" s="432" t="str">
        <f t="shared" si="78"/>
        <v/>
      </c>
      <c r="HZ39" s="432" t="str">
        <f t="shared" si="78"/>
        <v/>
      </c>
      <c r="IA39" s="432" t="str">
        <f t="shared" si="78"/>
        <v/>
      </c>
      <c r="IB39" s="432" t="str">
        <f t="shared" si="78"/>
        <v/>
      </c>
      <c r="IC39" s="432" t="str">
        <f t="shared" si="78"/>
        <v/>
      </c>
      <c r="ID39" s="432" t="str">
        <f t="shared" si="78"/>
        <v/>
      </c>
      <c r="IE39" s="432" t="str">
        <f t="shared" si="79"/>
        <v/>
      </c>
      <c r="IF39" s="432" t="str">
        <f t="shared" si="79"/>
        <v/>
      </c>
      <c r="IG39" s="432" t="str">
        <f t="shared" si="79"/>
        <v/>
      </c>
      <c r="IH39" s="432" t="str">
        <f t="shared" si="79"/>
        <v/>
      </c>
      <c r="II39" s="432" t="str">
        <f t="shared" si="79"/>
        <v/>
      </c>
      <c r="IJ39" s="432" t="str">
        <f t="shared" si="79"/>
        <v/>
      </c>
      <c r="IK39" s="432" t="str">
        <f t="shared" si="79"/>
        <v/>
      </c>
      <c r="IL39" s="432" t="str">
        <f t="shared" si="79"/>
        <v/>
      </c>
      <c r="IM39" s="432" t="str">
        <f t="shared" si="79"/>
        <v/>
      </c>
      <c r="IN39" s="432" t="str">
        <f t="shared" si="79"/>
        <v/>
      </c>
      <c r="IO39" s="432" t="str">
        <f t="shared" si="80"/>
        <v/>
      </c>
      <c r="IP39" s="432" t="str">
        <f t="shared" si="80"/>
        <v/>
      </c>
      <c r="IQ39" s="432" t="str">
        <f t="shared" si="80"/>
        <v/>
      </c>
      <c r="IR39" s="432" t="str">
        <f t="shared" si="80"/>
        <v/>
      </c>
      <c r="IS39" s="432" t="str">
        <f t="shared" si="80"/>
        <v/>
      </c>
      <c r="IT39" s="432" t="str">
        <f t="shared" si="80"/>
        <v/>
      </c>
      <c r="IU39" s="432" t="str">
        <f t="shared" si="80"/>
        <v/>
      </c>
      <c r="IV39" s="432" t="str">
        <f t="shared" si="80"/>
        <v/>
      </c>
      <c r="IW39" s="432" t="str">
        <f t="shared" si="80"/>
        <v/>
      </c>
      <c r="IX39" s="432" t="str">
        <f t="shared" si="80"/>
        <v/>
      </c>
      <c r="IY39" s="432" t="str">
        <f t="shared" si="81"/>
        <v/>
      </c>
      <c r="IZ39" s="432" t="str">
        <f t="shared" si="81"/>
        <v/>
      </c>
      <c r="JA39" s="432" t="str">
        <f t="shared" si="81"/>
        <v/>
      </c>
      <c r="JB39" s="432" t="str">
        <f t="shared" si="81"/>
        <v/>
      </c>
      <c r="JC39" s="432" t="str">
        <f t="shared" si="81"/>
        <v/>
      </c>
      <c r="JD39" s="432" t="str">
        <f t="shared" si="81"/>
        <v/>
      </c>
      <c r="JE39" s="432" t="str">
        <f t="shared" si="81"/>
        <v/>
      </c>
      <c r="JF39" s="432" t="str">
        <f t="shared" si="81"/>
        <v/>
      </c>
      <c r="JG39" s="432" t="str">
        <f t="shared" si="81"/>
        <v/>
      </c>
      <c r="JH39" s="432" t="str">
        <f t="shared" si="81"/>
        <v/>
      </c>
      <c r="JI39" s="432" t="str">
        <f t="shared" si="82"/>
        <v/>
      </c>
      <c r="JJ39" s="432" t="str">
        <f t="shared" si="82"/>
        <v/>
      </c>
      <c r="JK39" s="432" t="str">
        <f t="shared" si="82"/>
        <v/>
      </c>
      <c r="JL39" s="432" t="str">
        <f t="shared" si="82"/>
        <v/>
      </c>
      <c r="JM39" s="432" t="str">
        <f t="shared" si="82"/>
        <v/>
      </c>
      <c r="JN39" s="432" t="str">
        <f t="shared" si="82"/>
        <v/>
      </c>
      <c r="JO39" s="432" t="str">
        <f t="shared" si="82"/>
        <v/>
      </c>
      <c r="JP39" s="432" t="str">
        <f t="shared" si="82"/>
        <v/>
      </c>
      <c r="JQ39" s="432" t="str">
        <f t="shared" si="82"/>
        <v/>
      </c>
      <c r="JR39" s="432" t="str">
        <f t="shared" si="82"/>
        <v/>
      </c>
      <c r="JS39" s="432" t="str">
        <f t="shared" si="83"/>
        <v/>
      </c>
      <c r="JT39" s="432" t="str">
        <f t="shared" si="83"/>
        <v/>
      </c>
      <c r="JU39" s="432" t="str">
        <f t="shared" si="83"/>
        <v/>
      </c>
      <c r="JV39" s="432" t="str">
        <f t="shared" si="83"/>
        <v/>
      </c>
      <c r="JW39" s="432" t="str">
        <f t="shared" si="83"/>
        <v/>
      </c>
      <c r="JX39" s="432" t="str">
        <f t="shared" si="83"/>
        <v/>
      </c>
      <c r="JY39" s="432" t="str">
        <f t="shared" si="83"/>
        <v/>
      </c>
      <c r="JZ39" s="432" t="str">
        <f t="shared" si="83"/>
        <v/>
      </c>
      <c r="KA39" s="432" t="str">
        <f t="shared" si="83"/>
        <v/>
      </c>
      <c r="KB39" s="432" t="str">
        <f t="shared" si="83"/>
        <v/>
      </c>
      <c r="KC39" s="432" t="str">
        <f t="shared" si="84"/>
        <v/>
      </c>
      <c r="KD39" s="432" t="str">
        <f t="shared" si="84"/>
        <v/>
      </c>
      <c r="KE39" s="432" t="str">
        <f t="shared" si="84"/>
        <v/>
      </c>
      <c r="KF39" s="432" t="str">
        <f t="shared" si="84"/>
        <v/>
      </c>
      <c r="KG39" s="432" t="str">
        <f t="shared" si="84"/>
        <v/>
      </c>
      <c r="KH39" s="432" t="str">
        <f t="shared" si="84"/>
        <v/>
      </c>
      <c r="KI39" s="432" t="str">
        <f t="shared" si="84"/>
        <v/>
      </c>
      <c r="KJ39" s="432" t="str">
        <f t="shared" si="84"/>
        <v/>
      </c>
      <c r="KK39" s="432" t="str">
        <f t="shared" si="84"/>
        <v/>
      </c>
      <c r="KL39" s="432" t="str">
        <f t="shared" si="84"/>
        <v/>
      </c>
      <c r="KM39" s="432" t="str">
        <f t="shared" si="85"/>
        <v/>
      </c>
      <c r="KN39" s="432" t="str">
        <f t="shared" si="85"/>
        <v/>
      </c>
      <c r="KO39" s="432" t="str">
        <f t="shared" si="85"/>
        <v/>
      </c>
      <c r="KP39" s="432" t="str">
        <f t="shared" si="85"/>
        <v/>
      </c>
      <c r="KQ39" s="432" t="str">
        <f t="shared" si="85"/>
        <v/>
      </c>
      <c r="KR39" s="432" t="str">
        <f t="shared" si="85"/>
        <v/>
      </c>
      <c r="KS39" s="432" t="str">
        <f t="shared" si="85"/>
        <v/>
      </c>
      <c r="KT39" s="432" t="str">
        <f t="shared" si="85"/>
        <v/>
      </c>
      <c r="KU39" s="432" t="str">
        <f t="shared" si="85"/>
        <v/>
      </c>
      <c r="KV39" s="432" t="str">
        <f t="shared" si="85"/>
        <v/>
      </c>
      <c r="KW39" s="432" t="str">
        <f t="shared" si="86"/>
        <v/>
      </c>
      <c r="KX39" s="432" t="str">
        <f t="shared" si="86"/>
        <v/>
      </c>
      <c r="KY39" s="432" t="str">
        <f t="shared" si="86"/>
        <v/>
      </c>
      <c r="KZ39" s="432" t="str">
        <f t="shared" si="86"/>
        <v/>
      </c>
      <c r="LA39" s="432" t="str">
        <f t="shared" si="86"/>
        <v/>
      </c>
      <c r="LB39" s="432" t="str">
        <f t="shared" si="86"/>
        <v/>
      </c>
      <c r="LC39" s="432" t="str">
        <f t="shared" si="86"/>
        <v/>
      </c>
      <c r="LD39" s="432" t="str">
        <f t="shared" si="86"/>
        <v/>
      </c>
      <c r="LE39" s="432" t="str">
        <f t="shared" si="86"/>
        <v/>
      </c>
      <c r="LF39" s="432" t="str">
        <f t="shared" si="86"/>
        <v/>
      </c>
      <c r="LG39" s="432" t="str">
        <f t="shared" si="87"/>
        <v/>
      </c>
      <c r="LH39" s="432" t="str">
        <f t="shared" si="87"/>
        <v/>
      </c>
      <c r="LI39" s="432" t="str">
        <f t="shared" si="87"/>
        <v/>
      </c>
      <c r="LJ39" s="432" t="str">
        <f t="shared" si="87"/>
        <v/>
      </c>
      <c r="LK39" s="432" t="str">
        <f t="shared" si="87"/>
        <v/>
      </c>
      <c r="LL39" s="432" t="str">
        <f t="shared" si="87"/>
        <v/>
      </c>
      <c r="LM39" s="432" t="str">
        <f t="shared" si="87"/>
        <v/>
      </c>
      <c r="LN39" s="432" t="str">
        <f t="shared" si="87"/>
        <v/>
      </c>
      <c r="LO39" s="432" t="str">
        <f t="shared" si="87"/>
        <v/>
      </c>
      <c r="LP39" s="432" t="str">
        <f t="shared" si="87"/>
        <v/>
      </c>
      <c r="LQ39" s="432" t="str">
        <f t="shared" si="88"/>
        <v/>
      </c>
      <c r="LR39" s="432" t="str">
        <f t="shared" si="88"/>
        <v/>
      </c>
      <c r="LS39" s="432" t="str">
        <f t="shared" si="88"/>
        <v/>
      </c>
      <c r="LT39" s="432" t="str">
        <f t="shared" si="88"/>
        <v/>
      </c>
      <c r="LU39" s="432" t="str">
        <f t="shared" si="88"/>
        <v/>
      </c>
      <c r="LV39" s="432" t="str">
        <f t="shared" si="88"/>
        <v/>
      </c>
      <c r="LW39" s="432" t="str">
        <f t="shared" si="88"/>
        <v/>
      </c>
      <c r="LX39" s="432" t="str">
        <f t="shared" si="88"/>
        <v/>
      </c>
      <c r="LY39" s="432" t="str">
        <f t="shared" si="88"/>
        <v/>
      </c>
      <c r="LZ39" s="432" t="str">
        <f t="shared" si="88"/>
        <v/>
      </c>
      <c r="MA39" s="432" t="str">
        <f t="shared" si="89"/>
        <v/>
      </c>
      <c r="MB39" s="432" t="str">
        <f t="shared" si="89"/>
        <v/>
      </c>
      <c r="MC39" s="432" t="str">
        <f t="shared" si="89"/>
        <v/>
      </c>
      <c r="MD39" s="432" t="str">
        <f t="shared" si="89"/>
        <v/>
      </c>
      <c r="ME39" s="432" t="str">
        <f t="shared" si="89"/>
        <v/>
      </c>
      <c r="MF39" s="432" t="str">
        <f t="shared" si="89"/>
        <v/>
      </c>
      <c r="MG39" s="432" t="str">
        <f t="shared" si="89"/>
        <v/>
      </c>
      <c r="MH39" s="432" t="str">
        <f t="shared" si="89"/>
        <v/>
      </c>
      <c r="MI39" s="432" t="str">
        <f t="shared" si="89"/>
        <v/>
      </c>
      <c r="MJ39" s="432" t="str">
        <f t="shared" si="89"/>
        <v/>
      </c>
      <c r="MK39" s="432" t="str">
        <f t="shared" si="90"/>
        <v/>
      </c>
      <c r="ML39" s="432" t="str">
        <f t="shared" si="90"/>
        <v/>
      </c>
      <c r="MM39" s="432" t="str">
        <f t="shared" si="90"/>
        <v/>
      </c>
      <c r="MN39" s="432" t="str">
        <f t="shared" si="90"/>
        <v/>
      </c>
      <c r="MO39" s="432" t="str">
        <f t="shared" si="90"/>
        <v/>
      </c>
      <c r="MP39" s="432" t="str">
        <f t="shared" si="90"/>
        <v/>
      </c>
      <c r="MQ39" s="432" t="str">
        <f t="shared" si="90"/>
        <v/>
      </c>
      <c r="MR39" s="432" t="str">
        <f t="shared" si="90"/>
        <v/>
      </c>
      <c r="MS39" s="432" t="str">
        <f t="shared" si="90"/>
        <v/>
      </c>
      <c r="MT39" s="432" t="str">
        <f t="shared" si="90"/>
        <v/>
      </c>
      <c r="MU39" s="432" t="str">
        <f t="shared" si="91"/>
        <v/>
      </c>
      <c r="MV39" s="432" t="str">
        <f t="shared" si="91"/>
        <v/>
      </c>
      <c r="MW39" s="432" t="str">
        <f t="shared" si="91"/>
        <v/>
      </c>
      <c r="MX39" s="432" t="str">
        <f t="shared" si="91"/>
        <v/>
      </c>
      <c r="MY39" s="432" t="str">
        <f t="shared" si="91"/>
        <v/>
      </c>
      <c r="MZ39" s="432" t="str">
        <f t="shared" si="91"/>
        <v/>
      </c>
      <c r="NA39" s="432" t="str">
        <f t="shared" si="91"/>
        <v/>
      </c>
      <c r="NB39" s="432" t="str">
        <f t="shared" si="91"/>
        <v/>
      </c>
      <c r="NC39" s="432" t="str">
        <f t="shared" si="91"/>
        <v/>
      </c>
      <c r="ND39" s="432" t="str">
        <f t="shared" si="91"/>
        <v/>
      </c>
      <c r="NE39" s="432" t="str">
        <f t="shared" si="92"/>
        <v/>
      </c>
      <c r="NF39" s="432" t="str">
        <f t="shared" si="92"/>
        <v/>
      </c>
      <c r="NG39" s="432" t="str">
        <f t="shared" si="92"/>
        <v/>
      </c>
      <c r="NH39" s="432" t="str">
        <f t="shared" si="92"/>
        <v/>
      </c>
      <c r="NI39" s="432" t="str">
        <f t="shared" si="92"/>
        <v/>
      </c>
      <c r="NJ39" s="432" t="str">
        <f t="shared" si="92"/>
        <v/>
      </c>
      <c r="NK39" s="432" t="str">
        <f t="shared" si="92"/>
        <v/>
      </c>
      <c r="NL39" s="432" t="str">
        <f t="shared" si="92"/>
        <v/>
      </c>
      <c r="NM39" s="432" t="str">
        <f t="shared" si="92"/>
        <v/>
      </c>
      <c r="NN39" s="432" t="str">
        <f t="shared" si="92"/>
        <v/>
      </c>
      <c r="NO39" s="432" t="str">
        <f t="shared" si="93"/>
        <v/>
      </c>
      <c r="NP39" s="432" t="str">
        <f t="shared" si="93"/>
        <v/>
      </c>
      <c r="NQ39" s="432" t="str">
        <f t="shared" si="93"/>
        <v/>
      </c>
      <c r="NR39" s="432" t="str">
        <f t="shared" si="93"/>
        <v/>
      </c>
      <c r="NS39" s="432" t="str">
        <f t="shared" si="93"/>
        <v/>
      </c>
      <c r="NT39" s="432" t="str">
        <f t="shared" si="93"/>
        <v/>
      </c>
      <c r="NU39" s="432" t="str">
        <f t="shared" si="93"/>
        <v/>
      </c>
      <c r="NV39" s="432" t="str">
        <f t="shared" si="93"/>
        <v/>
      </c>
      <c r="NW39" s="432" t="str">
        <f t="shared" si="93"/>
        <v/>
      </c>
      <c r="NX39" s="432" t="str">
        <f t="shared" si="93"/>
        <v/>
      </c>
      <c r="NY39" s="432" t="str">
        <f t="shared" si="94"/>
        <v/>
      </c>
      <c r="NZ39" s="432" t="str">
        <f t="shared" si="94"/>
        <v/>
      </c>
      <c r="OA39" s="432" t="str">
        <f t="shared" si="94"/>
        <v/>
      </c>
      <c r="OB39" s="432" t="str">
        <f t="shared" si="94"/>
        <v/>
      </c>
      <c r="OC39" s="432" t="str">
        <f t="shared" si="94"/>
        <v/>
      </c>
      <c r="OD39" s="432" t="str">
        <f t="shared" si="94"/>
        <v/>
      </c>
      <c r="OE39" s="432" t="str">
        <f t="shared" si="94"/>
        <v/>
      </c>
      <c r="OF39" s="432" t="str">
        <f t="shared" si="94"/>
        <v/>
      </c>
      <c r="OG39" s="432" t="str">
        <f t="shared" si="94"/>
        <v/>
      </c>
      <c r="OH39" s="432" t="str">
        <f t="shared" si="94"/>
        <v/>
      </c>
      <c r="OI39" s="432" t="str">
        <f t="shared" si="95"/>
        <v/>
      </c>
      <c r="OJ39" s="432" t="str">
        <f t="shared" si="95"/>
        <v/>
      </c>
      <c r="OK39" s="432" t="str">
        <f t="shared" si="95"/>
        <v/>
      </c>
      <c r="OL39" s="432" t="str">
        <f t="shared" si="95"/>
        <v/>
      </c>
      <c r="OM39" s="432" t="str">
        <f t="shared" si="95"/>
        <v/>
      </c>
      <c r="ON39" s="432" t="str">
        <f t="shared" si="95"/>
        <v/>
      </c>
      <c r="OO39" s="432" t="str">
        <f t="shared" si="95"/>
        <v/>
      </c>
      <c r="OP39" s="432" t="str">
        <f t="shared" si="95"/>
        <v/>
      </c>
      <c r="OQ39" s="432" t="str">
        <f t="shared" si="95"/>
        <v/>
      </c>
      <c r="OR39" s="432" t="str">
        <f t="shared" si="95"/>
        <v/>
      </c>
      <c r="OS39" s="432" t="str">
        <f t="shared" si="96"/>
        <v/>
      </c>
      <c r="OT39" s="432" t="str">
        <f t="shared" si="96"/>
        <v/>
      </c>
      <c r="OU39" s="432" t="str">
        <f t="shared" si="96"/>
        <v/>
      </c>
      <c r="OV39" s="432" t="str">
        <f t="shared" si="96"/>
        <v/>
      </c>
      <c r="OW39" s="432" t="str">
        <f t="shared" si="96"/>
        <v/>
      </c>
      <c r="OX39" s="432" t="str">
        <f t="shared" si="96"/>
        <v/>
      </c>
      <c r="OY39" s="432" t="str">
        <f t="shared" si="96"/>
        <v/>
      </c>
      <c r="OZ39" s="432" t="str">
        <f t="shared" si="96"/>
        <v/>
      </c>
      <c r="PA39" s="432" t="str">
        <f t="shared" si="96"/>
        <v/>
      </c>
      <c r="PB39" s="432" t="str">
        <f t="shared" si="96"/>
        <v/>
      </c>
      <c r="PC39" s="432" t="str">
        <f t="shared" si="96"/>
        <v/>
      </c>
      <c r="PD39" s="432" t="str">
        <f t="shared" si="96"/>
        <v/>
      </c>
      <c r="PE39" s="432" t="str">
        <f t="shared" si="96"/>
        <v/>
      </c>
    </row>
    <row r="40" spans="1:421" ht="15.6">
      <c r="A40" s="549"/>
      <c r="B40" s="550"/>
      <c r="C40" s="950"/>
      <c r="D40" s="550"/>
      <c r="E40" s="554"/>
      <c r="F40" s="550"/>
      <c r="G40" s="551"/>
      <c r="H40" s="552"/>
      <c r="I40" s="553"/>
      <c r="J40" s="554"/>
      <c r="K40" s="554" t="str">
        <f t="shared" si="51"/>
        <v/>
      </c>
      <c r="L40" s="657" t="str">
        <f t="shared" si="12"/>
        <v/>
      </c>
      <c r="M40" s="952" t="str">
        <f t="shared" si="13"/>
        <v/>
      </c>
      <c r="N40" s="952" t="str">
        <f t="shared" si="52"/>
        <v/>
      </c>
      <c r="O40" s="1487"/>
      <c r="P40" s="1487"/>
      <c r="Q40" s="98"/>
      <c r="R40" s="167" t="str">
        <f t="shared" si="53"/>
        <v/>
      </c>
      <c r="S40" s="167" t="str">
        <f t="shared" si="54"/>
        <v/>
      </c>
      <c r="T40" s="167" t="str">
        <f t="shared" si="55"/>
        <v/>
      </c>
      <c r="U40" s="167" t="str">
        <f t="shared" si="56"/>
        <v/>
      </c>
      <c r="V40" s="85" t="s">
        <v>635</v>
      </c>
      <c r="W40" s="450">
        <v>1.833333333333333</v>
      </c>
      <c r="X40" s="167" t="str">
        <f t="shared" si="57"/>
        <v/>
      </c>
      <c r="Y40" s="167" t="str">
        <f t="shared" si="58"/>
        <v/>
      </c>
      <c r="Z40" s="167" t="str">
        <f t="shared" si="59"/>
        <v/>
      </c>
      <c r="AD40" s="530" t="str">
        <f>'3.2 TAP'!F30</f>
        <v/>
      </c>
      <c r="AE40" s="25"/>
      <c r="AF40" s="25"/>
      <c r="AG40" s="25"/>
      <c r="AH40" s="25"/>
      <c r="AI40" s="25"/>
      <c r="AJ40" s="25"/>
      <c r="AK40" s="25"/>
      <c r="AL40" s="25"/>
      <c r="AM40" s="25"/>
      <c r="AN40" s="25"/>
      <c r="AO40" s="25"/>
      <c r="AP40" s="25"/>
      <c r="AQ40" s="25"/>
      <c r="AR40" s="25"/>
      <c r="AS40" s="25"/>
      <c r="AT40" s="25"/>
      <c r="AU40" s="25"/>
      <c r="AV40" s="25"/>
      <c r="AW40" s="432" t="str">
        <f t="shared" si="60"/>
        <v/>
      </c>
      <c r="AX40" s="432" t="str">
        <f t="shared" si="60"/>
        <v/>
      </c>
      <c r="AY40" s="432" t="str">
        <f t="shared" si="60"/>
        <v/>
      </c>
      <c r="AZ40" s="432" t="str">
        <f t="shared" si="60"/>
        <v/>
      </c>
      <c r="BA40" s="432" t="str">
        <f t="shared" si="60"/>
        <v/>
      </c>
      <c r="BB40" s="432" t="str">
        <f t="shared" si="60"/>
        <v/>
      </c>
      <c r="BC40" s="432" t="str">
        <f t="shared" si="60"/>
        <v/>
      </c>
      <c r="BD40" s="432" t="str">
        <f t="shared" si="60"/>
        <v/>
      </c>
      <c r="BE40" s="432" t="str">
        <f t="shared" si="60"/>
        <v/>
      </c>
      <c r="BF40" s="432" t="str">
        <f t="shared" si="60"/>
        <v/>
      </c>
      <c r="BG40" s="432" t="str">
        <f t="shared" si="61"/>
        <v/>
      </c>
      <c r="BH40" s="432" t="str">
        <f t="shared" si="61"/>
        <v/>
      </c>
      <c r="BI40" s="432" t="str">
        <f t="shared" si="61"/>
        <v/>
      </c>
      <c r="BJ40" s="432" t="str">
        <f t="shared" si="61"/>
        <v/>
      </c>
      <c r="BK40" s="432" t="str">
        <f t="shared" si="61"/>
        <v/>
      </c>
      <c r="BL40" s="432" t="str">
        <f t="shared" si="61"/>
        <v/>
      </c>
      <c r="BM40" s="432" t="str">
        <f t="shared" si="61"/>
        <v/>
      </c>
      <c r="BN40" s="432" t="str">
        <f t="shared" si="61"/>
        <v/>
      </c>
      <c r="BO40" s="432" t="str">
        <f t="shared" si="61"/>
        <v/>
      </c>
      <c r="BP40" s="432" t="str">
        <f t="shared" si="61"/>
        <v/>
      </c>
      <c r="BQ40" s="432" t="str">
        <f t="shared" si="62"/>
        <v/>
      </c>
      <c r="BR40" s="432" t="str">
        <f t="shared" si="62"/>
        <v/>
      </c>
      <c r="BS40" s="432" t="str">
        <f t="shared" si="62"/>
        <v/>
      </c>
      <c r="BT40" s="432" t="str">
        <f t="shared" si="62"/>
        <v/>
      </c>
      <c r="BU40" s="432" t="str">
        <f t="shared" si="62"/>
        <v/>
      </c>
      <c r="BV40" s="432" t="str">
        <f t="shared" si="62"/>
        <v/>
      </c>
      <c r="BW40" s="432" t="str">
        <f t="shared" si="62"/>
        <v/>
      </c>
      <c r="BX40" s="432" t="str">
        <f t="shared" si="62"/>
        <v/>
      </c>
      <c r="BY40" s="432" t="str">
        <f t="shared" si="62"/>
        <v/>
      </c>
      <c r="BZ40" s="432" t="str">
        <f t="shared" si="62"/>
        <v/>
      </c>
      <c r="CA40" s="432" t="str">
        <f t="shared" si="63"/>
        <v/>
      </c>
      <c r="CB40" s="432" t="str">
        <f t="shared" si="63"/>
        <v/>
      </c>
      <c r="CC40" s="432" t="str">
        <f t="shared" si="63"/>
        <v/>
      </c>
      <c r="CD40" s="432" t="str">
        <f t="shared" si="63"/>
        <v/>
      </c>
      <c r="CE40" s="432" t="str">
        <f t="shared" si="63"/>
        <v/>
      </c>
      <c r="CF40" s="432" t="str">
        <f t="shared" si="63"/>
        <v/>
      </c>
      <c r="CG40" s="432" t="str">
        <f t="shared" si="63"/>
        <v/>
      </c>
      <c r="CH40" s="432" t="str">
        <f t="shared" si="63"/>
        <v/>
      </c>
      <c r="CI40" s="432" t="str">
        <f t="shared" si="63"/>
        <v/>
      </c>
      <c r="CJ40" s="432" t="str">
        <f t="shared" si="63"/>
        <v/>
      </c>
      <c r="CK40" s="432" t="str">
        <f t="shared" si="64"/>
        <v/>
      </c>
      <c r="CL40" s="432" t="str">
        <f t="shared" si="64"/>
        <v/>
      </c>
      <c r="CM40" s="432" t="str">
        <f t="shared" si="64"/>
        <v/>
      </c>
      <c r="CN40" s="432" t="str">
        <f t="shared" si="64"/>
        <v/>
      </c>
      <c r="CO40" s="432" t="str">
        <f t="shared" si="64"/>
        <v/>
      </c>
      <c r="CP40" s="432" t="str">
        <f t="shared" si="64"/>
        <v/>
      </c>
      <c r="CQ40" s="432" t="str">
        <f t="shared" si="64"/>
        <v/>
      </c>
      <c r="CR40" s="432" t="str">
        <f t="shared" si="64"/>
        <v/>
      </c>
      <c r="CS40" s="432" t="str">
        <f t="shared" si="64"/>
        <v/>
      </c>
      <c r="CT40" s="432" t="str">
        <f t="shared" si="64"/>
        <v/>
      </c>
      <c r="CU40" s="432" t="str">
        <f t="shared" si="65"/>
        <v/>
      </c>
      <c r="CV40" s="432" t="str">
        <f t="shared" si="65"/>
        <v/>
      </c>
      <c r="CW40" s="432" t="str">
        <f t="shared" si="65"/>
        <v/>
      </c>
      <c r="CX40" s="432" t="str">
        <f t="shared" si="65"/>
        <v/>
      </c>
      <c r="CY40" s="432" t="str">
        <f t="shared" si="65"/>
        <v/>
      </c>
      <c r="CZ40" s="432" t="str">
        <f t="shared" si="65"/>
        <v/>
      </c>
      <c r="DA40" s="432" t="str">
        <f t="shared" si="65"/>
        <v/>
      </c>
      <c r="DB40" s="432" t="str">
        <f t="shared" si="65"/>
        <v/>
      </c>
      <c r="DC40" s="432" t="str">
        <f t="shared" si="65"/>
        <v/>
      </c>
      <c r="DD40" s="432" t="str">
        <f t="shared" si="65"/>
        <v/>
      </c>
      <c r="DE40" s="432" t="str">
        <f t="shared" si="66"/>
        <v/>
      </c>
      <c r="DF40" s="432" t="str">
        <f t="shared" si="66"/>
        <v/>
      </c>
      <c r="DG40" s="432" t="str">
        <f t="shared" si="66"/>
        <v/>
      </c>
      <c r="DH40" s="432" t="str">
        <f t="shared" si="66"/>
        <v/>
      </c>
      <c r="DI40" s="432" t="str">
        <f t="shared" si="66"/>
        <v/>
      </c>
      <c r="DJ40" s="432" t="str">
        <f t="shared" si="66"/>
        <v/>
      </c>
      <c r="DK40" s="432" t="str">
        <f t="shared" si="66"/>
        <v/>
      </c>
      <c r="DL40" s="432" t="str">
        <f t="shared" si="66"/>
        <v/>
      </c>
      <c r="DM40" s="432" t="str">
        <f t="shared" si="66"/>
        <v/>
      </c>
      <c r="DN40" s="432" t="str">
        <f t="shared" si="66"/>
        <v/>
      </c>
      <c r="DO40" s="432" t="str">
        <f t="shared" si="67"/>
        <v/>
      </c>
      <c r="DP40" s="432" t="str">
        <f t="shared" si="67"/>
        <v/>
      </c>
      <c r="DQ40" s="432" t="str">
        <f t="shared" si="67"/>
        <v/>
      </c>
      <c r="DR40" s="432" t="str">
        <f t="shared" si="67"/>
        <v/>
      </c>
      <c r="DS40" s="432" t="str">
        <f t="shared" si="67"/>
        <v/>
      </c>
      <c r="DT40" s="432" t="str">
        <f t="shared" si="67"/>
        <v/>
      </c>
      <c r="DU40" s="432" t="str">
        <f t="shared" si="67"/>
        <v/>
      </c>
      <c r="DV40" s="432" t="str">
        <f t="shared" si="67"/>
        <v/>
      </c>
      <c r="DW40" s="432" t="str">
        <f t="shared" si="67"/>
        <v/>
      </c>
      <c r="DX40" s="432" t="str">
        <f t="shared" si="67"/>
        <v/>
      </c>
      <c r="DY40" s="432" t="str">
        <f t="shared" si="68"/>
        <v/>
      </c>
      <c r="DZ40" s="432" t="str">
        <f t="shared" si="68"/>
        <v/>
      </c>
      <c r="EA40" s="432" t="str">
        <f t="shared" si="68"/>
        <v/>
      </c>
      <c r="EB40" s="432" t="str">
        <f t="shared" si="68"/>
        <v/>
      </c>
      <c r="EC40" s="432" t="str">
        <f t="shared" si="68"/>
        <v/>
      </c>
      <c r="ED40" s="432" t="str">
        <f t="shared" si="68"/>
        <v/>
      </c>
      <c r="EE40" s="432" t="str">
        <f t="shared" si="68"/>
        <v/>
      </c>
      <c r="EF40" s="432" t="str">
        <f t="shared" si="68"/>
        <v/>
      </c>
      <c r="EG40" s="432" t="str">
        <f t="shared" si="68"/>
        <v/>
      </c>
      <c r="EH40" s="432" t="str">
        <f t="shared" si="68"/>
        <v/>
      </c>
      <c r="EI40" s="432" t="str">
        <f t="shared" si="69"/>
        <v/>
      </c>
      <c r="EJ40" s="432" t="str">
        <f t="shared" si="69"/>
        <v/>
      </c>
      <c r="EK40" s="432" t="str">
        <f t="shared" si="69"/>
        <v/>
      </c>
      <c r="EL40" s="432" t="str">
        <f t="shared" si="69"/>
        <v/>
      </c>
      <c r="EM40" s="432" t="str">
        <f t="shared" si="69"/>
        <v/>
      </c>
      <c r="EN40" s="432" t="str">
        <f t="shared" si="69"/>
        <v/>
      </c>
      <c r="EO40" s="432" t="str">
        <f t="shared" si="69"/>
        <v/>
      </c>
      <c r="EP40" s="432" t="str">
        <f t="shared" si="69"/>
        <v/>
      </c>
      <c r="EQ40" s="432" t="str">
        <f t="shared" si="69"/>
        <v/>
      </c>
      <c r="ER40" s="432" t="str">
        <f t="shared" si="69"/>
        <v/>
      </c>
      <c r="ES40" s="432" t="str">
        <f t="shared" si="70"/>
        <v/>
      </c>
      <c r="ET40" s="432" t="str">
        <f t="shared" si="70"/>
        <v/>
      </c>
      <c r="EU40" s="432" t="str">
        <f t="shared" si="70"/>
        <v/>
      </c>
      <c r="EV40" s="432" t="str">
        <f t="shared" si="70"/>
        <v/>
      </c>
      <c r="EW40" s="432" t="str">
        <f t="shared" si="70"/>
        <v/>
      </c>
      <c r="EX40" s="432" t="str">
        <f t="shared" si="70"/>
        <v/>
      </c>
      <c r="EY40" s="432" t="str">
        <f t="shared" si="70"/>
        <v/>
      </c>
      <c r="EZ40" s="432" t="str">
        <f t="shared" si="70"/>
        <v/>
      </c>
      <c r="FA40" s="432" t="str">
        <f t="shared" si="70"/>
        <v/>
      </c>
      <c r="FB40" s="432" t="str">
        <f t="shared" si="70"/>
        <v/>
      </c>
      <c r="FC40" s="432" t="str">
        <f t="shared" si="71"/>
        <v/>
      </c>
      <c r="FD40" s="432" t="str">
        <f t="shared" si="71"/>
        <v/>
      </c>
      <c r="FE40" s="432" t="str">
        <f t="shared" si="71"/>
        <v/>
      </c>
      <c r="FF40" s="432" t="str">
        <f t="shared" si="71"/>
        <v/>
      </c>
      <c r="FG40" s="432" t="str">
        <f t="shared" si="71"/>
        <v/>
      </c>
      <c r="FH40" s="432" t="str">
        <f t="shared" si="71"/>
        <v/>
      </c>
      <c r="FI40" s="432" t="str">
        <f t="shared" si="71"/>
        <v/>
      </c>
      <c r="FJ40" s="432" t="str">
        <f t="shared" si="71"/>
        <v/>
      </c>
      <c r="FK40" s="432" t="str">
        <f t="shared" si="71"/>
        <v/>
      </c>
      <c r="FL40" s="432" t="str">
        <f t="shared" si="71"/>
        <v/>
      </c>
      <c r="FM40" s="432" t="str">
        <f t="shared" si="72"/>
        <v/>
      </c>
      <c r="FN40" s="432" t="str">
        <f t="shared" si="72"/>
        <v/>
      </c>
      <c r="FO40" s="432" t="str">
        <f t="shared" si="72"/>
        <v/>
      </c>
      <c r="FP40" s="432" t="str">
        <f t="shared" si="72"/>
        <v/>
      </c>
      <c r="FQ40" s="432" t="str">
        <f t="shared" si="72"/>
        <v/>
      </c>
      <c r="FR40" s="432" t="str">
        <f t="shared" si="72"/>
        <v/>
      </c>
      <c r="FS40" s="432" t="str">
        <f t="shared" si="72"/>
        <v/>
      </c>
      <c r="FT40" s="432" t="str">
        <f t="shared" si="72"/>
        <v/>
      </c>
      <c r="FU40" s="432" t="str">
        <f t="shared" si="72"/>
        <v/>
      </c>
      <c r="FV40" s="432" t="str">
        <f t="shared" si="72"/>
        <v/>
      </c>
      <c r="FW40" s="432" t="str">
        <f t="shared" si="73"/>
        <v/>
      </c>
      <c r="FX40" s="432" t="str">
        <f t="shared" si="73"/>
        <v/>
      </c>
      <c r="FY40" s="432" t="str">
        <f t="shared" si="73"/>
        <v/>
      </c>
      <c r="FZ40" s="432" t="str">
        <f t="shared" si="73"/>
        <v/>
      </c>
      <c r="GA40" s="432" t="str">
        <f t="shared" si="73"/>
        <v/>
      </c>
      <c r="GB40" s="432" t="str">
        <f t="shared" si="73"/>
        <v/>
      </c>
      <c r="GC40" s="432" t="str">
        <f t="shared" si="73"/>
        <v/>
      </c>
      <c r="GD40" s="432" t="str">
        <f t="shared" si="73"/>
        <v/>
      </c>
      <c r="GE40" s="432" t="str">
        <f t="shared" si="73"/>
        <v/>
      </c>
      <c r="GF40" s="432" t="str">
        <f t="shared" si="73"/>
        <v/>
      </c>
      <c r="GG40" s="432" t="str">
        <f t="shared" si="74"/>
        <v/>
      </c>
      <c r="GH40" s="432" t="str">
        <f t="shared" si="74"/>
        <v/>
      </c>
      <c r="GI40" s="432" t="str">
        <f t="shared" si="74"/>
        <v/>
      </c>
      <c r="GJ40" s="432" t="str">
        <f t="shared" si="74"/>
        <v/>
      </c>
      <c r="GK40" s="432" t="str">
        <f t="shared" si="74"/>
        <v/>
      </c>
      <c r="GL40" s="432" t="str">
        <f t="shared" si="74"/>
        <v/>
      </c>
      <c r="GM40" s="432" t="str">
        <f t="shared" si="74"/>
        <v/>
      </c>
      <c r="GN40" s="432" t="str">
        <f t="shared" si="74"/>
        <v/>
      </c>
      <c r="GO40" s="432" t="str">
        <f t="shared" si="74"/>
        <v/>
      </c>
      <c r="GP40" s="432" t="str">
        <f t="shared" si="74"/>
        <v/>
      </c>
      <c r="GQ40" s="432" t="str">
        <f t="shared" si="75"/>
        <v/>
      </c>
      <c r="GR40" s="432" t="str">
        <f t="shared" si="75"/>
        <v/>
      </c>
      <c r="GS40" s="432" t="str">
        <f t="shared" si="75"/>
        <v/>
      </c>
      <c r="GT40" s="432" t="str">
        <f t="shared" si="75"/>
        <v/>
      </c>
      <c r="GU40" s="432" t="str">
        <f t="shared" si="75"/>
        <v/>
      </c>
      <c r="GV40" s="432" t="str">
        <f t="shared" si="75"/>
        <v/>
      </c>
      <c r="GW40" s="432" t="str">
        <f t="shared" si="75"/>
        <v/>
      </c>
      <c r="GX40" s="432" t="str">
        <f t="shared" si="75"/>
        <v/>
      </c>
      <c r="GY40" s="432" t="str">
        <f t="shared" si="75"/>
        <v/>
      </c>
      <c r="GZ40" s="432" t="str">
        <f t="shared" si="75"/>
        <v/>
      </c>
      <c r="HA40" s="432" t="str">
        <f t="shared" si="76"/>
        <v/>
      </c>
      <c r="HB40" s="432" t="str">
        <f t="shared" si="76"/>
        <v/>
      </c>
      <c r="HC40" s="432" t="str">
        <f t="shared" si="76"/>
        <v/>
      </c>
      <c r="HD40" s="432" t="str">
        <f t="shared" si="76"/>
        <v/>
      </c>
      <c r="HE40" s="432" t="str">
        <f t="shared" si="76"/>
        <v/>
      </c>
      <c r="HF40" s="432" t="str">
        <f t="shared" si="76"/>
        <v/>
      </c>
      <c r="HG40" s="432" t="str">
        <f t="shared" si="76"/>
        <v/>
      </c>
      <c r="HH40" s="432" t="str">
        <f t="shared" si="76"/>
        <v/>
      </c>
      <c r="HI40" s="432" t="str">
        <f t="shared" si="76"/>
        <v/>
      </c>
      <c r="HJ40" s="432" t="str">
        <f t="shared" si="76"/>
        <v/>
      </c>
      <c r="HK40" s="432" t="str">
        <f t="shared" si="77"/>
        <v/>
      </c>
      <c r="HL40" s="432" t="str">
        <f t="shared" si="77"/>
        <v/>
      </c>
      <c r="HM40" s="432" t="str">
        <f t="shared" si="77"/>
        <v/>
      </c>
      <c r="HN40" s="432" t="str">
        <f t="shared" si="77"/>
        <v/>
      </c>
      <c r="HO40" s="432" t="str">
        <f t="shared" si="77"/>
        <v/>
      </c>
      <c r="HP40" s="432" t="str">
        <f t="shared" si="77"/>
        <v/>
      </c>
      <c r="HQ40" s="432" t="str">
        <f t="shared" si="77"/>
        <v/>
      </c>
      <c r="HR40" s="432" t="str">
        <f t="shared" si="77"/>
        <v/>
      </c>
      <c r="HS40" s="432" t="str">
        <f t="shared" si="77"/>
        <v/>
      </c>
      <c r="HT40" s="432" t="str">
        <f t="shared" si="77"/>
        <v/>
      </c>
      <c r="HU40" s="432" t="str">
        <f t="shared" si="78"/>
        <v/>
      </c>
      <c r="HV40" s="432" t="str">
        <f t="shared" si="78"/>
        <v/>
      </c>
      <c r="HW40" s="432" t="str">
        <f t="shared" si="78"/>
        <v/>
      </c>
      <c r="HX40" s="432" t="str">
        <f t="shared" si="78"/>
        <v/>
      </c>
      <c r="HY40" s="432" t="str">
        <f t="shared" si="78"/>
        <v/>
      </c>
      <c r="HZ40" s="432" t="str">
        <f t="shared" si="78"/>
        <v/>
      </c>
      <c r="IA40" s="432" t="str">
        <f t="shared" si="78"/>
        <v/>
      </c>
      <c r="IB40" s="432" t="str">
        <f t="shared" si="78"/>
        <v/>
      </c>
      <c r="IC40" s="432" t="str">
        <f t="shared" si="78"/>
        <v/>
      </c>
      <c r="ID40" s="432" t="str">
        <f t="shared" si="78"/>
        <v/>
      </c>
      <c r="IE40" s="432" t="str">
        <f t="shared" si="79"/>
        <v/>
      </c>
      <c r="IF40" s="432" t="str">
        <f t="shared" si="79"/>
        <v/>
      </c>
      <c r="IG40" s="432" t="str">
        <f t="shared" si="79"/>
        <v/>
      </c>
      <c r="IH40" s="432" t="str">
        <f t="shared" si="79"/>
        <v/>
      </c>
      <c r="II40" s="432" t="str">
        <f t="shared" si="79"/>
        <v/>
      </c>
      <c r="IJ40" s="432" t="str">
        <f t="shared" si="79"/>
        <v/>
      </c>
      <c r="IK40" s="432" t="str">
        <f t="shared" si="79"/>
        <v/>
      </c>
      <c r="IL40" s="432" t="str">
        <f t="shared" si="79"/>
        <v/>
      </c>
      <c r="IM40" s="432" t="str">
        <f t="shared" si="79"/>
        <v/>
      </c>
      <c r="IN40" s="432" t="str">
        <f t="shared" si="79"/>
        <v/>
      </c>
      <c r="IO40" s="432" t="str">
        <f t="shared" si="80"/>
        <v/>
      </c>
      <c r="IP40" s="432" t="str">
        <f t="shared" si="80"/>
        <v/>
      </c>
      <c r="IQ40" s="432" t="str">
        <f t="shared" si="80"/>
        <v/>
      </c>
      <c r="IR40" s="432" t="str">
        <f t="shared" si="80"/>
        <v/>
      </c>
      <c r="IS40" s="432" t="str">
        <f t="shared" si="80"/>
        <v/>
      </c>
      <c r="IT40" s="432" t="str">
        <f t="shared" si="80"/>
        <v/>
      </c>
      <c r="IU40" s="432" t="str">
        <f t="shared" si="80"/>
        <v/>
      </c>
      <c r="IV40" s="432" t="str">
        <f t="shared" si="80"/>
        <v/>
      </c>
      <c r="IW40" s="432" t="str">
        <f t="shared" si="80"/>
        <v/>
      </c>
      <c r="IX40" s="432" t="str">
        <f t="shared" si="80"/>
        <v/>
      </c>
      <c r="IY40" s="432" t="str">
        <f t="shared" si="81"/>
        <v/>
      </c>
      <c r="IZ40" s="432" t="str">
        <f t="shared" si="81"/>
        <v/>
      </c>
      <c r="JA40" s="432" t="str">
        <f t="shared" si="81"/>
        <v/>
      </c>
      <c r="JB40" s="432" t="str">
        <f t="shared" si="81"/>
        <v/>
      </c>
      <c r="JC40" s="432" t="str">
        <f t="shared" si="81"/>
        <v/>
      </c>
      <c r="JD40" s="432" t="str">
        <f t="shared" si="81"/>
        <v/>
      </c>
      <c r="JE40" s="432" t="str">
        <f t="shared" si="81"/>
        <v/>
      </c>
      <c r="JF40" s="432" t="str">
        <f t="shared" si="81"/>
        <v/>
      </c>
      <c r="JG40" s="432" t="str">
        <f t="shared" si="81"/>
        <v/>
      </c>
      <c r="JH40" s="432" t="str">
        <f t="shared" si="81"/>
        <v/>
      </c>
      <c r="JI40" s="432" t="str">
        <f t="shared" si="82"/>
        <v/>
      </c>
      <c r="JJ40" s="432" t="str">
        <f t="shared" si="82"/>
        <v/>
      </c>
      <c r="JK40" s="432" t="str">
        <f t="shared" si="82"/>
        <v/>
      </c>
      <c r="JL40" s="432" t="str">
        <f t="shared" si="82"/>
        <v/>
      </c>
      <c r="JM40" s="432" t="str">
        <f t="shared" si="82"/>
        <v/>
      </c>
      <c r="JN40" s="432" t="str">
        <f t="shared" si="82"/>
        <v/>
      </c>
      <c r="JO40" s="432" t="str">
        <f t="shared" si="82"/>
        <v/>
      </c>
      <c r="JP40" s="432" t="str">
        <f t="shared" si="82"/>
        <v/>
      </c>
      <c r="JQ40" s="432" t="str">
        <f t="shared" si="82"/>
        <v/>
      </c>
      <c r="JR40" s="432" t="str">
        <f t="shared" si="82"/>
        <v/>
      </c>
      <c r="JS40" s="432" t="str">
        <f t="shared" si="83"/>
        <v/>
      </c>
      <c r="JT40" s="432" t="str">
        <f t="shared" si="83"/>
        <v/>
      </c>
      <c r="JU40" s="432" t="str">
        <f t="shared" si="83"/>
        <v/>
      </c>
      <c r="JV40" s="432" t="str">
        <f t="shared" si="83"/>
        <v/>
      </c>
      <c r="JW40" s="432" t="str">
        <f t="shared" si="83"/>
        <v/>
      </c>
      <c r="JX40" s="432" t="str">
        <f t="shared" si="83"/>
        <v/>
      </c>
      <c r="JY40" s="432" t="str">
        <f t="shared" si="83"/>
        <v/>
      </c>
      <c r="JZ40" s="432" t="str">
        <f t="shared" si="83"/>
        <v/>
      </c>
      <c r="KA40" s="432" t="str">
        <f t="shared" si="83"/>
        <v/>
      </c>
      <c r="KB40" s="432" t="str">
        <f t="shared" si="83"/>
        <v/>
      </c>
      <c r="KC40" s="432" t="str">
        <f t="shared" si="84"/>
        <v/>
      </c>
      <c r="KD40" s="432" t="str">
        <f t="shared" si="84"/>
        <v/>
      </c>
      <c r="KE40" s="432" t="str">
        <f t="shared" si="84"/>
        <v/>
      </c>
      <c r="KF40" s="432" t="str">
        <f t="shared" si="84"/>
        <v/>
      </c>
      <c r="KG40" s="432" t="str">
        <f t="shared" si="84"/>
        <v/>
      </c>
      <c r="KH40" s="432" t="str">
        <f t="shared" si="84"/>
        <v/>
      </c>
      <c r="KI40" s="432" t="str">
        <f t="shared" si="84"/>
        <v/>
      </c>
      <c r="KJ40" s="432" t="str">
        <f t="shared" si="84"/>
        <v/>
      </c>
      <c r="KK40" s="432" t="str">
        <f t="shared" si="84"/>
        <v/>
      </c>
      <c r="KL40" s="432" t="str">
        <f t="shared" si="84"/>
        <v/>
      </c>
      <c r="KM40" s="432" t="str">
        <f t="shared" si="85"/>
        <v/>
      </c>
      <c r="KN40" s="432" t="str">
        <f t="shared" si="85"/>
        <v/>
      </c>
      <c r="KO40" s="432" t="str">
        <f t="shared" si="85"/>
        <v/>
      </c>
      <c r="KP40" s="432" t="str">
        <f t="shared" si="85"/>
        <v/>
      </c>
      <c r="KQ40" s="432" t="str">
        <f t="shared" si="85"/>
        <v/>
      </c>
      <c r="KR40" s="432" t="str">
        <f t="shared" si="85"/>
        <v/>
      </c>
      <c r="KS40" s="432" t="str">
        <f t="shared" si="85"/>
        <v/>
      </c>
      <c r="KT40" s="432" t="str">
        <f t="shared" si="85"/>
        <v/>
      </c>
      <c r="KU40" s="432" t="str">
        <f t="shared" si="85"/>
        <v/>
      </c>
      <c r="KV40" s="432" t="str">
        <f t="shared" si="85"/>
        <v/>
      </c>
      <c r="KW40" s="432" t="str">
        <f t="shared" si="86"/>
        <v/>
      </c>
      <c r="KX40" s="432" t="str">
        <f t="shared" si="86"/>
        <v/>
      </c>
      <c r="KY40" s="432" t="str">
        <f t="shared" si="86"/>
        <v/>
      </c>
      <c r="KZ40" s="432" t="str">
        <f t="shared" si="86"/>
        <v/>
      </c>
      <c r="LA40" s="432" t="str">
        <f t="shared" si="86"/>
        <v/>
      </c>
      <c r="LB40" s="432" t="str">
        <f t="shared" si="86"/>
        <v/>
      </c>
      <c r="LC40" s="432" t="str">
        <f t="shared" si="86"/>
        <v/>
      </c>
      <c r="LD40" s="432" t="str">
        <f t="shared" si="86"/>
        <v/>
      </c>
      <c r="LE40" s="432" t="str">
        <f t="shared" si="86"/>
        <v/>
      </c>
      <c r="LF40" s="432" t="str">
        <f t="shared" si="86"/>
        <v/>
      </c>
      <c r="LG40" s="432" t="str">
        <f t="shared" si="87"/>
        <v/>
      </c>
      <c r="LH40" s="432" t="str">
        <f t="shared" si="87"/>
        <v/>
      </c>
      <c r="LI40" s="432" t="str">
        <f t="shared" si="87"/>
        <v/>
      </c>
      <c r="LJ40" s="432" t="str">
        <f t="shared" si="87"/>
        <v/>
      </c>
      <c r="LK40" s="432" t="str">
        <f t="shared" si="87"/>
        <v/>
      </c>
      <c r="LL40" s="432" t="str">
        <f t="shared" si="87"/>
        <v/>
      </c>
      <c r="LM40" s="432" t="str">
        <f t="shared" si="87"/>
        <v/>
      </c>
      <c r="LN40" s="432" t="str">
        <f t="shared" si="87"/>
        <v/>
      </c>
      <c r="LO40" s="432" t="str">
        <f t="shared" si="87"/>
        <v/>
      </c>
      <c r="LP40" s="432" t="str">
        <f t="shared" si="87"/>
        <v/>
      </c>
      <c r="LQ40" s="432" t="str">
        <f t="shared" si="88"/>
        <v/>
      </c>
      <c r="LR40" s="432" t="str">
        <f t="shared" si="88"/>
        <v/>
      </c>
      <c r="LS40" s="432" t="str">
        <f t="shared" si="88"/>
        <v/>
      </c>
      <c r="LT40" s="432" t="str">
        <f t="shared" si="88"/>
        <v/>
      </c>
      <c r="LU40" s="432" t="str">
        <f t="shared" si="88"/>
        <v/>
      </c>
      <c r="LV40" s="432" t="str">
        <f t="shared" si="88"/>
        <v/>
      </c>
      <c r="LW40" s="432" t="str">
        <f t="shared" si="88"/>
        <v/>
      </c>
      <c r="LX40" s="432" t="str">
        <f t="shared" si="88"/>
        <v/>
      </c>
      <c r="LY40" s="432" t="str">
        <f t="shared" si="88"/>
        <v/>
      </c>
      <c r="LZ40" s="432" t="str">
        <f t="shared" si="88"/>
        <v/>
      </c>
      <c r="MA40" s="432" t="str">
        <f t="shared" si="89"/>
        <v/>
      </c>
      <c r="MB40" s="432" t="str">
        <f t="shared" si="89"/>
        <v/>
      </c>
      <c r="MC40" s="432" t="str">
        <f t="shared" si="89"/>
        <v/>
      </c>
      <c r="MD40" s="432" t="str">
        <f t="shared" si="89"/>
        <v/>
      </c>
      <c r="ME40" s="432" t="str">
        <f t="shared" si="89"/>
        <v/>
      </c>
      <c r="MF40" s="432" t="str">
        <f t="shared" si="89"/>
        <v/>
      </c>
      <c r="MG40" s="432" t="str">
        <f t="shared" si="89"/>
        <v/>
      </c>
      <c r="MH40" s="432" t="str">
        <f t="shared" si="89"/>
        <v/>
      </c>
      <c r="MI40" s="432" t="str">
        <f t="shared" si="89"/>
        <v/>
      </c>
      <c r="MJ40" s="432" t="str">
        <f t="shared" si="89"/>
        <v/>
      </c>
      <c r="MK40" s="432" t="str">
        <f t="shared" si="90"/>
        <v/>
      </c>
      <c r="ML40" s="432" t="str">
        <f t="shared" si="90"/>
        <v/>
      </c>
      <c r="MM40" s="432" t="str">
        <f t="shared" si="90"/>
        <v/>
      </c>
      <c r="MN40" s="432" t="str">
        <f t="shared" si="90"/>
        <v/>
      </c>
      <c r="MO40" s="432" t="str">
        <f t="shared" si="90"/>
        <v/>
      </c>
      <c r="MP40" s="432" t="str">
        <f t="shared" si="90"/>
        <v/>
      </c>
      <c r="MQ40" s="432" t="str">
        <f t="shared" si="90"/>
        <v/>
      </c>
      <c r="MR40" s="432" t="str">
        <f t="shared" si="90"/>
        <v/>
      </c>
      <c r="MS40" s="432" t="str">
        <f t="shared" si="90"/>
        <v/>
      </c>
      <c r="MT40" s="432" t="str">
        <f t="shared" si="90"/>
        <v/>
      </c>
      <c r="MU40" s="432" t="str">
        <f t="shared" si="91"/>
        <v/>
      </c>
      <c r="MV40" s="432" t="str">
        <f t="shared" si="91"/>
        <v/>
      </c>
      <c r="MW40" s="432" t="str">
        <f t="shared" si="91"/>
        <v/>
      </c>
      <c r="MX40" s="432" t="str">
        <f t="shared" si="91"/>
        <v/>
      </c>
      <c r="MY40" s="432" t="str">
        <f t="shared" si="91"/>
        <v/>
      </c>
      <c r="MZ40" s="432" t="str">
        <f t="shared" si="91"/>
        <v/>
      </c>
      <c r="NA40" s="432" t="str">
        <f t="shared" si="91"/>
        <v/>
      </c>
      <c r="NB40" s="432" t="str">
        <f t="shared" si="91"/>
        <v/>
      </c>
      <c r="NC40" s="432" t="str">
        <f t="shared" si="91"/>
        <v/>
      </c>
      <c r="ND40" s="432" t="str">
        <f t="shared" si="91"/>
        <v/>
      </c>
      <c r="NE40" s="432" t="str">
        <f t="shared" si="92"/>
        <v/>
      </c>
      <c r="NF40" s="432" t="str">
        <f t="shared" si="92"/>
        <v/>
      </c>
      <c r="NG40" s="432" t="str">
        <f t="shared" si="92"/>
        <v/>
      </c>
      <c r="NH40" s="432" t="str">
        <f t="shared" si="92"/>
        <v/>
      </c>
      <c r="NI40" s="432" t="str">
        <f t="shared" si="92"/>
        <v/>
      </c>
      <c r="NJ40" s="432" t="str">
        <f t="shared" si="92"/>
        <v/>
      </c>
      <c r="NK40" s="432" t="str">
        <f t="shared" si="92"/>
        <v/>
      </c>
      <c r="NL40" s="432" t="str">
        <f t="shared" si="92"/>
        <v/>
      </c>
      <c r="NM40" s="432" t="str">
        <f t="shared" si="92"/>
        <v/>
      </c>
      <c r="NN40" s="432" t="str">
        <f t="shared" si="92"/>
        <v/>
      </c>
      <c r="NO40" s="432" t="str">
        <f t="shared" si="93"/>
        <v/>
      </c>
      <c r="NP40" s="432" t="str">
        <f t="shared" si="93"/>
        <v/>
      </c>
      <c r="NQ40" s="432" t="str">
        <f t="shared" si="93"/>
        <v/>
      </c>
      <c r="NR40" s="432" t="str">
        <f t="shared" si="93"/>
        <v/>
      </c>
      <c r="NS40" s="432" t="str">
        <f t="shared" si="93"/>
        <v/>
      </c>
      <c r="NT40" s="432" t="str">
        <f t="shared" si="93"/>
        <v/>
      </c>
      <c r="NU40" s="432" t="str">
        <f t="shared" si="93"/>
        <v/>
      </c>
      <c r="NV40" s="432" t="str">
        <f t="shared" si="93"/>
        <v/>
      </c>
      <c r="NW40" s="432" t="str">
        <f t="shared" si="93"/>
        <v/>
      </c>
      <c r="NX40" s="432" t="str">
        <f t="shared" si="93"/>
        <v/>
      </c>
      <c r="NY40" s="432" t="str">
        <f t="shared" si="94"/>
        <v/>
      </c>
      <c r="NZ40" s="432" t="str">
        <f t="shared" si="94"/>
        <v/>
      </c>
      <c r="OA40" s="432" t="str">
        <f t="shared" si="94"/>
        <v/>
      </c>
      <c r="OB40" s="432" t="str">
        <f t="shared" si="94"/>
        <v/>
      </c>
      <c r="OC40" s="432" t="str">
        <f t="shared" si="94"/>
        <v/>
      </c>
      <c r="OD40" s="432" t="str">
        <f t="shared" si="94"/>
        <v/>
      </c>
      <c r="OE40" s="432" t="str">
        <f t="shared" si="94"/>
        <v/>
      </c>
      <c r="OF40" s="432" t="str">
        <f t="shared" si="94"/>
        <v/>
      </c>
      <c r="OG40" s="432" t="str">
        <f t="shared" si="94"/>
        <v/>
      </c>
      <c r="OH40" s="432" t="str">
        <f t="shared" si="94"/>
        <v/>
      </c>
      <c r="OI40" s="432" t="str">
        <f t="shared" si="95"/>
        <v/>
      </c>
      <c r="OJ40" s="432" t="str">
        <f t="shared" si="95"/>
        <v/>
      </c>
      <c r="OK40" s="432" t="str">
        <f t="shared" si="95"/>
        <v/>
      </c>
      <c r="OL40" s="432" t="str">
        <f t="shared" si="95"/>
        <v/>
      </c>
      <c r="OM40" s="432" t="str">
        <f t="shared" si="95"/>
        <v/>
      </c>
      <c r="ON40" s="432" t="str">
        <f t="shared" si="95"/>
        <v/>
      </c>
      <c r="OO40" s="432" t="str">
        <f t="shared" si="95"/>
        <v/>
      </c>
      <c r="OP40" s="432" t="str">
        <f t="shared" si="95"/>
        <v/>
      </c>
      <c r="OQ40" s="432" t="str">
        <f t="shared" si="95"/>
        <v/>
      </c>
      <c r="OR40" s="432" t="str">
        <f t="shared" si="95"/>
        <v/>
      </c>
      <c r="OS40" s="432" t="str">
        <f t="shared" si="96"/>
        <v/>
      </c>
      <c r="OT40" s="432" t="str">
        <f t="shared" si="96"/>
        <v/>
      </c>
      <c r="OU40" s="432" t="str">
        <f t="shared" si="96"/>
        <v/>
      </c>
      <c r="OV40" s="432" t="str">
        <f t="shared" si="96"/>
        <v/>
      </c>
      <c r="OW40" s="432" t="str">
        <f t="shared" si="96"/>
        <v/>
      </c>
      <c r="OX40" s="432" t="str">
        <f t="shared" si="96"/>
        <v/>
      </c>
      <c r="OY40" s="432" t="str">
        <f t="shared" si="96"/>
        <v/>
      </c>
      <c r="OZ40" s="432" t="str">
        <f t="shared" si="96"/>
        <v/>
      </c>
      <c r="PA40" s="432" t="str">
        <f t="shared" si="96"/>
        <v/>
      </c>
      <c r="PB40" s="432" t="str">
        <f t="shared" si="96"/>
        <v/>
      </c>
      <c r="PC40" s="432" t="str">
        <f t="shared" si="96"/>
        <v/>
      </c>
      <c r="PD40" s="432" t="str">
        <f t="shared" si="96"/>
        <v/>
      </c>
      <c r="PE40" s="432" t="str">
        <f t="shared" si="96"/>
        <v/>
      </c>
    </row>
    <row r="41" spans="1:421" ht="15.6">
      <c r="A41" s="541"/>
      <c r="B41" s="542"/>
      <c r="C41" s="949"/>
      <c r="D41" s="542"/>
      <c r="E41" s="546"/>
      <c r="F41" s="542"/>
      <c r="G41" s="543"/>
      <c r="H41" s="544"/>
      <c r="I41" s="545"/>
      <c r="J41" s="546"/>
      <c r="K41" s="546" t="str">
        <f t="shared" si="51"/>
        <v/>
      </c>
      <c r="L41" s="547" t="str">
        <f t="shared" si="12"/>
        <v/>
      </c>
      <c r="M41" s="951" t="str">
        <f t="shared" si="13"/>
        <v/>
      </c>
      <c r="N41" s="951" t="str">
        <f t="shared" si="52"/>
        <v/>
      </c>
      <c r="O41" s="1486"/>
      <c r="P41" s="1486"/>
      <c r="Q41" s="98"/>
      <c r="R41" s="167" t="str">
        <f t="shared" si="53"/>
        <v/>
      </c>
      <c r="S41" s="167" t="str">
        <f t="shared" si="54"/>
        <v/>
      </c>
      <c r="T41" s="167" t="str">
        <f t="shared" si="55"/>
        <v/>
      </c>
      <c r="U41" s="167" t="str">
        <f t="shared" si="56"/>
        <v/>
      </c>
      <c r="V41" s="85" t="s">
        <v>636</v>
      </c>
      <c r="W41" s="450">
        <v>2</v>
      </c>
      <c r="X41" s="167" t="str">
        <f t="shared" si="57"/>
        <v/>
      </c>
      <c r="Y41" s="167" t="str">
        <f t="shared" si="58"/>
        <v/>
      </c>
      <c r="Z41" s="167" t="str">
        <f t="shared" si="59"/>
        <v/>
      </c>
      <c r="AD41" s="530" t="str">
        <f>'3.2 TAP'!F31</f>
        <v/>
      </c>
      <c r="AE41" s="25"/>
      <c r="AF41" s="25"/>
      <c r="AG41" s="25"/>
      <c r="AH41" s="25"/>
      <c r="AI41" s="25"/>
      <c r="AJ41" s="25"/>
      <c r="AK41" s="25"/>
      <c r="AL41" s="25"/>
      <c r="AM41" s="25"/>
      <c r="AN41" s="25"/>
      <c r="AO41" s="25"/>
      <c r="AP41" s="25"/>
      <c r="AQ41" s="25"/>
      <c r="AR41" s="25"/>
      <c r="AS41" s="25"/>
      <c r="AT41" s="25"/>
      <c r="AU41" s="25"/>
      <c r="AV41" s="25"/>
      <c r="AW41" s="432" t="str">
        <f t="shared" si="60"/>
        <v/>
      </c>
      <c r="AX41" s="432" t="str">
        <f t="shared" si="60"/>
        <v/>
      </c>
      <c r="AY41" s="432" t="str">
        <f t="shared" si="60"/>
        <v/>
      </c>
      <c r="AZ41" s="432" t="str">
        <f t="shared" si="60"/>
        <v/>
      </c>
      <c r="BA41" s="432" t="str">
        <f t="shared" si="60"/>
        <v/>
      </c>
      <c r="BB41" s="432" t="str">
        <f t="shared" si="60"/>
        <v/>
      </c>
      <c r="BC41" s="432" t="str">
        <f t="shared" si="60"/>
        <v/>
      </c>
      <c r="BD41" s="432" t="str">
        <f t="shared" si="60"/>
        <v/>
      </c>
      <c r="BE41" s="432" t="str">
        <f t="shared" si="60"/>
        <v/>
      </c>
      <c r="BF41" s="432" t="str">
        <f t="shared" si="60"/>
        <v/>
      </c>
      <c r="BG41" s="432" t="str">
        <f t="shared" si="61"/>
        <v/>
      </c>
      <c r="BH41" s="432" t="str">
        <f t="shared" si="61"/>
        <v/>
      </c>
      <c r="BI41" s="432" t="str">
        <f t="shared" si="61"/>
        <v/>
      </c>
      <c r="BJ41" s="432" t="str">
        <f t="shared" si="61"/>
        <v/>
      </c>
      <c r="BK41" s="432" t="str">
        <f t="shared" si="61"/>
        <v/>
      </c>
      <c r="BL41" s="432" t="str">
        <f t="shared" si="61"/>
        <v/>
      </c>
      <c r="BM41" s="432" t="str">
        <f t="shared" si="61"/>
        <v/>
      </c>
      <c r="BN41" s="432" t="str">
        <f t="shared" si="61"/>
        <v/>
      </c>
      <c r="BO41" s="432" t="str">
        <f t="shared" si="61"/>
        <v/>
      </c>
      <c r="BP41" s="432" t="str">
        <f t="shared" si="61"/>
        <v/>
      </c>
      <c r="BQ41" s="432" t="str">
        <f t="shared" si="62"/>
        <v/>
      </c>
      <c r="BR41" s="432" t="str">
        <f t="shared" si="62"/>
        <v/>
      </c>
      <c r="BS41" s="432" t="str">
        <f t="shared" si="62"/>
        <v/>
      </c>
      <c r="BT41" s="432" t="str">
        <f t="shared" si="62"/>
        <v/>
      </c>
      <c r="BU41" s="432" t="str">
        <f t="shared" si="62"/>
        <v/>
      </c>
      <c r="BV41" s="432" t="str">
        <f t="shared" si="62"/>
        <v/>
      </c>
      <c r="BW41" s="432" t="str">
        <f t="shared" si="62"/>
        <v/>
      </c>
      <c r="BX41" s="432" t="str">
        <f t="shared" si="62"/>
        <v/>
      </c>
      <c r="BY41" s="432" t="str">
        <f t="shared" si="62"/>
        <v/>
      </c>
      <c r="BZ41" s="432" t="str">
        <f t="shared" si="62"/>
        <v/>
      </c>
      <c r="CA41" s="432" t="str">
        <f t="shared" si="63"/>
        <v/>
      </c>
      <c r="CB41" s="432" t="str">
        <f t="shared" si="63"/>
        <v/>
      </c>
      <c r="CC41" s="432" t="str">
        <f t="shared" si="63"/>
        <v/>
      </c>
      <c r="CD41" s="432" t="str">
        <f t="shared" si="63"/>
        <v/>
      </c>
      <c r="CE41" s="432" t="str">
        <f t="shared" si="63"/>
        <v/>
      </c>
      <c r="CF41" s="432" t="str">
        <f t="shared" si="63"/>
        <v/>
      </c>
      <c r="CG41" s="432" t="str">
        <f t="shared" si="63"/>
        <v/>
      </c>
      <c r="CH41" s="432" t="str">
        <f t="shared" si="63"/>
        <v/>
      </c>
      <c r="CI41" s="432" t="str">
        <f t="shared" si="63"/>
        <v/>
      </c>
      <c r="CJ41" s="432" t="str">
        <f t="shared" si="63"/>
        <v/>
      </c>
      <c r="CK41" s="432" t="str">
        <f t="shared" si="64"/>
        <v/>
      </c>
      <c r="CL41" s="432" t="str">
        <f t="shared" si="64"/>
        <v/>
      </c>
      <c r="CM41" s="432" t="str">
        <f t="shared" si="64"/>
        <v/>
      </c>
      <c r="CN41" s="432" t="str">
        <f t="shared" si="64"/>
        <v/>
      </c>
      <c r="CO41" s="432" t="str">
        <f t="shared" si="64"/>
        <v/>
      </c>
      <c r="CP41" s="432" t="str">
        <f t="shared" si="64"/>
        <v/>
      </c>
      <c r="CQ41" s="432" t="str">
        <f t="shared" si="64"/>
        <v/>
      </c>
      <c r="CR41" s="432" t="str">
        <f t="shared" si="64"/>
        <v/>
      </c>
      <c r="CS41" s="432" t="str">
        <f t="shared" si="64"/>
        <v/>
      </c>
      <c r="CT41" s="432" t="str">
        <f t="shared" si="64"/>
        <v/>
      </c>
      <c r="CU41" s="432" t="str">
        <f t="shared" si="65"/>
        <v/>
      </c>
      <c r="CV41" s="432" t="str">
        <f t="shared" si="65"/>
        <v/>
      </c>
      <c r="CW41" s="432" t="str">
        <f t="shared" si="65"/>
        <v/>
      </c>
      <c r="CX41" s="432" t="str">
        <f t="shared" si="65"/>
        <v/>
      </c>
      <c r="CY41" s="432" t="str">
        <f t="shared" si="65"/>
        <v/>
      </c>
      <c r="CZ41" s="432" t="str">
        <f t="shared" si="65"/>
        <v/>
      </c>
      <c r="DA41" s="432" t="str">
        <f t="shared" si="65"/>
        <v/>
      </c>
      <c r="DB41" s="432" t="str">
        <f t="shared" si="65"/>
        <v/>
      </c>
      <c r="DC41" s="432" t="str">
        <f t="shared" si="65"/>
        <v/>
      </c>
      <c r="DD41" s="432" t="str">
        <f t="shared" si="65"/>
        <v/>
      </c>
      <c r="DE41" s="432" t="str">
        <f t="shared" si="66"/>
        <v/>
      </c>
      <c r="DF41" s="432" t="str">
        <f t="shared" si="66"/>
        <v/>
      </c>
      <c r="DG41" s="432" t="str">
        <f t="shared" si="66"/>
        <v/>
      </c>
      <c r="DH41" s="432" t="str">
        <f t="shared" si="66"/>
        <v/>
      </c>
      <c r="DI41" s="432" t="str">
        <f t="shared" si="66"/>
        <v/>
      </c>
      <c r="DJ41" s="432" t="str">
        <f t="shared" si="66"/>
        <v/>
      </c>
      <c r="DK41" s="432" t="str">
        <f t="shared" si="66"/>
        <v/>
      </c>
      <c r="DL41" s="432" t="str">
        <f t="shared" si="66"/>
        <v/>
      </c>
      <c r="DM41" s="432" t="str">
        <f t="shared" si="66"/>
        <v/>
      </c>
      <c r="DN41" s="432" t="str">
        <f t="shared" si="66"/>
        <v/>
      </c>
      <c r="DO41" s="432" t="str">
        <f t="shared" si="67"/>
        <v/>
      </c>
      <c r="DP41" s="432" t="str">
        <f t="shared" si="67"/>
        <v/>
      </c>
      <c r="DQ41" s="432" t="str">
        <f t="shared" si="67"/>
        <v/>
      </c>
      <c r="DR41" s="432" t="str">
        <f t="shared" si="67"/>
        <v/>
      </c>
      <c r="DS41" s="432" t="str">
        <f t="shared" si="67"/>
        <v/>
      </c>
      <c r="DT41" s="432" t="str">
        <f t="shared" si="67"/>
        <v/>
      </c>
      <c r="DU41" s="432" t="str">
        <f t="shared" si="67"/>
        <v/>
      </c>
      <c r="DV41" s="432" t="str">
        <f t="shared" si="67"/>
        <v/>
      </c>
      <c r="DW41" s="432" t="str">
        <f t="shared" si="67"/>
        <v/>
      </c>
      <c r="DX41" s="432" t="str">
        <f t="shared" si="67"/>
        <v/>
      </c>
      <c r="DY41" s="432" t="str">
        <f t="shared" si="68"/>
        <v/>
      </c>
      <c r="DZ41" s="432" t="str">
        <f t="shared" si="68"/>
        <v/>
      </c>
      <c r="EA41" s="432" t="str">
        <f t="shared" si="68"/>
        <v/>
      </c>
      <c r="EB41" s="432" t="str">
        <f t="shared" si="68"/>
        <v/>
      </c>
      <c r="EC41" s="432" t="str">
        <f t="shared" si="68"/>
        <v/>
      </c>
      <c r="ED41" s="432" t="str">
        <f t="shared" si="68"/>
        <v/>
      </c>
      <c r="EE41" s="432" t="str">
        <f t="shared" si="68"/>
        <v/>
      </c>
      <c r="EF41" s="432" t="str">
        <f t="shared" si="68"/>
        <v/>
      </c>
      <c r="EG41" s="432" t="str">
        <f t="shared" si="68"/>
        <v/>
      </c>
      <c r="EH41" s="432" t="str">
        <f t="shared" si="68"/>
        <v/>
      </c>
      <c r="EI41" s="432" t="str">
        <f t="shared" si="69"/>
        <v/>
      </c>
      <c r="EJ41" s="432" t="str">
        <f t="shared" si="69"/>
        <v/>
      </c>
      <c r="EK41" s="432" t="str">
        <f t="shared" si="69"/>
        <v/>
      </c>
      <c r="EL41" s="432" t="str">
        <f t="shared" si="69"/>
        <v/>
      </c>
      <c r="EM41" s="432" t="str">
        <f t="shared" si="69"/>
        <v/>
      </c>
      <c r="EN41" s="432" t="str">
        <f t="shared" si="69"/>
        <v/>
      </c>
      <c r="EO41" s="432" t="str">
        <f t="shared" si="69"/>
        <v/>
      </c>
      <c r="EP41" s="432" t="str">
        <f t="shared" si="69"/>
        <v/>
      </c>
      <c r="EQ41" s="432" t="str">
        <f t="shared" si="69"/>
        <v/>
      </c>
      <c r="ER41" s="432" t="str">
        <f t="shared" si="69"/>
        <v/>
      </c>
      <c r="ES41" s="432" t="str">
        <f t="shared" si="70"/>
        <v/>
      </c>
      <c r="ET41" s="432" t="str">
        <f t="shared" si="70"/>
        <v/>
      </c>
      <c r="EU41" s="432" t="str">
        <f t="shared" si="70"/>
        <v/>
      </c>
      <c r="EV41" s="432" t="str">
        <f t="shared" si="70"/>
        <v/>
      </c>
      <c r="EW41" s="432" t="str">
        <f t="shared" si="70"/>
        <v/>
      </c>
      <c r="EX41" s="432" t="str">
        <f t="shared" si="70"/>
        <v/>
      </c>
      <c r="EY41" s="432" t="str">
        <f t="shared" si="70"/>
        <v/>
      </c>
      <c r="EZ41" s="432" t="str">
        <f t="shared" si="70"/>
        <v/>
      </c>
      <c r="FA41" s="432" t="str">
        <f t="shared" si="70"/>
        <v/>
      </c>
      <c r="FB41" s="432" t="str">
        <f t="shared" si="70"/>
        <v/>
      </c>
      <c r="FC41" s="432" t="str">
        <f t="shared" si="71"/>
        <v/>
      </c>
      <c r="FD41" s="432" t="str">
        <f t="shared" si="71"/>
        <v/>
      </c>
      <c r="FE41" s="432" t="str">
        <f t="shared" si="71"/>
        <v/>
      </c>
      <c r="FF41" s="432" t="str">
        <f t="shared" si="71"/>
        <v/>
      </c>
      <c r="FG41" s="432" t="str">
        <f t="shared" si="71"/>
        <v/>
      </c>
      <c r="FH41" s="432" t="str">
        <f t="shared" si="71"/>
        <v/>
      </c>
      <c r="FI41" s="432" t="str">
        <f t="shared" si="71"/>
        <v/>
      </c>
      <c r="FJ41" s="432" t="str">
        <f t="shared" si="71"/>
        <v/>
      </c>
      <c r="FK41" s="432" t="str">
        <f t="shared" si="71"/>
        <v/>
      </c>
      <c r="FL41" s="432" t="str">
        <f t="shared" si="71"/>
        <v/>
      </c>
      <c r="FM41" s="432" t="str">
        <f t="shared" si="72"/>
        <v/>
      </c>
      <c r="FN41" s="432" t="str">
        <f t="shared" si="72"/>
        <v/>
      </c>
      <c r="FO41" s="432" t="str">
        <f t="shared" si="72"/>
        <v/>
      </c>
      <c r="FP41" s="432" t="str">
        <f t="shared" si="72"/>
        <v/>
      </c>
      <c r="FQ41" s="432" t="str">
        <f t="shared" si="72"/>
        <v/>
      </c>
      <c r="FR41" s="432" t="str">
        <f t="shared" si="72"/>
        <v/>
      </c>
      <c r="FS41" s="432" t="str">
        <f t="shared" si="72"/>
        <v/>
      </c>
      <c r="FT41" s="432" t="str">
        <f t="shared" si="72"/>
        <v/>
      </c>
      <c r="FU41" s="432" t="str">
        <f t="shared" si="72"/>
        <v/>
      </c>
      <c r="FV41" s="432" t="str">
        <f t="shared" si="72"/>
        <v/>
      </c>
      <c r="FW41" s="432" t="str">
        <f t="shared" si="73"/>
        <v/>
      </c>
      <c r="FX41" s="432" t="str">
        <f t="shared" si="73"/>
        <v/>
      </c>
      <c r="FY41" s="432" t="str">
        <f t="shared" si="73"/>
        <v/>
      </c>
      <c r="FZ41" s="432" t="str">
        <f t="shared" si="73"/>
        <v/>
      </c>
      <c r="GA41" s="432" t="str">
        <f t="shared" si="73"/>
        <v/>
      </c>
      <c r="GB41" s="432" t="str">
        <f t="shared" si="73"/>
        <v/>
      </c>
      <c r="GC41" s="432" t="str">
        <f t="shared" si="73"/>
        <v/>
      </c>
      <c r="GD41" s="432" t="str">
        <f t="shared" si="73"/>
        <v/>
      </c>
      <c r="GE41" s="432" t="str">
        <f t="shared" si="73"/>
        <v/>
      </c>
      <c r="GF41" s="432" t="str">
        <f t="shared" si="73"/>
        <v/>
      </c>
      <c r="GG41" s="432" t="str">
        <f t="shared" si="74"/>
        <v/>
      </c>
      <c r="GH41" s="432" t="str">
        <f t="shared" si="74"/>
        <v/>
      </c>
      <c r="GI41" s="432" t="str">
        <f t="shared" si="74"/>
        <v/>
      </c>
      <c r="GJ41" s="432" t="str">
        <f t="shared" si="74"/>
        <v/>
      </c>
      <c r="GK41" s="432" t="str">
        <f t="shared" si="74"/>
        <v/>
      </c>
      <c r="GL41" s="432" t="str">
        <f t="shared" si="74"/>
        <v/>
      </c>
      <c r="GM41" s="432" t="str">
        <f t="shared" si="74"/>
        <v/>
      </c>
      <c r="GN41" s="432" t="str">
        <f t="shared" si="74"/>
        <v/>
      </c>
      <c r="GO41" s="432" t="str">
        <f t="shared" si="74"/>
        <v/>
      </c>
      <c r="GP41" s="432" t="str">
        <f t="shared" si="74"/>
        <v/>
      </c>
      <c r="GQ41" s="432" t="str">
        <f t="shared" si="75"/>
        <v/>
      </c>
      <c r="GR41" s="432" t="str">
        <f t="shared" si="75"/>
        <v/>
      </c>
      <c r="GS41" s="432" t="str">
        <f t="shared" si="75"/>
        <v/>
      </c>
      <c r="GT41" s="432" t="str">
        <f t="shared" si="75"/>
        <v/>
      </c>
      <c r="GU41" s="432" t="str">
        <f t="shared" si="75"/>
        <v/>
      </c>
      <c r="GV41" s="432" t="str">
        <f t="shared" si="75"/>
        <v/>
      </c>
      <c r="GW41" s="432" t="str">
        <f t="shared" si="75"/>
        <v/>
      </c>
      <c r="GX41" s="432" t="str">
        <f t="shared" si="75"/>
        <v/>
      </c>
      <c r="GY41" s="432" t="str">
        <f t="shared" si="75"/>
        <v/>
      </c>
      <c r="GZ41" s="432" t="str">
        <f t="shared" si="75"/>
        <v/>
      </c>
      <c r="HA41" s="432" t="str">
        <f t="shared" si="76"/>
        <v/>
      </c>
      <c r="HB41" s="432" t="str">
        <f t="shared" si="76"/>
        <v/>
      </c>
      <c r="HC41" s="432" t="str">
        <f t="shared" si="76"/>
        <v/>
      </c>
      <c r="HD41" s="432" t="str">
        <f t="shared" si="76"/>
        <v/>
      </c>
      <c r="HE41" s="432" t="str">
        <f t="shared" si="76"/>
        <v/>
      </c>
      <c r="HF41" s="432" t="str">
        <f t="shared" si="76"/>
        <v/>
      </c>
      <c r="HG41" s="432" t="str">
        <f t="shared" si="76"/>
        <v/>
      </c>
      <c r="HH41" s="432" t="str">
        <f t="shared" si="76"/>
        <v/>
      </c>
      <c r="HI41" s="432" t="str">
        <f t="shared" si="76"/>
        <v/>
      </c>
      <c r="HJ41" s="432" t="str">
        <f t="shared" si="76"/>
        <v/>
      </c>
      <c r="HK41" s="432" t="str">
        <f t="shared" si="77"/>
        <v/>
      </c>
      <c r="HL41" s="432" t="str">
        <f t="shared" si="77"/>
        <v/>
      </c>
      <c r="HM41" s="432" t="str">
        <f t="shared" si="77"/>
        <v/>
      </c>
      <c r="HN41" s="432" t="str">
        <f t="shared" si="77"/>
        <v/>
      </c>
      <c r="HO41" s="432" t="str">
        <f t="shared" si="77"/>
        <v/>
      </c>
      <c r="HP41" s="432" t="str">
        <f t="shared" si="77"/>
        <v/>
      </c>
      <c r="HQ41" s="432" t="str">
        <f t="shared" si="77"/>
        <v/>
      </c>
      <c r="HR41" s="432" t="str">
        <f t="shared" si="77"/>
        <v/>
      </c>
      <c r="HS41" s="432" t="str">
        <f t="shared" si="77"/>
        <v/>
      </c>
      <c r="HT41" s="432" t="str">
        <f t="shared" si="77"/>
        <v/>
      </c>
      <c r="HU41" s="432" t="str">
        <f t="shared" si="78"/>
        <v/>
      </c>
      <c r="HV41" s="432" t="str">
        <f t="shared" si="78"/>
        <v/>
      </c>
      <c r="HW41" s="432" t="str">
        <f t="shared" si="78"/>
        <v/>
      </c>
      <c r="HX41" s="432" t="str">
        <f t="shared" si="78"/>
        <v/>
      </c>
      <c r="HY41" s="432" t="str">
        <f t="shared" si="78"/>
        <v/>
      </c>
      <c r="HZ41" s="432" t="str">
        <f t="shared" si="78"/>
        <v/>
      </c>
      <c r="IA41" s="432" t="str">
        <f t="shared" si="78"/>
        <v/>
      </c>
      <c r="IB41" s="432" t="str">
        <f t="shared" si="78"/>
        <v/>
      </c>
      <c r="IC41" s="432" t="str">
        <f t="shared" si="78"/>
        <v/>
      </c>
      <c r="ID41" s="432" t="str">
        <f t="shared" si="78"/>
        <v/>
      </c>
      <c r="IE41" s="432" t="str">
        <f t="shared" si="79"/>
        <v/>
      </c>
      <c r="IF41" s="432" t="str">
        <f t="shared" si="79"/>
        <v/>
      </c>
      <c r="IG41" s="432" t="str">
        <f t="shared" si="79"/>
        <v/>
      </c>
      <c r="IH41" s="432" t="str">
        <f t="shared" si="79"/>
        <v/>
      </c>
      <c r="II41" s="432" t="str">
        <f t="shared" si="79"/>
        <v/>
      </c>
      <c r="IJ41" s="432" t="str">
        <f t="shared" si="79"/>
        <v/>
      </c>
      <c r="IK41" s="432" t="str">
        <f t="shared" si="79"/>
        <v/>
      </c>
      <c r="IL41" s="432" t="str">
        <f t="shared" si="79"/>
        <v/>
      </c>
      <c r="IM41" s="432" t="str">
        <f t="shared" si="79"/>
        <v/>
      </c>
      <c r="IN41" s="432" t="str">
        <f t="shared" si="79"/>
        <v/>
      </c>
      <c r="IO41" s="432" t="str">
        <f t="shared" si="80"/>
        <v/>
      </c>
      <c r="IP41" s="432" t="str">
        <f t="shared" si="80"/>
        <v/>
      </c>
      <c r="IQ41" s="432" t="str">
        <f t="shared" si="80"/>
        <v/>
      </c>
      <c r="IR41" s="432" t="str">
        <f t="shared" si="80"/>
        <v/>
      </c>
      <c r="IS41" s="432" t="str">
        <f t="shared" si="80"/>
        <v/>
      </c>
      <c r="IT41" s="432" t="str">
        <f t="shared" si="80"/>
        <v/>
      </c>
      <c r="IU41" s="432" t="str">
        <f t="shared" si="80"/>
        <v/>
      </c>
      <c r="IV41" s="432" t="str">
        <f t="shared" si="80"/>
        <v/>
      </c>
      <c r="IW41" s="432" t="str">
        <f t="shared" si="80"/>
        <v/>
      </c>
      <c r="IX41" s="432" t="str">
        <f t="shared" si="80"/>
        <v/>
      </c>
      <c r="IY41" s="432" t="str">
        <f t="shared" si="81"/>
        <v/>
      </c>
      <c r="IZ41" s="432" t="str">
        <f t="shared" si="81"/>
        <v/>
      </c>
      <c r="JA41" s="432" t="str">
        <f t="shared" si="81"/>
        <v/>
      </c>
      <c r="JB41" s="432" t="str">
        <f t="shared" si="81"/>
        <v/>
      </c>
      <c r="JC41" s="432" t="str">
        <f t="shared" si="81"/>
        <v/>
      </c>
      <c r="JD41" s="432" t="str">
        <f t="shared" si="81"/>
        <v/>
      </c>
      <c r="JE41" s="432" t="str">
        <f t="shared" si="81"/>
        <v/>
      </c>
      <c r="JF41" s="432" t="str">
        <f t="shared" si="81"/>
        <v/>
      </c>
      <c r="JG41" s="432" t="str">
        <f t="shared" si="81"/>
        <v/>
      </c>
      <c r="JH41" s="432" t="str">
        <f t="shared" si="81"/>
        <v/>
      </c>
      <c r="JI41" s="432" t="str">
        <f t="shared" si="82"/>
        <v/>
      </c>
      <c r="JJ41" s="432" t="str">
        <f t="shared" si="82"/>
        <v/>
      </c>
      <c r="JK41" s="432" t="str">
        <f t="shared" si="82"/>
        <v/>
      </c>
      <c r="JL41" s="432" t="str">
        <f t="shared" si="82"/>
        <v/>
      </c>
      <c r="JM41" s="432" t="str">
        <f t="shared" si="82"/>
        <v/>
      </c>
      <c r="JN41" s="432" t="str">
        <f t="shared" si="82"/>
        <v/>
      </c>
      <c r="JO41" s="432" t="str">
        <f t="shared" si="82"/>
        <v/>
      </c>
      <c r="JP41" s="432" t="str">
        <f t="shared" si="82"/>
        <v/>
      </c>
      <c r="JQ41" s="432" t="str">
        <f t="shared" si="82"/>
        <v/>
      </c>
      <c r="JR41" s="432" t="str">
        <f t="shared" si="82"/>
        <v/>
      </c>
      <c r="JS41" s="432" t="str">
        <f t="shared" si="83"/>
        <v/>
      </c>
      <c r="JT41" s="432" t="str">
        <f t="shared" si="83"/>
        <v/>
      </c>
      <c r="JU41" s="432" t="str">
        <f t="shared" si="83"/>
        <v/>
      </c>
      <c r="JV41" s="432" t="str">
        <f t="shared" si="83"/>
        <v/>
      </c>
      <c r="JW41" s="432" t="str">
        <f t="shared" si="83"/>
        <v/>
      </c>
      <c r="JX41" s="432" t="str">
        <f t="shared" si="83"/>
        <v/>
      </c>
      <c r="JY41" s="432" t="str">
        <f t="shared" si="83"/>
        <v/>
      </c>
      <c r="JZ41" s="432" t="str">
        <f t="shared" si="83"/>
        <v/>
      </c>
      <c r="KA41" s="432" t="str">
        <f t="shared" si="83"/>
        <v/>
      </c>
      <c r="KB41" s="432" t="str">
        <f t="shared" si="83"/>
        <v/>
      </c>
      <c r="KC41" s="432" t="str">
        <f t="shared" si="84"/>
        <v/>
      </c>
      <c r="KD41" s="432" t="str">
        <f t="shared" si="84"/>
        <v/>
      </c>
      <c r="KE41" s="432" t="str">
        <f t="shared" si="84"/>
        <v/>
      </c>
      <c r="KF41" s="432" t="str">
        <f t="shared" si="84"/>
        <v/>
      </c>
      <c r="KG41" s="432" t="str">
        <f t="shared" si="84"/>
        <v/>
      </c>
      <c r="KH41" s="432" t="str">
        <f t="shared" si="84"/>
        <v/>
      </c>
      <c r="KI41" s="432" t="str">
        <f t="shared" si="84"/>
        <v/>
      </c>
      <c r="KJ41" s="432" t="str">
        <f t="shared" si="84"/>
        <v/>
      </c>
      <c r="KK41" s="432" t="str">
        <f t="shared" si="84"/>
        <v/>
      </c>
      <c r="KL41" s="432" t="str">
        <f t="shared" si="84"/>
        <v/>
      </c>
      <c r="KM41" s="432" t="str">
        <f t="shared" si="85"/>
        <v/>
      </c>
      <c r="KN41" s="432" t="str">
        <f t="shared" si="85"/>
        <v/>
      </c>
      <c r="KO41" s="432" t="str">
        <f t="shared" si="85"/>
        <v/>
      </c>
      <c r="KP41" s="432" t="str">
        <f t="shared" si="85"/>
        <v/>
      </c>
      <c r="KQ41" s="432" t="str">
        <f t="shared" si="85"/>
        <v/>
      </c>
      <c r="KR41" s="432" t="str">
        <f t="shared" si="85"/>
        <v/>
      </c>
      <c r="KS41" s="432" t="str">
        <f t="shared" si="85"/>
        <v/>
      </c>
      <c r="KT41" s="432" t="str">
        <f t="shared" si="85"/>
        <v/>
      </c>
      <c r="KU41" s="432" t="str">
        <f t="shared" si="85"/>
        <v/>
      </c>
      <c r="KV41" s="432" t="str">
        <f t="shared" si="85"/>
        <v/>
      </c>
      <c r="KW41" s="432" t="str">
        <f t="shared" si="86"/>
        <v/>
      </c>
      <c r="KX41" s="432" t="str">
        <f t="shared" si="86"/>
        <v/>
      </c>
      <c r="KY41" s="432" t="str">
        <f t="shared" si="86"/>
        <v/>
      </c>
      <c r="KZ41" s="432" t="str">
        <f t="shared" si="86"/>
        <v/>
      </c>
      <c r="LA41" s="432" t="str">
        <f t="shared" si="86"/>
        <v/>
      </c>
      <c r="LB41" s="432" t="str">
        <f t="shared" si="86"/>
        <v/>
      </c>
      <c r="LC41" s="432" t="str">
        <f t="shared" si="86"/>
        <v/>
      </c>
      <c r="LD41" s="432" t="str">
        <f t="shared" si="86"/>
        <v/>
      </c>
      <c r="LE41" s="432" t="str">
        <f t="shared" si="86"/>
        <v/>
      </c>
      <c r="LF41" s="432" t="str">
        <f t="shared" si="86"/>
        <v/>
      </c>
      <c r="LG41" s="432" t="str">
        <f t="shared" si="87"/>
        <v/>
      </c>
      <c r="LH41" s="432" t="str">
        <f t="shared" si="87"/>
        <v/>
      </c>
      <c r="LI41" s="432" t="str">
        <f t="shared" si="87"/>
        <v/>
      </c>
      <c r="LJ41" s="432" t="str">
        <f t="shared" si="87"/>
        <v/>
      </c>
      <c r="LK41" s="432" t="str">
        <f t="shared" si="87"/>
        <v/>
      </c>
      <c r="LL41" s="432" t="str">
        <f t="shared" si="87"/>
        <v/>
      </c>
      <c r="LM41" s="432" t="str">
        <f t="shared" si="87"/>
        <v/>
      </c>
      <c r="LN41" s="432" t="str">
        <f t="shared" si="87"/>
        <v/>
      </c>
      <c r="LO41" s="432" t="str">
        <f t="shared" si="87"/>
        <v/>
      </c>
      <c r="LP41" s="432" t="str">
        <f t="shared" si="87"/>
        <v/>
      </c>
      <c r="LQ41" s="432" t="str">
        <f t="shared" si="88"/>
        <v/>
      </c>
      <c r="LR41" s="432" t="str">
        <f t="shared" si="88"/>
        <v/>
      </c>
      <c r="LS41" s="432" t="str">
        <f t="shared" si="88"/>
        <v/>
      </c>
      <c r="LT41" s="432" t="str">
        <f t="shared" si="88"/>
        <v/>
      </c>
      <c r="LU41" s="432" t="str">
        <f t="shared" si="88"/>
        <v/>
      </c>
      <c r="LV41" s="432" t="str">
        <f t="shared" si="88"/>
        <v/>
      </c>
      <c r="LW41" s="432" t="str">
        <f t="shared" si="88"/>
        <v/>
      </c>
      <c r="LX41" s="432" t="str">
        <f t="shared" si="88"/>
        <v/>
      </c>
      <c r="LY41" s="432" t="str">
        <f t="shared" si="88"/>
        <v/>
      </c>
      <c r="LZ41" s="432" t="str">
        <f t="shared" si="88"/>
        <v/>
      </c>
      <c r="MA41" s="432" t="str">
        <f t="shared" si="89"/>
        <v/>
      </c>
      <c r="MB41" s="432" t="str">
        <f t="shared" si="89"/>
        <v/>
      </c>
      <c r="MC41" s="432" t="str">
        <f t="shared" si="89"/>
        <v/>
      </c>
      <c r="MD41" s="432" t="str">
        <f t="shared" si="89"/>
        <v/>
      </c>
      <c r="ME41" s="432" t="str">
        <f t="shared" si="89"/>
        <v/>
      </c>
      <c r="MF41" s="432" t="str">
        <f t="shared" si="89"/>
        <v/>
      </c>
      <c r="MG41" s="432" t="str">
        <f t="shared" si="89"/>
        <v/>
      </c>
      <c r="MH41" s="432" t="str">
        <f t="shared" si="89"/>
        <v/>
      </c>
      <c r="MI41" s="432" t="str">
        <f t="shared" si="89"/>
        <v/>
      </c>
      <c r="MJ41" s="432" t="str">
        <f t="shared" si="89"/>
        <v/>
      </c>
      <c r="MK41" s="432" t="str">
        <f t="shared" si="90"/>
        <v/>
      </c>
      <c r="ML41" s="432" t="str">
        <f t="shared" si="90"/>
        <v/>
      </c>
      <c r="MM41" s="432" t="str">
        <f t="shared" si="90"/>
        <v/>
      </c>
      <c r="MN41" s="432" t="str">
        <f t="shared" si="90"/>
        <v/>
      </c>
      <c r="MO41" s="432" t="str">
        <f t="shared" si="90"/>
        <v/>
      </c>
      <c r="MP41" s="432" t="str">
        <f t="shared" si="90"/>
        <v/>
      </c>
      <c r="MQ41" s="432" t="str">
        <f t="shared" si="90"/>
        <v/>
      </c>
      <c r="MR41" s="432" t="str">
        <f t="shared" si="90"/>
        <v/>
      </c>
      <c r="MS41" s="432" t="str">
        <f t="shared" si="90"/>
        <v/>
      </c>
      <c r="MT41" s="432" t="str">
        <f t="shared" si="90"/>
        <v/>
      </c>
      <c r="MU41" s="432" t="str">
        <f t="shared" si="91"/>
        <v/>
      </c>
      <c r="MV41" s="432" t="str">
        <f t="shared" si="91"/>
        <v/>
      </c>
      <c r="MW41" s="432" t="str">
        <f t="shared" si="91"/>
        <v/>
      </c>
      <c r="MX41" s="432" t="str">
        <f t="shared" si="91"/>
        <v/>
      </c>
      <c r="MY41" s="432" t="str">
        <f t="shared" si="91"/>
        <v/>
      </c>
      <c r="MZ41" s="432" t="str">
        <f t="shared" si="91"/>
        <v/>
      </c>
      <c r="NA41" s="432" t="str">
        <f t="shared" si="91"/>
        <v/>
      </c>
      <c r="NB41" s="432" t="str">
        <f t="shared" si="91"/>
        <v/>
      </c>
      <c r="NC41" s="432" t="str">
        <f t="shared" si="91"/>
        <v/>
      </c>
      <c r="ND41" s="432" t="str">
        <f t="shared" si="91"/>
        <v/>
      </c>
      <c r="NE41" s="432" t="str">
        <f t="shared" si="92"/>
        <v/>
      </c>
      <c r="NF41" s="432" t="str">
        <f t="shared" si="92"/>
        <v/>
      </c>
      <c r="NG41" s="432" t="str">
        <f t="shared" si="92"/>
        <v/>
      </c>
      <c r="NH41" s="432" t="str">
        <f t="shared" si="92"/>
        <v/>
      </c>
      <c r="NI41" s="432" t="str">
        <f t="shared" si="92"/>
        <v/>
      </c>
      <c r="NJ41" s="432" t="str">
        <f t="shared" si="92"/>
        <v/>
      </c>
      <c r="NK41" s="432" t="str">
        <f t="shared" si="92"/>
        <v/>
      </c>
      <c r="NL41" s="432" t="str">
        <f t="shared" si="92"/>
        <v/>
      </c>
      <c r="NM41" s="432" t="str">
        <f t="shared" si="92"/>
        <v/>
      </c>
      <c r="NN41" s="432" t="str">
        <f t="shared" si="92"/>
        <v/>
      </c>
      <c r="NO41" s="432" t="str">
        <f t="shared" si="93"/>
        <v/>
      </c>
      <c r="NP41" s="432" t="str">
        <f t="shared" si="93"/>
        <v/>
      </c>
      <c r="NQ41" s="432" t="str">
        <f t="shared" si="93"/>
        <v/>
      </c>
      <c r="NR41" s="432" t="str">
        <f t="shared" si="93"/>
        <v/>
      </c>
      <c r="NS41" s="432" t="str">
        <f t="shared" si="93"/>
        <v/>
      </c>
      <c r="NT41" s="432" t="str">
        <f t="shared" si="93"/>
        <v/>
      </c>
      <c r="NU41" s="432" t="str">
        <f t="shared" si="93"/>
        <v/>
      </c>
      <c r="NV41" s="432" t="str">
        <f t="shared" si="93"/>
        <v/>
      </c>
      <c r="NW41" s="432" t="str">
        <f t="shared" si="93"/>
        <v/>
      </c>
      <c r="NX41" s="432" t="str">
        <f t="shared" si="93"/>
        <v/>
      </c>
      <c r="NY41" s="432" t="str">
        <f t="shared" si="94"/>
        <v/>
      </c>
      <c r="NZ41" s="432" t="str">
        <f t="shared" si="94"/>
        <v/>
      </c>
      <c r="OA41" s="432" t="str">
        <f t="shared" si="94"/>
        <v/>
      </c>
      <c r="OB41" s="432" t="str">
        <f t="shared" si="94"/>
        <v/>
      </c>
      <c r="OC41" s="432" t="str">
        <f t="shared" si="94"/>
        <v/>
      </c>
      <c r="OD41" s="432" t="str">
        <f t="shared" si="94"/>
        <v/>
      </c>
      <c r="OE41" s="432" t="str">
        <f t="shared" si="94"/>
        <v/>
      </c>
      <c r="OF41" s="432" t="str">
        <f t="shared" si="94"/>
        <v/>
      </c>
      <c r="OG41" s="432" t="str">
        <f t="shared" si="94"/>
        <v/>
      </c>
      <c r="OH41" s="432" t="str">
        <f t="shared" si="94"/>
        <v/>
      </c>
      <c r="OI41" s="432" t="str">
        <f t="shared" si="95"/>
        <v/>
      </c>
      <c r="OJ41" s="432" t="str">
        <f t="shared" si="95"/>
        <v/>
      </c>
      <c r="OK41" s="432" t="str">
        <f t="shared" si="95"/>
        <v/>
      </c>
      <c r="OL41" s="432" t="str">
        <f t="shared" si="95"/>
        <v/>
      </c>
      <c r="OM41" s="432" t="str">
        <f t="shared" si="95"/>
        <v/>
      </c>
      <c r="ON41" s="432" t="str">
        <f t="shared" si="95"/>
        <v/>
      </c>
      <c r="OO41" s="432" t="str">
        <f t="shared" si="95"/>
        <v/>
      </c>
      <c r="OP41" s="432" t="str">
        <f t="shared" si="95"/>
        <v/>
      </c>
      <c r="OQ41" s="432" t="str">
        <f t="shared" si="95"/>
        <v/>
      </c>
      <c r="OR41" s="432" t="str">
        <f t="shared" si="95"/>
        <v/>
      </c>
      <c r="OS41" s="432" t="str">
        <f t="shared" si="96"/>
        <v/>
      </c>
      <c r="OT41" s="432" t="str">
        <f t="shared" si="96"/>
        <v/>
      </c>
      <c r="OU41" s="432" t="str">
        <f t="shared" si="96"/>
        <v/>
      </c>
      <c r="OV41" s="432" t="str">
        <f t="shared" si="96"/>
        <v/>
      </c>
      <c r="OW41" s="432" t="str">
        <f t="shared" si="96"/>
        <v/>
      </c>
      <c r="OX41" s="432" t="str">
        <f t="shared" si="96"/>
        <v/>
      </c>
      <c r="OY41" s="432" t="str">
        <f t="shared" si="96"/>
        <v/>
      </c>
      <c r="OZ41" s="432" t="str">
        <f t="shared" si="96"/>
        <v/>
      </c>
      <c r="PA41" s="432" t="str">
        <f t="shared" si="96"/>
        <v/>
      </c>
      <c r="PB41" s="432" t="str">
        <f t="shared" si="96"/>
        <v/>
      </c>
      <c r="PC41" s="432" t="str">
        <f t="shared" si="96"/>
        <v/>
      </c>
      <c r="PD41" s="432" t="str">
        <f t="shared" si="96"/>
        <v/>
      </c>
      <c r="PE41" s="432" t="str">
        <f t="shared" si="96"/>
        <v/>
      </c>
    </row>
    <row r="42" spans="1:421" ht="15.6">
      <c r="A42" s="549"/>
      <c r="B42" s="550"/>
      <c r="C42" s="950"/>
      <c r="D42" s="550"/>
      <c r="E42" s="554"/>
      <c r="F42" s="550"/>
      <c r="G42" s="551"/>
      <c r="H42" s="552"/>
      <c r="I42" s="553"/>
      <c r="J42" s="554"/>
      <c r="K42" s="554" t="str">
        <f t="shared" si="51"/>
        <v/>
      </c>
      <c r="L42" s="657" t="str">
        <f t="shared" si="12"/>
        <v/>
      </c>
      <c r="M42" s="952" t="str">
        <f t="shared" si="13"/>
        <v/>
      </c>
      <c r="N42" s="952" t="str">
        <f t="shared" si="52"/>
        <v/>
      </c>
      <c r="O42" s="1487"/>
      <c r="P42" s="1487"/>
      <c r="Q42" s="98"/>
      <c r="R42" s="167" t="str">
        <f t="shared" si="53"/>
        <v/>
      </c>
      <c r="S42" s="167" t="str">
        <f t="shared" si="54"/>
        <v/>
      </c>
      <c r="T42" s="167" t="str">
        <f t="shared" si="55"/>
        <v/>
      </c>
      <c r="U42" s="167" t="str">
        <f t="shared" si="56"/>
        <v/>
      </c>
      <c r="V42" s="85" t="s">
        <v>637</v>
      </c>
      <c r="W42" s="450">
        <v>2.166666666666667</v>
      </c>
      <c r="X42" s="167" t="str">
        <f t="shared" si="57"/>
        <v/>
      </c>
      <c r="Y42" s="167" t="str">
        <f t="shared" si="58"/>
        <v/>
      </c>
      <c r="Z42" s="167" t="str">
        <f t="shared" si="59"/>
        <v/>
      </c>
      <c r="AD42" s="530" t="str">
        <f>'3.2 TAP'!F32</f>
        <v/>
      </c>
      <c r="AE42" s="25"/>
      <c r="AF42" s="25"/>
      <c r="AG42" s="25"/>
      <c r="AH42" s="25"/>
      <c r="AI42" s="25"/>
      <c r="AJ42" s="25"/>
      <c r="AK42" s="25"/>
      <c r="AL42" s="25"/>
      <c r="AM42" s="25"/>
      <c r="AN42" s="25"/>
      <c r="AO42" s="25"/>
      <c r="AP42" s="25"/>
      <c r="AQ42" s="25"/>
      <c r="AR42" s="25"/>
      <c r="AS42" s="25"/>
      <c r="AT42" s="25"/>
      <c r="AU42" s="25"/>
      <c r="AV42" s="25"/>
      <c r="AW42" s="432" t="str">
        <f t="shared" si="60"/>
        <v/>
      </c>
      <c r="AX42" s="432" t="str">
        <f t="shared" si="60"/>
        <v/>
      </c>
      <c r="AY42" s="432" t="str">
        <f t="shared" si="60"/>
        <v/>
      </c>
      <c r="AZ42" s="432" t="str">
        <f t="shared" si="60"/>
        <v/>
      </c>
      <c r="BA42" s="432" t="str">
        <f t="shared" si="60"/>
        <v/>
      </c>
      <c r="BB42" s="432" t="str">
        <f t="shared" si="60"/>
        <v/>
      </c>
      <c r="BC42" s="432" t="str">
        <f t="shared" si="60"/>
        <v/>
      </c>
      <c r="BD42" s="432" t="str">
        <f t="shared" si="60"/>
        <v/>
      </c>
      <c r="BE42" s="432" t="str">
        <f t="shared" si="60"/>
        <v/>
      </c>
      <c r="BF42" s="432" t="str">
        <f t="shared" si="60"/>
        <v/>
      </c>
      <c r="BG42" s="432" t="str">
        <f t="shared" si="61"/>
        <v/>
      </c>
      <c r="BH42" s="432" t="str">
        <f t="shared" si="61"/>
        <v/>
      </c>
      <c r="BI42" s="432" t="str">
        <f t="shared" si="61"/>
        <v/>
      </c>
      <c r="BJ42" s="432" t="str">
        <f t="shared" si="61"/>
        <v/>
      </c>
      <c r="BK42" s="432" t="str">
        <f t="shared" si="61"/>
        <v/>
      </c>
      <c r="BL42" s="432" t="str">
        <f t="shared" si="61"/>
        <v/>
      </c>
      <c r="BM42" s="432" t="str">
        <f t="shared" si="61"/>
        <v/>
      </c>
      <c r="BN42" s="432" t="str">
        <f t="shared" si="61"/>
        <v/>
      </c>
      <c r="BO42" s="432" t="str">
        <f t="shared" si="61"/>
        <v/>
      </c>
      <c r="BP42" s="432" t="str">
        <f t="shared" si="61"/>
        <v/>
      </c>
      <c r="BQ42" s="432" t="str">
        <f t="shared" si="62"/>
        <v/>
      </c>
      <c r="BR42" s="432" t="str">
        <f t="shared" si="62"/>
        <v/>
      </c>
      <c r="BS42" s="432" t="str">
        <f t="shared" si="62"/>
        <v/>
      </c>
      <c r="BT42" s="432" t="str">
        <f t="shared" si="62"/>
        <v/>
      </c>
      <c r="BU42" s="432" t="str">
        <f t="shared" si="62"/>
        <v/>
      </c>
      <c r="BV42" s="432" t="str">
        <f t="shared" si="62"/>
        <v/>
      </c>
      <c r="BW42" s="432" t="str">
        <f t="shared" si="62"/>
        <v/>
      </c>
      <c r="BX42" s="432" t="str">
        <f t="shared" si="62"/>
        <v/>
      </c>
      <c r="BY42" s="432" t="str">
        <f t="shared" si="62"/>
        <v/>
      </c>
      <c r="BZ42" s="432" t="str">
        <f t="shared" si="62"/>
        <v/>
      </c>
      <c r="CA42" s="432" t="str">
        <f t="shared" si="63"/>
        <v/>
      </c>
      <c r="CB42" s="432" t="str">
        <f t="shared" si="63"/>
        <v/>
      </c>
      <c r="CC42" s="432" t="str">
        <f t="shared" si="63"/>
        <v/>
      </c>
      <c r="CD42" s="432" t="str">
        <f t="shared" si="63"/>
        <v/>
      </c>
      <c r="CE42" s="432" t="str">
        <f t="shared" si="63"/>
        <v/>
      </c>
      <c r="CF42" s="432" t="str">
        <f t="shared" si="63"/>
        <v/>
      </c>
      <c r="CG42" s="432" t="str">
        <f t="shared" si="63"/>
        <v/>
      </c>
      <c r="CH42" s="432" t="str">
        <f t="shared" si="63"/>
        <v/>
      </c>
      <c r="CI42" s="432" t="str">
        <f t="shared" si="63"/>
        <v/>
      </c>
      <c r="CJ42" s="432" t="str">
        <f t="shared" si="63"/>
        <v/>
      </c>
      <c r="CK42" s="432" t="str">
        <f t="shared" si="64"/>
        <v/>
      </c>
      <c r="CL42" s="432" t="str">
        <f t="shared" si="64"/>
        <v/>
      </c>
      <c r="CM42" s="432" t="str">
        <f t="shared" si="64"/>
        <v/>
      </c>
      <c r="CN42" s="432" t="str">
        <f t="shared" si="64"/>
        <v/>
      </c>
      <c r="CO42" s="432" t="str">
        <f t="shared" si="64"/>
        <v/>
      </c>
      <c r="CP42" s="432" t="str">
        <f t="shared" si="64"/>
        <v/>
      </c>
      <c r="CQ42" s="432" t="str">
        <f t="shared" si="64"/>
        <v/>
      </c>
      <c r="CR42" s="432" t="str">
        <f t="shared" si="64"/>
        <v/>
      </c>
      <c r="CS42" s="432" t="str">
        <f t="shared" si="64"/>
        <v/>
      </c>
      <c r="CT42" s="432" t="str">
        <f t="shared" si="64"/>
        <v/>
      </c>
      <c r="CU42" s="432" t="str">
        <f t="shared" si="65"/>
        <v/>
      </c>
      <c r="CV42" s="432" t="str">
        <f t="shared" si="65"/>
        <v/>
      </c>
      <c r="CW42" s="432" t="str">
        <f t="shared" si="65"/>
        <v/>
      </c>
      <c r="CX42" s="432" t="str">
        <f t="shared" si="65"/>
        <v/>
      </c>
      <c r="CY42" s="432" t="str">
        <f t="shared" si="65"/>
        <v/>
      </c>
      <c r="CZ42" s="432" t="str">
        <f t="shared" si="65"/>
        <v/>
      </c>
      <c r="DA42" s="432" t="str">
        <f t="shared" si="65"/>
        <v/>
      </c>
      <c r="DB42" s="432" t="str">
        <f t="shared" si="65"/>
        <v/>
      </c>
      <c r="DC42" s="432" t="str">
        <f t="shared" si="65"/>
        <v/>
      </c>
      <c r="DD42" s="432" t="str">
        <f t="shared" si="65"/>
        <v/>
      </c>
      <c r="DE42" s="432" t="str">
        <f t="shared" si="66"/>
        <v/>
      </c>
      <c r="DF42" s="432" t="str">
        <f t="shared" si="66"/>
        <v/>
      </c>
      <c r="DG42" s="432" t="str">
        <f t="shared" si="66"/>
        <v/>
      </c>
      <c r="DH42" s="432" t="str">
        <f t="shared" si="66"/>
        <v/>
      </c>
      <c r="DI42" s="432" t="str">
        <f t="shared" si="66"/>
        <v/>
      </c>
      <c r="DJ42" s="432" t="str">
        <f t="shared" si="66"/>
        <v/>
      </c>
      <c r="DK42" s="432" t="str">
        <f t="shared" si="66"/>
        <v/>
      </c>
      <c r="DL42" s="432" t="str">
        <f t="shared" si="66"/>
        <v/>
      </c>
      <c r="DM42" s="432" t="str">
        <f t="shared" si="66"/>
        <v/>
      </c>
      <c r="DN42" s="432" t="str">
        <f t="shared" si="66"/>
        <v/>
      </c>
      <c r="DO42" s="432" t="str">
        <f t="shared" si="67"/>
        <v/>
      </c>
      <c r="DP42" s="432" t="str">
        <f t="shared" si="67"/>
        <v/>
      </c>
      <c r="DQ42" s="432" t="str">
        <f t="shared" si="67"/>
        <v/>
      </c>
      <c r="DR42" s="432" t="str">
        <f t="shared" si="67"/>
        <v/>
      </c>
      <c r="DS42" s="432" t="str">
        <f t="shared" si="67"/>
        <v/>
      </c>
      <c r="DT42" s="432" t="str">
        <f t="shared" si="67"/>
        <v/>
      </c>
      <c r="DU42" s="432" t="str">
        <f t="shared" si="67"/>
        <v/>
      </c>
      <c r="DV42" s="432" t="str">
        <f t="shared" si="67"/>
        <v/>
      </c>
      <c r="DW42" s="432" t="str">
        <f t="shared" si="67"/>
        <v/>
      </c>
      <c r="DX42" s="432" t="str">
        <f t="shared" si="67"/>
        <v/>
      </c>
      <c r="DY42" s="432" t="str">
        <f t="shared" si="68"/>
        <v/>
      </c>
      <c r="DZ42" s="432" t="str">
        <f t="shared" si="68"/>
        <v/>
      </c>
      <c r="EA42" s="432" t="str">
        <f t="shared" si="68"/>
        <v/>
      </c>
      <c r="EB42" s="432" t="str">
        <f t="shared" si="68"/>
        <v/>
      </c>
      <c r="EC42" s="432" t="str">
        <f t="shared" si="68"/>
        <v/>
      </c>
      <c r="ED42" s="432" t="str">
        <f t="shared" si="68"/>
        <v/>
      </c>
      <c r="EE42" s="432" t="str">
        <f t="shared" si="68"/>
        <v/>
      </c>
      <c r="EF42" s="432" t="str">
        <f t="shared" si="68"/>
        <v/>
      </c>
      <c r="EG42" s="432" t="str">
        <f t="shared" si="68"/>
        <v/>
      </c>
      <c r="EH42" s="432" t="str">
        <f t="shared" si="68"/>
        <v/>
      </c>
      <c r="EI42" s="432" t="str">
        <f t="shared" si="69"/>
        <v/>
      </c>
      <c r="EJ42" s="432" t="str">
        <f t="shared" si="69"/>
        <v/>
      </c>
      <c r="EK42" s="432" t="str">
        <f t="shared" si="69"/>
        <v/>
      </c>
      <c r="EL42" s="432" t="str">
        <f t="shared" si="69"/>
        <v/>
      </c>
      <c r="EM42" s="432" t="str">
        <f t="shared" si="69"/>
        <v/>
      </c>
      <c r="EN42" s="432" t="str">
        <f t="shared" si="69"/>
        <v/>
      </c>
      <c r="EO42" s="432" t="str">
        <f t="shared" si="69"/>
        <v/>
      </c>
      <c r="EP42" s="432" t="str">
        <f t="shared" si="69"/>
        <v/>
      </c>
      <c r="EQ42" s="432" t="str">
        <f t="shared" si="69"/>
        <v/>
      </c>
      <c r="ER42" s="432" t="str">
        <f t="shared" si="69"/>
        <v/>
      </c>
      <c r="ES42" s="432" t="str">
        <f t="shared" si="70"/>
        <v/>
      </c>
      <c r="ET42" s="432" t="str">
        <f t="shared" si="70"/>
        <v/>
      </c>
      <c r="EU42" s="432" t="str">
        <f t="shared" si="70"/>
        <v/>
      </c>
      <c r="EV42" s="432" t="str">
        <f t="shared" si="70"/>
        <v/>
      </c>
      <c r="EW42" s="432" t="str">
        <f t="shared" si="70"/>
        <v/>
      </c>
      <c r="EX42" s="432" t="str">
        <f t="shared" si="70"/>
        <v/>
      </c>
      <c r="EY42" s="432" t="str">
        <f t="shared" si="70"/>
        <v/>
      </c>
      <c r="EZ42" s="432" t="str">
        <f t="shared" si="70"/>
        <v/>
      </c>
      <c r="FA42" s="432" t="str">
        <f t="shared" si="70"/>
        <v/>
      </c>
      <c r="FB42" s="432" t="str">
        <f t="shared" si="70"/>
        <v/>
      </c>
      <c r="FC42" s="432" t="str">
        <f t="shared" si="71"/>
        <v/>
      </c>
      <c r="FD42" s="432" t="str">
        <f t="shared" si="71"/>
        <v/>
      </c>
      <c r="FE42" s="432" t="str">
        <f t="shared" si="71"/>
        <v/>
      </c>
      <c r="FF42" s="432" t="str">
        <f t="shared" si="71"/>
        <v/>
      </c>
      <c r="FG42" s="432" t="str">
        <f t="shared" si="71"/>
        <v/>
      </c>
      <c r="FH42" s="432" t="str">
        <f t="shared" si="71"/>
        <v/>
      </c>
      <c r="FI42" s="432" t="str">
        <f t="shared" si="71"/>
        <v/>
      </c>
      <c r="FJ42" s="432" t="str">
        <f t="shared" si="71"/>
        <v/>
      </c>
      <c r="FK42" s="432" t="str">
        <f t="shared" si="71"/>
        <v/>
      </c>
      <c r="FL42" s="432" t="str">
        <f t="shared" si="71"/>
        <v/>
      </c>
      <c r="FM42" s="432" t="str">
        <f t="shared" si="72"/>
        <v/>
      </c>
      <c r="FN42" s="432" t="str">
        <f t="shared" si="72"/>
        <v/>
      </c>
      <c r="FO42" s="432" t="str">
        <f t="shared" si="72"/>
        <v/>
      </c>
      <c r="FP42" s="432" t="str">
        <f t="shared" si="72"/>
        <v/>
      </c>
      <c r="FQ42" s="432" t="str">
        <f t="shared" si="72"/>
        <v/>
      </c>
      <c r="FR42" s="432" t="str">
        <f t="shared" si="72"/>
        <v/>
      </c>
      <c r="FS42" s="432" t="str">
        <f t="shared" si="72"/>
        <v/>
      </c>
      <c r="FT42" s="432" t="str">
        <f t="shared" si="72"/>
        <v/>
      </c>
      <c r="FU42" s="432" t="str">
        <f t="shared" si="72"/>
        <v/>
      </c>
      <c r="FV42" s="432" t="str">
        <f t="shared" si="72"/>
        <v/>
      </c>
      <c r="FW42" s="432" t="str">
        <f t="shared" si="73"/>
        <v/>
      </c>
      <c r="FX42" s="432" t="str">
        <f t="shared" si="73"/>
        <v/>
      </c>
      <c r="FY42" s="432" t="str">
        <f t="shared" si="73"/>
        <v/>
      </c>
      <c r="FZ42" s="432" t="str">
        <f t="shared" si="73"/>
        <v/>
      </c>
      <c r="GA42" s="432" t="str">
        <f t="shared" si="73"/>
        <v/>
      </c>
      <c r="GB42" s="432" t="str">
        <f t="shared" si="73"/>
        <v/>
      </c>
      <c r="GC42" s="432" t="str">
        <f t="shared" si="73"/>
        <v/>
      </c>
      <c r="GD42" s="432" t="str">
        <f t="shared" si="73"/>
        <v/>
      </c>
      <c r="GE42" s="432" t="str">
        <f t="shared" si="73"/>
        <v/>
      </c>
      <c r="GF42" s="432" t="str">
        <f t="shared" si="73"/>
        <v/>
      </c>
      <c r="GG42" s="432" t="str">
        <f t="shared" si="74"/>
        <v/>
      </c>
      <c r="GH42" s="432" t="str">
        <f t="shared" si="74"/>
        <v/>
      </c>
      <c r="GI42" s="432" t="str">
        <f t="shared" si="74"/>
        <v/>
      </c>
      <c r="GJ42" s="432" t="str">
        <f t="shared" si="74"/>
        <v/>
      </c>
      <c r="GK42" s="432" t="str">
        <f t="shared" si="74"/>
        <v/>
      </c>
      <c r="GL42" s="432" t="str">
        <f t="shared" si="74"/>
        <v/>
      </c>
      <c r="GM42" s="432" t="str">
        <f t="shared" si="74"/>
        <v/>
      </c>
      <c r="GN42" s="432" t="str">
        <f t="shared" si="74"/>
        <v/>
      </c>
      <c r="GO42" s="432" t="str">
        <f t="shared" si="74"/>
        <v/>
      </c>
      <c r="GP42" s="432" t="str">
        <f t="shared" si="74"/>
        <v/>
      </c>
      <c r="GQ42" s="432" t="str">
        <f t="shared" si="75"/>
        <v/>
      </c>
      <c r="GR42" s="432" t="str">
        <f t="shared" si="75"/>
        <v/>
      </c>
      <c r="GS42" s="432" t="str">
        <f t="shared" si="75"/>
        <v/>
      </c>
      <c r="GT42" s="432" t="str">
        <f t="shared" si="75"/>
        <v/>
      </c>
      <c r="GU42" s="432" t="str">
        <f t="shared" si="75"/>
        <v/>
      </c>
      <c r="GV42" s="432" t="str">
        <f t="shared" si="75"/>
        <v/>
      </c>
      <c r="GW42" s="432" t="str">
        <f t="shared" si="75"/>
        <v/>
      </c>
      <c r="GX42" s="432" t="str">
        <f t="shared" si="75"/>
        <v/>
      </c>
      <c r="GY42" s="432" t="str">
        <f t="shared" si="75"/>
        <v/>
      </c>
      <c r="GZ42" s="432" t="str">
        <f t="shared" si="75"/>
        <v/>
      </c>
      <c r="HA42" s="432" t="str">
        <f t="shared" si="76"/>
        <v/>
      </c>
      <c r="HB42" s="432" t="str">
        <f t="shared" si="76"/>
        <v/>
      </c>
      <c r="HC42" s="432" t="str">
        <f t="shared" si="76"/>
        <v/>
      </c>
      <c r="HD42" s="432" t="str">
        <f t="shared" si="76"/>
        <v/>
      </c>
      <c r="HE42" s="432" t="str">
        <f t="shared" si="76"/>
        <v/>
      </c>
      <c r="HF42" s="432" t="str">
        <f t="shared" si="76"/>
        <v/>
      </c>
      <c r="HG42" s="432" t="str">
        <f t="shared" si="76"/>
        <v/>
      </c>
      <c r="HH42" s="432" t="str">
        <f t="shared" si="76"/>
        <v/>
      </c>
      <c r="HI42" s="432" t="str">
        <f t="shared" si="76"/>
        <v/>
      </c>
      <c r="HJ42" s="432" t="str">
        <f t="shared" si="76"/>
        <v/>
      </c>
      <c r="HK42" s="432" t="str">
        <f t="shared" si="77"/>
        <v/>
      </c>
      <c r="HL42" s="432" t="str">
        <f t="shared" si="77"/>
        <v/>
      </c>
      <c r="HM42" s="432" t="str">
        <f t="shared" si="77"/>
        <v/>
      </c>
      <c r="HN42" s="432" t="str">
        <f t="shared" si="77"/>
        <v/>
      </c>
      <c r="HO42" s="432" t="str">
        <f t="shared" si="77"/>
        <v/>
      </c>
      <c r="HP42" s="432" t="str">
        <f t="shared" si="77"/>
        <v/>
      </c>
      <c r="HQ42" s="432" t="str">
        <f t="shared" si="77"/>
        <v/>
      </c>
      <c r="HR42" s="432" t="str">
        <f t="shared" si="77"/>
        <v/>
      </c>
      <c r="HS42" s="432" t="str">
        <f t="shared" si="77"/>
        <v/>
      </c>
      <c r="HT42" s="432" t="str">
        <f t="shared" si="77"/>
        <v/>
      </c>
      <c r="HU42" s="432" t="str">
        <f t="shared" si="78"/>
        <v/>
      </c>
      <c r="HV42" s="432" t="str">
        <f t="shared" si="78"/>
        <v/>
      </c>
      <c r="HW42" s="432" t="str">
        <f t="shared" si="78"/>
        <v/>
      </c>
      <c r="HX42" s="432" t="str">
        <f t="shared" si="78"/>
        <v/>
      </c>
      <c r="HY42" s="432" t="str">
        <f t="shared" si="78"/>
        <v/>
      </c>
      <c r="HZ42" s="432" t="str">
        <f t="shared" si="78"/>
        <v/>
      </c>
      <c r="IA42" s="432" t="str">
        <f t="shared" si="78"/>
        <v/>
      </c>
      <c r="IB42" s="432" t="str">
        <f t="shared" si="78"/>
        <v/>
      </c>
      <c r="IC42" s="432" t="str">
        <f t="shared" si="78"/>
        <v/>
      </c>
      <c r="ID42" s="432" t="str">
        <f t="shared" si="78"/>
        <v/>
      </c>
      <c r="IE42" s="432" t="str">
        <f t="shared" si="79"/>
        <v/>
      </c>
      <c r="IF42" s="432" t="str">
        <f t="shared" si="79"/>
        <v/>
      </c>
      <c r="IG42" s="432" t="str">
        <f t="shared" si="79"/>
        <v/>
      </c>
      <c r="IH42" s="432" t="str">
        <f t="shared" si="79"/>
        <v/>
      </c>
      <c r="II42" s="432" t="str">
        <f t="shared" si="79"/>
        <v/>
      </c>
      <c r="IJ42" s="432" t="str">
        <f t="shared" si="79"/>
        <v/>
      </c>
      <c r="IK42" s="432" t="str">
        <f t="shared" si="79"/>
        <v/>
      </c>
      <c r="IL42" s="432" t="str">
        <f t="shared" si="79"/>
        <v/>
      </c>
      <c r="IM42" s="432" t="str">
        <f t="shared" si="79"/>
        <v/>
      </c>
      <c r="IN42" s="432" t="str">
        <f t="shared" si="79"/>
        <v/>
      </c>
      <c r="IO42" s="432" t="str">
        <f t="shared" si="80"/>
        <v/>
      </c>
      <c r="IP42" s="432" t="str">
        <f t="shared" si="80"/>
        <v/>
      </c>
      <c r="IQ42" s="432" t="str">
        <f t="shared" si="80"/>
        <v/>
      </c>
      <c r="IR42" s="432" t="str">
        <f t="shared" si="80"/>
        <v/>
      </c>
      <c r="IS42" s="432" t="str">
        <f t="shared" si="80"/>
        <v/>
      </c>
      <c r="IT42" s="432" t="str">
        <f t="shared" si="80"/>
        <v/>
      </c>
      <c r="IU42" s="432" t="str">
        <f t="shared" si="80"/>
        <v/>
      </c>
      <c r="IV42" s="432" t="str">
        <f t="shared" si="80"/>
        <v/>
      </c>
      <c r="IW42" s="432" t="str">
        <f t="shared" si="80"/>
        <v/>
      </c>
      <c r="IX42" s="432" t="str">
        <f t="shared" si="80"/>
        <v/>
      </c>
      <c r="IY42" s="432" t="str">
        <f t="shared" si="81"/>
        <v/>
      </c>
      <c r="IZ42" s="432" t="str">
        <f t="shared" si="81"/>
        <v/>
      </c>
      <c r="JA42" s="432" t="str">
        <f t="shared" si="81"/>
        <v/>
      </c>
      <c r="JB42" s="432" t="str">
        <f t="shared" si="81"/>
        <v/>
      </c>
      <c r="JC42" s="432" t="str">
        <f t="shared" si="81"/>
        <v/>
      </c>
      <c r="JD42" s="432" t="str">
        <f t="shared" si="81"/>
        <v/>
      </c>
      <c r="JE42" s="432" t="str">
        <f t="shared" si="81"/>
        <v/>
      </c>
      <c r="JF42" s="432" t="str">
        <f t="shared" si="81"/>
        <v/>
      </c>
      <c r="JG42" s="432" t="str">
        <f t="shared" si="81"/>
        <v/>
      </c>
      <c r="JH42" s="432" t="str">
        <f t="shared" si="81"/>
        <v/>
      </c>
      <c r="JI42" s="432" t="str">
        <f t="shared" si="82"/>
        <v/>
      </c>
      <c r="JJ42" s="432" t="str">
        <f t="shared" si="82"/>
        <v/>
      </c>
      <c r="JK42" s="432" t="str">
        <f t="shared" si="82"/>
        <v/>
      </c>
      <c r="JL42" s="432" t="str">
        <f t="shared" si="82"/>
        <v/>
      </c>
      <c r="JM42" s="432" t="str">
        <f t="shared" si="82"/>
        <v/>
      </c>
      <c r="JN42" s="432" t="str">
        <f t="shared" si="82"/>
        <v/>
      </c>
      <c r="JO42" s="432" t="str">
        <f t="shared" si="82"/>
        <v/>
      </c>
      <c r="JP42" s="432" t="str">
        <f t="shared" si="82"/>
        <v/>
      </c>
      <c r="JQ42" s="432" t="str">
        <f t="shared" si="82"/>
        <v/>
      </c>
      <c r="JR42" s="432" t="str">
        <f t="shared" si="82"/>
        <v/>
      </c>
      <c r="JS42" s="432" t="str">
        <f t="shared" si="83"/>
        <v/>
      </c>
      <c r="JT42" s="432" t="str">
        <f t="shared" si="83"/>
        <v/>
      </c>
      <c r="JU42" s="432" t="str">
        <f t="shared" si="83"/>
        <v/>
      </c>
      <c r="JV42" s="432" t="str">
        <f t="shared" si="83"/>
        <v/>
      </c>
      <c r="JW42" s="432" t="str">
        <f t="shared" si="83"/>
        <v/>
      </c>
      <c r="JX42" s="432" t="str">
        <f t="shared" si="83"/>
        <v/>
      </c>
      <c r="JY42" s="432" t="str">
        <f t="shared" si="83"/>
        <v/>
      </c>
      <c r="JZ42" s="432" t="str">
        <f t="shared" si="83"/>
        <v/>
      </c>
      <c r="KA42" s="432" t="str">
        <f t="shared" si="83"/>
        <v/>
      </c>
      <c r="KB42" s="432" t="str">
        <f t="shared" si="83"/>
        <v/>
      </c>
      <c r="KC42" s="432" t="str">
        <f t="shared" si="84"/>
        <v/>
      </c>
      <c r="KD42" s="432" t="str">
        <f t="shared" si="84"/>
        <v/>
      </c>
      <c r="KE42" s="432" t="str">
        <f t="shared" si="84"/>
        <v/>
      </c>
      <c r="KF42" s="432" t="str">
        <f t="shared" si="84"/>
        <v/>
      </c>
      <c r="KG42" s="432" t="str">
        <f t="shared" si="84"/>
        <v/>
      </c>
      <c r="KH42" s="432" t="str">
        <f t="shared" si="84"/>
        <v/>
      </c>
      <c r="KI42" s="432" t="str">
        <f t="shared" si="84"/>
        <v/>
      </c>
      <c r="KJ42" s="432" t="str">
        <f t="shared" si="84"/>
        <v/>
      </c>
      <c r="KK42" s="432" t="str">
        <f t="shared" si="84"/>
        <v/>
      </c>
      <c r="KL42" s="432" t="str">
        <f t="shared" si="84"/>
        <v/>
      </c>
      <c r="KM42" s="432" t="str">
        <f t="shared" si="85"/>
        <v/>
      </c>
      <c r="KN42" s="432" t="str">
        <f t="shared" si="85"/>
        <v/>
      </c>
      <c r="KO42" s="432" t="str">
        <f t="shared" si="85"/>
        <v/>
      </c>
      <c r="KP42" s="432" t="str">
        <f t="shared" si="85"/>
        <v/>
      </c>
      <c r="KQ42" s="432" t="str">
        <f t="shared" si="85"/>
        <v/>
      </c>
      <c r="KR42" s="432" t="str">
        <f t="shared" si="85"/>
        <v/>
      </c>
      <c r="KS42" s="432" t="str">
        <f t="shared" si="85"/>
        <v/>
      </c>
      <c r="KT42" s="432" t="str">
        <f t="shared" si="85"/>
        <v/>
      </c>
      <c r="KU42" s="432" t="str">
        <f t="shared" si="85"/>
        <v/>
      </c>
      <c r="KV42" s="432" t="str">
        <f t="shared" si="85"/>
        <v/>
      </c>
      <c r="KW42" s="432" t="str">
        <f t="shared" si="86"/>
        <v/>
      </c>
      <c r="KX42" s="432" t="str">
        <f t="shared" si="86"/>
        <v/>
      </c>
      <c r="KY42" s="432" t="str">
        <f t="shared" si="86"/>
        <v/>
      </c>
      <c r="KZ42" s="432" t="str">
        <f t="shared" si="86"/>
        <v/>
      </c>
      <c r="LA42" s="432" t="str">
        <f t="shared" si="86"/>
        <v/>
      </c>
      <c r="LB42" s="432" t="str">
        <f t="shared" si="86"/>
        <v/>
      </c>
      <c r="LC42" s="432" t="str">
        <f t="shared" si="86"/>
        <v/>
      </c>
      <c r="LD42" s="432" t="str">
        <f t="shared" si="86"/>
        <v/>
      </c>
      <c r="LE42" s="432" t="str">
        <f t="shared" si="86"/>
        <v/>
      </c>
      <c r="LF42" s="432" t="str">
        <f t="shared" si="86"/>
        <v/>
      </c>
      <c r="LG42" s="432" t="str">
        <f t="shared" si="87"/>
        <v/>
      </c>
      <c r="LH42" s="432" t="str">
        <f t="shared" si="87"/>
        <v/>
      </c>
      <c r="LI42" s="432" t="str">
        <f t="shared" si="87"/>
        <v/>
      </c>
      <c r="LJ42" s="432" t="str">
        <f t="shared" si="87"/>
        <v/>
      </c>
      <c r="LK42" s="432" t="str">
        <f t="shared" si="87"/>
        <v/>
      </c>
      <c r="LL42" s="432" t="str">
        <f t="shared" si="87"/>
        <v/>
      </c>
      <c r="LM42" s="432" t="str">
        <f t="shared" si="87"/>
        <v/>
      </c>
      <c r="LN42" s="432" t="str">
        <f t="shared" si="87"/>
        <v/>
      </c>
      <c r="LO42" s="432" t="str">
        <f t="shared" si="87"/>
        <v/>
      </c>
      <c r="LP42" s="432" t="str">
        <f t="shared" si="87"/>
        <v/>
      </c>
      <c r="LQ42" s="432" t="str">
        <f t="shared" si="88"/>
        <v/>
      </c>
      <c r="LR42" s="432" t="str">
        <f t="shared" si="88"/>
        <v/>
      </c>
      <c r="LS42" s="432" t="str">
        <f t="shared" si="88"/>
        <v/>
      </c>
      <c r="LT42" s="432" t="str">
        <f t="shared" si="88"/>
        <v/>
      </c>
      <c r="LU42" s="432" t="str">
        <f t="shared" si="88"/>
        <v/>
      </c>
      <c r="LV42" s="432" t="str">
        <f t="shared" si="88"/>
        <v/>
      </c>
      <c r="LW42" s="432" t="str">
        <f t="shared" si="88"/>
        <v/>
      </c>
      <c r="LX42" s="432" t="str">
        <f t="shared" si="88"/>
        <v/>
      </c>
      <c r="LY42" s="432" t="str">
        <f t="shared" si="88"/>
        <v/>
      </c>
      <c r="LZ42" s="432" t="str">
        <f t="shared" si="88"/>
        <v/>
      </c>
      <c r="MA42" s="432" t="str">
        <f t="shared" si="89"/>
        <v/>
      </c>
      <c r="MB42" s="432" t="str">
        <f t="shared" si="89"/>
        <v/>
      </c>
      <c r="MC42" s="432" t="str">
        <f t="shared" si="89"/>
        <v/>
      </c>
      <c r="MD42" s="432" t="str">
        <f t="shared" si="89"/>
        <v/>
      </c>
      <c r="ME42" s="432" t="str">
        <f t="shared" si="89"/>
        <v/>
      </c>
      <c r="MF42" s="432" t="str">
        <f t="shared" si="89"/>
        <v/>
      </c>
      <c r="MG42" s="432" t="str">
        <f t="shared" si="89"/>
        <v/>
      </c>
      <c r="MH42" s="432" t="str">
        <f t="shared" si="89"/>
        <v/>
      </c>
      <c r="MI42" s="432" t="str">
        <f t="shared" si="89"/>
        <v/>
      </c>
      <c r="MJ42" s="432" t="str">
        <f t="shared" si="89"/>
        <v/>
      </c>
      <c r="MK42" s="432" t="str">
        <f t="shared" si="90"/>
        <v/>
      </c>
      <c r="ML42" s="432" t="str">
        <f t="shared" si="90"/>
        <v/>
      </c>
      <c r="MM42" s="432" t="str">
        <f t="shared" si="90"/>
        <v/>
      </c>
      <c r="MN42" s="432" t="str">
        <f t="shared" si="90"/>
        <v/>
      </c>
      <c r="MO42" s="432" t="str">
        <f t="shared" si="90"/>
        <v/>
      </c>
      <c r="MP42" s="432" t="str">
        <f t="shared" si="90"/>
        <v/>
      </c>
      <c r="MQ42" s="432" t="str">
        <f t="shared" si="90"/>
        <v/>
      </c>
      <c r="MR42" s="432" t="str">
        <f t="shared" si="90"/>
        <v/>
      </c>
      <c r="MS42" s="432" t="str">
        <f t="shared" si="90"/>
        <v/>
      </c>
      <c r="MT42" s="432" t="str">
        <f t="shared" si="90"/>
        <v/>
      </c>
      <c r="MU42" s="432" t="str">
        <f t="shared" si="91"/>
        <v/>
      </c>
      <c r="MV42" s="432" t="str">
        <f t="shared" si="91"/>
        <v/>
      </c>
      <c r="MW42" s="432" t="str">
        <f t="shared" si="91"/>
        <v/>
      </c>
      <c r="MX42" s="432" t="str">
        <f t="shared" si="91"/>
        <v/>
      </c>
      <c r="MY42" s="432" t="str">
        <f t="shared" si="91"/>
        <v/>
      </c>
      <c r="MZ42" s="432" t="str">
        <f t="shared" si="91"/>
        <v/>
      </c>
      <c r="NA42" s="432" t="str">
        <f t="shared" si="91"/>
        <v/>
      </c>
      <c r="NB42" s="432" t="str">
        <f t="shared" si="91"/>
        <v/>
      </c>
      <c r="NC42" s="432" t="str">
        <f t="shared" si="91"/>
        <v/>
      </c>
      <c r="ND42" s="432" t="str">
        <f t="shared" si="91"/>
        <v/>
      </c>
      <c r="NE42" s="432" t="str">
        <f t="shared" si="92"/>
        <v/>
      </c>
      <c r="NF42" s="432" t="str">
        <f t="shared" si="92"/>
        <v/>
      </c>
      <c r="NG42" s="432" t="str">
        <f t="shared" si="92"/>
        <v/>
      </c>
      <c r="NH42" s="432" t="str">
        <f t="shared" si="92"/>
        <v/>
      </c>
      <c r="NI42" s="432" t="str">
        <f t="shared" si="92"/>
        <v/>
      </c>
      <c r="NJ42" s="432" t="str">
        <f t="shared" si="92"/>
        <v/>
      </c>
      <c r="NK42" s="432" t="str">
        <f t="shared" si="92"/>
        <v/>
      </c>
      <c r="NL42" s="432" t="str">
        <f t="shared" si="92"/>
        <v/>
      </c>
      <c r="NM42" s="432" t="str">
        <f t="shared" si="92"/>
        <v/>
      </c>
      <c r="NN42" s="432" t="str">
        <f t="shared" si="92"/>
        <v/>
      </c>
      <c r="NO42" s="432" t="str">
        <f t="shared" si="93"/>
        <v/>
      </c>
      <c r="NP42" s="432" t="str">
        <f t="shared" si="93"/>
        <v/>
      </c>
      <c r="NQ42" s="432" t="str">
        <f t="shared" si="93"/>
        <v/>
      </c>
      <c r="NR42" s="432" t="str">
        <f t="shared" si="93"/>
        <v/>
      </c>
      <c r="NS42" s="432" t="str">
        <f t="shared" si="93"/>
        <v/>
      </c>
      <c r="NT42" s="432" t="str">
        <f t="shared" si="93"/>
        <v/>
      </c>
      <c r="NU42" s="432" t="str">
        <f t="shared" si="93"/>
        <v/>
      </c>
      <c r="NV42" s="432" t="str">
        <f t="shared" si="93"/>
        <v/>
      </c>
      <c r="NW42" s="432" t="str">
        <f t="shared" si="93"/>
        <v/>
      </c>
      <c r="NX42" s="432" t="str">
        <f t="shared" si="93"/>
        <v/>
      </c>
      <c r="NY42" s="432" t="str">
        <f t="shared" si="94"/>
        <v/>
      </c>
      <c r="NZ42" s="432" t="str">
        <f t="shared" si="94"/>
        <v/>
      </c>
      <c r="OA42" s="432" t="str">
        <f t="shared" si="94"/>
        <v/>
      </c>
      <c r="OB42" s="432" t="str">
        <f t="shared" si="94"/>
        <v/>
      </c>
      <c r="OC42" s="432" t="str">
        <f t="shared" si="94"/>
        <v/>
      </c>
      <c r="OD42" s="432" t="str">
        <f t="shared" si="94"/>
        <v/>
      </c>
      <c r="OE42" s="432" t="str">
        <f t="shared" si="94"/>
        <v/>
      </c>
      <c r="OF42" s="432" t="str">
        <f t="shared" si="94"/>
        <v/>
      </c>
      <c r="OG42" s="432" t="str">
        <f t="shared" si="94"/>
        <v/>
      </c>
      <c r="OH42" s="432" t="str">
        <f t="shared" si="94"/>
        <v/>
      </c>
      <c r="OI42" s="432" t="str">
        <f t="shared" si="95"/>
        <v/>
      </c>
      <c r="OJ42" s="432" t="str">
        <f t="shared" si="95"/>
        <v/>
      </c>
      <c r="OK42" s="432" t="str">
        <f t="shared" si="95"/>
        <v/>
      </c>
      <c r="OL42" s="432" t="str">
        <f t="shared" si="95"/>
        <v/>
      </c>
      <c r="OM42" s="432" t="str">
        <f t="shared" si="95"/>
        <v/>
      </c>
      <c r="ON42" s="432" t="str">
        <f t="shared" si="95"/>
        <v/>
      </c>
      <c r="OO42" s="432" t="str">
        <f t="shared" si="95"/>
        <v/>
      </c>
      <c r="OP42" s="432" t="str">
        <f t="shared" si="95"/>
        <v/>
      </c>
      <c r="OQ42" s="432" t="str">
        <f t="shared" si="95"/>
        <v/>
      </c>
      <c r="OR42" s="432" t="str">
        <f t="shared" si="95"/>
        <v/>
      </c>
      <c r="OS42" s="432" t="str">
        <f t="shared" si="96"/>
        <v/>
      </c>
      <c r="OT42" s="432" t="str">
        <f t="shared" si="96"/>
        <v/>
      </c>
      <c r="OU42" s="432" t="str">
        <f t="shared" si="96"/>
        <v/>
      </c>
      <c r="OV42" s="432" t="str">
        <f t="shared" si="96"/>
        <v/>
      </c>
      <c r="OW42" s="432" t="str">
        <f t="shared" si="96"/>
        <v/>
      </c>
      <c r="OX42" s="432" t="str">
        <f t="shared" si="96"/>
        <v/>
      </c>
      <c r="OY42" s="432" t="str">
        <f t="shared" si="96"/>
        <v/>
      </c>
      <c r="OZ42" s="432" t="str">
        <f t="shared" si="96"/>
        <v/>
      </c>
      <c r="PA42" s="432" t="str">
        <f t="shared" si="96"/>
        <v/>
      </c>
      <c r="PB42" s="432" t="str">
        <f t="shared" si="96"/>
        <v/>
      </c>
      <c r="PC42" s="432" t="str">
        <f t="shared" si="96"/>
        <v/>
      </c>
      <c r="PD42" s="432" t="str">
        <f t="shared" si="96"/>
        <v/>
      </c>
      <c r="PE42" s="432" t="str">
        <f t="shared" si="96"/>
        <v/>
      </c>
    </row>
    <row r="43" spans="1:421" ht="15.6">
      <c r="A43" s="541"/>
      <c r="B43" s="542"/>
      <c r="C43" s="949"/>
      <c r="D43" s="542"/>
      <c r="E43" s="546"/>
      <c r="F43" s="542"/>
      <c r="G43" s="543"/>
      <c r="H43" s="544"/>
      <c r="I43" s="545"/>
      <c r="J43" s="546"/>
      <c r="K43" s="546" t="str">
        <f t="shared" si="51"/>
        <v/>
      </c>
      <c r="L43" s="547" t="str">
        <f t="shared" si="12"/>
        <v/>
      </c>
      <c r="M43" s="951" t="str">
        <f t="shared" si="13"/>
        <v/>
      </c>
      <c r="N43" s="951" t="str">
        <f t="shared" si="52"/>
        <v/>
      </c>
      <c r="O43" s="1486"/>
      <c r="P43" s="1486"/>
      <c r="Q43" s="98"/>
      <c r="R43" s="167" t="str">
        <f t="shared" si="53"/>
        <v/>
      </c>
      <c r="S43" s="167" t="str">
        <f t="shared" si="54"/>
        <v/>
      </c>
      <c r="T43" s="167" t="str">
        <f t="shared" si="55"/>
        <v/>
      </c>
      <c r="U43" s="167" t="str">
        <f t="shared" si="56"/>
        <v/>
      </c>
      <c r="V43" s="85" t="s">
        <v>638</v>
      </c>
      <c r="W43" s="450">
        <v>2.333333333333333</v>
      </c>
      <c r="X43" s="167" t="str">
        <f t="shared" si="57"/>
        <v/>
      </c>
      <c r="Y43" s="167" t="str">
        <f t="shared" si="58"/>
        <v/>
      </c>
      <c r="Z43" s="167" t="str">
        <f t="shared" si="59"/>
        <v/>
      </c>
      <c r="AD43" s="530" t="str">
        <f>'3.2 TAP'!F33</f>
        <v/>
      </c>
      <c r="AE43" s="25"/>
      <c r="AF43" s="25"/>
      <c r="AG43" s="25"/>
      <c r="AH43" s="25"/>
      <c r="AI43" s="25"/>
      <c r="AJ43" s="25"/>
      <c r="AK43" s="25"/>
      <c r="AL43" s="25"/>
      <c r="AM43" s="25"/>
      <c r="AN43" s="25"/>
      <c r="AO43" s="25"/>
      <c r="AP43" s="25"/>
      <c r="AQ43" s="25"/>
      <c r="AR43" s="25"/>
      <c r="AS43" s="25"/>
      <c r="AT43" s="25"/>
      <c r="AU43" s="25"/>
      <c r="AV43" s="25"/>
      <c r="AW43" s="432" t="str">
        <f t="shared" si="60"/>
        <v/>
      </c>
      <c r="AX43" s="432" t="str">
        <f t="shared" si="60"/>
        <v/>
      </c>
      <c r="AY43" s="432" t="str">
        <f t="shared" si="60"/>
        <v/>
      </c>
      <c r="AZ43" s="432" t="str">
        <f t="shared" si="60"/>
        <v/>
      </c>
      <c r="BA43" s="432" t="str">
        <f t="shared" si="60"/>
        <v/>
      </c>
      <c r="BB43" s="432" t="str">
        <f t="shared" si="60"/>
        <v/>
      </c>
      <c r="BC43" s="432" t="str">
        <f t="shared" si="60"/>
        <v/>
      </c>
      <c r="BD43" s="432" t="str">
        <f t="shared" si="60"/>
        <v/>
      </c>
      <c r="BE43" s="432" t="str">
        <f t="shared" si="60"/>
        <v/>
      </c>
      <c r="BF43" s="432" t="str">
        <f t="shared" si="60"/>
        <v/>
      </c>
      <c r="BG43" s="432" t="str">
        <f t="shared" si="61"/>
        <v/>
      </c>
      <c r="BH43" s="432" t="str">
        <f t="shared" si="61"/>
        <v/>
      </c>
      <c r="BI43" s="432" t="str">
        <f t="shared" si="61"/>
        <v/>
      </c>
      <c r="BJ43" s="432" t="str">
        <f t="shared" si="61"/>
        <v/>
      </c>
      <c r="BK43" s="432" t="str">
        <f t="shared" si="61"/>
        <v/>
      </c>
      <c r="BL43" s="432" t="str">
        <f t="shared" si="61"/>
        <v/>
      </c>
      <c r="BM43" s="432" t="str">
        <f t="shared" si="61"/>
        <v/>
      </c>
      <c r="BN43" s="432" t="str">
        <f t="shared" si="61"/>
        <v/>
      </c>
      <c r="BO43" s="432" t="str">
        <f t="shared" si="61"/>
        <v/>
      </c>
      <c r="BP43" s="432" t="str">
        <f t="shared" si="61"/>
        <v/>
      </c>
      <c r="BQ43" s="432" t="str">
        <f t="shared" si="62"/>
        <v/>
      </c>
      <c r="BR43" s="432" t="str">
        <f t="shared" si="62"/>
        <v/>
      </c>
      <c r="BS43" s="432" t="str">
        <f t="shared" si="62"/>
        <v/>
      </c>
      <c r="BT43" s="432" t="str">
        <f t="shared" si="62"/>
        <v/>
      </c>
      <c r="BU43" s="432" t="str">
        <f t="shared" si="62"/>
        <v/>
      </c>
      <c r="BV43" s="432" t="str">
        <f t="shared" si="62"/>
        <v/>
      </c>
      <c r="BW43" s="432" t="str">
        <f t="shared" si="62"/>
        <v/>
      </c>
      <c r="BX43" s="432" t="str">
        <f t="shared" si="62"/>
        <v/>
      </c>
      <c r="BY43" s="432" t="str">
        <f t="shared" si="62"/>
        <v/>
      </c>
      <c r="BZ43" s="432" t="str">
        <f t="shared" si="62"/>
        <v/>
      </c>
      <c r="CA43" s="432" t="str">
        <f t="shared" si="63"/>
        <v/>
      </c>
      <c r="CB43" s="432" t="str">
        <f t="shared" si="63"/>
        <v/>
      </c>
      <c r="CC43" s="432" t="str">
        <f t="shared" si="63"/>
        <v/>
      </c>
      <c r="CD43" s="432" t="str">
        <f t="shared" si="63"/>
        <v/>
      </c>
      <c r="CE43" s="432" t="str">
        <f t="shared" si="63"/>
        <v/>
      </c>
      <c r="CF43" s="432" t="str">
        <f t="shared" si="63"/>
        <v/>
      </c>
      <c r="CG43" s="432" t="str">
        <f t="shared" si="63"/>
        <v/>
      </c>
      <c r="CH43" s="432" t="str">
        <f t="shared" si="63"/>
        <v/>
      </c>
      <c r="CI43" s="432" t="str">
        <f t="shared" si="63"/>
        <v/>
      </c>
      <c r="CJ43" s="432" t="str">
        <f t="shared" si="63"/>
        <v/>
      </c>
      <c r="CK43" s="432" t="str">
        <f t="shared" si="64"/>
        <v/>
      </c>
      <c r="CL43" s="432" t="str">
        <f t="shared" si="64"/>
        <v/>
      </c>
      <c r="CM43" s="432" t="str">
        <f t="shared" si="64"/>
        <v/>
      </c>
      <c r="CN43" s="432" t="str">
        <f t="shared" si="64"/>
        <v/>
      </c>
      <c r="CO43" s="432" t="str">
        <f t="shared" si="64"/>
        <v/>
      </c>
      <c r="CP43" s="432" t="str">
        <f t="shared" si="64"/>
        <v/>
      </c>
      <c r="CQ43" s="432" t="str">
        <f t="shared" si="64"/>
        <v/>
      </c>
      <c r="CR43" s="432" t="str">
        <f t="shared" si="64"/>
        <v/>
      </c>
      <c r="CS43" s="432" t="str">
        <f t="shared" si="64"/>
        <v/>
      </c>
      <c r="CT43" s="432" t="str">
        <f t="shared" si="64"/>
        <v/>
      </c>
      <c r="CU43" s="432" t="str">
        <f t="shared" si="65"/>
        <v/>
      </c>
      <c r="CV43" s="432" t="str">
        <f t="shared" si="65"/>
        <v/>
      </c>
      <c r="CW43" s="432" t="str">
        <f t="shared" si="65"/>
        <v/>
      </c>
      <c r="CX43" s="432" t="str">
        <f t="shared" si="65"/>
        <v/>
      </c>
      <c r="CY43" s="432" t="str">
        <f t="shared" si="65"/>
        <v/>
      </c>
      <c r="CZ43" s="432" t="str">
        <f t="shared" si="65"/>
        <v/>
      </c>
      <c r="DA43" s="432" t="str">
        <f t="shared" si="65"/>
        <v/>
      </c>
      <c r="DB43" s="432" t="str">
        <f t="shared" si="65"/>
        <v/>
      </c>
      <c r="DC43" s="432" t="str">
        <f t="shared" si="65"/>
        <v/>
      </c>
      <c r="DD43" s="432" t="str">
        <f t="shared" si="65"/>
        <v/>
      </c>
      <c r="DE43" s="432" t="str">
        <f t="shared" si="66"/>
        <v/>
      </c>
      <c r="DF43" s="432" t="str">
        <f t="shared" si="66"/>
        <v/>
      </c>
      <c r="DG43" s="432" t="str">
        <f t="shared" si="66"/>
        <v/>
      </c>
      <c r="DH43" s="432" t="str">
        <f t="shared" si="66"/>
        <v/>
      </c>
      <c r="DI43" s="432" t="str">
        <f t="shared" si="66"/>
        <v/>
      </c>
      <c r="DJ43" s="432" t="str">
        <f t="shared" si="66"/>
        <v/>
      </c>
      <c r="DK43" s="432" t="str">
        <f t="shared" si="66"/>
        <v/>
      </c>
      <c r="DL43" s="432" t="str">
        <f t="shared" si="66"/>
        <v/>
      </c>
      <c r="DM43" s="432" t="str">
        <f t="shared" si="66"/>
        <v/>
      </c>
      <c r="DN43" s="432" t="str">
        <f t="shared" si="66"/>
        <v/>
      </c>
      <c r="DO43" s="432" t="str">
        <f t="shared" si="67"/>
        <v/>
      </c>
      <c r="DP43" s="432" t="str">
        <f t="shared" si="67"/>
        <v/>
      </c>
      <c r="DQ43" s="432" t="str">
        <f t="shared" si="67"/>
        <v/>
      </c>
      <c r="DR43" s="432" t="str">
        <f t="shared" si="67"/>
        <v/>
      </c>
      <c r="DS43" s="432" t="str">
        <f t="shared" si="67"/>
        <v/>
      </c>
      <c r="DT43" s="432" t="str">
        <f t="shared" si="67"/>
        <v/>
      </c>
      <c r="DU43" s="432" t="str">
        <f t="shared" si="67"/>
        <v/>
      </c>
      <c r="DV43" s="432" t="str">
        <f t="shared" si="67"/>
        <v/>
      </c>
      <c r="DW43" s="432" t="str">
        <f t="shared" si="67"/>
        <v/>
      </c>
      <c r="DX43" s="432" t="str">
        <f t="shared" si="67"/>
        <v/>
      </c>
      <c r="DY43" s="432" t="str">
        <f t="shared" si="68"/>
        <v/>
      </c>
      <c r="DZ43" s="432" t="str">
        <f t="shared" si="68"/>
        <v/>
      </c>
      <c r="EA43" s="432" t="str">
        <f t="shared" si="68"/>
        <v/>
      </c>
      <c r="EB43" s="432" t="str">
        <f t="shared" si="68"/>
        <v/>
      </c>
      <c r="EC43" s="432" t="str">
        <f t="shared" si="68"/>
        <v/>
      </c>
      <c r="ED43" s="432" t="str">
        <f t="shared" si="68"/>
        <v/>
      </c>
      <c r="EE43" s="432" t="str">
        <f t="shared" si="68"/>
        <v/>
      </c>
      <c r="EF43" s="432" t="str">
        <f t="shared" si="68"/>
        <v/>
      </c>
      <c r="EG43" s="432" t="str">
        <f t="shared" si="68"/>
        <v/>
      </c>
      <c r="EH43" s="432" t="str">
        <f t="shared" si="68"/>
        <v/>
      </c>
      <c r="EI43" s="432" t="str">
        <f t="shared" si="69"/>
        <v/>
      </c>
      <c r="EJ43" s="432" t="str">
        <f t="shared" si="69"/>
        <v/>
      </c>
      <c r="EK43" s="432" t="str">
        <f t="shared" si="69"/>
        <v/>
      </c>
      <c r="EL43" s="432" t="str">
        <f t="shared" si="69"/>
        <v/>
      </c>
      <c r="EM43" s="432" t="str">
        <f t="shared" si="69"/>
        <v/>
      </c>
      <c r="EN43" s="432" t="str">
        <f t="shared" si="69"/>
        <v/>
      </c>
      <c r="EO43" s="432" t="str">
        <f t="shared" si="69"/>
        <v/>
      </c>
      <c r="EP43" s="432" t="str">
        <f t="shared" si="69"/>
        <v/>
      </c>
      <c r="EQ43" s="432" t="str">
        <f t="shared" si="69"/>
        <v/>
      </c>
      <c r="ER43" s="432" t="str">
        <f t="shared" si="69"/>
        <v/>
      </c>
      <c r="ES43" s="432" t="str">
        <f t="shared" si="70"/>
        <v/>
      </c>
      <c r="ET43" s="432" t="str">
        <f t="shared" si="70"/>
        <v/>
      </c>
      <c r="EU43" s="432" t="str">
        <f t="shared" si="70"/>
        <v/>
      </c>
      <c r="EV43" s="432" t="str">
        <f t="shared" si="70"/>
        <v/>
      </c>
      <c r="EW43" s="432" t="str">
        <f t="shared" si="70"/>
        <v/>
      </c>
      <c r="EX43" s="432" t="str">
        <f t="shared" si="70"/>
        <v/>
      </c>
      <c r="EY43" s="432" t="str">
        <f t="shared" si="70"/>
        <v/>
      </c>
      <c r="EZ43" s="432" t="str">
        <f t="shared" si="70"/>
        <v/>
      </c>
      <c r="FA43" s="432" t="str">
        <f t="shared" si="70"/>
        <v/>
      </c>
      <c r="FB43" s="432" t="str">
        <f t="shared" si="70"/>
        <v/>
      </c>
      <c r="FC43" s="432" t="str">
        <f t="shared" si="71"/>
        <v/>
      </c>
      <c r="FD43" s="432" t="str">
        <f t="shared" si="71"/>
        <v/>
      </c>
      <c r="FE43" s="432" t="str">
        <f t="shared" si="71"/>
        <v/>
      </c>
      <c r="FF43" s="432" t="str">
        <f t="shared" si="71"/>
        <v/>
      </c>
      <c r="FG43" s="432" t="str">
        <f t="shared" si="71"/>
        <v/>
      </c>
      <c r="FH43" s="432" t="str">
        <f t="shared" si="71"/>
        <v/>
      </c>
      <c r="FI43" s="432" t="str">
        <f t="shared" si="71"/>
        <v/>
      </c>
      <c r="FJ43" s="432" t="str">
        <f t="shared" si="71"/>
        <v/>
      </c>
      <c r="FK43" s="432" t="str">
        <f t="shared" si="71"/>
        <v/>
      </c>
      <c r="FL43" s="432" t="str">
        <f t="shared" si="71"/>
        <v/>
      </c>
      <c r="FM43" s="432" t="str">
        <f t="shared" si="72"/>
        <v/>
      </c>
      <c r="FN43" s="432" t="str">
        <f t="shared" si="72"/>
        <v/>
      </c>
      <c r="FO43" s="432" t="str">
        <f t="shared" si="72"/>
        <v/>
      </c>
      <c r="FP43" s="432" t="str">
        <f t="shared" si="72"/>
        <v/>
      </c>
      <c r="FQ43" s="432" t="str">
        <f t="shared" si="72"/>
        <v/>
      </c>
      <c r="FR43" s="432" t="str">
        <f t="shared" si="72"/>
        <v/>
      </c>
      <c r="FS43" s="432" t="str">
        <f t="shared" si="72"/>
        <v/>
      </c>
      <c r="FT43" s="432" t="str">
        <f t="shared" si="72"/>
        <v/>
      </c>
      <c r="FU43" s="432" t="str">
        <f t="shared" si="72"/>
        <v/>
      </c>
      <c r="FV43" s="432" t="str">
        <f t="shared" si="72"/>
        <v/>
      </c>
      <c r="FW43" s="432" t="str">
        <f t="shared" si="73"/>
        <v/>
      </c>
      <c r="FX43" s="432" t="str">
        <f t="shared" si="73"/>
        <v/>
      </c>
      <c r="FY43" s="432" t="str">
        <f t="shared" si="73"/>
        <v/>
      </c>
      <c r="FZ43" s="432" t="str">
        <f t="shared" si="73"/>
        <v/>
      </c>
      <c r="GA43" s="432" t="str">
        <f t="shared" si="73"/>
        <v/>
      </c>
      <c r="GB43" s="432" t="str">
        <f t="shared" si="73"/>
        <v/>
      </c>
      <c r="GC43" s="432" t="str">
        <f t="shared" si="73"/>
        <v/>
      </c>
      <c r="GD43" s="432" t="str">
        <f t="shared" si="73"/>
        <v/>
      </c>
      <c r="GE43" s="432" t="str">
        <f t="shared" si="73"/>
        <v/>
      </c>
      <c r="GF43" s="432" t="str">
        <f t="shared" si="73"/>
        <v/>
      </c>
      <c r="GG43" s="432" t="str">
        <f t="shared" si="74"/>
        <v/>
      </c>
      <c r="GH43" s="432" t="str">
        <f t="shared" si="74"/>
        <v/>
      </c>
      <c r="GI43" s="432" t="str">
        <f t="shared" si="74"/>
        <v/>
      </c>
      <c r="GJ43" s="432" t="str">
        <f t="shared" si="74"/>
        <v/>
      </c>
      <c r="GK43" s="432" t="str">
        <f t="shared" si="74"/>
        <v/>
      </c>
      <c r="GL43" s="432" t="str">
        <f t="shared" si="74"/>
        <v/>
      </c>
      <c r="GM43" s="432" t="str">
        <f t="shared" si="74"/>
        <v/>
      </c>
      <c r="GN43" s="432" t="str">
        <f t="shared" si="74"/>
        <v/>
      </c>
      <c r="GO43" s="432" t="str">
        <f t="shared" si="74"/>
        <v/>
      </c>
      <c r="GP43" s="432" t="str">
        <f t="shared" si="74"/>
        <v/>
      </c>
      <c r="GQ43" s="432" t="str">
        <f t="shared" si="75"/>
        <v/>
      </c>
      <c r="GR43" s="432" t="str">
        <f t="shared" si="75"/>
        <v/>
      </c>
      <c r="GS43" s="432" t="str">
        <f t="shared" si="75"/>
        <v/>
      </c>
      <c r="GT43" s="432" t="str">
        <f t="shared" si="75"/>
        <v/>
      </c>
      <c r="GU43" s="432" t="str">
        <f t="shared" si="75"/>
        <v/>
      </c>
      <c r="GV43" s="432" t="str">
        <f t="shared" si="75"/>
        <v/>
      </c>
      <c r="GW43" s="432" t="str">
        <f t="shared" si="75"/>
        <v/>
      </c>
      <c r="GX43" s="432" t="str">
        <f t="shared" si="75"/>
        <v/>
      </c>
      <c r="GY43" s="432" t="str">
        <f t="shared" si="75"/>
        <v/>
      </c>
      <c r="GZ43" s="432" t="str">
        <f t="shared" si="75"/>
        <v/>
      </c>
      <c r="HA43" s="432" t="str">
        <f t="shared" si="76"/>
        <v/>
      </c>
      <c r="HB43" s="432" t="str">
        <f t="shared" si="76"/>
        <v/>
      </c>
      <c r="HC43" s="432" t="str">
        <f t="shared" si="76"/>
        <v/>
      </c>
      <c r="HD43" s="432" t="str">
        <f t="shared" si="76"/>
        <v/>
      </c>
      <c r="HE43" s="432" t="str">
        <f t="shared" si="76"/>
        <v/>
      </c>
      <c r="HF43" s="432" t="str">
        <f t="shared" si="76"/>
        <v/>
      </c>
      <c r="HG43" s="432" t="str">
        <f t="shared" si="76"/>
        <v/>
      </c>
      <c r="HH43" s="432" t="str">
        <f t="shared" si="76"/>
        <v/>
      </c>
      <c r="HI43" s="432" t="str">
        <f t="shared" si="76"/>
        <v/>
      </c>
      <c r="HJ43" s="432" t="str">
        <f t="shared" si="76"/>
        <v/>
      </c>
      <c r="HK43" s="432" t="str">
        <f t="shared" si="77"/>
        <v/>
      </c>
      <c r="HL43" s="432" t="str">
        <f t="shared" si="77"/>
        <v/>
      </c>
      <c r="HM43" s="432" t="str">
        <f t="shared" si="77"/>
        <v/>
      </c>
      <c r="HN43" s="432" t="str">
        <f t="shared" si="77"/>
        <v/>
      </c>
      <c r="HO43" s="432" t="str">
        <f t="shared" si="77"/>
        <v/>
      </c>
      <c r="HP43" s="432" t="str">
        <f t="shared" si="77"/>
        <v/>
      </c>
      <c r="HQ43" s="432" t="str">
        <f t="shared" si="77"/>
        <v/>
      </c>
      <c r="HR43" s="432" t="str">
        <f t="shared" si="77"/>
        <v/>
      </c>
      <c r="HS43" s="432" t="str">
        <f t="shared" si="77"/>
        <v/>
      </c>
      <c r="HT43" s="432" t="str">
        <f t="shared" si="77"/>
        <v/>
      </c>
      <c r="HU43" s="432" t="str">
        <f t="shared" si="78"/>
        <v/>
      </c>
      <c r="HV43" s="432" t="str">
        <f t="shared" si="78"/>
        <v/>
      </c>
      <c r="HW43" s="432" t="str">
        <f t="shared" si="78"/>
        <v/>
      </c>
      <c r="HX43" s="432" t="str">
        <f t="shared" si="78"/>
        <v/>
      </c>
      <c r="HY43" s="432" t="str">
        <f t="shared" si="78"/>
        <v/>
      </c>
      <c r="HZ43" s="432" t="str">
        <f t="shared" si="78"/>
        <v/>
      </c>
      <c r="IA43" s="432" t="str">
        <f t="shared" si="78"/>
        <v/>
      </c>
      <c r="IB43" s="432" t="str">
        <f t="shared" si="78"/>
        <v/>
      </c>
      <c r="IC43" s="432" t="str">
        <f t="shared" si="78"/>
        <v/>
      </c>
      <c r="ID43" s="432" t="str">
        <f t="shared" si="78"/>
        <v/>
      </c>
      <c r="IE43" s="432" t="str">
        <f t="shared" si="79"/>
        <v/>
      </c>
      <c r="IF43" s="432" t="str">
        <f t="shared" si="79"/>
        <v/>
      </c>
      <c r="IG43" s="432" t="str">
        <f t="shared" si="79"/>
        <v/>
      </c>
      <c r="IH43" s="432" t="str">
        <f t="shared" si="79"/>
        <v/>
      </c>
      <c r="II43" s="432" t="str">
        <f t="shared" si="79"/>
        <v/>
      </c>
      <c r="IJ43" s="432" t="str">
        <f t="shared" si="79"/>
        <v/>
      </c>
      <c r="IK43" s="432" t="str">
        <f t="shared" si="79"/>
        <v/>
      </c>
      <c r="IL43" s="432" t="str">
        <f t="shared" si="79"/>
        <v/>
      </c>
      <c r="IM43" s="432" t="str">
        <f t="shared" si="79"/>
        <v/>
      </c>
      <c r="IN43" s="432" t="str">
        <f t="shared" si="79"/>
        <v/>
      </c>
      <c r="IO43" s="432" t="str">
        <f t="shared" si="80"/>
        <v/>
      </c>
      <c r="IP43" s="432" t="str">
        <f t="shared" si="80"/>
        <v/>
      </c>
      <c r="IQ43" s="432" t="str">
        <f t="shared" si="80"/>
        <v/>
      </c>
      <c r="IR43" s="432" t="str">
        <f t="shared" si="80"/>
        <v/>
      </c>
      <c r="IS43" s="432" t="str">
        <f t="shared" si="80"/>
        <v/>
      </c>
      <c r="IT43" s="432" t="str">
        <f t="shared" si="80"/>
        <v/>
      </c>
      <c r="IU43" s="432" t="str">
        <f t="shared" si="80"/>
        <v/>
      </c>
      <c r="IV43" s="432" t="str">
        <f t="shared" si="80"/>
        <v/>
      </c>
      <c r="IW43" s="432" t="str">
        <f t="shared" si="80"/>
        <v/>
      </c>
      <c r="IX43" s="432" t="str">
        <f t="shared" si="80"/>
        <v/>
      </c>
      <c r="IY43" s="432" t="str">
        <f t="shared" si="81"/>
        <v/>
      </c>
      <c r="IZ43" s="432" t="str">
        <f t="shared" si="81"/>
        <v/>
      </c>
      <c r="JA43" s="432" t="str">
        <f t="shared" si="81"/>
        <v/>
      </c>
      <c r="JB43" s="432" t="str">
        <f t="shared" si="81"/>
        <v/>
      </c>
      <c r="JC43" s="432" t="str">
        <f t="shared" si="81"/>
        <v/>
      </c>
      <c r="JD43" s="432" t="str">
        <f t="shared" si="81"/>
        <v/>
      </c>
      <c r="JE43" s="432" t="str">
        <f t="shared" si="81"/>
        <v/>
      </c>
      <c r="JF43" s="432" t="str">
        <f t="shared" si="81"/>
        <v/>
      </c>
      <c r="JG43" s="432" t="str">
        <f t="shared" si="81"/>
        <v/>
      </c>
      <c r="JH43" s="432" t="str">
        <f t="shared" si="81"/>
        <v/>
      </c>
      <c r="JI43" s="432" t="str">
        <f t="shared" si="82"/>
        <v/>
      </c>
      <c r="JJ43" s="432" t="str">
        <f t="shared" si="82"/>
        <v/>
      </c>
      <c r="JK43" s="432" t="str">
        <f t="shared" si="82"/>
        <v/>
      </c>
      <c r="JL43" s="432" t="str">
        <f t="shared" si="82"/>
        <v/>
      </c>
      <c r="JM43" s="432" t="str">
        <f t="shared" si="82"/>
        <v/>
      </c>
      <c r="JN43" s="432" t="str">
        <f t="shared" si="82"/>
        <v/>
      </c>
      <c r="JO43" s="432" t="str">
        <f t="shared" si="82"/>
        <v/>
      </c>
      <c r="JP43" s="432" t="str">
        <f t="shared" si="82"/>
        <v/>
      </c>
      <c r="JQ43" s="432" t="str">
        <f t="shared" si="82"/>
        <v/>
      </c>
      <c r="JR43" s="432" t="str">
        <f t="shared" si="82"/>
        <v/>
      </c>
      <c r="JS43" s="432" t="str">
        <f t="shared" si="83"/>
        <v/>
      </c>
      <c r="JT43" s="432" t="str">
        <f t="shared" si="83"/>
        <v/>
      </c>
      <c r="JU43" s="432" t="str">
        <f t="shared" si="83"/>
        <v/>
      </c>
      <c r="JV43" s="432" t="str">
        <f t="shared" si="83"/>
        <v/>
      </c>
      <c r="JW43" s="432" t="str">
        <f t="shared" si="83"/>
        <v/>
      </c>
      <c r="JX43" s="432" t="str">
        <f t="shared" si="83"/>
        <v/>
      </c>
      <c r="JY43" s="432" t="str">
        <f t="shared" si="83"/>
        <v/>
      </c>
      <c r="JZ43" s="432" t="str">
        <f t="shared" si="83"/>
        <v/>
      </c>
      <c r="KA43" s="432" t="str">
        <f t="shared" si="83"/>
        <v/>
      </c>
      <c r="KB43" s="432" t="str">
        <f t="shared" si="83"/>
        <v/>
      </c>
      <c r="KC43" s="432" t="str">
        <f t="shared" si="84"/>
        <v/>
      </c>
      <c r="KD43" s="432" t="str">
        <f t="shared" si="84"/>
        <v/>
      </c>
      <c r="KE43" s="432" t="str">
        <f t="shared" si="84"/>
        <v/>
      </c>
      <c r="KF43" s="432" t="str">
        <f t="shared" si="84"/>
        <v/>
      </c>
      <c r="KG43" s="432" t="str">
        <f t="shared" si="84"/>
        <v/>
      </c>
      <c r="KH43" s="432" t="str">
        <f t="shared" si="84"/>
        <v/>
      </c>
      <c r="KI43" s="432" t="str">
        <f t="shared" si="84"/>
        <v/>
      </c>
      <c r="KJ43" s="432" t="str">
        <f t="shared" si="84"/>
        <v/>
      </c>
      <c r="KK43" s="432" t="str">
        <f t="shared" si="84"/>
        <v/>
      </c>
      <c r="KL43" s="432" t="str">
        <f t="shared" si="84"/>
        <v/>
      </c>
      <c r="KM43" s="432" t="str">
        <f t="shared" si="85"/>
        <v/>
      </c>
      <c r="KN43" s="432" t="str">
        <f t="shared" si="85"/>
        <v/>
      </c>
      <c r="KO43" s="432" t="str">
        <f t="shared" si="85"/>
        <v/>
      </c>
      <c r="KP43" s="432" t="str">
        <f t="shared" si="85"/>
        <v/>
      </c>
      <c r="KQ43" s="432" t="str">
        <f t="shared" si="85"/>
        <v/>
      </c>
      <c r="KR43" s="432" t="str">
        <f t="shared" si="85"/>
        <v/>
      </c>
      <c r="KS43" s="432" t="str">
        <f t="shared" si="85"/>
        <v/>
      </c>
      <c r="KT43" s="432" t="str">
        <f t="shared" si="85"/>
        <v/>
      </c>
      <c r="KU43" s="432" t="str">
        <f t="shared" si="85"/>
        <v/>
      </c>
      <c r="KV43" s="432" t="str">
        <f t="shared" si="85"/>
        <v/>
      </c>
      <c r="KW43" s="432" t="str">
        <f t="shared" si="86"/>
        <v/>
      </c>
      <c r="KX43" s="432" t="str">
        <f t="shared" si="86"/>
        <v/>
      </c>
      <c r="KY43" s="432" t="str">
        <f t="shared" si="86"/>
        <v/>
      </c>
      <c r="KZ43" s="432" t="str">
        <f t="shared" si="86"/>
        <v/>
      </c>
      <c r="LA43" s="432" t="str">
        <f t="shared" si="86"/>
        <v/>
      </c>
      <c r="LB43" s="432" t="str">
        <f t="shared" si="86"/>
        <v/>
      </c>
      <c r="LC43" s="432" t="str">
        <f t="shared" si="86"/>
        <v/>
      </c>
      <c r="LD43" s="432" t="str">
        <f t="shared" si="86"/>
        <v/>
      </c>
      <c r="LE43" s="432" t="str">
        <f t="shared" si="86"/>
        <v/>
      </c>
      <c r="LF43" s="432" t="str">
        <f t="shared" si="86"/>
        <v/>
      </c>
      <c r="LG43" s="432" t="str">
        <f t="shared" si="87"/>
        <v/>
      </c>
      <c r="LH43" s="432" t="str">
        <f t="shared" si="87"/>
        <v/>
      </c>
      <c r="LI43" s="432" t="str">
        <f t="shared" si="87"/>
        <v/>
      </c>
      <c r="LJ43" s="432" t="str">
        <f t="shared" si="87"/>
        <v/>
      </c>
      <c r="LK43" s="432" t="str">
        <f t="shared" si="87"/>
        <v/>
      </c>
      <c r="LL43" s="432" t="str">
        <f t="shared" si="87"/>
        <v/>
      </c>
      <c r="LM43" s="432" t="str">
        <f t="shared" si="87"/>
        <v/>
      </c>
      <c r="LN43" s="432" t="str">
        <f t="shared" si="87"/>
        <v/>
      </c>
      <c r="LO43" s="432" t="str">
        <f t="shared" si="87"/>
        <v/>
      </c>
      <c r="LP43" s="432" t="str">
        <f t="shared" si="87"/>
        <v/>
      </c>
      <c r="LQ43" s="432" t="str">
        <f t="shared" si="88"/>
        <v/>
      </c>
      <c r="LR43" s="432" t="str">
        <f t="shared" si="88"/>
        <v/>
      </c>
      <c r="LS43" s="432" t="str">
        <f t="shared" si="88"/>
        <v/>
      </c>
      <c r="LT43" s="432" t="str">
        <f t="shared" si="88"/>
        <v/>
      </c>
      <c r="LU43" s="432" t="str">
        <f t="shared" si="88"/>
        <v/>
      </c>
      <c r="LV43" s="432" t="str">
        <f t="shared" si="88"/>
        <v/>
      </c>
      <c r="LW43" s="432" t="str">
        <f t="shared" si="88"/>
        <v/>
      </c>
      <c r="LX43" s="432" t="str">
        <f t="shared" si="88"/>
        <v/>
      </c>
      <c r="LY43" s="432" t="str">
        <f t="shared" si="88"/>
        <v/>
      </c>
      <c r="LZ43" s="432" t="str">
        <f t="shared" si="88"/>
        <v/>
      </c>
      <c r="MA43" s="432" t="str">
        <f t="shared" si="89"/>
        <v/>
      </c>
      <c r="MB43" s="432" t="str">
        <f t="shared" si="89"/>
        <v/>
      </c>
      <c r="MC43" s="432" t="str">
        <f t="shared" si="89"/>
        <v/>
      </c>
      <c r="MD43" s="432" t="str">
        <f t="shared" si="89"/>
        <v/>
      </c>
      <c r="ME43" s="432" t="str">
        <f t="shared" si="89"/>
        <v/>
      </c>
      <c r="MF43" s="432" t="str">
        <f t="shared" si="89"/>
        <v/>
      </c>
      <c r="MG43" s="432" t="str">
        <f t="shared" si="89"/>
        <v/>
      </c>
      <c r="MH43" s="432" t="str">
        <f t="shared" si="89"/>
        <v/>
      </c>
      <c r="MI43" s="432" t="str">
        <f t="shared" si="89"/>
        <v/>
      </c>
      <c r="MJ43" s="432" t="str">
        <f t="shared" si="89"/>
        <v/>
      </c>
      <c r="MK43" s="432" t="str">
        <f t="shared" si="90"/>
        <v/>
      </c>
      <c r="ML43" s="432" t="str">
        <f t="shared" si="90"/>
        <v/>
      </c>
      <c r="MM43" s="432" t="str">
        <f t="shared" si="90"/>
        <v/>
      </c>
      <c r="MN43" s="432" t="str">
        <f t="shared" si="90"/>
        <v/>
      </c>
      <c r="MO43" s="432" t="str">
        <f t="shared" si="90"/>
        <v/>
      </c>
      <c r="MP43" s="432" t="str">
        <f t="shared" si="90"/>
        <v/>
      </c>
      <c r="MQ43" s="432" t="str">
        <f t="shared" si="90"/>
        <v/>
      </c>
      <c r="MR43" s="432" t="str">
        <f t="shared" si="90"/>
        <v/>
      </c>
      <c r="MS43" s="432" t="str">
        <f t="shared" si="90"/>
        <v/>
      </c>
      <c r="MT43" s="432" t="str">
        <f t="shared" si="90"/>
        <v/>
      </c>
      <c r="MU43" s="432" t="str">
        <f t="shared" si="91"/>
        <v/>
      </c>
      <c r="MV43" s="432" t="str">
        <f t="shared" si="91"/>
        <v/>
      </c>
      <c r="MW43" s="432" t="str">
        <f t="shared" si="91"/>
        <v/>
      </c>
      <c r="MX43" s="432" t="str">
        <f t="shared" si="91"/>
        <v/>
      </c>
      <c r="MY43" s="432" t="str">
        <f t="shared" si="91"/>
        <v/>
      </c>
      <c r="MZ43" s="432" t="str">
        <f t="shared" si="91"/>
        <v/>
      </c>
      <c r="NA43" s="432" t="str">
        <f t="shared" si="91"/>
        <v/>
      </c>
      <c r="NB43" s="432" t="str">
        <f t="shared" si="91"/>
        <v/>
      </c>
      <c r="NC43" s="432" t="str">
        <f t="shared" si="91"/>
        <v/>
      </c>
      <c r="ND43" s="432" t="str">
        <f t="shared" si="91"/>
        <v/>
      </c>
      <c r="NE43" s="432" t="str">
        <f t="shared" si="92"/>
        <v/>
      </c>
      <c r="NF43" s="432" t="str">
        <f t="shared" si="92"/>
        <v/>
      </c>
      <c r="NG43" s="432" t="str">
        <f t="shared" si="92"/>
        <v/>
      </c>
      <c r="NH43" s="432" t="str">
        <f t="shared" si="92"/>
        <v/>
      </c>
      <c r="NI43" s="432" t="str">
        <f t="shared" si="92"/>
        <v/>
      </c>
      <c r="NJ43" s="432" t="str">
        <f t="shared" si="92"/>
        <v/>
      </c>
      <c r="NK43" s="432" t="str">
        <f t="shared" si="92"/>
        <v/>
      </c>
      <c r="NL43" s="432" t="str">
        <f t="shared" si="92"/>
        <v/>
      </c>
      <c r="NM43" s="432" t="str">
        <f t="shared" si="92"/>
        <v/>
      </c>
      <c r="NN43" s="432" t="str">
        <f t="shared" si="92"/>
        <v/>
      </c>
      <c r="NO43" s="432" t="str">
        <f t="shared" si="93"/>
        <v/>
      </c>
      <c r="NP43" s="432" t="str">
        <f t="shared" si="93"/>
        <v/>
      </c>
      <c r="NQ43" s="432" t="str">
        <f t="shared" si="93"/>
        <v/>
      </c>
      <c r="NR43" s="432" t="str">
        <f t="shared" si="93"/>
        <v/>
      </c>
      <c r="NS43" s="432" t="str">
        <f t="shared" si="93"/>
        <v/>
      </c>
      <c r="NT43" s="432" t="str">
        <f t="shared" si="93"/>
        <v/>
      </c>
      <c r="NU43" s="432" t="str">
        <f t="shared" si="93"/>
        <v/>
      </c>
      <c r="NV43" s="432" t="str">
        <f t="shared" si="93"/>
        <v/>
      </c>
      <c r="NW43" s="432" t="str">
        <f t="shared" si="93"/>
        <v/>
      </c>
      <c r="NX43" s="432" t="str">
        <f t="shared" si="93"/>
        <v/>
      </c>
      <c r="NY43" s="432" t="str">
        <f t="shared" si="94"/>
        <v/>
      </c>
      <c r="NZ43" s="432" t="str">
        <f t="shared" si="94"/>
        <v/>
      </c>
      <c r="OA43" s="432" t="str">
        <f t="shared" si="94"/>
        <v/>
      </c>
      <c r="OB43" s="432" t="str">
        <f t="shared" si="94"/>
        <v/>
      </c>
      <c r="OC43" s="432" t="str">
        <f t="shared" si="94"/>
        <v/>
      </c>
      <c r="OD43" s="432" t="str">
        <f t="shared" si="94"/>
        <v/>
      </c>
      <c r="OE43" s="432" t="str">
        <f t="shared" si="94"/>
        <v/>
      </c>
      <c r="OF43" s="432" t="str">
        <f t="shared" si="94"/>
        <v/>
      </c>
      <c r="OG43" s="432" t="str">
        <f t="shared" si="94"/>
        <v/>
      </c>
      <c r="OH43" s="432" t="str">
        <f t="shared" si="94"/>
        <v/>
      </c>
      <c r="OI43" s="432" t="str">
        <f t="shared" si="95"/>
        <v/>
      </c>
      <c r="OJ43" s="432" t="str">
        <f t="shared" si="95"/>
        <v/>
      </c>
      <c r="OK43" s="432" t="str">
        <f t="shared" si="95"/>
        <v/>
      </c>
      <c r="OL43" s="432" t="str">
        <f t="shared" si="95"/>
        <v/>
      </c>
      <c r="OM43" s="432" t="str">
        <f t="shared" si="95"/>
        <v/>
      </c>
      <c r="ON43" s="432" t="str">
        <f t="shared" si="95"/>
        <v/>
      </c>
      <c r="OO43" s="432" t="str">
        <f t="shared" si="95"/>
        <v/>
      </c>
      <c r="OP43" s="432" t="str">
        <f t="shared" si="95"/>
        <v/>
      </c>
      <c r="OQ43" s="432" t="str">
        <f t="shared" si="95"/>
        <v/>
      </c>
      <c r="OR43" s="432" t="str">
        <f t="shared" si="95"/>
        <v/>
      </c>
      <c r="OS43" s="432" t="str">
        <f t="shared" si="96"/>
        <v/>
      </c>
      <c r="OT43" s="432" t="str">
        <f t="shared" si="96"/>
        <v/>
      </c>
      <c r="OU43" s="432" t="str">
        <f t="shared" si="96"/>
        <v/>
      </c>
      <c r="OV43" s="432" t="str">
        <f t="shared" si="96"/>
        <v/>
      </c>
      <c r="OW43" s="432" t="str">
        <f t="shared" si="96"/>
        <v/>
      </c>
      <c r="OX43" s="432" t="str">
        <f t="shared" si="96"/>
        <v/>
      </c>
      <c r="OY43" s="432" t="str">
        <f t="shared" si="96"/>
        <v/>
      </c>
      <c r="OZ43" s="432" t="str">
        <f t="shared" si="96"/>
        <v/>
      </c>
      <c r="PA43" s="432" t="str">
        <f t="shared" si="96"/>
        <v/>
      </c>
      <c r="PB43" s="432" t="str">
        <f t="shared" si="96"/>
        <v/>
      </c>
      <c r="PC43" s="432" t="str">
        <f t="shared" si="96"/>
        <v/>
      </c>
      <c r="PD43" s="432" t="str">
        <f t="shared" si="96"/>
        <v/>
      </c>
      <c r="PE43" s="432" t="str">
        <f t="shared" si="96"/>
        <v/>
      </c>
    </row>
    <row r="44" spans="1:421" ht="15.6">
      <c r="A44" s="549"/>
      <c r="B44" s="550"/>
      <c r="C44" s="948"/>
      <c r="D44" s="550"/>
      <c r="E44" s="554"/>
      <c r="F44" s="550"/>
      <c r="G44" s="551"/>
      <c r="H44" s="552"/>
      <c r="I44" s="553"/>
      <c r="J44" s="554"/>
      <c r="K44" s="554" t="str">
        <f t="shared" si="51"/>
        <v/>
      </c>
      <c r="L44" s="657" t="str">
        <f t="shared" si="12"/>
        <v/>
      </c>
      <c r="M44" s="952" t="str">
        <f t="shared" si="13"/>
        <v/>
      </c>
      <c r="N44" s="952" t="str">
        <f t="shared" si="52"/>
        <v/>
      </c>
      <c r="O44" s="1487"/>
      <c r="P44" s="1487"/>
      <c r="Q44" s="98"/>
      <c r="R44" s="167" t="str">
        <f t="shared" si="53"/>
        <v/>
      </c>
      <c r="S44" s="167" t="str">
        <f t="shared" si="54"/>
        <v/>
      </c>
      <c r="T44" s="167" t="str">
        <f t="shared" si="55"/>
        <v/>
      </c>
      <c r="U44" s="167" t="str">
        <f t="shared" si="56"/>
        <v/>
      </c>
      <c r="V44" s="85" t="s">
        <v>640</v>
      </c>
      <c r="W44" s="450">
        <v>2.5</v>
      </c>
      <c r="X44" s="167" t="str">
        <f t="shared" si="57"/>
        <v/>
      </c>
      <c r="Y44" s="167" t="str">
        <f t="shared" si="58"/>
        <v/>
      </c>
      <c r="Z44" s="167" t="str">
        <f t="shared" si="59"/>
        <v/>
      </c>
      <c r="AD44" s="530" t="str">
        <f>'3.2 TAP'!F34</f>
        <v/>
      </c>
      <c r="AE44" s="25"/>
      <c r="AF44" s="25"/>
      <c r="AG44" s="25"/>
      <c r="AH44" s="25"/>
      <c r="AI44" s="25"/>
      <c r="AJ44" s="25"/>
      <c r="AK44" s="25"/>
      <c r="AL44" s="25"/>
      <c r="AM44" s="25"/>
      <c r="AN44" s="25"/>
      <c r="AO44" s="25"/>
      <c r="AP44" s="25"/>
      <c r="AQ44" s="25"/>
      <c r="AR44" s="25"/>
      <c r="AS44" s="25"/>
      <c r="AT44" s="25"/>
      <c r="AU44" s="25"/>
      <c r="AV44" s="25"/>
      <c r="AW44" s="432" t="str">
        <f t="shared" si="60"/>
        <v/>
      </c>
      <c r="AX44" s="432" t="str">
        <f t="shared" si="60"/>
        <v/>
      </c>
      <c r="AY44" s="432" t="str">
        <f t="shared" si="60"/>
        <v/>
      </c>
      <c r="AZ44" s="432" t="str">
        <f t="shared" si="60"/>
        <v/>
      </c>
      <c r="BA44" s="432" t="str">
        <f t="shared" si="60"/>
        <v/>
      </c>
      <c r="BB44" s="432" t="str">
        <f t="shared" si="60"/>
        <v/>
      </c>
      <c r="BC44" s="432" t="str">
        <f t="shared" si="60"/>
        <v/>
      </c>
      <c r="BD44" s="432" t="str">
        <f t="shared" si="60"/>
        <v/>
      </c>
      <c r="BE44" s="432" t="str">
        <f t="shared" si="60"/>
        <v/>
      </c>
      <c r="BF44" s="432" t="str">
        <f t="shared" si="60"/>
        <v/>
      </c>
      <c r="BG44" s="432" t="str">
        <f t="shared" si="61"/>
        <v/>
      </c>
      <c r="BH44" s="432" t="str">
        <f t="shared" si="61"/>
        <v/>
      </c>
      <c r="BI44" s="432" t="str">
        <f t="shared" si="61"/>
        <v/>
      </c>
      <c r="BJ44" s="432" t="str">
        <f t="shared" si="61"/>
        <v/>
      </c>
      <c r="BK44" s="432" t="str">
        <f t="shared" si="61"/>
        <v/>
      </c>
      <c r="BL44" s="432" t="str">
        <f t="shared" si="61"/>
        <v/>
      </c>
      <c r="BM44" s="432" t="str">
        <f t="shared" si="61"/>
        <v/>
      </c>
      <c r="BN44" s="432" t="str">
        <f t="shared" si="61"/>
        <v/>
      </c>
      <c r="BO44" s="432" t="str">
        <f t="shared" si="61"/>
        <v/>
      </c>
      <c r="BP44" s="432" t="str">
        <f t="shared" si="61"/>
        <v/>
      </c>
      <c r="BQ44" s="432" t="str">
        <f t="shared" si="62"/>
        <v/>
      </c>
      <c r="BR44" s="432" t="str">
        <f t="shared" si="62"/>
        <v/>
      </c>
      <c r="BS44" s="432" t="str">
        <f t="shared" si="62"/>
        <v/>
      </c>
      <c r="BT44" s="432" t="str">
        <f t="shared" si="62"/>
        <v/>
      </c>
      <c r="BU44" s="432" t="str">
        <f t="shared" si="62"/>
        <v/>
      </c>
      <c r="BV44" s="432" t="str">
        <f t="shared" si="62"/>
        <v/>
      </c>
      <c r="BW44" s="432" t="str">
        <f t="shared" si="62"/>
        <v/>
      </c>
      <c r="BX44" s="432" t="str">
        <f t="shared" si="62"/>
        <v/>
      </c>
      <c r="BY44" s="432" t="str">
        <f t="shared" si="62"/>
        <v/>
      </c>
      <c r="BZ44" s="432" t="str">
        <f t="shared" si="62"/>
        <v/>
      </c>
      <c r="CA44" s="432" t="str">
        <f t="shared" si="63"/>
        <v/>
      </c>
      <c r="CB44" s="432" t="str">
        <f t="shared" si="63"/>
        <v/>
      </c>
      <c r="CC44" s="432" t="str">
        <f t="shared" si="63"/>
        <v/>
      </c>
      <c r="CD44" s="432" t="str">
        <f t="shared" si="63"/>
        <v/>
      </c>
      <c r="CE44" s="432" t="str">
        <f t="shared" si="63"/>
        <v/>
      </c>
      <c r="CF44" s="432" t="str">
        <f t="shared" si="63"/>
        <v/>
      </c>
      <c r="CG44" s="432" t="str">
        <f t="shared" si="63"/>
        <v/>
      </c>
      <c r="CH44" s="432" t="str">
        <f t="shared" si="63"/>
        <v/>
      </c>
      <c r="CI44" s="432" t="str">
        <f t="shared" si="63"/>
        <v/>
      </c>
      <c r="CJ44" s="432" t="str">
        <f t="shared" si="63"/>
        <v/>
      </c>
      <c r="CK44" s="432" t="str">
        <f t="shared" si="64"/>
        <v/>
      </c>
      <c r="CL44" s="432" t="str">
        <f t="shared" si="64"/>
        <v/>
      </c>
      <c r="CM44" s="432" t="str">
        <f t="shared" si="64"/>
        <v/>
      </c>
      <c r="CN44" s="432" t="str">
        <f t="shared" si="64"/>
        <v/>
      </c>
      <c r="CO44" s="432" t="str">
        <f t="shared" si="64"/>
        <v/>
      </c>
      <c r="CP44" s="432" t="str">
        <f t="shared" si="64"/>
        <v/>
      </c>
      <c r="CQ44" s="432" t="str">
        <f t="shared" si="64"/>
        <v/>
      </c>
      <c r="CR44" s="432" t="str">
        <f t="shared" si="64"/>
        <v/>
      </c>
      <c r="CS44" s="432" t="str">
        <f t="shared" si="64"/>
        <v/>
      </c>
      <c r="CT44" s="432" t="str">
        <f t="shared" si="64"/>
        <v/>
      </c>
      <c r="CU44" s="432" t="str">
        <f t="shared" si="65"/>
        <v/>
      </c>
      <c r="CV44" s="432" t="str">
        <f t="shared" si="65"/>
        <v/>
      </c>
      <c r="CW44" s="432" t="str">
        <f t="shared" si="65"/>
        <v/>
      </c>
      <c r="CX44" s="432" t="str">
        <f t="shared" si="65"/>
        <v/>
      </c>
      <c r="CY44" s="432" t="str">
        <f t="shared" si="65"/>
        <v/>
      </c>
      <c r="CZ44" s="432" t="str">
        <f t="shared" si="65"/>
        <v/>
      </c>
      <c r="DA44" s="432" t="str">
        <f t="shared" si="65"/>
        <v/>
      </c>
      <c r="DB44" s="432" t="str">
        <f t="shared" si="65"/>
        <v/>
      </c>
      <c r="DC44" s="432" t="str">
        <f t="shared" si="65"/>
        <v/>
      </c>
      <c r="DD44" s="432" t="str">
        <f t="shared" si="65"/>
        <v/>
      </c>
      <c r="DE44" s="432" t="str">
        <f t="shared" si="66"/>
        <v/>
      </c>
      <c r="DF44" s="432" t="str">
        <f t="shared" si="66"/>
        <v/>
      </c>
      <c r="DG44" s="432" t="str">
        <f t="shared" si="66"/>
        <v/>
      </c>
      <c r="DH44" s="432" t="str">
        <f t="shared" si="66"/>
        <v/>
      </c>
      <c r="DI44" s="432" t="str">
        <f t="shared" si="66"/>
        <v/>
      </c>
      <c r="DJ44" s="432" t="str">
        <f t="shared" si="66"/>
        <v/>
      </c>
      <c r="DK44" s="432" t="str">
        <f t="shared" si="66"/>
        <v/>
      </c>
      <c r="DL44" s="432" t="str">
        <f t="shared" si="66"/>
        <v/>
      </c>
      <c r="DM44" s="432" t="str">
        <f t="shared" si="66"/>
        <v/>
      </c>
      <c r="DN44" s="432" t="str">
        <f t="shared" si="66"/>
        <v/>
      </c>
      <c r="DO44" s="432" t="str">
        <f t="shared" si="67"/>
        <v/>
      </c>
      <c r="DP44" s="432" t="str">
        <f t="shared" si="67"/>
        <v/>
      </c>
      <c r="DQ44" s="432" t="str">
        <f t="shared" si="67"/>
        <v/>
      </c>
      <c r="DR44" s="432" t="str">
        <f t="shared" si="67"/>
        <v/>
      </c>
      <c r="DS44" s="432" t="str">
        <f t="shared" si="67"/>
        <v/>
      </c>
      <c r="DT44" s="432" t="str">
        <f t="shared" si="67"/>
        <v/>
      </c>
      <c r="DU44" s="432" t="str">
        <f t="shared" si="67"/>
        <v/>
      </c>
      <c r="DV44" s="432" t="str">
        <f t="shared" si="67"/>
        <v/>
      </c>
      <c r="DW44" s="432" t="str">
        <f t="shared" si="67"/>
        <v/>
      </c>
      <c r="DX44" s="432" t="str">
        <f t="shared" si="67"/>
        <v/>
      </c>
      <c r="DY44" s="432" t="str">
        <f t="shared" si="68"/>
        <v/>
      </c>
      <c r="DZ44" s="432" t="str">
        <f t="shared" si="68"/>
        <v/>
      </c>
      <c r="EA44" s="432" t="str">
        <f t="shared" si="68"/>
        <v/>
      </c>
      <c r="EB44" s="432" t="str">
        <f t="shared" si="68"/>
        <v/>
      </c>
      <c r="EC44" s="432" t="str">
        <f t="shared" si="68"/>
        <v/>
      </c>
      <c r="ED44" s="432" t="str">
        <f t="shared" si="68"/>
        <v/>
      </c>
      <c r="EE44" s="432" t="str">
        <f t="shared" si="68"/>
        <v/>
      </c>
      <c r="EF44" s="432" t="str">
        <f t="shared" si="68"/>
        <v/>
      </c>
      <c r="EG44" s="432" t="str">
        <f t="shared" si="68"/>
        <v/>
      </c>
      <c r="EH44" s="432" t="str">
        <f t="shared" si="68"/>
        <v/>
      </c>
      <c r="EI44" s="432" t="str">
        <f t="shared" si="69"/>
        <v/>
      </c>
      <c r="EJ44" s="432" t="str">
        <f t="shared" si="69"/>
        <v/>
      </c>
      <c r="EK44" s="432" t="str">
        <f t="shared" si="69"/>
        <v/>
      </c>
      <c r="EL44" s="432" t="str">
        <f t="shared" si="69"/>
        <v/>
      </c>
      <c r="EM44" s="432" t="str">
        <f t="shared" si="69"/>
        <v/>
      </c>
      <c r="EN44" s="432" t="str">
        <f t="shared" si="69"/>
        <v/>
      </c>
      <c r="EO44" s="432" t="str">
        <f t="shared" si="69"/>
        <v/>
      </c>
      <c r="EP44" s="432" t="str">
        <f t="shared" si="69"/>
        <v/>
      </c>
      <c r="EQ44" s="432" t="str">
        <f t="shared" si="69"/>
        <v/>
      </c>
      <c r="ER44" s="432" t="str">
        <f t="shared" si="69"/>
        <v/>
      </c>
      <c r="ES44" s="432" t="str">
        <f t="shared" si="70"/>
        <v/>
      </c>
      <c r="ET44" s="432" t="str">
        <f t="shared" si="70"/>
        <v/>
      </c>
      <c r="EU44" s="432" t="str">
        <f t="shared" si="70"/>
        <v/>
      </c>
      <c r="EV44" s="432" t="str">
        <f t="shared" si="70"/>
        <v/>
      </c>
      <c r="EW44" s="432" t="str">
        <f t="shared" si="70"/>
        <v/>
      </c>
      <c r="EX44" s="432" t="str">
        <f t="shared" si="70"/>
        <v/>
      </c>
      <c r="EY44" s="432" t="str">
        <f t="shared" si="70"/>
        <v/>
      </c>
      <c r="EZ44" s="432" t="str">
        <f t="shared" si="70"/>
        <v/>
      </c>
      <c r="FA44" s="432" t="str">
        <f t="shared" si="70"/>
        <v/>
      </c>
      <c r="FB44" s="432" t="str">
        <f t="shared" si="70"/>
        <v/>
      </c>
      <c r="FC44" s="432" t="str">
        <f t="shared" si="71"/>
        <v/>
      </c>
      <c r="FD44" s="432" t="str">
        <f t="shared" si="71"/>
        <v/>
      </c>
      <c r="FE44" s="432" t="str">
        <f t="shared" si="71"/>
        <v/>
      </c>
      <c r="FF44" s="432" t="str">
        <f t="shared" si="71"/>
        <v/>
      </c>
      <c r="FG44" s="432" t="str">
        <f t="shared" si="71"/>
        <v/>
      </c>
      <c r="FH44" s="432" t="str">
        <f t="shared" si="71"/>
        <v/>
      </c>
      <c r="FI44" s="432" t="str">
        <f t="shared" si="71"/>
        <v/>
      </c>
      <c r="FJ44" s="432" t="str">
        <f t="shared" si="71"/>
        <v/>
      </c>
      <c r="FK44" s="432" t="str">
        <f t="shared" si="71"/>
        <v/>
      </c>
      <c r="FL44" s="432" t="str">
        <f t="shared" si="71"/>
        <v/>
      </c>
      <c r="FM44" s="432" t="str">
        <f t="shared" si="72"/>
        <v/>
      </c>
      <c r="FN44" s="432" t="str">
        <f t="shared" si="72"/>
        <v/>
      </c>
      <c r="FO44" s="432" t="str">
        <f t="shared" si="72"/>
        <v/>
      </c>
      <c r="FP44" s="432" t="str">
        <f t="shared" si="72"/>
        <v/>
      </c>
      <c r="FQ44" s="432" t="str">
        <f t="shared" si="72"/>
        <v/>
      </c>
      <c r="FR44" s="432" t="str">
        <f t="shared" si="72"/>
        <v/>
      </c>
      <c r="FS44" s="432" t="str">
        <f t="shared" si="72"/>
        <v/>
      </c>
      <c r="FT44" s="432" t="str">
        <f t="shared" si="72"/>
        <v/>
      </c>
      <c r="FU44" s="432" t="str">
        <f t="shared" si="72"/>
        <v/>
      </c>
      <c r="FV44" s="432" t="str">
        <f t="shared" si="72"/>
        <v/>
      </c>
      <c r="FW44" s="432" t="str">
        <f t="shared" si="73"/>
        <v/>
      </c>
      <c r="FX44" s="432" t="str">
        <f t="shared" si="73"/>
        <v/>
      </c>
      <c r="FY44" s="432" t="str">
        <f t="shared" si="73"/>
        <v/>
      </c>
      <c r="FZ44" s="432" t="str">
        <f t="shared" si="73"/>
        <v/>
      </c>
      <c r="GA44" s="432" t="str">
        <f t="shared" si="73"/>
        <v/>
      </c>
      <c r="GB44" s="432" t="str">
        <f t="shared" si="73"/>
        <v/>
      </c>
      <c r="GC44" s="432" t="str">
        <f t="shared" si="73"/>
        <v/>
      </c>
      <c r="GD44" s="432" t="str">
        <f t="shared" si="73"/>
        <v/>
      </c>
      <c r="GE44" s="432" t="str">
        <f t="shared" si="73"/>
        <v/>
      </c>
      <c r="GF44" s="432" t="str">
        <f t="shared" si="73"/>
        <v/>
      </c>
      <c r="GG44" s="432" t="str">
        <f t="shared" si="74"/>
        <v/>
      </c>
      <c r="GH44" s="432" t="str">
        <f t="shared" si="74"/>
        <v/>
      </c>
      <c r="GI44" s="432" t="str">
        <f t="shared" si="74"/>
        <v/>
      </c>
      <c r="GJ44" s="432" t="str">
        <f t="shared" si="74"/>
        <v/>
      </c>
      <c r="GK44" s="432" t="str">
        <f t="shared" si="74"/>
        <v/>
      </c>
      <c r="GL44" s="432" t="str">
        <f t="shared" si="74"/>
        <v/>
      </c>
      <c r="GM44" s="432" t="str">
        <f t="shared" si="74"/>
        <v/>
      </c>
      <c r="GN44" s="432" t="str">
        <f t="shared" si="74"/>
        <v/>
      </c>
      <c r="GO44" s="432" t="str">
        <f t="shared" si="74"/>
        <v/>
      </c>
      <c r="GP44" s="432" t="str">
        <f t="shared" si="74"/>
        <v/>
      </c>
      <c r="GQ44" s="432" t="str">
        <f t="shared" si="75"/>
        <v/>
      </c>
      <c r="GR44" s="432" t="str">
        <f t="shared" si="75"/>
        <v/>
      </c>
      <c r="GS44" s="432" t="str">
        <f t="shared" si="75"/>
        <v/>
      </c>
      <c r="GT44" s="432" t="str">
        <f t="shared" si="75"/>
        <v/>
      </c>
      <c r="GU44" s="432" t="str">
        <f t="shared" si="75"/>
        <v/>
      </c>
      <c r="GV44" s="432" t="str">
        <f t="shared" si="75"/>
        <v/>
      </c>
      <c r="GW44" s="432" t="str">
        <f t="shared" si="75"/>
        <v/>
      </c>
      <c r="GX44" s="432" t="str">
        <f t="shared" si="75"/>
        <v/>
      </c>
      <c r="GY44" s="432" t="str">
        <f t="shared" si="75"/>
        <v/>
      </c>
      <c r="GZ44" s="432" t="str">
        <f t="shared" si="75"/>
        <v/>
      </c>
      <c r="HA44" s="432" t="str">
        <f t="shared" si="76"/>
        <v/>
      </c>
      <c r="HB44" s="432" t="str">
        <f t="shared" si="76"/>
        <v/>
      </c>
      <c r="HC44" s="432" t="str">
        <f t="shared" si="76"/>
        <v/>
      </c>
      <c r="HD44" s="432" t="str">
        <f t="shared" si="76"/>
        <v/>
      </c>
      <c r="HE44" s="432" t="str">
        <f t="shared" si="76"/>
        <v/>
      </c>
      <c r="HF44" s="432" t="str">
        <f t="shared" si="76"/>
        <v/>
      </c>
      <c r="HG44" s="432" t="str">
        <f t="shared" si="76"/>
        <v/>
      </c>
      <c r="HH44" s="432" t="str">
        <f t="shared" si="76"/>
        <v/>
      </c>
      <c r="HI44" s="432" t="str">
        <f t="shared" si="76"/>
        <v/>
      </c>
      <c r="HJ44" s="432" t="str">
        <f t="shared" si="76"/>
        <v/>
      </c>
      <c r="HK44" s="432" t="str">
        <f t="shared" si="77"/>
        <v/>
      </c>
      <c r="HL44" s="432" t="str">
        <f t="shared" si="77"/>
        <v/>
      </c>
      <c r="HM44" s="432" t="str">
        <f t="shared" si="77"/>
        <v/>
      </c>
      <c r="HN44" s="432" t="str">
        <f t="shared" si="77"/>
        <v/>
      </c>
      <c r="HO44" s="432" t="str">
        <f t="shared" si="77"/>
        <v/>
      </c>
      <c r="HP44" s="432" t="str">
        <f t="shared" si="77"/>
        <v/>
      </c>
      <c r="HQ44" s="432" t="str">
        <f t="shared" si="77"/>
        <v/>
      </c>
      <c r="HR44" s="432" t="str">
        <f t="shared" si="77"/>
        <v/>
      </c>
      <c r="HS44" s="432" t="str">
        <f t="shared" si="77"/>
        <v/>
      </c>
      <c r="HT44" s="432" t="str">
        <f t="shared" si="77"/>
        <v/>
      </c>
      <c r="HU44" s="432" t="str">
        <f t="shared" si="78"/>
        <v/>
      </c>
      <c r="HV44" s="432" t="str">
        <f t="shared" si="78"/>
        <v/>
      </c>
      <c r="HW44" s="432" t="str">
        <f t="shared" si="78"/>
        <v/>
      </c>
      <c r="HX44" s="432" t="str">
        <f t="shared" si="78"/>
        <v/>
      </c>
      <c r="HY44" s="432" t="str">
        <f t="shared" si="78"/>
        <v/>
      </c>
      <c r="HZ44" s="432" t="str">
        <f t="shared" si="78"/>
        <v/>
      </c>
      <c r="IA44" s="432" t="str">
        <f t="shared" si="78"/>
        <v/>
      </c>
      <c r="IB44" s="432" t="str">
        <f t="shared" si="78"/>
        <v/>
      </c>
      <c r="IC44" s="432" t="str">
        <f t="shared" si="78"/>
        <v/>
      </c>
      <c r="ID44" s="432" t="str">
        <f t="shared" si="78"/>
        <v/>
      </c>
      <c r="IE44" s="432" t="str">
        <f t="shared" si="79"/>
        <v/>
      </c>
      <c r="IF44" s="432" t="str">
        <f t="shared" si="79"/>
        <v/>
      </c>
      <c r="IG44" s="432" t="str">
        <f t="shared" si="79"/>
        <v/>
      </c>
      <c r="IH44" s="432" t="str">
        <f t="shared" si="79"/>
        <v/>
      </c>
      <c r="II44" s="432" t="str">
        <f t="shared" si="79"/>
        <v/>
      </c>
      <c r="IJ44" s="432" t="str">
        <f t="shared" si="79"/>
        <v/>
      </c>
      <c r="IK44" s="432" t="str">
        <f t="shared" si="79"/>
        <v/>
      </c>
      <c r="IL44" s="432" t="str">
        <f t="shared" si="79"/>
        <v/>
      </c>
      <c r="IM44" s="432" t="str">
        <f t="shared" si="79"/>
        <v/>
      </c>
      <c r="IN44" s="432" t="str">
        <f t="shared" si="79"/>
        <v/>
      </c>
      <c r="IO44" s="432" t="str">
        <f t="shared" si="80"/>
        <v/>
      </c>
      <c r="IP44" s="432" t="str">
        <f t="shared" si="80"/>
        <v/>
      </c>
      <c r="IQ44" s="432" t="str">
        <f t="shared" si="80"/>
        <v/>
      </c>
      <c r="IR44" s="432" t="str">
        <f t="shared" si="80"/>
        <v/>
      </c>
      <c r="IS44" s="432" t="str">
        <f t="shared" si="80"/>
        <v/>
      </c>
      <c r="IT44" s="432" t="str">
        <f t="shared" si="80"/>
        <v/>
      </c>
      <c r="IU44" s="432" t="str">
        <f t="shared" si="80"/>
        <v/>
      </c>
      <c r="IV44" s="432" t="str">
        <f t="shared" si="80"/>
        <v/>
      </c>
      <c r="IW44" s="432" t="str">
        <f t="shared" si="80"/>
        <v/>
      </c>
      <c r="IX44" s="432" t="str">
        <f t="shared" si="80"/>
        <v/>
      </c>
      <c r="IY44" s="432" t="str">
        <f t="shared" si="81"/>
        <v/>
      </c>
      <c r="IZ44" s="432" t="str">
        <f t="shared" si="81"/>
        <v/>
      </c>
      <c r="JA44" s="432" t="str">
        <f t="shared" si="81"/>
        <v/>
      </c>
      <c r="JB44" s="432" t="str">
        <f t="shared" si="81"/>
        <v/>
      </c>
      <c r="JC44" s="432" t="str">
        <f t="shared" si="81"/>
        <v/>
      </c>
      <c r="JD44" s="432" t="str">
        <f t="shared" si="81"/>
        <v/>
      </c>
      <c r="JE44" s="432" t="str">
        <f t="shared" si="81"/>
        <v/>
      </c>
      <c r="JF44" s="432" t="str">
        <f t="shared" si="81"/>
        <v/>
      </c>
      <c r="JG44" s="432" t="str">
        <f t="shared" si="81"/>
        <v/>
      </c>
      <c r="JH44" s="432" t="str">
        <f t="shared" si="81"/>
        <v/>
      </c>
      <c r="JI44" s="432" t="str">
        <f t="shared" si="82"/>
        <v/>
      </c>
      <c r="JJ44" s="432" t="str">
        <f t="shared" si="82"/>
        <v/>
      </c>
      <c r="JK44" s="432" t="str">
        <f t="shared" si="82"/>
        <v/>
      </c>
      <c r="JL44" s="432" t="str">
        <f t="shared" si="82"/>
        <v/>
      </c>
      <c r="JM44" s="432" t="str">
        <f t="shared" si="82"/>
        <v/>
      </c>
      <c r="JN44" s="432" t="str">
        <f t="shared" si="82"/>
        <v/>
      </c>
      <c r="JO44" s="432" t="str">
        <f t="shared" si="82"/>
        <v/>
      </c>
      <c r="JP44" s="432" t="str">
        <f t="shared" si="82"/>
        <v/>
      </c>
      <c r="JQ44" s="432" t="str">
        <f t="shared" si="82"/>
        <v/>
      </c>
      <c r="JR44" s="432" t="str">
        <f t="shared" si="82"/>
        <v/>
      </c>
      <c r="JS44" s="432" t="str">
        <f t="shared" si="83"/>
        <v/>
      </c>
      <c r="JT44" s="432" t="str">
        <f t="shared" si="83"/>
        <v/>
      </c>
      <c r="JU44" s="432" t="str">
        <f t="shared" si="83"/>
        <v/>
      </c>
      <c r="JV44" s="432" t="str">
        <f t="shared" si="83"/>
        <v/>
      </c>
      <c r="JW44" s="432" t="str">
        <f t="shared" si="83"/>
        <v/>
      </c>
      <c r="JX44" s="432" t="str">
        <f t="shared" si="83"/>
        <v/>
      </c>
      <c r="JY44" s="432" t="str">
        <f t="shared" si="83"/>
        <v/>
      </c>
      <c r="JZ44" s="432" t="str">
        <f t="shared" si="83"/>
        <v/>
      </c>
      <c r="KA44" s="432" t="str">
        <f t="shared" si="83"/>
        <v/>
      </c>
      <c r="KB44" s="432" t="str">
        <f t="shared" si="83"/>
        <v/>
      </c>
      <c r="KC44" s="432" t="str">
        <f t="shared" si="84"/>
        <v/>
      </c>
      <c r="KD44" s="432" t="str">
        <f t="shared" si="84"/>
        <v/>
      </c>
      <c r="KE44" s="432" t="str">
        <f t="shared" si="84"/>
        <v/>
      </c>
      <c r="KF44" s="432" t="str">
        <f t="shared" si="84"/>
        <v/>
      </c>
      <c r="KG44" s="432" t="str">
        <f t="shared" si="84"/>
        <v/>
      </c>
      <c r="KH44" s="432" t="str">
        <f t="shared" si="84"/>
        <v/>
      </c>
      <c r="KI44" s="432" t="str">
        <f t="shared" si="84"/>
        <v/>
      </c>
      <c r="KJ44" s="432" t="str">
        <f t="shared" si="84"/>
        <v/>
      </c>
      <c r="KK44" s="432" t="str">
        <f t="shared" si="84"/>
        <v/>
      </c>
      <c r="KL44" s="432" t="str">
        <f t="shared" si="84"/>
        <v/>
      </c>
      <c r="KM44" s="432" t="str">
        <f t="shared" si="85"/>
        <v/>
      </c>
      <c r="KN44" s="432" t="str">
        <f t="shared" si="85"/>
        <v/>
      </c>
      <c r="KO44" s="432" t="str">
        <f t="shared" si="85"/>
        <v/>
      </c>
      <c r="KP44" s="432" t="str">
        <f t="shared" si="85"/>
        <v/>
      </c>
      <c r="KQ44" s="432" t="str">
        <f t="shared" si="85"/>
        <v/>
      </c>
      <c r="KR44" s="432" t="str">
        <f t="shared" si="85"/>
        <v/>
      </c>
      <c r="KS44" s="432" t="str">
        <f t="shared" si="85"/>
        <v/>
      </c>
      <c r="KT44" s="432" t="str">
        <f t="shared" si="85"/>
        <v/>
      </c>
      <c r="KU44" s="432" t="str">
        <f t="shared" si="85"/>
        <v/>
      </c>
      <c r="KV44" s="432" t="str">
        <f t="shared" si="85"/>
        <v/>
      </c>
      <c r="KW44" s="432" t="str">
        <f t="shared" si="86"/>
        <v/>
      </c>
      <c r="KX44" s="432" t="str">
        <f t="shared" si="86"/>
        <v/>
      </c>
      <c r="KY44" s="432" t="str">
        <f t="shared" si="86"/>
        <v/>
      </c>
      <c r="KZ44" s="432" t="str">
        <f t="shared" si="86"/>
        <v/>
      </c>
      <c r="LA44" s="432" t="str">
        <f t="shared" si="86"/>
        <v/>
      </c>
      <c r="LB44" s="432" t="str">
        <f t="shared" si="86"/>
        <v/>
      </c>
      <c r="LC44" s="432" t="str">
        <f t="shared" si="86"/>
        <v/>
      </c>
      <c r="LD44" s="432" t="str">
        <f t="shared" si="86"/>
        <v/>
      </c>
      <c r="LE44" s="432" t="str">
        <f t="shared" si="86"/>
        <v/>
      </c>
      <c r="LF44" s="432" t="str">
        <f t="shared" si="86"/>
        <v/>
      </c>
      <c r="LG44" s="432" t="str">
        <f t="shared" si="87"/>
        <v/>
      </c>
      <c r="LH44" s="432" t="str">
        <f t="shared" si="87"/>
        <v/>
      </c>
      <c r="LI44" s="432" t="str">
        <f t="shared" si="87"/>
        <v/>
      </c>
      <c r="LJ44" s="432" t="str">
        <f t="shared" si="87"/>
        <v/>
      </c>
      <c r="LK44" s="432" t="str">
        <f t="shared" si="87"/>
        <v/>
      </c>
      <c r="LL44" s="432" t="str">
        <f t="shared" si="87"/>
        <v/>
      </c>
      <c r="LM44" s="432" t="str">
        <f t="shared" si="87"/>
        <v/>
      </c>
      <c r="LN44" s="432" t="str">
        <f t="shared" si="87"/>
        <v/>
      </c>
      <c r="LO44" s="432" t="str">
        <f t="shared" si="87"/>
        <v/>
      </c>
      <c r="LP44" s="432" t="str">
        <f t="shared" si="87"/>
        <v/>
      </c>
      <c r="LQ44" s="432" t="str">
        <f t="shared" si="88"/>
        <v/>
      </c>
      <c r="LR44" s="432" t="str">
        <f t="shared" si="88"/>
        <v/>
      </c>
      <c r="LS44" s="432" t="str">
        <f t="shared" si="88"/>
        <v/>
      </c>
      <c r="LT44" s="432" t="str">
        <f t="shared" si="88"/>
        <v/>
      </c>
      <c r="LU44" s="432" t="str">
        <f t="shared" si="88"/>
        <v/>
      </c>
      <c r="LV44" s="432" t="str">
        <f t="shared" si="88"/>
        <v/>
      </c>
      <c r="LW44" s="432" t="str">
        <f t="shared" si="88"/>
        <v/>
      </c>
      <c r="LX44" s="432" t="str">
        <f t="shared" si="88"/>
        <v/>
      </c>
      <c r="LY44" s="432" t="str">
        <f t="shared" si="88"/>
        <v/>
      </c>
      <c r="LZ44" s="432" t="str">
        <f t="shared" si="88"/>
        <v/>
      </c>
      <c r="MA44" s="432" t="str">
        <f t="shared" si="89"/>
        <v/>
      </c>
      <c r="MB44" s="432" t="str">
        <f t="shared" si="89"/>
        <v/>
      </c>
      <c r="MC44" s="432" t="str">
        <f t="shared" si="89"/>
        <v/>
      </c>
      <c r="MD44" s="432" t="str">
        <f t="shared" si="89"/>
        <v/>
      </c>
      <c r="ME44" s="432" t="str">
        <f t="shared" si="89"/>
        <v/>
      </c>
      <c r="MF44" s="432" t="str">
        <f t="shared" si="89"/>
        <v/>
      </c>
      <c r="MG44" s="432" t="str">
        <f t="shared" si="89"/>
        <v/>
      </c>
      <c r="MH44" s="432" t="str">
        <f t="shared" si="89"/>
        <v/>
      </c>
      <c r="MI44" s="432" t="str">
        <f t="shared" si="89"/>
        <v/>
      </c>
      <c r="MJ44" s="432" t="str">
        <f t="shared" si="89"/>
        <v/>
      </c>
      <c r="MK44" s="432" t="str">
        <f t="shared" si="90"/>
        <v/>
      </c>
      <c r="ML44" s="432" t="str">
        <f t="shared" si="90"/>
        <v/>
      </c>
      <c r="MM44" s="432" t="str">
        <f t="shared" si="90"/>
        <v/>
      </c>
      <c r="MN44" s="432" t="str">
        <f t="shared" si="90"/>
        <v/>
      </c>
      <c r="MO44" s="432" t="str">
        <f t="shared" si="90"/>
        <v/>
      </c>
      <c r="MP44" s="432" t="str">
        <f t="shared" si="90"/>
        <v/>
      </c>
      <c r="MQ44" s="432" t="str">
        <f t="shared" si="90"/>
        <v/>
      </c>
      <c r="MR44" s="432" t="str">
        <f t="shared" si="90"/>
        <v/>
      </c>
      <c r="MS44" s="432" t="str">
        <f t="shared" si="90"/>
        <v/>
      </c>
      <c r="MT44" s="432" t="str">
        <f t="shared" si="90"/>
        <v/>
      </c>
      <c r="MU44" s="432" t="str">
        <f t="shared" si="91"/>
        <v/>
      </c>
      <c r="MV44" s="432" t="str">
        <f t="shared" si="91"/>
        <v/>
      </c>
      <c r="MW44" s="432" t="str">
        <f t="shared" si="91"/>
        <v/>
      </c>
      <c r="MX44" s="432" t="str">
        <f t="shared" si="91"/>
        <v/>
      </c>
      <c r="MY44" s="432" t="str">
        <f t="shared" si="91"/>
        <v/>
      </c>
      <c r="MZ44" s="432" t="str">
        <f t="shared" si="91"/>
        <v/>
      </c>
      <c r="NA44" s="432" t="str">
        <f t="shared" si="91"/>
        <v/>
      </c>
      <c r="NB44" s="432" t="str">
        <f t="shared" si="91"/>
        <v/>
      </c>
      <c r="NC44" s="432" t="str">
        <f t="shared" si="91"/>
        <v/>
      </c>
      <c r="ND44" s="432" t="str">
        <f t="shared" si="91"/>
        <v/>
      </c>
      <c r="NE44" s="432" t="str">
        <f t="shared" si="92"/>
        <v/>
      </c>
      <c r="NF44" s="432" t="str">
        <f t="shared" si="92"/>
        <v/>
      </c>
      <c r="NG44" s="432" t="str">
        <f t="shared" si="92"/>
        <v/>
      </c>
      <c r="NH44" s="432" t="str">
        <f t="shared" si="92"/>
        <v/>
      </c>
      <c r="NI44" s="432" t="str">
        <f t="shared" si="92"/>
        <v/>
      </c>
      <c r="NJ44" s="432" t="str">
        <f t="shared" si="92"/>
        <v/>
      </c>
      <c r="NK44" s="432" t="str">
        <f t="shared" si="92"/>
        <v/>
      </c>
      <c r="NL44" s="432" t="str">
        <f t="shared" si="92"/>
        <v/>
      </c>
      <c r="NM44" s="432" t="str">
        <f t="shared" si="92"/>
        <v/>
      </c>
      <c r="NN44" s="432" t="str">
        <f t="shared" si="92"/>
        <v/>
      </c>
      <c r="NO44" s="432" t="str">
        <f t="shared" si="93"/>
        <v/>
      </c>
      <c r="NP44" s="432" t="str">
        <f t="shared" si="93"/>
        <v/>
      </c>
      <c r="NQ44" s="432" t="str">
        <f t="shared" si="93"/>
        <v/>
      </c>
      <c r="NR44" s="432" t="str">
        <f t="shared" si="93"/>
        <v/>
      </c>
      <c r="NS44" s="432" t="str">
        <f t="shared" si="93"/>
        <v/>
      </c>
      <c r="NT44" s="432" t="str">
        <f t="shared" si="93"/>
        <v/>
      </c>
      <c r="NU44" s="432" t="str">
        <f t="shared" si="93"/>
        <v/>
      </c>
      <c r="NV44" s="432" t="str">
        <f t="shared" si="93"/>
        <v/>
      </c>
      <c r="NW44" s="432" t="str">
        <f t="shared" si="93"/>
        <v/>
      </c>
      <c r="NX44" s="432" t="str">
        <f t="shared" si="93"/>
        <v/>
      </c>
      <c r="NY44" s="432" t="str">
        <f t="shared" si="94"/>
        <v/>
      </c>
      <c r="NZ44" s="432" t="str">
        <f t="shared" si="94"/>
        <v/>
      </c>
      <c r="OA44" s="432" t="str">
        <f t="shared" si="94"/>
        <v/>
      </c>
      <c r="OB44" s="432" t="str">
        <f t="shared" si="94"/>
        <v/>
      </c>
      <c r="OC44" s="432" t="str">
        <f t="shared" si="94"/>
        <v/>
      </c>
      <c r="OD44" s="432" t="str">
        <f t="shared" si="94"/>
        <v/>
      </c>
      <c r="OE44" s="432" t="str">
        <f t="shared" si="94"/>
        <v/>
      </c>
      <c r="OF44" s="432" t="str">
        <f t="shared" si="94"/>
        <v/>
      </c>
      <c r="OG44" s="432" t="str">
        <f t="shared" si="94"/>
        <v/>
      </c>
      <c r="OH44" s="432" t="str">
        <f t="shared" si="94"/>
        <v/>
      </c>
      <c r="OI44" s="432" t="str">
        <f t="shared" si="95"/>
        <v/>
      </c>
      <c r="OJ44" s="432" t="str">
        <f t="shared" si="95"/>
        <v/>
      </c>
      <c r="OK44" s="432" t="str">
        <f t="shared" si="95"/>
        <v/>
      </c>
      <c r="OL44" s="432" t="str">
        <f t="shared" si="95"/>
        <v/>
      </c>
      <c r="OM44" s="432" t="str">
        <f t="shared" si="95"/>
        <v/>
      </c>
      <c r="ON44" s="432" t="str">
        <f t="shared" si="95"/>
        <v/>
      </c>
      <c r="OO44" s="432" t="str">
        <f t="shared" si="95"/>
        <v/>
      </c>
      <c r="OP44" s="432" t="str">
        <f t="shared" si="95"/>
        <v/>
      </c>
      <c r="OQ44" s="432" t="str">
        <f t="shared" si="95"/>
        <v/>
      </c>
      <c r="OR44" s="432" t="str">
        <f t="shared" si="95"/>
        <v/>
      </c>
      <c r="OS44" s="432" t="str">
        <f t="shared" si="96"/>
        <v/>
      </c>
      <c r="OT44" s="432" t="str">
        <f t="shared" si="96"/>
        <v/>
      </c>
      <c r="OU44" s="432" t="str">
        <f t="shared" si="96"/>
        <v/>
      </c>
      <c r="OV44" s="432" t="str">
        <f t="shared" si="96"/>
        <v/>
      </c>
      <c r="OW44" s="432" t="str">
        <f t="shared" si="96"/>
        <v/>
      </c>
      <c r="OX44" s="432" t="str">
        <f t="shared" si="96"/>
        <v/>
      </c>
      <c r="OY44" s="432" t="str">
        <f t="shared" si="96"/>
        <v/>
      </c>
      <c r="OZ44" s="432" t="str">
        <f t="shared" si="96"/>
        <v/>
      </c>
      <c r="PA44" s="432" t="str">
        <f t="shared" si="96"/>
        <v/>
      </c>
      <c r="PB44" s="432" t="str">
        <f t="shared" si="96"/>
        <v/>
      </c>
      <c r="PC44" s="432" t="str">
        <f t="shared" si="96"/>
        <v/>
      </c>
      <c r="PD44" s="432" t="str">
        <f t="shared" si="96"/>
        <v/>
      </c>
      <c r="PE44" s="432" t="str">
        <f t="shared" si="96"/>
        <v/>
      </c>
    </row>
    <row r="45" spans="1:421" ht="15.6">
      <c r="A45" s="541"/>
      <c r="B45" s="542"/>
      <c r="C45" s="947"/>
      <c r="D45" s="542"/>
      <c r="E45" s="546"/>
      <c r="F45" s="542"/>
      <c r="G45" s="543"/>
      <c r="H45" s="544"/>
      <c r="I45" s="545"/>
      <c r="J45" s="546"/>
      <c r="K45" s="546" t="str">
        <f t="shared" si="51"/>
        <v/>
      </c>
      <c r="L45" s="547" t="str">
        <f t="shared" si="12"/>
        <v/>
      </c>
      <c r="M45" s="951" t="str">
        <f t="shared" si="13"/>
        <v/>
      </c>
      <c r="N45" s="951" t="str">
        <f t="shared" si="52"/>
        <v/>
      </c>
      <c r="O45" s="1486"/>
      <c r="P45" s="1486"/>
      <c r="Q45" s="98"/>
      <c r="R45" s="167" t="str">
        <f t="shared" si="53"/>
        <v/>
      </c>
      <c r="S45" s="167" t="str">
        <f t="shared" si="54"/>
        <v/>
      </c>
      <c r="T45" s="167" t="str">
        <f t="shared" si="55"/>
        <v/>
      </c>
      <c r="U45" s="167" t="str">
        <f t="shared" si="56"/>
        <v/>
      </c>
      <c r="V45" s="85" t="s">
        <v>641</v>
      </c>
      <c r="W45" s="450">
        <v>2.666666666666667</v>
      </c>
      <c r="X45" s="167" t="str">
        <f t="shared" si="57"/>
        <v/>
      </c>
      <c r="Y45" s="167" t="str">
        <f t="shared" si="58"/>
        <v/>
      </c>
      <c r="Z45" s="167" t="str">
        <f t="shared" si="59"/>
        <v/>
      </c>
      <c r="AD45" s="530" t="str">
        <f>'3.2 TAP'!F35</f>
        <v/>
      </c>
      <c r="AE45" s="25"/>
      <c r="AF45" s="25"/>
      <c r="AG45" s="25"/>
      <c r="AH45" s="25"/>
      <c r="AI45" s="25"/>
      <c r="AJ45" s="25"/>
      <c r="AK45" s="25"/>
      <c r="AL45" s="25"/>
      <c r="AM45" s="25"/>
      <c r="AN45" s="25"/>
      <c r="AO45" s="25"/>
      <c r="AP45" s="25"/>
      <c r="AQ45" s="25"/>
      <c r="AR45" s="25"/>
      <c r="AS45" s="25"/>
      <c r="AT45" s="25"/>
      <c r="AU45" s="25"/>
      <c r="AV45" s="25"/>
      <c r="AW45" s="432" t="str">
        <f t="shared" si="60"/>
        <v/>
      </c>
      <c r="AX45" s="432" t="str">
        <f t="shared" si="60"/>
        <v/>
      </c>
      <c r="AY45" s="432" t="str">
        <f t="shared" si="60"/>
        <v/>
      </c>
      <c r="AZ45" s="432" t="str">
        <f t="shared" si="60"/>
        <v/>
      </c>
      <c r="BA45" s="432" t="str">
        <f t="shared" si="60"/>
        <v/>
      </c>
      <c r="BB45" s="432" t="str">
        <f t="shared" si="60"/>
        <v/>
      </c>
      <c r="BC45" s="432" t="str">
        <f t="shared" si="60"/>
        <v/>
      </c>
      <c r="BD45" s="432" t="str">
        <f t="shared" si="60"/>
        <v/>
      </c>
      <c r="BE45" s="432" t="str">
        <f t="shared" si="60"/>
        <v/>
      </c>
      <c r="BF45" s="432" t="str">
        <f t="shared" si="60"/>
        <v/>
      </c>
      <c r="BG45" s="432" t="str">
        <f t="shared" si="61"/>
        <v/>
      </c>
      <c r="BH45" s="432" t="str">
        <f t="shared" si="61"/>
        <v/>
      </c>
      <c r="BI45" s="432" t="str">
        <f t="shared" si="61"/>
        <v/>
      </c>
      <c r="BJ45" s="432" t="str">
        <f t="shared" si="61"/>
        <v/>
      </c>
      <c r="BK45" s="432" t="str">
        <f t="shared" si="61"/>
        <v/>
      </c>
      <c r="BL45" s="432" t="str">
        <f t="shared" si="61"/>
        <v/>
      </c>
      <c r="BM45" s="432" t="str">
        <f t="shared" si="61"/>
        <v/>
      </c>
      <c r="BN45" s="432" t="str">
        <f t="shared" si="61"/>
        <v/>
      </c>
      <c r="BO45" s="432" t="str">
        <f t="shared" si="61"/>
        <v/>
      </c>
      <c r="BP45" s="432" t="str">
        <f t="shared" si="61"/>
        <v/>
      </c>
      <c r="BQ45" s="432" t="str">
        <f t="shared" si="62"/>
        <v/>
      </c>
      <c r="BR45" s="432" t="str">
        <f t="shared" si="62"/>
        <v/>
      </c>
      <c r="BS45" s="432" t="str">
        <f t="shared" si="62"/>
        <v/>
      </c>
      <c r="BT45" s="432" t="str">
        <f t="shared" si="62"/>
        <v/>
      </c>
      <c r="BU45" s="432" t="str">
        <f t="shared" si="62"/>
        <v/>
      </c>
      <c r="BV45" s="432" t="str">
        <f t="shared" si="62"/>
        <v/>
      </c>
      <c r="BW45" s="432" t="str">
        <f t="shared" si="62"/>
        <v/>
      </c>
      <c r="BX45" s="432" t="str">
        <f t="shared" si="62"/>
        <v/>
      </c>
      <c r="BY45" s="432" t="str">
        <f t="shared" si="62"/>
        <v/>
      </c>
      <c r="BZ45" s="432" t="str">
        <f t="shared" si="62"/>
        <v/>
      </c>
      <c r="CA45" s="432" t="str">
        <f t="shared" si="63"/>
        <v/>
      </c>
      <c r="CB45" s="432" t="str">
        <f t="shared" si="63"/>
        <v/>
      </c>
      <c r="CC45" s="432" t="str">
        <f t="shared" si="63"/>
        <v/>
      </c>
      <c r="CD45" s="432" t="str">
        <f t="shared" si="63"/>
        <v/>
      </c>
      <c r="CE45" s="432" t="str">
        <f t="shared" si="63"/>
        <v/>
      </c>
      <c r="CF45" s="432" t="str">
        <f t="shared" si="63"/>
        <v/>
      </c>
      <c r="CG45" s="432" t="str">
        <f t="shared" si="63"/>
        <v/>
      </c>
      <c r="CH45" s="432" t="str">
        <f t="shared" si="63"/>
        <v/>
      </c>
      <c r="CI45" s="432" t="str">
        <f t="shared" si="63"/>
        <v/>
      </c>
      <c r="CJ45" s="432" t="str">
        <f t="shared" si="63"/>
        <v/>
      </c>
      <c r="CK45" s="432" t="str">
        <f t="shared" si="64"/>
        <v/>
      </c>
      <c r="CL45" s="432" t="str">
        <f t="shared" si="64"/>
        <v/>
      </c>
      <c r="CM45" s="432" t="str">
        <f t="shared" si="64"/>
        <v/>
      </c>
      <c r="CN45" s="432" t="str">
        <f t="shared" si="64"/>
        <v/>
      </c>
      <c r="CO45" s="432" t="str">
        <f t="shared" si="64"/>
        <v/>
      </c>
      <c r="CP45" s="432" t="str">
        <f t="shared" si="64"/>
        <v/>
      </c>
      <c r="CQ45" s="432" t="str">
        <f t="shared" si="64"/>
        <v/>
      </c>
      <c r="CR45" s="432" t="str">
        <f t="shared" si="64"/>
        <v/>
      </c>
      <c r="CS45" s="432" t="str">
        <f t="shared" si="64"/>
        <v/>
      </c>
      <c r="CT45" s="432" t="str">
        <f t="shared" si="64"/>
        <v/>
      </c>
      <c r="CU45" s="432" t="str">
        <f t="shared" si="65"/>
        <v/>
      </c>
      <c r="CV45" s="432" t="str">
        <f t="shared" si="65"/>
        <v/>
      </c>
      <c r="CW45" s="432" t="str">
        <f t="shared" si="65"/>
        <v/>
      </c>
      <c r="CX45" s="432" t="str">
        <f t="shared" si="65"/>
        <v/>
      </c>
      <c r="CY45" s="432" t="str">
        <f t="shared" si="65"/>
        <v/>
      </c>
      <c r="CZ45" s="432" t="str">
        <f t="shared" si="65"/>
        <v/>
      </c>
      <c r="DA45" s="432" t="str">
        <f t="shared" si="65"/>
        <v/>
      </c>
      <c r="DB45" s="432" t="str">
        <f t="shared" si="65"/>
        <v/>
      </c>
      <c r="DC45" s="432" t="str">
        <f t="shared" si="65"/>
        <v/>
      </c>
      <c r="DD45" s="432" t="str">
        <f t="shared" si="65"/>
        <v/>
      </c>
      <c r="DE45" s="432" t="str">
        <f t="shared" si="66"/>
        <v/>
      </c>
      <c r="DF45" s="432" t="str">
        <f t="shared" si="66"/>
        <v/>
      </c>
      <c r="DG45" s="432" t="str">
        <f t="shared" si="66"/>
        <v/>
      </c>
      <c r="DH45" s="432" t="str">
        <f t="shared" si="66"/>
        <v/>
      </c>
      <c r="DI45" s="432" t="str">
        <f t="shared" si="66"/>
        <v/>
      </c>
      <c r="DJ45" s="432" t="str">
        <f t="shared" si="66"/>
        <v/>
      </c>
      <c r="DK45" s="432" t="str">
        <f t="shared" si="66"/>
        <v/>
      </c>
      <c r="DL45" s="432" t="str">
        <f t="shared" si="66"/>
        <v/>
      </c>
      <c r="DM45" s="432" t="str">
        <f t="shared" si="66"/>
        <v/>
      </c>
      <c r="DN45" s="432" t="str">
        <f t="shared" si="66"/>
        <v/>
      </c>
      <c r="DO45" s="432" t="str">
        <f t="shared" si="67"/>
        <v/>
      </c>
      <c r="DP45" s="432" t="str">
        <f t="shared" si="67"/>
        <v/>
      </c>
      <c r="DQ45" s="432" t="str">
        <f t="shared" si="67"/>
        <v/>
      </c>
      <c r="DR45" s="432" t="str">
        <f t="shared" si="67"/>
        <v/>
      </c>
      <c r="DS45" s="432" t="str">
        <f t="shared" si="67"/>
        <v/>
      </c>
      <c r="DT45" s="432" t="str">
        <f t="shared" si="67"/>
        <v/>
      </c>
      <c r="DU45" s="432" t="str">
        <f t="shared" si="67"/>
        <v/>
      </c>
      <c r="DV45" s="432" t="str">
        <f t="shared" si="67"/>
        <v/>
      </c>
      <c r="DW45" s="432" t="str">
        <f t="shared" si="67"/>
        <v/>
      </c>
      <c r="DX45" s="432" t="str">
        <f t="shared" si="67"/>
        <v/>
      </c>
      <c r="DY45" s="432" t="str">
        <f t="shared" si="68"/>
        <v/>
      </c>
      <c r="DZ45" s="432" t="str">
        <f t="shared" si="68"/>
        <v/>
      </c>
      <c r="EA45" s="432" t="str">
        <f t="shared" si="68"/>
        <v/>
      </c>
      <c r="EB45" s="432" t="str">
        <f t="shared" si="68"/>
        <v/>
      </c>
      <c r="EC45" s="432" t="str">
        <f t="shared" si="68"/>
        <v/>
      </c>
      <c r="ED45" s="432" t="str">
        <f t="shared" si="68"/>
        <v/>
      </c>
      <c r="EE45" s="432" t="str">
        <f t="shared" si="68"/>
        <v/>
      </c>
      <c r="EF45" s="432" t="str">
        <f t="shared" si="68"/>
        <v/>
      </c>
      <c r="EG45" s="432" t="str">
        <f t="shared" si="68"/>
        <v/>
      </c>
      <c r="EH45" s="432" t="str">
        <f t="shared" si="68"/>
        <v/>
      </c>
      <c r="EI45" s="432" t="str">
        <f t="shared" si="69"/>
        <v/>
      </c>
      <c r="EJ45" s="432" t="str">
        <f t="shared" si="69"/>
        <v/>
      </c>
      <c r="EK45" s="432" t="str">
        <f t="shared" si="69"/>
        <v/>
      </c>
      <c r="EL45" s="432" t="str">
        <f t="shared" si="69"/>
        <v/>
      </c>
      <c r="EM45" s="432" t="str">
        <f t="shared" si="69"/>
        <v/>
      </c>
      <c r="EN45" s="432" t="str">
        <f t="shared" si="69"/>
        <v/>
      </c>
      <c r="EO45" s="432" t="str">
        <f t="shared" si="69"/>
        <v/>
      </c>
      <c r="EP45" s="432" t="str">
        <f t="shared" si="69"/>
        <v/>
      </c>
      <c r="EQ45" s="432" t="str">
        <f t="shared" si="69"/>
        <v/>
      </c>
      <c r="ER45" s="432" t="str">
        <f t="shared" si="69"/>
        <v/>
      </c>
      <c r="ES45" s="432" t="str">
        <f t="shared" si="70"/>
        <v/>
      </c>
      <c r="ET45" s="432" t="str">
        <f t="shared" si="70"/>
        <v/>
      </c>
      <c r="EU45" s="432" t="str">
        <f t="shared" si="70"/>
        <v/>
      </c>
      <c r="EV45" s="432" t="str">
        <f t="shared" si="70"/>
        <v/>
      </c>
      <c r="EW45" s="432" t="str">
        <f t="shared" si="70"/>
        <v/>
      </c>
      <c r="EX45" s="432" t="str">
        <f t="shared" si="70"/>
        <v/>
      </c>
      <c r="EY45" s="432" t="str">
        <f t="shared" si="70"/>
        <v/>
      </c>
      <c r="EZ45" s="432" t="str">
        <f t="shared" si="70"/>
        <v/>
      </c>
      <c r="FA45" s="432" t="str">
        <f t="shared" si="70"/>
        <v/>
      </c>
      <c r="FB45" s="432" t="str">
        <f t="shared" si="70"/>
        <v/>
      </c>
      <c r="FC45" s="432" t="str">
        <f t="shared" si="71"/>
        <v/>
      </c>
      <c r="FD45" s="432" t="str">
        <f t="shared" si="71"/>
        <v/>
      </c>
      <c r="FE45" s="432" t="str">
        <f t="shared" si="71"/>
        <v/>
      </c>
      <c r="FF45" s="432" t="str">
        <f t="shared" si="71"/>
        <v/>
      </c>
      <c r="FG45" s="432" t="str">
        <f t="shared" si="71"/>
        <v/>
      </c>
      <c r="FH45" s="432" t="str">
        <f t="shared" si="71"/>
        <v/>
      </c>
      <c r="FI45" s="432" t="str">
        <f t="shared" si="71"/>
        <v/>
      </c>
      <c r="FJ45" s="432" t="str">
        <f t="shared" si="71"/>
        <v/>
      </c>
      <c r="FK45" s="432" t="str">
        <f t="shared" si="71"/>
        <v/>
      </c>
      <c r="FL45" s="432" t="str">
        <f t="shared" si="71"/>
        <v/>
      </c>
      <c r="FM45" s="432" t="str">
        <f t="shared" si="72"/>
        <v/>
      </c>
      <c r="FN45" s="432" t="str">
        <f t="shared" si="72"/>
        <v/>
      </c>
      <c r="FO45" s="432" t="str">
        <f t="shared" si="72"/>
        <v/>
      </c>
      <c r="FP45" s="432" t="str">
        <f t="shared" si="72"/>
        <v/>
      </c>
      <c r="FQ45" s="432" t="str">
        <f t="shared" si="72"/>
        <v/>
      </c>
      <c r="FR45" s="432" t="str">
        <f t="shared" si="72"/>
        <v/>
      </c>
      <c r="FS45" s="432" t="str">
        <f t="shared" si="72"/>
        <v/>
      </c>
      <c r="FT45" s="432" t="str">
        <f t="shared" si="72"/>
        <v/>
      </c>
      <c r="FU45" s="432" t="str">
        <f t="shared" si="72"/>
        <v/>
      </c>
      <c r="FV45" s="432" t="str">
        <f t="shared" si="72"/>
        <v/>
      </c>
      <c r="FW45" s="432" t="str">
        <f t="shared" si="73"/>
        <v/>
      </c>
      <c r="FX45" s="432" t="str">
        <f t="shared" si="73"/>
        <v/>
      </c>
      <c r="FY45" s="432" t="str">
        <f t="shared" si="73"/>
        <v/>
      </c>
      <c r="FZ45" s="432" t="str">
        <f t="shared" si="73"/>
        <v/>
      </c>
      <c r="GA45" s="432" t="str">
        <f t="shared" si="73"/>
        <v/>
      </c>
      <c r="GB45" s="432" t="str">
        <f t="shared" si="73"/>
        <v/>
      </c>
      <c r="GC45" s="432" t="str">
        <f t="shared" si="73"/>
        <v/>
      </c>
      <c r="GD45" s="432" t="str">
        <f t="shared" si="73"/>
        <v/>
      </c>
      <c r="GE45" s="432" t="str">
        <f t="shared" si="73"/>
        <v/>
      </c>
      <c r="GF45" s="432" t="str">
        <f t="shared" si="73"/>
        <v/>
      </c>
      <c r="GG45" s="432" t="str">
        <f t="shared" si="74"/>
        <v/>
      </c>
      <c r="GH45" s="432" t="str">
        <f t="shared" si="74"/>
        <v/>
      </c>
      <c r="GI45" s="432" t="str">
        <f t="shared" si="74"/>
        <v/>
      </c>
      <c r="GJ45" s="432" t="str">
        <f t="shared" si="74"/>
        <v/>
      </c>
      <c r="GK45" s="432" t="str">
        <f t="shared" si="74"/>
        <v/>
      </c>
      <c r="GL45" s="432" t="str">
        <f t="shared" si="74"/>
        <v/>
      </c>
      <c r="GM45" s="432" t="str">
        <f t="shared" si="74"/>
        <v/>
      </c>
      <c r="GN45" s="432" t="str">
        <f t="shared" si="74"/>
        <v/>
      </c>
      <c r="GO45" s="432" t="str">
        <f t="shared" si="74"/>
        <v/>
      </c>
      <c r="GP45" s="432" t="str">
        <f t="shared" si="74"/>
        <v/>
      </c>
      <c r="GQ45" s="432" t="str">
        <f t="shared" si="75"/>
        <v/>
      </c>
      <c r="GR45" s="432" t="str">
        <f t="shared" si="75"/>
        <v/>
      </c>
      <c r="GS45" s="432" t="str">
        <f t="shared" si="75"/>
        <v/>
      </c>
      <c r="GT45" s="432" t="str">
        <f t="shared" si="75"/>
        <v/>
      </c>
      <c r="GU45" s="432" t="str">
        <f t="shared" si="75"/>
        <v/>
      </c>
      <c r="GV45" s="432" t="str">
        <f t="shared" si="75"/>
        <v/>
      </c>
      <c r="GW45" s="432" t="str">
        <f t="shared" si="75"/>
        <v/>
      </c>
      <c r="GX45" s="432" t="str">
        <f t="shared" si="75"/>
        <v/>
      </c>
      <c r="GY45" s="432" t="str">
        <f t="shared" si="75"/>
        <v/>
      </c>
      <c r="GZ45" s="432" t="str">
        <f t="shared" si="75"/>
        <v/>
      </c>
      <c r="HA45" s="432" t="str">
        <f t="shared" si="76"/>
        <v/>
      </c>
      <c r="HB45" s="432" t="str">
        <f t="shared" si="76"/>
        <v/>
      </c>
      <c r="HC45" s="432" t="str">
        <f t="shared" si="76"/>
        <v/>
      </c>
      <c r="HD45" s="432" t="str">
        <f t="shared" si="76"/>
        <v/>
      </c>
      <c r="HE45" s="432" t="str">
        <f t="shared" si="76"/>
        <v/>
      </c>
      <c r="HF45" s="432" t="str">
        <f t="shared" si="76"/>
        <v/>
      </c>
      <c r="HG45" s="432" t="str">
        <f t="shared" si="76"/>
        <v/>
      </c>
      <c r="HH45" s="432" t="str">
        <f t="shared" si="76"/>
        <v/>
      </c>
      <c r="HI45" s="432" t="str">
        <f t="shared" si="76"/>
        <v/>
      </c>
      <c r="HJ45" s="432" t="str">
        <f t="shared" si="76"/>
        <v/>
      </c>
      <c r="HK45" s="432" t="str">
        <f t="shared" si="77"/>
        <v/>
      </c>
      <c r="HL45" s="432" t="str">
        <f t="shared" si="77"/>
        <v/>
      </c>
      <c r="HM45" s="432" t="str">
        <f t="shared" si="77"/>
        <v/>
      </c>
      <c r="HN45" s="432" t="str">
        <f t="shared" si="77"/>
        <v/>
      </c>
      <c r="HO45" s="432" t="str">
        <f t="shared" si="77"/>
        <v/>
      </c>
      <c r="HP45" s="432" t="str">
        <f t="shared" si="77"/>
        <v/>
      </c>
      <c r="HQ45" s="432" t="str">
        <f t="shared" si="77"/>
        <v/>
      </c>
      <c r="HR45" s="432" t="str">
        <f t="shared" si="77"/>
        <v/>
      </c>
      <c r="HS45" s="432" t="str">
        <f t="shared" si="77"/>
        <v/>
      </c>
      <c r="HT45" s="432" t="str">
        <f t="shared" si="77"/>
        <v/>
      </c>
      <c r="HU45" s="432" t="str">
        <f t="shared" si="78"/>
        <v/>
      </c>
      <c r="HV45" s="432" t="str">
        <f t="shared" si="78"/>
        <v/>
      </c>
      <c r="HW45" s="432" t="str">
        <f t="shared" si="78"/>
        <v/>
      </c>
      <c r="HX45" s="432" t="str">
        <f t="shared" si="78"/>
        <v/>
      </c>
      <c r="HY45" s="432" t="str">
        <f t="shared" si="78"/>
        <v/>
      </c>
      <c r="HZ45" s="432" t="str">
        <f t="shared" si="78"/>
        <v/>
      </c>
      <c r="IA45" s="432" t="str">
        <f t="shared" si="78"/>
        <v/>
      </c>
      <c r="IB45" s="432" t="str">
        <f t="shared" si="78"/>
        <v/>
      </c>
      <c r="IC45" s="432" t="str">
        <f t="shared" si="78"/>
        <v/>
      </c>
      <c r="ID45" s="432" t="str">
        <f t="shared" si="78"/>
        <v/>
      </c>
      <c r="IE45" s="432" t="str">
        <f t="shared" si="79"/>
        <v/>
      </c>
      <c r="IF45" s="432" t="str">
        <f t="shared" si="79"/>
        <v/>
      </c>
      <c r="IG45" s="432" t="str">
        <f t="shared" si="79"/>
        <v/>
      </c>
      <c r="IH45" s="432" t="str">
        <f t="shared" si="79"/>
        <v/>
      </c>
      <c r="II45" s="432" t="str">
        <f t="shared" si="79"/>
        <v/>
      </c>
      <c r="IJ45" s="432" t="str">
        <f t="shared" si="79"/>
        <v/>
      </c>
      <c r="IK45" s="432" t="str">
        <f t="shared" si="79"/>
        <v/>
      </c>
      <c r="IL45" s="432" t="str">
        <f t="shared" si="79"/>
        <v/>
      </c>
      <c r="IM45" s="432" t="str">
        <f t="shared" si="79"/>
        <v/>
      </c>
      <c r="IN45" s="432" t="str">
        <f t="shared" si="79"/>
        <v/>
      </c>
      <c r="IO45" s="432" t="str">
        <f t="shared" si="80"/>
        <v/>
      </c>
      <c r="IP45" s="432" t="str">
        <f t="shared" si="80"/>
        <v/>
      </c>
      <c r="IQ45" s="432" t="str">
        <f t="shared" si="80"/>
        <v/>
      </c>
      <c r="IR45" s="432" t="str">
        <f t="shared" si="80"/>
        <v/>
      </c>
      <c r="IS45" s="432" t="str">
        <f t="shared" si="80"/>
        <v/>
      </c>
      <c r="IT45" s="432" t="str">
        <f t="shared" si="80"/>
        <v/>
      </c>
      <c r="IU45" s="432" t="str">
        <f t="shared" si="80"/>
        <v/>
      </c>
      <c r="IV45" s="432" t="str">
        <f t="shared" si="80"/>
        <v/>
      </c>
      <c r="IW45" s="432" t="str">
        <f t="shared" si="80"/>
        <v/>
      </c>
      <c r="IX45" s="432" t="str">
        <f t="shared" si="80"/>
        <v/>
      </c>
      <c r="IY45" s="432" t="str">
        <f t="shared" si="81"/>
        <v/>
      </c>
      <c r="IZ45" s="432" t="str">
        <f t="shared" si="81"/>
        <v/>
      </c>
      <c r="JA45" s="432" t="str">
        <f t="shared" si="81"/>
        <v/>
      </c>
      <c r="JB45" s="432" t="str">
        <f t="shared" si="81"/>
        <v/>
      </c>
      <c r="JC45" s="432" t="str">
        <f t="shared" si="81"/>
        <v/>
      </c>
      <c r="JD45" s="432" t="str">
        <f t="shared" si="81"/>
        <v/>
      </c>
      <c r="JE45" s="432" t="str">
        <f t="shared" si="81"/>
        <v/>
      </c>
      <c r="JF45" s="432" t="str">
        <f t="shared" si="81"/>
        <v/>
      </c>
      <c r="JG45" s="432" t="str">
        <f t="shared" si="81"/>
        <v/>
      </c>
      <c r="JH45" s="432" t="str">
        <f t="shared" si="81"/>
        <v/>
      </c>
      <c r="JI45" s="432" t="str">
        <f t="shared" si="82"/>
        <v/>
      </c>
      <c r="JJ45" s="432" t="str">
        <f t="shared" si="82"/>
        <v/>
      </c>
      <c r="JK45" s="432" t="str">
        <f t="shared" si="82"/>
        <v/>
      </c>
      <c r="JL45" s="432" t="str">
        <f t="shared" si="82"/>
        <v/>
      </c>
      <c r="JM45" s="432" t="str">
        <f t="shared" si="82"/>
        <v/>
      </c>
      <c r="JN45" s="432" t="str">
        <f t="shared" si="82"/>
        <v/>
      </c>
      <c r="JO45" s="432" t="str">
        <f t="shared" si="82"/>
        <v/>
      </c>
      <c r="JP45" s="432" t="str">
        <f t="shared" si="82"/>
        <v/>
      </c>
      <c r="JQ45" s="432" t="str">
        <f t="shared" si="82"/>
        <v/>
      </c>
      <c r="JR45" s="432" t="str">
        <f t="shared" si="82"/>
        <v/>
      </c>
      <c r="JS45" s="432" t="str">
        <f t="shared" si="83"/>
        <v/>
      </c>
      <c r="JT45" s="432" t="str">
        <f t="shared" si="83"/>
        <v/>
      </c>
      <c r="JU45" s="432" t="str">
        <f t="shared" si="83"/>
        <v/>
      </c>
      <c r="JV45" s="432" t="str">
        <f t="shared" si="83"/>
        <v/>
      </c>
      <c r="JW45" s="432" t="str">
        <f t="shared" si="83"/>
        <v/>
      </c>
      <c r="JX45" s="432" t="str">
        <f t="shared" si="83"/>
        <v/>
      </c>
      <c r="JY45" s="432" t="str">
        <f t="shared" si="83"/>
        <v/>
      </c>
      <c r="JZ45" s="432" t="str">
        <f t="shared" si="83"/>
        <v/>
      </c>
      <c r="KA45" s="432" t="str">
        <f t="shared" si="83"/>
        <v/>
      </c>
      <c r="KB45" s="432" t="str">
        <f t="shared" si="83"/>
        <v/>
      </c>
      <c r="KC45" s="432" t="str">
        <f t="shared" si="84"/>
        <v/>
      </c>
      <c r="KD45" s="432" t="str">
        <f t="shared" si="84"/>
        <v/>
      </c>
      <c r="KE45" s="432" t="str">
        <f t="shared" si="84"/>
        <v/>
      </c>
      <c r="KF45" s="432" t="str">
        <f t="shared" si="84"/>
        <v/>
      </c>
      <c r="KG45" s="432" t="str">
        <f t="shared" si="84"/>
        <v/>
      </c>
      <c r="KH45" s="432" t="str">
        <f t="shared" si="84"/>
        <v/>
      </c>
      <c r="KI45" s="432" t="str">
        <f t="shared" si="84"/>
        <v/>
      </c>
      <c r="KJ45" s="432" t="str">
        <f t="shared" si="84"/>
        <v/>
      </c>
      <c r="KK45" s="432" t="str">
        <f t="shared" si="84"/>
        <v/>
      </c>
      <c r="KL45" s="432" t="str">
        <f t="shared" si="84"/>
        <v/>
      </c>
      <c r="KM45" s="432" t="str">
        <f t="shared" si="85"/>
        <v/>
      </c>
      <c r="KN45" s="432" t="str">
        <f t="shared" si="85"/>
        <v/>
      </c>
      <c r="KO45" s="432" t="str">
        <f t="shared" si="85"/>
        <v/>
      </c>
      <c r="KP45" s="432" t="str">
        <f t="shared" si="85"/>
        <v/>
      </c>
      <c r="KQ45" s="432" t="str">
        <f t="shared" si="85"/>
        <v/>
      </c>
      <c r="KR45" s="432" t="str">
        <f t="shared" si="85"/>
        <v/>
      </c>
      <c r="KS45" s="432" t="str">
        <f t="shared" si="85"/>
        <v/>
      </c>
      <c r="KT45" s="432" t="str">
        <f t="shared" si="85"/>
        <v/>
      </c>
      <c r="KU45" s="432" t="str">
        <f t="shared" si="85"/>
        <v/>
      </c>
      <c r="KV45" s="432" t="str">
        <f t="shared" si="85"/>
        <v/>
      </c>
      <c r="KW45" s="432" t="str">
        <f t="shared" si="86"/>
        <v/>
      </c>
      <c r="KX45" s="432" t="str">
        <f t="shared" si="86"/>
        <v/>
      </c>
      <c r="KY45" s="432" t="str">
        <f t="shared" si="86"/>
        <v/>
      </c>
      <c r="KZ45" s="432" t="str">
        <f t="shared" si="86"/>
        <v/>
      </c>
      <c r="LA45" s="432" t="str">
        <f t="shared" si="86"/>
        <v/>
      </c>
      <c r="LB45" s="432" t="str">
        <f t="shared" si="86"/>
        <v/>
      </c>
      <c r="LC45" s="432" t="str">
        <f t="shared" si="86"/>
        <v/>
      </c>
      <c r="LD45" s="432" t="str">
        <f t="shared" si="86"/>
        <v/>
      </c>
      <c r="LE45" s="432" t="str">
        <f t="shared" si="86"/>
        <v/>
      </c>
      <c r="LF45" s="432" t="str">
        <f t="shared" si="86"/>
        <v/>
      </c>
      <c r="LG45" s="432" t="str">
        <f t="shared" si="87"/>
        <v/>
      </c>
      <c r="LH45" s="432" t="str">
        <f t="shared" si="87"/>
        <v/>
      </c>
      <c r="LI45" s="432" t="str">
        <f t="shared" si="87"/>
        <v/>
      </c>
      <c r="LJ45" s="432" t="str">
        <f t="shared" si="87"/>
        <v/>
      </c>
      <c r="LK45" s="432" t="str">
        <f t="shared" si="87"/>
        <v/>
      </c>
      <c r="LL45" s="432" t="str">
        <f t="shared" si="87"/>
        <v/>
      </c>
      <c r="LM45" s="432" t="str">
        <f t="shared" si="87"/>
        <v/>
      </c>
      <c r="LN45" s="432" t="str">
        <f t="shared" si="87"/>
        <v/>
      </c>
      <c r="LO45" s="432" t="str">
        <f t="shared" si="87"/>
        <v/>
      </c>
      <c r="LP45" s="432" t="str">
        <f t="shared" si="87"/>
        <v/>
      </c>
      <c r="LQ45" s="432" t="str">
        <f t="shared" si="88"/>
        <v/>
      </c>
      <c r="LR45" s="432" t="str">
        <f t="shared" si="88"/>
        <v/>
      </c>
      <c r="LS45" s="432" t="str">
        <f t="shared" si="88"/>
        <v/>
      </c>
      <c r="LT45" s="432" t="str">
        <f t="shared" si="88"/>
        <v/>
      </c>
      <c r="LU45" s="432" t="str">
        <f t="shared" si="88"/>
        <v/>
      </c>
      <c r="LV45" s="432" t="str">
        <f t="shared" si="88"/>
        <v/>
      </c>
      <c r="LW45" s="432" t="str">
        <f t="shared" si="88"/>
        <v/>
      </c>
      <c r="LX45" s="432" t="str">
        <f t="shared" si="88"/>
        <v/>
      </c>
      <c r="LY45" s="432" t="str">
        <f t="shared" si="88"/>
        <v/>
      </c>
      <c r="LZ45" s="432" t="str">
        <f t="shared" si="88"/>
        <v/>
      </c>
      <c r="MA45" s="432" t="str">
        <f t="shared" si="89"/>
        <v/>
      </c>
      <c r="MB45" s="432" t="str">
        <f t="shared" si="89"/>
        <v/>
      </c>
      <c r="MC45" s="432" t="str">
        <f t="shared" si="89"/>
        <v/>
      </c>
      <c r="MD45" s="432" t="str">
        <f t="shared" si="89"/>
        <v/>
      </c>
      <c r="ME45" s="432" t="str">
        <f t="shared" si="89"/>
        <v/>
      </c>
      <c r="MF45" s="432" t="str">
        <f t="shared" si="89"/>
        <v/>
      </c>
      <c r="MG45" s="432" t="str">
        <f t="shared" si="89"/>
        <v/>
      </c>
      <c r="MH45" s="432" t="str">
        <f t="shared" si="89"/>
        <v/>
      </c>
      <c r="MI45" s="432" t="str">
        <f t="shared" si="89"/>
        <v/>
      </c>
      <c r="MJ45" s="432" t="str">
        <f t="shared" si="89"/>
        <v/>
      </c>
      <c r="MK45" s="432" t="str">
        <f t="shared" si="90"/>
        <v/>
      </c>
      <c r="ML45" s="432" t="str">
        <f t="shared" si="90"/>
        <v/>
      </c>
      <c r="MM45" s="432" t="str">
        <f t="shared" si="90"/>
        <v/>
      </c>
      <c r="MN45" s="432" t="str">
        <f t="shared" si="90"/>
        <v/>
      </c>
      <c r="MO45" s="432" t="str">
        <f t="shared" si="90"/>
        <v/>
      </c>
      <c r="MP45" s="432" t="str">
        <f t="shared" si="90"/>
        <v/>
      </c>
      <c r="MQ45" s="432" t="str">
        <f t="shared" si="90"/>
        <v/>
      </c>
      <c r="MR45" s="432" t="str">
        <f t="shared" si="90"/>
        <v/>
      </c>
      <c r="MS45" s="432" t="str">
        <f t="shared" si="90"/>
        <v/>
      </c>
      <c r="MT45" s="432" t="str">
        <f t="shared" si="90"/>
        <v/>
      </c>
      <c r="MU45" s="432" t="str">
        <f t="shared" si="91"/>
        <v/>
      </c>
      <c r="MV45" s="432" t="str">
        <f t="shared" si="91"/>
        <v/>
      </c>
      <c r="MW45" s="432" t="str">
        <f t="shared" si="91"/>
        <v/>
      </c>
      <c r="MX45" s="432" t="str">
        <f t="shared" si="91"/>
        <v/>
      </c>
      <c r="MY45" s="432" t="str">
        <f t="shared" si="91"/>
        <v/>
      </c>
      <c r="MZ45" s="432" t="str">
        <f t="shared" si="91"/>
        <v/>
      </c>
      <c r="NA45" s="432" t="str">
        <f t="shared" si="91"/>
        <v/>
      </c>
      <c r="NB45" s="432" t="str">
        <f t="shared" si="91"/>
        <v/>
      </c>
      <c r="NC45" s="432" t="str">
        <f t="shared" si="91"/>
        <v/>
      </c>
      <c r="ND45" s="432" t="str">
        <f t="shared" si="91"/>
        <v/>
      </c>
      <c r="NE45" s="432" t="str">
        <f t="shared" si="92"/>
        <v/>
      </c>
      <c r="NF45" s="432" t="str">
        <f t="shared" si="92"/>
        <v/>
      </c>
      <c r="NG45" s="432" t="str">
        <f t="shared" si="92"/>
        <v/>
      </c>
      <c r="NH45" s="432" t="str">
        <f t="shared" si="92"/>
        <v/>
      </c>
      <c r="NI45" s="432" t="str">
        <f t="shared" si="92"/>
        <v/>
      </c>
      <c r="NJ45" s="432" t="str">
        <f t="shared" si="92"/>
        <v/>
      </c>
      <c r="NK45" s="432" t="str">
        <f t="shared" si="92"/>
        <v/>
      </c>
      <c r="NL45" s="432" t="str">
        <f t="shared" si="92"/>
        <v/>
      </c>
      <c r="NM45" s="432" t="str">
        <f t="shared" si="92"/>
        <v/>
      </c>
      <c r="NN45" s="432" t="str">
        <f t="shared" si="92"/>
        <v/>
      </c>
      <c r="NO45" s="432" t="str">
        <f t="shared" si="93"/>
        <v/>
      </c>
      <c r="NP45" s="432" t="str">
        <f t="shared" si="93"/>
        <v/>
      </c>
      <c r="NQ45" s="432" t="str">
        <f t="shared" si="93"/>
        <v/>
      </c>
      <c r="NR45" s="432" t="str">
        <f t="shared" si="93"/>
        <v/>
      </c>
      <c r="NS45" s="432" t="str">
        <f t="shared" si="93"/>
        <v/>
      </c>
      <c r="NT45" s="432" t="str">
        <f t="shared" si="93"/>
        <v/>
      </c>
      <c r="NU45" s="432" t="str">
        <f t="shared" si="93"/>
        <v/>
      </c>
      <c r="NV45" s="432" t="str">
        <f t="shared" si="93"/>
        <v/>
      </c>
      <c r="NW45" s="432" t="str">
        <f t="shared" si="93"/>
        <v/>
      </c>
      <c r="NX45" s="432" t="str">
        <f t="shared" si="93"/>
        <v/>
      </c>
      <c r="NY45" s="432" t="str">
        <f t="shared" si="94"/>
        <v/>
      </c>
      <c r="NZ45" s="432" t="str">
        <f t="shared" si="94"/>
        <v/>
      </c>
      <c r="OA45" s="432" t="str">
        <f t="shared" si="94"/>
        <v/>
      </c>
      <c r="OB45" s="432" t="str">
        <f t="shared" si="94"/>
        <v/>
      </c>
      <c r="OC45" s="432" t="str">
        <f t="shared" si="94"/>
        <v/>
      </c>
      <c r="OD45" s="432" t="str">
        <f t="shared" si="94"/>
        <v/>
      </c>
      <c r="OE45" s="432" t="str">
        <f t="shared" si="94"/>
        <v/>
      </c>
      <c r="OF45" s="432" t="str">
        <f t="shared" si="94"/>
        <v/>
      </c>
      <c r="OG45" s="432" t="str">
        <f t="shared" si="94"/>
        <v/>
      </c>
      <c r="OH45" s="432" t="str">
        <f t="shared" si="94"/>
        <v/>
      </c>
      <c r="OI45" s="432" t="str">
        <f t="shared" si="95"/>
        <v/>
      </c>
      <c r="OJ45" s="432" t="str">
        <f t="shared" si="95"/>
        <v/>
      </c>
      <c r="OK45" s="432" t="str">
        <f t="shared" si="95"/>
        <v/>
      </c>
      <c r="OL45" s="432" t="str">
        <f t="shared" si="95"/>
        <v/>
      </c>
      <c r="OM45" s="432" t="str">
        <f t="shared" si="95"/>
        <v/>
      </c>
      <c r="ON45" s="432" t="str">
        <f t="shared" si="95"/>
        <v/>
      </c>
      <c r="OO45" s="432" t="str">
        <f t="shared" si="95"/>
        <v/>
      </c>
      <c r="OP45" s="432" t="str">
        <f t="shared" si="95"/>
        <v/>
      </c>
      <c r="OQ45" s="432" t="str">
        <f t="shared" si="95"/>
        <v/>
      </c>
      <c r="OR45" s="432" t="str">
        <f t="shared" si="95"/>
        <v/>
      </c>
      <c r="OS45" s="432" t="str">
        <f t="shared" si="96"/>
        <v/>
      </c>
      <c r="OT45" s="432" t="str">
        <f t="shared" si="96"/>
        <v/>
      </c>
      <c r="OU45" s="432" t="str">
        <f t="shared" si="96"/>
        <v/>
      </c>
      <c r="OV45" s="432" t="str">
        <f t="shared" si="96"/>
        <v/>
      </c>
      <c r="OW45" s="432" t="str">
        <f t="shared" si="96"/>
        <v/>
      </c>
      <c r="OX45" s="432" t="str">
        <f t="shared" si="96"/>
        <v/>
      </c>
      <c r="OY45" s="432" t="str">
        <f t="shared" si="96"/>
        <v/>
      </c>
      <c r="OZ45" s="432" t="str">
        <f t="shared" si="96"/>
        <v/>
      </c>
      <c r="PA45" s="432" t="str">
        <f t="shared" si="96"/>
        <v/>
      </c>
      <c r="PB45" s="432" t="str">
        <f t="shared" si="96"/>
        <v/>
      </c>
      <c r="PC45" s="432" t="str">
        <f t="shared" si="96"/>
        <v/>
      </c>
      <c r="PD45" s="432" t="str">
        <f t="shared" si="96"/>
        <v/>
      </c>
      <c r="PE45" s="432" t="str">
        <f t="shared" si="96"/>
        <v/>
      </c>
    </row>
    <row r="46" spans="1:421" ht="15.6">
      <c r="A46" s="549"/>
      <c r="B46" s="550"/>
      <c r="C46" s="948"/>
      <c r="D46" s="550"/>
      <c r="E46" s="554"/>
      <c r="F46" s="550"/>
      <c r="G46" s="551"/>
      <c r="H46" s="552"/>
      <c r="I46" s="553"/>
      <c r="J46" s="554"/>
      <c r="K46" s="554" t="str">
        <f t="shared" si="51"/>
        <v/>
      </c>
      <c r="L46" s="657" t="str">
        <f t="shared" si="12"/>
        <v/>
      </c>
      <c r="M46" s="952" t="str">
        <f t="shared" si="13"/>
        <v/>
      </c>
      <c r="N46" s="952" t="str">
        <f t="shared" si="52"/>
        <v/>
      </c>
      <c r="O46" s="1487"/>
      <c r="P46" s="1487"/>
      <c r="Q46" s="98"/>
      <c r="R46" s="167" t="str">
        <f t="shared" si="53"/>
        <v/>
      </c>
      <c r="S46" s="167" t="str">
        <f t="shared" si="54"/>
        <v/>
      </c>
      <c r="T46" s="167" t="str">
        <f t="shared" si="55"/>
        <v/>
      </c>
      <c r="U46" s="167" t="str">
        <f t="shared" si="56"/>
        <v/>
      </c>
      <c r="V46" s="85" t="s">
        <v>642</v>
      </c>
      <c r="W46" s="450">
        <v>2.833333333333333</v>
      </c>
      <c r="X46" s="167" t="str">
        <f t="shared" si="57"/>
        <v/>
      </c>
      <c r="Y46" s="167" t="str">
        <f t="shared" si="58"/>
        <v/>
      </c>
      <c r="Z46" s="167" t="str">
        <f t="shared" si="59"/>
        <v/>
      </c>
      <c r="AD46" s="528" t="s">
        <v>1012</v>
      </c>
      <c r="AE46" s="25"/>
      <c r="AF46" s="25"/>
      <c r="AG46" s="25"/>
      <c r="AH46" s="25"/>
      <c r="AI46" s="25"/>
      <c r="AJ46" s="25"/>
      <c r="AK46" s="25"/>
      <c r="AL46" s="25"/>
      <c r="AM46" s="25"/>
      <c r="AN46" s="25"/>
      <c r="AO46" s="25"/>
      <c r="AP46" s="25"/>
      <c r="AQ46" s="25"/>
      <c r="AR46" s="25"/>
      <c r="AS46" s="25"/>
      <c r="AT46" s="25"/>
      <c r="AU46" s="25"/>
      <c r="AV46" s="25"/>
      <c r="AW46" s="432" t="str">
        <f t="shared" si="60"/>
        <v/>
      </c>
      <c r="AX46" s="432" t="str">
        <f t="shared" si="60"/>
        <v/>
      </c>
      <c r="AY46" s="432" t="str">
        <f t="shared" si="60"/>
        <v/>
      </c>
      <c r="AZ46" s="432" t="str">
        <f t="shared" si="60"/>
        <v/>
      </c>
      <c r="BA46" s="432" t="str">
        <f t="shared" si="60"/>
        <v/>
      </c>
      <c r="BB46" s="432" t="str">
        <f t="shared" si="60"/>
        <v/>
      </c>
      <c r="BC46" s="432" t="str">
        <f t="shared" si="60"/>
        <v/>
      </c>
      <c r="BD46" s="432" t="str">
        <f t="shared" si="60"/>
        <v/>
      </c>
      <c r="BE46" s="432" t="str">
        <f t="shared" si="60"/>
        <v/>
      </c>
      <c r="BF46" s="432" t="str">
        <f t="shared" si="60"/>
        <v/>
      </c>
      <c r="BG46" s="432" t="str">
        <f t="shared" si="61"/>
        <v/>
      </c>
      <c r="BH46" s="432" t="str">
        <f t="shared" si="61"/>
        <v/>
      </c>
      <c r="BI46" s="432" t="str">
        <f t="shared" si="61"/>
        <v/>
      </c>
      <c r="BJ46" s="432" t="str">
        <f t="shared" si="61"/>
        <v/>
      </c>
      <c r="BK46" s="432" t="str">
        <f t="shared" si="61"/>
        <v/>
      </c>
      <c r="BL46" s="432" t="str">
        <f t="shared" si="61"/>
        <v/>
      </c>
      <c r="BM46" s="432" t="str">
        <f t="shared" si="61"/>
        <v/>
      </c>
      <c r="BN46" s="432" t="str">
        <f t="shared" si="61"/>
        <v/>
      </c>
      <c r="BO46" s="432" t="str">
        <f t="shared" si="61"/>
        <v/>
      </c>
      <c r="BP46" s="432" t="str">
        <f t="shared" si="61"/>
        <v/>
      </c>
      <c r="BQ46" s="432" t="str">
        <f t="shared" si="62"/>
        <v/>
      </c>
      <c r="BR46" s="432" t="str">
        <f t="shared" si="62"/>
        <v/>
      </c>
      <c r="BS46" s="432" t="str">
        <f t="shared" si="62"/>
        <v/>
      </c>
      <c r="BT46" s="432" t="str">
        <f t="shared" si="62"/>
        <v/>
      </c>
      <c r="BU46" s="432" t="str">
        <f t="shared" si="62"/>
        <v/>
      </c>
      <c r="BV46" s="432" t="str">
        <f t="shared" si="62"/>
        <v/>
      </c>
      <c r="BW46" s="432" t="str">
        <f t="shared" si="62"/>
        <v/>
      </c>
      <c r="BX46" s="432" t="str">
        <f t="shared" si="62"/>
        <v/>
      </c>
      <c r="BY46" s="432" t="str">
        <f t="shared" si="62"/>
        <v/>
      </c>
      <c r="BZ46" s="432" t="str">
        <f t="shared" si="62"/>
        <v/>
      </c>
      <c r="CA46" s="432" t="str">
        <f t="shared" si="63"/>
        <v/>
      </c>
      <c r="CB46" s="432" t="str">
        <f t="shared" si="63"/>
        <v/>
      </c>
      <c r="CC46" s="432" t="str">
        <f t="shared" si="63"/>
        <v/>
      </c>
      <c r="CD46" s="432" t="str">
        <f t="shared" si="63"/>
        <v/>
      </c>
      <c r="CE46" s="432" t="str">
        <f t="shared" si="63"/>
        <v/>
      </c>
      <c r="CF46" s="432" t="str">
        <f t="shared" si="63"/>
        <v/>
      </c>
      <c r="CG46" s="432" t="str">
        <f t="shared" si="63"/>
        <v/>
      </c>
      <c r="CH46" s="432" t="str">
        <f t="shared" si="63"/>
        <v/>
      </c>
      <c r="CI46" s="432" t="str">
        <f t="shared" si="63"/>
        <v/>
      </c>
      <c r="CJ46" s="432" t="str">
        <f t="shared" si="63"/>
        <v/>
      </c>
      <c r="CK46" s="432" t="str">
        <f t="shared" si="64"/>
        <v/>
      </c>
      <c r="CL46" s="432" t="str">
        <f t="shared" si="64"/>
        <v/>
      </c>
      <c r="CM46" s="432" t="str">
        <f t="shared" si="64"/>
        <v/>
      </c>
      <c r="CN46" s="432" t="str">
        <f t="shared" si="64"/>
        <v/>
      </c>
      <c r="CO46" s="432" t="str">
        <f t="shared" si="64"/>
        <v/>
      </c>
      <c r="CP46" s="432" t="str">
        <f t="shared" si="64"/>
        <v/>
      </c>
      <c r="CQ46" s="432" t="str">
        <f t="shared" si="64"/>
        <v/>
      </c>
      <c r="CR46" s="432" t="str">
        <f t="shared" si="64"/>
        <v/>
      </c>
      <c r="CS46" s="432" t="str">
        <f t="shared" si="64"/>
        <v/>
      </c>
      <c r="CT46" s="432" t="str">
        <f t="shared" si="64"/>
        <v/>
      </c>
      <c r="CU46" s="432" t="str">
        <f t="shared" si="65"/>
        <v/>
      </c>
      <c r="CV46" s="432" t="str">
        <f t="shared" si="65"/>
        <v/>
      </c>
      <c r="CW46" s="432" t="str">
        <f t="shared" si="65"/>
        <v/>
      </c>
      <c r="CX46" s="432" t="str">
        <f t="shared" si="65"/>
        <v/>
      </c>
      <c r="CY46" s="432" t="str">
        <f t="shared" si="65"/>
        <v/>
      </c>
      <c r="CZ46" s="432" t="str">
        <f t="shared" si="65"/>
        <v/>
      </c>
      <c r="DA46" s="432" t="str">
        <f t="shared" si="65"/>
        <v/>
      </c>
      <c r="DB46" s="432" t="str">
        <f t="shared" si="65"/>
        <v/>
      </c>
      <c r="DC46" s="432" t="str">
        <f t="shared" si="65"/>
        <v/>
      </c>
      <c r="DD46" s="432" t="str">
        <f t="shared" si="65"/>
        <v/>
      </c>
      <c r="DE46" s="432" t="str">
        <f t="shared" si="66"/>
        <v/>
      </c>
      <c r="DF46" s="432" t="str">
        <f t="shared" si="66"/>
        <v/>
      </c>
      <c r="DG46" s="432" t="str">
        <f t="shared" si="66"/>
        <v/>
      </c>
      <c r="DH46" s="432" t="str">
        <f t="shared" si="66"/>
        <v/>
      </c>
      <c r="DI46" s="432" t="str">
        <f t="shared" si="66"/>
        <v/>
      </c>
      <c r="DJ46" s="432" t="str">
        <f t="shared" si="66"/>
        <v/>
      </c>
      <c r="DK46" s="432" t="str">
        <f t="shared" si="66"/>
        <v/>
      </c>
      <c r="DL46" s="432" t="str">
        <f t="shared" si="66"/>
        <v/>
      </c>
      <c r="DM46" s="432" t="str">
        <f t="shared" si="66"/>
        <v/>
      </c>
      <c r="DN46" s="432" t="str">
        <f t="shared" si="66"/>
        <v/>
      </c>
      <c r="DO46" s="432" t="str">
        <f t="shared" si="67"/>
        <v/>
      </c>
      <c r="DP46" s="432" t="str">
        <f t="shared" si="67"/>
        <v/>
      </c>
      <c r="DQ46" s="432" t="str">
        <f t="shared" si="67"/>
        <v/>
      </c>
      <c r="DR46" s="432" t="str">
        <f t="shared" si="67"/>
        <v/>
      </c>
      <c r="DS46" s="432" t="str">
        <f t="shared" si="67"/>
        <v/>
      </c>
      <c r="DT46" s="432" t="str">
        <f t="shared" si="67"/>
        <v/>
      </c>
      <c r="DU46" s="432" t="str">
        <f t="shared" si="67"/>
        <v/>
      </c>
      <c r="DV46" s="432" t="str">
        <f t="shared" si="67"/>
        <v/>
      </c>
      <c r="DW46" s="432" t="str">
        <f t="shared" si="67"/>
        <v/>
      </c>
      <c r="DX46" s="432" t="str">
        <f t="shared" si="67"/>
        <v/>
      </c>
      <c r="DY46" s="432" t="str">
        <f t="shared" si="68"/>
        <v/>
      </c>
      <c r="DZ46" s="432" t="str">
        <f t="shared" si="68"/>
        <v/>
      </c>
      <c r="EA46" s="432" t="str">
        <f t="shared" si="68"/>
        <v/>
      </c>
      <c r="EB46" s="432" t="str">
        <f t="shared" si="68"/>
        <v/>
      </c>
      <c r="EC46" s="432" t="str">
        <f t="shared" si="68"/>
        <v/>
      </c>
      <c r="ED46" s="432" t="str">
        <f t="shared" si="68"/>
        <v/>
      </c>
      <c r="EE46" s="432" t="str">
        <f t="shared" si="68"/>
        <v/>
      </c>
      <c r="EF46" s="432" t="str">
        <f t="shared" si="68"/>
        <v/>
      </c>
      <c r="EG46" s="432" t="str">
        <f t="shared" si="68"/>
        <v/>
      </c>
      <c r="EH46" s="432" t="str">
        <f t="shared" si="68"/>
        <v/>
      </c>
      <c r="EI46" s="432" t="str">
        <f t="shared" si="69"/>
        <v/>
      </c>
      <c r="EJ46" s="432" t="str">
        <f t="shared" si="69"/>
        <v/>
      </c>
      <c r="EK46" s="432" t="str">
        <f t="shared" si="69"/>
        <v/>
      </c>
      <c r="EL46" s="432" t="str">
        <f t="shared" si="69"/>
        <v/>
      </c>
      <c r="EM46" s="432" t="str">
        <f t="shared" si="69"/>
        <v/>
      </c>
      <c r="EN46" s="432" t="str">
        <f t="shared" si="69"/>
        <v/>
      </c>
      <c r="EO46" s="432" t="str">
        <f t="shared" si="69"/>
        <v/>
      </c>
      <c r="EP46" s="432" t="str">
        <f t="shared" si="69"/>
        <v/>
      </c>
      <c r="EQ46" s="432" t="str">
        <f t="shared" si="69"/>
        <v/>
      </c>
      <c r="ER46" s="432" t="str">
        <f t="shared" si="69"/>
        <v/>
      </c>
      <c r="ES46" s="432" t="str">
        <f t="shared" si="70"/>
        <v/>
      </c>
      <c r="ET46" s="432" t="str">
        <f t="shared" si="70"/>
        <v/>
      </c>
      <c r="EU46" s="432" t="str">
        <f t="shared" si="70"/>
        <v/>
      </c>
      <c r="EV46" s="432" t="str">
        <f t="shared" si="70"/>
        <v/>
      </c>
      <c r="EW46" s="432" t="str">
        <f t="shared" si="70"/>
        <v/>
      </c>
      <c r="EX46" s="432" t="str">
        <f t="shared" si="70"/>
        <v/>
      </c>
      <c r="EY46" s="432" t="str">
        <f t="shared" si="70"/>
        <v/>
      </c>
      <c r="EZ46" s="432" t="str">
        <f t="shared" si="70"/>
        <v/>
      </c>
      <c r="FA46" s="432" t="str">
        <f t="shared" si="70"/>
        <v/>
      </c>
      <c r="FB46" s="432" t="str">
        <f t="shared" si="70"/>
        <v/>
      </c>
      <c r="FC46" s="432" t="str">
        <f t="shared" si="71"/>
        <v/>
      </c>
      <c r="FD46" s="432" t="str">
        <f t="shared" si="71"/>
        <v/>
      </c>
      <c r="FE46" s="432" t="str">
        <f t="shared" si="71"/>
        <v/>
      </c>
      <c r="FF46" s="432" t="str">
        <f t="shared" si="71"/>
        <v/>
      </c>
      <c r="FG46" s="432" t="str">
        <f t="shared" si="71"/>
        <v/>
      </c>
      <c r="FH46" s="432" t="str">
        <f t="shared" si="71"/>
        <v/>
      </c>
      <c r="FI46" s="432" t="str">
        <f t="shared" si="71"/>
        <v/>
      </c>
      <c r="FJ46" s="432" t="str">
        <f t="shared" si="71"/>
        <v/>
      </c>
      <c r="FK46" s="432" t="str">
        <f t="shared" si="71"/>
        <v/>
      </c>
      <c r="FL46" s="432" t="str">
        <f t="shared" si="71"/>
        <v/>
      </c>
      <c r="FM46" s="432" t="str">
        <f t="shared" si="72"/>
        <v/>
      </c>
      <c r="FN46" s="432" t="str">
        <f t="shared" si="72"/>
        <v/>
      </c>
      <c r="FO46" s="432" t="str">
        <f t="shared" si="72"/>
        <v/>
      </c>
      <c r="FP46" s="432" t="str">
        <f t="shared" si="72"/>
        <v/>
      </c>
      <c r="FQ46" s="432" t="str">
        <f t="shared" si="72"/>
        <v/>
      </c>
      <c r="FR46" s="432" t="str">
        <f t="shared" si="72"/>
        <v/>
      </c>
      <c r="FS46" s="432" t="str">
        <f t="shared" si="72"/>
        <v/>
      </c>
      <c r="FT46" s="432" t="str">
        <f t="shared" si="72"/>
        <v/>
      </c>
      <c r="FU46" s="432" t="str">
        <f t="shared" si="72"/>
        <v/>
      </c>
      <c r="FV46" s="432" t="str">
        <f t="shared" si="72"/>
        <v/>
      </c>
      <c r="FW46" s="432" t="str">
        <f t="shared" si="73"/>
        <v/>
      </c>
      <c r="FX46" s="432" t="str">
        <f t="shared" si="73"/>
        <v/>
      </c>
      <c r="FY46" s="432" t="str">
        <f t="shared" si="73"/>
        <v/>
      </c>
      <c r="FZ46" s="432" t="str">
        <f t="shared" si="73"/>
        <v/>
      </c>
      <c r="GA46" s="432" t="str">
        <f t="shared" si="73"/>
        <v/>
      </c>
      <c r="GB46" s="432" t="str">
        <f t="shared" si="73"/>
        <v/>
      </c>
      <c r="GC46" s="432" t="str">
        <f t="shared" si="73"/>
        <v/>
      </c>
      <c r="GD46" s="432" t="str">
        <f t="shared" si="73"/>
        <v/>
      </c>
      <c r="GE46" s="432" t="str">
        <f t="shared" si="73"/>
        <v/>
      </c>
      <c r="GF46" s="432" t="str">
        <f t="shared" si="73"/>
        <v/>
      </c>
      <c r="GG46" s="432" t="str">
        <f t="shared" si="74"/>
        <v/>
      </c>
      <c r="GH46" s="432" t="str">
        <f t="shared" si="74"/>
        <v/>
      </c>
      <c r="GI46" s="432" t="str">
        <f t="shared" si="74"/>
        <v/>
      </c>
      <c r="GJ46" s="432" t="str">
        <f t="shared" si="74"/>
        <v/>
      </c>
      <c r="GK46" s="432" t="str">
        <f t="shared" si="74"/>
        <v/>
      </c>
      <c r="GL46" s="432" t="str">
        <f t="shared" si="74"/>
        <v/>
      </c>
      <c r="GM46" s="432" t="str">
        <f t="shared" si="74"/>
        <v/>
      </c>
      <c r="GN46" s="432" t="str">
        <f t="shared" si="74"/>
        <v/>
      </c>
      <c r="GO46" s="432" t="str">
        <f t="shared" si="74"/>
        <v/>
      </c>
      <c r="GP46" s="432" t="str">
        <f t="shared" si="74"/>
        <v/>
      </c>
      <c r="GQ46" s="432" t="str">
        <f t="shared" si="75"/>
        <v/>
      </c>
      <c r="GR46" s="432" t="str">
        <f t="shared" si="75"/>
        <v/>
      </c>
      <c r="GS46" s="432" t="str">
        <f t="shared" si="75"/>
        <v/>
      </c>
      <c r="GT46" s="432" t="str">
        <f t="shared" si="75"/>
        <v/>
      </c>
      <c r="GU46" s="432" t="str">
        <f t="shared" si="75"/>
        <v/>
      </c>
      <c r="GV46" s="432" t="str">
        <f t="shared" si="75"/>
        <v/>
      </c>
      <c r="GW46" s="432" t="str">
        <f t="shared" si="75"/>
        <v/>
      </c>
      <c r="GX46" s="432" t="str">
        <f t="shared" si="75"/>
        <v/>
      </c>
      <c r="GY46" s="432" t="str">
        <f t="shared" si="75"/>
        <v/>
      </c>
      <c r="GZ46" s="432" t="str">
        <f t="shared" si="75"/>
        <v/>
      </c>
      <c r="HA46" s="432" t="str">
        <f t="shared" si="76"/>
        <v/>
      </c>
      <c r="HB46" s="432" t="str">
        <f t="shared" si="76"/>
        <v/>
      </c>
      <c r="HC46" s="432" t="str">
        <f t="shared" si="76"/>
        <v/>
      </c>
      <c r="HD46" s="432" t="str">
        <f t="shared" si="76"/>
        <v/>
      </c>
      <c r="HE46" s="432" t="str">
        <f t="shared" si="76"/>
        <v/>
      </c>
      <c r="HF46" s="432" t="str">
        <f t="shared" si="76"/>
        <v/>
      </c>
      <c r="HG46" s="432" t="str">
        <f t="shared" si="76"/>
        <v/>
      </c>
      <c r="HH46" s="432" t="str">
        <f t="shared" si="76"/>
        <v/>
      </c>
      <c r="HI46" s="432" t="str">
        <f t="shared" si="76"/>
        <v/>
      </c>
      <c r="HJ46" s="432" t="str">
        <f t="shared" si="76"/>
        <v/>
      </c>
      <c r="HK46" s="432" t="str">
        <f t="shared" si="77"/>
        <v/>
      </c>
      <c r="HL46" s="432" t="str">
        <f t="shared" si="77"/>
        <v/>
      </c>
      <c r="HM46" s="432" t="str">
        <f t="shared" si="77"/>
        <v/>
      </c>
      <c r="HN46" s="432" t="str">
        <f t="shared" si="77"/>
        <v/>
      </c>
      <c r="HO46" s="432" t="str">
        <f t="shared" si="77"/>
        <v/>
      </c>
      <c r="HP46" s="432" t="str">
        <f t="shared" si="77"/>
        <v/>
      </c>
      <c r="HQ46" s="432" t="str">
        <f t="shared" si="77"/>
        <v/>
      </c>
      <c r="HR46" s="432" t="str">
        <f t="shared" si="77"/>
        <v/>
      </c>
      <c r="HS46" s="432" t="str">
        <f t="shared" si="77"/>
        <v/>
      </c>
      <c r="HT46" s="432" t="str">
        <f t="shared" si="77"/>
        <v/>
      </c>
      <c r="HU46" s="432" t="str">
        <f t="shared" si="78"/>
        <v/>
      </c>
      <c r="HV46" s="432" t="str">
        <f t="shared" si="78"/>
        <v/>
      </c>
      <c r="HW46" s="432" t="str">
        <f t="shared" si="78"/>
        <v/>
      </c>
      <c r="HX46" s="432" t="str">
        <f t="shared" si="78"/>
        <v/>
      </c>
      <c r="HY46" s="432" t="str">
        <f t="shared" si="78"/>
        <v/>
      </c>
      <c r="HZ46" s="432" t="str">
        <f t="shared" si="78"/>
        <v/>
      </c>
      <c r="IA46" s="432" t="str">
        <f t="shared" si="78"/>
        <v/>
      </c>
      <c r="IB46" s="432" t="str">
        <f t="shared" si="78"/>
        <v/>
      </c>
      <c r="IC46" s="432" t="str">
        <f t="shared" si="78"/>
        <v/>
      </c>
      <c r="ID46" s="432" t="str">
        <f t="shared" si="78"/>
        <v/>
      </c>
      <c r="IE46" s="432" t="str">
        <f t="shared" si="79"/>
        <v/>
      </c>
      <c r="IF46" s="432" t="str">
        <f t="shared" si="79"/>
        <v/>
      </c>
      <c r="IG46" s="432" t="str">
        <f t="shared" si="79"/>
        <v/>
      </c>
      <c r="IH46" s="432" t="str">
        <f t="shared" si="79"/>
        <v/>
      </c>
      <c r="II46" s="432" t="str">
        <f t="shared" si="79"/>
        <v/>
      </c>
      <c r="IJ46" s="432" t="str">
        <f t="shared" si="79"/>
        <v/>
      </c>
      <c r="IK46" s="432" t="str">
        <f t="shared" si="79"/>
        <v/>
      </c>
      <c r="IL46" s="432" t="str">
        <f t="shared" si="79"/>
        <v/>
      </c>
      <c r="IM46" s="432" t="str">
        <f t="shared" si="79"/>
        <v/>
      </c>
      <c r="IN46" s="432" t="str">
        <f t="shared" si="79"/>
        <v/>
      </c>
      <c r="IO46" s="432" t="str">
        <f t="shared" si="80"/>
        <v/>
      </c>
      <c r="IP46" s="432" t="str">
        <f t="shared" si="80"/>
        <v/>
      </c>
      <c r="IQ46" s="432" t="str">
        <f t="shared" si="80"/>
        <v/>
      </c>
      <c r="IR46" s="432" t="str">
        <f t="shared" si="80"/>
        <v/>
      </c>
      <c r="IS46" s="432" t="str">
        <f t="shared" si="80"/>
        <v/>
      </c>
      <c r="IT46" s="432" t="str">
        <f t="shared" si="80"/>
        <v/>
      </c>
      <c r="IU46" s="432" t="str">
        <f t="shared" si="80"/>
        <v/>
      </c>
      <c r="IV46" s="432" t="str">
        <f t="shared" si="80"/>
        <v/>
      </c>
      <c r="IW46" s="432" t="str">
        <f t="shared" si="80"/>
        <v/>
      </c>
      <c r="IX46" s="432" t="str">
        <f t="shared" si="80"/>
        <v/>
      </c>
      <c r="IY46" s="432" t="str">
        <f t="shared" si="81"/>
        <v/>
      </c>
      <c r="IZ46" s="432" t="str">
        <f t="shared" si="81"/>
        <v/>
      </c>
      <c r="JA46" s="432" t="str">
        <f t="shared" si="81"/>
        <v/>
      </c>
      <c r="JB46" s="432" t="str">
        <f t="shared" si="81"/>
        <v/>
      </c>
      <c r="JC46" s="432" t="str">
        <f t="shared" si="81"/>
        <v/>
      </c>
      <c r="JD46" s="432" t="str">
        <f t="shared" si="81"/>
        <v/>
      </c>
      <c r="JE46" s="432" t="str">
        <f t="shared" si="81"/>
        <v/>
      </c>
      <c r="JF46" s="432" t="str">
        <f t="shared" si="81"/>
        <v/>
      </c>
      <c r="JG46" s="432" t="str">
        <f t="shared" si="81"/>
        <v/>
      </c>
      <c r="JH46" s="432" t="str">
        <f t="shared" si="81"/>
        <v/>
      </c>
      <c r="JI46" s="432" t="str">
        <f t="shared" si="82"/>
        <v/>
      </c>
      <c r="JJ46" s="432" t="str">
        <f t="shared" si="82"/>
        <v/>
      </c>
      <c r="JK46" s="432" t="str">
        <f t="shared" si="82"/>
        <v/>
      </c>
      <c r="JL46" s="432" t="str">
        <f t="shared" si="82"/>
        <v/>
      </c>
      <c r="JM46" s="432" t="str">
        <f t="shared" si="82"/>
        <v/>
      </c>
      <c r="JN46" s="432" t="str">
        <f t="shared" si="82"/>
        <v/>
      </c>
      <c r="JO46" s="432" t="str">
        <f t="shared" si="82"/>
        <v/>
      </c>
      <c r="JP46" s="432" t="str">
        <f t="shared" si="82"/>
        <v/>
      </c>
      <c r="JQ46" s="432" t="str">
        <f t="shared" si="82"/>
        <v/>
      </c>
      <c r="JR46" s="432" t="str">
        <f t="shared" si="82"/>
        <v/>
      </c>
      <c r="JS46" s="432" t="str">
        <f t="shared" si="83"/>
        <v/>
      </c>
      <c r="JT46" s="432" t="str">
        <f t="shared" si="83"/>
        <v/>
      </c>
      <c r="JU46" s="432" t="str">
        <f t="shared" si="83"/>
        <v/>
      </c>
      <c r="JV46" s="432" t="str">
        <f t="shared" si="83"/>
        <v/>
      </c>
      <c r="JW46" s="432" t="str">
        <f t="shared" si="83"/>
        <v/>
      </c>
      <c r="JX46" s="432" t="str">
        <f t="shared" si="83"/>
        <v/>
      </c>
      <c r="JY46" s="432" t="str">
        <f t="shared" si="83"/>
        <v/>
      </c>
      <c r="JZ46" s="432" t="str">
        <f t="shared" si="83"/>
        <v/>
      </c>
      <c r="KA46" s="432" t="str">
        <f t="shared" si="83"/>
        <v/>
      </c>
      <c r="KB46" s="432" t="str">
        <f t="shared" si="83"/>
        <v/>
      </c>
      <c r="KC46" s="432" t="str">
        <f t="shared" si="84"/>
        <v/>
      </c>
      <c r="KD46" s="432" t="str">
        <f t="shared" si="84"/>
        <v/>
      </c>
      <c r="KE46" s="432" t="str">
        <f t="shared" si="84"/>
        <v/>
      </c>
      <c r="KF46" s="432" t="str">
        <f t="shared" si="84"/>
        <v/>
      </c>
      <c r="KG46" s="432" t="str">
        <f t="shared" si="84"/>
        <v/>
      </c>
      <c r="KH46" s="432" t="str">
        <f t="shared" si="84"/>
        <v/>
      </c>
      <c r="KI46" s="432" t="str">
        <f t="shared" si="84"/>
        <v/>
      </c>
      <c r="KJ46" s="432" t="str">
        <f t="shared" si="84"/>
        <v/>
      </c>
      <c r="KK46" s="432" t="str">
        <f t="shared" si="84"/>
        <v/>
      </c>
      <c r="KL46" s="432" t="str">
        <f t="shared" si="84"/>
        <v/>
      </c>
      <c r="KM46" s="432" t="str">
        <f t="shared" si="85"/>
        <v/>
      </c>
      <c r="KN46" s="432" t="str">
        <f t="shared" si="85"/>
        <v/>
      </c>
      <c r="KO46" s="432" t="str">
        <f t="shared" si="85"/>
        <v/>
      </c>
      <c r="KP46" s="432" t="str">
        <f t="shared" si="85"/>
        <v/>
      </c>
      <c r="KQ46" s="432" t="str">
        <f t="shared" si="85"/>
        <v/>
      </c>
      <c r="KR46" s="432" t="str">
        <f t="shared" si="85"/>
        <v/>
      </c>
      <c r="KS46" s="432" t="str">
        <f t="shared" si="85"/>
        <v/>
      </c>
      <c r="KT46" s="432" t="str">
        <f t="shared" si="85"/>
        <v/>
      </c>
      <c r="KU46" s="432" t="str">
        <f t="shared" si="85"/>
        <v/>
      </c>
      <c r="KV46" s="432" t="str">
        <f t="shared" si="85"/>
        <v/>
      </c>
      <c r="KW46" s="432" t="str">
        <f t="shared" si="86"/>
        <v/>
      </c>
      <c r="KX46" s="432" t="str">
        <f t="shared" si="86"/>
        <v/>
      </c>
      <c r="KY46" s="432" t="str">
        <f t="shared" si="86"/>
        <v/>
      </c>
      <c r="KZ46" s="432" t="str">
        <f t="shared" si="86"/>
        <v/>
      </c>
      <c r="LA46" s="432" t="str">
        <f t="shared" si="86"/>
        <v/>
      </c>
      <c r="LB46" s="432" t="str">
        <f t="shared" si="86"/>
        <v/>
      </c>
      <c r="LC46" s="432" t="str">
        <f t="shared" si="86"/>
        <v/>
      </c>
      <c r="LD46" s="432" t="str">
        <f t="shared" si="86"/>
        <v/>
      </c>
      <c r="LE46" s="432" t="str">
        <f t="shared" si="86"/>
        <v/>
      </c>
      <c r="LF46" s="432" t="str">
        <f t="shared" si="86"/>
        <v/>
      </c>
      <c r="LG46" s="432" t="str">
        <f t="shared" si="87"/>
        <v/>
      </c>
      <c r="LH46" s="432" t="str">
        <f t="shared" si="87"/>
        <v/>
      </c>
      <c r="LI46" s="432" t="str">
        <f t="shared" si="87"/>
        <v/>
      </c>
      <c r="LJ46" s="432" t="str">
        <f t="shared" si="87"/>
        <v/>
      </c>
      <c r="LK46" s="432" t="str">
        <f t="shared" si="87"/>
        <v/>
      </c>
      <c r="LL46" s="432" t="str">
        <f t="shared" si="87"/>
        <v/>
      </c>
      <c r="LM46" s="432" t="str">
        <f t="shared" si="87"/>
        <v/>
      </c>
      <c r="LN46" s="432" t="str">
        <f t="shared" si="87"/>
        <v/>
      </c>
      <c r="LO46" s="432" t="str">
        <f t="shared" si="87"/>
        <v/>
      </c>
      <c r="LP46" s="432" t="str">
        <f t="shared" si="87"/>
        <v/>
      </c>
      <c r="LQ46" s="432" t="str">
        <f t="shared" si="88"/>
        <v/>
      </c>
      <c r="LR46" s="432" t="str">
        <f t="shared" si="88"/>
        <v/>
      </c>
      <c r="LS46" s="432" t="str">
        <f t="shared" si="88"/>
        <v/>
      </c>
      <c r="LT46" s="432" t="str">
        <f t="shared" si="88"/>
        <v/>
      </c>
      <c r="LU46" s="432" t="str">
        <f t="shared" si="88"/>
        <v/>
      </c>
      <c r="LV46" s="432" t="str">
        <f t="shared" si="88"/>
        <v/>
      </c>
      <c r="LW46" s="432" t="str">
        <f t="shared" si="88"/>
        <v/>
      </c>
      <c r="LX46" s="432" t="str">
        <f t="shared" si="88"/>
        <v/>
      </c>
      <c r="LY46" s="432" t="str">
        <f t="shared" si="88"/>
        <v/>
      </c>
      <c r="LZ46" s="432" t="str">
        <f t="shared" si="88"/>
        <v/>
      </c>
      <c r="MA46" s="432" t="str">
        <f t="shared" si="89"/>
        <v/>
      </c>
      <c r="MB46" s="432" t="str">
        <f t="shared" si="89"/>
        <v/>
      </c>
      <c r="MC46" s="432" t="str">
        <f t="shared" si="89"/>
        <v/>
      </c>
      <c r="MD46" s="432" t="str">
        <f t="shared" si="89"/>
        <v/>
      </c>
      <c r="ME46" s="432" t="str">
        <f t="shared" si="89"/>
        <v/>
      </c>
      <c r="MF46" s="432" t="str">
        <f t="shared" si="89"/>
        <v/>
      </c>
      <c r="MG46" s="432" t="str">
        <f t="shared" si="89"/>
        <v/>
      </c>
      <c r="MH46" s="432" t="str">
        <f t="shared" si="89"/>
        <v/>
      </c>
      <c r="MI46" s="432" t="str">
        <f t="shared" si="89"/>
        <v/>
      </c>
      <c r="MJ46" s="432" t="str">
        <f t="shared" si="89"/>
        <v/>
      </c>
      <c r="MK46" s="432" t="str">
        <f t="shared" si="90"/>
        <v/>
      </c>
      <c r="ML46" s="432" t="str">
        <f t="shared" si="90"/>
        <v/>
      </c>
      <c r="MM46" s="432" t="str">
        <f t="shared" si="90"/>
        <v/>
      </c>
      <c r="MN46" s="432" t="str">
        <f t="shared" si="90"/>
        <v/>
      </c>
      <c r="MO46" s="432" t="str">
        <f t="shared" si="90"/>
        <v/>
      </c>
      <c r="MP46" s="432" t="str">
        <f t="shared" si="90"/>
        <v/>
      </c>
      <c r="MQ46" s="432" t="str">
        <f t="shared" si="90"/>
        <v/>
      </c>
      <c r="MR46" s="432" t="str">
        <f t="shared" si="90"/>
        <v/>
      </c>
      <c r="MS46" s="432" t="str">
        <f t="shared" si="90"/>
        <v/>
      </c>
      <c r="MT46" s="432" t="str">
        <f t="shared" si="90"/>
        <v/>
      </c>
      <c r="MU46" s="432" t="str">
        <f t="shared" si="91"/>
        <v/>
      </c>
      <c r="MV46" s="432" t="str">
        <f t="shared" si="91"/>
        <v/>
      </c>
      <c r="MW46" s="432" t="str">
        <f t="shared" si="91"/>
        <v/>
      </c>
      <c r="MX46" s="432" t="str">
        <f t="shared" si="91"/>
        <v/>
      </c>
      <c r="MY46" s="432" t="str">
        <f t="shared" si="91"/>
        <v/>
      </c>
      <c r="MZ46" s="432" t="str">
        <f t="shared" si="91"/>
        <v/>
      </c>
      <c r="NA46" s="432" t="str">
        <f t="shared" si="91"/>
        <v/>
      </c>
      <c r="NB46" s="432" t="str">
        <f t="shared" si="91"/>
        <v/>
      </c>
      <c r="NC46" s="432" t="str">
        <f t="shared" si="91"/>
        <v/>
      </c>
      <c r="ND46" s="432" t="str">
        <f t="shared" si="91"/>
        <v/>
      </c>
      <c r="NE46" s="432" t="str">
        <f t="shared" si="92"/>
        <v/>
      </c>
      <c r="NF46" s="432" t="str">
        <f t="shared" si="92"/>
        <v/>
      </c>
      <c r="NG46" s="432" t="str">
        <f t="shared" si="92"/>
        <v/>
      </c>
      <c r="NH46" s="432" t="str">
        <f t="shared" si="92"/>
        <v/>
      </c>
      <c r="NI46" s="432" t="str">
        <f t="shared" si="92"/>
        <v/>
      </c>
      <c r="NJ46" s="432" t="str">
        <f t="shared" si="92"/>
        <v/>
      </c>
      <c r="NK46" s="432" t="str">
        <f t="shared" si="92"/>
        <v/>
      </c>
      <c r="NL46" s="432" t="str">
        <f t="shared" si="92"/>
        <v/>
      </c>
      <c r="NM46" s="432" t="str">
        <f t="shared" si="92"/>
        <v/>
      </c>
      <c r="NN46" s="432" t="str">
        <f t="shared" si="92"/>
        <v/>
      </c>
      <c r="NO46" s="432" t="str">
        <f t="shared" si="93"/>
        <v/>
      </c>
      <c r="NP46" s="432" t="str">
        <f t="shared" si="93"/>
        <v/>
      </c>
      <c r="NQ46" s="432" t="str">
        <f t="shared" si="93"/>
        <v/>
      </c>
      <c r="NR46" s="432" t="str">
        <f t="shared" si="93"/>
        <v/>
      </c>
      <c r="NS46" s="432" t="str">
        <f t="shared" si="93"/>
        <v/>
      </c>
      <c r="NT46" s="432" t="str">
        <f t="shared" si="93"/>
        <v/>
      </c>
      <c r="NU46" s="432" t="str">
        <f t="shared" si="93"/>
        <v/>
      </c>
      <c r="NV46" s="432" t="str">
        <f t="shared" si="93"/>
        <v/>
      </c>
      <c r="NW46" s="432" t="str">
        <f t="shared" si="93"/>
        <v/>
      </c>
      <c r="NX46" s="432" t="str">
        <f t="shared" si="93"/>
        <v/>
      </c>
      <c r="NY46" s="432" t="str">
        <f t="shared" si="94"/>
        <v/>
      </c>
      <c r="NZ46" s="432" t="str">
        <f t="shared" si="94"/>
        <v/>
      </c>
      <c r="OA46" s="432" t="str">
        <f t="shared" si="94"/>
        <v/>
      </c>
      <c r="OB46" s="432" t="str">
        <f t="shared" si="94"/>
        <v/>
      </c>
      <c r="OC46" s="432" t="str">
        <f t="shared" si="94"/>
        <v/>
      </c>
      <c r="OD46" s="432" t="str">
        <f t="shared" si="94"/>
        <v/>
      </c>
      <c r="OE46" s="432" t="str">
        <f t="shared" si="94"/>
        <v/>
      </c>
      <c r="OF46" s="432" t="str">
        <f t="shared" si="94"/>
        <v/>
      </c>
      <c r="OG46" s="432" t="str">
        <f t="shared" si="94"/>
        <v/>
      </c>
      <c r="OH46" s="432" t="str">
        <f t="shared" si="94"/>
        <v/>
      </c>
      <c r="OI46" s="432" t="str">
        <f t="shared" si="95"/>
        <v/>
      </c>
      <c r="OJ46" s="432" t="str">
        <f t="shared" si="95"/>
        <v/>
      </c>
      <c r="OK46" s="432" t="str">
        <f t="shared" si="95"/>
        <v/>
      </c>
      <c r="OL46" s="432" t="str">
        <f t="shared" si="95"/>
        <v/>
      </c>
      <c r="OM46" s="432" t="str">
        <f t="shared" si="95"/>
        <v/>
      </c>
      <c r="ON46" s="432" t="str">
        <f t="shared" si="95"/>
        <v/>
      </c>
      <c r="OO46" s="432" t="str">
        <f t="shared" si="95"/>
        <v/>
      </c>
      <c r="OP46" s="432" t="str">
        <f t="shared" si="95"/>
        <v/>
      </c>
      <c r="OQ46" s="432" t="str">
        <f t="shared" si="95"/>
        <v/>
      </c>
      <c r="OR46" s="432" t="str">
        <f t="shared" si="95"/>
        <v/>
      </c>
      <c r="OS46" s="432" t="str">
        <f t="shared" si="96"/>
        <v/>
      </c>
      <c r="OT46" s="432" t="str">
        <f t="shared" si="96"/>
        <v/>
      </c>
      <c r="OU46" s="432" t="str">
        <f t="shared" si="96"/>
        <v/>
      </c>
      <c r="OV46" s="432" t="str">
        <f t="shared" si="96"/>
        <v/>
      </c>
      <c r="OW46" s="432" t="str">
        <f t="shared" si="96"/>
        <v/>
      </c>
      <c r="OX46" s="432" t="str">
        <f t="shared" si="96"/>
        <v/>
      </c>
      <c r="OY46" s="432" t="str">
        <f t="shared" si="96"/>
        <v/>
      </c>
      <c r="OZ46" s="432" t="str">
        <f t="shared" si="96"/>
        <v/>
      </c>
      <c r="PA46" s="432" t="str">
        <f t="shared" si="96"/>
        <v/>
      </c>
      <c r="PB46" s="432" t="str">
        <f t="shared" si="96"/>
        <v/>
      </c>
      <c r="PC46" s="432" t="str">
        <f t="shared" si="96"/>
        <v/>
      </c>
      <c r="PD46" s="432" t="str">
        <f t="shared" si="96"/>
        <v/>
      </c>
      <c r="PE46" s="432" t="str">
        <f t="shared" si="96"/>
        <v/>
      </c>
    </row>
    <row r="47" spans="1:421" ht="15.6">
      <c r="A47" s="541"/>
      <c r="B47" s="542"/>
      <c r="C47" s="947"/>
      <c r="D47" s="542"/>
      <c r="E47" s="546"/>
      <c r="F47" s="542"/>
      <c r="G47" s="543"/>
      <c r="H47" s="544"/>
      <c r="I47" s="545"/>
      <c r="J47" s="546"/>
      <c r="K47" s="546" t="str">
        <f t="shared" si="51"/>
        <v/>
      </c>
      <c r="L47" s="547" t="str">
        <f t="shared" si="12"/>
        <v/>
      </c>
      <c r="M47" s="951" t="str">
        <f t="shared" si="13"/>
        <v/>
      </c>
      <c r="N47" s="951" t="str">
        <f t="shared" si="52"/>
        <v/>
      </c>
      <c r="O47" s="1486"/>
      <c r="P47" s="1486"/>
      <c r="Q47" s="98"/>
      <c r="R47" s="167" t="str">
        <f t="shared" si="53"/>
        <v/>
      </c>
      <c r="S47" s="167" t="str">
        <f t="shared" si="54"/>
        <v/>
      </c>
      <c r="T47" s="167" t="str">
        <f t="shared" si="55"/>
        <v/>
      </c>
      <c r="U47" s="167" t="str">
        <f t="shared" si="56"/>
        <v/>
      </c>
      <c r="V47" s="85" t="s">
        <v>643</v>
      </c>
      <c r="W47" s="450">
        <v>3</v>
      </c>
      <c r="X47" s="167" t="str">
        <f t="shared" si="57"/>
        <v/>
      </c>
      <c r="Y47" s="167" t="str">
        <f t="shared" si="58"/>
        <v/>
      </c>
      <c r="Z47" s="167" t="str">
        <f t="shared" si="59"/>
        <v/>
      </c>
      <c r="AD47" s="529" t="s">
        <v>1013</v>
      </c>
      <c r="AE47" s="25"/>
      <c r="AF47" s="25"/>
      <c r="AG47" s="25"/>
      <c r="AH47" s="25"/>
      <c r="AI47" s="25"/>
      <c r="AJ47" s="25"/>
      <c r="AK47" s="25"/>
      <c r="AL47" s="25"/>
      <c r="AM47" s="25"/>
      <c r="AN47" s="25"/>
      <c r="AO47" s="25"/>
      <c r="AP47" s="25"/>
      <c r="AQ47" s="25"/>
      <c r="AR47" s="25"/>
      <c r="AS47" s="25"/>
      <c r="AT47" s="25"/>
      <c r="AU47" s="25"/>
      <c r="AV47" s="25"/>
      <c r="AW47" s="432" t="str">
        <f t="shared" ref="AW47:BF56" si="97">IFERROR(IF(AND(AW$22&gt;=$M47,AW$22&lt;=$N47),"",IF(AW$22=WORKDAY($N47,1),$A47,"")),"")</f>
        <v/>
      </c>
      <c r="AX47" s="432" t="str">
        <f t="shared" si="97"/>
        <v/>
      </c>
      <c r="AY47" s="432" t="str">
        <f t="shared" si="97"/>
        <v/>
      </c>
      <c r="AZ47" s="432" t="str">
        <f t="shared" si="97"/>
        <v/>
      </c>
      <c r="BA47" s="432" t="str">
        <f t="shared" si="97"/>
        <v/>
      </c>
      <c r="BB47" s="432" t="str">
        <f t="shared" si="97"/>
        <v/>
      </c>
      <c r="BC47" s="432" t="str">
        <f t="shared" si="97"/>
        <v/>
      </c>
      <c r="BD47" s="432" t="str">
        <f t="shared" si="97"/>
        <v/>
      </c>
      <c r="BE47" s="432" t="str">
        <f t="shared" si="97"/>
        <v/>
      </c>
      <c r="BF47" s="432" t="str">
        <f t="shared" si="97"/>
        <v/>
      </c>
      <c r="BG47" s="432" t="str">
        <f t="shared" ref="BG47:BP56" si="98">IFERROR(IF(AND(BG$22&gt;=$M47,BG$22&lt;=$N47),"",IF(BG$22=WORKDAY($N47,1),$A47,"")),"")</f>
        <v/>
      </c>
      <c r="BH47" s="432" t="str">
        <f t="shared" si="98"/>
        <v/>
      </c>
      <c r="BI47" s="432" t="str">
        <f t="shared" si="98"/>
        <v/>
      </c>
      <c r="BJ47" s="432" t="str">
        <f t="shared" si="98"/>
        <v/>
      </c>
      <c r="BK47" s="432" t="str">
        <f t="shared" si="98"/>
        <v/>
      </c>
      <c r="BL47" s="432" t="str">
        <f t="shared" si="98"/>
        <v/>
      </c>
      <c r="BM47" s="432" t="str">
        <f t="shared" si="98"/>
        <v/>
      </c>
      <c r="BN47" s="432" t="str">
        <f t="shared" si="98"/>
        <v/>
      </c>
      <c r="BO47" s="432" t="str">
        <f t="shared" si="98"/>
        <v/>
      </c>
      <c r="BP47" s="432" t="str">
        <f t="shared" si="98"/>
        <v/>
      </c>
      <c r="BQ47" s="432" t="str">
        <f t="shared" ref="BQ47:BZ56" si="99">IFERROR(IF(AND(BQ$22&gt;=$M47,BQ$22&lt;=$N47),"",IF(BQ$22=WORKDAY($N47,1),$A47,"")),"")</f>
        <v/>
      </c>
      <c r="BR47" s="432" t="str">
        <f t="shared" si="99"/>
        <v/>
      </c>
      <c r="BS47" s="432" t="str">
        <f t="shared" si="99"/>
        <v/>
      </c>
      <c r="BT47" s="432" t="str">
        <f t="shared" si="99"/>
        <v/>
      </c>
      <c r="BU47" s="432" t="str">
        <f t="shared" si="99"/>
        <v/>
      </c>
      <c r="BV47" s="432" t="str">
        <f t="shared" si="99"/>
        <v/>
      </c>
      <c r="BW47" s="432" t="str">
        <f t="shared" si="99"/>
        <v/>
      </c>
      <c r="BX47" s="432" t="str">
        <f t="shared" si="99"/>
        <v/>
      </c>
      <c r="BY47" s="432" t="str">
        <f t="shared" si="99"/>
        <v/>
      </c>
      <c r="BZ47" s="432" t="str">
        <f t="shared" si="99"/>
        <v/>
      </c>
      <c r="CA47" s="432" t="str">
        <f t="shared" ref="CA47:CJ56" si="100">IFERROR(IF(AND(CA$22&gt;=$M47,CA$22&lt;=$N47),"",IF(CA$22=WORKDAY($N47,1),$A47,"")),"")</f>
        <v/>
      </c>
      <c r="CB47" s="432" t="str">
        <f t="shared" si="100"/>
        <v/>
      </c>
      <c r="CC47" s="432" t="str">
        <f t="shared" si="100"/>
        <v/>
      </c>
      <c r="CD47" s="432" t="str">
        <f t="shared" si="100"/>
        <v/>
      </c>
      <c r="CE47" s="432" t="str">
        <f t="shared" si="100"/>
        <v/>
      </c>
      <c r="CF47" s="432" t="str">
        <f t="shared" si="100"/>
        <v/>
      </c>
      <c r="CG47" s="432" t="str">
        <f t="shared" si="100"/>
        <v/>
      </c>
      <c r="CH47" s="432" t="str">
        <f t="shared" si="100"/>
        <v/>
      </c>
      <c r="CI47" s="432" t="str">
        <f t="shared" si="100"/>
        <v/>
      </c>
      <c r="CJ47" s="432" t="str">
        <f t="shared" si="100"/>
        <v/>
      </c>
      <c r="CK47" s="432" t="str">
        <f t="shared" ref="CK47:CT56" si="101">IFERROR(IF(AND(CK$22&gt;=$M47,CK$22&lt;=$N47),"",IF(CK$22=WORKDAY($N47,1),$A47,"")),"")</f>
        <v/>
      </c>
      <c r="CL47" s="432" t="str">
        <f t="shared" si="101"/>
        <v/>
      </c>
      <c r="CM47" s="432" t="str">
        <f t="shared" si="101"/>
        <v/>
      </c>
      <c r="CN47" s="432" t="str">
        <f t="shared" si="101"/>
        <v/>
      </c>
      <c r="CO47" s="432" t="str">
        <f t="shared" si="101"/>
        <v/>
      </c>
      <c r="CP47" s="432" t="str">
        <f t="shared" si="101"/>
        <v/>
      </c>
      <c r="CQ47" s="432" t="str">
        <f t="shared" si="101"/>
        <v/>
      </c>
      <c r="CR47" s="432" t="str">
        <f t="shared" si="101"/>
        <v/>
      </c>
      <c r="CS47" s="432" t="str">
        <f t="shared" si="101"/>
        <v/>
      </c>
      <c r="CT47" s="432" t="str">
        <f t="shared" si="101"/>
        <v/>
      </c>
      <c r="CU47" s="432" t="str">
        <f t="shared" ref="CU47:DD56" si="102">IFERROR(IF(AND(CU$22&gt;=$M47,CU$22&lt;=$N47),"",IF(CU$22=WORKDAY($N47,1),$A47,"")),"")</f>
        <v/>
      </c>
      <c r="CV47" s="432" t="str">
        <f t="shared" si="102"/>
        <v/>
      </c>
      <c r="CW47" s="432" t="str">
        <f t="shared" si="102"/>
        <v/>
      </c>
      <c r="CX47" s="432" t="str">
        <f t="shared" si="102"/>
        <v/>
      </c>
      <c r="CY47" s="432" t="str">
        <f t="shared" si="102"/>
        <v/>
      </c>
      <c r="CZ47" s="432" t="str">
        <f t="shared" si="102"/>
        <v/>
      </c>
      <c r="DA47" s="432" t="str">
        <f t="shared" si="102"/>
        <v/>
      </c>
      <c r="DB47" s="432" t="str">
        <f t="shared" si="102"/>
        <v/>
      </c>
      <c r="DC47" s="432" t="str">
        <f t="shared" si="102"/>
        <v/>
      </c>
      <c r="DD47" s="432" t="str">
        <f t="shared" si="102"/>
        <v/>
      </c>
      <c r="DE47" s="432" t="str">
        <f t="shared" ref="DE47:DN56" si="103">IFERROR(IF(AND(DE$22&gt;=$M47,DE$22&lt;=$N47),"",IF(DE$22=WORKDAY($N47,1),$A47,"")),"")</f>
        <v/>
      </c>
      <c r="DF47" s="432" t="str">
        <f t="shared" si="103"/>
        <v/>
      </c>
      <c r="DG47" s="432" t="str">
        <f t="shared" si="103"/>
        <v/>
      </c>
      <c r="DH47" s="432" t="str">
        <f t="shared" si="103"/>
        <v/>
      </c>
      <c r="DI47" s="432" t="str">
        <f t="shared" si="103"/>
        <v/>
      </c>
      <c r="DJ47" s="432" t="str">
        <f t="shared" si="103"/>
        <v/>
      </c>
      <c r="DK47" s="432" t="str">
        <f t="shared" si="103"/>
        <v/>
      </c>
      <c r="DL47" s="432" t="str">
        <f t="shared" si="103"/>
        <v/>
      </c>
      <c r="DM47" s="432" t="str">
        <f t="shared" si="103"/>
        <v/>
      </c>
      <c r="DN47" s="432" t="str">
        <f t="shared" si="103"/>
        <v/>
      </c>
      <c r="DO47" s="432" t="str">
        <f t="shared" ref="DO47:DX56" si="104">IFERROR(IF(AND(DO$22&gt;=$M47,DO$22&lt;=$N47),"",IF(DO$22=WORKDAY($N47,1),$A47,"")),"")</f>
        <v/>
      </c>
      <c r="DP47" s="432" t="str">
        <f t="shared" si="104"/>
        <v/>
      </c>
      <c r="DQ47" s="432" t="str">
        <f t="shared" si="104"/>
        <v/>
      </c>
      <c r="DR47" s="432" t="str">
        <f t="shared" si="104"/>
        <v/>
      </c>
      <c r="DS47" s="432" t="str">
        <f t="shared" si="104"/>
        <v/>
      </c>
      <c r="DT47" s="432" t="str">
        <f t="shared" si="104"/>
        <v/>
      </c>
      <c r="DU47" s="432" t="str">
        <f t="shared" si="104"/>
        <v/>
      </c>
      <c r="DV47" s="432" t="str">
        <f t="shared" si="104"/>
        <v/>
      </c>
      <c r="DW47" s="432" t="str">
        <f t="shared" si="104"/>
        <v/>
      </c>
      <c r="DX47" s="432" t="str">
        <f t="shared" si="104"/>
        <v/>
      </c>
      <c r="DY47" s="432" t="str">
        <f t="shared" ref="DY47:EH56" si="105">IFERROR(IF(AND(DY$22&gt;=$M47,DY$22&lt;=$N47),"",IF(DY$22=WORKDAY($N47,1),$A47,"")),"")</f>
        <v/>
      </c>
      <c r="DZ47" s="432" t="str">
        <f t="shared" si="105"/>
        <v/>
      </c>
      <c r="EA47" s="432" t="str">
        <f t="shared" si="105"/>
        <v/>
      </c>
      <c r="EB47" s="432" t="str">
        <f t="shared" si="105"/>
        <v/>
      </c>
      <c r="EC47" s="432" t="str">
        <f t="shared" si="105"/>
        <v/>
      </c>
      <c r="ED47" s="432" t="str">
        <f t="shared" si="105"/>
        <v/>
      </c>
      <c r="EE47" s="432" t="str">
        <f t="shared" si="105"/>
        <v/>
      </c>
      <c r="EF47" s="432" t="str">
        <f t="shared" si="105"/>
        <v/>
      </c>
      <c r="EG47" s="432" t="str">
        <f t="shared" si="105"/>
        <v/>
      </c>
      <c r="EH47" s="432" t="str">
        <f t="shared" si="105"/>
        <v/>
      </c>
      <c r="EI47" s="432" t="str">
        <f t="shared" ref="EI47:ER56" si="106">IFERROR(IF(AND(EI$22&gt;=$M47,EI$22&lt;=$N47),"",IF(EI$22=WORKDAY($N47,1),$A47,"")),"")</f>
        <v/>
      </c>
      <c r="EJ47" s="432" t="str">
        <f t="shared" si="106"/>
        <v/>
      </c>
      <c r="EK47" s="432" t="str">
        <f t="shared" si="106"/>
        <v/>
      </c>
      <c r="EL47" s="432" t="str">
        <f t="shared" si="106"/>
        <v/>
      </c>
      <c r="EM47" s="432" t="str">
        <f t="shared" si="106"/>
        <v/>
      </c>
      <c r="EN47" s="432" t="str">
        <f t="shared" si="106"/>
        <v/>
      </c>
      <c r="EO47" s="432" t="str">
        <f t="shared" si="106"/>
        <v/>
      </c>
      <c r="EP47" s="432" t="str">
        <f t="shared" si="106"/>
        <v/>
      </c>
      <c r="EQ47" s="432" t="str">
        <f t="shared" si="106"/>
        <v/>
      </c>
      <c r="ER47" s="432" t="str">
        <f t="shared" si="106"/>
        <v/>
      </c>
      <c r="ES47" s="432" t="str">
        <f t="shared" ref="ES47:FB56" si="107">IFERROR(IF(AND(ES$22&gt;=$M47,ES$22&lt;=$N47),"",IF(ES$22=WORKDAY($N47,1),$A47,"")),"")</f>
        <v/>
      </c>
      <c r="ET47" s="432" t="str">
        <f t="shared" si="107"/>
        <v/>
      </c>
      <c r="EU47" s="432" t="str">
        <f t="shared" si="107"/>
        <v/>
      </c>
      <c r="EV47" s="432" t="str">
        <f t="shared" si="107"/>
        <v/>
      </c>
      <c r="EW47" s="432" t="str">
        <f t="shared" si="107"/>
        <v/>
      </c>
      <c r="EX47" s="432" t="str">
        <f t="shared" si="107"/>
        <v/>
      </c>
      <c r="EY47" s="432" t="str">
        <f t="shared" si="107"/>
        <v/>
      </c>
      <c r="EZ47" s="432" t="str">
        <f t="shared" si="107"/>
        <v/>
      </c>
      <c r="FA47" s="432" t="str">
        <f t="shared" si="107"/>
        <v/>
      </c>
      <c r="FB47" s="432" t="str">
        <f t="shared" si="107"/>
        <v/>
      </c>
      <c r="FC47" s="432" t="str">
        <f t="shared" ref="FC47:FL56" si="108">IFERROR(IF(AND(FC$22&gt;=$M47,FC$22&lt;=$N47),"",IF(FC$22=WORKDAY($N47,1),$A47,"")),"")</f>
        <v/>
      </c>
      <c r="FD47" s="432" t="str">
        <f t="shared" si="108"/>
        <v/>
      </c>
      <c r="FE47" s="432" t="str">
        <f t="shared" si="108"/>
        <v/>
      </c>
      <c r="FF47" s="432" t="str">
        <f t="shared" si="108"/>
        <v/>
      </c>
      <c r="FG47" s="432" t="str">
        <f t="shared" si="108"/>
        <v/>
      </c>
      <c r="FH47" s="432" t="str">
        <f t="shared" si="108"/>
        <v/>
      </c>
      <c r="FI47" s="432" t="str">
        <f t="shared" si="108"/>
        <v/>
      </c>
      <c r="FJ47" s="432" t="str">
        <f t="shared" si="108"/>
        <v/>
      </c>
      <c r="FK47" s="432" t="str">
        <f t="shared" si="108"/>
        <v/>
      </c>
      <c r="FL47" s="432" t="str">
        <f t="shared" si="108"/>
        <v/>
      </c>
      <c r="FM47" s="432" t="str">
        <f t="shared" ref="FM47:FV56" si="109">IFERROR(IF(AND(FM$22&gt;=$M47,FM$22&lt;=$N47),"",IF(FM$22=WORKDAY($N47,1),$A47,"")),"")</f>
        <v/>
      </c>
      <c r="FN47" s="432" t="str">
        <f t="shared" si="109"/>
        <v/>
      </c>
      <c r="FO47" s="432" t="str">
        <f t="shared" si="109"/>
        <v/>
      </c>
      <c r="FP47" s="432" t="str">
        <f t="shared" si="109"/>
        <v/>
      </c>
      <c r="FQ47" s="432" t="str">
        <f t="shared" si="109"/>
        <v/>
      </c>
      <c r="FR47" s="432" t="str">
        <f t="shared" si="109"/>
        <v/>
      </c>
      <c r="FS47" s="432" t="str">
        <f t="shared" si="109"/>
        <v/>
      </c>
      <c r="FT47" s="432" t="str">
        <f t="shared" si="109"/>
        <v/>
      </c>
      <c r="FU47" s="432" t="str">
        <f t="shared" si="109"/>
        <v/>
      </c>
      <c r="FV47" s="432" t="str">
        <f t="shared" si="109"/>
        <v/>
      </c>
      <c r="FW47" s="432" t="str">
        <f t="shared" ref="FW47:GF56" si="110">IFERROR(IF(AND(FW$22&gt;=$M47,FW$22&lt;=$N47),"",IF(FW$22=WORKDAY($N47,1),$A47,"")),"")</f>
        <v/>
      </c>
      <c r="FX47" s="432" t="str">
        <f t="shared" si="110"/>
        <v/>
      </c>
      <c r="FY47" s="432" t="str">
        <f t="shared" si="110"/>
        <v/>
      </c>
      <c r="FZ47" s="432" t="str">
        <f t="shared" si="110"/>
        <v/>
      </c>
      <c r="GA47" s="432" t="str">
        <f t="shared" si="110"/>
        <v/>
      </c>
      <c r="GB47" s="432" t="str">
        <f t="shared" si="110"/>
        <v/>
      </c>
      <c r="GC47" s="432" t="str">
        <f t="shared" si="110"/>
        <v/>
      </c>
      <c r="GD47" s="432" t="str">
        <f t="shared" si="110"/>
        <v/>
      </c>
      <c r="GE47" s="432" t="str">
        <f t="shared" si="110"/>
        <v/>
      </c>
      <c r="GF47" s="432" t="str">
        <f t="shared" si="110"/>
        <v/>
      </c>
      <c r="GG47" s="432" t="str">
        <f t="shared" ref="GG47:GP56" si="111">IFERROR(IF(AND(GG$22&gt;=$M47,GG$22&lt;=$N47),"",IF(GG$22=WORKDAY($N47,1),$A47,"")),"")</f>
        <v/>
      </c>
      <c r="GH47" s="432" t="str">
        <f t="shared" si="111"/>
        <v/>
      </c>
      <c r="GI47" s="432" t="str">
        <f t="shared" si="111"/>
        <v/>
      </c>
      <c r="GJ47" s="432" t="str">
        <f t="shared" si="111"/>
        <v/>
      </c>
      <c r="GK47" s="432" t="str">
        <f t="shared" si="111"/>
        <v/>
      </c>
      <c r="GL47" s="432" t="str">
        <f t="shared" si="111"/>
        <v/>
      </c>
      <c r="GM47" s="432" t="str">
        <f t="shared" si="111"/>
        <v/>
      </c>
      <c r="GN47" s="432" t="str">
        <f t="shared" si="111"/>
        <v/>
      </c>
      <c r="GO47" s="432" t="str">
        <f t="shared" si="111"/>
        <v/>
      </c>
      <c r="GP47" s="432" t="str">
        <f t="shared" si="111"/>
        <v/>
      </c>
      <c r="GQ47" s="432" t="str">
        <f t="shared" ref="GQ47:GZ56" si="112">IFERROR(IF(AND(GQ$22&gt;=$M47,GQ$22&lt;=$N47),"",IF(GQ$22=WORKDAY($N47,1),$A47,"")),"")</f>
        <v/>
      </c>
      <c r="GR47" s="432" t="str">
        <f t="shared" si="112"/>
        <v/>
      </c>
      <c r="GS47" s="432" t="str">
        <f t="shared" si="112"/>
        <v/>
      </c>
      <c r="GT47" s="432" t="str">
        <f t="shared" si="112"/>
        <v/>
      </c>
      <c r="GU47" s="432" t="str">
        <f t="shared" si="112"/>
        <v/>
      </c>
      <c r="GV47" s="432" t="str">
        <f t="shared" si="112"/>
        <v/>
      </c>
      <c r="GW47" s="432" t="str">
        <f t="shared" si="112"/>
        <v/>
      </c>
      <c r="GX47" s="432" t="str">
        <f t="shared" si="112"/>
        <v/>
      </c>
      <c r="GY47" s="432" t="str">
        <f t="shared" si="112"/>
        <v/>
      </c>
      <c r="GZ47" s="432" t="str">
        <f t="shared" si="112"/>
        <v/>
      </c>
      <c r="HA47" s="432" t="str">
        <f t="shared" ref="HA47:HJ56" si="113">IFERROR(IF(AND(HA$22&gt;=$M47,HA$22&lt;=$N47),"",IF(HA$22=WORKDAY($N47,1),$A47,"")),"")</f>
        <v/>
      </c>
      <c r="HB47" s="432" t="str">
        <f t="shared" si="113"/>
        <v/>
      </c>
      <c r="HC47" s="432" t="str">
        <f t="shared" si="113"/>
        <v/>
      </c>
      <c r="HD47" s="432" t="str">
        <f t="shared" si="113"/>
        <v/>
      </c>
      <c r="HE47" s="432" t="str">
        <f t="shared" si="113"/>
        <v/>
      </c>
      <c r="HF47" s="432" t="str">
        <f t="shared" si="113"/>
        <v/>
      </c>
      <c r="HG47" s="432" t="str">
        <f t="shared" si="113"/>
        <v/>
      </c>
      <c r="HH47" s="432" t="str">
        <f t="shared" si="113"/>
        <v/>
      </c>
      <c r="HI47" s="432" t="str">
        <f t="shared" si="113"/>
        <v/>
      </c>
      <c r="HJ47" s="432" t="str">
        <f t="shared" si="113"/>
        <v/>
      </c>
      <c r="HK47" s="432" t="str">
        <f t="shared" ref="HK47:HT56" si="114">IFERROR(IF(AND(HK$22&gt;=$M47,HK$22&lt;=$N47),"",IF(HK$22=WORKDAY($N47,1),$A47,"")),"")</f>
        <v/>
      </c>
      <c r="HL47" s="432" t="str">
        <f t="shared" si="114"/>
        <v/>
      </c>
      <c r="HM47" s="432" t="str">
        <f t="shared" si="114"/>
        <v/>
      </c>
      <c r="HN47" s="432" t="str">
        <f t="shared" si="114"/>
        <v/>
      </c>
      <c r="HO47" s="432" t="str">
        <f t="shared" si="114"/>
        <v/>
      </c>
      <c r="HP47" s="432" t="str">
        <f t="shared" si="114"/>
        <v/>
      </c>
      <c r="HQ47" s="432" t="str">
        <f t="shared" si="114"/>
        <v/>
      </c>
      <c r="HR47" s="432" t="str">
        <f t="shared" si="114"/>
        <v/>
      </c>
      <c r="HS47" s="432" t="str">
        <f t="shared" si="114"/>
        <v/>
      </c>
      <c r="HT47" s="432" t="str">
        <f t="shared" si="114"/>
        <v/>
      </c>
      <c r="HU47" s="432" t="str">
        <f t="shared" ref="HU47:ID56" si="115">IFERROR(IF(AND(HU$22&gt;=$M47,HU$22&lt;=$N47),"",IF(HU$22=WORKDAY($N47,1),$A47,"")),"")</f>
        <v/>
      </c>
      <c r="HV47" s="432" t="str">
        <f t="shared" si="115"/>
        <v/>
      </c>
      <c r="HW47" s="432" t="str">
        <f t="shared" si="115"/>
        <v/>
      </c>
      <c r="HX47" s="432" t="str">
        <f t="shared" si="115"/>
        <v/>
      </c>
      <c r="HY47" s="432" t="str">
        <f t="shared" si="115"/>
        <v/>
      </c>
      <c r="HZ47" s="432" t="str">
        <f t="shared" si="115"/>
        <v/>
      </c>
      <c r="IA47" s="432" t="str">
        <f t="shared" si="115"/>
        <v/>
      </c>
      <c r="IB47" s="432" t="str">
        <f t="shared" si="115"/>
        <v/>
      </c>
      <c r="IC47" s="432" t="str">
        <f t="shared" si="115"/>
        <v/>
      </c>
      <c r="ID47" s="432" t="str">
        <f t="shared" si="115"/>
        <v/>
      </c>
      <c r="IE47" s="432" t="str">
        <f t="shared" ref="IE47:IN56" si="116">IFERROR(IF(AND(IE$22&gt;=$M47,IE$22&lt;=$N47),"",IF(IE$22=WORKDAY($N47,1),$A47,"")),"")</f>
        <v/>
      </c>
      <c r="IF47" s="432" t="str">
        <f t="shared" si="116"/>
        <v/>
      </c>
      <c r="IG47" s="432" t="str">
        <f t="shared" si="116"/>
        <v/>
      </c>
      <c r="IH47" s="432" t="str">
        <f t="shared" si="116"/>
        <v/>
      </c>
      <c r="II47" s="432" t="str">
        <f t="shared" si="116"/>
        <v/>
      </c>
      <c r="IJ47" s="432" t="str">
        <f t="shared" si="116"/>
        <v/>
      </c>
      <c r="IK47" s="432" t="str">
        <f t="shared" si="116"/>
        <v/>
      </c>
      <c r="IL47" s="432" t="str">
        <f t="shared" si="116"/>
        <v/>
      </c>
      <c r="IM47" s="432" t="str">
        <f t="shared" si="116"/>
        <v/>
      </c>
      <c r="IN47" s="432" t="str">
        <f t="shared" si="116"/>
        <v/>
      </c>
      <c r="IO47" s="432" t="str">
        <f t="shared" ref="IO47:IX56" si="117">IFERROR(IF(AND(IO$22&gt;=$M47,IO$22&lt;=$N47),"",IF(IO$22=WORKDAY($N47,1),$A47,"")),"")</f>
        <v/>
      </c>
      <c r="IP47" s="432" t="str">
        <f t="shared" si="117"/>
        <v/>
      </c>
      <c r="IQ47" s="432" t="str">
        <f t="shared" si="117"/>
        <v/>
      </c>
      <c r="IR47" s="432" t="str">
        <f t="shared" si="117"/>
        <v/>
      </c>
      <c r="IS47" s="432" t="str">
        <f t="shared" si="117"/>
        <v/>
      </c>
      <c r="IT47" s="432" t="str">
        <f t="shared" si="117"/>
        <v/>
      </c>
      <c r="IU47" s="432" t="str">
        <f t="shared" si="117"/>
        <v/>
      </c>
      <c r="IV47" s="432" t="str">
        <f t="shared" si="117"/>
        <v/>
      </c>
      <c r="IW47" s="432" t="str">
        <f t="shared" si="117"/>
        <v/>
      </c>
      <c r="IX47" s="432" t="str">
        <f t="shared" si="117"/>
        <v/>
      </c>
      <c r="IY47" s="432" t="str">
        <f t="shared" ref="IY47:JH56" si="118">IFERROR(IF(AND(IY$22&gt;=$M47,IY$22&lt;=$N47),"",IF(IY$22=WORKDAY($N47,1),$A47,"")),"")</f>
        <v/>
      </c>
      <c r="IZ47" s="432" t="str">
        <f t="shared" si="118"/>
        <v/>
      </c>
      <c r="JA47" s="432" t="str">
        <f t="shared" si="118"/>
        <v/>
      </c>
      <c r="JB47" s="432" t="str">
        <f t="shared" si="118"/>
        <v/>
      </c>
      <c r="JC47" s="432" t="str">
        <f t="shared" si="118"/>
        <v/>
      </c>
      <c r="JD47" s="432" t="str">
        <f t="shared" si="118"/>
        <v/>
      </c>
      <c r="JE47" s="432" t="str">
        <f t="shared" si="118"/>
        <v/>
      </c>
      <c r="JF47" s="432" t="str">
        <f t="shared" si="118"/>
        <v/>
      </c>
      <c r="JG47" s="432" t="str">
        <f t="shared" si="118"/>
        <v/>
      </c>
      <c r="JH47" s="432" t="str">
        <f t="shared" si="118"/>
        <v/>
      </c>
      <c r="JI47" s="432" t="str">
        <f t="shared" ref="JI47:JR56" si="119">IFERROR(IF(AND(JI$22&gt;=$M47,JI$22&lt;=$N47),"",IF(JI$22=WORKDAY($N47,1),$A47,"")),"")</f>
        <v/>
      </c>
      <c r="JJ47" s="432" t="str">
        <f t="shared" si="119"/>
        <v/>
      </c>
      <c r="JK47" s="432" t="str">
        <f t="shared" si="119"/>
        <v/>
      </c>
      <c r="JL47" s="432" t="str">
        <f t="shared" si="119"/>
        <v/>
      </c>
      <c r="JM47" s="432" t="str">
        <f t="shared" si="119"/>
        <v/>
      </c>
      <c r="JN47" s="432" t="str">
        <f t="shared" si="119"/>
        <v/>
      </c>
      <c r="JO47" s="432" t="str">
        <f t="shared" si="119"/>
        <v/>
      </c>
      <c r="JP47" s="432" t="str">
        <f t="shared" si="119"/>
        <v/>
      </c>
      <c r="JQ47" s="432" t="str">
        <f t="shared" si="119"/>
        <v/>
      </c>
      <c r="JR47" s="432" t="str">
        <f t="shared" si="119"/>
        <v/>
      </c>
      <c r="JS47" s="432" t="str">
        <f t="shared" ref="JS47:KB56" si="120">IFERROR(IF(AND(JS$22&gt;=$M47,JS$22&lt;=$N47),"",IF(JS$22=WORKDAY($N47,1),$A47,"")),"")</f>
        <v/>
      </c>
      <c r="JT47" s="432" t="str">
        <f t="shared" si="120"/>
        <v/>
      </c>
      <c r="JU47" s="432" t="str">
        <f t="shared" si="120"/>
        <v/>
      </c>
      <c r="JV47" s="432" t="str">
        <f t="shared" si="120"/>
        <v/>
      </c>
      <c r="JW47" s="432" t="str">
        <f t="shared" si="120"/>
        <v/>
      </c>
      <c r="JX47" s="432" t="str">
        <f t="shared" si="120"/>
        <v/>
      </c>
      <c r="JY47" s="432" t="str">
        <f t="shared" si="120"/>
        <v/>
      </c>
      <c r="JZ47" s="432" t="str">
        <f t="shared" si="120"/>
        <v/>
      </c>
      <c r="KA47" s="432" t="str">
        <f t="shared" si="120"/>
        <v/>
      </c>
      <c r="KB47" s="432" t="str">
        <f t="shared" si="120"/>
        <v/>
      </c>
      <c r="KC47" s="432" t="str">
        <f t="shared" ref="KC47:KL56" si="121">IFERROR(IF(AND(KC$22&gt;=$M47,KC$22&lt;=$N47),"",IF(KC$22=WORKDAY($N47,1),$A47,"")),"")</f>
        <v/>
      </c>
      <c r="KD47" s="432" t="str">
        <f t="shared" si="121"/>
        <v/>
      </c>
      <c r="KE47" s="432" t="str">
        <f t="shared" si="121"/>
        <v/>
      </c>
      <c r="KF47" s="432" t="str">
        <f t="shared" si="121"/>
        <v/>
      </c>
      <c r="KG47" s="432" t="str">
        <f t="shared" si="121"/>
        <v/>
      </c>
      <c r="KH47" s="432" t="str">
        <f t="shared" si="121"/>
        <v/>
      </c>
      <c r="KI47" s="432" t="str">
        <f t="shared" si="121"/>
        <v/>
      </c>
      <c r="KJ47" s="432" t="str">
        <f t="shared" si="121"/>
        <v/>
      </c>
      <c r="KK47" s="432" t="str">
        <f t="shared" si="121"/>
        <v/>
      </c>
      <c r="KL47" s="432" t="str">
        <f t="shared" si="121"/>
        <v/>
      </c>
      <c r="KM47" s="432" t="str">
        <f t="shared" ref="KM47:KV56" si="122">IFERROR(IF(AND(KM$22&gt;=$M47,KM$22&lt;=$N47),"",IF(KM$22=WORKDAY($N47,1),$A47,"")),"")</f>
        <v/>
      </c>
      <c r="KN47" s="432" t="str">
        <f t="shared" si="122"/>
        <v/>
      </c>
      <c r="KO47" s="432" t="str">
        <f t="shared" si="122"/>
        <v/>
      </c>
      <c r="KP47" s="432" t="str">
        <f t="shared" si="122"/>
        <v/>
      </c>
      <c r="KQ47" s="432" t="str">
        <f t="shared" si="122"/>
        <v/>
      </c>
      <c r="KR47" s="432" t="str">
        <f t="shared" si="122"/>
        <v/>
      </c>
      <c r="KS47" s="432" t="str">
        <f t="shared" si="122"/>
        <v/>
      </c>
      <c r="KT47" s="432" t="str">
        <f t="shared" si="122"/>
        <v/>
      </c>
      <c r="KU47" s="432" t="str">
        <f t="shared" si="122"/>
        <v/>
      </c>
      <c r="KV47" s="432" t="str">
        <f t="shared" si="122"/>
        <v/>
      </c>
      <c r="KW47" s="432" t="str">
        <f t="shared" ref="KW47:LF56" si="123">IFERROR(IF(AND(KW$22&gt;=$M47,KW$22&lt;=$N47),"",IF(KW$22=WORKDAY($N47,1),$A47,"")),"")</f>
        <v/>
      </c>
      <c r="KX47" s="432" t="str">
        <f t="shared" si="123"/>
        <v/>
      </c>
      <c r="KY47" s="432" t="str">
        <f t="shared" si="123"/>
        <v/>
      </c>
      <c r="KZ47" s="432" t="str">
        <f t="shared" si="123"/>
        <v/>
      </c>
      <c r="LA47" s="432" t="str">
        <f t="shared" si="123"/>
        <v/>
      </c>
      <c r="LB47" s="432" t="str">
        <f t="shared" si="123"/>
        <v/>
      </c>
      <c r="LC47" s="432" t="str">
        <f t="shared" si="123"/>
        <v/>
      </c>
      <c r="LD47" s="432" t="str">
        <f t="shared" si="123"/>
        <v/>
      </c>
      <c r="LE47" s="432" t="str">
        <f t="shared" si="123"/>
        <v/>
      </c>
      <c r="LF47" s="432" t="str">
        <f t="shared" si="123"/>
        <v/>
      </c>
      <c r="LG47" s="432" t="str">
        <f t="shared" ref="LG47:LP56" si="124">IFERROR(IF(AND(LG$22&gt;=$M47,LG$22&lt;=$N47),"",IF(LG$22=WORKDAY($N47,1),$A47,"")),"")</f>
        <v/>
      </c>
      <c r="LH47" s="432" t="str">
        <f t="shared" si="124"/>
        <v/>
      </c>
      <c r="LI47" s="432" t="str">
        <f t="shared" si="124"/>
        <v/>
      </c>
      <c r="LJ47" s="432" t="str">
        <f t="shared" si="124"/>
        <v/>
      </c>
      <c r="LK47" s="432" t="str">
        <f t="shared" si="124"/>
        <v/>
      </c>
      <c r="LL47" s="432" t="str">
        <f t="shared" si="124"/>
        <v/>
      </c>
      <c r="LM47" s="432" t="str">
        <f t="shared" si="124"/>
        <v/>
      </c>
      <c r="LN47" s="432" t="str">
        <f t="shared" si="124"/>
        <v/>
      </c>
      <c r="LO47" s="432" t="str">
        <f t="shared" si="124"/>
        <v/>
      </c>
      <c r="LP47" s="432" t="str">
        <f t="shared" si="124"/>
        <v/>
      </c>
      <c r="LQ47" s="432" t="str">
        <f t="shared" ref="LQ47:LZ56" si="125">IFERROR(IF(AND(LQ$22&gt;=$M47,LQ$22&lt;=$N47),"",IF(LQ$22=WORKDAY($N47,1),$A47,"")),"")</f>
        <v/>
      </c>
      <c r="LR47" s="432" t="str">
        <f t="shared" si="125"/>
        <v/>
      </c>
      <c r="LS47" s="432" t="str">
        <f t="shared" si="125"/>
        <v/>
      </c>
      <c r="LT47" s="432" t="str">
        <f t="shared" si="125"/>
        <v/>
      </c>
      <c r="LU47" s="432" t="str">
        <f t="shared" si="125"/>
        <v/>
      </c>
      <c r="LV47" s="432" t="str">
        <f t="shared" si="125"/>
        <v/>
      </c>
      <c r="LW47" s="432" t="str">
        <f t="shared" si="125"/>
        <v/>
      </c>
      <c r="LX47" s="432" t="str">
        <f t="shared" si="125"/>
        <v/>
      </c>
      <c r="LY47" s="432" t="str">
        <f t="shared" si="125"/>
        <v/>
      </c>
      <c r="LZ47" s="432" t="str">
        <f t="shared" si="125"/>
        <v/>
      </c>
      <c r="MA47" s="432" t="str">
        <f t="shared" ref="MA47:MJ56" si="126">IFERROR(IF(AND(MA$22&gt;=$M47,MA$22&lt;=$N47),"",IF(MA$22=WORKDAY($N47,1),$A47,"")),"")</f>
        <v/>
      </c>
      <c r="MB47" s="432" t="str">
        <f t="shared" si="126"/>
        <v/>
      </c>
      <c r="MC47" s="432" t="str">
        <f t="shared" si="126"/>
        <v/>
      </c>
      <c r="MD47" s="432" t="str">
        <f t="shared" si="126"/>
        <v/>
      </c>
      <c r="ME47" s="432" t="str">
        <f t="shared" si="126"/>
        <v/>
      </c>
      <c r="MF47" s="432" t="str">
        <f t="shared" si="126"/>
        <v/>
      </c>
      <c r="MG47" s="432" t="str">
        <f t="shared" si="126"/>
        <v/>
      </c>
      <c r="MH47" s="432" t="str">
        <f t="shared" si="126"/>
        <v/>
      </c>
      <c r="MI47" s="432" t="str">
        <f t="shared" si="126"/>
        <v/>
      </c>
      <c r="MJ47" s="432" t="str">
        <f t="shared" si="126"/>
        <v/>
      </c>
      <c r="MK47" s="432" t="str">
        <f t="shared" ref="MK47:MT56" si="127">IFERROR(IF(AND(MK$22&gt;=$M47,MK$22&lt;=$N47),"",IF(MK$22=WORKDAY($N47,1),$A47,"")),"")</f>
        <v/>
      </c>
      <c r="ML47" s="432" t="str">
        <f t="shared" si="127"/>
        <v/>
      </c>
      <c r="MM47" s="432" t="str">
        <f t="shared" si="127"/>
        <v/>
      </c>
      <c r="MN47" s="432" t="str">
        <f t="shared" si="127"/>
        <v/>
      </c>
      <c r="MO47" s="432" t="str">
        <f t="shared" si="127"/>
        <v/>
      </c>
      <c r="MP47" s="432" t="str">
        <f t="shared" si="127"/>
        <v/>
      </c>
      <c r="MQ47" s="432" t="str">
        <f t="shared" si="127"/>
        <v/>
      </c>
      <c r="MR47" s="432" t="str">
        <f t="shared" si="127"/>
        <v/>
      </c>
      <c r="MS47" s="432" t="str">
        <f t="shared" si="127"/>
        <v/>
      </c>
      <c r="MT47" s="432" t="str">
        <f t="shared" si="127"/>
        <v/>
      </c>
      <c r="MU47" s="432" t="str">
        <f t="shared" ref="MU47:ND56" si="128">IFERROR(IF(AND(MU$22&gt;=$M47,MU$22&lt;=$N47),"",IF(MU$22=WORKDAY($N47,1),$A47,"")),"")</f>
        <v/>
      </c>
      <c r="MV47" s="432" t="str">
        <f t="shared" si="128"/>
        <v/>
      </c>
      <c r="MW47" s="432" t="str">
        <f t="shared" si="128"/>
        <v/>
      </c>
      <c r="MX47" s="432" t="str">
        <f t="shared" si="128"/>
        <v/>
      </c>
      <c r="MY47" s="432" t="str">
        <f t="shared" si="128"/>
        <v/>
      </c>
      <c r="MZ47" s="432" t="str">
        <f t="shared" si="128"/>
        <v/>
      </c>
      <c r="NA47" s="432" t="str">
        <f t="shared" si="128"/>
        <v/>
      </c>
      <c r="NB47" s="432" t="str">
        <f t="shared" si="128"/>
        <v/>
      </c>
      <c r="NC47" s="432" t="str">
        <f t="shared" si="128"/>
        <v/>
      </c>
      <c r="ND47" s="432" t="str">
        <f t="shared" si="128"/>
        <v/>
      </c>
      <c r="NE47" s="432" t="str">
        <f t="shared" ref="NE47:NN56" si="129">IFERROR(IF(AND(NE$22&gt;=$M47,NE$22&lt;=$N47),"",IF(NE$22=WORKDAY($N47,1),$A47,"")),"")</f>
        <v/>
      </c>
      <c r="NF47" s="432" t="str">
        <f t="shared" si="129"/>
        <v/>
      </c>
      <c r="NG47" s="432" t="str">
        <f t="shared" si="129"/>
        <v/>
      </c>
      <c r="NH47" s="432" t="str">
        <f t="shared" si="129"/>
        <v/>
      </c>
      <c r="NI47" s="432" t="str">
        <f t="shared" si="129"/>
        <v/>
      </c>
      <c r="NJ47" s="432" t="str">
        <f t="shared" si="129"/>
        <v/>
      </c>
      <c r="NK47" s="432" t="str">
        <f t="shared" si="129"/>
        <v/>
      </c>
      <c r="NL47" s="432" t="str">
        <f t="shared" si="129"/>
        <v/>
      </c>
      <c r="NM47" s="432" t="str">
        <f t="shared" si="129"/>
        <v/>
      </c>
      <c r="NN47" s="432" t="str">
        <f t="shared" si="129"/>
        <v/>
      </c>
      <c r="NO47" s="432" t="str">
        <f t="shared" ref="NO47:NX56" si="130">IFERROR(IF(AND(NO$22&gt;=$M47,NO$22&lt;=$N47),"",IF(NO$22=WORKDAY($N47,1),$A47,"")),"")</f>
        <v/>
      </c>
      <c r="NP47" s="432" t="str">
        <f t="shared" si="130"/>
        <v/>
      </c>
      <c r="NQ47" s="432" t="str">
        <f t="shared" si="130"/>
        <v/>
      </c>
      <c r="NR47" s="432" t="str">
        <f t="shared" si="130"/>
        <v/>
      </c>
      <c r="NS47" s="432" t="str">
        <f t="shared" si="130"/>
        <v/>
      </c>
      <c r="NT47" s="432" t="str">
        <f t="shared" si="130"/>
        <v/>
      </c>
      <c r="NU47" s="432" t="str">
        <f t="shared" si="130"/>
        <v/>
      </c>
      <c r="NV47" s="432" t="str">
        <f t="shared" si="130"/>
        <v/>
      </c>
      <c r="NW47" s="432" t="str">
        <f t="shared" si="130"/>
        <v/>
      </c>
      <c r="NX47" s="432" t="str">
        <f t="shared" si="130"/>
        <v/>
      </c>
      <c r="NY47" s="432" t="str">
        <f t="shared" ref="NY47:OH56" si="131">IFERROR(IF(AND(NY$22&gt;=$M47,NY$22&lt;=$N47),"",IF(NY$22=WORKDAY($N47,1),$A47,"")),"")</f>
        <v/>
      </c>
      <c r="NZ47" s="432" t="str">
        <f t="shared" si="131"/>
        <v/>
      </c>
      <c r="OA47" s="432" t="str">
        <f t="shared" si="131"/>
        <v/>
      </c>
      <c r="OB47" s="432" t="str">
        <f t="shared" si="131"/>
        <v/>
      </c>
      <c r="OC47" s="432" t="str">
        <f t="shared" si="131"/>
        <v/>
      </c>
      <c r="OD47" s="432" t="str">
        <f t="shared" si="131"/>
        <v/>
      </c>
      <c r="OE47" s="432" t="str">
        <f t="shared" si="131"/>
        <v/>
      </c>
      <c r="OF47" s="432" t="str">
        <f t="shared" si="131"/>
        <v/>
      </c>
      <c r="OG47" s="432" t="str">
        <f t="shared" si="131"/>
        <v/>
      </c>
      <c r="OH47" s="432" t="str">
        <f t="shared" si="131"/>
        <v/>
      </c>
      <c r="OI47" s="432" t="str">
        <f t="shared" ref="OI47:OR56" si="132">IFERROR(IF(AND(OI$22&gt;=$M47,OI$22&lt;=$N47),"",IF(OI$22=WORKDAY($N47,1),$A47,"")),"")</f>
        <v/>
      </c>
      <c r="OJ47" s="432" t="str">
        <f t="shared" si="132"/>
        <v/>
      </c>
      <c r="OK47" s="432" t="str">
        <f t="shared" si="132"/>
        <v/>
      </c>
      <c r="OL47" s="432" t="str">
        <f t="shared" si="132"/>
        <v/>
      </c>
      <c r="OM47" s="432" t="str">
        <f t="shared" si="132"/>
        <v/>
      </c>
      <c r="ON47" s="432" t="str">
        <f t="shared" si="132"/>
        <v/>
      </c>
      <c r="OO47" s="432" t="str">
        <f t="shared" si="132"/>
        <v/>
      </c>
      <c r="OP47" s="432" t="str">
        <f t="shared" si="132"/>
        <v/>
      </c>
      <c r="OQ47" s="432" t="str">
        <f t="shared" si="132"/>
        <v/>
      </c>
      <c r="OR47" s="432" t="str">
        <f t="shared" si="132"/>
        <v/>
      </c>
      <c r="OS47" s="432" t="str">
        <f t="shared" ref="OS47:PE56" si="133">IFERROR(IF(AND(OS$22&gt;=$M47,OS$22&lt;=$N47),"",IF(OS$22=WORKDAY($N47,1),$A47,"")),"")</f>
        <v/>
      </c>
      <c r="OT47" s="432" t="str">
        <f t="shared" si="133"/>
        <v/>
      </c>
      <c r="OU47" s="432" t="str">
        <f t="shared" si="133"/>
        <v/>
      </c>
      <c r="OV47" s="432" t="str">
        <f t="shared" si="133"/>
        <v/>
      </c>
      <c r="OW47" s="432" t="str">
        <f t="shared" si="133"/>
        <v/>
      </c>
      <c r="OX47" s="432" t="str">
        <f t="shared" si="133"/>
        <v/>
      </c>
      <c r="OY47" s="432" t="str">
        <f t="shared" si="133"/>
        <v/>
      </c>
      <c r="OZ47" s="432" t="str">
        <f t="shared" si="133"/>
        <v/>
      </c>
      <c r="PA47" s="432" t="str">
        <f t="shared" si="133"/>
        <v/>
      </c>
      <c r="PB47" s="432" t="str">
        <f t="shared" si="133"/>
        <v/>
      </c>
      <c r="PC47" s="432" t="str">
        <f t="shared" si="133"/>
        <v/>
      </c>
      <c r="PD47" s="432" t="str">
        <f t="shared" si="133"/>
        <v/>
      </c>
      <c r="PE47" s="432" t="str">
        <f t="shared" si="133"/>
        <v/>
      </c>
    </row>
    <row r="48" spans="1:421" ht="15.6">
      <c r="A48" s="549"/>
      <c r="B48" s="550"/>
      <c r="C48" s="948"/>
      <c r="D48" s="550"/>
      <c r="E48" s="554"/>
      <c r="F48" s="550"/>
      <c r="G48" s="551"/>
      <c r="H48" s="552"/>
      <c r="I48" s="553"/>
      <c r="J48" s="554"/>
      <c r="K48" s="554" t="str">
        <f t="shared" si="51"/>
        <v/>
      </c>
      <c r="L48" s="657" t="str">
        <f t="shared" si="12"/>
        <v/>
      </c>
      <c r="M48" s="952" t="str">
        <f t="shared" si="13"/>
        <v/>
      </c>
      <c r="N48" s="952" t="str">
        <f t="shared" si="52"/>
        <v/>
      </c>
      <c r="O48" s="1487"/>
      <c r="P48" s="1487"/>
      <c r="Q48" s="98"/>
      <c r="R48" s="167" t="str">
        <f t="shared" si="53"/>
        <v/>
      </c>
      <c r="S48" s="167" t="str">
        <f t="shared" si="54"/>
        <v/>
      </c>
      <c r="T48" s="167" t="str">
        <f t="shared" si="55"/>
        <v/>
      </c>
      <c r="U48" s="167" t="str">
        <f t="shared" si="56"/>
        <v/>
      </c>
      <c r="V48" s="85" t="s">
        <v>645</v>
      </c>
      <c r="W48" s="450">
        <v>3.166666666666667</v>
      </c>
      <c r="X48" s="167" t="str">
        <f t="shared" si="57"/>
        <v/>
      </c>
      <c r="Y48" s="167" t="str">
        <f t="shared" si="58"/>
        <v/>
      </c>
      <c r="Z48" s="167" t="str">
        <f t="shared" si="59"/>
        <v/>
      </c>
      <c r="AD48" s="529" t="s">
        <v>1014</v>
      </c>
      <c r="AE48" s="25"/>
      <c r="AF48" s="25"/>
      <c r="AG48" s="25"/>
      <c r="AH48" s="25"/>
      <c r="AI48" s="25"/>
      <c r="AJ48" s="25"/>
      <c r="AK48" s="25"/>
      <c r="AL48" s="25"/>
      <c r="AM48" s="25"/>
      <c r="AN48" s="25"/>
      <c r="AO48" s="25"/>
      <c r="AP48" s="25"/>
      <c r="AQ48" s="25"/>
      <c r="AR48" s="25"/>
      <c r="AS48" s="25"/>
      <c r="AT48" s="25"/>
      <c r="AU48" s="25"/>
      <c r="AV48" s="25"/>
      <c r="AW48" s="432" t="str">
        <f t="shared" si="97"/>
        <v/>
      </c>
      <c r="AX48" s="432" t="str">
        <f t="shared" si="97"/>
        <v/>
      </c>
      <c r="AY48" s="432" t="str">
        <f t="shared" si="97"/>
        <v/>
      </c>
      <c r="AZ48" s="432" t="str">
        <f t="shared" si="97"/>
        <v/>
      </c>
      <c r="BA48" s="432" t="str">
        <f t="shared" si="97"/>
        <v/>
      </c>
      <c r="BB48" s="432" t="str">
        <f t="shared" si="97"/>
        <v/>
      </c>
      <c r="BC48" s="432" t="str">
        <f t="shared" si="97"/>
        <v/>
      </c>
      <c r="BD48" s="432" t="str">
        <f t="shared" si="97"/>
        <v/>
      </c>
      <c r="BE48" s="432" t="str">
        <f t="shared" si="97"/>
        <v/>
      </c>
      <c r="BF48" s="432" t="str">
        <f t="shared" si="97"/>
        <v/>
      </c>
      <c r="BG48" s="432" t="str">
        <f t="shared" si="98"/>
        <v/>
      </c>
      <c r="BH48" s="432" t="str">
        <f t="shared" si="98"/>
        <v/>
      </c>
      <c r="BI48" s="432" t="str">
        <f t="shared" si="98"/>
        <v/>
      </c>
      <c r="BJ48" s="432" t="str">
        <f t="shared" si="98"/>
        <v/>
      </c>
      <c r="BK48" s="432" t="str">
        <f t="shared" si="98"/>
        <v/>
      </c>
      <c r="BL48" s="432" t="str">
        <f t="shared" si="98"/>
        <v/>
      </c>
      <c r="BM48" s="432" t="str">
        <f t="shared" si="98"/>
        <v/>
      </c>
      <c r="BN48" s="432" t="str">
        <f t="shared" si="98"/>
        <v/>
      </c>
      <c r="BO48" s="432" t="str">
        <f t="shared" si="98"/>
        <v/>
      </c>
      <c r="BP48" s="432" t="str">
        <f t="shared" si="98"/>
        <v/>
      </c>
      <c r="BQ48" s="432" t="str">
        <f t="shared" si="99"/>
        <v/>
      </c>
      <c r="BR48" s="432" t="str">
        <f t="shared" si="99"/>
        <v/>
      </c>
      <c r="BS48" s="432" t="str">
        <f t="shared" si="99"/>
        <v/>
      </c>
      <c r="BT48" s="432" t="str">
        <f t="shared" si="99"/>
        <v/>
      </c>
      <c r="BU48" s="432" t="str">
        <f t="shared" si="99"/>
        <v/>
      </c>
      <c r="BV48" s="432" t="str">
        <f t="shared" si="99"/>
        <v/>
      </c>
      <c r="BW48" s="432" t="str">
        <f t="shared" si="99"/>
        <v/>
      </c>
      <c r="BX48" s="432" t="str">
        <f t="shared" si="99"/>
        <v/>
      </c>
      <c r="BY48" s="432" t="str">
        <f t="shared" si="99"/>
        <v/>
      </c>
      <c r="BZ48" s="432" t="str">
        <f t="shared" si="99"/>
        <v/>
      </c>
      <c r="CA48" s="432" t="str">
        <f t="shared" si="100"/>
        <v/>
      </c>
      <c r="CB48" s="432" t="str">
        <f t="shared" si="100"/>
        <v/>
      </c>
      <c r="CC48" s="432" t="str">
        <f t="shared" si="100"/>
        <v/>
      </c>
      <c r="CD48" s="432" t="str">
        <f t="shared" si="100"/>
        <v/>
      </c>
      <c r="CE48" s="432" t="str">
        <f t="shared" si="100"/>
        <v/>
      </c>
      <c r="CF48" s="432" t="str">
        <f t="shared" si="100"/>
        <v/>
      </c>
      <c r="CG48" s="432" t="str">
        <f t="shared" si="100"/>
        <v/>
      </c>
      <c r="CH48" s="432" t="str">
        <f t="shared" si="100"/>
        <v/>
      </c>
      <c r="CI48" s="432" t="str">
        <f t="shared" si="100"/>
        <v/>
      </c>
      <c r="CJ48" s="432" t="str">
        <f t="shared" si="100"/>
        <v/>
      </c>
      <c r="CK48" s="432" t="str">
        <f t="shared" si="101"/>
        <v/>
      </c>
      <c r="CL48" s="432" t="str">
        <f t="shared" si="101"/>
        <v/>
      </c>
      <c r="CM48" s="432" t="str">
        <f t="shared" si="101"/>
        <v/>
      </c>
      <c r="CN48" s="432" t="str">
        <f t="shared" si="101"/>
        <v/>
      </c>
      <c r="CO48" s="432" t="str">
        <f t="shared" si="101"/>
        <v/>
      </c>
      <c r="CP48" s="432" t="str">
        <f t="shared" si="101"/>
        <v/>
      </c>
      <c r="CQ48" s="432" t="str">
        <f t="shared" si="101"/>
        <v/>
      </c>
      <c r="CR48" s="432" t="str">
        <f t="shared" si="101"/>
        <v/>
      </c>
      <c r="CS48" s="432" t="str">
        <f t="shared" si="101"/>
        <v/>
      </c>
      <c r="CT48" s="432" t="str">
        <f t="shared" si="101"/>
        <v/>
      </c>
      <c r="CU48" s="432" t="str">
        <f t="shared" si="102"/>
        <v/>
      </c>
      <c r="CV48" s="432" t="str">
        <f t="shared" si="102"/>
        <v/>
      </c>
      <c r="CW48" s="432" t="str">
        <f t="shared" si="102"/>
        <v/>
      </c>
      <c r="CX48" s="432" t="str">
        <f t="shared" si="102"/>
        <v/>
      </c>
      <c r="CY48" s="432" t="str">
        <f t="shared" si="102"/>
        <v/>
      </c>
      <c r="CZ48" s="432" t="str">
        <f t="shared" si="102"/>
        <v/>
      </c>
      <c r="DA48" s="432" t="str">
        <f t="shared" si="102"/>
        <v/>
      </c>
      <c r="DB48" s="432" t="str">
        <f t="shared" si="102"/>
        <v/>
      </c>
      <c r="DC48" s="432" t="str">
        <f t="shared" si="102"/>
        <v/>
      </c>
      <c r="DD48" s="432" t="str">
        <f t="shared" si="102"/>
        <v/>
      </c>
      <c r="DE48" s="432" t="str">
        <f t="shared" si="103"/>
        <v/>
      </c>
      <c r="DF48" s="432" t="str">
        <f t="shared" si="103"/>
        <v/>
      </c>
      <c r="DG48" s="432" t="str">
        <f t="shared" si="103"/>
        <v/>
      </c>
      <c r="DH48" s="432" t="str">
        <f t="shared" si="103"/>
        <v/>
      </c>
      <c r="DI48" s="432" t="str">
        <f t="shared" si="103"/>
        <v/>
      </c>
      <c r="DJ48" s="432" t="str">
        <f t="shared" si="103"/>
        <v/>
      </c>
      <c r="DK48" s="432" t="str">
        <f t="shared" si="103"/>
        <v/>
      </c>
      <c r="DL48" s="432" t="str">
        <f t="shared" si="103"/>
        <v/>
      </c>
      <c r="DM48" s="432" t="str">
        <f t="shared" si="103"/>
        <v/>
      </c>
      <c r="DN48" s="432" t="str">
        <f t="shared" si="103"/>
        <v/>
      </c>
      <c r="DO48" s="432" t="str">
        <f t="shared" si="104"/>
        <v/>
      </c>
      <c r="DP48" s="432" t="str">
        <f t="shared" si="104"/>
        <v/>
      </c>
      <c r="DQ48" s="432" t="str">
        <f t="shared" si="104"/>
        <v/>
      </c>
      <c r="DR48" s="432" t="str">
        <f t="shared" si="104"/>
        <v/>
      </c>
      <c r="DS48" s="432" t="str">
        <f t="shared" si="104"/>
        <v/>
      </c>
      <c r="DT48" s="432" t="str">
        <f t="shared" si="104"/>
        <v/>
      </c>
      <c r="DU48" s="432" t="str">
        <f t="shared" si="104"/>
        <v/>
      </c>
      <c r="DV48" s="432" t="str">
        <f t="shared" si="104"/>
        <v/>
      </c>
      <c r="DW48" s="432" t="str">
        <f t="shared" si="104"/>
        <v/>
      </c>
      <c r="DX48" s="432" t="str">
        <f t="shared" si="104"/>
        <v/>
      </c>
      <c r="DY48" s="432" t="str">
        <f t="shared" si="105"/>
        <v/>
      </c>
      <c r="DZ48" s="432" t="str">
        <f t="shared" si="105"/>
        <v/>
      </c>
      <c r="EA48" s="432" t="str">
        <f t="shared" si="105"/>
        <v/>
      </c>
      <c r="EB48" s="432" t="str">
        <f t="shared" si="105"/>
        <v/>
      </c>
      <c r="EC48" s="432" t="str">
        <f t="shared" si="105"/>
        <v/>
      </c>
      <c r="ED48" s="432" t="str">
        <f t="shared" si="105"/>
        <v/>
      </c>
      <c r="EE48" s="432" t="str">
        <f t="shared" si="105"/>
        <v/>
      </c>
      <c r="EF48" s="432" t="str">
        <f t="shared" si="105"/>
        <v/>
      </c>
      <c r="EG48" s="432" t="str">
        <f t="shared" si="105"/>
        <v/>
      </c>
      <c r="EH48" s="432" t="str">
        <f t="shared" si="105"/>
        <v/>
      </c>
      <c r="EI48" s="432" t="str">
        <f t="shared" si="106"/>
        <v/>
      </c>
      <c r="EJ48" s="432" t="str">
        <f t="shared" si="106"/>
        <v/>
      </c>
      <c r="EK48" s="432" t="str">
        <f t="shared" si="106"/>
        <v/>
      </c>
      <c r="EL48" s="432" t="str">
        <f t="shared" si="106"/>
        <v/>
      </c>
      <c r="EM48" s="432" t="str">
        <f t="shared" si="106"/>
        <v/>
      </c>
      <c r="EN48" s="432" t="str">
        <f t="shared" si="106"/>
        <v/>
      </c>
      <c r="EO48" s="432" t="str">
        <f t="shared" si="106"/>
        <v/>
      </c>
      <c r="EP48" s="432" t="str">
        <f t="shared" si="106"/>
        <v/>
      </c>
      <c r="EQ48" s="432" t="str">
        <f t="shared" si="106"/>
        <v/>
      </c>
      <c r="ER48" s="432" t="str">
        <f t="shared" si="106"/>
        <v/>
      </c>
      <c r="ES48" s="432" t="str">
        <f t="shared" si="107"/>
        <v/>
      </c>
      <c r="ET48" s="432" t="str">
        <f t="shared" si="107"/>
        <v/>
      </c>
      <c r="EU48" s="432" t="str">
        <f t="shared" si="107"/>
        <v/>
      </c>
      <c r="EV48" s="432" t="str">
        <f t="shared" si="107"/>
        <v/>
      </c>
      <c r="EW48" s="432" t="str">
        <f t="shared" si="107"/>
        <v/>
      </c>
      <c r="EX48" s="432" t="str">
        <f t="shared" si="107"/>
        <v/>
      </c>
      <c r="EY48" s="432" t="str">
        <f t="shared" si="107"/>
        <v/>
      </c>
      <c r="EZ48" s="432" t="str">
        <f t="shared" si="107"/>
        <v/>
      </c>
      <c r="FA48" s="432" t="str">
        <f t="shared" si="107"/>
        <v/>
      </c>
      <c r="FB48" s="432" t="str">
        <f t="shared" si="107"/>
        <v/>
      </c>
      <c r="FC48" s="432" t="str">
        <f t="shared" si="108"/>
        <v/>
      </c>
      <c r="FD48" s="432" t="str">
        <f t="shared" si="108"/>
        <v/>
      </c>
      <c r="FE48" s="432" t="str">
        <f t="shared" si="108"/>
        <v/>
      </c>
      <c r="FF48" s="432" t="str">
        <f t="shared" si="108"/>
        <v/>
      </c>
      <c r="FG48" s="432" t="str">
        <f t="shared" si="108"/>
        <v/>
      </c>
      <c r="FH48" s="432" t="str">
        <f t="shared" si="108"/>
        <v/>
      </c>
      <c r="FI48" s="432" t="str">
        <f t="shared" si="108"/>
        <v/>
      </c>
      <c r="FJ48" s="432" t="str">
        <f t="shared" si="108"/>
        <v/>
      </c>
      <c r="FK48" s="432" t="str">
        <f t="shared" si="108"/>
        <v/>
      </c>
      <c r="FL48" s="432" t="str">
        <f t="shared" si="108"/>
        <v/>
      </c>
      <c r="FM48" s="432" t="str">
        <f t="shared" si="109"/>
        <v/>
      </c>
      <c r="FN48" s="432" t="str">
        <f t="shared" si="109"/>
        <v/>
      </c>
      <c r="FO48" s="432" t="str">
        <f t="shared" si="109"/>
        <v/>
      </c>
      <c r="FP48" s="432" t="str">
        <f t="shared" si="109"/>
        <v/>
      </c>
      <c r="FQ48" s="432" t="str">
        <f t="shared" si="109"/>
        <v/>
      </c>
      <c r="FR48" s="432" t="str">
        <f t="shared" si="109"/>
        <v/>
      </c>
      <c r="FS48" s="432" t="str">
        <f t="shared" si="109"/>
        <v/>
      </c>
      <c r="FT48" s="432" t="str">
        <f t="shared" si="109"/>
        <v/>
      </c>
      <c r="FU48" s="432" t="str">
        <f t="shared" si="109"/>
        <v/>
      </c>
      <c r="FV48" s="432" t="str">
        <f t="shared" si="109"/>
        <v/>
      </c>
      <c r="FW48" s="432" t="str">
        <f t="shared" si="110"/>
        <v/>
      </c>
      <c r="FX48" s="432" t="str">
        <f t="shared" si="110"/>
        <v/>
      </c>
      <c r="FY48" s="432" t="str">
        <f t="shared" si="110"/>
        <v/>
      </c>
      <c r="FZ48" s="432" t="str">
        <f t="shared" si="110"/>
        <v/>
      </c>
      <c r="GA48" s="432" t="str">
        <f t="shared" si="110"/>
        <v/>
      </c>
      <c r="GB48" s="432" t="str">
        <f t="shared" si="110"/>
        <v/>
      </c>
      <c r="GC48" s="432" t="str">
        <f t="shared" si="110"/>
        <v/>
      </c>
      <c r="GD48" s="432" t="str">
        <f t="shared" si="110"/>
        <v/>
      </c>
      <c r="GE48" s="432" t="str">
        <f t="shared" si="110"/>
        <v/>
      </c>
      <c r="GF48" s="432" t="str">
        <f t="shared" si="110"/>
        <v/>
      </c>
      <c r="GG48" s="432" t="str">
        <f t="shared" si="111"/>
        <v/>
      </c>
      <c r="GH48" s="432" t="str">
        <f t="shared" si="111"/>
        <v/>
      </c>
      <c r="GI48" s="432" t="str">
        <f t="shared" si="111"/>
        <v/>
      </c>
      <c r="GJ48" s="432" t="str">
        <f t="shared" si="111"/>
        <v/>
      </c>
      <c r="GK48" s="432" t="str">
        <f t="shared" si="111"/>
        <v/>
      </c>
      <c r="GL48" s="432" t="str">
        <f t="shared" si="111"/>
        <v/>
      </c>
      <c r="GM48" s="432" t="str">
        <f t="shared" si="111"/>
        <v/>
      </c>
      <c r="GN48" s="432" t="str">
        <f t="shared" si="111"/>
        <v/>
      </c>
      <c r="GO48" s="432" t="str">
        <f t="shared" si="111"/>
        <v/>
      </c>
      <c r="GP48" s="432" t="str">
        <f t="shared" si="111"/>
        <v/>
      </c>
      <c r="GQ48" s="432" t="str">
        <f t="shared" si="112"/>
        <v/>
      </c>
      <c r="GR48" s="432" t="str">
        <f t="shared" si="112"/>
        <v/>
      </c>
      <c r="GS48" s="432" t="str">
        <f t="shared" si="112"/>
        <v/>
      </c>
      <c r="GT48" s="432" t="str">
        <f t="shared" si="112"/>
        <v/>
      </c>
      <c r="GU48" s="432" t="str">
        <f t="shared" si="112"/>
        <v/>
      </c>
      <c r="GV48" s="432" t="str">
        <f t="shared" si="112"/>
        <v/>
      </c>
      <c r="GW48" s="432" t="str">
        <f t="shared" si="112"/>
        <v/>
      </c>
      <c r="GX48" s="432" t="str">
        <f t="shared" si="112"/>
        <v/>
      </c>
      <c r="GY48" s="432" t="str">
        <f t="shared" si="112"/>
        <v/>
      </c>
      <c r="GZ48" s="432" t="str">
        <f t="shared" si="112"/>
        <v/>
      </c>
      <c r="HA48" s="432" t="str">
        <f t="shared" si="113"/>
        <v/>
      </c>
      <c r="HB48" s="432" t="str">
        <f t="shared" si="113"/>
        <v/>
      </c>
      <c r="HC48" s="432" t="str">
        <f t="shared" si="113"/>
        <v/>
      </c>
      <c r="HD48" s="432" t="str">
        <f t="shared" si="113"/>
        <v/>
      </c>
      <c r="HE48" s="432" t="str">
        <f t="shared" si="113"/>
        <v/>
      </c>
      <c r="HF48" s="432" t="str">
        <f t="shared" si="113"/>
        <v/>
      </c>
      <c r="HG48" s="432" t="str">
        <f t="shared" si="113"/>
        <v/>
      </c>
      <c r="HH48" s="432" t="str">
        <f t="shared" si="113"/>
        <v/>
      </c>
      <c r="HI48" s="432" t="str">
        <f t="shared" si="113"/>
        <v/>
      </c>
      <c r="HJ48" s="432" t="str">
        <f t="shared" si="113"/>
        <v/>
      </c>
      <c r="HK48" s="432" t="str">
        <f t="shared" si="114"/>
        <v/>
      </c>
      <c r="HL48" s="432" t="str">
        <f t="shared" si="114"/>
        <v/>
      </c>
      <c r="HM48" s="432" t="str">
        <f t="shared" si="114"/>
        <v/>
      </c>
      <c r="HN48" s="432" t="str">
        <f t="shared" si="114"/>
        <v/>
      </c>
      <c r="HO48" s="432" t="str">
        <f t="shared" si="114"/>
        <v/>
      </c>
      <c r="HP48" s="432" t="str">
        <f t="shared" si="114"/>
        <v/>
      </c>
      <c r="HQ48" s="432" t="str">
        <f t="shared" si="114"/>
        <v/>
      </c>
      <c r="HR48" s="432" t="str">
        <f t="shared" si="114"/>
        <v/>
      </c>
      <c r="HS48" s="432" t="str">
        <f t="shared" si="114"/>
        <v/>
      </c>
      <c r="HT48" s="432" t="str">
        <f t="shared" si="114"/>
        <v/>
      </c>
      <c r="HU48" s="432" t="str">
        <f t="shared" si="115"/>
        <v/>
      </c>
      <c r="HV48" s="432" t="str">
        <f t="shared" si="115"/>
        <v/>
      </c>
      <c r="HW48" s="432" t="str">
        <f t="shared" si="115"/>
        <v/>
      </c>
      <c r="HX48" s="432" t="str">
        <f t="shared" si="115"/>
        <v/>
      </c>
      <c r="HY48" s="432" t="str">
        <f t="shared" si="115"/>
        <v/>
      </c>
      <c r="HZ48" s="432" t="str">
        <f t="shared" si="115"/>
        <v/>
      </c>
      <c r="IA48" s="432" t="str">
        <f t="shared" si="115"/>
        <v/>
      </c>
      <c r="IB48" s="432" t="str">
        <f t="shared" si="115"/>
        <v/>
      </c>
      <c r="IC48" s="432" t="str">
        <f t="shared" si="115"/>
        <v/>
      </c>
      <c r="ID48" s="432" t="str">
        <f t="shared" si="115"/>
        <v/>
      </c>
      <c r="IE48" s="432" t="str">
        <f t="shared" si="116"/>
        <v/>
      </c>
      <c r="IF48" s="432" t="str">
        <f t="shared" si="116"/>
        <v/>
      </c>
      <c r="IG48" s="432" t="str">
        <f t="shared" si="116"/>
        <v/>
      </c>
      <c r="IH48" s="432" t="str">
        <f t="shared" si="116"/>
        <v/>
      </c>
      <c r="II48" s="432" t="str">
        <f t="shared" si="116"/>
        <v/>
      </c>
      <c r="IJ48" s="432" t="str">
        <f t="shared" si="116"/>
        <v/>
      </c>
      <c r="IK48" s="432" t="str">
        <f t="shared" si="116"/>
        <v/>
      </c>
      <c r="IL48" s="432" t="str">
        <f t="shared" si="116"/>
        <v/>
      </c>
      <c r="IM48" s="432" t="str">
        <f t="shared" si="116"/>
        <v/>
      </c>
      <c r="IN48" s="432" t="str">
        <f t="shared" si="116"/>
        <v/>
      </c>
      <c r="IO48" s="432" t="str">
        <f t="shared" si="117"/>
        <v/>
      </c>
      <c r="IP48" s="432" t="str">
        <f t="shared" si="117"/>
        <v/>
      </c>
      <c r="IQ48" s="432" t="str">
        <f t="shared" si="117"/>
        <v/>
      </c>
      <c r="IR48" s="432" t="str">
        <f t="shared" si="117"/>
        <v/>
      </c>
      <c r="IS48" s="432" t="str">
        <f t="shared" si="117"/>
        <v/>
      </c>
      <c r="IT48" s="432" t="str">
        <f t="shared" si="117"/>
        <v/>
      </c>
      <c r="IU48" s="432" t="str">
        <f t="shared" si="117"/>
        <v/>
      </c>
      <c r="IV48" s="432" t="str">
        <f t="shared" si="117"/>
        <v/>
      </c>
      <c r="IW48" s="432" t="str">
        <f t="shared" si="117"/>
        <v/>
      </c>
      <c r="IX48" s="432" t="str">
        <f t="shared" si="117"/>
        <v/>
      </c>
      <c r="IY48" s="432" t="str">
        <f t="shared" si="118"/>
        <v/>
      </c>
      <c r="IZ48" s="432" t="str">
        <f t="shared" si="118"/>
        <v/>
      </c>
      <c r="JA48" s="432" t="str">
        <f t="shared" si="118"/>
        <v/>
      </c>
      <c r="JB48" s="432" t="str">
        <f t="shared" si="118"/>
        <v/>
      </c>
      <c r="JC48" s="432" t="str">
        <f t="shared" si="118"/>
        <v/>
      </c>
      <c r="JD48" s="432" t="str">
        <f t="shared" si="118"/>
        <v/>
      </c>
      <c r="JE48" s="432" t="str">
        <f t="shared" si="118"/>
        <v/>
      </c>
      <c r="JF48" s="432" t="str">
        <f t="shared" si="118"/>
        <v/>
      </c>
      <c r="JG48" s="432" t="str">
        <f t="shared" si="118"/>
        <v/>
      </c>
      <c r="JH48" s="432" t="str">
        <f t="shared" si="118"/>
        <v/>
      </c>
      <c r="JI48" s="432" t="str">
        <f t="shared" si="119"/>
        <v/>
      </c>
      <c r="JJ48" s="432" t="str">
        <f t="shared" si="119"/>
        <v/>
      </c>
      <c r="JK48" s="432" t="str">
        <f t="shared" si="119"/>
        <v/>
      </c>
      <c r="JL48" s="432" t="str">
        <f t="shared" si="119"/>
        <v/>
      </c>
      <c r="JM48" s="432" t="str">
        <f t="shared" si="119"/>
        <v/>
      </c>
      <c r="JN48" s="432" t="str">
        <f t="shared" si="119"/>
        <v/>
      </c>
      <c r="JO48" s="432" t="str">
        <f t="shared" si="119"/>
        <v/>
      </c>
      <c r="JP48" s="432" t="str">
        <f t="shared" si="119"/>
        <v/>
      </c>
      <c r="JQ48" s="432" t="str">
        <f t="shared" si="119"/>
        <v/>
      </c>
      <c r="JR48" s="432" t="str">
        <f t="shared" si="119"/>
        <v/>
      </c>
      <c r="JS48" s="432" t="str">
        <f t="shared" si="120"/>
        <v/>
      </c>
      <c r="JT48" s="432" t="str">
        <f t="shared" si="120"/>
        <v/>
      </c>
      <c r="JU48" s="432" t="str">
        <f t="shared" si="120"/>
        <v/>
      </c>
      <c r="JV48" s="432" t="str">
        <f t="shared" si="120"/>
        <v/>
      </c>
      <c r="JW48" s="432" t="str">
        <f t="shared" si="120"/>
        <v/>
      </c>
      <c r="JX48" s="432" t="str">
        <f t="shared" si="120"/>
        <v/>
      </c>
      <c r="JY48" s="432" t="str">
        <f t="shared" si="120"/>
        <v/>
      </c>
      <c r="JZ48" s="432" t="str">
        <f t="shared" si="120"/>
        <v/>
      </c>
      <c r="KA48" s="432" t="str">
        <f t="shared" si="120"/>
        <v/>
      </c>
      <c r="KB48" s="432" t="str">
        <f t="shared" si="120"/>
        <v/>
      </c>
      <c r="KC48" s="432" t="str">
        <f t="shared" si="121"/>
        <v/>
      </c>
      <c r="KD48" s="432" t="str">
        <f t="shared" si="121"/>
        <v/>
      </c>
      <c r="KE48" s="432" t="str">
        <f t="shared" si="121"/>
        <v/>
      </c>
      <c r="KF48" s="432" t="str">
        <f t="shared" si="121"/>
        <v/>
      </c>
      <c r="KG48" s="432" t="str">
        <f t="shared" si="121"/>
        <v/>
      </c>
      <c r="KH48" s="432" t="str">
        <f t="shared" si="121"/>
        <v/>
      </c>
      <c r="KI48" s="432" t="str">
        <f t="shared" si="121"/>
        <v/>
      </c>
      <c r="KJ48" s="432" t="str">
        <f t="shared" si="121"/>
        <v/>
      </c>
      <c r="KK48" s="432" t="str">
        <f t="shared" si="121"/>
        <v/>
      </c>
      <c r="KL48" s="432" t="str">
        <f t="shared" si="121"/>
        <v/>
      </c>
      <c r="KM48" s="432" t="str">
        <f t="shared" si="122"/>
        <v/>
      </c>
      <c r="KN48" s="432" t="str">
        <f t="shared" si="122"/>
        <v/>
      </c>
      <c r="KO48" s="432" t="str">
        <f t="shared" si="122"/>
        <v/>
      </c>
      <c r="KP48" s="432" t="str">
        <f t="shared" si="122"/>
        <v/>
      </c>
      <c r="KQ48" s="432" t="str">
        <f t="shared" si="122"/>
        <v/>
      </c>
      <c r="KR48" s="432" t="str">
        <f t="shared" si="122"/>
        <v/>
      </c>
      <c r="KS48" s="432" t="str">
        <f t="shared" si="122"/>
        <v/>
      </c>
      <c r="KT48" s="432" t="str">
        <f t="shared" si="122"/>
        <v/>
      </c>
      <c r="KU48" s="432" t="str">
        <f t="shared" si="122"/>
        <v/>
      </c>
      <c r="KV48" s="432" t="str">
        <f t="shared" si="122"/>
        <v/>
      </c>
      <c r="KW48" s="432" t="str">
        <f t="shared" si="123"/>
        <v/>
      </c>
      <c r="KX48" s="432" t="str">
        <f t="shared" si="123"/>
        <v/>
      </c>
      <c r="KY48" s="432" t="str">
        <f t="shared" si="123"/>
        <v/>
      </c>
      <c r="KZ48" s="432" t="str">
        <f t="shared" si="123"/>
        <v/>
      </c>
      <c r="LA48" s="432" t="str">
        <f t="shared" si="123"/>
        <v/>
      </c>
      <c r="LB48" s="432" t="str">
        <f t="shared" si="123"/>
        <v/>
      </c>
      <c r="LC48" s="432" t="str">
        <f t="shared" si="123"/>
        <v/>
      </c>
      <c r="LD48" s="432" t="str">
        <f t="shared" si="123"/>
        <v/>
      </c>
      <c r="LE48" s="432" t="str">
        <f t="shared" si="123"/>
        <v/>
      </c>
      <c r="LF48" s="432" t="str">
        <f t="shared" si="123"/>
        <v/>
      </c>
      <c r="LG48" s="432" t="str">
        <f t="shared" si="124"/>
        <v/>
      </c>
      <c r="LH48" s="432" t="str">
        <f t="shared" si="124"/>
        <v/>
      </c>
      <c r="LI48" s="432" t="str">
        <f t="shared" si="124"/>
        <v/>
      </c>
      <c r="LJ48" s="432" t="str">
        <f t="shared" si="124"/>
        <v/>
      </c>
      <c r="LK48" s="432" t="str">
        <f t="shared" si="124"/>
        <v/>
      </c>
      <c r="LL48" s="432" t="str">
        <f t="shared" si="124"/>
        <v/>
      </c>
      <c r="LM48" s="432" t="str">
        <f t="shared" si="124"/>
        <v/>
      </c>
      <c r="LN48" s="432" t="str">
        <f t="shared" si="124"/>
        <v/>
      </c>
      <c r="LO48" s="432" t="str">
        <f t="shared" si="124"/>
        <v/>
      </c>
      <c r="LP48" s="432" t="str">
        <f t="shared" si="124"/>
        <v/>
      </c>
      <c r="LQ48" s="432" t="str">
        <f t="shared" si="125"/>
        <v/>
      </c>
      <c r="LR48" s="432" t="str">
        <f t="shared" si="125"/>
        <v/>
      </c>
      <c r="LS48" s="432" t="str">
        <f t="shared" si="125"/>
        <v/>
      </c>
      <c r="LT48" s="432" t="str">
        <f t="shared" si="125"/>
        <v/>
      </c>
      <c r="LU48" s="432" t="str">
        <f t="shared" si="125"/>
        <v/>
      </c>
      <c r="LV48" s="432" t="str">
        <f t="shared" si="125"/>
        <v/>
      </c>
      <c r="LW48" s="432" t="str">
        <f t="shared" si="125"/>
        <v/>
      </c>
      <c r="LX48" s="432" t="str">
        <f t="shared" si="125"/>
        <v/>
      </c>
      <c r="LY48" s="432" t="str">
        <f t="shared" si="125"/>
        <v/>
      </c>
      <c r="LZ48" s="432" t="str">
        <f t="shared" si="125"/>
        <v/>
      </c>
      <c r="MA48" s="432" t="str">
        <f t="shared" si="126"/>
        <v/>
      </c>
      <c r="MB48" s="432" t="str">
        <f t="shared" si="126"/>
        <v/>
      </c>
      <c r="MC48" s="432" t="str">
        <f t="shared" si="126"/>
        <v/>
      </c>
      <c r="MD48" s="432" t="str">
        <f t="shared" si="126"/>
        <v/>
      </c>
      <c r="ME48" s="432" t="str">
        <f t="shared" si="126"/>
        <v/>
      </c>
      <c r="MF48" s="432" t="str">
        <f t="shared" si="126"/>
        <v/>
      </c>
      <c r="MG48" s="432" t="str">
        <f t="shared" si="126"/>
        <v/>
      </c>
      <c r="MH48" s="432" t="str">
        <f t="shared" si="126"/>
        <v/>
      </c>
      <c r="MI48" s="432" t="str">
        <f t="shared" si="126"/>
        <v/>
      </c>
      <c r="MJ48" s="432" t="str">
        <f t="shared" si="126"/>
        <v/>
      </c>
      <c r="MK48" s="432" t="str">
        <f t="shared" si="127"/>
        <v/>
      </c>
      <c r="ML48" s="432" t="str">
        <f t="shared" si="127"/>
        <v/>
      </c>
      <c r="MM48" s="432" t="str">
        <f t="shared" si="127"/>
        <v/>
      </c>
      <c r="MN48" s="432" t="str">
        <f t="shared" si="127"/>
        <v/>
      </c>
      <c r="MO48" s="432" t="str">
        <f t="shared" si="127"/>
        <v/>
      </c>
      <c r="MP48" s="432" t="str">
        <f t="shared" si="127"/>
        <v/>
      </c>
      <c r="MQ48" s="432" t="str">
        <f t="shared" si="127"/>
        <v/>
      </c>
      <c r="MR48" s="432" t="str">
        <f t="shared" si="127"/>
        <v/>
      </c>
      <c r="MS48" s="432" t="str">
        <f t="shared" si="127"/>
        <v/>
      </c>
      <c r="MT48" s="432" t="str">
        <f t="shared" si="127"/>
        <v/>
      </c>
      <c r="MU48" s="432" t="str">
        <f t="shared" si="128"/>
        <v/>
      </c>
      <c r="MV48" s="432" t="str">
        <f t="shared" si="128"/>
        <v/>
      </c>
      <c r="MW48" s="432" t="str">
        <f t="shared" si="128"/>
        <v/>
      </c>
      <c r="MX48" s="432" t="str">
        <f t="shared" si="128"/>
        <v/>
      </c>
      <c r="MY48" s="432" t="str">
        <f t="shared" si="128"/>
        <v/>
      </c>
      <c r="MZ48" s="432" t="str">
        <f t="shared" si="128"/>
        <v/>
      </c>
      <c r="NA48" s="432" t="str">
        <f t="shared" si="128"/>
        <v/>
      </c>
      <c r="NB48" s="432" t="str">
        <f t="shared" si="128"/>
        <v/>
      </c>
      <c r="NC48" s="432" t="str">
        <f t="shared" si="128"/>
        <v/>
      </c>
      <c r="ND48" s="432" t="str">
        <f t="shared" si="128"/>
        <v/>
      </c>
      <c r="NE48" s="432" t="str">
        <f t="shared" si="129"/>
        <v/>
      </c>
      <c r="NF48" s="432" t="str">
        <f t="shared" si="129"/>
        <v/>
      </c>
      <c r="NG48" s="432" t="str">
        <f t="shared" si="129"/>
        <v/>
      </c>
      <c r="NH48" s="432" t="str">
        <f t="shared" si="129"/>
        <v/>
      </c>
      <c r="NI48" s="432" t="str">
        <f t="shared" si="129"/>
        <v/>
      </c>
      <c r="NJ48" s="432" t="str">
        <f t="shared" si="129"/>
        <v/>
      </c>
      <c r="NK48" s="432" t="str">
        <f t="shared" si="129"/>
        <v/>
      </c>
      <c r="NL48" s="432" t="str">
        <f t="shared" si="129"/>
        <v/>
      </c>
      <c r="NM48" s="432" t="str">
        <f t="shared" si="129"/>
        <v/>
      </c>
      <c r="NN48" s="432" t="str">
        <f t="shared" si="129"/>
        <v/>
      </c>
      <c r="NO48" s="432" t="str">
        <f t="shared" si="130"/>
        <v/>
      </c>
      <c r="NP48" s="432" t="str">
        <f t="shared" si="130"/>
        <v/>
      </c>
      <c r="NQ48" s="432" t="str">
        <f t="shared" si="130"/>
        <v/>
      </c>
      <c r="NR48" s="432" t="str">
        <f t="shared" si="130"/>
        <v/>
      </c>
      <c r="NS48" s="432" t="str">
        <f t="shared" si="130"/>
        <v/>
      </c>
      <c r="NT48" s="432" t="str">
        <f t="shared" si="130"/>
        <v/>
      </c>
      <c r="NU48" s="432" t="str">
        <f t="shared" si="130"/>
        <v/>
      </c>
      <c r="NV48" s="432" t="str">
        <f t="shared" si="130"/>
        <v/>
      </c>
      <c r="NW48" s="432" t="str">
        <f t="shared" si="130"/>
        <v/>
      </c>
      <c r="NX48" s="432" t="str">
        <f t="shared" si="130"/>
        <v/>
      </c>
      <c r="NY48" s="432" t="str">
        <f t="shared" si="131"/>
        <v/>
      </c>
      <c r="NZ48" s="432" t="str">
        <f t="shared" si="131"/>
        <v/>
      </c>
      <c r="OA48" s="432" t="str">
        <f t="shared" si="131"/>
        <v/>
      </c>
      <c r="OB48" s="432" t="str">
        <f t="shared" si="131"/>
        <v/>
      </c>
      <c r="OC48" s="432" t="str">
        <f t="shared" si="131"/>
        <v/>
      </c>
      <c r="OD48" s="432" t="str">
        <f t="shared" si="131"/>
        <v/>
      </c>
      <c r="OE48" s="432" t="str">
        <f t="shared" si="131"/>
        <v/>
      </c>
      <c r="OF48" s="432" t="str">
        <f t="shared" si="131"/>
        <v/>
      </c>
      <c r="OG48" s="432" t="str">
        <f t="shared" si="131"/>
        <v/>
      </c>
      <c r="OH48" s="432" t="str">
        <f t="shared" si="131"/>
        <v/>
      </c>
      <c r="OI48" s="432" t="str">
        <f t="shared" si="132"/>
        <v/>
      </c>
      <c r="OJ48" s="432" t="str">
        <f t="shared" si="132"/>
        <v/>
      </c>
      <c r="OK48" s="432" t="str">
        <f t="shared" si="132"/>
        <v/>
      </c>
      <c r="OL48" s="432" t="str">
        <f t="shared" si="132"/>
        <v/>
      </c>
      <c r="OM48" s="432" t="str">
        <f t="shared" si="132"/>
        <v/>
      </c>
      <c r="ON48" s="432" t="str">
        <f t="shared" si="132"/>
        <v/>
      </c>
      <c r="OO48" s="432" t="str">
        <f t="shared" si="132"/>
        <v/>
      </c>
      <c r="OP48" s="432" t="str">
        <f t="shared" si="132"/>
        <v/>
      </c>
      <c r="OQ48" s="432" t="str">
        <f t="shared" si="132"/>
        <v/>
      </c>
      <c r="OR48" s="432" t="str">
        <f t="shared" si="132"/>
        <v/>
      </c>
      <c r="OS48" s="432" t="str">
        <f t="shared" si="133"/>
        <v/>
      </c>
      <c r="OT48" s="432" t="str">
        <f t="shared" si="133"/>
        <v/>
      </c>
      <c r="OU48" s="432" t="str">
        <f t="shared" si="133"/>
        <v/>
      </c>
      <c r="OV48" s="432" t="str">
        <f t="shared" si="133"/>
        <v/>
      </c>
      <c r="OW48" s="432" t="str">
        <f t="shared" si="133"/>
        <v/>
      </c>
      <c r="OX48" s="432" t="str">
        <f t="shared" si="133"/>
        <v/>
      </c>
      <c r="OY48" s="432" t="str">
        <f t="shared" si="133"/>
        <v/>
      </c>
      <c r="OZ48" s="432" t="str">
        <f t="shared" si="133"/>
        <v/>
      </c>
      <c r="PA48" s="432" t="str">
        <f t="shared" si="133"/>
        <v/>
      </c>
      <c r="PB48" s="432" t="str">
        <f t="shared" si="133"/>
        <v/>
      </c>
      <c r="PC48" s="432" t="str">
        <f t="shared" si="133"/>
        <v/>
      </c>
      <c r="PD48" s="432" t="str">
        <f t="shared" si="133"/>
        <v/>
      </c>
      <c r="PE48" s="432" t="str">
        <f t="shared" si="133"/>
        <v/>
      </c>
    </row>
    <row r="49" spans="1:421" ht="15.6">
      <c r="A49" s="541"/>
      <c r="B49" s="542"/>
      <c r="C49" s="947"/>
      <c r="D49" s="542"/>
      <c r="E49" s="546"/>
      <c r="F49" s="542"/>
      <c r="G49" s="543"/>
      <c r="H49" s="544"/>
      <c r="I49" s="545"/>
      <c r="J49" s="546"/>
      <c r="K49" s="546" t="str">
        <f t="shared" si="51"/>
        <v/>
      </c>
      <c r="L49" s="547" t="str">
        <f t="shared" si="12"/>
        <v/>
      </c>
      <c r="M49" s="951" t="str">
        <f t="shared" si="13"/>
        <v/>
      </c>
      <c r="N49" s="951" t="str">
        <f t="shared" si="52"/>
        <v/>
      </c>
      <c r="O49" s="1486"/>
      <c r="P49" s="1486"/>
      <c r="Q49" s="98"/>
      <c r="R49" s="167" t="str">
        <f t="shared" si="53"/>
        <v/>
      </c>
      <c r="S49" s="167" t="str">
        <f t="shared" si="54"/>
        <v/>
      </c>
      <c r="T49" s="167" t="str">
        <f t="shared" si="55"/>
        <v/>
      </c>
      <c r="U49" s="167" t="str">
        <f t="shared" si="56"/>
        <v/>
      </c>
      <c r="V49" s="85" t="s">
        <v>646</v>
      </c>
      <c r="W49" s="450">
        <v>3.333333333333333</v>
      </c>
      <c r="X49" s="167" t="str">
        <f t="shared" si="57"/>
        <v/>
      </c>
      <c r="Y49" s="167" t="str">
        <f t="shared" si="58"/>
        <v/>
      </c>
      <c r="Z49" s="167" t="str">
        <f t="shared" si="59"/>
        <v/>
      </c>
      <c r="AE49" s="25"/>
      <c r="AF49" s="25"/>
      <c r="AG49" s="25"/>
      <c r="AH49" s="25"/>
      <c r="AI49" s="25"/>
      <c r="AJ49" s="25"/>
      <c r="AK49" s="25"/>
      <c r="AL49" s="25"/>
      <c r="AM49" s="25"/>
      <c r="AN49" s="25"/>
      <c r="AO49" s="25"/>
      <c r="AP49" s="25"/>
      <c r="AQ49" s="25"/>
      <c r="AR49" s="25"/>
      <c r="AS49" s="25"/>
      <c r="AT49" s="25"/>
      <c r="AU49" s="25"/>
      <c r="AV49" s="25"/>
      <c r="AW49" s="432" t="str">
        <f t="shared" si="97"/>
        <v/>
      </c>
      <c r="AX49" s="432" t="str">
        <f t="shared" si="97"/>
        <v/>
      </c>
      <c r="AY49" s="432" t="str">
        <f t="shared" si="97"/>
        <v/>
      </c>
      <c r="AZ49" s="432" t="str">
        <f t="shared" si="97"/>
        <v/>
      </c>
      <c r="BA49" s="432" t="str">
        <f t="shared" si="97"/>
        <v/>
      </c>
      <c r="BB49" s="432" t="str">
        <f t="shared" si="97"/>
        <v/>
      </c>
      <c r="BC49" s="432" t="str">
        <f t="shared" si="97"/>
        <v/>
      </c>
      <c r="BD49" s="432" t="str">
        <f t="shared" si="97"/>
        <v/>
      </c>
      <c r="BE49" s="432" t="str">
        <f t="shared" si="97"/>
        <v/>
      </c>
      <c r="BF49" s="432" t="str">
        <f t="shared" si="97"/>
        <v/>
      </c>
      <c r="BG49" s="432" t="str">
        <f t="shared" si="98"/>
        <v/>
      </c>
      <c r="BH49" s="432" t="str">
        <f t="shared" si="98"/>
        <v/>
      </c>
      <c r="BI49" s="432" t="str">
        <f t="shared" si="98"/>
        <v/>
      </c>
      <c r="BJ49" s="432" t="str">
        <f t="shared" si="98"/>
        <v/>
      </c>
      <c r="BK49" s="432" t="str">
        <f t="shared" si="98"/>
        <v/>
      </c>
      <c r="BL49" s="432" t="str">
        <f t="shared" si="98"/>
        <v/>
      </c>
      <c r="BM49" s="432" t="str">
        <f t="shared" si="98"/>
        <v/>
      </c>
      <c r="BN49" s="432" t="str">
        <f t="shared" si="98"/>
        <v/>
      </c>
      <c r="BO49" s="432" t="str">
        <f t="shared" si="98"/>
        <v/>
      </c>
      <c r="BP49" s="432" t="str">
        <f t="shared" si="98"/>
        <v/>
      </c>
      <c r="BQ49" s="432" t="str">
        <f t="shared" si="99"/>
        <v/>
      </c>
      <c r="BR49" s="432" t="str">
        <f t="shared" si="99"/>
        <v/>
      </c>
      <c r="BS49" s="432" t="str">
        <f t="shared" si="99"/>
        <v/>
      </c>
      <c r="BT49" s="432" t="str">
        <f t="shared" si="99"/>
        <v/>
      </c>
      <c r="BU49" s="432" t="str">
        <f t="shared" si="99"/>
        <v/>
      </c>
      <c r="BV49" s="432" t="str">
        <f t="shared" si="99"/>
        <v/>
      </c>
      <c r="BW49" s="432" t="str">
        <f t="shared" si="99"/>
        <v/>
      </c>
      <c r="BX49" s="432" t="str">
        <f t="shared" si="99"/>
        <v/>
      </c>
      <c r="BY49" s="432" t="str">
        <f t="shared" si="99"/>
        <v/>
      </c>
      <c r="BZ49" s="432" t="str">
        <f t="shared" si="99"/>
        <v/>
      </c>
      <c r="CA49" s="432" t="str">
        <f t="shared" si="100"/>
        <v/>
      </c>
      <c r="CB49" s="432" t="str">
        <f t="shared" si="100"/>
        <v/>
      </c>
      <c r="CC49" s="432" t="str">
        <f t="shared" si="100"/>
        <v/>
      </c>
      <c r="CD49" s="432" t="str">
        <f t="shared" si="100"/>
        <v/>
      </c>
      <c r="CE49" s="432" t="str">
        <f t="shared" si="100"/>
        <v/>
      </c>
      <c r="CF49" s="432" t="str">
        <f t="shared" si="100"/>
        <v/>
      </c>
      <c r="CG49" s="432" t="str">
        <f t="shared" si="100"/>
        <v/>
      </c>
      <c r="CH49" s="432" t="str">
        <f t="shared" si="100"/>
        <v/>
      </c>
      <c r="CI49" s="432" t="str">
        <f t="shared" si="100"/>
        <v/>
      </c>
      <c r="CJ49" s="432" t="str">
        <f t="shared" si="100"/>
        <v/>
      </c>
      <c r="CK49" s="432" t="str">
        <f t="shared" si="101"/>
        <v/>
      </c>
      <c r="CL49" s="432" t="str">
        <f t="shared" si="101"/>
        <v/>
      </c>
      <c r="CM49" s="432" t="str">
        <f t="shared" si="101"/>
        <v/>
      </c>
      <c r="CN49" s="432" t="str">
        <f t="shared" si="101"/>
        <v/>
      </c>
      <c r="CO49" s="432" t="str">
        <f t="shared" si="101"/>
        <v/>
      </c>
      <c r="CP49" s="432" t="str">
        <f t="shared" si="101"/>
        <v/>
      </c>
      <c r="CQ49" s="432" t="str">
        <f t="shared" si="101"/>
        <v/>
      </c>
      <c r="CR49" s="432" t="str">
        <f t="shared" si="101"/>
        <v/>
      </c>
      <c r="CS49" s="432" t="str">
        <f t="shared" si="101"/>
        <v/>
      </c>
      <c r="CT49" s="432" t="str">
        <f t="shared" si="101"/>
        <v/>
      </c>
      <c r="CU49" s="432" t="str">
        <f t="shared" si="102"/>
        <v/>
      </c>
      <c r="CV49" s="432" t="str">
        <f t="shared" si="102"/>
        <v/>
      </c>
      <c r="CW49" s="432" t="str">
        <f t="shared" si="102"/>
        <v/>
      </c>
      <c r="CX49" s="432" t="str">
        <f t="shared" si="102"/>
        <v/>
      </c>
      <c r="CY49" s="432" t="str">
        <f t="shared" si="102"/>
        <v/>
      </c>
      <c r="CZ49" s="432" t="str">
        <f t="shared" si="102"/>
        <v/>
      </c>
      <c r="DA49" s="432" t="str">
        <f t="shared" si="102"/>
        <v/>
      </c>
      <c r="DB49" s="432" t="str">
        <f t="shared" si="102"/>
        <v/>
      </c>
      <c r="DC49" s="432" t="str">
        <f t="shared" si="102"/>
        <v/>
      </c>
      <c r="DD49" s="432" t="str">
        <f t="shared" si="102"/>
        <v/>
      </c>
      <c r="DE49" s="432" t="str">
        <f t="shared" si="103"/>
        <v/>
      </c>
      <c r="DF49" s="432" t="str">
        <f t="shared" si="103"/>
        <v/>
      </c>
      <c r="DG49" s="432" t="str">
        <f t="shared" si="103"/>
        <v/>
      </c>
      <c r="DH49" s="432" t="str">
        <f t="shared" si="103"/>
        <v/>
      </c>
      <c r="DI49" s="432" t="str">
        <f t="shared" si="103"/>
        <v/>
      </c>
      <c r="DJ49" s="432" t="str">
        <f t="shared" si="103"/>
        <v/>
      </c>
      <c r="DK49" s="432" t="str">
        <f t="shared" si="103"/>
        <v/>
      </c>
      <c r="DL49" s="432" t="str">
        <f t="shared" si="103"/>
        <v/>
      </c>
      <c r="DM49" s="432" t="str">
        <f t="shared" si="103"/>
        <v/>
      </c>
      <c r="DN49" s="432" t="str">
        <f t="shared" si="103"/>
        <v/>
      </c>
      <c r="DO49" s="432" t="str">
        <f t="shared" si="104"/>
        <v/>
      </c>
      <c r="DP49" s="432" t="str">
        <f t="shared" si="104"/>
        <v/>
      </c>
      <c r="DQ49" s="432" t="str">
        <f t="shared" si="104"/>
        <v/>
      </c>
      <c r="DR49" s="432" t="str">
        <f t="shared" si="104"/>
        <v/>
      </c>
      <c r="DS49" s="432" t="str">
        <f t="shared" si="104"/>
        <v/>
      </c>
      <c r="DT49" s="432" t="str">
        <f t="shared" si="104"/>
        <v/>
      </c>
      <c r="DU49" s="432" t="str">
        <f t="shared" si="104"/>
        <v/>
      </c>
      <c r="DV49" s="432" t="str">
        <f t="shared" si="104"/>
        <v/>
      </c>
      <c r="DW49" s="432" t="str">
        <f t="shared" si="104"/>
        <v/>
      </c>
      <c r="DX49" s="432" t="str">
        <f t="shared" si="104"/>
        <v/>
      </c>
      <c r="DY49" s="432" t="str">
        <f t="shared" si="105"/>
        <v/>
      </c>
      <c r="DZ49" s="432" t="str">
        <f t="shared" si="105"/>
        <v/>
      </c>
      <c r="EA49" s="432" t="str">
        <f t="shared" si="105"/>
        <v/>
      </c>
      <c r="EB49" s="432" t="str">
        <f t="shared" si="105"/>
        <v/>
      </c>
      <c r="EC49" s="432" t="str">
        <f t="shared" si="105"/>
        <v/>
      </c>
      <c r="ED49" s="432" t="str">
        <f t="shared" si="105"/>
        <v/>
      </c>
      <c r="EE49" s="432" t="str">
        <f t="shared" si="105"/>
        <v/>
      </c>
      <c r="EF49" s="432" t="str">
        <f t="shared" si="105"/>
        <v/>
      </c>
      <c r="EG49" s="432" t="str">
        <f t="shared" si="105"/>
        <v/>
      </c>
      <c r="EH49" s="432" t="str">
        <f t="shared" si="105"/>
        <v/>
      </c>
      <c r="EI49" s="432" t="str">
        <f t="shared" si="106"/>
        <v/>
      </c>
      <c r="EJ49" s="432" t="str">
        <f t="shared" si="106"/>
        <v/>
      </c>
      <c r="EK49" s="432" t="str">
        <f t="shared" si="106"/>
        <v/>
      </c>
      <c r="EL49" s="432" t="str">
        <f t="shared" si="106"/>
        <v/>
      </c>
      <c r="EM49" s="432" t="str">
        <f t="shared" si="106"/>
        <v/>
      </c>
      <c r="EN49" s="432" t="str">
        <f t="shared" si="106"/>
        <v/>
      </c>
      <c r="EO49" s="432" t="str">
        <f t="shared" si="106"/>
        <v/>
      </c>
      <c r="EP49" s="432" t="str">
        <f t="shared" si="106"/>
        <v/>
      </c>
      <c r="EQ49" s="432" t="str">
        <f t="shared" si="106"/>
        <v/>
      </c>
      <c r="ER49" s="432" t="str">
        <f t="shared" si="106"/>
        <v/>
      </c>
      <c r="ES49" s="432" t="str">
        <f t="shared" si="107"/>
        <v/>
      </c>
      <c r="ET49" s="432" t="str">
        <f t="shared" si="107"/>
        <v/>
      </c>
      <c r="EU49" s="432" t="str">
        <f t="shared" si="107"/>
        <v/>
      </c>
      <c r="EV49" s="432" t="str">
        <f t="shared" si="107"/>
        <v/>
      </c>
      <c r="EW49" s="432" t="str">
        <f t="shared" si="107"/>
        <v/>
      </c>
      <c r="EX49" s="432" t="str">
        <f t="shared" si="107"/>
        <v/>
      </c>
      <c r="EY49" s="432" t="str">
        <f t="shared" si="107"/>
        <v/>
      </c>
      <c r="EZ49" s="432" t="str">
        <f t="shared" si="107"/>
        <v/>
      </c>
      <c r="FA49" s="432" t="str">
        <f t="shared" si="107"/>
        <v/>
      </c>
      <c r="FB49" s="432" t="str">
        <f t="shared" si="107"/>
        <v/>
      </c>
      <c r="FC49" s="432" t="str">
        <f t="shared" si="108"/>
        <v/>
      </c>
      <c r="FD49" s="432" t="str">
        <f t="shared" si="108"/>
        <v/>
      </c>
      <c r="FE49" s="432" t="str">
        <f t="shared" si="108"/>
        <v/>
      </c>
      <c r="FF49" s="432" t="str">
        <f t="shared" si="108"/>
        <v/>
      </c>
      <c r="FG49" s="432" t="str">
        <f t="shared" si="108"/>
        <v/>
      </c>
      <c r="FH49" s="432" t="str">
        <f t="shared" si="108"/>
        <v/>
      </c>
      <c r="FI49" s="432" t="str">
        <f t="shared" si="108"/>
        <v/>
      </c>
      <c r="FJ49" s="432" t="str">
        <f t="shared" si="108"/>
        <v/>
      </c>
      <c r="FK49" s="432" t="str">
        <f t="shared" si="108"/>
        <v/>
      </c>
      <c r="FL49" s="432" t="str">
        <f t="shared" si="108"/>
        <v/>
      </c>
      <c r="FM49" s="432" t="str">
        <f t="shared" si="109"/>
        <v/>
      </c>
      <c r="FN49" s="432" t="str">
        <f t="shared" si="109"/>
        <v/>
      </c>
      <c r="FO49" s="432" t="str">
        <f t="shared" si="109"/>
        <v/>
      </c>
      <c r="FP49" s="432" t="str">
        <f t="shared" si="109"/>
        <v/>
      </c>
      <c r="FQ49" s="432" t="str">
        <f t="shared" si="109"/>
        <v/>
      </c>
      <c r="FR49" s="432" t="str">
        <f t="shared" si="109"/>
        <v/>
      </c>
      <c r="FS49" s="432" t="str">
        <f t="shared" si="109"/>
        <v/>
      </c>
      <c r="FT49" s="432" t="str">
        <f t="shared" si="109"/>
        <v/>
      </c>
      <c r="FU49" s="432" t="str">
        <f t="shared" si="109"/>
        <v/>
      </c>
      <c r="FV49" s="432" t="str">
        <f t="shared" si="109"/>
        <v/>
      </c>
      <c r="FW49" s="432" t="str">
        <f t="shared" si="110"/>
        <v/>
      </c>
      <c r="FX49" s="432" t="str">
        <f t="shared" si="110"/>
        <v/>
      </c>
      <c r="FY49" s="432" t="str">
        <f t="shared" si="110"/>
        <v/>
      </c>
      <c r="FZ49" s="432" t="str">
        <f t="shared" si="110"/>
        <v/>
      </c>
      <c r="GA49" s="432" t="str">
        <f t="shared" si="110"/>
        <v/>
      </c>
      <c r="GB49" s="432" t="str">
        <f t="shared" si="110"/>
        <v/>
      </c>
      <c r="GC49" s="432" t="str">
        <f t="shared" si="110"/>
        <v/>
      </c>
      <c r="GD49" s="432" t="str">
        <f t="shared" si="110"/>
        <v/>
      </c>
      <c r="GE49" s="432" t="str">
        <f t="shared" si="110"/>
        <v/>
      </c>
      <c r="GF49" s="432" t="str">
        <f t="shared" si="110"/>
        <v/>
      </c>
      <c r="GG49" s="432" t="str">
        <f t="shared" si="111"/>
        <v/>
      </c>
      <c r="GH49" s="432" t="str">
        <f t="shared" si="111"/>
        <v/>
      </c>
      <c r="GI49" s="432" t="str">
        <f t="shared" si="111"/>
        <v/>
      </c>
      <c r="GJ49" s="432" t="str">
        <f t="shared" si="111"/>
        <v/>
      </c>
      <c r="GK49" s="432" t="str">
        <f t="shared" si="111"/>
        <v/>
      </c>
      <c r="GL49" s="432" t="str">
        <f t="shared" si="111"/>
        <v/>
      </c>
      <c r="GM49" s="432" t="str">
        <f t="shared" si="111"/>
        <v/>
      </c>
      <c r="GN49" s="432" t="str">
        <f t="shared" si="111"/>
        <v/>
      </c>
      <c r="GO49" s="432" t="str">
        <f t="shared" si="111"/>
        <v/>
      </c>
      <c r="GP49" s="432" t="str">
        <f t="shared" si="111"/>
        <v/>
      </c>
      <c r="GQ49" s="432" t="str">
        <f t="shared" si="112"/>
        <v/>
      </c>
      <c r="GR49" s="432" t="str">
        <f t="shared" si="112"/>
        <v/>
      </c>
      <c r="GS49" s="432" t="str">
        <f t="shared" si="112"/>
        <v/>
      </c>
      <c r="GT49" s="432" t="str">
        <f t="shared" si="112"/>
        <v/>
      </c>
      <c r="GU49" s="432" t="str">
        <f t="shared" si="112"/>
        <v/>
      </c>
      <c r="GV49" s="432" t="str">
        <f t="shared" si="112"/>
        <v/>
      </c>
      <c r="GW49" s="432" t="str">
        <f t="shared" si="112"/>
        <v/>
      </c>
      <c r="GX49" s="432" t="str">
        <f t="shared" si="112"/>
        <v/>
      </c>
      <c r="GY49" s="432" t="str">
        <f t="shared" si="112"/>
        <v/>
      </c>
      <c r="GZ49" s="432" t="str">
        <f t="shared" si="112"/>
        <v/>
      </c>
      <c r="HA49" s="432" t="str">
        <f t="shared" si="113"/>
        <v/>
      </c>
      <c r="HB49" s="432" t="str">
        <f t="shared" si="113"/>
        <v/>
      </c>
      <c r="HC49" s="432" t="str">
        <f t="shared" si="113"/>
        <v/>
      </c>
      <c r="HD49" s="432" t="str">
        <f t="shared" si="113"/>
        <v/>
      </c>
      <c r="HE49" s="432" t="str">
        <f t="shared" si="113"/>
        <v/>
      </c>
      <c r="HF49" s="432" t="str">
        <f t="shared" si="113"/>
        <v/>
      </c>
      <c r="HG49" s="432" t="str">
        <f t="shared" si="113"/>
        <v/>
      </c>
      <c r="HH49" s="432" t="str">
        <f t="shared" si="113"/>
        <v/>
      </c>
      <c r="HI49" s="432" t="str">
        <f t="shared" si="113"/>
        <v/>
      </c>
      <c r="HJ49" s="432" t="str">
        <f t="shared" si="113"/>
        <v/>
      </c>
      <c r="HK49" s="432" t="str">
        <f t="shared" si="114"/>
        <v/>
      </c>
      <c r="HL49" s="432" t="str">
        <f t="shared" si="114"/>
        <v/>
      </c>
      <c r="HM49" s="432" t="str">
        <f t="shared" si="114"/>
        <v/>
      </c>
      <c r="HN49" s="432" t="str">
        <f t="shared" si="114"/>
        <v/>
      </c>
      <c r="HO49" s="432" t="str">
        <f t="shared" si="114"/>
        <v/>
      </c>
      <c r="HP49" s="432" t="str">
        <f t="shared" si="114"/>
        <v/>
      </c>
      <c r="HQ49" s="432" t="str">
        <f t="shared" si="114"/>
        <v/>
      </c>
      <c r="HR49" s="432" t="str">
        <f t="shared" si="114"/>
        <v/>
      </c>
      <c r="HS49" s="432" t="str">
        <f t="shared" si="114"/>
        <v/>
      </c>
      <c r="HT49" s="432" t="str">
        <f t="shared" si="114"/>
        <v/>
      </c>
      <c r="HU49" s="432" t="str">
        <f t="shared" si="115"/>
        <v/>
      </c>
      <c r="HV49" s="432" t="str">
        <f t="shared" si="115"/>
        <v/>
      </c>
      <c r="HW49" s="432" t="str">
        <f t="shared" si="115"/>
        <v/>
      </c>
      <c r="HX49" s="432" t="str">
        <f t="shared" si="115"/>
        <v/>
      </c>
      <c r="HY49" s="432" t="str">
        <f t="shared" si="115"/>
        <v/>
      </c>
      <c r="HZ49" s="432" t="str">
        <f t="shared" si="115"/>
        <v/>
      </c>
      <c r="IA49" s="432" t="str">
        <f t="shared" si="115"/>
        <v/>
      </c>
      <c r="IB49" s="432" t="str">
        <f t="shared" si="115"/>
        <v/>
      </c>
      <c r="IC49" s="432" t="str">
        <f t="shared" si="115"/>
        <v/>
      </c>
      <c r="ID49" s="432" t="str">
        <f t="shared" si="115"/>
        <v/>
      </c>
      <c r="IE49" s="432" t="str">
        <f t="shared" si="116"/>
        <v/>
      </c>
      <c r="IF49" s="432" t="str">
        <f t="shared" si="116"/>
        <v/>
      </c>
      <c r="IG49" s="432" t="str">
        <f t="shared" si="116"/>
        <v/>
      </c>
      <c r="IH49" s="432" t="str">
        <f t="shared" si="116"/>
        <v/>
      </c>
      <c r="II49" s="432" t="str">
        <f t="shared" si="116"/>
        <v/>
      </c>
      <c r="IJ49" s="432" t="str">
        <f t="shared" si="116"/>
        <v/>
      </c>
      <c r="IK49" s="432" t="str">
        <f t="shared" si="116"/>
        <v/>
      </c>
      <c r="IL49" s="432" t="str">
        <f t="shared" si="116"/>
        <v/>
      </c>
      <c r="IM49" s="432" t="str">
        <f t="shared" si="116"/>
        <v/>
      </c>
      <c r="IN49" s="432" t="str">
        <f t="shared" si="116"/>
        <v/>
      </c>
      <c r="IO49" s="432" t="str">
        <f t="shared" si="117"/>
        <v/>
      </c>
      <c r="IP49" s="432" t="str">
        <f t="shared" si="117"/>
        <v/>
      </c>
      <c r="IQ49" s="432" t="str">
        <f t="shared" si="117"/>
        <v/>
      </c>
      <c r="IR49" s="432" t="str">
        <f t="shared" si="117"/>
        <v/>
      </c>
      <c r="IS49" s="432" t="str">
        <f t="shared" si="117"/>
        <v/>
      </c>
      <c r="IT49" s="432" t="str">
        <f t="shared" si="117"/>
        <v/>
      </c>
      <c r="IU49" s="432" t="str">
        <f t="shared" si="117"/>
        <v/>
      </c>
      <c r="IV49" s="432" t="str">
        <f t="shared" si="117"/>
        <v/>
      </c>
      <c r="IW49" s="432" t="str">
        <f t="shared" si="117"/>
        <v/>
      </c>
      <c r="IX49" s="432" t="str">
        <f t="shared" si="117"/>
        <v/>
      </c>
      <c r="IY49" s="432" t="str">
        <f t="shared" si="118"/>
        <v/>
      </c>
      <c r="IZ49" s="432" t="str">
        <f t="shared" si="118"/>
        <v/>
      </c>
      <c r="JA49" s="432" t="str">
        <f t="shared" si="118"/>
        <v/>
      </c>
      <c r="JB49" s="432" t="str">
        <f t="shared" si="118"/>
        <v/>
      </c>
      <c r="JC49" s="432" t="str">
        <f t="shared" si="118"/>
        <v/>
      </c>
      <c r="JD49" s="432" t="str">
        <f t="shared" si="118"/>
        <v/>
      </c>
      <c r="JE49" s="432" t="str">
        <f t="shared" si="118"/>
        <v/>
      </c>
      <c r="JF49" s="432" t="str">
        <f t="shared" si="118"/>
        <v/>
      </c>
      <c r="JG49" s="432" t="str">
        <f t="shared" si="118"/>
        <v/>
      </c>
      <c r="JH49" s="432" t="str">
        <f t="shared" si="118"/>
        <v/>
      </c>
      <c r="JI49" s="432" t="str">
        <f t="shared" si="119"/>
        <v/>
      </c>
      <c r="JJ49" s="432" t="str">
        <f t="shared" si="119"/>
        <v/>
      </c>
      <c r="JK49" s="432" t="str">
        <f t="shared" si="119"/>
        <v/>
      </c>
      <c r="JL49" s="432" t="str">
        <f t="shared" si="119"/>
        <v/>
      </c>
      <c r="JM49" s="432" t="str">
        <f t="shared" si="119"/>
        <v/>
      </c>
      <c r="JN49" s="432" t="str">
        <f t="shared" si="119"/>
        <v/>
      </c>
      <c r="JO49" s="432" t="str">
        <f t="shared" si="119"/>
        <v/>
      </c>
      <c r="JP49" s="432" t="str">
        <f t="shared" si="119"/>
        <v/>
      </c>
      <c r="JQ49" s="432" t="str">
        <f t="shared" si="119"/>
        <v/>
      </c>
      <c r="JR49" s="432" t="str">
        <f t="shared" si="119"/>
        <v/>
      </c>
      <c r="JS49" s="432" t="str">
        <f t="shared" si="120"/>
        <v/>
      </c>
      <c r="JT49" s="432" t="str">
        <f t="shared" si="120"/>
        <v/>
      </c>
      <c r="JU49" s="432" t="str">
        <f t="shared" si="120"/>
        <v/>
      </c>
      <c r="JV49" s="432" t="str">
        <f t="shared" si="120"/>
        <v/>
      </c>
      <c r="JW49" s="432" t="str">
        <f t="shared" si="120"/>
        <v/>
      </c>
      <c r="JX49" s="432" t="str">
        <f t="shared" si="120"/>
        <v/>
      </c>
      <c r="JY49" s="432" t="str">
        <f t="shared" si="120"/>
        <v/>
      </c>
      <c r="JZ49" s="432" t="str">
        <f t="shared" si="120"/>
        <v/>
      </c>
      <c r="KA49" s="432" t="str">
        <f t="shared" si="120"/>
        <v/>
      </c>
      <c r="KB49" s="432" t="str">
        <f t="shared" si="120"/>
        <v/>
      </c>
      <c r="KC49" s="432" t="str">
        <f t="shared" si="121"/>
        <v/>
      </c>
      <c r="KD49" s="432" t="str">
        <f t="shared" si="121"/>
        <v/>
      </c>
      <c r="KE49" s="432" t="str">
        <f t="shared" si="121"/>
        <v/>
      </c>
      <c r="KF49" s="432" t="str">
        <f t="shared" si="121"/>
        <v/>
      </c>
      <c r="KG49" s="432" t="str">
        <f t="shared" si="121"/>
        <v/>
      </c>
      <c r="KH49" s="432" t="str">
        <f t="shared" si="121"/>
        <v/>
      </c>
      <c r="KI49" s="432" t="str">
        <f t="shared" si="121"/>
        <v/>
      </c>
      <c r="KJ49" s="432" t="str">
        <f t="shared" si="121"/>
        <v/>
      </c>
      <c r="KK49" s="432" t="str">
        <f t="shared" si="121"/>
        <v/>
      </c>
      <c r="KL49" s="432" t="str">
        <f t="shared" si="121"/>
        <v/>
      </c>
      <c r="KM49" s="432" t="str">
        <f t="shared" si="122"/>
        <v/>
      </c>
      <c r="KN49" s="432" t="str">
        <f t="shared" si="122"/>
        <v/>
      </c>
      <c r="KO49" s="432" t="str">
        <f t="shared" si="122"/>
        <v/>
      </c>
      <c r="KP49" s="432" t="str">
        <f t="shared" si="122"/>
        <v/>
      </c>
      <c r="KQ49" s="432" t="str">
        <f t="shared" si="122"/>
        <v/>
      </c>
      <c r="KR49" s="432" t="str">
        <f t="shared" si="122"/>
        <v/>
      </c>
      <c r="KS49" s="432" t="str">
        <f t="shared" si="122"/>
        <v/>
      </c>
      <c r="KT49" s="432" t="str">
        <f t="shared" si="122"/>
        <v/>
      </c>
      <c r="KU49" s="432" t="str">
        <f t="shared" si="122"/>
        <v/>
      </c>
      <c r="KV49" s="432" t="str">
        <f t="shared" si="122"/>
        <v/>
      </c>
      <c r="KW49" s="432" t="str">
        <f t="shared" si="123"/>
        <v/>
      </c>
      <c r="KX49" s="432" t="str">
        <f t="shared" si="123"/>
        <v/>
      </c>
      <c r="KY49" s="432" t="str">
        <f t="shared" si="123"/>
        <v/>
      </c>
      <c r="KZ49" s="432" t="str">
        <f t="shared" si="123"/>
        <v/>
      </c>
      <c r="LA49" s="432" t="str">
        <f t="shared" si="123"/>
        <v/>
      </c>
      <c r="LB49" s="432" t="str">
        <f t="shared" si="123"/>
        <v/>
      </c>
      <c r="LC49" s="432" t="str">
        <f t="shared" si="123"/>
        <v/>
      </c>
      <c r="LD49" s="432" t="str">
        <f t="shared" si="123"/>
        <v/>
      </c>
      <c r="LE49" s="432" t="str">
        <f t="shared" si="123"/>
        <v/>
      </c>
      <c r="LF49" s="432" t="str">
        <f t="shared" si="123"/>
        <v/>
      </c>
      <c r="LG49" s="432" t="str">
        <f t="shared" si="124"/>
        <v/>
      </c>
      <c r="LH49" s="432" t="str">
        <f t="shared" si="124"/>
        <v/>
      </c>
      <c r="LI49" s="432" t="str">
        <f t="shared" si="124"/>
        <v/>
      </c>
      <c r="LJ49" s="432" t="str">
        <f t="shared" si="124"/>
        <v/>
      </c>
      <c r="LK49" s="432" t="str">
        <f t="shared" si="124"/>
        <v/>
      </c>
      <c r="LL49" s="432" t="str">
        <f t="shared" si="124"/>
        <v/>
      </c>
      <c r="LM49" s="432" t="str">
        <f t="shared" si="124"/>
        <v/>
      </c>
      <c r="LN49" s="432" t="str">
        <f t="shared" si="124"/>
        <v/>
      </c>
      <c r="LO49" s="432" t="str">
        <f t="shared" si="124"/>
        <v/>
      </c>
      <c r="LP49" s="432" t="str">
        <f t="shared" si="124"/>
        <v/>
      </c>
      <c r="LQ49" s="432" t="str">
        <f t="shared" si="125"/>
        <v/>
      </c>
      <c r="LR49" s="432" t="str">
        <f t="shared" si="125"/>
        <v/>
      </c>
      <c r="LS49" s="432" t="str">
        <f t="shared" si="125"/>
        <v/>
      </c>
      <c r="LT49" s="432" t="str">
        <f t="shared" si="125"/>
        <v/>
      </c>
      <c r="LU49" s="432" t="str">
        <f t="shared" si="125"/>
        <v/>
      </c>
      <c r="LV49" s="432" t="str">
        <f t="shared" si="125"/>
        <v/>
      </c>
      <c r="LW49" s="432" t="str">
        <f t="shared" si="125"/>
        <v/>
      </c>
      <c r="LX49" s="432" t="str">
        <f t="shared" si="125"/>
        <v/>
      </c>
      <c r="LY49" s="432" t="str">
        <f t="shared" si="125"/>
        <v/>
      </c>
      <c r="LZ49" s="432" t="str">
        <f t="shared" si="125"/>
        <v/>
      </c>
      <c r="MA49" s="432" t="str">
        <f t="shared" si="126"/>
        <v/>
      </c>
      <c r="MB49" s="432" t="str">
        <f t="shared" si="126"/>
        <v/>
      </c>
      <c r="MC49" s="432" t="str">
        <f t="shared" si="126"/>
        <v/>
      </c>
      <c r="MD49" s="432" t="str">
        <f t="shared" si="126"/>
        <v/>
      </c>
      <c r="ME49" s="432" t="str">
        <f t="shared" si="126"/>
        <v/>
      </c>
      <c r="MF49" s="432" t="str">
        <f t="shared" si="126"/>
        <v/>
      </c>
      <c r="MG49" s="432" t="str">
        <f t="shared" si="126"/>
        <v/>
      </c>
      <c r="MH49" s="432" t="str">
        <f t="shared" si="126"/>
        <v/>
      </c>
      <c r="MI49" s="432" t="str">
        <f t="shared" si="126"/>
        <v/>
      </c>
      <c r="MJ49" s="432" t="str">
        <f t="shared" si="126"/>
        <v/>
      </c>
      <c r="MK49" s="432" t="str">
        <f t="shared" si="127"/>
        <v/>
      </c>
      <c r="ML49" s="432" t="str">
        <f t="shared" si="127"/>
        <v/>
      </c>
      <c r="MM49" s="432" t="str">
        <f t="shared" si="127"/>
        <v/>
      </c>
      <c r="MN49" s="432" t="str">
        <f t="shared" si="127"/>
        <v/>
      </c>
      <c r="MO49" s="432" t="str">
        <f t="shared" si="127"/>
        <v/>
      </c>
      <c r="MP49" s="432" t="str">
        <f t="shared" si="127"/>
        <v/>
      </c>
      <c r="MQ49" s="432" t="str">
        <f t="shared" si="127"/>
        <v/>
      </c>
      <c r="MR49" s="432" t="str">
        <f t="shared" si="127"/>
        <v/>
      </c>
      <c r="MS49" s="432" t="str">
        <f t="shared" si="127"/>
        <v/>
      </c>
      <c r="MT49" s="432" t="str">
        <f t="shared" si="127"/>
        <v/>
      </c>
      <c r="MU49" s="432" t="str">
        <f t="shared" si="128"/>
        <v/>
      </c>
      <c r="MV49" s="432" t="str">
        <f t="shared" si="128"/>
        <v/>
      </c>
      <c r="MW49" s="432" t="str">
        <f t="shared" si="128"/>
        <v/>
      </c>
      <c r="MX49" s="432" t="str">
        <f t="shared" si="128"/>
        <v/>
      </c>
      <c r="MY49" s="432" t="str">
        <f t="shared" si="128"/>
        <v/>
      </c>
      <c r="MZ49" s="432" t="str">
        <f t="shared" si="128"/>
        <v/>
      </c>
      <c r="NA49" s="432" t="str">
        <f t="shared" si="128"/>
        <v/>
      </c>
      <c r="NB49" s="432" t="str">
        <f t="shared" si="128"/>
        <v/>
      </c>
      <c r="NC49" s="432" t="str">
        <f t="shared" si="128"/>
        <v/>
      </c>
      <c r="ND49" s="432" t="str">
        <f t="shared" si="128"/>
        <v/>
      </c>
      <c r="NE49" s="432" t="str">
        <f t="shared" si="129"/>
        <v/>
      </c>
      <c r="NF49" s="432" t="str">
        <f t="shared" si="129"/>
        <v/>
      </c>
      <c r="NG49" s="432" t="str">
        <f t="shared" si="129"/>
        <v/>
      </c>
      <c r="NH49" s="432" t="str">
        <f t="shared" si="129"/>
        <v/>
      </c>
      <c r="NI49" s="432" t="str">
        <f t="shared" si="129"/>
        <v/>
      </c>
      <c r="NJ49" s="432" t="str">
        <f t="shared" si="129"/>
        <v/>
      </c>
      <c r="NK49" s="432" t="str">
        <f t="shared" si="129"/>
        <v/>
      </c>
      <c r="NL49" s="432" t="str">
        <f t="shared" si="129"/>
        <v/>
      </c>
      <c r="NM49" s="432" t="str">
        <f t="shared" si="129"/>
        <v/>
      </c>
      <c r="NN49" s="432" t="str">
        <f t="shared" si="129"/>
        <v/>
      </c>
      <c r="NO49" s="432" t="str">
        <f t="shared" si="130"/>
        <v/>
      </c>
      <c r="NP49" s="432" t="str">
        <f t="shared" si="130"/>
        <v/>
      </c>
      <c r="NQ49" s="432" t="str">
        <f t="shared" si="130"/>
        <v/>
      </c>
      <c r="NR49" s="432" t="str">
        <f t="shared" si="130"/>
        <v/>
      </c>
      <c r="NS49" s="432" t="str">
        <f t="shared" si="130"/>
        <v/>
      </c>
      <c r="NT49" s="432" t="str">
        <f t="shared" si="130"/>
        <v/>
      </c>
      <c r="NU49" s="432" t="str">
        <f t="shared" si="130"/>
        <v/>
      </c>
      <c r="NV49" s="432" t="str">
        <f t="shared" si="130"/>
        <v/>
      </c>
      <c r="NW49" s="432" t="str">
        <f t="shared" si="130"/>
        <v/>
      </c>
      <c r="NX49" s="432" t="str">
        <f t="shared" si="130"/>
        <v/>
      </c>
      <c r="NY49" s="432" t="str">
        <f t="shared" si="131"/>
        <v/>
      </c>
      <c r="NZ49" s="432" t="str">
        <f t="shared" si="131"/>
        <v/>
      </c>
      <c r="OA49" s="432" t="str">
        <f t="shared" si="131"/>
        <v/>
      </c>
      <c r="OB49" s="432" t="str">
        <f t="shared" si="131"/>
        <v/>
      </c>
      <c r="OC49" s="432" t="str">
        <f t="shared" si="131"/>
        <v/>
      </c>
      <c r="OD49" s="432" t="str">
        <f t="shared" si="131"/>
        <v/>
      </c>
      <c r="OE49" s="432" t="str">
        <f t="shared" si="131"/>
        <v/>
      </c>
      <c r="OF49" s="432" t="str">
        <f t="shared" si="131"/>
        <v/>
      </c>
      <c r="OG49" s="432" t="str">
        <f t="shared" si="131"/>
        <v/>
      </c>
      <c r="OH49" s="432" t="str">
        <f t="shared" si="131"/>
        <v/>
      </c>
      <c r="OI49" s="432" t="str">
        <f t="shared" si="132"/>
        <v/>
      </c>
      <c r="OJ49" s="432" t="str">
        <f t="shared" si="132"/>
        <v/>
      </c>
      <c r="OK49" s="432" t="str">
        <f t="shared" si="132"/>
        <v/>
      </c>
      <c r="OL49" s="432" t="str">
        <f t="shared" si="132"/>
        <v/>
      </c>
      <c r="OM49" s="432" t="str">
        <f t="shared" si="132"/>
        <v/>
      </c>
      <c r="ON49" s="432" t="str">
        <f t="shared" si="132"/>
        <v/>
      </c>
      <c r="OO49" s="432" t="str">
        <f t="shared" si="132"/>
        <v/>
      </c>
      <c r="OP49" s="432" t="str">
        <f t="shared" si="132"/>
        <v/>
      </c>
      <c r="OQ49" s="432" t="str">
        <f t="shared" si="132"/>
        <v/>
      </c>
      <c r="OR49" s="432" t="str">
        <f t="shared" si="132"/>
        <v/>
      </c>
      <c r="OS49" s="432" t="str">
        <f t="shared" si="133"/>
        <v/>
      </c>
      <c r="OT49" s="432" t="str">
        <f t="shared" si="133"/>
        <v/>
      </c>
      <c r="OU49" s="432" t="str">
        <f t="shared" si="133"/>
        <v/>
      </c>
      <c r="OV49" s="432" t="str">
        <f t="shared" si="133"/>
        <v/>
      </c>
      <c r="OW49" s="432" t="str">
        <f t="shared" si="133"/>
        <v/>
      </c>
      <c r="OX49" s="432" t="str">
        <f t="shared" si="133"/>
        <v/>
      </c>
      <c r="OY49" s="432" t="str">
        <f t="shared" si="133"/>
        <v/>
      </c>
      <c r="OZ49" s="432" t="str">
        <f t="shared" si="133"/>
        <v/>
      </c>
      <c r="PA49" s="432" t="str">
        <f t="shared" si="133"/>
        <v/>
      </c>
      <c r="PB49" s="432" t="str">
        <f t="shared" si="133"/>
        <v/>
      </c>
      <c r="PC49" s="432" t="str">
        <f t="shared" si="133"/>
        <v/>
      </c>
      <c r="PD49" s="432" t="str">
        <f t="shared" si="133"/>
        <v/>
      </c>
      <c r="PE49" s="432" t="str">
        <f t="shared" si="133"/>
        <v/>
      </c>
    </row>
    <row r="50" spans="1:421" ht="15.6">
      <c r="A50" s="549"/>
      <c r="B50" s="550"/>
      <c r="C50" s="948"/>
      <c r="D50" s="550"/>
      <c r="E50" s="554"/>
      <c r="F50" s="550"/>
      <c r="G50" s="551"/>
      <c r="H50" s="552"/>
      <c r="I50" s="553"/>
      <c r="J50" s="554"/>
      <c r="K50" s="554" t="str">
        <f t="shared" si="51"/>
        <v/>
      </c>
      <c r="L50" s="657" t="str">
        <f t="shared" si="12"/>
        <v/>
      </c>
      <c r="M50" s="952" t="str">
        <f t="shared" si="13"/>
        <v/>
      </c>
      <c r="N50" s="952" t="str">
        <f t="shared" si="52"/>
        <v/>
      </c>
      <c r="O50" s="1487"/>
      <c r="P50" s="1487"/>
      <c r="Q50" s="98"/>
      <c r="R50" s="167" t="str">
        <f t="shared" si="53"/>
        <v/>
      </c>
      <c r="S50" s="167" t="str">
        <f t="shared" si="54"/>
        <v/>
      </c>
      <c r="T50" s="167" t="str">
        <f t="shared" si="55"/>
        <v/>
      </c>
      <c r="U50" s="167" t="str">
        <f t="shared" si="56"/>
        <v/>
      </c>
      <c r="V50" s="85" t="s">
        <v>648</v>
      </c>
      <c r="W50" s="450">
        <v>3.5</v>
      </c>
      <c r="X50" s="167" t="str">
        <f t="shared" si="57"/>
        <v/>
      </c>
      <c r="Y50" s="167" t="str">
        <f t="shared" si="58"/>
        <v/>
      </c>
      <c r="Z50" s="167" t="str">
        <f t="shared" si="59"/>
        <v/>
      </c>
      <c r="AD50" s="529" t="s">
        <v>629</v>
      </c>
      <c r="AE50" s="25"/>
      <c r="AF50" s="25"/>
      <c r="AG50" s="25"/>
      <c r="AH50" s="25"/>
      <c r="AI50" s="25"/>
      <c r="AJ50" s="25"/>
      <c r="AK50" s="25"/>
      <c r="AL50" s="25"/>
      <c r="AM50" s="25"/>
      <c r="AN50" s="25"/>
      <c r="AO50" s="25"/>
      <c r="AP50" s="25"/>
      <c r="AQ50" s="25"/>
      <c r="AR50" s="25"/>
      <c r="AS50" s="25"/>
      <c r="AT50" s="25"/>
      <c r="AU50" s="25"/>
      <c r="AV50" s="25"/>
      <c r="AW50" s="432" t="str">
        <f t="shared" si="97"/>
        <v/>
      </c>
      <c r="AX50" s="432" t="str">
        <f t="shared" si="97"/>
        <v/>
      </c>
      <c r="AY50" s="432" t="str">
        <f t="shared" si="97"/>
        <v/>
      </c>
      <c r="AZ50" s="432" t="str">
        <f t="shared" si="97"/>
        <v/>
      </c>
      <c r="BA50" s="432" t="str">
        <f t="shared" si="97"/>
        <v/>
      </c>
      <c r="BB50" s="432" t="str">
        <f t="shared" si="97"/>
        <v/>
      </c>
      <c r="BC50" s="432" t="str">
        <f t="shared" si="97"/>
        <v/>
      </c>
      <c r="BD50" s="432" t="str">
        <f t="shared" si="97"/>
        <v/>
      </c>
      <c r="BE50" s="432" t="str">
        <f t="shared" si="97"/>
        <v/>
      </c>
      <c r="BF50" s="432" t="str">
        <f t="shared" si="97"/>
        <v/>
      </c>
      <c r="BG50" s="432" t="str">
        <f t="shared" si="98"/>
        <v/>
      </c>
      <c r="BH50" s="432" t="str">
        <f t="shared" si="98"/>
        <v/>
      </c>
      <c r="BI50" s="432" t="str">
        <f t="shared" si="98"/>
        <v/>
      </c>
      <c r="BJ50" s="432" t="str">
        <f t="shared" si="98"/>
        <v/>
      </c>
      <c r="BK50" s="432" t="str">
        <f t="shared" si="98"/>
        <v/>
      </c>
      <c r="BL50" s="432" t="str">
        <f t="shared" si="98"/>
        <v/>
      </c>
      <c r="BM50" s="432" t="str">
        <f t="shared" si="98"/>
        <v/>
      </c>
      <c r="BN50" s="432" t="str">
        <f t="shared" si="98"/>
        <v/>
      </c>
      <c r="BO50" s="432" t="str">
        <f t="shared" si="98"/>
        <v/>
      </c>
      <c r="BP50" s="432" t="str">
        <f t="shared" si="98"/>
        <v/>
      </c>
      <c r="BQ50" s="432" t="str">
        <f t="shared" si="99"/>
        <v/>
      </c>
      <c r="BR50" s="432" t="str">
        <f t="shared" si="99"/>
        <v/>
      </c>
      <c r="BS50" s="432" t="str">
        <f t="shared" si="99"/>
        <v/>
      </c>
      <c r="BT50" s="432" t="str">
        <f t="shared" si="99"/>
        <v/>
      </c>
      <c r="BU50" s="432" t="str">
        <f t="shared" si="99"/>
        <v/>
      </c>
      <c r="BV50" s="432" t="str">
        <f t="shared" si="99"/>
        <v/>
      </c>
      <c r="BW50" s="432" t="str">
        <f t="shared" si="99"/>
        <v/>
      </c>
      <c r="BX50" s="432" t="str">
        <f t="shared" si="99"/>
        <v/>
      </c>
      <c r="BY50" s="432" t="str">
        <f t="shared" si="99"/>
        <v/>
      </c>
      <c r="BZ50" s="432" t="str">
        <f t="shared" si="99"/>
        <v/>
      </c>
      <c r="CA50" s="432" t="str">
        <f t="shared" si="100"/>
        <v/>
      </c>
      <c r="CB50" s="432" t="str">
        <f t="shared" si="100"/>
        <v/>
      </c>
      <c r="CC50" s="432" t="str">
        <f t="shared" si="100"/>
        <v/>
      </c>
      <c r="CD50" s="432" t="str">
        <f t="shared" si="100"/>
        <v/>
      </c>
      <c r="CE50" s="432" t="str">
        <f t="shared" si="100"/>
        <v/>
      </c>
      <c r="CF50" s="432" t="str">
        <f t="shared" si="100"/>
        <v/>
      </c>
      <c r="CG50" s="432" t="str">
        <f t="shared" si="100"/>
        <v/>
      </c>
      <c r="CH50" s="432" t="str">
        <f t="shared" si="100"/>
        <v/>
      </c>
      <c r="CI50" s="432" t="str">
        <f t="shared" si="100"/>
        <v/>
      </c>
      <c r="CJ50" s="432" t="str">
        <f t="shared" si="100"/>
        <v/>
      </c>
      <c r="CK50" s="432" t="str">
        <f t="shared" si="101"/>
        <v/>
      </c>
      <c r="CL50" s="432" t="str">
        <f t="shared" si="101"/>
        <v/>
      </c>
      <c r="CM50" s="432" t="str">
        <f t="shared" si="101"/>
        <v/>
      </c>
      <c r="CN50" s="432" t="str">
        <f t="shared" si="101"/>
        <v/>
      </c>
      <c r="CO50" s="432" t="str">
        <f t="shared" si="101"/>
        <v/>
      </c>
      <c r="CP50" s="432" t="str">
        <f t="shared" si="101"/>
        <v/>
      </c>
      <c r="CQ50" s="432" t="str">
        <f t="shared" si="101"/>
        <v/>
      </c>
      <c r="CR50" s="432" t="str">
        <f t="shared" si="101"/>
        <v/>
      </c>
      <c r="CS50" s="432" t="str">
        <f t="shared" si="101"/>
        <v/>
      </c>
      <c r="CT50" s="432" t="str">
        <f t="shared" si="101"/>
        <v/>
      </c>
      <c r="CU50" s="432" t="str">
        <f t="shared" si="102"/>
        <v/>
      </c>
      <c r="CV50" s="432" t="str">
        <f t="shared" si="102"/>
        <v/>
      </c>
      <c r="CW50" s="432" t="str">
        <f t="shared" si="102"/>
        <v/>
      </c>
      <c r="CX50" s="432" t="str">
        <f t="shared" si="102"/>
        <v/>
      </c>
      <c r="CY50" s="432" t="str">
        <f t="shared" si="102"/>
        <v/>
      </c>
      <c r="CZ50" s="432" t="str">
        <f t="shared" si="102"/>
        <v/>
      </c>
      <c r="DA50" s="432" t="str">
        <f t="shared" si="102"/>
        <v/>
      </c>
      <c r="DB50" s="432" t="str">
        <f t="shared" si="102"/>
        <v/>
      </c>
      <c r="DC50" s="432" t="str">
        <f t="shared" si="102"/>
        <v/>
      </c>
      <c r="DD50" s="432" t="str">
        <f t="shared" si="102"/>
        <v/>
      </c>
      <c r="DE50" s="432" t="str">
        <f t="shared" si="103"/>
        <v/>
      </c>
      <c r="DF50" s="432" t="str">
        <f t="shared" si="103"/>
        <v/>
      </c>
      <c r="DG50" s="432" t="str">
        <f t="shared" si="103"/>
        <v/>
      </c>
      <c r="DH50" s="432" t="str">
        <f t="shared" si="103"/>
        <v/>
      </c>
      <c r="DI50" s="432" t="str">
        <f t="shared" si="103"/>
        <v/>
      </c>
      <c r="DJ50" s="432" t="str">
        <f t="shared" si="103"/>
        <v/>
      </c>
      <c r="DK50" s="432" t="str">
        <f t="shared" si="103"/>
        <v/>
      </c>
      <c r="DL50" s="432" t="str">
        <f t="shared" si="103"/>
        <v/>
      </c>
      <c r="DM50" s="432" t="str">
        <f t="shared" si="103"/>
        <v/>
      </c>
      <c r="DN50" s="432" t="str">
        <f t="shared" si="103"/>
        <v/>
      </c>
      <c r="DO50" s="432" t="str">
        <f t="shared" si="104"/>
        <v/>
      </c>
      <c r="DP50" s="432" t="str">
        <f t="shared" si="104"/>
        <v/>
      </c>
      <c r="DQ50" s="432" t="str">
        <f t="shared" si="104"/>
        <v/>
      </c>
      <c r="DR50" s="432" t="str">
        <f t="shared" si="104"/>
        <v/>
      </c>
      <c r="DS50" s="432" t="str">
        <f t="shared" si="104"/>
        <v/>
      </c>
      <c r="DT50" s="432" t="str">
        <f t="shared" si="104"/>
        <v/>
      </c>
      <c r="DU50" s="432" t="str">
        <f t="shared" si="104"/>
        <v/>
      </c>
      <c r="DV50" s="432" t="str">
        <f t="shared" si="104"/>
        <v/>
      </c>
      <c r="DW50" s="432" t="str">
        <f t="shared" si="104"/>
        <v/>
      </c>
      <c r="DX50" s="432" t="str">
        <f t="shared" si="104"/>
        <v/>
      </c>
      <c r="DY50" s="432" t="str">
        <f t="shared" si="105"/>
        <v/>
      </c>
      <c r="DZ50" s="432" t="str">
        <f t="shared" si="105"/>
        <v/>
      </c>
      <c r="EA50" s="432" t="str">
        <f t="shared" si="105"/>
        <v/>
      </c>
      <c r="EB50" s="432" t="str">
        <f t="shared" si="105"/>
        <v/>
      </c>
      <c r="EC50" s="432" t="str">
        <f t="shared" si="105"/>
        <v/>
      </c>
      <c r="ED50" s="432" t="str">
        <f t="shared" si="105"/>
        <v/>
      </c>
      <c r="EE50" s="432" t="str">
        <f t="shared" si="105"/>
        <v/>
      </c>
      <c r="EF50" s="432" t="str">
        <f t="shared" si="105"/>
        <v/>
      </c>
      <c r="EG50" s="432" t="str">
        <f t="shared" si="105"/>
        <v/>
      </c>
      <c r="EH50" s="432" t="str">
        <f t="shared" si="105"/>
        <v/>
      </c>
      <c r="EI50" s="432" t="str">
        <f t="shared" si="106"/>
        <v/>
      </c>
      <c r="EJ50" s="432" t="str">
        <f t="shared" si="106"/>
        <v/>
      </c>
      <c r="EK50" s="432" t="str">
        <f t="shared" si="106"/>
        <v/>
      </c>
      <c r="EL50" s="432" t="str">
        <f t="shared" si="106"/>
        <v/>
      </c>
      <c r="EM50" s="432" t="str">
        <f t="shared" si="106"/>
        <v/>
      </c>
      <c r="EN50" s="432" t="str">
        <f t="shared" si="106"/>
        <v/>
      </c>
      <c r="EO50" s="432" t="str">
        <f t="shared" si="106"/>
        <v/>
      </c>
      <c r="EP50" s="432" t="str">
        <f t="shared" si="106"/>
        <v/>
      </c>
      <c r="EQ50" s="432" t="str">
        <f t="shared" si="106"/>
        <v/>
      </c>
      <c r="ER50" s="432" t="str">
        <f t="shared" si="106"/>
        <v/>
      </c>
      <c r="ES50" s="432" t="str">
        <f t="shared" si="107"/>
        <v/>
      </c>
      <c r="ET50" s="432" t="str">
        <f t="shared" si="107"/>
        <v/>
      </c>
      <c r="EU50" s="432" t="str">
        <f t="shared" si="107"/>
        <v/>
      </c>
      <c r="EV50" s="432" t="str">
        <f t="shared" si="107"/>
        <v/>
      </c>
      <c r="EW50" s="432" t="str">
        <f t="shared" si="107"/>
        <v/>
      </c>
      <c r="EX50" s="432" t="str">
        <f t="shared" si="107"/>
        <v/>
      </c>
      <c r="EY50" s="432" t="str">
        <f t="shared" si="107"/>
        <v/>
      </c>
      <c r="EZ50" s="432" t="str">
        <f t="shared" si="107"/>
        <v/>
      </c>
      <c r="FA50" s="432" t="str">
        <f t="shared" si="107"/>
        <v/>
      </c>
      <c r="FB50" s="432" t="str">
        <f t="shared" si="107"/>
        <v/>
      </c>
      <c r="FC50" s="432" t="str">
        <f t="shared" si="108"/>
        <v/>
      </c>
      <c r="FD50" s="432" t="str">
        <f t="shared" si="108"/>
        <v/>
      </c>
      <c r="FE50" s="432" t="str">
        <f t="shared" si="108"/>
        <v/>
      </c>
      <c r="FF50" s="432" t="str">
        <f t="shared" si="108"/>
        <v/>
      </c>
      <c r="FG50" s="432" t="str">
        <f t="shared" si="108"/>
        <v/>
      </c>
      <c r="FH50" s="432" t="str">
        <f t="shared" si="108"/>
        <v/>
      </c>
      <c r="FI50" s="432" t="str">
        <f t="shared" si="108"/>
        <v/>
      </c>
      <c r="FJ50" s="432" t="str">
        <f t="shared" si="108"/>
        <v/>
      </c>
      <c r="FK50" s="432" t="str">
        <f t="shared" si="108"/>
        <v/>
      </c>
      <c r="FL50" s="432" t="str">
        <f t="shared" si="108"/>
        <v/>
      </c>
      <c r="FM50" s="432" t="str">
        <f t="shared" si="109"/>
        <v/>
      </c>
      <c r="FN50" s="432" t="str">
        <f t="shared" si="109"/>
        <v/>
      </c>
      <c r="FO50" s="432" t="str">
        <f t="shared" si="109"/>
        <v/>
      </c>
      <c r="FP50" s="432" t="str">
        <f t="shared" si="109"/>
        <v/>
      </c>
      <c r="FQ50" s="432" t="str">
        <f t="shared" si="109"/>
        <v/>
      </c>
      <c r="FR50" s="432" t="str">
        <f t="shared" si="109"/>
        <v/>
      </c>
      <c r="FS50" s="432" t="str">
        <f t="shared" si="109"/>
        <v/>
      </c>
      <c r="FT50" s="432" t="str">
        <f t="shared" si="109"/>
        <v/>
      </c>
      <c r="FU50" s="432" t="str">
        <f t="shared" si="109"/>
        <v/>
      </c>
      <c r="FV50" s="432" t="str">
        <f t="shared" si="109"/>
        <v/>
      </c>
      <c r="FW50" s="432" t="str">
        <f t="shared" si="110"/>
        <v/>
      </c>
      <c r="FX50" s="432" t="str">
        <f t="shared" si="110"/>
        <v/>
      </c>
      <c r="FY50" s="432" t="str">
        <f t="shared" si="110"/>
        <v/>
      </c>
      <c r="FZ50" s="432" t="str">
        <f t="shared" si="110"/>
        <v/>
      </c>
      <c r="GA50" s="432" t="str">
        <f t="shared" si="110"/>
        <v/>
      </c>
      <c r="GB50" s="432" t="str">
        <f t="shared" si="110"/>
        <v/>
      </c>
      <c r="GC50" s="432" t="str">
        <f t="shared" si="110"/>
        <v/>
      </c>
      <c r="GD50" s="432" t="str">
        <f t="shared" si="110"/>
        <v/>
      </c>
      <c r="GE50" s="432" t="str">
        <f t="shared" si="110"/>
        <v/>
      </c>
      <c r="GF50" s="432" t="str">
        <f t="shared" si="110"/>
        <v/>
      </c>
      <c r="GG50" s="432" t="str">
        <f t="shared" si="111"/>
        <v/>
      </c>
      <c r="GH50" s="432" t="str">
        <f t="shared" si="111"/>
        <v/>
      </c>
      <c r="GI50" s="432" t="str">
        <f t="shared" si="111"/>
        <v/>
      </c>
      <c r="GJ50" s="432" t="str">
        <f t="shared" si="111"/>
        <v/>
      </c>
      <c r="GK50" s="432" t="str">
        <f t="shared" si="111"/>
        <v/>
      </c>
      <c r="GL50" s="432" t="str">
        <f t="shared" si="111"/>
        <v/>
      </c>
      <c r="GM50" s="432" t="str">
        <f t="shared" si="111"/>
        <v/>
      </c>
      <c r="GN50" s="432" t="str">
        <f t="shared" si="111"/>
        <v/>
      </c>
      <c r="GO50" s="432" t="str">
        <f t="shared" si="111"/>
        <v/>
      </c>
      <c r="GP50" s="432" t="str">
        <f t="shared" si="111"/>
        <v/>
      </c>
      <c r="GQ50" s="432" t="str">
        <f t="shared" si="112"/>
        <v/>
      </c>
      <c r="GR50" s="432" t="str">
        <f t="shared" si="112"/>
        <v/>
      </c>
      <c r="GS50" s="432" t="str">
        <f t="shared" si="112"/>
        <v/>
      </c>
      <c r="GT50" s="432" t="str">
        <f t="shared" si="112"/>
        <v/>
      </c>
      <c r="GU50" s="432" t="str">
        <f t="shared" si="112"/>
        <v/>
      </c>
      <c r="GV50" s="432" t="str">
        <f t="shared" si="112"/>
        <v/>
      </c>
      <c r="GW50" s="432" t="str">
        <f t="shared" si="112"/>
        <v/>
      </c>
      <c r="GX50" s="432" t="str">
        <f t="shared" si="112"/>
        <v/>
      </c>
      <c r="GY50" s="432" t="str">
        <f t="shared" si="112"/>
        <v/>
      </c>
      <c r="GZ50" s="432" t="str">
        <f t="shared" si="112"/>
        <v/>
      </c>
      <c r="HA50" s="432" t="str">
        <f t="shared" si="113"/>
        <v/>
      </c>
      <c r="HB50" s="432" t="str">
        <f t="shared" si="113"/>
        <v/>
      </c>
      <c r="HC50" s="432" t="str">
        <f t="shared" si="113"/>
        <v/>
      </c>
      <c r="HD50" s="432" t="str">
        <f t="shared" si="113"/>
        <v/>
      </c>
      <c r="HE50" s="432" t="str">
        <f t="shared" si="113"/>
        <v/>
      </c>
      <c r="HF50" s="432" t="str">
        <f t="shared" si="113"/>
        <v/>
      </c>
      <c r="HG50" s="432" t="str">
        <f t="shared" si="113"/>
        <v/>
      </c>
      <c r="HH50" s="432" t="str">
        <f t="shared" si="113"/>
        <v/>
      </c>
      <c r="HI50" s="432" t="str">
        <f t="shared" si="113"/>
        <v/>
      </c>
      <c r="HJ50" s="432" t="str">
        <f t="shared" si="113"/>
        <v/>
      </c>
      <c r="HK50" s="432" t="str">
        <f t="shared" si="114"/>
        <v/>
      </c>
      <c r="HL50" s="432" t="str">
        <f t="shared" si="114"/>
        <v/>
      </c>
      <c r="HM50" s="432" t="str">
        <f t="shared" si="114"/>
        <v/>
      </c>
      <c r="HN50" s="432" t="str">
        <f t="shared" si="114"/>
        <v/>
      </c>
      <c r="HO50" s="432" t="str">
        <f t="shared" si="114"/>
        <v/>
      </c>
      <c r="HP50" s="432" t="str">
        <f t="shared" si="114"/>
        <v/>
      </c>
      <c r="HQ50" s="432" t="str">
        <f t="shared" si="114"/>
        <v/>
      </c>
      <c r="HR50" s="432" t="str">
        <f t="shared" si="114"/>
        <v/>
      </c>
      <c r="HS50" s="432" t="str">
        <f t="shared" si="114"/>
        <v/>
      </c>
      <c r="HT50" s="432" t="str">
        <f t="shared" si="114"/>
        <v/>
      </c>
      <c r="HU50" s="432" t="str">
        <f t="shared" si="115"/>
        <v/>
      </c>
      <c r="HV50" s="432" t="str">
        <f t="shared" si="115"/>
        <v/>
      </c>
      <c r="HW50" s="432" t="str">
        <f t="shared" si="115"/>
        <v/>
      </c>
      <c r="HX50" s="432" t="str">
        <f t="shared" si="115"/>
        <v/>
      </c>
      <c r="HY50" s="432" t="str">
        <f t="shared" si="115"/>
        <v/>
      </c>
      <c r="HZ50" s="432" t="str">
        <f t="shared" si="115"/>
        <v/>
      </c>
      <c r="IA50" s="432" t="str">
        <f t="shared" si="115"/>
        <v/>
      </c>
      <c r="IB50" s="432" t="str">
        <f t="shared" si="115"/>
        <v/>
      </c>
      <c r="IC50" s="432" t="str">
        <f t="shared" si="115"/>
        <v/>
      </c>
      <c r="ID50" s="432" t="str">
        <f t="shared" si="115"/>
        <v/>
      </c>
      <c r="IE50" s="432" t="str">
        <f t="shared" si="116"/>
        <v/>
      </c>
      <c r="IF50" s="432" t="str">
        <f t="shared" si="116"/>
        <v/>
      </c>
      <c r="IG50" s="432" t="str">
        <f t="shared" si="116"/>
        <v/>
      </c>
      <c r="IH50" s="432" t="str">
        <f t="shared" si="116"/>
        <v/>
      </c>
      <c r="II50" s="432" t="str">
        <f t="shared" si="116"/>
        <v/>
      </c>
      <c r="IJ50" s="432" t="str">
        <f t="shared" si="116"/>
        <v/>
      </c>
      <c r="IK50" s="432" t="str">
        <f t="shared" si="116"/>
        <v/>
      </c>
      <c r="IL50" s="432" t="str">
        <f t="shared" si="116"/>
        <v/>
      </c>
      <c r="IM50" s="432" t="str">
        <f t="shared" si="116"/>
        <v/>
      </c>
      <c r="IN50" s="432" t="str">
        <f t="shared" si="116"/>
        <v/>
      </c>
      <c r="IO50" s="432" t="str">
        <f t="shared" si="117"/>
        <v/>
      </c>
      <c r="IP50" s="432" t="str">
        <f t="shared" si="117"/>
        <v/>
      </c>
      <c r="IQ50" s="432" t="str">
        <f t="shared" si="117"/>
        <v/>
      </c>
      <c r="IR50" s="432" t="str">
        <f t="shared" si="117"/>
        <v/>
      </c>
      <c r="IS50" s="432" t="str">
        <f t="shared" si="117"/>
        <v/>
      </c>
      <c r="IT50" s="432" t="str">
        <f t="shared" si="117"/>
        <v/>
      </c>
      <c r="IU50" s="432" t="str">
        <f t="shared" si="117"/>
        <v/>
      </c>
      <c r="IV50" s="432" t="str">
        <f t="shared" si="117"/>
        <v/>
      </c>
      <c r="IW50" s="432" t="str">
        <f t="shared" si="117"/>
        <v/>
      </c>
      <c r="IX50" s="432" t="str">
        <f t="shared" si="117"/>
        <v/>
      </c>
      <c r="IY50" s="432" t="str">
        <f t="shared" si="118"/>
        <v/>
      </c>
      <c r="IZ50" s="432" t="str">
        <f t="shared" si="118"/>
        <v/>
      </c>
      <c r="JA50" s="432" t="str">
        <f t="shared" si="118"/>
        <v/>
      </c>
      <c r="JB50" s="432" t="str">
        <f t="shared" si="118"/>
        <v/>
      </c>
      <c r="JC50" s="432" t="str">
        <f t="shared" si="118"/>
        <v/>
      </c>
      <c r="JD50" s="432" t="str">
        <f t="shared" si="118"/>
        <v/>
      </c>
      <c r="JE50" s="432" t="str">
        <f t="shared" si="118"/>
        <v/>
      </c>
      <c r="JF50" s="432" t="str">
        <f t="shared" si="118"/>
        <v/>
      </c>
      <c r="JG50" s="432" t="str">
        <f t="shared" si="118"/>
        <v/>
      </c>
      <c r="JH50" s="432" t="str">
        <f t="shared" si="118"/>
        <v/>
      </c>
      <c r="JI50" s="432" t="str">
        <f t="shared" si="119"/>
        <v/>
      </c>
      <c r="JJ50" s="432" t="str">
        <f t="shared" si="119"/>
        <v/>
      </c>
      <c r="JK50" s="432" t="str">
        <f t="shared" si="119"/>
        <v/>
      </c>
      <c r="JL50" s="432" t="str">
        <f t="shared" si="119"/>
        <v/>
      </c>
      <c r="JM50" s="432" t="str">
        <f t="shared" si="119"/>
        <v/>
      </c>
      <c r="JN50" s="432" t="str">
        <f t="shared" si="119"/>
        <v/>
      </c>
      <c r="JO50" s="432" t="str">
        <f t="shared" si="119"/>
        <v/>
      </c>
      <c r="JP50" s="432" t="str">
        <f t="shared" si="119"/>
        <v/>
      </c>
      <c r="JQ50" s="432" t="str">
        <f t="shared" si="119"/>
        <v/>
      </c>
      <c r="JR50" s="432" t="str">
        <f t="shared" si="119"/>
        <v/>
      </c>
      <c r="JS50" s="432" t="str">
        <f t="shared" si="120"/>
        <v/>
      </c>
      <c r="JT50" s="432" t="str">
        <f t="shared" si="120"/>
        <v/>
      </c>
      <c r="JU50" s="432" t="str">
        <f t="shared" si="120"/>
        <v/>
      </c>
      <c r="JV50" s="432" t="str">
        <f t="shared" si="120"/>
        <v/>
      </c>
      <c r="JW50" s="432" t="str">
        <f t="shared" si="120"/>
        <v/>
      </c>
      <c r="JX50" s="432" t="str">
        <f t="shared" si="120"/>
        <v/>
      </c>
      <c r="JY50" s="432" t="str">
        <f t="shared" si="120"/>
        <v/>
      </c>
      <c r="JZ50" s="432" t="str">
        <f t="shared" si="120"/>
        <v/>
      </c>
      <c r="KA50" s="432" t="str">
        <f t="shared" si="120"/>
        <v/>
      </c>
      <c r="KB50" s="432" t="str">
        <f t="shared" si="120"/>
        <v/>
      </c>
      <c r="KC50" s="432" t="str">
        <f t="shared" si="121"/>
        <v/>
      </c>
      <c r="KD50" s="432" t="str">
        <f t="shared" si="121"/>
        <v/>
      </c>
      <c r="KE50" s="432" t="str">
        <f t="shared" si="121"/>
        <v/>
      </c>
      <c r="KF50" s="432" t="str">
        <f t="shared" si="121"/>
        <v/>
      </c>
      <c r="KG50" s="432" t="str">
        <f t="shared" si="121"/>
        <v/>
      </c>
      <c r="KH50" s="432" t="str">
        <f t="shared" si="121"/>
        <v/>
      </c>
      <c r="KI50" s="432" t="str">
        <f t="shared" si="121"/>
        <v/>
      </c>
      <c r="KJ50" s="432" t="str">
        <f t="shared" si="121"/>
        <v/>
      </c>
      <c r="KK50" s="432" t="str">
        <f t="shared" si="121"/>
        <v/>
      </c>
      <c r="KL50" s="432" t="str">
        <f t="shared" si="121"/>
        <v/>
      </c>
      <c r="KM50" s="432" t="str">
        <f t="shared" si="122"/>
        <v/>
      </c>
      <c r="KN50" s="432" t="str">
        <f t="shared" si="122"/>
        <v/>
      </c>
      <c r="KO50" s="432" t="str">
        <f t="shared" si="122"/>
        <v/>
      </c>
      <c r="KP50" s="432" t="str">
        <f t="shared" si="122"/>
        <v/>
      </c>
      <c r="KQ50" s="432" t="str">
        <f t="shared" si="122"/>
        <v/>
      </c>
      <c r="KR50" s="432" t="str">
        <f t="shared" si="122"/>
        <v/>
      </c>
      <c r="KS50" s="432" t="str">
        <f t="shared" si="122"/>
        <v/>
      </c>
      <c r="KT50" s="432" t="str">
        <f t="shared" si="122"/>
        <v/>
      </c>
      <c r="KU50" s="432" t="str">
        <f t="shared" si="122"/>
        <v/>
      </c>
      <c r="KV50" s="432" t="str">
        <f t="shared" si="122"/>
        <v/>
      </c>
      <c r="KW50" s="432" t="str">
        <f t="shared" si="123"/>
        <v/>
      </c>
      <c r="KX50" s="432" t="str">
        <f t="shared" si="123"/>
        <v/>
      </c>
      <c r="KY50" s="432" t="str">
        <f t="shared" si="123"/>
        <v/>
      </c>
      <c r="KZ50" s="432" t="str">
        <f t="shared" si="123"/>
        <v/>
      </c>
      <c r="LA50" s="432" t="str">
        <f t="shared" si="123"/>
        <v/>
      </c>
      <c r="LB50" s="432" t="str">
        <f t="shared" si="123"/>
        <v/>
      </c>
      <c r="LC50" s="432" t="str">
        <f t="shared" si="123"/>
        <v/>
      </c>
      <c r="LD50" s="432" t="str">
        <f t="shared" si="123"/>
        <v/>
      </c>
      <c r="LE50" s="432" t="str">
        <f t="shared" si="123"/>
        <v/>
      </c>
      <c r="LF50" s="432" t="str">
        <f t="shared" si="123"/>
        <v/>
      </c>
      <c r="LG50" s="432" t="str">
        <f t="shared" si="124"/>
        <v/>
      </c>
      <c r="LH50" s="432" t="str">
        <f t="shared" si="124"/>
        <v/>
      </c>
      <c r="LI50" s="432" t="str">
        <f t="shared" si="124"/>
        <v/>
      </c>
      <c r="LJ50" s="432" t="str">
        <f t="shared" si="124"/>
        <v/>
      </c>
      <c r="LK50" s="432" t="str">
        <f t="shared" si="124"/>
        <v/>
      </c>
      <c r="LL50" s="432" t="str">
        <f t="shared" si="124"/>
        <v/>
      </c>
      <c r="LM50" s="432" t="str">
        <f t="shared" si="124"/>
        <v/>
      </c>
      <c r="LN50" s="432" t="str">
        <f t="shared" si="124"/>
        <v/>
      </c>
      <c r="LO50" s="432" t="str">
        <f t="shared" si="124"/>
        <v/>
      </c>
      <c r="LP50" s="432" t="str">
        <f t="shared" si="124"/>
        <v/>
      </c>
      <c r="LQ50" s="432" t="str">
        <f t="shared" si="125"/>
        <v/>
      </c>
      <c r="LR50" s="432" t="str">
        <f t="shared" si="125"/>
        <v/>
      </c>
      <c r="LS50" s="432" t="str">
        <f t="shared" si="125"/>
        <v/>
      </c>
      <c r="LT50" s="432" t="str">
        <f t="shared" si="125"/>
        <v/>
      </c>
      <c r="LU50" s="432" t="str">
        <f t="shared" si="125"/>
        <v/>
      </c>
      <c r="LV50" s="432" t="str">
        <f t="shared" si="125"/>
        <v/>
      </c>
      <c r="LW50" s="432" t="str">
        <f t="shared" si="125"/>
        <v/>
      </c>
      <c r="LX50" s="432" t="str">
        <f t="shared" si="125"/>
        <v/>
      </c>
      <c r="LY50" s="432" t="str">
        <f t="shared" si="125"/>
        <v/>
      </c>
      <c r="LZ50" s="432" t="str">
        <f t="shared" si="125"/>
        <v/>
      </c>
      <c r="MA50" s="432" t="str">
        <f t="shared" si="126"/>
        <v/>
      </c>
      <c r="MB50" s="432" t="str">
        <f t="shared" si="126"/>
        <v/>
      </c>
      <c r="MC50" s="432" t="str">
        <f t="shared" si="126"/>
        <v/>
      </c>
      <c r="MD50" s="432" t="str">
        <f t="shared" si="126"/>
        <v/>
      </c>
      <c r="ME50" s="432" t="str">
        <f t="shared" si="126"/>
        <v/>
      </c>
      <c r="MF50" s="432" t="str">
        <f t="shared" si="126"/>
        <v/>
      </c>
      <c r="MG50" s="432" t="str">
        <f t="shared" si="126"/>
        <v/>
      </c>
      <c r="MH50" s="432" t="str">
        <f t="shared" si="126"/>
        <v/>
      </c>
      <c r="MI50" s="432" t="str">
        <f t="shared" si="126"/>
        <v/>
      </c>
      <c r="MJ50" s="432" t="str">
        <f t="shared" si="126"/>
        <v/>
      </c>
      <c r="MK50" s="432" t="str">
        <f t="shared" si="127"/>
        <v/>
      </c>
      <c r="ML50" s="432" t="str">
        <f t="shared" si="127"/>
        <v/>
      </c>
      <c r="MM50" s="432" t="str">
        <f t="shared" si="127"/>
        <v/>
      </c>
      <c r="MN50" s="432" t="str">
        <f t="shared" si="127"/>
        <v/>
      </c>
      <c r="MO50" s="432" t="str">
        <f t="shared" si="127"/>
        <v/>
      </c>
      <c r="MP50" s="432" t="str">
        <f t="shared" si="127"/>
        <v/>
      </c>
      <c r="MQ50" s="432" t="str">
        <f t="shared" si="127"/>
        <v/>
      </c>
      <c r="MR50" s="432" t="str">
        <f t="shared" si="127"/>
        <v/>
      </c>
      <c r="MS50" s="432" t="str">
        <f t="shared" si="127"/>
        <v/>
      </c>
      <c r="MT50" s="432" t="str">
        <f t="shared" si="127"/>
        <v/>
      </c>
      <c r="MU50" s="432" t="str">
        <f t="shared" si="128"/>
        <v/>
      </c>
      <c r="MV50" s="432" t="str">
        <f t="shared" si="128"/>
        <v/>
      </c>
      <c r="MW50" s="432" t="str">
        <f t="shared" si="128"/>
        <v/>
      </c>
      <c r="MX50" s="432" t="str">
        <f t="shared" si="128"/>
        <v/>
      </c>
      <c r="MY50" s="432" t="str">
        <f t="shared" si="128"/>
        <v/>
      </c>
      <c r="MZ50" s="432" t="str">
        <f t="shared" si="128"/>
        <v/>
      </c>
      <c r="NA50" s="432" t="str">
        <f t="shared" si="128"/>
        <v/>
      </c>
      <c r="NB50" s="432" t="str">
        <f t="shared" si="128"/>
        <v/>
      </c>
      <c r="NC50" s="432" t="str">
        <f t="shared" si="128"/>
        <v/>
      </c>
      <c r="ND50" s="432" t="str">
        <f t="shared" si="128"/>
        <v/>
      </c>
      <c r="NE50" s="432" t="str">
        <f t="shared" si="129"/>
        <v/>
      </c>
      <c r="NF50" s="432" t="str">
        <f t="shared" si="129"/>
        <v/>
      </c>
      <c r="NG50" s="432" t="str">
        <f t="shared" si="129"/>
        <v/>
      </c>
      <c r="NH50" s="432" t="str">
        <f t="shared" si="129"/>
        <v/>
      </c>
      <c r="NI50" s="432" t="str">
        <f t="shared" si="129"/>
        <v/>
      </c>
      <c r="NJ50" s="432" t="str">
        <f t="shared" si="129"/>
        <v/>
      </c>
      <c r="NK50" s="432" t="str">
        <f t="shared" si="129"/>
        <v/>
      </c>
      <c r="NL50" s="432" t="str">
        <f t="shared" si="129"/>
        <v/>
      </c>
      <c r="NM50" s="432" t="str">
        <f t="shared" si="129"/>
        <v/>
      </c>
      <c r="NN50" s="432" t="str">
        <f t="shared" si="129"/>
        <v/>
      </c>
      <c r="NO50" s="432" t="str">
        <f t="shared" si="130"/>
        <v/>
      </c>
      <c r="NP50" s="432" t="str">
        <f t="shared" si="130"/>
        <v/>
      </c>
      <c r="NQ50" s="432" t="str">
        <f t="shared" si="130"/>
        <v/>
      </c>
      <c r="NR50" s="432" t="str">
        <f t="shared" si="130"/>
        <v/>
      </c>
      <c r="NS50" s="432" t="str">
        <f t="shared" si="130"/>
        <v/>
      </c>
      <c r="NT50" s="432" t="str">
        <f t="shared" si="130"/>
        <v/>
      </c>
      <c r="NU50" s="432" t="str">
        <f t="shared" si="130"/>
        <v/>
      </c>
      <c r="NV50" s="432" t="str">
        <f t="shared" si="130"/>
        <v/>
      </c>
      <c r="NW50" s="432" t="str">
        <f t="shared" si="130"/>
        <v/>
      </c>
      <c r="NX50" s="432" t="str">
        <f t="shared" si="130"/>
        <v/>
      </c>
      <c r="NY50" s="432" t="str">
        <f t="shared" si="131"/>
        <v/>
      </c>
      <c r="NZ50" s="432" t="str">
        <f t="shared" si="131"/>
        <v/>
      </c>
      <c r="OA50" s="432" t="str">
        <f t="shared" si="131"/>
        <v/>
      </c>
      <c r="OB50" s="432" t="str">
        <f t="shared" si="131"/>
        <v/>
      </c>
      <c r="OC50" s="432" t="str">
        <f t="shared" si="131"/>
        <v/>
      </c>
      <c r="OD50" s="432" t="str">
        <f t="shared" si="131"/>
        <v/>
      </c>
      <c r="OE50" s="432" t="str">
        <f t="shared" si="131"/>
        <v/>
      </c>
      <c r="OF50" s="432" t="str">
        <f t="shared" si="131"/>
        <v/>
      </c>
      <c r="OG50" s="432" t="str">
        <f t="shared" si="131"/>
        <v/>
      </c>
      <c r="OH50" s="432" t="str">
        <f t="shared" si="131"/>
        <v/>
      </c>
      <c r="OI50" s="432" t="str">
        <f t="shared" si="132"/>
        <v/>
      </c>
      <c r="OJ50" s="432" t="str">
        <f t="shared" si="132"/>
        <v/>
      </c>
      <c r="OK50" s="432" t="str">
        <f t="shared" si="132"/>
        <v/>
      </c>
      <c r="OL50" s="432" t="str">
        <f t="shared" si="132"/>
        <v/>
      </c>
      <c r="OM50" s="432" t="str">
        <f t="shared" si="132"/>
        <v/>
      </c>
      <c r="ON50" s="432" t="str">
        <f t="shared" si="132"/>
        <v/>
      </c>
      <c r="OO50" s="432" t="str">
        <f t="shared" si="132"/>
        <v/>
      </c>
      <c r="OP50" s="432" t="str">
        <f t="shared" si="132"/>
        <v/>
      </c>
      <c r="OQ50" s="432" t="str">
        <f t="shared" si="132"/>
        <v/>
      </c>
      <c r="OR50" s="432" t="str">
        <f t="shared" si="132"/>
        <v/>
      </c>
      <c r="OS50" s="432" t="str">
        <f t="shared" si="133"/>
        <v/>
      </c>
      <c r="OT50" s="432" t="str">
        <f t="shared" si="133"/>
        <v/>
      </c>
      <c r="OU50" s="432" t="str">
        <f t="shared" si="133"/>
        <v/>
      </c>
      <c r="OV50" s="432" t="str">
        <f t="shared" si="133"/>
        <v/>
      </c>
      <c r="OW50" s="432" t="str">
        <f t="shared" si="133"/>
        <v/>
      </c>
      <c r="OX50" s="432" t="str">
        <f t="shared" si="133"/>
        <v/>
      </c>
      <c r="OY50" s="432" t="str">
        <f t="shared" si="133"/>
        <v/>
      </c>
      <c r="OZ50" s="432" t="str">
        <f t="shared" si="133"/>
        <v/>
      </c>
      <c r="PA50" s="432" t="str">
        <f t="shared" si="133"/>
        <v/>
      </c>
      <c r="PB50" s="432" t="str">
        <f t="shared" si="133"/>
        <v/>
      </c>
      <c r="PC50" s="432" t="str">
        <f t="shared" si="133"/>
        <v/>
      </c>
      <c r="PD50" s="432" t="str">
        <f t="shared" si="133"/>
        <v/>
      </c>
      <c r="PE50" s="432" t="str">
        <f t="shared" si="133"/>
        <v/>
      </c>
    </row>
    <row r="51" spans="1:421" ht="15.6">
      <c r="A51" s="541"/>
      <c r="B51" s="542"/>
      <c r="C51" s="947"/>
      <c r="D51" s="542"/>
      <c r="E51" s="546"/>
      <c r="F51" s="542"/>
      <c r="G51" s="543"/>
      <c r="H51" s="544"/>
      <c r="I51" s="545"/>
      <c r="J51" s="546"/>
      <c r="K51" s="546" t="str">
        <f t="shared" si="51"/>
        <v/>
      </c>
      <c r="L51" s="547" t="str">
        <f t="shared" si="12"/>
        <v/>
      </c>
      <c r="M51" s="951" t="str">
        <f t="shared" si="13"/>
        <v/>
      </c>
      <c r="N51" s="951" t="str">
        <f t="shared" si="52"/>
        <v/>
      </c>
      <c r="O51" s="1486"/>
      <c r="P51" s="1486"/>
      <c r="Q51" s="98"/>
      <c r="R51" s="167" t="str">
        <f t="shared" si="53"/>
        <v/>
      </c>
      <c r="S51" s="167" t="str">
        <f t="shared" si="54"/>
        <v/>
      </c>
      <c r="T51" s="167" t="str">
        <f t="shared" si="55"/>
        <v/>
      </c>
      <c r="U51" s="167" t="str">
        <f t="shared" si="56"/>
        <v/>
      </c>
      <c r="V51" s="85" t="s">
        <v>649</v>
      </c>
      <c r="W51" s="450">
        <v>3.666666666666667</v>
      </c>
      <c r="X51" s="167" t="str">
        <f t="shared" si="57"/>
        <v/>
      </c>
      <c r="Y51" s="167" t="str">
        <f t="shared" si="58"/>
        <v/>
      </c>
      <c r="Z51" s="167" t="str">
        <f t="shared" si="59"/>
        <v/>
      </c>
      <c r="AD51" s="529" t="s">
        <v>1015</v>
      </c>
      <c r="AE51" s="25"/>
      <c r="AF51" s="25"/>
      <c r="AG51" s="25"/>
      <c r="AH51" s="25"/>
      <c r="AI51" s="25"/>
      <c r="AJ51" s="25"/>
      <c r="AK51" s="25"/>
      <c r="AL51" s="25"/>
      <c r="AM51" s="25"/>
      <c r="AN51" s="25"/>
      <c r="AO51" s="25"/>
      <c r="AP51" s="25"/>
      <c r="AQ51" s="25"/>
      <c r="AR51" s="25"/>
      <c r="AS51" s="25"/>
      <c r="AT51" s="25"/>
      <c r="AU51" s="25"/>
      <c r="AV51" s="25"/>
      <c r="AW51" s="432" t="str">
        <f t="shared" si="97"/>
        <v/>
      </c>
      <c r="AX51" s="432" t="str">
        <f t="shared" si="97"/>
        <v/>
      </c>
      <c r="AY51" s="432" t="str">
        <f t="shared" si="97"/>
        <v/>
      </c>
      <c r="AZ51" s="432" t="str">
        <f t="shared" si="97"/>
        <v/>
      </c>
      <c r="BA51" s="432" t="str">
        <f t="shared" si="97"/>
        <v/>
      </c>
      <c r="BB51" s="432" t="str">
        <f t="shared" si="97"/>
        <v/>
      </c>
      <c r="BC51" s="432" t="str">
        <f t="shared" si="97"/>
        <v/>
      </c>
      <c r="BD51" s="432" t="str">
        <f t="shared" si="97"/>
        <v/>
      </c>
      <c r="BE51" s="432" t="str">
        <f t="shared" si="97"/>
        <v/>
      </c>
      <c r="BF51" s="432" t="str">
        <f t="shared" si="97"/>
        <v/>
      </c>
      <c r="BG51" s="432" t="str">
        <f t="shared" si="98"/>
        <v/>
      </c>
      <c r="BH51" s="432" t="str">
        <f t="shared" si="98"/>
        <v/>
      </c>
      <c r="BI51" s="432" t="str">
        <f t="shared" si="98"/>
        <v/>
      </c>
      <c r="BJ51" s="432" t="str">
        <f t="shared" si="98"/>
        <v/>
      </c>
      <c r="BK51" s="432" t="str">
        <f t="shared" si="98"/>
        <v/>
      </c>
      <c r="BL51" s="432" t="str">
        <f t="shared" si="98"/>
        <v/>
      </c>
      <c r="BM51" s="432" t="str">
        <f t="shared" si="98"/>
        <v/>
      </c>
      <c r="BN51" s="432" t="str">
        <f t="shared" si="98"/>
        <v/>
      </c>
      <c r="BO51" s="432" t="str">
        <f t="shared" si="98"/>
        <v/>
      </c>
      <c r="BP51" s="432" t="str">
        <f t="shared" si="98"/>
        <v/>
      </c>
      <c r="BQ51" s="432" t="str">
        <f t="shared" si="99"/>
        <v/>
      </c>
      <c r="BR51" s="432" t="str">
        <f t="shared" si="99"/>
        <v/>
      </c>
      <c r="BS51" s="432" t="str">
        <f t="shared" si="99"/>
        <v/>
      </c>
      <c r="BT51" s="432" t="str">
        <f t="shared" si="99"/>
        <v/>
      </c>
      <c r="BU51" s="432" t="str">
        <f t="shared" si="99"/>
        <v/>
      </c>
      <c r="BV51" s="432" t="str">
        <f t="shared" si="99"/>
        <v/>
      </c>
      <c r="BW51" s="432" t="str">
        <f t="shared" si="99"/>
        <v/>
      </c>
      <c r="BX51" s="432" t="str">
        <f t="shared" si="99"/>
        <v/>
      </c>
      <c r="BY51" s="432" t="str">
        <f t="shared" si="99"/>
        <v/>
      </c>
      <c r="BZ51" s="432" t="str">
        <f t="shared" si="99"/>
        <v/>
      </c>
      <c r="CA51" s="432" t="str">
        <f t="shared" si="100"/>
        <v/>
      </c>
      <c r="CB51" s="432" t="str">
        <f t="shared" si="100"/>
        <v/>
      </c>
      <c r="CC51" s="432" t="str">
        <f t="shared" si="100"/>
        <v/>
      </c>
      <c r="CD51" s="432" t="str">
        <f t="shared" si="100"/>
        <v/>
      </c>
      <c r="CE51" s="432" t="str">
        <f t="shared" si="100"/>
        <v/>
      </c>
      <c r="CF51" s="432" t="str">
        <f t="shared" si="100"/>
        <v/>
      </c>
      <c r="CG51" s="432" t="str">
        <f t="shared" si="100"/>
        <v/>
      </c>
      <c r="CH51" s="432" t="str">
        <f t="shared" si="100"/>
        <v/>
      </c>
      <c r="CI51" s="432" t="str">
        <f t="shared" si="100"/>
        <v/>
      </c>
      <c r="CJ51" s="432" t="str">
        <f t="shared" si="100"/>
        <v/>
      </c>
      <c r="CK51" s="432" t="str">
        <f t="shared" si="101"/>
        <v/>
      </c>
      <c r="CL51" s="432" t="str">
        <f t="shared" si="101"/>
        <v/>
      </c>
      <c r="CM51" s="432" t="str">
        <f t="shared" si="101"/>
        <v/>
      </c>
      <c r="CN51" s="432" t="str">
        <f t="shared" si="101"/>
        <v/>
      </c>
      <c r="CO51" s="432" t="str">
        <f t="shared" si="101"/>
        <v/>
      </c>
      <c r="CP51" s="432" t="str">
        <f t="shared" si="101"/>
        <v/>
      </c>
      <c r="CQ51" s="432" t="str">
        <f t="shared" si="101"/>
        <v/>
      </c>
      <c r="CR51" s="432" t="str">
        <f t="shared" si="101"/>
        <v/>
      </c>
      <c r="CS51" s="432" t="str">
        <f t="shared" si="101"/>
        <v/>
      </c>
      <c r="CT51" s="432" t="str">
        <f t="shared" si="101"/>
        <v/>
      </c>
      <c r="CU51" s="432" t="str">
        <f t="shared" si="102"/>
        <v/>
      </c>
      <c r="CV51" s="432" t="str">
        <f t="shared" si="102"/>
        <v/>
      </c>
      <c r="CW51" s="432" t="str">
        <f t="shared" si="102"/>
        <v/>
      </c>
      <c r="CX51" s="432" t="str">
        <f t="shared" si="102"/>
        <v/>
      </c>
      <c r="CY51" s="432" t="str">
        <f t="shared" si="102"/>
        <v/>
      </c>
      <c r="CZ51" s="432" t="str">
        <f t="shared" si="102"/>
        <v/>
      </c>
      <c r="DA51" s="432" t="str">
        <f t="shared" si="102"/>
        <v/>
      </c>
      <c r="DB51" s="432" t="str">
        <f t="shared" si="102"/>
        <v/>
      </c>
      <c r="DC51" s="432" t="str">
        <f t="shared" si="102"/>
        <v/>
      </c>
      <c r="DD51" s="432" t="str">
        <f t="shared" si="102"/>
        <v/>
      </c>
      <c r="DE51" s="432" t="str">
        <f t="shared" si="103"/>
        <v/>
      </c>
      <c r="DF51" s="432" t="str">
        <f t="shared" si="103"/>
        <v/>
      </c>
      <c r="DG51" s="432" t="str">
        <f t="shared" si="103"/>
        <v/>
      </c>
      <c r="DH51" s="432" t="str">
        <f t="shared" si="103"/>
        <v/>
      </c>
      <c r="DI51" s="432" t="str">
        <f t="shared" si="103"/>
        <v/>
      </c>
      <c r="DJ51" s="432" t="str">
        <f t="shared" si="103"/>
        <v/>
      </c>
      <c r="DK51" s="432" t="str">
        <f t="shared" si="103"/>
        <v/>
      </c>
      <c r="DL51" s="432" t="str">
        <f t="shared" si="103"/>
        <v/>
      </c>
      <c r="DM51" s="432" t="str">
        <f t="shared" si="103"/>
        <v/>
      </c>
      <c r="DN51" s="432" t="str">
        <f t="shared" si="103"/>
        <v/>
      </c>
      <c r="DO51" s="432" t="str">
        <f t="shared" si="104"/>
        <v/>
      </c>
      <c r="DP51" s="432" t="str">
        <f t="shared" si="104"/>
        <v/>
      </c>
      <c r="DQ51" s="432" t="str">
        <f t="shared" si="104"/>
        <v/>
      </c>
      <c r="DR51" s="432" t="str">
        <f t="shared" si="104"/>
        <v/>
      </c>
      <c r="DS51" s="432" t="str">
        <f t="shared" si="104"/>
        <v/>
      </c>
      <c r="DT51" s="432" t="str">
        <f t="shared" si="104"/>
        <v/>
      </c>
      <c r="DU51" s="432" t="str">
        <f t="shared" si="104"/>
        <v/>
      </c>
      <c r="DV51" s="432" t="str">
        <f t="shared" si="104"/>
        <v/>
      </c>
      <c r="DW51" s="432" t="str">
        <f t="shared" si="104"/>
        <v/>
      </c>
      <c r="DX51" s="432" t="str">
        <f t="shared" si="104"/>
        <v/>
      </c>
      <c r="DY51" s="432" t="str">
        <f t="shared" si="105"/>
        <v/>
      </c>
      <c r="DZ51" s="432" t="str">
        <f t="shared" si="105"/>
        <v/>
      </c>
      <c r="EA51" s="432" t="str">
        <f t="shared" si="105"/>
        <v/>
      </c>
      <c r="EB51" s="432" t="str">
        <f t="shared" si="105"/>
        <v/>
      </c>
      <c r="EC51" s="432" t="str">
        <f t="shared" si="105"/>
        <v/>
      </c>
      <c r="ED51" s="432" t="str">
        <f t="shared" si="105"/>
        <v/>
      </c>
      <c r="EE51" s="432" t="str">
        <f t="shared" si="105"/>
        <v/>
      </c>
      <c r="EF51" s="432" t="str">
        <f t="shared" si="105"/>
        <v/>
      </c>
      <c r="EG51" s="432" t="str">
        <f t="shared" si="105"/>
        <v/>
      </c>
      <c r="EH51" s="432" t="str">
        <f t="shared" si="105"/>
        <v/>
      </c>
      <c r="EI51" s="432" t="str">
        <f t="shared" si="106"/>
        <v/>
      </c>
      <c r="EJ51" s="432" t="str">
        <f t="shared" si="106"/>
        <v/>
      </c>
      <c r="EK51" s="432" t="str">
        <f t="shared" si="106"/>
        <v/>
      </c>
      <c r="EL51" s="432" t="str">
        <f t="shared" si="106"/>
        <v/>
      </c>
      <c r="EM51" s="432" t="str">
        <f t="shared" si="106"/>
        <v/>
      </c>
      <c r="EN51" s="432" t="str">
        <f t="shared" si="106"/>
        <v/>
      </c>
      <c r="EO51" s="432" t="str">
        <f t="shared" si="106"/>
        <v/>
      </c>
      <c r="EP51" s="432" t="str">
        <f t="shared" si="106"/>
        <v/>
      </c>
      <c r="EQ51" s="432" t="str">
        <f t="shared" si="106"/>
        <v/>
      </c>
      <c r="ER51" s="432" t="str">
        <f t="shared" si="106"/>
        <v/>
      </c>
      <c r="ES51" s="432" t="str">
        <f t="shared" si="107"/>
        <v/>
      </c>
      <c r="ET51" s="432" t="str">
        <f t="shared" si="107"/>
        <v/>
      </c>
      <c r="EU51" s="432" t="str">
        <f t="shared" si="107"/>
        <v/>
      </c>
      <c r="EV51" s="432" t="str">
        <f t="shared" si="107"/>
        <v/>
      </c>
      <c r="EW51" s="432" t="str">
        <f t="shared" si="107"/>
        <v/>
      </c>
      <c r="EX51" s="432" t="str">
        <f t="shared" si="107"/>
        <v/>
      </c>
      <c r="EY51" s="432" t="str">
        <f t="shared" si="107"/>
        <v/>
      </c>
      <c r="EZ51" s="432" t="str">
        <f t="shared" si="107"/>
        <v/>
      </c>
      <c r="FA51" s="432" t="str">
        <f t="shared" si="107"/>
        <v/>
      </c>
      <c r="FB51" s="432" t="str">
        <f t="shared" si="107"/>
        <v/>
      </c>
      <c r="FC51" s="432" t="str">
        <f t="shared" si="108"/>
        <v/>
      </c>
      <c r="FD51" s="432" t="str">
        <f t="shared" si="108"/>
        <v/>
      </c>
      <c r="FE51" s="432" t="str">
        <f t="shared" si="108"/>
        <v/>
      </c>
      <c r="FF51" s="432" t="str">
        <f t="shared" si="108"/>
        <v/>
      </c>
      <c r="FG51" s="432" t="str">
        <f t="shared" si="108"/>
        <v/>
      </c>
      <c r="FH51" s="432" t="str">
        <f t="shared" si="108"/>
        <v/>
      </c>
      <c r="FI51" s="432" t="str">
        <f t="shared" si="108"/>
        <v/>
      </c>
      <c r="FJ51" s="432" t="str">
        <f t="shared" si="108"/>
        <v/>
      </c>
      <c r="FK51" s="432" t="str">
        <f t="shared" si="108"/>
        <v/>
      </c>
      <c r="FL51" s="432" t="str">
        <f t="shared" si="108"/>
        <v/>
      </c>
      <c r="FM51" s="432" t="str">
        <f t="shared" si="109"/>
        <v/>
      </c>
      <c r="FN51" s="432" t="str">
        <f t="shared" si="109"/>
        <v/>
      </c>
      <c r="FO51" s="432" t="str">
        <f t="shared" si="109"/>
        <v/>
      </c>
      <c r="FP51" s="432" t="str">
        <f t="shared" si="109"/>
        <v/>
      </c>
      <c r="FQ51" s="432" t="str">
        <f t="shared" si="109"/>
        <v/>
      </c>
      <c r="FR51" s="432" t="str">
        <f t="shared" si="109"/>
        <v/>
      </c>
      <c r="FS51" s="432" t="str">
        <f t="shared" si="109"/>
        <v/>
      </c>
      <c r="FT51" s="432" t="str">
        <f t="shared" si="109"/>
        <v/>
      </c>
      <c r="FU51" s="432" t="str">
        <f t="shared" si="109"/>
        <v/>
      </c>
      <c r="FV51" s="432" t="str">
        <f t="shared" si="109"/>
        <v/>
      </c>
      <c r="FW51" s="432" t="str">
        <f t="shared" si="110"/>
        <v/>
      </c>
      <c r="FX51" s="432" t="str">
        <f t="shared" si="110"/>
        <v/>
      </c>
      <c r="FY51" s="432" t="str">
        <f t="shared" si="110"/>
        <v/>
      </c>
      <c r="FZ51" s="432" t="str">
        <f t="shared" si="110"/>
        <v/>
      </c>
      <c r="GA51" s="432" t="str">
        <f t="shared" si="110"/>
        <v/>
      </c>
      <c r="GB51" s="432" t="str">
        <f t="shared" si="110"/>
        <v/>
      </c>
      <c r="GC51" s="432" t="str">
        <f t="shared" si="110"/>
        <v/>
      </c>
      <c r="GD51" s="432" t="str">
        <f t="shared" si="110"/>
        <v/>
      </c>
      <c r="GE51" s="432" t="str">
        <f t="shared" si="110"/>
        <v/>
      </c>
      <c r="GF51" s="432" t="str">
        <f t="shared" si="110"/>
        <v/>
      </c>
      <c r="GG51" s="432" t="str">
        <f t="shared" si="111"/>
        <v/>
      </c>
      <c r="GH51" s="432" t="str">
        <f t="shared" si="111"/>
        <v/>
      </c>
      <c r="GI51" s="432" t="str">
        <f t="shared" si="111"/>
        <v/>
      </c>
      <c r="GJ51" s="432" t="str">
        <f t="shared" si="111"/>
        <v/>
      </c>
      <c r="GK51" s="432" t="str">
        <f t="shared" si="111"/>
        <v/>
      </c>
      <c r="GL51" s="432" t="str">
        <f t="shared" si="111"/>
        <v/>
      </c>
      <c r="GM51" s="432" t="str">
        <f t="shared" si="111"/>
        <v/>
      </c>
      <c r="GN51" s="432" t="str">
        <f t="shared" si="111"/>
        <v/>
      </c>
      <c r="GO51" s="432" t="str">
        <f t="shared" si="111"/>
        <v/>
      </c>
      <c r="GP51" s="432" t="str">
        <f t="shared" si="111"/>
        <v/>
      </c>
      <c r="GQ51" s="432" t="str">
        <f t="shared" si="112"/>
        <v/>
      </c>
      <c r="GR51" s="432" t="str">
        <f t="shared" si="112"/>
        <v/>
      </c>
      <c r="GS51" s="432" t="str">
        <f t="shared" si="112"/>
        <v/>
      </c>
      <c r="GT51" s="432" t="str">
        <f t="shared" si="112"/>
        <v/>
      </c>
      <c r="GU51" s="432" t="str">
        <f t="shared" si="112"/>
        <v/>
      </c>
      <c r="GV51" s="432" t="str">
        <f t="shared" si="112"/>
        <v/>
      </c>
      <c r="GW51" s="432" t="str">
        <f t="shared" si="112"/>
        <v/>
      </c>
      <c r="GX51" s="432" t="str">
        <f t="shared" si="112"/>
        <v/>
      </c>
      <c r="GY51" s="432" t="str">
        <f t="shared" si="112"/>
        <v/>
      </c>
      <c r="GZ51" s="432" t="str">
        <f t="shared" si="112"/>
        <v/>
      </c>
      <c r="HA51" s="432" t="str">
        <f t="shared" si="113"/>
        <v/>
      </c>
      <c r="HB51" s="432" t="str">
        <f t="shared" si="113"/>
        <v/>
      </c>
      <c r="HC51" s="432" t="str">
        <f t="shared" si="113"/>
        <v/>
      </c>
      <c r="HD51" s="432" t="str">
        <f t="shared" si="113"/>
        <v/>
      </c>
      <c r="HE51" s="432" t="str">
        <f t="shared" si="113"/>
        <v/>
      </c>
      <c r="HF51" s="432" t="str">
        <f t="shared" si="113"/>
        <v/>
      </c>
      <c r="HG51" s="432" t="str">
        <f t="shared" si="113"/>
        <v/>
      </c>
      <c r="HH51" s="432" t="str">
        <f t="shared" si="113"/>
        <v/>
      </c>
      <c r="HI51" s="432" t="str">
        <f t="shared" si="113"/>
        <v/>
      </c>
      <c r="HJ51" s="432" t="str">
        <f t="shared" si="113"/>
        <v/>
      </c>
      <c r="HK51" s="432" t="str">
        <f t="shared" si="114"/>
        <v/>
      </c>
      <c r="HL51" s="432" t="str">
        <f t="shared" si="114"/>
        <v/>
      </c>
      <c r="HM51" s="432" t="str">
        <f t="shared" si="114"/>
        <v/>
      </c>
      <c r="HN51" s="432" t="str">
        <f t="shared" si="114"/>
        <v/>
      </c>
      <c r="HO51" s="432" t="str">
        <f t="shared" si="114"/>
        <v/>
      </c>
      <c r="HP51" s="432" t="str">
        <f t="shared" si="114"/>
        <v/>
      </c>
      <c r="HQ51" s="432" t="str">
        <f t="shared" si="114"/>
        <v/>
      </c>
      <c r="HR51" s="432" t="str">
        <f t="shared" si="114"/>
        <v/>
      </c>
      <c r="HS51" s="432" t="str">
        <f t="shared" si="114"/>
        <v/>
      </c>
      <c r="HT51" s="432" t="str">
        <f t="shared" si="114"/>
        <v/>
      </c>
      <c r="HU51" s="432" t="str">
        <f t="shared" si="115"/>
        <v/>
      </c>
      <c r="HV51" s="432" t="str">
        <f t="shared" si="115"/>
        <v/>
      </c>
      <c r="HW51" s="432" t="str">
        <f t="shared" si="115"/>
        <v/>
      </c>
      <c r="HX51" s="432" t="str">
        <f t="shared" si="115"/>
        <v/>
      </c>
      <c r="HY51" s="432" t="str">
        <f t="shared" si="115"/>
        <v/>
      </c>
      <c r="HZ51" s="432" t="str">
        <f t="shared" si="115"/>
        <v/>
      </c>
      <c r="IA51" s="432" t="str">
        <f t="shared" si="115"/>
        <v/>
      </c>
      <c r="IB51" s="432" t="str">
        <f t="shared" si="115"/>
        <v/>
      </c>
      <c r="IC51" s="432" t="str">
        <f t="shared" si="115"/>
        <v/>
      </c>
      <c r="ID51" s="432" t="str">
        <f t="shared" si="115"/>
        <v/>
      </c>
      <c r="IE51" s="432" t="str">
        <f t="shared" si="116"/>
        <v/>
      </c>
      <c r="IF51" s="432" t="str">
        <f t="shared" si="116"/>
        <v/>
      </c>
      <c r="IG51" s="432" t="str">
        <f t="shared" si="116"/>
        <v/>
      </c>
      <c r="IH51" s="432" t="str">
        <f t="shared" si="116"/>
        <v/>
      </c>
      <c r="II51" s="432" t="str">
        <f t="shared" si="116"/>
        <v/>
      </c>
      <c r="IJ51" s="432" t="str">
        <f t="shared" si="116"/>
        <v/>
      </c>
      <c r="IK51" s="432" t="str">
        <f t="shared" si="116"/>
        <v/>
      </c>
      <c r="IL51" s="432" t="str">
        <f t="shared" si="116"/>
        <v/>
      </c>
      <c r="IM51" s="432" t="str">
        <f t="shared" si="116"/>
        <v/>
      </c>
      <c r="IN51" s="432" t="str">
        <f t="shared" si="116"/>
        <v/>
      </c>
      <c r="IO51" s="432" t="str">
        <f t="shared" si="117"/>
        <v/>
      </c>
      <c r="IP51" s="432" t="str">
        <f t="shared" si="117"/>
        <v/>
      </c>
      <c r="IQ51" s="432" t="str">
        <f t="shared" si="117"/>
        <v/>
      </c>
      <c r="IR51" s="432" t="str">
        <f t="shared" si="117"/>
        <v/>
      </c>
      <c r="IS51" s="432" t="str">
        <f t="shared" si="117"/>
        <v/>
      </c>
      <c r="IT51" s="432" t="str">
        <f t="shared" si="117"/>
        <v/>
      </c>
      <c r="IU51" s="432" t="str">
        <f t="shared" si="117"/>
        <v/>
      </c>
      <c r="IV51" s="432" t="str">
        <f t="shared" si="117"/>
        <v/>
      </c>
      <c r="IW51" s="432" t="str">
        <f t="shared" si="117"/>
        <v/>
      </c>
      <c r="IX51" s="432" t="str">
        <f t="shared" si="117"/>
        <v/>
      </c>
      <c r="IY51" s="432" t="str">
        <f t="shared" si="118"/>
        <v/>
      </c>
      <c r="IZ51" s="432" t="str">
        <f t="shared" si="118"/>
        <v/>
      </c>
      <c r="JA51" s="432" t="str">
        <f t="shared" si="118"/>
        <v/>
      </c>
      <c r="JB51" s="432" t="str">
        <f t="shared" si="118"/>
        <v/>
      </c>
      <c r="JC51" s="432" t="str">
        <f t="shared" si="118"/>
        <v/>
      </c>
      <c r="JD51" s="432" t="str">
        <f t="shared" si="118"/>
        <v/>
      </c>
      <c r="JE51" s="432" t="str">
        <f t="shared" si="118"/>
        <v/>
      </c>
      <c r="JF51" s="432" t="str">
        <f t="shared" si="118"/>
        <v/>
      </c>
      <c r="JG51" s="432" t="str">
        <f t="shared" si="118"/>
        <v/>
      </c>
      <c r="JH51" s="432" t="str">
        <f t="shared" si="118"/>
        <v/>
      </c>
      <c r="JI51" s="432" t="str">
        <f t="shared" si="119"/>
        <v/>
      </c>
      <c r="JJ51" s="432" t="str">
        <f t="shared" si="119"/>
        <v/>
      </c>
      <c r="JK51" s="432" t="str">
        <f t="shared" si="119"/>
        <v/>
      </c>
      <c r="JL51" s="432" t="str">
        <f t="shared" si="119"/>
        <v/>
      </c>
      <c r="JM51" s="432" t="str">
        <f t="shared" si="119"/>
        <v/>
      </c>
      <c r="JN51" s="432" t="str">
        <f t="shared" si="119"/>
        <v/>
      </c>
      <c r="JO51" s="432" t="str">
        <f t="shared" si="119"/>
        <v/>
      </c>
      <c r="JP51" s="432" t="str">
        <f t="shared" si="119"/>
        <v/>
      </c>
      <c r="JQ51" s="432" t="str">
        <f t="shared" si="119"/>
        <v/>
      </c>
      <c r="JR51" s="432" t="str">
        <f t="shared" si="119"/>
        <v/>
      </c>
      <c r="JS51" s="432" t="str">
        <f t="shared" si="120"/>
        <v/>
      </c>
      <c r="JT51" s="432" t="str">
        <f t="shared" si="120"/>
        <v/>
      </c>
      <c r="JU51" s="432" t="str">
        <f t="shared" si="120"/>
        <v/>
      </c>
      <c r="JV51" s="432" t="str">
        <f t="shared" si="120"/>
        <v/>
      </c>
      <c r="JW51" s="432" t="str">
        <f t="shared" si="120"/>
        <v/>
      </c>
      <c r="JX51" s="432" t="str">
        <f t="shared" si="120"/>
        <v/>
      </c>
      <c r="JY51" s="432" t="str">
        <f t="shared" si="120"/>
        <v/>
      </c>
      <c r="JZ51" s="432" t="str">
        <f t="shared" si="120"/>
        <v/>
      </c>
      <c r="KA51" s="432" t="str">
        <f t="shared" si="120"/>
        <v/>
      </c>
      <c r="KB51" s="432" t="str">
        <f t="shared" si="120"/>
        <v/>
      </c>
      <c r="KC51" s="432" t="str">
        <f t="shared" si="121"/>
        <v/>
      </c>
      <c r="KD51" s="432" t="str">
        <f t="shared" si="121"/>
        <v/>
      </c>
      <c r="KE51" s="432" t="str">
        <f t="shared" si="121"/>
        <v/>
      </c>
      <c r="KF51" s="432" t="str">
        <f t="shared" si="121"/>
        <v/>
      </c>
      <c r="KG51" s="432" t="str">
        <f t="shared" si="121"/>
        <v/>
      </c>
      <c r="KH51" s="432" t="str">
        <f t="shared" si="121"/>
        <v/>
      </c>
      <c r="KI51" s="432" t="str">
        <f t="shared" si="121"/>
        <v/>
      </c>
      <c r="KJ51" s="432" t="str">
        <f t="shared" si="121"/>
        <v/>
      </c>
      <c r="KK51" s="432" t="str">
        <f t="shared" si="121"/>
        <v/>
      </c>
      <c r="KL51" s="432" t="str">
        <f t="shared" si="121"/>
        <v/>
      </c>
      <c r="KM51" s="432" t="str">
        <f t="shared" si="122"/>
        <v/>
      </c>
      <c r="KN51" s="432" t="str">
        <f t="shared" si="122"/>
        <v/>
      </c>
      <c r="KO51" s="432" t="str">
        <f t="shared" si="122"/>
        <v/>
      </c>
      <c r="KP51" s="432" t="str">
        <f t="shared" si="122"/>
        <v/>
      </c>
      <c r="KQ51" s="432" t="str">
        <f t="shared" si="122"/>
        <v/>
      </c>
      <c r="KR51" s="432" t="str">
        <f t="shared" si="122"/>
        <v/>
      </c>
      <c r="KS51" s="432" t="str">
        <f t="shared" si="122"/>
        <v/>
      </c>
      <c r="KT51" s="432" t="str">
        <f t="shared" si="122"/>
        <v/>
      </c>
      <c r="KU51" s="432" t="str">
        <f t="shared" si="122"/>
        <v/>
      </c>
      <c r="KV51" s="432" t="str">
        <f t="shared" si="122"/>
        <v/>
      </c>
      <c r="KW51" s="432" t="str">
        <f t="shared" si="123"/>
        <v/>
      </c>
      <c r="KX51" s="432" t="str">
        <f t="shared" si="123"/>
        <v/>
      </c>
      <c r="KY51" s="432" t="str">
        <f t="shared" si="123"/>
        <v/>
      </c>
      <c r="KZ51" s="432" t="str">
        <f t="shared" si="123"/>
        <v/>
      </c>
      <c r="LA51" s="432" t="str">
        <f t="shared" si="123"/>
        <v/>
      </c>
      <c r="LB51" s="432" t="str">
        <f t="shared" si="123"/>
        <v/>
      </c>
      <c r="LC51" s="432" t="str">
        <f t="shared" si="123"/>
        <v/>
      </c>
      <c r="LD51" s="432" t="str">
        <f t="shared" si="123"/>
        <v/>
      </c>
      <c r="LE51" s="432" t="str">
        <f t="shared" si="123"/>
        <v/>
      </c>
      <c r="LF51" s="432" t="str">
        <f t="shared" si="123"/>
        <v/>
      </c>
      <c r="LG51" s="432" t="str">
        <f t="shared" si="124"/>
        <v/>
      </c>
      <c r="LH51" s="432" t="str">
        <f t="shared" si="124"/>
        <v/>
      </c>
      <c r="LI51" s="432" t="str">
        <f t="shared" si="124"/>
        <v/>
      </c>
      <c r="LJ51" s="432" t="str">
        <f t="shared" si="124"/>
        <v/>
      </c>
      <c r="LK51" s="432" t="str">
        <f t="shared" si="124"/>
        <v/>
      </c>
      <c r="LL51" s="432" t="str">
        <f t="shared" si="124"/>
        <v/>
      </c>
      <c r="LM51" s="432" t="str">
        <f t="shared" si="124"/>
        <v/>
      </c>
      <c r="LN51" s="432" t="str">
        <f t="shared" si="124"/>
        <v/>
      </c>
      <c r="LO51" s="432" t="str">
        <f t="shared" si="124"/>
        <v/>
      </c>
      <c r="LP51" s="432" t="str">
        <f t="shared" si="124"/>
        <v/>
      </c>
      <c r="LQ51" s="432" t="str">
        <f t="shared" si="125"/>
        <v/>
      </c>
      <c r="LR51" s="432" t="str">
        <f t="shared" si="125"/>
        <v/>
      </c>
      <c r="LS51" s="432" t="str">
        <f t="shared" si="125"/>
        <v/>
      </c>
      <c r="LT51" s="432" t="str">
        <f t="shared" si="125"/>
        <v/>
      </c>
      <c r="LU51" s="432" t="str">
        <f t="shared" si="125"/>
        <v/>
      </c>
      <c r="LV51" s="432" t="str">
        <f t="shared" si="125"/>
        <v/>
      </c>
      <c r="LW51" s="432" t="str">
        <f t="shared" si="125"/>
        <v/>
      </c>
      <c r="LX51" s="432" t="str">
        <f t="shared" si="125"/>
        <v/>
      </c>
      <c r="LY51" s="432" t="str">
        <f t="shared" si="125"/>
        <v/>
      </c>
      <c r="LZ51" s="432" t="str">
        <f t="shared" si="125"/>
        <v/>
      </c>
      <c r="MA51" s="432" t="str">
        <f t="shared" si="126"/>
        <v/>
      </c>
      <c r="MB51" s="432" t="str">
        <f t="shared" si="126"/>
        <v/>
      </c>
      <c r="MC51" s="432" t="str">
        <f t="shared" si="126"/>
        <v/>
      </c>
      <c r="MD51" s="432" t="str">
        <f t="shared" si="126"/>
        <v/>
      </c>
      <c r="ME51" s="432" t="str">
        <f t="shared" si="126"/>
        <v/>
      </c>
      <c r="MF51" s="432" t="str">
        <f t="shared" si="126"/>
        <v/>
      </c>
      <c r="MG51" s="432" t="str">
        <f t="shared" si="126"/>
        <v/>
      </c>
      <c r="MH51" s="432" t="str">
        <f t="shared" si="126"/>
        <v/>
      </c>
      <c r="MI51" s="432" t="str">
        <f t="shared" si="126"/>
        <v/>
      </c>
      <c r="MJ51" s="432" t="str">
        <f t="shared" si="126"/>
        <v/>
      </c>
      <c r="MK51" s="432" t="str">
        <f t="shared" si="127"/>
        <v/>
      </c>
      <c r="ML51" s="432" t="str">
        <f t="shared" si="127"/>
        <v/>
      </c>
      <c r="MM51" s="432" t="str">
        <f t="shared" si="127"/>
        <v/>
      </c>
      <c r="MN51" s="432" t="str">
        <f t="shared" si="127"/>
        <v/>
      </c>
      <c r="MO51" s="432" t="str">
        <f t="shared" si="127"/>
        <v/>
      </c>
      <c r="MP51" s="432" t="str">
        <f t="shared" si="127"/>
        <v/>
      </c>
      <c r="MQ51" s="432" t="str">
        <f t="shared" si="127"/>
        <v/>
      </c>
      <c r="MR51" s="432" t="str">
        <f t="shared" si="127"/>
        <v/>
      </c>
      <c r="MS51" s="432" t="str">
        <f t="shared" si="127"/>
        <v/>
      </c>
      <c r="MT51" s="432" t="str">
        <f t="shared" si="127"/>
        <v/>
      </c>
      <c r="MU51" s="432" t="str">
        <f t="shared" si="128"/>
        <v/>
      </c>
      <c r="MV51" s="432" t="str">
        <f t="shared" si="128"/>
        <v/>
      </c>
      <c r="MW51" s="432" t="str">
        <f t="shared" si="128"/>
        <v/>
      </c>
      <c r="MX51" s="432" t="str">
        <f t="shared" si="128"/>
        <v/>
      </c>
      <c r="MY51" s="432" t="str">
        <f t="shared" si="128"/>
        <v/>
      </c>
      <c r="MZ51" s="432" t="str">
        <f t="shared" si="128"/>
        <v/>
      </c>
      <c r="NA51" s="432" t="str">
        <f t="shared" si="128"/>
        <v/>
      </c>
      <c r="NB51" s="432" t="str">
        <f t="shared" si="128"/>
        <v/>
      </c>
      <c r="NC51" s="432" t="str">
        <f t="shared" si="128"/>
        <v/>
      </c>
      <c r="ND51" s="432" t="str">
        <f t="shared" si="128"/>
        <v/>
      </c>
      <c r="NE51" s="432" t="str">
        <f t="shared" si="129"/>
        <v/>
      </c>
      <c r="NF51" s="432" t="str">
        <f t="shared" si="129"/>
        <v/>
      </c>
      <c r="NG51" s="432" t="str">
        <f t="shared" si="129"/>
        <v/>
      </c>
      <c r="NH51" s="432" t="str">
        <f t="shared" si="129"/>
        <v/>
      </c>
      <c r="NI51" s="432" t="str">
        <f t="shared" si="129"/>
        <v/>
      </c>
      <c r="NJ51" s="432" t="str">
        <f t="shared" si="129"/>
        <v/>
      </c>
      <c r="NK51" s="432" t="str">
        <f t="shared" si="129"/>
        <v/>
      </c>
      <c r="NL51" s="432" t="str">
        <f t="shared" si="129"/>
        <v/>
      </c>
      <c r="NM51" s="432" t="str">
        <f t="shared" si="129"/>
        <v/>
      </c>
      <c r="NN51" s="432" t="str">
        <f t="shared" si="129"/>
        <v/>
      </c>
      <c r="NO51" s="432" t="str">
        <f t="shared" si="130"/>
        <v/>
      </c>
      <c r="NP51" s="432" t="str">
        <f t="shared" si="130"/>
        <v/>
      </c>
      <c r="NQ51" s="432" t="str">
        <f t="shared" si="130"/>
        <v/>
      </c>
      <c r="NR51" s="432" t="str">
        <f t="shared" si="130"/>
        <v/>
      </c>
      <c r="NS51" s="432" t="str">
        <f t="shared" si="130"/>
        <v/>
      </c>
      <c r="NT51" s="432" t="str">
        <f t="shared" si="130"/>
        <v/>
      </c>
      <c r="NU51" s="432" t="str">
        <f t="shared" si="130"/>
        <v/>
      </c>
      <c r="NV51" s="432" t="str">
        <f t="shared" si="130"/>
        <v/>
      </c>
      <c r="NW51" s="432" t="str">
        <f t="shared" si="130"/>
        <v/>
      </c>
      <c r="NX51" s="432" t="str">
        <f t="shared" si="130"/>
        <v/>
      </c>
      <c r="NY51" s="432" t="str">
        <f t="shared" si="131"/>
        <v/>
      </c>
      <c r="NZ51" s="432" t="str">
        <f t="shared" si="131"/>
        <v/>
      </c>
      <c r="OA51" s="432" t="str">
        <f t="shared" si="131"/>
        <v/>
      </c>
      <c r="OB51" s="432" t="str">
        <f t="shared" si="131"/>
        <v/>
      </c>
      <c r="OC51" s="432" t="str">
        <f t="shared" si="131"/>
        <v/>
      </c>
      <c r="OD51" s="432" t="str">
        <f t="shared" si="131"/>
        <v/>
      </c>
      <c r="OE51" s="432" t="str">
        <f t="shared" si="131"/>
        <v/>
      </c>
      <c r="OF51" s="432" t="str">
        <f t="shared" si="131"/>
        <v/>
      </c>
      <c r="OG51" s="432" t="str">
        <f t="shared" si="131"/>
        <v/>
      </c>
      <c r="OH51" s="432" t="str">
        <f t="shared" si="131"/>
        <v/>
      </c>
      <c r="OI51" s="432" t="str">
        <f t="shared" si="132"/>
        <v/>
      </c>
      <c r="OJ51" s="432" t="str">
        <f t="shared" si="132"/>
        <v/>
      </c>
      <c r="OK51" s="432" t="str">
        <f t="shared" si="132"/>
        <v/>
      </c>
      <c r="OL51" s="432" t="str">
        <f t="shared" si="132"/>
        <v/>
      </c>
      <c r="OM51" s="432" t="str">
        <f t="shared" si="132"/>
        <v/>
      </c>
      <c r="ON51" s="432" t="str">
        <f t="shared" si="132"/>
        <v/>
      </c>
      <c r="OO51" s="432" t="str">
        <f t="shared" si="132"/>
        <v/>
      </c>
      <c r="OP51" s="432" t="str">
        <f t="shared" si="132"/>
        <v/>
      </c>
      <c r="OQ51" s="432" t="str">
        <f t="shared" si="132"/>
        <v/>
      </c>
      <c r="OR51" s="432" t="str">
        <f t="shared" si="132"/>
        <v/>
      </c>
      <c r="OS51" s="432" t="str">
        <f t="shared" si="133"/>
        <v/>
      </c>
      <c r="OT51" s="432" t="str">
        <f t="shared" si="133"/>
        <v/>
      </c>
      <c r="OU51" s="432" t="str">
        <f t="shared" si="133"/>
        <v/>
      </c>
      <c r="OV51" s="432" t="str">
        <f t="shared" si="133"/>
        <v/>
      </c>
      <c r="OW51" s="432" t="str">
        <f t="shared" si="133"/>
        <v/>
      </c>
      <c r="OX51" s="432" t="str">
        <f t="shared" si="133"/>
        <v/>
      </c>
      <c r="OY51" s="432" t="str">
        <f t="shared" si="133"/>
        <v/>
      </c>
      <c r="OZ51" s="432" t="str">
        <f t="shared" si="133"/>
        <v/>
      </c>
      <c r="PA51" s="432" t="str">
        <f t="shared" si="133"/>
        <v/>
      </c>
      <c r="PB51" s="432" t="str">
        <f t="shared" si="133"/>
        <v/>
      </c>
      <c r="PC51" s="432" t="str">
        <f t="shared" si="133"/>
        <v/>
      </c>
      <c r="PD51" s="432" t="str">
        <f t="shared" si="133"/>
        <v/>
      </c>
      <c r="PE51" s="432" t="str">
        <f t="shared" si="133"/>
        <v/>
      </c>
    </row>
    <row r="52" spans="1:421" ht="15.6">
      <c r="A52" s="549"/>
      <c r="B52" s="550"/>
      <c r="C52" s="948"/>
      <c r="D52" s="550"/>
      <c r="E52" s="554"/>
      <c r="F52" s="550"/>
      <c r="G52" s="551"/>
      <c r="H52" s="552"/>
      <c r="I52" s="553"/>
      <c r="J52" s="554"/>
      <c r="K52" s="554" t="str">
        <f t="shared" si="51"/>
        <v/>
      </c>
      <c r="L52" s="657" t="str">
        <f t="shared" si="12"/>
        <v/>
      </c>
      <c r="M52" s="952" t="str">
        <f t="shared" si="13"/>
        <v/>
      </c>
      <c r="N52" s="952" t="str">
        <f t="shared" si="52"/>
        <v/>
      </c>
      <c r="O52" s="1487"/>
      <c r="P52" s="1487"/>
      <c r="Q52" s="98"/>
      <c r="R52" s="167" t="str">
        <f t="shared" si="53"/>
        <v/>
      </c>
      <c r="S52" s="167" t="str">
        <f t="shared" si="54"/>
        <v/>
      </c>
      <c r="T52" s="167" t="str">
        <f t="shared" si="55"/>
        <v/>
      </c>
      <c r="U52" s="167" t="str">
        <f t="shared" si="56"/>
        <v/>
      </c>
      <c r="V52" s="85" t="s">
        <v>651</v>
      </c>
      <c r="W52" s="450">
        <v>3.833333333333333</v>
      </c>
      <c r="X52" s="167" t="str">
        <f t="shared" si="57"/>
        <v/>
      </c>
      <c r="Y52" s="167" t="str">
        <f t="shared" si="58"/>
        <v/>
      </c>
      <c r="Z52" s="167" t="str">
        <f t="shared" si="59"/>
        <v/>
      </c>
      <c r="AE52" s="25"/>
      <c r="AF52" s="25"/>
      <c r="AG52" s="25"/>
      <c r="AH52" s="25"/>
      <c r="AI52" s="25"/>
      <c r="AJ52" s="25"/>
      <c r="AK52" s="25"/>
      <c r="AL52" s="25"/>
      <c r="AM52" s="25"/>
      <c r="AN52" s="25"/>
      <c r="AO52" s="25"/>
      <c r="AP52" s="25"/>
      <c r="AQ52" s="25"/>
      <c r="AR52" s="25"/>
      <c r="AS52" s="25"/>
      <c r="AT52" s="25"/>
      <c r="AU52" s="25"/>
      <c r="AV52" s="25"/>
      <c r="AW52" s="432" t="str">
        <f t="shared" si="97"/>
        <v/>
      </c>
      <c r="AX52" s="432" t="str">
        <f t="shared" si="97"/>
        <v/>
      </c>
      <c r="AY52" s="432" t="str">
        <f t="shared" si="97"/>
        <v/>
      </c>
      <c r="AZ52" s="432" t="str">
        <f t="shared" si="97"/>
        <v/>
      </c>
      <c r="BA52" s="432" t="str">
        <f t="shared" si="97"/>
        <v/>
      </c>
      <c r="BB52" s="432" t="str">
        <f t="shared" si="97"/>
        <v/>
      </c>
      <c r="BC52" s="432" t="str">
        <f t="shared" si="97"/>
        <v/>
      </c>
      <c r="BD52" s="432" t="str">
        <f t="shared" si="97"/>
        <v/>
      </c>
      <c r="BE52" s="432" t="str">
        <f t="shared" si="97"/>
        <v/>
      </c>
      <c r="BF52" s="432" t="str">
        <f t="shared" si="97"/>
        <v/>
      </c>
      <c r="BG52" s="432" t="str">
        <f t="shared" si="98"/>
        <v/>
      </c>
      <c r="BH52" s="432" t="str">
        <f t="shared" si="98"/>
        <v/>
      </c>
      <c r="BI52" s="432" t="str">
        <f t="shared" si="98"/>
        <v/>
      </c>
      <c r="BJ52" s="432" t="str">
        <f t="shared" si="98"/>
        <v/>
      </c>
      <c r="BK52" s="432" t="str">
        <f t="shared" si="98"/>
        <v/>
      </c>
      <c r="BL52" s="432" t="str">
        <f t="shared" si="98"/>
        <v/>
      </c>
      <c r="BM52" s="432" t="str">
        <f t="shared" si="98"/>
        <v/>
      </c>
      <c r="BN52" s="432" t="str">
        <f t="shared" si="98"/>
        <v/>
      </c>
      <c r="BO52" s="432" t="str">
        <f t="shared" si="98"/>
        <v/>
      </c>
      <c r="BP52" s="432" t="str">
        <f t="shared" si="98"/>
        <v/>
      </c>
      <c r="BQ52" s="432" t="str">
        <f t="shared" si="99"/>
        <v/>
      </c>
      <c r="BR52" s="432" t="str">
        <f t="shared" si="99"/>
        <v/>
      </c>
      <c r="BS52" s="432" t="str">
        <f t="shared" si="99"/>
        <v/>
      </c>
      <c r="BT52" s="432" t="str">
        <f t="shared" si="99"/>
        <v/>
      </c>
      <c r="BU52" s="432" t="str">
        <f t="shared" si="99"/>
        <v/>
      </c>
      <c r="BV52" s="432" t="str">
        <f t="shared" si="99"/>
        <v/>
      </c>
      <c r="BW52" s="432" t="str">
        <f t="shared" si="99"/>
        <v/>
      </c>
      <c r="BX52" s="432" t="str">
        <f t="shared" si="99"/>
        <v/>
      </c>
      <c r="BY52" s="432" t="str">
        <f t="shared" si="99"/>
        <v/>
      </c>
      <c r="BZ52" s="432" t="str">
        <f t="shared" si="99"/>
        <v/>
      </c>
      <c r="CA52" s="432" t="str">
        <f t="shared" si="100"/>
        <v/>
      </c>
      <c r="CB52" s="432" t="str">
        <f t="shared" si="100"/>
        <v/>
      </c>
      <c r="CC52" s="432" t="str">
        <f t="shared" si="100"/>
        <v/>
      </c>
      <c r="CD52" s="432" t="str">
        <f t="shared" si="100"/>
        <v/>
      </c>
      <c r="CE52" s="432" t="str">
        <f t="shared" si="100"/>
        <v/>
      </c>
      <c r="CF52" s="432" t="str">
        <f t="shared" si="100"/>
        <v/>
      </c>
      <c r="CG52" s="432" t="str">
        <f t="shared" si="100"/>
        <v/>
      </c>
      <c r="CH52" s="432" t="str">
        <f t="shared" si="100"/>
        <v/>
      </c>
      <c r="CI52" s="432" t="str">
        <f t="shared" si="100"/>
        <v/>
      </c>
      <c r="CJ52" s="432" t="str">
        <f t="shared" si="100"/>
        <v/>
      </c>
      <c r="CK52" s="432" t="str">
        <f t="shared" si="101"/>
        <v/>
      </c>
      <c r="CL52" s="432" t="str">
        <f t="shared" si="101"/>
        <v/>
      </c>
      <c r="CM52" s="432" t="str">
        <f t="shared" si="101"/>
        <v/>
      </c>
      <c r="CN52" s="432" t="str">
        <f t="shared" si="101"/>
        <v/>
      </c>
      <c r="CO52" s="432" t="str">
        <f t="shared" si="101"/>
        <v/>
      </c>
      <c r="CP52" s="432" t="str">
        <f t="shared" si="101"/>
        <v/>
      </c>
      <c r="CQ52" s="432" t="str">
        <f t="shared" si="101"/>
        <v/>
      </c>
      <c r="CR52" s="432" t="str">
        <f t="shared" si="101"/>
        <v/>
      </c>
      <c r="CS52" s="432" t="str">
        <f t="shared" si="101"/>
        <v/>
      </c>
      <c r="CT52" s="432" t="str">
        <f t="shared" si="101"/>
        <v/>
      </c>
      <c r="CU52" s="432" t="str">
        <f t="shared" si="102"/>
        <v/>
      </c>
      <c r="CV52" s="432" t="str">
        <f t="shared" si="102"/>
        <v/>
      </c>
      <c r="CW52" s="432" t="str">
        <f t="shared" si="102"/>
        <v/>
      </c>
      <c r="CX52" s="432" t="str">
        <f t="shared" si="102"/>
        <v/>
      </c>
      <c r="CY52" s="432" t="str">
        <f t="shared" si="102"/>
        <v/>
      </c>
      <c r="CZ52" s="432" t="str">
        <f t="shared" si="102"/>
        <v/>
      </c>
      <c r="DA52" s="432" t="str">
        <f t="shared" si="102"/>
        <v/>
      </c>
      <c r="DB52" s="432" t="str">
        <f t="shared" si="102"/>
        <v/>
      </c>
      <c r="DC52" s="432" t="str">
        <f t="shared" si="102"/>
        <v/>
      </c>
      <c r="DD52" s="432" t="str">
        <f t="shared" si="102"/>
        <v/>
      </c>
      <c r="DE52" s="432" t="str">
        <f t="shared" si="103"/>
        <v/>
      </c>
      <c r="DF52" s="432" t="str">
        <f t="shared" si="103"/>
        <v/>
      </c>
      <c r="DG52" s="432" t="str">
        <f t="shared" si="103"/>
        <v/>
      </c>
      <c r="DH52" s="432" t="str">
        <f t="shared" si="103"/>
        <v/>
      </c>
      <c r="DI52" s="432" t="str">
        <f t="shared" si="103"/>
        <v/>
      </c>
      <c r="DJ52" s="432" t="str">
        <f t="shared" si="103"/>
        <v/>
      </c>
      <c r="DK52" s="432" t="str">
        <f t="shared" si="103"/>
        <v/>
      </c>
      <c r="DL52" s="432" t="str">
        <f t="shared" si="103"/>
        <v/>
      </c>
      <c r="DM52" s="432" t="str">
        <f t="shared" si="103"/>
        <v/>
      </c>
      <c r="DN52" s="432" t="str">
        <f t="shared" si="103"/>
        <v/>
      </c>
      <c r="DO52" s="432" t="str">
        <f t="shared" si="104"/>
        <v/>
      </c>
      <c r="DP52" s="432" t="str">
        <f t="shared" si="104"/>
        <v/>
      </c>
      <c r="DQ52" s="432" t="str">
        <f t="shared" si="104"/>
        <v/>
      </c>
      <c r="DR52" s="432" t="str">
        <f t="shared" si="104"/>
        <v/>
      </c>
      <c r="DS52" s="432" t="str">
        <f t="shared" si="104"/>
        <v/>
      </c>
      <c r="DT52" s="432" t="str">
        <f t="shared" si="104"/>
        <v/>
      </c>
      <c r="DU52" s="432" t="str">
        <f t="shared" si="104"/>
        <v/>
      </c>
      <c r="DV52" s="432" t="str">
        <f t="shared" si="104"/>
        <v/>
      </c>
      <c r="DW52" s="432" t="str">
        <f t="shared" si="104"/>
        <v/>
      </c>
      <c r="DX52" s="432" t="str">
        <f t="shared" si="104"/>
        <v/>
      </c>
      <c r="DY52" s="432" t="str">
        <f t="shared" si="105"/>
        <v/>
      </c>
      <c r="DZ52" s="432" t="str">
        <f t="shared" si="105"/>
        <v/>
      </c>
      <c r="EA52" s="432" t="str">
        <f t="shared" si="105"/>
        <v/>
      </c>
      <c r="EB52" s="432" t="str">
        <f t="shared" si="105"/>
        <v/>
      </c>
      <c r="EC52" s="432" t="str">
        <f t="shared" si="105"/>
        <v/>
      </c>
      <c r="ED52" s="432" t="str">
        <f t="shared" si="105"/>
        <v/>
      </c>
      <c r="EE52" s="432" t="str">
        <f t="shared" si="105"/>
        <v/>
      </c>
      <c r="EF52" s="432" t="str">
        <f t="shared" si="105"/>
        <v/>
      </c>
      <c r="EG52" s="432" t="str">
        <f t="shared" si="105"/>
        <v/>
      </c>
      <c r="EH52" s="432" t="str">
        <f t="shared" si="105"/>
        <v/>
      </c>
      <c r="EI52" s="432" t="str">
        <f t="shared" si="106"/>
        <v/>
      </c>
      <c r="EJ52" s="432" t="str">
        <f t="shared" si="106"/>
        <v/>
      </c>
      <c r="EK52" s="432" t="str">
        <f t="shared" si="106"/>
        <v/>
      </c>
      <c r="EL52" s="432" t="str">
        <f t="shared" si="106"/>
        <v/>
      </c>
      <c r="EM52" s="432" t="str">
        <f t="shared" si="106"/>
        <v/>
      </c>
      <c r="EN52" s="432" t="str">
        <f t="shared" si="106"/>
        <v/>
      </c>
      <c r="EO52" s="432" t="str">
        <f t="shared" si="106"/>
        <v/>
      </c>
      <c r="EP52" s="432" t="str">
        <f t="shared" si="106"/>
        <v/>
      </c>
      <c r="EQ52" s="432" t="str">
        <f t="shared" si="106"/>
        <v/>
      </c>
      <c r="ER52" s="432" t="str">
        <f t="shared" si="106"/>
        <v/>
      </c>
      <c r="ES52" s="432" t="str">
        <f t="shared" si="107"/>
        <v/>
      </c>
      <c r="ET52" s="432" t="str">
        <f t="shared" si="107"/>
        <v/>
      </c>
      <c r="EU52" s="432" t="str">
        <f t="shared" si="107"/>
        <v/>
      </c>
      <c r="EV52" s="432" t="str">
        <f t="shared" si="107"/>
        <v/>
      </c>
      <c r="EW52" s="432" t="str">
        <f t="shared" si="107"/>
        <v/>
      </c>
      <c r="EX52" s="432" t="str">
        <f t="shared" si="107"/>
        <v/>
      </c>
      <c r="EY52" s="432" t="str">
        <f t="shared" si="107"/>
        <v/>
      </c>
      <c r="EZ52" s="432" t="str">
        <f t="shared" si="107"/>
        <v/>
      </c>
      <c r="FA52" s="432" t="str">
        <f t="shared" si="107"/>
        <v/>
      </c>
      <c r="FB52" s="432" t="str">
        <f t="shared" si="107"/>
        <v/>
      </c>
      <c r="FC52" s="432" t="str">
        <f t="shared" si="108"/>
        <v/>
      </c>
      <c r="FD52" s="432" t="str">
        <f t="shared" si="108"/>
        <v/>
      </c>
      <c r="FE52" s="432" t="str">
        <f t="shared" si="108"/>
        <v/>
      </c>
      <c r="FF52" s="432" t="str">
        <f t="shared" si="108"/>
        <v/>
      </c>
      <c r="FG52" s="432" t="str">
        <f t="shared" si="108"/>
        <v/>
      </c>
      <c r="FH52" s="432" t="str">
        <f t="shared" si="108"/>
        <v/>
      </c>
      <c r="FI52" s="432" t="str">
        <f t="shared" si="108"/>
        <v/>
      </c>
      <c r="FJ52" s="432" t="str">
        <f t="shared" si="108"/>
        <v/>
      </c>
      <c r="FK52" s="432" t="str">
        <f t="shared" si="108"/>
        <v/>
      </c>
      <c r="FL52" s="432" t="str">
        <f t="shared" si="108"/>
        <v/>
      </c>
      <c r="FM52" s="432" t="str">
        <f t="shared" si="109"/>
        <v/>
      </c>
      <c r="FN52" s="432" t="str">
        <f t="shared" si="109"/>
        <v/>
      </c>
      <c r="FO52" s="432" t="str">
        <f t="shared" si="109"/>
        <v/>
      </c>
      <c r="FP52" s="432" t="str">
        <f t="shared" si="109"/>
        <v/>
      </c>
      <c r="FQ52" s="432" t="str">
        <f t="shared" si="109"/>
        <v/>
      </c>
      <c r="FR52" s="432" t="str">
        <f t="shared" si="109"/>
        <v/>
      </c>
      <c r="FS52" s="432" t="str">
        <f t="shared" si="109"/>
        <v/>
      </c>
      <c r="FT52" s="432" t="str">
        <f t="shared" si="109"/>
        <v/>
      </c>
      <c r="FU52" s="432" t="str">
        <f t="shared" si="109"/>
        <v/>
      </c>
      <c r="FV52" s="432" t="str">
        <f t="shared" si="109"/>
        <v/>
      </c>
      <c r="FW52" s="432" t="str">
        <f t="shared" si="110"/>
        <v/>
      </c>
      <c r="FX52" s="432" t="str">
        <f t="shared" si="110"/>
        <v/>
      </c>
      <c r="FY52" s="432" t="str">
        <f t="shared" si="110"/>
        <v/>
      </c>
      <c r="FZ52" s="432" t="str">
        <f t="shared" si="110"/>
        <v/>
      </c>
      <c r="GA52" s="432" t="str">
        <f t="shared" si="110"/>
        <v/>
      </c>
      <c r="GB52" s="432" t="str">
        <f t="shared" si="110"/>
        <v/>
      </c>
      <c r="GC52" s="432" t="str">
        <f t="shared" si="110"/>
        <v/>
      </c>
      <c r="GD52" s="432" t="str">
        <f t="shared" si="110"/>
        <v/>
      </c>
      <c r="GE52" s="432" t="str">
        <f t="shared" si="110"/>
        <v/>
      </c>
      <c r="GF52" s="432" t="str">
        <f t="shared" si="110"/>
        <v/>
      </c>
      <c r="GG52" s="432" t="str">
        <f t="shared" si="111"/>
        <v/>
      </c>
      <c r="GH52" s="432" t="str">
        <f t="shared" si="111"/>
        <v/>
      </c>
      <c r="GI52" s="432" t="str">
        <f t="shared" si="111"/>
        <v/>
      </c>
      <c r="GJ52" s="432" t="str">
        <f t="shared" si="111"/>
        <v/>
      </c>
      <c r="GK52" s="432" t="str">
        <f t="shared" si="111"/>
        <v/>
      </c>
      <c r="GL52" s="432" t="str">
        <f t="shared" si="111"/>
        <v/>
      </c>
      <c r="GM52" s="432" t="str">
        <f t="shared" si="111"/>
        <v/>
      </c>
      <c r="GN52" s="432" t="str">
        <f t="shared" si="111"/>
        <v/>
      </c>
      <c r="GO52" s="432" t="str">
        <f t="shared" si="111"/>
        <v/>
      </c>
      <c r="GP52" s="432" t="str">
        <f t="shared" si="111"/>
        <v/>
      </c>
      <c r="GQ52" s="432" t="str">
        <f t="shared" si="112"/>
        <v/>
      </c>
      <c r="GR52" s="432" t="str">
        <f t="shared" si="112"/>
        <v/>
      </c>
      <c r="GS52" s="432" t="str">
        <f t="shared" si="112"/>
        <v/>
      </c>
      <c r="GT52" s="432" t="str">
        <f t="shared" si="112"/>
        <v/>
      </c>
      <c r="GU52" s="432" t="str">
        <f t="shared" si="112"/>
        <v/>
      </c>
      <c r="GV52" s="432" t="str">
        <f t="shared" si="112"/>
        <v/>
      </c>
      <c r="GW52" s="432" t="str">
        <f t="shared" si="112"/>
        <v/>
      </c>
      <c r="GX52" s="432" t="str">
        <f t="shared" si="112"/>
        <v/>
      </c>
      <c r="GY52" s="432" t="str">
        <f t="shared" si="112"/>
        <v/>
      </c>
      <c r="GZ52" s="432" t="str">
        <f t="shared" si="112"/>
        <v/>
      </c>
      <c r="HA52" s="432" t="str">
        <f t="shared" si="113"/>
        <v/>
      </c>
      <c r="HB52" s="432" t="str">
        <f t="shared" si="113"/>
        <v/>
      </c>
      <c r="HC52" s="432" t="str">
        <f t="shared" si="113"/>
        <v/>
      </c>
      <c r="HD52" s="432" t="str">
        <f t="shared" si="113"/>
        <v/>
      </c>
      <c r="HE52" s="432" t="str">
        <f t="shared" si="113"/>
        <v/>
      </c>
      <c r="HF52" s="432" t="str">
        <f t="shared" si="113"/>
        <v/>
      </c>
      <c r="HG52" s="432" t="str">
        <f t="shared" si="113"/>
        <v/>
      </c>
      <c r="HH52" s="432" t="str">
        <f t="shared" si="113"/>
        <v/>
      </c>
      <c r="HI52" s="432" t="str">
        <f t="shared" si="113"/>
        <v/>
      </c>
      <c r="HJ52" s="432" t="str">
        <f t="shared" si="113"/>
        <v/>
      </c>
      <c r="HK52" s="432" t="str">
        <f t="shared" si="114"/>
        <v/>
      </c>
      <c r="HL52" s="432" t="str">
        <f t="shared" si="114"/>
        <v/>
      </c>
      <c r="HM52" s="432" t="str">
        <f t="shared" si="114"/>
        <v/>
      </c>
      <c r="HN52" s="432" t="str">
        <f t="shared" si="114"/>
        <v/>
      </c>
      <c r="HO52" s="432" t="str">
        <f t="shared" si="114"/>
        <v/>
      </c>
      <c r="HP52" s="432" t="str">
        <f t="shared" si="114"/>
        <v/>
      </c>
      <c r="HQ52" s="432" t="str">
        <f t="shared" si="114"/>
        <v/>
      </c>
      <c r="HR52" s="432" t="str">
        <f t="shared" si="114"/>
        <v/>
      </c>
      <c r="HS52" s="432" t="str">
        <f t="shared" si="114"/>
        <v/>
      </c>
      <c r="HT52" s="432" t="str">
        <f t="shared" si="114"/>
        <v/>
      </c>
      <c r="HU52" s="432" t="str">
        <f t="shared" si="115"/>
        <v/>
      </c>
      <c r="HV52" s="432" t="str">
        <f t="shared" si="115"/>
        <v/>
      </c>
      <c r="HW52" s="432" t="str">
        <f t="shared" si="115"/>
        <v/>
      </c>
      <c r="HX52" s="432" t="str">
        <f t="shared" si="115"/>
        <v/>
      </c>
      <c r="HY52" s="432" t="str">
        <f t="shared" si="115"/>
        <v/>
      </c>
      <c r="HZ52" s="432" t="str">
        <f t="shared" si="115"/>
        <v/>
      </c>
      <c r="IA52" s="432" t="str">
        <f t="shared" si="115"/>
        <v/>
      </c>
      <c r="IB52" s="432" t="str">
        <f t="shared" si="115"/>
        <v/>
      </c>
      <c r="IC52" s="432" t="str">
        <f t="shared" si="115"/>
        <v/>
      </c>
      <c r="ID52" s="432" t="str">
        <f t="shared" si="115"/>
        <v/>
      </c>
      <c r="IE52" s="432" t="str">
        <f t="shared" si="116"/>
        <v/>
      </c>
      <c r="IF52" s="432" t="str">
        <f t="shared" si="116"/>
        <v/>
      </c>
      <c r="IG52" s="432" t="str">
        <f t="shared" si="116"/>
        <v/>
      </c>
      <c r="IH52" s="432" t="str">
        <f t="shared" si="116"/>
        <v/>
      </c>
      <c r="II52" s="432" t="str">
        <f t="shared" si="116"/>
        <v/>
      </c>
      <c r="IJ52" s="432" t="str">
        <f t="shared" si="116"/>
        <v/>
      </c>
      <c r="IK52" s="432" t="str">
        <f t="shared" si="116"/>
        <v/>
      </c>
      <c r="IL52" s="432" t="str">
        <f t="shared" si="116"/>
        <v/>
      </c>
      <c r="IM52" s="432" t="str">
        <f t="shared" si="116"/>
        <v/>
      </c>
      <c r="IN52" s="432" t="str">
        <f t="shared" si="116"/>
        <v/>
      </c>
      <c r="IO52" s="432" t="str">
        <f t="shared" si="117"/>
        <v/>
      </c>
      <c r="IP52" s="432" t="str">
        <f t="shared" si="117"/>
        <v/>
      </c>
      <c r="IQ52" s="432" t="str">
        <f t="shared" si="117"/>
        <v/>
      </c>
      <c r="IR52" s="432" t="str">
        <f t="shared" si="117"/>
        <v/>
      </c>
      <c r="IS52" s="432" t="str">
        <f t="shared" si="117"/>
        <v/>
      </c>
      <c r="IT52" s="432" t="str">
        <f t="shared" si="117"/>
        <v/>
      </c>
      <c r="IU52" s="432" t="str">
        <f t="shared" si="117"/>
        <v/>
      </c>
      <c r="IV52" s="432" t="str">
        <f t="shared" si="117"/>
        <v/>
      </c>
      <c r="IW52" s="432" t="str">
        <f t="shared" si="117"/>
        <v/>
      </c>
      <c r="IX52" s="432" t="str">
        <f t="shared" si="117"/>
        <v/>
      </c>
      <c r="IY52" s="432" t="str">
        <f t="shared" si="118"/>
        <v/>
      </c>
      <c r="IZ52" s="432" t="str">
        <f t="shared" si="118"/>
        <v/>
      </c>
      <c r="JA52" s="432" t="str">
        <f t="shared" si="118"/>
        <v/>
      </c>
      <c r="JB52" s="432" t="str">
        <f t="shared" si="118"/>
        <v/>
      </c>
      <c r="JC52" s="432" t="str">
        <f t="shared" si="118"/>
        <v/>
      </c>
      <c r="JD52" s="432" t="str">
        <f t="shared" si="118"/>
        <v/>
      </c>
      <c r="JE52" s="432" t="str">
        <f t="shared" si="118"/>
        <v/>
      </c>
      <c r="JF52" s="432" t="str">
        <f t="shared" si="118"/>
        <v/>
      </c>
      <c r="JG52" s="432" t="str">
        <f t="shared" si="118"/>
        <v/>
      </c>
      <c r="JH52" s="432" t="str">
        <f t="shared" si="118"/>
        <v/>
      </c>
      <c r="JI52" s="432" t="str">
        <f t="shared" si="119"/>
        <v/>
      </c>
      <c r="JJ52" s="432" t="str">
        <f t="shared" si="119"/>
        <v/>
      </c>
      <c r="JK52" s="432" t="str">
        <f t="shared" si="119"/>
        <v/>
      </c>
      <c r="JL52" s="432" t="str">
        <f t="shared" si="119"/>
        <v/>
      </c>
      <c r="JM52" s="432" t="str">
        <f t="shared" si="119"/>
        <v/>
      </c>
      <c r="JN52" s="432" t="str">
        <f t="shared" si="119"/>
        <v/>
      </c>
      <c r="JO52" s="432" t="str">
        <f t="shared" si="119"/>
        <v/>
      </c>
      <c r="JP52" s="432" t="str">
        <f t="shared" si="119"/>
        <v/>
      </c>
      <c r="JQ52" s="432" t="str">
        <f t="shared" si="119"/>
        <v/>
      </c>
      <c r="JR52" s="432" t="str">
        <f t="shared" si="119"/>
        <v/>
      </c>
      <c r="JS52" s="432" t="str">
        <f t="shared" si="120"/>
        <v/>
      </c>
      <c r="JT52" s="432" t="str">
        <f t="shared" si="120"/>
        <v/>
      </c>
      <c r="JU52" s="432" t="str">
        <f t="shared" si="120"/>
        <v/>
      </c>
      <c r="JV52" s="432" t="str">
        <f t="shared" si="120"/>
        <v/>
      </c>
      <c r="JW52" s="432" t="str">
        <f t="shared" si="120"/>
        <v/>
      </c>
      <c r="JX52" s="432" t="str">
        <f t="shared" si="120"/>
        <v/>
      </c>
      <c r="JY52" s="432" t="str">
        <f t="shared" si="120"/>
        <v/>
      </c>
      <c r="JZ52" s="432" t="str">
        <f t="shared" si="120"/>
        <v/>
      </c>
      <c r="KA52" s="432" t="str">
        <f t="shared" si="120"/>
        <v/>
      </c>
      <c r="KB52" s="432" t="str">
        <f t="shared" si="120"/>
        <v/>
      </c>
      <c r="KC52" s="432" t="str">
        <f t="shared" si="121"/>
        <v/>
      </c>
      <c r="KD52" s="432" t="str">
        <f t="shared" si="121"/>
        <v/>
      </c>
      <c r="KE52" s="432" t="str">
        <f t="shared" si="121"/>
        <v/>
      </c>
      <c r="KF52" s="432" t="str">
        <f t="shared" si="121"/>
        <v/>
      </c>
      <c r="KG52" s="432" t="str">
        <f t="shared" si="121"/>
        <v/>
      </c>
      <c r="KH52" s="432" t="str">
        <f t="shared" si="121"/>
        <v/>
      </c>
      <c r="KI52" s="432" t="str">
        <f t="shared" si="121"/>
        <v/>
      </c>
      <c r="KJ52" s="432" t="str">
        <f t="shared" si="121"/>
        <v/>
      </c>
      <c r="KK52" s="432" t="str">
        <f t="shared" si="121"/>
        <v/>
      </c>
      <c r="KL52" s="432" t="str">
        <f t="shared" si="121"/>
        <v/>
      </c>
      <c r="KM52" s="432" t="str">
        <f t="shared" si="122"/>
        <v/>
      </c>
      <c r="KN52" s="432" t="str">
        <f t="shared" si="122"/>
        <v/>
      </c>
      <c r="KO52" s="432" t="str">
        <f t="shared" si="122"/>
        <v/>
      </c>
      <c r="KP52" s="432" t="str">
        <f t="shared" si="122"/>
        <v/>
      </c>
      <c r="KQ52" s="432" t="str">
        <f t="shared" si="122"/>
        <v/>
      </c>
      <c r="KR52" s="432" t="str">
        <f t="shared" si="122"/>
        <v/>
      </c>
      <c r="KS52" s="432" t="str">
        <f t="shared" si="122"/>
        <v/>
      </c>
      <c r="KT52" s="432" t="str">
        <f t="shared" si="122"/>
        <v/>
      </c>
      <c r="KU52" s="432" t="str">
        <f t="shared" si="122"/>
        <v/>
      </c>
      <c r="KV52" s="432" t="str">
        <f t="shared" si="122"/>
        <v/>
      </c>
      <c r="KW52" s="432" t="str">
        <f t="shared" si="123"/>
        <v/>
      </c>
      <c r="KX52" s="432" t="str">
        <f t="shared" si="123"/>
        <v/>
      </c>
      <c r="KY52" s="432" t="str">
        <f t="shared" si="123"/>
        <v/>
      </c>
      <c r="KZ52" s="432" t="str">
        <f t="shared" si="123"/>
        <v/>
      </c>
      <c r="LA52" s="432" t="str">
        <f t="shared" si="123"/>
        <v/>
      </c>
      <c r="LB52" s="432" t="str">
        <f t="shared" si="123"/>
        <v/>
      </c>
      <c r="LC52" s="432" t="str">
        <f t="shared" si="123"/>
        <v/>
      </c>
      <c r="LD52" s="432" t="str">
        <f t="shared" si="123"/>
        <v/>
      </c>
      <c r="LE52" s="432" t="str">
        <f t="shared" si="123"/>
        <v/>
      </c>
      <c r="LF52" s="432" t="str">
        <f t="shared" si="123"/>
        <v/>
      </c>
      <c r="LG52" s="432" t="str">
        <f t="shared" si="124"/>
        <v/>
      </c>
      <c r="LH52" s="432" t="str">
        <f t="shared" si="124"/>
        <v/>
      </c>
      <c r="LI52" s="432" t="str">
        <f t="shared" si="124"/>
        <v/>
      </c>
      <c r="LJ52" s="432" t="str">
        <f t="shared" si="124"/>
        <v/>
      </c>
      <c r="LK52" s="432" t="str">
        <f t="shared" si="124"/>
        <v/>
      </c>
      <c r="LL52" s="432" t="str">
        <f t="shared" si="124"/>
        <v/>
      </c>
      <c r="LM52" s="432" t="str">
        <f t="shared" si="124"/>
        <v/>
      </c>
      <c r="LN52" s="432" t="str">
        <f t="shared" si="124"/>
        <v/>
      </c>
      <c r="LO52" s="432" t="str">
        <f t="shared" si="124"/>
        <v/>
      </c>
      <c r="LP52" s="432" t="str">
        <f t="shared" si="124"/>
        <v/>
      </c>
      <c r="LQ52" s="432" t="str">
        <f t="shared" si="125"/>
        <v/>
      </c>
      <c r="LR52" s="432" t="str">
        <f t="shared" si="125"/>
        <v/>
      </c>
      <c r="LS52" s="432" t="str">
        <f t="shared" si="125"/>
        <v/>
      </c>
      <c r="LT52" s="432" t="str">
        <f t="shared" si="125"/>
        <v/>
      </c>
      <c r="LU52" s="432" t="str">
        <f t="shared" si="125"/>
        <v/>
      </c>
      <c r="LV52" s="432" t="str">
        <f t="shared" si="125"/>
        <v/>
      </c>
      <c r="LW52" s="432" t="str">
        <f t="shared" si="125"/>
        <v/>
      </c>
      <c r="LX52" s="432" t="str">
        <f t="shared" si="125"/>
        <v/>
      </c>
      <c r="LY52" s="432" t="str">
        <f t="shared" si="125"/>
        <v/>
      </c>
      <c r="LZ52" s="432" t="str">
        <f t="shared" si="125"/>
        <v/>
      </c>
      <c r="MA52" s="432" t="str">
        <f t="shared" si="126"/>
        <v/>
      </c>
      <c r="MB52" s="432" t="str">
        <f t="shared" si="126"/>
        <v/>
      </c>
      <c r="MC52" s="432" t="str">
        <f t="shared" si="126"/>
        <v/>
      </c>
      <c r="MD52" s="432" t="str">
        <f t="shared" si="126"/>
        <v/>
      </c>
      <c r="ME52" s="432" t="str">
        <f t="shared" si="126"/>
        <v/>
      </c>
      <c r="MF52" s="432" t="str">
        <f t="shared" si="126"/>
        <v/>
      </c>
      <c r="MG52" s="432" t="str">
        <f t="shared" si="126"/>
        <v/>
      </c>
      <c r="MH52" s="432" t="str">
        <f t="shared" si="126"/>
        <v/>
      </c>
      <c r="MI52" s="432" t="str">
        <f t="shared" si="126"/>
        <v/>
      </c>
      <c r="MJ52" s="432" t="str">
        <f t="shared" si="126"/>
        <v/>
      </c>
      <c r="MK52" s="432" t="str">
        <f t="shared" si="127"/>
        <v/>
      </c>
      <c r="ML52" s="432" t="str">
        <f t="shared" si="127"/>
        <v/>
      </c>
      <c r="MM52" s="432" t="str">
        <f t="shared" si="127"/>
        <v/>
      </c>
      <c r="MN52" s="432" t="str">
        <f t="shared" si="127"/>
        <v/>
      </c>
      <c r="MO52" s="432" t="str">
        <f t="shared" si="127"/>
        <v/>
      </c>
      <c r="MP52" s="432" t="str">
        <f t="shared" si="127"/>
        <v/>
      </c>
      <c r="MQ52" s="432" t="str">
        <f t="shared" si="127"/>
        <v/>
      </c>
      <c r="MR52" s="432" t="str">
        <f t="shared" si="127"/>
        <v/>
      </c>
      <c r="MS52" s="432" t="str">
        <f t="shared" si="127"/>
        <v/>
      </c>
      <c r="MT52" s="432" t="str">
        <f t="shared" si="127"/>
        <v/>
      </c>
      <c r="MU52" s="432" t="str">
        <f t="shared" si="128"/>
        <v/>
      </c>
      <c r="MV52" s="432" t="str">
        <f t="shared" si="128"/>
        <v/>
      </c>
      <c r="MW52" s="432" t="str">
        <f t="shared" si="128"/>
        <v/>
      </c>
      <c r="MX52" s="432" t="str">
        <f t="shared" si="128"/>
        <v/>
      </c>
      <c r="MY52" s="432" t="str">
        <f t="shared" si="128"/>
        <v/>
      </c>
      <c r="MZ52" s="432" t="str">
        <f t="shared" si="128"/>
        <v/>
      </c>
      <c r="NA52" s="432" t="str">
        <f t="shared" si="128"/>
        <v/>
      </c>
      <c r="NB52" s="432" t="str">
        <f t="shared" si="128"/>
        <v/>
      </c>
      <c r="NC52" s="432" t="str">
        <f t="shared" si="128"/>
        <v/>
      </c>
      <c r="ND52" s="432" t="str">
        <f t="shared" si="128"/>
        <v/>
      </c>
      <c r="NE52" s="432" t="str">
        <f t="shared" si="129"/>
        <v/>
      </c>
      <c r="NF52" s="432" t="str">
        <f t="shared" si="129"/>
        <v/>
      </c>
      <c r="NG52" s="432" t="str">
        <f t="shared" si="129"/>
        <v/>
      </c>
      <c r="NH52" s="432" t="str">
        <f t="shared" si="129"/>
        <v/>
      </c>
      <c r="NI52" s="432" t="str">
        <f t="shared" si="129"/>
        <v/>
      </c>
      <c r="NJ52" s="432" t="str">
        <f t="shared" si="129"/>
        <v/>
      </c>
      <c r="NK52" s="432" t="str">
        <f t="shared" si="129"/>
        <v/>
      </c>
      <c r="NL52" s="432" t="str">
        <f t="shared" si="129"/>
        <v/>
      </c>
      <c r="NM52" s="432" t="str">
        <f t="shared" si="129"/>
        <v/>
      </c>
      <c r="NN52" s="432" t="str">
        <f t="shared" si="129"/>
        <v/>
      </c>
      <c r="NO52" s="432" t="str">
        <f t="shared" si="130"/>
        <v/>
      </c>
      <c r="NP52" s="432" t="str">
        <f t="shared" si="130"/>
        <v/>
      </c>
      <c r="NQ52" s="432" t="str">
        <f t="shared" si="130"/>
        <v/>
      </c>
      <c r="NR52" s="432" t="str">
        <f t="shared" si="130"/>
        <v/>
      </c>
      <c r="NS52" s="432" t="str">
        <f t="shared" si="130"/>
        <v/>
      </c>
      <c r="NT52" s="432" t="str">
        <f t="shared" si="130"/>
        <v/>
      </c>
      <c r="NU52" s="432" t="str">
        <f t="shared" si="130"/>
        <v/>
      </c>
      <c r="NV52" s="432" t="str">
        <f t="shared" si="130"/>
        <v/>
      </c>
      <c r="NW52" s="432" t="str">
        <f t="shared" si="130"/>
        <v/>
      </c>
      <c r="NX52" s="432" t="str">
        <f t="shared" si="130"/>
        <v/>
      </c>
      <c r="NY52" s="432" t="str">
        <f t="shared" si="131"/>
        <v/>
      </c>
      <c r="NZ52" s="432" t="str">
        <f t="shared" si="131"/>
        <v/>
      </c>
      <c r="OA52" s="432" t="str">
        <f t="shared" si="131"/>
        <v/>
      </c>
      <c r="OB52" s="432" t="str">
        <f t="shared" si="131"/>
        <v/>
      </c>
      <c r="OC52" s="432" t="str">
        <f t="shared" si="131"/>
        <v/>
      </c>
      <c r="OD52" s="432" t="str">
        <f t="shared" si="131"/>
        <v/>
      </c>
      <c r="OE52" s="432" t="str">
        <f t="shared" si="131"/>
        <v/>
      </c>
      <c r="OF52" s="432" t="str">
        <f t="shared" si="131"/>
        <v/>
      </c>
      <c r="OG52" s="432" t="str">
        <f t="shared" si="131"/>
        <v/>
      </c>
      <c r="OH52" s="432" t="str">
        <f t="shared" si="131"/>
        <v/>
      </c>
      <c r="OI52" s="432" t="str">
        <f t="shared" si="132"/>
        <v/>
      </c>
      <c r="OJ52" s="432" t="str">
        <f t="shared" si="132"/>
        <v/>
      </c>
      <c r="OK52" s="432" t="str">
        <f t="shared" si="132"/>
        <v/>
      </c>
      <c r="OL52" s="432" t="str">
        <f t="shared" si="132"/>
        <v/>
      </c>
      <c r="OM52" s="432" t="str">
        <f t="shared" si="132"/>
        <v/>
      </c>
      <c r="ON52" s="432" t="str">
        <f t="shared" si="132"/>
        <v/>
      </c>
      <c r="OO52" s="432" t="str">
        <f t="shared" si="132"/>
        <v/>
      </c>
      <c r="OP52" s="432" t="str">
        <f t="shared" si="132"/>
        <v/>
      </c>
      <c r="OQ52" s="432" t="str">
        <f t="shared" si="132"/>
        <v/>
      </c>
      <c r="OR52" s="432" t="str">
        <f t="shared" si="132"/>
        <v/>
      </c>
      <c r="OS52" s="432" t="str">
        <f t="shared" si="133"/>
        <v/>
      </c>
      <c r="OT52" s="432" t="str">
        <f t="shared" si="133"/>
        <v/>
      </c>
      <c r="OU52" s="432" t="str">
        <f t="shared" si="133"/>
        <v/>
      </c>
      <c r="OV52" s="432" t="str">
        <f t="shared" si="133"/>
        <v/>
      </c>
      <c r="OW52" s="432" t="str">
        <f t="shared" si="133"/>
        <v/>
      </c>
      <c r="OX52" s="432" t="str">
        <f t="shared" si="133"/>
        <v/>
      </c>
      <c r="OY52" s="432" t="str">
        <f t="shared" si="133"/>
        <v/>
      </c>
      <c r="OZ52" s="432" t="str">
        <f t="shared" si="133"/>
        <v/>
      </c>
      <c r="PA52" s="432" t="str">
        <f t="shared" si="133"/>
        <v/>
      </c>
      <c r="PB52" s="432" t="str">
        <f t="shared" si="133"/>
        <v/>
      </c>
      <c r="PC52" s="432" t="str">
        <f t="shared" si="133"/>
        <v/>
      </c>
      <c r="PD52" s="432" t="str">
        <f t="shared" si="133"/>
        <v/>
      </c>
      <c r="PE52" s="432" t="str">
        <f t="shared" si="133"/>
        <v/>
      </c>
    </row>
    <row r="53" spans="1:421" ht="15.6">
      <c r="A53" s="541"/>
      <c r="B53" s="542"/>
      <c r="C53" s="947"/>
      <c r="D53" s="542"/>
      <c r="E53" s="546"/>
      <c r="F53" s="542"/>
      <c r="G53" s="543"/>
      <c r="H53" s="544"/>
      <c r="I53" s="545"/>
      <c r="J53" s="546"/>
      <c r="K53" s="546" t="str">
        <f t="shared" si="51"/>
        <v/>
      </c>
      <c r="L53" s="547" t="str">
        <f t="shared" si="12"/>
        <v/>
      </c>
      <c r="M53" s="951" t="str">
        <f t="shared" si="13"/>
        <v/>
      </c>
      <c r="N53" s="951" t="str">
        <f t="shared" si="52"/>
        <v/>
      </c>
      <c r="O53" s="1486"/>
      <c r="P53" s="1486"/>
      <c r="Q53" s="98"/>
      <c r="R53" s="167" t="str">
        <f t="shared" si="53"/>
        <v/>
      </c>
      <c r="S53" s="167" t="str">
        <f t="shared" si="54"/>
        <v/>
      </c>
      <c r="T53" s="167" t="str">
        <f t="shared" si="55"/>
        <v/>
      </c>
      <c r="U53" s="167" t="str">
        <f t="shared" si="56"/>
        <v/>
      </c>
      <c r="V53" s="85" t="s">
        <v>652</v>
      </c>
      <c r="W53" s="450">
        <v>4</v>
      </c>
      <c r="X53" s="167" t="str">
        <f t="shared" si="57"/>
        <v/>
      </c>
      <c r="Y53" s="167" t="str">
        <f t="shared" si="58"/>
        <v/>
      </c>
      <c r="Z53" s="167" t="str">
        <f t="shared" si="59"/>
        <v/>
      </c>
      <c r="AD53" s="528" t="s">
        <v>634</v>
      </c>
      <c r="AE53" s="25"/>
      <c r="AF53" s="25"/>
      <c r="AG53" s="25"/>
      <c r="AH53" s="25"/>
      <c r="AI53" s="25"/>
      <c r="AJ53" s="25"/>
      <c r="AK53" s="25"/>
      <c r="AL53" s="25"/>
      <c r="AM53" s="25"/>
      <c r="AN53" s="25"/>
      <c r="AO53" s="25"/>
      <c r="AP53" s="25"/>
      <c r="AQ53" s="25"/>
      <c r="AR53" s="25"/>
      <c r="AS53" s="25"/>
      <c r="AT53" s="25"/>
      <c r="AU53" s="25"/>
      <c r="AV53" s="25"/>
      <c r="AW53" s="432" t="str">
        <f t="shared" si="97"/>
        <v/>
      </c>
      <c r="AX53" s="432" t="str">
        <f t="shared" si="97"/>
        <v/>
      </c>
      <c r="AY53" s="432" t="str">
        <f t="shared" si="97"/>
        <v/>
      </c>
      <c r="AZ53" s="432" t="str">
        <f t="shared" si="97"/>
        <v/>
      </c>
      <c r="BA53" s="432" t="str">
        <f t="shared" si="97"/>
        <v/>
      </c>
      <c r="BB53" s="432" t="str">
        <f t="shared" si="97"/>
        <v/>
      </c>
      <c r="BC53" s="432" t="str">
        <f t="shared" si="97"/>
        <v/>
      </c>
      <c r="BD53" s="432" t="str">
        <f t="shared" si="97"/>
        <v/>
      </c>
      <c r="BE53" s="432" t="str">
        <f t="shared" si="97"/>
        <v/>
      </c>
      <c r="BF53" s="432" t="str">
        <f t="shared" si="97"/>
        <v/>
      </c>
      <c r="BG53" s="432" t="str">
        <f t="shared" si="98"/>
        <v/>
      </c>
      <c r="BH53" s="432" t="str">
        <f t="shared" si="98"/>
        <v/>
      </c>
      <c r="BI53" s="432" t="str">
        <f t="shared" si="98"/>
        <v/>
      </c>
      <c r="BJ53" s="432" t="str">
        <f t="shared" si="98"/>
        <v/>
      </c>
      <c r="BK53" s="432" t="str">
        <f t="shared" si="98"/>
        <v/>
      </c>
      <c r="BL53" s="432" t="str">
        <f t="shared" si="98"/>
        <v/>
      </c>
      <c r="BM53" s="432" t="str">
        <f t="shared" si="98"/>
        <v/>
      </c>
      <c r="BN53" s="432" t="str">
        <f t="shared" si="98"/>
        <v/>
      </c>
      <c r="BO53" s="432" t="str">
        <f t="shared" si="98"/>
        <v/>
      </c>
      <c r="BP53" s="432" t="str">
        <f t="shared" si="98"/>
        <v/>
      </c>
      <c r="BQ53" s="432" t="str">
        <f t="shared" si="99"/>
        <v/>
      </c>
      <c r="BR53" s="432" t="str">
        <f t="shared" si="99"/>
        <v/>
      </c>
      <c r="BS53" s="432" t="str">
        <f t="shared" si="99"/>
        <v/>
      </c>
      <c r="BT53" s="432" t="str">
        <f t="shared" si="99"/>
        <v/>
      </c>
      <c r="BU53" s="432" t="str">
        <f t="shared" si="99"/>
        <v/>
      </c>
      <c r="BV53" s="432" t="str">
        <f t="shared" si="99"/>
        <v/>
      </c>
      <c r="BW53" s="432" t="str">
        <f t="shared" si="99"/>
        <v/>
      </c>
      <c r="BX53" s="432" t="str">
        <f t="shared" si="99"/>
        <v/>
      </c>
      <c r="BY53" s="432" t="str">
        <f t="shared" si="99"/>
        <v/>
      </c>
      <c r="BZ53" s="432" t="str">
        <f t="shared" si="99"/>
        <v/>
      </c>
      <c r="CA53" s="432" t="str">
        <f t="shared" si="100"/>
        <v/>
      </c>
      <c r="CB53" s="432" t="str">
        <f t="shared" si="100"/>
        <v/>
      </c>
      <c r="CC53" s="432" t="str">
        <f t="shared" si="100"/>
        <v/>
      </c>
      <c r="CD53" s="432" t="str">
        <f t="shared" si="100"/>
        <v/>
      </c>
      <c r="CE53" s="432" t="str">
        <f t="shared" si="100"/>
        <v/>
      </c>
      <c r="CF53" s="432" t="str">
        <f t="shared" si="100"/>
        <v/>
      </c>
      <c r="CG53" s="432" t="str">
        <f t="shared" si="100"/>
        <v/>
      </c>
      <c r="CH53" s="432" t="str">
        <f t="shared" si="100"/>
        <v/>
      </c>
      <c r="CI53" s="432" t="str">
        <f t="shared" si="100"/>
        <v/>
      </c>
      <c r="CJ53" s="432" t="str">
        <f t="shared" si="100"/>
        <v/>
      </c>
      <c r="CK53" s="432" t="str">
        <f t="shared" si="101"/>
        <v/>
      </c>
      <c r="CL53" s="432" t="str">
        <f t="shared" si="101"/>
        <v/>
      </c>
      <c r="CM53" s="432" t="str">
        <f t="shared" si="101"/>
        <v/>
      </c>
      <c r="CN53" s="432" t="str">
        <f t="shared" si="101"/>
        <v/>
      </c>
      <c r="CO53" s="432" t="str">
        <f t="shared" si="101"/>
        <v/>
      </c>
      <c r="CP53" s="432" t="str">
        <f t="shared" si="101"/>
        <v/>
      </c>
      <c r="CQ53" s="432" t="str">
        <f t="shared" si="101"/>
        <v/>
      </c>
      <c r="CR53" s="432" t="str">
        <f t="shared" si="101"/>
        <v/>
      </c>
      <c r="CS53" s="432" t="str">
        <f t="shared" si="101"/>
        <v/>
      </c>
      <c r="CT53" s="432" t="str">
        <f t="shared" si="101"/>
        <v/>
      </c>
      <c r="CU53" s="432" t="str">
        <f t="shared" si="102"/>
        <v/>
      </c>
      <c r="CV53" s="432" t="str">
        <f t="shared" si="102"/>
        <v/>
      </c>
      <c r="CW53" s="432" t="str">
        <f t="shared" si="102"/>
        <v/>
      </c>
      <c r="CX53" s="432" t="str">
        <f t="shared" si="102"/>
        <v/>
      </c>
      <c r="CY53" s="432" t="str">
        <f t="shared" si="102"/>
        <v/>
      </c>
      <c r="CZ53" s="432" t="str">
        <f t="shared" si="102"/>
        <v/>
      </c>
      <c r="DA53" s="432" t="str">
        <f t="shared" si="102"/>
        <v/>
      </c>
      <c r="DB53" s="432" t="str">
        <f t="shared" si="102"/>
        <v/>
      </c>
      <c r="DC53" s="432" t="str">
        <f t="shared" si="102"/>
        <v/>
      </c>
      <c r="DD53" s="432" t="str">
        <f t="shared" si="102"/>
        <v/>
      </c>
      <c r="DE53" s="432" t="str">
        <f t="shared" si="103"/>
        <v/>
      </c>
      <c r="DF53" s="432" t="str">
        <f t="shared" si="103"/>
        <v/>
      </c>
      <c r="DG53" s="432" t="str">
        <f t="shared" si="103"/>
        <v/>
      </c>
      <c r="DH53" s="432" t="str">
        <f t="shared" si="103"/>
        <v/>
      </c>
      <c r="DI53" s="432" t="str">
        <f t="shared" si="103"/>
        <v/>
      </c>
      <c r="DJ53" s="432" t="str">
        <f t="shared" si="103"/>
        <v/>
      </c>
      <c r="DK53" s="432" t="str">
        <f t="shared" si="103"/>
        <v/>
      </c>
      <c r="DL53" s="432" t="str">
        <f t="shared" si="103"/>
        <v/>
      </c>
      <c r="DM53" s="432" t="str">
        <f t="shared" si="103"/>
        <v/>
      </c>
      <c r="DN53" s="432" t="str">
        <f t="shared" si="103"/>
        <v/>
      </c>
      <c r="DO53" s="432" t="str">
        <f t="shared" si="104"/>
        <v/>
      </c>
      <c r="DP53" s="432" t="str">
        <f t="shared" si="104"/>
        <v/>
      </c>
      <c r="DQ53" s="432" t="str">
        <f t="shared" si="104"/>
        <v/>
      </c>
      <c r="DR53" s="432" t="str">
        <f t="shared" si="104"/>
        <v/>
      </c>
      <c r="DS53" s="432" t="str">
        <f t="shared" si="104"/>
        <v/>
      </c>
      <c r="DT53" s="432" t="str">
        <f t="shared" si="104"/>
        <v/>
      </c>
      <c r="DU53" s="432" t="str">
        <f t="shared" si="104"/>
        <v/>
      </c>
      <c r="DV53" s="432" t="str">
        <f t="shared" si="104"/>
        <v/>
      </c>
      <c r="DW53" s="432" t="str">
        <f t="shared" si="104"/>
        <v/>
      </c>
      <c r="DX53" s="432" t="str">
        <f t="shared" si="104"/>
        <v/>
      </c>
      <c r="DY53" s="432" t="str">
        <f t="shared" si="105"/>
        <v/>
      </c>
      <c r="DZ53" s="432" t="str">
        <f t="shared" si="105"/>
        <v/>
      </c>
      <c r="EA53" s="432" t="str">
        <f t="shared" si="105"/>
        <v/>
      </c>
      <c r="EB53" s="432" t="str">
        <f t="shared" si="105"/>
        <v/>
      </c>
      <c r="EC53" s="432" t="str">
        <f t="shared" si="105"/>
        <v/>
      </c>
      <c r="ED53" s="432" t="str">
        <f t="shared" si="105"/>
        <v/>
      </c>
      <c r="EE53" s="432" t="str">
        <f t="shared" si="105"/>
        <v/>
      </c>
      <c r="EF53" s="432" t="str">
        <f t="shared" si="105"/>
        <v/>
      </c>
      <c r="EG53" s="432" t="str">
        <f t="shared" si="105"/>
        <v/>
      </c>
      <c r="EH53" s="432" t="str">
        <f t="shared" si="105"/>
        <v/>
      </c>
      <c r="EI53" s="432" t="str">
        <f t="shared" si="106"/>
        <v/>
      </c>
      <c r="EJ53" s="432" t="str">
        <f t="shared" si="106"/>
        <v/>
      </c>
      <c r="EK53" s="432" t="str">
        <f t="shared" si="106"/>
        <v/>
      </c>
      <c r="EL53" s="432" t="str">
        <f t="shared" si="106"/>
        <v/>
      </c>
      <c r="EM53" s="432" t="str">
        <f t="shared" si="106"/>
        <v/>
      </c>
      <c r="EN53" s="432" t="str">
        <f t="shared" si="106"/>
        <v/>
      </c>
      <c r="EO53" s="432" t="str">
        <f t="shared" si="106"/>
        <v/>
      </c>
      <c r="EP53" s="432" t="str">
        <f t="shared" si="106"/>
        <v/>
      </c>
      <c r="EQ53" s="432" t="str">
        <f t="shared" si="106"/>
        <v/>
      </c>
      <c r="ER53" s="432" t="str">
        <f t="shared" si="106"/>
        <v/>
      </c>
      <c r="ES53" s="432" t="str">
        <f t="shared" si="107"/>
        <v/>
      </c>
      <c r="ET53" s="432" t="str">
        <f t="shared" si="107"/>
        <v/>
      </c>
      <c r="EU53" s="432" t="str">
        <f t="shared" si="107"/>
        <v/>
      </c>
      <c r="EV53" s="432" t="str">
        <f t="shared" si="107"/>
        <v/>
      </c>
      <c r="EW53" s="432" t="str">
        <f t="shared" si="107"/>
        <v/>
      </c>
      <c r="EX53" s="432" t="str">
        <f t="shared" si="107"/>
        <v/>
      </c>
      <c r="EY53" s="432" t="str">
        <f t="shared" si="107"/>
        <v/>
      </c>
      <c r="EZ53" s="432" t="str">
        <f t="shared" si="107"/>
        <v/>
      </c>
      <c r="FA53" s="432" t="str">
        <f t="shared" si="107"/>
        <v/>
      </c>
      <c r="FB53" s="432" t="str">
        <f t="shared" si="107"/>
        <v/>
      </c>
      <c r="FC53" s="432" t="str">
        <f t="shared" si="108"/>
        <v/>
      </c>
      <c r="FD53" s="432" t="str">
        <f t="shared" si="108"/>
        <v/>
      </c>
      <c r="FE53" s="432" t="str">
        <f t="shared" si="108"/>
        <v/>
      </c>
      <c r="FF53" s="432" t="str">
        <f t="shared" si="108"/>
        <v/>
      </c>
      <c r="FG53" s="432" t="str">
        <f t="shared" si="108"/>
        <v/>
      </c>
      <c r="FH53" s="432" t="str">
        <f t="shared" si="108"/>
        <v/>
      </c>
      <c r="FI53" s="432" t="str">
        <f t="shared" si="108"/>
        <v/>
      </c>
      <c r="FJ53" s="432" t="str">
        <f t="shared" si="108"/>
        <v/>
      </c>
      <c r="FK53" s="432" t="str">
        <f t="shared" si="108"/>
        <v/>
      </c>
      <c r="FL53" s="432" t="str">
        <f t="shared" si="108"/>
        <v/>
      </c>
      <c r="FM53" s="432" t="str">
        <f t="shared" si="109"/>
        <v/>
      </c>
      <c r="FN53" s="432" t="str">
        <f t="shared" si="109"/>
        <v/>
      </c>
      <c r="FO53" s="432" t="str">
        <f t="shared" si="109"/>
        <v/>
      </c>
      <c r="FP53" s="432" t="str">
        <f t="shared" si="109"/>
        <v/>
      </c>
      <c r="FQ53" s="432" t="str">
        <f t="shared" si="109"/>
        <v/>
      </c>
      <c r="FR53" s="432" t="str">
        <f t="shared" si="109"/>
        <v/>
      </c>
      <c r="FS53" s="432" t="str">
        <f t="shared" si="109"/>
        <v/>
      </c>
      <c r="FT53" s="432" t="str">
        <f t="shared" si="109"/>
        <v/>
      </c>
      <c r="FU53" s="432" t="str">
        <f t="shared" si="109"/>
        <v/>
      </c>
      <c r="FV53" s="432" t="str">
        <f t="shared" si="109"/>
        <v/>
      </c>
      <c r="FW53" s="432" t="str">
        <f t="shared" si="110"/>
        <v/>
      </c>
      <c r="FX53" s="432" t="str">
        <f t="shared" si="110"/>
        <v/>
      </c>
      <c r="FY53" s="432" t="str">
        <f t="shared" si="110"/>
        <v/>
      </c>
      <c r="FZ53" s="432" t="str">
        <f t="shared" si="110"/>
        <v/>
      </c>
      <c r="GA53" s="432" t="str">
        <f t="shared" si="110"/>
        <v/>
      </c>
      <c r="GB53" s="432" t="str">
        <f t="shared" si="110"/>
        <v/>
      </c>
      <c r="GC53" s="432" t="str">
        <f t="shared" si="110"/>
        <v/>
      </c>
      <c r="GD53" s="432" t="str">
        <f t="shared" si="110"/>
        <v/>
      </c>
      <c r="GE53" s="432" t="str">
        <f t="shared" si="110"/>
        <v/>
      </c>
      <c r="GF53" s="432" t="str">
        <f t="shared" si="110"/>
        <v/>
      </c>
      <c r="GG53" s="432" t="str">
        <f t="shared" si="111"/>
        <v/>
      </c>
      <c r="GH53" s="432" t="str">
        <f t="shared" si="111"/>
        <v/>
      </c>
      <c r="GI53" s="432" t="str">
        <f t="shared" si="111"/>
        <v/>
      </c>
      <c r="GJ53" s="432" t="str">
        <f t="shared" si="111"/>
        <v/>
      </c>
      <c r="GK53" s="432" t="str">
        <f t="shared" si="111"/>
        <v/>
      </c>
      <c r="GL53" s="432" t="str">
        <f t="shared" si="111"/>
        <v/>
      </c>
      <c r="GM53" s="432" t="str">
        <f t="shared" si="111"/>
        <v/>
      </c>
      <c r="GN53" s="432" t="str">
        <f t="shared" si="111"/>
        <v/>
      </c>
      <c r="GO53" s="432" t="str">
        <f t="shared" si="111"/>
        <v/>
      </c>
      <c r="GP53" s="432" t="str">
        <f t="shared" si="111"/>
        <v/>
      </c>
      <c r="GQ53" s="432" t="str">
        <f t="shared" si="112"/>
        <v/>
      </c>
      <c r="GR53" s="432" t="str">
        <f t="shared" si="112"/>
        <v/>
      </c>
      <c r="GS53" s="432" t="str">
        <f t="shared" si="112"/>
        <v/>
      </c>
      <c r="GT53" s="432" t="str">
        <f t="shared" si="112"/>
        <v/>
      </c>
      <c r="GU53" s="432" t="str">
        <f t="shared" si="112"/>
        <v/>
      </c>
      <c r="GV53" s="432" t="str">
        <f t="shared" si="112"/>
        <v/>
      </c>
      <c r="GW53" s="432" t="str">
        <f t="shared" si="112"/>
        <v/>
      </c>
      <c r="GX53" s="432" t="str">
        <f t="shared" si="112"/>
        <v/>
      </c>
      <c r="GY53" s="432" t="str">
        <f t="shared" si="112"/>
        <v/>
      </c>
      <c r="GZ53" s="432" t="str">
        <f t="shared" si="112"/>
        <v/>
      </c>
      <c r="HA53" s="432" t="str">
        <f t="shared" si="113"/>
        <v/>
      </c>
      <c r="HB53" s="432" t="str">
        <f t="shared" si="113"/>
        <v/>
      </c>
      <c r="HC53" s="432" t="str">
        <f t="shared" si="113"/>
        <v/>
      </c>
      <c r="HD53" s="432" t="str">
        <f t="shared" si="113"/>
        <v/>
      </c>
      <c r="HE53" s="432" t="str">
        <f t="shared" si="113"/>
        <v/>
      </c>
      <c r="HF53" s="432" t="str">
        <f t="shared" si="113"/>
        <v/>
      </c>
      <c r="HG53" s="432" t="str">
        <f t="shared" si="113"/>
        <v/>
      </c>
      <c r="HH53" s="432" t="str">
        <f t="shared" si="113"/>
        <v/>
      </c>
      <c r="HI53" s="432" t="str">
        <f t="shared" si="113"/>
        <v/>
      </c>
      <c r="HJ53" s="432" t="str">
        <f t="shared" si="113"/>
        <v/>
      </c>
      <c r="HK53" s="432" t="str">
        <f t="shared" si="114"/>
        <v/>
      </c>
      <c r="HL53" s="432" t="str">
        <f t="shared" si="114"/>
        <v/>
      </c>
      <c r="HM53" s="432" t="str">
        <f t="shared" si="114"/>
        <v/>
      </c>
      <c r="HN53" s="432" t="str">
        <f t="shared" si="114"/>
        <v/>
      </c>
      <c r="HO53" s="432" t="str">
        <f t="shared" si="114"/>
        <v/>
      </c>
      <c r="HP53" s="432" t="str">
        <f t="shared" si="114"/>
        <v/>
      </c>
      <c r="HQ53" s="432" t="str">
        <f t="shared" si="114"/>
        <v/>
      </c>
      <c r="HR53" s="432" t="str">
        <f t="shared" si="114"/>
        <v/>
      </c>
      <c r="HS53" s="432" t="str">
        <f t="shared" si="114"/>
        <v/>
      </c>
      <c r="HT53" s="432" t="str">
        <f t="shared" si="114"/>
        <v/>
      </c>
      <c r="HU53" s="432" t="str">
        <f t="shared" si="115"/>
        <v/>
      </c>
      <c r="HV53" s="432" t="str">
        <f t="shared" si="115"/>
        <v/>
      </c>
      <c r="HW53" s="432" t="str">
        <f t="shared" si="115"/>
        <v/>
      </c>
      <c r="HX53" s="432" t="str">
        <f t="shared" si="115"/>
        <v/>
      </c>
      <c r="HY53" s="432" t="str">
        <f t="shared" si="115"/>
        <v/>
      </c>
      <c r="HZ53" s="432" t="str">
        <f t="shared" si="115"/>
        <v/>
      </c>
      <c r="IA53" s="432" t="str">
        <f t="shared" si="115"/>
        <v/>
      </c>
      <c r="IB53" s="432" t="str">
        <f t="shared" si="115"/>
        <v/>
      </c>
      <c r="IC53" s="432" t="str">
        <f t="shared" si="115"/>
        <v/>
      </c>
      <c r="ID53" s="432" t="str">
        <f t="shared" si="115"/>
        <v/>
      </c>
      <c r="IE53" s="432" t="str">
        <f t="shared" si="116"/>
        <v/>
      </c>
      <c r="IF53" s="432" t="str">
        <f t="shared" si="116"/>
        <v/>
      </c>
      <c r="IG53" s="432" t="str">
        <f t="shared" si="116"/>
        <v/>
      </c>
      <c r="IH53" s="432" t="str">
        <f t="shared" si="116"/>
        <v/>
      </c>
      <c r="II53" s="432" t="str">
        <f t="shared" si="116"/>
        <v/>
      </c>
      <c r="IJ53" s="432" t="str">
        <f t="shared" si="116"/>
        <v/>
      </c>
      <c r="IK53" s="432" t="str">
        <f t="shared" si="116"/>
        <v/>
      </c>
      <c r="IL53" s="432" t="str">
        <f t="shared" si="116"/>
        <v/>
      </c>
      <c r="IM53" s="432" t="str">
        <f t="shared" si="116"/>
        <v/>
      </c>
      <c r="IN53" s="432" t="str">
        <f t="shared" si="116"/>
        <v/>
      </c>
      <c r="IO53" s="432" t="str">
        <f t="shared" si="117"/>
        <v/>
      </c>
      <c r="IP53" s="432" t="str">
        <f t="shared" si="117"/>
        <v/>
      </c>
      <c r="IQ53" s="432" t="str">
        <f t="shared" si="117"/>
        <v/>
      </c>
      <c r="IR53" s="432" t="str">
        <f t="shared" si="117"/>
        <v/>
      </c>
      <c r="IS53" s="432" t="str">
        <f t="shared" si="117"/>
        <v/>
      </c>
      <c r="IT53" s="432" t="str">
        <f t="shared" si="117"/>
        <v/>
      </c>
      <c r="IU53" s="432" t="str">
        <f t="shared" si="117"/>
        <v/>
      </c>
      <c r="IV53" s="432" t="str">
        <f t="shared" si="117"/>
        <v/>
      </c>
      <c r="IW53" s="432" t="str">
        <f t="shared" si="117"/>
        <v/>
      </c>
      <c r="IX53" s="432" t="str">
        <f t="shared" si="117"/>
        <v/>
      </c>
      <c r="IY53" s="432" t="str">
        <f t="shared" si="118"/>
        <v/>
      </c>
      <c r="IZ53" s="432" t="str">
        <f t="shared" si="118"/>
        <v/>
      </c>
      <c r="JA53" s="432" t="str">
        <f t="shared" si="118"/>
        <v/>
      </c>
      <c r="JB53" s="432" t="str">
        <f t="shared" si="118"/>
        <v/>
      </c>
      <c r="JC53" s="432" t="str">
        <f t="shared" si="118"/>
        <v/>
      </c>
      <c r="JD53" s="432" t="str">
        <f t="shared" si="118"/>
        <v/>
      </c>
      <c r="JE53" s="432" t="str">
        <f t="shared" si="118"/>
        <v/>
      </c>
      <c r="JF53" s="432" t="str">
        <f t="shared" si="118"/>
        <v/>
      </c>
      <c r="JG53" s="432" t="str">
        <f t="shared" si="118"/>
        <v/>
      </c>
      <c r="JH53" s="432" t="str">
        <f t="shared" si="118"/>
        <v/>
      </c>
      <c r="JI53" s="432" t="str">
        <f t="shared" si="119"/>
        <v/>
      </c>
      <c r="JJ53" s="432" t="str">
        <f t="shared" si="119"/>
        <v/>
      </c>
      <c r="JK53" s="432" t="str">
        <f t="shared" si="119"/>
        <v/>
      </c>
      <c r="JL53" s="432" t="str">
        <f t="shared" si="119"/>
        <v/>
      </c>
      <c r="JM53" s="432" t="str">
        <f t="shared" si="119"/>
        <v/>
      </c>
      <c r="JN53" s="432" t="str">
        <f t="shared" si="119"/>
        <v/>
      </c>
      <c r="JO53" s="432" t="str">
        <f t="shared" si="119"/>
        <v/>
      </c>
      <c r="JP53" s="432" t="str">
        <f t="shared" si="119"/>
        <v/>
      </c>
      <c r="JQ53" s="432" t="str">
        <f t="shared" si="119"/>
        <v/>
      </c>
      <c r="JR53" s="432" t="str">
        <f t="shared" si="119"/>
        <v/>
      </c>
      <c r="JS53" s="432" t="str">
        <f t="shared" si="120"/>
        <v/>
      </c>
      <c r="JT53" s="432" t="str">
        <f t="shared" si="120"/>
        <v/>
      </c>
      <c r="JU53" s="432" t="str">
        <f t="shared" si="120"/>
        <v/>
      </c>
      <c r="JV53" s="432" t="str">
        <f t="shared" si="120"/>
        <v/>
      </c>
      <c r="JW53" s="432" t="str">
        <f t="shared" si="120"/>
        <v/>
      </c>
      <c r="JX53" s="432" t="str">
        <f t="shared" si="120"/>
        <v/>
      </c>
      <c r="JY53" s="432" t="str">
        <f t="shared" si="120"/>
        <v/>
      </c>
      <c r="JZ53" s="432" t="str">
        <f t="shared" si="120"/>
        <v/>
      </c>
      <c r="KA53" s="432" t="str">
        <f t="shared" si="120"/>
        <v/>
      </c>
      <c r="KB53" s="432" t="str">
        <f t="shared" si="120"/>
        <v/>
      </c>
      <c r="KC53" s="432" t="str">
        <f t="shared" si="121"/>
        <v/>
      </c>
      <c r="KD53" s="432" t="str">
        <f t="shared" si="121"/>
        <v/>
      </c>
      <c r="KE53" s="432" t="str">
        <f t="shared" si="121"/>
        <v/>
      </c>
      <c r="KF53" s="432" t="str">
        <f t="shared" si="121"/>
        <v/>
      </c>
      <c r="KG53" s="432" t="str">
        <f t="shared" si="121"/>
        <v/>
      </c>
      <c r="KH53" s="432" t="str">
        <f t="shared" si="121"/>
        <v/>
      </c>
      <c r="KI53" s="432" t="str">
        <f t="shared" si="121"/>
        <v/>
      </c>
      <c r="KJ53" s="432" t="str">
        <f t="shared" si="121"/>
        <v/>
      </c>
      <c r="KK53" s="432" t="str">
        <f t="shared" si="121"/>
        <v/>
      </c>
      <c r="KL53" s="432" t="str">
        <f t="shared" si="121"/>
        <v/>
      </c>
      <c r="KM53" s="432" t="str">
        <f t="shared" si="122"/>
        <v/>
      </c>
      <c r="KN53" s="432" t="str">
        <f t="shared" si="122"/>
        <v/>
      </c>
      <c r="KO53" s="432" t="str">
        <f t="shared" si="122"/>
        <v/>
      </c>
      <c r="KP53" s="432" t="str">
        <f t="shared" si="122"/>
        <v/>
      </c>
      <c r="KQ53" s="432" t="str">
        <f t="shared" si="122"/>
        <v/>
      </c>
      <c r="KR53" s="432" t="str">
        <f t="shared" si="122"/>
        <v/>
      </c>
      <c r="KS53" s="432" t="str">
        <f t="shared" si="122"/>
        <v/>
      </c>
      <c r="KT53" s="432" t="str">
        <f t="shared" si="122"/>
        <v/>
      </c>
      <c r="KU53" s="432" t="str">
        <f t="shared" si="122"/>
        <v/>
      </c>
      <c r="KV53" s="432" t="str">
        <f t="shared" si="122"/>
        <v/>
      </c>
      <c r="KW53" s="432" t="str">
        <f t="shared" si="123"/>
        <v/>
      </c>
      <c r="KX53" s="432" t="str">
        <f t="shared" si="123"/>
        <v/>
      </c>
      <c r="KY53" s="432" t="str">
        <f t="shared" si="123"/>
        <v/>
      </c>
      <c r="KZ53" s="432" t="str">
        <f t="shared" si="123"/>
        <v/>
      </c>
      <c r="LA53" s="432" t="str">
        <f t="shared" si="123"/>
        <v/>
      </c>
      <c r="LB53" s="432" t="str">
        <f t="shared" si="123"/>
        <v/>
      </c>
      <c r="LC53" s="432" t="str">
        <f t="shared" si="123"/>
        <v/>
      </c>
      <c r="LD53" s="432" t="str">
        <f t="shared" si="123"/>
        <v/>
      </c>
      <c r="LE53" s="432" t="str">
        <f t="shared" si="123"/>
        <v/>
      </c>
      <c r="LF53" s="432" t="str">
        <f t="shared" si="123"/>
        <v/>
      </c>
      <c r="LG53" s="432" t="str">
        <f t="shared" si="124"/>
        <v/>
      </c>
      <c r="LH53" s="432" t="str">
        <f t="shared" si="124"/>
        <v/>
      </c>
      <c r="LI53" s="432" t="str">
        <f t="shared" si="124"/>
        <v/>
      </c>
      <c r="LJ53" s="432" t="str">
        <f t="shared" si="124"/>
        <v/>
      </c>
      <c r="LK53" s="432" t="str">
        <f t="shared" si="124"/>
        <v/>
      </c>
      <c r="LL53" s="432" t="str">
        <f t="shared" si="124"/>
        <v/>
      </c>
      <c r="LM53" s="432" t="str">
        <f t="shared" si="124"/>
        <v/>
      </c>
      <c r="LN53" s="432" t="str">
        <f t="shared" si="124"/>
        <v/>
      </c>
      <c r="LO53" s="432" t="str">
        <f t="shared" si="124"/>
        <v/>
      </c>
      <c r="LP53" s="432" t="str">
        <f t="shared" si="124"/>
        <v/>
      </c>
      <c r="LQ53" s="432" t="str">
        <f t="shared" si="125"/>
        <v/>
      </c>
      <c r="LR53" s="432" t="str">
        <f t="shared" si="125"/>
        <v/>
      </c>
      <c r="LS53" s="432" t="str">
        <f t="shared" si="125"/>
        <v/>
      </c>
      <c r="LT53" s="432" t="str">
        <f t="shared" si="125"/>
        <v/>
      </c>
      <c r="LU53" s="432" t="str">
        <f t="shared" si="125"/>
        <v/>
      </c>
      <c r="LV53" s="432" t="str">
        <f t="shared" si="125"/>
        <v/>
      </c>
      <c r="LW53" s="432" t="str">
        <f t="shared" si="125"/>
        <v/>
      </c>
      <c r="LX53" s="432" t="str">
        <f t="shared" si="125"/>
        <v/>
      </c>
      <c r="LY53" s="432" t="str">
        <f t="shared" si="125"/>
        <v/>
      </c>
      <c r="LZ53" s="432" t="str">
        <f t="shared" si="125"/>
        <v/>
      </c>
      <c r="MA53" s="432" t="str">
        <f t="shared" si="126"/>
        <v/>
      </c>
      <c r="MB53" s="432" t="str">
        <f t="shared" si="126"/>
        <v/>
      </c>
      <c r="MC53" s="432" t="str">
        <f t="shared" si="126"/>
        <v/>
      </c>
      <c r="MD53" s="432" t="str">
        <f t="shared" si="126"/>
        <v/>
      </c>
      <c r="ME53" s="432" t="str">
        <f t="shared" si="126"/>
        <v/>
      </c>
      <c r="MF53" s="432" t="str">
        <f t="shared" si="126"/>
        <v/>
      </c>
      <c r="MG53" s="432" t="str">
        <f t="shared" si="126"/>
        <v/>
      </c>
      <c r="MH53" s="432" t="str">
        <f t="shared" si="126"/>
        <v/>
      </c>
      <c r="MI53" s="432" t="str">
        <f t="shared" si="126"/>
        <v/>
      </c>
      <c r="MJ53" s="432" t="str">
        <f t="shared" si="126"/>
        <v/>
      </c>
      <c r="MK53" s="432" t="str">
        <f t="shared" si="127"/>
        <v/>
      </c>
      <c r="ML53" s="432" t="str">
        <f t="shared" si="127"/>
        <v/>
      </c>
      <c r="MM53" s="432" t="str">
        <f t="shared" si="127"/>
        <v/>
      </c>
      <c r="MN53" s="432" t="str">
        <f t="shared" si="127"/>
        <v/>
      </c>
      <c r="MO53" s="432" t="str">
        <f t="shared" si="127"/>
        <v/>
      </c>
      <c r="MP53" s="432" t="str">
        <f t="shared" si="127"/>
        <v/>
      </c>
      <c r="MQ53" s="432" t="str">
        <f t="shared" si="127"/>
        <v/>
      </c>
      <c r="MR53" s="432" t="str">
        <f t="shared" si="127"/>
        <v/>
      </c>
      <c r="MS53" s="432" t="str">
        <f t="shared" si="127"/>
        <v/>
      </c>
      <c r="MT53" s="432" t="str">
        <f t="shared" si="127"/>
        <v/>
      </c>
      <c r="MU53" s="432" t="str">
        <f t="shared" si="128"/>
        <v/>
      </c>
      <c r="MV53" s="432" t="str">
        <f t="shared" si="128"/>
        <v/>
      </c>
      <c r="MW53" s="432" t="str">
        <f t="shared" si="128"/>
        <v/>
      </c>
      <c r="MX53" s="432" t="str">
        <f t="shared" si="128"/>
        <v/>
      </c>
      <c r="MY53" s="432" t="str">
        <f t="shared" si="128"/>
        <v/>
      </c>
      <c r="MZ53" s="432" t="str">
        <f t="shared" si="128"/>
        <v/>
      </c>
      <c r="NA53" s="432" t="str">
        <f t="shared" si="128"/>
        <v/>
      </c>
      <c r="NB53" s="432" t="str">
        <f t="shared" si="128"/>
        <v/>
      </c>
      <c r="NC53" s="432" t="str">
        <f t="shared" si="128"/>
        <v/>
      </c>
      <c r="ND53" s="432" t="str">
        <f t="shared" si="128"/>
        <v/>
      </c>
      <c r="NE53" s="432" t="str">
        <f t="shared" si="129"/>
        <v/>
      </c>
      <c r="NF53" s="432" t="str">
        <f t="shared" si="129"/>
        <v/>
      </c>
      <c r="NG53" s="432" t="str">
        <f t="shared" si="129"/>
        <v/>
      </c>
      <c r="NH53" s="432" t="str">
        <f t="shared" si="129"/>
        <v/>
      </c>
      <c r="NI53" s="432" t="str">
        <f t="shared" si="129"/>
        <v/>
      </c>
      <c r="NJ53" s="432" t="str">
        <f t="shared" si="129"/>
        <v/>
      </c>
      <c r="NK53" s="432" t="str">
        <f t="shared" si="129"/>
        <v/>
      </c>
      <c r="NL53" s="432" t="str">
        <f t="shared" si="129"/>
        <v/>
      </c>
      <c r="NM53" s="432" t="str">
        <f t="shared" si="129"/>
        <v/>
      </c>
      <c r="NN53" s="432" t="str">
        <f t="shared" si="129"/>
        <v/>
      </c>
      <c r="NO53" s="432" t="str">
        <f t="shared" si="130"/>
        <v/>
      </c>
      <c r="NP53" s="432" t="str">
        <f t="shared" si="130"/>
        <v/>
      </c>
      <c r="NQ53" s="432" t="str">
        <f t="shared" si="130"/>
        <v/>
      </c>
      <c r="NR53" s="432" t="str">
        <f t="shared" si="130"/>
        <v/>
      </c>
      <c r="NS53" s="432" t="str">
        <f t="shared" si="130"/>
        <v/>
      </c>
      <c r="NT53" s="432" t="str">
        <f t="shared" si="130"/>
        <v/>
      </c>
      <c r="NU53" s="432" t="str">
        <f t="shared" si="130"/>
        <v/>
      </c>
      <c r="NV53" s="432" t="str">
        <f t="shared" si="130"/>
        <v/>
      </c>
      <c r="NW53" s="432" t="str">
        <f t="shared" si="130"/>
        <v/>
      </c>
      <c r="NX53" s="432" t="str">
        <f t="shared" si="130"/>
        <v/>
      </c>
      <c r="NY53" s="432" t="str">
        <f t="shared" si="131"/>
        <v/>
      </c>
      <c r="NZ53" s="432" t="str">
        <f t="shared" si="131"/>
        <v/>
      </c>
      <c r="OA53" s="432" t="str">
        <f t="shared" si="131"/>
        <v/>
      </c>
      <c r="OB53" s="432" t="str">
        <f t="shared" si="131"/>
        <v/>
      </c>
      <c r="OC53" s="432" t="str">
        <f t="shared" si="131"/>
        <v/>
      </c>
      <c r="OD53" s="432" t="str">
        <f t="shared" si="131"/>
        <v/>
      </c>
      <c r="OE53" s="432" t="str">
        <f t="shared" si="131"/>
        <v/>
      </c>
      <c r="OF53" s="432" t="str">
        <f t="shared" si="131"/>
        <v/>
      </c>
      <c r="OG53" s="432" t="str">
        <f t="shared" si="131"/>
        <v/>
      </c>
      <c r="OH53" s="432" t="str">
        <f t="shared" si="131"/>
        <v/>
      </c>
      <c r="OI53" s="432" t="str">
        <f t="shared" si="132"/>
        <v/>
      </c>
      <c r="OJ53" s="432" t="str">
        <f t="shared" si="132"/>
        <v/>
      </c>
      <c r="OK53" s="432" t="str">
        <f t="shared" si="132"/>
        <v/>
      </c>
      <c r="OL53" s="432" t="str">
        <f t="shared" si="132"/>
        <v/>
      </c>
      <c r="OM53" s="432" t="str">
        <f t="shared" si="132"/>
        <v/>
      </c>
      <c r="ON53" s="432" t="str">
        <f t="shared" si="132"/>
        <v/>
      </c>
      <c r="OO53" s="432" t="str">
        <f t="shared" si="132"/>
        <v/>
      </c>
      <c r="OP53" s="432" t="str">
        <f t="shared" si="132"/>
        <v/>
      </c>
      <c r="OQ53" s="432" t="str">
        <f t="shared" si="132"/>
        <v/>
      </c>
      <c r="OR53" s="432" t="str">
        <f t="shared" si="132"/>
        <v/>
      </c>
      <c r="OS53" s="432" t="str">
        <f t="shared" si="133"/>
        <v/>
      </c>
      <c r="OT53" s="432" t="str">
        <f t="shared" si="133"/>
        <v/>
      </c>
      <c r="OU53" s="432" t="str">
        <f t="shared" si="133"/>
        <v/>
      </c>
      <c r="OV53" s="432" t="str">
        <f t="shared" si="133"/>
        <v/>
      </c>
      <c r="OW53" s="432" t="str">
        <f t="shared" si="133"/>
        <v/>
      </c>
      <c r="OX53" s="432" t="str">
        <f t="shared" si="133"/>
        <v/>
      </c>
      <c r="OY53" s="432" t="str">
        <f t="shared" si="133"/>
        <v/>
      </c>
      <c r="OZ53" s="432" t="str">
        <f t="shared" si="133"/>
        <v/>
      </c>
      <c r="PA53" s="432" t="str">
        <f t="shared" si="133"/>
        <v/>
      </c>
      <c r="PB53" s="432" t="str">
        <f t="shared" si="133"/>
        <v/>
      </c>
      <c r="PC53" s="432" t="str">
        <f t="shared" si="133"/>
        <v/>
      </c>
      <c r="PD53" s="432" t="str">
        <f t="shared" si="133"/>
        <v/>
      </c>
      <c r="PE53" s="432" t="str">
        <f t="shared" si="133"/>
        <v/>
      </c>
    </row>
    <row r="54" spans="1:421" ht="15.6">
      <c r="A54" s="549"/>
      <c r="B54" s="550"/>
      <c r="C54" s="948"/>
      <c r="D54" s="550"/>
      <c r="E54" s="554"/>
      <c r="F54" s="550"/>
      <c r="G54" s="551"/>
      <c r="H54" s="552"/>
      <c r="I54" s="553"/>
      <c r="J54" s="554"/>
      <c r="K54" s="554" t="str">
        <f t="shared" si="51"/>
        <v/>
      </c>
      <c r="L54" s="657" t="str">
        <f t="shared" si="12"/>
        <v/>
      </c>
      <c r="M54" s="952" t="str">
        <f t="shared" si="13"/>
        <v/>
      </c>
      <c r="N54" s="952" t="str">
        <f t="shared" si="52"/>
        <v/>
      </c>
      <c r="O54" s="1487"/>
      <c r="P54" s="1487"/>
      <c r="Q54" s="98"/>
      <c r="R54" s="167" t="str">
        <f t="shared" si="53"/>
        <v/>
      </c>
      <c r="S54" s="167" t="str">
        <f t="shared" si="54"/>
        <v/>
      </c>
      <c r="T54" s="167" t="str">
        <f t="shared" si="55"/>
        <v/>
      </c>
      <c r="U54" s="167" t="str">
        <f t="shared" si="56"/>
        <v/>
      </c>
      <c r="V54" s="85" t="s">
        <v>654</v>
      </c>
      <c r="W54" s="450">
        <v>4.166666666666667</v>
      </c>
      <c r="X54" s="167" t="str">
        <f t="shared" si="57"/>
        <v/>
      </c>
      <c r="Y54" s="167" t="str">
        <f t="shared" si="58"/>
        <v/>
      </c>
      <c r="Z54" s="167" t="str">
        <f t="shared" si="59"/>
        <v/>
      </c>
      <c r="AD54" s="529" t="s">
        <v>639</v>
      </c>
      <c r="AE54" s="25"/>
      <c r="AF54" s="25"/>
      <c r="AG54" s="25"/>
      <c r="AH54" s="25"/>
      <c r="AI54" s="25"/>
      <c r="AJ54" s="25"/>
      <c r="AK54" s="25"/>
      <c r="AL54" s="25"/>
      <c r="AM54" s="25"/>
      <c r="AN54" s="25"/>
      <c r="AO54" s="25"/>
      <c r="AP54" s="25"/>
      <c r="AQ54" s="25"/>
      <c r="AR54" s="25"/>
      <c r="AS54" s="25"/>
      <c r="AT54" s="25"/>
      <c r="AU54" s="25"/>
      <c r="AV54" s="25"/>
      <c r="AW54" s="432" t="str">
        <f t="shared" si="97"/>
        <v/>
      </c>
      <c r="AX54" s="432" t="str">
        <f t="shared" si="97"/>
        <v/>
      </c>
      <c r="AY54" s="432" t="str">
        <f t="shared" si="97"/>
        <v/>
      </c>
      <c r="AZ54" s="432" t="str">
        <f t="shared" si="97"/>
        <v/>
      </c>
      <c r="BA54" s="432" t="str">
        <f t="shared" si="97"/>
        <v/>
      </c>
      <c r="BB54" s="432" t="str">
        <f t="shared" si="97"/>
        <v/>
      </c>
      <c r="BC54" s="432" t="str">
        <f t="shared" si="97"/>
        <v/>
      </c>
      <c r="BD54" s="432" t="str">
        <f t="shared" si="97"/>
        <v/>
      </c>
      <c r="BE54" s="432" t="str">
        <f t="shared" si="97"/>
        <v/>
      </c>
      <c r="BF54" s="432" t="str">
        <f t="shared" si="97"/>
        <v/>
      </c>
      <c r="BG54" s="432" t="str">
        <f t="shared" si="98"/>
        <v/>
      </c>
      <c r="BH54" s="432" t="str">
        <f t="shared" si="98"/>
        <v/>
      </c>
      <c r="BI54" s="432" t="str">
        <f t="shared" si="98"/>
        <v/>
      </c>
      <c r="BJ54" s="432" t="str">
        <f t="shared" si="98"/>
        <v/>
      </c>
      <c r="BK54" s="432" t="str">
        <f t="shared" si="98"/>
        <v/>
      </c>
      <c r="BL54" s="432" t="str">
        <f t="shared" si="98"/>
        <v/>
      </c>
      <c r="BM54" s="432" t="str">
        <f t="shared" si="98"/>
        <v/>
      </c>
      <c r="BN54" s="432" t="str">
        <f t="shared" si="98"/>
        <v/>
      </c>
      <c r="BO54" s="432" t="str">
        <f t="shared" si="98"/>
        <v/>
      </c>
      <c r="BP54" s="432" t="str">
        <f t="shared" si="98"/>
        <v/>
      </c>
      <c r="BQ54" s="432" t="str">
        <f t="shared" si="99"/>
        <v/>
      </c>
      <c r="BR54" s="432" t="str">
        <f t="shared" si="99"/>
        <v/>
      </c>
      <c r="BS54" s="432" t="str">
        <f t="shared" si="99"/>
        <v/>
      </c>
      <c r="BT54" s="432" t="str">
        <f t="shared" si="99"/>
        <v/>
      </c>
      <c r="BU54" s="432" t="str">
        <f t="shared" si="99"/>
        <v/>
      </c>
      <c r="BV54" s="432" t="str">
        <f t="shared" si="99"/>
        <v/>
      </c>
      <c r="BW54" s="432" t="str">
        <f t="shared" si="99"/>
        <v/>
      </c>
      <c r="BX54" s="432" t="str">
        <f t="shared" si="99"/>
        <v/>
      </c>
      <c r="BY54" s="432" t="str">
        <f t="shared" si="99"/>
        <v/>
      </c>
      <c r="BZ54" s="432" t="str">
        <f t="shared" si="99"/>
        <v/>
      </c>
      <c r="CA54" s="432" t="str">
        <f t="shared" si="100"/>
        <v/>
      </c>
      <c r="CB54" s="432" t="str">
        <f t="shared" si="100"/>
        <v/>
      </c>
      <c r="CC54" s="432" t="str">
        <f t="shared" si="100"/>
        <v/>
      </c>
      <c r="CD54" s="432" t="str">
        <f t="shared" si="100"/>
        <v/>
      </c>
      <c r="CE54" s="432" t="str">
        <f t="shared" si="100"/>
        <v/>
      </c>
      <c r="CF54" s="432" t="str">
        <f t="shared" si="100"/>
        <v/>
      </c>
      <c r="CG54" s="432" t="str">
        <f t="shared" si="100"/>
        <v/>
      </c>
      <c r="CH54" s="432" t="str">
        <f t="shared" si="100"/>
        <v/>
      </c>
      <c r="CI54" s="432" t="str">
        <f t="shared" si="100"/>
        <v/>
      </c>
      <c r="CJ54" s="432" t="str">
        <f t="shared" si="100"/>
        <v/>
      </c>
      <c r="CK54" s="432" t="str">
        <f t="shared" si="101"/>
        <v/>
      </c>
      <c r="CL54" s="432" t="str">
        <f t="shared" si="101"/>
        <v/>
      </c>
      <c r="CM54" s="432" t="str">
        <f t="shared" si="101"/>
        <v/>
      </c>
      <c r="CN54" s="432" t="str">
        <f t="shared" si="101"/>
        <v/>
      </c>
      <c r="CO54" s="432" t="str">
        <f t="shared" si="101"/>
        <v/>
      </c>
      <c r="CP54" s="432" t="str">
        <f t="shared" si="101"/>
        <v/>
      </c>
      <c r="CQ54" s="432" t="str">
        <f t="shared" si="101"/>
        <v/>
      </c>
      <c r="CR54" s="432" t="str">
        <f t="shared" si="101"/>
        <v/>
      </c>
      <c r="CS54" s="432" t="str">
        <f t="shared" si="101"/>
        <v/>
      </c>
      <c r="CT54" s="432" t="str">
        <f t="shared" si="101"/>
        <v/>
      </c>
      <c r="CU54" s="432" t="str">
        <f t="shared" si="102"/>
        <v/>
      </c>
      <c r="CV54" s="432" t="str">
        <f t="shared" si="102"/>
        <v/>
      </c>
      <c r="CW54" s="432" t="str">
        <f t="shared" si="102"/>
        <v/>
      </c>
      <c r="CX54" s="432" t="str">
        <f t="shared" si="102"/>
        <v/>
      </c>
      <c r="CY54" s="432" t="str">
        <f t="shared" si="102"/>
        <v/>
      </c>
      <c r="CZ54" s="432" t="str">
        <f t="shared" si="102"/>
        <v/>
      </c>
      <c r="DA54" s="432" t="str">
        <f t="shared" si="102"/>
        <v/>
      </c>
      <c r="DB54" s="432" t="str">
        <f t="shared" si="102"/>
        <v/>
      </c>
      <c r="DC54" s="432" t="str">
        <f t="shared" si="102"/>
        <v/>
      </c>
      <c r="DD54" s="432" t="str">
        <f t="shared" si="102"/>
        <v/>
      </c>
      <c r="DE54" s="432" t="str">
        <f t="shared" si="103"/>
        <v/>
      </c>
      <c r="DF54" s="432" t="str">
        <f t="shared" si="103"/>
        <v/>
      </c>
      <c r="DG54" s="432" t="str">
        <f t="shared" si="103"/>
        <v/>
      </c>
      <c r="DH54" s="432" t="str">
        <f t="shared" si="103"/>
        <v/>
      </c>
      <c r="DI54" s="432" t="str">
        <f t="shared" si="103"/>
        <v/>
      </c>
      <c r="DJ54" s="432" t="str">
        <f t="shared" si="103"/>
        <v/>
      </c>
      <c r="DK54" s="432" t="str">
        <f t="shared" si="103"/>
        <v/>
      </c>
      <c r="DL54" s="432" t="str">
        <f t="shared" si="103"/>
        <v/>
      </c>
      <c r="DM54" s="432" t="str">
        <f t="shared" si="103"/>
        <v/>
      </c>
      <c r="DN54" s="432" t="str">
        <f t="shared" si="103"/>
        <v/>
      </c>
      <c r="DO54" s="432" t="str">
        <f t="shared" si="104"/>
        <v/>
      </c>
      <c r="DP54" s="432" t="str">
        <f t="shared" si="104"/>
        <v/>
      </c>
      <c r="DQ54" s="432" t="str">
        <f t="shared" si="104"/>
        <v/>
      </c>
      <c r="DR54" s="432" t="str">
        <f t="shared" si="104"/>
        <v/>
      </c>
      <c r="DS54" s="432" t="str">
        <f t="shared" si="104"/>
        <v/>
      </c>
      <c r="DT54" s="432" t="str">
        <f t="shared" si="104"/>
        <v/>
      </c>
      <c r="DU54" s="432" t="str">
        <f t="shared" si="104"/>
        <v/>
      </c>
      <c r="DV54" s="432" t="str">
        <f t="shared" si="104"/>
        <v/>
      </c>
      <c r="DW54" s="432" t="str">
        <f t="shared" si="104"/>
        <v/>
      </c>
      <c r="DX54" s="432" t="str">
        <f t="shared" si="104"/>
        <v/>
      </c>
      <c r="DY54" s="432" t="str">
        <f t="shared" si="105"/>
        <v/>
      </c>
      <c r="DZ54" s="432" t="str">
        <f t="shared" si="105"/>
        <v/>
      </c>
      <c r="EA54" s="432" t="str">
        <f t="shared" si="105"/>
        <v/>
      </c>
      <c r="EB54" s="432" t="str">
        <f t="shared" si="105"/>
        <v/>
      </c>
      <c r="EC54" s="432" t="str">
        <f t="shared" si="105"/>
        <v/>
      </c>
      <c r="ED54" s="432" t="str">
        <f t="shared" si="105"/>
        <v/>
      </c>
      <c r="EE54" s="432" t="str">
        <f t="shared" si="105"/>
        <v/>
      </c>
      <c r="EF54" s="432" t="str">
        <f t="shared" si="105"/>
        <v/>
      </c>
      <c r="EG54" s="432" t="str">
        <f t="shared" si="105"/>
        <v/>
      </c>
      <c r="EH54" s="432" t="str">
        <f t="shared" si="105"/>
        <v/>
      </c>
      <c r="EI54" s="432" t="str">
        <f t="shared" si="106"/>
        <v/>
      </c>
      <c r="EJ54" s="432" t="str">
        <f t="shared" si="106"/>
        <v/>
      </c>
      <c r="EK54" s="432" t="str">
        <f t="shared" si="106"/>
        <v/>
      </c>
      <c r="EL54" s="432" t="str">
        <f t="shared" si="106"/>
        <v/>
      </c>
      <c r="EM54" s="432" t="str">
        <f t="shared" si="106"/>
        <v/>
      </c>
      <c r="EN54" s="432" t="str">
        <f t="shared" si="106"/>
        <v/>
      </c>
      <c r="EO54" s="432" t="str">
        <f t="shared" si="106"/>
        <v/>
      </c>
      <c r="EP54" s="432" t="str">
        <f t="shared" si="106"/>
        <v/>
      </c>
      <c r="EQ54" s="432" t="str">
        <f t="shared" si="106"/>
        <v/>
      </c>
      <c r="ER54" s="432" t="str">
        <f t="shared" si="106"/>
        <v/>
      </c>
      <c r="ES54" s="432" t="str">
        <f t="shared" si="107"/>
        <v/>
      </c>
      <c r="ET54" s="432" t="str">
        <f t="shared" si="107"/>
        <v/>
      </c>
      <c r="EU54" s="432" t="str">
        <f t="shared" si="107"/>
        <v/>
      </c>
      <c r="EV54" s="432" t="str">
        <f t="shared" si="107"/>
        <v/>
      </c>
      <c r="EW54" s="432" t="str">
        <f t="shared" si="107"/>
        <v/>
      </c>
      <c r="EX54" s="432" t="str">
        <f t="shared" si="107"/>
        <v/>
      </c>
      <c r="EY54" s="432" t="str">
        <f t="shared" si="107"/>
        <v/>
      </c>
      <c r="EZ54" s="432" t="str">
        <f t="shared" si="107"/>
        <v/>
      </c>
      <c r="FA54" s="432" t="str">
        <f t="shared" si="107"/>
        <v/>
      </c>
      <c r="FB54" s="432" t="str">
        <f t="shared" si="107"/>
        <v/>
      </c>
      <c r="FC54" s="432" t="str">
        <f t="shared" si="108"/>
        <v/>
      </c>
      <c r="FD54" s="432" t="str">
        <f t="shared" si="108"/>
        <v/>
      </c>
      <c r="FE54" s="432" t="str">
        <f t="shared" si="108"/>
        <v/>
      </c>
      <c r="FF54" s="432" t="str">
        <f t="shared" si="108"/>
        <v/>
      </c>
      <c r="FG54" s="432" t="str">
        <f t="shared" si="108"/>
        <v/>
      </c>
      <c r="FH54" s="432" t="str">
        <f t="shared" si="108"/>
        <v/>
      </c>
      <c r="FI54" s="432" t="str">
        <f t="shared" si="108"/>
        <v/>
      </c>
      <c r="FJ54" s="432" t="str">
        <f t="shared" si="108"/>
        <v/>
      </c>
      <c r="FK54" s="432" t="str">
        <f t="shared" si="108"/>
        <v/>
      </c>
      <c r="FL54" s="432" t="str">
        <f t="shared" si="108"/>
        <v/>
      </c>
      <c r="FM54" s="432" t="str">
        <f t="shared" si="109"/>
        <v/>
      </c>
      <c r="FN54" s="432" t="str">
        <f t="shared" si="109"/>
        <v/>
      </c>
      <c r="FO54" s="432" t="str">
        <f t="shared" si="109"/>
        <v/>
      </c>
      <c r="FP54" s="432" t="str">
        <f t="shared" si="109"/>
        <v/>
      </c>
      <c r="FQ54" s="432" t="str">
        <f t="shared" si="109"/>
        <v/>
      </c>
      <c r="FR54" s="432" t="str">
        <f t="shared" si="109"/>
        <v/>
      </c>
      <c r="FS54" s="432" t="str">
        <f t="shared" si="109"/>
        <v/>
      </c>
      <c r="FT54" s="432" t="str">
        <f t="shared" si="109"/>
        <v/>
      </c>
      <c r="FU54" s="432" t="str">
        <f t="shared" si="109"/>
        <v/>
      </c>
      <c r="FV54" s="432" t="str">
        <f t="shared" si="109"/>
        <v/>
      </c>
      <c r="FW54" s="432" t="str">
        <f t="shared" si="110"/>
        <v/>
      </c>
      <c r="FX54" s="432" t="str">
        <f t="shared" si="110"/>
        <v/>
      </c>
      <c r="FY54" s="432" t="str">
        <f t="shared" si="110"/>
        <v/>
      </c>
      <c r="FZ54" s="432" t="str">
        <f t="shared" si="110"/>
        <v/>
      </c>
      <c r="GA54" s="432" t="str">
        <f t="shared" si="110"/>
        <v/>
      </c>
      <c r="GB54" s="432" t="str">
        <f t="shared" si="110"/>
        <v/>
      </c>
      <c r="GC54" s="432" t="str">
        <f t="shared" si="110"/>
        <v/>
      </c>
      <c r="GD54" s="432" t="str">
        <f t="shared" si="110"/>
        <v/>
      </c>
      <c r="GE54" s="432" t="str">
        <f t="shared" si="110"/>
        <v/>
      </c>
      <c r="GF54" s="432" t="str">
        <f t="shared" si="110"/>
        <v/>
      </c>
      <c r="GG54" s="432" t="str">
        <f t="shared" si="111"/>
        <v/>
      </c>
      <c r="GH54" s="432" t="str">
        <f t="shared" si="111"/>
        <v/>
      </c>
      <c r="GI54" s="432" t="str">
        <f t="shared" si="111"/>
        <v/>
      </c>
      <c r="GJ54" s="432" t="str">
        <f t="shared" si="111"/>
        <v/>
      </c>
      <c r="GK54" s="432" t="str">
        <f t="shared" si="111"/>
        <v/>
      </c>
      <c r="GL54" s="432" t="str">
        <f t="shared" si="111"/>
        <v/>
      </c>
      <c r="GM54" s="432" t="str">
        <f t="shared" si="111"/>
        <v/>
      </c>
      <c r="GN54" s="432" t="str">
        <f t="shared" si="111"/>
        <v/>
      </c>
      <c r="GO54" s="432" t="str">
        <f t="shared" si="111"/>
        <v/>
      </c>
      <c r="GP54" s="432" t="str">
        <f t="shared" si="111"/>
        <v/>
      </c>
      <c r="GQ54" s="432" t="str">
        <f t="shared" si="112"/>
        <v/>
      </c>
      <c r="GR54" s="432" t="str">
        <f t="shared" si="112"/>
        <v/>
      </c>
      <c r="GS54" s="432" t="str">
        <f t="shared" si="112"/>
        <v/>
      </c>
      <c r="GT54" s="432" t="str">
        <f t="shared" si="112"/>
        <v/>
      </c>
      <c r="GU54" s="432" t="str">
        <f t="shared" si="112"/>
        <v/>
      </c>
      <c r="GV54" s="432" t="str">
        <f t="shared" si="112"/>
        <v/>
      </c>
      <c r="GW54" s="432" t="str">
        <f t="shared" si="112"/>
        <v/>
      </c>
      <c r="GX54" s="432" t="str">
        <f t="shared" si="112"/>
        <v/>
      </c>
      <c r="GY54" s="432" t="str">
        <f t="shared" si="112"/>
        <v/>
      </c>
      <c r="GZ54" s="432" t="str">
        <f t="shared" si="112"/>
        <v/>
      </c>
      <c r="HA54" s="432" t="str">
        <f t="shared" si="113"/>
        <v/>
      </c>
      <c r="HB54" s="432" t="str">
        <f t="shared" si="113"/>
        <v/>
      </c>
      <c r="HC54" s="432" t="str">
        <f t="shared" si="113"/>
        <v/>
      </c>
      <c r="HD54" s="432" t="str">
        <f t="shared" si="113"/>
        <v/>
      </c>
      <c r="HE54" s="432" t="str">
        <f t="shared" si="113"/>
        <v/>
      </c>
      <c r="HF54" s="432" t="str">
        <f t="shared" si="113"/>
        <v/>
      </c>
      <c r="HG54" s="432" t="str">
        <f t="shared" si="113"/>
        <v/>
      </c>
      <c r="HH54" s="432" t="str">
        <f t="shared" si="113"/>
        <v/>
      </c>
      <c r="HI54" s="432" t="str">
        <f t="shared" si="113"/>
        <v/>
      </c>
      <c r="HJ54" s="432" t="str">
        <f t="shared" si="113"/>
        <v/>
      </c>
      <c r="HK54" s="432" t="str">
        <f t="shared" si="114"/>
        <v/>
      </c>
      <c r="HL54" s="432" t="str">
        <f t="shared" si="114"/>
        <v/>
      </c>
      <c r="HM54" s="432" t="str">
        <f t="shared" si="114"/>
        <v/>
      </c>
      <c r="HN54" s="432" t="str">
        <f t="shared" si="114"/>
        <v/>
      </c>
      <c r="HO54" s="432" t="str">
        <f t="shared" si="114"/>
        <v/>
      </c>
      <c r="HP54" s="432" t="str">
        <f t="shared" si="114"/>
        <v/>
      </c>
      <c r="HQ54" s="432" t="str">
        <f t="shared" si="114"/>
        <v/>
      </c>
      <c r="HR54" s="432" t="str">
        <f t="shared" si="114"/>
        <v/>
      </c>
      <c r="HS54" s="432" t="str">
        <f t="shared" si="114"/>
        <v/>
      </c>
      <c r="HT54" s="432" t="str">
        <f t="shared" si="114"/>
        <v/>
      </c>
      <c r="HU54" s="432" t="str">
        <f t="shared" si="115"/>
        <v/>
      </c>
      <c r="HV54" s="432" t="str">
        <f t="shared" si="115"/>
        <v/>
      </c>
      <c r="HW54" s="432" t="str">
        <f t="shared" si="115"/>
        <v/>
      </c>
      <c r="HX54" s="432" t="str">
        <f t="shared" si="115"/>
        <v/>
      </c>
      <c r="HY54" s="432" t="str">
        <f t="shared" si="115"/>
        <v/>
      </c>
      <c r="HZ54" s="432" t="str">
        <f t="shared" si="115"/>
        <v/>
      </c>
      <c r="IA54" s="432" t="str">
        <f t="shared" si="115"/>
        <v/>
      </c>
      <c r="IB54" s="432" t="str">
        <f t="shared" si="115"/>
        <v/>
      </c>
      <c r="IC54" s="432" t="str">
        <f t="shared" si="115"/>
        <v/>
      </c>
      <c r="ID54" s="432" t="str">
        <f t="shared" si="115"/>
        <v/>
      </c>
      <c r="IE54" s="432" t="str">
        <f t="shared" si="116"/>
        <v/>
      </c>
      <c r="IF54" s="432" t="str">
        <f t="shared" si="116"/>
        <v/>
      </c>
      <c r="IG54" s="432" t="str">
        <f t="shared" si="116"/>
        <v/>
      </c>
      <c r="IH54" s="432" t="str">
        <f t="shared" si="116"/>
        <v/>
      </c>
      <c r="II54" s="432" t="str">
        <f t="shared" si="116"/>
        <v/>
      </c>
      <c r="IJ54" s="432" t="str">
        <f t="shared" si="116"/>
        <v/>
      </c>
      <c r="IK54" s="432" t="str">
        <f t="shared" si="116"/>
        <v/>
      </c>
      <c r="IL54" s="432" t="str">
        <f t="shared" si="116"/>
        <v/>
      </c>
      <c r="IM54" s="432" t="str">
        <f t="shared" si="116"/>
        <v/>
      </c>
      <c r="IN54" s="432" t="str">
        <f t="shared" si="116"/>
        <v/>
      </c>
      <c r="IO54" s="432" t="str">
        <f t="shared" si="117"/>
        <v/>
      </c>
      <c r="IP54" s="432" t="str">
        <f t="shared" si="117"/>
        <v/>
      </c>
      <c r="IQ54" s="432" t="str">
        <f t="shared" si="117"/>
        <v/>
      </c>
      <c r="IR54" s="432" t="str">
        <f t="shared" si="117"/>
        <v/>
      </c>
      <c r="IS54" s="432" t="str">
        <f t="shared" si="117"/>
        <v/>
      </c>
      <c r="IT54" s="432" t="str">
        <f t="shared" si="117"/>
        <v/>
      </c>
      <c r="IU54" s="432" t="str">
        <f t="shared" si="117"/>
        <v/>
      </c>
      <c r="IV54" s="432" t="str">
        <f t="shared" si="117"/>
        <v/>
      </c>
      <c r="IW54" s="432" t="str">
        <f t="shared" si="117"/>
        <v/>
      </c>
      <c r="IX54" s="432" t="str">
        <f t="shared" si="117"/>
        <v/>
      </c>
      <c r="IY54" s="432" t="str">
        <f t="shared" si="118"/>
        <v/>
      </c>
      <c r="IZ54" s="432" t="str">
        <f t="shared" si="118"/>
        <v/>
      </c>
      <c r="JA54" s="432" t="str">
        <f t="shared" si="118"/>
        <v/>
      </c>
      <c r="JB54" s="432" t="str">
        <f t="shared" si="118"/>
        <v/>
      </c>
      <c r="JC54" s="432" t="str">
        <f t="shared" si="118"/>
        <v/>
      </c>
      <c r="JD54" s="432" t="str">
        <f t="shared" si="118"/>
        <v/>
      </c>
      <c r="JE54" s="432" t="str">
        <f t="shared" si="118"/>
        <v/>
      </c>
      <c r="JF54" s="432" t="str">
        <f t="shared" si="118"/>
        <v/>
      </c>
      <c r="JG54" s="432" t="str">
        <f t="shared" si="118"/>
        <v/>
      </c>
      <c r="JH54" s="432" t="str">
        <f t="shared" si="118"/>
        <v/>
      </c>
      <c r="JI54" s="432" t="str">
        <f t="shared" si="119"/>
        <v/>
      </c>
      <c r="JJ54" s="432" t="str">
        <f t="shared" si="119"/>
        <v/>
      </c>
      <c r="JK54" s="432" t="str">
        <f t="shared" si="119"/>
        <v/>
      </c>
      <c r="JL54" s="432" t="str">
        <f t="shared" si="119"/>
        <v/>
      </c>
      <c r="JM54" s="432" t="str">
        <f t="shared" si="119"/>
        <v/>
      </c>
      <c r="JN54" s="432" t="str">
        <f t="shared" si="119"/>
        <v/>
      </c>
      <c r="JO54" s="432" t="str">
        <f t="shared" si="119"/>
        <v/>
      </c>
      <c r="JP54" s="432" t="str">
        <f t="shared" si="119"/>
        <v/>
      </c>
      <c r="JQ54" s="432" t="str">
        <f t="shared" si="119"/>
        <v/>
      </c>
      <c r="JR54" s="432" t="str">
        <f t="shared" si="119"/>
        <v/>
      </c>
      <c r="JS54" s="432" t="str">
        <f t="shared" si="120"/>
        <v/>
      </c>
      <c r="JT54" s="432" t="str">
        <f t="shared" si="120"/>
        <v/>
      </c>
      <c r="JU54" s="432" t="str">
        <f t="shared" si="120"/>
        <v/>
      </c>
      <c r="JV54" s="432" t="str">
        <f t="shared" si="120"/>
        <v/>
      </c>
      <c r="JW54" s="432" t="str">
        <f t="shared" si="120"/>
        <v/>
      </c>
      <c r="JX54" s="432" t="str">
        <f t="shared" si="120"/>
        <v/>
      </c>
      <c r="JY54" s="432" t="str">
        <f t="shared" si="120"/>
        <v/>
      </c>
      <c r="JZ54" s="432" t="str">
        <f t="shared" si="120"/>
        <v/>
      </c>
      <c r="KA54" s="432" t="str">
        <f t="shared" si="120"/>
        <v/>
      </c>
      <c r="KB54" s="432" t="str">
        <f t="shared" si="120"/>
        <v/>
      </c>
      <c r="KC54" s="432" t="str">
        <f t="shared" si="121"/>
        <v/>
      </c>
      <c r="KD54" s="432" t="str">
        <f t="shared" si="121"/>
        <v/>
      </c>
      <c r="KE54" s="432" t="str">
        <f t="shared" si="121"/>
        <v/>
      </c>
      <c r="KF54" s="432" t="str">
        <f t="shared" si="121"/>
        <v/>
      </c>
      <c r="KG54" s="432" t="str">
        <f t="shared" si="121"/>
        <v/>
      </c>
      <c r="KH54" s="432" t="str">
        <f t="shared" si="121"/>
        <v/>
      </c>
      <c r="KI54" s="432" t="str">
        <f t="shared" si="121"/>
        <v/>
      </c>
      <c r="KJ54" s="432" t="str">
        <f t="shared" si="121"/>
        <v/>
      </c>
      <c r="KK54" s="432" t="str">
        <f t="shared" si="121"/>
        <v/>
      </c>
      <c r="KL54" s="432" t="str">
        <f t="shared" si="121"/>
        <v/>
      </c>
      <c r="KM54" s="432" t="str">
        <f t="shared" si="122"/>
        <v/>
      </c>
      <c r="KN54" s="432" t="str">
        <f t="shared" si="122"/>
        <v/>
      </c>
      <c r="KO54" s="432" t="str">
        <f t="shared" si="122"/>
        <v/>
      </c>
      <c r="KP54" s="432" t="str">
        <f t="shared" si="122"/>
        <v/>
      </c>
      <c r="KQ54" s="432" t="str">
        <f t="shared" si="122"/>
        <v/>
      </c>
      <c r="KR54" s="432" t="str">
        <f t="shared" si="122"/>
        <v/>
      </c>
      <c r="KS54" s="432" t="str">
        <f t="shared" si="122"/>
        <v/>
      </c>
      <c r="KT54" s="432" t="str">
        <f t="shared" si="122"/>
        <v/>
      </c>
      <c r="KU54" s="432" t="str">
        <f t="shared" si="122"/>
        <v/>
      </c>
      <c r="KV54" s="432" t="str">
        <f t="shared" si="122"/>
        <v/>
      </c>
      <c r="KW54" s="432" t="str">
        <f t="shared" si="123"/>
        <v/>
      </c>
      <c r="KX54" s="432" t="str">
        <f t="shared" si="123"/>
        <v/>
      </c>
      <c r="KY54" s="432" t="str">
        <f t="shared" si="123"/>
        <v/>
      </c>
      <c r="KZ54" s="432" t="str">
        <f t="shared" si="123"/>
        <v/>
      </c>
      <c r="LA54" s="432" t="str">
        <f t="shared" si="123"/>
        <v/>
      </c>
      <c r="LB54" s="432" t="str">
        <f t="shared" si="123"/>
        <v/>
      </c>
      <c r="LC54" s="432" t="str">
        <f t="shared" si="123"/>
        <v/>
      </c>
      <c r="LD54" s="432" t="str">
        <f t="shared" si="123"/>
        <v/>
      </c>
      <c r="LE54" s="432" t="str">
        <f t="shared" si="123"/>
        <v/>
      </c>
      <c r="LF54" s="432" t="str">
        <f t="shared" si="123"/>
        <v/>
      </c>
      <c r="LG54" s="432" t="str">
        <f t="shared" si="124"/>
        <v/>
      </c>
      <c r="LH54" s="432" t="str">
        <f t="shared" si="124"/>
        <v/>
      </c>
      <c r="LI54" s="432" t="str">
        <f t="shared" si="124"/>
        <v/>
      </c>
      <c r="LJ54" s="432" t="str">
        <f t="shared" si="124"/>
        <v/>
      </c>
      <c r="LK54" s="432" t="str">
        <f t="shared" si="124"/>
        <v/>
      </c>
      <c r="LL54" s="432" t="str">
        <f t="shared" si="124"/>
        <v/>
      </c>
      <c r="LM54" s="432" t="str">
        <f t="shared" si="124"/>
        <v/>
      </c>
      <c r="LN54" s="432" t="str">
        <f t="shared" si="124"/>
        <v/>
      </c>
      <c r="LO54" s="432" t="str">
        <f t="shared" si="124"/>
        <v/>
      </c>
      <c r="LP54" s="432" t="str">
        <f t="shared" si="124"/>
        <v/>
      </c>
      <c r="LQ54" s="432" t="str">
        <f t="shared" si="125"/>
        <v/>
      </c>
      <c r="LR54" s="432" t="str">
        <f t="shared" si="125"/>
        <v/>
      </c>
      <c r="LS54" s="432" t="str">
        <f t="shared" si="125"/>
        <v/>
      </c>
      <c r="LT54" s="432" t="str">
        <f t="shared" si="125"/>
        <v/>
      </c>
      <c r="LU54" s="432" t="str">
        <f t="shared" si="125"/>
        <v/>
      </c>
      <c r="LV54" s="432" t="str">
        <f t="shared" si="125"/>
        <v/>
      </c>
      <c r="LW54" s="432" t="str">
        <f t="shared" si="125"/>
        <v/>
      </c>
      <c r="LX54" s="432" t="str">
        <f t="shared" si="125"/>
        <v/>
      </c>
      <c r="LY54" s="432" t="str">
        <f t="shared" si="125"/>
        <v/>
      </c>
      <c r="LZ54" s="432" t="str">
        <f t="shared" si="125"/>
        <v/>
      </c>
      <c r="MA54" s="432" t="str">
        <f t="shared" si="126"/>
        <v/>
      </c>
      <c r="MB54" s="432" t="str">
        <f t="shared" si="126"/>
        <v/>
      </c>
      <c r="MC54" s="432" t="str">
        <f t="shared" si="126"/>
        <v/>
      </c>
      <c r="MD54" s="432" t="str">
        <f t="shared" si="126"/>
        <v/>
      </c>
      <c r="ME54" s="432" t="str">
        <f t="shared" si="126"/>
        <v/>
      </c>
      <c r="MF54" s="432" t="str">
        <f t="shared" si="126"/>
        <v/>
      </c>
      <c r="MG54" s="432" t="str">
        <f t="shared" si="126"/>
        <v/>
      </c>
      <c r="MH54" s="432" t="str">
        <f t="shared" si="126"/>
        <v/>
      </c>
      <c r="MI54" s="432" t="str">
        <f t="shared" si="126"/>
        <v/>
      </c>
      <c r="MJ54" s="432" t="str">
        <f t="shared" si="126"/>
        <v/>
      </c>
      <c r="MK54" s="432" t="str">
        <f t="shared" si="127"/>
        <v/>
      </c>
      <c r="ML54" s="432" t="str">
        <f t="shared" si="127"/>
        <v/>
      </c>
      <c r="MM54" s="432" t="str">
        <f t="shared" si="127"/>
        <v/>
      </c>
      <c r="MN54" s="432" t="str">
        <f t="shared" si="127"/>
        <v/>
      </c>
      <c r="MO54" s="432" t="str">
        <f t="shared" si="127"/>
        <v/>
      </c>
      <c r="MP54" s="432" t="str">
        <f t="shared" si="127"/>
        <v/>
      </c>
      <c r="MQ54" s="432" t="str">
        <f t="shared" si="127"/>
        <v/>
      </c>
      <c r="MR54" s="432" t="str">
        <f t="shared" si="127"/>
        <v/>
      </c>
      <c r="MS54" s="432" t="str">
        <f t="shared" si="127"/>
        <v/>
      </c>
      <c r="MT54" s="432" t="str">
        <f t="shared" si="127"/>
        <v/>
      </c>
      <c r="MU54" s="432" t="str">
        <f t="shared" si="128"/>
        <v/>
      </c>
      <c r="MV54" s="432" t="str">
        <f t="shared" si="128"/>
        <v/>
      </c>
      <c r="MW54" s="432" t="str">
        <f t="shared" si="128"/>
        <v/>
      </c>
      <c r="MX54" s="432" t="str">
        <f t="shared" si="128"/>
        <v/>
      </c>
      <c r="MY54" s="432" t="str">
        <f t="shared" si="128"/>
        <v/>
      </c>
      <c r="MZ54" s="432" t="str">
        <f t="shared" si="128"/>
        <v/>
      </c>
      <c r="NA54" s="432" t="str">
        <f t="shared" si="128"/>
        <v/>
      </c>
      <c r="NB54" s="432" t="str">
        <f t="shared" si="128"/>
        <v/>
      </c>
      <c r="NC54" s="432" t="str">
        <f t="shared" si="128"/>
        <v/>
      </c>
      <c r="ND54" s="432" t="str">
        <f t="shared" si="128"/>
        <v/>
      </c>
      <c r="NE54" s="432" t="str">
        <f t="shared" si="129"/>
        <v/>
      </c>
      <c r="NF54" s="432" t="str">
        <f t="shared" si="129"/>
        <v/>
      </c>
      <c r="NG54" s="432" t="str">
        <f t="shared" si="129"/>
        <v/>
      </c>
      <c r="NH54" s="432" t="str">
        <f t="shared" si="129"/>
        <v/>
      </c>
      <c r="NI54" s="432" t="str">
        <f t="shared" si="129"/>
        <v/>
      </c>
      <c r="NJ54" s="432" t="str">
        <f t="shared" si="129"/>
        <v/>
      </c>
      <c r="NK54" s="432" t="str">
        <f t="shared" si="129"/>
        <v/>
      </c>
      <c r="NL54" s="432" t="str">
        <f t="shared" si="129"/>
        <v/>
      </c>
      <c r="NM54" s="432" t="str">
        <f t="shared" si="129"/>
        <v/>
      </c>
      <c r="NN54" s="432" t="str">
        <f t="shared" si="129"/>
        <v/>
      </c>
      <c r="NO54" s="432" t="str">
        <f t="shared" si="130"/>
        <v/>
      </c>
      <c r="NP54" s="432" t="str">
        <f t="shared" si="130"/>
        <v/>
      </c>
      <c r="NQ54" s="432" t="str">
        <f t="shared" si="130"/>
        <v/>
      </c>
      <c r="NR54" s="432" t="str">
        <f t="shared" si="130"/>
        <v/>
      </c>
      <c r="NS54" s="432" t="str">
        <f t="shared" si="130"/>
        <v/>
      </c>
      <c r="NT54" s="432" t="str">
        <f t="shared" si="130"/>
        <v/>
      </c>
      <c r="NU54" s="432" t="str">
        <f t="shared" si="130"/>
        <v/>
      </c>
      <c r="NV54" s="432" t="str">
        <f t="shared" si="130"/>
        <v/>
      </c>
      <c r="NW54" s="432" t="str">
        <f t="shared" si="130"/>
        <v/>
      </c>
      <c r="NX54" s="432" t="str">
        <f t="shared" si="130"/>
        <v/>
      </c>
      <c r="NY54" s="432" t="str">
        <f t="shared" si="131"/>
        <v/>
      </c>
      <c r="NZ54" s="432" t="str">
        <f t="shared" si="131"/>
        <v/>
      </c>
      <c r="OA54" s="432" t="str">
        <f t="shared" si="131"/>
        <v/>
      </c>
      <c r="OB54" s="432" t="str">
        <f t="shared" si="131"/>
        <v/>
      </c>
      <c r="OC54" s="432" t="str">
        <f t="shared" si="131"/>
        <v/>
      </c>
      <c r="OD54" s="432" t="str">
        <f t="shared" si="131"/>
        <v/>
      </c>
      <c r="OE54" s="432" t="str">
        <f t="shared" si="131"/>
        <v/>
      </c>
      <c r="OF54" s="432" t="str">
        <f t="shared" si="131"/>
        <v/>
      </c>
      <c r="OG54" s="432" t="str">
        <f t="shared" si="131"/>
        <v/>
      </c>
      <c r="OH54" s="432" t="str">
        <f t="shared" si="131"/>
        <v/>
      </c>
      <c r="OI54" s="432" t="str">
        <f t="shared" si="132"/>
        <v/>
      </c>
      <c r="OJ54" s="432" t="str">
        <f t="shared" si="132"/>
        <v/>
      </c>
      <c r="OK54" s="432" t="str">
        <f t="shared" si="132"/>
        <v/>
      </c>
      <c r="OL54" s="432" t="str">
        <f t="shared" si="132"/>
        <v/>
      </c>
      <c r="OM54" s="432" t="str">
        <f t="shared" si="132"/>
        <v/>
      </c>
      <c r="ON54" s="432" t="str">
        <f t="shared" si="132"/>
        <v/>
      </c>
      <c r="OO54" s="432" t="str">
        <f t="shared" si="132"/>
        <v/>
      </c>
      <c r="OP54" s="432" t="str">
        <f t="shared" si="132"/>
        <v/>
      </c>
      <c r="OQ54" s="432" t="str">
        <f t="shared" si="132"/>
        <v/>
      </c>
      <c r="OR54" s="432" t="str">
        <f t="shared" si="132"/>
        <v/>
      </c>
      <c r="OS54" s="432" t="str">
        <f t="shared" si="133"/>
        <v/>
      </c>
      <c r="OT54" s="432" t="str">
        <f t="shared" si="133"/>
        <v/>
      </c>
      <c r="OU54" s="432" t="str">
        <f t="shared" si="133"/>
        <v/>
      </c>
      <c r="OV54" s="432" t="str">
        <f t="shared" si="133"/>
        <v/>
      </c>
      <c r="OW54" s="432" t="str">
        <f t="shared" si="133"/>
        <v/>
      </c>
      <c r="OX54" s="432" t="str">
        <f t="shared" si="133"/>
        <v/>
      </c>
      <c r="OY54" s="432" t="str">
        <f t="shared" si="133"/>
        <v/>
      </c>
      <c r="OZ54" s="432" t="str">
        <f t="shared" si="133"/>
        <v/>
      </c>
      <c r="PA54" s="432" t="str">
        <f t="shared" si="133"/>
        <v/>
      </c>
      <c r="PB54" s="432" t="str">
        <f t="shared" si="133"/>
        <v/>
      </c>
      <c r="PC54" s="432" t="str">
        <f t="shared" si="133"/>
        <v/>
      </c>
      <c r="PD54" s="432" t="str">
        <f t="shared" si="133"/>
        <v/>
      </c>
      <c r="PE54" s="432" t="str">
        <f t="shared" si="133"/>
        <v/>
      </c>
    </row>
    <row r="55" spans="1:421" ht="15.6">
      <c r="A55" s="541"/>
      <c r="B55" s="542"/>
      <c r="C55" s="947"/>
      <c r="D55" s="542"/>
      <c r="E55" s="546"/>
      <c r="F55" s="542"/>
      <c r="G55" s="543"/>
      <c r="H55" s="544"/>
      <c r="I55" s="545"/>
      <c r="J55" s="546"/>
      <c r="K55" s="546" t="str">
        <f t="shared" si="51"/>
        <v/>
      </c>
      <c r="L55" s="547" t="str">
        <f t="shared" si="12"/>
        <v/>
      </c>
      <c r="M55" s="951" t="str">
        <f t="shared" si="13"/>
        <v/>
      </c>
      <c r="N55" s="951" t="str">
        <f t="shared" si="52"/>
        <v/>
      </c>
      <c r="O55" s="1486"/>
      <c r="P55" s="1486"/>
      <c r="Q55" s="98"/>
      <c r="R55" s="167" t="str">
        <f t="shared" si="53"/>
        <v/>
      </c>
      <c r="S55" s="167" t="str">
        <f t="shared" si="54"/>
        <v/>
      </c>
      <c r="T55" s="167" t="str">
        <f t="shared" si="55"/>
        <v/>
      </c>
      <c r="U55" s="167" t="str">
        <f t="shared" si="56"/>
        <v/>
      </c>
      <c r="V55" s="85" t="s">
        <v>655</v>
      </c>
      <c r="W55" s="450">
        <v>4.333333333333333</v>
      </c>
      <c r="X55" s="167" t="str">
        <f t="shared" si="57"/>
        <v/>
      </c>
      <c r="Y55" s="167" t="str">
        <f t="shared" si="58"/>
        <v/>
      </c>
      <c r="Z55" s="167" t="str">
        <f t="shared" si="59"/>
        <v/>
      </c>
      <c r="AD55" s="529" t="s">
        <v>1016</v>
      </c>
      <c r="AE55" s="25"/>
      <c r="AF55" s="25"/>
      <c r="AG55" s="25"/>
      <c r="AH55" s="25"/>
      <c r="AI55" s="25"/>
      <c r="AJ55" s="25"/>
      <c r="AK55" s="25"/>
      <c r="AL55" s="25"/>
      <c r="AM55" s="25"/>
      <c r="AN55" s="25"/>
      <c r="AO55" s="25"/>
      <c r="AP55" s="25"/>
      <c r="AQ55" s="25"/>
      <c r="AR55" s="25"/>
      <c r="AS55" s="25"/>
      <c r="AT55" s="25"/>
      <c r="AU55" s="25"/>
      <c r="AV55" s="25"/>
      <c r="AW55" s="432" t="str">
        <f t="shared" si="97"/>
        <v/>
      </c>
      <c r="AX55" s="432" t="str">
        <f t="shared" si="97"/>
        <v/>
      </c>
      <c r="AY55" s="432" t="str">
        <f t="shared" si="97"/>
        <v/>
      </c>
      <c r="AZ55" s="432" t="str">
        <f t="shared" si="97"/>
        <v/>
      </c>
      <c r="BA55" s="432" t="str">
        <f t="shared" si="97"/>
        <v/>
      </c>
      <c r="BB55" s="432" t="str">
        <f t="shared" si="97"/>
        <v/>
      </c>
      <c r="BC55" s="432" t="str">
        <f t="shared" si="97"/>
        <v/>
      </c>
      <c r="BD55" s="432" t="str">
        <f t="shared" si="97"/>
        <v/>
      </c>
      <c r="BE55" s="432" t="str">
        <f t="shared" si="97"/>
        <v/>
      </c>
      <c r="BF55" s="432" t="str">
        <f t="shared" si="97"/>
        <v/>
      </c>
      <c r="BG55" s="432" t="str">
        <f t="shared" si="98"/>
        <v/>
      </c>
      <c r="BH55" s="432" t="str">
        <f t="shared" si="98"/>
        <v/>
      </c>
      <c r="BI55" s="432" t="str">
        <f t="shared" si="98"/>
        <v/>
      </c>
      <c r="BJ55" s="432" t="str">
        <f t="shared" si="98"/>
        <v/>
      </c>
      <c r="BK55" s="432" t="str">
        <f t="shared" si="98"/>
        <v/>
      </c>
      <c r="BL55" s="432" t="str">
        <f t="shared" si="98"/>
        <v/>
      </c>
      <c r="BM55" s="432" t="str">
        <f t="shared" si="98"/>
        <v/>
      </c>
      <c r="BN55" s="432" t="str">
        <f t="shared" si="98"/>
        <v/>
      </c>
      <c r="BO55" s="432" t="str">
        <f t="shared" si="98"/>
        <v/>
      </c>
      <c r="BP55" s="432" t="str">
        <f t="shared" si="98"/>
        <v/>
      </c>
      <c r="BQ55" s="432" t="str">
        <f t="shared" si="99"/>
        <v/>
      </c>
      <c r="BR55" s="432" t="str">
        <f t="shared" si="99"/>
        <v/>
      </c>
      <c r="BS55" s="432" t="str">
        <f t="shared" si="99"/>
        <v/>
      </c>
      <c r="BT55" s="432" t="str">
        <f t="shared" si="99"/>
        <v/>
      </c>
      <c r="BU55" s="432" t="str">
        <f t="shared" si="99"/>
        <v/>
      </c>
      <c r="BV55" s="432" t="str">
        <f t="shared" si="99"/>
        <v/>
      </c>
      <c r="BW55" s="432" t="str">
        <f t="shared" si="99"/>
        <v/>
      </c>
      <c r="BX55" s="432" t="str">
        <f t="shared" si="99"/>
        <v/>
      </c>
      <c r="BY55" s="432" t="str">
        <f t="shared" si="99"/>
        <v/>
      </c>
      <c r="BZ55" s="432" t="str">
        <f t="shared" si="99"/>
        <v/>
      </c>
      <c r="CA55" s="432" t="str">
        <f t="shared" si="100"/>
        <v/>
      </c>
      <c r="CB55" s="432" t="str">
        <f t="shared" si="100"/>
        <v/>
      </c>
      <c r="CC55" s="432" t="str">
        <f t="shared" si="100"/>
        <v/>
      </c>
      <c r="CD55" s="432" t="str">
        <f t="shared" si="100"/>
        <v/>
      </c>
      <c r="CE55" s="432" t="str">
        <f t="shared" si="100"/>
        <v/>
      </c>
      <c r="CF55" s="432" t="str">
        <f t="shared" si="100"/>
        <v/>
      </c>
      <c r="CG55" s="432" t="str">
        <f t="shared" si="100"/>
        <v/>
      </c>
      <c r="CH55" s="432" t="str">
        <f t="shared" si="100"/>
        <v/>
      </c>
      <c r="CI55" s="432" t="str">
        <f t="shared" si="100"/>
        <v/>
      </c>
      <c r="CJ55" s="432" t="str">
        <f t="shared" si="100"/>
        <v/>
      </c>
      <c r="CK55" s="432" t="str">
        <f t="shared" si="101"/>
        <v/>
      </c>
      <c r="CL55" s="432" t="str">
        <f t="shared" si="101"/>
        <v/>
      </c>
      <c r="CM55" s="432" t="str">
        <f t="shared" si="101"/>
        <v/>
      </c>
      <c r="CN55" s="432" t="str">
        <f t="shared" si="101"/>
        <v/>
      </c>
      <c r="CO55" s="432" t="str">
        <f t="shared" si="101"/>
        <v/>
      </c>
      <c r="CP55" s="432" t="str">
        <f t="shared" si="101"/>
        <v/>
      </c>
      <c r="CQ55" s="432" t="str">
        <f t="shared" si="101"/>
        <v/>
      </c>
      <c r="CR55" s="432" t="str">
        <f t="shared" si="101"/>
        <v/>
      </c>
      <c r="CS55" s="432" t="str">
        <f t="shared" si="101"/>
        <v/>
      </c>
      <c r="CT55" s="432" t="str">
        <f t="shared" si="101"/>
        <v/>
      </c>
      <c r="CU55" s="432" t="str">
        <f t="shared" si="102"/>
        <v/>
      </c>
      <c r="CV55" s="432" t="str">
        <f t="shared" si="102"/>
        <v/>
      </c>
      <c r="CW55" s="432" t="str">
        <f t="shared" si="102"/>
        <v/>
      </c>
      <c r="CX55" s="432" t="str">
        <f t="shared" si="102"/>
        <v/>
      </c>
      <c r="CY55" s="432" t="str">
        <f t="shared" si="102"/>
        <v/>
      </c>
      <c r="CZ55" s="432" t="str">
        <f t="shared" si="102"/>
        <v/>
      </c>
      <c r="DA55" s="432" t="str">
        <f t="shared" si="102"/>
        <v/>
      </c>
      <c r="DB55" s="432" t="str">
        <f t="shared" si="102"/>
        <v/>
      </c>
      <c r="DC55" s="432" t="str">
        <f t="shared" si="102"/>
        <v/>
      </c>
      <c r="DD55" s="432" t="str">
        <f t="shared" si="102"/>
        <v/>
      </c>
      <c r="DE55" s="432" t="str">
        <f t="shared" si="103"/>
        <v/>
      </c>
      <c r="DF55" s="432" t="str">
        <f t="shared" si="103"/>
        <v/>
      </c>
      <c r="DG55" s="432" t="str">
        <f t="shared" si="103"/>
        <v/>
      </c>
      <c r="DH55" s="432" t="str">
        <f t="shared" si="103"/>
        <v/>
      </c>
      <c r="DI55" s="432" t="str">
        <f t="shared" si="103"/>
        <v/>
      </c>
      <c r="DJ55" s="432" t="str">
        <f t="shared" si="103"/>
        <v/>
      </c>
      <c r="DK55" s="432" t="str">
        <f t="shared" si="103"/>
        <v/>
      </c>
      <c r="DL55" s="432" t="str">
        <f t="shared" si="103"/>
        <v/>
      </c>
      <c r="DM55" s="432" t="str">
        <f t="shared" si="103"/>
        <v/>
      </c>
      <c r="DN55" s="432" t="str">
        <f t="shared" si="103"/>
        <v/>
      </c>
      <c r="DO55" s="432" t="str">
        <f t="shared" si="104"/>
        <v/>
      </c>
      <c r="DP55" s="432" t="str">
        <f t="shared" si="104"/>
        <v/>
      </c>
      <c r="DQ55" s="432" t="str">
        <f t="shared" si="104"/>
        <v/>
      </c>
      <c r="DR55" s="432" t="str">
        <f t="shared" si="104"/>
        <v/>
      </c>
      <c r="DS55" s="432" t="str">
        <f t="shared" si="104"/>
        <v/>
      </c>
      <c r="DT55" s="432" t="str">
        <f t="shared" si="104"/>
        <v/>
      </c>
      <c r="DU55" s="432" t="str">
        <f t="shared" si="104"/>
        <v/>
      </c>
      <c r="DV55" s="432" t="str">
        <f t="shared" si="104"/>
        <v/>
      </c>
      <c r="DW55" s="432" t="str">
        <f t="shared" si="104"/>
        <v/>
      </c>
      <c r="DX55" s="432" t="str">
        <f t="shared" si="104"/>
        <v/>
      </c>
      <c r="DY55" s="432" t="str">
        <f t="shared" si="105"/>
        <v/>
      </c>
      <c r="DZ55" s="432" t="str">
        <f t="shared" si="105"/>
        <v/>
      </c>
      <c r="EA55" s="432" t="str">
        <f t="shared" si="105"/>
        <v/>
      </c>
      <c r="EB55" s="432" t="str">
        <f t="shared" si="105"/>
        <v/>
      </c>
      <c r="EC55" s="432" t="str">
        <f t="shared" si="105"/>
        <v/>
      </c>
      <c r="ED55" s="432" t="str">
        <f t="shared" si="105"/>
        <v/>
      </c>
      <c r="EE55" s="432" t="str">
        <f t="shared" si="105"/>
        <v/>
      </c>
      <c r="EF55" s="432" t="str">
        <f t="shared" si="105"/>
        <v/>
      </c>
      <c r="EG55" s="432" t="str">
        <f t="shared" si="105"/>
        <v/>
      </c>
      <c r="EH55" s="432" t="str">
        <f t="shared" si="105"/>
        <v/>
      </c>
      <c r="EI55" s="432" t="str">
        <f t="shared" si="106"/>
        <v/>
      </c>
      <c r="EJ55" s="432" t="str">
        <f t="shared" si="106"/>
        <v/>
      </c>
      <c r="EK55" s="432" t="str">
        <f t="shared" si="106"/>
        <v/>
      </c>
      <c r="EL55" s="432" t="str">
        <f t="shared" si="106"/>
        <v/>
      </c>
      <c r="EM55" s="432" t="str">
        <f t="shared" si="106"/>
        <v/>
      </c>
      <c r="EN55" s="432" t="str">
        <f t="shared" si="106"/>
        <v/>
      </c>
      <c r="EO55" s="432" t="str">
        <f t="shared" si="106"/>
        <v/>
      </c>
      <c r="EP55" s="432" t="str">
        <f t="shared" si="106"/>
        <v/>
      </c>
      <c r="EQ55" s="432" t="str">
        <f t="shared" si="106"/>
        <v/>
      </c>
      <c r="ER55" s="432" t="str">
        <f t="shared" si="106"/>
        <v/>
      </c>
      <c r="ES55" s="432" t="str">
        <f t="shared" si="107"/>
        <v/>
      </c>
      <c r="ET55" s="432" t="str">
        <f t="shared" si="107"/>
        <v/>
      </c>
      <c r="EU55" s="432" t="str">
        <f t="shared" si="107"/>
        <v/>
      </c>
      <c r="EV55" s="432" t="str">
        <f t="shared" si="107"/>
        <v/>
      </c>
      <c r="EW55" s="432" t="str">
        <f t="shared" si="107"/>
        <v/>
      </c>
      <c r="EX55" s="432" t="str">
        <f t="shared" si="107"/>
        <v/>
      </c>
      <c r="EY55" s="432" t="str">
        <f t="shared" si="107"/>
        <v/>
      </c>
      <c r="EZ55" s="432" t="str">
        <f t="shared" si="107"/>
        <v/>
      </c>
      <c r="FA55" s="432" t="str">
        <f t="shared" si="107"/>
        <v/>
      </c>
      <c r="FB55" s="432" t="str">
        <f t="shared" si="107"/>
        <v/>
      </c>
      <c r="FC55" s="432" t="str">
        <f t="shared" si="108"/>
        <v/>
      </c>
      <c r="FD55" s="432" t="str">
        <f t="shared" si="108"/>
        <v/>
      </c>
      <c r="FE55" s="432" t="str">
        <f t="shared" si="108"/>
        <v/>
      </c>
      <c r="FF55" s="432" t="str">
        <f t="shared" si="108"/>
        <v/>
      </c>
      <c r="FG55" s="432" t="str">
        <f t="shared" si="108"/>
        <v/>
      </c>
      <c r="FH55" s="432" t="str">
        <f t="shared" si="108"/>
        <v/>
      </c>
      <c r="FI55" s="432" t="str">
        <f t="shared" si="108"/>
        <v/>
      </c>
      <c r="FJ55" s="432" t="str">
        <f t="shared" si="108"/>
        <v/>
      </c>
      <c r="FK55" s="432" t="str">
        <f t="shared" si="108"/>
        <v/>
      </c>
      <c r="FL55" s="432" t="str">
        <f t="shared" si="108"/>
        <v/>
      </c>
      <c r="FM55" s="432" t="str">
        <f t="shared" si="109"/>
        <v/>
      </c>
      <c r="FN55" s="432" t="str">
        <f t="shared" si="109"/>
        <v/>
      </c>
      <c r="FO55" s="432" t="str">
        <f t="shared" si="109"/>
        <v/>
      </c>
      <c r="FP55" s="432" t="str">
        <f t="shared" si="109"/>
        <v/>
      </c>
      <c r="FQ55" s="432" t="str">
        <f t="shared" si="109"/>
        <v/>
      </c>
      <c r="FR55" s="432" t="str">
        <f t="shared" si="109"/>
        <v/>
      </c>
      <c r="FS55" s="432" t="str">
        <f t="shared" si="109"/>
        <v/>
      </c>
      <c r="FT55" s="432" t="str">
        <f t="shared" si="109"/>
        <v/>
      </c>
      <c r="FU55" s="432" t="str">
        <f t="shared" si="109"/>
        <v/>
      </c>
      <c r="FV55" s="432" t="str">
        <f t="shared" si="109"/>
        <v/>
      </c>
      <c r="FW55" s="432" t="str">
        <f t="shared" si="110"/>
        <v/>
      </c>
      <c r="FX55" s="432" t="str">
        <f t="shared" si="110"/>
        <v/>
      </c>
      <c r="FY55" s="432" t="str">
        <f t="shared" si="110"/>
        <v/>
      </c>
      <c r="FZ55" s="432" t="str">
        <f t="shared" si="110"/>
        <v/>
      </c>
      <c r="GA55" s="432" t="str">
        <f t="shared" si="110"/>
        <v/>
      </c>
      <c r="GB55" s="432" t="str">
        <f t="shared" si="110"/>
        <v/>
      </c>
      <c r="GC55" s="432" t="str">
        <f t="shared" si="110"/>
        <v/>
      </c>
      <c r="GD55" s="432" t="str">
        <f t="shared" si="110"/>
        <v/>
      </c>
      <c r="GE55" s="432" t="str">
        <f t="shared" si="110"/>
        <v/>
      </c>
      <c r="GF55" s="432" t="str">
        <f t="shared" si="110"/>
        <v/>
      </c>
      <c r="GG55" s="432" t="str">
        <f t="shared" si="111"/>
        <v/>
      </c>
      <c r="GH55" s="432" t="str">
        <f t="shared" si="111"/>
        <v/>
      </c>
      <c r="GI55" s="432" t="str">
        <f t="shared" si="111"/>
        <v/>
      </c>
      <c r="GJ55" s="432" t="str">
        <f t="shared" si="111"/>
        <v/>
      </c>
      <c r="GK55" s="432" t="str">
        <f t="shared" si="111"/>
        <v/>
      </c>
      <c r="GL55" s="432" t="str">
        <f t="shared" si="111"/>
        <v/>
      </c>
      <c r="GM55" s="432" t="str">
        <f t="shared" si="111"/>
        <v/>
      </c>
      <c r="GN55" s="432" t="str">
        <f t="shared" si="111"/>
        <v/>
      </c>
      <c r="GO55" s="432" t="str">
        <f t="shared" si="111"/>
        <v/>
      </c>
      <c r="GP55" s="432" t="str">
        <f t="shared" si="111"/>
        <v/>
      </c>
      <c r="GQ55" s="432" t="str">
        <f t="shared" si="112"/>
        <v/>
      </c>
      <c r="GR55" s="432" t="str">
        <f t="shared" si="112"/>
        <v/>
      </c>
      <c r="GS55" s="432" t="str">
        <f t="shared" si="112"/>
        <v/>
      </c>
      <c r="GT55" s="432" t="str">
        <f t="shared" si="112"/>
        <v/>
      </c>
      <c r="GU55" s="432" t="str">
        <f t="shared" si="112"/>
        <v/>
      </c>
      <c r="GV55" s="432" t="str">
        <f t="shared" si="112"/>
        <v/>
      </c>
      <c r="GW55" s="432" t="str">
        <f t="shared" si="112"/>
        <v/>
      </c>
      <c r="GX55" s="432" t="str">
        <f t="shared" si="112"/>
        <v/>
      </c>
      <c r="GY55" s="432" t="str">
        <f t="shared" si="112"/>
        <v/>
      </c>
      <c r="GZ55" s="432" t="str">
        <f t="shared" si="112"/>
        <v/>
      </c>
      <c r="HA55" s="432" t="str">
        <f t="shared" si="113"/>
        <v/>
      </c>
      <c r="HB55" s="432" t="str">
        <f t="shared" si="113"/>
        <v/>
      </c>
      <c r="HC55" s="432" t="str">
        <f t="shared" si="113"/>
        <v/>
      </c>
      <c r="HD55" s="432" t="str">
        <f t="shared" si="113"/>
        <v/>
      </c>
      <c r="HE55" s="432" t="str">
        <f t="shared" si="113"/>
        <v/>
      </c>
      <c r="HF55" s="432" t="str">
        <f t="shared" si="113"/>
        <v/>
      </c>
      <c r="HG55" s="432" t="str">
        <f t="shared" si="113"/>
        <v/>
      </c>
      <c r="HH55" s="432" t="str">
        <f t="shared" si="113"/>
        <v/>
      </c>
      <c r="HI55" s="432" t="str">
        <f t="shared" si="113"/>
        <v/>
      </c>
      <c r="HJ55" s="432" t="str">
        <f t="shared" si="113"/>
        <v/>
      </c>
      <c r="HK55" s="432" t="str">
        <f t="shared" si="114"/>
        <v/>
      </c>
      <c r="HL55" s="432" t="str">
        <f t="shared" si="114"/>
        <v/>
      </c>
      <c r="HM55" s="432" t="str">
        <f t="shared" si="114"/>
        <v/>
      </c>
      <c r="HN55" s="432" t="str">
        <f t="shared" si="114"/>
        <v/>
      </c>
      <c r="HO55" s="432" t="str">
        <f t="shared" si="114"/>
        <v/>
      </c>
      <c r="HP55" s="432" t="str">
        <f t="shared" si="114"/>
        <v/>
      </c>
      <c r="HQ55" s="432" t="str">
        <f t="shared" si="114"/>
        <v/>
      </c>
      <c r="HR55" s="432" t="str">
        <f t="shared" si="114"/>
        <v/>
      </c>
      <c r="HS55" s="432" t="str">
        <f t="shared" si="114"/>
        <v/>
      </c>
      <c r="HT55" s="432" t="str">
        <f t="shared" si="114"/>
        <v/>
      </c>
      <c r="HU55" s="432" t="str">
        <f t="shared" si="115"/>
        <v/>
      </c>
      <c r="HV55" s="432" t="str">
        <f t="shared" si="115"/>
        <v/>
      </c>
      <c r="HW55" s="432" t="str">
        <f t="shared" si="115"/>
        <v/>
      </c>
      <c r="HX55" s="432" t="str">
        <f t="shared" si="115"/>
        <v/>
      </c>
      <c r="HY55" s="432" t="str">
        <f t="shared" si="115"/>
        <v/>
      </c>
      <c r="HZ55" s="432" t="str">
        <f t="shared" si="115"/>
        <v/>
      </c>
      <c r="IA55" s="432" t="str">
        <f t="shared" si="115"/>
        <v/>
      </c>
      <c r="IB55" s="432" t="str">
        <f t="shared" si="115"/>
        <v/>
      </c>
      <c r="IC55" s="432" t="str">
        <f t="shared" si="115"/>
        <v/>
      </c>
      <c r="ID55" s="432" t="str">
        <f t="shared" si="115"/>
        <v/>
      </c>
      <c r="IE55" s="432" t="str">
        <f t="shared" si="116"/>
        <v/>
      </c>
      <c r="IF55" s="432" t="str">
        <f t="shared" si="116"/>
        <v/>
      </c>
      <c r="IG55" s="432" t="str">
        <f t="shared" si="116"/>
        <v/>
      </c>
      <c r="IH55" s="432" t="str">
        <f t="shared" si="116"/>
        <v/>
      </c>
      <c r="II55" s="432" t="str">
        <f t="shared" si="116"/>
        <v/>
      </c>
      <c r="IJ55" s="432" t="str">
        <f t="shared" si="116"/>
        <v/>
      </c>
      <c r="IK55" s="432" t="str">
        <f t="shared" si="116"/>
        <v/>
      </c>
      <c r="IL55" s="432" t="str">
        <f t="shared" si="116"/>
        <v/>
      </c>
      <c r="IM55" s="432" t="str">
        <f t="shared" si="116"/>
        <v/>
      </c>
      <c r="IN55" s="432" t="str">
        <f t="shared" si="116"/>
        <v/>
      </c>
      <c r="IO55" s="432" t="str">
        <f t="shared" si="117"/>
        <v/>
      </c>
      <c r="IP55" s="432" t="str">
        <f t="shared" si="117"/>
        <v/>
      </c>
      <c r="IQ55" s="432" t="str">
        <f t="shared" si="117"/>
        <v/>
      </c>
      <c r="IR55" s="432" t="str">
        <f t="shared" si="117"/>
        <v/>
      </c>
      <c r="IS55" s="432" t="str">
        <f t="shared" si="117"/>
        <v/>
      </c>
      <c r="IT55" s="432" t="str">
        <f t="shared" si="117"/>
        <v/>
      </c>
      <c r="IU55" s="432" t="str">
        <f t="shared" si="117"/>
        <v/>
      </c>
      <c r="IV55" s="432" t="str">
        <f t="shared" si="117"/>
        <v/>
      </c>
      <c r="IW55" s="432" t="str">
        <f t="shared" si="117"/>
        <v/>
      </c>
      <c r="IX55" s="432" t="str">
        <f t="shared" si="117"/>
        <v/>
      </c>
      <c r="IY55" s="432" t="str">
        <f t="shared" si="118"/>
        <v/>
      </c>
      <c r="IZ55" s="432" t="str">
        <f t="shared" si="118"/>
        <v/>
      </c>
      <c r="JA55" s="432" t="str">
        <f t="shared" si="118"/>
        <v/>
      </c>
      <c r="JB55" s="432" t="str">
        <f t="shared" si="118"/>
        <v/>
      </c>
      <c r="JC55" s="432" t="str">
        <f t="shared" si="118"/>
        <v/>
      </c>
      <c r="JD55" s="432" t="str">
        <f t="shared" si="118"/>
        <v/>
      </c>
      <c r="JE55" s="432" t="str">
        <f t="shared" si="118"/>
        <v/>
      </c>
      <c r="JF55" s="432" t="str">
        <f t="shared" si="118"/>
        <v/>
      </c>
      <c r="JG55" s="432" t="str">
        <f t="shared" si="118"/>
        <v/>
      </c>
      <c r="JH55" s="432" t="str">
        <f t="shared" si="118"/>
        <v/>
      </c>
      <c r="JI55" s="432" t="str">
        <f t="shared" si="119"/>
        <v/>
      </c>
      <c r="JJ55" s="432" t="str">
        <f t="shared" si="119"/>
        <v/>
      </c>
      <c r="JK55" s="432" t="str">
        <f t="shared" si="119"/>
        <v/>
      </c>
      <c r="JL55" s="432" t="str">
        <f t="shared" si="119"/>
        <v/>
      </c>
      <c r="JM55" s="432" t="str">
        <f t="shared" si="119"/>
        <v/>
      </c>
      <c r="JN55" s="432" t="str">
        <f t="shared" si="119"/>
        <v/>
      </c>
      <c r="JO55" s="432" t="str">
        <f t="shared" si="119"/>
        <v/>
      </c>
      <c r="JP55" s="432" t="str">
        <f t="shared" si="119"/>
        <v/>
      </c>
      <c r="JQ55" s="432" t="str">
        <f t="shared" si="119"/>
        <v/>
      </c>
      <c r="JR55" s="432" t="str">
        <f t="shared" si="119"/>
        <v/>
      </c>
      <c r="JS55" s="432" t="str">
        <f t="shared" si="120"/>
        <v/>
      </c>
      <c r="JT55" s="432" t="str">
        <f t="shared" si="120"/>
        <v/>
      </c>
      <c r="JU55" s="432" t="str">
        <f t="shared" si="120"/>
        <v/>
      </c>
      <c r="JV55" s="432" t="str">
        <f t="shared" si="120"/>
        <v/>
      </c>
      <c r="JW55" s="432" t="str">
        <f t="shared" si="120"/>
        <v/>
      </c>
      <c r="JX55" s="432" t="str">
        <f t="shared" si="120"/>
        <v/>
      </c>
      <c r="JY55" s="432" t="str">
        <f t="shared" si="120"/>
        <v/>
      </c>
      <c r="JZ55" s="432" t="str">
        <f t="shared" si="120"/>
        <v/>
      </c>
      <c r="KA55" s="432" t="str">
        <f t="shared" si="120"/>
        <v/>
      </c>
      <c r="KB55" s="432" t="str">
        <f t="shared" si="120"/>
        <v/>
      </c>
      <c r="KC55" s="432" t="str">
        <f t="shared" si="121"/>
        <v/>
      </c>
      <c r="KD55" s="432" t="str">
        <f t="shared" si="121"/>
        <v/>
      </c>
      <c r="KE55" s="432" t="str">
        <f t="shared" si="121"/>
        <v/>
      </c>
      <c r="KF55" s="432" t="str">
        <f t="shared" si="121"/>
        <v/>
      </c>
      <c r="KG55" s="432" t="str">
        <f t="shared" si="121"/>
        <v/>
      </c>
      <c r="KH55" s="432" t="str">
        <f t="shared" si="121"/>
        <v/>
      </c>
      <c r="KI55" s="432" t="str">
        <f t="shared" si="121"/>
        <v/>
      </c>
      <c r="KJ55" s="432" t="str">
        <f t="shared" si="121"/>
        <v/>
      </c>
      <c r="KK55" s="432" t="str">
        <f t="shared" si="121"/>
        <v/>
      </c>
      <c r="KL55" s="432" t="str">
        <f t="shared" si="121"/>
        <v/>
      </c>
      <c r="KM55" s="432" t="str">
        <f t="shared" si="122"/>
        <v/>
      </c>
      <c r="KN55" s="432" t="str">
        <f t="shared" si="122"/>
        <v/>
      </c>
      <c r="KO55" s="432" t="str">
        <f t="shared" si="122"/>
        <v/>
      </c>
      <c r="KP55" s="432" t="str">
        <f t="shared" si="122"/>
        <v/>
      </c>
      <c r="KQ55" s="432" t="str">
        <f t="shared" si="122"/>
        <v/>
      </c>
      <c r="KR55" s="432" t="str">
        <f t="shared" si="122"/>
        <v/>
      </c>
      <c r="KS55" s="432" t="str">
        <f t="shared" si="122"/>
        <v/>
      </c>
      <c r="KT55" s="432" t="str">
        <f t="shared" si="122"/>
        <v/>
      </c>
      <c r="KU55" s="432" t="str">
        <f t="shared" si="122"/>
        <v/>
      </c>
      <c r="KV55" s="432" t="str">
        <f t="shared" si="122"/>
        <v/>
      </c>
      <c r="KW55" s="432" t="str">
        <f t="shared" si="123"/>
        <v/>
      </c>
      <c r="KX55" s="432" t="str">
        <f t="shared" si="123"/>
        <v/>
      </c>
      <c r="KY55" s="432" t="str">
        <f t="shared" si="123"/>
        <v/>
      </c>
      <c r="KZ55" s="432" t="str">
        <f t="shared" si="123"/>
        <v/>
      </c>
      <c r="LA55" s="432" t="str">
        <f t="shared" si="123"/>
        <v/>
      </c>
      <c r="LB55" s="432" t="str">
        <f t="shared" si="123"/>
        <v/>
      </c>
      <c r="LC55" s="432" t="str">
        <f t="shared" si="123"/>
        <v/>
      </c>
      <c r="LD55" s="432" t="str">
        <f t="shared" si="123"/>
        <v/>
      </c>
      <c r="LE55" s="432" t="str">
        <f t="shared" si="123"/>
        <v/>
      </c>
      <c r="LF55" s="432" t="str">
        <f t="shared" si="123"/>
        <v/>
      </c>
      <c r="LG55" s="432" t="str">
        <f t="shared" si="124"/>
        <v/>
      </c>
      <c r="LH55" s="432" t="str">
        <f t="shared" si="124"/>
        <v/>
      </c>
      <c r="LI55" s="432" t="str">
        <f t="shared" si="124"/>
        <v/>
      </c>
      <c r="LJ55" s="432" t="str">
        <f t="shared" si="124"/>
        <v/>
      </c>
      <c r="LK55" s="432" t="str">
        <f t="shared" si="124"/>
        <v/>
      </c>
      <c r="LL55" s="432" t="str">
        <f t="shared" si="124"/>
        <v/>
      </c>
      <c r="LM55" s="432" t="str">
        <f t="shared" si="124"/>
        <v/>
      </c>
      <c r="LN55" s="432" t="str">
        <f t="shared" si="124"/>
        <v/>
      </c>
      <c r="LO55" s="432" t="str">
        <f t="shared" si="124"/>
        <v/>
      </c>
      <c r="LP55" s="432" t="str">
        <f t="shared" si="124"/>
        <v/>
      </c>
      <c r="LQ55" s="432" t="str">
        <f t="shared" si="125"/>
        <v/>
      </c>
      <c r="LR55" s="432" t="str">
        <f t="shared" si="125"/>
        <v/>
      </c>
      <c r="LS55" s="432" t="str">
        <f t="shared" si="125"/>
        <v/>
      </c>
      <c r="LT55" s="432" t="str">
        <f t="shared" si="125"/>
        <v/>
      </c>
      <c r="LU55" s="432" t="str">
        <f t="shared" si="125"/>
        <v/>
      </c>
      <c r="LV55" s="432" t="str">
        <f t="shared" si="125"/>
        <v/>
      </c>
      <c r="LW55" s="432" t="str">
        <f t="shared" si="125"/>
        <v/>
      </c>
      <c r="LX55" s="432" t="str">
        <f t="shared" si="125"/>
        <v/>
      </c>
      <c r="LY55" s="432" t="str">
        <f t="shared" si="125"/>
        <v/>
      </c>
      <c r="LZ55" s="432" t="str">
        <f t="shared" si="125"/>
        <v/>
      </c>
      <c r="MA55" s="432" t="str">
        <f t="shared" si="126"/>
        <v/>
      </c>
      <c r="MB55" s="432" t="str">
        <f t="shared" si="126"/>
        <v/>
      </c>
      <c r="MC55" s="432" t="str">
        <f t="shared" si="126"/>
        <v/>
      </c>
      <c r="MD55" s="432" t="str">
        <f t="shared" si="126"/>
        <v/>
      </c>
      <c r="ME55" s="432" t="str">
        <f t="shared" si="126"/>
        <v/>
      </c>
      <c r="MF55" s="432" t="str">
        <f t="shared" si="126"/>
        <v/>
      </c>
      <c r="MG55" s="432" t="str">
        <f t="shared" si="126"/>
        <v/>
      </c>
      <c r="MH55" s="432" t="str">
        <f t="shared" si="126"/>
        <v/>
      </c>
      <c r="MI55" s="432" t="str">
        <f t="shared" si="126"/>
        <v/>
      </c>
      <c r="MJ55" s="432" t="str">
        <f t="shared" si="126"/>
        <v/>
      </c>
      <c r="MK55" s="432" t="str">
        <f t="shared" si="127"/>
        <v/>
      </c>
      <c r="ML55" s="432" t="str">
        <f t="shared" si="127"/>
        <v/>
      </c>
      <c r="MM55" s="432" t="str">
        <f t="shared" si="127"/>
        <v/>
      </c>
      <c r="MN55" s="432" t="str">
        <f t="shared" si="127"/>
        <v/>
      </c>
      <c r="MO55" s="432" t="str">
        <f t="shared" si="127"/>
        <v/>
      </c>
      <c r="MP55" s="432" t="str">
        <f t="shared" si="127"/>
        <v/>
      </c>
      <c r="MQ55" s="432" t="str">
        <f t="shared" si="127"/>
        <v/>
      </c>
      <c r="MR55" s="432" t="str">
        <f t="shared" si="127"/>
        <v/>
      </c>
      <c r="MS55" s="432" t="str">
        <f t="shared" si="127"/>
        <v/>
      </c>
      <c r="MT55" s="432" t="str">
        <f t="shared" si="127"/>
        <v/>
      </c>
      <c r="MU55" s="432" t="str">
        <f t="shared" si="128"/>
        <v/>
      </c>
      <c r="MV55" s="432" t="str">
        <f t="shared" si="128"/>
        <v/>
      </c>
      <c r="MW55" s="432" t="str">
        <f t="shared" si="128"/>
        <v/>
      </c>
      <c r="MX55" s="432" t="str">
        <f t="shared" si="128"/>
        <v/>
      </c>
      <c r="MY55" s="432" t="str">
        <f t="shared" si="128"/>
        <v/>
      </c>
      <c r="MZ55" s="432" t="str">
        <f t="shared" si="128"/>
        <v/>
      </c>
      <c r="NA55" s="432" t="str">
        <f t="shared" si="128"/>
        <v/>
      </c>
      <c r="NB55" s="432" t="str">
        <f t="shared" si="128"/>
        <v/>
      </c>
      <c r="NC55" s="432" t="str">
        <f t="shared" si="128"/>
        <v/>
      </c>
      <c r="ND55" s="432" t="str">
        <f t="shared" si="128"/>
        <v/>
      </c>
      <c r="NE55" s="432" t="str">
        <f t="shared" si="129"/>
        <v/>
      </c>
      <c r="NF55" s="432" t="str">
        <f t="shared" si="129"/>
        <v/>
      </c>
      <c r="NG55" s="432" t="str">
        <f t="shared" si="129"/>
        <v/>
      </c>
      <c r="NH55" s="432" t="str">
        <f t="shared" si="129"/>
        <v/>
      </c>
      <c r="NI55" s="432" t="str">
        <f t="shared" si="129"/>
        <v/>
      </c>
      <c r="NJ55" s="432" t="str">
        <f t="shared" si="129"/>
        <v/>
      </c>
      <c r="NK55" s="432" t="str">
        <f t="shared" si="129"/>
        <v/>
      </c>
      <c r="NL55" s="432" t="str">
        <f t="shared" si="129"/>
        <v/>
      </c>
      <c r="NM55" s="432" t="str">
        <f t="shared" si="129"/>
        <v/>
      </c>
      <c r="NN55" s="432" t="str">
        <f t="shared" si="129"/>
        <v/>
      </c>
      <c r="NO55" s="432" t="str">
        <f t="shared" si="130"/>
        <v/>
      </c>
      <c r="NP55" s="432" t="str">
        <f t="shared" si="130"/>
        <v/>
      </c>
      <c r="NQ55" s="432" t="str">
        <f t="shared" si="130"/>
        <v/>
      </c>
      <c r="NR55" s="432" t="str">
        <f t="shared" si="130"/>
        <v/>
      </c>
      <c r="NS55" s="432" t="str">
        <f t="shared" si="130"/>
        <v/>
      </c>
      <c r="NT55" s="432" t="str">
        <f t="shared" si="130"/>
        <v/>
      </c>
      <c r="NU55" s="432" t="str">
        <f t="shared" si="130"/>
        <v/>
      </c>
      <c r="NV55" s="432" t="str">
        <f t="shared" si="130"/>
        <v/>
      </c>
      <c r="NW55" s="432" t="str">
        <f t="shared" si="130"/>
        <v/>
      </c>
      <c r="NX55" s="432" t="str">
        <f t="shared" si="130"/>
        <v/>
      </c>
      <c r="NY55" s="432" t="str">
        <f t="shared" si="131"/>
        <v/>
      </c>
      <c r="NZ55" s="432" t="str">
        <f t="shared" si="131"/>
        <v/>
      </c>
      <c r="OA55" s="432" t="str">
        <f t="shared" si="131"/>
        <v/>
      </c>
      <c r="OB55" s="432" t="str">
        <f t="shared" si="131"/>
        <v/>
      </c>
      <c r="OC55" s="432" t="str">
        <f t="shared" si="131"/>
        <v/>
      </c>
      <c r="OD55" s="432" t="str">
        <f t="shared" si="131"/>
        <v/>
      </c>
      <c r="OE55" s="432" t="str">
        <f t="shared" si="131"/>
        <v/>
      </c>
      <c r="OF55" s="432" t="str">
        <f t="shared" si="131"/>
        <v/>
      </c>
      <c r="OG55" s="432" t="str">
        <f t="shared" si="131"/>
        <v/>
      </c>
      <c r="OH55" s="432" t="str">
        <f t="shared" si="131"/>
        <v/>
      </c>
      <c r="OI55" s="432" t="str">
        <f t="shared" si="132"/>
        <v/>
      </c>
      <c r="OJ55" s="432" t="str">
        <f t="shared" si="132"/>
        <v/>
      </c>
      <c r="OK55" s="432" t="str">
        <f t="shared" si="132"/>
        <v/>
      </c>
      <c r="OL55" s="432" t="str">
        <f t="shared" si="132"/>
        <v/>
      </c>
      <c r="OM55" s="432" t="str">
        <f t="shared" si="132"/>
        <v/>
      </c>
      <c r="ON55" s="432" t="str">
        <f t="shared" si="132"/>
        <v/>
      </c>
      <c r="OO55" s="432" t="str">
        <f t="shared" si="132"/>
        <v/>
      </c>
      <c r="OP55" s="432" t="str">
        <f t="shared" si="132"/>
        <v/>
      </c>
      <c r="OQ55" s="432" t="str">
        <f t="shared" si="132"/>
        <v/>
      </c>
      <c r="OR55" s="432" t="str">
        <f t="shared" si="132"/>
        <v/>
      </c>
      <c r="OS55" s="432" t="str">
        <f t="shared" si="133"/>
        <v/>
      </c>
      <c r="OT55" s="432" t="str">
        <f t="shared" si="133"/>
        <v/>
      </c>
      <c r="OU55" s="432" t="str">
        <f t="shared" si="133"/>
        <v/>
      </c>
      <c r="OV55" s="432" t="str">
        <f t="shared" si="133"/>
        <v/>
      </c>
      <c r="OW55" s="432" t="str">
        <f t="shared" si="133"/>
        <v/>
      </c>
      <c r="OX55" s="432" t="str">
        <f t="shared" si="133"/>
        <v/>
      </c>
      <c r="OY55" s="432" t="str">
        <f t="shared" si="133"/>
        <v/>
      </c>
      <c r="OZ55" s="432" t="str">
        <f t="shared" si="133"/>
        <v/>
      </c>
      <c r="PA55" s="432" t="str">
        <f t="shared" si="133"/>
        <v/>
      </c>
      <c r="PB55" s="432" t="str">
        <f t="shared" si="133"/>
        <v/>
      </c>
      <c r="PC55" s="432" t="str">
        <f t="shared" si="133"/>
        <v/>
      </c>
      <c r="PD55" s="432" t="str">
        <f t="shared" si="133"/>
        <v/>
      </c>
      <c r="PE55" s="432" t="str">
        <f t="shared" si="133"/>
        <v/>
      </c>
    </row>
    <row r="56" spans="1:421" ht="15.6">
      <c r="A56" s="549"/>
      <c r="B56" s="550"/>
      <c r="C56" s="948"/>
      <c r="D56" s="550"/>
      <c r="E56" s="554"/>
      <c r="F56" s="550"/>
      <c r="G56" s="551"/>
      <c r="H56" s="552"/>
      <c r="I56" s="553"/>
      <c r="J56" s="554"/>
      <c r="K56" s="554" t="str">
        <f t="shared" si="51"/>
        <v/>
      </c>
      <c r="L56" s="657" t="str">
        <f t="shared" si="12"/>
        <v/>
      </c>
      <c r="M56" s="952" t="str">
        <f t="shared" si="13"/>
        <v/>
      </c>
      <c r="N56" s="952" t="str">
        <f t="shared" si="52"/>
        <v/>
      </c>
      <c r="O56" s="1487"/>
      <c r="P56" s="1487"/>
      <c r="Q56" s="98"/>
      <c r="R56" s="167" t="str">
        <f t="shared" si="53"/>
        <v/>
      </c>
      <c r="S56" s="167" t="str">
        <f t="shared" si="54"/>
        <v/>
      </c>
      <c r="T56" s="167" t="str">
        <f t="shared" si="55"/>
        <v/>
      </c>
      <c r="U56" s="167" t="str">
        <f t="shared" si="56"/>
        <v/>
      </c>
      <c r="V56" s="85" t="s">
        <v>657</v>
      </c>
      <c r="W56" s="450">
        <v>4.5</v>
      </c>
      <c r="X56" s="167" t="str">
        <f t="shared" si="57"/>
        <v/>
      </c>
      <c r="Y56" s="167" t="str">
        <f t="shared" si="58"/>
        <v/>
      </c>
      <c r="Z56" s="167" t="str">
        <f t="shared" si="59"/>
        <v/>
      </c>
      <c r="AD56" s="529" t="s">
        <v>644</v>
      </c>
      <c r="AE56" s="25"/>
      <c r="AF56" s="25"/>
      <c r="AG56" s="25"/>
      <c r="AH56" s="25"/>
      <c r="AI56" s="25"/>
      <c r="AJ56" s="25"/>
      <c r="AK56" s="25"/>
      <c r="AL56" s="25"/>
      <c r="AM56" s="25"/>
      <c r="AN56" s="25"/>
      <c r="AO56" s="25"/>
      <c r="AP56" s="25"/>
      <c r="AQ56" s="25"/>
      <c r="AR56" s="25"/>
      <c r="AS56" s="25"/>
      <c r="AT56" s="25"/>
      <c r="AU56" s="25"/>
      <c r="AV56" s="25"/>
      <c r="AW56" s="432" t="str">
        <f t="shared" si="97"/>
        <v/>
      </c>
      <c r="AX56" s="432" t="str">
        <f t="shared" si="97"/>
        <v/>
      </c>
      <c r="AY56" s="432" t="str">
        <f t="shared" si="97"/>
        <v/>
      </c>
      <c r="AZ56" s="432" t="str">
        <f t="shared" si="97"/>
        <v/>
      </c>
      <c r="BA56" s="432" t="str">
        <f t="shared" si="97"/>
        <v/>
      </c>
      <c r="BB56" s="432" t="str">
        <f t="shared" si="97"/>
        <v/>
      </c>
      <c r="BC56" s="432" t="str">
        <f t="shared" si="97"/>
        <v/>
      </c>
      <c r="BD56" s="432" t="str">
        <f t="shared" si="97"/>
        <v/>
      </c>
      <c r="BE56" s="432" t="str">
        <f t="shared" si="97"/>
        <v/>
      </c>
      <c r="BF56" s="432" t="str">
        <f t="shared" si="97"/>
        <v/>
      </c>
      <c r="BG56" s="432" t="str">
        <f t="shared" si="98"/>
        <v/>
      </c>
      <c r="BH56" s="432" t="str">
        <f t="shared" si="98"/>
        <v/>
      </c>
      <c r="BI56" s="432" t="str">
        <f t="shared" si="98"/>
        <v/>
      </c>
      <c r="BJ56" s="432" t="str">
        <f t="shared" si="98"/>
        <v/>
      </c>
      <c r="BK56" s="432" t="str">
        <f t="shared" si="98"/>
        <v/>
      </c>
      <c r="BL56" s="432" t="str">
        <f t="shared" si="98"/>
        <v/>
      </c>
      <c r="BM56" s="432" t="str">
        <f t="shared" si="98"/>
        <v/>
      </c>
      <c r="BN56" s="432" t="str">
        <f t="shared" si="98"/>
        <v/>
      </c>
      <c r="BO56" s="432" t="str">
        <f t="shared" si="98"/>
        <v/>
      </c>
      <c r="BP56" s="432" t="str">
        <f t="shared" si="98"/>
        <v/>
      </c>
      <c r="BQ56" s="432" t="str">
        <f t="shared" si="99"/>
        <v/>
      </c>
      <c r="BR56" s="432" t="str">
        <f t="shared" si="99"/>
        <v/>
      </c>
      <c r="BS56" s="432" t="str">
        <f t="shared" si="99"/>
        <v/>
      </c>
      <c r="BT56" s="432" t="str">
        <f t="shared" si="99"/>
        <v/>
      </c>
      <c r="BU56" s="432" t="str">
        <f t="shared" si="99"/>
        <v/>
      </c>
      <c r="BV56" s="432" t="str">
        <f t="shared" si="99"/>
        <v/>
      </c>
      <c r="BW56" s="432" t="str">
        <f t="shared" si="99"/>
        <v/>
      </c>
      <c r="BX56" s="432" t="str">
        <f t="shared" si="99"/>
        <v/>
      </c>
      <c r="BY56" s="432" t="str">
        <f t="shared" si="99"/>
        <v/>
      </c>
      <c r="BZ56" s="432" t="str">
        <f t="shared" si="99"/>
        <v/>
      </c>
      <c r="CA56" s="432" t="str">
        <f t="shared" si="100"/>
        <v/>
      </c>
      <c r="CB56" s="432" t="str">
        <f t="shared" si="100"/>
        <v/>
      </c>
      <c r="CC56" s="432" t="str">
        <f t="shared" si="100"/>
        <v/>
      </c>
      <c r="CD56" s="432" t="str">
        <f t="shared" si="100"/>
        <v/>
      </c>
      <c r="CE56" s="432" t="str">
        <f t="shared" si="100"/>
        <v/>
      </c>
      <c r="CF56" s="432" t="str">
        <f t="shared" si="100"/>
        <v/>
      </c>
      <c r="CG56" s="432" t="str">
        <f t="shared" si="100"/>
        <v/>
      </c>
      <c r="CH56" s="432" t="str">
        <f t="shared" si="100"/>
        <v/>
      </c>
      <c r="CI56" s="432" t="str">
        <f t="shared" si="100"/>
        <v/>
      </c>
      <c r="CJ56" s="432" t="str">
        <f t="shared" si="100"/>
        <v/>
      </c>
      <c r="CK56" s="432" t="str">
        <f t="shared" si="101"/>
        <v/>
      </c>
      <c r="CL56" s="432" t="str">
        <f t="shared" si="101"/>
        <v/>
      </c>
      <c r="CM56" s="432" t="str">
        <f t="shared" si="101"/>
        <v/>
      </c>
      <c r="CN56" s="432" t="str">
        <f t="shared" si="101"/>
        <v/>
      </c>
      <c r="CO56" s="432" t="str">
        <f t="shared" si="101"/>
        <v/>
      </c>
      <c r="CP56" s="432" t="str">
        <f t="shared" si="101"/>
        <v/>
      </c>
      <c r="CQ56" s="432" t="str">
        <f t="shared" si="101"/>
        <v/>
      </c>
      <c r="CR56" s="432" t="str">
        <f t="shared" si="101"/>
        <v/>
      </c>
      <c r="CS56" s="432" t="str">
        <f t="shared" si="101"/>
        <v/>
      </c>
      <c r="CT56" s="432" t="str">
        <f t="shared" si="101"/>
        <v/>
      </c>
      <c r="CU56" s="432" t="str">
        <f t="shared" si="102"/>
        <v/>
      </c>
      <c r="CV56" s="432" t="str">
        <f t="shared" si="102"/>
        <v/>
      </c>
      <c r="CW56" s="432" t="str">
        <f t="shared" si="102"/>
        <v/>
      </c>
      <c r="CX56" s="432" t="str">
        <f t="shared" si="102"/>
        <v/>
      </c>
      <c r="CY56" s="432" t="str">
        <f t="shared" si="102"/>
        <v/>
      </c>
      <c r="CZ56" s="432" t="str">
        <f t="shared" si="102"/>
        <v/>
      </c>
      <c r="DA56" s="432" t="str">
        <f t="shared" si="102"/>
        <v/>
      </c>
      <c r="DB56" s="432" t="str">
        <f t="shared" si="102"/>
        <v/>
      </c>
      <c r="DC56" s="432" t="str">
        <f t="shared" si="102"/>
        <v/>
      </c>
      <c r="DD56" s="432" t="str">
        <f t="shared" si="102"/>
        <v/>
      </c>
      <c r="DE56" s="432" t="str">
        <f t="shared" si="103"/>
        <v/>
      </c>
      <c r="DF56" s="432" t="str">
        <f t="shared" si="103"/>
        <v/>
      </c>
      <c r="DG56" s="432" t="str">
        <f t="shared" si="103"/>
        <v/>
      </c>
      <c r="DH56" s="432" t="str">
        <f t="shared" si="103"/>
        <v/>
      </c>
      <c r="DI56" s="432" t="str">
        <f t="shared" si="103"/>
        <v/>
      </c>
      <c r="DJ56" s="432" t="str">
        <f t="shared" si="103"/>
        <v/>
      </c>
      <c r="DK56" s="432" t="str">
        <f t="shared" si="103"/>
        <v/>
      </c>
      <c r="DL56" s="432" t="str">
        <f t="shared" si="103"/>
        <v/>
      </c>
      <c r="DM56" s="432" t="str">
        <f t="shared" si="103"/>
        <v/>
      </c>
      <c r="DN56" s="432" t="str">
        <f t="shared" si="103"/>
        <v/>
      </c>
      <c r="DO56" s="432" t="str">
        <f t="shared" si="104"/>
        <v/>
      </c>
      <c r="DP56" s="432" t="str">
        <f t="shared" si="104"/>
        <v/>
      </c>
      <c r="DQ56" s="432" t="str">
        <f t="shared" si="104"/>
        <v/>
      </c>
      <c r="DR56" s="432" t="str">
        <f t="shared" si="104"/>
        <v/>
      </c>
      <c r="DS56" s="432" t="str">
        <f t="shared" si="104"/>
        <v/>
      </c>
      <c r="DT56" s="432" t="str">
        <f t="shared" si="104"/>
        <v/>
      </c>
      <c r="DU56" s="432" t="str">
        <f t="shared" si="104"/>
        <v/>
      </c>
      <c r="DV56" s="432" t="str">
        <f t="shared" si="104"/>
        <v/>
      </c>
      <c r="DW56" s="432" t="str">
        <f t="shared" si="104"/>
        <v/>
      </c>
      <c r="DX56" s="432" t="str">
        <f t="shared" si="104"/>
        <v/>
      </c>
      <c r="DY56" s="432" t="str">
        <f t="shared" si="105"/>
        <v/>
      </c>
      <c r="DZ56" s="432" t="str">
        <f t="shared" si="105"/>
        <v/>
      </c>
      <c r="EA56" s="432" t="str">
        <f t="shared" si="105"/>
        <v/>
      </c>
      <c r="EB56" s="432" t="str">
        <f t="shared" si="105"/>
        <v/>
      </c>
      <c r="EC56" s="432" t="str">
        <f t="shared" si="105"/>
        <v/>
      </c>
      <c r="ED56" s="432" t="str">
        <f t="shared" si="105"/>
        <v/>
      </c>
      <c r="EE56" s="432" t="str">
        <f t="shared" si="105"/>
        <v/>
      </c>
      <c r="EF56" s="432" t="str">
        <f t="shared" si="105"/>
        <v/>
      </c>
      <c r="EG56" s="432" t="str">
        <f t="shared" si="105"/>
        <v/>
      </c>
      <c r="EH56" s="432" t="str">
        <f t="shared" si="105"/>
        <v/>
      </c>
      <c r="EI56" s="432" t="str">
        <f t="shared" si="106"/>
        <v/>
      </c>
      <c r="EJ56" s="432" t="str">
        <f t="shared" si="106"/>
        <v/>
      </c>
      <c r="EK56" s="432" t="str">
        <f t="shared" si="106"/>
        <v/>
      </c>
      <c r="EL56" s="432" t="str">
        <f t="shared" si="106"/>
        <v/>
      </c>
      <c r="EM56" s="432" t="str">
        <f t="shared" si="106"/>
        <v/>
      </c>
      <c r="EN56" s="432" t="str">
        <f t="shared" si="106"/>
        <v/>
      </c>
      <c r="EO56" s="432" t="str">
        <f t="shared" si="106"/>
        <v/>
      </c>
      <c r="EP56" s="432" t="str">
        <f t="shared" si="106"/>
        <v/>
      </c>
      <c r="EQ56" s="432" t="str">
        <f t="shared" si="106"/>
        <v/>
      </c>
      <c r="ER56" s="432" t="str">
        <f t="shared" si="106"/>
        <v/>
      </c>
      <c r="ES56" s="432" t="str">
        <f t="shared" si="107"/>
        <v/>
      </c>
      <c r="ET56" s="432" t="str">
        <f t="shared" si="107"/>
        <v/>
      </c>
      <c r="EU56" s="432" t="str">
        <f t="shared" si="107"/>
        <v/>
      </c>
      <c r="EV56" s="432" t="str">
        <f t="shared" si="107"/>
        <v/>
      </c>
      <c r="EW56" s="432" t="str">
        <f t="shared" si="107"/>
        <v/>
      </c>
      <c r="EX56" s="432" t="str">
        <f t="shared" si="107"/>
        <v/>
      </c>
      <c r="EY56" s="432" t="str">
        <f t="shared" si="107"/>
        <v/>
      </c>
      <c r="EZ56" s="432" t="str">
        <f t="shared" si="107"/>
        <v/>
      </c>
      <c r="FA56" s="432" t="str">
        <f t="shared" si="107"/>
        <v/>
      </c>
      <c r="FB56" s="432" t="str">
        <f t="shared" si="107"/>
        <v/>
      </c>
      <c r="FC56" s="432" t="str">
        <f t="shared" si="108"/>
        <v/>
      </c>
      <c r="FD56" s="432" t="str">
        <f t="shared" si="108"/>
        <v/>
      </c>
      <c r="FE56" s="432" t="str">
        <f t="shared" si="108"/>
        <v/>
      </c>
      <c r="FF56" s="432" t="str">
        <f t="shared" si="108"/>
        <v/>
      </c>
      <c r="FG56" s="432" t="str">
        <f t="shared" si="108"/>
        <v/>
      </c>
      <c r="FH56" s="432" t="str">
        <f t="shared" si="108"/>
        <v/>
      </c>
      <c r="FI56" s="432" t="str">
        <f t="shared" si="108"/>
        <v/>
      </c>
      <c r="FJ56" s="432" t="str">
        <f t="shared" si="108"/>
        <v/>
      </c>
      <c r="FK56" s="432" t="str">
        <f t="shared" si="108"/>
        <v/>
      </c>
      <c r="FL56" s="432" t="str">
        <f t="shared" si="108"/>
        <v/>
      </c>
      <c r="FM56" s="432" t="str">
        <f t="shared" si="109"/>
        <v/>
      </c>
      <c r="FN56" s="432" t="str">
        <f t="shared" si="109"/>
        <v/>
      </c>
      <c r="FO56" s="432" t="str">
        <f t="shared" si="109"/>
        <v/>
      </c>
      <c r="FP56" s="432" t="str">
        <f t="shared" si="109"/>
        <v/>
      </c>
      <c r="FQ56" s="432" t="str">
        <f t="shared" si="109"/>
        <v/>
      </c>
      <c r="FR56" s="432" t="str">
        <f t="shared" si="109"/>
        <v/>
      </c>
      <c r="FS56" s="432" t="str">
        <f t="shared" si="109"/>
        <v/>
      </c>
      <c r="FT56" s="432" t="str">
        <f t="shared" si="109"/>
        <v/>
      </c>
      <c r="FU56" s="432" t="str">
        <f t="shared" si="109"/>
        <v/>
      </c>
      <c r="FV56" s="432" t="str">
        <f t="shared" si="109"/>
        <v/>
      </c>
      <c r="FW56" s="432" t="str">
        <f t="shared" si="110"/>
        <v/>
      </c>
      <c r="FX56" s="432" t="str">
        <f t="shared" si="110"/>
        <v/>
      </c>
      <c r="FY56" s="432" t="str">
        <f t="shared" si="110"/>
        <v/>
      </c>
      <c r="FZ56" s="432" t="str">
        <f t="shared" si="110"/>
        <v/>
      </c>
      <c r="GA56" s="432" t="str">
        <f t="shared" si="110"/>
        <v/>
      </c>
      <c r="GB56" s="432" t="str">
        <f t="shared" si="110"/>
        <v/>
      </c>
      <c r="GC56" s="432" t="str">
        <f t="shared" si="110"/>
        <v/>
      </c>
      <c r="GD56" s="432" t="str">
        <f t="shared" si="110"/>
        <v/>
      </c>
      <c r="GE56" s="432" t="str">
        <f t="shared" si="110"/>
        <v/>
      </c>
      <c r="GF56" s="432" t="str">
        <f t="shared" si="110"/>
        <v/>
      </c>
      <c r="GG56" s="432" t="str">
        <f t="shared" si="111"/>
        <v/>
      </c>
      <c r="GH56" s="432" t="str">
        <f t="shared" si="111"/>
        <v/>
      </c>
      <c r="GI56" s="432" t="str">
        <f t="shared" si="111"/>
        <v/>
      </c>
      <c r="GJ56" s="432" t="str">
        <f t="shared" si="111"/>
        <v/>
      </c>
      <c r="GK56" s="432" t="str">
        <f t="shared" si="111"/>
        <v/>
      </c>
      <c r="GL56" s="432" t="str">
        <f t="shared" si="111"/>
        <v/>
      </c>
      <c r="GM56" s="432" t="str">
        <f t="shared" si="111"/>
        <v/>
      </c>
      <c r="GN56" s="432" t="str">
        <f t="shared" si="111"/>
        <v/>
      </c>
      <c r="GO56" s="432" t="str">
        <f t="shared" si="111"/>
        <v/>
      </c>
      <c r="GP56" s="432" t="str">
        <f t="shared" si="111"/>
        <v/>
      </c>
      <c r="GQ56" s="432" t="str">
        <f t="shared" si="112"/>
        <v/>
      </c>
      <c r="GR56" s="432" t="str">
        <f t="shared" si="112"/>
        <v/>
      </c>
      <c r="GS56" s="432" t="str">
        <f t="shared" si="112"/>
        <v/>
      </c>
      <c r="GT56" s="432" t="str">
        <f t="shared" si="112"/>
        <v/>
      </c>
      <c r="GU56" s="432" t="str">
        <f t="shared" si="112"/>
        <v/>
      </c>
      <c r="GV56" s="432" t="str">
        <f t="shared" si="112"/>
        <v/>
      </c>
      <c r="GW56" s="432" t="str">
        <f t="shared" si="112"/>
        <v/>
      </c>
      <c r="GX56" s="432" t="str">
        <f t="shared" si="112"/>
        <v/>
      </c>
      <c r="GY56" s="432" t="str">
        <f t="shared" si="112"/>
        <v/>
      </c>
      <c r="GZ56" s="432" t="str">
        <f t="shared" si="112"/>
        <v/>
      </c>
      <c r="HA56" s="432" t="str">
        <f t="shared" si="113"/>
        <v/>
      </c>
      <c r="HB56" s="432" t="str">
        <f t="shared" si="113"/>
        <v/>
      </c>
      <c r="HC56" s="432" t="str">
        <f t="shared" si="113"/>
        <v/>
      </c>
      <c r="HD56" s="432" t="str">
        <f t="shared" si="113"/>
        <v/>
      </c>
      <c r="HE56" s="432" t="str">
        <f t="shared" si="113"/>
        <v/>
      </c>
      <c r="HF56" s="432" t="str">
        <f t="shared" si="113"/>
        <v/>
      </c>
      <c r="HG56" s="432" t="str">
        <f t="shared" si="113"/>
        <v/>
      </c>
      <c r="HH56" s="432" t="str">
        <f t="shared" si="113"/>
        <v/>
      </c>
      <c r="HI56" s="432" t="str">
        <f t="shared" si="113"/>
        <v/>
      </c>
      <c r="HJ56" s="432" t="str">
        <f t="shared" si="113"/>
        <v/>
      </c>
      <c r="HK56" s="432" t="str">
        <f t="shared" si="114"/>
        <v/>
      </c>
      <c r="HL56" s="432" t="str">
        <f t="shared" si="114"/>
        <v/>
      </c>
      <c r="HM56" s="432" t="str">
        <f t="shared" si="114"/>
        <v/>
      </c>
      <c r="HN56" s="432" t="str">
        <f t="shared" si="114"/>
        <v/>
      </c>
      <c r="HO56" s="432" t="str">
        <f t="shared" si="114"/>
        <v/>
      </c>
      <c r="HP56" s="432" t="str">
        <f t="shared" si="114"/>
        <v/>
      </c>
      <c r="HQ56" s="432" t="str">
        <f t="shared" si="114"/>
        <v/>
      </c>
      <c r="HR56" s="432" t="str">
        <f t="shared" si="114"/>
        <v/>
      </c>
      <c r="HS56" s="432" t="str">
        <f t="shared" si="114"/>
        <v/>
      </c>
      <c r="HT56" s="432" t="str">
        <f t="shared" si="114"/>
        <v/>
      </c>
      <c r="HU56" s="432" t="str">
        <f t="shared" si="115"/>
        <v/>
      </c>
      <c r="HV56" s="432" t="str">
        <f t="shared" si="115"/>
        <v/>
      </c>
      <c r="HW56" s="432" t="str">
        <f t="shared" si="115"/>
        <v/>
      </c>
      <c r="HX56" s="432" t="str">
        <f t="shared" si="115"/>
        <v/>
      </c>
      <c r="HY56" s="432" t="str">
        <f t="shared" si="115"/>
        <v/>
      </c>
      <c r="HZ56" s="432" t="str">
        <f t="shared" si="115"/>
        <v/>
      </c>
      <c r="IA56" s="432" t="str">
        <f t="shared" si="115"/>
        <v/>
      </c>
      <c r="IB56" s="432" t="str">
        <f t="shared" si="115"/>
        <v/>
      </c>
      <c r="IC56" s="432" t="str">
        <f t="shared" si="115"/>
        <v/>
      </c>
      <c r="ID56" s="432" t="str">
        <f t="shared" si="115"/>
        <v/>
      </c>
      <c r="IE56" s="432" t="str">
        <f t="shared" si="116"/>
        <v/>
      </c>
      <c r="IF56" s="432" t="str">
        <f t="shared" si="116"/>
        <v/>
      </c>
      <c r="IG56" s="432" t="str">
        <f t="shared" si="116"/>
        <v/>
      </c>
      <c r="IH56" s="432" t="str">
        <f t="shared" si="116"/>
        <v/>
      </c>
      <c r="II56" s="432" t="str">
        <f t="shared" si="116"/>
        <v/>
      </c>
      <c r="IJ56" s="432" t="str">
        <f t="shared" si="116"/>
        <v/>
      </c>
      <c r="IK56" s="432" t="str">
        <f t="shared" si="116"/>
        <v/>
      </c>
      <c r="IL56" s="432" t="str">
        <f t="shared" si="116"/>
        <v/>
      </c>
      <c r="IM56" s="432" t="str">
        <f t="shared" si="116"/>
        <v/>
      </c>
      <c r="IN56" s="432" t="str">
        <f t="shared" si="116"/>
        <v/>
      </c>
      <c r="IO56" s="432" t="str">
        <f t="shared" si="117"/>
        <v/>
      </c>
      <c r="IP56" s="432" t="str">
        <f t="shared" si="117"/>
        <v/>
      </c>
      <c r="IQ56" s="432" t="str">
        <f t="shared" si="117"/>
        <v/>
      </c>
      <c r="IR56" s="432" t="str">
        <f t="shared" si="117"/>
        <v/>
      </c>
      <c r="IS56" s="432" t="str">
        <f t="shared" si="117"/>
        <v/>
      </c>
      <c r="IT56" s="432" t="str">
        <f t="shared" si="117"/>
        <v/>
      </c>
      <c r="IU56" s="432" t="str">
        <f t="shared" si="117"/>
        <v/>
      </c>
      <c r="IV56" s="432" t="str">
        <f t="shared" si="117"/>
        <v/>
      </c>
      <c r="IW56" s="432" t="str">
        <f t="shared" si="117"/>
        <v/>
      </c>
      <c r="IX56" s="432" t="str">
        <f t="shared" si="117"/>
        <v/>
      </c>
      <c r="IY56" s="432" t="str">
        <f t="shared" si="118"/>
        <v/>
      </c>
      <c r="IZ56" s="432" t="str">
        <f t="shared" si="118"/>
        <v/>
      </c>
      <c r="JA56" s="432" t="str">
        <f t="shared" si="118"/>
        <v/>
      </c>
      <c r="JB56" s="432" t="str">
        <f t="shared" si="118"/>
        <v/>
      </c>
      <c r="JC56" s="432" t="str">
        <f t="shared" si="118"/>
        <v/>
      </c>
      <c r="JD56" s="432" t="str">
        <f t="shared" si="118"/>
        <v/>
      </c>
      <c r="JE56" s="432" t="str">
        <f t="shared" si="118"/>
        <v/>
      </c>
      <c r="JF56" s="432" t="str">
        <f t="shared" si="118"/>
        <v/>
      </c>
      <c r="JG56" s="432" t="str">
        <f t="shared" si="118"/>
        <v/>
      </c>
      <c r="JH56" s="432" t="str">
        <f t="shared" si="118"/>
        <v/>
      </c>
      <c r="JI56" s="432" t="str">
        <f t="shared" si="119"/>
        <v/>
      </c>
      <c r="JJ56" s="432" t="str">
        <f t="shared" si="119"/>
        <v/>
      </c>
      <c r="JK56" s="432" t="str">
        <f t="shared" si="119"/>
        <v/>
      </c>
      <c r="JL56" s="432" t="str">
        <f t="shared" si="119"/>
        <v/>
      </c>
      <c r="JM56" s="432" t="str">
        <f t="shared" si="119"/>
        <v/>
      </c>
      <c r="JN56" s="432" t="str">
        <f t="shared" si="119"/>
        <v/>
      </c>
      <c r="JO56" s="432" t="str">
        <f t="shared" si="119"/>
        <v/>
      </c>
      <c r="JP56" s="432" t="str">
        <f t="shared" si="119"/>
        <v/>
      </c>
      <c r="JQ56" s="432" t="str">
        <f t="shared" si="119"/>
        <v/>
      </c>
      <c r="JR56" s="432" t="str">
        <f t="shared" si="119"/>
        <v/>
      </c>
      <c r="JS56" s="432" t="str">
        <f t="shared" si="120"/>
        <v/>
      </c>
      <c r="JT56" s="432" t="str">
        <f t="shared" si="120"/>
        <v/>
      </c>
      <c r="JU56" s="432" t="str">
        <f t="shared" si="120"/>
        <v/>
      </c>
      <c r="JV56" s="432" t="str">
        <f t="shared" si="120"/>
        <v/>
      </c>
      <c r="JW56" s="432" t="str">
        <f t="shared" si="120"/>
        <v/>
      </c>
      <c r="JX56" s="432" t="str">
        <f t="shared" si="120"/>
        <v/>
      </c>
      <c r="JY56" s="432" t="str">
        <f t="shared" si="120"/>
        <v/>
      </c>
      <c r="JZ56" s="432" t="str">
        <f t="shared" si="120"/>
        <v/>
      </c>
      <c r="KA56" s="432" t="str">
        <f t="shared" si="120"/>
        <v/>
      </c>
      <c r="KB56" s="432" t="str">
        <f t="shared" si="120"/>
        <v/>
      </c>
      <c r="KC56" s="432" t="str">
        <f t="shared" si="121"/>
        <v/>
      </c>
      <c r="KD56" s="432" t="str">
        <f t="shared" si="121"/>
        <v/>
      </c>
      <c r="KE56" s="432" t="str">
        <f t="shared" si="121"/>
        <v/>
      </c>
      <c r="KF56" s="432" t="str">
        <f t="shared" si="121"/>
        <v/>
      </c>
      <c r="KG56" s="432" t="str">
        <f t="shared" si="121"/>
        <v/>
      </c>
      <c r="KH56" s="432" t="str">
        <f t="shared" si="121"/>
        <v/>
      </c>
      <c r="KI56" s="432" t="str">
        <f t="shared" si="121"/>
        <v/>
      </c>
      <c r="KJ56" s="432" t="str">
        <f t="shared" si="121"/>
        <v/>
      </c>
      <c r="KK56" s="432" t="str">
        <f t="shared" si="121"/>
        <v/>
      </c>
      <c r="KL56" s="432" t="str">
        <f t="shared" si="121"/>
        <v/>
      </c>
      <c r="KM56" s="432" t="str">
        <f t="shared" si="122"/>
        <v/>
      </c>
      <c r="KN56" s="432" t="str">
        <f t="shared" si="122"/>
        <v/>
      </c>
      <c r="KO56" s="432" t="str">
        <f t="shared" si="122"/>
        <v/>
      </c>
      <c r="KP56" s="432" t="str">
        <f t="shared" si="122"/>
        <v/>
      </c>
      <c r="KQ56" s="432" t="str">
        <f t="shared" si="122"/>
        <v/>
      </c>
      <c r="KR56" s="432" t="str">
        <f t="shared" si="122"/>
        <v/>
      </c>
      <c r="KS56" s="432" t="str">
        <f t="shared" si="122"/>
        <v/>
      </c>
      <c r="KT56" s="432" t="str">
        <f t="shared" si="122"/>
        <v/>
      </c>
      <c r="KU56" s="432" t="str">
        <f t="shared" si="122"/>
        <v/>
      </c>
      <c r="KV56" s="432" t="str">
        <f t="shared" si="122"/>
        <v/>
      </c>
      <c r="KW56" s="432" t="str">
        <f t="shared" si="123"/>
        <v/>
      </c>
      <c r="KX56" s="432" t="str">
        <f t="shared" si="123"/>
        <v/>
      </c>
      <c r="KY56" s="432" t="str">
        <f t="shared" si="123"/>
        <v/>
      </c>
      <c r="KZ56" s="432" t="str">
        <f t="shared" si="123"/>
        <v/>
      </c>
      <c r="LA56" s="432" t="str">
        <f t="shared" si="123"/>
        <v/>
      </c>
      <c r="LB56" s="432" t="str">
        <f t="shared" si="123"/>
        <v/>
      </c>
      <c r="LC56" s="432" t="str">
        <f t="shared" si="123"/>
        <v/>
      </c>
      <c r="LD56" s="432" t="str">
        <f t="shared" si="123"/>
        <v/>
      </c>
      <c r="LE56" s="432" t="str">
        <f t="shared" si="123"/>
        <v/>
      </c>
      <c r="LF56" s="432" t="str">
        <f t="shared" si="123"/>
        <v/>
      </c>
      <c r="LG56" s="432" t="str">
        <f t="shared" si="124"/>
        <v/>
      </c>
      <c r="LH56" s="432" t="str">
        <f t="shared" si="124"/>
        <v/>
      </c>
      <c r="LI56" s="432" t="str">
        <f t="shared" si="124"/>
        <v/>
      </c>
      <c r="LJ56" s="432" t="str">
        <f t="shared" si="124"/>
        <v/>
      </c>
      <c r="LK56" s="432" t="str">
        <f t="shared" si="124"/>
        <v/>
      </c>
      <c r="LL56" s="432" t="str">
        <f t="shared" si="124"/>
        <v/>
      </c>
      <c r="LM56" s="432" t="str">
        <f t="shared" si="124"/>
        <v/>
      </c>
      <c r="LN56" s="432" t="str">
        <f t="shared" si="124"/>
        <v/>
      </c>
      <c r="LO56" s="432" t="str">
        <f t="shared" si="124"/>
        <v/>
      </c>
      <c r="LP56" s="432" t="str">
        <f t="shared" si="124"/>
        <v/>
      </c>
      <c r="LQ56" s="432" t="str">
        <f t="shared" si="125"/>
        <v/>
      </c>
      <c r="LR56" s="432" t="str">
        <f t="shared" si="125"/>
        <v/>
      </c>
      <c r="LS56" s="432" t="str">
        <f t="shared" si="125"/>
        <v/>
      </c>
      <c r="LT56" s="432" t="str">
        <f t="shared" si="125"/>
        <v/>
      </c>
      <c r="LU56" s="432" t="str">
        <f t="shared" si="125"/>
        <v/>
      </c>
      <c r="LV56" s="432" t="str">
        <f t="shared" si="125"/>
        <v/>
      </c>
      <c r="LW56" s="432" t="str">
        <f t="shared" si="125"/>
        <v/>
      </c>
      <c r="LX56" s="432" t="str">
        <f t="shared" si="125"/>
        <v/>
      </c>
      <c r="LY56" s="432" t="str">
        <f t="shared" si="125"/>
        <v/>
      </c>
      <c r="LZ56" s="432" t="str">
        <f t="shared" si="125"/>
        <v/>
      </c>
      <c r="MA56" s="432" t="str">
        <f t="shared" si="126"/>
        <v/>
      </c>
      <c r="MB56" s="432" t="str">
        <f t="shared" si="126"/>
        <v/>
      </c>
      <c r="MC56" s="432" t="str">
        <f t="shared" si="126"/>
        <v/>
      </c>
      <c r="MD56" s="432" t="str">
        <f t="shared" si="126"/>
        <v/>
      </c>
      <c r="ME56" s="432" t="str">
        <f t="shared" si="126"/>
        <v/>
      </c>
      <c r="MF56" s="432" t="str">
        <f t="shared" si="126"/>
        <v/>
      </c>
      <c r="MG56" s="432" t="str">
        <f t="shared" si="126"/>
        <v/>
      </c>
      <c r="MH56" s="432" t="str">
        <f t="shared" si="126"/>
        <v/>
      </c>
      <c r="MI56" s="432" t="str">
        <f t="shared" si="126"/>
        <v/>
      </c>
      <c r="MJ56" s="432" t="str">
        <f t="shared" si="126"/>
        <v/>
      </c>
      <c r="MK56" s="432" t="str">
        <f t="shared" si="127"/>
        <v/>
      </c>
      <c r="ML56" s="432" t="str">
        <f t="shared" si="127"/>
        <v/>
      </c>
      <c r="MM56" s="432" t="str">
        <f t="shared" si="127"/>
        <v/>
      </c>
      <c r="MN56" s="432" t="str">
        <f t="shared" si="127"/>
        <v/>
      </c>
      <c r="MO56" s="432" t="str">
        <f t="shared" si="127"/>
        <v/>
      </c>
      <c r="MP56" s="432" t="str">
        <f t="shared" si="127"/>
        <v/>
      </c>
      <c r="MQ56" s="432" t="str">
        <f t="shared" si="127"/>
        <v/>
      </c>
      <c r="MR56" s="432" t="str">
        <f t="shared" si="127"/>
        <v/>
      </c>
      <c r="MS56" s="432" t="str">
        <f t="shared" si="127"/>
        <v/>
      </c>
      <c r="MT56" s="432" t="str">
        <f t="shared" si="127"/>
        <v/>
      </c>
      <c r="MU56" s="432" t="str">
        <f t="shared" si="128"/>
        <v/>
      </c>
      <c r="MV56" s="432" t="str">
        <f t="shared" si="128"/>
        <v/>
      </c>
      <c r="MW56" s="432" t="str">
        <f t="shared" si="128"/>
        <v/>
      </c>
      <c r="MX56" s="432" t="str">
        <f t="shared" si="128"/>
        <v/>
      </c>
      <c r="MY56" s="432" t="str">
        <f t="shared" si="128"/>
        <v/>
      </c>
      <c r="MZ56" s="432" t="str">
        <f t="shared" si="128"/>
        <v/>
      </c>
      <c r="NA56" s="432" t="str">
        <f t="shared" si="128"/>
        <v/>
      </c>
      <c r="NB56" s="432" t="str">
        <f t="shared" si="128"/>
        <v/>
      </c>
      <c r="NC56" s="432" t="str">
        <f t="shared" si="128"/>
        <v/>
      </c>
      <c r="ND56" s="432" t="str">
        <f t="shared" si="128"/>
        <v/>
      </c>
      <c r="NE56" s="432" t="str">
        <f t="shared" si="129"/>
        <v/>
      </c>
      <c r="NF56" s="432" t="str">
        <f t="shared" si="129"/>
        <v/>
      </c>
      <c r="NG56" s="432" t="str">
        <f t="shared" si="129"/>
        <v/>
      </c>
      <c r="NH56" s="432" t="str">
        <f t="shared" si="129"/>
        <v/>
      </c>
      <c r="NI56" s="432" t="str">
        <f t="shared" si="129"/>
        <v/>
      </c>
      <c r="NJ56" s="432" t="str">
        <f t="shared" si="129"/>
        <v/>
      </c>
      <c r="NK56" s="432" t="str">
        <f t="shared" si="129"/>
        <v/>
      </c>
      <c r="NL56" s="432" t="str">
        <f t="shared" si="129"/>
        <v/>
      </c>
      <c r="NM56" s="432" t="str">
        <f t="shared" si="129"/>
        <v/>
      </c>
      <c r="NN56" s="432" t="str">
        <f t="shared" si="129"/>
        <v/>
      </c>
      <c r="NO56" s="432" t="str">
        <f t="shared" si="130"/>
        <v/>
      </c>
      <c r="NP56" s="432" t="str">
        <f t="shared" si="130"/>
        <v/>
      </c>
      <c r="NQ56" s="432" t="str">
        <f t="shared" si="130"/>
        <v/>
      </c>
      <c r="NR56" s="432" t="str">
        <f t="shared" si="130"/>
        <v/>
      </c>
      <c r="NS56" s="432" t="str">
        <f t="shared" si="130"/>
        <v/>
      </c>
      <c r="NT56" s="432" t="str">
        <f t="shared" si="130"/>
        <v/>
      </c>
      <c r="NU56" s="432" t="str">
        <f t="shared" si="130"/>
        <v/>
      </c>
      <c r="NV56" s="432" t="str">
        <f t="shared" si="130"/>
        <v/>
      </c>
      <c r="NW56" s="432" t="str">
        <f t="shared" si="130"/>
        <v/>
      </c>
      <c r="NX56" s="432" t="str">
        <f t="shared" si="130"/>
        <v/>
      </c>
      <c r="NY56" s="432" t="str">
        <f t="shared" si="131"/>
        <v/>
      </c>
      <c r="NZ56" s="432" t="str">
        <f t="shared" si="131"/>
        <v/>
      </c>
      <c r="OA56" s="432" t="str">
        <f t="shared" si="131"/>
        <v/>
      </c>
      <c r="OB56" s="432" t="str">
        <f t="shared" si="131"/>
        <v/>
      </c>
      <c r="OC56" s="432" t="str">
        <f t="shared" si="131"/>
        <v/>
      </c>
      <c r="OD56" s="432" t="str">
        <f t="shared" si="131"/>
        <v/>
      </c>
      <c r="OE56" s="432" t="str">
        <f t="shared" si="131"/>
        <v/>
      </c>
      <c r="OF56" s="432" t="str">
        <f t="shared" si="131"/>
        <v/>
      </c>
      <c r="OG56" s="432" t="str">
        <f t="shared" si="131"/>
        <v/>
      </c>
      <c r="OH56" s="432" t="str">
        <f t="shared" si="131"/>
        <v/>
      </c>
      <c r="OI56" s="432" t="str">
        <f t="shared" si="132"/>
        <v/>
      </c>
      <c r="OJ56" s="432" t="str">
        <f t="shared" si="132"/>
        <v/>
      </c>
      <c r="OK56" s="432" t="str">
        <f t="shared" si="132"/>
        <v/>
      </c>
      <c r="OL56" s="432" t="str">
        <f t="shared" si="132"/>
        <v/>
      </c>
      <c r="OM56" s="432" t="str">
        <f t="shared" si="132"/>
        <v/>
      </c>
      <c r="ON56" s="432" t="str">
        <f t="shared" si="132"/>
        <v/>
      </c>
      <c r="OO56" s="432" t="str">
        <f t="shared" si="132"/>
        <v/>
      </c>
      <c r="OP56" s="432" t="str">
        <f t="shared" si="132"/>
        <v/>
      </c>
      <c r="OQ56" s="432" t="str">
        <f t="shared" si="132"/>
        <v/>
      </c>
      <c r="OR56" s="432" t="str">
        <f t="shared" si="132"/>
        <v/>
      </c>
      <c r="OS56" s="432" t="str">
        <f t="shared" si="133"/>
        <v/>
      </c>
      <c r="OT56" s="432" t="str">
        <f t="shared" si="133"/>
        <v/>
      </c>
      <c r="OU56" s="432" t="str">
        <f t="shared" si="133"/>
        <v/>
      </c>
      <c r="OV56" s="432" t="str">
        <f t="shared" si="133"/>
        <v/>
      </c>
      <c r="OW56" s="432" t="str">
        <f t="shared" si="133"/>
        <v/>
      </c>
      <c r="OX56" s="432" t="str">
        <f t="shared" si="133"/>
        <v/>
      </c>
      <c r="OY56" s="432" t="str">
        <f t="shared" si="133"/>
        <v/>
      </c>
      <c r="OZ56" s="432" t="str">
        <f t="shared" si="133"/>
        <v/>
      </c>
      <c r="PA56" s="432" t="str">
        <f t="shared" si="133"/>
        <v/>
      </c>
      <c r="PB56" s="432" t="str">
        <f t="shared" si="133"/>
        <v/>
      </c>
      <c r="PC56" s="432" t="str">
        <f t="shared" si="133"/>
        <v/>
      </c>
      <c r="PD56" s="432" t="str">
        <f t="shared" si="133"/>
        <v/>
      </c>
      <c r="PE56" s="432" t="str">
        <f t="shared" si="133"/>
        <v/>
      </c>
    </row>
    <row r="57" spans="1:421" ht="15.6">
      <c r="A57" s="541"/>
      <c r="B57" s="542"/>
      <c r="C57" s="947"/>
      <c r="D57" s="542"/>
      <c r="E57" s="546"/>
      <c r="F57" s="542"/>
      <c r="G57" s="543"/>
      <c r="H57" s="544"/>
      <c r="I57" s="545"/>
      <c r="J57" s="546"/>
      <c r="K57" s="546" t="str">
        <f t="shared" si="51"/>
        <v/>
      </c>
      <c r="L57" s="547" t="str">
        <f t="shared" si="12"/>
        <v/>
      </c>
      <c r="M57" s="951" t="str">
        <f t="shared" si="13"/>
        <v/>
      </c>
      <c r="N57" s="951" t="str">
        <f t="shared" si="52"/>
        <v/>
      </c>
      <c r="O57" s="1486"/>
      <c r="P57" s="1486"/>
      <c r="Q57" s="98"/>
      <c r="R57" s="167" t="str">
        <f t="shared" si="53"/>
        <v/>
      </c>
      <c r="S57" s="167" t="str">
        <f t="shared" si="54"/>
        <v/>
      </c>
      <c r="T57" s="167" t="str">
        <f t="shared" si="55"/>
        <v/>
      </c>
      <c r="U57" s="167" t="str">
        <f t="shared" si="56"/>
        <v/>
      </c>
      <c r="V57" s="85" t="s">
        <v>658</v>
      </c>
      <c r="W57" s="450">
        <v>4.666666666666667</v>
      </c>
      <c r="X57" s="167" t="str">
        <f t="shared" si="57"/>
        <v/>
      </c>
      <c r="Y57" s="167" t="str">
        <f t="shared" si="58"/>
        <v/>
      </c>
      <c r="Z57" s="167" t="str">
        <f t="shared" si="59"/>
        <v/>
      </c>
      <c r="AD57" s="529" t="s">
        <v>1017</v>
      </c>
      <c r="AE57" s="25"/>
      <c r="AF57" s="25"/>
      <c r="AG57" s="25"/>
      <c r="AH57" s="25"/>
      <c r="AI57" s="25"/>
      <c r="AJ57" s="25"/>
      <c r="AK57" s="25"/>
      <c r="AL57" s="25"/>
      <c r="AM57" s="25"/>
      <c r="AN57" s="25"/>
      <c r="AO57" s="25"/>
      <c r="AP57" s="25"/>
      <c r="AQ57" s="25"/>
      <c r="AR57" s="25"/>
      <c r="AS57" s="25"/>
      <c r="AT57" s="25"/>
      <c r="AU57" s="25"/>
      <c r="AV57" s="25"/>
      <c r="AW57" s="432" t="str">
        <f t="shared" ref="AW57:BF66" si="134">IFERROR(IF(AND(AW$22&gt;=$M57,AW$22&lt;=$N57),"",IF(AW$22=WORKDAY($N57,1),$A57,"")),"")</f>
        <v/>
      </c>
      <c r="AX57" s="432" t="str">
        <f t="shared" si="134"/>
        <v/>
      </c>
      <c r="AY57" s="432" t="str">
        <f t="shared" si="134"/>
        <v/>
      </c>
      <c r="AZ57" s="432" t="str">
        <f t="shared" si="134"/>
        <v/>
      </c>
      <c r="BA57" s="432" t="str">
        <f t="shared" si="134"/>
        <v/>
      </c>
      <c r="BB57" s="432" t="str">
        <f t="shared" si="134"/>
        <v/>
      </c>
      <c r="BC57" s="432" t="str">
        <f t="shared" si="134"/>
        <v/>
      </c>
      <c r="BD57" s="432" t="str">
        <f t="shared" si="134"/>
        <v/>
      </c>
      <c r="BE57" s="432" t="str">
        <f t="shared" si="134"/>
        <v/>
      </c>
      <c r="BF57" s="432" t="str">
        <f t="shared" si="134"/>
        <v/>
      </c>
      <c r="BG57" s="432" t="str">
        <f t="shared" ref="BG57:BP66" si="135">IFERROR(IF(AND(BG$22&gt;=$M57,BG$22&lt;=$N57),"",IF(BG$22=WORKDAY($N57,1),$A57,"")),"")</f>
        <v/>
      </c>
      <c r="BH57" s="432" t="str">
        <f t="shared" si="135"/>
        <v/>
      </c>
      <c r="BI57" s="432" t="str">
        <f t="shared" si="135"/>
        <v/>
      </c>
      <c r="BJ57" s="432" t="str">
        <f t="shared" si="135"/>
        <v/>
      </c>
      <c r="BK57" s="432" t="str">
        <f t="shared" si="135"/>
        <v/>
      </c>
      <c r="BL57" s="432" t="str">
        <f t="shared" si="135"/>
        <v/>
      </c>
      <c r="BM57" s="432" t="str">
        <f t="shared" si="135"/>
        <v/>
      </c>
      <c r="BN57" s="432" t="str">
        <f t="shared" si="135"/>
        <v/>
      </c>
      <c r="BO57" s="432" t="str">
        <f t="shared" si="135"/>
        <v/>
      </c>
      <c r="BP57" s="432" t="str">
        <f t="shared" si="135"/>
        <v/>
      </c>
      <c r="BQ57" s="432" t="str">
        <f t="shared" ref="BQ57:BZ66" si="136">IFERROR(IF(AND(BQ$22&gt;=$M57,BQ$22&lt;=$N57),"",IF(BQ$22=WORKDAY($N57,1),$A57,"")),"")</f>
        <v/>
      </c>
      <c r="BR57" s="432" t="str">
        <f t="shared" si="136"/>
        <v/>
      </c>
      <c r="BS57" s="432" t="str">
        <f t="shared" si="136"/>
        <v/>
      </c>
      <c r="BT57" s="432" t="str">
        <f t="shared" si="136"/>
        <v/>
      </c>
      <c r="BU57" s="432" t="str">
        <f t="shared" si="136"/>
        <v/>
      </c>
      <c r="BV57" s="432" t="str">
        <f t="shared" si="136"/>
        <v/>
      </c>
      <c r="BW57" s="432" t="str">
        <f t="shared" si="136"/>
        <v/>
      </c>
      <c r="BX57" s="432" t="str">
        <f t="shared" si="136"/>
        <v/>
      </c>
      <c r="BY57" s="432" t="str">
        <f t="shared" si="136"/>
        <v/>
      </c>
      <c r="BZ57" s="432" t="str">
        <f t="shared" si="136"/>
        <v/>
      </c>
      <c r="CA57" s="432" t="str">
        <f t="shared" ref="CA57:CJ66" si="137">IFERROR(IF(AND(CA$22&gt;=$M57,CA$22&lt;=$N57),"",IF(CA$22=WORKDAY($N57,1),$A57,"")),"")</f>
        <v/>
      </c>
      <c r="CB57" s="432" t="str">
        <f t="shared" si="137"/>
        <v/>
      </c>
      <c r="CC57" s="432" t="str">
        <f t="shared" si="137"/>
        <v/>
      </c>
      <c r="CD57" s="432" t="str">
        <f t="shared" si="137"/>
        <v/>
      </c>
      <c r="CE57" s="432" t="str">
        <f t="shared" si="137"/>
        <v/>
      </c>
      <c r="CF57" s="432" t="str">
        <f t="shared" si="137"/>
        <v/>
      </c>
      <c r="CG57" s="432" t="str">
        <f t="shared" si="137"/>
        <v/>
      </c>
      <c r="CH57" s="432" t="str">
        <f t="shared" si="137"/>
        <v/>
      </c>
      <c r="CI57" s="432" t="str">
        <f t="shared" si="137"/>
        <v/>
      </c>
      <c r="CJ57" s="432" t="str">
        <f t="shared" si="137"/>
        <v/>
      </c>
      <c r="CK57" s="432" t="str">
        <f t="shared" ref="CK57:CT66" si="138">IFERROR(IF(AND(CK$22&gt;=$M57,CK$22&lt;=$N57),"",IF(CK$22=WORKDAY($N57,1),$A57,"")),"")</f>
        <v/>
      </c>
      <c r="CL57" s="432" t="str">
        <f t="shared" si="138"/>
        <v/>
      </c>
      <c r="CM57" s="432" t="str">
        <f t="shared" si="138"/>
        <v/>
      </c>
      <c r="CN57" s="432" t="str">
        <f t="shared" si="138"/>
        <v/>
      </c>
      <c r="CO57" s="432" t="str">
        <f t="shared" si="138"/>
        <v/>
      </c>
      <c r="CP57" s="432" t="str">
        <f t="shared" si="138"/>
        <v/>
      </c>
      <c r="CQ57" s="432" t="str">
        <f t="shared" si="138"/>
        <v/>
      </c>
      <c r="CR57" s="432" t="str">
        <f t="shared" si="138"/>
        <v/>
      </c>
      <c r="CS57" s="432" t="str">
        <f t="shared" si="138"/>
        <v/>
      </c>
      <c r="CT57" s="432" t="str">
        <f t="shared" si="138"/>
        <v/>
      </c>
      <c r="CU57" s="432" t="str">
        <f t="shared" ref="CU57:DD66" si="139">IFERROR(IF(AND(CU$22&gt;=$M57,CU$22&lt;=$N57),"",IF(CU$22=WORKDAY($N57,1),$A57,"")),"")</f>
        <v/>
      </c>
      <c r="CV57" s="432" t="str">
        <f t="shared" si="139"/>
        <v/>
      </c>
      <c r="CW57" s="432" t="str">
        <f t="shared" si="139"/>
        <v/>
      </c>
      <c r="CX57" s="432" t="str">
        <f t="shared" si="139"/>
        <v/>
      </c>
      <c r="CY57" s="432" t="str">
        <f t="shared" si="139"/>
        <v/>
      </c>
      <c r="CZ57" s="432" t="str">
        <f t="shared" si="139"/>
        <v/>
      </c>
      <c r="DA57" s="432" t="str">
        <f t="shared" si="139"/>
        <v/>
      </c>
      <c r="DB57" s="432" t="str">
        <f t="shared" si="139"/>
        <v/>
      </c>
      <c r="DC57" s="432" t="str">
        <f t="shared" si="139"/>
        <v/>
      </c>
      <c r="DD57" s="432" t="str">
        <f t="shared" si="139"/>
        <v/>
      </c>
      <c r="DE57" s="432" t="str">
        <f t="shared" ref="DE57:DN66" si="140">IFERROR(IF(AND(DE$22&gt;=$M57,DE$22&lt;=$N57),"",IF(DE$22=WORKDAY($N57,1),$A57,"")),"")</f>
        <v/>
      </c>
      <c r="DF57" s="432" t="str">
        <f t="shared" si="140"/>
        <v/>
      </c>
      <c r="DG57" s="432" t="str">
        <f t="shared" si="140"/>
        <v/>
      </c>
      <c r="DH57" s="432" t="str">
        <f t="shared" si="140"/>
        <v/>
      </c>
      <c r="DI57" s="432" t="str">
        <f t="shared" si="140"/>
        <v/>
      </c>
      <c r="DJ57" s="432" t="str">
        <f t="shared" si="140"/>
        <v/>
      </c>
      <c r="DK57" s="432" t="str">
        <f t="shared" si="140"/>
        <v/>
      </c>
      <c r="DL57" s="432" t="str">
        <f t="shared" si="140"/>
        <v/>
      </c>
      <c r="DM57" s="432" t="str">
        <f t="shared" si="140"/>
        <v/>
      </c>
      <c r="DN57" s="432" t="str">
        <f t="shared" si="140"/>
        <v/>
      </c>
      <c r="DO57" s="432" t="str">
        <f t="shared" ref="DO57:DX66" si="141">IFERROR(IF(AND(DO$22&gt;=$M57,DO$22&lt;=$N57),"",IF(DO$22=WORKDAY($N57,1),$A57,"")),"")</f>
        <v/>
      </c>
      <c r="DP57" s="432" t="str">
        <f t="shared" si="141"/>
        <v/>
      </c>
      <c r="DQ57" s="432" t="str">
        <f t="shared" si="141"/>
        <v/>
      </c>
      <c r="DR57" s="432" t="str">
        <f t="shared" si="141"/>
        <v/>
      </c>
      <c r="DS57" s="432" t="str">
        <f t="shared" si="141"/>
        <v/>
      </c>
      <c r="DT57" s="432" t="str">
        <f t="shared" si="141"/>
        <v/>
      </c>
      <c r="DU57" s="432" t="str">
        <f t="shared" si="141"/>
        <v/>
      </c>
      <c r="DV57" s="432" t="str">
        <f t="shared" si="141"/>
        <v/>
      </c>
      <c r="DW57" s="432" t="str">
        <f t="shared" si="141"/>
        <v/>
      </c>
      <c r="DX57" s="432" t="str">
        <f t="shared" si="141"/>
        <v/>
      </c>
      <c r="DY57" s="432" t="str">
        <f t="shared" ref="DY57:EH66" si="142">IFERROR(IF(AND(DY$22&gt;=$M57,DY$22&lt;=$N57),"",IF(DY$22=WORKDAY($N57,1),$A57,"")),"")</f>
        <v/>
      </c>
      <c r="DZ57" s="432" t="str">
        <f t="shared" si="142"/>
        <v/>
      </c>
      <c r="EA57" s="432" t="str">
        <f t="shared" si="142"/>
        <v/>
      </c>
      <c r="EB57" s="432" t="str">
        <f t="shared" si="142"/>
        <v/>
      </c>
      <c r="EC57" s="432" t="str">
        <f t="shared" si="142"/>
        <v/>
      </c>
      <c r="ED57" s="432" t="str">
        <f t="shared" si="142"/>
        <v/>
      </c>
      <c r="EE57" s="432" t="str">
        <f t="shared" si="142"/>
        <v/>
      </c>
      <c r="EF57" s="432" t="str">
        <f t="shared" si="142"/>
        <v/>
      </c>
      <c r="EG57" s="432" t="str">
        <f t="shared" si="142"/>
        <v/>
      </c>
      <c r="EH57" s="432" t="str">
        <f t="shared" si="142"/>
        <v/>
      </c>
      <c r="EI57" s="432" t="str">
        <f t="shared" ref="EI57:ER66" si="143">IFERROR(IF(AND(EI$22&gt;=$M57,EI$22&lt;=$N57),"",IF(EI$22=WORKDAY($N57,1),$A57,"")),"")</f>
        <v/>
      </c>
      <c r="EJ57" s="432" t="str">
        <f t="shared" si="143"/>
        <v/>
      </c>
      <c r="EK57" s="432" t="str">
        <f t="shared" si="143"/>
        <v/>
      </c>
      <c r="EL57" s="432" t="str">
        <f t="shared" si="143"/>
        <v/>
      </c>
      <c r="EM57" s="432" t="str">
        <f t="shared" si="143"/>
        <v/>
      </c>
      <c r="EN57" s="432" t="str">
        <f t="shared" si="143"/>
        <v/>
      </c>
      <c r="EO57" s="432" t="str">
        <f t="shared" si="143"/>
        <v/>
      </c>
      <c r="EP57" s="432" t="str">
        <f t="shared" si="143"/>
        <v/>
      </c>
      <c r="EQ57" s="432" t="str">
        <f t="shared" si="143"/>
        <v/>
      </c>
      <c r="ER57" s="432" t="str">
        <f t="shared" si="143"/>
        <v/>
      </c>
      <c r="ES57" s="432" t="str">
        <f t="shared" ref="ES57:FB66" si="144">IFERROR(IF(AND(ES$22&gt;=$M57,ES$22&lt;=$N57),"",IF(ES$22=WORKDAY($N57,1),$A57,"")),"")</f>
        <v/>
      </c>
      <c r="ET57" s="432" t="str">
        <f t="shared" si="144"/>
        <v/>
      </c>
      <c r="EU57" s="432" t="str">
        <f t="shared" si="144"/>
        <v/>
      </c>
      <c r="EV57" s="432" t="str">
        <f t="shared" si="144"/>
        <v/>
      </c>
      <c r="EW57" s="432" t="str">
        <f t="shared" si="144"/>
        <v/>
      </c>
      <c r="EX57" s="432" t="str">
        <f t="shared" si="144"/>
        <v/>
      </c>
      <c r="EY57" s="432" t="str">
        <f t="shared" si="144"/>
        <v/>
      </c>
      <c r="EZ57" s="432" t="str">
        <f t="shared" si="144"/>
        <v/>
      </c>
      <c r="FA57" s="432" t="str">
        <f t="shared" si="144"/>
        <v/>
      </c>
      <c r="FB57" s="432" t="str">
        <f t="shared" si="144"/>
        <v/>
      </c>
      <c r="FC57" s="432" t="str">
        <f t="shared" ref="FC57:FL66" si="145">IFERROR(IF(AND(FC$22&gt;=$M57,FC$22&lt;=$N57),"",IF(FC$22=WORKDAY($N57,1),$A57,"")),"")</f>
        <v/>
      </c>
      <c r="FD57" s="432" t="str">
        <f t="shared" si="145"/>
        <v/>
      </c>
      <c r="FE57" s="432" t="str">
        <f t="shared" si="145"/>
        <v/>
      </c>
      <c r="FF57" s="432" t="str">
        <f t="shared" si="145"/>
        <v/>
      </c>
      <c r="FG57" s="432" t="str">
        <f t="shared" si="145"/>
        <v/>
      </c>
      <c r="FH57" s="432" t="str">
        <f t="shared" si="145"/>
        <v/>
      </c>
      <c r="FI57" s="432" t="str">
        <f t="shared" si="145"/>
        <v/>
      </c>
      <c r="FJ57" s="432" t="str">
        <f t="shared" si="145"/>
        <v/>
      </c>
      <c r="FK57" s="432" t="str">
        <f t="shared" si="145"/>
        <v/>
      </c>
      <c r="FL57" s="432" t="str">
        <f t="shared" si="145"/>
        <v/>
      </c>
      <c r="FM57" s="432" t="str">
        <f t="shared" ref="FM57:FV66" si="146">IFERROR(IF(AND(FM$22&gt;=$M57,FM$22&lt;=$N57),"",IF(FM$22=WORKDAY($N57,1),$A57,"")),"")</f>
        <v/>
      </c>
      <c r="FN57" s="432" t="str">
        <f t="shared" si="146"/>
        <v/>
      </c>
      <c r="FO57" s="432" t="str">
        <f t="shared" si="146"/>
        <v/>
      </c>
      <c r="FP57" s="432" t="str">
        <f t="shared" si="146"/>
        <v/>
      </c>
      <c r="FQ57" s="432" t="str">
        <f t="shared" si="146"/>
        <v/>
      </c>
      <c r="FR57" s="432" t="str">
        <f t="shared" si="146"/>
        <v/>
      </c>
      <c r="FS57" s="432" t="str">
        <f t="shared" si="146"/>
        <v/>
      </c>
      <c r="FT57" s="432" t="str">
        <f t="shared" si="146"/>
        <v/>
      </c>
      <c r="FU57" s="432" t="str">
        <f t="shared" si="146"/>
        <v/>
      </c>
      <c r="FV57" s="432" t="str">
        <f t="shared" si="146"/>
        <v/>
      </c>
      <c r="FW57" s="432" t="str">
        <f t="shared" ref="FW57:GF66" si="147">IFERROR(IF(AND(FW$22&gt;=$M57,FW$22&lt;=$N57),"",IF(FW$22=WORKDAY($N57,1),$A57,"")),"")</f>
        <v/>
      </c>
      <c r="FX57" s="432" t="str">
        <f t="shared" si="147"/>
        <v/>
      </c>
      <c r="FY57" s="432" t="str">
        <f t="shared" si="147"/>
        <v/>
      </c>
      <c r="FZ57" s="432" t="str">
        <f t="shared" si="147"/>
        <v/>
      </c>
      <c r="GA57" s="432" t="str">
        <f t="shared" si="147"/>
        <v/>
      </c>
      <c r="GB57" s="432" t="str">
        <f t="shared" si="147"/>
        <v/>
      </c>
      <c r="GC57" s="432" t="str">
        <f t="shared" si="147"/>
        <v/>
      </c>
      <c r="GD57" s="432" t="str">
        <f t="shared" si="147"/>
        <v/>
      </c>
      <c r="GE57" s="432" t="str">
        <f t="shared" si="147"/>
        <v/>
      </c>
      <c r="GF57" s="432" t="str">
        <f t="shared" si="147"/>
        <v/>
      </c>
      <c r="GG57" s="432" t="str">
        <f t="shared" ref="GG57:GP66" si="148">IFERROR(IF(AND(GG$22&gt;=$M57,GG$22&lt;=$N57),"",IF(GG$22=WORKDAY($N57,1),$A57,"")),"")</f>
        <v/>
      </c>
      <c r="GH57" s="432" t="str">
        <f t="shared" si="148"/>
        <v/>
      </c>
      <c r="GI57" s="432" t="str">
        <f t="shared" si="148"/>
        <v/>
      </c>
      <c r="GJ57" s="432" t="str">
        <f t="shared" si="148"/>
        <v/>
      </c>
      <c r="GK57" s="432" t="str">
        <f t="shared" si="148"/>
        <v/>
      </c>
      <c r="GL57" s="432" t="str">
        <f t="shared" si="148"/>
        <v/>
      </c>
      <c r="GM57" s="432" t="str">
        <f t="shared" si="148"/>
        <v/>
      </c>
      <c r="GN57" s="432" t="str">
        <f t="shared" si="148"/>
        <v/>
      </c>
      <c r="GO57" s="432" t="str">
        <f t="shared" si="148"/>
        <v/>
      </c>
      <c r="GP57" s="432" t="str">
        <f t="shared" si="148"/>
        <v/>
      </c>
      <c r="GQ57" s="432" t="str">
        <f t="shared" ref="GQ57:GZ66" si="149">IFERROR(IF(AND(GQ$22&gt;=$M57,GQ$22&lt;=$N57),"",IF(GQ$22=WORKDAY($N57,1),$A57,"")),"")</f>
        <v/>
      </c>
      <c r="GR57" s="432" t="str">
        <f t="shared" si="149"/>
        <v/>
      </c>
      <c r="GS57" s="432" t="str">
        <f t="shared" si="149"/>
        <v/>
      </c>
      <c r="GT57" s="432" t="str">
        <f t="shared" si="149"/>
        <v/>
      </c>
      <c r="GU57" s="432" t="str">
        <f t="shared" si="149"/>
        <v/>
      </c>
      <c r="GV57" s="432" t="str">
        <f t="shared" si="149"/>
        <v/>
      </c>
      <c r="GW57" s="432" t="str">
        <f t="shared" si="149"/>
        <v/>
      </c>
      <c r="GX57" s="432" t="str">
        <f t="shared" si="149"/>
        <v/>
      </c>
      <c r="GY57" s="432" t="str">
        <f t="shared" si="149"/>
        <v/>
      </c>
      <c r="GZ57" s="432" t="str">
        <f t="shared" si="149"/>
        <v/>
      </c>
      <c r="HA57" s="432" t="str">
        <f t="shared" ref="HA57:HJ66" si="150">IFERROR(IF(AND(HA$22&gt;=$M57,HA$22&lt;=$N57),"",IF(HA$22=WORKDAY($N57,1),$A57,"")),"")</f>
        <v/>
      </c>
      <c r="HB57" s="432" t="str">
        <f t="shared" si="150"/>
        <v/>
      </c>
      <c r="HC57" s="432" t="str">
        <f t="shared" si="150"/>
        <v/>
      </c>
      <c r="HD57" s="432" t="str">
        <f t="shared" si="150"/>
        <v/>
      </c>
      <c r="HE57" s="432" t="str">
        <f t="shared" si="150"/>
        <v/>
      </c>
      <c r="HF57" s="432" t="str">
        <f t="shared" si="150"/>
        <v/>
      </c>
      <c r="HG57" s="432" t="str">
        <f t="shared" si="150"/>
        <v/>
      </c>
      <c r="HH57" s="432" t="str">
        <f t="shared" si="150"/>
        <v/>
      </c>
      <c r="HI57" s="432" t="str">
        <f t="shared" si="150"/>
        <v/>
      </c>
      <c r="HJ57" s="432" t="str">
        <f t="shared" si="150"/>
        <v/>
      </c>
      <c r="HK57" s="432" t="str">
        <f t="shared" ref="HK57:HT66" si="151">IFERROR(IF(AND(HK$22&gt;=$M57,HK$22&lt;=$N57),"",IF(HK$22=WORKDAY($N57,1),$A57,"")),"")</f>
        <v/>
      </c>
      <c r="HL57" s="432" t="str">
        <f t="shared" si="151"/>
        <v/>
      </c>
      <c r="HM57" s="432" t="str">
        <f t="shared" si="151"/>
        <v/>
      </c>
      <c r="HN57" s="432" t="str">
        <f t="shared" si="151"/>
        <v/>
      </c>
      <c r="HO57" s="432" t="str">
        <f t="shared" si="151"/>
        <v/>
      </c>
      <c r="HP57" s="432" t="str">
        <f t="shared" si="151"/>
        <v/>
      </c>
      <c r="HQ57" s="432" t="str">
        <f t="shared" si="151"/>
        <v/>
      </c>
      <c r="HR57" s="432" t="str">
        <f t="shared" si="151"/>
        <v/>
      </c>
      <c r="HS57" s="432" t="str">
        <f t="shared" si="151"/>
        <v/>
      </c>
      <c r="HT57" s="432" t="str">
        <f t="shared" si="151"/>
        <v/>
      </c>
      <c r="HU57" s="432" t="str">
        <f t="shared" ref="HU57:ID66" si="152">IFERROR(IF(AND(HU$22&gt;=$M57,HU$22&lt;=$N57),"",IF(HU$22=WORKDAY($N57,1),$A57,"")),"")</f>
        <v/>
      </c>
      <c r="HV57" s="432" t="str">
        <f t="shared" si="152"/>
        <v/>
      </c>
      <c r="HW57" s="432" t="str">
        <f t="shared" si="152"/>
        <v/>
      </c>
      <c r="HX57" s="432" t="str">
        <f t="shared" si="152"/>
        <v/>
      </c>
      <c r="HY57" s="432" t="str">
        <f t="shared" si="152"/>
        <v/>
      </c>
      <c r="HZ57" s="432" t="str">
        <f t="shared" si="152"/>
        <v/>
      </c>
      <c r="IA57" s="432" t="str">
        <f t="shared" si="152"/>
        <v/>
      </c>
      <c r="IB57" s="432" t="str">
        <f t="shared" si="152"/>
        <v/>
      </c>
      <c r="IC57" s="432" t="str">
        <f t="shared" si="152"/>
        <v/>
      </c>
      <c r="ID57" s="432" t="str">
        <f t="shared" si="152"/>
        <v/>
      </c>
      <c r="IE57" s="432" t="str">
        <f t="shared" ref="IE57:IN66" si="153">IFERROR(IF(AND(IE$22&gt;=$M57,IE$22&lt;=$N57),"",IF(IE$22=WORKDAY($N57,1),$A57,"")),"")</f>
        <v/>
      </c>
      <c r="IF57" s="432" t="str">
        <f t="shared" si="153"/>
        <v/>
      </c>
      <c r="IG57" s="432" t="str">
        <f t="shared" si="153"/>
        <v/>
      </c>
      <c r="IH57" s="432" t="str">
        <f t="shared" si="153"/>
        <v/>
      </c>
      <c r="II57" s="432" t="str">
        <f t="shared" si="153"/>
        <v/>
      </c>
      <c r="IJ57" s="432" t="str">
        <f t="shared" si="153"/>
        <v/>
      </c>
      <c r="IK57" s="432" t="str">
        <f t="shared" si="153"/>
        <v/>
      </c>
      <c r="IL57" s="432" t="str">
        <f t="shared" si="153"/>
        <v/>
      </c>
      <c r="IM57" s="432" t="str">
        <f t="shared" si="153"/>
        <v/>
      </c>
      <c r="IN57" s="432" t="str">
        <f t="shared" si="153"/>
        <v/>
      </c>
      <c r="IO57" s="432" t="str">
        <f t="shared" ref="IO57:IX66" si="154">IFERROR(IF(AND(IO$22&gt;=$M57,IO$22&lt;=$N57),"",IF(IO$22=WORKDAY($N57,1),$A57,"")),"")</f>
        <v/>
      </c>
      <c r="IP57" s="432" t="str">
        <f t="shared" si="154"/>
        <v/>
      </c>
      <c r="IQ57" s="432" t="str">
        <f t="shared" si="154"/>
        <v/>
      </c>
      <c r="IR57" s="432" t="str">
        <f t="shared" si="154"/>
        <v/>
      </c>
      <c r="IS57" s="432" t="str">
        <f t="shared" si="154"/>
        <v/>
      </c>
      <c r="IT57" s="432" t="str">
        <f t="shared" si="154"/>
        <v/>
      </c>
      <c r="IU57" s="432" t="str">
        <f t="shared" si="154"/>
        <v/>
      </c>
      <c r="IV57" s="432" t="str">
        <f t="shared" si="154"/>
        <v/>
      </c>
      <c r="IW57" s="432" t="str">
        <f t="shared" si="154"/>
        <v/>
      </c>
      <c r="IX57" s="432" t="str">
        <f t="shared" si="154"/>
        <v/>
      </c>
      <c r="IY57" s="432" t="str">
        <f t="shared" ref="IY57:JH66" si="155">IFERROR(IF(AND(IY$22&gt;=$M57,IY$22&lt;=$N57),"",IF(IY$22=WORKDAY($N57,1),$A57,"")),"")</f>
        <v/>
      </c>
      <c r="IZ57" s="432" t="str">
        <f t="shared" si="155"/>
        <v/>
      </c>
      <c r="JA57" s="432" t="str">
        <f t="shared" si="155"/>
        <v/>
      </c>
      <c r="JB57" s="432" t="str">
        <f t="shared" si="155"/>
        <v/>
      </c>
      <c r="JC57" s="432" t="str">
        <f t="shared" si="155"/>
        <v/>
      </c>
      <c r="JD57" s="432" t="str">
        <f t="shared" si="155"/>
        <v/>
      </c>
      <c r="JE57" s="432" t="str">
        <f t="shared" si="155"/>
        <v/>
      </c>
      <c r="JF57" s="432" t="str">
        <f t="shared" si="155"/>
        <v/>
      </c>
      <c r="JG57" s="432" t="str">
        <f t="shared" si="155"/>
        <v/>
      </c>
      <c r="JH57" s="432" t="str">
        <f t="shared" si="155"/>
        <v/>
      </c>
      <c r="JI57" s="432" t="str">
        <f t="shared" ref="JI57:JR66" si="156">IFERROR(IF(AND(JI$22&gt;=$M57,JI$22&lt;=$N57),"",IF(JI$22=WORKDAY($N57,1),$A57,"")),"")</f>
        <v/>
      </c>
      <c r="JJ57" s="432" t="str">
        <f t="shared" si="156"/>
        <v/>
      </c>
      <c r="JK57" s="432" t="str">
        <f t="shared" si="156"/>
        <v/>
      </c>
      <c r="JL57" s="432" t="str">
        <f t="shared" si="156"/>
        <v/>
      </c>
      <c r="JM57" s="432" t="str">
        <f t="shared" si="156"/>
        <v/>
      </c>
      <c r="JN57" s="432" t="str">
        <f t="shared" si="156"/>
        <v/>
      </c>
      <c r="JO57" s="432" t="str">
        <f t="shared" si="156"/>
        <v/>
      </c>
      <c r="JP57" s="432" t="str">
        <f t="shared" si="156"/>
        <v/>
      </c>
      <c r="JQ57" s="432" t="str">
        <f t="shared" si="156"/>
        <v/>
      </c>
      <c r="JR57" s="432" t="str">
        <f t="shared" si="156"/>
        <v/>
      </c>
      <c r="JS57" s="432" t="str">
        <f t="shared" ref="JS57:KB66" si="157">IFERROR(IF(AND(JS$22&gt;=$M57,JS$22&lt;=$N57),"",IF(JS$22=WORKDAY($N57,1),$A57,"")),"")</f>
        <v/>
      </c>
      <c r="JT57" s="432" t="str">
        <f t="shared" si="157"/>
        <v/>
      </c>
      <c r="JU57" s="432" t="str">
        <f t="shared" si="157"/>
        <v/>
      </c>
      <c r="JV57" s="432" t="str">
        <f t="shared" si="157"/>
        <v/>
      </c>
      <c r="JW57" s="432" t="str">
        <f t="shared" si="157"/>
        <v/>
      </c>
      <c r="JX57" s="432" t="str">
        <f t="shared" si="157"/>
        <v/>
      </c>
      <c r="JY57" s="432" t="str">
        <f t="shared" si="157"/>
        <v/>
      </c>
      <c r="JZ57" s="432" t="str">
        <f t="shared" si="157"/>
        <v/>
      </c>
      <c r="KA57" s="432" t="str">
        <f t="shared" si="157"/>
        <v/>
      </c>
      <c r="KB57" s="432" t="str">
        <f t="shared" si="157"/>
        <v/>
      </c>
      <c r="KC57" s="432" t="str">
        <f t="shared" ref="KC57:KL66" si="158">IFERROR(IF(AND(KC$22&gt;=$M57,KC$22&lt;=$N57),"",IF(KC$22=WORKDAY($N57,1),$A57,"")),"")</f>
        <v/>
      </c>
      <c r="KD57" s="432" t="str">
        <f t="shared" si="158"/>
        <v/>
      </c>
      <c r="KE57" s="432" t="str">
        <f t="shared" si="158"/>
        <v/>
      </c>
      <c r="KF57" s="432" t="str">
        <f t="shared" si="158"/>
        <v/>
      </c>
      <c r="KG57" s="432" t="str">
        <f t="shared" si="158"/>
        <v/>
      </c>
      <c r="KH57" s="432" t="str">
        <f t="shared" si="158"/>
        <v/>
      </c>
      <c r="KI57" s="432" t="str">
        <f t="shared" si="158"/>
        <v/>
      </c>
      <c r="KJ57" s="432" t="str">
        <f t="shared" si="158"/>
        <v/>
      </c>
      <c r="KK57" s="432" t="str">
        <f t="shared" si="158"/>
        <v/>
      </c>
      <c r="KL57" s="432" t="str">
        <f t="shared" si="158"/>
        <v/>
      </c>
      <c r="KM57" s="432" t="str">
        <f t="shared" ref="KM57:KV66" si="159">IFERROR(IF(AND(KM$22&gt;=$M57,KM$22&lt;=$N57),"",IF(KM$22=WORKDAY($N57,1),$A57,"")),"")</f>
        <v/>
      </c>
      <c r="KN57" s="432" t="str">
        <f t="shared" si="159"/>
        <v/>
      </c>
      <c r="KO57" s="432" t="str">
        <f t="shared" si="159"/>
        <v/>
      </c>
      <c r="KP57" s="432" t="str">
        <f t="shared" si="159"/>
        <v/>
      </c>
      <c r="KQ57" s="432" t="str">
        <f t="shared" si="159"/>
        <v/>
      </c>
      <c r="KR57" s="432" t="str">
        <f t="shared" si="159"/>
        <v/>
      </c>
      <c r="KS57" s="432" t="str">
        <f t="shared" si="159"/>
        <v/>
      </c>
      <c r="KT57" s="432" t="str">
        <f t="shared" si="159"/>
        <v/>
      </c>
      <c r="KU57" s="432" t="str">
        <f t="shared" si="159"/>
        <v/>
      </c>
      <c r="KV57" s="432" t="str">
        <f t="shared" si="159"/>
        <v/>
      </c>
      <c r="KW57" s="432" t="str">
        <f t="shared" ref="KW57:LF66" si="160">IFERROR(IF(AND(KW$22&gt;=$M57,KW$22&lt;=$N57),"",IF(KW$22=WORKDAY($N57,1),$A57,"")),"")</f>
        <v/>
      </c>
      <c r="KX57" s="432" t="str">
        <f t="shared" si="160"/>
        <v/>
      </c>
      <c r="KY57" s="432" t="str">
        <f t="shared" si="160"/>
        <v/>
      </c>
      <c r="KZ57" s="432" t="str">
        <f t="shared" si="160"/>
        <v/>
      </c>
      <c r="LA57" s="432" t="str">
        <f t="shared" si="160"/>
        <v/>
      </c>
      <c r="LB57" s="432" t="str">
        <f t="shared" si="160"/>
        <v/>
      </c>
      <c r="LC57" s="432" t="str">
        <f t="shared" si="160"/>
        <v/>
      </c>
      <c r="LD57" s="432" t="str">
        <f t="shared" si="160"/>
        <v/>
      </c>
      <c r="LE57" s="432" t="str">
        <f t="shared" si="160"/>
        <v/>
      </c>
      <c r="LF57" s="432" t="str">
        <f t="shared" si="160"/>
        <v/>
      </c>
      <c r="LG57" s="432" t="str">
        <f t="shared" ref="LG57:LP66" si="161">IFERROR(IF(AND(LG$22&gt;=$M57,LG$22&lt;=$N57),"",IF(LG$22=WORKDAY($N57,1),$A57,"")),"")</f>
        <v/>
      </c>
      <c r="LH57" s="432" t="str">
        <f t="shared" si="161"/>
        <v/>
      </c>
      <c r="LI57" s="432" t="str">
        <f t="shared" si="161"/>
        <v/>
      </c>
      <c r="LJ57" s="432" t="str">
        <f t="shared" si="161"/>
        <v/>
      </c>
      <c r="LK57" s="432" t="str">
        <f t="shared" si="161"/>
        <v/>
      </c>
      <c r="LL57" s="432" t="str">
        <f t="shared" si="161"/>
        <v/>
      </c>
      <c r="LM57" s="432" t="str">
        <f t="shared" si="161"/>
        <v/>
      </c>
      <c r="LN57" s="432" t="str">
        <f t="shared" si="161"/>
        <v/>
      </c>
      <c r="LO57" s="432" t="str">
        <f t="shared" si="161"/>
        <v/>
      </c>
      <c r="LP57" s="432" t="str">
        <f t="shared" si="161"/>
        <v/>
      </c>
      <c r="LQ57" s="432" t="str">
        <f t="shared" ref="LQ57:LZ66" si="162">IFERROR(IF(AND(LQ$22&gt;=$M57,LQ$22&lt;=$N57),"",IF(LQ$22=WORKDAY($N57,1),$A57,"")),"")</f>
        <v/>
      </c>
      <c r="LR57" s="432" t="str">
        <f t="shared" si="162"/>
        <v/>
      </c>
      <c r="LS57" s="432" t="str">
        <f t="shared" si="162"/>
        <v/>
      </c>
      <c r="LT57" s="432" t="str">
        <f t="shared" si="162"/>
        <v/>
      </c>
      <c r="LU57" s="432" t="str">
        <f t="shared" si="162"/>
        <v/>
      </c>
      <c r="LV57" s="432" t="str">
        <f t="shared" si="162"/>
        <v/>
      </c>
      <c r="LW57" s="432" t="str">
        <f t="shared" si="162"/>
        <v/>
      </c>
      <c r="LX57" s="432" t="str">
        <f t="shared" si="162"/>
        <v/>
      </c>
      <c r="LY57" s="432" t="str">
        <f t="shared" si="162"/>
        <v/>
      </c>
      <c r="LZ57" s="432" t="str">
        <f t="shared" si="162"/>
        <v/>
      </c>
      <c r="MA57" s="432" t="str">
        <f t="shared" ref="MA57:MJ66" si="163">IFERROR(IF(AND(MA$22&gt;=$M57,MA$22&lt;=$N57),"",IF(MA$22=WORKDAY($N57,1),$A57,"")),"")</f>
        <v/>
      </c>
      <c r="MB57" s="432" t="str">
        <f t="shared" si="163"/>
        <v/>
      </c>
      <c r="MC57" s="432" t="str">
        <f t="shared" si="163"/>
        <v/>
      </c>
      <c r="MD57" s="432" t="str">
        <f t="shared" si="163"/>
        <v/>
      </c>
      <c r="ME57" s="432" t="str">
        <f t="shared" si="163"/>
        <v/>
      </c>
      <c r="MF57" s="432" t="str">
        <f t="shared" si="163"/>
        <v/>
      </c>
      <c r="MG57" s="432" t="str">
        <f t="shared" si="163"/>
        <v/>
      </c>
      <c r="MH57" s="432" t="str">
        <f t="shared" si="163"/>
        <v/>
      </c>
      <c r="MI57" s="432" t="str">
        <f t="shared" si="163"/>
        <v/>
      </c>
      <c r="MJ57" s="432" t="str">
        <f t="shared" si="163"/>
        <v/>
      </c>
      <c r="MK57" s="432" t="str">
        <f t="shared" ref="MK57:MT66" si="164">IFERROR(IF(AND(MK$22&gt;=$M57,MK$22&lt;=$N57),"",IF(MK$22=WORKDAY($N57,1),$A57,"")),"")</f>
        <v/>
      </c>
      <c r="ML57" s="432" t="str">
        <f t="shared" si="164"/>
        <v/>
      </c>
      <c r="MM57" s="432" t="str">
        <f t="shared" si="164"/>
        <v/>
      </c>
      <c r="MN57" s="432" t="str">
        <f t="shared" si="164"/>
        <v/>
      </c>
      <c r="MO57" s="432" t="str">
        <f t="shared" si="164"/>
        <v/>
      </c>
      <c r="MP57" s="432" t="str">
        <f t="shared" si="164"/>
        <v/>
      </c>
      <c r="MQ57" s="432" t="str">
        <f t="shared" si="164"/>
        <v/>
      </c>
      <c r="MR57" s="432" t="str">
        <f t="shared" si="164"/>
        <v/>
      </c>
      <c r="MS57" s="432" t="str">
        <f t="shared" si="164"/>
        <v/>
      </c>
      <c r="MT57" s="432" t="str">
        <f t="shared" si="164"/>
        <v/>
      </c>
      <c r="MU57" s="432" t="str">
        <f t="shared" ref="MU57:ND66" si="165">IFERROR(IF(AND(MU$22&gt;=$M57,MU$22&lt;=$N57),"",IF(MU$22=WORKDAY($N57,1),$A57,"")),"")</f>
        <v/>
      </c>
      <c r="MV57" s="432" t="str">
        <f t="shared" si="165"/>
        <v/>
      </c>
      <c r="MW57" s="432" t="str">
        <f t="shared" si="165"/>
        <v/>
      </c>
      <c r="MX57" s="432" t="str">
        <f t="shared" si="165"/>
        <v/>
      </c>
      <c r="MY57" s="432" t="str">
        <f t="shared" si="165"/>
        <v/>
      </c>
      <c r="MZ57" s="432" t="str">
        <f t="shared" si="165"/>
        <v/>
      </c>
      <c r="NA57" s="432" t="str">
        <f t="shared" si="165"/>
        <v/>
      </c>
      <c r="NB57" s="432" t="str">
        <f t="shared" si="165"/>
        <v/>
      </c>
      <c r="NC57" s="432" t="str">
        <f t="shared" si="165"/>
        <v/>
      </c>
      <c r="ND57" s="432" t="str">
        <f t="shared" si="165"/>
        <v/>
      </c>
      <c r="NE57" s="432" t="str">
        <f t="shared" ref="NE57:NN66" si="166">IFERROR(IF(AND(NE$22&gt;=$M57,NE$22&lt;=$N57),"",IF(NE$22=WORKDAY($N57,1),$A57,"")),"")</f>
        <v/>
      </c>
      <c r="NF57" s="432" t="str">
        <f t="shared" si="166"/>
        <v/>
      </c>
      <c r="NG57" s="432" t="str">
        <f t="shared" si="166"/>
        <v/>
      </c>
      <c r="NH57" s="432" t="str">
        <f t="shared" si="166"/>
        <v/>
      </c>
      <c r="NI57" s="432" t="str">
        <f t="shared" si="166"/>
        <v/>
      </c>
      <c r="NJ57" s="432" t="str">
        <f t="shared" si="166"/>
        <v/>
      </c>
      <c r="NK57" s="432" t="str">
        <f t="shared" si="166"/>
        <v/>
      </c>
      <c r="NL57" s="432" t="str">
        <f t="shared" si="166"/>
        <v/>
      </c>
      <c r="NM57" s="432" t="str">
        <f t="shared" si="166"/>
        <v/>
      </c>
      <c r="NN57" s="432" t="str">
        <f t="shared" si="166"/>
        <v/>
      </c>
      <c r="NO57" s="432" t="str">
        <f t="shared" ref="NO57:NX66" si="167">IFERROR(IF(AND(NO$22&gt;=$M57,NO$22&lt;=$N57),"",IF(NO$22=WORKDAY($N57,1),$A57,"")),"")</f>
        <v/>
      </c>
      <c r="NP57" s="432" t="str">
        <f t="shared" si="167"/>
        <v/>
      </c>
      <c r="NQ57" s="432" t="str">
        <f t="shared" si="167"/>
        <v/>
      </c>
      <c r="NR57" s="432" t="str">
        <f t="shared" si="167"/>
        <v/>
      </c>
      <c r="NS57" s="432" t="str">
        <f t="shared" si="167"/>
        <v/>
      </c>
      <c r="NT57" s="432" t="str">
        <f t="shared" si="167"/>
        <v/>
      </c>
      <c r="NU57" s="432" t="str">
        <f t="shared" si="167"/>
        <v/>
      </c>
      <c r="NV57" s="432" t="str">
        <f t="shared" si="167"/>
        <v/>
      </c>
      <c r="NW57" s="432" t="str">
        <f t="shared" si="167"/>
        <v/>
      </c>
      <c r="NX57" s="432" t="str">
        <f t="shared" si="167"/>
        <v/>
      </c>
      <c r="NY57" s="432" t="str">
        <f t="shared" ref="NY57:OH66" si="168">IFERROR(IF(AND(NY$22&gt;=$M57,NY$22&lt;=$N57),"",IF(NY$22=WORKDAY($N57,1),$A57,"")),"")</f>
        <v/>
      </c>
      <c r="NZ57" s="432" t="str">
        <f t="shared" si="168"/>
        <v/>
      </c>
      <c r="OA57" s="432" t="str">
        <f t="shared" si="168"/>
        <v/>
      </c>
      <c r="OB57" s="432" t="str">
        <f t="shared" si="168"/>
        <v/>
      </c>
      <c r="OC57" s="432" t="str">
        <f t="shared" si="168"/>
        <v/>
      </c>
      <c r="OD57" s="432" t="str">
        <f t="shared" si="168"/>
        <v/>
      </c>
      <c r="OE57" s="432" t="str">
        <f t="shared" si="168"/>
        <v/>
      </c>
      <c r="OF57" s="432" t="str">
        <f t="shared" si="168"/>
        <v/>
      </c>
      <c r="OG57" s="432" t="str">
        <f t="shared" si="168"/>
        <v/>
      </c>
      <c r="OH57" s="432" t="str">
        <f t="shared" si="168"/>
        <v/>
      </c>
      <c r="OI57" s="432" t="str">
        <f t="shared" ref="OI57:OR66" si="169">IFERROR(IF(AND(OI$22&gt;=$M57,OI$22&lt;=$N57),"",IF(OI$22=WORKDAY($N57,1),$A57,"")),"")</f>
        <v/>
      </c>
      <c r="OJ57" s="432" t="str">
        <f t="shared" si="169"/>
        <v/>
      </c>
      <c r="OK57" s="432" t="str">
        <f t="shared" si="169"/>
        <v/>
      </c>
      <c r="OL57" s="432" t="str">
        <f t="shared" si="169"/>
        <v/>
      </c>
      <c r="OM57" s="432" t="str">
        <f t="shared" si="169"/>
        <v/>
      </c>
      <c r="ON57" s="432" t="str">
        <f t="shared" si="169"/>
        <v/>
      </c>
      <c r="OO57" s="432" t="str">
        <f t="shared" si="169"/>
        <v/>
      </c>
      <c r="OP57" s="432" t="str">
        <f t="shared" si="169"/>
        <v/>
      </c>
      <c r="OQ57" s="432" t="str">
        <f t="shared" si="169"/>
        <v/>
      </c>
      <c r="OR57" s="432" t="str">
        <f t="shared" si="169"/>
        <v/>
      </c>
      <c r="OS57" s="432" t="str">
        <f t="shared" ref="OS57:PE66" si="170">IFERROR(IF(AND(OS$22&gt;=$M57,OS$22&lt;=$N57),"",IF(OS$22=WORKDAY($N57,1),$A57,"")),"")</f>
        <v/>
      </c>
      <c r="OT57" s="432" t="str">
        <f t="shared" si="170"/>
        <v/>
      </c>
      <c r="OU57" s="432" t="str">
        <f t="shared" si="170"/>
        <v/>
      </c>
      <c r="OV57" s="432" t="str">
        <f t="shared" si="170"/>
        <v/>
      </c>
      <c r="OW57" s="432" t="str">
        <f t="shared" si="170"/>
        <v/>
      </c>
      <c r="OX57" s="432" t="str">
        <f t="shared" si="170"/>
        <v/>
      </c>
      <c r="OY57" s="432" t="str">
        <f t="shared" si="170"/>
        <v/>
      </c>
      <c r="OZ57" s="432" t="str">
        <f t="shared" si="170"/>
        <v/>
      </c>
      <c r="PA57" s="432" t="str">
        <f t="shared" si="170"/>
        <v/>
      </c>
      <c r="PB57" s="432" t="str">
        <f t="shared" si="170"/>
        <v/>
      </c>
      <c r="PC57" s="432" t="str">
        <f t="shared" si="170"/>
        <v/>
      </c>
      <c r="PD57" s="432" t="str">
        <f t="shared" si="170"/>
        <v/>
      </c>
      <c r="PE57" s="432" t="str">
        <f t="shared" si="170"/>
        <v/>
      </c>
    </row>
    <row r="58" spans="1:421" ht="15.6">
      <c r="A58" s="549"/>
      <c r="B58" s="550"/>
      <c r="C58" s="948"/>
      <c r="D58" s="550"/>
      <c r="E58" s="554"/>
      <c r="F58" s="550"/>
      <c r="G58" s="551"/>
      <c r="H58" s="552"/>
      <c r="I58" s="553"/>
      <c r="J58" s="554"/>
      <c r="K58" s="554" t="str">
        <f t="shared" si="51"/>
        <v/>
      </c>
      <c r="L58" s="657" t="str">
        <f t="shared" si="12"/>
        <v/>
      </c>
      <c r="M58" s="952" t="str">
        <f t="shared" si="13"/>
        <v/>
      </c>
      <c r="N58" s="952" t="str">
        <f t="shared" si="52"/>
        <v/>
      </c>
      <c r="O58" s="1487"/>
      <c r="P58" s="1487"/>
      <c r="Q58" s="98"/>
      <c r="R58" s="167" t="str">
        <f t="shared" si="53"/>
        <v/>
      </c>
      <c r="S58" s="167" t="str">
        <f t="shared" si="54"/>
        <v/>
      </c>
      <c r="T58" s="167" t="str">
        <f t="shared" si="55"/>
        <v/>
      </c>
      <c r="U58" s="167" t="str">
        <f t="shared" si="56"/>
        <v/>
      </c>
      <c r="V58" s="85" t="s">
        <v>659</v>
      </c>
      <c r="W58" s="450">
        <v>4.833333333333333</v>
      </c>
      <c r="X58" s="167" t="str">
        <f t="shared" si="57"/>
        <v/>
      </c>
      <c r="Y58" s="167" t="str">
        <f t="shared" si="58"/>
        <v/>
      </c>
      <c r="Z58" s="167" t="str">
        <f t="shared" si="59"/>
        <v/>
      </c>
      <c r="AD58" s="529" t="s">
        <v>647</v>
      </c>
      <c r="AE58" s="25"/>
      <c r="AF58" s="25"/>
      <c r="AG58" s="25"/>
      <c r="AH58" s="25"/>
      <c r="AI58" s="25"/>
      <c r="AJ58" s="25"/>
      <c r="AK58" s="25"/>
      <c r="AL58" s="25"/>
      <c r="AM58" s="25"/>
      <c r="AN58" s="25"/>
      <c r="AO58" s="25"/>
      <c r="AP58" s="25"/>
      <c r="AQ58" s="25"/>
      <c r="AR58" s="25"/>
      <c r="AS58" s="25"/>
      <c r="AT58" s="25"/>
      <c r="AU58" s="25"/>
      <c r="AV58" s="25"/>
      <c r="AW58" s="432" t="str">
        <f t="shared" si="134"/>
        <v/>
      </c>
      <c r="AX58" s="432" t="str">
        <f t="shared" si="134"/>
        <v/>
      </c>
      <c r="AY58" s="432" t="str">
        <f t="shared" si="134"/>
        <v/>
      </c>
      <c r="AZ58" s="432" t="str">
        <f t="shared" si="134"/>
        <v/>
      </c>
      <c r="BA58" s="432" t="str">
        <f t="shared" si="134"/>
        <v/>
      </c>
      <c r="BB58" s="432" t="str">
        <f t="shared" si="134"/>
        <v/>
      </c>
      <c r="BC58" s="432" t="str">
        <f t="shared" si="134"/>
        <v/>
      </c>
      <c r="BD58" s="432" t="str">
        <f t="shared" si="134"/>
        <v/>
      </c>
      <c r="BE58" s="432" t="str">
        <f t="shared" si="134"/>
        <v/>
      </c>
      <c r="BF58" s="432" t="str">
        <f t="shared" si="134"/>
        <v/>
      </c>
      <c r="BG58" s="432" t="str">
        <f t="shared" si="135"/>
        <v/>
      </c>
      <c r="BH58" s="432" t="str">
        <f t="shared" si="135"/>
        <v/>
      </c>
      <c r="BI58" s="432" t="str">
        <f t="shared" si="135"/>
        <v/>
      </c>
      <c r="BJ58" s="432" t="str">
        <f t="shared" si="135"/>
        <v/>
      </c>
      <c r="BK58" s="432" t="str">
        <f t="shared" si="135"/>
        <v/>
      </c>
      <c r="BL58" s="432" t="str">
        <f t="shared" si="135"/>
        <v/>
      </c>
      <c r="BM58" s="432" t="str">
        <f t="shared" si="135"/>
        <v/>
      </c>
      <c r="BN58" s="432" t="str">
        <f t="shared" si="135"/>
        <v/>
      </c>
      <c r="BO58" s="432" t="str">
        <f t="shared" si="135"/>
        <v/>
      </c>
      <c r="BP58" s="432" t="str">
        <f t="shared" si="135"/>
        <v/>
      </c>
      <c r="BQ58" s="432" t="str">
        <f t="shared" si="136"/>
        <v/>
      </c>
      <c r="BR58" s="432" t="str">
        <f t="shared" si="136"/>
        <v/>
      </c>
      <c r="BS58" s="432" t="str">
        <f t="shared" si="136"/>
        <v/>
      </c>
      <c r="BT58" s="432" t="str">
        <f t="shared" si="136"/>
        <v/>
      </c>
      <c r="BU58" s="432" t="str">
        <f t="shared" si="136"/>
        <v/>
      </c>
      <c r="BV58" s="432" t="str">
        <f t="shared" si="136"/>
        <v/>
      </c>
      <c r="BW58" s="432" t="str">
        <f t="shared" si="136"/>
        <v/>
      </c>
      <c r="BX58" s="432" t="str">
        <f t="shared" si="136"/>
        <v/>
      </c>
      <c r="BY58" s="432" t="str">
        <f t="shared" si="136"/>
        <v/>
      </c>
      <c r="BZ58" s="432" t="str">
        <f t="shared" si="136"/>
        <v/>
      </c>
      <c r="CA58" s="432" t="str">
        <f t="shared" si="137"/>
        <v/>
      </c>
      <c r="CB58" s="432" t="str">
        <f t="shared" si="137"/>
        <v/>
      </c>
      <c r="CC58" s="432" t="str">
        <f t="shared" si="137"/>
        <v/>
      </c>
      <c r="CD58" s="432" t="str">
        <f t="shared" si="137"/>
        <v/>
      </c>
      <c r="CE58" s="432" t="str">
        <f t="shared" si="137"/>
        <v/>
      </c>
      <c r="CF58" s="432" t="str">
        <f t="shared" si="137"/>
        <v/>
      </c>
      <c r="CG58" s="432" t="str">
        <f t="shared" si="137"/>
        <v/>
      </c>
      <c r="CH58" s="432" t="str">
        <f t="shared" si="137"/>
        <v/>
      </c>
      <c r="CI58" s="432" t="str">
        <f t="shared" si="137"/>
        <v/>
      </c>
      <c r="CJ58" s="432" t="str">
        <f t="shared" si="137"/>
        <v/>
      </c>
      <c r="CK58" s="432" t="str">
        <f t="shared" si="138"/>
        <v/>
      </c>
      <c r="CL58" s="432" t="str">
        <f t="shared" si="138"/>
        <v/>
      </c>
      <c r="CM58" s="432" t="str">
        <f t="shared" si="138"/>
        <v/>
      </c>
      <c r="CN58" s="432" t="str">
        <f t="shared" si="138"/>
        <v/>
      </c>
      <c r="CO58" s="432" t="str">
        <f t="shared" si="138"/>
        <v/>
      </c>
      <c r="CP58" s="432" t="str">
        <f t="shared" si="138"/>
        <v/>
      </c>
      <c r="CQ58" s="432" t="str">
        <f t="shared" si="138"/>
        <v/>
      </c>
      <c r="CR58" s="432" t="str">
        <f t="shared" si="138"/>
        <v/>
      </c>
      <c r="CS58" s="432" t="str">
        <f t="shared" si="138"/>
        <v/>
      </c>
      <c r="CT58" s="432" t="str">
        <f t="shared" si="138"/>
        <v/>
      </c>
      <c r="CU58" s="432" t="str">
        <f t="shared" si="139"/>
        <v/>
      </c>
      <c r="CV58" s="432" t="str">
        <f t="shared" si="139"/>
        <v/>
      </c>
      <c r="CW58" s="432" t="str">
        <f t="shared" si="139"/>
        <v/>
      </c>
      <c r="CX58" s="432" t="str">
        <f t="shared" si="139"/>
        <v/>
      </c>
      <c r="CY58" s="432" t="str">
        <f t="shared" si="139"/>
        <v/>
      </c>
      <c r="CZ58" s="432" t="str">
        <f t="shared" si="139"/>
        <v/>
      </c>
      <c r="DA58" s="432" t="str">
        <f t="shared" si="139"/>
        <v/>
      </c>
      <c r="DB58" s="432" t="str">
        <f t="shared" si="139"/>
        <v/>
      </c>
      <c r="DC58" s="432" t="str">
        <f t="shared" si="139"/>
        <v/>
      </c>
      <c r="DD58" s="432" t="str">
        <f t="shared" si="139"/>
        <v/>
      </c>
      <c r="DE58" s="432" t="str">
        <f t="shared" si="140"/>
        <v/>
      </c>
      <c r="DF58" s="432" t="str">
        <f t="shared" si="140"/>
        <v/>
      </c>
      <c r="DG58" s="432" t="str">
        <f t="shared" si="140"/>
        <v/>
      </c>
      <c r="DH58" s="432" t="str">
        <f t="shared" si="140"/>
        <v/>
      </c>
      <c r="DI58" s="432" t="str">
        <f t="shared" si="140"/>
        <v/>
      </c>
      <c r="DJ58" s="432" t="str">
        <f t="shared" si="140"/>
        <v/>
      </c>
      <c r="DK58" s="432" t="str">
        <f t="shared" si="140"/>
        <v/>
      </c>
      <c r="DL58" s="432" t="str">
        <f t="shared" si="140"/>
        <v/>
      </c>
      <c r="DM58" s="432" t="str">
        <f t="shared" si="140"/>
        <v/>
      </c>
      <c r="DN58" s="432" t="str">
        <f t="shared" si="140"/>
        <v/>
      </c>
      <c r="DO58" s="432" t="str">
        <f t="shared" si="141"/>
        <v/>
      </c>
      <c r="DP58" s="432" t="str">
        <f t="shared" si="141"/>
        <v/>
      </c>
      <c r="DQ58" s="432" t="str">
        <f t="shared" si="141"/>
        <v/>
      </c>
      <c r="DR58" s="432" t="str">
        <f t="shared" si="141"/>
        <v/>
      </c>
      <c r="DS58" s="432" t="str">
        <f t="shared" si="141"/>
        <v/>
      </c>
      <c r="DT58" s="432" t="str">
        <f t="shared" si="141"/>
        <v/>
      </c>
      <c r="DU58" s="432" t="str">
        <f t="shared" si="141"/>
        <v/>
      </c>
      <c r="DV58" s="432" t="str">
        <f t="shared" si="141"/>
        <v/>
      </c>
      <c r="DW58" s="432" t="str">
        <f t="shared" si="141"/>
        <v/>
      </c>
      <c r="DX58" s="432" t="str">
        <f t="shared" si="141"/>
        <v/>
      </c>
      <c r="DY58" s="432" t="str">
        <f t="shared" si="142"/>
        <v/>
      </c>
      <c r="DZ58" s="432" t="str">
        <f t="shared" si="142"/>
        <v/>
      </c>
      <c r="EA58" s="432" t="str">
        <f t="shared" si="142"/>
        <v/>
      </c>
      <c r="EB58" s="432" t="str">
        <f t="shared" si="142"/>
        <v/>
      </c>
      <c r="EC58" s="432" t="str">
        <f t="shared" si="142"/>
        <v/>
      </c>
      <c r="ED58" s="432" t="str">
        <f t="shared" si="142"/>
        <v/>
      </c>
      <c r="EE58" s="432" t="str">
        <f t="shared" si="142"/>
        <v/>
      </c>
      <c r="EF58" s="432" t="str">
        <f t="shared" si="142"/>
        <v/>
      </c>
      <c r="EG58" s="432" t="str">
        <f t="shared" si="142"/>
        <v/>
      </c>
      <c r="EH58" s="432" t="str">
        <f t="shared" si="142"/>
        <v/>
      </c>
      <c r="EI58" s="432" t="str">
        <f t="shared" si="143"/>
        <v/>
      </c>
      <c r="EJ58" s="432" t="str">
        <f t="shared" si="143"/>
        <v/>
      </c>
      <c r="EK58" s="432" t="str">
        <f t="shared" si="143"/>
        <v/>
      </c>
      <c r="EL58" s="432" t="str">
        <f t="shared" si="143"/>
        <v/>
      </c>
      <c r="EM58" s="432" t="str">
        <f t="shared" si="143"/>
        <v/>
      </c>
      <c r="EN58" s="432" t="str">
        <f t="shared" si="143"/>
        <v/>
      </c>
      <c r="EO58" s="432" t="str">
        <f t="shared" si="143"/>
        <v/>
      </c>
      <c r="EP58" s="432" t="str">
        <f t="shared" si="143"/>
        <v/>
      </c>
      <c r="EQ58" s="432" t="str">
        <f t="shared" si="143"/>
        <v/>
      </c>
      <c r="ER58" s="432" t="str">
        <f t="shared" si="143"/>
        <v/>
      </c>
      <c r="ES58" s="432" t="str">
        <f t="shared" si="144"/>
        <v/>
      </c>
      <c r="ET58" s="432" t="str">
        <f t="shared" si="144"/>
        <v/>
      </c>
      <c r="EU58" s="432" t="str">
        <f t="shared" si="144"/>
        <v/>
      </c>
      <c r="EV58" s="432" t="str">
        <f t="shared" si="144"/>
        <v/>
      </c>
      <c r="EW58" s="432" t="str">
        <f t="shared" si="144"/>
        <v/>
      </c>
      <c r="EX58" s="432" t="str">
        <f t="shared" si="144"/>
        <v/>
      </c>
      <c r="EY58" s="432" t="str">
        <f t="shared" si="144"/>
        <v/>
      </c>
      <c r="EZ58" s="432" t="str">
        <f t="shared" si="144"/>
        <v/>
      </c>
      <c r="FA58" s="432" t="str">
        <f t="shared" si="144"/>
        <v/>
      </c>
      <c r="FB58" s="432" t="str">
        <f t="shared" si="144"/>
        <v/>
      </c>
      <c r="FC58" s="432" t="str">
        <f t="shared" si="145"/>
        <v/>
      </c>
      <c r="FD58" s="432" t="str">
        <f t="shared" si="145"/>
        <v/>
      </c>
      <c r="FE58" s="432" t="str">
        <f t="shared" si="145"/>
        <v/>
      </c>
      <c r="FF58" s="432" t="str">
        <f t="shared" si="145"/>
        <v/>
      </c>
      <c r="FG58" s="432" t="str">
        <f t="shared" si="145"/>
        <v/>
      </c>
      <c r="FH58" s="432" t="str">
        <f t="shared" si="145"/>
        <v/>
      </c>
      <c r="FI58" s="432" t="str">
        <f t="shared" si="145"/>
        <v/>
      </c>
      <c r="FJ58" s="432" t="str">
        <f t="shared" si="145"/>
        <v/>
      </c>
      <c r="FK58" s="432" t="str">
        <f t="shared" si="145"/>
        <v/>
      </c>
      <c r="FL58" s="432" t="str">
        <f t="shared" si="145"/>
        <v/>
      </c>
      <c r="FM58" s="432" t="str">
        <f t="shared" si="146"/>
        <v/>
      </c>
      <c r="FN58" s="432" t="str">
        <f t="shared" si="146"/>
        <v/>
      </c>
      <c r="FO58" s="432" t="str">
        <f t="shared" si="146"/>
        <v/>
      </c>
      <c r="FP58" s="432" t="str">
        <f t="shared" si="146"/>
        <v/>
      </c>
      <c r="FQ58" s="432" t="str">
        <f t="shared" si="146"/>
        <v/>
      </c>
      <c r="FR58" s="432" t="str">
        <f t="shared" si="146"/>
        <v/>
      </c>
      <c r="FS58" s="432" t="str">
        <f t="shared" si="146"/>
        <v/>
      </c>
      <c r="FT58" s="432" t="str">
        <f t="shared" si="146"/>
        <v/>
      </c>
      <c r="FU58" s="432" t="str">
        <f t="shared" si="146"/>
        <v/>
      </c>
      <c r="FV58" s="432" t="str">
        <f t="shared" si="146"/>
        <v/>
      </c>
      <c r="FW58" s="432" t="str">
        <f t="shared" si="147"/>
        <v/>
      </c>
      <c r="FX58" s="432" t="str">
        <f t="shared" si="147"/>
        <v/>
      </c>
      <c r="FY58" s="432" t="str">
        <f t="shared" si="147"/>
        <v/>
      </c>
      <c r="FZ58" s="432" t="str">
        <f t="shared" si="147"/>
        <v/>
      </c>
      <c r="GA58" s="432" t="str">
        <f t="shared" si="147"/>
        <v/>
      </c>
      <c r="GB58" s="432" t="str">
        <f t="shared" si="147"/>
        <v/>
      </c>
      <c r="GC58" s="432" t="str">
        <f t="shared" si="147"/>
        <v/>
      </c>
      <c r="GD58" s="432" t="str">
        <f t="shared" si="147"/>
        <v/>
      </c>
      <c r="GE58" s="432" t="str">
        <f t="shared" si="147"/>
        <v/>
      </c>
      <c r="GF58" s="432" t="str">
        <f t="shared" si="147"/>
        <v/>
      </c>
      <c r="GG58" s="432" t="str">
        <f t="shared" si="148"/>
        <v/>
      </c>
      <c r="GH58" s="432" t="str">
        <f t="shared" si="148"/>
        <v/>
      </c>
      <c r="GI58" s="432" t="str">
        <f t="shared" si="148"/>
        <v/>
      </c>
      <c r="GJ58" s="432" t="str">
        <f t="shared" si="148"/>
        <v/>
      </c>
      <c r="GK58" s="432" t="str">
        <f t="shared" si="148"/>
        <v/>
      </c>
      <c r="GL58" s="432" t="str">
        <f t="shared" si="148"/>
        <v/>
      </c>
      <c r="GM58" s="432" t="str">
        <f t="shared" si="148"/>
        <v/>
      </c>
      <c r="GN58" s="432" t="str">
        <f t="shared" si="148"/>
        <v/>
      </c>
      <c r="GO58" s="432" t="str">
        <f t="shared" si="148"/>
        <v/>
      </c>
      <c r="GP58" s="432" t="str">
        <f t="shared" si="148"/>
        <v/>
      </c>
      <c r="GQ58" s="432" t="str">
        <f t="shared" si="149"/>
        <v/>
      </c>
      <c r="GR58" s="432" t="str">
        <f t="shared" si="149"/>
        <v/>
      </c>
      <c r="GS58" s="432" t="str">
        <f t="shared" si="149"/>
        <v/>
      </c>
      <c r="GT58" s="432" t="str">
        <f t="shared" si="149"/>
        <v/>
      </c>
      <c r="GU58" s="432" t="str">
        <f t="shared" si="149"/>
        <v/>
      </c>
      <c r="GV58" s="432" t="str">
        <f t="shared" si="149"/>
        <v/>
      </c>
      <c r="GW58" s="432" t="str">
        <f t="shared" si="149"/>
        <v/>
      </c>
      <c r="GX58" s="432" t="str">
        <f t="shared" si="149"/>
        <v/>
      </c>
      <c r="GY58" s="432" t="str">
        <f t="shared" si="149"/>
        <v/>
      </c>
      <c r="GZ58" s="432" t="str">
        <f t="shared" si="149"/>
        <v/>
      </c>
      <c r="HA58" s="432" t="str">
        <f t="shared" si="150"/>
        <v/>
      </c>
      <c r="HB58" s="432" t="str">
        <f t="shared" si="150"/>
        <v/>
      </c>
      <c r="HC58" s="432" t="str">
        <f t="shared" si="150"/>
        <v/>
      </c>
      <c r="HD58" s="432" t="str">
        <f t="shared" si="150"/>
        <v/>
      </c>
      <c r="HE58" s="432" t="str">
        <f t="shared" si="150"/>
        <v/>
      </c>
      <c r="HF58" s="432" t="str">
        <f t="shared" si="150"/>
        <v/>
      </c>
      <c r="HG58" s="432" t="str">
        <f t="shared" si="150"/>
        <v/>
      </c>
      <c r="HH58" s="432" t="str">
        <f t="shared" si="150"/>
        <v/>
      </c>
      <c r="HI58" s="432" t="str">
        <f t="shared" si="150"/>
        <v/>
      </c>
      <c r="HJ58" s="432" t="str">
        <f t="shared" si="150"/>
        <v/>
      </c>
      <c r="HK58" s="432" t="str">
        <f t="shared" si="151"/>
        <v/>
      </c>
      <c r="HL58" s="432" t="str">
        <f t="shared" si="151"/>
        <v/>
      </c>
      <c r="HM58" s="432" t="str">
        <f t="shared" si="151"/>
        <v/>
      </c>
      <c r="HN58" s="432" t="str">
        <f t="shared" si="151"/>
        <v/>
      </c>
      <c r="HO58" s="432" t="str">
        <f t="shared" si="151"/>
        <v/>
      </c>
      <c r="HP58" s="432" t="str">
        <f t="shared" si="151"/>
        <v/>
      </c>
      <c r="HQ58" s="432" t="str">
        <f t="shared" si="151"/>
        <v/>
      </c>
      <c r="HR58" s="432" t="str">
        <f t="shared" si="151"/>
        <v/>
      </c>
      <c r="HS58" s="432" t="str">
        <f t="shared" si="151"/>
        <v/>
      </c>
      <c r="HT58" s="432" t="str">
        <f t="shared" si="151"/>
        <v/>
      </c>
      <c r="HU58" s="432" t="str">
        <f t="shared" si="152"/>
        <v/>
      </c>
      <c r="HV58" s="432" t="str">
        <f t="shared" si="152"/>
        <v/>
      </c>
      <c r="HW58" s="432" t="str">
        <f t="shared" si="152"/>
        <v/>
      </c>
      <c r="HX58" s="432" t="str">
        <f t="shared" si="152"/>
        <v/>
      </c>
      <c r="HY58" s="432" t="str">
        <f t="shared" si="152"/>
        <v/>
      </c>
      <c r="HZ58" s="432" t="str">
        <f t="shared" si="152"/>
        <v/>
      </c>
      <c r="IA58" s="432" t="str">
        <f t="shared" si="152"/>
        <v/>
      </c>
      <c r="IB58" s="432" t="str">
        <f t="shared" si="152"/>
        <v/>
      </c>
      <c r="IC58" s="432" t="str">
        <f t="shared" si="152"/>
        <v/>
      </c>
      <c r="ID58" s="432" t="str">
        <f t="shared" si="152"/>
        <v/>
      </c>
      <c r="IE58" s="432" t="str">
        <f t="shared" si="153"/>
        <v/>
      </c>
      <c r="IF58" s="432" t="str">
        <f t="shared" si="153"/>
        <v/>
      </c>
      <c r="IG58" s="432" t="str">
        <f t="shared" si="153"/>
        <v/>
      </c>
      <c r="IH58" s="432" t="str">
        <f t="shared" si="153"/>
        <v/>
      </c>
      <c r="II58" s="432" t="str">
        <f t="shared" si="153"/>
        <v/>
      </c>
      <c r="IJ58" s="432" t="str">
        <f t="shared" si="153"/>
        <v/>
      </c>
      <c r="IK58" s="432" t="str">
        <f t="shared" si="153"/>
        <v/>
      </c>
      <c r="IL58" s="432" t="str">
        <f t="shared" si="153"/>
        <v/>
      </c>
      <c r="IM58" s="432" t="str">
        <f t="shared" si="153"/>
        <v/>
      </c>
      <c r="IN58" s="432" t="str">
        <f t="shared" si="153"/>
        <v/>
      </c>
      <c r="IO58" s="432" t="str">
        <f t="shared" si="154"/>
        <v/>
      </c>
      <c r="IP58" s="432" t="str">
        <f t="shared" si="154"/>
        <v/>
      </c>
      <c r="IQ58" s="432" t="str">
        <f t="shared" si="154"/>
        <v/>
      </c>
      <c r="IR58" s="432" t="str">
        <f t="shared" si="154"/>
        <v/>
      </c>
      <c r="IS58" s="432" t="str">
        <f t="shared" si="154"/>
        <v/>
      </c>
      <c r="IT58" s="432" t="str">
        <f t="shared" si="154"/>
        <v/>
      </c>
      <c r="IU58" s="432" t="str">
        <f t="shared" si="154"/>
        <v/>
      </c>
      <c r="IV58" s="432" t="str">
        <f t="shared" si="154"/>
        <v/>
      </c>
      <c r="IW58" s="432" t="str">
        <f t="shared" si="154"/>
        <v/>
      </c>
      <c r="IX58" s="432" t="str">
        <f t="shared" si="154"/>
        <v/>
      </c>
      <c r="IY58" s="432" t="str">
        <f t="shared" si="155"/>
        <v/>
      </c>
      <c r="IZ58" s="432" t="str">
        <f t="shared" si="155"/>
        <v/>
      </c>
      <c r="JA58" s="432" t="str">
        <f t="shared" si="155"/>
        <v/>
      </c>
      <c r="JB58" s="432" t="str">
        <f t="shared" si="155"/>
        <v/>
      </c>
      <c r="JC58" s="432" t="str">
        <f t="shared" si="155"/>
        <v/>
      </c>
      <c r="JD58" s="432" t="str">
        <f t="shared" si="155"/>
        <v/>
      </c>
      <c r="JE58" s="432" t="str">
        <f t="shared" si="155"/>
        <v/>
      </c>
      <c r="JF58" s="432" t="str">
        <f t="shared" si="155"/>
        <v/>
      </c>
      <c r="JG58" s="432" t="str">
        <f t="shared" si="155"/>
        <v/>
      </c>
      <c r="JH58" s="432" t="str">
        <f t="shared" si="155"/>
        <v/>
      </c>
      <c r="JI58" s="432" t="str">
        <f t="shared" si="156"/>
        <v/>
      </c>
      <c r="JJ58" s="432" t="str">
        <f t="shared" si="156"/>
        <v/>
      </c>
      <c r="JK58" s="432" t="str">
        <f t="shared" si="156"/>
        <v/>
      </c>
      <c r="JL58" s="432" t="str">
        <f t="shared" si="156"/>
        <v/>
      </c>
      <c r="JM58" s="432" t="str">
        <f t="shared" si="156"/>
        <v/>
      </c>
      <c r="JN58" s="432" t="str">
        <f t="shared" si="156"/>
        <v/>
      </c>
      <c r="JO58" s="432" t="str">
        <f t="shared" si="156"/>
        <v/>
      </c>
      <c r="JP58" s="432" t="str">
        <f t="shared" si="156"/>
        <v/>
      </c>
      <c r="JQ58" s="432" t="str">
        <f t="shared" si="156"/>
        <v/>
      </c>
      <c r="JR58" s="432" t="str">
        <f t="shared" si="156"/>
        <v/>
      </c>
      <c r="JS58" s="432" t="str">
        <f t="shared" si="157"/>
        <v/>
      </c>
      <c r="JT58" s="432" t="str">
        <f t="shared" si="157"/>
        <v/>
      </c>
      <c r="JU58" s="432" t="str">
        <f t="shared" si="157"/>
        <v/>
      </c>
      <c r="JV58" s="432" t="str">
        <f t="shared" si="157"/>
        <v/>
      </c>
      <c r="JW58" s="432" t="str">
        <f t="shared" si="157"/>
        <v/>
      </c>
      <c r="JX58" s="432" t="str">
        <f t="shared" si="157"/>
        <v/>
      </c>
      <c r="JY58" s="432" t="str">
        <f t="shared" si="157"/>
        <v/>
      </c>
      <c r="JZ58" s="432" t="str">
        <f t="shared" si="157"/>
        <v/>
      </c>
      <c r="KA58" s="432" t="str">
        <f t="shared" si="157"/>
        <v/>
      </c>
      <c r="KB58" s="432" t="str">
        <f t="shared" si="157"/>
        <v/>
      </c>
      <c r="KC58" s="432" t="str">
        <f t="shared" si="158"/>
        <v/>
      </c>
      <c r="KD58" s="432" t="str">
        <f t="shared" si="158"/>
        <v/>
      </c>
      <c r="KE58" s="432" t="str">
        <f t="shared" si="158"/>
        <v/>
      </c>
      <c r="KF58" s="432" t="str">
        <f t="shared" si="158"/>
        <v/>
      </c>
      <c r="KG58" s="432" t="str">
        <f t="shared" si="158"/>
        <v/>
      </c>
      <c r="KH58" s="432" t="str">
        <f t="shared" si="158"/>
        <v/>
      </c>
      <c r="KI58" s="432" t="str">
        <f t="shared" si="158"/>
        <v/>
      </c>
      <c r="KJ58" s="432" t="str">
        <f t="shared" si="158"/>
        <v/>
      </c>
      <c r="KK58" s="432" t="str">
        <f t="shared" si="158"/>
        <v/>
      </c>
      <c r="KL58" s="432" t="str">
        <f t="shared" si="158"/>
        <v/>
      </c>
      <c r="KM58" s="432" t="str">
        <f t="shared" si="159"/>
        <v/>
      </c>
      <c r="KN58" s="432" t="str">
        <f t="shared" si="159"/>
        <v/>
      </c>
      <c r="KO58" s="432" t="str">
        <f t="shared" si="159"/>
        <v/>
      </c>
      <c r="KP58" s="432" t="str">
        <f t="shared" si="159"/>
        <v/>
      </c>
      <c r="KQ58" s="432" t="str">
        <f t="shared" si="159"/>
        <v/>
      </c>
      <c r="KR58" s="432" t="str">
        <f t="shared" si="159"/>
        <v/>
      </c>
      <c r="KS58" s="432" t="str">
        <f t="shared" si="159"/>
        <v/>
      </c>
      <c r="KT58" s="432" t="str">
        <f t="shared" si="159"/>
        <v/>
      </c>
      <c r="KU58" s="432" t="str">
        <f t="shared" si="159"/>
        <v/>
      </c>
      <c r="KV58" s="432" t="str">
        <f t="shared" si="159"/>
        <v/>
      </c>
      <c r="KW58" s="432" t="str">
        <f t="shared" si="160"/>
        <v/>
      </c>
      <c r="KX58" s="432" t="str">
        <f t="shared" si="160"/>
        <v/>
      </c>
      <c r="KY58" s="432" t="str">
        <f t="shared" si="160"/>
        <v/>
      </c>
      <c r="KZ58" s="432" t="str">
        <f t="shared" si="160"/>
        <v/>
      </c>
      <c r="LA58" s="432" t="str">
        <f t="shared" si="160"/>
        <v/>
      </c>
      <c r="LB58" s="432" t="str">
        <f t="shared" si="160"/>
        <v/>
      </c>
      <c r="LC58" s="432" t="str">
        <f t="shared" si="160"/>
        <v/>
      </c>
      <c r="LD58" s="432" t="str">
        <f t="shared" si="160"/>
        <v/>
      </c>
      <c r="LE58" s="432" t="str">
        <f t="shared" si="160"/>
        <v/>
      </c>
      <c r="LF58" s="432" t="str">
        <f t="shared" si="160"/>
        <v/>
      </c>
      <c r="LG58" s="432" t="str">
        <f t="shared" si="161"/>
        <v/>
      </c>
      <c r="LH58" s="432" t="str">
        <f t="shared" si="161"/>
        <v/>
      </c>
      <c r="LI58" s="432" t="str">
        <f t="shared" si="161"/>
        <v/>
      </c>
      <c r="LJ58" s="432" t="str">
        <f t="shared" si="161"/>
        <v/>
      </c>
      <c r="LK58" s="432" t="str">
        <f t="shared" si="161"/>
        <v/>
      </c>
      <c r="LL58" s="432" t="str">
        <f t="shared" si="161"/>
        <v/>
      </c>
      <c r="LM58" s="432" t="str">
        <f t="shared" si="161"/>
        <v/>
      </c>
      <c r="LN58" s="432" t="str">
        <f t="shared" si="161"/>
        <v/>
      </c>
      <c r="LO58" s="432" t="str">
        <f t="shared" si="161"/>
        <v/>
      </c>
      <c r="LP58" s="432" t="str">
        <f t="shared" si="161"/>
        <v/>
      </c>
      <c r="LQ58" s="432" t="str">
        <f t="shared" si="162"/>
        <v/>
      </c>
      <c r="LR58" s="432" t="str">
        <f t="shared" si="162"/>
        <v/>
      </c>
      <c r="LS58" s="432" t="str">
        <f t="shared" si="162"/>
        <v/>
      </c>
      <c r="LT58" s="432" t="str">
        <f t="shared" si="162"/>
        <v/>
      </c>
      <c r="LU58" s="432" t="str">
        <f t="shared" si="162"/>
        <v/>
      </c>
      <c r="LV58" s="432" t="str">
        <f t="shared" si="162"/>
        <v/>
      </c>
      <c r="LW58" s="432" t="str">
        <f t="shared" si="162"/>
        <v/>
      </c>
      <c r="LX58" s="432" t="str">
        <f t="shared" si="162"/>
        <v/>
      </c>
      <c r="LY58" s="432" t="str">
        <f t="shared" si="162"/>
        <v/>
      </c>
      <c r="LZ58" s="432" t="str">
        <f t="shared" si="162"/>
        <v/>
      </c>
      <c r="MA58" s="432" t="str">
        <f t="shared" si="163"/>
        <v/>
      </c>
      <c r="MB58" s="432" t="str">
        <f t="shared" si="163"/>
        <v/>
      </c>
      <c r="MC58" s="432" t="str">
        <f t="shared" si="163"/>
        <v/>
      </c>
      <c r="MD58" s="432" t="str">
        <f t="shared" si="163"/>
        <v/>
      </c>
      <c r="ME58" s="432" t="str">
        <f t="shared" si="163"/>
        <v/>
      </c>
      <c r="MF58" s="432" t="str">
        <f t="shared" si="163"/>
        <v/>
      </c>
      <c r="MG58" s="432" t="str">
        <f t="shared" si="163"/>
        <v/>
      </c>
      <c r="MH58" s="432" t="str">
        <f t="shared" si="163"/>
        <v/>
      </c>
      <c r="MI58" s="432" t="str">
        <f t="shared" si="163"/>
        <v/>
      </c>
      <c r="MJ58" s="432" t="str">
        <f t="shared" si="163"/>
        <v/>
      </c>
      <c r="MK58" s="432" t="str">
        <f t="shared" si="164"/>
        <v/>
      </c>
      <c r="ML58" s="432" t="str">
        <f t="shared" si="164"/>
        <v/>
      </c>
      <c r="MM58" s="432" t="str">
        <f t="shared" si="164"/>
        <v/>
      </c>
      <c r="MN58" s="432" t="str">
        <f t="shared" si="164"/>
        <v/>
      </c>
      <c r="MO58" s="432" t="str">
        <f t="shared" si="164"/>
        <v/>
      </c>
      <c r="MP58" s="432" t="str">
        <f t="shared" si="164"/>
        <v/>
      </c>
      <c r="MQ58" s="432" t="str">
        <f t="shared" si="164"/>
        <v/>
      </c>
      <c r="MR58" s="432" t="str">
        <f t="shared" si="164"/>
        <v/>
      </c>
      <c r="MS58" s="432" t="str">
        <f t="shared" si="164"/>
        <v/>
      </c>
      <c r="MT58" s="432" t="str">
        <f t="shared" si="164"/>
        <v/>
      </c>
      <c r="MU58" s="432" t="str">
        <f t="shared" si="165"/>
        <v/>
      </c>
      <c r="MV58" s="432" t="str">
        <f t="shared" si="165"/>
        <v/>
      </c>
      <c r="MW58" s="432" t="str">
        <f t="shared" si="165"/>
        <v/>
      </c>
      <c r="MX58" s="432" t="str">
        <f t="shared" si="165"/>
        <v/>
      </c>
      <c r="MY58" s="432" t="str">
        <f t="shared" si="165"/>
        <v/>
      </c>
      <c r="MZ58" s="432" t="str">
        <f t="shared" si="165"/>
        <v/>
      </c>
      <c r="NA58" s="432" t="str">
        <f t="shared" si="165"/>
        <v/>
      </c>
      <c r="NB58" s="432" t="str">
        <f t="shared" si="165"/>
        <v/>
      </c>
      <c r="NC58" s="432" t="str">
        <f t="shared" si="165"/>
        <v/>
      </c>
      <c r="ND58" s="432" t="str">
        <f t="shared" si="165"/>
        <v/>
      </c>
      <c r="NE58" s="432" t="str">
        <f t="shared" si="166"/>
        <v/>
      </c>
      <c r="NF58" s="432" t="str">
        <f t="shared" si="166"/>
        <v/>
      </c>
      <c r="NG58" s="432" t="str">
        <f t="shared" si="166"/>
        <v/>
      </c>
      <c r="NH58" s="432" t="str">
        <f t="shared" si="166"/>
        <v/>
      </c>
      <c r="NI58" s="432" t="str">
        <f t="shared" si="166"/>
        <v/>
      </c>
      <c r="NJ58" s="432" t="str">
        <f t="shared" si="166"/>
        <v/>
      </c>
      <c r="NK58" s="432" t="str">
        <f t="shared" si="166"/>
        <v/>
      </c>
      <c r="NL58" s="432" t="str">
        <f t="shared" si="166"/>
        <v/>
      </c>
      <c r="NM58" s="432" t="str">
        <f t="shared" si="166"/>
        <v/>
      </c>
      <c r="NN58" s="432" t="str">
        <f t="shared" si="166"/>
        <v/>
      </c>
      <c r="NO58" s="432" t="str">
        <f t="shared" si="167"/>
        <v/>
      </c>
      <c r="NP58" s="432" t="str">
        <f t="shared" si="167"/>
        <v/>
      </c>
      <c r="NQ58" s="432" t="str">
        <f t="shared" si="167"/>
        <v/>
      </c>
      <c r="NR58" s="432" t="str">
        <f t="shared" si="167"/>
        <v/>
      </c>
      <c r="NS58" s="432" t="str">
        <f t="shared" si="167"/>
        <v/>
      </c>
      <c r="NT58" s="432" t="str">
        <f t="shared" si="167"/>
        <v/>
      </c>
      <c r="NU58" s="432" t="str">
        <f t="shared" si="167"/>
        <v/>
      </c>
      <c r="NV58" s="432" t="str">
        <f t="shared" si="167"/>
        <v/>
      </c>
      <c r="NW58" s="432" t="str">
        <f t="shared" si="167"/>
        <v/>
      </c>
      <c r="NX58" s="432" t="str">
        <f t="shared" si="167"/>
        <v/>
      </c>
      <c r="NY58" s="432" t="str">
        <f t="shared" si="168"/>
        <v/>
      </c>
      <c r="NZ58" s="432" t="str">
        <f t="shared" si="168"/>
        <v/>
      </c>
      <c r="OA58" s="432" t="str">
        <f t="shared" si="168"/>
        <v/>
      </c>
      <c r="OB58" s="432" t="str">
        <f t="shared" si="168"/>
        <v/>
      </c>
      <c r="OC58" s="432" t="str">
        <f t="shared" si="168"/>
        <v/>
      </c>
      <c r="OD58" s="432" t="str">
        <f t="shared" si="168"/>
        <v/>
      </c>
      <c r="OE58" s="432" t="str">
        <f t="shared" si="168"/>
        <v/>
      </c>
      <c r="OF58" s="432" t="str">
        <f t="shared" si="168"/>
        <v/>
      </c>
      <c r="OG58" s="432" t="str">
        <f t="shared" si="168"/>
        <v/>
      </c>
      <c r="OH58" s="432" t="str">
        <f t="shared" si="168"/>
        <v/>
      </c>
      <c r="OI58" s="432" t="str">
        <f t="shared" si="169"/>
        <v/>
      </c>
      <c r="OJ58" s="432" t="str">
        <f t="shared" si="169"/>
        <v/>
      </c>
      <c r="OK58" s="432" t="str">
        <f t="shared" si="169"/>
        <v/>
      </c>
      <c r="OL58" s="432" t="str">
        <f t="shared" si="169"/>
        <v/>
      </c>
      <c r="OM58" s="432" t="str">
        <f t="shared" si="169"/>
        <v/>
      </c>
      <c r="ON58" s="432" t="str">
        <f t="shared" si="169"/>
        <v/>
      </c>
      <c r="OO58" s="432" t="str">
        <f t="shared" si="169"/>
        <v/>
      </c>
      <c r="OP58" s="432" t="str">
        <f t="shared" si="169"/>
        <v/>
      </c>
      <c r="OQ58" s="432" t="str">
        <f t="shared" si="169"/>
        <v/>
      </c>
      <c r="OR58" s="432" t="str">
        <f t="shared" si="169"/>
        <v/>
      </c>
      <c r="OS58" s="432" t="str">
        <f t="shared" si="170"/>
        <v/>
      </c>
      <c r="OT58" s="432" t="str">
        <f t="shared" si="170"/>
        <v/>
      </c>
      <c r="OU58" s="432" t="str">
        <f t="shared" si="170"/>
        <v/>
      </c>
      <c r="OV58" s="432" t="str">
        <f t="shared" si="170"/>
        <v/>
      </c>
      <c r="OW58" s="432" t="str">
        <f t="shared" si="170"/>
        <v/>
      </c>
      <c r="OX58" s="432" t="str">
        <f t="shared" si="170"/>
        <v/>
      </c>
      <c r="OY58" s="432" t="str">
        <f t="shared" si="170"/>
        <v/>
      </c>
      <c r="OZ58" s="432" t="str">
        <f t="shared" si="170"/>
        <v/>
      </c>
      <c r="PA58" s="432" t="str">
        <f t="shared" si="170"/>
        <v/>
      </c>
      <c r="PB58" s="432" t="str">
        <f t="shared" si="170"/>
        <v/>
      </c>
      <c r="PC58" s="432" t="str">
        <f t="shared" si="170"/>
        <v/>
      </c>
      <c r="PD58" s="432" t="str">
        <f t="shared" si="170"/>
        <v/>
      </c>
      <c r="PE58" s="432" t="str">
        <f t="shared" si="170"/>
        <v/>
      </c>
    </row>
    <row r="59" spans="1:421" ht="15.6">
      <c r="A59" s="541"/>
      <c r="B59" s="542"/>
      <c r="C59" s="947"/>
      <c r="D59" s="542"/>
      <c r="E59" s="546"/>
      <c r="F59" s="542"/>
      <c r="G59" s="543"/>
      <c r="H59" s="544"/>
      <c r="I59" s="545"/>
      <c r="J59" s="546"/>
      <c r="K59" s="546" t="str">
        <f t="shared" si="51"/>
        <v/>
      </c>
      <c r="L59" s="547" t="str">
        <f t="shared" si="12"/>
        <v/>
      </c>
      <c r="M59" s="951" t="str">
        <f t="shared" ref="M59:M90" si="171">IF(A59="","",IF(I59="",$J$9,WORKDAY.INTL(INDEX($N$27:$N$146,MATCH(I59,INDEX(MID($A$27:$A$144,1,FIND(" ",$A$27:$A$144)-1),0),0)),1,1)))</f>
        <v/>
      </c>
      <c r="N59" s="951" t="str">
        <f t="shared" si="52"/>
        <v/>
      </c>
      <c r="O59" s="1486"/>
      <c r="P59" s="1486"/>
      <c r="Q59" s="98"/>
      <c r="R59" s="167" t="str">
        <f t="shared" si="53"/>
        <v/>
      </c>
      <c r="S59" s="167" t="str">
        <f t="shared" si="54"/>
        <v/>
      </c>
      <c r="T59" s="167" t="str">
        <f t="shared" si="55"/>
        <v/>
      </c>
      <c r="U59" s="167" t="str">
        <f t="shared" si="56"/>
        <v/>
      </c>
      <c r="V59" s="85" t="s">
        <v>660</v>
      </c>
      <c r="W59" s="450">
        <v>5</v>
      </c>
      <c r="X59" s="167" t="str">
        <f t="shared" si="57"/>
        <v/>
      </c>
      <c r="Y59" s="167" t="str">
        <f t="shared" si="58"/>
        <v/>
      </c>
      <c r="Z59" s="167" t="str">
        <f t="shared" si="59"/>
        <v/>
      </c>
      <c r="AE59" s="25"/>
      <c r="AF59" s="25"/>
      <c r="AG59" s="25"/>
      <c r="AH59" s="25"/>
      <c r="AI59" s="25"/>
      <c r="AJ59" s="25"/>
      <c r="AK59" s="25"/>
      <c r="AL59" s="25"/>
      <c r="AM59" s="25"/>
      <c r="AN59" s="25"/>
      <c r="AO59" s="25"/>
      <c r="AP59" s="25"/>
      <c r="AQ59" s="25"/>
      <c r="AR59" s="25"/>
      <c r="AS59" s="25"/>
      <c r="AT59" s="25"/>
      <c r="AU59" s="25"/>
      <c r="AV59" s="25"/>
      <c r="AW59" s="432" t="str">
        <f t="shared" si="134"/>
        <v/>
      </c>
      <c r="AX59" s="432" t="str">
        <f t="shared" si="134"/>
        <v/>
      </c>
      <c r="AY59" s="432" t="str">
        <f t="shared" si="134"/>
        <v/>
      </c>
      <c r="AZ59" s="432" t="str">
        <f t="shared" si="134"/>
        <v/>
      </c>
      <c r="BA59" s="432" t="str">
        <f t="shared" si="134"/>
        <v/>
      </c>
      <c r="BB59" s="432" t="str">
        <f t="shared" si="134"/>
        <v/>
      </c>
      <c r="BC59" s="432" t="str">
        <f t="shared" si="134"/>
        <v/>
      </c>
      <c r="BD59" s="432" t="str">
        <f t="shared" si="134"/>
        <v/>
      </c>
      <c r="BE59" s="432" t="str">
        <f t="shared" si="134"/>
        <v/>
      </c>
      <c r="BF59" s="432" t="str">
        <f t="shared" si="134"/>
        <v/>
      </c>
      <c r="BG59" s="432" t="str">
        <f t="shared" si="135"/>
        <v/>
      </c>
      <c r="BH59" s="432" t="str">
        <f t="shared" si="135"/>
        <v/>
      </c>
      <c r="BI59" s="432" t="str">
        <f t="shared" si="135"/>
        <v/>
      </c>
      <c r="BJ59" s="432" t="str">
        <f t="shared" si="135"/>
        <v/>
      </c>
      <c r="BK59" s="432" t="str">
        <f t="shared" si="135"/>
        <v/>
      </c>
      <c r="BL59" s="432" t="str">
        <f t="shared" si="135"/>
        <v/>
      </c>
      <c r="BM59" s="432" t="str">
        <f t="shared" si="135"/>
        <v/>
      </c>
      <c r="BN59" s="432" t="str">
        <f t="shared" si="135"/>
        <v/>
      </c>
      <c r="BO59" s="432" t="str">
        <f t="shared" si="135"/>
        <v/>
      </c>
      <c r="BP59" s="432" t="str">
        <f t="shared" si="135"/>
        <v/>
      </c>
      <c r="BQ59" s="432" t="str">
        <f t="shared" si="136"/>
        <v/>
      </c>
      <c r="BR59" s="432" t="str">
        <f t="shared" si="136"/>
        <v/>
      </c>
      <c r="BS59" s="432" t="str">
        <f t="shared" si="136"/>
        <v/>
      </c>
      <c r="BT59" s="432" t="str">
        <f t="shared" si="136"/>
        <v/>
      </c>
      <c r="BU59" s="432" t="str">
        <f t="shared" si="136"/>
        <v/>
      </c>
      <c r="BV59" s="432" t="str">
        <f t="shared" si="136"/>
        <v/>
      </c>
      <c r="BW59" s="432" t="str">
        <f t="shared" si="136"/>
        <v/>
      </c>
      <c r="BX59" s="432" t="str">
        <f t="shared" si="136"/>
        <v/>
      </c>
      <c r="BY59" s="432" t="str">
        <f t="shared" si="136"/>
        <v/>
      </c>
      <c r="BZ59" s="432" t="str">
        <f t="shared" si="136"/>
        <v/>
      </c>
      <c r="CA59" s="432" t="str">
        <f t="shared" si="137"/>
        <v/>
      </c>
      <c r="CB59" s="432" t="str">
        <f t="shared" si="137"/>
        <v/>
      </c>
      <c r="CC59" s="432" t="str">
        <f t="shared" si="137"/>
        <v/>
      </c>
      <c r="CD59" s="432" t="str">
        <f t="shared" si="137"/>
        <v/>
      </c>
      <c r="CE59" s="432" t="str">
        <f t="shared" si="137"/>
        <v/>
      </c>
      <c r="CF59" s="432" t="str">
        <f t="shared" si="137"/>
        <v/>
      </c>
      <c r="CG59" s="432" t="str">
        <f t="shared" si="137"/>
        <v/>
      </c>
      <c r="CH59" s="432" t="str">
        <f t="shared" si="137"/>
        <v/>
      </c>
      <c r="CI59" s="432" t="str">
        <f t="shared" si="137"/>
        <v/>
      </c>
      <c r="CJ59" s="432" t="str">
        <f t="shared" si="137"/>
        <v/>
      </c>
      <c r="CK59" s="432" t="str">
        <f t="shared" si="138"/>
        <v/>
      </c>
      <c r="CL59" s="432" t="str">
        <f t="shared" si="138"/>
        <v/>
      </c>
      <c r="CM59" s="432" t="str">
        <f t="shared" si="138"/>
        <v/>
      </c>
      <c r="CN59" s="432" t="str">
        <f t="shared" si="138"/>
        <v/>
      </c>
      <c r="CO59" s="432" t="str">
        <f t="shared" si="138"/>
        <v/>
      </c>
      <c r="CP59" s="432" t="str">
        <f t="shared" si="138"/>
        <v/>
      </c>
      <c r="CQ59" s="432" t="str">
        <f t="shared" si="138"/>
        <v/>
      </c>
      <c r="CR59" s="432" t="str">
        <f t="shared" si="138"/>
        <v/>
      </c>
      <c r="CS59" s="432" t="str">
        <f t="shared" si="138"/>
        <v/>
      </c>
      <c r="CT59" s="432" t="str">
        <f t="shared" si="138"/>
        <v/>
      </c>
      <c r="CU59" s="432" t="str">
        <f t="shared" si="139"/>
        <v/>
      </c>
      <c r="CV59" s="432" t="str">
        <f t="shared" si="139"/>
        <v/>
      </c>
      <c r="CW59" s="432" t="str">
        <f t="shared" si="139"/>
        <v/>
      </c>
      <c r="CX59" s="432" t="str">
        <f t="shared" si="139"/>
        <v/>
      </c>
      <c r="CY59" s="432" t="str">
        <f t="shared" si="139"/>
        <v/>
      </c>
      <c r="CZ59" s="432" t="str">
        <f t="shared" si="139"/>
        <v/>
      </c>
      <c r="DA59" s="432" t="str">
        <f t="shared" si="139"/>
        <v/>
      </c>
      <c r="DB59" s="432" t="str">
        <f t="shared" si="139"/>
        <v/>
      </c>
      <c r="DC59" s="432" t="str">
        <f t="shared" si="139"/>
        <v/>
      </c>
      <c r="DD59" s="432" t="str">
        <f t="shared" si="139"/>
        <v/>
      </c>
      <c r="DE59" s="432" t="str">
        <f t="shared" si="140"/>
        <v/>
      </c>
      <c r="DF59" s="432" t="str">
        <f t="shared" si="140"/>
        <v/>
      </c>
      <c r="DG59" s="432" t="str">
        <f t="shared" si="140"/>
        <v/>
      </c>
      <c r="DH59" s="432" t="str">
        <f t="shared" si="140"/>
        <v/>
      </c>
      <c r="DI59" s="432" t="str">
        <f t="shared" si="140"/>
        <v/>
      </c>
      <c r="DJ59" s="432" t="str">
        <f t="shared" si="140"/>
        <v/>
      </c>
      <c r="DK59" s="432" t="str">
        <f t="shared" si="140"/>
        <v/>
      </c>
      <c r="DL59" s="432" t="str">
        <f t="shared" si="140"/>
        <v/>
      </c>
      <c r="DM59" s="432" t="str">
        <f t="shared" si="140"/>
        <v/>
      </c>
      <c r="DN59" s="432" t="str">
        <f t="shared" si="140"/>
        <v/>
      </c>
      <c r="DO59" s="432" t="str">
        <f t="shared" si="141"/>
        <v/>
      </c>
      <c r="DP59" s="432" t="str">
        <f t="shared" si="141"/>
        <v/>
      </c>
      <c r="DQ59" s="432" t="str">
        <f t="shared" si="141"/>
        <v/>
      </c>
      <c r="DR59" s="432" t="str">
        <f t="shared" si="141"/>
        <v/>
      </c>
      <c r="DS59" s="432" t="str">
        <f t="shared" si="141"/>
        <v/>
      </c>
      <c r="DT59" s="432" t="str">
        <f t="shared" si="141"/>
        <v/>
      </c>
      <c r="DU59" s="432" t="str">
        <f t="shared" si="141"/>
        <v/>
      </c>
      <c r="DV59" s="432" t="str">
        <f t="shared" si="141"/>
        <v/>
      </c>
      <c r="DW59" s="432" t="str">
        <f t="shared" si="141"/>
        <v/>
      </c>
      <c r="DX59" s="432" t="str">
        <f t="shared" si="141"/>
        <v/>
      </c>
      <c r="DY59" s="432" t="str">
        <f t="shared" si="142"/>
        <v/>
      </c>
      <c r="DZ59" s="432" t="str">
        <f t="shared" si="142"/>
        <v/>
      </c>
      <c r="EA59" s="432" t="str">
        <f t="shared" si="142"/>
        <v/>
      </c>
      <c r="EB59" s="432" t="str">
        <f t="shared" si="142"/>
        <v/>
      </c>
      <c r="EC59" s="432" t="str">
        <f t="shared" si="142"/>
        <v/>
      </c>
      <c r="ED59" s="432" t="str">
        <f t="shared" si="142"/>
        <v/>
      </c>
      <c r="EE59" s="432" t="str">
        <f t="shared" si="142"/>
        <v/>
      </c>
      <c r="EF59" s="432" t="str">
        <f t="shared" si="142"/>
        <v/>
      </c>
      <c r="EG59" s="432" t="str">
        <f t="shared" si="142"/>
        <v/>
      </c>
      <c r="EH59" s="432" t="str">
        <f t="shared" si="142"/>
        <v/>
      </c>
      <c r="EI59" s="432" t="str">
        <f t="shared" si="143"/>
        <v/>
      </c>
      <c r="EJ59" s="432" t="str">
        <f t="shared" si="143"/>
        <v/>
      </c>
      <c r="EK59" s="432" t="str">
        <f t="shared" si="143"/>
        <v/>
      </c>
      <c r="EL59" s="432" t="str">
        <f t="shared" si="143"/>
        <v/>
      </c>
      <c r="EM59" s="432" t="str">
        <f t="shared" si="143"/>
        <v/>
      </c>
      <c r="EN59" s="432" t="str">
        <f t="shared" si="143"/>
        <v/>
      </c>
      <c r="EO59" s="432" t="str">
        <f t="shared" si="143"/>
        <v/>
      </c>
      <c r="EP59" s="432" t="str">
        <f t="shared" si="143"/>
        <v/>
      </c>
      <c r="EQ59" s="432" t="str">
        <f t="shared" si="143"/>
        <v/>
      </c>
      <c r="ER59" s="432" t="str">
        <f t="shared" si="143"/>
        <v/>
      </c>
      <c r="ES59" s="432" t="str">
        <f t="shared" si="144"/>
        <v/>
      </c>
      <c r="ET59" s="432" t="str">
        <f t="shared" si="144"/>
        <v/>
      </c>
      <c r="EU59" s="432" t="str">
        <f t="shared" si="144"/>
        <v/>
      </c>
      <c r="EV59" s="432" t="str">
        <f t="shared" si="144"/>
        <v/>
      </c>
      <c r="EW59" s="432" t="str">
        <f t="shared" si="144"/>
        <v/>
      </c>
      <c r="EX59" s="432" t="str">
        <f t="shared" si="144"/>
        <v/>
      </c>
      <c r="EY59" s="432" t="str">
        <f t="shared" si="144"/>
        <v/>
      </c>
      <c r="EZ59" s="432" t="str">
        <f t="shared" si="144"/>
        <v/>
      </c>
      <c r="FA59" s="432" t="str">
        <f t="shared" si="144"/>
        <v/>
      </c>
      <c r="FB59" s="432" t="str">
        <f t="shared" si="144"/>
        <v/>
      </c>
      <c r="FC59" s="432" t="str">
        <f t="shared" si="145"/>
        <v/>
      </c>
      <c r="FD59" s="432" t="str">
        <f t="shared" si="145"/>
        <v/>
      </c>
      <c r="FE59" s="432" t="str">
        <f t="shared" si="145"/>
        <v/>
      </c>
      <c r="FF59" s="432" t="str">
        <f t="shared" si="145"/>
        <v/>
      </c>
      <c r="FG59" s="432" t="str">
        <f t="shared" si="145"/>
        <v/>
      </c>
      <c r="FH59" s="432" t="str">
        <f t="shared" si="145"/>
        <v/>
      </c>
      <c r="FI59" s="432" t="str">
        <f t="shared" si="145"/>
        <v/>
      </c>
      <c r="FJ59" s="432" t="str">
        <f t="shared" si="145"/>
        <v/>
      </c>
      <c r="FK59" s="432" t="str">
        <f t="shared" si="145"/>
        <v/>
      </c>
      <c r="FL59" s="432" t="str">
        <f t="shared" si="145"/>
        <v/>
      </c>
      <c r="FM59" s="432" t="str">
        <f t="shared" si="146"/>
        <v/>
      </c>
      <c r="FN59" s="432" t="str">
        <f t="shared" si="146"/>
        <v/>
      </c>
      <c r="FO59" s="432" t="str">
        <f t="shared" si="146"/>
        <v/>
      </c>
      <c r="FP59" s="432" t="str">
        <f t="shared" si="146"/>
        <v/>
      </c>
      <c r="FQ59" s="432" t="str">
        <f t="shared" si="146"/>
        <v/>
      </c>
      <c r="FR59" s="432" t="str">
        <f t="shared" si="146"/>
        <v/>
      </c>
      <c r="FS59" s="432" t="str">
        <f t="shared" si="146"/>
        <v/>
      </c>
      <c r="FT59" s="432" t="str">
        <f t="shared" si="146"/>
        <v/>
      </c>
      <c r="FU59" s="432" t="str">
        <f t="shared" si="146"/>
        <v/>
      </c>
      <c r="FV59" s="432" t="str">
        <f t="shared" si="146"/>
        <v/>
      </c>
      <c r="FW59" s="432" t="str">
        <f t="shared" si="147"/>
        <v/>
      </c>
      <c r="FX59" s="432" t="str">
        <f t="shared" si="147"/>
        <v/>
      </c>
      <c r="FY59" s="432" t="str">
        <f t="shared" si="147"/>
        <v/>
      </c>
      <c r="FZ59" s="432" t="str">
        <f t="shared" si="147"/>
        <v/>
      </c>
      <c r="GA59" s="432" t="str">
        <f t="shared" si="147"/>
        <v/>
      </c>
      <c r="GB59" s="432" t="str">
        <f t="shared" si="147"/>
        <v/>
      </c>
      <c r="GC59" s="432" t="str">
        <f t="shared" si="147"/>
        <v/>
      </c>
      <c r="GD59" s="432" t="str">
        <f t="shared" si="147"/>
        <v/>
      </c>
      <c r="GE59" s="432" t="str">
        <f t="shared" si="147"/>
        <v/>
      </c>
      <c r="GF59" s="432" t="str">
        <f t="shared" si="147"/>
        <v/>
      </c>
      <c r="GG59" s="432" t="str">
        <f t="shared" si="148"/>
        <v/>
      </c>
      <c r="GH59" s="432" t="str">
        <f t="shared" si="148"/>
        <v/>
      </c>
      <c r="GI59" s="432" t="str">
        <f t="shared" si="148"/>
        <v/>
      </c>
      <c r="GJ59" s="432" t="str">
        <f t="shared" si="148"/>
        <v/>
      </c>
      <c r="GK59" s="432" t="str">
        <f t="shared" si="148"/>
        <v/>
      </c>
      <c r="GL59" s="432" t="str">
        <f t="shared" si="148"/>
        <v/>
      </c>
      <c r="GM59" s="432" t="str">
        <f t="shared" si="148"/>
        <v/>
      </c>
      <c r="GN59" s="432" t="str">
        <f t="shared" si="148"/>
        <v/>
      </c>
      <c r="GO59" s="432" t="str">
        <f t="shared" si="148"/>
        <v/>
      </c>
      <c r="GP59" s="432" t="str">
        <f t="shared" si="148"/>
        <v/>
      </c>
      <c r="GQ59" s="432" t="str">
        <f t="shared" si="149"/>
        <v/>
      </c>
      <c r="GR59" s="432" t="str">
        <f t="shared" si="149"/>
        <v/>
      </c>
      <c r="GS59" s="432" t="str">
        <f t="shared" si="149"/>
        <v/>
      </c>
      <c r="GT59" s="432" t="str">
        <f t="shared" si="149"/>
        <v/>
      </c>
      <c r="GU59" s="432" t="str">
        <f t="shared" si="149"/>
        <v/>
      </c>
      <c r="GV59" s="432" t="str">
        <f t="shared" si="149"/>
        <v/>
      </c>
      <c r="GW59" s="432" t="str">
        <f t="shared" si="149"/>
        <v/>
      </c>
      <c r="GX59" s="432" t="str">
        <f t="shared" si="149"/>
        <v/>
      </c>
      <c r="GY59" s="432" t="str">
        <f t="shared" si="149"/>
        <v/>
      </c>
      <c r="GZ59" s="432" t="str">
        <f t="shared" si="149"/>
        <v/>
      </c>
      <c r="HA59" s="432" t="str">
        <f t="shared" si="150"/>
        <v/>
      </c>
      <c r="HB59" s="432" t="str">
        <f t="shared" si="150"/>
        <v/>
      </c>
      <c r="HC59" s="432" t="str">
        <f t="shared" si="150"/>
        <v/>
      </c>
      <c r="HD59" s="432" t="str">
        <f t="shared" si="150"/>
        <v/>
      </c>
      <c r="HE59" s="432" t="str">
        <f t="shared" si="150"/>
        <v/>
      </c>
      <c r="HF59" s="432" t="str">
        <f t="shared" si="150"/>
        <v/>
      </c>
      <c r="HG59" s="432" t="str">
        <f t="shared" si="150"/>
        <v/>
      </c>
      <c r="HH59" s="432" t="str">
        <f t="shared" si="150"/>
        <v/>
      </c>
      <c r="HI59" s="432" t="str">
        <f t="shared" si="150"/>
        <v/>
      </c>
      <c r="HJ59" s="432" t="str">
        <f t="shared" si="150"/>
        <v/>
      </c>
      <c r="HK59" s="432" t="str">
        <f t="shared" si="151"/>
        <v/>
      </c>
      <c r="HL59" s="432" t="str">
        <f t="shared" si="151"/>
        <v/>
      </c>
      <c r="HM59" s="432" t="str">
        <f t="shared" si="151"/>
        <v/>
      </c>
      <c r="HN59" s="432" t="str">
        <f t="shared" si="151"/>
        <v/>
      </c>
      <c r="HO59" s="432" t="str">
        <f t="shared" si="151"/>
        <v/>
      </c>
      <c r="HP59" s="432" t="str">
        <f t="shared" si="151"/>
        <v/>
      </c>
      <c r="HQ59" s="432" t="str">
        <f t="shared" si="151"/>
        <v/>
      </c>
      <c r="HR59" s="432" t="str">
        <f t="shared" si="151"/>
        <v/>
      </c>
      <c r="HS59" s="432" t="str">
        <f t="shared" si="151"/>
        <v/>
      </c>
      <c r="HT59" s="432" t="str">
        <f t="shared" si="151"/>
        <v/>
      </c>
      <c r="HU59" s="432" t="str">
        <f t="shared" si="152"/>
        <v/>
      </c>
      <c r="HV59" s="432" t="str">
        <f t="shared" si="152"/>
        <v/>
      </c>
      <c r="HW59" s="432" t="str">
        <f t="shared" si="152"/>
        <v/>
      </c>
      <c r="HX59" s="432" t="str">
        <f t="shared" si="152"/>
        <v/>
      </c>
      <c r="HY59" s="432" t="str">
        <f t="shared" si="152"/>
        <v/>
      </c>
      <c r="HZ59" s="432" t="str">
        <f t="shared" si="152"/>
        <v/>
      </c>
      <c r="IA59" s="432" t="str">
        <f t="shared" si="152"/>
        <v/>
      </c>
      <c r="IB59" s="432" t="str">
        <f t="shared" si="152"/>
        <v/>
      </c>
      <c r="IC59" s="432" t="str">
        <f t="shared" si="152"/>
        <v/>
      </c>
      <c r="ID59" s="432" t="str">
        <f t="shared" si="152"/>
        <v/>
      </c>
      <c r="IE59" s="432" t="str">
        <f t="shared" si="153"/>
        <v/>
      </c>
      <c r="IF59" s="432" t="str">
        <f t="shared" si="153"/>
        <v/>
      </c>
      <c r="IG59" s="432" t="str">
        <f t="shared" si="153"/>
        <v/>
      </c>
      <c r="IH59" s="432" t="str">
        <f t="shared" si="153"/>
        <v/>
      </c>
      <c r="II59" s="432" t="str">
        <f t="shared" si="153"/>
        <v/>
      </c>
      <c r="IJ59" s="432" t="str">
        <f t="shared" si="153"/>
        <v/>
      </c>
      <c r="IK59" s="432" t="str">
        <f t="shared" si="153"/>
        <v/>
      </c>
      <c r="IL59" s="432" t="str">
        <f t="shared" si="153"/>
        <v/>
      </c>
      <c r="IM59" s="432" t="str">
        <f t="shared" si="153"/>
        <v/>
      </c>
      <c r="IN59" s="432" t="str">
        <f t="shared" si="153"/>
        <v/>
      </c>
      <c r="IO59" s="432" t="str">
        <f t="shared" si="154"/>
        <v/>
      </c>
      <c r="IP59" s="432" t="str">
        <f t="shared" si="154"/>
        <v/>
      </c>
      <c r="IQ59" s="432" t="str">
        <f t="shared" si="154"/>
        <v/>
      </c>
      <c r="IR59" s="432" t="str">
        <f t="shared" si="154"/>
        <v/>
      </c>
      <c r="IS59" s="432" t="str">
        <f t="shared" si="154"/>
        <v/>
      </c>
      <c r="IT59" s="432" t="str">
        <f t="shared" si="154"/>
        <v/>
      </c>
      <c r="IU59" s="432" t="str">
        <f t="shared" si="154"/>
        <v/>
      </c>
      <c r="IV59" s="432" t="str">
        <f t="shared" si="154"/>
        <v/>
      </c>
      <c r="IW59" s="432" t="str">
        <f t="shared" si="154"/>
        <v/>
      </c>
      <c r="IX59" s="432" t="str">
        <f t="shared" si="154"/>
        <v/>
      </c>
      <c r="IY59" s="432" t="str">
        <f t="shared" si="155"/>
        <v/>
      </c>
      <c r="IZ59" s="432" t="str">
        <f t="shared" si="155"/>
        <v/>
      </c>
      <c r="JA59" s="432" t="str">
        <f t="shared" si="155"/>
        <v/>
      </c>
      <c r="JB59" s="432" t="str">
        <f t="shared" si="155"/>
        <v/>
      </c>
      <c r="JC59" s="432" t="str">
        <f t="shared" si="155"/>
        <v/>
      </c>
      <c r="JD59" s="432" t="str">
        <f t="shared" si="155"/>
        <v/>
      </c>
      <c r="JE59" s="432" t="str">
        <f t="shared" si="155"/>
        <v/>
      </c>
      <c r="JF59" s="432" t="str">
        <f t="shared" si="155"/>
        <v/>
      </c>
      <c r="JG59" s="432" t="str">
        <f t="shared" si="155"/>
        <v/>
      </c>
      <c r="JH59" s="432" t="str">
        <f t="shared" si="155"/>
        <v/>
      </c>
      <c r="JI59" s="432" t="str">
        <f t="shared" si="156"/>
        <v/>
      </c>
      <c r="JJ59" s="432" t="str">
        <f t="shared" si="156"/>
        <v/>
      </c>
      <c r="JK59" s="432" t="str">
        <f t="shared" si="156"/>
        <v/>
      </c>
      <c r="JL59" s="432" t="str">
        <f t="shared" si="156"/>
        <v/>
      </c>
      <c r="JM59" s="432" t="str">
        <f t="shared" si="156"/>
        <v/>
      </c>
      <c r="JN59" s="432" t="str">
        <f t="shared" si="156"/>
        <v/>
      </c>
      <c r="JO59" s="432" t="str">
        <f t="shared" si="156"/>
        <v/>
      </c>
      <c r="JP59" s="432" t="str">
        <f t="shared" si="156"/>
        <v/>
      </c>
      <c r="JQ59" s="432" t="str">
        <f t="shared" si="156"/>
        <v/>
      </c>
      <c r="JR59" s="432" t="str">
        <f t="shared" si="156"/>
        <v/>
      </c>
      <c r="JS59" s="432" t="str">
        <f t="shared" si="157"/>
        <v/>
      </c>
      <c r="JT59" s="432" t="str">
        <f t="shared" si="157"/>
        <v/>
      </c>
      <c r="JU59" s="432" t="str">
        <f t="shared" si="157"/>
        <v/>
      </c>
      <c r="JV59" s="432" t="str">
        <f t="shared" si="157"/>
        <v/>
      </c>
      <c r="JW59" s="432" t="str">
        <f t="shared" si="157"/>
        <v/>
      </c>
      <c r="JX59" s="432" t="str">
        <f t="shared" si="157"/>
        <v/>
      </c>
      <c r="JY59" s="432" t="str">
        <f t="shared" si="157"/>
        <v/>
      </c>
      <c r="JZ59" s="432" t="str">
        <f t="shared" si="157"/>
        <v/>
      </c>
      <c r="KA59" s="432" t="str">
        <f t="shared" si="157"/>
        <v/>
      </c>
      <c r="KB59" s="432" t="str">
        <f t="shared" si="157"/>
        <v/>
      </c>
      <c r="KC59" s="432" t="str">
        <f t="shared" si="158"/>
        <v/>
      </c>
      <c r="KD59" s="432" t="str">
        <f t="shared" si="158"/>
        <v/>
      </c>
      <c r="KE59" s="432" t="str">
        <f t="shared" si="158"/>
        <v/>
      </c>
      <c r="KF59" s="432" t="str">
        <f t="shared" si="158"/>
        <v/>
      </c>
      <c r="KG59" s="432" t="str">
        <f t="shared" si="158"/>
        <v/>
      </c>
      <c r="KH59" s="432" t="str">
        <f t="shared" si="158"/>
        <v/>
      </c>
      <c r="KI59" s="432" t="str">
        <f t="shared" si="158"/>
        <v/>
      </c>
      <c r="KJ59" s="432" t="str">
        <f t="shared" si="158"/>
        <v/>
      </c>
      <c r="KK59" s="432" t="str">
        <f t="shared" si="158"/>
        <v/>
      </c>
      <c r="KL59" s="432" t="str">
        <f t="shared" si="158"/>
        <v/>
      </c>
      <c r="KM59" s="432" t="str">
        <f t="shared" si="159"/>
        <v/>
      </c>
      <c r="KN59" s="432" t="str">
        <f t="shared" si="159"/>
        <v/>
      </c>
      <c r="KO59" s="432" t="str">
        <f t="shared" si="159"/>
        <v/>
      </c>
      <c r="KP59" s="432" t="str">
        <f t="shared" si="159"/>
        <v/>
      </c>
      <c r="KQ59" s="432" t="str">
        <f t="shared" si="159"/>
        <v/>
      </c>
      <c r="KR59" s="432" t="str">
        <f t="shared" si="159"/>
        <v/>
      </c>
      <c r="KS59" s="432" t="str">
        <f t="shared" si="159"/>
        <v/>
      </c>
      <c r="KT59" s="432" t="str">
        <f t="shared" si="159"/>
        <v/>
      </c>
      <c r="KU59" s="432" t="str">
        <f t="shared" si="159"/>
        <v/>
      </c>
      <c r="KV59" s="432" t="str">
        <f t="shared" si="159"/>
        <v/>
      </c>
      <c r="KW59" s="432" t="str">
        <f t="shared" si="160"/>
        <v/>
      </c>
      <c r="KX59" s="432" t="str">
        <f t="shared" si="160"/>
        <v/>
      </c>
      <c r="KY59" s="432" t="str">
        <f t="shared" si="160"/>
        <v/>
      </c>
      <c r="KZ59" s="432" t="str">
        <f t="shared" si="160"/>
        <v/>
      </c>
      <c r="LA59" s="432" t="str">
        <f t="shared" si="160"/>
        <v/>
      </c>
      <c r="LB59" s="432" t="str">
        <f t="shared" si="160"/>
        <v/>
      </c>
      <c r="LC59" s="432" t="str">
        <f t="shared" si="160"/>
        <v/>
      </c>
      <c r="LD59" s="432" t="str">
        <f t="shared" si="160"/>
        <v/>
      </c>
      <c r="LE59" s="432" t="str">
        <f t="shared" si="160"/>
        <v/>
      </c>
      <c r="LF59" s="432" t="str">
        <f t="shared" si="160"/>
        <v/>
      </c>
      <c r="LG59" s="432" t="str">
        <f t="shared" si="161"/>
        <v/>
      </c>
      <c r="LH59" s="432" t="str">
        <f t="shared" si="161"/>
        <v/>
      </c>
      <c r="LI59" s="432" t="str">
        <f t="shared" si="161"/>
        <v/>
      </c>
      <c r="LJ59" s="432" t="str">
        <f t="shared" si="161"/>
        <v/>
      </c>
      <c r="LK59" s="432" t="str">
        <f t="shared" si="161"/>
        <v/>
      </c>
      <c r="LL59" s="432" t="str">
        <f t="shared" si="161"/>
        <v/>
      </c>
      <c r="LM59" s="432" t="str">
        <f t="shared" si="161"/>
        <v/>
      </c>
      <c r="LN59" s="432" t="str">
        <f t="shared" si="161"/>
        <v/>
      </c>
      <c r="LO59" s="432" t="str">
        <f t="shared" si="161"/>
        <v/>
      </c>
      <c r="LP59" s="432" t="str">
        <f t="shared" si="161"/>
        <v/>
      </c>
      <c r="LQ59" s="432" t="str">
        <f t="shared" si="162"/>
        <v/>
      </c>
      <c r="LR59" s="432" t="str">
        <f t="shared" si="162"/>
        <v/>
      </c>
      <c r="LS59" s="432" t="str">
        <f t="shared" si="162"/>
        <v/>
      </c>
      <c r="LT59" s="432" t="str">
        <f t="shared" si="162"/>
        <v/>
      </c>
      <c r="LU59" s="432" t="str">
        <f t="shared" si="162"/>
        <v/>
      </c>
      <c r="LV59" s="432" t="str">
        <f t="shared" si="162"/>
        <v/>
      </c>
      <c r="LW59" s="432" t="str">
        <f t="shared" si="162"/>
        <v/>
      </c>
      <c r="LX59" s="432" t="str">
        <f t="shared" si="162"/>
        <v/>
      </c>
      <c r="LY59" s="432" t="str">
        <f t="shared" si="162"/>
        <v/>
      </c>
      <c r="LZ59" s="432" t="str">
        <f t="shared" si="162"/>
        <v/>
      </c>
      <c r="MA59" s="432" t="str">
        <f t="shared" si="163"/>
        <v/>
      </c>
      <c r="MB59" s="432" t="str">
        <f t="shared" si="163"/>
        <v/>
      </c>
      <c r="MC59" s="432" t="str">
        <f t="shared" si="163"/>
        <v/>
      </c>
      <c r="MD59" s="432" t="str">
        <f t="shared" si="163"/>
        <v/>
      </c>
      <c r="ME59" s="432" t="str">
        <f t="shared" si="163"/>
        <v/>
      </c>
      <c r="MF59" s="432" t="str">
        <f t="shared" si="163"/>
        <v/>
      </c>
      <c r="MG59" s="432" t="str">
        <f t="shared" si="163"/>
        <v/>
      </c>
      <c r="MH59" s="432" t="str">
        <f t="shared" si="163"/>
        <v/>
      </c>
      <c r="MI59" s="432" t="str">
        <f t="shared" si="163"/>
        <v/>
      </c>
      <c r="MJ59" s="432" t="str">
        <f t="shared" si="163"/>
        <v/>
      </c>
      <c r="MK59" s="432" t="str">
        <f t="shared" si="164"/>
        <v/>
      </c>
      <c r="ML59" s="432" t="str">
        <f t="shared" si="164"/>
        <v/>
      </c>
      <c r="MM59" s="432" t="str">
        <f t="shared" si="164"/>
        <v/>
      </c>
      <c r="MN59" s="432" t="str">
        <f t="shared" si="164"/>
        <v/>
      </c>
      <c r="MO59" s="432" t="str">
        <f t="shared" si="164"/>
        <v/>
      </c>
      <c r="MP59" s="432" t="str">
        <f t="shared" si="164"/>
        <v/>
      </c>
      <c r="MQ59" s="432" t="str">
        <f t="shared" si="164"/>
        <v/>
      </c>
      <c r="MR59" s="432" t="str">
        <f t="shared" si="164"/>
        <v/>
      </c>
      <c r="MS59" s="432" t="str">
        <f t="shared" si="164"/>
        <v/>
      </c>
      <c r="MT59" s="432" t="str">
        <f t="shared" si="164"/>
        <v/>
      </c>
      <c r="MU59" s="432" t="str">
        <f t="shared" si="165"/>
        <v/>
      </c>
      <c r="MV59" s="432" t="str">
        <f t="shared" si="165"/>
        <v/>
      </c>
      <c r="MW59" s="432" t="str">
        <f t="shared" si="165"/>
        <v/>
      </c>
      <c r="MX59" s="432" t="str">
        <f t="shared" si="165"/>
        <v/>
      </c>
      <c r="MY59" s="432" t="str">
        <f t="shared" si="165"/>
        <v/>
      </c>
      <c r="MZ59" s="432" t="str">
        <f t="shared" si="165"/>
        <v/>
      </c>
      <c r="NA59" s="432" t="str">
        <f t="shared" si="165"/>
        <v/>
      </c>
      <c r="NB59" s="432" t="str">
        <f t="shared" si="165"/>
        <v/>
      </c>
      <c r="NC59" s="432" t="str">
        <f t="shared" si="165"/>
        <v/>
      </c>
      <c r="ND59" s="432" t="str">
        <f t="shared" si="165"/>
        <v/>
      </c>
      <c r="NE59" s="432" t="str">
        <f t="shared" si="166"/>
        <v/>
      </c>
      <c r="NF59" s="432" t="str">
        <f t="shared" si="166"/>
        <v/>
      </c>
      <c r="NG59" s="432" t="str">
        <f t="shared" si="166"/>
        <v/>
      </c>
      <c r="NH59" s="432" t="str">
        <f t="shared" si="166"/>
        <v/>
      </c>
      <c r="NI59" s="432" t="str">
        <f t="shared" si="166"/>
        <v/>
      </c>
      <c r="NJ59" s="432" t="str">
        <f t="shared" si="166"/>
        <v/>
      </c>
      <c r="NK59" s="432" t="str">
        <f t="shared" si="166"/>
        <v/>
      </c>
      <c r="NL59" s="432" t="str">
        <f t="shared" si="166"/>
        <v/>
      </c>
      <c r="NM59" s="432" t="str">
        <f t="shared" si="166"/>
        <v/>
      </c>
      <c r="NN59" s="432" t="str">
        <f t="shared" si="166"/>
        <v/>
      </c>
      <c r="NO59" s="432" t="str">
        <f t="shared" si="167"/>
        <v/>
      </c>
      <c r="NP59" s="432" t="str">
        <f t="shared" si="167"/>
        <v/>
      </c>
      <c r="NQ59" s="432" t="str">
        <f t="shared" si="167"/>
        <v/>
      </c>
      <c r="NR59" s="432" t="str">
        <f t="shared" si="167"/>
        <v/>
      </c>
      <c r="NS59" s="432" t="str">
        <f t="shared" si="167"/>
        <v/>
      </c>
      <c r="NT59" s="432" t="str">
        <f t="shared" si="167"/>
        <v/>
      </c>
      <c r="NU59" s="432" t="str">
        <f t="shared" si="167"/>
        <v/>
      </c>
      <c r="NV59" s="432" t="str">
        <f t="shared" si="167"/>
        <v/>
      </c>
      <c r="NW59" s="432" t="str">
        <f t="shared" si="167"/>
        <v/>
      </c>
      <c r="NX59" s="432" t="str">
        <f t="shared" si="167"/>
        <v/>
      </c>
      <c r="NY59" s="432" t="str">
        <f t="shared" si="168"/>
        <v/>
      </c>
      <c r="NZ59" s="432" t="str">
        <f t="shared" si="168"/>
        <v/>
      </c>
      <c r="OA59" s="432" t="str">
        <f t="shared" si="168"/>
        <v/>
      </c>
      <c r="OB59" s="432" t="str">
        <f t="shared" si="168"/>
        <v/>
      </c>
      <c r="OC59" s="432" t="str">
        <f t="shared" si="168"/>
        <v/>
      </c>
      <c r="OD59" s="432" t="str">
        <f t="shared" si="168"/>
        <v/>
      </c>
      <c r="OE59" s="432" t="str">
        <f t="shared" si="168"/>
        <v/>
      </c>
      <c r="OF59" s="432" t="str">
        <f t="shared" si="168"/>
        <v/>
      </c>
      <c r="OG59" s="432" t="str">
        <f t="shared" si="168"/>
        <v/>
      </c>
      <c r="OH59" s="432" t="str">
        <f t="shared" si="168"/>
        <v/>
      </c>
      <c r="OI59" s="432" t="str">
        <f t="shared" si="169"/>
        <v/>
      </c>
      <c r="OJ59" s="432" t="str">
        <f t="shared" si="169"/>
        <v/>
      </c>
      <c r="OK59" s="432" t="str">
        <f t="shared" si="169"/>
        <v/>
      </c>
      <c r="OL59" s="432" t="str">
        <f t="shared" si="169"/>
        <v/>
      </c>
      <c r="OM59" s="432" t="str">
        <f t="shared" si="169"/>
        <v/>
      </c>
      <c r="ON59" s="432" t="str">
        <f t="shared" si="169"/>
        <v/>
      </c>
      <c r="OO59" s="432" t="str">
        <f t="shared" si="169"/>
        <v/>
      </c>
      <c r="OP59" s="432" t="str">
        <f t="shared" si="169"/>
        <v/>
      </c>
      <c r="OQ59" s="432" t="str">
        <f t="shared" si="169"/>
        <v/>
      </c>
      <c r="OR59" s="432" t="str">
        <f t="shared" si="169"/>
        <v/>
      </c>
      <c r="OS59" s="432" t="str">
        <f t="shared" si="170"/>
        <v/>
      </c>
      <c r="OT59" s="432" t="str">
        <f t="shared" si="170"/>
        <v/>
      </c>
      <c r="OU59" s="432" t="str">
        <f t="shared" si="170"/>
        <v/>
      </c>
      <c r="OV59" s="432" t="str">
        <f t="shared" si="170"/>
        <v/>
      </c>
      <c r="OW59" s="432" t="str">
        <f t="shared" si="170"/>
        <v/>
      </c>
      <c r="OX59" s="432" t="str">
        <f t="shared" si="170"/>
        <v/>
      </c>
      <c r="OY59" s="432" t="str">
        <f t="shared" si="170"/>
        <v/>
      </c>
      <c r="OZ59" s="432" t="str">
        <f t="shared" si="170"/>
        <v/>
      </c>
      <c r="PA59" s="432" t="str">
        <f t="shared" si="170"/>
        <v/>
      </c>
      <c r="PB59" s="432" t="str">
        <f t="shared" si="170"/>
        <v/>
      </c>
      <c r="PC59" s="432" t="str">
        <f t="shared" si="170"/>
        <v/>
      </c>
      <c r="PD59" s="432" t="str">
        <f t="shared" si="170"/>
        <v/>
      </c>
      <c r="PE59" s="432" t="str">
        <f t="shared" si="170"/>
        <v/>
      </c>
    </row>
    <row r="60" spans="1:421" ht="15.6">
      <c r="A60" s="549"/>
      <c r="B60" s="550"/>
      <c r="C60" s="948"/>
      <c r="D60" s="550"/>
      <c r="E60" s="554"/>
      <c r="F60" s="550"/>
      <c r="G60" s="551"/>
      <c r="H60" s="552"/>
      <c r="I60" s="553"/>
      <c r="J60" s="554"/>
      <c r="K60" s="554" t="str">
        <f t="shared" si="51"/>
        <v/>
      </c>
      <c r="L60" s="657" t="str">
        <f t="shared" si="12"/>
        <v/>
      </c>
      <c r="M60" s="952" t="str">
        <f t="shared" si="171"/>
        <v/>
      </c>
      <c r="N60" s="952" t="str">
        <f t="shared" si="52"/>
        <v/>
      </c>
      <c r="O60" s="1487"/>
      <c r="P60" s="1487"/>
      <c r="Q60" s="98"/>
      <c r="R60" s="167" t="str">
        <f t="shared" si="53"/>
        <v/>
      </c>
      <c r="S60" s="167" t="str">
        <f t="shared" si="54"/>
        <v/>
      </c>
      <c r="T60" s="167" t="str">
        <f t="shared" si="55"/>
        <v/>
      </c>
      <c r="U60" s="167" t="str">
        <f t="shared" si="56"/>
        <v/>
      </c>
      <c r="V60" s="85" t="s">
        <v>661</v>
      </c>
      <c r="W60" s="450">
        <v>5.166666666666667</v>
      </c>
      <c r="X60" s="167" t="str">
        <f t="shared" si="57"/>
        <v/>
      </c>
      <c r="Y60" s="167" t="str">
        <f t="shared" si="58"/>
        <v/>
      </c>
      <c r="Z60" s="167" t="str">
        <f t="shared" si="59"/>
        <v/>
      </c>
      <c r="AD60" s="527" t="s">
        <v>650</v>
      </c>
      <c r="AE60" s="25"/>
      <c r="AF60" s="25"/>
      <c r="AG60" s="25"/>
      <c r="AH60" s="25"/>
      <c r="AI60" s="25"/>
      <c r="AJ60" s="25"/>
      <c r="AK60" s="25"/>
      <c r="AL60" s="25"/>
      <c r="AM60" s="25"/>
      <c r="AN60" s="25"/>
      <c r="AO60" s="25"/>
      <c r="AP60" s="25"/>
      <c r="AQ60" s="25"/>
      <c r="AR60" s="25"/>
      <c r="AS60" s="25"/>
      <c r="AT60" s="25"/>
      <c r="AU60" s="25"/>
      <c r="AV60" s="25"/>
      <c r="AW60" s="432" t="str">
        <f t="shared" si="134"/>
        <v/>
      </c>
      <c r="AX60" s="432" t="str">
        <f t="shared" si="134"/>
        <v/>
      </c>
      <c r="AY60" s="432" t="str">
        <f t="shared" si="134"/>
        <v/>
      </c>
      <c r="AZ60" s="432" t="str">
        <f t="shared" si="134"/>
        <v/>
      </c>
      <c r="BA60" s="432" t="str">
        <f t="shared" si="134"/>
        <v/>
      </c>
      <c r="BB60" s="432" t="str">
        <f t="shared" si="134"/>
        <v/>
      </c>
      <c r="BC60" s="432" t="str">
        <f t="shared" si="134"/>
        <v/>
      </c>
      <c r="BD60" s="432" t="str">
        <f t="shared" si="134"/>
        <v/>
      </c>
      <c r="BE60" s="432" t="str">
        <f t="shared" si="134"/>
        <v/>
      </c>
      <c r="BF60" s="432" t="str">
        <f t="shared" si="134"/>
        <v/>
      </c>
      <c r="BG60" s="432" t="str">
        <f t="shared" si="135"/>
        <v/>
      </c>
      <c r="BH60" s="432" t="str">
        <f t="shared" si="135"/>
        <v/>
      </c>
      <c r="BI60" s="432" t="str">
        <f t="shared" si="135"/>
        <v/>
      </c>
      <c r="BJ60" s="432" t="str">
        <f t="shared" si="135"/>
        <v/>
      </c>
      <c r="BK60" s="432" t="str">
        <f t="shared" si="135"/>
        <v/>
      </c>
      <c r="BL60" s="432" t="str">
        <f t="shared" si="135"/>
        <v/>
      </c>
      <c r="BM60" s="432" t="str">
        <f t="shared" si="135"/>
        <v/>
      </c>
      <c r="BN60" s="432" t="str">
        <f t="shared" si="135"/>
        <v/>
      </c>
      <c r="BO60" s="432" t="str">
        <f t="shared" si="135"/>
        <v/>
      </c>
      <c r="BP60" s="432" t="str">
        <f t="shared" si="135"/>
        <v/>
      </c>
      <c r="BQ60" s="432" t="str">
        <f t="shared" si="136"/>
        <v/>
      </c>
      <c r="BR60" s="432" t="str">
        <f t="shared" si="136"/>
        <v/>
      </c>
      <c r="BS60" s="432" t="str">
        <f t="shared" si="136"/>
        <v/>
      </c>
      <c r="BT60" s="432" t="str">
        <f t="shared" si="136"/>
        <v/>
      </c>
      <c r="BU60" s="432" t="str">
        <f t="shared" si="136"/>
        <v/>
      </c>
      <c r="BV60" s="432" t="str">
        <f t="shared" si="136"/>
        <v/>
      </c>
      <c r="BW60" s="432" t="str">
        <f t="shared" si="136"/>
        <v/>
      </c>
      <c r="BX60" s="432" t="str">
        <f t="shared" si="136"/>
        <v/>
      </c>
      <c r="BY60" s="432" t="str">
        <f t="shared" si="136"/>
        <v/>
      </c>
      <c r="BZ60" s="432" t="str">
        <f t="shared" si="136"/>
        <v/>
      </c>
      <c r="CA60" s="432" t="str">
        <f t="shared" si="137"/>
        <v/>
      </c>
      <c r="CB60" s="432" t="str">
        <f t="shared" si="137"/>
        <v/>
      </c>
      <c r="CC60" s="432" t="str">
        <f t="shared" si="137"/>
        <v/>
      </c>
      <c r="CD60" s="432" t="str">
        <f t="shared" si="137"/>
        <v/>
      </c>
      <c r="CE60" s="432" t="str">
        <f t="shared" si="137"/>
        <v/>
      </c>
      <c r="CF60" s="432" t="str">
        <f t="shared" si="137"/>
        <v/>
      </c>
      <c r="CG60" s="432" t="str">
        <f t="shared" si="137"/>
        <v/>
      </c>
      <c r="CH60" s="432" t="str">
        <f t="shared" si="137"/>
        <v/>
      </c>
      <c r="CI60" s="432" t="str">
        <f t="shared" si="137"/>
        <v/>
      </c>
      <c r="CJ60" s="432" t="str">
        <f t="shared" si="137"/>
        <v/>
      </c>
      <c r="CK60" s="432" t="str">
        <f t="shared" si="138"/>
        <v/>
      </c>
      <c r="CL60" s="432" t="str">
        <f t="shared" si="138"/>
        <v/>
      </c>
      <c r="CM60" s="432" t="str">
        <f t="shared" si="138"/>
        <v/>
      </c>
      <c r="CN60" s="432" t="str">
        <f t="shared" si="138"/>
        <v/>
      </c>
      <c r="CO60" s="432" t="str">
        <f t="shared" si="138"/>
        <v/>
      </c>
      <c r="CP60" s="432" t="str">
        <f t="shared" si="138"/>
        <v/>
      </c>
      <c r="CQ60" s="432" t="str">
        <f t="shared" si="138"/>
        <v/>
      </c>
      <c r="CR60" s="432" t="str">
        <f t="shared" si="138"/>
        <v/>
      </c>
      <c r="CS60" s="432" t="str">
        <f t="shared" si="138"/>
        <v/>
      </c>
      <c r="CT60" s="432" t="str">
        <f t="shared" si="138"/>
        <v/>
      </c>
      <c r="CU60" s="432" t="str">
        <f t="shared" si="139"/>
        <v/>
      </c>
      <c r="CV60" s="432" t="str">
        <f t="shared" si="139"/>
        <v/>
      </c>
      <c r="CW60" s="432" t="str">
        <f t="shared" si="139"/>
        <v/>
      </c>
      <c r="CX60" s="432" t="str">
        <f t="shared" si="139"/>
        <v/>
      </c>
      <c r="CY60" s="432" t="str">
        <f t="shared" si="139"/>
        <v/>
      </c>
      <c r="CZ60" s="432" t="str">
        <f t="shared" si="139"/>
        <v/>
      </c>
      <c r="DA60" s="432" t="str">
        <f t="shared" si="139"/>
        <v/>
      </c>
      <c r="DB60" s="432" t="str">
        <f t="shared" si="139"/>
        <v/>
      </c>
      <c r="DC60" s="432" t="str">
        <f t="shared" si="139"/>
        <v/>
      </c>
      <c r="DD60" s="432" t="str">
        <f t="shared" si="139"/>
        <v/>
      </c>
      <c r="DE60" s="432" t="str">
        <f t="shared" si="140"/>
        <v/>
      </c>
      <c r="DF60" s="432" t="str">
        <f t="shared" si="140"/>
        <v/>
      </c>
      <c r="DG60" s="432" t="str">
        <f t="shared" si="140"/>
        <v/>
      </c>
      <c r="DH60" s="432" t="str">
        <f t="shared" si="140"/>
        <v/>
      </c>
      <c r="DI60" s="432" t="str">
        <f t="shared" si="140"/>
        <v/>
      </c>
      <c r="DJ60" s="432" t="str">
        <f t="shared" si="140"/>
        <v/>
      </c>
      <c r="DK60" s="432" t="str">
        <f t="shared" si="140"/>
        <v/>
      </c>
      <c r="DL60" s="432" t="str">
        <f t="shared" si="140"/>
        <v/>
      </c>
      <c r="DM60" s="432" t="str">
        <f t="shared" si="140"/>
        <v/>
      </c>
      <c r="DN60" s="432" t="str">
        <f t="shared" si="140"/>
        <v/>
      </c>
      <c r="DO60" s="432" t="str">
        <f t="shared" si="141"/>
        <v/>
      </c>
      <c r="DP60" s="432" t="str">
        <f t="shared" si="141"/>
        <v/>
      </c>
      <c r="DQ60" s="432" t="str">
        <f t="shared" si="141"/>
        <v/>
      </c>
      <c r="DR60" s="432" t="str">
        <f t="shared" si="141"/>
        <v/>
      </c>
      <c r="DS60" s="432" t="str">
        <f t="shared" si="141"/>
        <v/>
      </c>
      <c r="DT60" s="432" t="str">
        <f t="shared" si="141"/>
        <v/>
      </c>
      <c r="DU60" s="432" t="str">
        <f t="shared" si="141"/>
        <v/>
      </c>
      <c r="DV60" s="432" t="str">
        <f t="shared" si="141"/>
        <v/>
      </c>
      <c r="DW60" s="432" t="str">
        <f t="shared" si="141"/>
        <v/>
      </c>
      <c r="DX60" s="432" t="str">
        <f t="shared" si="141"/>
        <v/>
      </c>
      <c r="DY60" s="432" t="str">
        <f t="shared" si="142"/>
        <v/>
      </c>
      <c r="DZ60" s="432" t="str">
        <f t="shared" si="142"/>
        <v/>
      </c>
      <c r="EA60" s="432" t="str">
        <f t="shared" si="142"/>
        <v/>
      </c>
      <c r="EB60" s="432" t="str">
        <f t="shared" si="142"/>
        <v/>
      </c>
      <c r="EC60" s="432" t="str">
        <f t="shared" si="142"/>
        <v/>
      </c>
      <c r="ED60" s="432" t="str">
        <f t="shared" si="142"/>
        <v/>
      </c>
      <c r="EE60" s="432" t="str">
        <f t="shared" si="142"/>
        <v/>
      </c>
      <c r="EF60" s="432" t="str">
        <f t="shared" si="142"/>
        <v/>
      </c>
      <c r="EG60" s="432" t="str">
        <f t="shared" si="142"/>
        <v/>
      </c>
      <c r="EH60" s="432" t="str">
        <f t="shared" si="142"/>
        <v/>
      </c>
      <c r="EI60" s="432" t="str">
        <f t="shared" si="143"/>
        <v/>
      </c>
      <c r="EJ60" s="432" t="str">
        <f t="shared" si="143"/>
        <v/>
      </c>
      <c r="EK60" s="432" t="str">
        <f t="shared" si="143"/>
        <v/>
      </c>
      <c r="EL60" s="432" t="str">
        <f t="shared" si="143"/>
        <v/>
      </c>
      <c r="EM60" s="432" t="str">
        <f t="shared" si="143"/>
        <v/>
      </c>
      <c r="EN60" s="432" t="str">
        <f t="shared" si="143"/>
        <v/>
      </c>
      <c r="EO60" s="432" t="str">
        <f t="shared" si="143"/>
        <v/>
      </c>
      <c r="EP60" s="432" t="str">
        <f t="shared" si="143"/>
        <v/>
      </c>
      <c r="EQ60" s="432" t="str">
        <f t="shared" si="143"/>
        <v/>
      </c>
      <c r="ER60" s="432" t="str">
        <f t="shared" si="143"/>
        <v/>
      </c>
      <c r="ES60" s="432" t="str">
        <f t="shared" si="144"/>
        <v/>
      </c>
      <c r="ET60" s="432" t="str">
        <f t="shared" si="144"/>
        <v/>
      </c>
      <c r="EU60" s="432" t="str">
        <f t="shared" si="144"/>
        <v/>
      </c>
      <c r="EV60" s="432" t="str">
        <f t="shared" si="144"/>
        <v/>
      </c>
      <c r="EW60" s="432" t="str">
        <f t="shared" si="144"/>
        <v/>
      </c>
      <c r="EX60" s="432" t="str">
        <f t="shared" si="144"/>
        <v/>
      </c>
      <c r="EY60" s="432" t="str">
        <f t="shared" si="144"/>
        <v/>
      </c>
      <c r="EZ60" s="432" t="str">
        <f t="shared" si="144"/>
        <v/>
      </c>
      <c r="FA60" s="432" t="str">
        <f t="shared" si="144"/>
        <v/>
      </c>
      <c r="FB60" s="432" t="str">
        <f t="shared" si="144"/>
        <v/>
      </c>
      <c r="FC60" s="432" t="str">
        <f t="shared" si="145"/>
        <v/>
      </c>
      <c r="FD60" s="432" t="str">
        <f t="shared" si="145"/>
        <v/>
      </c>
      <c r="FE60" s="432" t="str">
        <f t="shared" si="145"/>
        <v/>
      </c>
      <c r="FF60" s="432" t="str">
        <f t="shared" si="145"/>
        <v/>
      </c>
      <c r="FG60" s="432" t="str">
        <f t="shared" si="145"/>
        <v/>
      </c>
      <c r="FH60" s="432" t="str">
        <f t="shared" si="145"/>
        <v/>
      </c>
      <c r="FI60" s="432" t="str">
        <f t="shared" si="145"/>
        <v/>
      </c>
      <c r="FJ60" s="432" t="str">
        <f t="shared" si="145"/>
        <v/>
      </c>
      <c r="FK60" s="432" t="str">
        <f t="shared" si="145"/>
        <v/>
      </c>
      <c r="FL60" s="432" t="str">
        <f t="shared" si="145"/>
        <v/>
      </c>
      <c r="FM60" s="432" t="str">
        <f t="shared" si="146"/>
        <v/>
      </c>
      <c r="FN60" s="432" t="str">
        <f t="shared" si="146"/>
        <v/>
      </c>
      <c r="FO60" s="432" t="str">
        <f t="shared" si="146"/>
        <v/>
      </c>
      <c r="FP60" s="432" t="str">
        <f t="shared" si="146"/>
        <v/>
      </c>
      <c r="FQ60" s="432" t="str">
        <f t="shared" si="146"/>
        <v/>
      </c>
      <c r="FR60" s="432" t="str">
        <f t="shared" si="146"/>
        <v/>
      </c>
      <c r="FS60" s="432" t="str">
        <f t="shared" si="146"/>
        <v/>
      </c>
      <c r="FT60" s="432" t="str">
        <f t="shared" si="146"/>
        <v/>
      </c>
      <c r="FU60" s="432" t="str">
        <f t="shared" si="146"/>
        <v/>
      </c>
      <c r="FV60" s="432" t="str">
        <f t="shared" si="146"/>
        <v/>
      </c>
      <c r="FW60" s="432" t="str">
        <f t="shared" si="147"/>
        <v/>
      </c>
      <c r="FX60" s="432" t="str">
        <f t="shared" si="147"/>
        <v/>
      </c>
      <c r="FY60" s="432" t="str">
        <f t="shared" si="147"/>
        <v/>
      </c>
      <c r="FZ60" s="432" t="str">
        <f t="shared" si="147"/>
        <v/>
      </c>
      <c r="GA60" s="432" t="str">
        <f t="shared" si="147"/>
        <v/>
      </c>
      <c r="GB60" s="432" t="str">
        <f t="shared" si="147"/>
        <v/>
      </c>
      <c r="GC60" s="432" t="str">
        <f t="shared" si="147"/>
        <v/>
      </c>
      <c r="GD60" s="432" t="str">
        <f t="shared" si="147"/>
        <v/>
      </c>
      <c r="GE60" s="432" t="str">
        <f t="shared" si="147"/>
        <v/>
      </c>
      <c r="GF60" s="432" t="str">
        <f t="shared" si="147"/>
        <v/>
      </c>
      <c r="GG60" s="432" t="str">
        <f t="shared" si="148"/>
        <v/>
      </c>
      <c r="GH60" s="432" t="str">
        <f t="shared" si="148"/>
        <v/>
      </c>
      <c r="GI60" s="432" t="str">
        <f t="shared" si="148"/>
        <v/>
      </c>
      <c r="GJ60" s="432" t="str">
        <f t="shared" si="148"/>
        <v/>
      </c>
      <c r="GK60" s="432" t="str">
        <f t="shared" si="148"/>
        <v/>
      </c>
      <c r="GL60" s="432" t="str">
        <f t="shared" si="148"/>
        <v/>
      </c>
      <c r="GM60" s="432" t="str">
        <f t="shared" si="148"/>
        <v/>
      </c>
      <c r="GN60" s="432" t="str">
        <f t="shared" si="148"/>
        <v/>
      </c>
      <c r="GO60" s="432" t="str">
        <f t="shared" si="148"/>
        <v/>
      </c>
      <c r="GP60" s="432" t="str">
        <f t="shared" si="148"/>
        <v/>
      </c>
      <c r="GQ60" s="432" t="str">
        <f t="shared" si="149"/>
        <v/>
      </c>
      <c r="GR60" s="432" t="str">
        <f t="shared" si="149"/>
        <v/>
      </c>
      <c r="GS60" s="432" t="str">
        <f t="shared" si="149"/>
        <v/>
      </c>
      <c r="GT60" s="432" t="str">
        <f t="shared" si="149"/>
        <v/>
      </c>
      <c r="GU60" s="432" t="str">
        <f t="shared" si="149"/>
        <v/>
      </c>
      <c r="GV60" s="432" t="str">
        <f t="shared" si="149"/>
        <v/>
      </c>
      <c r="GW60" s="432" t="str">
        <f t="shared" si="149"/>
        <v/>
      </c>
      <c r="GX60" s="432" t="str">
        <f t="shared" si="149"/>
        <v/>
      </c>
      <c r="GY60" s="432" t="str">
        <f t="shared" si="149"/>
        <v/>
      </c>
      <c r="GZ60" s="432" t="str">
        <f t="shared" si="149"/>
        <v/>
      </c>
      <c r="HA60" s="432" t="str">
        <f t="shared" si="150"/>
        <v/>
      </c>
      <c r="HB60" s="432" t="str">
        <f t="shared" si="150"/>
        <v/>
      </c>
      <c r="HC60" s="432" t="str">
        <f t="shared" si="150"/>
        <v/>
      </c>
      <c r="HD60" s="432" t="str">
        <f t="shared" si="150"/>
        <v/>
      </c>
      <c r="HE60" s="432" t="str">
        <f t="shared" si="150"/>
        <v/>
      </c>
      <c r="HF60" s="432" t="str">
        <f t="shared" si="150"/>
        <v/>
      </c>
      <c r="HG60" s="432" t="str">
        <f t="shared" si="150"/>
        <v/>
      </c>
      <c r="HH60" s="432" t="str">
        <f t="shared" si="150"/>
        <v/>
      </c>
      <c r="HI60" s="432" t="str">
        <f t="shared" si="150"/>
        <v/>
      </c>
      <c r="HJ60" s="432" t="str">
        <f t="shared" si="150"/>
        <v/>
      </c>
      <c r="HK60" s="432" t="str">
        <f t="shared" si="151"/>
        <v/>
      </c>
      <c r="HL60" s="432" t="str">
        <f t="shared" si="151"/>
        <v/>
      </c>
      <c r="HM60" s="432" t="str">
        <f t="shared" si="151"/>
        <v/>
      </c>
      <c r="HN60" s="432" t="str">
        <f t="shared" si="151"/>
        <v/>
      </c>
      <c r="HO60" s="432" t="str">
        <f t="shared" si="151"/>
        <v/>
      </c>
      <c r="HP60" s="432" t="str">
        <f t="shared" si="151"/>
        <v/>
      </c>
      <c r="HQ60" s="432" t="str">
        <f t="shared" si="151"/>
        <v/>
      </c>
      <c r="HR60" s="432" t="str">
        <f t="shared" si="151"/>
        <v/>
      </c>
      <c r="HS60" s="432" t="str">
        <f t="shared" si="151"/>
        <v/>
      </c>
      <c r="HT60" s="432" t="str">
        <f t="shared" si="151"/>
        <v/>
      </c>
      <c r="HU60" s="432" t="str">
        <f t="shared" si="152"/>
        <v/>
      </c>
      <c r="HV60" s="432" t="str">
        <f t="shared" si="152"/>
        <v/>
      </c>
      <c r="HW60" s="432" t="str">
        <f t="shared" si="152"/>
        <v/>
      </c>
      <c r="HX60" s="432" t="str">
        <f t="shared" si="152"/>
        <v/>
      </c>
      <c r="HY60" s="432" t="str">
        <f t="shared" si="152"/>
        <v/>
      </c>
      <c r="HZ60" s="432" t="str">
        <f t="shared" si="152"/>
        <v/>
      </c>
      <c r="IA60" s="432" t="str">
        <f t="shared" si="152"/>
        <v/>
      </c>
      <c r="IB60" s="432" t="str">
        <f t="shared" si="152"/>
        <v/>
      </c>
      <c r="IC60" s="432" t="str">
        <f t="shared" si="152"/>
        <v/>
      </c>
      <c r="ID60" s="432" t="str">
        <f t="shared" si="152"/>
        <v/>
      </c>
      <c r="IE60" s="432" t="str">
        <f t="shared" si="153"/>
        <v/>
      </c>
      <c r="IF60" s="432" t="str">
        <f t="shared" si="153"/>
        <v/>
      </c>
      <c r="IG60" s="432" t="str">
        <f t="shared" si="153"/>
        <v/>
      </c>
      <c r="IH60" s="432" t="str">
        <f t="shared" si="153"/>
        <v/>
      </c>
      <c r="II60" s="432" t="str">
        <f t="shared" si="153"/>
        <v/>
      </c>
      <c r="IJ60" s="432" t="str">
        <f t="shared" si="153"/>
        <v/>
      </c>
      <c r="IK60" s="432" t="str">
        <f t="shared" si="153"/>
        <v/>
      </c>
      <c r="IL60" s="432" t="str">
        <f t="shared" si="153"/>
        <v/>
      </c>
      <c r="IM60" s="432" t="str">
        <f t="shared" si="153"/>
        <v/>
      </c>
      <c r="IN60" s="432" t="str">
        <f t="shared" si="153"/>
        <v/>
      </c>
      <c r="IO60" s="432" t="str">
        <f t="shared" si="154"/>
        <v/>
      </c>
      <c r="IP60" s="432" t="str">
        <f t="shared" si="154"/>
        <v/>
      </c>
      <c r="IQ60" s="432" t="str">
        <f t="shared" si="154"/>
        <v/>
      </c>
      <c r="IR60" s="432" t="str">
        <f t="shared" si="154"/>
        <v/>
      </c>
      <c r="IS60" s="432" t="str">
        <f t="shared" si="154"/>
        <v/>
      </c>
      <c r="IT60" s="432" t="str">
        <f t="shared" si="154"/>
        <v/>
      </c>
      <c r="IU60" s="432" t="str">
        <f t="shared" si="154"/>
        <v/>
      </c>
      <c r="IV60" s="432" t="str">
        <f t="shared" si="154"/>
        <v/>
      </c>
      <c r="IW60" s="432" t="str">
        <f t="shared" si="154"/>
        <v/>
      </c>
      <c r="IX60" s="432" t="str">
        <f t="shared" si="154"/>
        <v/>
      </c>
      <c r="IY60" s="432" t="str">
        <f t="shared" si="155"/>
        <v/>
      </c>
      <c r="IZ60" s="432" t="str">
        <f t="shared" si="155"/>
        <v/>
      </c>
      <c r="JA60" s="432" t="str">
        <f t="shared" si="155"/>
        <v/>
      </c>
      <c r="JB60" s="432" t="str">
        <f t="shared" si="155"/>
        <v/>
      </c>
      <c r="JC60" s="432" t="str">
        <f t="shared" si="155"/>
        <v/>
      </c>
      <c r="JD60" s="432" t="str">
        <f t="shared" si="155"/>
        <v/>
      </c>
      <c r="JE60" s="432" t="str">
        <f t="shared" si="155"/>
        <v/>
      </c>
      <c r="JF60" s="432" t="str">
        <f t="shared" si="155"/>
        <v/>
      </c>
      <c r="JG60" s="432" t="str">
        <f t="shared" si="155"/>
        <v/>
      </c>
      <c r="JH60" s="432" t="str">
        <f t="shared" si="155"/>
        <v/>
      </c>
      <c r="JI60" s="432" t="str">
        <f t="shared" si="156"/>
        <v/>
      </c>
      <c r="JJ60" s="432" t="str">
        <f t="shared" si="156"/>
        <v/>
      </c>
      <c r="JK60" s="432" t="str">
        <f t="shared" si="156"/>
        <v/>
      </c>
      <c r="JL60" s="432" t="str">
        <f t="shared" si="156"/>
        <v/>
      </c>
      <c r="JM60" s="432" t="str">
        <f t="shared" si="156"/>
        <v/>
      </c>
      <c r="JN60" s="432" t="str">
        <f t="shared" si="156"/>
        <v/>
      </c>
      <c r="JO60" s="432" t="str">
        <f t="shared" si="156"/>
        <v/>
      </c>
      <c r="JP60" s="432" t="str">
        <f t="shared" si="156"/>
        <v/>
      </c>
      <c r="JQ60" s="432" t="str">
        <f t="shared" si="156"/>
        <v/>
      </c>
      <c r="JR60" s="432" t="str">
        <f t="shared" si="156"/>
        <v/>
      </c>
      <c r="JS60" s="432" t="str">
        <f t="shared" si="157"/>
        <v/>
      </c>
      <c r="JT60" s="432" t="str">
        <f t="shared" si="157"/>
        <v/>
      </c>
      <c r="JU60" s="432" t="str">
        <f t="shared" si="157"/>
        <v/>
      </c>
      <c r="JV60" s="432" t="str">
        <f t="shared" si="157"/>
        <v/>
      </c>
      <c r="JW60" s="432" t="str">
        <f t="shared" si="157"/>
        <v/>
      </c>
      <c r="JX60" s="432" t="str">
        <f t="shared" si="157"/>
        <v/>
      </c>
      <c r="JY60" s="432" t="str">
        <f t="shared" si="157"/>
        <v/>
      </c>
      <c r="JZ60" s="432" t="str">
        <f t="shared" si="157"/>
        <v/>
      </c>
      <c r="KA60" s="432" t="str">
        <f t="shared" si="157"/>
        <v/>
      </c>
      <c r="KB60" s="432" t="str">
        <f t="shared" si="157"/>
        <v/>
      </c>
      <c r="KC60" s="432" t="str">
        <f t="shared" si="158"/>
        <v/>
      </c>
      <c r="KD60" s="432" t="str">
        <f t="shared" si="158"/>
        <v/>
      </c>
      <c r="KE60" s="432" t="str">
        <f t="shared" si="158"/>
        <v/>
      </c>
      <c r="KF60" s="432" t="str">
        <f t="shared" si="158"/>
        <v/>
      </c>
      <c r="KG60" s="432" t="str">
        <f t="shared" si="158"/>
        <v/>
      </c>
      <c r="KH60" s="432" t="str">
        <f t="shared" si="158"/>
        <v/>
      </c>
      <c r="KI60" s="432" t="str">
        <f t="shared" si="158"/>
        <v/>
      </c>
      <c r="KJ60" s="432" t="str">
        <f t="shared" si="158"/>
        <v/>
      </c>
      <c r="KK60" s="432" t="str">
        <f t="shared" si="158"/>
        <v/>
      </c>
      <c r="KL60" s="432" t="str">
        <f t="shared" si="158"/>
        <v/>
      </c>
      <c r="KM60" s="432" t="str">
        <f t="shared" si="159"/>
        <v/>
      </c>
      <c r="KN60" s="432" t="str">
        <f t="shared" si="159"/>
        <v/>
      </c>
      <c r="KO60" s="432" t="str">
        <f t="shared" si="159"/>
        <v/>
      </c>
      <c r="KP60" s="432" t="str">
        <f t="shared" si="159"/>
        <v/>
      </c>
      <c r="KQ60" s="432" t="str">
        <f t="shared" si="159"/>
        <v/>
      </c>
      <c r="KR60" s="432" t="str">
        <f t="shared" si="159"/>
        <v/>
      </c>
      <c r="KS60" s="432" t="str">
        <f t="shared" si="159"/>
        <v/>
      </c>
      <c r="KT60" s="432" t="str">
        <f t="shared" si="159"/>
        <v/>
      </c>
      <c r="KU60" s="432" t="str">
        <f t="shared" si="159"/>
        <v/>
      </c>
      <c r="KV60" s="432" t="str">
        <f t="shared" si="159"/>
        <v/>
      </c>
      <c r="KW60" s="432" t="str">
        <f t="shared" si="160"/>
        <v/>
      </c>
      <c r="KX60" s="432" t="str">
        <f t="shared" si="160"/>
        <v/>
      </c>
      <c r="KY60" s="432" t="str">
        <f t="shared" si="160"/>
        <v/>
      </c>
      <c r="KZ60" s="432" t="str">
        <f t="shared" si="160"/>
        <v/>
      </c>
      <c r="LA60" s="432" t="str">
        <f t="shared" si="160"/>
        <v/>
      </c>
      <c r="LB60" s="432" t="str">
        <f t="shared" si="160"/>
        <v/>
      </c>
      <c r="LC60" s="432" t="str">
        <f t="shared" si="160"/>
        <v/>
      </c>
      <c r="LD60" s="432" t="str">
        <f t="shared" si="160"/>
        <v/>
      </c>
      <c r="LE60" s="432" t="str">
        <f t="shared" si="160"/>
        <v/>
      </c>
      <c r="LF60" s="432" t="str">
        <f t="shared" si="160"/>
        <v/>
      </c>
      <c r="LG60" s="432" t="str">
        <f t="shared" si="161"/>
        <v/>
      </c>
      <c r="LH60" s="432" t="str">
        <f t="shared" si="161"/>
        <v/>
      </c>
      <c r="LI60" s="432" t="str">
        <f t="shared" si="161"/>
        <v/>
      </c>
      <c r="LJ60" s="432" t="str">
        <f t="shared" si="161"/>
        <v/>
      </c>
      <c r="LK60" s="432" t="str">
        <f t="shared" si="161"/>
        <v/>
      </c>
      <c r="LL60" s="432" t="str">
        <f t="shared" si="161"/>
        <v/>
      </c>
      <c r="LM60" s="432" t="str">
        <f t="shared" si="161"/>
        <v/>
      </c>
      <c r="LN60" s="432" t="str">
        <f t="shared" si="161"/>
        <v/>
      </c>
      <c r="LO60" s="432" t="str">
        <f t="shared" si="161"/>
        <v/>
      </c>
      <c r="LP60" s="432" t="str">
        <f t="shared" si="161"/>
        <v/>
      </c>
      <c r="LQ60" s="432" t="str">
        <f t="shared" si="162"/>
        <v/>
      </c>
      <c r="LR60" s="432" t="str">
        <f t="shared" si="162"/>
        <v/>
      </c>
      <c r="LS60" s="432" t="str">
        <f t="shared" si="162"/>
        <v/>
      </c>
      <c r="LT60" s="432" t="str">
        <f t="shared" si="162"/>
        <v/>
      </c>
      <c r="LU60" s="432" t="str">
        <f t="shared" si="162"/>
        <v/>
      </c>
      <c r="LV60" s="432" t="str">
        <f t="shared" si="162"/>
        <v/>
      </c>
      <c r="LW60" s="432" t="str">
        <f t="shared" si="162"/>
        <v/>
      </c>
      <c r="LX60" s="432" t="str">
        <f t="shared" si="162"/>
        <v/>
      </c>
      <c r="LY60" s="432" t="str">
        <f t="shared" si="162"/>
        <v/>
      </c>
      <c r="LZ60" s="432" t="str">
        <f t="shared" si="162"/>
        <v/>
      </c>
      <c r="MA60" s="432" t="str">
        <f t="shared" si="163"/>
        <v/>
      </c>
      <c r="MB60" s="432" t="str">
        <f t="shared" si="163"/>
        <v/>
      </c>
      <c r="MC60" s="432" t="str">
        <f t="shared" si="163"/>
        <v/>
      </c>
      <c r="MD60" s="432" t="str">
        <f t="shared" si="163"/>
        <v/>
      </c>
      <c r="ME60" s="432" t="str">
        <f t="shared" si="163"/>
        <v/>
      </c>
      <c r="MF60" s="432" t="str">
        <f t="shared" si="163"/>
        <v/>
      </c>
      <c r="MG60" s="432" t="str">
        <f t="shared" si="163"/>
        <v/>
      </c>
      <c r="MH60" s="432" t="str">
        <f t="shared" si="163"/>
        <v/>
      </c>
      <c r="MI60" s="432" t="str">
        <f t="shared" si="163"/>
        <v/>
      </c>
      <c r="MJ60" s="432" t="str">
        <f t="shared" si="163"/>
        <v/>
      </c>
      <c r="MK60" s="432" t="str">
        <f t="shared" si="164"/>
        <v/>
      </c>
      <c r="ML60" s="432" t="str">
        <f t="shared" si="164"/>
        <v/>
      </c>
      <c r="MM60" s="432" t="str">
        <f t="shared" si="164"/>
        <v/>
      </c>
      <c r="MN60" s="432" t="str">
        <f t="shared" si="164"/>
        <v/>
      </c>
      <c r="MO60" s="432" t="str">
        <f t="shared" si="164"/>
        <v/>
      </c>
      <c r="MP60" s="432" t="str">
        <f t="shared" si="164"/>
        <v/>
      </c>
      <c r="MQ60" s="432" t="str">
        <f t="shared" si="164"/>
        <v/>
      </c>
      <c r="MR60" s="432" t="str">
        <f t="shared" si="164"/>
        <v/>
      </c>
      <c r="MS60" s="432" t="str">
        <f t="shared" si="164"/>
        <v/>
      </c>
      <c r="MT60" s="432" t="str">
        <f t="shared" si="164"/>
        <v/>
      </c>
      <c r="MU60" s="432" t="str">
        <f t="shared" si="165"/>
        <v/>
      </c>
      <c r="MV60" s="432" t="str">
        <f t="shared" si="165"/>
        <v/>
      </c>
      <c r="MW60" s="432" t="str">
        <f t="shared" si="165"/>
        <v/>
      </c>
      <c r="MX60" s="432" t="str">
        <f t="shared" si="165"/>
        <v/>
      </c>
      <c r="MY60" s="432" t="str">
        <f t="shared" si="165"/>
        <v/>
      </c>
      <c r="MZ60" s="432" t="str">
        <f t="shared" si="165"/>
        <v/>
      </c>
      <c r="NA60" s="432" t="str">
        <f t="shared" si="165"/>
        <v/>
      </c>
      <c r="NB60" s="432" t="str">
        <f t="shared" si="165"/>
        <v/>
      </c>
      <c r="NC60" s="432" t="str">
        <f t="shared" si="165"/>
        <v/>
      </c>
      <c r="ND60" s="432" t="str">
        <f t="shared" si="165"/>
        <v/>
      </c>
      <c r="NE60" s="432" t="str">
        <f t="shared" si="166"/>
        <v/>
      </c>
      <c r="NF60" s="432" t="str">
        <f t="shared" si="166"/>
        <v/>
      </c>
      <c r="NG60" s="432" t="str">
        <f t="shared" si="166"/>
        <v/>
      </c>
      <c r="NH60" s="432" t="str">
        <f t="shared" si="166"/>
        <v/>
      </c>
      <c r="NI60" s="432" t="str">
        <f t="shared" si="166"/>
        <v/>
      </c>
      <c r="NJ60" s="432" t="str">
        <f t="shared" si="166"/>
        <v/>
      </c>
      <c r="NK60" s="432" t="str">
        <f t="shared" si="166"/>
        <v/>
      </c>
      <c r="NL60" s="432" t="str">
        <f t="shared" si="166"/>
        <v/>
      </c>
      <c r="NM60" s="432" t="str">
        <f t="shared" si="166"/>
        <v/>
      </c>
      <c r="NN60" s="432" t="str">
        <f t="shared" si="166"/>
        <v/>
      </c>
      <c r="NO60" s="432" t="str">
        <f t="shared" si="167"/>
        <v/>
      </c>
      <c r="NP60" s="432" t="str">
        <f t="shared" si="167"/>
        <v/>
      </c>
      <c r="NQ60" s="432" t="str">
        <f t="shared" si="167"/>
        <v/>
      </c>
      <c r="NR60" s="432" t="str">
        <f t="shared" si="167"/>
        <v/>
      </c>
      <c r="NS60" s="432" t="str">
        <f t="shared" si="167"/>
        <v/>
      </c>
      <c r="NT60" s="432" t="str">
        <f t="shared" si="167"/>
        <v/>
      </c>
      <c r="NU60" s="432" t="str">
        <f t="shared" si="167"/>
        <v/>
      </c>
      <c r="NV60" s="432" t="str">
        <f t="shared" si="167"/>
        <v/>
      </c>
      <c r="NW60" s="432" t="str">
        <f t="shared" si="167"/>
        <v/>
      </c>
      <c r="NX60" s="432" t="str">
        <f t="shared" si="167"/>
        <v/>
      </c>
      <c r="NY60" s="432" t="str">
        <f t="shared" si="168"/>
        <v/>
      </c>
      <c r="NZ60" s="432" t="str">
        <f t="shared" si="168"/>
        <v/>
      </c>
      <c r="OA60" s="432" t="str">
        <f t="shared" si="168"/>
        <v/>
      </c>
      <c r="OB60" s="432" t="str">
        <f t="shared" si="168"/>
        <v/>
      </c>
      <c r="OC60" s="432" t="str">
        <f t="shared" si="168"/>
        <v/>
      </c>
      <c r="OD60" s="432" t="str">
        <f t="shared" si="168"/>
        <v/>
      </c>
      <c r="OE60" s="432" t="str">
        <f t="shared" si="168"/>
        <v/>
      </c>
      <c r="OF60" s="432" t="str">
        <f t="shared" si="168"/>
        <v/>
      </c>
      <c r="OG60" s="432" t="str">
        <f t="shared" si="168"/>
        <v/>
      </c>
      <c r="OH60" s="432" t="str">
        <f t="shared" si="168"/>
        <v/>
      </c>
      <c r="OI60" s="432" t="str">
        <f t="shared" si="169"/>
        <v/>
      </c>
      <c r="OJ60" s="432" t="str">
        <f t="shared" si="169"/>
        <v/>
      </c>
      <c r="OK60" s="432" t="str">
        <f t="shared" si="169"/>
        <v/>
      </c>
      <c r="OL60" s="432" t="str">
        <f t="shared" si="169"/>
        <v/>
      </c>
      <c r="OM60" s="432" t="str">
        <f t="shared" si="169"/>
        <v/>
      </c>
      <c r="ON60" s="432" t="str">
        <f t="shared" si="169"/>
        <v/>
      </c>
      <c r="OO60" s="432" t="str">
        <f t="shared" si="169"/>
        <v/>
      </c>
      <c r="OP60" s="432" t="str">
        <f t="shared" si="169"/>
        <v/>
      </c>
      <c r="OQ60" s="432" t="str">
        <f t="shared" si="169"/>
        <v/>
      </c>
      <c r="OR60" s="432" t="str">
        <f t="shared" si="169"/>
        <v/>
      </c>
      <c r="OS60" s="432" t="str">
        <f t="shared" si="170"/>
        <v/>
      </c>
      <c r="OT60" s="432" t="str">
        <f t="shared" si="170"/>
        <v/>
      </c>
      <c r="OU60" s="432" t="str">
        <f t="shared" si="170"/>
        <v/>
      </c>
      <c r="OV60" s="432" t="str">
        <f t="shared" si="170"/>
        <v/>
      </c>
      <c r="OW60" s="432" t="str">
        <f t="shared" si="170"/>
        <v/>
      </c>
      <c r="OX60" s="432" t="str">
        <f t="shared" si="170"/>
        <v/>
      </c>
      <c r="OY60" s="432" t="str">
        <f t="shared" si="170"/>
        <v/>
      </c>
      <c r="OZ60" s="432" t="str">
        <f t="shared" si="170"/>
        <v/>
      </c>
      <c r="PA60" s="432" t="str">
        <f t="shared" si="170"/>
        <v/>
      </c>
      <c r="PB60" s="432" t="str">
        <f t="shared" si="170"/>
        <v/>
      </c>
      <c r="PC60" s="432" t="str">
        <f t="shared" si="170"/>
        <v/>
      </c>
      <c r="PD60" s="432" t="str">
        <f t="shared" si="170"/>
        <v/>
      </c>
      <c r="PE60" s="432" t="str">
        <f t="shared" si="170"/>
        <v/>
      </c>
    </row>
    <row r="61" spans="1:421" ht="15.6">
      <c r="A61" s="541"/>
      <c r="B61" s="542"/>
      <c r="C61" s="947"/>
      <c r="D61" s="542"/>
      <c r="E61" s="546"/>
      <c r="F61" s="542"/>
      <c r="G61" s="543"/>
      <c r="H61" s="544"/>
      <c r="I61" s="545"/>
      <c r="J61" s="546"/>
      <c r="K61" s="546" t="str">
        <f t="shared" si="51"/>
        <v/>
      </c>
      <c r="L61" s="547" t="str">
        <f t="shared" si="12"/>
        <v/>
      </c>
      <c r="M61" s="951" t="str">
        <f t="shared" si="171"/>
        <v/>
      </c>
      <c r="N61" s="951" t="str">
        <f t="shared" si="52"/>
        <v/>
      </c>
      <c r="O61" s="1486"/>
      <c r="P61" s="1486"/>
      <c r="Q61" s="98"/>
      <c r="R61" s="167" t="str">
        <f t="shared" si="53"/>
        <v/>
      </c>
      <c r="S61" s="167" t="str">
        <f t="shared" si="54"/>
        <v/>
      </c>
      <c r="T61" s="167" t="str">
        <f t="shared" si="55"/>
        <v/>
      </c>
      <c r="U61" s="167" t="str">
        <f t="shared" si="56"/>
        <v/>
      </c>
      <c r="V61" s="85" t="s">
        <v>662</v>
      </c>
      <c r="W61" s="450">
        <v>5.333333333333333</v>
      </c>
      <c r="X61" s="167" t="str">
        <f t="shared" si="57"/>
        <v/>
      </c>
      <c r="Y61" s="167" t="str">
        <f t="shared" si="58"/>
        <v/>
      </c>
      <c r="Z61" s="167" t="str">
        <f t="shared" si="59"/>
        <v/>
      </c>
      <c r="AD61" s="528" t="s">
        <v>653</v>
      </c>
      <c r="AE61" s="25"/>
      <c r="AF61" s="25"/>
      <c r="AG61" s="25"/>
      <c r="AH61" s="25"/>
      <c r="AI61" s="25"/>
      <c r="AJ61" s="25"/>
      <c r="AK61" s="25"/>
      <c r="AL61" s="25"/>
      <c r="AM61" s="25"/>
      <c r="AN61" s="25"/>
      <c r="AO61" s="25"/>
      <c r="AP61" s="25"/>
      <c r="AQ61" s="25"/>
      <c r="AR61" s="25"/>
      <c r="AS61" s="25"/>
      <c r="AT61" s="25"/>
      <c r="AU61" s="25"/>
      <c r="AV61" s="25"/>
      <c r="AW61" s="432" t="str">
        <f t="shared" si="134"/>
        <v/>
      </c>
      <c r="AX61" s="432" t="str">
        <f t="shared" si="134"/>
        <v/>
      </c>
      <c r="AY61" s="432" t="str">
        <f t="shared" si="134"/>
        <v/>
      </c>
      <c r="AZ61" s="432" t="str">
        <f t="shared" si="134"/>
        <v/>
      </c>
      <c r="BA61" s="432" t="str">
        <f t="shared" si="134"/>
        <v/>
      </c>
      <c r="BB61" s="432" t="str">
        <f t="shared" si="134"/>
        <v/>
      </c>
      <c r="BC61" s="432" t="str">
        <f t="shared" si="134"/>
        <v/>
      </c>
      <c r="BD61" s="432" t="str">
        <f t="shared" si="134"/>
        <v/>
      </c>
      <c r="BE61" s="432" t="str">
        <f t="shared" si="134"/>
        <v/>
      </c>
      <c r="BF61" s="432" t="str">
        <f t="shared" si="134"/>
        <v/>
      </c>
      <c r="BG61" s="432" t="str">
        <f t="shared" si="135"/>
        <v/>
      </c>
      <c r="BH61" s="432" t="str">
        <f t="shared" si="135"/>
        <v/>
      </c>
      <c r="BI61" s="432" t="str">
        <f t="shared" si="135"/>
        <v/>
      </c>
      <c r="BJ61" s="432" t="str">
        <f t="shared" si="135"/>
        <v/>
      </c>
      <c r="BK61" s="432" t="str">
        <f t="shared" si="135"/>
        <v/>
      </c>
      <c r="BL61" s="432" t="str">
        <f t="shared" si="135"/>
        <v/>
      </c>
      <c r="BM61" s="432" t="str">
        <f t="shared" si="135"/>
        <v/>
      </c>
      <c r="BN61" s="432" t="str">
        <f t="shared" si="135"/>
        <v/>
      </c>
      <c r="BO61" s="432" t="str">
        <f t="shared" si="135"/>
        <v/>
      </c>
      <c r="BP61" s="432" t="str">
        <f t="shared" si="135"/>
        <v/>
      </c>
      <c r="BQ61" s="432" t="str">
        <f t="shared" si="136"/>
        <v/>
      </c>
      <c r="BR61" s="432" t="str">
        <f t="shared" si="136"/>
        <v/>
      </c>
      <c r="BS61" s="432" t="str">
        <f t="shared" si="136"/>
        <v/>
      </c>
      <c r="BT61" s="432" t="str">
        <f t="shared" si="136"/>
        <v/>
      </c>
      <c r="BU61" s="432" t="str">
        <f t="shared" si="136"/>
        <v/>
      </c>
      <c r="BV61" s="432" t="str">
        <f t="shared" si="136"/>
        <v/>
      </c>
      <c r="BW61" s="432" t="str">
        <f t="shared" si="136"/>
        <v/>
      </c>
      <c r="BX61" s="432" t="str">
        <f t="shared" si="136"/>
        <v/>
      </c>
      <c r="BY61" s="432" t="str">
        <f t="shared" si="136"/>
        <v/>
      </c>
      <c r="BZ61" s="432" t="str">
        <f t="shared" si="136"/>
        <v/>
      </c>
      <c r="CA61" s="432" t="str">
        <f t="shared" si="137"/>
        <v/>
      </c>
      <c r="CB61" s="432" t="str">
        <f t="shared" si="137"/>
        <v/>
      </c>
      <c r="CC61" s="432" t="str">
        <f t="shared" si="137"/>
        <v/>
      </c>
      <c r="CD61" s="432" t="str">
        <f t="shared" si="137"/>
        <v/>
      </c>
      <c r="CE61" s="432" t="str">
        <f t="shared" si="137"/>
        <v/>
      </c>
      <c r="CF61" s="432" t="str">
        <f t="shared" si="137"/>
        <v/>
      </c>
      <c r="CG61" s="432" t="str">
        <f t="shared" si="137"/>
        <v/>
      </c>
      <c r="CH61" s="432" t="str">
        <f t="shared" si="137"/>
        <v/>
      </c>
      <c r="CI61" s="432" t="str">
        <f t="shared" si="137"/>
        <v/>
      </c>
      <c r="CJ61" s="432" t="str">
        <f t="shared" si="137"/>
        <v/>
      </c>
      <c r="CK61" s="432" t="str">
        <f t="shared" si="138"/>
        <v/>
      </c>
      <c r="CL61" s="432" t="str">
        <f t="shared" si="138"/>
        <v/>
      </c>
      <c r="CM61" s="432" t="str">
        <f t="shared" si="138"/>
        <v/>
      </c>
      <c r="CN61" s="432" t="str">
        <f t="shared" si="138"/>
        <v/>
      </c>
      <c r="CO61" s="432" t="str">
        <f t="shared" si="138"/>
        <v/>
      </c>
      <c r="CP61" s="432" t="str">
        <f t="shared" si="138"/>
        <v/>
      </c>
      <c r="CQ61" s="432" t="str">
        <f t="shared" si="138"/>
        <v/>
      </c>
      <c r="CR61" s="432" t="str">
        <f t="shared" si="138"/>
        <v/>
      </c>
      <c r="CS61" s="432" t="str">
        <f t="shared" si="138"/>
        <v/>
      </c>
      <c r="CT61" s="432" t="str">
        <f t="shared" si="138"/>
        <v/>
      </c>
      <c r="CU61" s="432" t="str">
        <f t="shared" si="139"/>
        <v/>
      </c>
      <c r="CV61" s="432" t="str">
        <f t="shared" si="139"/>
        <v/>
      </c>
      <c r="CW61" s="432" t="str">
        <f t="shared" si="139"/>
        <v/>
      </c>
      <c r="CX61" s="432" t="str">
        <f t="shared" si="139"/>
        <v/>
      </c>
      <c r="CY61" s="432" t="str">
        <f t="shared" si="139"/>
        <v/>
      </c>
      <c r="CZ61" s="432" t="str">
        <f t="shared" si="139"/>
        <v/>
      </c>
      <c r="DA61" s="432" t="str">
        <f t="shared" si="139"/>
        <v/>
      </c>
      <c r="DB61" s="432" t="str">
        <f t="shared" si="139"/>
        <v/>
      </c>
      <c r="DC61" s="432" t="str">
        <f t="shared" si="139"/>
        <v/>
      </c>
      <c r="DD61" s="432" t="str">
        <f t="shared" si="139"/>
        <v/>
      </c>
      <c r="DE61" s="432" t="str">
        <f t="shared" si="140"/>
        <v/>
      </c>
      <c r="DF61" s="432" t="str">
        <f t="shared" si="140"/>
        <v/>
      </c>
      <c r="DG61" s="432" t="str">
        <f t="shared" si="140"/>
        <v/>
      </c>
      <c r="DH61" s="432" t="str">
        <f t="shared" si="140"/>
        <v/>
      </c>
      <c r="DI61" s="432" t="str">
        <f t="shared" si="140"/>
        <v/>
      </c>
      <c r="DJ61" s="432" t="str">
        <f t="shared" si="140"/>
        <v/>
      </c>
      <c r="DK61" s="432" t="str">
        <f t="shared" si="140"/>
        <v/>
      </c>
      <c r="DL61" s="432" t="str">
        <f t="shared" si="140"/>
        <v/>
      </c>
      <c r="DM61" s="432" t="str">
        <f t="shared" si="140"/>
        <v/>
      </c>
      <c r="DN61" s="432" t="str">
        <f t="shared" si="140"/>
        <v/>
      </c>
      <c r="DO61" s="432" t="str">
        <f t="shared" si="141"/>
        <v/>
      </c>
      <c r="DP61" s="432" t="str">
        <f t="shared" si="141"/>
        <v/>
      </c>
      <c r="DQ61" s="432" t="str">
        <f t="shared" si="141"/>
        <v/>
      </c>
      <c r="DR61" s="432" t="str">
        <f t="shared" si="141"/>
        <v/>
      </c>
      <c r="DS61" s="432" t="str">
        <f t="shared" si="141"/>
        <v/>
      </c>
      <c r="DT61" s="432" t="str">
        <f t="shared" si="141"/>
        <v/>
      </c>
      <c r="DU61" s="432" t="str">
        <f t="shared" si="141"/>
        <v/>
      </c>
      <c r="DV61" s="432" t="str">
        <f t="shared" si="141"/>
        <v/>
      </c>
      <c r="DW61" s="432" t="str">
        <f t="shared" si="141"/>
        <v/>
      </c>
      <c r="DX61" s="432" t="str">
        <f t="shared" si="141"/>
        <v/>
      </c>
      <c r="DY61" s="432" t="str">
        <f t="shared" si="142"/>
        <v/>
      </c>
      <c r="DZ61" s="432" t="str">
        <f t="shared" si="142"/>
        <v/>
      </c>
      <c r="EA61" s="432" t="str">
        <f t="shared" si="142"/>
        <v/>
      </c>
      <c r="EB61" s="432" t="str">
        <f t="shared" si="142"/>
        <v/>
      </c>
      <c r="EC61" s="432" t="str">
        <f t="shared" si="142"/>
        <v/>
      </c>
      <c r="ED61" s="432" t="str">
        <f t="shared" si="142"/>
        <v/>
      </c>
      <c r="EE61" s="432" t="str">
        <f t="shared" si="142"/>
        <v/>
      </c>
      <c r="EF61" s="432" t="str">
        <f t="shared" si="142"/>
        <v/>
      </c>
      <c r="EG61" s="432" t="str">
        <f t="shared" si="142"/>
        <v/>
      </c>
      <c r="EH61" s="432" t="str">
        <f t="shared" si="142"/>
        <v/>
      </c>
      <c r="EI61" s="432" t="str">
        <f t="shared" si="143"/>
        <v/>
      </c>
      <c r="EJ61" s="432" t="str">
        <f t="shared" si="143"/>
        <v/>
      </c>
      <c r="EK61" s="432" t="str">
        <f t="shared" si="143"/>
        <v/>
      </c>
      <c r="EL61" s="432" t="str">
        <f t="shared" si="143"/>
        <v/>
      </c>
      <c r="EM61" s="432" t="str">
        <f t="shared" si="143"/>
        <v/>
      </c>
      <c r="EN61" s="432" t="str">
        <f t="shared" si="143"/>
        <v/>
      </c>
      <c r="EO61" s="432" t="str">
        <f t="shared" si="143"/>
        <v/>
      </c>
      <c r="EP61" s="432" t="str">
        <f t="shared" si="143"/>
        <v/>
      </c>
      <c r="EQ61" s="432" t="str">
        <f t="shared" si="143"/>
        <v/>
      </c>
      <c r="ER61" s="432" t="str">
        <f t="shared" si="143"/>
        <v/>
      </c>
      <c r="ES61" s="432" t="str">
        <f t="shared" si="144"/>
        <v/>
      </c>
      <c r="ET61" s="432" t="str">
        <f t="shared" si="144"/>
        <v/>
      </c>
      <c r="EU61" s="432" t="str">
        <f t="shared" si="144"/>
        <v/>
      </c>
      <c r="EV61" s="432" t="str">
        <f t="shared" si="144"/>
        <v/>
      </c>
      <c r="EW61" s="432" t="str">
        <f t="shared" si="144"/>
        <v/>
      </c>
      <c r="EX61" s="432" t="str">
        <f t="shared" si="144"/>
        <v/>
      </c>
      <c r="EY61" s="432" t="str">
        <f t="shared" si="144"/>
        <v/>
      </c>
      <c r="EZ61" s="432" t="str">
        <f t="shared" si="144"/>
        <v/>
      </c>
      <c r="FA61" s="432" t="str">
        <f t="shared" si="144"/>
        <v/>
      </c>
      <c r="FB61" s="432" t="str">
        <f t="shared" si="144"/>
        <v/>
      </c>
      <c r="FC61" s="432" t="str">
        <f t="shared" si="145"/>
        <v/>
      </c>
      <c r="FD61" s="432" t="str">
        <f t="shared" si="145"/>
        <v/>
      </c>
      <c r="FE61" s="432" t="str">
        <f t="shared" si="145"/>
        <v/>
      </c>
      <c r="FF61" s="432" t="str">
        <f t="shared" si="145"/>
        <v/>
      </c>
      <c r="FG61" s="432" t="str">
        <f t="shared" si="145"/>
        <v/>
      </c>
      <c r="FH61" s="432" t="str">
        <f t="shared" si="145"/>
        <v/>
      </c>
      <c r="FI61" s="432" t="str">
        <f t="shared" si="145"/>
        <v/>
      </c>
      <c r="FJ61" s="432" t="str">
        <f t="shared" si="145"/>
        <v/>
      </c>
      <c r="FK61" s="432" t="str">
        <f t="shared" si="145"/>
        <v/>
      </c>
      <c r="FL61" s="432" t="str">
        <f t="shared" si="145"/>
        <v/>
      </c>
      <c r="FM61" s="432" t="str">
        <f t="shared" si="146"/>
        <v/>
      </c>
      <c r="FN61" s="432" t="str">
        <f t="shared" si="146"/>
        <v/>
      </c>
      <c r="FO61" s="432" t="str">
        <f t="shared" si="146"/>
        <v/>
      </c>
      <c r="FP61" s="432" t="str">
        <f t="shared" si="146"/>
        <v/>
      </c>
      <c r="FQ61" s="432" t="str">
        <f t="shared" si="146"/>
        <v/>
      </c>
      <c r="FR61" s="432" t="str">
        <f t="shared" si="146"/>
        <v/>
      </c>
      <c r="FS61" s="432" t="str">
        <f t="shared" si="146"/>
        <v/>
      </c>
      <c r="FT61" s="432" t="str">
        <f t="shared" si="146"/>
        <v/>
      </c>
      <c r="FU61" s="432" t="str">
        <f t="shared" si="146"/>
        <v/>
      </c>
      <c r="FV61" s="432" t="str">
        <f t="shared" si="146"/>
        <v/>
      </c>
      <c r="FW61" s="432" t="str">
        <f t="shared" si="147"/>
        <v/>
      </c>
      <c r="FX61" s="432" t="str">
        <f t="shared" si="147"/>
        <v/>
      </c>
      <c r="FY61" s="432" t="str">
        <f t="shared" si="147"/>
        <v/>
      </c>
      <c r="FZ61" s="432" t="str">
        <f t="shared" si="147"/>
        <v/>
      </c>
      <c r="GA61" s="432" t="str">
        <f t="shared" si="147"/>
        <v/>
      </c>
      <c r="GB61" s="432" t="str">
        <f t="shared" si="147"/>
        <v/>
      </c>
      <c r="GC61" s="432" t="str">
        <f t="shared" si="147"/>
        <v/>
      </c>
      <c r="GD61" s="432" t="str">
        <f t="shared" si="147"/>
        <v/>
      </c>
      <c r="GE61" s="432" t="str">
        <f t="shared" si="147"/>
        <v/>
      </c>
      <c r="GF61" s="432" t="str">
        <f t="shared" si="147"/>
        <v/>
      </c>
      <c r="GG61" s="432" t="str">
        <f t="shared" si="148"/>
        <v/>
      </c>
      <c r="GH61" s="432" t="str">
        <f t="shared" si="148"/>
        <v/>
      </c>
      <c r="GI61" s="432" t="str">
        <f t="shared" si="148"/>
        <v/>
      </c>
      <c r="GJ61" s="432" t="str">
        <f t="shared" si="148"/>
        <v/>
      </c>
      <c r="GK61" s="432" t="str">
        <f t="shared" si="148"/>
        <v/>
      </c>
      <c r="GL61" s="432" t="str">
        <f t="shared" si="148"/>
        <v/>
      </c>
      <c r="GM61" s="432" t="str">
        <f t="shared" si="148"/>
        <v/>
      </c>
      <c r="GN61" s="432" t="str">
        <f t="shared" si="148"/>
        <v/>
      </c>
      <c r="GO61" s="432" t="str">
        <f t="shared" si="148"/>
        <v/>
      </c>
      <c r="GP61" s="432" t="str">
        <f t="shared" si="148"/>
        <v/>
      </c>
      <c r="GQ61" s="432" t="str">
        <f t="shared" si="149"/>
        <v/>
      </c>
      <c r="GR61" s="432" t="str">
        <f t="shared" si="149"/>
        <v/>
      </c>
      <c r="GS61" s="432" t="str">
        <f t="shared" si="149"/>
        <v/>
      </c>
      <c r="GT61" s="432" t="str">
        <f t="shared" si="149"/>
        <v/>
      </c>
      <c r="GU61" s="432" t="str">
        <f t="shared" si="149"/>
        <v/>
      </c>
      <c r="GV61" s="432" t="str">
        <f t="shared" si="149"/>
        <v/>
      </c>
      <c r="GW61" s="432" t="str">
        <f t="shared" si="149"/>
        <v/>
      </c>
      <c r="GX61" s="432" t="str">
        <f t="shared" si="149"/>
        <v/>
      </c>
      <c r="GY61" s="432" t="str">
        <f t="shared" si="149"/>
        <v/>
      </c>
      <c r="GZ61" s="432" t="str">
        <f t="shared" si="149"/>
        <v/>
      </c>
      <c r="HA61" s="432" t="str">
        <f t="shared" si="150"/>
        <v/>
      </c>
      <c r="HB61" s="432" t="str">
        <f t="shared" si="150"/>
        <v/>
      </c>
      <c r="HC61" s="432" t="str">
        <f t="shared" si="150"/>
        <v/>
      </c>
      <c r="HD61" s="432" t="str">
        <f t="shared" si="150"/>
        <v/>
      </c>
      <c r="HE61" s="432" t="str">
        <f t="shared" si="150"/>
        <v/>
      </c>
      <c r="HF61" s="432" t="str">
        <f t="shared" si="150"/>
        <v/>
      </c>
      <c r="HG61" s="432" t="str">
        <f t="shared" si="150"/>
        <v/>
      </c>
      <c r="HH61" s="432" t="str">
        <f t="shared" si="150"/>
        <v/>
      </c>
      <c r="HI61" s="432" t="str">
        <f t="shared" si="150"/>
        <v/>
      </c>
      <c r="HJ61" s="432" t="str">
        <f t="shared" si="150"/>
        <v/>
      </c>
      <c r="HK61" s="432" t="str">
        <f t="shared" si="151"/>
        <v/>
      </c>
      <c r="HL61" s="432" t="str">
        <f t="shared" si="151"/>
        <v/>
      </c>
      <c r="HM61" s="432" t="str">
        <f t="shared" si="151"/>
        <v/>
      </c>
      <c r="HN61" s="432" t="str">
        <f t="shared" si="151"/>
        <v/>
      </c>
      <c r="HO61" s="432" t="str">
        <f t="shared" si="151"/>
        <v/>
      </c>
      <c r="HP61" s="432" t="str">
        <f t="shared" si="151"/>
        <v/>
      </c>
      <c r="HQ61" s="432" t="str">
        <f t="shared" si="151"/>
        <v/>
      </c>
      <c r="HR61" s="432" t="str">
        <f t="shared" si="151"/>
        <v/>
      </c>
      <c r="HS61" s="432" t="str">
        <f t="shared" si="151"/>
        <v/>
      </c>
      <c r="HT61" s="432" t="str">
        <f t="shared" si="151"/>
        <v/>
      </c>
      <c r="HU61" s="432" t="str">
        <f t="shared" si="152"/>
        <v/>
      </c>
      <c r="HV61" s="432" t="str">
        <f t="shared" si="152"/>
        <v/>
      </c>
      <c r="HW61" s="432" t="str">
        <f t="shared" si="152"/>
        <v/>
      </c>
      <c r="HX61" s="432" t="str">
        <f t="shared" si="152"/>
        <v/>
      </c>
      <c r="HY61" s="432" t="str">
        <f t="shared" si="152"/>
        <v/>
      </c>
      <c r="HZ61" s="432" t="str">
        <f t="shared" si="152"/>
        <v/>
      </c>
      <c r="IA61" s="432" t="str">
        <f t="shared" si="152"/>
        <v/>
      </c>
      <c r="IB61" s="432" t="str">
        <f t="shared" si="152"/>
        <v/>
      </c>
      <c r="IC61" s="432" t="str">
        <f t="shared" si="152"/>
        <v/>
      </c>
      <c r="ID61" s="432" t="str">
        <f t="shared" si="152"/>
        <v/>
      </c>
      <c r="IE61" s="432" t="str">
        <f t="shared" si="153"/>
        <v/>
      </c>
      <c r="IF61" s="432" t="str">
        <f t="shared" si="153"/>
        <v/>
      </c>
      <c r="IG61" s="432" t="str">
        <f t="shared" si="153"/>
        <v/>
      </c>
      <c r="IH61" s="432" t="str">
        <f t="shared" si="153"/>
        <v/>
      </c>
      <c r="II61" s="432" t="str">
        <f t="shared" si="153"/>
        <v/>
      </c>
      <c r="IJ61" s="432" t="str">
        <f t="shared" si="153"/>
        <v/>
      </c>
      <c r="IK61" s="432" t="str">
        <f t="shared" si="153"/>
        <v/>
      </c>
      <c r="IL61" s="432" t="str">
        <f t="shared" si="153"/>
        <v/>
      </c>
      <c r="IM61" s="432" t="str">
        <f t="shared" si="153"/>
        <v/>
      </c>
      <c r="IN61" s="432" t="str">
        <f t="shared" si="153"/>
        <v/>
      </c>
      <c r="IO61" s="432" t="str">
        <f t="shared" si="154"/>
        <v/>
      </c>
      <c r="IP61" s="432" t="str">
        <f t="shared" si="154"/>
        <v/>
      </c>
      <c r="IQ61" s="432" t="str">
        <f t="shared" si="154"/>
        <v/>
      </c>
      <c r="IR61" s="432" t="str">
        <f t="shared" si="154"/>
        <v/>
      </c>
      <c r="IS61" s="432" t="str">
        <f t="shared" si="154"/>
        <v/>
      </c>
      <c r="IT61" s="432" t="str">
        <f t="shared" si="154"/>
        <v/>
      </c>
      <c r="IU61" s="432" t="str">
        <f t="shared" si="154"/>
        <v/>
      </c>
      <c r="IV61" s="432" t="str">
        <f t="shared" si="154"/>
        <v/>
      </c>
      <c r="IW61" s="432" t="str">
        <f t="shared" si="154"/>
        <v/>
      </c>
      <c r="IX61" s="432" t="str">
        <f t="shared" si="154"/>
        <v/>
      </c>
      <c r="IY61" s="432" t="str">
        <f t="shared" si="155"/>
        <v/>
      </c>
      <c r="IZ61" s="432" t="str">
        <f t="shared" si="155"/>
        <v/>
      </c>
      <c r="JA61" s="432" t="str">
        <f t="shared" si="155"/>
        <v/>
      </c>
      <c r="JB61" s="432" t="str">
        <f t="shared" si="155"/>
        <v/>
      </c>
      <c r="JC61" s="432" t="str">
        <f t="shared" si="155"/>
        <v/>
      </c>
      <c r="JD61" s="432" t="str">
        <f t="shared" si="155"/>
        <v/>
      </c>
      <c r="JE61" s="432" t="str">
        <f t="shared" si="155"/>
        <v/>
      </c>
      <c r="JF61" s="432" t="str">
        <f t="shared" si="155"/>
        <v/>
      </c>
      <c r="JG61" s="432" t="str">
        <f t="shared" si="155"/>
        <v/>
      </c>
      <c r="JH61" s="432" t="str">
        <f t="shared" si="155"/>
        <v/>
      </c>
      <c r="JI61" s="432" t="str">
        <f t="shared" si="156"/>
        <v/>
      </c>
      <c r="JJ61" s="432" t="str">
        <f t="shared" si="156"/>
        <v/>
      </c>
      <c r="JK61" s="432" t="str">
        <f t="shared" si="156"/>
        <v/>
      </c>
      <c r="JL61" s="432" t="str">
        <f t="shared" si="156"/>
        <v/>
      </c>
      <c r="JM61" s="432" t="str">
        <f t="shared" si="156"/>
        <v/>
      </c>
      <c r="JN61" s="432" t="str">
        <f t="shared" si="156"/>
        <v/>
      </c>
      <c r="JO61" s="432" t="str">
        <f t="shared" si="156"/>
        <v/>
      </c>
      <c r="JP61" s="432" t="str">
        <f t="shared" si="156"/>
        <v/>
      </c>
      <c r="JQ61" s="432" t="str">
        <f t="shared" si="156"/>
        <v/>
      </c>
      <c r="JR61" s="432" t="str">
        <f t="shared" si="156"/>
        <v/>
      </c>
      <c r="JS61" s="432" t="str">
        <f t="shared" si="157"/>
        <v/>
      </c>
      <c r="JT61" s="432" t="str">
        <f t="shared" si="157"/>
        <v/>
      </c>
      <c r="JU61" s="432" t="str">
        <f t="shared" si="157"/>
        <v/>
      </c>
      <c r="JV61" s="432" t="str">
        <f t="shared" si="157"/>
        <v/>
      </c>
      <c r="JW61" s="432" t="str">
        <f t="shared" si="157"/>
        <v/>
      </c>
      <c r="JX61" s="432" t="str">
        <f t="shared" si="157"/>
        <v/>
      </c>
      <c r="JY61" s="432" t="str">
        <f t="shared" si="157"/>
        <v/>
      </c>
      <c r="JZ61" s="432" t="str">
        <f t="shared" si="157"/>
        <v/>
      </c>
      <c r="KA61" s="432" t="str">
        <f t="shared" si="157"/>
        <v/>
      </c>
      <c r="KB61" s="432" t="str">
        <f t="shared" si="157"/>
        <v/>
      </c>
      <c r="KC61" s="432" t="str">
        <f t="shared" si="158"/>
        <v/>
      </c>
      <c r="KD61" s="432" t="str">
        <f t="shared" si="158"/>
        <v/>
      </c>
      <c r="KE61" s="432" t="str">
        <f t="shared" si="158"/>
        <v/>
      </c>
      <c r="KF61" s="432" t="str">
        <f t="shared" si="158"/>
        <v/>
      </c>
      <c r="KG61" s="432" t="str">
        <f t="shared" si="158"/>
        <v/>
      </c>
      <c r="KH61" s="432" t="str">
        <f t="shared" si="158"/>
        <v/>
      </c>
      <c r="KI61" s="432" t="str">
        <f t="shared" si="158"/>
        <v/>
      </c>
      <c r="KJ61" s="432" t="str">
        <f t="shared" si="158"/>
        <v/>
      </c>
      <c r="KK61" s="432" t="str">
        <f t="shared" si="158"/>
        <v/>
      </c>
      <c r="KL61" s="432" t="str">
        <f t="shared" si="158"/>
        <v/>
      </c>
      <c r="KM61" s="432" t="str">
        <f t="shared" si="159"/>
        <v/>
      </c>
      <c r="KN61" s="432" t="str">
        <f t="shared" si="159"/>
        <v/>
      </c>
      <c r="KO61" s="432" t="str">
        <f t="shared" si="159"/>
        <v/>
      </c>
      <c r="KP61" s="432" t="str">
        <f t="shared" si="159"/>
        <v/>
      </c>
      <c r="KQ61" s="432" t="str">
        <f t="shared" si="159"/>
        <v/>
      </c>
      <c r="KR61" s="432" t="str">
        <f t="shared" si="159"/>
        <v/>
      </c>
      <c r="KS61" s="432" t="str">
        <f t="shared" si="159"/>
        <v/>
      </c>
      <c r="KT61" s="432" t="str">
        <f t="shared" si="159"/>
        <v/>
      </c>
      <c r="KU61" s="432" t="str">
        <f t="shared" si="159"/>
        <v/>
      </c>
      <c r="KV61" s="432" t="str">
        <f t="shared" si="159"/>
        <v/>
      </c>
      <c r="KW61" s="432" t="str">
        <f t="shared" si="160"/>
        <v/>
      </c>
      <c r="KX61" s="432" t="str">
        <f t="shared" si="160"/>
        <v/>
      </c>
      <c r="KY61" s="432" t="str">
        <f t="shared" si="160"/>
        <v/>
      </c>
      <c r="KZ61" s="432" t="str">
        <f t="shared" si="160"/>
        <v/>
      </c>
      <c r="LA61" s="432" t="str">
        <f t="shared" si="160"/>
        <v/>
      </c>
      <c r="LB61" s="432" t="str">
        <f t="shared" si="160"/>
        <v/>
      </c>
      <c r="LC61" s="432" t="str">
        <f t="shared" si="160"/>
        <v/>
      </c>
      <c r="LD61" s="432" t="str">
        <f t="shared" si="160"/>
        <v/>
      </c>
      <c r="LE61" s="432" t="str">
        <f t="shared" si="160"/>
        <v/>
      </c>
      <c r="LF61" s="432" t="str">
        <f t="shared" si="160"/>
        <v/>
      </c>
      <c r="LG61" s="432" t="str">
        <f t="shared" si="161"/>
        <v/>
      </c>
      <c r="LH61" s="432" t="str">
        <f t="shared" si="161"/>
        <v/>
      </c>
      <c r="LI61" s="432" t="str">
        <f t="shared" si="161"/>
        <v/>
      </c>
      <c r="LJ61" s="432" t="str">
        <f t="shared" si="161"/>
        <v/>
      </c>
      <c r="LK61" s="432" t="str">
        <f t="shared" si="161"/>
        <v/>
      </c>
      <c r="LL61" s="432" t="str">
        <f t="shared" si="161"/>
        <v/>
      </c>
      <c r="LM61" s="432" t="str">
        <f t="shared" si="161"/>
        <v/>
      </c>
      <c r="LN61" s="432" t="str">
        <f t="shared" si="161"/>
        <v/>
      </c>
      <c r="LO61" s="432" t="str">
        <f t="shared" si="161"/>
        <v/>
      </c>
      <c r="LP61" s="432" t="str">
        <f t="shared" si="161"/>
        <v/>
      </c>
      <c r="LQ61" s="432" t="str">
        <f t="shared" si="162"/>
        <v/>
      </c>
      <c r="LR61" s="432" t="str">
        <f t="shared" si="162"/>
        <v/>
      </c>
      <c r="LS61" s="432" t="str">
        <f t="shared" si="162"/>
        <v/>
      </c>
      <c r="LT61" s="432" t="str">
        <f t="shared" si="162"/>
        <v/>
      </c>
      <c r="LU61" s="432" t="str">
        <f t="shared" si="162"/>
        <v/>
      </c>
      <c r="LV61" s="432" t="str">
        <f t="shared" si="162"/>
        <v/>
      </c>
      <c r="LW61" s="432" t="str">
        <f t="shared" si="162"/>
        <v/>
      </c>
      <c r="LX61" s="432" t="str">
        <f t="shared" si="162"/>
        <v/>
      </c>
      <c r="LY61" s="432" t="str">
        <f t="shared" si="162"/>
        <v/>
      </c>
      <c r="LZ61" s="432" t="str">
        <f t="shared" si="162"/>
        <v/>
      </c>
      <c r="MA61" s="432" t="str">
        <f t="shared" si="163"/>
        <v/>
      </c>
      <c r="MB61" s="432" t="str">
        <f t="shared" si="163"/>
        <v/>
      </c>
      <c r="MC61" s="432" t="str">
        <f t="shared" si="163"/>
        <v/>
      </c>
      <c r="MD61" s="432" t="str">
        <f t="shared" si="163"/>
        <v/>
      </c>
      <c r="ME61" s="432" t="str">
        <f t="shared" si="163"/>
        <v/>
      </c>
      <c r="MF61" s="432" t="str">
        <f t="shared" si="163"/>
        <v/>
      </c>
      <c r="MG61" s="432" t="str">
        <f t="shared" si="163"/>
        <v/>
      </c>
      <c r="MH61" s="432" t="str">
        <f t="shared" si="163"/>
        <v/>
      </c>
      <c r="MI61" s="432" t="str">
        <f t="shared" si="163"/>
        <v/>
      </c>
      <c r="MJ61" s="432" t="str">
        <f t="shared" si="163"/>
        <v/>
      </c>
      <c r="MK61" s="432" t="str">
        <f t="shared" si="164"/>
        <v/>
      </c>
      <c r="ML61" s="432" t="str">
        <f t="shared" si="164"/>
        <v/>
      </c>
      <c r="MM61" s="432" t="str">
        <f t="shared" si="164"/>
        <v/>
      </c>
      <c r="MN61" s="432" t="str">
        <f t="shared" si="164"/>
        <v/>
      </c>
      <c r="MO61" s="432" t="str">
        <f t="shared" si="164"/>
        <v/>
      </c>
      <c r="MP61" s="432" t="str">
        <f t="shared" si="164"/>
        <v/>
      </c>
      <c r="MQ61" s="432" t="str">
        <f t="shared" si="164"/>
        <v/>
      </c>
      <c r="MR61" s="432" t="str">
        <f t="shared" si="164"/>
        <v/>
      </c>
      <c r="MS61" s="432" t="str">
        <f t="shared" si="164"/>
        <v/>
      </c>
      <c r="MT61" s="432" t="str">
        <f t="shared" si="164"/>
        <v/>
      </c>
      <c r="MU61" s="432" t="str">
        <f t="shared" si="165"/>
        <v/>
      </c>
      <c r="MV61" s="432" t="str">
        <f t="shared" si="165"/>
        <v/>
      </c>
      <c r="MW61" s="432" t="str">
        <f t="shared" si="165"/>
        <v/>
      </c>
      <c r="MX61" s="432" t="str">
        <f t="shared" si="165"/>
        <v/>
      </c>
      <c r="MY61" s="432" t="str">
        <f t="shared" si="165"/>
        <v/>
      </c>
      <c r="MZ61" s="432" t="str">
        <f t="shared" si="165"/>
        <v/>
      </c>
      <c r="NA61" s="432" t="str">
        <f t="shared" si="165"/>
        <v/>
      </c>
      <c r="NB61" s="432" t="str">
        <f t="shared" si="165"/>
        <v/>
      </c>
      <c r="NC61" s="432" t="str">
        <f t="shared" si="165"/>
        <v/>
      </c>
      <c r="ND61" s="432" t="str">
        <f t="shared" si="165"/>
        <v/>
      </c>
      <c r="NE61" s="432" t="str">
        <f t="shared" si="166"/>
        <v/>
      </c>
      <c r="NF61" s="432" t="str">
        <f t="shared" si="166"/>
        <v/>
      </c>
      <c r="NG61" s="432" t="str">
        <f t="shared" si="166"/>
        <v/>
      </c>
      <c r="NH61" s="432" t="str">
        <f t="shared" si="166"/>
        <v/>
      </c>
      <c r="NI61" s="432" t="str">
        <f t="shared" si="166"/>
        <v/>
      </c>
      <c r="NJ61" s="432" t="str">
        <f t="shared" si="166"/>
        <v/>
      </c>
      <c r="NK61" s="432" t="str">
        <f t="shared" si="166"/>
        <v/>
      </c>
      <c r="NL61" s="432" t="str">
        <f t="shared" si="166"/>
        <v/>
      </c>
      <c r="NM61" s="432" t="str">
        <f t="shared" si="166"/>
        <v/>
      </c>
      <c r="NN61" s="432" t="str">
        <f t="shared" si="166"/>
        <v/>
      </c>
      <c r="NO61" s="432" t="str">
        <f t="shared" si="167"/>
        <v/>
      </c>
      <c r="NP61" s="432" t="str">
        <f t="shared" si="167"/>
        <v/>
      </c>
      <c r="NQ61" s="432" t="str">
        <f t="shared" si="167"/>
        <v/>
      </c>
      <c r="NR61" s="432" t="str">
        <f t="shared" si="167"/>
        <v/>
      </c>
      <c r="NS61" s="432" t="str">
        <f t="shared" si="167"/>
        <v/>
      </c>
      <c r="NT61" s="432" t="str">
        <f t="shared" si="167"/>
        <v/>
      </c>
      <c r="NU61" s="432" t="str">
        <f t="shared" si="167"/>
        <v/>
      </c>
      <c r="NV61" s="432" t="str">
        <f t="shared" si="167"/>
        <v/>
      </c>
      <c r="NW61" s="432" t="str">
        <f t="shared" si="167"/>
        <v/>
      </c>
      <c r="NX61" s="432" t="str">
        <f t="shared" si="167"/>
        <v/>
      </c>
      <c r="NY61" s="432" t="str">
        <f t="shared" si="168"/>
        <v/>
      </c>
      <c r="NZ61" s="432" t="str">
        <f t="shared" si="168"/>
        <v/>
      </c>
      <c r="OA61" s="432" t="str">
        <f t="shared" si="168"/>
        <v/>
      </c>
      <c r="OB61" s="432" t="str">
        <f t="shared" si="168"/>
        <v/>
      </c>
      <c r="OC61" s="432" t="str">
        <f t="shared" si="168"/>
        <v/>
      </c>
      <c r="OD61" s="432" t="str">
        <f t="shared" si="168"/>
        <v/>
      </c>
      <c r="OE61" s="432" t="str">
        <f t="shared" si="168"/>
        <v/>
      </c>
      <c r="OF61" s="432" t="str">
        <f t="shared" si="168"/>
        <v/>
      </c>
      <c r="OG61" s="432" t="str">
        <f t="shared" si="168"/>
        <v/>
      </c>
      <c r="OH61" s="432" t="str">
        <f t="shared" si="168"/>
        <v/>
      </c>
      <c r="OI61" s="432" t="str">
        <f t="shared" si="169"/>
        <v/>
      </c>
      <c r="OJ61" s="432" t="str">
        <f t="shared" si="169"/>
        <v/>
      </c>
      <c r="OK61" s="432" t="str">
        <f t="shared" si="169"/>
        <v/>
      </c>
      <c r="OL61" s="432" t="str">
        <f t="shared" si="169"/>
        <v/>
      </c>
      <c r="OM61" s="432" t="str">
        <f t="shared" si="169"/>
        <v/>
      </c>
      <c r="ON61" s="432" t="str">
        <f t="shared" si="169"/>
        <v/>
      </c>
      <c r="OO61" s="432" t="str">
        <f t="shared" si="169"/>
        <v/>
      </c>
      <c r="OP61" s="432" t="str">
        <f t="shared" si="169"/>
        <v/>
      </c>
      <c r="OQ61" s="432" t="str">
        <f t="shared" si="169"/>
        <v/>
      </c>
      <c r="OR61" s="432" t="str">
        <f t="shared" si="169"/>
        <v/>
      </c>
      <c r="OS61" s="432" t="str">
        <f t="shared" si="170"/>
        <v/>
      </c>
      <c r="OT61" s="432" t="str">
        <f t="shared" si="170"/>
        <v/>
      </c>
      <c r="OU61" s="432" t="str">
        <f t="shared" si="170"/>
        <v/>
      </c>
      <c r="OV61" s="432" t="str">
        <f t="shared" si="170"/>
        <v/>
      </c>
      <c r="OW61" s="432" t="str">
        <f t="shared" si="170"/>
        <v/>
      </c>
      <c r="OX61" s="432" t="str">
        <f t="shared" si="170"/>
        <v/>
      </c>
      <c r="OY61" s="432" t="str">
        <f t="shared" si="170"/>
        <v/>
      </c>
      <c r="OZ61" s="432" t="str">
        <f t="shared" si="170"/>
        <v/>
      </c>
      <c r="PA61" s="432" t="str">
        <f t="shared" si="170"/>
        <v/>
      </c>
      <c r="PB61" s="432" t="str">
        <f t="shared" si="170"/>
        <v/>
      </c>
      <c r="PC61" s="432" t="str">
        <f t="shared" si="170"/>
        <v/>
      </c>
      <c r="PD61" s="432" t="str">
        <f t="shared" si="170"/>
        <v/>
      </c>
      <c r="PE61" s="432" t="str">
        <f t="shared" si="170"/>
        <v/>
      </c>
    </row>
    <row r="62" spans="1:421" ht="15.6">
      <c r="A62" s="549"/>
      <c r="B62" s="550"/>
      <c r="C62" s="948"/>
      <c r="D62" s="550"/>
      <c r="E62" s="554"/>
      <c r="F62" s="550"/>
      <c r="G62" s="551"/>
      <c r="H62" s="552"/>
      <c r="I62" s="553"/>
      <c r="J62" s="554"/>
      <c r="K62" s="554" t="str">
        <f t="shared" si="51"/>
        <v/>
      </c>
      <c r="L62" s="657" t="str">
        <f t="shared" si="12"/>
        <v/>
      </c>
      <c r="M62" s="952" t="str">
        <f t="shared" si="171"/>
        <v/>
      </c>
      <c r="N62" s="952" t="str">
        <f t="shared" si="52"/>
        <v/>
      </c>
      <c r="O62" s="1487"/>
      <c r="P62" s="1487"/>
      <c r="Q62" s="98"/>
      <c r="R62" s="167" t="str">
        <f t="shared" si="53"/>
        <v/>
      </c>
      <c r="S62" s="167" t="str">
        <f t="shared" si="54"/>
        <v/>
      </c>
      <c r="T62" s="167" t="str">
        <f t="shared" si="55"/>
        <v/>
      </c>
      <c r="U62" s="167" t="str">
        <f t="shared" si="56"/>
        <v/>
      </c>
      <c r="V62" s="85" t="s">
        <v>663</v>
      </c>
      <c r="W62" s="450">
        <v>5.5</v>
      </c>
      <c r="X62" s="167" t="str">
        <f t="shared" si="57"/>
        <v/>
      </c>
      <c r="Y62" s="167" t="str">
        <f t="shared" si="58"/>
        <v/>
      </c>
      <c r="Z62" s="167" t="str">
        <f t="shared" si="59"/>
        <v/>
      </c>
      <c r="AD62" s="528" t="s">
        <v>656</v>
      </c>
      <c r="AE62" s="25"/>
      <c r="AF62" s="25"/>
      <c r="AG62" s="25"/>
      <c r="AH62" s="25"/>
      <c r="AI62" s="25"/>
      <c r="AJ62" s="25"/>
      <c r="AK62" s="25"/>
      <c r="AL62" s="25"/>
      <c r="AM62" s="25"/>
      <c r="AN62" s="25"/>
      <c r="AO62" s="25"/>
      <c r="AP62" s="25"/>
      <c r="AQ62" s="25"/>
      <c r="AR62" s="25"/>
      <c r="AS62" s="25"/>
      <c r="AT62" s="25"/>
      <c r="AU62" s="25"/>
      <c r="AV62" s="25"/>
      <c r="AW62" s="432" t="str">
        <f t="shared" si="134"/>
        <v/>
      </c>
      <c r="AX62" s="432" t="str">
        <f t="shared" si="134"/>
        <v/>
      </c>
      <c r="AY62" s="432" t="str">
        <f t="shared" si="134"/>
        <v/>
      </c>
      <c r="AZ62" s="432" t="str">
        <f t="shared" si="134"/>
        <v/>
      </c>
      <c r="BA62" s="432" t="str">
        <f t="shared" si="134"/>
        <v/>
      </c>
      <c r="BB62" s="432" t="str">
        <f t="shared" si="134"/>
        <v/>
      </c>
      <c r="BC62" s="432" t="str">
        <f t="shared" si="134"/>
        <v/>
      </c>
      <c r="BD62" s="432" t="str">
        <f t="shared" si="134"/>
        <v/>
      </c>
      <c r="BE62" s="432" t="str">
        <f t="shared" si="134"/>
        <v/>
      </c>
      <c r="BF62" s="432" t="str">
        <f t="shared" si="134"/>
        <v/>
      </c>
      <c r="BG62" s="432" t="str">
        <f t="shared" si="135"/>
        <v/>
      </c>
      <c r="BH62" s="432" t="str">
        <f t="shared" si="135"/>
        <v/>
      </c>
      <c r="BI62" s="432" t="str">
        <f t="shared" si="135"/>
        <v/>
      </c>
      <c r="BJ62" s="432" t="str">
        <f t="shared" si="135"/>
        <v/>
      </c>
      <c r="BK62" s="432" t="str">
        <f t="shared" si="135"/>
        <v/>
      </c>
      <c r="BL62" s="432" t="str">
        <f t="shared" si="135"/>
        <v/>
      </c>
      <c r="BM62" s="432" t="str">
        <f t="shared" si="135"/>
        <v/>
      </c>
      <c r="BN62" s="432" t="str">
        <f t="shared" si="135"/>
        <v/>
      </c>
      <c r="BO62" s="432" t="str">
        <f t="shared" si="135"/>
        <v/>
      </c>
      <c r="BP62" s="432" t="str">
        <f t="shared" si="135"/>
        <v/>
      </c>
      <c r="BQ62" s="432" t="str">
        <f t="shared" si="136"/>
        <v/>
      </c>
      <c r="BR62" s="432" t="str">
        <f t="shared" si="136"/>
        <v/>
      </c>
      <c r="BS62" s="432" t="str">
        <f t="shared" si="136"/>
        <v/>
      </c>
      <c r="BT62" s="432" t="str">
        <f t="shared" si="136"/>
        <v/>
      </c>
      <c r="BU62" s="432" t="str">
        <f t="shared" si="136"/>
        <v/>
      </c>
      <c r="BV62" s="432" t="str">
        <f t="shared" si="136"/>
        <v/>
      </c>
      <c r="BW62" s="432" t="str">
        <f t="shared" si="136"/>
        <v/>
      </c>
      <c r="BX62" s="432" t="str">
        <f t="shared" si="136"/>
        <v/>
      </c>
      <c r="BY62" s="432" t="str">
        <f t="shared" si="136"/>
        <v/>
      </c>
      <c r="BZ62" s="432" t="str">
        <f t="shared" si="136"/>
        <v/>
      </c>
      <c r="CA62" s="432" t="str">
        <f t="shared" si="137"/>
        <v/>
      </c>
      <c r="CB62" s="432" t="str">
        <f t="shared" si="137"/>
        <v/>
      </c>
      <c r="CC62" s="432" t="str">
        <f t="shared" si="137"/>
        <v/>
      </c>
      <c r="CD62" s="432" t="str">
        <f t="shared" si="137"/>
        <v/>
      </c>
      <c r="CE62" s="432" t="str">
        <f t="shared" si="137"/>
        <v/>
      </c>
      <c r="CF62" s="432" t="str">
        <f t="shared" si="137"/>
        <v/>
      </c>
      <c r="CG62" s="432" t="str">
        <f t="shared" si="137"/>
        <v/>
      </c>
      <c r="CH62" s="432" t="str">
        <f t="shared" si="137"/>
        <v/>
      </c>
      <c r="CI62" s="432" t="str">
        <f t="shared" si="137"/>
        <v/>
      </c>
      <c r="CJ62" s="432" t="str">
        <f t="shared" si="137"/>
        <v/>
      </c>
      <c r="CK62" s="432" t="str">
        <f t="shared" si="138"/>
        <v/>
      </c>
      <c r="CL62" s="432" t="str">
        <f t="shared" si="138"/>
        <v/>
      </c>
      <c r="CM62" s="432" t="str">
        <f t="shared" si="138"/>
        <v/>
      </c>
      <c r="CN62" s="432" t="str">
        <f t="shared" si="138"/>
        <v/>
      </c>
      <c r="CO62" s="432" t="str">
        <f t="shared" si="138"/>
        <v/>
      </c>
      <c r="CP62" s="432" t="str">
        <f t="shared" si="138"/>
        <v/>
      </c>
      <c r="CQ62" s="432" t="str">
        <f t="shared" si="138"/>
        <v/>
      </c>
      <c r="CR62" s="432" t="str">
        <f t="shared" si="138"/>
        <v/>
      </c>
      <c r="CS62" s="432" t="str">
        <f t="shared" si="138"/>
        <v/>
      </c>
      <c r="CT62" s="432" t="str">
        <f t="shared" si="138"/>
        <v/>
      </c>
      <c r="CU62" s="432" t="str">
        <f t="shared" si="139"/>
        <v/>
      </c>
      <c r="CV62" s="432" t="str">
        <f t="shared" si="139"/>
        <v/>
      </c>
      <c r="CW62" s="432" t="str">
        <f t="shared" si="139"/>
        <v/>
      </c>
      <c r="CX62" s="432" t="str">
        <f t="shared" si="139"/>
        <v/>
      </c>
      <c r="CY62" s="432" t="str">
        <f t="shared" si="139"/>
        <v/>
      </c>
      <c r="CZ62" s="432" t="str">
        <f t="shared" si="139"/>
        <v/>
      </c>
      <c r="DA62" s="432" t="str">
        <f t="shared" si="139"/>
        <v/>
      </c>
      <c r="DB62" s="432" t="str">
        <f t="shared" si="139"/>
        <v/>
      </c>
      <c r="DC62" s="432" t="str">
        <f t="shared" si="139"/>
        <v/>
      </c>
      <c r="DD62" s="432" t="str">
        <f t="shared" si="139"/>
        <v/>
      </c>
      <c r="DE62" s="432" t="str">
        <f t="shared" si="140"/>
        <v/>
      </c>
      <c r="DF62" s="432" t="str">
        <f t="shared" si="140"/>
        <v/>
      </c>
      <c r="DG62" s="432" t="str">
        <f t="shared" si="140"/>
        <v/>
      </c>
      <c r="DH62" s="432" t="str">
        <f t="shared" si="140"/>
        <v/>
      </c>
      <c r="DI62" s="432" t="str">
        <f t="shared" si="140"/>
        <v/>
      </c>
      <c r="DJ62" s="432" t="str">
        <f t="shared" si="140"/>
        <v/>
      </c>
      <c r="DK62" s="432" t="str">
        <f t="shared" si="140"/>
        <v/>
      </c>
      <c r="DL62" s="432" t="str">
        <f t="shared" si="140"/>
        <v/>
      </c>
      <c r="DM62" s="432" t="str">
        <f t="shared" si="140"/>
        <v/>
      </c>
      <c r="DN62" s="432" t="str">
        <f t="shared" si="140"/>
        <v/>
      </c>
      <c r="DO62" s="432" t="str">
        <f t="shared" si="141"/>
        <v/>
      </c>
      <c r="DP62" s="432" t="str">
        <f t="shared" si="141"/>
        <v/>
      </c>
      <c r="DQ62" s="432" t="str">
        <f t="shared" si="141"/>
        <v/>
      </c>
      <c r="DR62" s="432" t="str">
        <f t="shared" si="141"/>
        <v/>
      </c>
      <c r="DS62" s="432" t="str">
        <f t="shared" si="141"/>
        <v/>
      </c>
      <c r="DT62" s="432" t="str">
        <f t="shared" si="141"/>
        <v/>
      </c>
      <c r="DU62" s="432" t="str">
        <f t="shared" si="141"/>
        <v/>
      </c>
      <c r="DV62" s="432" t="str">
        <f t="shared" si="141"/>
        <v/>
      </c>
      <c r="DW62" s="432" t="str">
        <f t="shared" si="141"/>
        <v/>
      </c>
      <c r="DX62" s="432" t="str">
        <f t="shared" si="141"/>
        <v/>
      </c>
      <c r="DY62" s="432" t="str">
        <f t="shared" si="142"/>
        <v/>
      </c>
      <c r="DZ62" s="432" t="str">
        <f t="shared" si="142"/>
        <v/>
      </c>
      <c r="EA62" s="432" t="str">
        <f t="shared" si="142"/>
        <v/>
      </c>
      <c r="EB62" s="432" t="str">
        <f t="shared" si="142"/>
        <v/>
      </c>
      <c r="EC62" s="432" t="str">
        <f t="shared" si="142"/>
        <v/>
      </c>
      <c r="ED62" s="432" t="str">
        <f t="shared" si="142"/>
        <v/>
      </c>
      <c r="EE62" s="432" t="str">
        <f t="shared" si="142"/>
        <v/>
      </c>
      <c r="EF62" s="432" t="str">
        <f t="shared" si="142"/>
        <v/>
      </c>
      <c r="EG62" s="432" t="str">
        <f t="shared" si="142"/>
        <v/>
      </c>
      <c r="EH62" s="432" t="str">
        <f t="shared" si="142"/>
        <v/>
      </c>
      <c r="EI62" s="432" t="str">
        <f t="shared" si="143"/>
        <v/>
      </c>
      <c r="EJ62" s="432" t="str">
        <f t="shared" si="143"/>
        <v/>
      </c>
      <c r="EK62" s="432" t="str">
        <f t="shared" si="143"/>
        <v/>
      </c>
      <c r="EL62" s="432" t="str">
        <f t="shared" si="143"/>
        <v/>
      </c>
      <c r="EM62" s="432" t="str">
        <f t="shared" si="143"/>
        <v/>
      </c>
      <c r="EN62" s="432" t="str">
        <f t="shared" si="143"/>
        <v/>
      </c>
      <c r="EO62" s="432" t="str">
        <f t="shared" si="143"/>
        <v/>
      </c>
      <c r="EP62" s="432" t="str">
        <f t="shared" si="143"/>
        <v/>
      </c>
      <c r="EQ62" s="432" t="str">
        <f t="shared" si="143"/>
        <v/>
      </c>
      <c r="ER62" s="432" t="str">
        <f t="shared" si="143"/>
        <v/>
      </c>
      <c r="ES62" s="432" t="str">
        <f t="shared" si="144"/>
        <v/>
      </c>
      <c r="ET62" s="432" t="str">
        <f t="shared" si="144"/>
        <v/>
      </c>
      <c r="EU62" s="432" t="str">
        <f t="shared" si="144"/>
        <v/>
      </c>
      <c r="EV62" s="432" t="str">
        <f t="shared" si="144"/>
        <v/>
      </c>
      <c r="EW62" s="432" t="str">
        <f t="shared" si="144"/>
        <v/>
      </c>
      <c r="EX62" s="432" t="str">
        <f t="shared" si="144"/>
        <v/>
      </c>
      <c r="EY62" s="432" t="str">
        <f t="shared" si="144"/>
        <v/>
      </c>
      <c r="EZ62" s="432" t="str">
        <f t="shared" si="144"/>
        <v/>
      </c>
      <c r="FA62" s="432" t="str">
        <f t="shared" si="144"/>
        <v/>
      </c>
      <c r="FB62" s="432" t="str">
        <f t="shared" si="144"/>
        <v/>
      </c>
      <c r="FC62" s="432" t="str">
        <f t="shared" si="145"/>
        <v/>
      </c>
      <c r="FD62" s="432" t="str">
        <f t="shared" si="145"/>
        <v/>
      </c>
      <c r="FE62" s="432" t="str">
        <f t="shared" si="145"/>
        <v/>
      </c>
      <c r="FF62" s="432" t="str">
        <f t="shared" si="145"/>
        <v/>
      </c>
      <c r="FG62" s="432" t="str">
        <f t="shared" si="145"/>
        <v/>
      </c>
      <c r="FH62" s="432" t="str">
        <f t="shared" si="145"/>
        <v/>
      </c>
      <c r="FI62" s="432" t="str">
        <f t="shared" si="145"/>
        <v/>
      </c>
      <c r="FJ62" s="432" t="str">
        <f t="shared" si="145"/>
        <v/>
      </c>
      <c r="FK62" s="432" t="str">
        <f t="shared" si="145"/>
        <v/>
      </c>
      <c r="FL62" s="432" t="str">
        <f t="shared" si="145"/>
        <v/>
      </c>
      <c r="FM62" s="432" t="str">
        <f t="shared" si="146"/>
        <v/>
      </c>
      <c r="FN62" s="432" t="str">
        <f t="shared" si="146"/>
        <v/>
      </c>
      <c r="FO62" s="432" t="str">
        <f t="shared" si="146"/>
        <v/>
      </c>
      <c r="FP62" s="432" t="str">
        <f t="shared" si="146"/>
        <v/>
      </c>
      <c r="FQ62" s="432" t="str">
        <f t="shared" si="146"/>
        <v/>
      </c>
      <c r="FR62" s="432" t="str">
        <f t="shared" si="146"/>
        <v/>
      </c>
      <c r="FS62" s="432" t="str">
        <f t="shared" si="146"/>
        <v/>
      </c>
      <c r="FT62" s="432" t="str">
        <f t="shared" si="146"/>
        <v/>
      </c>
      <c r="FU62" s="432" t="str">
        <f t="shared" si="146"/>
        <v/>
      </c>
      <c r="FV62" s="432" t="str">
        <f t="shared" si="146"/>
        <v/>
      </c>
      <c r="FW62" s="432" t="str">
        <f t="shared" si="147"/>
        <v/>
      </c>
      <c r="FX62" s="432" t="str">
        <f t="shared" si="147"/>
        <v/>
      </c>
      <c r="FY62" s="432" t="str">
        <f t="shared" si="147"/>
        <v/>
      </c>
      <c r="FZ62" s="432" t="str">
        <f t="shared" si="147"/>
        <v/>
      </c>
      <c r="GA62" s="432" t="str">
        <f t="shared" si="147"/>
        <v/>
      </c>
      <c r="GB62" s="432" t="str">
        <f t="shared" si="147"/>
        <v/>
      </c>
      <c r="GC62" s="432" t="str">
        <f t="shared" si="147"/>
        <v/>
      </c>
      <c r="GD62" s="432" t="str">
        <f t="shared" si="147"/>
        <v/>
      </c>
      <c r="GE62" s="432" t="str">
        <f t="shared" si="147"/>
        <v/>
      </c>
      <c r="GF62" s="432" t="str">
        <f t="shared" si="147"/>
        <v/>
      </c>
      <c r="GG62" s="432" t="str">
        <f t="shared" si="148"/>
        <v/>
      </c>
      <c r="GH62" s="432" t="str">
        <f t="shared" si="148"/>
        <v/>
      </c>
      <c r="GI62" s="432" t="str">
        <f t="shared" si="148"/>
        <v/>
      </c>
      <c r="GJ62" s="432" t="str">
        <f t="shared" si="148"/>
        <v/>
      </c>
      <c r="GK62" s="432" t="str">
        <f t="shared" si="148"/>
        <v/>
      </c>
      <c r="GL62" s="432" t="str">
        <f t="shared" si="148"/>
        <v/>
      </c>
      <c r="GM62" s="432" t="str">
        <f t="shared" si="148"/>
        <v/>
      </c>
      <c r="GN62" s="432" t="str">
        <f t="shared" si="148"/>
        <v/>
      </c>
      <c r="GO62" s="432" t="str">
        <f t="shared" si="148"/>
        <v/>
      </c>
      <c r="GP62" s="432" t="str">
        <f t="shared" si="148"/>
        <v/>
      </c>
      <c r="GQ62" s="432" t="str">
        <f t="shared" si="149"/>
        <v/>
      </c>
      <c r="GR62" s="432" t="str">
        <f t="shared" si="149"/>
        <v/>
      </c>
      <c r="GS62" s="432" t="str">
        <f t="shared" si="149"/>
        <v/>
      </c>
      <c r="GT62" s="432" t="str">
        <f t="shared" si="149"/>
        <v/>
      </c>
      <c r="GU62" s="432" t="str">
        <f t="shared" si="149"/>
        <v/>
      </c>
      <c r="GV62" s="432" t="str">
        <f t="shared" si="149"/>
        <v/>
      </c>
      <c r="GW62" s="432" t="str">
        <f t="shared" si="149"/>
        <v/>
      </c>
      <c r="GX62" s="432" t="str">
        <f t="shared" si="149"/>
        <v/>
      </c>
      <c r="GY62" s="432" t="str">
        <f t="shared" si="149"/>
        <v/>
      </c>
      <c r="GZ62" s="432" t="str">
        <f t="shared" si="149"/>
        <v/>
      </c>
      <c r="HA62" s="432" t="str">
        <f t="shared" si="150"/>
        <v/>
      </c>
      <c r="HB62" s="432" t="str">
        <f t="shared" si="150"/>
        <v/>
      </c>
      <c r="HC62" s="432" t="str">
        <f t="shared" si="150"/>
        <v/>
      </c>
      <c r="HD62" s="432" t="str">
        <f t="shared" si="150"/>
        <v/>
      </c>
      <c r="HE62" s="432" t="str">
        <f t="shared" si="150"/>
        <v/>
      </c>
      <c r="HF62" s="432" t="str">
        <f t="shared" si="150"/>
        <v/>
      </c>
      <c r="HG62" s="432" t="str">
        <f t="shared" si="150"/>
        <v/>
      </c>
      <c r="HH62" s="432" t="str">
        <f t="shared" si="150"/>
        <v/>
      </c>
      <c r="HI62" s="432" t="str">
        <f t="shared" si="150"/>
        <v/>
      </c>
      <c r="HJ62" s="432" t="str">
        <f t="shared" si="150"/>
        <v/>
      </c>
      <c r="HK62" s="432" t="str">
        <f t="shared" si="151"/>
        <v/>
      </c>
      <c r="HL62" s="432" t="str">
        <f t="shared" si="151"/>
        <v/>
      </c>
      <c r="HM62" s="432" t="str">
        <f t="shared" si="151"/>
        <v/>
      </c>
      <c r="HN62" s="432" t="str">
        <f t="shared" si="151"/>
        <v/>
      </c>
      <c r="HO62" s="432" t="str">
        <f t="shared" si="151"/>
        <v/>
      </c>
      <c r="HP62" s="432" t="str">
        <f t="shared" si="151"/>
        <v/>
      </c>
      <c r="HQ62" s="432" t="str">
        <f t="shared" si="151"/>
        <v/>
      </c>
      <c r="HR62" s="432" t="str">
        <f t="shared" si="151"/>
        <v/>
      </c>
      <c r="HS62" s="432" t="str">
        <f t="shared" si="151"/>
        <v/>
      </c>
      <c r="HT62" s="432" t="str">
        <f t="shared" si="151"/>
        <v/>
      </c>
      <c r="HU62" s="432" t="str">
        <f t="shared" si="152"/>
        <v/>
      </c>
      <c r="HV62" s="432" t="str">
        <f t="shared" si="152"/>
        <v/>
      </c>
      <c r="HW62" s="432" t="str">
        <f t="shared" si="152"/>
        <v/>
      </c>
      <c r="HX62" s="432" t="str">
        <f t="shared" si="152"/>
        <v/>
      </c>
      <c r="HY62" s="432" t="str">
        <f t="shared" si="152"/>
        <v/>
      </c>
      <c r="HZ62" s="432" t="str">
        <f t="shared" si="152"/>
        <v/>
      </c>
      <c r="IA62" s="432" t="str">
        <f t="shared" si="152"/>
        <v/>
      </c>
      <c r="IB62" s="432" t="str">
        <f t="shared" si="152"/>
        <v/>
      </c>
      <c r="IC62" s="432" t="str">
        <f t="shared" si="152"/>
        <v/>
      </c>
      <c r="ID62" s="432" t="str">
        <f t="shared" si="152"/>
        <v/>
      </c>
      <c r="IE62" s="432" t="str">
        <f t="shared" si="153"/>
        <v/>
      </c>
      <c r="IF62" s="432" t="str">
        <f t="shared" si="153"/>
        <v/>
      </c>
      <c r="IG62" s="432" t="str">
        <f t="shared" si="153"/>
        <v/>
      </c>
      <c r="IH62" s="432" t="str">
        <f t="shared" si="153"/>
        <v/>
      </c>
      <c r="II62" s="432" t="str">
        <f t="shared" si="153"/>
        <v/>
      </c>
      <c r="IJ62" s="432" t="str">
        <f t="shared" si="153"/>
        <v/>
      </c>
      <c r="IK62" s="432" t="str">
        <f t="shared" si="153"/>
        <v/>
      </c>
      <c r="IL62" s="432" t="str">
        <f t="shared" si="153"/>
        <v/>
      </c>
      <c r="IM62" s="432" t="str">
        <f t="shared" si="153"/>
        <v/>
      </c>
      <c r="IN62" s="432" t="str">
        <f t="shared" si="153"/>
        <v/>
      </c>
      <c r="IO62" s="432" t="str">
        <f t="shared" si="154"/>
        <v/>
      </c>
      <c r="IP62" s="432" t="str">
        <f t="shared" si="154"/>
        <v/>
      </c>
      <c r="IQ62" s="432" t="str">
        <f t="shared" si="154"/>
        <v/>
      </c>
      <c r="IR62" s="432" t="str">
        <f t="shared" si="154"/>
        <v/>
      </c>
      <c r="IS62" s="432" t="str">
        <f t="shared" si="154"/>
        <v/>
      </c>
      <c r="IT62" s="432" t="str">
        <f t="shared" si="154"/>
        <v/>
      </c>
      <c r="IU62" s="432" t="str">
        <f t="shared" si="154"/>
        <v/>
      </c>
      <c r="IV62" s="432" t="str">
        <f t="shared" si="154"/>
        <v/>
      </c>
      <c r="IW62" s="432" t="str">
        <f t="shared" si="154"/>
        <v/>
      </c>
      <c r="IX62" s="432" t="str">
        <f t="shared" si="154"/>
        <v/>
      </c>
      <c r="IY62" s="432" t="str">
        <f t="shared" si="155"/>
        <v/>
      </c>
      <c r="IZ62" s="432" t="str">
        <f t="shared" si="155"/>
        <v/>
      </c>
      <c r="JA62" s="432" t="str">
        <f t="shared" si="155"/>
        <v/>
      </c>
      <c r="JB62" s="432" t="str">
        <f t="shared" si="155"/>
        <v/>
      </c>
      <c r="JC62" s="432" t="str">
        <f t="shared" si="155"/>
        <v/>
      </c>
      <c r="JD62" s="432" t="str">
        <f t="shared" si="155"/>
        <v/>
      </c>
      <c r="JE62" s="432" t="str">
        <f t="shared" si="155"/>
        <v/>
      </c>
      <c r="JF62" s="432" t="str">
        <f t="shared" si="155"/>
        <v/>
      </c>
      <c r="JG62" s="432" t="str">
        <f t="shared" si="155"/>
        <v/>
      </c>
      <c r="JH62" s="432" t="str">
        <f t="shared" si="155"/>
        <v/>
      </c>
      <c r="JI62" s="432" t="str">
        <f t="shared" si="156"/>
        <v/>
      </c>
      <c r="JJ62" s="432" t="str">
        <f t="shared" si="156"/>
        <v/>
      </c>
      <c r="JK62" s="432" t="str">
        <f t="shared" si="156"/>
        <v/>
      </c>
      <c r="JL62" s="432" t="str">
        <f t="shared" si="156"/>
        <v/>
      </c>
      <c r="JM62" s="432" t="str">
        <f t="shared" si="156"/>
        <v/>
      </c>
      <c r="JN62" s="432" t="str">
        <f t="shared" si="156"/>
        <v/>
      </c>
      <c r="JO62" s="432" t="str">
        <f t="shared" si="156"/>
        <v/>
      </c>
      <c r="JP62" s="432" t="str">
        <f t="shared" si="156"/>
        <v/>
      </c>
      <c r="JQ62" s="432" t="str">
        <f t="shared" si="156"/>
        <v/>
      </c>
      <c r="JR62" s="432" t="str">
        <f t="shared" si="156"/>
        <v/>
      </c>
      <c r="JS62" s="432" t="str">
        <f t="shared" si="157"/>
        <v/>
      </c>
      <c r="JT62" s="432" t="str">
        <f t="shared" si="157"/>
        <v/>
      </c>
      <c r="JU62" s="432" t="str">
        <f t="shared" si="157"/>
        <v/>
      </c>
      <c r="JV62" s="432" t="str">
        <f t="shared" si="157"/>
        <v/>
      </c>
      <c r="JW62" s="432" t="str">
        <f t="shared" si="157"/>
        <v/>
      </c>
      <c r="JX62" s="432" t="str">
        <f t="shared" si="157"/>
        <v/>
      </c>
      <c r="JY62" s="432" t="str">
        <f t="shared" si="157"/>
        <v/>
      </c>
      <c r="JZ62" s="432" t="str">
        <f t="shared" si="157"/>
        <v/>
      </c>
      <c r="KA62" s="432" t="str">
        <f t="shared" si="157"/>
        <v/>
      </c>
      <c r="KB62" s="432" t="str">
        <f t="shared" si="157"/>
        <v/>
      </c>
      <c r="KC62" s="432" t="str">
        <f t="shared" si="158"/>
        <v/>
      </c>
      <c r="KD62" s="432" t="str">
        <f t="shared" si="158"/>
        <v/>
      </c>
      <c r="KE62" s="432" t="str">
        <f t="shared" si="158"/>
        <v/>
      </c>
      <c r="KF62" s="432" t="str">
        <f t="shared" si="158"/>
        <v/>
      </c>
      <c r="KG62" s="432" t="str">
        <f t="shared" si="158"/>
        <v/>
      </c>
      <c r="KH62" s="432" t="str">
        <f t="shared" si="158"/>
        <v/>
      </c>
      <c r="KI62" s="432" t="str">
        <f t="shared" si="158"/>
        <v/>
      </c>
      <c r="KJ62" s="432" t="str">
        <f t="shared" si="158"/>
        <v/>
      </c>
      <c r="KK62" s="432" t="str">
        <f t="shared" si="158"/>
        <v/>
      </c>
      <c r="KL62" s="432" t="str">
        <f t="shared" si="158"/>
        <v/>
      </c>
      <c r="KM62" s="432" t="str">
        <f t="shared" si="159"/>
        <v/>
      </c>
      <c r="KN62" s="432" t="str">
        <f t="shared" si="159"/>
        <v/>
      </c>
      <c r="KO62" s="432" t="str">
        <f t="shared" si="159"/>
        <v/>
      </c>
      <c r="KP62" s="432" t="str">
        <f t="shared" si="159"/>
        <v/>
      </c>
      <c r="KQ62" s="432" t="str">
        <f t="shared" si="159"/>
        <v/>
      </c>
      <c r="KR62" s="432" t="str">
        <f t="shared" si="159"/>
        <v/>
      </c>
      <c r="KS62" s="432" t="str">
        <f t="shared" si="159"/>
        <v/>
      </c>
      <c r="KT62" s="432" t="str">
        <f t="shared" si="159"/>
        <v/>
      </c>
      <c r="KU62" s="432" t="str">
        <f t="shared" si="159"/>
        <v/>
      </c>
      <c r="KV62" s="432" t="str">
        <f t="shared" si="159"/>
        <v/>
      </c>
      <c r="KW62" s="432" t="str">
        <f t="shared" si="160"/>
        <v/>
      </c>
      <c r="KX62" s="432" t="str">
        <f t="shared" si="160"/>
        <v/>
      </c>
      <c r="KY62" s="432" t="str">
        <f t="shared" si="160"/>
        <v/>
      </c>
      <c r="KZ62" s="432" t="str">
        <f t="shared" si="160"/>
        <v/>
      </c>
      <c r="LA62" s="432" t="str">
        <f t="shared" si="160"/>
        <v/>
      </c>
      <c r="LB62" s="432" t="str">
        <f t="shared" si="160"/>
        <v/>
      </c>
      <c r="LC62" s="432" t="str">
        <f t="shared" si="160"/>
        <v/>
      </c>
      <c r="LD62" s="432" t="str">
        <f t="shared" si="160"/>
        <v/>
      </c>
      <c r="LE62" s="432" t="str">
        <f t="shared" si="160"/>
        <v/>
      </c>
      <c r="LF62" s="432" t="str">
        <f t="shared" si="160"/>
        <v/>
      </c>
      <c r="LG62" s="432" t="str">
        <f t="shared" si="161"/>
        <v/>
      </c>
      <c r="LH62" s="432" t="str">
        <f t="shared" si="161"/>
        <v/>
      </c>
      <c r="LI62" s="432" t="str">
        <f t="shared" si="161"/>
        <v/>
      </c>
      <c r="LJ62" s="432" t="str">
        <f t="shared" si="161"/>
        <v/>
      </c>
      <c r="LK62" s="432" t="str">
        <f t="shared" si="161"/>
        <v/>
      </c>
      <c r="LL62" s="432" t="str">
        <f t="shared" si="161"/>
        <v/>
      </c>
      <c r="LM62" s="432" t="str">
        <f t="shared" si="161"/>
        <v/>
      </c>
      <c r="LN62" s="432" t="str">
        <f t="shared" si="161"/>
        <v/>
      </c>
      <c r="LO62" s="432" t="str">
        <f t="shared" si="161"/>
        <v/>
      </c>
      <c r="LP62" s="432" t="str">
        <f t="shared" si="161"/>
        <v/>
      </c>
      <c r="LQ62" s="432" t="str">
        <f t="shared" si="162"/>
        <v/>
      </c>
      <c r="LR62" s="432" t="str">
        <f t="shared" si="162"/>
        <v/>
      </c>
      <c r="LS62" s="432" t="str">
        <f t="shared" si="162"/>
        <v/>
      </c>
      <c r="LT62" s="432" t="str">
        <f t="shared" si="162"/>
        <v/>
      </c>
      <c r="LU62" s="432" t="str">
        <f t="shared" si="162"/>
        <v/>
      </c>
      <c r="LV62" s="432" t="str">
        <f t="shared" si="162"/>
        <v/>
      </c>
      <c r="LW62" s="432" t="str">
        <f t="shared" si="162"/>
        <v/>
      </c>
      <c r="LX62" s="432" t="str">
        <f t="shared" si="162"/>
        <v/>
      </c>
      <c r="LY62" s="432" t="str">
        <f t="shared" si="162"/>
        <v/>
      </c>
      <c r="LZ62" s="432" t="str">
        <f t="shared" si="162"/>
        <v/>
      </c>
      <c r="MA62" s="432" t="str">
        <f t="shared" si="163"/>
        <v/>
      </c>
      <c r="MB62" s="432" t="str">
        <f t="shared" si="163"/>
        <v/>
      </c>
      <c r="MC62" s="432" t="str">
        <f t="shared" si="163"/>
        <v/>
      </c>
      <c r="MD62" s="432" t="str">
        <f t="shared" si="163"/>
        <v/>
      </c>
      <c r="ME62" s="432" t="str">
        <f t="shared" si="163"/>
        <v/>
      </c>
      <c r="MF62" s="432" t="str">
        <f t="shared" si="163"/>
        <v/>
      </c>
      <c r="MG62" s="432" t="str">
        <f t="shared" si="163"/>
        <v/>
      </c>
      <c r="MH62" s="432" t="str">
        <f t="shared" si="163"/>
        <v/>
      </c>
      <c r="MI62" s="432" t="str">
        <f t="shared" si="163"/>
        <v/>
      </c>
      <c r="MJ62" s="432" t="str">
        <f t="shared" si="163"/>
        <v/>
      </c>
      <c r="MK62" s="432" t="str">
        <f t="shared" si="164"/>
        <v/>
      </c>
      <c r="ML62" s="432" t="str">
        <f t="shared" si="164"/>
        <v/>
      </c>
      <c r="MM62" s="432" t="str">
        <f t="shared" si="164"/>
        <v/>
      </c>
      <c r="MN62" s="432" t="str">
        <f t="shared" si="164"/>
        <v/>
      </c>
      <c r="MO62" s="432" t="str">
        <f t="shared" si="164"/>
        <v/>
      </c>
      <c r="MP62" s="432" t="str">
        <f t="shared" si="164"/>
        <v/>
      </c>
      <c r="MQ62" s="432" t="str">
        <f t="shared" si="164"/>
        <v/>
      </c>
      <c r="MR62" s="432" t="str">
        <f t="shared" si="164"/>
        <v/>
      </c>
      <c r="MS62" s="432" t="str">
        <f t="shared" si="164"/>
        <v/>
      </c>
      <c r="MT62" s="432" t="str">
        <f t="shared" si="164"/>
        <v/>
      </c>
      <c r="MU62" s="432" t="str">
        <f t="shared" si="165"/>
        <v/>
      </c>
      <c r="MV62" s="432" t="str">
        <f t="shared" si="165"/>
        <v/>
      </c>
      <c r="MW62" s="432" t="str">
        <f t="shared" si="165"/>
        <v/>
      </c>
      <c r="MX62" s="432" t="str">
        <f t="shared" si="165"/>
        <v/>
      </c>
      <c r="MY62" s="432" t="str">
        <f t="shared" si="165"/>
        <v/>
      </c>
      <c r="MZ62" s="432" t="str">
        <f t="shared" si="165"/>
        <v/>
      </c>
      <c r="NA62" s="432" t="str">
        <f t="shared" si="165"/>
        <v/>
      </c>
      <c r="NB62" s="432" t="str">
        <f t="shared" si="165"/>
        <v/>
      </c>
      <c r="NC62" s="432" t="str">
        <f t="shared" si="165"/>
        <v/>
      </c>
      <c r="ND62" s="432" t="str">
        <f t="shared" si="165"/>
        <v/>
      </c>
      <c r="NE62" s="432" t="str">
        <f t="shared" si="166"/>
        <v/>
      </c>
      <c r="NF62" s="432" t="str">
        <f t="shared" si="166"/>
        <v/>
      </c>
      <c r="NG62" s="432" t="str">
        <f t="shared" si="166"/>
        <v/>
      </c>
      <c r="NH62" s="432" t="str">
        <f t="shared" si="166"/>
        <v/>
      </c>
      <c r="NI62" s="432" t="str">
        <f t="shared" si="166"/>
        <v/>
      </c>
      <c r="NJ62" s="432" t="str">
        <f t="shared" si="166"/>
        <v/>
      </c>
      <c r="NK62" s="432" t="str">
        <f t="shared" si="166"/>
        <v/>
      </c>
      <c r="NL62" s="432" t="str">
        <f t="shared" si="166"/>
        <v/>
      </c>
      <c r="NM62" s="432" t="str">
        <f t="shared" si="166"/>
        <v/>
      </c>
      <c r="NN62" s="432" t="str">
        <f t="shared" si="166"/>
        <v/>
      </c>
      <c r="NO62" s="432" t="str">
        <f t="shared" si="167"/>
        <v/>
      </c>
      <c r="NP62" s="432" t="str">
        <f t="shared" si="167"/>
        <v/>
      </c>
      <c r="NQ62" s="432" t="str">
        <f t="shared" si="167"/>
        <v/>
      </c>
      <c r="NR62" s="432" t="str">
        <f t="shared" si="167"/>
        <v/>
      </c>
      <c r="NS62" s="432" t="str">
        <f t="shared" si="167"/>
        <v/>
      </c>
      <c r="NT62" s="432" t="str">
        <f t="shared" si="167"/>
        <v/>
      </c>
      <c r="NU62" s="432" t="str">
        <f t="shared" si="167"/>
        <v/>
      </c>
      <c r="NV62" s="432" t="str">
        <f t="shared" si="167"/>
        <v/>
      </c>
      <c r="NW62" s="432" t="str">
        <f t="shared" si="167"/>
        <v/>
      </c>
      <c r="NX62" s="432" t="str">
        <f t="shared" si="167"/>
        <v/>
      </c>
      <c r="NY62" s="432" t="str">
        <f t="shared" si="168"/>
        <v/>
      </c>
      <c r="NZ62" s="432" t="str">
        <f t="shared" si="168"/>
        <v/>
      </c>
      <c r="OA62" s="432" t="str">
        <f t="shared" si="168"/>
        <v/>
      </c>
      <c r="OB62" s="432" t="str">
        <f t="shared" si="168"/>
        <v/>
      </c>
      <c r="OC62" s="432" t="str">
        <f t="shared" si="168"/>
        <v/>
      </c>
      <c r="OD62" s="432" t="str">
        <f t="shared" si="168"/>
        <v/>
      </c>
      <c r="OE62" s="432" t="str">
        <f t="shared" si="168"/>
        <v/>
      </c>
      <c r="OF62" s="432" t="str">
        <f t="shared" si="168"/>
        <v/>
      </c>
      <c r="OG62" s="432" t="str">
        <f t="shared" si="168"/>
        <v/>
      </c>
      <c r="OH62" s="432" t="str">
        <f t="shared" si="168"/>
        <v/>
      </c>
      <c r="OI62" s="432" t="str">
        <f t="shared" si="169"/>
        <v/>
      </c>
      <c r="OJ62" s="432" t="str">
        <f t="shared" si="169"/>
        <v/>
      </c>
      <c r="OK62" s="432" t="str">
        <f t="shared" si="169"/>
        <v/>
      </c>
      <c r="OL62" s="432" t="str">
        <f t="shared" si="169"/>
        <v/>
      </c>
      <c r="OM62" s="432" t="str">
        <f t="shared" si="169"/>
        <v/>
      </c>
      <c r="ON62" s="432" t="str">
        <f t="shared" si="169"/>
        <v/>
      </c>
      <c r="OO62" s="432" t="str">
        <f t="shared" si="169"/>
        <v/>
      </c>
      <c r="OP62" s="432" t="str">
        <f t="shared" si="169"/>
        <v/>
      </c>
      <c r="OQ62" s="432" t="str">
        <f t="shared" si="169"/>
        <v/>
      </c>
      <c r="OR62" s="432" t="str">
        <f t="shared" si="169"/>
        <v/>
      </c>
      <c r="OS62" s="432" t="str">
        <f t="shared" si="170"/>
        <v/>
      </c>
      <c r="OT62" s="432" t="str">
        <f t="shared" si="170"/>
        <v/>
      </c>
      <c r="OU62" s="432" t="str">
        <f t="shared" si="170"/>
        <v/>
      </c>
      <c r="OV62" s="432" t="str">
        <f t="shared" si="170"/>
        <v/>
      </c>
      <c r="OW62" s="432" t="str">
        <f t="shared" si="170"/>
        <v/>
      </c>
      <c r="OX62" s="432" t="str">
        <f t="shared" si="170"/>
        <v/>
      </c>
      <c r="OY62" s="432" t="str">
        <f t="shared" si="170"/>
        <v/>
      </c>
      <c r="OZ62" s="432" t="str">
        <f t="shared" si="170"/>
        <v/>
      </c>
      <c r="PA62" s="432" t="str">
        <f t="shared" si="170"/>
        <v/>
      </c>
      <c r="PB62" s="432" t="str">
        <f t="shared" si="170"/>
        <v/>
      </c>
      <c r="PC62" s="432" t="str">
        <f t="shared" si="170"/>
        <v/>
      </c>
      <c r="PD62" s="432" t="str">
        <f t="shared" si="170"/>
        <v/>
      </c>
      <c r="PE62" s="432" t="str">
        <f t="shared" si="170"/>
        <v/>
      </c>
    </row>
    <row r="63" spans="1:421" ht="15.6">
      <c r="A63" s="541"/>
      <c r="B63" s="542"/>
      <c r="C63" s="947"/>
      <c r="D63" s="542"/>
      <c r="E63" s="546"/>
      <c r="F63" s="542"/>
      <c r="G63" s="543"/>
      <c r="H63" s="544"/>
      <c r="I63" s="545"/>
      <c r="J63" s="546"/>
      <c r="K63" s="546" t="str">
        <f t="shared" si="51"/>
        <v/>
      </c>
      <c r="L63" s="547" t="str">
        <f t="shared" si="12"/>
        <v/>
      </c>
      <c r="M63" s="951" t="str">
        <f t="shared" si="171"/>
        <v/>
      </c>
      <c r="N63" s="951" t="str">
        <f t="shared" si="52"/>
        <v/>
      </c>
      <c r="O63" s="1486"/>
      <c r="P63" s="1486"/>
      <c r="Q63" s="98"/>
      <c r="R63" s="167" t="str">
        <f t="shared" si="53"/>
        <v/>
      </c>
      <c r="S63" s="167" t="str">
        <f t="shared" si="54"/>
        <v/>
      </c>
      <c r="T63" s="167" t="str">
        <f t="shared" si="55"/>
        <v/>
      </c>
      <c r="U63" s="167" t="str">
        <f t="shared" si="56"/>
        <v/>
      </c>
      <c r="V63" s="85" t="s">
        <v>664</v>
      </c>
      <c r="W63" s="450">
        <v>5.666666666666667</v>
      </c>
      <c r="X63" s="167" t="str">
        <f t="shared" si="57"/>
        <v/>
      </c>
      <c r="Y63" s="167" t="str">
        <f t="shared" si="58"/>
        <v/>
      </c>
      <c r="Z63" s="167" t="str">
        <f t="shared" si="59"/>
        <v/>
      </c>
      <c r="AE63" s="25"/>
      <c r="AF63" s="25"/>
      <c r="AG63" s="25"/>
      <c r="AH63" s="25"/>
      <c r="AI63" s="25"/>
      <c r="AJ63" s="25"/>
      <c r="AK63" s="25"/>
      <c r="AL63" s="25"/>
      <c r="AM63" s="25"/>
      <c r="AN63" s="25"/>
      <c r="AO63" s="25"/>
      <c r="AP63" s="25"/>
      <c r="AQ63" s="25"/>
      <c r="AR63" s="25"/>
      <c r="AS63" s="25"/>
      <c r="AT63" s="25"/>
      <c r="AU63" s="25"/>
      <c r="AV63" s="25"/>
      <c r="AW63" s="432" t="str">
        <f t="shared" si="134"/>
        <v/>
      </c>
      <c r="AX63" s="432" t="str">
        <f t="shared" si="134"/>
        <v/>
      </c>
      <c r="AY63" s="432" t="str">
        <f t="shared" si="134"/>
        <v/>
      </c>
      <c r="AZ63" s="432" t="str">
        <f t="shared" si="134"/>
        <v/>
      </c>
      <c r="BA63" s="432" t="str">
        <f t="shared" si="134"/>
        <v/>
      </c>
      <c r="BB63" s="432" t="str">
        <f t="shared" si="134"/>
        <v/>
      </c>
      <c r="BC63" s="432" t="str">
        <f t="shared" si="134"/>
        <v/>
      </c>
      <c r="BD63" s="432" t="str">
        <f t="shared" si="134"/>
        <v/>
      </c>
      <c r="BE63" s="432" t="str">
        <f t="shared" si="134"/>
        <v/>
      </c>
      <c r="BF63" s="432" t="str">
        <f t="shared" si="134"/>
        <v/>
      </c>
      <c r="BG63" s="432" t="str">
        <f t="shared" si="135"/>
        <v/>
      </c>
      <c r="BH63" s="432" t="str">
        <f t="shared" si="135"/>
        <v/>
      </c>
      <c r="BI63" s="432" t="str">
        <f t="shared" si="135"/>
        <v/>
      </c>
      <c r="BJ63" s="432" t="str">
        <f t="shared" si="135"/>
        <v/>
      </c>
      <c r="BK63" s="432" t="str">
        <f t="shared" si="135"/>
        <v/>
      </c>
      <c r="BL63" s="432" t="str">
        <f t="shared" si="135"/>
        <v/>
      </c>
      <c r="BM63" s="432" t="str">
        <f t="shared" si="135"/>
        <v/>
      </c>
      <c r="BN63" s="432" t="str">
        <f t="shared" si="135"/>
        <v/>
      </c>
      <c r="BO63" s="432" t="str">
        <f t="shared" si="135"/>
        <v/>
      </c>
      <c r="BP63" s="432" t="str">
        <f t="shared" si="135"/>
        <v/>
      </c>
      <c r="BQ63" s="432" t="str">
        <f t="shared" si="136"/>
        <v/>
      </c>
      <c r="BR63" s="432" t="str">
        <f t="shared" si="136"/>
        <v/>
      </c>
      <c r="BS63" s="432" t="str">
        <f t="shared" si="136"/>
        <v/>
      </c>
      <c r="BT63" s="432" t="str">
        <f t="shared" si="136"/>
        <v/>
      </c>
      <c r="BU63" s="432" t="str">
        <f t="shared" si="136"/>
        <v/>
      </c>
      <c r="BV63" s="432" t="str">
        <f t="shared" si="136"/>
        <v/>
      </c>
      <c r="BW63" s="432" t="str">
        <f t="shared" si="136"/>
        <v/>
      </c>
      <c r="BX63" s="432" t="str">
        <f t="shared" si="136"/>
        <v/>
      </c>
      <c r="BY63" s="432" t="str">
        <f t="shared" si="136"/>
        <v/>
      </c>
      <c r="BZ63" s="432" t="str">
        <f t="shared" si="136"/>
        <v/>
      </c>
      <c r="CA63" s="432" t="str">
        <f t="shared" si="137"/>
        <v/>
      </c>
      <c r="CB63" s="432" t="str">
        <f t="shared" si="137"/>
        <v/>
      </c>
      <c r="CC63" s="432" t="str">
        <f t="shared" si="137"/>
        <v/>
      </c>
      <c r="CD63" s="432" t="str">
        <f t="shared" si="137"/>
        <v/>
      </c>
      <c r="CE63" s="432" t="str">
        <f t="shared" si="137"/>
        <v/>
      </c>
      <c r="CF63" s="432" t="str">
        <f t="shared" si="137"/>
        <v/>
      </c>
      <c r="CG63" s="432" t="str">
        <f t="shared" si="137"/>
        <v/>
      </c>
      <c r="CH63" s="432" t="str">
        <f t="shared" si="137"/>
        <v/>
      </c>
      <c r="CI63" s="432" t="str">
        <f t="shared" si="137"/>
        <v/>
      </c>
      <c r="CJ63" s="432" t="str">
        <f t="shared" si="137"/>
        <v/>
      </c>
      <c r="CK63" s="432" t="str">
        <f t="shared" si="138"/>
        <v/>
      </c>
      <c r="CL63" s="432" t="str">
        <f t="shared" si="138"/>
        <v/>
      </c>
      <c r="CM63" s="432" t="str">
        <f t="shared" si="138"/>
        <v/>
      </c>
      <c r="CN63" s="432" t="str">
        <f t="shared" si="138"/>
        <v/>
      </c>
      <c r="CO63" s="432" t="str">
        <f t="shared" si="138"/>
        <v/>
      </c>
      <c r="CP63" s="432" t="str">
        <f t="shared" si="138"/>
        <v/>
      </c>
      <c r="CQ63" s="432" t="str">
        <f t="shared" si="138"/>
        <v/>
      </c>
      <c r="CR63" s="432" t="str">
        <f t="shared" si="138"/>
        <v/>
      </c>
      <c r="CS63" s="432" t="str">
        <f t="shared" si="138"/>
        <v/>
      </c>
      <c r="CT63" s="432" t="str">
        <f t="shared" si="138"/>
        <v/>
      </c>
      <c r="CU63" s="432" t="str">
        <f t="shared" si="139"/>
        <v/>
      </c>
      <c r="CV63" s="432" t="str">
        <f t="shared" si="139"/>
        <v/>
      </c>
      <c r="CW63" s="432" t="str">
        <f t="shared" si="139"/>
        <v/>
      </c>
      <c r="CX63" s="432" t="str">
        <f t="shared" si="139"/>
        <v/>
      </c>
      <c r="CY63" s="432" t="str">
        <f t="shared" si="139"/>
        <v/>
      </c>
      <c r="CZ63" s="432" t="str">
        <f t="shared" si="139"/>
        <v/>
      </c>
      <c r="DA63" s="432" t="str">
        <f t="shared" si="139"/>
        <v/>
      </c>
      <c r="DB63" s="432" t="str">
        <f t="shared" si="139"/>
        <v/>
      </c>
      <c r="DC63" s="432" t="str">
        <f t="shared" si="139"/>
        <v/>
      </c>
      <c r="DD63" s="432" t="str">
        <f t="shared" si="139"/>
        <v/>
      </c>
      <c r="DE63" s="432" t="str">
        <f t="shared" si="140"/>
        <v/>
      </c>
      <c r="DF63" s="432" t="str">
        <f t="shared" si="140"/>
        <v/>
      </c>
      <c r="DG63" s="432" t="str">
        <f t="shared" si="140"/>
        <v/>
      </c>
      <c r="DH63" s="432" t="str">
        <f t="shared" si="140"/>
        <v/>
      </c>
      <c r="DI63" s="432" t="str">
        <f t="shared" si="140"/>
        <v/>
      </c>
      <c r="DJ63" s="432" t="str">
        <f t="shared" si="140"/>
        <v/>
      </c>
      <c r="DK63" s="432" t="str">
        <f t="shared" si="140"/>
        <v/>
      </c>
      <c r="DL63" s="432" t="str">
        <f t="shared" si="140"/>
        <v/>
      </c>
      <c r="DM63" s="432" t="str">
        <f t="shared" si="140"/>
        <v/>
      </c>
      <c r="DN63" s="432" t="str">
        <f t="shared" si="140"/>
        <v/>
      </c>
      <c r="DO63" s="432" t="str">
        <f t="shared" si="141"/>
        <v/>
      </c>
      <c r="DP63" s="432" t="str">
        <f t="shared" si="141"/>
        <v/>
      </c>
      <c r="DQ63" s="432" t="str">
        <f t="shared" si="141"/>
        <v/>
      </c>
      <c r="DR63" s="432" t="str">
        <f t="shared" si="141"/>
        <v/>
      </c>
      <c r="DS63" s="432" t="str">
        <f t="shared" si="141"/>
        <v/>
      </c>
      <c r="DT63" s="432" t="str">
        <f t="shared" si="141"/>
        <v/>
      </c>
      <c r="DU63" s="432" t="str">
        <f t="shared" si="141"/>
        <v/>
      </c>
      <c r="DV63" s="432" t="str">
        <f t="shared" si="141"/>
        <v/>
      </c>
      <c r="DW63" s="432" t="str">
        <f t="shared" si="141"/>
        <v/>
      </c>
      <c r="DX63" s="432" t="str">
        <f t="shared" si="141"/>
        <v/>
      </c>
      <c r="DY63" s="432" t="str">
        <f t="shared" si="142"/>
        <v/>
      </c>
      <c r="DZ63" s="432" t="str">
        <f t="shared" si="142"/>
        <v/>
      </c>
      <c r="EA63" s="432" t="str">
        <f t="shared" si="142"/>
        <v/>
      </c>
      <c r="EB63" s="432" t="str">
        <f t="shared" si="142"/>
        <v/>
      </c>
      <c r="EC63" s="432" t="str">
        <f t="shared" si="142"/>
        <v/>
      </c>
      <c r="ED63" s="432" t="str">
        <f t="shared" si="142"/>
        <v/>
      </c>
      <c r="EE63" s="432" t="str">
        <f t="shared" si="142"/>
        <v/>
      </c>
      <c r="EF63" s="432" t="str">
        <f t="shared" si="142"/>
        <v/>
      </c>
      <c r="EG63" s="432" t="str">
        <f t="shared" si="142"/>
        <v/>
      </c>
      <c r="EH63" s="432" t="str">
        <f t="shared" si="142"/>
        <v/>
      </c>
      <c r="EI63" s="432" t="str">
        <f t="shared" si="143"/>
        <v/>
      </c>
      <c r="EJ63" s="432" t="str">
        <f t="shared" si="143"/>
        <v/>
      </c>
      <c r="EK63" s="432" t="str">
        <f t="shared" si="143"/>
        <v/>
      </c>
      <c r="EL63" s="432" t="str">
        <f t="shared" si="143"/>
        <v/>
      </c>
      <c r="EM63" s="432" t="str">
        <f t="shared" si="143"/>
        <v/>
      </c>
      <c r="EN63" s="432" t="str">
        <f t="shared" si="143"/>
        <v/>
      </c>
      <c r="EO63" s="432" t="str">
        <f t="shared" si="143"/>
        <v/>
      </c>
      <c r="EP63" s="432" t="str">
        <f t="shared" si="143"/>
        <v/>
      </c>
      <c r="EQ63" s="432" t="str">
        <f t="shared" si="143"/>
        <v/>
      </c>
      <c r="ER63" s="432" t="str">
        <f t="shared" si="143"/>
        <v/>
      </c>
      <c r="ES63" s="432" t="str">
        <f t="shared" si="144"/>
        <v/>
      </c>
      <c r="ET63" s="432" t="str">
        <f t="shared" si="144"/>
        <v/>
      </c>
      <c r="EU63" s="432" t="str">
        <f t="shared" si="144"/>
        <v/>
      </c>
      <c r="EV63" s="432" t="str">
        <f t="shared" si="144"/>
        <v/>
      </c>
      <c r="EW63" s="432" t="str">
        <f t="shared" si="144"/>
        <v/>
      </c>
      <c r="EX63" s="432" t="str">
        <f t="shared" si="144"/>
        <v/>
      </c>
      <c r="EY63" s="432" t="str">
        <f t="shared" si="144"/>
        <v/>
      </c>
      <c r="EZ63" s="432" t="str">
        <f t="shared" si="144"/>
        <v/>
      </c>
      <c r="FA63" s="432" t="str">
        <f t="shared" si="144"/>
        <v/>
      </c>
      <c r="FB63" s="432" t="str">
        <f t="shared" si="144"/>
        <v/>
      </c>
      <c r="FC63" s="432" t="str">
        <f t="shared" si="145"/>
        <v/>
      </c>
      <c r="FD63" s="432" t="str">
        <f t="shared" si="145"/>
        <v/>
      </c>
      <c r="FE63" s="432" t="str">
        <f t="shared" si="145"/>
        <v/>
      </c>
      <c r="FF63" s="432" t="str">
        <f t="shared" si="145"/>
        <v/>
      </c>
      <c r="FG63" s="432" t="str">
        <f t="shared" si="145"/>
        <v/>
      </c>
      <c r="FH63" s="432" t="str">
        <f t="shared" si="145"/>
        <v/>
      </c>
      <c r="FI63" s="432" t="str">
        <f t="shared" si="145"/>
        <v/>
      </c>
      <c r="FJ63" s="432" t="str">
        <f t="shared" si="145"/>
        <v/>
      </c>
      <c r="FK63" s="432" t="str">
        <f t="shared" si="145"/>
        <v/>
      </c>
      <c r="FL63" s="432" t="str">
        <f t="shared" si="145"/>
        <v/>
      </c>
      <c r="FM63" s="432" t="str">
        <f t="shared" si="146"/>
        <v/>
      </c>
      <c r="FN63" s="432" t="str">
        <f t="shared" si="146"/>
        <v/>
      </c>
      <c r="FO63" s="432" t="str">
        <f t="shared" si="146"/>
        <v/>
      </c>
      <c r="FP63" s="432" t="str">
        <f t="shared" si="146"/>
        <v/>
      </c>
      <c r="FQ63" s="432" t="str">
        <f t="shared" si="146"/>
        <v/>
      </c>
      <c r="FR63" s="432" t="str">
        <f t="shared" si="146"/>
        <v/>
      </c>
      <c r="FS63" s="432" t="str">
        <f t="shared" si="146"/>
        <v/>
      </c>
      <c r="FT63" s="432" t="str">
        <f t="shared" si="146"/>
        <v/>
      </c>
      <c r="FU63" s="432" t="str">
        <f t="shared" si="146"/>
        <v/>
      </c>
      <c r="FV63" s="432" t="str">
        <f t="shared" si="146"/>
        <v/>
      </c>
      <c r="FW63" s="432" t="str">
        <f t="shared" si="147"/>
        <v/>
      </c>
      <c r="FX63" s="432" t="str">
        <f t="shared" si="147"/>
        <v/>
      </c>
      <c r="FY63" s="432" t="str">
        <f t="shared" si="147"/>
        <v/>
      </c>
      <c r="FZ63" s="432" t="str">
        <f t="shared" si="147"/>
        <v/>
      </c>
      <c r="GA63" s="432" t="str">
        <f t="shared" si="147"/>
        <v/>
      </c>
      <c r="GB63" s="432" t="str">
        <f t="shared" si="147"/>
        <v/>
      </c>
      <c r="GC63" s="432" t="str">
        <f t="shared" si="147"/>
        <v/>
      </c>
      <c r="GD63" s="432" t="str">
        <f t="shared" si="147"/>
        <v/>
      </c>
      <c r="GE63" s="432" t="str">
        <f t="shared" si="147"/>
        <v/>
      </c>
      <c r="GF63" s="432" t="str">
        <f t="shared" si="147"/>
        <v/>
      </c>
      <c r="GG63" s="432" t="str">
        <f t="shared" si="148"/>
        <v/>
      </c>
      <c r="GH63" s="432" t="str">
        <f t="shared" si="148"/>
        <v/>
      </c>
      <c r="GI63" s="432" t="str">
        <f t="shared" si="148"/>
        <v/>
      </c>
      <c r="GJ63" s="432" t="str">
        <f t="shared" si="148"/>
        <v/>
      </c>
      <c r="GK63" s="432" t="str">
        <f t="shared" si="148"/>
        <v/>
      </c>
      <c r="GL63" s="432" t="str">
        <f t="shared" si="148"/>
        <v/>
      </c>
      <c r="GM63" s="432" t="str">
        <f t="shared" si="148"/>
        <v/>
      </c>
      <c r="GN63" s="432" t="str">
        <f t="shared" si="148"/>
        <v/>
      </c>
      <c r="GO63" s="432" t="str">
        <f t="shared" si="148"/>
        <v/>
      </c>
      <c r="GP63" s="432" t="str">
        <f t="shared" si="148"/>
        <v/>
      </c>
      <c r="GQ63" s="432" t="str">
        <f t="shared" si="149"/>
        <v/>
      </c>
      <c r="GR63" s="432" t="str">
        <f t="shared" si="149"/>
        <v/>
      </c>
      <c r="GS63" s="432" t="str">
        <f t="shared" si="149"/>
        <v/>
      </c>
      <c r="GT63" s="432" t="str">
        <f t="shared" si="149"/>
        <v/>
      </c>
      <c r="GU63" s="432" t="str">
        <f t="shared" si="149"/>
        <v/>
      </c>
      <c r="GV63" s="432" t="str">
        <f t="shared" si="149"/>
        <v/>
      </c>
      <c r="GW63" s="432" t="str">
        <f t="shared" si="149"/>
        <v/>
      </c>
      <c r="GX63" s="432" t="str">
        <f t="shared" si="149"/>
        <v/>
      </c>
      <c r="GY63" s="432" t="str">
        <f t="shared" si="149"/>
        <v/>
      </c>
      <c r="GZ63" s="432" t="str">
        <f t="shared" si="149"/>
        <v/>
      </c>
      <c r="HA63" s="432" t="str">
        <f t="shared" si="150"/>
        <v/>
      </c>
      <c r="HB63" s="432" t="str">
        <f t="shared" si="150"/>
        <v/>
      </c>
      <c r="HC63" s="432" t="str">
        <f t="shared" si="150"/>
        <v/>
      </c>
      <c r="HD63" s="432" t="str">
        <f t="shared" si="150"/>
        <v/>
      </c>
      <c r="HE63" s="432" t="str">
        <f t="shared" si="150"/>
        <v/>
      </c>
      <c r="HF63" s="432" t="str">
        <f t="shared" si="150"/>
        <v/>
      </c>
      <c r="HG63" s="432" t="str">
        <f t="shared" si="150"/>
        <v/>
      </c>
      <c r="HH63" s="432" t="str">
        <f t="shared" si="150"/>
        <v/>
      </c>
      <c r="HI63" s="432" t="str">
        <f t="shared" si="150"/>
        <v/>
      </c>
      <c r="HJ63" s="432" t="str">
        <f t="shared" si="150"/>
        <v/>
      </c>
      <c r="HK63" s="432" t="str">
        <f t="shared" si="151"/>
        <v/>
      </c>
      <c r="HL63" s="432" t="str">
        <f t="shared" si="151"/>
        <v/>
      </c>
      <c r="HM63" s="432" t="str">
        <f t="shared" si="151"/>
        <v/>
      </c>
      <c r="HN63" s="432" t="str">
        <f t="shared" si="151"/>
        <v/>
      </c>
      <c r="HO63" s="432" t="str">
        <f t="shared" si="151"/>
        <v/>
      </c>
      <c r="HP63" s="432" t="str">
        <f t="shared" si="151"/>
        <v/>
      </c>
      <c r="HQ63" s="432" t="str">
        <f t="shared" si="151"/>
        <v/>
      </c>
      <c r="HR63" s="432" t="str">
        <f t="shared" si="151"/>
        <v/>
      </c>
      <c r="HS63" s="432" t="str">
        <f t="shared" si="151"/>
        <v/>
      </c>
      <c r="HT63" s="432" t="str">
        <f t="shared" si="151"/>
        <v/>
      </c>
      <c r="HU63" s="432" t="str">
        <f t="shared" si="152"/>
        <v/>
      </c>
      <c r="HV63" s="432" t="str">
        <f t="shared" si="152"/>
        <v/>
      </c>
      <c r="HW63" s="432" t="str">
        <f t="shared" si="152"/>
        <v/>
      </c>
      <c r="HX63" s="432" t="str">
        <f t="shared" si="152"/>
        <v/>
      </c>
      <c r="HY63" s="432" t="str">
        <f t="shared" si="152"/>
        <v/>
      </c>
      <c r="HZ63" s="432" t="str">
        <f t="shared" si="152"/>
        <v/>
      </c>
      <c r="IA63" s="432" t="str">
        <f t="shared" si="152"/>
        <v/>
      </c>
      <c r="IB63" s="432" t="str">
        <f t="shared" si="152"/>
        <v/>
      </c>
      <c r="IC63" s="432" t="str">
        <f t="shared" si="152"/>
        <v/>
      </c>
      <c r="ID63" s="432" t="str">
        <f t="shared" si="152"/>
        <v/>
      </c>
      <c r="IE63" s="432" t="str">
        <f t="shared" si="153"/>
        <v/>
      </c>
      <c r="IF63" s="432" t="str">
        <f t="shared" si="153"/>
        <v/>
      </c>
      <c r="IG63" s="432" t="str">
        <f t="shared" si="153"/>
        <v/>
      </c>
      <c r="IH63" s="432" t="str">
        <f t="shared" si="153"/>
        <v/>
      </c>
      <c r="II63" s="432" t="str">
        <f t="shared" si="153"/>
        <v/>
      </c>
      <c r="IJ63" s="432" t="str">
        <f t="shared" si="153"/>
        <v/>
      </c>
      <c r="IK63" s="432" t="str">
        <f t="shared" si="153"/>
        <v/>
      </c>
      <c r="IL63" s="432" t="str">
        <f t="shared" si="153"/>
        <v/>
      </c>
      <c r="IM63" s="432" t="str">
        <f t="shared" si="153"/>
        <v/>
      </c>
      <c r="IN63" s="432" t="str">
        <f t="shared" si="153"/>
        <v/>
      </c>
      <c r="IO63" s="432" t="str">
        <f t="shared" si="154"/>
        <v/>
      </c>
      <c r="IP63" s="432" t="str">
        <f t="shared" si="154"/>
        <v/>
      </c>
      <c r="IQ63" s="432" t="str">
        <f t="shared" si="154"/>
        <v/>
      </c>
      <c r="IR63" s="432" t="str">
        <f t="shared" si="154"/>
        <v/>
      </c>
      <c r="IS63" s="432" t="str">
        <f t="shared" si="154"/>
        <v/>
      </c>
      <c r="IT63" s="432" t="str">
        <f t="shared" si="154"/>
        <v/>
      </c>
      <c r="IU63" s="432" t="str">
        <f t="shared" si="154"/>
        <v/>
      </c>
      <c r="IV63" s="432" t="str">
        <f t="shared" si="154"/>
        <v/>
      </c>
      <c r="IW63" s="432" t="str">
        <f t="shared" si="154"/>
        <v/>
      </c>
      <c r="IX63" s="432" t="str">
        <f t="shared" si="154"/>
        <v/>
      </c>
      <c r="IY63" s="432" t="str">
        <f t="shared" si="155"/>
        <v/>
      </c>
      <c r="IZ63" s="432" t="str">
        <f t="shared" si="155"/>
        <v/>
      </c>
      <c r="JA63" s="432" t="str">
        <f t="shared" si="155"/>
        <v/>
      </c>
      <c r="JB63" s="432" t="str">
        <f t="shared" si="155"/>
        <v/>
      </c>
      <c r="JC63" s="432" t="str">
        <f t="shared" si="155"/>
        <v/>
      </c>
      <c r="JD63" s="432" t="str">
        <f t="shared" si="155"/>
        <v/>
      </c>
      <c r="JE63" s="432" t="str">
        <f t="shared" si="155"/>
        <v/>
      </c>
      <c r="JF63" s="432" t="str">
        <f t="shared" si="155"/>
        <v/>
      </c>
      <c r="JG63" s="432" t="str">
        <f t="shared" si="155"/>
        <v/>
      </c>
      <c r="JH63" s="432" t="str">
        <f t="shared" si="155"/>
        <v/>
      </c>
      <c r="JI63" s="432" t="str">
        <f t="shared" si="156"/>
        <v/>
      </c>
      <c r="JJ63" s="432" t="str">
        <f t="shared" si="156"/>
        <v/>
      </c>
      <c r="JK63" s="432" t="str">
        <f t="shared" si="156"/>
        <v/>
      </c>
      <c r="JL63" s="432" t="str">
        <f t="shared" si="156"/>
        <v/>
      </c>
      <c r="JM63" s="432" t="str">
        <f t="shared" si="156"/>
        <v/>
      </c>
      <c r="JN63" s="432" t="str">
        <f t="shared" si="156"/>
        <v/>
      </c>
      <c r="JO63" s="432" t="str">
        <f t="shared" si="156"/>
        <v/>
      </c>
      <c r="JP63" s="432" t="str">
        <f t="shared" si="156"/>
        <v/>
      </c>
      <c r="JQ63" s="432" t="str">
        <f t="shared" si="156"/>
        <v/>
      </c>
      <c r="JR63" s="432" t="str">
        <f t="shared" si="156"/>
        <v/>
      </c>
      <c r="JS63" s="432" t="str">
        <f t="shared" si="157"/>
        <v/>
      </c>
      <c r="JT63" s="432" t="str">
        <f t="shared" si="157"/>
        <v/>
      </c>
      <c r="JU63" s="432" t="str">
        <f t="shared" si="157"/>
        <v/>
      </c>
      <c r="JV63" s="432" t="str">
        <f t="shared" si="157"/>
        <v/>
      </c>
      <c r="JW63" s="432" t="str">
        <f t="shared" si="157"/>
        <v/>
      </c>
      <c r="JX63" s="432" t="str">
        <f t="shared" si="157"/>
        <v/>
      </c>
      <c r="JY63" s="432" t="str">
        <f t="shared" si="157"/>
        <v/>
      </c>
      <c r="JZ63" s="432" t="str">
        <f t="shared" si="157"/>
        <v/>
      </c>
      <c r="KA63" s="432" t="str">
        <f t="shared" si="157"/>
        <v/>
      </c>
      <c r="KB63" s="432" t="str">
        <f t="shared" si="157"/>
        <v/>
      </c>
      <c r="KC63" s="432" t="str">
        <f t="shared" si="158"/>
        <v/>
      </c>
      <c r="KD63" s="432" t="str">
        <f t="shared" si="158"/>
        <v/>
      </c>
      <c r="KE63" s="432" t="str">
        <f t="shared" si="158"/>
        <v/>
      </c>
      <c r="KF63" s="432" t="str">
        <f t="shared" si="158"/>
        <v/>
      </c>
      <c r="KG63" s="432" t="str">
        <f t="shared" si="158"/>
        <v/>
      </c>
      <c r="KH63" s="432" t="str">
        <f t="shared" si="158"/>
        <v/>
      </c>
      <c r="KI63" s="432" t="str">
        <f t="shared" si="158"/>
        <v/>
      </c>
      <c r="KJ63" s="432" t="str">
        <f t="shared" si="158"/>
        <v/>
      </c>
      <c r="KK63" s="432" t="str">
        <f t="shared" si="158"/>
        <v/>
      </c>
      <c r="KL63" s="432" t="str">
        <f t="shared" si="158"/>
        <v/>
      </c>
      <c r="KM63" s="432" t="str">
        <f t="shared" si="159"/>
        <v/>
      </c>
      <c r="KN63" s="432" t="str">
        <f t="shared" si="159"/>
        <v/>
      </c>
      <c r="KO63" s="432" t="str">
        <f t="shared" si="159"/>
        <v/>
      </c>
      <c r="KP63" s="432" t="str">
        <f t="shared" si="159"/>
        <v/>
      </c>
      <c r="KQ63" s="432" t="str">
        <f t="shared" si="159"/>
        <v/>
      </c>
      <c r="KR63" s="432" t="str">
        <f t="shared" si="159"/>
        <v/>
      </c>
      <c r="KS63" s="432" t="str">
        <f t="shared" si="159"/>
        <v/>
      </c>
      <c r="KT63" s="432" t="str">
        <f t="shared" si="159"/>
        <v/>
      </c>
      <c r="KU63" s="432" t="str">
        <f t="shared" si="159"/>
        <v/>
      </c>
      <c r="KV63" s="432" t="str">
        <f t="shared" si="159"/>
        <v/>
      </c>
      <c r="KW63" s="432" t="str">
        <f t="shared" si="160"/>
        <v/>
      </c>
      <c r="KX63" s="432" t="str">
        <f t="shared" si="160"/>
        <v/>
      </c>
      <c r="KY63" s="432" t="str">
        <f t="shared" si="160"/>
        <v/>
      </c>
      <c r="KZ63" s="432" t="str">
        <f t="shared" si="160"/>
        <v/>
      </c>
      <c r="LA63" s="432" t="str">
        <f t="shared" si="160"/>
        <v/>
      </c>
      <c r="LB63" s="432" t="str">
        <f t="shared" si="160"/>
        <v/>
      </c>
      <c r="LC63" s="432" t="str">
        <f t="shared" si="160"/>
        <v/>
      </c>
      <c r="LD63" s="432" t="str">
        <f t="shared" si="160"/>
        <v/>
      </c>
      <c r="LE63" s="432" t="str">
        <f t="shared" si="160"/>
        <v/>
      </c>
      <c r="LF63" s="432" t="str">
        <f t="shared" si="160"/>
        <v/>
      </c>
      <c r="LG63" s="432" t="str">
        <f t="shared" si="161"/>
        <v/>
      </c>
      <c r="LH63" s="432" t="str">
        <f t="shared" si="161"/>
        <v/>
      </c>
      <c r="LI63" s="432" t="str">
        <f t="shared" si="161"/>
        <v/>
      </c>
      <c r="LJ63" s="432" t="str">
        <f t="shared" si="161"/>
        <v/>
      </c>
      <c r="LK63" s="432" t="str">
        <f t="shared" si="161"/>
        <v/>
      </c>
      <c r="LL63" s="432" t="str">
        <f t="shared" si="161"/>
        <v/>
      </c>
      <c r="LM63" s="432" t="str">
        <f t="shared" si="161"/>
        <v/>
      </c>
      <c r="LN63" s="432" t="str">
        <f t="shared" si="161"/>
        <v/>
      </c>
      <c r="LO63" s="432" t="str">
        <f t="shared" si="161"/>
        <v/>
      </c>
      <c r="LP63" s="432" t="str">
        <f t="shared" si="161"/>
        <v/>
      </c>
      <c r="LQ63" s="432" t="str">
        <f t="shared" si="162"/>
        <v/>
      </c>
      <c r="LR63" s="432" t="str">
        <f t="shared" si="162"/>
        <v/>
      </c>
      <c r="LS63" s="432" t="str">
        <f t="shared" si="162"/>
        <v/>
      </c>
      <c r="LT63" s="432" t="str">
        <f t="shared" si="162"/>
        <v/>
      </c>
      <c r="LU63" s="432" t="str">
        <f t="shared" si="162"/>
        <v/>
      </c>
      <c r="LV63" s="432" t="str">
        <f t="shared" si="162"/>
        <v/>
      </c>
      <c r="LW63" s="432" t="str">
        <f t="shared" si="162"/>
        <v/>
      </c>
      <c r="LX63" s="432" t="str">
        <f t="shared" si="162"/>
        <v/>
      </c>
      <c r="LY63" s="432" t="str">
        <f t="shared" si="162"/>
        <v/>
      </c>
      <c r="LZ63" s="432" t="str">
        <f t="shared" si="162"/>
        <v/>
      </c>
      <c r="MA63" s="432" t="str">
        <f t="shared" si="163"/>
        <v/>
      </c>
      <c r="MB63" s="432" t="str">
        <f t="shared" si="163"/>
        <v/>
      </c>
      <c r="MC63" s="432" t="str">
        <f t="shared" si="163"/>
        <v/>
      </c>
      <c r="MD63" s="432" t="str">
        <f t="shared" si="163"/>
        <v/>
      </c>
      <c r="ME63" s="432" t="str">
        <f t="shared" si="163"/>
        <v/>
      </c>
      <c r="MF63" s="432" t="str">
        <f t="shared" si="163"/>
        <v/>
      </c>
      <c r="MG63" s="432" t="str">
        <f t="shared" si="163"/>
        <v/>
      </c>
      <c r="MH63" s="432" t="str">
        <f t="shared" si="163"/>
        <v/>
      </c>
      <c r="MI63" s="432" t="str">
        <f t="shared" si="163"/>
        <v/>
      </c>
      <c r="MJ63" s="432" t="str">
        <f t="shared" si="163"/>
        <v/>
      </c>
      <c r="MK63" s="432" t="str">
        <f t="shared" si="164"/>
        <v/>
      </c>
      <c r="ML63" s="432" t="str">
        <f t="shared" si="164"/>
        <v/>
      </c>
      <c r="MM63" s="432" t="str">
        <f t="shared" si="164"/>
        <v/>
      </c>
      <c r="MN63" s="432" t="str">
        <f t="shared" si="164"/>
        <v/>
      </c>
      <c r="MO63" s="432" t="str">
        <f t="shared" si="164"/>
        <v/>
      </c>
      <c r="MP63" s="432" t="str">
        <f t="shared" si="164"/>
        <v/>
      </c>
      <c r="MQ63" s="432" t="str">
        <f t="shared" si="164"/>
        <v/>
      </c>
      <c r="MR63" s="432" t="str">
        <f t="shared" si="164"/>
        <v/>
      </c>
      <c r="MS63" s="432" t="str">
        <f t="shared" si="164"/>
        <v/>
      </c>
      <c r="MT63" s="432" t="str">
        <f t="shared" si="164"/>
        <v/>
      </c>
      <c r="MU63" s="432" t="str">
        <f t="shared" si="165"/>
        <v/>
      </c>
      <c r="MV63" s="432" t="str">
        <f t="shared" si="165"/>
        <v/>
      </c>
      <c r="MW63" s="432" t="str">
        <f t="shared" si="165"/>
        <v/>
      </c>
      <c r="MX63" s="432" t="str">
        <f t="shared" si="165"/>
        <v/>
      </c>
      <c r="MY63" s="432" t="str">
        <f t="shared" si="165"/>
        <v/>
      </c>
      <c r="MZ63" s="432" t="str">
        <f t="shared" si="165"/>
        <v/>
      </c>
      <c r="NA63" s="432" t="str">
        <f t="shared" si="165"/>
        <v/>
      </c>
      <c r="NB63" s="432" t="str">
        <f t="shared" si="165"/>
        <v/>
      </c>
      <c r="NC63" s="432" t="str">
        <f t="shared" si="165"/>
        <v/>
      </c>
      <c r="ND63" s="432" t="str">
        <f t="shared" si="165"/>
        <v/>
      </c>
      <c r="NE63" s="432" t="str">
        <f t="shared" si="166"/>
        <v/>
      </c>
      <c r="NF63" s="432" t="str">
        <f t="shared" si="166"/>
        <v/>
      </c>
      <c r="NG63" s="432" t="str">
        <f t="shared" si="166"/>
        <v/>
      </c>
      <c r="NH63" s="432" t="str">
        <f t="shared" si="166"/>
        <v/>
      </c>
      <c r="NI63" s="432" t="str">
        <f t="shared" si="166"/>
        <v/>
      </c>
      <c r="NJ63" s="432" t="str">
        <f t="shared" si="166"/>
        <v/>
      </c>
      <c r="NK63" s="432" t="str">
        <f t="shared" si="166"/>
        <v/>
      </c>
      <c r="NL63" s="432" t="str">
        <f t="shared" si="166"/>
        <v/>
      </c>
      <c r="NM63" s="432" t="str">
        <f t="shared" si="166"/>
        <v/>
      </c>
      <c r="NN63" s="432" t="str">
        <f t="shared" si="166"/>
        <v/>
      </c>
      <c r="NO63" s="432" t="str">
        <f t="shared" si="167"/>
        <v/>
      </c>
      <c r="NP63" s="432" t="str">
        <f t="shared" si="167"/>
        <v/>
      </c>
      <c r="NQ63" s="432" t="str">
        <f t="shared" si="167"/>
        <v/>
      </c>
      <c r="NR63" s="432" t="str">
        <f t="shared" si="167"/>
        <v/>
      </c>
      <c r="NS63" s="432" t="str">
        <f t="shared" si="167"/>
        <v/>
      </c>
      <c r="NT63" s="432" t="str">
        <f t="shared" si="167"/>
        <v/>
      </c>
      <c r="NU63" s="432" t="str">
        <f t="shared" si="167"/>
        <v/>
      </c>
      <c r="NV63" s="432" t="str">
        <f t="shared" si="167"/>
        <v/>
      </c>
      <c r="NW63" s="432" t="str">
        <f t="shared" si="167"/>
        <v/>
      </c>
      <c r="NX63" s="432" t="str">
        <f t="shared" si="167"/>
        <v/>
      </c>
      <c r="NY63" s="432" t="str">
        <f t="shared" si="168"/>
        <v/>
      </c>
      <c r="NZ63" s="432" t="str">
        <f t="shared" si="168"/>
        <v/>
      </c>
      <c r="OA63" s="432" t="str">
        <f t="shared" si="168"/>
        <v/>
      </c>
      <c r="OB63" s="432" t="str">
        <f t="shared" si="168"/>
        <v/>
      </c>
      <c r="OC63" s="432" t="str">
        <f t="shared" si="168"/>
        <v/>
      </c>
      <c r="OD63" s="432" t="str">
        <f t="shared" si="168"/>
        <v/>
      </c>
      <c r="OE63" s="432" t="str">
        <f t="shared" si="168"/>
        <v/>
      </c>
      <c r="OF63" s="432" t="str">
        <f t="shared" si="168"/>
        <v/>
      </c>
      <c r="OG63" s="432" t="str">
        <f t="shared" si="168"/>
        <v/>
      </c>
      <c r="OH63" s="432" t="str">
        <f t="shared" si="168"/>
        <v/>
      </c>
      <c r="OI63" s="432" t="str">
        <f t="shared" si="169"/>
        <v/>
      </c>
      <c r="OJ63" s="432" t="str">
        <f t="shared" si="169"/>
        <v/>
      </c>
      <c r="OK63" s="432" t="str">
        <f t="shared" si="169"/>
        <v/>
      </c>
      <c r="OL63" s="432" t="str">
        <f t="shared" si="169"/>
        <v/>
      </c>
      <c r="OM63" s="432" t="str">
        <f t="shared" si="169"/>
        <v/>
      </c>
      <c r="ON63" s="432" t="str">
        <f t="shared" si="169"/>
        <v/>
      </c>
      <c r="OO63" s="432" t="str">
        <f t="shared" si="169"/>
        <v/>
      </c>
      <c r="OP63" s="432" t="str">
        <f t="shared" si="169"/>
        <v/>
      </c>
      <c r="OQ63" s="432" t="str">
        <f t="shared" si="169"/>
        <v/>
      </c>
      <c r="OR63" s="432" t="str">
        <f t="shared" si="169"/>
        <v/>
      </c>
      <c r="OS63" s="432" t="str">
        <f t="shared" si="170"/>
        <v/>
      </c>
      <c r="OT63" s="432" t="str">
        <f t="shared" si="170"/>
        <v/>
      </c>
      <c r="OU63" s="432" t="str">
        <f t="shared" si="170"/>
        <v/>
      </c>
      <c r="OV63" s="432" t="str">
        <f t="shared" si="170"/>
        <v/>
      </c>
      <c r="OW63" s="432" t="str">
        <f t="shared" si="170"/>
        <v/>
      </c>
      <c r="OX63" s="432" t="str">
        <f t="shared" si="170"/>
        <v/>
      </c>
      <c r="OY63" s="432" t="str">
        <f t="shared" si="170"/>
        <v/>
      </c>
      <c r="OZ63" s="432" t="str">
        <f t="shared" si="170"/>
        <v/>
      </c>
      <c r="PA63" s="432" t="str">
        <f t="shared" si="170"/>
        <v/>
      </c>
      <c r="PB63" s="432" t="str">
        <f t="shared" si="170"/>
        <v/>
      </c>
      <c r="PC63" s="432" t="str">
        <f t="shared" si="170"/>
        <v/>
      </c>
      <c r="PD63" s="432" t="str">
        <f t="shared" si="170"/>
        <v/>
      </c>
      <c r="PE63" s="432" t="str">
        <f t="shared" si="170"/>
        <v/>
      </c>
    </row>
    <row r="64" spans="1:421" ht="15.6">
      <c r="A64" s="549"/>
      <c r="B64" s="550"/>
      <c r="C64" s="948"/>
      <c r="D64" s="550"/>
      <c r="E64" s="554"/>
      <c r="F64" s="550"/>
      <c r="G64" s="551"/>
      <c r="H64" s="552"/>
      <c r="I64" s="553"/>
      <c r="J64" s="554"/>
      <c r="K64" s="554" t="str">
        <f t="shared" si="51"/>
        <v/>
      </c>
      <c r="L64" s="657" t="str">
        <f t="shared" si="12"/>
        <v/>
      </c>
      <c r="M64" s="952" t="str">
        <f t="shared" si="171"/>
        <v/>
      </c>
      <c r="N64" s="952" t="str">
        <f t="shared" si="52"/>
        <v/>
      </c>
      <c r="O64" s="1487"/>
      <c r="P64" s="1487"/>
      <c r="Q64" s="98"/>
      <c r="R64" s="167" t="str">
        <f t="shared" si="53"/>
        <v/>
      </c>
      <c r="S64" s="167" t="str">
        <f t="shared" si="54"/>
        <v/>
      </c>
      <c r="T64" s="167" t="str">
        <f t="shared" si="55"/>
        <v/>
      </c>
      <c r="U64" s="167" t="str">
        <f t="shared" si="56"/>
        <v/>
      </c>
      <c r="V64" s="85" t="s">
        <v>665</v>
      </c>
      <c r="W64" s="450">
        <v>5.833333333333333</v>
      </c>
      <c r="X64" s="167" t="str">
        <f t="shared" si="57"/>
        <v/>
      </c>
      <c r="Y64" s="167" t="str">
        <f t="shared" si="58"/>
        <v/>
      </c>
      <c r="Z64" s="167" t="str">
        <f t="shared" si="59"/>
        <v/>
      </c>
      <c r="AD64" s="527" t="s">
        <v>825</v>
      </c>
      <c r="AE64" s="25"/>
      <c r="AF64" s="25"/>
      <c r="AG64" s="25"/>
      <c r="AH64" s="25"/>
      <c r="AI64" s="25"/>
      <c r="AJ64" s="25"/>
      <c r="AK64" s="25"/>
      <c r="AL64" s="25"/>
      <c r="AM64" s="25"/>
      <c r="AN64" s="25"/>
      <c r="AO64" s="25"/>
      <c r="AP64" s="25"/>
      <c r="AQ64" s="25"/>
      <c r="AR64" s="25"/>
      <c r="AS64" s="25"/>
      <c r="AT64" s="25"/>
      <c r="AU64" s="25"/>
      <c r="AV64" s="25"/>
      <c r="AW64" s="432" t="str">
        <f t="shared" si="134"/>
        <v/>
      </c>
      <c r="AX64" s="432" t="str">
        <f t="shared" si="134"/>
        <v/>
      </c>
      <c r="AY64" s="432" t="str">
        <f t="shared" si="134"/>
        <v/>
      </c>
      <c r="AZ64" s="432" t="str">
        <f t="shared" si="134"/>
        <v/>
      </c>
      <c r="BA64" s="432" t="str">
        <f t="shared" si="134"/>
        <v/>
      </c>
      <c r="BB64" s="432" t="str">
        <f t="shared" si="134"/>
        <v/>
      </c>
      <c r="BC64" s="432" t="str">
        <f t="shared" si="134"/>
        <v/>
      </c>
      <c r="BD64" s="432" t="str">
        <f t="shared" si="134"/>
        <v/>
      </c>
      <c r="BE64" s="432" t="str">
        <f t="shared" si="134"/>
        <v/>
      </c>
      <c r="BF64" s="432" t="str">
        <f t="shared" si="134"/>
        <v/>
      </c>
      <c r="BG64" s="432" t="str">
        <f t="shared" si="135"/>
        <v/>
      </c>
      <c r="BH64" s="432" t="str">
        <f t="shared" si="135"/>
        <v/>
      </c>
      <c r="BI64" s="432" t="str">
        <f t="shared" si="135"/>
        <v/>
      </c>
      <c r="BJ64" s="432" t="str">
        <f t="shared" si="135"/>
        <v/>
      </c>
      <c r="BK64" s="432" t="str">
        <f t="shared" si="135"/>
        <v/>
      </c>
      <c r="BL64" s="432" t="str">
        <f t="shared" si="135"/>
        <v/>
      </c>
      <c r="BM64" s="432" t="str">
        <f t="shared" si="135"/>
        <v/>
      </c>
      <c r="BN64" s="432" t="str">
        <f t="shared" si="135"/>
        <v/>
      </c>
      <c r="BO64" s="432" t="str">
        <f t="shared" si="135"/>
        <v/>
      </c>
      <c r="BP64" s="432" t="str">
        <f t="shared" si="135"/>
        <v/>
      </c>
      <c r="BQ64" s="432" t="str">
        <f t="shared" si="136"/>
        <v/>
      </c>
      <c r="BR64" s="432" t="str">
        <f t="shared" si="136"/>
        <v/>
      </c>
      <c r="BS64" s="432" t="str">
        <f t="shared" si="136"/>
        <v/>
      </c>
      <c r="BT64" s="432" t="str">
        <f t="shared" si="136"/>
        <v/>
      </c>
      <c r="BU64" s="432" t="str">
        <f t="shared" si="136"/>
        <v/>
      </c>
      <c r="BV64" s="432" t="str">
        <f t="shared" si="136"/>
        <v/>
      </c>
      <c r="BW64" s="432" t="str">
        <f t="shared" si="136"/>
        <v/>
      </c>
      <c r="BX64" s="432" t="str">
        <f t="shared" si="136"/>
        <v/>
      </c>
      <c r="BY64" s="432" t="str">
        <f t="shared" si="136"/>
        <v/>
      </c>
      <c r="BZ64" s="432" t="str">
        <f t="shared" si="136"/>
        <v/>
      </c>
      <c r="CA64" s="432" t="str">
        <f t="shared" si="137"/>
        <v/>
      </c>
      <c r="CB64" s="432" t="str">
        <f t="shared" si="137"/>
        <v/>
      </c>
      <c r="CC64" s="432" t="str">
        <f t="shared" si="137"/>
        <v/>
      </c>
      <c r="CD64" s="432" t="str">
        <f t="shared" si="137"/>
        <v/>
      </c>
      <c r="CE64" s="432" t="str">
        <f t="shared" si="137"/>
        <v/>
      </c>
      <c r="CF64" s="432" t="str">
        <f t="shared" si="137"/>
        <v/>
      </c>
      <c r="CG64" s="432" t="str">
        <f t="shared" si="137"/>
        <v/>
      </c>
      <c r="CH64" s="432" t="str">
        <f t="shared" si="137"/>
        <v/>
      </c>
      <c r="CI64" s="432" t="str">
        <f t="shared" si="137"/>
        <v/>
      </c>
      <c r="CJ64" s="432" t="str">
        <f t="shared" si="137"/>
        <v/>
      </c>
      <c r="CK64" s="432" t="str">
        <f t="shared" si="138"/>
        <v/>
      </c>
      <c r="CL64" s="432" t="str">
        <f t="shared" si="138"/>
        <v/>
      </c>
      <c r="CM64" s="432" t="str">
        <f t="shared" si="138"/>
        <v/>
      </c>
      <c r="CN64" s="432" t="str">
        <f t="shared" si="138"/>
        <v/>
      </c>
      <c r="CO64" s="432" t="str">
        <f t="shared" si="138"/>
        <v/>
      </c>
      <c r="CP64" s="432" t="str">
        <f t="shared" si="138"/>
        <v/>
      </c>
      <c r="CQ64" s="432" t="str">
        <f t="shared" si="138"/>
        <v/>
      </c>
      <c r="CR64" s="432" t="str">
        <f t="shared" si="138"/>
        <v/>
      </c>
      <c r="CS64" s="432" t="str">
        <f t="shared" si="138"/>
        <v/>
      </c>
      <c r="CT64" s="432" t="str">
        <f t="shared" si="138"/>
        <v/>
      </c>
      <c r="CU64" s="432" t="str">
        <f t="shared" si="139"/>
        <v/>
      </c>
      <c r="CV64" s="432" t="str">
        <f t="shared" si="139"/>
        <v/>
      </c>
      <c r="CW64" s="432" t="str">
        <f t="shared" si="139"/>
        <v/>
      </c>
      <c r="CX64" s="432" t="str">
        <f t="shared" si="139"/>
        <v/>
      </c>
      <c r="CY64" s="432" t="str">
        <f t="shared" si="139"/>
        <v/>
      </c>
      <c r="CZ64" s="432" t="str">
        <f t="shared" si="139"/>
        <v/>
      </c>
      <c r="DA64" s="432" t="str">
        <f t="shared" si="139"/>
        <v/>
      </c>
      <c r="DB64" s="432" t="str">
        <f t="shared" si="139"/>
        <v/>
      </c>
      <c r="DC64" s="432" t="str">
        <f t="shared" si="139"/>
        <v/>
      </c>
      <c r="DD64" s="432" t="str">
        <f t="shared" si="139"/>
        <v/>
      </c>
      <c r="DE64" s="432" t="str">
        <f t="shared" si="140"/>
        <v/>
      </c>
      <c r="DF64" s="432" t="str">
        <f t="shared" si="140"/>
        <v/>
      </c>
      <c r="DG64" s="432" t="str">
        <f t="shared" si="140"/>
        <v/>
      </c>
      <c r="DH64" s="432" t="str">
        <f t="shared" si="140"/>
        <v/>
      </c>
      <c r="DI64" s="432" t="str">
        <f t="shared" si="140"/>
        <v/>
      </c>
      <c r="DJ64" s="432" t="str">
        <f t="shared" si="140"/>
        <v/>
      </c>
      <c r="DK64" s="432" t="str">
        <f t="shared" si="140"/>
        <v/>
      </c>
      <c r="DL64" s="432" t="str">
        <f t="shared" si="140"/>
        <v/>
      </c>
      <c r="DM64" s="432" t="str">
        <f t="shared" si="140"/>
        <v/>
      </c>
      <c r="DN64" s="432" t="str">
        <f t="shared" si="140"/>
        <v/>
      </c>
      <c r="DO64" s="432" t="str">
        <f t="shared" si="141"/>
        <v/>
      </c>
      <c r="DP64" s="432" t="str">
        <f t="shared" si="141"/>
        <v/>
      </c>
      <c r="DQ64" s="432" t="str">
        <f t="shared" si="141"/>
        <v/>
      </c>
      <c r="DR64" s="432" t="str">
        <f t="shared" si="141"/>
        <v/>
      </c>
      <c r="DS64" s="432" t="str">
        <f t="shared" si="141"/>
        <v/>
      </c>
      <c r="DT64" s="432" t="str">
        <f t="shared" si="141"/>
        <v/>
      </c>
      <c r="DU64" s="432" t="str">
        <f t="shared" si="141"/>
        <v/>
      </c>
      <c r="DV64" s="432" t="str">
        <f t="shared" si="141"/>
        <v/>
      </c>
      <c r="DW64" s="432" t="str">
        <f t="shared" si="141"/>
        <v/>
      </c>
      <c r="DX64" s="432" t="str">
        <f t="shared" si="141"/>
        <v/>
      </c>
      <c r="DY64" s="432" t="str">
        <f t="shared" si="142"/>
        <v/>
      </c>
      <c r="DZ64" s="432" t="str">
        <f t="shared" si="142"/>
        <v/>
      </c>
      <c r="EA64" s="432" t="str">
        <f t="shared" si="142"/>
        <v/>
      </c>
      <c r="EB64" s="432" t="str">
        <f t="shared" si="142"/>
        <v/>
      </c>
      <c r="EC64" s="432" t="str">
        <f t="shared" si="142"/>
        <v/>
      </c>
      <c r="ED64" s="432" t="str">
        <f t="shared" si="142"/>
        <v/>
      </c>
      <c r="EE64" s="432" t="str">
        <f t="shared" si="142"/>
        <v/>
      </c>
      <c r="EF64" s="432" t="str">
        <f t="shared" si="142"/>
        <v/>
      </c>
      <c r="EG64" s="432" t="str">
        <f t="shared" si="142"/>
        <v/>
      </c>
      <c r="EH64" s="432" t="str">
        <f t="shared" si="142"/>
        <v/>
      </c>
      <c r="EI64" s="432" t="str">
        <f t="shared" si="143"/>
        <v/>
      </c>
      <c r="EJ64" s="432" t="str">
        <f t="shared" si="143"/>
        <v/>
      </c>
      <c r="EK64" s="432" t="str">
        <f t="shared" si="143"/>
        <v/>
      </c>
      <c r="EL64" s="432" t="str">
        <f t="shared" si="143"/>
        <v/>
      </c>
      <c r="EM64" s="432" t="str">
        <f t="shared" si="143"/>
        <v/>
      </c>
      <c r="EN64" s="432" t="str">
        <f t="shared" si="143"/>
        <v/>
      </c>
      <c r="EO64" s="432" t="str">
        <f t="shared" si="143"/>
        <v/>
      </c>
      <c r="EP64" s="432" t="str">
        <f t="shared" si="143"/>
        <v/>
      </c>
      <c r="EQ64" s="432" t="str">
        <f t="shared" si="143"/>
        <v/>
      </c>
      <c r="ER64" s="432" t="str">
        <f t="shared" si="143"/>
        <v/>
      </c>
      <c r="ES64" s="432" t="str">
        <f t="shared" si="144"/>
        <v/>
      </c>
      <c r="ET64" s="432" t="str">
        <f t="shared" si="144"/>
        <v/>
      </c>
      <c r="EU64" s="432" t="str">
        <f t="shared" si="144"/>
        <v/>
      </c>
      <c r="EV64" s="432" t="str">
        <f t="shared" si="144"/>
        <v/>
      </c>
      <c r="EW64" s="432" t="str">
        <f t="shared" si="144"/>
        <v/>
      </c>
      <c r="EX64" s="432" t="str">
        <f t="shared" si="144"/>
        <v/>
      </c>
      <c r="EY64" s="432" t="str">
        <f t="shared" si="144"/>
        <v/>
      </c>
      <c r="EZ64" s="432" t="str">
        <f t="shared" si="144"/>
        <v/>
      </c>
      <c r="FA64" s="432" t="str">
        <f t="shared" si="144"/>
        <v/>
      </c>
      <c r="FB64" s="432" t="str">
        <f t="shared" si="144"/>
        <v/>
      </c>
      <c r="FC64" s="432" t="str">
        <f t="shared" si="145"/>
        <v/>
      </c>
      <c r="FD64" s="432" t="str">
        <f t="shared" si="145"/>
        <v/>
      </c>
      <c r="FE64" s="432" t="str">
        <f t="shared" si="145"/>
        <v/>
      </c>
      <c r="FF64" s="432" t="str">
        <f t="shared" si="145"/>
        <v/>
      </c>
      <c r="FG64" s="432" t="str">
        <f t="shared" si="145"/>
        <v/>
      </c>
      <c r="FH64" s="432" t="str">
        <f t="shared" si="145"/>
        <v/>
      </c>
      <c r="FI64" s="432" t="str">
        <f t="shared" si="145"/>
        <v/>
      </c>
      <c r="FJ64" s="432" t="str">
        <f t="shared" si="145"/>
        <v/>
      </c>
      <c r="FK64" s="432" t="str">
        <f t="shared" si="145"/>
        <v/>
      </c>
      <c r="FL64" s="432" t="str">
        <f t="shared" si="145"/>
        <v/>
      </c>
      <c r="FM64" s="432" t="str">
        <f t="shared" si="146"/>
        <v/>
      </c>
      <c r="FN64" s="432" t="str">
        <f t="shared" si="146"/>
        <v/>
      </c>
      <c r="FO64" s="432" t="str">
        <f t="shared" si="146"/>
        <v/>
      </c>
      <c r="FP64" s="432" t="str">
        <f t="shared" si="146"/>
        <v/>
      </c>
      <c r="FQ64" s="432" t="str">
        <f t="shared" si="146"/>
        <v/>
      </c>
      <c r="FR64" s="432" t="str">
        <f t="shared" si="146"/>
        <v/>
      </c>
      <c r="FS64" s="432" t="str">
        <f t="shared" si="146"/>
        <v/>
      </c>
      <c r="FT64" s="432" t="str">
        <f t="shared" si="146"/>
        <v/>
      </c>
      <c r="FU64" s="432" t="str">
        <f t="shared" si="146"/>
        <v/>
      </c>
      <c r="FV64" s="432" t="str">
        <f t="shared" si="146"/>
        <v/>
      </c>
      <c r="FW64" s="432" t="str">
        <f t="shared" si="147"/>
        <v/>
      </c>
      <c r="FX64" s="432" t="str">
        <f t="shared" si="147"/>
        <v/>
      </c>
      <c r="FY64" s="432" t="str">
        <f t="shared" si="147"/>
        <v/>
      </c>
      <c r="FZ64" s="432" t="str">
        <f t="shared" si="147"/>
        <v/>
      </c>
      <c r="GA64" s="432" t="str">
        <f t="shared" si="147"/>
        <v/>
      </c>
      <c r="GB64" s="432" t="str">
        <f t="shared" si="147"/>
        <v/>
      </c>
      <c r="GC64" s="432" t="str">
        <f t="shared" si="147"/>
        <v/>
      </c>
      <c r="GD64" s="432" t="str">
        <f t="shared" si="147"/>
        <v/>
      </c>
      <c r="GE64" s="432" t="str">
        <f t="shared" si="147"/>
        <v/>
      </c>
      <c r="GF64" s="432" t="str">
        <f t="shared" si="147"/>
        <v/>
      </c>
      <c r="GG64" s="432" t="str">
        <f t="shared" si="148"/>
        <v/>
      </c>
      <c r="GH64" s="432" t="str">
        <f t="shared" si="148"/>
        <v/>
      </c>
      <c r="GI64" s="432" t="str">
        <f t="shared" si="148"/>
        <v/>
      </c>
      <c r="GJ64" s="432" t="str">
        <f t="shared" si="148"/>
        <v/>
      </c>
      <c r="GK64" s="432" t="str">
        <f t="shared" si="148"/>
        <v/>
      </c>
      <c r="GL64" s="432" t="str">
        <f t="shared" si="148"/>
        <v/>
      </c>
      <c r="GM64" s="432" t="str">
        <f t="shared" si="148"/>
        <v/>
      </c>
      <c r="GN64" s="432" t="str">
        <f t="shared" si="148"/>
        <v/>
      </c>
      <c r="GO64" s="432" t="str">
        <f t="shared" si="148"/>
        <v/>
      </c>
      <c r="GP64" s="432" t="str">
        <f t="shared" si="148"/>
        <v/>
      </c>
      <c r="GQ64" s="432" t="str">
        <f t="shared" si="149"/>
        <v/>
      </c>
      <c r="GR64" s="432" t="str">
        <f t="shared" si="149"/>
        <v/>
      </c>
      <c r="GS64" s="432" t="str">
        <f t="shared" si="149"/>
        <v/>
      </c>
      <c r="GT64" s="432" t="str">
        <f t="shared" si="149"/>
        <v/>
      </c>
      <c r="GU64" s="432" t="str">
        <f t="shared" si="149"/>
        <v/>
      </c>
      <c r="GV64" s="432" t="str">
        <f t="shared" si="149"/>
        <v/>
      </c>
      <c r="GW64" s="432" t="str">
        <f t="shared" si="149"/>
        <v/>
      </c>
      <c r="GX64" s="432" t="str">
        <f t="shared" si="149"/>
        <v/>
      </c>
      <c r="GY64" s="432" t="str">
        <f t="shared" si="149"/>
        <v/>
      </c>
      <c r="GZ64" s="432" t="str">
        <f t="shared" si="149"/>
        <v/>
      </c>
      <c r="HA64" s="432" t="str">
        <f t="shared" si="150"/>
        <v/>
      </c>
      <c r="HB64" s="432" t="str">
        <f t="shared" si="150"/>
        <v/>
      </c>
      <c r="HC64" s="432" t="str">
        <f t="shared" si="150"/>
        <v/>
      </c>
      <c r="HD64" s="432" t="str">
        <f t="shared" si="150"/>
        <v/>
      </c>
      <c r="HE64" s="432" t="str">
        <f t="shared" si="150"/>
        <v/>
      </c>
      <c r="HF64" s="432" t="str">
        <f t="shared" si="150"/>
        <v/>
      </c>
      <c r="HG64" s="432" t="str">
        <f t="shared" si="150"/>
        <v/>
      </c>
      <c r="HH64" s="432" t="str">
        <f t="shared" si="150"/>
        <v/>
      </c>
      <c r="HI64" s="432" t="str">
        <f t="shared" si="150"/>
        <v/>
      </c>
      <c r="HJ64" s="432" t="str">
        <f t="shared" si="150"/>
        <v/>
      </c>
      <c r="HK64" s="432" t="str">
        <f t="shared" si="151"/>
        <v/>
      </c>
      <c r="HL64" s="432" t="str">
        <f t="shared" si="151"/>
        <v/>
      </c>
      <c r="HM64" s="432" t="str">
        <f t="shared" si="151"/>
        <v/>
      </c>
      <c r="HN64" s="432" t="str">
        <f t="shared" si="151"/>
        <v/>
      </c>
      <c r="HO64" s="432" t="str">
        <f t="shared" si="151"/>
        <v/>
      </c>
      <c r="HP64" s="432" t="str">
        <f t="shared" si="151"/>
        <v/>
      </c>
      <c r="HQ64" s="432" t="str">
        <f t="shared" si="151"/>
        <v/>
      </c>
      <c r="HR64" s="432" t="str">
        <f t="shared" si="151"/>
        <v/>
      </c>
      <c r="HS64" s="432" t="str">
        <f t="shared" si="151"/>
        <v/>
      </c>
      <c r="HT64" s="432" t="str">
        <f t="shared" si="151"/>
        <v/>
      </c>
      <c r="HU64" s="432" t="str">
        <f t="shared" si="152"/>
        <v/>
      </c>
      <c r="HV64" s="432" t="str">
        <f t="shared" si="152"/>
        <v/>
      </c>
      <c r="HW64" s="432" t="str">
        <f t="shared" si="152"/>
        <v/>
      </c>
      <c r="HX64" s="432" t="str">
        <f t="shared" si="152"/>
        <v/>
      </c>
      <c r="HY64" s="432" t="str">
        <f t="shared" si="152"/>
        <v/>
      </c>
      <c r="HZ64" s="432" t="str">
        <f t="shared" si="152"/>
        <v/>
      </c>
      <c r="IA64" s="432" t="str">
        <f t="shared" si="152"/>
        <v/>
      </c>
      <c r="IB64" s="432" t="str">
        <f t="shared" si="152"/>
        <v/>
      </c>
      <c r="IC64" s="432" t="str">
        <f t="shared" si="152"/>
        <v/>
      </c>
      <c r="ID64" s="432" t="str">
        <f t="shared" si="152"/>
        <v/>
      </c>
      <c r="IE64" s="432" t="str">
        <f t="shared" si="153"/>
        <v/>
      </c>
      <c r="IF64" s="432" t="str">
        <f t="shared" si="153"/>
        <v/>
      </c>
      <c r="IG64" s="432" t="str">
        <f t="shared" si="153"/>
        <v/>
      </c>
      <c r="IH64" s="432" t="str">
        <f t="shared" si="153"/>
        <v/>
      </c>
      <c r="II64" s="432" t="str">
        <f t="shared" si="153"/>
        <v/>
      </c>
      <c r="IJ64" s="432" t="str">
        <f t="shared" si="153"/>
        <v/>
      </c>
      <c r="IK64" s="432" t="str">
        <f t="shared" si="153"/>
        <v/>
      </c>
      <c r="IL64" s="432" t="str">
        <f t="shared" si="153"/>
        <v/>
      </c>
      <c r="IM64" s="432" t="str">
        <f t="shared" si="153"/>
        <v/>
      </c>
      <c r="IN64" s="432" t="str">
        <f t="shared" si="153"/>
        <v/>
      </c>
      <c r="IO64" s="432" t="str">
        <f t="shared" si="154"/>
        <v/>
      </c>
      <c r="IP64" s="432" t="str">
        <f t="shared" si="154"/>
        <v/>
      </c>
      <c r="IQ64" s="432" t="str">
        <f t="shared" si="154"/>
        <v/>
      </c>
      <c r="IR64" s="432" t="str">
        <f t="shared" si="154"/>
        <v/>
      </c>
      <c r="IS64" s="432" t="str">
        <f t="shared" si="154"/>
        <v/>
      </c>
      <c r="IT64" s="432" t="str">
        <f t="shared" si="154"/>
        <v/>
      </c>
      <c r="IU64" s="432" t="str">
        <f t="shared" si="154"/>
        <v/>
      </c>
      <c r="IV64" s="432" t="str">
        <f t="shared" si="154"/>
        <v/>
      </c>
      <c r="IW64" s="432" t="str">
        <f t="shared" si="154"/>
        <v/>
      </c>
      <c r="IX64" s="432" t="str">
        <f t="shared" si="154"/>
        <v/>
      </c>
      <c r="IY64" s="432" t="str">
        <f t="shared" si="155"/>
        <v/>
      </c>
      <c r="IZ64" s="432" t="str">
        <f t="shared" si="155"/>
        <v/>
      </c>
      <c r="JA64" s="432" t="str">
        <f t="shared" si="155"/>
        <v/>
      </c>
      <c r="JB64" s="432" t="str">
        <f t="shared" si="155"/>
        <v/>
      </c>
      <c r="JC64" s="432" t="str">
        <f t="shared" si="155"/>
        <v/>
      </c>
      <c r="JD64" s="432" t="str">
        <f t="shared" si="155"/>
        <v/>
      </c>
      <c r="JE64" s="432" t="str">
        <f t="shared" si="155"/>
        <v/>
      </c>
      <c r="JF64" s="432" t="str">
        <f t="shared" si="155"/>
        <v/>
      </c>
      <c r="JG64" s="432" t="str">
        <f t="shared" si="155"/>
        <v/>
      </c>
      <c r="JH64" s="432" t="str">
        <f t="shared" si="155"/>
        <v/>
      </c>
      <c r="JI64" s="432" t="str">
        <f t="shared" si="156"/>
        <v/>
      </c>
      <c r="JJ64" s="432" t="str">
        <f t="shared" si="156"/>
        <v/>
      </c>
      <c r="JK64" s="432" t="str">
        <f t="shared" si="156"/>
        <v/>
      </c>
      <c r="JL64" s="432" t="str">
        <f t="shared" si="156"/>
        <v/>
      </c>
      <c r="JM64" s="432" t="str">
        <f t="shared" si="156"/>
        <v/>
      </c>
      <c r="JN64" s="432" t="str">
        <f t="shared" si="156"/>
        <v/>
      </c>
      <c r="JO64" s="432" t="str">
        <f t="shared" si="156"/>
        <v/>
      </c>
      <c r="JP64" s="432" t="str">
        <f t="shared" si="156"/>
        <v/>
      </c>
      <c r="JQ64" s="432" t="str">
        <f t="shared" si="156"/>
        <v/>
      </c>
      <c r="JR64" s="432" t="str">
        <f t="shared" si="156"/>
        <v/>
      </c>
      <c r="JS64" s="432" t="str">
        <f t="shared" si="157"/>
        <v/>
      </c>
      <c r="JT64" s="432" t="str">
        <f t="shared" si="157"/>
        <v/>
      </c>
      <c r="JU64" s="432" t="str">
        <f t="shared" si="157"/>
        <v/>
      </c>
      <c r="JV64" s="432" t="str">
        <f t="shared" si="157"/>
        <v/>
      </c>
      <c r="JW64" s="432" t="str">
        <f t="shared" si="157"/>
        <v/>
      </c>
      <c r="JX64" s="432" t="str">
        <f t="shared" si="157"/>
        <v/>
      </c>
      <c r="JY64" s="432" t="str">
        <f t="shared" si="157"/>
        <v/>
      </c>
      <c r="JZ64" s="432" t="str">
        <f t="shared" si="157"/>
        <v/>
      </c>
      <c r="KA64" s="432" t="str">
        <f t="shared" si="157"/>
        <v/>
      </c>
      <c r="KB64" s="432" t="str">
        <f t="shared" si="157"/>
        <v/>
      </c>
      <c r="KC64" s="432" t="str">
        <f t="shared" si="158"/>
        <v/>
      </c>
      <c r="KD64" s="432" t="str">
        <f t="shared" si="158"/>
        <v/>
      </c>
      <c r="KE64" s="432" t="str">
        <f t="shared" si="158"/>
        <v/>
      </c>
      <c r="KF64" s="432" t="str">
        <f t="shared" si="158"/>
        <v/>
      </c>
      <c r="KG64" s="432" t="str">
        <f t="shared" si="158"/>
        <v/>
      </c>
      <c r="KH64" s="432" t="str">
        <f t="shared" si="158"/>
        <v/>
      </c>
      <c r="KI64" s="432" t="str">
        <f t="shared" si="158"/>
        <v/>
      </c>
      <c r="KJ64" s="432" t="str">
        <f t="shared" si="158"/>
        <v/>
      </c>
      <c r="KK64" s="432" t="str">
        <f t="shared" si="158"/>
        <v/>
      </c>
      <c r="KL64" s="432" t="str">
        <f t="shared" si="158"/>
        <v/>
      </c>
      <c r="KM64" s="432" t="str">
        <f t="shared" si="159"/>
        <v/>
      </c>
      <c r="KN64" s="432" t="str">
        <f t="shared" si="159"/>
        <v/>
      </c>
      <c r="KO64" s="432" t="str">
        <f t="shared" si="159"/>
        <v/>
      </c>
      <c r="KP64" s="432" t="str">
        <f t="shared" si="159"/>
        <v/>
      </c>
      <c r="KQ64" s="432" t="str">
        <f t="shared" si="159"/>
        <v/>
      </c>
      <c r="KR64" s="432" t="str">
        <f t="shared" si="159"/>
        <v/>
      </c>
      <c r="KS64" s="432" t="str">
        <f t="shared" si="159"/>
        <v/>
      </c>
      <c r="KT64" s="432" t="str">
        <f t="shared" si="159"/>
        <v/>
      </c>
      <c r="KU64" s="432" t="str">
        <f t="shared" si="159"/>
        <v/>
      </c>
      <c r="KV64" s="432" t="str">
        <f t="shared" si="159"/>
        <v/>
      </c>
      <c r="KW64" s="432" t="str">
        <f t="shared" si="160"/>
        <v/>
      </c>
      <c r="KX64" s="432" t="str">
        <f t="shared" si="160"/>
        <v/>
      </c>
      <c r="KY64" s="432" t="str">
        <f t="shared" si="160"/>
        <v/>
      </c>
      <c r="KZ64" s="432" t="str">
        <f t="shared" si="160"/>
        <v/>
      </c>
      <c r="LA64" s="432" t="str">
        <f t="shared" si="160"/>
        <v/>
      </c>
      <c r="LB64" s="432" t="str">
        <f t="shared" si="160"/>
        <v/>
      </c>
      <c r="LC64" s="432" t="str">
        <f t="shared" si="160"/>
        <v/>
      </c>
      <c r="LD64" s="432" t="str">
        <f t="shared" si="160"/>
        <v/>
      </c>
      <c r="LE64" s="432" t="str">
        <f t="shared" si="160"/>
        <v/>
      </c>
      <c r="LF64" s="432" t="str">
        <f t="shared" si="160"/>
        <v/>
      </c>
      <c r="LG64" s="432" t="str">
        <f t="shared" si="161"/>
        <v/>
      </c>
      <c r="LH64" s="432" t="str">
        <f t="shared" si="161"/>
        <v/>
      </c>
      <c r="LI64" s="432" t="str">
        <f t="shared" si="161"/>
        <v/>
      </c>
      <c r="LJ64" s="432" t="str">
        <f t="shared" si="161"/>
        <v/>
      </c>
      <c r="LK64" s="432" t="str">
        <f t="shared" si="161"/>
        <v/>
      </c>
      <c r="LL64" s="432" t="str">
        <f t="shared" si="161"/>
        <v/>
      </c>
      <c r="LM64" s="432" t="str">
        <f t="shared" si="161"/>
        <v/>
      </c>
      <c r="LN64" s="432" t="str">
        <f t="shared" si="161"/>
        <v/>
      </c>
      <c r="LO64" s="432" t="str">
        <f t="shared" si="161"/>
        <v/>
      </c>
      <c r="LP64" s="432" t="str">
        <f t="shared" si="161"/>
        <v/>
      </c>
      <c r="LQ64" s="432" t="str">
        <f t="shared" si="162"/>
        <v/>
      </c>
      <c r="LR64" s="432" t="str">
        <f t="shared" si="162"/>
        <v/>
      </c>
      <c r="LS64" s="432" t="str">
        <f t="shared" si="162"/>
        <v/>
      </c>
      <c r="LT64" s="432" t="str">
        <f t="shared" si="162"/>
        <v/>
      </c>
      <c r="LU64" s="432" t="str">
        <f t="shared" si="162"/>
        <v/>
      </c>
      <c r="LV64" s="432" t="str">
        <f t="shared" si="162"/>
        <v/>
      </c>
      <c r="LW64" s="432" t="str">
        <f t="shared" si="162"/>
        <v/>
      </c>
      <c r="LX64" s="432" t="str">
        <f t="shared" si="162"/>
        <v/>
      </c>
      <c r="LY64" s="432" t="str">
        <f t="shared" si="162"/>
        <v/>
      </c>
      <c r="LZ64" s="432" t="str">
        <f t="shared" si="162"/>
        <v/>
      </c>
      <c r="MA64" s="432" t="str">
        <f t="shared" si="163"/>
        <v/>
      </c>
      <c r="MB64" s="432" t="str">
        <f t="shared" si="163"/>
        <v/>
      </c>
      <c r="MC64" s="432" t="str">
        <f t="shared" si="163"/>
        <v/>
      </c>
      <c r="MD64" s="432" t="str">
        <f t="shared" si="163"/>
        <v/>
      </c>
      <c r="ME64" s="432" t="str">
        <f t="shared" si="163"/>
        <v/>
      </c>
      <c r="MF64" s="432" t="str">
        <f t="shared" si="163"/>
        <v/>
      </c>
      <c r="MG64" s="432" t="str">
        <f t="shared" si="163"/>
        <v/>
      </c>
      <c r="MH64" s="432" t="str">
        <f t="shared" si="163"/>
        <v/>
      </c>
      <c r="MI64" s="432" t="str">
        <f t="shared" si="163"/>
        <v/>
      </c>
      <c r="MJ64" s="432" t="str">
        <f t="shared" si="163"/>
        <v/>
      </c>
      <c r="MK64" s="432" t="str">
        <f t="shared" si="164"/>
        <v/>
      </c>
      <c r="ML64" s="432" t="str">
        <f t="shared" si="164"/>
        <v/>
      </c>
      <c r="MM64" s="432" t="str">
        <f t="shared" si="164"/>
        <v/>
      </c>
      <c r="MN64" s="432" t="str">
        <f t="shared" si="164"/>
        <v/>
      </c>
      <c r="MO64" s="432" t="str">
        <f t="shared" si="164"/>
        <v/>
      </c>
      <c r="MP64" s="432" t="str">
        <f t="shared" si="164"/>
        <v/>
      </c>
      <c r="MQ64" s="432" t="str">
        <f t="shared" si="164"/>
        <v/>
      </c>
      <c r="MR64" s="432" t="str">
        <f t="shared" si="164"/>
        <v/>
      </c>
      <c r="MS64" s="432" t="str">
        <f t="shared" si="164"/>
        <v/>
      </c>
      <c r="MT64" s="432" t="str">
        <f t="shared" si="164"/>
        <v/>
      </c>
      <c r="MU64" s="432" t="str">
        <f t="shared" si="165"/>
        <v/>
      </c>
      <c r="MV64" s="432" t="str">
        <f t="shared" si="165"/>
        <v/>
      </c>
      <c r="MW64" s="432" t="str">
        <f t="shared" si="165"/>
        <v/>
      </c>
      <c r="MX64" s="432" t="str">
        <f t="shared" si="165"/>
        <v/>
      </c>
      <c r="MY64" s="432" t="str">
        <f t="shared" si="165"/>
        <v/>
      </c>
      <c r="MZ64" s="432" t="str">
        <f t="shared" si="165"/>
        <v/>
      </c>
      <c r="NA64" s="432" t="str">
        <f t="shared" si="165"/>
        <v/>
      </c>
      <c r="NB64" s="432" t="str">
        <f t="shared" si="165"/>
        <v/>
      </c>
      <c r="NC64" s="432" t="str">
        <f t="shared" si="165"/>
        <v/>
      </c>
      <c r="ND64" s="432" t="str">
        <f t="shared" si="165"/>
        <v/>
      </c>
      <c r="NE64" s="432" t="str">
        <f t="shared" si="166"/>
        <v/>
      </c>
      <c r="NF64" s="432" t="str">
        <f t="shared" si="166"/>
        <v/>
      </c>
      <c r="NG64" s="432" t="str">
        <f t="shared" si="166"/>
        <v/>
      </c>
      <c r="NH64" s="432" t="str">
        <f t="shared" si="166"/>
        <v/>
      </c>
      <c r="NI64" s="432" t="str">
        <f t="shared" si="166"/>
        <v/>
      </c>
      <c r="NJ64" s="432" t="str">
        <f t="shared" si="166"/>
        <v/>
      </c>
      <c r="NK64" s="432" t="str">
        <f t="shared" si="166"/>
        <v/>
      </c>
      <c r="NL64" s="432" t="str">
        <f t="shared" si="166"/>
        <v/>
      </c>
      <c r="NM64" s="432" t="str">
        <f t="shared" si="166"/>
        <v/>
      </c>
      <c r="NN64" s="432" t="str">
        <f t="shared" si="166"/>
        <v/>
      </c>
      <c r="NO64" s="432" t="str">
        <f t="shared" si="167"/>
        <v/>
      </c>
      <c r="NP64" s="432" t="str">
        <f t="shared" si="167"/>
        <v/>
      </c>
      <c r="NQ64" s="432" t="str">
        <f t="shared" si="167"/>
        <v/>
      </c>
      <c r="NR64" s="432" t="str">
        <f t="shared" si="167"/>
        <v/>
      </c>
      <c r="NS64" s="432" t="str">
        <f t="shared" si="167"/>
        <v/>
      </c>
      <c r="NT64" s="432" t="str">
        <f t="shared" si="167"/>
        <v/>
      </c>
      <c r="NU64" s="432" t="str">
        <f t="shared" si="167"/>
        <v/>
      </c>
      <c r="NV64" s="432" t="str">
        <f t="shared" si="167"/>
        <v/>
      </c>
      <c r="NW64" s="432" t="str">
        <f t="shared" si="167"/>
        <v/>
      </c>
      <c r="NX64" s="432" t="str">
        <f t="shared" si="167"/>
        <v/>
      </c>
      <c r="NY64" s="432" t="str">
        <f t="shared" si="168"/>
        <v/>
      </c>
      <c r="NZ64" s="432" t="str">
        <f t="shared" si="168"/>
        <v/>
      </c>
      <c r="OA64" s="432" t="str">
        <f t="shared" si="168"/>
        <v/>
      </c>
      <c r="OB64" s="432" t="str">
        <f t="shared" si="168"/>
        <v/>
      </c>
      <c r="OC64" s="432" t="str">
        <f t="shared" si="168"/>
        <v/>
      </c>
      <c r="OD64" s="432" t="str">
        <f t="shared" si="168"/>
        <v/>
      </c>
      <c r="OE64" s="432" t="str">
        <f t="shared" si="168"/>
        <v/>
      </c>
      <c r="OF64" s="432" t="str">
        <f t="shared" si="168"/>
        <v/>
      </c>
      <c r="OG64" s="432" t="str">
        <f t="shared" si="168"/>
        <v/>
      </c>
      <c r="OH64" s="432" t="str">
        <f t="shared" si="168"/>
        <v/>
      </c>
      <c r="OI64" s="432" t="str">
        <f t="shared" si="169"/>
        <v/>
      </c>
      <c r="OJ64" s="432" t="str">
        <f t="shared" si="169"/>
        <v/>
      </c>
      <c r="OK64" s="432" t="str">
        <f t="shared" si="169"/>
        <v/>
      </c>
      <c r="OL64" s="432" t="str">
        <f t="shared" si="169"/>
        <v/>
      </c>
      <c r="OM64" s="432" t="str">
        <f t="shared" si="169"/>
        <v/>
      </c>
      <c r="ON64" s="432" t="str">
        <f t="shared" si="169"/>
        <v/>
      </c>
      <c r="OO64" s="432" t="str">
        <f t="shared" si="169"/>
        <v/>
      </c>
      <c r="OP64" s="432" t="str">
        <f t="shared" si="169"/>
        <v/>
      </c>
      <c r="OQ64" s="432" t="str">
        <f t="shared" si="169"/>
        <v/>
      </c>
      <c r="OR64" s="432" t="str">
        <f t="shared" si="169"/>
        <v/>
      </c>
      <c r="OS64" s="432" t="str">
        <f t="shared" si="170"/>
        <v/>
      </c>
      <c r="OT64" s="432" t="str">
        <f t="shared" si="170"/>
        <v/>
      </c>
      <c r="OU64" s="432" t="str">
        <f t="shared" si="170"/>
        <v/>
      </c>
      <c r="OV64" s="432" t="str">
        <f t="shared" si="170"/>
        <v/>
      </c>
      <c r="OW64" s="432" t="str">
        <f t="shared" si="170"/>
        <v/>
      </c>
      <c r="OX64" s="432" t="str">
        <f t="shared" si="170"/>
        <v/>
      </c>
      <c r="OY64" s="432" t="str">
        <f t="shared" si="170"/>
        <v/>
      </c>
      <c r="OZ64" s="432" t="str">
        <f t="shared" si="170"/>
        <v/>
      </c>
      <c r="PA64" s="432" t="str">
        <f t="shared" si="170"/>
        <v/>
      </c>
      <c r="PB64" s="432" t="str">
        <f t="shared" si="170"/>
        <v/>
      </c>
      <c r="PC64" s="432" t="str">
        <f t="shared" si="170"/>
        <v/>
      </c>
      <c r="PD64" s="432" t="str">
        <f t="shared" si="170"/>
        <v/>
      </c>
      <c r="PE64" s="432" t="str">
        <f t="shared" si="170"/>
        <v/>
      </c>
    </row>
    <row r="65" spans="1:421" ht="15.6">
      <c r="A65" s="541"/>
      <c r="B65" s="542"/>
      <c r="C65" s="947"/>
      <c r="D65" s="542"/>
      <c r="E65" s="546"/>
      <c r="F65" s="542"/>
      <c r="G65" s="543"/>
      <c r="H65" s="544"/>
      <c r="I65" s="545"/>
      <c r="J65" s="546"/>
      <c r="K65" s="546" t="str">
        <f t="shared" si="51"/>
        <v/>
      </c>
      <c r="L65" s="547" t="str">
        <f t="shared" si="12"/>
        <v/>
      </c>
      <c r="M65" s="951" t="str">
        <f t="shared" si="171"/>
        <v/>
      </c>
      <c r="N65" s="951" t="str">
        <f t="shared" si="52"/>
        <v/>
      </c>
      <c r="O65" s="1486"/>
      <c r="P65" s="1486"/>
      <c r="Q65" s="98"/>
      <c r="R65" s="167" t="str">
        <f t="shared" si="53"/>
        <v/>
      </c>
      <c r="S65" s="167" t="str">
        <f t="shared" si="54"/>
        <v/>
      </c>
      <c r="T65" s="167" t="str">
        <f t="shared" si="55"/>
        <v/>
      </c>
      <c r="U65" s="167" t="str">
        <f t="shared" si="56"/>
        <v/>
      </c>
      <c r="V65" s="85" t="s">
        <v>666</v>
      </c>
      <c r="W65" s="450">
        <v>6</v>
      </c>
      <c r="X65" s="167" t="str">
        <f t="shared" si="57"/>
        <v/>
      </c>
      <c r="Y65" s="167" t="str">
        <f t="shared" si="58"/>
        <v/>
      </c>
      <c r="Z65" s="167" t="str">
        <f t="shared" si="59"/>
        <v/>
      </c>
      <c r="AD65" s="528" t="s">
        <v>826</v>
      </c>
      <c r="AE65" s="25"/>
      <c r="AF65" s="25"/>
      <c r="AG65" s="25"/>
      <c r="AH65" s="25"/>
      <c r="AI65" s="25"/>
      <c r="AJ65" s="25"/>
      <c r="AK65" s="25"/>
      <c r="AL65" s="25"/>
      <c r="AM65" s="25"/>
      <c r="AN65" s="25"/>
      <c r="AO65" s="25"/>
      <c r="AP65" s="25"/>
      <c r="AQ65" s="25"/>
      <c r="AR65" s="25"/>
      <c r="AS65" s="25"/>
      <c r="AT65" s="25"/>
      <c r="AU65" s="25"/>
      <c r="AV65" s="25"/>
      <c r="AW65" s="432" t="str">
        <f t="shared" si="134"/>
        <v/>
      </c>
      <c r="AX65" s="432" t="str">
        <f t="shared" si="134"/>
        <v/>
      </c>
      <c r="AY65" s="432" t="str">
        <f t="shared" si="134"/>
        <v/>
      </c>
      <c r="AZ65" s="432" t="str">
        <f t="shared" si="134"/>
        <v/>
      </c>
      <c r="BA65" s="432" t="str">
        <f t="shared" si="134"/>
        <v/>
      </c>
      <c r="BB65" s="432" t="str">
        <f t="shared" si="134"/>
        <v/>
      </c>
      <c r="BC65" s="432" t="str">
        <f t="shared" si="134"/>
        <v/>
      </c>
      <c r="BD65" s="432" t="str">
        <f t="shared" si="134"/>
        <v/>
      </c>
      <c r="BE65" s="432" t="str">
        <f t="shared" si="134"/>
        <v/>
      </c>
      <c r="BF65" s="432" t="str">
        <f t="shared" si="134"/>
        <v/>
      </c>
      <c r="BG65" s="432" t="str">
        <f t="shared" si="135"/>
        <v/>
      </c>
      <c r="BH65" s="432" t="str">
        <f t="shared" si="135"/>
        <v/>
      </c>
      <c r="BI65" s="432" t="str">
        <f t="shared" si="135"/>
        <v/>
      </c>
      <c r="BJ65" s="432" t="str">
        <f t="shared" si="135"/>
        <v/>
      </c>
      <c r="BK65" s="432" t="str">
        <f t="shared" si="135"/>
        <v/>
      </c>
      <c r="BL65" s="432" t="str">
        <f t="shared" si="135"/>
        <v/>
      </c>
      <c r="BM65" s="432" t="str">
        <f t="shared" si="135"/>
        <v/>
      </c>
      <c r="BN65" s="432" t="str">
        <f t="shared" si="135"/>
        <v/>
      </c>
      <c r="BO65" s="432" t="str">
        <f t="shared" si="135"/>
        <v/>
      </c>
      <c r="BP65" s="432" t="str">
        <f t="shared" si="135"/>
        <v/>
      </c>
      <c r="BQ65" s="432" t="str">
        <f t="shared" si="136"/>
        <v/>
      </c>
      <c r="BR65" s="432" t="str">
        <f t="shared" si="136"/>
        <v/>
      </c>
      <c r="BS65" s="432" t="str">
        <f t="shared" si="136"/>
        <v/>
      </c>
      <c r="BT65" s="432" t="str">
        <f t="shared" si="136"/>
        <v/>
      </c>
      <c r="BU65" s="432" t="str">
        <f t="shared" si="136"/>
        <v/>
      </c>
      <c r="BV65" s="432" t="str">
        <f t="shared" si="136"/>
        <v/>
      </c>
      <c r="BW65" s="432" t="str">
        <f t="shared" si="136"/>
        <v/>
      </c>
      <c r="BX65" s="432" t="str">
        <f t="shared" si="136"/>
        <v/>
      </c>
      <c r="BY65" s="432" t="str">
        <f t="shared" si="136"/>
        <v/>
      </c>
      <c r="BZ65" s="432" t="str">
        <f t="shared" si="136"/>
        <v/>
      </c>
      <c r="CA65" s="432" t="str">
        <f t="shared" si="137"/>
        <v/>
      </c>
      <c r="CB65" s="432" t="str">
        <f t="shared" si="137"/>
        <v/>
      </c>
      <c r="CC65" s="432" t="str">
        <f t="shared" si="137"/>
        <v/>
      </c>
      <c r="CD65" s="432" t="str">
        <f t="shared" si="137"/>
        <v/>
      </c>
      <c r="CE65" s="432" t="str">
        <f t="shared" si="137"/>
        <v/>
      </c>
      <c r="CF65" s="432" t="str">
        <f t="shared" si="137"/>
        <v/>
      </c>
      <c r="CG65" s="432" t="str">
        <f t="shared" si="137"/>
        <v/>
      </c>
      <c r="CH65" s="432" t="str">
        <f t="shared" si="137"/>
        <v/>
      </c>
      <c r="CI65" s="432" t="str">
        <f t="shared" si="137"/>
        <v/>
      </c>
      <c r="CJ65" s="432" t="str">
        <f t="shared" si="137"/>
        <v/>
      </c>
      <c r="CK65" s="432" t="str">
        <f t="shared" si="138"/>
        <v/>
      </c>
      <c r="CL65" s="432" t="str">
        <f t="shared" si="138"/>
        <v/>
      </c>
      <c r="CM65" s="432" t="str">
        <f t="shared" si="138"/>
        <v/>
      </c>
      <c r="CN65" s="432" t="str">
        <f t="shared" si="138"/>
        <v/>
      </c>
      <c r="CO65" s="432" t="str">
        <f t="shared" si="138"/>
        <v/>
      </c>
      <c r="CP65" s="432" t="str">
        <f t="shared" si="138"/>
        <v/>
      </c>
      <c r="CQ65" s="432" t="str">
        <f t="shared" si="138"/>
        <v/>
      </c>
      <c r="CR65" s="432" t="str">
        <f t="shared" si="138"/>
        <v/>
      </c>
      <c r="CS65" s="432" t="str">
        <f t="shared" si="138"/>
        <v/>
      </c>
      <c r="CT65" s="432" t="str">
        <f t="shared" si="138"/>
        <v/>
      </c>
      <c r="CU65" s="432" t="str">
        <f t="shared" si="139"/>
        <v/>
      </c>
      <c r="CV65" s="432" t="str">
        <f t="shared" si="139"/>
        <v/>
      </c>
      <c r="CW65" s="432" t="str">
        <f t="shared" si="139"/>
        <v/>
      </c>
      <c r="CX65" s="432" t="str">
        <f t="shared" si="139"/>
        <v/>
      </c>
      <c r="CY65" s="432" t="str">
        <f t="shared" si="139"/>
        <v/>
      </c>
      <c r="CZ65" s="432" t="str">
        <f t="shared" si="139"/>
        <v/>
      </c>
      <c r="DA65" s="432" t="str">
        <f t="shared" si="139"/>
        <v/>
      </c>
      <c r="DB65" s="432" t="str">
        <f t="shared" si="139"/>
        <v/>
      </c>
      <c r="DC65" s="432" t="str">
        <f t="shared" si="139"/>
        <v/>
      </c>
      <c r="DD65" s="432" t="str">
        <f t="shared" si="139"/>
        <v/>
      </c>
      <c r="DE65" s="432" t="str">
        <f t="shared" si="140"/>
        <v/>
      </c>
      <c r="DF65" s="432" t="str">
        <f t="shared" si="140"/>
        <v/>
      </c>
      <c r="DG65" s="432" t="str">
        <f t="shared" si="140"/>
        <v/>
      </c>
      <c r="DH65" s="432" t="str">
        <f t="shared" si="140"/>
        <v/>
      </c>
      <c r="DI65" s="432" t="str">
        <f t="shared" si="140"/>
        <v/>
      </c>
      <c r="DJ65" s="432" t="str">
        <f t="shared" si="140"/>
        <v/>
      </c>
      <c r="DK65" s="432" t="str">
        <f t="shared" si="140"/>
        <v/>
      </c>
      <c r="DL65" s="432" t="str">
        <f t="shared" si="140"/>
        <v/>
      </c>
      <c r="DM65" s="432" t="str">
        <f t="shared" si="140"/>
        <v/>
      </c>
      <c r="DN65" s="432" t="str">
        <f t="shared" si="140"/>
        <v/>
      </c>
      <c r="DO65" s="432" t="str">
        <f t="shared" si="141"/>
        <v/>
      </c>
      <c r="DP65" s="432" t="str">
        <f t="shared" si="141"/>
        <v/>
      </c>
      <c r="DQ65" s="432" t="str">
        <f t="shared" si="141"/>
        <v/>
      </c>
      <c r="DR65" s="432" t="str">
        <f t="shared" si="141"/>
        <v/>
      </c>
      <c r="DS65" s="432" t="str">
        <f t="shared" si="141"/>
        <v/>
      </c>
      <c r="DT65" s="432" t="str">
        <f t="shared" si="141"/>
        <v/>
      </c>
      <c r="DU65" s="432" t="str">
        <f t="shared" si="141"/>
        <v/>
      </c>
      <c r="DV65" s="432" t="str">
        <f t="shared" si="141"/>
        <v/>
      </c>
      <c r="DW65" s="432" t="str">
        <f t="shared" si="141"/>
        <v/>
      </c>
      <c r="DX65" s="432" t="str">
        <f t="shared" si="141"/>
        <v/>
      </c>
      <c r="DY65" s="432" t="str">
        <f t="shared" si="142"/>
        <v/>
      </c>
      <c r="DZ65" s="432" t="str">
        <f t="shared" si="142"/>
        <v/>
      </c>
      <c r="EA65" s="432" t="str">
        <f t="shared" si="142"/>
        <v/>
      </c>
      <c r="EB65" s="432" t="str">
        <f t="shared" si="142"/>
        <v/>
      </c>
      <c r="EC65" s="432" t="str">
        <f t="shared" si="142"/>
        <v/>
      </c>
      <c r="ED65" s="432" t="str">
        <f t="shared" si="142"/>
        <v/>
      </c>
      <c r="EE65" s="432" t="str">
        <f t="shared" si="142"/>
        <v/>
      </c>
      <c r="EF65" s="432" t="str">
        <f t="shared" si="142"/>
        <v/>
      </c>
      <c r="EG65" s="432" t="str">
        <f t="shared" si="142"/>
        <v/>
      </c>
      <c r="EH65" s="432" t="str">
        <f t="shared" si="142"/>
        <v/>
      </c>
      <c r="EI65" s="432" t="str">
        <f t="shared" si="143"/>
        <v/>
      </c>
      <c r="EJ65" s="432" t="str">
        <f t="shared" si="143"/>
        <v/>
      </c>
      <c r="EK65" s="432" t="str">
        <f t="shared" si="143"/>
        <v/>
      </c>
      <c r="EL65" s="432" t="str">
        <f t="shared" si="143"/>
        <v/>
      </c>
      <c r="EM65" s="432" t="str">
        <f t="shared" si="143"/>
        <v/>
      </c>
      <c r="EN65" s="432" t="str">
        <f t="shared" si="143"/>
        <v/>
      </c>
      <c r="EO65" s="432" t="str">
        <f t="shared" si="143"/>
        <v/>
      </c>
      <c r="EP65" s="432" t="str">
        <f t="shared" si="143"/>
        <v/>
      </c>
      <c r="EQ65" s="432" t="str">
        <f t="shared" si="143"/>
        <v/>
      </c>
      <c r="ER65" s="432" t="str">
        <f t="shared" si="143"/>
        <v/>
      </c>
      <c r="ES65" s="432" t="str">
        <f t="shared" si="144"/>
        <v/>
      </c>
      <c r="ET65" s="432" t="str">
        <f t="shared" si="144"/>
        <v/>
      </c>
      <c r="EU65" s="432" t="str">
        <f t="shared" si="144"/>
        <v/>
      </c>
      <c r="EV65" s="432" t="str">
        <f t="shared" si="144"/>
        <v/>
      </c>
      <c r="EW65" s="432" t="str">
        <f t="shared" si="144"/>
        <v/>
      </c>
      <c r="EX65" s="432" t="str">
        <f t="shared" si="144"/>
        <v/>
      </c>
      <c r="EY65" s="432" t="str">
        <f t="shared" si="144"/>
        <v/>
      </c>
      <c r="EZ65" s="432" t="str">
        <f t="shared" si="144"/>
        <v/>
      </c>
      <c r="FA65" s="432" t="str">
        <f t="shared" si="144"/>
        <v/>
      </c>
      <c r="FB65" s="432" t="str">
        <f t="shared" si="144"/>
        <v/>
      </c>
      <c r="FC65" s="432" t="str">
        <f t="shared" si="145"/>
        <v/>
      </c>
      <c r="FD65" s="432" t="str">
        <f t="shared" si="145"/>
        <v/>
      </c>
      <c r="FE65" s="432" t="str">
        <f t="shared" si="145"/>
        <v/>
      </c>
      <c r="FF65" s="432" t="str">
        <f t="shared" si="145"/>
        <v/>
      </c>
      <c r="FG65" s="432" t="str">
        <f t="shared" si="145"/>
        <v/>
      </c>
      <c r="FH65" s="432" t="str">
        <f t="shared" si="145"/>
        <v/>
      </c>
      <c r="FI65" s="432" t="str">
        <f t="shared" si="145"/>
        <v/>
      </c>
      <c r="FJ65" s="432" t="str">
        <f t="shared" si="145"/>
        <v/>
      </c>
      <c r="FK65" s="432" t="str">
        <f t="shared" si="145"/>
        <v/>
      </c>
      <c r="FL65" s="432" t="str">
        <f t="shared" si="145"/>
        <v/>
      </c>
      <c r="FM65" s="432" t="str">
        <f t="shared" si="146"/>
        <v/>
      </c>
      <c r="FN65" s="432" t="str">
        <f t="shared" si="146"/>
        <v/>
      </c>
      <c r="FO65" s="432" t="str">
        <f t="shared" si="146"/>
        <v/>
      </c>
      <c r="FP65" s="432" t="str">
        <f t="shared" si="146"/>
        <v/>
      </c>
      <c r="FQ65" s="432" t="str">
        <f t="shared" si="146"/>
        <v/>
      </c>
      <c r="FR65" s="432" t="str">
        <f t="shared" si="146"/>
        <v/>
      </c>
      <c r="FS65" s="432" t="str">
        <f t="shared" si="146"/>
        <v/>
      </c>
      <c r="FT65" s="432" t="str">
        <f t="shared" si="146"/>
        <v/>
      </c>
      <c r="FU65" s="432" t="str">
        <f t="shared" si="146"/>
        <v/>
      </c>
      <c r="FV65" s="432" t="str">
        <f t="shared" si="146"/>
        <v/>
      </c>
      <c r="FW65" s="432" t="str">
        <f t="shared" si="147"/>
        <v/>
      </c>
      <c r="FX65" s="432" t="str">
        <f t="shared" si="147"/>
        <v/>
      </c>
      <c r="FY65" s="432" t="str">
        <f t="shared" si="147"/>
        <v/>
      </c>
      <c r="FZ65" s="432" t="str">
        <f t="shared" si="147"/>
        <v/>
      </c>
      <c r="GA65" s="432" t="str">
        <f t="shared" si="147"/>
        <v/>
      </c>
      <c r="GB65" s="432" t="str">
        <f t="shared" si="147"/>
        <v/>
      </c>
      <c r="GC65" s="432" t="str">
        <f t="shared" si="147"/>
        <v/>
      </c>
      <c r="GD65" s="432" t="str">
        <f t="shared" si="147"/>
        <v/>
      </c>
      <c r="GE65" s="432" t="str">
        <f t="shared" si="147"/>
        <v/>
      </c>
      <c r="GF65" s="432" t="str">
        <f t="shared" si="147"/>
        <v/>
      </c>
      <c r="GG65" s="432" t="str">
        <f t="shared" si="148"/>
        <v/>
      </c>
      <c r="GH65" s="432" t="str">
        <f t="shared" si="148"/>
        <v/>
      </c>
      <c r="GI65" s="432" t="str">
        <f t="shared" si="148"/>
        <v/>
      </c>
      <c r="GJ65" s="432" t="str">
        <f t="shared" si="148"/>
        <v/>
      </c>
      <c r="GK65" s="432" t="str">
        <f t="shared" si="148"/>
        <v/>
      </c>
      <c r="GL65" s="432" t="str">
        <f t="shared" si="148"/>
        <v/>
      </c>
      <c r="GM65" s="432" t="str">
        <f t="shared" si="148"/>
        <v/>
      </c>
      <c r="GN65" s="432" t="str">
        <f t="shared" si="148"/>
        <v/>
      </c>
      <c r="GO65" s="432" t="str">
        <f t="shared" si="148"/>
        <v/>
      </c>
      <c r="GP65" s="432" t="str">
        <f t="shared" si="148"/>
        <v/>
      </c>
      <c r="GQ65" s="432" t="str">
        <f t="shared" si="149"/>
        <v/>
      </c>
      <c r="GR65" s="432" t="str">
        <f t="shared" si="149"/>
        <v/>
      </c>
      <c r="GS65" s="432" t="str">
        <f t="shared" si="149"/>
        <v/>
      </c>
      <c r="GT65" s="432" t="str">
        <f t="shared" si="149"/>
        <v/>
      </c>
      <c r="GU65" s="432" t="str">
        <f t="shared" si="149"/>
        <v/>
      </c>
      <c r="GV65" s="432" t="str">
        <f t="shared" si="149"/>
        <v/>
      </c>
      <c r="GW65" s="432" t="str">
        <f t="shared" si="149"/>
        <v/>
      </c>
      <c r="GX65" s="432" t="str">
        <f t="shared" si="149"/>
        <v/>
      </c>
      <c r="GY65" s="432" t="str">
        <f t="shared" si="149"/>
        <v/>
      </c>
      <c r="GZ65" s="432" t="str">
        <f t="shared" si="149"/>
        <v/>
      </c>
      <c r="HA65" s="432" t="str">
        <f t="shared" si="150"/>
        <v/>
      </c>
      <c r="HB65" s="432" t="str">
        <f t="shared" si="150"/>
        <v/>
      </c>
      <c r="HC65" s="432" t="str">
        <f t="shared" si="150"/>
        <v/>
      </c>
      <c r="HD65" s="432" t="str">
        <f t="shared" si="150"/>
        <v/>
      </c>
      <c r="HE65" s="432" t="str">
        <f t="shared" si="150"/>
        <v/>
      </c>
      <c r="HF65" s="432" t="str">
        <f t="shared" si="150"/>
        <v/>
      </c>
      <c r="HG65" s="432" t="str">
        <f t="shared" si="150"/>
        <v/>
      </c>
      <c r="HH65" s="432" t="str">
        <f t="shared" si="150"/>
        <v/>
      </c>
      <c r="HI65" s="432" t="str">
        <f t="shared" si="150"/>
        <v/>
      </c>
      <c r="HJ65" s="432" t="str">
        <f t="shared" si="150"/>
        <v/>
      </c>
      <c r="HK65" s="432" t="str">
        <f t="shared" si="151"/>
        <v/>
      </c>
      <c r="HL65" s="432" t="str">
        <f t="shared" si="151"/>
        <v/>
      </c>
      <c r="HM65" s="432" t="str">
        <f t="shared" si="151"/>
        <v/>
      </c>
      <c r="HN65" s="432" t="str">
        <f t="shared" si="151"/>
        <v/>
      </c>
      <c r="HO65" s="432" t="str">
        <f t="shared" si="151"/>
        <v/>
      </c>
      <c r="HP65" s="432" t="str">
        <f t="shared" si="151"/>
        <v/>
      </c>
      <c r="HQ65" s="432" t="str">
        <f t="shared" si="151"/>
        <v/>
      </c>
      <c r="HR65" s="432" t="str">
        <f t="shared" si="151"/>
        <v/>
      </c>
      <c r="HS65" s="432" t="str">
        <f t="shared" si="151"/>
        <v/>
      </c>
      <c r="HT65" s="432" t="str">
        <f t="shared" si="151"/>
        <v/>
      </c>
      <c r="HU65" s="432" t="str">
        <f t="shared" si="152"/>
        <v/>
      </c>
      <c r="HV65" s="432" t="str">
        <f t="shared" si="152"/>
        <v/>
      </c>
      <c r="HW65" s="432" t="str">
        <f t="shared" si="152"/>
        <v/>
      </c>
      <c r="HX65" s="432" t="str">
        <f t="shared" si="152"/>
        <v/>
      </c>
      <c r="HY65" s="432" t="str">
        <f t="shared" si="152"/>
        <v/>
      </c>
      <c r="HZ65" s="432" t="str">
        <f t="shared" si="152"/>
        <v/>
      </c>
      <c r="IA65" s="432" t="str">
        <f t="shared" si="152"/>
        <v/>
      </c>
      <c r="IB65" s="432" t="str">
        <f t="shared" si="152"/>
        <v/>
      </c>
      <c r="IC65" s="432" t="str">
        <f t="shared" si="152"/>
        <v/>
      </c>
      <c r="ID65" s="432" t="str">
        <f t="shared" si="152"/>
        <v/>
      </c>
      <c r="IE65" s="432" t="str">
        <f t="shared" si="153"/>
        <v/>
      </c>
      <c r="IF65" s="432" t="str">
        <f t="shared" si="153"/>
        <v/>
      </c>
      <c r="IG65" s="432" t="str">
        <f t="shared" si="153"/>
        <v/>
      </c>
      <c r="IH65" s="432" t="str">
        <f t="shared" si="153"/>
        <v/>
      </c>
      <c r="II65" s="432" t="str">
        <f t="shared" si="153"/>
        <v/>
      </c>
      <c r="IJ65" s="432" t="str">
        <f t="shared" si="153"/>
        <v/>
      </c>
      <c r="IK65" s="432" t="str">
        <f t="shared" si="153"/>
        <v/>
      </c>
      <c r="IL65" s="432" t="str">
        <f t="shared" si="153"/>
        <v/>
      </c>
      <c r="IM65" s="432" t="str">
        <f t="shared" si="153"/>
        <v/>
      </c>
      <c r="IN65" s="432" t="str">
        <f t="shared" si="153"/>
        <v/>
      </c>
      <c r="IO65" s="432" t="str">
        <f t="shared" si="154"/>
        <v/>
      </c>
      <c r="IP65" s="432" t="str">
        <f t="shared" si="154"/>
        <v/>
      </c>
      <c r="IQ65" s="432" t="str">
        <f t="shared" si="154"/>
        <v/>
      </c>
      <c r="IR65" s="432" t="str">
        <f t="shared" si="154"/>
        <v/>
      </c>
      <c r="IS65" s="432" t="str">
        <f t="shared" si="154"/>
        <v/>
      </c>
      <c r="IT65" s="432" t="str">
        <f t="shared" si="154"/>
        <v/>
      </c>
      <c r="IU65" s="432" t="str">
        <f t="shared" si="154"/>
        <v/>
      </c>
      <c r="IV65" s="432" t="str">
        <f t="shared" si="154"/>
        <v/>
      </c>
      <c r="IW65" s="432" t="str">
        <f t="shared" si="154"/>
        <v/>
      </c>
      <c r="IX65" s="432" t="str">
        <f t="shared" si="154"/>
        <v/>
      </c>
      <c r="IY65" s="432" t="str">
        <f t="shared" si="155"/>
        <v/>
      </c>
      <c r="IZ65" s="432" t="str">
        <f t="shared" si="155"/>
        <v/>
      </c>
      <c r="JA65" s="432" t="str">
        <f t="shared" si="155"/>
        <v/>
      </c>
      <c r="JB65" s="432" t="str">
        <f t="shared" si="155"/>
        <v/>
      </c>
      <c r="JC65" s="432" t="str">
        <f t="shared" si="155"/>
        <v/>
      </c>
      <c r="JD65" s="432" t="str">
        <f t="shared" si="155"/>
        <v/>
      </c>
      <c r="JE65" s="432" t="str">
        <f t="shared" si="155"/>
        <v/>
      </c>
      <c r="JF65" s="432" t="str">
        <f t="shared" si="155"/>
        <v/>
      </c>
      <c r="JG65" s="432" t="str">
        <f t="shared" si="155"/>
        <v/>
      </c>
      <c r="JH65" s="432" t="str">
        <f t="shared" si="155"/>
        <v/>
      </c>
      <c r="JI65" s="432" t="str">
        <f t="shared" si="156"/>
        <v/>
      </c>
      <c r="JJ65" s="432" t="str">
        <f t="shared" si="156"/>
        <v/>
      </c>
      <c r="JK65" s="432" t="str">
        <f t="shared" si="156"/>
        <v/>
      </c>
      <c r="JL65" s="432" t="str">
        <f t="shared" si="156"/>
        <v/>
      </c>
      <c r="JM65" s="432" t="str">
        <f t="shared" si="156"/>
        <v/>
      </c>
      <c r="JN65" s="432" t="str">
        <f t="shared" si="156"/>
        <v/>
      </c>
      <c r="JO65" s="432" t="str">
        <f t="shared" si="156"/>
        <v/>
      </c>
      <c r="JP65" s="432" t="str">
        <f t="shared" si="156"/>
        <v/>
      </c>
      <c r="JQ65" s="432" t="str">
        <f t="shared" si="156"/>
        <v/>
      </c>
      <c r="JR65" s="432" t="str">
        <f t="shared" si="156"/>
        <v/>
      </c>
      <c r="JS65" s="432" t="str">
        <f t="shared" si="157"/>
        <v/>
      </c>
      <c r="JT65" s="432" t="str">
        <f t="shared" si="157"/>
        <v/>
      </c>
      <c r="JU65" s="432" t="str">
        <f t="shared" si="157"/>
        <v/>
      </c>
      <c r="JV65" s="432" t="str">
        <f t="shared" si="157"/>
        <v/>
      </c>
      <c r="JW65" s="432" t="str">
        <f t="shared" si="157"/>
        <v/>
      </c>
      <c r="JX65" s="432" t="str">
        <f t="shared" si="157"/>
        <v/>
      </c>
      <c r="JY65" s="432" t="str">
        <f t="shared" si="157"/>
        <v/>
      </c>
      <c r="JZ65" s="432" t="str">
        <f t="shared" si="157"/>
        <v/>
      </c>
      <c r="KA65" s="432" t="str">
        <f t="shared" si="157"/>
        <v/>
      </c>
      <c r="KB65" s="432" t="str">
        <f t="shared" si="157"/>
        <v/>
      </c>
      <c r="KC65" s="432" t="str">
        <f t="shared" si="158"/>
        <v/>
      </c>
      <c r="KD65" s="432" t="str">
        <f t="shared" si="158"/>
        <v/>
      </c>
      <c r="KE65" s="432" t="str">
        <f t="shared" si="158"/>
        <v/>
      </c>
      <c r="KF65" s="432" t="str">
        <f t="shared" si="158"/>
        <v/>
      </c>
      <c r="KG65" s="432" t="str">
        <f t="shared" si="158"/>
        <v/>
      </c>
      <c r="KH65" s="432" t="str">
        <f t="shared" si="158"/>
        <v/>
      </c>
      <c r="KI65" s="432" t="str">
        <f t="shared" si="158"/>
        <v/>
      </c>
      <c r="KJ65" s="432" t="str">
        <f t="shared" si="158"/>
        <v/>
      </c>
      <c r="KK65" s="432" t="str">
        <f t="shared" si="158"/>
        <v/>
      </c>
      <c r="KL65" s="432" t="str">
        <f t="shared" si="158"/>
        <v/>
      </c>
      <c r="KM65" s="432" t="str">
        <f t="shared" si="159"/>
        <v/>
      </c>
      <c r="KN65" s="432" t="str">
        <f t="shared" si="159"/>
        <v/>
      </c>
      <c r="KO65" s="432" t="str">
        <f t="shared" si="159"/>
        <v/>
      </c>
      <c r="KP65" s="432" t="str">
        <f t="shared" si="159"/>
        <v/>
      </c>
      <c r="KQ65" s="432" t="str">
        <f t="shared" si="159"/>
        <v/>
      </c>
      <c r="KR65" s="432" t="str">
        <f t="shared" si="159"/>
        <v/>
      </c>
      <c r="KS65" s="432" t="str">
        <f t="shared" si="159"/>
        <v/>
      </c>
      <c r="KT65" s="432" t="str">
        <f t="shared" si="159"/>
        <v/>
      </c>
      <c r="KU65" s="432" t="str">
        <f t="shared" si="159"/>
        <v/>
      </c>
      <c r="KV65" s="432" t="str">
        <f t="shared" si="159"/>
        <v/>
      </c>
      <c r="KW65" s="432" t="str">
        <f t="shared" si="160"/>
        <v/>
      </c>
      <c r="KX65" s="432" t="str">
        <f t="shared" si="160"/>
        <v/>
      </c>
      <c r="KY65" s="432" t="str">
        <f t="shared" si="160"/>
        <v/>
      </c>
      <c r="KZ65" s="432" t="str">
        <f t="shared" si="160"/>
        <v/>
      </c>
      <c r="LA65" s="432" t="str">
        <f t="shared" si="160"/>
        <v/>
      </c>
      <c r="LB65" s="432" t="str">
        <f t="shared" si="160"/>
        <v/>
      </c>
      <c r="LC65" s="432" t="str">
        <f t="shared" si="160"/>
        <v/>
      </c>
      <c r="LD65" s="432" t="str">
        <f t="shared" si="160"/>
        <v/>
      </c>
      <c r="LE65" s="432" t="str">
        <f t="shared" si="160"/>
        <v/>
      </c>
      <c r="LF65" s="432" t="str">
        <f t="shared" si="160"/>
        <v/>
      </c>
      <c r="LG65" s="432" t="str">
        <f t="shared" si="161"/>
        <v/>
      </c>
      <c r="LH65" s="432" t="str">
        <f t="shared" si="161"/>
        <v/>
      </c>
      <c r="LI65" s="432" t="str">
        <f t="shared" si="161"/>
        <v/>
      </c>
      <c r="LJ65" s="432" t="str">
        <f t="shared" si="161"/>
        <v/>
      </c>
      <c r="LK65" s="432" t="str">
        <f t="shared" si="161"/>
        <v/>
      </c>
      <c r="LL65" s="432" t="str">
        <f t="shared" si="161"/>
        <v/>
      </c>
      <c r="LM65" s="432" t="str">
        <f t="shared" si="161"/>
        <v/>
      </c>
      <c r="LN65" s="432" t="str">
        <f t="shared" si="161"/>
        <v/>
      </c>
      <c r="LO65" s="432" t="str">
        <f t="shared" si="161"/>
        <v/>
      </c>
      <c r="LP65" s="432" t="str">
        <f t="shared" si="161"/>
        <v/>
      </c>
      <c r="LQ65" s="432" t="str">
        <f t="shared" si="162"/>
        <v/>
      </c>
      <c r="LR65" s="432" t="str">
        <f t="shared" si="162"/>
        <v/>
      </c>
      <c r="LS65" s="432" t="str">
        <f t="shared" si="162"/>
        <v/>
      </c>
      <c r="LT65" s="432" t="str">
        <f t="shared" si="162"/>
        <v/>
      </c>
      <c r="LU65" s="432" t="str">
        <f t="shared" si="162"/>
        <v/>
      </c>
      <c r="LV65" s="432" t="str">
        <f t="shared" si="162"/>
        <v/>
      </c>
      <c r="LW65" s="432" t="str">
        <f t="shared" si="162"/>
        <v/>
      </c>
      <c r="LX65" s="432" t="str">
        <f t="shared" si="162"/>
        <v/>
      </c>
      <c r="LY65" s="432" t="str">
        <f t="shared" si="162"/>
        <v/>
      </c>
      <c r="LZ65" s="432" t="str">
        <f t="shared" si="162"/>
        <v/>
      </c>
      <c r="MA65" s="432" t="str">
        <f t="shared" si="163"/>
        <v/>
      </c>
      <c r="MB65" s="432" t="str">
        <f t="shared" si="163"/>
        <v/>
      </c>
      <c r="MC65" s="432" t="str">
        <f t="shared" si="163"/>
        <v/>
      </c>
      <c r="MD65" s="432" t="str">
        <f t="shared" si="163"/>
        <v/>
      </c>
      <c r="ME65" s="432" t="str">
        <f t="shared" si="163"/>
        <v/>
      </c>
      <c r="MF65" s="432" t="str">
        <f t="shared" si="163"/>
        <v/>
      </c>
      <c r="MG65" s="432" t="str">
        <f t="shared" si="163"/>
        <v/>
      </c>
      <c r="MH65" s="432" t="str">
        <f t="shared" si="163"/>
        <v/>
      </c>
      <c r="MI65" s="432" t="str">
        <f t="shared" si="163"/>
        <v/>
      </c>
      <c r="MJ65" s="432" t="str">
        <f t="shared" si="163"/>
        <v/>
      </c>
      <c r="MK65" s="432" t="str">
        <f t="shared" si="164"/>
        <v/>
      </c>
      <c r="ML65" s="432" t="str">
        <f t="shared" si="164"/>
        <v/>
      </c>
      <c r="MM65" s="432" t="str">
        <f t="shared" si="164"/>
        <v/>
      </c>
      <c r="MN65" s="432" t="str">
        <f t="shared" si="164"/>
        <v/>
      </c>
      <c r="MO65" s="432" t="str">
        <f t="shared" si="164"/>
        <v/>
      </c>
      <c r="MP65" s="432" t="str">
        <f t="shared" si="164"/>
        <v/>
      </c>
      <c r="MQ65" s="432" t="str">
        <f t="shared" si="164"/>
        <v/>
      </c>
      <c r="MR65" s="432" t="str">
        <f t="shared" si="164"/>
        <v/>
      </c>
      <c r="MS65" s="432" t="str">
        <f t="shared" si="164"/>
        <v/>
      </c>
      <c r="MT65" s="432" t="str">
        <f t="shared" si="164"/>
        <v/>
      </c>
      <c r="MU65" s="432" t="str">
        <f t="shared" si="165"/>
        <v/>
      </c>
      <c r="MV65" s="432" t="str">
        <f t="shared" si="165"/>
        <v/>
      </c>
      <c r="MW65" s="432" t="str">
        <f t="shared" si="165"/>
        <v/>
      </c>
      <c r="MX65" s="432" t="str">
        <f t="shared" si="165"/>
        <v/>
      </c>
      <c r="MY65" s="432" t="str">
        <f t="shared" si="165"/>
        <v/>
      </c>
      <c r="MZ65" s="432" t="str">
        <f t="shared" si="165"/>
        <v/>
      </c>
      <c r="NA65" s="432" t="str">
        <f t="shared" si="165"/>
        <v/>
      </c>
      <c r="NB65" s="432" t="str">
        <f t="shared" si="165"/>
        <v/>
      </c>
      <c r="NC65" s="432" t="str">
        <f t="shared" si="165"/>
        <v/>
      </c>
      <c r="ND65" s="432" t="str">
        <f t="shared" si="165"/>
        <v/>
      </c>
      <c r="NE65" s="432" t="str">
        <f t="shared" si="166"/>
        <v/>
      </c>
      <c r="NF65" s="432" t="str">
        <f t="shared" si="166"/>
        <v/>
      </c>
      <c r="NG65" s="432" t="str">
        <f t="shared" si="166"/>
        <v/>
      </c>
      <c r="NH65" s="432" t="str">
        <f t="shared" si="166"/>
        <v/>
      </c>
      <c r="NI65" s="432" t="str">
        <f t="shared" si="166"/>
        <v/>
      </c>
      <c r="NJ65" s="432" t="str">
        <f t="shared" si="166"/>
        <v/>
      </c>
      <c r="NK65" s="432" t="str">
        <f t="shared" si="166"/>
        <v/>
      </c>
      <c r="NL65" s="432" t="str">
        <f t="shared" si="166"/>
        <v/>
      </c>
      <c r="NM65" s="432" t="str">
        <f t="shared" si="166"/>
        <v/>
      </c>
      <c r="NN65" s="432" t="str">
        <f t="shared" si="166"/>
        <v/>
      </c>
      <c r="NO65" s="432" t="str">
        <f t="shared" si="167"/>
        <v/>
      </c>
      <c r="NP65" s="432" t="str">
        <f t="shared" si="167"/>
        <v/>
      </c>
      <c r="NQ65" s="432" t="str">
        <f t="shared" si="167"/>
        <v/>
      </c>
      <c r="NR65" s="432" t="str">
        <f t="shared" si="167"/>
        <v/>
      </c>
      <c r="NS65" s="432" t="str">
        <f t="shared" si="167"/>
        <v/>
      </c>
      <c r="NT65" s="432" t="str">
        <f t="shared" si="167"/>
        <v/>
      </c>
      <c r="NU65" s="432" t="str">
        <f t="shared" si="167"/>
        <v/>
      </c>
      <c r="NV65" s="432" t="str">
        <f t="shared" si="167"/>
        <v/>
      </c>
      <c r="NW65" s="432" t="str">
        <f t="shared" si="167"/>
        <v/>
      </c>
      <c r="NX65" s="432" t="str">
        <f t="shared" si="167"/>
        <v/>
      </c>
      <c r="NY65" s="432" t="str">
        <f t="shared" si="168"/>
        <v/>
      </c>
      <c r="NZ65" s="432" t="str">
        <f t="shared" si="168"/>
        <v/>
      </c>
      <c r="OA65" s="432" t="str">
        <f t="shared" si="168"/>
        <v/>
      </c>
      <c r="OB65" s="432" t="str">
        <f t="shared" si="168"/>
        <v/>
      </c>
      <c r="OC65" s="432" t="str">
        <f t="shared" si="168"/>
        <v/>
      </c>
      <c r="OD65" s="432" t="str">
        <f t="shared" si="168"/>
        <v/>
      </c>
      <c r="OE65" s="432" t="str">
        <f t="shared" si="168"/>
        <v/>
      </c>
      <c r="OF65" s="432" t="str">
        <f t="shared" si="168"/>
        <v/>
      </c>
      <c r="OG65" s="432" t="str">
        <f t="shared" si="168"/>
        <v/>
      </c>
      <c r="OH65" s="432" t="str">
        <f t="shared" si="168"/>
        <v/>
      </c>
      <c r="OI65" s="432" t="str">
        <f t="shared" si="169"/>
        <v/>
      </c>
      <c r="OJ65" s="432" t="str">
        <f t="shared" si="169"/>
        <v/>
      </c>
      <c r="OK65" s="432" t="str">
        <f t="shared" si="169"/>
        <v/>
      </c>
      <c r="OL65" s="432" t="str">
        <f t="shared" si="169"/>
        <v/>
      </c>
      <c r="OM65" s="432" t="str">
        <f t="shared" si="169"/>
        <v/>
      </c>
      <c r="ON65" s="432" t="str">
        <f t="shared" si="169"/>
        <v/>
      </c>
      <c r="OO65" s="432" t="str">
        <f t="shared" si="169"/>
        <v/>
      </c>
      <c r="OP65" s="432" t="str">
        <f t="shared" si="169"/>
        <v/>
      </c>
      <c r="OQ65" s="432" t="str">
        <f t="shared" si="169"/>
        <v/>
      </c>
      <c r="OR65" s="432" t="str">
        <f t="shared" si="169"/>
        <v/>
      </c>
      <c r="OS65" s="432" t="str">
        <f t="shared" si="170"/>
        <v/>
      </c>
      <c r="OT65" s="432" t="str">
        <f t="shared" si="170"/>
        <v/>
      </c>
      <c r="OU65" s="432" t="str">
        <f t="shared" si="170"/>
        <v/>
      </c>
      <c r="OV65" s="432" t="str">
        <f t="shared" si="170"/>
        <v/>
      </c>
      <c r="OW65" s="432" t="str">
        <f t="shared" si="170"/>
        <v/>
      </c>
      <c r="OX65" s="432" t="str">
        <f t="shared" si="170"/>
        <v/>
      </c>
      <c r="OY65" s="432" t="str">
        <f t="shared" si="170"/>
        <v/>
      </c>
      <c r="OZ65" s="432" t="str">
        <f t="shared" si="170"/>
        <v/>
      </c>
      <c r="PA65" s="432" t="str">
        <f t="shared" si="170"/>
        <v/>
      </c>
      <c r="PB65" s="432" t="str">
        <f t="shared" si="170"/>
        <v/>
      </c>
      <c r="PC65" s="432" t="str">
        <f t="shared" si="170"/>
        <v/>
      </c>
      <c r="PD65" s="432" t="str">
        <f t="shared" si="170"/>
        <v/>
      </c>
      <c r="PE65" s="432" t="str">
        <f t="shared" si="170"/>
        <v/>
      </c>
    </row>
    <row r="66" spans="1:421" ht="15.6">
      <c r="A66" s="549"/>
      <c r="B66" s="550"/>
      <c r="C66" s="948"/>
      <c r="D66" s="550"/>
      <c r="E66" s="554"/>
      <c r="F66" s="550"/>
      <c r="G66" s="551"/>
      <c r="H66" s="552"/>
      <c r="I66" s="553"/>
      <c r="J66" s="554"/>
      <c r="K66" s="554" t="str">
        <f t="shared" si="51"/>
        <v/>
      </c>
      <c r="L66" s="657" t="str">
        <f t="shared" si="12"/>
        <v/>
      </c>
      <c r="M66" s="952" t="str">
        <f t="shared" si="171"/>
        <v/>
      </c>
      <c r="N66" s="952" t="str">
        <f t="shared" si="52"/>
        <v/>
      </c>
      <c r="O66" s="1487"/>
      <c r="P66" s="1487"/>
      <c r="Q66" s="98"/>
      <c r="R66" s="167" t="str">
        <f t="shared" si="53"/>
        <v/>
      </c>
      <c r="S66" s="167" t="str">
        <f t="shared" si="54"/>
        <v/>
      </c>
      <c r="T66" s="167" t="str">
        <f t="shared" si="55"/>
        <v/>
      </c>
      <c r="U66" s="167" t="str">
        <f t="shared" si="56"/>
        <v/>
      </c>
      <c r="V66" s="85" t="s">
        <v>667</v>
      </c>
      <c r="W66" s="450">
        <v>6.166666666666667</v>
      </c>
      <c r="X66" s="167" t="str">
        <f t="shared" si="57"/>
        <v/>
      </c>
      <c r="Y66" s="167" t="str">
        <f t="shared" si="58"/>
        <v/>
      </c>
      <c r="Z66" s="167" t="str">
        <f t="shared" si="59"/>
        <v/>
      </c>
      <c r="AD66" s="528" t="s">
        <v>1018</v>
      </c>
      <c r="AE66" s="25"/>
      <c r="AF66" s="25"/>
      <c r="AG66" s="25"/>
      <c r="AH66" s="25"/>
      <c r="AI66" s="25"/>
      <c r="AJ66" s="25"/>
      <c r="AK66" s="25"/>
      <c r="AL66" s="25"/>
      <c r="AM66" s="25"/>
      <c r="AN66" s="25"/>
      <c r="AO66" s="25"/>
      <c r="AP66" s="25"/>
      <c r="AQ66" s="25"/>
      <c r="AR66" s="25"/>
      <c r="AS66" s="25"/>
      <c r="AT66" s="25"/>
      <c r="AU66" s="25"/>
      <c r="AV66" s="25"/>
      <c r="AW66" s="432" t="str">
        <f t="shared" si="134"/>
        <v/>
      </c>
      <c r="AX66" s="432" t="str">
        <f t="shared" si="134"/>
        <v/>
      </c>
      <c r="AY66" s="432" t="str">
        <f t="shared" si="134"/>
        <v/>
      </c>
      <c r="AZ66" s="432" t="str">
        <f t="shared" si="134"/>
        <v/>
      </c>
      <c r="BA66" s="432" t="str">
        <f t="shared" si="134"/>
        <v/>
      </c>
      <c r="BB66" s="432" t="str">
        <f t="shared" si="134"/>
        <v/>
      </c>
      <c r="BC66" s="432" t="str">
        <f t="shared" si="134"/>
        <v/>
      </c>
      <c r="BD66" s="432" t="str">
        <f t="shared" si="134"/>
        <v/>
      </c>
      <c r="BE66" s="432" t="str">
        <f t="shared" si="134"/>
        <v/>
      </c>
      <c r="BF66" s="432" t="str">
        <f t="shared" si="134"/>
        <v/>
      </c>
      <c r="BG66" s="432" t="str">
        <f t="shared" si="135"/>
        <v/>
      </c>
      <c r="BH66" s="432" t="str">
        <f t="shared" si="135"/>
        <v/>
      </c>
      <c r="BI66" s="432" t="str">
        <f t="shared" si="135"/>
        <v/>
      </c>
      <c r="BJ66" s="432" t="str">
        <f t="shared" si="135"/>
        <v/>
      </c>
      <c r="BK66" s="432" t="str">
        <f t="shared" si="135"/>
        <v/>
      </c>
      <c r="BL66" s="432" t="str">
        <f t="shared" si="135"/>
        <v/>
      </c>
      <c r="BM66" s="432" t="str">
        <f t="shared" si="135"/>
        <v/>
      </c>
      <c r="BN66" s="432" t="str">
        <f t="shared" si="135"/>
        <v/>
      </c>
      <c r="BO66" s="432" t="str">
        <f t="shared" si="135"/>
        <v/>
      </c>
      <c r="BP66" s="432" t="str">
        <f t="shared" si="135"/>
        <v/>
      </c>
      <c r="BQ66" s="432" t="str">
        <f t="shared" si="136"/>
        <v/>
      </c>
      <c r="BR66" s="432" t="str">
        <f t="shared" si="136"/>
        <v/>
      </c>
      <c r="BS66" s="432" t="str">
        <f t="shared" si="136"/>
        <v/>
      </c>
      <c r="BT66" s="432" t="str">
        <f t="shared" si="136"/>
        <v/>
      </c>
      <c r="BU66" s="432" t="str">
        <f t="shared" si="136"/>
        <v/>
      </c>
      <c r="BV66" s="432" t="str">
        <f t="shared" si="136"/>
        <v/>
      </c>
      <c r="BW66" s="432" t="str">
        <f t="shared" si="136"/>
        <v/>
      </c>
      <c r="BX66" s="432" t="str">
        <f t="shared" si="136"/>
        <v/>
      </c>
      <c r="BY66" s="432" t="str">
        <f t="shared" si="136"/>
        <v/>
      </c>
      <c r="BZ66" s="432" t="str">
        <f t="shared" si="136"/>
        <v/>
      </c>
      <c r="CA66" s="432" t="str">
        <f t="shared" si="137"/>
        <v/>
      </c>
      <c r="CB66" s="432" t="str">
        <f t="shared" si="137"/>
        <v/>
      </c>
      <c r="CC66" s="432" t="str">
        <f t="shared" si="137"/>
        <v/>
      </c>
      <c r="CD66" s="432" t="str">
        <f t="shared" si="137"/>
        <v/>
      </c>
      <c r="CE66" s="432" t="str">
        <f t="shared" si="137"/>
        <v/>
      </c>
      <c r="CF66" s="432" t="str">
        <f t="shared" si="137"/>
        <v/>
      </c>
      <c r="CG66" s="432" t="str">
        <f t="shared" si="137"/>
        <v/>
      </c>
      <c r="CH66" s="432" t="str">
        <f t="shared" si="137"/>
        <v/>
      </c>
      <c r="CI66" s="432" t="str">
        <f t="shared" si="137"/>
        <v/>
      </c>
      <c r="CJ66" s="432" t="str">
        <f t="shared" si="137"/>
        <v/>
      </c>
      <c r="CK66" s="432" t="str">
        <f t="shared" si="138"/>
        <v/>
      </c>
      <c r="CL66" s="432" t="str">
        <f t="shared" si="138"/>
        <v/>
      </c>
      <c r="CM66" s="432" t="str">
        <f t="shared" si="138"/>
        <v/>
      </c>
      <c r="CN66" s="432" t="str">
        <f t="shared" si="138"/>
        <v/>
      </c>
      <c r="CO66" s="432" t="str">
        <f t="shared" si="138"/>
        <v/>
      </c>
      <c r="CP66" s="432" t="str">
        <f t="shared" si="138"/>
        <v/>
      </c>
      <c r="CQ66" s="432" t="str">
        <f t="shared" si="138"/>
        <v/>
      </c>
      <c r="CR66" s="432" t="str">
        <f t="shared" si="138"/>
        <v/>
      </c>
      <c r="CS66" s="432" t="str">
        <f t="shared" si="138"/>
        <v/>
      </c>
      <c r="CT66" s="432" t="str">
        <f t="shared" si="138"/>
        <v/>
      </c>
      <c r="CU66" s="432" t="str">
        <f t="shared" si="139"/>
        <v/>
      </c>
      <c r="CV66" s="432" t="str">
        <f t="shared" si="139"/>
        <v/>
      </c>
      <c r="CW66" s="432" t="str">
        <f t="shared" si="139"/>
        <v/>
      </c>
      <c r="CX66" s="432" t="str">
        <f t="shared" si="139"/>
        <v/>
      </c>
      <c r="CY66" s="432" t="str">
        <f t="shared" si="139"/>
        <v/>
      </c>
      <c r="CZ66" s="432" t="str">
        <f t="shared" si="139"/>
        <v/>
      </c>
      <c r="DA66" s="432" t="str">
        <f t="shared" si="139"/>
        <v/>
      </c>
      <c r="DB66" s="432" t="str">
        <f t="shared" si="139"/>
        <v/>
      </c>
      <c r="DC66" s="432" t="str">
        <f t="shared" si="139"/>
        <v/>
      </c>
      <c r="DD66" s="432" t="str">
        <f t="shared" si="139"/>
        <v/>
      </c>
      <c r="DE66" s="432" t="str">
        <f t="shared" si="140"/>
        <v/>
      </c>
      <c r="DF66" s="432" t="str">
        <f t="shared" si="140"/>
        <v/>
      </c>
      <c r="DG66" s="432" t="str">
        <f t="shared" si="140"/>
        <v/>
      </c>
      <c r="DH66" s="432" t="str">
        <f t="shared" si="140"/>
        <v/>
      </c>
      <c r="DI66" s="432" t="str">
        <f t="shared" si="140"/>
        <v/>
      </c>
      <c r="DJ66" s="432" t="str">
        <f t="shared" si="140"/>
        <v/>
      </c>
      <c r="DK66" s="432" t="str">
        <f t="shared" si="140"/>
        <v/>
      </c>
      <c r="DL66" s="432" t="str">
        <f t="shared" si="140"/>
        <v/>
      </c>
      <c r="DM66" s="432" t="str">
        <f t="shared" si="140"/>
        <v/>
      </c>
      <c r="DN66" s="432" t="str">
        <f t="shared" si="140"/>
        <v/>
      </c>
      <c r="DO66" s="432" t="str">
        <f t="shared" si="141"/>
        <v/>
      </c>
      <c r="DP66" s="432" t="str">
        <f t="shared" si="141"/>
        <v/>
      </c>
      <c r="DQ66" s="432" t="str">
        <f t="shared" si="141"/>
        <v/>
      </c>
      <c r="DR66" s="432" t="str">
        <f t="shared" si="141"/>
        <v/>
      </c>
      <c r="DS66" s="432" t="str">
        <f t="shared" si="141"/>
        <v/>
      </c>
      <c r="DT66" s="432" t="str">
        <f t="shared" si="141"/>
        <v/>
      </c>
      <c r="DU66" s="432" t="str">
        <f t="shared" si="141"/>
        <v/>
      </c>
      <c r="DV66" s="432" t="str">
        <f t="shared" si="141"/>
        <v/>
      </c>
      <c r="DW66" s="432" t="str">
        <f t="shared" si="141"/>
        <v/>
      </c>
      <c r="DX66" s="432" t="str">
        <f t="shared" si="141"/>
        <v/>
      </c>
      <c r="DY66" s="432" t="str">
        <f t="shared" si="142"/>
        <v/>
      </c>
      <c r="DZ66" s="432" t="str">
        <f t="shared" si="142"/>
        <v/>
      </c>
      <c r="EA66" s="432" t="str">
        <f t="shared" si="142"/>
        <v/>
      </c>
      <c r="EB66" s="432" t="str">
        <f t="shared" si="142"/>
        <v/>
      </c>
      <c r="EC66" s="432" t="str">
        <f t="shared" si="142"/>
        <v/>
      </c>
      <c r="ED66" s="432" t="str">
        <f t="shared" si="142"/>
        <v/>
      </c>
      <c r="EE66" s="432" t="str">
        <f t="shared" si="142"/>
        <v/>
      </c>
      <c r="EF66" s="432" t="str">
        <f t="shared" si="142"/>
        <v/>
      </c>
      <c r="EG66" s="432" t="str">
        <f t="shared" si="142"/>
        <v/>
      </c>
      <c r="EH66" s="432" t="str">
        <f t="shared" si="142"/>
        <v/>
      </c>
      <c r="EI66" s="432" t="str">
        <f t="shared" si="143"/>
        <v/>
      </c>
      <c r="EJ66" s="432" t="str">
        <f t="shared" si="143"/>
        <v/>
      </c>
      <c r="EK66" s="432" t="str">
        <f t="shared" si="143"/>
        <v/>
      </c>
      <c r="EL66" s="432" t="str">
        <f t="shared" si="143"/>
        <v/>
      </c>
      <c r="EM66" s="432" t="str">
        <f t="shared" si="143"/>
        <v/>
      </c>
      <c r="EN66" s="432" t="str">
        <f t="shared" si="143"/>
        <v/>
      </c>
      <c r="EO66" s="432" t="str">
        <f t="shared" si="143"/>
        <v/>
      </c>
      <c r="EP66" s="432" t="str">
        <f t="shared" si="143"/>
        <v/>
      </c>
      <c r="EQ66" s="432" t="str">
        <f t="shared" si="143"/>
        <v/>
      </c>
      <c r="ER66" s="432" t="str">
        <f t="shared" si="143"/>
        <v/>
      </c>
      <c r="ES66" s="432" t="str">
        <f t="shared" si="144"/>
        <v/>
      </c>
      <c r="ET66" s="432" t="str">
        <f t="shared" si="144"/>
        <v/>
      </c>
      <c r="EU66" s="432" t="str">
        <f t="shared" si="144"/>
        <v/>
      </c>
      <c r="EV66" s="432" t="str">
        <f t="shared" si="144"/>
        <v/>
      </c>
      <c r="EW66" s="432" t="str">
        <f t="shared" si="144"/>
        <v/>
      </c>
      <c r="EX66" s="432" t="str">
        <f t="shared" si="144"/>
        <v/>
      </c>
      <c r="EY66" s="432" t="str">
        <f t="shared" si="144"/>
        <v/>
      </c>
      <c r="EZ66" s="432" t="str">
        <f t="shared" si="144"/>
        <v/>
      </c>
      <c r="FA66" s="432" t="str">
        <f t="shared" si="144"/>
        <v/>
      </c>
      <c r="FB66" s="432" t="str">
        <f t="shared" si="144"/>
        <v/>
      </c>
      <c r="FC66" s="432" t="str">
        <f t="shared" si="145"/>
        <v/>
      </c>
      <c r="FD66" s="432" t="str">
        <f t="shared" si="145"/>
        <v/>
      </c>
      <c r="FE66" s="432" t="str">
        <f t="shared" si="145"/>
        <v/>
      </c>
      <c r="FF66" s="432" t="str">
        <f t="shared" si="145"/>
        <v/>
      </c>
      <c r="FG66" s="432" t="str">
        <f t="shared" si="145"/>
        <v/>
      </c>
      <c r="FH66" s="432" t="str">
        <f t="shared" si="145"/>
        <v/>
      </c>
      <c r="FI66" s="432" t="str">
        <f t="shared" si="145"/>
        <v/>
      </c>
      <c r="FJ66" s="432" t="str">
        <f t="shared" si="145"/>
        <v/>
      </c>
      <c r="FK66" s="432" t="str">
        <f t="shared" si="145"/>
        <v/>
      </c>
      <c r="FL66" s="432" t="str">
        <f t="shared" si="145"/>
        <v/>
      </c>
      <c r="FM66" s="432" t="str">
        <f t="shared" si="146"/>
        <v/>
      </c>
      <c r="FN66" s="432" t="str">
        <f t="shared" si="146"/>
        <v/>
      </c>
      <c r="FO66" s="432" t="str">
        <f t="shared" si="146"/>
        <v/>
      </c>
      <c r="FP66" s="432" t="str">
        <f t="shared" si="146"/>
        <v/>
      </c>
      <c r="FQ66" s="432" t="str">
        <f t="shared" si="146"/>
        <v/>
      </c>
      <c r="FR66" s="432" t="str">
        <f t="shared" si="146"/>
        <v/>
      </c>
      <c r="FS66" s="432" t="str">
        <f t="shared" si="146"/>
        <v/>
      </c>
      <c r="FT66" s="432" t="str">
        <f t="shared" si="146"/>
        <v/>
      </c>
      <c r="FU66" s="432" t="str">
        <f t="shared" si="146"/>
        <v/>
      </c>
      <c r="FV66" s="432" t="str">
        <f t="shared" si="146"/>
        <v/>
      </c>
      <c r="FW66" s="432" t="str">
        <f t="shared" si="147"/>
        <v/>
      </c>
      <c r="FX66" s="432" t="str">
        <f t="shared" si="147"/>
        <v/>
      </c>
      <c r="FY66" s="432" t="str">
        <f t="shared" si="147"/>
        <v/>
      </c>
      <c r="FZ66" s="432" t="str">
        <f t="shared" si="147"/>
        <v/>
      </c>
      <c r="GA66" s="432" t="str">
        <f t="shared" si="147"/>
        <v/>
      </c>
      <c r="GB66" s="432" t="str">
        <f t="shared" si="147"/>
        <v/>
      </c>
      <c r="GC66" s="432" t="str">
        <f t="shared" si="147"/>
        <v/>
      </c>
      <c r="GD66" s="432" t="str">
        <f t="shared" si="147"/>
        <v/>
      </c>
      <c r="GE66" s="432" t="str">
        <f t="shared" si="147"/>
        <v/>
      </c>
      <c r="GF66" s="432" t="str">
        <f t="shared" si="147"/>
        <v/>
      </c>
      <c r="GG66" s="432" t="str">
        <f t="shared" si="148"/>
        <v/>
      </c>
      <c r="GH66" s="432" t="str">
        <f t="shared" si="148"/>
        <v/>
      </c>
      <c r="GI66" s="432" t="str">
        <f t="shared" si="148"/>
        <v/>
      </c>
      <c r="GJ66" s="432" t="str">
        <f t="shared" si="148"/>
        <v/>
      </c>
      <c r="GK66" s="432" t="str">
        <f t="shared" si="148"/>
        <v/>
      </c>
      <c r="GL66" s="432" t="str">
        <f t="shared" si="148"/>
        <v/>
      </c>
      <c r="GM66" s="432" t="str">
        <f t="shared" si="148"/>
        <v/>
      </c>
      <c r="GN66" s="432" t="str">
        <f t="shared" si="148"/>
        <v/>
      </c>
      <c r="GO66" s="432" t="str">
        <f t="shared" si="148"/>
        <v/>
      </c>
      <c r="GP66" s="432" t="str">
        <f t="shared" si="148"/>
        <v/>
      </c>
      <c r="GQ66" s="432" t="str">
        <f t="shared" si="149"/>
        <v/>
      </c>
      <c r="GR66" s="432" t="str">
        <f t="shared" si="149"/>
        <v/>
      </c>
      <c r="GS66" s="432" t="str">
        <f t="shared" si="149"/>
        <v/>
      </c>
      <c r="GT66" s="432" t="str">
        <f t="shared" si="149"/>
        <v/>
      </c>
      <c r="GU66" s="432" t="str">
        <f t="shared" si="149"/>
        <v/>
      </c>
      <c r="GV66" s="432" t="str">
        <f t="shared" si="149"/>
        <v/>
      </c>
      <c r="GW66" s="432" t="str">
        <f t="shared" si="149"/>
        <v/>
      </c>
      <c r="GX66" s="432" t="str">
        <f t="shared" si="149"/>
        <v/>
      </c>
      <c r="GY66" s="432" t="str">
        <f t="shared" si="149"/>
        <v/>
      </c>
      <c r="GZ66" s="432" t="str">
        <f t="shared" si="149"/>
        <v/>
      </c>
      <c r="HA66" s="432" t="str">
        <f t="shared" si="150"/>
        <v/>
      </c>
      <c r="HB66" s="432" t="str">
        <f t="shared" si="150"/>
        <v/>
      </c>
      <c r="HC66" s="432" t="str">
        <f t="shared" si="150"/>
        <v/>
      </c>
      <c r="HD66" s="432" t="str">
        <f t="shared" si="150"/>
        <v/>
      </c>
      <c r="HE66" s="432" t="str">
        <f t="shared" si="150"/>
        <v/>
      </c>
      <c r="HF66" s="432" t="str">
        <f t="shared" si="150"/>
        <v/>
      </c>
      <c r="HG66" s="432" t="str">
        <f t="shared" si="150"/>
        <v/>
      </c>
      <c r="HH66" s="432" t="str">
        <f t="shared" si="150"/>
        <v/>
      </c>
      <c r="HI66" s="432" t="str">
        <f t="shared" si="150"/>
        <v/>
      </c>
      <c r="HJ66" s="432" t="str">
        <f t="shared" si="150"/>
        <v/>
      </c>
      <c r="HK66" s="432" t="str">
        <f t="shared" si="151"/>
        <v/>
      </c>
      <c r="HL66" s="432" t="str">
        <f t="shared" si="151"/>
        <v/>
      </c>
      <c r="HM66" s="432" t="str">
        <f t="shared" si="151"/>
        <v/>
      </c>
      <c r="HN66" s="432" t="str">
        <f t="shared" si="151"/>
        <v/>
      </c>
      <c r="HO66" s="432" t="str">
        <f t="shared" si="151"/>
        <v/>
      </c>
      <c r="HP66" s="432" t="str">
        <f t="shared" si="151"/>
        <v/>
      </c>
      <c r="HQ66" s="432" t="str">
        <f t="shared" si="151"/>
        <v/>
      </c>
      <c r="HR66" s="432" t="str">
        <f t="shared" si="151"/>
        <v/>
      </c>
      <c r="HS66" s="432" t="str">
        <f t="shared" si="151"/>
        <v/>
      </c>
      <c r="HT66" s="432" t="str">
        <f t="shared" si="151"/>
        <v/>
      </c>
      <c r="HU66" s="432" t="str">
        <f t="shared" si="152"/>
        <v/>
      </c>
      <c r="HV66" s="432" t="str">
        <f t="shared" si="152"/>
        <v/>
      </c>
      <c r="HW66" s="432" t="str">
        <f t="shared" si="152"/>
        <v/>
      </c>
      <c r="HX66" s="432" t="str">
        <f t="shared" si="152"/>
        <v/>
      </c>
      <c r="HY66" s="432" t="str">
        <f t="shared" si="152"/>
        <v/>
      </c>
      <c r="HZ66" s="432" t="str">
        <f t="shared" si="152"/>
        <v/>
      </c>
      <c r="IA66" s="432" t="str">
        <f t="shared" si="152"/>
        <v/>
      </c>
      <c r="IB66" s="432" t="str">
        <f t="shared" si="152"/>
        <v/>
      </c>
      <c r="IC66" s="432" t="str">
        <f t="shared" si="152"/>
        <v/>
      </c>
      <c r="ID66" s="432" t="str">
        <f t="shared" si="152"/>
        <v/>
      </c>
      <c r="IE66" s="432" t="str">
        <f t="shared" si="153"/>
        <v/>
      </c>
      <c r="IF66" s="432" t="str">
        <f t="shared" si="153"/>
        <v/>
      </c>
      <c r="IG66" s="432" t="str">
        <f t="shared" si="153"/>
        <v/>
      </c>
      <c r="IH66" s="432" t="str">
        <f t="shared" si="153"/>
        <v/>
      </c>
      <c r="II66" s="432" t="str">
        <f t="shared" si="153"/>
        <v/>
      </c>
      <c r="IJ66" s="432" t="str">
        <f t="shared" si="153"/>
        <v/>
      </c>
      <c r="IK66" s="432" t="str">
        <f t="shared" si="153"/>
        <v/>
      </c>
      <c r="IL66" s="432" t="str">
        <f t="shared" si="153"/>
        <v/>
      </c>
      <c r="IM66" s="432" t="str">
        <f t="shared" si="153"/>
        <v/>
      </c>
      <c r="IN66" s="432" t="str">
        <f t="shared" si="153"/>
        <v/>
      </c>
      <c r="IO66" s="432" t="str">
        <f t="shared" si="154"/>
        <v/>
      </c>
      <c r="IP66" s="432" t="str">
        <f t="shared" si="154"/>
        <v/>
      </c>
      <c r="IQ66" s="432" t="str">
        <f t="shared" si="154"/>
        <v/>
      </c>
      <c r="IR66" s="432" t="str">
        <f t="shared" si="154"/>
        <v/>
      </c>
      <c r="IS66" s="432" t="str">
        <f t="shared" si="154"/>
        <v/>
      </c>
      <c r="IT66" s="432" t="str">
        <f t="shared" si="154"/>
        <v/>
      </c>
      <c r="IU66" s="432" t="str">
        <f t="shared" si="154"/>
        <v/>
      </c>
      <c r="IV66" s="432" t="str">
        <f t="shared" si="154"/>
        <v/>
      </c>
      <c r="IW66" s="432" t="str">
        <f t="shared" si="154"/>
        <v/>
      </c>
      <c r="IX66" s="432" t="str">
        <f t="shared" si="154"/>
        <v/>
      </c>
      <c r="IY66" s="432" t="str">
        <f t="shared" si="155"/>
        <v/>
      </c>
      <c r="IZ66" s="432" t="str">
        <f t="shared" si="155"/>
        <v/>
      </c>
      <c r="JA66" s="432" t="str">
        <f t="shared" si="155"/>
        <v/>
      </c>
      <c r="JB66" s="432" t="str">
        <f t="shared" si="155"/>
        <v/>
      </c>
      <c r="JC66" s="432" t="str">
        <f t="shared" si="155"/>
        <v/>
      </c>
      <c r="JD66" s="432" t="str">
        <f t="shared" si="155"/>
        <v/>
      </c>
      <c r="JE66" s="432" t="str">
        <f t="shared" si="155"/>
        <v/>
      </c>
      <c r="JF66" s="432" t="str">
        <f t="shared" si="155"/>
        <v/>
      </c>
      <c r="JG66" s="432" t="str">
        <f t="shared" si="155"/>
        <v/>
      </c>
      <c r="JH66" s="432" t="str">
        <f t="shared" si="155"/>
        <v/>
      </c>
      <c r="JI66" s="432" t="str">
        <f t="shared" si="156"/>
        <v/>
      </c>
      <c r="JJ66" s="432" t="str">
        <f t="shared" si="156"/>
        <v/>
      </c>
      <c r="JK66" s="432" t="str">
        <f t="shared" si="156"/>
        <v/>
      </c>
      <c r="JL66" s="432" t="str">
        <f t="shared" si="156"/>
        <v/>
      </c>
      <c r="JM66" s="432" t="str">
        <f t="shared" si="156"/>
        <v/>
      </c>
      <c r="JN66" s="432" t="str">
        <f t="shared" si="156"/>
        <v/>
      </c>
      <c r="JO66" s="432" t="str">
        <f t="shared" si="156"/>
        <v/>
      </c>
      <c r="JP66" s="432" t="str">
        <f t="shared" si="156"/>
        <v/>
      </c>
      <c r="JQ66" s="432" t="str">
        <f t="shared" si="156"/>
        <v/>
      </c>
      <c r="JR66" s="432" t="str">
        <f t="shared" si="156"/>
        <v/>
      </c>
      <c r="JS66" s="432" t="str">
        <f t="shared" si="157"/>
        <v/>
      </c>
      <c r="JT66" s="432" t="str">
        <f t="shared" si="157"/>
        <v/>
      </c>
      <c r="JU66" s="432" t="str">
        <f t="shared" si="157"/>
        <v/>
      </c>
      <c r="JV66" s="432" t="str">
        <f t="shared" si="157"/>
        <v/>
      </c>
      <c r="JW66" s="432" t="str">
        <f t="shared" si="157"/>
        <v/>
      </c>
      <c r="JX66" s="432" t="str">
        <f t="shared" si="157"/>
        <v/>
      </c>
      <c r="JY66" s="432" t="str">
        <f t="shared" si="157"/>
        <v/>
      </c>
      <c r="JZ66" s="432" t="str">
        <f t="shared" si="157"/>
        <v/>
      </c>
      <c r="KA66" s="432" t="str">
        <f t="shared" si="157"/>
        <v/>
      </c>
      <c r="KB66" s="432" t="str">
        <f t="shared" si="157"/>
        <v/>
      </c>
      <c r="KC66" s="432" t="str">
        <f t="shared" si="158"/>
        <v/>
      </c>
      <c r="KD66" s="432" t="str">
        <f t="shared" si="158"/>
        <v/>
      </c>
      <c r="KE66" s="432" t="str">
        <f t="shared" si="158"/>
        <v/>
      </c>
      <c r="KF66" s="432" t="str">
        <f t="shared" si="158"/>
        <v/>
      </c>
      <c r="KG66" s="432" t="str">
        <f t="shared" si="158"/>
        <v/>
      </c>
      <c r="KH66" s="432" t="str">
        <f t="shared" si="158"/>
        <v/>
      </c>
      <c r="KI66" s="432" t="str">
        <f t="shared" si="158"/>
        <v/>
      </c>
      <c r="KJ66" s="432" t="str">
        <f t="shared" si="158"/>
        <v/>
      </c>
      <c r="KK66" s="432" t="str">
        <f t="shared" si="158"/>
        <v/>
      </c>
      <c r="KL66" s="432" t="str">
        <f t="shared" si="158"/>
        <v/>
      </c>
      <c r="KM66" s="432" t="str">
        <f t="shared" si="159"/>
        <v/>
      </c>
      <c r="KN66" s="432" t="str">
        <f t="shared" si="159"/>
        <v/>
      </c>
      <c r="KO66" s="432" t="str">
        <f t="shared" si="159"/>
        <v/>
      </c>
      <c r="KP66" s="432" t="str">
        <f t="shared" si="159"/>
        <v/>
      </c>
      <c r="KQ66" s="432" t="str">
        <f t="shared" si="159"/>
        <v/>
      </c>
      <c r="KR66" s="432" t="str">
        <f t="shared" si="159"/>
        <v/>
      </c>
      <c r="KS66" s="432" t="str">
        <f t="shared" si="159"/>
        <v/>
      </c>
      <c r="KT66" s="432" t="str">
        <f t="shared" si="159"/>
        <v/>
      </c>
      <c r="KU66" s="432" t="str">
        <f t="shared" si="159"/>
        <v/>
      </c>
      <c r="KV66" s="432" t="str">
        <f t="shared" si="159"/>
        <v/>
      </c>
      <c r="KW66" s="432" t="str">
        <f t="shared" si="160"/>
        <v/>
      </c>
      <c r="KX66" s="432" t="str">
        <f t="shared" si="160"/>
        <v/>
      </c>
      <c r="KY66" s="432" t="str">
        <f t="shared" si="160"/>
        <v/>
      </c>
      <c r="KZ66" s="432" t="str">
        <f t="shared" si="160"/>
        <v/>
      </c>
      <c r="LA66" s="432" t="str">
        <f t="shared" si="160"/>
        <v/>
      </c>
      <c r="LB66" s="432" t="str">
        <f t="shared" si="160"/>
        <v/>
      </c>
      <c r="LC66" s="432" t="str">
        <f t="shared" si="160"/>
        <v/>
      </c>
      <c r="LD66" s="432" t="str">
        <f t="shared" si="160"/>
        <v/>
      </c>
      <c r="LE66" s="432" t="str">
        <f t="shared" si="160"/>
        <v/>
      </c>
      <c r="LF66" s="432" t="str">
        <f t="shared" si="160"/>
        <v/>
      </c>
      <c r="LG66" s="432" t="str">
        <f t="shared" si="161"/>
        <v/>
      </c>
      <c r="LH66" s="432" t="str">
        <f t="shared" si="161"/>
        <v/>
      </c>
      <c r="LI66" s="432" t="str">
        <f t="shared" si="161"/>
        <v/>
      </c>
      <c r="LJ66" s="432" t="str">
        <f t="shared" si="161"/>
        <v/>
      </c>
      <c r="LK66" s="432" t="str">
        <f t="shared" si="161"/>
        <v/>
      </c>
      <c r="LL66" s="432" t="str">
        <f t="shared" si="161"/>
        <v/>
      </c>
      <c r="LM66" s="432" t="str">
        <f t="shared" si="161"/>
        <v/>
      </c>
      <c r="LN66" s="432" t="str">
        <f t="shared" si="161"/>
        <v/>
      </c>
      <c r="LO66" s="432" t="str">
        <f t="shared" si="161"/>
        <v/>
      </c>
      <c r="LP66" s="432" t="str">
        <f t="shared" si="161"/>
        <v/>
      </c>
      <c r="LQ66" s="432" t="str">
        <f t="shared" si="162"/>
        <v/>
      </c>
      <c r="LR66" s="432" t="str">
        <f t="shared" si="162"/>
        <v/>
      </c>
      <c r="LS66" s="432" t="str">
        <f t="shared" si="162"/>
        <v/>
      </c>
      <c r="LT66" s="432" t="str">
        <f t="shared" si="162"/>
        <v/>
      </c>
      <c r="LU66" s="432" t="str">
        <f t="shared" si="162"/>
        <v/>
      </c>
      <c r="LV66" s="432" t="str">
        <f t="shared" si="162"/>
        <v/>
      </c>
      <c r="LW66" s="432" t="str">
        <f t="shared" si="162"/>
        <v/>
      </c>
      <c r="LX66" s="432" t="str">
        <f t="shared" si="162"/>
        <v/>
      </c>
      <c r="LY66" s="432" t="str">
        <f t="shared" si="162"/>
        <v/>
      </c>
      <c r="LZ66" s="432" t="str">
        <f t="shared" si="162"/>
        <v/>
      </c>
      <c r="MA66" s="432" t="str">
        <f t="shared" si="163"/>
        <v/>
      </c>
      <c r="MB66" s="432" t="str">
        <f t="shared" si="163"/>
        <v/>
      </c>
      <c r="MC66" s="432" t="str">
        <f t="shared" si="163"/>
        <v/>
      </c>
      <c r="MD66" s="432" t="str">
        <f t="shared" si="163"/>
        <v/>
      </c>
      <c r="ME66" s="432" t="str">
        <f t="shared" si="163"/>
        <v/>
      </c>
      <c r="MF66" s="432" t="str">
        <f t="shared" si="163"/>
        <v/>
      </c>
      <c r="MG66" s="432" t="str">
        <f t="shared" si="163"/>
        <v/>
      </c>
      <c r="MH66" s="432" t="str">
        <f t="shared" si="163"/>
        <v/>
      </c>
      <c r="MI66" s="432" t="str">
        <f t="shared" si="163"/>
        <v/>
      </c>
      <c r="MJ66" s="432" t="str">
        <f t="shared" si="163"/>
        <v/>
      </c>
      <c r="MK66" s="432" t="str">
        <f t="shared" si="164"/>
        <v/>
      </c>
      <c r="ML66" s="432" t="str">
        <f t="shared" si="164"/>
        <v/>
      </c>
      <c r="MM66" s="432" t="str">
        <f t="shared" si="164"/>
        <v/>
      </c>
      <c r="MN66" s="432" t="str">
        <f t="shared" si="164"/>
        <v/>
      </c>
      <c r="MO66" s="432" t="str">
        <f t="shared" si="164"/>
        <v/>
      </c>
      <c r="MP66" s="432" t="str">
        <f t="shared" si="164"/>
        <v/>
      </c>
      <c r="MQ66" s="432" t="str">
        <f t="shared" si="164"/>
        <v/>
      </c>
      <c r="MR66" s="432" t="str">
        <f t="shared" si="164"/>
        <v/>
      </c>
      <c r="MS66" s="432" t="str">
        <f t="shared" si="164"/>
        <v/>
      </c>
      <c r="MT66" s="432" t="str">
        <f t="shared" si="164"/>
        <v/>
      </c>
      <c r="MU66" s="432" t="str">
        <f t="shared" si="165"/>
        <v/>
      </c>
      <c r="MV66" s="432" t="str">
        <f t="shared" si="165"/>
        <v/>
      </c>
      <c r="MW66" s="432" t="str">
        <f t="shared" si="165"/>
        <v/>
      </c>
      <c r="MX66" s="432" t="str">
        <f t="shared" si="165"/>
        <v/>
      </c>
      <c r="MY66" s="432" t="str">
        <f t="shared" si="165"/>
        <v/>
      </c>
      <c r="MZ66" s="432" t="str">
        <f t="shared" si="165"/>
        <v/>
      </c>
      <c r="NA66" s="432" t="str">
        <f t="shared" si="165"/>
        <v/>
      </c>
      <c r="NB66" s="432" t="str">
        <f t="shared" si="165"/>
        <v/>
      </c>
      <c r="NC66" s="432" t="str">
        <f t="shared" si="165"/>
        <v/>
      </c>
      <c r="ND66" s="432" t="str">
        <f t="shared" si="165"/>
        <v/>
      </c>
      <c r="NE66" s="432" t="str">
        <f t="shared" si="166"/>
        <v/>
      </c>
      <c r="NF66" s="432" t="str">
        <f t="shared" si="166"/>
        <v/>
      </c>
      <c r="NG66" s="432" t="str">
        <f t="shared" si="166"/>
        <v/>
      </c>
      <c r="NH66" s="432" t="str">
        <f t="shared" si="166"/>
        <v/>
      </c>
      <c r="NI66" s="432" t="str">
        <f t="shared" si="166"/>
        <v/>
      </c>
      <c r="NJ66" s="432" t="str">
        <f t="shared" si="166"/>
        <v/>
      </c>
      <c r="NK66" s="432" t="str">
        <f t="shared" si="166"/>
        <v/>
      </c>
      <c r="NL66" s="432" t="str">
        <f t="shared" si="166"/>
        <v/>
      </c>
      <c r="NM66" s="432" t="str">
        <f t="shared" si="166"/>
        <v/>
      </c>
      <c r="NN66" s="432" t="str">
        <f t="shared" si="166"/>
        <v/>
      </c>
      <c r="NO66" s="432" t="str">
        <f t="shared" si="167"/>
        <v/>
      </c>
      <c r="NP66" s="432" t="str">
        <f t="shared" si="167"/>
        <v/>
      </c>
      <c r="NQ66" s="432" t="str">
        <f t="shared" si="167"/>
        <v/>
      </c>
      <c r="NR66" s="432" t="str">
        <f t="shared" si="167"/>
        <v/>
      </c>
      <c r="NS66" s="432" t="str">
        <f t="shared" si="167"/>
        <v/>
      </c>
      <c r="NT66" s="432" t="str">
        <f t="shared" si="167"/>
        <v/>
      </c>
      <c r="NU66" s="432" t="str">
        <f t="shared" si="167"/>
        <v/>
      </c>
      <c r="NV66" s="432" t="str">
        <f t="shared" si="167"/>
        <v/>
      </c>
      <c r="NW66" s="432" t="str">
        <f t="shared" si="167"/>
        <v/>
      </c>
      <c r="NX66" s="432" t="str">
        <f t="shared" si="167"/>
        <v/>
      </c>
      <c r="NY66" s="432" t="str">
        <f t="shared" si="168"/>
        <v/>
      </c>
      <c r="NZ66" s="432" t="str">
        <f t="shared" si="168"/>
        <v/>
      </c>
      <c r="OA66" s="432" t="str">
        <f t="shared" si="168"/>
        <v/>
      </c>
      <c r="OB66" s="432" t="str">
        <f t="shared" si="168"/>
        <v/>
      </c>
      <c r="OC66" s="432" t="str">
        <f t="shared" si="168"/>
        <v/>
      </c>
      <c r="OD66" s="432" t="str">
        <f t="shared" si="168"/>
        <v/>
      </c>
      <c r="OE66" s="432" t="str">
        <f t="shared" si="168"/>
        <v/>
      </c>
      <c r="OF66" s="432" t="str">
        <f t="shared" si="168"/>
        <v/>
      </c>
      <c r="OG66" s="432" t="str">
        <f t="shared" si="168"/>
        <v/>
      </c>
      <c r="OH66" s="432" t="str">
        <f t="shared" si="168"/>
        <v/>
      </c>
      <c r="OI66" s="432" t="str">
        <f t="shared" si="169"/>
        <v/>
      </c>
      <c r="OJ66" s="432" t="str">
        <f t="shared" si="169"/>
        <v/>
      </c>
      <c r="OK66" s="432" t="str">
        <f t="shared" si="169"/>
        <v/>
      </c>
      <c r="OL66" s="432" t="str">
        <f t="shared" si="169"/>
        <v/>
      </c>
      <c r="OM66" s="432" t="str">
        <f t="shared" si="169"/>
        <v/>
      </c>
      <c r="ON66" s="432" t="str">
        <f t="shared" si="169"/>
        <v/>
      </c>
      <c r="OO66" s="432" t="str">
        <f t="shared" si="169"/>
        <v/>
      </c>
      <c r="OP66" s="432" t="str">
        <f t="shared" si="169"/>
        <v/>
      </c>
      <c r="OQ66" s="432" t="str">
        <f t="shared" si="169"/>
        <v/>
      </c>
      <c r="OR66" s="432" t="str">
        <f t="shared" si="169"/>
        <v/>
      </c>
      <c r="OS66" s="432" t="str">
        <f t="shared" si="170"/>
        <v/>
      </c>
      <c r="OT66" s="432" t="str">
        <f t="shared" si="170"/>
        <v/>
      </c>
      <c r="OU66" s="432" t="str">
        <f t="shared" si="170"/>
        <v/>
      </c>
      <c r="OV66" s="432" t="str">
        <f t="shared" si="170"/>
        <v/>
      </c>
      <c r="OW66" s="432" t="str">
        <f t="shared" si="170"/>
        <v/>
      </c>
      <c r="OX66" s="432" t="str">
        <f t="shared" si="170"/>
        <v/>
      </c>
      <c r="OY66" s="432" t="str">
        <f t="shared" si="170"/>
        <v/>
      </c>
      <c r="OZ66" s="432" t="str">
        <f t="shared" si="170"/>
        <v/>
      </c>
      <c r="PA66" s="432" t="str">
        <f t="shared" si="170"/>
        <v/>
      </c>
      <c r="PB66" s="432" t="str">
        <f t="shared" si="170"/>
        <v/>
      </c>
      <c r="PC66" s="432" t="str">
        <f t="shared" si="170"/>
        <v/>
      </c>
      <c r="PD66" s="432" t="str">
        <f t="shared" si="170"/>
        <v/>
      </c>
      <c r="PE66" s="432" t="str">
        <f t="shared" si="170"/>
        <v/>
      </c>
    </row>
    <row r="67" spans="1:421" ht="15.6">
      <c r="A67" s="541"/>
      <c r="B67" s="542"/>
      <c r="C67" s="947"/>
      <c r="D67" s="542"/>
      <c r="E67" s="546"/>
      <c r="F67" s="542"/>
      <c r="G67" s="543"/>
      <c r="H67" s="544"/>
      <c r="I67" s="545"/>
      <c r="J67" s="546"/>
      <c r="K67" s="546" t="str">
        <f t="shared" si="51"/>
        <v/>
      </c>
      <c r="L67" s="547" t="str">
        <f t="shared" si="12"/>
        <v/>
      </c>
      <c r="M67" s="951" t="str">
        <f t="shared" si="171"/>
        <v/>
      </c>
      <c r="N67" s="951" t="str">
        <f t="shared" si="52"/>
        <v/>
      </c>
      <c r="O67" s="1486"/>
      <c r="P67" s="1486"/>
      <c r="Q67" s="98"/>
      <c r="R67" s="167" t="str">
        <f t="shared" si="53"/>
        <v/>
      </c>
      <c r="S67" s="167" t="str">
        <f t="shared" si="54"/>
        <v/>
      </c>
      <c r="T67" s="167" t="str">
        <f t="shared" si="55"/>
        <v/>
      </c>
      <c r="U67" s="167" t="str">
        <f t="shared" si="56"/>
        <v/>
      </c>
      <c r="V67" s="85" t="s">
        <v>668</v>
      </c>
      <c r="W67" s="450">
        <v>6.333333333333333</v>
      </c>
      <c r="X67" s="167" t="str">
        <f t="shared" si="57"/>
        <v/>
      </c>
      <c r="Y67" s="167" t="str">
        <f t="shared" si="58"/>
        <v/>
      </c>
      <c r="Z67" s="167" t="str">
        <f t="shared" si="59"/>
        <v/>
      </c>
      <c r="AE67" s="25"/>
      <c r="AF67" s="25"/>
      <c r="AG67" s="25"/>
      <c r="AH67" s="25"/>
      <c r="AI67" s="25"/>
      <c r="AJ67" s="25"/>
      <c r="AK67" s="25"/>
      <c r="AL67" s="25"/>
      <c r="AM67" s="25"/>
      <c r="AN67" s="25"/>
      <c r="AO67" s="25"/>
      <c r="AP67" s="25"/>
      <c r="AQ67" s="25"/>
      <c r="AR67" s="25"/>
      <c r="AS67" s="25"/>
      <c r="AT67" s="25"/>
      <c r="AU67" s="25"/>
      <c r="AV67" s="25"/>
      <c r="AW67" s="432" t="str">
        <f t="shared" ref="AW67:BF76" si="172">IFERROR(IF(AND(AW$22&gt;=$M67,AW$22&lt;=$N67),"",IF(AW$22=WORKDAY($N67,1),$A67,"")),"")</f>
        <v/>
      </c>
      <c r="AX67" s="432" t="str">
        <f t="shared" si="172"/>
        <v/>
      </c>
      <c r="AY67" s="432" t="str">
        <f t="shared" si="172"/>
        <v/>
      </c>
      <c r="AZ67" s="432" t="str">
        <f t="shared" si="172"/>
        <v/>
      </c>
      <c r="BA67" s="432" t="str">
        <f t="shared" si="172"/>
        <v/>
      </c>
      <c r="BB67" s="432" t="str">
        <f t="shared" si="172"/>
        <v/>
      </c>
      <c r="BC67" s="432" t="str">
        <f t="shared" si="172"/>
        <v/>
      </c>
      <c r="BD67" s="432" t="str">
        <f t="shared" si="172"/>
        <v/>
      </c>
      <c r="BE67" s="432" t="str">
        <f t="shared" si="172"/>
        <v/>
      </c>
      <c r="BF67" s="432" t="str">
        <f t="shared" si="172"/>
        <v/>
      </c>
      <c r="BG67" s="432" t="str">
        <f t="shared" ref="BG67:BP76" si="173">IFERROR(IF(AND(BG$22&gt;=$M67,BG$22&lt;=$N67),"",IF(BG$22=WORKDAY($N67,1),$A67,"")),"")</f>
        <v/>
      </c>
      <c r="BH67" s="432" t="str">
        <f t="shared" si="173"/>
        <v/>
      </c>
      <c r="BI67" s="432" t="str">
        <f t="shared" si="173"/>
        <v/>
      </c>
      <c r="BJ67" s="432" t="str">
        <f t="shared" si="173"/>
        <v/>
      </c>
      <c r="BK67" s="432" t="str">
        <f t="shared" si="173"/>
        <v/>
      </c>
      <c r="BL67" s="432" t="str">
        <f t="shared" si="173"/>
        <v/>
      </c>
      <c r="BM67" s="432" t="str">
        <f t="shared" si="173"/>
        <v/>
      </c>
      <c r="BN67" s="432" t="str">
        <f t="shared" si="173"/>
        <v/>
      </c>
      <c r="BO67" s="432" t="str">
        <f t="shared" si="173"/>
        <v/>
      </c>
      <c r="BP67" s="432" t="str">
        <f t="shared" si="173"/>
        <v/>
      </c>
      <c r="BQ67" s="432" t="str">
        <f t="shared" ref="BQ67:BZ76" si="174">IFERROR(IF(AND(BQ$22&gt;=$M67,BQ$22&lt;=$N67),"",IF(BQ$22=WORKDAY($N67,1),$A67,"")),"")</f>
        <v/>
      </c>
      <c r="BR67" s="432" t="str">
        <f t="shared" si="174"/>
        <v/>
      </c>
      <c r="BS67" s="432" t="str">
        <f t="shared" si="174"/>
        <v/>
      </c>
      <c r="BT67" s="432" t="str">
        <f t="shared" si="174"/>
        <v/>
      </c>
      <c r="BU67" s="432" t="str">
        <f t="shared" si="174"/>
        <v/>
      </c>
      <c r="BV67" s="432" t="str">
        <f t="shared" si="174"/>
        <v/>
      </c>
      <c r="BW67" s="432" t="str">
        <f t="shared" si="174"/>
        <v/>
      </c>
      <c r="BX67" s="432" t="str">
        <f t="shared" si="174"/>
        <v/>
      </c>
      <c r="BY67" s="432" t="str">
        <f t="shared" si="174"/>
        <v/>
      </c>
      <c r="BZ67" s="432" t="str">
        <f t="shared" si="174"/>
        <v/>
      </c>
      <c r="CA67" s="432" t="str">
        <f t="shared" ref="CA67:CJ76" si="175">IFERROR(IF(AND(CA$22&gt;=$M67,CA$22&lt;=$N67),"",IF(CA$22=WORKDAY($N67,1),$A67,"")),"")</f>
        <v/>
      </c>
      <c r="CB67" s="432" t="str">
        <f t="shared" si="175"/>
        <v/>
      </c>
      <c r="CC67" s="432" t="str">
        <f t="shared" si="175"/>
        <v/>
      </c>
      <c r="CD67" s="432" t="str">
        <f t="shared" si="175"/>
        <v/>
      </c>
      <c r="CE67" s="432" t="str">
        <f t="shared" si="175"/>
        <v/>
      </c>
      <c r="CF67" s="432" t="str">
        <f t="shared" si="175"/>
        <v/>
      </c>
      <c r="CG67" s="432" t="str">
        <f t="shared" si="175"/>
        <v/>
      </c>
      <c r="CH67" s="432" t="str">
        <f t="shared" si="175"/>
        <v/>
      </c>
      <c r="CI67" s="432" t="str">
        <f t="shared" si="175"/>
        <v/>
      </c>
      <c r="CJ67" s="432" t="str">
        <f t="shared" si="175"/>
        <v/>
      </c>
      <c r="CK67" s="432" t="str">
        <f t="shared" ref="CK67:CT76" si="176">IFERROR(IF(AND(CK$22&gt;=$M67,CK$22&lt;=$N67),"",IF(CK$22=WORKDAY($N67,1),$A67,"")),"")</f>
        <v/>
      </c>
      <c r="CL67" s="432" t="str">
        <f t="shared" si="176"/>
        <v/>
      </c>
      <c r="CM67" s="432" t="str">
        <f t="shared" si="176"/>
        <v/>
      </c>
      <c r="CN67" s="432" t="str">
        <f t="shared" si="176"/>
        <v/>
      </c>
      <c r="CO67" s="432" t="str">
        <f t="shared" si="176"/>
        <v/>
      </c>
      <c r="CP67" s="432" t="str">
        <f t="shared" si="176"/>
        <v/>
      </c>
      <c r="CQ67" s="432" t="str">
        <f t="shared" si="176"/>
        <v/>
      </c>
      <c r="CR67" s="432" t="str">
        <f t="shared" si="176"/>
        <v/>
      </c>
      <c r="CS67" s="432" t="str">
        <f t="shared" si="176"/>
        <v/>
      </c>
      <c r="CT67" s="432" t="str">
        <f t="shared" si="176"/>
        <v/>
      </c>
      <c r="CU67" s="432" t="str">
        <f t="shared" ref="CU67:DD76" si="177">IFERROR(IF(AND(CU$22&gt;=$M67,CU$22&lt;=$N67),"",IF(CU$22=WORKDAY($N67,1),$A67,"")),"")</f>
        <v/>
      </c>
      <c r="CV67" s="432" t="str">
        <f t="shared" si="177"/>
        <v/>
      </c>
      <c r="CW67" s="432" t="str">
        <f t="shared" si="177"/>
        <v/>
      </c>
      <c r="CX67" s="432" t="str">
        <f t="shared" si="177"/>
        <v/>
      </c>
      <c r="CY67" s="432" t="str">
        <f t="shared" si="177"/>
        <v/>
      </c>
      <c r="CZ67" s="432" t="str">
        <f t="shared" si="177"/>
        <v/>
      </c>
      <c r="DA67" s="432" t="str">
        <f t="shared" si="177"/>
        <v/>
      </c>
      <c r="DB67" s="432" t="str">
        <f t="shared" si="177"/>
        <v/>
      </c>
      <c r="DC67" s="432" t="str">
        <f t="shared" si="177"/>
        <v/>
      </c>
      <c r="DD67" s="432" t="str">
        <f t="shared" si="177"/>
        <v/>
      </c>
      <c r="DE67" s="432" t="str">
        <f t="shared" ref="DE67:DN76" si="178">IFERROR(IF(AND(DE$22&gt;=$M67,DE$22&lt;=$N67),"",IF(DE$22=WORKDAY($N67,1),$A67,"")),"")</f>
        <v/>
      </c>
      <c r="DF67" s="432" t="str">
        <f t="shared" si="178"/>
        <v/>
      </c>
      <c r="DG67" s="432" t="str">
        <f t="shared" si="178"/>
        <v/>
      </c>
      <c r="DH67" s="432" t="str">
        <f t="shared" si="178"/>
        <v/>
      </c>
      <c r="DI67" s="432" t="str">
        <f t="shared" si="178"/>
        <v/>
      </c>
      <c r="DJ67" s="432" t="str">
        <f t="shared" si="178"/>
        <v/>
      </c>
      <c r="DK67" s="432" t="str">
        <f t="shared" si="178"/>
        <v/>
      </c>
      <c r="DL67" s="432" t="str">
        <f t="shared" si="178"/>
        <v/>
      </c>
      <c r="DM67" s="432" t="str">
        <f t="shared" si="178"/>
        <v/>
      </c>
      <c r="DN67" s="432" t="str">
        <f t="shared" si="178"/>
        <v/>
      </c>
      <c r="DO67" s="432" t="str">
        <f t="shared" ref="DO67:DX76" si="179">IFERROR(IF(AND(DO$22&gt;=$M67,DO$22&lt;=$N67),"",IF(DO$22=WORKDAY($N67,1),$A67,"")),"")</f>
        <v/>
      </c>
      <c r="DP67" s="432" t="str">
        <f t="shared" si="179"/>
        <v/>
      </c>
      <c r="DQ67" s="432" t="str">
        <f t="shared" si="179"/>
        <v/>
      </c>
      <c r="DR67" s="432" t="str">
        <f t="shared" si="179"/>
        <v/>
      </c>
      <c r="DS67" s="432" t="str">
        <f t="shared" si="179"/>
        <v/>
      </c>
      <c r="DT67" s="432" t="str">
        <f t="shared" si="179"/>
        <v/>
      </c>
      <c r="DU67" s="432" t="str">
        <f t="shared" si="179"/>
        <v/>
      </c>
      <c r="DV67" s="432" t="str">
        <f t="shared" si="179"/>
        <v/>
      </c>
      <c r="DW67" s="432" t="str">
        <f t="shared" si="179"/>
        <v/>
      </c>
      <c r="DX67" s="432" t="str">
        <f t="shared" si="179"/>
        <v/>
      </c>
      <c r="DY67" s="432" t="str">
        <f t="shared" ref="DY67:EH76" si="180">IFERROR(IF(AND(DY$22&gt;=$M67,DY$22&lt;=$N67),"",IF(DY$22=WORKDAY($N67,1),$A67,"")),"")</f>
        <v/>
      </c>
      <c r="DZ67" s="432" t="str">
        <f t="shared" si="180"/>
        <v/>
      </c>
      <c r="EA67" s="432" t="str">
        <f t="shared" si="180"/>
        <v/>
      </c>
      <c r="EB67" s="432" t="str">
        <f t="shared" si="180"/>
        <v/>
      </c>
      <c r="EC67" s="432" t="str">
        <f t="shared" si="180"/>
        <v/>
      </c>
      <c r="ED67" s="432" t="str">
        <f t="shared" si="180"/>
        <v/>
      </c>
      <c r="EE67" s="432" t="str">
        <f t="shared" si="180"/>
        <v/>
      </c>
      <c r="EF67" s="432" t="str">
        <f t="shared" si="180"/>
        <v/>
      </c>
      <c r="EG67" s="432" t="str">
        <f t="shared" si="180"/>
        <v/>
      </c>
      <c r="EH67" s="432" t="str">
        <f t="shared" si="180"/>
        <v/>
      </c>
      <c r="EI67" s="432" t="str">
        <f t="shared" ref="EI67:ER76" si="181">IFERROR(IF(AND(EI$22&gt;=$M67,EI$22&lt;=$N67),"",IF(EI$22=WORKDAY($N67,1),$A67,"")),"")</f>
        <v/>
      </c>
      <c r="EJ67" s="432" t="str">
        <f t="shared" si="181"/>
        <v/>
      </c>
      <c r="EK67" s="432" t="str">
        <f t="shared" si="181"/>
        <v/>
      </c>
      <c r="EL67" s="432" t="str">
        <f t="shared" si="181"/>
        <v/>
      </c>
      <c r="EM67" s="432" t="str">
        <f t="shared" si="181"/>
        <v/>
      </c>
      <c r="EN67" s="432" t="str">
        <f t="shared" si="181"/>
        <v/>
      </c>
      <c r="EO67" s="432" t="str">
        <f t="shared" si="181"/>
        <v/>
      </c>
      <c r="EP67" s="432" t="str">
        <f t="shared" si="181"/>
        <v/>
      </c>
      <c r="EQ67" s="432" t="str">
        <f t="shared" si="181"/>
        <v/>
      </c>
      <c r="ER67" s="432" t="str">
        <f t="shared" si="181"/>
        <v/>
      </c>
      <c r="ES67" s="432" t="str">
        <f t="shared" ref="ES67:FB76" si="182">IFERROR(IF(AND(ES$22&gt;=$M67,ES$22&lt;=$N67),"",IF(ES$22=WORKDAY($N67,1),$A67,"")),"")</f>
        <v/>
      </c>
      <c r="ET67" s="432" t="str">
        <f t="shared" si="182"/>
        <v/>
      </c>
      <c r="EU67" s="432" t="str">
        <f t="shared" si="182"/>
        <v/>
      </c>
      <c r="EV67" s="432" t="str">
        <f t="shared" si="182"/>
        <v/>
      </c>
      <c r="EW67" s="432" t="str">
        <f t="shared" si="182"/>
        <v/>
      </c>
      <c r="EX67" s="432" t="str">
        <f t="shared" si="182"/>
        <v/>
      </c>
      <c r="EY67" s="432" t="str">
        <f t="shared" si="182"/>
        <v/>
      </c>
      <c r="EZ67" s="432" t="str">
        <f t="shared" si="182"/>
        <v/>
      </c>
      <c r="FA67" s="432" t="str">
        <f t="shared" si="182"/>
        <v/>
      </c>
      <c r="FB67" s="432" t="str">
        <f t="shared" si="182"/>
        <v/>
      </c>
      <c r="FC67" s="432" t="str">
        <f t="shared" ref="FC67:FL76" si="183">IFERROR(IF(AND(FC$22&gt;=$M67,FC$22&lt;=$N67),"",IF(FC$22=WORKDAY($N67,1),$A67,"")),"")</f>
        <v/>
      </c>
      <c r="FD67" s="432" t="str">
        <f t="shared" si="183"/>
        <v/>
      </c>
      <c r="FE67" s="432" t="str">
        <f t="shared" si="183"/>
        <v/>
      </c>
      <c r="FF67" s="432" t="str">
        <f t="shared" si="183"/>
        <v/>
      </c>
      <c r="FG67" s="432" t="str">
        <f t="shared" si="183"/>
        <v/>
      </c>
      <c r="FH67" s="432" t="str">
        <f t="shared" si="183"/>
        <v/>
      </c>
      <c r="FI67" s="432" t="str">
        <f t="shared" si="183"/>
        <v/>
      </c>
      <c r="FJ67" s="432" t="str">
        <f t="shared" si="183"/>
        <v/>
      </c>
      <c r="FK67" s="432" t="str">
        <f t="shared" si="183"/>
        <v/>
      </c>
      <c r="FL67" s="432" t="str">
        <f t="shared" si="183"/>
        <v/>
      </c>
      <c r="FM67" s="432" t="str">
        <f t="shared" ref="FM67:FV76" si="184">IFERROR(IF(AND(FM$22&gt;=$M67,FM$22&lt;=$N67),"",IF(FM$22=WORKDAY($N67,1),$A67,"")),"")</f>
        <v/>
      </c>
      <c r="FN67" s="432" t="str">
        <f t="shared" si="184"/>
        <v/>
      </c>
      <c r="FO67" s="432" t="str">
        <f t="shared" si="184"/>
        <v/>
      </c>
      <c r="FP67" s="432" t="str">
        <f t="shared" si="184"/>
        <v/>
      </c>
      <c r="FQ67" s="432" t="str">
        <f t="shared" si="184"/>
        <v/>
      </c>
      <c r="FR67" s="432" t="str">
        <f t="shared" si="184"/>
        <v/>
      </c>
      <c r="FS67" s="432" t="str">
        <f t="shared" si="184"/>
        <v/>
      </c>
      <c r="FT67" s="432" t="str">
        <f t="shared" si="184"/>
        <v/>
      </c>
      <c r="FU67" s="432" t="str">
        <f t="shared" si="184"/>
        <v/>
      </c>
      <c r="FV67" s="432" t="str">
        <f t="shared" si="184"/>
        <v/>
      </c>
      <c r="FW67" s="432" t="str">
        <f t="shared" ref="FW67:GF76" si="185">IFERROR(IF(AND(FW$22&gt;=$M67,FW$22&lt;=$N67),"",IF(FW$22=WORKDAY($N67,1),$A67,"")),"")</f>
        <v/>
      </c>
      <c r="FX67" s="432" t="str">
        <f t="shared" si="185"/>
        <v/>
      </c>
      <c r="FY67" s="432" t="str">
        <f t="shared" si="185"/>
        <v/>
      </c>
      <c r="FZ67" s="432" t="str">
        <f t="shared" si="185"/>
        <v/>
      </c>
      <c r="GA67" s="432" t="str">
        <f t="shared" si="185"/>
        <v/>
      </c>
      <c r="GB67" s="432" t="str">
        <f t="shared" si="185"/>
        <v/>
      </c>
      <c r="GC67" s="432" t="str">
        <f t="shared" si="185"/>
        <v/>
      </c>
      <c r="GD67" s="432" t="str">
        <f t="shared" si="185"/>
        <v/>
      </c>
      <c r="GE67" s="432" t="str">
        <f t="shared" si="185"/>
        <v/>
      </c>
      <c r="GF67" s="432" t="str">
        <f t="shared" si="185"/>
        <v/>
      </c>
      <c r="GG67" s="432" t="str">
        <f t="shared" ref="GG67:GP76" si="186">IFERROR(IF(AND(GG$22&gt;=$M67,GG$22&lt;=$N67),"",IF(GG$22=WORKDAY($N67,1),$A67,"")),"")</f>
        <v/>
      </c>
      <c r="GH67" s="432" t="str">
        <f t="shared" si="186"/>
        <v/>
      </c>
      <c r="GI67" s="432" t="str">
        <f t="shared" si="186"/>
        <v/>
      </c>
      <c r="GJ67" s="432" t="str">
        <f t="shared" si="186"/>
        <v/>
      </c>
      <c r="GK67" s="432" t="str">
        <f t="shared" si="186"/>
        <v/>
      </c>
      <c r="GL67" s="432" t="str">
        <f t="shared" si="186"/>
        <v/>
      </c>
      <c r="GM67" s="432" t="str">
        <f t="shared" si="186"/>
        <v/>
      </c>
      <c r="GN67" s="432" t="str">
        <f t="shared" si="186"/>
        <v/>
      </c>
      <c r="GO67" s="432" t="str">
        <f t="shared" si="186"/>
        <v/>
      </c>
      <c r="GP67" s="432" t="str">
        <f t="shared" si="186"/>
        <v/>
      </c>
      <c r="GQ67" s="432" t="str">
        <f t="shared" ref="GQ67:GZ76" si="187">IFERROR(IF(AND(GQ$22&gt;=$M67,GQ$22&lt;=$N67),"",IF(GQ$22=WORKDAY($N67,1),$A67,"")),"")</f>
        <v/>
      </c>
      <c r="GR67" s="432" t="str">
        <f t="shared" si="187"/>
        <v/>
      </c>
      <c r="GS67" s="432" t="str">
        <f t="shared" si="187"/>
        <v/>
      </c>
      <c r="GT67" s="432" t="str">
        <f t="shared" si="187"/>
        <v/>
      </c>
      <c r="GU67" s="432" t="str">
        <f t="shared" si="187"/>
        <v/>
      </c>
      <c r="GV67" s="432" t="str">
        <f t="shared" si="187"/>
        <v/>
      </c>
      <c r="GW67" s="432" t="str">
        <f t="shared" si="187"/>
        <v/>
      </c>
      <c r="GX67" s="432" t="str">
        <f t="shared" si="187"/>
        <v/>
      </c>
      <c r="GY67" s="432" t="str">
        <f t="shared" si="187"/>
        <v/>
      </c>
      <c r="GZ67" s="432" t="str">
        <f t="shared" si="187"/>
        <v/>
      </c>
      <c r="HA67" s="432" t="str">
        <f t="shared" ref="HA67:HJ76" si="188">IFERROR(IF(AND(HA$22&gt;=$M67,HA$22&lt;=$N67),"",IF(HA$22=WORKDAY($N67,1),$A67,"")),"")</f>
        <v/>
      </c>
      <c r="HB67" s="432" t="str">
        <f t="shared" si="188"/>
        <v/>
      </c>
      <c r="HC67" s="432" t="str">
        <f t="shared" si="188"/>
        <v/>
      </c>
      <c r="HD67" s="432" t="str">
        <f t="shared" si="188"/>
        <v/>
      </c>
      <c r="HE67" s="432" t="str">
        <f t="shared" si="188"/>
        <v/>
      </c>
      <c r="HF67" s="432" t="str">
        <f t="shared" si="188"/>
        <v/>
      </c>
      <c r="HG67" s="432" t="str">
        <f t="shared" si="188"/>
        <v/>
      </c>
      <c r="HH67" s="432" t="str">
        <f t="shared" si="188"/>
        <v/>
      </c>
      <c r="HI67" s="432" t="str">
        <f t="shared" si="188"/>
        <v/>
      </c>
      <c r="HJ67" s="432" t="str">
        <f t="shared" si="188"/>
        <v/>
      </c>
      <c r="HK67" s="432" t="str">
        <f t="shared" ref="HK67:HT76" si="189">IFERROR(IF(AND(HK$22&gt;=$M67,HK$22&lt;=$N67),"",IF(HK$22=WORKDAY($N67,1),$A67,"")),"")</f>
        <v/>
      </c>
      <c r="HL67" s="432" t="str">
        <f t="shared" si="189"/>
        <v/>
      </c>
      <c r="HM67" s="432" t="str">
        <f t="shared" si="189"/>
        <v/>
      </c>
      <c r="HN67" s="432" t="str">
        <f t="shared" si="189"/>
        <v/>
      </c>
      <c r="HO67" s="432" t="str">
        <f t="shared" si="189"/>
        <v/>
      </c>
      <c r="HP67" s="432" t="str">
        <f t="shared" si="189"/>
        <v/>
      </c>
      <c r="HQ67" s="432" t="str">
        <f t="shared" si="189"/>
        <v/>
      </c>
      <c r="HR67" s="432" t="str">
        <f t="shared" si="189"/>
        <v/>
      </c>
      <c r="HS67" s="432" t="str">
        <f t="shared" si="189"/>
        <v/>
      </c>
      <c r="HT67" s="432" t="str">
        <f t="shared" si="189"/>
        <v/>
      </c>
      <c r="HU67" s="432" t="str">
        <f t="shared" ref="HU67:ID76" si="190">IFERROR(IF(AND(HU$22&gt;=$M67,HU$22&lt;=$N67),"",IF(HU$22=WORKDAY($N67,1),$A67,"")),"")</f>
        <v/>
      </c>
      <c r="HV67" s="432" t="str">
        <f t="shared" si="190"/>
        <v/>
      </c>
      <c r="HW67" s="432" t="str">
        <f t="shared" si="190"/>
        <v/>
      </c>
      <c r="HX67" s="432" t="str">
        <f t="shared" si="190"/>
        <v/>
      </c>
      <c r="HY67" s="432" t="str">
        <f t="shared" si="190"/>
        <v/>
      </c>
      <c r="HZ67" s="432" t="str">
        <f t="shared" si="190"/>
        <v/>
      </c>
      <c r="IA67" s="432" t="str">
        <f t="shared" si="190"/>
        <v/>
      </c>
      <c r="IB67" s="432" t="str">
        <f t="shared" si="190"/>
        <v/>
      </c>
      <c r="IC67" s="432" t="str">
        <f t="shared" si="190"/>
        <v/>
      </c>
      <c r="ID67" s="432" t="str">
        <f t="shared" si="190"/>
        <v/>
      </c>
      <c r="IE67" s="432" t="str">
        <f t="shared" ref="IE67:IN76" si="191">IFERROR(IF(AND(IE$22&gt;=$M67,IE$22&lt;=$N67),"",IF(IE$22=WORKDAY($N67,1),$A67,"")),"")</f>
        <v/>
      </c>
      <c r="IF67" s="432" t="str">
        <f t="shared" si="191"/>
        <v/>
      </c>
      <c r="IG67" s="432" t="str">
        <f t="shared" si="191"/>
        <v/>
      </c>
      <c r="IH67" s="432" t="str">
        <f t="shared" si="191"/>
        <v/>
      </c>
      <c r="II67" s="432" t="str">
        <f t="shared" si="191"/>
        <v/>
      </c>
      <c r="IJ67" s="432" t="str">
        <f t="shared" si="191"/>
        <v/>
      </c>
      <c r="IK67" s="432" t="str">
        <f t="shared" si="191"/>
        <v/>
      </c>
      <c r="IL67" s="432" t="str">
        <f t="shared" si="191"/>
        <v/>
      </c>
      <c r="IM67" s="432" t="str">
        <f t="shared" si="191"/>
        <v/>
      </c>
      <c r="IN67" s="432" t="str">
        <f t="shared" si="191"/>
        <v/>
      </c>
      <c r="IO67" s="432" t="str">
        <f t="shared" ref="IO67:IX76" si="192">IFERROR(IF(AND(IO$22&gt;=$M67,IO$22&lt;=$N67),"",IF(IO$22=WORKDAY($N67,1),$A67,"")),"")</f>
        <v/>
      </c>
      <c r="IP67" s="432" t="str">
        <f t="shared" si="192"/>
        <v/>
      </c>
      <c r="IQ67" s="432" t="str">
        <f t="shared" si="192"/>
        <v/>
      </c>
      <c r="IR67" s="432" t="str">
        <f t="shared" si="192"/>
        <v/>
      </c>
      <c r="IS67" s="432" t="str">
        <f t="shared" si="192"/>
        <v/>
      </c>
      <c r="IT67" s="432" t="str">
        <f t="shared" si="192"/>
        <v/>
      </c>
      <c r="IU67" s="432" t="str">
        <f t="shared" si="192"/>
        <v/>
      </c>
      <c r="IV67" s="432" t="str">
        <f t="shared" si="192"/>
        <v/>
      </c>
      <c r="IW67" s="432" t="str">
        <f t="shared" si="192"/>
        <v/>
      </c>
      <c r="IX67" s="432" t="str">
        <f t="shared" si="192"/>
        <v/>
      </c>
      <c r="IY67" s="432" t="str">
        <f t="shared" ref="IY67:JH76" si="193">IFERROR(IF(AND(IY$22&gt;=$M67,IY$22&lt;=$N67),"",IF(IY$22=WORKDAY($N67,1),$A67,"")),"")</f>
        <v/>
      </c>
      <c r="IZ67" s="432" t="str">
        <f t="shared" si="193"/>
        <v/>
      </c>
      <c r="JA67" s="432" t="str">
        <f t="shared" si="193"/>
        <v/>
      </c>
      <c r="JB67" s="432" t="str">
        <f t="shared" si="193"/>
        <v/>
      </c>
      <c r="JC67" s="432" t="str">
        <f t="shared" si="193"/>
        <v/>
      </c>
      <c r="JD67" s="432" t="str">
        <f t="shared" si="193"/>
        <v/>
      </c>
      <c r="JE67" s="432" t="str">
        <f t="shared" si="193"/>
        <v/>
      </c>
      <c r="JF67" s="432" t="str">
        <f t="shared" si="193"/>
        <v/>
      </c>
      <c r="JG67" s="432" t="str">
        <f t="shared" si="193"/>
        <v/>
      </c>
      <c r="JH67" s="432" t="str">
        <f t="shared" si="193"/>
        <v/>
      </c>
      <c r="JI67" s="432" t="str">
        <f t="shared" ref="JI67:JR76" si="194">IFERROR(IF(AND(JI$22&gt;=$M67,JI$22&lt;=$N67),"",IF(JI$22=WORKDAY($N67,1),$A67,"")),"")</f>
        <v/>
      </c>
      <c r="JJ67" s="432" t="str">
        <f t="shared" si="194"/>
        <v/>
      </c>
      <c r="JK67" s="432" t="str">
        <f t="shared" si="194"/>
        <v/>
      </c>
      <c r="JL67" s="432" t="str">
        <f t="shared" si="194"/>
        <v/>
      </c>
      <c r="JM67" s="432" t="str">
        <f t="shared" si="194"/>
        <v/>
      </c>
      <c r="JN67" s="432" t="str">
        <f t="shared" si="194"/>
        <v/>
      </c>
      <c r="JO67" s="432" t="str">
        <f t="shared" si="194"/>
        <v/>
      </c>
      <c r="JP67" s="432" t="str">
        <f t="shared" si="194"/>
        <v/>
      </c>
      <c r="JQ67" s="432" t="str">
        <f t="shared" si="194"/>
        <v/>
      </c>
      <c r="JR67" s="432" t="str">
        <f t="shared" si="194"/>
        <v/>
      </c>
      <c r="JS67" s="432" t="str">
        <f t="shared" ref="JS67:KB76" si="195">IFERROR(IF(AND(JS$22&gt;=$M67,JS$22&lt;=$N67),"",IF(JS$22=WORKDAY($N67,1),$A67,"")),"")</f>
        <v/>
      </c>
      <c r="JT67" s="432" t="str">
        <f t="shared" si="195"/>
        <v/>
      </c>
      <c r="JU67" s="432" t="str">
        <f t="shared" si="195"/>
        <v/>
      </c>
      <c r="JV67" s="432" t="str">
        <f t="shared" si="195"/>
        <v/>
      </c>
      <c r="JW67" s="432" t="str">
        <f t="shared" si="195"/>
        <v/>
      </c>
      <c r="JX67" s="432" t="str">
        <f t="shared" si="195"/>
        <v/>
      </c>
      <c r="JY67" s="432" t="str">
        <f t="shared" si="195"/>
        <v/>
      </c>
      <c r="JZ67" s="432" t="str">
        <f t="shared" si="195"/>
        <v/>
      </c>
      <c r="KA67" s="432" t="str">
        <f t="shared" si="195"/>
        <v/>
      </c>
      <c r="KB67" s="432" t="str">
        <f t="shared" si="195"/>
        <v/>
      </c>
      <c r="KC67" s="432" t="str">
        <f t="shared" ref="KC67:KL76" si="196">IFERROR(IF(AND(KC$22&gt;=$M67,KC$22&lt;=$N67),"",IF(KC$22=WORKDAY($N67,1),$A67,"")),"")</f>
        <v/>
      </c>
      <c r="KD67" s="432" t="str">
        <f t="shared" si="196"/>
        <v/>
      </c>
      <c r="KE67" s="432" t="str">
        <f t="shared" si="196"/>
        <v/>
      </c>
      <c r="KF67" s="432" t="str">
        <f t="shared" si="196"/>
        <v/>
      </c>
      <c r="KG67" s="432" t="str">
        <f t="shared" si="196"/>
        <v/>
      </c>
      <c r="KH67" s="432" t="str">
        <f t="shared" si="196"/>
        <v/>
      </c>
      <c r="KI67" s="432" t="str">
        <f t="shared" si="196"/>
        <v/>
      </c>
      <c r="KJ67" s="432" t="str">
        <f t="shared" si="196"/>
        <v/>
      </c>
      <c r="KK67" s="432" t="str">
        <f t="shared" si="196"/>
        <v/>
      </c>
      <c r="KL67" s="432" t="str">
        <f t="shared" si="196"/>
        <v/>
      </c>
      <c r="KM67" s="432" t="str">
        <f t="shared" ref="KM67:KV76" si="197">IFERROR(IF(AND(KM$22&gt;=$M67,KM$22&lt;=$N67),"",IF(KM$22=WORKDAY($N67,1),$A67,"")),"")</f>
        <v/>
      </c>
      <c r="KN67" s="432" t="str">
        <f t="shared" si="197"/>
        <v/>
      </c>
      <c r="KO67" s="432" t="str">
        <f t="shared" si="197"/>
        <v/>
      </c>
      <c r="KP67" s="432" t="str">
        <f t="shared" si="197"/>
        <v/>
      </c>
      <c r="KQ67" s="432" t="str">
        <f t="shared" si="197"/>
        <v/>
      </c>
      <c r="KR67" s="432" t="str">
        <f t="shared" si="197"/>
        <v/>
      </c>
      <c r="KS67" s="432" t="str">
        <f t="shared" si="197"/>
        <v/>
      </c>
      <c r="KT67" s="432" t="str">
        <f t="shared" si="197"/>
        <v/>
      </c>
      <c r="KU67" s="432" t="str">
        <f t="shared" si="197"/>
        <v/>
      </c>
      <c r="KV67" s="432" t="str">
        <f t="shared" si="197"/>
        <v/>
      </c>
      <c r="KW67" s="432" t="str">
        <f t="shared" ref="KW67:LF76" si="198">IFERROR(IF(AND(KW$22&gt;=$M67,KW$22&lt;=$N67),"",IF(KW$22=WORKDAY($N67,1),$A67,"")),"")</f>
        <v/>
      </c>
      <c r="KX67" s="432" t="str">
        <f t="shared" si="198"/>
        <v/>
      </c>
      <c r="KY67" s="432" t="str">
        <f t="shared" si="198"/>
        <v/>
      </c>
      <c r="KZ67" s="432" t="str">
        <f t="shared" si="198"/>
        <v/>
      </c>
      <c r="LA67" s="432" t="str">
        <f t="shared" si="198"/>
        <v/>
      </c>
      <c r="LB67" s="432" t="str">
        <f t="shared" si="198"/>
        <v/>
      </c>
      <c r="LC67" s="432" t="str">
        <f t="shared" si="198"/>
        <v/>
      </c>
      <c r="LD67" s="432" t="str">
        <f t="shared" si="198"/>
        <v/>
      </c>
      <c r="LE67" s="432" t="str">
        <f t="shared" si="198"/>
        <v/>
      </c>
      <c r="LF67" s="432" t="str">
        <f t="shared" si="198"/>
        <v/>
      </c>
      <c r="LG67" s="432" t="str">
        <f t="shared" ref="LG67:LP76" si="199">IFERROR(IF(AND(LG$22&gt;=$M67,LG$22&lt;=$N67),"",IF(LG$22=WORKDAY($N67,1),$A67,"")),"")</f>
        <v/>
      </c>
      <c r="LH67" s="432" t="str">
        <f t="shared" si="199"/>
        <v/>
      </c>
      <c r="LI67" s="432" t="str">
        <f t="shared" si="199"/>
        <v/>
      </c>
      <c r="LJ67" s="432" t="str">
        <f t="shared" si="199"/>
        <v/>
      </c>
      <c r="LK67" s="432" t="str">
        <f t="shared" si="199"/>
        <v/>
      </c>
      <c r="LL67" s="432" t="str">
        <f t="shared" si="199"/>
        <v/>
      </c>
      <c r="LM67" s="432" t="str">
        <f t="shared" si="199"/>
        <v/>
      </c>
      <c r="LN67" s="432" t="str">
        <f t="shared" si="199"/>
        <v/>
      </c>
      <c r="LO67" s="432" t="str">
        <f t="shared" si="199"/>
        <v/>
      </c>
      <c r="LP67" s="432" t="str">
        <f t="shared" si="199"/>
        <v/>
      </c>
      <c r="LQ67" s="432" t="str">
        <f t="shared" ref="LQ67:LZ76" si="200">IFERROR(IF(AND(LQ$22&gt;=$M67,LQ$22&lt;=$N67),"",IF(LQ$22=WORKDAY($N67,1),$A67,"")),"")</f>
        <v/>
      </c>
      <c r="LR67" s="432" t="str">
        <f t="shared" si="200"/>
        <v/>
      </c>
      <c r="LS67" s="432" t="str">
        <f t="shared" si="200"/>
        <v/>
      </c>
      <c r="LT67" s="432" t="str">
        <f t="shared" si="200"/>
        <v/>
      </c>
      <c r="LU67" s="432" t="str">
        <f t="shared" si="200"/>
        <v/>
      </c>
      <c r="LV67" s="432" t="str">
        <f t="shared" si="200"/>
        <v/>
      </c>
      <c r="LW67" s="432" t="str">
        <f t="shared" si="200"/>
        <v/>
      </c>
      <c r="LX67" s="432" t="str">
        <f t="shared" si="200"/>
        <v/>
      </c>
      <c r="LY67" s="432" t="str">
        <f t="shared" si="200"/>
        <v/>
      </c>
      <c r="LZ67" s="432" t="str">
        <f t="shared" si="200"/>
        <v/>
      </c>
      <c r="MA67" s="432" t="str">
        <f t="shared" ref="MA67:MJ76" si="201">IFERROR(IF(AND(MA$22&gt;=$M67,MA$22&lt;=$N67),"",IF(MA$22=WORKDAY($N67,1),$A67,"")),"")</f>
        <v/>
      </c>
      <c r="MB67" s="432" t="str">
        <f t="shared" si="201"/>
        <v/>
      </c>
      <c r="MC67" s="432" t="str">
        <f t="shared" si="201"/>
        <v/>
      </c>
      <c r="MD67" s="432" t="str">
        <f t="shared" si="201"/>
        <v/>
      </c>
      <c r="ME67" s="432" t="str">
        <f t="shared" si="201"/>
        <v/>
      </c>
      <c r="MF67" s="432" t="str">
        <f t="shared" si="201"/>
        <v/>
      </c>
      <c r="MG67" s="432" t="str">
        <f t="shared" si="201"/>
        <v/>
      </c>
      <c r="MH67" s="432" t="str">
        <f t="shared" si="201"/>
        <v/>
      </c>
      <c r="MI67" s="432" t="str">
        <f t="shared" si="201"/>
        <v/>
      </c>
      <c r="MJ67" s="432" t="str">
        <f t="shared" si="201"/>
        <v/>
      </c>
      <c r="MK67" s="432" t="str">
        <f t="shared" ref="MK67:MT76" si="202">IFERROR(IF(AND(MK$22&gt;=$M67,MK$22&lt;=$N67),"",IF(MK$22=WORKDAY($N67,1),$A67,"")),"")</f>
        <v/>
      </c>
      <c r="ML67" s="432" t="str">
        <f t="shared" si="202"/>
        <v/>
      </c>
      <c r="MM67" s="432" t="str">
        <f t="shared" si="202"/>
        <v/>
      </c>
      <c r="MN67" s="432" t="str">
        <f t="shared" si="202"/>
        <v/>
      </c>
      <c r="MO67" s="432" t="str">
        <f t="shared" si="202"/>
        <v/>
      </c>
      <c r="MP67" s="432" t="str">
        <f t="shared" si="202"/>
        <v/>
      </c>
      <c r="MQ67" s="432" t="str">
        <f t="shared" si="202"/>
        <v/>
      </c>
      <c r="MR67" s="432" t="str">
        <f t="shared" si="202"/>
        <v/>
      </c>
      <c r="MS67" s="432" t="str">
        <f t="shared" si="202"/>
        <v/>
      </c>
      <c r="MT67" s="432" t="str">
        <f t="shared" si="202"/>
        <v/>
      </c>
      <c r="MU67" s="432" t="str">
        <f t="shared" ref="MU67:ND76" si="203">IFERROR(IF(AND(MU$22&gt;=$M67,MU$22&lt;=$N67),"",IF(MU$22=WORKDAY($N67,1),$A67,"")),"")</f>
        <v/>
      </c>
      <c r="MV67" s="432" t="str">
        <f t="shared" si="203"/>
        <v/>
      </c>
      <c r="MW67" s="432" t="str">
        <f t="shared" si="203"/>
        <v/>
      </c>
      <c r="MX67" s="432" t="str">
        <f t="shared" si="203"/>
        <v/>
      </c>
      <c r="MY67" s="432" t="str">
        <f t="shared" si="203"/>
        <v/>
      </c>
      <c r="MZ67" s="432" t="str">
        <f t="shared" si="203"/>
        <v/>
      </c>
      <c r="NA67" s="432" t="str">
        <f t="shared" si="203"/>
        <v/>
      </c>
      <c r="NB67" s="432" t="str">
        <f t="shared" si="203"/>
        <v/>
      </c>
      <c r="NC67" s="432" t="str">
        <f t="shared" si="203"/>
        <v/>
      </c>
      <c r="ND67" s="432" t="str">
        <f t="shared" si="203"/>
        <v/>
      </c>
      <c r="NE67" s="432" t="str">
        <f t="shared" ref="NE67:NN76" si="204">IFERROR(IF(AND(NE$22&gt;=$M67,NE$22&lt;=$N67),"",IF(NE$22=WORKDAY($N67,1),$A67,"")),"")</f>
        <v/>
      </c>
      <c r="NF67" s="432" t="str">
        <f t="shared" si="204"/>
        <v/>
      </c>
      <c r="NG67" s="432" t="str">
        <f t="shared" si="204"/>
        <v/>
      </c>
      <c r="NH67" s="432" t="str">
        <f t="shared" si="204"/>
        <v/>
      </c>
      <c r="NI67" s="432" t="str">
        <f t="shared" si="204"/>
        <v/>
      </c>
      <c r="NJ67" s="432" t="str">
        <f t="shared" si="204"/>
        <v/>
      </c>
      <c r="NK67" s="432" t="str">
        <f t="shared" si="204"/>
        <v/>
      </c>
      <c r="NL67" s="432" t="str">
        <f t="shared" si="204"/>
        <v/>
      </c>
      <c r="NM67" s="432" t="str">
        <f t="shared" si="204"/>
        <v/>
      </c>
      <c r="NN67" s="432" t="str">
        <f t="shared" si="204"/>
        <v/>
      </c>
      <c r="NO67" s="432" t="str">
        <f t="shared" ref="NO67:NX76" si="205">IFERROR(IF(AND(NO$22&gt;=$M67,NO$22&lt;=$N67),"",IF(NO$22=WORKDAY($N67,1),$A67,"")),"")</f>
        <v/>
      </c>
      <c r="NP67" s="432" t="str">
        <f t="shared" si="205"/>
        <v/>
      </c>
      <c r="NQ67" s="432" t="str">
        <f t="shared" si="205"/>
        <v/>
      </c>
      <c r="NR67" s="432" t="str">
        <f t="shared" si="205"/>
        <v/>
      </c>
      <c r="NS67" s="432" t="str">
        <f t="shared" si="205"/>
        <v/>
      </c>
      <c r="NT67" s="432" t="str">
        <f t="shared" si="205"/>
        <v/>
      </c>
      <c r="NU67" s="432" t="str">
        <f t="shared" si="205"/>
        <v/>
      </c>
      <c r="NV67" s="432" t="str">
        <f t="shared" si="205"/>
        <v/>
      </c>
      <c r="NW67" s="432" t="str">
        <f t="shared" si="205"/>
        <v/>
      </c>
      <c r="NX67" s="432" t="str">
        <f t="shared" si="205"/>
        <v/>
      </c>
      <c r="NY67" s="432" t="str">
        <f t="shared" ref="NY67:OH76" si="206">IFERROR(IF(AND(NY$22&gt;=$M67,NY$22&lt;=$N67),"",IF(NY$22=WORKDAY($N67,1),$A67,"")),"")</f>
        <v/>
      </c>
      <c r="NZ67" s="432" t="str">
        <f t="shared" si="206"/>
        <v/>
      </c>
      <c r="OA67" s="432" t="str">
        <f t="shared" si="206"/>
        <v/>
      </c>
      <c r="OB67" s="432" t="str">
        <f t="shared" si="206"/>
        <v/>
      </c>
      <c r="OC67" s="432" t="str">
        <f t="shared" si="206"/>
        <v/>
      </c>
      <c r="OD67" s="432" t="str">
        <f t="shared" si="206"/>
        <v/>
      </c>
      <c r="OE67" s="432" t="str">
        <f t="shared" si="206"/>
        <v/>
      </c>
      <c r="OF67" s="432" t="str">
        <f t="shared" si="206"/>
        <v/>
      </c>
      <c r="OG67" s="432" t="str">
        <f t="shared" si="206"/>
        <v/>
      </c>
      <c r="OH67" s="432" t="str">
        <f t="shared" si="206"/>
        <v/>
      </c>
      <c r="OI67" s="432" t="str">
        <f t="shared" ref="OI67:OR76" si="207">IFERROR(IF(AND(OI$22&gt;=$M67,OI$22&lt;=$N67),"",IF(OI$22=WORKDAY($N67,1),$A67,"")),"")</f>
        <v/>
      </c>
      <c r="OJ67" s="432" t="str">
        <f t="shared" si="207"/>
        <v/>
      </c>
      <c r="OK67" s="432" t="str">
        <f t="shared" si="207"/>
        <v/>
      </c>
      <c r="OL67" s="432" t="str">
        <f t="shared" si="207"/>
        <v/>
      </c>
      <c r="OM67" s="432" t="str">
        <f t="shared" si="207"/>
        <v/>
      </c>
      <c r="ON67" s="432" t="str">
        <f t="shared" si="207"/>
        <v/>
      </c>
      <c r="OO67" s="432" t="str">
        <f t="shared" si="207"/>
        <v/>
      </c>
      <c r="OP67" s="432" t="str">
        <f t="shared" si="207"/>
        <v/>
      </c>
      <c r="OQ67" s="432" t="str">
        <f t="shared" si="207"/>
        <v/>
      </c>
      <c r="OR67" s="432" t="str">
        <f t="shared" si="207"/>
        <v/>
      </c>
      <c r="OS67" s="432" t="str">
        <f t="shared" ref="OS67:PE76" si="208">IFERROR(IF(AND(OS$22&gt;=$M67,OS$22&lt;=$N67),"",IF(OS$22=WORKDAY($N67,1),$A67,"")),"")</f>
        <v/>
      </c>
      <c r="OT67" s="432" t="str">
        <f t="shared" si="208"/>
        <v/>
      </c>
      <c r="OU67" s="432" t="str">
        <f t="shared" si="208"/>
        <v/>
      </c>
      <c r="OV67" s="432" t="str">
        <f t="shared" si="208"/>
        <v/>
      </c>
      <c r="OW67" s="432" t="str">
        <f t="shared" si="208"/>
        <v/>
      </c>
      <c r="OX67" s="432" t="str">
        <f t="shared" si="208"/>
        <v/>
      </c>
      <c r="OY67" s="432" t="str">
        <f t="shared" si="208"/>
        <v/>
      </c>
      <c r="OZ67" s="432" t="str">
        <f t="shared" si="208"/>
        <v/>
      </c>
      <c r="PA67" s="432" t="str">
        <f t="shared" si="208"/>
        <v/>
      </c>
      <c r="PB67" s="432" t="str">
        <f t="shared" si="208"/>
        <v/>
      </c>
      <c r="PC67" s="432" t="str">
        <f t="shared" si="208"/>
        <v/>
      </c>
      <c r="PD67" s="432" t="str">
        <f t="shared" si="208"/>
        <v/>
      </c>
      <c r="PE67" s="432" t="str">
        <f t="shared" si="208"/>
        <v/>
      </c>
    </row>
    <row r="68" spans="1:421" ht="15.6">
      <c r="A68" s="549"/>
      <c r="B68" s="550"/>
      <c r="C68" s="948"/>
      <c r="D68" s="550"/>
      <c r="E68" s="554"/>
      <c r="F68" s="550"/>
      <c r="G68" s="551"/>
      <c r="H68" s="552"/>
      <c r="I68" s="553"/>
      <c r="J68" s="554"/>
      <c r="K68" s="554" t="str">
        <f t="shared" si="51"/>
        <v/>
      </c>
      <c r="L68" s="657" t="str">
        <f t="shared" si="12"/>
        <v/>
      </c>
      <c r="M68" s="952" t="str">
        <f t="shared" si="171"/>
        <v/>
      </c>
      <c r="N68" s="952" t="str">
        <f t="shared" si="52"/>
        <v/>
      </c>
      <c r="O68" s="1487"/>
      <c r="P68" s="1487"/>
      <c r="Q68" s="98"/>
      <c r="R68" s="167" t="str">
        <f t="shared" si="53"/>
        <v/>
      </c>
      <c r="S68" s="167" t="str">
        <f t="shared" si="54"/>
        <v/>
      </c>
      <c r="T68" s="167" t="str">
        <f t="shared" si="55"/>
        <v/>
      </c>
      <c r="U68" s="167" t="str">
        <f t="shared" si="56"/>
        <v/>
      </c>
      <c r="V68" s="85" t="s">
        <v>669</v>
      </c>
      <c r="W68" s="450">
        <v>6.5</v>
      </c>
      <c r="X68" s="167" t="str">
        <f t="shared" si="57"/>
        <v/>
      </c>
      <c r="Y68" s="167" t="str">
        <f t="shared" si="58"/>
        <v/>
      </c>
      <c r="Z68" s="167" t="str">
        <f t="shared" si="59"/>
        <v/>
      </c>
      <c r="AE68" s="25"/>
      <c r="AF68" s="25"/>
      <c r="AG68" s="25"/>
      <c r="AH68" s="25"/>
      <c r="AI68" s="25"/>
      <c r="AJ68" s="25"/>
      <c r="AK68" s="25"/>
      <c r="AL68" s="25"/>
      <c r="AM68" s="25"/>
      <c r="AN68" s="25"/>
      <c r="AO68" s="25"/>
      <c r="AP68" s="25"/>
      <c r="AQ68" s="25"/>
      <c r="AR68" s="25"/>
      <c r="AS68" s="25"/>
      <c r="AT68" s="25"/>
      <c r="AU68" s="25"/>
      <c r="AV68" s="25"/>
      <c r="AW68" s="432" t="str">
        <f t="shared" si="172"/>
        <v/>
      </c>
      <c r="AX68" s="432" t="str">
        <f t="shared" si="172"/>
        <v/>
      </c>
      <c r="AY68" s="432" t="str">
        <f t="shared" si="172"/>
        <v/>
      </c>
      <c r="AZ68" s="432" t="str">
        <f t="shared" si="172"/>
        <v/>
      </c>
      <c r="BA68" s="432" t="str">
        <f t="shared" si="172"/>
        <v/>
      </c>
      <c r="BB68" s="432" t="str">
        <f t="shared" si="172"/>
        <v/>
      </c>
      <c r="BC68" s="432" t="str">
        <f t="shared" si="172"/>
        <v/>
      </c>
      <c r="BD68" s="432" t="str">
        <f t="shared" si="172"/>
        <v/>
      </c>
      <c r="BE68" s="432" t="str">
        <f t="shared" si="172"/>
        <v/>
      </c>
      <c r="BF68" s="432" t="str">
        <f t="shared" si="172"/>
        <v/>
      </c>
      <c r="BG68" s="432" t="str">
        <f t="shared" si="173"/>
        <v/>
      </c>
      <c r="BH68" s="432" t="str">
        <f t="shared" si="173"/>
        <v/>
      </c>
      <c r="BI68" s="432" t="str">
        <f t="shared" si="173"/>
        <v/>
      </c>
      <c r="BJ68" s="432" t="str">
        <f t="shared" si="173"/>
        <v/>
      </c>
      <c r="BK68" s="432" t="str">
        <f t="shared" si="173"/>
        <v/>
      </c>
      <c r="BL68" s="432" t="str">
        <f t="shared" si="173"/>
        <v/>
      </c>
      <c r="BM68" s="432" t="str">
        <f t="shared" si="173"/>
        <v/>
      </c>
      <c r="BN68" s="432" t="str">
        <f t="shared" si="173"/>
        <v/>
      </c>
      <c r="BO68" s="432" t="str">
        <f t="shared" si="173"/>
        <v/>
      </c>
      <c r="BP68" s="432" t="str">
        <f t="shared" si="173"/>
        <v/>
      </c>
      <c r="BQ68" s="432" t="str">
        <f t="shared" si="174"/>
        <v/>
      </c>
      <c r="BR68" s="432" t="str">
        <f t="shared" si="174"/>
        <v/>
      </c>
      <c r="BS68" s="432" t="str">
        <f t="shared" si="174"/>
        <v/>
      </c>
      <c r="BT68" s="432" t="str">
        <f t="shared" si="174"/>
        <v/>
      </c>
      <c r="BU68" s="432" t="str">
        <f t="shared" si="174"/>
        <v/>
      </c>
      <c r="BV68" s="432" t="str">
        <f t="shared" si="174"/>
        <v/>
      </c>
      <c r="BW68" s="432" t="str">
        <f t="shared" si="174"/>
        <v/>
      </c>
      <c r="BX68" s="432" t="str">
        <f t="shared" si="174"/>
        <v/>
      </c>
      <c r="BY68" s="432" t="str">
        <f t="shared" si="174"/>
        <v/>
      </c>
      <c r="BZ68" s="432" t="str">
        <f t="shared" si="174"/>
        <v/>
      </c>
      <c r="CA68" s="432" t="str">
        <f t="shared" si="175"/>
        <v/>
      </c>
      <c r="CB68" s="432" t="str">
        <f t="shared" si="175"/>
        <v/>
      </c>
      <c r="CC68" s="432" t="str">
        <f t="shared" si="175"/>
        <v/>
      </c>
      <c r="CD68" s="432" t="str">
        <f t="shared" si="175"/>
        <v/>
      </c>
      <c r="CE68" s="432" t="str">
        <f t="shared" si="175"/>
        <v/>
      </c>
      <c r="CF68" s="432" t="str">
        <f t="shared" si="175"/>
        <v/>
      </c>
      <c r="CG68" s="432" t="str">
        <f t="shared" si="175"/>
        <v/>
      </c>
      <c r="CH68" s="432" t="str">
        <f t="shared" si="175"/>
        <v/>
      </c>
      <c r="CI68" s="432" t="str">
        <f t="shared" si="175"/>
        <v/>
      </c>
      <c r="CJ68" s="432" t="str">
        <f t="shared" si="175"/>
        <v/>
      </c>
      <c r="CK68" s="432" t="str">
        <f t="shared" si="176"/>
        <v/>
      </c>
      <c r="CL68" s="432" t="str">
        <f t="shared" si="176"/>
        <v/>
      </c>
      <c r="CM68" s="432" t="str">
        <f t="shared" si="176"/>
        <v/>
      </c>
      <c r="CN68" s="432" t="str">
        <f t="shared" si="176"/>
        <v/>
      </c>
      <c r="CO68" s="432" t="str">
        <f t="shared" si="176"/>
        <v/>
      </c>
      <c r="CP68" s="432" t="str">
        <f t="shared" si="176"/>
        <v/>
      </c>
      <c r="CQ68" s="432" t="str">
        <f t="shared" si="176"/>
        <v/>
      </c>
      <c r="CR68" s="432" t="str">
        <f t="shared" si="176"/>
        <v/>
      </c>
      <c r="CS68" s="432" t="str">
        <f t="shared" si="176"/>
        <v/>
      </c>
      <c r="CT68" s="432" t="str">
        <f t="shared" si="176"/>
        <v/>
      </c>
      <c r="CU68" s="432" t="str">
        <f t="shared" si="177"/>
        <v/>
      </c>
      <c r="CV68" s="432" t="str">
        <f t="shared" si="177"/>
        <v/>
      </c>
      <c r="CW68" s="432" t="str">
        <f t="shared" si="177"/>
        <v/>
      </c>
      <c r="CX68" s="432" t="str">
        <f t="shared" si="177"/>
        <v/>
      </c>
      <c r="CY68" s="432" t="str">
        <f t="shared" si="177"/>
        <v/>
      </c>
      <c r="CZ68" s="432" t="str">
        <f t="shared" si="177"/>
        <v/>
      </c>
      <c r="DA68" s="432" t="str">
        <f t="shared" si="177"/>
        <v/>
      </c>
      <c r="DB68" s="432" t="str">
        <f t="shared" si="177"/>
        <v/>
      </c>
      <c r="DC68" s="432" t="str">
        <f t="shared" si="177"/>
        <v/>
      </c>
      <c r="DD68" s="432" t="str">
        <f t="shared" si="177"/>
        <v/>
      </c>
      <c r="DE68" s="432" t="str">
        <f t="shared" si="178"/>
        <v/>
      </c>
      <c r="DF68" s="432" t="str">
        <f t="shared" si="178"/>
        <v/>
      </c>
      <c r="DG68" s="432" t="str">
        <f t="shared" si="178"/>
        <v/>
      </c>
      <c r="DH68" s="432" t="str">
        <f t="shared" si="178"/>
        <v/>
      </c>
      <c r="DI68" s="432" t="str">
        <f t="shared" si="178"/>
        <v/>
      </c>
      <c r="DJ68" s="432" t="str">
        <f t="shared" si="178"/>
        <v/>
      </c>
      <c r="DK68" s="432" t="str">
        <f t="shared" si="178"/>
        <v/>
      </c>
      <c r="DL68" s="432" t="str">
        <f t="shared" si="178"/>
        <v/>
      </c>
      <c r="DM68" s="432" t="str">
        <f t="shared" si="178"/>
        <v/>
      </c>
      <c r="DN68" s="432" t="str">
        <f t="shared" si="178"/>
        <v/>
      </c>
      <c r="DO68" s="432" t="str">
        <f t="shared" si="179"/>
        <v/>
      </c>
      <c r="DP68" s="432" t="str">
        <f t="shared" si="179"/>
        <v/>
      </c>
      <c r="DQ68" s="432" t="str">
        <f t="shared" si="179"/>
        <v/>
      </c>
      <c r="DR68" s="432" t="str">
        <f t="shared" si="179"/>
        <v/>
      </c>
      <c r="DS68" s="432" t="str">
        <f t="shared" si="179"/>
        <v/>
      </c>
      <c r="DT68" s="432" t="str">
        <f t="shared" si="179"/>
        <v/>
      </c>
      <c r="DU68" s="432" t="str">
        <f t="shared" si="179"/>
        <v/>
      </c>
      <c r="DV68" s="432" t="str">
        <f t="shared" si="179"/>
        <v/>
      </c>
      <c r="DW68" s="432" t="str">
        <f t="shared" si="179"/>
        <v/>
      </c>
      <c r="DX68" s="432" t="str">
        <f t="shared" si="179"/>
        <v/>
      </c>
      <c r="DY68" s="432" t="str">
        <f t="shared" si="180"/>
        <v/>
      </c>
      <c r="DZ68" s="432" t="str">
        <f t="shared" si="180"/>
        <v/>
      </c>
      <c r="EA68" s="432" t="str">
        <f t="shared" si="180"/>
        <v/>
      </c>
      <c r="EB68" s="432" t="str">
        <f t="shared" si="180"/>
        <v/>
      </c>
      <c r="EC68" s="432" t="str">
        <f t="shared" si="180"/>
        <v/>
      </c>
      <c r="ED68" s="432" t="str">
        <f t="shared" si="180"/>
        <v/>
      </c>
      <c r="EE68" s="432" t="str">
        <f t="shared" si="180"/>
        <v/>
      </c>
      <c r="EF68" s="432" t="str">
        <f t="shared" si="180"/>
        <v/>
      </c>
      <c r="EG68" s="432" t="str">
        <f t="shared" si="180"/>
        <v/>
      </c>
      <c r="EH68" s="432" t="str">
        <f t="shared" si="180"/>
        <v/>
      </c>
      <c r="EI68" s="432" t="str">
        <f t="shared" si="181"/>
        <v/>
      </c>
      <c r="EJ68" s="432" t="str">
        <f t="shared" si="181"/>
        <v/>
      </c>
      <c r="EK68" s="432" t="str">
        <f t="shared" si="181"/>
        <v/>
      </c>
      <c r="EL68" s="432" t="str">
        <f t="shared" si="181"/>
        <v/>
      </c>
      <c r="EM68" s="432" t="str">
        <f t="shared" si="181"/>
        <v/>
      </c>
      <c r="EN68" s="432" t="str">
        <f t="shared" si="181"/>
        <v/>
      </c>
      <c r="EO68" s="432" t="str">
        <f t="shared" si="181"/>
        <v/>
      </c>
      <c r="EP68" s="432" t="str">
        <f t="shared" si="181"/>
        <v/>
      </c>
      <c r="EQ68" s="432" t="str">
        <f t="shared" si="181"/>
        <v/>
      </c>
      <c r="ER68" s="432" t="str">
        <f t="shared" si="181"/>
        <v/>
      </c>
      <c r="ES68" s="432" t="str">
        <f t="shared" si="182"/>
        <v/>
      </c>
      <c r="ET68" s="432" t="str">
        <f t="shared" si="182"/>
        <v/>
      </c>
      <c r="EU68" s="432" t="str">
        <f t="shared" si="182"/>
        <v/>
      </c>
      <c r="EV68" s="432" t="str">
        <f t="shared" si="182"/>
        <v/>
      </c>
      <c r="EW68" s="432" t="str">
        <f t="shared" si="182"/>
        <v/>
      </c>
      <c r="EX68" s="432" t="str">
        <f t="shared" si="182"/>
        <v/>
      </c>
      <c r="EY68" s="432" t="str">
        <f t="shared" si="182"/>
        <v/>
      </c>
      <c r="EZ68" s="432" t="str">
        <f t="shared" si="182"/>
        <v/>
      </c>
      <c r="FA68" s="432" t="str">
        <f t="shared" si="182"/>
        <v/>
      </c>
      <c r="FB68" s="432" t="str">
        <f t="shared" si="182"/>
        <v/>
      </c>
      <c r="FC68" s="432" t="str">
        <f t="shared" si="183"/>
        <v/>
      </c>
      <c r="FD68" s="432" t="str">
        <f t="shared" si="183"/>
        <v/>
      </c>
      <c r="FE68" s="432" t="str">
        <f t="shared" si="183"/>
        <v/>
      </c>
      <c r="FF68" s="432" t="str">
        <f t="shared" si="183"/>
        <v/>
      </c>
      <c r="FG68" s="432" t="str">
        <f t="shared" si="183"/>
        <v/>
      </c>
      <c r="FH68" s="432" t="str">
        <f t="shared" si="183"/>
        <v/>
      </c>
      <c r="FI68" s="432" t="str">
        <f t="shared" si="183"/>
        <v/>
      </c>
      <c r="FJ68" s="432" t="str">
        <f t="shared" si="183"/>
        <v/>
      </c>
      <c r="FK68" s="432" t="str">
        <f t="shared" si="183"/>
        <v/>
      </c>
      <c r="FL68" s="432" t="str">
        <f t="shared" si="183"/>
        <v/>
      </c>
      <c r="FM68" s="432" t="str">
        <f t="shared" si="184"/>
        <v/>
      </c>
      <c r="FN68" s="432" t="str">
        <f t="shared" si="184"/>
        <v/>
      </c>
      <c r="FO68" s="432" t="str">
        <f t="shared" si="184"/>
        <v/>
      </c>
      <c r="FP68" s="432" t="str">
        <f t="shared" si="184"/>
        <v/>
      </c>
      <c r="FQ68" s="432" t="str">
        <f t="shared" si="184"/>
        <v/>
      </c>
      <c r="FR68" s="432" t="str">
        <f t="shared" si="184"/>
        <v/>
      </c>
      <c r="FS68" s="432" t="str">
        <f t="shared" si="184"/>
        <v/>
      </c>
      <c r="FT68" s="432" t="str">
        <f t="shared" si="184"/>
        <v/>
      </c>
      <c r="FU68" s="432" t="str">
        <f t="shared" si="184"/>
        <v/>
      </c>
      <c r="FV68" s="432" t="str">
        <f t="shared" si="184"/>
        <v/>
      </c>
      <c r="FW68" s="432" t="str">
        <f t="shared" si="185"/>
        <v/>
      </c>
      <c r="FX68" s="432" t="str">
        <f t="shared" si="185"/>
        <v/>
      </c>
      <c r="FY68" s="432" t="str">
        <f t="shared" si="185"/>
        <v/>
      </c>
      <c r="FZ68" s="432" t="str">
        <f t="shared" si="185"/>
        <v/>
      </c>
      <c r="GA68" s="432" t="str">
        <f t="shared" si="185"/>
        <v/>
      </c>
      <c r="GB68" s="432" t="str">
        <f t="shared" si="185"/>
        <v/>
      </c>
      <c r="GC68" s="432" t="str">
        <f t="shared" si="185"/>
        <v/>
      </c>
      <c r="GD68" s="432" t="str">
        <f t="shared" si="185"/>
        <v/>
      </c>
      <c r="GE68" s="432" t="str">
        <f t="shared" si="185"/>
        <v/>
      </c>
      <c r="GF68" s="432" t="str">
        <f t="shared" si="185"/>
        <v/>
      </c>
      <c r="GG68" s="432" t="str">
        <f t="shared" si="186"/>
        <v/>
      </c>
      <c r="GH68" s="432" t="str">
        <f t="shared" si="186"/>
        <v/>
      </c>
      <c r="GI68" s="432" t="str">
        <f t="shared" si="186"/>
        <v/>
      </c>
      <c r="GJ68" s="432" t="str">
        <f t="shared" si="186"/>
        <v/>
      </c>
      <c r="GK68" s="432" t="str">
        <f t="shared" si="186"/>
        <v/>
      </c>
      <c r="GL68" s="432" t="str">
        <f t="shared" si="186"/>
        <v/>
      </c>
      <c r="GM68" s="432" t="str">
        <f t="shared" si="186"/>
        <v/>
      </c>
      <c r="GN68" s="432" t="str">
        <f t="shared" si="186"/>
        <v/>
      </c>
      <c r="GO68" s="432" t="str">
        <f t="shared" si="186"/>
        <v/>
      </c>
      <c r="GP68" s="432" t="str">
        <f t="shared" si="186"/>
        <v/>
      </c>
      <c r="GQ68" s="432" t="str">
        <f t="shared" si="187"/>
        <v/>
      </c>
      <c r="GR68" s="432" t="str">
        <f t="shared" si="187"/>
        <v/>
      </c>
      <c r="GS68" s="432" t="str">
        <f t="shared" si="187"/>
        <v/>
      </c>
      <c r="GT68" s="432" t="str">
        <f t="shared" si="187"/>
        <v/>
      </c>
      <c r="GU68" s="432" t="str">
        <f t="shared" si="187"/>
        <v/>
      </c>
      <c r="GV68" s="432" t="str">
        <f t="shared" si="187"/>
        <v/>
      </c>
      <c r="GW68" s="432" t="str">
        <f t="shared" si="187"/>
        <v/>
      </c>
      <c r="GX68" s="432" t="str">
        <f t="shared" si="187"/>
        <v/>
      </c>
      <c r="GY68" s="432" t="str">
        <f t="shared" si="187"/>
        <v/>
      </c>
      <c r="GZ68" s="432" t="str">
        <f t="shared" si="187"/>
        <v/>
      </c>
      <c r="HA68" s="432" t="str">
        <f t="shared" si="188"/>
        <v/>
      </c>
      <c r="HB68" s="432" t="str">
        <f t="shared" si="188"/>
        <v/>
      </c>
      <c r="HC68" s="432" t="str">
        <f t="shared" si="188"/>
        <v/>
      </c>
      <c r="HD68" s="432" t="str">
        <f t="shared" si="188"/>
        <v/>
      </c>
      <c r="HE68" s="432" t="str">
        <f t="shared" si="188"/>
        <v/>
      </c>
      <c r="HF68" s="432" t="str">
        <f t="shared" si="188"/>
        <v/>
      </c>
      <c r="HG68" s="432" t="str">
        <f t="shared" si="188"/>
        <v/>
      </c>
      <c r="HH68" s="432" t="str">
        <f t="shared" si="188"/>
        <v/>
      </c>
      <c r="HI68" s="432" t="str">
        <f t="shared" si="188"/>
        <v/>
      </c>
      <c r="HJ68" s="432" t="str">
        <f t="shared" si="188"/>
        <v/>
      </c>
      <c r="HK68" s="432" t="str">
        <f t="shared" si="189"/>
        <v/>
      </c>
      <c r="HL68" s="432" t="str">
        <f t="shared" si="189"/>
        <v/>
      </c>
      <c r="HM68" s="432" t="str">
        <f t="shared" si="189"/>
        <v/>
      </c>
      <c r="HN68" s="432" t="str">
        <f t="shared" si="189"/>
        <v/>
      </c>
      <c r="HO68" s="432" t="str">
        <f t="shared" si="189"/>
        <v/>
      </c>
      <c r="HP68" s="432" t="str">
        <f t="shared" si="189"/>
        <v/>
      </c>
      <c r="HQ68" s="432" t="str">
        <f t="shared" si="189"/>
        <v/>
      </c>
      <c r="HR68" s="432" t="str">
        <f t="shared" si="189"/>
        <v/>
      </c>
      <c r="HS68" s="432" t="str">
        <f t="shared" si="189"/>
        <v/>
      </c>
      <c r="HT68" s="432" t="str">
        <f t="shared" si="189"/>
        <v/>
      </c>
      <c r="HU68" s="432" t="str">
        <f t="shared" si="190"/>
        <v/>
      </c>
      <c r="HV68" s="432" t="str">
        <f t="shared" si="190"/>
        <v/>
      </c>
      <c r="HW68" s="432" t="str">
        <f t="shared" si="190"/>
        <v/>
      </c>
      <c r="HX68" s="432" t="str">
        <f t="shared" si="190"/>
        <v/>
      </c>
      <c r="HY68" s="432" t="str">
        <f t="shared" si="190"/>
        <v/>
      </c>
      <c r="HZ68" s="432" t="str">
        <f t="shared" si="190"/>
        <v/>
      </c>
      <c r="IA68" s="432" t="str">
        <f t="shared" si="190"/>
        <v/>
      </c>
      <c r="IB68" s="432" t="str">
        <f t="shared" si="190"/>
        <v/>
      </c>
      <c r="IC68" s="432" t="str">
        <f t="shared" si="190"/>
        <v/>
      </c>
      <c r="ID68" s="432" t="str">
        <f t="shared" si="190"/>
        <v/>
      </c>
      <c r="IE68" s="432" t="str">
        <f t="shared" si="191"/>
        <v/>
      </c>
      <c r="IF68" s="432" t="str">
        <f t="shared" si="191"/>
        <v/>
      </c>
      <c r="IG68" s="432" t="str">
        <f t="shared" si="191"/>
        <v/>
      </c>
      <c r="IH68" s="432" t="str">
        <f t="shared" si="191"/>
        <v/>
      </c>
      <c r="II68" s="432" t="str">
        <f t="shared" si="191"/>
        <v/>
      </c>
      <c r="IJ68" s="432" t="str">
        <f t="shared" si="191"/>
        <v/>
      </c>
      <c r="IK68" s="432" t="str">
        <f t="shared" si="191"/>
        <v/>
      </c>
      <c r="IL68" s="432" t="str">
        <f t="shared" si="191"/>
        <v/>
      </c>
      <c r="IM68" s="432" t="str">
        <f t="shared" si="191"/>
        <v/>
      </c>
      <c r="IN68" s="432" t="str">
        <f t="shared" si="191"/>
        <v/>
      </c>
      <c r="IO68" s="432" t="str">
        <f t="shared" si="192"/>
        <v/>
      </c>
      <c r="IP68" s="432" t="str">
        <f t="shared" si="192"/>
        <v/>
      </c>
      <c r="IQ68" s="432" t="str">
        <f t="shared" si="192"/>
        <v/>
      </c>
      <c r="IR68" s="432" t="str">
        <f t="shared" si="192"/>
        <v/>
      </c>
      <c r="IS68" s="432" t="str">
        <f t="shared" si="192"/>
        <v/>
      </c>
      <c r="IT68" s="432" t="str">
        <f t="shared" si="192"/>
        <v/>
      </c>
      <c r="IU68" s="432" t="str">
        <f t="shared" si="192"/>
        <v/>
      </c>
      <c r="IV68" s="432" t="str">
        <f t="shared" si="192"/>
        <v/>
      </c>
      <c r="IW68" s="432" t="str">
        <f t="shared" si="192"/>
        <v/>
      </c>
      <c r="IX68" s="432" t="str">
        <f t="shared" si="192"/>
        <v/>
      </c>
      <c r="IY68" s="432" t="str">
        <f t="shared" si="193"/>
        <v/>
      </c>
      <c r="IZ68" s="432" t="str">
        <f t="shared" si="193"/>
        <v/>
      </c>
      <c r="JA68" s="432" t="str">
        <f t="shared" si="193"/>
        <v/>
      </c>
      <c r="JB68" s="432" t="str">
        <f t="shared" si="193"/>
        <v/>
      </c>
      <c r="JC68" s="432" t="str">
        <f t="shared" si="193"/>
        <v/>
      </c>
      <c r="JD68" s="432" t="str">
        <f t="shared" si="193"/>
        <v/>
      </c>
      <c r="JE68" s="432" t="str">
        <f t="shared" si="193"/>
        <v/>
      </c>
      <c r="JF68" s="432" t="str">
        <f t="shared" si="193"/>
        <v/>
      </c>
      <c r="JG68" s="432" t="str">
        <f t="shared" si="193"/>
        <v/>
      </c>
      <c r="JH68" s="432" t="str">
        <f t="shared" si="193"/>
        <v/>
      </c>
      <c r="JI68" s="432" t="str">
        <f t="shared" si="194"/>
        <v/>
      </c>
      <c r="JJ68" s="432" t="str">
        <f t="shared" si="194"/>
        <v/>
      </c>
      <c r="JK68" s="432" t="str">
        <f t="shared" si="194"/>
        <v/>
      </c>
      <c r="JL68" s="432" t="str">
        <f t="shared" si="194"/>
        <v/>
      </c>
      <c r="JM68" s="432" t="str">
        <f t="shared" si="194"/>
        <v/>
      </c>
      <c r="JN68" s="432" t="str">
        <f t="shared" si="194"/>
        <v/>
      </c>
      <c r="JO68" s="432" t="str">
        <f t="shared" si="194"/>
        <v/>
      </c>
      <c r="JP68" s="432" t="str">
        <f t="shared" si="194"/>
        <v/>
      </c>
      <c r="JQ68" s="432" t="str">
        <f t="shared" si="194"/>
        <v/>
      </c>
      <c r="JR68" s="432" t="str">
        <f t="shared" si="194"/>
        <v/>
      </c>
      <c r="JS68" s="432" t="str">
        <f t="shared" si="195"/>
        <v/>
      </c>
      <c r="JT68" s="432" t="str">
        <f t="shared" si="195"/>
        <v/>
      </c>
      <c r="JU68" s="432" t="str">
        <f t="shared" si="195"/>
        <v/>
      </c>
      <c r="JV68" s="432" t="str">
        <f t="shared" si="195"/>
        <v/>
      </c>
      <c r="JW68" s="432" t="str">
        <f t="shared" si="195"/>
        <v/>
      </c>
      <c r="JX68" s="432" t="str">
        <f t="shared" si="195"/>
        <v/>
      </c>
      <c r="JY68" s="432" t="str">
        <f t="shared" si="195"/>
        <v/>
      </c>
      <c r="JZ68" s="432" t="str">
        <f t="shared" si="195"/>
        <v/>
      </c>
      <c r="KA68" s="432" t="str">
        <f t="shared" si="195"/>
        <v/>
      </c>
      <c r="KB68" s="432" t="str">
        <f t="shared" si="195"/>
        <v/>
      </c>
      <c r="KC68" s="432" t="str">
        <f t="shared" si="196"/>
        <v/>
      </c>
      <c r="KD68" s="432" t="str">
        <f t="shared" si="196"/>
        <v/>
      </c>
      <c r="KE68" s="432" t="str">
        <f t="shared" si="196"/>
        <v/>
      </c>
      <c r="KF68" s="432" t="str">
        <f t="shared" si="196"/>
        <v/>
      </c>
      <c r="KG68" s="432" t="str">
        <f t="shared" si="196"/>
        <v/>
      </c>
      <c r="KH68" s="432" t="str">
        <f t="shared" si="196"/>
        <v/>
      </c>
      <c r="KI68" s="432" t="str">
        <f t="shared" si="196"/>
        <v/>
      </c>
      <c r="KJ68" s="432" t="str">
        <f t="shared" si="196"/>
        <v/>
      </c>
      <c r="KK68" s="432" t="str">
        <f t="shared" si="196"/>
        <v/>
      </c>
      <c r="KL68" s="432" t="str">
        <f t="shared" si="196"/>
        <v/>
      </c>
      <c r="KM68" s="432" t="str">
        <f t="shared" si="197"/>
        <v/>
      </c>
      <c r="KN68" s="432" t="str">
        <f t="shared" si="197"/>
        <v/>
      </c>
      <c r="KO68" s="432" t="str">
        <f t="shared" si="197"/>
        <v/>
      </c>
      <c r="KP68" s="432" t="str">
        <f t="shared" si="197"/>
        <v/>
      </c>
      <c r="KQ68" s="432" t="str">
        <f t="shared" si="197"/>
        <v/>
      </c>
      <c r="KR68" s="432" t="str">
        <f t="shared" si="197"/>
        <v/>
      </c>
      <c r="KS68" s="432" t="str">
        <f t="shared" si="197"/>
        <v/>
      </c>
      <c r="KT68" s="432" t="str">
        <f t="shared" si="197"/>
        <v/>
      </c>
      <c r="KU68" s="432" t="str">
        <f t="shared" si="197"/>
        <v/>
      </c>
      <c r="KV68" s="432" t="str">
        <f t="shared" si="197"/>
        <v/>
      </c>
      <c r="KW68" s="432" t="str">
        <f t="shared" si="198"/>
        <v/>
      </c>
      <c r="KX68" s="432" t="str">
        <f t="shared" si="198"/>
        <v/>
      </c>
      <c r="KY68" s="432" t="str">
        <f t="shared" si="198"/>
        <v/>
      </c>
      <c r="KZ68" s="432" t="str">
        <f t="shared" si="198"/>
        <v/>
      </c>
      <c r="LA68" s="432" t="str">
        <f t="shared" si="198"/>
        <v/>
      </c>
      <c r="LB68" s="432" t="str">
        <f t="shared" si="198"/>
        <v/>
      </c>
      <c r="LC68" s="432" t="str">
        <f t="shared" si="198"/>
        <v/>
      </c>
      <c r="LD68" s="432" t="str">
        <f t="shared" si="198"/>
        <v/>
      </c>
      <c r="LE68" s="432" t="str">
        <f t="shared" si="198"/>
        <v/>
      </c>
      <c r="LF68" s="432" t="str">
        <f t="shared" si="198"/>
        <v/>
      </c>
      <c r="LG68" s="432" t="str">
        <f t="shared" si="199"/>
        <v/>
      </c>
      <c r="LH68" s="432" t="str">
        <f t="shared" si="199"/>
        <v/>
      </c>
      <c r="LI68" s="432" t="str">
        <f t="shared" si="199"/>
        <v/>
      </c>
      <c r="LJ68" s="432" t="str">
        <f t="shared" si="199"/>
        <v/>
      </c>
      <c r="LK68" s="432" t="str">
        <f t="shared" si="199"/>
        <v/>
      </c>
      <c r="LL68" s="432" t="str">
        <f t="shared" si="199"/>
        <v/>
      </c>
      <c r="LM68" s="432" t="str">
        <f t="shared" si="199"/>
        <v/>
      </c>
      <c r="LN68" s="432" t="str">
        <f t="shared" si="199"/>
        <v/>
      </c>
      <c r="LO68" s="432" t="str">
        <f t="shared" si="199"/>
        <v/>
      </c>
      <c r="LP68" s="432" t="str">
        <f t="shared" si="199"/>
        <v/>
      </c>
      <c r="LQ68" s="432" t="str">
        <f t="shared" si="200"/>
        <v/>
      </c>
      <c r="LR68" s="432" t="str">
        <f t="shared" si="200"/>
        <v/>
      </c>
      <c r="LS68" s="432" t="str">
        <f t="shared" si="200"/>
        <v/>
      </c>
      <c r="LT68" s="432" t="str">
        <f t="shared" si="200"/>
        <v/>
      </c>
      <c r="LU68" s="432" t="str">
        <f t="shared" si="200"/>
        <v/>
      </c>
      <c r="LV68" s="432" t="str">
        <f t="shared" si="200"/>
        <v/>
      </c>
      <c r="LW68" s="432" t="str">
        <f t="shared" si="200"/>
        <v/>
      </c>
      <c r="LX68" s="432" t="str">
        <f t="shared" si="200"/>
        <v/>
      </c>
      <c r="LY68" s="432" t="str">
        <f t="shared" si="200"/>
        <v/>
      </c>
      <c r="LZ68" s="432" t="str">
        <f t="shared" si="200"/>
        <v/>
      </c>
      <c r="MA68" s="432" t="str">
        <f t="shared" si="201"/>
        <v/>
      </c>
      <c r="MB68" s="432" t="str">
        <f t="shared" si="201"/>
        <v/>
      </c>
      <c r="MC68" s="432" t="str">
        <f t="shared" si="201"/>
        <v/>
      </c>
      <c r="MD68" s="432" t="str">
        <f t="shared" si="201"/>
        <v/>
      </c>
      <c r="ME68" s="432" t="str">
        <f t="shared" si="201"/>
        <v/>
      </c>
      <c r="MF68" s="432" t="str">
        <f t="shared" si="201"/>
        <v/>
      </c>
      <c r="MG68" s="432" t="str">
        <f t="shared" si="201"/>
        <v/>
      </c>
      <c r="MH68" s="432" t="str">
        <f t="shared" si="201"/>
        <v/>
      </c>
      <c r="MI68" s="432" t="str">
        <f t="shared" si="201"/>
        <v/>
      </c>
      <c r="MJ68" s="432" t="str">
        <f t="shared" si="201"/>
        <v/>
      </c>
      <c r="MK68" s="432" t="str">
        <f t="shared" si="202"/>
        <v/>
      </c>
      <c r="ML68" s="432" t="str">
        <f t="shared" si="202"/>
        <v/>
      </c>
      <c r="MM68" s="432" t="str">
        <f t="shared" si="202"/>
        <v/>
      </c>
      <c r="MN68" s="432" t="str">
        <f t="shared" si="202"/>
        <v/>
      </c>
      <c r="MO68" s="432" t="str">
        <f t="shared" si="202"/>
        <v/>
      </c>
      <c r="MP68" s="432" t="str">
        <f t="shared" si="202"/>
        <v/>
      </c>
      <c r="MQ68" s="432" t="str">
        <f t="shared" si="202"/>
        <v/>
      </c>
      <c r="MR68" s="432" t="str">
        <f t="shared" si="202"/>
        <v/>
      </c>
      <c r="MS68" s="432" t="str">
        <f t="shared" si="202"/>
        <v/>
      </c>
      <c r="MT68" s="432" t="str">
        <f t="shared" si="202"/>
        <v/>
      </c>
      <c r="MU68" s="432" t="str">
        <f t="shared" si="203"/>
        <v/>
      </c>
      <c r="MV68" s="432" t="str">
        <f t="shared" si="203"/>
        <v/>
      </c>
      <c r="MW68" s="432" t="str">
        <f t="shared" si="203"/>
        <v/>
      </c>
      <c r="MX68" s="432" t="str">
        <f t="shared" si="203"/>
        <v/>
      </c>
      <c r="MY68" s="432" t="str">
        <f t="shared" si="203"/>
        <v/>
      </c>
      <c r="MZ68" s="432" t="str">
        <f t="shared" si="203"/>
        <v/>
      </c>
      <c r="NA68" s="432" t="str">
        <f t="shared" si="203"/>
        <v/>
      </c>
      <c r="NB68" s="432" t="str">
        <f t="shared" si="203"/>
        <v/>
      </c>
      <c r="NC68" s="432" t="str">
        <f t="shared" si="203"/>
        <v/>
      </c>
      <c r="ND68" s="432" t="str">
        <f t="shared" si="203"/>
        <v/>
      </c>
      <c r="NE68" s="432" t="str">
        <f t="shared" si="204"/>
        <v/>
      </c>
      <c r="NF68" s="432" t="str">
        <f t="shared" si="204"/>
        <v/>
      </c>
      <c r="NG68" s="432" t="str">
        <f t="shared" si="204"/>
        <v/>
      </c>
      <c r="NH68" s="432" t="str">
        <f t="shared" si="204"/>
        <v/>
      </c>
      <c r="NI68" s="432" t="str">
        <f t="shared" si="204"/>
        <v/>
      </c>
      <c r="NJ68" s="432" t="str">
        <f t="shared" si="204"/>
        <v/>
      </c>
      <c r="NK68" s="432" t="str">
        <f t="shared" si="204"/>
        <v/>
      </c>
      <c r="NL68" s="432" t="str">
        <f t="shared" si="204"/>
        <v/>
      </c>
      <c r="NM68" s="432" t="str">
        <f t="shared" si="204"/>
        <v/>
      </c>
      <c r="NN68" s="432" t="str">
        <f t="shared" si="204"/>
        <v/>
      </c>
      <c r="NO68" s="432" t="str">
        <f t="shared" si="205"/>
        <v/>
      </c>
      <c r="NP68" s="432" t="str">
        <f t="shared" si="205"/>
        <v/>
      </c>
      <c r="NQ68" s="432" t="str">
        <f t="shared" si="205"/>
        <v/>
      </c>
      <c r="NR68" s="432" t="str">
        <f t="shared" si="205"/>
        <v/>
      </c>
      <c r="NS68" s="432" t="str">
        <f t="shared" si="205"/>
        <v/>
      </c>
      <c r="NT68" s="432" t="str">
        <f t="shared" si="205"/>
        <v/>
      </c>
      <c r="NU68" s="432" t="str">
        <f t="shared" si="205"/>
        <v/>
      </c>
      <c r="NV68" s="432" t="str">
        <f t="shared" si="205"/>
        <v/>
      </c>
      <c r="NW68" s="432" t="str">
        <f t="shared" si="205"/>
        <v/>
      </c>
      <c r="NX68" s="432" t="str">
        <f t="shared" si="205"/>
        <v/>
      </c>
      <c r="NY68" s="432" t="str">
        <f t="shared" si="206"/>
        <v/>
      </c>
      <c r="NZ68" s="432" t="str">
        <f t="shared" si="206"/>
        <v/>
      </c>
      <c r="OA68" s="432" t="str">
        <f t="shared" si="206"/>
        <v/>
      </c>
      <c r="OB68" s="432" t="str">
        <f t="shared" si="206"/>
        <v/>
      </c>
      <c r="OC68" s="432" t="str">
        <f t="shared" si="206"/>
        <v/>
      </c>
      <c r="OD68" s="432" t="str">
        <f t="shared" si="206"/>
        <v/>
      </c>
      <c r="OE68" s="432" t="str">
        <f t="shared" si="206"/>
        <v/>
      </c>
      <c r="OF68" s="432" t="str">
        <f t="shared" si="206"/>
        <v/>
      </c>
      <c r="OG68" s="432" t="str">
        <f t="shared" si="206"/>
        <v/>
      </c>
      <c r="OH68" s="432" t="str">
        <f t="shared" si="206"/>
        <v/>
      </c>
      <c r="OI68" s="432" t="str">
        <f t="shared" si="207"/>
        <v/>
      </c>
      <c r="OJ68" s="432" t="str">
        <f t="shared" si="207"/>
        <v/>
      </c>
      <c r="OK68" s="432" t="str">
        <f t="shared" si="207"/>
        <v/>
      </c>
      <c r="OL68" s="432" t="str">
        <f t="shared" si="207"/>
        <v/>
      </c>
      <c r="OM68" s="432" t="str">
        <f t="shared" si="207"/>
        <v/>
      </c>
      <c r="ON68" s="432" t="str">
        <f t="shared" si="207"/>
        <v/>
      </c>
      <c r="OO68" s="432" t="str">
        <f t="shared" si="207"/>
        <v/>
      </c>
      <c r="OP68" s="432" t="str">
        <f t="shared" si="207"/>
        <v/>
      </c>
      <c r="OQ68" s="432" t="str">
        <f t="shared" si="207"/>
        <v/>
      </c>
      <c r="OR68" s="432" t="str">
        <f t="shared" si="207"/>
        <v/>
      </c>
      <c r="OS68" s="432" t="str">
        <f t="shared" si="208"/>
        <v/>
      </c>
      <c r="OT68" s="432" t="str">
        <f t="shared" si="208"/>
        <v/>
      </c>
      <c r="OU68" s="432" t="str">
        <f t="shared" si="208"/>
        <v/>
      </c>
      <c r="OV68" s="432" t="str">
        <f t="shared" si="208"/>
        <v/>
      </c>
      <c r="OW68" s="432" t="str">
        <f t="shared" si="208"/>
        <v/>
      </c>
      <c r="OX68" s="432" t="str">
        <f t="shared" si="208"/>
        <v/>
      </c>
      <c r="OY68" s="432" t="str">
        <f t="shared" si="208"/>
        <v/>
      </c>
      <c r="OZ68" s="432" t="str">
        <f t="shared" si="208"/>
        <v/>
      </c>
      <c r="PA68" s="432" t="str">
        <f t="shared" si="208"/>
        <v/>
      </c>
      <c r="PB68" s="432" t="str">
        <f t="shared" si="208"/>
        <v/>
      </c>
      <c r="PC68" s="432" t="str">
        <f t="shared" si="208"/>
        <v/>
      </c>
      <c r="PD68" s="432" t="str">
        <f t="shared" si="208"/>
        <v/>
      </c>
      <c r="PE68" s="432" t="str">
        <f t="shared" si="208"/>
        <v/>
      </c>
    </row>
    <row r="69" spans="1:421" ht="15.6">
      <c r="A69" s="541"/>
      <c r="B69" s="542"/>
      <c r="C69" s="947"/>
      <c r="D69" s="542"/>
      <c r="E69" s="546"/>
      <c r="F69" s="542"/>
      <c r="G69" s="543"/>
      <c r="H69" s="544"/>
      <c r="I69" s="545"/>
      <c r="J69" s="546"/>
      <c r="K69" s="546" t="str">
        <f t="shared" si="51"/>
        <v/>
      </c>
      <c r="L69" s="547" t="str">
        <f t="shared" si="12"/>
        <v/>
      </c>
      <c r="M69" s="951" t="str">
        <f t="shared" si="171"/>
        <v/>
      </c>
      <c r="N69" s="951" t="str">
        <f t="shared" si="52"/>
        <v/>
      </c>
      <c r="O69" s="1486"/>
      <c r="P69" s="1486"/>
      <c r="Q69" s="98"/>
      <c r="R69" s="167" t="str">
        <f t="shared" si="53"/>
        <v/>
      </c>
      <c r="S69" s="167" t="str">
        <f t="shared" si="54"/>
        <v/>
      </c>
      <c r="T69" s="167" t="str">
        <f t="shared" si="55"/>
        <v/>
      </c>
      <c r="U69" s="167" t="str">
        <f t="shared" si="56"/>
        <v/>
      </c>
      <c r="V69" s="85" t="s">
        <v>670</v>
      </c>
      <c r="W69" s="450">
        <v>6.666666666666667</v>
      </c>
      <c r="X69" s="167" t="str">
        <f t="shared" si="57"/>
        <v/>
      </c>
      <c r="Y69" s="167" t="str">
        <f t="shared" si="58"/>
        <v/>
      </c>
      <c r="Z69" s="167" t="str">
        <f t="shared" si="59"/>
        <v/>
      </c>
      <c r="AE69" s="25"/>
      <c r="AF69" s="25"/>
      <c r="AG69" s="25"/>
      <c r="AH69" s="25"/>
      <c r="AI69" s="25"/>
      <c r="AJ69" s="25"/>
      <c r="AK69" s="25"/>
      <c r="AL69" s="25"/>
      <c r="AM69" s="25"/>
      <c r="AN69" s="25"/>
      <c r="AO69" s="25"/>
      <c r="AP69" s="25"/>
      <c r="AQ69" s="25"/>
      <c r="AR69" s="25"/>
      <c r="AS69" s="25"/>
      <c r="AT69" s="25"/>
      <c r="AU69" s="25"/>
      <c r="AV69" s="25"/>
      <c r="AW69" s="432" t="str">
        <f t="shared" si="172"/>
        <v/>
      </c>
      <c r="AX69" s="432" t="str">
        <f t="shared" si="172"/>
        <v/>
      </c>
      <c r="AY69" s="432" t="str">
        <f t="shared" si="172"/>
        <v/>
      </c>
      <c r="AZ69" s="432" t="str">
        <f t="shared" si="172"/>
        <v/>
      </c>
      <c r="BA69" s="432" t="str">
        <f t="shared" si="172"/>
        <v/>
      </c>
      <c r="BB69" s="432" t="str">
        <f t="shared" si="172"/>
        <v/>
      </c>
      <c r="BC69" s="432" t="str">
        <f t="shared" si="172"/>
        <v/>
      </c>
      <c r="BD69" s="432" t="str">
        <f t="shared" si="172"/>
        <v/>
      </c>
      <c r="BE69" s="432" t="str">
        <f t="shared" si="172"/>
        <v/>
      </c>
      <c r="BF69" s="432" t="str">
        <f t="shared" si="172"/>
        <v/>
      </c>
      <c r="BG69" s="432" t="str">
        <f t="shared" si="173"/>
        <v/>
      </c>
      <c r="BH69" s="432" t="str">
        <f t="shared" si="173"/>
        <v/>
      </c>
      <c r="BI69" s="432" t="str">
        <f t="shared" si="173"/>
        <v/>
      </c>
      <c r="BJ69" s="432" t="str">
        <f t="shared" si="173"/>
        <v/>
      </c>
      <c r="BK69" s="432" t="str">
        <f t="shared" si="173"/>
        <v/>
      </c>
      <c r="BL69" s="432" t="str">
        <f t="shared" si="173"/>
        <v/>
      </c>
      <c r="BM69" s="432" t="str">
        <f t="shared" si="173"/>
        <v/>
      </c>
      <c r="BN69" s="432" t="str">
        <f t="shared" si="173"/>
        <v/>
      </c>
      <c r="BO69" s="432" t="str">
        <f t="shared" si="173"/>
        <v/>
      </c>
      <c r="BP69" s="432" t="str">
        <f t="shared" si="173"/>
        <v/>
      </c>
      <c r="BQ69" s="432" t="str">
        <f t="shared" si="174"/>
        <v/>
      </c>
      <c r="BR69" s="432" t="str">
        <f t="shared" si="174"/>
        <v/>
      </c>
      <c r="BS69" s="432" t="str">
        <f t="shared" si="174"/>
        <v/>
      </c>
      <c r="BT69" s="432" t="str">
        <f t="shared" si="174"/>
        <v/>
      </c>
      <c r="BU69" s="432" t="str">
        <f t="shared" si="174"/>
        <v/>
      </c>
      <c r="BV69" s="432" t="str">
        <f t="shared" si="174"/>
        <v/>
      </c>
      <c r="BW69" s="432" t="str">
        <f t="shared" si="174"/>
        <v/>
      </c>
      <c r="BX69" s="432" t="str">
        <f t="shared" si="174"/>
        <v/>
      </c>
      <c r="BY69" s="432" t="str">
        <f t="shared" si="174"/>
        <v/>
      </c>
      <c r="BZ69" s="432" t="str">
        <f t="shared" si="174"/>
        <v/>
      </c>
      <c r="CA69" s="432" t="str">
        <f t="shared" si="175"/>
        <v/>
      </c>
      <c r="CB69" s="432" t="str">
        <f t="shared" si="175"/>
        <v/>
      </c>
      <c r="CC69" s="432" t="str">
        <f t="shared" si="175"/>
        <v/>
      </c>
      <c r="CD69" s="432" t="str">
        <f t="shared" si="175"/>
        <v/>
      </c>
      <c r="CE69" s="432" t="str">
        <f t="shared" si="175"/>
        <v/>
      </c>
      <c r="CF69" s="432" t="str">
        <f t="shared" si="175"/>
        <v/>
      </c>
      <c r="CG69" s="432" t="str">
        <f t="shared" si="175"/>
        <v/>
      </c>
      <c r="CH69" s="432" t="str">
        <f t="shared" si="175"/>
        <v/>
      </c>
      <c r="CI69" s="432" t="str">
        <f t="shared" si="175"/>
        <v/>
      </c>
      <c r="CJ69" s="432" t="str">
        <f t="shared" si="175"/>
        <v/>
      </c>
      <c r="CK69" s="432" t="str">
        <f t="shared" si="176"/>
        <v/>
      </c>
      <c r="CL69" s="432" t="str">
        <f t="shared" si="176"/>
        <v/>
      </c>
      <c r="CM69" s="432" t="str">
        <f t="shared" si="176"/>
        <v/>
      </c>
      <c r="CN69" s="432" t="str">
        <f t="shared" si="176"/>
        <v/>
      </c>
      <c r="CO69" s="432" t="str">
        <f t="shared" si="176"/>
        <v/>
      </c>
      <c r="CP69" s="432" t="str">
        <f t="shared" si="176"/>
        <v/>
      </c>
      <c r="CQ69" s="432" t="str">
        <f t="shared" si="176"/>
        <v/>
      </c>
      <c r="CR69" s="432" t="str">
        <f t="shared" si="176"/>
        <v/>
      </c>
      <c r="CS69" s="432" t="str">
        <f t="shared" si="176"/>
        <v/>
      </c>
      <c r="CT69" s="432" t="str">
        <f t="shared" si="176"/>
        <v/>
      </c>
      <c r="CU69" s="432" t="str">
        <f t="shared" si="177"/>
        <v/>
      </c>
      <c r="CV69" s="432" t="str">
        <f t="shared" si="177"/>
        <v/>
      </c>
      <c r="CW69" s="432" t="str">
        <f t="shared" si="177"/>
        <v/>
      </c>
      <c r="CX69" s="432" t="str">
        <f t="shared" si="177"/>
        <v/>
      </c>
      <c r="CY69" s="432" t="str">
        <f t="shared" si="177"/>
        <v/>
      </c>
      <c r="CZ69" s="432" t="str">
        <f t="shared" si="177"/>
        <v/>
      </c>
      <c r="DA69" s="432" t="str">
        <f t="shared" si="177"/>
        <v/>
      </c>
      <c r="DB69" s="432" t="str">
        <f t="shared" si="177"/>
        <v/>
      </c>
      <c r="DC69" s="432" t="str">
        <f t="shared" si="177"/>
        <v/>
      </c>
      <c r="DD69" s="432" t="str">
        <f t="shared" si="177"/>
        <v/>
      </c>
      <c r="DE69" s="432" t="str">
        <f t="shared" si="178"/>
        <v/>
      </c>
      <c r="DF69" s="432" t="str">
        <f t="shared" si="178"/>
        <v/>
      </c>
      <c r="DG69" s="432" t="str">
        <f t="shared" si="178"/>
        <v/>
      </c>
      <c r="DH69" s="432" t="str">
        <f t="shared" si="178"/>
        <v/>
      </c>
      <c r="DI69" s="432" t="str">
        <f t="shared" si="178"/>
        <v/>
      </c>
      <c r="DJ69" s="432" t="str">
        <f t="shared" si="178"/>
        <v/>
      </c>
      <c r="DK69" s="432" t="str">
        <f t="shared" si="178"/>
        <v/>
      </c>
      <c r="DL69" s="432" t="str">
        <f t="shared" si="178"/>
        <v/>
      </c>
      <c r="DM69" s="432" t="str">
        <f t="shared" si="178"/>
        <v/>
      </c>
      <c r="DN69" s="432" t="str">
        <f t="shared" si="178"/>
        <v/>
      </c>
      <c r="DO69" s="432" t="str">
        <f t="shared" si="179"/>
        <v/>
      </c>
      <c r="DP69" s="432" t="str">
        <f t="shared" si="179"/>
        <v/>
      </c>
      <c r="DQ69" s="432" t="str">
        <f t="shared" si="179"/>
        <v/>
      </c>
      <c r="DR69" s="432" t="str">
        <f t="shared" si="179"/>
        <v/>
      </c>
      <c r="DS69" s="432" t="str">
        <f t="shared" si="179"/>
        <v/>
      </c>
      <c r="DT69" s="432" t="str">
        <f t="shared" si="179"/>
        <v/>
      </c>
      <c r="DU69" s="432" t="str">
        <f t="shared" si="179"/>
        <v/>
      </c>
      <c r="DV69" s="432" t="str">
        <f t="shared" si="179"/>
        <v/>
      </c>
      <c r="DW69" s="432" t="str">
        <f t="shared" si="179"/>
        <v/>
      </c>
      <c r="DX69" s="432" t="str">
        <f t="shared" si="179"/>
        <v/>
      </c>
      <c r="DY69" s="432" t="str">
        <f t="shared" si="180"/>
        <v/>
      </c>
      <c r="DZ69" s="432" t="str">
        <f t="shared" si="180"/>
        <v/>
      </c>
      <c r="EA69" s="432" t="str">
        <f t="shared" si="180"/>
        <v/>
      </c>
      <c r="EB69" s="432" t="str">
        <f t="shared" si="180"/>
        <v/>
      </c>
      <c r="EC69" s="432" t="str">
        <f t="shared" si="180"/>
        <v/>
      </c>
      <c r="ED69" s="432" t="str">
        <f t="shared" si="180"/>
        <v/>
      </c>
      <c r="EE69" s="432" t="str">
        <f t="shared" si="180"/>
        <v/>
      </c>
      <c r="EF69" s="432" t="str">
        <f t="shared" si="180"/>
        <v/>
      </c>
      <c r="EG69" s="432" t="str">
        <f t="shared" si="180"/>
        <v/>
      </c>
      <c r="EH69" s="432" t="str">
        <f t="shared" si="180"/>
        <v/>
      </c>
      <c r="EI69" s="432" t="str">
        <f t="shared" si="181"/>
        <v/>
      </c>
      <c r="EJ69" s="432" t="str">
        <f t="shared" si="181"/>
        <v/>
      </c>
      <c r="EK69" s="432" t="str">
        <f t="shared" si="181"/>
        <v/>
      </c>
      <c r="EL69" s="432" t="str">
        <f t="shared" si="181"/>
        <v/>
      </c>
      <c r="EM69" s="432" t="str">
        <f t="shared" si="181"/>
        <v/>
      </c>
      <c r="EN69" s="432" t="str">
        <f t="shared" si="181"/>
        <v/>
      </c>
      <c r="EO69" s="432" t="str">
        <f t="shared" si="181"/>
        <v/>
      </c>
      <c r="EP69" s="432" t="str">
        <f t="shared" si="181"/>
        <v/>
      </c>
      <c r="EQ69" s="432" t="str">
        <f t="shared" si="181"/>
        <v/>
      </c>
      <c r="ER69" s="432" t="str">
        <f t="shared" si="181"/>
        <v/>
      </c>
      <c r="ES69" s="432" t="str">
        <f t="shared" si="182"/>
        <v/>
      </c>
      <c r="ET69" s="432" t="str">
        <f t="shared" si="182"/>
        <v/>
      </c>
      <c r="EU69" s="432" t="str">
        <f t="shared" si="182"/>
        <v/>
      </c>
      <c r="EV69" s="432" t="str">
        <f t="shared" si="182"/>
        <v/>
      </c>
      <c r="EW69" s="432" t="str">
        <f t="shared" si="182"/>
        <v/>
      </c>
      <c r="EX69" s="432" t="str">
        <f t="shared" si="182"/>
        <v/>
      </c>
      <c r="EY69" s="432" t="str">
        <f t="shared" si="182"/>
        <v/>
      </c>
      <c r="EZ69" s="432" t="str">
        <f t="shared" si="182"/>
        <v/>
      </c>
      <c r="FA69" s="432" t="str">
        <f t="shared" si="182"/>
        <v/>
      </c>
      <c r="FB69" s="432" t="str">
        <f t="shared" si="182"/>
        <v/>
      </c>
      <c r="FC69" s="432" t="str">
        <f t="shared" si="183"/>
        <v/>
      </c>
      <c r="FD69" s="432" t="str">
        <f t="shared" si="183"/>
        <v/>
      </c>
      <c r="FE69" s="432" t="str">
        <f t="shared" si="183"/>
        <v/>
      </c>
      <c r="FF69" s="432" t="str">
        <f t="shared" si="183"/>
        <v/>
      </c>
      <c r="FG69" s="432" t="str">
        <f t="shared" si="183"/>
        <v/>
      </c>
      <c r="FH69" s="432" t="str">
        <f t="shared" si="183"/>
        <v/>
      </c>
      <c r="FI69" s="432" t="str">
        <f t="shared" si="183"/>
        <v/>
      </c>
      <c r="FJ69" s="432" t="str">
        <f t="shared" si="183"/>
        <v/>
      </c>
      <c r="FK69" s="432" t="str">
        <f t="shared" si="183"/>
        <v/>
      </c>
      <c r="FL69" s="432" t="str">
        <f t="shared" si="183"/>
        <v/>
      </c>
      <c r="FM69" s="432" t="str">
        <f t="shared" si="184"/>
        <v/>
      </c>
      <c r="FN69" s="432" t="str">
        <f t="shared" si="184"/>
        <v/>
      </c>
      <c r="FO69" s="432" t="str">
        <f t="shared" si="184"/>
        <v/>
      </c>
      <c r="FP69" s="432" t="str">
        <f t="shared" si="184"/>
        <v/>
      </c>
      <c r="FQ69" s="432" t="str">
        <f t="shared" si="184"/>
        <v/>
      </c>
      <c r="FR69" s="432" t="str">
        <f t="shared" si="184"/>
        <v/>
      </c>
      <c r="FS69" s="432" t="str">
        <f t="shared" si="184"/>
        <v/>
      </c>
      <c r="FT69" s="432" t="str">
        <f t="shared" si="184"/>
        <v/>
      </c>
      <c r="FU69" s="432" t="str">
        <f t="shared" si="184"/>
        <v/>
      </c>
      <c r="FV69" s="432" t="str">
        <f t="shared" si="184"/>
        <v/>
      </c>
      <c r="FW69" s="432" t="str">
        <f t="shared" si="185"/>
        <v/>
      </c>
      <c r="FX69" s="432" t="str">
        <f t="shared" si="185"/>
        <v/>
      </c>
      <c r="FY69" s="432" t="str">
        <f t="shared" si="185"/>
        <v/>
      </c>
      <c r="FZ69" s="432" t="str">
        <f t="shared" si="185"/>
        <v/>
      </c>
      <c r="GA69" s="432" t="str">
        <f t="shared" si="185"/>
        <v/>
      </c>
      <c r="GB69" s="432" t="str">
        <f t="shared" si="185"/>
        <v/>
      </c>
      <c r="GC69" s="432" t="str">
        <f t="shared" si="185"/>
        <v/>
      </c>
      <c r="GD69" s="432" t="str">
        <f t="shared" si="185"/>
        <v/>
      </c>
      <c r="GE69" s="432" t="str">
        <f t="shared" si="185"/>
        <v/>
      </c>
      <c r="GF69" s="432" t="str">
        <f t="shared" si="185"/>
        <v/>
      </c>
      <c r="GG69" s="432" t="str">
        <f t="shared" si="186"/>
        <v/>
      </c>
      <c r="GH69" s="432" t="str">
        <f t="shared" si="186"/>
        <v/>
      </c>
      <c r="GI69" s="432" t="str">
        <f t="shared" si="186"/>
        <v/>
      </c>
      <c r="GJ69" s="432" t="str">
        <f t="shared" si="186"/>
        <v/>
      </c>
      <c r="GK69" s="432" t="str">
        <f t="shared" si="186"/>
        <v/>
      </c>
      <c r="GL69" s="432" t="str">
        <f t="shared" si="186"/>
        <v/>
      </c>
      <c r="GM69" s="432" t="str">
        <f t="shared" si="186"/>
        <v/>
      </c>
      <c r="GN69" s="432" t="str">
        <f t="shared" si="186"/>
        <v/>
      </c>
      <c r="GO69" s="432" t="str">
        <f t="shared" si="186"/>
        <v/>
      </c>
      <c r="GP69" s="432" t="str">
        <f t="shared" si="186"/>
        <v/>
      </c>
      <c r="GQ69" s="432" t="str">
        <f t="shared" si="187"/>
        <v/>
      </c>
      <c r="GR69" s="432" t="str">
        <f t="shared" si="187"/>
        <v/>
      </c>
      <c r="GS69" s="432" t="str">
        <f t="shared" si="187"/>
        <v/>
      </c>
      <c r="GT69" s="432" t="str">
        <f t="shared" si="187"/>
        <v/>
      </c>
      <c r="GU69" s="432" t="str">
        <f t="shared" si="187"/>
        <v/>
      </c>
      <c r="GV69" s="432" t="str">
        <f t="shared" si="187"/>
        <v/>
      </c>
      <c r="GW69" s="432" t="str">
        <f t="shared" si="187"/>
        <v/>
      </c>
      <c r="GX69" s="432" t="str">
        <f t="shared" si="187"/>
        <v/>
      </c>
      <c r="GY69" s="432" t="str">
        <f t="shared" si="187"/>
        <v/>
      </c>
      <c r="GZ69" s="432" t="str">
        <f t="shared" si="187"/>
        <v/>
      </c>
      <c r="HA69" s="432" t="str">
        <f t="shared" si="188"/>
        <v/>
      </c>
      <c r="HB69" s="432" t="str">
        <f t="shared" si="188"/>
        <v/>
      </c>
      <c r="HC69" s="432" t="str">
        <f t="shared" si="188"/>
        <v/>
      </c>
      <c r="HD69" s="432" t="str">
        <f t="shared" si="188"/>
        <v/>
      </c>
      <c r="HE69" s="432" t="str">
        <f t="shared" si="188"/>
        <v/>
      </c>
      <c r="HF69" s="432" t="str">
        <f t="shared" si="188"/>
        <v/>
      </c>
      <c r="HG69" s="432" t="str">
        <f t="shared" si="188"/>
        <v/>
      </c>
      <c r="HH69" s="432" t="str">
        <f t="shared" si="188"/>
        <v/>
      </c>
      <c r="HI69" s="432" t="str">
        <f t="shared" si="188"/>
        <v/>
      </c>
      <c r="HJ69" s="432" t="str">
        <f t="shared" si="188"/>
        <v/>
      </c>
      <c r="HK69" s="432" t="str">
        <f t="shared" si="189"/>
        <v/>
      </c>
      <c r="HL69" s="432" t="str">
        <f t="shared" si="189"/>
        <v/>
      </c>
      <c r="HM69" s="432" t="str">
        <f t="shared" si="189"/>
        <v/>
      </c>
      <c r="HN69" s="432" t="str">
        <f t="shared" si="189"/>
        <v/>
      </c>
      <c r="HO69" s="432" t="str">
        <f t="shared" si="189"/>
        <v/>
      </c>
      <c r="HP69" s="432" t="str">
        <f t="shared" si="189"/>
        <v/>
      </c>
      <c r="HQ69" s="432" t="str">
        <f t="shared" si="189"/>
        <v/>
      </c>
      <c r="HR69" s="432" t="str">
        <f t="shared" si="189"/>
        <v/>
      </c>
      <c r="HS69" s="432" t="str">
        <f t="shared" si="189"/>
        <v/>
      </c>
      <c r="HT69" s="432" t="str">
        <f t="shared" si="189"/>
        <v/>
      </c>
      <c r="HU69" s="432" t="str">
        <f t="shared" si="190"/>
        <v/>
      </c>
      <c r="HV69" s="432" t="str">
        <f t="shared" si="190"/>
        <v/>
      </c>
      <c r="HW69" s="432" t="str">
        <f t="shared" si="190"/>
        <v/>
      </c>
      <c r="HX69" s="432" t="str">
        <f t="shared" si="190"/>
        <v/>
      </c>
      <c r="HY69" s="432" t="str">
        <f t="shared" si="190"/>
        <v/>
      </c>
      <c r="HZ69" s="432" t="str">
        <f t="shared" si="190"/>
        <v/>
      </c>
      <c r="IA69" s="432" t="str">
        <f t="shared" si="190"/>
        <v/>
      </c>
      <c r="IB69" s="432" t="str">
        <f t="shared" si="190"/>
        <v/>
      </c>
      <c r="IC69" s="432" t="str">
        <f t="shared" si="190"/>
        <v/>
      </c>
      <c r="ID69" s="432" t="str">
        <f t="shared" si="190"/>
        <v/>
      </c>
      <c r="IE69" s="432" t="str">
        <f t="shared" si="191"/>
        <v/>
      </c>
      <c r="IF69" s="432" t="str">
        <f t="shared" si="191"/>
        <v/>
      </c>
      <c r="IG69" s="432" t="str">
        <f t="shared" si="191"/>
        <v/>
      </c>
      <c r="IH69" s="432" t="str">
        <f t="shared" si="191"/>
        <v/>
      </c>
      <c r="II69" s="432" t="str">
        <f t="shared" si="191"/>
        <v/>
      </c>
      <c r="IJ69" s="432" t="str">
        <f t="shared" si="191"/>
        <v/>
      </c>
      <c r="IK69" s="432" t="str">
        <f t="shared" si="191"/>
        <v/>
      </c>
      <c r="IL69" s="432" t="str">
        <f t="shared" si="191"/>
        <v/>
      </c>
      <c r="IM69" s="432" t="str">
        <f t="shared" si="191"/>
        <v/>
      </c>
      <c r="IN69" s="432" t="str">
        <f t="shared" si="191"/>
        <v/>
      </c>
      <c r="IO69" s="432" t="str">
        <f t="shared" si="192"/>
        <v/>
      </c>
      <c r="IP69" s="432" t="str">
        <f t="shared" si="192"/>
        <v/>
      </c>
      <c r="IQ69" s="432" t="str">
        <f t="shared" si="192"/>
        <v/>
      </c>
      <c r="IR69" s="432" t="str">
        <f t="shared" si="192"/>
        <v/>
      </c>
      <c r="IS69" s="432" t="str">
        <f t="shared" si="192"/>
        <v/>
      </c>
      <c r="IT69" s="432" t="str">
        <f t="shared" si="192"/>
        <v/>
      </c>
      <c r="IU69" s="432" t="str">
        <f t="shared" si="192"/>
        <v/>
      </c>
      <c r="IV69" s="432" t="str">
        <f t="shared" si="192"/>
        <v/>
      </c>
      <c r="IW69" s="432" t="str">
        <f t="shared" si="192"/>
        <v/>
      </c>
      <c r="IX69" s="432" t="str">
        <f t="shared" si="192"/>
        <v/>
      </c>
      <c r="IY69" s="432" t="str">
        <f t="shared" si="193"/>
        <v/>
      </c>
      <c r="IZ69" s="432" t="str">
        <f t="shared" si="193"/>
        <v/>
      </c>
      <c r="JA69" s="432" t="str">
        <f t="shared" si="193"/>
        <v/>
      </c>
      <c r="JB69" s="432" t="str">
        <f t="shared" si="193"/>
        <v/>
      </c>
      <c r="JC69" s="432" t="str">
        <f t="shared" si="193"/>
        <v/>
      </c>
      <c r="JD69" s="432" t="str">
        <f t="shared" si="193"/>
        <v/>
      </c>
      <c r="JE69" s="432" t="str">
        <f t="shared" si="193"/>
        <v/>
      </c>
      <c r="JF69" s="432" t="str">
        <f t="shared" si="193"/>
        <v/>
      </c>
      <c r="JG69" s="432" t="str">
        <f t="shared" si="193"/>
        <v/>
      </c>
      <c r="JH69" s="432" t="str">
        <f t="shared" si="193"/>
        <v/>
      </c>
      <c r="JI69" s="432" t="str">
        <f t="shared" si="194"/>
        <v/>
      </c>
      <c r="JJ69" s="432" t="str">
        <f t="shared" si="194"/>
        <v/>
      </c>
      <c r="JK69" s="432" t="str">
        <f t="shared" si="194"/>
        <v/>
      </c>
      <c r="JL69" s="432" t="str">
        <f t="shared" si="194"/>
        <v/>
      </c>
      <c r="JM69" s="432" t="str">
        <f t="shared" si="194"/>
        <v/>
      </c>
      <c r="JN69" s="432" t="str">
        <f t="shared" si="194"/>
        <v/>
      </c>
      <c r="JO69" s="432" t="str">
        <f t="shared" si="194"/>
        <v/>
      </c>
      <c r="JP69" s="432" t="str">
        <f t="shared" si="194"/>
        <v/>
      </c>
      <c r="JQ69" s="432" t="str">
        <f t="shared" si="194"/>
        <v/>
      </c>
      <c r="JR69" s="432" t="str">
        <f t="shared" si="194"/>
        <v/>
      </c>
      <c r="JS69" s="432" t="str">
        <f t="shared" si="195"/>
        <v/>
      </c>
      <c r="JT69" s="432" t="str">
        <f t="shared" si="195"/>
        <v/>
      </c>
      <c r="JU69" s="432" t="str">
        <f t="shared" si="195"/>
        <v/>
      </c>
      <c r="JV69" s="432" t="str">
        <f t="shared" si="195"/>
        <v/>
      </c>
      <c r="JW69" s="432" t="str">
        <f t="shared" si="195"/>
        <v/>
      </c>
      <c r="JX69" s="432" t="str">
        <f t="shared" si="195"/>
        <v/>
      </c>
      <c r="JY69" s="432" t="str">
        <f t="shared" si="195"/>
        <v/>
      </c>
      <c r="JZ69" s="432" t="str">
        <f t="shared" si="195"/>
        <v/>
      </c>
      <c r="KA69" s="432" t="str">
        <f t="shared" si="195"/>
        <v/>
      </c>
      <c r="KB69" s="432" t="str">
        <f t="shared" si="195"/>
        <v/>
      </c>
      <c r="KC69" s="432" t="str">
        <f t="shared" si="196"/>
        <v/>
      </c>
      <c r="KD69" s="432" t="str">
        <f t="shared" si="196"/>
        <v/>
      </c>
      <c r="KE69" s="432" t="str">
        <f t="shared" si="196"/>
        <v/>
      </c>
      <c r="KF69" s="432" t="str">
        <f t="shared" si="196"/>
        <v/>
      </c>
      <c r="KG69" s="432" t="str">
        <f t="shared" si="196"/>
        <v/>
      </c>
      <c r="KH69" s="432" t="str">
        <f t="shared" si="196"/>
        <v/>
      </c>
      <c r="KI69" s="432" t="str">
        <f t="shared" si="196"/>
        <v/>
      </c>
      <c r="KJ69" s="432" t="str">
        <f t="shared" si="196"/>
        <v/>
      </c>
      <c r="KK69" s="432" t="str">
        <f t="shared" si="196"/>
        <v/>
      </c>
      <c r="KL69" s="432" t="str">
        <f t="shared" si="196"/>
        <v/>
      </c>
      <c r="KM69" s="432" t="str">
        <f t="shared" si="197"/>
        <v/>
      </c>
      <c r="KN69" s="432" t="str">
        <f t="shared" si="197"/>
        <v/>
      </c>
      <c r="KO69" s="432" t="str">
        <f t="shared" si="197"/>
        <v/>
      </c>
      <c r="KP69" s="432" t="str">
        <f t="shared" si="197"/>
        <v/>
      </c>
      <c r="KQ69" s="432" t="str">
        <f t="shared" si="197"/>
        <v/>
      </c>
      <c r="KR69" s="432" t="str">
        <f t="shared" si="197"/>
        <v/>
      </c>
      <c r="KS69" s="432" t="str">
        <f t="shared" si="197"/>
        <v/>
      </c>
      <c r="KT69" s="432" t="str">
        <f t="shared" si="197"/>
        <v/>
      </c>
      <c r="KU69" s="432" t="str">
        <f t="shared" si="197"/>
        <v/>
      </c>
      <c r="KV69" s="432" t="str">
        <f t="shared" si="197"/>
        <v/>
      </c>
      <c r="KW69" s="432" t="str">
        <f t="shared" si="198"/>
        <v/>
      </c>
      <c r="KX69" s="432" t="str">
        <f t="shared" si="198"/>
        <v/>
      </c>
      <c r="KY69" s="432" t="str">
        <f t="shared" si="198"/>
        <v/>
      </c>
      <c r="KZ69" s="432" t="str">
        <f t="shared" si="198"/>
        <v/>
      </c>
      <c r="LA69" s="432" t="str">
        <f t="shared" si="198"/>
        <v/>
      </c>
      <c r="LB69" s="432" t="str">
        <f t="shared" si="198"/>
        <v/>
      </c>
      <c r="LC69" s="432" t="str">
        <f t="shared" si="198"/>
        <v/>
      </c>
      <c r="LD69" s="432" t="str">
        <f t="shared" si="198"/>
        <v/>
      </c>
      <c r="LE69" s="432" t="str">
        <f t="shared" si="198"/>
        <v/>
      </c>
      <c r="LF69" s="432" t="str">
        <f t="shared" si="198"/>
        <v/>
      </c>
      <c r="LG69" s="432" t="str">
        <f t="shared" si="199"/>
        <v/>
      </c>
      <c r="LH69" s="432" t="str">
        <f t="shared" si="199"/>
        <v/>
      </c>
      <c r="LI69" s="432" t="str">
        <f t="shared" si="199"/>
        <v/>
      </c>
      <c r="LJ69" s="432" t="str">
        <f t="shared" si="199"/>
        <v/>
      </c>
      <c r="LK69" s="432" t="str">
        <f t="shared" si="199"/>
        <v/>
      </c>
      <c r="LL69" s="432" t="str">
        <f t="shared" si="199"/>
        <v/>
      </c>
      <c r="LM69" s="432" t="str">
        <f t="shared" si="199"/>
        <v/>
      </c>
      <c r="LN69" s="432" t="str">
        <f t="shared" si="199"/>
        <v/>
      </c>
      <c r="LO69" s="432" t="str">
        <f t="shared" si="199"/>
        <v/>
      </c>
      <c r="LP69" s="432" t="str">
        <f t="shared" si="199"/>
        <v/>
      </c>
      <c r="LQ69" s="432" t="str">
        <f t="shared" si="200"/>
        <v/>
      </c>
      <c r="LR69" s="432" t="str">
        <f t="shared" si="200"/>
        <v/>
      </c>
      <c r="LS69" s="432" t="str">
        <f t="shared" si="200"/>
        <v/>
      </c>
      <c r="LT69" s="432" t="str">
        <f t="shared" si="200"/>
        <v/>
      </c>
      <c r="LU69" s="432" t="str">
        <f t="shared" si="200"/>
        <v/>
      </c>
      <c r="LV69" s="432" t="str">
        <f t="shared" si="200"/>
        <v/>
      </c>
      <c r="LW69" s="432" t="str">
        <f t="shared" si="200"/>
        <v/>
      </c>
      <c r="LX69" s="432" t="str">
        <f t="shared" si="200"/>
        <v/>
      </c>
      <c r="LY69" s="432" t="str">
        <f t="shared" si="200"/>
        <v/>
      </c>
      <c r="LZ69" s="432" t="str">
        <f t="shared" si="200"/>
        <v/>
      </c>
      <c r="MA69" s="432" t="str">
        <f t="shared" si="201"/>
        <v/>
      </c>
      <c r="MB69" s="432" t="str">
        <f t="shared" si="201"/>
        <v/>
      </c>
      <c r="MC69" s="432" t="str">
        <f t="shared" si="201"/>
        <v/>
      </c>
      <c r="MD69" s="432" t="str">
        <f t="shared" si="201"/>
        <v/>
      </c>
      <c r="ME69" s="432" t="str">
        <f t="shared" si="201"/>
        <v/>
      </c>
      <c r="MF69" s="432" t="str">
        <f t="shared" si="201"/>
        <v/>
      </c>
      <c r="MG69" s="432" t="str">
        <f t="shared" si="201"/>
        <v/>
      </c>
      <c r="MH69" s="432" t="str">
        <f t="shared" si="201"/>
        <v/>
      </c>
      <c r="MI69" s="432" t="str">
        <f t="shared" si="201"/>
        <v/>
      </c>
      <c r="MJ69" s="432" t="str">
        <f t="shared" si="201"/>
        <v/>
      </c>
      <c r="MK69" s="432" t="str">
        <f t="shared" si="202"/>
        <v/>
      </c>
      <c r="ML69" s="432" t="str">
        <f t="shared" si="202"/>
        <v/>
      </c>
      <c r="MM69" s="432" t="str">
        <f t="shared" si="202"/>
        <v/>
      </c>
      <c r="MN69" s="432" t="str">
        <f t="shared" si="202"/>
        <v/>
      </c>
      <c r="MO69" s="432" t="str">
        <f t="shared" si="202"/>
        <v/>
      </c>
      <c r="MP69" s="432" t="str">
        <f t="shared" si="202"/>
        <v/>
      </c>
      <c r="MQ69" s="432" t="str">
        <f t="shared" si="202"/>
        <v/>
      </c>
      <c r="MR69" s="432" t="str">
        <f t="shared" si="202"/>
        <v/>
      </c>
      <c r="MS69" s="432" t="str">
        <f t="shared" si="202"/>
        <v/>
      </c>
      <c r="MT69" s="432" t="str">
        <f t="shared" si="202"/>
        <v/>
      </c>
      <c r="MU69" s="432" t="str">
        <f t="shared" si="203"/>
        <v/>
      </c>
      <c r="MV69" s="432" t="str">
        <f t="shared" si="203"/>
        <v/>
      </c>
      <c r="MW69" s="432" t="str">
        <f t="shared" si="203"/>
        <v/>
      </c>
      <c r="MX69" s="432" t="str">
        <f t="shared" si="203"/>
        <v/>
      </c>
      <c r="MY69" s="432" t="str">
        <f t="shared" si="203"/>
        <v/>
      </c>
      <c r="MZ69" s="432" t="str">
        <f t="shared" si="203"/>
        <v/>
      </c>
      <c r="NA69" s="432" t="str">
        <f t="shared" si="203"/>
        <v/>
      </c>
      <c r="NB69" s="432" t="str">
        <f t="shared" si="203"/>
        <v/>
      </c>
      <c r="NC69" s="432" t="str">
        <f t="shared" si="203"/>
        <v/>
      </c>
      <c r="ND69" s="432" t="str">
        <f t="shared" si="203"/>
        <v/>
      </c>
      <c r="NE69" s="432" t="str">
        <f t="shared" si="204"/>
        <v/>
      </c>
      <c r="NF69" s="432" t="str">
        <f t="shared" si="204"/>
        <v/>
      </c>
      <c r="NG69" s="432" t="str">
        <f t="shared" si="204"/>
        <v/>
      </c>
      <c r="NH69" s="432" t="str">
        <f t="shared" si="204"/>
        <v/>
      </c>
      <c r="NI69" s="432" t="str">
        <f t="shared" si="204"/>
        <v/>
      </c>
      <c r="NJ69" s="432" t="str">
        <f t="shared" si="204"/>
        <v/>
      </c>
      <c r="NK69" s="432" t="str">
        <f t="shared" si="204"/>
        <v/>
      </c>
      <c r="NL69" s="432" t="str">
        <f t="shared" si="204"/>
        <v/>
      </c>
      <c r="NM69" s="432" t="str">
        <f t="shared" si="204"/>
        <v/>
      </c>
      <c r="NN69" s="432" t="str">
        <f t="shared" si="204"/>
        <v/>
      </c>
      <c r="NO69" s="432" t="str">
        <f t="shared" si="205"/>
        <v/>
      </c>
      <c r="NP69" s="432" t="str">
        <f t="shared" si="205"/>
        <v/>
      </c>
      <c r="NQ69" s="432" t="str">
        <f t="shared" si="205"/>
        <v/>
      </c>
      <c r="NR69" s="432" t="str">
        <f t="shared" si="205"/>
        <v/>
      </c>
      <c r="NS69" s="432" t="str">
        <f t="shared" si="205"/>
        <v/>
      </c>
      <c r="NT69" s="432" t="str">
        <f t="shared" si="205"/>
        <v/>
      </c>
      <c r="NU69" s="432" t="str">
        <f t="shared" si="205"/>
        <v/>
      </c>
      <c r="NV69" s="432" t="str">
        <f t="shared" si="205"/>
        <v/>
      </c>
      <c r="NW69" s="432" t="str">
        <f t="shared" si="205"/>
        <v/>
      </c>
      <c r="NX69" s="432" t="str">
        <f t="shared" si="205"/>
        <v/>
      </c>
      <c r="NY69" s="432" t="str">
        <f t="shared" si="206"/>
        <v/>
      </c>
      <c r="NZ69" s="432" t="str">
        <f t="shared" si="206"/>
        <v/>
      </c>
      <c r="OA69" s="432" t="str">
        <f t="shared" si="206"/>
        <v/>
      </c>
      <c r="OB69" s="432" t="str">
        <f t="shared" si="206"/>
        <v/>
      </c>
      <c r="OC69" s="432" t="str">
        <f t="shared" si="206"/>
        <v/>
      </c>
      <c r="OD69" s="432" t="str">
        <f t="shared" si="206"/>
        <v/>
      </c>
      <c r="OE69" s="432" t="str">
        <f t="shared" si="206"/>
        <v/>
      </c>
      <c r="OF69" s="432" t="str">
        <f t="shared" si="206"/>
        <v/>
      </c>
      <c r="OG69" s="432" t="str">
        <f t="shared" si="206"/>
        <v/>
      </c>
      <c r="OH69" s="432" t="str">
        <f t="shared" si="206"/>
        <v/>
      </c>
      <c r="OI69" s="432" t="str">
        <f t="shared" si="207"/>
        <v/>
      </c>
      <c r="OJ69" s="432" t="str">
        <f t="shared" si="207"/>
        <v/>
      </c>
      <c r="OK69" s="432" t="str">
        <f t="shared" si="207"/>
        <v/>
      </c>
      <c r="OL69" s="432" t="str">
        <f t="shared" si="207"/>
        <v/>
      </c>
      <c r="OM69" s="432" t="str">
        <f t="shared" si="207"/>
        <v/>
      </c>
      <c r="ON69" s="432" t="str">
        <f t="shared" si="207"/>
        <v/>
      </c>
      <c r="OO69" s="432" t="str">
        <f t="shared" si="207"/>
        <v/>
      </c>
      <c r="OP69" s="432" t="str">
        <f t="shared" si="207"/>
        <v/>
      </c>
      <c r="OQ69" s="432" t="str">
        <f t="shared" si="207"/>
        <v/>
      </c>
      <c r="OR69" s="432" t="str">
        <f t="shared" si="207"/>
        <v/>
      </c>
      <c r="OS69" s="432" t="str">
        <f t="shared" si="208"/>
        <v/>
      </c>
      <c r="OT69" s="432" t="str">
        <f t="shared" si="208"/>
        <v/>
      </c>
      <c r="OU69" s="432" t="str">
        <f t="shared" si="208"/>
        <v/>
      </c>
      <c r="OV69" s="432" t="str">
        <f t="shared" si="208"/>
        <v/>
      </c>
      <c r="OW69" s="432" t="str">
        <f t="shared" si="208"/>
        <v/>
      </c>
      <c r="OX69" s="432" t="str">
        <f t="shared" si="208"/>
        <v/>
      </c>
      <c r="OY69" s="432" t="str">
        <f t="shared" si="208"/>
        <v/>
      </c>
      <c r="OZ69" s="432" t="str">
        <f t="shared" si="208"/>
        <v/>
      </c>
      <c r="PA69" s="432" t="str">
        <f t="shared" si="208"/>
        <v/>
      </c>
      <c r="PB69" s="432" t="str">
        <f t="shared" si="208"/>
        <v/>
      </c>
      <c r="PC69" s="432" t="str">
        <f t="shared" si="208"/>
        <v/>
      </c>
      <c r="PD69" s="432" t="str">
        <f t="shared" si="208"/>
        <v/>
      </c>
      <c r="PE69" s="432" t="str">
        <f t="shared" si="208"/>
        <v/>
      </c>
    </row>
    <row r="70" spans="1:421" ht="15.6">
      <c r="A70" s="549"/>
      <c r="B70" s="550"/>
      <c r="C70" s="948"/>
      <c r="D70" s="550"/>
      <c r="E70" s="554"/>
      <c r="F70" s="550"/>
      <c r="G70" s="551"/>
      <c r="H70" s="552"/>
      <c r="I70" s="553"/>
      <c r="J70" s="554"/>
      <c r="K70" s="554" t="str">
        <f t="shared" si="51"/>
        <v/>
      </c>
      <c r="L70" s="657" t="str">
        <f t="shared" si="12"/>
        <v/>
      </c>
      <c r="M70" s="952" t="str">
        <f t="shared" si="171"/>
        <v/>
      </c>
      <c r="N70" s="952" t="str">
        <f t="shared" si="52"/>
        <v/>
      </c>
      <c r="O70" s="1487"/>
      <c r="P70" s="1487"/>
      <c r="Q70" s="98"/>
      <c r="R70" s="167" t="str">
        <f t="shared" si="53"/>
        <v/>
      </c>
      <c r="S70" s="167" t="str">
        <f t="shared" si="54"/>
        <v/>
      </c>
      <c r="T70" s="167" t="str">
        <f t="shared" si="55"/>
        <v/>
      </c>
      <c r="U70" s="167" t="str">
        <f t="shared" si="56"/>
        <v/>
      </c>
      <c r="V70" s="85" t="s">
        <v>671</v>
      </c>
      <c r="W70" s="450">
        <v>6.833333333333333</v>
      </c>
      <c r="X70" s="167" t="str">
        <f t="shared" si="57"/>
        <v/>
      </c>
      <c r="Y70" s="167" t="str">
        <f t="shared" si="58"/>
        <v/>
      </c>
      <c r="Z70" s="167" t="str">
        <f t="shared" si="59"/>
        <v/>
      </c>
      <c r="AE70" s="25"/>
      <c r="AF70" s="25"/>
      <c r="AG70" s="25"/>
      <c r="AH70" s="25"/>
      <c r="AI70" s="25"/>
      <c r="AJ70" s="25"/>
      <c r="AK70" s="25"/>
      <c r="AL70" s="25"/>
      <c r="AM70" s="25"/>
      <c r="AN70" s="25"/>
      <c r="AO70" s="25"/>
      <c r="AP70" s="25"/>
      <c r="AQ70" s="25"/>
      <c r="AR70" s="25"/>
      <c r="AS70" s="25"/>
      <c r="AT70" s="25"/>
      <c r="AU70" s="25"/>
      <c r="AV70" s="25"/>
      <c r="AW70" s="432" t="str">
        <f t="shared" si="172"/>
        <v/>
      </c>
      <c r="AX70" s="432" t="str">
        <f t="shared" si="172"/>
        <v/>
      </c>
      <c r="AY70" s="432" t="str">
        <f t="shared" si="172"/>
        <v/>
      </c>
      <c r="AZ70" s="432" t="str">
        <f t="shared" si="172"/>
        <v/>
      </c>
      <c r="BA70" s="432" t="str">
        <f t="shared" si="172"/>
        <v/>
      </c>
      <c r="BB70" s="432" t="str">
        <f t="shared" si="172"/>
        <v/>
      </c>
      <c r="BC70" s="432" t="str">
        <f t="shared" si="172"/>
        <v/>
      </c>
      <c r="BD70" s="432" t="str">
        <f t="shared" si="172"/>
        <v/>
      </c>
      <c r="BE70" s="432" t="str">
        <f t="shared" si="172"/>
        <v/>
      </c>
      <c r="BF70" s="432" t="str">
        <f t="shared" si="172"/>
        <v/>
      </c>
      <c r="BG70" s="432" t="str">
        <f t="shared" si="173"/>
        <v/>
      </c>
      <c r="BH70" s="432" t="str">
        <f t="shared" si="173"/>
        <v/>
      </c>
      <c r="BI70" s="432" t="str">
        <f t="shared" si="173"/>
        <v/>
      </c>
      <c r="BJ70" s="432" t="str">
        <f t="shared" si="173"/>
        <v/>
      </c>
      <c r="BK70" s="432" t="str">
        <f t="shared" si="173"/>
        <v/>
      </c>
      <c r="BL70" s="432" t="str">
        <f t="shared" si="173"/>
        <v/>
      </c>
      <c r="BM70" s="432" t="str">
        <f t="shared" si="173"/>
        <v/>
      </c>
      <c r="BN70" s="432" t="str">
        <f t="shared" si="173"/>
        <v/>
      </c>
      <c r="BO70" s="432" t="str">
        <f t="shared" si="173"/>
        <v/>
      </c>
      <c r="BP70" s="432" t="str">
        <f t="shared" si="173"/>
        <v/>
      </c>
      <c r="BQ70" s="432" t="str">
        <f t="shared" si="174"/>
        <v/>
      </c>
      <c r="BR70" s="432" t="str">
        <f t="shared" si="174"/>
        <v/>
      </c>
      <c r="BS70" s="432" t="str">
        <f t="shared" si="174"/>
        <v/>
      </c>
      <c r="BT70" s="432" t="str">
        <f t="shared" si="174"/>
        <v/>
      </c>
      <c r="BU70" s="432" t="str">
        <f t="shared" si="174"/>
        <v/>
      </c>
      <c r="BV70" s="432" t="str">
        <f t="shared" si="174"/>
        <v/>
      </c>
      <c r="BW70" s="432" t="str">
        <f t="shared" si="174"/>
        <v/>
      </c>
      <c r="BX70" s="432" t="str">
        <f t="shared" si="174"/>
        <v/>
      </c>
      <c r="BY70" s="432" t="str">
        <f t="shared" si="174"/>
        <v/>
      </c>
      <c r="BZ70" s="432" t="str">
        <f t="shared" si="174"/>
        <v/>
      </c>
      <c r="CA70" s="432" t="str">
        <f t="shared" si="175"/>
        <v/>
      </c>
      <c r="CB70" s="432" t="str">
        <f t="shared" si="175"/>
        <v/>
      </c>
      <c r="CC70" s="432" t="str">
        <f t="shared" si="175"/>
        <v/>
      </c>
      <c r="CD70" s="432" t="str">
        <f t="shared" si="175"/>
        <v/>
      </c>
      <c r="CE70" s="432" t="str">
        <f t="shared" si="175"/>
        <v/>
      </c>
      <c r="CF70" s="432" t="str">
        <f t="shared" si="175"/>
        <v/>
      </c>
      <c r="CG70" s="432" t="str">
        <f t="shared" si="175"/>
        <v/>
      </c>
      <c r="CH70" s="432" t="str">
        <f t="shared" si="175"/>
        <v/>
      </c>
      <c r="CI70" s="432" t="str">
        <f t="shared" si="175"/>
        <v/>
      </c>
      <c r="CJ70" s="432" t="str">
        <f t="shared" si="175"/>
        <v/>
      </c>
      <c r="CK70" s="432" t="str">
        <f t="shared" si="176"/>
        <v/>
      </c>
      <c r="CL70" s="432" t="str">
        <f t="shared" si="176"/>
        <v/>
      </c>
      <c r="CM70" s="432" t="str">
        <f t="shared" si="176"/>
        <v/>
      </c>
      <c r="CN70" s="432" t="str">
        <f t="shared" si="176"/>
        <v/>
      </c>
      <c r="CO70" s="432" t="str">
        <f t="shared" si="176"/>
        <v/>
      </c>
      <c r="CP70" s="432" t="str">
        <f t="shared" si="176"/>
        <v/>
      </c>
      <c r="CQ70" s="432" t="str">
        <f t="shared" si="176"/>
        <v/>
      </c>
      <c r="CR70" s="432" t="str">
        <f t="shared" si="176"/>
        <v/>
      </c>
      <c r="CS70" s="432" t="str">
        <f t="shared" si="176"/>
        <v/>
      </c>
      <c r="CT70" s="432" t="str">
        <f t="shared" si="176"/>
        <v/>
      </c>
      <c r="CU70" s="432" t="str">
        <f t="shared" si="177"/>
        <v/>
      </c>
      <c r="CV70" s="432" t="str">
        <f t="shared" si="177"/>
        <v/>
      </c>
      <c r="CW70" s="432" t="str">
        <f t="shared" si="177"/>
        <v/>
      </c>
      <c r="CX70" s="432" t="str">
        <f t="shared" si="177"/>
        <v/>
      </c>
      <c r="CY70" s="432" t="str">
        <f t="shared" si="177"/>
        <v/>
      </c>
      <c r="CZ70" s="432" t="str">
        <f t="shared" si="177"/>
        <v/>
      </c>
      <c r="DA70" s="432" t="str">
        <f t="shared" si="177"/>
        <v/>
      </c>
      <c r="DB70" s="432" t="str">
        <f t="shared" si="177"/>
        <v/>
      </c>
      <c r="DC70" s="432" t="str">
        <f t="shared" si="177"/>
        <v/>
      </c>
      <c r="DD70" s="432" t="str">
        <f t="shared" si="177"/>
        <v/>
      </c>
      <c r="DE70" s="432" t="str">
        <f t="shared" si="178"/>
        <v/>
      </c>
      <c r="DF70" s="432" t="str">
        <f t="shared" si="178"/>
        <v/>
      </c>
      <c r="DG70" s="432" t="str">
        <f t="shared" si="178"/>
        <v/>
      </c>
      <c r="DH70" s="432" t="str">
        <f t="shared" si="178"/>
        <v/>
      </c>
      <c r="DI70" s="432" t="str">
        <f t="shared" si="178"/>
        <v/>
      </c>
      <c r="DJ70" s="432" t="str">
        <f t="shared" si="178"/>
        <v/>
      </c>
      <c r="DK70" s="432" t="str">
        <f t="shared" si="178"/>
        <v/>
      </c>
      <c r="DL70" s="432" t="str">
        <f t="shared" si="178"/>
        <v/>
      </c>
      <c r="DM70" s="432" t="str">
        <f t="shared" si="178"/>
        <v/>
      </c>
      <c r="DN70" s="432" t="str">
        <f t="shared" si="178"/>
        <v/>
      </c>
      <c r="DO70" s="432" t="str">
        <f t="shared" si="179"/>
        <v/>
      </c>
      <c r="DP70" s="432" t="str">
        <f t="shared" si="179"/>
        <v/>
      </c>
      <c r="DQ70" s="432" t="str">
        <f t="shared" si="179"/>
        <v/>
      </c>
      <c r="DR70" s="432" t="str">
        <f t="shared" si="179"/>
        <v/>
      </c>
      <c r="DS70" s="432" t="str">
        <f t="shared" si="179"/>
        <v/>
      </c>
      <c r="DT70" s="432" t="str">
        <f t="shared" si="179"/>
        <v/>
      </c>
      <c r="DU70" s="432" t="str">
        <f t="shared" si="179"/>
        <v/>
      </c>
      <c r="DV70" s="432" t="str">
        <f t="shared" si="179"/>
        <v/>
      </c>
      <c r="DW70" s="432" t="str">
        <f t="shared" si="179"/>
        <v/>
      </c>
      <c r="DX70" s="432" t="str">
        <f t="shared" si="179"/>
        <v/>
      </c>
      <c r="DY70" s="432" t="str">
        <f t="shared" si="180"/>
        <v/>
      </c>
      <c r="DZ70" s="432" t="str">
        <f t="shared" si="180"/>
        <v/>
      </c>
      <c r="EA70" s="432" t="str">
        <f t="shared" si="180"/>
        <v/>
      </c>
      <c r="EB70" s="432" t="str">
        <f t="shared" si="180"/>
        <v/>
      </c>
      <c r="EC70" s="432" t="str">
        <f t="shared" si="180"/>
        <v/>
      </c>
      <c r="ED70" s="432" t="str">
        <f t="shared" si="180"/>
        <v/>
      </c>
      <c r="EE70" s="432" t="str">
        <f t="shared" si="180"/>
        <v/>
      </c>
      <c r="EF70" s="432" t="str">
        <f t="shared" si="180"/>
        <v/>
      </c>
      <c r="EG70" s="432" t="str">
        <f t="shared" si="180"/>
        <v/>
      </c>
      <c r="EH70" s="432" t="str">
        <f t="shared" si="180"/>
        <v/>
      </c>
      <c r="EI70" s="432" t="str">
        <f t="shared" si="181"/>
        <v/>
      </c>
      <c r="EJ70" s="432" t="str">
        <f t="shared" si="181"/>
        <v/>
      </c>
      <c r="EK70" s="432" t="str">
        <f t="shared" si="181"/>
        <v/>
      </c>
      <c r="EL70" s="432" t="str">
        <f t="shared" si="181"/>
        <v/>
      </c>
      <c r="EM70" s="432" t="str">
        <f t="shared" si="181"/>
        <v/>
      </c>
      <c r="EN70" s="432" t="str">
        <f t="shared" si="181"/>
        <v/>
      </c>
      <c r="EO70" s="432" t="str">
        <f t="shared" si="181"/>
        <v/>
      </c>
      <c r="EP70" s="432" t="str">
        <f t="shared" si="181"/>
        <v/>
      </c>
      <c r="EQ70" s="432" t="str">
        <f t="shared" si="181"/>
        <v/>
      </c>
      <c r="ER70" s="432" t="str">
        <f t="shared" si="181"/>
        <v/>
      </c>
      <c r="ES70" s="432" t="str">
        <f t="shared" si="182"/>
        <v/>
      </c>
      <c r="ET70" s="432" t="str">
        <f t="shared" si="182"/>
        <v/>
      </c>
      <c r="EU70" s="432" t="str">
        <f t="shared" si="182"/>
        <v/>
      </c>
      <c r="EV70" s="432" t="str">
        <f t="shared" si="182"/>
        <v/>
      </c>
      <c r="EW70" s="432" t="str">
        <f t="shared" si="182"/>
        <v/>
      </c>
      <c r="EX70" s="432" t="str">
        <f t="shared" si="182"/>
        <v/>
      </c>
      <c r="EY70" s="432" t="str">
        <f t="shared" si="182"/>
        <v/>
      </c>
      <c r="EZ70" s="432" t="str">
        <f t="shared" si="182"/>
        <v/>
      </c>
      <c r="FA70" s="432" t="str">
        <f t="shared" si="182"/>
        <v/>
      </c>
      <c r="FB70" s="432" t="str">
        <f t="shared" si="182"/>
        <v/>
      </c>
      <c r="FC70" s="432" t="str">
        <f t="shared" si="183"/>
        <v/>
      </c>
      <c r="FD70" s="432" t="str">
        <f t="shared" si="183"/>
        <v/>
      </c>
      <c r="FE70" s="432" t="str">
        <f t="shared" si="183"/>
        <v/>
      </c>
      <c r="FF70" s="432" t="str">
        <f t="shared" si="183"/>
        <v/>
      </c>
      <c r="FG70" s="432" t="str">
        <f t="shared" si="183"/>
        <v/>
      </c>
      <c r="FH70" s="432" t="str">
        <f t="shared" si="183"/>
        <v/>
      </c>
      <c r="FI70" s="432" t="str">
        <f t="shared" si="183"/>
        <v/>
      </c>
      <c r="FJ70" s="432" t="str">
        <f t="shared" si="183"/>
        <v/>
      </c>
      <c r="FK70" s="432" t="str">
        <f t="shared" si="183"/>
        <v/>
      </c>
      <c r="FL70" s="432" t="str">
        <f t="shared" si="183"/>
        <v/>
      </c>
      <c r="FM70" s="432" t="str">
        <f t="shared" si="184"/>
        <v/>
      </c>
      <c r="FN70" s="432" t="str">
        <f t="shared" si="184"/>
        <v/>
      </c>
      <c r="FO70" s="432" t="str">
        <f t="shared" si="184"/>
        <v/>
      </c>
      <c r="FP70" s="432" t="str">
        <f t="shared" si="184"/>
        <v/>
      </c>
      <c r="FQ70" s="432" t="str">
        <f t="shared" si="184"/>
        <v/>
      </c>
      <c r="FR70" s="432" t="str">
        <f t="shared" si="184"/>
        <v/>
      </c>
      <c r="FS70" s="432" t="str">
        <f t="shared" si="184"/>
        <v/>
      </c>
      <c r="FT70" s="432" t="str">
        <f t="shared" si="184"/>
        <v/>
      </c>
      <c r="FU70" s="432" t="str">
        <f t="shared" si="184"/>
        <v/>
      </c>
      <c r="FV70" s="432" t="str">
        <f t="shared" si="184"/>
        <v/>
      </c>
      <c r="FW70" s="432" t="str">
        <f t="shared" si="185"/>
        <v/>
      </c>
      <c r="FX70" s="432" t="str">
        <f t="shared" si="185"/>
        <v/>
      </c>
      <c r="FY70" s="432" t="str">
        <f t="shared" si="185"/>
        <v/>
      </c>
      <c r="FZ70" s="432" t="str">
        <f t="shared" si="185"/>
        <v/>
      </c>
      <c r="GA70" s="432" t="str">
        <f t="shared" si="185"/>
        <v/>
      </c>
      <c r="GB70" s="432" t="str">
        <f t="shared" si="185"/>
        <v/>
      </c>
      <c r="GC70" s="432" t="str">
        <f t="shared" si="185"/>
        <v/>
      </c>
      <c r="GD70" s="432" t="str">
        <f t="shared" si="185"/>
        <v/>
      </c>
      <c r="GE70" s="432" t="str">
        <f t="shared" si="185"/>
        <v/>
      </c>
      <c r="GF70" s="432" t="str">
        <f t="shared" si="185"/>
        <v/>
      </c>
      <c r="GG70" s="432" t="str">
        <f t="shared" si="186"/>
        <v/>
      </c>
      <c r="GH70" s="432" t="str">
        <f t="shared" si="186"/>
        <v/>
      </c>
      <c r="GI70" s="432" t="str">
        <f t="shared" si="186"/>
        <v/>
      </c>
      <c r="GJ70" s="432" t="str">
        <f t="shared" si="186"/>
        <v/>
      </c>
      <c r="GK70" s="432" t="str">
        <f t="shared" si="186"/>
        <v/>
      </c>
      <c r="GL70" s="432" t="str">
        <f t="shared" si="186"/>
        <v/>
      </c>
      <c r="GM70" s="432" t="str">
        <f t="shared" si="186"/>
        <v/>
      </c>
      <c r="GN70" s="432" t="str">
        <f t="shared" si="186"/>
        <v/>
      </c>
      <c r="GO70" s="432" t="str">
        <f t="shared" si="186"/>
        <v/>
      </c>
      <c r="GP70" s="432" t="str">
        <f t="shared" si="186"/>
        <v/>
      </c>
      <c r="GQ70" s="432" t="str">
        <f t="shared" si="187"/>
        <v/>
      </c>
      <c r="GR70" s="432" t="str">
        <f t="shared" si="187"/>
        <v/>
      </c>
      <c r="GS70" s="432" t="str">
        <f t="shared" si="187"/>
        <v/>
      </c>
      <c r="GT70" s="432" t="str">
        <f t="shared" si="187"/>
        <v/>
      </c>
      <c r="GU70" s="432" t="str">
        <f t="shared" si="187"/>
        <v/>
      </c>
      <c r="GV70" s="432" t="str">
        <f t="shared" si="187"/>
        <v/>
      </c>
      <c r="GW70" s="432" t="str">
        <f t="shared" si="187"/>
        <v/>
      </c>
      <c r="GX70" s="432" t="str">
        <f t="shared" si="187"/>
        <v/>
      </c>
      <c r="GY70" s="432" t="str">
        <f t="shared" si="187"/>
        <v/>
      </c>
      <c r="GZ70" s="432" t="str">
        <f t="shared" si="187"/>
        <v/>
      </c>
      <c r="HA70" s="432" t="str">
        <f t="shared" si="188"/>
        <v/>
      </c>
      <c r="HB70" s="432" t="str">
        <f t="shared" si="188"/>
        <v/>
      </c>
      <c r="HC70" s="432" t="str">
        <f t="shared" si="188"/>
        <v/>
      </c>
      <c r="HD70" s="432" t="str">
        <f t="shared" si="188"/>
        <v/>
      </c>
      <c r="HE70" s="432" t="str">
        <f t="shared" si="188"/>
        <v/>
      </c>
      <c r="HF70" s="432" t="str">
        <f t="shared" si="188"/>
        <v/>
      </c>
      <c r="HG70" s="432" t="str">
        <f t="shared" si="188"/>
        <v/>
      </c>
      <c r="HH70" s="432" t="str">
        <f t="shared" si="188"/>
        <v/>
      </c>
      <c r="HI70" s="432" t="str">
        <f t="shared" si="188"/>
        <v/>
      </c>
      <c r="HJ70" s="432" t="str">
        <f t="shared" si="188"/>
        <v/>
      </c>
      <c r="HK70" s="432" t="str">
        <f t="shared" si="189"/>
        <v/>
      </c>
      <c r="HL70" s="432" t="str">
        <f t="shared" si="189"/>
        <v/>
      </c>
      <c r="HM70" s="432" t="str">
        <f t="shared" si="189"/>
        <v/>
      </c>
      <c r="HN70" s="432" t="str">
        <f t="shared" si="189"/>
        <v/>
      </c>
      <c r="HO70" s="432" t="str">
        <f t="shared" si="189"/>
        <v/>
      </c>
      <c r="HP70" s="432" t="str">
        <f t="shared" si="189"/>
        <v/>
      </c>
      <c r="HQ70" s="432" t="str">
        <f t="shared" si="189"/>
        <v/>
      </c>
      <c r="HR70" s="432" t="str">
        <f t="shared" si="189"/>
        <v/>
      </c>
      <c r="HS70" s="432" t="str">
        <f t="shared" si="189"/>
        <v/>
      </c>
      <c r="HT70" s="432" t="str">
        <f t="shared" si="189"/>
        <v/>
      </c>
      <c r="HU70" s="432" t="str">
        <f t="shared" si="190"/>
        <v/>
      </c>
      <c r="HV70" s="432" t="str">
        <f t="shared" si="190"/>
        <v/>
      </c>
      <c r="HW70" s="432" t="str">
        <f t="shared" si="190"/>
        <v/>
      </c>
      <c r="HX70" s="432" t="str">
        <f t="shared" si="190"/>
        <v/>
      </c>
      <c r="HY70" s="432" t="str">
        <f t="shared" si="190"/>
        <v/>
      </c>
      <c r="HZ70" s="432" t="str">
        <f t="shared" si="190"/>
        <v/>
      </c>
      <c r="IA70" s="432" t="str">
        <f t="shared" si="190"/>
        <v/>
      </c>
      <c r="IB70" s="432" t="str">
        <f t="shared" si="190"/>
        <v/>
      </c>
      <c r="IC70" s="432" t="str">
        <f t="shared" si="190"/>
        <v/>
      </c>
      <c r="ID70" s="432" t="str">
        <f t="shared" si="190"/>
        <v/>
      </c>
      <c r="IE70" s="432" t="str">
        <f t="shared" si="191"/>
        <v/>
      </c>
      <c r="IF70" s="432" t="str">
        <f t="shared" si="191"/>
        <v/>
      </c>
      <c r="IG70" s="432" t="str">
        <f t="shared" si="191"/>
        <v/>
      </c>
      <c r="IH70" s="432" t="str">
        <f t="shared" si="191"/>
        <v/>
      </c>
      <c r="II70" s="432" t="str">
        <f t="shared" si="191"/>
        <v/>
      </c>
      <c r="IJ70" s="432" t="str">
        <f t="shared" si="191"/>
        <v/>
      </c>
      <c r="IK70" s="432" t="str">
        <f t="shared" si="191"/>
        <v/>
      </c>
      <c r="IL70" s="432" t="str">
        <f t="shared" si="191"/>
        <v/>
      </c>
      <c r="IM70" s="432" t="str">
        <f t="shared" si="191"/>
        <v/>
      </c>
      <c r="IN70" s="432" t="str">
        <f t="shared" si="191"/>
        <v/>
      </c>
      <c r="IO70" s="432" t="str">
        <f t="shared" si="192"/>
        <v/>
      </c>
      <c r="IP70" s="432" t="str">
        <f t="shared" si="192"/>
        <v/>
      </c>
      <c r="IQ70" s="432" t="str">
        <f t="shared" si="192"/>
        <v/>
      </c>
      <c r="IR70" s="432" t="str">
        <f t="shared" si="192"/>
        <v/>
      </c>
      <c r="IS70" s="432" t="str">
        <f t="shared" si="192"/>
        <v/>
      </c>
      <c r="IT70" s="432" t="str">
        <f t="shared" si="192"/>
        <v/>
      </c>
      <c r="IU70" s="432" t="str">
        <f t="shared" si="192"/>
        <v/>
      </c>
      <c r="IV70" s="432" t="str">
        <f t="shared" si="192"/>
        <v/>
      </c>
      <c r="IW70" s="432" t="str">
        <f t="shared" si="192"/>
        <v/>
      </c>
      <c r="IX70" s="432" t="str">
        <f t="shared" si="192"/>
        <v/>
      </c>
      <c r="IY70" s="432" t="str">
        <f t="shared" si="193"/>
        <v/>
      </c>
      <c r="IZ70" s="432" t="str">
        <f t="shared" si="193"/>
        <v/>
      </c>
      <c r="JA70" s="432" t="str">
        <f t="shared" si="193"/>
        <v/>
      </c>
      <c r="JB70" s="432" t="str">
        <f t="shared" si="193"/>
        <v/>
      </c>
      <c r="JC70" s="432" t="str">
        <f t="shared" si="193"/>
        <v/>
      </c>
      <c r="JD70" s="432" t="str">
        <f t="shared" si="193"/>
        <v/>
      </c>
      <c r="JE70" s="432" t="str">
        <f t="shared" si="193"/>
        <v/>
      </c>
      <c r="JF70" s="432" t="str">
        <f t="shared" si="193"/>
        <v/>
      </c>
      <c r="JG70" s="432" t="str">
        <f t="shared" si="193"/>
        <v/>
      </c>
      <c r="JH70" s="432" t="str">
        <f t="shared" si="193"/>
        <v/>
      </c>
      <c r="JI70" s="432" t="str">
        <f t="shared" si="194"/>
        <v/>
      </c>
      <c r="JJ70" s="432" t="str">
        <f t="shared" si="194"/>
        <v/>
      </c>
      <c r="JK70" s="432" t="str">
        <f t="shared" si="194"/>
        <v/>
      </c>
      <c r="JL70" s="432" t="str">
        <f t="shared" si="194"/>
        <v/>
      </c>
      <c r="JM70" s="432" t="str">
        <f t="shared" si="194"/>
        <v/>
      </c>
      <c r="JN70" s="432" t="str">
        <f t="shared" si="194"/>
        <v/>
      </c>
      <c r="JO70" s="432" t="str">
        <f t="shared" si="194"/>
        <v/>
      </c>
      <c r="JP70" s="432" t="str">
        <f t="shared" si="194"/>
        <v/>
      </c>
      <c r="JQ70" s="432" t="str">
        <f t="shared" si="194"/>
        <v/>
      </c>
      <c r="JR70" s="432" t="str">
        <f t="shared" si="194"/>
        <v/>
      </c>
      <c r="JS70" s="432" t="str">
        <f t="shared" si="195"/>
        <v/>
      </c>
      <c r="JT70" s="432" t="str">
        <f t="shared" si="195"/>
        <v/>
      </c>
      <c r="JU70" s="432" t="str">
        <f t="shared" si="195"/>
        <v/>
      </c>
      <c r="JV70" s="432" t="str">
        <f t="shared" si="195"/>
        <v/>
      </c>
      <c r="JW70" s="432" t="str">
        <f t="shared" si="195"/>
        <v/>
      </c>
      <c r="JX70" s="432" t="str">
        <f t="shared" si="195"/>
        <v/>
      </c>
      <c r="JY70" s="432" t="str">
        <f t="shared" si="195"/>
        <v/>
      </c>
      <c r="JZ70" s="432" t="str">
        <f t="shared" si="195"/>
        <v/>
      </c>
      <c r="KA70" s="432" t="str">
        <f t="shared" si="195"/>
        <v/>
      </c>
      <c r="KB70" s="432" t="str">
        <f t="shared" si="195"/>
        <v/>
      </c>
      <c r="KC70" s="432" t="str">
        <f t="shared" si="196"/>
        <v/>
      </c>
      <c r="KD70" s="432" t="str">
        <f t="shared" si="196"/>
        <v/>
      </c>
      <c r="KE70" s="432" t="str">
        <f t="shared" si="196"/>
        <v/>
      </c>
      <c r="KF70" s="432" t="str">
        <f t="shared" si="196"/>
        <v/>
      </c>
      <c r="KG70" s="432" t="str">
        <f t="shared" si="196"/>
        <v/>
      </c>
      <c r="KH70" s="432" t="str">
        <f t="shared" si="196"/>
        <v/>
      </c>
      <c r="KI70" s="432" t="str">
        <f t="shared" si="196"/>
        <v/>
      </c>
      <c r="KJ70" s="432" t="str">
        <f t="shared" si="196"/>
        <v/>
      </c>
      <c r="KK70" s="432" t="str">
        <f t="shared" si="196"/>
        <v/>
      </c>
      <c r="KL70" s="432" t="str">
        <f t="shared" si="196"/>
        <v/>
      </c>
      <c r="KM70" s="432" t="str">
        <f t="shared" si="197"/>
        <v/>
      </c>
      <c r="KN70" s="432" t="str">
        <f t="shared" si="197"/>
        <v/>
      </c>
      <c r="KO70" s="432" t="str">
        <f t="shared" si="197"/>
        <v/>
      </c>
      <c r="KP70" s="432" t="str">
        <f t="shared" si="197"/>
        <v/>
      </c>
      <c r="KQ70" s="432" t="str">
        <f t="shared" si="197"/>
        <v/>
      </c>
      <c r="KR70" s="432" t="str">
        <f t="shared" si="197"/>
        <v/>
      </c>
      <c r="KS70" s="432" t="str">
        <f t="shared" si="197"/>
        <v/>
      </c>
      <c r="KT70" s="432" t="str">
        <f t="shared" si="197"/>
        <v/>
      </c>
      <c r="KU70" s="432" t="str">
        <f t="shared" si="197"/>
        <v/>
      </c>
      <c r="KV70" s="432" t="str">
        <f t="shared" si="197"/>
        <v/>
      </c>
      <c r="KW70" s="432" t="str">
        <f t="shared" si="198"/>
        <v/>
      </c>
      <c r="KX70" s="432" t="str">
        <f t="shared" si="198"/>
        <v/>
      </c>
      <c r="KY70" s="432" t="str">
        <f t="shared" si="198"/>
        <v/>
      </c>
      <c r="KZ70" s="432" t="str">
        <f t="shared" si="198"/>
        <v/>
      </c>
      <c r="LA70" s="432" t="str">
        <f t="shared" si="198"/>
        <v/>
      </c>
      <c r="LB70" s="432" t="str">
        <f t="shared" si="198"/>
        <v/>
      </c>
      <c r="LC70" s="432" t="str">
        <f t="shared" si="198"/>
        <v/>
      </c>
      <c r="LD70" s="432" t="str">
        <f t="shared" si="198"/>
        <v/>
      </c>
      <c r="LE70" s="432" t="str">
        <f t="shared" si="198"/>
        <v/>
      </c>
      <c r="LF70" s="432" t="str">
        <f t="shared" si="198"/>
        <v/>
      </c>
      <c r="LG70" s="432" t="str">
        <f t="shared" si="199"/>
        <v/>
      </c>
      <c r="LH70" s="432" t="str">
        <f t="shared" si="199"/>
        <v/>
      </c>
      <c r="LI70" s="432" t="str">
        <f t="shared" si="199"/>
        <v/>
      </c>
      <c r="LJ70" s="432" t="str">
        <f t="shared" si="199"/>
        <v/>
      </c>
      <c r="LK70" s="432" t="str">
        <f t="shared" si="199"/>
        <v/>
      </c>
      <c r="LL70" s="432" t="str">
        <f t="shared" si="199"/>
        <v/>
      </c>
      <c r="LM70" s="432" t="str">
        <f t="shared" si="199"/>
        <v/>
      </c>
      <c r="LN70" s="432" t="str">
        <f t="shared" si="199"/>
        <v/>
      </c>
      <c r="LO70" s="432" t="str">
        <f t="shared" si="199"/>
        <v/>
      </c>
      <c r="LP70" s="432" t="str">
        <f t="shared" si="199"/>
        <v/>
      </c>
      <c r="LQ70" s="432" t="str">
        <f t="shared" si="200"/>
        <v/>
      </c>
      <c r="LR70" s="432" t="str">
        <f t="shared" si="200"/>
        <v/>
      </c>
      <c r="LS70" s="432" t="str">
        <f t="shared" si="200"/>
        <v/>
      </c>
      <c r="LT70" s="432" t="str">
        <f t="shared" si="200"/>
        <v/>
      </c>
      <c r="LU70" s="432" t="str">
        <f t="shared" si="200"/>
        <v/>
      </c>
      <c r="LV70" s="432" t="str">
        <f t="shared" si="200"/>
        <v/>
      </c>
      <c r="LW70" s="432" t="str">
        <f t="shared" si="200"/>
        <v/>
      </c>
      <c r="LX70" s="432" t="str">
        <f t="shared" si="200"/>
        <v/>
      </c>
      <c r="LY70" s="432" t="str">
        <f t="shared" si="200"/>
        <v/>
      </c>
      <c r="LZ70" s="432" t="str">
        <f t="shared" si="200"/>
        <v/>
      </c>
      <c r="MA70" s="432" t="str">
        <f t="shared" si="201"/>
        <v/>
      </c>
      <c r="MB70" s="432" t="str">
        <f t="shared" si="201"/>
        <v/>
      </c>
      <c r="MC70" s="432" t="str">
        <f t="shared" si="201"/>
        <v/>
      </c>
      <c r="MD70" s="432" t="str">
        <f t="shared" si="201"/>
        <v/>
      </c>
      <c r="ME70" s="432" t="str">
        <f t="shared" si="201"/>
        <v/>
      </c>
      <c r="MF70" s="432" t="str">
        <f t="shared" si="201"/>
        <v/>
      </c>
      <c r="MG70" s="432" t="str">
        <f t="shared" si="201"/>
        <v/>
      </c>
      <c r="MH70" s="432" t="str">
        <f t="shared" si="201"/>
        <v/>
      </c>
      <c r="MI70" s="432" t="str">
        <f t="shared" si="201"/>
        <v/>
      </c>
      <c r="MJ70" s="432" t="str">
        <f t="shared" si="201"/>
        <v/>
      </c>
      <c r="MK70" s="432" t="str">
        <f t="shared" si="202"/>
        <v/>
      </c>
      <c r="ML70" s="432" t="str">
        <f t="shared" si="202"/>
        <v/>
      </c>
      <c r="MM70" s="432" t="str">
        <f t="shared" si="202"/>
        <v/>
      </c>
      <c r="MN70" s="432" t="str">
        <f t="shared" si="202"/>
        <v/>
      </c>
      <c r="MO70" s="432" t="str">
        <f t="shared" si="202"/>
        <v/>
      </c>
      <c r="MP70" s="432" t="str">
        <f t="shared" si="202"/>
        <v/>
      </c>
      <c r="MQ70" s="432" t="str">
        <f t="shared" si="202"/>
        <v/>
      </c>
      <c r="MR70" s="432" t="str">
        <f t="shared" si="202"/>
        <v/>
      </c>
      <c r="MS70" s="432" t="str">
        <f t="shared" si="202"/>
        <v/>
      </c>
      <c r="MT70" s="432" t="str">
        <f t="shared" si="202"/>
        <v/>
      </c>
      <c r="MU70" s="432" t="str">
        <f t="shared" si="203"/>
        <v/>
      </c>
      <c r="MV70" s="432" t="str">
        <f t="shared" si="203"/>
        <v/>
      </c>
      <c r="MW70" s="432" t="str">
        <f t="shared" si="203"/>
        <v/>
      </c>
      <c r="MX70" s="432" t="str">
        <f t="shared" si="203"/>
        <v/>
      </c>
      <c r="MY70" s="432" t="str">
        <f t="shared" si="203"/>
        <v/>
      </c>
      <c r="MZ70" s="432" t="str">
        <f t="shared" si="203"/>
        <v/>
      </c>
      <c r="NA70" s="432" t="str">
        <f t="shared" si="203"/>
        <v/>
      </c>
      <c r="NB70" s="432" t="str">
        <f t="shared" si="203"/>
        <v/>
      </c>
      <c r="NC70" s="432" t="str">
        <f t="shared" si="203"/>
        <v/>
      </c>
      <c r="ND70" s="432" t="str">
        <f t="shared" si="203"/>
        <v/>
      </c>
      <c r="NE70" s="432" t="str">
        <f t="shared" si="204"/>
        <v/>
      </c>
      <c r="NF70" s="432" t="str">
        <f t="shared" si="204"/>
        <v/>
      </c>
      <c r="NG70" s="432" t="str">
        <f t="shared" si="204"/>
        <v/>
      </c>
      <c r="NH70" s="432" t="str">
        <f t="shared" si="204"/>
        <v/>
      </c>
      <c r="NI70" s="432" t="str">
        <f t="shared" si="204"/>
        <v/>
      </c>
      <c r="NJ70" s="432" t="str">
        <f t="shared" si="204"/>
        <v/>
      </c>
      <c r="NK70" s="432" t="str">
        <f t="shared" si="204"/>
        <v/>
      </c>
      <c r="NL70" s="432" t="str">
        <f t="shared" si="204"/>
        <v/>
      </c>
      <c r="NM70" s="432" t="str">
        <f t="shared" si="204"/>
        <v/>
      </c>
      <c r="NN70" s="432" t="str">
        <f t="shared" si="204"/>
        <v/>
      </c>
      <c r="NO70" s="432" t="str">
        <f t="shared" si="205"/>
        <v/>
      </c>
      <c r="NP70" s="432" t="str">
        <f t="shared" si="205"/>
        <v/>
      </c>
      <c r="NQ70" s="432" t="str">
        <f t="shared" si="205"/>
        <v/>
      </c>
      <c r="NR70" s="432" t="str">
        <f t="shared" si="205"/>
        <v/>
      </c>
      <c r="NS70" s="432" t="str">
        <f t="shared" si="205"/>
        <v/>
      </c>
      <c r="NT70" s="432" t="str">
        <f t="shared" si="205"/>
        <v/>
      </c>
      <c r="NU70" s="432" t="str">
        <f t="shared" si="205"/>
        <v/>
      </c>
      <c r="NV70" s="432" t="str">
        <f t="shared" si="205"/>
        <v/>
      </c>
      <c r="NW70" s="432" t="str">
        <f t="shared" si="205"/>
        <v/>
      </c>
      <c r="NX70" s="432" t="str">
        <f t="shared" si="205"/>
        <v/>
      </c>
      <c r="NY70" s="432" t="str">
        <f t="shared" si="206"/>
        <v/>
      </c>
      <c r="NZ70" s="432" t="str">
        <f t="shared" si="206"/>
        <v/>
      </c>
      <c r="OA70" s="432" t="str">
        <f t="shared" si="206"/>
        <v/>
      </c>
      <c r="OB70" s="432" t="str">
        <f t="shared" si="206"/>
        <v/>
      </c>
      <c r="OC70" s="432" t="str">
        <f t="shared" si="206"/>
        <v/>
      </c>
      <c r="OD70" s="432" t="str">
        <f t="shared" si="206"/>
        <v/>
      </c>
      <c r="OE70" s="432" t="str">
        <f t="shared" si="206"/>
        <v/>
      </c>
      <c r="OF70" s="432" t="str">
        <f t="shared" si="206"/>
        <v/>
      </c>
      <c r="OG70" s="432" t="str">
        <f t="shared" si="206"/>
        <v/>
      </c>
      <c r="OH70" s="432" t="str">
        <f t="shared" si="206"/>
        <v/>
      </c>
      <c r="OI70" s="432" t="str">
        <f t="shared" si="207"/>
        <v/>
      </c>
      <c r="OJ70" s="432" t="str">
        <f t="shared" si="207"/>
        <v/>
      </c>
      <c r="OK70" s="432" t="str">
        <f t="shared" si="207"/>
        <v/>
      </c>
      <c r="OL70" s="432" t="str">
        <f t="shared" si="207"/>
        <v/>
      </c>
      <c r="OM70" s="432" t="str">
        <f t="shared" si="207"/>
        <v/>
      </c>
      <c r="ON70" s="432" t="str">
        <f t="shared" si="207"/>
        <v/>
      </c>
      <c r="OO70" s="432" t="str">
        <f t="shared" si="207"/>
        <v/>
      </c>
      <c r="OP70" s="432" t="str">
        <f t="shared" si="207"/>
        <v/>
      </c>
      <c r="OQ70" s="432" t="str">
        <f t="shared" si="207"/>
        <v/>
      </c>
      <c r="OR70" s="432" t="str">
        <f t="shared" si="207"/>
        <v/>
      </c>
      <c r="OS70" s="432" t="str">
        <f t="shared" si="208"/>
        <v/>
      </c>
      <c r="OT70" s="432" t="str">
        <f t="shared" si="208"/>
        <v/>
      </c>
      <c r="OU70" s="432" t="str">
        <f t="shared" si="208"/>
        <v/>
      </c>
      <c r="OV70" s="432" t="str">
        <f t="shared" si="208"/>
        <v/>
      </c>
      <c r="OW70" s="432" t="str">
        <f t="shared" si="208"/>
        <v/>
      </c>
      <c r="OX70" s="432" t="str">
        <f t="shared" si="208"/>
        <v/>
      </c>
      <c r="OY70" s="432" t="str">
        <f t="shared" si="208"/>
        <v/>
      </c>
      <c r="OZ70" s="432" t="str">
        <f t="shared" si="208"/>
        <v/>
      </c>
      <c r="PA70" s="432" t="str">
        <f t="shared" si="208"/>
        <v/>
      </c>
      <c r="PB70" s="432" t="str">
        <f t="shared" si="208"/>
        <v/>
      </c>
      <c r="PC70" s="432" t="str">
        <f t="shared" si="208"/>
        <v/>
      </c>
      <c r="PD70" s="432" t="str">
        <f t="shared" si="208"/>
        <v/>
      </c>
      <c r="PE70" s="432" t="str">
        <f t="shared" si="208"/>
        <v/>
      </c>
    </row>
    <row r="71" spans="1:421" ht="15.6">
      <c r="A71" s="541"/>
      <c r="B71" s="542"/>
      <c r="C71" s="947"/>
      <c r="D71" s="542"/>
      <c r="E71" s="546"/>
      <c r="F71" s="542"/>
      <c r="G71" s="543"/>
      <c r="H71" s="544"/>
      <c r="I71" s="545"/>
      <c r="J71" s="546"/>
      <c r="K71" s="546" t="str">
        <f t="shared" si="51"/>
        <v/>
      </c>
      <c r="L71" s="547" t="str">
        <f t="shared" si="12"/>
        <v/>
      </c>
      <c r="M71" s="951" t="str">
        <f t="shared" si="171"/>
        <v/>
      </c>
      <c r="N71" s="951" t="str">
        <f t="shared" si="52"/>
        <v/>
      </c>
      <c r="O71" s="1486"/>
      <c r="P71" s="1486"/>
      <c r="Q71" s="98"/>
      <c r="R71" s="167" t="str">
        <f t="shared" si="53"/>
        <v/>
      </c>
      <c r="S71" s="167" t="str">
        <f t="shared" si="54"/>
        <v/>
      </c>
      <c r="T71" s="167" t="str">
        <f t="shared" si="55"/>
        <v/>
      </c>
      <c r="U71" s="167" t="str">
        <f t="shared" si="56"/>
        <v/>
      </c>
      <c r="V71" s="85" t="s">
        <v>672</v>
      </c>
      <c r="W71" s="450">
        <v>7</v>
      </c>
      <c r="X71" s="167" t="str">
        <f t="shared" si="57"/>
        <v/>
      </c>
      <c r="Y71" s="167" t="str">
        <f t="shared" si="58"/>
        <v/>
      </c>
      <c r="Z71" s="167" t="str">
        <f t="shared" si="59"/>
        <v/>
      </c>
      <c r="AA71" s="25"/>
      <c r="AB71" s="25"/>
      <c r="AE71" s="25"/>
      <c r="AF71" s="25"/>
      <c r="AG71" s="25"/>
      <c r="AH71" s="25"/>
      <c r="AI71" s="25"/>
      <c r="AJ71" s="25"/>
      <c r="AK71" s="25"/>
      <c r="AL71" s="25"/>
      <c r="AM71" s="25"/>
      <c r="AN71" s="25"/>
      <c r="AO71" s="25"/>
      <c r="AP71" s="25"/>
      <c r="AQ71" s="25"/>
      <c r="AR71" s="25"/>
      <c r="AS71" s="25"/>
      <c r="AT71" s="25"/>
      <c r="AU71" s="25"/>
      <c r="AV71" s="25"/>
      <c r="AW71" s="432" t="str">
        <f t="shared" si="172"/>
        <v/>
      </c>
      <c r="AX71" s="432" t="str">
        <f t="shared" si="172"/>
        <v/>
      </c>
      <c r="AY71" s="432" t="str">
        <f t="shared" si="172"/>
        <v/>
      </c>
      <c r="AZ71" s="432" t="str">
        <f t="shared" si="172"/>
        <v/>
      </c>
      <c r="BA71" s="432" t="str">
        <f t="shared" si="172"/>
        <v/>
      </c>
      <c r="BB71" s="432" t="str">
        <f t="shared" si="172"/>
        <v/>
      </c>
      <c r="BC71" s="432" t="str">
        <f t="shared" si="172"/>
        <v/>
      </c>
      <c r="BD71" s="432" t="str">
        <f t="shared" si="172"/>
        <v/>
      </c>
      <c r="BE71" s="432" t="str">
        <f t="shared" si="172"/>
        <v/>
      </c>
      <c r="BF71" s="432" t="str">
        <f t="shared" si="172"/>
        <v/>
      </c>
      <c r="BG71" s="432" t="str">
        <f t="shared" si="173"/>
        <v/>
      </c>
      <c r="BH71" s="432" t="str">
        <f t="shared" si="173"/>
        <v/>
      </c>
      <c r="BI71" s="432" t="str">
        <f t="shared" si="173"/>
        <v/>
      </c>
      <c r="BJ71" s="432" t="str">
        <f t="shared" si="173"/>
        <v/>
      </c>
      <c r="BK71" s="432" t="str">
        <f t="shared" si="173"/>
        <v/>
      </c>
      <c r="BL71" s="432" t="str">
        <f t="shared" si="173"/>
        <v/>
      </c>
      <c r="BM71" s="432" t="str">
        <f t="shared" si="173"/>
        <v/>
      </c>
      <c r="BN71" s="432" t="str">
        <f t="shared" si="173"/>
        <v/>
      </c>
      <c r="BO71" s="432" t="str">
        <f t="shared" si="173"/>
        <v/>
      </c>
      <c r="BP71" s="432" t="str">
        <f t="shared" si="173"/>
        <v/>
      </c>
      <c r="BQ71" s="432" t="str">
        <f t="shared" si="174"/>
        <v/>
      </c>
      <c r="BR71" s="432" t="str">
        <f t="shared" si="174"/>
        <v/>
      </c>
      <c r="BS71" s="432" t="str">
        <f t="shared" si="174"/>
        <v/>
      </c>
      <c r="BT71" s="432" t="str">
        <f t="shared" si="174"/>
        <v/>
      </c>
      <c r="BU71" s="432" t="str">
        <f t="shared" si="174"/>
        <v/>
      </c>
      <c r="BV71" s="432" t="str">
        <f t="shared" si="174"/>
        <v/>
      </c>
      <c r="BW71" s="432" t="str">
        <f t="shared" si="174"/>
        <v/>
      </c>
      <c r="BX71" s="432" t="str">
        <f t="shared" si="174"/>
        <v/>
      </c>
      <c r="BY71" s="432" t="str">
        <f t="shared" si="174"/>
        <v/>
      </c>
      <c r="BZ71" s="432" t="str">
        <f t="shared" si="174"/>
        <v/>
      </c>
      <c r="CA71" s="432" t="str">
        <f t="shared" si="175"/>
        <v/>
      </c>
      <c r="CB71" s="432" t="str">
        <f t="shared" si="175"/>
        <v/>
      </c>
      <c r="CC71" s="432" t="str">
        <f t="shared" si="175"/>
        <v/>
      </c>
      <c r="CD71" s="432" t="str">
        <f t="shared" si="175"/>
        <v/>
      </c>
      <c r="CE71" s="432" t="str">
        <f t="shared" si="175"/>
        <v/>
      </c>
      <c r="CF71" s="432" t="str">
        <f t="shared" si="175"/>
        <v/>
      </c>
      <c r="CG71" s="432" t="str">
        <f t="shared" si="175"/>
        <v/>
      </c>
      <c r="CH71" s="432" t="str">
        <f t="shared" si="175"/>
        <v/>
      </c>
      <c r="CI71" s="432" t="str">
        <f t="shared" si="175"/>
        <v/>
      </c>
      <c r="CJ71" s="432" t="str">
        <f t="shared" si="175"/>
        <v/>
      </c>
      <c r="CK71" s="432" t="str">
        <f t="shared" si="176"/>
        <v/>
      </c>
      <c r="CL71" s="432" t="str">
        <f t="shared" si="176"/>
        <v/>
      </c>
      <c r="CM71" s="432" t="str">
        <f t="shared" si="176"/>
        <v/>
      </c>
      <c r="CN71" s="432" t="str">
        <f t="shared" si="176"/>
        <v/>
      </c>
      <c r="CO71" s="432" t="str">
        <f t="shared" si="176"/>
        <v/>
      </c>
      <c r="CP71" s="432" t="str">
        <f t="shared" si="176"/>
        <v/>
      </c>
      <c r="CQ71" s="432" t="str">
        <f t="shared" si="176"/>
        <v/>
      </c>
      <c r="CR71" s="432" t="str">
        <f t="shared" si="176"/>
        <v/>
      </c>
      <c r="CS71" s="432" t="str">
        <f t="shared" si="176"/>
        <v/>
      </c>
      <c r="CT71" s="432" t="str">
        <f t="shared" si="176"/>
        <v/>
      </c>
      <c r="CU71" s="432" t="str">
        <f t="shared" si="177"/>
        <v/>
      </c>
      <c r="CV71" s="432" t="str">
        <f t="shared" si="177"/>
        <v/>
      </c>
      <c r="CW71" s="432" t="str">
        <f t="shared" si="177"/>
        <v/>
      </c>
      <c r="CX71" s="432" t="str">
        <f t="shared" si="177"/>
        <v/>
      </c>
      <c r="CY71" s="432" t="str">
        <f t="shared" si="177"/>
        <v/>
      </c>
      <c r="CZ71" s="432" t="str">
        <f t="shared" si="177"/>
        <v/>
      </c>
      <c r="DA71" s="432" t="str">
        <f t="shared" si="177"/>
        <v/>
      </c>
      <c r="DB71" s="432" t="str">
        <f t="shared" si="177"/>
        <v/>
      </c>
      <c r="DC71" s="432" t="str">
        <f t="shared" si="177"/>
        <v/>
      </c>
      <c r="DD71" s="432" t="str">
        <f t="shared" si="177"/>
        <v/>
      </c>
      <c r="DE71" s="432" t="str">
        <f t="shared" si="178"/>
        <v/>
      </c>
      <c r="DF71" s="432" t="str">
        <f t="shared" si="178"/>
        <v/>
      </c>
      <c r="DG71" s="432" t="str">
        <f t="shared" si="178"/>
        <v/>
      </c>
      <c r="DH71" s="432" t="str">
        <f t="shared" si="178"/>
        <v/>
      </c>
      <c r="DI71" s="432" t="str">
        <f t="shared" si="178"/>
        <v/>
      </c>
      <c r="DJ71" s="432" t="str">
        <f t="shared" si="178"/>
        <v/>
      </c>
      <c r="DK71" s="432" t="str">
        <f t="shared" si="178"/>
        <v/>
      </c>
      <c r="DL71" s="432" t="str">
        <f t="shared" si="178"/>
        <v/>
      </c>
      <c r="DM71" s="432" t="str">
        <f t="shared" si="178"/>
        <v/>
      </c>
      <c r="DN71" s="432" t="str">
        <f t="shared" si="178"/>
        <v/>
      </c>
      <c r="DO71" s="432" t="str">
        <f t="shared" si="179"/>
        <v/>
      </c>
      <c r="DP71" s="432" t="str">
        <f t="shared" si="179"/>
        <v/>
      </c>
      <c r="DQ71" s="432" t="str">
        <f t="shared" si="179"/>
        <v/>
      </c>
      <c r="DR71" s="432" t="str">
        <f t="shared" si="179"/>
        <v/>
      </c>
      <c r="DS71" s="432" t="str">
        <f t="shared" si="179"/>
        <v/>
      </c>
      <c r="DT71" s="432" t="str">
        <f t="shared" si="179"/>
        <v/>
      </c>
      <c r="DU71" s="432" t="str">
        <f t="shared" si="179"/>
        <v/>
      </c>
      <c r="DV71" s="432" t="str">
        <f t="shared" si="179"/>
        <v/>
      </c>
      <c r="DW71" s="432" t="str">
        <f t="shared" si="179"/>
        <v/>
      </c>
      <c r="DX71" s="432" t="str">
        <f t="shared" si="179"/>
        <v/>
      </c>
      <c r="DY71" s="432" t="str">
        <f t="shared" si="180"/>
        <v/>
      </c>
      <c r="DZ71" s="432" t="str">
        <f t="shared" si="180"/>
        <v/>
      </c>
      <c r="EA71" s="432" t="str">
        <f t="shared" si="180"/>
        <v/>
      </c>
      <c r="EB71" s="432" t="str">
        <f t="shared" si="180"/>
        <v/>
      </c>
      <c r="EC71" s="432" t="str">
        <f t="shared" si="180"/>
        <v/>
      </c>
      <c r="ED71" s="432" t="str">
        <f t="shared" si="180"/>
        <v/>
      </c>
      <c r="EE71" s="432" t="str">
        <f t="shared" si="180"/>
        <v/>
      </c>
      <c r="EF71" s="432" t="str">
        <f t="shared" si="180"/>
        <v/>
      </c>
      <c r="EG71" s="432" t="str">
        <f t="shared" si="180"/>
        <v/>
      </c>
      <c r="EH71" s="432" t="str">
        <f t="shared" si="180"/>
        <v/>
      </c>
      <c r="EI71" s="432" t="str">
        <f t="shared" si="181"/>
        <v/>
      </c>
      <c r="EJ71" s="432" t="str">
        <f t="shared" si="181"/>
        <v/>
      </c>
      <c r="EK71" s="432" t="str">
        <f t="shared" si="181"/>
        <v/>
      </c>
      <c r="EL71" s="432" t="str">
        <f t="shared" si="181"/>
        <v/>
      </c>
      <c r="EM71" s="432" t="str">
        <f t="shared" si="181"/>
        <v/>
      </c>
      <c r="EN71" s="432" t="str">
        <f t="shared" si="181"/>
        <v/>
      </c>
      <c r="EO71" s="432" t="str">
        <f t="shared" si="181"/>
        <v/>
      </c>
      <c r="EP71" s="432" t="str">
        <f t="shared" si="181"/>
        <v/>
      </c>
      <c r="EQ71" s="432" t="str">
        <f t="shared" si="181"/>
        <v/>
      </c>
      <c r="ER71" s="432" t="str">
        <f t="shared" si="181"/>
        <v/>
      </c>
      <c r="ES71" s="432" t="str">
        <f t="shared" si="182"/>
        <v/>
      </c>
      <c r="ET71" s="432" t="str">
        <f t="shared" si="182"/>
        <v/>
      </c>
      <c r="EU71" s="432" t="str">
        <f t="shared" si="182"/>
        <v/>
      </c>
      <c r="EV71" s="432" t="str">
        <f t="shared" si="182"/>
        <v/>
      </c>
      <c r="EW71" s="432" t="str">
        <f t="shared" si="182"/>
        <v/>
      </c>
      <c r="EX71" s="432" t="str">
        <f t="shared" si="182"/>
        <v/>
      </c>
      <c r="EY71" s="432" t="str">
        <f t="shared" si="182"/>
        <v/>
      </c>
      <c r="EZ71" s="432" t="str">
        <f t="shared" si="182"/>
        <v/>
      </c>
      <c r="FA71" s="432" t="str">
        <f t="shared" si="182"/>
        <v/>
      </c>
      <c r="FB71" s="432" t="str">
        <f t="shared" si="182"/>
        <v/>
      </c>
      <c r="FC71" s="432" t="str">
        <f t="shared" si="183"/>
        <v/>
      </c>
      <c r="FD71" s="432" t="str">
        <f t="shared" si="183"/>
        <v/>
      </c>
      <c r="FE71" s="432" t="str">
        <f t="shared" si="183"/>
        <v/>
      </c>
      <c r="FF71" s="432" t="str">
        <f t="shared" si="183"/>
        <v/>
      </c>
      <c r="FG71" s="432" t="str">
        <f t="shared" si="183"/>
        <v/>
      </c>
      <c r="FH71" s="432" t="str">
        <f t="shared" si="183"/>
        <v/>
      </c>
      <c r="FI71" s="432" t="str">
        <f t="shared" si="183"/>
        <v/>
      </c>
      <c r="FJ71" s="432" t="str">
        <f t="shared" si="183"/>
        <v/>
      </c>
      <c r="FK71" s="432" t="str">
        <f t="shared" si="183"/>
        <v/>
      </c>
      <c r="FL71" s="432" t="str">
        <f t="shared" si="183"/>
        <v/>
      </c>
      <c r="FM71" s="432" t="str">
        <f t="shared" si="184"/>
        <v/>
      </c>
      <c r="FN71" s="432" t="str">
        <f t="shared" si="184"/>
        <v/>
      </c>
      <c r="FO71" s="432" t="str">
        <f t="shared" si="184"/>
        <v/>
      </c>
      <c r="FP71" s="432" t="str">
        <f t="shared" si="184"/>
        <v/>
      </c>
      <c r="FQ71" s="432" t="str">
        <f t="shared" si="184"/>
        <v/>
      </c>
      <c r="FR71" s="432" t="str">
        <f t="shared" si="184"/>
        <v/>
      </c>
      <c r="FS71" s="432" t="str">
        <f t="shared" si="184"/>
        <v/>
      </c>
      <c r="FT71" s="432" t="str">
        <f t="shared" si="184"/>
        <v/>
      </c>
      <c r="FU71" s="432" t="str">
        <f t="shared" si="184"/>
        <v/>
      </c>
      <c r="FV71" s="432" t="str">
        <f t="shared" si="184"/>
        <v/>
      </c>
      <c r="FW71" s="432" t="str">
        <f t="shared" si="185"/>
        <v/>
      </c>
      <c r="FX71" s="432" t="str">
        <f t="shared" si="185"/>
        <v/>
      </c>
      <c r="FY71" s="432" t="str">
        <f t="shared" si="185"/>
        <v/>
      </c>
      <c r="FZ71" s="432" t="str">
        <f t="shared" si="185"/>
        <v/>
      </c>
      <c r="GA71" s="432" t="str">
        <f t="shared" si="185"/>
        <v/>
      </c>
      <c r="GB71" s="432" t="str">
        <f t="shared" si="185"/>
        <v/>
      </c>
      <c r="GC71" s="432" t="str">
        <f t="shared" si="185"/>
        <v/>
      </c>
      <c r="GD71" s="432" t="str">
        <f t="shared" si="185"/>
        <v/>
      </c>
      <c r="GE71" s="432" t="str">
        <f t="shared" si="185"/>
        <v/>
      </c>
      <c r="GF71" s="432" t="str">
        <f t="shared" si="185"/>
        <v/>
      </c>
      <c r="GG71" s="432" t="str">
        <f t="shared" si="186"/>
        <v/>
      </c>
      <c r="GH71" s="432" t="str">
        <f t="shared" si="186"/>
        <v/>
      </c>
      <c r="GI71" s="432" t="str">
        <f t="shared" si="186"/>
        <v/>
      </c>
      <c r="GJ71" s="432" t="str">
        <f t="shared" si="186"/>
        <v/>
      </c>
      <c r="GK71" s="432" t="str">
        <f t="shared" si="186"/>
        <v/>
      </c>
      <c r="GL71" s="432" t="str">
        <f t="shared" si="186"/>
        <v/>
      </c>
      <c r="GM71" s="432" t="str">
        <f t="shared" si="186"/>
        <v/>
      </c>
      <c r="GN71" s="432" t="str">
        <f t="shared" si="186"/>
        <v/>
      </c>
      <c r="GO71" s="432" t="str">
        <f t="shared" si="186"/>
        <v/>
      </c>
      <c r="GP71" s="432" t="str">
        <f t="shared" si="186"/>
        <v/>
      </c>
      <c r="GQ71" s="432" t="str">
        <f t="shared" si="187"/>
        <v/>
      </c>
      <c r="GR71" s="432" t="str">
        <f t="shared" si="187"/>
        <v/>
      </c>
      <c r="GS71" s="432" t="str">
        <f t="shared" si="187"/>
        <v/>
      </c>
      <c r="GT71" s="432" t="str">
        <f t="shared" si="187"/>
        <v/>
      </c>
      <c r="GU71" s="432" t="str">
        <f t="shared" si="187"/>
        <v/>
      </c>
      <c r="GV71" s="432" t="str">
        <f t="shared" si="187"/>
        <v/>
      </c>
      <c r="GW71" s="432" t="str">
        <f t="shared" si="187"/>
        <v/>
      </c>
      <c r="GX71" s="432" t="str">
        <f t="shared" si="187"/>
        <v/>
      </c>
      <c r="GY71" s="432" t="str">
        <f t="shared" si="187"/>
        <v/>
      </c>
      <c r="GZ71" s="432" t="str">
        <f t="shared" si="187"/>
        <v/>
      </c>
      <c r="HA71" s="432" t="str">
        <f t="shared" si="188"/>
        <v/>
      </c>
      <c r="HB71" s="432" t="str">
        <f t="shared" si="188"/>
        <v/>
      </c>
      <c r="HC71" s="432" t="str">
        <f t="shared" si="188"/>
        <v/>
      </c>
      <c r="HD71" s="432" t="str">
        <f t="shared" si="188"/>
        <v/>
      </c>
      <c r="HE71" s="432" t="str">
        <f t="shared" si="188"/>
        <v/>
      </c>
      <c r="HF71" s="432" t="str">
        <f t="shared" si="188"/>
        <v/>
      </c>
      <c r="HG71" s="432" t="str">
        <f t="shared" si="188"/>
        <v/>
      </c>
      <c r="HH71" s="432" t="str">
        <f t="shared" si="188"/>
        <v/>
      </c>
      <c r="HI71" s="432" t="str">
        <f t="shared" si="188"/>
        <v/>
      </c>
      <c r="HJ71" s="432" t="str">
        <f t="shared" si="188"/>
        <v/>
      </c>
      <c r="HK71" s="432" t="str">
        <f t="shared" si="189"/>
        <v/>
      </c>
      <c r="HL71" s="432" t="str">
        <f t="shared" si="189"/>
        <v/>
      </c>
      <c r="HM71" s="432" t="str">
        <f t="shared" si="189"/>
        <v/>
      </c>
      <c r="HN71" s="432" t="str">
        <f t="shared" si="189"/>
        <v/>
      </c>
      <c r="HO71" s="432" t="str">
        <f t="shared" si="189"/>
        <v/>
      </c>
      <c r="HP71" s="432" t="str">
        <f t="shared" si="189"/>
        <v/>
      </c>
      <c r="HQ71" s="432" t="str">
        <f t="shared" si="189"/>
        <v/>
      </c>
      <c r="HR71" s="432" t="str">
        <f t="shared" si="189"/>
        <v/>
      </c>
      <c r="HS71" s="432" t="str">
        <f t="shared" si="189"/>
        <v/>
      </c>
      <c r="HT71" s="432" t="str">
        <f t="shared" si="189"/>
        <v/>
      </c>
      <c r="HU71" s="432" t="str">
        <f t="shared" si="190"/>
        <v/>
      </c>
      <c r="HV71" s="432" t="str">
        <f t="shared" si="190"/>
        <v/>
      </c>
      <c r="HW71" s="432" t="str">
        <f t="shared" si="190"/>
        <v/>
      </c>
      <c r="HX71" s="432" t="str">
        <f t="shared" si="190"/>
        <v/>
      </c>
      <c r="HY71" s="432" t="str">
        <f t="shared" si="190"/>
        <v/>
      </c>
      <c r="HZ71" s="432" t="str">
        <f t="shared" si="190"/>
        <v/>
      </c>
      <c r="IA71" s="432" t="str">
        <f t="shared" si="190"/>
        <v/>
      </c>
      <c r="IB71" s="432" t="str">
        <f t="shared" si="190"/>
        <v/>
      </c>
      <c r="IC71" s="432" t="str">
        <f t="shared" si="190"/>
        <v/>
      </c>
      <c r="ID71" s="432" t="str">
        <f t="shared" si="190"/>
        <v/>
      </c>
      <c r="IE71" s="432" t="str">
        <f t="shared" si="191"/>
        <v/>
      </c>
      <c r="IF71" s="432" t="str">
        <f t="shared" si="191"/>
        <v/>
      </c>
      <c r="IG71" s="432" t="str">
        <f t="shared" si="191"/>
        <v/>
      </c>
      <c r="IH71" s="432" t="str">
        <f t="shared" si="191"/>
        <v/>
      </c>
      <c r="II71" s="432" t="str">
        <f t="shared" si="191"/>
        <v/>
      </c>
      <c r="IJ71" s="432" t="str">
        <f t="shared" si="191"/>
        <v/>
      </c>
      <c r="IK71" s="432" t="str">
        <f t="shared" si="191"/>
        <v/>
      </c>
      <c r="IL71" s="432" t="str">
        <f t="shared" si="191"/>
        <v/>
      </c>
      <c r="IM71" s="432" t="str">
        <f t="shared" si="191"/>
        <v/>
      </c>
      <c r="IN71" s="432" t="str">
        <f t="shared" si="191"/>
        <v/>
      </c>
      <c r="IO71" s="432" t="str">
        <f t="shared" si="192"/>
        <v/>
      </c>
      <c r="IP71" s="432" t="str">
        <f t="shared" si="192"/>
        <v/>
      </c>
      <c r="IQ71" s="432" t="str">
        <f t="shared" si="192"/>
        <v/>
      </c>
      <c r="IR71" s="432" t="str">
        <f t="shared" si="192"/>
        <v/>
      </c>
      <c r="IS71" s="432" t="str">
        <f t="shared" si="192"/>
        <v/>
      </c>
      <c r="IT71" s="432" t="str">
        <f t="shared" si="192"/>
        <v/>
      </c>
      <c r="IU71" s="432" t="str">
        <f t="shared" si="192"/>
        <v/>
      </c>
      <c r="IV71" s="432" t="str">
        <f t="shared" si="192"/>
        <v/>
      </c>
      <c r="IW71" s="432" t="str">
        <f t="shared" si="192"/>
        <v/>
      </c>
      <c r="IX71" s="432" t="str">
        <f t="shared" si="192"/>
        <v/>
      </c>
      <c r="IY71" s="432" t="str">
        <f t="shared" si="193"/>
        <v/>
      </c>
      <c r="IZ71" s="432" t="str">
        <f t="shared" si="193"/>
        <v/>
      </c>
      <c r="JA71" s="432" t="str">
        <f t="shared" si="193"/>
        <v/>
      </c>
      <c r="JB71" s="432" t="str">
        <f t="shared" si="193"/>
        <v/>
      </c>
      <c r="JC71" s="432" t="str">
        <f t="shared" si="193"/>
        <v/>
      </c>
      <c r="JD71" s="432" t="str">
        <f t="shared" si="193"/>
        <v/>
      </c>
      <c r="JE71" s="432" t="str">
        <f t="shared" si="193"/>
        <v/>
      </c>
      <c r="JF71" s="432" t="str">
        <f t="shared" si="193"/>
        <v/>
      </c>
      <c r="JG71" s="432" t="str">
        <f t="shared" si="193"/>
        <v/>
      </c>
      <c r="JH71" s="432" t="str">
        <f t="shared" si="193"/>
        <v/>
      </c>
      <c r="JI71" s="432" t="str">
        <f t="shared" si="194"/>
        <v/>
      </c>
      <c r="JJ71" s="432" t="str">
        <f t="shared" si="194"/>
        <v/>
      </c>
      <c r="JK71" s="432" t="str">
        <f t="shared" si="194"/>
        <v/>
      </c>
      <c r="JL71" s="432" t="str">
        <f t="shared" si="194"/>
        <v/>
      </c>
      <c r="JM71" s="432" t="str">
        <f t="shared" si="194"/>
        <v/>
      </c>
      <c r="JN71" s="432" t="str">
        <f t="shared" si="194"/>
        <v/>
      </c>
      <c r="JO71" s="432" t="str">
        <f t="shared" si="194"/>
        <v/>
      </c>
      <c r="JP71" s="432" t="str">
        <f t="shared" si="194"/>
        <v/>
      </c>
      <c r="JQ71" s="432" t="str">
        <f t="shared" si="194"/>
        <v/>
      </c>
      <c r="JR71" s="432" t="str">
        <f t="shared" si="194"/>
        <v/>
      </c>
      <c r="JS71" s="432" t="str">
        <f t="shared" si="195"/>
        <v/>
      </c>
      <c r="JT71" s="432" t="str">
        <f t="shared" si="195"/>
        <v/>
      </c>
      <c r="JU71" s="432" t="str">
        <f t="shared" si="195"/>
        <v/>
      </c>
      <c r="JV71" s="432" t="str">
        <f t="shared" si="195"/>
        <v/>
      </c>
      <c r="JW71" s="432" t="str">
        <f t="shared" si="195"/>
        <v/>
      </c>
      <c r="JX71" s="432" t="str">
        <f t="shared" si="195"/>
        <v/>
      </c>
      <c r="JY71" s="432" t="str">
        <f t="shared" si="195"/>
        <v/>
      </c>
      <c r="JZ71" s="432" t="str">
        <f t="shared" si="195"/>
        <v/>
      </c>
      <c r="KA71" s="432" t="str">
        <f t="shared" si="195"/>
        <v/>
      </c>
      <c r="KB71" s="432" t="str">
        <f t="shared" si="195"/>
        <v/>
      </c>
      <c r="KC71" s="432" t="str">
        <f t="shared" si="196"/>
        <v/>
      </c>
      <c r="KD71" s="432" t="str">
        <f t="shared" si="196"/>
        <v/>
      </c>
      <c r="KE71" s="432" t="str">
        <f t="shared" si="196"/>
        <v/>
      </c>
      <c r="KF71" s="432" t="str">
        <f t="shared" si="196"/>
        <v/>
      </c>
      <c r="KG71" s="432" t="str">
        <f t="shared" si="196"/>
        <v/>
      </c>
      <c r="KH71" s="432" t="str">
        <f t="shared" si="196"/>
        <v/>
      </c>
      <c r="KI71" s="432" t="str">
        <f t="shared" si="196"/>
        <v/>
      </c>
      <c r="KJ71" s="432" t="str">
        <f t="shared" si="196"/>
        <v/>
      </c>
      <c r="KK71" s="432" t="str">
        <f t="shared" si="196"/>
        <v/>
      </c>
      <c r="KL71" s="432" t="str">
        <f t="shared" si="196"/>
        <v/>
      </c>
      <c r="KM71" s="432" t="str">
        <f t="shared" si="197"/>
        <v/>
      </c>
      <c r="KN71" s="432" t="str">
        <f t="shared" si="197"/>
        <v/>
      </c>
      <c r="KO71" s="432" t="str">
        <f t="shared" si="197"/>
        <v/>
      </c>
      <c r="KP71" s="432" t="str">
        <f t="shared" si="197"/>
        <v/>
      </c>
      <c r="KQ71" s="432" t="str">
        <f t="shared" si="197"/>
        <v/>
      </c>
      <c r="KR71" s="432" t="str">
        <f t="shared" si="197"/>
        <v/>
      </c>
      <c r="KS71" s="432" t="str">
        <f t="shared" si="197"/>
        <v/>
      </c>
      <c r="KT71" s="432" t="str">
        <f t="shared" si="197"/>
        <v/>
      </c>
      <c r="KU71" s="432" t="str">
        <f t="shared" si="197"/>
        <v/>
      </c>
      <c r="KV71" s="432" t="str">
        <f t="shared" si="197"/>
        <v/>
      </c>
      <c r="KW71" s="432" t="str">
        <f t="shared" si="198"/>
        <v/>
      </c>
      <c r="KX71" s="432" t="str">
        <f t="shared" si="198"/>
        <v/>
      </c>
      <c r="KY71" s="432" t="str">
        <f t="shared" si="198"/>
        <v/>
      </c>
      <c r="KZ71" s="432" t="str">
        <f t="shared" si="198"/>
        <v/>
      </c>
      <c r="LA71" s="432" t="str">
        <f t="shared" si="198"/>
        <v/>
      </c>
      <c r="LB71" s="432" t="str">
        <f t="shared" si="198"/>
        <v/>
      </c>
      <c r="LC71" s="432" t="str">
        <f t="shared" si="198"/>
        <v/>
      </c>
      <c r="LD71" s="432" t="str">
        <f t="shared" si="198"/>
        <v/>
      </c>
      <c r="LE71" s="432" t="str">
        <f t="shared" si="198"/>
        <v/>
      </c>
      <c r="LF71" s="432" t="str">
        <f t="shared" si="198"/>
        <v/>
      </c>
      <c r="LG71" s="432" t="str">
        <f t="shared" si="199"/>
        <v/>
      </c>
      <c r="LH71" s="432" t="str">
        <f t="shared" si="199"/>
        <v/>
      </c>
      <c r="LI71" s="432" t="str">
        <f t="shared" si="199"/>
        <v/>
      </c>
      <c r="LJ71" s="432" t="str">
        <f t="shared" si="199"/>
        <v/>
      </c>
      <c r="LK71" s="432" t="str">
        <f t="shared" si="199"/>
        <v/>
      </c>
      <c r="LL71" s="432" t="str">
        <f t="shared" si="199"/>
        <v/>
      </c>
      <c r="LM71" s="432" t="str">
        <f t="shared" si="199"/>
        <v/>
      </c>
      <c r="LN71" s="432" t="str">
        <f t="shared" si="199"/>
        <v/>
      </c>
      <c r="LO71" s="432" t="str">
        <f t="shared" si="199"/>
        <v/>
      </c>
      <c r="LP71" s="432" t="str">
        <f t="shared" si="199"/>
        <v/>
      </c>
      <c r="LQ71" s="432" t="str">
        <f t="shared" si="200"/>
        <v/>
      </c>
      <c r="LR71" s="432" t="str">
        <f t="shared" si="200"/>
        <v/>
      </c>
      <c r="LS71" s="432" t="str">
        <f t="shared" si="200"/>
        <v/>
      </c>
      <c r="LT71" s="432" t="str">
        <f t="shared" si="200"/>
        <v/>
      </c>
      <c r="LU71" s="432" t="str">
        <f t="shared" si="200"/>
        <v/>
      </c>
      <c r="LV71" s="432" t="str">
        <f t="shared" si="200"/>
        <v/>
      </c>
      <c r="LW71" s="432" t="str">
        <f t="shared" si="200"/>
        <v/>
      </c>
      <c r="LX71" s="432" t="str">
        <f t="shared" si="200"/>
        <v/>
      </c>
      <c r="LY71" s="432" t="str">
        <f t="shared" si="200"/>
        <v/>
      </c>
      <c r="LZ71" s="432" t="str">
        <f t="shared" si="200"/>
        <v/>
      </c>
      <c r="MA71" s="432" t="str">
        <f t="shared" si="201"/>
        <v/>
      </c>
      <c r="MB71" s="432" t="str">
        <f t="shared" si="201"/>
        <v/>
      </c>
      <c r="MC71" s="432" t="str">
        <f t="shared" si="201"/>
        <v/>
      </c>
      <c r="MD71" s="432" t="str">
        <f t="shared" si="201"/>
        <v/>
      </c>
      <c r="ME71" s="432" t="str">
        <f t="shared" si="201"/>
        <v/>
      </c>
      <c r="MF71" s="432" t="str">
        <f t="shared" si="201"/>
        <v/>
      </c>
      <c r="MG71" s="432" t="str">
        <f t="shared" si="201"/>
        <v/>
      </c>
      <c r="MH71" s="432" t="str">
        <f t="shared" si="201"/>
        <v/>
      </c>
      <c r="MI71" s="432" t="str">
        <f t="shared" si="201"/>
        <v/>
      </c>
      <c r="MJ71" s="432" t="str">
        <f t="shared" si="201"/>
        <v/>
      </c>
      <c r="MK71" s="432" t="str">
        <f t="shared" si="202"/>
        <v/>
      </c>
      <c r="ML71" s="432" t="str">
        <f t="shared" si="202"/>
        <v/>
      </c>
      <c r="MM71" s="432" t="str">
        <f t="shared" si="202"/>
        <v/>
      </c>
      <c r="MN71" s="432" t="str">
        <f t="shared" si="202"/>
        <v/>
      </c>
      <c r="MO71" s="432" t="str">
        <f t="shared" si="202"/>
        <v/>
      </c>
      <c r="MP71" s="432" t="str">
        <f t="shared" si="202"/>
        <v/>
      </c>
      <c r="MQ71" s="432" t="str">
        <f t="shared" si="202"/>
        <v/>
      </c>
      <c r="MR71" s="432" t="str">
        <f t="shared" si="202"/>
        <v/>
      </c>
      <c r="MS71" s="432" t="str">
        <f t="shared" si="202"/>
        <v/>
      </c>
      <c r="MT71" s="432" t="str">
        <f t="shared" si="202"/>
        <v/>
      </c>
      <c r="MU71" s="432" t="str">
        <f t="shared" si="203"/>
        <v/>
      </c>
      <c r="MV71" s="432" t="str">
        <f t="shared" si="203"/>
        <v/>
      </c>
      <c r="MW71" s="432" t="str">
        <f t="shared" si="203"/>
        <v/>
      </c>
      <c r="MX71" s="432" t="str">
        <f t="shared" si="203"/>
        <v/>
      </c>
      <c r="MY71" s="432" t="str">
        <f t="shared" si="203"/>
        <v/>
      </c>
      <c r="MZ71" s="432" t="str">
        <f t="shared" si="203"/>
        <v/>
      </c>
      <c r="NA71" s="432" t="str">
        <f t="shared" si="203"/>
        <v/>
      </c>
      <c r="NB71" s="432" t="str">
        <f t="shared" si="203"/>
        <v/>
      </c>
      <c r="NC71" s="432" t="str">
        <f t="shared" si="203"/>
        <v/>
      </c>
      <c r="ND71" s="432" t="str">
        <f t="shared" si="203"/>
        <v/>
      </c>
      <c r="NE71" s="432" t="str">
        <f t="shared" si="204"/>
        <v/>
      </c>
      <c r="NF71" s="432" t="str">
        <f t="shared" si="204"/>
        <v/>
      </c>
      <c r="NG71" s="432" t="str">
        <f t="shared" si="204"/>
        <v/>
      </c>
      <c r="NH71" s="432" t="str">
        <f t="shared" si="204"/>
        <v/>
      </c>
      <c r="NI71" s="432" t="str">
        <f t="shared" si="204"/>
        <v/>
      </c>
      <c r="NJ71" s="432" t="str">
        <f t="shared" si="204"/>
        <v/>
      </c>
      <c r="NK71" s="432" t="str">
        <f t="shared" si="204"/>
        <v/>
      </c>
      <c r="NL71" s="432" t="str">
        <f t="shared" si="204"/>
        <v/>
      </c>
      <c r="NM71" s="432" t="str">
        <f t="shared" si="204"/>
        <v/>
      </c>
      <c r="NN71" s="432" t="str">
        <f t="shared" si="204"/>
        <v/>
      </c>
      <c r="NO71" s="432" t="str">
        <f t="shared" si="205"/>
        <v/>
      </c>
      <c r="NP71" s="432" t="str">
        <f t="shared" si="205"/>
        <v/>
      </c>
      <c r="NQ71" s="432" t="str">
        <f t="shared" si="205"/>
        <v/>
      </c>
      <c r="NR71" s="432" t="str">
        <f t="shared" si="205"/>
        <v/>
      </c>
      <c r="NS71" s="432" t="str">
        <f t="shared" si="205"/>
        <v/>
      </c>
      <c r="NT71" s="432" t="str">
        <f t="shared" si="205"/>
        <v/>
      </c>
      <c r="NU71" s="432" t="str">
        <f t="shared" si="205"/>
        <v/>
      </c>
      <c r="NV71" s="432" t="str">
        <f t="shared" si="205"/>
        <v/>
      </c>
      <c r="NW71" s="432" t="str">
        <f t="shared" si="205"/>
        <v/>
      </c>
      <c r="NX71" s="432" t="str">
        <f t="shared" si="205"/>
        <v/>
      </c>
      <c r="NY71" s="432" t="str">
        <f t="shared" si="206"/>
        <v/>
      </c>
      <c r="NZ71" s="432" t="str">
        <f t="shared" si="206"/>
        <v/>
      </c>
      <c r="OA71" s="432" t="str">
        <f t="shared" si="206"/>
        <v/>
      </c>
      <c r="OB71" s="432" t="str">
        <f t="shared" si="206"/>
        <v/>
      </c>
      <c r="OC71" s="432" t="str">
        <f t="shared" si="206"/>
        <v/>
      </c>
      <c r="OD71" s="432" t="str">
        <f t="shared" si="206"/>
        <v/>
      </c>
      <c r="OE71" s="432" t="str">
        <f t="shared" si="206"/>
        <v/>
      </c>
      <c r="OF71" s="432" t="str">
        <f t="shared" si="206"/>
        <v/>
      </c>
      <c r="OG71" s="432" t="str">
        <f t="shared" si="206"/>
        <v/>
      </c>
      <c r="OH71" s="432" t="str">
        <f t="shared" si="206"/>
        <v/>
      </c>
      <c r="OI71" s="432" t="str">
        <f t="shared" si="207"/>
        <v/>
      </c>
      <c r="OJ71" s="432" t="str">
        <f t="shared" si="207"/>
        <v/>
      </c>
      <c r="OK71" s="432" t="str">
        <f t="shared" si="207"/>
        <v/>
      </c>
      <c r="OL71" s="432" t="str">
        <f t="shared" si="207"/>
        <v/>
      </c>
      <c r="OM71" s="432" t="str">
        <f t="shared" si="207"/>
        <v/>
      </c>
      <c r="ON71" s="432" t="str">
        <f t="shared" si="207"/>
        <v/>
      </c>
      <c r="OO71" s="432" t="str">
        <f t="shared" si="207"/>
        <v/>
      </c>
      <c r="OP71" s="432" t="str">
        <f t="shared" si="207"/>
        <v/>
      </c>
      <c r="OQ71" s="432" t="str">
        <f t="shared" si="207"/>
        <v/>
      </c>
      <c r="OR71" s="432" t="str">
        <f t="shared" si="207"/>
        <v/>
      </c>
      <c r="OS71" s="432" t="str">
        <f t="shared" si="208"/>
        <v/>
      </c>
      <c r="OT71" s="432" t="str">
        <f t="shared" si="208"/>
        <v/>
      </c>
      <c r="OU71" s="432" t="str">
        <f t="shared" si="208"/>
        <v/>
      </c>
      <c r="OV71" s="432" t="str">
        <f t="shared" si="208"/>
        <v/>
      </c>
      <c r="OW71" s="432" t="str">
        <f t="shared" si="208"/>
        <v/>
      </c>
      <c r="OX71" s="432" t="str">
        <f t="shared" si="208"/>
        <v/>
      </c>
      <c r="OY71" s="432" t="str">
        <f t="shared" si="208"/>
        <v/>
      </c>
      <c r="OZ71" s="432" t="str">
        <f t="shared" si="208"/>
        <v/>
      </c>
      <c r="PA71" s="432" t="str">
        <f t="shared" si="208"/>
        <v/>
      </c>
      <c r="PB71" s="432" t="str">
        <f t="shared" si="208"/>
        <v/>
      </c>
      <c r="PC71" s="432" t="str">
        <f t="shared" si="208"/>
        <v/>
      </c>
      <c r="PD71" s="432" t="str">
        <f t="shared" si="208"/>
        <v/>
      </c>
      <c r="PE71" s="432" t="str">
        <f t="shared" si="208"/>
        <v/>
      </c>
    </row>
    <row r="72" spans="1:421" ht="15.6">
      <c r="A72" s="549"/>
      <c r="B72" s="550"/>
      <c r="C72" s="948"/>
      <c r="D72" s="550"/>
      <c r="E72" s="554"/>
      <c r="F72" s="550"/>
      <c r="G72" s="551"/>
      <c r="H72" s="552"/>
      <c r="I72" s="553"/>
      <c r="J72" s="554"/>
      <c r="K72" s="554" t="str">
        <f t="shared" si="51"/>
        <v/>
      </c>
      <c r="L72" s="657" t="str">
        <f t="shared" si="12"/>
        <v/>
      </c>
      <c r="M72" s="952" t="str">
        <f t="shared" si="171"/>
        <v/>
      </c>
      <c r="N72" s="952" t="str">
        <f t="shared" si="52"/>
        <v/>
      </c>
      <c r="O72" s="1487"/>
      <c r="P72" s="1487"/>
      <c r="Q72" s="98"/>
      <c r="R72" s="167" t="str">
        <f t="shared" si="53"/>
        <v/>
      </c>
      <c r="S72" s="167" t="str">
        <f t="shared" si="54"/>
        <v/>
      </c>
      <c r="T72" s="167" t="str">
        <f t="shared" si="55"/>
        <v/>
      </c>
      <c r="U72" s="167" t="str">
        <f t="shared" si="56"/>
        <v/>
      </c>
      <c r="V72" s="85" t="s">
        <v>673</v>
      </c>
      <c r="W72" s="450">
        <v>7.166666666666667</v>
      </c>
      <c r="X72" s="167" t="str">
        <f t="shared" si="57"/>
        <v/>
      </c>
      <c r="Y72" s="167" t="str">
        <f t="shared" si="58"/>
        <v/>
      </c>
      <c r="Z72" s="167" t="str">
        <f t="shared" si="59"/>
        <v/>
      </c>
      <c r="AA72" s="25"/>
      <c r="AB72" s="25"/>
      <c r="AE72" s="25"/>
      <c r="AF72" s="25"/>
      <c r="AG72" s="25"/>
      <c r="AH72" s="25"/>
      <c r="AI72" s="25"/>
      <c r="AJ72" s="25"/>
      <c r="AK72" s="25"/>
      <c r="AL72" s="25"/>
      <c r="AM72" s="25"/>
      <c r="AN72" s="25"/>
      <c r="AO72" s="25"/>
      <c r="AP72" s="25"/>
      <c r="AQ72" s="25"/>
      <c r="AR72" s="25"/>
      <c r="AS72" s="25"/>
      <c r="AT72" s="25"/>
      <c r="AU72" s="25"/>
      <c r="AV72" s="25"/>
      <c r="AW72" s="432" t="str">
        <f t="shared" si="172"/>
        <v/>
      </c>
      <c r="AX72" s="432" t="str">
        <f t="shared" si="172"/>
        <v/>
      </c>
      <c r="AY72" s="432" t="str">
        <f t="shared" si="172"/>
        <v/>
      </c>
      <c r="AZ72" s="432" t="str">
        <f t="shared" si="172"/>
        <v/>
      </c>
      <c r="BA72" s="432" t="str">
        <f t="shared" si="172"/>
        <v/>
      </c>
      <c r="BB72" s="432" t="str">
        <f t="shared" si="172"/>
        <v/>
      </c>
      <c r="BC72" s="432" t="str">
        <f t="shared" si="172"/>
        <v/>
      </c>
      <c r="BD72" s="432" t="str">
        <f t="shared" si="172"/>
        <v/>
      </c>
      <c r="BE72" s="432" t="str">
        <f t="shared" si="172"/>
        <v/>
      </c>
      <c r="BF72" s="432" t="str">
        <f t="shared" si="172"/>
        <v/>
      </c>
      <c r="BG72" s="432" t="str">
        <f t="shared" si="173"/>
        <v/>
      </c>
      <c r="BH72" s="432" t="str">
        <f t="shared" si="173"/>
        <v/>
      </c>
      <c r="BI72" s="432" t="str">
        <f t="shared" si="173"/>
        <v/>
      </c>
      <c r="BJ72" s="432" t="str">
        <f t="shared" si="173"/>
        <v/>
      </c>
      <c r="BK72" s="432" t="str">
        <f t="shared" si="173"/>
        <v/>
      </c>
      <c r="BL72" s="432" t="str">
        <f t="shared" si="173"/>
        <v/>
      </c>
      <c r="BM72" s="432" t="str">
        <f t="shared" si="173"/>
        <v/>
      </c>
      <c r="BN72" s="432" t="str">
        <f t="shared" si="173"/>
        <v/>
      </c>
      <c r="BO72" s="432" t="str">
        <f t="shared" si="173"/>
        <v/>
      </c>
      <c r="BP72" s="432" t="str">
        <f t="shared" si="173"/>
        <v/>
      </c>
      <c r="BQ72" s="432" t="str">
        <f t="shared" si="174"/>
        <v/>
      </c>
      <c r="BR72" s="432" t="str">
        <f t="shared" si="174"/>
        <v/>
      </c>
      <c r="BS72" s="432" t="str">
        <f t="shared" si="174"/>
        <v/>
      </c>
      <c r="BT72" s="432" t="str">
        <f t="shared" si="174"/>
        <v/>
      </c>
      <c r="BU72" s="432" t="str">
        <f t="shared" si="174"/>
        <v/>
      </c>
      <c r="BV72" s="432" t="str">
        <f t="shared" si="174"/>
        <v/>
      </c>
      <c r="BW72" s="432" t="str">
        <f t="shared" si="174"/>
        <v/>
      </c>
      <c r="BX72" s="432" t="str">
        <f t="shared" si="174"/>
        <v/>
      </c>
      <c r="BY72" s="432" t="str">
        <f t="shared" si="174"/>
        <v/>
      </c>
      <c r="BZ72" s="432" t="str">
        <f t="shared" si="174"/>
        <v/>
      </c>
      <c r="CA72" s="432" t="str">
        <f t="shared" si="175"/>
        <v/>
      </c>
      <c r="CB72" s="432" t="str">
        <f t="shared" si="175"/>
        <v/>
      </c>
      <c r="CC72" s="432" t="str">
        <f t="shared" si="175"/>
        <v/>
      </c>
      <c r="CD72" s="432" t="str">
        <f t="shared" si="175"/>
        <v/>
      </c>
      <c r="CE72" s="432" t="str">
        <f t="shared" si="175"/>
        <v/>
      </c>
      <c r="CF72" s="432" t="str">
        <f t="shared" si="175"/>
        <v/>
      </c>
      <c r="CG72" s="432" t="str">
        <f t="shared" si="175"/>
        <v/>
      </c>
      <c r="CH72" s="432" t="str">
        <f t="shared" si="175"/>
        <v/>
      </c>
      <c r="CI72" s="432" t="str">
        <f t="shared" si="175"/>
        <v/>
      </c>
      <c r="CJ72" s="432" t="str">
        <f t="shared" si="175"/>
        <v/>
      </c>
      <c r="CK72" s="432" t="str">
        <f t="shared" si="176"/>
        <v/>
      </c>
      <c r="CL72" s="432" t="str">
        <f t="shared" si="176"/>
        <v/>
      </c>
      <c r="CM72" s="432" t="str">
        <f t="shared" si="176"/>
        <v/>
      </c>
      <c r="CN72" s="432" t="str">
        <f t="shared" si="176"/>
        <v/>
      </c>
      <c r="CO72" s="432" t="str">
        <f t="shared" si="176"/>
        <v/>
      </c>
      <c r="CP72" s="432" t="str">
        <f t="shared" si="176"/>
        <v/>
      </c>
      <c r="CQ72" s="432" t="str">
        <f t="shared" si="176"/>
        <v/>
      </c>
      <c r="CR72" s="432" t="str">
        <f t="shared" si="176"/>
        <v/>
      </c>
      <c r="CS72" s="432" t="str">
        <f t="shared" si="176"/>
        <v/>
      </c>
      <c r="CT72" s="432" t="str">
        <f t="shared" si="176"/>
        <v/>
      </c>
      <c r="CU72" s="432" t="str">
        <f t="shared" si="177"/>
        <v/>
      </c>
      <c r="CV72" s="432" t="str">
        <f t="shared" si="177"/>
        <v/>
      </c>
      <c r="CW72" s="432" t="str">
        <f t="shared" si="177"/>
        <v/>
      </c>
      <c r="CX72" s="432" t="str">
        <f t="shared" si="177"/>
        <v/>
      </c>
      <c r="CY72" s="432" t="str">
        <f t="shared" si="177"/>
        <v/>
      </c>
      <c r="CZ72" s="432" t="str">
        <f t="shared" si="177"/>
        <v/>
      </c>
      <c r="DA72" s="432" t="str">
        <f t="shared" si="177"/>
        <v/>
      </c>
      <c r="DB72" s="432" t="str">
        <f t="shared" si="177"/>
        <v/>
      </c>
      <c r="DC72" s="432" t="str">
        <f t="shared" si="177"/>
        <v/>
      </c>
      <c r="DD72" s="432" t="str">
        <f t="shared" si="177"/>
        <v/>
      </c>
      <c r="DE72" s="432" t="str">
        <f t="shared" si="178"/>
        <v/>
      </c>
      <c r="DF72" s="432" t="str">
        <f t="shared" si="178"/>
        <v/>
      </c>
      <c r="DG72" s="432" t="str">
        <f t="shared" si="178"/>
        <v/>
      </c>
      <c r="DH72" s="432" t="str">
        <f t="shared" si="178"/>
        <v/>
      </c>
      <c r="DI72" s="432" t="str">
        <f t="shared" si="178"/>
        <v/>
      </c>
      <c r="DJ72" s="432" t="str">
        <f t="shared" si="178"/>
        <v/>
      </c>
      <c r="DK72" s="432" t="str">
        <f t="shared" si="178"/>
        <v/>
      </c>
      <c r="DL72" s="432" t="str">
        <f t="shared" si="178"/>
        <v/>
      </c>
      <c r="DM72" s="432" t="str">
        <f t="shared" si="178"/>
        <v/>
      </c>
      <c r="DN72" s="432" t="str">
        <f t="shared" si="178"/>
        <v/>
      </c>
      <c r="DO72" s="432" t="str">
        <f t="shared" si="179"/>
        <v/>
      </c>
      <c r="DP72" s="432" t="str">
        <f t="shared" si="179"/>
        <v/>
      </c>
      <c r="DQ72" s="432" t="str">
        <f t="shared" si="179"/>
        <v/>
      </c>
      <c r="DR72" s="432" t="str">
        <f t="shared" si="179"/>
        <v/>
      </c>
      <c r="DS72" s="432" t="str">
        <f t="shared" si="179"/>
        <v/>
      </c>
      <c r="DT72" s="432" t="str">
        <f t="shared" si="179"/>
        <v/>
      </c>
      <c r="DU72" s="432" t="str">
        <f t="shared" si="179"/>
        <v/>
      </c>
      <c r="DV72" s="432" t="str">
        <f t="shared" si="179"/>
        <v/>
      </c>
      <c r="DW72" s="432" t="str">
        <f t="shared" si="179"/>
        <v/>
      </c>
      <c r="DX72" s="432" t="str">
        <f t="shared" si="179"/>
        <v/>
      </c>
      <c r="DY72" s="432" t="str">
        <f t="shared" si="180"/>
        <v/>
      </c>
      <c r="DZ72" s="432" t="str">
        <f t="shared" si="180"/>
        <v/>
      </c>
      <c r="EA72" s="432" t="str">
        <f t="shared" si="180"/>
        <v/>
      </c>
      <c r="EB72" s="432" t="str">
        <f t="shared" si="180"/>
        <v/>
      </c>
      <c r="EC72" s="432" t="str">
        <f t="shared" si="180"/>
        <v/>
      </c>
      <c r="ED72" s="432" t="str">
        <f t="shared" si="180"/>
        <v/>
      </c>
      <c r="EE72" s="432" t="str">
        <f t="shared" si="180"/>
        <v/>
      </c>
      <c r="EF72" s="432" t="str">
        <f t="shared" si="180"/>
        <v/>
      </c>
      <c r="EG72" s="432" t="str">
        <f t="shared" si="180"/>
        <v/>
      </c>
      <c r="EH72" s="432" t="str">
        <f t="shared" si="180"/>
        <v/>
      </c>
      <c r="EI72" s="432" t="str">
        <f t="shared" si="181"/>
        <v/>
      </c>
      <c r="EJ72" s="432" t="str">
        <f t="shared" si="181"/>
        <v/>
      </c>
      <c r="EK72" s="432" t="str">
        <f t="shared" si="181"/>
        <v/>
      </c>
      <c r="EL72" s="432" t="str">
        <f t="shared" si="181"/>
        <v/>
      </c>
      <c r="EM72" s="432" t="str">
        <f t="shared" si="181"/>
        <v/>
      </c>
      <c r="EN72" s="432" t="str">
        <f t="shared" si="181"/>
        <v/>
      </c>
      <c r="EO72" s="432" t="str">
        <f t="shared" si="181"/>
        <v/>
      </c>
      <c r="EP72" s="432" t="str">
        <f t="shared" si="181"/>
        <v/>
      </c>
      <c r="EQ72" s="432" t="str">
        <f t="shared" si="181"/>
        <v/>
      </c>
      <c r="ER72" s="432" t="str">
        <f t="shared" si="181"/>
        <v/>
      </c>
      <c r="ES72" s="432" t="str">
        <f t="shared" si="182"/>
        <v/>
      </c>
      <c r="ET72" s="432" t="str">
        <f t="shared" si="182"/>
        <v/>
      </c>
      <c r="EU72" s="432" t="str">
        <f t="shared" si="182"/>
        <v/>
      </c>
      <c r="EV72" s="432" t="str">
        <f t="shared" si="182"/>
        <v/>
      </c>
      <c r="EW72" s="432" t="str">
        <f t="shared" si="182"/>
        <v/>
      </c>
      <c r="EX72" s="432" t="str">
        <f t="shared" si="182"/>
        <v/>
      </c>
      <c r="EY72" s="432" t="str">
        <f t="shared" si="182"/>
        <v/>
      </c>
      <c r="EZ72" s="432" t="str">
        <f t="shared" si="182"/>
        <v/>
      </c>
      <c r="FA72" s="432" t="str">
        <f t="shared" si="182"/>
        <v/>
      </c>
      <c r="FB72" s="432" t="str">
        <f t="shared" si="182"/>
        <v/>
      </c>
      <c r="FC72" s="432" t="str">
        <f t="shared" si="183"/>
        <v/>
      </c>
      <c r="FD72" s="432" t="str">
        <f t="shared" si="183"/>
        <v/>
      </c>
      <c r="FE72" s="432" t="str">
        <f t="shared" si="183"/>
        <v/>
      </c>
      <c r="FF72" s="432" t="str">
        <f t="shared" si="183"/>
        <v/>
      </c>
      <c r="FG72" s="432" t="str">
        <f t="shared" si="183"/>
        <v/>
      </c>
      <c r="FH72" s="432" t="str">
        <f t="shared" si="183"/>
        <v/>
      </c>
      <c r="FI72" s="432" t="str">
        <f t="shared" si="183"/>
        <v/>
      </c>
      <c r="FJ72" s="432" t="str">
        <f t="shared" si="183"/>
        <v/>
      </c>
      <c r="FK72" s="432" t="str">
        <f t="shared" si="183"/>
        <v/>
      </c>
      <c r="FL72" s="432" t="str">
        <f t="shared" si="183"/>
        <v/>
      </c>
      <c r="FM72" s="432" t="str">
        <f t="shared" si="184"/>
        <v/>
      </c>
      <c r="FN72" s="432" t="str">
        <f t="shared" si="184"/>
        <v/>
      </c>
      <c r="FO72" s="432" t="str">
        <f t="shared" si="184"/>
        <v/>
      </c>
      <c r="FP72" s="432" t="str">
        <f t="shared" si="184"/>
        <v/>
      </c>
      <c r="FQ72" s="432" t="str">
        <f t="shared" si="184"/>
        <v/>
      </c>
      <c r="FR72" s="432" t="str">
        <f t="shared" si="184"/>
        <v/>
      </c>
      <c r="FS72" s="432" t="str">
        <f t="shared" si="184"/>
        <v/>
      </c>
      <c r="FT72" s="432" t="str">
        <f t="shared" si="184"/>
        <v/>
      </c>
      <c r="FU72" s="432" t="str">
        <f t="shared" si="184"/>
        <v/>
      </c>
      <c r="FV72" s="432" t="str">
        <f t="shared" si="184"/>
        <v/>
      </c>
      <c r="FW72" s="432" t="str">
        <f t="shared" si="185"/>
        <v/>
      </c>
      <c r="FX72" s="432" t="str">
        <f t="shared" si="185"/>
        <v/>
      </c>
      <c r="FY72" s="432" t="str">
        <f t="shared" si="185"/>
        <v/>
      </c>
      <c r="FZ72" s="432" t="str">
        <f t="shared" si="185"/>
        <v/>
      </c>
      <c r="GA72" s="432" t="str">
        <f t="shared" si="185"/>
        <v/>
      </c>
      <c r="GB72" s="432" t="str">
        <f t="shared" si="185"/>
        <v/>
      </c>
      <c r="GC72" s="432" t="str">
        <f t="shared" si="185"/>
        <v/>
      </c>
      <c r="GD72" s="432" t="str">
        <f t="shared" si="185"/>
        <v/>
      </c>
      <c r="GE72" s="432" t="str">
        <f t="shared" si="185"/>
        <v/>
      </c>
      <c r="GF72" s="432" t="str">
        <f t="shared" si="185"/>
        <v/>
      </c>
      <c r="GG72" s="432" t="str">
        <f t="shared" si="186"/>
        <v/>
      </c>
      <c r="GH72" s="432" t="str">
        <f t="shared" si="186"/>
        <v/>
      </c>
      <c r="GI72" s="432" t="str">
        <f t="shared" si="186"/>
        <v/>
      </c>
      <c r="GJ72" s="432" t="str">
        <f t="shared" si="186"/>
        <v/>
      </c>
      <c r="GK72" s="432" t="str">
        <f t="shared" si="186"/>
        <v/>
      </c>
      <c r="GL72" s="432" t="str">
        <f t="shared" si="186"/>
        <v/>
      </c>
      <c r="GM72" s="432" t="str">
        <f t="shared" si="186"/>
        <v/>
      </c>
      <c r="GN72" s="432" t="str">
        <f t="shared" si="186"/>
        <v/>
      </c>
      <c r="GO72" s="432" t="str">
        <f t="shared" si="186"/>
        <v/>
      </c>
      <c r="GP72" s="432" t="str">
        <f t="shared" si="186"/>
        <v/>
      </c>
      <c r="GQ72" s="432" t="str">
        <f t="shared" si="187"/>
        <v/>
      </c>
      <c r="GR72" s="432" t="str">
        <f t="shared" si="187"/>
        <v/>
      </c>
      <c r="GS72" s="432" t="str">
        <f t="shared" si="187"/>
        <v/>
      </c>
      <c r="GT72" s="432" t="str">
        <f t="shared" si="187"/>
        <v/>
      </c>
      <c r="GU72" s="432" t="str">
        <f t="shared" si="187"/>
        <v/>
      </c>
      <c r="GV72" s="432" t="str">
        <f t="shared" si="187"/>
        <v/>
      </c>
      <c r="GW72" s="432" t="str">
        <f t="shared" si="187"/>
        <v/>
      </c>
      <c r="GX72" s="432" t="str">
        <f t="shared" si="187"/>
        <v/>
      </c>
      <c r="GY72" s="432" t="str">
        <f t="shared" si="187"/>
        <v/>
      </c>
      <c r="GZ72" s="432" t="str">
        <f t="shared" si="187"/>
        <v/>
      </c>
      <c r="HA72" s="432" t="str">
        <f t="shared" si="188"/>
        <v/>
      </c>
      <c r="HB72" s="432" t="str">
        <f t="shared" si="188"/>
        <v/>
      </c>
      <c r="HC72" s="432" t="str">
        <f t="shared" si="188"/>
        <v/>
      </c>
      <c r="HD72" s="432" t="str">
        <f t="shared" si="188"/>
        <v/>
      </c>
      <c r="HE72" s="432" t="str">
        <f t="shared" si="188"/>
        <v/>
      </c>
      <c r="HF72" s="432" t="str">
        <f t="shared" si="188"/>
        <v/>
      </c>
      <c r="HG72" s="432" t="str">
        <f t="shared" si="188"/>
        <v/>
      </c>
      <c r="HH72" s="432" t="str">
        <f t="shared" si="188"/>
        <v/>
      </c>
      <c r="HI72" s="432" t="str">
        <f t="shared" si="188"/>
        <v/>
      </c>
      <c r="HJ72" s="432" t="str">
        <f t="shared" si="188"/>
        <v/>
      </c>
      <c r="HK72" s="432" t="str">
        <f t="shared" si="189"/>
        <v/>
      </c>
      <c r="HL72" s="432" t="str">
        <f t="shared" si="189"/>
        <v/>
      </c>
      <c r="HM72" s="432" t="str">
        <f t="shared" si="189"/>
        <v/>
      </c>
      <c r="HN72" s="432" t="str">
        <f t="shared" si="189"/>
        <v/>
      </c>
      <c r="HO72" s="432" t="str">
        <f t="shared" si="189"/>
        <v/>
      </c>
      <c r="HP72" s="432" t="str">
        <f t="shared" si="189"/>
        <v/>
      </c>
      <c r="HQ72" s="432" t="str">
        <f t="shared" si="189"/>
        <v/>
      </c>
      <c r="HR72" s="432" t="str">
        <f t="shared" si="189"/>
        <v/>
      </c>
      <c r="HS72" s="432" t="str">
        <f t="shared" si="189"/>
        <v/>
      </c>
      <c r="HT72" s="432" t="str">
        <f t="shared" si="189"/>
        <v/>
      </c>
      <c r="HU72" s="432" t="str">
        <f t="shared" si="190"/>
        <v/>
      </c>
      <c r="HV72" s="432" t="str">
        <f t="shared" si="190"/>
        <v/>
      </c>
      <c r="HW72" s="432" t="str">
        <f t="shared" si="190"/>
        <v/>
      </c>
      <c r="HX72" s="432" t="str">
        <f t="shared" si="190"/>
        <v/>
      </c>
      <c r="HY72" s="432" t="str">
        <f t="shared" si="190"/>
        <v/>
      </c>
      <c r="HZ72" s="432" t="str">
        <f t="shared" si="190"/>
        <v/>
      </c>
      <c r="IA72" s="432" t="str">
        <f t="shared" si="190"/>
        <v/>
      </c>
      <c r="IB72" s="432" t="str">
        <f t="shared" si="190"/>
        <v/>
      </c>
      <c r="IC72" s="432" t="str">
        <f t="shared" si="190"/>
        <v/>
      </c>
      <c r="ID72" s="432" t="str">
        <f t="shared" si="190"/>
        <v/>
      </c>
      <c r="IE72" s="432" t="str">
        <f t="shared" si="191"/>
        <v/>
      </c>
      <c r="IF72" s="432" t="str">
        <f t="shared" si="191"/>
        <v/>
      </c>
      <c r="IG72" s="432" t="str">
        <f t="shared" si="191"/>
        <v/>
      </c>
      <c r="IH72" s="432" t="str">
        <f t="shared" si="191"/>
        <v/>
      </c>
      <c r="II72" s="432" t="str">
        <f t="shared" si="191"/>
        <v/>
      </c>
      <c r="IJ72" s="432" t="str">
        <f t="shared" si="191"/>
        <v/>
      </c>
      <c r="IK72" s="432" t="str">
        <f t="shared" si="191"/>
        <v/>
      </c>
      <c r="IL72" s="432" t="str">
        <f t="shared" si="191"/>
        <v/>
      </c>
      <c r="IM72" s="432" t="str">
        <f t="shared" si="191"/>
        <v/>
      </c>
      <c r="IN72" s="432" t="str">
        <f t="shared" si="191"/>
        <v/>
      </c>
      <c r="IO72" s="432" t="str">
        <f t="shared" si="192"/>
        <v/>
      </c>
      <c r="IP72" s="432" t="str">
        <f t="shared" si="192"/>
        <v/>
      </c>
      <c r="IQ72" s="432" t="str">
        <f t="shared" si="192"/>
        <v/>
      </c>
      <c r="IR72" s="432" t="str">
        <f t="shared" si="192"/>
        <v/>
      </c>
      <c r="IS72" s="432" t="str">
        <f t="shared" si="192"/>
        <v/>
      </c>
      <c r="IT72" s="432" t="str">
        <f t="shared" si="192"/>
        <v/>
      </c>
      <c r="IU72" s="432" t="str">
        <f t="shared" si="192"/>
        <v/>
      </c>
      <c r="IV72" s="432" t="str">
        <f t="shared" si="192"/>
        <v/>
      </c>
      <c r="IW72" s="432" t="str">
        <f t="shared" si="192"/>
        <v/>
      </c>
      <c r="IX72" s="432" t="str">
        <f t="shared" si="192"/>
        <v/>
      </c>
      <c r="IY72" s="432" t="str">
        <f t="shared" si="193"/>
        <v/>
      </c>
      <c r="IZ72" s="432" t="str">
        <f t="shared" si="193"/>
        <v/>
      </c>
      <c r="JA72" s="432" t="str">
        <f t="shared" si="193"/>
        <v/>
      </c>
      <c r="JB72" s="432" t="str">
        <f t="shared" si="193"/>
        <v/>
      </c>
      <c r="JC72" s="432" t="str">
        <f t="shared" si="193"/>
        <v/>
      </c>
      <c r="JD72" s="432" t="str">
        <f t="shared" si="193"/>
        <v/>
      </c>
      <c r="JE72" s="432" t="str">
        <f t="shared" si="193"/>
        <v/>
      </c>
      <c r="JF72" s="432" t="str">
        <f t="shared" si="193"/>
        <v/>
      </c>
      <c r="JG72" s="432" t="str">
        <f t="shared" si="193"/>
        <v/>
      </c>
      <c r="JH72" s="432" t="str">
        <f t="shared" si="193"/>
        <v/>
      </c>
      <c r="JI72" s="432" t="str">
        <f t="shared" si="194"/>
        <v/>
      </c>
      <c r="JJ72" s="432" t="str">
        <f t="shared" si="194"/>
        <v/>
      </c>
      <c r="JK72" s="432" t="str">
        <f t="shared" si="194"/>
        <v/>
      </c>
      <c r="JL72" s="432" t="str">
        <f t="shared" si="194"/>
        <v/>
      </c>
      <c r="JM72" s="432" t="str">
        <f t="shared" si="194"/>
        <v/>
      </c>
      <c r="JN72" s="432" t="str">
        <f t="shared" si="194"/>
        <v/>
      </c>
      <c r="JO72" s="432" t="str">
        <f t="shared" si="194"/>
        <v/>
      </c>
      <c r="JP72" s="432" t="str">
        <f t="shared" si="194"/>
        <v/>
      </c>
      <c r="JQ72" s="432" t="str">
        <f t="shared" si="194"/>
        <v/>
      </c>
      <c r="JR72" s="432" t="str">
        <f t="shared" si="194"/>
        <v/>
      </c>
      <c r="JS72" s="432" t="str">
        <f t="shared" si="195"/>
        <v/>
      </c>
      <c r="JT72" s="432" t="str">
        <f t="shared" si="195"/>
        <v/>
      </c>
      <c r="JU72" s="432" t="str">
        <f t="shared" si="195"/>
        <v/>
      </c>
      <c r="JV72" s="432" t="str">
        <f t="shared" si="195"/>
        <v/>
      </c>
      <c r="JW72" s="432" t="str">
        <f t="shared" si="195"/>
        <v/>
      </c>
      <c r="JX72" s="432" t="str">
        <f t="shared" si="195"/>
        <v/>
      </c>
      <c r="JY72" s="432" t="str">
        <f t="shared" si="195"/>
        <v/>
      </c>
      <c r="JZ72" s="432" t="str">
        <f t="shared" si="195"/>
        <v/>
      </c>
      <c r="KA72" s="432" t="str">
        <f t="shared" si="195"/>
        <v/>
      </c>
      <c r="KB72" s="432" t="str">
        <f t="shared" si="195"/>
        <v/>
      </c>
      <c r="KC72" s="432" t="str">
        <f t="shared" si="196"/>
        <v/>
      </c>
      <c r="KD72" s="432" t="str">
        <f t="shared" si="196"/>
        <v/>
      </c>
      <c r="KE72" s="432" t="str">
        <f t="shared" si="196"/>
        <v/>
      </c>
      <c r="KF72" s="432" t="str">
        <f t="shared" si="196"/>
        <v/>
      </c>
      <c r="KG72" s="432" t="str">
        <f t="shared" si="196"/>
        <v/>
      </c>
      <c r="KH72" s="432" t="str">
        <f t="shared" si="196"/>
        <v/>
      </c>
      <c r="KI72" s="432" t="str">
        <f t="shared" si="196"/>
        <v/>
      </c>
      <c r="KJ72" s="432" t="str">
        <f t="shared" si="196"/>
        <v/>
      </c>
      <c r="KK72" s="432" t="str">
        <f t="shared" si="196"/>
        <v/>
      </c>
      <c r="KL72" s="432" t="str">
        <f t="shared" si="196"/>
        <v/>
      </c>
      <c r="KM72" s="432" t="str">
        <f t="shared" si="197"/>
        <v/>
      </c>
      <c r="KN72" s="432" t="str">
        <f t="shared" si="197"/>
        <v/>
      </c>
      <c r="KO72" s="432" t="str">
        <f t="shared" si="197"/>
        <v/>
      </c>
      <c r="KP72" s="432" t="str">
        <f t="shared" si="197"/>
        <v/>
      </c>
      <c r="KQ72" s="432" t="str">
        <f t="shared" si="197"/>
        <v/>
      </c>
      <c r="KR72" s="432" t="str">
        <f t="shared" si="197"/>
        <v/>
      </c>
      <c r="KS72" s="432" t="str">
        <f t="shared" si="197"/>
        <v/>
      </c>
      <c r="KT72" s="432" t="str">
        <f t="shared" si="197"/>
        <v/>
      </c>
      <c r="KU72" s="432" t="str">
        <f t="shared" si="197"/>
        <v/>
      </c>
      <c r="KV72" s="432" t="str">
        <f t="shared" si="197"/>
        <v/>
      </c>
      <c r="KW72" s="432" t="str">
        <f t="shared" si="198"/>
        <v/>
      </c>
      <c r="KX72" s="432" t="str">
        <f t="shared" si="198"/>
        <v/>
      </c>
      <c r="KY72" s="432" t="str">
        <f t="shared" si="198"/>
        <v/>
      </c>
      <c r="KZ72" s="432" t="str">
        <f t="shared" si="198"/>
        <v/>
      </c>
      <c r="LA72" s="432" t="str">
        <f t="shared" si="198"/>
        <v/>
      </c>
      <c r="LB72" s="432" t="str">
        <f t="shared" si="198"/>
        <v/>
      </c>
      <c r="LC72" s="432" t="str">
        <f t="shared" si="198"/>
        <v/>
      </c>
      <c r="LD72" s="432" t="str">
        <f t="shared" si="198"/>
        <v/>
      </c>
      <c r="LE72" s="432" t="str">
        <f t="shared" si="198"/>
        <v/>
      </c>
      <c r="LF72" s="432" t="str">
        <f t="shared" si="198"/>
        <v/>
      </c>
      <c r="LG72" s="432" t="str">
        <f t="shared" si="199"/>
        <v/>
      </c>
      <c r="LH72" s="432" t="str">
        <f t="shared" si="199"/>
        <v/>
      </c>
      <c r="LI72" s="432" t="str">
        <f t="shared" si="199"/>
        <v/>
      </c>
      <c r="LJ72" s="432" t="str">
        <f t="shared" si="199"/>
        <v/>
      </c>
      <c r="LK72" s="432" t="str">
        <f t="shared" si="199"/>
        <v/>
      </c>
      <c r="LL72" s="432" t="str">
        <f t="shared" si="199"/>
        <v/>
      </c>
      <c r="LM72" s="432" t="str">
        <f t="shared" si="199"/>
        <v/>
      </c>
      <c r="LN72" s="432" t="str">
        <f t="shared" si="199"/>
        <v/>
      </c>
      <c r="LO72" s="432" t="str">
        <f t="shared" si="199"/>
        <v/>
      </c>
      <c r="LP72" s="432" t="str">
        <f t="shared" si="199"/>
        <v/>
      </c>
      <c r="LQ72" s="432" t="str">
        <f t="shared" si="200"/>
        <v/>
      </c>
      <c r="LR72" s="432" t="str">
        <f t="shared" si="200"/>
        <v/>
      </c>
      <c r="LS72" s="432" t="str">
        <f t="shared" si="200"/>
        <v/>
      </c>
      <c r="LT72" s="432" t="str">
        <f t="shared" si="200"/>
        <v/>
      </c>
      <c r="LU72" s="432" t="str">
        <f t="shared" si="200"/>
        <v/>
      </c>
      <c r="LV72" s="432" t="str">
        <f t="shared" si="200"/>
        <v/>
      </c>
      <c r="LW72" s="432" t="str">
        <f t="shared" si="200"/>
        <v/>
      </c>
      <c r="LX72" s="432" t="str">
        <f t="shared" si="200"/>
        <v/>
      </c>
      <c r="LY72" s="432" t="str">
        <f t="shared" si="200"/>
        <v/>
      </c>
      <c r="LZ72" s="432" t="str">
        <f t="shared" si="200"/>
        <v/>
      </c>
      <c r="MA72" s="432" t="str">
        <f t="shared" si="201"/>
        <v/>
      </c>
      <c r="MB72" s="432" t="str">
        <f t="shared" si="201"/>
        <v/>
      </c>
      <c r="MC72" s="432" t="str">
        <f t="shared" si="201"/>
        <v/>
      </c>
      <c r="MD72" s="432" t="str">
        <f t="shared" si="201"/>
        <v/>
      </c>
      <c r="ME72" s="432" t="str">
        <f t="shared" si="201"/>
        <v/>
      </c>
      <c r="MF72" s="432" t="str">
        <f t="shared" si="201"/>
        <v/>
      </c>
      <c r="MG72" s="432" t="str">
        <f t="shared" si="201"/>
        <v/>
      </c>
      <c r="MH72" s="432" t="str">
        <f t="shared" si="201"/>
        <v/>
      </c>
      <c r="MI72" s="432" t="str">
        <f t="shared" si="201"/>
        <v/>
      </c>
      <c r="MJ72" s="432" t="str">
        <f t="shared" si="201"/>
        <v/>
      </c>
      <c r="MK72" s="432" t="str">
        <f t="shared" si="202"/>
        <v/>
      </c>
      <c r="ML72" s="432" t="str">
        <f t="shared" si="202"/>
        <v/>
      </c>
      <c r="MM72" s="432" t="str">
        <f t="shared" si="202"/>
        <v/>
      </c>
      <c r="MN72" s="432" t="str">
        <f t="shared" si="202"/>
        <v/>
      </c>
      <c r="MO72" s="432" t="str">
        <f t="shared" si="202"/>
        <v/>
      </c>
      <c r="MP72" s="432" t="str">
        <f t="shared" si="202"/>
        <v/>
      </c>
      <c r="MQ72" s="432" t="str">
        <f t="shared" si="202"/>
        <v/>
      </c>
      <c r="MR72" s="432" t="str">
        <f t="shared" si="202"/>
        <v/>
      </c>
      <c r="MS72" s="432" t="str">
        <f t="shared" si="202"/>
        <v/>
      </c>
      <c r="MT72" s="432" t="str">
        <f t="shared" si="202"/>
        <v/>
      </c>
      <c r="MU72" s="432" t="str">
        <f t="shared" si="203"/>
        <v/>
      </c>
      <c r="MV72" s="432" t="str">
        <f t="shared" si="203"/>
        <v/>
      </c>
      <c r="MW72" s="432" t="str">
        <f t="shared" si="203"/>
        <v/>
      </c>
      <c r="MX72" s="432" t="str">
        <f t="shared" si="203"/>
        <v/>
      </c>
      <c r="MY72" s="432" t="str">
        <f t="shared" si="203"/>
        <v/>
      </c>
      <c r="MZ72" s="432" t="str">
        <f t="shared" si="203"/>
        <v/>
      </c>
      <c r="NA72" s="432" t="str">
        <f t="shared" si="203"/>
        <v/>
      </c>
      <c r="NB72" s="432" t="str">
        <f t="shared" si="203"/>
        <v/>
      </c>
      <c r="NC72" s="432" t="str">
        <f t="shared" si="203"/>
        <v/>
      </c>
      <c r="ND72" s="432" t="str">
        <f t="shared" si="203"/>
        <v/>
      </c>
      <c r="NE72" s="432" t="str">
        <f t="shared" si="204"/>
        <v/>
      </c>
      <c r="NF72" s="432" t="str">
        <f t="shared" si="204"/>
        <v/>
      </c>
      <c r="NG72" s="432" t="str">
        <f t="shared" si="204"/>
        <v/>
      </c>
      <c r="NH72" s="432" t="str">
        <f t="shared" si="204"/>
        <v/>
      </c>
      <c r="NI72" s="432" t="str">
        <f t="shared" si="204"/>
        <v/>
      </c>
      <c r="NJ72" s="432" t="str">
        <f t="shared" si="204"/>
        <v/>
      </c>
      <c r="NK72" s="432" t="str">
        <f t="shared" si="204"/>
        <v/>
      </c>
      <c r="NL72" s="432" t="str">
        <f t="shared" si="204"/>
        <v/>
      </c>
      <c r="NM72" s="432" t="str">
        <f t="shared" si="204"/>
        <v/>
      </c>
      <c r="NN72" s="432" t="str">
        <f t="shared" si="204"/>
        <v/>
      </c>
      <c r="NO72" s="432" t="str">
        <f t="shared" si="205"/>
        <v/>
      </c>
      <c r="NP72" s="432" t="str">
        <f t="shared" si="205"/>
        <v/>
      </c>
      <c r="NQ72" s="432" t="str">
        <f t="shared" si="205"/>
        <v/>
      </c>
      <c r="NR72" s="432" t="str">
        <f t="shared" si="205"/>
        <v/>
      </c>
      <c r="NS72" s="432" t="str">
        <f t="shared" si="205"/>
        <v/>
      </c>
      <c r="NT72" s="432" t="str">
        <f t="shared" si="205"/>
        <v/>
      </c>
      <c r="NU72" s="432" t="str">
        <f t="shared" si="205"/>
        <v/>
      </c>
      <c r="NV72" s="432" t="str">
        <f t="shared" si="205"/>
        <v/>
      </c>
      <c r="NW72" s="432" t="str">
        <f t="shared" si="205"/>
        <v/>
      </c>
      <c r="NX72" s="432" t="str">
        <f t="shared" si="205"/>
        <v/>
      </c>
      <c r="NY72" s="432" t="str">
        <f t="shared" si="206"/>
        <v/>
      </c>
      <c r="NZ72" s="432" t="str">
        <f t="shared" si="206"/>
        <v/>
      </c>
      <c r="OA72" s="432" t="str">
        <f t="shared" si="206"/>
        <v/>
      </c>
      <c r="OB72" s="432" t="str">
        <f t="shared" si="206"/>
        <v/>
      </c>
      <c r="OC72" s="432" t="str">
        <f t="shared" si="206"/>
        <v/>
      </c>
      <c r="OD72" s="432" t="str">
        <f t="shared" si="206"/>
        <v/>
      </c>
      <c r="OE72" s="432" t="str">
        <f t="shared" si="206"/>
        <v/>
      </c>
      <c r="OF72" s="432" t="str">
        <f t="shared" si="206"/>
        <v/>
      </c>
      <c r="OG72" s="432" t="str">
        <f t="shared" si="206"/>
        <v/>
      </c>
      <c r="OH72" s="432" t="str">
        <f t="shared" si="206"/>
        <v/>
      </c>
      <c r="OI72" s="432" t="str">
        <f t="shared" si="207"/>
        <v/>
      </c>
      <c r="OJ72" s="432" t="str">
        <f t="shared" si="207"/>
        <v/>
      </c>
      <c r="OK72" s="432" t="str">
        <f t="shared" si="207"/>
        <v/>
      </c>
      <c r="OL72" s="432" t="str">
        <f t="shared" si="207"/>
        <v/>
      </c>
      <c r="OM72" s="432" t="str">
        <f t="shared" si="207"/>
        <v/>
      </c>
      <c r="ON72" s="432" t="str">
        <f t="shared" si="207"/>
        <v/>
      </c>
      <c r="OO72" s="432" t="str">
        <f t="shared" si="207"/>
        <v/>
      </c>
      <c r="OP72" s="432" t="str">
        <f t="shared" si="207"/>
        <v/>
      </c>
      <c r="OQ72" s="432" t="str">
        <f t="shared" si="207"/>
        <v/>
      </c>
      <c r="OR72" s="432" t="str">
        <f t="shared" si="207"/>
        <v/>
      </c>
      <c r="OS72" s="432" t="str">
        <f t="shared" si="208"/>
        <v/>
      </c>
      <c r="OT72" s="432" t="str">
        <f t="shared" si="208"/>
        <v/>
      </c>
      <c r="OU72" s="432" t="str">
        <f t="shared" si="208"/>
        <v/>
      </c>
      <c r="OV72" s="432" t="str">
        <f t="shared" si="208"/>
        <v/>
      </c>
      <c r="OW72" s="432" t="str">
        <f t="shared" si="208"/>
        <v/>
      </c>
      <c r="OX72" s="432" t="str">
        <f t="shared" si="208"/>
        <v/>
      </c>
      <c r="OY72" s="432" t="str">
        <f t="shared" si="208"/>
        <v/>
      </c>
      <c r="OZ72" s="432" t="str">
        <f t="shared" si="208"/>
        <v/>
      </c>
      <c r="PA72" s="432" t="str">
        <f t="shared" si="208"/>
        <v/>
      </c>
      <c r="PB72" s="432" t="str">
        <f t="shared" si="208"/>
        <v/>
      </c>
      <c r="PC72" s="432" t="str">
        <f t="shared" si="208"/>
        <v/>
      </c>
      <c r="PD72" s="432" t="str">
        <f t="shared" si="208"/>
        <v/>
      </c>
      <c r="PE72" s="432" t="str">
        <f t="shared" si="208"/>
        <v/>
      </c>
    </row>
    <row r="73" spans="1:421" ht="15.6">
      <c r="A73" s="541"/>
      <c r="B73" s="542"/>
      <c r="C73" s="947"/>
      <c r="D73" s="542"/>
      <c r="E73" s="546"/>
      <c r="F73" s="542"/>
      <c r="G73" s="543"/>
      <c r="H73" s="544"/>
      <c r="I73" s="545"/>
      <c r="J73" s="546"/>
      <c r="K73" s="546" t="str">
        <f t="shared" si="51"/>
        <v/>
      </c>
      <c r="L73" s="547" t="str">
        <f t="shared" si="12"/>
        <v/>
      </c>
      <c r="M73" s="951" t="str">
        <f t="shared" si="171"/>
        <v/>
      </c>
      <c r="N73" s="951" t="str">
        <f t="shared" si="52"/>
        <v/>
      </c>
      <c r="O73" s="1486"/>
      <c r="P73" s="1486"/>
      <c r="Q73" s="98"/>
      <c r="R73" s="167" t="str">
        <f t="shared" si="53"/>
        <v/>
      </c>
      <c r="S73" s="167" t="str">
        <f t="shared" si="54"/>
        <v/>
      </c>
      <c r="T73" s="167" t="str">
        <f t="shared" si="55"/>
        <v/>
      </c>
      <c r="U73" s="167" t="str">
        <f t="shared" si="56"/>
        <v/>
      </c>
      <c r="V73" s="85" t="s">
        <v>674</v>
      </c>
      <c r="W73" s="450">
        <v>7.333333333333333</v>
      </c>
      <c r="X73" s="167" t="str">
        <f t="shared" si="57"/>
        <v/>
      </c>
      <c r="Y73" s="167" t="str">
        <f t="shared" si="58"/>
        <v/>
      </c>
      <c r="Z73" s="167" t="str">
        <f t="shared" si="59"/>
        <v/>
      </c>
      <c r="AA73" s="25"/>
      <c r="AB73" s="25"/>
      <c r="AE73" s="25"/>
      <c r="AF73" s="25"/>
      <c r="AG73" s="25"/>
      <c r="AH73" s="25"/>
      <c r="AI73" s="25"/>
      <c r="AJ73" s="25"/>
      <c r="AK73" s="25"/>
      <c r="AL73" s="25"/>
      <c r="AM73" s="25"/>
      <c r="AN73" s="25"/>
      <c r="AO73" s="25"/>
      <c r="AP73" s="25"/>
      <c r="AQ73" s="25"/>
      <c r="AR73" s="25"/>
      <c r="AS73" s="25"/>
      <c r="AT73" s="25"/>
      <c r="AU73" s="25"/>
      <c r="AV73" s="25"/>
      <c r="AW73" s="432" t="str">
        <f t="shared" si="172"/>
        <v/>
      </c>
      <c r="AX73" s="432" t="str">
        <f t="shared" si="172"/>
        <v/>
      </c>
      <c r="AY73" s="432" t="str">
        <f t="shared" si="172"/>
        <v/>
      </c>
      <c r="AZ73" s="432" t="str">
        <f t="shared" si="172"/>
        <v/>
      </c>
      <c r="BA73" s="432" t="str">
        <f t="shared" si="172"/>
        <v/>
      </c>
      <c r="BB73" s="432" t="str">
        <f t="shared" si="172"/>
        <v/>
      </c>
      <c r="BC73" s="432" t="str">
        <f t="shared" si="172"/>
        <v/>
      </c>
      <c r="BD73" s="432" t="str">
        <f t="shared" si="172"/>
        <v/>
      </c>
      <c r="BE73" s="432" t="str">
        <f t="shared" si="172"/>
        <v/>
      </c>
      <c r="BF73" s="432" t="str">
        <f t="shared" si="172"/>
        <v/>
      </c>
      <c r="BG73" s="432" t="str">
        <f t="shared" si="173"/>
        <v/>
      </c>
      <c r="BH73" s="432" t="str">
        <f t="shared" si="173"/>
        <v/>
      </c>
      <c r="BI73" s="432" t="str">
        <f t="shared" si="173"/>
        <v/>
      </c>
      <c r="BJ73" s="432" t="str">
        <f t="shared" si="173"/>
        <v/>
      </c>
      <c r="BK73" s="432" t="str">
        <f t="shared" si="173"/>
        <v/>
      </c>
      <c r="BL73" s="432" t="str">
        <f t="shared" si="173"/>
        <v/>
      </c>
      <c r="BM73" s="432" t="str">
        <f t="shared" si="173"/>
        <v/>
      </c>
      <c r="BN73" s="432" t="str">
        <f t="shared" si="173"/>
        <v/>
      </c>
      <c r="BO73" s="432" t="str">
        <f t="shared" si="173"/>
        <v/>
      </c>
      <c r="BP73" s="432" t="str">
        <f t="shared" si="173"/>
        <v/>
      </c>
      <c r="BQ73" s="432" t="str">
        <f t="shared" si="174"/>
        <v/>
      </c>
      <c r="BR73" s="432" t="str">
        <f t="shared" si="174"/>
        <v/>
      </c>
      <c r="BS73" s="432" t="str">
        <f t="shared" si="174"/>
        <v/>
      </c>
      <c r="BT73" s="432" t="str">
        <f t="shared" si="174"/>
        <v/>
      </c>
      <c r="BU73" s="432" t="str">
        <f t="shared" si="174"/>
        <v/>
      </c>
      <c r="BV73" s="432" t="str">
        <f t="shared" si="174"/>
        <v/>
      </c>
      <c r="BW73" s="432" t="str">
        <f t="shared" si="174"/>
        <v/>
      </c>
      <c r="BX73" s="432" t="str">
        <f t="shared" si="174"/>
        <v/>
      </c>
      <c r="BY73" s="432" t="str">
        <f t="shared" si="174"/>
        <v/>
      </c>
      <c r="BZ73" s="432" t="str">
        <f t="shared" si="174"/>
        <v/>
      </c>
      <c r="CA73" s="432" t="str">
        <f t="shared" si="175"/>
        <v/>
      </c>
      <c r="CB73" s="432" t="str">
        <f t="shared" si="175"/>
        <v/>
      </c>
      <c r="CC73" s="432" t="str">
        <f t="shared" si="175"/>
        <v/>
      </c>
      <c r="CD73" s="432" t="str">
        <f t="shared" si="175"/>
        <v/>
      </c>
      <c r="CE73" s="432" t="str">
        <f t="shared" si="175"/>
        <v/>
      </c>
      <c r="CF73" s="432" t="str">
        <f t="shared" si="175"/>
        <v/>
      </c>
      <c r="CG73" s="432" t="str">
        <f t="shared" si="175"/>
        <v/>
      </c>
      <c r="CH73" s="432" t="str">
        <f t="shared" si="175"/>
        <v/>
      </c>
      <c r="CI73" s="432" t="str">
        <f t="shared" si="175"/>
        <v/>
      </c>
      <c r="CJ73" s="432" t="str">
        <f t="shared" si="175"/>
        <v/>
      </c>
      <c r="CK73" s="432" t="str">
        <f t="shared" si="176"/>
        <v/>
      </c>
      <c r="CL73" s="432" t="str">
        <f t="shared" si="176"/>
        <v/>
      </c>
      <c r="CM73" s="432" t="str">
        <f t="shared" si="176"/>
        <v/>
      </c>
      <c r="CN73" s="432" t="str">
        <f t="shared" si="176"/>
        <v/>
      </c>
      <c r="CO73" s="432" t="str">
        <f t="shared" si="176"/>
        <v/>
      </c>
      <c r="CP73" s="432" t="str">
        <f t="shared" si="176"/>
        <v/>
      </c>
      <c r="CQ73" s="432" t="str">
        <f t="shared" si="176"/>
        <v/>
      </c>
      <c r="CR73" s="432" t="str">
        <f t="shared" si="176"/>
        <v/>
      </c>
      <c r="CS73" s="432" t="str">
        <f t="shared" si="176"/>
        <v/>
      </c>
      <c r="CT73" s="432" t="str">
        <f t="shared" si="176"/>
        <v/>
      </c>
      <c r="CU73" s="432" t="str">
        <f t="shared" si="177"/>
        <v/>
      </c>
      <c r="CV73" s="432" t="str">
        <f t="shared" si="177"/>
        <v/>
      </c>
      <c r="CW73" s="432" t="str">
        <f t="shared" si="177"/>
        <v/>
      </c>
      <c r="CX73" s="432" t="str">
        <f t="shared" si="177"/>
        <v/>
      </c>
      <c r="CY73" s="432" t="str">
        <f t="shared" si="177"/>
        <v/>
      </c>
      <c r="CZ73" s="432" t="str">
        <f t="shared" si="177"/>
        <v/>
      </c>
      <c r="DA73" s="432" t="str">
        <f t="shared" si="177"/>
        <v/>
      </c>
      <c r="DB73" s="432" t="str">
        <f t="shared" si="177"/>
        <v/>
      </c>
      <c r="DC73" s="432" t="str">
        <f t="shared" si="177"/>
        <v/>
      </c>
      <c r="DD73" s="432" t="str">
        <f t="shared" si="177"/>
        <v/>
      </c>
      <c r="DE73" s="432" t="str">
        <f t="shared" si="178"/>
        <v/>
      </c>
      <c r="DF73" s="432" t="str">
        <f t="shared" si="178"/>
        <v/>
      </c>
      <c r="DG73" s="432" t="str">
        <f t="shared" si="178"/>
        <v/>
      </c>
      <c r="DH73" s="432" t="str">
        <f t="shared" si="178"/>
        <v/>
      </c>
      <c r="DI73" s="432" t="str">
        <f t="shared" si="178"/>
        <v/>
      </c>
      <c r="DJ73" s="432" t="str">
        <f t="shared" si="178"/>
        <v/>
      </c>
      <c r="DK73" s="432" t="str">
        <f t="shared" si="178"/>
        <v/>
      </c>
      <c r="DL73" s="432" t="str">
        <f t="shared" si="178"/>
        <v/>
      </c>
      <c r="DM73" s="432" t="str">
        <f t="shared" si="178"/>
        <v/>
      </c>
      <c r="DN73" s="432" t="str">
        <f t="shared" si="178"/>
        <v/>
      </c>
      <c r="DO73" s="432" t="str">
        <f t="shared" si="179"/>
        <v/>
      </c>
      <c r="DP73" s="432" t="str">
        <f t="shared" si="179"/>
        <v/>
      </c>
      <c r="DQ73" s="432" t="str">
        <f t="shared" si="179"/>
        <v/>
      </c>
      <c r="DR73" s="432" t="str">
        <f t="shared" si="179"/>
        <v/>
      </c>
      <c r="DS73" s="432" t="str">
        <f t="shared" si="179"/>
        <v/>
      </c>
      <c r="DT73" s="432" t="str">
        <f t="shared" si="179"/>
        <v/>
      </c>
      <c r="DU73" s="432" t="str">
        <f t="shared" si="179"/>
        <v/>
      </c>
      <c r="DV73" s="432" t="str">
        <f t="shared" si="179"/>
        <v/>
      </c>
      <c r="DW73" s="432" t="str">
        <f t="shared" si="179"/>
        <v/>
      </c>
      <c r="DX73" s="432" t="str">
        <f t="shared" si="179"/>
        <v/>
      </c>
      <c r="DY73" s="432" t="str">
        <f t="shared" si="180"/>
        <v/>
      </c>
      <c r="DZ73" s="432" t="str">
        <f t="shared" si="180"/>
        <v/>
      </c>
      <c r="EA73" s="432" t="str">
        <f t="shared" si="180"/>
        <v/>
      </c>
      <c r="EB73" s="432" t="str">
        <f t="shared" si="180"/>
        <v/>
      </c>
      <c r="EC73" s="432" t="str">
        <f t="shared" si="180"/>
        <v/>
      </c>
      <c r="ED73" s="432" t="str">
        <f t="shared" si="180"/>
        <v/>
      </c>
      <c r="EE73" s="432" t="str">
        <f t="shared" si="180"/>
        <v/>
      </c>
      <c r="EF73" s="432" t="str">
        <f t="shared" si="180"/>
        <v/>
      </c>
      <c r="EG73" s="432" t="str">
        <f t="shared" si="180"/>
        <v/>
      </c>
      <c r="EH73" s="432" t="str">
        <f t="shared" si="180"/>
        <v/>
      </c>
      <c r="EI73" s="432" t="str">
        <f t="shared" si="181"/>
        <v/>
      </c>
      <c r="EJ73" s="432" t="str">
        <f t="shared" si="181"/>
        <v/>
      </c>
      <c r="EK73" s="432" t="str">
        <f t="shared" si="181"/>
        <v/>
      </c>
      <c r="EL73" s="432" t="str">
        <f t="shared" si="181"/>
        <v/>
      </c>
      <c r="EM73" s="432" t="str">
        <f t="shared" si="181"/>
        <v/>
      </c>
      <c r="EN73" s="432" t="str">
        <f t="shared" si="181"/>
        <v/>
      </c>
      <c r="EO73" s="432" t="str">
        <f t="shared" si="181"/>
        <v/>
      </c>
      <c r="EP73" s="432" t="str">
        <f t="shared" si="181"/>
        <v/>
      </c>
      <c r="EQ73" s="432" t="str">
        <f t="shared" si="181"/>
        <v/>
      </c>
      <c r="ER73" s="432" t="str">
        <f t="shared" si="181"/>
        <v/>
      </c>
      <c r="ES73" s="432" t="str">
        <f t="shared" si="182"/>
        <v/>
      </c>
      <c r="ET73" s="432" t="str">
        <f t="shared" si="182"/>
        <v/>
      </c>
      <c r="EU73" s="432" t="str">
        <f t="shared" si="182"/>
        <v/>
      </c>
      <c r="EV73" s="432" t="str">
        <f t="shared" si="182"/>
        <v/>
      </c>
      <c r="EW73" s="432" t="str">
        <f t="shared" si="182"/>
        <v/>
      </c>
      <c r="EX73" s="432" t="str">
        <f t="shared" si="182"/>
        <v/>
      </c>
      <c r="EY73" s="432" t="str">
        <f t="shared" si="182"/>
        <v/>
      </c>
      <c r="EZ73" s="432" t="str">
        <f t="shared" si="182"/>
        <v/>
      </c>
      <c r="FA73" s="432" t="str">
        <f t="shared" si="182"/>
        <v/>
      </c>
      <c r="FB73" s="432" t="str">
        <f t="shared" si="182"/>
        <v/>
      </c>
      <c r="FC73" s="432" t="str">
        <f t="shared" si="183"/>
        <v/>
      </c>
      <c r="FD73" s="432" t="str">
        <f t="shared" si="183"/>
        <v/>
      </c>
      <c r="FE73" s="432" t="str">
        <f t="shared" si="183"/>
        <v/>
      </c>
      <c r="FF73" s="432" t="str">
        <f t="shared" si="183"/>
        <v/>
      </c>
      <c r="FG73" s="432" t="str">
        <f t="shared" si="183"/>
        <v/>
      </c>
      <c r="FH73" s="432" t="str">
        <f t="shared" si="183"/>
        <v/>
      </c>
      <c r="FI73" s="432" t="str">
        <f t="shared" si="183"/>
        <v/>
      </c>
      <c r="FJ73" s="432" t="str">
        <f t="shared" si="183"/>
        <v/>
      </c>
      <c r="FK73" s="432" t="str">
        <f t="shared" si="183"/>
        <v/>
      </c>
      <c r="FL73" s="432" t="str">
        <f t="shared" si="183"/>
        <v/>
      </c>
      <c r="FM73" s="432" t="str">
        <f t="shared" si="184"/>
        <v/>
      </c>
      <c r="FN73" s="432" t="str">
        <f t="shared" si="184"/>
        <v/>
      </c>
      <c r="FO73" s="432" t="str">
        <f t="shared" si="184"/>
        <v/>
      </c>
      <c r="FP73" s="432" t="str">
        <f t="shared" si="184"/>
        <v/>
      </c>
      <c r="FQ73" s="432" t="str">
        <f t="shared" si="184"/>
        <v/>
      </c>
      <c r="FR73" s="432" t="str">
        <f t="shared" si="184"/>
        <v/>
      </c>
      <c r="FS73" s="432" t="str">
        <f t="shared" si="184"/>
        <v/>
      </c>
      <c r="FT73" s="432" t="str">
        <f t="shared" si="184"/>
        <v/>
      </c>
      <c r="FU73" s="432" t="str">
        <f t="shared" si="184"/>
        <v/>
      </c>
      <c r="FV73" s="432" t="str">
        <f t="shared" si="184"/>
        <v/>
      </c>
      <c r="FW73" s="432" t="str">
        <f t="shared" si="185"/>
        <v/>
      </c>
      <c r="FX73" s="432" t="str">
        <f t="shared" si="185"/>
        <v/>
      </c>
      <c r="FY73" s="432" t="str">
        <f t="shared" si="185"/>
        <v/>
      </c>
      <c r="FZ73" s="432" t="str">
        <f t="shared" si="185"/>
        <v/>
      </c>
      <c r="GA73" s="432" t="str">
        <f t="shared" si="185"/>
        <v/>
      </c>
      <c r="GB73" s="432" t="str">
        <f t="shared" si="185"/>
        <v/>
      </c>
      <c r="GC73" s="432" t="str">
        <f t="shared" si="185"/>
        <v/>
      </c>
      <c r="GD73" s="432" t="str">
        <f t="shared" si="185"/>
        <v/>
      </c>
      <c r="GE73" s="432" t="str">
        <f t="shared" si="185"/>
        <v/>
      </c>
      <c r="GF73" s="432" t="str">
        <f t="shared" si="185"/>
        <v/>
      </c>
      <c r="GG73" s="432" t="str">
        <f t="shared" si="186"/>
        <v/>
      </c>
      <c r="GH73" s="432" t="str">
        <f t="shared" si="186"/>
        <v/>
      </c>
      <c r="GI73" s="432" t="str">
        <f t="shared" si="186"/>
        <v/>
      </c>
      <c r="GJ73" s="432" t="str">
        <f t="shared" si="186"/>
        <v/>
      </c>
      <c r="GK73" s="432" t="str">
        <f t="shared" si="186"/>
        <v/>
      </c>
      <c r="GL73" s="432" t="str">
        <f t="shared" si="186"/>
        <v/>
      </c>
      <c r="GM73" s="432" t="str">
        <f t="shared" si="186"/>
        <v/>
      </c>
      <c r="GN73" s="432" t="str">
        <f t="shared" si="186"/>
        <v/>
      </c>
      <c r="GO73" s="432" t="str">
        <f t="shared" si="186"/>
        <v/>
      </c>
      <c r="GP73" s="432" t="str">
        <f t="shared" si="186"/>
        <v/>
      </c>
      <c r="GQ73" s="432" t="str">
        <f t="shared" si="187"/>
        <v/>
      </c>
      <c r="GR73" s="432" t="str">
        <f t="shared" si="187"/>
        <v/>
      </c>
      <c r="GS73" s="432" t="str">
        <f t="shared" si="187"/>
        <v/>
      </c>
      <c r="GT73" s="432" t="str">
        <f t="shared" si="187"/>
        <v/>
      </c>
      <c r="GU73" s="432" t="str">
        <f t="shared" si="187"/>
        <v/>
      </c>
      <c r="GV73" s="432" t="str">
        <f t="shared" si="187"/>
        <v/>
      </c>
      <c r="GW73" s="432" t="str">
        <f t="shared" si="187"/>
        <v/>
      </c>
      <c r="GX73" s="432" t="str">
        <f t="shared" si="187"/>
        <v/>
      </c>
      <c r="GY73" s="432" t="str">
        <f t="shared" si="187"/>
        <v/>
      </c>
      <c r="GZ73" s="432" t="str">
        <f t="shared" si="187"/>
        <v/>
      </c>
      <c r="HA73" s="432" t="str">
        <f t="shared" si="188"/>
        <v/>
      </c>
      <c r="HB73" s="432" t="str">
        <f t="shared" si="188"/>
        <v/>
      </c>
      <c r="HC73" s="432" t="str">
        <f t="shared" si="188"/>
        <v/>
      </c>
      <c r="HD73" s="432" t="str">
        <f t="shared" si="188"/>
        <v/>
      </c>
      <c r="HE73" s="432" t="str">
        <f t="shared" si="188"/>
        <v/>
      </c>
      <c r="HF73" s="432" t="str">
        <f t="shared" si="188"/>
        <v/>
      </c>
      <c r="HG73" s="432" t="str">
        <f t="shared" si="188"/>
        <v/>
      </c>
      <c r="HH73" s="432" t="str">
        <f t="shared" si="188"/>
        <v/>
      </c>
      <c r="HI73" s="432" t="str">
        <f t="shared" si="188"/>
        <v/>
      </c>
      <c r="HJ73" s="432" t="str">
        <f t="shared" si="188"/>
        <v/>
      </c>
      <c r="HK73" s="432" t="str">
        <f t="shared" si="189"/>
        <v/>
      </c>
      <c r="HL73" s="432" t="str">
        <f t="shared" si="189"/>
        <v/>
      </c>
      <c r="HM73" s="432" t="str">
        <f t="shared" si="189"/>
        <v/>
      </c>
      <c r="HN73" s="432" t="str">
        <f t="shared" si="189"/>
        <v/>
      </c>
      <c r="HO73" s="432" t="str">
        <f t="shared" si="189"/>
        <v/>
      </c>
      <c r="HP73" s="432" t="str">
        <f t="shared" si="189"/>
        <v/>
      </c>
      <c r="HQ73" s="432" t="str">
        <f t="shared" si="189"/>
        <v/>
      </c>
      <c r="HR73" s="432" t="str">
        <f t="shared" si="189"/>
        <v/>
      </c>
      <c r="HS73" s="432" t="str">
        <f t="shared" si="189"/>
        <v/>
      </c>
      <c r="HT73" s="432" t="str">
        <f t="shared" si="189"/>
        <v/>
      </c>
      <c r="HU73" s="432" t="str">
        <f t="shared" si="190"/>
        <v/>
      </c>
      <c r="HV73" s="432" t="str">
        <f t="shared" si="190"/>
        <v/>
      </c>
      <c r="HW73" s="432" t="str">
        <f t="shared" si="190"/>
        <v/>
      </c>
      <c r="HX73" s="432" t="str">
        <f t="shared" si="190"/>
        <v/>
      </c>
      <c r="HY73" s="432" t="str">
        <f t="shared" si="190"/>
        <v/>
      </c>
      <c r="HZ73" s="432" t="str">
        <f t="shared" si="190"/>
        <v/>
      </c>
      <c r="IA73" s="432" t="str">
        <f t="shared" si="190"/>
        <v/>
      </c>
      <c r="IB73" s="432" t="str">
        <f t="shared" si="190"/>
        <v/>
      </c>
      <c r="IC73" s="432" t="str">
        <f t="shared" si="190"/>
        <v/>
      </c>
      <c r="ID73" s="432" t="str">
        <f t="shared" si="190"/>
        <v/>
      </c>
      <c r="IE73" s="432" t="str">
        <f t="shared" si="191"/>
        <v/>
      </c>
      <c r="IF73" s="432" t="str">
        <f t="shared" si="191"/>
        <v/>
      </c>
      <c r="IG73" s="432" t="str">
        <f t="shared" si="191"/>
        <v/>
      </c>
      <c r="IH73" s="432" t="str">
        <f t="shared" si="191"/>
        <v/>
      </c>
      <c r="II73" s="432" t="str">
        <f t="shared" si="191"/>
        <v/>
      </c>
      <c r="IJ73" s="432" t="str">
        <f t="shared" si="191"/>
        <v/>
      </c>
      <c r="IK73" s="432" t="str">
        <f t="shared" si="191"/>
        <v/>
      </c>
      <c r="IL73" s="432" t="str">
        <f t="shared" si="191"/>
        <v/>
      </c>
      <c r="IM73" s="432" t="str">
        <f t="shared" si="191"/>
        <v/>
      </c>
      <c r="IN73" s="432" t="str">
        <f t="shared" si="191"/>
        <v/>
      </c>
      <c r="IO73" s="432" t="str">
        <f t="shared" si="192"/>
        <v/>
      </c>
      <c r="IP73" s="432" t="str">
        <f t="shared" si="192"/>
        <v/>
      </c>
      <c r="IQ73" s="432" t="str">
        <f t="shared" si="192"/>
        <v/>
      </c>
      <c r="IR73" s="432" t="str">
        <f t="shared" si="192"/>
        <v/>
      </c>
      <c r="IS73" s="432" t="str">
        <f t="shared" si="192"/>
        <v/>
      </c>
      <c r="IT73" s="432" t="str">
        <f t="shared" si="192"/>
        <v/>
      </c>
      <c r="IU73" s="432" t="str">
        <f t="shared" si="192"/>
        <v/>
      </c>
      <c r="IV73" s="432" t="str">
        <f t="shared" si="192"/>
        <v/>
      </c>
      <c r="IW73" s="432" t="str">
        <f t="shared" si="192"/>
        <v/>
      </c>
      <c r="IX73" s="432" t="str">
        <f t="shared" si="192"/>
        <v/>
      </c>
      <c r="IY73" s="432" t="str">
        <f t="shared" si="193"/>
        <v/>
      </c>
      <c r="IZ73" s="432" t="str">
        <f t="shared" si="193"/>
        <v/>
      </c>
      <c r="JA73" s="432" t="str">
        <f t="shared" si="193"/>
        <v/>
      </c>
      <c r="JB73" s="432" t="str">
        <f t="shared" si="193"/>
        <v/>
      </c>
      <c r="JC73" s="432" t="str">
        <f t="shared" si="193"/>
        <v/>
      </c>
      <c r="JD73" s="432" t="str">
        <f t="shared" si="193"/>
        <v/>
      </c>
      <c r="JE73" s="432" t="str">
        <f t="shared" si="193"/>
        <v/>
      </c>
      <c r="JF73" s="432" t="str">
        <f t="shared" si="193"/>
        <v/>
      </c>
      <c r="JG73" s="432" t="str">
        <f t="shared" si="193"/>
        <v/>
      </c>
      <c r="JH73" s="432" t="str">
        <f t="shared" si="193"/>
        <v/>
      </c>
      <c r="JI73" s="432" t="str">
        <f t="shared" si="194"/>
        <v/>
      </c>
      <c r="JJ73" s="432" t="str">
        <f t="shared" si="194"/>
        <v/>
      </c>
      <c r="JK73" s="432" t="str">
        <f t="shared" si="194"/>
        <v/>
      </c>
      <c r="JL73" s="432" t="str">
        <f t="shared" si="194"/>
        <v/>
      </c>
      <c r="JM73" s="432" t="str">
        <f t="shared" si="194"/>
        <v/>
      </c>
      <c r="JN73" s="432" t="str">
        <f t="shared" si="194"/>
        <v/>
      </c>
      <c r="JO73" s="432" t="str">
        <f t="shared" si="194"/>
        <v/>
      </c>
      <c r="JP73" s="432" t="str">
        <f t="shared" si="194"/>
        <v/>
      </c>
      <c r="JQ73" s="432" t="str">
        <f t="shared" si="194"/>
        <v/>
      </c>
      <c r="JR73" s="432" t="str">
        <f t="shared" si="194"/>
        <v/>
      </c>
      <c r="JS73" s="432" t="str">
        <f t="shared" si="195"/>
        <v/>
      </c>
      <c r="JT73" s="432" t="str">
        <f t="shared" si="195"/>
        <v/>
      </c>
      <c r="JU73" s="432" t="str">
        <f t="shared" si="195"/>
        <v/>
      </c>
      <c r="JV73" s="432" t="str">
        <f t="shared" si="195"/>
        <v/>
      </c>
      <c r="JW73" s="432" t="str">
        <f t="shared" si="195"/>
        <v/>
      </c>
      <c r="JX73" s="432" t="str">
        <f t="shared" si="195"/>
        <v/>
      </c>
      <c r="JY73" s="432" t="str">
        <f t="shared" si="195"/>
        <v/>
      </c>
      <c r="JZ73" s="432" t="str">
        <f t="shared" si="195"/>
        <v/>
      </c>
      <c r="KA73" s="432" t="str">
        <f t="shared" si="195"/>
        <v/>
      </c>
      <c r="KB73" s="432" t="str">
        <f t="shared" si="195"/>
        <v/>
      </c>
      <c r="KC73" s="432" t="str">
        <f t="shared" si="196"/>
        <v/>
      </c>
      <c r="KD73" s="432" t="str">
        <f t="shared" si="196"/>
        <v/>
      </c>
      <c r="KE73" s="432" t="str">
        <f t="shared" si="196"/>
        <v/>
      </c>
      <c r="KF73" s="432" t="str">
        <f t="shared" si="196"/>
        <v/>
      </c>
      <c r="KG73" s="432" t="str">
        <f t="shared" si="196"/>
        <v/>
      </c>
      <c r="KH73" s="432" t="str">
        <f t="shared" si="196"/>
        <v/>
      </c>
      <c r="KI73" s="432" t="str">
        <f t="shared" si="196"/>
        <v/>
      </c>
      <c r="KJ73" s="432" t="str">
        <f t="shared" si="196"/>
        <v/>
      </c>
      <c r="KK73" s="432" t="str">
        <f t="shared" si="196"/>
        <v/>
      </c>
      <c r="KL73" s="432" t="str">
        <f t="shared" si="196"/>
        <v/>
      </c>
      <c r="KM73" s="432" t="str">
        <f t="shared" si="197"/>
        <v/>
      </c>
      <c r="KN73" s="432" t="str">
        <f t="shared" si="197"/>
        <v/>
      </c>
      <c r="KO73" s="432" t="str">
        <f t="shared" si="197"/>
        <v/>
      </c>
      <c r="KP73" s="432" t="str">
        <f t="shared" si="197"/>
        <v/>
      </c>
      <c r="KQ73" s="432" t="str">
        <f t="shared" si="197"/>
        <v/>
      </c>
      <c r="KR73" s="432" t="str">
        <f t="shared" si="197"/>
        <v/>
      </c>
      <c r="KS73" s="432" t="str">
        <f t="shared" si="197"/>
        <v/>
      </c>
      <c r="KT73" s="432" t="str">
        <f t="shared" si="197"/>
        <v/>
      </c>
      <c r="KU73" s="432" t="str">
        <f t="shared" si="197"/>
        <v/>
      </c>
      <c r="KV73" s="432" t="str">
        <f t="shared" si="197"/>
        <v/>
      </c>
      <c r="KW73" s="432" t="str">
        <f t="shared" si="198"/>
        <v/>
      </c>
      <c r="KX73" s="432" t="str">
        <f t="shared" si="198"/>
        <v/>
      </c>
      <c r="KY73" s="432" t="str">
        <f t="shared" si="198"/>
        <v/>
      </c>
      <c r="KZ73" s="432" t="str">
        <f t="shared" si="198"/>
        <v/>
      </c>
      <c r="LA73" s="432" t="str">
        <f t="shared" si="198"/>
        <v/>
      </c>
      <c r="LB73" s="432" t="str">
        <f t="shared" si="198"/>
        <v/>
      </c>
      <c r="LC73" s="432" t="str">
        <f t="shared" si="198"/>
        <v/>
      </c>
      <c r="LD73" s="432" t="str">
        <f t="shared" si="198"/>
        <v/>
      </c>
      <c r="LE73" s="432" t="str">
        <f t="shared" si="198"/>
        <v/>
      </c>
      <c r="LF73" s="432" t="str">
        <f t="shared" si="198"/>
        <v/>
      </c>
      <c r="LG73" s="432" t="str">
        <f t="shared" si="199"/>
        <v/>
      </c>
      <c r="LH73" s="432" t="str">
        <f t="shared" si="199"/>
        <v/>
      </c>
      <c r="LI73" s="432" t="str">
        <f t="shared" si="199"/>
        <v/>
      </c>
      <c r="LJ73" s="432" t="str">
        <f t="shared" si="199"/>
        <v/>
      </c>
      <c r="LK73" s="432" t="str">
        <f t="shared" si="199"/>
        <v/>
      </c>
      <c r="LL73" s="432" t="str">
        <f t="shared" si="199"/>
        <v/>
      </c>
      <c r="LM73" s="432" t="str">
        <f t="shared" si="199"/>
        <v/>
      </c>
      <c r="LN73" s="432" t="str">
        <f t="shared" si="199"/>
        <v/>
      </c>
      <c r="LO73" s="432" t="str">
        <f t="shared" si="199"/>
        <v/>
      </c>
      <c r="LP73" s="432" t="str">
        <f t="shared" si="199"/>
        <v/>
      </c>
      <c r="LQ73" s="432" t="str">
        <f t="shared" si="200"/>
        <v/>
      </c>
      <c r="LR73" s="432" t="str">
        <f t="shared" si="200"/>
        <v/>
      </c>
      <c r="LS73" s="432" t="str">
        <f t="shared" si="200"/>
        <v/>
      </c>
      <c r="LT73" s="432" t="str">
        <f t="shared" si="200"/>
        <v/>
      </c>
      <c r="LU73" s="432" t="str">
        <f t="shared" si="200"/>
        <v/>
      </c>
      <c r="LV73" s="432" t="str">
        <f t="shared" si="200"/>
        <v/>
      </c>
      <c r="LW73" s="432" t="str">
        <f t="shared" si="200"/>
        <v/>
      </c>
      <c r="LX73" s="432" t="str">
        <f t="shared" si="200"/>
        <v/>
      </c>
      <c r="LY73" s="432" t="str">
        <f t="shared" si="200"/>
        <v/>
      </c>
      <c r="LZ73" s="432" t="str">
        <f t="shared" si="200"/>
        <v/>
      </c>
      <c r="MA73" s="432" t="str">
        <f t="shared" si="201"/>
        <v/>
      </c>
      <c r="MB73" s="432" t="str">
        <f t="shared" si="201"/>
        <v/>
      </c>
      <c r="MC73" s="432" t="str">
        <f t="shared" si="201"/>
        <v/>
      </c>
      <c r="MD73" s="432" t="str">
        <f t="shared" si="201"/>
        <v/>
      </c>
      <c r="ME73" s="432" t="str">
        <f t="shared" si="201"/>
        <v/>
      </c>
      <c r="MF73" s="432" t="str">
        <f t="shared" si="201"/>
        <v/>
      </c>
      <c r="MG73" s="432" t="str">
        <f t="shared" si="201"/>
        <v/>
      </c>
      <c r="MH73" s="432" t="str">
        <f t="shared" si="201"/>
        <v/>
      </c>
      <c r="MI73" s="432" t="str">
        <f t="shared" si="201"/>
        <v/>
      </c>
      <c r="MJ73" s="432" t="str">
        <f t="shared" si="201"/>
        <v/>
      </c>
      <c r="MK73" s="432" t="str">
        <f t="shared" si="202"/>
        <v/>
      </c>
      <c r="ML73" s="432" t="str">
        <f t="shared" si="202"/>
        <v/>
      </c>
      <c r="MM73" s="432" t="str">
        <f t="shared" si="202"/>
        <v/>
      </c>
      <c r="MN73" s="432" t="str">
        <f t="shared" si="202"/>
        <v/>
      </c>
      <c r="MO73" s="432" t="str">
        <f t="shared" si="202"/>
        <v/>
      </c>
      <c r="MP73" s="432" t="str">
        <f t="shared" si="202"/>
        <v/>
      </c>
      <c r="MQ73" s="432" t="str">
        <f t="shared" si="202"/>
        <v/>
      </c>
      <c r="MR73" s="432" t="str">
        <f t="shared" si="202"/>
        <v/>
      </c>
      <c r="MS73" s="432" t="str">
        <f t="shared" si="202"/>
        <v/>
      </c>
      <c r="MT73" s="432" t="str">
        <f t="shared" si="202"/>
        <v/>
      </c>
      <c r="MU73" s="432" t="str">
        <f t="shared" si="203"/>
        <v/>
      </c>
      <c r="MV73" s="432" t="str">
        <f t="shared" si="203"/>
        <v/>
      </c>
      <c r="MW73" s="432" t="str">
        <f t="shared" si="203"/>
        <v/>
      </c>
      <c r="MX73" s="432" t="str">
        <f t="shared" si="203"/>
        <v/>
      </c>
      <c r="MY73" s="432" t="str">
        <f t="shared" si="203"/>
        <v/>
      </c>
      <c r="MZ73" s="432" t="str">
        <f t="shared" si="203"/>
        <v/>
      </c>
      <c r="NA73" s="432" t="str">
        <f t="shared" si="203"/>
        <v/>
      </c>
      <c r="NB73" s="432" t="str">
        <f t="shared" si="203"/>
        <v/>
      </c>
      <c r="NC73" s="432" t="str">
        <f t="shared" si="203"/>
        <v/>
      </c>
      <c r="ND73" s="432" t="str">
        <f t="shared" si="203"/>
        <v/>
      </c>
      <c r="NE73" s="432" t="str">
        <f t="shared" si="204"/>
        <v/>
      </c>
      <c r="NF73" s="432" t="str">
        <f t="shared" si="204"/>
        <v/>
      </c>
      <c r="NG73" s="432" t="str">
        <f t="shared" si="204"/>
        <v/>
      </c>
      <c r="NH73" s="432" t="str">
        <f t="shared" si="204"/>
        <v/>
      </c>
      <c r="NI73" s="432" t="str">
        <f t="shared" si="204"/>
        <v/>
      </c>
      <c r="NJ73" s="432" t="str">
        <f t="shared" si="204"/>
        <v/>
      </c>
      <c r="NK73" s="432" t="str">
        <f t="shared" si="204"/>
        <v/>
      </c>
      <c r="NL73" s="432" t="str">
        <f t="shared" si="204"/>
        <v/>
      </c>
      <c r="NM73" s="432" t="str">
        <f t="shared" si="204"/>
        <v/>
      </c>
      <c r="NN73" s="432" t="str">
        <f t="shared" si="204"/>
        <v/>
      </c>
      <c r="NO73" s="432" t="str">
        <f t="shared" si="205"/>
        <v/>
      </c>
      <c r="NP73" s="432" t="str">
        <f t="shared" si="205"/>
        <v/>
      </c>
      <c r="NQ73" s="432" t="str">
        <f t="shared" si="205"/>
        <v/>
      </c>
      <c r="NR73" s="432" t="str">
        <f t="shared" si="205"/>
        <v/>
      </c>
      <c r="NS73" s="432" t="str">
        <f t="shared" si="205"/>
        <v/>
      </c>
      <c r="NT73" s="432" t="str">
        <f t="shared" si="205"/>
        <v/>
      </c>
      <c r="NU73" s="432" t="str">
        <f t="shared" si="205"/>
        <v/>
      </c>
      <c r="NV73" s="432" t="str">
        <f t="shared" si="205"/>
        <v/>
      </c>
      <c r="NW73" s="432" t="str">
        <f t="shared" si="205"/>
        <v/>
      </c>
      <c r="NX73" s="432" t="str">
        <f t="shared" si="205"/>
        <v/>
      </c>
      <c r="NY73" s="432" t="str">
        <f t="shared" si="206"/>
        <v/>
      </c>
      <c r="NZ73" s="432" t="str">
        <f t="shared" si="206"/>
        <v/>
      </c>
      <c r="OA73" s="432" t="str">
        <f t="shared" si="206"/>
        <v/>
      </c>
      <c r="OB73" s="432" t="str">
        <f t="shared" si="206"/>
        <v/>
      </c>
      <c r="OC73" s="432" t="str">
        <f t="shared" si="206"/>
        <v/>
      </c>
      <c r="OD73" s="432" t="str">
        <f t="shared" si="206"/>
        <v/>
      </c>
      <c r="OE73" s="432" t="str">
        <f t="shared" si="206"/>
        <v/>
      </c>
      <c r="OF73" s="432" t="str">
        <f t="shared" si="206"/>
        <v/>
      </c>
      <c r="OG73" s="432" t="str">
        <f t="shared" si="206"/>
        <v/>
      </c>
      <c r="OH73" s="432" t="str">
        <f t="shared" si="206"/>
        <v/>
      </c>
      <c r="OI73" s="432" t="str">
        <f t="shared" si="207"/>
        <v/>
      </c>
      <c r="OJ73" s="432" t="str">
        <f t="shared" si="207"/>
        <v/>
      </c>
      <c r="OK73" s="432" t="str">
        <f t="shared" si="207"/>
        <v/>
      </c>
      <c r="OL73" s="432" t="str">
        <f t="shared" si="207"/>
        <v/>
      </c>
      <c r="OM73" s="432" t="str">
        <f t="shared" si="207"/>
        <v/>
      </c>
      <c r="ON73" s="432" t="str">
        <f t="shared" si="207"/>
        <v/>
      </c>
      <c r="OO73" s="432" t="str">
        <f t="shared" si="207"/>
        <v/>
      </c>
      <c r="OP73" s="432" t="str">
        <f t="shared" si="207"/>
        <v/>
      </c>
      <c r="OQ73" s="432" t="str">
        <f t="shared" si="207"/>
        <v/>
      </c>
      <c r="OR73" s="432" t="str">
        <f t="shared" si="207"/>
        <v/>
      </c>
      <c r="OS73" s="432" t="str">
        <f t="shared" si="208"/>
        <v/>
      </c>
      <c r="OT73" s="432" t="str">
        <f t="shared" si="208"/>
        <v/>
      </c>
      <c r="OU73" s="432" t="str">
        <f t="shared" si="208"/>
        <v/>
      </c>
      <c r="OV73" s="432" t="str">
        <f t="shared" si="208"/>
        <v/>
      </c>
      <c r="OW73" s="432" t="str">
        <f t="shared" si="208"/>
        <v/>
      </c>
      <c r="OX73" s="432" t="str">
        <f t="shared" si="208"/>
        <v/>
      </c>
      <c r="OY73" s="432" t="str">
        <f t="shared" si="208"/>
        <v/>
      </c>
      <c r="OZ73" s="432" t="str">
        <f t="shared" si="208"/>
        <v/>
      </c>
      <c r="PA73" s="432" t="str">
        <f t="shared" si="208"/>
        <v/>
      </c>
      <c r="PB73" s="432" t="str">
        <f t="shared" si="208"/>
        <v/>
      </c>
      <c r="PC73" s="432" t="str">
        <f t="shared" si="208"/>
        <v/>
      </c>
      <c r="PD73" s="432" t="str">
        <f t="shared" si="208"/>
        <v/>
      </c>
      <c r="PE73" s="432" t="str">
        <f t="shared" si="208"/>
        <v/>
      </c>
    </row>
    <row r="74" spans="1:421" ht="15.6">
      <c r="A74" s="549"/>
      <c r="B74" s="550"/>
      <c r="C74" s="948"/>
      <c r="D74" s="550"/>
      <c r="E74" s="554"/>
      <c r="F74" s="550"/>
      <c r="G74" s="551"/>
      <c r="H74" s="552"/>
      <c r="I74" s="553"/>
      <c r="J74" s="554"/>
      <c r="K74" s="554" t="str">
        <f t="shared" si="51"/>
        <v/>
      </c>
      <c r="L74" s="657" t="str">
        <f t="shared" si="12"/>
        <v/>
      </c>
      <c r="M74" s="952" t="str">
        <f t="shared" si="171"/>
        <v/>
      </c>
      <c r="N74" s="952" t="str">
        <f t="shared" si="52"/>
        <v/>
      </c>
      <c r="O74" s="1487"/>
      <c r="P74" s="1487"/>
      <c r="Q74" s="98"/>
      <c r="R74" s="167" t="str">
        <f t="shared" si="53"/>
        <v/>
      </c>
      <c r="S74" s="167" t="str">
        <f t="shared" si="54"/>
        <v/>
      </c>
      <c r="T74" s="167" t="str">
        <f t="shared" si="55"/>
        <v/>
      </c>
      <c r="U74" s="167" t="str">
        <f t="shared" si="56"/>
        <v/>
      </c>
      <c r="V74" s="85" t="s">
        <v>675</v>
      </c>
      <c r="W74" s="450">
        <v>7.5</v>
      </c>
      <c r="X74" s="167" t="str">
        <f t="shared" si="57"/>
        <v/>
      </c>
      <c r="Y74" s="167" t="str">
        <f t="shared" si="58"/>
        <v/>
      </c>
      <c r="Z74" s="167" t="str">
        <f t="shared" si="59"/>
        <v/>
      </c>
      <c r="AA74" s="25"/>
      <c r="AB74" s="25"/>
      <c r="AE74" s="25"/>
      <c r="AF74" s="25"/>
      <c r="AG74" s="25"/>
      <c r="AH74" s="25"/>
      <c r="AI74" s="25"/>
      <c r="AJ74" s="25"/>
      <c r="AK74" s="25"/>
      <c r="AL74" s="25"/>
      <c r="AM74" s="25"/>
      <c r="AN74" s="25"/>
      <c r="AO74" s="25"/>
      <c r="AP74" s="25"/>
      <c r="AQ74" s="25"/>
      <c r="AR74" s="25"/>
      <c r="AS74" s="25"/>
      <c r="AT74" s="25"/>
      <c r="AU74" s="25"/>
      <c r="AV74" s="25"/>
      <c r="AW74" s="432" t="str">
        <f t="shared" si="172"/>
        <v/>
      </c>
      <c r="AX74" s="432" t="str">
        <f t="shared" si="172"/>
        <v/>
      </c>
      <c r="AY74" s="432" t="str">
        <f t="shared" si="172"/>
        <v/>
      </c>
      <c r="AZ74" s="432" t="str">
        <f t="shared" si="172"/>
        <v/>
      </c>
      <c r="BA74" s="432" t="str">
        <f t="shared" si="172"/>
        <v/>
      </c>
      <c r="BB74" s="432" t="str">
        <f t="shared" si="172"/>
        <v/>
      </c>
      <c r="BC74" s="432" t="str">
        <f t="shared" si="172"/>
        <v/>
      </c>
      <c r="BD74" s="432" t="str">
        <f t="shared" si="172"/>
        <v/>
      </c>
      <c r="BE74" s="432" t="str">
        <f t="shared" si="172"/>
        <v/>
      </c>
      <c r="BF74" s="432" t="str">
        <f t="shared" si="172"/>
        <v/>
      </c>
      <c r="BG74" s="432" t="str">
        <f t="shared" si="173"/>
        <v/>
      </c>
      <c r="BH74" s="432" t="str">
        <f t="shared" si="173"/>
        <v/>
      </c>
      <c r="BI74" s="432" t="str">
        <f t="shared" si="173"/>
        <v/>
      </c>
      <c r="BJ74" s="432" t="str">
        <f t="shared" si="173"/>
        <v/>
      </c>
      <c r="BK74" s="432" t="str">
        <f t="shared" si="173"/>
        <v/>
      </c>
      <c r="BL74" s="432" t="str">
        <f t="shared" si="173"/>
        <v/>
      </c>
      <c r="BM74" s="432" t="str">
        <f t="shared" si="173"/>
        <v/>
      </c>
      <c r="BN74" s="432" t="str">
        <f t="shared" si="173"/>
        <v/>
      </c>
      <c r="BO74" s="432" t="str">
        <f t="shared" si="173"/>
        <v/>
      </c>
      <c r="BP74" s="432" t="str">
        <f t="shared" si="173"/>
        <v/>
      </c>
      <c r="BQ74" s="432" t="str">
        <f t="shared" si="174"/>
        <v/>
      </c>
      <c r="BR74" s="432" t="str">
        <f t="shared" si="174"/>
        <v/>
      </c>
      <c r="BS74" s="432" t="str">
        <f t="shared" si="174"/>
        <v/>
      </c>
      <c r="BT74" s="432" t="str">
        <f t="shared" si="174"/>
        <v/>
      </c>
      <c r="BU74" s="432" t="str">
        <f t="shared" si="174"/>
        <v/>
      </c>
      <c r="BV74" s="432" t="str">
        <f t="shared" si="174"/>
        <v/>
      </c>
      <c r="BW74" s="432" t="str">
        <f t="shared" si="174"/>
        <v/>
      </c>
      <c r="BX74" s="432" t="str">
        <f t="shared" si="174"/>
        <v/>
      </c>
      <c r="BY74" s="432" t="str">
        <f t="shared" si="174"/>
        <v/>
      </c>
      <c r="BZ74" s="432" t="str">
        <f t="shared" si="174"/>
        <v/>
      </c>
      <c r="CA74" s="432" t="str">
        <f t="shared" si="175"/>
        <v/>
      </c>
      <c r="CB74" s="432" t="str">
        <f t="shared" si="175"/>
        <v/>
      </c>
      <c r="CC74" s="432" t="str">
        <f t="shared" si="175"/>
        <v/>
      </c>
      <c r="CD74" s="432" t="str">
        <f t="shared" si="175"/>
        <v/>
      </c>
      <c r="CE74" s="432" t="str">
        <f t="shared" si="175"/>
        <v/>
      </c>
      <c r="CF74" s="432" t="str">
        <f t="shared" si="175"/>
        <v/>
      </c>
      <c r="CG74" s="432" t="str">
        <f t="shared" si="175"/>
        <v/>
      </c>
      <c r="CH74" s="432" t="str">
        <f t="shared" si="175"/>
        <v/>
      </c>
      <c r="CI74" s="432" t="str">
        <f t="shared" si="175"/>
        <v/>
      </c>
      <c r="CJ74" s="432" t="str">
        <f t="shared" si="175"/>
        <v/>
      </c>
      <c r="CK74" s="432" t="str">
        <f t="shared" si="176"/>
        <v/>
      </c>
      <c r="CL74" s="432" t="str">
        <f t="shared" si="176"/>
        <v/>
      </c>
      <c r="CM74" s="432" t="str">
        <f t="shared" si="176"/>
        <v/>
      </c>
      <c r="CN74" s="432" t="str">
        <f t="shared" si="176"/>
        <v/>
      </c>
      <c r="CO74" s="432" t="str">
        <f t="shared" si="176"/>
        <v/>
      </c>
      <c r="CP74" s="432" t="str">
        <f t="shared" si="176"/>
        <v/>
      </c>
      <c r="CQ74" s="432" t="str">
        <f t="shared" si="176"/>
        <v/>
      </c>
      <c r="CR74" s="432" t="str">
        <f t="shared" si="176"/>
        <v/>
      </c>
      <c r="CS74" s="432" t="str">
        <f t="shared" si="176"/>
        <v/>
      </c>
      <c r="CT74" s="432" t="str">
        <f t="shared" si="176"/>
        <v/>
      </c>
      <c r="CU74" s="432" t="str">
        <f t="shared" si="177"/>
        <v/>
      </c>
      <c r="CV74" s="432" t="str">
        <f t="shared" si="177"/>
        <v/>
      </c>
      <c r="CW74" s="432" t="str">
        <f t="shared" si="177"/>
        <v/>
      </c>
      <c r="CX74" s="432" t="str">
        <f t="shared" si="177"/>
        <v/>
      </c>
      <c r="CY74" s="432" t="str">
        <f t="shared" si="177"/>
        <v/>
      </c>
      <c r="CZ74" s="432" t="str">
        <f t="shared" si="177"/>
        <v/>
      </c>
      <c r="DA74" s="432" t="str">
        <f t="shared" si="177"/>
        <v/>
      </c>
      <c r="DB74" s="432" t="str">
        <f t="shared" si="177"/>
        <v/>
      </c>
      <c r="DC74" s="432" t="str">
        <f t="shared" si="177"/>
        <v/>
      </c>
      <c r="DD74" s="432" t="str">
        <f t="shared" si="177"/>
        <v/>
      </c>
      <c r="DE74" s="432" t="str">
        <f t="shared" si="178"/>
        <v/>
      </c>
      <c r="DF74" s="432" t="str">
        <f t="shared" si="178"/>
        <v/>
      </c>
      <c r="DG74" s="432" t="str">
        <f t="shared" si="178"/>
        <v/>
      </c>
      <c r="DH74" s="432" t="str">
        <f t="shared" si="178"/>
        <v/>
      </c>
      <c r="DI74" s="432" t="str">
        <f t="shared" si="178"/>
        <v/>
      </c>
      <c r="DJ74" s="432" t="str">
        <f t="shared" si="178"/>
        <v/>
      </c>
      <c r="DK74" s="432" t="str">
        <f t="shared" si="178"/>
        <v/>
      </c>
      <c r="DL74" s="432" t="str">
        <f t="shared" si="178"/>
        <v/>
      </c>
      <c r="DM74" s="432" t="str">
        <f t="shared" si="178"/>
        <v/>
      </c>
      <c r="DN74" s="432" t="str">
        <f t="shared" si="178"/>
        <v/>
      </c>
      <c r="DO74" s="432" t="str">
        <f t="shared" si="179"/>
        <v/>
      </c>
      <c r="DP74" s="432" t="str">
        <f t="shared" si="179"/>
        <v/>
      </c>
      <c r="DQ74" s="432" t="str">
        <f t="shared" si="179"/>
        <v/>
      </c>
      <c r="DR74" s="432" t="str">
        <f t="shared" si="179"/>
        <v/>
      </c>
      <c r="DS74" s="432" t="str">
        <f t="shared" si="179"/>
        <v/>
      </c>
      <c r="DT74" s="432" t="str">
        <f t="shared" si="179"/>
        <v/>
      </c>
      <c r="DU74" s="432" t="str">
        <f t="shared" si="179"/>
        <v/>
      </c>
      <c r="DV74" s="432" t="str">
        <f t="shared" si="179"/>
        <v/>
      </c>
      <c r="DW74" s="432" t="str">
        <f t="shared" si="179"/>
        <v/>
      </c>
      <c r="DX74" s="432" t="str">
        <f t="shared" si="179"/>
        <v/>
      </c>
      <c r="DY74" s="432" t="str">
        <f t="shared" si="180"/>
        <v/>
      </c>
      <c r="DZ74" s="432" t="str">
        <f t="shared" si="180"/>
        <v/>
      </c>
      <c r="EA74" s="432" t="str">
        <f t="shared" si="180"/>
        <v/>
      </c>
      <c r="EB74" s="432" t="str">
        <f t="shared" si="180"/>
        <v/>
      </c>
      <c r="EC74" s="432" t="str">
        <f t="shared" si="180"/>
        <v/>
      </c>
      <c r="ED74" s="432" t="str">
        <f t="shared" si="180"/>
        <v/>
      </c>
      <c r="EE74" s="432" t="str">
        <f t="shared" si="180"/>
        <v/>
      </c>
      <c r="EF74" s="432" t="str">
        <f t="shared" si="180"/>
        <v/>
      </c>
      <c r="EG74" s="432" t="str">
        <f t="shared" si="180"/>
        <v/>
      </c>
      <c r="EH74" s="432" t="str">
        <f t="shared" si="180"/>
        <v/>
      </c>
      <c r="EI74" s="432" t="str">
        <f t="shared" si="181"/>
        <v/>
      </c>
      <c r="EJ74" s="432" t="str">
        <f t="shared" si="181"/>
        <v/>
      </c>
      <c r="EK74" s="432" t="str">
        <f t="shared" si="181"/>
        <v/>
      </c>
      <c r="EL74" s="432" t="str">
        <f t="shared" si="181"/>
        <v/>
      </c>
      <c r="EM74" s="432" t="str">
        <f t="shared" si="181"/>
        <v/>
      </c>
      <c r="EN74" s="432" t="str">
        <f t="shared" si="181"/>
        <v/>
      </c>
      <c r="EO74" s="432" t="str">
        <f t="shared" si="181"/>
        <v/>
      </c>
      <c r="EP74" s="432" t="str">
        <f t="shared" si="181"/>
        <v/>
      </c>
      <c r="EQ74" s="432" t="str">
        <f t="shared" si="181"/>
        <v/>
      </c>
      <c r="ER74" s="432" t="str">
        <f t="shared" si="181"/>
        <v/>
      </c>
      <c r="ES74" s="432" t="str">
        <f t="shared" si="182"/>
        <v/>
      </c>
      <c r="ET74" s="432" t="str">
        <f t="shared" si="182"/>
        <v/>
      </c>
      <c r="EU74" s="432" t="str">
        <f t="shared" si="182"/>
        <v/>
      </c>
      <c r="EV74" s="432" t="str">
        <f t="shared" si="182"/>
        <v/>
      </c>
      <c r="EW74" s="432" t="str">
        <f t="shared" si="182"/>
        <v/>
      </c>
      <c r="EX74" s="432" t="str">
        <f t="shared" si="182"/>
        <v/>
      </c>
      <c r="EY74" s="432" t="str">
        <f t="shared" si="182"/>
        <v/>
      </c>
      <c r="EZ74" s="432" t="str">
        <f t="shared" si="182"/>
        <v/>
      </c>
      <c r="FA74" s="432" t="str">
        <f t="shared" si="182"/>
        <v/>
      </c>
      <c r="FB74" s="432" t="str">
        <f t="shared" si="182"/>
        <v/>
      </c>
      <c r="FC74" s="432" t="str">
        <f t="shared" si="183"/>
        <v/>
      </c>
      <c r="FD74" s="432" t="str">
        <f t="shared" si="183"/>
        <v/>
      </c>
      <c r="FE74" s="432" t="str">
        <f t="shared" si="183"/>
        <v/>
      </c>
      <c r="FF74" s="432" t="str">
        <f t="shared" si="183"/>
        <v/>
      </c>
      <c r="FG74" s="432" t="str">
        <f t="shared" si="183"/>
        <v/>
      </c>
      <c r="FH74" s="432" t="str">
        <f t="shared" si="183"/>
        <v/>
      </c>
      <c r="FI74" s="432" t="str">
        <f t="shared" si="183"/>
        <v/>
      </c>
      <c r="FJ74" s="432" t="str">
        <f t="shared" si="183"/>
        <v/>
      </c>
      <c r="FK74" s="432" t="str">
        <f t="shared" si="183"/>
        <v/>
      </c>
      <c r="FL74" s="432" t="str">
        <f t="shared" si="183"/>
        <v/>
      </c>
      <c r="FM74" s="432" t="str">
        <f t="shared" si="184"/>
        <v/>
      </c>
      <c r="FN74" s="432" t="str">
        <f t="shared" si="184"/>
        <v/>
      </c>
      <c r="FO74" s="432" t="str">
        <f t="shared" si="184"/>
        <v/>
      </c>
      <c r="FP74" s="432" t="str">
        <f t="shared" si="184"/>
        <v/>
      </c>
      <c r="FQ74" s="432" t="str">
        <f t="shared" si="184"/>
        <v/>
      </c>
      <c r="FR74" s="432" t="str">
        <f t="shared" si="184"/>
        <v/>
      </c>
      <c r="FS74" s="432" t="str">
        <f t="shared" si="184"/>
        <v/>
      </c>
      <c r="FT74" s="432" t="str">
        <f t="shared" si="184"/>
        <v/>
      </c>
      <c r="FU74" s="432" t="str">
        <f t="shared" si="184"/>
        <v/>
      </c>
      <c r="FV74" s="432" t="str">
        <f t="shared" si="184"/>
        <v/>
      </c>
      <c r="FW74" s="432" t="str">
        <f t="shared" si="185"/>
        <v/>
      </c>
      <c r="FX74" s="432" t="str">
        <f t="shared" si="185"/>
        <v/>
      </c>
      <c r="FY74" s="432" t="str">
        <f t="shared" si="185"/>
        <v/>
      </c>
      <c r="FZ74" s="432" t="str">
        <f t="shared" si="185"/>
        <v/>
      </c>
      <c r="GA74" s="432" t="str">
        <f t="shared" si="185"/>
        <v/>
      </c>
      <c r="GB74" s="432" t="str">
        <f t="shared" si="185"/>
        <v/>
      </c>
      <c r="GC74" s="432" t="str">
        <f t="shared" si="185"/>
        <v/>
      </c>
      <c r="GD74" s="432" t="str">
        <f t="shared" si="185"/>
        <v/>
      </c>
      <c r="GE74" s="432" t="str">
        <f t="shared" si="185"/>
        <v/>
      </c>
      <c r="GF74" s="432" t="str">
        <f t="shared" si="185"/>
        <v/>
      </c>
      <c r="GG74" s="432" t="str">
        <f t="shared" si="186"/>
        <v/>
      </c>
      <c r="GH74" s="432" t="str">
        <f t="shared" si="186"/>
        <v/>
      </c>
      <c r="GI74" s="432" t="str">
        <f t="shared" si="186"/>
        <v/>
      </c>
      <c r="GJ74" s="432" t="str">
        <f t="shared" si="186"/>
        <v/>
      </c>
      <c r="GK74" s="432" t="str">
        <f t="shared" si="186"/>
        <v/>
      </c>
      <c r="GL74" s="432" t="str">
        <f t="shared" si="186"/>
        <v/>
      </c>
      <c r="GM74" s="432" t="str">
        <f t="shared" si="186"/>
        <v/>
      </c>
      <c r="GN74" s="432" t="str">
        <f t="shared" si="186"/>
        <v/>
      </c>
      <c r="GO74" s="432" t="str">
        <f t="shared" si="186"/>
        <v/>
      </c>
      <c r="GP74" s="432" t="str">
        <f t="shared" si="186"/>
        <v/>
      </c>
      <c r="GQ74" s="432" t="str">
        <f t="shared" si="187"/>
        <v/>
      </c>
      <c r="GR74" s="432" t="str">
        <f t="shared" si="187"/>
        <v/>
      </c>
      <c r="GS74" s="432" t="str">
        <f t="shared" si="187"/>
        <v/>
      </c>
      <c r="GT74" s="432" t="str">
        <f t="shared" si="187"/>
        <v/>
      </c>
      <c r="GU74" s="432" t="str">
        <f t="shared" si="187"/>
        <v/>
      </c>
      <c r="GV74" s="432" t="str">
        <f t="shared" si="187"/>
        <v/>
      </c>
      <c r="GW74" s="432" t="str">
        <f t="shared" si="187"/>
        <v/>
      </c>
      <c r="GX74" s="432" t="str">
        <f t="shared" si="187"/>
        <v/>
      </c>
      <c r="GY74" s="432" t="str">
        <f t="shared" si="187"/>
        <v/>
      </c>
      <c r="GZ74" s="432" t="str">
        <f t="shared" si="187"/>
        <v/>
      </c>
      <c r="HA74" s="432" t="str">
        <f t="shared" si="188"/>
        <v/>
      </c>
      <c r="HB74" s="432" t="str">
        <f t="shared" si="188"/>
        <v/>
      </c>
      <c r="HC74" s="432" t="str">
        <f t="shared" si="188"/>
        <v/>
      </c>
      <c r="HD74" s="432" t="str">
        <f t="shared" si="188"/>
        <v/>
      </c>
      <c r="HE74" s="432" t="str">
        <f t="shared" si="188"/>
        <v/>
      </c>
      <c r="HF74" s="432" t="str">
        <f t="shared" si="188"/>
        <v/>
      </c>
      <c r="HG74" s="432" t="str">
        <f t="shared" si="188"/>
        <v/>
      </c>
      <c r="HH74" s="432" t="str">
        <f t="shared" si="188"/>
        <v/>
      </c>
      <c r="HI74" s="432" t="str">
        <f t="shared" si="188"/>
        <v/>
      </c>
      <c r="HJ74" s="432" t="str">
        <f t="shared" si="188"/>
        <v/>
      </c>
      <c r="HK74" s="432" t="str">
        <f t="shared" si="189"/>
        <v/>
      </c>
      <c r="HL74" s="432" t="str">
        <f t="shared" si="189"/>
        <v/>
      </c>
      <c r="HM74" s="432" t="str">
        <f t="shared" si="189"/>
        <v/>
      </c>
      <c r="HN74" s="432" t="str">
        <f t="shared" si="189"/>
        <v/>
      </c>
      <c r="HO74" s="432" t="str">
        <f t="shared" si="189"/>
        <v/>
      </c>
      <c r="HP74" s="432" t="str">
        <f t="shared" si="189"/>
        <v/>
      </c>
      <c r="HQ74" s="432" t="str">
        <f t="shared" si="189"/>
        <v/>
      </c>
      <c r="HR74" s="432" t="str">
        <f t="shared" si="189"/>
        <v/>
      </c>
      <c r="HS74" s="432" t="str">
        <f t="shared" si="189"/>
        <v/>
      </c>
      <c r="HT74" s="432" t="str">
        <f t="shared" si="189"/>
        <v/>
      </c>
      <c r="HU74" s="432" t="str">
        <f t="shared" si="190"/>
        <v/>
      </c>
      <c r="HV74" s="432" t="str">
        <f t="shared" si="190"/>
        <v/>
      </c>
      <c r="HW74" s="432" t="str">
        <f t="shared" si="190"/>
        <v/>
      </c>
      <c r="HX74" s="432" t="str">
        <f t="shared" si="190"/>
        <v/>
      </c>
      <c r="HY74" s="432" t="str">
        <f t="shared" si="190"/>
        <v/>
      </c>
      <c r="HZ74" s="432" t="str">
        <f t="shared" si="190"/>
        <v/>
      </c>
      <c r="IA74" s="432" t="str">
        <f t="shared" si="190"/>
        <v/>
      </c>
      <c r="IB74" s="432" t="str">
        <f t="shared" si="190"/>
        <v/>
      </c>
      <c r="IC74" s="432" t="str">
        <f t="shared" si="190"/>
        <v/>
      </c>
      <c r="ID74" s="432" t="str">
        <f t="shared" si="190"/>
        <v/>
      </c>
      <c r="IE74" s="432" t="str">
        <f t="shared" si="191"/>
        <v/>
      </c>
      <c r="IF74" s="432" t="str">
        <f t="shared" si="191"/>
        <v/>
      </c>
      <c r="IG74" s="432" t="str">
        <f t="shared" si="191"/>
        <v/>
      </c>
      <c r="IH74" s="432" t="str">
        <f t="shared" si="191"/>
        <v/>
      </c>
      <c r="II74" s="432" t="str">
        <f t="shared" si="191"/>
        <v/>
      </c>
      <c r="IJ74" s="432" t="str">
        <f t="shared" si="191"/>
        <v/>
      </c>
      <c r="IK74" s="432" t="str">
        <f t="shared" si="191"/>
        <v/>
      </c>
      <c r="IL74" s="432" t="str">
        <f t="shared" si="191"/>
        <v/>
      </c>
      <c r="IM74" s="432" t="str">
        <f t="shared" si="191"/>
        <v/>
      </c>
      <c r="IN74" s="432" t="str">
        <f t="shared" si="191"/>
        <v/>
      </c>
      <c r="IO74" s="432" t="str">
        <f t="shared" si="192"/>
        <v/>
      </c>
      <c r="IP74" s="432" t="str">
        <f t="shared" si="192"/>
        <v/>
      </c>
      <c r="IQ74" s="432" t="str">
        <f t="shared" si="192"/>
        <v/>
      </c>
      <c r="IR74" s="432" t="str">
        <f t="shared" si="192"/>
        <v/>
      </c>
      <c r="IS74" s="432" t="str">
        <f t="shared" si="192"/>
        <v/>
      </c>
      <c r="IT74" s="432" t="str">
        <f t="shared" si="192"/>
        <v/>
      </c>
      <c r="IU74" s="432" t="str">
        <f t="shared" si="192"/>
        <v/>
      </c>
      <c r="IV74" s="432" t="str">
        <f t="shared" si="192"/>
        <v/>
      </c>
      <c r="IW74" s="432" t="str">
        <f t="shared" si="192"/>
        <v/>
      </c>
      <c r="IX74" s="432" t="str">
        <f t="shared" si="192"/>
        <v/>
      </c>
      <c r="IY74" s="432" t="str">
        <f t="shared" si="193"/>
        <v/>
      </c>
      <c r="IZ74" s="432" t="str">
        <f t="shared" si="193"/>
        <v/>
      </c>
      <c r="JA74" s="432" t="str">
        <f t="shared" si="193"/>
        <v/>
      </c>
      <c r="JB74" s="432" t="str">
        <f t="shared" si="193"/>
        <v/>
      </c>
      <c r="JC74" s="432" t="str">
        <f t="shared" si="193"/>
        <v/>
      </c>
      <c r="JD74" s="432" t="str">
        <f t="shared" si="193"/>
        <v/>
      </c>
      <c r="JE74" s="432" t="str">
        <f t="shared" si="193"/>
        <v/>
      </c>
      <c r="JF74" s="432" t="str">
        <f t="shared" si="193"/>
        <v/>
      </c>
      <c r="JG74" s="432" t="str">
        <f t="shared" si="193"/>
        <v/>
      </c>
      <c r="JH74" s="432" t="str">
        <f t="shared" si="193"/>
        <v/>
      </c>
      <c r="JI74" s="432" t="str">
        <f t="shared" si="194"/>
        <v/>
      </c>
      <c r="JJ74" s="432" t="str">
        <f t="shared" si="194"/>
        <v/>
      </c>
      <c r="JK74" s="432" t="str">
        <f t="shared" si="194"/>
        <v/>
      </c>
      <c r="JL74" s="432" t="str">
        <f t="shared" si="194"/>
        <v/>
      </c>
      <c r="JM74" s="432" t="str">
        <f t="shared" si="194"/>
        <v/>
      </c>
      <c r="JN74" s="432" t="str">
        <f t="shared" si="194"/>
        <v/>
      </c>
      <c r="JO74" s="432" t="str">
        <f t="shared" si="194"/>
        <v/>
      </c>
      <c r="JP74" s="432" t="str">
        <f t="shared" si="194"/>
        <v/>
      </c>
      <c r="JQ74" s="432" t="str">
        <f t="shared" si="194"/>
        <v/>
      </c>
      <c r="JR74" s="432" t="str">
        <f t="shared" si="194"/>
        <v/>
      </c>
      <c r="JS74" s="432" t="str">
        <f t="shared" si="195"/>
        <v/>
      </c>
      <c r="JT74" s="432" t="str">
        <f t="shared" si="195"/>
        <v/>
      </c>
      <c r="JU74" s="432" t="str">
        <f t="shared" si="195"/>
        <v/>
      </c>
      <c r="JV74" s="432" t="str">
        <f t="shared" si="195"/>
        <v/>
      </c>
      <c r="JW74" s="432" t="str">
        <f t="shared" si="195"/>
        <v/>
      </c>
      <c r="JX74" s="432" t="str">
        <f t="shared" si="195"/>
        <v/>
      </c>
      <c r="JY74" s="432" t="str">
        <f t="shared" si="195"/>
        <v/>
      </c>
      <c r="JZ74" s="432" t="str">
        <f t="shared" si="195"/>
        <v/>
      </c>
      <c r="KA74" s="432" t="str">
        <f t="shared" si="195"/>
        <v/>
      </c>
      <c r="KB74" s="432" t="str">
        <f t="shared" si="195"/>
        <v/>
      </c>
      <c r="KC74" s="432" t="str">
        <f t="shared" si="196"/>
        <v/>
      </c>
      <c r="KD74" s="432" t="str">
        <f t="shared" si="196"/>
        <v/>
      </c>
      <c r="KE74" s="432" t="str">
        <f t="shared" si="196"/>
        <v/>
      </c>
      <c r="KF74" s="432" t="str">
        <f t="shared" si="196"/>
        <v/>
      </c>
      <c r="KG74" s="432" t="str">
        <f t="shared" si="196"/>
        <v/>
      </c>
      <c r="KH74" s="432" t="str">
        <f t="shared" si="196"/>
        <v/>
      </c>
      <c r="KI74" s="432" t="str">
        <f t="shared" si="196"/>
        <v/>
      </c>
      <c r="KJ74" s="432" t="str">
        <f t="shared" si="196"/>
        <v/>
      </c>
      <c r="KK74" s="432" t="str">
        <f t="shared" si="196"/>
        <v/>
      </c>
      <c r="KL74" s="432" t="str">
        <f t="shared" si="196"/>
        <v/>
      </c>
      <c r="KM74" s="432" t="str">
        <f t="shared" si="197"/>
        <v/>
      </c>
      <c r="KN74" s="432" t="str">
        <f t="shared" si="197"/>
        <v/>
      </c>
      <c r="KO74" s="432" t="str">
        <f t="shared" si="197"/>
        <v/>
      </c>
      <c r="KP74" s="432" t="str">
        <f t="shared" si="197"/>
        <v/>
      </c>
      <c r="KQ74" s="432" t="str">
        <f t="shared" si="197"/>
        <v/>
      </c>
      <c r="KR74" s="432" t="str">
        <f t="shared" si="197"/>
        <v/>
      </c>
      <c r="KS74" s="432" t="str">
        <f t="shared" si="197"/>
        <v/>
      </c>
      <c r="KT74" s="432" t="str">
        <f t="shared" si="197"/>
        <v/>
      </c>
      <c r="KU74" s="432" t="str">
        <f t="shared" si="197"/>
        <v/>
      </c>
      <c r="KV74" s="432" t="str">
        <f t="shared" si="197"/>
        <v/>
      </c>
      <c r="KW74" s="432" t="str">
        <f t="shared" si="198"/>
        <v/>
      </c>
      <c r="KX74" s="432" t="str">
        <f t="shared" si="198"/>
        <v/>
      </c>
      <c r="KY74" s="432" t="str">
        <f t="shared" si="198"/>
        <v/>
      </c>
      <c r="KZ74" s="432" t="str">
        <f t="shared" si="198"/>
        <v/>
      </c>
      <c r="LA74" s="432" t="str">
        <f t="shared" si="198"/>
        <v/>
      </c>
      <c r="LB74" s="432" t="str">
        <f t="shared" si="198"/>
        <v/>
      </c>
      <c r="LC74" s="432" t="str">
        <f t="shared" si="198"/>
        <v/>
      </c>
      <c r="LD74" s="432" t="str">
        <f t="shared" si="198"/>
        <v/>
      </c>
      <c r="LE74" s="432" t="str">
        <f t="shared" si="198"/>
        <v/>
      </c>
      <c r="LF74" s="432" t="str">
        <f t="shared" si="198"/>
        <v/>
      </c>
      <c r="LG74" s="432" t="str">
        <f t="shared" si="199"/>
        <v/>
      </c>
      <c r="LH74" s="432" t="str">
        <f t="shared" si="199"/>
        <v/>
      </c>
      <c r="LI74" s="432" t="str">
        <f t="shared" si="199"/>
        <v/>
      </c>
      <c r="LJ74" s="432" t="str">
        <f t="shared" si="199"/>
        <v/>
      </c>
      <c r="LK74" s="432" t="str">
        <f t="shared" si="199"/>
        <v/>
      </c>
      <c r="LL74" s="432" t="str">
        <f t="shared" si="199"/>
        <v/>
      </c>
      <c r="LM74" s="432" t="str">
        <f t="shared" si="199"/>
        <v/>
      </c>
      <c r="LN74" s="432" t="str">
        <f t="shared" si="199"/>
        <v/>
      </c>
      <c r="LO74" s="432" t="str">
        <f t="shared" si="199"/>
        <v/>
      </c>
      <c r="LP74" s="432" t="str">
        <f t="shared" si="199"/>
        <v/>
      </c>
      <c r="LQ74" s="432" t="str">
        <f t="shared" si="200"/>
        <v/>
      </c>
      <c r="LR74" s="432" t="str">
        <f t="shared" si="200"/>
        <v/>
      </c>
      <c r="LS74" s="432" t="str">
        <f t="shared" si="200"/>
        <v/>
      </c>
      <c r="LT74" s="432" t="str">
        <f t="shared" si="200"/>
        <v/>
      </c>
      <c r="LU74" s="432" t="str">
        <f t="shared" si="200"/>
        <v/>
      </c>
      <c r="LV74" s="432" t="str">
        <f t="shared" si="200"/>
        <v/>
      </c>
      <c r="LW74" s="432" t="str">
        <f t="shared" si="200"/>
        <v/>
      </c>
      <c r="LX74" s="432" t="str">
        <f t="shared" si="200"/>
        <v/>
      </c>
      <c r="LY74" s="432" t="str">
        <f t="shared" si="200"/>
        <v/>
      </c>
      <c r="LZ74" s="432" t="str">
        <f t="shared" si="200"/>
        <v/>
      </c>
      <c r="MA74" s="432" t="str">
        <f t="shared" si="201"/>
        <v/>
      </c>
      <c r="MB74" s="432" t="str">
        <f t="shared" si="201"/>
        <v/>
      </c>
      <c r="MC74" s="432" t="str">
        <f t="shared" si="201"/>
        <v/>
      </c>
      <c r="MD74" s="432" t="str">
        <f t="shared" si="201"/>
        <v/>
      </c>
      <c r="ME74" s="432" t="str">
        <f t="shared" si="201"/>
        <v/>
      </c>
      <c r="MF74" s="432" t="str">
        <f t="shared" si="201"/>
        <v/>
      </c>
      <c r="MG74" s="432" t="str">
        <f t="shared" si="201"/>
        <v/>
      </c>
      <c r="MH74" s="432" t="str">
        <f t="shared" si="201"/>
        <v/>
      </c>
      <c r="MI74" s="432" t="str">
        <f t="shared" si="201"/>
        <v/>
      </c>
      <c r="MJ74" s="432" t="str">
        <f t="shared" si="201"/>
        <v/>
      </c>
      <c r="MK74" s="432" t="str">
        <f t="shared" si="202"/>
        <v/>
      </c>
      <c r="ML74" s="432" t="str">
        <f t="shared" si="202"/>
        <v/>
      </c>
      <c r="MM74" s="432" t="str">
        <f t="shared" si="202"/>
        <v/>
      </c>
      <c r="MN74" s="432" t="str">
        <f t="shared" si="202"/>
        <v/>
      </c>
      <c r="MO74" s="432" t="str">
        <f t="shared" si="202"/>
        <v/>
      </c>
      <c r="MP74" s="432" t="str">
        <f t="shared" si="202"/>
        <v/>
      </c>
      <c r="MQ74" s="432" t="str">
        <f t="shared" si="202"/>
        <v/>
      </c>
      <c r="MR74" s="432" t="str">
        <f t="shared" si="202"/>
        <v/>
      </c>
      <c r="MS74" s="432" t="str">
        <f t="shared" si="202"/>
        <v/>
      </c>
      <c r="MT74" s="432" t="str">
        <f t="shared" si="202"/>
        <v/>
      </c>
      <c r="MU74" s="432" t="str">
        <f t="shared" si="203"/>
        <v/>
      </c>
      <c r="MV74" s="432" t="str">
        <f t="shared" si="203"/>
        <v/>
      </c>
      <c r="MW74" s="432" t="str">
        <f t="shared" si="203"/>
        <v/>
      </c>
      <c r="MX74" s="432" t="str">
        <f t="shared" si="203"/>
        <v/>
      </c>
      <c r="MY74" s="432" t="str">
        <f t="shared" si="203"/>
        <v/>
      </c>
      <c r="MZ74" s="432" t="str">
        <f t="shared" si="203"/>
        <v/>
      </c>
      <c r="NA74" s="432" t="str">
        <f t="shared" si="203"/>
        <v/>
      </c>
      <c r="NB74" s="432" t="str">
        <f t="shared" si="203"/>
        <v/>
      </c>
      <c r="NC74" s="432" t="str">
        <f t="shared" si="203"/>
        <v/>
      </c>
      <c r="ND74" s="432" t="str">
        <f t="shared" si="203"/>
        <v/>
      </c>
      <c r="NE74" s="432" t="str">
        <f t="shared" si="204"/>
        <v/>
      </c>
      <c r="NF74" s="432" t="str">
        <f t="shared" si="204"/>
        <v/>
      </c>
      <c r="NG74" s="432" t="str">
        <f t="shared" si="204"/>
        <v/>
      </c>
      <c r="NH74" s="432" t="str">
        <f t="shared" si="204"/>
        <v/>
      </c>
      <c r="NI74" s="432" t="str">
        <f t="shared" si="204"/>
        <v/>
      </c>
      <c r="NJ74" s="432" t="str">
        <f t="shared" si="204"/>
        <v/>
      </c>
      <c r="NK74" s="432" t="str">
        <f t="shared" si="204"/>
        <v/>
      </c>
      <c r="NL74" s="432" t="str">
        <f t="shared" si="204"/>
        <v/>
      </c>
      <c r="NM74" s="432" t="str">
        <f t="shared" si="204"/>
        <v/>
      </c>
      <c r="NN74" s="432" t="str">
        <f t="shared" si="204"/>
        <v/>
      </c>
      <c r="NO74" s="432" t="str">
        <f t="shared" si="205"/>
        <v/>
      </c>
      <c r="NP74" s="432" t="str">
        <f t="shared" si="205"/>
        <v/>
      </c>
      <c r="NQ74" s="432" t="str">
        <f t="shared" si="205"/>
        <v/>
      </c>
      <c r="NR74" s="432" t="str">
        <f t="shared" si="205"/>
        <v/>
      </c>
      <c r="NS74" s="432" t="str">
        <f t="shared" si="205"/>
        <v/>
      </c>
      <c r="NT74" s="432" t="str">
        <f t="shared" si="205"/>
        <v/>
      </c>
      <c r="NU74" s="432" t="str">
        <f t="shared" si="205"/>
        <v/>
      </c>
      <c r="NV74" s="432" t="str">
        <f t="shared" si="205"/>
        <v/>
      </c>
      <c r="NW74" s="432" t="str">
        <f t="shared" si="205"/>
        <v/>
      </c>
      <c r="NX74" s="432" t="str">
        <f t="shared" si="205"/>
        <v/>
      </c>
      <c r="NY74" s="432" t="str">
        <f t="shared" si="206"/>
        <v/>
      </c>
      <c r="NZ74" s="432" t="str">
        <f t="shared" si="206"/>
        <v/>
      </c>
      <c r="OA74" s="432" t="str">
        <f t="shared" si="206"/>
        <v/>
      </c>
      <c r="OB74" s="432" t="str">
        <f t="shared" si="206"/>
        <v/>
      </c>
      <c r="OC74" s="432" t="str">
        <f t="shared" si="206"/>
        <v/>
      </c>
      <c r="OD74" s="432" t="str">
        <f t="shared" si="206"/>
        <v/>
      </c>
      <c r="OE74" s="432" t="str">
        <f t="shared" si="206"/>
        <v/>
      </c>
      <c r="OF74" s="432" t="str">
        <f t="shared" si="206"/>
        <v/>
      </c>
      <c r="OG74" s="432" t="str">
        <f t="shared" si="206"/>
        <v/>
      </c>
      <c r="OH74" s="432" t="str">
        <f t="shared" si="206"/>
        <v/>
      </c>
      <c r="OI74" s="432" t="str">
        <f t="shared" si="207"/>
        <v/>
      </c>
      <c r="OJ74" s="432" t="str">
        <f t="shared" si="207"/>
        <v/>
      </c>
      <c r="OK74" s="432" t="str">
        <f t="shared" si="207"/>
        <v/>
      </c>
      <c r="OL74" s="432" t="str">
        <f t="shared" si="207"/>
        <v/>
      </c>
      <c r="OM74" s="432" t="str">
        <f t="shared" si="207"/>
        <v/>
      </c>
      <c r="ON74" s="432" t="str">
        <f t="shared" si="207"/>
        <v/>
      </c>
      <c r="OO74" s="432" t="str">
        <f t="shared" si="207"/>
        <v/>
      </c>
      <c r="OP74" s="432" t="str">
        <f t="shared" si="207"/>
        <v/>
      </c>
      <c r="OQ74" s="432" t="str">
        <f t="shared" si="207"/>
        <v/>
      </c>
      <c r="OR74" s="432" t="str">
        <f t="shared" si="207"/>
        <v/>
      </c>
      <c r="OS74" s="432" t="str">
        <f t="shared" si="208"/>
        <v/>
      </c>
      <c r="OT74" s="432" t="str">
        <f t="shared" si="208"/>
        <v/>
      </c>
      <c r="OU74" s="432" t="str">
        <f t="shared" si="208"/>
        <v/>
      </c>
      <c r="OV74" s="432" t="str">
        <f t="shared" si="208"/>
        <v/>
      </c>
      <c r="OW74" s="432" t="str">
        <f t="shared" si="208"/>
        <v/>
      </c>
      <c r="OX74" s="432" t="str">
        <f t="shared" si="208"/>
        <v/>
      </c>
      <c r="OY74" s="432" t="str">
        <f t="shared" si="208"/>
        <v/>
      </c>
      <c r="OZ74" s="432" t="str">
        <f t="shared" si="208"/>
        <v/>
      </c>
      <c r="PA74" s="432" t="str">
        <f t="shared" si="208"/>
        <v/>
      </c>
      <c r="PB74" s="432" t="str">
        <f t="shared" si="208"/>
        <v/>
      </c>
      <c r="PC74" s="432" t="str">
        <f t="shared" si="208"/>
        <v/>
      </c>
      <c r="PD74" s="432" t="str">
        <f t="shared" si="208"/>
        <v/>
      </c>
      <c r="PE74" s="432" t="str">
        <f t="shared" si="208"/>
        <v/>
      </c>
    </row>
    <row r="75" spans="1:421" ht="15.6">
      <c r="A75" s="541"/>
      <c r="B75" s="542"/>
      <c r="C75" s="947"/>
      <c r="D75" s="542"/>
      <c r="E75" s="546"/>
      <c r="F75" s="542"/>
      <c r="G75" s="543"/>
      <c r="H75" s="544"/>
      <c r="I75" s="545"/>
      <c r="J75" s="546"/>
      <c r="K75" s="546" t="str">
        <f t="shared" si="51"/>
        <v/>
      </c>
      <c r="L75" s="547" t="str">
        <f t="shared" si="12"/>
        <v/>
      </c>
      <c r="M75" s="951" t="str">
        <f t="shared" si="171"/>
        <v/>
      </c>
      <c r="N75" s="951" t="str">
        <f t="shared" si="52"/>
        <v/>
      </c>
      <c r="O75" s="1486"/>
      <c r="P75" s="1486"/>
      <c r="Q75" s="98"/>
      <c r="R75" s="167" t="str">
        <f t="shared" si="53"/>
        <v/>
      </c>
      <c r="S75" s="167" t="str">
        <f t="shared" si="54"/>
        <v/>
      </c>
      <c r="T75" s="167" t="str">
        <f t="shared" si="55"/>
        <v/>
      </c>
      <c r="U75" s="167" t="str">
        <f t="shared" si="56"/>
        <v/>
      </c>
      <c r="V75" s="85" t="s">
        <v>676</v>
      </c>
      <c r="W75" s="450">
        <v>7.666666666666667</v>
      </c>
      <c r="X75" s="167" t="str">
        <f t="shared" si="57"/>
        <v/>
      </c>
      <c r="Y75" s="167" t="str">
        <f t="shared" si="58"/>
        <v/>
      </c>
      <c r="Z75" s="167" t="str">
        <f t="shared" si="59"/>
        <v/>
      </c>
      <c r="AA75" s="25"/>
      <c r="AB75" s="25"/>
      <c r="AE75" s="25"/>
      <c r="AF75" s="25"/>
      <c r="AG75" s="25"/>
      <c r="AH75" s="25"/>
      <c r="AI75" s="25"/>
      <c r="AJ75" s="25"/>
      <c r="AK75" s="25"/>
      <c r="AL75" s="25"/>
      <c r="AM75" s="25"/>
      <c r="AN75" s="25"/>
      <c r="AO75" s="25"/>
      <c r="AP75" s="25"/>
      <c r="AQ75" s="25"/>
      <c r="AR75" s="25"/>
      <c r="AS75" s="25"/>
      <c r="AT75" s="25"/>
      <c r="AU75" s="25"/>
      <c r="AV75" s="25"/>
      <c r="AW75" s="432" t="str">
        <f t="shared" si="172"/>
        <v/>
      </c>
      <c r="AX75" s="432" t="str">
        <f t="shared" si="172"/>
        <v/>
      </c>
      <c r="AY75" s="432" t="str">
        <f t="shared" si="172"/>
        <v/>
      </c>
      <c r="AZ75" s="432" t="str">
        <f t="shared" si="172"/>
        <v/>
      </c>
      <c r="BA75" s="432" t="str">
        <f t="shared" si="172"/>
        <v/>
      </c>
      <c r="BB75" s="432" t="str">
        <f t="shared" si="172"/>
        <v/>
      </c>
      <c r="BC75" s="432" t="str">
        <f t="shared" si="172"/>
        <v/>
      </c>
      <c r="BD75" s="432" t="str">
        <f t="shared" si="172"/>
        <v/>
      </c>
      <c r="BE75" s="432" t="str">
        <f t="shared" si="172"/>
        <v/>
      </c>
      <c r="BF75" s="432" t="str">
        <f t="shared" si="172"/>
        <v/>
      </c>
      <c r="BG75" s="432" t="str">
        <f t="shared" si="173"/>
        <v/>
      </c>
      <c r="BH75" s="432" t="str">
        <f t="shared" si="173"/>
        <v/>
      </c>
      <c r="BI75" s="432" t="str">
        <f t="shared" si="173"/>
        <v/>
      </c>
      <c r="BJ75" s="432" t="str">
        <f t="shared" si="173"/>
        <v/>
      </c>
      <c r="BK75" s="432" t="str">
        <f t="shared" si="173"/>
        <v/>
      </c>
      <c r="BL75" s="432" t="str">
        <f t="shared" si="173"/>
        <v/>
      </c>
      <c r="BM75" s="432" t="str">
        <f t="shared" si="173"/>
        <v/>
      </c>
      <c r="BN75" s="432" t="str">
        <f t="shared" si="173"/>
        <v/>
      </c>
      <c r="BO75" s="432" t="str">
        <f t="shared" si="173"/>
        <v/>
      </c>
      <c r="BP75" s="432" t="str">
        <f t="shared" si="173"/>
        <v/>
      </c>
      <c r="BQ75" s="432" t="str">
        <f t="shared" si="174"/>
        <v/>
      </c>
      <c r="BR75" s="432" t="str">
        <f t="shared" si="174"/>
        <v/>
      </c>
      <c r="BS75" s="432" t="str">
        <f t="shared" si="174"/>
        <v/>
      </c>
      <c r="BT75" s="432" t="str">
        <f t="shared" si="174"/>
        <v/>
      </c>
      <c r="BU75" s="432" t="str">
        <f t="shared" si="174"/>
        <v/>
      </c>
      <c r="BV75" s="432" t="str">
        <f t="shared" si="174"/>
        <v/>
      </c>
      <c r="BW75" s="432" t="str">
        <f t="shared" si="174"/>
        <v/>
      </c>
      <c r="BX75" s="432" t="str">
        <f t="shared" si="174"/>
        <v/>
      </c>
      <c r="BY75" s="432" t="str">
        <f t="shared" si="174"/>
        <v/>
      </c>
      <c r="BZ75" s="432" t="str">
        <f t="shared" si="174"/>
        <v/>
      </c>
      <c r="CA75" s="432" t="str">
        <f t="shared" si="175"/>
        <v/>
      </c>
      <c r="CB75" s="432" t="str">
        <f t="shared" si="175"/>
        <v/>
      </c>
      <c r="CC75" s="432" t="str">
        <f t="shared" si="175"/>
        <v/>
      </c>
      <c r="CD75" s="432" t="str">
        <f t="shared" si="175"/>
        <v/>
      </c>
      <c r="CE75" s="432" t="str">
        <f t="shared" si="175"/>
        <v/>
      </c>
      <c r="CF75" s="432" t="str">
        <f t="shared" si="175"/>
        <v/>
      </c>
      <c r="CG75" s="432" t="str">
        <f t="shared" si="175"/>
        <v/>
      </c>
      <c r="CH75" s="432" t="str">
        <f t="shared" si="175"/>
        <v/>
      </c>
      <c r="CI75" s="432" t="str">
        <f t="shared" si="175"/>
        <v/>
      </c>
      <c r="CJ75" s="432" t="str">
        <f t="shared" si="175"/>
        <v/>
      </c>
      <c r="CK75" s="432" t="str">
        <f t="shared" si="176"/>
        <v/>
      </c>
      <c r="CL75" s="432" t="str">
        <f t="shared" si="176"/>
        <v/>
      </c>
      <c r="CM75" s="432" t="str">
        <f t="shared" si="176"/>
        <v/>
      </c>
      <c r="CN75" s="432" t="str">
        <f t="shared" si="176"/>
        <v/>
      </c>
      <c r="CO75" s="432" t="str">
        <f t="shared" si="176"/>
        <v/>
      </c>
      <c r="CP75" s="432" t="str">
        <f t="shared" si="176"/>
        <v/>
      </c>
      <c r="CQ75" s="432" t="str">
        <f t="shared" si="176"/>
        <v/>
      </c>
      <c r="CR75" s="432" t="str">
        <f t="shared" si="176"/>
        <v/>
      </c>
      <c r="CS75" s="432" t="str">
        <f t="shared" si="176"/>
        <v/>
      </c>
      <c r="CT75" s="432" t="str">
        <f t="shared" si="176"/>
        <v/>
      </c>
      <c r="CU75" s="432" t="str">
        <f t="shared" si="177"/>
        <v/>
      </c>
      <c r="CV75" s="432" t="str">
        <f t="shared" si="177"/>
        <v/>
      </c>
      <c r="CW75" s="432" t="str">
        <f t="shared" si="177"/>
        <v/>
      </c>
      <c r="CX75" s="432" t="str">
        <f t="shared" si="177"/>
        <v/>
      </c>
      <c r="CY75" s="432" t="str">
        <f t="shared" si="177"/>
        <v/>
      </c>
      <c r="CZ75" s="432" t="str">
        <f t="shared" si="177"/>
        <v/>
      </c>
      <c r="DA75" s="432" t="str">
        <f t="shared" si="177"/>
        <v/>
      </c>
      <c r="DB75" s="432" t="str">
        <f t="shared" si="177"/>
        <v/>
      </c>
      <c r="DC75" s="432" t="str">
        <f t="shared" si="177"/>
        <v/>
      </c>
      <c r="DD75" s="432" t="str">
        <f t="shared" si="177"/>
        <v/>
      </c>
      <c r="DE75" s="432" t="str">
        <f t="shared" si="178"/>
        <v/>
      </c>
      <c r="DF75" s="432" t="str">
        <f t="shared" si="178"/>
        <v/>
      </c>
      <c r="DG75" s="432" t="str">
        <f t="shared" si="178"/>
        <v/>
      </c>
      <c r="DH75" s="432" t="str">
        <f t="shared" si="178"/>
        <v/>
      </c>
      <c r="DI75" s="432" t="str">
        <f t="shared" si="178"/>
        <v/>
      </c>
      <c r="DJ75" s="432" t="str">
        <f t="shared" si="178"/>
        <v/>
      </c>
      <c r="DK75" s="432" t="str">
        <f t="shared" si="178"/>
        <v/>
      </c>
      <c r="DL75" s="432" t="str">
        <f t="shared" si="178"/>
        <v/>
      </c>
      <c r="DM75" s="432" t="str">
        <f t="shared" si="178"/>
        <v/>
      </c>
      <c r="DN75" s="432" t="str">
        <f t="shared" si="178"/>
        <v/>
      </c>
      <c r="DO75" s="432" t="str">
        <f t="shared" si="179"/>
        <v/>
      </c>
      <c r="DP75" s="432" t="str">
        <f t="shared" si="179"/>
        <v/>
      </c>
      <c r="DQ75" s="432" t="str">
        <f t="shared" si="179"/>
        <v/>
      </c>
      <c r="DR75" s="432" t="str">
        <f t="shared" si="179"/>
        <v/>
      </c>
      <c r="DS75" s="432" t="str">
        <f t="shared" si="179"/>
        <v/>
      </c>
      <c r="DT75" s="432" t="str">
        <f t="shared" si="179"/>
        <v/>
      </c>
      <c r="DU75" s="432" t="str">
        <f t="shared" si="179"/>
        <v/>
      </c>
      <c r="DV75" s="432" t="str">
        <f t="shared" si="179"/>
        <v/>
      </c>
      <c r="DW75" s="432" t="str">
        <f t="shared" si="179"/>
        <v/>
      </c>
      <c r="DX75" s="432" t="str">
        <f t="shared" si="179"/>
        <v/>
      </c>
      <c r="DY75" s="432" t="str">
        <f t="shared" si="180"/>
        <v/>
      </c>
      <c r="DZ75" s="432" t="str">
        <f t="shared" si="180"/>
        <v/>
      </c>
      <c r="EA75" s="432" t="str">
        <f t="shared" si="180"/>
        <v/>
      </c>
      <c r="EB75" s="432" t="str">
        <f t="shared" si="180"/>
        <v/>
      </c>
      <c r="EC75" s="432" t="str">
        <f t="shared" si="180"/>
        <v/>
      </c>
      <c r="ED75" s="432" t="str">
        <f t="shared" si="180"/>
        <v/>
      </c>
      <c r="EE75" s="432" t="str">
        <f t="shared" si="180"/>
        <v/>
      </c>
      <c r="EF75" s="432" t="str">
        <f t="shared" si="180"/>
        <v/>
      </c>
      <c r="EG75" s="432" t="str">
        <f t="shared" si="180"/>
        <v/>
      </c>
      <c r="EH75" s="432" t="str">
        <f t="shared" si="180"/>
        <v/>
      </c>
      <c r="EI75" s="432" t="str">
        <f t="shared" si="181"/>
        <v/>
      </c>
      <c r="EJ75" s="432" t="str">
        <f t="shared" si="181"/>
        <v/>
      </c>
      <c r="EK75" s="432" t="str">
        <f t="shared" si="181"/>
        <v/>
      </c>
      <c r="EL75" s="432" t="str">
        <f t="shared" si="181"/>
        <v/>
      </c>
      <c r="EM75" s="432" t="str">
        <f t="shared" si="181"/>
        <v/>
      </c>
      <c r="EN75" s="432" t="str">
        <f t="shared" si="181"/>
        <v/>
      </c>
      <c r="EO75" s="432" t="str">
        <f t="shared" si="181"/>
        <v/>
      </c>
      <c r="EP75" s="432" t="str">
        <f t="shared" si="181"/>
        <v/>
      </c>
      <c r="EQ75" s="432" t="str">
        <f t="shared" si="181"/>
        <v/>
      </c>
      <c r="ER75" s="432" t="str">
        <f t="shared" si="181"/>
        <v/>
      </c>
      <c r="ES75" s="432" t="str">
        <f t="shared" si="182"/>
        <v/>
      </c>
      <c r="ET75" s="432" t="str">
        <f t="shared" si="182"/>
        <v/>
      </c>
      <c r="EU75" s="432" t="str">
        <f t="shared" si="182"/>
        <v/>
      </c>
      <c r="EV75" s="432" t="str">
        <f t="shared" si="182"/>
        <v/>
      </c>
      <c r="EW75" s="432" t="str">
        <f t="shared" si="182"/>
        <v/>
      </c>
      <c r="EX75" s="432" t="str">
        <f t="shared" si="182"/>
        <v/>
      </c>
      <c r="EY75" s="432" t="str">
        <f t="shared" si="182"/>
        <v/>
      </c>
      <c r="EZ75" s="432" t="str">
        <f t="shared" si="182"/>
        <v/>
      </c>
      <c r="FA75" s="432" t="str">
        <f t="shared" si="182"/>
        <v/>
      </c>
      <c r="FB75" s="432" t="str">
        <f t="shared" si="182"/>
        <v/>
      </c>
      <c r="FC75" s="432" t="str">
        <f t="shared" si="183"/>
        <v/>
      </c>
      <c r="FD75" s="432" t="str">
        <f t="shared" si="183"/>
        <v/>
      </c>
      <c r="FE75" s="432" t="str">
        <f t="shared" si="183"/>
        <v/>
      </c>
      <c r="FF75" s="432" t="str">
        <f t="shared" si="183"/>
        <v/>
      </c>
      <c r="FG75" s="432" t="str">
        <f t="shared" si="183"/>
        <v/>
      </c>
      <c r="FH75" s="432" t="str">
        <f t="shared" si="183"/>
        <v/>
      </c>
      <c r="FI75" s="432" t="str">
        <f t="shared" si="183"/>
        <v/>
      </c>
      <c r="FJ75" s="432" t="str">
        <f t="shared" si="183"/>
        <v/>
      </c>
      <c r="FK75" s="432" t="str">
        <f t="shared" si="183"/>
        <v/>
      </c>
      <c r="FL75" s="432" t="str">
        <f t="shared" si="183"/>
        <v/>
      </c>
      <c r="FM75" s="432" t="str">
        <f t="shared" si="184"/>
        <v/>
      </c>
      <c r="FN75" s="432" t="str">
        <f t="shared" si="184"/>
        <v/>
      </c>
      <c r="FO75" s="432" t="str">
        <f t="shared" si="184"/>
        <v/>
      </c>
      <c r="FP75" s="432" t="str">
        <f t="shared" si="184"/>
        <v/>
      </c>
      <c r="FQ75" s="432" t="str">
        <f t="shared" si="184"/>
        <v/>
      </c>
      <c r="FR75" s="432" t="str">
        <f t="shared" si="184"/>
        <v/>
      </c>
      <c r="FS75" s="432" t="str">
        <f t="shared" si="184"/>
        <v/>
      </c>
      <c r="FT75" s="432" t="str">
        <f t="shared" si="184"/>
        <v/>
      </c>
      <c r="FU75" s="432" t="str">
        <f t="shared" si="184"/>
        <v/>
      </c>
      <c r="FV75" s="432" t="str">
        <f t="shared" si="184"/>
        <v/>
      </c>
      <c r="FW75" s="432" t="str">
        <f t="shared" si="185"/>
        <v/>
      </c>
      <c r="FX75" s="432" t="str">
        <f t="shared" si="185"/>
        <v/>
      </c>
      <c r="FY75" s="432" t="str">
        <f t="shared" si="185"/>
        <v/>
      </c>
      <c r="FZ75" s="432" t="str">
        <f t="shared" si="185"/>
        <v/>
      </c>
      <c r="GA75" s="432" t="str">
        <f t="shared" si="185"/>
        <v/>
      </c>
      <c r="GB75" s="432" t="str">
        <f t="shared" si="185"/>
        <v/>
      </c>
      <c r="GC75" s="432" t="str">
        <f t="shared" si="185"/>
        <v/>
      </c>
      <c r="GD75" s="432" t="str">
        <f t="shared" si="185"/>
        <v/>
      </c>
      <c r="GE75" s="432" t="str">
        <f t="shared" si="185"/>
        <v/>
      </c>
      <c r="GF75" s="432" t="str">
        <f t="shared" si="185"/>
        <v/>
      </c>
      <c r="GG75" s="432" t="str">
        <f t="shared" si="186"/>
        <v/>
      </c>
      <c r="GH75" s="432" t="str">
        <f t="shared" si="186"/>
        <v/>
      </c>
      <c r="GI75" s="432" t="str">
        <f t="shared" si="186"/>
        <v/>
      </c>
      <c r="GJ75" s="432" t="str">
        <f t="shared" si="186"/>
        <v/>
      </c>
      <c r="GK75" s="432" t="str">
        <f t="shared" si="186"/>
        <v/>
      </c>
      <c r="GL75" s="432" t="str">
        <f t="shared" si="186"/>
        <v/>
      </c>
      <c r="GM75" s="432" t="str">
        <f t="shared" si="186"/>
        <v/>
      </c>
      <c r="GN75" s="432" t="str">
        <f t="shared" si="186"/>
        <v/>
      </c>
      <c r="GO75" s="432" t="str">
        <f t="shared" si="186"/>
        <v/>
      </c>
      <c r="GP75" s="432" t="str">
        <f t="shared" si="186"/>
        <v/>
      </c>
      <c r="GQ75" s="432" t="str">
        <f t="shared" si="187"/>
        <v/>
      </c>
      <c r="GR75" s="432" t="str">
        <f t="shared" si="187"/>
        <v/>
      </c>
      <c r="GS75" s="432" t="str">
        <f t="shared" si="187"/>
        <v/>
      </c>
      <c r="GT75" s="432" t="str">
        <f t="shared" si="187"/>
        <v/>
      </c>
      <c r="GU75" s="432" t="str">
        <f t="shared" si="187"/>
        <v/>
      </c>
      <c r="GV75" s="432" t="str">
        <f t="shared" si="187"/>
        <v/>
      </c>
      <c r="GW75" s="432" t="str">
        <f t="shared" si="187"/>
        <v/>
      </c>
      <c r="GX75" s="432" t="str">
        <f t="shared" si="187"/>
        <v/>
      </c>
      <c r="GY75" s="432" t="str">
        <f t="shared" si="187"/>
        <v/>
      </c>
      <c r="GZ75" s="432" t="str">
        <f t="shared" si="187"/>
        <v/>
      </c>
      <c r="HA75" s="432" t="str">
        <f t="shared" si="188"/>
        <v/>
      </c>
      <c r="HB75" s="432" t="str">
        <f t="shared" si="188"/>
        <v/>
      </c>
      <c r="HC75" s="432" t="str">
        <f t="shared" si="188"/>
        <v/>
      </c>
      <c r="HD75" s="432" t="str">
        <f t="shared" si="188"/>
        <v/>
      </c>
      <c r="HE75" s="432" t="str">
        <f t="shared" si="188"/>
        <v/>
      </c>
      <c r="HF75" s="432" t="str">
        <f t="shared" si="188"/>
        <v/>
      </c>
      <c r="HG75" s="432" t="str">
        <f t="shared" si="188"/>
        <v/>
      </c>
      <c r="HH75" s="432" t="str">
        <f t="shared" si="188"/>
        <v/>
      </c>
      <c r="HI75" s="432" t="str">
        <f t="shared" si="188"/>
        <v/>
      </c>
      <c r="HJ75" s="432" t="str">
        <f t="shared" si="188"/>
        <v/>
      </c>
      <c r="HK75" s="432" t="str">
        <f t="shared" si="189"/>
        <v/>
      </c>
      <c r="HL75" s="432" t="str">
        <f t="shared" si="189"/>
        <v/>
      </c>
      <c r="HM75" s="432" t="str">
        <f t="shared" si="189"/>
        <v/>
      </c>
      <c r="HN75" s="432" t="str">
        <f t="shared" si="189"/>
        <v/>
      </c>
      <c r="HO75" s="432" t="str">
        <f t="shared" si="189"/>
        <v/>
      </c>
      <c r="HP75" s="432" t="str">
        <f t="shared" si="189"/>
        <v/>
      </c>
      <c r="HQ75" s="432" t="str">
        <f t="shared" si="189"/>
        <v/>
      </c>
      <c r="HR75" s="432" t="str">
        <f t="shared" si="189"/>
        <v/>
      </c>
      <c r="HS75" s="432" t="str">
        <f t="shared" si="189"/>
        <v/>
      </c>
      <c r="HT75" s="432" t="str">
        <f t="shared" si="189"/>
        <v/>
      </c>
      <c r="HU75" s="432" t="str">
        <f t="shared" si="190"/>
        <v/>
      </c>
      <c r="HV75" s="432" t="str">
        <f t="shared" si="190"/>
        <v/>
      </c>
      <c r="HW75" s="432" t="str">
        <f t="shared" si="190"/>
        <v/>
      </c>
      <c r="HX75" s="432" t="str">
        <f t="shared" si="190"/>
        <v/>
      </c>
      <c r="HY75" s="432" t="str">
        <f t="shared" si="190"/>
        <v/>
      </c>
      <c r="HZ75" s="432" t="str">
        <f t="shared" si="190"/>
        <v/>
      </c>
      <c r="IA75" s="432" t="str">
        <f t="shared" si="190"/>
        <v/>
      </c>
      <c r="IB75" s="432" t="str">
        <f t="shared" si="190"/>
        <v/>
      </c>
      <c r="IC75" s="432" t="str">
        <f t="shared" si="190"/>
        <v/>
      </c>
      <c r="ID75" s="432" t="str">
        <f t="shared" si="190"/>
        <v/>
      </c>
      <c r="IE75" s="432" t="str">
        <f t="shared" si="191"/>
        <v/>
      </c>
      <c r="IF75" s="432" t="str">
        <f t="shared" si="191"/>
        <v/>
      </c>
      <c r="IG75" s="432" t="str">
        <f t="shared" si="191"/>
        <v/>
      </c>
      <c r="IH75" s="432" t="str">
        <f t="shared" si="191"/>
        <v/>
      </c>
      <c r="II75" s="432" t="str">
        <f t="shared" si="191"/>
        <v/>
      </c>
      <c r="IJ75" s="432" t="str">
        <f t="shared" si="191"/>
        <v/>
      </c>
      <c r="IK75" s="432" t="str">
        <f t="shared" si="191"/>
        <v/>
      </c>
      <c r="IL75" s="432" t="str">
        <f t="shared" si="191"/>
        <v/>
      </c>
      <c r="IM75" s="432" t="str">
        <f t="shared" si="191"/>
        <v/>
      </c>
      <c r="IN75" s="432" t="str">
        <f t="shared" si="191"/>
        <v/>
      </c>
      <c r="IO75" s="432" t="str">
        <f t="shared" si="192"/>
        <v/>
      </c>
      <c r="IP75" s="432" t="str">
        <f t="shared" si="192"/>
        <v/>
      </c>
      <c r="IQ75" s="432" t="str">
        <f t="shared" si="192"/>
        <v/>
      </c>
      <c r="IR75" s="432" t="str">
        <f t="shared" si="192"/>
        <v/>
      </c>
      <c r="IS75" s="432" t="str">
        <f t="shared" si="192"/>
        <v/>
      </c>
      <c r="IT75" s="432" t="str">
        <f t="shared" si="192"/>
        <v/>
      </c>
      <c r="IU75" s="432" t="str">
        <f t="shared" si="192"/>
        <v/>
      </c>
      <c r="IV75" s="432" t="str">
        <f t="shared" si="192"/>
        <v/>
      </c>
      <c r="IW75" s="432" t="str">
        <f t="shared" si="192"/>
        <v/>
      </c>
      <c r="IX75" s="432" t="str">
        <f t="shared" si="192"/>
        <v/>
      </c>
      <c r="IY75" s="432" t="str">
        <f t="shared" si="193"/>
        <v/>
      </c>
      <c r="IZ75" s="432" t="str">
        <f t="shared" si="193"/>
        <v/>
      </c>
      <c r="JA75" s="432" t="str">
        <f t="shared" si="193"/>
        <v/>
      </c>
      <c r="JB75" s="432" t="str">
        <f t="shared" si="193"/>
        <v/>
      </c>
      <c r="JC75" s="432" t="str">
        <f t="shared" si="193"/>
        <v/>
      </c>
      <c r="JD75" s="432" t="str">
        <f t="shared" si="193"/>
        <v/>
      </c>
      <c r="JE75" s="432" t="str">
        <f t="shared" si="193"/>
        <v/>
      </c>
      <c r="JF75" s="432" t="str">
        <f t="shared" si="193"/>
        <v/>
      </c>
      <c r="JG75" s="432" t="str">
        <f t="shared" si="193"/>
        <v/>
      </c>
      <c r="JH75" s="432" t="str">
        <f t="shared" si="193"/>
        <v/>
      </c>
      <c r="JI75" s="432" t="str">
        <f t="shared" si="194"/>
        <v/>
      </c>
      <c r="JJ75" s="432" t="str">
        <f t="shared" si="194"/>
        <v/>
      </c>
      <c r="JK75" s="432" t="str">
        <f t="shared" si="194"/>
        <v/>
      </c>
      <c r="JL75" s="432" t="str">
        <f t="shared" si="194"/>
        <v/>
      </c>
      <c r="JM75" s="432" t="str">
        <f t="shared" si="194"/>
        <v/>
      </c>
      <c r="JN75" s="432" t="str">
        <f t="shared" si="194"/>
        <v/>
      </c>
      <c r="JO75" s="432" t="str">
        <f t="shared" si="194"/>
        <v/>
      </c>
      <c r="JP75" s="432" t="str">
        <f t="shared" si="194"/>
        <v/>
      </c>
      <c r="JQ75" s="432" t="str">
        <f t="shared" si="194"/>
        <v/>
      </c>
      <c r="JR75" s="432" t="str">
        <f t="shared" si="194"/>
        <v/>
      </c>
      <c r="JS75" s="432" t="str">
        <f t="shared" si="195"/>
        <v/>
      </c>
      <c r="JT75" s="432" t="str">
        <f t="shared" si="195"/>
        <v/>
      </c>
      <c r="JU75" s="432" t="str">
        <f t="shared" si="195"/>
        <v/>
      </c>
      <c r="JV75" s="432" t="str">
        <f t="shared" si="195"/>
        <v/>
      </c>
      <c r="JW75" s="432" t="str">
        <f t="shared" si="195"/>
        <v/>
      </c>
      <c r="JX75" s="432" t="str">
        <f t="shared" si="195"/>
        <v/>
      </c>
      <c r="JY75" s="432" t="str">
        <f t="shared" si="195"/>
        <v/>
      </c>
      <c r="JZ75" s="432" t="str">
        <f t="shared" si="195"/>
        <v/>
      </c>
      <c r="KA75" s="432" t="str">
        <f t="shared" si="195"/>
        <v/>
      </c>
      <c r="KB75" s="432" t="str">
        <f t="shared" si="195"/>
        <v/>
      </c>
      <c r="KC75" s="432" t="str">
        <f t="shared" si="196"/>
        <v/>
      </c>
      <c r="KD75" s="432" t="str">
        <f t="shared" si="196"/>
        <v/>
      </c>
      <c r="KE75" s="432" t="str">
        <f t="shared" si="196"/>
        <v/>
      </c>
      <c r="KF75" s="432" t="str">
        <f t="shared" si="196"/>
        <v/>
      </c>
      <c r="KG75" s="432" t="str">
        <f t="shared" si="196"/>
        <v/>
      </c>
      <c r="KH75" s="432" t="str">
        <f t="shared" si="196"/>
        <v/>
      </c>
      <c r="KI75" s="432" t="str">
        <f t="shared" si="196"/>
        <v/>
      </c>
      <c r="KJ75" s="432" t="str">
        <f t="shared" si="196"/>
        <v/>
      </c>
      <c r="KK75" s="432" t="str">
        <f t="shared" si="196"/>
        <v/>
      </c>
      <c r="KL75" s="432" t="str">
        <f t="shared" si="196"/>
        <v/>
      </c>
      <c r="KM75" s="432" t="str">
        <f t="shared" si="197"/>
        <v/>
      </c>
      <c r="KN75" s="432" t="str">
        <f t="shared" si="197"/>
        <v/>
      </c>
      <c r="KO75" s="432" t="str">
        <f t="shared" si="197"/>
        <v/>
      </c>
      <c r="KP75" s="432" t="str">
        <f t="shared" si="197"/>
        <v/>
      </c>
      <c r="KQ75" s="432" t="str">
        <f t="shared" si="197"/>
        <v/>
      </c>
      <c r="KR75" s="432" t="str">
        <f t="shared" si="197"/>
        <v/>
      </c>
      <c r="KS75" s="432" t="str">
        <f t="shared" si="197"/>
        <v/>
      </c>
      <c r="KT75" s="432" t="str">
        <f t="shared" si="197"/>
        <v/>
      </c>
      <c r="KU75" s="432" t="str">
        <f t="shared" si="197"/>
        <v/>
      </c>
      <c r="KV75" s="432" t="str">
        <f t="shared" si="197"/>
        <v/>
      </c>
      <c r="KW75" s="432" t="str">
        <f t="shared" si="198"/>
        <v/>
      </c>
      <c r="KX75" s="432" t="str">
        <f t="shared" si="198"/>
        <v/>
      </c>
      <c r="KY75" s="432" t="str">
        <f t="shared" si="198"/>
        <v/>
      </c>
      <c r="KZ75" s="432" t="str">
        <f t="shared" si="198"/>
        <v/>
      </c>
      <c r="LA75" s="432" t="str">
        <f t="shared" si="198"/>
        <v/>
      </c>
      <c r="LB75" s="432" t="str">
        <f t="shared" si="198"/>
        <v/>
      </c>
      <c r="LC75" s="432" t="str">
        <f t="shared" si="198"/>
        <v/>
      </c>
      <c r="LD75" s="432" t="str">
        <f t="shared" si="198"/>
        <v/>
      </c>
      <c r="LE75" s="432" t="str">
        <f t="shared" si="198"/>
        <v/>
      </c>
      <c r="LF75" s="432" t="str">
        <f t="shared" si="198"/>
        <v/>
      </c>
      <c r="LG75" s="432" t="str">
        <f t="shared" si="199"/>
        <v/>
      </c>
      <c r="LH75" s="432" t="str">
        <f t="shared" si="199"/>
        <v/>
      </c>
      <c r="LI75" s="432" t="str">
        <f t="shared" si="199"/>
        <v/>
      </c>
      <c r="LJ75" s="432" t="str">
        <f t="shared" si="199"/>
        <v/>
      </c>
      <c r="LK75" s="432" t="str">
        <f t="shared" si="199"/>
        <v/>
      </c>
      <c r="LL75" s="432" t="str">
        <f t="shared" si="199"/>
        <v/>
      </c>
      <c r="LM75" s="432" t="str">
        <f t="shared" si="199"/>
        <v/>
      </c>
      <c r="LN75" s="432" t="str">
        <f t="shared" si="199"/>
        <v/>
      </c>
      <c r="LO75" s="432" t="str">
        <f t="shared" si="199"/>
        <v/>
      </c>
      <c r="LP75" s="432" t="str">
        <f t="shared" si="199"/>
        <v/>
      </c>
      <c r="LQ75" s="432" t="str">
        <f t="shared" si="200"/>
        <v/>
      </c>
      <c r="LR75" s="432" t="str">
        <f t="shared" si="200"/>
        <v/>
      </c>
      <c r="LS75" s="432" t="str">
        <f t="shared" si="200"/>
        <v/>
      </c>
      <c r="LT75" s="432" t="str">
        <f t="shared" si="200"/>
        <v/>
      </c>
      <c r="LU75" s="432" t="str">
        <f t="shared" si="200"/>
        <v/>
      </c>
      <c r="LV75" s="432" t="str">
        <f t="shared" si="200"/>
        <v/>
      </c>
      <c r="LW75" s="432" t="str">
        <f t="shared" si="200"/>
        <v/>
      </c>
      <c r="LX75" s="432" t="str">
        <f t="shared" si="200"/>
        <v/>
      </c>
      <c r="LY75" s="432" t="str">
        <f t="shared" si="200"/>
        <v/>
      </c>
      <c r="LZ75" s="432" t="str">
        <f t="shared" si="200"/>
        <v/>
      </c>
      <c r="MA75" s="432" t="str">
        <f t="shared" si="201"/>
        <v/>
      </c>
      <c r="MB75" s="432" t="str">
        <f t="shared" si="201"/>
        <v/>
      </c>
      <c r="MC75" s="432" t="str">
        <f t="shared" si="201"/>
        <v/>
      </c>
      <c r="MD75" s="432" t="str">
        <f t="shared" si="201"/>
        <v/>
      </c>
      <c r="ME75" s="432" t="str">
        <f t="shared" si="201"/>
        <v/>
      </c>
      <c r="MF75" s="432" t="str">
        <f t="shared" si="201"/>
        <v/>
      </c>
      <c r="MG75" s="432" t="str">
        <f t="shared" si="201"/>
        <v/>
      </c>
      <c r="MH75" s="432" t="str">
        <f t="shared" si="201"/>
        <v/>
      </c>
      <c r="MI75" s="432" t="str">
        <f t="shared" si="201"/>
        <v/>
      </c>
      <c r="MJ75" s="432" t="str">
        <f t="shared" si="201"/>
        <v/>
      </c>
      <c r="MK75" s="432" t="str">
        <f t="shared" si="202"/>
        <v/>
      </c>
      <c r="ML75" s="432" t="str">
        <f t="shared" si="202"/>
        <v/>
      </c>
      <c r="MM75" s="432" t="str">
        <f t="shared" si="202"/>
        <v/>
      </c>
      <c r="MN75" s="432" t="str">
        <f t="shared" si="202"/>
        <v/>
      </c>
      <c r="MO75" s="432" t="str">
        <f t="shared" si="202"/>
        <v/>
      </c>
      <c r="MP75" s="432" t="str">
        <f t="shared" si="202"/>
        <v/>
      </c>
      <c r="MQ75" s="432" t="str">
        <f t="shared" si="202"/>
        <v/>
      </c>
      <c r="MR75" s="432" t="str">
        <f t="shared" si="202"/>
        <v/>
      </c>
      <c r="MS75" s="432" t="str">
        <f t="shared" si="202"/>
        <v/>
      </c>
      <c r="MT75" s="432" t="str">
        <f t="shared" si="202"/>
        <v/>
      </c>
      <c r="MU75" s="432" t="str">
        <f t="shared" si="203"/>
        <v/>
      </c>
      <c r="MV75" s="432" t="str">
        <f t="shared" si="203"/>
        <v/>
      </c>
      <c r="MW75" s="432" t="str">
        <f t="shared" si="203"/>
        <v/>
      </c>
      <c r="MX75" s="432" t="str">
        <f t="shared" si="203"/>
        <v/>
      </c>
      <c r="MY75" s="432" t="str">
        <f t="shared" si="203"/>
        <v/>
      </c>
      <c r="MZ75" s="432" t="str">
        <f t="shared" si="203"/>
        <v/>
      </c>
      <c r="NA75" s="432" t="str">
        <f t="shared" si="203"/>
        <v/>
      </c>
      <c r="NB75" s="432" t="str">
        <f t="shared" si="203"/>
        <v/>
      </c>
      <c r="NC75" s="432" t="str">
        <f t="shared" si="203"/>
        <v/>
      </c>
      <c r="ND75" s="432" t="str">
        <f t="shared" si="203"/>
        <v/>
      </c>
      <c r="NE75" s="432" t="str">
        <f t="shared" si="204"/>
        <v/>
      </c>
      <c r="NF75" s="432" t="str">
        <f t="shared" si="204"/>
        <v/>
      </c>
      <c r="NG75" s="432" t="str">
        <f t="shared" si="204"/>
        <v/>
      </c>
      <c r="NH75" s="432" t="str">
        <f t="shared" si="204"/>
        <v/>
      </c>
      <c r="NI75" s="432" t="str">
        <f t="shared" si="204"/>
        <v/>
      </c>
      <c r="NJ75" s="432" t="str">
        <f t="shared" si="204"/>
        <v/>
      </c>
      <c r="NK75" s="432" t="str">
        <f t="shared" si="204"/>
        <v/>
      </c>
      <c r="NL75" s="432" t="str">
        <f t="shared" si="204"/>
        <v/>
      </c>
      <c r="NM75" s="432" t="str">
        <f t="shared" si="204"/>
        <v/>
      </c>
      <c r="NN75" s="432" t="str">
        <f t="shared" si="204"/>
        <v/>
      </c>
      <c r="NO75" s="432" t="str">
        <f t="shared" si="205"/>
        <v/>
      </c>
      <c r="NP75" s="432" t="str">
        <f t="shared" si="205"/>
        <v/>
      </c>
      <c r="NQ75" s="432" t="str">
        <f t="shared" si="205"/>
        <v/>
      </c>
      <c r="NR75" s="432" t="str">
        <f t="shared" si="205"/>
        <v/>
      </c>
      <c r="NS75" s="432" t="str">
        <f t="shared" si="205"/>
        <v/>
      </c>
      <c r="NT75" s="432" t="str">
        <f t="shared" si="205"/>
        <v/>
      </c>
      <c r="NU75" s="432" t="str">
        <f t="shared" si="205"/>
        <v/>
      </c>
      <c r="NV75" s="432" t="str">
        <f t="shared" si="205"/>
        <v/>
      </c>
      <c r="NW75" s="432" t="str">
        <f t="shared" si="205"/>
        <v/>
      </c>
      <c r="NX75" s="432" t="str">
        <f t="shared" si="205"/>
        <v/>
      </c>
      <c r="NY75" s="432" t="str">
        <f t="shared" si="206"/>
        <v/>
      </c>
      <c r="NZ75" s="432" t="str">
        <f t="shared" si="206"/>
        <v/>
      </c>
      <c r="OA75" s="432" t="str">
        <f t="shared" si="206"/>
        <v/>
      </c>
      <c r="OB75" s="432" t="str">
        <f t="shared" si="206"/>
        <v/>
      </c>
      <c r="OC75" s="432" t="str">
        <f t="shared" si="206"/>
        <v/>
      </c>
      <c r="OD75" s="432" t="str">
        <f t="shared" si="206"/>
        <v/>
      </c>
      <c r="OE75" s="432" t="str">
        <f t="shared" si="206"/>
        <v/>
      </c>
      <c r="OF75" s="432" t="str">
        <f t="shared" si="206"/>
        <v/>
      </c>
      <c r="OG75" s="432" t="str">
        <f t="shared" si="206"/>
        <v/>
      </c>
      <c r="OH75" s="432" t="str">
        <f t="shared" si="206"/>
        <v/>
      </c>
      <c r="OI75" s="432" t="str">
        <f t="shared" si="207"/>
        <v/>
      </c>
      <c r="OJ75" s="432" t="str">
        <f t="shared" si="207"/>
        <v/>
      </c>
      <c r="OK75" s="432" t="str">
        <f t="shared" si="207"/>
        <v/>
      </c>
      <c r="OL75" s="432" t="str">
        <f t="shared" si="207"/>
        <v/>
      </c>
      <c r="OM75" s="432" t="str">
        <f t="shared" si="207"/>
        <v/>
      </c>
      <c r="ON75" s="432" t="str">
        <f t="shared" si="207"/>
        <v/>
      </c>
      <c r="OO75" s="432" t="str">
        <f t="shared" si="207"/>
        <v/>
      </c>
      <c r="OP75" s="432" t="str">
        <f t="shared" si="207"/>
        <v/>
      </c>
      <c r="OQ75" s="432" t="str">
        <f t="shared" si="207"/>
        <v/>
      </c>
      <c r="OR75" s="432" t="str">
        <f t="shared" si="207"/>
        <v/>
      </c>
      <c r="OS75" s="432" t="str">
        <f t="shared" si="208"/>
        <v/>
      </c>
      <c r="OT75" s="432" t="str">
        <f t="shared" si="208"/>
        <v/>
      </c>
      <c r="OU75" s="432" t="str">
        <f t="shared" si="208"/>
        <v/>
      </c>
      <c r="OV75" s="432" t="str">
        <f t="shared" si="208"/>
        <v/>
      </c>
      <c r="OW75" s="432" t="str">
        <f t="shared" si="208"/>
        <v/>
      </c>
      <c r="OX75" s="432" t="str">
        <f t="shared" si="208"/>
        <v/>
      </c>
      <c r="OY75" s="432" t="str">
        <f t="shared" si="208"/>
        <v/>
      </c>
      <c r="OZ75" s="432" t="str">
        <f t="shared" si="208"/>
        <v/>
      </c>
      <c r="PA75" s="432" t="str">
        <f t="shared" si="208"/>
        <v/>
      </c>
      <c r="PB75" s="432" t="str">
        <f t="shared" si="208"/>
        <v/>
      </c>
      <c r="PC75" s="432" t="str">
        <f t="shared" si="208"/>
        <v/>
      </c>
      <c r="PD75" s="432" t="str">
        <f t="shared" si="208"/>
        <v/>
      </c>
      <c r="PE75" s="432" t="str">
        <f t="shared" si="208"/>
        <v/>
      </c>
    </row>
    <row r="76" spans="1:421" ht="15.6">
      <c r="A76" s="549"/>
      <c r="B76" s="550"/>
      <c r="C76" s="948"/>
      <c r="D76" s="550"/>
      <c r="E76" s="554"/>
      <c r="F76" s="550"/>
      <c r="G76" s="551"/>
      <c r="H76" s="552"/>
      <c r="I76" s="553"/>
      <c r="J76" s="554"/>
      <c r="K76" s="554" t="str">
        <f t="shared" si="51"/>
        <v/>
      </c>
      <c r="L76" s="657" t="str">
        <f t="shared" si="12"/>
        <v/>
      </c>
      <c r="M76" s="952" t="str">
        <f t="shared" si="171"/>
        <v/>
      </c>
      <c r="N76" s="952" t="str">
        <f t="shared" si="52"/>
        <v/>
      </c>
      <c r="O76" s="1487"/>
      <c r="P76" s="1487"/>
      <c r="Q76" s="98"/>
      <c r="R76" s="167" t="str">
        <f t="shared" si="53"/>
        <v/>
      </c>
      <c r="S76" s="167" t="str">
        <f t="shared" si="54"/>
        <v/>
      </c>
      <c r="T76" s="167" t="str">
        <f t="shared" si="55"/>
        <v/>
      </c>
      <c r="U76" s="167" t="str">
        <f t="shared" si="56"/>
        <v/>
      </c>
      <c r="V76" s="85" t="s">
        <v>677</v>
      </c>
      <c r="W76" s="450">
        <v>7.833333333333333</v>
      </c>
      <c r="X76" s="167" t="str">
        <f t="shared" si="57"/>
        <v/>
      </c>
      <c r="Y76" s="167" t="str">
        <f t="shared" si="58"/>
        <v/>
      </c>
      <c r="Z76" s="167" t="str">
        <f t="shared" si="59"/>
        <v/>
      </c>
      <c r="AA76" s="25"/>
      <c r="AB76" s="25"/>
      <c r="AE76" s="25"/>
      <c r="AF76" s="25"/>
      <c r="AG76" s="25"/>
      <c r="AH76" s="25"/>
      <c r="AI76" s="25"/>
      <c r="AJ76" s="25"/>
      <c r="AK76" s="25"/>
      <c r="AL76" s="25"/>
      <c r="AM76" s="25"/>
      <c r="AN76" s="25"/>
      <c r="AO76" s="25"/>
      <c r="AP76" s="25"/>
      <c r="AQ76" s="25"/>
      <c r="AR76" s="25"/>
      <c r="AS76" s="25"/>
      <c r="AT76" s="25"/>
      <c r="AU76" s="25"/>
      <c r="AV76" s="25"/>
      <c r="AW76" s="432" t="str">
        <f t="shared" si="172"/>
        <v/>
      </c>
      <c r="AX76" s="432" t="str">
        <f t="shared" si="172"/>
        <v/>
      </c>
      <c r="AY76" s="432" t="str">
        <f t="shared" si="172"/>
        <v/>
      </c>
      <c r="AZ76" s="432" t="str">
        <f t="shared" si="172"/>
        <v/>
      </c>
      <c r="BA76" s="432" t="str">
        <f t="shared" si="172"/>
        <v/>
      </c>
      <c r="BB76" s="432" t="str">
        <f t="shared" si="172"/>
        <v/>
      </c>
      <c r="BC76" s="432" t="str">
        <f t="shared" si="172"/>
        <v/>
      </c>
      <c r="BD76" s="432" t="str">
        <f t="shared" si="172"/>
        <v/>
      </c>
      <c r="BE76" s="432" t="str">
        <f t="shared" si="172"/>
        <v/>
      </c>
      <c r="BF76" s="432" t="str">
        <f t="shared" si="172"/>
        <v/>
      </c>
      <c r="BG76" s="432" t="str">
        <f t="shared" si="173"/>
        <v/>
      </c>
      <c r="BH76" s="432" t="str">
        <f t="shared" si="173"/>
        <v/>
      </c>
      <c r="BI76" s="432" t="str">
        <f t="shared" si="173"/>
        <v/>
      </c>
      <c r="BJ76" s="432" t="str">
        <f t="shared" si="173"/>
        <v/>
      </c>
      <c r="BK76" s="432" t="str">
        <f t="shared" si="173"/>
        <v/>
      </c>
      <c r="BL76" s="432" t="str">
        <f t="shared" si="173"/>
        <v/>
      </c>
      <c r="BM76" s="432" t="str">
        <f t="shared" si="173"/>
        <v/>
      </c>
      <c r="BN76" s="432" t="str">
        <f t="shared" si="173"/>
        <v/>
      </c>
      <c r="BO76" s="432" t="str">
        <f t="shared" si="173"/>
        <v/>
      </c>
      <c r="BP76" s="432" t="str">
        <f t="shared" si="173"/>
        <v/>
      </c>
      <c r="BQ76" s="432" t="str">
        <f t="shared" si="174"/>
        <v/>
      </c>
      <c r="BR76" s="432" t="str">
        <f t="shared" si="174"/>
        <v/>
      </c>
      <c r="BS76" s="432" t="str">
        <f t="shared" si="174"/>
        <v/>
      </c>
      <c r="BT76" s="432" t="str">
        <f t="shared" si="174"/>
        <v/>
      </c>
      <c r="BU76" s="432" t="str">
        <f t="shared" si="174"/>
        <v/>
      </c>
      <c r="BV76" s="432" t="str">
        <f t="shared" si="174"/>
        <v/>
      </c>
      <c r="BW76" s="432" t="str">
        <f t="shared" si="174"/>
        <v/>
      </c>
      <c r="BX76" s="432" t="str">
        <f t="shared" si="174"/>
        <v/>
      </c>
      <c r="BY76" s="432" t="str">
        <f t="shared" si="174"/>
        <v/>
      </c>
      <c r="BZ76" s="432" t="str">
        <f t="shared" si="174"/>
        <v/>
      </c>
      <c r="CA76" s="432" t="str">
        <f t="shared" si="175"/>
        <v/>
      </c>
      <c r="CB76" s="432" t="str">
        <f t="shared" si="175"/>
        <v/>
      </c>
      <c r="CC76" s="432" t="str">
        <f t="shared" si="175"/>
        <v/>
      </c>
      <c r="CD76" s="432" t="str">
        <f t="shared" si="175"/>
        <v/>
      </c>
      <c r="CE76" s="432" t="str">
        <f t="shared" si="175"/>
        <v/>
      </c>
      <c r="CF76" s="432" t="str">
        <f t="shared" si="175"/>
        <v/>
      </c>
      <c r="CG76" s="432" t="str">
        <f t="shared" si="175"/>
        <v/>
      </c>
      <c r="CH76" s="432" t="str">
        <f t="shared" si="175"/>
        <v/>
      </c>
      <c r="CI76" s="432" t="str">
        <f t="shared" si="175"/>
        <v/>
      </c>
      <c r="CJ76" s="432" t="str">
        <f t="shared" si="175"/>
        <v/>
      </c>
      <c r="CK76" s="432" t="str">
        <f t="shared" si="176"/>
        <v/>
      </c>
      <c r="CL76" s="432" t="str">
        <f t="shared" si="176"/>
        <v/>
      </c>
      <c r="CM76" s="432" t="str">
        <f t="shared" si="176"/>
        <v/>
      </c>
      <c r="CN76" s="432" t="str">
        <f t="shared" si="176"/>
        <v/>
      </c>
      <c r="CO76" s="432" t="str">
        <f t="shared" si="176"/>
        <v/>
      </c>
      <c r="CP76" s="432" t="str">
        <f t="shared" si="176"/>
        <v/>
      </c>
      <c r="CQ76" s="432" t="str">
        <f t="shared" si="176"/>
        <v/>
      </c>
      <c r="CR76" s="432" t="str">
        <f t="shared" si="176"/>
        <v/>
      </c>
      <c r="CS76" s="432" t="str">
        <f t="shared" si="176"/>
        <v/>
      </c>
      <c r="CT76" s="432" t="str">
        <f t="shared" si="176"/>
        <v/>
      </c>
      <c r="CU76" s="432" t="str">
        <f t="shared" si="177"/>
        <v/>
      </c>
      <c r="CV76" s="432" t="str">
        <f t="shared" si="177"/>
        <v/>
      </c>
      <c r="CW76" s="432" t="str">
        <f t="shared" si="177"/>
        <v/>
      </c>
      <c r="CX76" s="432" t="str">
        <f t="shared" si="177"/>
        <v/>
      </c>
      <c r="CY76" s="432" t="str">
        <f t="shared" si="177"/>
        <v/>
      </c>
      <c r="CZ76" s="432" t="str">
        <f t="shared" si="177"/>
        <v/>
      </c>
      <c r="DA76" s="432" t="str">
        <f t="shared" si="177"/>
        <v/>
      </c>
      <c r="DB76" s="432" t="str">
        <f t="shared" si="177"/>
        <v/>
      </c>
      <c r="DC76" s="432" t="str">
        <f t="shared" si="177"/>
        <v/>
      </c>
      <c r="DD76" s="432" t="str">
        <f t="shared" si="177"/>
        <v/>
      </c>
      <c r="DE76" s="432" t="str">
        <f t="shared" si="178"/>
        <v/>
      </c>
      <c r="DF76" s="432" t="str">
        <f t="shared" si="178"/>
        <v/>
      </c>
      <c r="DG76" s="432" t="str">
        <f t="shared" si="178"/>
        <v/>
      </c>
      <c r="DH76" s="432" t="str">
        <f t="shared" si="178"/>
        <v/>
      </c>
      <c r="DI76" s="432" t="str">
        <f t="shared" si="178"/>
        <v/>
      </c>
      <c r="DJ76" s="432" t="str">
        <f t="shared" si="178"/>
        <v/>
      </c>
      <c r="DK76" s="432" t="str">
        <f t="shared" si="178"/>
        <v/>
      </c>
      <c r="DL76" s="432" t="str">
        <f t="shared" si="178"/>
        <v/>
      </c>
      <c r="DM76" s="432" t="str">
        <f t="shared" si="178"/>
        <v/>
      </c>
      <c r="DN76" s="432" t="str">
        <f t="shared" si="178"/>
        <v/>
      </c>
      <c r="DO76" s="432" t="str">
        <f t="shared" si="179"/>
        <v/>
      </c>
      <c r="DP76" s="432" t="str">
        <f t="shared" si="179"/>
        <v/>
      </c>
      <c r="DQ76" s="432" t="str">
        <f t="shared" si="179"/>
        <v/>
      </c>
      <c r="DR76" s="432" t="str">
        <f t="shared" si="179"/>
        <v/>
      </c>
      <c r="DS76" s="432" t="str">
        <f t="shared" si="179"/>
        <v/>
      </c>
      <c r="DT76" s="432" t="str">
        <f t="shared" si="179"/>
        <v/>
      </c>
      <c r="DU76" s="432" t="str">
        <f t="shared" si="179"/>
        <v/>
      </c>
      <c r="DV76" s="432" t="str">
        <f t="shared" si="179"/>
        <v/>
      </c>
      <c r="DW76" s="432" t="str">
        <f t="shared" si="179"/>
        <v/>
      </c>
      <c r="DX76" s="432" t="str">
        <f t="shared" si="179"/>
        <v/>
      </c>
      <c r="DY76" s="432" t="str">
        <f t="shared" si="180"/>
        <v/>
      </c>
      <c r="DZ76" s="432" t="str">
        <f t="shared" si="180"/>
        <v/>
      </c>
      <c r="EA76" s="432" t="str">
        <f t="shared" si="180"/>
        <v/>
      </c>
      <c r="EB76" s="432" t="str">
        <f t="shared" si="180"/>
        <v/>
      </c>
      <c r="EC76" s="432" t="str">
        <f t="shared" si="180"/>
        <v/>
      </c>
      <c r="ED76" s="432" t="str">
        <f t="shared" si="180"/>
        <v/>
      </c>
      <c r="EE76" s="432" t="str">
        <f t="shared" si="180"/>
        <v/>
      </c>
      <c r="EF76" s="432" t="str">
        <f t="shared" si="180"/>
        <v/>
      </c>
      <c r="EG76" s="432" t="str">
        <f t="shared" si="180"/>
        <v/>
      </c>
      <c r="EH76" s="432" t="str">
        <f t="shared" si="180"/>
        <v/>
      </c>
      <c r="EI76" s="432" t="str">
        <f t="shared" si="181"/>
        <v/>
      </c>
      <c r="EJ76" s="432" t="str">
        <f t="shared" si="181"/>
        <v/>
      </c>
      <c r="EK76" s="432" t="str">
        <f t="shared" si="181"/>
        <v/>
      </c>
      <c r="EL76" s="432" t="str">
        <f t="shared" si="181"/>
        <v/>
      </c>
      <c r="EM76" s="432" t="str">
        <f t="shared" si="181"/>
        <v/>
      </c>
      <c r="EN76" s="432" t="str">
        <f t="shared" si="181"/>
        <v/>
      </c>
      <c r="EO76" s="432" t="str">
        <f t="shared" si="181"/>
        <v/>
      </c>
      <c r="EP76" s="432" t="str">
        <f t="shared" si="181"/>
        <v/>
      </c>
      <c r="EQ76" s="432" t="str">
        <f t="shared" si="181"/>
        <v/>
      </c>
      <c r="ER76" s="432" t="str">
        <f t="shared" si="181"/>
        <v/>
      </c>
      <c r="ES76" s="432" t="str">
        <f t="shared" si="182"/>
        <v/>
      </c>
      <c r="ET76" s="432" t="str">
        <f t="shared" si="182"/>
        <v/>
      </c>
      <c r="EU76" s="432" t="str">
        <f t="shared" si="182"/>
        <v/>
      </c>
      <c r="EV76" s="432" t="str">
        <f t="shared" si="182"/>
        <v/>
      </c>
      <c r="EW76" s="432" t="str">
        <f t="shared" si="182"/>
        <v/>
      </c>
      <c r="EX76" s="432" t="str">
        <f t="shared" si="182"/>
        <v/>
      </c>
      <c r="EY76" s="432" t="str">
        <f t="shared" si="182"/>
        <v/>
      </c>
      <c r="EZ76" s="432" t="str">
        <f t="shared" si="182"/>
        <v/>
      </c>
      <c r="FA76" s="432" t="str">
        <f t="shared" si="182"/>
        <v/>
      </c>
      <c r="FB76" s="432" t="str">
        <f t="shared" si="182"/>
        <v/>
      </c>
      <c r="FC76" s="432" t="str">
        <f t="shared" si="183"/>
        <v/>
      </c>
      <c r="FD76" s="432" t="str">
        <f t="shared" si="183"/>
        <v/>
      </c>
      <c r="FE76" s="432" t="str">
        <f t="shared" si="183"/>
        <v/>
      </c>
      <c r="FF76" s="432" t="str">
        <f t="shared" si="183"/>
        <v/>
      </c>
      <c r="FG76" s="432" t="str">
        <f t="shared" si="183"/>
        <v/>
      </c>
      <c r="FH76" s="432" t="str">
        <f t="shared" si="183"/>
        <v/>
      </c>
      <c r="FI76" s="432" t="str">
        <f t="shared" si="183"/>
        <v/>
      </c>
      <c r="FJ76" s="432" t="str">
        <f t="shared" si="183"/>
        <v/>
      </c>
      <c r="FK76" s="432" t="str">
        <f t="shared" si="183"/>
        <v/>
      </c>
      <c r="FL76" s="432" t="str">
        <f t="shared" si="183"/>
        <v/>
      </c>
      <c r="FM76" s="432" t="str">
        <f t="shared" si="184"/>
        <v/>
      </c>
      <c r="FN76" s="432" t="str">
        <f t="shared" si="184"/>
        <v/>
      </c>
      <c r="FO76" s="432" t="str">
        <f t="shared" si="184"/>
        <v/>
      </c>
      <c r="FP76" s="432" t="str">
        <f t="shared" si="184"/>
        <v/>
      </c>
      <c r="FQ76" s="432" t="str">
        <f t="shared" si="184"/>
        <v/>
      </c>
      <c r="FR76" s="432" t="str">
        <f t="shared" si="184"/>
        <v/>
      </c>
      <c r="FS76" s="432" t="str">
        <f t="shared" si="184"/>
        <v/>
      </c>
      <c r="FT76" s="432" t="str">
        <f t="shared" si="184"/>
        <v/>
      </c>
      <c r="FU76" s="432" t="str">
        <f t="shared" si="184"/>
        <v/>
      </c>
      <c r="FV76" s="432" t="str">
        <f t="shared" si="184"/>
        <v/>
      </c>
      <c r="FW76" s="432" t="str">
        <f t="shared" si="185"/>
        <v/>
      </c>
      <c r="FX76" s="432" t="str">
        <f t="shared" si="185"/>
        <v/>
      </c>
      <c r="FY76" s="432" t="str">
        <f t="shared" si="185"/>
        <v/>
      </c>
      <c r="FZ76" s="432" t="str">
        <f t="shared" si="185"/>
        <v/>
      </c>
      <c r="GA76" s="432" t="str">
        <f t="shared" si="185"/>
        <v/>
      </c>
      <c r="GB76" s="432" t="str">
        <f t="shared" si="185"/>
        <v/>
      </c>
      <c r="GC76" s="432" t="str">
        <f t="shared" si="185"/>
        <v/>
      </c>
      <c r="GD76" s="432" t="str">
        <f t="shared" si="185"/>
        <v/>
      </c>
      <c r="GE76" s="432" t="str">
        <f t="shared" si="185"/>
        <v/>
      </c>
      <c r="GF76" s="432" t="str">
        <f t="shared" si="185"/>
        <v/>
      </c>
      <c r="GG76" s="432" t="str">
        <f t="shared" si="186"/>
        <v/>
      </c>
      <c r="GH76" s="432" t="str">
        <f t="shared" si="186"/>
        <v/>
      </c>
      <c r="GI76" s="432" t="str">
        <f t="shared" si="186"/>
        <v/>
      </c>
      <c r="GJ76" s="432" t="str">
        <f t="shared" si="186"/>
        <v/>
      </c>
      <c r="GK76" s="432" t="str">
        <f t="shared" si="186"/>
        <v/>
      </c>
      <c r="GL76" s="432" t="str">
        <f t="shared" si="186"/>
        <v/>
      </c>
      <c r="GM76" s="432" t="str">
        <f t="shared" si="186"/>
        <v/>
      </c>
      <c r="GN76" s="432" t="str">
        <f t="shared" si="186"/>
        <v/>
      </c>
      <c r="GO76" s="432" t="str">
        <f t="shared" si="186"/>
        <v/>
      </c>
      <c r="GP76" s="432" t="str">
        <f t="shared" si="186"/>
        <v/>
      </c>
      <c r="GQ76" s="432" t="str">
        <f t="shared" si="187"/>
        <v/>
      </c>
      <c r="GR76" s="432" t="str">
        <f t="shared" si="187"/>
        <v/>
      </c>
      <c r="GS76" s="432" t="str">
        <f t="shared" si="187"/>
        <v/>
      </c>
      <c r="GT76" s="432" t="str">
        <f t="shared" si="187"/>
        <v/>
      </c>
      <c r="GU76" s="432" t="str">
        <f t="shared" si="187"/>
        <v/>
      </c>
      <c r="GV76" s="432" t="str">
        <f t="shared" si="187"/>
        <v/>
      </c>
      <c r="GW76" s="432" t="str">
        <f t="shared" si="187"/>
        <v/>
      </c>
      <c r="GX76" s="432" t="str">
        <f t="shared" si="187"/>
        <v/>
      </c>
      <c r="GY76" s="432" t="str">
        <f t="shared" si="187"/>
        <v/>
      </c>
      <c r="GZ76" s="432" t="str">
        <f t="shared" si="187"/>
        <v/>
      </c>
      <c r="HA76" s="432" t="str">
        <f t="shared" si="188"/>
        <v/>
      </c>
      <c r="HB76" s="432" t="str">
        <f t="shared" si="188"/>
        <v/>
      </c>
      <c r="HC76" s="432" t="str">
        <f t="shared" si="188"/>
        <v/>
      </c>
      <c r="HD76" s="432" t="str">
        <f t="shared" si="188"/>
        <v/>
      </c>
      <c r="HE76" s="432" t="str">
        <f t="shared" si="188"/>
        <v/>
      </c>
      <c r="HF76" s="432" t="str">
        <f t="shared" si="188"/>
        <v/>
      </c>
      <c r="HG76" s="432" t="str">
        <f t="shared" si="188"/>
        <v/>
      </c>
      <c r="HH76" s="432" t="str">
        <f t="shared" si="188"/>
        <v/>
      </c>
      <c r="HI76" s="432" t="str">
        <f t="shared" si="188"/>
        <v/>
      </c>
      <c r="HJ76" s="432" t="str">
        <f t="shared" si="188"/>
        <v/>
      </c>
      <c r="HK76" s="432" t="str">
        <f t="shared" si="189"/>
        <v/>
      </c>
      <c r="HL76" s="432" t="str">
        <f t="shared" si="189"/>
        <v/>
      </c>
      <c r="HM76" s="432" t="str">
        <f t="shared" si="189"/>
        <v/>
      </c>
      <c r="HN76" s="432" t="str">
        <f t="shared" si="189"/>
        <v/>
      </c>
      <c r="HO76" s="432" t="str">
        <f t="shared" si="189"/>
        <v/>
      </c>
      <c r="HP76" s="432" t="str">
        <f t="shared" si="189"/>
        <v/>
      </c>
      <c r="HQ76" s="432" t="str">
        <f t="shared" si="189"/>
        <v/>
      </c>
      <c r="HR76" s="432" t="str">
        <f t="shared" si="189"/>
        <v/>
      </c>
      <c r="HS76" s="432" t="str">
        <f t="shared" si="189"/>
        <v/>
      </c>
      <c r="HT76" s="432" t="str">
        <f t="shared" si="189"/>
        <v/>
      </c>
      <c r="HU76" s="432" t="str">
        <f t="shared" si="190"/>
        <v/>
      </c>
      <c r="HV76" s="432" t="str">
        <f t="shared" si="190"/>
        <v/>
      </c>
      <c r="HW76" s="432" t="str">
        <f t="shared" si="190"/>
        <v/>
      </c>
      <c r="HX76" s="432" t="str">
        <f t="shared" si="190"/>
        <v/>
      </c>
      <c r="HY76" s="432" t="str">
        <f t="shared" si="190"/>
        <v/>
      </c>
      <c r="HZ76" s="432" t="str">
        <f t="shared" si="190"/>
        <v/>
      </c>
      <c r="IA76" s="432" t="str">
        <f t="shared" si="190"/>
        <v/>
      </c>
      <c r="IB76" s="432" t="str">
        <f t="shared" si="190"/>
        <v/>
      </c>
      <c r="IC76" s="432" t="str">
        <f t="shared" si="190"/>
        <v/>
      </c>
      <c r="ID76" s="432" t="str">
        <f t="shared" si="190"/>
        <v/>
      </c>
      <c r="IE76" s="432" t="str">
        <f t="shared" si="191"/>
        <v/>
      </c>
      <c r="IF76" s="432" t="str">
        <f t="shared" si="191"/>
        <v/>
      </c>
      <c r="IG76" s="432" t="str">
        <f t="shared" si="191"/>
        <v/>
      </c>
      <c r="IH76" s="432" t="str">
        <f t="shared" si="191"/>
        <v/>
      </c>
      <c r="II76" s="432" t="str">
        <f t="shared" si="191"/>
        <v/>
      </c>
      <c r="IJ76" s="432" t="str">
        <f t="shared" si="191"/>
        <v/>
      </c>
      <c r="IK76" s="432" t="str">
        <f t="shared" si="191"/>
        <v/>
      </c>
      <c r="IL76" s="432" t="str">
        <f t="shared" si="191"/>
        <v/>
      </c>
      <c r="IM76" s="432" t="str">
        <f t="shared" si="191"/>
        <v/>
      </c>
      <c r="IN76" s="432" t="str">
        <f t="shared" si="191"/>
        <v/>
      </c>
      <c r="IO76" s="432" t="str">
        <f t="shared" si="192"/>
        <v/>
      </c>
      <c r="IP76" s="432" t="str">
        <f t="shared" si="192"/>
        <v/>
      </c>
      <c r="IQ76" s="432" t="str">
        <f t="shared" si="192"/>
        <v/>
      </c>
      <c r="IR76" s="432" t="str">
        <f t="shared" si="192"/>
        <v/>
      </c>
      <c r="IS76" s="432" t="str">
        <f t="shared" si="192"/>
        <v/>
      </c>
      <c r="IT76" s="432" t="str">
        <f t="shared" si="192"/>
        <v/>
      </c>
      <c r="IU76" s="432" t="str">
        <f t="shared" si="192"/>
        <v/>
      </c>
      <c r="IV76" s="432" t="str">
        <f t="shared" si="192"/>
        <v/>
      </c>
      <c r="IW76" s="432" t="str">
        <f t="shared" si="192"/>
        <v/>
      </c>
      <c r="IX76" s="432" t="str">
        <f t="shared" si="192"/>
        <v/>
      </c>
      <c r="IY76" s="432" t="str">
        <f t="shared" si="193"/>
        <v/>
      </c>
      <c r="IZ76" s="432" t="str">
        <f t="shared" si="193"/>
        <v/>
      </c>
      <c r="JA76" s="432" t="str">
        <f t="shared" si="193"/>
        <v/>
      </c>
      <c r="JB76" s="432" t="str">
        <f t="shared" si="193"/>
        <v/>
      </c>
      <c r="JC76" s="432" t="str">
        <f t="shared" si="193"/>
        <v/>
      </c>
      <c r="JD76" s="432" t="str">
        <f t="shared" si="193"/>
        <v/>
      </c>
      <c r="JE76" s="432" t="str">
        <f t="shared" si="193"/>
        <v/>
      </c>
      <c r="JF76" s="432" t="str">
        <f t="shared" si="193"/>
        <v/>
      </c>
      <c r="JG76" s="432" t="str">
        <f t="shared" si="193"/>
        <v/>
      </c>
      <c r="JH76" s="432" t="str">
        <f t="shared" si="193"/>
        <v/>
      </c>
      <c r="JI76" s="432" t="str">
        <f t="shared" si="194"/>
        <v/>
      </c>
      <c r="JJ76" s="432" t="str">
        <f t="shared" si="194"/>
        <v/>
      </c>
      <c r="JK76" s="432" t="str">
        <f t="shared" si="194"/>
        <v/>
      </c>
      <c r="JL76" s="432" t="str">
        <f t="shared" si="194"/>
        <v/>
      </c>
      <c r="JM76" s="432" t="str">
        <f t="shared" si="194"/>
        <v/>
      </c>
      <c r="JN76" s="432" t="str">
        <f t="shared" si="194"/>
        <v/>
      </c>
      <c r="JO76" s="432" t="str">
        <f t="shared" si="194"/>
        <v/>
      </c>
      <c r="JP76" s="432" t="str">
        <f t="shared" si="194"/>
        <v/>
      </c>
      <c r="JQ76" s="432" t="str">
        <f t="shared" si="194"/>
        <v/>
      </c>
      <c r="JR76" s="432" t="str">
        <f t="shared" si="194"/>
        <v/>
      </c>
      <c r="JS76" s="432" t="str">
        <f t="shared" si="195"/>
        <v/>
      </c>
      <c r="JT76" s="432" t="str">
        <f t="shared" si="195"/>
        <v/>
      </c>
      <c r="JU76" s="432" t="str">
        <f t="shared" si="195"/>
        <v/>
      </c>
      <c r="JV76" s="432" t="str">
        <f t="shared" si="195"/>
        <v/>
      </c>
      <c r="JW76" s="432" t="str">
        <f t="shared" si="195"/>
        <v/>
      </c>
      <c r="JX76" s="432" t="str">
        <f t="shared" si="195"/>
        <v/>
      </c>
      <c r="JY76" s="432" t="str">
        <f t="shared" si="195"/>
        <v/>
      </c>
      <c r="JZ76" s="432" t="str">
        <f t="shared" si="195"/>
        <v/>
      </c>
      <c r="KA76" s="432" t="str">
        <f t="shared" si="195"/>
        <v/>
      </c>
      <c r="KB76" s="432" t="str">
        <f t="shared" si="195"/>
        <v/>
      </c>
      <c r="KC76" s="432" t="str">
        <f t="shared" si="196"/>
        <v/>
      </c>
      <c r="KD76" s="432" t="str">
        <f t="shared" si="196"/>
        <v/>
      </c>
      <c r="KE76" s="432" t="str">
        <f t="shared" si="196"/>
        <v/>
      </c>
      <c r="KF76" s="432" t="str">
        <f t="shared" si="196"/>
        <v/>
      </c>
      <c r="KG76" s="432" t="str">
        <f t="shared" si="196"/>
        <v/>
      </c>
      <c r="KH76" s="432" t="str">
        <f t="shared" si="196"/>
        <v/>
      </c>
      <c r="KI76" s="432" t="str">
        <f t="shared" si="196"/>
        <v/>
      </c>
      <c r="KJ76" s="432" t="str">
        <f t="shared" si="196"/>
        <v/>
      </c>
      <c r="KK76" s="432" t="str">
        <f t="shared" si="196"/>
        <v/>
      </c>
      <c r="KL76" s="432" t="str">
        <f t="shared" si="196"/>
        <v/>
      </c>
      <c r="KM76" s="432" t="str">
        <f t="shared" si="197"/>
        <v/>
      </c>
      <c r="KN76" s="432" t="str">
        <f t="shared" si="197"/>
        <v/>
      </c>
      <c r="KO76" s="432" t="str">
        <f t="shared" si="197"/>
        <v/>
      </c>
      <c r="KP76" s="432" t="str">
        <f t="shared" si="197"/>
        <v/>
      </c>
      <c r="KQ76" s="432" t="str">
        <f t="shared" si="197"/>
        <v/>
      </c>
      <c r="KR76" s="432" t="str">
        <f t="shared" si="197"/>
        <v/>
      </c>
      <c r="KS76" s="432" t="str">
        <f t="shared" si="197"/>
        <v/>
      </c>
      <c r="KT76" s="432" t="str">
        <f t="shared" si="197"/>
        <v/>
      </c>
      <c r="KU76" s="432" t="str">
        <f t="shared" si="197"/>
        <v/>
      </c>
      <c r="KV76" s="432" t="str">
        <f t="shared" si="197"/>
        <v/>
      </c>
      <c r="KW76" s="432" t="str">
        <f t="shared" si="198"/>
        <v/>
      </c>
      <c r="KX76" s="432" t="str">
        <f t="shared" si="198"/>
        <v/>
      </c>
      <c r="KY76" s="432" t="str">
        <f t="shared" si="198"/>
        <v/>
      </c>
      <c r="KZ76" s="432" t="str">
        <f t="shared" si="198"/>
        <v/>
      </c>
      <c r="LA76" s="432" t="str">
        <f t="shared" si="198"/>
        <v/>
      </c>
      <c r="LB76" s="432" t="str">
        <f t="shared" si="198"/>
        <v/>
      </c>
      <c r="LC76" s="432" t="str">
        <f t="shared" si="198"/>
        <v/>
      </c>
      <c r="LD76" s="432" t="str">
        <f t="shared" si="198"/>
        <v/>
      </c>
      <c r="LE76" s="432" t="str">
        <f t="shared" si="198"/>
        <v/>
      </c>
      <c r="LF76" s="432" t="str">
        <f t="shared" si="198"/>
        <v/>
      </c>
      <c r="LG76" s="432" t="str">
        <f t="shared" si="199"/>
        <v/>
      </c>
      <c r="LH76" s="432" t="str">
        <f t="shared" si="199"/>
        <v/>
      </c>
      <c r="LI76" s="432" t="str">
        <f t="shared" si="199"/>
        <v/>
      </c>
      <c r="LJ76" s="432" t="str">
        <f t="shared" si="199"/>
        <v/>
      </c>
      <c r="LK76" s="432" t="str">
        <f t="shared" si="199"/>
        <v/>
      </c>
      <c r="LL76" s="432" t="str">
        <f t="shared" si="199"/>
        <v/>
      </c>
      <c r="LM76" s="432" t="str">
        <f t="shared" si="199"/>
        <v/>
      </c>
      <c r="LN76" s="432" t="str">
        <f t="shared" si="199"/>
        <v/>
      </c>
      <c r="LO76" s="432" t="str">
        <f t="shared" si="199"/>
        <v/>
      </c>
      <c r="LP76" s="432" t="str">
        <f t="shared" si="199"/>
        <v/>
      </c>
      <c r="LQ76" s="432" t="str">
        <f t="shared" si="200"/>
        <v/>
      </c>
      <c r="LR76" s="432" t="str">
        <f t="shared" si="200"/>
        <v/>
      </c>
      <c r="LS76" s="432" t="str">
        <f t="shared" si="200"/>
        <v/>
      </c>
      <c r="LT76" s="432" t="str">
        <f t="shared" si="200"/>
        <v/>
      </c>
      <c r="LU76" s="432" t="str">
        <f t="shared" si="200"/>
        <v/>
      </c>
      <c r="LV76" s="432" t="str">
        <f t="shared" si="200"/>
        <v/>
      </c>
      <c r="LW76" s="432" t="str">
        <f t="shared" si="200"/>
        <v/>
      </c>
      <c r="LX76" s="432" t="str">
        <f t="shared" si="200"/>
        <v/>
      </c>
      <c r="LY76" s="432" t="str">
        <f t="shared" si="200"/>
        <v/>
      </c>
      <c r="LZ76" s="432" t="str">
        <f t="shared" si="200"/>
        <v/>
      </c>
      <c r="MA76" s="432" t="str">
        <f t="shared" si="201"/>
        <v/>
      </c>
      <c r="MB76" s="432" t="str">
        <f t="shared" si="201"/>
        <v/>
      </c>
      <c r="MC76" s="432" t="str">
        <f t="shared" si="201"/>
        <v/>
      </c>
      <c r="MD76" s="432" t="str">
        <f t="shared" si="201"/>
        <v/>
      </c>
      <c r="ME76" s="432" t="str">
        <f t="shared" si="201"/>
        <v/>
      </c>
      <c r="MF76" s="432" t="str">
        <f t="shared" si="201"/>
        <v/>
      </c>
      <c r="MG76" s="432" t="str">
        <f t="shared" si="201"/>
        <v/>
      </c>
      <c r="MH76" s="432" t="str">
        <f t="shared" si="201"/>
        <v/>
      </c>
      <c r="MI76" s="432" t="str">
        <f t="shared" si="201"/>
        <v/>
      </c>
      <c r="MJ76" s="432" t="str">
        <f t="shared" si="201"/>
        <v/>
      </c>
      <c r="MK76" s="432" t="str">
        <f t="shared" si="202"/>
        <v/>
      </c>
      <c r="ML76" s="432" t="str">
        <f t="shared" si="202"/>
        <v/>
      </c>
      <c r="MM76" s="432" t="str">
        <f t="shared" si="202"/>
        <v/>
      </c>
      <c r="MN76" s="432" t="str">
        <f t="shared" si="202"/>
        <v/>
      </c>
      <c r="MO76" s="432" t="str">
        <f t="shared" si="202"/>
        <v/>
      </c>
      <c r="MP76" s="432" t="str">
        <f t="shared" si="202"/>
        <v/>
      </c>
      <c r="MQ76" s="432" t="str">
        <f t="shared" si="202"/>
        <v/>
      </c>
      <c r="MR76" s="432" t="str">
        <f t="shared" si="202"/>
        <v/>
      </c>
      <c r="MS76" s="432" t="str">
        <f t="shared" si="202"/>
        <v/>
      </c>
      <c r="MT76" s="432" t="str">
        <f t="shared" si="202"/>
        <v/>
      </c>
      <c r="MU76" s="432" t="str">
        <f t="shared" si="203"/>
        <v/>
      </c>
      <c r="MV76" s="432" t="str">
        <f t="shared" si="203"/>
        <v/>
      </c>
      <c r="MW76" s="432" t="str">
        <f t="shared" si="203"/>
        <v/>
      </c>
      <c r="MX76" s="432" t="str">
        <f t="shared" si="203"/>
        <v/>
      </c>
      <c r="MY76" s="432" t="str">
        <f t="shared" si="203"/>
        <v/>
      </c>
      <c r="MZ76" s="432" t="str">
        <f t="shared" si="203"/>
        <v/>
      </c>
      <c r="NA76" s="432" t="str">
        <f t="shared" si="203"/>
        <v/>
      </c>
      <c r="NB76" s="432" t="str">
        <f t="shared" si="203"/>
        <v/>
      </c>
      <c r="NC76" s="432" t="str">
        <f t="shared" si="203"/>
        <v/>
      </c>
      <c r="ND76" s="432" t="str">
        <f t="shared" si="203"/>
        <v/>
      </c>
      <c r="NE76" s="432" t="str">
        <f t="shared" si="204"/>
        <v/>
      </c>
      <c r="NF76" s="432" t="str">
        <f t="shared" si="204"/>
        <v/>
      </c>
      <c r="NG76" s="432" t="str">
        <f t="shared" si="204"/>
        <v/>
      </c>
      <c r="NH76" s="432" t="str">
        <f t="shared" si="204"/>
        <v/>
      </c>
      <c r="NI76" s="432" t="str">
        <f t="shared" si="204"/>
        <v/>
      </c>
      <c r="NJ76" s="432" t="str">
        <f t="shared" si="204"/>
        <v/>
      </c>
      <c r="NK76" s="432" t="str">
        <f t="shared" si="204"/>
        <v/>
      </c>
      <c r="NL76" s="432" t="str">
        <f t="shared" si="204"/>
        <v/>
      </c>
      <c r="NM76" s="432" t="str">
        <f t="shared" si="204"/>
        <v/>
      </c>
      <c r="NN76" s="432" t="str">
        <f t="shared" si="204"/>
        <v/>
      </c>
      <c r="NO76" s="432" t="str">
        <f t="shared" si="205"/>
        <v/>
      </c>
      <c r="NP76" s="432" t="str">
        <f t="shared" si="205"/>
        <v/>
      </c>
      <c r="NQ76" s="432" t="str">
        <f t="shared" si="205"/>
        <v/>
      </c>
      <c r="NR76" s="432" t="str">
        <f t="shared" si="205"/>
        <v/>
      </c>
      <c r="NS76" s="432" t="str">
        <f t="shared" si="205"/>
        <v/>
      </c>
      <c r="NT76" s="432" t="str">
        <f t="shared" si="205"/>
        <v/>
      </c>
      <c r="NU76" s="432" t="str">
        <f t="shared" si="205"/>
        <v/>
      </c>
      <c r="NV76" s="432" t="str">
        <f t="shared" si="205"/>
        <v/>
      </c>
      <c r="NW76" s="432" t="str">
        <f t="shared" si="205"/>
        <v/>
      </c>
      <c r="NX76" s="432" t="str">
        <f t="shared" si="205"/>
        <v/>
      </c>
      <c r="NY76" s="432" t="str">
        <f t="shared" si="206"/>
        <v/>
      </c>
      <c r="NZ76" s="432" t="str">
        <f t="shared" si="206"/>
        <v/>
      </c>
      <c r="OA76" s="432" t="str">
        <f t="shared" si="206"/>
        <v/>
      </c>
      <c r="OB76" s="432" t="str">
        <f t="shared" si="206"/>
        <v/>
      </c>
      <c r="OC76" s="432" t="str">
        <f t="shared" si="206"/>
        <v/>
      </c>
      <c r="OD76" s="432" t="str">
        <f t="shared" si="206"/>
        <v/>
      </c>
      <c r="OE76" s="432" t="str">
        <f t="shared" si="206"/>
        <v/>
      </c>
      <c r="OF76" s="432" t="str">
        <f t="shared" si="206"/>
        <v/>
      </c>
      <c r="OG76" s="432" t="str">
        <f t="shared" si="206"/>
        <v/>
      </c>
      <c r="OH76" s="432" t="str">
        <f t="shared" si="206"/>
        <v/>
      </c>
      <c r="OI76" s="432" t="str">
        <f t="shared" si="207"/>
        <v/>
      </c>
      <c r="OJ76" s="432" t="str">
        <f t="shared" si="207"/>
        <v/>
      </c>
      <c r="OK76" s="432" t="str">
        <f t="shared" si="207"/>
        <v/>
      </c>
      <c r="OL76" s="432" t="str">
        <f t="shared" si="207"/>
        <v/>
      </c>
      <c r="OM76" s="432" t="str">
        <f t="shared" si="207"/>
        <v/>
      </c>
      <c r="ON76" s="432" t="str">
        <f t="shared" si="207"/>
        <v/>
      </c>
      <c r="OO76" s="432" t="str">
        <f t="shared" si="207"/>
        <v/>
      </c>
      <c r="OP76" s="432" t="str">
        <f t="shared" si="207"/>
        <v/>
      </c>
      <c r="OQ76" s="432" t="str">
        <f t="shared" si="207"/>
        <v/>
      </c>
      <c r="OR76" s="432" t="str">
        <f t="shared" si="207"/>
        <v/>
      </c>
      <c r="OS76" s="432" t="str">
        <f t="shared" si="208"/>
        <v/>
      </c>
      <c r="OT76" s="432" t="str">
        <f t="shared" si="208"/>
        <v/>
      </c>
      <c r="OU76" s="432" t="str">
        <f t="shared" si="208"/>
        <v/>
      </c>
      <c r="OV76" s="432" t="str">
        <f t="shared" si="208"/>
        <v/>
      </c>
      <c r="OW76" s="432" t="str">
        <f t="shared" si="208"/>
        <v/>
      </c>
      <c r="OX76" s="432" t="str">
        <f t="shared" si="208"/>
        <v/>
      </c>
      <c r="OY76" s="432" t="str">
        <f t="shared" si="208"/>
        <v/>
      </c>
      <c r="OZ76" s="432" t="str">
        <f t="shared" si="208"/>
        <v/>
      </c>
      <c r="PA76" s="432" t="str">
        <f t="shared" si="208"/>
        <v/>
      </c>
      <c r="PB76" s="432" t="str">
        <f t="shared" si="208"/>
        <v/>
      </c>
      <c r="PC76" s="432" t="str">
        <f t="shared" si="208"/>
        <v/>
      </c>
      <c r="PD76" s="432" t="str">
        <f t="shared" si="208"/>
        <v/>
      </c>
      <c r="PE76" s="432" t="str">
        <f t="shared" si="208"/>
        <v/>
      </c>
    </row>
    <row r="77" spans="1:421" ht="15.6">
      <c r="A77" s="541"/>
      <c r="B77" s="542"/>
      <c r="C77" s="947"/>
      <c r="D77" s="542"/>
      <c r="E77" s="546"/>
      <c r="F77" s="542"/>
      <c r="G77" s="543"/>
      <c r="H77" s="544"/>
      <c r="I77" s="545"/>
      <c r="J77" s="546"/>
      <c r="K77" s="546" t="str">
        <f t="shared" si="51"/>
        <v/>
      </c>
      <c r="L77" s="547" t="str">
        <f t="shared" si="12"/>
        <v/>
      </c>
      <c r="M77" s="951" t="str">
        <f t="shared" si="171"/>
        <v/>
      </c>
      <c r="N77" s="951" t="str">
        <f t="shared" si="52"/>
        <v/>
      </c>
      <c r="O77" s="1486"/>
      <c r="P77" s="1486"/>
      <c r="Q77" s="98"/>
      <c r="R77" s="167" t="str">
        <f t="shared" si="53"/>
        <v/>
      </c>
      <c r="S77" s="167" t="str">
        <f t="shared" si="54"/>
        <v/>
      </c>
      <c r="T77" s="167" t="str">
        <f t="shared" si="55"/>
        <v/>
      </c>
      <c r="U77" s="167" t="str">
        <f t="shared" si="56"/>
        <v/>
      </c>
      <c r="V77" s="85" t="s">
        <v>678</v>
      </c>
      <c r="W77" s="450">
        <v>8</v>
      </c>
      <c r="X77" s="167" t="str">
        <f t="shared" si="57"/>
        <v/>
      </c>
      <c r="Y77" s="167" t="str">
        <f t="shared" si="58"/>
        <v/>
      </c>
      <c r="Z77" s="167" t="str">
        <f t="shared" si="59"/>
        <v/>
      </c>
      <c r="AA77" s="25"/>
      <c r="AB77" s="25"/>
      <c r="AE77" s="25"/>
      <c r="AF77" s="25"/>
      <c r="AG77" s="25"/>
      <c r="AH77" s="25"/>
      <c r="AI77" s="25"/>
      <c r="AJ77" s="25"/>
      <c r="AK77" s="25"/>
      <c r="AL77" s="25"/>
      <c r="AM77" s="25"/>
      <c r="AN77" s="25"/>
      <c r="AO77" s="25"/>
      <c r="AP77" s="25"/>
      <c r="AQ77" s="25"/>
      <c r="AR77" s="25"/>
      <c r="AS77" s="25"/>
      <c r="AT77" s="25"/>
      <c r="AU77" s="25"/>
      <c r="AV77" s="25"/>
      <c r="AW77" s="432" t="str">
        <f t="shared" ref="AW77:BF86" si="209">IFERROR(IF(AND(AW$22&gt;=$M77,AW$22&lt;=$N77),"",IF(AW$22=WORKDAY($N77,1),$A77,"")),"")</f>
        <v/>
      </c>
      <c r="AX77" s="432" t="str">
        <f t="shared" si="209"/>
        <v/>
      </c>
      <c r="AY77" s="432" t="str">
        <f t="shared" si="209"/>
        <v/>
      </c>
      <c r="AZ77" s="432" t="str">
        <f t="shared" si="209"/>
        <v/>
      </c>
      <c r="BA77" s="432" t="str">
        <f t="shared" si="209"/>
        <v/>
      </c>
      <c r="BB77" s="432" t="str">
        <f t="shared" si="209"/>
        <v/>
      </c>
      <c r="BC77" s="432" t="str">
        <f t="shared" si="209"/>
        <v/>
      </c>
      <c r="BD77" s="432" t="str">
        <f t="shared" si="209"/>
        <v/>
      </c>
      <c r="BE77" s="432" t="str">
        <f t="shared" si="209"/>
        <v/>
      </c>
      <c r="BF77" s="432" t="str">
        <f t="shared" si="209"/>
        <v/>
      </c>
      <c r="BG77" s="432" t="str">
        <f t="shared" ref="BG77:BP86" si="210">IFERROR(IF(AND(BG$22&gt;=$M77,BG$22&lt;=$N77),"",IF(BG$22=WORKDAY($N77,1),$A77,"")),"")</f>
        <v/>
      </c>
      <c r="BH77" s="432" t="str">
        <f t="shared" si="210"/>
        <v/>
      </c>
      <c r="BI77" s="432" t="str">
        <f t="shared" si="210"/>
        <v/>
      </c>
      <c r="BJ77" s="432" t="str">
        <f t="shared" si="210"/>
        <v/>
      </c>
      <c r="BK77" s="432" t="str">
        <f t="shared" si="210"/>
        <v/>
      </c>
      <c r="BL77" s="432" t="str">
        <f t="shared" si="210"/>
        <v/>
      </c>
      <c r="BM77" s="432" t="str">
        <f t="shared" si="210"/>
        <v/>
      </c>
      <c r="BN77" s="432" t="str">
        <f t="shared" si="210"/>
        <v/>
      </c>
      <c r="BO77" s="432" t="str">
        <f t="shared" si="210"/>
        <v/>
      </c>
      <c r="BP77" s="432" t="str">
        <f t="shared" si="210"/>
        <v/>
      </c>
      <c r="BQ77" s="432" t="str">
        <f t="shared" ref="BQ77:BZ86" si="211">IFERROR(IF(AND(BQ$22&gt;=$M77,BQ$22&lt;=$N77),"",IF(BQ$22=WORKDAY($N77,1),$A77,"")),"")</f>
        <v/>
      </c>
      <c r="BR77" s="432" t="str">
        <f t="shared" si="211"/>
        <v/>
      </c>
      <c r="BS77" s="432" t="str">
        <f t="shared" si="211"/>
        <v/>
      </c>
      <c r="BT77" s="432" t="str">
        <f t="shared" si="211"/>
        <v/>
      </c>
      <c r="BU77" s="432" t="str">
        <f t="shared" si="211"/>
        <v/>
      </c>
      <c r="BV77" s="432" t="str">
        <f t="shared" si="211"/>
        <v/>
      </c>
      <c r="BW77" s="432" t="str">
        <f t="shared" si="211"/>
        <v/>
      </c>
      <c r="BX77" s="432" t="str">
        <f t="shared" si="211"/>
        <v/>
      </c>
      <c r="BY77" s="432" t="str">
        <f t="shared" si="211"/>
        <v/>
      </c>
      <c r="BZ77" s="432" t="str">
        <f t="shared" si="211"/>
        <v/>
      </c>
      <c r="CA77" s="432" t="str">
        <f t="shared" ref="CA77:CJ86" si="212">IFERROR(IF(AND(CA$22&gt;=$M77,CA$22&lt;=$N77),"",IF(CA$22=WORKDAY($N77,1),$A77,"")),"")</f>
        <v/>
      </c>
      <c r="CB77" s="432" t="str">
        <f t="shared" si="212"/>
        <v/>
      </c>
      <c r="CC77" s="432" t="str">
        <f t="shared" si="212"/>
        <v/>
      </c>
      <c r="CD77" s="432" t="str">
        <f t="shared" si="212"/>
        <v/>
      </c>
      <c r="CE77" s="432" t="str">
        <f t="shared" si="212"/>
        <v/>
      </c>
      <c r="CF77" s="432" t="str">
        <f t="shared" si="212"/>
        <v/>
      </c>
      <c r="CG77" s="432" t="str">
        <f t="shared" si="212"/>
        <v/>
      </c>
      <c r="CH77" s="432" t="str">
        <f t="shared" si="212"/>
        <v/>
      </c>
      <c r="CI77" s="432" t="str">
        <f t="shared" si="212"/>
        <v/>
      </c>
      <c r="CJ77" s="432" t="str">
        <f t="shared" si="212"/>
        <v/>
      </c>
      <c r="CK77" s="432" t="str">
        <f t="shared" ref="CK77:CT86" si="213">IFERROR(IF(AND(CK$22&gt;=$M77,CK$22&lt;=$N77),"",IF(CK$22=WORKDAY($N77,1),$A77,"")),"")</f>
        <v/>
      </c>
      <c r="CL77" s="432" t="str">
        <f t="shared" si="213"/>
        <v/>
      </c>
      <c r="CM77" s="432" t="str">
        <f t="shared" si="213"/>
        <v/>
      </c>
      <c r="CN77" s="432" t="str">
        <f t="shared" si="213"/>
        <v/>
      </c>
      <c r="CO77" s="432" t="str">
        <f t="shared" si="213"/>
        <v/>
      </c>
      <c r="CP77" s="432" t="str">
        <f t="shared" si="213"/>
        <v/>
      </c>
      <c r="CQ77" s="432" t="str">
        <f t="shared" si="213"/>
        <v/>
      </c>
      <c r="CR77" s="432" t="str">
        <f t="shared" si="213"/>
        <v/>
      </c>
      <c r="CS77" s="432" t="str">
        <f t="shared" si="213"/>
        <v/>
      </c>
      <c r="CT77" s="432" t="str">
        <f t="shared" si="213"/>
        <v/>
      </c>
      <c r="CU77" s="432" t="str">
        <f t="shared" ref="CU77:DD86" si="214">IFERROR(IF(AND(CU$22&gt;=$M77,CU$22&lt;=$N77),"",IF(CU$22=WORKDAY($N77,1),$A77,"")),"")</f>
        <v/>
      </c>
      <c r="CV77" s="432" t="str">
        <f t="shared" si="214"/>
        <v/>
      </c>
      <c r="CW77" s="432" t="str">
        <f t="shared" si="214"/>
        <v/>
      </c>
      <c r="CX77" s="432" t="str">
        <f t="shared" si="214"/>
        <v/>
      </c>
      <c r="CY77" s="432" t="str">
        <f t="shared" si="214"/>
        <v/>
      </c>
      <c r="CZ77" s="432" t="str">
        <f t="shared" si="214"/>
        <v/>
      </c>
      <c r="DA77" s="432" t="str">
        <f t="shared" si="214"/>
        <v/>
      </c>
      <c r="DB77" s="432" t="str">
        <f t="shared" si="214"/>
        <v/>
      </c>
      <c r="DC77" s="432" t="str">
        <f t="shared" si="214"/>
        <v/>
      </c>
      <c r="DD77" s="432" t="str">
        <f t="shared" si="214"/>
        <v/>
      </c>
      <c r="DE77" s="432" t="str">
        <f t="shared" ref="DE77:DN86" si="215">IFERROR(IF(AND(DE$22&gt;=$M77,DE$22&lt;=$N77),"",IF(DE$22=WORKDAY($N77,1),$A77,"")),"")</f>
        <v/>
      </c>
      <c r="DF77" s="432" t="str">
        <f t="shared" si="215"/>
        <v/>
      </c>
      <c r="DG77" s="432" t="str">
        <f t="shared" si="215"/>
        <v/>
      </c>
      <c r="DH77" s="432" t="str">
        <f t="shared" si="215"/>
        <v/>
      </c>
      <c r="DI77" s="432" t="str">
        <f t="shared" si="215"/>
        <v/>
      </c>
      <c r="DJ77" s="432" t="str">
        <f t="shared" si="215"/>
        <v/>
      </c>
      <c r="DK77" s="432" t="str">
        <f t="shared" si="215"/>
        <v/>
      </c>
      <c r="DL77" s="432" t="str">
        <f t="shared" si="215"/>
        <v/>
      </c>
      <c r="DM77" s="432" t="str">
        <f t="shared" si="215"/>
        <v/>
      </c>
      <c r="DN77" s="432" t="str">
        <f t="shared" si="215"/>
        <v/>
      </c>
      <c r="DO77" s="432" t="str">
        <f t="shared" ref="DO77:DX86" si="216">IFERROR(IF(AND(DO$22&gt;=$M77,DO$22&lt;=$N77),"",IF(DO$22=WORKDAY($N77,1),$A77,"")),"")</f>
        <v/>
      </c>
      <c r="DP77" s="432" t="str">
        <f t="shared" si="216"/>
        <v/>
      </c>
      <c r="DQ77" s="432" t="str">
        <f t="shared" si="216"/>
        <v/>
      </c>
      <c r="DR77" s="432" t="str">
        <f t="shared" si="216"/>
        <v/>
      </c>
      <c r="DS77" s="432" t="str">
        <f t="shared" si="216"/>
        <v/>
      </c>
      <c r="DT77" s="432" t="str">
        <f t="shared" si="216"/>
        <v/>
      </c>
      <c r="DU77" s="432" t="str">
        <f t="shared" si="216"/>
        <v/>
      </c>
      <c r="DV77" s="432" t="str">
        <f t="shared" si="216"/>
        <v/>
      </c>
      <c r="DW77" s="432" t="str">
        <f t="shared" si="216"/>
        <v/>
      </c>
      <c r="DX77" s="432" t="str">
        <f t="shared" si="216"/>
        <v/>
      </c>
      <c r="DY77" s="432" t="str">
        <f t="shared" ref="DY77:EH86" si="217">IFERROR(IF(AND(DY$22&gt;=$M77,DY$22&lt;=$N77),"",IF(DY$22=WORKDAY($N77,1),$A77,"")),"")</f>
        <v/>
      </c>
      <c r="DZ77" s="432" t="str">
        <f t="shared" si="217"/>
        <v/>
      </c>
      <c r="EA77" s="432" t="str">
        <f t="shared" si="217"/>
        <v/>
      </c>
      <c r="EB77" s="432" t="str">
        <f t="shared" si="217"/>
        <v/>
      </c>
      <c r="EC77" s="432" t="str">
        <f t="shared" si="217"/>
        <v/>
      </c>
      <c r="ED77" s="432" t="str">
        <f t="shared" si="217"/>
        <v/>
      </c>
      <c r="EE77" s="432" t="str">
        <f t="shared" si="217"/>
        <v/>
      </c>
      <c r="EF77" s="432" t="str">
        <f t="shared" si="217"/>
        <v/>
      </c>
      <c r="EG77" s="432" t="str">
        <f t="shared" si="217"/>
        <v/>
      </c>
      <c r="EH77" s="432" t="str">
        <f t="shared" si="217"/>
        <v/>
      </c>
      <c r="EI77" s="432" t="str">
        <f t="shared" ref="EI77:ER86" si="218">IFERROR(IF(AND(EI$22&gt;=$M77,EI$22&lt;=$N77),"",IF(EI$22=WORKDAY($N77,1),$A77,"")),"")</f>
        <v/>
      </c>
      <c r="EJ77" s="432" t="str">
        <f t="shared" si="218"/>
        <v/>
      </c>
      <c r="EK77" s="432" t="str">
        <f t="shared" si="218"/>
        <v/>
      </c>
      <c r="EL77" s="432" t="str">
        <f t="shared" si="218"/>
        <v/>
      </c>
      <c r="EM77" s="432" t="str">
        <f t="shared" si="218"/>
        <v/>
      </c>
      <c r="EN77" s="432" t="str">
        <f t="shared" si="218"/>
        <v/>
      </c>
      <c r="EO77" s="432" t="str">
        <f t="shared" si="218"/>
        <v/>
      </c>
      <c r="EP77" s="432" t="str">
        <f t="shared" si="218"/>
        <v/>
      </c>
      <c r="EQ77" s="432" t="str">
        <f t="shared" si="218"/>
        <v/>
      </c>
      <c r="ER77" s="432" t="str">
        <f t="shared" si="218"/>
        <v/>
      </c>
      <c r="ES77" s="432" t="str">
        <f t="shared" ref="ES77:FB86" si="219">IFERROR(IF(AND(ES$22&gt;=$M77,ES$22&lt;=$N77),"",IF(ES$22=WORKDAY($N77,1),$A77,"")),"")</f>
        <v/>
      </c>
      <c r="ET77" s="432" t="str">
        <f t="shared" si="219"/>
        <v/>
      </c>
      <c r="EU77" s="432" t="str">
        <f t="shared" si="219"/>
        <v/>
      </c>
      <c r="EV77" s="432" t="str">
        <f t="shared" si="219"/>
        <v/>
      </c>
      <c r="EW77" s="432" t="str">
        <f t="shared" si="219"/>
        <v/>
      </c>
      <c r="EX77" s="432" t="str">
        <f t="shared" si="219"/>
        <v/>
      </c>
      <c r="EY77" s="432" t="str">
        <f t="shared" si="219"/>
        <v/>
      </c>
      <c r="EZ77" s="432" t="str">
        <f t="shared" si="219"/>
        <v/>
      </c>
      <c r="FA77" s="432" t="str">
        <f t="shared" si="219"/>
        <v/>
      </c>
      <c r="FB77" s="432" t="str">
        <f t="shared" si="219"/>
        <v/>
      </c>
      <c r="FC77" s="432" t="str">
        <f t="shared" ref="FC77:FL86" si="220">IFERROR(IF(AND(FC$22&gt;=$M77,FC$22&lt;=$N77),"",IF(FC$22=WORKDAY($N77,1),$A77,"")),"")</f>
        <v/>
      </c>
      <c r="FD77" s="432" t="str">
        <f t="shared" si="220"/>
        <v/>
      </c>
      <c r="FE77" s="432" t="str">
        <f t="shared" si="220"/>
        <v/>
      </c>
      <c r="FF77" s="432" t="str">
        <f t="shared" si="220"/>
        <v/>
      </c>
      <c r="FG77" s="432" t="str">
        <f t="shared" si="220"/>
        <v/>
      </c>
      <c r="FH77" s="432" t="str">
        <f t="shared" si="220"/>
        <v/>
      </c>
      <c r="FI77" s="432" t="str">
        <f t="shared" si="220"/>
        <v/>
      </c>
      <c r="FJ77" s="432" t="str">
        <f t="shared" si="220"/>
        <v/>
      </c>
      <c r="FK77" s="432" t="str">
        <f t="shared" si="220"/>
        <v/>
      </c>
      <c r="FL77" s="432" t="str">
        <f t="shared" si="220"/>
        <v/>
      </c>
      <c r="FM77" s="432" t="str">
        <f t="shared" ref="FM77:FV86" si="221">IFERROR(IF(AND(FM$22&gt;=$M77,FM$22&lt;=$N77),"",IF(FM$22=WORKDAY($N77,1),$A77,"")),"")</f>
        <v/>
      </c>
      <c r="FN77" s="432" t="str">
        <f t="shared" si="221"/>
        <v/>
      </c>
      <c r="FO77" s="432" t="str">
        <f t="shared" si="221"/>
        <v/>
      </c>
      <c r="FP77" s="432" t="str">
        <f t="shared" si="221"/>
        <v/>
      </c>
      <c r="FQ77" s="432" t="str">
        <f t="shared" si="221"/>
        <v/>
      </c>
      <c r="FR77" s="432" t="str">
        <f t="shared" si="221"/>
        <v/>
      </c>
      <c r="FS77" s="432" t="str">
        <f t="shared" si="221"/>
        <v/>
      </c>
      <c r="FT77" s="432" t="str">
        <f t="shared" si="221"/>
        <v/>
      </c>
      <c r="FU77" s="432" t="str">
        <f t="shared" si="221"/>
        <v/>
      </c>
      <c r="FV77" s="432" t="str">
        <f t="shared" si="221"/>
        <v/>
      </c>
      <c r="FW77" s="432" t="str">
        <f t="shared" ref="FW77:GF86" si="222">IFERROR(IF(AND(FW$22&gt;=$M77,FW$22&lt;=$N77),"",IF(FW$22=WORKDAY($N77,1),$A77,"")),"")</f>
        <v/>
      </c>
      <c r="FX77" s="432" t="str">
        <f t="shared" si="222"/>
        <v/>
      </c>
      <c r="FY77" s="432" t="str">
        <f t="shared" si="222"/>
        <v/>
      </c>
      <c r="FZ77" s="432" t="str">
        <f t="shared" si="222"/>
        <v/>
      </c>
      <c r="GA77" s="432" t="str">
        <f t="shared" si="222"/>
        <v/>
      </c>
      <c r="GB77" s="432" t="str">
        <f t="shared" si="222"/>
        <v/>
      </c>
      <c r="GC77" s="432" t="str">
        <f t="shared" si="222"/>
        <v/>
      </c>
      <c r="GD77" s="432" t="str">
        <f t="shared" si="222"/>
        <v/>
      </c>
      <c r="GE77" s="432" t="str">
        <f t="shared" si="222"/>
        <v/>
      </c>
      <c r="GF77" s="432" t="str">
        <f t="shared" si="222"/>
        <v/>
      </c>
      <c r="GG77" s="432" t="str">
        <f t="shared" ref="GG77:GP86" si="223">IFERROR(IF(AND(GG$22&gt;=$M77,GG$22&lt;=$N77),"",IF(GG$22=WORKDAY($N77,1),$A77,"")),"")</f>
        <v/>
      </c>
      <c r="GH77" s="432" t="str">
        <f t="shared" si="223"/>
        <v/>
      </c>
      <c r="GI77" s="432" t="str">
        <f t="shared" si="223"/>
        <v/>
      </c>
      <c r="GJ77" s="432" t="str">
        <f t="shared" si="223"/>
        <v/>
      </c>
      <c r="GK77" s="432" t="str">
        <f t="shared" si="223"/>
        <v/>
      </c>
      <c r="GL77" s="432" t="str">
        <f t="shared" si="223"/>
        <v/>
      </c>
      <c r="GM77" s="432" t="str">
        <f t="shared" si="223"/>
        <v/>
      </c>
      <c r="GN77" s="432" t="str">
        <f t="shared" si="223"/>
        <v/>
      </c>
      <c r="GO77" s="432" t="str">
        <f t="shared" si="223"/>
        <v/>
      </c>
      <c r="GP77" s="432" t="str">
        <f t="shared" si="223"/>
        <v/>
      </c>
      <c r="GQ77" s="432" t="str">
        <f t="shared" ref="GQ77:GZ86" si="224">IFERROR(IF(AND(GQ$22&gt;=$M77,GQ$22&lt;=$N77),"",IF(GQ$22=WORKDAY($N77,1),$A77,"")),"")</f>
        <v/>
      </c>
      <c r="GR77" s="432" t="str">
        <f t="shared" si="224"/>
        <v/>
      </c>
      <c r="GS77" s="432" t="str">
        <f t="shared" si="224"/>
        <v/>
      </c>
      <c r="GT77" s="432" t="str">
        <f t="shared" si="224"/>
        <v/>
      </c>
      <c r="GU77" s="432" t="str">
        <f t="shared" si="224"/>
        <v/>
      </c>
      <c r="GV77" s="432" t="str">
        <f t="shared" si="224"/>
        <v/>
      </c>
      <c r="GW77" s="432" t="str">
        <f t="shared" si="224"/>
        <v/>
      </c>
      <c r="GX77" s="432" t="str">
        <f t="shared" si="224"/>
        <v/>
      </c>
      <c r="GY77" s="432" t="str">
        <f t="shared" si="224"/>
        <v/>
      </c>
      <c r="GZ77" s="432" t="str">
        <f t="shared" si="224"/>
        <v/>
      </c>
      <c r="HA77" s="432" t="str">
        <f t="shared" ref="HA77:HJ86" si="225">IFERROR(IF(AND(HA$22&gt;=$M77,HA$22&lt;=$N77),"",IF(HA$22=WORKDAY($N77,1),$A77,"")),"")</f>
        <v/>
      </c>
      <c r="HB77" s="432" t="str">
        <f t="shared" si="225"/>
        <v/>
      </c>
      <c r="HC77" s="432" t="str">
        <f t="shared" si="225"/>
        <v/>
      </c>
      <c r="HD77" s="432" t="str">
        <f t="shared" si="225"/>
        <v/>
      </c>
      <c r="HE77" s="432" t="str">
        <f t="shared" si="225"/>
        <v/>
      </c>
      <c r="HF77" s="432" t="str">
        <f t="shared" si="225"/>
        <v/>
      </c>
      <c r="HG77" s="432" t="str">
        <f t="shared" si="225"/>
        <v/>
      </c>
      <c r="HH77" s="432" t="str">
        <f t="shared" si="225"/>
        <v/>
      </c>
      <c r="HI77" s="432" t="str">
        <f t="shared" si="225"/>
        <v/>
      </c>
      <c r="HJ77" s="432" t="str">
        <f t="shared" si="225"/>
        <v/>
      </c>
      <c r="HK77" s="432" t="str">
        <f t="shared" ref="HK77:HT86" si="226">IFERROR(IF(AND(HK$22&gt;=$M77,HK$22&lt;=$N77),"",IF(HK$22=WORKDAY($N77,1),$A77,"")),"")</f>
        <v/>
      </c>
      <c r="HL77" s="432" t="str">
        <f t="shared" si="226"/>
        <v/>
      </c>
      <c r="HM77" s="432" t="str">
        <f t="shared" si="226"/>
        <v/>
      </c>
      <c r="HN77" s="432" t="str">
        <f t="shared" si="226"/>
        <v/>
      </c>
      <c r="HO77" s="432" t="str">
        <f t="shared" si="226"/>
        <v/>
      </c>
      <c r="HP77" s="432" t="str">
        <f t="shared" si="226"/>
        <v/>
      </c>
      <c r="HQ77" s="432" t="str">
        <f t="shared" si="226"/>
        <v/>
      </c>
      <c r="HR77" s="432" t="str">
        <f t="shared" si="226"/>
        <v/>
      </c>
      <c r="HS77" s="432" t="str">
        <f t="shared" si="226"/>
        <v/>
      </c>
      <c r="HT77" s="432" t="str">
        <f t="shared" si="226"/>
        <v/>
      </c>
      <c r="HU77" s="432" t="str">
        <f t="shared" ref="HU77:ID86" si="227">IFERROR(IF(AND(HU$22&gt;=$M77,HU$22&lt;=$N77),"",IF(HU$22=WORKDAY($N77,1),$A77,"")),"")</f>
        <v/>
      </c>
      <c r="HV77" s="432" t="str">
        <f t="shared" si="227"/>
        <v/>
      </c>
      <c r="HW77" s="432" t="str">
        <f t="shared" si="227"/>
        <v/>
      </c>
      <c r="HX77" s="432" t="str">
        <f t="shared" si="227"/>
        <v/>
      </c>
      <c r="HY77" s="432" t="str">
        <f t="shared" si="227"/>
        <v/>
      </c>
      <c r="HZ77" s="432" t="str">
        <f t="shared" si="227"/>
        <v/>
      </c>
      <c r="IA77" s="432" t="str">
        <f t="shared" si="227"/>
        <v/>
      </c>
      <c r="IB77" s="432" t="str">
        <f t="shared" si="227"/>
        <v/>
      </c>
      <c r="IC77" s="432" t="str">
        <f t="shared" si="227"/>
        <v/>
      </c>
      <c r="ID77" s="432" t="str">
        <f t="shared" si="227"/>
        <v/>
      </c>
      <c r="IE77" s="432" t="str">
        <f t="shared" ref="IE77:IN86" si="228">IFERROR(IF(AND(IE$22&gt;=$M77,IE$22&lt;=$N77),"",IF(IE$22=WORKDAY($N77,1),$A77,"")),"")</f>
        <v/>
      </c>
      <c r="IF77" s="432" t="str">
        <f t="shared" si="228"/>
        <v/>
      </c>
      <c r="IG77" s="432" t="str">
        <f t="shared" si="228"/>
        <v/>
      </c>
      <c r="IH77" s="432" t="str">
        <f t="shared" si="228"/>
        <v/>
      </c>
      <c r="II77" s="432" t="str">
        <f t="shared" si="228"/>
        <v/>
      </c>
      <c r="IJ77" s="432" t="str">
        <f t="shared" si="228"/>
        <v/>
      </c>
      <c r="IK77" s="432" t="str">
        <f t="shared" si="228"/>
        <v/>
      </c>
      <c r="IL77" s="432" t="str">
        <f t="shared" si="228"/>
        <v/>
      </c>
      <c r="IM77" s="432" t="str">
        <f t="shared" si="228"/>
        <v/>
      </c>
      <c r="IN77" s="432" t="str">
        <f t="shared" si="228"/>
        <v/>
      </c>
      <c r="IO77" s="432" t="str">
        <f t="shared" ref="IO77:IX86" si="229">IFERROR(IF(AND(IO$22&gt;=$M77,IO$22&lt;=$N77),"",IF(IO$22=WORKDAY($N77,1),$A77,"")),"")</f>
        <v/>
      </c>
      <c r="IP77" s="432" t="str">
        <f t="shared" si="229"/>
        <v/>
      </c>
      <c r="IQ77" s="432" t="str">
        <f t="shared" si="229"/>
        <v/>
      </c>
      <c r="IR77" s="432" t="str">
        <f t="shared" si="229"/>
        <v/>
      </c>
      <c r="IS77" s="432" t="str">
        <f t="shared" si="229"/>
        <v/>
      </c>
      <c r="IT77" s="432" t="str">
        <f t="shared" si="229"/>
        <v/>
      </c>
      <c r="IU77" s="432" t="str">
        <f t="shared" si="229"/>
        <v/>
      </c>
      <c r="IV77" s="432" t="str">
        <f t="shared" si="229"/>
        <v/>
      </c>
      <c r="IW77" s="432" t="str">
        <f t="shared" si="229"/>
        <v/>
      </c>
      <c r="IX77" s="432" t="str">
        <f t="shared" si="229"/>
        <v/>
      </c>
      <c r="IY77" s="432" t="str">
        <f t="shared" ref="IY77:JH86" si="230">IFERROR(IF(AND(IY$22&gt;=$M77,IY$22&lt;=$N77),"",IF(IY$22=WORKDAY($N77,1),$A77,"")),"")</f>
        <v/>
      </c>
      <c r="IZ77" s="432" t="str">
        <f t="shared" si="230"/>
        <v/>
      </c>
      <c r="JA77" s="432" t="str">
        <f t="shared" si="230"/>
        <v/>
      </c>
      <c r="JB77" s="432" t="str">
        <f t="shared" si="230"/>
        <v/>
      </c>
      <c r="JC77" s="432" t="str">
        <f t="shared" si="230"/>
        <v/>
      </c>
      <c r="JD77" s="432" t="str">
        <f t="shared" si="230"/>
        <v/>
      </c>
      <c r="JE77" s="432" t="str">
        <f t="shared" si="230"/>
        <v/>
      </c>
      <c r="JF77" s="432" t="str">
        <f t="shared" si="230"/>
        <v/>
      </c>
      <c r="JG77" s="432" t="str">
        <f t="shared" si="230"/>
        <v/>
      </c>
      <c r="JH77" s="432" t="str">
        <f t="shared" si="230"/>
        <v/>
      </c>
      <c r="JI77" s="432" t="str">
        <f t="shared" ref="JI77:JR86" si="231">IFERROR(IF(AND(JI$22&gt;=$M77,JI$22&lt;=$N77),"",IF(JI$22=WORKDAY($N77,1),$A77,"")),"")</f>
        <v/>
      </c>
      <c r="JJ77" s="432" t="str">
        <f t="shared" si="231"/>
        <v/>
      </c>
      <c r="JK77" s="432" t="str">
        <f t="shared" si="231"/>
        <v/>
      </c>
      <c r="JL77" s="432" t="str">
        <f t="shared" si="231"/>
        <v/>
      </c>
      <c r="JM77" s="432" t="str">
        <f t="shared" si="231"/>
        <v/>
      </c>
      <c r="JN77" s="432" t="str">
        <f t="shared" si="231"/>
        <v/>
      </c>
      <c r="JO77" s="432" t="str">
        <f t="shared" si="231"/>
        <v/>
      </c>
      <c r="JP77" s="432" t="str">
        <f t="shared" si="231"/>
        <v/>
      </c>
      <c r="JQ77" s="432" t="str">
        <f t="shared" si="231"/>
        <v/>
      </c>
      <c r="JR77" s="432" t="str">
        <f t="shared" si="231"/>
        <v/>
      </c>
      <c r="JS77" s="432" t="str">
        <f t="shared" ref="JS77:KB86" si="232">IFERROR(IF(AND(JS$22&gt;=$M77,JS$22&lt;=$N77),"",IF(JS$22=WORKDAY($N77,1),$A77,"")),"")</f>
        <v/>
      </c>
      <c r="JT77" s="432" t="str">
        <f t="shared" si="232"/>
        <v/>
      </c>
      <c r="JU77" s="432" t="str">
        <f t="shared" si="232"/>
        <v/>
      </c>
      <c r="JV77" s="432" t="str">
        <f t="shared" si="232"/>
        <v/>
      </c>
      <c r="JW77" s="432" t="str">
        <f t="shared" si="232"/>
        <v/>
      </c>
      <c r="JX77" s="432" t="str">
        <f t="shared" si="232"/>
        <v/>
      </c>
      <c r="JY77" s="432" t="str">
        <f t="shared" si="232"/>
        <v/>
      </c>
      <c r="JZ77" s="432" t="str">
        <f t="shared" si="232"/>
        <v/>
      </c>
      <c r="KA77" s="432" t="str">
        <f t="shared" si="232"/>
        <v/>
      </c>
      <c r="KB77" s="432" t="str">
        <f t="shared" si="232"/>
        <v/>
      </c>
      <c r="KC77" s="432" t="str">
        <f t="shared" ref="KC77:KL86" si="233">IFERROR(IF(AND(KC$22&gt;=$M77,KC$22&lt;=$N77),"",IF(KC$22=WORKDAY($N77,1),$A77,"")),"")</f>
        <v/>
      </c>
      <c r="KD77" s="432" t="str">
        <f t="shared" si="233"/>
        <v/>
      </c>
      <c r="KE77" s="432" t="str">
        <f t="shared" si="233"/>
        <v/>
      </c>
      <c r="KF77" s="432" t="str">
        <f t="shared" si="233"/>
        <v/>
      </c>
      <c r="KG77" s="432" t="str">
        <f t="shared" si="233"/>
        <v/>
      </c>
      <c r="KH77" s="432" t="str">
        <f t="shared" si="233"/>
        <v/>
      </c>
      <c r="KI77" s="432" t="str">
        <f t="shared" si="233"/>
        <v/>
      </c>
      <c r="KJ77" s="432" t="str">
        <f t="shared" si="233"/>
        <v/>
      </c>
      <c r="KK77" s="432" t="str">
        <f t="shared" si="233"/>
        <v/>
      </c>
      <c r="KL77" s="432" t="str">
        <f t="shared" si="233"/>
        <v/>
      </c>
      <c r="KM77" s="432" t="str">
        <f t="shared" ref="KM77:KV86" si="234">IFERROR(IF(AND(KM$22&gt;=$M77,KM$22&lt;=$N77),"",IF(KM$22=WORKDAY($N77,1),$A77,"")),"")</f>
        <v/>
      </c>
      <c r="KN77" s="432" t="str">
        <f t="shared" si="234"/>
        <v/>
      </c>
      <c r="KO77" s="432" t="str">
        <f t="shared" si="234"/>
        <v/>
      </c>
      <c r="KP77" s="432" t="str">
        <f t="shared" si="234"/>
        <v/>
      </c>
      <c r="KQ77" s="432" t="str">
        <f t="shared" si="234"/>
        <v/>
      </c>
      <c r="KR77" s="432" t="str">
        <f t="shared" si="234"/>
        <v/>
      </c>
      <c r="KS77" s="432" t="str">
        <f t="shared" si="234"/>
        <v/>
      </c>
      <c r="KT77" s="432" t="str">
        <f t="shared" si="234"/>
        <v/>
      </c>
      <c r="KU77" s="432" t="str">
        <f t="shared" si="234"/>
        <v/>
      </c>
      <c r="KV77" s="432" t="str">
        <f t="shared" si="234"/>
        <v/>
      </c>
      <c r="KW77" s="432" t="str">
        <f t="shared" ref="KW77:LF86" si="235">IFERROR(IF(AND(KW$22&gt;=$M77,KW$22&lt;=$N77),"",IF(KW$22=WORKDAY($N77,1),$A77,"")),"")</f>
        <v/>
      </c>
      <c r="KX77" s="432" t="str">
        <f t="shared" si="235"/>
        <v/>
      </c>
      <c r="KY77" s="432" t="str">
        <f t="shared" si="235"/>
        <v/>
      </c>
      <c r="KZ77" s="432" t="str">
        <f t="shared" si="235"/>
        <v/>
      </c>
      <c r="LA77" s="432" t="str">
        <f t="shared" si="235"/>
        <v/>
      </c>
      <c r="LB77" s="432" t="str">
        <f t="shared" si="235"/>
        <v/>
      </c>
      <c r="LC77" s="432" t="str">
        <f t="shared" si="235"/>
        <v/>
      </c>
      <c r="LD77" s="432" t="str">
        <f t="shared" si="235"/>
        <v/>
      </c>
      <c r="LE77" s="432" t="str">
        <f t="shared" si="235"/>
        <v/>
      </c>
      <c r="LF77" s="432" t="str">
        <f t="shared" si="235"/>
        <v/>
      </c>
      <c r="LG77" s="432" t="str">
        <f t="shared" ref="LG77:LP86" si="236">IFERROR(IF(AND(LG$22&gt;=$M77,LG$22&lt;=$N77),"",IF(LG$22=WORKDAY($N77,1),$A77,"")),"")</f>
        <v/>
      </c>
      <c r="LH77" s="432" t="str">
        <f t="shared" si="236"/>
        <v/>
      </c>
      <c r="LI77" s="432" t="str">
        <f t="shared" si="236"/>
        <v/>
      </c>
      <c r="LJ77" s="432" t="str">
        <f t="shared" si="236"/>
        <v/>
      </c>
      <c r="LK77" s="432" t="str">
        <f t="shared" si="236"/>
        <v/>
      </c>
      <c r="LL77" s="432" t="str">
        <f t="shared" si="236"/>
        <v/>
      </c>
      <c r="LM77" s="432" t="str">
        <f t="shared" si="236"/>
        <v/>
      </c>
      <c r="LN77" s="432" t="str">
        <f t="shared" si="236"/>
        <v/>
      </c>
      <c r="LO77" s="432" t="str">
        <f t="shared" si="236"/>
        <v/>
      </c>
      <c r="LP77" s="432" t="str">
        <f t="shared" si="236"/>
        <v/>
      </c>
      <c r="LQ77" s="432" t="str">
        <f t="shared" ref="LQ77:LZ86" si="237">IFERROR(IF(AND(LQ$22&gt;=$M77,LQ$22&lt;=$N77),"",IF(LQ$22=WORKDAY($N77,1),$A77,"")),"")</f>
        <v/>
      </c>
      <c r="LR77" s="432" t="str">
        <f t="shared" si="237"/>
        <v/>
      </c>
      <c r="LS77" s="432" t="str">
        <f t="shared" si="237"/>
        <v/>
      </c>
      <c r="LT77" s="432" t="str">
        <f t="shared" si="237"/>
        <v/>
      </c>
      <c r="LU77" s="432" t="str">
        <f t="shared" si="237"/>
        <v/>
      </c>
      <c r="LV77" s="432" t="str">
        <f t="shared" si="237"/>
        <v/>
      </c>
      <c r="LW77" s="432" t="str">
        <f t="shared" si="237"/>
        <v/>
      </c>
      <c r="LX77" s="432" t="str">
        <f t="shared" si="237"/>
        <v/>
      </c>
      <c r="LY77" s="432" t="str">
        <f t="shared" si="237"/>
        <v/>
      </c>
      <c r="LZ77" s="432" t="str">
        <f t="shared" si="237"/>
        <v/>
      </c>
      <c r="MA77" s="432" t="str">
        <f t="shared" ref="MA77:MJ86" si="238">IFERROR(IF(AND(MA$22&gt;=$M77,MA$22&lt;=$N77),"",IF(MA$22=WORKDAY($N77,1),$A77,"")),"")</f>
        <v/>
      </c>
      <c r="MB77" s="432" t="str">
        <f t="shared" si="238"/>
        <v/>
      </c>
      <c r="MC77" s="432" t="str">
        <f t="shared" si="238"/>
        <v/>
      </c>
      <c r="MD77" s="432" t="str">
        <f t="shared" si="238"/>
        <v/>
      </c>
      <c r="ME77" s="432" t="str">
        <f t="shared" si="238"/>
        <v/>
      </c>
      <c r="MF77" s="432" t="str">
        <f t="shared" si="238"/>
        <v/>
      </c>
      <c r="MG77" s="432" t="str">
        <f t="shared" si="238"/>
        <v/>
      </c>
      <c r="MH77" s="432" t="str">
        <f t="shared" si="238"/>
        <v/>
      </c>
      <c r="MI77" s="432" t="str">
        <f t="shared" si="238"/>
        <v/>
      </c>
      <c r="MJ77" s="432" t="str">
        <f t="shared" si="238"/>
        <v/>
      </c>
      <c r="MK77" s="432" t="str">
        <f t="shared" ref="MK77:MT86" si="239">IFERROR(IF(AND(MK$22&gt;=$M77,MK$22&lt;=$N77),"",IF(MK$22=WORKDAY($N77,1),$A77,"")),"")</f>
        <v/>
      </c>
      <c r="ML77" s="432" t="str">
        <f t="shared" si="239"/>
        <v/>
      </c>
      <c r="MM77" s="432" t="str">
        <f t="shared" si="239"/>
        <v/>
      </c>
      <c r="MN77" s="432" t="str">
        <f t="shared" si="239"/>
        <v/>
      </c>
      <c r="MO77" s="432" t="str">
        <f t="shared" si="239"/>
        <v/>
      </c>
      <c r="MP77" s="432" t="str">
        <f t="shared" si="239"/>
        <v/>
      </c>
      <c r="MQ77" s="432" t="str">
        <f t="shared" si="239"/>
        <v/>
      </c>
      <c r="MR77" s="432" t="str">
        <f t="shared" si="239"/>
        <v/>
      </c>
      <c r="MS77" s="432" t="str">
        <f t="shared" si="239"/>
        <v/>
      </c>
      <c r="MT77" s="432" t="str">
        <f t="shared" si="239"/>
        <v/>
      </c>
      <c r="MU77" s="432" t="str">
        <f t="shared" ref="MU77:ND86" si="240">IFERROR(IF(AND(MU$22&gt;=$M77,MU$22&lt;=$N77),"",IF(MU$22=WORKDAY($N77,1),$A77,"")),"")</f>
        <v/>
      </c>
      <c r="MV77" s="432" t="str">
        <f t="shared" si="240"/>
        <v/>
      </c>
      <c r="MW77" s="432" t="str">
        <f t="shared" si="240"/>
        <v/>
      </c>
      <c r="MX77" s="432" t="str">
        <f t="shared" si="240"/>
        <v/>
      </c>
      <c r="MY77" s="432" t="str">
        <f t="shared" si="240"/>
        <v/>
      </c>
      <c r="MZ77" s="432" t="str">
        <f t="shared" si="240"/>
        <v/>
      </c>
      <c r="NA77" s="432" t="str">
        <f t="shared" si="240"/>
        <v/>
      </c>
      <c r="NB77" s="432" t="str">
        <f t="shared" si="240"/>
        <v/>
      </c>
      <c r="NC77" s="432" t="str">
        <f t="shared" si="240"/>
        <v/>
      </c>
      <c r="ND77" s="432" t="str">
        <f t="shared" si="240"/>
        <v/>
      </c>
      <c r="NE77" s="432" t="str">
        <f t="shared" ref="NE77:NN86" si="241">IFERROR(IF(AND(NE$22&gt;=$M77,NE$22&lt;=$N77),"",IF(NE$22=WORKDAY($N77,1),$A77,"")),"")</f>
        <v/>
      </c>
      <c r="NF77" s="432" t="str">
        <f t="shared" si="241"/>
        <v/>
      </c>
      <c r="NG77" s="432" t="str">
        <f t="shared" si="241"/>
        <v/>
      </c>
      <c r="NH77" s="432" t="str">
        <f t="shared" si="241"/>
        <v/>
      </c>
      <c r="NI77" s="432" t="str">
        <f t="shared" si="241"/>
        <v/>
      </c>
      <c r="NJ77" s="432" t="str">
        <f t="shared" si="241"/>
        <v/>
      </c>
      <c r="NK77" s="432" t="str">
        <f t="shared" si="241"/>
        <v/>
      </c>
      <c r="NL77" s="432" t="str">
        <f t="shared" si="241"/>
        <v/>
      </c>
      <c r="NM77" s="432" t="str">
        <f t="shared" si="241"/>
        <v/>
      </c>
      <c r="NN77" s="432" t="str">
        <f t="shared" si="241"/>
        <v/>
      </c>
      <c r="NO77" s="432" t="str">
        <f t="shared" ref="NO77:NX86" si="242">IFERROR(IF(AND(NO$22&gt;=$M77,NO$22&lt;=$N77),"",IF(NO$22=WORKDAY($N77,1),$A77,"")),"")</f>
        <v/>
      </c>
      <c r="NP77" s="432" t="str">
        <f t="shared" si="242"/>
        <v/>
      </c>
      <c r="NQ77" s="432" t="str">
        <f t="shared" si="242"/>
        <v/>
      </c>
      <c r="NR77" s="432" t="str">
        <f t="shared" si="242"/>
        <v/>
      </c>
      <c r="NS77" s="432" t="str">
        <f t="shared" si="242"/>
        <v/>
      </c>
      <c r="NT77" s="432" t="str">
        <f t="shared" si="242"/>
        <v/>
      </c>
      <c r="NU77" s="432" t="str">
        <f t="shared" si="242"/>
        <v/>
      </c>
      <c r="NV77" s="432" t="str">
        <f t="shared" si="242"/>
        <v/>
      </c>
      <c r="NW77" s="432" t="str">
        <f t="shared" si="242"/>
        <v/>
      </c>
      <c r="NX77" s="432" t="str">
        <f t="shared" si="242"/>
        <v/>
      </c>
      <c r="NY77" s="432" t="str">
        <f t="shared" ref="NY77:OH86" si="243">IFERROR(IF(AND(NY$22&gt;=$M77,NY$22&lt;=$N77),"",IF(NY$22=WORKDAY($N77,1),$A77,"")),"")</f>
        <v/>
      </c>
      <c r="NZ77" s="432" t="str">
        <f t="shared" si="243"/>
        <v/>
      </c>
      <c r="OA77" s="432" t="str">
        <f t="shared" si="243"/>
        <v/>
      </c>
      <c r="OB77" s="432" t="str">
        <f t="shared" si="243"/>
        <v/>
      </c>
      <c r="OC77" s="432" t="str">
        <f t="shared" si="243"/>
        <v/>
      </c>
      <c r="OD77" s="432" t="str">
        <f t="shared" si="243"/>
        <v/>
      </c>
      <c r="OE77" s="432" t="str">
        <f t="shared" si="243"/>
        <v/>
      </c>
      <c r="OF77" s="432" t="str">
        <f t="shared" si="243"/>
        <v/>
      </c>
      <c r="OG77" s="432" t="str">
        <f t="shared" si="243"/>
        <v/>
      </c>
      <c r="OH77" s="432" t="str">
        <f t="shared" si="243"/>
        <v/>
      </c>
      <c r="OI77" s="432" t="str">
        <f t="shared" ref="OI77:OR86" si="244">IFERROR(IF(AND(OI$22&gt;=$M77,OI$22&lt;=$N77),"",IF(OI$22=WORKDAY($N77,1),$A77,"")),"")</f>
        <v/>
      </c>
      <c r="OJ77" s="432" t="str">
        <f t="shared" si="244"/>
        <v/>
      </c>
      <c r="OK77" s="432" t="str">
        <f t="shared" si="244"/>
        <v/>
      </c>
      <c r="OL77" s="432" t="str">
        <f t="shared" si="244"/>
        <v/>
      </c>
      <c r="OM77" s="432" t="str">
        <f t="shared" si="244"/>
        <v/>
      </c>
      <c r="ON77" s="432" t="str">
        <f t="shared" si="244"/>
        <v/>
      </c>
      <c r="OO77" s="432" t="str">
        <f t="shared" si="244"/>
        <v/>
      </c>
      <c r="OP77" s="432" t="str">
        <f t="shared" si="244"/>
        <v/>
      </c>
      <c r="OQ77" s="432" t="str">
        <f t="shared" si="244"/>
        <v/>
      </c>
      <c r="OR77" s="432" t="str">
        <f t="shared" si="244"/>
        <v/>
      </c>
      <c r="OS77" s="432" t="str">
        <f t="shared" ref="OS77:PE86" si="245">IFERROR(IF(AND(OS$22&gt;=$M77,OS$22&lt;=$N77),"",IF(OS$22=WORKDAY($N77,1),$A77,"")),"")</f>
        <v/>
      </c>
      <c r="OT77" s="432" t="str">
        <f t="shared" si="245"/>
        <v/>
      </c>
      <c r="OU77" s="432" t="str">
        <f t="shared" si="245"/>
        <v/>
      </c>
      <c r="OV77" s="432" t="str">
        <f t="shared" si="245"/>
        <v/>
      </c>
      <c r="OW77" s="432" t="str">
        <f t="shared" si="245"/>
        <v/>
      </c>
      <c r="OX77" s="432" t="str">
        <f t="shared" si="245"/>
        <v/>
      </c>
      <c r="OY77" s="432" t="str">
        <f t="shared" si="245"/>
        <v/>
      </c>
      <c r="OZ77" s="432" t="str">
        <f t="shared" si="245"/>
        <v/>
      </c>
      <c r="PA77" s="432" t="str">
        <f t="shared" si="245"/>
        <v/>
      </c>
      <c r="PB77" s="432" t="str">
        <f t="shared" si="245"/>
        <v/>
      </c>
      <c r="PC77" s="432" t="str">
        <f t="shared" si="245"/>
        <v/>
      </c>
      <c r="PD77" s="432" t="str">
        <f t="shared" si="245"/>
        <v/>
      </c>
      <c r="PE77" s="432" t="str">
        <f t="shared" si="245"/>
        <v/>
      </c>
    </row>
    <row r="78" spans="1:421" ht="15.6">
      <c r="A78" s="549"/>
      <c r="B78" s="550"/>
      <c r="C78" s="948"/>
      <c r="D78" s="550"/>
      <c r="E78" s="554"/>
      <c r="F78" s="550"/>
      <c r="G78" s="551"/>
      <c r="H78" s="552"/>
      <c r="I78" s="553"/>
      <c r="J78" s="554"/>
      <c r="K78" s="554" t="str">
        <f t="shared" si="51"/>
        <v/>
      </c>
      <c r="L78" s="657" t="str">
        <f t="shared" si="12"/>
        <v/>
      </c>
      <c r="M78" s="952" t="str">
        <f t="shared" si="171"/>
        <v/>
      </c>
      <c r="N78" s="952" t="str">
        <f t="shared" si="52"/>
        <v/>
      </c>
      <c r="O78" s="1487"/>
      <c r="P78" s="1487"/>
      <c r="Q78" s="98"/>
      <c r="R78" s="167" t="str">
        <f t="shared" si="53"/>
        <v/>
      </c>
      <c r="S78" s="167" t="str">
        <f t="shared" si="54"/>
        <v/>
      </c>
      <c r="T78" s="167" t="str">
        <f t="shared" si="55"/>
        <v/>
      </c>
      <c r="U78" s="167" t="str">
        <f t="shared" si="56"/>
        <v/>
      </c>
      <c r="V78" s="85" t="s">
        <v>679</v>
      </c>
      <c r="W78" s="450">
        <v>8.1666666666666661</v>
      </c>
      <c r="X78" s="167" t="str">
        <f t="shared" si="57"/>
        <v/>
      </c>
      <c r="Y78" s="167" t="str">
        <f t="shared" si="58"/>
        <v/>
      </c>
      <c r="Z78" s="167" t="str">
        <f t="shared" si="59"/>
        <v/>
      </c>
      <c r="AA78" s="25"/>
      <c r="AB78" s="25"/>
      <c r="AE78" s="25"/>
      <c r="AF78" s="25"/>
      <c r="AG78" s="25"/>
      <c r="AH78" s="25"/>
      <c r="AI78" s="25"/>
      <c r="AJ78" s="25"/>
      <c r="AK78" s="25"/>
      <c r="AL78" s="25"/>
      <c r="AM78" s="25"/>
      <c r="AN78" s="25"/>
      <c r="AO78" s="25"/>
      <c r="AP78" s="25"/>
      <c r="AQ78" s="25"/>
      <c r="AR78" s="25"/>
      <c r="AS78" s="25"/>
      <c r="AT78" s="25"/>
      <c r="AU78" s="25"/>
      <c r="AV78" s="25"/>
      <c r="AW78" s="432" t="str">
        <f t="shared" si="209"/>
        <v/>
      </c>
      <c r="AX78" s="432" t="str">
        <f t="shared" si="209"/>
        <v/>
      </c>
      <c r="AY78" s="432" t="str">
        <f t="shared" si="209"/>
        <v/>
      </c>
      <c r="AZ78" s="432" t="str">
        <f t="shared" si="209"/>
        <v/>
      </c>
      <c r="BA78" s="432" t="str">
        <f t="shared" si="209"/>
        <v/>
      </c>
      <c r="BB78" s="432" t="str">
        <f t="shared" si="209"/>
        <v/>
      </c>
      <c r="BC78" s="432" t="str">
        <f t="shared" si="209"/>
        <v/>
      </c>
      <c r="BD78" s="432" t="str">
        <f t="shared" si="209"/>
        <v/>
      </c>
      <c r="BE78" s="432" t="str">
        <f t="shared" si="209"/>
        <v/>
      </c>
      <c r="BF78" s="432" t="str">
        <f t="shared" si="209"/>
        <v/>
      </c>
      <c r="BG78" s="432" t="str">
        <f t="shared" si="210"/>
        <v/>
      </c>
      <c r="BH78" s="432" t="str">
        <f t="shared" si="210"/>
        <v/>
      </c>
      <c r="BI78" s="432" t="str">
        <f t="shared" si="210"/>
        <v/>
      </c>
      <c r="BJ78" s="432" t="str">
        <f t="shared" si="210"/>
        <v/>
      </c>
      <c r="BK78" s="432" t="str">
        <f t="shared" si="210"/>
        <v/>
      </c>
      <c r="BL78" s="432" t="str">
        <f t="shared" si="210"/>
        <v/>
      </c>
      <c r="BM78" s="432" t="str">
        <f t="shared" si="210"/>
        <v/>
      </c>
      <c r="BN78" s="432" t="str">
        <f t="shared" si="210"/>
        <v/>
      </c>
      <c r="BO78" s="432" t="str">
        <f t="shared" si="210"/>
        <v/>
      </c>
      <c r="BP78" s="432" t="str">
        <f t="shared" si="210"/>
        <v/>
      </c>
      <c r="BQ78" s="432" t="str">
        <f t="shared" si="211"/>
        <v/>
      </c>
      <c r="BR78" s="432" t="str">
        <f t="shared" si="211"/>
        <v/>
      </c>
      <c r="BS78" s="432" t="str">
        <f t="shared" si="211"/>
        <v/>
      </c>
      <c r="BT78" s="432" t="str">
        <f t="shared" si="211"/>
        <v/>
      </c>
      <c r="BU78" s="432" t="str">
        <f t="shared" si="211"/>
        <v/>
      </c>
      <c r="BV78" s="432" t="str">
        <f t="shared" si="211"/>
        <v/>
      </c>
      <c r="BW78" s="432" t="str">
        <f t="shared" si="211"/>
        <v/>
      </c>
      <c r="BX78" s="432" t="str">
        <f t="shared" si="211"/>
        <v/>
      </c>
      <c r="BY78" s="432" t="str">
        <f t="shared" si="211"/>
        <v/>
      </c>
      <c r="BZ78" s="432" t="str">
        <f t="shared" si="211"/>
        <v/>
      </c>
      <c r="CA78" s="432" t="str">
        <f t="shared" si="212"/>
        <v/>
      </c>
      <c r="CB78" s="432" t="str">
        <f t="shared" si="212"/>
        <v/>
      </c>
      <c r="CC78" s="432" t="str">
        <f t="shared" si="212"/>
        <v/>
      </c>
      <c r="CD78" s="432" t="str">
        <f t="shared" si="212"/>
        <v/>
      </c>
      <c r="CE78" s="432" t="str">
        <f t="shared" si="212"/>
        <v/>
      </c>
      <c r="CF78" s="432" t="str">
        <f t="shared" si="212"/>
        <v/>
      </c>
      <c r="CG78" s="432" t="str">
        <f t="shared" si="212"/>
        <v/>
      </c>
      <c r="CH78" s="432" t="str">
        <f t="shared" si="212"/>
        <v/>
      </c>
      <c r="CI78" s="432" t="str">
        <f t="shared" si="212"/>
        <v/>
      </c>
      <c r="CJ78" s="432" t="str">
        <f t="shared" si="212"/>
        <v/>
      </c>
      <c r="CK78" s="432" t="str">
        <f t="shared" si="213"/>
        <v/>
      </c>
      <c r="CL78" s="432" t="str">
        <f t="shared" si="213"/>
        <v/>
      </c>
      <c r="CM78" s="432" t="str">
        <f t="shared" si="213"/>
        <v/>
      </c>
      <c r="CN78" s="432" t="str">
        <f t="shared" si="213"/>
        <v/>
      </c>
      <c r="CO78" s="432" t="str">
        <f t="shared" si="213"/>
        <v/>
      </c>
      <c r="CP78" s="432" t="str">
        <f t="shared" si="213"/>
        <v/>
      </c>
      <c r="CQ78" s="432" t="str">
        <f t="shared" si="213"/>
        <v/>
      </c>
      <c r="CR78" s="432" t="str">
        <f t="shared" si="213"/>
        <v/>
      </c>
      <c r="CS78" s="432" t="str">
        <f t="shared" si="213"/>
        <v/>
      </c>
      <c r="CT78" s="432" t="str">
        <f t="shared" si="213"/>
        <v/>
      </c>
      <c r="CU78" s="432" t="str">
        <f t="shared" si="214"/>
        <v/>
      </c>
      <c r="CV78" s="432" t="str">
        <f t="shared" si="214"/>
        <v/>
      </c>
      <c r="CW78" s="432" t="str">
        <f t="shared" si="214"/>
        <v/>
      </c>
      <c r="CX78" s="432" t="str">
        <f t="shared" si="214"/>
        <v/>
      </c>
      <c r="CY78" s="432" t="str">
        <f t="shared" si="214"/>
        <v/>
      </c>
      <c r="CZ78" s="432" t="str">
        <f t="shared" si="214"/>
        <v/>
      </c>
      <c r="DA78" s="432" t="str">
        <f t="shared" si="214"/>
        <v/>
      </c>
      <c r="DB78" s="432" t="str">
        <f t="shared" si="214"/>
        <v/>
      </c>
      <c r="DC78" s="432" t="str">
        <f t="shared" si="214"/>
        <v/>
      </c>
      <c r="DD78" s="432" t="str">
        <f t="shared" si="214"/>
        <v/>
      </c>
      <c r="DE78" s="432" t="str">
        <f t="shared" si="215"/>
        <v/>
      </c>
      <c r="DF78" s="432" t="str">
        <f t="shared" si="215"/>
        <v/>
      </c>
      <c r="DG78" s="432" t="str">
        <f t="shared" si="215"/>
        <v/>
      </c>
      <c r="DH78" s="432" t="str">
        <f t="shared" si="215"/>
        <v/>
      </c>
      <c r="DI78" s="432" t="str">
        <f t="shared" si="215"/>
        <v/>
      </c>
      <c r="DJ78" s="432" t="str">
        <f t="shared" si="215"/>
        <v/>
      </c>
      <c r="DK78" s="432" t="str">
        <f t="shared" si="215"/>
        <v/>
      </c>
      <c r="DL78" s="432" t="str">
        <f t="shared" si="215"/>
        <v/>
      </c>
      <c r="DM78" s="432" t="str">
        <f t="shared" si="215"/>
        <v/>
      </c>
      <c r="DN78" s="432" t="str">
        <f t="shared" si="215"/>
        <v/>
      </c>
      <c r="DO78" s="432" t="str">
        <f t="shared" si="216"/>
        <v/>
      </c>
      <c r="DP78" s="432" t="str">
        <f t="shared" si="216"/>
        <v/>
      </c>
      <c r="DQ78" s="432" t="str">
        <f t="shared" si="216"/>
        <v/>
      </c>
      <c r="DR78" s="432" t="str">
        <f t="shared" si="216"/>
        <v/>
      </c>
      <c r="DS78" s="432" t="str">
        <f t="shared" si="216"/>
        <v/>
      </c>
      <c r="DT78" s="432" t="str">
        <f t="shared" si="216"/>
        <v/>
      </c>
      <c r="DU78" s="432" t="str">
        <f t="shared" si="216"/>
        <v/>
      </c>
      <c r="DV78" s="432" t="str">
        <f t="shared" si="216"/>
        <v/>
      </c>
      <c r="DW78" s="432" t="str">
        <f t="shared" si="216"/>
        <v/>
      </c>
      <c r="DX78" s="432" t="str">
        <f t="shared" si="216"/>
        <v/>
      </c>
      <c r="DY78" s="432" t="str">
        <f t="shared" si="217"/>
        <v/>
      </c>
      <c r="DZ78" s="432" t="str">
        <f t="shared" si="217"/>
        <v/>
      </c>
      <c r="EA78" s="432" t="str">
        <f t="shared" si="217"/>
        <v/>
      </c>
      <c r="EB78" s="432" t="str">
        <f t="shared" si="217"/>
        <v/>
      </c>
      <c r="EC78" s="432" t="str">
        <f t="shared" si="217"/>
        <v/>
      </c>
      <c r="ED78" s="432" t="str">
        <f t="shared" si="217"/>
        <v/>
      </c>
      <c r="EE78" s="432" t="str">
        <f t="shared" si="217"/>
        <v/>
      </c>
      <c r="EF78" s="432" t="str">
        <f t="shared" si="217"/>
        <v/>
      </c>
      <c r="EG78" s="432" t="str">
        <f t="shared" si="217"/>
        <v/>
      </c>
      <c r="EH78" s="432" t="str">
        <f t="shared" si="217"/>
        <v/>
      </c>
      <c r="EI78" s="432" t="str">
        <f t="shared" si="218"/>
        <v/>
      </c>
      <c r="EJ78" s="432" t="str">
        <f t="shared" si="218"/>
        <v/>
      </c>
      <c r="EK78" s="432" t="str">
        <f t="shared" si="218"/>
        <v/>
      </c>
      <c r="EL78" s="432" t="str">
        <f t="shared" si="218"/>
        <v/>
      </c>
      <c r="EM78" s="432" t="str">
        <f t="shared" si="218"/>
        <v/>
      </c>
      <c r="EN78" s="432" t="str">
        <f t="shared" si="218"/>
        <v/>
      </c>
      <c r="EO78" s="432" t="str">
        <f t="shared" si="218"/>
        <v/>
      </c>
      <c r="EP78" s="432" t="str">
        <f t="shared" si="218"/>
        <v/>
      </c>
      <c r="EQ78" s="432" t="str">
        <f t="shared" si="218"/>
        <v/>
      </c>
      <c r="ER78" s="432" t="str">
        <f t="shared" si="218"/>
        <v/>
      </c>
      <c r="ES78" s="432" t="str">
        <f t="shared" si="219"/>
        <v/>
      </c>
      <c r="ET78" s="432" t="str">
        <f t="shared" si="219"/>
        <v/>
      </c>
      <c r="EU78" s="432" t="str">
        <f t="shared" si="219"/>
        <v/>
      </c>
      <c r="EV78" s="432" t="str">
        <f t="shared" si="219"/>
        <v/>
      </c>
      <c r="EW78" s="432" t="str">
        <f t="shared" si="219"/>
        <v/>
      </c>
      <c r="EX78" s="432" t="str">
        <f t="shared" si="219"/>
        <v/>
      </c>
      <c r="EY78" s="432" t="str">
        <f t="shared" si="219"/>
        <v/>
      </c>
      <c r="EZ78" s="432" t="str">
        <f t="shared" si="219"/>
        <v/>
      </c>
      <c r="FA78" s="432" t="str">
        <f t="shared" si="219"/>
        <v/>
      </c>
      <c r="FB78" s="432" t="str">
        <f t="shared" si="219"/>
        <v/>
      </c>
      <c r="FC78" s="432" t="str">
        <f t="shared" si="220"/>
        <v/>
      </c>
      <c r="FD78" s="432" t="str">
        <f t="shared" si="220"/>
        <v/>
      </c>
      <c r="FE78" s="432" t="str">
        <f t="shared" si="220"/>
        <v/>
      </c>
      <c r="FF78" s="432" t="str">
        <f t="shared" si="220"/>
        <v/>
      </c>
      <c r="FG78" s="432" t="str">
        <f t="shared" si="220"/>
        <v/>
      </c>
      <c r="FH78" s="432" t="str">
        <f t="shared" si="220"/>
        <v/>
      </c>
      <c r="FI78" s="432" t="str">
        <f t="shared" si="220"/>
        <v/>
      </c>
      <c r="FJ78" s="432" t="str">
        <f t="shared" si="220"/>
        <v/>
      </c>
      <c r="FK78" s="432" t="str">
        <f t="shared" si="220"/>
        <v/>
      </c>
      <c r="FL78" s="432" t="str">
        <f t="shared" si="220"/>
        <v/>
      </c>
      <c r="FM78" s="432" t="str">
        <f t="shared" si="221"/>
        <v/>
      </c>
      <c r="FN78" s="432" t="str">
        <f t="shared" si="221"/>
        <v/>
      </c>
      <c r="FO78" s="432" t="str">
        <f t="shared" si="221"/>
        <v/>
      </c>
      <c r="FP78" s="432" t="str">
        <f t="shared" si="221"/>
        <v/>
      </c>
      <c r="FQ78" s="432" t="str">
        <f t="shared" si="221"/>
        <v/>
      </c>
      <c r="FR78" s="432" t="str">
        <f t="shared" si="221"/>
        <v/>
      </c>
      <c r="FS78" s="432" t="str">
        <f t="shared" si="221"/>
        <v/>
      </c>
      <c r="FT78" s="432" t="str">
        <f t="shared" si="221"/>
        <v/>
      </c>
      <c r="FU78" s="432" t="str">
        <f t="shared" si="221"/>
        <v/>
      </c>
      <c r="FV78" s="432" t="str">
        <f t="shared" si="221"/>
        <v/>
      </c>
      <c r="FW78" s="432" t="str">
        <f t="shared" si="222"/>
        <v/>
      </c>
      <c r="FX78" s="432" t="str">
        <f t="shared" si="222"/>
        <v/>
      </c>
      <c r="FY78" s="432" t="str">
        <f t="shared" si="222"/>
        <v/>
      </c>
      <c r="FZ78" s="432" t="str">
        <f t="shared" si="222"/>
        <v/>
      </c>
      <c r="GA78" s="432" t="str">
        <f t="shared" si="222"/>
        <v/>
      </c>
      <c r="GB78" s="432" t="str">
        <f t="shared" si="222"/>
        <v/>
      </c>
      <c r="GC78" s="432" t="str">
        <f t="shared" si="222"/>
        <v/>
      </c>
      <c r="GD78" s="432" t="str">
        <f t="shared" si="222"/>
        <v/>
      </c>
      <c r="GE78" s="432" t="str">
        <f t="shared" si="222"/>
        <v/>
      </c>
      <c r="GF78" s="432" t="str">
        <f t="shared" si="222"/>
        <v/>
      </c>
      <c r="GG78" s="432" t="str">
        <f t="shared" si="223"/>
        <v/>
      </c>
      <c r="GH78" s="432" t="str">
        <f t="shared" si="223"/>
        <v/>
      </c>
      <c r="GI78" s="432" t="str">
        <f t="shared" si="223"/>
        <v/>
      </c>
      <c r="GJ78" s="432" t="str">
        <f t="shared" si="223"/>
        <v/>
      </c>
      <c r="GK78" s="432" t="str">
        <f t="shared" si="223"/>
        <v/>
      </c>
      <c r="GL78" s="432" t="str">
        <f t="shared" si="223"/>
        <v/>
      </c>
      <c r="GM78" s="432" t="str">
        <f t="shared" si="223"/>
        <v/>
      </c>
      <c r="GN78" s="432" t="str">
        <f t="shared" si="223"/>
        <v/>
      </c>
      <c r="GO78" s="432" t="str">
        <f t="shared" si="223"/>
        <v/>
      </c>
      <c r="GP78" s="432" t="str">
        <f t="shared" si="223"/>
        <v/>
      </c>
      <c r="GQ78" s="432" t="str">
        <f t="shared" si="224"/>
        <v/>
      </c>
      <c r="GR78" s="432" t="str">
        <f t="shared" si="224"/>
        <v/>
      </c>
      <c r="GS78" s="432" t="str">
        <f t="shared" si="224"/>
        <v/>
      </c>
      <c r="GT78" s="432" t="str">
        <f t="shared" si="224"/>
        <v/>
      </c>
      <c r="GU78" s="432" t="str">
        <f t="shared" si="224"/>
        <v/>
      </c>
      <c r="GV78" s="432" t="str">
        <f t="shared" si="224"/>
        <v/>
      </c>
      <c r="GW78" s="432" t="str">
        <f t="shared" si="224"/>
        <v/>
      </c>
      <c r="GX78" s="432" t="str">
        <f t="shared" si="224"/>
        <v/>
      </c>
      <c r="GY78" s="432" t="str">
        <f t="shared" si="224"/>
        <v/>
      </c>
      <c r="GZ78" s="432" t="str">
        <f t="shared" si="224"/>
        <v/>
      </c>
      <c r="HA78" s="432" t="str">
        <f t="shared" si="225"/>
        <v/>
      </c>
      <c r="HB78" s="432" t="str">
        <f t="shared" si="225"/>
        <v/>
      </c>
      <c r="HC78" s="432" t="str">
        <f t="shared" si="225"/>
        <v/>
      </c>
      <c r="HD78" s="432" t="str">
        <f t="shared" si="225"/>
        <v/>
      </c>
      <c r="HE78" s="432" t="str">
        <f t="shared" si="225"/>
        <v/>
      </c>
      <c r="HF78" s="432" t="str">
        <f t="shared" si="225"/>
        <v/>
      </c>
      <c r="HG78" s="432" t="str">
        <f t="shared" si="225"/>
        <v/>
      </c>
      <c r="HH78" s="432" t="str">
        <f t="shared" si="225"/>
        <v/>
      </c>
      <c r="HI78" s="432" t="str">
        <f t="shared" si="225"/>
        <v/>
      </c>
      <c r="HJ78" s="432" t="str">
        <f t="shared" si="225"/>
        <v/>
      </c>
      <c r="HK78" s="432" t="str">
        <f t="shared" si="226"/>
        <v/>
      </c>
      <c r="HL78" s="432" t="str">
        <f t="shared" si="226"/>
        <v/>
      </c>
      <c r="HM78" s="432" t="str">
        <f t="shared" si="226"/>
        <v/>
      </c>
      <c r="HN78" s="432" t="str">
        <f t="shared" si="226"/>
        <v/>
      </c>
      <c r="HO78" s="432" t="str">
        <f t="shared" si="226"/>
        <v/>
      </c>
      <c r="HP78" s="432" t="str">
        <f t="shared" si="226"/>
        <v/>
      </c>
      <c r="HQ78" s="432" t="str">
        <f t="shared" si="226"/>
        <v/>
      </c>
      <c r="HR78" s="432" t="str">
        <f t="shared" si="226"/>
        <v/>
      </c>
      <c r="HS78" s="432" t="str">
        <f t="shared" si="226"/>
        <v/>
      </c>
      <c r="HT78" s="432" t="str">
        <f t="shared" si="226"/>
        <v/>
      </c>
      <c r="HU78" s="432" t="str">
        <f t="shared" si="227"/>
        <v/>
      </c>
      <c r="HV78" s="432" t="str">
        <f t="shared" si="227"/>
        <v/>
      </c>
      <c r="HW78" s="432" t="str">
        <f t="shared" si="227"/>
        <v/>
      </c>
      <c r="HX78" s="432" t="str">
        <f t="shared" si="227"/>
        <v/>
      </c>
      <c r="HY78" s="432" t="str">
        <f t="shared" si="227"/>
        <v/>
      </c>
      <c r="HZ78" s="432" t="str">
        <f t="shared" si="227"/>
        <v/>
      </c>
      <c r="IA78" s="432" t="str">
        <f t="shared" si="227"/>
        <v/>
      </c>
      <c r="IB78" s="432" t="str">
        <f t="shared" si="227"/>
        <v/>
      </c>
      <c r="IC78" s="432" t="str">
        <f t="shared" si="227"/>
        <v/>
      </c>
      <c r="ID78" s="432" t="str">
        <f t="shared" si="227"/>
        <v/>
      </c>
      <c r="IE78" s="432" t="str">
        <f t="shared" si="228"/>
        <v/>
      </c>
      <c r="IF78" s="432" t="str">
        <f t="shared" si="228"/>
        <v/>
      </c>
      <c r="IG78" s="432" t="str">
        <f t="shared" si="228"/>
        <v/>
      </c>
      <c r="IH78" s="432" t="str">
        <f t="shared" si="228"/>
        <v/>
      </c>
      <c r="II78" s="432" t="str">
        <f t="shared" si="228"/>
        <v/>
      </c>
      <c r="IJ78" s="432" t="str">
        <f t="shared" si="228"/>
        <v/>
      </c>
      <c r="IK78" s="432" t="str">
        <f t="shared" si="228"/>
        <v/>
      </c>
      <c r="IL78" s="432" t="str">
        <f t="shared" si="228"/>
        <v/>
      </c>
      <c r="IM78" s="432" t="str">
        <f t="shared" si="228"/>
        <v/>
      </c>
      <c r="IN78" s="432" t="str">
        <f t="shared" si="228"/>
        <v/>
      </c>
      <c r="IO78" s="432" t="str">
        <f t="shared" si="229"/>
        <v/>
      </c>
      <c r="IP78" s="432" t="str">
        <f t="shared" si="229"/>
        <v/>
      </c>
      <c r="IQ78" s="432" t="str">
        <f t="shared" si="229"/>
        <v/>
      </c>
      <c r="IR78" s="432" t="str">
        <f t="shared" si="229"/>
        <v/>
      </c>
      <c r="IS78" s="432" t="str">
        <f t="shared" si="229"/>
        <v/>
      </c>
      <c r="IT78" s="432" t="str">
        <f t="shared" si="229"/>
        <v/>
      </c>
      <c r="IU78" s="432" t="str">
        <f t="shared" si="229"/>
        <v/>
      </c>
      <c r="IV78" s="432" t="str">
        <f t="shared" si="229"/>
        <v/>
      </c>
      <c r="IW78" s="432" t="str">
        <f t="shared" si="229"/>
        <v/>
      </c>
      <c r="IX78" s="432" t="str">
        <f t="shared" si="229"/>
        <v/>
      </c>
      <c r="IY78" s="432" t="str">
        <f t="shared" si="230"/>
        <v/>
      </c>
      <c r="IZ78" s="432" t="str">
        <f t="shared" si="230"/>
        <v/>
      </c>
      <c r="JA78" s="432" t="str">
        <f t="shared" si="230"/>
        <v/>
      </c>
      <c r="JB78" s="432" t="str">
        <f t="shared" si="230"/>
        <v/>
      </c>
      <c r="JC78" s="432" t="str">
        <f t="shared" si="230"/>
        <v/>
      </c>
      <c r="JD78" s="432" t="str">
        <f t="shared" si="230"/>
        <v/>
      </c>
      <c r="JE78" s="432" t="str">
        <f t="shared" si="230"/>
        <v/>
      </c>
      <c r="JF78" s="432" t="str">
        <f t="shared" si="230"/>
        <v/>
      </c>
      <c r="JG78" s="432" t="str">
        <f t="shared" si="230"/>
        <v/>
      </c>
      <c r="JH78" s="432" t="str">
        <f t="shared" si="230"/>
        <v/>
      </c>
      <c r="JI78" s="432" t="str">
        <f t="shared" si="231"/>
        <v/>
      </c>
      <c r="JJ78" s="432" t="str">
        <f t="shared" si="231"/>
        <v/>
      </c>
      <c r="JK78" s="432" t="str">
        <f t="shared" si="231"/>
        <v/>
      </c>
      <c r="JL78" s="432" t="str">
        <f t="shared" si="231"/>
        <v/>
      </c>
      <c r="JM78" s="432" t="str">
        <f t="shared" si="231"/>
        <v/>
      </c>
      <c r="JN78" s="432" t="str">
        <f t="shared" si="231"/>
        <v/>
      </c>
      <c r="JO78" s="432" t="str">
        <f t="shared" si="231"/>
        <v/>
      </c>
      <c r="JP78" s="432" t="str">
        <f t="shared" si="231"/>
        <v/>
      </c>
      <c r="JQ78" s="432" t="str">
        <f t="shared" si="231"/>
        <v/>
      </c>
      <c r="JR78" s="432" t="str">
        <f t="shared" si="231"/>
        <v/>
      </c>
      <c r="JS78" s="432" t="str">
        <f t="shared" si="232"/>
        <v/>
      </c>
      <c r="JT78" s="432" t="str">
        <f t="shared" si="232"/>
        <v/>
      </c>
      <c r="JU78" s="432" t="str">
        <f t="shared" si="232"/>
        <v/>
      </c>
      <c r="JV78" s="432" t="str">
        <f t="shared" si="232"/>
        <v/>
      </c>
      <c r="JW78" s="432" t="str">
        <f t="shared" si="232"/>
        <v/>
      </c>
      <c r="JX78" s="432" t="str">
        <f t="shared" si="232"/>
        <v/>
      </c>
      <c r="JY78" s="432" t="str">
        <f t="shared" si="232"/>
        <v/>
      </c>
      <c r="JZ78" s="432" t="str">
        <f t="shared" si="232"/>
        <v/>
      </c>
      <c r="KA78" s="432" t="str">
        <f t="shared" si="232"/>
        <v/>
      </c>
      <c r="KB78" s="432" t="str">
        <f t="shared" si="232"/>
        <v/>
      </c>
      <c r="KC78" s="432" t="str">
        <f t="shared" si="233"/>
        <v/>
      </c>
      <c r="KD78" s="432" t="str">
        <f t="shared" si="233"/>
        <v/>
      </c>
      <c r="KE78" s="432" t="str">
        <f t="shared" si="233"/>
        <v/>
      </c>
      <c r="KF78" s="432" t="str">
        <f t="shared" si="233"/>
        <v/>
      </c>
      <c r="KG78" s="432" t="str">
        <f t="shared" si="233"/>
        <v/>
      </c>
      <c r="KH78" s="432" t="str">
        <f t="shared" si="233"/>
        <v/>
      </c>
      <c r="KI78" s="432" t="str">
        <f t="shared" si="233"/>
        <v/>
      </c>
      <c r="KJ78" s="432" t="str">
        <f t="shared" si="233"/>
        <v/>
      </c>
      <c r="KK78" s="432" t="str">
        <f t="shared" si="233"/>
        <v/>
      </c>
      <c r="KL78" s="432" t="str">
        <f t="shared" si="233"/>
        <v/>
      </c>
      <c r="KM78" s="432" t="str">
        <f t="shared" si="234"/>
        <v/>
      </c>
      <c r="KN78" s="432" t="str">
        <f t="shared" si="234"/>
        <v/>
      </c>
      <c r="KO78" s="432" t="str">
        <f t="shared" si="234"/>
        <v/>
      </c>
      <c r="KP78" s="432" t="str">
        <f t="shared" si="234"/>
        <v/>
      </c>
      <c r="KQ78" s="432" t="str">
        <f t="shared" si="234"/>
        <v/>
      </c>
      <c r="KR78" s="432" t="str">
        <f t="shared" si="234"/>
        <v/>
      </c>
      <c r="KS78" s="432" t="str">
        <f t="shared" si="234"/>
        <v/>
      </c>
      <c r="KT78" s="432" t="str">
        <f t="shared" si="234"/>
        <v/>
      </c>
      <c r="KU78" s="432" t="str">
        <f t="shared" si="234"/>
        <v/>
      </c>
      <c r="KV78" s="432" t="str">
        <f t="shared" si="234"/>
        <v/>
      </c>
      <c r="KW78" s="432" t="str">
        <f t="shared" si="235"/>
        <v/>
      </c>
      <c r="KX78" s="432" t="str">
        <f t="shared" si="235"/>
        <v/>
      </c>
      <c r="KY78" s="432" t="str">
        <f t="shared" si="235"/>
        <v/>
      </c>
      <c r="KZ78" s="432" t="str">
        <f t="shared" si="235"/>
        <v/>
      </c>
      <c r="LA78" s="432" t="str">
        <f t="shared" si="235"/>
        <v/>
      </c>
      <c r="LB78" s="432" t="str">
        <f t="shared" si="235"/>
        <v/>
      </c>
      <c r="LC78" s="432" t="str">
        <f t="shared" si="235"/>
        <v/>
      </c>
      <c r="LD78" s="432" t="str">
        <f t="shared" si="235"/>
        <v/>
      </c>
      <c r="LE78" s="432" t="str">
        <f t="shared" si="235"/>
        <v/>
      </c>
      <c r="LF78" s="432" t="str">
        <f t="shared" si="235"/>
        <v/>
      </c>
      <c r="LG78" s="432" t="str">
        <f t="shared" si="236"/>
        <v/>
      </c>
      <c r="LH78" s="432" t="str">
        <f t="shared" si="236"/>
        <v/>
      </c>
      <c r="LI78" s="432" t="str">
        <f t="shared" si="236"/>
        <v/>
      </c>
      <c r="LJ78" s="432" t="str">
        <f t="shared" si="236"/>
        <v/>
      </c>
      <c r="LK78" s="432" t="str">
        <f t="shared" si="236"/>
        <v/>
      </c>
      <c r="LL78" s="432" t="str">
        <f t="shared" si="236"/>
        <v/>
      </c>
      <c r="LM78" s="432" t="str">
        <f t="shared" si="236"/>
        <v/>
      </c>
      <c r="LN78" s="432" t="str">
        <f t="shared" si="236"/>
        <v/>
      </c>
      <c r="LO78" s="432" t="str">
        <f t="shared" si="236"/>
        <v/>
      </c>
      <c r="LP78" s="432" t="str">
        <f t="shared" si="236"/>
        <v/>
      </c>
      <c r="LQ78" s="432" t="str">
        <f t="shared" si="237"/>
        <v/>
      </c>
      <c r="LR78" s="432" t="str">
        <f t="shared" si="237"/>
        <v/>
      </c>
      <c r="LS78" s="432" t="str">
        <f t="shared" si="237"/>
        <v/>
      </c>
      <c r="LT78" s="432" t="str">
        <f t="shared" si="237"/>
        <v/>
      </c>
      <c r="LU78" s="432" t="str">
        <f t="shared" si="237"/>
        <v/>
      </c>
      <c r="LV78" s="432" t="str">
        <f t="shared" si="237"/>
        <v/>
      </c>
      <c r="LW78" s="432" t="str">
        <f t="shared" si="237"/>
        <v/>
      </c>
      <c r="LX78" s="432" t="str">
        <f t="shared" si="237"/>
        <v/>
      </c>
      <c r="LY78" s="432" t="str">
        <f t="shared" si="237"/>
        <v/>
      </c>
      <c r="LZ78" s="432" t="str">
        <f t="shared" si="237"/>
        <v/>
      </c>
      <c r="MA78" s="432" t="str">
        <f t="shared" si="238"/>
        <v/>
      </c>
      <c r="MB78" s="432" t="str">
        <f t="shared" si="238"/>
        <v/>
      </c>
      <c r="MC78" s="432" t="str">
        <f t="shared" si="238"/>
        <v/>
      </c>
      <c r="MD78" s="432" t="str">
        <f t="shared" si="238"/>
        <v/>
      </c>
      <c r="ME78" s="432" t="str">
        <f t="shared" si="238"/>
        <v/>
      </c>
      <c r="MF78" s="432" t="str">
        <f t="shared" si="238"/>
        <v/>
      </c>
      <c r="MG78" s="432" t="str">
        <f t="shared" si="238"/>
        <v/>
      </c>
      <c r="MH78" s="432" t="str">
        <f t="shared" si="238"/>
        <v/>
      </c>
      <c r="MI78" s="432" t="str">
        <f t="shared" si="238"/>
        <v/>
      </c>
      <c r="MJ78" s="432" t="str">
        <f t="shared" si="238"/>
        <v/>
      </c>
      <c r="MK78" s="432" t="str">
        <f t="shared" si="239"/>
        <v/>
      </c>
      <c r="ML78" s="432" t="str">
        <f t="shared" si="239"/>
        <v/>
      </c>
      <c r="MM78" s="432" t="str">
        <f t="shared" si="239"/>
        <v/>
      </c>
      <c r="MN78" s="432" t="str">
        <f t="shared" si="239"/>
        <v/>
      </c>
      <c r="MO78" s="432" t="str">
        <f t="shared" si="239"/>
        <v/>
      </c>
      <c r="MP78" s="432" t="str">
        <f t="shared" si="239"/>
        <v/>
      </c>
      <c r="MQ78" s="432" t="str">
        <f t="shared" si="239"/>
        <v/>
      </c>
      <c r="MR78" s="432" t="str">
        <f t="shared" si="239"/>
        <v/>
      </c>
      <c r="MS78" s="432" t="str">
        <f t="shared" si="239"/>
        <v/>
      </c>
      <c r="MT78" s="432" t="str">
        <f t="shared" si="239"/>
        <v/>
      </c>
      <c r="MU78" s="432" t="str">
        <f t="shared" si="240"/>
        <v/>
      </c>
      <c r="MV78" s="432" t="str">
        <f t="shared" si="240"/>
        <v/>
      </c>
      <c r="MW78" s="432" t="str">
        <f t="shared" si="240"/>
        <v/>
      </c>
      <c r="MX78" s="432" t="str">
        <f t="shared" si="240"/>
        <v/>
      </c>
      <c r="MY78" s="432" t="str">
        <f t="shared" si="240"/>
        <v/>
      </c>
      <c r="MZ78" s="432" t="str">
        <f t="shared" si="240"/>
        <v/>
      </c>
      <c r="NA78" s="432" t="str">
        <f t="shared" si="240"/>
        <v/>
      </c>
      <c r="NB78" s="432" t="str">
        <f t="shared" si="240"/>
        <v/>
      </c>
      <c r="NC78" s="432" t="str">
        <f t="shared" si="240"/>
        <v/>
      </c>
      <c r="ND78" s="432" t="str">
        <f t="shared" si="240"/>
        <v/>
      </c>
      <c r="NE78" s="432" t="str">
        <f t="shared" si="241"/>
        <v/>
      </c>
      <c r="NF78" s="432" t="str">
        <f t="shared" si="241"/>
        <v/>
      </c>
      <c r="NG78" s="432" t="str">
        <f t="shared" si="241"/>
        <v/>
      </c>
      <c r="NH78" s="432" t="str">
        <f t="shared" si="241"/>
        <v/>
      </c>
      <c r="NI78" s="432" t="str">
        <f t="shared" si="241"/>
        <v/>
      </c>
      <c r="NJ78" s="432" t="str">
        <f t="shared" si="241"/>
        <v/>
      </c>
      <c r="NK78" s="432" t="str">
        <f t="shared" si="241"/>
        <v/>
      </c>
      <c r="NL78" s="432" t="str">
        <f t="shared" si="241"/>
        <v/>
      </c>
      <c r="NM78" s="432" t="str">
        <f t="shared" si="241"/>
        <v/>
      </c>
      <c r="NN78" s="432" t="str">
        <f t="shared" si="241"/>
        <v/>
      </c>
      <c r="NO78" s="432" t="str">
        <f t="shared" si="242"/>
        <v/>
      </c>
      <c r="NP78" s="432" t="str">
        <f t="shared" si="242"/>
        <v/>
      </c>
      <c r="NQ78" s="432" t="str">
        <f t="shared" si="242"/>
        <v/>
      </c>
      <c r="NR78" s="432" t="str">
        <f t="shared" si="242"/>
        <v/>
      </c>
      <c r="NS78" s="432" t="str">
        <f t="shared" si="242"/>
        <v/>
      </c>
      <c r="NT78" s="432" t="str">
        <f t="shared" si="242"/>
        <v/>
      </c>
      <c r="NU78" s="432" t="str">
        <f t="shared" si="242"/>
        <v/>
      </c>
      <c r="NV78" s="432" t="str">
        <f t="shared" si="242"/>
        <v/>
      </c>
      <c r="NW78" s="432" t="str">
        <f t="shared" si="242"/>
        <v/>
      </c>
      <c r="NX78" s="432" t="str">
        <f t="shared" si="242"/>
        <v/>
      </c>
      <c r="NY78" s="432" t="str">
        <f t="shared" si="243"/>
        <v/>
      </c>
      <c r="NZ78" s="432" t="str">
        <f t="shared" si="243"/>
        <v/>
      </c>
      <c r="OA78" s="432" t="str">
        <f t="shared" si="243"/>
        <v/>
      </c>
      <c r="OB78" s="432" t="str">
        <f t="shared" si="243"/>
        <v/>
      </c>
      <c r="OC78" s="432" t="str">
        <f t="shared" si="243"/>
        <v/>
      </c>
      <c r="OD78" s="432" t="str">
        <f t="shared" si="243"/>
        <v/>
      </c>
      <c r="OE78" s="432" t="str">
        <f t="shared" si="243"/>
        <v/>
      </c>
      <c r="OF78" s="432" t="str">
        <f t="shared" si="243"/>
        <v/>
      </c>
      <c r="OG78" s="432" t="str">
        <f t="shared" si="243"/>
        <v/>
      </c>
      <c r="OH78" s="432" t="str">
        <f t="shared" si="243"/>
        <v/>
      </c>
      <c r="OI78" s="432" t="str">
        <f t="shared" si="244"/>
        <v/>
      </c>
      <c r="OJ78" s="432" t="str">
        <f t="shared" si="244"/>
        <v/>
      </c>
      <c r="OK78" s="432" t="str">
        <f t="shared" si="244"/>
        <v/>
      </c>
      <c r="OL78" s="432" t="str">
        <f t="shared" si="244"/>
        <v/>
      </c>
      <c r="OM78" s="432" t="str">
        <f t="shared" si="244"/>
        <v/>
      </c>
      <c r="ON78" s="432" t="str">
        <f t="shared" si="244"/>
        <v/>
      </c>
      <c r="OO78" s="432" t="str">
        <f t="shared" si="244"/>
        <v/>
      </c>
      <c r="OP78" s="432" t="str">
        <f t="shared" si="244"/>
        <v/>
      </c>
      <c r="OQ78" s="432" t="str">
        <f t="shared" si="244"/>
        <v/>
      </c>
      <c r="OR78" s="432" t="str">
        <f t="shared" si="244"/>
        <v/>
      </c>
      <c r="OS78" s="432" t="str">
        <f t="shared" si="245"/>
        <v/>
      </c>
      <c r="OT78" s="432" t="str">
        <f t="shared" si="245"/>
        <v/>
      </c>
      <c r="OU78" s="432" t="str">
        <f t="shared" si="245"/>
        <v/>
      </c>
      <c r="OV78" s="432" t="str">
        <f t="shared" si="245"/>
        <v/>
      </c>
      <c r="OW78" s="432" t="str">
        <f t="shared" si="245"/>
        <v/>
      </c>
      <c r="OX78" s="432" t="str">
        <f t="shared" si="245"/>
        <v/>
      </c>
      <c r="OY78" s="432" t="str">
        <f t="shared" si="245"/>
        <v/>
      </c>
      <c r="OZ78" s="432" t="str">
        <f t="shared" si="245"/>
        <v/>
      </c>
      <c r="PA78" s="432" t="str">
        <f t="shared" si="245"/>
        <v/>
      </c>
      <c r="PB78" s="432" t="str">
        <f t="shared" si="245"/>
        <v/>
      </c>
      <c r="PC78" s="432" t="str">
        <f t="shared" si="245"/>
        <v/>
      </c>
      <c r="PD78" s="432" t="str">
        <f t="shared" si="245"/>
        <v/>
      </c>
      <c r="PE78" s="432" t="str">
        <f t="shared" si="245"/>
        <v/>
      </c>
    </row>
    <row r="79" spans="1:421" ht="15.6">
      <c r="A79" s="541"/>
      <c r="B79" s="542"/>
      <c r="C79" s="947"/>
      <c r="D79" s="542"/>
      <c r="E79" s="546"/>
      <c r="F79" s="542"/>
      <c r="G79" s="543"/>
      <c r="H79" s="544"/>
      <c r="I79" s="545"/>
      <c r="J79" s="546"/>
      <c r="K79" s="546" t="str">
        <f t="shared" si="51"/>
        <v/>
      </c>
      <c r="L79" s="547" t="str">
        <f t="shared" si="12"/>
        <v/>
      </c>
      <c r="M79" s="951" t="str">
        <f t="shared" si="171"/>
        <v/>
      </c>
      <c r="N79" s="951" t="str">
        <f t="shared" si="52"/>
        <v/>
      </c>
      <c r="O79" s="1486"/>
      <c r="P79" s="1486"/>
      <c r="Q79" s="98"/>
      <c r="R79" s="167" t="str">
        <f t="shared" si="53"/>
        <v/>
      </c>
      <c r="S79" s="167" t="str">
        <f t="shared" si="54"/>
        <v/>
      </c>
      <c r="T79" s="167" t="str">
        <f t="shared" si="55"/>
        <v/>
      </c>
      <c r="U79" s="167" t="str">
        <f t="shared" si="56"/>
        <v/>
      </c>
      <c r="V79" s="85" t="s">
        <v>680</v>
      </c>
      <c r="W79" s="450">
        <v>8.3333333333333339</v>
      </c>
      <c r="X79" s="167" t="str">
        <f t="shared" si="57"/>
        <v/>
      </c>
      <c r="Y79" s="167" t="str">
        <f t="shared" si="58"/>
        <v/>
      </c>
      <c r="Z79" s="167" t="str">
        <f t="shared" si="59"/>
        <v/>
      </c>
      <c r="AA79" s="25"/>
      <c r="AB79" s="25"/>
      <c r="AE79" s="25"/>
      <c r="AF79" s="25"/>
      <c r="AG79" s="25"/>
      <c r="AH79" s="25"/>
      <c r="AI79" s="25"/>
      <c r="AJ79" s="25"/>
      <c r="AK79" s="25"/>
      <c r="AL79" s="25"/>
      <c r="AM79" s="25"/>
      <c r="AN79" s="25"/>
      <c r="AO79" s="25"/>
      <c r="AP79" s="25"/>
      <c r="AQ79" s="25"/>
      <c r="AR79" s="25"/>
      <c r="AS79" s="25"/>
      <c r="AT79" s="25"/>
      <c r="AU79" s="25"/>
      <c r="AV79" s="25"/>
      <c r="AW79" s="432" t="str">
        <f t="shared" si="209"/>
        <v/>
      </c>
      <c r="AX79" s="432" t="str">
        <f t="shared" si="209"/>
        <v/>
      </c>
      <c r="AY79" s="432" t="str">
        <f t="shared" si="209"/>
        <v/>
      </c>
      <c r="AZ79" s="432" t="str">
        <f t="shared" si="209"/>
        <v/>
      </c>
      <c r="BA79" s="432" t="str">
        <f t="shared" si="209"/>
        <v/>
      </c>
      <c r="BB79" s="432" t="str">
        <f t="shared" si="209"/>
        <v/>
      </c>
      <c r="BC79" s="432" t="str">
        <f t="shared" si="209"/>
        <v/>
      </c>
      <c r="BD79" s="432" t="str">
        <f t="shared" si="209"/>
        <v/>
      </c>
      <c r="BE79" s="432" t="str">
        <f t="shared" si="209"/>
        <v/>
      </c>
      <c r="BF79" s="432" t="str">
        <f t="shared" si="209"/>
        <v/>
      </c>
      <c r="BG79" s="432" t="str">
        <f t="shared" si="210"/>
        <v/>
      </c>
      <c r="BH79" s="432" t="str">
        <f t="shared" si="210"/>
        <v/>
      </c>
      <c r="BI79" s="432" t="str">
        <f t="shared" si="210"/>
        <v/>
      </c>
      <c r="BJ79" s="432" t="str">
        <f t="shared" si="210"/>
        <v/>
      </c>
      <c r="BK79" s="432" t="str">
        <f t="shared" si="210"/>
        <v/>
      </c>
      <c r="BL79" s="432" t="str">
        <f t="shared" si="210"/>
        <v/>
      </c>
      <c r="BM79" s="432" t="str">
        <f t="shared" si="210"/>
        <v/>
      </c>
      <c r="BN79" s="432" t="str">
        <f t="shared" si="210"/>
        <v/>
      </c>
      <c r="BO79" s="432" t="str">
        <f t="shared" si="210"/>
        <v/>
      </c>
      <c r="BP79" s="432" t="str">
        <f t="shared" si="210"/>
        <v/>
      </c>
      <c r="BQ79" s="432" t="str">
        <f t="shared" si="211"/>
        <v/>
      </c>
      <c r="BR79" s="432" t="str">
        <f t="shared" si="211"/>
        <v/>
      </c>
      <c r="BS79" s="432" t="str">
        <f t="shared" si="211"/>
        <v/>
      </c>
      <c r="BT79" s="432" t="str">
        <f t="shared" si="211"/>
        <v/>
      </c>
      <c r="BU79" s="432" t="str">
        <f t="shared" si="211"/>
        <v/>
      </c>
      <c r="BV79" s="432" t="str">
        <f t="shared" si="211"/>
        <v/>
      </c>
      <c r="BW79" s="432" t="str">
        <f t="shared" si="211"/>
        <v/>
      </c>
      <c r="BX79" s="432" t="str">
        <f t="shared" si="211"/>
        <v/>
      </c>
      <c r="BY79" s="432" t="str">
        <f t="shared" si="211"/>
        <v/>
      </c>
      <c r="BZ79" s="432" t="str">
        <f t="shared" si="211"/>
        <v/>
      </c>
      <c r="CA79" s="432" t="str">
        <f t="shared" si="212"/>
        <v/>
      </c>
      <c r="CB79" s="432" t="str">
        <f t="shared" si="212"/>
        <v/>
      </c>
      <c r="CC79" s="432" t="str">
        <f t="shared" si="212"/>
        <v/>
      </c>
      <c r="CD79" s="432" t="str">
        <f t="shared" si="212"/>
        <v/>
      </c>
      <c r="CE79" s="432" t="str">
        <f t="shared" si="212"/>
        <v/>
      </c>
      <c r="CF79" s="432" t="str">
        <f t="shared" si="212"/>
        <v/>
      </c>
      <c r="CG79" s="432" t="str">
        <f t="shared" si="212"/>
        <v/>
      </c>
      <c r="CH79" s="432" t="str">
        <f t="shared" si="212"/>
        <v/>
      </c>
      <c r="CI79" s="432" t="str">
        <f t="shared" si="212"/>
        <v/>
      </c>
      <c r="CJ79" s="432" t="str">
        <f t="shared" si="212"/>
        <v/>
      </c>
      <c r="CK79" s="432" t="str">
        <f t="shared" si="213"/>
        <v/>
      </c>
      <c r="CL79" s="432" t="str">
        <f t="shared" si="213"/>
        <v/>
      </c>
      <c r="CM79" s="432" t="str">
        <f t="shared" si="213"/>
        <v/>
      </c>
      <c r="CN79" s="432" t="str">
        <f t="shared" si="213"/>
        <v/>
      </c>
      <c r="CO79" s="432" t="str">
        <f t="shared" si="213"/>
        <v/>
      </c>
      <c r="CP79" s="432" t="str">
        <f t="shared" si="213"/>
        <v/>
      </c>
      <c r="CQ79" s="432" t="str">
        <f t="shared" si="213"/>
        <v/>
      </c>
      <c r="CR79" s="432" t="str">
        <f t="shared" si="213"/>
        <v/>
      </c>
      <c r="CS79" s="432" t="str">
        <f t="shared" si="213"/>
        <v/>
      </c>
      <c r="CT79" s="432" t="str">
        <f t="shared" si="213"/>
        <v/>
      </c>
      <c r="CU79" s="432" t="str">
        <f t="shared" si="214"/>
        <v/>
      </c>
      <c r="CV79" s="432" t="str">
        <f t="shared" si="214"/>
        <v/>
      </c>
      <c r="CW79" s="432" t="str">
        <f t="shared" si="214"/>
        <v/>
      </c>
      <c r="CX79" s="432" t="str">
        <f t="shared" si="214"/>
        <v/>
      </c>
      <c r="CY79" s="432" t="str">
        <f t="shared" si="214"/>
        <v/>
      </c>
      <c r="CZ79" s="432" t="str">
        <f t="shared" si="214"/>
        <v/>
      </c>
      <c r="DA79" s="432" t="str">
        <f t="shared" si="214"/>
        <v/>
      </c>
      <c r="DB79" s="432" t="str">
        <f t="shared" si="214"/>
        <v/>
      </c>
      <c r="DC79" s="432" t="str">
        <f t="shared" si="214"/>
        <v/>
      </c>
      <c r="DD79" s="432" t="str">
        <f t="shared" si="214"/>
        <v/>
      </c>
      <c r="DE79" s="432" t="str">
        <f t="shared" si="215"/>
        <v/>
      </c>
      <c r="DF79" s="432" t="str">
        <f t="shared" si="215"/>
        <v/>
      </c>
      <c r="DG79" s="432" t="str">
        <f t="shared" si="215"/>
        <v/>
      </c>
      <c r="DH79" s="432" t="str">
        <f t="shared" si="215"/>
        <v/>
      </c>
      <c r="DI79" s="432" t="str">
        <f t="shared" si="215"/>
        <v/>
      </c>
      <c r="DJ79" s="432" t="str">
        <f t="shared" si="215"/>
        <v/>
      </c>
      <c r="DK79" s="432" t="str">
        <f t="shared" si="215"/>
        <v/>
      </c>
      <c r="DL79" s="432" t="str">
        <f t="shared" si="215"/>
        <v/>
      </c>
      <c r="DM79" s="432" t="str">
        <f t="shared" si="215"/>
        <v/>
      </c>
      <c r="DN79" s="432" t="str">
        <f t="shared" si="215"/>
        <v/>
      </c>
      <c r="DO79" s="432" t="str">
        <f t="shared" si="216"/>
        <v/>
      </c>
      <c r="DP79" s="432" t="str">
        <f t="shared" si="216"/>
        <v/>
      </c>
      <c r="DQ79" s="432" t="str">
        <f t="shared" si="216"/>
        <v/>
      </c>
      <c r="DR79" s="432" t="str">
        <f t="shared" si="216"/>
        <v/>
      </c>
      <c r="DS79" s="432" t="str">
        <f t="shared" si="216"/>
        <v/>
      </c>
      <c r="DT79" s="432" t="str">
        <f t="shared" si="216"/>
        <v/>
      </c>
      <c r="DU79" s="432" t="str">
        <f t="shared" si="216"/>
        <v/>
      </c>
      <c r="DV79" s="432" t="str">
        <f t="shared" si="216"/>
        <v/>
      </c>
      <c r="DW79" s="432" t="str">
        <f t="shared" si="216"/>
        <v/>
      </c>
      <c r="DX79" s="432" t="str">
        <f t="shared" si="216"/>
        <v/>
      </c>
      <c r="DY79" s="432" t="str">
        <f t="shared" si="217"/>
        <v/>
      </c>
      <c r="DZ79" s="432" t="str">
        <f t="shared" si="217"/>
        <v/>
      </c>
      <c r="EA79" s="432" t="str">
        <f t="shared" si="217"/>
        <v/>
      </c>
      <c r="EB79" s="432" t="str">
        <f t="shared" si="217"/>
        <v/>
      </c>
      <c r="EC79" s="432" t="str">
        <f t="shared" si="217"/>
        <v/>
      </c>
      <c r="ED79" s="432" t="str">
        <f t="shared" si="217"/>
        <v/>
      </c>
      <c r="EE79" s="432" t="str">
        <f t="shared" si="217"/>
        <v/>
      </c>
      <c r="EF79" s="432" t="str">
        <f t="shared" si="217"/>
        <v/>
      </c>
      <c r="EG79" s="432" t="str">
        <f t="shared" si="217"/>
        <v/>
      </c>
      <c r="EH79" s="432" t="str">
        <f t="shared" si="217"/>
        <v/>
      </c>
      <c r="EI79" s="432" t="str">
        <f t="shared" si="218"/>
        <v/>
      </c>
      <c r="EJ79" s="432" t="str">
        <f t="shared" si="218"/>
        <v/>
      </c>
      <c r="EK79" s="432" t="str">
        <f t="shared" si="218"/>
        <v/>
      </c>
      <c r="EL79" s="432" t="str">
        <f t="shared" si="218"/>
        <v/>
      </c>
      <c r="EM79" s="432" t="str">
        <f t="shared" si="218"/>
        <v/>
      </c>
      <c r="EN79" s="432" t="str">
        <f t="shared" si="218"/>
        <v/>
      </c>
      <c r="EO79" s="432" t="str">
        <f t="shared" si="218"/>
        <v/>
      </c>
      <c r="EP79" s="432" t="str">
        <f t="shared" si="218"/>
        <v/>
      </c>
      <c r="EQ79" s="432" t="str">
        <f t="shared" si="218"/>
        <v/>
      </c>
      <c r="ER79" s="432" t="str">
        <f t="shared" si="218"/>
        <v/>
      </c>
      <c r="ES79" s="432" t="str">
        <f t="shared" si="219"/>
        <v/>
      </c>
      <c r="ET79" s="432" t="str">
        <f t="shared" si="219"/>
        <v/>
      </c>
      <c r="EU79" s="432" t="str">
        <f t="shared" si="219"/>
        <v/>
      </c>
      <c r="EV79" s="432" t="str">
        <f t="shared" si="219"/>
        <v/>
      </c>
      <c r="EW79" s="432" t="str">
        <f t="shared" si="219"/>
        <v/>
      </c>
      <c r="EX79" s="432" t="str">
        <f t="shared" si="219"/>
        <v/>
      </c>
      <c r="EY79" s="432" t="str">
        <f t="shared" si="219"/>
        <v/>
      </c>
      <c r="EZ79" s="432" t="str">
        <f t="shared" si="219"/>
        <v/>
      </c>
      <c r="FA79" s="432" t="str">
        <f t="shared" si="219"/>
        <v/>
      </c>
      <c r="FB79" s="432" t="str">
        <f t="shared" si="219"/>
        <v/>
      </c>
      <c r="FC79" s="432" t="str">
        <f t="shared" si="220"/>
        <v/>
      </c>
      <c r="FD79" s="432" t="str">
        <f t="shared" si="220"/>
        <v/>
      </c>
      <c r="FE79" s="432" t="str">
        <f t="shared" si="220"/>
        <v/>
      </c>
      <c r="FF79" s="432" t="str">
        <f t="shared" si="220"/>
        <v/>
      </c>
      <c r="FG79" s="432" t="str">
        <f t="shared" si="220"/>
        <v/>
      </c>
      <c r="FH79" s="432" t="str">
        <f t="shared" si="220"/>
        <v/>
      </c>
      <c r="FI79" s="432" t="str">
        <f t="shared" si="220"/>
        <v/>
      </c>
      <c r="FJ79" s="432" t="str">
        <f t="shared" si="220"/>
        <v/>
      </c>
      <c r="FK79" s="432" t="str">
        <f t="shared" si="220"/>
        <v/>
      </c>
      <c r="FL79" s="432" t="str">
        <f t="shared" si="220"/>
        <v/>
      </c>
      <c r="FM79" s="432" t="str">
        <f t="shared" si="221"/>
        <v/>
      </c>
      <c r="FN79" s="432" t="str">
        <f t="shared" si="221"/>
        <v/>
      </c>
      <c r="FO79" s="432" t="str">
        <f t="shared" si="221"/>
        <v/>
      </c>
      <c r="FP79" s="432" t="str">
        <f t="shared" si="221"/>
        <v/>
      </c>
      <c r="FQ79" s="432" t="str">
        <f t="shared" si="221"/>
        <v/>
      </c>
      <c r="FR79" s="432" t="str">
        <f t="shared" si="221"/>
        <v/>
      </c>
      <c r="FS79" s="432" t="str">
        <f t="shared" si="221"/>
        <v/>
      </c>
      <c r="FT79" s="432" t="str">
        <f t="shared" si="221"/>
        <v/>
      </c>
      <c r="FU79" s="432" t="str">
        <f t="shared" si="221"/>
        <v/>
      </c>
      <c r="FV79" s="432" t="str">
        <f t="shared" si="221"/>
        <v/>
      </c>
      <c r="FW79" s="432" t="str">
        <f t="shared" si="222"/>
        <v/>
      </c>
      <c r="FX79" s="432" t="str">
        <f t="shared" si="222"/>
        <v/>
      </c>
      <c r="FY79" s="432" t="str">
        <f t="shared" si="222"/>
        <v/>
      </c>
      <c r="FZ79" s="432" t="str">
        <f t="shared" si="222"/>
        <v/>
      </c>
      <c r="GA79" s="432" t="str">
        <f t="shared" si="222"/>
        <v/>
      </c>
      <c r="GB79" s="432" t="str">
        <f t="shared" si="222"/>
        <v/>
      </c>
      <c r="GC79" s="432" t="str">
        <f t="shared" si="222"/>
        <v/>
      </c>
      <c r="GD79" s="432" t="str">
        <f t="shared" si="222"/>
        <v/>
      </c>
      <c r="GE79" s="432" t="str">
        <f t="shared" si="222"/>
        <v/>
      </c>
      <c r="GF79" s="432" t="str">
        <f t="shared" si="222"/>
        <v/>
      </c>
      <c r="GG79" s="432" t="str">
        <f t="shared" si="223"/>
        <v/>
      </c>
      <c r="GH79" s="432" t="str">
        <f t="shared" si="223"/>
        <v/>
      </c>
      <c r="GI79" s="432" t="str">
        <f t="shared" si="223"/>
        <v/>
      </c>
      <c r="GJ79" s="432" t="str">
        <f t="shared" si="223"/>
        <v/>
      </c>
      <c r="GK79" s="432" t="str">
        <f t="shared" si="223"/>
        <v/>
      </c>
      <c r="GL79" s="432" t="str">
        <f t="shared" si="223"/>
        <v/>
      </c>
      <c r="GM79" s="432" t="str">
        <f t="shared" si="223"/>
        <v/>
      </c>
      <c r="GN79" s="432" t="str">
        <f t="shared" si="223"/>
        <v/>
      </c>
      <c r="GO79" s="432" t="str">
        <f t="shared" si="223"/>
        <v/>
      </c>
      <c r="GP79" s="432" t="str">
        <f t="shared" si="223"/>
        <v/>
      </c>
      <c r="GQ79" s="432" t="str">
        <f t="shared" si="224"/>
        <v/>
      </c>
      <c r="GR79" s="432" t="str">
        <f t="shared" si="224"/>
        <v/>
      </c>
      <c r="GS79" s="432" t="str">
        <f t="shared" si="224"/>
        <v/>
      </c>
      <c r="GT79" s="432" t="str">
        <f t="shared" si="224"/>
        <v/>
      </c>
      <c r="GU79" s="432" t="str">
        <f t="shared" si="224"/>
        <v/>
      </c>
      <c r="GV79" s="432" t="str">
        <f t="shared" si="224"/>
        <v/>
      </c>
      <c r="GW79" s="432" t="str">
        <f t="shared" si="224"/>
        <v/>
      </c>
      <c r="GX79" s="432" t="str">
        <f t="shared" si="224"/>
        <v/>
      </c>
      <c r="GY79" s="432" t="str">
        <f t="shared" si="224"/>
        <v/>
      </c>
      <c r="GZ79" s="432" t="str">
        <f t="shared" si="224"/>
        <v/>
      </c>
      <c r="HA79" s="432" t="str">
        <f t="shared" si="225"/>
        <v/>
      </c>
      <c r="HB79" s="432" t="str">
        <f t="shared" si="225"/>
        <v/>
      </c>
      <c r="HC79" s="432" t="str">
        <f t="shared" si="225"/>
        <v/>
      </c>
      <c r="HD79" s="432" t="str">
        <f t="shared" si="225"/>
        <v/>
      </c>
      <c r="HE79" s="432" t="str">
        <f t="shared" si="225"/>
        <v/>
      </c>
      <c r="HF79" s="432" t="str">
        <f t="shared" si="225"/>
        <v/>
      </c>
      <c r="HG79" s="432" t="str">
        <f t="shared" si="225"/>
        <v/>
      </c>
      <c r="HH79" s="432" t="str">
        <f t="shared" si="225"/>
        <v/>
      </c>
      <c r="HI79" s="432" t="str">
        <f t="shared" si="225"/>
        <v/>
      </c>
      <c r="HJ79" s="432" t="str">
        <f t="shared" si="225"/>
        <v/>
      </c>
      <c r="HK79" s="432" t="str">
        <f t="shared" si="226"/>
        <v/>
      </c>
      <c r="HL79" s="432" t="str">
        <f t="shared" si="226"/>
        <v/>
      </c>
      <c r="HM79" s="432" t="str">
        <f t="shared" si="226"/>
        <v/>
      </c>
      <c r="HN79" s="432" t="str">
        <f t="shared" si="226"/>
        <v/>
      </c>
      <c r="HO79" s="432" t="str">
        <f t="shared" si="226"/>
        <v/>
      </c>
      <c r="HP79" s="432" t="str">
        <f t="shared" si="226"/>
        <v/>
      </c>
      <c r="HQ79" s="432" t="str">
        <f t="shared" si="226"/>
        <v/>
      </c>
      <c r="HR79" s="432" t="str">
        <f t="shared" si="226"/>
        <v/>
      </c>
      <c r="HS79" s="432" t="str">
        <f t="shared" si="226"/>
        <v/>
      </c>
      <c r="HT79" s="432" t="str">
        <f t="shared" si="226"/>
        <v/>
      </c>
      <c r="HU79" s="432" t="str">
        <f t="shared" si="227"/>
        <v/>
      </c>
      <c r="HV79" s="432" t="str">
        <f t="shared" si="227"/>
        <v/>
      </c>
      <c r="HW79" s="432" t="str">
        <f t="shared" si="227"/>
        <v/>
      </c>
      <c r="HX79" s="432" t="str">
        <f t="shared" si="227"/>
        <v/>
      </c>
      <c r="HY79" s="432" t="str">
        <f t="shared" si="227"/>
        <v/>
      </c>
      <c r="HZ79" s="432" t="str">
        <f t="shared" si="227"/>
        <v/>
      </c>
      <c r="IA79" s="432" t="str">
        <f t="shared" si="227"/>
        <v/>
      </c>
      <c r="IB79" s="432" t="str">
        <f t="shared" si="227"/>
        <v/>
      </c>
      <c r="IC79" s="432" t="str">
        <f t="shared" si="227"/>
        <v/>
      </c>
      <c r="ID79" s="432" t="str">
        <f t="shared" si="227"/>
        <v/>
      </c>
      <c r="IE79" s="432" t="str">
        <f t="shared" si="228"/>
        <v/>
      </c>
      <c r="IF79" s="432" t="str">
        <f t="shared" si="228"/>
        <v/>
      </c>
      <c r="IG79" s="432" t="str">
        <f t="shared" si="228"/>
        <v/>
      </c>
      <c r="IH79" s="432" t="str">
        <f t="shared" si="228"/>
        <v/>
      </c>
      <c r="II79" s="432" t="str">
        <f t="shared" si="228"/>
        <v/>
      </c>
      <c r="IJ79" s="432" t="str">
        <f t="shared" si="228"/>
        <v/>
      </c>
      <c r="IK79" s="432" t="str">
        <f t="shared" si="228"/>
        <v/>
      </c>
      <c r="IL79" s="432" t="str">
        <f t="shared" si="228"/>
        <v/>
      </c>
      <c r="IM79" s="432" t="str">
        <f t="shared" si="228"/>
        <v/>
      </c>
      <c r="IN79" s="432" t="str">
        <f t="shared" si="228"/>
        <v/>
      </c>
      <c r="IO79" s="432" t="str">
        <f t="shared" si="229"/>
        <v/>
      </c>
      <c r="IP79" s="432" t="str">
        <f t="shared" si="229"/>
        <v/>
      </c>
      <c r="IQ79" s="432" t="str">
        <f t="shared" si="229"/>
        <v/>
      </c>
      <c r="IR79" s="432" t="str">
        <f t="shared" si="229"/>
        <v/>
      </c>
      <c r="IS79" s="432" t="str">
        <f t="shared" si="229"/>
        <v/>
      </c>
      <c r="IT79" s="432" t="str">
        <f t="shared" si="229"/>
        <v/>
      </c>
      <c r="IU79" s="432" t="str">
        <f t="shared" si="229"/>
        <v/>
      </c>
      <c r="IV79" s="432" t="str">
        <f t="shared" si="229"/>
        <v/>
      </c>
      <c r="IW79" s="432" t="str">
        <f t="shared" si="229"/>
        <v/>
      </c>
      <c r="IX79" s="432" t="str">
        <f t="shared" si="229"/>
        <v/>
      </c>
      <c r="IY79" s="432" t="str">
        <f t="shared" si="230"/>
        <v/>
      </c>
      <c r="IZ79" s="432" t="str">
        <f t="shared" si="230"/>
        <v/>
      </c>
      <c r="JA79" s="432" t="str">
        <f t="shared" si="230"/>
        <v/>
      </c>
      <c r="JB79" s="432" t="str">
        <f t="shared" si="230"/>
        <v/>
      </c>
      <c r="JC79" s="432" t="str">
        <f t="shared" si="230"/>
        <v/>
      </c>
      <c r="JD79" s="432" t="str">
        <f t="shared" si="230"/>
        <v/>
      </c>
      <c r="JE79" s="432" t="str">
        <f t="shared" si="230"/>
        <v/>
      </c>
      <c r="JF79" s="432" t="str">
        <f t="shared" si="230"/>
        <v/>
      </c>
      <c r="JG79" s="432" t="str">
        <f t="shared" si="230"/>
        <v/>
      </c>
      <c r="JH79" s="432" t="str">
        <f t="shared" si="230"/>
        <v/>
      </c>
      <c r="JI79" s="432" t="str">
        <f t="shared" si="231"/>
        <v/>
      </c>
      <c r="JJ79" s="432" t="str">
        <f t="shared" si="231"/>
        <v/>
      </c>
      <c r="JK79" s="432" t="str">
        <f t="shared" si="231"/>
        <v/>
      </c>
      <c r="JL79" s="432" t="str">
        <f t="shared" si="231"/>
        <v/>
      </c>
      <c r="JM79" s="432" t="str">
        <f t="shared" si="231"/>
        <v/>
      </c>
      <c r="JN79" s="432" t="str">
        <f t="shared" si="231"/>
        <v/>
      </c>
      <c r="JO79" s="432" t="str">
        <f t="shared" si="231"/>
        <v/>
      </c>
      <c r="JP79" s="432" t="str">
        <f t="shared" si="231"/>
        <v/>
      </c>
      <c r="JQ79" s="432" t="str">
        <f t="shared" si="231"/>
        <v/>
      </c>
      <c r="JR79" s="432" t="str">
        <f t="shared" si="231"/>
        <v/>
      </c>
      <c r="JS79" s="432" t="str">
        <f t="shared" si="232"/>
        <v/>
      </c>
      <c r="JT79" s="432" t="str">
        <f t="shared" si="232"/>
        <v/>
      </c>
      <c r="JU79" s="432" t="str">
        <f t="shared" si="232"/>
        <v/>
      </c>
      <c r="JV79" s="432" t="str">
        <f t="shared" si="232"/>
        <v/>
      </c>
      <c r="JW79" s="432" t="str">
        <f t="shared" si="232"/>
        <v/>
      </c>
      <c r="JX79" s="432" t="str">
        <f t="shared" si="232"/>
        <v/>
      </c>
      <c r="JY79" s="432" t="str">
        <f t="shared" si="232"/>
        <v/>
      </c>
      <c r="JZ79" s="432" t="str">
        <f t="shared" si="232"/>
        <v/>
      </c>
      <c r="KA79" s="432" t="str">
        <f t="shared" si="232"/>
        <v/>
      </c>
      <c r="KB79" s="432" t="str">
        <f t="shared" si="232"/>
        <v/>
      </c>
      <c r="KC79" s="432" t="str">
        <f t="shared" si="233"/>
        <v/>
      </c>
      <c r="KD79" s="432" t="str">
        <f t="shared" si="233"/>
        <v/>
      </c>
      <c r="KE79" s="432" t="str">
        <f t="shared" si="233"/>
        <v/>
      </c>
      <c r="KF79" s="432" t="str">
        <f t="shared" si="233"/>
        <v/>
      </c>
      <c r="KG79" s="432" t="str">
        <f t="shared" si="233"/>
        <v/>
      </c>
      <c r="KH79" s="432" t="str">
        <f t="shared" si="233"/>
        <v/>
      </c>
      <c r="KI79" s="432" t="str">
        <f t="shared" si="233"/>
        <v/>
      </c>
      <c r="KJ79" s="432" t="str">
        <f t="shared" si="233"/>
        <v/>
      </c>
      <c r="KK79" s="432" t="str">
        <f t="shared" si="233"/>
        <v/>
      </c>
      <c r="KL79" s="432" t="str">
        <f t="shared" si="233"/>
        <v/>
      </c>
      <c r="KM79" s="432" t="str">
        <f t="shared" si="234"/>
        <v/>
      </c>
      <c r="KN79" s="432" t="str">
        <f t="shared" si="234"/>
        <v/>
      </c>
      <c r="KO79" s="432" t="str">
        <f t="shared" si="234"/>
        <v/>
      </c>
      <c r="KP79" s="432" t="str">
        <f t="shared" si="234"/>
        <v/>
      </c>
      <c r="KQ79" s="432" t="str">
        <f t="shared" si="234"/>
        <v/>
      </c>
      <c r="KR79" s="432" t="str">
        <f t="shared" si="234"/>
        <v/>
      </c>
      <c r="KS79" s="432" t="str">
        <f t="shared" si="234"/>
        <v/>
      </c>
      <c r="KT79" s="432" t="str">
        <f t="shared" si="234"/>
        <v/>
      </c>
      <c r="KU79" s="432" t="str">
        <f t="shared" si="234"/>
        <v/>
      </c>
      <c r="KV79" s="432" t="str">
        <f t="shared" si="234"/>
        <v/>
      </c>
      <c r="KW79" s="432" t="str">
        <f t="shared" si="235"/>
        <v/>
      </c>
      <c r="KX79" s="432" t="str">
        <f t="shared" si="235"/>
        <v/>
      </c>
      <c r="KY79" s="432" t="str">
        <f t="shared" si="235"/>
        <v/>
      </c>
      <c r="KZ79" s="432" t="str">
        <f t="shared" si="235"/>
        <v/>
      </c>
      <c r="LA79" s="432" t="str">
        <f t="shared" si="235"/>
        <v/>
      </c>
      <c r="LB79" s="432" t="str">
        <f t="shared" si="235"/>
        <v/>
      </c>
      <c r="LC79" s="432" t="str">
        <f t="shared" si="235"/>
        <v/>
      </c>
      <c r="LD79" s="432" t="str">
        <f t="shared" si="235"/>
        <v/>
      </c>
      <c r="LE79" s="432" t="str">
        <f t="shared" si="235"/>
        <v/>
      </c>
      <c r="LF79" s="432" t="str">
        <f t="shared" si="235"/>
        <v/>
      </c>
      <c r="LG79" s="432" t="str">
        <f t="shared" si="236"/>
        <v/>
      </c>
      <c r="LH79" s="432" t="str">
        <f t="shared" si="236"/>
        <v/>
      </c>
      <c r="LI79" s="432" t="str">
        <f t="shared" si="236"/>
        <v/>
      </c>
      <c r="LJ79" s="432" t="str">
        <f t="shared" si="236"/>
        <v/>
      </c>
      <c r="LK79" s="432" t="str">
        <f t="shared" si="236"/>
        <v/>
      </c>
      <c r="LL79" s="432" t="str">
        <f t="shared" si="236"/>
        <v/>
      </c>
      <c r="LM79" s="432" t="str">
        <f t="shared" si="236"/>
        <v/>
      </c>
      <c r="LN79" s="432" t="str">
        <f t="shared" si="236"/>
        <v/>
      </c>
      <c r="LO79" s="432" t="str">
        <f t="shared" si="236"/>
        <v/>
      </c>
      <c r="LP79" s="432" t="str">
        <f t="shared" si="236"/>
        <v/>
      </c>
      <c r="LQ79" s="432" t="str">
        <f t="shared" si="237"/>
        <v/>
      </c>
      <c r="LR79" s="432" t="str">
        <f t="shared" si="237"/>
        <v/>
      </c>
      <c r="LS79" s="432" t="str">
        <f t="shared" si="237"/>
        <v/>
      </c>
      <c r="LT79" s="432" t="str">
        <f t="shared" si="237"/>
        <v/>
      </c>
      <c r="LU79" s="432" t="str">
        <f t="shared" si="237"/>
        <v/>
      </c>
      <c r="LV79" s="432" t="str">
        <f t="shared" si="237"/>
        <v/>
      </c>
      <c r="LW79" s="432" t="str">
        <f t="shared" si="237"/>
        <v/>
      </c>
      <c r="LX79" s="432" t="str">
        <f t="shared" si="237"/>
        <v/>
      </c>
      <c r="LY79" s="432" t="str">
        <f t="shared" si="237"/>
        <v/>
      </c>
      <c r="LZ79" s="432" t="str">
        <f t="shared" si="237"/>
        <v/>
      </c>
      <c r="MA79" s="432" t="str">
        <f t="shared" si="238"/>
        <v/>
      </c>
      <c r="MB79" s="432" t="str">
        <f t="shared" si="238"/>
        <v/>
      </c>
      <c r="MC79" s="432" t="str">
        <f t="shared" si="238"/>
        <v/>
      </c>
      <c r="MD79" s="432" t="str">
        <f t="shared" si="238"/>
        <v/>
      </c>
      <c r="ME79" s="432" t="str">
        <f t="shared" si="238"/>
        <v/>
      </c>
      <c r="MF79" s="432" t="str">
        <f t="shared" si="238"/>
        <v/>
      </c>
      <c r="MG79" s="432" t="str">
        <f t="shared" si="238"/>
        <v/>
      </c>
      <c r="MH79" s="432" t="str">
        <f t="shared" si="238"/>
        <v/>
      </c>
      <c r="MI79" s="432" t="str">
        <f t="shared" si="238"/>
        <v/>
      </c>
      <c r="MJ79" s="432" t="str">
        <f t="shared" si="238"/>
        <v/>
      </c>
      <c r="MK79" s="432" t="str">
        <f t="shared" si="239"/>
        <v/>
      </c>
      <c r="ML79" s="432" t="str">
        <f t="shared" si="239"/>
        <v/>
      </c>
      <c r="MM79" s="432" t="str">
        <f t="shared" si="239"/>
        <v/>
      </c>
      <c r="MN79" s="432" t="str">
        <f t="shared" si="239"/>
        <v/>
      </c>
      <c r="MO79" s="432" t="str">
        <f t="shared" si="239"/>
        <v/>
      </c>
      <c r="MP79" s="432" t="str">
        <f t="shared" si="239"/>
        <v/>
      </c>
      <c r="MQ79" s="432" t="str">
        <f t="shared" si="239"/>
        <v/>
      </c>
      <c r="MR79" s="432" t="str">
        <f t="shared" si="239"/>
        <v/>
      </c>
      <c r="MS79" s="432" t="str">
        <f t="shared" si="239"/>
        <v/>
      </c>
      <c r="MT79" s="432" t="str">
        <f t="shared" si="239"/>
        <v/>
      </c>
      <c r="MU79" s="432" t="str">
        <f t="shared" si="240"/>
        <v/>
      </c>
      <c r="MV79" s="432" t="str">
        <f t="shared" si="240"/>
        <v/>
      </c>
      <c r="MW79" s="432" t="str">
        <f t="shared" si="240"/>
        <v/>
      </c>
      <c r="MX79" s="432" t="str">
        <f t="shared" si="240"/>
        <v/>
      </c>
      <c r="MY79" s="432" t="str">
        <f t="shared" si="240"/>
        <v/>
      </c>
      <c r="MZ79" s="432" t="str">
        <f t="shared" si="240"/>
        <v/>
      </c>
      <c r="NA79" s="432" t="str">
        <f t="shared" si="240"/>
        <v/>
      </c>
      <c r="NB79" s="432" t="str">
        <f t="shared" si="240"/>
        <v/>
      </c>
      <c r="NC79" s="432" t="str">
        <f t="shared" si="240"/>
        <v/>
      </c>
      <c r="ND79" s="432" t="str">
        <f t="shared" si="240"/>
        <v/>
      </c>
      <c r="NE79" s="432" t="str">
        <f t="shared" si="241"/>
        <v/>
      </c>
      <c r="NF79" s="432" t="str">
        <f t="shared" si="241"/>
        <v/>
      </c>
      <c r="NG79" s="432" t="str">
        <f t="shared" si="241"/>
        <v/>
      </c>
      <c r="NH79" s="432" t="str">
        <f t="shared" si="241"/>
        <v/>
      </c>
      <c r="NI79" s="432" t="str">
        <f t="shared" si="241"/>
        <v/>
      </c>
      <c r="NJ79" s="432" t="str">
        <f t="shared" si="241"/>
        <v/>
      </c>
      <c r="NK79" s="432" t="str">
        <f t="shared" si="241"/>
        <v/>
      </c>
      <c r="NL79" s="432" t="str">
        <f t="shared" si="241"/>
        <v/>
      </c>
      <c r="NM79" s="432" t="str">
        <f t="shared" si="241"/>
        <v/>
      </c>
      <c r="NN79" s="432" t="str">
        <f t="shared" si="241"/>
        <v/>
      </c>
      <c r="NO79" s="432" t="str">
        <f t="shared" si="242"/>
        <v/>
      </c>
      <c r="NP79" s="432" t="str">
        <f t="shared" si="242"/>
        <v/>
      </c>
      <c r="NQ79" s="432" t="str">
        <f t="shared" si="242"/>
        <v/>
      </c>
      <c r="NR79" s="432" t="str">
        <f t="shared" si="242"/>
        <v/>
      </c>
      <c r="NS79" s="432" t="str">
        <f t="shared" si="242"/>
        <v/>
      </c>
      <c r="NT79" s="432" t="str">
        <f t="shared" si="242"/>
        <v/>
      </c>
      <c r="NU79" s="432" t="str">
        <f t="shared" si="242"/>
        <v/>
      </c>
      <c r="NV79" s="432" t="str">
        <f t="shared" si="242"/>
        <v/>
      </c>
      <c r="NW79" s="432" t="str">
        <f t="shared" si="242"/>
        <v/>
      </c>
      <c r="NX79" s="432" t="str">
        <f t="shared" si="242"/>
        <v/>
      </c>
      <c r="NY79" s="432" t="str">
        <f t="shared" si="243"/>
        <v/>
      </c>
      <c r="NZ79" s="432" t="str">
        <f t="shared" si="243"/>
        <v/>
      </c>
      <c r="OA79" s="432" t="str">
        <f t="shared" si="243"/>
        <v/>
      </c>
      <c r="OB79" s="432" t="str">
        <f t="shared" si="243"/>
        <v/>
      </c>
      <c r="OC79" s="432" t="str">
        <f t="shared" si="243"/>
        <v/>
      </c>
      <c r="OD79" s="432" t="str">
        <f t="shared" si="243"/>
        <v/>
      </c>
      <c r="OE79" s="432" t="str">
        <f t="shared" si="243"/>
        <v/>
      </c>
      <c r="OF79" s="432" t="str">
        <f t="shared" si="243"/>
        <v/>
      </c>
      <c r="OG79" s="432" t="str">
        <f t="shared" si="243"/>
        <v/>
      </c>
      <c r="OH79" s="432" t="str">
        <f t="shared" si="243"/>
        <v/>
      </c>
      <c r="OI79" s="432" t="str">
        <f t="shared" si="244"/>
        <v/>
      </c>
      <c r="OJ79" s="432" t="str">
        <f t="shared" si="244"/>
        <v/>
      </c>
      <c r="OK79" s="432" t="str">
        <f t="shared" si="244"/>
        <v/>
      </c>
      <c r="OL79" s="432" t="str">
        <f t="shared" si="244"/>
        <v/>
      </c>
      <c r="OM79" s="432" t="str">
        <f t="shared" si="244"/>
        <v/>
      </c>
      <c r="ON79" s="432" t="str">
        <f t="shared" si="244"/>
        <v/>
      </c>
      <c r="OO79" s="432" t="str">
        <f t="shared" si="244"/>
        <v/>
      </c>
      <c r="OP79" s="432" t="str">
        <f t="shared" si="244"/>
        <v/>
      </c>
      <c r="OQ79" s="432" t="str">
        <f t="shared" si="244"/>
        <v/>
      </c>
      <c r="OR79" s="432" t="str">
        <f t="shared" si="244"/>
        <v/>
      </c>
      <c r="OS79" s="432" t="str">
        <f t="shared" si="245"/>
        <v/>
      </c>
      <c r="OT79" s="432" t="str">
        <f t="shared" si="245"/>
        <v/>
      </c>
      <c r="OU79" s="432" t="str">
        <f t="shared" si="245"/>
        <v/>
      </c>
      <c r="OV79" s="432" t="str">
        <f t="shared" si="245"/>
        <v/>
      </c>
      <c r="OW79" s="432" t="str">
        <f t="shared" si="245"/>
        <v/>
      </c>
      <c r="OX79" s="432" t="str">
        <f t="shared" si="245"/>
        <v/>
      </c>
      <c r="OY79" s="432" t="str">
        <f t="shared" si="245"/>
        <v/>
      </c>
      <c r="OZ79" s="432" t="str">
        <f t="shared" si="245"/>
        <v/>
      </c>
      <c r="PA79" s="432" t="str">
        <f t="shared" si="245"/>
        <v/>
      </c>
      <c r="PB79" s="432" t="str">
        <f t="shared" si="245"/>
        <v/>
      </c>
      <c r="PC79" s="432" t="str">
        <f t="shared" si="245"/>
        <v/>
      </c>
      <c r="PD79" s="432" t="str">
        <f t="shared" si="245"/>
        <v/>
      </c>
      <c r="PE79" s="432" t="str">
        <f t="shared" si="245"/>
        <v/>
      </c>
    </row>
    <row r="80" spans="1:421" ht="15.6">
      <c r="A80" s="549"/>
      <c r="B80" s="550"/>
      <c r="C80" s="948"/>
      <c r="D80" s="550"/>
      <c r="E80" s="554"/>
      <c r="F80" s="550"/>
      <c r="G80" s="551"/>
      <c r="H80" s="552"/>
      <c r="I80" s="553"/>
      <c r="J80" s="554"/>
      <c r="K80" s="554" t="str">
        <f t="shared" si="51"/>
        <v/>
      </c>
      <c r="L80" s="657" t="str">
        <f t="shared" si="12"/>
        <v/>
      </c>
      <c r="M80" s="952" t="str">
        <f t="shared" si="171"/>
        <v/>
      </c>
      <c r="N80" s="952" t="str">
        <f t="shared" si="52"/>
        <v/>
      </c>
      <c r="O80" s="1487"/>
      <c r="P80" s="1487"/>
      <c r="Q80" s="98"/>
      <c r="R80" s="167" t="str">
        <f t="shared" si="53"/>
        <v/>
      </c>
      <c r="S80" s="167" t="str">
        <f t="shared" si="54"/>
        <v/>
      </c>
      <c r="T80" s="167" t="str">
        <f t="shared" si="55"/>
        <v/>
      </c>
      <c r="U80" s="167" t="str">
        <f t="shared" si="56"/>
        <v/>
      </c>
      <c r="V80" s="85" t="s">
        <v>681</v>
      </c>
      <c r="W80" s="450">
        <v>8.5</v>
      </c>
      <c r="X80" s="167" t="str">
        <f t="shared" si="57"/>
        <v/>
      </c>
      <c r="Y80" s="167" t="str">
        <f t="shared" si="58"/>
        <v/>
      </c>
      <c r="Z80" s="167" t="str">
        <f t="shared" si="59"/>
        <v/>
      </c>
      <c r="AA80" s="25"/>
      <c r="AB80" s="25"/>
      <c r="AE80" s="25"/>
      <c r="AF80" s="25"/>
      <c r="AG80" s="25"/>
      <c r="AH80" s="25"/>
      <c r="AI80" s="25"/>
      <c r="AJ80" s="25"/>
      <c r="AK80" s="25"/>
      <c r="AL80" s="25"/>
      <c r="AM80" s="25"/>
      <c r="AN80" s="25"/>
      <c r="AO80" s="25"/>
      <c r="AP80" s="25"/>
      <c r="AQ80" s="25"/>
      <c r="AR80" s="25"/>
      <c r="AS80" s="25"/>
      <c r="AT80" s="25"/>
      <c r="AU80" s="25"/>
      <c r="AV80" s="25"/>
      <c r="AW80" s="432" t="str">
        <f t="shared" si="209"/>
        <v/>
      </c>
      <c r="AX80" s="432" t="str">
        <f t="shared" si="209"/>
        <v/>
      </c>
      <c r="AY80" s="432" t="str">
        <f t="shared" si="209"/>
        <v/>
      </c>
      <c r="AZ80" s="432" t="str">
        <f t="shared" si="209"/>
        <v/>
      </c>
      <c r="BA80" s="432" t="str">
        <f t="shared" si="209"/>
        <v/>
      </c>
      <c r="BB80" s="432" t="str">
        <f t="shared" si="209"/>
        <v/>
      </c>
      <c r="BC80" s="432" t="str">
        <f t="shared" si="209"/>
        <v/>
      </c>
      <c r="BD80" s="432" t="str">
        <f t="shared" si="209"/>
        <v/>
      </c>
      <c r="BE80" s="432" t="str">
        <f t="shared" si="209"/>
        <v/>
      </c>
      <c r="BF80" s="432" t="str">
        <f t="shared" si="209"/>
        <v/>
      </c>
      <c r="BG80" s="432" t="str">
        <f t="shared" si="210"/>
        <v/>
      </c>
      <c r="BH80" s="432" t="str">
        <f t="shared" si="210"/>
        <v/>
      </c>
      <c r="BI80" s="432" t="str">
        <f t="shared" si="210"/>
        <v/>
      </c>
      <c r="BJ80" s="432" t="str">
        <f t="shared" si="210"/>
        <v/>
      </c>
      <c r="BK80" s="432" t="str">
        <f t="shared" si="210"/>
        <v/>
      </c>
      <c r="BL80" s="432" t="str">
        <f t="shared" si="210"/>
        <v/>
      </c>
      <c r="BM80" s="432" t="str">
        <f t="shared" si="210"/>
        <v/>
      </c>
      <c r="BN80" s="432" t="str">
        <f t="shared" si="210"/>
        <v/>
      </c>
      <c r="BO80" s="432" t="str">
        <f t="shared" si="210"/>
        <v/>
      </c>
      <c r="BP80" s="432" t="str">
        <f t="shared" si="210"/>
        <v/>
      </c>
      <c r="BQ80" s="432" t="str">
        <f t="shared" si="211"/>
        <v/>
      </c>
      <c r="BR80" s="432" t="str">
        <f t="shared" si="211"/>
        <v/>
      </c>
      <c r="BS80" s="432" t="str">
        <f t="shared" si="211"/>
        <v/>
      </c>
      <c r="BT80" s="432" t="str">
        <f t="shared" si="211"/>
        <v/>
      </c>
      <c r="BU80" s="432" t="str">
        <f t="shared" si="211"/>
        <v/>
      </c>
      <c r="BV80" s="432" t="str">
        <f t="shared" si="211"/>
        <v/>
      </c>
      <c r="BW80" s="432" t="str">
        <f t="shared" si="211"/>
        <v/>
      </c>
      <c r="BX80" s="432" t="str">
        <f t="shared" si="211"/>
        <v/>
      </c>
      <c r="BY80" s="432" t="str">
        <f t="shared" si="211"/>
        <v/>
      </c>
      <c r="BZ80" s="432" t="str">
        <f t="shared" si="211"/>
        <v/>
      </c>
      <c r="CA80" s="432" t="str">
        <f t="shared" si="212"/>
        <v/>
      </c>
      <c r="CB80" s="432" t="str">
        <f t="shared" si="212"/>
        <v/>
      </c>
      <c r="CC80" s="432" t="str">
        <f t="shared" si="212"/>
        <v/>
      </c>
      <c r="CD80" s="432" t="str">
        <f t="shared" si="212"/>
        <v/>
      </c>
      <c r="CE80" s="432" t="str">
        <f t="shared" si="212"/>
        <v/>
      </c>
      <c r="CF80" s="432" t="str">
        <f t="shared" si="212"/>
        <v/>
      </c>
      <c r="CG80" s="432" t="str">
        <f t="shared" si="212"/>
        <v/>
      </c>
      <c r="CH80" s="432" t="str">
        <f t="shared" si="212"/>
        <v/>
      </c>
      <c r="CI80" s="432" t="str">
        <f t="shared" si="212"/>
        <v/>
      </c>
      <c r="CJ80" s="432" t="str">
        <f t="shared" si="212"/>
        <v/>
      </c>
      <c r="CK80" s="432" t="str">
        <f t="shared" si="213"/>
        <v/>
      </c>
      <c r="CL80" s="432" t="str">
        <f t="shared" si="213"/>
        <v/>
      </c>
      <c r="CM80" s="432" t="str">
        <f t="shared" si="213"/>
        <v/>
      </c>
      <c r="CN80" s="432" t="str">
        <f t="shared" si="213"/>
        <v/>
      </c>
      <c r="CO80" s="432" t="str">
        <f t="shared" si="213"/>
        <v/>
      </c>
      <c r="CP80" s="432" t="str">
        <f t="shared" si="213"/>
        <v/>
      </c>
      <c r="CQ80" s="432" t="str">
        <f t="shared" si="213"/>
        <v/>
      </c>
      <c r="CR80" s="432" t="str">
        <f t="shared" si="213"/>
        <v/>
      </c>
      <c r="CS80" s="432" t="str">
        <f t="shared" si="213"/>
        <v/>
      </c>
      <c r="CT80" s="432" t="str">
        <f t="shared" si="213"/>
        <v/>
      </c>
      <c r="CU80" s="432" t="str">
        <f t="shared" si="214"/>
        <v/>
      </c>
      <c r="CV80" s="432" t="str">
        <f t="shared" si="214"/>
        <v/>
      </c>
      <c r="CW80" s="432" t="str">
        <f t="shared" si="214"/>
        <v/>
      </c>
      <c r="CX80" s="432" t="str">
        <f t="shared" si="214"/>
        <v/>
      </c>
      <c r="CY80" s="432" t="str">
        <f t="shared" si="214"/>
        <v/>
      </c>
      <c r="CZ80" s="432" t="str">
        <f t="shared" si="214"/>
        <v/>
      </c>
      <c r="DA80" s="432" t="str">
        <f t="shared" si="214"/>
        <v/>
      </c>
      <c r="DB80" s="432" t="str">
        <f t="shared" si="214"/>
        <v/>
      </c>
      <c r="DC80" s="432" t="str">
        <f t="shared" si="214"/>
        <v/>
      </c>
      <c r="DD80" s="432" t="str">
        <f t="shared" si="214"/>
        <v/>
      </c>
      <c r="DE80" s="432" t="str">
        <f t="shared" si="215"/>
        <v/>
      </c>
      <c r="DF80" s="432" t="str">
        <f t="shared" si="215"/>
        <v/>
      </c>
      <c r="DG80" s="432" t="str">
        <f t="shared" si="215"/>
        <v/>
      </c>
      <c r="DH80" s="432" t="str">
        <f t="shared" si="215"/>
        <v/>
      </c>
      <c r="DI80" s="432" t="str">
        <f t="shared" si="215"/>
        <v/>
      </c>
      <c r="DJ80" s="432" t="str">
        <f t="shared" si="215"/>
        <v/>
      </c>
      <c r="DK80" s="432" t="str">
        <f t="shared" si="215"/>
        <v/>
      </c>
      <c r="DL80" s="432" t="str">
        <f t="shared" si="215"/>
        <v/>
      </c>
      <c r="DM80" s="432" t="str">
        <f t="shared" si="215"/>
        <v/>
      </c>
      <c r="DN80" s="432" t="str">
        <f t="shared" si="215"/>
        <v/>
      </c>
      <c r="DO80" s="432" t="str">
        <f t="shared" si="216"/>
        <v/>
      </c>
      <c r="DP80" s="432" t="str">
        <f t="shared" si="216"/>
        <v/>
      </c>
      <c r="DQ80" s="432" t="str">
        <f t="shared" si="216"/>
        <v/>
      </c>
      <c r="DR80" s="432" t="str">
        <f t="shared" si="216"/>
        <v/>
      </c>
      <c r="DS80" s="432" t="str">
        <f t="shared" si="216"/>
        <v/>
      </c>
      <c r="DT80" s="432" t="str">
        <f t="shared" si="216"/>
        <v/>
      </c>
      <c r="DU80" s="432" t="str">
        <f t="shared" si="216"/>
        <v/>
      </c>
      <c r="DV80" s="432" t="str">
        <f t="shared" si="216"/>
        <v/>
      </c>
      <c r="DW80" s="432" t="str">
        <f t="shared" si="216"/>
        <v/>
      </c>
      <c r="DX80" s="432" t="str">
        <f t="shared" si="216"/>
        <v/>
      </c>
      <c r="DY80" s="432" t="str">
        <f t="shared" si="217"/>
        <v/>
      </c>
      <c r="DZ80" s="432" t="str">
        <f t="shared" si="217"/>
        <v/>
      </c>
      <c r="EA80" s="432" t="str">
        <f t="shared" si="217"/>
        <v/>
      </c>
      <c r="EB80" s="432" t="str">
        <f t="shared" si="217"/>
        <v/>
      </c>
      <c r="EC80" s="432" t="str">
        <f t="shared" si="217"/>
        <v/>
      </c>
      <c r="ED80" s="432" t="str">
        <f t="shared" si="217"/>
        <v/>
      </c>
      <c r="EE80" s="432" t="str">
        <f t="shared" si="217"/>
        <v/>
      </c>
      <c r="EF80" s="432" t="str">
        <f t="shared" si="217"/>
        <v/>
      </c>
      <c r="EG80" s="432" t="str">
        <f t="shared" si="217"/>
        <v/>
      </c>
      <c r="EH80" s="432" t="str">
        <f t="shared" si="217"/>
        <v/>
      </c>
      <c r="EI80" s="432" t="str">
        <f t="shared" si="218"/>
        <v/>
      </c>
      <c r="EJ80" s="432" t="str">
        <f t="shared" si="218"/>
        <v/>
      </c>
      <c r="EK80" s="432" t="str">
        <f t="shared" si="218"/>
        <v/>
      </c>
      <c r="EL80" s="432" t="str">
        <f t="shared" si="218"/>
        <v/>
      </c>
      <c r="EM80" s="432" t="str">
        <f t="shared" si="218"/>
        <v/>
      </c>
      <c r="EN80" s="432" t="str">
        <f t="shared" si="218"/>
        <v/>
      </c>
      <c r="EO80" s="432" t="str">
        <f t="shared" si="218"/>
        <v/>
      </c>
      <c r="EP80" s="432" t="str">
        <f t="shared" si="218"/>
        <v/>
      </c>
      <c r="EQ80" s="432" t="str">
        <f t="shared" si="218"/>
        <v/>
      </c>
      <c r="ER80" s="432" t="str">
        <f t="shared" si="218"/>
        <v/>
      </c>
      <c r="ES80" s="432" t="str">
        <f t="shared" si="219"/>
        <v/>
      </c>
      <c r="ET80" s="432" t="str">
        <f t="shared" si="219"/>
        <v/>
      </c>
      <c r="EU80" s="432" t="str">
        <f t="shared" si="219"/>
        <v/>
      </c>
      <c r="EV80" s="432" t="str">
        <f t="shared" si="219"/>
        <v/>
      </c>
      <c r="EW80" s="432" t="str">
        <f t="shared" si="219"/>
        <v/>
      </c>
      <c r="EX80" s="432" t="str">
        <f t="shared" si="219"/>
        <v/>
      </c>
      <c r="EY80" s="432" t="str">
        <f t="shared" si="219"/>
        <v/>
      </c>
      <c r="EZ80" s="432" t="str">
        <f t="shared" si="219"/>
        <v/>
      </c>
      <c r="FA80" s="432" t="str">
        <f t="shared" si="219"/>
        <v/>
      </c>
      <c r="FB80" s="432" t="str">
        <f t="shared" si="219"/>
        <v/>
      </c>
      <c r="FC80" s="432" t="str">
        <f t="shared" si="220"/>
        <v/>
      </c>
      <c r="FD80" s="432" t="str">
        <f t="shared" si="220"/>
        <v/>
      </c>
      <c r="FE80" s="432" t="str">
        <f t="shared" si="220"/>
        <v/>
      </c>
      <c r="FF80" s="432" t="str">
        <f t="shared" si="220"/>
        <v/>
      </c>
      <c r="FG80" s="432" t="str">
        <f t="shared" si="220"/>
        <v/>
      </c>
      <c r="FH80" s="432" t="str">
        <f t="shared" si="220"/>
        <v/>
      </c>
      <c r="FI80" s="432" t="str">
        <f t="shared" si="220"/>
        <v/>
      </c>
      <c r="FJ80" s="432" t="str">
        <f t="shared" si="220"/>
        <v/>
      </c>
      <c r="FK80" s="432" t="str">
        <f t="shared" si="220"/>
        <v/>
      </c>
      <c r="FL80" s="432" t="str">
        <f t="shared" si="220"/>
        <v/>
      </c>
      <c r="FM80" s="432" t="str">
        <f t="shared" si="221"/>
        <v/>
      </c>
      <c r="FN80" s="432" t="str">
        <f t="shared" si="221"/>
        <v/>
      </c>
      <c r="FO80" s="432" t="str">
        <f t="shared" si="221"/>
        <v/>
      </c>
      <c r="FP80" s="432" t="str">
        <f t="shared" si="221"/>
        <v/>
      </c>
      <c r="FQ80" s="432" t="str">
        <f t="shared" si="221"/>
        <v/>
      </c>
      <c r="FR80" s="432" t="str">
        <f t="shared" si="221"/>
        <v/>
      </c>
      <c r="FS80" s="432" t="str">
        <f t="shared" si="221"/>
        <v/>
      </c>
      <c r="FT80" s="432" t="str">
        <f t="shared" si="221"/>
        <v/>
      </c>
      <c r="FU80" s="432" t="str">
        <f t="shared" si="221"/>
        <v/>
      </c>
      <c r="FV80" s="432" t="str">
        <f t="shared" si="221"/>
        <v/>
      </c>
      <c r="FW80" s="432" t="str">
        <f t="shared" si="222"/>
        <v/>
      </c>
      <c r="FX80" s="432" t="str">
        <f t="shared" si="222"/>
        <v/>
      </c>
      <c r="FY80" s="432" t="str">
        <f t="shared" si="222"/>
        <v/>
      </c>
      <c r="FZ80" s="432" t="str">
        <f t="shared" si="222"/>
        <v/>
      </c>
      <c r="GA80" s="432" t="str">
        <f t="shared" si="222"/>
        <v/>
      </c>
      <c r="GB80" s="432" t="str">
        <f t="shared" si="222"/>
        <v/>
      </c>
      <c r="GC80" s="432" t="str">
        <f t="shared" si="222"/>
        <v/>
      </c>
      <c r="GD80" s="432" t="str">
        <f t="shared" si="222"/>
        <v/>
      </c>
      <c r="GE80" s="432" t="str">
        <f t="shared" si="222"/>
        <v/>
      </c>
      <c r="GF80" s="432" t="str">
        <f t="shared" si="222"/>
        <v/>
      </c>
      <c r="GG80" s="432" t="str">
        <f t="shared" si="223"/>
        <v/>
      </c>
      <c r="GH80" s="432" t="str">
        <f t="shared" si="223"/>
        <v/>
      </c>
      <c r="GI80" s="432" t="str">
        <f t="shared" si="223"/>
        <v/>
      </c>
      <c r="GJ80" s="432" t="str">
        <f t="shared" si="223"/>
        <v/>
      </c>
      <c r="GK80" s="432" t="str">
        <f t="shared" si="223"/>
        <v/>
      </c>
      <c r="GL80" s="432" t="str">
        <f t="shared" si="223"/>
        <v/>
      </c>
      <c r="GM80" s="432" t="str">
        <f t="shared" si="223"/>
        <v/>
      </c>
      <c r="GN80" s="432" t="str">
        <f t="shared" si="223"/>
        <v/>
      </c>
      <c r="GO80" s="432" t="str">
        <f t="shared" si="223"/>
        <v/>
      </c>
      <c r="GP80" s="432" t="str">
        <f t="shared" si="223"/>
        <v/>
      </c>
      <c r="GQ80" s="432" t="str">
        <f t="shared" si="224"/>
        <v/>
      </c>
      <c r="GR80" s="432" t="str">
        <f t="shared" si="224"/>
        <v/>
      </c>
      <c r="GS80" s="432" t="str">
        <f t="shared" si="224"/>
        <v/>
      </c>
      <c r="GT80" s="432" t="str">
        <f t="shared" si="224"/>
        <v/>
      </c>
      <c r="GU80" s="432" t="str">
        <f t="shared" si="224"/>
        <v/>
      </c>
      <c r="GV80" s="432" t="str">
        <f t="shared" si="224"/>
        <v/>
      </c>
      <c r="GW80" s="432" t="str">
        <f t="shared" si="224"/>
        <v/>
      </c>
      <c r="GX80" s="432" t="str">
        <f t="shared" si="224"/>
        <v/>
      </c>
      <c r="GY80" s="432" t="str">
        <f t="shared" si="224"/>
        <v/>
      </c>
      <c r="GZ80" s="432" t="str">
        <f t="shared" si="224"/>
        <v/>
      </c>
      <c r="HA80" s="432" t="str">
        <f t="shared" si="225"/>
        <v/>
      </c>
      <c r="HB80" s="432" t="str">
        <f t="shared" si="225"/>
        <v/>
      </c>
      <c r="HC80" s="432" t="str">
        <f t="shared" si="225"/>
        <v/>
      </c>
      <c r="HD80" s="432" t="str">
        <f t="shared" si="225"/>
        <v/>
      </c>
      <c r="HE80" s="432" t="str">
        <f t="shared" si="225"/>
        <v/>
      </c>
      <c r="HF80" s="432" t="str">
        <f t="shared" si="225"/>
        <v/>
      </c>
      <c r="HG80" s="432" t="str">
        <f t="shared" si="225"/>
        <v/>
      </c>
      <c r="HH80" s="432" t="str">
        <f t="shared" si="225"/>
        <v/>
      </c>
      <c r="HI80" s="432" t="str">
        <f t="shared" si="225"/>
        <v/>
      </c>
      <c r="HJ80" s="432" t="str">
        <f t="shared" si="225"/>
        <v/>
      </c>
      <c r="HK80" s="432" t="str">
        <f t="shared" si="226"/>
        <v/>
      </c>
      <c r="HL80" s="432" t="str">
        <f t="shared" si="226"/>
        <v/>
      </c>
      <c r="HM80" s="432" t="str">
        <f t="shared" si="226"/>
        <v/>
      </c>
      <c r="HN80" s="432" t="str">
        <f t="shared" si="226"/>
        <v/>
      </c>
      <c r="HO80" s="432" t="str">
        <f t="shared" si="226"/>
        <v/>
      </c>
      <c r="HP80" s="432" t="str">
        <f t="shared" si="226"/>
        <v/>
      </c>
      <c r="HQ80" s="432" t="str">
        <f t="shared" si="226"/>
        <v/>
      </c>
      <c r="HR80" s="432" t="str">
        <f t="shared" si="226"/>
        <v/>
      </c>
      <c r="HS80" s="432" t="str">
        <f t="shared" si="226"/>
        <v/>
      </c>
      <c r="HT80" s="432" t="str">
        <f t="shared" si="226"/>
        <v/>
      </c>
      <c r="HU80" s="432" t="str">
        <f t="shared" si="227"/>
        <v/>
      </c>
      <c r="HV80" s="432" t="str">
        <f t="shared" si="227"/>
        <v/>
      </c>
      <c r="HW80" s="432" t="str">
        <f t="shared" si="227"/>
        <v/>
      </c>
      <c r="HX80" s="432" t="str">
        <f t="shared" si="227"/>
        <v/>
      </c>
      <c r="HY80" s="432" t="str">
        <f t="shared" si="227"/>
        <v/>
      </c>
      <c r="HZ80" s="432" t="str">
        <f t="shared" si="227"/>
        <v/>
      </c>
      <c r="IA80" s="432" t="str">
        <f t="shared" si="227"/>
        <v/>
      </c>
      <c r="IB80" s="432" t="str">
        <f t="shared" si="227"/>
        <v/>
      </c>
      <c r="IC80" s="432" t="str">
        <f t="shared" si="227"/>
        <v/>
      </c>
      <c r="ID80" s="432" t="str">
        <f t="shared" si="227"/>
        <v/>
      </c>
      <c r="IE80" s="432" t="str">
        <f t="shared" si="228"/>
        <v/>
      </c>
      <c r="IF80" s="432" t="str">
        <f t="shared" si="228"/>
        <v/>
      </c>
      <c r="IG80" s="432" t="str">
        <f t="shared" si="228"/>
        <v/>
      </c>
      <c r="IH80" s="432" t="str">
        <f t="shared" si="228"/>
        <v/>
      </c>
      <c r="II80" s="432" t="str">
        <f t="shared" si="228"/>
        <v/>
      </c>
      <c r="IJ80" s="432" t="str">
        <f t="shared" si="228"/>
        <v/>
      </c>
      <c r="IK80" s="432" t="str">
        <f t="shared" si="228"/>
        <v/>
      </c>
      <c r="IL80" s="432" t="str">
        <f t="shared" si="228"/>
        <v/>
      </c>
      <c r="IM80" s="432" t="str">
        <f t="shared" si="228"/>
        <v/>
      </c>
      <c r="IN80" s="432" t="str">
        <f t="shared" si="228"/>
        <v/>
      </c>
      <c r="IO80" s="432" t="str">
        <f t="shared" si="229"/>
        <v/>
      </c>
      <c r="IP80" s="432" t="str">
        <f t="shared" si="229"/>
        <v/>
      </c>
      <c r="IQ80" s="432" t="str">
        <f t="shared" si="229"/>
        <v/>
      </c>
      <c r="IR80" s="432" t="str">
        <f t="shared" si="229"/>
        <v/>
      </c>
      <c r="IS80" s="432" t="str">
        <f t="shared" si="229"/>
        <v/>
      </c>
      <c r="IT80" s="432" t="str">
        <f t="shared" si="229"/>
        <v/>
      </c>
      <c r="IU80" s="432" t="str">
        <f t="shared" si="229"/>
        <v/>
      </c>
      <c r="IV80" s="432" t="str">
        <f t="shared" si="229"/>
        <v/>
      </c>
      <c r="IW80" s="432" t="str">
        <f t="shared" si="229"/>
        <v/>
      </c>
      <c r="IX80" s="432" t="str">
        <f t="shared" si="229"/>
        <v/>
      </c>
      <c r="IY80" s="432" t="str">
        <f t="shared" si="230"/>
        <v/>
      </c>
      <c r="IZ80" s="432" t="str">
        <f t="shared" si="230"/>
        <v/>
      </c>
      <c r="JA80" s="432" t="str">
        <f t="shared" si="230"/>
        <v/>
      </c>
      <c r="JB80" s="432" t="str">
        <f t="shared" si="230"/>
        <v/>
      </c>
      <c r="JC80" s="432" t="str">
        <f t="shared" si="230"/>
        <v/>
      </c>
      <c r="JD80" s="432" t="str">
        <f t="shared" si="230"/>
        <v/>
      </c>
      <c r="JE80" s="432" t="str">
        <f t="shared" si="230"/>
        <v/>
      </c>
      <c r="JF80" s="432" t="str">
        <f t="shared" si="230"/>
        <v/>
      </c>
      <c r="JG80" s="432" t="str">
        <f t="shared" si="230"/>
        <v/>
      </c>
      <c r="JH80" s="432" t="str">
        <f t="shared" si="230"/>
        <v/>
      </c>
      <c r="JI80" s="432" t="str">
        <f t="shared" si="231"/>
        <v/>
      </c>
      <c r="JJ80" s="432" t="str">
        <f t="shared" si="231"/>
        <v/>
      </c>
      <c r="JK80" s="432" t="str">
        <f t="shared" si="231"/>
        <v/>
      </c>
      <c r="JL80" s="432" t="str">
        <f t="shared" si="231"/>
        <v/>
      </c>
      <c r="JM80" s="432" t="str">
        <f t="shared" si="231"/>
        <v/>
      </c>
      <c r="JN80" s="432" t="str">
        <f t="shared" si="231"/>
        <v/>
      </c>
      <c r="JO80" s="432" t="str">
        <f t="shared" si="231"/>
        <v/>
      </c>
      <c r="JP80" s="432" t="str">
        <f t="shared" si="231"/>
        <v/>
      </c>
      <c r="JQ80" s="432" t="str">
        <f t="shared" si="231"/>
        <v/>
      </c>
      <c r="JR80" s="432" t="str">
        <f t="shared" si="231"/>
        <v/>
      </c>
      <c r="JS80" s="432" t="str">
        <f t="shared" si="232"/>
        <v/>
      </c>
      <c r="JT80" s="432" t="str">
        <f t="shared" si="232"/>
        <v/>
      </c>
      <c r="JU80" s="432" t="str">
        <f t="shared" si="232"/>
        <v/>
      </c>
      <c r="JV80" s="432" t="str">
        <f t="shared" si="232"/>
        <v/>
      </c>
      <c r="JW80" s="432" t="str">
        <f t="shared" si="232"/>
        <v/>
      </c>
      <c r="JX80" s="432" t="str">
        <f t="shared" si="232"/>
        <v/>
      </c>
      <c r="JY80" s="432" t="str">
        <f t="shared" si="232"/>
        <v/>
      </c>
      <c r="JZ80" s="432" t="str">
        <f t="shared" si="232"/>
        <v/>
      </c>
      <c r="KA80" s="432" t="str">
        <f t="shared" si="232"/>
        <v/>
      </c>
      <c r="KB80" s="432" t="str">
        <f t="shared" si="232"/>
        <v/>
      </c>
      <c r="KC80" s="432" t="str">
        <f t="shared" si="233"/>
        <v/>
      </c>
      <c r="KD80" s="432" t="str">
        <f t="shared" si="233"/>
        <v/>
      </c>
      <c r="KE80" s="432" t="str">
        <f t="shared" si="233"/>
        <v/>
      </c>
      <c r="KF80" s="432" t="str">
        <f t="shared" si="233"/>
        <v/>
      </c>
      <c r="KG80" s="432" t="str">
        <f t="shared" si="233"/>
        <v/>
      </c>
      <c r="KH80" s="432" t="str">
        <f t="shared" si="233"/>
        <v/>
      </c>
      <c r="KI80" s="432" t="str">
        <f t="shared" si="233"/>
        <v/>
      </c>
      <c r="KJ80" s="432" t="str">
        <f t="shared" si="233"/>
        <v/>
      </c>
      <c r="KK80" s="432" t="str">
        <f t="shared" si="233"/>
        <v/>
      </c>
      <c r="KL80" s="432" t="str">
        <f t="shared" si="233"/>
        <v/>
      </c>
      <c r="KM80" s="432" t="str">
        <f t="shared" si="234"/>
        <v/>
      </c>
      <c r="KN80" s="432" t="str">
        <f t="shared" si="234"/>
        <v/>
      </c>
      <c r="KO80" s="432" t="str">
        <f t="shared" si="234"/>
        <v/>
      </c>
      <c r="KP80" s="432" t="str">
        <f t="shared" si="234"/>
        <v/>
      </c>
      <c r="KQ80" s="432" t="str">
        <f t="shared" si="234"/>
        <v/>
      </c>
      <c r="KR80" s="432" t="str">
        <f t="shared" si="234"/>
        <v/>
      </c>
      <c r="KS80" s="432" t="str">
        <f t="shared" si="234"/>
        <v/>
      </c>
      <c r="KT80" s="432" t="str">
        <f t="shared" si="234"/>
        <v/>
      </c>
      <c r="KU80" s="432" t="str">
        <f t="shared" si="234"/>
        <v/>
      </c>
      <c r="KV80" s="432" t="str">
        <f t="shared" si="234"/>
        <v/>
      </c>
      <c r="KW80" s="432" t="str">
        <f t="shared" si="235"/>
        <v/>
      </c>
      <c r="KX80" s="432" t="str">
        <f t="shared" si="235"/>
        <v/>
      </c>
      <c r="KY80" s="432" t="str">
        <f t="shared" si="235"/>
        <v/>
      </c>
      <c r="KZ80" s="432" t="str">
        <f t="shared" si="235"/>
        <v/>
      </c>
      <c r="LA80" s="432" t="str">
        <f t="shared" si="235"/>
        <v/>
      </c>
      <c r="LB80" s="432" t="str">
        <f t="shared" si="235"/>
        <v/>
      </c>
      <c r="LC80" s="432" t="str">
        <f t="shared" si="235"/>
        <v/>
      </c>
      <c r="LD80" s="432" t="str">
        <f t="shared" si="235"/>
        <v/>
      </c>
      <c r="LE80" s="432" t="str">
        <f t="shared" si="235"/>
        <v/>
      </c>
      <c r="LF80" s="432" t="str">
        <f t="shared" si="235"/>
        <v/>
      </c>
      <c r="LG80" s="432" t="str">
        <f t="shared" si="236"/>
        <v/>
      </c>
      <c r="LH80" s="432" t="str">
        <f t="shared" si="236"/>
        <v/>
      </c>
      <c r="LI80" s="432" t="str">
        <f t="shared" si="236"/>
        <v/>
      </c>
      <c r="LJ80" s="432" t="str">
        <f t="shared" si="236"/>
        <v/>
      </c>
      <c r="LK80" s="432" t="str">
        <f t="shared" si="236"/>
        <v/>
      </c>
      <c r="LL80" s="432" t="str">
        <f t="shared" si="236"/>
        <v/>
      </c>
      <c r="LM80" s="432" t="str">
        <f t="shared" si="236"/>
        <v/>
      </c>
      <c r="LN80" s="432" t="str">
        <f t="shared" si="236"/>
        <v/>
      </c>
      <c r="LO80" s="432" t="str">
        <f t="shared" si="236"/>
        <v/>
      </c>
      <c r="LP80" s="432" t="str">
        <f t="shared" si="236"/>
        <v/>
      </c>
      <c r="LQ80" s="432" t="str">
        <f t="shared" si="237"/>
        <v/>
      </c>
      <c r="LR80" s="432" t="str">
        <f t="shared" si="237"/>
        <v/>
      </c>
      <c r="LS80" s="432" t="str">
        <f t="shared" si="237"/>
        <v/>
      </c>
      <c r="LT80" s="432" t="str">
        <f t="shared" si="237"/>
        <v/>
      </c>
      <c r="LU80" s="432" t="str">
        <f t="shared" si="237"/>
        <v/>
      </c>
      <c r="LV80" s="432" t="str">
        <f t="shared" si="237"/>
        <v/>
      </c>
      <c r="LW80" s="432" t="str">
        <f t="shared" si="237"/>
        <v/>
      </c>
      <c r="LX80" s="432" t="str">
        <f t="shared" si="237"/>
        <v/>
      </c>
      <c r="LY80" s="432" t="str">
        <f t="shared" si="237"/>
        <v/>
      </c>
      <c r="LZ80" s="432" t="str">
        <f t="shared" si="237"/>
        <v/>
      </c>
      <c r="MA80" s="432" t="str">
        <f t="shared" si="238"/>
        <v/>
      </c>
      <c r="MB80" s="432" t="str">
        <f t="shared" si="238"/>
        <v/>
      </c>
      <c r="MC80" s="432" t="str">
        <f t="shared" si="238"/>
        <v/>
      </c>
      <c r="MD80" s="432" t="str">
        <f t="shared" si="238"/>
        <v/>
      </c>
      <c r="ME80" s="432" t="str">
        <f t="shared" si="238"/>
        <v/>
      </c>
      <c r="MF80" s="432" t="str">
        <f t="shared" si="238"/>
        <v/>
      </c>
      <c r="MG80" s="432" t="str">
        <f t="shared" si="238"/>
        <v/>
      </c>
      <c r="MH80" s="432" t="str">
        <f t="shared" si="238"/>
        <v/>
      </c>
      <c r="MI80" s="432" t="str">
        <f t="shared" si="238"/>
        <v/>
      </c>
      <c r="MJ80" s="432" t="str">
        <f t="shared" si="238"/>
        <v/>
      </c>
      <c r="MK80" s="432" t="str">
        <f t="shared" si="239"/>
        <v/>
      </c>
      <c r="ML80" s="432" t="str">
        <f t="shared" si="239"/>
        <v/>
      </c>
      <c r="MM80" s="432" t="str">
        <f t="shared" si="239"/>
        <v/>
      </c>
      <c r="MN80" s="432" t="str">
        <f t="shared" si="239"/>
        <v/>
      </c>
      <c r="MO80" s="432" t="str">
        <f t="shared" si="239"/>
        <v/>
      </c>
      <c r="MP80" s="432" t="str">
        <f t="shared" si="239"/>
        <v/>
      </c>
      <c r="MQ80" s="432" t="str">
        <f t="shared" si="239"/>
        <v/>
      </c>
      <c r="MR80" s="432" t="str">
        <f t="shared" si="239"/>
        <v/>
      </c>
      <c r="MS80" s="432" t="str">
        <f t="shared" si="239"/>
        <v/>
      </c>
      <c r="MT80" s="432" t="str">
        <f t="shared" si="239"/>
        <v/>
      </c>
      <c r="MU80" s="432" t="str">
        <f t="shared" si="240"/>
        <v/>
      </c>
      <c r="MV80" s="432" t="str">
        <f t="shared" si="240"/>
        <v/>
      </c>
      <c r="MW80" s="432" t="str">
        <f t="shared" si="240"/>
        <v/>
      </c>
      <c r="MX80" s="432" t="str">
        <f t="shared" si="240"/>
        <v/>
      </c>
      <c r="MY80" s="432" t="str">
        <f t="shared" si="240"/>
        <v/>
      </c>
      <c r="MZ80" s="432" t="str">
        <f t="shared" si="240"/>
        <v/>
      </c>
      <c r="NA80" s="432" t="str">
        <f t="shared" si="240"/>
        <v/>
      </c>
      <c r="NB80" s="432" t="str">
        <f t="shared" si="240"/>
        <v/>
      </c>
      <c r="NC80" s="432" t="str">
        <f t="shared" si="240"/>
        <v/>
      </c>
      <c r="ND80" s="432" t="str">
        <f t="shared" si="240"/>
        <v/>
      </c>
      <c r="NE80" s="432" t="str">
        <f t="shared" si="241"/>
        <v/>
      </c>
      <c r="NF80" s="432" t="str">
        <f t="shared" si="241"/>
        <v/>
      </c>
      <c r="NG80" s="432" t="str">
        <f t="shared" si="241"/>
        <v/>
      </c>
      <c r="NH80" s="432" t="str">
        <f t="shared" si="241"/>
        <v/>
      </c>
      <c r="NI80" s="432" t="str">
        <f t="shared" si="241"/>
        <v/>
      </c>
      <c r="NJ80" s="432" t="str">
        <f t="shared" si="241"/>
        <v/>
      </c>
      <c r="NK80" s="432" t="str">
        <f t="shared" si="241"/>
        <v/>
      </c>
      <c r="NL80" s="432" t="str">
        <f t="shared" si="241"/>
        <v/>
      </c>
      <c r="NM80" s="432" t="str">
        <f t="shared" si="241"/>
        <v/>
      </c>
      <c r="NN80" s="432" t="str">
        <f t="shared" si="241"/>
        <v/>
      </c>
      <c r="NO80" s="432" t="str">
        <f t="shared" si="242"/>
        <v/>
      </c>
      <c r="NP80" s="432" t="str">
        <f t="shared" si="242"/>
        <v/>
      </c>
      <c r="NQ80" s="432" t="str">
        <f t="shared" si="242"/>
        <v/>
      </c>
      <c r="NR80" s="432" t="str">
        <f t="shared" si="242"/>
        <v/>
      </c>
      <c r="NS80" s="432" t="str">
        <f t="shared" si="242"/>
        <v/>
      </c>
      <c r="NT80" s="432" t="str">
        <f t="shared" si="242"/>
        <v/>
      </c>
      <c r="NU80" s="432" t="str">
        <f t="shared" si="242"/>
        <v/>
      </c>
      <c r="NV80" s="432" t="str">
        <f t="shared" si="242"/>
        <v/>
      </c>
      <c r="NW80" s="432" t="str">
        <f t="shared" si="242"/>
        <v/>
      </c>
      <c r="NX80" s="432" t="str">
        <f t="shared" si="242"/>
        <v/>
      </c>
      <c r="NY80" s="432" t="str">
        <f t="shared" si="243"/>
        <v/>
      </c>
      <c r="NZ80" s="432" t="str">
        <f t="shared" si="243"/>
        <v/>
      </c>
      <c r="OA80" s="432" t="str">
        <f t="shared" si="243"/>
        <v/>
      </c>
      <c r="OB80" s="432" t="str">
        <f t="shared" si="243"/>
        <v/>
      </c>
      <c r="OC80" s="432" t="str">
        <f t="shared" si="243"/>
        <v/>
      </c>
      <c r="OD80" s="432" t="str">
        <f t="shared" si="243"/>
        <v/>
      </c>
      <c r="OE80" s="432" t="str">
        <f t="shared" si="243"/>
        <v/>
      </c>
      <c r="OF80" s="432" t="str">
        <f t="shared" si="243"/>
        <v/>
      </c>
      <c r="OG80" s="432" t="str">
        <f t="shared" si="243"/>
        <v/>
      </c>
      <c r="OH80" s="432" t="str">
        <f t="shared" si="243"/>
        <v/>
      </c>
      <c r="OI80" s="432" t="str">
        <f t="shared" si="244"/>
        <v/>
      </c>
      <c r="OJ80" s="432" t="str">
        <f t="shared" si="244"/>
        <v/>
      </c>
      <c r="OK80" s="432" t="str">
        <f t="shared" si="244"/>
        <v/>
      </c>
      <c r="OL80" s="432" t="str">
        <f t="shared" si="244"/>
        <v/>
      </c>
      <c r="OM80" s="432" t="str">
        <f t="shared" si="244"/>
        <v/>
      </c>
      <c r="ON80" s="432" t="str">
        <f t="shared" si="244"/>
        <v/>
      </c>
      <c r="OO80" s="432" t="str">
        <f t="shared" si="244"/>
        <v/>
      </c>
      <c r="OP80" s="432" t="str">
        <f t="shared" si="244"/>
        <v/>
      </c>
      <c r="OQ80" s="432" t="str">
        <f t="shared" si="244"/>
        <v/>
      </c>
      <c r="OR80" s="432" t="str">
        <f t="shared" si="244"/>
        <v/>
      </c>
      <c r="OS80" s="432" t="str">
        <f t="shared" si="245"/>
        <v/>
      </c>
      <c r="OT80" s="432" t="str">
        <f t="shared" si="245"/>
        <v/>
      </c>
      <c r="OU80" s="432" t="str">
        <f t="shared" si="245"/>
        <v/>
      </c>
      <c r="OV80" s="432" t="str">
        <f t="shared" si="245"/>
        <v/>
      </c>
      <c r="OW80" s="432" t="str">
        <f t="shared" si="245"/>
        <v/>
      </c>
      <c r="OX80" s="432" t="str">
        <f t="shared" si="245"/>
        <v/>
      </c>
      <c r="OY80" s="432" t="str">
        <f t="shared" si="245"/>
        <v/>
      </c>
      <c r="OZ80" s="432" t="str">
        <f t="shared" si="245"/>
        <v/>
      </c>
      <c r="PA80" s="432" t="str">
        <f t="shared" si="245"/>
        <v/>
      </c>
      <c r="PB80" s="432" t="str">
        <f t="shared" si="245"/>
        <v/>
      </c>
      <c r="PC80" s="432" t="str">
        <f t="shared" si="245"/>
        <v/>
      </c>
      <c r="PD80" s="432" t="str">
        <f t="shared" si="245"/>
        <v/>
      </c>
      <c r="PE80" s="432" t="str">
        <f t="shared" si="245"/>
        <v/>
      </c>
    </row>
    <row r="81" spans="1:421" ht="15.6">
      <c r="A81" s="541"/>
      <c r="B81" s="542"/>
      <c r="C81" s="947"/>
      <c r="D81" s="542"/>
      <c r="E81" s="546"/>
      <c r="F81" s="542"/>
      <c r="G81" s="543"/>
      <c r="H81" s="544"/>
      <c r="I81" s="545"/>
      <c r="J81" s="546"/>
      <c r="K81" s="546" t="str">
        <f t="shared" si="51"/>
        <v/>
      </c>
      <c r="L81" s="547" t="str">
        <f t="shared" si="12"/>
        <v/>
      </c>
      <c r="M81" s="951" t="str">
        <f t="shared" si="171"/>
        <v/>
      </c>
      <c r="N81" s="951" t="str">
        <f t="shared" si="52"/>
        <v/>
      </c>
      <c r="O81" s="1486"/>
      <c r="P81" s="1486"/>
      <c r="Q81" s="98"/>
      <c r="R81" s="167" t="str">
        <f t="shared" si="53"/>
        <v/>
      </c>
      <c r="S81" s="167" t="str">
        <f t="shared" si="54"/>
        <v/>
      </c>
      <c r="T81" s="167" t="str">
        <f t="shared" si="55"/>
        <v/>
      </c>
      <c r="U81" s="167" t="str">
        <f t="shared" si="56"/>
        <v/>
      </c>
      <c r="V81" s="85" t="s">
        <v>682</v>
      </c>
      <c r="W81" s="450">
        <v>8.6666666666666661</v>
      </c>
      <c r="X81" s="167" t="str">
        <f t="shared" si="57"/>
        <v/>
      </c>
      <c r="Y81" s="167" t="str">
        <f t="shared" si="58"/>
        <v/>
      </c>
      <c r="Z81" s="167" t="str">
        <f t="shared" si="59"/>
        <v/>
      </c>
      <c r="AA81" s="25"/>
      <c r="AB81" s="25"/>
      <c r="AE81" s="25"/>
      <c r="AF81" s="25"/>
      <c r="AG81" s="25"/>
      <c r="AH81" s="25"/>
      <c r="AI81" s="25"/>
      <c r="AJ81" s="25"/>
      <c r="AK81" s="25"/>
      <c r="AL81" s="25"/>
      <c r="AM81" s="25"/>
      <c r="AN81" s="25"/>
      <c r="AO81" s="25"/>
      <c r="AP81" s="25"/>
      <c r="AQ81" s="25"/>
      <c r="AR81" s="25"/>
      <c r="AS81" s="25"/>
      <c r="AT81" s="25"/>
      <c r="AU81" s="25"/>
      <c r="AV81" s="25"/>
      <c r="AW81" s="432" t="str">
        <f t="shared" si="209"/>
        <v/>
      </c>
      <c r="AX81" s="432" t="str">
        <f t="shared" si="209"/>
        <v/>
      </c>
      <c r="AY81" s="432" t="str">
        <f t="shared" si="209"/>
        <v/>
      </c>
      <c r="AZ81" s="432" t="str">
        <f t="shared" si="209"/>
        <v/>
      </c>
      <c r="BA81" s="432" t="str">
        <f t="shared" si="209"/>
        <v/>
      </c>
      <c r="BB81" s="432" t="str">
        <f t="shared" si="209"/>
        <v/>
      </c>
      <c r="BC81" s="432" t="str">
        <f t="shared" si="209"/>
        <v/>
      </c>
      <c r="BD81" s="432" t="str">
        <f t="shared" si="209"/>
        <v/>
      </c>
      <c r="BE81" s="432" t="str">
        <f t="shared" si="209"/>
        <v/>
      </c>
      <c r="BF81" s="432" t="str">
        <f t="shared" si="209"/>
        <v/>
      </c>
      <c r="BG81" s="432" t="str">
        <f t="shared" si="210"/>
        <v/>
      </c>
      <c r="BH81" s="432" t="str">
        <f t="shared" si="210"/>
        <v/>
      </c>
      <c r="BI81" s="432" t="str">
        <f t="shared" si="210"/>
        <v/>
      </c>
      <c r="BJ81" s="432" t="str">
        <f t="shared" si="210"/>
        <v/>
      </c>
      <c r="BK81" s="432" t="str">
        <f t="shared" si="210"/>
        <v/>
      </c>
      <c r="BL81" s="432" t="str">
        <f t="shared" si="210"/>
        <v/>
      </c>
      <c r="BM81" s="432" t="str">
        <f t="shared" si="210"/>
        <v/>
      </c>
      <c r="BN81" s="432" t="str">
        <f t="shared" si="210"/>
        <v/>
      </c>
      <c r="BO81" s="432" t="str">
        <f t="shared" si="210"/>
        <v/>
      </c>
      <c r="BP81" s="432" t="str">
        <f t="shared" si="210"/>
        <v/>
      </c>
      <c r="BQ81" s="432" t="str">
        <f t="shared" si="211"/>
        <v/>
      </c>
      <c r="BR81" s="432" t="str">
        <f t="shared" si="211"/>
        <v/>
      </c>
      <c r="BS81" s="432" t="str">
        <f t="shared" si="211"/>
        <v/>
      </c>
      <c r="BT81" s="432" t="str">
        <f t="shared" si="211"/>
        <v/>
      </c>
      <c r="BU81" s="432" t="str">
        <f t="shared" si="211"/>
        <v/>
      </c>
      <c r="BV81" s="432" t="str">
        <f t="shared" si="211"/>
        <v/>
      </c>
      <c r="BW81" s="432" t="str">
        <f t="shared" si="211"/>
        <v/>
      </c>
      <c r="BX81" s="432" t="str">
        <f t="shared" si="211"/>
        <v/>
      </c>
      <c r="BY81" s="432" t="str">
        <f t="shared" si="211"/>
        <v/>
      </c>
      <c r="BZ81" s="432" t="str">
        <f t="shared" si="211"/>
        <v/>
      </c>
      <c r="CA81" s="432" t="str">
        <f t="shared" si="212"/>
        <v/>
      </c>
      <c r="CB81" s="432" t="str">
        <f t="shared" si="212"/>
        <v/>
      </c>
      <c r="CC81" s="432" t="str">
        <f t="shared" si="212"/>
        <v/>
      </c>
      <c r="CD81" s="432" t="str">
        <f t="shared" si="212"/>
        <v/>
      </c>
      <c r="CE81" s="432" t="str">
        <f t="shared" si="212"/>
        <v/>
      </c>
      <c r="CF81" s="432" t="str">
        <f t="shared" si="212"/>
        <v/>
      </c>
      <c r="CG81" s="432" t="str">
        <f t="shared" si="212"/>
        <v/>
      </c>
      <c r="CH81" s="432" t="str">
        <f t="shared" si="212"/>
        <v/>
      </c>
      <c r="CI81" s="432" t="str">
        <f t="shared" si="212"/>
        <v/>
      </c>
      <c r="CJ81" s="432" t="str">
        <f t="shared" si="212"/>
        <v/>
      </c>
      <c r="CK81" s="432" t="str">
        <f t="shared" si="213"/>
        <v/>
      </c>
      <c r="CL81" s="432" t="str">
        <f t="shared" si="213"/>
        <v/>
      </c>
      <c r="CM81" s="432" t="str">
        <f t="shared" si="213"/>
        <v/>
      </c>
      <c r="CN81" s="432" t="str">
        <f t="shared" si="213"/>
        <v/>
      </c>
      <c r="CO81" s="432" t="str">
        <f t="shared" si="213"/>
        <v/>
      </c>
      <c r="CP81" s="432" t="str">
        <f t="shared" si="213"/>
        <v/>
      </c>
      <c r="CQ81" s="432" t="str">
        <f t="shared" si="213"/>
        <v/>
      </c>
      <c r="CR81" s="432" t="str">
        <f t="shared" si="213"/>
        <v/>
      </c>
      <c r="CS81" s="432" t="str">
        <f t="shared" si="213"/>
        <v/>
      </c>
      <c r="CT81" s="432" t="str">
        <f t="shared" si="213"/>
        <v/>
      </c>
      <c r="CU81" s="432" t="str">
        <f t="shared" si="214"/>
        <v/>
      </c>
      <c r="CV81" s="432" t="str">
        <f t="shared" si="214"/>
        <v/>
      </c>
      <c r="CW81" s="432" t="str">
        <f t="shared" si="214"/>
        <v/>
      </c>
      <c r="CX81" s="432" t="str">
        <f t="shared" si="214"/>
        <v/>
      </c>
      <c r="CY81" s="432" t="str">
        <f t="shared" si="214"/>
        <v/>
      </c>
      <c r="CZ81" s="432" t="str">
        <f t="shared" si="214"/>
        <v/>
      </c>
      <c r="DA81" s="432" t="str">
        <f t="shared" si="214"/>
        <v/>
      </c>
      <c r="DB81" s="432" t="str">
        <f t="shared" si="214"/>
        <v/>
      </c>
      <c r="DC81" s="432" t="str">
        <f t="shared" si="214"/>
        <v/>
      </c>
      <c r="DD81" s="432" t="str">
        <f t="shared" si="214"/>
        <v/>
      </c>
      <c r="DE81" s="432" t="str">
        <f t="shared" si="215"/>
        <v/>
      </c>
      <c r="DF81" s="432" t="str">
        <f t="shared" si="215"/>
        <v/>
      </c>
      <c r="DG81" s="432" t="str">
        <f t="shared" si="215"/>
        <v/>
      </c>
      <c r="DH81" s="432" t="str">
        <f t="shared" si="215"/>
        <v/>
      </c>
      <c r="DI81" s="432" t="str">
        <f t="shared" si="215"/>
        <v/>
      </c>
      <c r="DJ81" s="432" t="str">
        <f t="shared" si="215"/>
        <v/>
      </c>
      <c r="DK81" s="432" t="str">
        <f t="shared" si="215"/>
        <v/>
      </c>
      <c r="DL81" s="432" t="str">
        <f t="shared" si="215"/>
        <v/>
      </c>
      <c r="DM81" s="432" t="str">
        <f t="shared" si="215"/>
        <v/>
      </c>
      <c r="DN81" s="432" t="str">
        <f t="shared" si="215"/>
        <v/>
      </c>
      <c r="DO81" s="432" t="str">
        <f t="shared" si="216"/>
        <v/>
      </c>
      <c r="DP81" s="432" t="str">
        <f t="shared" si="216"/>
        <v/>
      </c>
      <c r="DQ81" s="432" t="str">
        <f t="shared" si="216"/>
        <v/>
      </c>
      <c r="DR81" s="432" t="str">
        <f t="shared" si="216"/>
        <v/>
      </c>
      <c r="DS81" s="432" t="str">
        <f t="shared" si="216"/>
        <v/>
      </c>
      <c r="DT81" s="432" t="str">
        <f t="shared" si="216"/>
        <v/>
      </c>
      <c r="DU81" s="432" t="str">
        <f t="shared" si="216"/>
        <v/>
      </c>
      <c r="DV81" s="432" t="str">
        <f t="shared" si="216"/>
        <v/>
      </c>
      <c r="DW81" s="432" t="str">
        <f t="shared" si="216"/>
        <v/>
      </c>
      <c r="DX81" s="432" t="str">
        <f t="shared" si="216"/>
        <v/>
      </c>
      <c r="DY81" s="432" t="str">
        <f t="shared" si="217"/>
        <v/>
      </c>
      <c r="DZ81" s="432" t="str">
        <f t="shared" si="217"/>
        <v/>
      </c>
      <c r="EA81" s="432" t="str">
        <f t="shared" si="217"/>
        <v/>
      </c>
      <c r="EB81" s="432" t="str">
        <f t="shared" si="217"/>
        <v/>
      </c>
      <c r="EC81" s="432" t="str">
        <f t="shared" si="217"/>
        <v/>
      </c>
      <c r="ED81" s="432" t="str">
        <f t="shared" si="217"/>
        <v/>
      </c>
      <c r="EE81" s="432" t="str">
        <f t="shared" si="217"/>
        <v/>
      </c>
      <c r="EF81" s="432" t="str">
        <f t="shared" si="217"/>
        <v/>
      </c>
      <c r="EG81" s="432" t="str">
        <f t="shared" si="217"/>
        <v/>
      </c>
      <c r="EH81" s="432" t="str">
        <f t="shared" si="217"/>
        <v/>
      </c>
      <c r="EI81" s="432" t="str">
        <f t="shared" si="218"/>
        <v/>
      </c>
      <c r="EJ81" s="432" t="str">
        <f t="shared" si="218"/>
        <v/>
      </c>
      <c r="EK81" s="432" t="str">
        <f t="shared" si="218"/>
        <v/>
      </c>
      <c r="EL81" s="432" t="str">
        <f t="shared" si="218"/>
        <v/>
      </c>
      <c r="EM81" s="432" t="str">
        <f t="shared" si="218"/>
        <v/>
      </c>
      <c r="EN81" s="432" t="str">
        <f t="shared" si="218"/>
        <v/>
      </c>
      <c r="EO81" s="432" t="str">
        <f t="shared" si="218"/>
        <v/>
      </c>
      <c r="EP81" s="432" t="str">
        <f t="shared" si="218"/>
        <v/>
      </c>
      <c r="EQ81" s="432" t="str">
        <f t="shared" si="218"/>
        <v/>
      </c>
      <c r="ER81" s="432" t="str">
        <f t="shared" si="218"/>
        <v/>
      </c>
      <c r="ES81" s="432" t="str">
        <f t="shared" si="219"/>
        <v/>
      </c>
      <c r="ET81" s="432" t="str">
        <f t="shared" si="219"/>
        <v/>
      </c>
      <c r="EU81" s="432" t="str">
        <f t="shared" si="219"/>
        <v/>
      </c>
      <c r="EV81" s="432" t="str">
        <f t="shared" si="219"/>
        <v/>
      </c>
      <c r="EW81" s="432" t="str">
        <f t="shared" si="219"/>
        <v/>
      </c>
      <c r="EX81" s="432" t="str">
        <f t="shared" si="219"/>
        <v/>
      </c>
      <c r="EY81" s="432" t="str">
        <f t="shared" si="219"/>
        <v/>
      </c>
      <c r="EZ81" s="432" t="str">
        <f t="shared" si="219"/>
        <v/>
      </c>
      <c r="FA81" s="432" t="str">
        <f t="shared" si="219"/>
        <v/>
      </c>
      <c r="FB81" s="432" t="str">
        <f t="shared" si="219"/>
        <v/>
      </c>
      <c r="FC81" s="432" t="str">
        <f t="shared" si="220"/>
        <v/>
      </c>
      <c r="FD81" s="432" t="str">
        <f t="shared" si="220"/>
        <v/>
      </c>
      <c r="FE81" s="432" t="str">
        <f t="shared" si="220"/>
        <v/>
      </c>
      <c r="FF81" s="432" t="str">
        <f t="shared" si="220"/>
        <v/>
      </c>
      <c r="FG81" s="432" t="str">
        <f t="shared" si="220"/>
        <v/>
      </c>
      <c r="FH81" s="432" t="str">
        <f t="shared" si="220"/>
        <v/>
      </c>
      <c r="FI81" s="432" t="str">
        <f t="shared" si="220"/>
        <v/>
      </c>
      <c r="FJ81" s="432" t="str">
        <f t="shared" si="220"/>
        <v/>
      </c>
      <c r="FK81" s="432" t="str">
        <f t="shared" si="220"/>
        <v/>
      </c>
      <c r="FL81" s="432" t="str">
        <f t="shared" si="220"/>
        <v/>
      </c>
      <c r="FM81" s="432" t="str">
        <f t="shared" si="221"/>
        <v/>
      </c>
      <c r="FN81" s="432" t="str">
        <f t="shared" si="221"/>
        <v/>
      </c>
      <c r="FO81" s="432" t="str">
        <f t="shared" si="221"/>
        <v/>
      </c>
      <c r="FP81" s="432" t="str">
        <f t="shared" si="221"/>
        <v/>
      </c>
      <c r="FQ81" s="432" t="str">
        <f t="shared" si="221"/>
        <v/>
      </c>
      <c r="FR81" s="432" t="str">
        <f t="shared" si="221"/>
        <v/>
      </c>
      <c r="FS81" s="432" t="str">
        <f t="shared" si="221"/>
        <v/>
      </c>
      <c r="FT81" s="432" t="str">
        <f t="shared" si="221"/>
        <v/>
      </c>
      <c r="FU81" s="432" t="str">
        <f t="shared" si="221"/>
        <v/>
      </c>
      <c r="FV81" s="432" t="str">
        <f t="shared" si="221"/>
        <v/>
      </c>
      <c r="FW81" s="432" t="str">
        <f t="shared" si="222"/>
        <v/>
      </c>
      <c r="FX81" s="432" t="str">
        <f t="shared" si="222"/>
        <v/>
      </c>
      <c r="FY81" s="432" t="str">
        <f t="shared" si="222"/>
        <v/>
      </c>
      <c r="FZ81" s="432" t="str">
        <f t="shared" si="222"/>
        <v/>
      </c>
      <c r="GA81" s="432" t="str">
        <f t="shared" si="222"/>
        <v/>
      </c>
      <c r="GB81" s="432" t="str">
        <f t="shared" si="222"/>
        <v/>
      </c>
      <c r="GC81" s="432" t="str">
        <f t="shared" si="222"/>
        <v/>
      </c>
      <c r="GD81" s="432" t="str">
        <f t="shared" si="222"/>
        <v/>
      </c>
      <c r="GE81" s="432" t="str">
        <f t="shared" si="222"/>
        <v/>
      </c>
      <c r="GF81" s="432" t="str">
        <f t="shared" si="222"/>
        <v/>
      </c>
      <c r="GG81" s="432" t="str">
        <f t="shared" si="223"/>
        <v/>
      </c>
      <c r="GH81" s="432" t="str">
        <f t="shared" si="223"/>
        <v/>
      </c>
      <c r="GI81" s="432" t="str">
        <f t="shared" si="223"/>
        <v/>
      </c>
      <c r="GJ81" s="432" t="str">
        <f t="shared" si="223"/>
        <v/>
      </c>
      <c r="GK81" s="432" t="str">
        <f t="shared" si="223"/>
        <v/>
      </c>
      <c r="GL81" s="432" t="str">
        <f t="shared" si="223"/>
        <v/>
      </c>
      <c r="GM81" s="432" t="str">
        <f t="shared" si="223"/>
        <v/>
      </c>
      <c r="GN81" s="432" t="str">
        <f t="shared" si="223"/>
        <v/>
      </c>
      <c r="GO81" s="432" t="str">
        <f t="shared" si="223"/>
        <v/>
      </c>
      <c r="GP81" s="432" t="str">
        <f t="shared" si="223"/>
        <v/>
      </c>
      <c r="GQ81" s="432" t="str">
        <f t="shared" si="224"/>
        <v/>
      </c>
      <c r="GR81" s="432" t="str">
        <f t="shared" si="224"/>
        <v/>
      </c>
      <c r="GS81" s="432" t="str">
        <f t="shared" si="224"/>
        <v/>
      </c>
      <c r="GT81" s="432" t="str">
        <f t="shared" si="224"/>
        <v/>
      </c>
      <c r="GU81" s="432" t="str">
        <f t="shared" si="224"/>
        <v/>
      </c>
      <c r="GV81" s="432" t="str">
        <f t="shared" si="224"/>
        <v/>
      </c>
      <c r="GW81" s="432" t="str">
        <f t="shared" si="224"/>
        <v/>
      </c>
      <c r="GX81" s="432" t="str">
        <f t="shared" si="224"/>
        <v/>
      </c>
      <c r="GY81" s="432" t="str">
        <f t="shared" si="224"/>
        <v/>
      </c>
      <c r="GZ81" s="432" t="str">
        <f t="shared" si="224"/>
        <v/>
      </c>
      <c r="HA81" s="432" t="str">
        <f t="shared" si="225"/>
        <v/>
      </c>
      <c r="HB81" s="432" t="str">
        <f t="shared" si="225"/>
        <v/>
      </c>
      <c r="HC81" s="432" t="str">
        <f t="shared" si="225"/>
        <v/>
      </c>
      <c r="HD81" s="432" t="str">
        <f t="shared" si="225"/>
        <v/>
      </c>
      <c r="HE81" s="432" t="str">
        <f t="shared" si="225"/>
        <v/>
      </c>
      <c r="HF81" s="432" t="str">
        <f t="shared" si="225"/>
        <v/>
      </c>
      <c r="HG81" s="432" t="str">
        <f t="shared" si="225"/>
        <v/>
      </c>
      <c r="HH81" s="432" t="str">
        <f t="shared" si="225"/>
        <v/>
      </c>
      <c r="HI81" s="432" t="str">
        <f t="shared" si="225"/>
        <v/>
      </c>
      <c r="HJ81" s="432" t="str">
        <f t="shared" si="225"/>
        <v/>
      </c>
      <c r="HK81" s="432" t="str">
        <f t="shared" si="226"/>
        <v/>
      </c>
      <c r="HL81" s="432" t="str">
        <f t="shared" si="226"/>
        <v/>
      </c>
      <c r="HM81" s="432" t="str">
        <f t="shared" si="226"/>
        <v/>
      </c>
      <c r="HN81" s="432" t="str">
        <f t="shared" si="226"/>
        <v/>
      </c>
      <c r="HO81" s="432" t="str">
        <f t="shared" si="226"/>
        <v/>
      </c>
      <c r="HP81" s="432" t="str">
        <f t="shared" si="226"/>
        <v/>
      </c>
      <c r="HQ81" s="432" t="str">
        <f t="shared" si="226"/>
        <v/>
      </c>
      <c r="HR81" s="432" t="str">
        <f t="shared" si="226"/>
        <v/>
      </c>
      <c r="HS81" s="432" t="str">
        <f t="shared" si="226"/>
        <v/>
      </c>
      <c r="HT81" s="432" t="str">
        <f t="shared" si="226"/>
        <v/>
      </c>
      <c r="HU81" s="432" t="str">
        <f t="shared" si="227"/>
        <v/>
      </c>
      <c r="HV81" s="432" t="str">
        <f t="shared" si="227"/>
        <v/>
      </c>
      <c r="HW81" s="432" t="str">
        <f t="shared" si="227"/>
        <v/>
      </c>
      <c r="HX81" s="432" t="str">
        <f t="shared" si="227"/>
        <v/>
      </c>
      <c r="HY81" s="432" t="str">
        <f t="shared" si="227"/>
        <v/>
      </c>
      <c r="HZ81" s="432" t="str">
        <f t="shared" si="227"/>
        <v/>
      </c>
      <c r="IA81" s="432" t="str">
        <f t="shared" si="227"/>
        <v/>
      </c>
      <c r="IB81" s="432" t="str">
        <f t="shared" si="227"/>
        <v/>
      </c>
      <c r="IC81" s="432" t="str">
        <f t="shared" si="227"/>
        <v/>
      </c>
      <c r="ID81" s="432" t="str">
        <f t="shared" si="227"/>
        <v/>
      </c>
      <c r="IE81" s="432" t="str">
        <f t="shared" si="228"/>
        <v/>
      </c>
      <c r="IF81" s="432" t="str">
        <f t="shared" si="228"/>
        <v/>
      </c>
      <c r="IG81" s="432" t="str">
        <f t="shared" si="228"/>
        <v/>
      </c>
      <c r="IH81" s="432" t="str">
        <f t="shared" si="228"/>
        <v/>
      </c>
      <c r="II81" s="432" t="str">
        <f t="shared" si="228"/>
        <v/>
      </c>
      <c r="IJ81" s="432" t="str">
        <f t="shared" si="228"/>
        <v/>
      </c>
      <c r="IK81" s="432" t="str">
        <f t="shared" si="228"/>
        <v/>
      </c>
      <c r="IL81" s="432" t="str">
        <f t="shared" si="228"/>
        <v/>
      </c>
      <c r="IM81" s="432" t="str">
        <f t="shared" si="228"/>
        <v/>
      </c>
      <c r="IN81" s="432" t="str">
        <f t="shared" si="228"/>
        <v/>
      </c>
      <c r="IO81" s="432" t="str">
        <f t="shared" si="229"/>
        <v/>
      </c>
      <c r="IP81" s="432" t="str">
        <f t="shared" si="229"/>
        <v/>
      </c>
      <c r="IQ81" s="432" t="str">
        <f t="shared" si="229"/>
        <v/>
      </c>
      <c r="IR81" s="432" t="str">
        <f t="shared" si="229"/>
        <v/>
      </c>
      <c r="IS81" s="432" t="str">
        <f t="shared" si="229"/>
        <v/>
      </c>
      <c r="IT81" s="432" t="str">
        <f t="shared" si="229"/>
        <v/>
      </c>
      <c r="IU81" s="432" t="str">
        <f t="shared" si="229"/>
        <v/>
      </c>
      <c r="IV81" s="432" t="str">
        <f t="shared" si="229"/>
        <v/>
      </c>
      <c r="IW81" s="432" t="str">
        <f t="shared" si="229"/>
        <v/>
      </c>
      <c r="IX81" s="432" t="str">
        <f t="shared" si="229"/>
        <v/>
      </c>
      <c r="IY81" s="432" t="str">
        <f t="shared" si="230"/>
        <v/>
      </c>
      <c r="IZ81" s="432" t="str">
        <f t="shared" si="230"/>
        <v/>
      </c>
      <c r="JA81" s="432" t="str">
        <f t="shared" si="230"/>
        <v/>
      </c>
      <c r="JB81" s="432" t="str">
        <f t="shared" si="230"/>
        <v/>
      </c>
      <c r="JC81" s="432" t="str">
        <f t="shared" si="230"/>
        <v/>
      </c>
      <c r="JD81" s="432" t="str">
        <f t="shared" si="230"/>
        <v/>
      </c>
      <c r="JE81" s="432" t="str">
        <f t="shared" si="230"/>
        <v/>
      </c>
      <c r="JF81" s="432" t="str">
        <f t="shared" si="230"/>
        <v/>
      </c>
      <c r="JG81" s="432" t="str">
        <f t="shared" si="230"/>
        <v/>
      </c>
      <c r="JH81" s="432" t="str">
        <f t="shared" si="230"/>
        <v/>
      </c>
      <c r="JI81" s="432" t="str">
        <f t="shared" si="231"/>
        <v/>
      </c>
      <c r="JJ81" s="432" t="str">
        <f t="shared" si="231"/>
        <v/>
      </c>
      <c r="JK81" s="432" t="str">
        <f t="shared" si="231"/>
        <v/>
      </c>
      <c r="JL81" s="432" t="str">
        <f t="shared" si="231"/>
        <v/>
      </c>
      <c r="JM81" s="432" t="str">
        <f t="shared" si="231"/>
        <v/>
      </c>
      <c r="JN81" s="432" t="str">
        <f t="shared" si="231"/>
        <v/>
      </c>
      <c r="JO81" s="432" t="str">
        <f t="shared" si="231"/>
        <v/>
      </c>
      <c r="JP81" s="432" t="str">
        <f t="shared" si="231"/>
        <v/>
      </c>
      <c r="JQ81" s="432" t="str">
        <f t="shared" si="231"/>
        <v/>
      </c>
      <c r="JR81" s="432" t="str">
        <f t="shared" si="231"/>
        <v/>
      </c>
      <c r="JS81" s="432" t="str">
        <f t="shared" si="232"/>
        <v/>
      </c>
      <c r="JT81" s="432" t="str">
        <f t="shared" si="232"/>
        <v/>
      </c>
      <c r="JU81" s="432" t="str">
        <f t="shared" si="232"/>
        <v/>
      </c>
      <c r="JV81" s="432" t="str">
        <f t="shared" si="232"/>
        <v/>
      </c>
      <c r="JW81" s="432" t="str">
        <f t="shared" si="232"/>
        <v/>
      </c>
      <c r="JX81" s="432" t="str">
        <f t="shared" si="232"/>
        <v/>
      </c>
      <c r="JY81" s="432" t="str">
        <f t="shared" si="232"/>
        <v/>
      </c>
      <c r="JZ81" s="432" t="str">
        <f t="shared" si="232"/>
        <v/>
      </c>
      <c r="KA81" s="432" t="str">
        <f t="shared" si="232"/>
        <v/>
      </c>
      <c r="KB81" s="432" t="str">
        <f t="shared" si="232"/>
        <v/>
      </c>
      <c r="KC81" s="432" t="str">
        <f t="shared" si="233"/>
        <v/>
      </c>
      <c r="KD81" s="432" t="str">
        <f t="shared" si="233"/>
        <v/>
      </c>
      <c r="KE81" s="432" t="str">
        <f t="shared" si="233"/>
        <v/>
      </c>
      <c r="KF81" s="432" t="str">
        <f t="shared" si="233"/>
        <v/>
      </c>
      <c r="KG81" s="432" t="str">
        <f t="shared" si="233"/>
        <v/>
      </c>
      <c r="KH81" s="432" t="str">
        <f t="shared" si="233"/>
        <v/>
      </c>
      <c r="KI81" s="432" t="str">
        <f t="shared" si="233"/>
        <v/>
      </c>
      <c r="KJ81" s="432" t="str">
        <f t="shared" si="233"/>
        <v/>
      </c>
      <c r="KK81" s="432" t="str">
        <f t="shared" si="233"/>
        <v/>
      </c>
      <c r="KL81" s="432" t="str">
        <f t="shared" si="233"/>
        <v/>
      </c>
      <c r="KM81" s="432" t="str">
        <f t="shared" si="234"/>
        <v/>
      </c>
      <c r="KN81" s="432" t="str">
        <f t="shared" si="234"/>
        <v/>
      </c>
      <c r="KO81" s="432" t="str">
        <f t="shared" si="234"/>
        <v/>
      </c>
      <c r="KP81" s="432" t="str">
        <f t="shared" si="234"/>
        <v/>
      </c>
      <c r="KQ81" s="432" t="str">
        <f t="shared" si="234"/>
        <v/>
      </c>
      <c r="KR81" s="432" t="str">
        <f t="shared" si="234"/>
        <v/>
      </c>
      <c r="KS81" s="432" t="str">
        <f t="shared" si="234"/>
        <v/>
      </c>
      <c r="KT81" s="432" t="str">
        <f t="shared" si="234"/>
        <v/>
      </c>
      <c r="KU81" s="432" t="str">
        <f t="shared" si="234"/>
        <v/>
      </c>
      <c r="KV81" s="432" t="str">
        <f t="shared" si="234"/>
        <v/>
      </c>
      <c r="KW81" s="432" t="str">
        <f t="shared" si="235"/>
        <v/>
      </c>
      <c r="KX81" s="432" t="str">
        <f t="shared" si="235"/>
        <v/>
      </c>
      <c r="KY81" s="432" t="str">
        <f t="shared" si="235"/>
        <v/>
      </c>
      <c r="KZ81" s="432" t="str">
        <f t="shared" si="235"/>
        <v/>
      </c>
      <c r="LA81" s="432" t="str">
        <f t="shared" si="235"/>
        <v/>
      </c>
      <c r="LB81" s="432" t="str">
        <f t="shared" si="235"/>
        <v/>
      </c>
      <c r="LC81" s="432" t="str">
        <f t="shared" si="235"/>
        <v/>
      </c>
      <c r="LD81" s="432" t="str">
        <f t="shared" si="235"/>
        <v/>
      </c>
      <c r="LE81" s="432" t="str">
        <f t="shared" si="235"/>
        <v/>
      </c>
      <c r="LF81" s="432" t="str">
        <f t="shared" si="235"/>
        <v/>
      </c>
      <c r="LG81" s="432" t="str">
        <f t="shared" si="236"/>
        <v/>
      </c>
      <c r="LH81" s="432" t="str">
        <f t="shared" si="236"/>
        <v/>
      </c>
      <c r="LI81" s="432" t="str">
        <f t="shared" si="236"/>
        <v/>
      </c>
      <c r="LJ81" s="432" t="str">
        <f t="shared" si="236"/>
        <v/>
      </c>
      <c r="LK81" s="432" t="str">
        <f t="shared" si="236"/>
        <v/>
      </c>
      <c r="LL81" s="432" t="str">
        <f t="shared" si="236"/>
        <v/>
      </c>
      <c r="LM81" s="432" t="str">
        <f t="shared" si="236"/>
        <v/>
      </c>
      <c r="LN81" s="432" t="str">
        <f t="shared" si="236"/>
        <v/>
      </c>
      <c r="LO81" s="432" t="str">
        <f t="shared" si="236"/>
        <v/>
      </c>
      <c r="LP81" s="432" t="str">
        <f t="shared" si="236"/>
        <v/>
      </c>
      <c r="LQ81" s="432" t="str">
        <f t="shared" si="237"/>
        <v/>
      </c>
      <c r="LR81" s="432" t="str">
        <f t="shared" si="237"/>
        <v/>
      </c>
      <c r="LS81" s="432" t="str">
        <f t="shared" si="237"/>
        <v/>
      </c>
      <c r="LT81" s="432" t="str">
        <f t="shared" si="237"/>
        <v/>
      </c>
      <c r="LU81" s="432" t="str">
        <f t="shared" si="237"/>
        <v/>
      </c>
      <c r="LV81" s="432" t="str">
        <f t="shared" si="237"/>
        <v/>
      </c>
      <c r="LW81" s="432" t="str">
        <f t="shared" si="237"/>
        <v/>
      </c>
      <c r="LX81" s="432" t="str">
        <f t="shared" si="237"/>
        <v/>
      </c>
      <c r="LY81" s="432" t="str">
        <f t="shared" si="237"/>
        <v/>
      </c>
      <c r="LZ81" s="432" t="str">
        <f t="shared" si="237"/>
        <v/>
      </c>
      <c r="MA81" s="432" t="str">
        <f t="shared" si="238"/>
        <v/>
      </c>
      <c r="MB81" s="432" t="str">
        <f t="shared" si="238"/>
        <v/>
      </c>
      <c r="MC81" s="432" t="str">
        <f t="shared" si="238"/>
        <v/>
      </c>
      <c r="MD81" s="432" t="str">
        <f t="shared" si="238"/>
        <v/>
      </c>
      <c r="ME81" s="432" t="str">
        <f t="shared" si="238"/>
        <v/>
      </c>
      <c r="MF81" s="432" t="str">
        <f t="shared" si="238"/>
        <v/>
      </c>
      <c r="MG81" s="432" t="str">
        <f t="shared" si="238"/>
        <v/>
      </c>
      <c r="MH81" s="432" t="str">
        <f t="shared" si="238"/>
        <v/>
      </c>
      <c r="MI81" s="432" t="str">
        <f t="shared" si="238"/>
        <v/>
      </c>
      <c r="MJ81" s="432" t="str">
        <f t="shared" si="238"/>
        <v/>
      </c>
      <c r="MK81" s="432" t="str">
        <f t="shared" si="239"/>
        <v/>
      </c>
      <c r="ML81" s="432" t="str">
        <f t="shared" si="239"/>
        <v/>
      </c>
      <c r="MM81" s="432" t="str">
        <f t="shared" si="239"/>
        <v/>
      </c>
      <c r="MN81" s="432" t="str">
        <f t="shared" si="239"/>
        <v/>
      </c>
      <c r="MO81" s="432" t="str">
        <f t="shared" si="239"/>
        <v/>
      </c>
      <c r="MP81" s="432" t="str">
        <f t="shared" si="239"/>
        <v/>
      </c>
      <c r="MQ81" s="432" t="str">
        <f t="shared" si="239"/>
        <v/>
      </c>
      <c r="MR81" s="432" t="str">
        <f t="shared" si="239"/>
        <v/>
      </c>
      <c r="MS81" s="432" t="str">
        <f t="shared" si="239"/>
        <v/>
      </c>
      <c r="MT81" s="432" t="str">
        <f t="shared" si="239"/>
        <v/>
      </c>
      <c r="MU81" s="432" t="str">
        <f t="shared" si="240"/>
        <v/>
      </c>
      <c r="MV81" s="432" t="str">
        <f t="shared" si="240"/>
        <v/>
      </c>
      <c r="MW81" s="432" t="str">
        <f t="shared" si="240"/>
        <v/>
      </c>
      <c r="MX81" s="432" t="str">
        <f t="shared" si="240"/>
        <v/>
      </c>
      <c r="MY81" s="432" t="str">
        <f t="shared" si="240"/>
        <v/>
      </c>
      <c r="MZ81" s="432" t="str">
        <f t="shared" si="240"/>
        <v/>
      </c>
      <c r="NA81" s="432" t="str">
        <f t="shared" si="240"/>
        <v/>
      </c>
      <c r="NB81" s="432" t="str">
        <f t="shared" si="240"/>
        <v/>
      </c>
      <c r="NC81" s="432" t="str">
        <f t="shared" si="240"/>
        <v/>
      </c>
      <c r="ND81" s="432" t="str">
        <f t="shared" si="240"/>
        <v/>
      </c>
      <c r="NE81" s="432" t="str">
        <f t="shared" si="241"/>
        <v/>
      </c>
      <c r="NF81" s="432" t="str">
        <f t="shared" si="241"/>
        <v/>
      </c>
      <c r="NG81" s="432" t="str">
        <f t="shared" si="241"/>
        <v/>
      </c>
      <c r="NH81" s="432" t="str">
        <f t="shared" si="241"/>
        <v/>
      </c>
      <c r="NI81" s="432" t="str">
        <f t="shared" si="241"/>
        <v/>
      </c>
      <c r="NJ81" s="432" t="str">
        <f t="shared" si="241"/>
        <v/>
      </c>
      <c r="NK81" s="432" t="str">
        <f t="shared" si="241"/>
        <v/>
      </c>
      <c r="NL81" s="432" t="str">
        <f t="shared" si="241"/>
        <v/>
      </c>
      <c r="NM81" s="432" t="str">
        <f t="shared" si="241"/>
        <v/>
      </c>
      <c r="NN81" s="432" t="str">
        <f t="shared" si="241"/>
        <v/>
      </c>
      <c r="NO81" s="432" t="str">
        <f t="shared" si="242"/>
        <v/>
      </c>
      <c r="NP81" s="432" t="str">
        <f t="shared" si="242"/>
        <v/>
      </c>
      <c r="NQ81" s="432" t="str">
        <f t="shared" si="242"/>
        <v/>
      </c>
      <c r="NR81" s="432" t="str">
        <f t="shared" si="242"/>
        <v/>
      </c>
      <c r="NS81" s="432" t="str">
        <f t="shared" si="242"/>
        <v/>
      </c>
      <c r="NT81" s="432" t="str">
        <f t="shared" si="242"/>
        <v/>
      </c>
      <c r="NU81" s="432" t="str">
        <f t="shared" si="242"/>
        <v/>
      </c>
      <c r="NV81" s="432" t="str">
        <f t="shared" si="242"/>
        <v/>
      </c>
      <c r="NW81" s="432" t="str">
        <f t="shared" si="242"/>
        <v/>
      </c>
      <c r="NX81" s="432" t="str">
        <f t="shared" si="242"/>
        <v/>
      </c>
      <c r="NY81" s="432" t="str">
        <f t="shared" si="243"/>
        <v/>
      </c>
      <c r="NZ81" s="432" t="str">
        <f t="shared" si="243"/>
        <v/>
      </c>
      <c r="OA81" s="432" t="str">
        <f t="shared" si="243"/>
        <v/>
      </c>
      <c r="OB81" s="432" t="str">
        <f t="shared" si="243"/>
        <v/>
      </c>
      <c r="OC81" s="432" t="str">
        <f t="shared" si="243"/>
        <v/>
      </c>
      <c r="OD81" s="432" t="str">
        <f t="shared" si="243"/>
        <v/>
      </c>
      <c r="OE81" s="432" t="str">
        <f t="shared" si="243"/>
        <v/>
      </c>
      <c r="OF81" s="432" t="str">
        <f t="shared" si="243"/>
        <v/>
      </c>
      <c r="OG81" s="432" t="str">
        <f t="shared" si="243"/>
        <v/>
      </c>
      <c r="OH81" s="432" t="str">
        <f t="shared" si="243"/>
        <v/>
      </c>
      <c r="OI81" s="432" t="str">
        <f t="shared" si="244"/>
        <v/>
      </c>
      <c r="OJ81" s="432" t="str">
        <f t="shared" si="244"/>
        <v/>
      </c>
      <c r="OK81" s="432" t="str">
        <f t="shared" si="244"/>
        <v/>
      </c>
      <c r="OL81" s="432" t="str">
        <f t="shared" si="244"/>
        <v/>
      </c>
      <c r="OM81" s="432" t="str">
        <f t="shared" si="244"/>
        <v/>
      </c>
      <c r="ON81" s="432" t="str">
        <f t="shared" si="244"/>
        <v/>
      </c>
      <c r="OO81" s="432" t="str">
        <f t="shared" si="244"/>
        <v/>
      </c>
      <c r="OP81" s="432" t="str">
        <f t="shared" si="244"/>
        <v/>
      </c>
      <c r="OQ81" s="432" t="str">
        <f t="shared" si="244"/>
        <v/>
      </c>
      <c r="OR81" s="432" t="str">
        <f t="shared" si="244"/>
        <v/>
      </c>
      <c r="OS81" s="432" t="str">
        <f t="shared" si="245"/>
        <v/>
      </c>
      <c r="OT81" s="432" t="str">
        <f t="shared" si="245"/>
        <v/>
      </c>
      <c r="OU81" s="432" t="str">
        <f t="shared" si="245"/>
        <v/>
      </c>
      <c r="OV81" s="432" t="str">
        <f t="shared" si="245"/>
        <v/>
      </c>
      <c r="OW81" s="432" t="str">
        <f t="shared" si="245"/>
        <v/>
      </c>
      <c r="OX81" s="432" t="str">
        <f t="shared" si="245"/>
        <v/>
      </c>
      <c r="OY81" s="432" t="str">
        <f t="shared" si="245"/>
        <v/>
      </c>
      <c r="OZ81" s="432" t="str">
        <f t="shared" si="245"/>
        <v/>
      </c>
      <c r="PA81" s="432" t="str">
        <f t="shared" si="245"/>
        <v/>
      </c>
      <c r="PB81" s="432" t="str">
        <f t="shared" si="245"/>
        <v/>
      </c>
      <c r="PC81" s="432" t="str">
        <f t="shared" si="245"/>
        <v/>
      </c>
      <c r="PD81" s="432" t="str">
        <f t="shared" si="245"/>
        <v/>
      </c>
      <c r="PE81" s="432" t="str">
        <f t="shared" si="245"/>
        <v/>
      </c>
    </row>
    <row r="82" spans="1:421" ht="15.6">
      <c r="A82" s="549"/>
      <c r="B82" s="550"/>
      <c r="C82" s="948"/>
      <c r="D82" s="550"/>
      <c r="E82" s="554"/>
      <c r="F82" s="550"/>
      <c r="G82" s="551"/>
      <c r="H82" s="552"/>
      <c r="I82" s="553"/>
      <c r="J82" s="554"/>
      <c r="K82" s="554" t="str">
        <f t="shared" si="51"/>
        <v/>
      </c>
      <c r="L82" s="657" t="str">
        <f t="shared" si="12"/>
        <v/>
      </c>
      <c r="M82" s="952" t="str">
        <f t="shared" si="171"/>
        <v/>
      </c>
      <c r="N82" s="952" t="str">
        <f t="shared" si="52"/>
        <v/>
      </c>
      <c r="O82" s="1487"/>
      <c r="P82" s="1487"/>
      <c r="Q82" s="98"/>
      <c r="R82" s="167" t="str">
        <f t="shared" si="53"/>
        <v/>
      </c>
      <c r="S82" s="167" t="str">
        <f t="shared" si="54"/>
        <v/>
      </c>
      <c r="T82" s="167" t="str">
        <f t="shared" si="55"/>
        <v/>
      </c>
      <c r="U82" s="167" t="str">
        <f t="shared" si="56"/>
        <v/>
      </c>
      <c r="V82" s="85" t="s">
        <v>683</v>
      </c>
      <c r="W82" s="450">
        <v>8.8333333333333339</v>
      </c>
      <c r="X82" s="167" t="str">
        <f t="shared" si="57"/>
        <v/>
      </c>
      <c r="Y82" s="167" t="str">
        <f t="shared" si="58"/>
        <v/>
      </c>
      <c r="Z82" s="167" t="str">
        <f t="shared" si="59"/>
        <v/>
      </c>
      <c r="AA82" s="25"/>
      <c r="AB82" s="25"/>
      <c r="AE82" s="25"/>
      <c r="AF82" s="25"/>
      <c r="AG82" s="25"/>
      <c r="AH82" s="25"/>
      <c r="AI82" s="25"/>
      <c r="AJ82" s="25"/>
      <c r="AK82" s="25"/>
      <c r="AL82" s="25"/>
      <c r="AM82" s="25"/>
      <c r="AN82" s="25"/>
      <c r="AO82" s="25"/>
      <c r="AP82" s="25"/>
      <c r="AQ82" s="25"/>
      <c r="AR82" s="25"/>
      <c r="AS82" s="25"/>
      <c r="AT82" s="25"/>
      <c r="AU82" s="25"/>
      <c r="AV82" s="25"/>
      <c r="AW82" s="432" t="str">
        <f t="shared" si="209"/>
        <v/>
      </c>
      <c r="AX82" s="432" t="str">
        <f t="shared" si="209"/>
        <v/>
      </c>
      <c r="AY82" s="432" t="str">
        <f t="shared" si="209"/>
        <v/>
      </c>
      <c r="AZ82" s="432" t="str">
        <f t="shared" si="209"/>
        <v/>
      </c>
      <c r="BA82" s="432" t="str">
        <f t="shared" si="209"/>
        <v/>
      </c>
      <c r="BB82" s="432" t="str">
        <f t="shared" si="209"/>
        <v/>
      </c>
      <c r="BC82" s="432" t="str">
        <f t="shared" si="209"/>
        <v/>
      </c>
      <c r="BD82" s="432" t="str">
        <f t="shared" si="209"/>
        <v/>
      </c>
      <c r="BE82" s="432" t="str">
        <f t="shared" si="209"/>
        <v/>
      </c>
      <c r="BF82" s="432" t="str">
        <f t="shared" si="209"/>
        <v/>
      </c>
      <c r="BG82" s="432" t="str">
        <f t="shared" si="210"/>
        <v/>
      </c>
      <c r="BH82" s="432" t="str">
        <f t="shared" si="210"/>
        <v/>
      </c>
      <c r="BI82" s="432" t="str">
        <f t="shared" si="210"/>
        <v/>
      </c>
      <c r="BJ82" s="432" t="str">
        <f t="shared" si="210"/>
        <v/>
      </c>
      <c r="BK82" s="432" t="str">
        <f t="shared" si="210"/>
        <v/>
      </c>
      <c r="BL82" s="432" t="str">
        <f t="shared" si="210"/>
        <v/>
      </c>
      <c r="BM82" s="432" t="str">
        <f t="shared" si="210"/>
        <v/>
      </c>
      <c r="BN82" s="432" t="str">
        <f t="shared" si="210"/>
        <v/>
      </c>
      <c r="BO82" s="432" t="str">
        <f t="shared" si="210"/>
        <v/>
      </c>
      <c r="BP82" s="432" t="str">
        <f t="shared" si="210"/>
        <v/>
      </c>
      <c r="BQ82" s="432" t="str">
        <f t="shared" si="211"/>
        <v/>
      </c>
      <c r="BR82" s="432" t="str">
        <f t="shared" si="211"/>
        <v/>
      </c>
      <c r="BS82" s="432" t="str">
        <f t="shared" si="211"/>
        <v/>
      </c>
      <c r="BT82" s="432" t="str">
        <f t="shared" si="211"/>
        <v/>
      </c>
      <c r="BU82" s="432" t="str">
        <f t="shared" si="211"/>
        <v/>
      </c>
      <c r="BV82" s="432" t="str">
        <f t="shared" si="211"/>
        <v/>
      </c>
      <c r="BW82" s="432" t="str">
        <f t="shared" si="211"/>
        <v/>
      </c>
      <c r="BX82" s="432" t="str">
        <f t="shared" si="211"/>
        <v/>
      </c>
      <c r="BY82" s="432" t="str">
        <f t="shared" si="211"/>
        <v/>
      </c>
      <c r="BZ82" s="432" t="str">
        <f t="shared" si="211"/>
        <v/>
      </c>
      <c r="CA82" s="432" t="str">
        <f t="shared" si="212"/>
        <v/>
      </c>
      <c r="CB82" s="432" t="str">
        <f t="shared" si="212"/>
        <v/>
      </c>
      <c r="CC82" s="432" t="str">
        <f t="shared" si="212"/>
        <v/>
      </c>
      <c r="CD82" s="432" t="str">
        <f t="shared" si="212"/>
        <v/>
      </c>
      <c r="CE82" s="432" t="str">
        <f t="shared" si="212"/>
        <v/>
      </c>
      <c r="CF82" s="432" t="str">
        <f t="shared" si="212"/>
        <v/>
      </c>
      <c r="CG82" s="432" t="str">
        <f t="shared" si="212"/>
        <v/>
      </c>
      <c r="CH82" s="432" t="str">
        <f t="shared" si="212"/>
        <v/>
      </c>
      <c r="CI82" s="432" t="str">
        <f t="shared" si="212"/>
        <v/>
      </c>
      <c r="CJ82" s="432" t="str">
        <f t="shared" si="212"/>
        <v/>
      </c>
      <c r="CK82" s="432" t="str">
        <f t="shared" si="213"/>
        <v/>
      </c>
      <c r="CL82" s="432" t="str">
        <f t="shared" si="213"/>
        <v/>
      </c>
      <c r="CM82" s="432" t="str">
        <f t="shared" si="213"/>
        <v/>
      </c>
      <c r="CN82" s="432" t="str">
        <f t="shared" si="213"/>
        <v/>
      </c>
      <c r="CO82" s="432" t="str">
        <f t="shared" si="213"/>
        <v/>
      </c>
      <c r="CP82" s="432" t="str">
        <f t="shared" si="213"/>
        <v/>
      </c>
      <c r="CQ82" s="432" t="str">
        <f t="shared" si="213"/>
        <v/>
      </c>
      <c r="CR82" s="432" t="str">
        <f t="shared" si="213"/>
        <v/>
      </c>
      <c r="CS82" s="432" t="str">
        <f t="shared" si="213"/>
        <v/>
      </c>
      <c r="CT82" s="432" t="str">
        <f t="shared" si="213"/>
        <v/>
      </c>
      <c r="CU82" s="432" t="str">
        <f t="shared" si="214"/>
        <v/>
      </c>
      <c r="CV82" s="432" t="str">
        <f t="shared" si="214"/>
        <v/>
      </c>
      <c r="CW82" s="432" t="str">
        <f t="shared" si="214"/>
        <v/>
      </c>
      <c r="CX82" s="432" t="str">
        <f t="shared" si="214"/>
        <v/>
      </c>
      <c r="CY82" s="432" t="str">
        <f t="shared" si="214"/>
        <v/>
      </c>
      <c r="CZ82" s="432" t="str">
        <f t="shared" si="214"/>
        <v/>
      </c>
      <c r="DA82" s="432" t="str">
        <f t="shared" si="214"/>
        <v/>
      </c>
      <c r="DB82" s="432" t="str">
        <f t="shared" si="214"/>
        <v/>
      </c>
      <c r="DC82" s="432" t="str">
        <f t="shared" si="214"/>
        <v/>
      </c>
      <c r="DD82" s="432" t="str">
        <f t="shared" si="214"/>
        <v/>
      </c>
      <c r="DE82" s="432" t="str">
        <f t="shared" si="215"/>
        <v/>
      </c>
      <c r="DF82" s="432" t="str">
        <f t="shared" si="215"/>
        <v/>
      </c>
      <c r="DG82" s="432" t="str">
        <f t="shared" si="215"/>
        <v/>
      </c>
      <c r="DH82" s="432" t="str">
        <f t="shared" si="215"/>
        <v/>
      </c>
      <c r="DI82" s="432" t="str">
        <f t="shared" si="215"/>
        <v/>
      </c>
      <c r="DJ82" s="432" t="str">
        <f t="shared" si="215"/>
        <v/>
      </c>
      <c r="DK82" s="432" t="str">
        <f t="shared" si="215"/>
        <v/>
      </c>
      <c r="DL82" s="432" t="str">
        <f t="shared" si="215"/>
        <v/>
      </c>
      <c r="DM82" s="432" t="str">
        <f t="shared" si="215"/>
        <v/>
      </c>
      <c r="DN82" s="432" t="str">
        <f t="shared" si="215"/>
        <v/>
      </c>
      <c r="DO82" s="432" t="str">
        <f t="shared" si="216"/>
        <v/>
      </c>
      <c r="DP82" s="432" t="str">
        <f t="shared" si="216"/>
        <v/>
      </c>
      <c r="DQ82" s="432" t="str">
        <f t="shared" si="216"/>
        <v/>
      </c>
      <c r="DR82" s="432" t="str">
        <f t="shared" si="216"/>
        <v/>
      </c>
      <c r="DS82" s="432" t="str">
        <f t="shared" si="216"/>
        <v/>
      </c>
      <c r="DT82" s="432" t="str">
        <f t="shared" si="216"/>
        <v/>
      </c>
      <c r="DU82" s="432" t="str">
        <f t="shared" si="216"/>
        <v/>
      </c>
      <c r="DV82" s="432" t="str">
        <f t="shared" si="216"/>
        <v/>
      </c>
      <c r="DW82" s="432" t="str">
        <f t="shared" si="216"/>
        <v/>
      </c>
      <c r="DX82" s="432" t="str">
        <f t="shared" si="216"/>
        <v/>
      </c>
      <c r="DY82" s="432" t="str">
        <f t="shared" si="217"/>
        <v/>
      </c>
      <c r="DZ82" s="432" t="str">
        <f t="shared" si="217"/>
        <v/>
      </c>
      <c r="EA82" s="432" t="str">
        <f t="shared" si="217"/>
        <v/>
      </c>
      <c r="EB82" s="432" t="str">
        <f t="shared" si="217"/>
        <v/>
      </c>
      <c r="EC82" s="432" t="str">
        <f t="shared" si="217"/>
        <v/>
      </c>
      <c r="ED82" s="432" t="str">
        <f t="shared" si="217"/>
        <v/>
      </c>
      <c r="EE82" s="432" t="str">
        <f t="shared" si="217"/>
        <v/>
      </c>
      <c r="EF82" s="432" t="str">
        <f t="shared" si="217"/>
        <v/>
      </c>
      <c r="EG82" s="432" t="str">
        <f t="shared" si="217"/>
        <v/>
      </c>
      <c r="EH82" s="432" t="str">
        <f t="shared" si="217"/>
        <v/>
      </c>
      <c r="EI82" s="432" t="str">
        <f t="shared" si="218"/>
        <v/>
      </c>
      <c r="EJ82" s="432" t="str">
        <f t="shared" si="218"/>
        <v/>
      </c>
      <c r="EK82" s="432" t="str">
        <f t="shared" si="218"/>
        <v/>
      </c>
      <c r="EL82" s="432" t="str">
        <f t="shared" si="218"/>
        <v/>
      </c>
      <c r="EM82" s="432" t="str">
        <f t="shared" si="218"/>
        <v/>
      </c>
      <c r="EN82" s="432" t="str">
        <f t="shared" si="218"/>
        <v/>
      </c>
      <c r="EO82" s="432" t="str">
        <f t="shared" si="218"/>
        <v/>
      </c>
      <c r="EP82" s="432" t="str">
        <f t="shared" si="218"/>
        <v/>
      </c>
      <c r="EQ82" s="432" t="str">
        <f t="shared" si="218"/>
        <v/>
      </c>
      <c r="ER82" s="432" t="str">
        <f t="shared" si="218"/>
        <v/>
      </c>
      <c r="ES82" s="432" t="str">
        <f t="shared" si="219"/>
        <v/>
      </c>
      <c r="ET82" s="432" t="str">
        <f t="shared" si="219"/>
        <v/>
      </c>
      <c r="EU82" s="432" t="str">
        <f t="shared" si="219"/>
        <v/>
      </c>
      <c r="EV82" s="432" t="str">
        <f t="shared" si="219"/>
        <v/>
      </c>
      <c r="EW82" s="432" t="str">
        <f t="shared" si="219"/>
        <v/>
      </c>
      <c r="EX82" s="432" t="str">
        <f t="shared" si="219"/>
        <v/>
      </c>
      <c r="EY82" s="432" t="str">
        <f t="shared" si="219"/>
        <v/>
      </c>
      <c r="EZ82" s="432" t="str">
        <f t="shared" si="219"/>
        <v/>
      </c>
      <c r="FA82" s="432" t="str">
        <f t="shared" si="219"/>
        <v/>
      </c>
      <c r="FB82" s="432" t="str">
        <f t="shared" si="219"/>
        <v/>
      </c>
      <c r="FC82" s="432" t="str">
        <f t="shared" si="220"/>
        <v/>
      </c>
      <c r="FD82" s="432" t="str">
        <f t="shared" si="220"/>
        <v/>
      </c>
      <c r="FE82" s="432" t="str">
        <f t="shared" si="220"/>
        <v/>
      </c>
      <c r="FF82" s="432" t="str">
        <f t="shared" si="220"/>
        <v/>
      </c>
      <c r="FG82" s="432" t="str">
        <f t="shared" si="220"/>
        <v/>
      </c>
      <c r="FH82" s="432" t="str">
        <f t="shared" si="220"/>
        <v/>
      </c>
      <c r="FI82" s="432" t="str">
        <f t="shared" si="220"/>
        <v/>
      </c>
      <c r="FJ82" s="432" t="str">
        <f t="shared" si="220"/>
        <v/>
      </c>
      <c r="FK82" s="432" t="str">
        <f t="shared" si="220"/>
        <v/>
      </c>
      <c r="FL82" s="432" t="str">
        <f t="shared" si="220"/>
        <v/>
      </c>
      <c r="FM82" s="432" t="str">
        <f t="shared" si="221"/>
        <v/>
      </c>
      <c r="FN82" s="432" t="str">
        <f t="shared" si="221"/>
        <v/>
      </c>
      <c r="FO82" s="432" t="str">
        <f t="shared" si="221"/>
        <v/>
      </c>
      <c r="FP82" s="432" t="str">
        <f t="shared" si="221"/>
        <v/>
      </c>
      <c r="FQ82" s="432" t="str">
        <f t="shared" si="221"/>
        <v/>
      </c>
      <c r="FR82" s="432" t="str">
        <f t="shared" si="221"/>
        <v/>
      </c>
      <c r="FS82" s="432" t="str">
        <f t="shared" si="221"/>
        <v/>
      </c>
      <c r="FT82" s="432" t="str">
        <f t="shared" si="221"/>
        <v/>
      </c>
      <c r="FU82" s="432" t="str">
        <f t="shared" si="221"/>
        <v/>
      </c>
      <c r="FV82" s="432" t="str">
        <f t="shared" si="221"/>
        <v/>
      </c>
      <c r="FW82" s="432" t="str">
        <f t="shared" si="222"/>
        <v/>
      </c>
      <c r="FX82" s="432" t="str">
        <f t="shared" si="222"/>
        <v/>
      </c>
      <c r="FY82" s="432" t="str">
        <f t="shared" si="222"/>
        <v/>
      </c>
      <c r="FZ82" s="432" t="str">
        <f t="shared" si="222"/>
        <v/>
      </c>
      <c r="GA82" s="432" t="str">
        <f t="shared" si="222"/>
        <v/>
      </c>
      <c r="GB82" s="432" t="str">
        <f t="shared" si="222"/>
        <v/>
      </c>
      <c r="GC82" s="432" t="str">
        <f t="shared" si="222"/>
        <v/>
      </c>
      <c r="GD82" s="432" t="str">
        <f t="shared" si="222"/>
        <v/>
      </c>
      <c r="GE82" s="432" t="str">
        <f t="shared" si="222"/>
        <v/>
      </c>
      <c r="GF82" s="432" t="str">
        <f t="shared" si="222"/>
        <v/>
      </c>
      <c r="GG82" s="432" t="str">
        <f t="shared" si="223"/>
        <v/>
      </c>
      <c r="GH82" s="432" t="str">
        <f t="shared" si="223"/>
        <v/>
      </c>
      <c r="GI82" s="432" t="str">
        <f t="shared" si="223"/>
        <v/>
      </c>
      <c r="GJ82" s="432" t="str">
        <f t="shared" si="223"/>
        <v/>
      </c>
      <c r="GK82" s="432" t="str">
        <f t="shared" si="223"/>
        <v/>
      </c>
      <c r="GL82" s="432" t="str">
        <f t="shared" si="223"/>
        <v/>
      </c>
      <c r="GM82" s="432" t="str">
        <f t="shared" si="223"/>
        <v/>
      </c>
      <c r="GN82" s="432" t="str">
        <f t="shared" si="223"/>
        <v/>
      </c>
      <c r="GO82" s="432" t="str">
        <f t="shared" si="223"/>
        <v/>
      </c>
      <c r="GP82" s="432" t="str">
        <f t="shared" si="223"/>
        <v/>
      </c>
      <c r="GQ82" s="432" t="str">
        <f t="shared" si="224"/>
        <v/>
      </c>
      <c r="GR82" s="432" t="str">
        <f t="shared" si="224"/>
        <v/>
      </c>
      <c r="GS82" s="432" t="str">
        <f t="shared" si="224"/>
        <v/>
      </c>
      <c r="GT82" s="432" t="str">
        <f t="shared" si="224"/>
        <v/>
      </c>
      <c r="GU82" s="432" t="str">
        <f t="shared" si="224"/>
        <v/>
      </c>
      <c r="GV82" s="432" t="str">
        <f t="shared" si="224"/>
        <v/>
      </c>
      <c r="GW82" s="432" t="str">
        <f t="shared" si="224"/>
        <v/>
      </c>
      <c r="GX82" s="432" t="str">
        <f t="shared" si="224"/>
        <v/>
      </c>
      <c r="GY82" s="432" t="str">
        <f t="shared" si="224"/>
        <v/>
      </c>
      <c r="GZ82" s="432" t="str">
        <f t="shared" si="224"/>
        <v/>
      </c>
      <c r="HA82" s="432" t="str">
        <f t="shared" si="225"/>
        <v/>
      </c>
      <c r="HB82" s="432" t="str">
        <f t="shared" si="225"/>
        <v/>
      </c>
      <c r="HC82" s="432" t="str">
        <f t="shared" si="225"/>
        <v/>
      </c>
      <c r="HD82" s="432" t="str">
        <f t="shared" si="225"/>
        <v/>
      </c>
      <c r="HE82" s="432" t="str">
        <f t="shared" si="225"/>
        <v/>
      </c>
      <c r="HF82" s="432" t="str">
        <f t="shared" si="225"/>
        <v/>
      </c>
      <c r="HG82" s="432" t="str">
        <f t="shared" si="225"/>
        <v/>
      </c>
      <c r="HH82" s="432" t="str">
        <f t="shared" si="225"/>
        <v/>
      </c>
      <c r="HI82" s="432" t="str">
        <f t="shared" si="225"/>
        <v/>
      </c>
      <c r="HJ82" s="432" t="str">
        <f t="shared" si="225"/>
        <v/>
      </c>
      <c r="HK82" s="432" t="str">
        <f t="shared" si="226"/>
        <v/>
      </c>
      <c r="HL82" s="432" t="str">
        <f t="shared" si="226"/>
        <v/>
      </c>
      <c r="HM82" s="432" t="str">
        <f t="shared" si="226"/>
        <v/>
      </c>
      <c r="HN82" s="432" t="str">
        <f t="shared" si="226"/>
        <v/>
      </c>
      <c r="HO82" s="432" t="str">
        <f t="shared" si="226"/>
        <v/>
      </c>
      <c r="HP82" s="432" t="str">
        <f t="shared" si="226"/>
        <v/>
      </c>
      <c r="HQ82" s="432" t="str">
        <f t="shared" si="226"/>
        <v/>
      </c>
      <c r="HR82" s="432" t="str">
        <f t="shared" si="226"/>
        <v/>
      </c>
      <c r="HS82" s="432" t="str">
        <f t="shared" si="226"/>
        <v/>
      </c>
      <c r="HT82" s="432" t="str">
        <f t="shared" si="226"/>
        <v/>
      </c>
      <c r="HU82" s="432" t="str">
        <f t="shared" si="227"/>
        <v/>
      </c>
      <c r="HV82" s="432" t="str">
        <f t="shared" si="227"/>
        <v/>
      </c>
      <c r="HW82" s="432" t="str">
        <f t="shared" si="227"/>
        <v/>
      </c>
      <c r="HX82" s="432" t="str">
        <f t="shared" si="227"/>
        <v/>
      </c>
      <c r="HY82" s="432" t="str">
        <f t="shared" si="227"/>
        <v/>
      </c>
      <c r="HZ82" s="432" t="str">
        <f t="shared" si="227"/>
        <v/>
      </c>
      <c r="IA82" s="432" t="str">
        <f t="shared" si="227"/>
        <v/>
      </c>
      <c r="IB82" s="432" t="str">
        <f t="shared" si="227"/>
        <v/>
      </c>
      <c r="IC82" s="432" t="str">
        <f t="shared" si="227"/>
        <v/>
      </c>
      <c r="ID82" s="432" t="str">
        <f t="shared" si="227"/>
        <v/>
      </c>
      <c r="IE82" s="432" t="str">
        <f t="shared" si="228"/>
        <v/>
      </c>
      <c r="IF82" s="432" t="str">
        <f t="shared" si="228"/>
        <v/>
      </c>
      <c r="IG82" s="432" t="str">
        <f t="shared" si="228"/>
        <v/>
      </c>
      <c r="IH82" s="432" t="str">
        <f t="shared" si="228"/>
        <v/>
      </c>
      <c r="II82" s="432" t="str">
        <f t="shared" si="228"/>
        <v/>
      </c>
      <c r="IJ82" s="432" t="str">
        <f t="shared" si="228"/>
        <v/>
      </c>
      <c r="IK82" s="432" t="str">
        <f t="shared" si="228"/>
        <v/>
      </c>
      <c r="IL82" s="432" t="str">
        <f t="shared" si="228"/>
        <v/>
      </c>
      <c r="IM82" s="432" t="str">
        <f t="shared" si="228"/>
        <v/>
      </c>
      <c r="IN82" s="432" t="str">
        <f t="shared" si="228"/>
        <v/>
      </c>
      <c r="IO82" s="432" t="str">
        <f t="shared" si="229"/>
        <v/>
      </c>
      <c r="IP82" s="432" t="str">
        <f t="shared" si="229"/>
        <v/>
      </c>
      <c r="IQ82" s="432" t="str">
        <f t="shared" si="229"/>
        <v/>
      </c>
      <c r="IR82" s="432" t="str">
        <f t="shared" si="229"/>
        <v/>
      </c>
      <c r="IS82" s="432" t="str">
        <f t="shared" si="229"/>
        <v/>
      </c>
      <c r="IT82" s="432" t="str">
        <f t="shared" si="229"/>
        <v/>
      </c>
      <c r="IU82" s="432" t="str">
        <f t="shared" si="229"/>
        <v/>
      </c>
      <c r="IV82" s="432" t="str">
        <f t="shared" si="229"/>
        <v/>
      </c>
      <c r="IW82" s="432" t="str">
        <f t="shared" si="229"/>
        <v/>
      </c>
      <c r="IX82" s="432" t="str">
        <f t="shared" si="229"/>
        <v/>
      </c>
      <c r="IY82" s="432" t="str">
        <f t="shared" si="230"/>
        <v/>
      </c>
      <c r="IZ82" s="432" t="str">
        <f t="shared" si="230"/>
        <v/>
      </c>
      <c r="JA82" s="432" t="str">
        <f t="shared" si="230"/>
        <v/>
      </c>
      <c r="JB82" s="432" t="str">
        <f t="shared" si="230"/>
        <v/>
      </c>
      <c r="JC82" s="432" t="str">
        <f t="shared" si="230"/>
        <v/>
      </c>
      <c r="JD82" s="432" t="str">
        <f t="shared" si="230"/>
        <v/>
      </c>
      <c r="JE82" s="432" t="str">
        <f t="shared" si="230"/>
        <v/>
      </c>
      <c r="JF82" s="432" t="str">
        <f t="shared" si="230"/>
        <v/>
      </c>
      <c r="JG82" s="432" t="str">
        <f t="shared" si="230"/>
        <v/>
      </c>
      <c r="JH82" s="432" t="str">
        <f t="shared" si="230"/>
        <v/>
      </c>
      <c r="JI82" s="432" t="str">
        <f t="shared" si="231"/>
        <v/>
      </c>
      <c r="JJ82" s="432" t="str">
        <f t="shared" si="231"/>
        <v/>
      </c>
      <c r="JK82" s="432" t="str">
        <f t="shared" si="231"/>
        <v/>
      </c>
      <c r="JL82" s="432" t="str">
        <f t="shared" si="231"/>
        <v/>
      </c>
      <c r="JM82" s="432" t="str">
        <f t="shared" si="231"/>
        <v/>
      </c>
      <c r="JN82" s="432" t="str">
        <f t="shared" si="231"/>
        <v/>
      </c>
      <c r="JO82" s="432" t="str">
        <f t="shared" si="231"/>
        <v/>
      </c>
      <c r="JP82" s="432" t="str">
        <f t="shared" si="231"/>
        <v/>
      </c>
      <c r="JQ82" s="432" t="str">
        <f t="shared" si="231"/>
        <v/>
      </c>
      <c r="JR82" s="432" t="str">
        <f t="shared" si="231"/>
        <v/>
      </c>
      <c r="JS82" s="432" t="str">
        <f t="shared" si="232"/>
        <v/>
      </c>
      <c r="JT82" s="432" t="str">
        <f t="shared" si="232"/>
        <v/>
      </c>
      <c r="JU82" s="432" t="str">
        <f t="shared" si="232"/>
        <v/>
      </c>
      <c r="JV82" s="432" t="str">
        <f t="shared" si="232"/>
        <v/>
      </c>
      <c r="JW82" s="432" t="str">
        <f t="shared" si="232"/>
        <v/>
      </c>
      <c r="JX82" s="432" t="str">
        <f t="shared" si="232"/>
        <v/>
      </c>
      <c r="JY82" s="432" t="str">
        <f t="shared" si="232"/>
        <v/>
      </c>
      <c r="JZ82" s="432" t="str">
        <f t="shared" si="232"/>
        <v/>
      </c>
      <c r="KA82" s="432" t="str">
        <f t="shared" si="232"/>
        <v/>
      </c>
      <c r="KB82" s="432" t="str">
        <f t="shared" si="232"/>
        <v/>
      </c>
      <c r="KC82" s="432" t="str">
        <f t="shared" si="233"/>
        <v/>
      </c>
      <c r="KD82" s="432" t="str">
        <f t="shared" si="233"/>
        <v/>
      </c>
      <c r="KE82" s="432" t="str">
        <f t="shared" si="233"/>
        <v/>
      </c>
      <c r="KF82" s="432" t="str">
        <f t="shared" si="233"/>
        <v/>
      </c>
      <c r="KG82" s="432" t="str">
        <f t="shared" si="233"/>
        <v/>
      </c>
      <c r="KH82" s="432" t="str">
        <f t="shared" si="233"/>
        <v/>
      </c>
      <c r="KI82" s="432" t="str">
        <f t="shared" si="233"/>
        <v/>
      </c>
      <c r="KJ82" s="432" t="str">
        <f t="shared" si="233"/>
        <v/>
      </c>
      <c r="KK82" s="432" t="str">
        <f t="shared" si="233"/>
        <v/>
      </c>
      <c r="KL82" s="432" t="str">
        <f t="shared" si="233"/>
        <v/>
      </c>
      <c r="KM82" s="432" t="str">
        <f t="shared" si="234"/>
        <v/>
      </c>
      <c r="KN82" s="432" t="str">
        <f t="shared" si="234"/>
        <v/>
      </c>
      <c r="KO82" s="432" t="str">
        <f t="shared" si="234"/>
        <v/>
      </c>
      <c r="KP82" s="432" t="str">
        <f t="shared" si="234"/>
        <v/>
      </c>
      <c r="KQ82" s="432" t="str">
        <f t="shared" si="234"/>
        <v/>
      </c>
      <c r="KR82" s="432" t="str">
        <f t="shared" si="234"/>
        <v/>
      </c>
      <c r="KS82" s="432" t="str">
        <f t="shared" si="234"/>
        <v/>
      </c>
      <c r="KT82" s="432" t="str">
        <f t="shared" si="234"/>
        <v/>
      </c>
      <c r="KU82" s="432" t="str">
        <f t="shared" si="234"/>
        <v/>
      </c>
      <c r="KV82" s="432" t="str">
        <f t="shared" si="234"/>
        <v/>
      </c>
      <c r="KW82" s="432" t="str">
        <f t="shared" si="235"/>
        <v/>
      </c>
      <c r="KX82" s="432" t="str">
        <f t="shared" si="235"/>
        <v/>
      </c>
      <c r="KY82" s="432" t="str">
        <f t="shared" si="235"/>
        <v/>
      </c>
      <c r="KZ82" s="432" t="str">
        <f t="shared" si="235"/>
        <v/>
      </c>
      <c r="LA82" s="432" t="str">
        <f t="shared" si="235"/>
        <v/>
      </c>
      <c r="LB82" s="432" t="str">
        <f t="shared" si="235"/>
        <v/>
      </c>
      <c r="LC82" s="432" t="str">
        <f t="shared" si="235"/>
        <v/>
      </c>
      <c r="LD82" s="432" t="str">
        <f t="shared" si="235"/>
        <v/>
      </c>
      <c r="LE82" s="432" t="str">
        <f t="shared" si="235"/>
        <v/>
      </c>
      <c r="LF82" s="432" t="str">
        <f t="shared" si="235"/>
        <v/>
      </c>
      <c r="LG82" s="432" t="str">
        <f t="shared" si="236"/>
        <v/>
      </c>
      <c r="LH82" s="432" t="str">
        <f t="shared" si="236"/>
        <v/>
      </c>
      <c r="LI82" s="432" t="str">
        <f t="shared" si="236"/>
        <v/>
      </c>
      <c r="LJ82" s="432" t="str">
        <f t="shared" si="236"/>
        <v/>
      </c>
      <c r="LK82" s="432" t="str">
        <f t="shared" si="236"/>
        <v/>
      </c>
      <c r="LL82" s="432" t="str">
        <f t="shared" si="236"/>
        <v/>
      </c>
      <c r="LM82" s="432" t="str">
        <f t="shared" si="236"/>
        <v/>
      </c>
      <c r="LN82" s="432" t="str">
        <f t="shared" si="236"/>
        <v/>
      </c>
      <c r="LO82" s="432" t="str">
        <f t="shared" si="236"/>
        <v/>
      </c>
      <c r="LP82" s="432" t="str">
        <f t="shared" si="236"/>
        <v/>
      </c>
      <c r="LQ82" s="432" t="str">
        <f t="shared" si="237"/>
        <v/>
      </c>
      <c r="LR82" s="432" t="str">
        <f t="shared" si="237"/>
        <v/>
      </c>
      <c r="LS82" s="432" t="str">
        <f t="shared" si="237"/>
        <v/>
      </c>
      <c r="LT82" s="432" t="str">
        <f t="shared" si="237"/>
        <v/>
      </c>
      <c r="LU82" s="432" t="str">
        <f t="shared" si="237"/>
        <v/>
      </c>
      <c r="LV82" s="432" t="str">
        <f t="shared" si="237"/>
        <v/>
      </c>
      <c r="LW82" s="432" t="str">
        <f t="shared" si="237"/>
        <v/>
      </c>
      <c r="LX82" s="432" t="str">
        <f t="shared" si="237"/>
        <v/>
      </c>
      <c r="LY82" s="432" t="str">
        <f t="shared" si="237"/>
        <v/>
      </c>
      <c r="LZ82" s="432" t="str">
        <f t="shared" si="237"/>
        <v/>
      </c>
      <c r="MA82" s="432" t="str">
        <f t="shared" si="238"/>
        <v/>
      </c>
      <c r="MB82" s="432" t="str">
        <f t="shared" si="238"/>
        <v/>
      </c>
      <c r="MC82" s="432" t="str">
        <f t="shared" si="238"/>
        <v/>
      </c>
      <c r="MD82" s="432" t="str">
        <f t="shared" si="238"/>
        <v/>
      </c>
      <c r="ME82" s="432" t="str">
        <f t="shared" si="238"/>
        <v/>
      </c>
      <c r="MF82" s="432" t="str">
        <f t="shared" si="238"/>
        <v/>
      </c>
      <c r="MG82" s="432" t="str">
        <f t="shared" si="238"/>
        <v/>
      </c>
      <c r="MH82" s="432" t="str">
        <f t="shared" si="238"/>
        <v/>
      </c>
      <c r="MI82" s="432" t="str">
        <f t="shared" si="238"/>
        <v/>
      </c>
      <c r="MJ82" s="432" t="str">
        <f t="shared" si="238"/>
        <v/>
      </c>
      <c r="MK82" s="432" t="str">
        <f t="shared" si="239"/>
        <v/>
      </c>
      <c r="ML82" s="432" t="str">
        <f t="shared" si="239"/>
        <v/>
      </c>
      <c r="MM82" s="432" t="str">
        <f t="shared" si="239"/>
        <v/>
      </c>
      <c r="MN82" s="432" t="str">
        <f t="shared" si="239"/>
        <v/>
      </c>
      <c r="MO82" s="432" t="str">
        <f t="shared" si="239"/>
        <v/>
      </c>
      <c r="MP82" s="432" t="str">
        <f t="shared" si="239"/>
        <v/>
      </c>
      <c r="MQ82" s="432" t="str">
        <f t="shared" si="239"/>
        <v/>
      </c>
      <c r="MR82" s="432" t="str">
        <f t="shared" si="239"/>
        <v/>
      </c>
      <c r="MS82" s="432" t="str">
        <f t="shared" si="239"/>
        <v/>
      </c>
      <c r="MT82" s="432" t="str">
        <f t="shared" si="239"/>
        <v/>
      </c>
      <c r="MU82" s="432" t="str">
        <f t="shared" si="240"/>
        <v/>
      </c>
      <c r="MV82" s="432" t="str">
        <f t="shared" si="240"/>
        <v/>
      </c>
      <c r="MW82" s="432" t="str">
        <f t="shared" si="240"/>
        <v/>
      </c>
      <c r="MX82" s="432" t="str">
        <f t="shared" si="240"/>
        <v/>
      </c>
      <c r="MY82" s="432" t="str">
        <f t="shared" si="240"/>
        <v/>
      </c>
      <c r="MZ82" s="432" t="str">
        <f t="shared" si="240"/>
        <v/>
      </c>
      <c r="NA82" s="432" t="str">
        <f t="shared" si="240"/>
        <v/>
      </c>
      <c r="NB82" s="432" t="str">
        <f t="shared" si="240"/>
        <v/>
      </c>
      <c r="NC82" s="432" t="str">
        <f t="shared" si="240"/>
        <v/>
      </c>
      <c r="ND82" s="432" t="str">
        <f t="shared" si="240"/>
        <v/>
      </c>
      <c r="NE82" s="432" t="str">
        <f t="shared" si="241"/>
        <v/>
      </c>
      <c r="NF82" s="432" t="str">
        <f t="shared" si="241"/>
        <v/>
      </c>
      <c r="NG82" s="432" t="str">
        <f t="shared" si="241"/>
        <v/>
      </c>
      <c r="NH82" s="432" t="str">
        <f t="shared" si="241"/>
        <v/>
      </c>
      <c r="NI82" s="432" t="str">
        <f t="shared" si="241"/>
        <v/>
      </c>
      <c r="NJ82" s="432" t="str">
        <f t="shared" si="241"/>
        <v/>
      </c>
      <c r="NK82" s="432" t="str">
        <f t="shared" si="241"/>
        <v/>
      </c>
      <c r="NL82" s="432" t="str">
        <f t="shared" si="241"/>
        <v/>
      </c>
      <c r="NM82" s="432" t="str">
        <f t="shared" si="241"/>
        <v/>
      </c>
      <c r="NN82" s="432" t="str">
        <f t="shared" si="241"/>
        <v/>
      </c>
      <c r="NO82" s="432" t="str">
        <f t="shared" si="242"/>
        <v/>
      </c>
      <c r="NP82" s="432" t="str">
        <f t="shared" si="242"/>
        <v/>
      </c>
      <c r="NQ82" s="432" t="str">
        <f t="shared" si="242"/>
        <v/>
      </c>
      <c r="NR82" s="432" t="str">
        <f t="shared" si="242"/>
        <v/>
      </c>
      <c r="NS82" s="432" t="str">
        <f t="shared" si="242"/>
        <v/>
      </c>
      <c r="NT82" s="432" t="str">
        <f t="shared" si="242"/>
        <v/>
      </c>
      <c r="NU82" s="432" t="str">
        <f t="shared" si="242"/>
        <v/>
      </c>
      <c r="NV82" s="432" t="str">
        <f t="shared" si="242"/>
        <v/>
      </c>
      <c r="NW82" s="432" t="str">
        <f t="shared" si="242"/>
        <v/>
      </c>
      <c r="NX82" s="432" t="str">
        <f t="shared" si="242"/>
        <v/>
      </c>
      <c r="NY82" s="432" t="str">
        <f t="shared" si="243"/>
        <v/>
      </c>
      <c r="NZ82" s="432" t="str">
        <f t="shared" si="243"/>
        <v/>
      </c>
      <c r="OA82" s="432" t="str">
        <f t="shared" si="243"/>
        <v/>
      </c>
      <c r="OB82" s="432" t="str">
        <f t="shared" si="243"/>
        <v/>
      </c>
      <c r="OC82" s="432" t="str">
        <f t="shared" si="243"/>
        <v/>
      </c>
      <c r="OD82" s="432" t="str">
        <f t="shared" si="243"/>
        <v/>
      </c>
      <c r="OE82" s="432" t="str">
        <f t="shared" si="243"/>
        <v/>
      </c>
      <c r="OF82" s="432" t="str">
        <f t="shared" si="243"/>
        <v/>
      </c>
      <c r="OG82" s="432" t="str">
        <f t="shared" si="243"/>
        <v/>
      </c>
      <c r="OH82" s="432" t="str">
        <f t="shared" si="243"/>
        <v/>
      </c>
      <c r="OI82" s="432" t="str">
        <f t="shared" si="244"/>
        <v/>
      </c>
      <c r="OJ82" s="432" t="str">
        <f t="shared" si="244"/>
        <v/>
      </c>
      <c r="OK82" s="432" t="str">
        <f t="shared" si="244"/>
        <v/>
      </c>
      <c r="OL82" s="432" t="str">
        <f t="shared" si="244"/>
        <v/>
      </c>
      <c r="OM82" s="432" t="str">
        <f t="shared" si="244"/>
        <v/>
      </c>
      <c r="ON82" s="432" t="str">
        <f t="shared" si="244"/>
        <v/>
      </c>
      <c r="OO82" s="432" t="str">
        <f t="shared" si="244"/>
        <v/>
      </c>
      <c r="OP82" s="432" t="str">
        <f t="shared" si="244"/>
        <v/>
      </c>
      <c r="OQ82" s="432" t="str">
        <f t="shared" si="244"/>
        <v/>
      </c>
      <c r="OR82" s="432" t="str">
        <f t="shared" si="244"/>
        <v/>
      </c>
      <c r="OS82" s="432" t="str">
        <f t="shared" si="245"/>
        <v/>
      </c>
      <c r="OT82" s="432" t="str">
        <f t="shared" si="245"/>
        <v/>
      </c>
      <c r="OU82" s="432" t="str">
        <f t="shared" si="245"/>
        <v/>
      </c>
      <c r="OV82" s="432" t="str">
        <f t="shared" si="245"/>
        <v/>
      </c>
      <c r="OW82" s="432" t="str">
        <f t="shared" si="245"/>
        <v/>
      </c>
      <c r="OX82" s="432" t="str">
        <f t="shared" si="245"/>
        <v/>
      </c>
      <c r="OY82" s="432" t="str">
        <f t="shared" si="245"/>
        <v/>
      </c>
      <c r="OZ82" s="432" t="str">
        <f t="shared" si="245"/>
        <v/>
      </c>
      <c r="PA82" s="432" t="str">
        <f t="shared" si="245"/>
        <v/>
      </c>
      <c r="PB82" s="432" t="str">
        <f t="shared" si="245"/>
        <v/>
      </c>
      <c r="PC82" s="432" t="str">
        <f t="shared" si="245"/>
        <v/>
      </c>
      <c r="PD82" s="432" t="str">
        <f t="shared" si="245"/>
        <v/>
      </c>
      <c r="PE82" s="432" t="str">
        <f t="shared" si="245"/>
        <v/>
      </c>
    </row>
    <row r="83" spans="1:421" ht="15.6">
      <c r="A83" s="541"/>
      <c r="B83" s="542"/>
      <c r="C83" s="947"/>
      <c r="D83" s="542"/>
      <c r="E83" s="546"/>
      <c r="F83" s="542"/>
      <c r="G83" s="543"/>
      <c r="H83" s="544"/>
      <c r="I83" s="545"/>
      <c r="J83" s="546"/>
      <c r="K83" s="546" t="str">
        <f t="shared" si="51"/>
        <v/>
      </c>
      <c r="L83" s="547" t="str">
        <f t="shared" si="12"/>
        <v/>
      </c>
      <c r="M83" s="951" t="str">
        <f t="shared" si="171"/>
        <v/>
      </c>
      <c r="N83" s="951" t="str">
        <f t="shared" si="52"/>
        <v/>
      </c>
      <c r="O83" s="1486"/>
      <c r="P83" s="1486"/>
      <c r="Q83" s="98"/>
      <c r="R83" s="167" t="str">
        <f t="shared" si="53"/>
        <v/>
      </c>
      <c r="S83" s="167" t="str">
        <f t="shared" si="54"/>
        <v/>
      </c>
      <c r="T83" s="167" t="str">
        <f t="shared" si="55"/>
        <v/>
      </c>
      <c r="U83" s="167" t="str">
        <f t="shared" si="56"/>
        <v/>
      </c>
      <c r="V83" s="85" t="s">
        <v>684</v>
      </c>
      <c r="W83" s="450">
        <v>9</v>
      </c>
      <c r="X83" s="167" t="str">
        <f t="shared" si="57"/>
        <v/>
      </c>
      <c r="Y83" s="167" t="str">
        <f t="shared" si="58"/>
        <v/>
      </c>
      <c r="Z83" s="167" t="str">
        <f t="shared" si="59"/>
        <v/>
      </c>
      <c r="AA83" s="25"/>
      <c r="AB83" s="25"/>
      <c r="AE83" s="25"/>
      <c r="AF83" s="25"/>
      <c r="AG83" s="25"/>
      <c r="AH83" s="25"/>
      <c r="AI83" s="25"/>
      <c r="AJ83" s="25"/>
      <c r="AK83" s="25"/>
      <c r="AL83" s="25"/>
      <c r="AM83" s="25"/>
      <c r="AN83" s="25"/>
      <c r="AO83" s="25"/>
      <c r="AP83" s="25"/>
      <c r="AQ83" s="25"/>
      <c r="AR83" s="25"/>
      <c r="AS83" s="25"/>
      <c r="AT83" s="25"/>
      <c r="AU83" s="25"/>
      <c r="AV83" s="25"/>
      <c r="AW83" s="432" t="str">
        <f t="shared" si="209"/>
        <v/>
      </c>
      <c r="AX83" s="432" t="str">
        <f t="shared" si="209"/>
        <v/>
      </c>
      <c r="AY83" s="432" t="str">
        <f t="shared" si="209"/>
        <v/>
      </c>
      <c r="AZ83" s="432" t="str">
        <f t="shared" si="209"/>
        <v/>
      </c>
      <c r="BA83" s="432" t="str">
        <f t="shared" si="209"/>
        <v/>
      </c>
      <c r="BB83" s="432" t="str">
        <f t="shared" si="209"/>
        <v/>
      </c>
      <c r="BC83" s="432" t="str">
        <f t="shared" si="209"/>
        <v/>
      </c>
      <c r="BD83" s="432" t="str">
        <f t="shared" si="209"/>
        <v/>
      </c>
      <c r="BE83" s="432" t="str">
        <f t="shared" si="209"/>
        <v/>
      </c>
      <c r="BF83" s="432" t="str">
        <f t="shared" si="209"/>
        <v/>
      </c>
      <c r="BG83" s="432" t="str">
        <f t="shared" si="210"/>
        <v/>
      </c>
      <c r="BH83" s="432" t="str">
        <f t="shared" si="210"/>
        <v/>
      </c>
      <c r="BI83" s="432" t="str">
        <f t="shared" si="210"/>
        <v/>
      </c>
      <c r="BJ83" s="432" t="str">
        <f t="shared" si="210"/>
        <v/>
      </c>
      <c r="BK83" s="432" t="str">
        <f t="shared" si="210"/>
        <v/>
      </c>
      <c r="BL83" s="432" t="str">
        <f t="shared" si="210"/>
        <v/>
      </c>
      <c r="BM83" s="432" t="str">
        <f t="shared" si="210"/>
        <v/>
      </c>
      <c r="BN83" s="432" t="str">
        <f t="shared" si="210"/>
        <v/>
      </c>
      <c r="BO83" s="432" t="str">
        <f t="shared" si="210"/>
        <v/>
      </c>
      <c r="BP83" s="432" t="str">
        <f t="shared" si="210"/>
        <v/>
      </c>
      <c r="BQ83" s="432" t="str">
        <f t="shared" si="211"/>
        <v/>
      </c>
      <c r="BR83" s="432" t="str">
        <f t="shared" si="211"/>
        <v/>
      </c>
      <c r="BS83" s="432" t="str">
        <f t="shared" si="211"/>
        <v/>
      </c>
      <c r="BT83" s="432" t="str">
        <f t="shared" si="211"/>
        <v/>
      </c>
      <c r="BU83" s="432" t="str">
        <f t="shared" si="211"/>
        <v/>
      </c>
      <c r="BV83" s="432" t="str">
        <f t="shared" si="211"/>
        <v/>
      </c>
      <c r="BW83" s="432" t="str">
        <f t="shared" si="211"/>
        <v/>
      </c>
      <c r="BX83" s="432" t="str">
        <f t="shared" si="211"/>
        <v/>
      </c>
      <c r="BY83" s="432" t="str">
        <f t="shared" si="211"/>
        <v/>
      </c>
      <c r="BZ83" s="432" t="str">
        <f t="shared" si="211"/>
        <v/>
      </c>
      <c r="CA83" s="432" t="str">
        <f t="shared" si="212"/>
        <v/>
      </c>
      <c r="CB83" s="432" t="str">
        <f t="shared" si="212"/>
        <v/>
      </c>
      <c r="CC83" s="432" t="str">
        <f t="shared" si="212"/>
        <v/>
      </c>
      <c r="CD83" s="432" t="str">
        <f t="shared" si="212"/>
        <v/>
      </c>
      <c r="CE83" s="432" t="str">
        <f t="shared" si="212"/>
        <v/>
      </c>
      <c r="CF83" s="432" t="str">
        <f t="shared" si="212"/>
        <v/>
      </c>
      <c r="CG83" s="432" t="str">
        <f t="shared" si="212"/>
        <v/>
      </c>
      <c r="CH83" s="432" t="str">
        <f t="shared" si="212"/>
        <v/>
      </c>
      <c r="CI83" s="432" t="str">
        <f t="shared" si="212"/>
        <v/>
      </c>
      <c r="CJ83" s="432" t="str">
        <f t="shared" si="212"/>
        <v/>
      </c>
      <c r="CK83" s="432" t="str">
        <f t="shared" si="213"/>
        <v/>
      </c>
      <c r="CL83" s="432" t="str">
        <f t="shared" si="213"/>
        <v/>
      </c>
      <c r="CM83" s="432" t="str">
        <f t="shared" si="213"/>
        <v/>
      </c>
      <c r="CN83" s="432" t="str">
        <f t="shared" si="213"/>
        <v/>
      </c>
      <c r="CO83" s="432" t="str">
        <f t="shared" si="213"/>
        <v/>
      </c>
      <c r="CP83" s="432" t="str">
        <f t="shared" si="213"/>
        <v/>
      </c>
      <c r="CQ83" s="432" t="str">
        <f t="shared" si="213"/>
        <v/>
      </c>
      <c r="CR83" s="432" t="str">
        <f t="shared" si="213"/>
        <v/>
      </c>
      <c r="CS83" s="432" t="str">
        <f t="shared" si="213"/>
        <v/>
      </c>
      <c r="CT83" s="432" t="str">
        <f t="shared" si="213"/>
        <v/>
      </c>
      <c r="CU83" s="432" t="str">
        <f t="shared" si="214"/>
        <v/>
      </c>
      <c r="CV83" s="432" t="str">
        <f t="shared" si="214"/>
        <v/>
      </c>
      <c r="CW83" s="432" t="str">
        <f t="shared" si="214"/>
        <v/>
      </c>
      <c r="CX83" s="432" t="str">
        <f t="shared" si="214"/>
        <v/>
      </c>
      <c r="CY83" s="432" t="str">
        <f t="shared" si="214"/>
        <v/>
      </c>
      <c r="CZ83" s="432" t="str">
        <f t="shared" si="214"/>
        <v/>
      </c>
      <c r="DA83" s="432" t="str">
        <f t="shared" si="214"/>
        <v/>
      </c>
      <c r="DB83" s="432" t="str">
        <f t="shared" si="214"/>
        <v/>
      </c>
      <c r="DC83" s="432" t="str">
        <f t="shared" si="214"/>
        <v/>
      </c>
      <c r="DD83" s="432" t="str">
        <f t="shared" si="214"/>
        <v/>
      </c>
      <c r="DE83" s="432" t="str">
        <f t="shared" si="215"/>
        <v/>
      </c>
      <c r="DF83" s="432" t="str">
        <f t="shared" si="215"/>
        <v/>
      </c>
      <c r="DG83" s="432" t="str">
        <f t="shared" si="215"/>
        <v/>
      </c>
      <c r="DH83" s="432" t="str">
        <f t="shared" si="215"/>
        <v/>
      </c>
      <c r="DI83" s="432" t="str">
        <f t="shared" si="215"/>
        <v/>
      </c>
      <c r="DJ83" s="432" t="str">
        <f t="shared" si="215"/>
        <v/>
      </c>
      <c r="DK83" s="432" t="str">
        <f t="shared" si="215"/>
        <v/>
      </c>
      <c r="DL83" s="432" t="str">
        <f t="shared" si="215"/>
        <v/>
      </c>
      <c r="DM83" s="432" t="str">
        <f t="shared" si="215"/>
        <v/>
      </c>
      <c r="DN83" s="432" t="str">
        <f t="shared" si="215"/>
        <v/>
      </c>
      <c r="DO83" s="432" t="str">
        <f t="shared" si="216"/>
        <v/>
      </c>
      <c r="DP83" s="432" t="str">
        <f t="shared" si="216"/>
        <v/>
      </c>
      <c r="DQ83" s="432" t="str">
        <f t="shared" si="216"/>
        <v/>
      </c>
      <c r="DR83" s="432" t="str">
        <f t="shared" si="216"/>
        <v/>
      </c>
      <c r="DS83" s="432" t="str">
        <f t="shared" si="216"/>
        <v/>
      </c>
      <c r="DT83" s="432" t="str">
        <f t="shared" si="216"/>
        <v/>
      </c>
      <c r="DU83" s="432" t="str">
        <f t="shared" si="216"/>
        <v/>
      </c>
      <c r="DV83" s="432" t="str">
        <f t="shared" si="216"/>
        <v/>
      </c>
      <c r="DW83" s="432" t="str">
        <f t="shared" si="216"/>
        <v/>
      </c>
      <c r="DX83" s="432" t="str">
        <f t="shared" si="216"/>
        <v/>
      </c>
      <c r="DY83" s="432" t="str">
        <f t="shared" si="217"/>
        <v/>
      </c>
      <c r="DZ83" s="432" t="str">
        <f t="shared" si="217"/>
        <v/>
      </c>
      <c r="EA83" s="432" t="str">
        <f t="shared" si="217"/>
        <v/>
      </c>
      <c r="EB83" s="432" t="str">
        <f t="shared" si="217"/>
        <v/>
      </c>
      <c r="EC83" s="432" t="str">
        <f t="shared" si="217"/>
        <v/>
      </c>
      <c r="ED83" s="432" t="str">
        <f t="shared" si="217"/>
        <v/>
      </c>
      <c r="EE83" s="432" t="str">
        <f t="shared" si="217"/>
        <v/>
      </c>
      <c r="EF83" s="432" t="str">
        <f t="shared" si="217"/>
        <v/>
      </c>
      <c r="EG83" s="432" t="str">
        <f t="shared" si="217"/>
        <v/>
      </c>
      <c r="EH83" s="432" t="str">
        <f t="shared" si="217"/>
        <v/>
      </c>
      <c r="EI83" s="432" t="str">
        <f t="shared" si="218"/>
        <v/>
      </c>
      <c r="EJ83" s="432" t="str">
        <f t="shared" si="218"/>
        <v/>
      </c>
      <c r="EK83" s="432" t="str">
        <f t="shared" si="218"/>
        <v/>
      </c>
      <c r="EL83" s="432" t="str">
        <f t="shared" si="218"/>
        <v/>
      </c>
      <c r="EM83" s="432" t="str">
        <f t="shared" si="218"/>
        <v/>
      </c>
      <c r="EN83" s="432" t="str">
        <f t="shared" si="218"/>
        <v/>
      </c>
      <c r="EO83" s="432" t="str">
        <f t="shared" si="218"/>
        <v/>
      </c>
      <c r="EP83" s="432" t="str">
        <f t="shared" si="218"/>
        <v/>
      </c>
      <c r="EQ83" s="432" t="str">
        <f t="shared" si="218"/>
        <v/>
      </c>
      <c r="ER83" s="432" t="str">
        <f t="shared" si="218"/>
        <v/>
      </c>
      <c r="ES83" s="432" t="str">
        <f t="shared" si="219"/>
        <v/>
      </c>
      <c r="ET83" s="432" t="str">
        <f t="shared" si="219"/>
        <v/>
      </c>
      <c r="EU83" s="432" t="str">
        <f t="shared" si="219"/>
        <v/>
      </c>
      <c r="EV83" s="432" t="str">
        <f t="shared" si="219"/>
        <v/>
      </c>
      <c r="EW83" s="432" t="str">
        <f t="shared" si="219"/>
        <v/>
      </c>
      <c r="EX83" s="432" t="str">
        <f t="shared" si="219"/>
        <v/>
      </c>
      <c r="EY83" s="432" t="str">
        <f t="shared" si="219"/>
        <v/>
      </c>
      <c r="EZ83" s="432" t="str">
        <f t="shared" si="219"/>
        <v/>
      </c>
      <c r="FA83" s="432" t="str">
        <f t="shared" si="219"/>
        <v/>
      </c>
      <c r="FB83" s="432" t="str">
        <f t="shared" si="219"/>
        <v/>
      </c>
      <c r="FC83" s="432" t="str">
        <f t="shared" si="220"/>
        <v/>
      </c>
      <c r="FD83" s="432" t="str">
        <f t="shared" si="220"/>
        <v/>
      </c>
      <c r="FE83" s="432" t="str">
        <f t="shared" si="220"/>
        <v/>
      </c>
      <c r="FF83" s="432" t="str">
        <f t="shared" si="220"/>
        <v/>
      </c>
      <c r="FG83" s="432" t="str">
        <f t="shared" si="220"/>
        <v/>
      </c>
      <c r="FH83" s="432" t="str">
        <f t="shared" si="220"/>
        <v/>
      </c>
      <c r="FI83" s="432" t="str">
        <f t="shared" si="220"/>
        <v/>
      </c>
      <c r="FJ83" s="432" t="str">
        <f t="shared" si="220"/>
        <v/>
      </c>
      <c r="FK83" s="432" t="str">
        <f t="shared" si="220"/>
        <v/>
      </c>
      <c r="FL83" s="432" t="str">
        <f t="shared" si="220"/>
        <v/>
      </c>
      <c r="FM83" s="432" t="str">
        <f t="shared" si="221"/>
        <v/>
      </c>
      <c r="FN83" s="432" t="str">
        <f t="shared" si="221"/>
        <v/>
      </c>
      <c r="FO83" s="432" t="str">
        <f t="shared" si="221"/>
        <v/>
      </c>
      <c r="FP83" s="432" t="str">
        <f t="shared" si="221"/>
        <v/>
      </c>
      <c r="FQ83" s="432" t="str">
        <f t="shared" si="221"/>
        <v/>
      </c>
      <c r="FR83" s="432" t="str">
        <f t="shared" si="221"/>
        <v/>
      </c>
      <c r="FS83" s="432" t="str">
        <f t="shared" si="221"/>
        <v/>
      </c>
      <c r="FT83" s="432" t="str">
        <f t="shared" si="221"/>
        <v/>
      </c>
      <c r="FU83" s="432" t="str">
        <f t="shared" si="221"/>
        <v/>
      </c>
      <c r="FV83" s="432" t="str">
        <f t="shared" si="221"/>
        <v/>
      </c>
      <c r="FW83" s="432" t="str">
        <f t="shared" si="222"/>
        <v/>
      </c>
      <c r="FX83" s="432" t="str">
        <f t="shared" si="222"/>
        <v/>
      </c>
      <c r="FY83" s="432" t="str">
        <f t="shared" si="222"/>
        <v/>
      </c>
      <c r="FZ83" s="432" t="str">
        <f t="shared" si="222"/>
        <v/>
      </c>
      <c r="GA83" s="432" t="str">
        <f t="shared" si="222"/>
        <v/>
      </c>
      <c r="GB83" s="432" t="str">
        <f t="shared" si="222"/>
        <v/>
      </c>
      <c r="GC83" s="432" t="str">
        <f t="shared" si="222"/>
        <v/>
      </c>
      <c r="GD83" s="432" t="str">
        <f t="shared" si="222"/>
        <v/>
      </c>
      <c r="GE83" s="432" t="str">
        <f t="shared" si="222"/>
        <v/>
      </c>
      <c r="GF83" s="432" t="str">
        <f t="shared" si="222"/>
        <v/>
      </c>
      <c r="GG83" s="432" t="str">
        <f t="shared" si="223"/>
        <v/>
      </c>
      <c r="GH83" s="432" t="str">
        <f t="shared" si="223"/>
        <v/>
      </c>
      <c r="GI83" s="432" t="str">
        <f t="shared" si="223"/>
        <v/>
      </c>
      <c r="GJ83" s="432" t="str">
        <f t="shared" si="223"/>
        <v/>
      </c>
      <c r="GK83" s="432" t="str">
        <f t="shared" si="223"/>
        <v/>
      </c>
      <c r="GL83" s="432" t="str">
        <f t="shared" si="223"/>
        <v/>
      </c>
      <c r="GM83" s="432" t="str">
        <f t="shared" si="223"/>
        <v/>
      </c>
      <c r="GN83" s="432" t="str">
        <f t="shared" si="223"/>
        <v/>
      </c>
      <c r="GO83" s="432" t="str">
        <f t="shared" si="223"/>
        <v/>
      </c>
      <c r="GP83" s="432" t="str">
        <f t="shared" si="223"/>
        <v/>
      </c>
      <c r="GQ83" s="432" t="str">
        <f t="shared" si="224"/>
        <v/>
      </c>
      <c r="GR83" s="432" t="str">
        <f t="shared" si="224"/>
        <v/>
      </c>
      <c r="GS83" s="432" t="str">
        <f t="shared" si="224"/>
        <v/>
      </c>
      <c r="GT83" s="432" t="str">
        <f t="shared" si="224"/>
        <v/>
      </c>
      <c r="GU83" s="432" t="str">
        <f t="shared" si="224"/>
        <v/>
      </c>
      <c r="GV83" s="432" t="str">
        <f t="shared" si="224"/>
        <v/>
      </c>
      <c r="GW83" s="432" t="str">
        <f t="shared" si="224"/>
        <v/>
      </c>
      <c r="GX83" s="432" t="str">
        <f t="shared" si="224"/>
        <v/>
      </c>
      <c r="GY83" s="432" t="str">
        <f t="shared" si="224"/>
        <v/>
      </c>
      <c r="GZ83" s="432" t="str">
        <f t="shared" si="224"/>
        <v/>
      </c>
      <c r="HA83" s="432" t="str">
        <f t="shared" si="225"/>
        <v/>
      </c>
      <c r="HB83" s="432" t="str">
        <f t="shared" si="225"/>
        <v/>
      </c>
      <c r="HC83" s="432" t="str">
        <f t="shared" si="225"/>
        <v/>
      </c>
      <c r="HD83" s="432" t="str">
        <f t="shared" si="225"/>
        <v/>
      </c>
      <c r="HE83" s="432" t="str">
        <f t="shared" si="225"/>
        <v/>
      </c>
      <c r="HF83" s="432" t="str">
        <f t="shared" si="225"/>
        <v/>
      </c>
      <c r="HG83" s="432" t="str">
        <f t="shared" si="225"/>
        <v/>
      </c>
      <c r="HH83" s="432" t="str">
        <f t="shared" si="225"/>
        <v/>
      </c>
      <c r="HI83" s="432" t="str">
        <f t="shared" si="225"/>
        <v/>
      </c>
      <c r="HJ83" s="432" t="str">
        <f t="shared" si="225"/>
        <v/>
      </c>
      <c r="HK83" s="432" t="str">
        <f t="shared" si="226"/>
        <v/>
      </c>
      <c r="HL83" s="432" t="str">
        <f t="shared" si="226"/>
        <v/>
      </c>
      <c r="HM83" s="432" t="str">
        <f t="shared" si="226"/>
        <v/>
      </c>
      <c r="HN83" s="432" t="str">
        <f t="shared" si="226"/>
        <v/>
      </c>
      <c r="HO83" s="432" t="str">
        <f t="shared" si="226"/>
        <v/>
      </c>
      <c r="HP83" s="432" t="str">
        <f t="shared" si="226"/>
        <v/>
      </c>
      <c r="HQ83" s="432" t="str">
        <f t="shared" si="226"/>
        <v/>
      </c>
      <c r="HR83" s="432" t="str">
        <f t="shared" si="226"/>
        <v/>
      </c>
      <c r="HS83" s="432" t="str">
        <f t="shared" si="226"/>
        <v/>
      </c>
      <c r="HT83" s="432" t="str">
        <f t="shared" si="226"/>
        <v/>
      </c>
      <c r="HU83" s="432" t="str">
        <f t="shared" si="227"/>
        <v/>
      </c>
      <c r="HV83" s="432" t="str">
        <f t="shared" si="227"/>
        <v/>
      </c>
      <c r="HW83" s="432" t="str">
        <f t="shared" si="227"/>
        <v/>
      </c>
      <c r="HX83" s="432" t="str">
        <f t="shared" si="227"/>
        <v/>
      </c>
      <c r="HY83" s="432" t="str">
        <f t="shared" si="227"/>
        <v/>
      </c>
      <c r="HZ83" s="432" t="str">
        <f t="shared" si="227"/>
        <v/>
      </c>
      <c r="IA83" s="432" t="str">
        <f t="shared" si="227"/>
        <v/>
      </c>
      <c r="IB83" s="432" t="str">
        <f t="shared" si="227"/>
        <v/>
      </c>
      <c r="IC83" s="432" t="str">
        <f t="shared" si="227"/>
        <v/>
      </c>
      <c r="ID83" s="432" t="str">
        <f t="shared" si="227"/>
        <v/>
      </c>
      <c r="IE83" s="432" t="str">
        <f t="shared" si="228"/>
        <v/>
      </c>
      <c r="IF83" s="432" t="str">
        <f t="shared" si="228"/>
        <v/>
      </c>
      <c r="IG83" s="432" t="str">
        <f t="shared" si="228"/>
        <v/>
      </c>
      <c r="IH83" s="432" t="str">
        <f t="shared" si="228"/>
        <v/>
      </c>
      <c r="II83" s="432" t="str">
        <f t="shared" si="228"/>
        <v/>
      </c>
      <c r="IJ83" s="432" t="str">
        <f t="shared" si="228"/>
        <v/>
      </c>
      <c r="IK83" s="432" t="str">
        <f t="shared" si="228"/>
        <v/>
      </c>
      <c r="IL83" s="432" t="str">
        <f t="shared" si="228"/>
        <v/>
      </c>
      <c r="IM83" s="432" t="str">
        <f t="shared" si="228"/>
        <v/>
      </c>
      <c r="IN83" s="432" t="str">
        <f t="shared" si="228"/>
        <v/>
      </c>
      <c r="IO83" s="432" t="str">
        <f t="shared" si="229"/>
        <v/>
      </c>
      <c r="IP83" s="432" t="str">
        <f t="shared" si="229"/>
        <v/>
      </c>
      <c r="IQ83" s="432" t="str">
        <f t="shared" si="229"/>
        <v/>
      </c>
      <c r="IR83" s="432" t="str">
        <f t="shared" si="229"/>
        <v/>
      </c>
      <c r="IS83" s="432" t="str">
        <f t="shared" si="229"/>
        <v/>
      </c>
      <c r="IT83" s="432" t="str">
        <f t="shared" si="229"/>
        <v/>
      </c>
      <c r="IU83" s="432" t="str">
        <f t="shared" si="229"/>
        <v/>
      </c>
      <c r="IV83" s="432" t="str">
        <f t="shared" si="229"/>
        <v/>
      </c>
      <c r="IW83" s="432" t="str">
        <f t="shared" si="229"/>
        <v/>
      </c>
      <c r="IX83" s="432" t="str">
        <f t="shared" si="229"/>
        <v/>
      </c>
      <c r="IY83" s="432" t="str">
        <f t="shared" si="230"/>
        <v/>
      </c>
      <c r="IZ83" s="432" t="str">
        <f t="shared" si="230"/>
        <v/>
      </c>
      <c r="JA83" s="432" t="str">
        <f t="shared" si="230"/>
        <v/>
      </c>
      <c r="JB83" s="432" t="str">
        <f t="shared" si="230"/>
        <v/>
      </c>
      <c r="JC83" s="432" t="str">
        <f t="shared" si="230"/>
        <v/>
      </c>
      <c r="JD83" s="432" t="str">
        <f t="shared" si="230"/>
        <v/>
      </c>
      <c r="JE83" s="432" t="str">
        <f t="shared" si="230"/>
        <v/>
      </c>
      <c r="JF83" s="432" t="str">
        <f t="shared" si="230"/>
        <v/>
      </c>
      <c r="JG83" s="432" t="str">
        <f t="shared" si="230"/>
        <v/>
      </c>
      <c r="JH83" s="432" t="str">
        <f t="shared" si="230"/>
        <v/>
      </c>
      <c r="JI83" s="432" t="str">
        <f t="shared" si="231"/>
        <v/>
      </c>
      <c r="JJ83" s="432" t="str">
        <f t="shared" si="231"/>
        <v/>
      </c>
      <c r="JK83" s="432" t="str">
        <f t="shared" si="231"/>
        <v/>
      </c>
      <c r="JL83" s="432" t="str">
        <f t="shared" si="231"/>
        <v/>
      </c>
      <c r="JM83" s="432" t="str">
        <f t="shared" si="231"/>
        <v/>
      </c>
      <c r="JN83" s="432" t="str">
        <f t="shared" si="231"/>
        <v/>
      </c>
      <c r="JO83" s="432" t="str">
        <f t="shared" si="231"/>
        <v/>
      </c>
      <c r="JP83" s="432" t="str">
        <f t="shared" si="231"/>
        <v/>
      </c>
      <c r="JQ83" s="432" t="str">
        <f t="shared" si="231"/>
        <v/>
      </c>
      <c r="JR83" s="432" t="str">
        <f t="shared" si="231"/>
        <v/>
      </c>
      <c r="JS83" s="432" t="str">
        <f t="shared" si="232"/>
        <v/>
      </c>
      <c r="JT83" s="432" t="str">
        <f t="shared" si="232"/>
        <v/>
      </c>
      <c r="JU83" s="432" t="str">
        <f t="shared" si="232"/>
        <v/>
      </c>
      <c r="JV83" s="432" t="str">
        <f t="shared" si="232"/>
        <v/>
      </c>
      <c r="JW83" s="432" t="str">
        <f t="shared" si="232"/>
        <v/>
      </c>
      <c r="JX83" s="432" t="str">
        <f t="shared" si="232"/>
        <v/>
      </c>
      <c r="JY83" s="432" t="str">
        <f t="shared" si="232"/>
        <v/>
      </c>
      <c r="JZ83" s="432" t="str">
        <f t="shared" si="232"/>
        <v/>
      </c>
      <c r="KA83" s="432" t="str">
        <f t="shared" si="232"/>
        <v/>
      </c>
      <c r="KB83" s="432" t="str">
        <f t="shared" si="232"/>
        <v/>
      </c>
      <c r="KC83" s="432" t="str">
        <f t="shared" si="233"/>
        <v/>
      </c>
      <c r="KD83" s="432" t="str">
        <f t="shared" si="233"/>
        <v/>
      </c>
      <c r="KE83" s="432" t="str">
        <f t="shared" si="233"/>
        <v/>
      </c>
      <c r="KF83" s="432" t="str">
        <f t="shared" si="233"/>
        <v/>
      </c>
      <c r="KG83" s="432" t="str">
        <f t="shared" si="233"/>
        <v/>
      </c>
      <c r="KH83" s="432" t="str">
        <f t="shared" si="233"/>
        <v/>
      </c>
      <c r="KI83" s="432" t="str">
        <f t="shared" si="233"/>
        <v/>
      </c>
      <c r="KJ83" s="432" t="str">
        <f t="shared" si="233"/>
        <v/>
      </c>
      <c r="KK83" s="432" t="str">
        <f t="shared" si="233"/>
        <v/>
      </c>
      <c r="KL83" s="432" t="str">
        <f t="shared" si="233"/>
        <v/>
      </c>
      <c r="KM83" s="432" t="str">
        <f t="shared" si="234"/>
        <v/>
      </c>
      <c r="KN83" s="432" t="str">
        <f t="shared" si="234"/>
        <v/>
      </c>
      <c r="KO83" s="432" t="str">
        <f t="shared" si="234"/>
        <v/>
      </c>
      <c r="KP83" s="432" t="str">
        <f t="shared" si="234"/>
        <v/>
      </c>
      <c r="KQ83" s="432" t="str">
        <f t="shared" si="234"/>
        <v/>
      </c>
      <c r="KR83" s="432" t="str">
        <f t="shared" si="234"/>
        <v/>
      </c>
      <c r="KS83" s="432" t="str">
        <f t="shared" si="234"/>
        <v/>
      </c>
      <c r="KT83" s="432" t="str">
        <f t="shared" si="234"/>
        <v/>
      </c>
      <c r="KU83" s="432" t="str">
        <f t="shared" si="234"/>
        <v/>
      </c>
      <c r="KV83" s="432" t="str">
        <f t="shared" si="234"/>
        <v/>
      </c>
      <c r="KW83" s="432" t="str">
        <f t="shared" si="235"/>
        <v/>
      </c>
      <c r="KX83" s="432" t="str">
        <f t="shared" si="235"/>
        <v/>
      </c>
      <c r="KY83" s="432" t="str">
        <f t="shared" si="235"/>
        <v/>
      </c>
      <c r="KZ83" s="432" t="str">
        <f t="shared" si="235"/>
        <v/>
      </c>
      <c r="LA83" s="432" t="str">
        <f t="shared" si="235"/>
        <v/>
      </c>
      <c r="LB83" s="432" t="str">
        <f t="shared" si="235"/>
        <v/>
      </c>
      <c r="LC83" s="432" t="str">
        <f t="shared" si="235"/>
        <v/>
      </c>
      <c r="LD83" s="432" t="str">
        <f t="shared" si="235"/>
        <v/>
      </c>
      <c r="LE83" s="432" t="str">
        <f t="shared" si="235"/>
        <v/>
      </c>
      <c r="LF83" s="432" t="str">
        <f t="shared" si="235"/>
        <v/>
      </c>
      <c r="LG83" s="432" t="str">
        <f t="shared" si="236"/>
        <v/>
      </c>
      <c r="LH83" s="432" t="str">
        <f t="shared" si="236"/>
        <v/>
      </c>
      <c r="LI83" s="432" t="str">
        <f t="shared" si="236"/>
        <v/>
      </c>
      <c r="LJ83" s="432" t="str">
        <f t="shared" si="236"/>
        <v/>
      </c>
      <c r="LK83" s="432" t="str">
        <f t="shared" si="236"/>
        <v/>
      </c>
      <c r="LL83" s="432" t="str">
        <f t="shared" si="236"/>
        <v/>
      </c>
      <c r="LM83" s="432" t="str">
        <f t="shared" si="236"/>
        <v/>
      </c>
      <c r="LN83" s="432" t="str">
        <f t="shared" si="236"/>
        <v/>
      </c>
      <c r="LO83" s="432" t="str">
        <f t="shared" si="236"/>
        <v/>
      </c>
      <c r="LP83" s="432" t="str">
        <f t="shared" si="236"/>
        <v/>
      </c>
      <c r="LQ83" s="432" t="str">
        <f t="shared" si="237"/>
        <v/>
      </c>
      <c r="LR83" s="432" t="str">
        <f t="shared" si="237"/>
        <v/>
      </c>
      <c r="LS83" s="432" t="str">
        <f t="shared" si="237"/>
        <v/>
      </c>
      <c r="LT83" s="432" t="str">
        <f t="shared" si="237"/>
        <v/>
      </c>
      <c r="LU83" s="432" t="str">
        <f t="shared" si="237"/>
        <v/>
      </c>
      <c r="LV83" s="432" t="str">
        <f t="shared" si="237"/>
        <v/>
      </c>
      <c r="LW83" s="432" t="str">
        <f t="shared" si="237"/>
        <v/>
      </c>
      <c r="LX83" s="432" t="str">
        <f t="shared" si="237"/>
        <v/>
      </c>
      <c r="LY83" s="432" t="str">
        <f t="shared" si="237"/>
        <v/>
      </c>
      <c r="LZ83" s="432" t="str">
        <f t="shared" si="237"/>
        <v/>
      </c>
      <c r="MA83" s="432" t="str">
        <f t="shared" si="238"/>
        <v/>
      </c>
      <c r="MB83" s="432" t="str">
        <f t="shared" si="238"/>
        <v/>
      </c>
      <c r="MC83" s="432" t="str">
        <f t="shared" si="238"/>
        <v/>
      </c>
      <c r="MD83" s="432" t="str">
        <f t="shared" si="238"/>
        <v/>
      </c>
      <c r="ME83" s="432" t="str">
        <f t="shared" si="238"/>
        <v/>
      </c>
      <c r="MF83" s="432" t="str">
        <f t="shared" si="238"/>
        <v/>
      </c>
      <c r="MG83" s="432" t="str">
        <f t="shared" si="238"/>
        <v/>
      </c>
      <c r="MH83" s="432" t="str">
        <f t="shared" si="238"/>
        <v/>
      </c>
      <c r="MI83" s="432" t="str">
        <f t="shared" si="238"/>
        <v/>
      </c>
      <c r="MJ83" s="432" t="str">
        <f t="shared" si="238"/>
        <v/>
      </c>
      <c r="MK83" s="432" t="str">
        <f t="shared" si="239"/>
        <v/>
      </c>
      <c r="ML83" s="432" t="str">
        <f t="shared" si="239"/>
        <v/>
      </c>
      <c r="MM83" s="432" t="str">
        <f t="shared" si="239"/>
        <v/>
      </c>
      <c r="MN83" s="432" t="str">
        <f t="shared" si="239"/>
        <v/>
      </c>
      <c r="MO83" s="432" t="str">
        <f t="shared" si="239"/>
        <v/>
      </c>
      <c r="MP83" s="432" t="str">
        <f t="shared" si="239"/>
        <v/>
      </c>
      <c r="MQ83" s="432" t="str">
        <f t="shared" si="239"/>
        <v/>
      </c>
      <c r="MR83" s="432" t="str">
        <f t="shared" si="239"/>
        <v/>
      </c>
      <c r="MS83" s="432" t="str">
        <f t="shared" si="239"/>
        <v/>
      </c>
      <c r="MT83" s="432" t="str">
        <f t="shared" si="239"/>
        <v/>
      </c>
      <c r="MU83" s="432" t="str">
        <f t="shared" si="240"/>
        <v/>
      </c>
      <c r="MV83" s="432" t="str">
        <f t="shared" si="240"/>
        <v/>
      </c>
      <c r="MW83" s="432" t="str">
        <f t="shared" si="240"/>
        <v/>
      </c>
      <c r="MX83" s="432" t="str">
        <f t="shared" si="240"/>
        <v/>
      </c>
      <c r="MY83" s="432" t="str">
        <f t="shared" si="240"/>
        <v/>
      </c>
      <c r="MZ83" s="432" t="str">
        <f t="shared" si="240"/>
        <v/>
      </c>
      <c r="NA83" s="432" t="str">
        <f t="shared" si="240"/>
        <v/>
      </c>
      <c r="NB83" s="432" t="str">
        <f t="shared" si="240"/>
        <v/>
      </c>
      <c r="NC83" s="432" t="str">
        <f t="shared" si="240"/>
        <v/>
      </c>
      <c r="ND83" s="432" t="str">
        <f t="shared" si="240"/>
        <v/>
      </c>
      <c r="NE83" s="432" t="str">
        <f t="shared" si="241"/>
        <v/>
      </c>
      <c r="NF83" s="432" t="str">
        <f t="shared" si="241"/>
        <v/>
      </c>
      <c r="NG83" s="432" t="str">
        <f t="shared" si="241"/>
        <v/>
      </c>
      <c r="NH83" s="432" t="str">
        <f t="shared" si="241"/>
        <v/>
      </c>
      <c r="NI83" s="432" t="str">
        <f t="shared" si="241"/>
        <v/>
      </c>
      <c r="NJ83" s="432" t="str">
        <f t="shared" si="241"/>
        <v/>
      </c>
      <c r="NK83" s="432" t="str">
        <f t="shared" si="241"/>
        <v/>
      </c>
      <c r="NL83" s="432" t="str">
        <f t="shared" si="241"/>
        <v/>
      </c>
      <c r="NM83" s="432" t="str">
        <f t="shared" si="241"/>
        <v/>
      </c>
      <c r="NN83" s="432" t="str">
        <f t="shared" si="241"/>
        <v/>
      </c>
      <c r="NO83" s="432" t="str">
        <f t="shared" si="242"/>
        <v/>
      </c>
      <c r="NP83" s="432" t="str">
        <f t="shared" si="242"/>
        <v/>
      </c>
      <c r="NQ83" s="432" t="str">
        <f t="shared" si="242"/>
        <v/>
      </c>
      <c r="NR83" s="432" t="str">
        <f t="shared" si="242"/>
        <v/>
      </c>
      <c r="NS83" s="432" t="str">
        <f t="shared" si="242"/>
        <v/>
      </c>
      <c r="NT83" s="432" t="str">
        <f t="shared" si="242"/>
        <v/>
      </c>
      <c r="NU83" s="432" t="str">
        <f t="shared" si="242"/>
        <v/>
      </c>
      <c r="NV83" s="432" t="str">
        <f t="shared" si="242"/>
        <v/>
      </c>
      <c r="NW83" s="432" t="str">
        <f t="shared" si="242"/>
        <v/>
      </c>
      <c r="NX83" s="432" t="str">
        <f t="shared" si="242"/>
        <v/>
      </c>
      <c r="NY83" s="432" t="str">
        <f t="shared" si="243"/>
        <v/>
      </c>
      <c r="NZ83" s="432" t="str">
        <f t="shared" si="243"/>
        <v/>
      </c>
      <c r="OA83" s="432" t="str">
        <f t="shared" si="243"/>
        <v/>
      </c>
      <c r="OB83" s="432" t="str">
        <f t="shared" si="243"/>
        <v/>
      </c>
      <c r="OC83" s="432" t="str">
        <f t="shared" si="243"/>
        <v/>
      </c>
      <c r="OD83" s="432" t="str">
        <f t="shared" si="243"/>
        <v/>
      </c>
      <c r="OE83" s="432" t="str">
        <f t="shared" si="243"/>
        <v/>
      </c>
      <c r="OF83" s="432" t="str">
        <f t="shared" si="243"/>
        <v/>
      </c>
      <c r="OG83" s="432" t="str">
        <f t="shared" si="243"/>
        <v/>
      </c>
      <c r="OH83" s="432" t="str">
        <f t="shared" si="243"/>
        <v/>
      </c>
      <c r="OI83" s="432" t="str">
        <f t="shared" si="244"/>
        <v/>
      </c>
      <c r="OJ83" s="432" t="str">
        <f t="shared" si="244"/>
        <v/>
      </c>
      <c r="OK83" s="432" t="str">
        <f t="shared" si="244"/>
        <v/>
      </c>
      <c r="OL83" s="432" t="str">
        <f t="shared" si="244"/>
        <v/>
      </c>
      <c r="OM83" s="432" t="str">
        <f t="shared" si="244"/>
        <v/>
      </c>
      <c r="ON83" s="432" t="str">
        <f t="shared" si="244"/>
        <v/>
      </c>
      <c r="OO83" s="432" t="str">
        <f t="shared" si="244"/>
        <v/>
      </c>
      <c r="OP83" s="432" t="str">
        <f t="shared" si="244"/>
        <v/>
      </c>
      <c r="OQ83" s="432" t="str">
        <f t="shared" si="244"/>
        <v/>
      </c>
      <c r="OR83" s="432" t="str">
        <f t="shared" si="244"/>
        <v/>
      </c>
      <c r="OS83" s="432" t="str">
        <f t="shared" si="245"/>
        <v/>
      </c>
      <c r="OT83" s="432" t="str">
        <f t="shared" si="245"/>
        <v/>
      </c>
      <c r="OU83" s="432" t="str">
        <f t="shared" si="245"/>
        <v/>
      </c>
      <c r="OV83" s="432" t="str">
        <f t="shared" si="245"/>
        <v/>
      </c>
      <c r="OW83" s="432" t="str">
        <f t="shared" si="245"/>
        <v/>
      </c>
      <c r="OX83" s="432" t="str">
        <f t="shared" si="245"/>
        <v/>
      </c>
      <c r="OY83" s="432" t="str">
        <f t="shared" si="245"/>
        <v/>
      </c>
      <c r="OZ83" s="432" t="str">
        <f t="shared" si="245"/>
        <v/>
      </c>
      <c r="PA83" s="432" t="str">
        <f t="shared" si="245"/>
        <v/>
      </c>
      <c r="PB83" s="432" t="str">
        <f t="shared" si="245"/>
        <v/>
      </c>
      <c r="PC83" s="432" t="str">
        <f t="shared" si="245"/>
        <v/>
      </c>
      <c r="PD83" s="432" t="str">
        <f t="shared" si="245"/>
        <v/>
      </c>
      <c r="PE83" s="432" t="str">
        <f t="shared" si="245"/>
        <v/>
      </c>
    </row>
    <row r="84" spans="1:421" ht="15.6">
      <c r="A84" s="549"/>
      <c r="B84" s="550"/>
      <c r="C84" s="948"/>
      <c r="D84" s="550"/>
      <c r="E84" s="554"/>
      <c r="F84" s="550"/>
      <c r="G84" s="551"/>
      <c r="H84" s="552"/>
      <c r="I84" s="553"/>
      <c r="J84" s="554"/>
      <c r="K84" s="554" t="str">
        <f t="shared" si="51"/>
        <v/>
      </c>
      <c r="L84" s="657" t="str">
        <f t="shared" si="12"/>
        <v/>
      </c>
      <c r="M84" s="952" t="str">
        <f t="shared" si="171"/>
        <v/>
      </c>
      <c r="N84" s="952" t="str">
        <f t="shared" si="52"/>
        <v/>
      </c>
      <c r="O84" s="1487"/>
      <c r="P84" s="1487"/>
      <c r="Q84" s="98"/>
      <c r="R84" s="167" t="str">
        <f t="shared" si="53"/>
        <v/>
      </c>
      <c r="S84" s="167" t="str">
        <f t="shared" si="54"/>
        <v/>
      </c>
      <c r="T84" s="167" t="str">
        <f t="shared" si="55"/>
        <v/>
      </c>
      <c r="U84" s="167" t="str">
        <f t="shared" si="56"/>
        <v/>
      </c>
      <c r="V84" s="85" t="s">
        <v>685</v>
      </c>
      <c r="W84" s="450">
        <v>9.1666666666666661</v>
      </c>
      <c r="X84" s="167" t="str">
        <f t="shared" si="57"/>
        <v/>
      </c>
      <c r="Y84" s="167" t="str">
        <f t="shared" si="58"/>
        <v/>
      </c>
      <c r="Z84" s="167" t="str">
        <f t="shared" si="59"/>
        <v/>
      </c>
      <c r="AA84" s="25"/>
      <c r="AB84" s="25"/>
      <c r="AE84" s="25"/>
      <c r="AF84" s="25"/>
      <c r="AG84" s="25"/>
      <c r="AH84" s="25"/>
      <c r="AI84" s="25"/>
      <c r="AJ84" s="25"/>
      <c r="AK84" s="25"/>
      <c r="AL84" s="25"/>
      <c r="AM84" s="25"/>
      <c r="AN84" s="25"/>
      <c r="AO84" s="25"/>
      <c r="AP84" s="25"/>
      <c r="AQ84" s="25"/>
      <c r="AR84" s="25"/>
      <c r="AS84" s="25"/>
      <c r="AT84" s="25"/>
      <c r="AU84" s="25"/>
      <c r="AV84" s="25"/>
      <c r="AW84" s="432" t="str">
        <f t="shared" si="209"/>
        <v/>
      </c>
      <c r="AX84" s="432" t="str">
        <f t="shared" si="209"/>
        <v/>
      </c>
      <c r="AY84" s="432" t="str">
        <f t="shared" si="209"/>
        <v/>
      </c>
      <c r="AZ84" s="432" t="str">
        <f t="shared" si="209"/>
        <v/>
      </c>
      <c r="BA84" s="432" t="str">
        <f t="shared" si="209"/>
        <v/>
      </c>
      <c r="BB84" s="432" t="str">
        <f t="shared" si="209"/>
        <v/>
      </c>
      <c r="BC84" s="432" t="str">
        <f t="shared" si="209"/>
        <v/>
      </c>
      <c r="BD84" s="432" t="str">
        <f t="shared" si="209"/>
        <v/>
      </c>
      <c r="BE84" s="432" t="str">
        <f t="shared" si="209"/>
        <v/>
      </c>
      <c r="BF84" s="432" t="str">
        <f t="shared" si="209"/>
        <v/>
      </c>
      <c r="BG84" s="432" t="str">
        <f t="shared" si="210"/>
        <v/>
      </c>
      <c r="BH84" s="432" t="str">
        <f t="shared" si="210"/>
        <v/>
      </c>
      <c r="BI84" s="432" t="str">
        <f t="shared" si="210"/>
        <v/>
      </c>
      <c r="BJ84" s="432" t="str">
        <f t="shared" si="210"/>
        <v/>
      </c>
      <c r="BK84" s="432" t="str">
        <f t="shared" si="210"/>
        <v/>
      </c>
      <c r="BL84" s="432" t="str">
        <f t="shared" si="210"/>
        <v/>
      </c>
      <c r="BM84" s="432" t="str">
        <f t="shared" si="210"/>
        <v/>
      </c>
      <c r="BN84" s="432" t="str">
        <f t="shared" si="210"/>
        <v/>
      </c>
      <c r="BO84" s="432" t="str">
        <f t="shared" si="210"/>
        <v/>
      </c>
      <c r="BP84" s="432" t="str">
        <f t="shared" si="210"/>
        <v/>
      </c>
      <c r="BQ84" s="432" t="str">
        <f t="shared" si="211"/>
        <v/>
      </c>
      <c r="BR84" s="432" t="str">
        <f t="shared" si="211"/>
        <v/>
      </c>
      <c r="BS84" s="432" t="str">
        <f t="shared" si="211"/>
        <v/>
      </c>
      <c r="BT84" s="432" t="str">
        <f t="shared" si="211"/>
        <v/>
      </c>
      <c r="BU84" s="432" t="str">
        <f t="shared" si="211"/>
        <v/>
      </c>
      <c r="BV84" s="432" t="str">
        <f t="shared" si="211"/>
        <v/>
      </c>
      <c r="BW84" s="432" t="str">
        <f t="shared" si="211"/>
        <v/>
      </c>
      <c r="BX84" s="432" t="str">
        <f t="shared" si="211"/>
        <v/>
      </c>
      <c r="BY84" s="432" t="str">
        <f t="shared" si="211"/>
        <v/>
      </c>
      <c r="BZ84" s="432" t="str">
        <f t="shared" si="211"/>
        <v/>
      </c>
      <c r="CA84" s="432" t="str">
        <f t="shared" si="212"/>
        <v/>
      </c>
      <c r="CB84" s="432" t="str">
        <f t="shared" si="212"/>
        <v/>
      </c>
      <c r="CC84" s="432" t="str">
        <f t="shared" si="212"/>
        <v/>
      </c>
      <c r="CD84" s="432" t="str">
        <f t="shared" si="212"/>
        <v/>
      </c>
      <c r="CE84" s="432" t="str">
        <f t="shared" si="212"/>
        <v/>
      </c>
      <c r="CF84" s="432" t="str">
        <f t="shared" si="212"/>
        <v/>
      </c>
      <c r="CG84" s="432" t="str">
        <f t="shared" si="212"/>
        <v/>
      </c>
      <c r="CH84" s="432" t="str">
        <f t="shared" si="212"/>
        <v/>
      </c>
      <c r="CI84" s="432" t="str">
        <f t="shared" si="212"/>
        <v/>
      </c>
      <c r="CJ84" s="432" t="str">
        <f t="shared" si="212"/>
        <v/>
      </c>
      <c r="CK84" s="432" t="str">
        <f t="shared" si="213"/>
        <v/>
      </c>
      <c r="CL84" s="432" t="str">
        <f t="shared" si="213"/>
        <v/>
      </c>
      <c r="CM84" s="432" t="str">
        <f t="shared" si="213"/>
        <v/>
      </c>
      <c r="CN84" s="432" t="str">
        <f t="shared" si="213"/>
        <v/>
      </c>
      <c r="CO84" s="432" t="str">
        <f t="shared" si="213"/>
        <v/>
      </c>
      <c r="CP84" s="432" t="str">
        <f t="shared" si="213"/>
        <v/>
      </c>
      <c r="CQ84" s="432" t="str">
        <f t="shared" si="213"/>
        <v/>
      </c>
      <c r="CR84" s="432" t="str">
        <f t="shared" si="213"/>
        <v/>
      </c>
      <c r="CS84" s="432" t="str">
        <f t="shared" si="213"/>
        <v/>
      </c>
      <c r="CT84" s="432" t="str">
        <f t="shared" si="213"/>
        <v/>
      </c>
      <c r="CU84" s="432" t="str">
        <f t="shared" si="214"/>
        <v/>
      </c>
      <c r="CV84" s="432" t="str">
        <f t="shared" si="214"/>
        <v/>
      </c>
      <c r="CW84" s="432" t="str">
        <f t="shared" si="214"/>
        <v/>
      </c>
      <c r="CX84" s="432" t="str">
        <f t="shared" si="214"/>
        <v/>
      </c>
      <c r="CY84" s="432" t="str">
        <f t="shared" si="214"/>
        <v/>
      </c>
      <c r="CZ84" s="432" t="str">
        <f t="shared" si="214"/>
        <v/>
      </c>
      <c r="DA84" s="432" t="str">
        <f t="shared" si="214"/>
        <v/>
      </c>
      <c r="DB84" s="432" t="str">
        <f t="shared" si="214"/>
        <v/>
      </c>
      <c r="DC84" s="432" t="str">
        <f t="shared" si="214"/>
        <v/>
      </c>
      <c r="DD84" s="432" t="str">
        <f t="shared" si="214"/>
        <v/>
      </c>
      <c r="DE84" s="432" t="str">
        <f t="shared" si="215"/>
        <v/>
      </c>
      <c r="DF84" s="432" t="str">
        <f t="shared" si="215"/>
        <v/>
      </c>
      <c r="DG84" s="432" t="str">
        <f t="shared" si="215"/>
        <v/>
      </c>
      <c r="DH84" s="432" t="str">
        <f t="shared" si="215"/>
        <v/>
      </c>
      <c r="DI84" s="432" t="str">
        <f t="shared" si="215"/>
        <v/>
      </c>
      <c r="DJ84" s="432" t="str">
        <f t="shared" si="215"/>
        <v/>
      </c>
      <c r="DK84" s="432" t="str">
        <f t="shared" si="215"/>
        <v/>
      </c>
      <c r="DL84" s="432" t="str">
        <f t="shared" si="215"/>
        <v/>
      </c>
      <c r="DM84" s="432" t="str">
        <f t="shared" si="215"/>
        <v/>
      </c>
      <c r="DN84" s="432" t="str">
        <f t="shared" si="215"/>
        <v/>
      </c>
      <c r="DO84" s="432" t="str">
        <f t="shared" si="216"/>
        <v/>
      </c>
      <c r="DP84" s="432" t="str">
        <f t="shared" si="216"/>
        <v/>
      </c>
      <c r="DQ84" s="432" t="str">
        <f t="shared" si="216"/>
        <v/>
      </c>
      <c r="DR84" s="432" t="str">
        <f t="shared" si="216"/>
        <v/>
      </c>
      <c r="DS84" s="432" t="str">
        <f t="shared" si="216"/>
        <v/>
      </c>
      <c r="DT84" s="432" t="str">
        <f t="shared" si="216"/>
        <v/>
      </c>
      <c r="DU84" s="432" t="str">
        <f t="shared" si="216"/>
        <v/>
      </c>
      <c r="DV84" s="432" t="str">
        <f t="shared" si="216"/>
        <v/>
      </c>
      <c r="DW84" s="432" t="str">
        <f t="shared" si="216"/>
        <v/>
      </c>
      <c r="DX84" s="432" t="str">
        <f t="shared" si="216"/>
        <v/>
      </c>
      <c r="DY84" s="432" t="str">
        <f t="shared" si="217"/>
        <v/>
      </c>
      <c r="DZ84" s="432" t="str">
        <f t="shared" si="217"/>
        <v/>
      </c>
      <c r="EA84" s="432" t="str">
        <f t="shared" si="217"/>
        <v/>
      </c>
      <c r="EB84" s="432" t="str">
        <f t="shared" si="217"/>
        <v/>
      </c>
      <c r="EC84" s="432" t="str">
        <f t="shared" si="217"/>
        <v/>
      </c>
      <c r="ED84" s="432" t="str">
        <f t="shared" si="217"/>
        <v/>
      </c>
      <c r="EE84" s="432" t="str">
        <f t="shared" si="217"/>
        <v/>
      </c>
      <c r="EF84" s="432" t="str">
        <f t="shared" si="217"/>
        <v/>
      </c>
      <c r="EG84" s="432" t="str">
        <f t="shared" si="217"/>
        <v/>
      </c>
      <c r="EH84" s="432" t="str">
        <f t="shared" si="217"/>
        <v/>
      </c>
      <c r="EI84" s="432" t="str">
        <f t="shared" si="218"/>
        <v/>
      </c>
      <c r="EJ84" s="432" t="str">
        <f t="shared" si="218"/>
        <v/>
      </c>
      <c r="EK84" s="432" t="str">
        <f t="shared" si="218"/>
        <v/>
      </c>
      <c r="EL84" s="432" t="str">
        <f t="shared" si="218"/>
        <v/>
      </c>
      <c r="EM84" s="432" t="str">
        <f t="shared" si="218"/>
        <v/>
      </c>
      <c r="EN84" s="432" t="str">
        <f t="shared" si="218"/>
        <v/>
      </c>
      <c r="EO84" s="432" t="str">
        <f t="shared" si="218"/>
        <v/>
      </c>
      <c r="EP84" s="432" t="str">
        <f t="shared" si="218"/>
        <v/>
      </c>
      <c r="EQ84" s="432" t="str">
        <f t="shared" si="218"/>
        <v/>
      </c>
      <c r="ER84" s="432" t="str">
        <f t="shared" si="218"/>
        <v/>
      </c>
      <c r="ES84" s="432" t="str">
        <f t="shared" si="219"/>
        <v/>
      </c>
      <c r="ET84" s="432" t="str">
        <f t="shared" si="219"/>
        <v/>
      </c>
      <c r="EU84" s="432" t="str">
        <f t="shared" si="219"/>
        <v/>
      </c>
      <c r="EV84" s="432" t="str">
        <f t="shared" si="219"/>
        <v/>
      </c>
      <c r="EW84" s="432" t="str">
        <f t="shared" si="219"/>
        <v/>
      </c>
      <c r="EX84" s="432" t="str">
        <f t="shared" si="219"/>
        <v/>
      </c>
      <c r="EY84" s="432" t="str">
        <f t="shared" si="219"/>
        <v/>
      </c>
      <c r="EZ84" s="432" t="str">
        <f t="shared" si="219"/>
        <v/>
      </c>
      <c r="FA84" s="432" t="str">
        <f t="shared" si="219"/>
        <v/>
      </c>
      <c r="FB84" s="432" t="str">
        <f t="shared" si="219"/>
        <v/>
      </c>
      <c r="FC84" s="432" t="str">
        <f t="shared" si="220"/>
        <v/>
      </c>
      <c r="FD84" s="432" t="str">
        <f t="shared" si="220"/>
        <v/>
      </c>
      <c r="FE84" s="432" t="str">
        <f t="shared" si="220"/>
        <v/>
      </c>
      <c r="FF84" s="432" t="str">
        <f t="shared" si="220"/>
        <v/>
      </c>
      <c r="FG84" s="432" t="str">
        <f t="shared" si="220"/>
        <v/>
      </c>
      <c r="FH84" s="432" t="str">
        <f t="shared" si="220"/>
        <v/>
      </c>
      <c r="FI84" s="432" t="str">
        <f t="shared" si="220"/>
        <v/>
      </c>
      <c r="FJ84" s="432" t="str">
        <f t="shared" si="220"/>
        <v/>
      </c>
      <c r="FK84" s="432" t="str">
        <f t="shared" si="220"/>
        <v/>
      </c>
      <c r="FL84" s="432" t="str">
        <f t="shared" si="220"/>
        <v/>
      </c>
      <c r="FM84" s="432" t="str">
        <f t="shared" si="221"/>
        <v/>
      </c>
      <c r="FN84" s="432" t="str">
        <f t="shared" si="221"/>
        <v/>
      </c>
      <c r="FO84" s="432" t="str">
        <f t="shared" si="221"/>
        <v/>
      </c>
      <c r="FP84" s="432" t="str">
        <f t="shared" si="221"/>
        <v/>
      </c>
      <c r="FQ84" s="432" t="str">
        <f t="shared" si="221"/>
        <v/>
      </c>
      <c r="FR84" s="432" t="str">
        <f t="shared" si="221"/>
        <v/>
      </c>
      <c r="FS84" s="432" t="str">
        <f t="shared" si="221"/>
        <v/>
      </c>
      <c r="FT84" s="432" t="str">
        <f t="shared" si="221"/>
        <v/>
      </c>
      <c r="FU84" s="432" t="str">
        <f t="shared" si="221"/>
        <v/>
      </c>
      <c r="FV84" s="432" t="str">
        <f t="shared" si="221"/>
        <v/>
      </c>
      <c r="FW84" s="432" t="str">
        <f t="shared" si="222"/>
        <v/>
      </c>
      <c r="FX84" s="432" t="str">
        <f t="shared" si="222"/>
        <v/>
      </c>
      <c r="FY84" s="432" t="str">
        <f t="shared" si="222"/>
        <v/>
      </c>
      <c r="FZ84" s="432" t="str">
        <f t="shared" si="222"/>
        <v/>
      </c>
      <c r="GA84" s="432" t="str">
        <f t="shared" si="222"/>
        <v/>
      </c>
      <c r="GB84" s="432" t="str">
        <f t="shared" si="222"/>
        <v/>
      </c>
      <c r="GC84" s="432" t="str">
        <f t="shared" si="222"/>
        <v/>
      </c>
      <c r="GD84" s="432" t="str">
        <f t="shared" si="222"/>
        <v/>
      </c>
      <c r="GE84" s="432" t="str">
        <f t="shared" si="222"/>
        <v/>
      </c>
      <c r="GF84" s="432" t="str">
        <f t="shared" si="222"/>
        <v/>
      </c>
      <c r="GG84" s="432" t="str">
        <f t="shared" si="223"/>
        <v/>
      </c>
      <c r="GH84" s="432" t="str">
        <f t="shared" si="223"/>
        <v/>
      </c>
      <c r="GI84" s="432" t="str">
        <f t="shared" si="223"/>
        <v/>
      </c>
      <c r="GJ84" s="432" t="str">
        <f t="shared" si="223"/>
        <v/>
      </c>
      <c r="GK84" s="432" t="str">
        <f t="shared" si="223"/>
        <v/>
      </c>
      <c r="GL84" s="432" t="str">
        <f t="shared" si="223"/>
        <v/>
      </c>
      <c r="GM84" s="432" t="str">
        <f t="shared" si="223"/>
        <v/>
      </c>
      <c r="GN84" s="432" t="str">
        <f t="shared" si="223"/>
        <v/>
      </c>
      <c r="GO84" s="432" t="str">
        <f t="shared" si="223"/>
        <v/>
      </c>
      <c r="GP84" s="432" t="str">
        <f t="shared" si="223"/>
        <v/>
      </c>
      <c r="GQ84" s="432" t="str">
        <f t="shared" si="224"/>
        <v/>
      </c>
      <c r="GR84" s="432" t="str">
        <f t="shared" si="224"/>
        <v/>
      </c>
      <c r="GS84" s="432" t="str">
        <f t="shared" si="224"/>
        <v/>
      </c>
      <c r="GT84" s="432" t="str">
        <f t="shared" si="224"/>
        <v/>
      </c>
      <c r="GU84" s="432" t="str">
        <f t="shared" si="224"/>
        <v/>
      </c>
      <c r="GV84" s="432" t="str">
        <f t="shared" si="224"/>
        <v/>
      </c>
      <c r="GW84" s="432" t="str">
        <f t="shared" si="224"/>
        <v/>
      </c>
      <c r="GX84" s="432" t="str">
        <f t="shared" si="224"/>
        <v/>
      </c>
      <c r="GY84" s="432" t="str">
        <f t="shared" si="224"/>
        <v/>
      </c>
      <c r="GZ84" s="432" t="str">
        <f t="shared" si="224"/>
        <v/>
      </c>
      <c r="HA84" s="432" t="str">
        <f t="shared" si="225"/>
        <v/>
      </c>
      <c r="HB84" s="432" t="str">
        <f t="shared" si="225"/>
        <v/>
      </c>
      <c r="HC84" s="432" t="str">
        <f t="shared" si="225"/>
        <v/>
      </c>
      <c r="HD84" s="432" t="str">
        <f t="shared" si="225"/>
        <v/>
      </c>
      <c r="HE84" s="432" t="str">
        <f t="shared" si="225"/>
        <v/>
      </c>
      <c r="HF84" s="432" t="str">
        <f t="shared" si="225"/>
        <v/>
      </c>
      <c r="HG84" s="432" t="str">
        <f t="shared" si="225"/>
        <v/>
      </c>
      <c r="HH84" s="432" t="str">
        <f t="shared" si="225"/>
        <v/>
      </c>
      <c r="HI84" s="432" t="str">
        <f t="shared" si="225"/>
        <v/>
      </c>
      <c r="HJ84" s="432" t="str">
        <f t="shared" si="225"/>
        <v/>
      </c>
      <c r="HK84" s="432" t="str">
        <f t="shared" si="226"/>
        <v/>
      </c>
      <c r="HL84" s="432" t="str">
        <f t="shared" si="226"/>
        <v/>
      </c>
      <c r="HM84" s="432" t="str">
        <f t="shared" si="226"/>
        <v/>
      </c>
      <c r="HN84" s="432" t="str">
        <f t="shared" si="226"/>
        <v/>
      </c>
      <c r="HO84" s="432" t="str">
        <f t="shared" si="226"/>
        <v/>
      </c>
      <c r="HP84" s="432" t="str">
        <f t="shared" si="226"/>
        <v/>
      </c>
      <c r="HQ84" s="432" t="str">
        <f t="shared" si="226"/>
        <v/>
      </c>
      <c r="HR84" s="432" t="str">
        <f t="shared" si="226"/>
        <v/>
      </c>
      <c r="HS84" s="432" t="str">
        <f t="shared" si="226"/>
        <v/>
      </c>
      <c r="HT84" s="432" t="str">
        <f t="shared" si="226"/>
        <v/>
      </c>
      <c r="HU84" s="432" t="str">
        <f t="shared" si="227"/>
        <v/>
      </c>
      <c r="HV84" s="432" t="str">
        <f t="shared" si="227"/>
        <v/>
      </c>
      <c r="HW84" s="432" t="str">
        <f t="shared" si="227"/>
        <v/>
      </c>
      <c r="HX84" s="432" t="str">
        <f t="shared" si="227"/>
        <v/>
      </c>
      <c r="HY84" s="432" t="str">
        <f t="shared" si="227"/>
        <v/>
      </c>
      <c r="HZ84" s="432" t="str">
        <f t="shared" si="227"/>
        <v/>
      </c>
      <c r="IA84" s="432" t="str">
        <f t="shared" si="227"/>
        <v/>
      </c>
      <c r="IB84" s="432" t="str">
        <f t="shared" si="227"/>
        <v/>
      </c>
      <c r="IC84" s="432" t="str">
        <f t="shared" si="227"/>
        <v/>
      </c>
      <c r="ID84" s="432" t="str">
        <f t="shared" si="227"/>
        <v/>
      </c>
      <c r="IE84" s="432" t="str">
        <f t="shared" si="228"/>
        <v/>
      </c>
      <c r="IF84" s="432" t="str">
        <f t="shared" si="228"/>
        <v/>
      </c>
      <c r="IG84" s="432" t="str">
        <f t="shared" si="228"/>
        <v/>
      </c>
      <c r="IH84" s="432" t="str">
        <f t="shared" si="228"/>
        <v/>
      </c>
      <c r="II84" s="432" t="str">
        <f t="shared" si="228"/>
        <v/>
      </c>
      <c r="IJ84" s="432" t="str">
        <f t="shared" si="228"/>
        <v/>
      </c>
      <c r="IK84" s="432" t="str">
        <f t="shared" si="228"/>
        <v/>
      </c>
      <c r="IL84" s="432" t="str">
        <f t="shared" si="228"/>
        <v/>
      </c>
      <c r="IM84" s="432" t="str">
        <f t="shared" si="228"/>
        <v/>
      </c>
      <c r="IN84" s="432" t="str">
        <f t="shared" si="228"/>
        <v/>
      </c>
      <c r="IO84" s="432" t="str">
        <f t="shared" si="229"/>
        <v/>
      </c>
      <c r="IP84" s="432" t="str">
        <f t="shared" si="229"/>
        <v/>
      </c>
      <c r="IQ84" s="432" t="str">
        <f t="shared" si="229"/>
        <v/>
      </c>
      <c r="IR84" s="432" t="str">
        <f t="shared" si="229"/>
        <v/>
      </c>
      <c r="IS84" s="432" t="str">
        <f t="shared" si="229"/>
        <v/>
      </c>
      <c r="IT84" s="432" t="str">
        <f t="shared" si="229"/>
        <v/>
      </c>
      <c r="IU84" s="432" t="str">
        <f t="shared" si="229"/>
        <v/>
      </c>
      <c r="IV84" s="432" t="str">
        <f t="shared" si="229"/>
        <v/>
      </c>
      <c r="IW84" s="432" t="str">
        <f t="shared" si="229"/>
        <v/>
      </c>
      <c r="IX84" s="432" t="str">
        <f t="shared" si="229"/>
        <v/>
      </c>
      <c r="IY84" s="432" t="str">
        <f t="shared" si="230"/>
        <v/>
      </c>
      <c r="IZ84" s="432" t="str">
        <f t="shared" si="230"/>
        <v/>
      </c>
      <c r="JA84" s="432" t="str">
        <f t="shared" si="230"/>
        <v/>
      </c>
      <c r="JB84" s="432" t="str">
        <f t="shared" si="230"/>
        <v/>
      </c>
      <c r="JC84" s="432" t="str">
        <f t="shared" si="230"/>
        <v/>
      </c>
      <c r="JD84" s="432" t="str">
        <f t="shared" si="230"/>
        <v/>
      </c>
      <c r="JE84" s="432" t="str">
        <f t="shared" si="230"/>
        <v/>
      </c>
      <c r="JF84" s="432" t="str">
        <f t="shared" si="230"/>
        <v/>
      </c>
      <c r="JG84" s="432" t="str">
        <f t="shared" si="230"/>
        <v/>
      </c>
      <c r="JH84" s="432" t="str">
        <f t="shared" si="230"/>
        <v/>
      </c>
      <c r="JI84" s="432" t="str">
        <f t="shared" si="231"/>
        <v/>
      </c>
      <c r="JJ84" s="432" t="str">
        <f t="shared" si="231"/>
        <v/>
      </c>
      <c r="JK84" s="432" t="str">
        <f t="shared" si="231"/>
        <v/>
      </c>
      <c r="JL84" s="432" t="str">
        <f t="shared" si="231"/>
        <v/>
      </c>
      <c r="JM84" s="432" t="str">
        <f t="shared" si="231"/>
        <v/>
      </c>
      <c r="JN84" s="432" t="str">
        <f t="shared" si="231"/>
        <v/>
      </c>
      <c r="JO84" s="432" t="str">
        <f t="shared" si="231"/>
        <v/>
      </c>
      <c r="JP84" s="432" t="str">
        <f t="shared" si="231"/>
        <v/>
      </c>
      <c r="JQ84" s="432" t="str">
        <f t="shared" si="231"/>
        <v/>
      </c>
      <c r="JR84" s="432" t="str">
        <f t="shared" si="231"/>
        <v/>
      </c>
      <c r="JS84" s="432" t="str">
        <f t="shared" si="232"/>
        <v/>
      </c>
      <c r="JT84" s="432" t="str">
        <f t="shared" si="232"/>
        <v/>
      </c>
      <c r="JU84" s="432" t="str">
        <f t="shared" si="232"/>
        <v/>
      </c>
      <c r="JV84" s="432" t="str">
        <f t="shared" si="232"/>
        <v/>
      </c>
      <c r="JW84" s="432" t="str">
        <f t="shared" si="232"/>
        <v/>
      </c>
      <c r="JX84" s="432" t="str">
        <f t="shared" si="232"/>
        <v/>
      </c>
      <c r="JY84" s="432" t="str">
        <f t="shared" si="232"/>
        <v/>
      </c>
      <c r="JZ84" s="432" t="str">
        <f t="shared" si="232"/>
        <v/>
      </c>
      <c r="KA84" s="432" t="str">
        <f t="shared" si="232"/>
        <v/>
      </c>
      <c r="KB84" s="432" t="str">
        <f t="shared" si="232"/>
        <v/>
      </c>
      <c r="KC84" s="432" t="str">
        <f t="shared" si="233"/>
        <v/>
      </c>
      <c r="KD84" s="432" t="str">
        <f t="shared" si="233"/>
        <v/>
      </c>
      <c r="KE84" s="432" t="str">
        <f t="shared" si="233"/>
        <v/>
      </c>
      <c r="KF84" s="432" t="str">
        <f t="shared" si="233"/>
        <v/>
      </c>
      <c r="KG84" s="432" t="str">
        <f t="shared" si="233"/>
        <v/>
      </c>
      <c r="KH84" s="432" t="str">
        <f t="shared" si="233"/>
        <v/>
      </c>
      <c r="KI84" s="432" t="str">
        <f t="shared" si="233"/>
        <v/>
      </c>
      <c r="KJ84" s="432" t="str">
        <f t="shared" si="233"/>
        <v/>
      </c>
      <c r="KK84" s="432" t="str">
        <f t="shared" si="233"/>
        <v/>
      </c>
      <c r="KL84" s="432" t="str">
        <f t="shared" si="233"/>
        <v/>
      </c>
      <c r="KM84" s="432" t="str">
        <f t="shared" si="234"/>
        <v/>
      </c>
      <c r="KN84" s="432" t="str">
        <f t="shared" si="234"/>
        <v/>
      </c>
      <c r="KO84" s="432" t="str">
        <f t="shared" si="234"/>
        <v/>
      </c>
      <c r="KP84" s="432" t="str">
        <f t="shared" si="234"/>
        <v/>
      </c>
      <c r="KQ84" s="432" t="str">
        <f t="shared" si="234"/>
        <v/>
      </c>
      <c r="KR84" s="432" t="str">
        <f t="shared" si="234"/>
        <v/>
      </c>
      <c r="KS84" s="432" t="str">
        <f t="shared" si="234"/>
        <v/>
      </c>
      <c r="KT84" s="432" t="str">
        <f t="shared" si="234"/>
        <v/>
      </c>
      <c r="KU84" s="432" t="str">
        <f t="shared" si="234"/>
        <v/>
      </c>
      <c r="KV84" s="432" t="str">
        <f t="shared" si="234"/>
        <v/>
      </c>
      <c r="KW84" s="432" t="str">
        <f t="shared" si="235"/>
        <v/>
      </c>
      <c r="KX84" s="432" t="str">
        <f t="shared" si="235"/>
        <v/>
      </c>
      <c r="KY84" s="432" t="str">
        <f t="shared" si="235"/>
        <v/>
      </c>
      <c r="KZ84" s="432" t="str">
        <f t="shared" si="235"/>
        <v/>
      </c>
      <c r="LA84" s="432" t="str">
        <f t="shared" si="235"/>
        <v/>
      </c>
      <c r="LB84" s="432" t="str">
        <f t="shared" si="235"/>
        <v/>
      </c>
      <c r="LC84" s="432" t="str">
        <f t="shared" si="235"/>
        <v/>
      </c>
      <c r="LD84" s="432" t="str">
        <f t="shared" si="235"/>
        <v/>
      </c>
      <c r="LE84" s="432" t="str">
        <f t="shared" si="235"/>
        <v/>
      </c>
      <c r="LF84" s="432" t="str">
        <f t="shared" si="235"/>
        <v/>
      </c>
      <c r="LG84" s="432" t="str">
        <f t="shared" si="236"/>
        <v/>
      </c>
      <c r="LH84" s="432" t="str">
        <f t="shared" si="236"/>
        <v/>
      </c>
      <c r="LI84" s="432" t="str">
        <f t="shared" si="236"/>
        <v/>
      </c>
      <c r="LJ84" s="432" t="str">
        <f t="shared" si="236"/>
        <v/>
      </c>
      <c r="LK84" s="432" t="str">
        <f t="shared" si="236"/>
        <v/>
      </c>
      <c r="LL84" s="432" t="str">
        <f t="shared" si="236"/>
        <v/>
      </c>
      <c r="LM84" s="432" t="str">
        <f t="shared" si="236"/>
        <v/>
      </c>
      <c r="LN84" s="432" t="str">
        <f t="shared" si="236"/>
        <v/>
      </c>
      <c r="LO84" s="432" t="str">
        <f t="shared" si="236"/>
        <v/>
      </c>
      <c r="LP84" s="432" t="str">
        <f t="shared" si="236"/>
        <v/>
      </c>
      <c r="LQ84" s="432" t="str">
        <f t="shared" si="237"/>
        <v/>
      </c>
      <c r="LR84" s="432" t="str">
        <f t="shared" si="237"/>
        <v/>
      </c>
      <c r="LS84" s="432" t="str">
        <f t="shared" si="237"/>
        <v/>
      </c>
      <c r="LT84" s="432" t="str">
        <f t="shared" si="237"/>
        <v/>
      </c>
      <c r="LU84" s="432" t="str">
        <f t="shared" si="237"/>
        <v/>
      </c>
      <c r="LV84" s="432" t="str">
        <f t="shared" si="237"/>
        <v/>
      </c>
      <c r="LW84" s="432" t="str">
        <f t="shared" si="237"/>
        <v/>
      </c>
      <c r="LX84" s="432" t="str">
        <f t="shared" si="237"/>
        <v/>
      </c>
      <c r="LY84" s="432" t="str">
        <f t="shared" si="237"/>
        <v/>
      </c>
      <c r="LZ84" s="432" t="str">
        <f t="shared" si="237"/>
        <v/>
      </c>
      <c r="MA84" s="432" t="str">
        <f t="shared" si="238"/>
        <v/>
      </c>
      <c r="MB84" s="432" t="str">
        <f t="shared" si="238"/>
        <v/>
      </c>
      <c r="MC84" s="432" t="str">
        <f t="shared" si="238"/>
        <v/>
      </c>
      <c r="MD84" s="432" t="str">
        <f t="shared" si="238"/>
        <v/>
      </c>
      <c r="ME84" s="432" t="str">
        <f t="shared" si="238"/>
        <v/>
      </c>
      <c r="MF84" s="432" t="str">
        <f t="shared" si="238"/>
        <v/>
      </c>
      <c r="MG84" s="432" t="str">
        <f t="shared" si="238"/>
        <v/>
      </c>
      <c r="MH84" s="432" t="str">
        <f t="shared" si="238"/>
        <v/>
      </c>
      <c r="MI84" s="432" t="str">
        <f t="shared" si="238"/>
        <v/>
      </c>
      <c r="MJ84" s="432" t="str">
        <f t="shared" si="238"/>
        <v/>
      </c>
      <c r="MK84" s="432" t="str">
        <f t="shared" si="239"/>
        <v/>
      </c>
      <c r="ML84" s="432" t="str">
        <f t="shared" si="239"/>
        <v/>
      </c>
      <c r="MM84" s="432" t="str">
        <f t="shared" si="239"/>
        <v/>
      </c>
      <c r="MN84" s="432" t="str">
        <f t="shared" si="239"/>
        <v/>
      </c>
      <c r="MO84" s="432" t="str">
        <f t="shared" si="239"/>
        <v/>
      </c>
      <c r="MP84" s="432" t="str">
        <f t="shared" si="239"/>
        <v/>
      </c>
      <c r="MQ84" s="432" t="str">
        <f t="shared" si="239"/>
        <v/>
      </c>
      <c r="MR84" s="432" t="str">
        <f t="shared" si="239"/>
        <v/>
      </c>
      <c r="MS84" s="432" t="str">
        <f t="shared" si="239"/>
        <v/>
      </c>
      <c r="MT84" s="432" t="str">
        <f t="shared" si="239"/>
        <v/>
      </c>
      <c r="MU84" s="432" t="str">
        <f t="shared" si="240"/>
        <v/>
      </c>
      <c r="MV84" s="432" t="str">
        <f t="shared" si="240"/>
        <v/>
      </c>
      <c r="MW84" s="432" t="str">
        <f t="shared" si="240"/>
        <v/>
      </c>
      <c r="MX84" s="432" t="str">
        <f t="shared" si="240"/>
        <v/>
      </c>
      <c r="MY84" s="432" t="str">
        <f t="shared" si="240"/>
        <v/>
      </c>
      <c r="MZ84" s="432" t="str">
        <f t="shared" si="240"/>
        <v/>
      </c>
      <c r="NA84" s="432" t="str">
        <f t="shared" si="240"/>
        <v/>
      </c>
      <c r="NB84" s="432" t="str">
        <f t="shared" si="240"/>
        <v/>
      </c>
      <c r="NC84" s="432" t="str">
        <f t="shared" si="240"/>
        <v/>
      </c>
      <c r="ND84" s="432" t="str">
        <f t="shared" si="240"/>
        <v/>
      </c>
      <c r="NE84" s="432" t="str">
        <f t="shared" si="241"/>
        <v/>
      </c>
      <c r="NF84" s="432" t="str">
        <f t="shared" si="241"/>
        <v/>
      </c>
      <c r="NG84" s="432" t="str">
        <f t="shared" si="241"/>
        <v/>
      </c>
      <c r="NH84" s="432" t="str">
        <f t="shared" si="241"/>
        <v/>
      </c>
      <c r="NI84" s="432" t="str">
        <f t="shared" si="241"/>
        <v/>
      </c>
      <c r="NJ84" s="432" t="str">
        <f t="shared" si="241"/>
        <v/>
      </c>
      <c r="NK84" s="432" t="str">
        <f t="shared" si="241"/>
        <v/>
      </c>
      <c r="NL84" s="432" t="str">
        <f t="shared" si="241"/>
        <v/>
      </c>
      <c r="NM84" s="432" t="str">
        <f t="shared" si="241"/>
        <v/>
      </c>
      <c r="NN84" s="432" t="str">
        <f t="shared" si="241"/>
        <v/>
      </c>
      <c r="NO84" s="432" t="str">
        <f t="shared" si="242"/>
        <v/>
      </c>
      <c r="NP84" s="432" t="str">
        <f t="shared" si="242"/>
        <v/>
      </c>
      <c r="NQ84" s="432" t="str">
        <f t="shared" si="242"/>
        <v/>
      </c>
      <c r="NR84" s="432" t="str">
        <f t="shared" si="242"/>
        <v/>
      </c>
      <c r="NS84" s="432" t="str">
        <f t="shared" si="242"/>
        <v/>
      </c>
      <c r="NT84" s="432" t="str">
        <f t="shared" si="242"/>
        <v/>
      </c>
      <c r="NU84" s="432" t="str">
        <f t="shared" si="242"/>
        <v/>
      </c>
      <c r="NV84" s="432" t="str">
        <f t="shared" si="242"/>
        <v/>
      </c>
      <c r="NW84" s="432" t="str">
        <f t="shared" si="242"/>
        <v/>
      </c>
      <c r="NX84" s="432" t="str">
        <f t="shared" si="242"/>
        <v/>
      </c>
      <c r="NY84" s="432" t="str">
        <f t="shared" si="243"/>
        <v/>
      </c>
      <c r="NZ84" s="432" t="str">
        <f t="shared" si="243"/>
        <v/>
      </c>
      <c r="OA84" s="432" t="str">
        <f t="shared" si="243"/>
        <v/>
      </c>
      <c r="OB84" s="432" t="str">
        <f t="shared" si="243"/>
        <v/>
      </c>
      <c r="OC84" s="432" t="str">
        <f t="shared" si="243"/>
        <v/>
      </c>
      <c r="OD84" s="432" t="str">
        <f t="shared" si="243"/>
        <v/>
      </c>
      <c r="OE84" s="432" t="str">
        <f t="shared" si="243"/>
        <v/>
      </c>
      <c r="OF84" s="432" t="str">
        <f t="shared" si="243"/>
        <v/>
      </c>
      <c r="OG84" s="432" t="str">
        <f t="shared" si="243"/>
        <v/>
      </c>
      <c r="OH84" s="432" t="str">
        <f t="shared" si="243"/>
        <v/>
      </c>
      <c r="OI84" s="432" t="str">
        <f t="shared" si="244"/>
        <v/>
      </c>
      <c r="OJ84" s="432" t="str">
        <f t="shared" si="244"/>
        <v/>
      </c>
      <c r="OK84" s="432" t="str">
        <f t="shared" si="244"/>
        <v/>
      </c>
      <c r="OL84" s="432" t="str">
        <f t="shared" si="244"/>
        <v/>
      </c>
      <c r="OM84" s="432" t="str">
        <f t="shared" si="244"/>
        <v/>
      </c>
      <c r="ON84" s="432" t="str">
        <f t="shared" si="244"/>
        <v/>
      </c>
      <c r="OO84" s="432" t="str">
        <f t="shared" si="244"/>
        <v/>
      </c>
      <c r="OP84" s="432" t="str">
        <f t="shared" si="244"/>
        <v/>
      </c>
      <c r="OQ84" s="432" t="str">
        <f t="shared" si="244"/>
        <v/>
      </c>
      <c r="OR84" s="432" t="str">
        <f t="shared" si="244"/>
        <v/>
      </c>
      <c r="OS84" s="432" t="str">
        <f t="shared" si="245"/>
        <v/>
      </c>
      <c r="OT84" s="432" t="str">
        <f t="shared" si="245"/>
        <v/>
      </c>
      <c r="OU84" s="432" t="str">
        <f t="shared" si="245"/>
        <v/>
      </c>
      <c r="OV84" s="432" t="str">
        <f t="shared" si="245"/>
        <v/>
      </c>
      <c r="OW84" s="432" t="str">
        <f t="shared" si="245"/>
        <v/>
      </c>
      <c r="OX84" s="432" t="str">
        <f t="shared" si="245"/>
        <v/>
      </c>
      <c r="OY84" s="432" t="str">
        <f t="shared" si="245"/>
        <v/>
      </c>
      <c r="OZ84" s="432" t="str">
        <f t="shared" si="245"/>
        <v/>
      </c>
      <c r="PA84" s="432" t="str">
        <f t="shared" si="245"/>
        <v/>
      </c>
      <c r="PB84" s="432" t="str">
        <f t="shared" si="245"/>
        <v/>
      </c>
      <c r="PC84" s="432" t="str">
        <f t="shared" si="245"/>
        <v/>
      </c>
      <c r="PD84" s="432" t="str">
        <f t="shared" si="245"/>
        <v/>
      </c>
      <c r="PE84" s="432" t="str">
        <f t="shared" si="245"/>
        <v/>
      </c>
    </row>
    <row r="85" spans="1:421" ht="15.6">
      <c r="A85" s="541"/>
      <c r="B85" s="542"/>
      <c r="C85" s="947"/>
      <c r="D85" s="542"/>
      <c r="E85" s="546"/>
      <c r="F85" s="542"/>
      <c r="G85" s="543"/>
      <c r="H85" s="544"/>
      <c r="I85" s="545"/>
      <c r="J85" s="546"/>
      <c r="K85" s="546" t="str">
        <f t="shared" si="51"/>
        <v/>
      </c>
      <c r="L85" s="547" t="str">
        <f t="shared" si="12"/>
        <v/>
      </c>
      <c r="M85" s="951" t="str">
        <f t="shared" si="171"/>
        <v/>
      </c>
      <c r="N85" s="951" t="str">
        <f t="shared" si="52"/>
        <v/>
      </c>
      <c r="O85" s="1486"/>
      <c r="P85" s="1486"/>
      <c r="Q85" s="98"/>
      <c r="R85" s="167" t="str">
        <f t="shared" si="53"/>
        <v/>
      </c>
      <c r="S85" s="167" t="str">
        <f t="shared" si="54"/>
        <v/>
      </c>
      <c r="T85" s="167" t="str">
        <f t="shared" si="55"/>
        <v/>
      </c>
      <c r="U85" s="167" t="str">
        <f t="shared" si="56"/>
        <v/>
      </c>
      <c r="V85" s="85" t="s">
        <v>686</v>
      </c>
      <c r="W85" s="450">
        <v>9.3333333333333339</v>
      </c>
      <c r="X85" s="167" t="str">
        <f t="shared" si="57"/>
        <v/>
      </c>
      <c r="Y85" s="167" t="str">
        <f t="shared" si="58"/>
        <v/>
      </c>
      <c r="Z85" s="167" t="str">
        <f t="shared" si="59"/>
        <v/>
      </c>
      <c r="AA85" s="25"/>
      <c r="AB85" s="25"/>
      <c r="AE85" s="25"/>
      <c r="AF85" s="25"/>
      <c r="AG85" s="25"/>
      <c r="AH85" s="25"/>
      <c r="AI85" s="25"/>
      <c r="AJ85" s="25"/>
      <c r="AK85" s="25"/>
      <c r="AL85" s="25"/>
      <c r="AM85" s="25"/>
      <c r="AN85" s="25"/>
      <c r="AO85" s="25"/>
      <c r="AP85" s="25"/>
      <c r="AQ85" s="25"/>
      <c r="AR85" s="25"/>
      <c r="AS85" s="25"/>
      <c r="AT85" s="25"/>
      <c r="AU85" s="25"/>
      <c r="AV85" s="25"/>
      <c r="AW85" s="432" t="str">
        <f t="shared" si="209"/>
        <v/>
      </c>
      <c r="AX85" s="432" t="str">
        <f t="shared" si="209"/>
        <v/>
      </c>
      <c r="AY85" s="432" t="str">
        <f t="shared" si="209"/>
        <v/>
      </c>
      <c r="AZ85" s="432" t="str">
        <f t="shared" si="209"/>
        <v/>
      </c>
      <c r="BA85" s="432" t="str">
        <f t="shared" si="209"/>
        <v/>
      </c>
      <c r="BB85" s="432" t="str">
        <f t="shared" si="209"/>
        <v/>
      </c>
      <c r="BC85" s="432" t="str">
        <f t="shared" si="209"/>
        <v/>
      </c>
      <c r="BD85" s="432" t="str">
        <f t="shared" si="209"/>
        <v/>
      </c>
      <c r="BE85" s="432" t="str">
        <f t="shared" si="209"/>
        <v/>
      </c>
      <c r="BF85" s="432" t="str">
        <f t="shared" si="209"/>
        <v/>
      </c>
      <c r="BG85" s="432" t="str">
        <f t="shared" si="210"/>
        <v/>
      </c>
      <c r="BH85" s="432" t="str">
        <f t="shared" si="210"/>
        <v/>
      </c>
      <c r="BI85" s="432" t="str">
        <f t="shared" si="210"/>
        <v/>
      </c>
      <c r="BJ85" s="432" t="str">
        <f t="shared" si="210"/>
        <v/>
      </c>
      <c r="BK85" s="432" t="str">
        <f t="shared" si="210"/>
        <v/>
      </c>
      <c r="BL85" s="432" t="str">
        <f t="shared" si="210"/>
        <v/>
      </c>
      <c r="BM85" s="432" t="str">
        <f t="shared" si="210"/>
        <v/>
      </c>
      <c r="BN85" s="432" t="str">
        <f t="shared" si="210"/>
        <v/>
      </c>
      <c r="BO85" s="432" t="str">
        <f t="shared" si="210"/>
        <v/>
      </c>
      <c r="BP85" s="432" t="str">
        <f t="shared" si="210"/>
        <v/>
      </c>
      <c r="BQ85" s="432" t="str">
        <f t="shared" si="211"/>
        <v/>
      </c>
      <c r="BR85" s="432" t="str">
        <f t="shared" si="211"/>
        <v/>
      </c>
      <c r="BS85" s="432" t="str">
        <f t="shared" si="211"/>
        <v/>
      </c>
      <c r="BT85" s="432" t="str">
        <f t="shared" si="211"/>
        <v/>
      </c>
      <c r="BU85" s="432" t="str">
        <f t="shared" si="211"/>
        <v/>
      </c>
      <c r="BV85" s="432" t="str">
        <f t="shared" si="211"/>
        <v/>
      </c>
      <c r="BW85" s="432" t="str">
        <f t="shared" si="211"/>
        <v/>
      </c>
      <c r="BX85" s="432" t="str">
        <f t="shared" si="211"/>
        <v/>
      </c>
      <c r="BY85" s="432" t="str">
        <f t="shared" si="211"/>
        <v/>
      </c>
      <c r="BZ85" s="432" t="str">
        <f t="shared" si="211"/>
        <v/>
      </c>
      <c r="CA85" s="432" t="str">
        <f t="shared" si="212"/>
        <v/>
      </c>
      <c r="CB85" s="432" t="str">
        <f t="shared" si="212"/>
        <v/>
      </c>
      <c r="CC85" s="432" t="str">
        <f t="shared" si="212"/>
        <v/>
      </c>
      <c r="CD85" s="432" t="str">
        <f t="shared" si="212"/>
        <v/>
      </c>
      <c r="CE85" s="432" t="str">
        <f t="shared" si="212"/>
        <v/>
      </c>
      <c r="CF85" s="432" t="str">
        <f t="shared" si="212"/>
        <v/>
      </c>
      <c r="CG85" s="432" t="str">
        <f t="shared" si="212"/>
        <v/>
      </c>
      <c r="CH85" s="432" t="str">
        <f t="shared" si="212"/>
        <v/>
      </c>
      <c r="CI85" s="432" t="str">
        <f t="shared" si="212"/>
        <v/>
      </c>
      <c r="CJ85" s="432" t="str">
        <f t="shared" si="212"/>
        <v/>
      </c>
      <c r="CK85" s="432" t="str">
        <f t="shared" si="213"/>
        <v/>
      </c>
      <c r="CL85" s="432" t="str">
        <f t="shared" si="213"/>
        <v/>
      </c>
      <c r="CM85" s="432" t="str">
        <f t="shared" si="213"/>
        <v/>
      </c>
      <c r="CN85" s="432" t="str">
        <f t="shared" si="213"/>
        <v/>
      </c>
      <c r="CO85" s="432" t="str">
        <f t="shared" si="213"/>
        <v/>
      </c>
      <c r="CP85" s="432" t="str">
        <f t="shared" si="213"/>
        <v/>
      </c>
      <c r="CQ85" s="432" t="str">
        <f t="shared" si="213"/>
        <v/>
      </c>
      <c r="CR85" s="432" t="str">
        <f t="shared" si="213"/>
        <v/>
      </c>
      <c r="CS85" s="432" t="str">
        <f t="shared" si="213"/>
        <v/>
      </c>
      <c r="CT85" s="432" t="str">
        <f t="shared" si="213"/>
        <v/>
      </c>
      <c r="CU85" s="432" t="str">
        <f t="shared" si="214"/>
        <v/>
      </c>
      <c r="CV85" s="432" t="str">
        <f t="shared" si="214"/>
        <v/>
      </c>
      <c r="CW85" s="432" t="str">
        <f t="shared" si="214"/>
        <v/>
      </c>
      <c r="CX85" s="432" t="str">
        <f t="shared" si="214"/>
        <v/>
      </c>
      <c r="CY85" s="432" t="str">
        <f t="shared" si="214"/>
        <v/>
      </c>
      <c r="CZ85" s="432" t="str">
        <f t="shared" si="214"/>
        <v/>
      </c>
      <c r="DA85" s="432" t="str">
        <f t="shared" si="214"/>
        <v/>
      </c>
      <c r="DB85" s="432" t="str">
        <f t="shared" si="214"/>
        <v/>
      </c>
      <c r="DC85" s="432" t="str">
        <f t="shared" si="214"/>
        <v/>
      </c>
      <c r="DD85" s="432" t="str">
        <f t="shared" si="214"/>
        <v/>
      </c>
      <c r="DE85" s="432" t="str">
        <f t="shared" si="215"/>
        <v/>
      </c>
      <c r="DF85" s="432" t="str">
        <f t="shared" si="215"/>
        <v/>
      </c>
      <c r="DG85" s="432" t="str">
        <f t="shared" si="215"/>
        <v/>
      </c>
      <c r="DH85" s="432" t="str">
        <f t="shared" si="215"/>
        <v/>
      </c>
      <c r="DI85" s="432" t="str">
        <f t="shared" si="215"/>
        <v/>
      </c>
      <c r="DJ85" s="432" t="str">
        <f t="shared" si="215"/>
        <v/>
      </c>
      <c r="DK85" s="432" t="str">
        <f t="shared" si="215"/>
        <v/>
      </c>
      <c r="DL85" s="432" t="str">
        <f t="shared" si="215"/>
        <v/>
      </c>
      <c r="DM85" s="432" t="str">
        <f t="shared" si="215"/>
        <v/>
      </c>
      <c r="DN85" s="432" t="str">
        <f t="shared" si="215"/>
        <v/>
      </c>
      <c r="DO85" s="432" t="str">
        <f t="shared" si="216"/>
        <v/>
      </c>
      <c r="DP85" s="432" t="str">
        <f t="shared" si="216"/>
        <v/>
      </c>
      <c r="DQ85" s="432" t="str">
        <f t="shared" si="216"/>
        <v/>
      </c>
      <c r="DR85" s="432" t="str">
        <f t="shared" si="216"/>
        <v/>
      </c>
      <c r="DS85" s="432" t="str">
        <f t="shared" si="216"/>
        <v/>
      </c>
      <c r="DT85" s="432" t="str">
        <f t="shared" si="216"/>
        <v/>
      </c>
      <c r="DU85" s="432" t="str">
        <f t="shared" si="216"/>
        <v/>
      </c>
      <c r="DV85" s="432" t="str">
        <f t="shared" si="216"/>
        <v/>
      </c>
      <c r="DW85" s="432" t="str">
        <f t="shared" si="216"/>
        <v/>
      </c>
      <c r="DX85" s="432" t="str">
        <f t="shared" si="216"/>
        <v/>
      </c>
      <c r="DY85" s="432" t="str">
        <f t="shared" si="217"/>
        <v/>
      </c>
      <c r="DZ85" s="432" t="str">
        <f t="shared" si="217"/>
        <v/>
      </c>
      <c r="EA85" s="432" t="str">
        <f t="shared" si="217"/>
        <v/>
      </c>
      <c r="EB85" s="432" t="str">
        <f t="shared" si="217"/>
        <v/>
      </c>
      <c r="EC85" s="432" t="str">
        <f t="shared" si="217"/>
        <v/>
      </c>
      <c r="ED85" s="432" t="str">
        <f t="shared" si="217"/>
        <v/>
      </c>
      <c r="EE85" s="432" t="str">
        <f t="shared" si="217"/>
        <v/>
      </c>
      <c r="EF85" s="432" t="str">
        <f t="shared" si="217"/>
        <v/>
      </c>
      <c r="EG85" s="432" t="str">
        <f t="shared" si="217"/>
        <v/>
      </c>
      <c r="EH85" s="432" t="str">
        <f t="shared" si="217"/>
        <v/>
      </c>
      <c r="EI85" s="432" t="str">
        <f t="shared" si="218"/>
        <v/>
      </c>
      <c r="EJ85" s="432" t="str">
        <f t="shared" si="218"/>
        <v/>
      </c>
      <c r="EK85" s="432" t="str">
        <f t="shared" si="218"/>
        <v/>
      </c>
      <c r="EL85" s="432" t="str">
        <f t="shared" si="218"/>
        <v/>
      </c>
      <c r="EM85" s="432" t="str">
        <f t="shared" si="218"/>
        <v/>
      </c>
      <c r="EN85" s="432" t="str">
        <f t="shared" si="218"/>
        <v/>
      </c>
      <c r="EO85" s="432" t="str">
        <f t="shared" si="218"/>
        <v/>
      </c>
      <c r="EP85" s="432" t="str">
        <f t="shared" si="218"/>
        <v/>
      </c>
      <c r="EQ85" s="432" t="str">
        <f t="shared" si="218"/>
        <v/>
      </c>
      <c r="ER85" s="432" t="str">
        <f t="shared" si="218"/>
        <v/>
      </c>
      <c r="ES85" s="432" t="str">
        <f t="shared" si="219"/>
        <v/>
      </c>
      <c r="ET85" s="432" t="str">
        <f t="shared" si="219"/>
        <v/>
      </c>
      <c r="EU85" s="432" t="str">
        <f t="shared" si="219"/>
        <v/>
      </c>
      <c r="EV85" s="432" t="str">
        <f t="shared" si="219"/>
        <v/>
      </c>
      <c r="EW85" s="432" t="str">
        <f t="shared" si="219"/>
        <v/>
      </c>
      <c r="EX85" s="432" t="str">
        <f t="shared" si="219"/>
        <v/>
      </c>
      <c r="EY85" s="432" t="str">
        <f t="shared" si="219"/>
        <v/>
      </c>
      <c r="EZ85" s="432" t="str">
        <f t="shared" si="219"/>
        <v/>
      </c>
      <c r="FA85" s="432" t="str">
        <f t="shared" si="219"/>
        <v/>
      </c>
      <c r="FB85" s="432" t="str">
        <f t="shared" si="219"/>
        <v/>
      </c>
      <c r="FC85" s="432" t="str">
        <f t="shared" si="220"/>
        <v/>
      </c>
      <c r="FD85" s="432" t="str">
        <f t="shared" si="220"/>
        <v/>
      </c>
      <c r="FE85" s="432" t="str">
        <f t="shared" si="220"/>
        <v/>
      </c>
      <c r="FF85" s="432" t="str">
        <f t="shared" si="220"/>
        <v/>
      </c>
      <c r="FG85" s="432" t="str">
        <f t="shared" si="220"/>
        <v/>
      </c>
      <c r="FH85" s="432" t="str">
        <f t="shared" si="220"/>
        <v/>
      </c>
      <c r="FI85" s="432" t="str">
        <f t="shared" si="220"/>
        <v/>
      </c>
      <c r="FJ85" s="432" t="str">
        <f t="shared" si="220"/>
        <v/>
      </c>
      <c r="FK85" s="432" t="str">
        <f t="shared" si="220"/>
        <v/>
      </c>
      <c r="FL85" s="432" t="str">
        <f t="shared" si="220"/>
        <v/>
      </c>
      <c r="FM85" s="432" t="str">
        <f t="shared" si="221"/>
        <v/>
      </c>
      <c r="FN85" s="432" t="str">
        <f t="shared" si="221"/>
        <v/>
      </c>
      <c r="FO85" s="432" t="str">
        <f t="shared" si="221"/>
        <v/>
      </c>
      <c r="FP85" s="432" t="str">
        <f t="shared" si="221"/>
        <v/>
      </c>
      <c r="FQ85" s="432" t="str">
        <f t="shared" si="221"/>
        <v/>
      </c>
      <c r="FR85" s="432" t="str">
        <f t="shared" si="221"/>
        <v/>
      </c>
      <c r="FS85" s="432" t="str">
        <f t="shared" si="221"/>
        <v/>
      </c>
      <c r="FT85" s="432" t="str">
        <f t="shared" si="221"/>
        <v/>
      </c>
      <c r="FU85" s="432" t="str">
        <f t="shared" si="221"/>
        <v/>
      </c>
      <c r="FV85" s="432" t="str">
        <f t="shared" si="221"/>
        <v/>
      </c>
      <c r="FW85" s="432" t="str">
        <f t="shared" si="222"/>
        <v/>
      </c>
      <c r="FX85" s="432" t="str">
        <f t="shared" si="222"/>
        <v/>
      </c>
      <c r="FY85" s="432" t="str">
        <f t="shared" si="222"/>
        <v/>
      </c>
      <c r="FZ85" s="432" t="str">
        <f t="shared" si="222"/>
        <v/>
      </c>
      <c r="GA85" s="432" t="str">
        <f t="shared" si="222"/>
        <v/>
      </c>
      <c r="GB85" s="432" t="str">
        <f t="shared" si="222"/>
        <v/>
      </c>
      <c r="GC85" s="432" t="str">
        <f t="shared" si="222"/>
        <v/>
      </c>
      <c r="GD85" s="432" t="str">
        <f t="shared" si="222"/>
        <v/>
      </c>
      <c r="GE85" s="432" t="str">
        <f t="shared" si="222"/>
        <v/>
      </c>
      <c r="GF85" s="432" t="str">
        <f t="shared" si="222"/>
        <v/>
      </c>
      <c r="GG85" s="432" t="str">
        <f t="shared" si="223"/>
        <v/>
      </c>
      <c r="GH85" s="432" t="str">
        <f t="shared" si="223"/>
        <v/>
      </c>
      <c r="GI85" s="432" t="str">
        <f t="shared" si="223"/>
        <v/>
      </c>
      <c r="GJ85" s="432" t="str">
        <f t="shared" si="223"/>
        <v/>
      </c>
      <c r="GK85" s="432" t="str">
        <f t="shared" si="223"/>
        <v/>
      </c>
      <c r="GL85" s="432" t="str">
        <f t="shared" si="223"/>
        <v/>
      </c>
      <c r="GM85" s="432" t="str">
        <f t="shared" si="223"/>
        <v/>
      </c>
      <c r="GN85" s="432" t="str">
        <f t="shared" si="223"/>
        <v/>
      </c>
      <c r="GO85" s="432" t="str">
        <f t="shared" si="223"/>
        <v/>
      </c>
      <c r="GP85" s="432" t="str">
        <f t="shared" si="223"/>
        <v/>
      </c>
      <c r="GQ85" s="432" t="str">
        <f t="shared" si="224"/>
        <v/>
      </c>
      <c r="GR85" s="432" t="str">
        <f t="shared" si="224"/>
        <v/>
      </c>
      <c r="GS85" s="432" t="str">
        <f t="shared" si="224"/>
        <v/>
      </c>
      <c r="GT85" s="432" t="str">
        <f t="shared" si="224"/>
        <v/>
      </c>
      <c r="GU85" s="432" t="str">
        <f t="shared" si="224"/>
        <v/>
      </c>
      <c r="GV85" s="432" t="str">
        <f t="shared" si="224"/>
        <v/>
      </c>
      <c r="GW85" s="432" t="str">
        <f t="shared" si="224"/>
        <v/>
      </c>
      <c r="GX85" s="432" t="str">
        <f t="shared" si="224"/>
        <v/>
      </c>
      <c r="GY85" s="432" t="str">
        <f t="shared" si="224"/>
        <v/>
      </c>
      <c r="GZ85" s="432" t="str">
        <f t="shared" si="224"/>
        <v/>
      </c>
      <c r="HA85" s="432" t="str">
        <f t="shared" si="225"/>
        <v/>
      </c>
      <c r="HB85" s="432" t="str">
        <f t="shared" si="225"/>
        <v/>
      </c>
      <c r="HC85" s="432" t="str">
        <f t="shared" si="225"/>
        <v/>
      </c>
      <c r="HD85" s="432" t="str">
        <f t="shared" si="225"/>
        <v/>
      </c>
      <c r="HE85" s="432" t="str">
        <f t="shared" si="225"/>
        <v/>
      </c>
      <c r="HF85" s="432" t="str">
        <f t="shared" si="225"/>
        <v/>
      </c>
      <c r="HG85" s="432" t="str">
        <f t="shared" si="225"/>
        <v/>
      </c>
      <c r="HH85" s="432" t="str">
        <f t="shared" si="225"/>
        <v/>
      </c>
      <c r="HI85" s="432" t="str">
        <f t="shared" si="225"/>
        <v/>
      </c>
      <c r="HJ85" s="432" t="str">
        <f t="shared" si="225"/>
        <v/>
      </c>
      <c r="HK85" s="432" t="str">
        <f t="shared" si="226"/>
        <v/>
      </c>
      <c r="HL85" s="432" t="str">
        <f t="shared" si="226"/>
        <v/>
      </c>
      <c r="HM85" s="432" t="str">
        <f t="shared" si="226"/>
        <v/>
      </c>
      <c r="HN85" s="432" t="str">
        <f t="shared" si="226"/>
        <v/>
      </c>
      <c r="HO85" s="432" t="str">
        <f t="shared" si="226"/>
        <v/>
      </c>
      <c r="HP85" s="432" t="str">
        <f t="shared" si="226"/>
        <v/>
      </c>
      <c r="HQ85" s="432" t="str">
        <f t="shared" si="226"/>
        <v/>
      </c>
      <c r="HR85" s="432" t="str">
        <f t="shared" si="226"/>
        <v/>
      </c>
      <c r="HS85" s="432" t="str">
        <f t="shared" si="226"/>
        <v/>
      </c>
      <c r="HT85" s="432" t="str">
        <f t="shared" si="226"/>
        <v/>
      </c>
      <c r="HU85" s="432" t="str">
        <f t="shared" si="227"/>
        <v/>
      </c>
      <c r="HV85" s="432" t="str">
        <f t="shared" si="227"/>
        <v/>
      </c>
      <c r="HW85" s="432" t="str">
        <f t="shared" si="227"/>
        <v/>
      </c>
      <c r="HX85" s="432" t="str">
        <f t="shared" si="227"/>
        <v/>
      </c>
      <c r="HY85" s="432" t="str">
        <f t="shared" si="227"/>
        <v/>
      </c>
      <c r="HZ85" s="432" t="str">
        <f t="shared" si="227"/>
        <v/>
      </c>
      <c r="IA85" s="432" t="str">
        <f t="shared" si="227"/>
        <v/>
      </c>
      <c r="IB85" s="432" t="str">
        <f t="shared" si="227"/>
        <v/>
      </c>
      <c r="IC85" s="432" t="str">
        <f t="shared" si="227"/>
        <v/>
      </c>
      <c r="ID85" s="432" t="str">
        <f t="shared" si="227"/>
        <v/>
      </c>
      <c r="IE85" s="432" t="str">
        <f t="shared" si="228"/>
        <v/>
      </c>
      <c r="IF85" s="432" t="str">
        <f t="shared" si="228"/>
        <v/>
      </c>
      <c r="IG85" s="432" t="str">
        <f t="shared" si="228"/>
        <v/>
      </c>
      <c r="IH85" s="432" t="str">
        <f t="shared" si="228"/>
        <v/>
      </c>
      <c r="II85" s="432" t="str">
        <f t="shared" si="228"/>
        <v/>
      </c>
      <c r="IJ85" s="432" t="str">
        <f t="shared" si="228"/>
        <v/>
      </c>
      <c r="IK85" s="432" t="str">
        <f t="shared" si="228"/>
        <v/>
      </c>
      <c r="IL85" s="432" t="str">
        <f t="shared" si="228"/>
        <v/>
      </c>
      <c r="IM85" s="432" t="str">
        <f t="shared" si="228"/>
        <v/>
      </c>
      <c r="IN85" s="432" t="str">
        <f t="shared" si="228"/>
        <v/>
      </c>
      <c r="IO85" s="432" t="str">
        <f t="shared" si="229"/>
        <v/>
      </c>
      <c r="IP85" s="432" t="str">
        <f t="shared" si="229"/>
        <v/>
      </c>
      <c r="IQ85" s="432" t="str">
        <f t="shared" si="229"/>
        <v/>
      </c>
      <c r="IR85" s="432" t="str">
        <f t="shared" si="229"/>
        <v/>
      </c>
      <c r="IS85" s="432" t="str">
        <f t="shared" si="229"/>
        <v/>
      </c>
      <c r="IT85" s="432" t="str">
        <f t="shared" si="229"/>
        <v/>
      </c>
      <c r="IU85" s="432" t="str">
        <f t="shared" si="229"/>
        <v/>
      </c>
      <c r="IV85" s="432" t="str">
        <f t="shared" si="229"/>
        <v/>
      </c>
      <c r="IW85" s="432" t="str">
        <f t="shared" si="229"/>
        <v/>
      </c>
      <c r="IX85" s="432" t="str">
        <f t="shared" si="229"/>
        <v/>
      </c>
      <c r="IY85" s="432" t="str">
        <f t="shared" si="230"/>
        <v/>
      </c>
      <c r="IZ85" s="432" t="str">
        <f t="shared" si="230"/>
        <v/>
      </c>
      <c r="JA85" s="432" t="str">
        <f t="shared" si="230"/>
        <v/>
      </c>
      <c r="JB85" s="432" t="str">
        <f t="shared" si="230"/>
        <v/>
      </c>
      <c r="JC85" s="432" t="str">
        <f t="shared" si="230"/>
        <v/>
      </c>
      <c r="JD85" s="432" t="str">
        <f t="shared" si="230"/>
        <v/>
      </c>
      <c r="JE85" s="432" t="str">
        <f t="shared" si="230"/>
        <v/>
      </c>
      <c r="JF85" s="432" t="str">
        <f t="shared" si="230"/>
        <v/>
      </c>
      <c r="JG85" s="432" t="str">
        <f t="shared" si="230"/>
        <v/>
      </c>
      <c r="JH85" s="432" t="str">
        <f t="shared" si="230"/>
        <v/>
      </c>
      <c r="JI85" s="432" t="str">
        <f t="shared" si="231"/>
        <v/>
      </c>
      <c r="JJ85" s="432" t="str">
        <f t="shared" si="231"/>
        <v/>
      </c>
      <c r="JK85" s="432" t="str">
        <f t="shared" si="231"/>
        <v/>
      </c>
      <c r="JL85" s="432" t="str">
        <f t="shared" si="231"/>
        <v/>
      </c>
      <c r="JM85" s="432" t="str">
        <f t="shared" si="231"/>
        <v/>
      </c>
      <c r="JN85" s="432" t="str">
        <f t="shared" si="231"/>
        <v/>
      </c>
      <c r="JO85" s="432" t="str">
        <f t="shared" si="231"/>
        <v/>
      </c>
      <c r="JP85" s="432" t="str">
        <f t="shared" si="231"/>
        <v/>
      </c>
      <c r="JQ85" s="432" t="str">
        <f t="shared" si="231"/>
        <v/>
      </c>
      <c r="JR85" s="432" t="str">
        <f t="shared" si="231"/>
        <v/>
      </c>
      <c r="JS85" s="432" t="str">
        <f t="shared" si="232"/>
        <v/>
      </c>
      <c r="JT85" s="432" t="str">
        <f t="shared" si="232"/>
        <v/>
      </c>
      <c r="JU85" s="432" t="str">
        <f t="shared" si="232"/>
        <v/>
      </c>
      <c r="JV85" s="432" t="str">
        <f t="shared" si="232"/>
        <v/>
      </c>
      <c r="JW85" s="432" t="str">
        <f t="shared" si="232"/>
        <v/>
      </c>
      <c r="JX85" s="432" t="str">
        <f t="shared" si="232"/>
        <v/>
      </c>
      <c r="JY85" s="432" t="str">
        <f t="shared" si="232"/>
        <v/>
      </c>
      <c r="JZ85" s="432" t="str">
        <f t="shared" si="232"/>
        <v/>
      </c>
      <c r="KA85" s="432" t="str">
        <f t="shared" si="232"/>
        <v/>
      </c>
      <c r="KB85" s="432" t="str">
        <f t="shared" si="232"/>
        <v/>
      </c>
      <c r="KC85" s="432" t="str">
        <f t="shared" si="233"/>
        <v/>
      </c>
      <c r="KD85" s="432" t="str">
        <f t="shared" si="233"/>
        <v/>
      </c>
      <c r="KE85" s="432" t="str">
        <f t="shared" si="233"/>
        <v/>
      </c>
      <c r="KF85" s="432" t="str">
        <f t="shared" si="233"/>
        <v/>
      </c>
      <c r="KG85" s="432" t="str">
        <f t="shared" si="233"/>
        <v/>
      </c>
      <c r="KH85" s="432" t="str">
        <f t="shared" si="233"/>
        <v/>
      </c>
      <c r="KI85" s="432" t="str">
        <f t="shared" si="233"/>
        <v/>
      </c>
      <c r="KJ85" s="432" t="str">
        <f t="shared" si="233"/>
        <v/>
      </c>
      <c r="KK85" s="432" t="str">
        <f t="shared" si="233"/>
        <v/>
      </c>
      <c r="KL85" s="432" t="str">
        <f t="shared" si="233"/>
        <v/>
      </c>
      <c r="KM85" s="432" t="str">
        <f t="shared" si="234"/>
        <v/>
      </c>
      <c r="KN85" s="432" t="str">
        <f t="shared" si="234"/>
        <v/>
      </c>
      <c r="KO85" s="432" t="str">
        <f t="shared" si="234"/>
        <v/>
      </c>
      <c r="KP85" s="432" t="str">
        <f t="shared" si="234"/>
        <v/>
      </c>
      <c r="KQ85" s="432" t="str">
        <f t="shared" si="234"/>
        <v/>
      </c>
      <c r="KR85" s="432" t="str">
        <f t="shared" si="234"/>
        <v/>
      </c>
      <c r="KS85" s="432" t="str">
        <f t="shared" si="234"/>
        <v/>
      </c>
      <c r="KT85" s="432" t="str">
        <f t="shared" si="234"/>
        <v/>
      </c>
      <c r="KU85" s="432" t="str">
        <f t="shared" si="234"/>
        <v/>
      </c>
      <c r="KV85" s="432" t="str">
        <f t="shared" si="234"/>
        <v/>
      </c>
      <c r="KW85" s="432" t="str">
        <f t="shared" si="235"/>
        <v/>
      </c>
      <c r="KX85" s="432" t="str">
        <f t="shared" si="235"/>
        <v/>
      </c>
      <c r="KY85" s="432" t="str">
        <f t="shared" si="235"/>
        <v/>
      </c>
      <c r="KZ85" s="432" t="str">
        <f t="shared" si="235"/>
        <v/>
      </c>
      <c r="LA85" s="432" t="str">
        <f t="shared" si="235"/>
        <v/>
      </c>
      <c r="LB85" s="432" t="str">
        <f t="shared" si="235"/>
        <v/>
      </c>
      <c r="LC85" s="432" t="str">
        <f t="shared" si="235"/>
        <v/>
      </c>
      <c r="LD85" s="432" t="str">
        <f t="shared" si="235"/>
        <v/>
      </c>
      <c r="LE85" s="432" t="str">
        <f t="shared" si="235"/>
        <v/>
      </c>
      <c r="LF85" s="432" t="str">
        <f t="shared" si="235"/>
        <v/>
      </c>
      <c r="LG85" s="432" t="str">
        <f t="shared" si="236"/>
        <v/>
      </c>
      <c r="LH85" s="432" t="str">
        <f t="shared" si="236"/>
        <v/>
      </c>
      <c r="LI85" s="432" t="str">
        <f t="shared" si="236"/>
        <v/>
      </c>
      <c r="LJ85" s="432" t="str">
        <f t="shared" si="236"/>
        <v/>
      </c>
      <c r="LK85" s="432" t="str">
        <f t="shared" si="236"/>
        <v/>
      </c>
      <c r="LL85" s="432" t="str">
        <f t="shared" si="236"/>
        <v/>
      </c>
      <c r="LM85" s="432" t="str">
        <f t="shared" si="236"/>
        <v/>
      </c>
      <c r="LN85" s="432" t="str">
        <f t="shared" si="236"/>
        <v/>
      </c>
      <c r="LO85" s="432" t="str">
        <f t="shared" si="236"/>
        <v/>
      </c>
      <c r="LP85" s="432" t="str">
        <f t="shared" si="236"/>
        <v/>
      </c>
      <c r="LQ85" s="432" t="str">
        <f t="shared" si="237"/>
        <v/>
      </c>
      <c r="LR85" s="432" t="str">
        <f t="shared" si="237"/>
        <v/>
      </c>
      <c r="LS85" s="432" t="str">
        <f t="shared" si="237"/>
        <v/>
      </c>
      <c r="LT85" s="432" t="str">
        <f t="shared" si="237"/>
        <v/>
      </c>
      <c r="LU85" s="432" t="str">
        <f t="shared" si="237"/>
        <v/>
      </c>
      <c r="LV85" s="432" t="str">
        <f t="shared" si="237"/>
        <v/>
      </c>
      <c r="LW85" s="432" t="str">
        <f t="shared" si="237"/>
        <v/>
      </c>
      <c r="LX85" s="432" t="str">
        <f t="shared" si="237"/>
        <v/>
      </c>
      <c r="LY85" s="432" t="str">
        <f t="shared" si="237"/>
        <v/>
      </c>
      <c r="LZ85" s="432" t="str">
        <f t="shared" si="237"/>
        <v/>
      </c>
      <c r="MA85" s="432" t="str">
        <f t="shared" si="238"/>
        <v/>
      </c>
      <c r="MB85" s="432" t="str">
        <f t="shared" si="238"/>
        <v/>
      </c>
      <c r="MC85" s="432" t="str">
        <f t="shared" si="238"/>
        <v/>
      </c>
      <c r="MD85" s="432" t="str">
        <f t="shared" si="238"/>
        <v/>
      </c>
      <c r="ME85" s="432" t="str">
        <f t="shared" si="238"/>
        <v/>
      </c>
      <c r="MF85" s="432" t="str">
        <f t="shared" si="238"/>
        <v/>
      </c>
      <c r="MG85" s="432" t="str">
        <f t="shared" si="238"/>
        <v/>
      </c>
      <c r="MH85" s="432" t="str">
        <f t="shared" si="238"/>
        <v/>
      </c>
      <c r="MI85" s="432" t="str">
        <f t="shared" si="238"/>
        <v/>
      </c>
      <c r="MJ85" s="432" t="str">
        <f t="shared" si="238"/>
        <v/>
      </c>
      <c r="MK85" s="432" t="str">
        <f t="shared" si="239"/>
        <v/>
      </c>
      <c r="ML85" s="432" t="str">
        <f t="shared" si="239"/>
        <v/>
      </c>
      <c r="MM85" s="432" t="str">
        <f t="shared" si="239"/>
        <v/>
      </c>
      <c r="MN85" s="432" t="str">
        <f t="shared" si="239"/>
        <v/>
      </c>
      <c r="MO85" s="432" t="str">
        <f t="shared" si="239"/>
        <v/>
      </c>
      <c r="MP85" s="432" t="str">
        <f t="shared" si="239"/>
        <v/>
      </c>
      <c r="MQ85" s="432" t="str">
        <f t="shared" si="239"/>
        <v/>
      </c>
      <c r="MR85" s="432" t="str">
        <f t="shared" si="239"/>
        <v/>
      </c>
      <c r="MS85" s="432" t="str">
        <f t="shared" si="239"/>
        <v/>
      </c>
      <c r="MT85" s="432" t="str">
        <f t="shared" si="239"/>
        <v/>
      </c>
      <c r="MU85" s="432" t="str">
        <f t="shared" si="240"/>
        <v/>
      </c>
      <c r="MV85" s="432" t="str">
        <f t="shared" si="240"/>
        <v/>
      </c>
      <c r="MW85" s="432" t="str">
        <f t="shared" si="240"/>
        <v/>
      </c>
      <c r="MX85" s="432" t="str">
        <f t="shared" si="240"/>
        <v/>
      </c>
      <c r="MY85" s="432" t="str">
        <f t="shared" si="240"/>
        <v/>
      </c>
      <c r="MZ85" s="432" t="str">
        <f t="shared" si="240"/>
        <v/>
      </c>
      <c r="NA85" s="432" t="str">
        <f t="shared" si="240"/>
        <v/>
      </c>
      <c r="NB85" s="432" t="str">
        <f t="shared" si="240"/>
        <v/>
      </c>
      <c r="NC85" s="432" t="str">
        <f t="shared" si="240"/>
        <v/>
      </c>
      <c r="ND85" s="432" t="str">
        <f t="shared" si="240"/>
        <v/>
      </c>
      <c r="NE85" s="432" t="str">
        <f t="shared" si="241"/>
        <v/>
      </c>
      <c r="NF85" s="432" t="str">
        <f t="shared" si="241"/>
        <v/>
      </c>
      <c r="NG85" s="432" t="str">
        <f t="shared" si="241"/>
        <v/>
      </c>
      <c r="NH85" s="432" t="str">
        <f t="shared" si="241"/>
        <v/>
      </c>
      <c r="NI85" s="432" t="str">
        <f t="shared" si="241"/>
        <v/>
      </c>
      <c r="NJ85" s="432" t="str">
        <f t="shared" si="241"/>
        <v/>
      </c>
      <c r="NK85" s="432" t="str">
        <f t="shared" si="241"/>
        <v/>
      </c>
      <c r="NL85" s="432" t="str">
        <f t="shared" si="241"/>
        <v/>
      </c>
      <c r="NM85" s="432" t="str">
        <f t="shared" si="241"/>
        <v/>
      </c>
      <c r="NN85" s="432" t="str">
        <f t="shared" si="241"/>
        <v/>
      </c>
      <c r="NO85" s="432" t="str">
        <f t="shared" si="242"/>
        <v/>
      </c>
      <c r="NP85" s="432" t="str">
        <f t="shared" si="242"/>
        <v/>
      </c>
      <c r="NQ85" s="432" t="str">
        <f t="shared" si="242"/>
        <v/>
      </c>
      <c r="NR85" s="432" t="str">
        <f t="shared" si="242"/>
        <v/>
      </c>
      <c r="NS85" s="432" t="str">
        <f t="shared" si="242"/>
        <v/>
      </c>
      <c r="NT85" s="432" t="str">
        <f t="shared" si="242"/>
        <v/>
      </c>
      <c r="NU85" s="432" t="str">
        <f t="shared" si="242"/>
        <v/>
      </c>
      <c r="NV85" s="432" t="str">
        <f t="shared" si="242"/>
        <v/>
      </c>
      <c r="NW85" s="432" t="str">
        <f t="shared" si="242"/>
        <v/>
      </c>
      <c r="NX85" s="432" t="str">
        <f t="shared" si="242"/>
        <v/>
      </c>
      <c r="NY85" s="432" t="str">
        <f t="shared" si="243"/>
        <v/>
      </c>
      <c r="NZ85" s="432" t="str">
        <f t="shared" si="243"/>
        <v/>
      </c>
      <c r="OA85" s="432" t="str">
        <f t="shared" si="243"/>
        <v/>
      </c>
      <c r="OB85" s="432" t="str">
        <f t="shared" si="243"/>
        <v/>
      </c>
      <c r="OC85" s="432" t="str">
        <f t="shared" si="243"/>
        <v/>
      </c>
      <c r="OD85" s="432" t="str">
        <f t="shared" si="243"/>
        <v/>
      </c>
      <c r="OE85" s="432" t="str">
        <f t="shared" si="243"/>
        <v/>
      </c>
      <c r="OF85" s="432" t="str">
        <f t="shared" si="243"/>
        <v/>
      </c>
      <c r="OG85" s="432" t="str">
        <f t="shared" si="243"/>
        <v/>
      </c>
      <c r="OH85" s="432" t="str">
        <f t="shared" si="243"/>
        <v/>
      </c>
      <c r="OI85" s="432" t="str">
        <f t="shared" si="244"/>
        <v/>
      </c>
      <c r="OJ85" s="432" t="str">
        <f t="shared" si="244"/>
        <v/>
      </c>
      <c r="OK85" s="432" t="str">
        <f t="shared" si="244"/>
        <v/>
      </c>
      <c r="OL85" s="432" t="str">
        <f t="shared" si="244"/>
        <v/>
      </c>
      <c r="OM85" s="432" t="str">
        <f t="shared" si="244"/>
        <v/>
      </c>
      <c r="ON85" s="432" t="str">
        <f t="shared" si="244"/>
        <v/>
      </c>
      <c r="OO85" s="432" t="str">
        <f t="shared" si="244"/>
        <v/>
      </c>
      <c r="OP85" s="432" t="str">
        <f t="shared" si="244"/>
        <v/>
      </c>
      <c r="OQ85" s="432" t="str">
        <f t="shared" si="244"/>
        <v/>
      </c>
      <c r="OR85" s="432" t="str">
        <f t="shared" si="244"/>
        <v/>
      </c>
      <c r="OS85" s="432" t="str">
        <f t="shared" si="245"/>
        <v/>
      </c>
      <c r="OT85" s="432" t="str">
        <f t="shared" si="245"/>
        <v/>
      </c>
      <c r="OU85" s="432" t="str">
        <f t="shared" si="245"/>
        <v/>
      </c>
      <c r="OV85" s="432" t="str">
        <f t="shared" si="245"/>
        <v/>
      </c>
      <c r="OW85" s="432" t="str">
        <f t="shared" si="245"/>
        <v/>
      </c>
      <c r="OX85" s="432" t="str">
        <f t="shared" si="245"/>
        <v/>
      </c>
      <c r="OY85" s="432" t="str">
        <f t="shared" si="245"/>
        <v/>
      </c>
      <c r="OZ85" s="432" t="str">
        <f t="shared" si="245"/>
        <v/>
      </c>
      <c r="PA85" s="432" t="str">
        <f t="shared" si="245"/>
        <v/>
      </c>
      <c r="PB85" s="432" t="str">
        <f t="shared" si="245"/>
        <v/>
      </c>
      <c r="PC85" s="432" t="str">
        <f t="shared" si="245"/>
        <v/>
      </c>
      <c r="PD85" s="432" t="str">
        <f t="shared" si="245"/>
        <v/>
      </c>
      <c r="PE85" s="432" t="str">
        <f t="shared" si="245"/>
        <v/>
      </c>
    </row>
    <row r="86" spans="1:421" ht="15.6">
      <c r="A86" s="549"/>
      <c r="B86" s="550"/>
      <c r="C86" s="948"/>
      <c r="D86" s="550"/>
      <c r="E86" s="554"/>
      <c r="F86" s="550"/>
      <c r="G86" s="551"/>
      <c r="H86" s="552"/>
      <c r="I86" s="553"/>
      <c r="J86" s="554"/>
      <c r="K86" s="554" t="str">
        <f t="shared" si="51"/>
        <v/>
      </c>
      <c r="L86" s="657" t="str">
        <f t="shared" si="12"/>
        <v/>
      </c>
      <c r="M86" s="952" t="str">
        <f t="shared" si="171"/>
        <v/>
      </c>
      <c r="N86" s="952" t="str">
        <f t="shared" si="52"/>
        <v/>
      </c>
      <c r="O86" s="1487"/>
      <c r="P86" s="1487"/>
      <c r="Q86" s="98"/>
      <c r="R86" s="167" t="str">
        <f t="shared" si="53"/>
        <v/>
      </c>
      <c r="S86" s="167" t="str">
        <f t="shared" si="54"/>
        <v/>
      </c>
      <c r="T86" s="167" t="str">
        <f t="shared" si="55"/>
        <v/>
      </c>
      <c r="U86" s="167" t="str">
        <f t="shared" si="56"/>
        <v/>
      </c>
      <c r="V86" s="85" t="s">
        <v>687</v>
      </c>
      <c r="W86" s="450">
        <v>9.5</v>
      </c>
      <c r="X86" s="167" t="str">
        <f t="shared" si="57"/>
        <v/>
      </c>
      <c r="Y86" s="167" t="str">
        <f t="shared" si="58"/>
        <v/>
      </c>
      <c r="Z86" s="167" t="str">
        <f t="shared" si="59"/>
        <v/>
      </c>
      <c r="AA86" s="25"/>
      <c r="AB86" s="25"/>
      <c r="AE86" s="25"/>
      <c r="AF86" s="25"/>
      <c r="AG86" s="25"/>
      <c r="AH86" s="25"/>
      <c r="AI86" s="25"/>
      <c r="AJ86" s="25"/>
      <c r="AK86" s="25"/>
      <c r="AL86" s="25"/>
      <c r="AM86" s="25"/>
      <c r="AN86" s="25"/>
      <c r="AO86" s="25"/>
      <c r="AP86" s="25"/>
      <c r="AQ86" s="25"/>
      <c r="AR86" s="25"/>
      <c r="AS86" s="25"/>
      <c r="AT86" s="25"/>
      <c r="AU86" s="25"/>
      <c r="AV86" s="25"/>
      <c r="AW86" s="432" t="str">
        <f t="shared" si="209"/>
        <v/>
      </c>
      <c r="AX86" s="432" t="str">
        <f t="shared" si="209"/>
        <v/>
      </c>
      <c r="AY86" s="432" t="str">
        <f t="shared" si="209"/>
        <v/>
      </c>
      <c r="AZ86" s="432" t="str">
        <f t="shared" si="209"/>
        <v/>
      </c>
      <c r="BA86" s="432" t="str">
        <f t="shared" si="209"/>
        <v/>
      </c>
      <c r="BB86" s="432" t="str">
        <f t="shared" si="209"/>
        <v/>
      </c>
      <c r="BC86" s="432" t="str">
        <f t="shared" si="209"/>
        <v/>
      </c>
      <c r="BD86" s="432" t="str">
        <f t="shared" si="209"/>
        <v/>
      </c>
      <c r="BE86" s="432" t="str">
        <f t="shared" si="209"/>
        <v/>
      </c>
      <c r="BF86" s="432" t="str">
        <f t="shared" si="209"/>
        <v/>
      </c>
      <c r="BG86" s="432" t="str">
        <f t="shared" si="210"/>
        <v/>
      </c>
      <c r="BH86" s="432" t="str">
        <f t="shared" si="210"/>
        <v/>
      </c>
      <c r="BI86" s="432" t="str">
        <f t="shared" si="210"/>
        <v/>
      </c>
      <c r="BJ86" s="432" t="str">
        <f t="shared" si="210"/>
        <v/>
      </c>
      <c r="BK86" s="432" t="str">
        <f t="shared" si="210"/>
        <v/>
      </c>
      <c r="BL86" s="432" t="str">
        <f t="shared" si="210"/>
        <v/>
      </c>
      <c r="BM86" s="432" t="str">
        <f t="shared" si="210"/>
        <v/>
      </c>
      <c r="BN86" s="432" t="str">
        <f t="shared" si="210"/>
        <v/>
      </c>
      <c r="BO86" s="432" t="str">
        <f t="shared" si="210"/>
        <v/>
      </c>
      <c r="BP86" s="432" t="str">
        <f t="shared" si="210"/>
        <v/>
      </c>
      <c r="BQ86" s="432" t="str">
        <f t="shared" si="211"/>
        <v/>
      </c>
      <c r="BR86" s="432" t="str">
        <f t="shared" si="211"/>
        <v/>
      </c>
      <c r="BS86" s="432" t="str">
        <f t="shared" si="211"/>
        <v/>
      </c>
      <c r="BT86" s="432" t="str">
        <f t="shared" si="211"/>
        <v/>
      </c>
      <c r="BU86" s="432" t="str">
        <f t="shared" si="211"/>
        <v/>
      </c>
      <c r="BV86" s="432" t="str">
        <f t="shared" si="211"/>
        <v/>
      </c>
      <c r="BW86" s="432" t="str">
        <f t="shared" si="211"/>
        <v/>
      </c>
      <c r="BX86" s="432" t="str">
        <f t="shared" si="211"/>
        <v/>
      </c>
      <c r="BY86" s="432" t="str">
        <f t="shared" si="211"/>
        <v/>
      </c>
      <c r="BZ86" s="432" t="str">
        <f t="shared" si="211"/>
        <v/>
      </c>
      <c r="CA86" s="432" t="str">
        <f t="shared" si="212"/>
        <v/>
      </c>
      <c r="CB86" s="432" t="str">
        <f t="shared" si="212"/>
        <v/>
      </c>
      <c r="CC86" s="432" t="str">
        <f t="shared" si="212"/>
        <v/>
      </c>
      <c r="CD86" s="432" t="str">
        <f t="shared" si="212"/>
        <v/>
      </c>
      <c r="CE86" s="432" t="str">
        <f t="shared" si="212"/>
        <v/>
      </c>
      <c r="CF86" s="432" t="str">
        <f t="shared" si="212"/>
        <v/>
      </c>
      <c r="CG86" s="432" t="str">
        <f t="shared" si="212"/>
        <v/>
      </c>
      <c r="CH86" s="432" t="str">
        <f t="shared" si="212"/>
        <v/>
      </c>
      <c r="CI86" s="432" t="str">
        <f t="shared" si="212"/>
        <v/>
      </c>
      <c r="CJ86" s="432" t="str">
        <f t="shared" si="212"/>
        <v/>
      </c>
      <c r="CK86" s="432" t="str">
        <f t="shared" si="213"/>
        <v/>
      </c>
      <c r="CL86" s="432" t="str">
        <f t="shared" si="213"/>
        <v/>
      </c>
      <c r="CM86" s="432" t="str">
        <f t="shared" si="213"/>
        <v/>
      </c>
      <c r="CN86" s="432" t="str">
        <f t="shared" si="213"/>
        <v/>
      </c>
      <c r="CO86" s="432" t="str">
        <f t="shared" si="213"/>
        <v/>
      </c>
      <c r="CP86" s="432" t="str">
        <f t="shared" si="213"/>
        <v/>
      </c>
      <c r="CQ86" s="432" t="str">
        <f t="shared" si="213"/>
        <v/>
      </c>
      <c r="CR86" s="432" t="str">
        <f t="shared" si="213"/>
        <v/>
      </c>
      <c r="CS86" s="432" t="str">
        <f t="shared" si="213"/>
        <v/>
      </c>
      <c r="CT86" s="432" t="str">
        <f t="shared" si="213"/>
        <v/>
      </c>
      <c r="CU86" s="432" t="str">
        <f t="shared" si="214"/>
        <v/>
      </c>
      <c r="CV86" s="432" t="str">
        <f t="shared" si="214"/>
        <v/>
      </c>
      <c r="CW86" s="432" t="str">
        <f t="shared" si="214"/>
        <v/>
      </c>
      <c r="CX86" s="432" t="str">
        <f t="shared" si="214"/>
        <v/>
      </c>
      <c r="CY86" s="432" t="str">
        <f t="shared" si="214"/>
        <v/>
      </c>
      <c r="CZ86" s="432" t="str">
        <f t="shared" si="214"/>
        <v/>
      </c>
      <c r="DA86" s="432" t="str">
        <f t="shared" si="214"/>
        <v/>
      </c>
      <c r="DB86" s="432" t="str">
        <f t="shared" si="214"/>
        <v/>
      </c>
      <c r="DC86" s="432" t="str">
        <f t="shared" si="214"/>
        <v/>
      </c>
      <c r="DD86" s="432" t="str">
        <f t="shared" si="214"/>
        <v/>
      </c>
      <c r="DE86" s="432" t="str">
        <f t="shared" si="215"/>
        <v/>
      </c>
      <c r="DF86" s="432" t="str">
        <f t="shared" si="215"/>
        <v/>
      </c>
      <c r="DG86" s="432" t="str">
        <f t="shared" si="215"/>
        <v/>
      </c>
      <c r="DH86" s="432" t="str">
        <f t="shared" si="215"/>
        <v/>
      </c>
      <c r="DI86" s="432" t="str">
        <f t="shared" si="215"/>
        <v/>
      </c>
      <c r="DJ86" s="432" t="str">
        <f t="shared" si="215"/>
        <v/>
      </c>
      <c r="DK86" s="432" t="str">
        <f t="shared" si="215"/>
        <v/>
      </c>
      <c r="DL86" s="432" t="str">
        <f t="shared" si="215"/>
        <v/>
      </c>
      <c r="DM86" s="432" t="str">
        <f t="shared" si="215"/>
        <v/>
      </c>
      <c r="DN86" s="432" t="str">
        <f t="shared" si="215"/>
        <v/>
      </c>
      <c r="DO86" s="432" t="str">
        <f t="shared" si="216"/>
        <v/>
      </c>
      <c r="DP86" s="432" t="str">
        <f t="shared" si="216"/>
        <v/>
      </c>
      <c r="DQ86" s="432" t="str">
        <f t="shared" si="216"/>
        <v/>
      </c>
      <c r="DR86" s="432" t="str">
        <f t="shared" si="216"/>
        <v/>
      </c>
      <c r="DS86" s="432" t="str">
        <f t="shared" si="216"/>
        <v/>
      </c>
      <c r="DT86" s="432" t="str">
        <f t="shared" si="216"/>
        <v/>
      </c>
      <c r="DU86" s="432" t="str">
        <f t="shared" si="216"/>
        <v/>
      </c>
      <c r="DV86" s="432" t="str">
        <f t="shared" si="216"/>
        <v/>
      </c>
      <c r="DW86" s="432" t="str">
        <f t="shared" si="216"/>
        <v/>
      </c>
      <c r="DX86" s="432" t="str">
        <f t="shared" si="216"/>
        <v/>
      </c>
      <c r="DY86" s="432" t="str">
        <f t="shared" si="217"/>
        <v/>
      </c>
      <c r="DZ86" s="432" t="str">
        <f t="shared" si="217"/>
        <v/>
      </c>
      <c r="EA86" s="432" t="str">
        <f t="shared" si="217"/>
        <v/>
      </c>
      <c r="EB86" s="432" t="str">
        <f t="shared" si="217"/>
        <v/>
      </c>
      <c r="EC86" s="432" t="str">
        <f t="shared" si="217"/>
        <v/>
      </c>
      <c r="ED86" s="432" t="str">
        <f t="shared" si="217"/>
        <v/>
      </c>
      <c r="EE86" s="432" t="str">
        <f t="shared" si="217"/>
        <v/>
      </c>
      <c r="EF86" s="432" t="str">
        <f t="shared" si="217"/>
        <v/>
      </c>
      <c r="EG86" s="432" t="str">
        <f t="shared" si="217"/>
        <v/>
      </c>
      <c r="EH86" s="432" t="str">
        <f t="shared" si="217"/>
        <v/>
      </c>
      <c r="EI86" s="432" t="str">
        <f t="shared" si="218"/>
        <v/>
      </c>
      <c r="EJ86" s="432" t="str">
        <f t="shared" si="218"/>
        <v/>
      </c>
      <c r="EK86" s="432" t="str">
        <f t="shared" si="218"/>
        <v/>
      </c>
      <c r="EL86" s="432" t="str">
        <f t="shared" si="218"/>
        <v/>
      </c>
      <c r="EM86" s="432" t="str">
        <f t="shared" si="218"/>
        <v/>
      </c>
      <c r="EN86" s="432" t="str">
        <f t="shared" si="218"/>
        <v/>
      </c>
      <c r="EO86" s="432" t="str">
        <f t="shared" si="218"/>
        <v/>
      </c>
      <c r="EP86" s="432" t="str">
        <f t="shared" si="218"/>
        <v/>
      </c>
      <c r="EQ86" s="432" t="str">
        <f t="shared" si="218"/>
        <v/>
      </c>
      <c r="ER86" s="432" t="str">
        <f t="shared" si="218"/>
        <v/>
      </c>
      <c r="ES86" s="432" t="str">
        <f t="shared" si="219"/>
        <v/>
      </c>
      <c r="ET86" s="432" t="str">
        <f t="shared" si="219"/>
        <v/>
      </c>
      <c r="EU86" s="432" t="str">
        <f t="shared" si="219"/>
        <v/>
      </c>
      <c r="EV86" s="432" t="str">
        <f t="shared" si="219"/>
        <v/>
      </c>
      <c r="EW86" s="432" t="str">
        <f t="shared" si="219"/>
        <v/>
      </c>
      <c r="EX86" s="432" t="str">
        <f t="shared" si="219"/>
        <v/>
      </c>
      <c r="EY86" s="432" t="str">
        <f t="shared" si="219"/>
        <v/>
      </c>
      <c r="EZ86" s="432" t="str">
        <f t="shared" si="219"/>
        <v/>
      </c>
      <c r="FA86" s="432" t="str">
        <f t="shared" si="219"/>
        <v/>
      </c>
      <c r="FB86" s="432" t="str">
        <f t="shared" si="219"/>
        <v/>
      </c>
      <c r="FC86" s="432" t="str">
        <f t="shared" si="220"/>
        <v/>
      </c>
      <c r="FD86" s="432" t="str">
        <f t="shared" si="220"/>
        <v/>
      </c>
      <c r="FE86" s="432" t="str">
        <f t="shared" si="220"/>
        <v/>
      </c>
      <c r="FF86" s="432" t="str">
        <f t="shared" si="220"/>
        <v/>
      </c>
      <c r="FG86" s="432" t="str">
        <f t="shared" si="220"/>
        <v/>
      </c>
      <c r="FH86" s="432" t="str">
        <f t="shared" si="220"/>
        <v/>
      </c>
      <c r="FI86" s="432" t="str">
        <f t="shared" si="220"/>
        <v/>
      </c>
      <c r="FJ86" s="432" t="str">
        <f t="shared" si="220"/>
        <v/>
      </c>
      <c r="FK86" s="432" t="str">
        <f t="shared" si="220"/>
        <v/>
      </c>
      <c r="FL86" s="432" t="str">
        <f t="shared" si="220"/>
        <v/>
      </c>
      <c r="FM86" s="432" t="str">
        <f t="shared" si="221"/>
        <v/>
      </c>
      <c r="FN86" s="432" t="str">
        <f t="shared" si="221"/>
        <v/>
      </c>
      <c r="FO86" s="432" t="str">
        <f t="shared" si="221"/>
        <v/>
      </c>
      <c r="FP86" s="432" t="str">
        <f t="shared" si="221"/>
        <v/>
      </c>
      <c r="FQ86" s="432" t="str">
        <f t="shared" si="221"/>
        <v/>
      </c>
      <c r="FR86" s="432" t="str">
        <f t="shared" si="221"/>
        <v/>
      </c>
      <c r="FS86" s="432" t="str">
        <f t="shared" si="221"/>
        <v/>
      </c>
      <c r="FT86" s="432" t="str">
        <f t="shared" si="221"/>
        <v/>
      </c>
      <c r="FU86" s="432" t="str">
        <f t="shared" si="221"/>
        <v/>
      </c>
      <c r="FV86" s="432" t="str">
        <f t="shared" si="221"/>
        <v/>
      </c>
      <c r="FW86" s="432" t="str">
        <f t="shared" si="222"/>
        <v/>
      </c>
      <c r="FX86" s="432" t="str">
        <f t="shared" si="222"/>
        <v/>
      </c>
      <c r="FY86" s="432" t="str">
        <f t="shared" si="222"/>
        <v/>
      </c>
      <c r="FZ86" s="432" t="str">
        <f t="shared" si="222"/>
        <v/>
      </c>
      <c r="GA86" s="432" t="str">
        <f t="shared" si="222"/>
        <v/>
      </c>
      <c r="GB86" s="432" t="str">
        <f t="shared" si="222"/>
        <v/>
      </c>
      <c r="GC86" s="432" t="str">
        <f t="shared" si="222"/>
        <v/>
      </c>
      <c r="GD86" s="432" t="str">
        <f t="shared" si="222"/>
        <v/>
      </c>
      <c r="GE86" s="432" t="str">
        <f t="shared" si="222"/>
        <v/>
      </c>
      <c r="GF86" s="432" t="str">
        <f t="shared" si="222"/>
        <v/>
      </c>
      <c r="GG86" s="432" t="str">
        <f t="shared" si="223"/>
        <v/>
      </c>
      <c r="GH86" s="432" t="str">
        <f t="shared" si="223"/>
        <v/>
      </c>
      <c r="GI86" s="432" t="str">
        <f t="shared" si="223"/>
        <v/>
      </c>
      <c r="GJ86" s="432" t="str">
        <f t="shared" si="223"/>
        <v/>
      </c>
      <c r="GK86" s="432" t="str">
        <f t="shared" si="223"/>
        <v/>
      </c>
      <c r="GL86" s="432" t="str">
        <f t="shared" si="223"/>
        <v/>
      </c>
      <c r="GM86" s="432" t="str">
        <f t="shared" si="223"/>
        <v/>
      </c>
      <c r="GN86" s="432" t="str">
        <f t="shared" si="223"/>
        <v/>
      </c>
      <c r="GO86" s="432" t="str">
        <f t="shared" si="223"/>
        <v/>
      </c>
      <c r="GP86" s="432" t="str">
        <f t="shared" si="223"/>
        <v/>
      </c>
      <c r="GQ86" s="432" t="str">
        <f t="shared" si="224"/>
        <v/>
      </c>
      <c r="GR86" s="432" t="str">
        <f t="shared" si="224"/>
        <v/>
      </c>
      <c r="GS86" s="432" t="str">
        <f t="shared" si="224"/>
        <v/>
      </c>
      <c r="GT86" s="432" t="str">
        <f t="shared" si="224"/>
        <v/>
      </c>
      <c r="GU86" s="432" t="str">
        <f t="shared" si="224"/>
        <v/>
      </c>
      <c r="GV86" s="432" t="str">
        <f t="shared" si="224"/>
        <v/>
      </c>
      <c r="GW86" s="432" t="str">
        <f t="shared" si="224"/>
        <v/>
      </c>
      <c r="GX86" s="432" t="str">
        <f t="shared" si="224"/>
        <v/>
      </c>
      <c r="GY86" s="432" t="str">
        <f t="shared" si="224"/>
        <v/>
      </c>
      <c r="GZ86" s="432" t="str">
        <f t="shared" si="224"/>
        <v/>
      </c>
      <c r="HA86" s="432" t="str">
        <f t="shared" si="225"/>
        <v/>
      </c>
      <c r="HB86" s="432" t="str">
        <f t="shared" si="225"/>
        <v/>
      </c>
      <c r="HC86" s="432" t="str">
        <f t="shared" si="225"/>
        <v/>
      </c>
      <c r="HD86" s="432" t="str">
        <f t="shared" si="225"/>
        <v/>
      </c>
      <c r="HE86" s="432" t="str">
        <f t="shared" si="225"/>
        <v/>
      </c>
      <c r="HF86" s="432" t="str">
        <f t="shared" si="225"/>
        <v/>
      </c>
      <c r="HG86" s="432" t="str">
        <f t="shared" si="225"/>
        <v/>
      </c>
      <c r="HH86" s="432" t="str">
        <f t="shared" si="225"/>
        <v/>
      </c>
      <c r="HI86" s="432" t="str">
        <f t="shared" si="225"/>
        <v/>
      </c>
      <c r="HJ86" s="432" t="str">
        <f t="shared" si="225"/>
        <v/>
      </c>
      <c r="HK86" s="432" t="str">
        <f t="shared" si="226"/>
        <v/>
      </c>
      <c r="HL86" s="432" t="str">
        <f t="shared" si="226"/>
        <v/>
      </c>
      <c r="HM86" s="432" t="str">
        <f t="shared" si="226"/>
        <v/>
      </c>
      <c r="HN86" s="432" t="str">
        <f t="shared" si="226"/>
        <v/>
      </c>
      <c r="HO86" s="432" t="str">
        <f t="shared" si="226"/>
        <v/>
      </c>
      <c r="HP86" s="432" t="str">
        <f t="shared" si="226"/>
        <v/>
      </c>
      <c r="HQ86" s="432" t="str">
        <f t="shared" si="226"/>
        <v/>
      </c>
      <c r="HR86" s="432" t="str">
        <f t="shared" si="226"/>
        <v/>
      </c>
      <c r="HS86" s="432" t="str">
        <f t="shared" si="226"/>
        <v/>
      </c>
      <c r="HT86" s="432" t="str">
        <f t="shared" si="226"/>
        <v/>
      </c>
      <c r="HU86" s="432" t="str">
        <f t="shared" si="227"/>
        <v/>
      </c>
      <c r="HV86" s="432" t="str">
        <f t="shared" si="227"/>
        <v/>
      </c>
      <c r="HW86" s="432" t="str">
        <f t="shared" si="227"/>
        <v/>
      </c>
      <c r="HX86" s="432" t="str">
        <f t="shared" si="227"/>
        <v/>
      </c>
      <c r="HY86" s="432" t="str">
        <f t="shared" si="227"/>
        <v/>
      </c>
      <c r="HZ86" s="432" t="str">
        <f t="shared" si="227"/>
        <v/>
      </c>
      <c r="IA86" s="432" t="str">
        <f t="shared" si="227"/>
        <v/>
      </c>
      <c r="IB86" s="432" t="str">
        <f t="shared" si="227"/>
        <v/>
      </c>
      <c r="IC86" s="432" t="str">
        <f t="shared" si="227"/>
        <v/>
      </c>
      <c r="ID86" s="432" t="str">
        <f t="shared" si="227"/>
        <v/>
      </c>
      <c r="IE86" s="432" t="str">
        <f t="shared" si="228"/>
        <v/>
      </c>
      <c r="IF86" s="432" t="str">
        <f t="shared" si="228"/>
        <v/>
      </c>
      <c r="IG86" s="432" t="str">
        <f t="shared" si="228"/>
        <v/>
      </c>
      <c r="IH86" s="432" t="str">
        <f t="shared" si="228"/>
        <v/>
      </c>
      <c r="II86" s="432" t="str">
        <f t="shared" si="228"/>
        <v/>
      </c>
      <c r="IJ86" s="432" t="str">
        <f t="shared" si="228"/>
        <v/>
      </c>
      <c r="IK86" s="432" t="str">
        <f t="shared" si="228"/>
        <v/>
      </c>
      <c r="IL86" s="432" t="str">
        <f t="shared" si="228"/>
        <v/>
      </c>
      <c r="IM86" s="432" t="str">
        <f t="shared" si="228"/>
        <v/>
      </c>
      <c r="IN86" s="432" t="str">
        <f t="shared" si="228"/>
        <v/>
      </c>
      <c r="IO86" s="432" t="str">
        <f t="shared" si="229"/>
        <v/>
      </c>
      <c r="IP86" s="432" t="str">
        <f t="shared" si="229"/>
        <v/>
      </c>
      <c r="IQ86" s="432" t="str">
        <f t="shared" si="229"/>
        <v/>
      </c>
      <c r="IR86" s="432" t="str">
        <f t="shared" si="229"/>
        <v/>
      </c>
      <c r="IS86" s="432" t="str">
        <f t="shared" si="229"/>
        <v/>
      </c>
      <c r="IT86" s="432" t="str">
        <f t="shared" si="229"/>
        <v/>
      </c>
      <c r="IU86" s="432" t="str">
        <f t="shared" si="229"/>
        <v/>
      </c>
      <c r="IV86" s="432" t="str">
        <f t="shared" si="229"/>
        <v/>
      </c>
      <c r="IW86" s="432" t="str">
        <f t="shared" si="229"/>
        <v/>
      </c>
      <c r="IX86" s="432" t="str">
        <f t="shared" si="229"/>
        <v/>
      </c>
      <c r="IY86" s="432" t="str">
        <f t="shared" si="230"/>
        <v/>
      </c>
      <c r="IZ86" s="432" t="str">
        <f t="shared" si="230"/>
        <v/>
      </c>
      <c r="JA86" s="432" t="str">
        <f t="shared" si="230"/>
        <v/>
      </c>
      <c r="JB86" s="432" t="str">
        <f t="shared" si="230"/>
        <v/>
      </c>
      <c r="JC86" s="432" t="str">
        <f t="shared" si="230"/>
        <v/>
      </c>
      <c r="JD86" s="432" t="str">
        <f t="shared" si="230"/>
        <v/>
      </c>
      <c r="JE86" s="432" t="str">
        <f t="shared" si="230"/>
        <v/>
      </c>
      <c r="JF86" s="432" t="str">
        <f t="shared" si="230"/>
        <v/>
      </c>
      <c r="JG86" s="432" t="str">
        <f t="shared" si="230"/>
        <v/>
      </c>
      <c r="JH86" s="432" t="str">
        <f t="shared" si="230"/>
        <v/>
      </c>
      <c r="JI86" s="432" t="str">
        <f t="shared" si="231"/>
        <v/>
      </c>
      <c r="JJ86" s="432" t="str">
        <f t="shared" si="231"/>
        <v/>
      </c>
      <c r="JK86" s="432" t="str">
        <f t="shared" si="231"/>
        <v/>
      </c>
      <c r="JL86" s="432" t="str">
        <f t="shared" si="231"/>
        <v/>
      </c>
      <c r="JM86" s="432" t="str">
        <f t="shared" si="231"/>
        <v/>
      </c>
      <c r="JN86" s="432" t="str">
        <f t="shared" si="231"/>
        <v/>
      </c>
      <c r="JO86" s="432" t="str">
        <f t="shared" si="231"/>
        <v/>
      </c>
      <c r="JP86" s="432" t="str">
        <f t="shared" si="231"/>
        <v/>
      </c>
      <c r="JQ86" s="432" t="str">
        <f t="shared" si="231"/>
        <v/>
      </c>
      <c r="JR86" s="432" t="str">
        <f t="shared" si="231"/>
        <v/>
      </c>
      <c r="JS86" s="432" t="str">
        <f t="shared" si="232"/>
        <v/>
      </c>
      <c r="JT86" s="432" t="str">
        <f t="shared" si="232"/>
        <v/>
      </c>
      <c r="JU86" s="432" t="str">
        <f t="shared" si="232"/>
        <v/>
      </c>
      <c r="JV86" s="432" t="str">
        <f t="shared" si="232"/>
        <v/>
      </c>
      <c r="JW86" s="432" t="str">
        <f t="shared" si="232"/>
        <v/>
      </c>
      <c r="JX86" s="432" t="str">
        <f t="shared" si="232"/>
        <v/>
      </c>
      <c r="JY86" s="432" t="str">
        <f t="shared" si="232"/>
        <v/>
      </c>
      <c r="JZ86" s="432" t="str">
        <f t="shared" si="232"/>
        <v/>
      </c>
      <c r="KA86" s="432" t="str">
        <f t="shared" si="232"/>
        <v/>
      </c>
      <c r="KB86" s="432" t="str">
        <f t="shared" si="232"/>
        <v/>
      </c>
      <c r="KC86" s="432" t="str">
        <f t="shared" si="233"/>
        <v/>
      </c>
      <c r="KD86" s="432" t="str">
        <f t="shared" si="233"/>
        <v/>
      </c>
      <c r="KE86" s="432" t="str">
        <f t="shared" si="233"/>
        <v/>
      </c>
      <c r="KF86" s="432" t="str">
        <f t="shared" si="233"/>
        <v/>
      </c>
      <c r="KG86" s="432" t="str">
        <f t="shared" si="233"/>
        <v/>
      </c>
      <c r="KH86" s="432" t="str">
        <f t="shared" si="233"/>
        <v/>
      </c>
      <c r="KI86" s="432" t="str">
        <f t="shared" si="233"/>
        <v/>
      </c>
      <c r="KJ86" s="432" t="str">
        <f t="shared" si="233"/>
        <v/>
      </c>
      <c r="KK86" s="432" t="str">
        <f t="shared" si="233"/>
        <v/>
      </c>
      <c r="KL86" s="432" t="str">
        <f t="shared" si="233"/>
        <v/>
      </c>
      <c r="KM86" s="432" t="str">
        <f t="shared" si="234"/>
        <v/>
      </c>
      <c r="KN86" s="432" t="str">
        <f t="shared" si="234"/>
        <v/>
      </c>
      <c r="KO86" s="432" t="str">
        <f t="shared" si="234"/>
        <v/>
      </c>
      <c r="KP86" s="432" t="str">
        <f t="shared" si="234"/>
        <v/>
      </c>
      <c r="KQ86" s="432" t="str">
        <f t="shared" si="234"/>
        <v/>
      </c>
      <c r="KR86" s="432" t="str">
        <f t="shared" si="234"/>
        <v/>
      </c>
      <c r="KS86" s="432" t="str">
        <f t="shared" si="234"/>
        <v/>
      </c>
      <c r="KT86" s="432" t="str">
        <f t="shared" si="234"/>
        <v/>
      </c>
      <c r="KU86" s="432" t="str">
        <f t="shared" si="234"/>
        <v/>
      </c>
      <c r="KV86" s="432" t="str">
        <f t="shared" si="234"/>
        <v/>
      </c>
      <c r="KW86" s="432" t="str">
        <f t="shared" si="235"/>
        <v/>
      </c>
      <c r="KX86" s="432" t="str">
        <f t="shared" si="235"/>
        <v/>
      </c>
      <c r="KY86" s="432" t="str">
        <f t="shared" si="235"/>
        <v/>
      </c>
      <c r="KZ86" s="432" t="str">
        <f t="shared" si="235"/>
        <v/>
      </c>
      <c r="LA86" s="432" t="str">
        <f t="shared" si="235"/>
        <v/>
      </c>
      <c r="LB86" s="432" t="str">
        <f t="shared" si="235"/>
        <v/>
      </c>
      <c r="LC86" s="432" t="str">
        <f t="shared" si="235"/>
        <v/>
      </c>
      <c r="LD86" s="432" t="str">
        <f t="shared" si="235"/>
        <v/>
      </c>
      <c r="LE86" s="432" t="str">
        <f t="shared" si="235"/>
        <v/>
      </c>
      <c r="LF86" s="432" t="str">
        <f t="shared" si="235"/>
        <v/>
      </c>
      <c r="LG86" s="432" t="str">
        <f t="shared" si="236"/>
        <v/>
      </c>
      <c r="LH86" s="432" t="str">
        <f t="shared" si="236"/>
        <v/>
      </c>
      <c r="LI86" s="432" t="str">
        <f t="shared" si="236"/>
        <v/>
      </c>
      <c r="LJ86" s="432" t="str">
        <f t="shared" si="236"/>
        <v/>
      </c>
      <c r="LK86" s="432" t="str">
        <f t="shared" si="236"/>
        <v/>
      </c>
      <c r="LL86" s="432" t="str">
        <f t="shared" si="236"/>
        <v/>
      </c>
      <c r="LM86" s="432" t="str">
        <f t="shared" si="236"/>
        <v/>
      </c>
      <c r="LN86" s="432" t="str">
        <f t="shared" si="236"/>
        <v/>
      </c>
      <c r="LO86" s="432" t="str">
        <f t="shared" si="236"/>
        <v/>
      </c>
      <c r="LP86" s="432" t="str">
        <f t="shared" si="236"/>
        <v/>
      </c>
      <c r="LQ86" s="432" t="str">
        <f t="shared" si="237"/>
        <v/>
      </c>
      <c r="LR86" s="432" t="str">
        <f t="shared" si="237"/>
        <v/>
      </c>
      <c r="LS86" s="432" t="str">
        <f t="shared" si="237"/>
        <v/>
      </c>
      <c r="LT86" s="432" t="str">
        <f t="shared" si="237"/>
        <v/>
      </c>
      <c r="LU86" s="432" t="str">
        <f t="shared" si="237"/>
        <v/>
      </c>
      <c r="LV86" s="432" t="str">
        <f t="shared" si="237"/>
        <v/>
      </c>
      <c r="LW86" s="432" t="str">
        <f t="shared" si="237"/>
        <v/>
      </c>
      <c r="LX86" s="432" t="str">
        <f t="shared" si="237"/>
        <v/>
      </c>
      <c r="LY86" s="432" t="str">
        <f t="shared" si="237"/>
        <v/>
      </c>
      <c r="LZ86" s="432" t="str">
        <f t="shared" si="237"/>
        <v/>
      </c>
      <c r="MA86" s="432" t="str">
        <f t="shared" si="238"/>
        <v/>
      </c>
      <c r="MB86" s="432" t="str">
        <f t="shared" si="238"/>
        <v/>
      </c>
      <c r="MC86" s="432" t="str">
        <f t="shared" si="238"/>
        <v/>
      </c>
      <c r="MD86" s="432" t="str">
        <f t="shared" si="238"/>
        <v/>
      </c>
      <c r="ME86" s="432" t="str">
        <f t="shared" si="238"/>
        <v/>
      </c>
      <c r="MF86" s="432" t="str">
        <f t="shared" si="238"/>
        <v/>
      </c>
      <c r="MG86" s="432" t="str">
        <f t="shared" si="238"/>
        <v/>
      </c>
      <c r="MH86" s="432" t="str">
        <f t="shared" si="238"/>
        <v/>
      </c>
      <c r="MI86" s="432" t="str">
        <f t="shared" si="238"/>
        <v/>
      </c>
      <c r="MJ86" s="432" t="str">
        <f t="shared" si="238"/>
        <v/>
      </c>
      <c r="MK86" s="432" t="str">
        <f t="shared" si="239"/>
        <v/>
      </c>
      <c r="ML86" s="432" t="str">
        <f t="shared" si="239"/>
        <v/>
      </c>
      <c r="MM86" s="432" t="str">
        <f t="shared" si="239"/>
        <v/>
      </c>
      <c r="MN86" s="432" t="str">
        <f t="shared" si="239"/>
        <v/>
      </c>
      <c r="MO86" s="432" t="str">
        <f t="shared" si="239"/>
        <v/>
      </c>
      <c r="MP86" s="432" t="str">
        <f t="shared" si="239"/>
        <v/>
      </c>
      <c r="MQ86" s="432" t="str">
        <f t="shared" si="239"/>
        <v/>
      </c>
      <c r="MR86" s="432" t="str">
        <f t="shared" si="239"/>
        <v/>
      </c>
      <c r="MS86" s="432" t="str">
        <f t="shared" si="239"/>
        <v/>
      </c>
      <c r="MT86" s="432" t="str">
        <f t="shared" si="239"/>
        <v/>
      </c>
      <c r="MU86" s="432" t="str">
        <f t="shared" si="240"/>
        <v/>
      </c>
      <c r="MV86" s="432" t="str">
        <f t="shared" si="240"/>
        <v/>
      </c>
      <c r="MW86" s="432" t="str">
        <f t="shared" si="240"/>
        <v/>
      </c>
      <c r="MX86" s="432" t="str">
        <f t="shared" si="240"/>
        <v/>
      </c>
      <c r="MY86" s="432" t="str">
        <f t="shared" si="240"/>
        <v/>
      </c>
      <c r="MZ86" s="432" t="str">
        <f t="shared" si="240"/>
        <v/>
      </c>
      <c r="NA86" s="432" t="str">
        <f t="shared" si="240"/>
        <v/>
      </c>
      <c r="NB86" s="432" t="str">
        <f t="shared" si="240"/>
        <v/>
      </c>
      <c r="NC86" s="432" t="str">
        <f t="shared" si="240"/>
        <v/>
      </c>
      <c r="ND86" s="432" t="str">
        <f t="shared" si="240"/>
        <v/>
      </c>
      <c r="NE86" s="432" t="str">
        <f t="shared" si="241"/>
        <v/>
      </c>
      <c r="NF86" s="432" t="str">
        <f t="shared" si="241"/>
        <v/>
      </c>
      <c r="NG86" s="432" t="str">
        <f t="shared" si="241"/>
        <v/>
      </c>
      <c r="NH86" s="432" t="str">
        <f t="shared" si="241"/>
        <v/>
      </c>
      <c r="NI86" s="432" t="str">
        <f t="shared" si="241"/>
        <v/>
      </c>
      <c r="NJ86" s="432" t="str">
        <f t="shared" si="241"/>
        <v/>
      </c>
      <c r="NK86" s="432" t="str">
        <f t="shared" si="241"/>
        <v/>
      </c>
      <c r="NL86" s="432" t="str">
        <f t="shared" si="241"/>
        <v/>
      </c>
      <c r="NM86" s="432" t="str">
        <f t="shared" si="241"/>
        <v/>
      </c>
      <c r="NN86" s="432" t="str">
        <f t="shared" si="241"/>
        <v/>
      </c>
      <c r="NO86" s="432" t="str">
        <f t="shared" si="242"/>
        <v/>
      </c>
      <c r="NP86" s="432" t="str">
        <f t="shared" si="242"/>
        <v/>
      </c>
      <c r="NQ86" s="432" t="str">
        <f t="shared" si="242"/>
        <v/>
      </c>
      <c r="NR86" s="432" t="str">
        <f t="shared" si="242"/>
        <v/>
      </c>
      <c r="NS86" s="432" t="str">
        <f t="shared" si="242"/>
        <v/>
      </c>
      <c r="NT86" s="432" t="str">
        <f t="shared" si="242"/>
        <v/>
      </c>
      <c r="NU86" s="432" t="str">
        <f t="shared" si="242"/>
        <v/>
      </c>
      <c r="NV86" s="432" t="str">
        <f t="shared" si="242"/>
        <v/>
      </c>
      <c r="NW86" s="432" t="str">
        <f t="shared" si="242"/>
        <v/>
      </c>
      <c r="NX86" s="432" t="str">
        <f t="shared" si="242"/>
        <v/>
      </c>
      <c r="NY86" s="432" t="str">
        <f t="shared" si="243"/>
        <v/>
      </c>
      <c r="NZ86" s="432" t="str">
        <f t="shared" si="243"/>
        <v/>
      </c>
      <c r="OA86" s="432" t="str">
        <f t="shared" si="243"/>
        <v/>
      </c>
      <c r="OB86" s="432" t="str">
        <f t="shared" si="243"/>
        <v/>
      </c>
      <c r="OC86" s="432" t="str">
        <f t="shared" si="243"/>
        <v/>
      </c>
      <c r="OD86" s="432" t="str">
        <f t="shared" si="243"/>
        <v/>
      </c>
      <c r="OE86" s="432" t="str">
        <f t="shared" si="243"/>
        <v/>
      </c>
      <c r="OF86" s="432" t="str">
        <f t="shared" si="243"/>
        <v/>
      </c>
      <c r="OG86" s="432" t="str">
        <f t="shared" si="243"/>
        <v/>
      </c>
      <c r="OH86" s="432" t="str">
        <f t="shared" si="243"/>
        <v/>
      </c>
      <c r="OI86" s="432" t="str">
        <f t="shared" si="244"/>
        <v/>
      </c>
      <c r="OJ86" s="432" t="str">
        <f t="shared" si="244"/>
        <v/>
      </c>
      <c r="OK86" s="432" t="str">
        <f t="shared" si="244"/>
        <v/>
      </c>
      <c r="OL86" s="432" t="str">
        <f t="shared" si="244"/>
        <v/>
      </c>
      <c r="OM86" s="432" t="str">
        <f t="shared" si="244"/>
        <v/>
      </c>
      <c r="ON86" s="432" t="str">
        <f t="shared" si="244"/>
        <v/>
      </c>
      <c r="OO86" s="432" t="str">
        <f t="shared" si="244"/>
        <v/>
      </c>
      <c r="OP86" s="432" t="str">
        <f t="shared" si="244"/>
        <v/>
      </c>
      <c r="OQ86" s="432" t="str">
        <f t="shared" si="244"/>
        <v/>
      </c>
      <c r="OR86" s="432" t="str">
        <f t="shared" si="244"/>
        <v/>
      </c>
      <c r="OS86" s="432" t="str">
        <f t="shared" si="245"/>
        <v/>
      </c>
      <c r="OT86" s="432" t="str">
        <f t="shared" si="245"/>
        <v/>
      </c>
      <c r="OU86" s="432" t="str">
        <f t="shared" si="245"/>
        <v/>
      </c>
      <c r="OV86" s="432" t="str">
        <f t="shared" si="245"/>
        <v/>
      </c>
      <c r="OW86" s="432" t="str">
        <f t="shared" si="245"/>
        <v/>
      </c>
      <c r="OX86" s="432" t="str">
        <f t="shared" si="245"/>
        <v/>
      </c>
      <c r="OY86" s="432" t="str">
        <f t="shared" si="245"/>
        <v/>
      </c>
      <c r="OZ86" s="432" t="str">
        <f t="shared" si="245"/>
        <v/>
      </c>
      <c r="PA86" s="432" t="str">
        <f t="shared" si="245"/>
        <v/>
      </c>
      <c r="PB86" s="432" t="str">
        <f t="shared" si="245"/>
        <v/>
      </c>
      <c r="PC86" s="432" t="str">
        <f t="shared" si="245"/>
        <v/>
      </c>
      <c r="PD86" s="432" t="str">
        <f t="shared" si="245"/>
        <v/>
      </c>
      <c r="PE86" s="432" t="str">
        <f t="shared" si="245"/>
        <v/>
      </c>
    </row>
    <row r="87" spans="1:421" ht="15.6">
      <c r="A87" s="541"/>
      <c r="B87" s="542"/>
      <c r="C87" s="947"/>
      <c r="D87" s="542"/>
      <c r="E87" s="546"/>
      <c r="F87" s="542"/>
      <c r="G87" s="543"/>
      <c r="H87" s="544"/>
      <c r="I87" s="545"/>
      <c r="J87" s="546"/>
      <c r="K87" s="546" t="str">
        <f t="shared" si="51"/>
        <v/>
      </c>
      <c r="L87" s="547" t="str">
        <f t="shared" si="12"/>
        <v/>
      </c>
      <c r="M87" s="951" t="str">
        <f t="shared" si="171"/>
        <v/>
      </c>
      <c r="N87" s="951" t="str">
        <f t="shared" si="52"/>
        <v/>
      </c>
      <c r="O87" s="1486"/>
      <c r="P87" s="1486"/>
      <c r="Q87" s="98"/>
      <c r="R87" s="167" t="str">
        <f t="shared" si="53"/>
        <v/>
      </c>
      <c r="S87" s="167" t="str">
        <f t="shared" si="54"/>
        <v/>
      </c>
      <c r="T87" s="167" t="str">
        <f t="shared" si="55"/>
        <v/>
      </c>
      <c r="U87" s="167" t="str">
        <f t="shared" si="56"/>
        <v/>
      </c>
      <c r="V87" s="85" t="s">
        <v>688</v>
      </c>
      <c r="W87" s="450">
        <v>9.6666666666666661</v>
      </c>
      <c r="X87" s="167" t="str">
        <f t="shared" si="57"/>
        <v/>
      </c>
      <c r="Y87" s="167" t="str">
        <f t="shared" si="58"/>
        <v/>
      </c>
      <c r="Z87" s="167" t="str">
        <f t="shared" si="59"/>
        <v/>
      </c>
      <c r="AA87" s="25"/>
      <c r="AB87" s="25"/>
      <c r="AC87" s="25"/>
      <c r="AE87" s="25"/>
      <c r="AF87" s="25"/>
      <c r="AG87" s="25"/>
      <c r="AH87" s="25"/>
      <c r="AI87" s="25"/>
      <c r="AJ87" s="25"/>
      <c r="AK87" s="25"/>
      <c r="AL87" s="25"/>
      <c r="AM87" s="25"/>
      <c r="AN87" s="25"/>
      <c r="AO87" s="25"/>
      <c r="AP87" s="25"/>
      <c r="AQ87" s="25"/>
      <c r="AR87" s="25"/>
      <c r="AS87" s="25"/>
      <c r="AT87" s="25"/>
      <c r="AU87" s="25"/>
      <c r="AV87" s="25"/>
      <c r="AW87" s="432" t="str">
        <f t="shared" ref="AW87:BF96" si="246">IFERROR(IF(AND(AW$22&gt;=$M87,AW$22&lt;=$N87),"",IF(AW$22=WORKDAY($N87,1),$A87,"")),"")</f>
        <v/>
      </c>
      <c r="AX87" s="432" t="str">
        <f t="shared" si="246"/>
        <v/>
      </c>
      <c r="AY87" s="432" t="str">
        <f t="shared" si="246"/>
        <v/>
      </c>
      <c r="AZ87" s="432" t="str">
        <f t="shared" si="246"/>
        <v/>
      </c>
      <c r="BA87" s="432" t="str">
        <f t="shared" si="246"/>
        <v/>
      </c>
      <c r="BB87" s="432" t="str">
        <f t="shared" si="246"/>
        <v/>
      </c>
      <c r="BC87" s="432" t="str">
        <f t="shared" si="246"/>
        <v/>
      </c>
      <c r="BD87" s="432" t="str">
        <f t="shared" si="246"/>
        <v/>
      </c>
      <c r="BE87" s="432" t="str">
        <f t="shared" si="246"/>
        <v/>
      </c>
      <c r="BF87" s="432" t="str">
        <f t="shared" si="246"/>
        <v/>
      </c>
      <c r="BG87" s="432" t="str">
        <f t="shared" ref="BG87:BP96" si="247">IFERROR(IF(AND(BG$22&gt;=$M87,BG$22&lt;=$N87),"",IF(BG$22=WORKDAY($N87,1),$A87,"")),"")</f>
        <v/>
      </c>
      <c r="BH87" s="432" t="str">
        <f t="shared" si="247"/>
        <v/>
      </c>
      <c r="BI87" s="432" t="str">
        <f t="shared" si="247"/>
        <v/>
      </c>
      <c r="BJ87" s="432" t="str">
        <f t="shared" si="247"/>
        <v/>
      </c>
      <c r="BK87" s="432" t="str">
        <f t="shared" si="247"/>
        <v/>
      </c>
      <c r="BL87" s="432" t="str">
        <f t="shared" si="247"/>
        <v/>
      </c>
      <c r="BM87" s="432" t="str">
        <f t="shared" si="247"/>
        <v/>
      </c>
      <c r="BN87" s="432" t="str">
        <f t="shared" si="247"/>
        <v/>
      </c>
      <c r="BO87" s="432" t="str">
        <f t="shared" si="247"/>
        <v/>
      </c>
      <c r="BP87" s="432" t="str">
        <f t="shared" si="247"/>
        <v/>
      </c>
      <c r="BQ87" s="432" t="str">
        <f t="shared" ref="BQ87:BZ96" si="248">IFERROR(IF(AND(BQ$22&gt;=$M87,BQ$22&lt;=$N87),"",IF(BQ$22=WORKDAY($N87,1),$A87,"")),"")</f>
        <v/>
      </c>
      <c r="BR87" s="432" t="str">
        <f t="shared" si="248"/>
        <v/>
      </c>
      <c r="BS87" s="432" t="str">
        <f t="shared" si="248"/>
        <v/>
      </c>
      <c r="BT87" s="432" t="str">
        <f t="shared" si="248"/>
        <v/>
      </c>
      <c r="BU87" s="432" t="str">
        <f t="shared" si="248"/>
        <v/>
      </c>
      <c r="BV87" s="432" t="str">
        <f t="shared" si="248"/>
        <v/>
      </c>
      <c r="BW87" s="432" t="str">
        <f t="shared" si="248"/>
        <v/>
      </c>
      <c r="BX87" s="432" t="str">
        <f t="shared" si="248"/>
        <v/>
      </c>
      <c r="BY87" s="432" t="str">
        <f t="shared" si="248"/>
        <v/>
      </c>
      <c r="BZ87" s="432" t="str">
        <f t="shared" si="248"/>
        <v/>
      </c>
      <c r="CA87" s="432" t="str">
        <f t="shared" ref="CA87:CJ96" si="249">IFERROR(IF(AND(CA$22&gt;=$M87,CA$22&lt;=$N87),"",IF(CA$22=WORKDAY($N87,1),$A87,"")),"")</f>
        <v/>
      </c>
      <c r="CB87" s="432" t="str">
        <f t="shared" si="249"/>
        <v/>
      </c>
      <c r="CC87" s="432" t="str">
        <f t="shared" si="249"/>
        <v/>
      </c>
      <c r="CD87" s="432" t="str">
        <f t="shared" si="249"/>
        <v/>
      </c>
      <c r="CE87" s="432" t="str">
        <f t="shared" si="249"/>
        <v/>
      </c>
      <c r="CF87" s="432" t="str">
        <f t="shared" si="249"/>
        <v/>
      </c>
      <c r="CG87" s="432" t="str">
        <f t="shared" si="249"/>
        <v/>
      </c>
      <c r="CH87" s="432" t="str">
        <f t="shared" si="249"/>
        <v/>
      </c>
      <c r="CI87" s="432" t="str">
        <f t="shared" si="249"/>
        <v/>
      </c>
      <c r="CJ87" s="432" t="str">
        <f t="shared" si="249"/>
        <v/>
      </c>
      <c r="CK87" s="432" t="str">
        <f t="shared" ref="CK87:CT96" si="250">IFERROR(IF(AND(CK$22&gt;=$M87,CK$22&lt;=$N87),"",IF(CK$22=WORKDAY($N87,1),$A87,"")),"")</f>
        <v/>
      </c>
      <c r="CL87" s="432" t="str">
        <f t="shared" si="250"/>
        <v/>
      </c>
      <c r="CM87" s="432" t="str">
        <f t="shared" si="250"/>
        <v/>
      </c>
      <c r="CN87" s="432" t="str">
        <f t="shared" si="250"/>
        <v/>
      </c>
      <c r="CO87" s="432" t="str">
        <f t="shared" si="250"/>
        <v/>
      </c>
      <c r="CP87" s="432" t="str">
        <f t="shared" si="250"/>
        <v/>
      </c>
      <c r="CQ87" s="432" t="str">
        <f t="shared" si="250"/>
        <v/>
      </c>
      <c r="CR87" s="432" t="str">
        <f t="shared" si="250"/>
        <v/>
      </c>
      <c r="CS87" s="432" t="str">
        <f t="shared" si="250"/>
        <v/>
      </c>
      <c r="CT87" s="432" t="str">
        <f t="shared" si="250"/>
        <v/>
      </c>
      <c r="CU87" s="432" t="str">
        <f t="shared" ref="CU87:DD96" si="251">IFERROR(IF(AND(CU$22&gt;=$M87,CU$22&lt;=$N87),"",IF(CU$22=WORKDAY($N87,1),$A87,"")),"")</f>
        <v/>
      </c>
      <c r="CV87" s="432" t="str">
        <f t="shared" si="251"/>
        <v/>
      </c>
      <c r="CW87" s="432" t="str">
        <f t="shared" si="251"/>
        <v/>
      </c>
      <c r="CX87" s="432" t="str">
        <f t="shared" si="251"/>
        <v/>
      </c>
      <c r="CY87" s="432" t="str">
        <f t="shared" si="251"/>
        <v/>
      </c>
      <c r="CZ87" s="432" t="str">
        <f t="shared" si="251"/>
        <v/>
      </c>
      <c r="DA87" s="432" t="str">
        <f t="shared" si="251"/>
        <v/>
      </c>
      <c r="DB87" s="432" t="str">
        <f t="shared" si="251"/>
        <v/>
      </c>
      <c r="DC87" s="432" t="str">
        <f t="shared" si="251"/>
        <v/>
      </c>
      <c r="DD87" s="432" t="str">
        <f t="shared" si="251"/>
        <v/>
      </c>
      <c r="DE87" s="432" t="str">
        <f t="shared" ref="DE87:DN96" si="252">IFERROR(IF(AND(DE$22&gt;=$M87,DE$22&lt;=$N87),"",IF(DE$22=WORKDAY($N87,1),$A87,"")),"")</f>
        <v/>
      </c>
      <c r="DF87" s="432" t="str">
        <f t="shared" si="252"/>
        <v/>
      </c>
      <c r="DG87" s="432" t="str">
        <f t="shared" si="252"/>
        <v/>
      </c>
      <c r="DH87" s="432" t="str">
        <f t="shared" si="252"/>
        <v/>
      </c>
      <c r="DI87" s="432" t="str">
        <f t="shared" si="252"/>
        <v/>
      </c>
      <c r="DJ87" s="432" t="str">
        <f t="shared" si="252"/>
        <v/>
      </c>
      <c r="DK87" s="432" t="str">
        <f t="shared" si="252"/>
        <v/>
      </c>
      <c r="DL87" s="432" t="str">
        <f t="shared" si="252"/>
        <v/>
      </c>
      <c r="DM87" s="432" t="str">
        <f t="shared" si="252"/>
        <v/>
      </c>
      <c r="DN87" s="432" t="str">
        <f t="shared" si="252"/>
        <v/>
      </c>
      <c r="DO87" s="432" t="str">
        <f t="shared" ref="DO87:DX96" si="253">IFERROR(IF(AND(DO$22&gt;=$M87,DO$22&lt;=$N87),"",IF(DO$22=WORKDAY($N87,1),$A87,"")),"")</f>
        <v/>
      </c>
      <c r="DP87" s="432" t="str">
        <f t="shared" si="253"/>
        <v/>
      </c>
      <c r="DQ87" s="432" t="str">
        <f t="shared" si="253"/>
        <v/>
      </c>
      <c r="DR87" s="432" t="str">
        <f t="shared" si="253"/>
        <v/>
      </c>
      <c r="DS87" s="432" t="str">
        <f t="shared" si="253"/>
        <v/>
      </c>
      <c r="DT87" s="432" t="str">
        <f t="shared" si="253"/>
        <v/>
      </c>
      <c r="DU87" s="432" t="str">
        <f t="shared" si="253"/>
        <v/>
      </c>
      <c r="DV87" s="432" t="str">
        <f t="shared" si="253"/>
        <v/>
      </c>
      <c r="DW87" s="432" t="str">
        <f t="shared" si="253"/>
        <v/>
      </c>
      <c r="DX87" s="432" t="str">
        <f t="shared" si="253"/>
        <v/>
      </c>
      <c r="DY87" s="432" t="str">
        <f t="shared" ref="DY87:EH96" si="254">IFERROR(IF(AND(DY$22&gt;=$M87,DY$22&lt;=$N87),"",IF(DY$22=WORKDAY($N87,1),$A87,"")),"")</f>
        <v/>
      </c>
      <c r="DZ87" s="432" t="str">
        <f t="shared" si="254"/>
        <v/>
      </c>
      <c r="EA87" s="432" t="str">
        <f t="shared" si="254"/>
        <v/>
      </c>
      <c r="EB87" s="432" t="str">
        <f t="shared" si="254"/>
        <v/>
      </c>
      <c r="EC87" s="432" t="str">
        <f t="shared" si="254"/>
        <v/>
      </c>
      <c r="ED87" s="432" t="str">
        <f t="shared" si="254"/>
        <v/>
      </c>
      <c r="EE87" s="432" t="str">
        <f t="shared" si="254"/>
        <v/>
      </c>
      <c r="EF87" s="432" t="str">
        <f t="shared" si="254"/>
        <v/>
      </c>
      <c r="EG87" s="432" t="str">
        <f t="shared" si="254"/>
        <v/>
      </c>
      <c r="EH87" s="432" t="str">
        <f t="shared" si="254"/>
        <v/>
      </c>
      <c r="EI87" s="432" t="str">
        <f t="shared" ref="EI87:ER96" si="255">IFERROR(IF(AND(EI$22&gt;=$M87,EI$22&lt;=$N87),"",IF(EI$22=WORKDAY($N87,1),$A87,"")),"")</f>
        <v/>
      </c>
      <c r="EJ87" s="432" t="str">
        <f t="shared" si="255"/>
        <v/>
      </c>
      <c r="EK87" s="432" t="str">
        <f t="shared" si="255"/>
        <v/>
      </c>
      <c r="EL87" s="432" t="str">
        <f t="shared" si="255"/>
        <v/>
      </c>
      <c r="EM87" s="432" t="str">
        <f t="shared" si="255"/>
        <v/>
      </c>
      <c r="EN87" s="432" t="str">
        <f t="shared" si="255"/>
        <v/>
      </c>
      <c r="EO87" s="432" t="str">
        <f t="shared" si="255"/>
        <v/>
      </c>
      <c r="EP87" s="432" t="str">
        <f t="shared" si="255"/>
        <v/>
      </c>
      <c r="EQ87" s="432" t="str">
        <f t="shared" si="255"/>
        <v/>
      </c>
      <c r="ER87" s="432" t="str">
        <f t="shared" si="255"/>
        <v/>
      </c>
      <c r="ES87" s="432" t="str">
        <f t="shared" ref="ES87:FB96" si="256">IFERROR(IF(AND(ES$22&gt;=$M87,ES$22&lt;=$N87),"",IF(ES$22=WORKDAY($N87,1),$A87,"")),"")</f>
        <v/>
      </c>
      <c r="ET87" s="432" t="str">
        <f t="shared" si="256"/>
        <v/>
      </c>
      <c r="EU87" s="432" t="str">
        <f t="shared" si="256"/>
        <v/>
      </c>
      <c r="EV87" s="432" t="str">
        <f t="shared" si="256"/>
        <v/>
      </c>
      <c r="EW87" s="432" t="str">
        <f t="shared" si="256"/>
        <v/>
      </c>
      <c r="EX87" s="432" t="str">
        <f t="shared" si="256"/>
        <v/>
      </c>
      <c r="EY87" s="432" t="str">
        <f t="shared" si="256"/>
        <v/>
      </c>
      <c r="EZ87" s="432" t="str">
        <f t="shared" si="256"/>
        <v/>
      </c>
      <c r="FA87" s="432" t="str">
        <f t="shared" si="256"/>
        <v/>
      </c>
      <c r="FB87" s="432" t="str">
        <f t="shared" si="256"/>
        <v/>
      </c>
      <c r="FC87" s="432" t="str">
        <f t="shared" ref="FC87:FL96" si="257">IFERROR(IF(AND(FC$22&gt;=$M87,FC$22&lt;=$N87),"",IF(FC$22=WORKDAY($N87,1),$A87,"")),"")</f>
        <v/>
      </c>
      <c r="FD87" s="432" t="str">
        <f t="shared" si="257"/>
        <v/>
      </c>
      <c r="FE87" s="432" t="str">
        <f t="shared" si="257"/>
        <v/>
      </c>
      <c r="FF87" s="432" t="str">
        <f t="shared" si="257"/>
        <v/>
      </c>
      <c r="FG87" s="432" t="str">
        <f t="shared" si="257"/>
        <v/>
      </c>
      <c r="FH87" s="432" t="str">
        <f t="shared" si="257"/>
        <v/>
      </c>
      <c r="FI87" s="432" t="str">
        <f t="shared" si="257"/>
        <v/>
      </c>
      <c r="FJ87" s="432" t="str">
        <f t="shared" si="257"/>
        <v/>
      </c>
      <c r="FK87" s="432" t="str">
        <f t="shared" si="257"/>
        <v/>
      </c>
      <c r="FL87" s="432" t="str">
        <f t="shared" si="257"/>
        <v/>
      </c>
      <c r="FM87" s="432" t="str">
        <f t="shared" ref="FM87:FV96" si="258">IFERROR(IF(AND(FM$22&gt;=$M87,FM$22&lt;=$N87),"",IF(FM$22=WORKDAY($N87,1),$A87,"")),"")</f>
        <v/>
      </c>
      <c r="FN87" s="432" t="str">
        <f t="shared" si="258"/>
        <v/>
      </c>
      <c r="FO87" s="432" t="str">
        <f t="shared" si="258"/>
        <v/>
      </c>
      <c r="FP87" s="432" t="str">
        <f t="shared" si="258"/>
        <v/>
      </c>
      <c r="FQ87" s="432" t="str">
        <f t="shared" si="258"/>
        <v/>
      </c>
      <c r="FR87" s="432" t="str">
        <f t="shared" si="258"/>
        <v/>
      </c>
      <c r="FS87" s="432" t="str">
        <f t="shared" si="258"/>
        <v/>
      </c>
      <c r="FT87" s="432" t="str">
        <f t="shared" si="258"/>
        <v/>
      </c>
      <c r="FU87" s="432" t="str">
        <f t="shared" si="258"/>
        <v/>
      </c>
      <c r="FV87" s="432" t="str">
        <f t="shared" si="258"/>
        <v/>
      </c>
      <c r="FW87" s="432" t="str">
        <f t="shared" ref="FW87:GF96" si="259">IFERROR(IF(AND(FW$22&gt;=$M87,FW$22&lt;=$N87),"",IF(FW$22=WORKDAY($N87,1),$A87,"")),"")</f>
        <v/>
      </c>
      <c r="FX87" s="432" t="str">
        <f t="shared" si="259"/>
        <v/>
      </c>
      <c r="FY87" s="432" t="str">
        <f t="shared" si="259"/>
        <v/>
      </c>
      <c r="FZ87" s="432" t="str">
        <f t="shared" si="259"/>
        <v/>
      </c>
      <c r="GA87" s="432" t="str">
        <f t="shared" si="259"/>
        <v/>
      </c>
      <c r="GB87" s="432" t="str">
        <f t="shared" si="259"/>
        <v/>
      </c>
      <c r="GC87" s="432" t="str">
        <f t="shared" si="259"/>
        <v/>
      </c>
      <c r="GD87" s="432" t="str">
        <f t="shared" si="259"/>
        <v/>
      </c>
      <c r="GE87" s="432" t="str">
        <f t="shared" si="259"/>
        <v/>
      </c>
      <c r="GF87" s="432" t="str">
        <f t="shared" si="259"/>
        <v/>
      </c>
      <c r="GG87" s="432" t="str">
        <f t="shared" ref="GG87:GP96" si="260">IFERROR(IF(AND(GG$22&gt;=$M87,GG$22&lt;=$N87),"",IF(GG$22=WORKDAY($N87,1),$A87,"")),"")</f>
        <v/>
      </c>
      <c r="GH87" s="432" t="str">
        <f t="shared" si="260"/>
        <v/>
      </c>
      <c r="GI87" s="432" t="str">
        <f t="shared" si="260"/>
        <v/>
      </c>
      <c r="GJ87" s="432" t="str">
        <f t="shared" si="260"/>
        <v/>
      </c>
      <c r="GK87" s="432" t="str">
        <f t="shared" si="260"/>
        <v/>
      </c>
      <c r="GL87" s="432" t="str">
        <f t="shared" si="260"/>
        <v/>
      </c>
      <c r="GM87" s="432" t="str">
        <f t="shared" si="260"/>
        <v/>
      </c>
      <c r="GN87" s="432" t="str">
        <f t="shared" si="260"/>
        <v/>
      </c>
      <c r="GO87" s="432" t="str">
        <f t="shared" si="260"/>
        <v/>
      </c>
      <c r="GP87" s="432" t="str">
        <f t="shared" si="260"/>
        <v/>
      </c>
      <c r="GQ87" s="432" t="str">
        <f t="shared" ref="GQ87:GZ96" si="261">IFERROR(IF(AND(GQ$22&gt;=$M87,GQ$22&lt;=$N87),"",IF(GQ$22=WORKDAY($N87,1),$A87,"")),"")</f>
        <v/>
      </c>
      <c r="GR87" s="432" t="str">
        <f t="shared" si="261"/>
        <v/>
      </c>
      <c r="GS87" s="432" t="str">
        <f t="shared" si="261"/>
        <v/>
      </c>
      <c r="GT87" s="432" t="str">
        <f t="shared" si="261"/>
        <v/>
      </c>
      <c r="GU87" s="432" t="str">
        <f t="shared" si="261"/>
        <v/>
      </c>
      <c r="GV87" s="432" t="str">
        <f t="shared" si="261"/>
        <v/>
      </c>
      <c r="GW87" s="432" t="str">
        <f t="shared" si="261"/>
        <v/>
      </c>
      <c r="GX87" s="432" t="str">
        <f t="shared" si="261"/>
        <v/>
      </c>
      <c r="GY87" s="432" t="str">
        <f t="shared" si="261"/>
        <v/>
      </c>
      <c r="GZ87" s="432" t="str">
        <f t="shared" si="261"/>
        <v/>
      </c>
      <c r="HA87" s="432" t="str">
        <f t="shared" ref="HA87:HJ96" si="262">IFERROR(IF(AND(HA$22&gt;=$M87,HA$22&lt;=$N87),"",IF(HA$22=WORKDAY($N87,1),$A87,"")),"")</f>
        <v/>
      </c>
      <c r="HB87" s="432" t="str">
        <f t="shared" si="262"/>
        <v/>
      </c>
      <c r="HC87" s="432" t="str">
        <f t="shared" si="262"/>
        <v/>
      </c>
      <c r="HD87" s="432" t="str">
        <f t="shared" si="262"/>
        <v/>
      </c>
      <c r="HE87" s="432" t="str">
        <f t="shared" si="262"/>
        <v/>
      </c>
      <c r="HF87" s="432" t="str">
        <f t="shared" si="262"/>
        <v/>
      </c>
      <c r="HG87" s="432" t="str">
        <f t="shared" si="262"/>
        <v/>
      </c>
      <c r="HH87" s="432" t="str">
        <f t="shared" si="262"/>
        <v/>
      </c>
      <c r="HI87" s="432" t="str">
        <f t="shared" si="262"/>
        <v/>
      </c>
      <c r="HJ87" s="432" t="str">
        <f t="shared" si="262"/>
        <v/>
      </c>
      <c r="HK87" s="432" t="str">
        <f t="shared" ref="HK87:HT96" si="263">IFERROR(IF(AND(HK$22&gt;=$M87,HK$22&lt;=$N87),"",IF(HK$22=WORKDAY($N87,1),$A87,"")),"")</f>
        <v/>
      </c>
      <c r="HL87" s="432" t="str">
        <f t="shared" si="263"/>
        <v/>
      </c>
      <c r="HM87" s="432" t="str">
        <f t="shared" si="263"/>
        <v/>
      </c>
      <c r="HN87" s="432" t="str">
        <f t="shared" si="263"/>
        <v/>
      </c>
      <c r="HO87" s="432" t="str">
        <f t="shared" si="263"/>
        <v/>
      </c>
      <c r="HP87" s="432" t="str">
        <f t="shared" si="263"/>
        <v/>
      </c>
      <c r="HQ87" s="432" t="str">
        <f t="shared" si="263"/>
        <v/>
      </c>
      <c r="HR87" s="432" t="str">
        <f t="shared" si="263"/>
        <v/>
      </c>
      <c r="HS87" s="432" t="str">
        <f t="shared" si="263"/>
        <v/>
      </c>
      <c r="HT87" s="432" t="str">
        <f t="shared" si="263"/>
        <v/>
      </c>
      <c r="HU87" s="432" t="str">
        <f t="shared" ref="HU87:ID96" si="264">IFERROR(IF(AND(HU$22&gt;=$M87,HU$22&lt;=$N87),"",IF(HU$22=WORKDAY($N87,1),$A87,"")),"")</f>
        <v/>
      </c>
      <c r="HV87" s="432" t="str">
        <f t="shared" si="264"/>
        <v/>
      </c>
      <c r="HW87" s="432" t="str">
        <f t="shared" si="264"/>
        <v/>
      </c>
      <c r="HX87" s="432" t="str">
        <f t="shared" si="264"/>
        <v/>
      </c>
      <c r="HY87" s="432" t="str">
        <f t="shared" si="264"/>
        <v/>
      </c>
      <c r="HZ87" s="432" t="str">
        <f t="shared" si="264"/>
        <v/>
      </c>
      <c r="IA87" s="432" t="str">
        <f t="shared" si="264"/>
        <v/>
      </c>
      <c r="IB87" s="432" t="str">
        <f t="shared" si="264"/>
        <v/>
      </c>
      <c r="IC87" s="432" t="str">
        <f t="shared" si="264"/>
        <v/>
      </c>
      <c r="ID87" s="432" t="str">
        <f t="shared" si="264"/>
        <v/>
      </c>
      <c r="IE87" s="432" t="str">
        <f t="shared" ref="IE87:IN96" si="265">IFERROR(IF(AND(IE$22&gt;=$M87,IE$22&lt;=$N87),"",IF(IE$22=WORKDAY($N87,1),$A87,"")),"")</f>
        <v/>
      </c>
      <c r="IF87" s="432" t="str">
        <f t="shared" si="265"/>
        <v/>
      </c>
      <c r="IG87" s="432" t="str">
        <f t="shared" si="265"/>
        <v/>
      </c>
      <c r="IH87" s="432" t="str">
        <f t="shared" si="265"/>
        <v/>
      </c>
      <c r="II87" s="432" t="str">
        <f t="shared" si="265"/>
        <v/>
      </c>
      <c r="IJ87" s="432" t="str">
        <f t="shared" si="265"/>
        <v/>
      </c>
      <c r="IK87" s="432" t="str">
        <f t="shared" si="265"/>
        <v/>
      </c>
      <c r="IL87" s="432" t="str">
        <f t="shared" si="265"/>
        <v/>
      </c>
      <c r="IM87" s="432" t="str">
        <f t="shared" si="265"/>
        <v/>
      </c>
      <c r="IN87" s="432" t="str">
        <f t="shared" si="265"/>
        <v/>
      </c>
      <c r="IO87" s="432" t="str">
        <f t="shared" ref="IO87:IX96" si="266">IFERROR(IF(AND(IO$22&gt;=$M87,IO$22&lt;=$N87),"",IF(IO$22=WORKDAY($N87,1),$A87,"")),"")</f>
        <v/>
      </c>
      <c r="IP87" s="432" t="str">
        <f t="shared" si="266"/>
        <v/>
      </c>
      <c r="IQ87" s="432" t="str">
        <f t="shared" si="266"/>
        <v/>
      </c>
      <c r="IR87" s="432" t="str">
        <f t="shared" si="266"/>
        <v/>
      </c>
      <c r="IS87" s="432" t="str">
        <f t="shared" si="266"/>
        <v/>
      </c>
      <c r="IT87" s="432" t="str">
        <f t="shared" si="266"/>
        <v/>
      </c>
      <c r="IU87" s="432" t="str">
        <f t="shared" si="266"/>
        <v/>
      </c>
      <c r="IV87" s="432" t="str">
        <f t="shared" si="266"/>
        <v/>
      </c>
      <c r="IW87" s="432" t="str">
        <f t="shared" si="266"/>
        <v/>
      </c>
      <c r="IX87" s="432" t="str">
        <f t="shared" si="266"/>
        <v/>
      </c>
      <c r="IY87" s="432" t="str">
        <f t="shared" ref="IY87:JH96" si="267">IFERROR(IF(AND(IY$22&gt;=$M87,IY$22&lt;=$N87),"",IF(IY$22=WORKDAY($N87,1),$A87,"")),"")</f>
        <v/>
      </c>
      <c r="IZ87" s="432" t="str">
        <f t="shared" si="267"/>
        <v/>
      </c>
      <c r="JA87" s="432" t="str">
        <f t="shared" si="267"/>
        <v/>
      </c>
      <c r="JB87" s="432" t="str">
        <f t="shared" si="267"/>
        <v/>
      </c>
      <c r="JC87" s="432" t="str">
        <f t="shared" si="267"/>
        <v/>
      </c>
      <c r="JD87" s="432" t="str">
        <f t="shared" si="267"/>
        <v/>
      </c>
      <c r="JE87" s="432" t="str">
        <f t="shared" si="267"/>
        <v/>
      </c>
      <c r="JF87" s="432" t="str">
        <f t="shared" si="267"/>
        <v/>
      </c>
      <c r="JG87" s="432" t="str">
        <f t="shared" si="267"/>
        <v/>
      </c>
      <c r="JH87" s="432" t="str">
        <f t="shared" si="267"/>
        <v/>
      </c>
      <c r="JI87" s="432" t="str">
        <f t="shared" ref="JI87:JR96" si="268">IFERROR(IF(AND(JI$22&gt;=$M87,JI$22&lt;=$N87),"",IF(JI$22=WORKDAY($N87,1),$A87,"")),"")</f>
        <v/>
      </c>
      <c r="JJ87" s="432" t="str">
        <f t="shared" si="268"/>
        <v/>
      </c>
      <c r="JK87" s="432" t="str">
        <f t="shared" si="268"/>
        <v/>
      </c>
      <c r="JL87" s="432" t="str">
        <f t="shared" si="268"/>
        <v/>
      </c>
      <c r="JM87" s="432" t="str">
        <f t="shared" si="268"/>
        <v/>
      </c>
      <c r="JN87" s="432" t="str">
        <f t="shared" si="268"/>
        <v/>
      </c>
      <c r="JO87" s="432" t="str">
        <f t="shared" si="268"/>
        <v/>
      </c>
      <c r="JP87" s="432" t="str">
        <f t="shared" si="268"/>
        <v/>
      </c>
      <c r="JQ87" s="432" t="str">
        <f t="shared" si="268"/>
        <v/>
      </c>
      <c r="JR87" s="432" t="str">
        <f t="shared" si="268"/>
        <v/>
      </c>
      <c r="JS87" s="432" t="str">
        <f t="shared" ref="JS87:KB96" si="269">IFERROR(IF(AND(JS$22&gt;=$M87,JS$22&lt;=$N87),"",IF(JS$22=WORKDAY($N87,1),$A87,"")),"")</f>
        <v/>
      </c>
      <c r="JT87" s="432" t="str">
        <f t="shared" si="269"/>
        <v/>
      </c>
      <c r="JU87" s="432" t="str">
        <f t="shared" si="269"/>
        <v/>
      </c>
      <c r="JV87" s="432" t="str">
        <f t="shared" si="269"/>
        <v/>
      </c>
      <c r="JW87" s="432" t="str">
        <f t="shared" si="269"/>
        <v/>
      </c>
      <c r="JX87" s="432" t="str">
        <f t="shared" si="269"/>
        <v/>
      </c>
      <c r="JY87" s="432" t="str">
        <f t="shared" si="269"/>
        <v/>
      </c>
      <c r="JZ87" s="432" t="str">
        <f t="shared" si="269"/>
        <v/>
      </c>
      <c r="KA87" s="432" t="str">
        <f t="shared" si="269"/>
        <v/>
      </c>
      <c r="KB87" s="432" t="str">
        <f t="shared" si="269"/>
        <v/>
      </c>
      <c r="KC87" s="432" t="str">
        <f t="shared" ref="KC87:KL96" si="270">IFERROR(IF(AND(KC$22&gt;=$M87,KC$22&lt;=$N87),"",IF(KC$22=WORKDAY($N87,1),$A87,"")),"")</f>
        <v/>
      </c>
      <c r="KD87" s="432" t="str">
        <f t="shared" si="270"/>
        <v/>
      </c>
      <c r="KE87" s="432" t="str">
        <f t="shared" si="270"/>
        <v/>
      </c>
      <c r="KF87" s="432" t="str">
        <f t="shared" si="270"/>
        <v/>
      </c>
      <c r="KG87" s="432" t="str">
        <f t="shared" si="270"/>
        <v/>
      </c>
      <c r="KH87" s="432" t="str">
        <f t="shared" si="270"/>
        <v/>
      </c>
      <c r="KI87" s="432" t="str">
        <f t="shared" si="270"/>
        <v/>
      </c>
      <c r="KJ87" s="432" t="str">
        <f t="shared" si="270"/>
        <v/>
      </c>
      <c r="KK87" s="432" t="str">
        <f t="shared" si="270"/>
        <v/>
      </c>
      <c r="KL87" s="432" t="str">
        <f t="shared" si="270"/>
        <v/>
      </c>
      <c r="KM87" s="432" t="str">
        <f t="shared" ref="KM87:KV96" si="271">IFERROR(IF(AND(KM$22&gt;=$M87,KM$22&lt;=$N87),"",IF(KM$22=WORKDAY($N87,1),$A87,"")),"")</f>
        <v/>
      </c>
      <c r="KN87" s="432" t="str">
        <f t="shared" si="271"/>
        <v/>
      </c>
      <c r="KO87" s="432" t="str">
        <f t="shared" si="271"/>
        <v/>
      </c>
      <c r="KP87" s="432" t="str">
        <f t="shared" si="271"/>
        <v/>
      </c>
      <c r="KQ87" s="432" t="str">
        <f t="shared" si="271"/>
        <v/>
      </c>
      <c r="KR87" s="432" t="str">
        <f t="shared" si="271"/>
        <v/>
      </c>
      <c r="KS87" s="432" t="str">
        <f t="shared" si="271"/>
        <v/>
      </c>
      <c r="KT87" s="432" t="str">
        <f t="shared" si="271"/>
        <v/>
      </c>
      <c r="KU87" s="432" t="str">
        <f t="shared" si="271"/>
        <v/>
      </c>
      <c r="KV87" s="432" t="str">
        <f t="shared" si="271"/>
        <v/>
      </c>
      <c r="KW87" s="432" t="str">
        <f t="shared" ref="KW87:LF96" si="272">IFERROR(IF(AND(KW$22&gt;=$M87,KW$22&lt;=$N87),"",IF(KW$22=WORKDAY($N87,1),$A87,"")),"")</f>
        <v/>
      </c>
      <c r="KX87" s="432" t="str">
        <f t="shared" si="272"/>
        <v/>
      </c>
      <c r="KY87" s="432" t="str">
        <f t="shared" si="272"/>
        <v/>
      </c>
      <c r="KZ87" s="432" t="str">
        <f t="shared" si="272"/>
        <v/>
      </c>
      <c r="LA87" s="432" t="str">
        <f t="shared" si="272"/>
        <v/>
      </c>
      <c r="LB87" s="432" t="str">
        <f t="shared" si="272"/>
        <v/>
      </c>
      <c r="LC87" s="432" t="str">
        <f t="shared" si="272"/>
        <v/>
      </c>
      <c r="LD87" s="432" t="str">
        <f t="shared" si="272"/>
        <v/>
      </c>
      <c r="LE87" s="432" t="str">
        <f t="shared" si="272"/>
        <v/>
      </c>
      <c r="LF87" s="432" t="str">
        <f t="shared" si="272"/>
        <v/>
      </c>
      <c r="LG87" s="432" t="str">
        <f t="shared" ref="LG87:LP96" si="273">IFERROR(IF(AND(LG$22&gt;=$M87,LG$22&lt;=$N87),"",IF(LG$22=WORKDAY($N87,1),$A87,"")),"")</f>
        <v/>
      </c>
      <c r="LH87" s="432" t="str">
        <f t="shared" si="273"/>
        <v/>
      </c>
      <c r="LI87" s="432" t="str">
        <f t="shared" si="273"/>
        <v/>
      </c>
      <c r="LJ87" s="432" t="str">
        <f t="shared" si="273"/>
        <v/>
      </c>
      <c r="LK87" s="432" t="str">
        <f t="shared" si="273"/>
        <v/>
      </c>
      <c r="LL87" s="432" t="str">
        <f t="shared" si="273"/>
        <v/>
      </c>
      <c r="LM87" s="432" t="str">
        <f t="shared" si="273"/>
        <v/>
      </c>
      <c r="LN87" s="432" t="str">
        <f t="shared" si="273"/>
        <v/>
      </c>
      <c r="LO87" s="432" t="str">
        <f t="shared" si="273"/>
        <v/>
      </c>
      <c r="LP87" s="432" t="str">
        <f t="shared" si="273"/>
        <v/>
      </c>
      <c r="LQ87" s="432" t="str">
        <f t="shared" ref="LQ87:LZ96" si="274">IFERROR(IF(AND(LQ$22&gt;=$M87,LQ$22&lt;=$N87),"",IF(LQ$22=WORKDAY($N87,1),$A87,"")),"")</f>
        <v/>
      </c>
      <c r="LR87" s="432" t="str">
        <f t="shared" si="274"/>
        <v/>
      </c>
      <c r="LS87" s="432" t="str">
        <f t="shared" si="274"/>
        <v/>
      </c>
      <c r="LT87" s="432" t="str">
        <f t="shared" si="274"/>
        <v/>
      </c>
      <c r="LU87" s="432" t="str">
        <f t="shared" si="274"/>
        <v/>
      </c>
      <c r="LV87" s="432" t="str">
        <f t="shared" si="274"/>
        <v/>
      </c>
      <c r="LW87" s="432" t="str">
        <f t="shared" si="274"/>
        <v/>
      </c>
      <c r="LX87" s="432" t="str">
        <f t="shared" si="274"/>
        <v/>
      </c>
      <c r="LY87" s="432" t="str">
        <f t="shared" si="274"/>
        <v/>
      </c>
      <c r="LZ87" s="432" t="str">
        <f t="shared" si="274"/>
        <v/>
      </c>
      <c r="MA87" s="432" t="str">
        <f t="shared" ref="MA87:MJ96" si="275">IFERROR(IF(AND(MA$22&gt;=$M87,MA$22&lt;=$N87),"",IF(MA$22=WORKDAY($N87,1),$A87,"")),"")</f>
        <v/>
      </c>
      <c r="MB87" s="432" t="str">
        <f t="shared" si="275"/>
        <v/>
      </c>
      <c r="MC87" s="432" t="str">
        <f t="shared" si="275"/>
        <v/>
      </c>
      <c r="MD87" s="432" t="str">
        <f t="shared" si="275"/>
        <v/>
      </c>
      <c r="ME87" s="432" t="str">
        <f t="shared" si="275"/>
        <v/>
      </c>
      <c r="MF87" s="432" t="str">
        <f t="shared" si="275"/>
        <v/>
      </c>
      <c r="MG87" s="432" t="str">
        <f t="shared" si="275"/>
        <v/>
      </c>
      <c r="MH87" s="432" t="str">
        <f t="shared" si="275"/>
        <v/>
      </c>
      <c r="MI87" s="432" t="str">
        <f t="shared" si="275"/>
        <v/>
      </c>
      <c r="MJ87" s="432" t="str">
        <f t="shared" si="275"/>
        <v/>
      </c>
      <c r="MK87" s="432" t="str">
        <f t="shared" ref="MK87:MT96" si="276">IFERROR(IF(AND(MK$22&gt;=$M87,MK$22&lt;=$N87),"",IF(MK$22=WORKDAY($N87,1),$A87,"")),"")</f>
        <v/>
      </c>
      <c r="ML87" s="432" t="str">
        <f t="shared" si="276"/>
        <v/>
      </c>
      <c r="MM87" s="432" t="str">
        <f t="shared" si="276"/>
        <v/>
      </c>
      <c r="MN87" s="432" t="str">
        <f t="shared" si="276"/>
        <v/>
      </c>
      <c r="MO87" s="432" t="str">
        <f t="shared" si="276"/>
        <v/>
      </c>
      <c r="MP87" s="432" t="str">
        <f t="shared" si="276"/>
        <v/>
      </c>
      <c r="MQ87" s="432" t="str">
        <f t="shared" si="276"/>
        <v/>
      </c>
      <c r="MR87" s="432" t="str">
        <f t="shared" si="276"/>
        <v/>
      </c>
      <c r="MS87" s="432" t="str">
        <f t="shared" si="276"/>
        <v/>
      </c>
      <c r="MT87" s="432" t="str">
        <f t="shared" si="276"/>
        <v/>
      </c>
      <c r="MU87" s="432" t="str">
        <f t="shared" ref="MU87:ND96" si="277">IFERROR(IF(AND(MU$22&gt;=$M87,MU$22&lt;=$N87),"",IF(MU$22=WORKDAY($N87,1),$A87,"")),"")</f>
        <v/>
      </c>
      <c r="MV87" s="432" t="str">
        <f t="shared" si="277"/>
        <v/>
      </c>
      <c r="MW87" s="432" t="str">
        <f t="shared" si="277"/>
        <v/>
      </c>
      <c r="MX87" s="432" t="str">
        <f t="shared" si="277"/>
        <v/>
      </c>
      <c r="MY87" s="432" t="str">
        <f t="shared" si="277"/>
        <v/>
      </c>
      <c r="MZ87" s="432" t="str">
        <f t="shared" si="277"/>
        <v/>
      </c>
      <c r="NA87" s="432" t="str">
        <f t="shared" si="277"/>
        <v/>
      </c>
      <c r="NB87" s="432" t="str">
        <f t="shared" si="277"/>
        <v/>
      </c>
      <c r="NC87" s="432" t="str">
        <f t="shared" si="277"/>
        <v/>
      </c>
      <c r="ND87" s="432" t="str">
        <f t="shared" si="277"/>
        <v/>
      </c>
      <c r="NE87" s="432" t="str">
        <f t="shared" ref="NE87:NN96" si="278">IFERROR(IF(AND(NE$22&gt;=$M87,NE$22&lt;=$N87),"",IF(NE$22=WORKDAY($N87,1),$A87,"")),"")</f>
        <v/>
      </c>
      <c r="NF87" s="432" t="str">
        <f t="shared" si="278"/>
        <v/>
      </c>
      <c r="NG87" s="432" t="str">
        <f t="shared" si="278"/>
        <v/>
      </c>
      <c r="NH87" s="432" t="str">
        <f t="shared" si="278"/>
        <v/>
      </c>
      <c r="NI87" s="432" t="str">
        <f t="shared" si="278"/>
        <v/>
      </c>
      <c r="NJ87" s="432" t="str">
        <f t="shared" si="278"/>
        <v/>
      </c>
      <c r="NK87" s="432" t="str">
        <f t="shared" si="278"/>
        <v/>
      </c>
      <c r="NL87" s="432" t="str">
        <f t="shared" si="278"/>
        <v/>
      </c>
      <c r="NM87" s="432" t="str">
        <f t="shared" si="278"/>
        <v/>
      </c>
      <c r="NN87" s="432" t="str">
        <f t="shared" si="278"/>
        <v/>
      </c>
      <c r="NO87" s="432" t="str">
        <f t="shared" ref="NO87:NX96" si="279">IFERROR(IF(AND(NO$22&gt;=$M87,NO$22&lt;=$N87),"",IF(NO$22=WORKDAY($N87,1),$A87,"")),"")</f>
        <v/>
      </c>
      <c r="NP87" s="432" t="str">
        <f t="shared" si="279"/>
        <v/>
      </c>
      <c r="NQ87" s="432" t="str">
        <f t="shared" si="279"/>
        <v/>
      </c>
      <c r="NR87" s="432" t="str">
        <f t="shared" si="279"/>
        <v/>
      </c>
      <c r="NS87" s="432" t="str">
        <f t="shared" si="279"/>
        <v/>
      </c>
      <c r="NT87" s="432" t="str">
        <f t="shared" si="279"/>
        <v/>
      </c>
      <c r="NU87" s="432" t="str">
        <f t="shared" si="279"/>
        <v/>
      </c>
      <c r="NV87" s="432" t="str">
        <f t="shared" si="279"/>
        <v/>
      </c>
      <c r="NW87" s="432" t="str">
        <f t="shared" si="279"/>
        <v/>
      </c>
      <c r="NX87" s="432" t="str">
        <f t="shared" si="279"/>
        <v/>
      </c>
      <c r="NY87" s="432" t="str">
        <f t="shared" ref="NY87:OH96" si="280">IFERROR(IF(AND(NY$22&gt;=$M87,NY$22&lt;=$N87),"",IF(NY$22=WORKDAY($N87,1),$A87,"")),"")</f>
        <v/>
      </c>
      <c r="NZ87" s="432" t="str">
        <f t="shared" si="280"/>
        <v/>
      </c>
      <c r="OA87" s="432" t="str">
        <f t="shared" si="280"/>
        <v/>
      </c>
      <c r="OB87" s="432" t="str">
        <f t="shared" si="280"/>
        <v/>
      </c>
      <c r="OC87" s="432" t="str">
        <f t="shared" si="280"/>
        <v/>
      </c>
      <c r="OD87" s="432" t="str">
        <f t="shared" si="280"/>
        <v/>
      </c>
      <c r="OE87" s="432" t="str">
        <f t="shared" si="280"/>
        <v/>
      </c>
      <c r="OF87" s="432" t="str">
        <f t="shared" si="280"/>
        <v/>
      </c>
      <c r="OG87" s="432" t="str">
        <f t="shared" si="280"/>
        <v/>
      </c>
      <c r="OH87" s="432" t="str">
        <f t="shared" si="280"/>
        <v/>
      </c>
      <c r="OI87" s="432" t="str">
        <f t="shared" ref="OI87:OR96" si="281">IFERROR(IF(AND(OI$22&gt;=$M87,OI$22&lt;=$N87),"",IF(OI$22=WORKDAY($N87,1),$A87,"")),"")</f>
        <v/>
      </c>
      <c r="OJ87" s="432" t="str">
        <f t="shared" si="281"/>
        <v/>
      </c>
      <c r="OK87" s="432" t="str">
        <f t="shared" si="281"/>
        <v/>
      </c>
      <c r="OL87" s="432" t="str">
        <f t="shared" si="281"/>
        <v/>
      </c>
      <c r="OM87" s="432" t="str">
        <f t="shared" si="281"/>
        <v/>
      </c>
      <c r="ON87" s="432" t="str">
        <f t="shared" si="281"/>
        <v/>
      </c>
      <c r="OO87" s="432" t="str">
        <f t="shared" si="281"/>
        <v/>
      </c>
      <c r="OP87" s="432" t="str">
        <f t="shared" si="281"/>
        <v/>
      </c>
      <c r="OQ87" s="432" t="str">
        <f t="shared" si="281"/>
        <v/>
      </c>
      <c r="OR87" s="432" t="str">
        <f t="shared" si="281"/>
        <v/>
      </c>
      <c r="OS87" s="432" t="str">
        <f t="shared" ref="OS87:PE96" si="282">IFERROR(IF(AND(OS$22&gt;=$M87,OS$22&lt;=$N87),"",IF(OS$22=WORKDAY($N87,1),$A87,"")),"")</f>
        <v/>
      </c>
      <c r="OT87" s="432" t="str">
        <f t="shared" si="282"/>
        <v/>
      </c>
      <c r="OU87" s="432" t="str">
        <f t="shared" si="282"/>
        <v/>
      </c>
      <c r="OV87" s="432" t="str">
        <f t="shared" si="282"/>
        <v/>
      </c>
      <c r="OW87" s="432" t="str">
        <f t="shared" si="282"/>
        <v/>
      </c>
      <c r="OX87" s="432" t="str">
        <f t="shared" si="282"/>
        <v/>
      </c>
      <c r="OY87" s="432" t="str">
        <f t="shared" si="282"/>
        <v/>
      </c>
      <c r="OZ87" s="432" t="str">
        <f t="shared" si="282"/>
        <v/>
      </c>
      <c r="PA87" s="432" t="str">
        <f t="shared" si="282"/>
        <v/>
      </c>
      <c r="PB87" s="432" t="str">
        <f t="shared" si="282"/>
        <v/>
      </c>
      <c r="PC87" s="432" t="str">
        <f t="shared" si="282"/>
        <v/>
      </c>
      <c r="PD87" s="432" t="str">
        <f t="shared" si="282"/>
        <v/>
      </c>
      <c r="PE87" s="432" t="str">
        <f t="shared" si="282"/>
        <v/>
      </c>
    </row>
    <row r="88" spans="1:421" ht="15.6">
      <c r="A88" s="549"/>
      <c r="B88" s="550"/>
      <c r="C88" s="948"/>
      <c r="D88" s="550"/>
      <c r="E88" s="554"/>
      <c r="F88" s="550"/>
      <c r="G88" s="551"/>
      <c r="H88" s="552"/>
      <c r="I88" s="553"/>
      <c r="J88" s="554"/>
      <c r="K88" s="554" t="str">
        <f t="shared" si="51"/>
        <v/>
      </c>
      <c r="L88" s="657" t="str">
        <f t="shared" si="12"/>
        <v/>
      </c>
      <c r="M88" s="952" t="str">
        <f t="shared" si="171"/>
        <v/>
      </c>
      <c r="N88" s="952" t="str">
        <f t="shared" si="52"/>
        <v/>
      </c>
      <c r="O88" s="1487"/>
      <c r="P88" s="1487"/>
      <c r="Q88" s="98"/>
      <c r="R88" s="167" t="str">
        <f t="shared" si="53"/>
        <v/>
      </c>
      <c r="S88" s="167" t="str">
        <f t="shared" si="54"/>
        <v/>
      </c>
      <c r="T88" s="167" t="str">
        <f t="shared" si="55"/>
        <v/>
      </c>
      <c r="U88" s="167" t="str">
        <f t="shared" si="56"/>
        <v/>
      </c>
      <c r="V88" s="85" t="s">
        <v>689</v>
      </c>
      <c r="W88" s="450">
        <v>9.8333333333333339</v>
      </c>
      <c r="X88" s="167" t="str">
        <f t="shared" si="57"/>
        <v/>
      </c>
      <c r="Y88" s="167" t="str">
        <f t="shared" si="58"/>
        <v/>
      </c>
      <c r="Z88" s="167" t="str">
        <f t="shared" si="59"/>
        <v/>
      </c>
      <c r="AA88" s="25"/>
      <c r="AB88" s="25"/>
      <c r="AC88" s="25"/>
      <c r="AE88" s="25"/>
      <c r="AF88" s="25"/>
      <c r="AG88" s="25"/>
      <c r="AH88" s="25"/>
      <c r="AI88" s="25"/>
      <c r="AJ88" s="25"/>
      <c r="AK88" s="25"/>
      <c r="AL88" s="25"/>
      <c r="AM88" s="25"/>
      <c r="AN88" s="25"/>
      <c r="AO88" s="25"/>
      <c r="AP88" s="25"/>
      <c r="AQ88" s="25"/>
      <c r="AR88" s="25"/>
      <c r="AS88" s="25"/>
      <c r="AT88" s="25"/>
      <c r="AU88" s="25"/>
      <c r="AV88" s="25"/>
      <c r="AW88" s="432" t="str">
        <f t="shared" si="246"/>
        <v/>
      </c>
      <c r="AX88" s="432" t="str">
        <f t="shared" si="246"/>
        <v/>
      </c>
      <c r="AY88" s="432" t="str">
        <f t="shared" si="246"/>
        <v/>
      </c>
      <c r="AZ88" s="432" t="str">
        <f t="shared" si="246"/>
        <v/>
      </c>
      <c r="BA88" s="432" t="str">
        <f t="shared" si="246"/>
        <v/>
      </c>
      <c r="BB88" s="432" t="str">
        <f t="shared" si="246"/>
        <v/>
      </c>
      <c r="BC88" s="432" t="str">
        <f t="shared" si="246"/>
        <v/>
      </c>
      <c r="BD88" s="432" t="str">
        <f t="shared" si="246"/>
        <v/>
      </c>
      <c r="BE88" s="432" t="str">
        <f t="shared" si="246"/>
        <v/>
      </c>
      <c r="BF88" s="432" t="str">
        <f t="shared" si="246"/>
        <v/>
      </c>
      <c r="BG88" s="432" t="str">
        <f t="shared" si="247"/>
        <v/>
      </c>
      <c r="BH88" s="432" t="str">
        <f t="shared" si="247"/>
        <v/>
      </c>
      <c r="BI88" s="432" t="str">
        <f t="shared" si="247"/>
        <v/>
      </c>
      <c r="BJ88" s="432" t="str">
        <f t="shared" si="247"/>
        <v/>
      </c>
      <c r="BK88" s="432" t="str">
        <f t="shared" si="247"/>
        <v/>
      </c>
      <c r="BL88" s="432" t="str">
        <f t="shared" si="247"/>
        <v/>
      </c>
      <c r="BM88" s="432" t="str">
        <f t="shared" si="247"/>
        <v/>
      </c>
      <c r="BN88" s="432" t="str">
        <f t="shared" si="247"/>
        <v/>
      </c>
      <c r="BO88" s="432" t="str">
        <f t="shared" si="247"/>
        <v/>
      </c>
      <c r="BP88" s="432" t="str">
        <f t="shared" si="247"/>
        <v/>
      </c>
      <c r="BQ88" s="432" t="str">
        <f t="shared" si="248"/>
        <v/>
      </c>
      <c r="BR88" s="432" t="str">
        <f t="shared" si="248"/>
        <v/>
      </c>
      <c r="BS88" s="432" t="str">
        <f t="shared" si="248"/>
        <v/>
      </c>
      <c r="BT88" s="432" t="str">
        <f t="shared" si="248"/>
        <v/>
      </c>
      <c r="BU88" s="432" t="str">
        <f t="shared" si="248"/>
        <v/>
      </c>
      <c r="BV88" s="432" t="str">
        <f t="shared" si="248"/>
        <v/>
      </c>
      <c r="BW88" s="432" t="str">
        <f t="shared" si="248"/>
        <v/>
      </c>
      <c r="BX88" s="432" t="str">
        <f t="shared" si="248"/>
        <v/>
      </c>
      <c r="BY88" s="432" t="str">
        <f t="shared" si="248"/>
        <v/>
      </c>
      <c r="BZ88" s="432" t="str">
        <f t="shared" si="248"/>
        <v/>
      </c>
      <c r="CA88" s="432" t="str">
        <f t="shared" si="249"/>
        <v/>
      </c>
      <c r="CB88" s="432" t="str">
        <f t="shared" si="249"/>
        <v/>
      </c>
      <c r="CC88" s="432" t="str">
        <f t="shared" si="249"/>
        <v/>
      </c>
      <c r="CD88" s="432" t="str">
        <f t="shared" si="249"/>
        <v/>
      </c>
      <c r="CE88" s="432" t="str">
        <f t="shared" si="249"/>
        <v/>
      </c>
      <c r="CF88" s="432" t="str">
        <f t="shared" si="249"/>
        <v/>
      </c>
      <c r="CG88" s="432" t="str">
        <f t="shared" si="249"/>
        <v/>
      </c>
      <c r="CH88" s="432" t="str">
        <f t="shared" si="249"/>
        <v/>
      </c>
      <c r="CI88" s="432" t="str">
        <f t="shared" si="249"/>
        <v/>
      </c>
      <c r="CJ88" s="432" t="str">
        <f t="shared" si="249"/>
        <v/>
      </c>
      <c r="CK88" s="432" t="str">
        <f t="shared" si="250"/>
        <v/>
      </c>
      <c r="CL88" s="432" t="str">
        <f t="shared" si="250"/>
        <v/>
      </c>
      <c r="CM88" s="432" t="str">
        <f t="shared" si="250"/>
        <v/>
      </c>
      <c r="CN88" s="432" t="str">
        <f t="shared" si="250"/>
        <v/>
      </c>
      <c r="CO88" s="432" t="str">
        <f t="shared" si="250"/>
        <v/>
      </c>
      <c r="CP88" s="432" t="str">
        <f t="shared" si="250"/>
        <v/>
      </c>
      <c r="CQ88" s="432" t="str">
        <f t="shared" si="250"/>
        <v/>
      </c>
      <c r="CR88" s="432" t="str">
        <f t="shared" si="250"/>
        <v/>
      </c>
      <c r="CS88" s="432" t="str">
        <f t="shared" si="250"/>
        <v/>
      </c>
      <c r="CT88" s="432" t="str">
        <f t="shared" si="250"/>
        <v/>
      </c>
      <c r="CU88" s="432" t="str">
        <f t="shared" si="251"/>
        <v/>
      </c>
      <c r="CV88" s="432" t="str">
        <f t="shared" si="251"/>
        <v/>
      </c>
      <c r="CW88" s="432" t="str">
        <f t="shared" si="251"/>
        <v/>
      </c>
      <c r="CX88" s="432" t="str">
        <f t="shared" si="251"/>
        <v/>
      </c>
      <c r="CY88" s="432" t="str">
        <f t="shared" si="251"/>
        <v/>
      </c>
      <c r="CZ88" s="432" t="str">
        <f t="shared" si="251"/>
        <v/>
      </c>
      <c r="DA88" s="432" t="str">
        <f t="shared" si="251"/>
        <v/>
      </c>
      <c r="DB88" s="432" t="str">
        <f t="shared" si="251"/>
        <v/>
      </c>
      <c r="DC88" s="432" t="str">
        <f t="shared" si="251"/>
        <v/>
      </c>
      <c r="DD88" s="432" t="str">
        <f t="shared" si="251"/>
        <v/>
      </c>
      <c r="DE88" s="432" t="str">
        <f t="shared" si="252"/>
        <v/>
      </c>
      <c r="DF88" s="432" t="str">
        <f t="shared" si="252"/>
        <v/>
      </c>
      <c r="DG88" s="432" t="str">
        <f t="shared" si="252"/>
        <v/>
      </c>
      <c r="DH88" s="432" t="str">
        <f t="shared" si="252"/>
        <v/>
      </c>
      <c r="DI88" s="432" t="str">
        <f t="shared" si="252"/>
        <v/>
      </c>
      <c r="DJ88" s="432" t="str">
        <f t="shared" si="252"/>
        <v/>
      </c>
      <c r="DK88" s="432" t="str">
        <f t="shared" si="252"/>
        <v/>
      </c>
      <c r="DL88" s="432" t="str">
        <f t="shared" si="252"/>
        <v/>
      </c>
      <c r="DM88" s="432" t="str">
        <f t="shared" si="252"/>
        <v/>
      </c>
      <c r="DN88" s="432" t="str">
        <f t="shared" si="252"/>
        <v/>
      </c>
      <c r="DO88" s="432" t="str">
        <f t="shared" si="253"/>
        <v/>
      </c>
      <c r="DP88" s="432" t="str">
        <f t="shared" si="253"/>
        <v/>
      </c>
      <c r="DQ88" s="432" t="str">
        <f t="shared" si="253"/>
        <v/>
      </c>
      <c r="DR88" s="432" t="str">
        <f t="shared" si="253"/>
        <v/>
      </c>
      <c r="DS88" s="432" t="str">
        <f t="shared" si="253"/>
        <v/>
      </c>
      <c r="DT88" s="432" t="str">
        <f t="shared" si="253"/>
        <v/>
      </c>
      <c r="DU88" s="432" t="str">
        <f t="shared" si="253"/>
        <v/>
      </c>
      <c r="DV88" s="432" t="str">
        <f t="shared" si="253"/>
        <v/>
      </c>
      <c r="DW88" s="432" t="str">
        <f t="shared" si="253"/>
        <v/>
      </c>
      <c r="DX88" s="432" t="str">
        <f t="shared" si="253"/>
        <v/>
      </c>
      <c r="DY88" s="432" t="str">
        <f t="shared" si="254"/>
        <v/>
      </c>
      <c r="DZ88" s="432" t="str">
        <f t="shared" si="254"/>
        <v/>
      </c>
      <c r="EA88" s="432" t="str">
        <f t="shared" si="254"/>
        <v/>
      </c>
      <c r="EB88" s="432" t="str">
        <f t="shared" si="254"/>
        <v/>
      </c>
      <c r="EC88" s="432" t="str">
        <f t="shared" si="254"/>
        <v/>
      </c>
      <c r="ED88" s="432" t="str">
        <f t="shared" si="254"/>
        <v/>
      </c>
      <c r="EE88" s="432" t="str">
        <f t="shared" si="254"/>
        <v/>
      </c>
      <c r="EF88" s="432" t="str">
        <f t="shared" si="254"/>
        <v/>
      </c>
      <c r="EG88" s="432" t="str">
        <f t="shared" si="254"/>
        <v/>
      </c>
      <c r="EH88" s="432" t="str">
        <f t="shared" si="254"/>
        <v/>
      </c>
      <c r="EI88" s="432" t="str">
        <f t="shared" si="255"/>
        <v/>
      </c>
      <c r="EJ88" s="432" t="str">
        <f t="shared" si="255"/>
        <v/>
      </c>
      <c r="EK88" s="432" t="str">
        <f t="shared" si="255"/>
        <v/>
      </c>
      <c r="EL88" s="432" t="str">
        <f t="shared" si="255"/>
        <v/>
      </c>
      <c r="EM88" s="432" t="str">
        <f t="shared" si="255"/>
        <v/>
      </c>
      <c r="EN88" s="432" t="str">
        <f t="shared" si="255"/>
        <v/>
      </c>
      <c r="EO88" s="432" t="str">
        <f t="shared" si="255"/>
        <v/>
      </c>
      <c r="EP88" s="432" t="str">
        <f t="shared" si="255"/>
        <v/>
      </c>
      <c r="EQ88" s="432" t="str">
        <f t="shared" si="255"/>
        <v/>
      </c>
      <c r="ER88" s="432" t="str">
        <f t="shared" si="255"/>
        <v/>
      </c>
      <c r="ES88" s="432" t="str">
        <f t="shared" si="256"/>
        <v/>
      </c>
      <c r="ET88" s="432" t="str">
        <f t="shared" si="256"/>
        <v/>
      </c>
      <c r="EU88" s="432" t="str">
        <f t="shared" si="256"/>
        <v/>
      </c>
      <c r="EV88" s="432" t="str">
        <f t="shared" si="256"/>
        <v/>
      </c>
      <c r="EW88" s="432" t="str">
        <f t="shared" si="256"/>
        <v/>
      </c>
      <c r="EX88" s="432" t="str">
        <f t="shared" si="256"/>
        <v/>
      </c>
      <c r="EY88" s="432" t="str">
        <f t="shared" si="256"/>
        <v/>
      </c>
      <c r="EZ88" s="432" t="str">
        <f t="shared" si="256"/>
        <v/>
      </c>
      <c r="FA88" s="432" t="str">
        <f t="shared" si="256"/>
        <v/>
      </c>
      <c r="FB88" s="432" t="str">
        <f t="shared" si="256"/>
        <v/>
      </c>
      <c r="FC88" s="432" t="str">
        <f t="shared" si="257"/>
        <v/>
      </c>
      <c r="FD88" s="432" t="str">
        <f t="shared" si="257"/>
        <v/>
      </c>
      <c r="FE88" s="432" t="str">
        <f t="shared" si="257"/>
        <v/>
      </c>
      <c r="FF88" s="432" t="str">
        <f t="shared" si="257"/>
        <v/>
      </c>
      <c r="FG88" s="432" t="str">
        <f t="shared" si="257"/>
        <v/>
      </c>
      <c r="FH88" s="432" t="str">
        <f t="shared" si="257"/>
        <v/>
      </c>
      <c r="FI88" s="432" t="str">
        <f t="shared" si="257"/>
        <v/>
      </c>
      <c r="FJ88" s="432" t="str">
        <f t="shared" si="257"/>
        <v/>
      </c>
      <c r="FK88" s="432" t="str">
        <f t="shared" si="257"/>
        <v/>
      </c>
      <c r="FL88" s="432" t="str">
        <f t="shared" si="257"/>
        <v/>
      </c>
      <c r="FM88" s="432" t="str">
        <f t="shared" si="258"/>
        <v/>
      </c>
      <c r="FN88" s="432" t="str">
        <f t="shared" si="258"/>
        <v/>
      </c>
      <c r="FO88" s="432" t="str">
        <f t="shared" si="258"/>
        <v/>
      </c>
      <c r="FP88" s="432" t="str">
        <f t="shared" si="258"/>
        <v/>
      </c>
      <c r="FQ88" s="432" t="str">
        <f t="shared" si="258"/>
        <v/>
      </c>
      <c r="FR88" s="432" t="str">
        <f t="shared" si="258"/>
        <v/>
      </c>
      <c r="FS88" s="432" t="str">
        <f t="shared" si="258"/>
        <v/>
      </c>
      <c r="FT88" s="432" t="str">
        <f t="shared" si="258"/>
        <v/>
      </c>
      <c r="FU88" s="432" t="str">
        <f t="shared" si="258"/>
        <v/>
      </c>
      <c r="FV88" s="432" t="str">
        <f t="shared" si="258"/>
        <v/>
      </c>
      <c r="FW88" s="432" t="str">
        <f t="shared" si="259"/>
        <v/>
      </c>
      <c r="FX88" s="432" t="str">
        <f t="shared" si="259"/>
        <v/>
      </c>
      <c r="FY88" s="432" t="str">
        <f t="shared" si="259"/>
        <v/>
      </c>
      <c r="FZ88" s="432" t="str">
        <f t="shared" si="259"/>
        <v/>
      </c>
      <c r="GA88" s="432" t="str">
        <f t="shared" si="259"/>
        <v/>
      </c>
      <c r="GB88" s="432" t="str">
        <f t="shared" si="259"/>
        <v/>
      </c>
      <c r="GC88" s="432" t="str">
        <f t="shared" si="259"/>
        <v/>
      </c>
      <c r="GD88" s="432" t="str">
        <f t="shared" si="259"/>
        <v/>
      </c>
      <c r="GE88" s="432" t="str">
        <f t="shared" si="259"/>
        <v/>
      </c>
      <c r="GF88" s="432" t="str">
        <f t="shared" si="259"/>
        <v/>
      </c>
      <c r="GG88" s="432" t="str">
        <f t="shared" si="260"/>
        <v/>
      </c>
      <c r="GH88" s="432" t="str">
        <f t="shared" si="260"/>
        <v/>
      </c>
      <c r="GI88" s="432" t="str">
        <f t="shared" si="260"/>
        <v/>
      </c>
      <c r="GJ88" s="432" t="str">
        <f t="shared" si="260"/>
        <v/>
      </c>
      <c r="GK88" s="432" t="str">
        <f t="shared" si="260"/>
        <v/>
      </c>
      <c r="GL88" s="432" t="str">
        <f t="shared" si="260"/>
        <v/>
      </c>
      <c r="GM88" s="432" t="str">
        <f t="shared" si="260"/>
        <v/>
      </c>
      <c r="GN88" s="432" t="str">
        <f t="shared" si="260"/>
        <v/>
      </c>
      <c r="GO88" s="432" t="str">
        <f t="shared" si="260"/>
        <v/>
      </c>
      <c r="GP88" s="432" t="str">
        <f t="shared" si="260"/>
        <v/>
      </c>
      <c r="GQ88" s="432" t="str">
        <f t="shared" si="261"/>
        <v/>
      </c>
      <c r="GR88" s="432" t="str">
        <f t="shared" si="261"/>
        <v/>
      </c>
      <c r="GS88" s="432" t="str">
        <f t="shared" si="261"/>
        <v/>
      </c>
      <c r="GT88" s="432" t="str">
        <f t="shared" si="261"/>
        <v/>
      </c>
      <c r="GU88" s="432" t="str">
        <f t="shared" si="261"/>
        <v/>
      </c>
      <c r="GV88" s="432" t="str">
        <f t="shared" si="261"/>
        <v/>
      </c>
      <c r="GW88" s="432" t="str">
        <f t="shared" si="261"/>
        <v/>
      </c>
      <c r="GX88" s="432" t="str">
        <f t="shared" si="261"/>
        <v/>
      </c>
      <c r="GY88" s="432" t="str">
        <f t="shared" si="261"/>
        <v/>
      </c>
      <c r="GZ88" s="432" t="str">
        <f t="shared" si="261"/>
        <v/>
      </c>
      <c r="HA88" s="432" t="str">
        <f t="shared" si="262"/>
        <v/>
      </c>
      <c r="HB88" s="432" t="str">
        <f t="shared" si="262"/>
        <v/>
      </c>
      <c r="HC88" s="432" t="str">
        <f t="shared" si="262"/>
        <v/>
      </c>
      <c r="HD88" s="432" t="str">
        <f t="shared" si="262"/>
        <v/>
      </c>
      <c r="HE88" s="432" t="str">
        <f t="shared" si="262"/>
        <v/>
      </c>
      <c r="HF88" s="432" t="str">
        <f t="shared" si="262"/>
        <v/>
      </c>
      <c r="HG88" s="432" t="str">
        <f t="shared" si="262"/>
        <v/>
      </c>
      <c r="HH88" s="432" t="str">
        <f t="shared" si="262"/>
        <v/>
      </c>
      <c r="HI88" s="432" t="str">
        <f t="shared" si="262"/>
        <v/>
      </c>
      <c r="HJ88" s="432" t="str">
        <f t="shared" si="262"/>
        <v/>
      </c>
      <c r="HK88" s="432" t="str">
        <f t="shared" si="263"/>
        <v/>
      </c>
      <c r="HL88" s="432" t="str">
        <f t="shared" si="263"/>
        <v/>
      </c>
      <c r="HM88" s="432" t="str">
        <f t="shared" si="263"/>
        <v/>
      </c>
      <c r="HN88" s="432" t="str">
        <f t="shared" si="263"/>
        <v/>
      </c>
      <c r="HO88" s="432" t="str">
        <f t="shared" si="263"/>
        <v/>
      </c>
      <c r="HP88" s="432" t="str">
        <f t="shared" si="263"/>
        <v/>
      </c>
      <c r="HQ88" s="432" t="str">
        <f t="shared" si="263"/>
        <v/>
      </c>
      <c r="HR88" s="432" t="str">
        <f t="shared" si="263"/>
        <v/>
      </c>
      <c r="HS88" s="432" t="str">
        <f t="shared" si="263"/>
        <v/>
      </c>
      <c r="HT88" s="432" t="str">
        <f t="shared" si="263"/>
        <v/>
      </c>
      <c r="HU88" s="432" t="str">
        <f t="shared" si="264"/>
        <v/>
      </c>
      <c r="HV88" s="432" t="str">
        <f t="shared" si="264"/>
        <v/>
      </c>
      <c r="HW88" s="432" t="str">
        <f t="shared" si="264"/>
        <v/>
      </c>
      <c r="HX88" s="432" t="str">
        <f t="shared" si="264"/>
        <v/>
      </c>
      <c r="HY88" s="432" t="str">
        <f t="shared" si="264"/>
        <v/>
      </c>
      <c r="HZ88" s="432" t="str">
        <f t="shared" si="264"/>
        <v/>
      </c>
      <c r="IA88" s="432" t="str">
        <f t="shared" si="264"/>
        <v/>
      </c>
      <c r="IB88" s="432" t="str">
        <f t="shared" si="264"/>
        <v/>
      </c>
      <c r="IC88" s="432" t="str">
        <f t="shared" si="264"/>
        <v/>
      </c>
      <c r="ID88" s="432" t="str">
        <f t="shared" si="264"/>
        <v/>
      </c>
      <c r="IE88" s="432" t="str">
        <f t="shared" si="265"/>
        <v/>
      </c>
      <c r="IF88" s="432" t="str">
        <f t="shared" si="265"/>
        <v/>
      </c>
      <c r="IG88" s="432" t="str">
        <f t="shared" si="265"/>
        <v/>
      </c>
      <c r="IH88" s="432" t="str">
        <f t="shared" si="265"/>
        <v/>
      </c>
      <c r="II88" s="432" t="str">
        <f t="shared" si="265"/>
        <v/>
      </c>
      <c r="IJ88" s="432" t="str">
        <f t="shared" si="265"/>
        <v/>
      </c>
      <c r="IK88" s="432" t="str">
        <f t="shared" si="265"/>
        <v/>
      </c>
      <c r="IL88" s="432" t="str">
        <f t="shared" si="265"/>
        <v/>
      </c>
      <c r="IM88" s="432" t="str">
        <f t="shared" si="265"/>
        <v/>
      </c>
      <c r="IN88" s="432" t="str">
        <f t="shared" si="265"/>
        <v/>
      </c>
      <c r="IO88" s="432" t="str">
        <f t="shared" si="266"/>
        <v/>
      </c>
      <c r="IP88" s="432" t="str">
        <f t="shared" si="266"/>
        <v/>
      </c>
      <c r="IQ88" s="432" t="str">
        <f t="shared" si="266"/>
        <v/>
      </c>
      <c r="IR88" s="432" t="str">
        <f t="shared" si="266"/>
        <v/>
      </c>
      <c r="IS88" s="432" t="str">
        <f t="shared" si="266"/>
        <v/>
      </c>
      <c r="IT88" s="432" t="str">
        <f t="shared" si="266"/>
        <v/>
      </c>
      <c r="IU88" s="432" t="str">
        <f t="shared" si="266"/>
        <v/>
      </c>
      <c r="IV88" s="432" t="str">
        <f t="shared" si="266"/>
        <v/>
      </c>
      <c r="IW88" s="432" t="str">
        <f t="shared" si="266"/>
        <v/>
      </c>
      <c r="IX88" s="432" t="str">
        <f t="shared" si="266"/>
        <v/>
      </c>
      <c r="IY88" s="432" t="str">
        <f t="shared" si="267"/>
        <v/>
      </c>
      <c r="IZ88" s="432" t="str">
        <f t="shared" si="267"/>
        <v/>
      </c>
      <c r="JA88" s="432" t="str">
        <f t="shared" si="267"/>
        <v/>
      </c>
      <c r="JB88" s="432" t="str">
        <f t="shared" si="267"/>
        <v/>
      </c>
      <c r="JC88" s="432" t="str">
        <f t="shared" si="267"/>
        <v/>
      </c>
      <c r="JD88" s="432" t="str">
        <f t="shared" si="267"/>
        <v/>
      </c>
      <c r="JE88" s="432" t="str">
        <f t="shared" si="267"/>
        <v/>
      </c>
      <c r="JF88" s="432" t="str">
        <f t="shared" si="267"/>
        <v/>
      </c>
      <c r="JG88" s="432" t="str">
        <f t="shared" si="267"/>
        <v/>
      </c>
      <c r="JH88" s="432" t="str">
        <f t="shared" si="267"/>
        <v/>
      </c>
      <c r="JI88" s="432" t="str">
        <f t="shared" si="268"/>
        <v/>
      </c>
      <c r="JJ88" s="432" t="str">
        <f t="shared" si="268"/>
        <v/>
      </c>
      <c r="JK88" s="432" t="str">
        <f t="shared" si="268"/>
        <v/>
      </c>
      <c r="JL88" s="432" t="str">
        <f t="shared" si="268"/>
        <v/>
      </c>
      <c r="JM88" s="432" t="str">
        <f t="shared" si="268"/>
        <v/>
      </c>
      <c r="JN88" s="432" t="str">
        <f t="shared" si="268"/>
        <v/>
      </c>
      <c r="JO88" s="432" t="str">
        <f t="shared" si="268"/>
        <v/>
      </c>
      <c r="JP88" s="432" t="str">
        <f t="shared" si="268"/>
        <v/>
      </c>
      <c r="JQ88" s="432" t="str">
        <f t="shared" si="268"/>
        <v/>
      </c>
      <c r="JR88" s="432" t="str">
        <f t="shared" si="268"/>
        <v/>
      </c>
      <c r="JS88" s="432" t="str">
        <f t="shared" si="269"/>
        <v/>
      </c>
      <c r="JT88" s="432" t="str">
        <f t="shared" si="269"/>
        <v/>
      </c>
      <c r="JU88" s="432" t="str">
        <f t="shared" si="269"/>
        <v/>
      </c>
      <c r="JV88" s="432" t="str">
        <f t="shared" si="269"/>
        <v/>
      </c>
      <c r="JW88" s="432" t="str">
        <f t="shared" si="269"/>
        <v/>
      </c>
      <c r="JX88" s="432" t="str">
        <f t="shared" si="269"/>
        <v/>
      </c>
      <c r="JY88" s="432" t="str">
        <f t="shared" si="269"/>
        <v/>
      </c>
      <c r="JZ88" s="432" t="str">
        <f t="shared" si="269"/>
        <v/>
      </c>
      <c r="KA88" s="432" t="str">
        <f t="shared" si="269"/>
        <v/>
      </c>
      <c r="KB88" s="432" t="str">
        <f t="shared" si="269"/>
        <v/>
      </c>
      <c r="KC88" s="432" t="str">
        <f t="shared" si="270"/>
        <v/>
      </c>
      <c r="KD88" s="432" t="str">
        <f t="shared" si="270"/>
        <v/>
      </c>
      <c r="KE88" s="432" t="str">
        <f t="shared" si="270"/>
        <v/>
      </c>
      <c r="KF88" s="432" t="str">
        <f t="shared" si="270"/>
        <v/>
      </c>
      <c r="KG88" s="432" t="str">
        <f t="shared" si="270"/>
        <v/>
      </c>
      <c r="KH88" s="432" t="str">
        <f t="shared" si="270"/>
        <v/>
      </c>
      <c r="KI88" s="432" t="str">
        <f t="shared" si="270"/>
        <v/>
      </c>
      <c r="KJ88" s="432" t="str">
        <f t="shared" si="270"/>
        <v/>
      </c>
      <c r="KK88" s="432" t="str">
        <f t="shared" si="270"/>
        <v/>
      </c>
      <c r="KL88" s="432" t="str">
        <f t="shared" si="270"/>
        <v/>
      </c>
      <c r="KM88" s="432" t="str">
        <f t="shared" si="271"/>
        <v/>
      </c>
      <c r="KN88" s="432" t="str">
        <f t="shared" si="271"/>
        <v/>
      </c>
      <c r="KO88" s="432" t="str">
        <f t="shared" si="271"/>
        <v/>
      </c>
      <c r="KP88" s="432" t="str">
        <f t="shared" si="271"/>
        <v/>
      </c>
      <c r="KQ88" s="432" t="str">
        <f t="shared" si="271"/>
        <v/>
      </c>
      <c r="KR88" s="432" t="str">
        <f t="shared" si="271"/>
        <v/>
      </c>
      <c r="KS88" s="432" t="str">
        <f t="shared" si="271"/>
        <v/>
      </c>
      <c r="KT88" s="432" t="str">
        <f t="shared" si="271"/>
        <v/>
      </c>
      <c r="KU88" s="432" t="str">
        <f t="shared" si="271"/>
        <v/>
      </c>
      <c r="KV88" s="432" t="str">
        <f t="shared" si="271"/>
        <v/>
      </c>
      <c r="KW88" s="432" t="str">
        <f t="shared" si="272"/>
        <v/>
      </c>
      <c r="KX88" s="432" t="str">
        <f t="shared" si="272"/>
        <v/>
      </c>
      <c r="KY88" s="432" t="str">
        <f t="shared" si="272"/>
        <v/>
      </c>
      <c r="KZ88" s="432" t="str">
        <f t="shared" si="272"/>
        <v/>
      </c>
      <c r="LA88" s="432" t="str">
        <f t="shared" si="272"/>
        <v/>
      </c>
      <c r="LB88" s="432" t="str">
        <f t="shared" si="272"/>
        <v/>
      </c>
      <c r="LC88" s="432" t="str">
        <f t="shared" si="272"/>
        <v/>
      </c>
      <c r="LD88" s="432" t="str">
        <f t="shared" si="272"/>
        <v/>
      </c>
      <c r="LE88" s="432" t="str">
        <f t="shared" si="272"/>
        <v/>
      </c>
      <c r="LF88" s="432" t="str">
        <f t="shared" si="272"/>
        <v/>
      </c>
      <c r="LG88" s="432" t="str">
        <f t="shared" si="273"/>
        <v/>
      </c>
      <c r="LH88" s="432" t="str">
        <f t="shared" si="273"/>
        <v/>
      </c>
      <c r="LI88" s="432" t="str">
        <f t="shared" si="273"/>
        <v/>
      </c>
      <c r="LJ88" s="432" t="str">
        <f t="shared" si="273"/>
        <v/>
      </c>
      <c r="LK88" s="432" t="str">
        <f t="shared" si="273"/>
        <v/>
      </c>
      <c r="LL88" s="432" t="str">
        <f t="shared" si="273"/>
        <v/>
      </c>
      <c r="LM88" s="432" t="str">
        <f t="shared" si="273"/>
        <v/>
      </c>
      <c r="LN88" s="432" t="str">
        <f t="shared" si="273"/>
        <v/>
      </c>
      <c r="LO88" s="432" t="str">
        <f t="shared" si="273"/>
        <v/>
      </c>
      <c r="LP88" s="432" t="str">
        <f t="shared" si="273"/>
        <v/>
      </c>
      <c r="LQ88" s="432" t="str">
        <f t="shared" si="274"/>
        <v/>
      </c>
      <c r="LR88" s="432" t="str">
        <f t="shared" si="274"/>
        <v/>
      </c>
      <c r="LS88" s="432" t="str">
        <f t="shared" si="274"/>
        <v/>
      </c>
      <c r="LT88" s="432" t="str">
        <f t="shared" si="274"/>
        <v/>
      </c>
      <c r="LU88" s="432" t="str">
        <f t="shared" si="274"/>
        <v/>
      </c>
      <c r="LV88" s="432" t="str">
        <f t="shared" si="274"/>
        <v/>
      </c>
      <c r="LW88" s="432" t="str">
        <f t="shared" si="274"/>
        <v/>
      </c>
      <c r="LX88" s="432" t="str">
        <f t="shared" si="274"/>
        <v/>
      </c>
      <c r="LY88" s="432" t="str">
        <f t="shared" si="274"/>
        <v/>
      </c>
      <c r="LZ88" s="432" t="str">
        <f t="shared" si="274"/>
        <v/>
      </c>
      <c r="MA88" s="432" t="str">
        <f t="shared" si="275"/>
        <v/>
      </c>
      <c r="MB88" s="432" t="str">
        <f t="shared" si="275"/>
        <v/>
      </c>
      <c r="MC88" s="432" t="str">
        <f t="shared" si="275"/>
        <v/>
      </c>
      <c r="MD88" s="432" t="str">
        <f t="shared" si="275"/>
        <v/>
      </c>
      <c r="ME88" s="432" t="str">
        <f t="shared" si="275"/>
        <v/>
      </c>
      <c r="MF88" s="432" t="str">
        <f t="shared" si="275"/>
        <v/>
      </c>
      <c r="MG88" s="432" t="str">
        <f t="shared" si="275"/>
        <v/>
      </c>
      <c r="MH88" s="432" t="str">
        <f t="shared" si="275"/>
        <v/>
      </c>
      <c r="MI88" s="432" t="str">
        <f t="shared" si="275"/>
        <v/>
      </c>
      <c r="MJ88" s="432" t="str">
        <f t="shared" si="275"/>
        <v/>
      </c>
      <c r="MK88" s="432" t="str">
        <f t="shared" si="276"/>
        <v/>
      </c>
      <c r="ML88" s="432" t="str">
        <f t="shared" si="276"/>
        <v/>
      </c>
      <c r="MM88" s="432" t="str">
        <f t="shared" si="276"/>
        <v/>
      </c>
      <c r="MN88" s="432" t="str">
        <f t="shared" si="276"/>
        <v/>
      </c>
      <c r="MO88" s="432" t="str">
        <f t="shared" si="276"/>
        <v/>
      </c>
      <c r="MP88" s="432" t="str">
        <f t="shared" si="276"/>
        <v/>
      </c>
      <c r="MQ88" s="432" t="str">
        <f t="shared" si="276"/>
        <v/>
      </c>
      <c r="MR88" s="432" t="str">
        <f t="shared" si="276"/>
        <v/>
      </c>
      <c r="MS88" s="432" t="str">
        <f t="shared" si="276"/>
        <v/>
      </c>
      <c r="MT88" s="432" t="str">
        <f t="shared" si="276"/>
        <v/>
      </c>
      <c r="MU88" s="432" t="str">
        <f t="shared" si="277"/>
        <v/>
      </c>
      <c r="MV88" s="432" t="str">
        <f t="shared" si="277"/>
        <v/>
      </c>
      <c r="MW88" s="432" t="str">
        <f t="shared" si="277"/>
        <v/>
      </c>
      <c r="MX88" s="432" t="str">
        <f t="shared" si="277"/>
        <v/>
      </c>
      <c r="MY88" s="432" t="str">
        <f t="shared" si="277"/>
        <v/>
      </c>
      <c r="MZ88" s="432" t="str">
        <f t="shared" si="277"/>
        <v/>
      </c>
      <c r="NA88" s="432" t="str">
        <f t="shared" si="277"/>
        <v/>
      </c>
      <c r="NB88" s="432" t="str">
        <f t="shared" si="277"/>
        <v/>
      </c>
      <c r="NC88" s="432" t="str">
        <f t="shared" si="277"/>
        <v/>
      </c>
      <c r="ND88" s="432" t="str">
        <f t="shared" si="277"/>
        <v/>
      </c>
      <c r="NE88" s="432" t="str">
        <f t="shared" si="278"/>
        <v/>
      </c>
      <c r="NF88" s="432" t="str">
        <f t="shared" si="278"/>
        <v/>
      </c>
      <c r="NG88" s="432" t="str">
        <f t="shared" si="278"/>
        <v/>
      </c>
      <c r="NH88" s="432" t="str">
        <f t="shared" si="278"/>
        <v/>
      </c>
      <c r="NI88" s="432" t="str">
        <f t="shared" si="278"/>
        <v/>
      </c>
      <c r="NJ88" s="432" t="str">
        <f t="shared" si="278"/>
        <v/>
      </c>
      <c r="NK88" s="432" t="str">
        <f t="shared" si="278"/>
        <v/>
      </c>
      <c r="NL88" s="432" t="str">
        <f t="shared" si="278"/>
        <v/>
      </c>
      <c r="NM88" s="432" t="str">
        <f t="shared" si="278"/>
        <v/>
      </c>
      <c r="NN88" s="432" t="str">
        <f t="shared" si="278"/>
        <v/>
      </c>
      <c r="NO88" s="432" t="str">
        <f t="shared" si="279"/>
        <v/>
      </c>
      <c r="NP88" s="432" t="str">
        <f t="shared" si="279"/>
        <v/>
      </c>
      <c r="NQ88" s="432" t="str">
        <f t="shared" si="279"/>
        <v/>
      </c>
      <c r="NR88" s="432" t="str">
        <f t="shared" si="279"/>
        <v/>
      </c>
      <c r="NS88" s="432" t="str">
        <f t="shared" si="279"/>
        <v/>
      </c>
      <c r="NT88" s="432" t="str">
        <f t="shared" si="279"/>
        <v/>
      </c>
      <c r="NU88" s="432" t="str">
        <f t="shared" si="279"/>
        <v/>
      </c>
      <c r="NV88" s="432" t="str">
        <f t="shared" si="279"/>
        <v/>
      </c>
      <c r="NW88" s="432" t="str">
        <f t="shared" si="279"/>
        <v/>
      </c>
      <c r="NX88" s="432" t="str">
        <f t="shared" si="279"/>
        <v/>
      </c>
      <c r="NY88" s="432" t="str">
        <f t="shared" si="280"/>
        <v/>
      </c>
      <c r="NZ88" s="432" t="str">
        <f t="shared" si="280"/>
        <v/>
      </c>
      <c r="OA88" s="432" t="str">
        <f t="shared" si="280"/>
        <v/>
      </c>
      <c r="OB88" s="432" t="str">
        <f t="shared" si="280"/>
        <v/>
      </c>
      <c r="OC88" s="432" t="str">
        <f t="shared" si="280"/>
        <v/>
      </c>
      <c r="OD88" s="432" t="str">
        <f t="shared" si="280"/>
        <v/>
      </c>
      <c r="OE88" s="432" t="str">
        <f t="shared" si="280"/>
        <v/>
      </c>
      <c r="OF88" s="432" t="str">
        <f t="shared" si="280"/>
        <v/>
      </c>
      <c r="OG88" s="432" t="str">
        <f t="shared" si="280"/>
        <v/>
      </c>
      <c r="OH88" s="432" t="str">
        <f t="shared" si="280"/>
        <v/>
      </c>
      <c r="OI88" s="432" t="str">
        <f t="shared" si="281"/>
        <v/>
      </c>
      <c r="OJ88" s="432" t="str">
        <f t="shared" si="281"/>
        <v/>
      </c>
      <c r="OK88" s="432" t="str">
        <f t="shared" si="281"/>
        <v/>
      </c>
      <c r="OL88" s="432" t="str">
        <f t="shared" si="281"/>
        <v/>
      </c>
      <c r="OM88" s="432" t="str">
        <f t="shared" si="281"/>
        <v/>
      </c>
      <c r="ON88" s="432" t="str">
        <f t="shared" si="281"/>
        <v/>
      </c>
      <c r="OO88" s="432" t="str">
        <f t="shared" si="281"/>
        <v/>
      </c>
      <c r="OP88" s="432" t="str">
        <f t="shared" si="281"/>
        <v/>
      </c>
      <c r="OQ88" s="432" t="str">
        <f t="shared" si="281"/>
        <v/>
      </c>
      <c r="OR88" s="432" t="str">
        <f t="shared" si="281"/>
        <v/>
      </c>
      <c r="OS88" s="432" t="str">
        <f t="shared" si="282"/>
        <v/>
      </c>
      <c r="OT88" s="432" t="str">
        <f t="shared" si="282"/>
        <v/>
      </c>
      <c r="OU88" s="432" t="str">
        <f t="shared" si="282"/>
        <v/>
      </c>
      <c r="OV88" s="432" t="str">
        <f t="shared" si="282"/>
        <v/>
      </c>
      <c r="OW88" s="432" t="str">
        <f t="shared" si="282"/>
        <v/>
      </c>
      <c r="OX88" s="432" t="str">
        <f t="shared" si="282"/>
        <v/>
      </c>
      <c r="OY88" s="432" t="str">
        <f t="shared" si="282"/>
        <v/>
      </c>
      <c r="OZ88" s="432" t="str">
        <f t="shared" si="282"/>
        <v/>
      </c>
      <c r="PA88" s="432" t="str">
        <f t="shared" si="282"/>
        <v/>
      </c>
      <c r="PB88" s="432" t="str">
        <f t="shared" si="282"/>
        <v/>
      </c>
      <c r="PC88" s="432" t="str">
        <f t="shared" si="282"/>
        <v/>
      </c>
      <c r="PD88" s="432" t="str">
        <f t="shared" si="282"/>
        <v/>
      </c>
      <c r="PE88" s="432" t="str">
        <f t="shared" si="282"/>
        <v/>
      </c>
    </row>
    <row r="89" spans="1:421" ht="15.6">
      <c r="A89" s="541"/>
      <c r="B89" s="542"/>
      <c r="C89" s="947"/>
      <c r="D89" s="542"/>
      <c r="E89" s="546"/>
      <c r="F89" s="542"/>
      <c r="G89" s="543"/>
      <c r="H89" s="544"/>
      <c r="I89" s="545"/>
      <c r="J89" s="546"/>
      <c r="K89" s="546" t="str">
        <f t="shared" si="51"/>
        <v/>
      </c>
      <c r="L89" s="547" t="str">
        <f t="shared" si="12"/>
        <v/>
      </c>
      <c r="M89" s="951" t="str">
        <f t="shared" si="171"/>
        <v/>
      </c>
      <c r="N89" s="951" t="str">
        <f t="shared" si="52"/>
        <v/>
      </c>
      <c r="O89" s="1486"/>
      <c r="P89" s="1486"/>
      <c r="Q89" s="98"/>
      <c r="R89" s="167" t="str">
        <f t="shared" si="53"/>
        <v/>
      </c>
      <c r="S89" s="167" t="str">
        <f t="shared" si="54"/>
        <v/>
      </c>
      <c r="T89" s="167" t="str">
        <f t="shared" si="55"/>
        <v/>
      </c>
      <c r="U89" s="167" t="str">
        <f t="shared" si="56"/>
        <v/>
      </c>
      <c r="V89" s="85" t="s">
        <v>690</v>
      </c>
      <c r="W89" s="450">
        <v>10</v>
      </c>
      <c r="X89" s="167" t="str">
        <f t="shared" si="57"/>
        <v/>
      </c>
      <c r="Y89" s="167" t="str">
        <f t="shared" si="58"/>
        <v/>
      </c>
      <c r="Z89" s="167" t="str">
        <f t="shared" si="59"/>
        <v/>
      </c>
      <c r="AA89" s="25"/>
      <c r="AB89" s="25"/>
      <c r="AC89" s="25"/>
      <c r="AE89" s="25"/>
      <c r="AF89" s="25"/>
      <c r="AG89" s="25"/>
      <c r="AH89" s="25"/>
      <c r="AI89" s="25"/>
      <c r="AJ89" s="25"/>
      <c r="AK89" s="25"/>
      <c r="AL89" s="25"/>
      <c r="AM89" s="25"/>
      <c r="AN89" s="25"/>
      <c r="AO89" s="25"/>
      <c r="AP89" s="25"/>
      <c r="AQ89" s="25"/>
      <c r="AR89" s="25"/>
      <c r="AS89" s="25"/>
      <c r="AT89" s="25"/>
      <c r="AU89" s="25"/>
      <c r="AV89" s="25"/>
      <c r="AW89" s="432" t="str">
        <f t="shared" si="246"/>
        <v/>
      </c>
      <c r="AX89" s="432" t="str">
        <f t="shared" si="246"/>
        <v/>
      </c>
      <c r="AY89" s="432" t="str">
        <f t="shared" si="246"/>
        <v/>
      </c>
      <c r="AZ89" s="432" t="str">
        <f t="shared" si="246"/>
        <v/>
      </c>
      <c r="BA89" s="432" t="str">
        <f t="shared" si="246"/>
        <v/>
      </c>
      <c r="BB89" s="432" t="str">
        <f t="shared" si="246"/>
        <v/>
      </c>
      <c r="BC89" s="432" t="str">
        <f t="shared" si="246"/>
        <v/>
      </c>
      <c r="BD89" s="432" t="str">
        <f t="shared" si="246"/>
        <v/>
      </c>
      <c r="BE89" s="432" t="str">
        <f t="shared" si="246"/>
        <v/>
      </c>
      <c r="BF89" s="432" t="str">
        <f t="shared" si="246"/>
        <v/>
      </c>
      <c r="BG89" s="432" t="str">
        <f t="shared" si="247"/>
        <v/>
      </c>
      <c r="BH89" s="432" t="str">
        <f t="shared" si="247"/>
        <v/>
      </c>
      <c r="BI89" s="432" t="str">
        <f t="shared" si="247"/>
        <v/>
      </c>
      <c r="BJ89" s="432" t="str">
        <f t="shared" si="247"/>
        <v/>
      </c>
      <c r="BK89" s="432" t="str">
        <f t="shared" si="247"/>
        <v/>
      </c>
      <c r="BL89" s="432" t="str">
        <f t="shared" si="247"/>
        <v/>
      </c>
      <c r="BM89" s="432" t="str">
        <f t="shared" si="247"/>
        <v/>
      </c>
      <c r="BN89" s="432" t="str">
        <f t="shared" si="247"/>
        <v/>
      </c>
      <c r="BO89" s="432" t="str">
        <f t="shared" si="247"/>
        <v/>
      </c>
      <c r="BP89" s="432" t="str">
        <f t="shared" si="247"/>
        <v/>
      </c>
      <c r="BQ89" s="432" t="str">
        <f t="shared" si="248"/>
        <v/>
      </c>
      <c r="BR89" s="432" t="str">
        <f t="shared" si="248"/>
        <v/>
      </c>
      <c r="BS89" s="432" t="str">
        <f t="shared" si="248"/>
        <v/>
      </c>
      <c r="BT89" s="432" t="str">
        <f t="shared" si="248"/>
        <v/>
      </c>
      <c r="BU89" s="432" t="str">
        <f t="shared" si="248"/>
        <v/>
      </c>
      <c r="BV89" s="432" t="str">
        <f t="shared" si="248"/>
        <v/>
      </c>
      <c r="BW89" s="432" t="str">
        <f t="shared" si="248"/>
        <v/>
      </c>
      <c r="BX89" s="432" t="str">
        <f t="shared" si="248"/>
        <v/>
      </c>
      <c r="BY89" s="432" t="str">
        <f t="shared" si="248"/>
        <v/>
      </c>
      <c r="BZ89" s="432" t="str">
        <f t="shared" si="248"/>
        <v/>
      </c>
      <c r="CA89" s="432" t="str">
        <f t="shared" si="249"/>
        <v/>
      </c>
      <c r="CB89" s="432" t="str">
        <f t="shared" si="249"/>
        <v/>
      </c>
      <c r="CC89" s="432" t="str">
        <f t="shared" si="249"/>
        <v/>
      </c>
      <c r="CD89" s="432" t="str">
        <f t="shared" si="249"/>
        <v/>
      </c>
      <c r="CE89" s="432" t="str">
        <f t="shared" si="249"/>
        <v/>
      </c>
      <c r="CF89" s="432" t="str">
        <f t="shared" si="249"/>
        <v/>
      </c>
      <c r="CG89" s="432" t="str">
        <f t="shared" si="249"/>
        <v/>
      </c>
      <c r="CH89" s="432" t="str">
        <f t="shared" si="249"/>
        <v/>
      </c>
      <c r="CI89" s="432" t="str">
        <f t="shared" si="249"/>
        <v/>
      </c>
      <c r="CJ89" s="432" t="str">
        <f t="shared" si="249"/>
        <v/>
      </c>
      <c r="CK89" s="432" t="str">
        <f t="shared" si="250"/>
        <v/>
      </c>
      <c r="CL89" s="432" t="str">
        <f t="shared" si="250"/>
        <v/>
      </c>
      <c r="CM89" s="432" t="str">
        <f t="shared" si="250"/>
        <v/>
      </c>
      <c r="CN89" s="432" t="str">
        <f t="shared" si="250"/>
        <v/>
      </c>
      <c r="CO89" s="432" t="str">
        <f t="shared" si="250"/>
        <v/>
      </c>
      <c r="CP89" s="432" t="str">
        <f t="shared" si="250"/>
        <v/>
      </c>
      <c r="CQ89" s="432" t="str">
        <f t="shared" si="250"/>
        <v/>
      </c>
      <c r="CR89" s="432" t="str">
        <f t="shared" si="250"/>
        <v/>
      </c>
      <c r="CS89" s="432" t="str">
        <f t="shared" si="250"/>
        <v/>
      </c>
      <c r="CT89" s="432" t="str">
        <f t="shared" si="250"/>
        <v/>
      </c>
      <c r="CU89" s="432" t="str">
        <f t="shared" si="251"/>
        <v/>
      </c>
      <c r="CV89" s="432" t="str">
        <f t="shared" si="251"/>
        <v/>
      </c>
      <c r="CW89" s="432" t="str">
        <f t="shared" si="251"/>
        <v/>
      </c>
      <c r="CX89" s="432" t="str">
        <f t="shared" si="251"/>
        <v/>
      </c>
      <c r="CY89" s="432" t="str">
        <f t="shared" si="251"/>
        <v/>
      </c>
      <c r="CZ89" s="432" t="str">
        <f t="shared" si="251"/>
        <v/>
      </c>
      <c r="DA89" s="432" t="str">
        <f t="shared" si="251"/>
        <v/>
      </c>
      <c r="DB89" s="432" t="str">
        <f t="shared" si="251"/>
        <v/>
      </c>
      <c r="DC89" s="432" t="str">
        <f t="shared" si="251"/>
        <v/>
      </c>
      <c r="DD89" s="432" t="str">
        <f t="shared" si="251"/>
        <v/>
      </c>
      <c r="DE89" s="432" t="str">
        <f t="shared" si="252"/>
        <v/>
      </c>
      <c r="DF89" s="432" t="str">
        <f t="shared" si="252"/>
        <v/>
      </c>
      <c r="DG89" s="432" t="str">
        <f t="shared" si="252"/>
        <v/>
      </c>
      <c r="DH89" s="432" t="str">
        <f t="shared" si="252"/>
        <v/>
      </c>
      <c r="DI89" s="432" t="str">
        <f t="shared" si="252"/>
        <v/>
      </c>
      <c r="DJ89" s="432" t="str">
        <f t="shared" si="252"/>
        <v/>
      </c>
      <c r="DK89" s="432" t="str">
        <f t="shared" si="252"/>
        <v/>
      </c>
      <c r="DL89" s="432" t="str">
        <f t="shared" si="252"/>
        <v/>
      </c>
      <c r="DM89" s="432" t="str">
        <f t="shared" si="252"/>
        <v/>
      </c>
      <c r="DN89" s="432" t="str">
        <f t="shared" si="252"/>
        <v/>
      </c>
      <c r="DO89" s="432" t="str">
        <f t="shared" si="253"/>
        <v/>
      </c>
      <c r="DP89" s="432" t="str">
        <f t="shared" si="253"/>
        <v/>
      </c>
      <c r="DQ89" s="432" t="str">
        <f t="shared" si="253"/>
        <v/>
      </c>
      <c r="DR89" s="432" t="str">
        <f t="shared" si="253"/>
        <v/>
      </c>
      <c r="DS89" s="432" t="str">
        <f t="shared" si="253"/>
        <v/>
      </c>
      <c r="DT89" s="432" t="str">
        <f t="shared" si="253"/>
        <v/>
      </c>
      <c r="DU89" s="432" t="str">
        <f t="shared" si="253"/>
        <v/>
      </c>
      <c r="DV89" s="432" t="str">
        <f t="shared" si="253"/>
        <v/>
      </c>
      <c r="DW89" s="432" t="str">
        <f t="shared" si="253"/>
        <v/>
      </c>
      <c r="DX89" s="432" t="str">
        <f t="shared" si="253"/>
        <v/>
      </c>
      <c r="DY89" s="432" t="str">
        <f t="shared" si="254"/>
        <v/>
      </c>
      <c r="DZ89" s="432" t="str">
        <f t="shared" si="254"/>
        <v/>
      </c>
      <c r="EA89" s="432" t="str">
        <f t="shared" si="254"/>
        <v/>
      </c>
      <c r="EB89" s="432" t="str">
        <f t="shared" si="254"/>
        <v/>
      </c>
      <c r="EC89" s="432" t="str">
        <f t="shared" si="254"/>
        <v/>
      </c>
      <c r="ED89" s="432" t="str">
        <f t="shared" si="254"/>
        <v/>
      </c>
      <c r="EE89" s="432" t="str">
        <f t="shared" si="254"/>
        <v/>
      </c>
      <c r="EF89" s="432" t="str">
        <f t="shared" si="254"/>
        <v/>
      </c>
      <c r="EG89" s="432" t="str">
        <f t="shared" si="254"/>
        <v/>
      </c>
      <c r="EH89" s="432" t="str">
        <f t="shared" si="254"/>
        <v/>
      </c>
      <c r="EI89" s="432" t="str">
        <f t="shared" si="255"/>
        <v/>
      </c>
      <c r="EJ89" s="432" t="str">
        <f t="shared" si="255"/>
        <v/>
      </c>
      <c r="EK89" s="432" t="str">
        <f t="shared" si="255"/>
        <v/>
      </c>
      <c r="EL89" s="432" t="str">
        <f t="shared" si="255"/>
        <v/>
      </c>
      <c r="EM89" s="432" t="str">
        <f t="shared" si="255"/>
        <v/>
      </c>
      <c r="EN89" s="432" t="str">
        <f t="shared" si="255"/>
        <v/>
      </c>
      <c r="EO89" s="432" t="str">
        <f t="shared" si="255"/>
        <v/>
      </c>
      <c r="EP89" s="432" t="str">
        <f t="shared" si="255"/>
        <v/>
      </c>
      <c r="EQ89" s="432" t="str">
        <f t="shared" si="255"/>
        <v/>
      </c>
      <c r="ER89" s="432" t="str">
        <f t="shared" si="255"/>
        <v/>
      </c>
      <c r="ES89" s="432" t="str">
        <f t="shared" si="256"/>
        <v/>
      </c>
      <c r="ET89" s="432" t="str">
        <f t="shared" si="256"/>
        <v/>
      </c>
      <c r="EU89" s="432" t="str">
        <f t="shared" si="256"/>
        <v/>
      </c>
      <c r="EV89" s="432" t="str">
        <f t="shared" si="256"/>
        <v/>
      </c>
      <c r="EW89" s="432" t="str">
        <f t="shared" si="256"/>
        <v/>
      </c>
      <c r="EX89" s="432" t="str">
        <f t="shared" si="256"/>
        <v/>
      </c>
      <c r="EY89" s="432" t="str">
        <f t="shared" si="256"/>
        <v/>
      </c>
      <c r="EZ89" s="432" t="str">
        <f t="shared" si="256"/>
        <v/>
      </c>
      <c r="FA89" s="432" t="str">
        <f t="shared" si="256"/>
        <v/>
      </c>
      <c r="FB89" s="432" t="str">
        <f t="shared" si="256"/>
        <v/>
      </c>
      <c r="FC89" s="432" t="str">
        <f t="shared" si="257"/>
        <v/>
      </c>
      <c r="FD89" s="432" t="str">
        <f t="shared" si="257"/>
        <v/>
      </c>
      <c r="FE89" s="432" t="str">
        <f t="shared" si="257"/>
        <v/>
      </c>
      <c r="FF89" s="432" t="str">
        <f t="shared" si="257"/>
        <v/>
      </c>
      <c r="FG89" s="432" t="str">
        <f t="shared" si="257"/>
        <v/>
      </c>
      <c r="FH89" s="432" t="str">
        <f t="shared" si="257"/>
        <v/>
      </c>
      <c r="FI89" s="432" t="str">
        <f t="shared" si="257"/>
        <v/>
      </c>
      <c r="FJ89" s="432" t="str">
        <f t="shared" si="257"/>
        <v/>
      </c>
      <c r="FK89" s="432" t="str">
        <f t="shared" si="257"/>
        <v/>
      </c>
      <c r="FL89" s="432" t="str">
        <f t="shared" si="257"/>
        <v/>
      </c>
      <c r="FM89" s="432" t="str">
        <f t="shared" si="258"/>
        <v/>
      </c>
      <c r="FN89" s="432" t="str">
        <f t="shared" si="258"/>
        <v/>
      </c>
      <c r="FO89" s="432" t="str">
        <f t="shared" si="258"/>
        <v/>
      </c>
      <c r="FP89" s="432" t="str">
        <f t="shared" si="258"/>
        <v/>
      </c>
      <c r="FQ89" s="432" t="str">
        <f t="shared" si="258"/>
        <v/>
      </c>
      <c r="FR89" s="432" t="str">
        <f t="shared" si="258"/>
        <v/>
      </c>
      <c r="FS89" s="432" t="str">
        <f t="shared" si="258"/>
        <v/>
      </c>
      <c r="FT89" s="432" t="str">
        <f t="shared" si="258"/>
        <v/>
      </c>
      <c r="FU89" s="432" t="str">
        <f t="shared" si="258"/>
        <v/>
      </c>
      <c r="FV89" s="432" t="str">
        <f t="shared" si="258"/>
        <v/>
      </c>
      <c r="FW89" s="432" t="str">
        <f t="shared" si="259"/>
        <v/>
      </c>
      <c r="FX89" s="432" t="str">
        <f t="shared" si="259"/>
        <v/>
      </c>
      <c r="FY89" s="432" t="str">
        <f t="shared" si="259"/>
        <v/>
      </c>
      <c r="FZ89" s="432" t="str">
        <f t="shared" si="259"/>
        <v/>
      </c>
      <c r="GA89" s="432" t="str">
        <f t="shared" si="259"/>
        <v/>
      </c>
      <c r="GB89" s="432" t="str">
        <f t="shared" si="259"/>
        <v/>
      </c>
      <c r="GC89" s="432" t="str">
        <f t="shared" si="259"/>
        <v/>
      </c>
      <c r="GD89" s="432" t="str">
        <f t="shared" si="259"/>
        <v/>
      </c>
      <c r="GE89" s="432" t="str">
        <f t="shared" si="259"/>
        <v/>
      </c>
      <c r="GF89" s="432" t="str">
        <f t="shared" si="259"/>
        <v/>
      </c>
      <c r="GG89" s="432" t="str">
        <f t="shared" si="260"/>
        <v/>
      </c>
      <c r="GH89" s="432" t="str">
        <f t="shared" si="260"/>
        <v/>
      </c>
      <c r="GI89" s="432" t="str">
        <f t="shared" si="260"/>
        <v/>
      </c>
      <c r="GJ89" s="432" t="str">
        <f t="shared" si="260"/>
        <v/>
      </c>
      <c r="GK89" s="432" t="str">
        <f t="shared" si="260"/>
        <v/>
      </c>
      <c r="GL89" s="432" t="str">
        <f t="shared" si="260"/>
        <v/>
      </c>
      <c r="GM89" s="432" t="str">
        <f t="shared" si="260"/>
        <v/>
      </c>
      <c r="GN89" s="432" t="str">
        <f t="shared" si="260"/>
        <v/>
      </c>
      <c r="GO89" s="432" t="str">
        <f t="shared" si="260"/>
        <v/>
      </c>
      <c r="GP89" s="432" t="str">
        <f t="shared" si="260"/>
        <v/>
      </c>
      <c r="GQ89" s="432" t="str">
        <f t="shared" si="261"/>
        <v/>
      </c>
      <c r="GR89" s="432" t="str">
        <f t="shared" si="261"/>
        <v/>
      </c>
      <c r="GS89" s="432" t="str">
        <f t="shared" si="261"/>
        <v/>
      </c>
      <c r="GT89" s="432" t="str">
        <f t="shared" si="261"/>
        <v/>
      </c>
      <c r="GU89" s="432" t="str">
        <f t="shared" si="261"/>
        <v/>
      </c>
      <c r="GV89" s="432" t="str">
        <f t="shared" si="261"/>
        <v/>
      </c>
      <c r="GW89" s="432" t="str">
        <f t="shared" si="261"/>
        <v/>
      </c>
      <c r="GX89" s="432" t="str">
        <f t="shared" si="261"/>
        <v/>
      </c>
      <c r="GY89" s="432" t="str">
        <f t="shared" si="261"/>
        <v/>
      </c>
      <c r="GZ89" s="432" t="str">
        <f t="shared" si="261"/>
        <v/>
      </c>
      <c r="HA89" s="432" t="str">
        <f t="shared" si="262"/>
        <v/>
      </c>
      <c r="HB89" s="432" t="str">
        <f t="shared" si="262"/>
        <v/>
      </c>
      <c r="HC89" s="432" t="str">
        <f t="shared" si="262"/>
        <v/>
      </c>
      <c r="HD89" s="432" t="str">
        <f t="shared" si="262"/>
        <v/>
      </c>
      <c r="HE89" s="432" t="str">
        <f t="shared" si="262"/>
        <v/>
      </c>
      <c r="HF89" s="432" t="str">
        <f t="shared" si="262"/>
        <v/>
      </c>
      <c r="HG89" s="432" t="str">
        <f t="shared" si="262"/>
        <v/>
      </c>
      <c r="HH89" s="432" t="str">
        <f t="shared" si="262"/>
        <v/>
      </c>
      <c r="HI89" s="432" t="str">
        <f t="shared" si="262"/>
        <v/>
      </c>
      <c r="HJ89" s="432" t="str">
        <f t="shared" si="262"/>
        <v/>
      </c>
      <c r="HK89" s="432" t="str">
        <f t="shared" si="263"/>
        <v/>
      </c>
      <c r="HL89" s="432" t="str">
        <f t="shared" si="263"/>
        <v/>
      </c>
      <c r="HM89" s="432" t="str">
        <f t="shared" si="263"/>
        <v/>
      </c>
      <c r="HN89" s="432" t="str">
        <f t="shared" si="263"/>
        <v/>
      </c>
      <c r="HO89" s="432" t="str">
        <f t="shared" si="263"/>
        <v/>
      </c>
      <c r="HP89" s="432" t="str">
        <f t="shared" si="263"/>
        <v/>
      </c>
      <c r="HQ89" s="432" t="str">
        <f t="shared" si="263"/>
        <v/>
      </c>
      <c r="HR89" s="432" t="str">
        <f t="shared" si="263"/>
        <v/>
      </c>
      <c r="HS89" s="432" t="str">
        <f t="shared" si="263"/>
        <v/>
      </c>
      <c r="HT89" s="432" t="str">
        <f t="shared" si="263"/>
        <v/>
      </c>
      <c r="HU89" s="432" t="str">
        <f t="shared" si="264"/>
        <v/>
      </c>
      <c r="HV89" s="432" t="str">
        <f t="shared" si="264"/>
        <v/>
      </c>
      <c r="HW89" s="432" t="str">
        <f t="shared" si="264"/>
        <v/>
      </c>
      <c r="HX89" s="432" t="str">
        <f t="shared" si="264"/>
        <v/>
      </c>
      <c r="HY89" s="432" t="str">
        <f t="shared" si="264"/>
        <v/>
      </c>
      <c r="HZ89" s="432" t="str">
        <f t="shared" si="264"/>
        <v/>
      </c>
      <c r="IA89" s="432" t="str">
        <f t="shared" si="264"/>
        <v/>
      </c>
      <c r="IB89" s="432" t="str">
        <f t="shared" si="264"/>
        <v/>
      </c>
      <c r="IC89" s="432" t="str">
        <f t="shared" si="264"/>
        <v/>
      </c>
      <c r="ID89" s="432" t="str">
        <f t="shared" si="264"/>
        <v/>
      </c>
      <c r="IE89" s="432" t="str">
        <f t="shared" si="265"/>
        <v/>
      </c>
      <c r="IF89" s="432" t="str">
        <f t="shared" si="265"/>
        <v/>
      </c>
      <c r="IG89" s="432" t="str">
        <f t="shared" si="265"/>
        <v/>
      </c>
      <c r="IH89" s="432" t="str">
        <f t="shared" si="265"/>
        <v/>
      </c>
      <c r="II89" s="432" t="str">
        <f t="shared" si="265"/>
        <v/>
      </c>
      <c r="IJ89" s="432" t="str">
        <f t="shared" si="265"/>
        <v/>
      </c>
      <c r="IK89" s="432" t="str">
        <f t="shared" si="265"/>
        <v/>
      </c>
      <c r="IL89" s="432" t="str">
        <f t="shared" si="265"/>
        <v/>
      </c>
      <c r="IM89" s="432" t="str">
        <f t="shared" si="265"/>
        <v/>
      </c>
      <c r="IN89" s="432" t="str">
        <f t="shared" si="265"/>
        <v/>
      </c>
      <c r="IO89" s="432" t="str">
        <f t="shared" si="266"/>
        <v/>
      </c>
      <c r="IP89" s="432" t="str">
        <f t="shared" si="266"/>
        <v/>
      </c>
      <c r="IQ89" s="432" t="str">
        <f t="shared" si="266"/>
        <v/>
      </c>
      <c r="IR89" s="432" t="str">
        <f t="shared" si="266"/>
        <v/>
      </c>
      <c r="IS89" s="432" t="str">
        <f t="shared" si="266"/>
        <v/>
      </c>
      <c r="IT89" s="432" t="str">
        <f t="shared" si="266"/>
        <v/>
      </c>
      <c r="IU89" s="432" t="str">
        <f t="shared" si="266"/>
        <v/>
      </c>
      <c r="IV89" s="432" t="str">
        <f t="shared" si="266"/>
        <v/>
      </c>
      <c r="IW89" s="432" t="str">
        <f t="shared" si="266"/>
        <v/>
      </c>
      <c r="IX89" s="432" t="str">
        <f t="shared" si="266"/>
        <v/>
      </c>
      <c r="IY89" s="432" t="str">
        <f t="shared" si="267"/>
        <v/>
      </c>
      <c r="IZ89" s="432" t="str">
        <f t="shared" si="267"/>
        <v/>
      </c>
      <c r="JA89" s="432" t="str">
        <f t="shared" si="267"/>
        <v/>
      </c>
      <c r="JB89" s="432" t="str">
        <f t="shared" si="267"/>
        <v/>
      </c>
      <c r="JC89" s="432" t="str">
        <f t="shared" si="267"/>
        <v/>
      </c>
      <c r="JD89" s="432" t="str">
        <f t="shared" si="267"/>
        <v/>
      </c>
      <c r="JE89" s="432" t="str">
        <f t="shared" si="267"/>
        <v/>
      </c>
      <c r="JF89" s="432" t="str">
        <f t="shared" si="267"/>
        <v/>
      </c>
      <c r="JG89" s="432" t="str">
        <f t="shared" si="267"/>
        <v/>
      </c>
      <c r="JH89" s="432" t="str">
        <f t="shared" si="267"/>
        <v/>
      </c>
      <c r="JI89" s="432" t="str">
        <f t="shared" si="268"/>
        <v/>
      </c>
      <c r="JJ89" s="432" t="str">
        <f t="shared" si="268"/>
        <v/>
      </c>
      <c r="JK89" s="432" t="str">
        <f t="shared" si="268"/>
        <v/>
      </c>
      <c r="JL89" s="432" t="str">
        <f t="shared" si="268"/>
        <v/>
      </c>
      <c r="JM89" s="432" t="str">
        <f t="shared" si="268"/>
        <v/>
      </c>
      <c r="JN89" s="432" t="str">
        <f t="shared" si="268"/>
        <v/>
      </c>
      <c r="JO89" s="432" t="str">
        <f t="shared" si="268"/>
        <v/>
      </c>
      <c r="JP89" s="432" t="str">
        <f t="shared" si="268"/>
        <v/>
      </c>
      <c r="JQ89" s="432" t="str">
        <f t="shared" si="268"/>
        <v/>
      </c>
      <c r="JR89" s="432" t="str">
        <f t="shared" si="268"/>
        <v/>
      </c>
      <c r="JS89" s="432" t="str">
        <f t="shared" si="269"/>
        <v/>
      </c>
      <c r="JT89" s="432" t="str">
        <f t="shared" si="269"/>
        <v/>
      </c>
      <c r="JU89" s="432" t="str">
        <f t="shared" si="269"/>
        <v/>
      </c>
      <c r="JV89" s="432" t="str">
        <f t="shared" si="269"/>
        <v/>
      </c>
      <c r="JW89" s="432" t="str">
        <f t="shared" si="269"/>
        <v/>
      </c>
      <c r="JX89" s="432" t="str">
        <f t="shared" si="269"/>
        <v/>
      </c>
      <c r="JY89" s="432" t="str">
        <f t="shared" si="269"/>
        <v/>
      </c>
      <c r="JZ89" s="432" t="str">
        <f t="shared" si="269"/>
        <v/>
      </c>
      <c r="KA89" s="432" t="str">
        <f t="shared" si="269"/>
        <v/>
      </c>
      <c r="KB89" s="432" t="str">
        <f t="shared" si="269"/>
        <v/>
      </c>
      <c r="KC89" s="432" t="str">
        <f t="shared" si="270"/>
        <v/>
      </c>
      <c r="KD89" s="432" t="str">
        <f t="shared" si="270"/>
        <v/>
      </c>
      <c r="KE89" s="432" t="str">
        <f t="shared" si="270"/>
        <v/>
      </c>
      <c r="KF89" s="432" t="str">
        <f t="shared" si="270"/>
        <v/>
      </c>
      <c r="KG89" s="432" t="str">
        <f t="shared" si="270"/>
        <v/>
      </c>
      <c r="KH89" s="432" t="str">
        <f t="shared" si="270"/>
        <v/>
      </c>
      <c r="KI89" s="432" t="str">
        <f t="shared" si="270"/>
        <v/>
      </c>
      <c r="KJ89" s="432" t="str">
        <f t="shared" si="270"/>
        <v/>
      </c>
      <c r="KK89" s="432" t="str">
        <f t="shared" si="270"/>
        <v/>
      </c>
      <c r="KL89" s="432" t="str">
        <f t="shared" si="270"/>
        <v/>
      </c>
      <c r="KM89" s="432" t="str">
        <f t="shared" si="271"/>
        <v/>
      </c>
      <c r="KN89" s="432" t="str">
        <f t="shared" si="271"/>
        <v/>
      </c>
      <c r="KO89" s="432" t="str">
        <f t="shared" si="271"/>
        <v/>
      </c>
      <c r="KP89" s="432" t="str">
        <f t="shared" si="271"/>
        <v/>
      </c>
      <c r="KQ89" s="432" t="str">
        <f t="shared" si="271"/>
        <v/>
      </c>
      <c r="KR89" s="432" t="str">
        <f t="shared" si="271"/>
        <v/>
      </c>
      <c r="KS89" s="432" t="str">
        <f t="shared" si="271"/>
        <v/>
      </c>
      <c r="KT89" s="432" t="str">
        <f t="shared" si="271"/>
        <v/>
      </c>
      <c r="KU89" s="432" t="str">
        <f t="shared" si="271"/>
        <v/>
      </c>
      <c r="KV89" s="432" t="str">
        <f t="shared" si="271"/>
        <v/>
      </c>
      <c r="KW89" s="432" t="str">
        <f t="shared" si="272"/>
        <v/>
      </c>
      <c r="KX89" s="432" t="str">
        <f t="shared" si="272"/>
        <v/>
      </c>
      <c r="KY89" s="432" t="str">
        <f t="shared" si="272"/>
        <v/>
      </c>
      <c r="KZ89" s="432" t="str">
        <f t="shared" si="272"/>
        <v/>
      </c>
      <c r="LA89" s="432" t="str">
        <f t="shared" si="272"/>
        <v/>
      </c>
      <c r="LB89" s="432" t="str">
        <f t="shared" si="272"/>
        <v/>
      </c>
      <c r="LC89" s="432" t="str">
        <f t="shared" si="272"/>
        <v/>
      </c>
      <c r="LD89" s="432" t="str">
        <f t="shared" si="272"/>
        <v/>
      </c>
      <c r="LE89" s="432" t="str">
        <f t="shared" si="272"/>
        <v/>
      </c>
      <c r="LF89" s="432" t="str">
        <f t="shared" si="272"/>
        <v/>
      </c>
      <c r="LG89" s="432" t="str">
        <f t="shared" si="273"/>
        <v/>
      </c>
      <c r="LH89" s="432" t="str">
        <f t="shared" si="273"/>
        <v/>
      </c>
      <c r="LI89" s="432" t="str">
        <f t="shared" si="273"/>
        <v/>
      </c>
      <c r="LJ89" s="432" t="str">
        <f t="shared" si="273"/>
        <v/>
      </c>
      <c r="LK89" s="432" t="str">
        <f t="shared" si="273"/>
        <v/>
      </c>
      <c r="LL89" s="432" t="str">
        <f t="shared" si="273"/>
        <v/>
      </c>
      <c r="LM89" s="432" t="str">
        <f t="shared" si="273"/>
        <v/>
      </c>
      <c r="LN89" s="432" t="str">
        <f t="shared" si="273"/>
        <v/>
      </c>
      <c r="LO89" s="432" t="str">
        <f t="shared" si="273"/>
        <v/>
      </c>
      <c r="LP89" s="432" t="str">
        <f t="shared" si="273"/>
        <v/>
      </c>
      <c r="LQ89" s="432" t="str">
        <f t="shared" si="274"/>
        <v/>
      </c>
      <c r="LR89" s="432" t="str">
        <f t="shared" si="274"/>
        <v/>
      </c>
      <c r="LS89" s="432" t="str">
        <f t="shared" si="274"/>
        <v/>
      </c>
      <c r="LT89" s="432" t="str">
        <f t="shared" si="274"/>
        <v/>
      </c>
      <c r="LU89" s="432" t="str">
        <f t="shared" si="274"/>
        <v/>
      </c>
      <c r="LV89" s="432" t="str">
        <f t="shared" si="274"/>
        <v/>
      </c>
      <c r="LW89" s="432" t="str">
        <f t="shared" si="274"/>
        <v/>
      </c>
      <c r="LX89" s="432" t="str">
        <f t="shared" si="274"/>
        <v/>
      </c>
      <c r="LY89" s="432" t="str">
        <f t="shared" si="274"/>
        <v/>
      </c>
      <c r="LZ89" s="432" t="str">
        <f t="shared" si="274"/>
        <v/>
      </c>
      <c r="MA89" s="432" t="str">
        <f t="shared" si="275"/>
        <v/>
      </c>
      <c r="MB89" s="432" t="str">
        <f t="shared" si="275"/>
        <v/>
      </c>
      <c r="MC89" s="432" t="str">
        <f t="shared" si="275"/>
        <v/>
      </c>
      <c r="MD89" s="432" t="str">
        <f t="shared" si="275"/>
        <v/>
      </c>
      <c r="ME89" s="432" t="str">
        <f t="shared" si="275"/>
        <v/>
      </c>
      <c r="MF89" s="432" t="str">
        <f t="shared" si="275"/>
        <v/>
      </c>
      <c r="MG89" s="432" t="str">
        <f t="shared" si="275"/>
        <v/>
      </c>
      <c r="MH89" s="432" t="str">
        <f t="shared" si="275"/>
        <v/>
      </c>
      <c r="MI89" s="432" t="str">
        <f t="shared" si="275"/>
        <v/>
      </c>
      <c r="MJ89" s="432" t="str">
        <f t="shared" si="275"/>
        <v/>
      </c>
      <c r="MK89" s="432" t="str">
        <f t="shared" si="276"/>
        <v/>
      </c>
      <c r="ML89" s="432" t="str">
        <f t="shared" si="276"/>
        <v/>
      </c>
      <c r="MM89" s="432" t="str">
        <f t="shared" si="276"/>
        <v/>
      </c>
      <c r="MN89" s="432" t="str">
        <f t="shared" si="276"/>
        <v/>
      </c>
      <c r="MO89" s="432" t="str">
        <f t="shared" si="276"/>
        <v/>
      </c>
      <c r="MP89" s="432" t="str">
        <f t="shared" si="276"/>
        <v/>
      </c>
      <c r="MQ89" s="432" t="str">
        <f t="shared" si="276"/>
        <v/>
      </c>
      <c r="MR89" s="432" t="str">
        <f t="shared" si="276"/>
        <v/>
      </c>
      <c r="MS89" s="432" t="str">
        <f t="shared" si="276"/>
        <v/>
      </c>
      <c r="MT89" s="432" t="str">
        <f t="shared" si="276"/>
        <v/>
      </c>
      <c r="MU89" s="432" t="str">
        <f t="shared" si="277"/>
        <v/>
      </c>
      <c r="MV89" s="432" t="str">
        <f t="shared" si="277"/>
        <v/>
      </c>
      <c r="MW89" s="432" t="str">
        <f t="shared" si="277"/>
        <v/>
      </c>
      <c r="MX89" s="432" t="str">
        <f t="shared" si="277"/>
        <v/>
      </c>
      <c r="MY89" s="432" t="str">
        <f t="shared" si="277"/>
        <v/>
      </c>
      <c r="MZ89" s="432" t="str">
        <f t="shared" si="277"/>
        <v/>
      </c>
      <c r="NA89" s="432" t="str">
        <f t="shared" si="277"/>
        <v/>
      </c>
      <c r="NB89" s="432" t="str">
        <f t="shared" si="277"/>
        <v/>
      </c>
      <c r="NC89" s="432" t="str">
        <f t="shared" si="277"/>
        <v/>
      </c>
      <c r="ND89" s="432" t="str">
        <f t="shared" si="277"/>
        <v/>
      </c>
      <c r="NE89" s="432" t="str">
        <f t="shared" si="278"/>
        <v/>
      </c>
      <c r="NF89" s="432" t="str">
        <f t="shared" si="278"/>
        <v/>
      </c>
      <c r="NG89" s="432" t="str">
        <f t="shared" si="278"/>
        <v/>
      </c>
      <c r="NH89" s="432" t="str">
        <f t="shared" si="278"/>
        <v/>
      </c>
      <c r="NI89" s="432" t="str">
        <f t="shared" si="278"/>
        <v/>
      </c>
      <c r="NJ89" s="432" t="str">
        <f t="shared" si="278"/>
        <v/>
      </c>
      <c r="NK89" s="432" t="str">
        <f t="shared" si="278"/>
        <v/>
      </c>
      <c r="NL89" s="432" t="str">
        <f t="shared" si="278"/>
        <v/>
      </c>
      <c r="NM89" s="432" t="str">
        <f t="shared" si="278"/>
        <v/>
      </c>
      <c r="NN89" s="432" t="str">
        <f t="shared" si="278"/>
        <v/>
      </c>
      <c r="NO89" s="432" t="str">
        <f t="shared" si="279"/>
        <v/>
      </c>
      <c r="NP89" s="432" t="str">
        <f t="shared" si="279"/>
        <v/>
      </c>
      <c r="NQ89" s="432" t="str">
        <f t="shared" si="279"/>
        <v/>
      </c>
      <c r="NR89" s="432" t="str">
        <f t="shared" si="279"/>
        <v/>
      </c>
      <c r="NS89" s="432" t="str">
        <f t="shared" si="279"/>
        <v/>
      </c>
      <c r="NT89" s="432" t="str">
        <f t="shared" si="279"/>
        <v/>
      </c>
      <c r="NU89" s="432" t="str">
        <f t="shared" si="279"/>
        <v/>
      </c>
      <c r="NV89" s="432" t="str">
        <f t="shared" si="279"/>
        <v/>
      </c>
      <c r="NW89" s="432" t="str">
        <f t="shared" si="279"/>
        <v/>
      </c>
      <c r="NX89" s="432" t="str">
        <f t="shared" si="279"/>
        <v/>
      </c>
      <c r="NY89" s="432" t="str">
        <f t="shared" si="280"/>
        <v/>
      </c>
      <c r="NZ89" s="432" t="str">
        <f t="shared" si="280"/>
        <v/>
      </c>
      <c r="OA89" s="432" t="str">
        <f t="shared" si="280"/>
        <v/>
      </c>
      <c r="OB89" s="432" t="str">
        <f t="shared" si="280"/>
        <v/>
      </c>
      <c r="OC89" s="432" t="str">
        <f t="shared" si="280"/>
        <v/>
      </c>
      <c r="OD89" s="432" t="str">
        <f t="shared" si="280"/>
        <v/>
      </c>
      <c r="OE89" s="432" t="str">
        <f t="shared" si="280"/>
        <v/>
      </c>
      <c r="OF89" s="432" t="str">
        <f t="shared" si="280"/>
        <v/>
      </c>
      <c r="OG89" s="432" t="str">
        <f t="shared" si="280"/>
        <v/>
      </c>
      <c r="OH89" s="432" t="str">
        <f t="shared" si="280"/>
        <v/>
      </c>
      <c r="OI89" s="432" t="str">
        <f t="shared" si="281"/>
        <v/>
      </c>
      <c r="OJ89" s="432" t="str">
        <f t="shared" si="281"/>
        <v/>
      </c>
      <c r="OK89" s="432" t="str">
        <f t="shared" si="281"/>
        <v/>
      </c>
      <c r="OL89" s="432" t="str">
        <f t="shared" si="281"/>
        <v/>
      </c>
      <c r="OM89" s="432" t="str">
        <f t="shared" si="281"/>
        <v/>
      </c>
      <c r="ON89" s="432" t="str">
        <f t="shared" si="281"/>
        <v/>
      </c>
      <c r="OO89" s="432" t="str">
        <f t="shared" si="281"/>
        <v/>
      </c>
      <c r="OP89" s="432" t="str">
        <f t="shared" si="281"/>
        <v/>
      </c>
      <c r="OQ89" s="432" t="str">
        <f t="shared" si="281"/>
        <v/>
      </c>
      <c r="OR89" s="432" t="str">
        <f t="shared" si="281"/>
        <v/>
      </c>
      <c r="OS89" s="432" t="str">
        <f t="shared" si="282"/>
        <v/>
      </c>
      <c r="OT89" s="432" t="str">
        <f t="shared" si="282"/>
        <v/>
      </c>
      <c r="OU89" s="432" t="str">
        <f t="shared" si="282"/>
        <v/>
      </c>
      <c r="OV89" s="432" t="str">
        <f t="shared" si="282"/>
        <v/>
      </c>
      <c r="OW89" s="432" t="str">
        <f t="shared" si="282"/>
        <v/>
      </c>
      <c r="OX89" s="432" t="str">
        <f t="shared" si="282"/>
        <v/>
      </c>
      <c r="OY89" s="432" t="str">
        <f t="shared" si="282"/>
        <v/>
      </c>
      <c r="OZ89" s="432" t="str">
        <f t="shared" si="282"/>
        <v/>
      </c>
      <c r="PA89" s="432" t="str">
        <f t="shared" si="282"/>
        <v/>
      </c>
      <c r="PB89" s="432" t="str">
        <f t="shared" si="282"/>
        <v/>
      </c>
      <c r="PC89" s="432" t="str">
        <f t="shared" si="282"/>
        <v/>
      </c>
      <c r="PD89" s="432" t="str">
        <f t="shared" si="282"/>
        <v/>
      </c>
      <c r="PE89" s="432" t="str">
        <f t="shared" si="282"/>
        <v/>
      </c>
    </row>
    <row r="90" spans="1:421" ht="15.6">
      <c r="A90" s="549"/>
      <c r="B90" s="550"/>
      <c r="C90" s="948"/>
      <c r="D90" s="550"/>
      <c r="E90" s="554"/>
      <c r="F90" s="550"/>
      <c r="G90" s="551"/>
      <c r="H90" s="552"/>
      <c r="I90" s="553"/>
      <c r="J90" s="554"/>
      <c r="K90" s="554" t="str">
        <f t="shared" si="51"/>
        <v/>
      </c>
      <c r="L90" s="657" t="str">
        <f t="shared" si="12"/>
        <v/>
      </c>
      <c r="M90" s="952" t="str">
        <f t="shared" si="171"/>
        <v/>
      </c>
      <c r="N90" s="952" t="str">
        <f t="shared" si="52"/>
        <v/>
      </c>
      <c r="O90" s="1487"/>
      <c r="P90" s="1487"/>
      <c r="Q90" s="98"/>
      <c r="R90" s="167" t="str">
        <f t="shared" si="53"/>
        <v/>
      </c>
      <c r="S90" s="167" t="str">
        <f t="shared" si="54"/>
        <v/>
      </c>
      <c r="T90" s="167" t="str">
        <f t="shared" si="55"/>
        <v/>
      </c>
      <c r="U90" s="167" t="str">
        <f t="shared" si="56"/>
        <v/>
      </c>
      <c r="V90" s="85" t="s">
        <v>691</v>
      </c>
      <c r="W90" s="450">
        <v>10.16666666666667</v>
      </c>
      <c r="X90" s="167" t="str">
        <f t="shared" si="57"/>
        <v/>
      </c>
      <c r="Y90" s="167" t="str">
        <f t="shared" si="58"/>
        <v/>
      </c>
      <c r="Z90" s="167" t="str">
        <f t="shared" si="59"/>
        <v/>
      </c>
      <c r="AA90" s="25"/>
      <c r="AB90" s="25"/>
      <c r="AC90" s="25"/>
      <c r="AE90" s="25"/>
      <c r="AF90" s="25"/>
      <c r="AG90" s="25"/>
      <c r="AH90" s="25"/>
      <c r="AI90" s="25"/>
      <c r="AJ90" s="25"/>
      <c r="AK90" s="25"/>
      <c r="AL90" s="25"/>
      <c r="AM90" s="25"/>
      <c r="AN90" s="25"/>
      <c r="AO90" s="25"/>
      <c r="AP90" s="25"/>
      <c r="AQ90" s="25"/>
      <c r="AR90" s="25"/>
      <c r="AS90" s="25"/>
      <c r="AT90" s="25"/>
      <c r="AU90" s="25"/>
      <c r="AV90" s="25"/>
      <c r="AW90" s="432" t="str">
        <f t="shared" si="246"/>
        <v/>
      </c>
      <c r="AX90" s="432" t="str">
        <f t="shared" si="246"/>
        <v/>
      </c>
      <c r="AY90" s="432" t="str">
        <f t="shared" si="246"/>
        <v/>
      </c>
      <c r="AZ90" s="432" t="str">
        <f t="shared" si="246"/>
        <v/>
      </c>
      <c r="BA90" s="432" t="str">
        <f t="shared" si="246"/>
        <v/>
      </c>
      <c r="BB90" s="432" t="str">
        <f t="shared" si="246"/>
        <v/>
      </c>
      <c r="BC90" s="432" t="str">
        <f t="shared" si="246"/>
        <v/>
      </c>
      <c r="BD90" s="432" t="str">
        <f t="shared" si="246"/>
        <v/>
      </c>
      <c r="BE90" s="432" t="str">
        <f t="shared" si="246"/>
        <v/>
      </c>
      <c r="BF90" s="432" t="str">
        <f t="shared" si="246"/>
        <v/>
      </c>
      <c r="BG90" s="432" t="str">
        <f t="shared" si="247"/>
        <v/>
      </c>
      <c r="BH90" s="432" t="str">
        <f t="shared" si="247"/>
        <v/>
      </c>
      <c r="BI90" s="432" t="str">
        <f t="shared" si="247"/>
        <v/>
      </c>
      <c r="BJ90" s="432" t="str">
        <f t="shared" si="247"/>
        <v/>
      </c>
      <c r="BK90" s="432" t="str">
        <f t="shared" si="247"/>
        <v/>
      </c>
      <c r="BL90" s="432" t="str">
        <f t="shared" si="247"/>
        <v/>
      </c>
      <c r="BM90" s="432" t="str">
        <f t="shared" si="247"/>
        <v/>
      </c>
      <c r="BN90" s="432" t="str">
        <f t="shared" si="247"/>
        <v/>
      </c>
      <c r="BO90" s="432" t="str">
        <f t="shared" si="247"/>
        <v/>
      </c>
      <c r="BP90" s="432" t="str">
        <f t="shared" si="247"/>
        <v/>
      </c>
      <c r="BQ90" s="432" t="str">
        <f t="shared" si="248"/>
        <v/>
      </c>
      <c r="BR90" s="432" t="str">
        <f t="shared" si="248"/>
        <v/>
      </c>
      <c r="BS90" s="432" t="str">
        <f t="shared" si="248"/>
        <v/>
      </c>
      <c r="BT90" s="432" t="str">
        <f t="shared" si="248"/>
        <v/>
      </c>
      <c r="BU90" s="432" t="str">
        <f t="shared" si="248"/>
        <v/>
      </c>
      <c r="BV90" s="432" t="str">
        <f t="shared" si="248"/>
        <v/>
      </c>
      <c r="BW90" s="432" t="str">
        <f t="shared" si="248"/>
        <v/>
      </c>
      <c r="BX90" s="432" t="str">
        <f t="shared" si="248"/>
        <v/>
      </c>
      <c r="BY90" s="432" t="str">
        <f t="shared" si="248"/>
        <v/>
      </c>
      <c r="BZ90" s="432" t="str">
        <f t="shared" si="248"/>
        <v/>
      </c>
      <c r="CA90" s="432" t="str">
        <f t="shared" si="249"/>
        <v/>
      </c>
      <c r="CB90" s="432" t="str">
        <f t="shared" si="249"/>
        <v/>
      </c>
      <c r="CC90" s="432" t="str">
        <f t="shared" si="249"/>
        <v/>
      </c>
      <c r="CD90" s="432" t="str">
        <f t="shared" si="249"/>
        <v/>
      </c>
      <c r="CE90" s="432" t="str">
        <f t="shared" si="249"/>
        <v/>
      </c>
      <c r="CF90" s="432" t="str">
        <f t="shared" si="249"/>
        <v/>
      </c>
      <c r="CG90" s="432" t="str">
        <f t="shared" si="249"/>
        <v/>
      </c>
      <c r="CH90" s="432" t="str">
        <f t="shared" si="249"/>
        <v/>
      </c>
      <c r="CI90" s="432" t="str">
        <f t="shared" si="249"/>
        <v/>
      </c>
      <c r="CJ90" s="432" t="str">
        <f t="shared" si="249"/>
        <v/>
      </c>
      <c r="CK90" s="432" t="str">
        <f t="shared" si="250"/>
        <v/>
      </c>
      <c r="CL90" s="432" t="str">
        <f t="shared" si="250"/>
        <v/>
      </c>
      <c r="CM90" s="432" t="str">
        <f t="shared" si="250"/>
        <v/>
      </c>
      <c r="CN90" s="432" t="str">
        <f t="shared" si="250"/>
        <v/>
      </c>
      <c r="CO90" s="432" t="str">
        <f t="shared" si="250"/>
        <v/>
      </c>
      <c r="CP90" s="432" t="str">
        <f t="shared" si="250"/>
        <v/>
      </c>
      <c r="CQ90" s="432" t="str">
        <f t="shared" si="250"/>
        <v/>
      </c>
      <c r="CR90" s="432" t="str">
        <f t="shared" si="250"/>
        <v/>
      </c>
      <c r="CS90" s="432" t="str">
        <f t="shared" si="250"/>
        <v/>
      </c>
      <c r="CT90" s="432" t="str">
        <f t="shared" si="250"/>
        <v/>
      </c>
      <c r="CU90" s="432" t="str">
        <f t="shared" si="251"/>
        <v/>
      </c>
      <c r="CV90" s="432" t="str">
        <f t="shared" si="251"/>
        <v/>
      </c>
      <c r="CW90" s="432" t="str">
        <f t="shared" si="251"/>
        <v/>
      </c>
      <c r="CX90" s="432" t="str">
        <f t="shared" si="251"/>
        <v/>
      </c>
      <c r="CY90" s="432" t="str">
        <f t="shared" si="251"/>
        <v/>
      </c>
      <c r="CZ90" s="432" t="str">
        <f t="shared" si="251"/>
        <v/>
      </c>
      <c r="DA90" s="432" t="str">
        <f t="shared" si="251"/>
        <v/>
      </c>
      <c r="DB90" s="432" t="str">
        <f t="shared" si="251"/>
        <v/>
      </c>
      <c r="DC90" s="432" t="str">
        <f t="shared" si="251"/>
        <v/>
      </c>
      <c r="DD90" s="432" t="str">
        <f t="shared" si="251"/>
        <v/>
      </c>
      <c r="DE90" s="432" t="str">
        <f t="shared" si="252"/>
        <v/>
      </c>
      <c r="DF90" s="432" t="str">
        <f t="shared" si="252"/>
        <v/>
      </c>
      <c r="DG90" s="432" t="str">
        <f t="shared" si="252"/>
        <v/>
      </c>
      <c r="DH90" s="432" t="str">
        <f t="shared" si="252"/>
        <v/>
      </c>
      <c r="DI90" s="432" t="str">
        <f t="shared" si="252"/>
        <v/>
      </c>
      <c r="DJ90" s="432" t="str">
        <f t="shared" si="252"/>
        <v/>
      </c>
      <c r="DK90" s="432" t="str">
        <f t="shared" si="252"/>
        <v/>
      </c>
      <c r="DL90" s="432" t="str">
        <f t="shared" si="252"/>
        <v/>
      </c>
      <c r="DM90" s="432" t="str">
        <f t="shared" si="252"/>
        <v/>
      </c>
      <c r="DN90" s="432" t="str">
        <f t="shared" si="252"/>
        <v/>
      </c>
      <c r="DO90" s="432" t="str">
        <f t="shared" si="253"/>
        <v/>
      </c>
      <c r="DP90" s="432" t="str">
        <f t="shared" si="253"/>
        <v/>
      </c>
      <c r="DQ90" s="432" t="str">
        <f t="shared" si="253"/>
        <v/>
      </c>
      <c r="DR90" s="432" t="str">
        <f t="shared" si="253"/>
        <v/>
      </c>
      <c r="DS90" s="432" t="str">
        <f t="shared" si="253"/>
        <v/>
      </c>
      <c r="DT90" s="432" t="str">
        <f t="shared" si="253"/>
        <v/>
      </c>
      <c r="DU90" s="432" t="str">
        <f t="shared" si="253"/>
        <v/>
      </c>
      <c r="DV90" s="432" t="str">
        <f t="shared" si="253"/>
        <v/>
      </c>
      <c r="DW90" s="432" t="str">
        <f t="shared" si="253"/>
        <v/>
      </c>
      <c r="DX90" s="432" t="str">
        <f t="shared" si="253"/>
        <v/>
      </c>
      <c r="DY90" s="432" t="str">
        <f t="shared" si="254"/>
        <v/>
      </c>
      <c r="DZ90" s="432" t="str">
        <f t="shared" si="254"/>
        <v/>
      </c>
      <c r="EA90" s="432" t="str">
        <f t="shared" si="254"/>
        <v/>
      </c>
      <c r="EB90" s="432" t="str">
        <f t="shared" si="254"/>
        <v/>
      </c>
      <c r="EC90" s="432" t="str">
        <f t="shared" si="254"/>
        <v/>
      </c>
      <c r="ED90" s="432" t="str">
        <f t="shared" si="254"/>
        <v/>
      </c>
      <c r="EE90" s="432" t="str">
        <f t="shared" si="254"/>
        <v/>
      </c>
      <c r="EF90" s="432" t="str">
        <f t="shared" si="254"/>
        <v/>
      </c>
      <c r="EG90" s="432" t="str">
        <f t="shared" si="254"/>
        <v/>
      </c>
      <c r="EH90" s="432" t="str">
        <f t="shared" si="254"/>
        <v/>
      </c>
      <c r="EI90" s="432" t="str">
        <f t="shared" si="255"/>
        <v/>
      </c>
      <c r="EJ90" s="432" t="str">
        <f t="shared" si="255"/>
        <v/>
      </c>
      <c r="EK90" s="432" t="str">
        <f t="shared" si="255"/>
        <v/>
      </c>
      <c r="EL90" s="432" t="str">
        <f t="shared" si="255"/>
        <v/>
      </c>
      <c r="EM90" s="432" t="str">
        <f t="shared" si="255"/>
        <v/>
      </c>
      <c r="EN90" s="432" t="str">
        <f t="shared" si="255"/>
        <v/>
      </c>
      <c r="EO90" s="432" t="str">
        <f t="shared" si="255"/>
        <v/>
      </c>
      <c r="EP90" s="432" t="str">
        <f t="shared" si="255"/>
        <v/>
      </c>
      <c r="EQ90" s="432" t="str">
        <f t="shared" si="255"/>
        <v/>
      </c>
      <c r="ER90" s="432" t="str">
        <f t="shared" si="255"/>
        <v/>
      </c>
      <c r="ES90" s="432" t="str">
        <f t="shared" si="256"/>
        <v/>
      </c>
      <c r="ET90" s="432" t="str">
        <f t="shared" si="256"/>
        <v/>
      </c>
      <c r="EU90" s="432" t="str">
        <f t="shared" si="256"/>
        <v/>
      </c>
      <c r="EV90" s="432" t="str">
        <f t="shared" si="256"/>
        <v/>
      </c>
      <c r="EW90" s="432" t="str">
        <f t="shared" si="256"/>
        <v/>
      </c>
      <c r="EX90" s="432" t="str">
        <f t="shared" si="256"/>
        <v/>
      </c>
      <c r="EY90" s="432" t="str">
        <f t="shared" si="256"/>
        <v/>
      </c>
      <c r="EZ90" s="432" t="str">
        <f t="shared" si="256"/>
        <v/>
      </c>
      <c r="FA90" s="432" t="str">
        <f t="shared" si="256"/>
        <v/>
      </c>
      <c r="FB90" s="432" t="str">
        <f t="shared" si="256"/>
        <v/>
      </c>
      <c r="FC90" s="432" t="str">
        <f t="shared" si="257"/>
        <v/>
      </c>
      <c r="FD90" s="432" t="str">
        <f t="shared" si="257"/>
        <v/>
      </c>
      <c r="FE90" s="432" t="str">
        <f t="shared" si="257"/>
        <v/>
      </c>
      <c r="FF90" s="432" t="str">
        <f t="shared" si="257"/>
        <v/>
      </c>
      <c r="FG90" s="432" t="str">
        <f t="shared" si="257"/>
        <v/>
      </c>
      <c r="FH90" s="432" t="str">
        <f t="shared" si="257"/>
        <v/>
      </c>
      <c r="FI90" s="432" t="str">
        <f t="shared" si="257"/>
        <v/>
      </c>
      <c r="FJ90" s="432" t="str">
        <f t="shared" si="257"/>
        <v/>
      </c>
      <c r="FK90" s="432" t="str">
        <f t="shared" si="257"/>
        <v/>
      </c>
      <c r="FL90" s="432" t="str">
        <f t="shared" si="257"/>
        <v/>
      </c>
      <c r="FM90" s="432" t="str">
        <f t="shared" si="258"/>
        <v/>
      </c>
      <c r="FN90" s="432" t="str">
        <f t="shared" si="258"/>
        <v/>
      </c>
      <c r="FO90" s="432" t="str">
        <f t="shared" si="258"/>
        <v/>
      </c>
      <c r="FP90" s="432" t="str">
        <f t="shared" si="258"/>
        <v/>
      </c>
      <c r="FQ90" s="432" t="str">
        <f t="shared" si="258"/>
        <v/>
      </c>
      <c r="FR90" s="432" t="str">
        <f t="shared" si="258"/>
        <v/>
      </c>
      <c r="FS90" s="432" t="str">
        <f t="shared" si="258"/>
        <v/>
      </c>
      <c r="FT90" s="432" t="str">
        <f t="shared" si="258"/>
        <v/>
      </c>
      <c r="FU90" s="432" t="str">
        <f t="shared" si="258"/>
        <v/>
      </c>
      <c r="FV90" s="432" t="str">
        <f t="shared" si="258"/>
        <v/>
      </c>
      <c r="FW90" s="432" t="str">
        <f t="shared" si="259"/>
        <v/>
      </c>
      <c r="FX90" s="432" t="str">
        <f t="shared" si="259"/>
        <v/>
      </c>
      <c r="FY90" s="432" t="str">
        <f t="shared" si="259"/>
        <v/>
      </c>
      <c r="FZ90" s="432" t="str">
        <f t="shared" si="259"/>
        <v/>
      </c>
      <c r="GA90" s="432" t="str">
        <f t="shared" si="259"/>
        <v/>
      </c>
      <c r="GB90" s="432" t="str">
        <f t="shared" si="259"/>
        <v/>
      </c>
      <c r="GC90" s="432" t="str">
        <f t="shared" si="259"/>
        <v/>
      </c>
      <c r="GD90" s="432" t="str">
        <f t="shared" si="259"/>
        <v/>
      </c>
      <c r="GE90" s="432" t="str">
        <f t="shared" si="259"/>
        <v/>
      </c>
      <c r="GF90" s="432" t="str">
        <f t="shared" si="259"/>
        <v/>
      </c>
      <c r="GG90" s="432" t="str">
        <f t="shared" si="260"/>
        <v/>
      </c>
      <c r="GH90" s="432" t="str">
        <f t="shared" si="260"/>
        <v/>
      </c>
      <c r="GI90" s="432" t="str">
        <f t="shared" si="260"/>
        <v/>
      </c>
      <c r="GJ90" s="432" t="str">
        <f t="shared" si="260"/>
        <v/>
      </c>
      <c r="GK90" s="432" t="str">
        <f t="shared" si="260"/>
        <v/>
      </c>
      <c r="GL90" s="432" t="str">
        <f t="shared" si="260"/>
        <v/>
      </c>
      <c r="GM90" s="432" t="str">
        <f t="shared" si="260"/>
        <v/>
      </c>
      <c r="GN90" s="432" t="str">
        <f t="shared" si="260"/>
        <v/>
      </c>
      <c r="GO90" s="432" t="str">
        <f t="shared" si="260"/>
        <v/>
      </c>
      <c r="GP90" s="432" t="str">
        <f t="shared" si="260"/>
        <v/>
      </c>
      <c r="GQ90" s="432" t="str">
        <f t="shared" si="261"/>
        <v/>
      </c>
      <c r="GR90" s="432" t="str">
        <f t="shared" si="261"/>
        <v/>
      </c>
      <c r="GS90" s="432" t="str">
        <f t="shared" si="261"/>
        <v/>
      </c>
      <c r="GT90" s="432" t="str">
        <f t="shared" si="261"/>
        <v/>
      </c>
      <c r="GU90" s="432" t="str">
        <f t="shared" si="261"/>
        <v/>
      </c>
      <c r="GV90" s="432" t="str">
        <f t="shared" si="261"/>
        <v/>
      </c>
      <c r="GW90" s="432" t="str">
        <f t="shared" si="261"/>
        <v/>
      </c>
      <c r="GX90" s="432" t="str">
        <f t="shared" si="261"/>
        <v/>
      </c>
      <c r="GY90" s="432" t="str">
        <f t="shared" si="261"/>
        <v/>
      </c>
      <c r="GZ90" s="432" t="str">
        <f t="shared" si="261"/>
        <v/>
      </c>
      <c r="HA90" s="432" t="str">
        <f t="shared" si="262"/>
        <v/>
      </c>
      <c r="HB90" s="432" t="str">
        <f t="shared" si="262"/>
        <v/>
      </c>
      <c r="HC90" s="432" t="str">
        <f t="shared" si="262"/>
        <v/>
      </c>
      <c r="HD90" s="432" t="str">
        <f t="shared" si="262"/>
        <v/>
      </c>
      <c r="HE90" s="432" t="str">
        <f t="shared" si="262"/>
        <v/>
      </c>
      <c r="HF90" s="432" t="str">
        <f t="shared" si="262"/>
        <v/>
      </c>
      <c r="HG90" s="432" t="str">
        <f t="shared" si="262"/>
        <v/>
      </c>
      <c r="HH90" s="432" t="str">
        <f t="shared" si="262"/>
        <v/>
      </c>
      <c r="HI90" s="432" t="str">
        <f t="shared" si="262"/>
        <v/>
      </c>
      <c r="HJ90" s="432" t="str">
        <f t="shared" si="262"/>
        <v/>
      </c>
      <c r="HK90" s="432" t="str">
        <f t="shared" si="263"/>
        <v/>
      </c>
      <c r="HL90" s="432" t="str">
        <f t="shared" si="263"/>
        <v/>
      </c>
      <c r="HM90" s="432" t="str">
        <f t="shared" si="263"/>
        <v/>
      </c>
      <c r="HN90" s="432" t="str">
        <f t="shared" si="263"/>
        <v/>
      </c>
      <c r="HO90" s="432" t="str">
        <f t="shared" si="263"/>
        <v/>
      </c>
      <c r="HP90" s="432" t="str">
        <f t="shared" si="263"/>
        <v/>
      </c>
      <c r="HQ90" s="432" t="str">
        <f t="shared" si="263"/>
        <v/>
      </c>
      <c r="HR90" s="432" t="str">
        <f t="shared" si="263"/>
        <v/>
      </c>
      <c r="HS90" s="432" t="str">
        <f t="shared" si="263"/>
        <v/>
      </c>
      <c r="HT90" s="432" t="str">
        <f t="shared" si="263"/>
        <v/>
      </c>
      <c r="HU90" s="432" t="str">
        <f t="shared" si="264"/>
        <v/>
      </c>
      <c r="HV90" s="432" t="str">
        <f t="shared" si="264"/>
        <v/>
      </c>
      <c r="HW90" s="432" t="str">
        <f t="shared" si="264"/>
        <v/>
      </c>
      <c r="HX90" s="432" t="str">
        <f t="shared" si="264"/>
        <v/>
      </c>
      <c r="HY90" s="432" t="str">
        <f t="shared" si="264"/>
        <v/>
      </c>
      <c r="HZ90" s="432" t="str">
        <f t="shared" si="264"/>
        <v/>
      </c>
      <c r="IA90" s="432" t="str">
        <f t="shared" si="264"/>
        <v/>
      </c>
      <c r="IB90" s="432" t="str">
        <f t="shared" si="264"/>
        <v/>
      </c>
      <c r="IC90" s="432" t="str">
        <f t="shared" si="264"/>
        <v/>
      </c>
      <c r="ID90" s="432" t="str">
        <f t="shared" si="264"/>
        <v/>
      </c>
      <c r="IE90" s="432" t="str">
        <f t="shared" si="265"/>
        <v/>
      </c>
      <c r="IF90" s="432" t="str">
        <f t="shared" si="265"/>
        <v/>
      </c>
      <c r="IG90" s="432" t="str">
        <f t="shared" si="265"/>
        <v/>
      </c>
      <c r="IH90" s="432" t="str">
        <f t="shared" si="265"/>
        <v/>
      </c>
      <c r="II90" s="432" t="str">
        <f t="shared" si="265"/>
        <v/>
      </c>
      <c r="IJ90" s="432" t="str">
        <f t="shared" si="265"/>
        <v/>
      </c>
      <c r="IK90" s="432" t="str">
        <f t="shared" si="265"/>
        <v/>
      </c>
      <c r="IL90" s="432" t="str">
        <f t="shared" si="265"/>
        <v/>
      </c>
      <c r="IM90" s="432" t="str">
        <f t="shared" si="265"/>
        <v/>
      </c>
      <c r="IN90" s="432" t="str">
        <f t="shared" si="265"/>
        <v/>
      </c>
      <c r="IO90" s="432" t="str">
        <f t="shared" si="266"/>
        <v/>
      </c>
      <c r="IP90" s="432" t="str">
        <f t="shared" si="266"/>
        <v/>
      </c>
      <c r="IQ90" s="432" t="str">
        <f t="shared" si="266"/>
        <v/>
      </c>
      <c r="IR90" s="432" t="str">
        <f t="shared" si="266"/>
        <v/>
      </c>
      <c r="IS90" s="432" t="str">
        <f t="shared" si="266"/>
        <v/>
      </c>
      <c r="IT90" s="432" t="str">
        <f t="shared" si="266"/>
        <v/>
      </c>
      <c r="IU90" s="432" t="str">
        <f t="shared" si="266"/>
        <v/>
      </c>
      <c r="IV90" s="432" t="str">
        <f t="shared" si="266"/>
        <v/>
      </c>
      <c r="IW90" s="432" t="str">
        <f t="shared" si="266"/>
        <v/>
      </c>
      <c r="IX90" s="432" t="str">
        <f t="shared" si="266"/>
        <v/>
      </c>
      <c r="IY90" s="432" t="str">
        <f t="shared" si="267"/>
        <v/>
      </c>
      <c r="IZ90" s="432" t="str">
        <f t="shared" si="267"/>
        <v/>
      </c>
      <c r="JA90" s="432" t="str">
        <f t="shared" si="267"/>
        <v/>
      </c>
      <c r="JB90" s="432" t="str">
        <f t="shared" si="267"/>
        <v/>
      </c>
      <c r="JC90" s="432" t="str">
        <f t="shared" si="267"/>
        <v/>
      </c>
      <c r="JD90" s="432" t="str">
        <f t="shared" si="267"/>
        <v/>
      </c>
      <c r="JE90" s="432" t="str">
        <f t="shared" si="267"/>
        <v/>
      </c>
      <c r="JF90" s="432" t="str">
        <f t="shared" si="267"/>
        <v/>
      </c>
      <c r="JG90" s="432" t="str">
        <f t="shared" si="267"/>
        <v/>
      </c>
      <c r="JH90" s="432" t="str">
        <f t="shared" si="267"/>
        <v/>
      </c>
      <c r="JI90" s="432" t="str">
        <f t="shared" si="268"/>
        <v/>
      </c>
      <c r="JJ90" s="432" t="str">
        <f t="shared" si="268"/>
        <v/>
      </c>
      <c r="JK90" s="432" t="str">
        <f t="shared" si="268"/>
        <v/>
      </c>
      <c r="JL90" s="432" t="str">
        <f t="shared" si="268"/>
        <v/>
      </c>
      <c r="JM90" s="432" t="str">
        <f t="shared" si="268"/>
        <v/>
      </c>
      <c r="JN90" s="432" t="str">
        <f t="shared" si="268"/>
        <v/>
      </c>
      <c r="JO90" s="432" t="str">
        <f t="shared" si="268"/>
        <v/>
      </c>
      <c r="JP90" s="432" t="str">
        <f t="shared" si="268"/>
        <v/>
      </c>
      <c r="JQ90" s="432" t="str">
        <f t="shared" si="268"/>
        <v/>
      </c>
      <c r="JR90" s="432" t="str">
        <f t="shared" si="268"/>
        <v/>
      </c>
      <c r="JS90" s="432" t="str">
        <f t="shared" si="269"/>
        <v/>
      </c>
      <c r="JT90" s="432" t="str">
        <f t="shared" si="269"/>
        <v/>
      </c>
      <c r="JU90" s="432" t="str">
        <f t="shared" si="269"/>
        <v/>
      </c>
      <c r="JV90" s="432" t="str">
        <f t="shared" si="269"/>
        <v/>
      </c>
      <c r="JW90" s="432" t="str">
        <f t="shared" si="269"/>
        <v/>
      </c>
      <c r="JX90" s="432" t="str">
        <f t="shared" si="269"/>
        <v/>
      </c>
      <c r="JY90" s="432" t="str">
        <f t="shared" si="269"/>
        <v/>
      </c>
      <c r="JZ90" s="432" t="str">
        <f t="shared" si="269"/>
        <v/>
      </c>
      <c r="KA90" s="432" t="str">
        <f t="shared" si="269"/>
        <v/>
      </c>
      <c r="KB90" s="432" t="str">
        <f t="shared" si="269"/>
        <v/>
      </c>
      <c r="KC90" s="432" t="str">
        <f t="shared" si="270"/>
        <v/>
      </c>
      <c r="KD90" s="432" t="str">
        <f t="shared" si="270"/>
        <v/>
      </c>
      <c r="KE90" s="432" t="str">
        <f t="shared" si="270"/>
        <v/>
      </c>
      <c r="KF90" s="432" t="str">
        <f t="shared" si="270"/>
        <v/>
      </c>
      <c r="KG90" s="432" t="str">
        <f t="shared" si="270"/>
        <v/>
      </c>
      <c r="KH90" s="432" t="str">
        <f t="shared" si="270"/>
        <v/>
      </c>
      <c r="KI90" s="432" t="str">
        <f t="shared" si="270"/>
        <v/>
      </c>
      <c r="KJ90" s="432" t="str">
        <f t="shared" si="270"/>
        <v/>
      </c>
      <c r="KK90" s="432" t="str">
        <f t="shared" si="270"/>
        <v/>
      </c>
      <c r="KL90" s="432" t="str">
        <f t="shared" si="270"/>
        <v/>
      </c>
      <c r="KM90" s="432" t="str">
        <f t="shared" si="271"/>
        <v/>
      </c>
      <c r="KN90" s="432" t="str">
        <f t="shared" si="271"/>
        <v/>
      </c>
      <c r="KO90" s="432" t="str">
        <f t="shared" si="271"/>
        <v/>
      </c>
      <c r="KP90" s="432" t="str">
        <f t="shared" si="271"/>
        <v/>
      </c>
      <c r="KQ90" s="432" t="str">
        <f t="shared" si="271"/>
        <v/>
      </c>
      <c r="KR90" s="432" t="str">
        <f t="shared" si="271"/>
        <v/>
      </c>
      <c r="KS90" s="432" t="str">
        <f t="shared" si="271"/>
        <v/>
      </c>
      <c r="KT90" s="432" t="str">
        <f t="shared" si="271"/>
        <v/>
      </c>
      <c r="KU90" s="432" t="str">
        <f t="shared" si="271"/>
        <v/>
      </c>
      <c r="KV90" s="432" t="str">
        <f t="shared" si="271"/>
        <v/>
      </c>
      <c r="KW90" s="432" t="str">
        <f t="shared" si="272"/>
        <v/>
      </c>
      <c r="KX90" s="432" t="str">
        <f t="shared" si="272"/>
        <v/>
      </c>
      <c r="KY90" s="432" t="str">
        <f t="shared" si="272"/>
        <v/>
      </c>
      <c r="KZ90" s="432" t="str">
        <f t="shared" si="272"/>
        <v/>
      </c>
      <c r="LA90" s="432" t="str">
        <f t="shared" si="272"/>
        <v/>
      </c>
      <c r="LB90" s="432" t="str">
        <f t="shared" si="272"/>
        <v/>
      </c>
      <c r="LC90" s="432" t="str">
        <f t="shared" si="272"/>
        <v/>
      </c>
      <c r="LD90" s="432" t="str">
        <f t="shared" si="272"/>
        <v/>
      </c>
      <c r="LE90" s="432" t="str">
        <f t="shared" si="272"/>
        <v/>
      </c>
      <c r="LF90" s="432" t="str">
        <f t="shared" si="272"/>
        <v/>
      </c>
      <c r="LG90" s="432" t="str">
        <f t="shared" si="273"/>
        <v/>
      </c>
      <c r="LH90" s="432" t="str">
        <f t="shared" si="273"/>
        <v/>
      </c>
      <c r="LI90" s="432" t="str">
        <f t="shared" si="273"/>
        <v/>
      </c>
      <c r="LJ90" s="432" t="str">
        <f t="shared" si="273"/>
        <v/>
      </c>
      <c r="LK90" s="432" t="str">
        <f t="shared" si="273"/>
        <v/>
      </c>
      <c r="LL90" s="432" t="str">
        <f t="shared" si="273"/>
        <v/>
      </c>
      <c r="LM90" s="432" t="str">
        <f t="shared" si="273"/>
        <v/>
      </c>
      <c r="LN90" s="432" t="str">
        <f t="shared" si="273"/>
        <v/>
      </c>
      <c r="LO90" s="432" t="str">
        <f t="shared" si="273"/>
        <v/>
      </c>
      <c r="LP90" s="432" t="str">
        <f t="shared" si="273"/>
        <v/>
      </c>
      <c r="LQ90" s="432" t="str">
        <f t="shared" si="274"/>
        <v/>
      </c>
      <c r="LR90" s="432" t="str">
        <f t="shared" si="274"/>
        <v/>
      </c>
      <c r="LS90" s="432" t="str">
        <f t="shared" si="274"/>
        <v/>
      </c>
      <c r="LT90" s="432" t="str">
        <f t="shared" si="274"/>
        <v/>
      </c>
      <c r="LU90" s="432" t="str">
        <f t="shared" si="274"/>
        <v/>
      </c>
      <c r="LV90" s="432" t="str">
        <f t="shared" si="274"/>
        <v/>
      </c>
      <c r="LW90" s="432" t="str">
        <f t="shared" si="274"/>
        <v/>
      </c>
      <c r="LX90" s="432" t="str">
        <f t="shared" si="274"/>
        <v/>
      </c>
      <c r="LY90" s="432" t="str">
        <f t="shared" si="274"/>
        <v/>
      </c>
      <c r="LZ90" s="432" t="str">
        <f t="shared" si="274"/>
        <v/>
      </c>
      <c r="MA90" s="432" t="str">
        <f t="shared" si="275"/>
        <v/>
      </c>
      <c r="MB90" s="432" t="str">
        <f t="shared" si="275"/>
        <v/>
      </c>
      <c r="MC90" s="432" t="str">
        <f t="shared" si="275"/>
        <v/>
      </c>
      <c r="MD90" s="432" t="str">
        <f t="shared" si="275"/>
        <v/>
      </c>
      <c r="ME90" s="432" t="str">
        <f t="shared" si="275"/>
        <v/>
      </c>
      <c r="MF90" s="432" t="str">
        <f t="shared" si="275"/>
        <v/>
      </c>
      <c r="MG90" s="432" t="str">
        <f t="shared" si="275"/>
        <v/>
      </c>
      <c r="MH90" s="432" t="str">
        <f t="shared" si="275"/>
        <v/>
      </c>
      <c r="MI90" s="432" t="str">
        <f t="shared" si="275"/>
        <v/>
      </c>
      <c r="MJ90" s="432" t="str">
        <f t="shared" si="275"/>
        <v/>
      </c>
      <c r="MK90" s="432" t="str">
        <f t="shared" si="276"/>
        <v/>
      </c>
      <c r="ML90" s="432" t="str">
        <f t="shared" si="276"/>
        <v/>
      </c>
      <c r="MM90" s="432" t="str">
        <f t="shared" si="276"/>
        <v/>
      </c>
      <c r="MN90" s="432" t="str">
        <f t="shared" si="276"/>
        <v/>
      </c>
      <c r="MO90" s="432" t="str">
        <f t="shared" si="276"/>
        <v/>
      </c>
      <c r="MP90" s="432" t="str">
        <f t="shared" si="276"/>
        <v/>
      </c>
      <c r="MQ90" s="432" t="str">
        <f t="shared" si="276"/>
        <v/>
      </c>
      <c r="MR90" s="432" t="str">
        <f t="shared" si="276"/>
        <v/>
      </c>
      <c r="MS90" s="432" t="str">
        <f t="shared" si="276"/>
        <v/>
      </c>
      <c r="MT90" s="432" t="str">
        <f t="shared" si="276"/>
        <v/>
      </c>
      <c r="MU90" s="432" t="str">
        <f t="shared" si="277"/>
        <v/>
      </c>
      <c r="MV90" s="432" t="str">
        <f t="shared" si="277"/>
        <v/>
      </c>
      <c r="MW90" s="432" t="str">
        <f t="shared" si="277"/>
        <v/>
      </c>
      <c r="MX90" s="432" t="str">
        <f t="shared" si="277"/>
        <v/>
      </c>
      <c r="MY90" s="432" t="str">
        <f t="shared" si="277"/>
        <v/>
      </c>
      <c r="MZ90" s="432" t="str">
        <f t="shared" si="277"/>
        <v/>
      </c>
      <c r="NA90" s="432" t="str">
        <f t="shared" si="277"/>
        <v/>
      </c>
      <c r="NB90" s="432" t="str">
        <f t="shared" si="277"/>
        <v/>
      </c>
      <c r="NC90" s="432" t="str">
        <f t="shared" si="277"/>
        <v/>
      </c>
      <c r="ND90" s="432" t="str">
        <f t="shared" si="277"/>
        <v/>
      </c>
      <c r="NE90" s="432" t="str">
        <f t="shared" si="278"/>
        <v/>
      </c>
      <c r="NF90" s="432" t="str">
        <f t="shared" si="278"/>
        <v/>
      </c>
      <c r="NG90" s="432" t="str">
        <f t="shared" si="278"/>
        <v/>
      </c>
      <c r="NH90" s="432" t="str">
        <f t="shared" si="278"/>
        <v/>
      </c>
      <c r="NI90" s="432" t="str">
        <f t="shared" si="278"/>
        <v/>
      </c>
      <c r="NJ90" s="432" t="str">
        <f t="shared" si="278"/>
        <v/>
      </c>
      <c r="NK90" s="432" t="str">
        <f t="shared" si="278"/>
        <v/>
      </c>
      <c r="NL90" s="432" t="str">
        <f t="shared" si="278"/>
        <v/>
      </c>
      <c r="NM90" s="432" t="str">
        <f t="shared" si="278"/>
        <v/>
      </c>
      <c r="NN90" s="432" t="str">
        <f t="shared" si="278"/>
        <v/>
      </c>
      <c r="NO90" s="432" t="str">
        <f t="shared" si="279"/>
        <v/>
      </c>
      <c r="NP90" s="432" t="str">
        <f t="shared" si="279"/>
        <v/>
      </c>
      <c r="NQ90" s="432" t="str">
        <f t="shared" si="279"/>
        <v/>
      </c>
      <c r="NR90" s="432" t="str">
        <f t="shared" si="279"/>
        <v/>
      </c>
      <c r="NS90" s="432" t="str">
        <f t="shared" si="279"/>
        <v/>
      </c>
      <c r="NT90" s="432" t="str">
        <f t="shared" si="279"/>
        <v/>
      </c>
      <c r="NU90" s="432" t="str">
        <f t="shared" si="279"/>
        <v/>
      </c>
      <c r="NV90" s="432" t="str">
        <f t="shared" si="279"/>
        <v/>
      </c>
      <c r="NW90" s="432" t="str">
        <f t="shared" si="279"/>
        <v/>
      </c>
      <c r="NX90" s="432" t="str">
        <f t="shared" si="279"/>
        <v/>
      </c>
      <c r="NY90" s="432" t="str">
        <f t="shared" si="280"/>
        <v/>
      </c>
      <c r="NZ90" s="432" t="str">
        <f t="shared" si="280"/>
        <v/>
      </c>
      <c r="OA90" s="432" t="str">
        <f t="shared" si="280"/>
        <v/>
      </c>
      <c r="OB90" s="432" t="str">
        <f t="shared" si="280"/>
        <v/>
      </c>
      <c r="OC90" s="432" t="str">
        <f t="shared" si="280"/>
        <v/>
      </c>
      <c r="OD90" s="432" t="str">
        <f t="shared" si="280"/>
        <v/>
      </c>
      <c r="OE90" s="432" t="str">
        <f t="shared" si="280"/>
        <v/>
      </c>
      <c r="OF90" s="432" t="str">
        <f t="shared" si="280"/>
        <v/>
      </c>
      <c r="OG90" s="432" t="str">
        <f t="shared" si="280"/>
        <v/>
      </c>
      <c r="OH90" s="432" t="str">
        <f t="shared" si="280"/>
        <v/>
      </c>
      <c r="OI90" s="432" t="str">
        <f t="shared" si="281"/>
        <v/>
      </c>
      <c r="OJ90" s="432" t="str">
        <f t="shared" si="281"/>
        <v/>
      </c>
      <c r="OK90" s="432" t="str">
        <f t="shared" si="281"/>
        <v/>
      </c>
      <c r="OL90" s="432" t="str">
        <f t="shared" si="281"/>
        <v/>
      </c>
      <c r="OM90" s="432" t="str">
        <f t="shared" si="281"/>
        <v/>
      </c>
      <c r="ON90" s="432" t="str">
        <f t="shared" si="281"/>
        <v/>
      </c>
      <c r="OO90" s="432" t="str">
        <f t="shared" si="281"/>
        <v/>
      </c>
      <c r="OP90" s="432" t="str">
        <f t="shared" si="281"/>
        <v/>
      </c>
      <c r="OQ90" s="432" t="str">
        <f t="shared" si="281"/>
        <v/>
      </c>
      <c r="OR90" s="432" t="str">
        <f t="shared" si="281"/>
        <v/>
      </c>
      <c r="OS90" s="432" t="str">
        <f t="shared" si="282"/>
        <v/>
      </c>
      <c r="OT90" s="432" t="str">
        <f t="shared" si="282"/>
        <v/>
      </c>
      <c r="OU90" s="432" t="str">
        <f t="shared" si="282"/>
        <v/>
      </c>
      <c r="OV90" s="432" t="str">
        <f t="shared" si="282"/>
        <v/>
      </c>
      <c r="OW90" s="432" t="str">
        <f t="shared" si="282"/>
        <v/>
      </c>
      <c r="OX90" s="432" t="str">
        <f t="shared" si="282"/>
        <v/>
      </c>
      <c r="OY90" s="432" t="str">
        <f t="shared" si="282"/>
        <v/>
      </c>
      <c r="OZ90" s="432" t="str">
        <f t="shared" si="282"/>
        <v/>
      </c>
      <c r="PA90" s="432" t="str">
        <f t="shared" si="282"/>
        <v/>
      </c>
      <c r="PB90" s="432" t="str">
        <f t="shared" si="282"/>
        <v/>
      </c>
      <c r="PC90" s="432" t="str">
        <f t="shared" si="282"/>
        <v/>
      </c>
      <c r="PD90" s="432" t="str">
        <f t="shared" si="282"/>
        <v/>
      </c>
      <c r="PE90" s="432" t="str">
        <f t="shared" si="282"/>
        <v/>
      </c>
    </row>
    <row r="91" spans="1:421" ht="15.6">
      <c r="A91" s="541"/>
      <c r="B91" s="542"/>
      <c r="C91" s="947"/>
      <c r="D91" s="542"/>
      <c r="E91" s="546"/>
      <c r="F91" s="542"/>
      <c r="G91" s="543"/>
      <c r="H91" s="544"/>
      <c r="I91" s="545"/>
      <c r="J91" s="546"/>
      <c r="K91" s="546" t="str">
        <f t="shared" si="51"/>
        <v/>
      </c>
      <c r="L91" s="547" t="str">
        <f t="shared" si="12"/>
        <v/>
      </c>
      <c r="M91" s="951" t="str">
        <f t="shared" ref="M91:M122" si="283">IF(A91="","",IF(I91="",$J$9,WORKDAY.INTL(INDEX($N$27:$N$146,MATCH(I91,INDEX(MID($A$27:$A$144,1,FIND(" ",$A$27:$A$144)-1),0),0)),1,1)))</f>
        <v/>
      </c>
      <c r="N91" s="951" t="str">
        <f t="shared" si="52"/>
        <v/>
      </c>
      <c r="O91" s="1486"/>
      <c r="P91" s="1486"/>
      <c r="Q91" s="98"/>
      <c r="R91" s="167" t="str">
        <f t="shared" si="53"/>
        <v/>
      </c>
      <c r="S91" s="167" t="str">
        <f t="shared" si="54"/>
        <v/>
      </c>
      <c r="T91" s="167" t="str">
        <f t="shared" si="55"/>
        <v/>
      </c>
      <c r="U91" s="167" t="str">
        <f t="shared" si="56"/>
        <v/>
      </c>
      <c r="V91" s="85" t="s">
        <v>692</v>
      </c>
      <c r="W91" s="450">
        <v>10.33333333333333</v>
      </c>
      <c r="X91" s="167" t="str">
        <f t="shared" si="57"/>
        <v/>
      </c>
      <c r="Y91" s="167" t="str">
        <f t="shared" si="58"/>
        <v/>
      </c>
      <c r="Z91" s="167" t="str">
        <f t="shared" si="59"/>
        <v/>
      </c>
      <c r="AA91" s="25"/>
      <c r="AB91" s="25"/>
      <c r="AC91" s="25"/>
      <c r="AD91" s="25"/>
      <c r="AE91" s="25"/>
      <c r="AF91" s="25"/>
      <c r="AG91" s="25"/>
      <c r="AH91" s="25"/>
      <c r="AI91" s="25"/>
      <c r="AJ91" s="25"/>
      <c r="AK91" s="25"/>
      <c r="AL91" s="25"/>
      <c r="AM91" s="25"/>
      <c r="AN91" s="25"/>
      <c r="AO91" s="25"/>
      <c r="AP91" s="25"/>
      <c r="AQ91" s="25"/>
      <c r="AR91" s="25"/>
      <c r="AS91" s="25"/>
      <c r="AT91" s="25"/>
      <c r="AU91" s="25"/>
      <c r="AV91" s="25"/>
      <c r="AW91" s="432" t="str">
        <f t="shared" si="246"/>
        <v/>
      </c>
      <c r="AX91" s="432" t="str">
        <f t="shared" si="246"/>
        <v/>
      </c>
      <c r="AY91" s="432" t="str">
        <f t="shared" si="246"/>
        <v/>
      </c>
      <c r="AZ91" s="432" t="str">
        <f t="shared" si="246"/>
        <v/>
      </c>
      <c r="BA91" s="432" t="str">
        <f t="shared" si="246"/>
        <v/>
      </c>
      <c r="BB91" s="432" t="str">
        <f t="shared" si="246"/>
        <v/>
      </c>
      <c r="BC91" s="432" t="str">
        <f t="shared" si="246"/>
        <v/>
      </c>
      <c r="BD91" s="432" t="str">
        <f t="shared" si="246"/>
        <v/>
      </c>
      <c r="BE91" s="432" t="str">
        <f t="shared" si="246"/>
        <v/>
      </c>
      <c r="BF91" s="432" t="str">
        <f t="shared" si="246"/>
        <v/>
      </c>
      <c r="BG91" s="432" t="str">
        <f t="shared" si="247"/>
        <v/>
      </c>
      <c r="BH91" s="432" t="str">
        <f t="shared" si="247"/>
        <v/>
      </c>
      <c r="BI91" s="432" t="str">
        <f t="shared" si="247"/>
        <v/>
      </c>
      <c r="BJ91" s="432" t="str">
        <f t="shared" si="247"/>
        <v/>
      </c>
      <c r="BK91" s="432" t="str">
        <f t="shared" si="247"/>
        <v/>
      </c>
      <c r="BL91" s="432" t="str">
        <f t="shared" si="247"/>
        <v/>
      </c>
      <c r="BM91" s="432" t="str">
        <f t="shared" si="247"/>
        <v/>
      </c>
      <c r="BN91" s="432" t="str">
        <f t="shared" si="247"/>
        <v/>
      </c>
      <c r="BO91" s="432" t="str">
        <f t="shared" si="247"/>
        <v/>
      </c>
      <c r="BP91" s="432" t="str">
        <f t="shared" si="247"/>
        <v/>
      </c>
      <c r="BQ91" s="432" t="str">
        <f t="shared" si="248"/>
        <v/>
      </c>
      <c r="BR91" s="432" t="str">
        <f t="shared" si="248"/>
        <v/>
      </c>
      <c r="BS91" s="432" t="str">
        <f t="shared" si="248"/>
        <v/>
      </c>
      <c r="BT91" s="432" t="str">
        <f t="shared" si="248"/>
        <v/>
      </c>
      <c r="BU91" s="432" t="str">
        <f t="shared" si="248"/>
        <v/>
      </c>
      <c r="BV91" s="432" t="str">
        <f t="shared" si="248"/>
        <v/>
      </c>
      <c r="BW91" s="432" t="str">
        <f t="shared" si="248"/>
        <v/>
      </c>
      <c r="BX91" s="432" t="str">
        <f t="shared" si="248"/>
        <v/>
      </c>
      <c r="BY91" s="432" t="str">
        <f t="shared" si="248"/>
        <v/>
      </c>
      <c r="BZ91" s="432" t="str">
        <f t="shared" si="248"/>
        <v/>
      </c>
      <c r="CA91" s="432" t="str">
        <f t="shared" si="249"/>
        <v/>
      </c>
      <c r="CB91" s="432" t="str">
        <f t="shared" si="249"/>
        <v/>
      </c>
      <c r="CC91" s="432" t="str">
        <f t="shared" si="249"/>
        <v/>
      </c>
      <c r="CD91" s="432" t="str">
        <f t="shared" si="249"/>
        <v/>
      </c>
      <c r="CE91" s="432" t="str">
        <f t="shared" si="249"/>
        <v/>
      </c>
      <c r="CF91" s="432" t="str">
        <f t="shared" si="249"/>
        <v/>
      </c>
      <c r="CG91" s="432" t="str">
        <f t="shared" si="249"/>
        <v/>
      </c>
      <c r="CH91" s="432" t="str">
        <f t="shared" si="249"/>
        <v/>
      </c>
      <c r="CI91" s="432" t="str">
        <f t="shared" si="249"/>
        <v/>
      </c>
      <c r="CJ91" s="432" t="str">
        <f t="shared" si="249"/>
        <v/>
      </c>
      <c r="CK91" s="432" t="str">
        <f t="shared" si="250"/>
        <v/>
      </c>
      <c r="CL91" s="432" t="str">
        <f t="shared" si="250"/>
        <v/>
      </c>
      <c r="CM91" s="432" t="str">
        <f t="shared" si="250"/>
        <v/>
      </c>
      <c r="CN91" s="432" t="str">
        <f t="shared" si="250"/>
        <v/>
      </c>
      <c r="CO91" s="432" t="str">
        <f t="shared" si="250"/>
        <v/>
      </c>
      <c r="CP91" s="432" t="str">
        <f t="shared" si="250"/>
        <v/>
      </c>
      <c r="CQ91" s="432" t="str">
        <f t="shared" si="250"/>
        <v/>
      </c>
      <c r="CR91" s="432" t="str">
        <f t="shared" si="250"/>
        <v/>
      </c>
      <c r="CS91" s="432" t="str">
        <f t="shared" si="250"/>
        <v/>
      </c>
      <c r="CT91" s="432" t="str">
        <f t="shared" si="250"/>
        <v/>
      </c>
      <c r="CU91" s="432" t="str">
        <f t="shared" si="251"/>
        <v/>
      </c>
      <c r="CV91" s="432" t="str">
        <f t="shared" si="251"/>
        <v/>
      </c>
      <c r="CW91" s="432" t="str">
        <f t="shared" si="251"/>
        <v/>
      </c>
      <c r="CX91" s="432" t="str">
        <f t="shared" si="251"/>
        <v/>
      </c>
      <c r="CY91" s="432" t="str">
        <f t="shared" si="251"/>
        <v/>
      </c>
      <c r="CZ91" s="432" t="str">
        <f t="shared" si="251"/>
        <v/>
      </c>
      <c r="DA91" s="432" t="str">
        <f t="shared" si="251"/>
        <v/>
      </c>
      <c r="DB91" s="432" t="str">
        <f t="shared" si="251"/>
        <v/>
      </c>
      <c r="DC91" s="432" t="str">
        <f t="shared" si="251"/>
        <v/>
      </c>
      <c r="DD91" s="432" t="str">
        <f t="shared" si="251"/>
        <v/>
      </c>
      <c r="DE91" s="432" t="str">
        <f t="shared" si="252"/>
        <v/>
      </c>
      <c r="DF91" s="432" t="str">
        <f t="shared" si="252"/>
        <v/>
      </c>
      <c r="DG91" s="432" t="str">
        <f t="shared" si="252"/>
        <v/>
      </c>
      <c r="DH91" s="432" t="str">
        <f t="shared" si="252"/>
        <v/>
      </c>
      <c r="DI91" s="432" t="str">
        <f t="shared" si="252"/>
        <v/>
      </c>
      <c r="DJ91" s="432" t="str">
        <f t="shared" si="252"/>
        <v/>
      </c>
      <c r="DK91" s="432" t="str">
        <f t="shared" si="252"/>
        <v/>
      </c>
      <c r="DL91" s="432" t="str">
        <f t="shared" si="252"/>
        <v/>
      </c>
      <c r="DM91" s="432" t="str">
        <f t="shared" si="252"/>
        <v/>
      </c>
      <c r="DN91" s="432" t="str">
        <f t="shared" si="252"/>
        <v/>
      </c>
      <c r="DO91" s="432" t="str">
        <f t="shared" si="253"/>
        <v/>
      </c>
      <c r="DP91" s="432" t="str">
        <f t="shared" si="253"/>
        <v/>
      </c>
      <c r="DQ91" s="432" t="str">
        <f t="shared" si="253"/>
        <v/>
      </c>
      <c r="DR91" s="432" t="str">
        <f t="shared" si="253"/>
        <v/>
      </c>
      <c r="DS91" s="432" t="str">
        <f t="shared" si="253"/>
        <v/>
      </c>
      <c r="DT91" s="432" t="str">
        <f t="shared" si="253"/>
        <v/>
      </c>
      <c r="DU91" s="432" t="str">
        <f t="shared" si="253"/>
        <v/>
      </c>
      <c r="DV91" s="432" t="str">
        <f t="shared" si="253"/>
        <v/>
      </c>
      <c r="DW91" s="432" t="str">
        <f t="shared" si="253"/>
        <v/>
      </c>
      <c r="DX91" s="432" t="str">
        <f t="shared" si="253"/>
        <v/>
      </c>
      <c r="DY91" s="432" t="str">
        <f t="shared" si="254"/>
        <v/>
      </c>
      <c r="DZ91" s="432" t="str">
        <f t="shared" si="254"/>
        <v/>
      </c>
      <c r="EA91" s="432" t="str">
        <f t="shared" si="254"/>
        <v/>
      </c>
      <c r="EB91" s="432" t="str">
        <f t="shared" si="254"/>
        <v/>
      </c>
      <c r="EC91" s="432" t="str">
        <f t="shared" si="254"/>
        <v/>
      </c>
      <c r="ED91" s="432" t="str">
        <f t="shared" si="254"/>
        <v/>
      </c>
      <c r="EE91" s="432" t="str">
        <f t="shared" si="254"/>
        <v/>
      </c>
      <c r="EF91" s="432" t="str">
        <f t="shared" si="254"/>
        <v/>
      </c>
      <c r="EG91" s="432" t="str">
        <f t="shared" si="254"/>
        <v/>
      </c>
      <c r="EH91" s="432" t="str">
        <f t="shared" si="254"/>
        <v/>
      </c>
      <c r="EI91" s="432" t="str">
        <f t="shared" si="255"/>
        <v/>
      </c>
      <c r="EJ91" s="432" t="str">
        <f t="shared" si="255"/>
        <v/>
      </c>
      <c r="EK91" s="432" t="str">
        <f t="shared" si="255"/>
        <v/>
      </c>
      <c r="EL91" s="432" t="str">
        <f t="shared" si="255"/>
        <v/>
      </c>
      <c r="EM91" s="432" t="str">
        <f t="shared" si="255"/>
        <v/>
      </c>
      <c r="EN91" s="432" t="str">
        <f t="shared" si="255"/>
        <v/>
      </c>
      <c r="EO91" s="432" t="str">
        <f t="shared" si="255"/>
        <v/>
      </c>
      <c r="EP91" s="432" t="str">
        <f t="shared" si="255"/>
        <v/>
      </c>
      <c r="EQ91" s="432" t="str">
        <f t="shared" si="255"/>
        <v/>
      </c>
      <c r="ER91" s="432" t="str">
        <f t="shared" si="255"/>
        <v/>
      </c>
      <c r="ES91" s="432" t="str">
        <f t="shared" si="256"/>
        <v/>
      </c>
      <c r="ET91" s="432" t="str">
        <f t="shared" si="256"/>
        <v/>
      </c>
      <c r="EU91" s="432" t="str">
        <f t="shared" si="256"/>
        <v/>
      </c>
      <c r="EV91" s="432" t="str">
        <f t="shared" si="256"/>
        <v/>
      </c>
      <c r="EW91" s="432" t="str">
        <f t="shared" si="256"/>
        <v/>
      </c>
      <c r="EX91" s="432" t="str">
        <f t="shared" si="256"/>
        <v/>
      </c>
      <c r="EY91" s="432" t="str">
        <f t="shared" si="256"/>
        <v/>
      </c>
      <c r="EZ91" s="432" t="str">
        <f t="shared" si="256"/>
        <v/>
      </c>
      <c r="FA91" s="432" t="str">
        <f t="shared" si="256"/>
        <v/>
      </c>
      <c r="FB91" s="432" t="str">
        <f t="shared" si="256"/>
        <v/>
      </c>
      <c r="FC91" s="432" t="str">
        <f t="shared" si="257"/>
        <v/>
      </c>
      <c r="FD91" s="432" t="str">
        <f t="shared" si="257"/>
        <v/>
      </c>
      <c r="FE91" s="432" t="str">
        <f t="shared" si="257"/>
        <v/>
      </c>
      <c r="FF91" s="432" t="str">
        <f t="shared" si="257"/>
        <v/>
      </c>
      <c r="FG91" s="432" t="str">
        <f t="shared" si="257"/>
        <v/>
      </c>
      <c r="FH91" s="432" t="str">
        <f t="shared" si="257"/>
        <v/>
      </c>
      <c r="FI91" s="432" t="str">
        <f t="shared" si="257"/>
        <v/>
      </c>
      <c r="FJ91" s="432" t="str">
        <f t="shared" si="257"/>
        <v/>
      </c>
      <c r="FK91" s="432" t="str">
        <f t="shared" si="257"/>
        <v/>
      </c>
      <c r="FL91" s="432" t="str">
        <f t="shared" si="257"/>
        <v/>
      </c>
      <c r="FM91" s="432" t="str">
        <f t="shared" si="258"/>
        <v/>
      </c>
      <c r="FN91" s="432" t="str">
        <f t="shared" si="258"/>
        <v/>
      </c>
      <c r="FO91" s="432" t="str">
        <f t="shared" si="258"/>
        <v/>
      </c>
      <c r="FP91" s="432" t="str">
        <f t="shared" si="258"/>
        <v/>
      </c>
      <c r="FQ91" s="432" t="str">
        <f t="shared" si="258"/>
        <v/>
      </c>
      <c r="FR91" s="432" t="str">
        <f t="shared" si="258"/>
        <v/>
      </c>
      <c r="FS91" s="432" t="str">
        <f t="shared" si="258"/>
        <v/>
      </c>
      <c r="FT91" s="432" t="str">
        <f t="shared" si="258"/>
        <v/>
      </c>
      <c r="FU91" s="432" t="str">
        <f t="shared" si="258"/>
        <v/>
      </c>
      <c r="FV91" s="432" t="str">
        <f t="shared" si="258"/>
        <v/>
      </c>
      <c r="FW91" s="432" t="str">
        <f t="shared" si="259"/>
        <v/>
      </c>
      <c r="FX91" s="432" t="str">
        <f t="shared" si="259"/>
        <v/>
      </c>
      <c r="FY91" s="432" t="str">
        <f t="shared" si="259"/>
        <v/>
      </c>
      <c r="FZ91" s="432" t="str">
        <f t="shared" si="259"/>
        <v/>
      </c>
      <c r="GA91" s="432" t="str">
        <f t="shared" si="259"/>
        <v/>
      </c>
      <c r="GB91" s="432" t="str">
        <f t="shared" si="259"/>
        <v/>
      </c>
      <c r="GC91" s="432" t="str">
        <f t="shared" si="259"/>
        <v/>
      </c>
      <c r="GD91" s="432" t="str">
        <f t="shared" si="259"/>
        <v/>
      </c>
      <c r="GE91" s="432" t="str">
        <f t="shared" si="259"/>
        <v/>
      </c>
      <c r="GF91" s="432" t="str">
        <f t="shared" si="259"/>
        <v/>
      </c>
      <c r="GG91" s="432" t="str">
        <f t="shared" si="260"/>
        <v/>
      </c>
      <c r="GH91" s="432" t="str">
        <f t="shared" si="260"/>
        <v/>
      </c>
      <c r="GI91" s="432" t="str">
        <f t="shared" si="260"/>
        <v/>
      </c>
      <c r="GJ91" s="432" t="str">
        <f t="shared" si="260"/>
        <v/>
      </c>
      <c r="GK91" s="432" t="str">
        <f t="shared" si="260"/>
        <v/>
      </c>
      <c r="GL91" s="432" t="str">
        <f t="shared" si="260"/>
        <v/>
      </c>
      <c r="GM91" s="432" t="str">
        <f t="shared" si="260"/>
        <v/>
      </c>
      <c r="GN91" s="432" t="str">
        <f t="shared" si="260"/>
        <v/>
      </c>
      <c r="GO91" s="432" t="str">
        <f t="shared" si="260"/>
        <v/>
      </c>
      <c r="GP91" s="432" t="str">
        <f t="shared" si="260"/>
        <v/>
      </c>
      <c r="GQ91" s="432" t="str">
        <f t="shared" si="261"/>
        <v/>
      </c>
      <c r="GR91" s="432" t="str">
        <f t="shared" si="261"/>
        <v/>
      </c>
      <c r="GS91" s="432" t="str">
        <f t="shared" si="261"/>
        <v/>
      </c>
      <c r="GT91" s="432" t="str">
        <f t="shared" si="261"/>
        <v/>
      </c>
      <c r="GU91" s="432" t="str">
        <f t="shared" si="261"/>
        <v/>
      </c>
      <c r="GV91" s="432" t="str">
        <f t="shared" si="261"/>
        <v/>
      </c>
      <c r="GW91" s="432" t="str">
        <f t="shared" si="261"/>
        <v/>
      </c>
      <c r="GX91" s="432" t="str">
        <f t="shared" si="261"/>
        <v/>
      </c>
      <c r="GY91" s="432" t="str">
        <f t="shared" si="261"/>
        <v/>
      </c>
      <c r="GZ91" s="432" t="str">
        <f t="shared" si="261"/>
        <v/>
      </c>
      <c r="HA91" s="432" t="str">
        <f t="shared" si="262"/>
        <v/>
      </c>
      <c r="HB91" s="432" t="str">
        <f t="shared" si="262"/>
        <v/>
      </c>
      <c r="HC91" s="432" t="str">
        <f t="shared" si="262"/>
        <v/>
      </c>
      <c r="HD91" s="432" t="str">
        <f t="shared" si="262"/>
        <v/>
      </c>
      <c r="HE91" s="432" t="str">
        <f t="shared" si="262"/>
        <v/>
      </c>
      <c r="HF91" s="432" t="str">
        <f t="shared" si="262"/>
        <v/>
      </c>
      <c r="HG91" s="432" t="str">
        <f t="shared" si="262"/>
        <v/>
      </c>
      <c r="HH91" s="432" t="str">
        <f t="shared" si="262"/>
        <v/>
      </c>
      <c r="HI91" s="432" t="str">
        <f t="shared" si="262"/>
        <v/>
      </c>
      <c r="HJ91" s="432" t="str">
        <f t="shared" si="262"/>
        <v/>
      </c>
      <c r="HK91" s="432" t="str">
        <f t="shared" si="263"/>
        <v/>
      </c>
      <c r="HL91" s="432" t="str">
        <f t="shared" si="263"/>
        <v/>
      </c>
      <c r="HM91" s="432" t="str">
        <f t="shared" si="263"/>
        <v/>
      </c>
      <c r="HN91" s="432" t="str">
        <f t="shared" si="263"/>
        <v/>
      </c>
      <c r="HO91" s="432" t="str">
        <f t="shared" si="263"/>
        <v/>
      </c>
      <c r="HP91" s="432" t="str">
        <f t="shared" si="263"/>
        <v/>
      </c>
      <c r="HQ91" s="432" t="str">
        <f t="shared" si="263"/>
        <v/>
      </c>
      <c r="HR91" s="432" t="str">
        <f t="shared" si="263"/>
        <v/>
      </c>
      <c r="HS91" s="432" t="str">
        <f t="shared" si="263"/>
        <v/>
      </c>
      <c r="HT91" s="432" t="str">
        <f t="shared" si="263"/>
        <v/>
      </c>
      <c r="HU91" s="432" t="str">
        <f t="shared" si="264"/>
        <v/>
      </c>
      <c r="HV91" s="432" t="str">
        <f t="shared" si="264"/>
        <v/>
      </c>
      <c r="HW91" s="432" t="str">
        <f t="shared" si="264"/>
        <v/>
      </c>
      <c r="HX91" s="432" t="str">
        <f t="shared" si="264"/>
        <v/>
      </c>
      <c r="HY91" s="432" t="str">
        <f t="shared" si="264"/>
        <v/>
      </c>
      <c r="HZ91" s="432" t="str">
        <f t="shared" si="264"/>
        <v/>
      </c>
      <c r="IA91" s="432" t="str">
        <f t="shared" si="264"/>
        <v/>
      </c>
      <c r="IB91" s="432" t="str">
        <f t="shared" si="264"/>
        <v/>
      </c>
      <c r="IC91" s="432" t="str">
        <f t="shared" si="264"/>
        <v/>
      </c>
      <c r="ID91" s="432" t="str">
        <f t="shared" si="264"/>
        <v/>
      </c>
      <c r="IE91" s="432" t="str">
        <f t="shared" si="265"/>
        <v/>
      </c>
      <c r="IF91" s="432" t="str">
        <f t="shared" si="265"/>
        <v/>
      </c>
      <c r="IG91" s="432" t="str">
        <f t="shared" si="265"/>
        <v/>
      </c>
      <c r="IH91" s="432" t="str">
        <f t="shared" si="265"/>
        <v/>
      </c>
      <c r="II91" s="432" t="str">
        <f t="shared" si="265"/>
        <v/>
      </c>
      <c r="IJ91" s="432" t="str">
        <f t="shared" si="265"/>
        <v/>
      </c>
      <c r="IK91" s="432" t="str">
        <f t="shared" si="265"/>
        <v/>
      </c>
      <c r="IL91" s="432" t="str">
        <f t="shared" si="265"/>
        <v/>
      </c>
      <c r="IM91" s="432" t="str">
        <f t="shared" si="265"/>
        <v/>
      </c>
      <c r="IN91" s="432" t="str">
        <f t="shared" si="265"/>
        <v/>
      </c>
      <c r="IO91" s="432" t="str">
        <f t="shared" si="266"/>
        <v/>
      </c>
      <c r="IP91" s="432" t="str">
        <f t="shared" si="266"/>
        <v/>
      </c>
      <c r="IQ91" s="432" t="str">
        <f t="shared" si="266"/>
        <v/>
      </c>
      <c r="IR91" s="432" t="str">
        <f t="shared" si="266"/>
        <v/>
      </c>
      <c r="IS91" s="432" t="str">
        <f t="shared" si="266"/>
        <v/>
      </c>
      <c r="IT91" s="432" t="str">
        <f t="shared" si="266"/>
        <v/>
      </c>
      <c r="IU91" s="432" t="str">
        <f t="shared" si="266"/>
        <v/>
      </c>
      <c r="IV91" s="432" t="str">
        <f t="shared" si="266"/>
        <v/>
      </c>
      <c r="IW91" s="432" t="str">
        <f t="shared" si="266"/>
        <v/>
      </c>
      <c r="IX91" s="432" t="str">
        <f t="shared" si="266"/>
        <v/>
      </c>
      <c r="IY91" s="432" t="str">
        <f t="shared" si="267"/>
        <v/>
      </c>
      <c r="IZ91" s="432" t="str">
        <f t="shared" si="267"/>
        <v/>
      </c>
      <c r="JA91" s="432" t="str">
        <f t="shared" si="267"/>
        <v/>
      </c>
      <c r="JB91" s="432" t="str">
        <f t="shared" si="267"/>
        <v/>
      </c>
      <c r="JC91" s="432" t="str">
        <f t="shared" si="267"/>
        <v/>
      </c>
      <c r="JD91" s="432" t="str">
        <f t="shared" si="267"/>
        <v/>
      </c>
      <c r="JE91" s="432" t="str">
        <f t="shared" si="267"/>
        <v/>
      </c>
      <c r="JF91" s="432" t="str">
        <f t="shared" si="267"/>
        <v/>
      </c>
      <c r="JG91" s="432" t="str">
        <f t="shared" si="267"/>
        <v/>
      </c>
      <c r="JH91" s="432" t="str">
        <f t="shared" si="267"/>
        <v/>
      </c>
      <c r="JI91" s="432" t="str">
        <f t="shared" si="268"/>
        <v/>
      </c>
      <c r="JJ91" s="432" t="str">
        <f t="shared" si="268"/>
        <v/>
      </c>
      <c r="JK91" s="432" t="str">
        <f t="shared" si="268"/>
        <v/>
      </c>
      <c r="JL91" s="432" t="str">
        <f t="shared" si="268"/>
        <v/>
      </c>
      <c r="JM91" s="432" t="str">
        <f t="shared" si="268"/>
        <v/>
      </c>
      <c r="JN91" s="432" t="str">
        <f t="shared" si="268"/>
        <v/>
      </c>
      <c r="JO91" s="432" t="str">
        <f t="shared" si="268"/>
        <v/>
      </c>
      <c r="JP91" s="432" t="str">
        <f t="shared" si="268"/>
        <v/>
      </c>
      <c r="JQ91" s="432" t="str">
        <f t="shared" si="268"/>
        <v/>
      </c>
      <c r="JR91" s="432" t="str">
        <f t="shared" si="268"/>
        <v/>
      </c>
      <c r="JS91" s="432" t="str">
        <f t="shared" si="269"/>
        <v/>
      </c>
      <c r="JT91" s="432" t="str">
        <f t="shared" si="269"/>
        <v/>
      </c>
      <c r="JU91" s="432" t="str">
        <f t="shared" si="269"/>
        <v/>
      </c>
      <c r="JV91" s="432" t="str">
        <f t="shared" si="269"/>
        <v/>
      </c>
      <c r="JW91" s="432" t="str">
        <f t="shared" si="269"/>
        <v/>
      </c>
      <c r="JX91" s="432" t="str">
        <f t="shared" si="269"/>
        <v/>
      </c>
      <c r="JY91" s="432" t="str">
        <f t="shared" si="269"/>
        <v/>
      </c>
      <c r="JZ91" s="432" t="str">
        <f t="shared" si="269"/>
        <v/>
      </c>
      <c r="KA91" s="432" t="str">
        <f t="shared" si="269"/>
        <v/>
      </c>
      <c r="KB91" s="432" t="str">
        <f t="shared" si="269"/>
        <v/>
      </c>
      <c r="KC91" s="432" t="str">
        <f t="shared" si="270"/>
        <v/>
      </c>
      <c r="KD91" s="432" t="str">
        <f t="shared" si="270"/>
        <v/>
      </c>
      <c r="KE91" s="432" t="str">
        <f t="shared" si="270"/>
        <v/>
      </c>
      <c r="KF91" s="432" t="str">
        <f t="shared" si="270"/>
        <v/>
      </c>
      <c r="KG91" s="432" t="str">
        <f t="shared" si="270"/>
        <v/>
      </c>
      <c r="KH91" s="432" t="str">
        <f t="shared" si="270"/>
        <v/>
      </c>
      <c r="KI91" s="432" t="str">
        <f t="shared" si="270"/>
        <v/>
      </c>
      <c r="KJ91" s="432" t="str">
        <f t="shared" si="270"/>
        <v/>
      </c>
      <c r="KK91" s="432" t="str">
        <f t="shared" si="270"/>
        <v/>
      </c>
      <c r="KL91" s="432" t="str">
        <f t="shared" si="270"/>
        <v/>
      </c>
      <c r="KM91" s="432" t="str">
        <f t="shared" si="271"/>
        <v/>
      </c>
      <c r="KN91" s="432" t="str">
        <f t="shared" si="271"/>
        <v/>
      </c>
      <c r="KO91" s="432" t="str">
        <f t="shared" si="271"/>
        <v/>
      </c>
      <c r="KP91" s="432" t="str">
        <f t="shared" si="271"/>
        <v/>
      </c>
      <c r="KQ91" s="432" t="str">
        <f t="shared" si="271"/>
        <v/>
      </c>
      <c r="KR91" s="432" t="str">
        <f t="shared" si="271"/>
        <v/>
      </c>
      <c r="KS91" s="432" t="str">
        <f t="shared" si="271"/>
        <v/>
      </c>
      <c r="KT91" s="432" t="str">
        <f t="shared" si="271"/>
        <v/>
      </c>
      <c r="KU91" s="432" t="str">
        <f t="shared" si="271"/>
        <v/>
      </c>
      <c r="KV91" s="432" t="str">
        <f t="shared" si="271"/>
        <v/>
      </c>
      <c r="KW91" s="432" t="str">
        <f t="shared" si="272"/>
        <v/>
      </c>
      <c r="KX91" s="432" t="str">
        <f t="shared" si="272"/>
        <v/>
      </c>
      <c r="KY91" s="432" t="str">
        <f t="shared" si="272"/>
        <v/>
      </c>
      <c r="KZ91" s="432" t="str">
        <f t="shared" si="272"/>
        <v/>
      </c>
      <c r="LA91" s="432" t="str">
        <f t="shared" si="272"/>
        <v/>
      </c>
      <c r="LB91" s="432" t="str">
        <f t="shared" si="272"/>
        <v/>
      </c>
      <c r="LC91" s="432" t="str">
        <f t="shared" si="272"/>
        <v/>
      </c>
      <c r="LD91" s="432" t="str">
        <f t="shared" si="272"/>
        <v/>
      </c>
      <c r="LE91" s="432" t="str">
        <f t="shared" si="272"/>
        <v/>
      </c>
      <c r="LF91" s="432" t="str">
        <f t="shared" si="272"/>
        <v/>
      </c>
      <c r="LG91" s="432" t="str">
        <f t="shared" si="273"/>
        <v/>
      </c>
      <c r="LH91" s="432" t="str">
        <f t="shared" si="273"/>
        <v/>
      </c>
      <c r="LI91" s="432" t="str">
        <f t="shared" si="273"/>
        <v/>
      </c>
      <c r="LJ91" s="432" t="str">
        <f t="shared" si="273"/>
        <v/>
      </c>
      <c r="LK91" s="432" t="str">
        <f t="shared" si="273"/>
        <v/>
      </c>
      <c r="LL91" s="432" t="str">
        <f t="shared" si="273"/>
        <v/>
      </c>
      <c r="LM91" s="432" t="str">
        <f t="shared" si="273"/>
        <v/>
      </c>
      <c r="LN91" s="432" t="str">
        <f t="shared" si="273"/>
        <v/>
      </c>
      <c r="LO91" s="432" t="str">
        <f t="shared" si="273"/>
        <v/>
      </c>
      <c r="LP91" s="432" t="str">
        <f t="shared" si="273"/>
        <v/>
      </c>
      <c r="LQ91" s="432" t="str">
        <f t="shared" si="274"/>
        <v/>
      </c>
      <c r="LR91" s="432" t="str">
        <f t="shared" si="274"/>
        <v/>
      </c>
      <c r="LS91" s="432" t="str">
        <f t="shared" si="274"/>
        <v/>
      </c>
      <c r="LT91" s="432" t="str">
        <f t="shared" si="274"/>
        <v/>
      </c>
      <c r="LU91" s="432" t="str">
        <f t="shared" si="274"/>
        <v/>
      </c>
      <c r="LV91" s="432" t="str">
        <f t="shared" si="274"/>
        <v/>
      </c>
      <c r="LW91" s="432" t="str">
        <f t="shared" si="274"/>
        <v/>
      </c>
      <c r="LX91" s="432" t="str">
        <f t="shared" si="274"/>
        <v/>
      </c>
      <c r="LY91" s="432" t="str">
        <f t="shared" si="274"/>
        <v/>
      </c>
      <c r="LZ91" s="432" t="str">
        <f t="shared" si="274"/>
        <v/>
      </c>
      <c r="MA91" s="432" t="str">
        <f t="shared" si="275"/>
        <v/>
      </c>
      <c r="MB91" s="432" t="str">
        <f t="shared" si="275"/>
        <v/>
      </c>
      <c r="MC91" s="432" t="str">
        <f t="shared" si="275"/>
        <v/>
      </c>
      <c r="MD91" s="432" t="str">
        <f t="shared" si="275"/>
        <v/>
      </c>
      <c r="ME91" s="432" t="str">
        <f t="shared" si="275"/>
        <v/>
      </c>
      <c r="MF91" s="432" t="str">
        <f t="shared" si="275"/>
        <v/>
      </c>
      <c r="MG91" s="432" t="str">
        <f t="shared" si="275"/>
        <v/>
      </c>
      <c r="MH91" s="432" t="str">
        <f t="shared" si="275"/>
        <v/>
      </c>
      <c r="MI91" s="432" t="str">
        <f t="shared" si="275"/>
        <v/>
      </c>
      <c r="MJ91" s="432" t="str">
        <f t="shared" si="275"/>
        <v/>
      </c>
      <c r="MK91" s="432" t="str">
        <f t="shared" si="276"/>
        <v/>
      </c>
      <c r="ML91" s="432" t="str">
        <f t="shared" si="276"/>
        <v/>
      </c>
      <c r="MM91" s="432" t="str">
        <f t="shared" si="276"/>
        <v/>
      </c>
      <c r="MN91" s="432" t="str">
        <f t="shared" si="276"/>
        <v/>
      </c>
      <c r="MO91" s="432" t="str">
        <f t="shared" si="276"/>
        <v/>
      </c>
      <c r="MP91" s="432" t="str">
        <f t="shared" si="276"/>
        <v/>
      </c>
      <c r="MQ91" s="432" t="str">
        <f t="shared" si="276"/>
        <v/>
      </c>
      <c r="MR91" s="432" t="str">
        <f t="shared" si="276"/>
        <v/>
      </c>
      <c r="MS91" s="432" t="str">
        <f t="shared" si="276"/>
        <v/>
      </c>
      <c r="MT91" s="432" t="str">
        <f t="shared" si="276"/>
        <v/>
      </c>
      <c r="MU91" s="432" t="str">
        <f t="shared" si="277"/>
        <v/>
      </c>
      <c r="MV91" s="432" t="str">
        <f t="shared" si="277"/>
        <v/>
      </c>
      <c r="MW91" s="432" t="str">
        <f t="shared" si="277"/>
        <v/>
      </c>
      <c r="MX91" s="432" t="str">
        <f t="shared" si="277"/>
        <v/>
      </c>
      <c r="MY91" s="432" t="str">
        <f t="shared" si="277"/>
        <v/>
      </c>
      <c r="MZ91" s="432" t="str">
        <f t="shared" si="277"/>
        <v/>
      </c>
      <c r="NA91" s="432" t="str">
        <f t="shared" si="277"/>
        <v/>
      </c>
      <c r="NB91" s="432" t="str">
        <f t="shared" si="277"/>
        <v/>
      </c>
      <c r="NC91" s="432" t="str">
        <f t="shared" si="277"/>
        <v/>
      </c>
      <c r="ND91" s="432" t="str">
        <f t="shared" si="277"/>
        <v/>
      </c>
      <c r="NE91" s="432" t="str">
        <f t="shared" si="278"/>
        <v/>
      </c>
      <c r="NF91" s="432" t="str">
        <f t="shared" si="278"/>
        <v/>
      </c>
      <c r="NG91" s="432" t="str">
        <f t="shared" si="278"/>
        <v/>
      </c>
      <c r="NH91" s="432" t="str">
        <f t="shared" si="278"/>
        <v/>
      </c>
      <c r="NI91" s="432" t="str">
        <f t="shared" si="278"/>
        <v/>
      </c>
      <c r="NJ91" s="432" t="str">
        <f t="shared" si="278"/>
        <v/>
      </c>
      <c r="NK91" s="432" t="str">
        <f t="shared" si="278"/>
        <v/>
      </c>
      <c r="NL91" s="432" t="str">
        <f t="shared" si="278"/>
        <v/>
      </c>
      <c r="NM91" s="432" t="str">
        <f t="shared" si="278"/>
        <v/>
      </c>
      <c r="NN91" s="432" t="str">
        <f t="shared" si="278"/>
        <v/>
      </c>
      <c r="NO91" s="432" t="str">
        <f t="shared" si="279"/>
        <v/>
      </c>
      <c r="NP91" s="432" t="str">
        <f t="shared" si="279"/>
        <v/>
      </c>
      <c r="NQ91" s="432" t="str">
        <f t="shared" si="279"/>
        <v/>
      </c>
      <c r="NR91" s="432" t="str">
        <f t="shared" si="279"/>
        <v/>
      </c>
      <c r="NS91" s="432" t="str">
        <f t="shared" si="279"/>
        <v/>
      </c>
      <c r="NT91" s="432" t="str">
        <f t="shared" si="279"/>
        <v/>
      </c>
      <c r="NU91" s="432" t="str">
        <f t="shared" si="279"/>
        <v/>
      </c>
      <c r="NV91" s="432" t="str">
        <f t="shared" si="279"/>
        <v/>
      </c>
      <c r="NW91" s="432" t="str">
        <f t="shared" si="279"/>
        <v/>
      </c>
      <c r="NX91" s="432" t="str">
        <f t="shared" si="279"/>
        <v/>
      </c>
      <c r="NY91" s="432" t="str">
        <f t="shared" si="280"/>
        <v/>
      </c>
      <c r="NZ91" s="432" t="str">
        <f t="shared" si="280"/>
        <v/>
      </c>
      <c r="OA91" s="432" t="str">
        <f t="shared" si="280"/>
        <v/>
      </c>
      <c r="OB91" s="432" t="str">
        <f t="shared" si="280"/>
        <v/>
      </c>
      <c r="OC91" s="432" t="str">
        <f t="shared" si="280"/>
        <v/>
      </c>
      <c r="OD91" s="432" t="str">
        <f t="shared" si="280"/>
        <v/>
      </c>
      <c r="OE91" s="432" t="str">
        <f t="shared" si="280"/>
        <v/>
      </c>
      <c r="OF91" s="432" t="str">
        <f t="shared" si="280"/>
        <v/>
      </c>
      <c r="OG91" s="432" t="str">
        <f t="shared" si="280"/>
        <v/>
      </c>
      <c r="OH91" s="432" t="str">
        <f t="shared" si="280"/>
        <v/>
      </c>
      <c r="OI91" s="432" t="str">
        <f t="shared" si="281"/>
        <v/>
      </c>
      <c r="OJ91" s="432" t="str">
        <f t="shared" si="281"/>
        <v/>
      </c>
      <c r="OK91" s="432" t="str">
        <f t="shared" si="281"/>
        <v/>
      </c>
      <c r="OL91" s="432" t="str">
        <f t="shared" si="281"/>
        <v/>
      </c>
      <c r="OM91" s="432" t="str">
        <f t="shared" si="281"/>
        <v/>
      </c>
      <c r="ON91" s="432" t="str">
        <f t="shared" si="281"/>
        <v/>
      </c>
      <c r="OO91" s="432" t="str">
        <f t="shared" si="281"/>
        <v/>
      </c>
      <c r="OP91" s="432" t="str">
        <f t="shared" si="281"/>
        <v/>
      </c>
      <c r="OQ91" s="432" t="str">
        <f t="shared" si="281"/>
        <v/>
      </c>
      <c r="OR91" s="432" t="str">
        <f t="shared" si="281"/>
        <v/>
      </c>
      <c r="OS91" s="432" t="str">
        <f t="shared" si="282"/>
        <v/>
      </c>
      <c r="OT91" s="432" t="str">
        <f t="shared" si="282"/>
        <v/>
      </c>
      <c r="OU91" s="432" t="str">
        <f t="shared" si="282"/>
        <v/>
      </c>
      <c r="OV91" s="432" t="str">
        <f t="shared" si="282"/>
        <v/>
      </c>
      <c r="OW91" s="432" t="str">
        <f t="shared" si="282"/>
        <v/>
      </c>
      <c r="OX91" s="432" t="str">
        <f t="shared" si="282"/>
        <v/>
      </c>
      <c r="OY91" s="432" t="str">
        <f t="shared" si="282"/>
        <v/>
      </c>
      <c r="OZ91" s="432" t="str">
        <f t="shared" si="282"/>
        <v/>
      </c>
      <c r="PA91" s="432" t="str">
        <f t="shared" si="282"/>
        <v/>
      </c>
      <c r="PB91" s="432" t="str">
        <f t="shared" si="282"/>
        <v/>
      </c>
      <c r="PC91" s="432" t="str">
        <f t="shared" si="282"/>
        <v/>
      </c>
      <c r="PD91" s="432" t="str">
        <f t="shared" si="282"/>
        <v/>
      </c>
      <c r="PE91" s="432" t="str">
        <f t="shared" si="282"/>
        <v/>
      </c>
    </row>
    <row r="92" spans="1:421" ht="15.6">
      <c r="A92" s="549"/>
      <c r="B92" s="550"/>
      <c r="C92" s="948"/>
      <c r="D92" s="550"/>
      <c r="E92" s="554"/>
      <c r="F92" s="550"/>
      <c r="G92" s="551"/>
      <c r="H92" s="552"/>
      <c r="I92" s="553"/>
      <c r="J92" s="554"/>
      <c r="K92" s="554" t="str">
        <f t="shared" ref="K92:K144" si="284">IFERROR(J92*H92*VLOOKUP(G92,$V$24:$W$160,2,0),"")</f>
        <v/>
      </c>
      <c r="L92" s="657" t="str">
        <f t="shared" ref="L92:L146" si="285">IF(A92="","",D92+H92)</f>
        <v/>
      </c>
      <c r="M92" s="952" t="str">
        <f t="shared" si="283"/>
        <v/>
      </c>
      <c r="N92" s="952" t="str">
        <f t="shared" ref="N92:N146" si="286">IF(A92="","",WORKDAY.INTL(M92,L92,1))</f>
        <v/>
      </c>
      <c r="O92" s="1487"/>
      <c r="P92" s="1487"/>
      <c r="Q92" s="98"/>
      <c r="R92" s="167" t="str">
        <f t="shared" ref="R92:R144" si="287">IF(B92="AQUISIÇÃO",ROW(), "")</f>
        <v/>
      </c>
      <c r="S92" s="167" t="str">
        <f t="shared" ref="S92:S144" si="288">IFERROR(INDEX(B$27:B$144,SMALL(R$27:R$144,ROW(A66))-26),"")</f>
        <v/>
      </c>
      <c r="T92" s="167" t="str">
        <f t="shared" ref="T92:T144" si="289">IFERROR(INDEX(C$27:C$144,SMALL(R$27:R$144,ROW(B66))-26),"")</f>
        <v/>
      </c>
      <c r="U92" s="167" t="str">
        <f t="shared" ref="U92:U144" si="290">IFERROR(INDEX(D$27:D$144,SMALL(R$27:R$144,ROW(A66))-26),"")</f>
        <v/>
      </c>
      <c r="V92" s="85" t="s">
        <v>693</v>
      </c>
      <c r="W92" s="450">
        <v>10.5</v>
      </c>
      <c r="X92" s="167" t="str">
        <f t="shared" ref="X92:X144" si="291">IFERROR(INDEX(E$27:E$144,SMALL(R$27:R$144,ROW(A66))-26),"")</f>
        <v/>
      </c>
      <c r="Y92" s="167" t="str">
        <f t="shared" ref="Y92:Y144" si="292">IFERROR(INDEX(A$27:A$144,SMALL(R$27:R$144,ROW(A66))-26),"")</f>
        <v/>
      </c>
      <c r="Z92" s="167" t="str">
        <f t="shared" ref="Z92:Z144" si="293">IFERROR(INDEX(M$27:M$144,SMALL(R$27:R$144,ROW(A66))-26),"")</f>
        <v/>
      </c>
      <c r="AA92" s="25"/>
      <c r="AB92" s="25"/>
      <c r="AC92" s="25"/>
      <c r="AD92" s="25"/>
      <c r="AE92" s="25"/>
      <c r="AF92" s="25"/>
      <c r="AG92" s="25"/>
      <c r="AH92" s="25"/>
      <c r="AI92" s="25"/>
      <c r="AJ92" s="25"/>
      <c r="AK92" s="25"/>
      <c r="AL92" s="25"/>
      <c r="AM92" s="25"/>
      <c r="AN92" s="25"/>
      <c r="AO92" s="25"/>
      <c r="AP92" s="25"/>
      <c r="AQ92" s="25"/>
      <c r="AR92" s="25"/>
      <c r="AS92" s="25"/>
      <c r="AT92" s="25"/>
      <c r="AU92" s="25"/>
      <c r="AV92" s="25"/>
      <c r="AW92" s="432" t="str">
        <f t="shared" si="246"/>
        <v/>
      </c>
      <c r="AX92" s="432" t="str">
        <f t="shared" si="246"/>
        <v/>
      </c>
      <c r="AY92" s="432" t="str">
        <f t="shared" si="246"/>
        <v/>
      </c>
      <c r="AZ92" s="432" t="str">
        <f t="shared" si="246"/>
        <v/>
      </c>
      <c r="BA92" s="432" t="str">
        <f t="shared" si="246"/>
        <v/>
      </c>
      <c r="BB92" s="432" t="str">
        <f t="shared" si="246"/>
        <v/>
      </c>
      <c r="BC92" s="432" t="str">
        <f t="shared" si="246"/>
        <v/>
      </c>
      <c r="BD92" s="432" t="str">
        <f t="shared" si="246"/>
        <v/>
      </c>
      <c r="BE92" s="432" t="str">
        <f t="shared" si="246"/>
        <v/>
      </c>
      <c r="BF92" s="432" t="str">
        <f t="shared" si="246"/>
        <v/>
      </c>
      <c r="BG92" s="432" t="str">
        <f t="shared" si="247"/>
        <v/>
      </c>
      <c r="BH92" s="432" t="str">
        <f t="shared" si="247"/>
        <v/>
      </c>
      <c r="BI92" s="432" t="str">
        <f t="shared" si="247"/>
        <v/>
      </c>
      <c r="BJ92" s="432" t="str">
        <f t="shared" si="247"/>
        <v/>
      </c>
      <c r="BK92" s="432" t="str">
        <f t="shared" si="247"/>
        <v/>
      </c>
      <c r="BL92" s="432" t="str">
        <f t="shared" si="247"/>
        <v/>
      </c>
      <c r="BM92" s="432" t="str">
        <f t="shared" si="247"/>
        <v/>
      </c>
      <c r="BN92" s="432" t="str">
        <f t="shared" si="247"/>
        <v/>
      </c>
      <c r="BO92" s="432" t="str">
        <f t="shared" si="247"/>
        <v/>
      </c>
      <c r="BP92" s="432" t="str">
        <f t="shared" si="247"/>
        <v/>
      </c>
      <c r="BQ92" s="432" t="str">
        <f t="shared" si="248"/>
        <v/>
      </c>
      <c r="BR92" s="432" t="str">
        <f t="shared" si="248"/>
        <v/>
      </c>
      <c r="BS92" s="432" t="str">
        <f t="shared" si="248"/>
        <v/>
      </c>
      <c r="BT92" s="432" t="str">
        <f t="shared" si="248"/>
        <v/>
      </c>
      <c r="BU92" s="432" t="str">
        <f t="shared" si="248"/>
        <v/>
      </c>
      <c r="BV92" s="432" t="str">
        <f t="shared" si="248"/>
        <v/>
      </c>
      <c r="BW92" s="432" t="str">
        <f t="shared" si="248"/>
        <v/>
      </c>
      <c r="BX92" s="432" t="str">
        <f t="shared" si="248"/>
        <v/>
      </c>
      <c r="BY92" s="432" t="str">
        <f t="shared" si="248"/>
        <v/>
      </c>
      <c r="BZ92" s="432" t="str">
        <f t="shared" si="248"/>
        <v/>
      </c>
      <c r="CA92" s="432" t="str">
        <f t="shared" si="249"/>
        <v/>
      </c>
      <c r="CB92" s="432" t="str">
        <f t="shared" si="249"/>
        <v/>
      </c>
      <c r="CC92" s="432" t="str">
        <f t="shared" si="249"/>
        <v/>
      </c>
      <c r="CD92" s="432" t="str">
        <f t="shared" si="249"/>
        <v/>
      </c>
      <c r="CE92" s="432" t="str">
        <f t="shared" si="249"/>
        <v/>
      </c>
      <c r="CF92" s="432" t="str">
        <f t="shared" si="249"/>
        <v/>
      </c>
      <c r="CG92" s="432" t="str">
        <f t="shared" si="249"/>
        <v/>
      </c>
      <c r="CH92" s="432" t="str">
        <f t="shared" si="249"/>
        <v/>
      </c>
      <c r="CI92" s="432" t="str">
        <f t="shared" si="249"/>
        <v/>
      </c>
      <c r="CJ92" s="432" t="str">
        <f t="shared" si="249"/>
        <v/>
      </c>
      <c r="CK92" s="432" t="str">
        <f t="shared" si="250"/>
        <v/>
      </c>
      <c r="CL92" s="432" t="str">
        <f t="shared" si="250"/>
        <v/>
      </c>
      <c r="CM92" s="432" t="str">
        <f t="shared" si="250"/>
        <v/>
      </c>
      <c r="CN92" s="432" t="str">
        <f t="shared" si="250"/>
        <v/>
      </c>
      <c r="CO92" s="432" t="str">
        <f t="shared" si="250"/>
        <v/>
      </c>
      <c r="CP92" s="432" t="str">
        <f t="shared" si="250"/>
        <v/>
      </c>
      <c r="CQ92" s="432" t="str">
        <f t="shared" si="250"/>
        <v/>
      </c>
      <c r="CR92" s="432" t="str">
        <f t="shared" si="250"/>
        <v/>
      </c>
      <c r="CS92" s="432" t="str">
        <f t="shared" si="250"/>
        <v/>
      </c>
      <c r="CT92" s="432" t="str">
        <f t="shared" si="250"/>
        <v/>
      </c>
      <c r="CU92" s="432" t="str">
        <f t="shared" si="251"/>
        <v/>
      </c>
      <c r="CV92" s="432" t="str">
        <f t="shared" si="251"/>
        <v/>
      </c>
      <c r="CW92" s="432" t="str">
        <f t="shared" si="251"/>
        <v/>
      </c>
      <c r="CX92" s="432" t="str">
        <f t="shared" si="251"/>
        <v/>
      </c>
      <c r="CY92" s="432" t="str">
        <f t="shared" si="251"/>
        <v/>
      </c>
      <c r="CZ92" s="432" t="str">
        <f t="shared" si="251"/>
        <v/>
      </c>
      <c r="DA92" s="432" t="str">
        <f t="shared" si="251"/>
        <v/>
      </c>
      <c r="DB92" s="432" t="str">
        <f t="shared" si="251"/>
        <v/>
      </c>
      <c r="DC92" s="432" t="str">
        <f t="shared" si="251"/>
        <v/>
      </c>
      <c r="DD92" s="432" t="str">
        <f t="shared" si="251"/>
        <v/>
      </c>
      <c r="DE92" s="432" t="str">
        <f t="shared" si="252"/>
        <v/>
      </c>
      <c r="DF92" s="432" t="str">
        <f t="shared" si="252"/>
        <v/>
      </c>
      <c r="DG92" s="432" t="str">
        <f t="shared" si="252"/>
        <v/>
      </c>
      <c r="DH92" s="432" t="str">
        <f t="shared" si="252"/>
        <v/>
      </c>
      <c r="DI92" s="432" t="str">
        <f t="shared" si="252"/>
        <v/>
      </c>
      <c r="DJ92" s="432" t="str">
        <f t="shared" si="252"/>
        <v/>
      </c>
      <c r="DK92" s="432" t="str">
        <f t="shared" si="252"/>
        <v/>
      </c>
      <c r="DL92" s="432" t="str">
        <f t="shared" si="252"/>
        <v/>
      </c>
      <c r="DM92" s="432" t="str">
        <f t="shared" si="252"/>
        <v/>
      </c>
      <c r="DN92" s="432" t="str">
        <f t="shared" si="252"/>
        <v/>
      </c>
      <c r="DO92" s="432" t="str">
        <f t="shared" si="253"/>
        <v/>
      </c>
      <c r="DP92" s="432" t="str">
        <f t="shared" si="253"/>
        <v/>
      </c>
      <c r="DQ92" s="432" t="str">
        <f t="shared" si="253"/>
        <v/>
      </c>
      <c r="DR92" s="432" t="str">
        <f t="shared" si="253"/>
        <v/>
      </c>
      <c r="DS92" s="432" t="str">
        <f t="shared" si="253"/>
        <v/>
      </c>
      <c r="DT92" s="432" t="str">
        <f t="shared" si="253"/>
        <v/>
      </c>
      <c r="DU92" s="432" t="str">
        <f t="shared" si="253"/>
        <v/>
      </c>
      <c r="DV92" s="432" t="str">
        <f t="shared" si="253"/>
        <v/>
      </c>
      <c r="DW92" s="432" t="str">
        <f t="shared" si="253"/>
        <v/>
      </c>
      <c r="DX92" s="432" t="str">
        <f t="shared" si="253"/>
        <v/>
      </c>
      <c r="DY92" s="432" t="str">
        <f t="shared" si="254"/>
        <v/>
      </c>
      <c r="DZ92" s="432" t="str">
        <f t="shared" si="254"/>
        <v/>
      </c>
      <c r="EA92" s="432" t="str">
        <f t="shared" si="254"/>
        <v/>
      </c>
      <c r="EB92" s="432" t="str">
        <f t="shared" si="254"/>
        <v/>
      </c>
      <c r="EC92" s="432" t="str">
        <f t="shared" si="254"/>
        <v/>
      </c>
      <c r="ED92" s="432" t="str">
        <f t="shared" si="254"/>
        <v/>
      </c>
      <c r="EE92" s="432" t="str">
        <f t="shared" si="254"/>
        <v/>
      </c>
      <c r="EF92" s="432" t="str">
        <f t="shared" si="254"/>
        <v/>
      </c>
      <c r="EG92" s="432" t="str">
        <f t="shared" si="254"/>
        <v/>
      </c>
      <c r="EH92" s="432" t="str">
        <f t="shared" si="254"/>
        <v/>
      </c>
      <c r="EI92" s="432" t="str">
        <f t="shared" si="255"/>
        <v/>
      </c>
      <c r="EJ92" s="432" t="str">
        <f t="shared" si="255"/>
        <v/>
      </c>
      <c r="EK92" s="432" t="str">
        <f t="shared" si="255"/>
        <v/>
      </c>
      <c r="EL92" s="432" t="str">
        <f t="shared" si="255"/>
        <v/>
      </c>
      <c r="EM92" s="432" t="str">
        <f t="shared" si="255"/>
        <v/>
      </c>
      <c r="EN92" s="432" t="str">
        <f t="shared" si="255"/>
        <v/>
      </c>
      <c r="EO92" s="432" t="str">
        <f t="shared" si="255"/>
        <v/>
      </c>
      <c r="EP92" s="432" t="str">
        <f t="shared" si="255"/>
        <v/>
      </c>
      <c r="EQ92" s="432" t="str">
        <f t="shared" si="255"/>
        <v/>
      </c>
      <c r="ER92" s="432" t="str">
        <f t="shared" si="255"/>
        <v/>
      </c>
      <c r="ES92" s="432" t="str">
        <f t="shared" si="256"/>
        <v/>
      </c>
      <c r="ET92" s="432" t="str">
        <f t="shared" si="256"/>
        <v/>
      </c>
      <c r="EU92" s="432" t="str">
        <f t="shared" si="256"/>
        <v/>
      </c>
      <c r="EV92" s="432" t="str">
        <f t="shared" si="256"/>
        <v/>
      </c>
      <c r="EW92" s="432" t="str">
        <f t="shared" si="256"/>
        <v/>
      </c>
      <c r="EX92" s="432" t="str">
        <f t="shared" si="256"/>
        <v/>
      </c>
      <c r="EY92" s="432" t="str">
        <f t="shared" si="256"/>
        <v/>
      </c>
      <c r="EZ92" s="432" t="str">
        <f t="shared" si="256"/>
        <v/>
      </c>
      <c r="FA92" s="432" t="str">
        <f t="shared" si="256"/>
        <v/>
      </c>
      <c r="FB92" s="432" t="str">
        <f t="shared" si="256"/>
        <v/>
      </c>
      <c r="FC92" s="432" t="str">
        <f t="shared" si="257"/>
        <v/>
      </c>
      <c r="FD92" s="432" t="str">
        <f t="shared" si="257"/>
        <v/>
      </c>
      <c r="FE92" s="432" t="str">
        <f t="shared" si="257"/>
        <v/>
      </c>
      <c r="FF92" s="432" t="str">
        <f t="shared" si="257"/>
        <v/>
      </c>
      <c r="FG92" s="432" t="str">
        <f t="shared" si="257"/>
        <v/>
      </c>
      <c r="FH92" s="432" t="str">
        <f t="shared" si="257"/>
        <v/>
      </c>
      <c r="FI92" s="432" t="str">
        <f t="shared" si="257"/>
        <v/>
      </c>
      <c r="FJ92" s="432" t="str">
        <f t="shared" si="257"/>
        <v/>
      </c>
      <c r="FK92" s="432" t="str">
        <f t="shared" si="257"/>
        <v/>
      </c>
      <c r="FL92" s="432" t="str">
        <f t="shared" si="257"/>
        <v/>
      </c>
      <c r="FM92" s="432" t="str">
        <f t="shared" si="258"/>
        <v/>
      </c>
      <c r="FN92" s="432" t="str">
        <f t="shared" si="258"/>
        <v/>
      </c>
      <c r="FO92" s="432" t="str">
        <f t="shared" si="258"/>
        <v/>
      </c>
      <c r="FP92" s="432" t="str">
        <f t="shared" si="258"/>
        <v/>
      </c>
      <c r="FQ92" s="432" t="str">
        <f t="shared" si="258"/>
        <v/>
      </c>
      <c r="FR92" s="432" t="str">
        <f t="shared" si="258"/>
        <v/>
      </c>
      <c r="FS92" s="432" t="str">
        <f t="shared" si="258"/>
        <v/>
      </c>
      <c r="FT92" s="432" t="str">
        <f t="shared" si="258"/>
        <v/>
      </c>
      <c r="FU92" s="432" t="str">
        <f t="shared" si="258"/>
        <v/>
      </c>
      <c r="FV92" s="432" t="str">
        <f t="shared" si="258"/>
        <v/>
      </c>
      <c r="FW92" s="432" t="str">
        <f t="shared" si="259"/>
        <v/>
      </c>
      <c r="FX92" s="432" t="str">
        <f t="shared" si="259"/>
        <v/>
      </c>
      <c r="FY92" s="432" t="str">
        <f t="shared" si="259"/>
        <v/>
      </c>
      <c r="FZ92" s="432" t="str">
        <f t="shared" si="259"/>
        <v/>
      </c>
      <c r="GA92" s="432" t="str">
        <f t="shared" si="259"/>
        <v/>
      </c>
      <c r="GB92" s="432" t="str">
        <f t="shared" si="259"/>
        <v/>
      </c>
      <c r="GC92" s="432" t="str">
        <f t="shared" si="259"/>
        <v/>
      </c>
      <c r="GD92" s="432" t="str">
        <f t="shared" si="259"/>
        <v/>
      </c>
      <c r="GE92" s="432" t="str">
        <f t="shared" si="259"/>
        <v/>
      </c>
      <c r="GF92" s="432" t="str">
        <f t="shared" si="259"/>
        <v/>
      </c>
      <c r="GG92" s="432" t="str">
        <f t="shared" si="260"/>
        <v/>
      </c>
      <c r="GH92" s="432" t="str">
        <f t="shared" si="260"/>
        <v/>
      </c>
      <c r="GI92" s="432" t="str">
        <f t="shared" si="260"/>
        <v/>
      </c>
      <c r="GJ92" s="432" t="str">
        <f t="shared" si="260"/>
        <v/>
      </c>
      <c r="GK92" s="432" t="str">
        <f t="shared" si="260"/>
        <v/>
      </c>
      <c r="GL92" s="432" t="str">
        <f t="shared" si="260"/>
        <v/>
      </c>
      <c r="GM92" s="432" t="str">
        <f t="shared" si="260"/>
        <v/>
      </c>
      <c r="GN92" s="432" t="str">
        <f t="shared" si="260"/>
        <v/>
      </c>
      <c r="GO92" s="432" t="str">
        <f t="shared" si="260"/>
        <v/>
      </c>
      <c r="GP92" s="432" t="str">
        <f t="shared" si="260"/>
        <v/>
      </c>
      <c r="GQ92" s="432" t="str">
        <f t="shared" si="261"/>
        <v/>
      </c>
      <c r="GR92" s="432" t="str">
        <f t="shared" si="261"/>
        <v/>
      </c>
      <c r="GS92" s="432" t="str">
        <f t="shared" si="261"/>
        <v/>
      </c>
      <c r="GT92" s="432" t="str">
        <f t="shared" si="261"/>
        <v/>
      </c>
      <c r="GU92" s="432" t="str">
        <f t="shared" si="261"/>
        <v/>
      </c>
      <c r="GV92" s="432" t="str">
        <f t="shared" si="261"/>
        <v/>
      </c>
      <c r="GW92" s="432" t="str">
        <f t="shared" si="261"/>
        <v/>
      </c>
      <c r="GX92" s="432" t="str">
        <f t="shared" si="261"/>
        <v/>
      </c>
      <c r="GY92" s="432" t="str">
        <f t="shared" si="261"/>
        <v/>
      </c>
      <c r="GZ92" s="432" t="str">
        <f t="shared" si="261"/>
        <v/>
      </c>
      <c r="HA92" s="432" t="str">
        <f t="shared" si="262"/>
        <v/>
      </c>
      <c r="HB92" s="432" t="str">
        <f t="shared" si="262"/>
        <v/>
      </c>
      <c r="HC92" s="432" t="str">
        <f t="shared" si="262"/>
        <v/>
      </c>
      <c r="HD92" s="432" t="str">
        <f t="shared" si="262"/>
        <v/>
      </c>
      <c r="HE92" s="432" t="str">
        <f t="shared" si="262"/>
        <v/>
      </c>
      <c r="HF92" s="432" t="str">
        <f t="shared" si="262"/>
        <v/>
      </c>
      <c r="HG92" s="432" t="str">
        <f t="shared" si="262"/>
        <v/>
      </c>
      <c r="HH92" s="432" t="str">
        <f t="shared" si="262"/>
        <v/>
      </c>
      <c r="HI92" s="432" t="str">
        <f t="shared" si="262"/>
        <v/>
      </c>
      <c r="HJ92" s="432" t="str">
        <f t="shared" si="262"/>
        <v/>
      </c>
      <c r="HK92" s="432" t="str">
        <f t="shared" si="263"/>
        <v/>
      </c>
      <c r="HL92" s="432" t="str">
        <f t="shared" si="263"/>
        <v/>
      </c>
      <c r="HM92" s="432" t="str">
        <f t="shared" si="263"/>
        <v/>
      </c>
      <c r="HN92" s="432" t="str">
        <f t="shared" si="263"/>
        <v/>
      </c>
      <c r="HO92" s="432" t="str">
        <f t="shared" si="263"/>
        <v/>
      </c>
      <c r="HP92" s="432" t="str">
        <f t="shared" si="263"/>
        <v/>
      </c>
      <c r="HQ92" s="432" t="str">
        <f t="shared" si="263"/>
        <v/>
      </c>
      <c r="HR92" s="432" t="str">
        <f t="shared" si="263"/>
        <v/>
      </c>
      <c r="HS92" s="432" t="str">
        <f t="shared" si="263"/>
        <v/>
      </c>
      <c r="HT92" s="432" t="str">
        <f t="shared" si="263"/>
        <v/>
      </c>
      <c r="HU92" s="432" t="str">
        <f t="shared" si="264"/>
        <v/>
      </c>
      <c r="HV92" s="432" t="str">
        <f t="shared" si="264"/>
        <v/>
      </c>
      <c r="HW92" s="432" t="str">
        <f t="shared" si="264"/>
        <v/>
      </c>
      <c r="HX92" s="432" t="str">
        <f t="shared" si="264"/>
        <v/>
      </c>
      <c r="HY92" s="432" t="str">
        <f t="shared" si="264"/>
        <v/>
      </c>
      <c r="HZ92" s="432" t="str">
        <f t="shared" si="264"/>
        <v/>
      </c>
      <c r="IA92" s="432" t="str">
        <f t="shared" si="264"/>
        <v/>
      </c>
      <c r="IB92" s="432" t="str">
        <f t="shared" si="264"/>
        <v/>
      </c>
      <c r="IC92" s="432" t="str">
        <f t="shared" si="264"/>
        <v/>
      </c>
      <c r="ID92" s="432" t="str">
        <f t="shared" si="264"/>
        <v/>
      </c>
      <c r="IE92" s="432" t="str">
        <f t="shared" si="265"/>
        <v/>
      </c>
      <c r="IF92" s="432" t="str">
        <f t="shared" si="265"/>
        <v/>
      </c>
      <c r="IG92" s="432" t="str">
        <f t="shared" si="265"/>
        <v/>
      </c>
      <c r="IH92" s="432" t="str">
        <f t="shared" si="265"/>
        <v/>
      </c>
      <c r="II92" s="432" t="str">
        <f t="shared" si="265"/>
        <v/>
      </c>
      <c r="IJ92" s="432" t="str">
        <f t="shared" si="265"/>
        <v/>
      </c>
      <c r="IK92" s="432" t="str">
        <f t="shared" si="265"/>
        <v/>
      </c>
      <c r="IL92" s="432" t="str">
        <f t="shared" si="265"/>
        <v/>
      </c>
      <c r="IM92" s="432" t="str">
        <f t="shared" si="265"/>
        <v/>
      </c>
      <c r="IN92" s="432" t="str">
        <f t="shared" si="265"/>
        <v/>
      </c>
      <c r="IO92" s="432" t="str">
        <f t="shared" si="266"/>
        <v/>
      </c>
      <c r="IP92" s="432" t="str">
        <f t="shared" si="266"/>
        <v/>
      </c>
      <c r="IQ92" s="432" t="str">
        <f t="shared" si="266"/>
        <v/>
      </c>
      <c r="IR92" s="432" t="str">
        <f t="shared" si="266"/>
        <v/>
      </c>
      <c r="IS92" s="432" t="str">
        <f t="shared" si="266"/>
        <v/>
      </c>
      <c r="IT92" s="432" t="str">
        <f t="shared" si="266"/>
        <v/>
      </c>
      <c r="IU92" s="432" t="str">
        <f t="shared" si="266"/>
        <v/>
      </c>
      <c r="IV92" s="432" t="str">
        <f t="shared" si="266"/>
        <v/>
      </c>
      <c r="IW92" s="432" t="str">
        <f t="shared" si="266"/>
        <v/>
      </c>
      <c r="IX92" s="432" t="str">
        <f t="shared" si="266"/>
        <v/>
      </c>
      <c r="IY92" s="432" t="str">
        <f t="shared" si="267"/>
        <v/>
      </c>
      <c r="IZ92" s="432" t="str">
        <f t="shared" si="267"/>
        <v/>
      </c>
      <c r="JA92" s="432" t="str">
        <f t="shared" si="267"/>
        <v/>
      </c>
      <c r="JB92" s="432" t="str">
        <f t="shared" si="267"/>
        <v/>
      </c>
      <c r="JC92" s="432" t="str">
        <f t="shared" si="267"/>
        <v/>
      </c>
      <c r="JD92" s="432" t="str">
        <f t="shared" si="267"/>
        <v/>
      </c>
      <c r="JE92" s="432" t="str">
        <f t="shared" si="267"/>
        <v/>
      </c>
      <c r="JF92" s="432" t="str">
        <f t="shared" si="267"/>
        <v/>
      </c>
      <c r="JG92" s="432" t="str">
        <f t="shared" si="267"/>
        <v/>
      </c>
      <c r="JH92" s="432" t="str">
        <f t="shared" si="267"/>
        <v/>
      </c>
      <c r="JI92" s="432" t="str">
        <f t="shared" si="268"/>
        <v/>
      </c>
      <c r="JJ92" s="432" t="str">
        <f t="shared" si="268"/>
        <v/>
      </c>
      <c r="JK92" s="432" t="str">
        <f t="shared" si="268"/>
        <v/>
      </c>
      <c r="JL92" s="432" t="str">
        <f t="shared" si="268"/>
        <v/>
      </c>
      <c r="JM92" s="432" t="str">
        <f t="shared" si="268"/>
        <v/>
      </c>
      <c r="JN92" s="432" t="str">
        <f t="shared" si="268"/>
        <v/>
      </c>
      <c r="JO92" s="432" t="str">
        <f t="shared" si="268"/>
        <v/>
      </c>
      <c r="JP92" s="432" t="str">
        <f t="shared" si="268"/>
        <v/>
      </c>
      <c r="JQ92" s="432" t="str">
        <f t="shared" si="268"/>
        <v/>
      </c>
      <c r="JR92" s="432" t="str">
        <f t="shared" si="268"/>
        <v/>
      </c>
      <c r="JS92" s="432" t="str">
        <f t="shared" si="269"/>
        <v/>
      </c>
      <c r="JT92" s="432" t="str">
        <f t="shared" si="269"/>
        <v/>
      </c>
      <c r="JU92" s="432" t="str">
        <f t="shared" si="269"/>
        <v/>
      </c>
      <c r="JV92" s="432" t="str">
        <f t="shared" si="269"/>
        <v/>
      </c>
      <c r="JW92" s="432" t="str">
        <f t="shared" si="269"/>
        <v/>
      </c>
      <c r="JX92" s="432" t="str">
        <f t="shared" si="269"/>
        <v/>
      </c>
      <c r="JY92" s="432" t="str">
        <f t="shared" si="269"/>
        <v/>
      </c>
      <c r="JZ92" s="432" t="str">
        <f t="shared" si="269"/>
        <v/>
      </c>
      <c r="KA92" s="432" t="str">
        <f t="shared" si="269"/>
        <v/>
      </c>
      <c r="KB92" s="432" t="str">
        <f t="shared" si="269"/>
        <v/>
      </c>
      <c r="KC92" s="432" t="str">
        <f t="shared" si="270"/>
        <v/>
      </c>
      <c r="KD92" s="432" t="str">
        <f t="shared" si="270"/>
        <v/>
      </c>
      <c r="KE92" s="432" t="str">
        <f t="shared" si="270"/>
        <v/>
      </c>
      <c r="KF92" s="432" t="str">
        <f t="shared" si="270"/>
        <v/>
      </c>
      <c r="KG92" s="432" t="str">
        <f t="shared" si="270"/>
        <v/>
      </c>
      <c r="KH92" s="432" t="str">
        <f t="shared" si="270"/>
        <v/>
      </c>
      <c r="KI92" s="432" t="str">
        <f t="shared" si="270"/>
        <v/>
      </c>
      <c r="KJ92" s="432" t="str">
        <f t="shared" si="270"/>
        <v/>
      </c>
      <c r="KK92" s="432" t="str">
        <f t="shared" si="270"/>
        <v/>
      </c>
      <c r="KL92" s="432" t="str">
        <f t="shared" si="270"/>
        <v/>
      </c>
      <c r="KM92" s="432" t="str">
        <f t="shared" si="271"/>
        <v/>
      </c>
      <c r="KN92" s="432" t="str">
        <f t="shared" si="271"/>
        <v/>
      </c>
      <c r="KO92" s="432" t="str">
        <f t="shared" si="271"/>
        <v/>
      </c>
      <c r="KP92" s="432" t="str">
        <f t="shared" si="271"/>
        <v/>
      </c>
      <c r="KQ92" s="432" t="str">
        <f t="shared" si="271"/>
        <v/>
      </c>
      <c r="KR92" s="432" t="str">
        <f t="shared" si="271"/>
        <v/>
      </c>
      <c r="KS92" s="432" t="str">
        <f t="shared" si="271"/>
        <v/>
      </c>
      <c r="KT92" s="432" t="str">
        <f t="shared" si="271"/>
        <v/>
      </c>
      <c r="KU92" s="432" t="str">
        <f t="shared" si="271"/>
        <v/>
      </c>
      <c r="KV92" s="432" t="str">
        <f t="shared" si="271"/>
        <v/>
      </c>
      <c r="KW92" s="432" t="str">
        <f t="shared" si="272"/>
        <v/>
      </c>
      <c r="KX92" s="432" t="str">
        <f t="shared" si="272"/>
        <v/>
      </c>
      <c r="KY92" s="432" t="str">
        <f t="shared" si="272"/>
        <v/>
      </c>
      <c r="KZ92" s="432" t="str">
        <f t="shared" si="272"/>
        <v/>
      </c>
      <c r="LA92" s="432" t="str">
        <f t="shared" si="272"/>
        <v/>
      </c>
      <c r="LB92" s="432" t="str">
        <f t="shared" si="272"/>
        <v/>
      </c>
      <c r="LC92" s="432" t="str">
        <f t="shared" si="272"/>
        <v/>
      </c>
      <c r="LD92" s="432" t="str">
        <f t="shared" si="272"/>
        <v/>
      </c>
      <c r="LE92" s="432" t="str">
        <f t="shared" si="272"/>
        <v/>
      </c>
      <c r="LF92" s="432" t="str">
        <f t="shared" si="272"/>
        <v/>
      </c>
      <c r="LG92" s="432" t="str">
        <f t="shared" si="273"/>
        <v/>
      </c>
      <c r="LH92" s="432" t="str">
        <f t="shared" si="273"/>
        <v/>
      </c>
      <c r="LI92" s="432" t="str">
        <f t="shared" si="273"/>
        <v/>
      </c>
      <c r="LJ92" s="432" t="str">
        <f t="shared" si="273"/>
        <v/>
      </c>
      <c r="LK92" s="432" t="str">
        <f t="shared" si="273"/>
        <v/>
      </c>
      <c r="LL92" s="432" t="str">
        <f t="shared" si="273"/>
        <v/>
      </c>
      <c r="LM92" s="432" t="str">
        <f t="shared" si="273"/>
        <v/>
      </c>
      <c r="LN92" s="432" t="str">
        <f t="shared" si="273"/>
        <v/>
      </c>
      <c r="LO92" s="432" t="str">
        <f t="shared" si="273"/>
        <v/>
      </c>
      <c r="LP92" s="432" t="str">
        <f t="shared" si="273"/>
        <v/>
      </c>
      <c r="LQ92" s="432" t="str">
        <f t="shared" si="274"/>
        <v/>
      </c>
      <c r="LR92" s="432" t="str">
        <f t="shared" si="274"/>
        <v/>
      </c>
      <c r="LS92" s="432" t="str">
        <f t="shared" si="274"/>
        <v/>
      </c>
      <c r="LT92" s="432" t="str">
        <f t="shared" si="274"/>
        <v/>
      </c>
      <c r="LU92" s="432" t="str">
        <f t="shared" si="274"/>
        <v/>
      </c>
      <c r="LV92" s="432" t="str">
        <f t="shared" si="274"/>
        <v/>
      </c>
      <c r="LW92" s="432" t="str">
        <f t="shared" si="274"/>
        <v/>
      </c>
      <c r="LX92" s="432" t="str">
        <f t="shared" si="274"/>
        <v/>
      </c>
      <c r="LY92" s="432" t="str">
        <f t="shared" si="274"/>
        <v/>
      </c>
      <c r="LZ92" s="432" t="str">
        <f t="shared" si="274"/>
        <v/>
      </c>
      <c r="MA92" s="432" t="str">
        <f t="shared" si="275"/>
        <v/>
      </c>
      <c r="MB92" s="432" t="str">
        <f t="shared" si="275"/>
        <v/>
      </c>
      <c r="MC92" s="432" t="str">
        <f t="shared" si="275"/>
        <v/>
      </c>
      <c r="MD92" s="432" t="str">
        <f t="shared" si="275"/>
        <v/>
      </c>
      <c r="ME92" s="432" t="str">
        <f t="shared" si="275"/>
        <v/>
      </c>
      <c r="MF92" s="432" t="str">
        <f t="shared" si="275"/>
        <v/>
      </c>
      <c r="MG92" s="432" t="str">
        <f t="shared" si="275"/>
        <v/>
      </c>
      <c r="MH92" s="432" t="str">
        <f t="shared" si="275"/>
        <v/>
      </c>
      <c r="MI92" s="432" t="str">
        <f t="shared" si="275"/>
        <v/>
      </c>
      <c r="MJ92" s="432" t="str">
        <f t="shared" si="275"/>
        <v/>
      </c>
      <c r="MK92" s="432" t="str">
        <f t="shared" si="276"/>
        <v/>
      </c>
      <c r="ML92" s="432" t="str">
        <f t="shared" si="276"/>
        <v/>
      </c>
      <c r="MM92" s="432" t="str">
        <f t="shared" si="276"/>
        <v/>
      </c>
      <c r="MN92" s="432" t="str">
        <f t="shared" si="276"/>
        <v/>
      </c>
      <c r="MO92" s="432" t="str">
        <f t="shared" si="276"/>
        <v/>
      </c>
      <c r="MP92" s="432" t="str">
        <f t="shared" si="276"/>
        <v/>
      </c>
      <c r="MQ92" s="432" t="str">
        <f t="shared" si="276"/>
        <v/>
      </c>
      <c r="MR92" s="432" t="str">
        <f t="shared" si="276"/>
        <v/>
      </c>
      <c r="MS92" s="432" t="str">
        <f t="shared" si="276"/>
        <v/>
      </c>
      <c r="MT92" s="432" t="str">
        <f t="shared" si="276"/>
        <v/>
      </c>
      <c r="MU92" s="432" t="str">
        <f t="shared" si="277"/>
        <v/>
      </c>
      <c r="MV92" s="432" t="str">
        <f t="shared" si="277"/>
        <v/>
      </c>
      <c r="MW92" s="432" t="str">
        <f t="shared" si="277"/>
        <v/>
      </c>
      <c r="MX92" s="432" t="str">
        <f t="shared" si="277"/>
        <v/>
      </c>
      <c r="MY92" s="432" t="str">
        <f t="shared" si="277"/>
        <v/>
      </c>
      <c r="MZ92" s="432" t="str">
        <f t="shared" si="277"/>
        <v/>
      </c>
      <c r="NA92" s="432" t="str">
        <f t="shared" si="277"/>
        <v/>
      </c>
      <c r="NB92" s="432" t="str">
        <f t="shared" si="277"/>
        <v/>
      </c>
      <c r="NC92" s="432" t="str">
        <f t="shared" si="277"/>
        <v/>
      </c>
      <c r="ND92" s="432" t="str">
        <f t="shared" si="277"/>
        <v/>
      </c>
      <c r="NE92" s="432" t="str">
        <f t="shared" si="278"/>
        <v/>
      </c>
      <c r="NF92" s="432" t="str">
        <f t="shared" si="278"/>
        <v/>
      </c>
      <c r="NG92" s="432" t="str">
        <f t="shared" si="278"/>
        <v/>
      </c>
      <c r="NH92" s="432" t="str">
        <f t="shared" si="278"/>
        <v/>
      </c>
      <c r="NI92" s="432" t="str">
        <f t="shared" si="278"/>
        <v/>
      </c>
      <c r="NJ92" s="432" t="str">
        <f t="shared" si="278"/>
        <v/>
      </c>
      <c r="NK92" s="432" t="str">
        <f t="shared" si="278"/>
        <v/>
      </c>
      <c r="NL92" s="432" t="str">
        <f t="shared" si="278"/>
        <v/>
      </c>
      <c r="NM92" s="432" t="str">
        <f t="shared" si="278"/>
        <v/>
      </c>
      <c r="NN92" s="432" t="str">
        <f t="shared" si="278"/>
        <v/>
      </c>
      <c r="NO92" s="432" t="str">
        <f t="shared" si="279"/>
        <v/>
      </c>
      <c r="NP92" s="432" t="str">
        <f t="shared" si="279"/>
        <v/>
      </c>
      <c r="NQ92" s="432" t="str">
        <f t="shared" si="279"/>
        <v/>
      </c>
      <c r="NR92" s="432" t="str">
        <f t="shared" si="279"/>
        <v/>
      </c>
      <c r="NS92" s="432" t="str">
        <f t="shared" si="279"/>
        <v/>
      </c>
      <c r="NT92" s="432" t="str">
        <f t="shared" si="279"/>
        <v/>
      </c>
      <c r="NU92" s="432" t="str">
        <f t="shared" si="279"/>
        <v/>
      </c>
      <c r="NV92" s="432" t="str">
        <f t="shared" si="279"/>
        <v/>
      </c>
      <c r="NW92" s="432" t="str">
        <f t="shared" si="279"/>
        <v/>
      </c>
      <c r="NX92" s="432" t="str">
        <f t="shared" si="279"/>
        <v/>
      </c>
      <c r="NY92" s="432" t="str">
        <f t="shared" si="280"/>
        <v/>
      </c>
      <c r="NZ92" s="432" t="str">
        <f t="shared" si="280"/>
        <v/>
      </c>
      <c r="OA92" s="432" t="str">
        <f t="shared" si="280"/>
        <v/>
      </c>
      <c r="OB92" s="432" t="str">
        <f t="shared" si="280"/>
        <v/>
      </c>
      <c r="OC92" s="432" t="str">
        <f t="shared" si="280"/>
        <v/>
      </c>
      <c r="OD92" s="432" t="str">
        <f t="shared" si="280"/>
        <v/>
      </c>
      <c r="OE92" s="432" t="str">
        <f t="shared" si="280"/>
        <v/>
      </c>
      <c r="OF92" s="432" t="str">
        <f t="shared" si="280"/>
        <v/>
      </c>
      <c r="OG92" s="432" t="str">
        <f t="shared" si="280"/>
        <v/>
      </c>
      <c r="OH92" s="432" t="str">
        <f t="shared" si="280"/>
        <v/>
      </c>
      <c r="OI92" s="432" t="str">
        <f t="shared" si="281"/>
        <v/>
      </c>
      <c r="OJ92" s="432" t="str">
        <f t="shared" si="281"/>
        <v/>
      </c>
      <c r="OK92" s="432" t="str">
        <f t="shared" si="281"/>
        <v/>
      </c>
      <c r="OL92" s="432" t="str">
        <f t="shared" si="281"/>
        <v/>
      </c>
      <c r="OM92" s="432" t="str">
        <f t="shared" si="281"/>
        <v/>
      </c>
      <c r="ON92" s="432" t="str">
        <f t="shared" si="281"/>
        <v/>
      </c>
      <c r="OO92" s="432" t="str">
        <f t="shared" si="281"/>
        <v/>
      </c>
      <c r="OP92" s="432" t="str">
        <f t="shared" si="281"/>
        <v/>
      </c>
      <c r="OQ92" s="432" t="str">
        <f t="shared" si="281"/>
        <v/>
      </c>
      <c r="OR92" s="432" t="str">
        <f t="shared" si="281"/>
        <v/>
      </c>
      <c r="OS92" s="432" t="str">
        <f t="shared" si="282"/>
        <v/>
      </c>
      <c r="OT92" s="432" t="str">
        <f t="shared" si="282"/>
        <v/>
      </c>
      <c r="OU92" s="432" t="str">
        <f t="shared" si="282"/>
        <v/>
      </c>
      <c r="OV92" s="432" t="str">
        <f t="shared" si="282"/>
        <v/>
      </c>
      <c r="OW92" s="432" t="str">
        <f t="shared" si="282"/>
        <v/>
      </c>
      <c r="OX92" s="432" t="str">
        <f t="shared" si="282"/>
        <v/>
      </c>
      <c r="OY92" s="432" t="str">
        <f t="shared" si="282"/>
        <v/>
      </c>
      <c r="OZ92" s="432" t="str">
        <f t="shared" si="282"/>
        <v/>
      </c>
      <c r="PA92" s="432" t="str">
        <f t="shared" si="282"/>
        <v/>
      </c>
      <c r="PB92" s="432" t="str">
        <f t="shared" si="282"/>
        <v/>
      </c>
      <c r="PC92" s="432" t="str">
        <f t="shared" si="282"/>
        <v/>
      </c>
      <c r="PD92" s="432" t="str">
        <f t="shared" si="282"/>
        <v/>
      </c>
      <c r="PE92" s="432" t="str">
        <f t="shared" si="282"/>
        <v/>
      </c>
    </row>
    <row r="93" spans="1:421" ht="15.6">
      <c r="A93" s="541"/>
      <c r="B93" s="542"/>
      <c r="C93" s="947"/>
      <c r="D93" s="542"/>
      <c r="E93" s="546"/>
      <c r="F93" s="542"/>
      <c r="G93" s="543"/>
      <c r="H93" s="544"/>
      <c r="I93" s="545"/>
      <c r="J93" s="546"/>
      <c r="K93" s="546" t="str">
        <f t="shared" si="284"/>
        <v/>
      </c>
      <c r="L93" s="547" t="str">
        <f t="shared" si="285"/>
        <v/>
      </c>
      <c r="M93" s="951" t="str">
        <f t="shared" si="283"/>
        <v/>
      </c>
      <c r="N93" s="951" t="str">
        <f t="shared" si="286"/>
        <v/>
      </c>
      <c r="O93" s="1486"/>
      <c r="P93" s="1486"/>
      <c r="Q93" s="98"/>
      <c r="R93" s="167" t="str">
        <f t="shared" si="287"/>
        <v/>
      </c>
      <c r="S93" s="167" t="str">
        <f t="shared" si="288"/>
        <v/>
      </c>
      <c r="T93" s="167" t="str">
        <f t="shared" si="289"/>
        <v/>
      </c>
      <c r="U93" s="167" t="str">
        <f t="shared" si="290"/>
        <v/>
      </c>
      <c r="V93" s="85" t="s">
        <v>694</v>
      </c>
      <c r="W93" s="450">
        <v>10.66666666666667</v>
      </c>
      <c r="X93" s="167" t="str">
        <f t="shared" si="291"/>
        <v/>
      </c>
      <c r="Y93" s="167" t="str">
        <f t="shared" si="292"/>
        <v/>
      </c>
      <c r="Z93" s="167" t="str">
        <f t="shared" si="293"/>
        <v/>
      </c>
      <c r="AA93" s="25"/>
      <c r="AB93" s="25"/>
      <c r="AC93" s="25"/>
      <c r="AD93" s="25"/>
      <c r="AE93" s="25"/>
      <c r="AF93" s="25"/>
      <c r="AG93" s="25"/>
      <c r="AH93" s="25"/>
      <c r="AI93" s="25"/>
      <c r="AJ93" s="25"/>
      <c r="AK93" s="25"/>
      <c r="AL93" s="25"/>
      <c r="AM93" s="25"/>
      <c r="AN93" s="25"/>
      <c r="AO93" s="25"/>
      <c r="AP93" s="25"/>
      <c r="AQ93" s="25"/>
      <c r="AR93" s="25"/>
      <c r="AS93" s="25"/>
      <c r="AT93" s="25"/>
      <c r="AU93" s="25"/>
      <c r="AV93" s="25"/>
      <c r="AW93" s="432" t="str">
        <f t="shared" si="246"/>
        <v/>
      </c>
      <c r="AX93" s="432" t="str">
        <f t="shared" si="246"/>
        <v/>
      </c>
      <c r="AY93" s="432" t="str">
        <f t="shared" si="246"/>
        <v/>
      </c>
      <c r="AZ93" s="432" t="str">
        <f t="shared" si="246"/>
        <v/>
      </c>
      <c r="BA93" s="432" t="str">
        <f t="shared" si="246"/>
        <v/>
      </c>
      <c r="BB93" s="432" t="str">
        <f t="shared" si="246"/>
        <v/>
      </c>
      <c r="BC93" s="432" t="str">
        <f t="shared" si="246"/>
        <v/>
      </c>
      <c r="BD93" s="432" t="str">
        <f t="shared" si="246"/>
        <v/>
      </c>
      <c r="BE93" s="432" t="str">
        <f t="shared" si="246"/>
        <v/>
      </c>
      <c r="BF93" s="432" t="str">
        <f t="shared" si="246"/>
        <v/>
      </c>
      <c r="BG93" s="432" t="str">
        <f t="shared" si="247"/>
        <v/>
      </c>
      <c r="BH93" s="432" t="str">
        <f t="shared" si="247"/>
        <v/>
      </c>
      <c r="BI93" s="432" t="str">
        <f t="shared" si="247"/>
        <v/>
      </c>
      <c r="BJ93" s="432" t="str">
        <f t="shared" si="247"/>
        <v/>
      </c>
      <c r="BK93" s="432" t="str">
        <f t="shared" si="247"/>
        <v/>
      </c>
      <c r="BL93" s="432" t="str">
        <f t="shared" si="247"/>
        <v/>
      </c>
      <c r="BM93" s="432" t="str">
        <f t="shared" si="247"/>
        <v/>
      </c>
      <c r="BN93" s="432" t="str">
        <f t="shared" si="247"/>
        <v/>
      </c>
      <c r="BO93" s="432" t="str">
        <f t="shared" si="247"/>
        <v/>
      </c>
      <c r="BP93" s="432" t="str">
        <f t="shared" si="247"/>
        <v/>
      </c>
      <c r="BQ93" s="432" t="str">
        <f t="shared" si="248"/>
        <v/>
      </c>
      <c r="BR93" s="432" t="str">
        <f t="shared" si="248"/>
        <v/>
      </c>
      <c r="BS93" s="432" t="str">
        <f t="shared" si="248"/>
        <v/>
      </c>
      <c r="BT93" s="432" t="str">
        <f t="shared" si="248"/>
        <v/>
      </c>
      <c r="BU93" s="432" t="str">
        <f t="shared" si="248"/>
        <v/>
      </c>
      <c r="BV93" s="432" t="str">
        <f t="shared" si="248"/>
        <v/>
      </c>
      <c r="BW93" s="432" t="str">
        <f t="shared" si="248"/>
        <v/>
      </c>
      <c r="BX93" s="432" t="str">
        <f t="shared" si="248"/>
        <v/>
      </c>
      <c r="BY93" s="432" t="str">
        <f t="shared" si="248"/>
        <v/>
      </c>
      <c r="BZ93" s="432" t="str">
        <f t="shared" si="248"/>
        <v/>
      </c>
      <c r="CA93" s="432" t="str">
        <f t="shared" si="249"/>
        <v/>
      </c>
      <c r="CB93" s="432" t="str">
        <f t="shared" si="249"/>
        <v/>
      </c>
      <c r="CC93" s="432" t="str">
        <f t="shared" si="249"/>
        <v/>
      </c>
      <c r="CD93" s="432" t="str">
        <f t="shared" si="249"/>
        <v/>
      </c>
      <c r="CE93" s="432" t="str">
        <f t="shared" si="249"/>
        <v/>
      </c>
      <c r="CF93" s="432" t="str">
        <f t="shared" si="249"/>
        <v/>
      </c>
      <c r="CG93" s="432" t="str">
        <f t="shared" si="249"/>
        <v/>
      </c>
      <c r="CH93" s="432" t="str">
        <f t="shared" si="249"/>
        <v/>
      </c>
      <c r="CI93" s="432" t="str">
        <f t="shared" si="249"/>
        <v/>
      </c>
      <c r="CJ93" s="432" t="str">
        <f t="shared" si="249"/>
        <v/>
      </c>
      <c r="CK93" s="432" t="str">
        <f t="shared" si="250"/>
        <v/>
      </c>
      <c r="CL93" s="432" t="str">
        <f t="shared" si="250"/>
        <v/>
      </c>
      <c r="CM93" s="432" t="str">
        <f t="shared" si="250"/>
        <v/>
      </c>
      <c r="CN93" s="432" t="str">
        <f t="shared" si="250"/>
        <v/>
      </c>
      <c r="CO93" s="432" t="str">
        <f t="shared" si="250"/>
        <v/>
      </c>
      <c r="CP93" s="432" t="str">
        <f t="shared" si="250"/>
        <v/>
      </c>
      <c r="CQ93" s="432" t="str">
        <f t="shared" si="250"/>
        <v/>
      </c>
      <c r="CR93" s="432" t="str">
        <f t="shared" si="250"/>
        <v/>
      </c>
      <c r="CS93" s="432" t="str">
        <f t="shared" si="250"/>
        <v/>
      </c>
      <c r="CT93" s="432" t="str">
        <f t="shared" si="250"/>
        <v/>
      </c>
      <c r="CU93" s="432" t="str">
        <f t="shared" si="251"/>
        <v/>
      </c>
      <c r="CV93" s="432" t="str">
        <f t="shared" si="251"/>
        <v/>
      </c>
      <c r="CW93" s="432" t="str">
        <f t="shared" si="251"/>
        <v/>
      </c>
      <c r="CX93" s="432" t="str">
        <f t="shared" si="251"/>
        <v/>
      </c>
      <c r="CY93" s="432" t="str">
        <f t="shared" si="251"/>
        <v/>
      </c>
      <c r="CZ93" s="432" t="str">
        <f t="shared" si="251"/>
        <v/>
      </c>
      <c r="DA93" s="432" t="str">
        <f t="shared" si="251"/>
        <v/>
      </c>
      <c r="DB93" s="432" t="str">
        <f t="shared" si="251"/>
        <v/>
      </c>
      <c r="DC93" s="432" t="str">
        <f t="shared" si="251"/>
        <v/>
      </c>
      <c r="DD93" s="432" t="str">
        <f t="shared" si="251"/>
        <v/>
      </c>
      <c r="DE93" s="432" t="str">
        <f t="shared" si="252"/>
        <v/>
      </c>
      <c r="DF93" s="432" t="str">
        <f t="shared" si="252"/>
        <v/>
      </c>
      <c r="DG93" s="432" t="str">
        <f t="shared" si="252"/>
        <v/>
      </c>
      <c r="DH93" s="432" t="str">
        <f t="shared" si="252"/>
        <v/>
      </c>
      <c r="DI93" s="432" t="str">
        <f t="shared" si="252"/>
        <v/>
      </c>
      <c r="DJ93" s="432" t="str">
        <f t="shared" si="252"/>
        <v/>
      </c>
      <c r="DK93" s="432" t="str">
        <f t="shared" si="252"/>
        <v/>
      </c>
      <c r="DL93" s="432" t="str">
        <f t="shared" si="252"/>
        <v/>
      </c>
      <c r="DM93" s="432" t="str">
        <f t="shared" si="252"/>
        <v/>
      </c>
      <c r="DN93" s="432" t="str">
        <f t="shared" si="252"/>
        <v/>
      </c>
      <c r="DO93" s="432" t="str">
        <f t="shared" si="253"/>
        <v/>
      </c>
      <c r="DP93" s="432" t="str">
        <f t="shared" si="253"/>
        <v/>
      </c>
      <c r="DQ93" s="432" t="str">
        <f t="shared" si="253"/>
        <v/>
      </c>
      <c r="DR93" s="432" t="str">
        <f t="shared" si="253"/>
        <v/>
      </c>
      <c r="DS93" s="432" t="str">
        <f t="shared" si="253"/>
        <v/>
      </c>
      <c r="DT93" s="432" t="str">
        <f t="shared" si="253"/>
        <v/>
      </c>
      <c r="DU93" s="432" t="str">
        <f t="shared" si="253"/>
        <v/>
      </c>
      <c r="DV93" s="432" t="str">
        <f t="shared" si="253"/>
        <v/>
      </c>
      <c r="DW93" s="432" t="str">
        <f t="shared" si="253"/>
        <v/>
      </c>
      <c r="DX93" s="432" t="str">
        <f t="shared" si="253"/>
        <v/>
      </c>
      <c r="DY93" s="432" t="str">
        <f t="shared" si="254"/>
        <v/>
      </c>
      <c r="DZ93" s="432" t="str">
        <f t="shared" si="254"/>
        <v/>
      </c>
      <c r="EA93" s="432" t="str">
        <f t="shared" si="254"/>
        <v/>
      </c>
      <c r="EB93" s="432" t="str">
        <f t="shared" si="254"/>
        <v/>
      </c>
      <c r="EC93" s="432" t="str">
        <f t="shared" si="254"/>
        <v/>
      </c>
      <c r="ED93" s="432" t="str">
        <f t="shared" si="254"/>
        <v/>
      </c>
      <c r="EE93" s="432" t="str">
        <f t="shared" si="254"/>
        <v/>
      </c>
      <c r="EF93" s="432" t="str">
        <f t="shared" si="254"/>
        <v/>
      </c>
      <c r="EG93" s="432" t="str">
        <f t="shared" si="254"/>
        <v/>
      </c>
      <c r="EH93" s="432" t="str">
        <f t="shared" si="254"/>
        <v/>
      </c>
      <c r="EI93" s="432" t="str">
        <f t="shared" si="255"/>
        <v/>
      </c>
      <c r="EJ93" s="432" t="str">
        <f t="shared" si="255"/>
        <v/>
      </c>
      <c r="EK93" s="432" t="str">
        <f t="shared" si="255"/>
        <v/>
      </c>
      <c r="EL93" s="432" t="str">
        <f t="shared" si="255"/>
        <v/>
      </c>
      <c r="EM93" s="432" t="str">
        <f t="shared" si="255"/>
        <v/>
      </c>
      <c r="EN93" s="432" t="str">
        <f t="shared" si="255"/>
        <v/>
      </c>
      <c r="EO93" s="432" t="str">
        <f t="shared" si="255"/>
        <v/>
      </c>
      <c r="EP93" s="432" t="str">
        <f t="shared" si="255"/>
        <v/>
      </c>
      <c r="EQ93" s="432" t="str">
        <f t="shared" si="255"/>
        <v/>
      </c>
      <c r="ER93" s="432" t="str">
        <f t="shared" si="255"/>
        <v/>
      </c>
      <c r="ES93" s="432" t="str">
        <f t="shared" si="256"/>
        <v/>
      </c>
      <c r="ET93" s="432" t="str">
        <f t="shared" si="256"/>
        <v/>
      </c>
      <c r="EU93" s="432" t="str">
        <f t="shared" si="256"/>
        <v/>
      </c>
      <c r="EV93" s="432" t="str">
        <f t="shared" si="256"/>
        <v/>
      </c>
      <c r="EW93" s="432" t="str">
        <f t="shared" si="256"/>
        <v/>
      </c>
      <c r="EX93" s="432" t="str">
        <f t="shared" si="256"/>
        <v/>
      </c>
      <c r="EY93" s="432" t="str">
        <f t="shared" si="256"/>
        <v/>
      </c>
      <c r="EZ93" s="432" t="str">
        <f t="shared" si="256"/>
        <v/>
      </c>
      <c r="FA93" s="432" t="str">
        <f t="shared" si="256"/>
        <v/>
      </c>
      <c r="FB93" s="432" t="str">
        <f t="shared" si="256"/>
        <v/>
      </c>
      <c r="FC93" s="432" t="str">
        <f t="shared" si="257"/>
        <v/>
      </c>
      <c r="FD93" s="432" t="str">
        <f t="shared" si="257"/>
        <v/>
      </c>
      <c r="FE93" s="432" t="str">
        <f t="shared" si="257"/>
        <v/>
      </c>
      <c r="FF93" s="432" t="str">
        <f t="shared" si="257"/>
        <v/>
      </c>
      <c r="FG93" s="432" t="str">
        <f t="shared" si="257"/>
        <v/>
      </c>
      <c r="FH93" s="432" t="str">
        <f t="shared" si="257"/>
        <v/>
      </c>
      <c r="FI93" s="432" t="str">
        <f t="shared" si="257"/>
        <v/>
      </c>
      <c r="FJ93" s="432" t="str">
        <f t="shared" si="257"/>
        <v/>
      </c>
      <c r="FK93" s="432" t="str">
        <f t="shared" si="257"/>
        <v/>
      </c>
      <c r="FL93" s="432" t="str">
        <f t="shared" si="257"/>
        <v/>
      </c>
      <c r="FM93" s="432" t="str">
        <f t="shared" si="258"/>
        <v/>
      </c>
      <c r="FN93" s="432" t="str">
        <f t="shared" si="258"/>
        <v/>
      </c>
      <c r="FO93" s="432" t="str">
        <f t="shared" si="258"/>
        <v/>
      </c>
      <c r="FP93" s="432" t="str">
        <f t="shared" si="258"/>
        <v/>
      </c>
      <c r="FQ93" s="432" t="str">
        <f t="shared" si="258"/>
        <v/>
      </c>
      <c r="FR93" s="432" t="str">
        <f t="shared" si="258"/>
        <v/>
      </c>
      <c r="FS93" s="432" t="str">
        <f t="shared" si="258"/>
        <v/>
      </c>
      <c r="FT93" s="432" t="str">
        <f t="shared" si="258"/>
        <v/>
      </c>
      <c r="FU93" s="432" t="str">
        <f t="shared" si="258"/>
        <v/>
      </c>
      <c r="FV93" s="432" t="str">
        <f t="shared" si="258"/>
        <v/>
      </c>
      <c r="FW93" s="432" t="str">
        <f t="shared" si="259"/>
        <v/>
      </c>
      <c r="FX93" s="432" t="str">
        <f t="shared" si="259"/>
        <v/>
      </c>
      <c r="FY93" s="432" t="str">
        <f t="shared" si="259"/>
        <v/>
      </c>
      <c r="FZ93" s="432" t="str">
        <f t="shared" si="259"/>
        <v/>
      </c>
      <c r="GA93" s="432" t="str">
        <f t="shared" si="259"/>
        <v/>
      </c>
      <c r="GB93" s="432" t="str">
        <f t="shared" si="259"/>
        <v/>
      </c>
      <c r="GC93" s="432" t="str">
        <f t="shared" si="259"/>
        <v/>
      </c>
      <c r="GD93" s="432" t="str">
        <f t="shared" si="259"/>
        <v/>
      </c>
      <c r="GE93" s="432" t="str">
        <f t="shared" si="259"/>
        <v/>
      </c>
      <c r="GF93" s="432" t="str">
        <f t="shared" si="259"/>
        <v/>
      </c>
      <c r="GG93" s="432" t="str">
        <f t="shared" si="260"/>
        <v/>
      </c>
      <c r="GH93" s="432" t="str">
        <f t="shared" si="260"/>
        <v/>
      </c>
      <c r="GI93" s="432" t="str">
        <f t="shared" si="260"/>
        <v/>
      </c>
      <c r="GJ93" s="432" t="str">
        <f t="shared" si="260"/>
        <v/>
      </c>
      <c r="GK93" s="432" t="str">
        <f t="shared" si="260"/>
        <v/>
      </c>
      <c r="GL93" s="432" t="str">
        <f t="shared" si="260"/>
        <v/>
      </c>
      <c r="GM93" s="432" t="str">
        <f t="shared" si="260"/>
        <v/>
      </c>
      <c r="GN93" s="432" t="str">
        <f t="shared" si="260"/>
        <v/>
      </c>
      <c r="GO93" s="432" t="str">
        <f t="shared" si="260"/>
        <v/>
      </c>
      <c r="GP93" s="432" t="str">
        <f t="shared" si="260"/>
        <v/>
      </c>
      <c r="GQ93" s="432" t="str">
        <f t="shared" si="261"/>
        <v/>
      </c>
      <c r="GR93" s="432" t="str">
        <f t="shared" si="261"/>
        <v/>
      </c>
      <c r="GS93" s="432" t="str">
        <f t="shared" si="261"/>
        <v/>
      </c>
      <c r="GT93" s="432" t="str">
        <f t="shared" si="261"/>
        <v/>
      </c>
      <c r="GU93" s="432" t="str">
        <f t="shared" si="261"/>
        <v/>
      </c>
      <c r="GV93" s="432" t="str">
        <f t="shared" si="261"/>
        <v/>
      </c>
      <c r="GW93" s="432" t="str">
        <f t="shared" si="261"/>
        <v/>
      </c>
      <c r="GX93" s="432" t="str">
        <f t="shared" si="261"/>
        <v/>
      </c>
      <c r="GY93" s="432" t="str">
        <f t="shared" si="261"/>
        <v/>
      </c>
      <c r="GZ93" s="432" t="str">
        <f t="shared" si="261"/>
        <v/>
      </c>
      <c r="HA93" s="432" t="str">
        <f t="shared" si="262"/>
        <v/>
      </c>
      <c r="HB93" s="432" t="str">
        <f t="shared" si="262"/>
        <v/>
      </c>
      <c r="HC93" s="432" t="str">
        <f t="shared" si="262"/>
        <v/>
      </c>
      <c r="HD93" s="432" t="str">
        <f t="shared" si="262"/>
        <v/>
      </c>
      <c r="HE93" s="432" t="str">
        <f t="shared" si="262"/>
        <v/>
      </c>
      <c r="HF93" s="432" t="str">
        <f t="shared" si="262"/>
        <v/>
      </c>
      <c r="HG93" s="432" t="str">
        <f t="shared" si="262"/>
        <v/>
      </c>
      <c r="HH93" s="432" t="str">
        <f t="shared" si="262"/>
        <v/>
      </c>
      <c r="HI93" s="432" t="str">
        <f t="shared" si="262"/>
        <v/>
      </c>
      <c r="HJ93" s="432" t="str">
        <f t="shared" si="262"/>
        <v/>
      </c>
      <c r="HK93" s="432" t="str">
        <f t="shared" si="263"/>
        <v/>
      </c>
      <c r="HL93" s="432" t="str">
        <f t="shared" si="263"/>
        <v/>
      </c>
      <c r="HM93" s="432" t="str">
        <f t="shared" si="263"/>
        <v/>
      </c>
      <c r="HN93" s="432" t="str">
        <f t="shared" si="263"/>
        <v/>
      </c>
      <c r="HO93" s="432" t="str">
        <f t="shared" si="263"/>
        <v/>
      </c>
      <c r="HP93" s="432" t="str">
        <f t="shared" si="263"/>
        <v/>
      </c>
      <c r="HQ93" s="432" t="str">
        <f t="shared" si="263"/>
        <v/>
      </c>
      <c r="HR93" s="432" t="str">
        <f t="shared" si="263"/>
        <v/>
      </c>
      <c r="HS93" s="432" t="str">
        <f t="shared" si="263"/>
        <v/>
      </c>
      <c r="HT93" s="432" t="str">
        <f t="shared" si="263"/>
        <v/>
      </c>
      <c r="HU93" s="432" t="str">
        <f t="shared" si="264"/>
        <v/>
      </c>
      <c r="HV93" s="432" t="str">
        <f t="shared" si="264"/>
        <v/>
      </c>
      <c r="HW93" s="432" t="str">
        <f t="shared" si="264"/>
        <v/>
      </c>
      <c r="HX93" s="432" t="str">
        <f t="shared" si="264"/>
        <v/>
      </c>
      <c r="HY93" s="432" t="str">
        <f t="shared" si="264"/>
        <v/>
      </c>
      <c r="HZ93" s="432" t="str">
        <f t="shared" si="264"/>
        <v/>
      </c>
      <c r="IA93" s="432" t="str">
        <f t="shared" si="264"/>
        <v/>
      </c>
      <c r="IB93" s="432" t="str">
        <f t="shared" si="264"/>
        <v/>
      </c>
      <c r="IC93" s="432" t="str">
        <f t="shared" si="264"/>
        <v/>
      </c>
      <c r="ID93" s="432" t="str">
        <f t="shared" si="264"/>
        <v/>
      </c>
      <c r="IE93" s="432" t="str">
        <f t="shared" si="265"/>
        <v/>
      </c>
      <c r="IF93" s="432" t="str">
        <f t="shared" si="265"/>
        <v/>
      </c>
      <c r="IG93" s="432" t="str">
        <f t="shared" si="265"/>
        <v/>
      </c>
      <c r="IH93" s="432" t="str">
        <f t="shared" si="265"/>
        <v/>
      </c>
      <c r="II93" s="432" t="str">
        <f t="shared" si="265"/>
        <v/>
      </c>
      <c r="IJ93" s="432" t="str">
        <f t="shared" si="265"/>
        <v/>
      </c>
      <c r="IK93" s="432" t="str">
        <f t="shared" si="265"/>
        <v/>
      </c>
      <c r="IL93" s="432" t="str">
        <f t="shared" si="265"/>
        <v/>
      </c>
      <c r="IM93" s="432" t="str">
        <f t="shared" si="265"/>
        <v/>
      </c>
      <c r="IN93" s="432" t="str">
        <f t="shared" si="265"/>
        <v/>
      </c>
      <c r="IO93" s="432" t="str">
        <f t="shared" si="266"/>
        <v/>
      </c>
      <c r="IP93" s="432" t="str">
        <f t="shared" si="266"/>
        <v/>
      </c>
      <c r="IQ93" s="432" t="str">
        <f t="shared" si="266"/>
        <v/>
      </c>
      <c r="IR93" s="432" t="str">
        <f t="shared" si="266"/>
        <v/>
      </c>
      <c r="IS93" s="432" t="str">
        <f t="shared" si="266"/>
        <v/>
      </c>
      <c r="IT93" s="432" t="str">
        <f t="shared" si="266"/>
        <v/>
      </c>
      <c r="IU93" s="432" t="str">
        <f t="shared" si="266"/>
        <v/>
      </c>
      <c r="IV93" s="432" t="str">
        <f t="shared" si="266"/>
        <v/>
      </c>
      <c r="IW93" s="432" t="str">
        <f t="shared" si="266"/>
        <v/>
      </c>
      <c r="IX93" s="432" t="str">
        <f t="shared" si="266"/>
        <v/>
      </c>
      <c r="IY93" s="432" t="str">
        <f t="shared" si="267"/>
        <v/>
      </c>
      <c r="IZ93" s="432" t="str">
        <f t="shared" si="267"/>
        <v/>
      </c>
      <c r="JA93" s="432" t="str">
        <f t="shared" si="267"/>
        <v/>
      </c>
      <c r="JB93" s="432" t="str">
        <f t="shared" si="267"/>
        <v/>
      </c>
      <c r="JC93" s="432" t="str">
        <f t="shared" si="267"/>
        <v/>
      </c>
      <c r="JD93" s="432" t="str">
        <f t="shared" si="267"/>
        <v/>
      </c>
      <c r="JE93" s="432" t="str">
        <f t="shared" si="267"/>
        <v/>
      </c>
      <c r="JF93" s="432" t="str">
        <f t="shared" si="267"/>
        <v/>
      </c>
      <c r="JG93" s="432" t="str">
        <f t="shared" si="267"/>
        <v/>
      </c>
      <c r="JH93" s="432" t="str">
        <f t="shared" si="267"/>
        <v/>
      </c>
      <c r="JI93" s="432" t="str">
        <f t="shared" si="268"/>
        <v/>
      </c>
      <c r="JJ93" s="432" t="str">
        <f t="shared" si="268"/>
        <v/>
      </c>
      <c r="JK93" s="432" t="str">
        <f t="shared" si="268"/>
        <v/>
      </c>
      <c r="JL93" s="432" t="str">
        <f t="shared" si="268"/>
        <v/>
      </c>
      <c r="JM93" s="432" t="str">
        <f t="shared" si="268"/>
        <v/>
      </c>
      <c r="JN93" s="432" t="str">
        <f t="shared" si="268"/>
        <v/>
      </c>
      <c r="JO93" s="432" t="str">
        <f t="shared" si="268"/>
        <v/>
      </c>
      <c r="JP93" s="432" t="str">
        <f t="shared" si="268"/>
        <v/>
      </c>
      <c r="JQ93" s="432" t="str">
        <f t="shared" si="268"/>
        <v/>
      </c>
      <c r="JR93" s="432" t="str">
        <f t="shared" si="268"/>
        <v/>
      </c>
      <c r="JS93" s="432" t="str">
        <f t="shared" si="269"/>
        <v/>
      </c>
      <c r="JT93" s="432" t="str">
        <f t="shared" si="269"/>
        <v/>
      </c>
      <c r="JU93" s="432" t="str">
        <f t="shared" si="269"/>
        <v/>
      </c>
      <c r="JV93" s="432" t="str">
        <f t="shared" si="269"/>
        <v/>
      </c>
      <c r="JW93" s="432" t="str">
        <f t="shared" si="269"/>
        <v/>
      </c>
      <c r="JX93" s="432" t="str">
        <f t="shared" si="269"/>
        <v/>
      </c>
      <c r="JY93" s="432" t="str">
        <f t="shared" si="269"/>
        <v/>
      </c>
      <c r="JZ93" s="432" t="str">
        <f t="shared" si="269"/>
        <v/>
      </c>
      <c r="KA93" s="432" t="str">
        <f t="shared" si="269"/>
        <v/>
      </c>
      <c r="KB93" s="432" t="str">
        <f t="shared" si="269"/>
        <v/>
      </c>
      <c r="KC93" s="432" t="str">
        <f t="shared" si="270"/>
        <v/>
      </c>
      <c r="KD93" s="432" t="str">
        <f t="shared" si="270"/>
        <v/>
      </c>
      <c r="KE93" s="432" t="str">
        <f t="shared" si="270"/>
        <v/>
      </c>
      <c r="KF93" s="432" t="str">
        <f t="shared" si="270"/>
        <v/>
      </c>
      <c r="KG93" s="432" t="str">
        <f t="shared" si="270"/>
        <v/>
      </c>
      <c r="KH93" s="432" t="str">
        <f t="shared" si="270"/>
        <v/>
      </c>
      <c r="KI93" s="432" t="str">
        <f t="shared" si="270"/>
        <v/>
      </c>
      <c r="KJ93" s="432" t="str">
        <f t="shared" si="270"/>
        <v/>
      </c>
      <c r="KK93" s="432" t="str">
        <f t="shared" si="270"/>
        <v/>
      </c>
      <c r="KL93" s="432" t="str">
        <f t="shared" si="270"/>
        <v/>
      </c>
      <c r="KM93" s="432" t="str">
        <f t="shared" si="271"/>
        <v/>
      </c>
      <c r="KN93" s="432" t="str">
        <f t="shared" si="271"/>
        <v/>
      </c>
      <c r="KO93" s="432" t="str">
        <f t="shared" si="271"/>
        <v/>
      </c>
      <c r="KP93" s="432" t="str">
        <f t="shared" si="271"/>
        <v/>
      </c>
      <c r="KQ93" s="432" t="str">
        <f t="shared" si="271"/>
        <v/>
      </c>
      <c r="KR93" s="432" t="str">
        <f t="shared" si="271"/>
        <v/>
      </c>
      <c r="KS93" s="432" t="str">
        <f t="shared" si="271"/>
        <v/>
      </c>
      <c r="KT93" s="432" t="str">
        <f t="shared" si="271"/>
        <v/>
      </c>
      <c r="KU93" s="432" t="str">
        <f t="shared" si="271"/>
        <v/>
      </c>
      <c r="KV93" s="432" t="str">
        <f t="shared" si="271"/>
        <v/>
      </c>
      <c r="KW93" s="432" t="str">
        <f t="shared" si="272"/>
        <v/>
      </c>
      <c r="KX93" s="432" t="str">
        <f t="shared" si="272"/>
        <v/>
      </c>
      <c r="KY93" s="432" t="str">
        <f t="shared" si="272"/>
        <v/>
      </c>
      <c r="KZ93" s="432" t="str">
        <f t="shared" si="272"/>
        <v/>
      </c>
      <c r="LA93" s="432" t="str">
        <f t="shared" si="272"/>
        <v/>
      </c>
      <c r="LB93" s="432" t="str">
        <f t="shared" si="272"/>
        <v/>
      </c>
      <c r="LC93" s="432" t="str">
        <f t="shared" si="272"/>
        <v/>
      </c>
      <c r="LD93" s="432" t="str">
        <f t="shared" si="272"/>
        <v/>
      </c>
      <c r="LE93" s="432" t="str">
        <f t="shared" si="272"/>
        <v/>
      </c>
      <c r="LF93" s="432" t="str">
        <f t="shared" si="272"/>
        <v/>
      </c>
      <c r="LG93" s="432" t="str">
        <f t="shared" si="273"/>
        <v/>
      </c>
      <c r="LH93" s="432" t="str">
        <f t="shared" si="273"/>
        <v/>
      </c>
      <c r="LI93" s="432" t="str">
        <f t="shared" si="273"/>
        <v/>
      </c>
      <c r="LJ93" s="432" t="str">
        <f t="shared" si="273"/>
        <v/>
      </c>
      <c r="LK93" s="432" t="str">
        <f t="shared" si="273"/>
        <v/>
      </c>
      <c r="LL93" s="432" t="str">
        <f t="shared" si="273"/>
        <v/>
      </c>
      <c r="LM93" s="432" t="str">
        <f t="shared" si="273"/>
        <v/>
      </c>
      <c r="LN93" s="432" t="str">
        <f t="shared" si="273"/>
        <v/>
      </c>
      <c r="LO93" s="432" t="str">
        <f t="shared" si="273"/>
        <v/>
      </c>
      <c r="LP93" s="432" t="str">
        <f t="shared" si="273"/>
        <v/>
      </c>
      <c r="LQ93" s="432" t="str">
        <f t="shared" si="274"/>
        <v/>
      </c>
      <c r="LR93" s="432" t="str">
        <f t="shared" si="274"/>
        <v/>
      </c>
      <c r="LS93" s="432" t="str">
        <f t="shared" si="274"/>
        <v/>
      </c>
      <c r="LT93" s="432" t="str">
        <f t="shared" si="274"/>
        <v/>
      </c>
      <c r="LU93" s="432" t="str">
        <f t="shared" si="274"/>
        <v/>
      </c>
      <c r="LV93" s="432" t="str">
        <f t="shared" si="274"/>
        <v/>
      </c>
      <c r="LW93" s="432" t="str">
        <f t="shared" si="274"/>
        <v/>
      </c>
      <c r="LX93" s="432" t="str">
        <f t="shared" si="274"/>
        <v/>
      </c>
      <c r="LY93" s="432" t="str">
        <f t="shared" si="274"/>
        <v/>
      </c>
      <c r="LZ93" s="432" t="str">
        <f t="shared" si="274"/>
        <v/>
      </c>
      <c r="MA93" s="432" t="str">
        <f t="shared" si="275"/>
        <v/>
      </c>
      <c r="MB93" s="432" t="str">
        <f t="shared" si="275"/>
        <v/>
      </c>
      <c r="MC93" s="432" t="str">
        <f t="shared" si="275"/>
        <v/>
      </c>
      <c r="MD93" s="432" t="str">
        <f t="shared" si="275"/>
        <v/>
      </c>
      <c r="ME93" s="432" t="str">
        <f t="shared" si="275"/>
        <v/>
      </c>
      <c r="MF93" s="432" t="str">
        <f t="shared" si="275"/>
        <v/>
      </c>
      <c r="MG93" s="432" t="str">
        <f t="shared" si="275"/>
        <v/>
      </c>
      <c r="MH93" s="432" t="str">
        <f t="shared" si="275"/>
        <v/>
      </c>
      <c r="MI93" s="432" t="str">
        <f t="shared" si="275"/>
        <v/>
      </c>
      <c r="MJ93" s="432" t="str">
        <f t="shared" si="275"/>
        <v/>
      </c>
      <c r="MK93" s="432" t="str">
        <f t="shared" si="276"/>
        <v/>
      </c>
      <c r="ML93" s="432" t="str">
        <f t="shared" si="276"/>
        <v/>
      </c>
      <c r="MM93" s="432" t="str">
        <f t="shared" si="276"/>
        <v/>
      </c>
      <c r="MN93" s="432" t="str">
        <f t="shared" si="276"/>
        <v/>
      </c>
      <c r="MO93" s="432" t="str">
        <f t="shared" si="276"/>
        <v/>
      </c>
      <c r="MP93" s="432" t="str">
        <f t="shared" si="276"/>
        <v/>
      </c>
      <c r="MQ93" s="432" t="str">
        <f t="shared" si="276"/>
        <v/>
      </c>
      <c r="MR93" s="432" t="str">
        <f t="shared" si="276"/>
        <v/>
      </c>
      <c r="MS93" s="432" t="str">
        <f t="shared" si="276"/>
        <v/>
      </c>
      <c r="MT93" s="432" t="str">
        <f t="shared" si="276"/>
        <v/>
      </c>
      <c r="MU93" s="432" t="str">
        <f t="shared" si="277"/>
        <v/>
      </c>
      <c r="MV93" s="432" t="str">
        <f t="shared" si="277"/>
        <v/>
      </c>
      <c r="MW93" s="432" t="str">
        <f t="shared" si="277"/>
        <v/>
      </c>
      <c r="MX93" s="432" t="str">
        <f t="shared" si="277"/>
        <v/>
      </c>
      <c r="MY93" s="432" t="str">
        <f t="shared" si="277"/>
        <v/>
      </c>
      <c r="MZ93" s="432" t="str">
        <f t="shared" si="277"/>
        <v/>
      </c>
      <c r="NA93" s="432" t="str">
        <f t="shared" si="277"/>
        <v/>
      </c>
      <c r="NB93" s="432" t="str">
        <f t="shared" si="277"/>
        <v/>
      </c>
      <c r="NC93" s="432" t="str">
        <f t="shared" si="277"/>
        <v/>
      </c>
      <c r="ND93" s="432" t="str">
        <f t="shared" si="277"/>
        <v/>
      </c>
      <c r="NE93" s="432" t="str">
        <f t="shared" si="278"/>
        <v/>
      </c>
      <c r="NF93" s="432" t="str">
        <f t="shared" si="278"/>
        <v/>
      </c>
      <c r="NG93" s="432" t="str">
        <f t="shared" si="278"/>
        <v/>
      </c>
      <c r="NH93" s="432" t="str">
        <f t="shared" si="278"/>
        <v/>
      </c>
      <c r="NI93" s="432" t="str">
        <f t="shared" si="278"/>
        <v/>
      </c>
      <c r="NJ93" s="432" t="str">
        <f t="shared" si="278"/>
        <v/>
      </c>
      <c r="NK93" s="432" t="str">
        <f t="shared" si="278"/>
        <v/>
      </c>
      <c r="NL93" s="432" t="str">
        <f t="shared" si="278"/>
        <v/>
      </c>
      <c r="NM93" s="432" t="str">
        <f t="shared" si="278"/>
        <v/>
      </c>
      <c r="NN93" s="432" t="str">
        <f t="shared" si="278"/>
        <v/>
      </c>
      <c r="NO93" s="432" t="str">
        <f t="shared" si="279"/>
        <v/>
      </c>
      <c r="NP93" s="432" t="str">
        <f t="shared" si="279"/>
        <v/>
      </c>
      <c r="NQ93" s="432" t="str">
        <f t="shared" si="279"/>
        <v/>
      </c>
      <c r="NR93" s="432" t="str">
        <f t="shared" si="279"/>
        <v/>
      </c>
      <c r="NS93" s="432" t="str">
        <f t="shared" si="279"/>
        <v/>
      </c>
      <c r="NT93" s="432" t="str">
        <f t="shared" si="279"/>
        <v/>
      </c>
      <c r="NU93" s="432" t="str">
        <f t="shared" si="279"/>
        <v/>
      </c>
      <c r="NV93" s="432" t="str">
        <f t="shared" si="279"/>
        <v/>
      </c>
      <c r="NW93" s="432" t="str">
        <f t="shared" si="279"/>
        <v/>
      </c>
      <c r="NX93" s="432" t="str">
        <f t="shared" si="279"/>
        <v/>
      </c>
      <c r="NY93" s="432" t="str">
        <f t="shared" si="280"/>
        <v/>
      </c>
      <c r="NZ93" s="432" t="str">
        <f t="shared" si="280"/>
        <v/>
      </c>
      <c r="OA93" s="432" t="str">
        <f t="shared" si="280"/>
        <v/>
      </c>
      <c r="OB93" s="432" t="str">
        <f t="shared" si="280"/>
        <v/>
      </c>
      <c r="OC93" s="432" t="str">
        <f t="shared" si="280"/>
        <v/>
      </c>
      <c r="OD93" s="432" t="str">
        <f t="shared" si="280"/>
        <v/>
      </c>
      <c r="OE93" s="432" t="str">
        <f t="shared" si="280"/>
        <v/>
      </c>
      <c r="OF93" s="432" t="str">
        <f t="shared" si="280"/>
        <v/>
      </c>
      <c r="OG93" s="432" t="str">
        <f t="shared" si="280"/>
        <v/>
      </c>
      <c r="OH93" s="432" t="str">
        <f t="shared" si="280"/>
        <v/>
      </c>
      <c r="OI93" s="432" t="str">
        <f t="shared" si="281"/>
        <v/>
      </c>
      <c r="OJ93" s="432" t="str">
        <f t="shared" si="281"/>
        <v/>
      </c>
      <c r="OK93" s="432" t="str">
        <f t="shared" si="281"/>
        <v/>
      </c>
      <c r="OL93" s="432" t="str">
        <f t="shared" si="281"/>
        <v/>
      </c>
      <c r="OM93" s="432" t="str">
        <f t="shared" si="281"/>
        <v/>
      </c>
      <c r="ON93" s="432" t="str">
        <f t="shared" si="281"/>
        <v/>
      </c>
      <c r="OO93" s="432" t="str">
        <f t="shared" si="281"/>
        <v/>
      </c>
      <c r="OP93" s="432" t="str">
        <f t="shared" si="281"/>
        <v/>
      </c>
      <c r="OQ93" s="432" t="str">
        <f t="shared" si="281"/>
        <v/>
      </c>
      <c r="OR93" s="432" t="str">
        <f t="shared" si="281"/>
        <v/>
      </c>
      <c r="OS93" s="432" t="str">
        <f t="shared" si="282"/>
        <v/>
      </c>
      <c r="OT93" s="432" t="str">
        <f t="shared" si="282"/>
        <v/>
      </c>
      <c r="OU93" s="432" t="str">
        <f t="shared" si="282"/>
        <v/>
      </c>
      <c r="OV93" s="432" t="str">
        <f t="shared" si="282"/>
        <v/>
      </c>
      <c r="OW93" s="432" t="str">
        <f t="shared" si="282"/>
        <v/>
      </c>
      <c r="OX93" s="432" t="str">
        <f t="shared" si="282"/>
        <v/>
      </c>
      <c r="OY93" s="432" t="str">
        <f t="shared" si="282"/>
        <v/>
      </c>
      <c r="OZ93" s="432" t="str">
        <f t="shared" si="282"/>
        <v/>
      </c>
      <c r="PA93" s="432" t="str">
        <f t="shared" si="282"/>
        <v/>
      </c>
      <c r="PB93" s="432" t="str">
        <f t="shared" si="282"/>
        <v/>
      </c>
      <c r="PC93" s="432" t="str">
        <f t="shared" si="282"/>
        <v/>
      </c>
      <c r="PD93" s="432" t="str">
        <f t="shared" si="282"/>
        <v/>
      </c>
      <c r="PE93" s="432" t="str">
        <f t="shared" si="282"/>
        <v/>
      </c>
    </row>
    <row r="94" spans="1:421" ht="15.6">
      <c r="A94" s="549"/>
      <c r="B94" s="550"/>
      <c r="C94" s="948"/>
      <c r="D94" s="550"/>
      <c r="E94" s="554"/>
      <c r="F94" s="550"/>
      <c r="G94" s="551"/>
      <c r="H94" s="552"/>
      <c r="I94" s="553"/>
      <c r="J94" s="554"/>
      <c r="K94" s="554" t="str">
        <f t="shared" si="284"/>
        <v/>
      </c>
      <c r="L94" s="657" t="str">
        <f t="shared" si="285"/>
        <v/>
      </c>
      <c r="M94" s="952" t="str">
        <f t="shared" si="283"/>
        <v/>
      </c>
      <c r="N94" s="952" t="str">
        <f t="shared" si="286"/>
        <v/>
      </c>
      <c r="O94" s="1487"/>
      <c r="P94" s="1487"/>
      <c r="Q94" s="98"/>
      <c r="R94" s="167" t="str">
        <f t="shared" si="287"/>
        <v/>
      </c>
      <c r="S94" s="167" t="str">
        <f t="shared" si="288"/>
        <v/>
      </c>
      <c r="T94" s="167" t="str">
        <f t="shared" si="289"/>
        <v/>
      </c>
      <c r="U94" s="167" t="str">
        <f t="shared" si="290"/>
        <v/>
      </c>
      <c r="V94" s="85" t="s">
        <v>695</v>
      </c>
      <c r="W94" s="450">
        <v>10.83333333333333</v>
      </c>
      <c r="X94" s="167" t="str">
        <f t="shared" si="291"/>
        <v/>
      </c>
      <c r="Y94" s="167" t="str">
        <f t="shared" si="292"/>
        <v/>
      </c>
      <c r="Z94" s="167" t="str">
        <f t="shared" si="293"/>
        <v/>
      </c>
      <c r="AA94" s="25"/>
      <c r="AB94" s="25"/>
      <c r="AC94" s="25"/>
      <c r="AD94" s="25"/>
      <c r="AE94" s="25"/>
      <c r="AF94" s="25"/>
      <c r="AG94" s="25"/>
      <c r="AH94" s="25"/>
      <c r="AI94" s="25"/>
      <c r="AJ94" s="25"/>
      <c r="AK94" s="25"/>
      <c r="AL94" s="25"/>
      <c r="AM94" s="25"/>
      <c r="AN94" s="25"/>
      <c r="AO94" s="25"/>
      <c r="AP94" s="25"/>
      <c r="AQ94" s="25"/>
      <c r="AR94" s="25"/>
      <c r="AS94" s="25"/>
      <c r="AT94" s="25"/>
      <c r="AU94" s="25"/>
      <c r="AV94" s="25"/>
      <c r="AW94" s="432" t="str">
        <f t="shared" si="246"/>
        <v/>
      </c>
      <c r="AX94" s="432" t="str">
        <f t="shared" si="246"/>
        <v/>
      </c>
      <c r="AY94" s="432" t="str">
        <f t="shared" si="246"/>
        <v/>
      </c>
      <c r="AZ94" s="432" t="str">
        <f t="shared" si="246"/>
        <v/>
      </c>
      <c r="BA94" s="432" t="str">
        <f t="shared" si="246"/>
        <v/>
      </c>
      <c r="BB94" s="432" t="str">
        <f t="shared" si="246"/>
        <v/>
      </c>
      <c r="BC94" s="432" t="str">
        <f t="shared" si="246"/>
        <v/>
      </c>
      <c r="BD94" s="432" t="str">
        <f t="shared" si="246"/>
        <v/>
      </c>
      <c r="BE94" s="432" t="str">
        <f t="shared" si="246"/>
        <v/>
      </c>
      <c r="BF94" s="432" t="str">
        <f t="shared" si="246"/>
        <v/>
      </c>
      <c r="BG94" s="432" t="str">
        <f t="shared" si="247"/>
        <v/>
      </c>
      <c r="BH94" s="432" t="str">
        <f t="shared" si="247"/>
        <v/>
      </c>
      <c r="BI94" s="432" t="str">
        <f t="shared" si="247"/>
        <v/>
      </c>
      <c r="BJ94" s="432" t="str">
        <f t="shared" si="247"/>
        <v/>
      </c>
      <c r="BK94" s="432" t="str">
        <f t="shared" si="247"/>
        <v/>
      </c>
      <c r="BL94" s="432" t="str">
        <f t="shared" si="247"/>
        <v/>
      </c>
      <c r="BM94" s="432" t="str">
        <f t="shared" si="247"/>
        <v/>
      </c>
      <c r="BN94" s="432" t="str">
        <f t="shared" si="247"/>
        <v/>
      </c>
      <c r="BO94" s="432" t="str">
        <f t="shared" si="247"/>
        <v/>
      </c>
      <c r="BP94" s="432" t="str">
        <f t="shared" si="247"/>
        <v/>
      </c>
      <c r="BQ94" s="432" t="str">
        <f t="shared" si="248"/>
        <v/>
      </c>
      <c r="BR94" s="432" t="str">
        <f t="shared" si="248"/>
        <v/>
      </c>
      <c r="BS94" s="432" t="str">
        <f t="shared" si="248"/>
        <v/>
      </c>
      <c r="BT94" s="432" t="str">
        <f t="shared" si="248"/>
        <v/>
      </c>
      <c r="BU94" s="432" t="str">
        <f t="shared" si="248"/>
        <v/>
      </c>
      <c r="BV94" s="432" t="str">
        <f t="shared" si="248"/>
        <v/>
      </c>
      <c r="BW94" s="432" t="str">
        <f t="shared" si="248"/>
        <v/>
      </c>
      <c r="BX94" s="432" t="str">
        <f t="shared" si="248"/>
        <v/>
      </c>
      <c r="BY94" s="432" t="str">
        <f t="shared" si="248"/>
        <v/>
      </c>
      <c r="BZ94" s="432" t="str">
        <f t="shared" si="248"/>
        <v/>
      </c>
      <c r="CA94" s="432" t="str">
        <f t="shared" si="249"/>
        <v/>
      </c>
      <c r="CB94" s="432" t="str">
        <f t="shared" si="249"/>
        <v/>
      </c>
      <c r="CC94" s="432" t="str">
        <f t="shared" si="249"/>
        <v/>
      </c>
      <c r="CD94" s="432" t="str">
        <f t="shared" si="249"/>
        <v/>
      </c>
      <c r="CE94" s="432" t="str">
        <f t="shared" si="249"/>
        <v/>
      </c>
      <c r="CF94" s="432" t="str">
        <f t="shared" si="249"/>
        <v/>
      </c>
      <c r="CG94" s="432" t="str">
        <f t="shared" si="249"/>
        <v/>
      </c>
      <c r="CH94" s="432" t="str">
        <f t="shared" si="249"/>
        <v/>
      </c>
      <c r="CI94" s="432" t="str">
        <f t="shared" si="249"/>
        <v/>
      </c>
      <c r="CJ94" s="432" t="str">
        <f t="shared" si="249"/>
        <v/>
      </c>
      <c r="CK94" s="432" t="str">
        <f t="shared" si="250"/>
        <v/>
      </c>
      <c r="CL94" s="432" t="str">
        <f t="shared" si="250"/>
        <v/>
      </c>
      <c r="CM94" s="432" t="str">
        <f t="shared" si="250"/>
        <v/>
      </c>
      <c r="CN94" s="432" t="str">
        <f t="shared" si="250"/>
        <v/>
      </c>
      <c r="CO94" s="432" t="str">
        <f t="shared" si="250"/>
        <v/>
      </c>
      <c r="CP94" s="432" t="str">
        <f t="shared" si="250"/>
        <v/>
      </c>
      <c r="CQ94" s="432" t="str">
        <f t="shared" si="250"/>
        <v/>
      </c>
      <c r="CR94" s="432" t="str">
        <f t="shared" si="250"/>
        <v/>
      </c>
      <c r="CS94" s="432" t="str">
        <f t="shared" si="250"/>
        <v/>
      </c>
      <c r="CT94" s="432" t="str">
        <f t="shared" si="250"/>
        <v/>
      </c>
      <c r="CU94" s="432" t="str">
        <f t="shared" si="251"/>
        <v/>
      </c>
      <c r="CV94" s="432" t="str">
        <f t="shared" si="251"/>
        <v/>
      </c>
      <c r="CW94" s="432" t="str">
        <f t="shared" si="251"/>
        <v/>
      </c>
      <c r="CX94" s="432" t="str">
        <f t="shared" si="251"/>
        <v/>
      </c>
      <c r="CY94" s="432" t="str">
        <f t="shared" si="251"/>
        <v/>
      </c>
      <c r="CZ94" s="432" t="str">
        <f t="shared" si="251"/>
        <v/>
      </c>
      <c r="DA94" s="432" t="str">
        <f t="shared" si="251"/>
        <v/>
      </c>
      <c r="DB94" s="432" t="str">
        <f t="shared" si="251"/>
        <v/>
      </c>
      <c r="DC94" s="432" t="str">
        <f t="shared" si="251"/>
        <v/>
      </c>
      <c r="DD94" s="432" t="str">
        <f t="shared" si="251"/>
        <v/>
      </c>
      <c r="DE94" s="432" t="str">
        <f t="shared" si="252"/>
        <v/>
      </c>
      <c r="DF94" s="432" t="str">
        <f t="shared" si="252"/>
        <v/>
      </c>
      <c r="DG94" s="432" t="str">
        <f t="shared" si="252"/>
        <v/>
      </c>
      <c r="DH94" s="432" t="str">
        <f t="shared" si="252"/>
        <v/>
      </c>
      <c r="DI94" s="432" t="str">
        <f t="shared" si="252"/>
        <v/>
      </c>
      <c r="DJ94" s="432" t="str">
        <f t="shared" si="252"/>
        <v/>
      </c>
      <c r="DK94" s="432" t="str">
        <f t="shared" si="252"/>
        <v/>
      </c>
      <c r="DL94" s="432" t="str">
        <f t="shared" si="252"/>
        <v/>
      </c>
      <c r="DM94" s="432" t="str">
        <f t="shared" si="252"/>
        <v/>
      </c>
      <c r="DN94" s="432" t="str">
        <f t="shared" si="252"/>
        <v/>
      </c>
      <c r="DO94" s="432" t="str">
        <f t="shared" si="253"/>
        <v/>
      </c>
      <c r="DP94" s="432" t="str">
        <f t="shared" si="253"/>
        <v/>
      </c>
      <c r="DQ94" s="432" t="str">
        <f t="shared" si="253"/>
        <v/>
      </c>
      <c r="DR94" s="432" t="str">
        <f t="shared" si="253"/>
        <v/>
      </c>
      <c r="DS94" s="432" t="str">
        <f t="shared" si="253"/>
        <v/>
      </c>
      <c r="DT94" s="432" t="str">
        <f t="shared" si="253"/>
        <v/>
      </c>
      <c r="DU94" s="432" t="str">
        <f t="shared" si="253"/>
        <v/>
      </c>
      <c r="DV94" s="432" t="str">
        <f t="shared" si="253"/>
        <v/>
      </c>
      <c r="DW94" s="432" t="str">
        <f t="shared" si="253"/>
        <v/>
      </c>
      <c r="DX94" s="432" t="str">
        <f t="shared" si="253"/>
        <v/>
      </c>
      <c r="DY94" s="432" t="str">
        <f t="shared" si="254"/>
        <v/>
      </c>
      <c r="DZ94" s="432" t="str">
        <f t="shared" si="254"/>
        <v/>
      </c>
      <c r="EA94" s="432" t="str">
        <f t="shared" si="254"/>
        <v/>
      </c>
      <c r="EB94" s="432" t="str">
        <f t="shared" si="254"/>
        <v/>
      </c>
      <c r="EC94" s="432" t="str">
        <f t="shared" si="254"/>
        <v/>
      </c>
      <c r="ED94" s="432" t="str">
        <f t="shared" si="254"/>
        <v/>
      </c>
      <c r="EE94" s="432" t="str">
        <f t="shared" si="254"/>
        <v/>
      </c>
      <c r="EF94" s="432" t="str">
        <f t="shared" si="254"/>
        <v/>
      </c>
      <c r="EG94" s="432" t="str">
        <f t="shared" si="254"/>
        <v/>
      </c>
      <c r="EH94" s="432" t="str">
        <f t="shared" si="254"/>
        <v/>
      </c>
      <c r="EI94" s="432" t="str">
        <f t="shared" si="255"/>
        <v/>
      </c>
      <c r="EJ94" s="432" t="str">
        <f t="shared" si="255"/>
        <v/>
      </c>
      <c r="EK94" s="432" t="str">
        <f t="shared" si="255"/>
        <v/>
      </c>
      <c r="EL94" s="432" t="str">
        <f t="shared" si="255"/>
        <v/>
      </c>
      <c r="EM94" s="432" t="str">
        <f t="shared" si="255"/>
        <v/>
      </c>
      <c r="EN94" s="432" t="str">
        <f t="shared" si="255"/>
        <v/>
      </c>
      <c r="EO94" s="432" t="str">
        <f t="shared" si="255"/>
        <v/>
      </c>
      <c r="EP94" s="432" t="str">
        <f t="shared" si="255"/>
        <v/>
      </c>
      <c r="EQ94" s="432" t="str">
        <f t="shared" si="255"/>
        <v/>
      </c>
      <c r="ER94" s="432" t="str">
        <f t="shared" si="255"/>
        <v/>
      </c>
      <c r="ES94" s="432" t="str">
        <f t="shared" si="256"/>
        <v/>
      </c>
      <c r="ET94" s="432" t="str">
        <f t="shared" si="256"/>
        <v/>
      </c>
      <c r="EU94" s="432" t="str">
        <f t="shared" si="256"/>
        <v/>
      </c>
      <c r="EV94" s="432" t="str">
        <f t="shared" si="256"/>
        <v/>
      </c>
      <c r="EW94" s="432" t="str">
        <f t="shared" si="256"/>
        <v/>
      </c>
      <c r="EX94" s="432" t="str">
        <f t="shared" si="256"/>
        <v/>
      </c>
      <c r="EY94" s="432" t="str">
        <f t="shared" si="256"/>
        <v/>
      </c>
      <c r="EZ94" s="432" t="str">
        <f t="shared" si="256"/>
        <v/>
      </c>
      <c r="FA94" s="432" t="str">
        <f t="shared" si="256"/>
        <v/>
      </c>
      <c r="FB94" s="432" t="str">
        <f t="shared" si="256"/>
        <v/>
      </c>
      <c r="FC94" s="432" t="str">
        <f t="shared" si="257"/>
        <v/>
      </c>
      <c r="FD94" s="432" t="str">
        <f t="shared" si="257"/>
        <v/>
      </c>
      <c r="FE94" s="432" t="str">
        <f t="shared" si="257"/>
        <v/>
      </c>
      <c r="FF94" s="432" t="str">
        <f t="shared" si="257"/>
        <v/>
      </c>
      <c r="FG94" s="432" t="str">
        <f t="shared" si="257"/>
        <v/>
      </c>
      <c r="FH94" s="432" t="str">
        <f t="shared" si="257"/>
        <v/>
      </c>
      <c r="FI94" s="432" t="str">
        <f t="shared" si="257"/>
        <v/>
      </c>
      <c r="FJ94" s="432" t="str">
        <f t="shared" si="257"/>
        <v/>
      </c>
      <c r="FK94" s="432" t="str">
        <f t="shared" si="257"/>
        <v/>
      </c>
      <c r="FL94" s="432" t="str">
        <f t="shared" si="257"/>
        <v/>
      </c>
      <c r="FM94" s="432" t="str">
        <f t="shared" si="258"/>
        <v/>
      </c>
      <c r="FN94" s="432" t="str">
        <f t="shared" si="258"/>
        <v/>
      </c>
      <c r="FO94" s="432" t="str">
        <f t="shared" si="258"/>
        <v/>
      </c>
      <c r="FP94" s="432" t="str">
        <f t="shared" si="258"/>
        <v/>
      </c>
      <c r="FQ94" s="432" t="str">
        <f t="shared" si="258"/>
        <v/>
      </c>
      <c r="FR94" s="432" t="str">
        <f t="shared" si="258"/>
        <v/>
      </c>
      <c r="FS94" s="432" t="str">
        <f t="shared" si="258"/>
        <v/>
      </c>
      <c r="FT94" s="432" t="str">
        <f t="shared" si="258"/>
        <v/>
      </c>
      <c r="FU94" s="432" t="str">
        <f t="shared" si="258"/>
        <v/>
      </c>
      <c r="FV94" s="432" t="str">
        <f t="shared" si="258"/>
        <v/>
      </c>
      <c r="FW94" s="432" t="str">
        <f t="shared" si="259"/>
        <v/>
      </c>
      <c r="FX94" s="432" t="str">
        <f t="shared" si="259"/>
        <v/>
      </c>
      <c r="FY94" s="432" t="str">
        <f t="shared" si="259"/>
        <v/>
      </c>
      <c r="FZ94" s="432" t="str">
        <f t="shared" si="259"/>
        <v/>
      </c>
      <c r="GA94" s="432" t="str">
        <f t="shared" si="259"/>
        <v/>
      </c>
      <c r="GB94" s="432" t="str">
        <f t="shared" si="259"/>
        <v/>
      </c>
      <c r="GC94" s="432" t="str">
        <f t="shared" si="259"/>
        <v/>
      </c>
      <c r="GD94" s="432" t="str">
        <f t="shared" si="259"/>
        <v/>
      </c>
      <c r="GE94" s="432" t="str">
        <f t="shared" si="259"/>
        <v/>
      </c>
      <c r="GF94" s="432" t="str">
        <f t="shared" si="259"/>
        <v/>
      </c>
      <c r="GG94" s="432" t="str">
        <f t="shared" si="260"/>
        <v/>
      </c>
      <c r="GH94" s="432" t="str">
        <f t="shared" si="260"/>
        <v/>
      </c>
      <c r="GI94" s="432" t="str">
        <f t="shared" si="260"/>
        <v/>
      </c>
      <c r="GJ94" s="432" t="str">
        <f t="shared" si="260"/>
        <v/>
      </c>
      <c r="GK94" s="432" t="str">
        <f t="shared" si="260"/>
        <v/>
      </c>
      <c r="GL94" s="432" t="str">
        <f t="shared" si="260"/>
        <v/>
      </c>
      <c r="GM94" s="432" t="str">
        <f t="shared" si="260"/>
        <v/>
      </c>
      <c r="GN94" s="432" t="str">
        <f t="shared" si="260"/>
        <v/>
      </c>
      <c r="GO94" s="432" t="str">
        <f t="shared" si="260"/>
        <v/>
      </c>
      <c r="GP94" s="432" t="str">
        <f t="shared" si="260"/>
        <v/>
      </c>
      <c r="GQ94" s="432" t="str">
        <f t="shared" si="261"/>
        <v/>
      </c>
      <c r="GR94" s="432" t="str">
        <f t="shared" si="261"/>
        <v/>
      </c>
      <c r="GS94" s="432" t="str">
        <f t="shared" si="261"/>
        <v/>
      </c>
      <c r="GT94" s="432" t="str">
        <f t="shared" si="261"/>
        <v/>
      </c>
      <c r="GU94" s="432" t="str">
        <f t="shared" si="261"/>
        <v/>
      </c>
      <c r="GV94" s="432" t="str">
        <f t="shared" si="261"/>
        <v/>
      </c>
      <c r="GW94" s="432" t="str">
        <f t="shared" si="261"/>
        <v/>
      </c>
      <c r="GX94" s="432" t="str">
        <f t="shared" si="261"/>
        <v/>
      </c>
      <c r="GY94" s="432" t="str">
        <f t="shared" si="261"/>
        <v/>
      </c>
      <c r="GZ94" s="432" t="str">
        <f t="shared" si="261"/>
        <v/>
      </c>
      <c r="HA94" s="432" t="str">
        <f t="shared" si="262"/>
        <v/>
      </c>
      <c r="HB94" s="432" t="str">
        <f t="shared" si="262"/>
        <v/>
      </c>
      <c r="HC94" s="432" t="str">
        <f t="shared" si="262"/>
        <v/>
      </c>
      <c r="HD94" s="432" t="str">
        <f t="shared" si="262"/>
        <v/>
      </c>
      <c r="HE94" s="432" t="str">
        <f t="shared" si="262"/>
        <v/>
      </c>
      <c r="HF94" s="432" t="str">
        <f t="shared" si="262"/>
        <v/>
      </c>
      <c r="HG94" s="432" t="str">
        <f t="shared" si="262"/>
        <v/>
      </c>
      <c r="HH94" s="432" t="str">
        <f t="shared" si="262"/>
        <v/>
      </c>
      <c r="HI94" s="432" t="str">
        <f t="shared" si="262"/>
        <v/>
      </c>
      <c r="HJ94" s="432" t="str">
        <f t="shared" si="262"/>
        <v/>
      </c>
      <c r="HK94" s="432" t="str">
        <f t="shared" si="263"/>
        <v/>
      </c>
      <c r="HL94" s="432" t="str">
        <f t="shared" si="263"/>
        <v/>
      </c>
      <c r="HM94" s="432" t="str">
        <f t="shared" si="263"/>
        <v/>
      </c>
      <c r="HN94" s="432" t="str">
        <f t="shared" si="263"/>
        <v/>
      </c>
      <c r="HO94" s="432" t="str">
        <f t="shared" si="263"/>
        <v/>
      </c>
      <c r="HP94" s="432" t="str">
        <f t="shared" si="263"/>
        <v/>
      </c>
      <c r="HQ94" s="432" t="str">
        <f t="shared" si="263"/>
        <v/>
      </c>
      <c r="HR94" s="432" t="str">
        <f t="shared" si="263"/>
        <v/>
      </c>
      <c r="HS94" s="432" t="str">
        <f t="shared" si="263"/>
        <v/>
      </c>
      <c r="HT94" s="432" t="str">
        <f t="shared" si="263"/>
        <v/>
      </c>
      <c r="HU94" s="432" t="str">
        <f t="shared" si="264"/>
        <v/>
      </c>
      <c r="HV94" s="432" t="str">
        <f t="shared" si="264"/>
        <v/>
      </c>
      <c r="HW94" s="432" t="str">
        <f t="shared" si="264"/>
        <v/>
      </c>
      <c r="HX94" s="432" t="str">
        <f t="shared" si="264"/>
        <v/>
      </c>
      <c r="HY94" s="432" t="str">
        <f t="shared" si="264"/>
        <v/>
      </c>
      <c r="HZ94" s="432" t="str">
        <f t="shared" si="264"/>
        <v/>
      </c>
      <c r="IA94" s="432" t="str">
        <f t="shared" si="264"/>
        <v/>
      </c>
      <c r="IB94" s="432" t="str">
        <f t="shared" si="264"/>
        <v/>
      </c>
      <c r="IC94" s="432" t="str">
        <f t="shared" si="264"/>
        <v/>
      </c>
      <c r="ID94" s="432" t="str">
        <f t="shared" si="264"/>
        <v/>
      </c>
      <c r="IE94" s="432" t="str">
        <f t="shared" si="265"/>
        <v/>
      </c>
      <c r="IF94" s="432" t="str">
        <f t="shared" si="265"/>
        <v/>
      </c>
      <c r="IG94" s="432" t="str">
        <f t="shared" si="265"/>
        <v/>
      </c>
      <c r="IH94" s="432" t="str">
        <f t="shared" si="265"/>
        <v/>
      </c>
      <c r="II94" s="432" t="str">
        <f t="shared" si="265"/>
        <v/>
      </c>
      <c r="IJ94" s="432" t="str">
        <f t="shared" si="265"/>
        <v/>
      </c>
      <c r="IK94" s="432" t="str">
        <f t="shared" si="265"/>
        <v/>
      </c>
      <c r="IL94" s="432" t="str">
        <f t="shared" si="265"/>
        <v/>
      </c>
      <c r="IM94" s="432" t="str">
        <f t="shared" si="265"/>
        <v/>
      </c>
      <c r="IN94" s="432" t="str">
        <f t="shared" si="265"/>
        <v/>
      </c>
      <c r="IO94" s="432" t="str">
        <f t="shared" si="266"/>
        <v/>
      </c>
      <c r="IP94" s="432" t="str">
        <f t="shared" si="266"/>
        <v/>
      </c>
      <c r="IQ94" s="432" t="str">
        <f t="shared" si="266"/>
        <v/>
      </c>
      <c r="IR94" s="432" t="str">
        <f t="shared" si="266"/>
        <v/>
      </c>
      <c r="IS94" s="432" t="str">
        <f t="shared" si="266"/>
        <v/>
      </c>
      <c r="IT94" s="432" t="str">
        <f t="shared" si="266"/>
        <v/>
      </c>
      <c r="IU94" s="432" t="str">
        <f t="shared" si="266"/>
        <v/>
      </c>
      <c r="IV94" s="432" t="str">
        <f t="shared" si="266"/>
        <v/>
      </c>
      <c r="IW94" s="432" t="str">
        <f t="shared" si="266"/>
        <v/>
      </c>
      <c r="IX94" s="432" t="str">
        <f t="shared" si="266"/>
        <v/>
      </c>
      <c r="IY94" s="432" t="str">
        <f t="shared" si="267"/>
        <v/>
      </c>
      <c r="IZ94" s="432" t="str">
        <f t="shared" si="267"/>
        <v/>
      </c>
      <c r="JA94" s="432" t="str">
        <f t="shared" si="267"/>
        <v/>
      </c>
      <c r="JB94" s="432" t="str">
        <f t="shared" si="267"/>
        <v/>
      </c>
      <c r="JC94" s="432" t="str">
        <f t="shared" si="267"/>
        <v/>
      </c>
      <c r="JD94" s="432" t="str">
        <f t="shared" si="267"/>
        <v/>
      </c>
      <c r="JE94" s="432" t="str">
        <f t="shared" si="267"/>
        <v/>
      </c>
      <c r="JF94" s="432" t="str">
        <f t="shared" si="267"/>
        <v/>
      </c>
      <c r="JG94" s="432" t="str">
        <f t="shared" si="267"/>
        <v/>
      </c>
      <c r="JH94" s="432" t="str">
        <f t="shared" si="267"/>
        <v/>
      </c>
      <c r="JI94" s="432" t="str">
        <f t="shared" si="268"/>
        <v/>
      </c>
      <c r="JJ94" s="432" t="str">
        <f t="shared" si="268"/>
        <v/>
      </c>
      <c r="JK94" s="432" t="str">
        <f t="shared" si="268"/>
        <v/>
      </c>
      <c r="JL94" s="432" t="str">
        <f t="shared" si="268"/>
        <v/>
      </c>
      <c r="JM94" s="432" t="str">
        <f t="shared" si="268"/>
        <v/>
      </c>
      <c r="JN94" s="432" t="str">
        <f t="shared" si="268"/>
        <v/>
      </c>
      <c r="JO94" s="432" t="str">
        <f t="shared" si="268"/>
        <v/>
      </c>
      <c r="JP94" s="432" t="str">
        <f t="shared" si="268"/>
        <v/>
      </c>
      <c r="JQ94" s="432" t="str">
        <f t="shared" si="268"/>
        <v/>
      </c>
      <c r="JR94" s="432" t="str">
        <f t="shared" si="268"/>
        <v/>
      </c>
      <c r="JS94" s="432" t="str">
        <f t="shared" si="269"/>
        <v/>
      </c>
      <c r="JT94" s="432" t="str">
        <f t="shared" si="269"/>
        <v/>
      </c>
      <c r="JU94" s="432" t="str">
        <f t="shared" si="269"/>
        <v/>
      </c>
      <c r="JV94" s="432" t="str">
        <f t="shared" si="269"/>
        <v/>
      </c>
      <c r="JW94" s="432" t="str">
        <f t="shared" si="269"/>
        <v/>
      </c>
      <c r="JX94" s="432" t="str">
        <f t="shared" si="269"/>
        <v/>
      </c>
      <c r="JY94" s="432" t="str">
        <f t="shared" si="269"/>
        <v/>
      </c>
      <c r="JZ94" s="432" t="str">
        <f t="shared" si="269"/>
        <v/>
      </c>
      <c r="KA94" s="432" t="str">
        <f t="shared" si="269"/>
        <v/>
      </c>
      <c r="KB94" s="432" t="str">
        <f t="shared" si="269"/>
        <v/>
      </c>
      <c r="KC94" s="432" t="str">
        <f t="shared" si="270"/>
        <v/>
      </c>
      <c r="KD94" s="432" t="str">
        <f t="shared" si="270"/>
        <v/>
      </c>
      <c r="KE94" s="432" t="str">
        <f t="shared" si="270"/>
        <v/>
      </c>
      <c r="KF94" s="432" t="str">
        <f t="shared" si="270"/>
        <v/>
      </c>
      <c r="KG94" s="432" t="str">
        <f t="shared" si="270"/>
        <v/>
      </c>
      <c r="KH94" s="432" t="str">
        <f t="shared" si="270"/>
        <v/>
      </c>
      <c r="KI94" s="432" t="str">
        <f t="shared" si="270"/>
        <v/>
      </c>
      <c r="KJ94" s="432" t="str">
        <f t="shared" si="270"/>
        <v/>
      </c>
      <c r="KK94" s="432" t="str">
        <f t="shared" si="270"/>
        <v/>
      </c>
      <c r="KL94" s="432" t="str">
        <f t="shared" si="270"/>
        <v/>
      </c>
      <c r="KM94" s="432" t="str">
        <f t="shared" si="271"/>
        <v/>
      </c>
      <c r="KN94" s="432" t="str">
        <f t="shared" si="271"/>
        <v/>
      </c>
      <c r="KO94" s="432" t="str">
        <f t="shared" si="271"/>
        <v/>
      </c>
      <c r="KP94" s="432" t="str">
        <f t="shared" si="271"/>
        <v/>
      </c>
      <c r="KQ94" s="432" t="str">
        <f t="shared" si="271"/>
        <v/>
      </c>
      <c r="KR94" s="432" t="str">
        <f t="shared" si="271"/>
        <v/>
      </c>
      <c r="KS94" s="432" t="str">
        <f t="shared" si="271"/>
        <v/>
      </c>
      <c r="KT94" s="432" t="str">
        <f t="shared" si="271"/>
        <v/>
      </c>
      <c r="KU94" s="432" t="str">
        <f t="shared" si="271"/>
        <v/>
      </c>
      <c r="KV94" s="432" t="str">
        <f t="shared" si="271"/>
        <v/>
      </c>
      <c r="KW94" s="432" t="str">
        <f t="shared" si="272"/>
        <v/>
      </c>
      <c r="KX94" s="432" t="str">
        <f t="shared" si="272"/>
        <v/>
      </c>
      <c r="KY94" s="432" t="str">
        <f t="shared" si="272"/>
        <v/>
      </c>
      <c r="KZ94" s="432" t="str">
        <f t="shared" si="272"/>
        <v/>
      </c>
      <c r="LA94" s="432" t="str">
        <f t="shared" si="272"/>
        <v/>
      </c>
      <c r="LB94" s="432" t="str">
        <f t="shared" si="272"/>
        <v/>
      </c>
      <c r="LC94" s="432" t="str">
        <f t="shared" si="272"/>
        <v/>
      </c>
      <c r="LD94" s="432" t="str">
        <f t="shared" si="272"/>
        <v/>
      </c>
      <c r="LE94" s="432" t="str">
        <f t="shared" si="272"/>
        <v/>
      </c>
      <c r="LF94" s="432" t="str">
        <f t="shared" si="272"/>
        <v/>
      </c>
      <c r="LG94" s="432" t="str">
        <f t="shared" si="273"/>
        <v/>
      </c>
      <c r="LH94" s="432" t="str">
        <f t="shared" si="273"/>
        <v/>
      </c>
      <c r="LI94" s="432" t="str">
        <f t="shared" si="273"/>
        <v/>
      </c>
      <c r="LJ94" s="432" t="str">
        <f t="shared" si="273"/>
        <v/>
      </c>
      <c r="LK94" s="432" t="str">
        <f t="shared" si="273"/>
        <v/>
      </c>
      <c r="LL94" s="432" t="str">
        <f t="shared" si="273"/>
        <v/>
      </c>
      <c r="LM94" s="432" t="str">
        <f t="shared" si="273"/>
        <v/>
      </c>
      <c r="LN94" s="432" t="str">
        <f t="shared" si="273"/>
        <v/>
      </c>
      <c r="LO94" s="432" t="str">
        <f t="shared" si="273"/>
        <v/>
      </c>
      <c r="LP94" s="432" t="str">
        <f t="shared" si="273"/>
        <v/>
      </c>
      <c r="LQ94" s="432" t="str">
        <f t="shared" si="274"/>
        <v/>
      </c>
      <c r="LR94" s="432" t="str">
        <f t="shared" si="274"/>
        <v/>
      </c>
      <c r="LS94" s="432" t="str">
        <f t="shared" si="274"/>
        <v/>
      </c>
      <c r="LT94" s="432" t="str">
        <f t="shared" si="274"/>
        <v/>
      </c>
      <c r="LU94" s="432" t="str">
        <f t="shared" si="274"/>
        <v/>
      </c>
      <c r="LV94" s="432" t="str">
        <f t="shared" si="274"/>
        <v/>
      </c>
      <c r="LW94" s="432" t="str">
        <f t="shared" si="274"/>
        <v/>
      </c>
      <c r="LX94" s="432" t="str">
        <f t="shared" si="274"/>
        <v/>
      </c>
      <c r="LY94" s="432" t="str">
        <f t="shared" si="274"/>
        <v/>
      </c>
      <c r="LZ94" s="432" t="str">
        <f t="shared" si="274"/>
        <v/>
      </c>
      <c r="MA94" s="432" t="str">
        <f t="shared" si="275"/>
        <v/>
      </c>
      <c r="MB94" s="432" t="str">
        <f t="shared" si="275"/>
        <v/>
      </c>
      <c r="MC94" s="432" t="str">
        <f t="shared" si="275"/>
        <v/>
      </c>
      <c r="MD94" s="432" t="str">
        <f t="shared" si="275"/>
        <v/>
      </c>
      <c r="ME94" s="432" t="str">
        <f t="shared" si="275"/>
        <v/>
      </c>
      <c r="MF94" s="432" t="str">
        <f t="shared" si="275"/>
        <v/>
      </c>
      <c r="MG94" s="432" t="str">
        <f t="shared" si="275"/>
        <v/>
      </c>
      <c r="MH94" s="432" t="str">
        <f t="shared" si="275"/>
        <v/>
      </c>
      <c r="MI94" s="432" t="str">
        <f t="shared" si="275"/>
        <v/>
      </c>
      <c r="MJ94" s="432" t="str">
        <f t="shared" si="275"/>
        <v/>
      </c>
      <c r="MK94" s="432" t="str">
        <f t="shared" si="276"/>
        <v/>
      </c>
      <c r="ML94" s="432" t="str">
        <f t="shared" si="276"/>
        <v/>
      </c>
      <c r="MM94" s="432" t="str">
        <f t="shared" si="276"/>
        <v/>
      </c>
      <c r="MN94" s="432" t="str">
        <f t="shared" si="276"/>
        <v/>
      </c>
      <c r="MO94" s="432" t="str">
        <f t="shared" si="276"/>
        <v/>
      </c>
      <c r="MP94" s="432" t="str">
        <f t="shared" si="276"/>
        <v/>
      </c>
      <c r="MQ94" s="432" t="str">
        <f t="shared" si="276"/>
        <v/>
      </c>
      <c r="MR94" s="432" t="str">
        <f t="shared" si="276"/>
        <v/>
      </c>
      <c r="MS94" s="432" t="str">
        <f t="shared" si="276"/>
        <v/>
      </c>
      <c r="MT94" s="432" t="str">
        <f t="shared" si="276"/>
        <v/>
      </c>
      <c r="MU94" s="432" t="str">
        <f t="shared" si="277"/>
        <v/>
      </c>
      <c r="MV94" s="432" t="str">
        <f t="shared" si="277"/>
        <v/>
      </c>
      <c r="MW94" s="432" t="str">
        <f t="shared" si="277"/>
        <v/>
      </c>
      <c r="MX94" s="432" t="str">
        <f t="shared" si="277"/>
        <v/>
      </c>
      <c r="MY94" s="432" t="str">
        <f t="shared" si="277"/>
        <v/>
      </c>
      <c r="MZ94" s="432" t="str">
        <f t="shared" si="277"/>
        <v/>
      </c>
      <c r="NA94" s="432" t="str">
        <f t="shared" si="277"/>
        <v/>
      </c>
      <c r="NB94" s="432" t="str">
        <f t="shared" si="277"/>
        <v/>
      </c>
      <c r="NC94" s="432" t="str">
        <f t="shared" si="277"/>
        <v/>
      </c>
      <c r="ND94" s="432" t="str">
        <f t="shared" si="277"/>
        <v/>
      </c>
      <c r="NE94" s="432" t="str">
        <f t="shared" si="278"/>
        <v/>
      </c>
      <c r="NF94" s="432" t="str">
        <f t="shared" si="278"/>
        <v/>
      </c>
      <c r="NG94" s="432" t="str">
        <f t="shared" si="278"/>
        <v/>
      </c>
      <c r="NH94" s="432" t="str">
        <f t="shared" si="278"/>
        <v/>
      </c>
      <c r="NI94" s="432" t="str">
        <f t="shared" si="278"/>
        <v/>
      </c>
      <c r="NJ94" s="432" t="str">
        <f t="shared" si="278"/>
        <v/>
      </c>
      <c r="NK94" s="432" t="str">
        <f t="shared" si="278"/>
        <v/>
      </c>
      <c r="NL94" s="432" t="str">
        <f t="shared" si="278"/>
        <v/>
      </c>
      <c r="NM94" s="432" t="str">
        <f t="shared" si="278"/>
        <v/>
      </c>
      <c r="NN94" s="432" t="str">
        <f t="shared" si="278"/>
        <v/>
      </c>
      <c r="NO94" s="432" t="str">
        <f t="shared" si="279"/>
        <v/>
      </c>
      <c r="NP94" s="432" t="str">
        <f t="shared" si="279"/>
        <v/>
      </c>
      <c r="NQ94" s="432" t="str">
        <f t="shared" si="279"/>
        <v/>
      </c>
      <c r="NR94" s="432" t="str">
        <f t="shared" si="279"/>
        <v/>
      </c>
      <c r="NS94" s="432" t="str">
        <f t="shared" si="279"/>
        <v/>
      </c>
      <c r="NT94" s="432" t="str">
        <f t="shared" si="279"/>
        <v/>
      </c>
      <c r="NU94" s="432" t="str">
        <f t="shared" si="279"/>
        <v/>
      </c>
      <c r="NV94" s="432" t="str">
        <f t="shared" si="279"/>
        <v/>
      </c>
      <c r="NW94" s="432" t="str">
        <f t="shared" si="279"/>
        <v/>
      </c>
      <c r="NX94" s="432" t="str">
        <f t="shared" si="279"/>
        <v/>
      </c>
      <c r="NY94" s="432" t="str">
        <f t="shared" si="280"/>
        <v/>
      </c>
      <c r="NZ94" s="432" t="str">
        <f t="shared" si="280"/>
        <v/>
      </c>
      <c r="OA94" s="432" t="str">
        <f t="shared" si="280"/>
        <v/>
      </c>
      <c r="OB94" s="432" t="str">
        <f t="shared" si="280"/>
        <v/>
      </c>
      <c r="OC94" s="432" t="str">
        <f t="shared" si="280"/>
        <v/>
      </c>
      <c r="OD94" s="432" t="str">
        <f t="shared" si="280"/>
        <v/>
      </c>
      <c r="OE94" s="432" t="str">
        <f t="shared" si="280"/>
        <v/>
      </c>
      <c r="OF94" s="432" t="str">
        <f t="shared" si="280"/>
        <v/>
      </c>
      <c r="OG94" s="432" t="str">
        <f t="shared" si="280"/>
        <v/>
      </c>
      <c r="OH94" s="432" t="str">
        <f t="shared" si="280"/>
        <v/>
      </c>
      <c r="OI94" s="432" t="str">
        <f t="shared" si="281"/>
        <v/>
      </c>
      <c r="OJ94" s="432" t="str">
        <f t="shared" si="281"/>
        <v/>
      </c>
      <c r="OK94" s="432" t="str">
        <f t="shared" si="281"/>
        <v/>
      </c>
      <c r="OL94" s="432" t="str">
        <f t="shared" si="281"/>
        <v/>
      </c>
      <c r="OM94" s="432" t="str">
        <f t="shared" si="281"/>
        <v/>
      </c>
      <c r="ON94" s="432" t="str">
        <f t="shared" si="281"/>
        <v/>
      </c>
      <c r="OO94" s="432" t="str">
        <f t="shared" si="281"/>
        <v/>
      </c>
      <c r="OP94" s="432" t="str">
        <f t="shared" si="281"/>
        <v/>
      </c>
      <c r="OQ94" s="432" t="str">
        <f t="shared" si="281"/>
        <v/>
      </c>
      <c r="OR94" s="432" t="str">
        <f t="shared" si="281"/>
        <v/>
      </c>
      <c r="OS94" s="432" t="str">
        <f t="shared" si="282"/>
        <v/>
      </c>
      <c r="OT94" s="432" t="str">
        <f t="shared" si="282"/>
        <v/>
      </c>
      <c r="OU94" s="432" t="str">
        <f t="shared" si="282"/>
        <v/>
      </c>
      <c r="OV94" s="432" t="str">
        <f t="shared" si="282"/>
        <v/>
      </c>
      <c r="OW94" s="432" t="str">
        <f t="shared" si="282"/>
        <v/>
      </c>
      <c r="OX94" s="432" t="str">
        <f t="shared" si="282"/>
        <v/>
      </c>
      <c r="OY94" s="432" t="str">
        <f t="shared" si="282"/>
        <v/>
      </c>
      <c r="OZ94" s="432" t="str">
        <f t="shared" si="282"/>
        <v/>
      </c>
      <c r="PA94" s="432" t="str">
        <f t="shared" si="282"/>
        <v/>
      </c>
      <c r="PB94" s="432" t="str">
        <f t="shared" si="282"/>
        <v/>
      </c>
      <c r="PC94" s="432" t="str">
        <f t="shared" si="282"/>
        <v/>
      </c>
      <c r="PD94" s="432" t="str">
        <f t="shared" si="282"/>
        <v/>
      </c>
      <c r="PE94" s="432" t="str">
        <f t="shared" si="282"/>
        <v/>
      </c>
    </row>
    <row r="95" spans="1:421" ht="15.6">
      <c r="A95" s="541"/>
      <c r="B95" s="542"/>
      <c r="C95" s="947"/>
      <c r="D95" s="542"/>
      <c r="E95" s="546"/>
      <c r="F95" s="542"/>
      <c r="G95" s="543"/>
      <c r="H95" s="544"/>
      <c r="I95" s="545"/>
      <c r="J95" s="546"/>
      <c r="K95" s="546" t="str">
        <f t="shared" si="284"/>
        <v/>
      </c>
      <c r="L95" s="547" t="str">
        <f t="shared" si="285"/>
        <v/>
      </c>
      <c r="M95" s="951" t="str">
        <f t="shared" si="283"/>
        <v/>
      </c>
      <c r="N95" s="951" t="str">
        <f t="shared" si="286"/>
        <v/>
      </c>
      <c r="O95" s="1486"/>
      <c r="P95" s="1486"/>
      <c r="Q95" s="98"/>
      <c r="R95" s="167" t="str">
        <f t="shared" si="287"/>
        <v/>
      </c>
      <c r="S95" s="167" t="str">
        <f t="shared" si="288"/>
        <v/>
      </c>
      <c r="T95" s="167" t="str">
        <f t="shared" si="289"/>
        <v/>
      </c>
      <c r="U95" s="167" t="str">
        <f t="shared" si="290"/>
        <v/>
      </c>
      <c r="V95" s="85" t="s">
        <v>696</v>
      </c>
      <c r="W95" s="450">
        <v>11</v>
      </c>
      <c r="X95" s="167" t="str">
        <f t="shared" si="291"/>
        <v/>
      </c>
      <c r="Y95" s="167" t="str">
        <f t="shared" si="292"/>
        <v/>
      </c>
      <c r="Z95" s="167" t="str">
        <f t="shared" si="293"/>
        <v/>
      </c>
      <c r="AA95" s="25"/>
      <c r="AB95" s="25"/>
      <c r="AC95" s="25"/>
      <c r="AD95" s="25"/>
      <c r="AE95" s="25"/>
      <c r="AF95" s="25"/>
      <c r="AG95" s="25"/>
      <c r="AH95" s="25"/>
      <c r="AI95" s="25"/>
      <c r="AJ95" s="25"/>
      <c r="AK95" s="25"/>
      <c r="AL95" s="25"/>
      <c r="AM95" s="25"/>
      <c r="AN95" s="25"/>
      <c r="AO95" s="25"/>
      <c r="AP95" s="25"/>
      <c r="AQ95" s="25"/>
      <c r="AR95" s="25"/>
      <c r="AS95" s="25"/>
      <c r="AT95" s="25"/>
      <c r="AU95" s="25"/>
      <c r="AV95" s="25"/>
      <c r="AW95" s="432" t="str">
        <f t="shared" si="246"/>
        <v/>
      </c>
      <c r="AX95" s="432" t="str">
        <f t="shared" si="246"/>
        <v/>
      </c>
      <c r="AY95" s="432" t="str">
        <f t="shared" si="246"/>
        <v/>
      </c>
      <c r="AZ95" s="432" t="str">
        <f t="shared" si="246"/>
        <v/>
      </c>
      <c r="BA95" s="432" t="str">
        <f t="shared" si="246"/>
        <v/>
      </c>
      <c r="BB95" s="432" t="str">
        <f t="shared" si="246"/>
        <v/>
      </c>
      <c r="BC95" s="432" t="str">
        <f t="shared" si="246"/>
        <v/>
      </c>
      <c r="BD95" s="432" t="str">
        <f t="shared" si="246"/>
        <v/>
      </c>
      <c r="BE95" s="432" t="str">
        <f t="shared" si="246"/>
        <v/>
      </c>
      <c r="BF95" s="432" t="str">
        <f t="shared" si="246"/>
        <v/>
      </c>
      <c r="BG95" s="432" t="str">
        <f t="shared" si="247"/>
        <v/>
      </c>
      <c r="BH95" s="432" t="str">
        <f t="shared" si="247"/>
        <v/>
      </c>
      <c r="BI95" s="432" t="str">
        <f t="shared" si="247"/>
        <v/>
      </c>
      <c r="BJ95" s="432" t="str">
        <f t="shared" si="247"/>
        <v/>
      </c>
      <c r="BK95" s="432" t="str">
        <f t="shared" si="247"/>
        <v/>
      </c>
      <c r="BL95" s="432" t="str">
        <f t="shared" si="247"/>
        <v/>
      </c>
      <c r="BM95" s="432" t="str">
        <f t="shared" si="247"/>
        <v/>
      </c>
      <c r="BN95" s="432" t="str">
        <f t="shared" si="247"/>
        <v/>
      </c>
      <c r="BO95" s="432" t="str">
        <f t="shared" si="247"/>
        <v/>
      </c>
      <c r="BP95" s="432" t="str">
        <f t="shared" si="247"/>
        <v/>
      </c>
      <c r="BQ95" s="432" t="str">
        <f t="shared" si="248"/>
        <v/>
      </c>
      <c r="BR95" s="432" t="str">
        <f t="shared" si="248"/>
        <v/>
      </c>
      <c r="BS95" s="432" t="str">
        <f t="shared" si="248"/>
        <v/>
      </c>
      <c r="BT95" s="432" t="str">
        <f t="shared" si="248"/>
        <v/>
      </c>
      <c r="BU95" s="432" t="str">
        <f t="shared" si="248"/>
        <v/>
      </c>
      <c r="BV95" s="432" t="str">
        <f t="shared" si="248"/>
        <v/>
      </c>
      <c r="BW95" s="432" t="str">
        <f t="shared" si="248"/>
        <v/>
      </c>
      <c r="BX95" s="432" t="str">
        <f t="shared" si="248"/>
        <v/>
      </c>
      <c r="BY95" s="432" t="str">
        <f t="shared" si="248"/>
        <v/>
      </c>
      <c r="BZ95" s="432" t="str">
        <f t="shared" si="248"/>
        <v/>
      </c>
      <c r="CA95" s="432" t="str">
        <f t="shared" si="249"/>
        <v/>
      </c>
      <c r="CB95" s="432" t="str">
        <f t="shared" si="249"/>
        <v/>
      </c>
      <c r="CC95" s="432" t="str">
        <f t="shared" si="249"/>
        <v/>
      </c>
      <c r="CD95" s="432" t="str">
        <f t="shared" si="249"/>
        <v/>
      </c>
      <c r="CE95" s="432" t="str">
        <f t="shared" si="249"/>
        <v/>
      </c>
      <c r="CF95" s="432" t="str">
        <f t="shared" si="249"/>
        <v/>
      </c>
      <c r="CG95" s="432" t="str">
        <f t="shared" si="249"/>
        <v/>
      </c>
      <c r="CH95" s="432" t="str">
        <f t="shared" si="249"/>
        <v/>
      </c>
      <c r="CI95" s="432" t="str">
        <f t="shared" si="249"/>
        <v/>
      </c>
      <c r="CJ95" s="432" t="str">
        <f t="shared" si="249"/>
        <v/>
      </c>
      <c r="CK95" s="432" t="str">
        <f t="shared" si="250"/>
        <v/>
      </c>
      <c r="CL95" s="432" t="str">
        <f t="shared" si="250"/>
        <v/>
      </c>
      <c r="CM95" s="432" t="str">
        <f t="shared" si="250"/>
        <v/>
      </c>
      <c r="CN95" s="432" t="str">
        <f t="shared" si="250"/>
        <v/>
      </c>
      <c r="CO95" s="432" t="str">
        <f t="shared" si="250"/>
        <v/>
      </c>
      <c r="CP95" s="432" t="str">
        <f t="shared" si="250"/>
        <v/>
      </c>
      <c r="CQ95" s="432" t="str">
        <f t="shared" si="250"/>
        <v/>
      </c>
      <c r="CR95" s="432" t="str">
        <f t="shared" si="250"/>
        <v/>
      </c>
      <c r="CS95" s="432" t="str">
        <f t="shared" si="250"/>
        <v/>
      </c>
      <c r="CT95" s="432" t="str">
        <f t="shared" si="250"/>
        <v/>
      </c>
      <c r="CU95" s="432" t="str">
        <f t="shared" si="251"/>
        <v/>
      </c>
      <c r="CV95" s="432" t="str">
        <f t="shared" si="251"/>
        <v/>
      </c>
      <c r="CW95" s="432" t="str">
        <f t="shared" si="251"/>
        <v/>
      </c>
      <c r="CX95" s="432" t="str">
        <f t="shared" si="251"/>
        <v/>
      </c>
      <c r="CY95" s="432" t="str">
        <f t="shared" si="251"/>
        <v/>
      </c>
      <c r="CZ95" s="432" t="str">
        <f t="shared" si="251"/>
        <v/>
      </c>
      <c r="DA95" s="432" t="str">
        <f t="shared" si="251"/>
        <v/>
      </c>
      <c r="DB95" s="432" t="str">
        <f t="shared" si="251"/>
        <v/>
      </c>
      <c r="DC95" s="432" t="str">
        <f t="shared" si="251"/>
        <v/>
      </c>
      <c r="DD95" s="432" t="str">
        <f t="shared" si="251"/>
        <v/>
      </c>
      <c r="DE95" s="432" t="str">
        <f t="shared" si="252"/>
        <v/>
      </c>
      <c r="DF95" s="432" t="str">
        <f t="shared" si="252"/>
        <v/>
      </c>
      <c r="DG95" s="432" t="str">
        <f t="shared" si="252"/>
        <v/>
      </c>
      <c r="DH95" s="432" t="str">
        <f t="shared" si="252"/>
        <v/>
      </c>
      <c r="DI95" s="432" t="str">
        <f t="shared" si="252"/>
        <v/>
      </c>
      <c r="DJ95" s="432" t="str">
        <f t="shared" si="252"/>
        <v/>
      </c>
      <c r="DK95" s="432" t="str">
        <f t="shared" si="252"/>
        <v/>
      </c>
      <c r="DL95" s="432" t="str">
        <f t="shared" si="252"/>
        <v/>
      </c>
      <c r="DM95" s="432" t="str">
        <f t="shared" si="252"/>
        <v/>
      </c>
      <c r="DN95" s="432" t="str">
        <f t="shared" si="252"/>
        <v/>
      </c>
      <c r="DO95" s="432" t="str">
        <f t="shared" si="253"/>
        <v/>
      </c>
      <c r="DP95" s="432" t="str">
        <f t="shared" si="253"/>
        <v/>
      </c>
      <c r="DQ95" s="432" t="str">
        <f t="shared" si="253"/>
        <v/>
      </c>
      <c r="DR95" s="432" t="str">
        <f t="shared" si="253"/>
        <v/>
      </c>
      <c r="DS95" s="432" t="str">
        <f t="shared" si="253"/>
        <v/>
      </c>
      <c r="DT95" s="432" t="str">
        <f t="shared" si="253"/>
        <v/>
      </c>
      <c r="DU95" s="432" t="str">
        <f t="shared" si="253"/>
        <v/>
      </c>
      <c r="DV95" s="432" t="str">
        <f t="shared" si="253"/>
        <v/>
      </c>
      <c r="DW95" s="432" t="str">
        <f t="shared" si="253"/>
        <v/>
      </c>
      <c r="DX95" s="432" t="str">
        <f t="shared" si="253"/>
        <v/>
      </c>
      <c r="DY95" s="432" t="str">
        <f t="shared" si="254"/>
        <v/>
      </c>
      <c r="DZ95" s="432" t="str">
        <f t="shared" si="254"/>
        <v/>
      </c>
      <c r="EA95" s="432" t="str">
        <f t="shared" si="254"/>
        <v/>
      </c>
      <c r="EB95" s="432" t="str">
        <f t="shared" si="254"/>
        <v/>
      </c>
      <c r="EC95" s="432" t="str">
        <f t="shared" si="254"/>
        <v/>
      </c>
      <c r="ED95" s="432" t="str">
        <f t="shared" si="254"/>
        <v/>
      </c>
      <c r="EE95" s="432" t="str">
        <f t="shared" si="254"/>
        <v/>
      </c>
      <c r="EF95" s="432" t="str">
        <f t="shared" si="254"/>
        <v/>
      </c>
      <c r="EG95" s="432" t="str">
        <f t="shared" si="254"/>
        <v/>
      </c>
      <c r="EH95" s="432" t="str">
        <f t="shared" si="254"/>
        <v/>
      </c>
      <c r="EI95" s="432" t="str">
        <f t="shared" si="255"/>
        <v/>
      </c>
      <c r="EJ95" s="432" t="str">
        <f t="shared" si="255"/>
        <v/>
      </c>
      <c r="EK95" s="432" t="str">
        <f t="shared" si="255"/>
        <v/>
      </c>
      <c r="EL95" s="432" t="str">
        <f t="shared" si="255"/>
        <v/>
      </c>
      <c r="EM95" s="432" t="str">
        <f t="shared" si="255"/>
        <v/>
      </c>
      <c r="EN95" s="432" t="str">
        <f t="shared" si="255"/>
        <v/>
      </c>
      <c r="EO95" s="432" t="str">
        <f t="shared" si="255"/>
        <v/>
      </c>
      <c r="EP95" s="432" t="str">
        <f t="shared" si="255"/>
        <v/>
      </c>
      <c r="EQ95" s="432" t="str">
        <f t="shared" si="255"/>
        <v/>
      </c>
      <c r="ER95" s="432" t="str">
        <f t="shared" si="255"/>
        <v/>
      </c>
      <c r="ES95" s="432" t="str">
        <f t="shared" si="256"/>
        <v/>
      </c>
      <c r="ET95" s="432" t="str">
        <f t="shared" si="256"/>
        <v/>
      </c>
      <c r="EU95" s="432" t="str">
        <f t="shared" si="256"/>
        <v/>
      </c>
      <c r="EV95" s="432" t="str">
        <f t="shared" si="256"/>
        <v/>
      </c>
      <c r="EW95" s="432" t="str">
        <f t="shared" si="256"/>
        <v/>
      </c>
      <c r="EX95" s="432" t="str">
        <f t="shared" si="256"/>
        <v/>
      </c>
      <c r="EY95" s="432" t="str">
        <f t="shared" si="256"/>
        <v/>
      </c>
      <c r="EZ95" s="432" t="str">
        <f t="shared" si="256"/>
        <v/>
      </c>
      <c r="FA95" s="432" t="str">
        <f t="shared" si="256"/>
        <v/>
      </c>
      <c r="FB95" s="432" t="str">
        <f t="shared" si="256"/>
        <v/>
      </c>
      <c r="FC95" s="432" t="str">
        <f t="shared" si="257"/>
        <v/>
      </c>
      <c r="FD95" s="432" t="str">
        <f t="shared" si="257"/>
        <v/>
      </c>
      <c r="FE95" s="432" t="str">
        <f t="shared" si="257"/>
        <v/>
      </c>
      <c r="FF95" s="432" t="str">
        <f t="shared" si="257"/>
        <v/>
      </c>
      <c r="FG95" s="432" t="str">
        <f t="shared" si="257"/>
        <v/>
      </c>
      <c r="FH95" s="432" t="str">
        <f t="shared" si="257"/>
        <v/>
      </c>
      <c r="FI95" s="432" t="str">
        <f t="shared" si="257"/>
        <v/>
      </c>
      <c r="FJ95" s="432" t="str">
        <f t="shared" si="257"/>
        <v/>
      </c>
      <c r="FK95" s="432" t="str">
        <f t="shared" si="257"/>
        <v/>
      </c>
      <c r="FL95" s="432" t="str">
        <f t="shared" si="257"/>
        <v/>
      </c>
      <c r="FM95" s="432" t="str">
        <f t="shared" si="258"/>
        <v/>
      </c>
      <c r="FN95" s="432" t="str">
        <f t="shared" si="258"/>
        <v/>
      </c>
      <c r="FO95" s="432" t="str">
        <f t="shared" si="258"/>
        <v/>
      </c>
      <c r="FP95" s="432" t="str">
        <f t="shared" si="258"/>
        <v/>
      </c>
      <c r="FQ95" s="432" t="str">
        <f t="shared" si="258"/>
        <v/>
      </c>
      <c r="FR95" s="432" t="str">
        <f t="shared" si="258"/>
        <v/>
      </c>
      <c r="FS95" s="432" t="str">
        <f t="shared" si="258"/>
        <v/>
      </c>
      <c r="FT95" s="432" t="str">
        <f t="shared" si="258"/>
        <v/>
      </c>
      <c r="FU95" s="432" t="str">
        <f t="shared" si="258"/>
        <v/>
      </c>
      <c r="FV95" s="432" t="str">
        <f t="shared" si="258"/>
        <v/>
      </c>
      <c r="FW95" s="432" t="str">
        <f t="shared" si="259"/>
        <v/>
      </c>
      <c r="FX95" s="432" t="str">
        <f t="shared" si="259"/>
        <v/>
      </c>
      <c r="FY95" s="432" t="str">
        <f t="shared" si="259"/>
        <v/>
      </c>
      <c r="FZ95" s="432" t="str">
        <f t="shared" si="259"/>
        <v/>
      </c>
      <c r="GA95" s="432" t="str">
        <f t="shared" si="259"/>
        <v/>
      </c>
      <c r="GB95" s="432" t="str">
        <f t="shared" si="259"/>
        <v/>
      </c>
      <c r="GC95" s="432" t="str">
        <f t="shared" si="259"/>
        <v/>
      </c>
      <c r="GD95" s="432" t="str">
        <f t="shared" si="259"/>
        <v/>
      </c>
      <c r="GE95" s="432" t="str">
        <f t="shared" si="259"/>
        <v/>
      </c>
      <c r="GF95" s="432" t="str">
        <f t="shared" si="259"/>
        <v/>
      </c>
      <c r="GG95" s="432" t="str">
        <f t="shared" si="260"/>
        <v/>
      </c>
      <c r="GH95" s="432" t="str">
        <f t="shared" si="260"/>
        <v/>
      </c>
      <c r="GI95" s="432" t="str">
        <f t="shared" si="260"/>
        <v/>
      </c>
      <c r="GJ95" s="432" t="str">
        <f t="shared" si="260"/>
        <v/>
      </c>
      <c r="GK95" s="432" t="str">
        <f t="shared" si="260"/>
        <v/>
      </c>
      <c r="GL95" s="432" t="str">
        <f t="shared" si="260"/>
        <v/>
      </c>
      <c r="GM95" s="432" t="str">
        <f t="shared" si="260"/>
        <v/>
      </c>
      <c r="GN95" s="432" t="str">
        <f t="shared" si="260"/>
        <v/>
      </c>
      <c r="GO95" s="432" t="str">
        <f t="shared" si="260"/>
        <v/>
      </c>
      <c r="GP95" s="432" t="str">
        <f t="shared" si="260"/>
        <v/>
      </c>
      <c r="GQ95" s="432" t="str">
        <f t="shared" si="261"/>
        <v/>
      </c>
      <c r="GR95" s="432" t="str">
        <f t="shared" si="261"/>
        <v/>
      </c>
      <c r="GS95" s="432" t="str">
        <f t="shared" si="261"/>
        <v/>
      </c>
      <c r="GT95" s="432" t="str">
        <f t="shared" si="261"/>
        <v/>
      </c>
      <c r="GU95" s="432" t="str">
        <f t="shared" si="261"/>
        <v/>
      </c>
      <c r="GV95" s="432" t="str">
        <f t="shared" si="261"/>
        <v/>
      </c>
      <c r="GW95" s="432" t="str">
        <f t="shared" si="261"/>
        <v/>
      </c>
      <c r="GX95" s="432" t="str">
        <f t="shared" si="261"/>
        <v/>
      </c>
      <c r="GY95" s="432" t="str">
        <f t="shared" si="261"/>
        <v/>
      </c>
      <c r="GZ95" s="432" t="str">
        <f t="shared" si="261"/>
        <v/>
      </c>
      <c r="HA95" s="432" t="str">
        <f t="shared" si="262"/>
        <v/>
      </c>
      <c r="HB95" s="432" t="str">
        <f t="shared" si="262"/>
        <v/>
      </c>
      <c r="HC95" s="432" t="str">
        <f t="shared" si="262"/>
        <v/>
      </c>
      <c r="HD95" s="432" t="str">
        <f t="shared" si="262"/>
        <v/>
      </c>
      <c r="HE95" s="432" t="str">
        <f t="shared" si="262"/>
        <v/>
      </c>
      <c r="HF95" s="432" t="str">
        <f t="shared" si="262"/>
        <v/>
      </c>
      <c r="HG95" s="432" t="str">
        <f t="shared" si="262"/>
        <v/>
      </c>
      <c r="HH95" s="432" t="str">
        <f t="shared" si="262"/>
        <v/>
      </c>
      <c r="HI95" s="432" t="str">
        <f t="shared" si="262"/>
        <v/>
      </c>
      <c r="HJ95" s="432" t="str">
        <f t="shared" si="262"/>
        <v/>
      </c>
      <c r="HK95" s="432" t="str">
        <f t="shared" si="263"/>
        <v/>
      </c>
      <c r="HL95" s="432" t="str">
        <f t="shared" si="263"/>
        <v/>
      </c>
      <c r="HM95" s="432" t="str">
        <f t="shared" si="263"/>
        <v/>
      </c>
      <c r="HN95" s="432" t="str">
        <f t="shared" si="263"/>
        <v/>
      </c>
      <c r="HO95" s="432" t="str">
        <f t="shared" si="263"/>
        <v/>
      </c>
      <c r="HP95" s="432" t="str">
        <f t="shared" si="263"/>
        <v/>
      </c>
      <c r="HQ95" s="432" t="str">
        <f t="shared" si="263"/>
        <v/>
      </c>
      <c r="HR95" s="432" t="str">
        <f t="shared" si="263"/>
        <v/>
      </c>
      <c r="HS95" s="432" t="str">
        <f t="shared" si="263"/>
        <v/>
      </c>
      <c r="HT95" s="432" t="str">
        <f t="shared" si="263"/>
        <v/>
      </c>
      <c r="HU95" s="432" t="str">
        <f t="shared" si="264"/>
        <v/>
      </c>
      <c r="HV95" s="432" t="str">
        <f t="shared" si="264"/>
        <v/>
      </c>
      <c r="HW95" s="432" t="str">
        <f t="shared" si="264"/>
        <v/>
      </c>
      <c r="HX95" s="432" t="str">
        <f t="shared" si="264"/>
        <v/>
      </c>
      <c r="HY95" s="432" t="str">
        <f t="shared" si="264"/>
        <v/>
      </c>
      <c r="HZ95" s="432" t="str">
        <f t="shared" si="264"/>
        <v/>
      </c>
      <c r="IA95" s="432" t="str">
        <f t="shared" si="264"/>
        <v/>
      </c>
      <c r="IB95" s="432" t="str">
        <f t="shared" si="264"/>
        <v/>
      </c>
      <c r="IC95" s="432" t="str">
        <f t="shared" si="264"/>
        <v/>
      </c>
      <c r="ID95" s="432" t="str">
        <f t="shared" si="264"/>
        <v/>
      </c>
      <c r="IE95" s="432" t="str">
        <f t="shared" si="265"/>
        <v/>
      </c>
      <c r="IF95" s="432" t="str">
        <f t="shared" si="265"/>
        <v/>
      </c>
      <c r="IG95" s="432" t="str">
        <f t="shared" si="265"/>
        <v/>
      </c>
      <c r="IH95" s="432" t="str">
        <f t="shared" si="265"/>
        <v/>
      </c>
      <c r="II95" s="432" t="str">
        <f t="shared" si="265"/>
        <v/>
      </c>
      <c r="IJ95" s="432" t="str">
        <f t="shared" si="265"/>
        <v/>
      </c>
      <c r="IK95" s="432" t="str">
        <f t="shared" si="265"/>
        <v/>
      </c>
      <c r="IL95" s="432" t="str">
        <f t="shared" si="265"/>
        <v/>
      </c>
      <c r="IM95" s="432" t="str">
        <f t="shared" si="265"/>
        <v/>
      </c>
      <c r="IN95" s="432" t="str">
        <f t="shared" si="265"/>
        <v/>
      </c>
      <c r="IO95" s="432" t="str">
        <f t="shared" si="266"/>
        <v/>
      </c>
      <c r="IP95" s="432" t="str">
        <f t="shared" si="266"/>
        <v/>
      </c>
      <c r="IQ95" s="432" t="str">
        <f t="shared" si="266"/>
        <v/>
      </c>
      <c r="IR95" s="432" t="str">
        <f t="shared" si="266"/>
        <v/>
      </c>
      <c r="IS95" s="432" t="str">
        <f t="shared" si="266"/>
        <v/>
      </c>
      <c r="IT95" s="432" t="str">
        <f t="shared" si="266"/>
        <v/>
      </c>
      <c r="IU95" s="432" t="str">
        <f t="shared" si="266"/>
        <v/>
      </c>
      <c r="IV95" s="432" t="str">
        <f t="shared" si="266"/>
        <v/>
      </c>
      <c r="IW95" s="432" t="str">
        <f t="shared" si="266"/>
        <v/>
      </c>
      <c r="IX95" s="432" t="str">
        <f t="shared" si="266"/>
        <v/>
      </c>
      <c r="IY95" s="432" t="str">
        <f t="shared" si="267"/>
        <v/>
      </c>
      <c r="IZ95" s="432" t="str">
        <f t="shared" si="267"/>
        <v/>
      </c>
      <c r="JA95" s="432" t="str">
        <f t="shared" si="267"/>
        <v/>
      </c>
      <c r="JB95" s="432" t="str">
        <f t="shared" si="267"/>
        <v/>
      </c>
      <c r="JC95" s="432" t="str">
        <f t="shared" si="267"/>
        <v/>
      </c>
      <c r="JD95" s="432" t="str">
        <f t="shared" si="267"/>
        <v/>
      </c>
      <c r="JE95" s="432" t="str">
        <f t="shared" si="267"/>
        <v/>
      </c>
      <c r="JF95" s="432" t="str">
        <f t="shared" si="267"/>
        <v/>
      </c>
      <c r="JG95" s="432" t="str">
        <f t="shared" si="267"/>
        <v/>
      </c>
      <c r="JH95" s="432" t="str">
        <f t="shared" si="267"/>
        <v/>
      </c>
      <c r="JI95" s="432" t="str">
        <f t="shared" si="268"/>
        <v/>
      </c>
      <c r="JJ95" s="432" t="str">
        <f t="shared" si="268"/>
        <v/>
      </c>
      <c r="JK95" s="432" t="str">
        <f t="shared" si="268"/>
        <v/>
      </c>
      <c r="JL95" s="432" t="str">
        <f t="shared" si="268"/>
        <v/>
      </c>
      <c r="JM95" s="432" t="str">
        <f t="shared" si="268"/>
        <v/>
      </c>
      <c r="JN95" s="432" t="str">
        <f t="shared" si="268"/>
        <v/>
      </c>
      <c r="JO95" s="432" t="str">
        <f t="shared" si="268"/>
        <v/>
      </c>
      <c r="JP95" s="432" t="str">
        <f t="shared" si="268"/>
        <v/>
      </c>
      <c r="JQ95" s="432" t="str">
        <f t="shared" si="268"/>
        <v/>
      </c>
      <c r="JR95" s="432" t="str">
        <f t="shared" si="268"/>
        <v/>
      </c>
      <c r="JS95" s="432" t="str">
        <f t="shared" si="269"/>
        <v/>
      </c>
      <c r="JT95" s="432" t="str">
        <f t="shared" si="269"/>
        <v/>
      </c>
      <c r="JU95" s="432" t="str">
        <f t="shared" si="269"/>
        <v/>
      </c>
      <c r="JV95" s="432" t="str">
        <f t="shared" si="269"/>
        <v/>
      </c>
      <c r="JW95" s="432" t="str">
        <f t="shared" si="269"/>
        <v/>
      </c>
      <c r="JX95" s="432" t="str">
        <f t="shared" si="269"/>
        <v/>
      </c>
      <c r="JY95" s="432" t="str">
        <f t="shared" si="269"/>
        <v/>
      </c>
      <c r="JZ95" s="432" t="str">
        <f t="shared" si="269"/>
        <v/>
      </c>
      <c r="KA95" s="432" t="str">
        <f t="shared" si="269"/>
        <v/>
      </c>
      <c r="KB95" s="432" t="str">
        <f t="shared" si="269"/>
        <v/>
      </c>
      <c r="KC95" s="432" t="str">
        <f t="shared" si="270"/>
        <v/>
      </c>
      <c r="KD95" s="432" t="str">
        <f t="shared" si="270"/>
        <v/>
      </c>
      <c r="KE95" s="432" t="str">
        <f t="shared" si="270"/>
        <v/>
      </c>
      <c r="KF95" s="432" t="str">
        <f t="shared" si="270"/>
        <v/>
      </c>
      <c r="KG95" s="432" t="str">
        <f t="shared" si="270"/>
        <v/>
      </c>
      <c r="KH95" s="432" t="str">
        <f t="shared" si="270"/>
        <v/>
      </c>
      <c r="KI95" s="432" t="str">
        <f t="shared" si="270"/>
        <v/>
      </c>
      <c r="KJ95" s="432" t="str">
        <f t="shared" si="270"/>
        <v/>
      </c>
      <c r="KK95" s="432" t="str">
        <f t="shared" si="270"/>
        <v/>
      </c>
      <c r="KL95" s="432" t="str">
        <f t="shared" si="270"/>
        <v/>
      </c>
      <c r="KM95" s="432" t="str">
        <f t="shared" si="271"/>
        <v/>
      </c>
      <c r="KN95" s="432" t="str">
        <f t="shared" si="271"/>
        <v/>
      </c>
      <c r="KO95" s="432" t="str">
        <f t="shared" si="271"/>
        <v/>
      </c>
      <c r="KP95" s="432" t="str">
        <f t="shared" si="271"/>
        <v/>
      </c>
      <c r="KQ95" s="432" t="str">
        <f t="shared" si="271"/>
        <v/>
      </c>
      <c r="KR95" s="432" t="str">
        <f t="shared" si="271"/>
        <v/>
      </c>
      <c r="KS95" s="432" t="str">
        <f t="shared" si="271"/>
        <v/>
      </c>
      <c r="KT95" s="432" t="str">
        <f t="shared" si="271"/>
        <v/>
      </c>
      <c r="KU95" s="432" t="str">
        <f t="shared" si="271"/>
        <v/>
      </c>
      <c r="KV95" s="432" t="str">
        <f t="shared" si="271"/>
        <v/>
      </c>
      <c r="KW95" s="432" t="str">
        <f t="shared" si="272"/>
        <v/>
      </c>
      <c r="KX95" s="432" t="str">
        <f t="shared" si="272"/>
        <v/>
      </c>
      <c r="KY95" s="432" t="str">
        <f t="shared" si="272"/>
        <v/>
      </c>
      <c r="KZ95" s="432" t="str">
        <f t="shared" si="272"/>
        <v/>
      </c>
      <c r="LA95" s="432" t="str">
        <f t="shared" si="272"/>
        <v/>
      </c>
      <c r="LB95" s="432" t="str">
        <f t="shared" si="272"/>
        <v/>
      </c>
      <c r="LC95" s="432" t="str">
        <f t="shared" si="272"/>
        <v/>
      </c>
      <c r="LD95" s="432" t="str">
        <f t="shared" si="272"/>
        <v/>
      </c>
      <c r="LE95" s="432" t="str">
        <f t="shared" si="272"/>
        <v/>
      </c>
      <c r="LF95" s="432" t="str">
        <f t="shared" si="272"/>
        <v/>
      </c>
      <c r="LG95" s="432" t="str">
        <f t="shared" si="273"/>
        <v/>
      </c>
      <c r="LH95" s="432" t="str">
        <f t="shared" si="273"/>
        <v/>
      </c>
      <c r="LI95" s="432" t="str">
        <f t="shared" si="273"/>
        <v/>
      </c>
      <c r="LJ95" s="432" t="str">
        <f t="shared" si="273"/>
        <v/>
      </c>
      <c r="LK95" s="432" t="str">
        <f t="shared" si="273"/>
        <v/>
      </c>
      <c r="LL95" s="432" t="str">
        <f t="shared" si="273"/>
        <v/>
      </c>
      <c r="LM95" s="432" t="str">
        <f t="shared" si="273"/>
        <v/>
      </c>
      <c r="LN95" s="432" t="str">
        <f t="shared" si="273"/>
        <v/>
      </c>
      <c r="LO95" s="432" t="str">
        <f t="shared" si="273"/>
        <v/>
      </c>
      <c r="LP95" s="432" t="str">
        <f t="shared" si="273"/>
        <v/>
      </c>
      <c r="LQ95" s="432" t="str">
        <f t="shared" si="274"/>
        <v/>
      </c>
      <c r="LR95" s="432" t="str">
        <f t="shared" si="274"/>
        <v/>
      </c>
      <c r="LS95" s="432" t="str">
        <f t="shared" si="274"/>
        <v/>
      </c>
      <c r="LT95" s="432" t="str">
        <f t="shared" si="274"/>
        <v/>
      </c>
      <c r="LU95" s="432" t="str">
        <f t="shared" si="274"/>
        <v/>
      </c>
      <c r="LV95" s="432" t="str">
        <f t="shared" si="274"/>
        <v/>
      </c>
      <c r="LW95" s="432" t="str">
        <f t="shared" si="274"/>
        <v/>
      </c>
      <c r="LX95" s="432" t="str">
        <f t="shared" si="274"/>
        <v/>
      </c>
      <c r="LY95" s="432" t="str">
        <f t="shared" si="274"/>
        <v/>
      </c>
      <c r="LZ95" s="432" t="str">
        <f t="shared" si="274"/>
        <v/>
      </c>
      <c r="MA95" s="432" t="str">
        <f t="shared" si="275"/>
        <v/>
      </c>
      <c r="MB95" s="432" t="str">
        <f t="shared" si="275"/>
        <v/>
      </c>
      <c r="MC95" s="432" t="str">
        <f t="shared" si="275"/>
        <v/>
      </c>
      <c r="MD95" s="432" t="str">
        <f t="shared" si="275"/>
        <v/>
      </c>
      <c r="ME95" s="432" t="str">
        <f t="shared" si="275"/>
        <v/>
      </c>
      <c r="MF95" s="432" t="str">
        <f t="shared" si="275"/>
        <v/>
      </c>
      <c r="MG95" s="432" t="str">
        <f t="shared" si="275"/>
        <v/>
      </c>
      <c r="MH95" s="432" t="str">
        <f t="shared" si="275"/>
        <v/>
      </c>
      <c r="MI95" s="432" t="str">
        <f t="shared" si="275"/>
        <v/>
      </c>
      <c r="MJ95" s="432" t="str">
        <f t="shared" si="275"/>
        <v/>
      </c>
      <c r="MK95" s="432" t="str">
        <f t="shared" si="276"/>
        <v/>
      </c>
      <c r="ML95" s="432" t="str">
        <f t="shared" si="276"/>
        <v/>
      </c>
      <c r="MM95" s="432" t="str">
        <f t="shared" si="276"/>
        <v/>
      </c>
      <c r="MN95" s="432" t="str">
        <f t="shared" si="276"/>
        <v/>
      </c>
      <c r="MO95" s="432" t="str">
        <f t="shared" si="276"/>
        <v/>
      </c>
      <c r="MP95" s="432" t="str">
        <f t="shared" si="276"/>
        <v/>
      </c>
      <c r="MQ95" s="432" t="str">
        <f t="shared" si="276"/>
        <v/>
      </c>
      <c r="MR95" s="432" t="str">
        <f t="shared" si="276"/>
        <v/>
      </c>
      <c r="MS95" s="432" t="str">
        <f t="shared" si="276"/>
        <v/>
      </c>
      <c r="MT95" s="432" t="str">
        <f t="shared" si="276"/>
        <v/>
      </c>
      <c r="MU95" s="432" t="str">
        <f t="shared" si="277"/>
        <v/>
      </c>
      <c r="MV95" s="432" t="str">
        <f t="shared" si="277"/>
        <v/>
      </c>
      <c r="MW95" s="432" t="str">
        <f t="shared" si="277"/>
        <v/>
      </c>
      <c r="MX95" s="432" t="str">
        <f t="shared" si="277"/>
        <v/>
      </c>
      <c r="MY95" s="432" t="str">
        <f t="shared" si="277"/>
        <v/>
      </c>
      <c r="MZ95" s="432" t="str">
        <f t="shared" si="277"/>
        <v/>
      </c>
      <c r="NA95" s="432" t="str">
        <f t="shared" si="277"/>
        <v/>
      </c>
      <c r="NB95" s="432" t="str">
        <f t="shared" si="277"/>
        <v/>
      </c>
      <c r="NC95" s="432" t="str">
        <f t="shared" si="277"/>
        <v/>
      </c>
      <c r="ND95" s="432" t="str">
        <f t="shared" si="277"/>
        <v/>
      </c>
      <c r="NE95" s="432" t="str">
        <f t="shared" si="278"/>
        <v/>
      </c>
      <c r="NF95" s="432" t="str">
        <f t="shared" si="278"/>
        <v/>
      </c>
      <c r="NG95" s="432" t="str">
        <f t="shared" si="278"/>
        <v/>
      </c>
      <c r="NH95" s="432" t="str">
        <f t="shared" si="278"/>
        <v/>
      </c>
      <c r="NI95" s="432" t="str">
        <f t="shared" si="278"/>
        <v/>
      </c>
      <c r="NJ95" s="432" t="str">
        <f t="shared" si="278"/>
        <v/>
      </c>
      <c r="NK95" s="432" t="str">
        <f t="shared" si="278"/>
        <v/>
      </c>
      <c r="NL95" s="432" t="str">
        <f t="shared" si="278"/>
        <v/>
      </c>
      <c r="NM95" s="432" t="str">
        <f t="shared" si="278"/>
        <v/>
      </c>
      <c r="NN95" s="432" t="str">
        <f t="shared" si="278"/>
        <v/>
      </c>
      <c r="NO95" s="432" t="str">
        <f t="shared" si="279"/>
        <v/>
      </c>
      <c r="NP95" s="432" t="str">
        <f t="shared" si="279"/>
        <v/>
      </c>
      <c r="NQ95" s="432" t="str">
        <f t="shared" si="279"/>
        <v/>
      </c>
      <c r="NR95" s="432" t="str">
        <f t="shared" si="279"/>
        <v/>
      </c>
      <c r="NS95" s="432" t="str">
        <f t="shared" si="279"/>
        <v/>
      </c>
      <c r="NT95" s="432" t="str">
        <f t="shared" si="279"/>
        <v/>
      </c>
      <c r="NU95" s="432" t="str">
        <f t="shared" si="279"/>
        <v/>
      </c>
      <c r="NV95" s="432" t="str">
        <f t="shared" si="279"/>
        <v/>
      </c>
      <c r="NW95" s="432" t="str">
        <f t="shared" si="279"/>
        <v/>
      </c>
      <c r="NX95" s="432" t="str">
        <f t="shared" si="279"/>
        <v/>
      </c>
      <c r="NY95" s="432" t="str">
        <f t="shared" si="280"/>
        <v/>
      </c>
      <c r="NZ95" s="432" t="str">
        <f t="shared" si="280"/>
        <v/>
      </c>
      <c r="OA95" s="432" t="str">
        <f t="shared" si="280"/>
        <v/>
      </c>
      <c r="OB95" s="432" t="str">
        <f t="shared" si="280"/>
        <v/>
      </c>
      <c r="OC95" s="432" t="str">
        <f t="shared" si="280"/>
        <v/>
      </c>
      <c r="OD95" s="432" t="str">
        <f t="shared" si="280"/>
        <v/>
      </c>
      <c r="OE95" s="432" t="str">
        <f t="shared" si="280"/>
        <v/>
      </c>
      <c r="OF95" s="432" t="str">
        <f t="shared" si="280"/>
        <v/>
      </c>
      <c r="OG95" s="432" t="str">
        <f t="shared" si="280"/>
        <v/>
      </c>
      <c r="OH95" s="432" t="str">
        <f t="shared" si="280"/>
        <v/>
      </c>
      <c r="OI95" s="432" t="str">
        <f t="shared" si="281"/>
        <v/>
      </c>
      <c r="OJ95" s="432" t="str">
        <f t="shared" si="281"/>
        <v/>
      </c>
      <c r="OK95" s="432" t="str">
        <f t="shared" si="281"/>
        <v/>
      </c>
      <c r="OL95" s="432" t="str">
        <f t="shared" si="281"/>
        <v/>
      </c>
      <c r="OM95" s="432" t="str">
        <f t="shared" si="281"/>
        <v/>
      </c>
      <c r="ON95" s="432" t="str">
        <f t="shared" si="281"/>
        <v/>
      </c>
      <c r="OO95" s="432" t="str">
        <f t="shared" si="281"/>
        <v/>
      </c>
      <c r="OP95" s="432" t="str">
        <f t="shared" si="281"/>
        <v/>
      </c>
      <c r="OQ95" s="432" t="str">
        <f t="shared" si="281"/>
        <v/>
      </c>
      <c r="OR95" s="432" t="str">
        <f t="shared" si="281"/>
        <v/>
      </c>
      <c r="OS95" s="432" t="str">
        <f t="shared" si="282"/>
        <v/>
      </c>
      <c r="OT95" s="432" t="str">
        <f t="shared" si="282"/>
        <v/>
      </c>
      <c r="OU95" s="432" t="str">
        <f t="shared" si="282"/>
        <v/>
      </c>
      <c r="OV95" s="432" t="str">
        <f t="shared" si="282"/>
        <v/>
      </c>
      <c r="OW95" s="432" t="str">
        <f t="shared" si="282"/>
        <v/>
      </c>
      <c r="OX95" s="432" t="str">
        <f t="shared" si="282"/>
        <v/>
      </c>
      <c r="OY95" s="432" t="str">
        <f t="shared" si="282"/>
        <v/>
      </c>
      <c r="OZ95" s="432" t="str">
        <f t="shared" si="282"/>
        <v/>
      </c>
      <c r="PA95" s="432" t="str">
        <f t="shared" si="282"/>
        <v/>
      </c>
      <c r="PB95" s="432" t="str">
        <f t="shared" si="282"/>
        <v/>
      </c>
      <c r="PC95" s="432" t="str">
        <f t="shared" si="282"/>
        <v/>
      </c>
      <c r="PD95" s="432" t="str">
        <f t="shared" si="282"/>
        <v/>
      </c>
      <c r="PE95" s="432" t="str">
        <f t="shared" si="282"/>
        <v/>
      </c>
    </row>
    <row r="96" spans="1:421" ht="15.6">
      <c r="A96" s="549"/>
      <c r="B96" s="550"/>
      <c r="C96" s="948"/>
      <c r="D96" s="550"/>
      <c r="E96" s="554"/>
      <c r="F96" s="550"/>
      <c r="G96" s="551"/>
      <c r="H96" s="552"/>
      <c r="I96" s="553"/>
      <c r="J96" s="554"/>
      <c r="K96" s="554" t="str">
        <f t="shared" si="284"/>
        <v/>
      </c>
      <c r="L96" s="657" t="str">
        <f t="shared" si="285"/>
        <v/>
      </c>
      <c r="M96" s="952" t="str">
        <f t="shared" si="283"/>
        <v/>
      </c>
      <c r="N96" s="952" t="str">
        <f t="shared" si="286"/>
        <v/>
      </c>
      <c r="O96" s="1487"/>
      <c r="P96" s="1487"/>
      <c r="Q96" s="98"/>
      <c r="R96" s="167" t="str">
        <f t="shared" si="287"/>
        <v/>
      </c>
      <c r="S96" s="167" t="str">
        <f t="shared" si="288"/>
        <v/>
      </c>
      <c r="T96" s="167" t="str">
        <f t="shared" si="289"/>
        <v/>
      </c>
      <c r="U96" s="167" t="str">
        <f t="shared" si="290"/>
        <v/>
      </c>
      <c r="V96" s="85" t="s">
        <v>697</v>
      </c>
      <c r="W96" s="450">
        <v>11.16666666666667</v>
      </c>
      <c r="X96" s="167" t="str">
        <f t="shared" si="291"/>
        <v/>
      </c>
      <c r="Y96" s="167" t="str">
        <f t="shared" si="292"/>
        <v/>
      </c>
      <c r="Z96" s="167" t="str">
        <f t="shared" si="293"/>
        <v/>
      </c>
      <c r="AA96" s="25"/>
      <c r="AB96" s="25"/>
      <c r="AC96" s="25"/>
      <c r="AD96" s="25"/>
      <c r="AE96" s="25"/>
      <c r="AF96" s="25"/>
      <c r="AG96" s="25"/>
      <c r="AH96" s="25"/>
      <c r="AI96" s="25"/>
      <c r="AJ96" s="25"/>
      <c r="AK96" s="25"/>
      <c r="AL96" s="25"/>
      <c r="AM96" s="25"/>
      <c r="AN96" s="25"/>
      <c r="AO96" s="25"/>
      <c r="AP96" s="25"/>
      <c r="AQ96" s="25"/>
      <c r="AR96" s="25"/>
      <c r="AS96" s="25"/>
      <c r="AT96" s="25"/>
      <c r="AU96" s="25"/>
      <c r="AV96" s="25"/>
      <c r="AW96" s="432" t="str">
        <f t="shared" si="246"/>
        <v/>
      </c>
      <c r="AX96" s="432" t="str">
        <f t="shared" si="246"/>
        <v/>
      </c>
      <c r="AY96" s="432" t="str">
        <f t="shared" si="246"/>
        <v/>
      </c>
      <c r="AZ96" s="432" t="str">
        <f t="shared" si="246"/>
        <v/>
      </c>
      <c r="BA96" s="432" t="str">
        <f t="shared" si="246"/>
        <v/>
      </c>
      <c r="BB96" s="432" t="str">
        <f t="shared" si="246"/>
        <v/>
      </c>
      <c r="BC96" s="432" t="str">
        <f t="shared" si="246"/>
        <v/>
      </c>
      <c r="BD96" s="432" t="str">
        <f t="shared" si="246"/>
        <v/>
      </c>
      <c r="BE96" s="432" t="str">
        <f t="shared" si="246"/>
        <v/>
      </c>
      <c r="BF96" s="432" t="str">
        <f t="shared" si="246"/>
        <v/>
      </c>
      <c r="BG96" s="432" t="str">
        <f t="shared" si="247"/>
        <v/>
      </c>
      <c r="BH96" s="432" t="str">
        <f t="shared" si="247"/>
        <v/>
      </c>
      <c r="BI96" s="432" t="str">
        <f t="shared" si="247"/>
        <v/>
      </c>
      <c r="BJ96" s="432" t="str">
        <f t="shared" si="247"/>
        <v/>
      </c>
      <c r="BK96" s="432" t="str">
        <f t="shared" si="247"/>
        <v/>
      </c>
      <c r="BL96" s="432" t="str">
        <f t="shared" si="247"/>
        <v/>
      </c>
      <c r="BM96" s="432" t="str">
        <f t="shared" si="247"/>
        <v/>
      </c>
      <c r="BN96" s="432" t="str">
        <f t="shared" si="247"/>
        <v/>
      </c>
      <c r="BO96" s="432" t="str">
        <f t="shared" si="247"/>
        <v/>
      </c>
      <c r="BP96" s="432" t="str">
        <f t="shared" si="247"/>
        <v/>
      </c>
      <c r="BQ96" s="432" t="str">
        <f t="shared" si="248"/>
        <v/>
      </c>
      <c r="BR96" s="432" t="str">
        <f t="shared" si="248"/>
        <v/>
      </c>
      <c r="BS96" s="432" t="str">
        <f t="shared" si="248"/>
        <v/>
      </c>
      <c r="BT96" s="432" t="str">
        <f t="shared" si="248"/>
        <v/>
      </c>
      <c r="BU96" s="432" t="str">
        <f t="shared" si="248"/>
        <v/>
      </c>
      <c r="BV96" s="432" t="str">
        <f t="shared" si="248"/>
        <v/>
      </c>
      <c r="BW96" s="432" t="str">
        <f t="shared" si="248"/>
        <v/>
      </c>
      <c r="BX96" s="432" t="str">
        <f t="shared" si="248"/>
        <v/>
      </c>
      <c r="BY96" s="432" t="str">
        <f t="shared" si="248"/>
        <v/>
      </c>
      <c r="BZ96" s="432" t="str">
        <f t="shared" si="248"/>
        <v/>
      </c>
      <c r="CA96" s="432" t="str">
        <f t="shared" si="249"/>
        <v/>
      </c>
      <c r="CB96" s="432" t="str">
        <f t="shared" si="249"/>
        <v/>
      </c>
      <c r="CC96" s="432" t="str">
        <f t="shared" si="249"/>
        <v/>
      </c>
      <c r="CD96" s="432" t="str">
        <f t="shared" si="249"/>
        <v/>
      </c>
      <c r="CE96" s="432" t="str">
        <f t="shared" si="249"/>
        <v/>
      </c>
      <c r="CF96" s="432" t="str">
        <f t="shared" si="249"/>
        <v/>
      </c>
      <c r="CG96" s="432" t="str">
        <f t="shared" si="249"/>
        <v/>
      </c>
      <c r="CH96" s="432" t="str">
        <f t="shared" si="249"/>
        <v/>
      </c>
      <c r="CI96" s="432" t="str">
        <f t="shared" si="249"/>
        <v/>
      </c>
      <c r="CJ96" s="432" t="str">
        <f t="shared" si="249"/>
        <v/>
      </c>
      <c r="CK96" s="432" t="str">
        <f t="shared" si="250"/>
        <v/>
      </c>
      <c r="CL96" s="432" t="str">
        <f t="shared" si="250"/>
        <v/>
      </c>
      <c r="CM96" s="432" t="str">
        <f t="shared" si="250"/>
        <v/>
      </c>
      <c r="CN96" s="432" t="str">
        <f t="shared" si="250"/>
        <v/>
      </c>
      <c r="CO96" s="432" t="str">
        <f t="shared" si="250"/>
        <v/>
      </c>
      <c r="CP96" s="432" t="str">
        <f t="shared" si="250"/>
        <v/>
      </c>
      <c r="CQ96" s="432" t="str">
        <f t="shared" si="250"/>
        <v/>
      </c>
      <c r="CR96" s="432" t="str">
        <f t="shared" si="250"/>
        <v/>
      </c>
      <c r="CS96" s="432" t="str">
        <f t="shared" si="250"/>
        <v/>
      </c>
      <c r="CT96" s="432" t="str">
        <f t="shared" si="250"/>
        <v/>
      </c>
      <c r="CU96" s="432" t="str">
        <f t="shared" si="251"/>
        <v/>
      </c>
      <c r="CV96" s="432" t="str">
        <f t="shared" si="251"/>
        <v/>
      </c>
      <c r="CW96" s="432" t="str">
        <f t="shared" si="251"/>
        <v/>
      </c>
      <c r="CX96" s="432" t="str">
        <f t="shared" si="251"/>
        <v/>
      </c>
      <c r="CY96" s="432" t="str">
        <f t="shared" si="251"/>
        <v/>
      </c>
      <c r="CZ96" s="432" t="str">
        <f t="shared" si="251"/>
        <v/>
      </c>
      <c r="DA96" s="432" t="str">
        <f t="shared" si="251"/>
        <v/>
      </c>
      <c r="DB96" s="432" t="str">
        <f t="shared" si="251"/>
        <v/>
      </c>
      <c r="DC96" s="432" t="str">
        <f t="shared" si="251"/>
        <v/>
      </c>
      <c r="DD96" s="432" t="str">
        <f t="shared" si="251"/>
        <v/>
      </c>
      <c r="DE96" s="432" t="str">
        <f t="shared" si="252"/>
        <v/>
      </c>
      <c r="DF96" s="432" t="str">
        <f t="shared" si="252"/>
        <v/>
      </c>
      <c r="DG96" s="432" t="str">
        <f t="shared" si="252"/>
        <v/>
      </c>
      <c r="DH96" s="432" t="str">
        <f t="shared" si="252"/>
        <v/>
      </c>
      <c r="DI96" s="432" t="str">
        <f t="shared" si="252"/>
        <v/>
      </c>
      <c r="DJ96" s="432" t="str">
        <f t="shared" si="252"/>
        <v/>
      </c>
      <c r="DK96" s="432" t="str">
        <f t="shared" si="252"/>
        <v/>
      </c>
      <c r="DL96" s="432" t="str">
        <f t="shared" si="252"/>
        <v/>
      </c>
      <c r="DM96" s="432" t="str">
        <f t="shared" si="252"/>
        <v/>
      </c>
      <c r="DN96" s="432" t="str">
        <f t="shared" si="252"/>
        <v/>
      </c>
      <c r="DO96" s="432" t="str">
        <f t="shared" si="253"/>
        <v/>
      </c>
      <c r="DP96" s="432" t="str">
        <f t="shared" si="253"/>
        <v/>
      </c>
      <c r="DQ96" s="432" t="str">
        <f t="shared" si="253"/>
        <v/>
      </c>
      <c r="DR96" s="432" t="str">
        <f t="shared" si="253"/>
        <v/>
      </c>
      <c r="DS96" s="432" t="str">
        <f t="shared" si="253"/>
        <v/>
      </c>
      <c r="DT96" s="432" t="str">
        <f t="shared" si="253"/>
        <v/>
      </c>
      <c r="DU96" s="432" t="str">
        <f t="shared" si="253"/>
        <v/>
      </c>
      <c r="DV96" s="432" t="str">
        <f t="shared" si="253"/>
        <v/>
      </c>
      <c r="DW96" s="432" t="str">
        <f t="shared" si="253"/>
        <v/>
      </c>
      <c r="DX96" s="432" t="str">
        <f t="shared" si="253"/>
        <v/>
      </c>
      <c r="DY96" s="432" t="str">
        <f t="shared" si="254"/>
        <v/>
      </c>
      <c r="DZ96" s="432" t="str">
        <f t="shared" si="254"/>
        <v/>
      </c>
      <c r="EA96" s="432" t="str">
        <f t="shared" si="254"/>
        <v/>
      </c>
      <c r="EB96" s="432" t="str">
        <f t="shared" si="254"/>
        <v/>
      </c>
      <c r="EC96" s="432" t="str">
        <f t="shared" si="254"/>
        <v/>
      </c>
      <c r="ED96" s="432" t="str">
        <f t="shared" si="254"/>
        <v/>
      </c>
      <c r="EE96" s="432" t="str">
        <f t="shared" si="254"/>
        <v/>
      </c>
      <c r="EF96" s="432" t="str">
        <f t="shared" si="254"/>
        <v/>
      </c>
      <c r="EG96" s="432" t="str">
        <f t="shared" si="254"/>
        <v/>
      </c>
      <c r="EH96" s="432" t="str">
        <f t="shared" si="254"/>
        <v/>
      </c>
      <c r="EI96" s="432" t="str">
        <f t="shared" si="255"/>
        <v/>
      </c>
      <c r="EJ96" s="432" t="str">
        <f t="shared" si="255"/>
        <v/>
      </c>
      <c r="EK96" s="432" t="str">
        <f t="shared" si="255"/>
        <v/>
      </c>
      <c r="EL96" s="432" t="str">
        <f t="shared" si="255"/>
        <v/>
      </c>
      <c r="EM96" s="432" t="str">
        <f t="shared" si="255"/>
        <v/>
      </c>
      <c r="EN96" s="432" t="str">
        <f t="shared" si="255"/>
        <v/>
      </c>
      <c r="EO96" s="432" t="str">
        <f t="shared" si="255"/>
        <v/>
      </c>
      <c r="EP96" s="432" t="str">
        <f t="shared" si="255"/>
        <v/>
      </c>
      <c r="EQ96" s="432" t="str">
        <f t="shared" si="255"/>
        <v/>
      </c>
      <c r="ER96" s="432" t="str">
        <f t="shared" si="255"/>
        <v/>
      </c>
      <c r="ES96" s="432" t="str">
        <f t="shared" si="256"/>
        <v/>
      </c>
      <c r="ET96" s="432" t="str">
        <f t="shared" si="256"/>
        <v/>
      </c>
      <c r="EU96" s="432" t="str">
        <f t="shared" si="256"/>
        <v/>
      </c>
      <c r="EV96" s="432" t="str">
        <f t="shared" si="256"/>
        <v/>
      </c>
      <c r="EW96" s="432" t="str">
        <f t="shared" si="256"/>
        <v/>
      </c>
      <c r="EX96" s="432" t="str">
        <f t="shared" si="256"/>
        <v/>
      </c>
      <c r="EY96" s="432" t="str">
        <f t="shared" si="256"/>
        <v/>
      </c>
      <c r="EZ96" s="432" t="str">
        <f t="shared" si="256"/>
        <v/>
      </c>
      <c r="FA96" s="432" t="str">
        <f t="shared" si="256"/>
        <v/>
      </c>
      <c r="FB96" s="432" t="str">
        <f t="shared" si="256"/>
        <v/>
      </c>
      <c r="FC96" s="432" t="str">
        <f t="shared" si="257"/>
        <v/>
      </c>
      <c r="FD96" s="432" t="str">
        <f t="shared" si="257"/>
        <v/>
      </c>
      <c r="FE96" s="432" t="str">
        <f t="shared" si="257"/>
        <v/>
      </c>
      <c r="FF96" s="432" t="str">
        <f t="shared" si="257"/>
        <v/>
      </c>
      <c r="FG96" s="432" t="str">
        <f t="shared" si="257"/>
        <v/>
      </c>
      <c r="FH96" s="432" t="str">
        <f t="shared" si="257"/>
        <v/>
      </c>
      <c r="FI96" s="432" t="str">
        <f t="shared" si="257"/>
        <v/>
      </c>
      <c r="FJ96" s="432" t="str">
        <f t="shared" si="257"/>
        <v/>
      </c>
      <c r="FK96" s="432" t="str">
        <f t="shared" si="257"/>
        <v/>
      </c>
      <c r="FL96" s="432" t="str">
        <f t="shared" si="257"/>
        <v/>
      </c>
      <c r="FM96" s="432" t="str">
        <f t="shared" si="258"/>
        <v/>
      </c>
      <c r="FN96" s="432" t="str">
        <f t="shared" si="258"/>
        <v/>
      </c>
      <c r="FO96" s="432" t="str">
        <f t="shared" si="258"/>
        <v/>
      </c>
      <c r="FP96" s="432" t="str">
        <f t="shared" si="258"/>
        <v/>
      </c>
      <c r="FQ96" s="432" t="str">
        <f t="shared" si="258"/>
        <v/>
      </c>
      <c r="FR96" s="432" t="str">
        <f t="shared" si="258"/>
        <v/>
      </c>
      <c r="FS96" s="432" t="str">
        <f t="shared" si="258"/>
        <v/>
      </c>
      <c r="FT96" s="432" t="str">
        <f t="shared" si="258"/>
        <v/>
      </c>
      <c r="FU96" s="432" t="str">
        <f t="shared" si="258"/>
        <v/>
      </c>
      <c r="FV96" s="432" t="str">
        <f t="shared" si="258"/>
        <v/>
      </c>
      <c r="FW96" s="432" t="str">
        <f t="shared" si="259"/>
        <v/>
      </c>
      <c r="FX96" s="432" t="str">
        <f t="shared" si="259"/>
        <v/>
      </c>
      <c r="FY96" s="432" t="str">
        <f t="shared" si="259"/>
        <v/>
      </c>
      <c r="FZ96" s="432" t="str">
        <f t="shared" si="259"/>
        <v/>
      </c>
      <c r="GA96" s="432" t="str">
        <f t="shared" si="259"/>
        <v/>
      </c>
      <c r="GB96" s="432" t="str">
        <f t="shared" si="259"/>
        <v/>
      </c>
      <c r="GC96" s="432" t="str">
        <f t="shared" si="259"/>
        <v/>
      </c>
      <c r="GD96" s="432" t="str">
        <f t="shared" si="259"/>
        <v/>
      </c>
      <c r="GE96" s="432" t="str">
        <f t="shared" si="259"/>
        <v/>
      </c>
      <c r="GF96" s="432" t="str">
        <f t="shared" si="259"/>
        <v/>
      </c>
      <c r="GG96" s="432" t="str">
        <f t="shared" si="260"/>
        <v/>
      </c>
      <c r="GH96" s="432" t="str">
        <f t="shared" si="260"/>
        <v/>
      </c>
      <c r="GI96" s="432" t="str">
        <f t="shared" si="260"/>
        <v/>
      </c>
      <c r="GJ96" s="432" t="str">
        <f t="shared" si="260"/>
        <v/>
      </c>
      <c r="GK96" s="432" t="str">
        <f t="shared" si="260"/>
        <v/>
      </c>
      <c r="GL96" s="432" t="str">
        <f t="shared" si="260"/>
        <v/>
      </c>
      <c r="GM96" s="432" t="str">
        <f t="shared" si="260"/>
        <v/>
      </c>
      <c r="GN96" s="432" t="str">
        <f t="shared" si="260"/>
        <v/>
      </c>
      <c r="GO96" s="432" t="str">
        <f t="shared" si="260"/>
        <v/>
      </c>
      <c r="GP96" s="432" t="str">
        <f t="shared" si="260"/>
        <v/>
      </c>
      <c r="GQ96" s="432" t="str">
        <f t="shared" si="261"/>
        <v/>
      </c>
      <c r="GR96" s="432" t="str">
        <f t="shared" si="261"/>
        <v/>
      </c>
      <c r="GS96" s="432" t="str">
        <f t="shared" si="261"/>
        <v/>
      </c>
      <c r="GT96" s="432" t="str">
        <f t="shared" si="261"/>
        <v/>
      </c>
      <c r="GU96" s="432" t="str">
        <f t="shared" si="261"/>
        <v/>
      </c>
      <c r="GV96" s="432" t="str">
        <f t="shared" si="261"/>
        <v/>
      </c>
      <c r="GW96" s="432" t="str">
        <f t="shared" si="261"/>
        <v/>
      </c>
      <c r="GX96" s="432" t="str">
        <f t="shared" si="261"/>
        <v/>
      </c>
      <c r="GY96" s="432" t="str">
        <f t="shared" si="261"/>
        <v/>
      </c>
      <c r="GZ96" s="432" t="str">
        <f t="shared" si="261"/>
        <v/>
      </c>
      <c r="HA96" s="432" t="str">
        <f t="shared" si="262"/>
        <v/>
      </c>
      <c r="HB96" s="432" t="str">
        <f t="shared" si="262"/>
        <v/>
      </c>
      <c r="HC96" s="432" t="str">
        <f t="shared" si="262"/>
        <v/>
      </c>
      <c r="HD96" s="432" t="str">
        <f t="shared" si="262"/>
        <v/>
      </c>
      <c r="HE96" s="432" t="str">
        <f t="shared" si="262"/>
        <v/>
      </c>
      <c r="HF96" s="432" t="str">
        <f t="shared" si="262"/>
        <v/>
      </c>
      <c r="HG96" s="432" t="str">
        <f t="shared" si="262"/>
        <v/>
      </c>
      <c r="HH96" s="432" t="str">
        <f t="shared" si="262"/>
        <v/>
      </c>
      <c r="HI96" s="432" t="str">
        <f t="shared" si="262"/>
        <v/>
      </c>
      <c r="HJ96" s="432" t="str">
        <f t="shared" si="262"/>
        <v/>
      </c>
      <c r="HK96" s="432" t="str">
        <f t="shared" si="263"/>
        <v/>
      </c>
      <c r="HL96" s="432" t="str">
        <f t="shared" si="263"/>
        <v/>
      </c>
      <c r="HM96" s="432" t="str">
        <f t="shared" si="263"/>
        <v/>
      </c>
      <c r="HN96" s="432" t="str">
        <f t="shared" si="263"/>
        <v/>
      </c>
      <c r="HO96" s="432" t="str">
        <f t="shared" si="263"/>
        <v/>
      </c>
      <c r="HP96" s="432" t="str">
        <f t="shared" si="263"/>
        <v/>
      </c>
      <c r="HQ96" s="432" t="str">
        <f t="shared" si="263"/>
        <v/>
      </c>
      <c r="HR96" s="432" t="str">
        <f t="shared" si="263"/>
        <v/>
      </c>
      <c r="HS96" s="432" t="str">
        <f t="shared" si="263"/>
        <v/>
      </c>
      <c r="HT96" s="432" t="str">
        <f t="shared" si="263"/>
        <v/>
      </c>
      <c r="HU96" s="432" t="str">
        <f t="shared" si="264"/>
        <v/>
      </c>
      <c r="HV96" s="432" t="str">
        <f t="shared" si="264"/>
        <v/>
      </c>
      <c r="HW96" s="432" t="str">
        <f t="shared" si="264"/>
        <v/>
      </c>
      <c r="HX96" s="432" t="str">
        <f t="shared" si="264"/>
        <v/>
      </c>
      <c r="HY96" s="432" t="str">
        <f t="shared" si="264"/>
        <v/>
      </c>
      <c r="HZ96" s="432" t="str">
        <f t="shared" si="264"/>
        <v/>
      </c>
      <c r="IA96" s="432" t="str">
        <f t="shared" si="264"/>
        <v/>
      </c>
      <c r="IB96" s="432" t="str">
        <f t="shared" si="264"/>
        <v/>
      </c>
      <c r="IC96" s="432" t="str">
        <f t="shared" si="264"/>
        <v/>
      </c>
      <c r="ID96" s="432" t="str">
        <f t="shared" si="264"/>
        <v/>
      </c>
      <c r="IE96" s="432" t="str">
        <f t="shared" si="265"/>
        <v/>
      </c>
      <c r="IF96" s="432" t="str">
        <f t="shared" si="265"/>
        <v/>
      </c>
      <c r="IG96" s="432" t="str">
        <f t="shared" si="265"/>
        <v/>
      </c>
      <c r="IH96" s="432" t="str">
        <f t="shared" si="265"/>
        <v/>
      </c>
      <c r="II96" s="432" t="str">
        <f t="shared" si="265"/>
        <v/>
      </c>
      <c r="IJ96" s="432" t="str">
        <f t="shared" si="265"/>
        <v/>
      </c>
      <c r="IK96" s="432" t="str">
        <f t="shared" si="265"/>
        <v/>
      </c>
      <c r="IL96" s="432" t="str">
        <f t="shared" si="265"/>
        <v/>
      </c>
      <c r="IM96" s="432" t="str">
        <f t="shared" si="265"/>
        <v/>
      </c>
      <c r="IN96" s="432" t="str">
        <f t="shared" si="265"/>
        <v/>
      </c>
      <c r="IO96" s="432" t="str">
        <f t="shared" si="266"/>
        <v/>
      </c>
      <c r="IP96" s="432" t="str">
        <f t="shared" si="266"/>
        <v/>
      </c>
      <c r="IQ96" s="432" t="str">
        <f t="shared" si="266"/>
        <v/>
      </c>
      <c r="IR96" s="432" t="str">
        <f t="shared" si="266"/>
        <v/>
      </c>
      <c r="IS96" s="432" t="str">
        <f t="shared" si="266"/>
        <v/>
      </c>
      <c r="IT96" s="432" t="str">
        <f t="shared" si="266"/>
        <v/>
      </c>
      <c r="IU96" s="432" t="str">
        <f t="shared" si="266"/>
        <v/>
      </c>
      <c r="IV96" s="432" t="str">
        <f t="shared" si="266"/>
        <v/>
      </c>
      <c r="IW96" s="432" t="str">
        <f t="shared" si="266"/>
        <v/>
      </c>
      <c r="IX96" s="432" t="str">
        <f t="shared" si="266"/>
        <v/>
      </c>
      <c r="IY96" s="432" t="str">
        <f t="shared" si="267"/>
        <v/>
      </c>
      <c r="IZ96" s="432" t="str">
        <f t="shared" si="267"/>
        <v/>
      </c>
      <c r="JA96" s="432" t="str">
        <f t="shared" si="267"/>
        <v/>
      </c>
      <c r="JB96" s="432" t="str">
        <f t="shared" si="267"/>
        <v/>
      </c>
      <c r="JC96" s="432" t="str">
        <f t="shared" si="267"/>
        <v/>
      </c>
      <c r="JD96" s="432" t="str">
        <f t="shared" si="267"/>
        <v/>
      </c>
      <c r="JE96" s="432" t="str">
        <f t="shared" si="267"/>
        <v/>
      </c>
      <c r="JF96" s="432" t="str">
        <f t="shared" si="267"/>
        <v/>
      </c>
      <c r="JG96" s="432" t="str">
        <f t="shared" si="267"/>
        <v/>
      </c>
      <c r="JH96" s="432" t="str">
        <f t="shared" si="267"/>
        <v/>
      </c>
      <c r="JI96" s="432" t="str">
        <f t="shared" si="268"/>
        <v/>
      </c>
      <c r="JJ96" s="432" t="str">
        <f t="shared" si="268"/>
        <v/>
      </c>
      <c r="JK96" s="432" t="str">
        <f t="shared" si="268"/>
        <v/>
      </c>
      <c r="JL96" s="432" t="str">
        <f t="shared" si="268"/>
        <v/>
      </c>
      <c r="JM96" s="432" t="str">
        <f t="shared" si="268"/>
        <v/>
      </c>
      <c r="JN96" s="432" t="str">
        <f t="shared" si="268"/>
        <v/>
      </c>
      <c r="JO96" s="432" t="str">
        <f t="shared" si="268"/>
        <v/>
      </c>
      <c r="JP96" s="432" t="str">
        <f t="shared" si="268"/>
        <v/>
      </c>
      <c r="JQ96" s="432" t="str">
        <f t="shared" si="268"/>
        <v/>
      </c>
      <c r="JR96" s="432" t="str">
        <f t="shared" si="268"/>
        <v/>
      </c>
      <c r="JS96" s="432" t="str">
        <f t="shared" si="269"/>
        <v/>
      </c>
      <c r="JT96" s="432" t="str">
        <f t="shared" si="269"/>
        <v/>
      </c>
      <c r="JU96" s="432" t="str">
        <f t="shared" si="269"/>
        <v/>
      </c>
      <c r="JV96" s="432" t="str">
        <f t="shared" si="269"/>
        <v/>
      </c>
      <c r="JW96" s="432" t="str">
        <f t="shared" si="269"/>
        <v/>
      </c>
      <c r="JX96" s="432" t="str">
        <f t="shared" si="269"/>
        <v/>
      </c>
      <c r="JY96" s="432" t="str">
        <f t="shared" si="269"/>
        <v/>
      </c>
      <c r="JZ96" s="432" t="str">
        <f t="shared" si="269"/>
        <v/>
      </c>
      <c r="KA96" s="432" t="str">
        <f t="shared" si="269"/>
        <v/>
      </c>
      <c r="KB96" s="432" t="str">
        <f t="shared" si="269"/>
        <v/>
      </c>
      <c r="KC96" s="432" t="str">
        <f t="shared" si="270"/>
        <v/>
      </c>
      <c r="KD96" s="432" t="str">
        <f t="shared" si="270"/>
        <v/>
      </c>
      <c r="KE96" s="432" t="str">
        <f t="shared" si="270"/>
        <v/>
      </c>
      <c r="KF96" s="432" t="str">
        <f t="shared" si="270"/>
        <v/>
      </c>
      <c r="KG96" s="432" t="str">
        <f t="shared" si="270"/>
        <v/>
      </c>
      <c r="KH96" s="432" t="str">
        <f t="shared" si="270"/>
        <v/>
      </c>
      <c r="KI96" s="432" t="str">
        <f t="shared" si="270"/>
        <v/>
      </c>
      <c r="KJ96" s="432" t="str">
        <f t="shared" si="270"/>
        <v/>
      </c>
      <c r="KK96" s="432" t="str">
        <f t="shared" si="270"/>
        <v/>
      </c>
      <c r="KL96" s="432" t="str">
        <f t="shared" si="270"/>
        <v/>
      </c>
      <c r="KM96" s="432" t="str">
        <f t="shared" si="271"/>
        <v/>
      </c>
      <c r="KN96" s="432" t="str">
        <f t="shared" si="271"/>
        <v/>
      </c>
      <c r="KO96" s="432" t="str">
        <f t="shared" si="271"/>
        <v/>
      </c>
      <c r="KP96" s="432" t="str">
        <f t="shared" si="271"/>
        <v/>
      </c>
      <c r="KQ96" s="432" t="str">
        <f t="shared" si="271"/>
        <v/>
      </c>
      <c r="KR96" s="432" t="str">
        <f t="shared" si="271"/>
        <v/>
      </c>
      <c r="KS96" s="432" t="str">
        <f t="shared" si="271"/>
        <v/>
      </c>
      <c r="KT96" s="432" t="str">
        <f t="shared" si="271"/>
        <v/>
      </c>
      <c r="KU96" s="432" t="str">
        <f t="shared" si="271"/>
        <v/>
      </c>
      <c r="KV96" s="432" t="str">
        <f t="shared" si="271"/>
        <v/>
      </c>
      <c r="KW96" s="432" t="str">
        <f t="shared" si="272"/>
        <v/>
      </c>
      <c r="KX96" s="432" t="str">
        <f t="shared" si="272"/>
        <v/>
      </c>
      <c r="KY96" s="432" t="str">
        <f t="shared" si="272"/>
        <v/>
      </c>
      <c r="KZ96" s="432" t="str">
        <f t="shared" si="272"/>
        <v/>
      </c>
      <c r="LA96" s="432" t="str">
        <f t="shared" si="272"/>
        <v/>
      </c>
      <c r="LB96" s="432" t="str">
        <f t="shared" si="272"/>
        <v/>
      </c>
      <c r="LC96" s="432" t="str">
        <f t="shared" si="272"/>
        <v/>
      </c>
      <c r="LD96" s="432" t="str">
        <f t="shared" si="272"/>
        <v/>
      </c>
      <c r="LE96" s="432" t="str">
        <f t="shared" si="272"/>
        <v/>
      </c>
      <c r="LF96" s="432" t="str">
        <f t="shared" si="272"/>
        <v/>
      </c>
      <c r="LG96" s="432" t="str">
        <f t="shared" si="273"/>
        <v/>
      </c>
      <c r="LH96" s="432" t="str">
        <f t="shared" si="273"/>
        <v/>
      </c>
      <c r="LI96" s="432" t="str">
        <f t="shared" si="273"/>
        <v/>
      </c>
      <c r="LJ96" s="432" t="str">
        <f t="shared" si="273"/>
        <v/>
      </c>
      <c r="LK96" s="432" t="str">
        <f t="shared" si="273"/>
        <v/>
      </c>
      <c r="LL96" s="432" t="str">
        <f t="shared" si="273"/>
        <v/>
      </c>
      <c r="LM96" s="432" t="str">
        <f t="shared" si="273"/>
        <v/>
      </c>
      <c r="LN96" s="432" t="str">
        <f t="shared" si="273"/>
        <v/>
      </c>
      <c r="LO96" s="432" t="str">
        <f t="shared" si="273"/>
        <v/>
      </c>
      <c r="LP96" s="432" t="str">
        <f t="shared" si="273"/>
        <v/>
      </c>
      <c r="LQ96" s="432" t="str">
        <f t="shared" si="274"/>
        <v/>
      </c>
      <c r="LR96" s="432" t="str">
        <f t="shared" si="274"/>
        <v/>
      </c>
      <c r="LS96" s="432" t="str">
        <f t="shared" si="274"/>
        <v/>
      </c>
      <c r="LT96" s="432" t="str">
        <f t="shared" si="274"/>
        <v/>
      </c>
      <c r="LU96" s="432" t="str">
        <f t="shared" si="274"/>
        <v/>
      </c>
      <c r="LV96" s="432" t="str">
        <f t="shared" si="274"/>
        <v/>
      </c>
      <c r="LW96" s="432" t="str">
        <f t="shared" si="274"/>
        <v/>
      </c>
      <c r="LX96" s="432" t="str">
        <f t="shared" si="274"/>
        <v/>
      </c>
      <c r="LY96" s="432" t="str">
        <f t="shared" si="274"/>
        <v/>
      </c>
      <c r="LZ96" s="432" t="str">
        <f t="shared" si="274"/>
        <v/>
      </c>
      <c r="MA96" s="432" t="str">
        <f t="shared" si="275"/>
        <v/>
      </c>
      <c r="MB96" s="432" t="str">
        <f t="shared" si="275"/>
        <v/>
      </c>
      <c r="MC96" s="432" t="str">
        <f t="shared" si="275"/>
        <v/>
      </c>
      <c r="MD96" s="432" t="str">
        <f t="shared" si="275"/>
        <v/>
      </c>
      <c r="ME96" s="432" t="str">
        <f t="shared" si="275"/>
        <v/>
      </c>
      <c r="MF96" s="432" t="str">
        <f t="shared" si="275"/>
        <v/>
      </c>
      <c r="MG96" s="432" t="str">
        <f t="shared" si="275"/>
        <v/>
      </c>
      <c r="MH96" s="432" t="str">
        <f t="shared" si="275"/>
        <v/>
      </c>
      <c r="MI96" s="432" t="str">
        <f t="shared" si="275"/>
        <v/>
      </c>
      <c r="MJ96" s="432" t="str">
        <f t="shared" si="275"/>
        <v/>
      </c>
      <c r="MK96" s="432" t="str">
        <f t="shared" si="276"/>
        <v/>
      </c>
      <c r="ML96" s="432" t="str">
        <f t="shared" si="276"/>
        <v/>
      </c>
      <c r="MM96" s="432" t="str">
        <f t="shared" si="276"/>
        <v/>
      </c>
      <c r="MN96" s="432" t="str">
        <f t="shared" si="276"/>
        <v/>
      </c>
      <c r="MO96" s="432" t="str">
        <f t="shared" si="276"/>
        <v/>
      </c>
      <c r="MP96" s="432" t="str">
        <f t="shared" si="276"/>
        <v/>
      </c>
      <c r="MQ96" s="432" t="str">
        <f t="shared" si="276"/>
        <v/>
      </c>
      <c r="MR96" s="432" t="str">
        <f t="shared" si="276"/>
        <v/>
      </c>
      <c r="MS96" s="432" t="str">
        <f t="shared" si="276"/>
        <v/>
      </c>
      <c r="MT96" s="432" t="str">
        <f t="shared" si="276"/>
        <v/>
      </c>
      <c r="MU96" s="432" t="str">
        <f t="shared" si="277"/>
        <v/>
      </c>
      <c r="MV96" s="432" t="str">
        <f t="shared" si="277"/>
        <v/>
      </c>
      <c r="MW96" s="432" t="str">
        <f t="shared" si="277"/>
        <v/>
      </c>
      <c r="MX96" s="432" t="str">
        <f t="shared" si="277"/>
        <v/>
      </c>
      <c r="MY96" s="432" t="str">
        <f t="shared" si="277"/>
        <v/>
      </c>
      <c r="MZ96" s="432" t="str">
        <f t="shared" si="277"/>
        <v/>
      </c>
      <c r="NA96" s="432" t="str">
        <f t="shared" si="277"/>
        <v/>
      </c>
      <c r="NB96" s="432" t="str">
        <f t="shared" si="277"/>
        <v/>
      </c>
      <c r="NC96" s="432" t="str">
        <f t="shared" si="277"/>
        <v/>
      </c>
      <c r="ND96" s="432" t="str">
        <f t="shared" si="277"/>
        <v/>
      </c>
      <c r="NE96" s="432" t="str">
        <f t="shared" si="278"/>
        <v/>
      </c>
      <c r="NF96" s="432" t="str">
        <f t="shared" si="278"/>
        <v/>
      </c>
      <c r="NG96" s="432" t="str">
        <f t="shared" si="278"/>
        <v/>
      </c>
      <c r="NH96" s="432" t="str">
        <f t="shared" si="278"/>
        <v/>
      </c>
      <c r="NI96" s="432" t="str">
        <f t="shared" si="278"/>
        <v/>
      </c>
      <c r="NJ96" s="432" t="str">
        <f t="shared" si="278"/>
        <v/>
      </c>
      <c r="NK96" s="432" t="str">
        <f t="shared" si="278"/>
        <v/>
      </c>
      <c r="NL96" s="432" t="str">
        <f t="shared" si="278"/>
        <v/>
      </c>
      <c r="NM96" s="432" t="str">
        <f t="shared" si="278"/>
        <v/>
      </c>
      <c r="NN96" s="432" t="str">
        <f t="shared" si="278"/>
        <v/>
      </c>
      <c r="NO96" s="432" t="str">
        <f t="shared" si="279"/>
        <v/>
      </c>
      <c r="NP96" s="432" t="str">
        <f t="shared" si="279"/>
        <v/>
      </c>
      <c r="NQ96" s="432" t="str">
        <f t="shared" si="279"/>
        <v/>
      </c>
      <c r="NR96" s="432" t="str">
        <f t="shared" si="279"/>
        <v/>
      </c>
      <c r="NS96" s="432" t="str">
        <f t="shared" si="279"/>
        <v/>
      </c>
      <c r="NT96" s="432" t="str">
        <f t="shared" si="279"/>
        <v/>
      </c>
      <c r="NU96" s="432" t="str">
        <f t="shared" si="279"/>
        <v/>
      </c>
      <c r="NV96" s="432" t="str">
        <f t="shared" si="279"/>
        <v/>
      </c>
      <c r="NW96" s="432" t="str">
        <f t="shared" si="279"/>
        <v/>
      </c>
      <c r="NX96" s="432" t="str">
        <f t="shared" si="279"/>
        <v/>
      </c>
      <c r="NY96" s="432" t="str">
        <f t="shared" si="280"/>
        <v/>
      </c>
      <c r="NZ96" s="432" t="str">
        <f t="shared" si="280"/>
        <v/>
      </c>
      <c r="OA96" s="432" t="str">
        <f t="shared" si="280"/>
        <v/>
      </c>
      <c r="OB96" s="432" t="str">
        <f t="shared" si="280"/>
        <v/>
      </c>
      <c r="OC96" s="432" t="str">
        <f t="shared" si="280"/>
        <v/>
      </c>
      <c r="OD96" s="432" t="str">
        <f t="shared" si="280"/>
        <v/>
      </c>
      <c r="OE96" s="432" t="str">
        <f t="shared" si="280"/>
        <v/>
      </c>
      <c r="OF96" s="432" t="str">
        <f t="shared" si="280"/>
        <v/>
      </c>
      <c r="OG96" s="432" t="str">
        <f t="shared" si="280"/>
        <v/>
      </c>
      <c r="OH96" s="432" t="str">
        <f t="shared" si="280"/>
        <v/>
      </c>
      <c r="OI96" s="432" t="str">
        <f t="shared" si="281"/>
        <v/>
      </c>
      <c r="OJ96" s="432" t="str">
        <f t="shared" si="281"/>
        <v/>
      </c>
      <c r="OK96" s="432" t="str">
        <f t="shared" si="281"/>
        <v/>
      </c>
      <c r="OL96" s="432" t="str">
        <f t="shared" si="281"/>
        <v/>
      </c>
      <c r="OM96" s="432" t="str">
        <f t="shared" si="281"/>
        <v/>
      </c>
      <c r="ON96" s="432" t="str">
        <f t="shared" si="281"/>
        <v/>
      </c>
      <c r="OO96" s="432" t="str">
        <f t="shared" si="281"/>
        <v/>
      </c>
      <c r="OP96" s="432" t="str">
        <f t="shared" si="281"/>
        <v/>
      </c>
      <c r="OQ96" s="432" t="str">
        <f t="shared" si="281"/>
        <v/>
      </c>
      <c r="OR96" s="432" t="str">
        <f t="shared" si="281"/>
        <v/>
      </c>
      <c r="OS96" s="432" t="str">
        <f t="shared" si="282"/>
        <v/>
      </c>
      <c r="OT96" s="432" t="str">
        <f t="shared" si="282"/>
        <v/>
      </c>
      <c r="OU96" s="432" t="str">
        <f t="shared" si="282"/>
        <v/>
      </c>
      <c r="OV96" s="432" t="str">
        <f t="shared" si="282"/>
        <v/>
      </c>
      <c r="OW96" s="432" t="str">
        <f t="shared" si="282"/>
        <v/>
      </c>
      <c r="OX96" s="432" t="str">
        <f t="shared" si="282"/>
        <v/>
      </c>
      <c r="OY96" s="432" t="str">
        <f t="shared" si="282"/>
        <v/>
      </c>
      <c r="OZ96" s="432" t="str">
        <f t="shared" si="282"/>
        <v/>
      </c>
      <c r="PA96" s="432" t="str">
        <f t="shared" si="282"/>
        <v/>
      </c>
      <c r="PB96" s="432" t="str">
        <f t="shared" si="282"/>
        <v/>
      </c>
      <c r="PC96" s="432" t="str">
        <f t="shared" si="282"/>
        <v/>
      </c>
      <c r="PD96" s="432" t="str">
        <f t="shared" si="282"/>
        <v/>
      </c>
      <c r="PE96" s="432" t="str">
        <f t="shared" si="282"/>
        <v/>
      </c>
    </row>
    <row r="97" spans="1:421" ht="15.6">
      <c r="A97" s="541"/>
      <c r="B97" s="542"/>
      <c r="C97" s="947"/>
      <c r="D97" s="542"/>
      <c r="E97" s="546"/>
      <c r="F97" s="542"/>
      <c r="G97" s="543"/>
      <c r="H97" s="544"/>
      <c r="I97" s="545"/>
      <c r="J97" s="546"/>
      <c r="K97" s="546" t="str">
        <f t="shared" si="284"/>
        <v/>
      </c>
      <c r="L97" s="547" t="str">
        <f t="shared" si="285"/>
        <v/>
      </c>
      <c r="M97" s="951" t="str">
        <f t="shared" si="283"/>
        <v/>
      </c>
      <c r="N97" s="951" t="str">
        <f t="shared" si="286"/>
        <v/>
      </c>
      <c r="O97" s="1486"/>
      <c r="P97" s="1486"/>
      <c r="Q97" s="98"/>
      <c r="R97" s="167" t="str">
        <f t="shared" si="287"/>
        <v/>
      </c>
      <c r="S97" s="167" t="str">
        <f t="shared" si="288"/>
        <v/>
      </c>
      <c r="T97" s="167" t="str">
        <f t="shared" si="289"/>
        <v/>
      </c>
      <c r="U97" s="167" t="str">
        <f t="shared" si="290"/>
        <v/>
      </c>
      <c r="V97" s="85" t="s">
        <v>698</v>
      </c>
      <c r="W97" s="450">
        <v>11.33333333333333</v>
      </c>
      <c r="X97" s="167" t="str">
        <f t="shared" si="291"/>
        <v/>
      </c>
      <c r="Y97" s="167" t="str">
        <f t="shared" si="292"/>
        <v/>
      </c>
      <c r="Z97" s="167" t="str">
        <f t="shared" si="293"/>
        <v/>
      </c>
      <c r="AA97" s="25"/>
      <c r="AB97" s="25"/>
      <c r="AC97" s="25"/>
      <c r="AD97" s="25"/>
      <c r="AE97" s="25"/>
      <c r="AF97" s="25"/>
      <c r="AG97" s="25"/>
      <c r="AH97" s="25"/>
      <c r="AI97" s="25"/>
      <c r="AJ97" s="25"/>
      <c r="AK97" s="25"/>
      <c r="AL97" s="25"/>
      <c r="AM97" s="25"/>
      <c r="AN97" s="25"/>
      <c r="AO97" s="25"/>
      <c r="AP97" s="25"/>
      <c r="AQ97" s="25"/>
      <c r="AR97" s="25"/>
      <c r="AS97" s="25"/>
      <c r="AT97" s="25"/>
      <c r="AU97" s="25"/>
      <c r="AV97" s="25"/>
      <c r="AW97" s="432" t="str">
        <f t="shared" ref="AW97:BF106" si="294">IFERROR(IF(AND(AW$22&gt;=$M97,AW$22&lt;=$N97),"",IF(AW$22=WORKDAY($N97,1),$A97,"")),"")</f>
        <v/>
      </c>
      <c r="AX97" s="432" t="str">
        <f t="shared" si="294"/>
        <v/>
      </c>
      <c r="AY97" s="432" t="str">
        <f t="shared" si="294"/>
        <v/>
      </c>
      <c r="AZ97" s="432" t="str">
        <f t="shared" si="294"/>
        <v/>
      </c>
      <c r="BA97" s="432" t="str">
        <f t="shared" si="294"/>
        <v/>
      </c>
      <c r="BB97" s="432" t="str">
        <f t="shared" si="294"/>
        <v/>
      </c>
      <c r="BC97" s="432" t="str">
        <f t="shared" si="294"/>
        <v/>
      </c>
      <c r="BD97" s="432" t="str">
        <f t="shared" si="294"/>
        <v/>
      </c>
      <c r="BE97" s="432" t="str">
        <f t="shared" si="294"/>
        <v/>
      </c>
      <c r="BF97" s="432" t="str">
        <f t="shared" si="294"/>
        <v/>
      </c>
      <c r="BG97" s="432" t="str">
        <f t="shared" ref="BG97:BP106" si="295">IFERROR(IF(AND(BG$22&gt;=$M97,BG$22&lt;=$N97),"",IF(BG$22=WORKDAY($N97,1),$A97,"")),"")</f>
        <v/>
      </c>
      <c r="BH97" s="432" t="str">
        <f t="shared" si="295"/>
        <v/>
      </c>
      <c r="BI97" s="432" t="str">
        <f t="shared" si="295"/>
        <v/>
      </c>
      <c r="BJ97" s="432" t="str">
        <f t="shared" si="295"/>
        <v/>
      </c>
      <c r="BK97" s="432" t="str">
        <f t="shared" si="295"/>
        <v/>
      </c>
      <c r="BL97" s="432" t="str">
        <f t="shared" si="295"/>
        <v/>
      </c>
      <c r="BM97" s="432" t="str">
        <f t="shared" si="295"/>
        <v/>
      </c>
      <c r="BN97" s="432" t="str">
        <f t="shared" si="295"/>
        <v/>
      </c>
      <c r="BO97" s="432" t="str">
        <f t="shared" si="295"/>
        <v/>
      </c>
      <c r="BP97" s="432" t="str">
        <f t="shared" si="295"/>
        <v/>
      </c>
      <c r="BQ97" s="432" t="str">
        <f t="shared" ref="BQ97:BZ106" si="296">IFERROR(IF(AND(BQ$22&gt;=$M97,BQ$22&lt;=$N97),"",IF(BQ$22=WORKDAY($N97,1),$A97,"")),"")</f>
        <v/>
      </c>
      <c r="BR97" s="432" t="str">
        <f t="shared" si="296"/>
        <v/>
      </c>
      <c r="BS97" s="432" t="str">
        <f t="shared" si="296"/>
        <v/>
      </c>
      <c r="BT97" s="432" t="str">
        <f t="shared" si="296"/>
        <v/>
      </c>
      <c r="BU97" s="432" t="str">
        <f t="shared" si="296"/>
        <v/>
      </c>
      <c r="BV97" s="432" t="str">
        <f t="shared" si="296"/>
        <v/>
      </c>
      <c r="BW97" s="432" t="str">
        <f t="shared" si="296"/>
        <v/>
      </c>
      <c r="BX97" s="432" t="str">
        <f t="shared" si="296"/>
        <v/>
      </c>
      <c r="BY97" s="432" t="str">
        <f t="shared" si="296"/>
        <v/>
      </c>
      <c r="BZ97" s="432" t="str">
        <f t="shared" si="296"/>
        <v/>
      </c>
      <c r="CA97" s="432" t="str">
        <f t="shared" ref="CA97:CJ106" si="297">IFERROR(IF(AND(CA$22&gt;=$M97,CA$22&lt;=$N97),"",IF(CA$22=WORKDAY($N97,1),$A97,"")),"")</f>
        <v/>
      </c>
      <c r="CB97" s="432" t="str">
        <f t="shared" si="297"/>
        <v/>
      </c>
      <c r="CC97" s="432" t="str">
        <f t="shared" si="297"/>
        <v/>
      </c>
      <c r="CD97" s="432" t="str">
        <f t="shared" si="297"/>
        <v/>
      </c>
      <c r="CE97" s="432" t="str">
        <f t="shared" si="297"/>
        <v/>
      </c>
      <c r="CF97" s="432" t="str">
        <f t="shared" si="297"/>
        <v/>
      </c>
      <c r="CG97" s="432" t="str">
        <f t="shared" si="297"/>
        <v/>
      </c>
      <c r="CH97" s="432" t="str">
        <f t="shared" si="297"/>
        <v/>
      </c>
      <c r="CI97" s="432" t="str">
        <f t="shared" si="297"/>
        <v/>
      </c>
      <c r="CJ97" s="432" t="str">
        <f t="shared" si="297"/>
        <v/>
      </c>
      <c r="CK97" s="432" t="str">
        <f t="shared" ref="CK97:CT106" si="298">IFERROR(IF(AND(CK$22&gt;=$M97,CK$22&lt;=$N97),"",IF(CK$22=WORKDAY($N97,1),$A97,"")),"")</f>
        <v/>
      </c>
      <c r="CL97" s="432" t="str">
        <f t="shared" si="298"/>
        <v/>
      </c>
      <c r="CM97" s="432" t="str">
        <f t="shared" si="298"/>
        <v/>
      </c>
      <c r="CN97" s="432" t="str">
        <f t="shared" si="298"/>
        <v/>
      </c>
      <c r="CO97" s="432" t="str">
        <f t="shared" si="298"/>
        <v/>
      </c>
      <c r="CP97" s="432" t="str">
        <f t="shared" si="298"/>
        <v/>
      </c>
      <c r="CQ97" s="432" t="str">
        <f t="shared" si="298"/>
        <v/>
      </c>
      <c r="CR97" s="432" t="str">
        <f t="shared" si="298"/>
        <v/>
      </c>
      <c r="CS97" s="432" t="str">
        <f t="shared" si="298"/>
        <v/>
      </c>
      <c r="CT97" s="432" t="str">
        <f t="shared" si="298"/>
        <v/>
      </c>
      <c r="CU97" s="432" t="str">
        <f t="shared" ref="CU97:DD106" si="299">IFERROR(IF(AND(CU$22&gt;=$M97,CU$22&lt;=$N97),"",IF(CU$22=WORKDAY($N97,1),$A97,"")),"")</f>
        <v/>
      </c>
      <c r="CV97" s="432" t="str">
        <f t="shared" si="299"/>
        <v/>
      </c>
      <c r="CW97" s="432" t="str">
        <f t="shared" si="299"/>
        <v/>
      </c>
      <c r="CX97" s="432" t="str">
        <f t="shared" si="299"/>
        <v/>
      </c>
      <c r="CY97" s="432" t="str">
        <f t="shared" si="299"/>
        <v/>
      </c>
      <c r="CZ97" s="432" t="str">
        <f t="shared" si="299"/>
        <v/>
      </c>
      <c r="DA97" s="432" t="str">
        <f t="shared" si="299"/>
        <v/>
      </c>
      <c r="DB97" s="432" t="str">
        <f t="shared" si="299"/>
        <v/>
      </c>
      <c r="DC97" s="432" t="str">
        <f t="shared" si="299"/>
        <v/>
      </c>
      <c r="DD97" s="432" t="str">
        <f t="shared" si="299"/>
        <v/>
      </c>
      <c r="DE97" s="432" t="str">
        <f t="shared" ref="DE97:DN106" si="300">IFERROR(IF(AND(DE$22&gt;=$M97,DE$22&lt;=$N97),"",IF(DE$22=WORKDAY($N97,1),$A97,"")),"")</f>
        <v/>
      </c>
      <c r="DF97" s="432" t="str">
        <f t="shared" si="300"/>
        <v/>
      </c>
      <c r="DG97" s="432" t="str">
        <f t="shared" si="300"/>
        <v/>
      </c>
      <c r="DH97" s="432" t="str">
        <f t="shared" si="300"/>
        <v/>
      </c>
      <c r="DI97" s="432" t="str">
        <f t="shared" si="300"/>
        <v/>
      </c>
      <c r="DJ97" s="432" t="str">
        <f t="shared" si="300"/>
        <v/>
      </c>
      <c r="DK97" s="432" t="str">
        <f t="shared" si="300"/>
        <v/>
      </c>
      <c r="DL97" s="432" t="str">
        <f t="shared" si="300"/>
        <v/>
      </c>
      <c r="DM97" s="432" t="str">
        <f t="shared" si="300"/>
        <v/>
      </c>
      <c r="DN97" s="432" t="str">
        <f t="shared" si="300"/>
        <v/>
      </c>
      <c r="DO97" s="432" t="str">
        <f t="shared" ref="DO97:DX106" si="301">IFERROR(IF(AND(DO$22&gt;=$M97,DO$22&lt;=$N97),"",IF(DO$22=WORKDAY($N97,1),$A97,"")),"")</f>
        <v/>
      </c>
      <c r="DP97" s="432" t="str">
        <f t="shared" si="301"/>
        <v/>
      </c>
      <c r="DQ97" s="432" t="str">
        <f t="shared" si="301"/>
        <v/>
      </c>
      <c r="DR97" s="432" t="str">
        <f t="shared" si="301"/>
        <v/>
      </c>
      <c r="DS97" s="432" t="str">
        <f t="shared" si="301"/>
        <v/>
      </c>
      <c r="DT97" s="432" t="str">
        <f t="shared" si="301"/>
        <v/>
      </c>
      <c r="DU97" s="432" t="str">
        <f t="shared" si="301"/>
        <v/>
      </c>
      <c r="DV97" s="432" t="str">
        <f t="shared" si="301"/>
        <v/>
      </c>
      <c r="DW97" s="432" t="str">
        <f t="shared" si="301"/>
        <v/>
      </c>
      <c r="DX97" s="432" t="str">
        <f t="shared" si="301"/>
        <v/>
      </c>
      <c r="DY97" s="432" t="str">
        <f t="shared" ref="DY97:EH106" si="302">IFERROR(IF(AND(DY$22&gt;=$M97,DY$22&lt;=$N97),"",IF(DY$22=WORKDAY($N97,1),$A97,"")),"")</f>
        <v/>
      </c>
      <c r="DZ97" s="432" t="str">
        <f t="shared" si="302"/>
        <v/>
      </c>
      <c r="EA97" s="432" t="str">
        <f t="shared" si="302"/>
        <v/>
      </c>
      <c r="EB97" s="432" t="str">
        <f t="shared" si="302"/>
        <v/>
      </c>
      <c r="EC97" s="432" t="str">
        <f t="shared" si="302"/>
        <v/>
      </c>
      <c r="ED97" s="432" t="str">
        <f t="shared" si="302"/>
        <v/>
      </c>
      <c r="EE97" s="432" t="str">
        <f t="shared" si="302"/>
        <v/>
      </c>
      <c r="EF97" s="432" t="str">
        <f t="shared" si="302"/>
        <v/>
      </c>
      <c r="EG97" s="432" t="str">
        <f t="shared" si="302"/>
        <v/>
      </c>
      <c r="EH97" s="432" t="str">
        <f t="shared" si="302"/>
        <v/>
      </c>
      <c r="EI97" s="432" t="str">
        <f t="shared" ref="EI97:ER106" si="303">IFERROR(IF(AND(EI$22&gt;=$M97,EI$22&lt;=$N97),"",IF(EI$22=WORKDAY($N97,1),$A97,"")),"")</f>
        <v/>
      </c>
      <c r="EJ97" s="432" t="str">
        <f t="shared" si="303"/>
        <v/>
      </c>
      <c r="EK97" s="432" t="str">
        <f t="shared" si="303"/>
        <v/>
      </c>
      <c r="EL97" s="432" t="str">
        <f t="shared" si="303"/>
        <v/>
      </c>
      <c r="EM97" s="432" t="str">
        <f t="shared" si="303"/>
        <v/>
      </c>
      <c r="EN97" s="432" t="str">
        <f t="shared" si="303"/>
        <v/>
      </c>
      <c r="EO97" s="432" t="str">
        <f t="shared" si="303"/>
        <v/>
      </c>
      <c r="EP97" s="432" t="str">
        <f t="shared" si="303"/>
        <v/>
      </c>
      <c r="EQ97" s="432" t="str">
        <f t="shared" si="303"/>
        <v/>
      </c>
      <c r="ER97" s="432" t="str">
        <f t="shared" si="303"/>
        <v/>
      </c>
      <c r="ES97" s="432" t="str">
        <f t="shared" ref="ES97:FB106" si="304">IFERROR(IF(AND(ES$22&gt;=$M97,ES$22&lt;=$N97),"",IF(ES$22=WORKDAY($N97,1),$A97,"")),"")</f>
        <v/>
      </c>
      <c r="ET97" s="432" t="str">
        <f t="shared" si="304"/>
        <v/>
      </c>
      <c r="EU97" s="432" t="str">
        <f t="shared" si="304"/>
        <v/>
      </c>
      <c r="EV97" s="432" t="str">
        <f t="shared" si="304"/>
        <v/>
      </c>
      <c r="EW97" s="432" t="str">
        <f t="shared" si="304"/>
        <v/>
      </c>
      <c r="EX97" s="432" t="str">
        <f t="shared" si="304"/>
        <v/>
      </c>
      <c r="EY97" s="432" t="str">
        <f t="shared" si="304"/>
        <v/>
      </c>
      <c r="EZ97" s="432" t="str">
        <f t="shared" si="304"/>
        <v/>
      </c>
      <c r="FA97" s="432" t="str">
        <f t="shared" si="304"/>
        <v/>
      </c>
      <c r="FB97" s="432" t="str">
        <f t="shared" si="304"/>
        <v/>
      </c>
      <c r="FC97" s="432" t="str">
        <f t="shared" ref="FC97:FL106" si="305">IFERROR(IF(AND(FC$22&gt;=$M97,FC$22&lt;=$N97),"",IF(FC$22=WORKDAY($N97,1),$A97,"")),"")</f>
        <v/>
      </c>
      <c r="FD97" s="432" t="str">
        <f t="shared" si="305"/>
        <v/>
      </c>
      <c r="FE97" s="432" t="str">
        <f t="shared" si="305"/>
        <v/>
      </c>
      <c r="FF97" s="432" t="str">
        <f t="shared" si="305"/>
        <v/>
      </c>
      <c r="FG97" s="432" t="str">
        <f t="shared" si="305"/>
        <v/>
      </c>
      <c r="FH97" s="432" t="str">
        <f t="shared" si="305"/>
        <v/>
      </c>
      <c r="FI97" s="432" t="str">
        <f t="shared" si="305"/>
        <v/>
      </c>
      <c r="FJ97" s="432" t="str">
        <f t="shared" si="305"/>
        <v/>
      </c>
      <c r="FK97" s="432" t="str">
        <f t="shared" si="305"/>
        <v/>
      </c>
      <c r="FL97" s="432" t="str">
        <f t="shared" si="305"/>
        <v/>
      </c>
      <c r="FM97" s="432" t="str">
        <f t="shared" ref="FM97:FV106" si="306">IFERROR(IF(AND(FM$22&gt;=$M97,FM$22&lt;=$N97),"",IF(FM$22=WORKDAY($N97,1),$A97,"")),"")</f>
        <v/>
      </c>
      <c r="FN97" s="432" t="str">
        <f t="shared" si="306"/>
        <v/>
      </c>
      <c r="FO97" s="432" t="str">
        <f t="shared" si="306"/>
        <v/>
      </c>
      <c r="FP97" s="432" t="str">
        <f t="shared" si="306"/>
        <v/>
      </c>
      <c r="FQ97" s="432" t="str">
        <f t="shared" si="306"/>
        <v/>
      </c>
      <c r="FR97" s="432" t="str">
        <f t="shared" si="306"/>
        <v/>
      </c>
      <c r="FS97" s="432" t="str">
        <f t="shared" si="306"/>
        <v/>
      </c>
      <c r="FT97" s="432" t="str">
        <f t="shared" si="306"/>
        <v/>
      </c>
      <c r="FU97" s="432" t="str">
        <f t="shared" si="306"/>
        <v/>
      </c>
      <c r="FV97" s="432" t="str">
        <f t="shared" si="306"/>
        <v/>
      </c>
      <c r="FW97" s="432" t="str">
        <f t="shared" ref="FW97:GF106" si="307">IFERROR(IF(AND(FW$22&gt;=$M97,FW$22&lt;=$N97),"",IF(FW$22=WORKDAY($N97,1),$A97,"")),"")</f>
        <v/>
      </c>
      <c r="FX97" s="432" t="str">
        <f t="shared" si="307"/>
        <v/>
      </c>
      <c r="FY97" s="432" t="str">
        <f t="shared" si="307"/>
        <v/>
      </c>
      <c r="FZ97" s="432" t="str">
        <f t="shared" si="307"/>
        <v/>
      </c>
      <c r="GA97" s="432" t="str">
        <f t="shared" si="307"/>
        <v/>
      </c>
      <c r="GB97" s="432" t="str">
        <f t="shared" si="307"/>
        <v/>
      </c>
      <c r="GC97" s="432" t="str">
        <f t="shared" si="307"/>
        <v/>
      </c>
      <c r="GD97" s="432" t="str">
        <f t="shared" si="307"/>
        <v/>
      </c>
      <c r="GE97" s="432" t="str">
        <f t="shared" si="307"/>
        <v/>
      </c>
      <c r="GF97" s="432" t="str">
        <f t="shared" si="307"/>
        <v/>
      </c>
      <c r="GG97" s="432" t="str">
        <f t="shared" ref="GG97:GP106" si="308">IFERROR(IF(AND(GG$22&gt;=$M97,GG$22&lt;=$N97),"",IF(GG$22=WORKDAY($N97,1),$A97,"")),"")</f>
        <v/>
      </c>
      <c r="GH97" s="432" t="str">
        <f t="shared" si="308"/>
        <v/>
      </c>
      <c r="GI97" s="432" t="str">
        <f t="shared" si="308"/>
        <v/>
      </c>
      <c r="GJ97" s="432" t="str">
        <f t="shared" si="308"/>
        <v/>
      </c>
      <c r="GK97" s="432" t="str">
        <f t="shared" si="308"/>
        <v/>
      </c>
      <c r="GL97" s="432" t="str">
        <f t="shared" si="308"/>
        <v/>
      </c>
      <c r="GM97" s="432" t="str">
        <f t="shared" si="308"/>
        <v/>
      </c>
      <c r="GN97" s="432" t="str">
        <f t="shared" si="308"/>
        <v/>
      </c>
      <c r="GO97" s="432" t="str">
        <f t="shared" si="308"/>
        <v/>
      </c>
      <c r="GP97" s="432" t="str">
        <f t="shared" si="308"/>
        <v/>
      </c>
      <c r="GQ97" s="432" t="str">
        <f t="shared" ref="GQ97:GZ106" si="309">IFERROR(IF(AND(GQ$22&gt;=$M97,GQ$22&lt;=$N97),"",IF(GQ$22=WORKDAY($N97,1),$A97,"")),"")</f>
        <v/>
      </c>
      <c r="GR97" s="432" t="str">
        <f t="shared" si="309"/>
        <v/>
      </c>
      <c r="GS97" s="432" t="str">
        <f t="shared" si="309"/>
        <v/>
      </c>
      <c r="GT97" s="432" t="str">
        <f t="shared" si="309"/>
        <v/>
      </c>
      <c r="GU97" s="432" t="str">
        <f t="shared" si="309"/>
        <v/>
      </c>
      <c r="GV97" s="432" t="str">
        <f t="shared" si="309"/>
        <v/>
      </c>
      <c r="GW97" s="432" t="str">
        <f t="shared" si="309"/>
        <v/>
      </c>
      <c r="GX97" s="432" t="str">
        <f t="shared" si="309"/>
        <v/>
      </c>
      <c r="GY97" s="432" t="str">
        <f t="shared" si="309"/>
        <v/>
      </c>
      <c r="GZ97" s="432" t="str">
        <f t="shared" si="309"/>
        <v/>
      </c>
      <c r="HA97" s="432" t="str">
        <f t="shared" ref="HA97:HJ106" si="310">IFERROR(IF(AND(HA$22&gt;=$M97,HA$22&lt;=$N97),"",IF(HA$22=WORKDAY($N97,1),$A97,"")),"")</f>
        <v/>
      </c>
      <c r="HB97" s="432" t="str">
        <f t="shared" si="310"/>
        <v/>
      </c>
      <c r="HC97" s="432" t="str">
        <f t="shared" si="310"/>
        <v/>
      </c>
      <c r="HD97" s="432" t="str">
        <f t="shared" si="310"/>
        <v/>
      </c>
      <c r="HE97" s="432" t="str">
        <f t="shared" si="310"/>
        <v/>
      </c>
      <c r="HF97" s="432" t="str">
        <f t="shared" si="310"/>
        <v/>
      </c>
      <c r="HG97" s="432" t="str">
        <f t="shared" si="310"/>
        <v/>
      </c>
      <c r="HH97" s="432" t="str">
        <f t="shared" si="310"/>
        <v/>
      </c>
      <c r="HI97" s="432" t="str">
        <f t="shared" si="310"/>
        <v/>
      </c>
      <c r="HJ97" s="432" t="str">
        <f t="shared" si="310"/>
        <v/>
      </c>
      <c r="HK97" s="432" t="str">
        <f t="shared" ref="HK97:HT106" si="311">IFERROR(IF(AND(HK$22&gt;=$M97,HK$22&lt;=$N97),"",IF(HK$22=WORKDAY($N97,1),$A97,"")),"")</f>
        <v/>
      </c>
      <c r="HL97" s="432" t="str">
        <f t="shared" si="311"/>
        <v/>
      </c>
      <c r="HM97" s="432" t="str">
        <f t="shared" si="311"/>
        <v/>
      </c>
      <c r="HN97" s="432" t="str">
        <f t="shared" si="311"/>
        <v/>
      </c>
      <c r="HO97" s="432" t="str">
        <f t="shared" si="311"/>
        <v/>
      </c>
      <c r="HP97" s="432" t="str">
        <f t="shared" si="311"/>
        <v/>
      </c>
      <c r="HQ97" s="432" t="str">
        <f t="shared" si="311"/>
        <v/>
      </c>
      <c r="HR97" s="432" t="str">
        <f t="shared" si="311"/>
        <v/>
      </c>
      <c r="HS97" s="432" t="str">
        <f t="shared" si="311"/>
        <v/>
      </c>
      <c r="HT97" s="432" t="str">
        <f t="shared" si="311"/>
        <v/>
      </c>
      <c r="HU97" s="432" t="str">
        <f t="shared" ref="HU97:ID106" si="312">IFERROR(IF(AND(HU$22&gt;=$M97,HU$22&lt;=$N97),"",IF(HU$22=WORKDAY($N97,1),$A97,"")),"")</f>
        <v/>
      </c>
      <c r="HV97" s="432" t="str">
        <f t="shared" si="312"/>
        <v/>
      </c>
      <c r="HW97" s="432" t="str">
        <f t="shared" si="312"/>
        <v/>
      </c>
      <c r="HX97" s="432" t="str">
        <f t="shared" si="312"/>
        <v/>
      </c>
      <c r="HY97" s="432" t="str">
        <f t="shared" si="312"/>
        <v/>
      </c>
      <c r="HZ97" s="432" t="str">
        <f t="shared" si="312"/>
        <v/>
      </c>
      <c r="IA97" s="432" t="str">
        <f t="shared" si="312"/>
        <v/>
      </c>
      <c r="IB97" s="432" t="str">
        <f t="shared" si="312"/>
        <v/>
      </c>
      <c r="IC97" s="432" t="str">
        <f t="shared" si="312"/>
        <v/>
      </c>
      <c r="ID97" s="432" t="str">
        <f t="shared" si="312"/>
        <v/>
      </c>
      <c r="IE97" s="432" t="str">
        <f t="shared" ref="IE97:IN106" si="313">IFERROR(IF(AND(IE$22&gt;=$M97,IE$22&lt;=$N97),"",IF(IE$22=WORKDAY($N97,1),$A97,"")),"")</f>
        <v/>
      </c>
      <c r="IF97" s="432" t="str">
        <f t="shared" si="313"/>
        <v/>
      </c>
      <c r="IG97" s="432" t="str">
        <f t="shared" si="313"/>
        <v/>
      </c>
      <c r="IH97" s="432" t="str">
        <f t="shared" si="313"/>
        <v/>
      </c>
      <c r="II97" s="432" t="str">
        <f t="shared" si="313"/>
        <v/>
      </c>
      <c r="IJ97" s="432" t="str">
        <f t="shared" si="313"/>
        <v/>
      </c>
      <c r="IK97" s="432" t="str">
        <f t="shared" si="313"/>
        <v/>
      </c>
      <c r="IL97" s="432" t="str">
        <f t="shared" si="313"/>
        <v/>
      </c>
      <c r="IM97" s="432" t="str">
        <f t="shared" si="313"/>
        <v/>
      </c>
      <c r="IN97" s="432" t="str">
        <f t="shared" si="313"/>
        <v/>
      </c>
      <c r="IO97" s="432" t="str">
        <f t="shared" ref="IO97:IX106" si="314">IFERROR(IF(AND(IO$22&gt;=$M97,IO$22&lt;=$N97),"",IF(IO$22=WORKDAY($N97,1),$A97,"")),"")</f>
        <v/>
      </c>
      <c r="IP97" s="432" t="str">
        <f t="shared" si="314"/>
        <v/>
      </c>
      <c r="IQ97" s="432" t="str">
        <f t="shared" si="314"/>
        <v/>
      </c>
      <c r="IR97" s="432" t="str">
        <f t="shared" si="314"/>
        <v/>
      </c>
      <c r="IS97" s="432" t="str">
        <f t="shared" si="314"/>
        <v/>
      </c>
      <c r="IT97" s="432" t="str">
        <f t="shared" si="314"/>
        <v/>
      </c>
      <c r="IU97" s="432" t="str">
        <f t="shared" si="314"/>
        <v/>
      </c>
      <c r="IV97" s="432" t="str">
        <f t="shared" si="314"/>
        <v/>
      </c>
      <c r="IW97" s="432" t="str">
        <f t="shared" si="314"/>
        <v/>
      </c>
      <c r="IX97" s="432" t="str">
        <f t="shared" si="314"/>
        <v/>
      </c>
      <c r="IY97" s="432" t="str">
        <f t="shared" ref="IY97:JH106" si="315">IFERROR(IF(AND(IY$22&gt;=$M97,IY$22&lt;=$N97),"",IF(IY$22=WORKDAY($N97,1),$A97,"")),"")</f>
        <v/>
      </c>
      <c r="IZ97" s="432" t="str">
        <f t="shared" si="315"/>
        <v/>
      </c>
      <c r="JA97" s="432" t="str">
        <f t="shared" si="315"/>
        <v/>
      </c>
      <c r="JB97" s="432" t="str">
        <f t="shared" si="315"/>
        <v/>
      </c>
      <c r="JC97" s="432" t="str">
        <f t="shared" si="315"/>
        <v/>
      </c>
      <c r="JD97" s="432" t="str">
        <f t="shared" si="315"/>
        <v/>
      </c>
      <c r="JE97" s="432" t="str">
        <f t="shared" si="315"/>
        <v/>
      </c>
      <c r="JF97" s="432" t="str">
        <f t="shared" si="315"/>
        <v/>
      </c>
      <c r="JG97" s="432" t="str">
        <f t="shared" si="315"/>
        <v/>
      </c>
      <c r="JH97" s="432" t="str">
        <f t="shared" si="315"/>
        <v/>
      </c>
      <c r="JI97" s="432" t="str">
        <f t="shared" ref="JI97:JR106" si="316">IFERROR(IF(AND(JI$22&gt;=$M97,JI$22&lt;=$N97),"",IF(JI$22=WORKDAY($N97,1),$A97,"")),"")</f>
        <v/>
      </c>
      <c r="JJ97" s="432" t="str">
        <f t="shared" si="316"/>
        <v/>
      </c>
      <c r="JK97" s="432" t="str">
        <f t="shared" si="316"/>
        <v/>
      </c>
      <c r="JL97" s="432" t="str">
        <f t="shared" si="316"/>
        <v/>
      </c>
      <c r="JM97" s="432" t="str">
        <f t="shared" si="316"/>
        <v/>
      </c>
      <c r="JN97" s="432" t="str">
        <f t="shared" si="316"/>
        <v/>
      </c>
      <c r="JO97" s="432" t="str">
        <f t="shared" si="316"/>
        <v/>
      </c>
      <c r="JP97" s="432" t="str">
        <f t="shared" si="316"/>
        <v/>
      </c>
      <c r="JQ97" s="432" t="str">
        <f t="shared" si="316"/>
        <v/>
      </c>
      <c r="JR97" s="432" t="str">
        <f t="shared" si="316"/>
        <v/>
      </c>
      <c r="JS97" s="432" t="str">
        <f t="shared" ref="JS97:KB106" si="317">IFERROR(IF(AND(JS$22&gt;=$M97,JS$22&lt;=$N97),"",IF(JS$22=WORKDAY($N97,1),$A97,"")),"")</f>
        <v/>
      </c>
      <c r="JT97" s="432" t="str">
        <f t="shared" si="317"/>
        <v/>
      </c>
      <c r="JU97" s="432" t="str">
        <f t="shared" si="317"/>
        <v/>
      </c>
      <c r="JV97" s="432" t="str">
        <f t="shared" si="317"/>
        <v/>
      </c>
      <c r="JW97" s="432" t="str">
        <f t="shared" si="317"/>
        <v/>
      </c>
      <c r="JX97" s="432" t="str">
        <f t="shared" si="317"/>
        <v/>
      </c>
      <c r="JY97" s="432" t="str">
        <f t="shared" si="317"/>
        <v/>
      </c>
      <c r="JZ97" s="432" t="str">
        <f t="shared" si="317"/>
        <v/>
      </c>
      <c r="KA97" s="432" t="str">
        <f t="shared" si="317"/>
        <v/>
      </c>
      <c r="KB97" s="432" t="str">
        <f t="shared" si="317"/>
        <v/>
      </c>
      <c r="KC97" s="432" t="str">
        <f t="shared" ref="KC97:KL106" si="318">IFERROR(IF(AND(KC$22&gt;=$M97,KC$22&lt;=$N97),"",IF(KC$22=WORKDAY($N97,1),$A97,"")),"")</f>
        <v/>
      </c>
      <c r="KD97" s="432" t="str">
        <f t="shared" si="318"/>
        <v/>
      </c>
      <c r="KE97" s="432" t="str">
        <f t="shared" si="318"/>
        <v/>
      </c>
      <c r="KF97" s="432" t="str">
        <f t="shared" si="318"/>
        <v/>
      </c>
      <c r="KG97" s="432" t="str">
        <f t="shared" si="318"/>
        <v/>
      </c>
      <c r="KH97" s="432" t="str">
        <f t="shared" si="318"/>
        <v/>
      </c>
      <c r="KI97" s="432" t="str">
        <f t="shared" si="318"/>
        <v/>
      </c>
      <c r="KJ97" s="432" t="str">
        <f t="shared" si="318"/>
        <v/>
      </c>
      <c r="KK97" s="432" t="str">
        <f t="shared" si="318"/>
        <v/>
      </c>
      <c r="KL97" s="432" t="str">
        <f t="shared" si="318"/>
        <v/>
      </c>
      <c r="KM97" s="432" t="str">
        <f t="shared" ref="KM97:KV106" si="319">IFERROR(IF(AND(KM$22&gt;=$M97,KM$22&lt;=$N97),"",IF(KM$22=WORKDAY($N97,1),$A97,"")),"")</f>
        <v/>
      </c>
      <c r="KN97" s="432" t="str">
        <f t="shared" si="319"/>
        <v/>
      </c>
      <c r="KO97" s="432" t="str">
        <f t="shared" si="319"/>
        <v/>
      </c>
      <c r="KP97" s="432" t="str">
        <f t="shared" si="319"/>
        <v/>
      </c>
      <c r="KQ97" s="432" t="str">
        <f t="shared" si="319"/>
        <v/>
      </c>
      <c r="KR97" s="432" t="str">
        <f t="shared" si="319"/>
        <v/>
      </c>
      <c r="KS97" s="432" t="str">
        <f t="shared" si="319"/>
        <v/>
      </c>
      <c r="KT97" s="432" t="str">
        <f t="shared" si="319"/>
        <v/>
      </c>
      <c r="KU97" s="432" t="str">
        <f t="shared" si="319"/>
        <v/>
      </c>
      <c r="KV97" s="432" t="str">
        <f t="shared" si="319"/>
        <v/>
      </c>
      <c r="KW97" s="432" t="str">
        <f t="shared" ref="KW97:LF106" si="320">IFERROR(IF(AND(KW$22&gt;=$M97,KW$22&lt;=$N97),"",IF(KW$22=WORKDAY($N97,1),$A97,"")),"")</f>
        <v/>
      </c>
      <c r="KX97" s="432" t="str">
        <f t="shared" si="320"/>
        <v/>
      </c>
      <c r="KY97" s="432" t="str">
        <f t="shared" si="320"/>
        <v/>
      </c>
      <c r="KZ97" s="432" t="str">
        <f t="shared" si="320"/>
        <v/>
      </c>
      <c r="LA97" s="432" t="str">
        <f t="shared" si="320"/>
        <v/>
      </c>
      <c r="LB97" s="432" t="str">
        <f t="shared" si="320"/>
        <v/>
      </c>
      <c r="LC97" s="432" t="str">
        <f t="shared" si="320"/>
        <v/>
      </c>
      <c r="LD97" s="432" t="str">
        <f t="shared" si="320"/>
        <v/>
      </c>
      <c r="LE97" s="432" t="str">
        <f t="shared" si="320"/>
        <v/>
      </c>
      <c r="LF97" s="432" t="str">
        <f t="shared" si="320"/>
        <v/>
      </c>
      <c r="LG97" s="432" t="str">
        <f t="shared" ref="LG97:LP106" si="321">IFERROR(IF(AND(LG$22&gt;=$M97,LG$22&lt;=$N97),"",IF(LG$22=WORKDAY($N97,1),$A97,"")),"")</f>
        <v/>
      </c>
      <c r="LH97" s="432" t="str">
        <f t="shared" si="321"/>
        <v/>
      </c>
      <c r="LI97" s="432" t="str">
        <f t="shared" si="321"/>
        <v/>
      </c>
      <c r="LJ97" s="432" t="str">
        <f t="shared" si="321"/>
        <v/>
      </c>
      <c r="LK97" s="432" t="str">
        <f t="shared" si="321"/>
        <v/>
      </c>
      <c r="LL97" s="432" t="str">
        <f t="shared" si="321"/>
        <v/>
      </c>
      <c r="LM97" s="432" t="str">
        <f t="shared" si="321"/>
        <v/>
      </c>
      <c r="LN97" s="432" t="str">
        <f t="shared" si="321"/>
        <v/>
      </c>
      <c r="LO97" s="432" t="str">
        <f t="shared" si="321"/>
        <v/>
      </c>
      <c r="LP97" s="432" t="str">
        <f t="shared" si="321"/>
        <v/>
      </c>
      <c r="LQ97" s="432" t="str">
        <f t="shared" ref="LQ97:LZ106" si="322">IFERROR(IF(AND(LQ$22&gt;=$M97,LQ$22&lt;=$N97),"",IF(LQ$22=WORKDAY($N97,1),$A97,"")),"")</f>
        <v/>
      </c>
      <c r="LR97" s="432" t="str">
        <f t="shared" si="322"/>
        <v/>
      </c>
      <c r="LS97" s="432" t="str">
        <f t="shared" si="322"/>
        <v/>
      </c>
      <c r="LT97" s="432" t="str">
        <f t="shared" si="322"/>
        <v/>
      </c>
      <c r="LU97" s="432" t="str">
        <f t="shared" si="322"/>
        <v/>
      </c>
      <c r="LV97" s="432" t="str">
        <f t="shared" si="322"/>
        <v/>
      </c>
      <c r="LW97" s="432" t="str">
        <f t="shared" si="322"/>
        <v/>
      </c>
      <c r="LX97" s="432" t="str">
        <f t="shared" si="322"/>
        <v/>
      </c>
      <c r="LY97" s="432" t="str">
        <f t="shared" si="322"/>
        <v/>
      </c>
      <c r="LZ97" s="432" t="str">
        <f t="shared" si="322"/>
        <v/>
      </c>
      <c r="MA97" s="432" t="str">
        <f t="shared" ref="MA97:MJ106" si="323">IFERROR(IF(AND(MA$22&gt;=$M97,MA$22&lt;=$N97),"",IF(MA$22=WORKDAY($N97,1),$A97,"")),"")</f>
        <v/>
      </c>
      <c r="MB97" s="432" t="str">
        <f t="shared" si="323"/>
        <v/>
      </c>
      <c r="MC97" s="432" t="str">
        <f t="shared" si="323"/>
        <v/>
      </c>
      <c r="MD97" s="432" t="str">
        <f t="shared" si="323"/>
        <v/>
      </c>
      <c r="ME97" s="432" t="str">
        <f t="shared" si="323"/>
        <v/>
      </c>
      <c r="MF97" s="432" t="str">
        <f t="shared" si="323"/>
        <v/>
      </c>
      <c r="MG97" s="432" t="str">
        <f t="shared" si="323"/>
        <v/>
      </c>
      <c r="MH97" s="432" t="str">
        <f t="shared" si="323"/>
        <v/>
      </c>
      <c r="MI97" s="432" t="str">
        <f t="shared" si="323"/>
        <v/>
      </c>
      <c r="MJ97" s="432" t="str">
        <f t="shared" si="323"/>
        <v/>
      </c>
      <c r="MK97" s="432" t="str">
        <f t="shared" ref="MK97:MT106" si="324">IFERROR(IF(AND(MK$22&gt;=$M97,MK$22&lt;=$N97),"",IF(MK$22=WORKDAY($N97,1),$A97,"")),"")</f>
        <v/>
      </c>
      <c r="ML97" s="432" t="str">
        <f t="shared" si="324"/>
        <v/>
      </c>
      <c r="MM97" s="432" t="str">
        <f t="shared" si="324"/>
        <v/>
      </c>
      <c r="MN97" s="432" t="str">
        <f t="shared" si="324"/>
        <v/>
      </c>
      <c r="MO97" s="432" t="str">
        <f t="shared" si="324"/>
        <v/>
      </c>
      <c r="MP97" s="432" t="str">
        <f t="shared" si="324"/>
        <v/>
      </c>
      <c r="MQ97" s="432" t="str">
        <f t="shared" si="324"/>
        <v/>
      </c>
      <c r="MR97" s="432" t="str">
        <f t="shared" si="324"/>
        <v/>
      </c>
      <c r="MS97" s="432" t="str">
        <f t="shared" si="324"/>
        <v/>
      </c>
      <c r="MT97" s="432" t="str">
        <f t="shared" si="324"/>
        <v/>
      </c>
      <c r="MU97" s="432" t="str">
        <f t="shared" ref="MU97:ND106" si="325">IFERROR(IF(AND(MU$22&gt;=$M97,MU$22&lt;=$N97),"",IF(MU$22=WORKDAY($N97,1),$A97,"")),"")</f>
        <v/>
      </c>
      <c r="MV97" s="432" t="str">
        <f t="shared" si="325"/>
        <v/>
      </c>
      <c r="MW97" s="432" t="str">
        <f t="shared" si="325"/>
        <v/>
      </c>
      <c r="MX97" s="432" t="str">
        <f t="shared" si="325"/>
        <v/>
      </c>
      <c r="MY97" s="432" t="str">
        <f t="shared" si="325"/>
        <v/>
      </c>
      <c r="MZ97" s="432" t="str">
        <f t="shared" si="325"/>
        <v/>
      </c>
      <c r="NA97" s="432" t="str">
        <f t="shared" si="325"/>
        <v/>
      </c>
      <c r="NB97" s="432" t="str">
        <f t="shared" si="325"/>
        <v/>
      </c>
      <c r="NC97" s="432" t="str">
        <f t="shared" si="325"/>
        <v/>
      </c>
      <c r="ND97" s="432" t="str">
        <f t="shared" si="325"/>
        <v/>
      </c>
      <c r="NE97" s="432" t="str">
        <f t="shared" ref="NE97:NN106" si="326">IFERROR(IF(AND(NE$22&gt;=$M97,NE$22&lt;=$N97),"",IF(NE$22=WORKDAY($N97,1),$A97,"")),"")</f>
        <v/>
      </c>
      <c r="NF97" s="432" t="str">
        <f t="shared" si="326"/>
        <v/>
      </c>
      <c r="NG97" s="432" t="str">
        <f t="shared" si="326"/>
        <v/>
      </c>
      <c r="NH97" s="432" t="str">
        <f t="shared" si="326"/>
        <v/>
      </c>
      <c r="NI97" s="432" t="str">
        <f t="shared" si="326"/>
        <v/>
      </c>
      <c r="NJ97" s="432" t="str">
        <f t="shared" si="326"/>
        <v/>
      </c>
      <c r="NK97" s="432" t="str">
        <f t="shared" si="326"/>
        <v/>
      </c>
      <c r="NL97" s="432" t="str">
        <f t="shared" si="326"/>
        <v/>
      </c>
      <c r="NM97" s="432" t="str">
        <f t="shared" si="326"/>
        <v/>
      </c>
      <c r="NN97" s="432" t="str">
        <f t="shared" si="326"/>
        <v/>
      </c>
      <c r="NO97" s="432" t="str">
        <f t="shared" ref="NO97:NX106" si="327">IFERROR(IF(AND(NO$22&gt;=$M97,NO$22&lt;=$N97),"",IF(NO$22=WORKDAY($N97,1),$A97,"")),"")</f>
        <v/>
      </c>
      <c r="NP97" s="432" t="str">
        <f t="shared" si="327"/>
        <v/>
      </c>
      <c r="NQ97" s="432" t="str">
        <f t="shared" si="327"/>
        <v/>
      </c>
      <c r="NR97" s="432" t="str">
        <f t="shared" si="327"/>
        <v/>
      </c>
      <c r="NS97" s="432" t="str">
        <f t="shared" si="327"/>
        <v/>
      </c>
      <c r="NT97" s="432" t="str">
        <f t="shared" si="327"/>
        <v/>
      </c>
      <c r="NU97" s="432" t="str">
        <f t="shared" si="327"/>
        <v/>
      </c>
      <c r="NV97" s="432" t="str">
        <f t="shared" si="327"/>
        <v/>
      </c>
      <c r="NW97" s="432" t="str">
        <f t="shared" si="327"/>
        <v/>
      </c>
      <c r="NX97" s="432" t="str">
        <f t="shared" si="327"/>
        <v/>
      </c>
      <c r="NY97" s="432" t="str">
        <f t="shared" ref="NY97:OH106" si="328">IFERROR(IF(AND(NY$22&gt;=$M97,NY$22&lt;=$N97),"",IF(NY$22=WORKDAY($N97,1),$A97,"")),"")</f>
        <v/>
      </c>
      <c r="NZ97" s="432" t="str">
        <f t="shared" si="328"/>
        <v/>
      </c>
      <c r="OA97" s="432" t="str">
        <f t="shared" si="328"/>
        <v/>
      </c>
      <c r="OB97" s="432" t="str">
        <f t="shared" si="328"/>
        <v/>
      </c>
      <c r="OC97" s="432" t="str">
        <f t="shared" si="328"/>
        <v/>
      </c>
      <c r="OD97" s="432" t="str">
        <f t="shared" si="328"/>
        <v/>
      </c>
      <c r="OE97" s="432" t="str">
        <f t="shared" si="328"/>
        <v/>
      </c>
      <c r="OF97" s="432" t="str">
        <f t="shared" si="328"/>
        <v/>
      </c>
      <c r="OG97" s="432" t="str">
        <f t="shared" si="328"/>
        <v/>
      </c>
      <c r="OH97" s="432" t="str">
        <f t="shared" si="328"/>
        <v/>
      </c>
      <c r="OI97" s="432" t="str">
        <f t="shared" ref="OI97:OR106" si="329">IFERROR(IF(AND(OI$22&gt;=$M97,OI$22&lt;=$N97),"",IF(OI$22=WORKDAY($N97,1),$A97,"")),"")</f>
        <v/>
      </c>
      <c r="OJ97" s="432" t="str">
        <f t="shared" si="329"/>
        <v/>
      </c>
      <c r="OK97" s="432" t="str">
        <f t="shared" si="329"/>
        <v/>
      </c>
      <c r="OL97" s="432" t="str">
        <f t="shared" si="329"/>
        <v/>
      </c>
      <c r="OM97" s="432" t="str">
        <f t="shared" si="329"/>
        <v/>
      </c>
      <c r="ON97" s="432" t="str">
        <f t="shared" si="329"/>
        <v/>
      </c>
      <c r="OO97" s="432" t="str">
        <f t="shared" si="329"/>
        <v/>
      </c>
      <c r="OP97" s="432" t="str">
        <f t="shared" si="329"/>
        <v/>
      </c>
      <c r="OQ97" s="432" t="str">
        <f t="shared" si="329"/>
        <v/>
      </c>
      <c r="OR97" s="432" t="str">
        <f t="shared" si="329"/>
        <v/>
      </c>
      <c r="OS97" s="432" t="str">
        <f t="shared" ref="OS97:PE106" si="330">IFERROR(IF(AND(OS$22&gt;=$M97,OS$22&lt;=$N97),"",IF(OS$22=WORKDAY($N97,1),$A97,"")),"")</f>
        <v/>
      </c>
      <c r="OT97" s="432" t="str">
        <f t="shared" si="330"/>
        <v/>
      </c>
      <c r="OU97" s="432" t="str">
        <f t="shared" si="330"/>
        <v/>
      </c>
      <c r="OV97" s="432" t="str">
        <f t="shared" si="330"/>
        <v/>
      </c>
      <c r="OW97" s="432" t="str">
        <f t="shared" si="330"/>
        <v/>
      </c>
      <c r="OX97" s="432" t="str">
        <f t="shared" si="330"/>
        <v/>
      </c>
      <c r="OY97" s="432" t="str">
        <f t="shared" si="330"/>
        <v/>
      </c>
      <c r="OZ97" s="432" t="str">
        <f t="shared" si="330"/>
        <v/>
      </c>
      <c r="PA97" s="432" t="str">
        <f t="shared" si="330"/>
        <v/>
      </c>
      <c r="PB97" s="432" t="str">
        <f t="shared" si="330"/>
        <v/>
      </c>
      <c r="PC97" s="432" t="str">
        <f t="shared" si="330"/>
        <v/>
      </c>
      <c r="PD97" s="432" t="str">
        <f t="shared" si="330"/>
        <v/>
      </c>
      <c r="PE97" s="432" t="str">
        <f t="shared" si="330"/>
        <v/>
      </c>
    </row>
    <row r="98" spans="1:421" ht="15.6">
      <c r="A98" s="549"/>
      <c r="B98" s="550"/>
      <c r="C98" s="948"/>
      <c r="D98" s="550"/>
      <c r="E98" s="554"/>
      <c r="F98" s="550"/>
      <c r="G98" s="551"/>
      <c r="H98" s="552"/>
      <c r="I98" s="553"/>
      <c r="J98" s="554"/>
      <c r="K98" s="554" t="str">
        <f t="shared" si="284"/>
        <v/>
      </c>
      <c r="L98" s="657" t="str">
        <f t="shared" si="285"/>
        <v/>
      </c>
      <c r="M98" s="952" t="str">
        <f t="shared" si="283"/>
        <v/>
      </c>
      <c r="N98" s="952" t="str">
        <f t="shared" si="286"/>
        <v/>
      </c>
      <c r="O98" s="1487"/>
      <c r="P98" s="1487"/>
      <c r="Q98" s="98"/>
      <c r="R98" s="167" t="str">
        <f t="shared" si="287"/>
        <v/>
      </c>
      <c r="S98" s="167" t="str">
        <f t="shared" si="288"/>
        <v/>
      </c>
      <c r="T98" s="167" t="str">
        <f t="shared" si="289"/>
        <v/>
      </c>
      <c r="U98" s="167" t="str">
        <f t="shared" si="290"/>
        <v/>
      </c>
      <c r="V98" s="85" t="s">
        <v>699</v>
      </c>
      <c r="W98" s="450">
        <v>11.5</v>
      </c>
      <c r="X98" s="167" t="str">
        <f t="shared" si="291"/>
        <v/>
      </c>
      <c r="Y98" s="167" t="str">
        <f t="shared" si="292"/>
        <v/>
      </c>
      <c r="Z98" s="167" t="str">
        <f t="shared" si="293"/>
        <v/>
      </c>
      <c r="AA98" s="25"/>
      <c r="AB98" s="25"/>
      <c r="AC98" s="25"/>
      <c r="AD98" s="25"/>
      <c r="AE98" s="25"/>
      <c r="AF98" s="25"/>
      <c r="AG98" s="25"/>
      <c r="AH98" s="25"/>
      <c r="AI98" s="25"/>
      <c r="AJ98" s="25"/>
      <c r="AK98" s="25"/>
      <c r="AL98" s="25"/>
      <c r="AM98" s="25"/>
      <c r="AN98" s="25"/>
      <c r="AO98" s="25"/>
      <c r="AP98" s="25"/>
      <c r="AQ98" s="25"/>
      <c r="AR98" s="25"/>
      <c r="AS98" s="25"/>
      <c r="AT98" s="25"/>
      <c r="AU98" s="25"/>
      <c r="AV98" s="25"/>
      <c r="AW98" s="432" t="str">
        <f t="shared" si="294"/>
        <v/>
      </c>
      <c r="AX98" s="432" t="str">
        <f t="shared" si="294"/>
        <v/>
      </c>
      <c r="AY98" s="432" t="str">
        <f t="shared" si="294"/>
        <v/>
      </c>
      <c r="AZ98" s="432" t="str">
        <f t="shared" si="294"/>
        <v/>
      </c>
      <c r="BA98" s="432" t="str">
        <f t="shared" si="294"/>
        <v/>
      </c>
      <c r="BB98" s="432" t="str">
        <f t="shared" si="294"/>
        <v/>
      </c>
      <c r="BC98" s="432" t="str">
        <f t="shared" si="294"/>
        <v/>
      </c>
      <c r="BD98" s="432" t="str">
        <f t="shared" si="294"/>
        <v/>
      </c>
      <c r="BE98" s="432" t="str">
        <f t="shared" si="294"/>
        <v/>
      </c>
      <c r="BF98" s="432" t="str">
        <f t="shared" si="294"/>
        <v/>
      </c>
      <c r="BG98" s="432" t="str">
        <f t="shared" si="295"/>
        <v/>
      </c>
      <c r="BH98" s="432" t="str">
        <f t="shared" si="295"/>
        <v/>
      </c>
      <c r="BI98" s="432" t="str">
        <f t="shared" si="295"/>
        <v/>
      </c>
      <c r="BJ98" s="432" t="str">
        <f t="shared" si="295"/>
        <v/>
      </c>
      <c r="BK98" s="432" t="str">
        <f t="shared" si="295"/>
        <v/>
      </c>
      <c r="BL98" s="432" t="str">
        <f t="shared" si="295"/>
        <v/>
      </c>
      <c r="BM98" s="432" t="str">
        <f t="shared" si="295"/>
        <v/>
      </c>
      <c r="BN98" s="432" t="str">
        <f t="shared" si="295"/>
        <v/>
      </c>
      <c r="BO98" s="432" t="str">
        <f t="shared" si="295"/>
        <v/>
      </c>
      <c r="BP98" s="432" t="str">
        <f t="shared" si="295"/>
        <v/>
      </c>
      <c r="BQ98" s="432" t="str">
        <f t="shared" si="296"/>
        <v/>
      </c>
      <c r="BR98" s="432" t="str">
        <f t="shared" si="296"/>
        <v/>
      </c>
      <c r="BS98" s="432" t="str">
        <f t="shared" si="296"/>
        <v/>
      </c>
      <c r="BT98" s="432" t="str">
        <f t="shared" si="296"/>
        <v/>
      </c>
      <c r="BU98" s="432" t="str">
        <f t="shared" si="296"/>
        <v/>
      </c>
      <c r="BV98" s="432" t="str">
        <f t="shared" si="296"/>
        <v/>
      </c>
      <c r="BW98" s="432" t="str">
        <f t="shared" si="296"/>
        <v/>
      </c>
      <c r="BX98" s="432" t="str">
        <f t="shared" si="296"/>
        <v/>
      </c>
      <c r="BY98" s="432" t="str">
        <f t="shared" si="296"/>
        <v/>
      </c>
      <c r="BZ98" s="432" t="str">
        <f t="shared" si="296"/>
        <v/>
      </c>
      <c r="CA98" s="432" t="str">
        <f t="shared" si="297"/>
        <v/>
      </c>
      <c r="CB98" s="432" t="str">
        <f t="shared" si="297"/>
        <v/>
      </c>
      <c r="CC98" s="432" t="str">
        <f t="shared" si="297"/>
        <v/>
      </c>
      <c r="CD98" s="432" t="str">
        <f t="shared" si="297"/>
        <v/>
      </c>
      <c r="CE98" s="432" t="str">
        <f t="shared" si="297"/>
        <v/>
      </c>
      <c r="CF98" s="432" t="str">
        <f t="shared" si="297"/>
        <v/>
      </c>
      <c r="CG98" s="432" t="str">
        <f t="shared" si="297"/>
        <v/>
      </c>
      <c r="CH98" s="432" t="str">
        <f t="shared" si="297"/>
        <v/>
      </c>
      <c r="CI98" s="432" t="str">
        <f t="shared" si="297"/>
        <v/>
      </c>
      <c r="CJ98" s="432" t="str">
        <f t="shared" si="297"/>
        <v/>
      </c>
      <c r="CK98" s="432" t="str">
        <f t="shared" si="298"/>
        <v/>
      </c>
      <c r="CL98" s="432" t="str">
        <f t="shared" si="298"/>
        <v/>
      </c>
      <c r="CM98" s="432" t="str">
        <f t="shared" si="298"/>
        <v/>
      </c>
      <c r="CN98" s="432" t="str">
        <f t="shared" si="298"/>
        <v/>
      </c>
      <c r="CO98" s="432" t="str">
        <f t="shared" si="298"/>
        <v/>
      </c>
      <c r="CP98" s="432" t="str">
        <f t="shared" si="298"/>
        <v/>
      </c>
      <c r="CQ98" s="432" t="str">
        <f t="shared" si="298"/>
        <v/>
      </c>
      <c r="CR98" s="432" t="str">
        <f t="shared" si="298"/>
        <v/>
      </c>
      <c r="CS98" s="432" t="str">
        <f t="shared" si="298"/>
        <v/>
      </c>
      <c r="CT98" s="432" t="str">
        <f t="shared" si="298"/>
        <v/>
      </c>
      <c r="CU98" s="432" t="str">
        <f t="shared" si="299"/>
        <v/>
      </c>
      <c r="CV98" s="432" t="str">
        <f t="shared" si="299"/>
        <v/>
      </c>
      <c r="CW98" s="432" t="str">
        <f t="shared" si="299"/>
        <v/>
      </c>
      <c r="CX98" s="432" t="str">
        <f t="shared" si="299"/>
        <v/>
      </c>
      <c r="CY98" s="432" t="str">
        <f t="shared" si="299"/>
        <v/>
      </c>
      <c r="CZ98" s="432" t="str">
        <f t="shared" si="299"/>
        <v/>
      </c>
      <c r="DA98" s="432" t="str">
        <f t="shared" si="299"/>
        <v/>
      </c>
      <c r="DB98" s="432" t="str">
        <f t="shared" si="299"/>
        <v/>
      </c>
      <c r="DC98" s="432" t="str">
        <f t="shared" si="299"/>
        <v/>
      </c>
      <c r="DD98" s="432" t="str">
        <f t="shared" si="299"/>
        <v/>
      </c>
      <c r="DE98" s="432" t="str">
        <f t="shared" si="300"/>
        <v/>
      </c>
      <c r="DF98" s="432" t="str">
        <f t="shared" si="300"/>
        <v/>
      </c>
      <c r="DG98" s="432" t="str">
        <f t="shared" si="300"/>
        <v/>
      </c>
      <c r="DH98" s="432" t="str">
        <f t="shared" si="300"/>
        <v/>
      </c>
      <c r="DI98" s="432" t="str">
        <f t="shared" si="300"/>
        <v/>
      </c>
      <c r="DJ98" s="432" t="str">
        <f t="shared" si="300"/>
        <v/>
      </c>
      <c r="DK98" s="432" t="str">
        <f t="shared" si="300"/>
        <v/>
      </c>
      <c r="DL98" s="432" t="str">
        <f t="shared" si="300"/>
        <v/>
      </c>
      <c r="DM98" s="432" t="str">
        <f t="shared" si="300"/>
        <v/>
      </c>
      <c r="DN98" s="432" t="str">
        <f t="shared" si="300"/>
        <v/>
      </c>
      <c r="DO98" s="432" t="str">
        <f t="shared" si="301"/>
        <v/>
      </c>
      <c r="DP98" s="432" t="str">
        <f t="shared" si="301"/>
        <v/>
      </c>
      <c r="DQ98" s="432" t="str">
        <f t="shared" si="301"/>
        <v/>
      </c>
      <c r="DR98" s="432" t="str">
        <f t="shared" si="301"/>
        <v/>
      </c>
      <c r="DS98" s="432" t="str">
        <f t="shared" si="301"/>
        <v/>
      </c>
      <c r="DT98" s="432" t="str">
        <f t="shared" si="301"/>
        <v/>
      </c>
      <c r="DU98" s="432" t="str">
        <f t="shared" si="301"/>
        <v/>
      </c>
      <c r="DV98" s="432" t="str">
        <f t="shared" si="301"/>
        <v/>
      </c>
      <c r="DW98" s="432" t="str">
        <f t="shared" si="301"/>
        <v/>
      </c>
      <c r="DX98" s="432" t="str">
        <f t="shared" si="301"/>
        <v/>
      </c>
      <c r="DY98" s="432" t="str">
        <f t="shared" si="302"/>
        <v/>
      </c>
      <c r="DZ98" s="432" t="str">
        <f t="shared" si="302"/>
        <v/>
      </c>
      <c r="EA98" s="432" t="str">
        <f t="shared" si="302"/>
        <v/>
      </c>
      <c r="EB98" s="432" t="str">
        <f t="shared" si="302"/>
        <v/>
      </c>
      <c r="EC98" s="432" t="str">
        <f t="shared" si="302"/>
        <v/>
      </c>
      <c r="ED98" s="432" t="str">
        <f t="shared" si="302"/>
        <v/>
      </c>
      <c r="EE98" s="432" t="str">
        <f t="shared" si="302"/>
        <v/>
      </c>
      <c r="EF98" s="432" t="str">
        <f t="shared" si="302"/>
        <v/>
      </c>
      <c r="EG98" s="432" t="str">
        <f t="shared" si="302"/>
        <v/>
      </c>
      <c r="EH98" s="432" t="str">
        <f t="shared" si="302"/>
        <v/>
      </c>
      <c r="EI98" s="432" t="str">
        <f t="shared" si="303"/>
        <v/>
      </c>
      <c r="EJ98" s="432" t="str">
        <f t="shared" si="303"/>
        <v/>
      </c>
      <c r="EK98" s="432" t="str">
        <f t="shared" si="303"/>
        <v/>
      </c>
      <c r="EL98" s="432" t="str">
        <f t="shared" si="303"/>
        <v/>
      </c>
      <c r="EM98" s="432" t="str">
        <f t="shared" si="303"/>
        <v/>
      </c>
      <c r="EN98" s="432" t="str">
        <f t="shared" si="303"/>
        <v/>
      </c>
      <c r="EO98" s="432" t="str">
        <f t="shared" si="303"/>
        <v/>
      </c>
      <c r="EP98" s="432" t="str">
        <f t="shared" si="303"/>
        <v/>
      </c>
      <c r="EQ98" s="432" t="str">
        <f t="shared" si="303"/>
        <v/>
      </c>
      <c r="ER98" s="432" t="str">
        <f t="shared" si="303"/>
        <v/>
      </c>
      <c r="ES98" s="432" t="str">
        <f t="shared" si="304"/>
        <v/>
      </c>
      <c r="ET98" s="432" t="str">
        <f t="shared" si="304"/>
        <v/>
      </c>
      <c r="EU98" s="432" t="str">
        <f t="shared" si="304"/>
        <v/>
      </c>
      <c r="EV98" s="432" t="str">
        <f t="shared" si="304"/>
        <v/>
      </c>
      <c r="EW98" s="432" t="str">
        <f t="shared" si="304"/>
        <v/>
      </c>
      <c r="EX98" s="432" t="str">
        <f t="shared" si="304"/>
        <v/>
      </c>
      <c r="EY98" s="432" t="str">
        <f t="shared" si="304"/>
        <v/>
      </c>
      <c r="EZ98" s="432" t="str">
        <f t="shared" si="304"/>
        <v/>
      </c>
      <c r="FA98" s="432" t="str">
        <f t="shared" si="304"/>
        <v/>
      </c>
      <c r="FB98" s="432" t="str">
        <f t="shared" si="304"/>
        <v/>
      </c>
      <c r="FC98" s="432" t="str">
        <f t="shared" si="305"/>
        <v/>
      </c>
      <c r="FD98" s="432" t="str">
        <f t="shared" si="305"/>
        <v/>
      </c>
      <c r="FE98" s="432" t="str">
        <f t="shared" si="305"/>
        <v/>
      </c>
      <c r="FF98" s="432" t="str">
        <f t="shared" si="305"/>
        <v/>
      </c>
      <c r="FG98" s="432" t="str">
        <f t="shared" si="305"/>
        <v/>
      </c>
      <c r="FH98" s="432" t="str">
        <f t="shared" si="305"/>
        <v/>
      </c>
      <c r="FI98" s="432" t="str">
        <f t="shared" si="305"/>
        <v/>
      </c>
      <c r="FJ98" s="432" t="str">
        <f t="shared" si="305"/>
        <v/>
      </c>
      <c r="FK98" s="432" t="str">
        <f t="shared" si="305"/>
        <v/>
      </c>
      <c r="FL98" s="432" t="str">
        <f t="shared" si="305"/>
        <v/>
      </c>
      <c r="FM98" s="432" t="str">
        <f t="shared" si="306"/>
        <v/>
      </c>
      <c r="FN98" s="432" t="str">
        <f t="shared" si="306"/>
        <v/>
      </c>
      <c r="FO98" s="432" t="str">
        <f t="shared" si="306"/>
        <v/>
      </c>
      <c r="FP98" s="432" t="str">
        <f t="shared" si="306"/>
        <v/>
      </c>
      <c r="FQ98" s="432" t="str">
        <f t="shared" si="306"/>
        <v/>
      </c>
      <c r="FR98" s="432" t="str">
        <f t="shared" si="306"/>
        <v/>
      </c>
      <c r="FS98" s="432" t="str">
        <f t="shared" si="306"/>
        <v/>
      </c>
      <c r="FT98" s="432" t="str">
        <f t="shared" si="306"/>
        <v/>
      </c>
      <c r="FU98" s="432" t="str">
        <f t="shared" si="306"/>
        <v/>
      </c>
      <c r="FV98" s="432" t="str">
        <f t="shared" si="306"/>
        <v/>
      </c>
      <c r="FW98" s="432" t="str">
        <f t="shared" si="307"/>
        <v/>
      </c>
      <c r="FX98" s="432" t="str">
        <f t="shared" si="307"/>
        <v/>
      </c>
      <c r="FY98" s="432" t="str">
        <f t="shared" si="307"/>
        <v/>
      </c>
      <c r="FZ98" s="432" t="str">
        <f t="shared" si="307"/>
        <v/>
      </c>
      <c r="GA98" s="432" t="str">
        <f t="shared" si="307"/>
        <v/>
      </c>
      <c r="GB98" s="432" t="str">
        <f t="shared" si="307"/>
        <v/>
      </c>
      <c r="GC98" s="432" t="str">
        <f t="shared" si="307"/>
        <v/>
      </c>
      <c r="GD98" s="432" t="str">
        <f t="shared" si="307"/>
        <v/>
      </c>
      <c r="GE98" s="432" t="str">
        <f t="shared" si="307"/>
        <v/>
      </c>
      <c r="GF98" s="432" t="str">
        <f t="shared" si="307"/>
        <v/>
      </c>
      <c r="GG98" s="432" t="str">
        <f t="shared" si="308"/>
        <v/>
      </c>
      <c r="GH98" s="432" t="str">
        <f t="shared" si="308"/>
        <v/>
      </c>
      <c r="GI98" s="432" t="str">
        <f t="shared" si="308"/>
        <v/>
      </c>
      <c r="GJ98" s="432" t="str">
        <f t="shared" si="308"/>
        <v/>
      </c>
      <c r="GK98" s="432" t="str">
        <f t="shared" si="308"/>
        <v/>
      </c>
      <c r="GL98" s="432" t="str">
        <f t="shared" si="308"/>
        <v/>
      </c>
      <c r="GM98" s="432" t="str">
        <f t="shared" si="308"/>
        <v/>
      </c>
      <c r="GN98" s="432" t="str">
        <f t="shared" si="308"/>
        <v/>
      </c>
      <c r="GO98" s="432" t="str">
        <f t="shared" si="308"/>
        <v/>
      </c>
      <c r="GP98" s="432" t="str">
        <f t="shared" si="308"/>
        <v/>
      </c>
      <c r="GQ98" s="432" t="str">
        <f t="shared" si="309"/>
        <v/>
      </c>
      <c r="GR98" s="432" t="str">
        <f t="shared" si="309"/>
        <v/>
      </c>
      <c r="GS98" s="432" t="str">
        <f t="shared" si="309"/>
        <v/>
      </c>
      <c r="GT98" s="432" t="str">
        <f t="shared" si="309"/>
        <v/>
      </c>
      <c r="GU98" s="432" t="str">
        <f t="shared" si="309"/>
        <v/>
      </c>
      <c r="GV98" s="432" t="str">
        <f t="shared" si="309"/>
        <v/>
      </c>
      <c r="GW98" s="432" t="str">
        <f t="shared" si="309"/>
        <v/>
      </c>
      <c r="GX98" s="432" t="str">
        <f t="shared" si="309"/>
        <v/>
      </c>
      <c r="GY98" s="432" t="str">
        <f t="shared" si="309"/>
        <v/>
      </c>
      <c r="GZ98" s="432" t="str">
        <f t="shared" si="309"/>
        <v/>
      </c>
      <c r="HA98" s="432" t="str">
        <f t="shared" si="310"/>
        <v/>
      </c>
      <c r="HB98" s="432" t="str">
        <f t="shared" si="310"/>
        <v/>
      </c>
      <c r="HC98" s="432" t="str">
        <f t="shared" si="310"/>
        <v/>
      </c>
      <c r="HD98" s="432" t="str">
        <f t="shared" si="310"/>
        <v/>
      </c>
      <c r="HE98" s="432" t="str">
        <f t="shared" si="310"/>
        <v/>
      </c>
      <c r="HF98" s="432" t="str">
        <f t="shared" si="310"/>
        <v/>
      </c>
      <c r="HG98" s="432" t="str">
        <f t="shared" si="310"/>
        <v/>
      </c>
      <c r="HH98" s="432" t="str">
        <f t="shared" si="310"/>
        <v/>
      </c>
      <c r="HI98" s="432" t="str">
        <f t="shared" si="310"/>
        <v/>
      </c>
      <c r="HJ98" s="432" t="str">
        <f t="shared" si="310"/>
        <v/>
      </c>
      <c r="HK98" s="432" t="str">
        <f t="shared" si="311"/>
        <v/>
      </c>
      <c r="HL98" s="432" t="str">
        <f t="shared" si="311"/>
        <v/>
      </c>
      <c r="HM98" s="432" t="str">
        <f t="shared" si="311"/>
        <v/>
      </c>
      <c r="HN98" s="432" t="str">
        <f t="shared" si="311"/>
        <v/>
      </c>
      <c r="HO98" s="432" t="str">
        <f t="shared" si="311"/>
        <v/>
      </c>
      <c r="HP98" s="432" t="str">
        <f t="shared" si="311"/>
        <v/>
      </c>
      <c r="HQ98" s="432" t="str">
        <f t="shared" si="311"/>
        <v/>
      </c>
      <c r="HR98" s="432" t="str">
        <f t="shared" si="311"/>
        <v/>
      </c>
      <c r="HS98" s="432" t="str">
        <f t="shared" si="311"/>
        <v/>
      </c>
      <c r="HT98" s="432" t="str">
        <f t="shared" si="311"/>
        <v/>
      </c>
      <c r="HU98" s="432" t="str">
        <f t="shared" si="312"/>
        <v/>
      </c>
      <c r="HV98" s="432" t="str">
        <f t="shared" si="312"/>
        <v/>
      </c>
      <c r="HW98" s="432" t="str">
        <f t="shared" si="312"/>
        <v/>
      </c>
      <c r="HX98" s="432" t="str">
        <f t="shared" si="312"/>
        <v/>
      </c>
      <c r="HY98" s="432" t="str">
        <f t="shared" si="312"/>
        <v/>
      </c>
      <c r="HZ98" s="432" t="str">
        <f t="shared" si="312"/>
        <v/>
      </c>
      <c r="IA98" s="432" t="str">
        <f t="shared" si="312"/>
        <v/>
      </c>
      <c r="IB98" s="432" t="str">
        <f t="shared" si="312"/>
        <v/>
      </c>
      <c r="IC98" s="432" t="str">
        <f t="shared" si="312"/>
        <v/>
      </c>
      <c r="ID98" s="432" t="str">
        <f t="shared" si="312"/>
        <v/>
      </c>
      <c r="IE98" s="432" t="str">
        <f t="shared" si="313"/>
        <v/>
      </c>
      <c r="IF98" s="432" t="str">
        <f t="shared" si="313"/>
        <v/>
      </c>
      <c r="IG98" s="432" t="str">
        <f t="shared" si="313"/>
        <v/>
      </c>
      <c r="IH98" s="432" t="str">
        <f t="shared" si="313"/>
        <v/>
      </c>
      <c r="II98" s="432" t="str">
        <f t="shared" si="313"/>
        <v/>
      </c>
      <c r="IJ98" s="432" t="str">
        <f t="shared" si="313"/>
        <v/>
      </c>
      <c r="IK98" s="432" t="str">
        <f t="shared" si="313"/>
        <v/>
      </c>
      <c r="IL98" s="432" t="str">
        <f t="shared" si="313"/>
        <v/>
      </c>
      <c r="IM98" s="432" t="str">
        <f t="shared" si="313"/>
        <v/>
      </c>
      <c r="IN98" s="432" t="str">
        <f t="shared" si="313"/>
        <v/>
      </c>
      <c r="IO98" s="432" t="str">
        <f t="shared" si="314"/>
        <v/>
      </c>
      <c r="IP98" s="432" t="str">
        <f t="shared" si="314"/>
        <v/>
      </c>
      <c r="IQ98" s="432" t="str">
        <f t="shared" si="314"/>
        <v/>
      </c>
      <c r="IR98" s="432" t="str">
        <f t="shared" si="314"/>
        <v/>
      </c>
      <c r="IS98" s="432" t="str">
        <f t="shared" si="314"/>
        <v/>
      </c>
      <c r="IT98" s="432" t="str">
        <f t="shared" si="314"/>
        <v/>
      </c>
      <c r="IU98" s="432" t="str">
        <f t="shared" si="314"/>
        <v/>
      </c>
      <c r="IV98" s="432" t="str">
        <f t="shared" si="314"/>
        <v/>
      </c>
      <c r="IW98" s="432" t="str">
        <f t="shared" si="314"/>
        <v/>
      </c>
      <c r="IX98" s="432" t="str">
        <f t="shared" si="314"/>
        <v/>
      </c>
      <c r="IY98" s="432" t="str">
        <f t="shared" si="315"/>
        <v/>
      </c>
      <c r="IZ98" s="432" t="str">
        <f t="shared" si="315"/>
        <v/>
      </c>
      <c r="JA98" s="432" t="str">
        <f t="shared" si="315"/>
        <v/>
      </c>
      <c r="JB98" s="432" t="str">
        <f t="shared" si="315"/>
        <v/>
      </c>
      <c r="JC98" s="432" t="str">
        <f t="shared" si="315"/>
        <v/>
      </c>
      <c r="JD98" s="432" t="str">
        <f t="shared" si="315"/>
        <v/>
      </c>
      <c r="JE98" s="432" t="str">
        <f t="shared" si="315"/>
        <v/>
      </c>
      <c r="JF98" s="432" t="str">
        <f t="shared" si="315"/>
        <v/>
      </c>
      <c r="JG98" s="432" t="str">
        <f t="shared" si="315"/>
        <v/>
      </c>
      <c r="JH98" s="432" t="str">
        <f t="shared" si="315"/>
        <v/>
      </c>
      <c r="JI98" s="432" t="str">
        <f t="shared" si="316"/>
        <v/>
      </c>
      <c r="JJ98" s="432" t="str">
        <f t="shared" si="316"/>
        <v/>
      </c>
      <c r="JK98" s="432" t="str">
        <f t="shared" si="316"/>
        <v/>
      </c>
      <c r="JL98" s="432" t="str">
        <f t="shared" si="316"/>
        <v/>
      </c>
      <c r="JM98" s="432" t="str">
        <f t="shared" si="316"/>
        <v/>
      </c>
      <c r="JN98" s="432" t="str">
        <f t="shared" si="316"/>
        <v/>
      </c>
      <c r="JO98" s="432" t="str">
        <f t="shared" si="316"/>
        <v/>
      </c>
      <c r="JP98" s="432" t="str">
        <f t="shared" si="316"/>
        <v/>
      </c>
      <c r="JQ98" s="432" t="str">
        <f t="shared" si="316"/>
        <v/>
      </c>
      <c r="JR98" s="432" t="str">
        <f t="shared" si="316"/>
        <v/>
      </c>
      <c r="JS98" s="432" t="str">
        <f t="shared" si="317"/>
        <v/>
      </c>
      <c r="JT98" s="432" t="str">
        <f t="shared" si="317"/>
        <v/>
      </c>
      <c r="JU98" s="432" t="str">
        <f t="shared" si="317"/>
        <v/>
      </c>
      <c r="JV98" s="432" t="str">
        <f t="shared" si="317"/>
        <v/>
      </c>
      <c r="JW98" s="432" t="str">
        <f t="shared" si="317"/>
        <v/>
      </c>
      <c r="JX98" s="432" t="str">
        <f t="shared" si="317"/>
        <v/>
      </c>
      <c r="JY98" s="432" t="str">
        <f t="shared" si="317"/>
        <v/>
      </c>
      <c r="JZ98" s="432" t="str">
        <f t="shared" si="317"/>
        <v/>
      </c>
      <c r="KA98" s="432" t="str">
        <f t="shared" si="317"/>
        <v/>
      </c>
      <c r="KB98" s="432" t="str">
        <f t="shared" si="317"/>
        <v/>
      </c>
      <c r="KC98" s="432" t="str">
        <f t="shared" si="318"/>
        <v/>
      </c>
      <c r="KD98" s="432" t="str">
        <f t="shared" si="318"/>
        <v/>
      </c>
      <c r="KE98" s="432" t="str">
        <f t="shared" si="318"/>
        <v/>
      </c>
      <c r="KF98" s="432" t="str">
        <f t="shared" si="318"/>
        <v/>
      </c>
      <c r="KG98" s="432" t="str">
        <f t="shared" si="318"/>
        <v/>
      </c>
      <c r="KH98" s="432" t="str">
        <f t="shared" si="318"/>
        <v/>
      </c>
      <c r="KI98" s="432" t="str">
        <f t="shared" si="318"/>
        <v/>
      </c>
      <c r="KJ98" s="432" t="str">
        <f t="shared" si="318"/>
        <v/>
      </c>
      <c r="KK98" s="432" t="str">
        <f t="shared" si="318"/>
        <v/>
      </c>
      <c r="KL98" s="432" t="str">
        <f t="shared" si="318"/>
        <v/>
      </c>
      <c r="KM98" s="432" t="str">
        <f t="shared" si="319"/>
        <v/>
      </c>
      <c r="KN98" s="432" t="str">
        <f t="shared" si="319"/>
        <v/>
      </c>
      <c r="KO98" s="432" t="str">
        <f t="shared" si="319"/>
        <v/>
      </c>
      <c r="KP98" s="432" t="str">
        <f t="shared" si="319"/>
        <v/>
      </c>
      <c r="KQ98" s="432" t="str">
        <f t="shared" si="319"/>
        <v/>
      </c>
      <c r="KR98" s="432" t="str">
        <f t="shared" si="319"/>
        <v/>
      </c>
      <c r="KS98" s="432" t="str">
        <f t="shared" si="319"/>
        <v/>
      </c>
      <c r="KT98" s="432" t="str">
        <f t="shared" si="319"/>
        <v/>
      </c>
      <c r="KU98" s="432" t="str">
        <f t="shared" si="319"/>
        <v/>
      </c>
      <c r="KV98" s="432" t="str">
        <f t="shared" si="319"/>
        <v/>
      </c>
      <c r="KW98" s="432" t="str">
        <f t="shared" si="320"/>
        <v/>
      </c>
      <c r="KX98" s="432" t="str">
        <f t="shared" si="320"/>
        <v/>
      </c>
      <c r="KY98" s="432" t="str">
        <f t="shared" si="320"/>
        <v/>
      </c>
      <c r="KZ98" s="432" t="str">
        <f t="shared" si="320"/>
        <v/>
      </c>
      <c r="LA98" s="432" t="str">
        <f t="shared" si="320"/>
        <v/>
      </c>
      <c r="LB98" s="432" t="str">
        <f t="shared" si="320"/>
        <v/>
      </c>
      <c r="LC98" s="432" t="str">
        <f t="shared" si="320"/>
        <v/>
      </c>
      <c r="LD98" s="432" t="str">
        <f t="shared" si="320"/>
        <v/>
      </c>
      <c r="LE98" s="432" t="str">
        <f t="shared" si="320"/>
        <v/>
      </c>
      <c r="LF98" s="432" t="str">
        <f t="shared" si="320"/>
        <v/>
      </c>
      <c r="LG98" s="432" t="str">
        <f t="shared" si="321"/>
        <v/>
      </c>
      <c r="LH98" s="432" t="str">
        <f t="shared" si="321"/>
        <v/>
      </c>
      <c r="LI98" s="432" t="str">
        <f t="shared" si="321"/>
        <v/>
      </c>
      <c r="LJ98" s="432" t="str">
        <f t="shared" si="321"/>
        <v/>
      </c>
      <c r="LK98" s="432" t="str">
        <f t="shared" si="321"/>
        <v/>
      </c>
      <c r="LL98" s="432" t="str">
        <f t="shared" si="321"/>
        <v/>
      </c>
      <c r="LM98" s="432" t="str">
        <f t="shared" si="321"/>
        <v/>
      </c>
      <c r="LN98" s="432" t="str">
        <f t="shared" si="321"/>
        <v/>
      </c>
      <c r="LO98" s="432" t="str">
        <f t="shared" si="321"/>
        <v/>
      </c>
      <c r="LP98" s="432" t="str">
        <f t="shared" si="321"/>
        <v/>
      </c>
      <c r="LQ98" s="432" t="str">
        <f t="shared" si="322"/>
        <v/>
      </c>
      <c r="LR98" s="432" t="str">
        <f t="shared" si="322"/>
        <v/>
      </c>
      <c r="LS98" s="432" t="str">
        <f t="shared" si="322"/>
        <v/>
      </c>
      <c r="LT98" s="432" t="str">
        <f t="shared" si="322"/>
        <v/>
      </c>
      <c r="LU98" s="432" t="str">
        <f t="shared" si="322"/>
        <v/>
      </c>
      <c r="LV98" s="432" t="str">
        <f t="shared" si="322"/>
        <v/>
      </c>
      <c r="LW98" s="432" t="str">
        <f t="shared" si="322"/>
        <v/>
      </c>
      <c r="LX98" s="432" t="str">
        <f t="shared" si="322"/>
        <v/>
      </c>
      <c r="LY98" s="432" t="str">
        <f t="shared" si="322"/>
        <v/>
      </c>
      <c r="LZ98" s="432" t="str">
        <f t="shared" si="322"/>
        <v/>
      </c>
      <c r="MA98" s="432" t="str">
        <f t="shared" si="323"/>
        <v/>
      </c>
      <c r="MB98" s="432" t="str">
        <f t="shared" si="323"/>
        <v/>
      </c>
      <c r="MC98" s="432" t="str">
        <f t="shared" si="323"/>
        <v/>
      </c>
      <c r="MD98" s="432" t="str">
        <f t="shared" si="323"/>
        <v/>
      </c>
      <c r="ME98" s="432" t="str">
        <f t="shared" si="323"/>
        <v/>
      </c>
      <c r="MF98" s="432" t="str">
        <f t="shared" si="323"/>
        <v/>
      </c>
      <c r="MG98" s="432" t="str">
        <f t="shared" si="323"/>
        <v/>
      </c>
      <c r="MH98" s="432" t="str">
        <f t="shared" si="323"/>
        <v/>
      </c>
      <c r="MI98" s="432" t="str">
        <f t="shared" si="323"/>
        <v/>
      </c>
      <c r="MJ98" s="432" t="str">
        <f t="shared" si="323"/>
        <v/>
      </c>
      <c r="MK98" s="432" t="str">
        <f t="shared" si="324"/>
        <v/>
      </c>
      <c r="ML98" s="432" t="str">
        <f t="shared" si="324"/>
        <v/>
      </c>
      <c r="MM98" s="432" t="str">
        <f t="shared" si="324"/>
        <v/>
      </c>
      <c r="MN98" s="432" t="str">
        <f t="shared" si="324"/>
        <v/>
      </c>
      <c r="MO98" s="432" t="str">
        <f t="shared" si="324"/>
        <v/>
      </c>
      <c r="MP98" s="432" t="str">
        <f t="shared" si="324"/>
        <v/>
      </c>
      <c r="MQ98" s="432" t="str">
        <f t="shared" si="324"/>
        <v/>
      </c>
      <c r="MR98" s="432" t="str">
        <f t="shared" si="324"/>
        <v/>
      </c>
      <c r="MS98" s="432" t="str">
        <f t="shared" si="324"/>
        <v/>
      </c>
      <c r="MT98" s="432" t="str">
        <f t="shared" si="324"/>
        <v/>
      </c>
      <c r="MU98" s="432" t="str">
        <f t="shared" si="325"/>
        <v/>
      </c>
      <c r="MV98" s="432" t="str">
        <f t="shared" si="325"/>
        <v/>
      </c>
      <c r="MW98" s="432" t="str">
        <f t="shared" si="325"/>
        <v/>
      </c>
      <c r="MX98" s="432" t="str">
        <f t="shared" si="325"/>
        <v/>
      </c>
      <c r="MY98" s="432" t="str">
        <f t="shared" si="325"/>
        <v/>
      </c>
      <c r="MZ98" s="432" t="str">
        <f t="shared" si="325"/>
        <v/>
      </c>
      <c r="NA98" s="432" t="str">
        <f t="shared" si="325"/>
        <v/>
      </c>
      <c r="NB98" s="432" t="str">
        <f t="shared" si="325"/>
        <v/>
      </c>
      <c r="NC98" s="432" t="str">
        <f t="shared" si="325"/>
        <v/>
      </c>
      <c r="ND98" s="432" t="str">
        <f t="shared" si="325"/>
        <v/>
      </c>
      <c r="NE98" s="432" t="str">
        <f t="shared" si="326"/>
        <v/>
      </c>
      <c r="NF98" s="432" t="str">
        <f t="shared" si="326"/>
        <v/>
      </c>
      <c r="NG98" s="432" t="str">
        <f t="shared" si="326"/>
        <v/>
      </c>
      <c r="NH98" s="432" t="str">
        <f t="shared" si="326"/>
        <v/>
      </c>
      <c r="NI98" s="432" t="str">
        <f t="shared" si="326"/>
        <v/>
      </c>
      <c r="NJ98" s="432" t="str">
        <f t="shared" si="326"/>
        <v/>
      </c>
      <c r="NK98" s="432" t="str">
        <f t="shared" si="326"/>
        <v/>
      </c>
      <c r="NL98" s="432" t="str">
        <f t="shared" si="326"/>
        <v/>
      </c>
      <c r="NM98" s="432" t="str">
        <f t="shared" si="326"/>
        <v/>
      </c>
      <c r="NN98" s="432" t="str">
        <f t="shared" si="326"/>
        <v/>
      </c>
      <c r="NO98" s="432" t="str">
        <f t="shared" si="327"/>
        <v/>
      </c>
      <c r="NP98" s="432" t="str">
        <f t="shared" si="327"/>
        <v/>
      </c>
      <c r="NQ98" s="432" t="str">
        <f t="shared" si="327"/>
        <v/>
      </c>
      <c r="NR98" s="432" t="str">
        <f t="shared" si="327"/>
        <v/>
      </c>
      <c r="NS98" s="432" t="str">
        <f t="shared" si="327"/>
        <v/>
      </c>
      <c r="NT98" s="432" t="str">
        <f t="shared" si="327"/>
        <v/>
      </c>
      <c r="NU98" s="432" t="str">
        <f t="shared" si="327"/>
        <v/>
      </c>
      <c r="NV98" s="432" t="str">
        <f t="shared" si="327"/>
        <v/>
      </c>
      <c r="NW98" s="432" t="str">
        <f t="shared" si="327"/>
        <v/>
      </c>
      <c r="NX98" s="432" t="str">
        <f t="shared" si="327"/>
        <v/>
      </c>
      <c r="NY98" s="432" t="str">
        <f t="shared" si="328"/>
        <v/>
      </c>
      <c r="NZ98" s="432" t="str">
        <f t="shared" si="328"/>
        <v/>
      </c>
      <c r="OA98" s="432" t="str">
        <f t="shared" si="328"/>
        <v/>
      </c>
      <c r="OB98" s="432" t="str">
        <f t="shared" si="328"/>
        <v/>
      </c>
      <c r="OC98" s="432" t="str">
        <f t="shared" si="328"/>
        <v/>
      </c>
      <c r="OD98" s="432" t="str">
        <f t="shared" si="328"/>
        <v/>
      </c>
      <c r="OE98" s="432" t="str">
        <f t="shared" si="328"/>
        <v/>
      </c>
      <c r="OF98" s="432" t="str">
        <f t="shared" si="328"/>
        <v/>
      </c>
      <c r="OG98" s="432" t="str">
        <f t="shared" si="328"/>
        <v/>
      </c>
      <c r="OH98" s="432" t="str">
        <f t="shared" si="328"/>
        <v/>
      </c>
      <c r="OI98" s="432" t="str">
        <f t="shared" si="329"/>
        <v/>
      </c>
      <c r="OJ98" s="432" t="str">
        <f t="shared" si="329"/>
        <v/>
      </c>
      <c r="OK98" s="432" t="str">
        <f t="shared" si="329"/>
        <v/>
      </c>
      <c r="OL98" s="432" t="str">
        <f t="shared" si="329"/>
        <v/>
      </c>
      <c r="OM98" s="432" t="str">
        <f t="shared" si="329"/>
        <v/>
      </c>
      <c r="ON98" s="432" t="str">
        <f t="shared" si="329"/>
        <v/>
      </c>
      <c r="OO98" s="432" t="str">
        <f t="shared" si="329"/>
        <v/>
      </c>
      <c r="OP98" s="432" t="str">
        <f t="shared" si="329"/>
        <v/>
      </c>
      <c r="OQ98" s="432" t="str">
        <f t="shared" si="329"/>
        <v/>
      </c>
      <c r="OR98" s="432" t="str">
        <f t="shared" si="329"/>
        <v/>
      </c>
      <c r="OS98" s="432" t="str">
        <f t="shared" si="330"/>
        <v/>
      </c>
      <c r="OT98" s="432" t="str">
        <f t="shared" si="330"/>
        <v/>
      </c>
      <c r="OU98" s="432" t="str">
        <f t="shared" si="330"/>
        <v/>
      </c>
      <c r="OV98" s="432" t="str">
        <f t="shared" si="330"/>
        <v/>
      </c>
      <c r="OW98" s="432" t="str">
        <f t="shared" si="330"/>
        <v/>
      </c>
      <c r="OX98" s="432" t="str">
        <f t="shared" si="330"/>
        <v/>
      </c>
      <c r="OY98" s="432" t="str">
        <f t="shared" si="330"/>
        <v/>
      </c>
      <c r="OZ98" s="432" t="str">
        <f t="shared" si="330"/>
        <v/>
      </c>
      <c r="PA98" s="432" t="str">
        <f t="shared" si="330"/>
        <v/>
      </c>
      <c r="PB98" s="432" t="str">
        <f t="shared" si="330"/>
        <v/>
      </c>
      <c r="PC98" s="432" t="str">
        <f t="shared" si="330"/>
        <v/>
      </c>
      <c r="PD98" s="432" t="str">
        <f t="shared" si="330"/>
        <v/>
      </c>
      <c r="PE98" s="432" t="str">
        <f t="shared" si="330"/>
        <v/>
      </c>
    </row>
    <row r="99" spans="1:421" ht="15.6">
      <c r="A99" s="541"/>
      <c r="B99" s="542"/>
      <c r="C99" s="947"/>
      <c r="D99" s="542"/>
      <c r="E99" s="546"/>
      <c r="F99" s="542"/>
      <c r="G99" s="543"/>
      <c r="H99" s="544"/>
      <c r="I99" s="545"/>
      <c r="J99" s="546"/>
      <c r="K99" s="546" t="str">
        <f t="shared" si="284"/>
        <v/>
      </c>
      <c r="L99" s="547" t="str">
        <f t="shared" si="285"/>
        <v/>
      </c>
      <c r="M99" s="951" t="str">
        <f t="shared" si="283"/>
        <v/>
      </c>
      <c r="N99" s="951" t="str">
        <f t="shared" si="286"/>
        <v/>
      </c>
      <c r="O99" s="1486"/>
      <c r="P99" s="1486"/>
      <c r="Q99" s="98"/>
      <c r="R99" s="167" t="str">
        <f t="shared" si="287"/>
        <v/>
      </c>
      <c r="S99" s="167" t="str">
        <f t="shared" si="288"/>
        <v/>
      </c>
      <c r="T99" s="167" t="str">
        <f t="shared" si="289"/>
        <v/>
      </c>
      <c r="U99" s="167" t="str">
        <f t="shared" si="290"/>
        <v/>
      </c>
      <c r="V99" s="85" t="s">
        <v>700</v>
      </c>
      <c r="W99" s="450">
        <v>11.66666666666667</v>
      </c>
      <c r="X99" s="167" t="str">
        <f t="shared" si="291"/>
        <v/>
      </c>
      <c r="Y99" s="167" t="str">
        <f t="shared" si="292"/>
        <v/>
      </c>
      <c r="Z99" s="167" t="str">
        <f t="shared" si="293"/>
        <v/>
      </c>
      <c r="AA99" s="25"/>
      <c r="AB99" s="25"/>
      <c r="AC99" s="25"/>
      <c r="AD99" s="25"/>
      <c r="AE99" s="25"/>
      <c r="AF99" s="25"/>
      <c r="AG99" s="25"/>
      <c r="AH99" s="25"/>
      <c r="AI99" s="25"/>
      <c r="AJ99" s="25"/>
      <c r="AK99" s="25"/>
      <c r="AL99" s="25"/>
      <c r="AM99" s="25"/>
      <c r="AN99" s="25"/>
      <c r="AO99" s="25"/>
      <c r="AP99" s="25"/>
      <c r="AQ99" s="25"/>
      <c r="AR99" s="25"/>
      <c r="AS99" s="25"/>
      <c r="AT99" s="25"/>
      <c r="AU99" s="25"/>
      <c r="AV99" s="25"/>
      <c r="AW99" s="432" t="str">
        <f t="shared" si="294"/>
        <v/>
      </c>
      <c r="AX99" s="432" t="str">
        <f t="shared" si="294"/>
        <v/>
      </c>
      <c r="AY99" s="432" t="str">
        <f t="shared" si="294"/>
        <v/>
      </c>
      <c r="AZ99" s="432" t="str">
        <f t="shared" si="294"/>
        <v/>
      </c>
      <c r="BA99" s="432" t="str">
        <f t="shared" si="294"/>
        <v/>
      </c>
      <c r="BB99" s="432" t="str">
        <f t="shared" si="294"/>
        <v/>
      </c>
      <c r="BC99" s="432" t="str">
        <f t="shared" si="294"/>
        <v/>
      </c>
      <c r="BD99" s="432" t="str">
        <f t="shared" si="294"/>
        <v/>
      </c>
      <c r="BE99" s="432" t="str">
        <f t="shared" si="294"/>
        <v/>
      </c>
      <c r="BF99" s="432" t="str">
        <f t="shared" si="294"/>
        <v/>
      </c>
      <c r="BG99" s="432" t="str">
        <f t="shared" si="295"/>
        <v/>
      </c>
      <c r="BH99" s="432" t="str">
        <f t="shared" si="295"/>
        <v/>
      </c>
      <c r="BI99" s="432" t="str">
        <f t="shared" si="295"/>
        <v/>
      </c>
      <c r="BJ99" s="432" t="str">
        <f t="shared" si="295"/>
        <v/>
      </c>
      <c r="BK99" s="432" t="str">
        <f t="shared" si="295"/>
        <v/>
      </c>
      <c r="BL99" s="432" t="str">
        <f t="shared" si="295"/>
        <v/>
      </c>
      <c r="BM99" s="432" t="str">
        <f t="shared" si="295"/>
        <v/>
      </c>
      <c r="BN99" s="432" t="str">
        <f t="shared" si="295"/>
        <v/>
      </c>
      <c r="BO99" s="432" t="str">
        <f t="shared" si="295"/>
        <v/>
      </c>
      <c r="BP99" s="432" t="str">
        <f t="shared" si="295"/>
        <v/>
      </c>
      <c r="BQ99" s="432" t="str">
        <f t="shared" si="296"/>
        <v/>
      </c>
      <c r="BR99" s="432" t="str">
        <f t="shared" si="296"/>
        <v/>
      </c>
      <c r="BS99" s="432" t="str">
        <f t="shared" si="296"/>
        <v/>
      </c>
      <c r="BT99" s="432" t="str">
        <f t="shared" si="296"/>
        <v/>
      </c>
      <c r="BU99" s="432" t="str">
        <f t="shared" si="296"/>
        <v/>
      </c>
      <c r="BV99" s="432" t="str">
        <f t="shared" si="296"/>
        <v/>
      </c>
      <c r="BW99" s="432" t="str">
        <f t="shared" si="296"/>
        <v/>
      </c>
      <c r="BX99" s="432" t="str">
        <f t="shared" si="296"/>
        <v/>
      </c>
      <c r="BY99" s="432" t="str">
        <f t="shared" si="296"/>
        <v/>
      </c>
      <c r="BZ99" s="432" t="str">
        <f t="shared" si="296"/>
        <v/>
      </c>
      <c r="CA99" s="432" t="str">
        <f t="shared" si="297"/>
        <v/>
      </c>
      <c r="CB99" s="432" t="str">
        <f t="shared" si="297"/>
        <v/>
      </c>
      <c r="CC99" s="432" t="str">
        <f t="shared" si="297"/>
        <v/>
      </c>
      <c r="CD99" s="432" t="str">
        <f t="shared" si="297"/>
        <v/>
      </c>
      <c r="CE99" s="432" t="str">
        <f t="shared" si="297"/>
        <v/>
      </c>
      <c r="CF99" s="432" t="str">
        <f t="shared" si="297"/>
        <v/>
      </c>
      <c r="CG99" s="432" t="str">
        <f t="shared" si="297"/>
        <v/>
      </c>
      <c r="CH99" s="432" t="str">
        <f t="shared" si="297"/>
        <v/>
      </c>
      <c r="CI99" s="432" t="str">
        <f t="shared" si="297"/>
        <v/>
      </c>
      <c r="CJ99" s="432" t="str">
        <f t="shared" si="297"/>
        <v/>
      </c>
      <c r="CK99" s="432" t="str">
        <f t="shared" si="298"/>
        <v/>
      </c>
      <c r="CL99" s="432" t="str">
        <f t="shared" si="298"/>
        <v/>
      </c>
      <c r="CM99" s="432" t="str">
        <f t="shared" si="298"/>
        <v/>
      </c>
      <c r="CN99" s="432" t="str">
        <f t="shared" si="298"/>
        <v/>
      </c>
      <c r="CO99" s="432" t="str">
        <f t="shared" si="298"/>
        <v/>
      </c>
      <c r="CP99" s="432" t="str">
        <f t="shared" si="298"/>
        <v/>
      </c>
      <c r="CQ99" s="432" t="str">
        <f t="shared" si="298"/>
        <v/>
      </c>
      <c r="CR99" s="432" t="str">
        <f t="shared" si="298"/>
        <v/>
      </c>
      <c r="CS99" s="432" t="str">
        <f t="shared" si="298"/>
        <v/>
      </c>
      <c r="CT99" s="432" t="str">
        <f t="shared" si="298"/>
        <v/>
      </c>
      <c r="CU99" s="432" t="str">
        <f t="shared" si="299"/>
        <v/>
      </c>
      <c r="CV99" s="432" t="str">
        <f t="shared" si="299"/>
        <v/>
      </c>
      <c r="CW99" s="432" t="str">
        <f t="shared" si="299"/>
        <v/>
      </c>
      <c r="CX99" s="432" t="str">
        <f t="shared" si="299"/>
        <v/>
      </c>
      <c r="CY99" s="432" t="str">
        <f t="shared" si="299"/>
        <v/>
      </c>
      <c r="CZ99" s="432" t="str">
        <f t="shared" si="299"/>
        <v/>
      </c>
      <c r="DA99" s="432" t="str">
        <f t="shared" si="299"/>
        <v/>
      </c>
      <c r="DB99" s="432" t="str">
        <f t="shared" si="299"/>
        <v/>
      </c>
      <c r="DC99" s="432" t="str">
        <f t="shared" si="299"/>
        <v/>
      </c>
      <c r="DD99" s="432" t="str">
        <f t="shared" si="299"/>
        <v/>
      </c>
      <c r="DE99" s="432" t="str">
        <f t="shared" si="300"/>
        <v/>
      </c>
      <c r="DF99" s="432" t="str">
        <f t="shared" si="300"/>
        <v/>
      </c>
      <c r="DG99" s="432" t="str">
        <f t="shared" si="300"/>
        <v/>
      </c>
      <c r="DH99" s="432" t="str">
        <f t="shared" si="300"/>
        <v/>
      </c>
      <c r="DI99" s="432" t="str">
        <f t="shared" si="300"/>
        <v/>
      </c>
      <c r="DJ99" s="432" t="str">
        <f t="shared" si="300"/>
        <v/>
      </c>
      <c r="DK99" s="432" t="str">
        <f t="shared" si="300"/>
        <v/>
      </c>
      <c r="DL99" s="432" t="str">
        <f t="shared" si="300"/>
        <v/>
      </c>
      <c r="DM99" s="432" t="str">
        <f t="shared" si="300"/>
        <v/>
      </c>
      <c r="DN99" s="432" t="str">
        <f t="shared" si="300"/>
        <v/>
      </c>
      <c r="DO99" s="432" t="str">
        <f t="shared" si="301"/>
        <v/>
      </c>
      <c r="DP99" s="432" t="str">
        <f t="shared" si="301"/>
        <v/>
      </c>
      <c r="DQ99" s="432" t="str">
        <f t="shared" si="301"/>
        <v/>
      </c>
      <c r="DR99" s="432" t="str">
        <f t="shared" si="301"/>
        <v/>
      </c>
      <c r="DS99" s="432" t="str">
        <f t="shared" si="301"/>
        <v/>
      </c>
      <c r="DT99" s="432" t="str">
        <f t="shared" si="301"/>
        <v/>
      </c>
      <c r="DU99" s="432" t="str">
        <f t="shared" si="301"/>
        <v/>
      </c>
      <c r="DV99" s="432" t="str">
        <f t="shared" si="301"/>
        <v/>
      </c>
      <c r="DW99" s="432" t="str">
        <f t="shared" si="301"/>
        <v/>
      </c>
      <c r="DX99" s="432" t="str">
        <f t="shared" si="301"/>
        <v/>
      </c>
      <c r="DY99" s="432" t="str">
        <f t="shared" si="302"/>
        <v/>
      </c>
      <c r="DZ99" s="432" t="str">
        <f t="shared" si="302"/>
        <v/>
      </c>
      <c r="EA99" s="432" t="str">
        <f t="shared" si="302"/>
        <v/>
      </c>
      <c r="EB99" s="432" t="str">
        <f t="shared" si="302"/>
        <v/>
      </c>
      <c r="EC99" s="432" t="str">
        <f t="shared" si="302"/>
        <v/>
      </c>
      <c r="ED99" s="432" t="str">
        <f t="shared" si="302"/>
        <v/>
      </c>
      <c r="EE99" s="432" t="str">
        <f t="shared" si="302"/>
        <v/>
      </c>
      <c r="EF99" s="432" t="str">
        <f t="shared" si="302"/>
        <v/>
      </c>
      <c r="EG99" s="432" t="str">
        <f t="shared" si="302"/>
        <v/>
      </c>
      <c r="EH99" s="432" t="str">
        <f t="shared" si="302"/>
        <v/>
      </c>
      <c r="EI99" s="432" t="str">
        <f t="shared" si="303"/>
        <v/>
      </c>
      <c r="EJ99" s="432" t="str">
        <f t="shared" si="303"/>
        <v/>
      </c>
      <c r="EK99" s="432" t="str">
        <f t="shared" si="303"/>
        <v/>
      </c>
      <c r="EL99" s="432" t="str">
        <f t="shared" si="303"/>
        <v/>
      </c>
      <c r="EM99" s="432" t="str">
        <f t="shared" si="303"/>
        <v/>
      </c>
      <c r="EN99" s="432" t="str">
        <f t="shared" si="303"/>
        <v/>
      </c>
      <c r="EO99" s="432" t="str">
        <f t="shared" si="303"/>
        <v/>
      </c>
      <c r="EP99" s="432" t="str">
        <f t="shared" si="303"/>
        <v/>
      </c>
      <c r="EQ99" s="432" t="str">
        <f t="shared" si="303"/>
        <v/>
      </c>
      <c r="ER99" s="432" t="str">
        <f t="shared" si="303"/>
        <v/>
      </c>
      <c r="ES99" s="432" t="str">
        <f t="shared" si="304"/>
        <v/>
      </c>
      <c r="ET99" s="432" t="str">
        <f t="shared" si="304"/>
        <v/>
      </c>
      <c r="EU99" s="432" t="str">
        <f t="shared" si="304"/>
        <v/>
      </c>
      <c r="EV99" s="432" t="str">
        <f t="shared" si="304"/>
        <v/>
      </c>
      <c r="EW99" s="432" t="str">
        <f t="shared" si="304"/>
        <v/>
      </c>
      <c r="EX99" s="432" t="str">
        <f t="shared" si="304"/>
        <v/>
      </c>
      <c r="EY99" s="432" t="str">
        <f t="shared" si="304"/>
        <v/>
      </c>
      <c r="EZ99" s="432" t="str">
        <f t="shared" si="304"/>
        <v/>
      </c>
      <c r="FA99" s="432" t="str">
        <f t="shared" si="304"/>
        <v/>
      </c>
      <c r="FB99" s="432" t="str">
        <f t="shared" si="304"/>
        <v/>
      </c>
      <c r="FC99" s="432" t="str">
        <f t="shared" si="305"/>
        <v/>
      </c>
      <c r="FD99" s="432" t="str">
        <f t="shared" si="305"/>
        <v/>
      </c>
      <c r="FE99" s="432" t="str">
        <f t="shared" si="305"/>
        <v/>
      </c>
      <c r="FF99" s="432" t="str">
        <f t="shared" si="305"/>
        <v/>
      </c>
      <c r="FG99" s="432" t="str">
        <f t="shared" si="305"/>
        <v/>
      </c>
      <c r="FH99" s="432" t="str">
        <f t="shared" si="305"/>
        <v/>
      </c>
      <c r="FI99" s="432" t="str">
        <f t="shared" si="305"/>
        <v/>
      </c>
      <c r="FJ99" s="432" t="str">
        <f t="shared" si="305"/>
        <v/>
      </c>
      <c r="FK99" s="432" t="str">
        <f t="shared" si="305"/>
        <v/>
      </c>
      <c r="FL99" s="432" t="str">
        <f t="shared" si="305"/>
        <v/>
      </c>
      <c r="FM99" s="432" t="str">
        <f t="shared" si="306"/>
        <v/>
      </c>
      <c r="FN99" s="432" t="str">
        <f t="shared" si="306"/>
        <v/>
      </c>
      <c r="FO99" s="432" t="str">
        <f t="shared" si="306"/>
        <v/>
      </c>
      <c r="FP99" s="432" t="str">
        <f t="shared" si="306"/>
        <v/>
      </c>
      <c r="FQ99" s="432" t="str">
        <f t="shared" si="306"/>
        <v/>
      </c>
      <c r="FR99" s="432" t="str">
        <f t="shared" si="306"/>
        <v/>
      </c>
      <c r="FS99" s="432" t="str">
        <f t="shared" si="306"/>
        <v/>
      </c>
      <c r="FT99" s="432" t="str">
        <f t="shared" si="306"/>
        <v/>
      </c>
      <c r="FU99" s="432" t="str">
        <f t="shared" si="306"/>
        <v/>
      </c>
      <c r="FV99" s="432" t="str">
        <f t="shared" si="306"/>
        <v/>
      </c>
      <c r="FW99" s="432" t="str">
        <f t="shared" si="307"/>
        <v/>
      </c>
      <c r="FX99" s="432" t="str">
        <f t="shared" si="307"/>
        <v/>
      </c>
      <c r="FY99" s="432" t="str">
        <f t="shared" si="307"/>
        <v/>
      </c>
      <c r="FZ99" s="432" t="str">
        <f t="shared" si="307"/>
        <v/>
      </c>
      <c r="GA99" s="432" t="str">
        <f t="shared" si="307"/>
        <v/>
      </c>
      <c r="GB99" s="432" t="str">
        <f t="shared" si="307"/>
        <v/>
      </c>
      <c r="GC99" s="432" t="str">
        <f t="shared" si="307"/>
        <v/>
      </c>
      <c r="GD99" s="432" t="str">
        <f t="shared" si="307"/>
        <v/>
      </c>
      <c r="GE99" s="432" t="str">
        <f t="shared" si="307"/>
        <v/>
      </c>
      <c r="GF99" s="432" t="str">
        <f t="shared" si="307"/>
        <v/>
      </c>
      <c r="GG99" s="432" t="str">
        <f t="shared" si="308"/>
        <v/>
      </c>
      <c r="GH99" s="432" t="str">
        <f t="shared" si="308"/>
        <v/>
      </c>
      <c r="GI99" s="432" t="str">
        <f t="shared" si="308"/>
        <v/>
      </c>
      <c r="GJ99" s="432" t="str">
        <f t="shared" si="308"/>
        <v/>
      </c>
      <c r="GK99" s="432" t="str">
        <f t="shared" si="308"/>
        <v/>
      </c>
      <c r="GL99" s="432" t="str">
        <f t="shared" si="308"/>
        <v/>
      </c>
      <c r="GM99" s="432" t="str">
        <f t="shared" si="308"/>
        <v/>
      </c>
      <c r="GN99" s="432" t="str">
        <f t="shared" si="308"/>
        <v/>
      </c>
      <c r="GO99" s="432" t="str">
        <f t="shared" si="308"/>
        <v/>
      </c>
      <c r="GP99" s="432" t="str">
        <f t="shared" si="308"/>
        <v/>
      </c>
      <c r="GQ99" s="432" t="str">
        <f t="shared" si="309"/>
        <v/>
      </c>
      <c r="GR99" s="432" t="str">
        <f t="shared" si="309"/>
        <v/>
      </c>
      <c r="GS99" s="432" t="str">
        <f t="shared" si="309"/>
        <v/>
      </c>
      <c r="GT99" s="432" t="str">
        <f t="shared" si="309"/>
        <v/>
      </c>
      <c r="GU99" s="432" t="str">
        <f t="shared" si="309"/>
        <v/>
      </c>
      <c r="GV99" s="432" t="str">
        <f t="shared" si="309"/>
        <v/>
      </c>
      <c r="GW99" s="432" t="str">
        <f t="shared" si="309"/>
        <v/>
      </c>
      <c r="GX99" s="432" t="str">
        <f t="shared" si="309"/>
        <v/>
      </c>
      <c r="GY99" s="432" t="str">
        <f t="shared" si="309"/>
        <v/>
      </c>
      <c r="GZ99" s="432" t="str">
        <f t="shared" si="309"/>
        <v/>
      </c>
      <c r="HA99" s="432" t="str">
        <f t="shared" si="310"/>
        <v/>
      </c>
      <c r="HB99" s="432" t="str">
        <f t="shared" si="310"/>
        <v/>
      </c>
      <c r="HC99" s="432" t="str">
        <f t="shared" si="310"/>
        <v/>
      </c>
      <c r="HD99" s="432" t="str">
        <f t="shared" si="310"/>
        <v/>
      </c>
      <c r="HE99" s="432" t="str">
        <f t="shared" si="310"/>
        <v/>
      </c>
      <c r="HF99" s="432" t="str">
        <f t="shared" si="310"/>
        <v/>
      </c>
      <c r="HG99" s="432" t="str">
        <f t="shared" si="310"/>
        <v/>
      </c>
      <c r="HH99" s="432" t="str">
        <f t="shared" si="310"/>
        <v/>
      </c>
      <c r="HI99" s="432" t="str">
        <f t="shared" si="310"/>
        <v/>
      </c>
      <c r="HJ99" s="432" t="str">
        <f t="shared" si="310"/>
        <v/>
      </c>
      <c r="HK99" s="432" t="str">
        <f t="shared" si="311"/>
        <v/>
      </c>
      <c r="HL99" s="432" t="str">
        <f t="shared" si="311"/>
        <v/>
      </c>
      <c r="HM99" s="432" t="str">
        <f t="shared" si="311"/>
        <v/>
      </c>
      <c r="HN99" s="432" t="str">
        <f t="shared" si="311"/>
        <v/>
      </c>
      <c r="HO99" s="432" t="str">
        <f t="shared" si="311"/>
        <v/>
      </c>
      <c r="HP99" s="432" t="str">
        <f t="shared" si="311"/>
        <v/>
      </c>
      <c r="HQ99" s="432" t="str">
        <f t="shared" si="311"/>
        <v/>
      </c>
      <c r="HR99" s="432" t="str">
        <f t="shared" si="311"/>
        <v/>
      </c>
      <c r="HS99" s="432" t="str">
        <f t="shared" si="311"/>
        <v/>
      </c>
      <c r="HT99" s="432" t="str">
        <f t="shared" si="311"/>
        <v/>
      </c>
      <c r="HU99" s="432" t="str">
        <f t="shared" si="312"/>
        <v/>
      </c>
      <c r="HV99" s="432" t="str">
        <f t="shared" si="312"/>
        <v/>
      </c>
      <c r="HW99" s="432" t="str">
        <f t="shared" si="312"/>
        <v/>
      </c>
      <c r="HX99" s="432" t="str">
        <f t="shared" si="312"/>
        <v/>
      </c>
      <c r="HY99" s="432" t="str">
        <f t="shared" si="312"/>
        <v/>
      </c>
      <c r="HZ99" s="432" t="str">
        <f t="shared" si="312"/>
        <v/>
      </c>
      <c r="IA99" s="432" t="str">
        <f t="shared" si="312"/>
        <v/>
      </c>
      <c r="IB99" s="432" t="str">
        <f t="shared" si="312"/>
        <v/>
      </c>
      <c r="IC99" s="432" t="str">
        <f t="shared" si="312"/>
        <v/>
      </c>
      <c r="ID99" s="432" t="str">
        <f t="shared" si="312"/>
        <v/>
      </c>
      <c r="IE99" s="432" t="str">
        <f t="shared" si="313"/>
        <v/>
      </c>
      <c r="IF99" s="432" t="str">
        <f t="shared" si="313"/>
        <v/>
      </c>
      <c r="IG99" s="432" t="str">
        <f t="shared" si="313"/>
        <v/>
      </c>
      <c r="IH99" s="432" t="str">
        <f t="shared" si="313"/>
        <v/>
      </c>
      <c r="II99" s="432" t="str">
        <f t="shared" si="313"/>
        <v/>
      </c>
      <c r="IJ99" s="432" t="str">
        <f t="shared" si="313"/>
        <v/>
      </c>
      <c r="IK99" s="432" t="str">
        <f t="shared" si="313"/>
        <v/>
      </c>
      <c r="IL99" s="432" t="str">
        <f t="shared" si="313"/>
        <v/>
      </c>
      <c r="IM99" s="432" t="str">
        <f t="shared" si="313"/>
        <v/>
      </c>
      <c r="IN99" s="432" t="str">
        <f t="shared" si="313"/>
        <v/>
      </c>
      <c r="IO99" s="432" t="str">
        <f t="shared" si="314"/>
        <v/>
      </c>
      <c r="IP99" s="432" t="str">
        <f t="shared" si="314"/>
        <v/>
      </c>
      <c r="IQ99" s="432" t="str">
        <f t="shared" si="314"/>
        <v/>
      </c>
      <c r="IR99" s="432" t="str">
        <f t="shared" si="314"/>
        <v/>
      </c>
      <c r="IS99" s="432" t="str">
        <f t="shared" si="314"/>
        <v/>
      </c>
      <c r="IT99" s="432" t="str">
        <f t="shared" si="314"/>
        <v/>
      </c>
      <c r="IU99" s="432" t="str">
        <f t="shared" si="314"/>
        <v/>
      </c>
      <c r="IV99" s="432" t="str">
        <f t="shared" si="314"/>
        <v/>
      </c>
      <c r="IW99" s="432" t="str">
        <f t="shared" si="314"/>
        <v/>
      </c>
      <c r="IX99" s="432" t="str">
        <f t="shared" si="314"/>
        <v/>
      </c>
      <c r="IY99" s="432" t="str">
        <f t="shared" si="315"/>
        <v/>
      </c>
      <c r="IZ99" s="432" t="str">
        <f t="shared" si="315"/>
        <v/>
      </c>
      <c r="JA99" s="432" t="str">
        <f t="shared" si="315"/>
        <v/>
      </c>
      <c r="JB99" s="432" t="str">
        <f t="shared" si="315"/>
        <v/>
      </c>
      <c r="JC99" s="432" t="str">
        <f t="shared" si="315"/>
        <v/>
      </c>
      <c r="JD99" s="432" t="str">
        <f t="shared" si="315"/>
        <v/>
      </c>
      <c r="JE99" s="432" t="str">
        <f t="shared" si="315"/>
        <v/>
      </c>
      <c r="JF99" s="432" t="str">
        <f t="shared" si="315"/>
        <v/>
      </c>
      <c r="JG99" s="432" t="str">
        <f t="shared" si="315"/>
        <v/>
      </c>
      <c r="JH99" s="432" t="str">
        <f t="shared" si="315"/>
        <v/>
      </c>
      <c r="JI99" s="432" t="str">
        <f t="shared" si="316"/>
        <v/>
      </c>
      <c r="JJ99" s="432" t="str">
        <f t="shared" si="316"/>
        <v/>
      </c>
      <c r="JK99" s="432" t="str">
        <f t="shared" si="316"/>
        <v/>
      </c>
      <c r="JL99" s="432" t="str">
        <f t="shared" si="316"/>
        <v/>
      </c>
      <c r="JM99" s="432" t="str">
        <f t="shared" si="316"/>
        <v/>
      </c>
      <c r="JN99" s="432" t="str">
        <f t="shared" si="316"/>
        <v/>
      </c>
      <c r="JO99" s="432" t="str">
        <f t="shared" si="316"/>
        <v/>
      </c>
      <c r="JP99" s="432" t="str">
        <f t="shared" si="316"/>
        <v/>
      </c>
      <c r="JQ99" s="432" t="str">
        <f t="shared" si="316"/>
        <v/>
      </c>
      <c r="JR99" s="432" t="str">
        <f t="shared" si="316"/>
        <v/>
      </c>
      <c r="JS99" s="432" t="str">
        <f t="shared" si="317"/>
        <v/>
      </c>
      <c r="JT99" s="432" t="str">
        <f t="shared" si="317"/>
        <v/>
      </c>
      <c r="JU99" s="432" t="str">
        <f t="shared" si="317"/>
        <v/>
      </c>
      <c r="JV99" s="432" t="str">
        <f t="shared" si="317"/>
        <v/>
      </c>
      <c r="JW99" s="432" t="str">
        <f t="shared" si="317"/>
        <v/>
      </c>
      <c r="JX99" s="432" t="str">
        <f t="shared" si="317"/>
        <v/>
      </c>
      <c r="JY99" s="432" t="str">
        <f t="shared" si="317"/>
        <v/>
      </c>
      <c r="JZ99" s="432" t="str">
        <f t="shared" si="317"/>
        <v/>
      </c>
      <c r="KA99" s="432" t="str">
        <f t="shared" si="317"/>
        <v/>
      </c>
      <c r="KB99" s="432" t="str">
        <f t="shared" si="317"/>
        <v/>
      </c>
      <c r="KC99" s="432" t="str">
        <f t="shared" si="318"/>
        <v/>
      </c>
      <c r="KD99" s="432" t="str">
        <f t="shared" si="318"/>
        <v/>
      </c>
      <c r="KE99" s="432" t="str">
        <f t="shared" si="318"/>
        <v/>
      </c>
      <c r="KF99" s="432" t="str">
        <f t="shared" si="318"/>
        <v/>
      </c>
      <c r="KG99" s="432" t="str">
        <f t="shared" si="318"/>
        <v/>
      </c>
      <c r="KH99" s="432" t="str">
        <f t="shared" si="318"/>
        <v/>
      </c>
      <c r="KI99" s="432" t="str">
        <f t="shared" si="318"/>
        <v/>
      </c>
      <c r="KJ99" s="432" t="str">
        <f t="shared" si="318"/>
        <v/>
      </c>
      <c r="KK99" s="432" t="str">
        <f t="shared" si="318"/>
        <v/>
      </c>
      <c r="KL99" s="432" t="str">
        <f t="shared" si="318"/>
        <v/>
      </c>
      <c r="KM99" s="432" t="str">
        <f t="shared" si="319"/>
        <v/>
      </c>
      <c r="KN99" s="432" t="str">
        <f t="shared" si="319"/>
        <v/>
      </c>
      <c r="KO99" s="432" t="str">
        <f t="shared" si="319"/>
        <v/>
      </c>
      <c r="KP99" s="432" t="str">
        <f t="shared" si="319"/>
        <v/>
      </c>
      <c r="KQ99" s="432" t="str">
        <f t="shared" si="319"/>
        <v/>
      </c>
      <c r="KR99" s="432" t="str">
        <f t="shared" si="319"/>
        <v/>
      </c>
      <c r="KS99" s="432" t="str">
        <f t="shared" si="319"/>
        <v/>
      </c>
      <c r="KT99" s="432" t="str">
        <f t="shared" si="319"/>
        <v/>
      </c>
      <c r="KU99" s="432" t="str">
        <f t="shared" si="319"/>
        <v/>
      </c>
      <c r="KV99" s="432" t="str">
        <f t="shared" si="319"/>
        <v/>
      </c>
      <c r="KW99" s="432" t="str">
        <f t="shared" si="320"/>
        <v/>
      </c>
      <c r="KX99" s="432" t="str">
        <f t="shared" si="320"/>
        <v/>
      </c>
      <c r="KY99" s="432" t="str">
        <f t="shared" si="320"/>
        <v/>
      </c>
      <c r="KZ99" s="432" t="str">
        <f t="shared" si="320"/>
        <v/>
      </c>
      <c r="LA99" s="432" t="str">
        <f t="shared" si="320"/>
        <v/>
      </c>
      <c r="LB99" s="432" t="str">
        <f t="shared" si="320"/>
        <v/>
      </c>
      <c r="LC99" s="432" t="str">
        <f t="shared" si="320"/>
        <v/>
      </c>
      <c r="LD99" s="432" t="str">
        <f t="shared" si="320"/>
        <v/>
      </c>
      <c r="LE99" s="432" t="str">
        <f t="shared" si="320"/>
        <v/>
      </c>
      <c r="LF99" s="432" t="str">
        <f t="shared" si="320"/>
        <v/>
      </c>
      <c r="LG99" s="432" t="str">
        <f t="shared" si="321"/>
        <v/>
      </c>
      <c r="LH99" s="432" t="str">
        <f t="shared" si="321"/>
        <v/>
      </c>
      <c r="LI99" s="432" t="str">
        <f t="shared" si="321"/>
        <v/>
      </c>
      <c r="LJ99" s="432" t="str">
        <f t="shared" si="321"/>
        <v/>
      </c>
      <c r="LK99" s="432" t="str">
        <f t="shared" si="321"/>
        <v/>
      </c>
      <c r="LL99" s="432" t="str">
        <f t="shared" si="321"/>
        <v/>
      </c>
      <c r="LM99" s="432" t="str">
        <f t="shared" si="321"/>
        <v/>
      </c>
      <c r="LN99" s="432" t="str">
        <f t="shared" si="321"/>
        <v/>
      </c>
      <c r="LO99" s="432" t="str">
        <f t="shared" si="321"/>
        <v/>
      </c>
      <c r="LP99" s="432" t="str">
        <f t="shared" si="321"/>
        <v/>
      </c>
      <c r="LQ99" s="432" t="str">
        <f t="shared" si="322"/>
        <v/>
      </c>
      <c r="LR99" s="432" t="str">
        <f t="shared" si="322"/>
        <v/>
      </c>
      <c r="LS99" s="432" t="str">
        <f t="shared" si="322"/>
        <v/>
      </c>
      <c r="LT99" s="432" t="str">
        <f t="shared" si="322"/>
        <v/>
      </c>
      <c r="LU99" s="432" t="str">
        <f t="shared" si="322"/>
        <v/>
      </c>
      <c r="LV99" s="432" t="str">
        <f t="shared" si="322"/>
        <v/>
      </c>
      <c r="LW99" s="432" t="str">
        <f t="shared" si="322"/>
        <v/>
      </c>
      <c r="LX99" s="432" t="str">
        <f t="shared" si="322"/>
        <v/>
      </c>
      <c r="LY99" s="432" t="str">
        <f t="shared" si="322"/>
        <v/>
      </c>
      <c r="LZ99" s="432" t="str">
        <f t="shared" si="322"/>
        <v/>
      </c>
      <c r="MA99" s="432" t="str">
        <f t="shared" si="323"/>
        <v/>
      </c>
      <c r="MB99" s="432" t="str">
        <f t="shared" si="323"/>
        <v/>
      </c>
      <c r="MC99" s="432" t="str">
        <f t="shared" si="323"/>
        <v/>
      </c>
      <c r="MD99" s="432" t="str">
        <f t="shared" si="323"/>
        <v/>
      </c>
      <c r="ME99" s="432" t="str">
        <f t="shared" si="323"/>
        <v/>
      </c>
      <c r="MF99" s="432" t="str">
        <f t="shared" si="323"/>
        <v/>
      </c>
      <c r="MG99" s="432" t="str">
        <f t="shared" si="323"/>
        <v/>
      </c>
      <c r="MH99" s="432" t="str">
        <f t="shared" si="323"/>
        <v/>
      </c>
      <c r="MI99" s="432" t="str">
        <f t="shared" si="323"/>
        <v/>
      </c>
      <c r="MJ99" s="432" t="str">
        <f t="shared" si="323"/>
        <v/>
      </c>
      <c r="MK99" s="432" t="str">
        <f t="shared" si="324"/>
        <v/>
      </c>
      <c r="ML99" s="432" t="str">
        <f t="shared" si="324"/>
        <v/>
      </c>
      <c r="MM99" s="432" t="str">
        <f t="shared" si="324"/>
        <v/>
      </c>
      <c r="MN99" s="432" t="str">
        <f t="shared" si="324"/>
        <v/>
      </c>
      <c r="MO99" s="432" t="str">
        <f t="shared" si="324"/>
        <v/>
      </c>
      <c r="MP99" s="432" t="str">
        <f t="shared" si="324"/>
        <v/>
      </c>
      <c r="MQ99" s="432" t="str">
        <f t="shared" si="324"/>
        <v/>
      </c>
      <c r="MR99" s="432" t="str">
        <f t="shared" si="324"/>
        <v/>
      </c>
      <c r="MS99" s="432" t="str">
        <f t="shared" si="324"/>
        <v/>
      </c>
      <c r="MT99" s="432" t="str">
        <f t="shared" si="324"/>
        <v/>
      </c>
      <c r="MU99" s="432" t="str">
        <f t="shared" si="325"/>
        <v/>
      </c>
      <c r="MV99" s="432" t="str">
        <f t="shared" si="325"/>
        <v/>
      </c>
      <c r="MW99" s="432" t="str">
        <f t="shared" si="325"/>
        <v/>
      </c>
      <c r="MX99" s="432" t="str">
        <f t="shared" si="325"/>
        <v/>
      </c>
      <c r="MY99" s="432" t="str">
        <f t="shared" si="325"/>
        <v/>
      </c>
      <c r="MZ99" s="432" t="str">
        <f t="shared" si="325"/>
        <v/>
      </c>
      <c r="NA99" s="432" t="str">
        <f t="shared" si="325"/>
        <v/>
      </c>
      <c r="NB99" s="432" t="str">
        <f t="shared" si="325"/>
        <v/>
      </c>
      <c r="NC99" s="432" t="str">
        <f t="shared" si="325"/>
        <v/>
      </c>
      <c r="ND99" s="432" t="str">
        <f t="shared" si="325"/>
        <v/>
      </c>
      <c r="NE99" s="432" t="str">
        <f t="shared" si="326"/>
        <v/>
      </c>
      <c r="NF99" s="432" t="str">
        <f t="shared" si="326"/>
        <v/>
      </c>
      <c r="NG99" s="432" t="str">
        <f t="shared" si="326"/>
        <v/>
      </c>
      <c r="NH99" s="432" t="str">
        <f t="shared" si="326"/>
        <v/>
      </c>
      <c r="NI99" s="432" t="str">
        <f t="shared" si="326"/>
        <v/>
      </c>
      <c r="NJ99" s="432" t="str">
        <f t="shared" si="326"/>
        <v/>
      </c>
      <c r="NK99" s="432" t="str">
        <f t="shared" si="326"/>
        <v/>
      </c>
      <c r="NL99" s="432" t="str">
        <f t="shared" si="326"/>
        <v/>
      </c>
      <c r="NM99" s="432" t="str">
        <f t="shared" si="326"/>
        <v/>
      </c>
      <c r="NN99" s="432" t="str">
        <f t="shared" si="326"/>
        <v/>
      </c>
      <c r="NO99" s="432" t="str">
        <f t="shared" si="327"/>
        <v/>
      </c>
      <c r="NP99" s="432" t="str">
        <f t="shared" si="327"/>
        <v/>
      </c>
      <c r="NQ99" s="432" t="str">
        <f t="shared" si="327"/>
        <v/>
      </c>
      <c r="NR99" s="432" t="str">
        <f t="shared" si="327"/>
        <v/>
      </c>
      <c r="NS99" s="432" t="str">
        <f t="shared" si="327"/>
        <v/>
      </c>
      <c r="NT99" s="432" t="str">
        <f t="shared" si="327"/>
        <v/>
      </c>
      <c r="NU99" s="432" t="str">
        <f t="shared" si="327"/>
        <v/>
      </c>
      <c r="NV99" s="432" t="str">
        <f t="shared" si="327"/>
        <v/>
      </c>
      <c r="NW99" s="432" t="str">
        <f t="shared" si="327"/>
        <v/>
      </c>
      <c r="NX99" s="432" t="str">
        <f t="shared" si="327"/>
        <v/>
      </c>
      <c r="NY99" s="432" t="str">
        <f t="shared" si="328"/>
        <v/>
      </c>
      <c r="NZ99" s="432" t="str">
        <f t="shared" si="328"/>
        <v/>
      </c>
      <c r="OA99" s="432" t="str">
        <f t="shared" si="328"/>
        <v/>
      </c>
      <c r="OB99" s="432" t="str">
        <f t="shared" si="328"/>
        <v/>
      </c>
      <c r="OC99" s="432" t="str">
        <f t="shared" si="328"/>
        <v/>
      </c>
      <c r="OD99" s="432" t="str">
        <f t="shared" si="328"/>
        <v/>
      </c>
      <c r="OE99" s="432" t="str">
        <f t="shared" si="328"/>
        <v/>
      </c>
      <c r="OF99" s="432" t="str">
        <f t="shared" si="328"/>
        <v/>
      </c>
      <c r="OG99" s="432" t="str">
        <f t="shared" si="328"/>
        <v/>
      </c>
      <c r="OH99" s="432" t="str">
        <f t="shared" si="328"/>
        <v/>
      </c>
      <c r="OI99" s="432" t="str">
        <f t="shared" si="329"/>
        <v/>
      </c>
      <c r="OJ99" s="432" t="str">
        <f t="shared" si="329"/>
        <v/>
      </c>
      <c r="OK99" s="432" t="str">
        <f t="shared" si="329"/>
        <v/>
      </c>
      <c r="OL99" s="432" t="str">
        <f t="shared" si="329"/>
        <v/>
      </c>
      <c r="OM99" s="432" t="str">
        <f t="shared" si="329"/>
        <v/>
      </c>
      <c r="ON99" s="432" t="str">
        <f t="shared" si="329"/>
        <v/>
      </c>
      <c r="OO99" s="432" t="str">
        <f t="shared" si="329"/>
        <v/>
      </c>
      <c r="OP99" s="432" t="str">
        <f t="shared" si="329"/>
        <v/>
      </c>
      <c r="OQ99" s="432" t="str">
        <f t="shared" si="329"/>
        <v/>
      </c>
      <c r="OR99" s="432" t="str">
        <f t="shared" si="329"/>
        <v/>
      </c>
      <c r="OS99" s="432" t="str">
        <f t="shared" si="330"/>
        <v/>
      </c>
      <c r="OT99" s="432" t="str">
        <f t="shared" si="330"/>
        <v/>
      </c>
      <c r="OU99" s="432" t="str">
        <f t="shared" si="330"/>
        <v/>
      </c>
      <c r="OV99" s="432" t="str">
        <f t="shared" si="330"/>
        <v/>
      </c>
      <c r="OW99" s="432" t="str">
        <f t="shared" si="330"/>
        <v/>
      </c>
      <c r="OX99" s="432" t="str">
        <f t="shared" si="330"/>
        <v/>
      </c>
      <c r="OY99" s="432" t="str">
        <f t="shared" si="330"/>
        <v/>
      </c>
      <c r="OZ99" s="432" t="str">
        <f t="shared" si="330"/>
        <v/>
      </c>
      <c r="PA99" s="432" t="str">
        <f t="shared" si="330"/>
        <v/>
      </c>
      <c r="PB99" s="432" t="str">
        <f t="shared" si="330"/>
        <v/>
      </c>
      <c r="PC99" s="432" t="str">
        <f t="shared" si="330"/>
        <v/>
      </c>
      <c r="PD99" s="432" t="str">
        <f t="shared" si="330"/>
        <v/>
      </c>
      <c r="PE99" s="432" t="str">
        <f t="shared" si="330"/>
        <v/>
      </c>
    </row>
    <row r="100" spans="1:421" ht="15.6">
      <c r="A100" s="549"/>
      <c r="B100" s="550"/>
      <c r="C100" s="948"/>
      <c r="D100" s="550"/>
      <c r="E100" s="554"/>
      <c r="F100" s="550"/>
      <c r="G100" s="551"/>
      <c r="H100" s="552"/>
      <c r="I100" s="553"/>
      <c r="J100" s="554"/>
      <c r="K100" s="554" t="str">
        <f t="shared" si="284"/>
        <v/>
      </c>
      <c r="L100" s="657" t="str">
        <f t="shared" si="285"/>
        <v/>
      </c>
      <c r="M100" s="952" t="str">
        <f t="shared" si="283"/>
        <v/>
      </c>
      <c r="N100" s="952" t="str">
        <f t="shared" si="286"/>
        <v/>
      </c>
      <c r="O100" s="1487"/>
      <c r="P100" s="1487"/>
      <c r="Q100" s="98"/>
      <c r="R100" s="167" t="str">
        <f t="shared" si="287"/>
        <v/>
      </c>
      <c r="S100" s="167" t="str">
        <f t="shared" si="288"/>
        <v/>
      </c>
      <c r="T100" s="167" t="str">
        <f t="shared" si="289"/>
        <v/>
      </c>
      <c r="U100" s="167" t="str">
        <f t="shared" si="290"/>
        <v/>
      </c>
      <c r="V100" s="85" t="s">
        <v>701</v>
      </c>
      <c r="W100" s="450">
        <v>11.83333333333333</v>
      </c>
      <c r="X100" s="167" t="str">
        <f t="shared" si="291"/>
        <v/>
      </c>
      <c r="Y100" s="167" t="str">
        <f t="shared" si="292"/>
        <v/>
      </c>
      <c r="Z100" s="167" t="str">
        <f t="shared" si="293"/>
        <v/>
      </c>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432" t="str">
        <f t="shared" si="294"/>
        <v/>
      </c>
      <c r="AX100" s="432" t="str">
        <f t="shared" si="294"/>
        <v/>
      </c>
      <c r="AY100" s="432" t="str">
        <f t="shared" si="294"/>
        <v/>
      </c>
      <c r="AZ100" s="432" t="str">
        <f t="shared" si="294"/>
        <v/>
      </c>
      <c r="BA100" s="432" t="str">
        <f t="shared" si="294"/>
        <v/>
      </c>
      <c r="BB100" s="432" t="str">
        <f t="shared" si="294"/>
        <v/>
      </c>
      <c r="BC100" s="432" t="str">
        <f t="shared" si="294"/>
        <v/>
      </c>
      <c r="BD100" s="432" t="str">
        <f t="shared" si="294"/>
        <v/>
      </c>
      <c r="BE100" s="432" t="str">
        <f t="shared" si="294"/>
        <v/>
      </c>
      <c r="BF100" s="432" t="str">
        <f t="shared" si="294"/>
        <v/>
      </c>
      <c r="BG100" s="432" t="str">
        <f t="shared" si="295"/>
        <v/>
      </c>
      <c r="BH100" s="432" t="str">
        <f t="shared" si="295"/>
        <v/>
      </c>
      <c r="BI100" s="432" t="str">
        <f t="shared" si="295"/>
        <v/>
      </c>
      <c r="BJ100" s="432" t="str">
        <f t="shared" si="295"/>
        <v/>
      </c>
      <c r="BK100" s="432" t="str">
        <f t="shared" si="295"/>
        <v/>
      </c>
      <c r="BL100" s="432" t="str">
        <f t="shared" si="295"/>
        <v/>
      </c>
      <c r="BM100" s="432" t="str">
        <f t="shared" si="295"/>
        <v/>
      </c>
      <c r="BN100" s="432" t="str">
        <f t="shared" si="295"/>
        <v/>
      </c>
      <c r="BO100" s="432" t="str">
        <f t="shared" si="295"/>
        <v/>
      </c>
      <c r="BP100" s="432" t="str">
        <f t="shared" si="295"/>
        <v/>
      </c>
      <c r="BQ100" s="432" t="str">
        <f t="shared" si="296"/>
        <v/>
      </c>
      <c r="BR100" s="432" t="str">
        <f t="shared" si="296"/>
        <v/>
      </c>
      <c r="BS100" s="432" t="str">
        <f t="shared" si="296"/>
        <v/>
      </c>
      <c r="BT100" s="432" t="str">
        <f t="shared" si="296"/>
        <v/>
      </c>
      <c r="BU100" s="432" t="str">
        <f t="shared" si="296"/>
        <v/>
      </c>
      <c r="BV100" s="432" t="str">
        <f t="shared" si="296"/>
        <v/>
      </c>
      <c r="BW100" s="432" t="str">
        <f t="shared" si="296"/>
        <v/>
      </c>
      <c r="BX100" s="432" t="str">
        <f t="shared" si="296"/>
        <v/>
      </c>
      <c r="BY100" s="432" t="str">
        <f t="shared" si="296"/>
        <v/>
      </c>
      <c r="BZ100" s="432" t="str">
        <f t="shared" si="296"/>
        <v/>
      </c>
      <c r="CA100" s="432" t="str">
        <f t="shared" si="297"/>
        <v/>
      </c>
      <c r="CB100" s="432" t="str">
        <f t="shared" si="297"/>
        <v/>
      </c>
      <c r="CC100" s="432" t="str">
        <f t="shared" si="297"/>
        <v/>
      </c>
      <c r="CD100" s="432" t="str">
        <f t="shared" si="297"/>
        <v/>
      </c>
      <c r="CE100" s="432" t="str">
        <f t="shared" si="297"/>
        <v/>
      </c>
      <c r="CF100" s="432" t="str">
        <f t="shared" si="297"/>
        <v/>
      </c>
      <c r="CG100" s="432" t="str">
        <f t="shared" si="297"/>
        <v/>
      </c>
      <c r="CH100" s="432" t="str">
        <f t="shared" si="297"/>
        <v/>
      </c>
      <c r="CI100" s="432" t="str">
        <f t="shared" si="297"/>
        <v/>
      </c>
      <c r="CJ100" s="432" t="str">
        <f t="shared" si="297"/>
        <v/>
      </c>
      <c r="CK100" s="432" t="str">
        <f t="shared" si="298"/>
        <v/>
      </c>
      <c r="CL100" s="432" t="str">
        <f t="shared" si="298"/>
        <v/>
      </c>
      <c r="CM100" s="432" t="str">
        <f t="shared" si="298"/>
        <v/>
      </c>
      <c r="CN100" s="432" t="str">
        <f t="shared" si="298"/>
        <v/>
      </c>
      <c r="CO100" s="432" t="str">
        <f t="shared" si="298"/>
        <v/>
      </c>
      <c r="CP100" s="432" t="str">
        <f t="shared" si="298"/>
        <v/>
      </c>
      <c r="CQ100" s="432" t="str">
        <f t="shared" si="298"/>
        <v/>
      </c>
      <c r="CR100" s="432" t="str">
        <f t="shared" si="298"/>
        <v/>
      </c>
      <c r="CS100" s="432" t="str">
        <f t="shared" si="298"/>
        <v/>
      </c>
      <c r="CT100" s="432" t="str">
        <f t="shared" si="298"/>
        <v/>
      </c>
      <c r="CU100" s="432" t="str">
        <f t="shared" si="299"/>
        <v/>
      </c>
      <c r="CV100" s="432" t="str">
        <f t="shared" si="299"/>
        <v/>
      </c>
      <c r="CW100" s="432" t="str">
        <f t="shared" si="299"/>
        <v/>
      </c>
      <c r="CX100" s="432" t="str">
        <f t="shared" si="299"/>
        <v/>
      </c>
      <c r="CY100" s="432" t="str">
        <f t="shared" si="299"/>
        <v/>
      </c>
      <c r="CZ100" s="432" t="str">
        <f t="shared" si="299"/>
        <v/>
      </c>
      <c r="DA100" s="432" t="str">
        <f t="shared" si="299"/>
        <v/>
      </c>
      <c r="DB100" s="432" t="str">
        <f t="shared" si="299"/>
        <v/>
      </c>
      <c r="DC100" s="432" t="str">
        <f t="shared" si="299"/>
        <v/>
      </c>
      <c r="DD100" s="432" t="str">
        <f t="shared" si="299"/>
        <v/>
      </c>
      <c r="DE100" s="432" t="str">
        <f t="shared" si="300"/>
        <v/>
      </c>
      <c r="DF100" s="432" t="str">
        <f t="shared" si="300"/>
        <v/>
      </c>
      <c r="DG100" s="432" t="str">
        <f t="shared" si="300"/>
        <v/>
      </c>
      <c r="DH100" s="432" t="str">
        <f t="shared" si="300"/>
        <v/>
      </c>
      <c r="DI100" s="432" t="str">
        <f t="shared" si="300"/>
        <v/>
      </c>
      <c r="DJ100" s="432" t="str">
        <f t="shared" si="300"/>
        <v/>
      </c>
      <c r="DK100" s="432" t="str">
        <f t="shared" si="300"/>
        <v/>
      </c>
      <c r="DL100" s="432" t="str">
        <f t="shared" si="300"/>
        <v/>
      </c>
      <c r="DM100" s="432" t="str">
        <f t="shared" si="300"/>
        <v/>
      </c>
      <c r="DN100" s="432" t="str">
        <f t="shared" si="300"/>
        <v/>
      </c>
      <c r="DO100" s="432" t="str">
        <f t="shared" si="301"/>
        <v/>
      </c>
      <c r="DP100" s="432" t="str">
        <f t="shared" si="301"/>
        <v/>
      </c>
      <c r="DQ100" s="432" t="str">
        <f t="shared" si="301"/>
        <v/>
      </c>
      <c r="DR100" s="432" t="str">
        <f t="shared" si="301"/>
        <v/>
      </c>
      <c r="DS100" s="432" t="str">
        <f t="shared" si="301"/>
        <v/>
      </c>
      <c r="DT100" s="432" t="str">
        <f t="shared" si="301"/>
        <v/>
      </c>
      <c r="DU100" s="432" t="str">
        <f t="shared" si="301"/>
        <v/>
      </c>
      <c r="DV100" s="432" t="str">
        <f t="shared" si="301"/>
        <v/>
      </c>
      <c r="DW100" s="432" t="str">
        <f t="shared" si="301"/>
        <v/>
      </c>
      <c r="DX100" s="432" t="str">
        <f t="shared" si="301"/>
        <v/>
      </c>
      <c r="DY100" s="432" t="str">
        <f t="shared" si="302"/>
        <v/>
      </c>
      <c r="DZ100" s="432" t="str">
        <f t="shared" si="302"/>
        <v/>
      </c>
      <c r="EA100" s="432" t="str">
        <f t="shared" si="302"/>
        <v/>
      </c>
      <c r="EB100" s="432" t="str">
        <f t="shared" si="302"/>
        <v/>
      </c>
      <c r="EC100" s="432" t="str">
        <f t="shared" si="302"/>
        <v/>
      </c>
      <c r="ED100" s="432" t="str">
        <f t="shared" si="302"/>
        <v/>
      </c>
      <c r="EE100" s="432" t="str">
        <f t="shared" si="302"/>
        <v/>
      </c>
      <c r="EF100" s="432" t="str">
        <f t="shared" si="302"/>
        <v/>
      </c>
      <c r="EG100" s="432" t="str">
        <f t="shared" si="302"/>
        <v/>
      </c>
      <c r="EH100" s="432" t="str">
        <f t="shared" si="302"/>
        <v/>
      </c>
      <c r="EI100" s="432" t="str">
        <f t="shared" si="303"/>
        <v/>
      </c>
      <c r="EJ100" s="432" t="str">
        <f t="shared" si="303"/>
        <v/>
      </c>
      <c r="EK100" s="432" t="str">
        <f t="shared" si="303"/>
        <v/>
      </c>
      <c r="EL100" s="432" t="str">
        <f t="shared" si="303"/>
        <v/>
      </c>
      <c r="EM100" s="432" t="str">
        <f t="shared" si="303"/>
        <v/>
      </c>
      <c r="EN100" s="432" t="str">
        <f t="shared" si="303"/>
        <v/>
      </c>
      <c r="EO100" s="432" t="str">
        <f t="shared" si="303"/>
        <v/>
      </c>
      <c r="EP100" s="432" t="str">
        <f t="shared" si="303"/>
        <v/>
      </c>
      <c r="EQ100" s="432" t="str">
        <f t="shared" si="303"/>
        <v/>
      </c>
      <c r="ER100" s="432" t="str">
        <f t="shared" si="303"/>
        <v/>
      </c>
      <c r="ES100" s="432" t="str">
        <f t="shared" si="304"/>
        <v/>
      </c>
      <c r="ET100" s="432" t="str">
        <f t="shared" si="304"/>
        <v/>
      </c>
      <c r="EU100" s="432" t="str">
        <f t="shared" si="304"/>
        <v/>
      </c>
      <c r="EV100" s="432" t="str">
        <f t="shared" si="304"/>
        <v/>
      </c>
      <c r="EW100" s="432" t="str">
        <f t="shared" si="304"/>
        <v/>
      </c>
      <c r="EX100" s="432" t="str">
        <f t="shared" si="304"/>
        <v/>
      </c>
      <c r="EY100" s="432" t="str">
        <f t="shared" si="304"/>
        <v/>
      </c>
      <c r="EZ100" s="432" t="str">
        <f t="shared" si="304"/>
        <v/>
      </c>
      <c r="FA100" s="432" t="str">
        <f t="shared" si="304"/>
        <v/>
      </c>
      <c r="FB100" s="432" t="str">
        <f t="shared" si="304"/>
        <v/>
      </c>
      <c r="FC100" s="432" t="str">
        <f t="shared" si="305"/>
        <v/>
      </c>
      <c r="FD100" s="432" t="str">
        <f t="shared" si="305"/>
        <v/>
      </c>
      <c r="FE100" s="432" t="str">
        <f t="shared" si="305"/>
        <v/>
      </c>
      <c r="FF100" s="432" t="str">
        <f t="shared" si="305"/>
        <v/>
      </c>
      <c r="FG100" s="432" t="str">
        <f t="shared" si="305"/>
        <v/>
      </c>
      <c r="FH100" s="432" t="str">
        <f t="shared" si="305"/>
        <v/>
      </c>
      <c r="FI100" s="432" t="str">
        <f t="shared" si="305"/>
        <v/>
      </c>
      <c r="FJ100" s="432" t="str">
        <f t="shared" si="305"/>
        <v/>
      </c>
      <c r="FK100" s="432" t="str">
        <f t="shared" si="305"/>
        <v/>
      </c>
      <c r="FL100" s="432" t="str">
        <f t="shared" si="305"/>
        <v/>
      </c>
      <c r="FM100" s="432" t="str">
        <f t="shared" si="306"/>
        <v/>
      </c>
      <c r="FN100" s="432" t="str">
        <f t="shared" si="306"/>
        <v/>
      </c>
      <c r="FO100" s="432" t="str">
        <f t="shared" si="306"/>
        <v/>
      </c>
      <c r="FP100" s="432" t="str">
        <f t="shared" si="306"/>
        <v/>
      </c>
      <c r="FQ100" s="432" t="str">
        <f t="shared" si="306"/>
        <v/>
      </c>
      <c r="FR100" s="432" t="str">
        <f t="shared" si="306"/>
        <v/>
      </c>
      <c r="FS100" s="432" t="str">
        <f t="shared" si="306"/>
        <v/>
      </c>
      <c r="FT100" s="432" t="str">
        <f t="shared" si="306"/>
        <v/>
      </c>
      <c r="FU100" s="432" t="str">
        <f t="shared" si="306"/>
        <v/>
      </c>
      <c r="FV100" s="432" t="str">
        <f t="shared" si="306"/>
        <v/>
      </c>
      <c r="FW100" s="432" t="str">
        <f t="shared" si="307"/>
        <v/>
      </c>
      <c r="FX100" s="432" t="str">
        <f t="shared" si="307"/>
        <v/>
      </c>
      <c r="FY100" s="432" t="str">
        <f t="shared" si="307"/>
        <v/>
      </c>
      <c r="FZ100" s="432" t="str">
        <f t="shared" si="307"/>
        <v/>
      </c>
      <c r="GA100" s="432" t="str">
        <f t="shared" si="307"/>
        <v/>
      </c>
      <c r="GB100" s="432" t="str">
        <f t="shared" si="307"/>
        <v/>
      </c>
      <c r="GC100" s="432" t="str">
        <f t="shared" si="307"/>
        <v/>
      </c>
      <c r="GD100" s="432" t="str">
        <f t="shared" si="307"/>
        <v/>
      </c>
      <c r="GE100" s="432" t="str">
        <f t="shared" si="307"/>
        <v/>
      </c>
      <c r="GF100" s="432" t="str">
        <f t="shared" si="307"/>
        <v/>
      </c>
      <c r="GG100" s="432" t="str">
        <f t="shared" si="308"/>
        <v/>
      </c>
      <c r="GH100" s="432" t="str">
        <f t="shared" si="308"/>
        <v/>
      </c>
      <c r="GI100" s="432" t="str">
        <f t="shared" si="308"/>
        <v/>
      </c>
      <c r="GJ100" s="432" t="str">
        <f t="shared" si="308"/>
        <v/>
      </c>
      <c r="GK100" s="432" t="str">
        <f t="shared" si="308"/>
        <v/>
      </c>
      <c r="GL100" s="432" t="str">
        <f t="shared" si="308"/>
        <v/>
      </c>
      <c r="GM100" s="432" t="str">
        <f t="shared" si="308"/>
        <v/>
      </c>
      <c r="GN100" s="432" t="str">
        <f t="shared" si="308"/>
        <v/>
      </c>
      <c r="GO100" s="432" t="str">
        <f t="shared" si="308"/>
        <v/>
      </c>
      <c r="GP100" s="432" t="str">
        <f t="shared" si="308"/>
        <v/>
      </c>
      <c r="GQ100" s="432" t="str">
        <f t="shared" si="309"/>
        <v/>
      </c>
      <c r="GR100" s="432" t="str">
        <f t="shared" si="309"/>
        <v/>
      </c>
      <c r="GS100" s="432" t="str">
        <f t="shared" si="309"/>
        <v/>
      </c>
      <c r="GT100" s="432" t="str">
        <f t="shared" si="309"/>
        <v/>
      </c>
      <c r="GU100" s="432" t="str">
        <f t="shared" si="309"/>
        <v/>
      </c>
      <c r="GV100" s="432" t="str">
        <f t="shared" si="309"/>
        <v/>
      </c>
      <c r="GW100" s="432" t="str">
        <f t="shared" si="309"/>
        <v/>
      </c>
      <c r="GX100" s="432" t="str">
        <f t="shared" si="309"/>
        <v/>
      </c>
      <c r="GY100" s="432" t="str">
        <f t="shared" si="309"/>
        <v/>
      </c>
      <c r="GZ100" s="432" t="str">
        <f t="shared" si="309"/>
        <v/>
      </c>
      <c r="HA100" s="432" t="str">
        <f t="shared" si="310"/>
        <v/>
      </c>
      <c r="HB100" s="432" t="str">
        <f t="shared" si="310"/>
        <v/>
      </c>
      <c r="HC100" s="432" t="str">
        <f t="shared" si="310"/>
        <v/>
      </c>
      <c r="HD100" s="432" t="str">
        <f t="shared" si="310"/>
        <v/>
      </c>
      <c r="HE100" s="432" t="str">
        <f t="shared" si="310"/>
        <v/>
      </c>
      <c r="HF100" s="432" t="str">
        <f t="shared" si="310"/>
        <v/>
      </c>
      <c r="HG100" s="432" t="str">
        <f t="shared" si="310"/>
        <v/>
      </c>
      <c r="HH100" s="432" t="str">
        <f t="shared" si="310"/>
        <v/>
      </c>
      <c r="HI100" s="432" t="str">
        <f t="shared" si="310"/>
        <v/>
      </c>
      <c r="HJ100" s="432" t="str">
        <f t="shared" si="310"/>
        <v/>
      </c>
      <c r="HK100" s="432" t="str">
        <f t="shared" si="311"/>
        <v/>
      </c>
      <c r="HL100" s="432" t="str">
        <f t="shared" si="311"/>
        <v/>
      </c>
      <c r="HM100" s="432" t="str">
        <f t="shared" si="311"/>
        <v/>
      </c>
      <c r="HN100" s="432" t="str">
        <f t="shared" si="311"/>
        <v/>
      </c>
      <c r="HO100" s="432" t="str">
        <f t="shared" si="311"/>
        <v/>
      </c>
      <c r="HP100" s="432" t="str">
        <f t="shared" si="311"/>
        <v/>
      </c>
      <c r="HQ100" s="432" t="str">
        <f t="shared" si="311"/>
        <v/>
      </c>
      <c r="HR100" s="432" t="str">
        <f t="shared" si="311"/>
        <v/>
      </c>
      <c r="HS100" s="432" t="str">
        <f t="shared" si="311"/>
        <v/>
      </c>
      <c r="HT100" s="432" t="str">
        <f t="shared" si="311"/>
        <v/>
      </c>
      <c r="HU100" s="432" t="str">
        <f t="shared" si="312"/>
        <v/>
      </c>
      <c r="HV100" s="432" t="str">
        <f t="shared" si="312"/>
        <v/>
      </c>
      <c r="HW100" s="432" t="str">
        <f t="shared" si="312"/>
        <v/>
      </c>
      <c r="HX100" s="432" t="str">
        <f t="shared" si="312"/>
        <v/>
      </c>
      <c r="HY100" s="432" t="str">
        <f t="shared" si="312"/>
        <v/>
      </c>
      <c r="HZ100" s="432" t="str">
        <f t="shared" si="312"/>
        <v/>
      </c>
      <c r="IA100" s="432" t="str">
        <f t="shared" si="312"/>
        <v/>
      </c>
      <c r="IB100" s="432" t="str">
        <f t="shared" si="312"/>
        <v/>
      </c>
      <c r="IC100" s="432" t="str">
        <f t="shared" si="312"/>
        <v/>
      </c>
      <c r="ID100" s="432" t="str">
        <f t="shared" si="312"/>
        <v/>
      </c>
      <c r="IE100" s="432" t="str">
        <f t="shared" si="313"/>
        <v/>
      </c>
      <c r="IF100" s="432" t="str">
        <f t="shared" si="313"/>
        <v/>
      </c>
      <c r="IG100" s="432" t="str">
        <f t="shared" si="313"/>
        <v/>
      </c>
      <c r="IH100" s="432" t="str">
        <f t="shared" si="313"/>
        <v/>
      </c>
      <c r="II100" s="432" t="str">
        <f t="shared" si="313"/>
        <v/>
      </c>
      <c r="IJ100" s="432" t="str">
        <f t="shared" si="313"/>
        <v/>
      </c>
      <c r="IK100" s="432" t="str">
        <f t="shared" si="313"/>
        <v/>
      </c>
      <c r="IL100" s="432" t="str">
        <f t="shared" si="313"/>
        <v/>
      </c>
      <c r="IM100" s="432" t="str">
        <f t="shared" si="313"/>
        <v/>
      </c>
      <c r="IN100" s="432" t="str">
        <f t="shared" si="313"/>
        <v/>
      </c>
      <c r="IO100" s="432" t="str">
        <f t="shared" si="314"/>
        <v/>
      </c>
      <c r="IP100" s="432" t="str">
        <f t="shared" si="314"/>
        <v/>
      </c>
      <c r="IQ100" s="432" t="str">
        <f t="shared" si="314"/>
        <v/>
      </c>
      <c r="IR100" s="432" t="str">
        <f t="shared" si="314"/>
        <v/>
      </c>
      <c r="IS100" s="432" t="str">
        <f t="shared" si="314"/>
        <v/>
      </c>
      <c r="IT100" s="432" t="str">
        <f t="shared" si="314"/>
        <v/>
      </c>
      <c r="IU100" s="432" t="str">
        <f t="shared" si="314"/>
        <v/>
      </c>
      <c r="IV100" s="432" t="str">
        <f t="shared" si="314"/>
        <v/>
      </c>
      <c r="IW100" s="432" t="str">
        <f t="shared" si="314"/>
        <v/>
      </c>
      <c r="IX100" s="432" t="str">
        <f t="shared" si="314"/>
        <v/>
      </c>
      <c r="IY100" s="432" t="str">
        <f t="shared" si="315"/>
        <v/>
      </c>
      <c r="IZ100" s="432" t="str">
        <f t="shared" si="315"/>
        <v/>
      </c>
      <c r="JA100" s="432" t="str">
        <f t="shared" si="315"/>
        <v/>
      </c>
      <c r="JB100" s="432" t="str">
        <f t="shared" si="315"/>
        <v/>
      </c>
      <c r="JC100" s="432" t="str">
        <f t="shared" si="315"/>
        <v/>
      </c>
      <c r="JD100" s="432" t="str">
        <f t="shared" si="315"/>
        <v/>
      </c>
      <c r="JE100" s="432" t="str">
        <f t="shared" si="315"/>
        <v/>
      </c>
      <c r="JF100" s="432" t="str">
        <f t="shared" si="315"/>
        <v/>
      </c>
      <c r="JG100" s="432" t="str">
        <f t="shared" si="315"/>
        <v/>
      </c>
      <c r="JH100" s="432" t="str">
        <f t="shared" si="315"/>
        <v/>
      </c>
      <c r="JI100" s="432" t="str">
        <f t="shared" si="316"/>
        <v/>
      </c>
      <c r="JJ100" s="432" t="str">
        <f t="shared" si="316"/>
        <v/>
      </c>
      <c r="JK100" s="432" t="str">
        <f t="shared" si="316"/>
        <v/>
      </c>
      <c r="JL100" s="432" t="str">
        <f t="shared" si="316"/>
        <v/>
      </c>
      <c r="JM100" s="432" t="str">
        <f t="shared" si="316"/>
        <v/>
      </c>
      <c r="JN100" s="432" t="str">
        <f t="shared" si="316"/>
        <v/>
      </c>
      <c r="JO100" s="432" t="str">
        <f t="shared" si="316"/>
        <v/>
      </c>
      <c r="JP100" s="432" t="str">
        <f t="shared" si="316"/>
        <v/>
      </c>
      <c r="JQ100" s="432" t="str">
        <f t="shared" si="316"/>
        <v/>
      </c>
      <c r="JR100" s="432" t="str">
        <f t="shared" si="316"/>
        <v/>
      </c>
      <c r="JS100" s="432" t="str">
        <f t="shared" si="317"/>
        <v/>
      </c>
      <c r="JT100" s="432" t="str">
        <f t="shared" si="317"/>
        <v/>
      </c>
      <c r="JU100" s="432" t="str">
        <f t="shared" si="317"/>
        <v/>
      </c>
      <c r="JV100" s="432" t="str">
        <f t="shared" si="317"/>
        <v/>
      </c>
      <c r="JW100" s="432" t="str">
        <f t="shared" si="317"/>
        <v/>
      </c>
      <c r="JX100" s="432" t="str">
        <f t="shared" si="317"/>
        <v/>
      </c>
      <c r="JY100" s="432" t="str">
        <f t="shared" si="317"/>
        <v/>
      </c>
      <c r="JZ100" s="432" t="str">
        <f t="shared" si="317"/>
        <v/>
      </c>
      <c r="KA100" s="432" t="str">
        <f t="shared" si="317"/>
        <v/>
      </c>
      <c r="KB100" s="432" t="str">
        <f t="shared" si="317"/>
        <v/>
      </c>
      <c r="KC100" s="432" t="str">
        <f t="shared" si="318"/>
        <v/>
      </c>
      <c r="KD100" s="432" t="str">
        <f t="shared" si="318"/>
        <v/>
      </c>
      <c r="KE100" s="432" t="str">
        <f t="shared" si="318"/>
        <v/>
      </c>
      <c r="KF100" s="432" t="str">
        <f t="shared" si="318"/>
        <v/>
      </c>
      <c r="KG100" s="432" t="str">
        <f t="shared" si="318"/>
        <v/>
      </c>
      <c r="KH100" s="432" t="str">
        <f t="shared" si="318"/>
        <v/>
      </c>
      <c r="KI100" s="432" t="str">
        <f t="shared" si="318"/>
        <v/>
      </c>
      <c r="KJ100" s="432" t="str">
        <f t="shared" si="318"/>
        <v/>
      </c>
      <c r="KK100" s="432" t="str">
        <f t="shared" si="318"/>
        <v/>
      </c>
      <c r="KL100" s="432" t="str">
        <f t="shared" si="318"/>
        <v/>
      </c>
      <c r="KM100" s="432" t="str">
        <f t="shared" si="319"/>
        <v/>
      </c>
      <c r="KN100" s="432" t="str">
        <f t="shared" si="319"/>
        <v/>
      </c>
      <c r="KO100" s="432" t="str">
        <f t="shared" si="319"/>
        <v/>
      </c>
      <c r="KP100" s="432" t="str">
        <f t="shared" si="319"/>
        <v/>
      </c>
      <c r="KQ100" s="432" t="str">
        <f t="shared" si="319"/>
        <v/>
      </c>
      <c r="KR100" s="432" t="str">
        <f t="shared" si="319"/>
        <v/>
      </c>
      <c r="KS100" s="432" t="str">
        <f t="shared" si="319"/>
        <v/>
      </c>
      <c r="KT100" s="432" t="str">
        <f t="shared" si="319"/>
        <v/>
      </c>
      <c r="KU100" s="432" t="str">
        <f t="shared" si="319"/>
        <v/>
      </c>
      <c r="KV100" s="432" t="str">
        <f t="shared" si="319"/>
        <v/>
      </c>
      <c r="KW100" s="432" t="str">
        <f t="shared" si="320"/>
        <v/>
      </c>
      <c r="KX100" s="432" t="str">
        <f t="shared" si="320"/>
        <v/>
      </c>
      <c r="KY100" s="432" t="str">
        <f t="shared" si="320"/>
        <v/>
      </c>
      <c r="KZ100" s="432" t="str">
        <f t="shared" si="320"/>
        <v/>
      </c>
      <c r="LA100" s="432" t="str">
        <f t="shared" si="320"/>
        <v/>
      </c>
      <c r="LB100" s="432" t="str">
        <f t="shared" si="320"/>
        <v/>
      </c>
      <c r="LC100" s="432" t="str">
        <f t="shared" si="320"/>
        <v/>
      </c>
      <c r="LD100" s="432" t="str">
        <f t="shared" si="320"/>
        <v/>
      </c>
      <c r="LE100" s="432" t="str">
        <f t="shared" si="320"/>
        <v/>
      </c>
      <c r="LF100" s="432" t="str">
        <f t="shared" si="320"/>
        <v/>
      </c>
      <c r="LG100" s="432" t="str">
        <f t="shared" si="321"/>
        <v/>
      </c>
      <c r="LH100" s="432" t="str">
        <f t="shared" si="321"/>
        <v/>
      </c>
      <c r="LI100" s="432" t="str">
        <f t="shared" si="321"/>
        <v/>
      </c>
      <c r="LJ100" s="432" t="str">
        <f t="shared" si="321"/>
        <v/>
      </c>
      <c r="LK100" s="432" t="str">
        <f t="shared" si="321"/>
        <v/>
      </c>
      <c r="LL100" s="432" t="str">
        <f t="shared" si="321"/>
        <v/>
      </c>
      <c r="LM100" s="432" t="str">
        <f t="shared" si="321"/>
        <v/>
      </c>
      <c r="LN100" s="432" t="str">
        <f t="shared" si="321"/>
        <v/>
      </c>
      <c r="LO100" s="432" t="str">
        <f t="shared" si="321"/>
        <v/>
      </c>
      <c r="LP100" s="432" t="str">
        <f t="shared" si="321"/>
        <v/>
      </c>
      <c r="LQ100" s="432" t="str">
        <f t="shared" si="322"/>
        <v/>
      </c>
      <c r="LR100" s="432" t="str">
        <f t="shared" si="322"/>
        <v/>
      </c>
      <c r="LS100" s="432" t="str">
        <f t="shared" si="322"/>
        <v/>
      </c>
      <c r="LT100" s="432" t="str">
        <f t="shared" si="322"/>
        <v/>
      </c>
      <c r="LU100" s="432" t="str">
        <f t="shared" si="322"/>
        <v/>
      </c>
      <c r="LV100" s="432" t="str">
        <f t="shared" si="322"/>
        <v/>
      </c>
      <c r="LW100" s="432" t="str">
        <f t="shared" si="322"/>
        <v/>
      </c>
      <c r="LX100" s="432" t="str">
        <f t="shared" si="322"/>
        <v/>
      </c>
      <c r="LY100" s="432" t="str">
        <f t="shared" si="322"/>
        <v/>
      </c>
      <c r="LZ100" s="432" t="str">
        <f t="shared" si="322"/>
        <v/>
      </c>
      <c r="MA100" s="432" t="str">
        <f t="shared" si="323"/>
        <v/>
      </c>
      <c r="MB100" s="432" t="str">
        <f t="shared" si="323"/>
        <v/>
      </c>
      <c r="MC100" s="432" t="str">
        <f t="shared" si="323"/>
        <v/>
      </c>
      <c r="MD100" s="432" t="str">
        <f t="shared" si="323"/>
        <v/>
      </c>
      <c r="ME100" s="432" t="str">
        <f t="shared" si="323"/>
        <v/>
      </c>
      <c r="MF100" s="432" t="str">
        <f t="shared" si="323"/>
        <v/>
      </c>
      <c r="MG100" s="432" t="str">
        <f t="shared" si="323"/>
        <v/>
      </c>
      <c r="MH100" s="432" t="str">
        <f t="shared" si="323"/>
        <v/>
      </c>
      <c r="MI100" s="432" t="str">
        <f t="shared" si="323"/>
        <v/>
      </c>
      <c r="MJ100" s="432" t="str">
        <f t="shared" si="323"/>
        <v/>
      </c>
      <c r="MK100" s="432" t="str">
        <f t="shared" si="324"/>
        <v/>
      </c>
      <c r="ML100" s="432" t="str">
        <f t="shared" si="324"/>
        <v/>
      </c>
      <c r="MM100" s="432" t="str">
        <f t="shared" si="324"/>
        <v/>
      </c>
      <c r="MN100" s="432" t="str">
        <f t="shared" si="324"/>
        <v/>
      </c>
      <c r="MO100" s="432" t="str">
        <f t="shared" si="324"/>
        <v/>
      </c>
      <c r="MP100" s="432" t="str">
        <f t="shared" si="324"/>
        <v/>
      </c>
      <c r="MQ100" s="432" t="str">
        <f t="shared" si="324"/>
        <v/>
      </c>
      <c r="MR100" s="432" t="str">
        <f t="shared" si="324"/>
        <v/>
      </c>
      <c r="MS100" s="432" t="str">
        <f t="shared" si="324"/>
        <v/>
      </c>
      <c r="MT100" s="432" t="str">
        <f t="shared" si="324"/>
        <v/>
      </c>
      <c r="MU100" s="432" t="str">
        <f t="shared" si="325"/>
        <v/>
      </c>
      <c r="MV100" s="432" t="str">
        <f t="shared" si="325"/>
        <v/>
      </c>
      <c r="MW100" s="432" t="str">
        <f t="shared" si="325"/>
        <v/>
      </c>
      <c r="MX100" s="432" t="str">
        <f t="shared" si="325"/>
        <v/>
      </c>
      <c r="MY100" s="432" t="str">
        <f t="shared" si="325"/>
        <v/>
      </c>
      <c r="MZ100" s="432" t="str">
        <f t="shared" si="325"/>
        <v/>
      </c>
      <c r="NA100" s="432" t="str">
        <f t="shared" si="325"/>
        <v/>
      </c>
      <c r="NB100" s="432" t="str">
        <f t="shared" si="325"/>
        <v/>
      </c>
      <c r="NC100" s="432" t="str">
        <f t="shared" si="325"/>
        <v/>
      </c>
      <c r="ND100" s="432" t="str">
        <f t="shared" si="325"/>
        <v/>
      </c>
      <c r="NE100" s="432" t="str">
        <f t="shared" si="326"/>
        <v/>
      </c>
      <c r="NF100" s="432" t="str">
        <f t="shared" si="326"/>
        <v/>
      </c>
      <c r="NG100" s="432" t="str">
        <f t="shared" si="326"/>
        <v/>
      </c>
      <c r="NH100" s="432" t="str">
        <f t="shared" si="326"/>
        <v/>
      </c>
      <c r="NI100" s="432" t="str">
        <f t="shared" si="326"/>
        <v/>
      </c>
      <c r="NJ100" s="432" t="str">
        <f t="shared" si="326"/>
        <v/>
      </c>
      <c r="NK100" s="432" t="str">
        <f t="shared" si="326"/>
        <v/>
      </c>
      <c r="NL100" s="432" t="str">
        <f t="shared" si="326"/>
        <v/>
      </c>
      <c r="NM100" s="432" t="str">
        <f t="shared" si="326"/>
        <v/>
      </c>
      <c r="NN100" s="432" t="str">
        <f t="shared" si="326"/>
        <v/>
      </c>
      <c r="NO100" s="432" t="str">
        <f t="shared" si="327"/>
        <v/>
      </c>
      <c r="NP100" s="432" t="str">
        <f t="shared" si="327"/>
        <v/>
      </c>
      <c r="NQ100" s="432" t="str">
        <f t="shared" si="327"/>
        <v/>
      </c>
      <c r="NR100" s="432" t="str">
        <f t="shared" si="327"/>
        <v/>
      </c>
      <c r="NS100" s="432" t="str">
        <f t="shared" si="327"/>
        <v/>
      </c>
      <c r="NT100" s="432" t="str">
        <f t="shared" si="327"/>
        <v/>
      </c>
      <c r="NU100" s="432" t="str">
        <f t="shared" si="327"/>
        <v/>
      </c>
      <c r="NV100" s="432" t="str">
        <f t="shared" si="327"/>
        <v/>
      </c>
      <c r="NW100" s="432" t="str">
        <f t="shared" si="327"/>
        <v/>
      </c>
      <c r="NX100" s="432" t="str">
        <f t="shared" si="327"/>
        <v/>
      </c>
      <c r="NY100" s="432" t="str">
        <f t="shared" si="328"/>
        <v/>
      </c>
      <c r="NZ100" s="432" t="str">
        <f t="shared" si="328"/>
        <v/>
      </c>
      <c r="OA100" s="432" t="str">
        <f t="shared" si="328"/>
        <v/>
      </c>
      <c r="OB100" s="432" t="str">
        <f t="shared" si="328"/>
        <v/>
      </c>
      <c r="OC100" s="432" t="str">
        <f t="shared" si="328"/>
        <v/>
      </c>
      <c r="OD100" s="432" t="str">
        <f t="shared" si="328"/>
        <v/>
      </c>
      <c r="OE100" s="432" t="str">
        <f t="shared" si="328"/>
        <v/>
      </c>
      <c r="OF100" s="432" t="str">
        <f t="shared" si="328"/>
        <v/>
      </c>
      <c r="OG100" s="432" t="str">
        <f t="shared" si="328"/>
        <v/>
      </c>
      <c r="OH100" s="432" t="str">
        <f t="shared" si="328"/>
        <v/>
      </c>
      <c r="OI100" s="432" t="str">
        <f t="shared" si="329"/>
        <v/>
      </c>
      <c r="OJ100" s="432" t="str">
        <f t="shared" si="329"/>
        <v/>
      </c>
      <c r="OK100" s="432" t="str">
        <f t="shared" si="329"/>
        <v/>
      </c>
      <c r="OL100" s="432" t="str">
        <f t="shared" si="329"/>
        <v/>
      </c>
      <c r="OM100" s="432" t="str">
        <f t="shared" si="329"/>
        <v/>
      </c>
      <c r="ON100" s="432" t="str">
        <f t="shared" si="329"/>
        <v/>
      </c>
      <c r="OO100" s="432" t="str">
        <f t="shared" si="329"/>
        <v/>
      </c>
      <c r="OP100" s="432" t="str">
        <f t="shared" si="329"/>
        <v/>
      </c>
      <c r="OQ100" s="432" t="str">
        <f t="shared" si="329"/>
        <v/>
      </c>
      <c r="OR100" s="432" t="str">
        <f t="shared" si="329"/>
        <v/>
      </c>
      <c r="OS100" s="432" t="str">
        <f t="shared" si="330"/>
        <v/>
      </c>
      <c r="OT100" s="432" t="str">
        <f t="shared" si="330"/>
        <v/>
      </c>
      <c r="OU100" s="432" t="str">
        <f t="shared" si="330"/>
        <v/>
      </c>
      <c r="OV100" s="432" t="str">
        <f t="shared" si="330"/>
        <v/>
      </c>
      <c r="OW100" s="432" t="str">
        <f t="shared" si="330"/>
        <v/>
      </c>
      <c r="OX100" s="432" t="str">
        <f t="shared" si="330"/>
        <v/>
      </c>
      <c r="OY100" s="432" t="str">
        <f t="shared" si="330"/>
        <v/>
      </c>
      <c r="OZ100" s="432" t="str">
        <f t="shared" si="330"/>
        <v/>
      </c>
      <c r="PA100" s="432" t="str">
        <f t="shared" si="330"/>
        <v/>
      </c>
      <c r="PB100" s="432" t="str">
        <f t="shared" si="330"/>
        <v/>
      </c>
      <c r="PC100" s="432" t="str">
        <f t="shared" si="330"/>
        <v/>
      </c>
      <c r="PD100" s="432" t="str">
        <f t="shared" si="330"/>
        <v/>
      </c>
      <c r="PE100" s="432" t="str">
        <f t="shared" si="330"/>
        <v/>
      </c>
    </row>
    <row r="101" spans="1:421" ht="15.6">
      <c r="A101" s="541"/>
      <c r="B101" s="542"/>
      <c r="C101" s="947"/>
      <c r="D101" s="542"/>
      <c r="E101" s="546"/>
      <c r="F101" s="542"/>
      <c r="G101" s="543"/>
      <c r="H101" s="544"/>
      <c r="I101" s="545"/>
      <c r="J101" s="546"/>
      <c r="K101" s="546" t="str">
        <f t="shared" si="284"/>
        <v/>
      </c>
      <c r="L101" s="547" t="str">
        <f t="shared" si="285"/>
        <v/>
      </c>
      <c r="M101" s="951" t="str">
        <f t="shared" si="283"/>
        <v/>
      </c>
      <c r="N101" s="951" t="str">
        <f t="shared" si="286"/>
        <v/>
      </c>
      <c r="O101" s="1486"/>
      <c r="P101" s="1486"/>
      <c r="Q101" s="98"/>
      <c r="R101" s="167" t="str">
        <f t="shared" si="287"/>
        <v/>
      </c>
      <c r="S101" s="167" t="str">
        <f t="shared" si="288"/>
        <v/>
      </c>
      <c r="T101" s="167" t="str">
        <f t="shared" si="289"/>
        <v/>
      </c>
      <c r="U101" s="167" t="str">
        <f t="shared" si="290"/>
        <v/>
      </c>
      <c r="V101" s="85" t="s">
        <v>702</v>
      </c>
      <c r="W101" s="450">
        <v>12</v>
      </c>
      <c r="X101" s="167" t="str">
        <f t="shared" si="291"/>
        <v/>
      </c>
      <c r="Y101" s="167" t="str">
        <f t="shared" si="292"/>
        <v/>
      </c>
      <c r="Z101" s="167" t="str">
        <f t="shared" si="293"/>
        <v/>
      </c>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432" t="str">
        <f t="shared" si="294"/>
        <v/>
      </c>
      <c r="AX101" s="432" t="str">
        <f t="shared" si="294"/>
        <v/>
      </c>
      <c r="AY101" s="432" t="str">
        <f t="shared" si="294"/>
        <v/>
      </c>
      <c r="AZ101" s="432" t="str">
        <f t="shared" si="294"/>
        <v/>
      </c>
      <c r="BA101" s="432" t="str">
        <f t="shared" si="294"/>
        <v/>
      </c>
      <c r="BB101" s="432" t="str">
        <f t="shared" si="294"/>
        <v/>
      </c>
      <c r="BC101" s="432" t="str">
        <f t="shared" si="294"/>
        <v/>
      </c>
      <c r="BD101" s="432" t="str">
        <f t="shared" si="294"/>
        <v/>
      </c>
      <c r="BE101" s="432" t="str">
        <f t="shared" si="294"/>
        <v/>
      </c>
      <c r="BF101" s="432" t="str">
        <f t="shared" si="294"/>
        <v/>
      </c>
      <c r="BG101" s="432" t="str">
        <f t="shared" si="295"/>
        <v/>
      </c>
      <c r="BH101" s="432" t="str">
        <f t="shared" si="295"/>
        <v/>
      </c>
      <c r="BI101" s="432" t="str">
        <f t="shared" si="295"/>
        <v/>
      </c>
      <c r="BJ101" s="432" t="str">
        <f t="shared" si="295"/>
        <v/>
      </c>
      <c r="BK101" s="432" t="str">
        <f t="shared" si="295"/>
        <v/>
      </c>
      <c r="BL101" s="432" t="str">
        <f t="shared" si="295"/>
        <v/>
      </c>
      <c r="BM101" s="432" t="str">
        <f t="shared" si="295"/>
        <v/>
      </c>
      <c r="BN101" s="432" t="str">
        <f t="shared" si="295"/>
        <v/>
      </c>
      <c r="BO101" s="432" t="str">
        <f t="shared" si="295"/>
        <v/>
      </c>
      <c r="BP101" s="432" t="str">
        <f t="shared" si="295"/>
        <v/>
      </c>
      <c r="BQ101" s="432" t="str">
        <f t="shared" si="296"/>
        <v/>
      </c>
      <c r="BR101" s="432" t="str">
        <f t="shared" si="296"/>
        <v/>
      </c>
      <c r="BS101" s="432" t="str">
        <f t="shared" si="296"/>
        <v/>
      </c>
      <c r="BT101" s="432" t="str">
        <f t="shared" si="296"/>
        <v/>
      </c>
      <c r="BU101" s="432" t="str">
        <f t="shared" si="296"/>
        <v/>
      </c>
      <c r="BV101" s="432" t="str">
        <f t="shared" si="296"/>
        <v/>
      </c>
      <c r="BW101" s="432" t="str">
        <f t="shared" si="296"/>
        <v/>
      </c>
      <c r="BX101" s="432" t="str">
        <f t="shared" si="296"/>
        <v/>
      </c>
      <c r="BY101" s="432" t="str">
        <f t="shared" si="296"/>
        <v/>
      </c>
      <c r="BZ101" s="432" t="str">
        <f t="shared" si="296"/>
        <v/>
      </c>
      <c r="CA101" s="432" t="str">
        <f t="shared" si="297"/>
        <v/>
      </c>
      <c r="CB101" s="432" t="str">
        <f t="shared" si="297"/>
        <v/>
      </c>
      <c r="CC101" s="432" t="str">
        <f t="shared" si="297"/>
        <v/>
      </c>
      <c r="CD101" s="432" t="str">
        <f t="shared" si="297"/>
        <v/>
      </c>
      <c r="CE101" s="432" t="str">
        <f t="shared" si="297"/>
        <v/>
      </c>
      <c r="CF101" s="432" t="str">
        <f t="shared" si="297"/>
        <v/>
      </c>
      <c r="CG101" s="432" t="str">
        <f t="shared" si="297"/>
        <v/>
      </c>
      <c r="CH101" s="432" t="str">
        <f t="shared" si="297"/>
        <v/>
      </c>
      <c r="CI101" s="432" t="str">
        <f t="shared" si="297"/>
        <v/>
      </c>
      <c r="CJ101" s="432" t="str">
        <f t="shared" si="297"/>
        <v/>
      </c>
      <c r="CK101" s="432" t="str">
        <f t="shared" si="298"/>
        <v/>
      </c>
      <c r="CL101" s="432" t="str">
        <f t="shared" si="298"/>
        <v/>
      </c>
      <c r="CM101" s="432" t="str">
        <f t="shared" si="298"/>
        <v/>
      </c>
      <c r="CN101" s="432" t="str">
        <f t="shared" si="298"/>
        <v/>
      </c>
      <c r="CO101" s="432" t="str">
        <f t="shared" si="298"/>
        <v/>
      </c>
      <c r="CP101" s="432" t="str">
        <f t="shared" si="298"/>
        <v/>
      </c>
      <c r="CQ101" s="432" t="str">
        <f t="shared" si="298"/>
        <v/>
      </c>
      <c r="CR101" s="432" t="str">
        <f t="shared" si="298"/>
        <v/>
      </c>
      <c r="CS101" s="432" t="str">
        <f t="shared" si="298"/>
        <v/>
      </c>
      <c r="CT101" s="432" t="str">
        <f t="shared" si="298"/>
        <v/>
      </c>
      <c r="CU101" s="432" t="str">
        <f t="shared" si="299"/>
        <v/>
      </c>
      <c r="CV101" s="432" t="str">
        <f t="shared" si="299"/>
        <v/>
      </c>
      <c r="CW101" s="432" t="str">
        <f t="shared" si="299"/>
        <v/>
      </c>
      <c r="CX101" s="432" t="str">
        <f t="shared" si="299"/>
        <v/>
      </c>
      <c r="CY101" s="432" t="str">
        <f t="shared" si="299"/>
        <v/>
      </c>
      <c r="CZ101" s="432" t="str">
        <f t="shared" si="299"/>
        <v/>
      </c>
      <c r="DA101" s="432" t="str">
        <f t="shared" si="299"/>
        <v/>
      </c>
      <c r="DB101" s="432" t="str">
        <f t="shared" si="299"/>
        <v/>
      </c>
      <c r="DC101" s="432" t="str">
        <f t="shared" si="299"/>
        <v/>
      </c>
      <c r="DD101" s="432" t="str">
        <f t="shared" si="299"/>
        <v/>
      </c>
      <c r="DE101" s="432" t="str">
        <f t="shared" si="300"/>
        <v/>
      </c>
      <c r="DF101" s="432" t="str">
        <f t="shared" si="300"/>
        <v/>
      </c>
      <c r="DG101" s="432" t="str">
        <f t="shared" si="300"/>
        <v/>
      </c>
      <c r="DH101" s="432" t="str">
        <f t="shared" si="300"/>
        <v/>
      </c>
      <c r="DI101" s="432" t="str">
        <f t="shared" si="300"/>
        <v/>
      </c>
      <c r="DJ101" s="432" t="str">
        <f t="shared" si="300"/>
        <v/>
      </c>
      <c r="DK101" s="432" t="str">
        <f t="shared" si="300"/>
        <v/>
      </c>
      <c r="DL101" s="432" t="str">
        <f t="shared" si="300"/>
        <v/>
      </c>
      <c r="DM101" s="432" t="str">
        <f t="shared" si="300"/>
        <v/>
      </c>
      <c r="DN101" s="432" t="str">
        <f t="shared" si="300"/>
        <v/>
      </c>
      <c r="DO101" s="432" t="str">
        <f t="shared" si="301"/>
        <v/>
      </c>
      <c r="DP101" s="432" t="str">
        <f t="shared" si="301"/>
        <v/>
      </c>
      <c r="DQ101" s="432" t="str">
        <f t="shared" si="301"/>
        <v/>
      </c>
      <c r="DR101" s="432" t="str">
        <f t="shared" si="301"/>
        <v/>
      </c>
      <c r="DS101" s="432" t="str">
        <f t="shared" si="301"/>
        <v/>
      </c>
      <c r="DT101" s="432" t="str">
        <f t="shared" si="301"/>
        <v/>
      </c>
      <c r="DU101" s="432" t="str">
        <f t="shared" si="301"/>
        <v/>
      </c>
      <c r="DV101" s="432" t="str">
        <f t="shared" si="301"/>
        <v/>
      </c>
      <c r="DW101" s="432" t="str">
        <f t="shared" si="301"/>
        <v/>
      </c>
      <c r="DX101" s="432" t="str">
        <f t="shared" si="301"/>
        <v/>
      </c>
      <c r="DY101" s="432" t="str">
        <f t="shared" si="302"/>
        <v/>
      </c>
      <c r="DZ101" s="432" t="str">
        <f t="shared" si="302"/>
        <v/>
      </c>
      <c r="EA101" s="432" t="str">
        <f t="shared" si="302"/>
        <v/>
      </c>
      <c r="EB101" s="432" t="str">
        <f t="shared" si="302"/>
        <v/>
      </c>
      <c r="EC101" s="432" t="str">
        <f t="shared" si="302"/>
        <v/>
      </c>
      <c r="ED101" s="432" t="str">
        <f t="shared" si="302"/>
        <v/>
      </c>
      <c r="EE101" s="432" t="str">
        <f t="shared" si="302"/>
        <v/>
      </c>
      <c r="EF101" s="432" t="str">
        <f t="shared" si="302"/>
        <v/>
      </c>
      <c r="EG101" s="432" t="str">
        <f t="shared" si="302"/>
        <v/>
      </c>
      <c r="EH101" s="432" t="str">
        <f t="shared" si="302"/>
        <v/>
      </c>
      <c r="EI101" s="432" t="str">
        <f t="shared" si="303"/>
        <v/>
      </c>
      <c r="EJ101" s="432" t="str">
        <f t="shared" si="303"/>
        <v/>
      </c>
      <c r="EK101" s="432" t="str">
        <f t="shared" si="303"/>
        <v/>
      </c>
      <c r="EL101" s="432" t="str">
        <f t="shared" si="303"/>
        <v/>
      </c>
      <c r="EM101" s="432" t="str">
        <f t="shared" si="303"/>
        <v/>
      </c>
      <c r="EN101" s="432" t="str">
        <f t="shared" si="303"/>
        <v/>
      </c>
      <c r="EO101" s="432" t="str">
        <f t="shared" si="303"/>
        <v/>
      </c>
      <c r="EP101" s="432" t="str">
        <f t="shared" si="303"/>
        <v/>
      </c>
      <c r="EQ101" s="432" t="str">
        <f t="shared" si="303"/>
        <v/>
      </c>
      <c r="ER101" s="432" t="str">
        <f t="shared" si="303"/>
        <v/>
      </c>
      <c r="ES101" s="432" t="str">
        <f t="shared" si="304"/>
        <v/>
      </c>
      <c r="ET101" s="432" t="str">
        <f t="shared" si="304"/>
        <v/>
      </c>
      <c r="EU101" s="432" t="str">
        <f t="shared" si="304"/>
        <v/>
      </c>
      <c r="EV101" s="432" t="str">
        <f t="shared" si="304"/>
        <v/>
      </c>
      <c r="EW101" s="432" t="str">
        <f t="shared" si="304"/>
        <v/>
      </c>
      <c r="EX101" s="432" t="str">
        <f t="shared" si="304"/>
        <v/>
      </c>
      <c r="EY101" s="432" t="str">
        <f t="shared" si="304"/>
        <v/>
      </c>
      <c r="EZ101" s="432" t="str">
        <f t="shared" si="304"/>
        <v/>
      </c>
      <c r="FA101" s="432" t="str">
        <f t="shared" si="304"/>
        <v/>
      </c>
      <c r="FB101" s="432" t="str">
        <f t="shared" si="304"/>
        <v/>
      </c>
      <c r="FC101" s="432" t="str">
        <f t="shared" si="305"/>
        <v/>
      </c>
      <c r="FD101" s="432" t="str">
        <f t="shared" si="305"/>
        <v/>
      </c>
      <c r="FE101" s="432" t="str">
        <f t="shared" si="305"/>
        <v/>
      </c>
      <c r="FF101" s="432" t="str">
        <f t="shared" si="305"/>
        <v/>
      </c>
      <c r="FG101" s="432" t="str">
        <f t="shared" si="305"/>
        <v/>
      </c>
      <c r="FH101" s="432" t="str">
        <f t="shared" si="305"/>
        <v/>
      </c>
      <c r="FI101" s="432" t="str">
        <f t="shared" si="305"/>
        <v/>
      </c>
      <c r="FJ101" s="432" t="str">
        <f t="shared" si="305"/>
        <v/>
      </c>
      <c r="FK101" s="432" t="str">
        <f t="shared" si="305"/>
        <v/>
      </c>
      <c r="FL101" s="432" t="str">
        <f t="shared" si="305"/>
        <v/>
      </c>
      <c r="FM101" s="432" t="str">
        <f t="shared" si="306"/>
        <v/>
      </c>
      <c r="FN101" s="432" t="str">
        <f t="shared" si="306"/>
        <v/>
      </c>
      <c r="FO101" s="432" t="str">
        <f t="shared" si="306"/>
        <v/>
      </c>
      <c r="FP101" s="432" t="str">
        <f t="shared" si="306"/>
        <v/>
      </c>
      <c r="FQ101" s="432" t="str">
        <f t="shared" si="306"/>
        <v/>
      </c>
      <c r="FR101" s="432" t="str">
        <f t="shared" si="306"/>
        <v/>
      </c>
      <c r="FS101" s="432" t="str">
        <f t="shared" si="306"/>
        <v/>
      </c>
      <c r="FT101" s="432" t="str">
        <f t="shared" si="306"/>
        <v/>
      </c>
      <c r="FU101" s="432" t="str">
        <f t="shared" si="306"/>
        <v/>
      </c>
      <c r="FV101" s="432" t="str">
        <f t="shared" si="306"/>
        <v/>
      </c>
      <c r="FW101" s="432" t="str">
        <f t="shared" si="307"/>
        <v/>
      </c>
      <c r="FX101" s="432" t="str">
        <f t="shared" si="307"/>
        <v/>
      </c>
      <c r="FY101" s="432" t="str">
        <f t="shared" si="307"/>
        <v/>
      </c>
      <c r="FZ101" s="432" t="str">
        <f t="shared" si="307"/>
        <v/>
      </c>
      <c r="GA101" s="432" t="str">
        <f t="shared" si="307"/>
        <v/>
      </c>
      <c r="GB101" s="432" t="str">
        <f t="shared" si="307"/>
        <v/>
      </c>
      <c r="GC101" s="432" t="str">
        <f t="shared" si="307"/>
        <v/>
      </c>
      <c r="GD101" s="432" t="str">
        <f t="shared" si="307"/>
        <v/>
      </c>
      <c r="GE101" s="432" t="str">
        <f t="shared" si="307"/>
        <v/>
      </c>
      <c r="GF101" s="432" t="str">
        <f t="shared" si="307"/>
        <v/>
      </c>
      <c r="GG101" s="432" t="str">
        <f t="shared" si="308"/>
        <v/>
      </c>
      <c r="GH101" s="432" t="str">
        <f t="shared" si="308"/>
        <v/>
      </c>
      <c r="GI101" s="432" t="str">
        <f t="shared" si="308"/>
        <v/>
      </c>
      <c r="GJ101" s="432" t="str">
        <f t="shared" si="308"/>
        <v/>
      </c>
      <c r="GK101" s="432" t="str">
        <f t="shared" si="308"/>
        <v/>
      </c>
      <c r="GL101" s="432" t="str">
        <f t="shared" si="308"/>
        <v/>
      </c>
      <c r="GM101" s="432" t="str">
        <f t="shared" si="308"/>
        <v/>
      </c>
      <c r="GN101" s="432" t="str">
        <f t="shared" si="308"/>
        <v/>
      </c>
      <c r="GO101" s="432" t="str">
        <f t="shared" si="308"/>
        <v/>
      </c>
      <c r="GP101" s="432" t="str">
        <f t="shared" si="308"/>
        <v/>
      </c>
      <c r="GQ101" s="432" t="str">
        <f t="shared" si="309"/>
        <v/>
      </c>
      <c r="GR101" s="432" t="str">
        <f t="shared" si="309"/>
        <v/>
      </c>
      <c r="GS101" s="432" t="str">
        <f t="shared" si="309"/>
        <v/>
      </c>
      <c r="GT101" s="432" t="str">
        <f t="shared" si="309"/>
        <v/>
      </c>
      <c r="GU101" s="432" t="str">
        <f t="shared" si="309"/>
        <v/>
      </c>
      <c r="GV101" s="432" t="str">
        <f t="shared" si="309"/>
        <v/>
      </c>
      <c r="GW101" s="432" t="str">
        <f t="shared" si="309"/>
        <v/>
      </c>
      <c r="GX101" s="432" t="str">
        <f t="shared" si="309"/>
        <v/>
      </c>
      <c r="GY101" s="432" t="str">
        <f t="shared" si="309"/>
        <v/>
      </c>
      <c r="GZ101" s="432" t="str">
        <f t="shared" si="309"/>
        <v/>
      </c>
      <c r="HA101" s="432" t="str">
        <f t="shared" si="310"/>
        <v/>
      </c>
      <c r="HB101" s="432" t="str">
        <f t="shared" si="310"/>
        <v/>
      </c>
      <c r="HC101" s="432" t="str">
        <f t="shared" si="310"/>
        <v/>
      </c>
      <c r="HD101" s="432" t="str">
        <f t="shared" si="310"/>
        <v/>
      </c>
      <c r="HE101" s="432" t="str">
        <f t="shared" si="310"/>
        <v/>
      </c>
      <c r="HF101" s="432" t="str">
        <f t="shared" si="310"/>
        <v/>
      </c>
      <c r="HG101" s="432" t="str">
        <f t="shared" si="310"/>
        <v/>
      </c>
      <c r="HH101" s="432" t="str">
        <f t="shared" si="310"/>
        <v/>
      </c>
      <c r="HI101" s="432" t="str">
        <f t="shared" si="310"/>
        <v/>
      </c>
      <c r="HJ101" s="432" t="str">
        <f t="shared" si="310"/>
        <v/>
      </c>
      <c r="HK101" s="432" t="str">
        <f t="shared" si="311"/>
        <v/>
      </c>
      <c r="HL101" s="432" t="str">
        <f t="shared" si="311"/>
        <v/>
      </c>
      <c r="HM101" s="432" t="str">
        <f t="shared" si="311"/>
        <v/>
      </c>
      <c r="HN101" s="432" t="str">
        <f t="shared" si="311"/>
        <v/>
      </c>
      <c r="HO101" s="432" t="str">
        <f t="shared" si="311"/>
        <v/>
      </c>
      <c r="HP101" s="432" t="str">
        <f t="shared" si="311"/>
        <v/>
      </c>
      <c r="HQ101" s="432" t="str">
        <f t="shared" si="311"/>
        <v/>
      </c>
      <c r="HR101" s="432" t="str">
        <f t="shared" si="311"/>
        <v/>
      </c>
      <c r="HS101" s="432" t="str">
        <f t="shared" si="311"/>
        <v/>
      </c>
      <c r="HT101" s="432" t="str">
        <f t="shared" si="311"/>
        <v/>
      </c>
      <c r="HU101" s="432" t="str">
        <f t="shared" si="312"/>
        <v/>
      </c>
      <c r="HV101" s="432" t="str">
        <f t="shared" si="312"/>
        <v/>
      </c>
      <c r="HW101" s="432" t="str">
        <f t="shared" si="312"/>
        <v/>
      </c>
      <c r="HX101" s="432" t="str">
        <f t="shared" si="312"/>
        <v/>
      </c>
      <c r="HY101" s="432" t="str">
        <f t="shared" si="312"/>
        <v/>
      </c>
      <c r="HZ101" s="432" t="str">
        <f t="shared" si="312"/>
        <v/>
      </c>
      <c r="IA101" s="432" t="str">
        <f t="shared" si="312"/>
        <v/>
      </c>
      <c r="IB101" s="432" t="str">
        <f t="shared" si="312"/>
        <v/>
      </c>
      <c r="IC101" s="432" t="str">
        <f t="shared" si="312"/>
        <v/>
      </c>
      <c r="ID101" s="432" t="str">
        <f t="shared" si="312"/>
        <v/>
      </c>
      <c r="IE101" s="432" t="str">
        <f t="shared" si="313"/>
        <v/>
      </c>
      <c r="IF101" s="432" t="str">
        <f t="shared" si="313"/>
        <v/>
      </c>
      <c r="IG101" s="432" t="str">
        <f t="shared" si="313"/>
        <v/>
      </c>
      <c r="IH101" s="432" t="str">
        <f t="shared" si="313"/>
        <v/>
      </c>
      <c r="II101" s="432" t="str">
        <f t="shared" si="313"/>
        <v/>
      </c>
      <c r="IJ101" s="432" t="str">
        <f t="shared" si="313"/>
        <v/>
      </c>
      <c r="IK101" s="432" t="str">
        <f t="shared" si="313"/>
        <v/>
      </c>
      <c r="IL101" s="432" t="str">
        <f t="shared" si="313"/>
        <v/>
      </c>
      <c r="IM101" s="432" t="str">
        <f t="shared" si="313"/>
        <v/>
      </c>
      <c r="IN101" s="432" t="str">
        <f t="shared" si="313"/>
        <v/>
      </c>
      <c r="IO101" s="432" t="str">
        <f t="shared" si="314"/>
        <v/>
      </c>
      <c r="IP101" s="432" t="str">
        <f t="shared" si="314"/>
        <v/>
      </c>
      <c r="IQ101" s="432" t="str">
        <f t="shared" si="314"/>
        <v/>
      </c>
      <c r="IR101" s="432" t="str">
        <f t="shared" si="314"/>
        <v/>
      </c>
      <c r="IS101" s="432" t="str">
        <f t="shared" si="314"/>
        <v/>
      </c>
      <c r="IT101" s="432" t="str">
        <f t="shared" si="314"/>
        <v/>
      </c>
      <c r="IU101" s="432" t="str">
        <f t="shared" si="314"/>
        <v/>
      </c>
      <c r="IV101" s="432" t="str">
        <f t="shared" si="314"/>
        <v/>
      </c>
      <c r="IW101" s="432" t="str">
        <f t="shared" si="314"/>
        <v/>
      </c>
      <c r="IX101" s="432" t="str">
        <f t="shared" si="314"/>
        <v/>
      </c>
      <c r="IY101" s="432" t="str">
        <f t="shared" si="315"/>
        <v/>
      </c>
      <c r="IZ101" s="432" t="str">
        <f t="shared" si="315"/>
        <v/>
      </c>
      <c r="JA101" s="432" t="str">
        <f t="shared" si="315"/>
        <v/>
      </c>
      <c r="JB101" s="432" t="str">
        <f t="shared" si="315"/>
        <v/>
      </c>
      <c r="JC101" s="432" t="str">
        <f t="shared" si="315"/>
        <v/>
      </c>
      <c r="JD101" s="432" t="str">
        <f t="shared" si="315"/>
        <v/>
      </c>
      <c r="JE101" s="432" t="str">
        <f t="shared" si="315"/>
        <v/>
      </c>
      <c r="JF101" s="432" t="str">
        <f t="shared" si="315"/>
        <v/>
      </c>
      <c r="JG101" s="432" t="str">
        <f t="shared" si="315"/>
        <v/>
      </c>
      <c r="JH101" s="432" t="str">
        <f t="shared" si="315"/>
        <v/>
      </c>
      <c r="JI101" s="432" t="str">
        <f t="shared" si="316"/>
        <v/>
      </c>
      <c r="JJ101" s="432" t="str">
        <f t="shared" si="316"/>
        <v/>
      </c>
      <c r="JK101" s="432" t="str">
        <f t="shared" si="316"/>
        <v/>
      </c>
      <c r="JL101" s="432" t="str">
        <f t="shared" si="316"/>
        <v/>
      </c>
      <c r="JM101" s="432" t="str">
        <f t="shared" si="316"/>
        <v/>
      </c>
      <c r="JN101" s="432" t="str">
        <f t="shared" si="316"/>
        <v/>
      </c>
      <c r="JO101" s="432" t="str">
        <f t="shared" si="316"/>
        <v/>
      </c>
      <c r="JP101" s="432" t="str">
        <f t="shared" si="316"/>
        <v/>
      </c>
      <c r="JQ101" s="432" t="str">
        <f t="shared" si="316"/>
        <v/>
      </c>
      <c r="JR101" s="432" t="str">
        <f t="shared" si="316"/>
        <v/>
      </c>
      <c r="JS101" s="432" t="str">
        <f t="shared" si="317"/>
        <v/>
      </c>
      <c r="JT101" s="432" t="str">
        <f t="shared" si="317"/>
        <v/>
      </c>
      <c r="JU101" s="432" t="str">
        <f t="shared" si="317"/>
        <v/>
      </c>
      <c r="JV101" s="432" t="str">
        <f t="shared" si="317"/>
        <v/>
      </c>
      <c r="JW101" s="432" t="str">
        <f t="shared" si="317"/>
        <v/>
      </c>
      <c r="JX101" s="432" t="str">
        <f t="shared" si="317"/>
        <v/>
      </c>
      <c r="JY101" s="432" t="str">
        <f t="shared" si="317"/>
        <v/>
      </c>
      <c r="JZ101" s="432" t="str">
        <f t="shared" si="317"/>
        <v/>
      </c>
      <c r="KA101" s="432" t="str">
        <f t="shared" si="317"/>
        <v/>
      </c>
      <c r="KB101" s="432" t="str">
        <f t="shared" si="317"/>
        <v/>
      </c>
      <c r="KC101" s="432" t="str">
        <f t="shared" si="318"/>
        <v/>
      </c>
      <c r="KD101" s="432" t="str">
        <f t="shared" si="318"/>
        <v/>
      </c>
      <c r="KE101" s="432" t="str">
        <f t="shared" si="318"/>
        <v/>
      </c>
      <c r="KF101" s="432" t="str">
        <f t="shared" si="318"/>
        <v/>
      </c>
      <c r="KG101" s="432" t="str">
        <f t="shared" si="318"/>
        <v/>
      </c>
      <c r="KH101" s="432" t="str">
        <f t="shared" si="318"/>
        <v/>
      </c>
      <c r="KI101" s="432" t="str">
        <f t="shared" si="318"/>
        <v/>
      </c>
      <c r="KJ101" s="432" t="str">
        <f t="shared" si="318"/>
        <v/>
      </c>
      <c r="KK101" s="432" t="str">
        <f t="shared" si="318"/>
        <v/>
      </c>
      <c r="KL101" s="432" t="str">
        <f t="shared" si="318"/>
        <v/>
      </c>
      <c r="KM101" s="432" t="str">
        <f t="shared" si="319"/>
        <v/>
      </c>
      <c r="KN101" s="432" t="str">
        <f t="shared" si="319"/>
        <v/>
      </c>
      <c r="KO101" s="432" t="str">
        <f t="shared" si="319"/>
        <v/>
      </c>
      <c r="KP101" s="432" t="str">
        <f t="shared" si="319"/>
        <v/>
      </c>
      <c r="KQ101" s="432" t="str">
        <f t="shared" si="319"/>
        <v/>
      </c>
      <c r="KR101" s="432" t="str">
        <f t="shared" si="319"/>
        <v/>
      </c>
      <c r="KS101" s="432" t="str">
        <f t="shared" si="319"/>
        <v/>
      </c>
      <c r="KT101" s="432" t="str">
        <f t="shared" si="319"/>
        <v/>
      </c>
      <c r="KU101" s="432" t="str">
        <f t="shared" si="319"/>
        <v/>
      </c>
      <c r="KV101" s="432" t="str">
        <f t="shared" si="319"/>
        <v/>
      </c>
      <c r="KW101" s="432" t="str">
        <f t="shared" si="320"/>
        <v/>
      </c>
      <c r="KX101" s="432" t="str">
        <f t="shared" si="320"/>
        <v/>
      </c>
      <c r="KY101" s="432" t="str">
        <f t="shared" si="320"/>
        <v/>
      </c>
      <c r="KZ101" s="432" t="str">
        <f t="shared" si="320"/>
        <v/>
      </c>
      <c r="LA101" s="432" t="str">
        <f t="shared" si="320"/>
        <v/>
      </c>
      <c r="LB101" s="432" t="str">
        <f t="shared" si="320"/>
        <v/>
      </c>
      <c r="LC101" s="432" t="str">
        <f t="shared" si="320"/>
        <v/>
      </c>
      <c r="LD101" s="432" t="str">
        <f t="shared" si="320"/>
        <v/>
      </c>
      <c r="LE101" s="432" t="str">
        <f t="shared" si="320"/>
        <v/>
      </c>
      <c r="LF101" s="432" t="str">
        <f t="shared" si="320"/>
        <v/>
      </c>
      <c r="LG101" s="432" t="str">
        <f t="shared" si="321"/>
        <v/>
      </c>
      <c r="LH101" s="432" t="str">
        <f t="shared" si="321"/>
        <v/>
      </c>
      <c r="LI101" s="432" t="str">
        <f t="shared" si="321"/>
        <v/>
      </c>
      <c r="LJ101" s="432" t="str">
        <f t="shared" si="321"/>
        <v/>
      </c>
      <c r="LK101" s="432" t="str">
        <f t="shared" si="321"/>
        <v/>
      </c>
      <c r="LL101" s="432" t="str">
        <f t="shared" si="321"/>
        <v/>
      </c>
      <c r="LM101" s="432" t="str">
        <f t="shared" si="321"/>
        <v/>
      </c>
      <c r="LN101" s="432" t="str">
        <f t="shared" si="321"/>
        <v/>
      </c>
      <c r="LO101" s="432" t="str">
        <f t="shared" si="321"/>
        <v/>
      </c>
      <c r="LP101" s="432" t="str">
        <f t="shared" si="321"/>
        <v/>
      </c>
      <c r="LQ101" s="432" t="str">
        <f t="shared" si="322"/>
        <v/>
      </c>
      <c r="LR101" s="432" t="str">
        <f t="shared" si="322"/>
        <v/>
      </c>
      <c r="LS101" s="432" t="str">
        <f t="shared" si="322"/>
        <v/>
      </c>
      <c r="LT101" s="432" t="str">
        <f t="shared" si="322"/>
        <v/>
      </c>
      <c r="LU101" s="432" t="str">
        <f t="shared" si="322"/>
        <v/>
      </c>
      <c r="LV101" s="432" t="str">
        <f t="shared" si="322"/>
        <v/>
      </c>
      <c r="LW101" s="432" t="str">
        <f t="shared" si="322"/>
        <v/>
      </c>
      <c r="LX101" s="432" t="str">
        <f t="shared" si="322"/>
        <v/>
      </c>
      <c r="LY101" s="432" t="str">
        <f t="shared" si="322"/>
        <v/>
      </c>
      <c r="LZ101" s="432" t="str">
        <f t="shared" si="322"/>
        <v/>
      </c>
      <c r="MA101" s="432" t="str">
        <f t="shared" si="323"/>
        <v/>
      </c>
      <c r="MB101" s="432" t="str">
        <f t="shared" si="323"/>
        <v/>
      </c>
      <c r="MC101" s="432" t="str">
        <f t="shared" si="323"/>
        <v/>
      </c>
      <c r="MD101" s="432" t="str">
        <f t="shared" si="323"/>
        <v/>
      </c>
      <c r="ME101" s="432" t="str">
        <f t="shared" si="323"/>
        <v/>
      </c>
      <c r="MF101" s="432" t="str">
        <f t="shared" si="323"/>
        <v/>
      </c>
      <c r="MG101" s="432" t="str">
        <f t="shared" si="323"/>
        <v/>
      </c>
      <c r="MH101" s="432" t="str">
        <f t="shared" si="323"/>
        <v/>
      </c>
      <c r="MI101" s="432" t="str">
        <f t="shared" si="323"/>
        <v/>
      </c>
      <c r="MJ101" s="432" t="str">
        <f t="shared" si="323"/>
        <v/>
      </c>
      <c r="MK101" s="432" t="str">
        <f t="shared" si="324"/>
        <v/>
      </c>
      <c r="ML101" s="432" t="str">
        <f t="shared" si="324"/>
        <v/>
      </c>
      <c r="MM101" s="432" t="str">
        <f t="shared" si="324"/>
        <v/>
      </c>
      <c r="MN101" s="432" t="str">
        <f t="shared" si="324"/>
        <v/>
      </c>
      <c r="MO101" s="432" t="str">
        <f t="shared" si="324"/>
        <v/>
      </c>
      <c r="MP101" s="432" t="str">
        <f t="shared" si="324"/>
        <v/>
      </c>
      <c r="MQ101" s="432" t="str">
        <f t="shared" si="324"/>
        <v/>
      </c>
      <c r="MR101" s="432" t="str">
        <f t="shared" si="324"/>
        <v/>
      </c>
      <c r="MS101" s="432" t="str">
        <f t="shared" si="324"/>
        <v/>
      </c>
      <c r="MT101" s="432" t="str">
        <f t="shared" si="324"/>
        <v/>
      </c>
      <c r="MU101" s="432" t="str">
        <f t="shared" si="325"/>
        <v/>
      </c>
      <c r="MV101" s="432" t="str">
        <f t="shared" si="325"/>
        <v/>
      </c>
      <c r="MW101" s="432" t="str">
        <f t="shared" si="325"/>
        <v/>
      </c>
      <c r="MX101" s="432" t="str">
        <f t="shared" si="325"/>
        <v/>
      </c>
      <c r="MY101" s="432" t="str">
        <f t="shared" si="325"/>
        <v/>
      </c>
      <c r="MZ101" s="432" t="str">
        <f t="shared" si="325"/>
        <v/>
      </c>
      <c r="NA101" s="432" t="str">
        <f t="shared" si="325"/>
        <v/>
      </c>
      <c r="NB101" s="432" t="str">
        <f t="shared" si="325"/>
        <v/>
      </c>
      <c r="NC101" s="432" t="str">
        <f t="shared" si="325"/>
        <v/>
      </c>
      <c r="ND101" s="432" t="str">
        <f t="shared" si="325"/>
        <v/>
      </c>
      <c r="NE101" s="432" t="str">
        <f t="shared" si="326"/>
        <v/>
      </c>
      <c r="NF101" s="432" t="str">
        <f t="shared" si="326"/>
        <v/>
      </c>
      <c r="NG101" s="432" t="str">
        <f t="shared" si="326"/>
        <v/>
      </c>
      <c r="NH101" s="432" t="str">
        <f t="shared" si="326"/>
        <v/>
      </c>
      <c r="NI101" s="432" t="str">
        <f t="shared" si="326"/>
        <v/>
      </c>
      <c r="NJ101" s="432" t="str">
        <f t="shared" si="326"/>
        <v/>
      </c>
      <c r="NK101" s="432" t="str">
        <f t="shared" si="326"/>
        <v/>
      </c>
      <c r="NL101" s="432" t="str">
        <f t="shared" si="326"/>
        <v/>
      </c>
      <c r="NM101" s="432" t="str">
        <f t="shared" si="326"/>
        <v/>
      </c>
      <c r="NN101" s="432" t="str">
        <f t="shared" si="326"/>
        <v/>
      </c>
      <c r="NO101" s="432" t="str">
        <f t="shared" si="327"/>
        <v/>
      </c>
      <c r="NP101" s="432" t="str">
        <f t="shared" si="327"/>
        <v/>
      </c>
      <c r="NQ101" s="432" t="str">
        <f t="shared" si="327"/>
        <v/>
      </c>
      <c r="NR101" s="432" t="str">
        <f t="shared" si="327"/>
        <v/>
      </c>
      <c r="NS101" s="432" t="str">
        <f t="shared" si="327"/>
        <v/>
      </c>
      <c r="NT101" s="432" t="str">
        <f t="shared" si="327"/>
        <v/>
      </c>
      <c r="NU101" s="432" t="str">
        <f t="shared" si="327"/>
        <v/>
      </c>
      <c r="NV101" s="432" t="str">
        <f t="shared" si="327"/>
        <v/>
      </c>
      <c r="NW101" s="432" t="str">
        <f t="shared" si="327"/>
        <v/>
      </c>
      <c r="NX101" s="432" t="str">
        <f t="shared" si="327"/>
        <v/>
      </c>
      <c r="NY101" s="432" t="str">
        <f t="shared" si="328"/>
        <v/>
      </c>
      <c r="NZ101" s="432" t="str">
        <f t="shared" si="328"/>
        <v/>
      </c>
      <c r="OA101" s="432" t="str">
        <f t="shared" si="328"/>
        <v/>
      </c>
      <c r="OB101" s="432" t="str">
        <f t="shared" si="328"/>
        <v/>
      </c>
      <c r="OC101" s="432" t="str">
        <f t="shared" si="328"/>
        <v/>
      </c>
      <c r="OD101" s="432" t="str">
        <f t="shared" si="328"/>
        <v/>
      </c>
      <c r="OE101" s="432" t="str">
        <f t="shared" si="328"/>
        <v/>
      </c>
      <c r="OF101" s="432" t="str">
        <f t="shared" si="328"/>
        <v/>
      </c>
      <c r="OG101" s="432" t="str">
        <f t="shared" si="328"/>
        <v/>
      </c>
      <c r="OH101" s="432" t="str">
        <f t="shared" si="328"/>
        <v/>
      </c>
      <c r="OI101" s="432" t="str">
        <f t="shared" si="329"/>
        <v/>
      </c>
      <c r="OJ101" s="432" t="str">
        <f t="shared" si="329"/>
        <v/>
      </c>
      <c r="OK101" s="432" t="str">
        <f t="shared" si="329"/>
        <v/>
      </c>
      <c r="OL101" s="432" t="str">
        <f t="shared" si="329"/>
        <v/>
      </c>
      <c r="OM101" s="432" t="str">
        <f t="shared" si="329"/>
        <v/>
      </c>
      <c r="ON101" s="432" t="str">
        <f t="shared" si="329"/>
        <v/>
      </c>
      <c r="OO101" s="432" t="str">
        <f t="shared" si="329"/>
        <v/>
      </c>
      <c r="OP101" s="432" t="str">
        <f t="shared" si="329"/>
        <v/>
      </c>
      <c r="OQ101" s="432" t="str">
        <f t="shared" si="329"/>
        <v/>
      </c>
      <c r="OR101" s="432" t="str">
        <f t="shared" si="329"/>
        <v/>
      </c>
      <c r="OS101" s="432" t="str">
        <f t="shared" si="330"/>
        <v/>
      </c>
      <c r="OT101" s="432" t="str">
        <f t="shared" si="330"/>
        <v/>
      </c>
      <c r="OU101" s="432" t="str">
        <f t="shared" si="330"/>
        <v/>
      </c>
      <c r="OV101" s="432" t="str">
        <f t="shared" si="330"/>
        <v/>
      </c>
      <c r="OW101" s="432" t="str">
        <f t="shared" si="330"/>
        <v/>
      </c>
      <c r="OX101" s="432" t="str">
        <f t="shared" si="330"/>
        <v/>
      </c>
      <c r="OY101" s="432" t="str">
        <f t="shared" si="330"/>
        <v/>
      </c>
      <c r="OZ101" s="432" t="str">
        <f t="shared" si="330"/>
        <v/>
      </c>
      <c r="PA101" s="432" t="str">
        <f t="shared" si="330"/>
        <v/>
      </c>
      <c r="PB101" s="432" t="str">
        <f t="shared" si="330"/>
        <v/>
      </c>
      <c r="PC101" s="432" t="str">
        <f t="shared" si="330"/>
        <v/>
      </c>
      <c r="PD101" s="432" t="str">
        <f t="shared" si="330"/>
        <v/>
      </c>
      <c r="PE101" s="432" t="str">
        <f t="shared" si="330"/>
        <v/>
      </c>
    </row>
    <row r="102" spans="1:421" ht="15.6">
      <c r="A102" s="549"/>
      <c r="B102" s="550"/>
      <c r="C102" s="948"/>
      <c r="D102" s="550"/>
      <c r="E102" s="554"/>
      <c r="F102" s="550"/>
      <c r="G102" s="551"/>
      <c r="H102" s="552"/>
      <c r="I102" s="553"/>
      <c r="J102" s="554"/>
      <c r="K102" s="554" t="str">
        <f t="shared" si="284"/>
        <v/>
      </c>
      <c r="L102" s="657" t="str">
        <f t="shared" si="285"/>
        <v/>
      </c>
      <c r="M102" s="952" t="str">
        <f t="shared" si="283"/>
        <v/>
      </c>
      <c r="N102" s="952" t="str">
        <f t="shared" si="286"/>
        <v/>
      </c>
      <c r="O102" s="1487"/>
      <c r="P102" s="1487"/>
      <c r="Q102" s="98"/>
      <c r="R102" s="167" t="str">
        <f t="shared" si="287"/>
        <v/>
      </c>
      <c r="S102" s="167" t="str">
        <f t="shared" si="288"/>
        <v/>
      </c>
      <c r="T102" s="167" t="str">
        <f t="shared" si="289"/>
        <v/>
      </c>
      <c r="U102" s="167" t="str">
        <f t="shared" si="290"/>
        <v/>
      </c>
      <c r="V102" s="85" t="s">
        <v>703</v>
      </c>
      <c r="W102" s="450">
        <v>12.16666666666667</v>
      </c>
      <c r="X102" s="167" t="str">
        <f t="shared" si="291"/>
        <v/>
      </c>
      <c r="Y102" s="167" t="str">
        <f t="shared" si="292"/>
        <v/>
      </c>
      <c r="Z102" s="167" t="str">
        <f t="shared" si="293"/>
        <v/>
      </c>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432" t="str">
        <f t="shared" si="294"/>
        <v/>
      </c>
      <c r="AX102" s="432" t="str">
        <f t="shared" si="294"/>
        <v/>
      </c>
      <c r="AY102" s="432" t="str">
        <f t="shared" si="294"/>
        <v/>
      </c>
      <c r="AZ102" s="432" t="str">
        <f t="shared" si="294"/>
        <v/>
      </c>
      <c r="BA102" s="432" t="str">
        <f t="shared" si="294"/>
        <v/>
      </c>
      <c r="BB102" s="432" t="str">
        <f t="shared" si="294"/>
        <v/>
      </c>
      <c r="BC102" s="432" t="str">
        <f t="shared" si="294"/>
        <v/>
      </c>
      <c r="BD102" s="432" t="str">
        <f t="shared" si="294"/>
        <v/>
      </c>
      <c r="BE102" s="432" t="str">
        <f t="shared" si="294"/>
        <v/>
      </c>
      <c r="BF102" s="432" t="str">
        <f t="shared" si="294"/>
        <v/>
      </c>
      <c r="BG102" s="432" t="str">
        <f t="shared" si="295"/>
        <v/>
      </c>
      <c r="BH102" s="432" t="str">
        <f t="shared" si="295"/>
        <v/>
      </c>
      <c r="BI102" s="432" t="str">
        <f t="shared" si="295"/>
        <v/>
      </c>
      <c r="BJ102" s="432" t="str">
        <f t="shared" si="295"/>
        <v/>
      </c>
      <c r="BK102" s="432" t="str">
        <f t="shared" si="295"/>
        <v/>
      </c>
      <c r="BL102" s="432" t="str">
        <f t="shared" si="295"/>
        <v/>
      </c>
      <c r="BM102" s="432" t="str">
        <f t="shared" si="295"/>
        <v/>
      </c>
      <c r="BN102" s="432" t="str">
        <f t="shared" si="295"/>
        <v/>
      </c>
      <c r="BO102" s="432" t="str">
        <f t="shared" si="295"/>
        <v/>
      </c>
      <c r="BP102" s="432" t="str">
        <f t="shared" si="295"/>
        <v/>
      </c>
      <c r="BQ102" s="432" t="str">
        <f t="shared" si="296"/>
        <v/>
      </c>
      <c r="BR102" s="432" t="str">
        <f t="shared" si="296"/>
        <v/>
      </c>
      <c r="BS102" s="432" t="str">
        <f t="shared" si="296"/>
        <v/>
      </c>
      <c r="BT102" s="432" t="str">
        <f t="shared" si="296"/>
        <v/>
      </c>
      <c r="BU102" s="432" t="str">
        <f t="shared" si="296"/>
        <v/>
      </c>
      <c r="BV102" s="432" t="str">
        <f t="shared" si="296"/>
        <v/>
      </c>
      <c r="BW102" s="432" t="str">
        <f t="shared" si="296"/>
        <v/>
      </c>
      <c r="BX102" s="432" t="str">
        <f t="shared" si="296"/>
        <v/>
      </c>
      <c r="BY102" s="432" t="str">
        <f t="shared" si="296"/>
        <v/>
      </c>
      <c r="BZ102" s="432" t="str">
        <f t="shared" si="296"/>
        <v/>
      </c>
      <c r="CA102" s="432" t="str">
        <f t="shared" si="297"/>
        <v/>
      </c>
      <c r="CB102" s="432" t="str">
        <f t="shared" si="297"/>
        <v/>
      </c>
      <c r="CC102" s="432" t="str">
        <f t="shared" si="297"/>
        <v/>
      </c>
      <c r="CD102" s="432" t="str">
        <f t="shared" si="297"/>
        <v/>
      </c>
      <c r="CE102" s="432" t="str">
        <f t="shared" si="297"/>
        <v/>
      </c>
      <c r="CF102" s="432" t="str">
        <f t="shared" si="297"/>
        <v/>
      </c>
      <c r="CG102" s="432" t="str">
        <f t="shared" si="297"/>
        <v/>
      </c>
      <c r="CH102" s="432" t="str">
        <f t="shared" si="297"/>
        <v/>
      </c>
      <c r="CI102" s="432" t="str">
        <f t="shared" si="297"/>
        <v/>
      </c>
      <c r="CJ102" s="432" t="str">
        <f t="shared" si="297"/>
        <v/>
      </c>
      <c r="CK102" s="432" t="str">
        <f t="shared" si="298"/>
        <v/>
      </c>
      <c r="CL102" s="432" t="str">
        <f t="shared" si="298"/>
        <v/>
      </c>
      <c r="CM102" s="432" t="str">
        <f t="shared" si="298"/>
        <v/>
      </c>
      <c r="CN102" s="432" t="str">
        <f t="shared" si="298"/>
        <v/>
      </c>
      <c r="CO102" s="432" t="str">
        <f t="shared" si="298"/>
        <v/>
      </c>
      <c r="CP102" s="432" t="str">
        <f t="shared" si="298"/>
        <v/>
      </c>
      <c r="CQ102" s="432" t="str">
        <f t="shared" si="298"/>
        <v/>
      </c>
      <c r="CR102" s="432" t="str">
        <f t="shared" si="298"/>
        <v/>
      </c>
      <c r="CS102" s="432" t="str">
        <f t="shared" si="298"/>
        <v/>
      </c>
      <c r="CT102" s="432" t="str">
        <f t="shared" si="298"/>
        <v/>
      </c>
      <c r="CU102" s="432" t="str">
        <f t="shared" si="299"/>
        <v/>
      </c>
      <c r="CV102" s="432" t="str">
        <f t="shared" si="299"/>
        <v/>
      </c>
      <c r="CW102" s="432" t="str">
        <f t="shared" si="299"/>
        <v/>
      </c>
      <c r="CX102" s="432" t="str">
        <f t="shared" si="299"/>
        <v/>
      </c>
      <c r="CY102" s="432" t="str">
        <f t="shared" si="299"/>
        <v/>
      </c>
      <c r="CZ102" s="432" t="str">
        <f t="shared" si="299"/>
        <v/>
      </c>
      <c r="DA102" s="432" t="str">
        <f t="shared" si="299"/>
        <v/>
      </c>
      <c r="DB102" s="432" t="str">
        <f t="shared" si="299"/>
        <v/>
      </c>
      <c r="DC102" s="432" t="str">
        <f t="shared" si="299"/>
        <v/>
      </c>
      <c r="DD102" s="432" t="str">
        <f t="shared" si="299"/>
        <v/>
      </c>
      <c r="DE102" s="432" t="str">
        <f t="shared" si="300"/>
        <v/>
      </c>
      <c r="DF102" s="432" t="str">
        <f t="shared" si="300"/>
        <v/>
      </c>
      <c r="DG102" s="432" t="str">
        <f t="shared" si="300"/>
        <v/>
      </c>
      <c r="DH102" s="432" t="str">
        <f t="shared" si="300"/>
        <v/>
      </c>
      <c r="DI102" s="432" t="str">
        <f t="shared" si="300"/>
        <v/>
      </c>
      <c r="DJ102" s="432" t="str">
        <f t="shared" si="300"/>
        <v/>
      </c>
      <c r="DK102" s="432" t="str">
        <f t="shared" si="300"/>
        <v/>
      </c>
      <c r="DL102" s="432" t="str">
        <f t="shared" si="300"/>
        <v/>
      </c>
      <c r="DM102" s="432" t="str">
        <f t="shared" si="300"/>
        <v/>
      </c>
      <c r="DN102" s="432" t="str">
        <f t="shared" si="300"/>
        <v/>
      </c>
      <c r="DO102" s="432" t="str">
        <f t="shared" si="301"/>
        <v/>
      </c>
      <c r="DP102" s="432" t="str">
        <f t="shared" si="301"/>
        <v/>
      </c>
      <c r="DQ102" s="432" t="str">
        <f t="shared" si="301"/>
        <v/>
      </c>
      <c r="DR102" s="432" t="str">
        <f t="shared" si="301"/>
        <v/>
      </c>
      <c r="DS102" s="432" t="str">
        <f t="shared" si="301"/>
        <v/>
      </c>
      <c r="DT102" s="432" t="str">
        <f t="shared" si="301"/>
        <v/>
      </c>
      <c r="DU102" s="432" t="str">
        <f t="shared" si="301"/>
        <v/>
      </c>
      <c r="DV102" s="432" t="str">
        <f t="shared" si="301"/>
        <v/>
      </c>
      <c r="DW102" s="432" t="str">
        <f t="shared" si="301"/>
        <v/>
      </c>
      <c r="DX102" s="432" t="str">
        <f t="shared" si="301"/>
        <v/>
      </c>
      <c r="DY102" s="432" t="str">
        <f t="shared" si="302"/>
        <v/>
      </c>
      <c r="DZ102" s="432" t="str">
        <f t="shared" si="302"/>
        <v/>
      </c>
      <c r="EA102" s="432" t="str">
        <f t="shared" si="302"/>
        <v/>
      </c>
      <c r="EB102" s="432" t="str">
        <f t="shared" si="302"/>
        <v/>
      </c>
      <c r="EC102" s="432" t="str">
        <f t="shared" si="302"/>
        <v/>
      </c>
      <c r="ED102" s="432" t="str">
        <f t="shared" si="302"/>
        <v/>
      </c>
      <c r="EE102" s="432" t="str">
        <f t="shared" si="302"/>
        <v/>
      </c>
      <c r="EF102" s="432" t="str">
        <f t="shared" si="302"/>
        <v/>
      </c>
      <c r="EG102" s="432" t="str">
        <f t="shared" si="302"/>
        <v/>
      </c>
      <c r="EH102" s="432" t="str">
        <f t="shared" si="302"/>
        <v/>
      </c>
      <c r="EI102" s="432" t="str">
        <f t="shared" si="303"/>
        <v/>
      </c>
      <c r="EJ102" s="432" t="str">
        <f t="shared" si="303"/>
        <v/>
      </c>
      <c r="EK102" s="432" t="str">
        <f t="shared" si="303"/>
        <v/>
      </c>
      <c r="EL102" s="432" t="str">
        <f t="shared" si="303"/>
        <v/>
      </c>
      <c r="EM102" s="432" t="str">
        <f t="shared" si="303"/>
        <v/>
      </c>
      <c r="EN102" s="432" t="str">
        <f t="shared" si="303"/>
        <v/>
      </c>
      <c r="EO102" s="432" t="str">
        <f t="shared" si="303"/>
        <v/>
      </c>
      <c r="EP102" s="432" t="str">
        <f t="shared" si="303"/>
        <v/>
      </c>
      <c r="EQ102" s="432" t="str">
        <f t="shared" si="303"/>
        <v/>
      </c>
      <c r="ER102" s="432" t="str">
        <f t="shared" si="303"/>
        <v/>
      </c>
      <c r="ES102" s="432" t="str">
        <f t="shared" si="304"/>
        <v/>
      </c>
      <c r="ET102" s="432" t="str">
        <f t="shared" si="304"/>
        <v/>
      </c>
      <c r="EU102" s="432" t="str">
        <f t="shared" si="304"/>
        <v/>
      </c>
      <c r="EV102" s="432" t="str">
        <f t="shared" si="304"/>
        <v/>
      </c>
      <c r="EW102" s="432" t="str">
        <f t="shared" si="304"/>
        <v/>
      </c>
      <c r="EX102" s="432" t="str">
        <f t="shared" si="304"/>
        <v/>
      </c>
      <c r="EY102" s="432" t="str">
        <f t="shared" si="304"/>
        <v/>
      </c>
      <c r="EZ102" s="432" t="str">
        <f t="shared" si="304"/>
        <v/>
      </c>
      <c r="FA102" s="432" t="str">
        <f t="shared" si="304"/>
        <v/>
      </c>
      <c r="FB102" s="432" t="str">
        <f t="shared" si="304"/>
        <v/>
      </c>
      <c r="FC102" s="432" t="str">
        <f t="shared" si="305"/>
        <v/>
      </c>
      <c r="FD102" s="432" t="str">
        <f t="shared" si="305"/>
        <v/>
      </c>
      <c r="FE102" s="432" t="str">
        <f t="shared" si="305"/>
        <v/>
      </c>
      <c r="FF102" s="432" t="str">
        <f t="shared" si="305"/>
        <v/>
      </c>
      <c r="FG102" s="432" t="str">
        <f t="shared" si="305"/>
        <v/>
      </c>
      <c r="FH102" s="432" t="str">
        <f t="shared" si="305"/>
        <v/>
      </c>
      <c r="FI102" s="432" t="str">
        <f t="shared" si="305"/>
        <v/>
      </c>
      <c r="FJ102" s="432" t="str">
        <f t="shared" si="305"/>
        <v/>
      </c>
      <c r="FK102" s="432" t="str">
        <f t="shared" si="305"/>
        <v/>
      </c>
      <c r="FL102" s="432" t="str">
        <f t="shared" si="305"/>
        <v/>
      </c>
      <c r="FM102" s="432" t="str">
        <f t="shared" si="306"/>
        <v/>
      </c>
      <c r="FN102" s="432" t="str">
        <f t="shared" si="306"/>
        <v/>
      </c>
      <c r="FO102" s="432" t="str">
        <f t="shared" si="306"/>
        <v/>
      </c>
      <c r="FP102" s="432" t="str">
        <f t="shared" si="306"/>
        <v/>
      </c>
      <c r="FQ102" s="432" t="str">
        <f t="shared" si="306"/>
        <v/>
      </c>
      <c r="FR102" s="432" t="str">
        <f t="shared" si="306"/>
        <v/>
      </c>
      <c r="FS102" s="432" t="str">
        <f t="shared" si="306"/>
        <v/>
      </c>
      <c r="FT102" s="432" t="str">
        <f t="shared" si="306"/>
        <v/>
      </c>
      <c r="FU102" s="432" t="str">
        <f t="shared" si="306"/>
        <v/>
      </c>
      <c r="FV102" s="432" t="str">
        <f t="shared" si="306"/>
        <v/>
      </c>
      <c r="FW102" s="432" t="str">
        <f t="shared" si="307"/>
        <v/>
      </c>
      <c r="FX102" s="432" t="str">
        <f t="shared" si="307"/>
        <v/>
      </c>
      <c r="FY102" s="432" t="str">
        <f t="shared" si="307"/>
        <v/>
      </c>
      <c r="FZ102" s="432" t="str">
        <f t="shared" si="307"/>
        <v/>
      </c>
      <c r="GA102" s="432" t="str">
        <f t="shared" si="307"/>
        <v/>
      </c>
      <c r="GB102" s="432" t="str">
        <f t="shared" si="307"/>
        <v/>
      </c>
      <c r="GC102" s="432" t="str">
        <f t="shared" si="307"/>
        <v/>
      </c>
      <c r="GD102" s="432" t="str">
        <f t="shared" si="307"/>
        <v/>
      </c>
      <c r="GE102" s="432" t="str">
        <f t="shared" si="307"/>
        <v/>
      </c>
      <c r="GF102" s="432" t="str">
        <f t="shared" si="307"/>
        <v/>
      </c>
      <c r="GG102" s="432" t="str">
        <f t="shared" si="308"/>
        <v/>
      </c>
      <c r="GH102" s="432" t="str">
        <f t="shared" si="308"/>
        <v/>
      </c>
      <c r="GI102" s="432" t="str">
        <f t="shared" si="308"/>
        <v/>
      </c>
      <c r="GJ102" s="432" t="str">
        <f t="shared" si="308"/>
        <v/>
      </c>
      <c r="GK102" s="432" t="str">
        <f t="shared" si="308"/>
        <v/>
      </c>
      <c r="GL102" s="432" t="str">
        <f t="shared" si="308"/>
        <v/>
      </c>
      <c r="GM102" s="432" t="str">
        <f t="shared" si="308"/>
        <v/>
      </c>
      <c r="GN102" s="432" t="str">
        <f t="shared" si="308"/>
        <v/>
      </c>
      <c r="GO102" s="432" t="str">
        <f t="shared" si="308"/>
        <v/>
      </c>
      <c r="GP102" s="432" t="str">
        <f t="shared" si="308"/>
        <v/>
      </c>
      <c r="GQ102" s="432" t="str">
        <f t="shared" si="309"/>
        <v/>
      </c>
      <c r="GR102" s="432" t="str">
        <f t="shared" si="309"/>
        <v/>
      </c>
      <c r="GS102" s="432" t="str">
        <f t="shared" si="309"/>
        <v/>
      </c>
      <c r="GT102" s="432" t="str">
        <f t="shared" si="309"/>
        <v/>
      </c>
      <c r="GU102" s="432" t="str">
        <f t="shared" si="309"/>
        <v/>
      </c>
      <c r="GV102" s="432" t="str">
        <f t="shared" si="309"/>
        <v/>
      </c>
      <c r="GW102" s="432" t="str">
        <f t="shared" si="309"/>
        <v/>
      </c>
      <c r="GX102" s="432" t="str">
        <f t="shared" si="309"/>
        <v/>
      </c>
      <c r="GY102" s="432" t="str">
        <f t="shared" si="309"/>
        <v/>
      </c>
      <c r="GZ102" s="432" t="str">
        <f t="shared" si="309"/>
        <v/>
      </c>
      <c r="HA102" s="432" t="str">
        <f t="shared" si="310"/>
        <v/>
      </c>
      <c r="HB102" s="432" t="str">
        <f t="shared" si="310"/>
        <v/>
      </c>
      <c r="HC102" s="432" t="str">
        <f t="shared" si="310"/>
        <v/>
      </c>
      <c r="HD102" s="432" t="str">
        <f t="shared" si="310"/>
        <v/>
      </c>
      <c r="HE102" s="432" t="str">
        <f t="shared" si="310"/>
        <v/>
      </c>
      <c r="HF102" s="432" t="str">
        <f t="shared" si="310"/>
        <v/>
      </c>
      <c r="HG102" s="432" t="str">
        <f t="shared" si="310"/>
        <v/>
      </c>
      <c r="HH102" s="432" t="str">
        <f t="shared" si="310"/>
        <v/>
      </c>
      <c r="HI102" s="432" t="str">
        <f t="shared" si="310"/>
        <v/>
      </c>
      <c r="HJ102" s="432" t="str">
        <f t="shared" si="310"/>
        <v/>
      </c>
      <c r="HK102" s="432" t="str">
        <f t="shared" si="311"/>
        <v/>
      </c>
      <c r="HL102" s="432" t="str">
        <f t="shared" si="311"/>
        <v/>
      </c>
      <c r="HM102" s="432" t="str">
        <f t="shared" si="311"/>
        <v/>
      </c>
      <c r="HN102" s="432" t="str">
        <f t="shared" si="311"/>
        <v/>
      </c>
      <c r="HO102" s="432" t="str">
        <f t="shared" si="311"/>
        <v/>
      </c>
      <c r="HP102" s="432" t="str">
        <f t="shared" si="311"/>
        <v/>
      </c>
      <c r="HQ102" s="432" t="str">
        <f t="shared" si="311"/>
        <v/>
      </c>
      <c r="HR102" s="432" t="str">
        <f t="shared" si="311"/>
        <v/>
      </c>
      <c r="HS102" s="432" t="str">
        <f t="shared" si="311"/>
        <v/>
      </c>
      <c r="HT102" s="432" t="str">
        <f t="shared" si="311"/>
        <v/>
      </c>
      <c r="HU102" s="432" t="str">
        <f t="shared" si="312"/>
        <v/>
      </c>
      <c r="HV102" s="432" t="str">
        <f t="shared" si="312"/>
        <v/>
      </c>
      <c r="HW102" s="432" t="str">
        <f t="shared" si="312"/>
        <v/>
      </c>
      <c r="HX102" s="432" t="str">
        <f t="shared" si="312"/>
        <v/>
      </c>
      <c r="HY102" s="432" t="str">
        <f t="shared" si="312"/>
        <v/>
      </c>
      <c r="HZ102" s="432" t="str">
        <f t="shared" si="312"/>
        <v/>
      </c>
      <c r="IA102" s="432" t="str">
        <f t="shared" si="312"/>
        <v/>
      </c>
      <c r="IB102" s="432" t="str">
        <f t="shared" si="312"/>
        <v/>
      </c>
      <c r="IC102" s="432" t="str">
        <f t="shared" si="312"/>
        <v/>
      </c>
      <c r="ID102" s="432" t="str">
        <f t="shared" si="312"/>
        <v/>
      </c>
      <c r="IE102" s="432" t="str">
        <f t="shared" si="313"/>
        <v/>
      </c>
      <c r="IF102" s="432" t="str">
        <f t="shared" si="313"/>
        <v/>
      </c>
      <c r="IG102" s="432" t="str">
        <f t="shared" si="313"/>
        <v/>
      </c>
      <c r="IH102" s="432" t="str">
        <f t="shared" si="313"/>
        <v/>
      </c>
      <c r="II102" s="432" t="str">
        <f t="shared" si="313"/>
        <v/>
      </c>
      <c r="IJ102" s="432" t="str">
        <f t="shared" si="313"/>
        <v/>
      </c>
      <c r="IK102" s="432" t="str">
        <f t="shared" si="313"/>
        <v/>
      </c>
      <c r="IL102" s="432" t="str">
        <f t="shared" si="313"/>
        <v/>
      </c>
      <c r="IM102" s="432" t="str">
        <f t="shared" si="313"/>
        <v/>
      </c>
      <c r="IN102" s="432" t="str">
        <f t="shared" si="313"/>
        <v/>
      </c>
      <c r="IO102" s="432" t="str">
        <f t="shared" si="314"/>
        <v/>
      </c>
      <c r="IP102" s="432" t="str">
        <f t="shared" si="314"/>
        <v/>
      </c>
      <c r="IQ102" s="432" t="str">
        <f t="shared" si="314"/>
        <v/>
      </c>
      <c r="IR102" s="432" t="str">
        <f t="shared" si="314"/>
        <v/>
      </c>
      <c r="IS102" s="432" t="str">
        <f t="shared" si="314"/>
        <v/>
      </c>
      <c r="IT102" s="432" t="str">
        <f t="shared" si="314"/>
        <v/>
      </c>
      <c r="IU102" s="432" t="str">
        <f t="shared" si="314"/>
        <v/>
      </c>
      <c r="IV102" s="432" t="str">
        <f t="shared" si="314"/>
        <v/>
      </c>
      <c r="IW102" s="432" t="str">
        <f t="shared" si="314"/>
        <v/>
      </c>
      <c r="IX102" s="432" t="str">
        <f t="shared" si="314"/>
        <v/>
      </c>
      <c r="IY102" s="432" t="str">
        <f t="shared" si="315"/>
        <v/>
      </c>
      <c r="IZ102" s="432" t="str">
        <f t="shared" si="315"/>
        <v/>
      </c>
      <c r="JA102" s="432" t="str">
        <f t="shared" si="315"/>
        <v/>
      </c>
      <c r="JB102" s="432" t="str">
        <f t="shared" si="315"/>
        <v/>
      </c>
      <c r="JC102" s="432" t="str">
        <f t="shared" si="315"/>
        <v/>
      </c>
      <c r="JD102" s="432" t="str">
        <f t="shared" si="315"/>
        <v/>
      </c>
      <c r="JE102" s="432" t="str">
        <f t="shared" si="315"/>
        <v/>
      </c>
      <c r="JF102" s="432" t="str">
        <f t="shared" si="315"/>
        <v/>
      </c>
      <c r="JG102" s="432" t="str">
        <f t="shared" si="315"/>
        <v/>
      </c>
      <c r="JH102" s="432" t="str">
        <f t="shared" si="315"/>
        <v/>
      </c>
      <c r="JI102" s="432" t="str">
        <f t="shared" si="316"/>
        <v/>
      </c>
      <c r="JJ102" s="432" t="str">
        <f t="shared" si="316"/>
        <v/>
      </c>
      <c r="JK102" s="432" t="str">
        <f t="shared" si="316"/>
        <v/>
      </c>
      <c r="JL102" s="432" t="str">
        <f t="shared" si="316"/>
        <v/>
      </c>
      <c r="JM102" s="432" t="str">
        <f t="shared" si="316"/>
        <v/>
      </c>
      <c r="JN102" s="432" t="str">
        <f t="shared" si="316"/>
        <v/>
      </c>
      <c r="JO102" s="432" t="str">
        <f t="shared" si="316"/>
        <v/>
      </c>
      <c r="JP102" s="432" t="str">
        <f t="shared" si="316"/>
        <v/>
      </c>
      <c r="JQ102" s="432" t="str">
        <f t="shared" si="316"/>
        <v/>
      </c>
      <c r="JR102" s="432" t="str">
        <f t="shared" si="316"/>
        <v/>
      </c>
      <c r="JS102" s="432" t="str">
        <f t="shared" si="317"/>
        <v/>
      </c>
      <c r="JT102" s="432" t="str">
        <f t="shared" si="317"/>
        <v/>
      </c>
      <c r="JU102" s="432" t="str">
        <f t="shared" si="317"/>
        <v/>
      </c>
      <c r="JV102" s="432" t="str">
        <f t="shared" si="317"/>
        <v/>
      </c>
      <c r="JW102" s="432" t="str">
        <f t="shared" si="317"/>
        <v/>
      </c>
      <c r="JX102" s="432" t="str">
        <f t="shared" si="317"/>
        <v/>
      </c>
      <c r="JY102" s="432" t="str">
        <f t="shared" si="317"/>
        <v/>
      </c>
      <c r="JZ102" s="432" t="str">
        <f t="shared" si="317"/>
        <v/>
      </c>
      <c r="KA102" s="432" t="str">
        <f t="shared" si="317"/>
        <v/>
      </c>
      <c r="KB102" s="432" t="str">
        <f t="shared" si="317"/>
        <v/>
      </c>
      <c r="KC102" s="432" t="str">
        <f t="shared" si="318"/>
        <v/>
      </c>
      <c r="KD102" s="432" t="str">
        <f t="shared" si="318"/>
        <v/>
      </c>
      <c r="KE102" s="432" t="str">
        <f t="shared" si="318"/>
        <v/>
      </c>
      <c r="KF102" s="432" t="str">
        <f t="shared" si="318"/>
        <v/>
      </c>
      <c r="KG102" s="432" t="str">
        <f t="shared" si="318"/>
        <v/>
      </c>
      <c r="KH102" s="432" t="str">
        <f t="shared" si="318"/>
        <v/>
      </c>
      <c r="KI102" s="432" t="str">
        <f t="shared" si="318"/>
        <v/>
      </c>
      <c r="KJ102" s="432" t="str">
        <f t="shared" si="318"/>
        <v/>
      </c>
      <c r="KK102" s="432" t="str">
        <f t="shared" si="318"/>
        <v/>
      </c>
      <c r="KL102" s="432" t="str">
        <f t="shared" si="318"/>
        <v/>
      </c>
      <c r="KM102" s="432" t="str">
        <f t="shared" si="319"/>
        <v/>
      </c>
      <c r="KN102" s="432" t="str">
        <f t="shared" si="319"/>
        <v/>
      </c>
      <c r="KO102" s="432" t="str">
        <f t="shared" si="319"/>
        <v/>
      </c>
      <c r="KP102" s="432" t="str">
        <f t="shared" si="319"/>
        <v/>
      </c>
      <c r="KQ102" s="432" t="str">
        <f t="shared" si="319"/>
        <v/>
      </c>
      <c r="KR102" s="432" t="str">
        <f t="shared" si="319"/>
        <v/>
      </c>
      <c r="KS102" s="432" t="str">
        <f t="shared" si="319"/>
        <v/>
      </c>
      <c r="KT102" s="432" t="str">
        <f t="shared" si="319"/>
        <v/>
      </c>
      <c r="KU102" s="432" t="str">
        <f t="shared" si="319"/>
        <v/>
      </c>
      <c r="KV102" s="432" t="str">
        <f t="shared" si="319"/>
        <v/>
      </c>
      <c r="KW102" s="432" t="str">
        <f t="shared" si="320"/>
        <v/>
      </c>
      <c r="KX102" s="432" t="str">
        <f t="shared" si="320"/>
        <v/>
      </c>
      <c r="KY102" s="432" t="str">
        <f t="shared" si="320"/>
        <v/>
      </c>
      <c r="KZ102" s="432" t="str">
        <f t="shared" si="320"/>
        <v/>
      </c>
      <c r="LA102" s="432" t="str">
        <f t="shared" si="320"/>
        <v/>
      </c>
      <c r="LB102" s="432" t="str">
        <f t="shared" si="320"/>
        <v/>
      </c>
      <c r="LC102" s="432" t="str">
        <f t="shared" si="320"/>
        <v/>
      </c>
      <c r="LD102" s="432" t="str">
        <f t="shared" si="320"/>
        <v/>
      </c>
      <c r="LE102" s="432" t="str">
        <f t="shared" si="320"/>
        <v/>
      </c>
      <c r="LF102" s="432" t="str">
        <f t="shared" si="320"/>
        <v/>
      </c>
      <c r="LG102" s="432" t="str">
        <f t="shared" si="321"/>
        <v/>
      </c>
      <c r="LH102" s="432" t="str">
        <f t="shared" si="321"/>
        <v/>
      </c>
      <c r="LI102" s="432" t="str">
        <f t="shared" si="321"/>
        <v/>
      </c>
      <c r="LJ102" s="432" t="str">
        <f t="shared" si="321"/>
        <v/>
      </c>
      <c r="LK102" s="432" t="str">
        <f t="shared" si="321"/>
        <v/>
      </c>
      <c r="LL102" s="432" t="str">
        <f t="shared" si="321"/>
        <v/>
      </c>
      <c r="LM102" s="432" t="str">
        <f t="shared" si="321"/>
        <v/>
      </c>
      <c r="LN102" s="432" t="str">
        <f t="shared" si="321"/>
        <v/>
      </c>
      <c r="LO102" s="432" t="str">
        <f t="shared" si="321"/>
        <v/>
      </c>
      <c r="LP102" s="432" t="str">
        <f t="shared" si="321"/>
        <v/>
      </c>
      <c r="LQ102" s="432" t="str">
        <f t="shared" si="322"/>
        <v/>
      </c>
      <c r="LR102" s="432" t="str">
        <f t="shared" si="322"/>
        <v/>
      </c>
      <c r="LS102" s="432" t="str">
        <f t="shared" si="322"/>
        <v/>
      </c>
      <c r="LT102" s="432" t="str">
        <f t="shared" si="322"/>
        <v/>
      </c>
      <c r="LU102" s="432" t="str">
        <f t="shared" si="322"/>
        <v/>
      </c>
      <c r="LV102" s="432" t="str">
        <f t="shared" si="322"/>
        <v/>
      </c>
      <c r="LW102" s="432" t="str">
        <f t="shared" si="322"/>
        <v/>
      </c>
      <c r="LX102" s="432" t="str">
        <f t="shared" si="322"/>
        <v/>
      </c>
      <c r="LY102" s="432" t="str">
        <f t="shared" si="322"/>
        <v/>
      </c>
      <c r="LZ102" s="432" t="str">
        <f t="shared" si="322"/>
        <v/>
      </c>
      <c r="MA102" s="432" t="str">
        <f t="shared" si="323"/>
        <v/>
      </c>
      <c r="MB102" s="432" t="str">
        <f t="shared" si="323"/>
        <v/>
      </c>
      <c r="MC102" s="432" t="str">
        <f t="shared" si="323"/>
        <v/>
      </c>
      <c r="MD102" s="432" t="str">
        <f t="shared" si="323"/>
        <v/>
      </c>
      <c r="ME102" s="432" t="str">
        <f t="shared" si="323"/>
        <v/>
      </c>
      <c r="MF102" s="432" t="str">
        <f t="shared" si="323"/>
        <v/>
      </c>
      <c r="MG102" s="432" t="str">
        <f t="shared" si="323"/>
        <v/>
      </c>
      <c r="MH102" s="432" t="str">
        <f t="shared" si="323"/>
        <v/>
      </c>
      <c r="MI102" s="432" t="str">
        <f t="shared" si="323"/>
        <v/>
      </c>
      <c r="MJ102" s="432" t="str">
        <f t="shared" si="323"/>
        <v/>
      </c>
      <c r="MK102" s="432" t="str">
        <f t="shared" si="324"/>
        <v/>
      </c>
      <c r="ML102" s="432" t="str">
        <f t="shared" si="324"/>
        <v/>
      </c>
      <c r="MM102" s="432" t="str">
        <f t="shared" si="324"/>
        <v/>
      </c>
      <c r="MN102" s="432" t="str">
        <f t="shared" si="324"/>
        <v/>
      </c>
      <c r="MO102" s="432" t="str">
        <f t="shared" si="324"/>
        <v/>
      </c>
      <c r="MP102" s="432" t="str">
        <f t="shared" si="324"/>
        <v/>
      </c>
      <c r="MQ102" s="432" t="str">
        <f t="shared" si="324"/>
        <v/>
      </c>
      <c r="MR102" s="432" t="str">
        <f t="shared" si="324"/>
        <v/>
      </c>
      <c r="MS102" s="432" t="str">
        <f t="shared" si="324"/>
        <v/>
      </c>
      <c r="MT102" s="432" t="str">
        <f t="shared" si="324"/>
        <v/>
      </c>
      <c r="MU102" s="432" t="str">
        <f t="shared" si="325"/>
        <v/>
      </c>
      <c r="MV102" s="432" t="str">
        <f t="shared" si="325"/>
        <v/>
      </c>
      <c r="MW102" s="432" t="str">
        <f t="shared" si="325"/>
        <v/>
      </c>
      <c r="MX102" s="432" t="str">
        <f t="shared" si="325"/>
        <v/>
      </c>
      <c r="MY102" s="432" t="str">
        <f t="shared" si="325"/>
        <v/>
      </c>
      <c r="MZ102" s="432" t="str">
        <f t="shared" si="325"/>
        <v/>
      </c>
      <c r="NA102" s="432" t="str">
        <f t="shared" si="325"/>
        <v/>
      </c>
      <c r="NB102" s="432" t="str">
        <f t="shared" si="325"/>
        <v/>
      </c>
      <c r="NC102" s="432" t="str">
        <f t="shared" si="325"/>
        <v/>
      </c>
      <c r="ND102" s="432" t="str">
        <f t="shared" si="325"/>
        <v/>
      </c>
      <c r="NE102" s="432" t="str">
        <f t="shared" si="326"/>
        <v/>
      </c>
      <c r="NF102" s="432" t="str">
        <f t="shared" si="326"/>
        <v/>
      </c>
      <c r="NG102" s="432" t="str">
        <f t="shared" si="326"/>
        <v/>
      </c>
      <c r="NH102" s="432" t="str">
        <f t="shared" si="326"/>
        <v/>
      </c>
      <c r="NI102" s="432" t="str">
        <f t="shared" si="326"/>
        <v/>
      </c>
      <c r="NJ102" s="432" t="str">
        <f t="shared" si="326"/>
        <v/>
      </c>
      <c r="NK102" s="432" t="str">
        <f t="shared" si="326"/>
        <v/>
      </c>
      <c r="NL102" s="432" t="str">
        <f t="shared" si="326"/>
        <v/>
      </c>
      <c r="NM102" s="432" t="str">
        <f t="shared" si="326"/>
        <v/>
      </c>
      <c r="NN102" s="432" t="str">
        <f t="shared" si="326"/>
        <v/>
      </c>
      <c r="NO102" s="432" t="str">
        <f t="shared" si="327"/>
        <v/>
      </c>
      <c r="NP102" s="432" t="str">
        <f t="shared" si="327"/>
        <v/>
      </c>
      <c r="NQ102" s="432" t="str">
        <f t="shared" si="327"/>
        <v/>
      </c>
      <c r="NR102" s="432" t="str">
        <f t="shared" si="327"/>
        <v/>
      </c>
      <c r="NS102" s="432" t="str">
        <f t="shared" si="327"/>
        <v/>
      </c>
      <c r="NT102" s="432" t="str">
        <f t="shared" si="327"/>
        <v/>
      </c>
      <c r="NU102" s="432" t="str">
        <f t="shared" si="327"/>
        <v/>
      </c>
      <c r="NV102" s="432" t="str">
        <f t="shared" si="327"/>
        <v/>
      </c>
      <c r="NW102" s="432" t="str">
        <f t="shared" si="327"/>
        <v/>
      </c>
      <c r="NX102" s="432" t="str">
        <f t="shared" si="327"/>
        <v/>
      </c>
      <c r="NY102" s="432" t="str">
        <f t="shared" si="328"/>
        <v/>
      </c>
      <c r="NZ102" s="432" t="str">
        <f t="shared" si="328"/>
        <v/>
      </c>
      <c r="OA102" s="432" t="str">
        <f t="shared" si="328"/>
        <v/>
      </c>
      <c r="OB102" s="432" t="str">
        <f t="shared" si="328"/>
        <v/>
      </c>
      <c r="OC102" s="432" t="str">
        <f t="shared" si="328"/>
        <v/>
      </c>
      <c r="OD102" s="432" t="str">
        <f t="shared" si="328"/>
        <v/>
      </c>
      <c r="OE102" s="432" t="str">
        <f t="shared" si="328"/>
        <v/>
      </c>
      <c r="OF102" s="432" t="str">
        <f t="shared" si="328"/>
        <v/>
      </c>
      <c r="OG102" s="432" t="str">
        <f t="shared" si="328"/>
        <v/>
      </c>
      <c r="OH102" s="432" t="str">
        <f t="shared" si="328"/>
        <v/>
      </c>
      <c r="OI102" s="432" t="str">
        <f t="shared" si="329"/>
        <v/>
      </c>
      <c r="OJ102" s="432" t="str">
        <f t="shared" si="329"/>
        <v/>
      </c>
      <c r="OK102" s="432" t="str">
        <f t="shared" si="329"/>
        <v/>
      </c>
      <c r="OL102" s="432" t="str">
        <f t="shared" si="329"/>
        <v/>
      </c>
      <c r="OM102" s="432" t="str">
        <f t="shared" si="329"/>
        <v/>
      </c>
      <c r="ON102" s="432" t="str">
        <f t="shared" si="329"/>
        <v/>
      </c>
      <c r="OO102" s="432" t="str">
        <f t="shared" si="329"/>
        <v/>
      </c>
      <c r="OP102" s="432" t="str">
        <f t="shared" si="329"/>
        <v/>
      </c>
      <c r="OQ102" s="432" t="str">
        <f t="shared" si="329"/>
        <v/>
      </c>
      <c r="OR102" s="432" t="str">
        <f t="shared" si="329"/>
        <v/>
      </c>
      <c r="OS102" s="432" t="str">
        <f t="shared" si="330"/>
        <v/>
      </c>
      <c r="OT102" s="432" t="str">
        <f t="shared" si="330"/>
        <v/>
      </c>
      <c r="OU102" s="432" t="str">
        <f t="shared" si="330"/>
        <v/>
      </c>
      <c r="OV102" s="432" t="str">
        <f t="shared" si="330"/>
        <v/>
      </c>
      <c r="OW102" s="432" t="str">
        <f t="shared" si="330"/>
        <v/>
      </c>
      <c r="OX102" s="432" t="str">
        <f t="shared" si="330"/>
        <v/>
      </c>
      <c r="OY102" s="432" t="str">
        <f t="shared" si="330"/>
        <v/>
      </c>
      <c r="OZ102" s="432" t="str">
        <f t="shared" si="330"/>
        <v/>
      </c>
      <c r="PA102" s="432" t="str">
        <f t="shared" si="330"/>
        <v/>
      </c>
      <c r="PB102" s="432" t="str">
        <f t="shared" si="330"/>
        <v/>
      </c>
      <c r="PC102" s="432" t="str">
        <f t="shared" si="330"/>
        <v/>
      </c>
      <c r="PD102" s="432" t="str">
        <f t="shared" si="330"/>
        <v/>
      </c>
      <c r="PE102" s="432" t="str">
        <f t="shared" si="330"/>
        <v/>
      </c>
    </row>
    <row r="103" spans="1:421" ht="15.6">
      <c r="A103" s="541"/>
      <c r="B103" s="542"/>
      <c r="C103" s="947"/>
      <c r="D103" s="542"/>
      <c r="E103" s="546"/>
      <c r="F103" s="542"/>
      <c r="G103" s="543"/>
      <c r="H103" s="544"/>
      <c r="I103" s="545"/>
      <c r="J103" s="546"/>
      <c r="K103" s="546" t="str">
        <f t="shared" si="284"/>
        <v/>
      </c>
      <c r="L103" s="547" t="str">
        <f t="shared" si="285"/>
        <v/>
      </c>
      <c r="M103" s="951" t="str">
        <f t="shared" si="283"/>
        <v/>
      </c>
      <c r="N103" s="951" t="str">
        <f t="shared" si="286"/>
        <v/>
      </c>
      <c r="O103" s="1486"/>
      <c r="P103" s="1486"/>
      <c r="Q103" s="98"/>
      <c r="R103" s="167" t="str">
        <f t="shared" si="287"/>
        <v/>
      </c>
      <c r="S103" s="167" t="str">
        <f t="shared" si="288"/>
        <v/>
      </c>
      <c r="T103" s="167" t="str">
        <f t="shared" si="289"/>
        <v/>
      </c>
      <c r="U103" s="167" t="str">
        <f t="shared" si="290"/>
        <v/>
      </c>
      <c r="V103" s="85" t="s">
        <v>704</v>
      </c>
      <c r="W103" s="450">
        <v>12.33333333333333</v>
      </c>
      <c r="X103" s="167" t="str">
        <f t="shared" si="291"/>
        <v/>
      </c>
      <c r="Y103" s="167" t="str">
        <f t="shared" si="292"/>
        <v/>
      </c>
      <c r="Z103" s="167" t="str">
        <f t="shared" si="293"/>
        <v/>
      </c>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432" t="str">
        <f t="shared" si="294"/>
        <v/>
      </c>
      <c r="AX103" s="432" t="str">
        <f t="shared" si="294"/>
        <v/>
      </c>
      <c r="AY103" s="432" t="str">
        <f t="shared" si="294"/>
        <v/>
      </c>
      <c r="AZ103" s="432" t="str">
        <f t="shared" si="294"/>
        <v/>
      </c>
      <c r="BA103" s="432" t="str">
        <f t="shared" si="294"/>
        <v/>
      </c>
      <c r="BB103" s="432" t="str">
        <f t="shared" si="294"/>
        <v/>
      </c>
      <c r="BC103" s="432" t="str">
        <f t="shared" si="294"/>
        <v/>
      </c>
      <c r="BD103" s="432" t="str">
        <f t="shared" si="294"/>
        <v/>
      </c>
      <c r="BE103" s="432" t="str">
        <f t="shared" si="294"/>
        <v/>
      </c>
      <c r="BF103" s="432" t="str">
        <f t="shared" si="294"/>
        <v/>
      </c>
      <c r="BG103" s="432" t="str">
        <f t="shared" si="295"/>
        <v/>
      </c>
      <c r="BH103" s="432" t="str">
        <f t="shared" si="295"/>
        <v/>
      </c>
      <c r="BI103" s="432" t="str">
        <f t="shared" si="295"/>
        <v/>
      </c>
      <c r="BJ103" s="432" t="str">
        <f t="shared" si="295"/>
        <v/>
      </c>
      <c r="BK103" s="432" t="str">
        <f t="shared" si="295"/>
        <v/>
      </c>
      <c r="BL103" s="432" t="str">
        <f t="shared" si="295"/>
        <v/>
      </c>
      <c r="BM103" s="432" t="str">
        <f t="shared" si="295"/>
        <v/>
      </c>
      <c r="BN103" s="432" t="str">
        <f t="shared" si="295"/>
        <v/>
      </c>
      <c r="BO103" s="432" t="str">
        <f t="shared" si="295"/>
        <v/>
      </c>
      <c r="BP103" s="432" t="str">
        <f t="shared" si="295"/>
        <v/>
      </c>
      <c r="BQ103" s="432" t="str">
        <f t="shared" si="296"/>
        <v/>
      </c>
      <c r="BR103" s="432" t="str">
        <f t="shared" si="296"/>
        <v/>
      </c>
      <c r="BS103" s="432" t="str">
        <f t="shared" si="296"/>
        <v/>
      </c>
      <c r="BT103" s="432" t="str">
        <f t="shared" si="296"/>
        <v/>
      </c>
      <c r="BU103" s="432" t="str">
        <f t="shared" si="296"/>
        <v/>
      </c>
      <c r="BV103" s="432" t="str">
        <f t="shared" si="296"/>
        <v/>
      </c>
      <c r="BW103" s="432" t="str">
        <f t="shared" si="296"/>
        <v/>
      </c>
      <c r="BX103" s="432" t="str">
        <f t="shared" si="296"/>
        <v/>
      </c>
      <c r="BY103" s="432" t="str">
        <f t="shared" si="296"/>
        <v/>
      </c>
      <c r="BZ103" s="432" t="str">
        <f t="shared" si="296"/>
        <v/>
      </c>
      <c r="CA103" s="432" t="str">
        <f t="shared" si="297"/>
        <v/>
      </c>
      <c r="CB103" s="432" t="str">
        <f t="shared" si="297"/>
        <v/>
      </c>
      <c r="CC103" s="432" t="str">
        <f t="shared" si="297"/>
        <v/>
      </c>
      <c r="CD103" s="432" t="str">
        <f t="shared" si="297"/>
        <v/>
      </c>
      <c r="CE103" s="432" t="str">
        <f t="shared" si="297"/>
        <v/>
      </c>
      <c r="CF103" s="432" t="str">
        <f t="shared" si="297"/>
        <v/>
      </c>
      <c r="CG103" s="432" t="str">
        <f t="shared" si="297"/>
        <v/>
      </c>
      <c r="CH103" s="432" t="str">
        <f t="shared" si="297"/>
        <v/>
      </c>
      <c r="CI103" s="432" t="str">
        <f t="shared" si="297"/>
        <v/>
      </c>
      <c r="CJ103" s="432" t="str">
        <f t="shared" si="297"/>
        <v/>
      </c>
      <c r="CK103" s="432" t="str">
        <f t="shared" si="298"/>
        <v/>
      </c>
      <c r="CL103" s="432" t="str">
        <f t="shared" si="298"/>
        <v/>
      </c>
      <c r="CM103" s="432" t="str">
        <f t="shared" si="298"/>
        <v/>
      </c>
      <c r="CN103" s="432" t="str">
        <f t="shared" si="298"/>
        <v/>
      </c>
      <c r="CO103" s="432" t="str">
        <f t="shared" si="298"/>
        <v/>
      </c>
      <c r="CP103" s="432" t="str">
        <f t="shared" si="298"/>
        <v/>
      </c>
      <c r="CQ103" s="432" t="str">
        <f t="shared" si="298"/>
        <v/>
      </c>
      <c r="CR103" s="432" t="str">
        <f t="shared" si="298"/>
        <v/>
      </c>
      <c r="CS103" s="432" t="str">
        <f t="shared" si="298"/>
        <v/>
      </c>
      <c r="CT103" s="432" t="str">
        <f t="shared" si="298"/>
        <v/>
      </c>
      <c r="CU103" s="432" t="str">
        <f t="shared" si="299"/>
        <v/>
      </c>
      <c r="CV103" s="432" t="str">
        <f t="shared" si="299"/>
        <v/>
      </c>
      <c r="CW103" s="432" t="str">
        <f t="shared" si="299"/>
        <v/>
      </c>
      <c r="CX103" s="432" t="str">
        <f t="shared" si="299"/>
        <v/>
      </c>
      <c r="CY103" s="432" t="str">
        <f t="shared" si="299"/>
        <v/>
      </c>
      <c r="CZ103" s="432" t="str">
        <f t="shared" si="299"/>
        <v/>
      </c>
      <c r="DA103" s="432" t="str">
        <f t="shared" si="299"/>
        <v/>
      </c>
      <c r="DB103" s="432" t="str">
        <f t="shared" si="299"/>
        <v/>
      </c>
      <c r="DC103" s="432" t="str">
        <f t="shared" si="299"/>
        <v/>
      </c>
      <c r="DD103" s="432" t="str">
        <f t="shared" si="299"/>
        <v/>
      </c>
      <c r="DE103" s="432" t="str">
        <f t="shared" si="300"/>
        <v/>
      </c>
      <c r="DF103" s="432" t="str">
        <f t="shared" si="300"/>
        <v/>
      </c>
      <c r="DG103" s="432" t="str">
        <f t="shared" si="300"/>
        <v/>
      </c>
      <c r="DH103" s="432" t="str">
        <f t="shared" si="300"/>
        <v/>
      </c>
      <c r="DI103" s="432" t="str">
        <f t="shared" si="300"/>
        <v/>
      </c>
      <c r="DJ103" s="432" t="str">
        <f t="shared" si="300"/>
        <v/>
      </c>
      <c r="DK103" s="432" t="str">
        <f t="shared" si="300"/>
        <v/>
      </c>
      <c r="DL103" s="432" t="str">
        <f t="shared" si="300"/>
        <v/>
      </c>
      <c r="DM103" s="432" t="str">
        <f t="shared" si="300"/>
        <v/>
      </c>
      <c r="DN103" s="432" t="str">
        <f t="shared" si="300"/>
        <v/>
      </c>
      <c r="DO103" s="432" t="str">
        <f t="shared" si="301"/>
        <v/>
      </c>
      <c r="DP103" s="432" t="str">
        <f t="shared" si="301"/>
        <v/>
      </c>
      <c r="DQ103" s="432" t="str">
        <f t="shared" si="301"/>
        <v/>
      </c>
      <c r="DR103" s="432" t="str">
        <f t="shared" si="301"/>
        <v/>
      </c>
      <c r="DS103" s="432" t="str">
        <f t="shared" si="301"/>
        <v/>
      </c>
      <c r="DT103" s="432" t="str">
        <f t="shared" si="301"/>
        <v/>
      </c>
      <c r="DU103" s="432" t="str">
        <f t="shared" si="301"/>
        <v/>
      </c>
      <c r="DV103" s="432" t="str">
        <f t="shared" si="301"/>
        <v/>
      </c>
      <c r="DW103" s="432" t="str">
        <f t="shared" si="301"/>
        <v/>
      </c>
      <c r="DX103" s="432" t="str">
        <f t="shared" si="301"/>
        <v/>
      </c>
      <c r="DY103" s="432" t="str">
        <f t="shared" si="302"/>
        <v/>
      </c>
      <c r="DZ103" s="432" t="str">
        <f t="shared" si="302"/>
        <v/>
      </c>
      <c r="EA103" s="432" t="str">
        <f t="shared" si="302"/>
        <v/>
      </c>
      <c r="EB103" s="432" t="str">
        <f t="shared" si="302"/>
        <v/>
      </c>
      <c r="EC103" s="432" t="str">
        <f t="shared" si="302"/>
        <v/>
      </c>
      <c r="ED103" s="432" t="str">
        <f t="shared" si="302"/>
        <v/>
      </c>
      <c r="EE103" s="432" t="str">
        <f t="shared" si="302"/>
        <v/>
      </c>
      <c r="EF103" s="432" t="str">
        <f t="shared" si="302"/>
        <v/>
      </c>
      <c r="EG103" s="432" t="str">
        <f t="shared" si="302"/>
        <v/>
      </c>
      <c r="EH103" s="432" t="str">
        <f t="shared" si="302"/>
        <v/>
      </c>
      <c r="EI103" s="432" t="str">
        <f t="shared" si="303"/>
        <v/>
      </c>
      <c r="EJ103" s="432" t="str">
        <f t="shared" si="303"/>
        <v/>
      </c>
      <c r="EK103" s="432" t="str">
        <f t="shared" si="303"/>
        <v/>
      </c>
      <c r="EL103" s="432" t="str">
        <f t="shared" si="303"/>
        <v/>
      </c>
      <c r="EM103" s="432" t="str">
        <f t="shared" si="303"/>
        <v/>
      </c>
      <c r="EN103" s="432" t="str">
        <f t="shared" si="303"/>
        <v/>
      </c>
      <c r="EO103" s="432" t="str">
        <f t="shared" si="303"/>
        <v/>
      </c>
      <c r="EP103" s="432" t="str">
        <f t="shared" si="303"/>
        <v/>
      </c>
      <c r="EQ103" s="432" t="str">
        <f t="shared" si="303"/>
        <v/>
      </c>
      <c r="ER103" s="432" t="str">
        <f t="shared" si="303"/>
        <v/>
      </c>
      <c r="ES103" s="432" t="str">
        <f t="shared" si="304"/>
        <v/>
      </c>
      <c r="ET103" s="432" t="str">
        <f t="shared" si="304"/>
        <v/>
      </c>
      <c r="EU103" s="432" t="str">
        <f t="shared" si="304"/>
        <v/>
      </c>
      <c r="EV103" s="432" t="str">
        <f t="shared" si="304"/>
        <v/>
      </c>
      <c r="EW103" s="432" t="str">
        <f t="shared" si="304"/>
        <v/>
      </c>
      <c r="EX103" s="432" t="str">
        <f t="shared" si="304"/>
        <v/>
      </c>
      <c r="EY103" s="432" t="str">
        <f t="shared" si="304"/>
        <v/>
      </c>
      <c r="EZ103" s="432" t="str">
        <f t="shared" si="304"/>
        <v/>
      </c>
      <c r="FA103" s="432" t="str">
        <f t="shared" si="304"/>
        <v/>
      </c>
      <c r="FB103" s="432" t="str">
        <f t="shared" si="304"/>
        <v/>
      </c>
      <c r="FC103" s="432" t="str">
        <f t="shared" si="305"/>
        <v/>
      </c>
      <c r="FD103" s="432" t="str">
        <f t="shared" si="305"/>
        <v/>
      </c>
      <c r="FE103" s="432" t="str">
        <f t="shared" si="305"/>
        <v/>
      </c>
      <c r="FF103" s="432" t="str">
        <f t="shared" si="305"/>
        <v/>
      </c>
      <c r="FG103" s="432" t="str">
        <f t="shared" si="305"/>
        <v/>
      </c>
      <c r="FH103" s="432" t="str">
        <f t="shared" si="305"/>
        <v/>
      </c>
      <c r="FI103" s="432" t="str">
        <f t="shared" si="305"/>
        <v/>
      </c>
      <c r="FJ103" s="432" t="str">
        <f t="shared" si="305"/>
        <v/>
      </c>
      <c r="FK103" s="432" t="str">
        <f t="shared" si="305"/>
        <v/>
      </c>
      <c r="FL103" s="432" t="str">
        <f t="shared" si="305"/>
        <v/>
      </c>
      <c r="FM103" s="432" t="str">
        <f t="shared" si="306"/>
        <v/>
      </c>
      <c r="FN103" s="432" t="str">
        <f t="shared" si="306"/>
        <v/>
      </c>
      <c r="FO103" s="432" t="str">
        <f t="shared" si="306"/>
        <v/>
      </c>
      <c r="FP103" s="432" t="str">
        <f t="shared" si="306"/>
        <v/>
      </c>
      <c r="FQ103" s="432" t="str">
        <f t="shared" si="306"/>
        <v/>
      </c>
      <c r="FR103" s="432" t="str">
        <f t="shared" si="306"/>
        <v/>
      </c>
      <c r="FS103" s="432" t="str">
        <f t="shared" si="306"/>
        <v/>
      </c>
      <c r="FT103" s="432" t="str">
        <f t="shared" si="306"/>
        <v/>
      </c>
      <c r="FU103" s="432" t="str">
        <f t="shared" si="306"/>
        <v/>
      </c>
      <c r="FV103" s="432" t="str">
        <f t="shared" si="306"/>
        <v/>
      </c>
      <c r="FW103" s="432" t="str">
        <f t="shared" si="307"/>
        <v/>
      </c>
      <c r="FX103" s="432" t="str">
        <f t="shared" si="307"/>
        <v/>
      </c>
      <c r="FY103" s="432" t="str">
        <f t="shared" si="307"/>
        <v/>
      </c>
      <c r="FZ103" s="432" t="str">
        <f t="shared" si="307"/>
        <v/>
      </c>
      <c r="GA103" s="432" t="str">
        <f t="shared" si="307"/>
        <v/>
      </c>
      <c r="GB103" s="432" t="str">
        <f t="shared" si="307"/>
        <v/>
      </c>
      <c r="GC103" s="432" t="str">
        <f t="shared" si="307"/>
        <v/>
      </c>
      <c r="GD103" s="432" t="str">
        <f t="shared" si="307"/>
        <v/>
      </c>
      <c r="GE103" s="432" t="str">
        <f t="shared" si="307"/>
        <v/>
      </c>
      <c r="GF103" s="432" t="str">
        <f t="shared" si="307"/>
        <v/>
      </c>
      <c r="GG103" s="432" t="str">
        <f t="shared" si="308"/>
        <v/>
      </c>
      <c r="GH103" s="432" t="str">
        <f t="shared" si="308"/>
        <v/>
      </c>
      <c r="GI103" s="432" t="str">
        <f t="shared" si="308"/>
        <v/>
      </c>
      <c r="GJ103" s="432" t="str">
        <f t="shared" si="308"/>
        <v/>
      </c>
      <c r="GK103" s="432" t="str">
        <f t="shared" si="308"/>
        <v/>
      </c>
      <c r="GL103" s="432" t="str">
        <f t="shared" si="308"/>
        <v/>
      </c>
      <c r="GM103" s="432" t="str">
        <f t="shared" si="308"/>
        <v/>
      </c>
      <c r="GN103" s="432" t="str">
        <f t="shared" si="308"/>
        <v/>
      </c>
      <c r="GO103" s="432" t="str">
        <f t="shared" si="308"/>
        <v/>
      </c>
      <c r="GP103" s="432" t="str">
        <f t="shared" si="308"/>
        <v/>
      </c>
      <c r="GQ103" s="432" t="str">
        <f t="shared" si="309"/>
        <v/>
      </c>
      <c r="GR103" s="432" t="str">
        <f t="shared" si="309"/>
        <v/>
      </c>
      <c r="GS103" s="432" t="str">
        <f t="shared" si="309"/>
        <v/>
      </c>
      <c r="GT103" s="432" t="str">
        <f t="shared" si="309"/>
        <v/>
      </c>
      <c r="GU103" s="432" t="str">
        <f t="shared" si="309"/>
        <v/>
      </c>
      <c r="GV103" s="432" t="str">
        <f t="shared" si="309"/>
        <v/>
      </c>
      <c r="GW103" s="432" t="str">
        <f t="shared" si="309"/>
        <v/>
      </c>
      <c r="GX103" s="432" t="str">
        <f t="shared" si="309"/>
        <v/>
      </c>
      <c r="GY103" s="432" t="str">
        <f t="shared" si="309"/>
        <v/>
      </c>
      <c r="GZ103" s="432" t="str">
        <f t="shared" si="309"/>
        <v/>
      </c>
      <c r="HA103" s="432" t="str">
        <f t="shared" si="310"/>
        <v/>
      </c>
      <c r="HB103" s="432" t="str">
        <f t="shared" si="310"/>
        <v/>
      </c>
      <c r="HC103" s="432" t="str">
        <f t="shared" si="310"/>
        <v/>
      </c>
      <c r="HD103" s="432" t="str">
        <f t="shared" si="310"/>
        <v/>
      </c>
      <c r="HE103" s="432" t="str">
        <f t="shared" si="310"/>
        <v/>
      </c>
      <c r="HF103" s="432" t="str">
        <f t="shared" si="310"/>
        <v/>
      </c>
      <c r="HG103" s="432" t="str">
        <f t="shared" si="310"/>
        <v/>
      </c>
      <c r="HH103" s="432" t="str">
        <f t="shared" si="310"/>
        <v/>
      </c>
      <c r="HI103" s="432" t="str">
        <f t="shared" si="310"/>
        <v/>
      </c>
      <c r="HJ103" s="432" t="str">
        <f t="shared" si="310"/>
        <v/>
      </c>
      <c r="HK103" s="432" t="str">
        <f t="shared" si="311"/>
        <v/>
      </c>
      <c r="HL103" s="432" t="str">
        <f t="shared" si="311"/>
        <v/>
      </c>
      <c r="HM103" s="432" t="str">
        <f t="shared" si="311"/>
        <v/>
      </c>
      <c r="HN103" s="432" t="str">
        <f t="shared" si="311"/>
        <v/>
      </c>
      <c r="HO103" s="432" t="str">
        <f t="shared" si="311"/>
        <v/>
      </c>
      <c r="HP103" s="432" t="str">
        <f t="shared" si="311"/>
        <v/>
      </c>
      <c r="HQ103" s="432" t="str">
        <f t="shared" si="311"/>
        <v/>
      </c>
      <c r="HR103" s="432" t="str">
        <f t="shared" si="311"/>
        <v/>
      </c>
      <c r="HS103" s="432" t="str">
        <f t="shared" si="311"/>
        <v/>
      </c>
      <c r="HT103" s="432" t="str">
        <f t="shared" si="311"/>
        <v/>
      </c>
      <c r="HU103" s="432" t="str">
        <f t="shared" si="312"/>
        <v/>
      </c>
      <c r="HV103" s="432" t="str">
        <f t="shared" si="312"/>
        <v/>
      </c>
      <c r="HW103" s="432" t="str">
        <f t="shared" si="312"/>
        <v/>
      </c>
      <c r="HX103" s="432" t="str">
        <f t="shared" si="312"/>
        <v/>
      </c>
      <c r="HY103" s="432" t="str">
        <f t="shared" si="312"/>
        <v/>
      </c>
      <c r="HZ103" s="432" t="str">
        <f t="shared" si="312"/>
        <v/>
      </c>
      <c r="IA103" s="432" t="str">
        <f t="shared" si="312"/>
        <v/>
      </c>
      <c r="IB103" s="432" t="str">
        <f t="shared" si="312"/>
        <v/>
      </c>
      <c r="IC103" s="432" t="str">
        <f t="shared" si="312"/>
        <v/>
      </c>
      <c r="ID103" s="432" t="str">
        <f t="shared" si="312"/>
        <v/>
      </c>
      <c r="IE103" s="432" t="str">
        <f t="shared" si="313"/>
        <v/>
      </c>
      <c r="IF103" s="432" t="str">
        <f t="shared" si="313"/>
        <v/>
      </c>
      <c r="IG103" s="432" t="str">
        <f t="shared" si="313"/>
        <v/>
      </c>
      <c r="IH103" s="432" t="str">
        <f t="shared" si="313"/>
        <v/>
      </c>
      <c r="II103" s="432" t="str">
        <f t="shared" si="313"/>
        <v/>
      </c>
      <c r="IJ103" s="432" t="str">
        <f t="shared" si="313"/>
        <v/>
      </c>
      <c r="IK103" s="432" t="str">
        <f t="shared" si="313"/>
        <v/>
      </c>
      <c r="IL103" s="432" t="str">
        <f t="shared" si="313"/>
        <v/>
      </c>
      <c r="IM103" s="432" t="str">
        <f t="shared" si="313"/>
        <v/>
      </c>
      <c r="IN103" s="432" t="str">
        <f t="shared" si="313"/>
        <v/>
      </c>
      <c r="IO103" s="432" t="str">
        <f t="shared" si="314"/>
        <v/>
      </c>
      <c r="IP103" s="432" t="str">
        <f t="shared" si="314"/>
        <v/>
      </c>
      <c r="IQ103" s="432" t="str">
        <f t="shared" si="314"/>
        <v/>
      </c>
      <c r="IR103" s="432" t="str">
        <f t="shared" si="314"/>
        <v/>
      </c>
      <c r="IS103" s="432" t="str">
        <f t="shared" si="314"/>
        <v/>
      </c>
      <c r="IT103" s="432" t="str">
        <f t="shared" si="314"/>
        <v/>
      </c>
      <c r="IU103" s="432" t="str">
        <f t="shared" si="314"/>
        <v/>
      </c>
      <c r="IV103" s="432" t="str">
        <f t="shared" si="314"/>
        <v/>
      </c>
      <c r="IW103" s="432" t="str">
        <f t="shared" si="314"/>
        <v/>
      </c>
      <c r="IX103" s="432" t="str">
        <f t="shared" si="314"/>
        <v/>
      </c>
      <c r="IY103" s="432" t="str">
        <f t="shared" si="315"/>
        <v/>
      </c>
      <c r="IZ103" s="432" t="str">
        <f t="shared" si="315"/>
        <v/>
      </c>
      <c r="JA103" s="432" t="str">
        <f t="shared" si="315"/>
        <v/>
      </c>
      <c r="JB103" s="432" t="str">
        <f t="shared" si="315"/>
        <v/>
      </c>
      <c r="JC103" s="432" t="str">
        <f t="shared" si="315"/>
        <v/>
      </c>
      <c r="JD103" s="432" t="str">
        <f t="shared" si="315"/>
        <v/>
      </c>
      <c r="JE103" s="432" t="str">
        <f t="shared" si="315"/>
        <v/>
      </c>
      <c r="JF103" s="432" t="str">
        <f t="shared" si="315"/>
        <v/>
      </c>
      <c r="JG103" s="432" t="str">
        <f t="shared" si="315"/>
        <v/>
      </c>
      <c r="JH103" s="432" t="str">
        <f t="shared" si="315"/>
        <v/>
      </c>
      <c r="JI103" s="432" t="str">
        <f t="shared" si="316"/>
        <v/>
      </c>
      <c r="JJ103" s="432" t="str">
        <f t="shared" si="316"/>
        <v/>
      </c>
      <c r="JK103" s="432" t="str">
        <f t="shared" si="316"/>
        <v/>
      </c>
      <c r="JL103" s="432" t="str">
        <f t="shared" si="316"/>
        <v/>
      </c>
      <c r="JM103" s="432" t="str">
        <f t="shared" si="316"/>
        <v/>
      </c>
      <c r="JN103" s="432" t="str">
        <f t="shared" si="316"/>
        <v/>
      </c>
      <c r="JO103" s="432" t="str">
        <f t="shared" si="316"/>
        <v/>
      </c>
      <c r="JP103" s="432" t="str">
        <f t="shared" si="316"/>
        <v/>
      </c>
      <c r="JQ103" s="432" t="str">
        <f t="shared" si="316"/>
        <v/>
      </c>
      <c r="JR103" s="432" t="str">
        <f t="shared" si="316"/>
        <v/>
      </c>
      <c r="JS103" s="432" t="str">
        <f t="shared" si="317"/>
        <v/>
      </c>
      <c r="JT103" s="432" t="str">
        <f t="shared" si="317"/>
        <v/>
      </c>
      <c r="JU103" s="432" t="str">
        <f t="shared" si="317"/>
        <v/>
      </c>
      <c r="JV103" s="432" t="str">
        <f t="shared" si="317"/>
        <v/>
      </c>
      <c r="JW103" s="432" t="str">
        <f t="shared" si="317"/>
        <v/>
      </c>
      <c r="JX103" s="432" t="str">
        <f t="shared" si="317"/>
        <v/>
      </c>
      <c r="JY103" s="432" t="str">
        <f t="shared" si="317"/>
        <v/>
      </c>
      <c r="JZ103" s="432" t="str">
        <f t="shared" si="317"/>
        <v/>
      </c>
      <c r="KA103" s="432" t="str">
        <f t="shared" si="317"/>
        <v/>
      </c>
      <c r="KB103" s="432" t="str">
        <f t="shared" si="317"/>
        <v/>
      </c>
      <c r="KC103" s="432" t="str">
        <f t="shared" si="318"/>
        <v/>
      </c>
      <c r="KD103" s="432" t="str">
        <f t="shared" si="318"/>
        <v/>
      </c>
      <c r="KE103" s="432" t="str">
        <f t="shared" si="318"/>
        <v/>
      </c>
      <c r="KF103" s="432" t="str">
        <f t="shared" si="318"/>
        <v/>
      </c>
      <c r="KG103" s="432" t="str">
        <f t="shared" si="318"/>
        <v/>
      </c>
      <c r="KH103" s="432" t="str">
        <f t="shared" si="318"/>
        <v/>
      </c>
      <c r="KI103" s="432" t="str">
        <f t="shared" si="318"/>
        <v/>
      </c>
      <c r="KJ103" s="432" t="str">
        <f t="shared" si="318"/>
        <v/>
      </c>
      <c r="KK103" s="432" t="str">
        <f t="shared" si="318"/>
        <v/>
      </c>
      <c r="KL103" s="432" t="str">
        <f t="shared" si="318"/>
        <v/>
      </c>
      <c r="KM103" s="432" t="str">
        <f t="shared" si="319"/>
        <v/>
      </c>
      <c r="KN103" s="432" t="str">
        <f t="shared" si="319"/>
        <v/>
      </c>
      <c r="KO103" s="432" t="str">
        <f t="shared" si="319"/>
        <v/>
      </c>
      <c r="KP103" s="432" t="str">
        <f t="shared" si="319"/>
        <v/>
      </c>
      <c r="KQ103" s="432" t="str">
        <f t="shared" si="319"/>
        <v/>
      </c>
      <c r="KR103" s="432" t="str">
        <f t="shared" si="319"/>
        <v/>
      </c>
      <c r="KS103" s="432" t="str">
        <f t="shared" si="319"/>
        <v/>
      </c>
      <c r="KT103" s="432" t="str">
        <f t="shared" si="319"/>
        <v/>
      </c>
      <c r="KU103" s="432" t="str">
        <f t="shared" si="319"/>
        <v/>
      </c>
      <c r="KV103" s="432" t="str">
        <f t="shared" si="319"/>
        <v/>
      </c>
      <c r="KW103" s="432" t="str">
        <f t="shared" si="320"/>
        <v/>
      </c>
      <c r="KX103" s="432" t="str">
        <f t="shared" si="320"/>
        <v/>
      </c>
      <c r="KY103" s="432" t="str">
        <f t="shared" si="320"/>
        <v/>
      </c>
      <c r="KZ103" s="432" t="str">
        <f t="shared" si="320"/>
        <v/>
      </c>
      <c r="LA103" s="432" t="str">
        <f t="shared" si="320"/>
        <v/>
      </c>
      <c r="LB103" s="432" t="str">
        <f t="shared" si="320"/>
        <v/>
      </c>
      <c r="LC103" s="432" t="str">
        <f t="shared" si="320"/>
        <v/>
      </c>
      <c r="LD103" s="432" t="str">
        <f t="shared" si="320"/>
        <v/>
      </c>
      <c r="LE103" s="432" t="str">
        <f t="shared" si="320"/>
        <v/>
      </c>
      <c r="LF103" s="432" t="str">
        <f t="shared" si="320"/>
        <v/>
      </c>
      <c r="LG103" s="432" t="str">
        <f t="shared" si="321"/>
        <v/>
      </c>
      <c r="LH103" s="432" t="str">
        <f t="shared" si="321"/>
        <v/>
      </c>
      <c r="LI103" s="432" t="str">
        <f t="shared" si="321"/>
        <v/>
      </c>
      <c r="LJ103" s="432" t="str">
        <f t="shared" si="321"/>
        <v/>
      </c>
      <c r="LK103" s="432" t="str">
        <f t="shared" si="321"/>
        <v/>
      </c>
      <c r="LL103" s="432" t="str">
        <f t="shared" si="321"/>
        <v/>
      </c>
      <c r="LM103" s="432" t="str">
        <f t="shared" si="321"/>
        <v/>
      </c>
      <c r="LN103" s="432" t="str">
        <f t="shared" si="321"/>
        <v/>
      </c>
      <c r="LO103" s="432" t="str">
        <f t="shared" si="321"/>
        <v/>
      </c>
      <c r="LP103" s="432" t="str">
        <f t="shared" si="321"/>
        <v/>
      </c>
      <c r="LQ103" s="432" t="str">
        <f t="shared" si="322"/>
        <v/>
      </c>
      <c r="LR103" s="432" t="str">
        <f t="shared" si="322"/>
        <v/>
      </c>
      <c r="LS103" s="432" t="str">
        <f t="shared" si="322"/>
        <v/>
      </c>
      <c r="LT103" s="432" t="str">
        <f t="shared" si="322"/>
        <v/>
      </c>
      <c r="LU103" s="432" t="str">
        <f t="shared" si="322"/>
        <v/>
      </c>
      <c r="LV103" s="432" t="str">
        <f t="shared" si="322"/>
        <v/>
      </c>
      <c r="LW103" s="432" t="str">
        <f t="shared" si="322"/>
        <v/>
      </c>
      <c r="LX103" s="432" t="str">
        <f t="shared" si="322"/>
        <v/>
      </c>
      <c r="LY103" s="432" t="str">
        <f t="shared" si="322"/>
        <v/>
      </c>
      <c r="LZ103" s="432" t="str">
        <f t="shared" si="322"/>
        <v/>
      </c>
      <c r="MA103" s="432" t="str">
        <f t="shared" si="323"/>
        <v/>
      </c>
      <c r="MB103" s="432" t="str">
        <f t="shared" si="323"/>
        <v/>
      </c>
      <c r="MC103" s="432" t="str">
        <f t="shared" si="323"/>
        <v/>
      </c>
      <c r="MD103" s="432" t="str">
        <f t="shared" si="323"/>
        <v/>
      </c>
      <c r="ME103" s="432" t="str">
        <f t="shared" si="323"/>
        <v/>
      </c>
      <c r="MF103" s="432" t="str">
        <f t="shared" si="323"/>
        <v/>
      </c>
      <c r="MG103" s="432" t="str">
        <f t="shared" si="323"/>
        <v/>
      </c>
      <c r="MH103" s="432" t="str">
        <f t="shared" si="323"/>
        <v/>
      </c>
      <c r="MI103" s="432" t="str">
        <f t="shared" si="323"/>
        <v/>
      </c>
      <c r="MJ103" s="432" t="str">
        <f t="shared" si="323"/>
        <v/>
      </c>
      <c r="MK103" s="432" t="str">
        <f t="shared" si="324"/>
        <v/>
      </c>
      <c r="ML103" s="432" t="str">
        <f t="shared" si="324"/>
        <v/>
      </c>
      <c r="MM103" s="432" t="str">
        <f t="shared" si="324"/>
        <v/>
      </c>
      <c r="MN103" s="432" t="str">
        <f t="shared" si="324"/>
        <v/>
      </c>
      <c r="MO103" s="432" t="str">
        <f t="shared" si="324"/>
        <v/>
      </c>
      <c r="MP103" s="432" t="str">
        <f t="shared" si="324"/>
        <v/>
      </c>
      <c r="MQ103" s="432" t="str">
        <f t="shared" si="324"/>
        <v/>
      </c>
      <c r="MR103" s="432" t="str">
        <f t="shared" si="324"/>
        <v/>
      </c>
      <c r="MS103" s="432" t="str">
        <f t="shared" si="324"/>
        <v/>
      </c>
      <c r="MT103" s="432" t="str">
        <f t="shared" si="324"/>
        <v/>
      </c>
      <c r="MU103" s="432" t="str">
        <f t="shared" si="325"/>
        <v/>
      </c>
      <c r="MV103" s="432" t="str">
        <f t="shared" si="325"/>
        <v/>
      </c>
      <c r="MW103" s="432" t="str">
        <f t="shared" si="325"/>
        <v/>
      </c>
      <c r="MX103" s="432" t="str">
        <f t="shared" si="325"/>
        <v/>
      </c>
      <c r="MY103" s="432" t="str">
        <f t="shared" si="325"/>
        <v/>
      </c>
      <c r="MZ103" s="432" t="str">
        <f t="shared" si="325"/>
        <v/>
      </c>
      <c r="NA103" s="432" t="str">
        <f t="shared" si="325"/>
        <v/>
      </c>
      <c r="NB103" s="432" t="str">
        <f t="shared" si="325"/>
        <v/>
      </c>
      <c r="NC103" s="432" t="str">
        <f t="shared" si="325"/>
        <v/>
      </c>
      <c r="ND103" s="432" t="str">
        <f t="shared" si="325"/>
        <v/>
      </c>
      <c r="NE103" s="432" t="str">
        <f t="shared" si="326"/>
        <v/>
      </c>
      <c r="NF103" s="432" t="str">
        <f t="shared" si="326"/>
        <v/>
      </c>
      <c r="NG103" s="432" t="str">
        <f t="shared" si="326"/>
        <v/>
      </c>
      <c r="NH103" s="432" t="str">
        <f t="shared" si="326"/>
        <v/>
      </c>
      <c r="NI103" s="432" t="str">
        <f t="shared" si="326"/>
        <v/>
      </c>
      <c r="NJ103" s="432" t="str">
        <f t="shared" si="326"/>
        <v/>
      </c>
      <c r="NK103" s="432" t="str">
        <f t="shared" si="326"/>
        <v/>
      </c>
      <c r="NL103" s="432" t="str">
        <f t="shared" si="326"/>
        <v/>
      </c>
      <c r="NM103" s="432" t="str">
        <f t="shared" si="326"/>
        <v/>
      </c>
      <c r="NN103" s="432" t="str">
        <f t="shared" si="326"/>
        <v/>
      </c>
      <c r="NO103" s="432" t="str">
        <f t="shared" si="327"/>
        <v/>
      </c>
      <c r="NP103" s="432" t="str">
        <f t="shared" si="327"/>
        <v/>
      </c>
      <c r="NQ103" s="432" t="str">
        <f t="shared" si="327"/>
        <v/>
      </c>
      <c r="NR103" s="432" t="str">
        <f t="shared" si="327"/>
        <v/>
      </c>
      <c r="NS103" s="432" t="str">
        <f t="shared" si="327"/>
        <v/>
      </c>
      <c r="NT103" s="432" t="str">
        <f t="shared" si="327"/>
        <v/>
      </c>
      <c r="NU103" s="432" t="str">
        <f t="shared" si="327"/>
        <v/>
      </c>
      <c r="NV103" s="432" t="str">
        <f t="shared" si="327"/>
        <v/>
      </c>
      <c r="NW103" s="432" t="str">
        <f t="shared" si="327"/>
        <v/>
      </c>
      <c r="NX103" s="432" t="str">
        <f t="shared" si="327"/>
        <v/>
      </c>
      <c r="NY103" s="432" t="str">
        <f t="shared" si="328"/>
        <v/>
      </c>
      <c r="NZ103" s="432" t="str">
        <f t="shared" si="328"/>
        <v/>
      </c>
      <c r="OA103" s="432" t="str">
        <f t="shared" si="328"/>
        <v/>
      </c>
      <c r="OB103" s="432" t="str">
        <f t="shared" si="328"/>
        <v/>
      </c>
      <c r="OC103" s="432" t="str">
        <f t="shared" si="328"/>
        <v/>
      </c>
      <c r="OD103" s="432" t="str">
        <f t="shared" si="328"/>
        <v/>
      </c>
      <c r="OE103" s="432" t="str">
        <f t="shared" si="328"/>
        <v/>
      </c>
      <c r="OF103" s="432" t="str">
        <f t="shared" si="328"/>
        <v/>
      </c>
      <c r="OG103" s="432" t="str">
        <f t="shared" si="328"/>
        <v/>
      </c>
      <c r="OH103" s="432" t="str">
        <f t="shared" si="328"/>
        <v/>
      </c>
      <c r="OI103" s="432" t="str">
        <f t="shared" si="329"/>
        <v/>
      </c>
      <c r="OJ103" s="432" t="str">
        <f t="shared" si="329"/>
        <v/>
      </c>
      <c r="OK103" s="432" t="str">
        <f t="shared" si="329"/>
        <v/>
      </c>
      <c r="OL103" s="432" t="str">
        <f t="shared" si="329"/>
        <v/>
      </c>
      <c r="OM103" s="432" t="str">
        <f t="shared" si="329"/>
        <v/>
      </c>
      <c r="ON103" s="432" t="str">
        <f t="shared" si="329"/>
        <v/>
      </c>
      <c r="OO103" s="432" t="str">
        <f t="shared" si="329"/>
        <v/>
      </c>
      <c r="OP103" s="432" t="str">
        <f t="shared" si="329"/>
        <v/>
      </c>
      <c r="OQ103" s="432" t="str">
        <f t="shared" si="329"/>
        <v/>
      </c>
      <c r="OR103" s="432" t="str">
        <f t="shared" si="329"/>
        <v/>
      </c>
      <c r="OS103" s="432" t="str">
        <f t="shared" si="330"/>
        <v/>
      </c>
      <c r="OT103" s="432" t="str">
        <f t="shared" si="330"/>
        <v/>
      </c>
      <c r="OU103" s="432" t="str">
        <f t="shared" si="330"/>
        <v/>
      </c>
      <c r="OV103" s="432" t="str">
        <f t="shared" si="330"/>
        <v/>
      </c>
      <c r="OW103" s="432" t="str">
        <f t="shared" si="330"/>
        <v/>
      </c>
      <c r="OX103" s="432" t="str">
        <f t="shared" si="330"/>
        <v/>
      </c>
      <c r="OY103" s="432" t="str">
        <f t="shared" si="330"/>
        <v/>
      </c>
      <c r="OZ103" s="432" t="str">
        <f t="shared" si="330"/>
        <v/>
      </c>
      <c r="PA103" s="432" t="str">
        <f t="shared" si="330"/>
        <v/>
      </c>
      <c r="PB103" s="432" t="str">
        <f t="shared" si="330"/>
        <v/>
      </c>
      <c r="PC103" s="432" t="str">
        <f t="shared" si="330"/>
        <v/>
      </c>
      <c r="PD103" s="432" t="str">
        <f t="shared" si="330"/>
        <v/>
      </c>
      <c r="PE103" s="432" t="str">
        <f t="shared" si="330"/>
        <v/>
      </c>
    </row>
    <row r="104" spans="1:421" ht="15.6">
      <c r="A104" s="549"/>
      <c r="B104" s="550"/>
      <c r="C104" s="948"/>
      <c r="D104" s="550"/>
      <c r="E104" s="554"/>
      <c r="F104" s="550"/>
      <c r="G104" s="551"/>
      <c r="H104" s="552"/>
      <c r="I104" s="553"/>
      <c r="J104" s="554"/>
      <c r="K104" s="554" t="str">
        <f t="shared" si="284"/>
        <v/>
      </c>
      <c r="L104" s="657" t="str">
        <f t="shared" si="285"/>
        <v/>
      </c>
      <c r="M104" s="952" t="str">
        <f t="shared" si="283"/>
        <v/>
      </c>
      <c r="N104" s="952" t="str">
        <f t="shared" si="286"/>
        <v/>
      </c>
      <c r="O104" s="1487"/>
      <c r="P104" s="1487"/>
      <c r="Q104" s="98"/>
      <c r="R104" s="167" t="str">
        <f t="shared" si="287"/>
        <v/>
      </c>
      <c r="S104" s="167" t="str">
        <f t="shared" si="288"/>
        <v/>
      </c>
      <c r="T104" s="167" t="str">
        <f t="shared" si="289"/>
        <v/>
      </c>
      <c r="U104" s="167" t="str">
        <f t="shared" si="290"/>
        <v/>
      </c>
      <c r="V104" s="85" t="s">
        <v>705</v>
      </c>
      <c r="W104" s="450">
        <v>12.5</v>
      </c>
      <c r="X104" s="167" t="str">
        <f t="shared" si="291"/>
        <v/>
      </c>
      <c r="Y104" s="167" t="str">
        <f t="shared" si="292"/>
        <v/>
      </c>
      <c r="Z104" s="167" t="str">
        <f t="shared" si="293"/>
        <v/>
      </c>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432" t="str">
        <f t="shared" si="294"/>
        <v/>
      </c>
      <c r="AX104" s="432" t="str">
        <f t="shared" si="294"/>
        <v/>
      </c>
      <c r="AY104" s="432" t="str">
        <f t="shared" si="294"/>
        <v/>
      </c>
      <c r="AZ104" s="432" t="str">
        <f t="shared" si="294"/>
        <v/>
      </c>
      <c r="BA104" s="432" t="str">
        <f t="shared" si="294"/>
        <v/>
      </c>
      <c r="BB104" s="432" t="str">
        <f t="shared" si="294"/>
        <v/>
      </c>
      <c r="BC104" s="432" t="str">
        <f t="shared" si="294"/>
        <v/>
      </c>
      <c r="BD104" s="432" t="str">
        <f t="shared" si="294"/>
        <v/>
      </c>
      <c r="BE104" s="432" t="str">
        <f t="shared" si="294"/>
        <v/>
      </c>
      <c r="BF104" s="432" t="str">
        <f t="shared" si="294"/>
        <v/>
      </c>
      <c r="BG104" s="432" t="str">
        <f t="shared" si="295"/>
        <v/>
      </c>
      <c r="BH104" s="432" t="str">
        <f t="shared" si="295"/>
        <v/>
      </c>
      <c r="BI104" s="432" t="str">
        <f t="shared" si="295"/>
        <v/>
      </c>
      <c r="BJ104" s="432" t="str">
        <f t="shared" si="295"/>
        <v/>
      </c>
      <c r="BK104" s="432" t="str">
        <f t="shared" si="295"/>
        <v/>
      </c>
      <c r="BL104" s="432" t="str">
        <f t="shared" si="295"/>
        <v/>
      </c>
      <c r="BM104" s="432" t="str">
        <f t="shared" si="295"/>
        <v/>
      </c>
      <c r="BN104" s="432" t="str">
        <f t="shared" si="295"/>
        <v/>
      </c>
      <c r="BO104" s="432" t="str">
        <f t="shared" si="295"/>
        <v/>
      </c>
      <c r="BP104" s="432" t="str">
        <f t="shared" si="295"/>
        <v/>
      </c>
      <c r="BQ104" s="432" t="str">
        <f t="shared" si="296"/>
        <v/>
      </c>
      <c r="BR104" s="432" t="str">
        <f t="shared" si="296"/>
        <v/>
      </c>
      <c r="BS104" s="432" t="str">
        <f t="shared" si="296"/>
        <v/>
      </c>
      <c r="BT104" s="432" t="str">
        <f t="shared" si="296"/>
        <v/>
      </c>
      <c r="BU104" s="432" t="str">
        <f t="shared" si="296"/>
        <v/>
      </c>
      <c r="BV104" s="432" t="str">
        <f t="shared" si="296"/>
        <v/>
      </c>
      <c r="BW104" s="432" t="str">
        <f t="shared" si="296"/>
        <v/>
      </c>
      <c r="BX104" s="432" t="str">
        <f t="shared" si="296"/>
        <v/>
      </c>
      <c r="BY104" s="432" t="str">
        <f t="shared" si="296"/>
        <v/>
      </c>
      <c r="BZ104" s="432" t="str">
        <f t="shared" si="296"/>
        <v/>
      </c>
      <c r="CA104" s="432" t="str">
        <f t="shared" si="297"/>
        <v/>
      </c>
      <c r="CB104" s="432" t="str">
        <f t="shared" si="297"/>
        <v/>
      </c>
      <c r="CC104" s="432" t="str">
        <f t="shared" si="297"/>
        <v/>
      </c>
      <c r="CD104" s="432" t="str">
        <f t="shared" si="297"/>
        <v/>
      </c>
      <c r="CE104" s="432" t="str">
        <f t="shared" si="297"/>
        <v/>
      </c>
      <c r="CF104" s="432" t="str">
        <f t="shared" si="297"/>
        <v/>
      </c>
      <c r="CG104" s="432" t="str">
        <f t="shared" si="297"/>
        <v/>
      </c>
      <c r="CH104" s="432" t="str">
        <f t="shared" si="297"/>
        <v/>
      </c>
      <c r="CI104" s="432" t="str">
        <f t="shared" si="297"/>
        <v/>
      </c>
      <c r="CJ104" s="432" t="str">
        <f t="shared" si="297"/>
        <v/>
      </c>
      <c r="CK104" s="432" t="str">
        <f t="shared" si="298"/>
        <v/>
      </c>
      <c r="CL104" s="432" t="str">
        <f t="shared" si="298"/>
        <v/>
      </c>
      <c r="CM104" s="432" t="str">
        <f t="shared" si="298"/>
        <v/>
      </c>
      <c r="CN104" s="432" t="str">
        <f t="shared" si="298"/>
        <v/>
      </c>
      <c r="CO104" s="432" t="str">
        <f t="shared" si="298"/>
        <v/>
      </c>
      <c r="CP104" s="432" t="str">
        <f t="shared" si="298"/>
        <v/>
      </c>
      <c r="CQ104" s="432" t="str">
        <f t="shared" si="298"/>
        <v/>
      </c>
      <c r="CR104" s="432" t="str">
        <f t="shared" si="298"/>
        <v/>
      </c>
      <c r="CS104" s="432" t="str">
        <f t="shared" si="298"/>
        <v/>
      </c>
      <c r="CT104" s="432" t="str">
        <f t="shared" si="298"/>
        <v/>
      </c>
      <c r="CU104" s="432" t="str">
        <f t="shared" si="299"/>
        <v/>
      </c>
      <c r="CV104" s="432" t="str">
        <f t="shared" si="299"/>
        <v/>
      </c>
      <c r="CW104" s="432" t="str">
        <f t="shared" si="299"/>
        <v/>
      </c>
      <c r="CX104" s="432" t="str">
        <f t="shared" si="299"/>
        <v/>
      </c>
      <c r="CY104" s="432" t="str">
        <f t="shared" si="299"/>
        <v/>
      </c>
      <c r="CZ104" s="432" t="str">
        <f t="shared" si="299"/>
        <v/>
      </c>
      <c r="DA104" s="432" t="str">
        <f t="shared" si="299"/>
        <v/>
      </c>
      <c r="DB104" s="432" t="str">
        <f t="shared" si="299"/>
        <v/>
      </c>
      <c r="DC104" s="432" t="str">
        <f t="shared" si="299"/>
        <v/>
      </c>
      <c r="DD104" s="432" t="str">
        <f t="shared" si="299"/>
        <v/>
      </c>
      <c r="DE104" s="432" t="str">
        <f t="shared" si="300"/>
        <v/>
      </c>
      <c r="DF104" s="432" t="str">
        <f t="shared" si="300"/>
        <v/>
      </c>
      <c r="DG104" s="432" t="str">
        <f t="shared" si="300"/>
        <v/>
      </c>
      <c r="DH104" s="432" t="str">
        <f t="shared" si="300"/>
        <v/>
      </c>
      <c r="DI104" s="432" t="str">
        <f t="shared" si="300"/>
        <v/>
      </c>
      <c r="DJ104" s="432" t="str">
        <f t="shared" si="300"/>
        <v/>
      </c>
      <c r="DK104" s="432" t="str">
        <f t="shared" si="300"/>
        <v/>
      </c>
      <c r="DL104" s="432" t="str">
        <f t="shared" si="300"/>
        <v/>
      </c>
      <c r="DM104" s="432" t="str">
        <f t="shared" si="300"/>
        <v/>
      </c>
      <c r="DN104" s="432" t="str">
        <f t="shared" si="300"/>
        <v/>
      </c>
      <c r="DO104" s="432" t="str">
        <f t="shared" si="301"/>
        <v/>
      </c>
      <c r="DP104" s="432" t="str">
        <f t="shared" si="301"/>
        <v/>
      </c>
      <c r="DQ104" s="432" t="str">
        <f t="shared" si="301"/>
        <v/>
      </c>
      <c r="DR104" s="432" t="str">
        <f t="shared" si="301"/>
        <v/>
      </c>
      <c r="DS104" s="432" t="str">
        <f t="shared" si="301"/>
        <v/>
      </c>
      <c r="DT104" s="432" t="str">
        <f t="shared" si="301"/>
        <v/>
      </c>
      <c r="DU104" s="432" t="str">
        <f t="shared" si="301"/>
        <v/>
      </c>
      <c r="DV104" s="432" t="str">
        <f t="shared" si="301"/>
        <v/>
      </c>
      <c r="DW104" s="432" t="str">
        <f t="shared" si="301"/>
        <v/>
      </c>
      <c r="DX104" s="432" t="str">
        <f t="shared" si="301"/>
        <v/>
      </c>
      <c r="DY104" s="432" t="str">
        <f t="shared" si="302"/>
        <v/>
      </c>
      <c r="DZ104" s="432" t="str">
        <f t="shared" si="302"/>
        <v/>
      </c>
      <c r="EA104" s="432" t="str">
        <f t="shared" si="302"/>
        <v/>
      </c>
      <c r="EB104" s="432" t="str">
        <f t="shared" si="302"/>
        <v/>
      </c>
      <c r="EC104" s="432" t="str">
        <f t="shared" si="302"/>
        <v/>
      </c>
      <c r="ED104" s="432" t="str">
        <f t="shared" si="302"/>
        <v/>
      </c>
      <c r="EE104" s="432" t="str">
        <f t="shared" si="302"/>
        <v/>
      </c>
      <c r="EF104" s="432" t="str">
        <f t="shared" si="302"/>
        <v/>
      </c>
      <c r="EG104" s="432" t="str">
        <f t="shared" si="302"/>
        <v/>
      </c>
      <c r="EH104" s="432" t="str">
        <f t="shared" si="302"/>
        <v/>
      </c>
      <c r="EI104" s="432" t="str">
        <f t="shared" si="303"/>
        <v/>
      </c>
      <c r="EJ104" s="432" t="str">
        <f t="shared" si="303"/>
        <v/>
      </c>
      <c r="EK104" s="432" t="str">
        <f t="shared" si="303"/>
        <v/>
      </c>
      <c r="EL104" s="432" t="str">
        <f t="shared" si="303"/>
        <v/>
      </c>
      <c r="EM104" s="432" t="str">
        <f t="shared" si="303"/>
        <v/>
      </c>
      <c r="EN104" s="432" t="str">
        <f t="shared" si="303"/>
        <v/>
      </c>
      <c r="EO104" s="432" t="str">
        <f t="shared" si="303"/>
        <v/>
      </c>
      <c r="EP104" s="432" t="str">
        <f t="shared" si="303"/>
        <v/>
      </c>
      <c r="EQ104" s="432" t="str">
        <f t="shared" si="303"/>
        <v/>
      </c>
      <c r="ER104" s="432" t="str">
        <f t="shared" si="303"/>
        <v/>
      </c>
      <c r="ES104" s="432" t="str">
        <f t="shared" si="304"/>
        <v/>
      </c>
      <c r="ET104" s="432" t="str">
        <f t="shared" si="304"/>
        <v/>
      </c>
      <c r="EU104" s="432" t="str">
        <f t="shared" si="304"/>
        <v/>
      </c>
      <c r="EV104" s="432" t="str">
        <f t="shared" si="304"/>
        <v/>
      </c>
      <c r="EW104" s="432" t="str">
        <f t="shared" si="304"/>
        <v/>
      </c>
      <c r="EX104" s="432" t="str">
        <f t="shared" si="304"/>
        <v/>
      </c>
      <c r="EY104" s="432" t="str">
        <f t="shared" si="304"/>
        <v/>
      </c>
      <c r="EZ104" s="432" t="str">
        <f t="shared" si="304"/>
        <v/>
      </c>
      <c r="FA104" s="432" t="str">
        <f t="shared" si="304"/>
        <v/>
      </c>
      <c r="FB104" s="432" t="str">
        <f t="shared" si="304"/>
        <v/>
      </c>
      <c r="FC104" s="432" t="str">
        <f t="shared" si="305"/>
        <v/>
      </c>
      <c r="FD104" s="432" t="str">
        <f t="shared" si="305"/>
        <v/>
      </c>
      <c r="FE104" s="432" t="str">
        <f t="shared" si="305"/>
        <v/>
      </c>
      <c r="FF104" s="432" t="str">
        <f t="shared" si="305"/>
        <v/>
      </c>
      <c r="FG104" s="432" t="str">
        <f t="shared" si="305"/>
        <v/>
      </c>
      <c r="FH104" s="432" t="str">
        <f t="shared" si="305"/>
        <v/>
      </c>
      <c r="FI104" s="432" t="str">
        <f t="shared" si="305"/>
        <v/>
      </c>
      <c r="FJ104" s="432" t="str">
        <f t="shared" si="305"/>
        <v/>
      </c>
      <c r="FK104" s="432" t="str">
        <f t="shared" si="305"/>
        <v/>
      </c>
      <c r="FL104" s="432" t="str">
        <f t="shared" si="305"/>
        <v/>
      </c>
      <c r="FM104" s="432" t="str">
        <f t="shared" si="306"/>
        <v/>
      </c>
      <c r="FN104" s="432" t="str">
        <f t="shared" si="306"/>
        <v/>
      </c>
      <c r="FO104" s="432" t="str">
        <f t="shared" si="306"/>
        <v/>
      </c>
      <c r="FP104" s="432" t="str">
        <f t="shared" si="306"/>
        <v/>
      </c>
      <c r="FQ104" s="432" t="str">
        <f t="shared" si="306"/>
        <v/>
      </c>
      <c r="FR104" s="432" t="str">
        <f t="shared" si="306"/>
        <v/>
      </c>
      <c r="FS104" s="432" t="str">
        <f t="shared" si="306"/>
        <v/>
      </c>
      <c r="FT104" s="432" t="str">
        <f t="shared" si="306"/>
        <v/>
      </c>
      <c r="FU104" s="432" t="str">
        <f t="shared" si="306"/>
        <v/>
      </c>
      <c r="FV104" s="432" t="str">
        <f t="shared" si="306"/>
        <v/>
      </c>
      <c r="FW104" s="432" t="str">
        <f t="shared" si="307"/>
        <v/>
      </c>
      <c r="FX104" s="432" t="str">
        <f t="shared" si="307"/>
        <v/>
      </c>
      <c r="FY104" s="432" t="str">
        <f t="shared" si="307"/>
        <v/>
      </c>
      <c r="FZ104" s="432" t="str">
        <f t="shared" si="307"/>
        <v/>
      </c>
      <c r="GA104" s="432" t="str">
        <f t="shared" si="307"/>
        <v/>
      </c>
      <c r="GB104" s="432" t="str">
        <f t="shared" si="307"/>
        <v/>
      </c>
      <c r="GC104" s="432" t="str">
        <f t="shared" si="307"/>
        <v/>
      </c>
      <c r="GD104" s="432" t="str">
        <f t="shared" si="307"/>
        <v/>
      </c>
      <c r="GE104" s="432" t="str">
        <f t="shared" si="307"/>
        <v/>
      </c>
      <c r="GF104" s="432" t="str">
        <f t="shared" si="307"/>
        <v/>
      </c>
      <c r="GG104" s="432" t="str">
        <f t="shared" si="308"/>
        <v/>
      </c>
      <c r="GH104" s="432" t="str">
        <f t="shared" si="308"/>
        <v/>
      </c>
      <c r="GI104" s="432" t="str">
        <f t="shared" si="308"/>
        <v/>
      </c>
      <c r="GJ104" s="432" t="str">
        <f t="shared" si="308"/>
        <v/>
      </c>
      <c r="GK104" s="432" t="str">
        <f t="shared" si="308"/>
        <v/>
      </c>
      <c r="GL104" s="432" t="str">
        <f t="shared" si="308"/>
        <v/>
      </c>
      <c r="GM104" s="432" t="str">
        <f t="shared" si="308"/>
        <v/>
      </c>
      <c r="GN104" s="432" t="str">
        <f t="shared" si="308"/>
        <v/>
      </c>
      <c r="GO104" s="432" t="str">
        <f t="shared" si="308"/>
        <v/>
      </c>
      <c r="GP104" s="432" t="str">
        <f t="shared" si="308"/>
        <v/>
      </c>
      <c r="GQ104" s="432" t="str">
        <f t="shared" si="309"/>
        <v/>
      </c>
      <c r="GR104" s="432" t="str">
        <f t="shared" si="309"/>
        <v/>
      </c>
      <c r="GS104" s="432" t="str">
        <f t="shared" si="309"/>
        <v/>
      </c>
      <c r="GT104" s="432" t="str">
        <f t="shared" si="309"/>
        <v/>
      </c>
      <c r="GU104" s="432" t="str">
        <f t="shared" si="309"/>
        <v/>
      </c>
      <c r="GV104" s="432" t="str">
        <f t="shared" si="309"/>
        <v/>
      </c>
      <c r="GW104" s="432" t="str">
        <f t="shared" si="309"/>
        <v/>
      </c>
      <c r="GX104" s="432" t="str">
        <f t="shared" si="309"/>
        <v/>
      </c>
      <c r="GY104" s="432" t="str">
        <f t="shared" si="309"/>
        <v/>
      </c>
      <c r="GZ104" s="432" t="str">
        <f t="shared" si="309"/>
        <v/>
      </c>
      <c r="HA104" s="432" t="str">
        <f t="shared" si="310"/>
        <v/>
      </c>
      <c r="HB104" s="432" t="str">
        <f t="shared" si="310"/>
        <v/>
      </c>
      <c r="HC104" s="432" t="str">
        <f t="shared" si="310"/>
        <v/>
      </c>
      <c r="HD104" s="432" t="str">
        <f t="shared" si="310"/>
        <v/>
      </c>
      <c r="HE104" s="432" t="str">
        <f t="shared" si="310"/>
        <v/>
      </c>
      <c r="HF104" s="432" t="str">
        <f t="shared" si="310"/>
        <v/>
      </c>
      <c r="HG104" s="432" t="str">
        <f t="shared" si="310"/>
        <v/>
      </c>
      <c r="HH104" s="432" t="str">
        <f t="shared" si="310"/>
        <v/>
      </c>
      <c r="HI104" s="432" t="str">
        <f t="shared" si="310"/>
        <v/>
      </c>
      <c r="HJ104" s="432" t="str">
        <f t="shared" si="310"/>
        <v/>
      </c>
      <c r="HK104" s="432" t="str">
        <f t="shared" si="311"/>
        <v/>
      </c>
      <c r="HL104" s="432" t="str">
        <f t="shared" si="311"/>
        <v/>
      </c>
      <c r="HM104" s="432" t="str">
        <f t="shared" si="311"/>
        <v/>
      </c>
      <c r="HN104" s="432" t="str">
        <f t="shared" si="311"/>
        <v/>
      </c>
      <c r="HO104" s="432" t="str">
        <f t="shared" si="311"/>
        <v/>
      </c>
      <c r="HP104" s="432" t="str">
        <f t="shared" si="311"/>
        <v/>
      </c>
      <c r="HQ104" s="432" t="str">
        <f t="shared" si="311"/>
        <v/>
      </c>
      <c r="HR104" s="432" t="str">
        <f t="shared" si="311"/>
        <v/>
      </c>
      <c r="HS104" s="432" t="str">
        <f t="shared" si="311"/>
        <v/>
      </c>
      <c r="HT104" s="432" t="str">
        <f t="shared" si="311"/>
        <v/>
      </c>
      <c r="HU104" s="432" t="str">
        <f t="shared" si="312"/>
        <v/>
      </c>
      <c r="HV104" s="432" t="str">
        <f t="shared" si="312"/>
        <v/>
      </c>
      <c r="HW104" s="432" t="str">
        <f t="shared" si="312"/>
        <v/>
      </c>
      <c r="HX104" s="432" t="str">
        <f t="shared" si="312"/>
        <v/>
      </c>
      <c r="HY104" s="432" t="str">
        <f t="shared" si="312"/>
        <v/>
      </c>
      <c r="HZ104" s="432" t="str">
        <f t="shared" si="312"/>
        <v/>
      </c>
      <c r="IA104" s="432" t="str">
        <f t="shared" si="312"/>
        <v/>
      </c>
      <c r="IB104" s="432" t="str">
        <f t="shared" si="312"/>
        <v/>
      </c>
      <c r="IC104" s="432" t="str">
        <f t="shared" si="312"/>
        <v/>
      </c>
      <c r="ID104" s="432" t="str">
        <f t="shared" si="312"/>
        <v/>
      </c>
      <c r="IE104" s="432" t="str">
        <f t="shared" si="313"/>
        <v/>
      </c>
      <c r="IF104" s="432" t="str">
        <f t="shared" si="313"/>
        <v/>
      </c>
      <c r="IG104" s="432" t="str">
        <f t="shared" si="313"/>
        <v/>
      </c>
      <c r="IH104" s="432" t="str">
        <f t="shared" si="313"/>
        <v/>
      </c>
      <c r="II104" s="432" t="str">
        <f t="shared" si="313"/>
        <v/>
      </c>
      <c r="IJ104" s="432" t="str">
        <f t="shared" si="313"/>
        <v/>
      </c>
      <c r="IK104" s="432" t="str">
        <f t="shared" si="313"/>
        <v/>
      </c>
      <c r="IL104" s="432" t="str">
        <f t="shared" si="313"/>
        <v/>
      </c>
      <c r="IM104" s="432" t="str">
        <f t="shared" si="313"/>
        <v/>
      </c>
      <c r="IN104" s="432" t="str">
        <f t="shared" si="313"/>
        <v/>
      </c>
      <c r="IO104" s="432" t="str">
        <f t="shared" si="314"/>
        <v/>
      </c>
      <c r="IP104" s="432" t="str">
        <f t="shared" si="314"/>
        <v/>
      </c>
      <c r="IQ104" s="432" t="str">
        <f t="shared" si="314"/>
        <v/>
      </c>
      <c r="IR104" s="432" t="str">
        <f t="shared" si="314"/>
        <v/>
      </c>
      <c r="IS104" s="432" t="str">
        <f t="shared" si="314"/>
        <v/>
      </c>
      <c r="IT104" s="432" t="str">
        <f t="shared" si="314"/>
        <v/>
      </c>
      <c r="IU104" s="432" t="str">
        <f t="shared" si="314"/>
        <v/>
      </c>
      <c r="IV104" s="432" t="str">
        <f t="shared" si="314"/>
        <v/>
      </c>
      <c r="IW104" s="432" t="str">
        <f t="shared" si="314"/>
        <v/>
      </c>
      <c r="IX104" s="432" t="str">
        <f t="shared" si="314"/>
        <v/>
      </c>
      <c r="IY104" s="432" t="str">
        <f t="shared" si="315"/>
        <v/>
      </c>
      <c r="IZ104" s="432" t="str">
        <f t="shared" si="315"/>
        <v/>
      </c>
      <c r="JA104" s="432" t="str">
        <f t="shared" si="315"/>
        <v/>
      </c>
      <c r="JB104" s="432" t="str">
        <f t="shared" si="315"/>
        <v/>
      </c>
      <c r="JC104" s="432" t="str">
        <f t="shared" si="315"/>
        <v/>
      </c>
      <c r="JD104" s="432" t="str">
        <f t="shared" si="315"/>
        <v/>
      </c>
      <c r="JE104" s="432" t="str">
        <f t="shared" si="315"/>
        <v/>
      </c>
      <c r="JF104" s="432" t="str">
        <f t="shared" si="315"/>
        <v/>
      </c>
      <c r="JG104" s="432" t="str">
        <f t="shared" si="315"/>
        <v/>
      </c>
      <c r="JH104" s="432" t="str">
        <f t="shared" si="315"/>
        <v/>
      </c>
      <c r="JI104" s="432" t="str">
        <f t="shared" si="316"/>
        <v/>
      </c>
      <c r="JJ104" s="432" t="str">
        <f t="shared" si="316"/>
        <v/>
      </c>
      <c r="JK104" s="432" t="str">
        <f t="shared" si="316"/>
        <v/>
      </c>
      <c r="JL104" s="432" t="str">
        <f t="shared" si="316"/>
        <v/>
      </c>
      <c r="JM104" s="432" t="str">
        <f t="shared" si="316"/>
        <v/>
      </c>
      <c r="JN104" s="432" t="str">
        <f t="shared" si="316"/>
        <v/>
      </c>
      <c r="JO104" s="432" t="str">
        <f t="shared" si="316"/>
        <v/>
      </c>
      <c r="JP104" s="432" t="str">
        <f t="shared" si="316"/>
        <v/>
      </c>
      <c r="JQ104" s="432" t="str">
        <f t="shared" si="316"/>
        <v/>
      </c>
      <c r="JR104" s="432" t="str">
        <f t="shared" si="316"/>
        <v/>
      </c>
      <c r="JS104" s="432" t="str">
        <f t="shared" si="317"/>
        <v/>
      </c>
      <c r="JT104" s="432" t="str">
        <f t="shared" si="317"/>
        <v/>
      </c>
      <c r="JU104" s="432" t="str">
        <f t="shared" si="317"/>
        <v/>
      </c>
      <c r="JV104" s="432" t="str">
        <f t="shared" si="317"/>
        <v/>
      </c>
      <c r="JW104" s="432" t="str">
        <f t="shared" si="317"/>
        <v/>
      </c>
      <c r="JX104" s="432" t="str">
        <f t="shared" si="317"/>
        <v/>
      </c>
      <c r="JY104" s="432" t="str">
        <f t="shared" si="317"/>
        <v/>
      </c>
      <c r="JZ104" s="432" t="str">
        <f t="shared" si="317"/>
        <v/>
      </c>
      <c r="KA104" s="432" t="str">
        <f t="shared" si="317"/>
        <v/>
      </c>
      <c r="KB104" s="432" t="str">
        <f t="shared" si="317"/>
        <v/>
      </c>
      <c r="KC104" s="432" t="str">
        <f t="shared" si="318"/>
        <v/>
      </c>
      <c r="KD104" s="432" t="str">
        <f t="shared" si="318"/>
        <v/>
      </c>
      <c r="KE104" s="432" t="str">
        <f t="shared" si="318"/>
        <v/>
      </c>
      <c r="KF104" s="432" t="str">
        <f t="shared" si="318"/>
        <v/>
      </c>
      <c r="KG104" s="432" t="str">
        <f t="shared" si="318"/>
        <v/>
      </c>
      <c r="KH104" s="432" t="str">
        <f t="shared" si="318"/>
        <v/>
      </c>
      <c r="KI104" s="432" t="str">
        <f t="shared" si="318"/>
        <v/>
      </c>
      <c r="KJ104" s="432" t="str">
        <f t="shared" si="318"/>
        <v/>
      </c>
      <c r="KK104" s="432" t="str">
        <f t="shared" si="318"/>
        <v/>
      </c>
      <c r="KL104" s="432" t="str">
        <f t="shared" si="318"/>
        <v/>
      </c>
      <c r="KM104" s="432" t="str">
        <f t="shared" si="319"/>
        <v/>
      </c>
      <c r="KN104" s="432" t="str">
        <f t="shared" si="319"/>
        <v/>
      </c>
      <c r="KO104" s="432" t="str">
        <f t="shared" si="319"/>
        <v/>
      </c>
      <c r="KP104" s="432" t="str">
        <f t="shared" si="319"/>
        <v/>
      </c>
      <c r="KQ104" s="432" t="str">
        <f t="shared" si="319"/>
        <v/>
      </c>
      <c r="KR104" s="432" t="str">
        <f t="shared" si="319"/>
        <v/>
      </c>
      <c r="KS104" s="432" t="str">
        <f t="shared" si="319"/>
        <v/>
      </c>
      <c r="KT104" s="432" t="str">
        <f t="shared" si="319"/>
        <v/>
      </c>
      <c r="KU104" s="432" t="str">
        <f t="shared" si="319"/>
        <v/>
      </c>
      <c r="KV104" s="432" t="str">
        <f t="shared" si="319"/>
        <v/>
      </c>
      <c r="KW104" s="432" t="str">
        <f t="shared" si="320"/>
        <v/>
      </c>
      <c r="KX104" s="432" t="str">
        <f t="shared" si="320"/>
        <v/>
      </c>
      <c r="KY104" s="432" t="str">
        <f t="shared" si="320"/>
        <v/>
      </c>
      <c r="KZ104" s="432" t="str">
        <f t="shared" si="320"/>
        <v/>
      </c>
      <c r="LA104" s="432" t="str">
        <f t="shared" si="320"/>
        <v/>
      </c>
      <c r="LB104" s="432" t="str">
        <f t="shared" si="320"/>
        <v/>
      </c>
      <c r="LC104" s="432" t="str">
        <f t="shared" si="320"/>
        <v/>
      </c>
      <c r="LD104" s="432" t="str">
        <f t="shared" si="320"/>
        <v/>
      </c>
      <c r="LE104" s="432" t="str">
        <f t="shared" si="320"/>
        <v/>
      </c>
      <c r="LF104" s="432" t="str">
        <f t="shared" si="320"/>
        <v/>
      </c>
      <c r="LG104" s="432" t="str">
        <f t="shared" si="321"/>
        <v/>
      </c>
      <c r="LH104" s="432" t="str">
        <f t="shared" si="321"/>
        <v/>
      </c>
      <c r="LI104" s="432" t="str">
        <f t="shared" si="321"/>
        <v/>
      </c>
      <c r="LJ104" s="432" t="str">
        <f t="shared" si="321"/>
        <v/>
      </c>
      <c r="LK104" s="432" t="str">
        <f t="shared" si="321"/>
        <v/>
      </c>
      <c r="LL104" s="432" t="str">
        <f t="shared" si="321"/>
        <v/>
      </c>
      <c r="LM104" s="432" t="str">
        <f t="shared" si="321"/>
        <v/>
      </c>
      <c r="LN104" s="432" t="str">
        <f t="shared" si="321"/>
        <v/>
      </c>
      <c r="LO104" s="432" t="str">
        <f t="shared" si="321"/>
        <v/>
      </c>
      <c r="LP104" s="432" t="str">
        <f t="shared" si="321"/>
        <v/>
      </c>
      <c r="LQ104" s="432" t="str">
        <f t="shared" si="322"/>
        <v/>
      </c>
      <c r="LR104" s="432" t="str">
        <f t="shared" si="322"/>
        <v/>
      </c>
      <c r="LS104" s="432" t="str">
        <f t="shared" si="322"/>
        <v/>
      </c>
      <c r="LT104" s="432" t="str">
        <f t="shared" si="322"/>
        <v/>
      </c>
      <c r="LU104" s="432" t="str">
        <f t="shared" si="322"/>
        <v/>
      </c>
      <c r="LV104" s="432" t="str">
        <f t="shared" si="322"/>
        <v/>
      </c>
      <c r="LW104" s="432" t="str">
        <f t="shared" si="322"/>
        <v/>
      </c>
      <c r="LX104" s="432" t="str">
        <f t="shared" si="322"/>
        <v/>
      </c>
      <c r="LY104" s="432" t="str">
        <f t="shared" si="322"/>
        <v/>
      </c>
      <c r="LZ104" s="432" t="str">
        <f t="shared" si="322"/>
        <v/>
      </c>
      <c r="MA104" s="432" t="str">
        <f t="shared" si="323"/>
        <v/>
      </c>
      <c r="MB104" s="432" t="str">
        <f t="shared" si="323"/>
        <v/>
      </c>
      <c r="MC104" s="432" t="str">
        <f t="shared" si="323"/>
        <v/>
      </c>
      <c r="MD104" s="432" t="str">
        <f t="shared" si="323"/>
        <v/>
      </c>
      <c r="ME104" s="432" t="str">
        <f t="shared" si="323"/>
        <v/>
      </c>
      <c r="MF104" s="432" t="str">
        <f t="shared" si="323"/>
        <v/>
      </c>
      <c r="MG104" s="432" t="str">
        <f t="shared" si="323"/>
        <v/>
      </c>
      <c r="MH104" s="432" t="str">
        <f t="shared" si="323"/>
        <v/>
      </c>
      <c r="MI104" s="432" t="str">
        <f t="shared" si="323"/>
        <v/>
      </c>
      <c r="MJ104" s="432" t="str">
        <f t="shared" si="323"/>
        <v/>
      </c>
      <c r="MK104" s="432" t="str">
        <f t="shared" si="324"/>
        <v/>
      </c>
      <c r="ML104" s="432" t="str">
        <f t="shared" si="324"/>
        <v/>
      </c>
      <c r="MM104" s="432" t="str">
        <f t="shared" si="324"/>
        <v/>
      </c>
      <c r="MN104" s="432" t="str">
        <f t="shared" si="324"/>
        <v/>
      </c>
      <c r="MO104" s="432" t="str">
        <f t="shared" si="324"/>
        <v/>
      </c>
      <c r="MP104" s="432" t="str">
        <f t="shared" si="324"/>
        <v/>
      </c>
      <c r="MQ104" s="432" t="str">
        <f t="shared" si="324"/>
        <v/>
      </c>
      <c r="MR104" s="432" t="str">
        <f t="shared" si="324"/>
        <v/>
      </c>
      <c r="MS104" s="432" t="str">
        <f t="shared" si="324"/>
        <v/>
      </c>
      <c r="MT104" s="432" t="str">
        <f t="shared" si="324"/>
        <v/>
      </c>
      <c r="MU104" s="432" t="str">
        <f t="shared" si="325"/>
        <v/>
      </c>
      <c r="MV104" s="432" t="str">
        <f t="shared" si="325"/>
        <v/>
      </c>
      <c r="MW104" s="432" t="str">
        <f t="shared" si="325"/>
        <v/>
      </c>
      <c r="MX104" s="432" t="str">
        <f t="shared" si="325"/>
        <v/>
      </c>
      <c r="MY104" s="432" t="str">
        <f t="shared" si="325"/>
        <v/>
      </c>
      <c r="MZ104" s="432" t="str">
        <f t="shared" si="325"/>
        <v/>
      </c>
      <c r="NA104" s="432" t="str">
        <f t="shared" si="325"/>
        <v/>
      </c>
      <c r="NB104" s="432" t="str">
        <f t="shared" si="325"/>
        <v/>
      </c>
      <c r="NC104" s="432" t="str">
        <f t="shared" si="325"/>
        <v/>
      </c>
      <c r="ND104" s="432" t="str">
        <f t="shared" si="325"/>
        <v/>
      </c>
      <c r="NE104" s="432" t="str">
        <f t="shared" si="326"/>
        <v/>
      </c>
      <c r="NF104" s="432" t="str">
        <f t="shared" si="326"/>
        <v/>
      </c>
      <c r="NG104" s="432" t="str">
        <f t="shared" si="326"/>
        <v/>
      </c>
      <c r="NH104" s="432" t="str">
        <f t="shared" si="326"/>
        <v/>
      </c>
      <c r="NI104" s="432" t="str">
        <f t="shared" si="326"/>
        <v/>
      </c>
      <c r="NJ104" s="432" t="str">
        <f t="shared" si="326"/>
        <v/>
      </c>
      <c r="NK104" s="432" t="str">
        <f t="shared" si="326"/>
        <v/>
      </c>
      <c r="NL104" s="432" t="str">
        <f t="shared" si="326"/>
        <v/>
      </c>
      <c r="NM104" s="432" t="str">
        <f t="shared" si="326"/>
        <v/>
      </c>
      <c r="NN104" s="432" t="str">
        <f t="shared" si="326"/>
        <v/>
      </c>
      <c r="NO104" s="432" t="str">
        <f t="shared" si="327"/>
        <v/>
      </c>
      <c r="NP104" s="432" t="str">
        <f t="shared" si="327"/>
        <v/>
      </c>
      <c r="NQ104" s="432" t="str">
        <f t="shared" si="327"/>
        <v/>
      </c>
      <c r="NR104" s="432" t="str">
        <f t="shared" si="327"/>
        <v/>
      </c>
      <c r="NS104" s="432" t="str">
        <f t="shared" si="327"/>
        <v/>
      </c>
      <c r="NT104" s="432" t="str">
        <f t="shared" si="327"/>
        <v/>
      </c>
      <c r="NU104" s="432" t="str">
        <f t="shared" si="327"/>
        <v/>
      </c>
      <c r="NV104" s="432" t="str">
        <f t="shared" si="327"/>
        <v/>
      </c>
      <c r="NW104" s="432" t="str">
        <f t="shared" si="327"/>
        <v/>
      </c>
      <c r="NX104" s="432" t="str">
        <f t="shared" si="327"/>
        <v/>
      </c>
      <c r="NY104" s="432" t="str">
        <f t="shared" si="328"/>
        <v/>
      </c>
      <c r="NZ104" s="432" t="str">
        <f t="shared" si="328"/>
        <v/>
      </c>
      <c r="OA104" s="432" t="str">
        <f t="shared" si="328"/>
        <v/>
      </c>
      <c r="OB104" s="432" t="str">
        <f t="shared" si="328"/>
        <v/>
      </c>
      <c r="OC104" s="432" t="str">
        <f t="shared" si="328"/>
        <v/>
      </c>
      <c r="OD104" s="432" t="str">
        <f t="shared" si="328"/>
        <v/>
      </c>
      <c r="OE104" s="432" t="str">
        <f t="shared" si="328"/>
        <v/>
      </c>
      <c r="OF104" s="432" t="str">
        <f t="shared" si="328"/>
        <v/>
      </c>
      <c r="OG104" s="432" t="str">
        <f t="shared" si="328"/>
        <v/>
      </c>
      <c r="OH104" s="432" t="str">
        <f t="shared" si="328"/>
        <v/>
      </c>
      <c r="OI104" s="432" t="str">
        <f t="shared" si="329"/>
        <v/>
      </c>
      <c r="OJ104" s="432" t="str">
        <f t="shared" si="329"/>
        <v/>
      </c>
      <c r="OK104" s="432" t="str">
        <f t="shared" si="329"/>
        <v/>
      </c>
      <c r="OL104" s="432" t="str">
        <f t="shared" si="329"/>
        <v/>
      </c>
      <c r="OM104" s="432" t="str">
        <f t="shared" si="329"/>
        <v/>
      </c>
      <c r="ON104" s="432" t="str">
        <f t="shared" si="329"/>
        <v/>
      </c>
      <c r="OO104" s="432" t="str">
        <f t="shared" si="329"/>
        <v/>
      </c>
      <c r="OP104" s="432" t="str">
        <f t="shared" si="329"/>
        <v/>
      </c>
      <c r="OQ104" s="432" t="str">
        <f t="shared" si="329"/>
        <v/>
      </c>
      <c r="OR104" s="432" t="str">
        <f t="shared" si="329"/>
        <v/>
      </c>
      <c r="OS104" s="432" t="str">
        <f t="shared" si="330"/>
        <v/>
      </c>
      <c r="OT104" s="432" t="str">
        <f t="shared" si="330"/>
        <v/>
      </c>
      <c r="OU104" s="432" t="str">
        <f t="shared" si="330"/>
        <v/>
      </c>
      <c r="OV104" s="432" t="str">
        <f t="shared" si="330"/>
        <v/>
      </c>
      <c r="OW104" s="432" t="str">
        <f t="shared" si="330"/>
        <v/>
      </c>
      <c r="OX104" s="432" t="str">
        <f t="shared" si="330"/>
        <v/>
      </c>
      <c r="OY104" s="432" t="str">
        <f t="shared" si="330"/>
        <v/>
      </c>
      <c r="OZ104" s="432" t="str">
        <f t="shared" si="330"/>
        <v/>
      </c>
      <c r="PA104" s="432" t="str">
        <f t="shared" si="330"/>
        <v/>
      </c>
      <c r="PB104" s="432" t="str">
        <f t="shared" si="330"/>
        <v/>
      </c>
      <c r="PC104" s="432" t="str">
        <f t="shared" si="330"/>
        <v/>
      </c>
      <c r="PD104" s="432" t="str">
        <f t="shared" si="330"/>
        <v/>
      </c>
      <c r="PE104" s="432" t="str">
        <f t="shared" si="330"/>
        <v/>
      </c>
    </row>
    <row r="105" spans="1:421" ht="15.6">
      <c r="A105" s="541"/>
      <c r="B105" s="542"/>
      <c r="C105" s="947"/>
      <c r="D105" s="542"/>
      <c r="E105" s="546"/>
      <c r="F105" s="542"/>
      <c r="G105" s="543"/>
      <c r="H105" s="544"/>
      <c r="I105" s="545"/>
      <c r="J105" s="546"/>
      <c r="K105" s="546" t="str">
        <f t="shared" si="284"/>
        <v/>
      </c>
      <c r="L105" s="547" t="str">
        <f t="shared" si="285"/>
        <v/>
      </c>
      <c r="M105" s="951" t="str">
        <f t="shared" si="283"/>
        <v/>
      </c>
      <c r="N105" s="951" t="str">
        <f t="shared" si="286"/>
        <v/>
      </c>
      <c r="O105" s="1486"/>
      <c r="P105" s="1486"/>
      <c r="Q105" s="98"/>
      <c r="R105" s="167" t="str">
        <f t="shared" si="287"/>
        <v/>
      </c>
      <c r="S105" s="167" t="str">
        <f t="shared" si="288"/>
        <v/>
      </c>
      <c r="T105" s="167" t="str">
        <f t="shared" si="289"/>
        <v/>
      </c>
      <c r="U105" s="167" t="str">
        <f t="shared" si="290"/>
        <v/>
      </c>
      <c r="V105" s="85" t="s">
        <v>706</v>
      </c>
      <c r="W105" s="450">
        <v>12.66666666666667</v>
      </c>
      <c r="X105" s="167" t="str">
        <f t="shared" si="291"/>
        <v/>
      </c>
      <c r="Y105" s="167" t="str">
        <f t="shared" si="292"/>
        <v/>
      </c>
      <c r="Z105" s="167" t="str">
        <f t="shared" si="293"/>
        <v/>
      </c>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432" t="str">
        <f t="shared" si="294"/>
        <v/>
      </c>
      <c r="AX105" s="432" t="str">
        <f t="shared" si="294"/>
        <v/>
      </c>
      <c r="AY105" s="432" t="str">
        <f t="shared" si="294"/>
        <v/>
      </c>
      <c r="AZ105" s="432" t="str">
        <f t="shared" si="294"/>
        <v/>
      </c>
      <c r="BA105" s="432" t="str">
        <f t="shared" si="294"/>
        <v/>
      </c>
      <c r="BB105" s="432" t="str">
        <f t="shared" si="294"/>
        <v/>
      </c>
      <c r="BC105" s="432" t="str">
        <f t="shared" si="294"/>
        <v/>
      </c>
      <c r="BD105" s="432" t="str">
        <f t="shared" si="294"/>
        <v/>
      </c>
      <c r="BE105" s="432" t="str">
        <f t="shared" si="294"/>
        <v/>
      </c>
      <c r="BF105" s="432" t="str">
        <f t="shared" si="294"/>
        <v/>
      </c>
      <c r="BG105" s="432" t="str">
        <f t="shared" si="295"/>
        <v/>
      </c>
      <c r="BH105" s="432" t="str">
        <f t="shared" si="295"/>
        <v/>
      </c>
      <c r="BI105" s="432" t="str">
        <f t="shared" si="295"/>
        <v/>
      </c>
      <c r="BJ105" s="432" t="str">
        <f t="shared" si="295"/>
        <v/>
      </c>
      <c r="BK105" s="432" t="str">
        <f t="shared" si="295"/>
        <v/>
      </c>
      <c r="BL105" s="432" t="str">
        <f t="shared" si="295"/>
        <v/>
      </c>
      <c r="BM105" s="432" t="str">
        <f t="shared" si="295"/>
        <v/>
      </c>
      <c r="BN105" s="432" t="str">
        <f t="shared" si="295"/>
        <v/>
      </c>
      <c r="BO105" s="432" t="str">
        <f t="shared" si="295"/>
        <v/>
      </c>
      <c r="BP105" s="432" t="str">
        <f t="shared" si="295"/>
        <v/>
      </c>
      <c r="BQ105" s="432" t="str">
        <f t="shared" si="296"/>
        <v/>
      </c>
      <c r="BR105" s="432" t="str">
        <f t="shared" si="296"/>
        <v/>
      </c>
      <c r="BS105" s="432" t="str">
        <f t="shared" si="296"/>
        <v/>
      </c>
      <c r="BT105" s="432" t="str">
        <f t="shared" si="296"/>
        <v/>
      </c>
      <c r="BU105" s="432" t="str">
        <f t="shared" si="296"/>
        <v/>
      </c>
      <c r="BV105" s="432" t="str">
        <f t="shared" si="296"/>
        <v/>
      </c>
      <c r="BW105" s="432" t="str">
        <f t="shared" si="296"/>
        <v/>
      </c>
      <c r="BX105" s="432" t="str">
        <f t="shared" si="296"/>
        <v/>
      </c>
      <c r="BY105" s="432" t="str">
        <f t="shared" si="296"/>
        <v/>
      </c>
      <c r="BZ105" s="432" t="str">
        <f t="shared" si="296"/>
        <v/>
      </c>
      <c r="CA105" s="432" t="str">
        <f t="shared" si="297"/>
        <v/>
      </c>
      <c r="CB105" s="432" t="str">
        <f t="shared" si="297"/>
        <v/>
      </c>
      <c r="CC105" s="432" t="str">
        <f t="shared" si="297"/>
        <v/>
      </c>
      <c r="CD105" s="432" t="str">
        <f t="shared" si="297"/>
        <v/>
      </c>
      <c r="CE105" s="432" t="str">
        <f t="shared" si="297"/>
        <v/>
      </c>
      <c r="CF105" s="432" t="str">
        <f t="shared" si="297"/>
        <v/>
      </c>
      <c r="CG105" s="432" t="str">
        <f t="shared" si="297"/>
        <v/>
      </c>
      <c r="CH105" s="432" t="str">
        <f t="shared" si="297"/>
        <v/>
      </c>
      <c r="CI105" s="432" t="str">
        <f t="shared" si="297"/>
        <v/>
      </c>
      <c r="CJ105" s="432" t="str">
        <f t="shared" si="297"/>
        <v/>
      </c>
      <c r="CK105" s="432" t="str">
        <f t="shared" si="298"/>
        <v/>
      </c>
      <c r="CL105" s="432" t="str">
        <f t="shared" si="298"/>
        <v/>
      </c>
      <c r="CM105" s="432" t="str">
        <f t="shared" si="298"/>
        <v/>
      </c>
      <c r="CN105" s="432" t="str">
        <f t="shared" si="298"/>
        <v/>
      </c>
      <c r="CO105" s="432" t="str">
        <f t="shared" si="298"/>
        <v/>
      </c>
      <c r="CP105" s="432" t="str">
        <f t="shared" si="298"/>
        <v/>
      </c>
      <c r="CQ105" s="432" t="str">
        <f t="shared" si="298"/>
        <v/>
      </c>
      <c r="CR105" s="432" t="str">
        <f t="shared" si="298"/>
        <v/>
      </c>
      <c r="CS105" s="432" t="str">
        <f t="shared" si="298"/>
        <v/>
      </c>
      <c r="CT105" s="432" t="str">
        <f t="shared" si="298"/>
        <v/>
      </c>
      <c r="CU105" s="432" t="str">
        <f t="shared" si="299"/>
        <v/>
      </c>
      <c r="CV105" s="432" t="str">
        <f t="shared" si="299"/>
        <v/>
      </c>
      <c r="CW105" s="432" t="str">
        <f t="shared" si="299"/>
        <v/>
      </c>
      <c r="CX105" s="432" t="str">
        <f t="shared" si="299"/>
        <v/>
      </c>
      <c r="CY105" s="432" t="str">
        <f t="shared" si="299"/>
        <v/>
      </c>
      <c r="CZ105" s="432" t="str">
        <f t="shared" si="299"/>
        <v/>
      </c>
      <c r="DA105" s="432" t="str">
        <f t="shared" si="299"/>
        <v/>
      </c>
      <c r="DB105" s="432" t="str">
        <f t="shared" si="299"/>
        <v/>
      </c>
      <c r="DC105" s="432" t="str">
        <f t="shared" si="299"/>
        <v/>
      </c>
      <c r="DD105" s="432" t="str">
        <f t="shared" si="299"/>
        <v/>
      </c>
      <c r="DE105" s="432" t="str">
        <f t="shared" si="300"/>
        <v/>
      </c>
      <c r="DF105" s="432" t="str">
        <f t="shared" si="300"/>
        <v/>
      </c>
      <c r="DG105" s="432" t="str">
        <f t="shared" si="300"/>
        <v/>
      </c>
      <c r="DH105" s="432" t="str">
        <f t="shared" si="300"/>
        <v/>
      </c>
      <c r="DI105" s="432" t="str">
        <f t="shared" si="300"/>
        <v/>
      </c>
      <c r="DJ105" s="432" t="str">
        <f t="shared" si="300"/>
        <v/>
      </c>
      <c r="DK105" s="432" t="str">
        <f t="shared" si="300"/>
        <v/>
      </c>
      <c r="DL105" s="432" t="str">
        <f t="shared" si="300"/>
        <v/>
      </c>
      <c r="DM105" s="432" t="str">
        <f t="shared" si="300"/>
        <v/>
      </c>
      <c r="DN105" s="432" t="str">
        <f t="shared" si="300"/>
        <v/>
      </c>
      <c r="DO105" s="432" t="str">
        <f t="shared" si="301"/>
        <v/>
      </c>
      <c r="DP105" s="432" t="str">
        <f t="shared" si="301"/>
        <v/>
      </c>
      <c r="DQ105" s="432" t="str">
        <f t="shared" si="301"/>
        <v/>
      </c>
      <c r="DR105" s="432" t="str">
        <f t="shared" si="301"/>
        <v/>
      </c>
      <c r="DS105" s="432" t="str">
        <f t="shared" si="301"/>
        <v/>
      </c>
      <c r="DT105" s="432" t="str">
        <f t="shared" si="301"/>
        <v/>
      </c>
      <c r="DU105" s="432" t="str">
        <f t="shared" si="301"/>
        <v/>
      </c>
      <c r="DV105" s="432" t="str">
        <f t="shared" si="301"/>
        <v/>
      </c>
      <c r="DW105" s="432" t="str">
        <f t="shared" si="301"/>
        <v/>
      </c>
      <c r="DX105" s="432" t="str">
        <f t="shared" si="301"/>
        <v/>
      </c>
      <c r="DY105" s="432" t="str">
        <f t="shared" si="302"/>
        <v/>
      </c>
      <c r="DZ105" s="432" t="str">
        <f t="shared" si="302"/>
        <v/>
      </c>
      <c r="EA105" s="432" t="str">
        <f t="shared" si="302"/>
        <v/>
      </c>
      <c r="EB105" s="432" t="str">
        <f t="shared" si="302"/>
        <v/>
      </c>
      <c r="EC105" s="432" t="str">
        <f t="shared" si="302"/>
        <v/>
      </c>
      <c r="ED105" s="432" t="str">
        <f t="shared" si="302"/>
        <v/>
      </c>
      <c r="EE105" s="432" t="str">
        <f t="shared" si="302"/>
        <v/>
      </c>
      <c r="EF105" s="432" t="str">
        <f t="shared" si="302"/>
        <v/>
      </c>
      <c r="EG105" s="432" t="str">
        <f t="shared" si="302"/>
        <v/>
      </c>
      <c r="EH105" s="432" t="str">
        <f t="shared" si="302"/>
        <v/>
      </c>
      <c r="EI105" s="432" t="str">
        <f t="shared" si="303"/>
        <v/>
      </c>
      <c r="EJ105" s="432" t="str">
        <f t="shared" si="303"/>
        <v/>
      </c>
      <c r="EK105" s="432" t="str">
        <f t="shared" si="303"/>
        <v/>
      </c>
      <c r="EL105" s="432" t="str">
        <f t="shared" si="303"/>
        <v/>
      </c>
      <c r="EM105" s="432" t="str">
        <f t="shared" si="303"/>
        <v/>
      </c>
      <c r="EN105" s="432" t="str">
        <f t="shared" si="303"/>
        <v/>
      </c>
      <c r="EO105" s="432" t="str">
        <f t="shared" si="303"/>
        <v/>
      </c>
      <c r="EP105" s="432" t="str">
        <f t="shared" si="303"/>
        <v/>
      </c>
      <c r="EQ105" s="432" t="str">
        <f t="shared" si="303"/>
        <v/>
      </c>
      <c r="ER105" s="432" t="str">
        <f t="shared" si="303"/>
        <v/>
      </c>
      <c r="ES105" s="432" t="str">
        <f t="shared" si="304"/>
        <v/>
      </c>
      <c r="ET105" s="432" t="str">
        <f t="shared" si="304"/>
        <v/>
      </c>
      <c r="EU105" s="432" t="str">
        <f t="shared" si="304"/>
        <v/>
      </c>
      <c r="EV105" s="432" t="str">
        <f t="shared" si="304"/>
        <v/>
      </c>
      <c r="EW105" s="432" t="str">
        <f t="shared" si="304"/>
        <v/>
      </c>
      <c r="EX105" s="432" t="str">
        <f t="shared" si="304"/>
        <v/>
      </c>
      <c r="EY105" s="432" t="str">
        <f t="shared" si="304"/>
        <v/>
      </c>
      <c r="EZ105" s="432" t="str">
        <f t="shared" si="304"/>
        <v/>
      </c>
      <c r="FA105" s="432" t="str">
        <f t="shared" si="304"/>
        <v/>
      </c>
      <c r="FB105" s="432" t="str">
        <f t="shared" si="304"/>
        <v/>
      </c>
      <c r="FC105" s="432" t="str">
        <f t="shared" si="305"/>
        <v/>
      </c>
      <c r="FD105" s="432" t="str">
        <f t="shared" si="305"/>
        <v/>
      </c>
      <c r="FE105" s="432" t="str">
        <f t="shared" si="305"/>
        <v/>
      </c>
      <c r="FF105" s="432" t="str">
        <f t="shared" si="305"/>
        <v/>
      </c>
      <c r="FG105" s="432" t="str">
        <f t="shared" si="305"/>
        <v/>
      </c>
      <c r="FH105" s="432" t="str">
        <f t="shared" si="305"/>
        <v/>
      </c>
      <c r="FI105" s="432" t="str">
        <f t="shared" si="305"/>
        <v/>
      </c>
      <c r="FJ105" s="432" t="str">
        <f t="shared" si="305"/>
        <v/>
      </c>
      <c r="FK105" s="432" t="str">
        <f t="shared" si="305"/>
        <v/>
      </c>
      <c r="FL105" s="432" t="str">
        <f t="shared" si="305"/>
        <v/>
      </c>
      <c r="FM105" s="432" t="str">
        <f t="shared" si="306"/>
        <v/>
      </c>
      <c r="FN105" s="432" t="str">
        <f t="shared" si="306"/>
        <v/>
      </c>
      <c r="FO105" s="432" t="str">
        <f t="shared" si="306"/>
        <v/>
      </c>
      <c r="FP105" s="432" t="str">
        <f t="shared" si="306"/>
        <v/>
      </c>
      <c r="FQ105" s="432" t="str">
        <f t="shared" si="306"/>
        <v/>
      </c>
      <c r="FR105" s="432" t="str">
        <f t="shared" si="306"/>
        <v/>
      </c>
      <c r="FS105" s="432" t="str">
        <f t="shared" si="306"/>
        <v/>
      </c>
      <c r="FT105" s="432" t="str">
        <f t="shared" si="306"/>
        <v/>
      </c>
      <c r="FU105" s="432" t="str">
        <f t="shared" si="306"/>
        <v/>
      </c>
      <c r="FV105" s="432" t="str">
        <f t="shared" si="306"/>
        <v/>
      </c>
      <c r="FW105" s="432" t="str">
        <f t="shared" si="307"/>
        <v/>
      </c>
      <c r="FX105" s="432" t="str">
        <f t="shared" si="307"/>
        <v/>
      </c>
      <c r="FY105" s="432" t="str">
        <f t="shared" si="307"/>
        <v/>
      </c>
      <c r="FZ105" s="432" t="str">
        <f t="shared" si="307"/>
        <v/>
      </c>
      <c r="GA105" s="432" t="str">
        <f t="shared" si="307"/>
        <v/>
      </c>
      <c r="GB105" s="432" t="str">
        <f t="shared" si="307"/>
        <v/>
      </c>
      <c r="GC105" s="432" t="str">
        <f t="shared" si="307"/>
        <v/>
      </c>
      <c r="GD105" s="432" t="str">
        <f t="shared" si="307"/>
        <v/>
      </c>
      <c r="GE105" s="432" t="str">
        <f t="shared" si="307"/>
        <v/>
      </c>
      <c r="GF105" s="432" t="str">
        <f t="shared" si="307"/>
        <v/>
      </c>
      <c r="GG105" s="432" t="str">
        <f t="shared" si="308"/>
        <v/>
      </c>
      <c r="GH105" s="432" t="str">
        <f t="shared" si="308"/>
        <v/>
      </c>
      <c r="GI105" s="432" t="str">
        <f t="shared" si="308"/>
        <v/>
      </c>
      <c r="GJ105" s="432" t="str">
        <f t="shared" si="308"/>
        <v/>
      </c>
      <c r="GK105" s="432" t="str">
        <f t="shared" si="308"/>
        <v/>
      </c>
      <c r="GL105" s="432" t="str">
        <f t="shared" si="308"/>
        <v/>
      </c>
      <c r="GM105" s="432" t="str">
        <f t="shared" si="308"/>
        <v/>
      </c>
      <c r="GN105" s="432" t="str">
        <f t="shared" si="308"/>
        <v/>
      </c>
      <c r="GO105" s="432" t="str">
        <f t="shared" si="308"/>
        <v/>
      </c>
      <c r="GP105" s="432" t="str">
        <f t="shared" si="308"/>
        <v/>
      </c>
      <c r="GQ105" s="432" t="str">
        <f t="shared" si="309"/>
        <v/>
      </c>
      <c r="GR105" s="432" t="str">
        <f t="shared" si="309"/>
        <v/>
      </c>
      <c r="GS105" s="432" t="str">
        <f t="shared" si="309"/>
        <v/>
      </c>
      <c r="GT105" s="432" t="str">
        <f t="shared" si="309"/>
        <v/>
      </c>
      <c r="GU105" s="432" t="str">
        <f t="shared" si="309"/>
        <v/>
      </c>
      <c r="GV105" s="432" t="str">
        <f t="shared" si="309"/>
        <v/>
      </c>
      <c r="GW105" s="432" t="str">
        <f t="shared" si="309"/>
        <v/>
      </c>
      <c r="GX105" s="432" t="str">
        <f t="shared" si="309"/>
        <v/>
      </c>
      <c r="GY105" s="432" t="str">
        <f t="shared" si="309"/>
        <v/>
      </c>
      <c r="GZ105" s="432" t="str">
        <f t="shared" si="309"/>
        <v/>
      </c>
      <c r="HA105" s="432" t="str">
        <f t="shared" si="310"/>
        <v/>
      </c>
      <c r="HB105" s="432" t="str">
        <f t="shared" si="310"/>
        <v/>
      </c>
      <c r="HC105" s="432" t="str">
        <f t="shared" si="310"/>
        <v/>
      </c>
      <c r="HD105" s="432" t="str">
        <f t="shared" si="310"/>
        <v/>
      </c>
      <c r="HE105" s="432" t="str">
        <f t="shared" si="310"/>
        <v/>
      </c>
      <c r="HF105" s="432" t="str">
        <f t="shared" si="310"/>
        <v/>
      </c>
      <c r="HG105" s="432" t="str">
        <f t="shared" si="310"/>
        <v/>
      </c>
      <c r="HH105" s="432" t="str">
        <f t="shared" si="310"/>
        <v/>
      </c>
      <c r="HI105" s="432" t="str">
        <f t="shared" si="310"/>
        <v/>
      </c>
      <c r="HJ105" s="432" t="str">
        <f t="shared" si="310"/>
        <v/>
      </c>
      <c r="HK105" s="432" t="str">
        <f t="shared" si="311"/>
        <v/>
      </c>
      <c r="HL105" s="432" t="str">
        <f t="shared" si="311"/>
        <v/>
      </c>
      <c r="HM105" s="432" t="str">
        <f t="shared" si="311"/>
        <v/>
      </c>
      <c r="HN105" s="432" t="str">
        <f t="shared" si="311"/>
        <v/>
      </c>
      <c r="HO105" s="432" t="str">
        <f t="shared" si="311"/>
        <v/>
      </c>
      <c r="HP105" s="432" t="str">
        <f t="shared" si="311"/>
        <v/>
      </c>
      <c r="HQ105" s="432" t="str">
        <f t="shared" si="311"/>
        <v/>
      </c>
      <c r="HR105" s="432" t="str">
        <f t="shared" si="311"/>
        <v/>
      </c>
      <c r="HS105" s="432" t="str">
        <f t="shared" si="311"/>
        <v/>
      </c>
      <c r="HT105" s="432" t="str">
        <f t="shared" si="311"/>
        <v/>
      </c>
      <c r="HU105" s="432" t="str">
        <f t="shared" si="312"/>
        <v/>
      </c>
      <c r="HV105" s="432" t="str">
        <f t="shared" si="312"/>
        <v/>
      </c>
      <c r="HW105" s="432" t="str">
        <f t="shared" si="312"/>
        <v/>
      </c>
      <c r="HX105" s="432" t="str">
        <f t="shared" si="312"/>
        <v/>
      </c>
      <c r="HY105" s="432" t="str">
        <f t="shared" si="312"/>
        <v/>
      </c>
      <c r="HZ105" s="432" t="str">
        <f t="shared" si="312"/>
        <v/>
      </c>
      <c r="IA105" s="432" t="str">
        <f t="shared" si="312"/>
        <v/>
      </c>
      <c r="IB105" s="432" t="str">
        <f t="shared" si="312"/>
        <v/>
      </c>
      <c r="IC105" s="432" t="str">
        <f t="shared" si="312"/>
        <v/>
      </c>
      <c r="ID105" s="432" t="str">
        <f t="shared" si="312"/>
        <v/>
      </c>
      <c r="IE105" s="432" t="str">
        <f t="shared" si="313"/>
        <v/>
      </c>
      <c r="IF105" s="432" t="str">
        <f t="shared" si="313"/>
        <v/>
      </c>
      <c r="IG105" s="432" t="str">
        <f t="shared" si="313"/>
        <v/>
      </c>
      <c r="IH105" s="432" t="str">
        <f t="shared" si="313"/>
        <v/>
      </c>
      <c r="II105" s="432" t="str">
        <f t="shared" si="313"/>
        <v/>
      </c>
      <c r="IJ105" s="432" t="str">
        <f t="shared" si="313"/>
        <v/>
      </c>
      <c r="IK105" s="432" t="str">
        <f t="shared" si="313"/>
        <v/>
      </c>
      <c r="IL105" s="432" t="str">
        <f t="shared" si="313"/>
        <v/>
      </c>
      <c r="IM105" s="432" t="str">
        <f t="shared" si="313"/>
        <v/>
      </c>
      <c r="IN105" s="432" t="str">
        <f t="shared" si="313"/>
        <v/>
      </c>
      <c r="IO105" s="432" t="str">
        <f t="shared" si="314"/>
        <v/>
      </c>
      <c r="IP105" s="432" t="str">
        <f t="shared" si="314"/>
        <v/>
      </c>
      <c r="IQ105" s="432" t="str">
        <f t="shared" si="314"/>
        <v/>
      </c>
      <c r="IR105" s="432" t="str">
        <f t="shared" si="314"/>
        <v/>
      </c>
      <c r="IS105" s="432" t="str">
        <f t="shared" si="314"/>
        <v/>
      </c>
      <c r="IT105" s="432" t="str">
        <f t="shared" si="314"/>
        <v/>
      </c>
      <c r="IU105" s="432" t="str">
        <f t="shared" si="314"/>
        <v/>
      </c>
      <c r="IV105" s="432" t="str">
        <f t="shared" si="314"/>
        <v/>
      </c>
      <c r="IW105" s="432" t="str">
        <f t="shared" si="314"/>
        <v/>
      </c>
      <c r="IX105" s="432" t="str">
        <f t="shared" si="314"/>
        <v/>
      </c>
      <c r="IY105" s="432" t="str">
        <f t="shared" si="315"/>
        <v/>
      </c>
      <c r="IZ105" s="432" t="str">
        <f t="shared" si="315"/>
        <v/>
      </c>
      <c r="JA105" s="432" t="str">
        <f t="shared" si="315"/>
        <v/>
      </c>
      <c r="JB105" s="432" t="str">
        <f t="shared" si="315"/>
        <v/>
      </c>
      <c r="JC105" s="432" t="str">
        <f t="shared" si="315"/>
        <v/>
      </c>
      <c r="JD105" s="432" t="str">
        <f t="shared" si="315"/>
        <v/>
      </c>
      <c r="JE105" s="432" t="str">
        <f t="shared" si="315"/>
        <v/>
      </c>
      <c r="JF105" s="432" t="str">
        <f t="shared" si="315"/>
        <v/>
      </c>
      <c r="JG105" s="432" t="str">
        <f t="shared" si="315"/>
        <v/>
      </c>
      <c r="JH105" s="432" t="str">
        <f t="shared" si="315"/>
        <v/>
      </c>
      <c r="JI105" s="432" t="str">
        <f t="shared" si="316"/>
        <v/>
      </c>
      <c r="JJ105" s="432" t="str">
        <f t="shared" si="316"/>
        <v/>
      </c>
      <c r="JK105" s="432" t="str">
        <f t="shared" si="316"/>
        <v/>
      </c>
      <c r="JL105" s="432" t="str">
        <f t="shared" si="316"/>
        <v/>
      </c>
      <c r="JM105" s="432" t="str">
        <f t="shared" si="316"/>
        <v/>
      </c>
      <c r="JN105" s="432" t="str">
        <f t="shared" si="316"/>
        <v/>
      </c>
      <c r="JO105" s="432" t="str">
        <f t="shared" si="316"/>
        <v/>
      </c>
      <c r="JP105" s="432" t="str">
        <f t="shared" si="316"/>
        <v/>
      </c>
      <c r="JQ105" s="432" t="str">
        <f t="shared" si="316"/>
        <v/>
      </c>
      <c r="JR105" s="432" t="str">
        <f t="shared" si="316"/>
        <v/>
      </c>
      <c r="JS105" s="432" t="str">
        <f t="shared" si="317"/>
        <v/>
      </c>
      <c r="JT105" s="432" t="str">
        <f t="shared" si="317"/>
        <v/>
      </c>
      <c r="JU105" s="432" t="str">
        <f t="shared" si="317"/>
        <v/>
      </c>
      <c r="JV105" s="432" t="str">
        <f t="shared" si="317"/>
        <v/>
      </c>
      <c r="JW105" s="432" t="str">
        <f t="shared" si="317"/>
        <v/>
      </c>
      <c r="JX105" s="432" t="str">
        <f t="shared" si="317"/>
        <v/>
      </c>
      <c r="JY105" s="432" t="str">
        <f t="shared" si="317"/>
        <v/>
      </c>
      <c r="JZ105" s="432" t="str">
        <f t="shared" si="317"/>
        <v/>
      </c>
      <c r="KA105" s="432" t="str">
        <f t="shared" si="317"/>
        <v/>
      </c>
      <c r="KB105" s="432" t="str">
        <f t="shared" si="317"/>
        <v/>
      </c>
      <c r="KC105" s="432" t="str">
        <f t="shared" si="318"/>
        <v/>
      </c>
      <c r="KD105" s="432" t="str">
        <f t="shared" si="318"/>
        <v/>
      </c>
      <c r="KE105" s="432" t="str">
        <f t="shared" si="318"/>
        <v/>
      </c>
      <c r="KF105" s="432" t="str">
        <f t="shared" si="318"/>
        <v/>
      </c>
      <c r="KG105" s="432" t="str">
        <f t="shared" si="318"/>
        <v/>
      </c>
      <c r="KH105" s="432" t="str">
        <f t="shared" si="318"/>
        <v/>
      </c>
      <c r="KI105" s="432" t="str">
        <f t="shared" si="318"/>
        <v/>
      </c>
      <c r="KJ105" s="432" t="str">
        <f t="shared" si="318"/>
        <v/>
      </c>
      <c r="KK105" s="432" t="str">
        <f t="shared" si="318"/>
        <v/>
      </c>
      <c r="KL105" s="432" t="str">
        <f t="shared" si="318"/>
        <v/>
      </c>
      <c r="KM105" s="432" t="str">
        <f t="shared" si="319"/>
        <v/>
      </c>
      <c r="KN105" s="432" t="str">
        <f t="shared" si="319"/>
        <v/>
      </c>
      <c r="KO105" s="432" t="str">
        <f t="shared" si="319"/>
        <v/>
      </c>
      <c r="KP105" s="432" t="str">
        <f t="shared" si="319"/>
        <v/>
      </c>
      <c r="KQ105" s="432" t="str">
        <f t="shared" si="319"/>
        <v/>
      </c>
      <c r="KR105" s="432" t="str">
        <f t="shared" si="319"/>
        <v/>
      </c>
      <c r="KS105" s="432" t="str">
        <f t="shared" si="319"/>
        <v/>
      </c>
      <c r="KT105" s="432" t="str">
        <f t="shared" si="319"/>
        <v/>
      </c>
      <c r="KU105" s="432" t="str">
        <f t="shared" si="319"/>
        <v/>
      </c>
      <c r="KV105" s="432" t="str">
        <f t="shared" si="319"/>
        <v/>
      </c>
      <c r="KW105" s="432" t="str">
        <f t="shared" si="320"/>
        <v/>
      </c>
      <c r="KX105" s="432" t="str">
        <f t="shared" si="320"/>
        <v/>
      </c>
      <c r="KY105" s="432" t="str">
        <f t="shared" si="320"/>
        <v/>
      </c>
      <c r="KZ105" s="432" t="str">
        <f t="shared" si="320"/>
        <v/>
      </c>
      <c r="LA105" s="432" t="str">
        <f t="shared" si="320"/>
        <v/>
      </c>
      <c r="LB105" s="432" t="str">
        <f t="shared" si="320"/>
        <v/>
      </c>
      <c r="LC105" s="432" t="str">
        <f t="shared" si="320"/>
        <v/>
      </c>
      <c r="LD105" s="432" t="str">
        <f t="shared" si="320"/>
        <v/>
      </c>
      <c r="LE105" s="432" t="str">
        <f t="shared" si="320"/>
        <v/>
      </c>
      <c r="LF105" s="432" t="str">
        <f t="shared" si="320"/>
        <v/>
      </c>
      <c r="LG105" s="432" t="str">
        <f t="shared" si="321"/>
        <v/>
      </c>
      <c r="LH105" s="432" t="str">
        <f t="shared" si="321"/>
        <v/>
      </c>
      <c r="LI105" s="432" t="str">
        <f t="shared" si="321"/>
        <v/>
      </c>
      <c r="LJ105" s="432" t="str">
        <f t="shared" si="321"/>
        <v/>
      </c>
      <c r="LK105" s="432" t="str">
        <f t="shared" si="321"/>
        <v/>
      </c>
      <c r="LL105" s="432" t="str">
        <f t="shared" si="321"/>
        <v/>
      </c>
      <c r="LM105" s="432" t="str">
        <f t="shared" si="321"/>
        <v/>
      </c>
      <c r="LN105" s="432" t="str">
        <f t="shared" si="321"/>
        <v/>
      </c>
      <c r="LO105" s="432" t="str">
        <f t="shared" si="321"/>
        <v/>
      </c>
      <c r="LP105" s="432" t="str">
        <f t="shared" si="321"/>
        <v/>
      </c>
      <c r="LQ105" s="432" t="str">
        <f t="shared" si="322"/>
        <v/>
      </c>
      <c r="LR105" s="432" t="str">
        <f t="shared" si="322"/>
        <v/>
      </c>
      <c r="LS105" s="432" t="str">
        <f t="shared" si="322"/>
        <v/>
      </c>
      <c r="LT105" s="432" t="str">
        <f t="shared" si="322"/>
        <v/>
      </c>
      <c r="LU105" s="432" t="str">
        <f t="shared" si="322"/>
        <v/>
      </c>
      <c r="LV105" s="432" t="str">
        <f t="shared" si="322"/>
        <v/>
      </c>
      <c r="LW105" s="432" t="str">
        <f t="shared" si="322"/>
        <v/>
      </c>
      <c r="LX105" s="432" t="str">
        <f t="shared" si="322"/>
        <v/>
      </c>
      <c r="LY105" s="432" t="str">
        <f t="shared" si="322"/>
        <v/>
      </c>
      <c r="LZ105" s="432" t="str">
        <f t="shared" si="322"/>
        <v/>
      </c>
      <c r="MA105" s="432" t="str">
        <f t="shared" si="323"/>
        <v/>
      </c>
      <c r="MB105" s="432" t="str">
        <f t="shared" si="323"/>
        <v/>
      </c>
      <c r="MC105" s="432" t="str">
        <f t="shared" si="323"/>
        <v/>
      </c>
      <c r="MD105" s="432" t="str">
        <f t="shared" si="323"/>
        <v/>
      </c>
      <c r="ME105" s="432" t="str">
        <f t="shared" si="323"/>
        <v/>
      </c>
      <c r="MF105" s="432" t="str">
        <f t="shared" si="323"/>
        <v/>
      </c>
      <c r="MG105" s="432" t="str">
        <f t="shared" si="323"/>
        <v/>
      </c>
      <c r="MH105" s="432" t="str">
        <f t="shared" si="323"/>
        <v/>
      </c>
      <c r="MI105" s="432" t="str">
        <f t="shared" si="323"/>
        <v/>
      </c>
      <c r="MJ105" s="432" t="str">
        <f t="shared" si="323"/>
        <v/>
      </c>
      <c r="MK105" s="432" t="str">
        <f t="shared" si="324"/>
        <v/>
      </c>
      <c r="ML105" s="432" t="str">
        <f t="shared" si="324"/>
        <v/>
      </c>
      <c r="MM105" s="432" t="str">
        <f t="shared" si="324"/>
        <v/>
      </c>
      <c r="MN105" s="432" t="str">
        <f t="shared" si="324"/>
        <v/>
      </c>
      <c r="MO105" s="432" t="str">
        <f t="shared" si="324"/>
        <v/>
      </c>
      <c r="MP105" s="432" t="str">
        <f t="shared" si="324"/>
        <v/>
      </c>
      <c r="MQ105" s="432" t="str">
        <f t="shared" si="324"/>
        <v/>
      </c>
      <c r="MR105" s="432" t="str">
        <f t="shared" si="324"/>
        <v/>
      </c>
      <c r="MS105" s="432" t="str">
        <f t="shared" si="324"/>
        <v/>
      </c>
      <c r="MT105" s="432" t="str">
        <f t="shared" si="324"/>
        <v/>
      </c>
      <c r="MU105" s="432" t="str">
        <f t="shared" si="325"/>
        <v/>
      </c>
      <c r="MV105" s="432" t="str">
        <f t="shared" si="325"/>
        <v/>
      </c>
      <c r="MW105" s="432" t="str">
        <f t="shared" si="325"/>
        <v/>
      </c>
      <c r="MX105" s="432" t="str">
        <f t="shared" si="325"/>
        <v/>
      </c>
      <c r="MY105" s="432" t="str">
        <f t="shared" si="325"/>
        <v/>
      </c>
      <c r="MZ105" s="432" t="str">
        <f t="shared" si="325"/>
        <v/>
      </c>
      <c r="NA105" s="432" t="str">
        <f t="shared" si="325"/>
        <v/>
      </c>
      <c r="NB105" s="432" t="str">
        <f t="shared" si="325"/>
        <v/>
      </c>
      <c r="NC105" s="432" t="str">
        <f t="shared" si="325"/>
        <v/>
      </c>
      <c r="ND105" s="432" t="str">
        <f t="shared" si="325"/>
        <v/>
      </c>
      <c r="NE105" s="432" t="str">
        <f t="shared" si="326"/>
        <v/>
      </c>
      <c r="NF105" s="432" t="str">
        <f t="shared" si="326"/>
        <v/>
      </c>
      <c r="NG105" s="432" t="str">
        <f t="shared" si="326"/>
        <v/>
      </c>
      <c r="NH105" s="432" t="str">
        <f t="shared" si="326"/>
        <v/>
      </c>
      <c r="NI105" s="432" t="str">
        <f t="shared" si="326"/>
        <v/>
      </c>
      <c r="NJ105" s="432" t="str">
        <f t="shared" si="326"/>
        <v/>
      </c>
      <c r="NK105" s="432" t="str">
        <f t="shared" si="326"/>
        <v/>
      </c>
      <c r="NL105" s="432" t="str">
        <f t="shared" si="326"/>
        <v/>
      </c>
      <c r="NM105" s="432" t="str">
        <f t="shared" si="326"/>
        <v/>
      </c>
      <c r="NN105" s="432" t="str">
        <f t="shared" si="326"/>
        <v/>
      </c>
      <c r="NO105" s="432" t="str">
        <f t="shared" si="327"/>
        <v/>
      </c>
      <c r="NP105" s="432" t="str">
        <f t="shared" si="327"/>
        <v/>
      </c>
      <c r="NQ105" s="432" t="str">
        <f t="shared" si="327"/>
        <v/>
      </c>
      <c r="NR105" s="432" t="str">
        <f t="shared" si="327"/>
        <v/>
      </c>
      <c r="NS105" s="432" t="str">
        <f t="shared" si="327"/>
        <v/>
      </c>
      <c r="NT105" s="432" t="str">
        <f t="shared" si="327"/>
        <v/>
      </c>
      <c r="NU105" s="432" t="str">
        <f t="shared" si="327"/>
        <v/>
      </c>
      <c r="NV105" s="432" t="str">
        <f t="shared" si="327"/>
        <v/>
      </c>
      <c r="NW105" s="432" t="str">
        <f t="shared" si="327"/>
        <v/>
      </c>
      <c r="NX105" s="432" t="str">
        <f t="shared" si="327"/>
        <v/>
      </c>
      <c r="NY105" s="432" t="str">
        <f t="shared" si="328"/>
        <v/>
      </c>
      <c r="NZ105" s="432" t="str">
        <f t="shared" si="328"/>
        <v/>
      </c>
      <c r="OA105" s="432" t="str">
        <f t="shared" si="328"/>
        <v/>
      </c>
      <c r="OB105" s="432" t="str">
        <f t="shared" si="328"/>
        <v/>
      </c>
      <c r="OC105" s="432" t="str">
        <f t="shared" si="328"/>
        <v/>
      </c>
      <c r="OD105" s="432" t="str">
        <f t="shared" si="328"/>
        <v/>
      </c>
      <c r="OE105" s="432" t="str">
        <f t="shared" si="328"/>
        <v/>
      </c>
      <c r="OF105" s="432" t="str">
        <f t="shared" si="328"/>
        <v/>
      </c>
      <c r="OG105" s="432" t="str">
        <f t="shared" si="328"/>
        <v/>
      </c>
      <c r="OH105" s="432" t="str">
        <f t="shared" si="328"/>
        <v/>
      </c>
      <c r="OI105" s="432" t="str">
        <f t="shared" si="329"/>
        <v/>
      </c>
      <c r="OJ105" s="432" t="str">
        <f t="shared" si="329"/>
        <v/>
      </c>
      <c r="OK105" s="432" t="str">
        <f t="shared" si="329"/>
        <v/>
      </c>
      <c r="OL105" s="432" t="str">
        <f t="shared" si="329"/>
        <v/>
      </c>
      <c r="OM105" s="432" t="str">
        <f t="shared" si="329"/>
        <v/>
      </c>
      <c r="ON105" s="432" t="str">
        <f t="shared" si="329"/>
        <v/>
      </c>
      <c r="OO105" s="432" t="str">
        <f t="shared" si="329"/>
        <v/>
      </c>
      <c r="OP105" s="432" t="str">
        <f t="shared" si="329"/>
        <v/>
      </c>
      <c r="OQ105" s="432" t="str">
        <f t="shared" si="329"/>
        <v/>
      </c>
      <c r="OR105" s="432" t="str">
        <f t="shared" si="329"/>
        <v/>
      </c>
      <c r="OS105" s="432" t="str">
        <f t="shared" si="330"/>
        <v/>
      </c>
      <c r="OT105" s="432" t="str">
        <f t="shared" si="330"/>
        <v/>
      </c>
      <c r="OU105" s="432" t="str">
        <f t="shared" si="330"/>
        <v/>
      </c>
      <c r="OV105" s="432" t="str">
        <f t="shared" si="330"/>
        <v/>
      </c>
      <c r="OW105" s="432" t="str">
        <f t="shared" si="330"/>
        <v/>
      </c>
      <c r="OX105" s="432" t="str">
        <f t="shared" si="330"/>
        <v/>
      </c>
      <c r="OY105" s="432" t="str">
        <f t="shared" si="330"/>
        <v/>
      </c>
      <c r="OZ105" s="432" t="str">
        <f t="shared" si="330"/>
        <v/>
      </c>
      <c r="PA105" s="432" t="str">
        <f t="shared" si="330"/>
        <v/>
      </c>
      <c r="PB105" s="432" t="str">
        <f t="shared" si="330"/>
        <v/>
      </c>
      <c r="PC105" s="432" t="str">
        <f t="shared" si="330"/>
        <v/>
      </c>
      <c r="PD105" s="432" t="str">
        <f t="shared" si="330"/>
        <v/>
      </c>
      <c r="PE105" s="432" t="str">
        <f t="shared" si="330"/>
        <v/>
      </c>
    </row>
    <row r="106" spans="1:421" ht="15.6">
      <c r="A106" s="549"/>
      <c r="B106" s="550"/>
      <c r="C106" s="948"/>
      <c r="D106" s="550"/>
      <c r="E106" s="554"/>
      <c r="F106" s="550"/>
      <c r="G106" s="551"/>
      <c r="H106" s="552"/>
      <c r="I106" s="553"/>
      <c r="J106" s="554"/>
      <c r="K106" s="554" t="str">
        <f t="shared" si="284"/>
        <v/>
      </c>
      <c r="L106" s="657" t="str">
        <f t="shared" si="285"/>
        <v/>
      </c>
      <c r="M106" s="952" t="str">
        <f t="shared" si="283"/>
        <v/>
      </c>
      <c r="N106" s="952" t="str">
        <f t="shared" si="286"/>
        <v/>
      </c>
      <c r="O106" s="1487"/>
      <c r="P106" s="1487"/>
      <c r="Q106" s="98"/>
      <c r="R106" s="167" t="str">
        <f t="shared" si="287"/>
        <v/>
      </c>
      <c r="S106" s="167" t="str">
        <f t="shared" si="288"/>
        <v/>
      </c>
      <c r="T106" s="167" t="str">
        <f t="shared" si="289"/>
        <v/>
      </c>
      <c r="U106" s="167" t="str">
        <f t="shared" si="290"/>
        <v/>
      </c>
      <c r="V106" s="85" t="s">
        <v>707</v>
      </c>
      <c r="W106" s="450">
        <v>12.83333333333333</v>
      </c>
      <c r="X106" s="167" t="str">
        <f t="shared" si="291"/>
        <v/>
      </c>
      <c r="Y106" s="167" t="str">
        <f t="shared" si="292"/>
        <v/>
      </c>
      <c r="Z106" s="167" t="str">
        <f t="shared" si="293"/>
        <v/>
      </c>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432" t="str">
        <f t="shared" si="294"/>
        <v/>
      </c>
      <c r="AX106" s="432" t="str">
        <f t="shared" si="294"/>
        <v/>
      </c>
      <c r="AY106" s="432" t="str">
        <f t="shared" si="294"/>
        <v/>
      </c>
      <c r="AZ106" s="432" t="str">
        <f t="shared" si="294"/>
        <v/>
      </c>
      <c r="BA106" s="432" t="str">
        <f t="shared" si="294"/>
        <v/>
      </c>
      <c r="BB106" s="432" t="str">
        <f t="shared" si="294"/>
        <v/>
      </c>
      <c r="BC106" s="432" t="str">
        <f t="shared" si="294"/>
        <v/>
      </c>
      <c r="BD106" s="432" t="str">
        <f t="shared" si="294"/>
        <v/>
      </c>
      <c r="BE106" s="432" t="str">
        <f t="shared" si="294"/>
        <v/>
      </c>
      <c r="BF106" s="432" t="str">
        <f t="shared" si="294"/>
        <v/>
      </c>
      <c r="BG106" s="432" t="str">
        <f t="shared" si="295"/>
        <v/>
      </c>
      <c r="BH106" s="432" t="str">
        <f t="shared" si="295"/>
        <v/>
      </c>
      <c r="BI106" s="432" t="str">
        <f t="shared" si="295"/>
        <v/>
      </c>
      <c r="BJ106" s="432" t="str">
        <f t="shared" si="295"/>
        <v/>
      </c>
      <c r="BK106" s="432" t="str">
        <f t="shared" si="295"/>
        <v/>
      </c>
      <c r="BL106" s="432" t="str">
        <f t="shared" si="295"/>
        <v/>
      </c>
      <c r="BM106" s="432" t="str">
        <f t="shared" si="295"/>
        <v/>
      </c>
      <c r="BN106" s="432" t="str">
        <f t="shared" si="295"/>
        <v/>
      </c>
      <c r="BO106" s="432" t="str">
        <f t="shared" si="295"/>
        <v/>
      </c>
      <c r="BP106" s="432" t="str">
        <f t="shared" si="295"/>
        <v/>
      </c>
      <c r="BQ106" s="432" t="str">
        <f t="shared" si="296"/>
        <v/>
      </c>
      <c r="BR106" s="432" t="str">
        <f t="shared" si="296"/>
        <v/>
      </c>
      <c r="BS106" s="432" t="str">
        <f t="shared" si="296"/>
        <v/>
      </c>
      <c r="BT106" s="432" t="str">
        <f t="shared" si="296"/>
        <v/>
      </c>
      <c r="BU106" s="432" t="str">
        <f t="shared" si="296"/>
        <v/>
      </c>
      <c r="BV106" s="432" t="str">
        <f t="shared" si="296"/>
        <v/>
      </c>
      <c r="BW106" s="432" t="str">
        <f t="shared" si="296"/>
        <v/>
      </c>
      <c r="BX106" s="432" t="str">
        <f t="shared" si="296"/>
        <v/>
      </c>
      <c r="BY106" s="432" t="str">
        <f t="shared" si="296"/>
        <v/>
      </c>
      <c r="BZ106" s="432" t="str">
        <f t="shared" si="296"/>
        <v/>
      </c>
      <c r="CA106" s="432" t="str">
        <f t="shared" si="297"/>
        <v/>
      </c>
      <c r="CB106" s="432" t="str">
        <f t="shared" si="297"/>
        <v/>
      </c>
      <c r="CC106" s="432" t="str">
        <f t="shared" si="297"/>
        <v/>
      </c>
      <c r="CD106" s="432" t="str">
        <f t="shared" si="297"/>
        <v/>
      </c>
      <c r="CE106" s="432" t="str">
        <f t="shared" si="297"/>
        <v/>
      </c>
      <c r="CF106" s="432" t="str">
        <f t="shared" si="297"/>
        <v/>
      </c>
      <c r="CG106" s="432" t="str">
        <f t="shared" si="297"/>
        <v/>
      </c>
      <c r="CH106" s="432" t="str">
        <f t="shared" si="297"/>
        <v/>
      </c>
      <c r="CI106" s="432" t="str">
        <f t="shared" si="297"/>
        <v/>
      </c>
      <c r="CJ106" s="432" t="str">
        <f t="shared" si="297"/>
        <v/>
      </c>
      <c r="CK106" s="432" t="str">
        <f t="shared" si="298"/>
        <v/>
      </c>
      <c r="CL106" s="432" t="str">
        <f t="shared" si="298"/>
        <v/>
      </c>
      <c r="CM106" s="432" t="str">
        <f t="shared" si="298"/>
        <v/>
      </c>
      <c r="CN106" s="432" t="str">
        <f t="shared" si="298"/>
        <v/>
      </c>
      <c r="CO106" s="432" t="str">
        <f t="shared" si="298"/>
        <v/>
      </c>
      <c r="CP106" s="432" t="str">
        <f t="shared" si="298"/>
        <v/>
      </c>
      <c r="CQ106" s="432" t="str">
        <f t="shared" si="298"/>
        <v/>
      </c>
      <c r="CR106" s="432" t="str">
        <f t="shared" si="298"/>
        <v/>
      </c>
      <c r="CS106" s="432" t="str">
        <f t="shared" si="298"/>
        <v/>
      </c>
      <c r="CT106" s="432" t="str">
        <f t="shared" si="298"/>
        <v/>
      </c>
      <c r="CU106" s="432" t="str">
        <f t="shared" si="299"/>
        <v/>
      </c>
      <c r="CV106" s="432" t="str">
        <f t="shared" si="299"/>
        <v/>
      </c>
      <c r="CW106" s="432" t="str">
        <f t="shared" si="299"/>
        <v/>
      </c>
      <c r="CX106" s="432" t="str">
        <f t="shared" si="299"/>
        <v/>
      </c>
      <c r="CY106" s="432" t="str">
        <f t="shared" si="299"/>
        <v/>
      </c>
      <c r="CZ106" s="432" t="str">
        <f t="shared" si="299"/>
        <v/>
      </c>
      <c r="DA106" s="432" t="str">
        <f t="shared" si="299"/>
        <v/>
      </c>
      <c r="DB106" s="432" t="str">
        <f t="shared" si="299"/>
        <v/>
      </c>
      <c r="DC106" s="432" t="str">
        <f t="shared" si="299"/>
        <v/>
      </c>
      <c r="DD106" s="432" t="str">
        <f t="shared" si="299"/>
        <v/>
      </c>
      <c r="DE106" s="432" t="str">
        <f t="shared" si="300"/>
        <v/>
      </c>
      <c r="DF106" s="432" t="str">
        <f t="shared" si="300"/>
        <v/>
      </c>
      <c r="DG106" s="432" t="str">
        <f t="shared" si="300"/>
        <v/>
      </c>
      <c r="DH106" s="432" t="str">
        <f t="shared" si="300"/>
        <v/>
      </c>
      <c r="DI106" s="432" t="str">
        <f t="shared" si="300"/>
        <v/>
      </c>
      <c r="DJ106" s="432" t="str">
        <f t="shared" si="300"/>
        <v/>
      </c>
      <c r="DK106" s="432" t="str">
        <f t="shared" si="300"/>
        <v/>
      </c>
      <c r="DL106" s="432" t="str">
        <f t="shared" si="300"/>
        <v/>
      </c>
      <c r="DM106" s="432" t="str">
        <f t="shared" si="300"/>
        <v/>
      </c>
      <c r="DN106" s="432" t="str">
        <f t="shared" si="300"/>
        <v/>
      </c>
      <c r="DO106" s="432" t="str">
        <f t="shared" si="301"/>
        <v/>
      </c>
      <c r="DP106" s="432" t="str">
        <f t="shared" si="301"/>
        <v/>
      </c>
      <c r="DQ106" s="432" t="str">
        <f t="shared" si="301"/>
        <v/>
      </c>
      <c r="DR106" s="432" t="str">
        <f t="shared" si="301"/>
        <v/>
      </c>
      <c r="DS106" s="432" t="str">
        <f t="shared" si="301"/>
        <v/>
      </c>
      <c r="DT106" s="432" t="str">
        <f t="shared" si="301"/>
        <v/>
      </c>
      <c r="DU106" s="432" t="str">
        <f t="shared" si="301"/>
        <v/>
      </c>
      <c r="DV106" s="432" t="str">
        <f t="shared" si="301"/>
        <v/>
      </c>
      <c r="DW106" s="432" t="str">
        <f t="shared" si="301"/>
        <v/>
      </c>
      <c r="DX106" s="432" t="str">
        <f t="shared" si="301"/>
        <v/>
      </c>
      <c r="DY106" s="432" t="str">
        <f t="shared" si="302"/>
        <v/>
      </c>
      <c r="DZ106" s="432" t="str">
        <f t="shared" si="302"/>
        <v/>
      </c>
      <c r="EA106" s="432" t="str">
        <f t="shared" si="302"/>
        <v/>
      </c>
      <c r="EB106" s="432" t="str">
        <f t="shared" si="302"/>
        <v/>
      </c>
      <c r="EC106" s="432" t="str">
        <f t="shared" si="302"/>
        <v/>
      </c>
      <c r="ED106" s="432" t="str">
        <f t="shared" si="302"/>
        <v/>
      </c>
      <c r="EE106" s="432" t="str">
        <f t="shared" si="302"/>
        <v/>
      </c>
      <c r="EF106" s="432" t="str">
        <f t="shared" si="302"/>
        <v/>
      </c>
      <c r="EG106" s="432" t="str">
        <f t="shared" si="302"/>
        <v/>
      </c>
      <c r="EH106" s="432" t="str">
        <f t="shared" si="302"/>
        <v/>
      </c>
      <c r="EI106" s="432" t="str">
        <f t="shared" si="303"/>
        <v/>
      </c>
      <c r="EJ106" s="432" t="str">
        <f t="shared" si="303"/>
        <v/>
      </c>
      <c r="EK106" s="432" t="str">
        <f t="shared" si="303"/>
        <v/>
      </c>
      <c r="EL106" s="432" t="str">
        <f t="shared" si="303"/>
        <v/>
      </c>
      <c r="EM106" s="432" t="str">
        <f t="shared" si="303"/>
        <v/>
      </c>
      <c r="EN106" s="432" t="str">
        <f t="shared" si="303"/>
        <v/>
      </c>
      <c r="EO106" s="432" t="str">
        <f t="shared" si="303"/>
        <v/>
      </c>
      <c r="EP106" s="432" t="str">
        <f t="shared" si="303"/>
        <v/>
      </c>
      <c r="EQ106" s="432" t="str">
        <f t="shared" si="303"/>
        <v/>
      </c>
      <c r="ER106" s="432" t="str">
        <f t="shared" si="303"/>
        <v/>
      </c>
      <c r="ES106" s="432" t="str">
        <f t="shared" si="304"/>
        <v/>
      </c>
      <c r="ET106" s="432" t="str">
        <f t="shared" si="304"/>
        <v/>
      </c>
      <c r="EU106" s="432" t="str">
        <f t="shared" si="304"/>
        <v/>
      </c>
      <c r="EV106" s="432" t="str">
        <f t="shared" si="304"/>
        <v/>
      </c>
      <c r="EW106" s="432" t="str">
        <f t="shared" si="304"/>
        <v/>
      </c>
      <c r="EX106" s="432" t="str">
        <f t="shared" si="304"/>
        <v/>
      </c>
      <c r="EY106" s="432" t="str">
        <f t="shared" si="304"/>
        <v/>
      </c>
      <c r="EZ106" s="432" t="str">
        <f t="shared" si="304"/>
        <v/>
      </c>
      <c r="FA106" s="432" t="str">
        <f t="shared" si="304"/>
        <v/>
      </c>
      <c r="FB106" s="432" t="str">
        <f t="shared" si="304"/>
        <v/>
      </c>
      <c r="FC106" s="432" t="str">
        <f t="shared" si="305"/>
        <v/>
      </c>
      <c r="FD106" s="432" t="str">
        <f t="shared" si="305"/>
        <v/>
      </c>
      <c r="FE106" s="432" t="str">
        <f t="shared" si="305"/>
        <v/>
      </c>
      <c r="FF106" s="432" t="str">
        <f t="shared" si="305"/>
        <v/>
      </c>
      <c r="FG106" s="432" t="str">
        <f t="shared" si="305"/>
        <v/>
      </c>
      <c r="FH106" s="432" t="str">
        <f t="shared" si="305"/>
        <v/>
      </c>
      <c r="FI106" s="432" t="str">
        <f t="shared" si="305"/>
        <v/>
      </c>
      <c r="FJ106" s="432" t="str">
        <f t="shared" si="305"/>
        <v/>
      </c>
      <c r="FK106" s="432" t="str">
        <f t="shared" si="305"/>
        <v/>
      </c>
      <c r="FL106" s="432" t="str">
        <f t="shared" si="305"/>
        <v/>
      </c>
      <c r="FM106" s="432" t="str">
        <f t="shared" si="306"/>
        <v/>
      </c>
      <c r="FN106" s="432" t="str">
        <f t="shared" si="306"/>
        <v/>
      </c>
      <c r="FO106" s="432" t="str">
        <f t="shared" si="306"/>
        <v/>
      </c>
      <c r="FP106" s="432" t="str">
        <f t="shared" si="306"/>
        <v/>
      </c>
      <c r="FQ106" s="432" t="str">
        <f t="shared" si="306"/>
        <v/>
      </c>
      <c r="FR106" s="432" t="str">
        <f t="shared" si="306"/>
        <v/>
      </c>
      <c r="FS106" s="432" t="str">
        <f t="shared" si="306"/>
        <v/>
      </c>
      <c r="FT106" s="432" t="str">
        <f t="shared" si="306"/>
        <v/>
      </c>
      <c r="FU106" s="432" t="str">
        <f t="shared" si="306"/>
        <v/>
      </c>
      <c r="FV106" s="432" t="str">
        <f t="shared" si="306"/>
        <v/>
      </c>
      <c r="FW106" s="432" t="str">
        <f t="shared" si="307"/>
        <v/>
      </c>
      <c r="FX106" s="432" t="str">
        <f t="shared" si="307"/>
        <v/>
      </c>
      <c r="FY106" s="432" t="str">
        <f t="shared" si="307"/>
        <v/>
      </c>
      <c r="FZ106" s="432" t="str">
        <f t="shared" si="307"/>
        <v/>
      </c>
      <c r="GA106" s="432" t="str">
        <f t="shared" si="307"/>
        <v/>
      </c>
      <c r="GB106" s="432" t="str">
        <f t="shared" si="307"/>
        <v/>
      </c>
      <c r="GC106" s="432" t="str">
        <f t="shared" si="307"/>
        <v/>
      </c>
      <c r="GD106" s="432" t="str">
        <f t="shared" si="307"/>
        <v/>
      </c>
      <c r="GE106" s="432" t="str">
        <f t="shared" si="307"/>
        <v/>
      </c>
      <c r="GF106" s="432" t="str">
        <f t="shared" si="307"/>
        <v/>
      </c>
      <c r="GG106" s="432" t="str">
        <f t="shared" si="308"/>
        <v/>
      </c>
      <c r="GH106" s="432" t="str">
        <f t="shared" si="308"/>
        <v/>
      </c>
      <c r="GI106" s="432" t="str">
        <f t="shared" si="308"/>
        <v/>
      </c>
      <c r="GJ106" s="432" t="str">
        <f t="shared" si="308"/>
        <v/>
      </c>
      <c r="GK106" s="432" t="str">
        <f t="shared" si="308"/>
        <v/>
      </c>
      <c r="GL106" s="432" t="str">
        <f t="shared" si="308"/>
        <v/>
      </c>
      <c r="GM106" s="432" t="str">
        <f t="shared" si="308"/>
        <v/>
      </c>
      <c r="GN106" s="432" t="str">
        <f t="shared" si="308"/>
        <v/>
      </c>
      <c r="GO106" s="432" t="str">
        <f t="shared" si="308"/>
        <v/>
      </c>
      <c r="GP106" s="432" t="str">
        <f t="shared" si="308"/>
        <v/>
      </c>
      <c r="GQ106" s="432" t="str">
        <f t="shared" si="309"/>
        <v/>
      </c>
      <c r="GR106" s="432" t="str">
        <f t="shared" si="309"/>
        <v/>
      </c>
      <c r="GS106" s="432" t="str">
        <f t="shared" si="309"/>
        <v/>
      </c>
      <c r="GT106" s="432" t="str">
        <f t="shared" si="309"/>
        <v/>
      </c>
      <c r="GU106" s="432" t="str">
        <f t="shared" si="309"/>
        <v/>
      </c>
      <c r="GV106" s="432" t="str">
        <f t="shared" si="309"/>
        <v/>
      </c>
      <c r="GW106" s="432" t="str">
        <f t="shared" si="309"/>
        <v/>
      </c>
      <c r="GX106" s="432" t="str">
        <f t="shared" si="309"/>
        <v/>
      </c>
      <c r="GY106" s="432" t="str">
        <f t="shared" si="309"/>
        <v/>
      </c>
      <c r="GZ106" s="432" t="str">
        <f t="shared" si="309"/>
        <v/>
      </c>
      <c r="HA106" s="432" t="str">
        <f t="shared" si="310"/>
        <v/>
      </c>
      <c r="HB106" s="432" t="str">
        <f t="shared" si="310"/>
        <v/>
      </c>
      <c r="HC106" s="432" t="str">
        <f t="shared" si="310"/>
        <v/>
      </c>
      <c r="HD106" s="432" t="str">
        <f t="shared" si="310"/>
        <v/>
      </c>
      <c r="HE106" s="432" t="str">
        <f t="shared" si="310"/>
        <v/>
      </c>
      <c r="HF106" s="432" t="str">
        <f t="shared" si="310"/>
        <v/>
      </c>
      <c r="HG106" s="432" t="str">
        <f t="shared" si="310"/>
        <v/>
      </c>
      <c r="HH106" s="432" t="str">
        <f t="shared" si="310"/>
        <v/>
      </c>
      <c r="HI106" s="432" t="str">
        <f t="shared" si="310"/>
        <v/>
      </c>
      <c r="HJ106" s="432" t="str">
        <f t="shared" si="310"/>
        <v/>
      </c>
      <c r="HK106" s="432" t="str">
        <f t="shared" si="311"/>
        <v/>
      </c>
      <c r="HL106" s="432" t="str">
        <f t="shared" si="311"/>
        <v/>
      </c>
      <c r="HM106" s="432" t="str">
        <f t="shared" si="311"/>
        <v/>
      </c>
      <c r="HN106" s="432" t="str">
        <f t="shared" si="311"/>
        <v/>
      </c>
      <c r="HO106" s="432" t="str">
        <f t="shared" si="311"/>
        <v/>
      </c>
      <c r="HP106" s="432" t="str">
        <f t="shared" si="311"/>
        <v/>
      </c>
      <c r="HQ106" s="432" t="str">
        <f t="shared" si="311"/>
        <v/>
      </c>
      <c r="HR106" s="432" t="str">
        <f t="shared" si="311"/>
        <v/>
      </c>
      <c r="HS106" s="432" t="str">
        <f t="shared" si="311"/>
        <v/>
      </c>
      <c r="HT106" s="432" t="str">
        <f t="shared" si="311"/>
        <v/>
      </c>
      <c r="HU106" s="432" t="str">
        <f t="shared" si="312"/>
        <v/>
      </c>
      <c r="HV106" s="432" t="str">
        <f t="shared" si="312"/>
        <v/>
      </c>
      <c r="HW106" s="432" t="str">
        <f t="shared" si="312"/>
        <v/>
      </c>
      <c r="HX106" s="432" t="str">
        <f t="shared" si="312"/>
        <v/>
      </c>
      <c r="HY106" s="432" t="str">
        <f t="shared" si="312"/>
        <v/>
      </c>
      <c r="HZ106" s="432" t="str">
        <f t="shared" si="312"/>
        <v/>
      </c>
      <c r="IA106" s="432" t="str">
        <f t="shared" si="312"/>
        <v/>
      </c>
      <c r="IB106" s="432" t="str">
        <f t="shared" si="312"/>
        <v/>
      </c>
      <c r="IC106" s="432" t="str">
        <f t="shared" si="312"/>
        <v/>
      </c>
      <c r="ID106" s="432" t="str">
        <f t="shared" si="312"/>
        <v/>
      </c>
      <c r="IE106" s="432" t="str">
        <f t="shared" si="313"/>
        <v/>
      </c>
      <c r="IF106" s="432" t="str">
        <f t="shared" si="313"/>
        <v/>
      </c>
      <c r="IG106" s="432" t="str">
        <f t="shared" si="313"/>
        <v/>
      </c>
      <c r="IH106" s="432" t="str">
        <f t="shared" si="313"/>
        <v/>
      </c>
      <c r="II106" s="432" t="str">
        <f t="shared" si="313"/>
        <v/>
      </c>
      <c r="IJ106" s="432" t="str">
        <f t="shared" si="313"/>
        <v/>
      </c>
      <c r="IK106" s="432" t="str">
        <f t="shared" si="313"/>
        <v/>
      </c>
      <c r="IL106" s="432" t="str">
        <f t="shared" si="313"/>
        <v/>
      </c>
      <c r="IM106" s="432" t="str">
        <f t="shared" si="313"/>
        <v/>
      </c>
      <c r="IN106" s="432" t="str">
        <f t="shared" si="313"/>
        <v/>
      </c>
      <c r="IO106" s="432" t="str">
        <f t="shared" si="314"/>
        <v/>
      </c>
      <c r="IP106" s="432" t="str">
        <f t="shared" si="314"/>
        <v/>
      </c>
      <c r="IQ106" s="432" t="str">
        <f t="shared" si="314"/>
        <v/>
      </c>
      <c r="IR106" s="432" t="str">
        <f t="shared" si="314"/>
        <v/>
      </c>
      <c r="IS106" s="432" t="str">
        <f t="shared" si="314"/>
        <v/>
      </c>
      <c r="IT106" s="432" t="str">
        <f t="shared" si="314"/>
        <v/>
      </c>
      <c r="IU106" s="432" t="str">
        <f t="shared" si="314"/>
        <v/>
      </c>
      <c r="IV106" s="432" t="str">
        <f t="shared" si="314"/>
        <v/>
      </c>
      <c r="IW106" s="432" t="str">
        <f t="shared" si="314"/>
        <v/>
      </c>
      <c r="IX106" s="432" t="str">
        <f t="shared" si="314"/>
        <v/>
      </c>
      <c r="IY106" s="432" t="str">
        <f t="shared" si="315"/>
        <v/>
      </c>
      <c r="IZ106" s="432" t="str">
        <f t="shared" si="315"/>
        <v/>
      </c>
      <c r="JA106" s="432" t="str">
        <f t="shared" si="315"/>
        <v/>
      </c>
      <c r="JB106" s="432" t="str">
        <f t="shared" si="315"/>
        <v/>
      </c>
      <c r="JC106" s="432" t="str">
        <f t="shared" si="315"/>
        <v/>
      </c>
      <c r="JD106" s="432" t="str">
        <f t="shared" si="315"/>
        <v/>
      </c>
      <c r="JE106" s="432" t="str">
        <f t="shared" si="315"/>
        <v/>
      </c>
      <c r="JF106" s="432" t="str">
        <f t="shared" si="315"/>
        <v/>
      </c>
      <c r="JG106" s="432" t="str">
        <f t="shared" si="315"/>
        <v/>
      </c>
      <c r="JH106" s="432" t="str">
        <f t="shared" si="315"/>
        <v/>
      </c>
      <c r="JI106" s="432" t="str">
        <f t="shared" si="316"/>
        <v/>
      </c>
      <c r="JJ106" s="432" t="str">
        <f t="shared" si="316"/>
        <v/>
      </c>
      <c r="JK106" s="432" t="str">
        <f t="shared" si="316"/>
        <v/>
      </c>
      <c r="JL106" s="432" t="str">
        <f t="shared" si="316"/>
        <v/>
      </c>
      <c r="JM106" s="432" t="str">
        <f t="shared" si="316"/>
        <v/>
      </c>
      <c r="JN106" s="432" t="str">
        <f t="shared" si="316"/>
        <v/>
      </c>
      <c r="JO106" s="432" t="str">
        <f t="shared" si="316"/>
        <v/>
      </c>
      <c r="JP106" s="432" t="str">
        <f t="shared" si="316"/>
        <v/>
      </c>
      <c r="JQ106" s="432" t="str">
        <f t="shared" si="316"/>
        <v/>
      </c>
      <c r="JR106" s="432" t="str">
        <f t="shared" si="316"/>
        <v/>
      </c>
      <c r="JS106" s="432" t="str">
        <f t="shared" si="317"/>
        <v/>
      </c>
      <c r="JT106" s="432" t="str">
        <f t="shared" si="317"/>
        <v/>
      </c>
      <c r="JU106" s="432" t="str">
        <f t="shared" si="317"/>
        <v/>
      </c>
      <c r="JV106" s="432" t="str">
        <f t="shared" si="317"/>
        <v/>
      </c>
      <c r="JW106" s="432" t="str">
        <f t="shared" si="317"/>
        <v/>
      </c>
      <c r="JX106" s="432" t="str">
        <f t="shared" si="317"/>
        <v/>
      </c>
      <c r="JY106" s="432" t="str">
        <f t="shared" si="317"/>
        <v/>
      </c>
      <c r="JZ106" s="432" t="str">
        <f t="shared" si="317"/>
        <v/>
      </c>
      <c r="KA106" s="432" t="str">
        <f t="shared" si="317"/>
        <v/>
      </c>
      <c r="KB106" s="432" t="str">
        <f t="shared" si="317"/>
        <v/>
      </c>
      <c r="KC106" s="432" t="str">
        <f t="shared" si="318"/>
        <v/>
      </c>
      <c r="KD106" s="432" t="str">
        <f t="shared" si="318"/>
        <v/>
      </c>
      <c r="KE106" s="432" t="str">
        <f t="shared" si="318"/>
        <v/>
      </c>
      <c r="KF106" s="432" t="str">
        <f t="shared" si="318"/>
        <v/>
      </c>
      <c r="KG106" s="432" t="str">
        <f t="shared" si="318"/>
        <v/>
      </c>
      <c r="KH106" s="432" t="str">
        <f t="shared" si="318"/>
        <v/>
      </c>
      <c r="KI106" s="432" t="str">
        <f t="shared" si="318"/>
        <v/>
      </c>
      <c r="KJ106" s="432" t="str">
        <f t="shared" si="318"/>
        <v/>
      </c>
      <c r="KK106" s="432" t="str">
        <f t="shared" si="318"/>
        <v/>
      </c>
      <c r="KL106" s="432" t="str">
        <f t="shared" si="318"/>
        <v/>
      </c>
      <c r="KM106" s="432" t="str">
        <f t="shared" si="319"/>
        <v/>
      </c>
      <c r="KN106" s="432" t="str">
        <f t="shared" si="319"/>
        <v/>
      </c>
      <c r="KO106" s="432" t="str">
        <f t="shared" si="319"/>
        <v/>
      </c>
      <c r="KP106" s="432" t="str">
        <f t="shared" si="319"/>
        <v/>
      </c>
      <c r="KQ106" s="432" t="str">
        <f t="shared" si="319"/>
        <v/>
      </c>
      <c r="KR106" s="432" t="str">
        <f t="shared" si="319"/>
        <v/>
      </c>
      <c r="KS106" s="432" t="str">
        <f t="shared" si="319"/>
        <v/>
      </c>
      <c r="KT106" s="432" t="str">
        <f t="shared" si="319"/>
        <v/>
      </c>
      <c r="KU106" s="432" t="str">
        <f t="shared" si="319"/>
        <v/>
      </c>
      <c r="KV106" s="432" t="str">
        <f t="shared" si="319"/>
        <v/>
      </c>
      <c r="KW106" s="432" t="str">
        <f t="shared" si="320"/>
        <v/>
      </c>
      <c r="KX106" s="432" t="str">
        <f t="shared" si="320"/>
        <v/>
      </c>
      <c r="KY106" s="432" t="str">
        <f t="shared" si="320"/>
        <v/>
      </c>
      <c r="KZ106" s="432" t="str">
        <f t="shared" si="320"/>
        <v/>
      </c>
      <c r="LA106" s="432" t="str">
        <f t="shared" si="320"/>
        <v/>
      </c>
      <c r="LB106" s="432" t="str">
        <f t="shared" si="320"/>
        <v/>
      </c>
      <c r="LC106" s="432" t="str">
        <f t="shared" si="320"/>
        <v/>
      </c>
      <c r="LD106" s="432" t="str">
        <f t="shared" si="320"/>
        <v/>
      </c>
      <c r="LE106" s="432" t="str">
        <f t="shared" si="320"/>
        <v/>
      </c>
      <c r="LF106" s="432" t="str">
        <f t="shared" si="320"/>
        <v/>
      </c>
      <c r="LG106" s="432" t="str">
        <f t="shared" si="321"/>
        <v/>
      </c>
      <c r="LH106" s="432" t="str">
        <f t="shared" si="321"/>
        <v/>
      </c>
      <c r="LI106" s="432" t="str">
        <f t="shared" si="321"/>
        <v/>
      </c>
      <c r="LJ106" s="432" t="str">
        <f t="shared" si="321"/>
        <v/>
      </c>
      <c r="LK106" s="432" t="str">
        <f t="shared" si="321"/>
        <v/>
      </c>
      <c r="LL106" s="432" t="str">
        <f t="shared" si="321"/>
        <v/>
      </c>
      <c r="LM106" s="432" t="str">
        <f t="shared" si="321"/>
        <v/>
      </c>
      <c r="LN106" s="432" t="str">
        <f t="shared" si="321"/>
        <v/>
      </c>
      <c r="LO106" s="432" t="str">
        <f t="shared" si="321"/>
        <v/>
      </c>
      <c r="LP106" s="432" t="str">
        <f t="shared" si="321"/>
        <v/>
      </c>
      <c r="LQ106" s="432" t="str">
        <f t="shared" si="322"/>
        <v/>
      </c>
      <c r="LR106" s="432" t="str">
        <f t="shared" si="322"/>
        <v/>
      </c>
      <c r="LS106" s="432" t="str">
        <f t="shared" si="322"/>
        <v/>
      </c>
      <c r="LT106" s="432" t="str">
        <f t="shared" si="322"/>
        <v/>
      </c>
      <c r="LU106" s="432" t="str">
        <f t="shared" si="322"/>
        <v/>
      </c>
      <c r="LV106" s="432" t="str">
        <f t="shared" si="322"/>
        <v/>
      </c>
      <c r="LW106" s="432" t="str">
        <f t="shared" si="322"/>
        <v/>
      </c>
      <c r="LX106" s="432" t="str">
        <f t="shared" si="322"/>
        <v/>
      </c>
      <c r="LY106" s="432" t="str">
        <f t="shared" si="322"/>
        <v/>
      </c>
      <c r="LZ106" s="432" t="str">
        <f t="shared" si="322"/>
        <v/>
      </c>
      <c r="MA106" s="432" t="str">
        <f t="shared" si="323"/>
        <v/>
      </c>
      <c r="MB106" s="432" t="str">
        <f t="shared" si="323"/>
        <v/>
      </c>
      <c r="MC106" s="432" t="str">
        <f t="shared" si="323"/>
        <v/>
      </c>
      <c r="MD106" s="432" t="str">
        <f t="shared" si="323"/>
        <v/>
      </c>
      <c r="ME106" s="432" t="str">
        <f t="shared" si="323"/>
        <v/>
      </c>
      <c r="MF106" s="432" t="str">
        <f t="shared" si="323"/>
        <v/>
      </c>
      <c r="MG106" s="432" t="str">
        <f t="shared" si="323"/>
        <v/>
      </c>
      <c r="MH106" s="432" t="str">
        <f t="shared" si="323"/>
        <v/>
      </c>
      <c r="MI106" s="432" t="str">
        <f t="shared" si="323"/>
        <v/>
      </c>
      <c r="MJ106" s="432" t="str">
        <f t="shared" si="323"/>
        <v/>
      </c>
      <c r="MK106" s="432" t="str">
        <f t="shared" si="324"/>
        <v/>
      </c>
      <c r="ML106" s="432" t="str">
        <f t="shared" si="324"/>
        <v/>
      </c>
      <c r="MM106" s="432" t="str">
        <f t="shared" si="324"/>
        <v/>
      </c>
      <c r="MN106" s="432" t="str">
        <f t="shared" si="324"/>
        <v/>
      </c>
      <c r="MO106" s="432" t="str">
        <f t="shared" si="324"/>
        <v/>
      </c>
      <c r="MP106" s="432" t="str">
        <f t="shared" si="324"/>
        <v/>
      </c>
      <c r="MQ106" s="432" t="str">
        <f t="shared" si="324"/>
        <v/>
      </c>
      <c r="MR106" s="432" t="str">
        <f t="shared" si="324"/>
        <v/>
      </c>
      <c r="MS106" s="432" t="str">
        <f t="shared" si="324"/>
        <v/>
      </c>
      <c r="MT106" s="432" t="str">
        <f t="shared" si="324"/>
        <v/>
      </c>
      <c r="MU106" s="432" t="str">
        <f t="shared" si="325"/>
        <v/>
      </c>
      <c r="MV106" s="432" t="str">
        <f t="shared" si="325"/>
        <v/>
      </c>
      <c r="MW106" s="432" t="str">
        <f t="shared" si="325"/>
        <v/>
      </c>
      <c r="MX106" s="432" t="str">
        <f t="shared" si="325"/>
        <v/>
      </c>
      <c r="MY106" s="432" t="str">
        <f t="shared" si="325"/>
        <v/>
      </c>
      <c r="MZ106" s="432" t="str">
        <f t="shared" si="325"/>
        <v/>
      </c>
      <c r="NA106" s="432" t="str">
        <f t="shared" si="325"/>
        <v/>
      </c>
      <c r="NB106" s="432" t="str">
        <f t="shared" si="325"/>
        <v/>
      </c>
      <c r="NC106" s="432" t="str">
        <f t="shared" si="325"/>
        <v/>
      </c>
      <c r="ND106" s="432" t="str">
        <f t="shared" si="325"/>
        <v/>
      </c>
      <c r="NE106" s="432" t="str">
        <f t="shared" si="326"/>
        <v/>
      </c>
      <c r="NF106" s="432" t="str">
        <f t="shared" si="326"/>
        <v/>
      </c>
      <c r="NG106" s="432" t="str">
        <f t="shared" si="326"/>
        <v/>
      </c>
      <c r="NH106" s="432" t="str">
        <f t="shared" si="326"/>
        <v/>
      </c>
      <c r="NI106" s="432" t="str">
        <f t="shared" si="326"/>
        <v/>
      </c>
      <c r="NJ106" s="432" t="str">
        <f t="shared" si="326"/>
        <v/>
      </c>
      <c r="NK106" s="432" t="str">
        <f t="shared" si="326"/>
        <v/>
      </c>
      <c r="NL106" s="432" t="str">
        <f t="shared" si="326"/>
        <v/>
      </c>
      <c r="NM106" s="432" t="str">
        <f t="shared" si="326"/>
        <v/>
      </c>
      <c r="NN106" s="432" t="str">
        <f t="shared" si="326"/>
        <v/>
      </c>
      <c r="NO106" s="432" t="str">
        <f t="shared" si="327"/>
        <v/>
      </c>
      <c r="NP106" s="432" t="str">
        <f t="shared" si="327"/>
        <v/>
      </c>
      <c r="NQ106" s="432" t="str">
        <f t="shared" si="327"/>
        <v/>
      </c>
      <c r="NR106" s="432" t="str">
        <f t="shared" si="327"/>
        <v/>
      </c>
      <c r="NS106" s="432" t="str">
        <f t="shared" si="327"/>
        <v/>
      </c>
      <c r="NT106" s="432" t="str">
        <f t="shared" si="327"/>
        <v/>
      </c>
      <c r="NU106" s="432" t="str">
        <f t="shared" si="327"/>
        <v/>
      </c>
      <c r="NV106" s="432" t="str">
        <f t="shared" si="327"/>
        <v/>
      </c>
      <c r="NW106" s="432" t="str">
        <f t="shared" si="327"/>
        <v/>
      </c>
      <c r="NX106" s="432" t="str">
        <f t="shared" si="327"/>
        <v/>
      </c>
      <c r="NY106" s="432" t="str">
        <f t="shared" si="328"/>
        <v/>
      </c>
      <c r="NZ106" s="432" t="str">
        <f t="shared" si="328"/>
        <v/>
      </c>
      <c r="OA106" s="432" t="str">
        <f t="shared" si="328"/>
        <v/>
      </c>
      <c r="OB106" s="432" t="str">
        <f t="shared" si="328"/>
        <v/>
      </c>
      <c r="OC106" s="432" t="str">
        <f t="shared" si="328"/>
        <v/>
      </c>
      <c r="OD106" s="432" t="str">
        <f t="shared" si="328"/>
        <v/>
      </c>
      <c r="OE106" s="432" t="str">
        <f t="shared" si="328"/>
        <v/>
      </c>
      <c r="OF106" s="432" t="str">
        <f t="shared" si="328"/>
        <v/>
      </c>
      <c r="OG106" s="432" t="str">
        <f t="shared" si="328"/>
        <v/>
      </c>
      <c r="OH106" s="432" t="str">
        <f t="shared" si="328"/>
        <v/>
      </c>
      <c r="OI106" s="432" t="str">
        <f t="shared" si="329"/>
        <v/>
      </c>
      <c r="OJ106" s="432" t="str">
        <f t="shared" si="329"/>
        <v/>
      </c>
      <c r="OK106" s="432" t="str">
        <f t="shared" si="329"/>
        <v/>
      </c>
      <c r="OL106" s="432" t="str">
        <f t="shared" si="329"/>
        <v/>
      </c>
      <c r="OM106" s="432" t="str">
        <f t="shared" si="329"/>
        <v/>
      </c>
      <c r="ON106" s="432" t="str">
        <f t="shared" si="329"/>
        <v/>
      </c>
      <c r="OO106" s="432" t="str">
        <f t="shared" si="329"/>
        <v/>
      </c>
      <c r="OP106" s="432" t="str">
        <f t="shared" si="329"/>
        <v/>
      </c>
      <c r="OQ106" s="432" t="str">
        <f t="shared" si="329"/>
        <v/>
      </c>
      <c r="OR106" s="432" t="str">
        <f t="shared" si="329"/>
        <v/>
      </c>
      <c r="OS106" s="432" t="str">
        <f t="shared" si="330"/>
        <v/>
      </c>
      <c r="OT106" s="432" t="str">
        <f t="shared" si="330"/>
        <v/>
      </c>
      <c r="OU106" s="432" t="str">
        <f t="shared" si="330"/>
        <v/>
      </c>
      <c r="OV106" s="432" t="str">
        <f t="shared" si="330"/>
        <v/>
      </c>
      <c r="OW106" s="432" t="str">
        <f t="shared" si="330"/>
        <v/>
      </c>
      <c r="OX106" s="432" t="str">
        <f t="shared" si="330"/>
        <v/>
      </c>
      <c r="OY106" s="432" t="str">
        <f t="shared" si="330"/>
        <v/>
      </c>
      <c r="OZ106" s="432" t="str">
        <f t="shared" si="330"/>
        <v/>
      </c>
      <c r="PA106" s="432" t="str">
        <f t="shared" si="330"/>
        <v/>
      </c>
      <c r="PB106" s="432" t="str">
        <f t="shared" si="330"/>
        <v/>
      </c>
      <c r="PC106" s="432" t="str">
        <f t="shared" si="330"/>
        <v/>
      </c>
      <c r="PD106" s="432" t="str">
        <f t="shared" si="330"/>
        <v/>
      </c>
      <c r="PE106" s="432" t="str">
        <f t="shared" si="330"/>
        <v/>
      </c>
    </row>
    <row r="107" spans="1:421" ht="15.6">
      <c r="A107" s="541"/>
      <c r="B107" s="542"/>
      <c r="C107" s="947"/>
      <c r="D107" s="542"/>
      <c r="E107" s="546"/>
      <c r="F107" s="542"/>
      <c r="G107" s="543"/>
      <c r="H107" s="544"/>
      <c r="I107" s="545"/>
      <c r="J107" s="546"/>
      <c r="K107" s="546" t="str">
        <f t="shared" si="284"/>
        <v/>
      </c>
      <c r="L107" s="547" t="str">
        <f t="shared" si="285"/>
        <v/>
      </c>
      <c r="M107" s="951" t="str">
        <f t="shared" si="283"/>
        <v/>
      </c>
      <c r="N107" s="951" t="str">
        <f t="shared" si="286"/>
        <v/>
      </c>
      <c r="O107" s="1486"/>
      <c r="P107" s="1486"/>
      <c r="Q107" s="98"/>
      <c r="R107" s="167" t="str">
        <f t="shared" si="287"/>
        <v/>
      </c>
      <c r="S107" s="167" t="str">
        <f t="shared" si="288"/>
        <v/>
      </c>
      <c r="T107" s="167" t="str">
        <f t="shared" si="289"/>
        <v/>
      </c>
      <c r="U107" s="167" t="str">
        <f t="shared" si="290"/>
        <v/>
      </c>
      <c r="V107" s="85" t="s">
        <v>708</v>
      </c>
      <c r="W107" s="450">
        <v>13</v>
      </c>
      <c r="X107" s="167" t="str">
        <f t="shared" si="291"/>
        <v/>
      </c>
      <c r="Y107" s="167" t="str">
        <f t="shared" si="292"/>
        <v/>
      </c>
      <c r="Z107" s="167" t="str">
        <f t="shared" si="293"/>
        <v/>
      </c>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432" t="str">
        <f t="shared" ref="AW107:BF116" si="331">IFERROR(IF(AND(AW$22&gt;=$M107,AW$22&lt;=$N107),"",IF(AW$22=WORKDAY($N107,1),$A107,"")),"")</f>
        <v/>
      </c>
      <c r="AX107" s="432" t="str">
        <f t="shared" si="331"/>
        <v/>
      </c>
      <c r="AY107" s="432" t="str">
        <f t="shared" si="331"/>
        <v/>
      </c>
      <c r="AZ107" s="432" t="str">
        <f t="shared" si="331"/>
        <v/>
      </c>
      <c r="BA107" s="432" t="str">
        <f t="shared" si="331"/>
        <v/>
      </c>
      <c r="BB107" s="432" t="str">
        <f t="shared" si="331"/>
        <v/>
      </c>
      <c r="BC107" s="432" t="str">
        <f t="shared" si="331"/>
        <v/>
      </c>
      <c r="BD107" s="432" t="str">
        <f t="shared" si="331"/>
        <v/>
      </c>
      <c r="BE107" s="432" t="str">
        <f t="shared" si="331"/>
        <v/>
      </c>
      <c r="BF107" s="432" t="str">
        <f t="shared" si="331"/>
        <v/>
      </c>
      <c r="BG107" s="432" t="str">
        <f t="shared" ref="BG107:BP116" si="332">IFERROR(IF(AND(BG$22&gt;=$M107,BG$22&lt;=$N107),"",IF(BG$22=WORKDAY($N107,1),$A107,"")),"")</f>
        <v/>
      </c>
      <c r="BH107" s="432" t="str">
        <f t="shared" si="332"/>
        <v/>
      </c>
      <c r="BI107" s="432" t="str">
        <f t="shared" si="332"/>
        <v/>
      </c>
      <c r="BJ107" s="432" t="str">
        <f t="shared" si="332"/>
        <v/>
      </c>
      <c r="BK107" s="432" t="str">
        <f t="shared" si="332"/>
        <v/>
      </c>
      <c r="BL107" s="432" t="str">
        <f t="shared" si="332"/>
        <v/>
      </c>
      <c r="BM107" s="432" t="str">
        <f t="shared" si="332"/>
        <v/>
      </c>
      <c r="BN107" s="432" t="str">
        <f t="shared" si="332"/>
        <v/>
      </c>
      <c r="BO107" s="432" t="str">
        <f t="shared" si="332"/>
        <v/>
      </c>
      <c r="BP107" s="432" t="str">
        <f t="shared" si="332"/>
        <v/>
      </c>
      <c r="BQ107" s="432" t="str">
        <f t="shared" ref="BQ107:BZ116" si="333">IFERROR(IF(AND(BQ$22&gt;=$M107,BQ$22&lt;=$N107),"",IF(BQ$22=WORKDAY($N107,1),$A107,"")),"")</f>
        <v/>
      </c>
      <c r="BR107" s="432" t="str">
        <f t="shared" si="333"/>
        <v/>
      </c>
      <c r="BS107" s="432" t="str">
        <f t="shared" si="333"/>
        <v/>
      </c>
      <c r="BT107" s="432" t="str">
        <f t="shared" si="333"/>
        <v/>
      </c>
      <c r="BU107" s="432" t="str">
        <f t="shared" si="333"/>
        <v/>
      </c>
      <c r="BV107" s="432" t="str">
        <f t="shared" si="333"/>
        <v/>
      </c>
      <c r="BW107" s="432" t="str">
        <f t="shared" si="333"/>
        <v/>
      </c>
      <c r="BX107" s="432" t="str">
        <f t="shared" si="333"/>
        <v/>
      </c>
      <c r="BY107" s="432" t="str">
        <f t="shared" si="333"/>
        <v/>
      </c>
      <c r="BZ107" s="432" t="str">
        <f t="shared" si="333"/>
        <v/>
      </c>
      <c r="CA107" s="432" t="str">
        <f t="shared" ref="CA107:CJ116" si="334">IFERROR(IF(AND(CA$22&gt;=$M107,CA$22&lt;=$N107),"",IF(CA$22=WORKDAY($N107,1),$A107,"")),"")</f>
        <v/>
      </c>
      <c r="CB107" s="432" t="str">
        <f t="shared" si="334"/>
        <v/>
      </c>
      <c r="CC107" s="432" t="str">
        <f t="shared" si="334"/>
        <v/>
      </c>
      <c r="CD107" s="432" t="str">
        <f t="shared" si="334"/>
        <v/>
      </c>
      <c r="CE107" s="432" t="str">
        <f t="shared" si="334"/>
        <v/>
      </c>
      <c r="CF107" s="432" t="str">
        <f t="shared" si="334"/>
        <v/>
      </c>
      <c r="CG107" s="432" t="str">
        <f t="shared" si="334"/>
        <v/>
      </c>
      <c r="CH107" s="432" t="str">
        <f t="shared" si="334"/>
        <v/>
      </c>
      <c r="CI107" s="432" t="str">
        <f t="shared" si="334"/>
        <v/>
      </c>
      <c r="CJ107" s="432" t="str">
        <f t="shared" si="334"/>
        <v/>
      </c>
      <c r="CK107" s="432" t="str">
        <f t="shared" ref="CK107:CT116" si="335">IFERROR(IF(AND(CK$22&gt;=$M107,CK$22&lt;=$N107),"",IF(CK$22=WORKDAY($N107,1),$A107,"")),"")</f>
        <v/>
      </c>
      <c r="CL107" s="432" t="str">
        <f t="shared" si="335"/>
        <v/>
      </c>
      <c r="CM107" s="432" t="str">
        <f t="shared" si="335"/>
        <v/>
      </c>
      <c r="CN107" s="432" t="str">
        <f t="shared" si="335"/>
        <v/>
      </c>
      <c r="CO107" s="432" t="str">
        <f t="shared" si="335"/>
        <v/>
      </c>
      <c r="CP107" s="432" t="str">
        <f t="shared" si="335"/>
        <v/>
      </c>
      <c r="CQ107" s="432" t="str">
        <f t="shared" si="335"/>
        <v/>
      </c>
      <c r="CR107" s="432" t="str">
        <f t="shared" si="335"/>
        <v/>
      </c>
      <c r="CS107" s="432" t="str">
        <f t="shared" si="335"/>
        <v/>
      </c>
      <c r="CT107" s="432" t="str">
        <f t="shared" si="335"/>
        <v/>
      </c>
      <c r="CU107" s="432" t="str">
        <f t="shared" ref="CU107:DD116" si="336">IFERROR(IF(AND(CU$22&gt;=$M107,CU$22&lt;=$N107),"",IF(CU$22=WORKDAY($N107,1),$A107,"")),"")</f>
        <v/>
      </c>
      <c r="CV107" s="432" t="str">
        <f t="shared" si="336"/>
        <v/>
      </c>
      <c r="CW107" s="432" t="str">
        <f t="shared" si="336"/>
        <v/>
      </c>
      <c r="CX107" s="432" t="str">
        <f t="shared" si="336"/>
        <v/>
      </c>
      <c r="CY107" s="432" t="str">
        <f t="shared" si="336"/>
        <v/>
      </c>
      <c r="CZ107" s="432" t="str">
        <f t="shared" si="336"/>
        <v/>
      </c>
      <c r="DA107" s="432" t="str">
        <f t="shared" si="336"/>
        <v/>
      </c>
      <c r="DB107" s="432" t="str">
        <f t="shared" si="336"/>
        <v/>
      </c>
      <c r="DC107" s="432" t="str">
        <f t="shared" si="336"/>
        <v/>
      </c>
      <c r="DD107" s="432" t="str">
        <f t="shared" si="336"/>
        <v/>
      </c>
      <c r="DE107" s="432" t="str">
        <f t="shared" ref="DE107:DN116" si="337">IFERROR(IF(AND(DE$22&gt;=$M107,DE$22&lt;=$N107),"",IF(DE$22=WORKDAY($N107,1),$A107,"")),"")</f>
        <v/>
      </c>
      <c r="DF107" s="432" t="str">
        <f t="shared" si="337"/>
        <v/>
      </c>
      <c r="DG107" s="432" t="str">
        <f t="shared" si="337"/>
        <v/>
      </c>
      <c r="DH107" s="432" t="str">
        <f t="shared" si="337"/>
        <v/>
      </c>
      <c r="DI107" s="432" t="str">
        <f t="shared" si="337"/>
        <v/>
      </c>
      <c r="DJ107" s="432" t="str">
        <f t="shared" si="337"/>
        <v/>
      </c>
      <c r="DK107" s="432" t="str">
        <f t="shared" si="337"/>
        <v/>
      </c>
      <c r="DL107" s="432" t="str">
        <f t="shared" si="337"/>
        <v/>
      </c>
      <c r="DM107" s="432" t="str">
        <f t="shared" si="337"/>
        <v/>
      </c>
      <c r="DN107" s="432" t="str">
        <f t="shared" si="337"/>
        <v/>
      </c>
      <c r="DO107" s="432" t="str">
        <f t="shared" ref="DO107:DX116" si="338">IFERROR(IF(AND(DO$22&gt;=$M107,DO$22&lt;=$N107),"",IF(DO$22=WORKDAY($N107,1),$A107,"")),"")</f>
        <v/>
      </c>
      <c r="DP107" s="432" t="str">
        <f t="shared" si="338"/>
        <v/>
      </c>
      <c r="DQ107" s="432" t="str">
        <f t="shared" si="338"/>
        <v/>
      </c>
      <c r="DR107" s="432" t="str">
        <f t="shared" si="338"/>
        <v/>
      </c>
      <c r="DS107" s="432" t="str">
        <f t="shared" si="338"/>
        <v/>
      </c>
      <c r="DT107" s="432" t="str">
        <f t="shared" si="338"/>
        <v/>
      </c>
      <c r="DU107" s="432" t="str">
        <f t="shared" si="338"/>
        <v/>
      </c>
      <c r="DV107" s="432" t="str">
        <f t="shared" si="338"/>
        <v/>
      </c>
      <c r="DW107" s="432" t="str">
        <f t="shared" si="338"/>
        <v/>
      </c>
      <c r="DX107" s="432" t="str">
        <f t="shared" si="338"/>
        <v/>
      </c>
      <c r="DY107" s="432" t="str">
        <f t="shared" ref="DY107:EH116" si="339">IFERROR(IF(AND(DY$22&gt;=$M107,DY$22&lt;=$N107),"",IF(DY$22=WORKDAY($N107,1),$A107,"")),"")</f>
        <v/>
      </c>
      <c r="DZ107" s="432" t="str">
        <f t="shared" si="339"/>
        <v/>
      </c>
      <c r="EA107" s="432" t="str">
        <f t="shared" si="339"/>
        <v/>
      </c>
      <c r="EB107" s="432" t="str">
        <f t="shared" si="339"/>
        <v/>
      </c>
      <c r="EC107" s="432" t="str">
        <f t="shared" si="339"/>
        <v/>
      </c>
      <c r="ED107" s="432" t="str">
        <f t="shared" si="339"/>
        <v/>
      </c>
      <c r="EE107" s="432" t="str">
        <f t="shared" si="339"/>
        <v/>
      </c>
      <c r="EF107" s="432" t="str">
        <f t="shared" si="339"/>
        <v/>
      </c>
      <c r="EG107" s="432" t="str">
        <f t="shared" si="339"/>
        <v/>
      </c>
      <c r="EH107" s="432" t="str">
        <f t="shared" si="339"/>
        <v/>
      </c>
      <c r="EI107" s="432" t="str">
        <f t="shared" ref="EI107:ER116" si="340">IFERROR(IF(AND(EI$22&gt;=$M107,EI$22&lt;=$N107),"",IF(EI$22=WORKDAY($N107,1),$A107,"")),"")</f>
        <v/>
      </c>
      <c r="EJ107" s="432" t="str">
        <f t="shared" si="340"/>
        <v/>
      </c>
      <c r="EK107" s="432" t="str">
        <f t="shared" si="340"/>
        <v/>
      </c>
      <c r="EL107" s="432" t="str">
        <f t="shared" si="340"/>
        <v/>
      </c>
      <c r="EM107" s="432" t="str">
        <f t="shared" si="340"/>
        <v/>
      </c>
      <c r="EN107" s="432" t="str">
        <f t="shared" si="340"/>
        <v/>
      </c>
      <c r="EO107" s="432" t="str">
        <f t="shared" si="340"/>
        <v/>
      </c>
      <c r="EP107" s="432" t="str">
        <f t="shared" si="340"/>
        <v/>
      </c>
      <c r="EQ107" s="432" t="str">
        <f t="shared" si="340"/>
        <v/>
      </c>
      <c r="ER107" s="432" t="str">
        <f t="shared" si="340"/>
        <v/>
      </c>
      <c r="ES107" s="432" t="str">
        <f t="shared" ref="ES107:FB116" si="341">IFERROR(IF(AND(ES$22&gt;=$M107,ES$22&lt;=$N107),"",IF(ES$22=WORKDAY($N107,1),$A107,"")),"")</f>
        <v/>
      </c>
      <c r="ET107" s="432" t="str">
        <f t="shared" si="341"/>
        <v/>
      </c>
      <c r="EU107" s="432" t="str">
        <f t="shared" si="341"/>
        <v/>
      </c>
      <c r="EV107" s="432" t="str">
        <f t="shared" si="341"/>
        <v/>
      </c>
      <c r="EW107" s="432" t="str">
        <f t="shared" si="341"/>
        <v/>
      </c>
      <c r="EX107" s="432" t="str">
        <f t="shared" si="341"/>
        <v/>
      </c>
      <c r="EY107" s="432" t="str">
        <f t="shared" si="341"/>
        <v/>
      </c>
      <c r="EZ107" s="432" t="str">
        <f t="shared" si="341"/>
        <v/>
      </c>
      <c r="FA107" s="432" t="str">
        <f t="shared" si="341"/>
        <v/>
      </c>
      <c r="FB107" s="432" t="str">
        <f t="shared" si="341"/>
        <v/>
      </c>
      <c r="FC107" s="432" t="str">
        <f t="shared" ref="FC107:FL116" si="342">IFERROR(IF(AND(FC$22&gt;=$M107,FC$22&lt;=$N107),"",IF(FC$22=WORKDAY($N107,1),$A107,"")),"")</f>
        <v/>
      </c>
      <c r="FD107" s="432" t="str">
        <f t="shared" si="342"/>
        <v/>
      </c>
      <c r="FE107" s="432" t="str">
        <f t="shared" si="342"/>
        <v/>
      </c>
      <c r="FF107" s="432" t="str">
        <f t="shared" si="342"/>
        <v/>
      </c>
      <c r="FG107" s="432" t="str">
        <f t="shared" si="342"/>
        <v/>
      </c>
      <c r="FH107" s="432" t="str">
        <f t="shared" si="342"/>
        <v/>
      </c>
      <c r="FI107" s="432" t="str">
        <f t="shared" si="342"/>
        <v/>
      </c>
      <c r="FJ107" s="432" t="str">
        <f t="shared" si="342"/>
        <v/>
      </c>
      <c r="FK107" s="432" t="str">
        <f t="shared" si="342"/>
        <v/>
      </c>
      <c r="FL107" s="432" t="str">
        <f t="shared" si="342"/>
        <v/>
      </c>
      <c r="FM107" s="432" t="str">
        <f t="shared" ref="FM107:FV116" si="343">IFERROR(IF(AND(FM$22&gt;=$M107,FM$22&lt;=$N107),"",IF(FM$22=WORKDAY($N107,1),$A107,"")),"")</f>
        <v/>
      </c>
      <c r="FN107" s="432" t="str">
        <f t="shared" si="343"/>
        <v/>
      </c>
      <c r="FO107" s="432" t="str">
        <f t="shared" si="343"/>
        <v/>
      </c>
      <c r="FP107" s="432" t="str">
        <f t="shared" si="343"/>
        <v/>
      </c>
      <c r="FQ107" s="432" t="str">
        <f t="shared" si="343"/>
        <v/>
      </c>
      <c r="FR107" s="432" t="str">
        <f t="shared" si="343"/>
        <v/>
      </c>
      <c r="FS107" s="432" t="str">
        <f t="shared" si="343"/>
        <v/>
      </c>
      <c r="FT107" s="432" t="str">
        <f t="shared" si="343"/>
        <v/>
      </c>
      <c r="FU107" s="432" t="str">
        <f t="shared" si="343"/>
        <v/>
      </c>
      <c r="FV107" s="432" t="str">
        <f t="shared" si="343"/>
        <v/>
      </c>
      <c r="FW107" s="432" t="str">
        <f t="shared" ref="FW107:GF116" si="344">IFERROR(IF(AND(FW$22&gt;=$M107,FW$22&lt;=$N107),"",IF(FW$22=WORKDAY($N107,1),$A107,"")),"")</f>
        <v/>
      </c>
      <c r="FX107" s="432" t="str">
        <f t="shared" si="344"/>
        <v/>
      </c>
      <c r="FY107" s="432" t="str">
        <f t="shared" si="344"/>
        <v/>
      </c>
      <c r="FZ107" s="432" t="str">
        <f t="shared" si="344"/>
        <v/>
      </c>
      <c r="GA107" s="432" t="str">
        <f t="shared" si="344"/>
        <v/>
      </c>
      <c r="GB107" s="432" t="str">
        <f t="shared" si="344"/>
        <v/>
      </c>
      <c r="GC107" s="432" t="str">
        <f t="shared" si="344"/>
        <v/>
      </c>
      <c r="GD107" s="432" t="str">
        <f t="shared" si="344"/>
        <v/>
      </c>
      <c r="GE107" s="432" t="str">
        <f t="shared" si="344"/>
        <v/>
      </c>
      <c r="GF107" s="432" t="str">
        <f t="shared" si="344"/>
        <v/>
      </c>
      <c r="GG107" s="432" t="str">
        <f t="shared" ref="GG107:GP116" si="345">IFERROR(IF(AND(GG$22&gt;=$M107,GG$22&lt;=$N107),"",IF(GG$22=WORKDAY($N107,1),$A107,"")),"")</f>
        <v/>
      </c>
      <c r="GH107" s="432" t="str">
        <f t="shared" si="345"/>
        <v/>
      </c>
      <c r="GI107" s="432" t="str">
        <f t="shared" si="345"/>
        <v/>
      </c>
      <c r="GJ107" s="432" t="str">
        <f t="shared" si="345"/>
        <v/>
      </c>
      <c r="GK107" s="432" t="str">
        <f t="shared" si="345"/>
        <v/>
      </c>
      <c r="GL107" s="432" t="str">
        <f t="shared" si="345"/>
        <v/>
      </c>
      <c r="GM107" s="432" t="str">
        <f t="shared" si="345"/>
        <v/>
      </c>
      <c r="GN107" s="432" t="str">
        <f t="shared" si="345"/>
        <v/>
      </c>
      <c r="GO107" s="432" t="str">
        <f t="shared" si="345"/>
        <v/>
      </c>
      <c r="GP107" s="432" t="str">
        <f t="shared" si="345"/>
        <v/>
      </c>
      <c r="GQ107" s="432" t="str">
        <f t="shared" ref="GQ107:GZ116" si="346">IFERROR(IF(AND(GQ$22&gt;=$M107,GQ$22&lt;=$N107),"",IF(GQ$22=WORKDAY($N107,1),$A107,"")),"")</f>
        <v/>
      </c>
      <c r="GR107" s="432" t="str">
        <f t="shared" si="346"/>
        <v/>
      </c>
      <c r="GS107" s="432" t="str">
        <f t="shared" si="346"/>
        <v/>
      </c>
      <c r="GT107" s="432" t="str">
        <f t="shared" si="346"/>
        <v/>
      </c>
      <c r="GU107" s="432" t="str">
        <f t="shared" si="346"/>
        <v/>
      </c>
      <c r="GV107" s="432" t="str">
        <f t="shared" si="346"/>
        <v/>
      </c>
      <c r="GW107" s="432" t="str">
        <f t="shared" si="346"/>
        <v/>
      </c>
      <c r="GX107" s="432" t="str">
        <f t="shared" si="346"/>
        <v/>
      </c>
      <c r="GY107" s="432" t="str">
        <f t="shared" si="346"/>
        <v/>
      </c>
      <c r="GZ107" s="432" t="str">
        <f t="shared" si="346"/>
        <v/>
      </c>
      <c r="HA107" s="432" t="str">
        <f t="shared" ref="HA107:HJ116" si="347">IFERROR(IF(AND(HA$22&gt;=$M107,HA$22&lt;=$N107),"",IF(HA$22=WORKDAY($N107,1),$A107,"")),"")</f>
        <v/>
      </c>
      <c r="HB107" s="432" t="str">
        <f t="shared" si="347"/>
        <v/>
      </c>
      <c r="HC107" s="432" t="str">
        <f t="shared" si="347"/>
        <v/>
      </c>
      <c r="HD107" s="432" t="str">
        <f t="shared" si="347"/>
        <v/>
      </c>
      <c r="HE107" s="432" t="str">
        <f t="shared" si="347"/>
        <v/>
      </c>
      <c r="HF107" s="432" t="str">
        <f t="shared" si="347"/>
        <v/>
      </c>
      <c r="HG107" s="432" t="str">
        <f t="shared" si="347"/>
        <v/>
      </c>
      <c r="HH107" s="432" t="str">
        <f t="shared" si="347"/>
        <v/>
      </c>
      <c r="HI107" s="432" t="str">
        <f t="shared" si="347"/>
        <v/>
      </c>
      <c r="HJ107" s="432" t="str">
        <f t="shared" si="347"/>
        <v/>
      </c>
      <c r="HK107" s="432" t="str">
        <f t="shared" ref="HK107:HT116" si="348">IFERROR(IF(AND(HK$22&gt;=$M107,HK$22&lt;=$N107),"",IF(HK$22=WORKDAY($N107,1),$A107,"")),"")</f>
        <v/>
      </c>
      <c r="HL107" s="432" t="str">
        <f t="shared" si="348"/>
        <v/>
      </c>
      <c r="HM107" s="432" t="str">
        <f t="shared" si="348"/>
        <v/>
      </c>
      <c r="HN107" s="432" t="str">
        <f t="shared" si="348"/>
        <v/>
      </c>
      <c r="HO107" s="432" t="str">
        <f t="shared" si="348"/>
        <v/>
      </c>
      <c r="HP107" s="432" t="str">
        <f t="shared" si="348"/>
        <v/>
      </c>
      <c r="HQ107" s="432" t="str">
        <f t="shared" si="348"/>
        <v/>
      </c>
      <c r="HR107" s="432" t="str">
        <f t="shared" si="348"/>
        <v/>
      </c>
      <c r="HS107" s="432" t="str">
        <f t="shared" si="348"/>
        <v/>
      </c>
      <c r="HT107" s="432" t="str">
        <f t="shared" si="348"/>
        <v/>
      </c>
      <c r="HU107" s="432" t="str">
        <f t="shared" ref="HU107:ID116" si="349">IFERROR(IF(AND(HU$22&gt;=$M107,HU$22&lt;=$N107),"",IF(HU$22=WORKDAY($N107,1),$A107,"")),"")</f>
        <v/>
      </c>
      <c r="HV107" s="432" t="str">
        <f t="shared" si="349"/>
        <v/>
      </c>
      <c r="HW107" s="432" t="str">
        <f t="shared" si="349"/>
        <v/>
      </c>
      <c r="HX107" s="432" t="str">
        <f t="shared" si="349"/>
        <v/>
      </c>
      <c r="HY107" s="432" t="str">
        <f t="shared" si="349"/>
        <v/>
      </c>
      <c r="HZ107" s="432" t="str">
        <f t="shared" si="349"/>
        <v/>
      </c>
      <c r="IA107" s="432" t="str">
        <f t="shared" si="349"/>
        <v/>
      </c>
      <c r="IB107" s="432" t="str">
        <f t="shared" si="349"/>
        <v/>
      </c>
      <c r="IC107" s="432" t="str">
        <f t="shared" si="349"/>
        <v/>
      </c>
      <c r="ID107" s="432" t="str">
        <f t="shared" si="349"/>
        <v/>
      </c>
      <c r="IE107" s="432" t="str">
        <f t="shared" ref="IE107:IN116" si="350">IFERROR(IF(AND(IE$22&gt;=$M107,IE$22&lt;=$N107),"",IF(IE$22=WORKDAY($N107,1),$A107,"")),"")</f>
        <v/>
      </c>
      <c r="IF107" s="432" t="str">
        <f t="shared" si="350"/>
        <v/>
      </c>
      <c r="IG107" s="432" t="str">
        <f t="shared" si="350"/>
        <v/>
      </c>
      <c r="IH107" s="432" t="str">
        <f t="shared" si="350"/>
        <v/>
      </c>
      <c r="II107" s="432" t="str">
        <f t="shared" si="350"/>
        <v/>
      </c>
      <c r="IJ107" s="432" t="str">
        <f t="shared" si="350"/>
        <v/>
      </c>
      <c r="IK107" s="432" t="str">
        <f t="shared" si="350"/>
        <v/>
      </c>
      <c r="IL107" s="432" t="str">
        <f t="shared" si="350"/>
        <v/>
      </c>
      <c r="IM107" s="432" t="str">
        <f t="shared" si="350"/>
        <v/>
      </c>
      <c r="IN107" s="432" t="str">
        <f t="shared" si="350"/>
        <v/>
      </c>
      <c r="IO107" s="432" t="str">
        <f t="shared" ref="IO107:IX116" si="351">IFERROR(IF(AND(IO$22&gt;=$M107,IO$22&lt;=$N107),"",IF(IO$22=WORKDAY($N107,1),$A107,"")),"")</f>
        <v/>
      </c>
      <c r="IP107" s="432" t="str">
        <f t="shared" si="351"/>
        <v/>
      </c>
      <c r="IQ107" s="432" t="str">
        <f t="shared" si="351"/>
        <v/>
      </c>
      <c r="IR107" s="432" t="str">
        <f t="shared" si="351"/>
        <v/>
      </c>
      <c r="IS107" s="432" t="str">
        <f t="shared" si="351"/>
        <v/>
      </c>
      <c r="IT107" s="432" t="str">
        <f t="shared" si="351"/>
        <v/>
      </c>
      <c r="IU107" s="432" t="str">
        <f t="shared" si="351"/>
        <v/>
      </c>
      <c r="IV107" s="432" t="str">
        <f t="shared" si="351"/>
        <v/>
      </c>
      <c r="IW107" s="432" t="str">
        <f t="shared" si="351"/>
        <v/>
      </c>
      <c r="IX107" s="432" t="str">
        <f t="shared" si="351"/>
        <v/>
      </c>
      <c r="IY107" s="432" t="str">
        <f t="shared" ref="IY107:JH116" si="352">IFERROR(IF(AND(IY$22&gt;=$M107,IY$22&lt;=$N107),"",IF(IY$22=WORKDAY($N107,1),$A107,"")),"")</f>
        <v/>
      </c>
      <c r="IZ107" s="432" t="str">
        <f t="shared" si="352"/>
        <v/>
      </c>
      <c r="JA107" s="432" t="str">
        <f t="shared" si="352"/>
        <v/>
      </c>
      <c r="JB107" s="432" t="str">
        <f t="shared" si="352"/>
        <v/>
      </c>
      <c r="JC107" s="432" t="str">
        <f t="shared" si="352"/>
        <v/>
      </c>
      <c r="JD107" s="432" t="str">
        <f t="shared" si="352"/>
        <v/>
      </c>
      <c r="JE107" s="432" t="str">
        <f t="shared" si="352"/>
        <v/>
      </c>
      <c r="JF107" s="432" t="str">
        <f t="shared" si="352"/>
        <v/>
      </c>
      <c r="JG107" s="432" t="str">
        <f t="shared" si="352"/>
        <v/>
      </c>
      <c r="JH107" s="432" t="str">
        <f t="shared" si="352"/>
        <v/>
      </c>
      <c r="JI107" s="432" t="str">
        <f t="shared" ref="JI107:JR116" si="353">IFERROR(IF(AND(JI$22&gt;=$M107,JI$22&lt;=$N107),"",IF(JI$22=WORKDAY($N107,1),$A107,"")),"")</f>
        <v/>
      </c>
      <c r="JJ107" s="432" t="str">
        <f t="shared" si="353"/>
        <v/>
      </c>
      <c r="JK107" s="432" t="str">
        <f t="shared" si="353"/>
        <v/>
      </c>
      <c r="JL107" s="432" t="str">
        <f t="shared" si="353"/>
        <v/>
      </c>
      <c r="JM107" s="432" t="str">
        <f t="shared" si="353"/>
        <v/>
      </c>
      <c r="JN107" s="432" t="str">
        <f t="shared" si="353"/>
        <v/>
      </c>
      <c r="JO107" s="432" t="str">
        <f t="shared" si="353"/>
        <v/>
      </c>
      <c r="JP107" s="432" t="str">
        <f t="shared" si="353"/>
        <v/>
      </c>
      <c r="JQ107" s="432" t="str">
        <f t="shared" si="353"/>
        <v/>
      </c>
      <c r="JR107" s="432" t="str">
        <f t="shared" si="353"/>
        <v/>
      </c>
      <c r="JS107" s="432" t="str">
        <f t="shared" ref="JS107:KB116" si="354">IFERROR(IF(AND(JS$22&gt;=$M107,JS$22&lt;=$N107),"",IF(JS$22=WORKDAY($N107,1),$A107,"")),"")</f>
        <v/>
      </c>
      <c r="JT107" s="432" t="str">
        <f t="shared" si="354"/>
        <v/>
      </c>
      <c r="JU107" s="432" t="str">
        <f t="shared" si="354"/>
        <v/>
      </c>
      <c r="JV107" s="432" t="str">
        <f t="shared" si="354"/>
        <v/>
      </c>
      <c r="JW107" s="432" t="str">
        <f t="shared" si="354"/>
        <v/>
      </c>
      <c r="JX107" s="432" t="str">
        <f t="shared" si="354"/>
        <v/>
      </c>
      <c r="JY107" s="432" t="str">
        <f t="shared" si="354"/>
        <v/>
      </c>
      <c r="JZ107" s="432" t="str">
        <f t="shared" si="354"/>
        <v/>
      </c>
      <c r="KA107" s="432" t="str">
        <f t="shared" si="354"/>
        <v/>
      </c>
      <c r="KB107" s="432" t="str">
        <f t="shared" si="354"/>
        <v/>
      </c>
      <c r="KC107" s="432" t="str">
        <f t="shared" ref="KC107:KL116" si="355">IFERROR(IF(AND(KC$22&gt;=$M107,KC$22&lt;=$N107),"",IF(KC$22=WORKDAY($N107,1),$A107,"")),"")</f>
        <v/>
      </c>
      <c r="KD107" s="432" t="str">
        <f t="shared" si="355"/>
        <v/>
      </c>
      <c r="KE107" s="432" t="str">
        <f t="shared" si="355"/>
        <v/>
      </c>
      <c r="KF107" s="432" t="str">
        <f t="shared" si="355"/>
        <v/>
      </c>
      <c r="KG107" s="432" t="str">
        <f t="shared" si="355"/>
        <v/>
      </c>
      <c r="KH107" s="432" t="str">
        <f t="shared" si="355"/>
        <v/>
      </c>
      <c r="KI107" s="432" t="str">
        <f t="shared" si="355"/>
        <v/>
      </c>
      <c r="KJ107" s="432" t="str">
        <f t="shared" si="355"/>
        <v/>
      </c>
      <c r="KK107" s="432" t="str">
        <f t="shared" si="355"/>
        <v/>
      </c>
      <c r="KL107" s="432" t="str">
        <f t="shared" si="355"/>
        <v/>
      </c>
      <c r="KM107" s="432" t="str">
        <f t="shared" ref="KM107:KV116" si="356">IFERROR(IF(AND(KM$22&gt;=$M107,KM$22&lt;=$N107),"",IF(KM$22=WORKDAY($N107,1),$A107,"")),"")</f>
        <v/>
      </c>
      <c r="KN107" s="432" t="str">
        <f t="shared" si="356"/>
        <v/>
      </c>
      <c r="KO107" s="432" t="str">
        <f t="shared" si="356"/>
        <v/>
      </c>
      <c r="KP107" s="432" t="str">
        <f t="shared" si="356"/>
        <v/>
      </c>
      <c r="KQ107" s="432" t="str">
        <f t="shared" si="356"/>
        <v/>
      </c>
      <c r="KR107" s="432" t="str">
        <f t="shared" si="356"/>
        <v/>
      </c>
      <c r="KS107" s="432" t="str">
        <f t="shared" si="356"/>
        <v/>
      </c>
      <c r="KT107" s="432" t="str">
        <f t="shared" si="356"/>
        <v/>
      </c>
      <c r="KU107" s="432" t="str">
        <f t="shared" si="356"/>
        <v/>
      </c>
      <c r="KV107" s="432" t="str">
        <f t="shared" si="356"/>
        <v/>
      </c>
      <c r="KW107" s="432" t="str">
        <f t="shared" ref="KW107:LF116" si="357">IFERROR(IF(AND(KW$22&gt;=$M107,KW$22&lt;=$N107),"",IF(KW$22=WORKDAY($N107,1),$A107,"")),"")</f>
        <v/>
      </c>
      <c r="KX107" s="432" t="str">
        <f t="shared" si="357"/>
        <v/>
      </c>
      <c r="KY107" s="432" t="str">
        <f t="shared" si="357"/>
        <v/>
      </c>
      <c r="KZ107" s="432" t="str">
        <f t="shared" si="357"/>
        <v/>
      </c>
      <c r="LA107" s="432" t="str">
        <f t="shared" si="357"/>
        <v/>
      </c>
      <c r="LB107" s="432" t="str">
        <f t="shared" si="357"/>
        <v/>
      </c>
      <c r="LC107" s="432" t="str">
        <f t="shared" si="357"/>
        <v/>
      </c>
      <c r="LD107" s="432" t="str">
        <f t="shared" si="357"/>
        <v/>
      </c>
      <c r="LE107" s="432" t="str">
        <f t="shared" si="357"/>
        <v/>
      </c>
      <c r="LF107" s="432" t="str">
        <f t="shared" si="357"/>
        <v/>
      </c>
      <c r="LG107" s="432" t="str">
        <f t="shared" ref="LG107:LP116" si="358">IFERROR(IF(AND(LG$22&gt;=$M107,LG$22&lt;=$N107),"",IF(LG$22=WORKDAY($N107,1),$A107,"")),"")</f>
        <v/>
      </c>
      <c r="LH107" s="432" t="str">
        <f t="shared" si="358"/>
        <v/>
      </c>
      <c r="LI107" s="432" t="str">
        <f t="shared" si="358"/>
        <v/>
      </c>
      <c r="LJ107" s="432" t="str">
        <f t="shared" si="358"/>
        <v/>
      </c>
      <c r="LK107" s="432" t="str">
        <f t="shared" si="358"/>
        <v/>
      </c>
      <c r="LL107" s="432" t="str">
        <f t="shared" si="358"/>
        <v/>
      </c>
      <c r="LM107" s="432" t="str">
        <f t="shared" si="358"/>
        <v/>
      </c>
      <c r="LN107" s="432" t="str">
        <f t="shared" si="358"/>
        <v/>
      </c>
      <c r="LO107" s="432" t="str">
        <f t="shared" si="358"/>
        <v/>
      </c>
      <c r="LP107" s="432" t="str">
        <f t="shared" si="358"/>
        <v/>
      </c>
      <c r="LQ107" s="432" t="str">
        <f t="shared" ref="LQ107:LZ116" si="359">IFERROR(IF(AND(LQ$22&gt;=$M107,LQ$22&lt;=$N107),"",IF(LQ$22=WORKDAY($N107,1),$A107,"")),"")</f>
        <v/>
      </c>
      <c r="LR107" s="432" t="str">
        <f t="shared" si="359"/>
        <v/>
      </c>
      <c r="LS107" s="432" t="str">
        <f t="shared" si="359"/>
        <v/>
      </c>
      <c r="LT107" s="432" t="str">
        <f t="shared" si="359"/>
        <v/>
      </c>
      <c r="LU107" s="432" t="str">
        <f t="shared" si="359"/>
        <v/>
      </c>
      <c r="LV107" s="432" t="str">
        <f t="shared" si="359"/>
        <v/>
      </c>
      <c r="LW107" s="432" t="str">
        <f t="shared" si="359"/>
        <v/>
      </c>
      <c r="LX107" s="432" t="str">
        <f t="shared" si="359"/>
        <v/>
      </c>
      <c r="LY107" s="432" t="str">
        <f t="shared" si="359"/>
        <v/>
      </c>
      <c r="LZ107" s="432" t="str">
        <f t="shared" si="359"/>
        <v/>
      </c>
      <c r="MA107" s="432" t="str">
        <f t="shared" ref="MA107:MJ116" si="360">IFERROR(IF(AND(MA$22&gt;=$M107,MA$22&lt;=$N107),"",IF(MA$22=WORKDAY($N107,1),$A107,"")),"")</f>
        <v/>
      </c>
      <c r="MB107" s="432" t="str">
        <f t="shared" si="360"/>
        <v/>
      </c>
      <c r="MC107" s="432" t="str">
        <f t="shared" si="360"/>
        <v/>
      </c>
      <c r="MD107" s="432" t="str">
        <f t="shared" si="360"/>
        <v/>
      </c>
      <c r="ME107" s="432" t="str">
        <f t="shared" si="360"/>
        <v/>
      </c>
      <c r="MF107" s="432" t="str">
        <f t="shared" si="360"/>
        <v/>
      </c>
      <c r="MG107" s="432" t="str">
        <f t="shared" si="360"/>
        <v/>
      </c>
      <c r="MH107" s="432" t="str">
        <f t="shared" si="360"/>
        <v/>
      </c>
      <c r="MI107" s="432" t="str">
        <f t="shared" si="360"/>
        <v/>
      </c>
      <c r="MJ107" s="432" t="str">
        <f t="shared" si="360"/>
        <v/>
      </c>
      <c r="MK107" s="432" t="str">
        <f t="shared" ref="MK107:MT116" si="361">IFERROR(IF(AND(MK$22&gt;=$M107,MK$22&lt;=$N107),"",IF(MK$22=WORKDAY($N107,1),$A107,"")),"")</f>
        <v/>
      </c>
      <c r="ML107" s="432" t="str">
        <f t="shared" si="361"/>
        <v/>
      </c>
      <c r="MM107" s="432" t="str">
        <f t="shared" si="361"/>
        <v/>
      </c>
      <c r="MN107" s="432" t="str">
        <f t="shared" si="361"/>
        <v/>
      </c>
      <c r="MO107" s="432" t="str">
        <f t="shared" si="361"/>
        <v/>
      </c>
      <c r="MP107" s="432" t="str">
        <f t="shared" si="361"/>
        <v/>
      </c>
      <c r="MQ107" s="432" t="str">
        <f t="shared" si="361"/>
        <v/>
      </c>
      <c r="MR107" s="432" t="str">
        <f t="shared" si="361"/>
        <v/>
      </c>
      <c r="MS107" s="432" t="str">
        <f t="shared" si="361"/>
        <v/>
      </c>
      <c r="MT107" s="432" t="str">
        <f t="shared" si="361"/>
        <v/>
      </c>
      <c r="MU107" s="432" t="str">
        <f t="shared" ref="MU107:ND116" si="362">IFERROR(IF(AND(MU$22&gt;=$M107,MU$22&lt;=$N107),"",IF(MU$22=WORKDAY($N107,1),$A107,"")),"")</f>
        <v/>
      </c>
      <c r="MV107" s="432" t="str">
        <f t="shared" si="362"/>
        <v/>
      </c>
      <c r="MW107" s="432" t="str">
        <f t="shared" si="362"/>
        <v/>
      </c>
      <c r="MX107" s="432" t="str">
        <f t="shared" si="362"/>
        <v/>
      </c>
      <c r="MY107" s="432" t="str">
        <f t="shared" si="362"/>
        <v/>
      </c>
      <c r="MZ107" s="432" t="str">
        <f t="shared" si="362"/>
        <v/>
      </c>
      <c r="NA107" s="432" t="str">
        <f t="shared" si="362"/>
        <v/>
      </c>
      <c r="NB107" s="432" t="str">
        <f t="shared" si="362"/>
        <v/>
      </c>
      <c r="NC107" s="432" t="str">
        <f t="shared" si="362"/>
        <v/>
      </c>
      <c r="ND107" s="432" t="str">
        <f t="shared" si="362"/>
        <v/>
      </c>
      <c r="NE107" s="432" t="str">
        <f t="shared" ref="NE107:NN116" si="363">IFERROR(IF(AND(NE$22&gt;=$M107,NE$22&lt;=$N107),"",IF(NE$22=WORKDAY($N107,1),$A107,"")),"")</f>
        <v/>
      </c>
      <c r="NF107" s="432" t="str">
        <f t="shared" si="363"/>
        <v/>
      </c>
      <c r="NG107" s="432" t="str">
        <f t="shared" si="363"/>
        <v/>
      </c>
      <c r="NH107" s="432" t="str">
        <f t="shared" si="363"/>
        <v/>
      </c>
      <c r="NI107" s="432" t="str">
        <f t="shared" si="363"/>
        <v/>
      </c>
      <c r="NJ107" s="432" t="str">
        <f t="shared" si="363"/>
        <v/>
      </c>
      <c r="NK107" s="432" t="str">
        <f t="shared" si="363"/>
        <v/>
      </c>
      <c r="NL107" s="432" t="str">
        <f t="shared" si="363"/>
        <v/>
      </c>
      <c r="NM107" s="432" t="str">
        <f t="shared" si="363"/>
        <v/>
      </c>
      <c r="NN107" s="432" t="str">
        <f t="shared" si="363"/>
        <v/>
      </c>
      <c r="NO107" s="432" t="str">
        <f t="shared" ref="NO107:NX116" si="364">IFERROR(IF(AND(NO$22&gt;=$M107,NO$22&lt;=$N107),"",IF(NO$22=WORKDAY($N107,1),$A107,"")),"")</f>
        <v/>
      </c>
      <c r="NP107" s="432" t="str">
        <f t="shared" si="364"/>
        <v/>
      </c>
      <c r="NQ107" s="432" t="str">
        <f t="shared" si="364"/>
        <v/>
      </c>
      <c r="NR107" s="432" t="str">
        <f t="shared" si="364"/>
        <v/>
      </c>
      <c r="NS107" s="432" t="str">
        <f t="shared" si="364"/>
        <v/>
      </c>
      <c r="NT107" s="432" t="str">
        <f t="shared" si="364"/>
        <v/>
      </c>
      <c r="NU107" s="432" t="str">
        <f t="shared" si="364"/>
        <v/>
      </c>
      <c r="NV107" s="432" t="str">
        <f t="shared" si="364"/>
        <v/>
      </c>
      <c r="NW107" s="432" t="str">
        <f t="shared" si="364"/>
        <v/>
      </c>
      <c r="NX107" s="432" t="str">
        <f t="shared" si="364"/>
        <v/>
      </c>
      <c r="NY107" s="432" t="str">
        <f t="shared" ref="NY107:OH116" si="365">IFERROR(IF(AND(NY$22&gt;=$M107,NY$22&lt;=$N107),"",IF(NY$22=WORKDAY($N107,1),$A107,"")),"")</f>
        <v/>
      </c>
      <c r="NZ107" s="432" t="str">
        <f t="shared" si="365"/>
        <v/>
      </c>
      <c r="OA107" s="432" t="str">
        <f t="shared" si="365"/>
        <v/>
      </c>
      <c r="OB107" s="432" t="str">
        <f t="shared" si="365"/>
        <v/>
      </c>
      <c r="OC107" s="432" t="str">
        <f t="shared" si="365"/>
        <v/>
      </c>
      <c r="OD107" s="432" t="str">
        <f t="shared" si="365"/>
        <v/>
      </c>
      <c r="OE107" s="432" t="str">
        <f t="shared" si="365"/>
        <v/>
      </c>
      <c r="OF107" s="432" t="str">
        <f t="shared" si="365"/>
        <v/>
      </c>
      <c r="OG107" s="432" t="str">
        <f t="shared" si="365"/>
        <v/>
      </c>
      <c r="OH107" s="432" t="str">
        <f t="shared" si="365"/>
        <v/>
      </c>
      <c r="OI107" s="432" t="str">
        <f t="shared" ref="OI107:OR116" si="366">IFERROR(IF(AND(OI$22&gt;=$M107,OI$22&lt;=$N107),"",IF(OI$22=WORKDAY($N107,1),$A107,"")),"")</f>
        <v/>
      </c>
      <c r="OJ107" s="432" t="str">
        <f t="shared" si="366"/>
        <v/>
      </c>
      <c r="OK107" s="432" t="str">
        <f t="shared" si="366"/>
        <v/>
      </c>
      <c r="OL107" s="432" t="str">
        <f t="shared" si="366"/>
        <v/>
      </c>
      <c r="OM107" s="432" t="str">
        <f t="shared" si="366"/>
        <v/>
      </c>
      <c r="ON107" s="432" t="str">
        <f t="shared" si="366"/>
        <v/>
      </c>
      <c r="OO107" s="432" t="str">
        <f t="shared" si="366"/>
        <v/>
      </c>
      <c r="OP107" s="432" t="str">
        <f t="shared" si="366"/>
        <v/>
      </c>
      <c r="OQ107" s="432" t="str">
        <f t="shared" si="366"/>
        <v/>
      </c>
      <c r="OR107" s="432" t="str">
        <f t="shared" si="366"/>
        <v/>
      </c>
      <c r="OS107" s="432" t="str">
        <f t="shared" ref="OS107:PE116" si="367">IFERROR(IF(AND(OS$22&gt;=$M107,OS$22&lt;=$N107),"",IF(OS$22=WORKDAY($N107,1),$A107,"")),"")</f>
        <v/>
      </c>
      <c r="OT107" s="432" t="str">
        <f t="shared" si="367"/>
        <v/>
      </c>
      <c r="OU107" s="432" t="str">
        <f t="shared" si="367"/>
        <v/>
      </c>
      <c r="OV107" s="432" t="str">
        <f t="shared" si="367"/>
        <v/>
      </c>
      <c r="OW107" s="432" t="str">
        <f t="shared" si="367"/>
        <v/>
      </c>
      <c r="OX107" s="432" t="str">
        <f t="shared" si="367"/>
        <v/>
      </c>
      <c r="OY107" s="432" t="str">
        <f t="shared" si="367"/>
        <v/>
      </c>
      <c r="OZ107" s="432" t="str">
        <f t="shared" si="367"/>
        <v/>
      </c>
      <c r="PA107" s="432" t="str">
        <f t="shared" si="367"/>
        <v/>
      </c>
      <c r="PB107" s="432" t="str">
        <f t="shared" si="367"/>
        <v/>
      </c>
      <c r="PC107" s="432" t="str">
        <f t="shared" si="367"/>
        <v/>
      </c>
      <c r="PD107" s="432" t="str">
        <f t="shared" si="367"/>
        <v/>
      </c>
      <c r="PE107" s="432" t="str">
        <f t="shared" si="367"/>
        <v/>
      </c>
    </row>
    <row r="108" spans="1:421" ht="15.6">
      <c r="A108" s="549"/>
      <c r="B108" s="550"/>
      <c r="C108" s="948"/>
      <c r="D108" s="550"/>
      <c r="E108" s="554"/>
      <c r="F108" s="550"/>
      <c r="G108" s="551"/>
      <c r="H108" s="552"/>
      <c r="I108" s="553"/>
      <c r="J108" s="554"/>
      <c r="K108" s="554" t="str">
        <f t="shared" si="284"/>
        <v/>
      </c>
      <c r="L108" s="657" t="str">
        <f t="shared" si="285"/>
        <v/>
      </c>
      <c r="M108" s="952" t="str">
        <f t="shared" si="283"/>
        <v/>
      </c>
      <c r="N108" s="952" t="str">
        <f t="shared" si="286"/>
        <v/>
      </c>
      <c r="O108" s="1487"/>
      <c r="P108" s="1487"/>
      <c r="Q108" s="98"/>
      <c r="R108" s="167" t="str">
        <f t="shared" si="287"/>
        <v/>
      </c>
      <c r="S108" s="167" t="str">
        <f t="shared" si="288"/>
        <v/>
      </c>
      <c r="T108" s="167" t="str">
        <f t="shared" si="289"/>
        <v/>
      </c>
      <c r="U108" s="167" t="str">
        <f t="shared" si="290"/>
        <v/>
      </c>
      <c r="V108" s="85" t="s">
        <v>709</v>
      </c>
      <c r="W108" s="450">
        <v>13.16666666666667</v>
      </c>
      <c r="X108" s="167" t="str">
        <f t="shared" si="291"/>
        <v/>
      </c>
      <c r="Y108" s="167" t="str">
        <f t="shared" si="292"/>
        <v/>
      </c>
      <c r="Z108" s="167" t="str">
        <f t="shared" si="293"/>
        <v/>
      </c>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432" t="str">
        <f t="shared" si="331"/>
        <v/>
      </c>
      <c r="AX108" s="432" t="str">
        <f t="shared" si="331"/>
        <v/>
      </c>
      <c r="AY108" s="432" t="str">
        <f t="shared" si="331"/>
        <v/>
      </c>
      <c r="AZ108" s="432" t="str">
        <f t="shared" si="331"/>
        <v/>
      </c>
      <c r="BA108" s="432" t="str">
        <f t="shared" si="331"/>
        <v/>
      </c>
      <c r="BB108" s="432" t="str">
        <f t="shared" si="331"/>
        <v/>
      </c>
      <c r="BC108" s="432" t="str">
        <f t="shared" si="331"/>
        <v/>
      </c>
      <c r="BD108" s="432" t="str">
        <f t="shared" si="331"/>
        <v/>
      </c>
      <c r="BE108" s="432" t="str">
        <f t="shared" si="331"/>
        <v/>
      </c>
      <c r="BF108" s="432" t="str">
        <f t="shared" si="331"/>
        <v/>
      </c>
      <c r="BG108" s="432" t="str">
        <f t="shared" si="332"/>
        <v/>
      </c>
      <c r="BH108" s="432" t="str">
        <f t="shared" si="332"/>
        <v/>
      </c>
      <c r="BI108" s="432" t="str">
        <f t="shared" si="332"/>
        <v/>
      </c>
      <c r="BJ108" s="432" t="str">
        <f t="shared" si="332"/>
        <v/>
      </c>
      <c r="BK108" s="432" t="str">
        <f t="shared" si="332"/>
        <v/>
      </c>
      <c r="BL108" s="432" t="str">
        <f t="shared" si="332"/>
        <v/>
      </c>
      <c r="BM108" s="432" t="str">
        <f t="shared" si="332"/>
        <v/>
      </c>
      <c r="BN108" s="432" t="str">
        <f t="shared" si="332"/>
        <v/>
      </c>
      <c r="BO108" s="432" t="str">
        <f t="shared" si="332"/>
        <v/>
      </c>
      <c r="BP108" s="432" t="str">
        <f t="shared" si="332"/>
        <v/>
      </c>
      <c r="BQ108" s="432" t="str">
        <f t="shared" si="333"/>
        <v/>
      </c>
      <c r="BR108" s="432" t="str">
        <f t="shared" si="333"/>
        <v/>
      </c>
      <c r="BS108" s="432" t="str">
        <f t="shared" si="333"/>
        <v/>
      </c>
      <c r="BT108" s="432" t="str">
        <f t="shared" si="333"/>
        <v/>
      </c>
      <c r="BU108" s="432" t="str">
        <f t="shared" si="333"/>
        <v/>
      </c>
      <c r="BV108" s="432" t="str">
        <f t="shared" si="333"/>
        <v/>
      </c>
      <c r="BW108" s="432" t="str">
        <f t="shared" si="333"/>
        <v/>
      </c>
      <c r="BX108" s="432" t="str">
        <f t="shared" si="333"/>
        <v/>
      </c>
      <c r="BY108" s="432" t="str">
        <f t="shared" si="333"/>
        <v/>
      </c>
      <c r="BZ108" s="432" t="str">
        <f t="shared" si="333"/>
        <v/>
      </c>
      <c r="CA108" s="432" t="str">
        <f t="shared" si="334"/>
        <v/>
      </c>
      <c r="CB108" s="432" t="str">
        <f t="shared" si="334"/>
        <v/>
      </c>
      <c r="CC108" s="432" t="str">
        <f t="shared" si="334"/>
        <v/>
      </c>
      <c r="CD108" s="432" t="str">
        <f t="shared" si="334"/>
        <v/>
      </c>
      <c r="CE108" s="432" t="str">
        <f t="shared" si="334"/>
        <v/>
      </c>
      <c r="CF108" s="432" t="str">
        <f t="shared" si="334"/>
        <v/>
      </c>
      <c r="CG108" s="432" t="str">
        <f t="shared" si="334"/>
        <v/>
      </c>
      <c r="CH108" s="432" t="str">
        <f t="shared" si="334"/>
        <v/>
      </c>
      <c r="CI108" s="432" t="str">
        <f t="shared" si="334"/>
        <v/>
      </c>
      <c r="CJ108" s="432" t="str">
        <f t="shared" si="334"/>
        <v/>
      </c>
      <c r="CK108" s="432" t="str">
        <f t="shared" si="335"/>
        <v/>
      </c>
      <c r="CL108" s="432" t="str">
        <f t="shared" si="335"/>
        <v/>
      </c>
      <c r="CM108" s="432" t="str">
        <f t="shared" si="335"/>
        <v/>
      </c>
      <c r="CN108" s="432" t="str">
        <f t="shared" si="335"/>
        <v/>
      </c>
      <c r="CO108" s="432" t="str">
        <f t="shared" si="335"/>
        <v/>
      </c>
      <c r="CP108" s="432" t="str">
        <f t="shared" si="335"/>
        <v/>
      </c>
      <c r="CQ108" s="432" t="str">
        <f t="shared" si="335"/>
        <v/>
      </c>
      <c r="CR108" s="432" t="str">
        <f t="shared" si="335"/>
        <v/>
      </c>
      <c r="CS108" s="432" t="str">
        <f t="shared" si="335"/>
        <v/>
      </c>
      <c r="CT108" s="432" t="str">
        <f t="shared" si="335"/>
        <v/>
      </c>
      <c r="CU108" s="432" t="str">
        <f t="shared" si="336"/>
        <v/>
      </c>
      <c r="CV108" s="432" t="str">
        <f t="shared" si="336"/>
        <v/>
      </c>
      <c r="CW108" s="432" t="str">
        <f t="shared" si="336"/>
        <v/>
      </c>
      <c r="CX108" s="432" t="str">
        <f t="shared" si="336"/>
        <v/>
      </c>
      <c r="CY108" s="432" t="str">
        <f t="shared" si="336"/>
        <v/>
      </c>
      <c r="CZ108" s="432" t="str">
        <f t="shared" si="336"/>
        <v/>
      </c>
      <c r="DA108" s="432" t="str">
        <f t="shared" si="336"/>
        <v/>
      </c>
      <c r="DB108" s="432" t="str">
        <f t="shared" si="336"/>
        <v/>
      </c>
      <c r="DC108" s="432" t="str">
        <f t="shared" si="336"/>
        <v/>
      </c>
      <c r="DD108" s="432" t="str">
        <f t="shared" si="336"/>
        <v/>
      </c>
      <c r="DE108" s="432" t="str">
        <f t="shared" si="337"/>
        <v/>
      </c>
      <c r="DF108" s="432" t="str">
        <f t="shared" si="337"/>
        <v/>
      </c>
      <c r="DG108" s="432" t="str">
        <f t="shared" si="337"/>
        <v/>
      </c>
      <c r="DH108" s="432" t="str">
        <f t="shared" si="337"/>
        <v/>
      </c>
      <c r="DI108" s="432" t="str">
        <f t="shared" si="337"/>
        <v/>
      </c>
      <c r="DJ108" s="432" t="str">
        <f t="shared" si="337"/>
        <v/>
      </c>
      <c r="DK108" s="432" t="str">
        <f t="shared" si="337"/>
        <v/>
      </c>
      <c r="DL108" s="432" t="str">
        <f t="shared" si="337"/>
        <v/>
      </c>
      <c r="DM108" s="432" t="str">
        <f t="shared" si="337"/>
        <v/>
      </c>
      <c r="DN108" s="432" t="str">
        <f t="shared" si="337"/>
        <v/>
      </c>
      <c r="DO108" s="432" t="str">
        <f t="shared" si="338"/>
        <v/>
      </c>
      <c r="DP108" s="432" t="str">
        <f t="shared" si="338"/>
        <v/>
      </c>
      <c r="DQ108" s="432" t="str">
        <f t="shared" si="338"/>
        <v/>
      </c>
      <c r="DR108" s="432" t="str">
        <f t="shared" si="338"/>
        <v/>
      </c>
      <c r="DS108" s="432" t="str">
        <f t="shared" si="338"/>
        <v/>
      </c>
      <c r="DT108" s="432" t="str">
        <f t="shared" si="338"/>
        <v/>
      </c>
      <c r="DU108" s="432" t="str">
        <f t="shared" si="338"/>
        <v/>
      </c>
      <c r="DV108" s="432" t="str">
        <f t="shared" si="338"/>
        <v/>
      </c>
      <c r="DW108" s="432" t="str">
        <f t="shared" si="338"/>
        <v/>
      </c>
      <c r="DX108" s="432" t="str">
        <f t="shared" si="338"/>
        <v/>
      </c>
      <c r="DY108" s="432" t="str">
        <f t="shared" si="339"/>
        <v/>
      </c>
      <c r="DZ108" s="432" t="str">
        <f t="shared" si="339"/>
        <v/>
      </c>
      <c r="EA108" s="432" t="str">
        <f t="shared" si="339"/>
        <v/>
      </c>
      <c r="EB108" s="432" t="str">
        <f t="shared" si="339"/>
        <v/>
      </c>
      <c r="EC108" s="432" t="str">
        <f t="shared" si="339"/>
        <v/>
      </c>
      <c r="ED108" s="432" t="str">
        <f t="shared" si="339"/>
        <v/>
      </c>
      <c r="EE108" s="432" t="str">
        <f t="shared" si="339"/>
        <v/>
      </c>
      <c r="EF108" s="432" t="str">
        <f t="shared" si="339"/>
        <v/>
      </c>
      <c r="EG108" s="432" t="str">
        <f t="shared" si="339"/>
        <v/>
      </c>
      <c r="EH108" s="432" t="str">
        <f t="shared" si="339"/>
        <v/>
      </c>
      <c r="EI108" s="432" t="str">
        <f t="shared" si="340"/>
        <v/>
      </c>
      <c r="EJ108" s="432" t="str">
        <f t="shared" si="340"/>
        <v/>
      </c>
      <c r="EK108" s="432" t="str">
        <f t="shared" si="340"/>
        <v/>
      </c>
      <c r="EL108" s="432" t="str">
        <f t="shared" si="340"/>
        <v/>
      </c>
      <c r="EM108" s="432" t="str">
        <f t="shared" si="340"/>
        <v/>
      </c>
      <c r="EN108" s="432" t="str">
        <f t="shared" si="340"/>
        <v/>
      </c>
      <c r="EO108" s="432" t="str">
        <f t="shared" si="340"/>
        <v/>
      </c>
      <c r="EP108" s="432" t="str">
        <f t="shared" si="340"/>
        <v/>
      </c>
      <c r="EQ108" s="432" t="str">
        <f t="shared" si="340"/>
        <v/>
      </c>
      <c r="ER108" s="432" t="str">
        <f t="shared" si="340"/>
        <v/>
      </c>
      <c r="ES108" s="432" t="str">
        <f t="shared" si="341"/>
        <v/>
      </c>
      <c r="ET108" s="432" t="str">
        <f t="shared" si="341"/>
        <v/>
      </c>
      <c r="EU108" s="432" t="str">
        <f t="shared" si="341"/>
        <v/>
      </c>
      <c r="EV108" s="432" t="str">
        <f t="shared" si="341"/>
        <v/>
      </c>
      <c r="EW108" s="432" t="str">
        <f t="shared" si="341"/>
        <v/>
      </c>
      <c r="EX108" s="432" t="str">
        <f t="shared" si="341"/>
        <v/>
      </c>
      <c r="EY108" s="432" t="str">
        <f t="shared" si="341"/>
        <v/>
      </c>
      <c r="EZ108" s="432" t="str">
        <f t="shared" si="341"/>
        <v/>
      </c>
      <c r="FA108" s="432" t="str">
        <f t="shared" si="341"/>
        <v/>
      </c>
      <c r="FB108" s="432" t="str">
        <f t="shared" si="341"/>
        <v/>
      </c>
      <c r="FC108" s="432" t="str">
        <f t="shared" si="342"/>
        <v/>
      </c>
      <c r="FD108" s="432" t="str">
        <f t="shared" si="342"/>
        <v/>
      </c>
      <c r="FE108" s="432" t="str">
        <f t="shared" si="342"/>
        <v/>
      </c>
      <c r="FF108" s="432" t="str">
        <f t="shared" si="342"/>
        <v/>
      </c>
      <c r="FG108" s="432" t="str">
        <f t="shared" si="342"/>
        <v/>
      </c>
      <c r="FH108" s="432" t="str">
        <f t="shared" si="342"/>
        <v/>
      </c>
      <c r="FI108" s="432" t="str">
        <f t="shared" si="342"/>
        <v/>
      </c>
      <c r="FJ108" s="432" t="str">
        <f t="shared" si="342"/>
        <v/>
      </c>
      <c r="FK108" s="432" t="str">
        <f t="shared" si="342"/>
        <v/>
      </c>
      <c r="FL108" s="432" t="str">
        <f t="shared" si="342"/>
        <v/>
      </c>
      <c r="FM108" s="432" t="str">
        <f t="shared" si="343"/>
        <v/>
      </c>
      <c r="FN108" s="432" t="str">
        <f t="shared" si="343"/>
        <v/>
      </c>
      <c r="FO108" s="432" t="str">
        <f t="shared" si="343"/>
        <v/>
      </c>
      <c r="FP108" s="432" t="str">
        <f t="shared" si="343"/>
        <v/>
      </c>
      <c r="FQ108" s="432" t="str">
        <f t="shared" si="343"/>
        <v/>
      </c>
      <c r="FR108" s="432" t="str">
        <f t="shared" si="343"/>
        <v/>
      </c>
      <c r="FS108" s="432" t="str">
        <f t="shared" si="343"/>
        <v/>
      </c>
      <c r="FT108" s="432" t="str">
        <f t="shared" si="343"/>
        <v/>
      </c>
      <c r="FU108" s="432" t="str">
        <f t="shared" si="343"/>
        <v/>
      </c>
      <c r="FV108" s="432" t="str">
        <f t="shared" si="343"/>
        <v/>
      </c>
      <c r="FW108" s="432" t="str">
        <f t="shared" si="344"/>
        <v/>
      </c>
      <c r="FX108" s="432" t="str">
        <f t="shared" si="344"/>
        <v/>
      </c>
      <c r="FY108" s="432" t="str">
        <f t="shared" si="344"/>
        <v/>
      </c>
      <c r="FZ108" s="432" t="str">
        <f t="shared" si="344"/>
        <v/>
      </c>
      <c r="GA108" s="432" t="str">
        <f t="shared" si="344"/>
        <v/>
      </c>
      <c r="GB108" s="432" t="str">
        <f t="shared" si="344"/>
        <v/>
      </c>
      <c r="GC108" s="432" t="str">
        <f t="shared" si="344"/>
        <v/>
      </c>
      <c r="GD108" s="432" t="str">
        <f t="shared" si="344"/>
        <v/>
      </c>
      <c r="GE108" s="432" t="str">
        <f t="shared" si="344"/>
        <v/>
      </c>
      <c r="GF108" s="432" t="str">
        <f t="shared" si="344"/>
        <v/>
      </c>
      <c r="GG108" s="432" t="str">
        <f t="shared" si="345"/>
        <v/>
      </c>
      <c r="GH108" s="432" t="str">
        <f t="shared" si="345"/>
        <v/>
      </c>
      <c r="GI108" s="432" t="str">
        <f t="shared" si="345"/>
        <v/>
      </c>
      <c r="GJ108" s="432" t="str">
        <f t="shared" si="345"/>
        <v/>
      </c>
      <c r="GK108" s="432" t="str">
        <f t="shared" si="345"/>
        <v/>
      </c>
      <c r="GL108" s="432" t="str">
        <f t="shared" si="345"/>
        <v/>
      </c>
      <c r="GM108" s="432" t="str">
        <f t="shared" si="345"/>
        <v/>
      </c>
      <c r="GN108" s="432" t="str">
        <f t="shared" si="345"/>
        <v/>
      </c>
      <c r="GO108" s="432" t="str">
        <f t="shared" si="345"/>
        <v/>
      </c>
      <c r="GP108" s="432" t="str">
        <f t="shared" si="345"/>
        <v/>
      </c>
      <c r="GQ108" s="432" t="str">
        <f t="shared" si="346"/>
        <v/>
      </c>
      <c r="GR108" s="432" t="str">
        <f t="shared" si="346"/>
        <v/>
      </c>
      <c r="GS108" s="432" t="str">
        <f t="shared" si="346"/>
        <v/>
      </c>
      <c r="GT108" s="432" t="str">
        <f t="shared" si="346"/>
        <v/>
      </c>
      <c r="GU108" s="432" t="str">
        <f t="shared" si="346"/>
        <v/>
      </c>
      <c r="GV108" s="432" t="str">
        <f t="shared" si="346"/>
        <v/>
      </c>
      <c r="GW108" s="432" t="str">
        <f t="shared" si="346"/>
        <v/>
      </c>
      <c r="GX108" s="432" t="str">
        <f t="shared" si="346"/>
        <v/>
      </c>
      <c r="GY108" s="432" t="str">
        <f t="shared" si="346"/>
        <v/>
      </c>
      <c r="GZ108" s="432" t="str">
        <f t="shared" si="346"/>
        <v/>
      </c>
      <c r="HA108" s="432" t="str">
        <f t="shared" si="347"/>
        <v/>
      </c>
      <c r="HB108" s="432" t="str">
        <f t="shared" si="347"/>
        <v/>
      </c>
      <c r="HC108" s="432" t="str">
        <f t="shared" si="347"/>
        <v/>
      </c>
      <c r="HD108" s="432" t="str">
        <f t="shared" si="347"/>
        <v/>
      </c>
      <c r="HE108" s="432" t="str">
        <f t="shared" si="347"/>
        <v/>
      </c>
      <c r="HF108" s="432" t="str">
        <f t="shared" si="347"/>
        <v/>
      </c>
      <c r="HG108" s="432" t="str">
        <f t="shared" si="347"/>
        <v/>
      </c>
      <c r="HH108" s="432" t="str">
        <f t="shared" si="347"/>
        <v/>
      </c>
      <c r="HI108" s="432" t="str">
        <f t="shared" si="347"/>
        <v/>
      </c>
      <c r="HJ108" s="432" t="str">
        <f t="shared" si="347"/>
        <v/>
      </c>
      <c r="HK108" s="432" t="str">
        <f t="shared" si="348"/>
        <v/>
      </c>
      <c r="HL108" s="432" t="str">
        <f t="shared" si="348"/>
        <v/>
      </c>
      <c r="HM108" s="432" t="str">
        <f t="shared" si="348"/>
        <v/>
      </c>
      <c r="HN108" s="432" t="str">
        <f t="shared" si="348"/>
        <v/>
      </c>
      <c r="HO108" s="432" t="str">
        <f t="shared" si="348"/>
        <v/>
      </c>
      <c r="HP108" s="432" t="str">
        <f t="shared" si="348"/>
        <v/>
      </c>
      <c r="HQ108" s="432" t="str">
        <f t="shared" si="348"/>
        <v/>
      </c>
      <c r="HR108" s="432" t="str">
        <f t="shared" si="348"/>
        <v/>
      </c>
      <c r="HS108" s="432" t="str">
        <f t="shared" si="348"/>
        <v/>
      </c>
      <c r="HT108" s="432" t="str">
        <f t="shared" si="348"/>
        <v/>
      </c>
      <c r="HU108" s="432" t="str">
        <f t="shared" si="349"/>
        <v/>
      </c>
      <c r="HV108" s="432" t="str">
        <f t="shared" si="349"/>
        <v/>
      </c>
      <c r="HW108" s="432" t="str">
        <f t="shared" si="349"/>
        <v/>
      </c>
      <c r="HX108" s="432" t="str">
        <f t="shared" si="349"/>
        <v/>
      </c>
      <c r="HY108" s="432" t="str">
        <f t="shared" si="349"/>
        <v/>
      </c>
      <c r="HZ108" s="432" t="str">
        <f t="shared" si="349"/>
        <v/>
      </c>
      <c r="IA108" s="432" t="str">
        <f t="shared" si="349"/>
        <v/>
      </c>
      <c r="IB108" s="432" t="str">
        <f t="shared" si="349"/>
        <v/>
      </c>
      <c r="IC108" s="432" t="str">
        <f t="shared" si="349"/>
        <v/>
      </c>
      <c r="ID108" s="432" t="str">
        <f t="shared" si="349"/>
        <v/>
      </c>
      <c r="IE108" s="432" t="str">
        <f t="shared" si="350"/>
        <v/>
      </c>
      <c r="IF108" s="432" t="str">
        <f t="shared" si="350"/>
        <v/>
      </c>
      <c r="IG108" s="432" t="str">
        <f t="shared" si="350"/>
        <v/>
      </c>
      <c r="IH108" s="432" t="str">
        <f t="shared" si="350"/>
        <v/>
      </c>
      <c r="II108" s="432" t="str">
        <f t="shared" si="350"/>
        <v/>
      </c>
      <c r="IJ108" s="432" t="str">
        <f t="shared" si="350"/>
        <v/>
      </c>
      <c r="IK108" s="432" t="str">
        <f t="shared" si="350"/>
        <v/>
      </c>
      <c r="IL108" s="432" t="str">
        <f t="shared" si="350"/>
        <v/>
      </c>
      <c r="IM108" s="432" t="str">
        <f t="shared" si="350"/>
        <v/>
      </c>
      <c r="IN108" s="432" t="str">
        <f t="shared" si="350"/>
        <v/>
      </c>
      <c r="IO108" s="432" t="str">
        <f t="shared" si="351"/>
        <v/>
      </c>
      <c r="IP108" s="432" t="str">
        <f t="shared" si="351"/>
        <v/>
      </c>
      <c r="IQ108" s="432" t="str">
        <f t="shared" si="351"/>
        <v/>
      </c>
      <c r="IR108" s="432" t="str">
        <f t="shared" si="351"/>
        <v/>
      </c>
      <c r="IS108" s="432" t="str">
        <f t="shared" si="351"/>
        <v/>
      </c>
      <c r="IT108" s="432" t="str">
        <f t="shared" si="351"/>
        <v/>
      </c>
      <c r="IU108" s="432" t="str">
        <f t="shared" si="351"/>
        <v/>
      </c>
      <c r="IV108" s="432" t="str">
        <f t="shared" si="351"/>
        <v/>
      </c>
      <c r="IW108" s="432" t="str">
        <f t="shared" si="351"/>
        <v/>
      </c>
      <c r="IX108" s="432" t="str">
        <f t="shared" si="351"/>
        <v/>
      </c>
      <c r="IY108" s="432" t="str">
        <f t="shared" si="352"/>
        <v/>
      </c>
      <c r="IZ108" s="432" t="str">
        <f t="shared" si="352"/>
        <v/>
      </c>
      <c r="JA108" s="432" t="str">
        <f t="shared" si="352"/>
        <v/>
      </c>
      <c r="JB108" s="432" t="str">
        <f t="shared" si="352"/>
        <v/>
      </c>
      <c r="JC108" s="432" t="str">
        <f t="shared" si="352"/>
        <v/>
      </c>
      <c r="JD108" s="432" t="str">
        <f t="shared" si="352"/>
        <v/>
      </c>
      <c r="JE108" s="432" t="str">
        <f t="shared" si="352"/>
        <v/>
      </c>
      <c r="JF108" s="432" t="str">
        <f t="shared" si="352"/>
        <v/>
      </c>
      <c r="JG108" s="432" t="str">
        <f t="shared" si="352"/>
        <v/>
      </c>
      <c r="JH108" s="432" t="str">
        <f t="shared" si="352"/>
        <v/>
      </c>
      <c r="JI108" s="432" t="str">
        <f t="shared" si="353"/>
        <v/>
      </c>
      <c r="JJ108" s="432" t="str">
        <f t="shared" si="353"/>
        <v/>
      </c>
      <c r="JK108" s="432" t="str">
        <f t="shared" si="353"/>
        <v/>
      </c>
      <c r="JL108" s="432" t="str">
        <f t="shared" si="353"/>
        <v/>
      </c>
      <c r="JM108" s="432" t="str">
        <f t="shared" si="353"/>
        <v/>
      </c>
      <c r="JN108" s="432" t="str">
        <f t="shared" si="353"/>
        <v/>
      </c>
      <c r="JO108" s="432" t="str">
        <f t="shared" si="353"/>
        <v/>
      </c>
      <c r="JP108" s="432" t="str">
        <f t="shared" si="353"/>
        <v/>
      </c>
      <c r="JQ108" s="432" t="str">
        <f t="shared" si="353"/>
        <v/>
      </c>
      <c r="JR108" s="432" t="str">
        <f t="shared" si="353"/>
        <v/>
      </c>
      <c r="JS108" s="432" t="str">
        <f t="shared" si="354"/>
        <v/>
      </c>
      <c r="JT108" s="432" t="str">
        <f t="shared" si="354"/>
        <v/>
      </c>
      <c r="JU108" s="432" t="str">
        <f t="shared" si="354"/>
        <v/>
      </c>
      <c r="JV108" s="432" t="str">
        <f t="shared" si="354"/>
        <v/>
      </c>
      <c r="JW108" s="432" t="str">
        <f t="shared" si="354"/>
        <v/>
      </c>
      <c r="JX108" s="432" t="str">
        <f t="shared" si="354"/>
        <v/>
      </c>
      <c r="JY108" s="432" t="str">
        <f t="shared" si="354"/>
        <v/>
      </c>
      <c r="JZ108" s="432" t="str">
        <f t="shared" si="354"/>
        <v/>
      </c>
      <c r="KA108" s="432" t="str">
        <f t="shared" si="354"/>
        <v/>
      </c>
      <c r="KB108" s="432" t="str">
        <f t="shared" si="354"/>
        <v/>
      </c>
      <c r="KC108" s="432" t="str">
        <f t="shared" si="355"/>
        <v/>
      </c>
      <c r="KD108" s="432" t="str">
        <f t="shared" si="355"/>
        <v/>
      </c>
      <c r="KE108" s="432" t="str">
        <f t="shared" si="355"/>
        <v/>
      </c>
      <c r="KF108" s="432" t="str">
        <f t="shared" si="355"/>
        <v/>
      </c>
      <c r="KG108" s="432" t="str">
        <f t="shared" si="355"/>
        <v/>
      </c>
      <c r="KH108" s="432" t="str">
        <f t="shared" si="355"/>
        <v/>
      </c>
      <c r="KI108" s="432" t="str">
        <f t="shared" si="355"/>
        <v/>
      </c>
      <c r="KJ108" s="432" t="str">
        <f t="shared" si="355"/>
        <v/>
      </c>
      <c r="KK108" s="432" t="str">
        <f t="shared" si="355"/>
        <v/>
      </c>
      <c r="KL108" s="432" t="str">
        <f t="shared" si="355"/>
        <v/>
      </c>
      <c r="KM108" s="432" t="str">
        <f t="shared" si="356"/>
        <v/>
      </c>
      <c r="KN108" s="432" t="str">
        <f t="shared" si="356"/>
        <v/>
      </c>
      <c r="KO108" s="432" t="str">
        <f t="shared" si="356"/>
        <v/>
      </c>
      <c r="KP108" s="432" t="str">
        <f t="shared" si="356"/>
        <v/>
      </c>
      <c r="KQ108" s="432" t="str">
        <f t="shared" si="356"/>
        <v/>
      </c>
      <c r="KR108" s="432" t="str">
        <f t="shared" si="356"/>
        <v/>
      </c>
      <c r="KS108" s="432" t="str">
        <f t="shared" si="356"/>
        <v/>
      </c>
      <c r="KT108" s="432" t="str">
        <f t="shared" si="356"/>
        <v/>
      </c>
      <c r="KU108" s="432" t="str">
        <f t="shared" si="356"/>
        <v/>
      </c>
      <c r="KV108" s="432" t="str">
        <f t="shared" si="356"/>
        <v/>
      </c>
      <c r="KW108" s="432" t="str">
        <f t="shared" si="357"/>
        <v/>
      </c>
      <c r="KX108" s="432" t="str">
        <f t="shared" si="357"/>
        <v/>
      </c>
      <c r="KY108" s="432" t="str">
        <f t="shared" si="357"/>
        <v/>
      </c>
      <c r="KZ108" s="432" t="str">
        <f t="shared" si="357"/>
        <v/>
      </c>
      <c r="LA108" s="432" t="str">
        <f t="shared" si="357"/>
        <v/>
      </c>
      <c r="LB108" s="432" t="str">
        <f t="shared" si="357"/>
        <v/>
      </c>
      <c r="LC108" s="432" t="str">
        <f t="shared" si="357"/>
        <v/>
      </c>
      <c r="LD108" s="432" t="str">
        <f t="shared" si="357"/>
        <v/>
      </c>
      <c r="LE108" s="432" t="str">
        <f t="shared" si="357"/>
        <v/>
      </c>
      <c r="LF108" s="432" t="str">
        <f t="shared" si="357"/>
        <v/>
      </c>
      <c r="LG108" s="432" t="str">
        <f t="shared" si="358"/>
        <v/>
      </c>
      <c r="LH108" s="432" t="str">
        <f t="shared" si="358"/>
        <v/>
      </c>
      <c r="LI108" s="432" t="str">
        <f t="shared" si="358"/>
        <v/>
      </c>
      <c r="LJ108" s="432" t="str">
        <f t="shared" si="358"/>
        <v/>
      </c>
      <c r="LK108" s="432" t="str">
        <f t="shared" si="358"/>
        <v/>
      </c>
      <c r="LL108" s="432" t="str">
        <f t="shared" si="358"/>
        <v/>
      </c>
      <c r="LM108" s="432" t="str">
        <f t="shared" si="358"/>
        <v/>
      </c>
      <c r="LN108" s="432" t="str">
        <f t="shared" si="358"/>
        <v/>
      </c>
      <c r="LO108" s="432" t="str">
        <f t="shared" si="358"/>
        <v/>
      </c>
      <c r="LP108" s="432" t="str">
        <f t="shared" si="358"/>
        <v/>
      </c>
      <c r="LQ108" s="432" t="str">
        <f t="shared" si="359"/>
        <v/>
      </c>
      <c r="LR108" s="432" t="str">
        <f t="shared" si="359"/>
        <v/>
      </c>
      <c r="LS108" s="432" t="str">
        <f t="shared" si="359"/>
        <v/>
      </c>
      <c r="LT108" s="432" t="str">
        <f t="shared" si="359"/>
        <v/>
      </c>
      <c r="LU108" s="432" t="str">
        <f t="shared" si="359"/>
        <v/>
      </c>
      <c r="LV108" s="432" t="str">
        <f t="shared" si="359"/>
        <v/>
      </c>
      <c r="LW108" s="432" t="str">
        <f t="shared" si="359"/>
        <v/>
      </c>
      <c r="LX108" s="432" t="str">
        <f t="shared" si="359"/>
        <v/>
      </c>
      <c r="LY108" s="432" t="str">
        <f t="shared" si="359"/>
        <v/>
      </c>
      <c r="LZ108" s="432" t="str">
        <f t="shared" si="359"/>
        <v/>
      </c>
      <c r="MA108" s="432" t="str">
        <f t="shared" si="360"/>
        <v/>
      </c>
      <c r="MB108" s="432" t="str">
        <f t="shared" si="360"/>
        <v/>
      </c>
      <c r="MC108" s="432" t="str">
        <f t="shared" si="360"/>
        <v/>
      </c>
      <c r="MD108" s="432" t="str">
        <f t="shared" si="360"/>
        <v/>
      </c>
      <c r="ME108" s="432" t="str">
        <f t="shared" si="360"/>
        <v/>
      </c>
      <c r="MF108" s="432" t="str">
        <f t="shared" si="360"/>
        <v/>
      </c>
      <c r="MG108" s="432" t="str">
        <f t="shared" si="360"/>
        <v/>
      </c>
      <c r="MH108" s="432" t="str">
        <f t="shared" si="360"/>
        <v/>
      </c>
      <c r="MI108" s="432" t="str">
        <f t="shared" si="360"/>
        <v/>
      </c>
      <c r="MJ108" s="432" t="str">
        <f t="shared" si="360"/>
        <v/>
      </c>
      <c r="MK108" s="432" t="str">
        <f t="shared" si="361"/>
        <v/>
      </c>
      <c r="ML108" s="432" t="str">
        <f t="shared" si="361"/>
        <v/>
      </c>
      <c r="MM108" s="432" t="str">
        <f t="shared" si="361"/>
        <v/>
      </c>
      <c r="MN108" s="432" t="str">
        <f t="shared" si="361"/>
        <v/>
      </c>
      <c r="MO108" s="432" t="str">
        <f t="shared" si="361"/>
        <v/>
      </c>
      <c r="MP108" s="432" t="str">
        <f t="shared" si="361"/>
        <v/>
      </c>
      <c r="MQ108" s="432" t="str">
        <f t="shared" si="361"/>
        <v/>
      </c>
      <c r="MR108" s="432" t="str">
        <f t="shared" si="361"/>
        <v/>
      </c>
      <c r="MS108" s="432" t="str">
        <f t="shared" si="361"/>
        <v/>
      </c>
      <c r="MT108" s="432" t="str">
        <f t="shared" si="361"/>
        <v/>
      </c>
      <c r="MU108" s="432" t="str">
        <f t="shared" si="362"/>
        <v/>
      </c>
      <c r="MV108" s="432" t="str">
        <f t="shared" si="362"/>
        <v/>
      </c>
      <c r="MW108" s="432" t="str">
        <f t="shared" si="362"/>
        <v/>
      </c>
      <c r="MX108" s="432" t="str">
        <f t="shared" si="362"/>
        <v/>
      </c>
      <c r="MY108" s="432" t="str">
        <f t="shared" si="362"/>
        <v/>
      </c>
      <c r="MZ108" s="432" t="str">
        <f t="shared" si="362"/>
        <v/>
      </c>
      <c r="NA108" s="432" t="str">
        <f t="shared" si="362"/>
        <v/>
      </c>
      <c r="NB108" s="432" t="str">
        <f t="shared" si="362"/>
        <v/>
      </c>
      <c r="NC108" s="432" t="str">
        <f t="shared" si="362"/>
        <v/>
      </c>
      <c r="ND108" s="432" t="str">
        <f t="shared" si="362"/>
        <v/>
      </c>
      <c r="NE108" s="432" t="str">
        <f t="shared" si="363"/>
        <v/>
      </c>
      <c r="NF108" s="432" t="str">
        <f t="shared" si="363"/>
        <v/>
      </c>
      <c r="NG108" s="432" t="str">
        <f t="shared" si="363"/>
        <v/>
      </c>
      <c r="NH108" s="432" t="str">
        <f t="shared" si="363"/>
        <v/>
      </c>
      <c r="NI108" s="432" t="str">
        <f t="shared" si="363"/>
        <v/>
      </c>
      <c r="NJ108" s="432" t="str">
        <f t="shared" si="363"/>
        <v/>
      </c>
      <c r="NK108" s="432" t="str">
        <f t="shared" si="363"/>
        <v/>
      </c>
      <c r="NL108" s="432" t="str">
        <f t="shared" si="363"/>
        <v/>
      </c>
      <c r="NM108" s="432" t="str">
        <f t="shared" si="363"/>
        <v/>
      </c>
      <c r="NN108" s="432" t="str">
        <f t="shared" si="363"/>
        <v/>
      </c>
      <c r="NO108" s="432" t="str">
        <f t="shared" si="364"/>
        <v/>
      </c>
      <c r="NP108" s="432" t="str">
        <f t="shared" si="364"/>
        <v/>
      </c>
      <c r="NQ108" s="432" t="str">
        <f t="shared" si="364"/>
        <v/>
      </c>
      <c r="NR108" s="432" t="str">
        <f t="shared" si="364"/>
        <v/>
      </c>
      <c r="NS108" s="432" t="str">
        <f t="shared" si="364"/>
        <v/>
      </c>
      <c r="NT108" s="432" t="str">
        <f t="shared" si="364"/>
        <v/>
      </c>
      <c r="NU108" s="432" t="str">
        <f t="shared" si="364"/>
        <v/>
      </c>
      <c r="NV108" s="432" t="str">
        <f t="shared" si="364"/>
        <v/>
      </c>
      <c r="NW108" s="432" t="str">
        <f t="shared" si="364"/>
        <v/>
      </c>
      <c r="NX108" s="432" t="str">
        <f t="shared" si="364"/>
        <v/>
      </c>
      <c r="NY108" s="432" t="str">
        <f t="shared" si="365"/>
        <v/>
      </c>
      <c r="NZ108" s="432" t="str">
        <f t="shared" si="365"/>
        <v/>
      </c>
      <c r="OA108" s="432" t="str">
        <f t="shared" si="365"/>
        <v/>
      </c>
      <c r="OB108" s="432" t="str">
        <f t="shared" si="365"/>
        <v/>
      </c>
      <c r="OC108" s="432" t="str">
        <f t="shared" si="365"/>
        <v/>
      </c>
      <c r="OD108" s="432" t="str">
        <f t="shared" si="365"/>
        <v/>
      </c>
      <c r="OE108" s="432" t="str">
        <f t="shared" si="365"/>
        <v/>
      </c>
      <c r="OF108" s="432" t="str">
        <f t="shared" si="365"/>
        <v/>
      </c>
      <c r="OG108" s="432" t="str">
        <f t="shared" si="365"/>
        <v/>
      </c>
      <c r="OH108" s="432" t="str">
        <f t="shared" si="365"/>
        <v/>
      </c>
      <c r="OI108" s="432" t="str">
        <f t="shared" si="366"/>
        <v/>
      </c>
      <c r="OJ108" s="432" t="str">
        <f t="shared" si="366"/>
        <v/>
      </c>
      <c r="OK108" s="432" t="str">
        <f t="shared" si="366"/>
        <v/>
      </c>
      <c r="OL108" s="432" t="str">
        <f t="shared" si="366"/>
        <v/>
      </c>
      <c r="OM108" s="432" t="str">
        <f t="shared" si="366"/>
        <v/>
      </c>
      <c r="ON108" s="432" t="str">
        <f t="shared" si="366"/>
        <v/>
      </c>
      <c r="OO108" s="432" t="str">
        <f t="shared" si="366"/>
        <v/>
      </c>
      <c r="OP108" s="432" t="str">
        <f t="shared" si="366"/>
        <v/>
      </c>
      <c r="OQ108" s="432" t="str">
        <f t="shared" si="366"/>
        <v/>
      </c>
      <c r="OR108" s="432" t="str">
        <f t="shared" si="366"/>
        <v/>
      </c>
      <c r="OS108" s="432" t="str">
        <f t="shared" si="367"/>
        <v/>
      </c>
      <c r="OT108" s="432" t="str">
        <f t="shared" si="367"/>
        <v/>
      </c>
      <c r="OU108" s="432" t="str">
        <f t="shared" si="367"/>
        <v/>
      </c>
      <c r="OV108" s="432" t="str">
        <f t="shared" si="367"/>
        <v/>
      </c>
      <c r="OW108" s="432" t="str">
        <f t="shared" si="367"/>
        <v/>
      </c>
      <c r="OX108" s="432" t="str">
        <f t="shared" si="367"/>
        <v/>
      </c>
      <c r="OY108" s="432" t="str">
        <f t="shared" si="367"/>
        <v/>
      </c>
      <c r="OZ108" s="432" t="str">
        <f t="shared" si="367"/>
        <v/>
      </c>
      <c r="PA108" s="432" t="str">
        <f t="shared" si="367"/>
        <v/>
      </c>
      <c r="PB108" s="432" t="str">
        <f t="shared" si="367"/>
        <v/>
      </c>
      <c r="PC108" s="432" t="str">
        <f t="shared" si="367"/>
        <v/>
      </c>
      <c r="PD108" s="432" t="str">
        <f t="shared" si="367"/>
        <v/>
      </c>
      <c r="PE108" s="432" t="str">
        <f t="shared" si="367"/>
        <v/>
      </c>
    </row>
    <row r="109" spans="1:421" ht="15.6">
      <c r="A109" s="541"/>
      <c r="B109" s="542"/>
      <c r="C109" s="947"/>
      <c r="D109" s="542"/>
      <c r="E109" s="546"/>
      <c r="F109" s="542"/>
      <c r="G109" s="543"/>
      <c r="H109" s="544"/>
      <c r="I109" s="545"/>
      <c r="J109" s="546"/>
      <c r="K109" s="546" t="str">
        <f t="shared" si="284"/>
        <v/>
      </c>
      <c r="L109" s="547" t="str">
        <f t="shared" si="285"/>
        <v/>
      </c>
      <c r="M109" s="951" t="str">
        <f t="shared" si="283"/>
        <v/>
      </c>
      <c r="N109" s="951" t="str">
        <f t="shared" si="286"/>
        <v/>
      </c>
      <c r="O109" s="1486"/>
      <c r="P109" s="1486"/>
      <c r="Q109" s="98"/>
      <c r="R109" s="167" t="str">
        <f t="shared" si="287"/>
        <v/>
      </c>
      <c r="S109" s="167" t="str">
        <f t="shared" si="288"/>
        <v/>
      </c>
      <c r="T109" s="167" t="str">
        <f t="shared" si="289"/>
        <v/>
      </c>
      <c r="U109" s="167" t="str">
        <f t="shared" si="290"/>
        <v/>
      </c>
      <c r="V109" s="85" t="s">
        <v>710</v>
      </c>
      <c r="W109" s="450">
        <v>13.33333333333333</v>
      </c>
      <c r="X109" s="167" t="str">
        <f t="shared" si="291"/>
        <v/>
      </c>
      <c r="Y109" s="167" t="str">
        <f t="shared" si="292"/>
        <v/>
      </c>
      <c r="Z109" s="167" t="str">
        <f t="shared" si="293"/>
        <v/>
      </c>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432" t="str">
        <f t="shared" si="331"/>
        <v/>
      </c>
      <c r="AX109" s="432" t="str">
        <f t="shared" si="331"/>
        <v/>
      </c>
      <c r="AY109" s="432" t="str">
        <f t="shared" si="331"/>
        <v/>
      </c>
      <c r="AZ109" s="432" t="str">
        <f t="shared" si="331"/>
        <v/>
      </c>
      <c r="BA109" s="432" t="str">
        <f t="shared" si="331"/>
        <v/>
      </c>
      <c r="BB109" s="432" t="str">
        <f t="shared" si="331"/>
        <v/>
      </c>
      <c r="BC109" s="432" t="str">
        <f t="shared" si="331"/>
        <v/>
      </c>
      <c r="BD109" s="432" t="str">
        <f t="shared" si="331"/>
        <v/>
      </c>
      <c r="BE109" s="432" t="str">
        <f t="shared" si="331"/>
        <v/>
      </c>
      <c r="BF109" s="432" t="str">
        <f t="shared" si="331"/>
        <v/>
      </c>
      <c r="BG109" s="432" t="str">
        <f t="shared" si="332"/>
        <v/>
      </c>
      <c r="BH109" s="432" t="str">
        <f t="shared" si="332"/>
        <v/>
      </c>
      <c r="BI109" s="432" t="str">
        <f t="shared" si="332"/>
        <v/>
      </c>
      <c r="BJ109" s="432" t="str">
        <f t="shared" si="332"/>
        <v/>
      </c>
      <c r="BK109" s="432" t="str">
        <f t="shared" si="332"/>
        <v/>
      </c>
      <c r="BL109" s="432" t="str">
        <f t="shared" si="332"/>
        <v/>
      </c>
      <c r="BM109" s="432" t="str">
        <f t="shared" si="332"/>
        <v/>
      </c>
      <c r="BN109" s="432" t="str">
        <f t="shared" si="332"/>
        <v/>
      </c>
      <c r="BO109" s="432" t="str">
        <f t="shared" si="332"/>
        <v/>
      </c>
      <c r="BP109" s="432" t="str">
        <f t="shared" si="332"/>
        <v/>
      </c>
      <c r="BQ109" s="432" t="str">
        <f t="shared" si="333"/>
        <v/>
      </c>
      <c r="BR109" s="432" t="str">
        <f t="shared" si="333"/>
        <v/>
      </c>
      <c r="BS109" s="432" t="str">
        <f t="shared" si="333"/>
        <v/>
      </c>
      <c r="BT109" s="432" t="str">
        <f t="shared" si="333"/>
        <v/>
      </c>
      <c r="BU109" s="432" t="str">
        <f t="shared" si="333"/>
        <v/>
      </c>
      <c r="BV109" s="432" t="str">
        <f t="shared" si="333"/>
        <v/>
      </c>
      <c r="BW109" s="432" t="str">
        <f t="shared" si="333"/>
        <v/>
      </c>
      <c r="BX109" s="432" t="str">
        <f t="shared" si="333"/>
        <v/>
      </c>
      <c r="BY109" s="432" t="str">
        <f t="shared" si="333"/>
        <v/>
      </c>
      <c r="BZ109" s="432" t="str">
        <f t="shared" si="333"/>
        <v/>
      </c>
      <c r="CA109" s="432" t="str">
        <f t="shared" si="334"/>
        <v/>
      </c>
      <c r="CB109" s="432" t="str">
        <f t="shared" si="334"/>
        <v/>
      </c>
      <c r="CC109" s="432" t="str">
        <f t="shared" si="334"/>
        <v/>
      </c>
      <c r="CD109" s="432" t="str">
        <f t="shared" si="334"/>
        <v/>
      </c>
      <c r="CE109" s="432" t="str">
        <f t="shared" si="334"/>
        <v/>
      </c>
      <c r="CF109" s="432" t="str">
        <f t="shared" si="334"/>
        <v/>
      </c>
      <c r="CG109" s="432" t="str">
        <f t="shared" si="334"/>
        <v/>
      </c>
      <c r="CH109" s="432" t="str">
        <f t="shared" si="334"/>
        <v/>
      </c>
      <c r="CI109" s="432" t="str">
        <f t="shared" si="334"/>
        <v/>
      </c>
      <c r="CJ109" s="432" t="str">
        <f t="shared" si="334"/>
        <v/>
      </c>
      <c r="CK109" s="432" t="str">
        <f t="shared" si="335"/>
        <v/>
      </c>
      <c r="CL109" s="432" t="str">
        <f t="shared" si="335"/>
        <v/>
      </c>
      <c r="CM109" s="432" t="str">
        <f t="shared" si="335"/>
        <v/>
      </c>
      <c r="CN109" s="432" t="str">
        <f t="shared" si="335"/>
        <v/>
      </c>
      <c r="CO109" s="432" t="str">
        <f t="shared" si="335"/>
        <v/>
      </c>
      <c r="CP109" s="432" t="str">
        <f t="shared" si="335"/>
        <v/>
      </c>
      <c r="CQ109" s="432" t="str">
        <f t="shared" si="335"/>
        <v/>
      </c>
      <c r="CR109" s="432" t="str">
        <f t="shared" si="335"/>
        <v/>
      </c>
      <c r="CS109" s="432" t="str">
        <f t="shared" si="335"/>
        <v/>
      </c>
      <c r="CT109" s="432" t="str">
        <f t="shared" si="335"/>
        <v/>
      </c>
      <c r="CU109" s="432" t="str">
        <f t="shared" si="336"/>
        <v/>
      </c>
      <c r="CV109" s="432" t="str">
        <f t="shared" si="336"/>
        <v/>
      </c>
      <c r="CW109" s="432" t="str">
        <f t="shared" si="336"/>
        <v/>
      </c>
      <c r="CX109" s="432" t="str">
        <f t="shared" si="336"/>
        <v/>
      </c>
      <c r="CY109" s="432" t="str">
        <f t="shared" si="336"/>
        <v/>
      </c>
      <c r="CZ109" s="432" t="str">
        <f t="shared" si="336"/>
        <v/>
      </c>
      <c r="DA109" s="432" t="str">
        <f t="shared" si="336"/>
        <v/>
      </c>
      <c r="DB109" s="432" t="str">
        <f t="shared" si="336"/>
        <v/>
      </c>
      <c r="DC109" s="432" t="str">
        <f t="shared" si="336"/>
        <v/>
      </c>
      <c r="DD109" s="432" t="str">
        <f t="shared" si="336"/>
        <v/>
      </c>
      <c r="DE109" s="432" t="str">
        <f t="shared" si="337"/>
        <v/>
      </c>
      <c r="DF109" s="432" t="str">
        <f t="shared" si="337"/>
        <v/>
      </c>
      <c r="DG109" s="432" t="str">
        <f t="shared" si="337"/>
        <v/>
      </c>
      <c r="DH109" s="432" t="str">
        <f t="shared" si="337"/>
        <v/>
      </c>
      <c r="DI109" s="432" t="str">
        <f t="shared" si="337"/>
        <v/>
      </c>
      <c r="DJ109" s="432" t="str">
        <f t="shared" si="337"/>
        <v/>
      </c>
      <c r="DK109" s="432" t="str">
        <f t="shared" si="337"/>
        <v/>
      </c>
      <c r="DL109" s="432" t="str">
        <f t="shared" si="337"/>
        <v/>
      </c>
      <c r="DM109" s="432" t="str">
        <f t="shared" si="337"/>
        <v/>
      </c>
      <c r="DN109" s="432" t="str">
        <f t="shared" si="337"/>
        <v/>
      </c>
      <c r="DO109" s="432" t="str">
        <f t="shared" si="338"/>
        <v/>
      </c>
      <c r="DP109" s="432" t="str">
        <f t="shared" si="338"/>
        <v/>
      </c>
      <c r="DQ109" s="432" t="str">
        <f t="shared" si="338"/>
        <v/>
      </c>
      <c r="DR109" s="432" t="str">
        <f t="shared" si="338"/>
        <v/>
      </c>
      <c r="DS109" s="432" t="str">
        <f t="shared" si="338"/>
        <v/>
      </c>
      <c r="DT109" s="432" t="str">
        <f t="shared" si="338"/>
        <v/>
      </c>
      <c r="DU109" s="432" t="str">
        <f t="shared" si="338"/>
        <v/>
      </c>
      <c r="DV109" s="432" t="str">
        <f t="shared" si="338"/>
        <v/>
      </c>
      <c r="DW109" s="432" t="str">
        <f t="shared" si="338"/>
        <v/>
      </c>
      <c r="DX109" s="432" t="str">
        <f t="shared" si="338"/>
        <v/>
      </c>
      <c r="DY109" s="432" t="str">
        <f t="shared" si="339"/>
        <v/>
      </c>
      <c r="DZ109" s="432" t="str">
        <f t="shared" si="339"/>
        <v/>
      </c>
      <c r="EA109" s="432" t="str">
        <f t="shared" si="339"/>
        <v/>
      </c>
      <c r="EB109" s="432" t="str">
        <f t="shared" si="339"/>
        <v/>
      </c>
      <c r="EC109" s="432" t="str">
        <f t="shared" si="339"/>
        <v/>
      </c>
      <c r="ED109" s="432" t="str">
        <f t="shared" si="339"/>
        <v/>
      </c>
      <c r="EE109" s="432" t="str">
        <f t="shared" si="339"/>
        <v/>
      </c>
      <c r="EF109" s="432" t="str">
        <f t="shared" si="339"/>
        <v/>
      </c>
      <c r="EG109" s="432" t="str">
        <f t="shared" si="339"/>
        <v/>
      </c>
      <c r="EH109" s="432" t="str">
        <f t="shared" si="339"/>
        <v/>
      </c>
      <c r="EI109" s="432" t="str">
        <f t="shared" si="340"/>
        <v/>
      </c>
      <c r="EJ109" s="432" t="str">
        <f t="shared" si="340"/>
        <v/>
      </c>
      <c r="EK109" s="432" t="str">
        <f t="shared" si="340"/>
        <v/>
      </c>
      <c r="EL109" s="432" t="str">
        <f t="shared" si="340"/>
        <v/>
      </c>
      <c r="EM109" s="432" t="str">
        <f t="shared" si="340"/>
        <v/>
      </c>
      <c r="EN109" s="432" t="str">
        <f t="shared" si="340"/>
        <v/>
      </c>
      <c r="EO109" s="432" t="str">
        <f t="shared" si="340"/>
        <v/>
      </c>
      <c r="EP109" s="432" t="str">
        <f t="shared" si="340"/>
        <v/>
      </c>
      <c r="EQ109" s="432" t="str">
        <f t="shared" si="340"/>
        <v/>
      </c>
      <c r="ER109" s="432" t="str">
        <f t="shared" si="340"/>
        <v/>
      </c>
      <c r="ES109" s="432" t="str">
        <f t="shared" si="341"/>
        <v/>
      </c>
      <c r="ET109" s="432" t="str">
        <f t="shared" si="341"/>
        <v/>
      </c>
      <c r="EU109" s="432" t="str">
        <f t="shared" si="341"/>
        <v/>
      </c>
      <c r="EV109" s="432" t="str">
        <f t="shared" si="341"/>
        <v/>
      </c>
      <c r="EW109" s="432" t="str">
        <f t="shared" si="341"/>
        <v/>
      </c>
      <c r="EX109" s="432" t="str">
        <f t="shared" si="341"/>
        <v/>
      </c>
      <c r="EY109" s="432" t="str">
        <f t="shared" si="341"/>
        <v/>
      </c>
      <c r="EZ109" s="432" t="str">
        <f t="shared" si="341"/>
        <v/>
      </c>
      <c r="FA109" s="432" t="str">
        <f t="shared" si="341"/>
        <v/>
      </c>
      <c r="FB109" s="432" t="str">
        <f t="shared" si="341"/>
        <v/>
      </c>
      <c r="FC109" s="432" t="str">
        <f t="shared" si="342"/>
        <v/>
      </c>
      <c r="FD109" s="432" t="str">
        <f t="shared" si="342"/>
        <v/>
      </c>
      <c r="FE109" s="432" t="str">
        <f t="shared" si="342"/>
        <v/>
      </c>
      <c r="FF109" s="432" t="str">
        <f t="shared" si="342"/>
        <v/>
      </c>
      <c r="FG109" s="432" t="str">
        <f t="shared" si="342"/>
        <v/>
      </c>
      <c r="FH109" s="432" t="str">
        <f t="shared" si="342"/>
        <v/>
      </c>
      <c r="FI109" s="432" t="str">
        <f t="shared" si="342"/>
        <v/>
      </c>
      <c r="FJ109" s="432" t="str">
        <f t="shared" si="342"/>
        <v/>
      </c>
      <c r="FK109" s="432" t="str">
        <f t="shared" si="342"/>
        <v/>
      </c>
      <c r="FL109" s="432" t="str">
        <f t="shared" si="342"/>
        <v/>
      </c>
      <c r="FM109" s="432" t="str">
        <f t="shared" si="343"/>
        <v/>
      </c>
      <c r="FN109" s="432" t="str">
        <f t="shared" si="343"/>
        <v/>
      </c>
      <c r="FO109" s="432" t="str">
        <f t="shared" si="343"/>
        <v/>
      </c>
      <c r="FP109" s="432" t="str">
        <f t="shared" si="343"/>
        <v/>
      </c>
      <c r="FQ109" s="432" t="str">
        <f t="shared" si="343"/>
        <v/>
      </c>
      <c r="FR109" s="432" t="str">
        <f t="shared" si="343"/>
        <v/>
      </c>
      <c r="FS109" s="432" t="str">
        <f t="shared" si="343"/>
        <v/>
      </c>
      <c r="FT109" s="432" t="str">
        <f t="shared" si="343"/>
        <v/>
      </c>
      <c r="FU109" s="432" t="str">
        <f t="shared" si="343"/>
        <v/>
      </c>
      <c r="FV109" s="432" t="str">
        <f t="shared" si="343"/>
        <v/>
      </c>
      <c r="FW109" s="432" t="str">
        <f t="shared" si="344"/>
        <v/>
      </c>
      <c r="FX109" s="432" t="str">
        <f t="shared" si="344"/>
        <v/>
      </c>
      <c r="FY109" s="432" t="str">
        <f t="shared" si="344"/>
        <v/>
      </c>
      <c r="FZ109" s="432" t="str">
        <f t="shared" si="344"/>
        <v/>
      </c>
      <c r="GA109" s="432" t="str">
        <f t="shared" si="344"/>
        <v/>
      </c>
      <c r="GB109" s="432" t="str">
        <f t="shared" si="344"/>
        <v/>
      </c>
      <c r="GC109" s="432" t="str">
        <f t="shared" si="344"/>
        <v/>
      </c>
      <c r="GD109" s="432" t="str">
        <f t="shared" si="344"/>
        <v/>
      </c>
      <c r="GE109" s="432" t="str">
        <f t="shared" si="344"/>
        <v/>
      </c>
      <c r="GF109" s="432" t="str">
        <f t="shared" si="344"/>
        <v/>
      </c>
      <c r="GG109" s="432" t="str">
        <f t="shared" si="345"/>
        <v/>
      </c>
      <c r="GH109" s="432" t="str">
        <f t="shared" si="345"/>
        <v/>
      </c>
      <c r="GI109" s="432" t="str">
        <f t="shared" si="345"/>
        <v/>
      </c>
      <c r="GJ109" s="432" t="str">
        <f t="shared" si="345"/>
        <v/>
      </c>
      <c r="GK109" s="432" t="str">
        <f t="shared" si="345"/>
        <v/>
      </c>
      <c r="GL109" s="432" t="str">
        <f t="shared" si="345"/>
        <v/>
      </c>
      <c r="GM109" s="432" t="str">
        <f t="shared" si="345"/>
        <v/>
      </c>
      <c r="GN109" s="432" t="str">
        <f t="shared" si="345"/>
        <v/>
      </c>
      <c r="GO109" s="432" t="str">
        <f t="shared" si="345"/>
        <v/>
      </c>
      <c r="GP109" s="432" t="str">
        <f t="shared" si="345"/>
        <v/>
      </c>
      <c r="GQ109" s="432" t="str">
        <f t="shared" si="346"/>
        <v/>
      </c>
      <c r="GR109" s="432" t="str">
        <f t="shared" si="346"/>
        <v/>
      </c>
      <c r="GS109" s="432" t="str">
        <f t="shared" si="346"/>
        <v/>
      </c>
      <c r="GT109" s="432" t="str">
        <f t="shared" si="346"/>
        <v/>
      </c>
      <c r="GU109" s="432" t="str">
        <f t="shared" si="346"/>
        <v/>
      </c>
      <c r="GV109" s="432" t="str">
        <f t="shared" si="346"/>
        <v/>
      </c>
      <c r="GW109" s="432" t="str">
        <f t="shared" si="346"/>
        <v/>
      </c>
      <c r="GX109" s="432" t="str">
        <f t="shared" si="346"/>
        <v/>
      </c>
      <c r="GY109" s="432" t="str">
        <f t="shared" si="346"/>
        <v/>
      </c>
      <c r="GZ109" s="432" t="str">
        <f t="shared" si="346"/>
        <v/>
      </c>
      <c r="HA109" s="432" t="str">
        <f t="shared" si="347"/>
        <v/>
      </c>
      <c r="HB109" s="432" t="str">
        <f t="shared" si="347"/>
        <v/>
      </c>
      <c r="HC109" s="432" t="str">
        <f t="shared" si="347"/>
        <v/>
      </c>
      <c r="HD109" s="432" t="str">
        <f t="shared" si="347"/>
        <v/>
      </c>
      <c r="HE109" s="432" t="str">
        <f t="shared" si="347"/>
        <v/>
      </c>
      <c r="HF109" s="432" t="str">
        <f t="shared" si="347"/>
        <v/>
      </c>
      <c r="HG109" s="432" t="str">
        <f t="shared" si="347"/>
        <v/>
      </c>
      <c r="HH109" s="432" t="str">
        <f t="shared" si="347"/>
        <v/>
      </c>
      <c r="HI109" s="432" t="str">
        <f t="shared" si="347"/>
        <v/>
      </c>
      <c r="HJ109" s="432" t="str">
        <f t="shared" si="347"/>
        <v/>
      </c>
      <c r="HK109" s="432" t="str">
        <f t="shared" si="348"/>
        <v/>
      </c>
      <c r="HL109" s="432" t="str">
        <f t="shared" si="348"/>
        <v/>
      </c>
      <c r="HM109" s="432" t="str">
        <f t="shared" si="348"/>
        <v/>
      </c>
      <c r="HN109" s="432" t="str">
        <f t="shared" si="348"/>
        <v/>
      </c>
      <c r="HO109" s="432" t="str">
        <f t="shared" si="348"/>
        <v/>
      </c>
      <c r="HP109" s="432" t="str">
        <f t="shared" si="348"/>
        <v/>
      </c>
      <c r="HQ109" s="432" t="str">
        <f t="shared" si="348"/>
        <v/>
      </c>
      <c r="HR109" s="432" t="str">
        <f t="shared" si="348"/>
        <v/>
      </c>
      <c r="HS109" s="432" t="str">
        <f t="shared" si="348"/>
        <v/>
      </c>
      <c r="HT109" s="432" t="str">
        <f t="shared" si="348"/>
        <v/>
      </c>
      <c r="HU109" s="432" t="str">
        <f t="shared" si="349"/>
        <v/>
      </c>
      <c r="HV109" s="432" t="str">
        <f t="shared" si="349"/>
        <v/>
      </c>
      <c r="HW109" s="432" t="str">
        <f t="shared" si="349"/>
        <v/>
      </c>
      <c r="HX109" s="432" t="str">
        <f t="shared" si="349"/>
        <v/>
      </c>
      <c r="HY109" s="432" t="str">
        <f t="shared" si="349"/>
        <v/>
      </c>
      <c r="HZ109" s="432" t="str">
        <f t="shared" si="349"/>
        <v/>
      </c>
      <c r="IA109" s="432" t="str">
        <f t="shared" si="349"/>
        <v/>
      </c>
      <c r="IB109" s="432" t="str">
        <f t="shared" si="349"/>
        <v/>
      </c>
      <c r="IC109" s="432" t="str">
        <f t="shared" si="349"/>
        <v/>
      </c>
      <c r="ID109" s="432" t="str">
        <f t="shared" si="349"/>
        <v/>
      </c>
      <c r="IE109" s="432" t="str">
        <f t="shared" si="350"/>
        <v/>
      </c>
      <c r="IF109" s="432" t="str">
        <f t="shared" si="350"/>
        <v/>
      </c>
      <c r="IG109" s="432" t="str">
        <f t="shared" si="350"/>
        <v/>
      </c>
      <c r="IH109" s="432" t="str">
        <f t="shared" si="350"/>
        <v/>
      </c>
      <c r="II109" s="432" t="str">
        <f t="shared" si="350"/>
        <v/>
      </c>
      <c r="IJ109" s="432" t="str">
        <f t="shared" si="350"/>
        <v/>
      </c>
      <c r="IK109" s="432" t="str">
        <f t="shared" si="350"/>
        <v/>
      </c>
      <c r="IL109" s="432" t="str">
        <f t="shared" si="350"/>
        <v/>
      </c>
      <c r="IM109" s="432" t="str">
        <f t="shared" si="350"/>
        <v/>
      </c>
      <c r="IN109" s="432" t="str">
        <f t="shared" si="350"/>
        <v/>
      </c>
      <c r="IO109" s="432" t="str">
        <f t="shared" si="351"/>
        <v/>
      </c>
      <c r="IP109" s="432" t="str">
        <f t="shared" si="351"/>
        <v/>
      </c>
      <c r="IQ109" s="432" t="str">
        <f t="shared" si="351"/>
        <v/>
      </c>
      <c r="IR109" s="432" t="str">
        <f t="shared" si="351"/>
        <v/>
      </c>
      <c r="IS109" s="432" t="str">
        <f t="shared" si="351"/>
        <v/>
      </c>
      <c r="IT109" s="432" t="str">
        <f t="shared" si="351"/>
        <v/>
      </c>
      <c r="IU109" s="432" t="str">
        <f t="shared" si="351"/>
        <v/>
      </c>
      <c r="IV109" s="432" t="str">
        <f t="shared" si="351"/>
        <v/>
      </c>
      <c r="IW109" s="432" t="str">
        <f t="shared" si="351"/>
        <v/>
      </c>
      <c r="IX109" s="432" t="str">
        <f t="shared" si="351"/>
        <v/>
      </c>
      <c r="IY109" s="432" t="str">
        <f t="shared" si="352"/>
        <v/>
      </c>
      <c r="IZ109" s="432" t="str">
        <f t="shared" si="352"/>
        <v/>
      </c>
      <c r="JA109" s="432" t="str">
        <f t="shared" si="352"/>
        <v/>
      </c>
      <c r="JB109" s="432" t="str">
        <f t="shared" si="352"/>
        <v/>
      </c>
      <c r="JC109" s="432" t="str">
        <f t="shared" si="352"/>
        <v/>
      </c>
      <c r="JD109" s="432" t="str">
        <f t="shared" si="352"/>
        <v/>
      </c>
      <c r="JE109" s="432" t="str">
        <f t="shared" si="352"/>
        <v/>
      </c>
      <c r="JF109" s="432" t="str">
        <f t="shared" si="352"/>
        <v/>
      </c>
      <c r="JG109" s="432" t="str">
        <f t="shared" si="352"/>
        <v/>
      </c>
      <c r="JH109" s="432" t="str">
        <f t="shared" si="352"/>
        <v/>
      </c>
      <c r="JI109" s="432" t="str">
        <f t="shared" si="353"/>
        <v/>
      </c>
      <c r="JJ109" s="432" t="str">
        <f t="shared" si="353"/>
        <v/>
      </c>
      <c r="JK109" s="432" t="str">
        <f t="shared" si="353"/>
        <v/>
      </c>
      <c r="JL109" s="432" t="str">
        <f t="shared" si="353"/>
        <v/>
      </c>
      <c r="JM109" s="432" t="str">
        <f t="shared" si="353"/>
        <v/>
      </c>
      <c r="JN109" s="432" t="str">
        <f t="shared" si="353"/>
        <v/>
      </c>
      <c r="JO109" s="432" t="str">
        <f t="shared" si="353"/>
        <v/>
      </c>
      <c r="JP109" s="432" t="str">
        <f t="shared" si="353"/>
        <v/>
      </c>
      <c r="JQ109" s="432" t="str">
        <f t="shared" si="353"/>
        <v/>
      </c>
      <c r="JR109" s="432" t="str">
        <f t="shared" si="353"/>
        <v/>
      </c>
      <c r="JS109" s="432" t="str">
        <f t="shared" si="354"/>
        <v/>
      </c>
      <c r="JT109" s="432" t="str">
        <f t="shared" si="354"/>
        <v/>
      </c>
      <c r="JU109" s="432" t="str">
        <f t="shared" si="354"/>
        <v/>
      </c>
      <c r="JV109" s="432" t="str">
        <f t="shared" si="354"/>
        <v/>
      </c>
      <c r="JW109" s="432" t="str">
        <f t="shared" si="354"/>
        <v/>
      </c>
      <c r="JX109" s="432" t="str">
        <f t="shared" si="354"/>
        <v/>
      </c>
      <c r="JY109" s="432" t="str">
        <f t="shared" si="354"/>
        <v/>
      </c>
      <c r="JZ109" s="432" t="str">
        <f t="shared" si="354"/>
        <v/>
      </c>
      <c r="KA109" s="432" t="str">
        <f t="shared" si="354"/>
        <v/>
      </c>
      <c r="KB109" s="432" t="str">
        <f t="shared" si="354"/>
        <v/>
      </c>
      <c r="KC109" s="432" t="str">
        <f t="shared" si="355"/>
        <v/>
      </c>
      <c r="KD109" s="432" t="str">
        <f t="shared" si="355"/>
        <v/>
      </c>
      <c r="KE109" s="432" t="str">
        <f t="shared" si="355"/>
        <v/>
      </c>
      <c r="KF109" s="432" t="str">
        <f t="shared" si="355"/>
        <v/>
      </c>
      <c r="KG109" s="432" t="str">
        <f t="shared" si="355"/>
        <v/>
      </c>
      <c r="KH109" s="432" t="str">
        <f t="shared" si="355"/>
        <v/>
      </c>
      <c r="KI109" s="432" t="str">
        <f t="shared" si="355"/>
        <v/>
      </c>
      <c r="KJ109" s="432" t="str">
        <f t="shared" si="355"/>
        <v/>
      </c>
      <c r="KK109" s="432" t="str">
        <f t="shared" si="355"/>
        <v/>
      </c>
      <c r="KL109" s="432" t="str">
        <f t="shared" si="355"/>
        <v/>
      </c>
      <c r="KM109" s="432" t="str">
        <f t="shared" si="356"/>
        <v/>
      </c>
      <c r="KN109" s="432" t="str">
        <f t="shared" si="356"/>
        <v/>
      </c>
      <c r="KO109" s="432" t="str">
        <f t="shared" si="356"/>
        <v/>
      </c>
      <c r="KP109" s="432" t="str">
        <f t="shared" si="356"/>
        <v/>
      </c>
      <c r="KQ109" s="432" t="str">
        <f t="shared" si="356"/>
        <v/>
      </c>
      <c r="KR109" s="432" t="str">
        <f t="shared" si="356"/>
        <v/>
      </c>
      <c r="KS109" s="432" t="str">
        <f t="shared" si="356"/>
        <v/>
      </c>
      <c r="KT109" s="432" t="str">
        <f t="shared" si="356"/>
        <v/>
      </c>
      <c r="KU109" s="432" t="str">
        <f t="shared" si="356"/>
        <v/>
      </c>
      <c r="KV109" s="432" t="str">
        <f t="shared" si="356"/>
        <v/>
      </c>
      <c r="KW109" s="432" t="str">
        <f t="shared" si="357"/>
        <v/>
      </c>
      <c r="KX109" s="432" t="str">
        <f t="shared" si="357"/>
        <v/>
      </c>
      <c r="KY109" s="432" t="str">
        <f t="shared" si="357"/>
        <v/>
      </c>
      <c r="KZ109" s="432" t="str">
        <f t="shared" si="357"/>
        <v/>
      </c>
      <c r="LA109" s="432" t="str">
        <f t="shared" si="357"/>
        <v/>
      </c>
      <c r="LB109" s="432" t="str">
        <f t="shared" si="357"/>
        <v/>
      </c>
      <c r="LC109" s="432" t="str">
        <f t="shared" si="357"/>
        <v/>
      </c>
      <c r="LD109" s="432" t="str">
        <f t="shared" si="357"/>
        <v/>
      </c>
      <c r="LE109" s="432" t="str">
        <f t="shared" si="357"/>
        <v/>
      </c>
      <c r="LF109" s="432" t="str">
        <f t="shared" si="357"/>
        <v/>
      </c>
      <c r="LG109" s="432" t="str">
        <f t="shared" si="358"/>
        <v/>
      </c>
      <c r="LH109" s="432" t="str">
        <f t="shared" si="358"/>
        <v/>
      </c>
      <c r="LI109" s="432" t="str">
        <f t="shared" si="358"/>
        <v/>
      </c>
      <c r="LJ109" s="432" t="str">
        <f t="shared" si="358"/>
        <v/>
      </c>
      <c r="LK109" s="432" t="str">
        <f t="shared" si="358"/>
        <v/>
      </c>
      <c r="LL109" s="432" t="str">
        <f t="shared" si="358"/>
        <v/>
      </c>
      <c r="LM109" s="432" t="str">
        <f t="shared" si="358"/>
        <v/>
      </c>
      <c r="LN109" s="432" t="str">
        <f t="shared" si="358"/>
        <v/>
      </c>
      <c r="LO109" s="432" t="str">
        <f t="shared" si="358"/>
        <v/>
      </c>
      <c r="LP109" s="432" t="str">
        <f t="shared" si="358"/>
        <v/>
      </c>
      <c r="LQ109" s="432" t="str">
        <f t="shared" si="359"/>
        <v/>
      </c>
      <c r="LR109" s="432" t="str">
        <f t="shared" si="359"/>
        <v/>
      </c>
      <c r="LS109" s="432" t="str">
        <f t="shared" si="359"/>
        <v/>
      </c>
      <c r="LT109" s="432" t="str">
        <f t="shared" si="359"/>
        <v/>
      </c>
      <c r="LU109" s="432" t="str">
        <f t="shared" si="359"/>
        <v/>
      </c>
      <c r="LV109" s="432" t="str">
        <f t="shared" si="359"/>
        <v/>
      </c>
      <c r="LW109" s="432" t="str">
        <f t="shared" si="359"/>
        <v/>
      </c>
      <c r="LX109" s="432" t="str">
        <f t="shared" si="359"/>
        <v/>
      </c>
      <c r="LY109" s="432" t="str">
        <f t="shared" si="359"/>
        <v/>
      </c>
      <c r="LZ109" s="432" t="str">
        <f t="shared" si="359"/>
        <v/>
      </c>
      <c r="MA109" s="432" t="str">
        <f t="shared" si="360"/>
        <v/>
      </c>
      <c r="MB109" s="432" t="str">
        <f t="shared" si="360"/>
        <v/>
      </c>
      <c r="MC109" s="432" t="str">
        <f t="shared" si="360"/>
        <v/>
      </c>
      <c r="MD109" s="432" t="str">
        <f t="shared" si="360"/>
        <v/>
      </c>
      <c r="ME109" s="432" t="str">
        <f t="shared" si="360"/>
        <v/>
      </c>
      <c r="MF109" s="432" t="str">
        <f t="shared" si="360"/>
        <v/>
      </c>
      <c r="MG109" s="432" t="str">
        <f t="shared" si="360"/>
        <v/>
      </c>
      <c r="MH109" s="432" t="str">
        <f t="shared" si="360"/>
        <v/>
      </c>
      <c r="MI109" s="432" t="str">
        <f t="shared" si="360"/>
        <v/>
      </c>
      <c r="MJ109" s="432" t="str">
        <f t="shared" si="360"/>
        <v/>
      </c>
      <c r="MK109" s="432" t="str">
        <f t="shared" si="361"/>
        <v/>
      </c>
      <c r="ML109" s="432" t="str">
        <f t="shared" si="361"/>
        <v/>
      </c>
      <c r="MM109" s="432" t="str">
        <f t="shared" si="361"/>
        <v/>
      </c>
      <c r="MN109" s="432" t="str">
        <f t="shared" si="361"/>
        <v/>
      </c>
      <c r="MO109" s="432" t="str">
        <f t="shared" si="361"/>
        <v/>
      </c>
      <c r="MP109" s="432" t="str">
        <f t="shared" si="361"/>
        <v/>
      </c>
      <c r="MQ109" s="432" t="str">
        <f t="shared" si="361"/>
        <v/>
      </c>
      <c r="MR109" s="432" t="str">
        <f t="shared" si="361"/>
        <v/>
      </c>
      <c r="MS109" s="432" t="str">
        <f t="shared" si="361"/>
        <v/>
      </c>
      <c r="MT109" s="432" t="str">
        <f t="shared" si="361"/>
        <v/>
      </c>
      <c r="MU109" s="432" t="str">
        <f t="shared" si="362"/>
        <v/>
      </c>
      <c r="MV109" s="432" t="str">
        <f t="shared" si="362"/>
        <v/>
      </c>
      <c r="MW109" s="432" t="str">
        <f t="shared" si="362"/>
        <v/>
      </c>
      <c r="MX109" s="432" t="str">
        <f t="shared" si="362"/>
        <v/>
      </c>
      <c r="MY109" s="432" t="str">
        <f t="shared" si="362"/>
        <v/>
      </c>
      <c r="MZ109" s="432" t="str">
        <f t="shared" si="362"/>
        <v/>
      </c>
      <c r="NA109" s="432" t="str">
        <f t="shared" si="362"/>
        <v/>
      </c>
      <c r="NB109" s="432" t="str">
        <f t="shared" si="362"/>
        <v/>
      </c>
      <c r="NC109" s="432" t="str">
        <f t="shared" si="362"/>
        <v/>
      </c>
      <c r="ND109" s="432" t="str">
        <f t="shared" si="362"/>
        <v/>
      </c>
      <c r="NE109" s="432" t="str">
        <f t="shared" si="363"/>
        <v/>
      </c>
      <c r="NF109" s="432" t="str">
        <f t="shared" si="363"/>
        <v/>
      </c>
      <c r="NG109" s="432" t="str">
        <f t="shared" si="363"/>
        <v/>
      </c>
      <c r="NH109" s="432" t="str">
        <f t="shared" si="363"/>
        <v/>
      </c>
      <c r="NI109" s="432" t="str">
        <f t="shared" si="363"/>
        <v/>
      </c>
      <c r="NJ109" s="432" t="str">
        <f t="shared" si="363"/>
        <v/>
      </c>
      <c r="NK109" s="432" t="str">
        <f t="shared" si="363"/>
        <v/>
      </c>
      <c r="NL109" s="432" t="str">
        <f t="shared" si="363"/>
        <v/>
      </c>
      <c r="NM109" s="432" t="str">
        <f t="shared" si="363"/>
        <v/>
      </c>
      <c r="NN109" s="432" t="str">
        <f t="shared" si="363"/>
        <v/>
      </c>
      <c r="NO109" s="432" t="str">
        <f t="shared" si="364"/>
        <v/>
      </c>
      <c r="NP109" s="432" t="str">
        <f t="shared" si="364"/>
        <v/>
      </c>
      <c r="NQ109" s="432" t="str">
        <f t="shared" si="364"/>
        <v/>
      </c>
      <c r="NR109" s="432" t="str">
        <f t="shared" si="364"/>
        <v/>
      </c>
      <c r="NS109" s="432" t="str">
        <f t="shared" si="364"/>
        <v/>
      </c>
      <c r="NT109" s="432" t="str">
        <f t="shared" si="364"/>
        <v/>
      </c>
      <c r="NU109" s="432" t="str">
        <f t="shared" si="364"/>
        <v/>
      </c>
      <c r="NV109" s="432" t="str">
        <f t="shared" si="364"/>
        <v/>
      </c>
      <c r="NW109" s="432" t="str">
        <f t="shared" si="364"/>
        <v/>
      </c>
      <c r="NX109" s="432" t="str">
        <f t="shared" si="364"/>
        <v/>
      </c>
      <c r="NY109" s="432" t="str">
        <f t="shared" si="365"/>
        <v/>
      </c>
      <c r="NZ109" s="432" t="str">
        <f t="shared" si="365"/>
        <v/>
      </c>
      <c r="OA109" s="432" t="str">
        <f t="shared" si="365"/>
        <v/>
      </c>
      <c r="OB109" s="432" t="str">
        <f t="shared" si="365"/>
        <v/>
      </c>
      <c r="OC109" s="432" t="str">
        <f t="shared" si="365"/>
        <v/>
      </c>
      <c r="OD109" s="432" t="str">
        <f t="shared" si="365"/>
        <v/>
      </c>
      <c r="OE109" s="432" t="str">
        <f t="shared" si="365"/>
        <v/>
      </c>
      <c r="OF109" s="432" t="str">
        <f t="shared" si="365"/>
        <v/>
      </c>
      <c r="OG109" s="432" t="str">
        <f t="shared" si="365"/>
        <v/>
      </c>
      <c r="OH109" s="432" t="str">
        <f t="shared" si="365"/>
        <v/>
      </c>
      <c r="OI109" s="432" t="str">
        <f t="shared" si="366"/>
        <v/>
      </c>
      <c r="OJ109" s="432" t="str">
        <f t="shared" si="366"/>
        <v/>
      </c>
      <c r="OK109" s="432" t="str">
        <f t="shared" si="366"/>
        <v/>
      </c>
      <c r="OL109" s="432" t="str">
        <f t="shared" si="366"/>
        <v/>
      </c>
      <c r="OM109" s="432" t="str">
        <f t="shared" si="366"/>
        <v/>
      </c>
      <c r="ON109" s="432" t="str">
        <f t="shared" si="366"/>
        <v/>
      </c>
      <c r="OO109" s="432" t="str">
        <f t="shared" si="366"/>
        <v/>
      </c>
      <c r="OP109" s="432" t="str">
        <f t="shared" si="366"/>
        <v/>
      </c>
      <c r="OQ109" s="432" t="str">
        <f t="shared" si="366"/>
        <v/>
      </c>
      <c r="OR109" s="432" t="str">
        <f t="shared" si="366"/>
        <v/>
      </c>
      <c r="OS109" s="432" t="str">
        <f t="shared" si="367"/>
        <v/>
      </c>
      <c r="OT109" s="432" t="str">
        <f t="shared" si="367"/>
        <v/>
      </c>
      <c r="OU109" s="432" t="str">
        <f t="shared" si="367"/>
        <v/>
      </c>
      <c r="OV109" s="432" t="str">
        <f t="shared" si="367"/>
        <v/>
      </c>
      <c r="OW109" s="432" t="str">
        <f t="shared" si="367"/>
        <v/>
      </c>
      <c r="OX109" s="432" t="str">
        <f t="shared" si="367"/>
        <v/>
      </c>
      <c r="OY109" s="432" t="str">
        <f t="shared" si="367"/>
        <v/>
      </c>
      <c r="OZ109" s="432" t="str">
        <f t="shared" si="367"/>
        <v/>
      </c>
      <c r="PA109" s="432" t="str">
        <f t="shared" si="367"/>
        <v/>
      </c>
      <c r="PB109" s="432" t="str">
        <f t="shared" si="367"/>
        <v/>
      </c>
      <c r="PC109" s="432" t="str">
        <f t="shared" si="367"/>
        <v/>
      </c>
      <c r="PD109" s="432" t="str">
        <f t="shared" si="367"/>
        <v/>
      </c>
      <c r="PE109" s="432" t="str">
        <f t="shared" si="367"/>
        <v/>
      </c>
    </row>
    <row r="110" spans="1:421" ht="15.6">
      <c r="A110" s="549"/>
      <c r="B110" s="550"/>
      <c r="C110" s="948"/>
      <c r="D110" s="550"/>
      <c r="E110" s="554"/>
      <c r="F110" s="550"/>
      <c r="G110" s="551"/>
      <c r="H110" s="552"/>
      <c r="I110" s="553"/>
      <c r="J110" s="554"/>
      <c r="K110" s="554" t="str">
        <f t="shared" si="284"/>
        <v/>
      </c>
      <c r="L110" s="657" t="str">
        <f t="shared" si="285"/>
        <v/>
      </c>
      <c r="M110" s="952" t="str">
        <f t="shared" si="283"/>
        <v/>
      </c>
      <c r="N110" s="952" t="str">
        <f t="shared" si="286"/>
        <v/>
      </c>
      <c r="O110" s="1487"/>
      <c r="P110" s="1487"/>
      <c r="Q110" s="98"/>
      <c r="R110" s="167" t="str">
        <f t="shared" si="287"/>
        <v/>
      </c>
      <c r="S110" s="167" t="str">
        <f t="shared" si="288"/>
        <v/>
      </c>
      <c r="T110" s="167" t="str">
        <f t="shared" si="289"/>
        <v/>
      </c>
      <c r="U110" s="167" t="str">
        <f t="shared" si="290"/>
        <v/>
      </c>
      <c r="V110" s="85" t="s">
        <v>711</v>
      </c>
      <c r="W110" s="450">
        <v>13.5</v>
      </c>
      <c r="X110" s="167" t="str">
        <f t="shared" si="291"/>
        <v/>
      </c>
      <c r="Y110" s="167" t="str">
        <f t="shared" si="292"/>
        <v/>
      </c>
      <c r="Z110" s="167" t="str">
        <f t="shared" si="293"/>
        <v/>
      </c>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432" t="str">
        <f t="shared" si="331"/>
        <v/>
      </c>
      <c r="AX110" s="432" t="str">
        <f t="shared" si="331"/>
        <v/>
      </c>
      <c r="AY110" s="432" t="str">
        <f t="shared" si="331"/>
        <v/>
      </c>
      <c r="AZ110" s="432" t="str">
        <f t="shared" si="331"/>
        <v/>
      </c>
      <c r="BA110" s="432" t="str">
        <f t="shared" si="331"/>
        <v/>
      </c>
      <c r="BB110" s="432" t="str">
        <f t="shared" si="331"/>
        <v/>
      </c>
      <c r="BC110" s="432" t="str">
        <f t="shared" si="331"/>
        <v/>
      </c>
      <c r="BD110" s="432" t="str">
        <f t="shared" si="331"/>
        <v/>
      </c>
      <c r="BE110" s="432" t="str">
        <f t="shared" si="331"/>
        <v/>
      </c>
      <c r="BF110" s="432" t="str">
        <f t="shared" si="331"/>
        <v/>
      </c>
      <c r="BG110" s="432" t="str">
        <f t="shared" si="332"/>
        <v/>
      </c>
      <c r="BH110" s="432" t="str">
        <f t="shared" si="332"/>
        <v/>
      </c>
      <c r="BI110" s="432" t="str">
        <f t="shared" si="332"/>
        <v/>
      </c>
      <c r="BJ110" s="432" t="str">
        <f t="shared" si="332"/>
        <v/>
      </c>
      <c r="BK110" s="432" t="str">
        <f t="shared" si="332"/>
        <v/>
      </c>
      <c r="BL110" s="432" t="str">
        <f t="shared" si="332"/>
        <v/>
      </c>
      <c r="BM110" s="432" t="str">
        <f t="shared" si="332"/>
        <v/>
      </c>
      <c r="BN110" s="432" t="str">
        <f t="shared" si="332"/>
        <v/>
      </c>
      <c r="BO110" s="432" t="str">
        <f t="shared" si="332"/>
        <v/>
      </c>
      <c r="BP110" s="432" t="str">
        <f t="shared" si="332"/>
        <v/>
      </c>
      <c r="BQ110" s="432" t="str">
        <f t="shared" si="333"/>
        <v/>
      </c>
      <c r="BR110" s="432" t="str">
        <f t="shared" si="333"/>
        <v/>
      </c>
      <c r="BS110" s="432" t="str">
        <f t="shared" si="333"/>
        <v/>
      </c>
      <c r="BT110" s="432" t="str">
        <f t="shared" si="333"/>
        <v/>
      </c>
      <c r="BU110" s="432" t="str">
        <f t="shared" si="333"/>
        <v/>
      </c>
      <c r="BV110" s="432" t="str">
        <f t="shared" si="333"/>
        <v/>
      </c>
      <c r="BW110" s="432" t="str">
        <f t="shared" si="333"/>
        <v/>
      </c>
      <c r="BX110" s="432" t="str">
        <f t="shared" si="333"/>
        <v/>
      </c>
      <c r="BY110" s="432" t="str">
        <f t="shared" si="333"/>
        <v/>
      </c>
      <c r="BZ110" s="432" t="str">
        <f t="shared" si="333"/>
        <v/>
      </c>
      <c r="CA110" s="432" t="str">
        <f t="shared" si="334"/>
        <v/>
      </c>
      <c r="CB110" s="432" t="str">
        <f t="shared" si="334"/>
        <v/>
      </c>
      <c r="CC110" s="432" t="str">
        <f t="shared" si="334"/>
        <v/>
      </c>
      <c r="CD110" s="432" t="str">
        <f t="shared" si="334"/>
        <v/>
      </c>
      <c r="CE110" s="432" t="str">
        <f t="shared" si="334"/>
        <v/>
      </c>
      <c r="CF110" s="432" t="str">
        <f t="shared" si="334"/>
        <v/>
      </c>
      <c r="CG110" s="432" t="str">
        <f t="shared" si="334"/>
        <v/>
      </c>
      <c r="CH110" s="432" t="str">
        <f t="shared" si="334"/>
        <v/>
      </c>
      <c r="CI110" s="432" t="str">
        <f t="shared" si="334"/>
        <v/>
      </c>
      <c r="CJ110" s="432" t="str">
        <f t="shared" si="334"/>
        <v/>
      </c>
      <c r="CK110" s="432" t="str">
        <f t="shared" si="335"/>
        <v/>
      </c>
      <c r="CL110" s="432" t="str">
        <f t="shared" si="335"/>
        <v/>
      </c>
      <c r="CM110" s="432" t="str">
        <f t="shared" si="335"/>
        <v/>
      </c>
      <c r="CN110" s="432" t="str">
        <f t="shared" si="335"/>
        <v/>
      </c>
      <c r="CO110" s="432" t="str">
        <f t="shared" si="335"/>
        <v/>
      </c>
      <c r="CP110" s="432" t="str">
        <f t="shared" si="335"/>
        <v/>
      </c>
      <c r="CQ110" s="432" t="str">
        <f t="shared" si="335"/>
        <v/>
      </c>
      <c r="CR110" s="432" t="str">
        <f t="shared" si="335"/>
        <v/>
      </c>
      <c r="CS110" s="432" t="str">
        <f t="shared" si="335"/>
        <v/>
      </c>
      <c r="CT110" s="432" t="str">
        <f t="shared" si="335"/>
        <v/>
      </c>
      <c r="CU110" s="432" t="str">
        <f t="shared" si="336"/>
        <v/>
      </c>
      <c r="CV110" s="432" t="str">
        <f t="shared" si="336"/>
        <v/>
      </c>
      <c r="CW110" s="432" t="str">
        <f t="shared" si="336"/>
        <v/>
      </c>
      <c r="CX110" s="432" t="str">
        <f t="shared" si="336"/>
        <v/>
      </c>
      <c r="CY110" s="432" t="str">
        <f t="shared" si="336"/>
        <v/>
      </c>
      <c r="CZ110" s="432" t="str">
        <f t="shared" si="336"/>
        <v/>
      </c>
      <c r="DA110" s="432" t="str">
        <f t="shared" si="336"/>
        <v/>
      </c>
      <c r="DB110" s="432" t="str">
        <f t="shared" si="336"/>
        <v/>
      </c>
      <c r="DC110" s="432" t="str">
        <f t="shared" si="336"/>
        <v/>
      </c>
      <c r="DD110" s="432" t="str">
        <f t="shared" si="336"/>
        <v/>
      </c>
      <c r="DE110" s="432" t="str">
        <f t="shared" si="337"/>
        <v/>
      </c>
      <c r="DF110" s="432" t="str">
        <f t="shared" si="337"/>
        <v/>
      </c>
      <c r="DG110" s="432" t="str">
        <f t="shared" si="337"/>
        <v/>
      </c>
      <c r="DH110" s="432" t="str">
        <f t="shared" si="337"/>
        <v/>
      </c>
      <c r="DI110" s="432" t="str">
        <f t="shared" si="337"/>
        <v/>
      </c>
      <c r="DJ110" s="432" t="str">
        <f t="shared" si="337"/>
        <v/>
      </c>
      <c r="DK110" s="432" t="str">
        <f t="shared" si="337"/>
        <v/>
      </c>
      <c r="DL110" s="432" t="str">
        <f t="shared" si="337"/>
        <v/>
      </c>
      <c r="DM110" s="432" t="str">
        <f t="shared" si="337"/>
        <v/>
      </c>
      <c r="DN110" s="432" t="str">
        <f t="shared" si="337"/>
        <v/>
      </c>
      <c r="DO110" s="432" t="str">
        <f t="shared" si="338"/>
        <v/>
      </c>
      <c r="DP110" s="432" t="str">
        <f t="shared" si="338"/>
        <v/>
      </c>
      <c r="DQ110" s="432" t="str">
        <f t="shared" si="338"/>
        <v/>
      </c>
      <c r="DR110" s="432" t="str">
        <f t="shared" si="338"/>
        <v/>
      </c>
      <c r="DS110" s="432" t="str">
        <f t="shared" si="338"/>
        <v/>
      </c>
      <c r="DT110" s="432" t="str">
        <f t="shared" si="338"/>
        <v/>
      </c>
      <c r="DU110" s="432" t="str">
        <f t="shared" si="338"/>
        <v/>
      </c>
      <c r="DV110" s="432" t="str">
        <f t="shared" si="338"/>
        <v/>
      </c>
      <c r="DW110" s="432" t="str">
        <f t="shared" si="338"/>
        <v/>
      </c>
      <c r="DX110" s="432" t="str">
        <f t="shared" si="338"/>
        <v/>
      </c>
      <c r="DY110" s="432" t="str">
        <f t="shared" si="339"/>
        <v/>
      </c>
      <c r="DZ110" s="432" t="str">
        <f t="shared" si="339"/>
        <v/>
      </c>
      <c r="EA110" s="432" t="str">
        <f t="shared" si="339"/>
        <v/>
      </c>
      <c r="EB110" s="432" t="str">
        <f t="shared" si="339"/>
        <v/>
      </c>
      <c r="EC110" s="432" t="str">
        <f t="shared" si="339"/>
        <v/>
      </c>
      <c r="ED110" s="432" t="str">
        <f t="shared" si="339"/>
        <v/>
      </c>
      <c r="EE110" s="432" t="str">
        <f t="shared" si="339"/>
        <v/>
      </c>
      <c r="EF110" s="432" t="str">
        <f t="shared" si="339"/>
        <v/>
      </c>
      <c r="EG110" s="432" t="str">
        <f t="shared" si="339"/>
        <v/>
      </c>
      <c r="EH110" s="432" t="str">
        <f t="shared" si="339"/>
        <v/>
      </c>
      <c r="EI110" s="432" t="str">
        <f t="shared" si="340"/>
        <v/>
      </c>
      <c r="EJ110" s="432" t="str">
        <f t="shared" si="340"/>
        <v/>
      </c>
      <c r="EK110" s="432" t="str">
        <f t="shared" si="340"/>
        <v/>
      </c>
      <c r="EL110" s="432" t="str">
        <f t="shared" si="340"/>
        <v/>
      </c>
      <c r="EM110" s="432" t="str">
        <f t="shared" si="340"/>
        <v/>
      </c>
      <c r="EN110" s="432" t="str">
        <f t="shared" si="340"/>
        <v/>
      </c>
      <c r="EO110" s="432" t="str">
        <f t="shared" si="340"/>
        <v/>
      </c>
      <c r="EP110" s="432" t="str">
        <f t="shared" si="340"/>
        <v/>
      </c>
      <c r="EQ110" s="432" t="str">
        <f t="shared" si="340"/>
        <v/>
      </c>
      <c r="ER110" s="432" t="str">
        <f t="shared" si="340"/>
        <v/>
      </c>
      <c r="ES110" s="432" t="str">
        <f t="shared" si="341"/>
        <v/>
      </c>
      <c r="ET110" s="432" t="str">
        <f t="shared" si="341"/>
        <v/>
      </c>
      <c r="EU110" s="432" t="str">
        <f t="shared" si="341"/>
        <v/>
      </c>
      <c r="EV110" s="432" t="str">
        <f t="shared" si="341"/>
        <v/>
      </c>
      <c r="EW110" s="432" t="str">
        <f t="shared" si="341"/>
        <v/>
      </c>
      <c r="EX110" s="432" t="str">
        <f t="shared" si="341"/>
        <v/>
      </c>
      <c r="EY110" s="432" t="str">
        <f t="shared" si="341"/>
        <v/>
      </c>
      <c r="EZ110" s="432" t="str">
        <f t="shared" si="341"/>
        <v/>
      </c>
      <c r="FA110" s="432" t="str">
        <f t="shared" si="341"/>
        <v/>
      </c>
      <c r="FB110" s="432" t="str">
        <f t="shared" si="341"/>
        <v/>
      </c>
      <c r="FC110" s="432" t="str">
        <f t="shared" si="342"/>
        <v/>
      </c>
      <c r="FD110" s="432" t="str">
        <f t="shared" si="342"/>
        <v/>
      </c>
      <c r="FE110" s="432" t="str">
        <f t="shared" si="342"/>
        <v/>
      </c>
      <c r="FF110" s="432" t="str">
        <f t="shared" si="342"/>
        <v/>
      </c>
      <c r="FG110" s="432" t="str">
        <f t="shared" si="342"/>
        <v/>
      </c>
      <c r="FH110" s="432" t="str">
        <f t="shared" si="342"/>
        <v/>
      </c>
      <c r="FI110" s="432" t="str">
        <f t="shared" si="342"/>
        <v/>
      </c>
      <c r="FJ110" s="432" t="str">
        <f t="shared" si="342"/>
        <v/>
      </c>
      <c r="FK110" s="432" t="str">
        <f t="shared" si="342"/>
        <v/>
      </c>
      <c r="FL110" s="432" t="str">
        <f t="shared" si="342"/>
        <v/>
      </c>
      <c r="FM110" s="432" t="str">
        <f t="shared" si="343"/>
        <v/>
      </c>
      <c r="FN110" s="432" t="str">
        <f t="shared" si="343"/>
        <v/>
      </c>
      <c r="FO110" s="432" t="str">
        <f t="shared" si="343"/>
        <v/>
      </c>
      <c r="FP110" s="432" t="str">
        <f t="shared" si="343"/>
        <v/>
      </c>
      <c r="FQ110" s="432" t="str">
        <f t="shared" si="343"/>
        <v/>
      </c>
      <c r="FR110" s="432" t="str">
        <f t="shared" si="343"/>
        <v/>
      </c>
      <c r="FS110" s="432" t="str">
        <f t="shared" si="343"/>
        <v/>
      </c>
      <c r="FT110" s="432" t="str">
        <f t="shared" si="343"/>
        <v/>
      </c>
      <c r="FU110" s="432" t="str">
        <f t="shared" si="343"/>
        <v/>
      </c>
      <c r="FV110" s="432" t="str">
        <f t="shared" si="343"/>
        <v/>
      </c>
      <c r="FW110" s="432" t="str">
        <f t="shared" si="344"/>
        <v/>
      </c>
      <c r="FX110" s="432" t="str">
        <f t="shared" si="344"/>
        <v/>
      </c>
      <c r="FY110" s="432" t="str">
        <f t="shared" si="344"/>
        <v/>
      </c>
      <c r="FZ110" s="432" t="str">
        <f t="shared" si="344"/>
        <v/>
      </c>
      <c r="GA110" s="432" t="str">
        <f t="shared" si="344"/>
        <v/>
      </c>
      <c r="GB110" s="432" t="str">
        <f t="shared" si="344"/>
        <v/>
      </c>
      <c r="GC110" s="432" t="str">
        <f t="shared" si="344"/>
        <v/>
      </c>
      <c r="GD110" s="432" t="str">
        <f t="shared" si="344"/>
        <v/>
      </c>
      <c r="GE110" s="432" t="str">
        <f t="shared" si="344"/>
        <v/>
      </c>
      <c r="GF110" s="432" t="str">
        <f t="shared" si="344"/>
        <v/>
      </c>
      <c r="GG110" s="432" t="str">
        <f t="shared" si="345"/>
        <v/>
      </c>
      <c r="GH110" s="432" t="str">
        <f t="shared" si="345"/>
        <v/>
      </c>
      <c r="GI110" s="432" t="str">
        <f t="shared" si="345"/>
        <v/>
      </c>
      <c r="GJ110" s="432" t="str">
        <f t="shared" si="345"/>
        <v/>
      </c>
      <c r="GK110" s="432" t="str">
        <f t="shared" si="345"/>
        <v/>
      </c>
      <c r="GL110" s="432" t="str">
        <f t="shared" si="345"/>
        <v/>
      </c>
      <c r="GM110" s="432" t="str">
        <f t="shared" si="345"/>
        <v/>
      </c>
      <c r="GN110" s="432" t="str">
        <f t="shared" si="345"/>
        <v/>
      </c>
      <c r="GO110" s="432" t="str">
        <f t="shared" si="345"/>
        <v/>
      </c>
      <c r="GP110" s="432" t="str">
        <f t="shared" si="345"/>
        <v/>
      </c>
      <c r="GQ110" s="432" t="str">
        <f t="shared" si="346"/>
        <v/>
      </c>
      <c r="GR110" s="432" t="str">
        <f t="shared" si="346"/>
        <v/>
      </c>
      <c r="GS110" s="432" t="str">
        <f t="shared" si="346"/>
        <v/>
      </c>
      <c r="GT110" s="432" t="str">
        <f t="shared" si="346"/>
        <v/>
      </c>
      <c r="GU110" s="432" t="str">
        <f t="shared" si="346"/>
        <v/>
      </c>
      <c r="GV110" s="432" t="str">
        <f t="shared" si="346"/>
        <v/>
      </c>
      <c r="GW110" s="432" t="str">
        <f t="shared" si="346"/>
        <v/>
      </c>
      <c r="GX110" s="432" t="str">
        <f t="shared" si="346"/>
        <v/>
      </c>
      <c r="GY110" s="432" t="str">
        <f t="shared" si="346"/>
        <v/>
      </c>
      <c r="GZ110" s="432" t="str">
        <f t="shared" si="346"/>
        <v/>
      </c>
      <c r="HA110" s="432" t="str">
        <f t="shared" si="347"/>
        <v/>
      </c>
      <c r="HB110" s="432" t="str">
        <f t="shared" si="347"/>
        <v/>
      </c>
      <c r="HC110" s="432" t="str">
        <f t="shared" si="347"/>
        <v/>
      </c>
      <c r="HD110" s="432" t="str">
        <f t="shared" si="347"/>
        <v/>
      </c>
      <c r="HE110" s="432" t="str">
        <f t="shared" si="347"/>
        <v/>
      </c>
      <c r="HF110" s="432" t="str">
        <f t="shared" si="347"/>
        <v/>
      </c>
      <c r="HG110" s="432" t="str">
        <f t="shared" si="347"/>
        <v/>
      </c>
      <c r="HH110" s="432" t="str">
        <f t="shared" si="347"/>
        <v/>
      </c>
      <c r="HI110" s="432" t="str">
        <f t="shared" si="347"/>
        <v/>
      </c>
      <c r="HJ110" s="432" t="str">
        <f t="shared" si="347"/>
        <v/>
      </c>
      <c r="HK110" s="432" t="str">
        <f t="shared" si="348"/>
        <v/>
      </c>
      <c r="HL110" s="432" t="str">
        <f t="shared" si="348"/>
        <v/>
      </c>
      <c r="HM110" s="432" t="str">
        <f t="shared" si="348"/>
        <v/>
      </c>
      <c r="HN110" s="432" t="str">
        <f t="shared" si="348"/>
        <v/>
      </c>
      <c r="HO110" s="432" t="str">
        <f t="shared" si="348"/>
        <v/>
      </c>
      <c r="HP110" s="432" t="str">
        <f t="shared" si="348"/>
        <v/>
      </c>
      <c r="HQ110" s="432" t="str">
        <f t="shared" si="348"/>
        <v/>
      </c>
      <c r="HR110" s="432" t="str">
        <f t="shared" si="348"/>
        <v/>
      </c>
      <c r="HS110" s="432" t="str">
        <f t="shared" si="348"/>
        <v/>
      </c>
      <c r="HT110" s="432" t="str">
        <f t="shared" si="348"/>
        <v/>
      </c>
      <c r="HU110" s="432" t="str">
        <f t="shared" si="349"/>
        <v/>
      </c>
      <c r="HV110" s="432" t="str">
        <f t="shared" si="349"/>
        <v/>
      </c>
      <c r="HW110" s="432" t="str">
        <f t="shared" si="349"/>
        <v/>
      </c>
      <c r="HX110" s="432" t="str">
        <f t="shared" si="349"/>
        <v/>
      </c>
      <c r="HY110" s="432" t="str">
        <f t="shared" si="349"/>
        <v/>
      </c>
      <c r="HZ110" s="432" t="str">
        <f t="shared" si="349"/>
        <v/>
      </c>
      <c r="IA110" s="432" t="str">
        <f t="shared" si="349"/>
        <v/>
      </c>
      <c r="IB110" s="432" t="str">
        <f t="shared" si="349"/>
        <v/>
      </c>
      <c r="IC110" s="432" t="str">
        <f t="shared" si="349"/>
        <v/>
      </c>
      <c r="ID110" s="432" t="str">
        <f t="shared" si="349"/>
        <v/>
      </c>
      <c r="IE110" s="432" t="str">
        <f t="shared" si="350"/>
        <v/>
      </c>
      <c r="IF110" s="432" t="str">
        <f t="shared" si="350"/>
        <v/>
      </c>
      <c r="IG110" s="432" t="str">
        <f t="shared" si="350"/>
        <v/>
      </c>
      <c r="IH110" s="432" t="str">
        <f t="shared" si="350"/>
        <v/>
      </c>
      <c r="II110" s="432" t="str">
        <f t="shared" si="350"/>
        <v/>
      </c>
      <c r="IJ110" s="432" t="str">
        <f t="shared" si="350"/>
        <v/>
      </c>
      <c r="IK110" s="432" t="str">
        <f t="shared" si="350"/>
        <v/>
      </c>
      <c r="IL110" s="432" t="str">
        <f t="shared" si="350"/>
        <v/>
      </c>
      <c r="IM110" s="432" t="str">
        <f t="shared" si="350"/>
        <v/>
      </c>
      <c r="IN110" s="432" t="str">
        <f t="shared" si="350"/>
        <v/>
      </c>
      <c r="IO110" s="432" t="str">
        <f t="shared" si="351"/>
        <v/>
      </c>
      <c r="IP110" s="432" t="str">
        <f t="shared" si="351"/>
        <v/>
      </c>
      <c r="IQ110" s="432" t="str">
        <f t="shared" si="351"/>
        <v/>
      </c>
      <c r="IR110" s="432" t="str">
        <f t="shared" si="351"/>
        <v/>
      </c>
      <c r="IS110" s="432" t="str">
        <f t="shared" si="351"/>
        <v/>
      </c>
      <c r="IT110" s="432" t="str">
        <f t="shared" si="351"/>
        <v/>
      </c>
      <c r="IU110" s="432" t="str">
        <f t="shared" si="351"/>
        <v/>
      </c>
      <c r="IV110" s="432" t="str">
        <f t="shared" si="351"/>
        <v/>
      </c>
      <c r="IW110" s="432" t="str">
        <f t="shared" si="351"/>
        <v/>
      </c>
      <c r="IX110" s="432" t="str">
        <f t="shared" si="351"/>
        <v/>
      </c>
      <c r="IY110" s="432" t="str">
        <f t="shared" si="352"/>
        <v/>
      </c>
      <c r="IZ110" s="432" t="str">
        <f t="shared" si="352"/>
        <v/>
      </c>
      <c r="JA110" s="432" t="str">
        <f t="shared" si="352"/>
        <v/>
      </c>
      <c r="JB110" s="432" t="str">
        <f t="shared" si="352"/>
        <v/>
      </c>
      <c r="JC110" s="432" t="str">
        <f t="shared" si="352"/>
        <v/>
      </c>
      <c r="JD110" s="432" t="str">
        <f t="shared" si="352"/>
        <v/>
      </c>
      <c r="JE110" s="432" t="str">
        <f t="shared" si="352"/>
        <v/>
      </c>
      <c r="JF110" s="432" t="str">
        <f t="shared" si="352"/>
        <v/>
      </c>
      <c r="JG110" s="432" t="str">
        <f t="shared" si="352"/>
        <v/>
      </c>
      <c r="JH110" s="432" t="str">
        <f t="shared" si="352"/>
        <v/>
      </c>
      <c r="JI110" s="432" t="str">
        <f t="shared" si="353"/>
        <v/>
      </c>
      <c r="JJ110" s="432" t="str">
        <f t="shared" si="353"/>
        <v/>
      </c>
      <c r="JK110" s="432" t="str">
        <f t="shared" si="353"/>
        <v/>
      </c>
      <c r="JL110" s="432" t="str">
        <f t="shared" si="353"/>
        <v/>
      </c>
      <c r="JM110" s="432" t="str">
        <f t="shared" si="353"/>
        <v/>
      </c>
      <c r="JN110" s="432" t="str">
        <f t="shared" si="353"/>
        <v/>
      </c>
      <c r="JO110" s="432" t="str">
        <f t="shared" si="353"/>
        <v/>
      </c>
      <c r="JP110" s="432" t="str">
        <f t="shared" si="353"/>
        <v/>
      </c>
      <c r="JQ110" s="432" t="str">
        <f t="shared" si="353"/>
        <v/>
      </c>
      <c r="JR110" s="432" t="str">
        <f t="shared" si="353"/>
        <v/>
      </c>
      <c r="JS110" s="432" t="str">
        <f t="shared" si="354"/>
        <v/>
      </c>
      <c r="JT110" s="432" t="str">
        <f t="shared" si="354"/>
        <v/>
      </c>
      <c r="JU110" s="432" t="str">
        <f t="shared" si="354"/>
        <v/>
      </c>
      <c r="JV110" s="432" t="str">
        <f t="shared" si="354"/>
        <v/>
      </c>
      <c r="JW110" s="432" t="str">
        <f t="shared" si="354"/>
        <v/>
      </c>
      <c r="JX110" s="432" t="str">
        <f t="shared" si="354"/>
        <v/>
      </c>
      <c r="JY110" s="432" t="str">
        <f t="shared" si="354"/>
        <v/>
      </c>
      <c r="JZ110" s="432" t="str">
        <f t="shared" si="354"/>
        <v/>
      </c>
      <c r="KA110" s="432" t="str">
        <f t="shared" si="354"/>
        <v/>
      </c>
      <c r="KB110" s="432" t="str">
        <f t="shared" si="354"/>
        <v/>
      </c>
      <c r="KC110" s="432" t="str">
        <f t="shared" si="355"/>
        <v/>
      </c>
      <c r="KD110" s="432" t="str">
        <f t="shared" si="355"/>
        <v/>
      </c>
      <c r="KE110" s="432" t="str">
        <f t="shared" si="355"/>
        <v/>
      </c>
      <c r="KF110" s="432" t="str">
        <f t="shared" si="355"/>
        <v/>
      </c>
      <c r="KG110" s="432" t="str">
        <f t="shared" si="355"/>
        <v/>
      </c>
      <c r="KH110" s="432" t="str">
        <f t="shared" si="355"/>
        <v/>
      </c>
      <c r="KI110" s="432" t="str">
        <f t="shared" si="355"/>
        <v/>
      </c>
      <c r="KJ110" s="432" t="str">
        <f t="shared" si="355"/>
        <v/>
      </c>
      <c r="KK110" s="432" t="str">
        <f t="shared" si="355"/>
        <v/>
      </c>
      <c r="KL110" s="432" t="str">
        <f t="shared" si="355"/>
        <v/>
      </c>
      <c r="KM110" s="432" t="str">
        <f t="shared" si="356"/>
        <v/>
      </c>
      <c r="KN110" s="432" t="str">
        <f t="shared" si="356"/>
        <v/>
      </c>
      <c r="KO110" s="432" t="str">
        <f t="shared" si="356"/>
        <v/>
      </c>
      <c r="KP110" s="432" t="str">
        <f t="shared" si="356"/>
        <v/>
      </c>
      <c r="KQ110" s="432" t="str">
        <f t="shared" si="356"/>
        <v/>
      </c>
      <c r="KR110" s="432" t="str">
        <f t="shared" si="356"/>
        <v/>
      </c>
      <c r="KS110" s="432" t="str">
        <f t="shared" si="356"/>
        <v/>
      </c>
      <c r="KT110" s="432" t="str">
        <f t="shared" si="356"/>
        <v/>
      </c>
      <c r="KU110" s="432" t="str">
        <f t="shared" si="356"/>
        <v/>
      </c>
      <c r="KV110" s="432" t="str">
        <f t="shared" si="356"/>
        <v/>
      </c>
      <c r="KW110" s="432" t="str">
        <f t="shared" si="357"/>
        <v/>
      </c>
      <c r="KX110" s="432" t="str">
        <f t="shared" si="357"/>
        <v/>
      </c>
      <c r="KY110" s="432" t="str">
        <f t="shared" si="357"/>
        <v/>
      </c>
      <c r="KZ110" s="432" t="str">
        <f t="shared" si="357"/>
        <v/>
      </c>
      <c r="LA110" s="432" t="str">
        <f t="shared" si="357"/>
        <v/>
      </c>
      <c r="LB110" s="432" t="str">
        <f t="shared" si="357"/>
        <v/>
      </c>
      <c r="LC110" s="432" t="str">
        <f t="shared" si="357"/>
        <v/>
      </c>
      <c r="LD110" s="432" t="str">
        <f t="shared" si="357"/>
        <v/>
      </c>
      <c r="LE110" s="432" t="str">
        <f t="shared" si="357"/>
        <v/>
      </c>
      <c r="LF110" s="432" t="str">
        <f t="shared" si="357"/>
        <v/>
      </c>
      <c r="LG110" s="432" t="str">
        <f t="shared" si="358"/>
        <v/>
      </c>
      <c r="LH110" s="432" t="str">
        <f t="shared" si="358"/>
        <v/>
      </c>
      <c r="LI110" s="432" t="str">
        <f t="shared" si="358"/>
        <v/>
      </c>
      <c r="LJ110" s="432" t="str">
        <f t="shared" si="358"/>
        <v/>
      </c>
      <c r="LK110" s="432" t="str">
        <f t="shared" si="358"/>
        <v/>
      </c>
      <c r="LL110" s="432" t="str">
        <f t="shared" si="358"/>
        <v/>
      </c>
      <c r="LM110" s="432" t="str">
        <f t="shared" si="358"/>
        <v/>
      </c>
      <c r="LN110" s="432" t="str">
        <f t="shared" si="358"/>
        <v/>
      </c>
      <c r="LO110" s="432" t="str">
        <f t="shared" si="358"/>
        <v/>
      </c>
      <c r="LP110" s="432" t="str">
        <f t="shared" si="358"/>
        <v/>
      </c>
      <c r="LQ110" s="432" t="str">
        <f t="shared" si="359"/>
        <v/>
      </c>
      <c r="LR110" s="432" t="str">
        <f t="shared" si="359"/>
        <v/>
      </c>
      <c r="LS110" s="432" t="str">
        <f t="shared" si="359"/>
        <v/>
      </c>
      <c r="LT110" s="432" t="str">
        <f t="shared" si="359"/>
        <v/>
      </c>
      <c r="LU110" s="432" t="str">
        <f t="shared" si="359"/>
        <v/>
      </c>
      <c r="LV110" s="432" t="str">
        <f t="shared" si="359"/>
        <v/>
      </c>
      <c r="LW110" s="432" t="str">
        <f t="shared" si="359"/>
        <v/>
      </c>
      <c r="LX110" s="432" t="str">
        <f t="shared" si="359"/>
        <v/>
      </c>
      <c r="LY110" s="432" t="str">
        <f t="shared" si="359"/>
        <v/>
      </c>
      <c r="LZ110" s="432" t="str">
        <f t="shared" si="359"/>
        <v/>
      </c>
      <c r="MA110" s="432" t="str">
        <f t="shared" si="360"/>
        <v/>
      </c>
      <c r="MB110" s="432" t="str">
        <f t="shared" si="360"/>
        <v/>
      </c>
      <c r="MC110" s="432" t="str">
        <f t="shared" si="360"/>
        <v/>
      </c>
      <c r="MD110" s="432" t="str">
        <f t="shared" si="360"/>
        <v/>
      </c>
      <c r="ME110" s="432" t="str">
        <f t="shared" si="360"/>
        <v/>
      </c>
      <c r="MF110" s="432" t="str">
        <f t="shared" si="360"/>
        <v/>
      </c>
      <c r="MG110" s="432" t="str">
        <f t="shared" si="360"/>
        <v/>
      </c>
      <c r="MH110" s="432" t="str">
        <f t="shared" si="360"/>
        <v/>
      </c>
      <c r="MI110" s="432" t="str">
        <f t="shared" si="360"/>
        <v/>
      </c>
      <c r="MJ110" s="432" t="str">
        <f t="shared" si="360"/>
        <v/>
      </c>
      <c r="MK110" s="432" t="str">
        <f t="shared" si="361"/>
        <v/>
      </c>
      <c r="ML110" s="432" t="str">
        <f t="shared" si="361"/>
        <v/>
      </c>
      <c r="MM110" s="432" t="str">
        <f t="shared" si="361"/>
        <v/>
      </c>
      <c r="MN110" s="432" t="str">
        <f t="shared" si="361"/>
        <v/>
      </c>
      <c r="MO110" s="432" t="str">
        <f t="shared" si="361"/>
        <v/>
      </c>
      <c r="MP110" s="432" t="str">
        <f t="shared" si="361"/>
        <v/>
      </c>
      <c r="MQ110" s="432" t="str">
        <f t="shared" si="361"/>
        <v/>
      </c>
      <c r="MR110" s="432" t="str">
        <f t="shared" si="361"/>
        <v/>
      </c>
      <c r="MS110" s="432" t="str">
        <f t="shared" si="361"/>
        <v/>
      </c>
      <c r="MT110" s="432" t="str">
        <f t="shared" si="361"/>
        <v/>
      </c>
      <c r="MU110" s="432" t="str">
        <f t="shared" si="362"/>
        <v/>
      </c>
      <c r="MV110" s="432" t="str">
        <f t="shared" si="362"/>
        <v/>
      </c>
      <c r="MW110" s="432" t="str">
        <f t="shared" si="362"/>
        <v/>
      </c>
      <c r="MX110" s="432" t="str">
        <f t="shared" si="362"/>
        <v/>
      </c>
      <c r="MY110" s="432" t="str">
        <f t="shared" si="362"/>
        <v/>
      </c>
      <c r="MZ110" s="432" t="str">
        <f t="shared" si="362"/>
        <v/>
      </c>
      <c r="NA110" s="432" t="str">
        <f t="shared" si="362"/>
        <v/>
      </c>
      <c r="NB110" s="432" t="str">
        <f t="shared" si="362"/>
        <v/>
      </c>
      <c r="NC110" s="432" t="str">
        <f t="shared" si="362"/>
        <v/>
      </c>
      <c r="ND110" s="432" t="str">
        <f t="shared" si="362"/>
        <v/>
      </c>
      <c r="NE110" s="432" t="str">
        <f t="shared" si="363"/>
        <v/>
      </c>
      <c r="NF110" s="432" t="str">
        <f t="shared" si="363"/>
        <v/>
      </c>
      <c r="NG110" s="432" t="str">
        <f t="shared" si="363"/>
        <v/>
      </c>
      <c r="NH110" s="432" t="str">
        <f t="shared" si="363"/>
        <v/>
      </c>
      <c r="NI110" s="432" t="str">
        <f t="shared" si="363"/>
        <v/>
      </c>
      <c r="NJ110" s="432" t="str">
        <f t="shared" si="363"/>
        <v/>
      </c>
      <c r="NK110" s="432" t="str">
        <f t="shared" si="363"/>
        <v/>
      </c>
      <c r="NL110" s="432" t="str">
        <f t="shared" si="363"/>
        <v/>
      </c>
      <c r="NM110" s="432" t="str">
        <f t="shared" si="363"/>
        <v/>
      </c>
      <c r="NN110" s="432" t="str">
        <f t="shared" si="363"/>
        <v/>
      </c>
      <c r="NO110" s="432" t="str">
        <f t="shared" si="364"/>
        <v/>
      </c>
      <c r="NP110" s="432" t="str">
        <f t="shared" si="364"/>
        <v/>
      </c>
      <c r="NQ110" s="432" t="str">
        <f t="shared" si="364"/>
        <v/>
      </c>
      <c r="NR110" s="432" t="str">
        <f t="shared" si="364"/>
        <v/>
      </c>
      <c r="NS110" s="432" t="str">
        <f t="shared" si="364"/>
        <v/>
      </c>
      <c r="NT110" s="432" t="str">
        <f t="shared" si="364"/>
        <v/>
      </c>
      <c r="NU110" s="432" t="str">
        <f t="shared" si="364"/>
        <v/>
      </c>
      <c r="NV110" s="432" t="str">
        <f t="shared" si="364"/>
        <v/>
      </c>
      <c r="NW110" s="432" t="str">
        <f t="shared" si="364"/>
        <v/>
      </c>
      <c r="NX110" s="432" t="str">
        <f t="shared" si="364"/>
        <v/>
      </c>
      <c r="NY110" s="432" t="str">
        <f t="shared" si="365"/>
        <v/>
      </c>
      <c r="NZ110" s="432" t="str">
        <f t="shared" si="365"/>
        <v/>
      </c>
      <c r="OA110" s="432" t="str">
        <f t="shared" si="365"/>
        <v/>
      </c>
      <c r="OB110" s="432" t="str">
        <f t="shared" si="365"/>
        <v/>
      </c>
      <c r="OC110" s="432" t="str">
        <f t="shared" si="365"/>
        <v/>
      </c>
      <c r="OD110" s="432" t="str">
        <f t="shared" si="365"/>
        <v/>
      </c>
      <c r="OE110" s="432" t="str">
        <f t="shared" si="365"/>
        <v/>
      </c>
      <c r="OF110" s="432" t="str">
        <f t="shared" si="365"/>
        <v/>
      </c>
      <c r="OG110" s="432" t="str">
        <f t="shared" si="365"/>
        <v/>
      </c>
      <c r="OH110" s="432" t="str">
        <f t="shared" si="365"/>
        <v/>
      </c>
      <c r="OI110" s="432" t="str">
        <f t="shared" si="366"/>
        <v/>
      </c>
      <c r="OJ110" s="432" t="str">
        <f t="shared" si="366"/>
        <v/>
      </c>
      <c r="OK110" s="432" t="str">
        <f t="shared" si="366"/>
        <v/>
      </c>
      <c r="OL110" s="432" t="str">
        <f t="shared" si="366"/>
        <v/>
      </c>
      <c r="OM110" s="432" t="str">
        <f t="shared" si="366"/>
        <v/>
      </c>
      <c r="ON110" s="432" t="str">
        <f t="shared" si="366"/>
        <v/>
      </c>
      <c r="OO110" s="432" t="str">
        <f t="shared" si="366"/>
        <v/>
      </c>
      <c r="OP110" s="432" t="str">
        <f t="shared" si="366"/>
        <v/>
      </c>
      <c r="OQ110" s="432" t="str">
        <f t="shared" si="366"/>
        <v/>
      </c>
      <c r="OR110" s="432" t="str">
        <f t="shared" si="366"/>
        <v/>
      </c>
      <c r="OS110" s="432" t="str">
        <f t="shared" si="367"/>
        <v/>
      </c>
      <c r="OT110" s="432" t="str">
        <f t="shared" si="367"/>
        <v/>
      </c>
      <c r="OU110" s="432" t="str">
        <f t="shared" si="367"/>
        <v/>
      </c>
      <c r="OV110" s="432" t="str">
        <f t="shared" si="367"/>
        <v/>
      </c>
      <c r="OW110" s="432" t="str">
        <f t="shared" si="367"/>
        <v/>
      </c>
      <c r="OX110" s="432" t="str">
        <f t="shared" si="367"/>
        <v/>
      </c>
      <c r="OY110" s="432" t="str">
        <f t="shared" si="367"/>
        <v/>
      </c>
      <c r="OZ110" s="432" t="str">
        <f t="shared" si="367"/>
        <v/>
      </c>
      <c r="PA110" s="432" t="str">
        <f t="shared" si="367"/>
        <v/>
      </c>
      <c r="PB110" s="432" t="str">
        <f t="shared" si="367"/>
        <v/>
      </c>
      <c r="PC110" s="432" t="str">
        <f t="shared" si="367"/>
        <v/>
      </c>
      <c r="PD110" s="432" t="str">
        <f t="shared" si="367"/>
        <v/>
      </c>
      <c r="PE110" s="432" t="str">
        <f t="shared" si="367"/>
        <v/>
      </c>
    </row>
    <row r="111" spans="1:421" ht="15.6">
      <c r="A111" s="541"/>
      <c r="B111" s="542"/>
      <c r="C111" s="947"/>
      <c r="D111" s="542"/>
      <c r="E111" s="546"/>
      <c r="F111" s="542"/>
      <c r="G111" s="543"/>
      <c r="H111" s="544"/>
      <c r="I111" s="545"/>
      <c r="J111" s="546"/>
      <c r="K111" s="546" t="str">
        <f t="shared" si="284"/>
        <v/>
      </c>
      <c r="L111" s="547" t="str">
        <f t="shared" si="285"/>
        <v/>
      </c>
      <c r="M111" s="951" t="str">
        <f t="shared" si="283"/>
        <v/>
      </c>
      <c r="N111" s="951" t="str">
        <f t="shared" si="286"/>
        <v/>
      </c>
      <c r="O111" s="1486"/>
      <c r="P111" s="1486"/>
      <c r="Q111" s="98"/>
      <c r="R111" s="167" t="str">
        <f t="shared" si="287"/>
        <v/>
      </c>
      <c r="S111" s="167" t="str">
        <f t="shared" si="288"/>
        <v/>
      </c>
      <c r="T111" s="167" t="str">
        <f t="shared" si="289"/>
        <v/>
      </c>
      <c r="U111" s="167" t="str">
        <f t="shared" si="290"/>
        <v/>
      </c>
      <c r="V111" s="85" t="s">
        <v>712</v>
      </c>
      <c r="W111" s="450">
        <v>13.66666666666667</v>
      </c>
      <c r="X111" s="167" t="str">
        <f t="shared" si="291"/>
        <v/>
      </c>
      <c r="Y111" s="167" t="str">
        <f t="shared" si="292"/>
        <v/>
      </c>
      <c r="Z111" s="167" t="str">
        <f t="shared" si="293"/>
        <v/>
      </c>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432" t="str">
        <f t="shared" si="331"/>
        <v/>
      </c>
      <c r="AX111" s="432" t="str">
        <f t="shared" si="331"/>
        <v/>
      </c>
      <c r="AY111" s="432" t="str">
        <f t="shared" si="331"/>
        <v/>
      </c>
      <c r="AZ111" s="432" t="str">
        <f t="shared" si="331"/>
        <v/>
      </c>
      <c r="BA111" s="432" t="str">
        <f t="shared" si="331"/>
        <v/>
      </c>
      <c r="BB111" s="432" t="str">
        <f t="shared" si="331"/>
        <v/>
      </c>
      <c r="BC111" s="432" t="str">
        <f t="shared" si="331"/>
        <v/>
      </c>
      <c r="BD111" s="432" t="str">
        <f t="shared" si="331"/>
        <v/>
      </c>
      <c r="BE111" s="432" t="str">
        <f t="shared" si="331"/>
        <v/>
      </c>
      <c r="BF111" s="432" t="str">
        <f t="shared" si="331"/>
        <v/>
      </c>
      <c r="BG111" s="432" t="str">
        <f t="shared" si="332"/>
        <v/>
      </c>
      <c r="BH111" s="432" t="str">
        <f t="shared" si="332"/>
        <v/>
      </c>
      <c r="BI111" s="432" t="str">
        <f t="shared" si="332"/>
        <v/>
      </c>
      <c r="BJ111" s="432" t="str">
        <f t="shared" si="332"/>
        <v/>
      </c>
      <c r="BK111" s="432" t="str">
        <f t="shared" si="332"/>
        <v/>
      </c>
      <c r="BL111" s="432" t="str">
        <f t="shared" si="332"/>
        <v/>
      </c>
      <c r="BM111" s="432" t="str">
        <f t="shared" si="332"/>
        <v/>
      </c>
      <c r="BN111" s="432" t="str">
        <f t="shared" si="332"/>
        <v/>
      </c>
      <c r="BO111" s="432" t="str">
        <f t="shared" si="332"/>
        <v/>
      </c>
      <c r="BP111" s="432" t="str">
        <f t="shared" si="332"/>
        <v/>
      </c>
      <c r="BQ111" s="432" t="str">
        <f t="shared" si="333"/>
        <v/>
      </c>
      <c r="BR111" s="432" t="str">
        <f t="shared" si="333"/>
        <v/>
      </c>
      <c r="BS111" s="432" t="str">
        <f t="shared" si="333"/>
        <v/>
      </c>
      <c r="BT111" s="432" t="str">
        <f t="shared" si="333"/>
        <v/>
      </c>
      <c r="BU111" s="432" t="str">
        <f t="shared" si="333"/>
        <v/>
      </c>
      <c r="BV111" s="432" t="str">
        <f t="shared" si="333"/>
        <v/>
      </c>
      <c r="BW111" s="432" t="str">
        <f t="shared" si="333"/>
        <v/>
      </c>
      <c r="BX111" s="432" t="str">
        <f t="shared" si="333"/>
        <v/>
      </c>
      <c r="BY111" s="432" t="str">
        <f t="shared" si="333"/>
        <v/>
      </c>
      <c r="BZ111" s="432" t="str">
        <f t="shared" si="333"/>
        <v/>
      </c>
      <c r="CA111" s="432" t="str">
        <f t="shared" si="334"/>
        <v/>
      </c>
      <c r="CB111" s="432" t="str">
        <f t="shared" si="334"/>
        <v/>
      </c>
      <c r="CC111" s="432" t="str">
        <f t="shared" si="334"/>
        <v/>
      </c>
      <c r="CD111" s="432" t="str">
        <f t="shared" si="334"/>
        <v/>
      </c>
      <c r="CE111" s="432" t="str">
        <f t="shared" si="334"/>
        <v/>
      </c>
      <c r="CF111" s="432" t="str">
        <f t="shared" si="334"/>
        <v/>
      </c>
      <c r="CG111" s="432" t="str">
        <f t="shared" si="334"/>
        <v/>
      </c>
      <c r="CH111" s="432" t="str">
        <f t="shared" si="334"/>
        <v/>
      </c>
      <c r="CI111" s="432" t="str">
        <f t="shared" si="334"/>
        <v/>
      </c>
      <c r="CJ111" s="432" t="str">
        <f t="shared" si="334"/>
        <v/>
      </c>
      <c r="CK111" s="432" t="str">
        <f t="shared" si="335"/>
        <v/>
      </c>
      <c r="CL111" s="432" t="str">
        <f t="shared" si="335"/>
        <v/>
      </c>
      <c r="CM111" s="432" t="str">
        <f t="shared" si="335"/>
        <v/>
      </c>
      <c r="CN111" s="432" t="str">
        <f t="shared" si="335"/>
        <v/>
      </c>
      <c r="CO111" s="432" t="str">
        <f t="shared" si="335"/>
        <v/>
      </c>
      <c r="CP111" s="432" t="str">
        <f t="shared" si="335"/>
        <v/>
      </c>
      <c r="CQ111" s="432" t="str">
        <f t="shared" si="335"/>
        <v/>
      </c>
      <c r="CR111" s="432" t="str">
        <f t="shared" si="335"/>
        <v/>
      </c>
      <c r="CS111" s="432" t="str">
        <f t="shared" si="335"/>
        <v/>
      </c>
      <c r="CT111" s="432" t="str">
        <f t="shared" si="335"/>
        <v/>
      </c>
      <c r="CU111" s="432" t="str">
        <f t="shared" si="336"/>
        <v/>
      </c>
      <c r="CV111" s="432" t="str">
        <f t="shared" si="336"/>
        <v/>
      </c>
      <c r="CW111" s="432" t="str">
        <f t="shared" si="336"/>
        <v/>
      </c>
      <c r="CX111" s="432" t="str">
        <f t="shared" si="336"/>
        <v/>
      </c>
      <c r="CY111" s="432" t="str">
        <f t="shared" si="336"/>
        <v/>
      </c>
      <c r="CZ111" s="432" t="str">
        <f t="shared" si="336"/>
        <v/>
      </c>
      <c r="DA111" s="432" t="str">
        <f t="shared" si="336"/>
        <v/>
      </c>
      <c r="DB111" s="432" t="str">
        <f t="shared" si="336"/>
        <v/>
      </c>
      <c r="DC111" s="432" t="str">
        <f t="shared" si="336"/>
        <v/>
      </c>
      <c r="DD111" s="432" t="str">
        <f t="shared" si="336"/>
        <v/>
      </c>
      <c r="DE111" s="432" t="str">
        <f t="shared" si="337"/>
        <v/>
      </c>
      <c r="DF111" s="432" t="str">
        <f t="shared" si="337"/>
        <v/>
      </c>
      <c r="DG111" s="432" t="str">
        <f t="shared" si="337"/>
        <v/>
      </c>
      <c r="DH111" s="432" t="str">
        <f t="shared" si="337"/>
        <v/>
      </c>
      <c r="DI111" s="432" t="str">
        <f t="shared" si="337"/>
        <v/>
      </c>
      <c r="DJ111" s="432" t="str">
        <f t="shared" si="337"/>
        <v/>
      </c>
      <c r="DK111" s="432" t="str">
        <f t="shared" si="337"/>
        <v/>
      </c>
      <c r="DL111" s="432" t="str">
        <f t="shared" si="337"/>
        <v/>
      </c>
      <c r="DM111" s="432" t="str">
        <f t="shared" si="337"/>
        <v/>
      </c>
      <c r="DN111" s="432" t="str">
        <f t="shared" si="337"/>
        <v/>
      </c>
      <c r="DO111" s="432" t="str">
        <f t="shared" si="338"/>
        <v/>
      </c>
      <c r="DP111" s="432" t="str">
        <f t="shared" si="338"/>
        <v/>
      </c>
      <c r="DQ111" s="432" t="str">
        <f t="shared" si="338"/>
        <v/>
      </c>
      <c r="DR111" s="432" t="str">
        <f t="shared" si="338"/>
        <v/>
      </c>
      <c r="DS111" s="432" t="str">
        <f t="shared" si="338"/>
        <v/>
      </c>
      <c r="DT111" s="432" t="str">
        <f t="shared" si="338"/>
        <v/>
      </c>
      <c r="DU111" s="432" t="str">
        <f t="shared" si="338"/>
        <v/>
      </c>
      <c r="DV111" s="432" t="str">
        <f t="shared" si="338"/>
        <v/>
      </c>
      <c r="DW111" s="432" t="str">
        <f t="shared" si="338"/>
        <v/>
      </c>
      <c r="DX111" s="432" t="str">
        <f t="shared" si="338"/>
        <v/>
      </c>
      <c r="DY111" s="432" t="str">
        <f t="shared" si="339"/>
        <v/>
      </c>
      <c r="DZ111" s="432" t="str">
        <f t="shared" si="339"/>
        <v/>
      </c>
      <c r="EA111" s="432" t="str">
        <f t="shared" si="339"/>
        <v/>
      </c>
      <c r="EB111" s="432" t="str">
        <f t="shared" si="339"/>
        <v/>
      </c>
      <c r="EC111" s="432" t="str">
        <f t="shared" si="339"/>
        <v/>
      </c>
      <c r="ED111" s="432" t="str">
        <f t="shared" si="339"/>
        <v/>
      </c>
      <c r="EE111" s="432" t="str">
        <f t="shared" si="339"/>
        <v/>
      </c>
      <c r="EF111" s="432" t="str">
        <f t="shared" si="339"/>
        <v/>
      </c>
      <c r="EG111" s="432" t="str">
        <f t="shared" si="339"/>
        <v/>
      </c>
      <c r="EH111" s="432" t="str">
        <f t="shared" si="339"/>
        <v/>
      </c>
      <c r="EI111" s="432" t="str">
        <f t="shared" si="340"/>
        <v/>
      </c>
      <c r="EJ111" s="432" t="str">
        <f t="shared" si="340"/>
        <v/>
      </c>
      <c r="EK111" s="432" t="str">
        <f t="shared" si="340"/>
        <v/>
      </c>
      <c r="EL111" s="432" t="str">
        <f t="shared" si="340"/>
        <v/>
      </c>
      <c r="EM111" s="432" t="str">
        <f t="shared" si="340"/>
        <v/>
      </c>
      <c r="EN111" s="432" t="str">
        <f t="shared" si="340"/>
        <v/>
      </c>
      <c r="EO111" s="432" t="str">
        <f t="shared" si="340"/>
        <v/>
      </c>
      <c r="EP111" s="432" t="str">
        <f t="shared" si="340"/>
        <v/>
      </c>
      <c r="EQ111" s="432" t="str">
        <f t="shared" si="340"/>
        <v/>
      </c>
      <c r="ER111" s="432" t="str">
        <f t="shared" si="340"/>
        <v/>
      </c>
      <c r="ES111" s="432" t="str">
        <f t="shared" si="341"/>
        <v/>
      </c>
      <c r="ET111" s="432" t="str">
        <f t="shared" si="341"/>
        <v/>
      </c>
      <c r="EU111" s="432" t="str">
        <f t="shared" si="341"/>
        <v/>
      </c>
      <c r="EV111" s="432" t="str">
        <f t="shared" si="341"/>
        <v/>
      </c>
      <c r="EW111" s="432" t="str">
        <f t="shared" si="341"/>
        <v/>
      </c>
      <c r="EX111" s="432" t="str">
        <f t="shared" si="341"/>
        <v/>
      </c>
      <c r="EY111" s="432" t="str">
        <f t="shared" si="341"/>
        <v/>
      </c>
      <c r="EZ111" s="432" t="str">
        <f t="shared" si="341"/>
        <v/>
      </c>
      <c r="FA111" s="432" t="str">
        <f t="shared" si="341"/>
        <v/>
      </c>
      <c r="FB111" s="432" t="str">
        <f t="shared" si="341"/>
        <v/>
      </c>
      <c r="FC111" s="432" t="str">
        <f t="shared" si="342"/>
        <v/>
      </c>
      <c r="FD111" s="432" t="str">
        <f t="shared" si="342"/>
        <v/>
      </c>
      <c r="FE111" s="432" t="str">
        <f t="shared" si="342"/>
        <v/>
      </c>
      <c r="FF111" s="432" t="str">
        <f t="shared" si="342"/>
        <v/>
      </c>
      <c r="FG111" s="432" t="str">
        <f t="shared" si="342"/>
        <v/>
      </c>
      <c r="FH111" s="432" t="str">
        <f t="shared" si="342"/>
        <v/>
      </c>
      <c r="FI111" s="432" t="str">
        <f t="shared" si="342"/>
        <v/>
      </c>
      <c r="FJ111" s="432" t="str">
        <f t="shared" si="342"/>
        <v/>
      </c>
      <c r="FK111" s="432" t="str">
        <f t="shared" si="342"/>
        <v/>
      </c>
      <c r="FL111" s="432" t="str">
        <f t="shared" si="342"/>
        <v/>
      </c>
      <c r="FM111" s="432" t="str">
        <f t="shared" si="343"/>
        <v/>
      </c>
      <c r="FN111" s="432" t="str">
        <f t="shared" si="343"/>
        <v/>
      </c>
      <c r="FO111" s="432" t="str">
        <f t="shared" si="343"/>
        <v/>
      </c>
      <c r="FP111" s="432" t="str">
        <f t="shared" si="343"/>
        <v/>
      </c>
      <c r="FQ111" s="432" t="str">
        <f t="shared" si="343"/>
        <v/>
      </c>
      <c r="FR111" s="432" t="str">
        <f t="shared" si="343"/>
        <v/>
      </c>
      <c r="FS111" s="432" t="str">
        <f t="shared" si="343"/>
        <v/>
      </c>
      <c r="FT111" s="432" t="str">
        <f t="shared" si="343"/>
        <v/>
      </c>
      <c r="FU111" s="432" t="str">
        <f t="shared" si="343"/>
        <v/>
      </c>
      <c r="FV111" s="432" t="str">
        <f t="shared" si="343"/>
        <v/>
      </c>
      <c r="FW111" s="432" t="str">
        <f t="shared" si="344"/>
        <v/>
      </c>
      <c r="FX111" s="432" t="str">
        <f t="shared" si="344"/>
        <v/>
      </c>
      <c r="FY111" s="432" t="str">
        <f t="shared" si="344"/>
        <v/>
      </c>
      <c r="FZ111" s="432" t="str">
        <f t="shared" si="344"/>
        <v/>
      </c>
      <c r="GA111" s="432" t="str">
        <f t="shared" si="344"/>
        <v/>
      </c>
      <c r="GB111" s="432" t="str">
        <f t="shared" si="344"/>
        <v/>
      </c>
      <c r="GC111" s="432" t="str">
        <f t="shared" si="344"/>
        <v/>
      </c>
      <c r="GD111" s="432" t="str">
        <f t="shared" si="344"/>
        <v/>
      </c>
      <c r="GE111" s="432" t="str">
        <f t="shared" si="344"/>
        <v/>
      </c>
      <c r="GF111" s="432" t="str">
        <f t="shared" si="344"/>
        <v/>
      </c>
      <c r="GG111" s="432" t="str">
        <f t="shared" si="345"/>
        <v/>
      </c>
      <c r="GH111" s="432" t="str">
        <f t="shared" si="345"/>
        <v/>
      </c>
      <c r="GI111" s="432" t="str">
        <f t="shared" si="345"/>
        <v/>
      </c>
      <c r="GJ111" s="432" t="str">
        <f t="shared" si="345"/>
        <v/>
      </c>
      <c r="GK111" s="432" t="str">
        <f t="shared" si="345"/>
        <v/>
      </c>
      <c r="GL111" s="432" t="str">
        <f t="shared" si="345"/>
        <v/>
      </c>
      <c r="GM111" s="432" t="str">
        <f t="shared" si="345"/>
        <v/>
      </c>
      <c r="GN111" s="432" t="str">
        <f t="shared" si="345"/>
        <v/>
      </c>
      <c r="GO111" s="432" t="str">
        <f t="shared" si="345"/>
        <v/>
      </c>
      <c r="GP111" s="432" t="str">
        <f t="shared" si="345"/>
        <v/>
      </c>
      <c r="GQ111" s="432" t="str">
        <f t="shared" si="346"/>
        <v/>
      </c>
      <c r="GR111" s="432" t="str">
        <f t="shared" si="346"/>
        <v/>
      </c>
      <c r="GS111" s="432" t="str">
        <f t="shared" si="346"/>
        <v/>
      </c>
      <c r="GT111" s="432" t="str">
        <f t="shared" si="346"/>
        <v/>
      </c>
      <c r="GU111" s="432" t="str">
        <f t="shared" si="346"/>
        <v/>
      </c>
      <c r="GV111" s="432" t="str">
        <f t="shared" si="346"/>
        <v/>
      </c>
      <c r="GW111" s="432" t="str">
        <f t="shared" si="346"/>
        <v/>
      </c>
      <c r="GX111" s="432" t="str">
        <f t="shared" si="346"/>
        <v/>
      </c>
      <c r="GY111" s="432" t="str">
        <f t="shared" si="346"/>
        <v/>
      </c>
      <c r="GZ111" s="432" t="str">
        <f t="shared" si="346"/>
        <v/>
      </c>
      <c r="HA111" s="432" t="str">
        <f t="shared" si="347"/>
        <v/>
      </c>
      <c r="HB111" s="432" t="str">
        <f t="shared" si="347"/>
        <v/>
      </c>
      <c r="HC111" s="432" t="str">
        <f t="shared" si="347"/>
        <v/>
      </c>
      <c r="HD111" s="432" t="str">
        <f t="shared" si="347"/>
        <v/>
      </c>
      <c r="HE111" s="432" t="str">
        <f t="shared" si="347"/>
        <v/>
      </c>
      <c r="HF111" s="432" t="str">
        <f t="shared" si="347"/>
        <v/>
      </c>
      <c r="HG111" s="432" t="str">
        <f t="shared" si="347"/>
        <v/>
      </c>
      <c r="HH111" s="432" t="str">
        <f t="shared" si="347"/>
        <v/>
      </c>
      <c r="HI111" s="432" t="str">
        <f t="shared" si="347"/>
        <v/>
      </c>
      <c r="HJ111" s="432" t="str">
        <f t="shared" si="347"/>
        <v/>
      </c>
      <c r="HK111" s="432" t="str">
        <f t="shared" si="348"/>
        <v/>
      </c>
      <c r="HL111" s="432" t="str">
        <f t="shared" si="348"/>
        <v/>
      </c>
      <c r="HM111" s="432" t="str">
        <f t="shared" si="348"/>
        <v/>
      </c>
      <c r="HN111" s="432" t="str">
        <f t="shared" si="348"/>
        <v/>
      </c>
      <c r="HO111" s="432" t="str">
        <f t="shared" si="348"/>
        <v/>
      </c>
      <c r="HP111" s="432" t="str">
        <f t="shared" si="348"/>
        <v/>
      </c>
      <c r="HQ111" s="432" t="str">
        <f t="shared" si="348"/>
        <v/>
      </c>
      <c r="HR111" s="432" t="str">
        <f t="shared" si="348"/>
        <v/>
      </c>
      <c r="HS111" s="432" t="str">
        <f t="shared" si="348"/>
        <v/>
      </c>
      <c r="HT111" s="432" t="str">
        <f t="shared" si="348"/>
        <v/>
      </c>
      <c r="HU111" s="432" t="str">
        <f t="shared" si="349"/>
        <v/>
      </c>
      <c r="HV111" s="432" t="str">
        <f t="shared" si="349"/>
        <v/>
      </c>
      <c r="HW111" s="432" t="str">
        <f t="shared" si="349"/>
        <v/>
      </c>
      <c r="HX111" s="432" t="str">
        <f t="shared" si="349"/>
        <v/>
      </c>
      <c r="HY111" s="432" t="str">
        <f t="shared" si="349"/>
        <v/>
      </c>
      <c r="HZ111" s="432" t="str">
        <f t="shared" si="349"/>
        <v/>
      </c>
      <c r="IA111" s="432" t="str">
        <f t="shared" si="349"/>
        <v/>
      </c>
      <c r="IB111" s="432" t="str">
        <f t="shared" si="349"/>
        <v/>
      </c>
      <c r="IC111" s="432" t="str">
        <f t="shared" si="349"/>
        <v/>
      </c>
      <c r="ID111" s="432" t="str">
        <f t="shared" si="349"/>
        <v/>
      </c>
      <c r="IE111" s="432" t="str">
        <f t="shared" si="350"/>
        <v/>
      </c>
      <c r="IF111" s="432" t="str">
        <f t="shared" si="350"/>
        <v/>
      </c>
      <c r="IG111" s="432" t="str">
        <f t="shared" si="350"/>
        <v/>
      </c>
      <c r="IH111" s="432" t="str">
        <f t="shared" si="350"/>
        <v/>
      </c>
      <c r="II111" s="432" t="str">
        <f t="shared" si="350"/>
        <v/>
      </c>
      <c r="IJ111" s="432" t="str">
        <f t="shared" si="350"/>
        <v/>
      </c>
      <c r="IK111" s="432" t="str">
        <f t="shared" si="350"/>
        <v/>
      </c>
      <c r="IL111" s="432" t="str">
        <f t="shared" si="350"/>
        <v/>
      </c>
      <c r="IM111" s="432" t="str">
        <f t="shared" si="350"/>
        <v/>
      </c>
      <c r="IN111" s="432" t="str">
        <f t="shared" si="350"/>
        <v/>
      </c>
      <c r="IO111" s="432" t="str">
        <f t="shared" si="351"/>
        <v/>
      </c>
      <c r="IP111" s="432" t="str">
        <f t="shared" si="351"/>
        <v/>
      </c>
      <c r="IQ111" s="432" t="str">
        <f t="shared" si="351"/>
        <v/>
      </c>
      <c r="IR111" s="432" t="str">
        <f t="shared" si="351"/>
        <v/>
      </c>
      <c r="IS111" s="432" t="str">
        <f t="shared" si="351"/>
        <v/>
      </c>
      <c r="IT111" s="432" t="str">
        <f t="shared" si="351"/>
        <v/>
      </c>
      <c r="IU111" s="432" t="str">
        <f t="shared" si="351"/>
        <v/>
      </c>
      <c r="IV111" s="432" t="str">
        <f t="shared" si="351"/>
        <v/>
      </c>
      <c r="IW111" s="432" t="str">
        <f t="shared" si="351"/>
        <v/>
      </c>
      <c r="IX111" s="432" t="str">
        <f t="shared" si="351"/>
        <v/>
      </c>
      <c r="IY111" s="432" t="str">
        <f t="shared" si="352"/>
        <v/>
      </c>
      <c r="IZ111" s="432" t="str">
        <f t="shared" si="352"/>
        <v/>
      </c>
      <c r="JA111" s="432" t="str">
        <f t="shared" si="352"/>
        <v/>
      </c>
      <c r="JB111" s="432" t="str">
        <f t="shared" si="352"/>
        <v/>
      </c>
      <c r="JC111" s="432" t="str">
        <f t="shared" si="352"/>
        <v/>
      </c>
      <c r="JD111" s="432" t="str">
        <f t="shared" si="352"/>
        <v/>
      </c>
      <c r="JE111" s="432" t="str">
        <f t="shared" si="352"/>
        <v/>
      </c>
      <c r="JF111" s="432" t="str">
        <f t="shared" si="352"/>
        <v/>
      </c>
      <c r="JG111" s="432" t="str">
        <f t="shared" si="352"/>
        <v/>
      </c>
      <c r="JH111" s="432" t="str">
        <f t="shared" si="352"/>
        <v/>
      </c>
      <c r="JI111" s="432" t="str">
        <f t="shared" si="353"/>
        <v/>
      </c>
      <c r="JJ111" s="432" t="str">
        <f t="shared" si="353"/>
        <v/>
      </c>
      <c r="JK111" s="432" t="str">
        <f t="shared" si="353"/>
        <v/>
      </c>
      <c r="JL111" s="432" t="str">
        <f t="shared" si="353"/>
        <v/>
      </c>
      <c r="JM111" s="432" t="str">
        <f t="shared" si="353"/>
        <v/>
      </c>
      <c r="JN111" s="432" t="str">
        <f t="shared" si="353"/>
        <v/>
      </c>
      <c r="JO111" s="432" t="str">
        <f t="shared" si="353"/>
        <v/>
      </c>
      <c r="JP111" s="432" t="str">
        <f t="shared" si="353"/>
        <v/>
      </c>
      <c r="JQ111" s="432" t="str">
        <f t="shared" si="353"/>
        <v/>
      </c>
      <c r="JR111" s="432" t="str">
        <f t="shared" si="353"/>
        <v/>
      </c>
      <c r="JS111" s="432" t="str">
        <f t="shared" si="354"/>
        <v/>
      </c>
      <c r="JT111" s="432" t="str">
        <f t="shared" si="354"/>
        <v/>
      </c>
      <c r="JU111" s="432" t="str">
        <f t="shared" si="354"/>
        <v/>
      </c>
      <c r="JV111" s="432" t="str">
        <f t="shared" si="354"/>
        <v/>
      </c>
      <c r="JW111" s="432" t="str">
        <f t="shared" si="354"/>
        <v/>
      </c>
      <c r="JX111" s="432" t="str">
        <f t="shared" si="354"/>
        <v/>
      </c>
      <c r="JY111" s="432" t="str">
        <f t="shared" si="354"/>
        <v/>
      </c>
      <c r="JZ111" s="432" t="str">
        <f t="shared" si="354"/>
        <v/>
      </c>
      <c r="KA111" s="432" t="str">
        <f t="shared" si="354"/>
        <v/>
      </c>
      <c r="KB111" s="432" t="str">
        <f t="shared" si="354"/>
        <v/>
      </c>
      <c r="KC111" s="432" t="str">
        <f t="shared" si="355"/>
        <v/>
      </c>
      <c r="KD111" s="432" t="str">
        <f t="shared" si="355"/>
        <v/>
      </c>
      <c r="KE111" s="432" t="str">
        <f t="shared" si="355"/>
        <v/>
      </c>
      <c r="KF111" s="432" t="str">
        <f t="shared" si="355"/>
        <v/>
      </c>
      <c r="KG111" s="432" t="str">
        <f t="shared" si="355"/>
        <v/>
      </c>
      <c r="KH111" s="432" t="str">
        <f t="shared" si="355"/>
        <v/>
      </c>
      <c r="KI111" s="432" t="str">
        <f t="shared" si="355"/>
        <v/>
      </c>
      <c r="KJ111" s="432" t="str">
        <f t="shared" si="355"/>
        <v/>
      </c>
      <c r="KK111" s="432" t="str">
        <f t="shared" si="355"/>
        <v/>
      </c>
      <c r="KL111" s="432" t="str">
        <f t="shared" si="355"/>
        <v/>
      </c>
      <c r="KM111" s="432" t="str">
        <f t="shared" si="356"/>
        <v/>
      </c>
      <c r="KN111" s="432" t="str">
        <f t="shared" si="356"/>
        <v/>
      </c>
      <c r="KO111" s="432" t="str">
        <f t="shared" si="356"/>
        <v/>
      </c>
      <c r="KP111" s="432" t="str">
        <f t="shared" si="356"/>
        <v/>
      </c>
      <c r="KQ111" s="432" t="str">
        <f t="shared" si="356"/>
        <v/>
      </c>
      <c r="KR111" s="432" t="str">
        <f t="shared" si="356"/>
        <v/>
      </c>
      <c r="KS111" s="432" t="str">
        <f t="shared" si="356"/>
        <v/>
      </c>
      <c r="KT111" s="432" t="str">
        <f t="shared" si="356"/>
        <v/>
      </c>
      <c r="KU111" s="432" t="str">
        <f t="shared" si="356"/>
        <v/>
      </c>
      <c r="KV111" s="432" t="str">
        <f t="shared" si="356"/>
        <v/>
      </c>
      <c r="KW111" s="432" t="str">
        <f t="shared" si="357"/>
        <v/>
      </c>
      <c r="KX111" s="432" t="str">
        <f t="shared" si="357"/>
        <v/>
      </c>
      <c r="KY111" s="432" t="str">
        <f t="shared" si="357"/>
        <v/>
      </c>
      <c r="KZ111" s="432" t="str">
        <f t="shared" si="357"/>
        <v/>
      </c>
      <c r="LA111" s="432" t="str">
        <f t="shared" si="357"/>
        <v/>
      </c>
      <c r="LB111" s="432" t="str">
        <f t="shared" si="357"/>
        <v/>
      </c>
      <c r="LC111" s="432" t="str">
        <f t="shared" si="357"/>
        <v/>
      </c>
      <c r="LD111" s="432" t="str">
        <f t="shared" si="357"/>
        <v/>
      </c>
      <c r="LE111" s="432" t="str">
        <f t="shared" si="357"/>
        <v/>
      </c>
      <c r="LF111" s="432" t="str">
        <f t="shared" si="357"/>
        <v/>
      </c>
      <c r="LG111" s="432" t="str">
        <f t="shared" si="358"/>
        <v/>
      </c>
      <c r="LH111" s="432" t="str">
        <f t="shared" si="358"/>
        <v/>
      </c>
      <c r="LI111" s="432" t="str">
        <f t="shared" si="358"/>
        <v/>
      </c>
      <c r="LJ111" s="432" t="str">
        <f t="shared" si="358"/>
        <v/>
      </c>
      <c r="LK111" s="432" t="str">
        <f t="shared" si="358"/>
        <v/>
      </c>
      <c r="LL111" s="432" t="str">
        <f t="shared" si="358"/>
        <v/>
      </c>
      <c r="LM111" s="432" t="str">
        <f t="shared" si="358"/>
        <v/>
      </c>
      <c r="LN111" s="432" t="str">
        <f t="shared" si="358"/>
        <v/>
      </c>
      <c r="LO111" s="432" t="str">
        <f t="shared" si="358"/>
        <v/>
      </c>
      <c r="LP111" s="432" t="str">
        <f t="shared" si="358"/>
        <v/>
      </c>
      <c r="LQ111" s="432" t="str">
        <f t="shared" si="359"/>
        <v/>
      </c>
      <c r="LR111" s="432" t="str">
        <f t="shared" si="359"/>
        <v/>
      </c>
      <c r="LS111" s="432" t="str">
        <f t="shared" si="359"/>
        <v/>
      </c>
      <c r="LT111" s="432" t="str">
        <f t="shared" si="359"/>
        <v/>
      </c>
      <c r="LU111" s="432" t="str">
        <f t="shared" si="359"/>
        <v/>
      </c>
      <c r="LV111" s="432" t="str">
        <f t="shared" si="359"/>
        <v/>
      </c>
      <c r="LW111" s="432" t="str">
        <f t="shared" si="359"/>
        <v/>
      </c>
      <c r="LX111" s="432" t="str">
        <f t="shared" si="359"/>
        <v/>
      </c>
      <c r="LY111" s="432" t="str">
        <f t="shared" si="359"/>
        <v/>
      </c>
      <c r="LZ111" s="432" t="str">
        <f t="shared" si="359"/>
        <v/>
      </c>
      <c r="MA111" s="432" t="str">
        <f t="shared" si="360"/>
        <v/>
      </c>
      <c r="MB111" s="432" t="str">
        <f t="shared" si="360"/>
        <v/>
      </c>
      <c r="MC111" s="432" t="str">
        <f t="shared" si="360"/>
        <v/>
      </c>
      <c r="MD111" s="432" t="str">
        <f t="shared" si="360"/>
        <v/>
      </c>
      <c r="ME111" s="432" t="str">
        <f t="shared" si="360"/>
        <v/>
      </c>
      <c r="MF111" s="432" t="str">
        <f t="shared" si="360"/>
        <v/>
      </c>
      <c r="MG111" s="432" t="str">
        <f t="shared" si="360"/>
        <v/>
      </c>
      <c r="MH111" s="432" t="str">
        <f t="shared" si="360"/>
        <v/>
      </c>
      <c r="MI111" s="432" t="str">
        <f t="shared" si="360"/>
        <v/>
      </c>
      <c r="MJ111" s="432" t="str">
        <f t="shared" si="360"/>
        <v/>
      </c>
      <c r="MK111" s="432" t="str">
        <f t="shared" si="361"/>
        <v/>
      </c>
      <c r="ML111" s="432" t="str">
        <f t="shared" si="361"/>
        <v/>
      </c>
      <c r="MM111" s="432" t="str">
        <f t="shared" si="361"/>
        <v/>
      </c>
      <c r="MN111" s="432" t="str">
        <f t="shared" si="361"/>
        <v/>
      </c>
      <c r="MO111" s="432" t="str">
        <f t="shared" si="361"/>
        <v/>
      </c>
      <c r="MP111" s="432" t="str">
        <f t="shared" si="361"/>
        <v/>
      </c>
      <c r="MQ111" s="432" t="str">
        <f t="shared" si="361"/>
        <v/>
      </c>
      <c r="MR111" s="432" t="str">
        <f t="shared" si="361"/>
        <v/>
      </c>
      <c r="MS111" s="432" t="str">
        <f t="shared" si="361"/>
        <v/>
      </c>
      <c r="MT111" s="432" t="str">
        <f t="shared" si="361"/>
        <v/>
      </c>
      <c r="MU111" s="432" t="str">
        <f t="shared" si="362"/>
        <v/>
      </c>
      <c r="MV111" s="432" t="str">
        <f t="shared" si="362"/>
        <v/>
      </c>
      <c r="MW111" s="432" t="str">
        <f t="shared" si="362"/>
        <v/>
      </c>
      <c r="MX111" s="432" t="str">
        <f t="shared" si="362"/>
        <v/>
      </c>
      <c r="MY111" s="432" t="str">
        <f t="shared" si="362"/>
        <v/>
      </c>
      <c r="MZ111" s="432" t="str">
        <f t="shared" si="362"/>
        <v/>
      </c>
      <c r="NA111" s="432" t="str">
        <f t="shared" si="362"/>
        <v/>
      </c>
      <c r="NB111" s="432" t="str">
        <f t="shared" si="362"/>
        <v/>
      </c>
      <c r="NC111" s="432" t="str">
        <f t="shared" si="362"/>
        <v/>
      </c>
      <c r="ND111" s="432" t="str">
        <f t="shared" si="362"/>
        <v/>
      </c>
      <c r="NE111" s="432" t="str">
        <f t="shared" si="363"/>
        <v/>
      </c>
      <c r="NF111" s="432" t="str">
        <f t="shared" si="363"/>
        <v/>
      </c>
      <c r="NG111" s="432" t="str">
        <f t="shared" si="363"/>
        <v/>
      </c>
      <c r="NH111" s="432" t="str">
        <f t="shared" si="363"/>
        <v/>
      </c>
      <c r="NI111" s="432" t="str">
        <f t="shared" si="363"/>
        <v/>
      </c>
      <c r="NJ111" s="432" t="str">
        <f t="shared" si="363"/>
        <v/>
      </c>
      <c r="NK111" s="432" t="str">
        <f t="shared" si="363"/>
        <v/>
      </c>
      <c r="NL111" s="432" t="str">
        <f t="shared" si="363"/>
        <v/>
      </c>
      <c r="NM111" s="432" t="str">
        <f t="shared" si="363"/>
        <v/>
      </c>
      <c r="NN111" s="432" t="str">
        <f t="shared" si="363"/>
        <v/>
      </c>
      <c r="NO111" s="432" t="str">
        <f t="shared" si="364"/>
        <v/>
      </c>
      <c r="NP111" s="432" t="str">
        <f t="shared" si="364"/>
        <v/>
      </c>
      <c r="NQ111" s="432" t="str">
        <f t="shared" si="364"/>
        <v/>
      </c>
      <c r="NR111" s="432" t="str">
        <f t="shared" si="364"/>
        <v/>
      </c>
      <c r="NS111" s="432" t="str">
        <f t="shared" si="364"/>
        <v/>
      </c>
      <c r="NT111" s="432" t="str">
        <f t="shared" si="364"/>
        <v/>
      </c>
      <c r="NU111" s="432" t="str">
        <f t="shared" si="364"/>
        <v/>
      </c>
      <c r="NV111" s="432" t="str">
        <f t="shared" si="364"/>
        <v/>
      </c>
      <c r="NW111" s="432" t="str">
        <f t="shared" si="364"/>
        <v/>
      </c>
      <c r="NX111" s="432" t="str">
        <f t="shared" si="364"/>
        <v/>
      </c>
      <c r="NY111" s="432" t="str">
        <f t="shared" si="365"/>
        <v/>
      </c>
      <c r="NZ111" s="432" t="str">
        <f t="shared" si="365"/>
        <v/>
      </c>
      <c r="OA111" s="432" t="str">
        <f t="shared" si="365"/>
        <v/>
      </c>
      <c r="OB111" s="432" t="str">
        <f t="shared" si="365"/>
        <v/>
      </c>
      <c r="OC111" s="432" t="str">
        <f t="shared" si="365"/>
        <v/>
      </c>
      <c r="OD111" s="432" t="str">
        <f t="shared" si="365"/>
        <v/>
      </c>
      <c r="OE111" s="432" t="str">
        <f t="shared" si="365"/>
        <v/>
      </c>
      <c r="OF111" s="432" t="str">
        <f t="shared" si="365"/>
        <v/>
      </c>
      <c r="OG111" s="432" t="str">
        <f t="shared" si="365"/>
        <v/>
      </c>
      <c r="OH111" s="432" t="str">
        <f t="shared" si="365"/>
        <v/>
      </c>
      <c r="OI111" s="432" t="str">
        <f t="shared" si="366"/>
        <v/>
      </c>
      <c r="OJ111" s="432" t="str">
        <f t="shared" si="366"/>
        <v/>
      </c>
      <c r="OK111" s="432" t="str">
        <f t="shared" si="366"/>
        <v/>
      </c>
      <c r="OL111" s="432" t="str">
        <f t="shared" si="366"/>
        <v/>
      </c>
      <c r="OM111" s="432" t="str">
        <f t="shared" si="366"/>
        <v/>
      </c>
      <c r="ON111" s="432" t="str">
        <f t="shared" si="366"/>
        <v/>
      </c>
      <c r="OO111" s="432" t="str">
        <f t="shared" si="366"/>
        <v/>
      </c>
      <c r="OP111" s="432" t="str">
        <f t="shared" si="366"/>
        <v/>
      </c>
      <c r="OQ111" s="432" t="str">
        <f t="shared" si="366"/>
        <v/>
      </c>
      <c r="OR111" s="432" t="str">
        <f t="shared" si="366"/>
        <v/>
      </c>
      <c r="OS111" s="432" t="str">
        <f t="shared" si="367"/>
        <v/>
      </c>
      <c r="OT111" s="432" t="str">
        <f t="shared" si="367"/>
        <v/>
      </c>
      <c r="OU111" s="432" t="str">
        <f t="shared" si="367"/>
        <v/>
      </c>
      <c r="OV111" s="432" t="str">
        <f t="shared" si="367"/>
        <v/>
      </c>
      <c r="OW111" s="432" t="str">
        <f t="shared" si="367"/>
        <v/>
      </c>
      <c r="OX111" s="432" t="str">
        <f t="shared" si="367"/>
        <v/>
      </c>
      <c r="OY111" s="432" t="str">
        <f t="shared" si="367"/>
        <v/>
      </c>
      <c r="OZ111" s="432" t="str">
        <f t="shared" si="367"/>
        <v/>
      </c>
      <c r="PA111" s="432" t="str">
        <f t="shared" si="367"/>
        <v/>
      </c>
      <c r="PB111" s="432" t="str">
        <f t="shared" si="367"/>
        <v/>
      </c>
      <c r="PC111" s="432" t="str">
        <f t="shared" si="367"/>
        <v/>
      </c>
      <c r="PD111" s="432" t="str">
        <f t="shared" si="367"/>
        <v/>
      </c>
      <c r="PE111" s="432" t="str">
        <f t="shared" si="367"/>
        <v/>
      </c>
    </row>
    <row r="112" spans="1:421" ht="15.6">
      <c r="A112" s="549"/>
      <c r="B112" s="550"/>
      <c r="C112" s="948"/>
      <c r="D112" s="550"/>
      <c r="E112" s="554"/>
      <c r="F112" s="550"/>
      <c r="G112" s="551"/>
      <c r="H112" s="552"/>
      <c r="I112" s="553"/>
      <c r="J112" s="554"/>
      <c r="K112" s="554" t="str">
        <f t="shared" si="284"/>
        <v/>
      </c>
      <c r="L112" s="657" t="str">
        <f t="shared" si="285"/>
        <v/>
      </c>
      <c r="M112" s="952" t="str">
        <f t="shared" si="283"/>
        <v/>
      </c>
      <c r="N112" s="952" t="str">
        <f t="shared" si="286"/>
        <v/>
      </c>
      <c r="O112" s="1487"/>
      <c r="P112" s="1487"/>
      <c r="Q112" s="98"/>
      <c r="R112" s="167" t="str">
        <f t="shared" si="287"/>
        <v/>
      </c>
      <c r="S112" s="167" t="str">
        <f t="shared" si="288"/>
        <v/>
      </c>
      <c r="T112" s="167" t="str">
        <f t="shared" si="289"/>
        <v/>
      </c>
      <c r="U112" s="167" t="str">
        <f t="shared" si="290"/>
        <v/>
      </c>
      <c r="V112" s="85" t="s">
        <v>713</v>
      </c>
      <c r="W112" s="450">
        <v>13.83333333333333</v>
      </c>
      <c r="X112" s="167" t="str">
        <f t="shared" si="291"/>
        <v/>
      </c>
      <c r="Y112" s="167" t="str">
        <f t="shared" si="292"/>
        <v/>
      </c>
      <c r="Z112" s="167" t="str">
        <f t="shared" si="293"/>
        <v/>
      </c>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432" t="str">
        <f t="shared" si="331"/>
        <v/>
      </c>
      <c r="AX112" s="432" t="str">
        <f t="shared" si="331"/>
        <v/>
      </c>
      <c r="AY112" s="432" t="str">
        <f t="shared" si="331"/>
        <v/>
      </c>
      <c r="AZ112" s="432" t="str">
        <f t="shared" si="331"/>
        <v/>
      </c>
      <c r="BA112" s="432" t="str">
        <f t="shared" si="331"/>
        <v/>
      </c>
      <c r="BB112" s="432" t="str">
        <f t="shared" si="331"/>
        <v/>
      </c>
      <c r="BC112" s="432" t="str">
        <f t="shared" si="331"/>
        <v/>
      </c>
      <c r="BD112" s="432" t="str">
        <f t="shared" si="331"/>
        <v/>
      </c>
      <c r="BE112" s="432" t="str">
        <f t="shared" si="331"/>
        <v/>
      </c>
      <c r="BF112" s="432" t="str">
        <f t="shared" si="331"/>
        <v/>
      </c>
      <c r="BG112" s="432" t="str">
        <f t="shared" si="332"/>
        <v/>
      </c>
      <c r="BH112" s="432" t="str">
        <f t="shared" si="332"/>
        <v/>
      </c>
      <c r="BI112" s="432" t="str">
        <f t="shared" si="332"/>
        <v/>
      </c>
      <c r="BJ112" s="432" t="str">
        <f t="shared" si="332"/>
        <v/>
      </c>
      <c r="BK112" s="432" t="str">
        <f t="shared" si="332"/>
        <v/>
      </c>
      <c r="BL112" s="432" t="str">
        <f t="shared" si="332"/>
        <v/>
      </c>
      <c r="BM112" s="432" t="str">
        <f t="shared" si="332"/>
        <v/>
      </c>
      <c r="BN112" s="432" t="str">
        <f t="shared" si="332"/>
        <v/>
      </c>
      <c r="BO112" s="432" t="str">
        <f t="shared" si="332"/>
        <v/>
      </c>
      <c r="BP112" s="432" t="str">
        <f t="shared" si="332"/>
        <v/>
      </c>
      <c r="BQ112" s="432" t="str">
        <f t="shared" si="333"/>
        <v/>
      </c>
      <c r="BR112" s="432" t="str">
        <f t="shared" si="333"/>
        <v/>
      </c>
      <c r="BS112" s="432" t="str">
        <f t="shared" si="333"/>
        <v/>
      </c>
      <c r="BT112" s="432" t="str">
        <f t="shared" si="333"/>
        <v/>
      </c>
      <c r="BU112" s="432" t="str">
        <f t="shared" si="333"/>
        <v/>
      </c>
      <c r="BV112" s="432" t="str">
        <f t="shared" si="333"/>
        <v/>
      </c>
      <c r="BW112" s="432" t="str">
        <f t="shared" si="333"/>
        <v/>
      </c>
      <c r="BX112" s="432" t="str">
        <f t="shared" si="333"/>
        <v/>
      </c>
      <c r="BY112" s="432" t="str">
        <f t="shared" si="333"/>
        <v/>
      </c>
      <c r="BZ112" s="432" t="str">
        <f t="shared" si="333"/>
        <v/>
      </c>
      <c r="CA112" s="432" t="str">
        <f t="shared" si="334"/>
        <v/>
      </c>
      <c r="CB112" s="432" t="str">
        <f t="shared" si="334"/>
        <v/>
      </c>
      <c r="CC112" s="432" t="str">
        <f t="shared" si="334"/>
        <v/>
      </c>
      <c r="CD112" s="432" t="str">
        <f t="shared" si="334"/>
        <v/>
      </c>
      <c r="CE112" s="432" t="str">
        <f t="shared" si="334"/>
        <v/>
      </c>
      <c r="CF112" s="432" t="str">
        <f t="shared" si="334"/>
        <v/>
      </c>
      <c r="CG112" s="432" t="str">
        <f t="shared" si="334"/>
        <v/>
      </c>
      <c r="CH112" s="432" t="str">
        <f t="shared" si="334"/>
        <v/>
      </c>
      <c r="CI112" s="432" t="str">
        <f t="shared" si="334"/>
        <v/>
      </c>
      <c r="CJ112" s="432" t="str">
        <f t="shared" si="334"/>
        <v/>
      </c>
      <c r="CK112" s="432" t="str">
        <f t="shared" si="335"/>
        <v/>
      </c>
      <c r="CL112" s="432" t="str">
        <f t="shared" si="335"/>
        <v/>
      </c>
      <c r="CM112" s="432" t="str">
        <f t="shared" si="335"/>
        <v/>
      </c>
      <c r="CN112" s="432" t="str">
        <f t="shared" si="335"/>
        <v/>
      </c>
      <c r="CO112" s="432" t="str">
        <f t="shared" si="335"/>
        <v/>
      </c>
      <c r="CP112" s="432" t="str">
        <f t="shared" si="335"/>
        <v/>
      </c>
      <c r="CQ112" s="432" t="str">
        <f t="shared" si="335"/>
        <v/>
      </c>
      <c r="CR112" s="432" t="str">
        <f t="shared" si="335"/>
        <v/>
      </c>
      <c r="CS112" s="432" t="str">
        <f t="shared" si="335"/>
        <v/>
      </c>
      <c r="CT112" s="432" t="str">
        <f t="shared" si="335"/>
        <v/>
      </c>
      <c r="CU112" s="432" t="str">
        <f t="shared" si="336"/>
        <v/>
      </c>
      <c r="CV112" s="432" t="str">
        <f t="shared" si="336"/>
        <v/>
      </c>
      <c r="CW112" s="432" t="str">
        <f t="shared" si="336"/>
        <v/>
      </c>
      <c r="CX112" s="432" t="str">
        <f t="shared" si="336"/>
        <v/>
      </c>
      <c r="CY112" s="432" t="str">
        <f t="shared" si="336"/>
        <v/>
      </c>
      <c r="CZ112" s="432" t="str">
        <f t="shared" si="336"/>
        <v/>
      </c>
      <c r="DA112" s="432" t="str">
        <f t="shared" si="336"/>
        <v/>
      </c>
      <c r="DB112" s="432" t="str">
        <f t="shared" si="336"/>
        <v/>
      </c>
      <c r="DC112" s="432" t="str">
        <f t="shared" si="336"/>
        <v/>
      </c>
      <c r="DD112" s="432" t="str">
        <f t="shared" si="336"/>
        <v/>
      </c>
      <c r="DE112" s="432" t="str">
        <f t="shared" si="337"/>
        <v/>
      </c>
      <c r="DF112" s="432" t="str">
        <f t="shared" si="337"/>
        <v/>
      </c>
      <c r="DG112" s="432" t="str">
        <f t="shared" si="337"/>
        <v/>
      </c>
      <c r="DH112" s="432" t="str">
        <f t="shared" si="337"/>
        <v/>
      </c>
      <c r="DI112" s="432" t="str">
        <f t="shared" si="337"/>
        <v/>
      </c>
      <c r="DJ112" s="432" t="str">
        <f t="shared" si="337"/>
        <v/>
      </c>
      <c r="DK112" s="432" t="str">
        <f t="shared" si="337"/>
        <v/>
      </c>
      <c r="DL112" s="432" t="str">
        <f t="shared" si="337"/>
        <v/>
      </c>
      <c r="DM112" s="432" t="str">
        <f t="shared" si="337"/>
        <v/>
      </c>
      <c r="DN112" s="432" t="str">
        <f t="shared" si="337"/>
        <v/>
      </c>
      <c r="DO112" s="432" t="str">
        <f t="shared" si="338"/>
        <v/>
      </c>
      <c r="DP112" s="432" t="str">
        <f t="shared" si="338"/>
        <v/>
      </c>
      <c r="DQ112" s="432" t="str">
        <f t="shared" si="338"/>
        <v/>
      </c>
      <c r="DR112" s="432" t="str">
        <f t="shared" si="338"/>
        <v/>
      </c>
      <c r="DS112" s="432" t="str">
        <f t="shared" si="338"/>
        <v/>
      </c>
      <c r="DT112" s="432" t="str">
        <f t="shared" si="338"/>
        <v/>
      </c>
      <c r="DU112" s="432" t="str">
        <f t="shared" si="338"/>
        <v/>
      </c>
      <c r="DV112" s="432" t="str">
        <f t="shared" si="338"/>
        <v/>
      </c>
      <c r="DW112" s="432" t="str">
        <f t="shared" si="338"/>
        <v/>
      </c>
      <c r="DX112" s="432" t="str">
        <f t="shared" si="338"/>
        <v/>
      </c>
      <c r="DY112" s="432" t="str">
        <f t="shared" si="339"/>
        <v/>
      </c>
      <c r="DZ112" s="432" t="str">
        <f t="shared" si="339"/>
        <v/>
      </c>
      <c r="EA112" s="432" t="str">
        <f t="shared" si="339"/>
        <v/>
      </c>
      <c r="EB112" s="432" t="str">
        <f t="shared" si="339"/>
        <v/>
      </c>
      <c r="EC112" s="432" t="str">
        <f t="shared" si="339"/>
        <v/>
      </c>
      <c r="ED112" s="432" t="str">
        <f t="shared" si="339"/>
        <v/>
      </c>
      <c r="EE112" s="432" t="str">
        <f t="shared" si="339"/>
        <v/>
      </c>
      <c r="EF112" s="432" t="str">
        <f t="shared" si="339"/>
        <v/>
      </c>
      <c r="EG112" s="432" t="str">
        <f t="shared" si="339"/>
        <v/>
      </c>
      <c r="EH112" s="432" t="str">
        <f t="shared" si="339"/>
        <v/>
      </c>
      <c r="EI112" s="432" t="str">
        <f t="shared" si="340"/>
        <v/>
      </c>
      <c r="EJ112" s="432" t="str">
        <f t="shared" si="340"/>
        <v/>
      </c>
      <c r="EK112" s="432" t="str">
        <f t="shared" si="340"/>
        <v/>
      </c>
      <c r="EL112" s="432" t="str">
        <f t="shared" si="340"/>
        <v/>
      </c>
      <c r="EM112" s="432" t="str">
        <f t="shared" si="340"/>
        <v/>
      </c>
      <c r="EN112" s="432" t="str">
        <f t="shared" si="340"/>
        <v/>
      </c>
      <c r="EO112" s="432" t="str">
        <f t="shared" si="340"/>
        <v/>
      </c>
      <c r="EP112" s="432" t="str">
        <f t="shared" si="340"/>
        <v/>
      </c>
      <c r="EQ112" s="432" t="str">
        <f t="shared" si="340"/>
        <v/>
      </c>
      <c r="ER112" s="432" t="str">
        <f t="shared" si="340"/>
        <v/>
      </c>
      <c r="ES112" s="432" t="str">
        <f t="shared" si="341"/>
        <v/>
      </c>
      <c r="ET112" s="432" t="str">
        <f t="shared" si="341"/>
        <v/>
      </c>
      <c r="EU112" s="432" t="str">
        <f t="shared" si="341"/>
        <v/>
      </c>
      <c r="EV112" s="432" t="str">
        <f t="shared" si="341"/>
        <v/>
      </c>
      <c r="EW112" s="432" t="str">
        <f t="shared" si="341"/>
        <v/>
      </c>
      <c r="EX112" s="432" t="str">
        <f t="shared" si="341"/>
        <v/>
      </c>
      <c r="EY112" s="432" t="str">
        <f t="shared" si="341"/>
        <v/>
      </c>
      <c r="EZ112" s="432" t="str">
        <f t="shared" si="341"/>
        <v/>
      </c>
      <c r="FA112" s="432" t="str">
        <f t="shared" si="341"/>
        <v/>
      </c>
      <c r="FB112" s="432" t="str">
        <f t="shared" si="341"/>
        <v/>
      </c>
      <c r="FC112" s="432" t="str">
        <f t="shared" si="342"/>
        <v/>
      </c>
      <c r="FD112" s="432" t="str">
        <f t="shared" si="342"/>
        <v/>
      </c>
      <c r="FE112" s="432" t="str">
        <f t="shared" si="342"/>
        <v/>
      </c>
      <c r="FF112" s="432" t="str">
        <f t="shared" si="342"/>
        <v/>
      </c>
      <c r="FG112" s="432" t="str">
        <f t="shared" si="342"/>
        <v/>
      </c>
      <c r="FH112" s="432" t="str">
        <f t="shared" si="342"/>
        <v/>
      </c>
      <c r="FI112" s="432" t="str">
        <f t="shared" si="342"/>
        <v/>
      </c>
      <c r="FJ112" s="432" t="str">
        <f t="shared" si="342"/>
        <v/>
      </c>
      <c r="FK112" s="432" t="str">
        <f t="shared" si="342"/>
        <v/>
      </c>
      <c r="FL112" s="432" t="str">
        <f t="shared" si="342"/>
        <v/>
      </c>
      <c r="FM112" s="432" t="str">
        <f t="shared" si="343"/>
        <v/>
      </c>
      <c r="FN112" s="432" t="str">
        <f t="shared" si="343"/>
        <v/>
      </c>
      <c r="FO112" s="432" t="str">
        <f t="shared" si="343"/>
        <v/>
      </c>
      <c r="FP112" s="432" t="str">
        <f t="shared" si="343"/>
        <v/>
      </c>
      <c r="FQ112" s="432" t="str">
        <f t="shared" si="343"/>
        <v/>
      </c>
      <c r="FR112" s="432" t="str">
        <f t="shared" si="343"/>
        <v/>
      </c>
      <c r="FS112" s="432" t="str">
        <f t="shared" si="343"/>
        <v/>
      </c>
      <c r="FT112" s="432" t="str">
        <f t="shared" si="343"/>
        <v/>
      </c>
      <c r="FU112" s="432" t="str">
        <f t="shared" si="343"/>
        <v/>
      </c>
      <c r="FV112" s="432" t="str">
        <f t="shared" si="343"/>
        <v/>
      </c>
      <c r="FW112" s="432" t="str">
        <f t="shared" si="344"/>
        <v/>
      </c>
      <c r="FX112" s="432" t="str">
        <f t="shared" si="344"/>
        <v/>
      </c>
      <c r="FY112" s="432" t="str">
        <f t="shared" si="344"/>
        <v/>
      </c>
      <c r="FZ112" s="432" t="str">
        <f t="shared" si="344"/>
        <v/>
      </c>
      <c r="GA112" s="432" t="str">
        <f t="shared" si="344"/>
        <v/>
      </c>
      <c r="GB112" s="432" t="str">
        <f t="shared" si="344"/>
        <v/>
      </c>
      <c r="GC112" s="432" t="str">
        <f t="shared" si="344"/>
        <v/>
      </c>
      <c r="GD112" s="432" t="str">
        <f t="shared" si="344"/>
        <v/>
      </c>
      <c r="GE112" s="432" t="str">
        <f t="shared" si="344"/>
        <v/>
      </c>
      <c r="GF112" s="432" t="str">
        <f t="shared" si="344"/>
        <v/>
      </c>
      <c r="GG112" s="432" t="str">
        <f t="shared" si="345"/>
        <v/>
      </c>
      <c r="GH112" s="432" t="str">
        <f t="shared" si="345"/>
        <v/>
      </c>
      <c r="GI112" s="432" t="str">
        <f t="shared" si="345"/>
        <v/>
      </c>
      <c r="GJ112" s="432" t="str">
        <f t="shared" si="345"/>
        <v/>
      </c>
      <c r="GK112" s="432" t="str">
        <f t="shared" si="345"/>
        <v/>
      </c>
      <c r="GL112" s="432" t="str">
        <f t="shared" si="345"/>
        <v/>
      </c>
      <c r="GM112" s="432" t="str">
        <f t="shared" si="345"/>
        <v/>
      </c>
      <c r="GN112" s="432" t="str">
        <f t="shared" si="345"/>
        <v/>
      </c>
      <c r="GO112" s="432" t="str">
        <f t="shared" si="345"/>
        <v/>
      </c>
      <c r="GP112" s="432" t="str">
        <f t="shared" si="345"/>
        <v/>
      </c>
      <c r="GQ112" s="432" t="str">
        <f t="shared" si="346"/>
        <v/>
      </c>
      <c r="GR112" s="432" t="str">
        <f t="shared" si="346"/>
        <v/>
      </c>
      <c r="GS112" s="432" t="str">
        <f t="shared" si="346"/>
        <v/>
      </c>
      <c r="GT112" s="432" t="str">
        <f t="shared" si="346"/>
        <v/>
      </c>
      <c r="GU112" s="432" t="str">
        <f t="shared" si="346"/>
        <v/>
      </c>
      <c r="GV112" s="432" t="str">
        <f t="shared" si="346"/>
        <v/>
      </c>
      <c r="GW112" s="432" t="str">
        <f t="shared" si="346"/>
        <v/>
      </c>
      <c r="GX112" s="432" t="str">
        <f t="shared" si="346"/>
        <v/>
      </c>
      <c r="GY112" s="432" t="str">
        <f t="shared" si="346"/>
        <v/>
      </c>
      <c r="GZ112" s="432" t="str">
        <f t="shared" si="346"/>
        <v/>
      </c>
      <c r="HA112" s="432" t="str">
        <f t="shared" si="347"/>
        <v/>
      </c>
      <c r="HB112" s="432" t="str">
        <f t="shared" si="347"/>
        <v/>
      </c>
      <c r="HC112" s="432" t="str">
        <f t="shared" si="347"/>
        <v/>
      </c>
      <c r="HD112" s="432" t="str">
        <f t="shared" si="347"/>
        <v/>
      </c>
      <c r="HE112" s="432" t="str">
        <f t="shared" si="347"/>
        <v/>
      </c>
      <c r="HF112" s="432" t="str">
        <f t="shared" si="347"/>
        <v/>
      </c>
      <c r="HG112" s="432" t="str">
        <f t="shared" si="347"/>
        <v/>
      </c>
      <c r="HH112" s="432" t="str">
        <f t="shared" si="347"/>
        <v/>
      </c>
      <c r="HI112" s="432" t="str">
        <f t="shared" si="347"/>
        <v/>
      </c>
      <c r="HJ112" s="432" t="str">
        <f t="shared" si="347"/>
        <v/>
      </c>
      <c r="HK112" s="432" t="str">
        <f t="shared" si="348"/>
        <v/>
      </c>
      <c r="HL112" s="432" t="str">
        <f t="shared" si="348"/>
        <v/>
      </c>
      <c r="HM112" s="432" t="str">
        <f t="shared" si="348"/>
        <v/>
      </c>
      <c r="HN112" s="432" t="str">
        <f t="shared" si="348"/>
        <v/>
      </c>
      <c r="HO112" s="432" t="str">
        <f t="shared" si="348"/>
        <v/>
      </c>
      <c r="HP112" s="432" t="str">
        <f t="shared" si="348"/>
        <v/>
      </c>
      <c r="HQ112" s="432" t="str">
        <f t="shared" si="348"/>
        <v/>
      </c>
      <c r="HR112" s="432" t="str">
        <f t="shared" si="348"/>
        <v/>
      </c>
      <c r="HS112" s="432" t="str">
        <f t="shared" si="348"/>
        <v/>
      </c>
      <c r="HT112" s="432" t="str">
        <f t="shared" si="348"/>
        <v/>
      </c>
      <c r="HU112" s="432" t="str">
        <f t="shared" si="349"/>
        <v/>
      </c>
      <c r="HV112" s="432" t="str">
        <f t="shared" si="349"/>
        <v/>
      </c>
      <c r="HW112" s="432" t="str">
        <f t="shared" si="349"/>
        <v/>
      </c>
      <c r="HX112" s="432" t="str">
        <f t="shared" si="349"/>
        <v/>
      </c>
      <c r="HY112" s="432" t="str">
        <f t="shared" si="349"/>
        <v/>
      </c>
      <c r="HZ112" s="432" t="str">
        <f t="shared" si="349"/>
        <v/>
      </c>
      <c r="IA112" s="432" t="str">
        <f t="shared" si="349"/>
        <v/>
      </c>
      <c r="IB112" s="432" t="str">
        <f t="shared" si="349"/>
        <v/>
      </c>
      <c r="IC112" s="432" t="str">
        <f t="shared" si="349"/>
        <v/>
      </c>
      <c r="ID112" s="432" t="str">
        <f t="shared" si="349"/>
        <v/>
      </c>
      <c r="IE112" s="432" t="str">
        <f t="shared" si="350"/>
        <v/>
      </c>
      <c r="IF112" s="432" t="str">
        <f t="shared" si="350"/>
        <v/>
      </c>
      <c r="IG112" s="432" t="str">
        <f t="shared" si="350"/>
        <v/>
      </c>
      <c r="IH112" s="432" t="str">
        <f t="shared" si="350"/>
        <v/>
      </c>
      <c r="II112" s="432" t="str">
        <f t="shared" si="350"/>
        <v/>
      </c>
      <c r="IJ112" s="432" t="str">
        <f t="shared" si="350"/>
        <v/>
      </c>
      <c r="IK112" s="432" t="str">
        <f t="shared" si="350"/>
        <v/>
      </c>
      <c r="IL112" s="432" t="str">
        <f t="shared" si="350"/>
        <v/>
      </c>
      <c r="IM112" s="432" t="str">
        <f t="shared" si="350"/>
        <v/>
      </c>
      <c r="IN112" s="432" t="str">
        <f t="shared" si="350"/>
        <v/>
      </c>
      <c r="IO112" s="432" t="str">
        <f t="shared" si="351"/>
        <v/>
      </c>
      <c r="IP112" s="432" t="str">
        <f t="shared" si="351"/>
        <v/>
      </c>
      <c r="IQ112" s="432" t="str">
        <f t="shared" si="351"/>
        <v/>
      </c>
      <c r="IR112" s="432" t="str">
        <f t="shared" si="351"/>
        <v/>
      </c>
      <c r="IS112" s="432" t="str">
        <f t="shared" si="351"/>
        <v/>
      </c>
      <c r="IT112" s="432" t="str">
        <f t="shared" si="351"/>
        <v/>
      </c>
      <c r="IU112" s="432" t="str">
        <f t="shared" si="351"/>
        <v/>
      </c>
      <c r="IV112" s="432" t="str">
        <f t="shared" si="351"/>
        <v/>
      </c>
      <c r="IW112" s="432" t="str">
        <f t="shared" si="351"/>
        <v/>
      </c>
      <c r="IX112" s="432" t="str">
        <f t="shared" si="351"/>
        <v/>
      </c>
      <c r="IY112" s="432" t="str">
        <f t="shared" si="352"/>
        <v/>
      </c>
      <c r="IZ112" s="432" t="str">
        <f t="shared" si="352"/>
        <v/>
      </c>
      <c r="JA112" s="432" t="str">
        <f t="shared" si="352"/>
        <v/>
      </c>
      <c r="JB112" s="432" t="str">
        <f t="shared" si="352"/>
        <v/>
      </c>
      <c r="JC112" s="432" t="str">
        <f t="shared" si="352"/>
        <v/>
      </c>
      <c r="JD112" s="432" t="str">
        <f t="shared" si="352"/>
        <v/>
      </c>
      <c r="JE112" s="432" t="str">
        <f t="shared" si="352"/>
        <v/>
      </c>
      <c r="JF112" s="432" t="str">
        <f t="shared" si="352"/>
        <v/>
      </c>
      <c r="JG112" s="432" t="str">
        <f t="shared" si="352"/>
        <v/>
      </c>
      <c r="JH112" s="432" t="str">
        <f t="shared" si="352"/>
        <v/>
      </c>
      <c r="JI112" s="432" t="str">
        <f t="shared" si="353"/>
        <v/>
      </c>
      <c r="JJ112" s="432" t="str">
        <f t="shared" si="353"/>
        <v/>
      </c>
      <c r="JK112" s="432" t="str">
        <f t="shared" si="353"/>
        <v/>
      </c>
      <c r="JL112" s="432" t="str">
        <f t="shared" si="353"/>
        <v/>
      </c>
      <c r="JM112" s="432" t="str">
        <f t="shared" si="353"/>
        <v/>
      </c>
      <c r="JN112" s="432" t="str">
        <f t="shared" si="353"/>
        <v/>
      </c>
      <c r="JO112" s="432" t="str">
        <f t="shared" si="353"/>
        <v/>
      </c>
      <c r="JP112" s="432" t="str">
        <f t="shared" si="353"/>
        <v/>
      </c>
      <c r="JQ112" s="432" t="str">
        <f t="shared" si="353"/>
        <v/>
      </c>
      <c r="JR112" s="432" t="str">
        <f t="shared" si="353"/>
        <v/>
      </c>
      <c r="JS112" s="432" t="str">
        <f t="shared" si="354"/>
        <v/>
      </c>
      <c r="JT112" s="432" t="str">
        <f t="shared" si="354"/>
        <v/>
      </c>
      <c r="JU112" s="432" t="str">
        <f t="shared" si="354"/>
        <v/>
      </c>
      <c r="JV112" s="432" t="str">
        <f t="shared" si="354"/>
        <v/>
      </c>
      <c r="JW112" s="432" t="str">
        <f t="shared" si="354"/>
        <v/>
      </c>
      <c r="JX112" s="432" t="str">
        <f t="shared" si="354"/>
        <v/>
      </c>
      <c r="JY112" s="432" t="str">
        <f t="shared" si="354"/>
        <v/>
      </c>
      <c r="JZ112" s="432" t="str">
        <f t="shared" si="354"/>
        <v/>
      </c>
      <c r="KA112" s="432" t="str">
        <f t="shared" si="354"/>
        <v/>
      </c>
      <c r="KB112" s="432" t="str">
        <f t="shared" si="354"/>
        <v/>
      </c>
      <c r="KC112" s="432" t="str">
        <f t="shared" si="355"/>
        <v/>
      </c>
      <c r="KD112" s="432" t="str">
        <f t="shared" si="355"/>
        <v/>
      </c>
      <c r="KE112" s="432" t="str">
        <f t="shared" si="355"/>
        <v/>
      </c>
      <c r="KF112" s="432" t="str">
        <f t="shared" si="355"/>
        <v/>
      </c>
      <c r="KG112" s="432" t="str">
        <f t="shared" si="355"/>
        <v/>
      </c>
      <c r="KH112" s="432" t="str">
        <f t="shared" si="355"/>
        <v/>
      </c>
      <c r="KI112" s="432" t="str">
        <f t="shared" si="355"/>
        <v/>
      </c>
      <c r="KJ112" s="432" t="str">
        <f t="shared" si="355"/>
        <v/>
      </c>
      <c r="KK112" s="432" t="str">
        <f t="shared" si="355"/>
        <v/>
      </c>
      <c r="KL112" s="432" t="str">
        <f t="shared" si="355"/>
        <v/>
      </c>
      <c r="KM112" s="432" t="str">
        <f t="shared" si="356"/>
        <v/>
      </c>
      <c r="KN112" s="432" t="str">
        <f t="shared" si="356"/>
        <v/>
      </c>
      <c r="KO112" s="432" t="str">
        <f t="shared" si="356"/>
        <v/>
      </c>
      <c r="KP112" s="432" t="str">
        <f t="shared" si="356"/>
        <v/>
      </c>
      <c r="KQ112" s="432" t="str">
        <f t="shared" si="356"/>
        <v/>
      </c>
      <c r="KR112" s="432" t="str">
        <f t="shared" si="356"/>
        <v/>
      </c>
      <c r="KS112" s="432" t="str">
        <f t="shared" si="356"/>
        <v/>
      </c>
      <c r="KT112" s="432" t="str">
        <f t="shared" si="356"/>
        <v/>
      </c>
      <c r="KU112" s="432" t="str">
        <f t="shared" si="356"/>
        <v/>
      </c>
      <c r="KV112" s="432" t="str">
        <f t="shared" si="356"/>
        <v/>
      </c>
      <c r="KW112" s="432" t="str">
        <f t="shared" si="357"/>
        <v/>
      </c>
      <c r="KX112" s="432" t="str">
        <f t="shared" si="357"/>
        <v/>
      </c>
      <c r="KY112" s="432" t="str">
        <f t="shared" si="357"/>
        <v/>
      </c>
      <c r="KZ112" s="432" t="str">
        <f t="shared" si="357"/>
        <v/>
      </c>
      <c r="LA112" s="432" t="str">
        <f t="shared" si="357"/>
        <v/>
      </c>
      <c r="LB112" s="432" t="str">
        <f t="shared" si="357"/>
        <v/>
      </c>
      <c r="LC112" s="432" t="str">
        <f t="shared" si="357"/>
        <v/>
      </c>
      <c r="LD112" s="432" t="str">
        <f t="shared" si="357"/>
        <v/>
      </c>
      <c r="LE112" s="432" t="str">
        <f t="shared" si="357"/>
        <v/>
      </c>
      <c r="LF112" s="432" t="str">
        <f t="shared" si="357"/>
        <v/>
      </c>
      <c r="LG112" s="432" t="str">
        <f t="shared" si="358"/>
        <v/>
      </c>
      <c r="LH112" s="432" t="str">
        <f t="shared" si="358"/>
        <v/>
      </c>
      <c r="LI112" s="432" t="str">
        <f t="shared" si="358"/>
        <v/>
      </c>
      <c r="LJ112" s="432" t="str">
        <f t="shared" si="358"/>
        <v/>
      </c>
      <c r="LK112" s="432" t="str">
        <f t="shared" si="358"/>
        <v/>
      </c>
      <c r="LL112" s="432" t="str">
        <f t="shared" si="358"/>
        <v/>
      </c>
      <c r="LM112" s="432" t="str">
        <f t="shared" si="358"/>
        <v/>
      </c>
      <c r="LN112" s="432" t="str">
        <f t="shared" si="358"/>
        <v/>
      </c>
      <c r="LO112" s="432" t="str">
        <f t="shared" si="358"/>
        <v/>
      </c>
      <c r="LP112" s="432" t="str">
        <f t="shared" si="358"/>
        <v/>
      </c>
      <c r="LQ112" s="432" t="str">
        <f t="shared" si="359"/>
        <v/>
      </c>
      <c r="LR112" s="432" t="str">
        <f t="shared" si="359"/>
        <v/>
      </c>
      <c r="LS112" s="432" t="str">
        <f t="shared" si="359"/>
        <v/>
      </c>
      <c r="LT112" s="432" t="str">
        <f t="shared" si="359"/>
        <v/>
      </c>
      <c r="LU112" s="432" t="str">
        <f t="shared" si="359"/>
        <v/>
      </c>
      <c r="LV112" s="432" t="str">
        <f t="shared" si="359"/>
        <v/>
      </c>
      <c r="LW112" s="432" t="str">
        <f t="shared" si="359"/>
        <v/>
      </c>
      <c r="LX112" s="432" t="str">
        <f t="shared" si="359"/>
        <v/>
      </c>
      <c r="LY112" s="432" t="str">
        <f t="shared" si="359"/>
        <v/>
      </c>
      <c r="LZ112" s="432" t="str">
        <f t="shared" si="359"/>
        <v/>
      </c>
      <c r="MA112" s="432" t="str">
        <f t="shared" si="360"/>
        <v/>
      </c>
      <c r="MB112" s="432" t="str">
        <f t="shared" si="360"/>
        <v/>
      </c>
      <c r="MC112" s="432" t="str">
        <f t="shared" si="360"/>
        <v/>
      </c>
      <c r="MD112" s="432" t="str">
        <f t="shared" si="360"/>
        <v/>
      </c>
      <c r="ME112" s="432" t="str">
        <f t="shared" si="360"/>
        <v/>
      </c>
      <c r="MF112" s="432" t="str">
        <f t="shared" si="360"/>
        <v/>
      </c>
      <c r="MG112" s="432" t="str">
        <f t="shared" si="360"/>
        <v/>
      </c>
      <c r="MH112" s="432" t="str">
        <f t="shared" si="360"/>
        <v/>
      </c>
      <c r="MI112" s="432" t="str">
        <f t="shared" si="360"/>
        <v/>
      </c>
      <c r="MJ112" s="432" t="str">
        <f t="shared" si="360"/>
        <v/>
      </c>
      <c r="MK112" s="432" t="str">
        <f t="shared" si="361"/>
        <v/>
      </c>
      <c r="ML112" s="432" t="str">
        <f t="shared" si="361"/>
        <v/>
      </c>
      <c r="MM112" s="432" t="str">
        <f t="shared" si="361"/>
        <v/>
      </c>
      <c r="MN112" s="432" t="str">
        <f t="shared" si="361"/>
        <v/>
      </c>
      <c r="MO112" s="432" t="str">
        <f t="shared" si="361"/>
        <v/>
      </c>
      <c r="MP112" s="432" t="str">
        <f t="shared" si="361"/>
        <v/>
      </c>
      <c r="MQ112" s="432" t="str">
        <f t="shared" si="361"/>
        <v/>
      </c>
      <c r="MR112" s="432" t="str">
        <f t="shared" si="361"/>
        <v/>
      </c>
      <c r="MS112" s="432" t="str">
        <f t="shared" si="361"/>
        <v/>
      </c>
      <c r="MT112" s="432" t="str">
        <f t="shared" si="361"/>
        <v/>
      </c>
      <c r="MU112" s="432" t="str">
        <f t="shared" si="362"/>
        <v/>
      </c>
      <c r="MV112" s="432" t="str">
        <f t="shared" si="362"/>
        <v/>
      </c>
      <c r="MW112" s="432" t="str">
        <f t="shared" si="362"/>
        <v/>
      </c>
      <c r="MX112" s="432" t="str">
        <f t="shared" si="362"/>
        <v/>
      </c>
      <c r="MY112" s="432" t="str">
        <f t="shared" si="362"/>
        <v/>
      </c>
      <c r="MZ112" s="432" t="str">
        <f t="shared" si="362"/>
        <v/>
      </c>
      <c r="NA112" s="432" t="str">
        <f t="shared" si="362"/>
        <v/>
      </c>
      <c r="NB112" s="432" t="str">
        <f t="shared" si="362"/>
        <v/>
      </c>
      <c r="NC112" s="432" t="str">
        <f t="shared" si="362"/>
        <v/>
      </c>
      <c r="ND112" s="432" t="str">
        <f t="shared" si="362"/>
        <v/>
      </c>
      <c r="NE112" s="432" t="str">
        <f t="shared" si="363"/>
        <v/>
      </c>
      <c r="NF112" s="432" t="str">
        <f t="shared" si="363"/>
        <v/>
      </c>
      <c r="NG112" s="432" t="str">
        <f t="shared" si="363"/>
        <v/>
      </c>
      <c r="NH112" s="432" t="str">
        <f t="shared" si="363"/>
        <v/>
      </c>
      <c r="NI112" s="432" t="str">
        <f t="shared" si="363"/>
        <v/>
      </c>
      <c r="NJ112" s="432" t="str">
        <f t="shared" si="363"/>
        <v/>
      </c>
      <c r="NK112" s="432" t="str">
        <f t="shared" si="363"/>
        <v/>
      </c>
      <c r="NL112" s="432" t="str">
        <f t="shared" si="363"/>
        <v/>
      </c>
      <c r="NM112" s="432" t="str">
        <f t="shared" si="363"/>
        <v/>
      </c>
      <c r="NN112" s="432" t="str">
        <f t="shared" si="363"/>
        <v/>
      </c>
      <c r="NO112" s="432" t="str">
        <f t="shared" si="364"/>
        <v/>
      </c>
      <c r="NP112" s="432" t="str">
        <f t="shared" si="364"/>
        <v/>
      </c>
      <c r="NQ112" s="432" t="str">
        <f t="shared" si="364"/>
        <v/>
      </c>
      <c r="NR112" s="432" t="str">
        <f t="shared" si="364"/>
        <v/>
      </c>
      <c r="NS112" s="432" t="str">
        <f t="shared" si="364"/>
        <v/>
      </c>
      <c r="NT112" s="432" t="str">
        <f t="shared" si="364"/>
        <v/>
      </c>
      <c r="NU112" s="432" t="str">
        <f t="shared" si="364"/>
        <v/>
      </c>
      <c r="NV112" s="432" t="str">
        <f t="shared" si="364"/>
        <v/>
      </c>
      <c r="NW112" s="432" t="str">
        <f t="shared" si="364"/>
        <v/>
      </c>
      <c r="NX112" s="432" t="str">
        <f t="shared" si="364"/>
        <v/>
      </c>
      <c r="NY112" s="432" t="str">
        <f t="shared" si="365"/>
        <v/>
      </c>
      <c r="NZ112" s="432" t="str">
        <f t="shared" si="365"/>
        <v/>
      </c>
      <c r="OA112" s="432" t="str">
        <f t="shared" si="365"/>
        <v/>
      </c>
      <c r="OB112" s="432" t="str">
        <f t="shared" si="365"/>
        <v/>
      </c>
      <c r="OC112" s="432" t="str">
        <f t="shared" si="365"/>
        <v/>
      </c>
      <c r="OD112" s="432" t="str">
        <f t="shared" si="365"/>
        <v/>
      </c>
      <c r="OE112" s="432" t="str">
        <f t="shared" si="365"/>
        <v/>
      </c>
      <c r="OF112" s="432" t="str">
        <f t="shared" si="365"/>
        <v/>
      </c>
      <c r="OG112" s="432" t="str">
        <f t="shared" si="365"/>
        <v/>
      </c>
      <c r="OH112" s="432" t="str">
        <f t="shared" si="365"/>
        <v/>
      </c>
      <c r="OI112" s="432" t="str">
        <f t="shared" si="366"/>
        <v/>
      </c>
      <c r="OJ112" s="432" t="str">
        <f t="shared" si="366"/>
        <v/>
      </c>
      <c r="OK112" s="432" t="str">
        <f t="shared" si="366"/>
        <v/>
      </c>
      <c r="OL112" s="432" t="str">
        <f t="shared" si="366"/>
        <v/>
      </c>
      <c r="OM112" s="432" t="str">
        <f t="shared" si="366"/>
        <v/>
      </c>
      <c r="ON112" s="432" t="str">
        <f t="shared" si="366"/>
        <v/>
      </c>
      <c r="OO112" s="432" t="str">
        <f t="shared" si="366"/>
        <v/>
      </c>
      <c r="OP112" s="432" t="str">
        <f t="shared" si="366"/>
        <v/>
      </c>
      <c r="OQ112" s="432" t="str">
        <f t="shared" si="366"/>
        <v/>
      </c>
      <c r="OR112" s="432" t="str">
        <f t="shared" si="366"/>
        <v/>
      </c>
      <c r="OS112" s="432" t="str">
        <f t="shared" si="367"/>
        <v/>
      </c>
      <c r="OT112" s="432" t="str">
        <f t="shared" si="367"/>
        <v/>
      </c>
      <c r="OU112" s="432" t="str">
        <f t="shared" si="367"/>
        <v/>
      </c>
      <c r="OV112" s="432" t="str">
        <f t="shared" si="367"/>
        <v/>
      </c>
      <c r="OW112" s="432" t="str">
        <f t="shared" si="367"/>
        <v/>
      </c>
      <c r="OX112" s="432" t="str">
        <f t="shared" si="367"/>
        <v/>
      </c>
      <c r="OY112" s="432" t="str">
        <f t="shared" si="367"/>
        <v/>
      </c>
      <c r="OZ112" s="432" t="str">
        <f t="shared" si="367"/>
        <v/>
      </c>
      <c r="PA112" s="432" t="str">
        <f t="shared" si="367"/>
        <v/>
      </c>
      <c r="PB112" s="432" t="str">
        <f t="shared" si="367"/>
        <v/>
      </c>
      <c r="PC112" s="432" t="str">
        <f t="shared" si="367"/>
        <v/>
      </c>
      <c r="PD112" s="432" t="str">
        <f t="shared" si="367"/>
        <v/>
      </c>
      <c r="PE112" s="432" t="str">
        <f t="shared" si="367"/>
        <v/>
      </c>
    </row>
    <row r="113" spans="1:421" ht="15.6">
      <c r="A113" s="541"/>
      <c r="B113" s="542"/>
      <c r="C113" s="947"/>
      <c r="D113" s="542"/>
      <c r="E113" s="546"/>
      <c r="F113" s="542"/>
      <c r="G113" s="543"/>
      <c r="H113" s="544"/>
      <c r="I113" s="545"/>
      <c r="J113" s="546"/>
      <c r="K113" s="546" t="str">
        <f t="shared" si="284"/>
        <v/>
      </c>
      <c r="L113" s="547" t="str">
        <f t="shared" si="285"/>
        <v/>
      </c>
      <c r="M113" s="951" t="str">
        <f t="shared" si="283"/>
        <v/>
      </c>
      <c r="N113" s="951" t="str">
        <f t="shared" si="286"/>
        <v/>
      </c>
      <c r="O113" s="1486"/>
      <c r="P113" s="1486"/>
      <c r="Q113" s="98"/>
      <c r="R113" s="167" t="str">
        <f t="shared" si="287"/>
        <v/>
      </c>
      <c r="S113" s="167" t="str">
        <f t="shared" si="288"/>
        <v/>
      </c>
      <c r="T113" s="167" t="str">
        <f t="shared" si="289"/>
        <v/>
      </c>
      <c r="U113" s="167" t="str">
        <f t="shared" si="290"/>
        <v/>
      </c>
      <c r="V113" s="85" t="s">
        <v>714</v>
      </c>
      <c r="W113" s="450">
        <v>14</v>
      </c>
      <c r="X113" s="167" t="str">
        <f t="shared" si="291"/>
        <v/>
      </c>
      <c r="Y113" s="167" t="str">
        <f t="shared" si="292"/>
        <v/>
      </c>
      <c r="Z113" s="167" t="str">
        <f t="shared" si="293"/>
        <v/>
      </c>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432" t="str">
        <f t="shared" si="331"/>
        <v/>
      </c>
      <c r="AX113" s="432" t="str">
        <f t="shared" si="331"/>
        <v/>
      </c>
      <c r="AY113" s="432" t="str">
        <f t="shared" si="331"/>
        <v/>
      </c>
      <c r="AZ113" s="432" t="str">
        <f t="shared" si="331"/>
        <v/>
      </c>
      <c r="BA113" s="432" t="str">
        <f t="shared" si="331"/>
        <v/>
      </c>
      <c r="BB113" s="432" t="str">
        <f t="shared" si="331"/>
        <v/>
      </c>
      <c r="BC113" s="432" t="str">
        <f t="shared" si="331"/>
        <v/>
      </c>
      <c r="BD113" s="432" t="str">
        <f t="shared" si="331"/>
        <v/>
      </c>
      <c r="BE113" s="432" t="str">
        <f t="shared" si="331"/>
        <v/>
      </c>
      <c r="BF113" s="432" t="str">
        <f t="shared" si="331"/>
        <v/>
      </c>
      <c r="BG113" s="432" t="str">
        <f t="shared" si="332"/>
        <v/>
      </c>
      <c r="BH113" s="432" t="str">
        <f t="shared" si="332"/>
        <v/>
      </c>
      <c r="BI113" s="432" t="str">
        <f t="shared" si="332"/>
        <v/>
      </c>
      <c r="BJ113" s="432" t="str">
        <f t="shared" si="332"/>
        <v/>
      </c>
      <c r="BK113" s="432" t="str">
        <f t="shared" si="332"/>
        <v/>
      </c>
      <c r="BL113" s="432" t="str">
        <f t="shared" si="332"/>
        <v/>
      </c>
      <c r="BM113" s="432" t="str">
        <f t="shared" si="332"/>
        <v/>
      </c>
      <c r="BN113" s="432" t="str">
        <f t="shared" si="332"/>
        <v/>
      </c>
      <c r="BO113" s="432" t="str">
        <f t="shared" si="332"/>
        <v/>
      </c>
      <c r="BP113" s="432" t="str">
        <f t="shared" si="332"/>
        <v/>
      </c>
      <c r="BQ113" s="432" t="str">
        <f t="shared" si="333"/>
        <v/>
      </c>
      <c r="BR113" s="432" t="str">
        <f t="shared" si="333"/>
        <v/>
      </c>
      <c r="BS113" s="432" t="str">
        <f t="shared" si="333"/>
        <v/>
      </c>
      <c r="BT113" s="432" t="str">
        <f t="shared" si="333"/>
        <v/>
      </c>
      <c r="BU113" s="432" t="str">
        <f t="shared" si="333"/>
        <v/>
      </c>
      <c r="BV113" s="432" t="str">
        <f t="shared" si="333"/>
        <v/>
      </c>
      <c r="BW113" s="432" t="str">
        <f t="shared" si="333"/>
        <v/>
      </c>
      <c r="BX113" s="432" t="str">
        <f t="shared" si="333"/>
        <v/>
      </c>
      <c r="BY113" s="432" t="str">
        <f t="shared" si="333"/>
        <v/>
      </c>
      <c r="BZ113" s="432" t="str">
        <f t="shared" si="333"/>
        <v/>
      </c>
      <c r="CA113" s="432" t="str">
        <f t="shared" si="334"/>
        <v/>
      </c>
      <c r="CB113" s="432" t="str">
        <f t="shared" si="334"/>
        <v/>
      </c>
      <c r="CC113" s="432" t="str">
        <f t="shared" si="334"/>
        <v/>
      </c>
      <c r="CD113" s="432" t="str">
        <f t="shared" si="334"/>
        <v/>
      </c>
      <c r="CE113" s="432" t="str">
        <f t="shared" si="334"/>
        <v/>
      </c>
      <c r="CF113" s="432" t="str">
        <f t="shared" si="334"/>
        <v/>
      </c>
      <c r="CG113" s="432" t="str">
        <f t="shared" si="334"/>
        <v/>
      </c>
      <c r="CH113" s="432" t="str">
        <f t="shared" si="334"/>
        <v/>
      </c>
      <c r="CI113" s="432" t="str">
        <f t="shared" si="334"/>
        <v/>
      </c>
      <c r="CJ113" s="432" t="str">
        <f t="shared" si="334"/>
        <v/>
      </c>
      <c r="CK113" s="432" t="str">
        <f t="shared" si="335"/>
        <v/>
      </c>
      <c r="CL113" s="432" t="str">
        <f t="shared" si="335"/>
        <v/>
      </c>
      <c r="CM113" s="432" t="str">
        <f t="shared" si="335"/>
        <v/>
      </c>
      <c r="CN113" s="432" t="str">
        <f t="shared" si="335"/>
        <v/>
      </c>
      <c r="CO113" s="432" t="str">
        <f t="shared" si="335"/>
        <v/>
      </c>
      <c r="CP113" s="432" t="str">
        <f t="shared" si="335"/>
        <v/>
      </c>
      <c r="CQ113" s="432" t="str">
        <f t="shared" si="335"/>
        <v/>
      </c>
      <c r="CR113" s="432" t="str">
        <f t="shared" si="335"/>
        <v/>
      </c>
      <c r="CS113" s="432" t="str">
        <f t="shared" si="335"/>
        <v/>
      </c>
      <c r="CT113" s="432" t="str">
        <f t="shared" si="335"/>
        <v/>
      </c>
      <c r="CU113" s="432" t="str">
        <f t="shared" si="336"/>
        <v/>
      </c>
      <c r="CV113" s="432" t="str">
        <f t="shared" si="336"/>
        <v/>
      </c>
      <c r="CW113" s="432" t="str">
        <f t="shared" si="336"/>
        <v/>
      </c>
      <c r="CX113" s="432" t="str">
        <f t="shared" si="336"/>
        <v/>
      </c>
      <c r="CY113" s="432" t="str">
        <f t="shared" si="336"/>
        <v/>
      </c>
      <c r="CZ113" s="432" t="str">
        <f t="shared" si="336"/>
        <v/>
      </c>
      <c r="DA113" s="432" t="str">
        <f t="shared" si="336"/>
        <v/>
      </c>
      <c r="DB113" s="432" t="str">
        <f t="shared" si="336"/>
        <v/>
      </c>
      <c r="DC113" s="432" t="str">
        <f t="shared" si="336"/>
        <v/>
      </c>
      <c r="DD113" s="432" t="str">
        <f t="shared" si="336"/>
        <v/>
      </c>
      <c r="DE113" s="432" t="str">
        <f t="shared" si="337"/>
        <v/>
      </c>
      <c r="DF113" s="432" t="str">
        <f t="shared" si="337"/>
        <v/>
      </c>
      <c r="DG113" s="432" t="str">
        <f t="shared" si="337"/>
        <v/>
      </c>
      <c r="DH113" s="432" t="str">
        <f t="shared" si="337"/>
        <v/>
      </c>
      <c r="DI113" s="432" t="str">
        <f t="shared" si="337"/>
        <v/>
      </c>
      <c r="DJ113" s="432" t="str">
        <f t="shared" si="337"/>
        <v/>
      </c>
      <c r="DK113" s="432" t="str">
        <f t="shared" si="337"/>
        <v/>
      </c>
      <c r="DL113" s="432" t="str">
        <f t="shared" si="337"/>
        <v/>
      </c>
      <c r="DM113" s="432" t="str">
        <f t="shared" si="337"/>
        <v/>
      </c>
      <c r="DN113" s="432" t="str">
        <f t="shared" si="337"/>
        <v/>
      </c>
      <c r="DO113" s="432" t="str">
        <f t="shared" si="338"/>
        <v/>
      </c>
      <c r="DP113" s="432" t="str">
        <f t="shared" si="338"/>
        <v/>
      </c>
      <c r="DQ113" s="432" t="str">
        <f t="shared" si="338"/>
        <v/>
      </c>
      <c r="DR113" s="432" t="str">
        <f t="shared" si="338"/>
        <v/>
      </c>
      <c r="DS113" s="432" t="str">
        <f t="shared" si="338"/>
        <v/>
      </c>
      <c r="DT113" s="432" t="str">
        <f t="shared" si="338"/>
        <v/>
      </c>
      <c r="DU113" s="432" t="str">
        <f t="shared" si="338"/>
        <v/>
      </c>
      <c r="DV113" s="432" t="str">
        <f t="shared" si="338"/>
        <v/>
      </c>
      <c r="DW113" s="432" t="str">
        <f t="shared" si="338"/>
        <v/>
      </c>
      <c r="DX113" s="432" t="str">
        <f t="shared" si="338"/>
        <v/>
      </c>
      <c r="DY113" s="432" t="str">
        <f t="shared" si="339"/>
        <v/>
      </c>
      <c r="DZ113" s="432" t="str">
        <f t="shared" si="339"/>
        <v/>
      </c>
      <c r="EA113" s="432" t="str">
        <f t="shared" si="339"/>
        <v/>
      </c>
      <c r="EB113" s="432" t="str">
        <f t="shared" si="339"/>
        <v/>
      </c>
      <c r="EC113" s="432" t="str">
        <f t="shared" si="339"/>
        <v/>
      </c>
      <c r="ED113" s="432" t="str">
        <f t="shared" si="339"/>
        <v/>
      </c>
      <c r="EE113" s="432" t="str">
        <f t="shared" si="339"/>
        <v/>
      </c>
      <c r="EF113" s="432" t="str">
        <f t="shared" si="339"/>
        <v/>
      </c>
      <c r="EG113" s="432" t="str">
        <f t="shared" si="339"/>
        <v/>
      </c>
      <c r="EH113" s="432" t="str">
        <f t="shared" si="339"/>
        <v/>
      </c>
      <c r="EI113" s="432" t="str">
        <f t="shared" si="340"/>
        <v/>
      </c>
      <c r="EJ113" s="432" t="str">
        <f t="shared" si="340"/>
        <v/>
      </c>
      <c r="EK113" s="432" t="str">
        <f t="shared" si="340"/>
        <v/>
      </c>
      <c r="EL113" s="432" t="str">
        <f t="shared" si="340"/>
        <v/>
      </c>
      <c r="EM113" s="432" t="str">
        <f t="shared" si="340"/>
        <v/>
      </c>
      <c r="EN113" s="432" t="str">
        <f t="shared" si="340"/>
        <v/>
      </c>
      <c r="EO113" s="432" t="str">
        <f t="shared" si="340"/>
        <v/>
      </c>
      <c r="EP113" s="432" t="str">
        <f t="shared" si="340"/>
        <v/>
      </c>
      <c r="EQ113" s="432" t="str">
        <f t="shared" si="340"/>
        <v/>
      </c>
      <c r="ER113" s="432" t="str">
        <f t="shared" si="340"/>
        <v/>
      </c>
      <c r="ES113" s="432" t="str">
        <f t="shared" si="341"/>
        <v/>
      </c>
      <c r="ET113" s="432" t="str">
        <f t="shared" si="341"/>
        <v/>
      </c>
      <c r="EU113" s="432" t="str">
        <f t="shared" si="341"/>
        <v/>
      </c>
      <c r="EV113" s="432" t="str">
        <f t="shared" si="341"/>
        <v/>
      </c>
      <c r="EW113" s="432" t="str">
        <f t="shared" si="341"/>
        <v/>
      </c>
      <c r="EX113" s="432" t="str">
        <f t="shared" si="341"/>
        <v/>
      </c>
      <c r="EY113" s="432" t="str">
        <f t="shared" si="341"/>
        <v/>
      </c>
      <c r="EZ113" s="432" t="str">
        <f t="shared" si="341"/>
        <v/>
      </c>
      <c r="FA113" s="432" t="str">
        <f t="shared" si="341"/>
        <v/>
      </c>
      <c r="FB113" s="432" t="str">
        <f t="shared" si="341"/>
        <v/>
      </c>
      <c r="FC113" s="432" t="str">
        <f t="shared" si="342"/>
        <v/>
      </c>
      <c r="FD113" s="432" t="str">
        <f t="shared" si="342"/>
        <v/>
      </c>
      <c r="FE113" s="432" t="str">
        <f t="shared" si="342"/>
        <v/>
      </c>
      <c r="FF113" s="432" t="str">
        <f t="shared" si="342"/>
        <v/>
      </c>
      <c r="FG113" s="432" t="str">
        <f t="shared" si="342"/>
        <v/>
      </c>
      <c r="FH113" s="432" t="str">
        <f t="shared" si="342"/>
        <v/>
      </c>
      <c r="FI113" s="432" t="str">
        <f t="shared" si="342"/>
        <v/>
      </c>
      <c r="FJ113" s="432" t="str">
        <f t="shared" si="342"/>
        <v/>
      </c>
      <c r="FK113" s="432" t="str">
        <f t="shared" si="342"/>
        <v/>
      </c>
      <c r="FL113" s="432" t="str">
        <f t="shared" si="342"/>
        <v/>
      </c>
      <c r="FM113" s="432" t="str">
        <f t="shared" si="343"/>
        <v/>
      </c>
      <c r="FN113" s="432" t="str">
        <f t="shared" si="343"/>
        <v/>
      </c>
      <c r="FO113" s="432" t="str">
        <f t="shared" si="343"/>
        <v/>
      </c>
      <c r="FP113" s="432" t="str">
        <f t="shared" si="343"/>
        <v/>
      </c>
      <c r="FQ113" s="432" t="str">
        <f t="shared" si="343"/>
        <v/>
      </c>
      <c r="FR113" s="432" t="str">
        <f t="shared" si="343"/>
        <v/>
      </c>
      <c r="FS113" s="432" t="str">
        <f t="shared" si="343"/>
        <v/>
      </c>
      <c r="FT113" s="432" t="str">
        <f t="shared" si="343"/>
        <v/>
      </c>
      <c r="FU113" s="432" t="str">
        <f t="shared" si="343"/>
        <v/>
      </c>
      <c r="FV113" s="432" t="str">
        <f t="shared" si="343"/>
        <v/>
      </c>
      <c r="FW113" s="432" t="str">
        <f t="shared" si="344"/>
        <v/>
      </c>
      <c r="FX113" s="432" t="str">
        <f t="shared" si="344"/>
        <v/>
      </c>
      <c r="FY113" s="432" t="str">
        <f t="shared" si="344"/>
        <v/>
      </c>
      <c r="FZ113" s="432" t="str">
        <f t="shared" si="344"/>
        <v/>
      </c>
      <c r="GA113" s="432" t="str">
        <f t="shared" si="344"/>
        <v/>
      </c>
      <c r="GB113" s="432" t="str">
        <f t="shared" si="344"/>
        <v/>
      </c>
      <c r="GC113" s="432" t="str">
        <f t="shared" si="344"/>
        <v/>
      </c>
      <c r="GD113" s="432" t="str">
        <f t="shared" si="344"/>
        <v/>
      </c>
      <c r="GE113" s="432" t="str">
        <f t="shared" si="344"/>
        <v/>
      </c>
      <c r="GF113" s="432" t="str">
        <f t="shared" si="344"/>
        <v/>
      </c>
      <c r="GG113" s="432" t="str">
        <f t="shared" si="345"/>
        <v/>
      </c>
      <c r="GH113" s="432" t="str">
        <f t="shared" si="345"/>
        <v/>
      </c>
      <c r="GI113" s="432" t="str">
        <f t="shared" si="345"/>
        <v/>
      </c>
      <c r="GJ113" s="432" t="str">
        <f t="shared" si="345"/>
        <v/>
      </c>
      <c r="GK113" s="432" t="str">
        <f t="shared" si="345"/>
        <v/>
      </c>
      <c r="GL113" s="432" t="str">
        <f t="shared" si="345"/>
        <v/>
      </c>
      <c r="GM113" s="432" t="str">
        <f t="shared" si="345"/>
        <v/>
      </c>
      <c r="GN113" s="432" t="str">
        <f t="shared" si="345"/>
        <v/>
      </c>
      <c r="GO113" s="432" t="str">
        <f t="shared" si="345"/>
        <v/>
      </c>
      <c r="GP113" s="432" t="str">
        <f t="shared" si="345"/>
        <v/>
      </c>
      <c r="GQ113" s="432" t="str">
        <f t="shared" si="346"/>
        <v/>
      </c>
      <c r="GR113" s="432" t="str">
        <f t="shared" si="346"/>
        <v/>
      </c>
      <c r="GS113" s="432" t="str">
        <f t="shared" si="346"/>
        <v/>
      </c>
      <c r="GT113" s="432" t="str">
        <f t="shared" si="346"/>
        <v/>
      </c>
      <c r="GU113" s="432" t="str">
        <f t="shared" si="346"/>
        <v/>
      </c>
      <c r="GV113" s="432" t="str">
        <f t="shared" si="346"/>
        <v/>
      </c>
      <c r="GW113" s="432" t="str">
        <f t="shared" si="346"/>
        <v/>
      </c>
      <c r="GX113" s="432" t="str">
        <f t="shared" si="346"/>
        <v/>
      </c>
      <c r="GY113" s="432" t="str">
        <f t="shared" si="346"/>
        <v/>
      </c>
      <c r="GZ113" s="432" t="str">
        <f t="shared" si="346"/>
        <v/>
      </c>
      <c r="HA113" s="432" t="str">
        <f t="shared" si="347"/>
        <v/>
      </c>
      <c r="HB113" s="432" t="str">
        <f t="shared" si="347"/>
        <v/>
      </c>
      <c r="HC113" s="432" t="str">
        <f t="shared" si="347"/>
        <v/>
      </c>
      <c r="HD113" s="432" t="str">
        <f t="shared" si="347"/>
        <v/>
      </c>
      <c r="HE113" s="432" t="str">
        <f t="shared" si="347"/>
        <v/>
      </c>
      <c r="HF113" s="432" t="str">
        <f t="shared" si="347"/>
        <v/>
      </c>
      <c r="HG113" s="432" t="str">
        <f t="shared" si="347"/>
        <v/>
      </c>
      <c r="HH113" s="432" t="str">
        <f t="shared" si="347"/>
        <v/>
      </c>
      <c r="HI113" s="432" t="str">
        <f t="shared" si="347"/>
        <v/>
      </c>
      <c r="HJ113" s="432" t="str">
        <f t="shared" si="347"/>
        <v/>
      </c>
      <c r="HK113" s="432" t="str">
        <f t="shared" si="348"/>
        <v/>
      </c>
      <c r="HL113" s="432" t="str">
        <f t="shared" si="348"/>
        <v/>
      </c>
      <c r="HM113" s="432" t="str">
        <f t="shared" si="348"/>
        <v/>
      </c>
      <c r="HN113" s="432" t="str">
        <f t="shared" si="348"/>
        <v/>
      </c>
      <c r="HO113" s="432" t="str">
        <f t="shared" si="348"/>
        <v/>
      </c>
      <c r="HP113" s="432" t="str">
        <f t="shared" si="348"/>
        <v/>
      </c>
      <c r="HQ113" s="432" t="str">
        <f t="shared" si="348"/>
        <v/>
      </c>
      <c r="HR113" s="432" t="str">
        <f t="shared" si="348"/>
        <v/>
      </c>
      <c r="HS113" s="432" t="str">
        <f t="shared" si="348"/>
        <v/>
      </c>
      <c r="HT113" s="432" t="str">
        <f t="shared" si="348"/>
        <v/>
      </c>
      <c r="HU113" s="432" t="str">
        <f t="shared" si="349"/>
        <v/>
      </c>
      <c r="HV113" s="432" t="str">
        <f t="shared" si="349"/>
        <v/>
      </c>
      <c r="HW113" s="432" t="str">
        <f t="shared" si="349"/>
        <v/>
      </c>
      <c r="HX113" s="432" t="str">
        <f t="shared" si="349"/>
        <v/>
      </c>
      <c r="HY113" s="432" t="str">
        <f t="shared" si="349"/>
        <v/>
      </c>
      <c r="HZ113" s="432" t="str">
        <f t="shared" si="349"/>
        <v/>
      </c>
      <c r="IA113" s="432" t="str">
        <f t="shared" si="349"/>
        <v/>
      </c>
      <c r="IB113" s="432" t="str">
        <f t="shared" si="349"/>
        <v/>
      </c>
      <c r="IC113" s="432" t="str">
        <f t="shared" si="349"/>
        <v/>
      </c>
      <c r="ID113" s="432" t="str">
        <f t="shared" si="349"/>
        <v/>
      </c>
      <c r="IE113" s="432" t="str">
        <f t="shared" si="350"/>
        <v/>
      </c>
      <c r="IF113" s="432" t="str">
        <f t="shared" si="350"/>
        <v/>
      </c>
      <c r="IG113" s="432" t="str">
        <f t="shared" si="350"/>
        <v/>
      </c>
      <c r="IH113" s="432" t="str">
        <f t="shared" si="350"/>
        <v/>
      </c>
      <c r="II113" s="432" t="str">
        <f t="shared" si="350"/>
        <v/>
      </c>
      <c r="IJ113" s="432" t="str">
        <f t="shared" si="350"/>
        <v/>
      </c>
      <c r="IK113" s="432" t="str">
        <f t="shared" si="350"/>
        <v/>
      </c>
      <c r="IL113" s="432" t="str">
        <f t="shared" si="350"/>
        <v/>
      </c>
      <c r="IM113" s="432" t="str">
        <f t="shared" si="350"/>
        <v/>
      </c>
      <c r="IN113" s="432" t="str">
        <f t="shared" si="350"/>
        <v/>
      </c>
      <c r="IO113" s="432" t="str">
        <f t="shared" si="351"/>
        <v/>
      </c>
      <c r="IP113" s="432" t="str">
        <f t="shared" si="351"/>
        <v/>
      </c>
      <c r="IQ113" s="432" t="str">
        <f t="shared" si="351"/>
        <v/>
      </c>
      <c r="IR113" s="432" t="str">
        <f t="shared" si="351"/>
        <v/>
      </c>
      <c r="IS113" s="432" t="str">
        <f t="shared" si="351"/>
        <v/>
      </c>
      <c r="IT113" s="432" t="str">
        <f t="shared" si="351"/>
        <v/>
      </c>
      <c r="IU113" s="432" t="str">
        <f t="shared" si="351"/>
        <v/>
      </c>
      <c r="IV113" s="432" t="str">
        <f t="shared" si="351"/>
        <v/>
      </c>
      <c r="IW113" s="432" t="str">
        <f t="shared" si="351"/>
        <v/>
      </c>
      <c r="IX113" s="432" t="str">
        <f t="shared" si="351"/>
        <v/>
      </c>
      <c r="IY113" s="432" t="str">
        <f t="shared" si="352"/>
        <v/>
      </c>
      <c r="IZ113" s="432" t="str">
        <f t="shared" si="352"/>
        <v/>
      </c>
      <c r="JA113" s="432" t="str">
        <f t="shared" si="352"/>
        <v/>
      </c>
      <c r="JB113" s="432" t="str">
        <f t="shared" si="352"/>
        <v/>
      </c>
      <c r="JC113" s="432" t="str">
        <f t="shared" si="352"/>
        <v/>
      </c>
      <c r="JD113" s="432" t="str">
        <f t="shared" si="352"/>
        <v/>
      </c>
      <c r="JE113" s="432" t="str">
        <f t="shared" si="352"/>
        <v/>
      </c>
      <c r="JF113" s="432" t="str">
        <f t="shared" si="352"/>
        <v/>
      </c>
      <c r="JG113" s="432" t="str">
        <f t="shared" si="352"/>
        <v/>
      </c>
      <c r="JH113" s="432" t="str">
        <f t="shared" si="352"/>
        <v/>
      </c>
      <c r="JI113" s="432" t="str">
        <f t="shared" si="353"/>
        <v/>
      </c>
      <c r="JJ113" s="432" t="str">
        <f t="shared" si="353"/>
        <v/>
      </c>
      <c r="JK113" s="432" t="str">
        <f t="shared" si="353"/>
        <v/>
      </c>
      <c r="JL113" s="432" t="str">
        <f t="shared" si="353"/>
        <v/>
      </c>
      <c r="JM113" s="432" t="str">
        <f t="shared" si="353"/>
        <v/>
      </c>
      <c r="JN113" s="432" t="str">
        <f t="shared" si="353"/>
        <v/>
      </c>
      <c r="JO113" s="432" t="str">
        <f t="shared" si="353"/>
        <v/>
      </c>
      <c r="JP113" s="432" t="str">
        <f t="shared" si="353"/>
        <v/>
      </c>
      <c r="JQ113" s="432" t="str">
        <f t="shared" si="353"/>
        <v/>
      </c>
      <c r="JR113" s="432" t="str">
        <f t="shared" si="353"/>
        <v/>
      </c>
      <c r="JS113" s="432" t="str">
        <f t="shared" si="354"/>
        <v/>
      </c>
      <c r="JT113" s="432" t="str">
        <f t="shared" si="354"/>
        <v/>
      </c>
      <c r="JU113" s="432" t="str">
        <f t="shared" si="354"/>
        <v/>
      </c>
      <c r="JV113" s="432" t="str">
        <f t="shared" si="354"/>
        <v/>
      </c>
      <c r="JW113" s="432" t="str">
        <f t="shared" si="354"/>
        <v/>
      </c>
      <c r="JX113" s="432" t="str">
        <f t="shared" si="354"/>
        <v/>
      </c>
      <c r="JY113" s="432" t="str">
        <f t="shared" si="354"/>
        <v/>
      </c>
      <c r="JZ113" s="432" t="str">
        <f t="shared" si="354"/>
        <v/>
      </c>
      <c r="KA113" s="432" t="str">
        <f t="shared" si="354"/>
        <v/>
      </c>
      <c r="KB113" s="432" t="str">
        <f t="shared" si="354"/>
        <v/>
      </c>
      <c r="KC113" s="432" t="str">
        <f t="shared" si="355"/>
        <v/>
      </c>
      <c r="KD113" s="432" t="str">
        <f t="shared" si="355"/>
        <v/>
      </c>
      <c r="KE113" s="432" t="str">
        <f t="shared" si="355"/>
        <v/>
      </c>
      <c r="KF113" s="432" t="str">
        <f t="shared" si="355"/>
        <v/>
      </c>
      <c r="KG113" s="432" t="str">
        <f t="shared" si="355"/>
        <v/>
      </c>
      <c r="KH113" s="432" t="str">
        <f t="shared" si="355"/>
        <v/>
      </c>
      <c r="KI113" s="432" t="str">
        <f t="shared" si="355"/>
        <v/>
      </c>
      <c r="KJ113" s="432" t="str">
        <f t="shared" si="355"/>
        <v/>
      </c>
      <c r="KK113" s="432" t="str">
        <f t="shared" si="355"/>
        <v/>
      </c>
      <c r="KL113" s="432" t="str">
        <f t="shared" si="355"/>
        <v/>
      </c>
      <c r="KM113" s="432" t="str">
        <f t="shared" si="356"/>
        <v/>
      </c>
      <c r="KN113" s="432" t="str">
        <f t="shared" si="356"/>
        <v/>
      </c>
      <c r="KO113" s="432" t="str">
        <f t="shared" si="356"/>
        <v/>
      </c>
      <c r="KP113" s="432" t="str">
        <f t="shared" si="356"/>
        <v/>
      </c>
      <c r="KQ113" s="432" t="str">
        <f t="shared" si="356"/>
        <v/>
      </c>
      <c r="KR113" s="432" t="str">
        <f t="shared" si="356"/>
        <v/>
      </c>
      <c r="KS113" s="432" t="str">
        <f t="shared" si="356"/>
        <v/>
      </c>
      <c r="KT113" s="432" t="str">
        <f t="shared" si="356"/>
        <v/>
      </c>
      <c r="KU113" s="432" t="str">
        <f t="shared" si="356"/>
        <v/>
      </c>
      <c r="KV113" s="432" t="str">
        <f t="shared" si="356"/>
        <v/>
      </c>
      <c r="KW113" s="432" t="str">
        <f t="shared" si="357"/>
        <v/>
      </c>
      <c r="KX113" s="432" t="str">
        <f t="shared" si="357"/>
        <v/>
      </c>
      <c r="KY113" s="432" t="str">
        <f t="shared" si="357"/>
        <v/>
      </c>
      <c r="KZ113" s="432" t="str">
        <f t="shared" si="357"/>
        <v/>
      </c>
      <c r="LA113" s="432" t="str">
        <f t="shared" si="357"/>
        <v/>
      </c>
      <c r="LB113" s="432" t="str">
        <f t="shared" si="357"/>
        <v/>
      </c>
      <c r="LC113" s="432" t="str">
        <f t="shared" si="357"/>
        <v/>
      </c>
      <c r="LD113" s="432" t="str">
        <f t="shared" si="357"/>
        <v/>
      </c>
      <c r="LE113" s="432" t="str">
        <f t="shared" si="357"/>
        <v/>
      </c>
      <c r="LF113" s="432" t="str">
        <f t="shared" si="357"/>
        <v/>
      </c>
      <c r="LG113" s="432" t="str">
        <f t="shared" si="358"/>
        <v/>
      </c>
      <c r="LH113" s="432" t="str">
        <f t="shared" si="358"/>
        <v/>
      </c>
      <c r="LI113" s="432" t="str">
        <f t="shared" si="358"/>
        <v/>
      </c>
      <c r="LJ113" s="432" t="str">
        <f t="shared" si="358"/>
        <v/>
      </c>
      <c r="LK113" s="432" t="str">
        <f t="shared" si="358"/>
        <v/>
      </c>
      <c r="LL113" s="432" t="str">
        <f t="shared" si="358"/>
        <v/>
      </c>
      <c r="LM113" s="432" t="str">
        <f t="shared" si="358"/>
        <v/>
      </c>
      <c r="LN113" s="432" t="str">
        <f t="shared" si="358"/>
        <v/>
      </c>
      <c r="LO113" s="432" t="str">
        <f t="shared" si="358"/>
        <v/>
      </c>
      <c r="LP113" s="432" t="str">
        <f t="shared" si="358"/>
        <v/>
      </c>
      <c r="LQ113" s="432" t="str">
        <f t="shared" si="359"/>
        <v/>
      </c>
      <c r="LR113" s="432" t="str">
        <f t="shared" si="359"/>
        <v/>
      </c>
      <c r="LS113" s="432" t="str">
        <f t="shared" si="359"/>
        <v/>
      </c>
      <c r="LT113" s="432" t="str">
        <f t="shared" si="359"/>
        <v/>
      </c>
      <c r="LU113" s="432" t="str">
        <f t="shared" si="359"/>
        <v/>
      </c>
      <c r="LV113" s="432" t="str">
        <f t="shared" si="359"/>
        <v/>
      </c>
      <c r="LW113" s="432" t="str">
        <f t="shared" si="359"/>
        <v/>
      </c>
      <c r="LX113" s="432" t="str">
        <f t="shared" si="359"/>
        <v/>
      </c>
      <c r="LY113" s="432" t="str">
        <f t="shared" si="359"/>
        <v/>
      </c>
      <c r="LZ113" s="432" t="str">
        <f t="shared" si="359"/>
        <v/>
      </c>
      <c r="MA113" s="432" t="str">
        <f t="shared" si="360"/>
        <v/>
      </c>
      <c r="MB113" s="432" t="str">
        <f t="shared" si="360"/>
        <v/>
      </c>
      <c r="MC113" s="432" t="str">
        <f t="shared" si="360"/>
        <v/>
      </c>
      <c r="MD113" s="432" t="str">
        <f t="shared" si="360"/>
        <v/>
      </c>
      <c r="ME113" s="432" t="str">
        <f t="shared" si="360"/>
        <v/>
      </c>
      <c r="MF113" s="432" t="str">
        <f t="shared" si="360"/>
        <v/>
      </c>
      <c r="MG113" s="432" t="str">
        <f t="shared" si="360"/>
        <v/>
      </c>
      <c r="MH113" s="432" t="str">
        <f t="shared" si="360"/>
        <v/>
      </c>
      <c r="MI113" s="432" t="str">
        <f t="shared" si="360"/>
        <v/>
      </c>
      <c r="MJ113" s="432" t="str">
        <f t="shared" si="360"/>
        <v/>
      </c>
      <c r="MK113" s="432" t="str">
        <f t="shared" si="361"/>
        <v/>
      </c>
      <c r="ML113" s="432" t="str">
        <f t="shared" si="361"/>
        <v/>
      </c>
      <c r="MM113" s="432" t="str">
        <f t="shared" si="361"/>
        <v/>
      </c>
      <c r="MN113" s="432" t="str">
        <f t="shared" si="361"/>
        <v/>
      </c>
      <c r="MO113" s="432" t="str">
        <f t="shared" si="361"/>
        <v/>
      </c>
      <c r="MP113" s="432" t="str">
        <f t="shared" si="361"/>
        <v/>
      </c>
      <c r="MQ113" s="432" t="str">
        <f t="shared" si="361"/>
        <v/>
      </c>
      <c r="MR113" s="432" t="str">
        <f t="shared" si="361"/>
        <v/>
      </c>
      <c r="MS113" s="432" t="str">
        <f t="shared" si="361"/>
        <v/>
      </c>
      <c r="MT113" s="432" t="str">
        <f t="shared" si="361"/>
        <v/>
      </c>
      <c r="MU113" s="432" t="str">
        <f t="shared" si="362"/>
        <v/>
      </c>
      <c r="MV113" s="432" t="str">
        <f t="shared" si="362"/>
        <v/>
      </c>
      <c r="MW113" s="432" t="str">
        <f t="shared" si="362"/>
        <v/>
      </c>
      <c r="MX113" s="432" t="str">
        <f t="shared" si="362"/>
        <v/>
      </c>
      <c r="MY113" s="432" t="str">
        <f t="shared" si="362"/>
        <v/>
      </c>
      <c r="MZ113" s="432" t="str">
        <f t="shared" si="362"/>
        <v/>
      </c>
      <c r="NA113" s="432" t="str">
        <f t="shared" si="362"/>
        <v/>
      </c>
      <c r="NB113" s="432" t="str">
        <f t="shared" si="362"/>
        <v/>
      </c>
      <c r="NC113" s="432" t="str">
        <f t="shared" si="362"/>
        <v/>
      </c>
      <c r="ND113" s="432" t="str">
        <f t="shared" si="362"/>
        <v/>
      </c>
      <c r="NE113" s="432" t="str">
        <f t="shared" si="363"/>
        <v/>
      </c>
      <c r="NF113" s="432" t="str">
        <f t="shared" si="363"/>
        <v/>
      </c>
      <c r="NG113" s="432" t="str">
        <f t="shared" si="363"/>
        <v/>
      </c>
      <c r="NH113" s="432" t="str">
        <f t="shared" si="363"/>
        <v/>
      </c>
      <c r="NI113" s="432" t="str">
        <f t="shared" si="363"/>
        <v/>
      </c>
      <c r="NJ113" s="432" t="str">
        <f t="shared" si="363"/>
        <v/>
      </c>
      <c r="NK113" s="432" t="str">
        <f t="shared" si="363"/>
        <v/>
      </c>
      <c r="NL113" s="432" t="str">
        <f t="shared" si="363"/>
        <v/>
      </c>
      <c r="NM113" s="432" t="str">
        <f t="shared" si="363"/>
        <v/>
      </c>
      <c r="NN113" s="432" t="str">
        <f t="shared" si="363"/>
        <v/>
      </c>
      <c r="NO113" s="432" t="str">
        <f t="shared" si="364"/>
        <v/>
      </c>
      <c r="NP113" s="432" t="str">
        <f t="shared" si="364"/>
        <v/>
      </c>
      <c r="NQ113" s="432" t="str">
        <f t="shared" si="364"/>
        <v/>
      </c>
      <c r="NR113" s="432" t="str">
        <f t="shared" si="364"/>
        <v/>
      </c>
      <c r="NS113" s="432" t="str">
        <f t="shared" si="364"/>
        <v/>
      </c>
      <c r="NT113" s="432" t="str">
        <f t="shared" si="364"/>
        <v/>
      </c>
      <c r="NU113" s="432" t="str">
        <f t="shared" si="364"/>
        <v/>
      </c>
      <c r="NV113" s="432" t="str">
        <f t="shared" si="364"/>
        <v/>
      </c>
      <c r="NW113" s="432" t="str">
        <f t="shared" si="364"/>
        <v/>
      </c>
      <c r="NX113" s="432" t="str">
        <f t="shared" si="364"/>
        <v/>
      </c>
      <c r="NY113" s="432" t="str">
        <f t="shared" si="365"/>
        <v/>
      </c>
      <c r="NZ113" s="432" t="str">
        <f t="shared" si="365"/>
        <v/>
      </c>
      <c r="OA113" s="432" t="str">
        <f t="shared" si="365"/>
        <v/>
      </c>
      <c r="OB113" s="432" t="str">
        <f t="shared" si="365"/>
        <v/>
      </c>
      <c r="OC113" s="432" t="str">
        <f t="shared" si="365"/>
        <v/>
      </c>
      <c r="OD113" s="432" t="str">
        <f t="shared" si="365"/>
        <v/>
      </c>
      <c r="OE113" s="432" t="str">
        <f t="shared" si="365"/>
        <v/>
      </c>
      <c r="OF113" s="432" t="str">
        <f t="shared" si="365"/>
        <v/>
      </c>
      <c r="OG113" s="432" t="str">
        <f t="shared" si="365"/>
        <v/>
      </c>
      <c r="OH113" s="432" t="str">
        <f t="shared" si="365"/>
        <v/>
      </c>
      <c r="OI113" s="432" t="str">
        <f t="shared" si="366"/>
        <v/>
      </c>
      <c r="OJ113" s="432" t="str">
        <f t="shared" si="366"/>
        <v/>
      </c>
      <c r="OK113" s="432" t="str">
        <f t="shared" si="366"/>
        <v/>
      </c>
      <c r="OL113" s="432" t="str">
        <f t="shared" si="366"/>
        <v/>
      </c>
      <c r="OM113" s="432" t="str">
        <f t="shared" si="366"/>
        <v/>
      </c>
      <c r="ON113" s="432" t="str">
        <f t="shared" si="366"/>
        <v/>
      </c>
      <c r="OO113" s="432" t="str">
        <f t="shared" si="366"/>
        <v/>
      </c>
      <c r="OP113" s="432" t="str">
        <f t="shared" si="366"/>
        <v/>
      </c>
      <c r="OQ113" s="432" t="str">
        <f t="shared" si="366"/>
        <v/>
      </c>
      <c r="OR113" s="432" t="str">
        <f t="shared" si="366"/>
        <v/>
      </c>
      <c r="OS113" s="432" t="str">
        <f t="shared" si="367"/>
        <v/>
      </c>
      <c r="OT113" s="432" t="str">
        <f t="shared" si="367"/>
        <v/>
      </c>
      <c r="OU113" s="432" t="str">
        <f t="shared" si="367"/>
        <v/>
      </c>
      <c r="OV113" s="432" t="str">
        <f t="shared" si="367"/>
        <v/>
      </c>
      <c r="OW113" s="432" t="str">
        <f t="shared" si="367"/>
        <v/>
      </c>
      <c r="OX113" s="432" t="str">
        <f t="shared" si="367"/>
        <v/>
      </c>
      <c r="OY113" s="432" t="str">
        <f t="shared" si="367"/>
        <v/>
      </c>
      <c r="OZ113" s="432" t="str">
        <f t="shared" si="367"/>
        <v/>
      </c>
      <c r="PA113" s="432" t="str">
        <f t="shared" si="367"/>
        <v/>
      </c>
      <c r="PB113" s="432" t="str">
        <f t="shared" si="367"/>
        <v/>
      </c>
      <c r="PC113" s="432" t="str">
        <f t="shared" si="367"/>
        <v/>
      </c>
      <c r="PD113" s="432" t="str">
        <f t="shared" si="367"/>
        <v/>
      </c>
      <c r="PE113" s="432" t="str">
        <f t="shared" si="367"/>
        <v/>
      </c>
    </row>
    <row r="114" spans="1:421" ht="15.6">
      <c r="A114" s="549"/>
      <c r="B114" s="550"/>
      <c r="C114" s="948"/>
      <c r="D114" s="550"/>
      <c r="E114" s="554"/>
      <c r="F114" s="550"/>
      <c r="G114" s="551"/>
      <c r="H114" s="552"/>
      <c r="I114" s="553"/>
      <c r="J114" s="554"/>
      <c r="K114" s="554" t="str">
        <f t="shared" si="284"/>
        <v/>
      </c>
      <c r="L114" s="657" t="str">
        <f t="shared" si="285"/>
        <v/>
      </c>
      <c r="M114" s="952" t="str">
        <f t="shared" si="283"/>
        <v/>
      </c>
      <c r="N114" s="952" t="str">
        <f t="shared" si="286"/>
        <v/>
      </c>
      <c r="O114" s="1487"/>
      <c r="P114" s="1487"/>
      <c r="Q114" s="98"/>
      <c r="R114" s="167" t="str">
        <f t="shared" si="287"/>
        <v/>
      </c>
      <c r="S114" s="167" t="str">
        <f t="shared" si="288"/>
        <v/>
      </c>
      <c r="T114" s="167" t="str">
        <f t="shared" si="289"/>
        <v/>
      </c>
      <c r="U114" s="167" t="str">
        <f t="shared" si="290"/>
        <v/>
      </c>
      <c r="V114" s="85" t="s">
        <v>715</v>
      </c>
      <c r="W114" s="450">
        <v>14.16666666666667</v>
      </c>
      <c r="X114" s="167" t="str">
        <f t="shared" si="291"/>
        <v/>
      </c>
      <c r="Y114" s="167" t="str">
        <f t="shared" si="292"/>
        <v/>
      </c>
      <c r="Z114" s="167" t="str">
        <f t="shared" si="293"/>
        <v/>
      </c>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432" t="str">
        <f t="shared" si="331"/>
        <v/>
      </c>
      <c r="AX114" s="432" t="str">
        <f t="shared" si="331"/>
        <v/>
      </c>
      <c r="AY114" s="432" t="str">
        <f t="shared" si="331"/>
        <v/>
      </c>
      <c r="AZ114" s="432" t="str">
        <f t="shared" si="331"/>
        <v/>
      </c>
      <c r="BA114" s="432" t="str">
        <f t="shared" si="331"/>
        <v/>
      </c>
      <c r="BB114" s="432" t="str">
        <f t="shared" si="331"/>
        <v/>
      </c>
      <c r="BC114" s="432" t="str">
        <f t="shared" si="331"/>
        <v/>
      </c>
      <c r="BD114" s="432" t="str">
        <f t="shared" si="331"/>
        <v/>
      </c>
      <c r="BE114" s="432" t="str">
        <f t="shared" si="331"/>
        <v/>
      </c>
      <c r="BF114" s="432" t="str">
        <f t="shared" si="331"/>
        <v/>
      </c>
      <c r="BG114" s="432" t="str">
        <f t="shared" si="332"/>
        <v/>
      </c>
      <c r="BH114" s="432" t="str">
        <f t="shared" si="332"/>
        <v/>
      </c>
      <c r="BI114" s="432" t="str">
        <f t="shared" si="332"/>
        <v/>
      </c>
      <c r="BJ114" s="432" t="str">
        <f t="shared" si="332"/>
        <v/>
      </c>
      <c r="BK114" s="432" t="str">
        <f t="shared" si="332"/>
        <v/>
      </c>
      <c r="BL114" s="432" t="str">
        <f t="shared" si="332"/>
        <v/>
      </c>
      <c r="BM114" s="432" t="str">
        <f t="shared" si="332"/>
        <v/>
      </c>
      <c r="BN114" s="432" t="str">
        <f t="shared" si="332"/>
        <v/>
      </c>
      <c r="BO114" s="432" t="str">
        <f t="shared" si="332"/>
        <v/>
      </c>
      <c r="BP114" s="432" t="str">
        <f t="shared" si="332"/>
        <v/>
      </c>
      <c r="BQ114" s="432" t="str">
        <f t="shared" si="333"/>
        <v/>
      </c>
      <c r="BR114" s="432" t="str">
        <f t="shared" si="333"/>
        <v/>
      </c>
      <c r="BS114" s="432" t="str">
        <f t="shared" si="333"/>
        <v/>
      </c>
      <c r="BT114" s="432" t="str">
        <f t="shared" si="333"/>
        <v/>
      </c>
      <c r="BU114" s="432" t="str">
        <f t="shared" si="333"/>
        <v/>
      </c>
      <c r="BV114" s="432" t="str">
        <f t="shared" si="333"/>
        <v/>
      </c>
      <c r="BW114" s="432" t="str">
        <f t="shared" si="333"/>
        <v/>
      </c>
      <c r="BX114" s="432" t="str">
        <f t="shared" si="333"/>
        <v/>
      </c>
      <c r="BY114" s="432" t="str">
        <f t="shared" si="333"/>
        <v/>
      </c>
      <c r="BZ114" s="432" t="str">
        <f t="shared" si="333"/>
        <v/>
      </c>
      <c r="CA114" s="432" t="str">
        <f t="shared" si="334"/>
        <v/>
      </c>
      <c r="CB114" s="432" t="str">
        <f t="shared" si="334"/>
        <v/>
      </c>
      <c r="CC114" s="432" t="str">
        <f t="shared" si="334"/>
        <v/>
      </c>
      <c r="CD114" s="432" t="str">
        <f t="shared" si="334"/>
        <v/>
      </c>
      <c r="CE114" s="432" t="str">
        <f t="shared" si="334"/>
        <v/>
      </c>
      <c r="CF114" s="432" t="str">
        <f t="shared" si="334"/>
        <v/>
      </c>
      <c r="CG114" s="432" t="str">
        <f t="shared" si="334"/>
        <v/>
      </c>
      <c r="CH114" s="432" t="str">
        <f t="shared" si="334"/>
        <v/>
      </c>
      <c r="CI114" s="432" t="str">
        <f t="shared" si="334"/>
        <v/>
      </c>
      <c r="CJ114" s="432" t="str">
        <f t="shared" si="334"/>
        <v/>
      </c>
      <c r="CK114" s="432" t="str">
        <f t="shared" si="335"/>
        <v/>
      </c>
      <c r="CL114" s="432" t="str">
        <f t="shared" si="335"/>
        <v/>
      </c>
      <c r="CM114" s="432" t="str">
        <f t="shared" si="335"/>
        <v/>
      </c>
      <c r="CN114" s="432" t="str">
        <f t="shared" si="335"/>
        <v/>
      </c>
      <c r="CO114" s="432" t="str">
        <f t="shared" si="335"/>
        <v/>
      </c>
      <c r="CP114" s="432" t="str">
        <f t="shared" si="335"/>
        <v/>
      </c>
      <c r="CQ114" s="432" t="str">
        <f t="shared" si="335"/>
        <v/>
      </c>
      <c r="CR114" s="432" t="str">
        <f t="shared" si="335"/>
        <v/>
      </c>
      <c r="CS114" s="432" t="str">
        <f t="shared" si="335"/>
        <v/>
      </c>
      <c r="CT114" s="432" t="str">
        <f t="shared" si="335"/>
        <v/>
      </c>
      <c r="CU114" s="432" t="str">
        <f t="shared" si="336"/>
        <v/>
      </c>
      <c r="CV114" s="432" t="str">
        <f t="shared" si="336"/>
        <v/>
      </c>
      <c r="CW114" s="432" t="str">
        <f t="shared" si="336"/>
        <v/>
      </c>
      <c r="CX114" s="432" t="str">
        <f t="shared" si="336"/>
        <v/>
      </c>
      <c r="CY114" s="432" t="str">
        <f t="shared" si="336"/>
        <v/>
      </c>
      <c r="CZ114" s="432" t="str">
        <f t="shared" si="336"/>
        <v/>
      </c>
      <c r="DA114" s="432" t="str">
        <f t="shared" si="336"/>
        <v/>
      </c>
      <c r="DB114" s="432" t="str">
        <f t="shared" si="336"/>
        <v/>
      </c>
      <c r="DC114" s="432" t="str">
        <f t="shared" si="336"/>
        <v/>
      </c>
      <c r="DD114" s="432" t="str">
        <f t="shared" si="336"/>
        <v/>
      </c>
      <c r="DE114" s="432" t="str">
        <f t="shared" si="337"/>
        <v/>
      </c>
      <c r="DF114" s="432" t="str">
        <f t="shared" si="337"/>
        <v/>
      </c>
      <c r="DG114" s="432" t="str">
        <f t="shared" si="337"/>
        <v/>
      </c>
      <c r="DH114" s="432" t="str">
        <f t="shared" si="337"/>
        <v/>
      </c>
      <c r="DI114" s="432" t="str">
        <f t="shared" si="337"/>
        <v/>
      </c>
      <c r="DJ114" s="432" t="str">
        <f t="shared" si="337"/>
        <v/>
      </c>
      <c r="DK114" s="432" t="str">
        <f t="shared" si="337"/>
        <v/>
      </c>
      <c r="DL114" s="432" t="str">
        <f t="shared" si="337"/>
        <v/>
      </c>
      <c r="DM114" s="432" t="str">
        <f t="shared" si="337"/>
        <v/>
      </c>
      <c r="DN114" s="432" t="str">
        <f t="shared" si="337"/>
        <v/>
      </c>
      <c r="DO114" s="432" t="str">
        <f t="shared" si="338"/>
        <v/>
      </c>
      <c r="DP114" s="432" t="str">
        <f t="shared" si="338"/>
        <v/>
      </c>
      <c r="DQ114" s="432" t="str">
        <f t="shared" si="338"/>
        <v/>
      </c>
      <c r="DR114" s="432" t="str">
        <f t="shared" si="338"/>
        <v/>
      </c>
      <c r="DS114" s="432" t="str">
        <f t="shared" si="338"/>
        <v/>
      </c>
      <c r="DT114" s="432" t="str">
        <f t="shared" si="338"/>
        <v/>
      </c>
      <c r="DU114" s="432" t="str">
        <f t="shared" si="338"/>
        <v/>
      </c>
      <c r="DV114" s="432" t="str">
        <f t="shared" si="338"/>
        <v/>
      </c>
      <c r="DW114" s="432" t="str">
        <f t="shared" si="338"/>
        <v/>
      </c>
      <c r="DX114" s="432" t="str">
        <f t="shared" si="338"/>
        <v/>
      </c>
      <c r="DY114" s="432" t="str">
        <f t="shared" si="339"/>
        <v/>
      </c>
      <c r="DZ114" s="432" t="str">
        <f t="shared" si="339"/>
        <v/>
      </c>
      <c r="EA114" s="432" t="str">
        <f t="shared" si="339"/>
        <v/>
      </c>
      <c r="EB114" s="432" t="str">
        <f t="shared" si="339"/>
        <v/>
      </c>
      <c r="EC114" s="432" t="str">
        <f t="shared" si="339"/>
        <v/>
      </c>
      <c r="ED114" s="432" t="str">
        <f t="shared" si="339"/>
        <v/>
      </c>
      <c r="EE114" s="432" t="str">
        <f t="shared" si="339"/>
        <v/>
      </c>
      <c r="EF114" s="432" t="str">
        <f t="shared" si="339"/>
        <v/>
      </c>
      <c r="EG114" s="432" t="str">
        <f t="shared" si="339"/>
        <v/>
      </c>
      <c r="EH114" s="432" t="str">
        <f t="shared" si="339"/>
        <v/>
      </c>
      <c r="EI114" s="432" t="str">
        <f t="shared" si="340"/>
        <v/>
      </c>
      <c r="EJ114" s="432" t="str">
        <f t="shared" si="340"/>
        <v/>
      </c>
      <c r="EK114" s="432" t="str">
        <f t="shared" si="340"/>
        <v/>
      </c>
      <c r="EL114" s="432" t="str">
        <f t="shared" si="340"/>
        <v/>
      </c>
      <c r="EM114" s="432" t="str">
        <f t="shared" si="340"/>
        <v/>
      </c>
      <c r="EN114" s="432" t="str">
        <f t="shared" si="340"/>
        <v/>
      </c>
      <c r="EO114" s="432" t="str">
        <f t="shared" si="340"/>
        <v/>
      </c>
      <c r="EP114" s="432" t="str">
        <f t="shared" si="340"/>
        <v/>
      </c>
      <c r="EQ114" s="432" t="str">
        <f t="shared" si="340"/>
        <v/>
      </c>
      <c r="ER114" s="432" t="str">
        <f t="shared" si="340"/>
        <v/>
      </c>
      <c r="ES114" s="432" t="str">
        <f t="shared" si="341"/>
        <v/>
      </c>
      <c r="ET114" s="432" t="str">
        <f t="shared" si="341"/>
        <v/>
      </c>
      <c r="EU114" s="432" t="str">
        <f t="shared" si="341"/>
        <v/>
      </c>
      <c r="EV114" s="432" t="str">
        <f t="shared" si="341"/>
        <v/>
      </c>
      <c r="EW114" s="432" t="str">
        <f t="shared" si="341"/>
        <v/>
      </c>
      <c r="EX114" s="432" t="str">
        <f t="shared" si="341"/>
        <v/>
      </c>
      <c r="EY114" s="432" t="str">
        <f t="shared" si="341"/>
        <v/>
      </c>
      <c r="EZ114" s="432" t="str">
        <f t="shared" si="341"/>
        <v/>
      </c>
      <c r="FA114" s="432" t="str">
        <f t="shared" si="341"/>
        <v/>
      </c>
      <c r="FB114" s="432" t="str">
        <f t="shared" si="341"/>
        <v/>
      </c>
      <c r="FC114" s="432" t="str">
        <f t="shared" si="342"/>
        <v/>
      </c>
      <c r="FD114" s="432" t="str">
        <f t="shared" si="342"/>
        <v/>
      </c>
      <c r="FE114" s="432" t="str">
        <f t="shared" si="342"/>
        <v/>
      </c>
      <c r="FF114" s="432" t="str">
        <f t="shared" si="342"/>
        <v/>
      </c>
      <c r="FG114" s="432" t="str">
        <f t="shared" si="342"/>
        <v/>
      </c>
      <c r="FH114" s="432" t="str">
        <f t="shared" si="342"/>
        <v/>
      </c>
      <c r="FI114" s="432" t="str">
        <f t="shared" si="342"/>
        <v/>
      </c>
      <c r="FJ114" s="432" t="str">
        <f t="shared" si="342"/>
        <v/>
      </c>
      <c r="FK114" s="432" t="str">
        <f t="shared" si="342"/>
        <v/>
      </c>
      <c r="FL114" s="432" t="str">
        <f t="shared" si="342"/>
        <v/>
      </c>
      <c r="FM114" s="432" t="str">
        <f t="shared" si="343"/>
        <v/>
      </c>
      <c r="FN114" s="432" t="str">
        <f t="shared" si="343"/>
        <v/>
      </c>
      <c r="FO114" s="432" t="str">
        <f t="shared" si="343"/>
        <v/>
      </c>
      <c r="FP114" s="432" t="str">
        <f t="shared" si="343"/>
        <v/>
      </c>
      <c r="FQ114" s="432" t="str">
        <f t="shared" si="343"/>
        <v/>
      </c>
      <c r="FR114" s="432" t="str">
        <f t="shared" si="343"/>
        <v/>
      </c>
      <c r="FS114" s="432" t="str">
        <f t="shared" si="343"/>
        <v/>
      </c>
      <c r="FT114" s="432" t="str">
        <f t="shared" si="343"/>
        <v/>
      </c>
      <c r="FU114" s="432" t="str">
        <f t="shared" si="343"/>
        <v/>
      </c>
      <c r="FV114" s="432" t="str">
        <f t="shared" si="343"/>
        <v/>
      </c>
      <c r="FW114" s="432" t="str">
        <f t="shared" si="344"/>
        <v/>
      </c>
      <c r="FX114" s="432" t="str">
        <f t="shared" si="344"/>
        <v/>
      </c>
      <c r="FY114" s="432" t="str">
        <f t="shared" si="344"/>
        <v/>
      </c>
      <c r="FZ114" s="432" t="str">
        <f t="shared" si="344"/>
        <v/>
      </c>
      <c r="GA114" s="432" t="str">
        <f t="shared" si="344"/>
        <v/>
      </c>
      <c r="GB114" s="432" t="str">
        <f t="shared" si="344"/>
        <v/>
      </c>
      <c r="GC114" s="432" t="str">
        <f t="shared" si="344"/>
        <v/>
      </c>
      <c r="GD114" s="432" t="str">
        <f t="shared" si="344"/>
        <v/>
      </c>
      <c r="GE114" s="432" t="str">
        <f t="shared" si="344"/>
        <v/>
      </c>
      <c r="GF114" s="432" t="str">
        <f t="shared" si="344"/>
        <v/>
      </c>
      <c r="GG114" s="432" t="str">
        <f t="shared" si="345"/>
        <v/>
      </c>
      <c r="GH114" s="432" t="str">
        <f t="shared" si="345"/>
        <v/>
      </c>
      <c r="GI114" s="432" t="str">
        <f t="shared" si="345"/>
        <v/>
      </c>
      <c r="GJ114" s="432" t="str">
        <f t="shared" si="345"/>
        <v/>
      </c>
      <c r="GK114" s="432" t="str">
        <f t="shared" si="345"/>
        <v/>
      </c>
      <c r="GL114" s="432" t="str">
        <f t="shared" si="345"/>
        <v/>
      </c>
      <c r="GM114" s="432" t="str">
        <f t="shared" si="345"/>
        <v/>
      </c>
      <c r="GN114" s="432" t="str">
        <f t="shared" si="345"/>
        <v/>
      </c>
      <c r="GO114" s="432" t="str">
        <f t="shared" si="345"/>
        <v/>
      </c>
      <c r="GP114" s="432" t="str">
        <f t="shared" si="345"/>
        <v/>
      </c>
      <c r="GQ114" s="432" t="str">
        <f t="shared" si="346"/>
        <v/>
      </c>
      <c r="GR114" s="432" t="str">
        <f t="shared" si="346"/>
        <v/>
      </c>
      <c r="GS114" s="432" t="str">
        <f t="shared" si="346"/>
        <v/>
      </c>
      <c r="GT114" s="432" t="str">
        <f t="shared" si="346"/>
        <v/>
      </c>
      <c r="GU114" s="432" t="str">
        <f t="shared" si="346"/>
        <v/>
      </c>
      <c r="GV114" s="432" t="str">
        <f t="shared" si="346"/>
        <v/>
      </c>
      <c r="GW114" s="432" t="str">
        <f t="shared" si="346"/>
        <v/>
      </c>
      <c r="GX114" s="432" t="str">
        <f t="shared" si="346"/>
        <v/>
      </c>
      <c r="GY114" s="432" t="str">
        <f t="shared" si="346"/>
        <v/>
      </c>
      <c r="GZ114" s="432" t="str">
        <f t="shared" si="346"/>
        <v/>
      </c>
      <c r="HA114" s="432" t="str">
        <f t="shared" si="347"/>
        <v/>
      </c>
      <c r="HB114" s="432" t="str">
        <f t="shared" si="347"/>
        <v/>
      </c>
      <c r="HC114" s="432" t="str">
        <f t="shared" si="347"/>
        <v/>
      </c>
      <c r="HD114" s="432" t="str">
        <f t="shared" si="347"/>
        <v/>
      </c>
      <c r="HE114" s="432" t="str">
        <f t="shared" si="347"/>
        <v/>
      </c>
      <c r="HF114" s="432" t="str">
        <f t="shared" si="347"/>
        <v/>
      </c>
      <c r="HG114" s="432" t="str">
        <f t="shared" si="347"/>
        <v/>
      </c>
      <c r="HH114" s="432" t="str">
        <f t="shared" si="347"/>
        <v/>
      </c>
      <c r="HI114" s="432" t="str">
        <f t="shared" si="347"/>
        <v/>
      </c>
      <c r="HJ114" s="432" t="str">
        <f t="shared" si="347"/>
        <v/>
      </c>
      <c r="HK114" s="432" t="str">
        <f t="shared" si="348"/>
        <v/>
      </c>
      <c r="HL114" s="432" t="str">
        <f t="shared" si="348"/>
        <v/>
      </c>
      <c r="HM114" s="432" t="str">
        <f t="shared" si="348"/>
        <v/>
      </c>
      <c r="HN114" s="432" t="str">
        <f t="shared" si="348"/>
        <v/>
      </c>
      <c r="HO114" s="432" t="str">
        <f t="shared" si="348"/>
        <v/>
      </c>
      <c r="HP114" s="432" t="str">
        <f t="shared" si="348"/>
        <v/>
      </c>
      <c r="HQ114" s="432" t="str">
        <f t="shared" si="348"/>
        <v/>
      </c>
      <c r="HR114" s="432" t="str">
        <f t="shared" si="348"/>
        <v/>
      </c>
      <c r="HS114" s="432" t="str">
        <f t="shared" si="348"/>
        <v/>
      </c>
      <c r="HT114" s="432" t="str">
        <f t="shared" si="348"/>
        <v/>
      </c>
      <c r="HU114" s="432" t="str">
        <f t="shared" si="349"/>
        <v/>
      </c>
      <c r="HV114" s="432" t="str">
        <f t="shared" si="349"/>
        <v/>
      </c>
      <c r="HW114" s="432" t="str">
        <f t="shared" si="349"/>
        <v/>
      </c>
      <c r="HX114" s="432" t="str">
        <f t="shared" si="349"/>
        <v/>
      </c>
      <c r="HY114" s="432" t="str">
        <f t="shared" si="349"/>
        <v/>
      </c>
      <c r="HZ114" s="432" t="str">
        <f t="shared" si="349"/>
        <v/>
      </c>
      <c r="IA114" s="432" t="str">
        <f t="shared" si="349"/>
        <v/>
      </c>
      <c r="IB114" s="432" t="str">
        <f t="shared" si="349"/>
        <v/>
      </c>
      <c r="IC114" s="432" t="str">
        <f t="shared" si="349"/>
        <v/>
      </c>
      <c r="ID114" s="432" t="str">
        <f t="shared" si="349"/>
        <v/>
      </c>
      <c r="IE114" s="432" t="str">
        <f t="shared" si="350"/>
        <v/>
      </c>
      <c r="IF114" s="432" t="str">
        <f t="shared" si="350"/>
        <v/>
      </c>
      <c r="IG114" s="432" t="str">
        <f t="shared" si="350"/>
        <v/>
      </c>
      <c r="IH114" s="432" t="str">
        <f t="shared" si="350"/>
        <v/>
      </c>
      <c r="II114" s="432" t="str">
        <f t="shared" si="350"/>
        <v/>
      </c>
      <c r="IJ114" s="432" t="str">
        <f t="shared" si="350"/>
        <v/>
      </c>
      <c r="IK114" s="432" t="str">
        <f t="shared" si="350"/>
        <v/>
      </c>
      <c r="IL114" s="432" t="str">
        <f t="shared" si="350"/>
        <v/>
      </c>
      <c r="IM114" s="432" t="str">
        <f t="shared" si="350"/>
        <v/>
      </c>
      <c r="IN114" s="432" t="str">
        <f t="shared" si="350"/>
        <v/>
      </c>
      <c r="IO114" s="432" t="str">
        <f t="shared" si="351"/>
        <v/>
      </c>
      <c r="IP114" s="432" t="str">
        <f t="shared" si="351"/>
        <v/>
      </c>
      <c r="IQ114" s="432" t="str">
        <f t="shared" si="351"/>
        <v/>
      </c>
      <c r="IR114" s="432" t="str">
        <f t="shared" si="351"/>
        <v/>
      </c>
      <c r="IS114" s="432" t="str">
        <f t="shared" si="351"/>
        <v/>
      </c>
      <c r="IT114" s="432" t="str">
        <f t="shared" si="351"/>
        <v/>
      </c>
      <c r="IU114" s="432" t="str">
        <f t="shared" si="351"/>
        <v/>
      </c>
      <c r="IV114" s="432" t="str">
        <f t="shared" si="351"/>
        <v/>
      </c>
      <c r="IW114" s="432" t="str">
        <f t="shared" si="351"/>
        <v/>
      </c>
      <c r="IX114" s="432" t="str">
        <f t="shared" si="351"/>
        <v/>
      </c>
      <c r="IY114" s="432" t="str">
        <f t="shared" si="352"/>
        <v/>
      </c>
      <c r="IZ114" s="432" t="str">
        <f t="shared" si="352"/>
        <v/>
      </c>
      <c r="JA114" s="432" t="str">
        <f t="shared" si="352"/>
        <v/>
      </c>
      <c r="JB114" s="432" t="str">
        <f t="shared" si="352"/>
        <v/>
      </c>
      <c r="JC114" s="432" t="str">
        <f t="shared" si="352"/>
        <v/>
      </c>
      <c r="JD114" s="432" t="str">
        <f t="shared" si="352"/>
        <v/>
      </c>
      <c r="JE114" s="432" t="str">
        <f t="shared" si="352"/>
        <v/>
      </c>
      <c r="JF114" s="432" t="str">
        <f t="shared" si="352"/>
        <v/>
      </c>
      <c r="JG114" s="432" t="str">
        <f t="shared" si="352"/>
        <v/>
      </c>
      <c r="JH114" s="432" t="str">
        <f t="shared" si="352"/>
        <v/>
      </c>
      <c r="JI114" s="432" t="str">
        <f t="shared" si="353"/>
        <v/>
      </c>
      <c r="JJ114" s="432" t="str">
        <f t="shared" si="353"/>
        <v/>
      </c>
      <c r="JK114" s="432" t="str">
        <f t="shared" si="353"/>
        <v/>
      </c>
      <c r="JL114" s="432" t="str">
        <f t="shared" si="353"/>
        <v/>
      </c>
      <c r="JM114" s="432" t="str">
        <f t="shared" si="353"/>
        <v/>
      </c>
      <c r="JN114" s="432" t="str">
        <f t="shared" si="353"/>
        <v/>
      </c>
      <c r="JO114" s="432" t="str">
        <f t="shared" si="353"/>
        <v/>
      </c>
      <c r="JP114" s="432" t="str">
        <f t="shared" si="353"/>
        <v/>
      </c>
      <c r="JQ114" s="432" t="str">
        <f t="shared" si="353"/>
        <v/>
      </c>
      <c r="JR114" s="432" t="str">
        <f t="shared" si="353"/>
        <v/>
      </c>
      <c r="JS114" s="432" t="str">
        <f t="shared" si="354"/>
        <v/>
      </c>
      <c r="JT114" s="432" t="str">
        <f t="shared" si="354"/>
        <v/>
      </c>
      <c r="JU114" s="432" t="str">
        <f t="shared" si="354"/>
        <v/>
      </c>
      <c r="JV114" s="432" t="str">
        <f t="shared" si="354"/>
        <v/>
      </c>
      <c r="JW114" s="432" t="str">
        <f t="shared" si="354"/>
        <v/>
      </c>
      <c r="JX114" s="432" t="str">
        <f t="shared" si="354"/>
        <v/>
      </c>
      <c r="JY114" s="432" t="str">
        <f t="shared" si="354"/>
        <v/>
      </c>
      <c r="JZ114" s="432" t="str">
        <f t="shared" si="354"/>
        <v/>
      </c>
      <c r="KA114" s="432" t="str">
        <f t="shared" si="354"/>
        <v/>
      </c>
      <c r="KB114" s="432" t="str">
        <f t="shared" si="354"/>
        <v/>
      </c>
      <c r="KC114" s="432" t="str">
        <f t="shared" si="355"/>
        <v/>
      </c>
      <c r="KD114" s="432" t="str">
        <f t="shared" si="355"/>
        <v/>
      </c>
      <c r="KE114" s="432" t="str">
        <f t="shared" si="355"/>
        <v/>
      </c>
      <c r="KF114" s="432" t="str">
        <f t="shared" si="355"/>
        <v/>
      </c>
      <c r="KG114" s="432" t="str">
        <f t="shared" si="355"/>
        <v/>
      </c>
      <c r="KH114" s="432" t="str">
        <f t="shared" si="355"/>
        <v/>
      </c>
      <c r="KI114" s="432" t="str">
        <f t="shared" si="355"/>
        <v/>
      </c>
      <c r="KJ114" s="432" t="str">
        <f t="shared" si="355"/>
        <v/>
      </c>
      <c r="KK114" s="432" t="str">
        <f t="shared" si="355"/>
        <v/>
      </c>
      <c r="KL114" s="432" t="str">
        <f t="shared" si="355"/>
        <v/>
      </c>
      <c r="KM114" s="432" t="str">
        <f t="shared" si="356"/>
        <v/>
      </c>
      <c r="KN114" s="432" t="str">
        <f t="shared" si="356"/>
        <v/>
      </c>
      <c r="KO114" s="432" t="str">
        <f t="shared" si="356"/>
        <v/>
      </c>
      <c r="KP114" s="432" t="str">
        <f t="shared" si="356"/>
        <v/>
      </c>
      <c r="KQ114" s="432" t="str">
        <f t="shared" si="356"/>
        <v/>
      </c>
      <c r="KR114" s="432" t="str">
        <f t="shared" si="356"/>
        <v/>
      </c>
      <c r="KS114" s="432" t="str">
        <f t="shared" si="356"/>
        <v/>
      </c>
      <c r="KT114" s="432" t="str">
        <f t="shared" si="356"/>
        <v/>
      </c>
      <c r="KU114" s="432" t="str">
        <f t="shared" si="356"/>
        <v/>
      </c>
      <c r="KV114" s="432" t="str">
        <f t="shared" si="356"/>
        <v/>
      </c>
      <c r="KW114" s="432" t="str">
        <f t="shared" si="357"/>
        <v/>
      </c>
      <c r="KX114" s="432" t="str">
        <f t="shared" si="357"/>
        <v/>
      </c>
      <c r="KY114" s="432" t="str">
        <f t="shared" si="357"/>
        <v/>
      </c>
      <c r="KZ114" s="432" t="str">
        <f t="shared" si="357"/>
        <v/>
      </c>
      <c r="LA114" s="432" t="str">
        <f t="shared" si="357"/>
        <v/>
      </c>
      <c r="LB114" s="432" t="str">
        <f t="shared" si="357"/>
        <v/>
      </c>
      <c r="LC114" s="432" t="str">
        <f t="shared" si="357"/>
        <v/>
      </c>
      <c r="LD114" s="432" t="str">
        <f t="shared" si="357"/>
        <v/>
      </c>
      <c r="LE114" s="432" t="str">
        <f t="shared" si="357"/>
        <v/>
      </c>
      <c r="LF114" s="432" t="str">
        <f t="shared" si="357"/>
        <v/>
      </c>
      <c r="LG114" s="432" t="str">
        <f t="shared" si="358"/>
        <v/>
      </c>
      <c r="LH114" s="432" t="str">
        <f t="shared" si="358"/>
        <v/>
      </c>
      <c r="LI114" s="432" t="str">
        <f t="shared" si="358"/>
        <v/>
      </c>
      <c r="LJ114" s="432" t="str">
        <f t="shared" si="358"/>
        <v/>
      </c>
      <c r="LK114" s="432" t="str">
        <f t="shared" si="358"/>
        <v/>
      </c>
      <c r="LL114" s="432" t="str">
        <f t="shared" si="358"/>
        <v/>
      </c>
      <c r="LM114" s="432" t="str">
        <f t="shared" si="358"/>
        <v/>
      </c>
      <c r="LN114" s="432" t="str">
        <f t="shared" si="358"/>
        <v/>
      </c>
      <c r="LO114" s="432" t="str">
        <f t="shared" si="358"/>
        <v/>
      </c>
      <c r="LP114" s="432" t="str">
        <f t="shared" si="358"/>
        <v/>
      </c>
      <c r="LQ114" s="432" t="str">
        <f t="shared" si="359"/>
        <v/>
      </c>
      <c r="LR114" s="432" t="str">
        <f t="shared" si="359"/>
        <v/>
      </c>
      <c r="LS114" s="432" t="str">
        <f t="shared" si="359"/>
        <v/>
      </c>
      <c r="LT114" s="432" t="str">
        <f t="shared" si="359"/>
        <v/>
      </c>
      <c r="LU114" s="432" t="str">
        <f t="shared" si="359"/>
        <v/>
      </c>
      <c r="LV114" s="432" t="str">
        <f t="shared" si="359"/>
        <v/>
      </c>
      <c r="LW114" s="432" t="str">
        <f t="shared" si="359"/>
        <v/>
      </c>
      <c r="LX114" s="432" t="str">
        <f t="shared" si="359"/>
        <v/>
      </c>
      <c r="LY114" s="432" t="str">
        <f t="shared" si="359"/>
        <v/>
      </c>
      <c r="LZ114" s="432" t="str">
        <f t="shared" si="359"/>
        <v/>
      </c>
      <c r="MA114" s="432" t="str">
        <f t="shared" si="360"/>
        <v/>
      </c>
      <c r="MB114" s="432" t="str">
        <f t="shared" si="360"/>
        <v/>
      </c>
      <c r="MC114" s="432" t="str">
        <f t="shared" si="360"/>
        <v/>
      </c>
      <c r="MD114" s="432" t="str">
        <f t="shared" si="360"/>
        <v/>
      </c>
      <c r="ME114" s="432" t="str">
        <f t="shared" si="360"/>
        <v/>
      </c>
      <c r="MF114" s="432" t="str">
        <f t="shared" si="360"/>
        <v/>
      </c>
      <c r="MG114" s="432" t="str">
        <f t="shared" si="360"/>
        <v/>
      </c>
      <c r="MH114" s="432" t="str">
        <f t="shared" si="360"/>
        <v/>
      </c>
      <c r="MI114" s="432" t="str">
        <f t="shared" si="360"/>
        <v/>
      </c>
      <c r="MJ114" s="432" t="str">
        <f t="shared" si="360"/>
        <v/>
      </c>
      <c r="MK114" s="432" t="str">
        <f t="shared" si="361"/>
        <v/>
      </c>
      <c r="ML114" s="432" t="str">
        <f t="shared" si="361"/>
        <v/>
      </c>
      <c r="MM114" s="432" t="str">
        <f t="shared" si="361"/>
        <v/>
      </c>
      <c r="MN114" s="432" t="str">
        <f t="shared" si="361"/>
        <v/>
      </c>
      <c r="MO114" s="432" t="str">
        <f t="shared" si="361"/>
        <v/>
      </c>
      <c r="MP114" s="432" t="str">
        <f t="shared" si="361"/>
        <v/>
      </c>
      <c r="MQ114" s="432" t="str">
        <f t="shared" si="361"/>
        <v/>
      </c>
      <c r="MR114" s="432" t="str">
        <f t="shared" si="361"/>
        <v/>
      </c>
      <c r="MS114" s="432" t="str">
        <f t="shared" si="361"/>
        <v/>
      </c>
      <c r="MT114" s="432" t="str">
        <f t="shared" si="361"/>
        <v/>
      </c>
      <c r="MU114" s="432" t="str">
        <f t="shared" si="362"/>
        <v/>
      </c>
      <c r="MV114" s="432" t="str">
        <f t="shared" si="362"/>
        <v/>
      </c>
      <c r="MW114" s="432" t="str">
        <f t="shared" si="362"/>
        <v/>
      </c>
      <c r="MX114" s="432" t="str">
        <f t="shared" si="362"/>
        <v/>
      </c>
      <c r="MY114" s="432" t="str">
        <f t="shared" si="362"/>
        <v/>
      </c>
      <c r="MZ114" s="432" t="str">
        <f t="shared" si="362"/>
        <v/>
      </c>
      <c r="NA114" s="432" t="str">
        <f t="shared" si="362"/>
        <v/>
      </c>
      <c r="NB114" s="432" t="str">
        <f t="shared" si="362"/>
        <v/>
      </c>
      <c r="NC114" s="432" t="str">
        <f t="shared" si="362"/>
        <v/>
      </c>
      <c r="ND114" s="432" t="str">
        <f t="shared" si="362"/>
        <v/>
      </c>
      <c r="NE114" s="432" t="str">
        <f t="shared" si="363"/>
        <v/>
      </c>
      <c r="NF114" s="432" t="str">
        <f t="shared" si="363"/>
        <v/>
      </c>
      <c r="NG114" s="432" t="str">
        <f t="shared" si="363"/>
        <v/>
      </c>
      <c r="NH114" s="432" t="str">
        <f t="shared" si="363"/>
        <v/>
      </c>
      <c r="NI114" s="432" t="str">
        <f t="shared" si="363"/>
        <v/>
      </c>
      <c r="NJ114" s="432" t="str">
        <f t="shared" si="363"/>
        <v/>
      </c>
      <c r="NK114" s="432" t="str">
        <f t="shared" si="363"/>
        <v/>
      </c>
      <c r="NL114" s="432" t="str">
        <f t="shared" si="363"/>
        <v/>
      </c>
      <c r="NM114" s="432" t="str">
        <f t="shared" si="363"/>
        <v/>
      </c>
      <c r="NN114" s="432" t="str">
        <f t="shared" si="363"/>
        <v/>
      </c>
      <c r="NO114" s="432" t="str">
        <f t="shared" si="364"/>
        <v/>
      </c>
      <c r="NP114" s="432" t="str">
        <f t="shared" si="364"/>
        <v/>
      </c>
      <c r="NQ114" s="432" t="str">
        <f t="shared" si="364"/>
        <v/>
      </c>
      <c r="NR114" s="432" t="str">
        <f t="shared" si="364"/>
        <v/>
      </c>
      <c r="NS114" s="432" t="str">
        <f t="shared" si="364"/>
        <v/>
      </c>
      <c r="NT114" s="432" t="str">
        <f t="shared" si="364"/>
        <v/>
      </c>
      <c r="NU114" s="432" t="str">
        <f t="shared" si="364"/>
        <v/>
      </c>
      <c r="NV114" s="432" t="str">
        <f t="shared" si="364"/>
        <v/>
      </c>
      <c r="NW114" s="432" t="str">
        <f t="shared" si="364"/>
        <v/>
      </c>
      <c r="NX114" s="432" t="str">
        <f t="shared" si="364"/>
        <v/>
      </c>
      <c r="NY114" s="432" t="str">
        <f t="shared" si="365"/>
        <v/>
      </c>
      <c r="NZ114" s="432" t="str">
        <f t="shared" si="365"/>
        <v/>
      </c>
      <c r="OA114" s="432" t="str">
        <f t="shared" si="365"/>
        <v/>
      </c>
      <c r="OB114" s="432" t="str">
        <f t="shared" si="365"/>
        <v/>
      </c>
      <c r="OC114" s="432" t="str">
        <f t="shared" si="365"/>
        <v/>
      </c>
      <c r="OD114" s="432" t="str">
        <f t="shared" si="365"/>
        <v/>
      </c>
      <c r="OE114" s="432" t="str">
        <f t="shared" si="365"/>
        <v/>
      </c>
      <c r="OF114" s="432" t="str">
        <f t="shared" si="365"/>
        <v/>
      </c>
      <c r="OG114" s="432" t="str">
        <f t="shared" si="365"/>
        <v/>
      </c>
      <c r="OH114" s="432" t="str">
        <f t="shared" si="365"/>
        <v/>
      </c>
      <c r="OI114" s="432" t="str">
        <f t="shared" si="366"/>
        <v/>
      </c>
      <c r="OJ114" s="432" t="str">
        <f t="shared" si="366"/>
        <v/>
      </c>
      <c r="OK114" s="432" t="str">
        <f t="shared" si="366"/>
        <v/>
      </c>
      <c r="OL114" s="432" t="str">
        <f t="shared" si="366"/>
        <v/>
      </c>
      <c r="OM114" s="432" t="str">
        <f t="shared" si="366"/>
        <v/>
      </c>
      <c r="ON114" s="432" t="str">
        <f t="shared" si="366"/>
        <v/>
      </c>
      <c r="OO114" s="432" t="str">
        <f t="shared" si="366"/>
        <v/>
      </c>
      <c r="OP114" s="432" t="str">
        <f t="shared" si="366"/>
        <v/>
      </c>
      <c r="OQ114" s="432" t="str">
        <f t="shared" si="366"/>
        <v/>
      </c>
      <c r="OR114" s="432" t="str">
        <f t="shared" si="366"/>
        <v/>
      </c>
      <c r="OS114" s="432" t="str">
        <f t="shared" si="367"/>
        <v/>
      </c>
      <c r="OT114" s="432" t="str">
        <f t="shared" si="367"/>
        <v/>
      </c>
      <c r="OU114" s="432" t="str">
        <f t="shared" si="367"/>
        <v/>
      </c>
      <c r="OV114" s="432" t="str">
        <f t="shared" si="367"/>
        <v/>
      </c>
      <c r="OW114" s="432" t="str">
        <f t="shared" si="367"/>
        <v/>
      </c>
      <c r="OX114" s="432" t="str">
        <f t="shared" si="367"/>
        <v/>
      </c>
      <c r="OY114" s="432" t="str">
        <f t="shared" si="367"/>
        <v/>
      </c>
      <c r="OZ114" s="432" t="str">
        <f t="shared" si="367"/>
        <v/>
      </c>
      <c r="PA114" s="432" t="str">
        <f t="shared" si="367"/>
        <v/>
      </c>
      <c r="PB114" s="432" t="str">
        <f t="shared" si="367"/>
        <v/>
      </c>
      <c r="PC114" s="432" t="str">
        <f t="shared" si="367"/>
        <v/>
      </c>
      <c r="PD114" s="432" t="str">
        <f t="shared" si="367"/>
        <v/>
      </c>
      <c r="PE114" s="432" t="str">
        <f t="shared" si="367"/>
        <v/>
      </c>
    </row>
    <row r="115" spans="1:421" ht="15.6">
      <c r="A115" s="541"/>
      <c r="B115" s="542"/>
      <c r="C115" s="947"/>
      <c r="D115" s="542"/>
      <c r="E115" s="546"/>
      <c r="F115" s="542"/>
      <c r="G115" s="543"/>
      <c r="H115" s="544"/>
      <c r="I115" s="545"/>
      <c r="J115" s="546"/>
      <c r="K115" s="546" t="str">
        <f t="shared" si="284"/>
        <v/>
      </c>
      <c r="L115" s="547" t="str">
        <f t="shared" si="285"/>
        <v/>
      </c>
      <c r="M115" s="951" t="str">
        <f t="shared" si="283"/>
        <v/>
      </c>
      <c r="N115" s="951" t="str">
        <f t="shared" si="286"/>
        <v/>
      </c>
      <c r="O115" s="1486"/>
      <c r="P115" s="1486"/>
      <c r="Q115" s="98"/>
      <c r="R115" s="167" t="str">
        <f t="shared" si="287"/>
        <v/>
      </c>
      <c r="S115" s="167" t="str">
        <f t="shared" si="288"/>
        <v/>
      </c>
      <c r="T115" s="167" t="str">
        <f t="shared" si="289"/>
        <v/>
      </c>
      <c r="U115" s="167" t="str">
        <f t="shared" si="290"/>
        <v/>
      </c>
      <c r="V115" s="85" t="s">
        <v>716</v>
      </c>
      <c r="W115" s="450">
        <v>14.33333333333333</v>
      </c>
      <c r="X115" s="167" t="str">
        <f t="shared" si="291"/>
        <v/>
      </c>
      <c r="Y115" s="167" t="str">
        <f t="shared" si="292"/>
        <v/>
      </c>
      <c r="Z115" s="167" t="str">
        <f t="shared" si="293"/>
        <v/>
      </c>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432" t="str">
        <f t="shared" si="331"/>
        <v/>
      </c>
      <c r="AX115" s="432" t="str">
        <f t="shared" si="331"/>
        <v/>
      </c>
      <c r="AY115" s="432" t="str">
        <f t="shared" si="331"/>
        <v/>
      </c>
      <c r="AZ115" s="432" t="str">
        <f t="shared" si="331"/>
        <v/>
      </c>
      <c r="BA115" s="432" t="str">
        <f t="shared" si="331"/>
        <v/>
      </c>
      <c r="BB115" s="432" t="str">
        <f t="shared" si="331"/>
        <v/>
      </c>
      <c r="BC115" s="432" t="str">
        <f t="shared" si="331"/>
        <v/>
      </c>
      <c r="BD115" s="432" t="str">
        <f t="shared" si="331"/>
        <v/>
      </c>
      <c r="BE115" s="432" t="str">
        <f t="shared" si="331"/>
        <v/>
      </c>
      <c r="BF115" s="432" t="str">
        <f t="shared" si="331"/>
        <v/>
      </c>
      <c r="BG115" s="432" t="str">
        <f t="shared" si="332"/>
        <v/>
      </c>
      <c r="BH115" s="432" t="str">
        <f t="shared" si="332"/>
        <v/>
      </c>
      <c r="BI115" s="432" t="str">
        <f t="shared" si="332"/>
        <v/>
      </c>
      <c r="BJ115" s="432" t="str">
        <f t="shared" si="332"/>
        <v/>
      </c>
      <c r="BK115" s="432" t="str">
        <f t="shared" si="332"/>
        <v/>
      </c>
      <c r="BL115" s="432" t="str">
        <f t="shared" si="332"/>
        <v/>
      </c>
      <c r="BM115" s="432" t="str">
        <f t="shared" si="332"/>
        <v/>
      </c>
      <c r="BN115" s="432" t="str">
        <f t="shared" si="332"/>
        <v/>
      </c>
      <c r="BO115" s="432" t="str">
        <f t="shared" si="332"/>
        <v/>
      </c>
      <c r="BP115" s="432" t="str">
        <f t="shared" si="332"/>
        <v/>
      </c>
      <c r="BQ115" s="432" t="str">
        <f t="shared" si="333"/>
        <v/>
      </c>
      <c r="BR115" s="432" t="str">
        <f t="shared" si="333"/>
        <v/>
      </c>
      <c r="BS115" s="432" t="str">
        <f t="shared" si="333"/>
        <v/>
      </c>
      <c r="BT115" s="432" t="str">
        <f t="shared" si="333"/>
        <v/>
      </c>
      <c r="BU115" s="432" t="str">
        <f t="shared" si="333"/>
        <v/>
      </c>
      <c r="BV115" s="432" t="str">
        <f t="shared" si="333"/>
        <v/>
      </c>
      <c r="BW115" s="432" t="str">
        <f t="shared" si="333"/>
        <v/>
      </c>
      <c r="BX115" s="432" t="str">
        <f t="shared" si="333"/>
        <v/>
      </c>
      <c r="BY115" s="432" t="str">
        <f t="shared" si="333"/>
        <v/>
      </c>
      <c r="BZ115" s="432" t="str">
        <f t="shared" si="333"/>
        <v/>
      </c>
      <c r="CA115" s="432" t="str">
        <f t="shared" si="334"/>
        <v/>
      </c>
      <c r="CB115" s="432" t="str">
        <f t="shared" si="334"/>
        <v/>
      </c>
      <c r="CC115" s="432" t="str">
        <f t="shared" si="334"/>
        <v/>
      </c>
      <c r="CD115" s="432" t="str">
        <f t="shared" si="334"/>
        <v/>
      </c>
      <c r="CE115" s="432" t="str">
        <f t="shared" si="334"/>
        <v/>
      </c>
      <c r="CF115" s="432" t="str">
        <f t="shared" si="334"/>
        <v/>
      </c>
      <c r="CG115" s="432" t="str">
        <f t="shared" si="334"/>
        <v/>
      </c>
      <c r="CH115" s="432" t="str">
        <f t="shared" si="334"/>
        <v/>
      </c>
      <c r="CI115" s="432" t="str">
        <f t="shared" si="334"/>
        <v/>
      </c>
      <c r="CJ115" s="432" t="str">
        <f t="shared" si="334"/>
        <v/>
      </c>
      <c r="CK115" s="432" t="str">
        <f t="shared" si="335"/>
        <v/>
      </c>
      <c r="CL115" s="432" t="str">
        <f t="shared" si="335"/>
        <v/>
      </c>
      <c r="CM115" s="432" t="str">
        <f t="shared" si="335"/>
        <v/>
      </c>
      <c r="CN115" s="432" t="str">
        <f t="shared" si="335"/>
        <v/>
      </c>
      <c r="CO115" s="432" t="str">
        <f t="shared" si="335"/>
        <v/>
      </c>
      <c r="CP115" s="432" t="str">
        <f t="shared" si="335"/>
        <v/>
      </c>
      <c r="CQ115" s="432" t="str">
        <f t="shared" si="335"/>
        <v/>
      </c>
      <c r="CR115" s="432" t="str">
        <f t="shared" si="335"/>
        <v/>
      </c>
      <c r="CS115" s="432" t="str">
        <f t="shared" si="335"/>
        <v/>
      </c>
      <c r="CT115" s="432" t="str">
        <f t="shared" si="335"/>
        <v/>
      </c>
      <c r="CU115" s="432" t="str">
        <f t="shared" si="336"/>
        <v/>
      </c>
      <c r="CV115" s="432" t="str">
        <f t="shared" si="336"/>
        <v/>
      </c>
      <c r="CW115" s="432" t="str">
        <f t="shared" si="336"/>
        <v/>
      </c>
      <c r="CX115" s="432" t="str">
        <f t="shared" si="336"/>
        <v/>
      </c>
      <c r="CY115" s="432" t="str">
        <f t="shared" si="336"/>
        <v/>
      </c>
      <c r="CZ115" s="432" t="str">
        <f t="shared" si="336"/>
        <v/>
      </c>
      <c r="DA115" s="432" t="str">
        <f t="shared" si="336"/>
        <v/>
      </c>
      <c r="DB115" s="432" t="str">
        <f t="shared" si="336"/>
        <v/>
      </c>
      <c r="DC115" s="432" t="str">
        <f t="shared" si="336"/>
        <v/>
      </c>
      <c r="DD115" s="432" t="str">
        <f t="shared" si="336"/>
        <v/>
      </c>
      <c r="DE115" s="432" t="str">
        <f t="shared" si="337"/>
        <v/>
      </c>
      <c r="DF115" s="432" t="str">
        <f t="shared" si="337"/>
        <v/>
      </c>
      <c r="DG115" s="432" t="str">
        <f t="shared" si="337"/>
        <v/>
      </c>
      <c r="DH115" s="432" t="str">
        <f t="shared" si="337"/>
        <v/>
      </c>
      <c r="DI115" s="432" t="str">
        <f t="shared" si="337"/>
        <v/>
      </c>
      <c r="DJ115" s="432" t="str">
        <f t="shared" si="337"/>
        <v/>
      </c>
      <c r="DK115" s="432" t="str">
        <f t="shared" si="337"/>
        <v/>
      </c>
      <c r="DL115" s="432" t="str">
        <f t="shared" si="337"/>
        <v/>
      </c>
      <c r="DM115" s="432" t="str">
        <f t="shared" si="337"/>
        <v/>
      </c>
      <c r="DN115" s="432" t="str">
        <f t="shared" si="337"/>
        <v/>
      </c>
      <c r="DO115" s="432" t="str">
        <f t="shared" si="338"/>
        <v/>
      </c>
      <c r="DP115" s="432" t="str">
        <f t="shared" si="338"/>
        <v/>
      </c>
      <c r="DQ115" s="432" t="str">
        <f t="shared" si="338"/>
        <v/>
      </c>
      <c r="DR115" s="432" t="str">
        <f t="shared" si="338"/>
        <v/>
      </c>
      <c r="DS115" s="432" t="str">
        <f t="shared" si="338"/>
        <v/>
      </c>
      <c r="DT115" s="432" t="str">
        <f t="shared" si="338"/>
        <v/>
      </c>
      <c r="DU115" s="432" t="str">
        <f t="shared" si="338"/>
        <v/>
      </c>
      <c r="DV115" s="432" t="str">
        <f t="shared" si="338"/>
        <v/>
      </c>
      <c r="DW115" s="432" t="str">
        <f t="shared" si="338"/>
        <v/>
      </c>
      <c r="DX115" s="432" t="str">
        <f t="shared" si="338"/>
        <v/>
      </c>
      <c r="DY115" s="432" t="str">
        <f t="shared" si="339"/>
        <v/>
      </c>
      <c r="DZ115" s="432" t="str">
        <f t="shared" si="339"/>
        <v/>
      </c>
      <c r="EA115" s="432" t="str">
        <f t="shared" si="339"/>
        <v/>
      </c>
      <c r="EB115" s="432" t="str">
        <f t="shared" si="339"/>
        <v/>
      </c>
      <c r="EC115" s="432" t="str">
        <f t="shared" si="339"/>
        <v/>
      </c>
      <c r="ED115" s="432" t="str">
        <f t="shared" si="339"/>
        <v/>
      </c>
      <c r="EE115" s="432" t="str">
        <f t="shared" si="339"/>
        <v/>
      </c>
      <c r="EF115" s="432" t="str">
        <f t="shared" si="339"/>
        <v/>
      </c>
      <c r="EG115" s="432" t="str">
        <f t="shared" si="339"/>
        <v/>
      </c>
      <c r="EH115" s="432" t="str">
        <f t="shared" si="339"/>
        <v/>
      </c>
      <c r="EI115" s="432" t="str">
        <f t="shared" si="340"/>
        <v/>
      </c>
      <c r="EJ115" s="432" t="str">
        <f t="shared" si="340"/>
        <v/>
      </c>
      <c r="EK115" s="432" t="str">
        <f t="shared" si="340"/>
        <v/>
      </c>
      <c r="EL115" s="432" t="str">
        <f t="shared" si="340"/>
        <v/>
      </c>
      <c r="EM115" s="432" t="str">
        <f t="shared" si="340"/>
        <v/>
      </c>
      <c r="EN115" s="432" t="str">
        <f t="shared" si="340"/>
        <v/>
      </c>
      <c r="EO115" s="432" t="str">
        <f t="shared" si="340"/>
        <v/>
      </c>
      <c r="EP115" s="432" t="str">
        <f t="shared" si="340"/>
        <v/>
      </c>
      <c r="EQ115" s="432" t="str">
        <f t="shared" si="340"/>
        <v/>
      </c>
      <c r="ER115" s="432" t="str">
        <f t="shared" si="340"/>
        <v/>
      </c>
      <c r="ES115" s="432" t="str">
        <f t="shared" si="341"/>
        <v/>
      </c>
      <c r="ET115" s="432" t="str">
        <f t="shared" si="341"/>
        <v/>
      </c>
      <c r="EU115" s="432" t="str">
        <f t="shared" si="341"/>
        <v/>
      </c>
      <c r="EV115" s="432" t="str">
        <f t="shared" si="341"/>
        <v/>
      </c>
      <c r="EW115" s="432" t="str">
        <f t="shared" si="341"/>
        <v/>
      </c>
      <c r="EX115" s="432" t="str">
        <f t="shared" si="341"/>
        <v/>
      </c>
      <c r="EY115" s="432" t="str">
        <f t="shared" si="341"/>
        <v/>
      </c>
      <c r="EZ115" s="432" t="str">
        <f t="shared" si="341"/>
        <v/>
      </c>
      <c r="FA115" s="432" t="str">
        <f t="shared" si="341"/>
        <v/>
      </c>
      <c r="FB115" s="432" t="str">
        <f t="shared" si="341"/>
        <v/>
      </c>
      <c r="FC115" s="432" t="str">
        <f t="shared" si="342"/>
        <v/>
      </c>
      <c r="FD115" s="432" t="str">
        <f t="shared" si="342"/>
        <v/>
      </c>
      <c r="FE115" s="432" t="str">
        <f t="shared" si="342"/>
        <v/>
      </c>
      <c r="FF115" s="432" t="str">
        <f t="shared" si="342"/>
        <v/>
      </c>
      <c r="FG115" s="432" t="str">
        <f t="shared" si="342"/>
        <v/>
      </c>
      <c r="FH115" s="432" t="str">
        <f t="shared" si="342"/>
        <v/>
      </c>
      <c r="FI115" s="432" t="str">
        <f t="shared" si="342"/>
        <v/>
      </c>
      <c r="FJ115" s="432" t="str">
        <f t="shared" si="342"/>
        <v/>
      </c>
      <c r="FK115" s="432" t="str">
        <f t="shared" si="342"/>
        <v/>
      </c>
      <c r="FL115" s="432" t="str">
        <f t="shared" si="342"/>
        <v/>
      </c>
      <c r="FM115" s="432" t="str">
        <f t="shared" si="343"/>
        <v/>
      </c>
      <c r="FN115" s="432" t="str">
        <f t="shared" si="343"/>
        <v/>
      </c>
      <c r="FO115" s="432" t="str">
        <f t="shared" si="343"/>
        <v/>
      </c>
      <c r="FP115" s="432" t="str">
        <f t="shared" si="343"/>
        <v/>
      </c>
      <c r="FQ115" s="432" t="str">
        <f t="shared" si="343"/>
        <v/>
      </c>
      <c r="FR115" s="432" t="str">
        <f t="shared" si="343"/>
        <v/>
      </c>
      <c r="FS115" s="432" t="str">
        <f t="shared" si="343"/>
        <v/>
      </c>
      <c r="FT115" s="432" t="str">
        <f t="shared" si="343"/>
        <v/>
      </c>
      <c r="FU115" s="432" t="str">
        <f t="shared" si="343"/>
        <v/>
      </c>
      <c r="FV115" s="432" t="str">
        <f t="shared" si="343"/>
        <v/>
      </c>
      <c r="FW115" s="432" t="str">
        <f t="shared" si="344"/>
        <v/>
      </c>
      <c r="FX115" s="432" t="str">
        <f t="shared" si="344"/>
        <v/>
      </c>
      <c r="FY115" s="432" t="str">
        <f t="shared" si="344"/>
        <v/>
      </c>
      <c r="FZ115" s="432" t="str">
        <f t="shared" si="344"/>
        <v/>
      </c>
      <c r="GA115" s="432" t="str">
        <f t="shared" si="344"/>
        <v/>
      </c>
      <c r="GB115" s="432" t="str">
        <f t="shared" si="344"/>
        <v/>
      </c>
      <c r="GC115" s="432" t="str">
        <f t="shared" si="344"/>
        <v/>
      </c>
      <c r="GD115" s="432" t="str">
        <f t="shared" si="344"/>
        <v/>
      </c>
      <c r="GE115" s="432" t="str">
        <f t="shared" si="344"/>
        <v/>
      </c>
      <c r="GF115" s="432" t="str">
        <f t="shared" si="344"/>
        <v/>
      </c>
      <c r="GG115" s="432" t="str">
        <f t="shared" si="345"/>
        <v/>
      </c>
      <c r="GH115" s="432" t="str">
        <f t="shared" si="345"/>
        <v/>
      </c>
      <c r="GI115" s="432" t="str">
        <f t="shared" si="345"/>
        <v/>
      </c>
      <c r="GJ115" s="432" t="str">
        <f t="shared" si="345"/>
        <v/>
      </c>
      <c r="GK115" s="432" t="str">
        <f t="shared" si="345"/>
        <v/>
      </c>
      <c r="GL115" s="432" t="str">
        <f t="shared" si="345"/>
        <v/>
      </c>
      <c r="GM115" s="432" t="str">
        <f t="shared" si="345"/>
        <v/>
      </c>
      <c r="GN115" s="432" t="str">
        <f t="shared" si="345"/>
        <v/>
      </c>
      <c r="GO115" s="432" t="str">
        <f t="shared" si="345"/>
        <v/>
      </c>
      <c r="GP115" s="432" t="str">
        <f t="shared" si="345"/>
        <v/>
      </c>
      <c r="GQ115" s="432" t="str">
        <f t="shared" si="346"/>
        <v/>
      </c>
      <c r="GR115" s="432" t="str">
        <f t="shared" si="346"/>
        <v/>
      </c>
      <c r="GS115" s="432" t="str">
        <f t="shared" si="346"/>
        <v/>
      </c>
      <c r="GT115" s="432" t="str">
        <f t="shared" si="346"/>
        <v/>
      </c>
      <c r="GU115" s="432" t="str">
        <f t="shared" si="346"/>
        <v/>
      </c>
      <c r="GV115" s="432" t="str">
        <f t="shared" si="346"/>
        <v/>
      </c>
      <c r="GW115" s="432" t="str">
        <f t="shared" si="346"/>
        <v/>
      </c>
      <c r="GX115" s="432" t="str">
        <f t="shared" si="346"/>
        <v/>
      </c>
      <c r="GY115" s="432" t="str">
        <f t="shared" si="346"/>
        <v/>
      </c>
      <c r="GZ115" s="432" t="str">
        <f t="shared" si="346"/>
        <v/>
      </c>
      <c r="HA115" s="432" t="str">
        <f t="shared" si="347"/>
        <v/>
      </c>
      <c r="HB115" s="432" t="str">
        <f t="shared" si="347"/>
        <v/>
      </c>
      <c r="HC115" s="432" t="str">
        <f t="shared" si="347"/>
        <v/>
      </c>
      <c r="HD115" s="432" t="str">
        <f t="shared" si="347"/>
        <v/>
      </c>
      <c r="HE115" s="432" t="str">
        <f t="shared" si="347"/>
        <v/>
      </c>
      <c r="HF115" s="432" t="str">
        <f t="shared" si="347"/>
        <v/>
      </c>
      <c r="HG115" s="432" t="str">
        <f t="shared" si="347"/>
        <v/>
      </c>
      <c r="HH115" s="432" t="str">
        <f t="shared" si="347"/>
        <v/>
      </c>
      <c r="HI115" s="432" t="str">
        <f t="shared" si="347"/>
        <v/>
      </c>
      <c r="HJ115" s="432" t="str">
        <f t="shared" si="347"/>
        <v/>
      </c>
      <c r="HK115" s="432" t="str">
        <f t="shared" si="348"/>
        <v/>
      </c>
      <c r="HL115" s="432" t="str">
        <f t="shared" si="348"/>
        <v/>
      </c>
      <c r="HM115" s="432" t="str">
        <f t="shared" si="348"/>
        <v/>
      </c>
      <c r="HN115" s="432" t="str">
        <f t="shared" si="348"/>
        <v/>
      </c>
      <c r="HO115" s="432" t="str">
        <f t="shared" si="348"/>
        <v/>
      </c>
      <c r="HP115" s="432" t="str">
        <f t="shared" si="348"/>
        <v/>
      </c>
      <c r="HQ115" s="432" t="str">
        <f t="shared" si="348"/>
        <v/>
      </c>
      <c r="HR115" s="432" t="str">
        <f t="shared" si="348"/>
        <v/>
      </c>
      <c r="HS115" s="432" t="str">
        <f t="shared" si="348"/>
        <v/>
      </c>
      <c r="HT115" s="432" t="str">
        <f t="shared" si="348"/>
        <v/>
      </c>
      <c r="HU115" s="432" t="str">
        <f t="shared" si="349"/>
        <v/>
      </c>
      <c r="HV115" s="432" t="str">
        <f t="shared" si="349"/>
        <v/>
      </c>
      <c r="HW115" s="432" t="str">
        <f t="shared" si="349"/>
        <v/>
      </c>
      <c r="HX115" s="432" t="str">
        <f t="shared" si="349"/>
        <v/>
      </c>
      <c r="HY115" s="432" t="str">
        <f t="shared" si="349"/>
        <v/>
      </c>
      <c r="HZ115" s="432" t="str">
        <f t="shared" si="349"/>
        <v/>
      </c>
      <c r="IA115" s="432" t="str">
        <f t="shared" si="349"/>
        <v/>
      </c>
      <c r="IB115" s="432" t="str">
        <f t="shared" si="349"/>
        <v/>
      </c>
      <c r="IC115" s="432" t="str">
        <f t="shared" si="349"/>
        <v/>
      </c>
      <c r="ID115" s="432" t="str">
        <f t="shared" si="349"/>
        <v/>
      </c>
      <c r="IE115" s="432" t="str">
        <f t="shared" si="350"/>
        <v/>
      </c>
      <c r="IF115" s="432" t="str">
        <f t="shared" si="350"/>
        <v/>
      </c>
      <c r="IG115" s="432" t="str">
        <f t="shared" si="350"/>
        <v/>
      </c>
      <c r="IH115" s="432" t="str">
        <f t="shared" si="350"/>
        <v/>
      </c>
      <c r="II115" s="432" t="str">
        <f t="shared" si="350"/>
        <v/>
      </c>
      <c r="IJ115" s="432" t="str">
        <f t="shared" si="350"/>
        <v/>
      </c>
      <c r="IK115" s="432" t="str">
        <f t="shared" si="350"/>
        <v/>
      </c>
      <c r="IL115" s="432" t="str">
        <f t="shared" si="350"/>
        <v/>
      </c>
      <c r="IM115" s="432" t="str">
        <f t="shared" si="350"/>
        <v/>
      </c>
      <c r="IN115" s="432" t="str">
        <f t="shared" si="350"/>
        <v/>
      </c>
      <c r="IO115" s="432" t="str">
        <f t="shared" si="351"/>
        <v/>
      </c>
      <c r="IP115" s="432" t="str">
        <f t="shared" si="351"/>
        <v/>
      </c>
      <c r="IQ115" s="432" t="str">
        <f t="shared" si="351"/>
        <v/>
      </c>
      <c r="IR115" s="432" t="str">
        <f t="shared" si="351"/>
        <v/>
      </c>
      <c r="IS115" s="432" t="str">
        <f t="shared" si="351"/>
        <v/>
      </c>
      <c r="IT115" s="432" t="str">
        <f t="shared" si="351"/>
        <v/>
      </c>
      <c r="IU115" s="432" t="str">
        <f t="shared" si="351"/>
        <v/>
      </c>
      <c r="IV115" s="432" t="str">
        <f t="shared" si="351"/>
        <v/>
      </c>
      <c r="IW115" s="432" t="str">
        <f t="shared" si="351"/>
        <v/>
      </c>
      <c r="IX115" s="432" t="str">
        <f t="shared" si="351"/>
        <v/>
      </c>
      <c r="IY115" s="432" t="str">
        <f t="shared" si="352"/>
        <v/>
      </c>
      <c r="IZ115" s="432" t="str">
        <f t="shared" si="352"/>
        <v/>
      </c>
      <c r="JA115" s="432" t="str">
        <f t="shared" si="352"/>
        <v/>
      </c>
      <c r="JB115" s="432" t="str">
        <f t="shared" si="352"/>
        <v/>
      </c>
      <c r="JC115" s="432" t="str">
        <f t="shared" si="352"/>
        <v/>
      </c>
      <c r="JD115" s="432" t="str">
        <f t="shared" si="352"/>
        <v/>
      </c>
      <c r="JE115" s="432" t="str">
        <f t="shared" si="352"/>
        <v/>
      </c>
      <c r="JF115" s="432" t="str">
        <f t="shared" si="352"/>
        <v/>
      </c>
      <c r="JG115" s="432" t="str">
        <f t="shared" si="352"/>
        <v/>
      </c>
      <c r="JH115" s="432" t="str">
        <f t="shared" si="352"/>
        <v/>
      </c>
      <c r="JI115" s="432" t="str">
        <f t="shared" si="353"/>
        <v/>
      </c>
      <c r="JJ115" s="432" t="str">
        <f t="shared" si="353"/>
        <v/>
      </c>
      <c r="JK115" s="432" t="str">
        <f t="shared" si="353"/>
        <v/>
      </c>
      <c r="JL115" s="432" t="str">
        <f t="shared" si="353"/>
        <v/>
      </c>
      <c r="JM115" s="432" t="str">
        <f t="shared" si="353"/>
        <v/>
      </c>
      <c r="JN115" s="432" t="str">
        <f t="shared" si="353"/>
        <v/>
      </c>
      <c r="JO115" s="432" t="str">
        <f t="shared" si="353"/>
        <v/>
      </c>
      <c r="JP115" s="432" t="str">
        <f t="shared" si="353"/>
        <v/>
      </c>
      <c r="JQ115" s="432" t="str">
        <f t="shared" si="353"/>
        <v/>
      </c>
      <c r="JR115" s="432" t="str">
        <f t="shared" si="353"/>
        <v/>
      </c>
      <c r="JS115" s="432" t="str">
        <f t="shared" si="354"/>
        <v/>
      </c>
      <c r="JT115" s="432" t="str">
        <f t="shared" si="354"/>
        <v/>
      </c>
      <c r="JU115" s="432" t="str">
        <f t="shared" si="354"/>
        <v/>
      </c>
      <c r="JV115" s="432" t="str">
        <f t="shared" si="354"/>
        <v/>
      </c>
      <c r="JW115" s="432" t="str">
        <f t="shared" si="354"/>
        <v/>
      </c>
      <c r="JX115" s="432" t="str">
        <f t="shared" si="354"/>
        <v/>
      </c>
      <c r="JY115" s="432" t="str">
        <f t="shared" si="354"/>
        <v/>
      </c>
      <c r="JZ115" s="432" t="str">
        <f t="shared" si="354"/>
        <v/>
      </c>
      <c r="KA115" s="432" t="str">
        <f t="shared" si="354"/>
        <v/>
      </c>
      <c r="KB115" s="432" t="str">
        <f t="shared" si="354"/>
        <v/>
      </c>
      <c r="KC115" s="432" t="str">
        <f t="shared" si="355"/>
        <v/>
      </c>
      <c r="KD115" s="432" t="str">
        <f t="shared" si="355"/>
        <v/>
      </c>
      <c r="KE115" s="432" t="str">
        <f t="shared" si="355"/>
        <v/>
      </c>
      <c r="KF115" s="432" t="str">
        <f t="shared" si="355"/>
        <v/>
      </c>
      <c r="KG115" s="432" t="str">
        <f t="shared" si="355"/>
        <v/>
      </c>
      <c r="KH115" s="432" t="str">
        <f t="shared" si="355"/>
        <v/>
      </c>
      <c r="KI115" s="432" t="str">
        <f t="shared" si="355"/>
        <v/>
      </c>
      <c r="KJ115" s="432" t="str">
        <f t="shared" si="355"/>
        <v/>
      </c>
      <c r="KK115" s="432" t="str">
        <f t="shared" si="355"/>
        <v/>
      </c>
      <c r="KL115" s="432" t="str">
        <f t="shared" si="355"/>
        <v/>
      </c>
      <c r="KM115" s="432" t="str">
        <f t="shared" si="356"/>
        <v/>
      </c>
      <c r="KN115" s="432" t="str">
        <f t="shared" si="356"/>
        <v/>
      </c>
      <c r="KO115" s="432" t="str">
        <f t="shared" si="356"/>
        <v/>
      </c>
      <c r="KP115" s="432" t="str">
        <f t="shared" si="356"/>
        <v/>
      </c>
      <c r="KQ115" s="432" t="str">
        <f t="shared" si="356"/>
        <v/>
      </c>
      <c r="KR115" s="432" t="str">
        <f t="shared" si="356"/>
        <v/>
      </c>
      <c r="KS115" s="432" t="str">
        <f t="shared" si="356"/>
        <v/>
      </c>
      <c r="KT115" s="432" t="str">
        <f t="shared" si="356"/>
        <v/>
      </c>
      <c r="KU115" s="432" t="str">
        <f t="shared" si="356"/>
        <v/>
      </c>
      <c r="KV115" s="432" t="str">
        <f t="shared" si="356"/>
        <v/>
      </c>
      <c r="KW115" s="432" t="str">
        <f t="shared" si="357"/>
        <v/>
      </c>
      <c r="KX115" s="432" t="str">
        <f t="shared" si="357"/>
        <v/>
      </c>
      <c r="KY115" s="432" t="str">
        <f t="shared" si="357"/>
        <v/>
      </c>
      <c r="KZ115" s="432" t="str">
        <f t="shared" si="357"/>
        <v/>
      </c>
      <c r="LA115" s="432" t="str">
        <f t="shared" si="357"/>
        <v/>
      </c>
      <c r="LB115" s="432" t="str">
        <f t="shared" si="357"/>
        <v/>
      </c>
      <c r="LC115" s="432" t="str">
        <f t="shared" si="357"/>
        <v/>
      </c>
      <c r="LD115" s="432" t="str">
        <f t="shared" si="357"/>
        <v/>
      </c>
      <c r="LE115" s="432" t="str">
        <f t="shared" si="357"/>
        <v/>
      </c>
      <c r="LF115" s="432" t="str">
        <f t="shared" si="357"/>
        <v/>
      </c>
      <c r="LG115" s="432" t="str">
        <f t="shared" si="358"/>
        <v/>
      </c>
      <c r="LH115" s="432" t="str">
        <f t="shared" si="358"/>
        <v/>
      </c>
      <c r="LI115" s="432" t="str">
        <f t="shared" si="358"/>
        <v/>
      </c>
      <c r="LJ115" s="432" t="str">
        <f t="shared" si="358"/>
        <v/>
      </c>
      <c r="LK115" s="432" t="str">
        <f t="shared" si="358"/>
        <v/>
      </c>
      <c r="LL115" s="432" t="str">
        <f t="shared" si="358"/>
        <v/>
      </c>
      <c r="LM115" s="432" t="str">
        <f t="shared" si="358"/>
        <v/>
      </c>
      <c r="LN115" s="432" t="str">
        <f t="shared" si="358"/>
        <v/>
      </c>
      <c r="LO115" s="432" t="str">
        <f t="shared" si="358"/>
        <v/>
      </c>
      <c r="LP115" s="432" t="str">
        <f t="shared" si="358"/>
        <v/>
      </c>
      <c r="LQ115" s="432" t="str">
        <f t="shared" si="359"/>
        <v/>
      </c>
      <c r="LR115" s="432" t="str">
        <f t="shared" si="359"/>
        <v/>
      </c>
      <c r="LS115" s="432" t="str">
        <f t="shared" si="359"/>
        <v/>
      </c>
      <c r="LT115" s="432" t="str">
        <f t="shared" si="359"/>
        <v/>
      </c>
      <c r="LU115" s="432" t="str">
        <f t="shared" si="359"/>
        <v/>
      </c>
      <c r="LV115" s="432" t="str">
        <f t="shared" si="359"/>
        <v/>
      </c>
      <c r="LW115" s="432" t="str">
        <f t="shared" si="359"/>
        <v/>
      </c>
      <c r="LX115" s="432" t="str">
        <f t="shared" si="359"/>
        <v/>
      </c>
      <c r="LY115" s="432" t="str">
        <f t="shared" si="359"/>
        <v/>
      </c>
      <c r="LZ115" s="432" t="str">
        <f t="shared" si="359"/>
        <v/>
      </c>
      <c r="MA115" s="432" t="str">
        <f t="shared" si="360"/>
        <v/>
      </c>
      <c r="MB115" s="432" t="str">
        <f t="shared" si="360"/>
        <v/>
      </c>
      <c r="MC115" s="432" t="str">
        <f t="shared" si="360"/>
        <v/>
      </c>
      <c r="MD115" s="432" t="str">
        <f t="shared" si="360"/>
        <v/>
      </c>
      <c r="ME115" s="432" t="str">
        <f t="shared" si="360"/>
        <v/>
      </c>
      <c r="MF115" s="432" t="str">
        <f t="shared" si="360"/>
        <v/>
      </c>
      <c r="MG115" s="432" t="str">
        <f t="shared" si="360"/>
        <v/>
      </c>
      <c r="MH115" s="432" t="str">
        <f t="shared" si="360"/>
        <v/>
      </c>
      <c r="MI115" s="432" t="str">
        <f t="shared" si="360"/>
        <v/>
      </c>
      <c r="MJ115" s="432" t="str">
        <f t="shared" si="360"/>
        <v/>
      </c>
      <c r="MK115" s="432" t="str">
        <f t="shared" si="361"/>
        <v/>
      </c>
      <c r="ML115" s="432" t="str">
        <f t="shared" si="361"/>
        <v/>
      </c>
      <c r="MM115" s="432" t="str">
        <f t="shared" si="361"/>
        <v/>
      </c>
      <c r="MN115" s="432" t="str">
        <f t="shared" si="361"/>
        <v/>
      </c>
      <c r="MO115" s="432" t="str">
        <f t="shared" si="361"/>
        <v/>
      </c>
      <c r="MP115" s="432" t="str">
        <f t="shared" si="361"/>
        <v/>
      </c>
      <c r="MQ115" s="432" t="str">
        <f t="shared" si="361"/>
        <v/>
      </c>
      <c r="MR115" s="432" t="str">
        <f t="shared" si="361"/>
        <v/>
      </c>
      <c r="MS115" s="432" t="str">
        <f t="shared" si="361"/>
        <v/>
      </c>
      <c r="MT115" s="432" t="str">
        <f t="shared" si="361"/>
        <v/>
      </c>
      <c r="MU115" s="432" t="str">
        <f t="shared" si="362"/>
        <v/>
      </c>
      <c r="MV115" s="432" t="str">
        <f t="shared" si="362"/>
        <v/>
      </c>
      <c r="MW115" s="432" t="str">
        <f t="shared" si="362"/>
        <v/>
      </c>
      <c r="MX115" s="432" t="str">
        <f t="shared" si="362"/>
        <v/>
      </c>
      <c r="MY115" s="432" t="str">
        <f t="shared" si="362"/>
        <v/>
      </c>
      <c r="MZ115" s="432" t="str">
        <f t="shared" si="362"/>
        <v/>
      </c>
      <c r="NA115" s="432" t="str">
        <f t="shared" si="362"/>
        <v/>
      </c>
      <c r="NB115" s="432" t="str">
        <f t="shared" si="362"/>
        <v/>
      </c>
      <c r="NC115" s="432" t="str">
        <f t="shared" si="362"/>
        <v/>
      </c>
      <c r="ND115" s="432" t="str">
        <f t="shared" si="362"/>
        <v/>
      </c>
      <c r="NE115" s="432" t="str">
        <f t="shared" si="363"/>
        <v/>
      </c>
      <c r="NF115" s="432" t="str">
        <f t="shared" si="363"/>
        <v/>
      </c>
      <c r="NG115" s="432" t="str">
        <f t="shared" si="363"/>
        <v/>
      </c>
      <c r="NH115" s="432" t="str">
        <f t="shared" si="363"/>
        <v/>
      </c>
      <c r="NI115" s="432" t="str">
        <f t="shared" si="363"/>
        <v/>
      </c>
      <c r="NJ115" s="432" t="str">
        <f t="shared" si="363"/>
        <v/>
      </c>
      <c r="NK115" s="432" t="str">
        <f t="shared" si="363"/>
        <v/>
      </c>
      <c r="NL115" s="432" t="str">
        <f t="shared" si="363"/>
        <v/>
      </c>
      <c r="NM115" s="432" t="str">
        <f t="shared" si="363"/>
        <v/>
      </c>
      <c r="NN115" s="432" t="str">
        <f t="shared" si="363"/>
        <v/>
      </c>
      <c r="NO115" s="432" t="str">
        <f t="shared" si="364"/>
        <v/>
      </c>
      <c r="NP115" s="432" t="str">
        <f t="shared" si="364"/>
        <v/>
      </c>
      <c r="NQ115" s="432" t="str">
        <f t="shared" si="364"/>
        <v/>
      </c>
      <c r="NR115" s="432" t="str">
        <f t="shared" si="364"/>
        <v/>
      </c>
      <c r="NS115" s="432" t="str">
        <f t="shared" si="364"/>
        <v/>
      </c>
      <c r="NT115" s="432" t="str">
        <f t="shared" si="364"/>
        <v/>
      </c>
      <c r="NU115" s="432" t="str">
        <f t="shared" si="364"/>
        <v/>
      </c>
      <c r="NV115" s="432" t="str">
        <f t="shared" si="364"/>
        <v/>
      </c>
      <c r="NW115" s="432" t="str">
        <f t="shared" si="364"/>
        <v/>
      </c>
      <c r="NX115" s="432" t="str">
        <f t="shared" si="364"/>
        <v/>
      </c>
      <c r="NY115" s="432" t="str">
        <f t="shared" si="365"/>
        <v/>
      </c>
      <c r="NZ115" s="432" t="str">
        <f t="shared" si="365"/>
        <v/>
      </c>
      <c r="OA115" s="432" t="str">
        <f t="shared" si="365"/>
        <v/>
      </c>
      <c r="OB115" s="432" t="str">
        <f t="shared" si="365"/>
        <v/>
      </c>
      <c r="OC115" s="432" t="str">
        <f t="shared" si="365"/>
        <v/>
      </c>
      <c r="OD115" s="432" t="str">
        <f t="shared" si="365"/>
        <v/>
      </c>
      <c r="OE115" s="432" t="str">
        <f t="shared" si="365"/>
        <v/>
      </c>
      <c r="OF115" s="432" t="str">
        <f t="shared" si="365"/>
        <v/>
      </c>
      <c r="OG115" s="432" t="str">
        <f t="shared" si="365"/>
        <v/>
      </c>
      <c r="OH115" s="432" t="str">
        <f t="shared" si="365"/>
        <v/>
      </c>
      <c r="OI115" s="432" t="str">
        <f t="shared" si="366"/>
        <v/>
      </c>
      <c r="OJ115" s="432" t="str">
        <f t="shared" si="366"/>
        <v/>
      </c>
      <c r="OK115" s="432" t="str">
        <f t="shared" si="366"/>
        <v/>
      </c>
      <c r="OL115" s="432" t="str">
        <f t="shared" si="366"/>
        <v/>
      </c>
      <c r="OM115" s="432" t="str">
        <f t="shared" si="366"/>
        <v/>
      </c>
      <c r="ON115" s="432" t="str">
        <f t="shared" si="366"/>
        <v/>
      </c>
      <c r="OO115" s="432" t="str">
        <f t="shared" si="366"/>
        <v/>
      </c>
      <c r="OP115" s="432" t="str">
        <f t="shared" si="366"/>
        <v/>
      </c>
      <c r="OQ115" s="432" t="str">
        <f t="shared" si="366"/>
        <v/>
      </c>
      <c r="OR115" s="432" t="str">
        <f t="shared" si="366"/>
        <v/>
      </c>
      <c r="OS115" s="432" t="str">
        <f t="shared" si="367"/>
        <v/>
      </c>
      <c r="OT115" s="432" t="str">
        <f t="shared" si="367"/>
        <v/>
      </c>
      <c r="OU115" s="432" t="str">
        <f t="shared" si="367"/>
        <v/>
      </c>
      <c r="OV115" s="432" t="str">
        <f t="shared" si="367"/>
        <v/>
      </c>
      <c r="OW115" s="432" t="str">
        <f t="shared" si="367"/>
        <v/>
      </c>
      <c r="OX115" s="432" t="str">
        <f t="shared" si="367"/>
        <v/>
      </c>
      <c r="OY115" s="432" t="str">
        <f t="shared" si="367"/>
        <v/>
      </c>
      <c r="OZ115" s="432" t="str">
        <f t="shared" si="367"/>
        <v/>
      </c>
      <c r="PA115" s="432" t="str">
        <f t="shared" si="367"/>
        <v/>
      </c>
      <c r="PB115" s="432" t="str">
        <f t="shared" si="367"/>
        <v/>
      </c>
      <c r="PC115" s="432" t="str">
        <f t="shared" si="367"/>
        <v/>
      </c>
      <c r="PD115" s="432" t="str">
        <f t="shared" si="367"/>
        <v/>
      </c>
      <c r="PE115" s="432" t="str">
        <f t="shared" si="367"/>
        <v/>
      </c>
    </row>
    <row r="116" spans="1:421" ht="15.6">
      <c r="A116" s="549"/>
      <c r="B116" s="550"/>
      <c r="C116" s="948"/>
      <c r="D116" s="550"/>
      <c r="E116" s="554"/>
      <c r="F116" s="550"/>
      <c r="G116" s="551"/>
      <c r="H116" s="552"/>
      <c r="I116" s="553"/>
      <c r="J116" s="554"/>
      <c r="K116" s="554" t="str">
        <f t="shared" si="284"/>
        <v/>
      </c>
      <c r="L116" s="657" t="str">
        <f t="shared" si="285"/>
        <v/>
      </c>
      <c r="M116" s="952" t="str">
        <f t="shared" si="283"/>
        <v/>
      </c>
      <c r="N116" s="952" t="str">
        <f t="shared" si="286"/>
        <v/>
      </c>
      <c r="O116" s="1487"/>
      <c r="P116" s="1487"/>
      <c r="Q116" s="98"/>
      <c r="R116" s="167" t="str">
        <f t="shared" si="287"/>
        <v/>
      </c>
      <c r="S116" s="167" t="str">
        <f t="shared" si="288"/>
        <v/>
      </c>
      <c r="T116" s="167" t="str">
        <f t="shared" si="289"/>
        <v/>
      </c>
      <c r="U116" s="167" t="str">
        <f t="shared" si="290"/>
        <v/>
      </c>
      <c r="V116" s="85" t="s">
        <v>717</v>
      </c>
      <c r="W116" s="450">
        <v>14.5</v>
      </c>
      <c r="X116" s="167" t="str">
        <f t="shared" si="291"/>
        <v/>
      </c>
      <c r="Y116" s="167" t="str">
        <f t="shared" si="292"/>
        <v/>
      </c>
      <c r="Z116" s="167" t="str">
        <f t="shared" si="293"/>
        <v/>
      </c>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432" t="str">
        <f t="shared" si="331"/>
        <v/>
      </c>
      <c r="AX116" s="432" t="str">
        <f t="shared" si="331"/>
        <v/>
      </c>
      <c r="AY116" s="432" t="str">
        <f t="shared" si="331"/>
        <v/>
      </c>
      <c r="AZ116" s="432" t="str">
        <f t="shared" si="331"/>
        <v/>
      </c>
      <c r="BA116" s="432" t="str">
        <f t="shared" si="331"/>
        <v/>
      </c>
      <c r="BB116" s="432" t="str">
        <f t="shared" si="331"/>
        <v/>
      </c>
      <c r="BC116" s="432" t="str">
        <f t="shared" si="331"/>
        <v/>
      </c>
      <c r="BD116" s="432" t="str">
        <f t="shared" si="331"/>
        <v/>
      </c>
      <c r="BE116" s="432" t="str">
        <f t="shared" si="331"/>
        <v/>
      </c>
      <c r="BF116" s="432" t="str">
        <f t="shared" si="331"/>
        <v/>
      </c>
      <c r="BG116" s="432" t="str">
        <f t="shared" si="332"/>
        <v/>
      </c>
      <c r="BH116" s="432" t="str">
        <f t="shared" si="332"/>
        <v/>
      </c>
      <c r="BI116" s="432" t="str">
        <f t="shared" si="332"/>
        <v/>
      </c>
      <c r="BJ116" s="432" t="str">
        <f t="shared" si="332"/>
        <v/>
      </c>
      <c r="BK116" s="432" t="str">
        <f t="shared" si="332"/>
        <v/>
      </c>
      <c r="BL116" s="432" t="str">
        <f t="shared" si="332"/>
        <v/>
      </c>
      <c r="BM116" s="432" t="str">
        <f t="shared" si="332"/>
        <v/>
      </c>
      <c r="BN116" s="432" t="str">
        <f t="shared" si="332"/>
        <v/>
      </c>
      <c r="BO116" s="432" t="str">
        <f t="shared" si="332"/>
        <v/>
      </c>
      <c r="BP116" s="432" t="str">
        <f t="shared" si="332"/>
        <v/>
      </c>
      <c r="BQ116" s="432" t="str">
        <f t="shared" si="333"/>
        <v/>
      </c>
      <c r="BR116" s="432" t="str">
        <f t="shared" si="333"/>
        <v/>
      </c>
      <c r="BS116" s="432" t="str">
        <f t="shared" si="333"/>
        <v/>
      </c>
      <c r="BT116" s="432" t="str">
        <f t="shared" si="333"/>
        <v/>
      </c>
      <c r="BU116" s="432" t="str">
        <f t="shared" si="333"/>
        <v/>
      </c>
      <c r="BV116" s="432" t="str">
        <f t="shared" si="333"/>
        <v/>
      </c>
      <c r="BW116" s="432" t="str">
        <f t="shared" si="333"/>
        <v/>
      </c>
      <c r="BX116" s="432" t="str">
        <f t="shared" si="333"/>
        <v/>
      </c>
      <c r="BY116" s="432" t="str">
        <f t="shared" si="333"/>
        <v/>
      </c>
      <c r="BZ116" s="432" t="str">
        <f t="shared" si="333"/>
        <v/>
      </c>
      <c r="CA116" s="432" t="str">
        <f t="shared" si="334"/>
        <v/>
      </c>
      <c r="CB116" s="432" t="str">
        <f t="shared" si="334"/>
        <v/>
      </c>
      <c r="CC116" s="432" t="str">
        <f t="shared" si="334"/>
        <v/>
      </c>
      <c r="CD116" s="432" t="str">
        <f t="shared" si="334"/>
        <v/>
      </c>
      <c r="CE116" s="432" t="str">
        <f t="shared" si="334"/>
        <v/>
      </c>
      <c r="CF116" s="432" t="str">
        <f t="shared" si="334"/>
        <v/>
      </c>
      <c r="CG116" s="432" t="str">
        <f t="shared" si="334"/>
        <v/>
      </c>
      <c r="CH116" s="432" t="str">
        <f t="shared" si="334"/>
        <v/>
      </c>
      <c r="CI116" s="432" t="str">
        <f t="shared" si="334"/>
        <v/>
      </c>
      <c r="CJ116" s="432" t="str">
        <f t="shared" si="334"/>
        <v/>
      </c>
      <c r="CK116" s="432" t="str">
        <f t="shared" si="335"/>
        <v/>
      </c>
      <c r="CL116" s="432" t="str">
        <f t="shared" si="335"/>
        <v/>
      </c>
      <c r="CM116" s="432" t="str">
        <f t="shared" si="335"/>
        <v/>
      </c>
      <c r="CN116" s="432" t="str">
        <f t="shared" si="335"/>
        <v/>
      </c>
      <c r="CO116" s="432" t="str">
        <f t="shared" si="335"/>
        <v/>
      </c>
      <c r="CP116" s="432" t="str">
        <f t="shared" si="335"/>
        <v/>
      </c>
      <c r="CQ116" s="432" t="str">
        <f t="shared" si="335"/>
        <v/>
      </c>
      <c r="CR116" s="432" t="str">
        <f t="shared" si="335"/>
        <v/>
      </c>
      <c r="CS116" s="432" t="str">
        <f t="shared" si="335"/>
        <v/>
      </c>
      <c r="CT116" s="432" t="str">
        <f t="shared" si="335"/>
        <v/>
      </c>
      <c r="CU116" s="432" t="str">
        <f t="shared" si="336"/>
        <v/>
      </c>
      <c r="CV116" s="432" t="str">
        <f t="shared" si="336"/>
        <v/>
      </c>
      <c r="CW116" s="432" t="str">
        <f t="shared" si="336"/>
        <v/>
      </c>
      <c r="CX116" s="432" t="str">
        <f t="shared" si="336"/>
        <v/>
      </c>
      <c r="CY116" s="432" t="str">
        <f t="shared" si="336"/>
        <v/>
      </c>
      <c r="CZ116" s="432" t="str">
        <f t="shared" si="336"/>
        <v/>
      </c>
      <c r="DA116" s="432" t="str">
        <f t="shared" si="336"/>
        <v/>
      </c>
      <c r="DB116" s="432" t="str">
        <f t="shared" si="336"/>
        <v/>
      </c>
      <c r="DC116" s="432" t="str">
        <f t="shared" si="336"/>
        <v/>
      </c>
      <c r="DD116" s="432" t="str">
        <f t="shared" si="336"/>
        <v/>
      </c>
      <c r="DE116" s="432" t="str">
        <f t="shared" si="337"/>
        <v/>
      </c>
      <c r="DF116" s="432" t="str">
        <f t="shared" si="337"/>
        <v/>
      </c>
      <c r="DG116" s="432" t="str">
        <f t="shared" si="337"/>
        <v/>
      </c>
      <c r="DH116" s="432" t="str">
        <f t="shared" si="337"/>
        <v/>
      </c>
      <c r="DI116" s="432" t="str">
        <f t="shared" si="337"/>
        <v/>
      </c>
      <c r="DJ116" s="432" t="str">
        <f t="shared" si="337"/>
        <v/>
      </c>
      <c r="DK116" s="432" t="str">
        <f t="shared" si="337"/>
        <v/>
      </c>
      <c r="DL116" s="432" t="str">
        <f t="shared" si="337"/>
        <v/>
      </c>
      <c r="DM116" s="432" t="str">
        <f t="shared" si="337"/>
        <v/>
      </c>
      <c r="DN116" s="432" t="str">
        <f t="shared" si="337"/>
        <v/>
      </c>
      <c r="DO116" s="432" t="str">
        <f t="shared" si="338"/>
        <v/>
      </c>
      <c r="DP116" s="432" t="str">
        <f t="shared" si="338"/>
        <v/>
      </c>
      <c r="DQ116" s="432" t="str">
        <f t="shared" si="338"/>
        <v/>
      </c>
      <c r="DR116" s="432" t="str">
        <f t="shared" si="338"/>
        <v/>
      </c>
      <c r="DS116" s="432" t="str">
        <f t="shared" si="338"/>
        <v/>
      </c>
      <c r="DT116" s="432" t="str">
        <f t="shared" si="338"/>
        <v/>
      </c>
      <c r="DU116" s="432" t="str">
        <f t="shared" si="338"/>
        <v/>
      </c>
      <c r="DV116" s="432" t="str">
        <f t="shared" si="338"/>
        <v/>
      </c>
      <c r="DW116" s="432" t="str">
        <f t="shared" si="338"/>
        <v/>
      </c>
      <c r="DX116" s="432" t="str">
        <f t="shared" si="338"/>
        <v/>
      </c>
      <c r="DY116" s="432" t="str">
        <f t="shared" si="339"/>
        <v/>
      </c>
      <c r="DZ116" s="432" t="str">
        <f t="shared" si="339"/>
        <v/>
      </c>
      <c r="EA116" s="432" t="str">
        <f t="shared" si="339"/>
        <v/>
      </c>
      <c r="EB116" s="432" t="str">
        <f t="shared" si="339"/>
        <v/>
      </c>
      <c r="EC116" s="432" t="str">
        <f t="shared" si="339"/>
        <v/>
      </c>
      <c r="ED116" s="432" t="str">
        <f t="shared" si="339"/>
        <v/>
      </c>
      <c r="EE116" s="432" t="str">
        <f t="shared" si="339"/>
        <v/>
      </c>
      <c r="EF116" s="432" t="str">
        <f t="shared" si="339"/>
        <v/>
      </c>
      <c r="EG116" s="432" t="str">
        <f t="shared" si="339"/>
        <v/>
      </c>
      <c r="EH116" s="432" t="str">
        <f t="shared" si="339"/>
        <v/>
      </c>
      <c r="EI116" s="432" t="str">
        <f t="shared" si="340"/>
        <v/>
      </c>
      <c r="EJ116" s="432" t="str">
        <f t="shared" si="340"/>
        <v/>
      </c>
      <c r="EK116" s="432" t="str">
        <f t="shared" si="340"/>
        <v/>
      </c>
      <c r="EL116" s="432" t="str">
        <f t="shared" si="340"/>
        <v/>
      </c>
      <c r="EM116" s="432" t="str">
        <f t="shared" si="340"/>
        <v/>
      </c>
      <c r="EN116" s="432" t="str">
        <f t="shared" si="340"/>
        <v/>
      </c>
      <c r="EO116" s="432" t="str">
        <f t="shared" si="340"/>
        <v/>
      </c>
      <c r="EP116" s="432" t="str">
        <f t="shared" si="340"/>
        <v/>
      </c>
      <c r="EQ116" s="432" t="str">
        <f t="shared" si="340"/>
        <v/>
      </c>
      <c r="ER116" s="432" t="str">
        <f t="shared" si="340"/>
        <v/>
      </c>
      <c r="ES116" s="432" t="str">
        <f t="shared" si="341"/>
        <v/>
      </c>
      <c r="ET116" s="432" t="str">
        <f t="shared" si="341"/>
        <v/>
      </c>
      <c r="EU116" s="432" t="str">
        <f t="shared" si="341"/>
        <v/>
      </c>
      <c r="EV116" s="432" t="str">
        <f t="shared" si="341"/>
        <v/>
      </c>
      <c r="EW116" s="432" t="str">
        <f t="shared" si="341"/>
        <v/>
      </c>
      <c r="EX116" s="432" t="str">
        <f t="shared" si="341"/>
        <v/>
      </c>
      <c r="EY116" s="432" t="str">
        <f t="shared" si="341"/>
        <v/>
      </c>
      <c r="EZ116" s="432" t="str">
        <f t="shared" si="341"/>
        <v/>
      </c>
      <c r="FA116" s="432" t="str">
        <f t="shared" si="341"/>
        <v/>
      </c>
      <c r="FB116" s="432" t="str">
        <f t="shared" si="341"/>
        <v/>
      </c>
      <c r="FC116" s="432" t="str">
        <f t="shared" si="342"/>
        <v/>
      </c>
      <c r="FD116" s="432" t="str">
        <f t="shared" si="342"/>
        <v/>
      </c>
      <c r="FE116" s="432" t="str">
        <f t="shared" si="342"/>
        <v/>
      </c>
      <c r="FF116" s="432" t="str">
        <f t="shared" si="342"/>
        <v/>
      </c>
      <c r="FG116" s="432" t="str">
        <f t="shared" si="342"/>
        <v/>
      </c>
      <c r="FH116" s="432" t="str">
        <f t="shared" si="342"/>
        <v/>
      </c>
      <c r="FI116" s="432" t="str">
        <f t="shared" si="342"/>
        <v/>
      </c>
      <c r="FJ116" s="432" t="str">
        <f t="shared" si="342"/>
        <v/>
      </c>
      <c r="FK116" s="432" t="str">
        <f t="shared" si="342"/>
        <v/>
      </c>
      <c r="FL116" s="432" t="str">
        <f t="shared" si="342"/>
        <v/>
      </c>
      <c r="FM116" s="432" t="str">
        <f t="shared" si="343"/>
        <v/>
      </c>
      <c r="FN116" s="432" t="str">
        <f t="shared" si="343"/>
        <v/>
      </c>
      <c r="FO116" s="432" t="str">
        <f t="shared" si="343"/>
        <v/>
      </c>
      <c r="FP116" s="432" t="str">
        <f t="shared" si="343"/>
        <v/>
      </c>
      <c r="FQ116" s="432" t="str">
        <f t="shared" si="343"/>
        <v/>
      </c>
      <c r="FR116" s="432" t="str">
        <f t="shared" si="343"/>
        <v/>
      </c>
      <c r="FS116" s="432" t="str">
        <f t="shared" si="343"/>
        <v/>
      </c>
      <c r="FT116" s="432" t="str">
        <f t="shared" si="343"/>
        <v/>
      </c>
      <c r="FU116" s="432" t="str">
        <f t="shared" si="343"/>
        <v/>
      </c>
      <c r="FV116" s="432" t="str">
        <f t="shared" si="343"/>
        <v/>
      </c>
      <c r="FW116" s="432" t="str">
        <f t="shared" si="344"/>
        <v/>
      </c>
      <c r="FX116" s="432" t="str">
        <f t="shared" si="344"/>
        <v/>
      </c>
      <c r="FY116" s="432" t="str">
        <f t="shared" si="344"/>
        <v/>
      </c>
      <c r="FZ116" s="432" t="str">
        <f t="shared" si="344"/>
        <v/>
      </c>
      <c r="GA116" s="432" t="str">
        <f t="shared" si="344"/>
        <v/>
      </c>
      <c r="GB116" s="432" t="str">
        <f t="shared" si="344"/>
        <v/>
      </c>
      <c r="GC116" s="432" t="str">
        <f t="shared" si="344"/>
        <v/>
      </c>
      <c r="GD116" s="432" t="str">
        <f t="shared" si="344"/>
        <v/>
      </c>
      <c r="GE116" s="432" t="str">
        <f t="shared" si="344"/>
        <v/>
      </c>
      <c r="GF116" s="432" t="str">
        <f t="shared" si="344"/>
        <v/>
      </c>
      <c r="GG116" s="432" t="str">
        <f t="shared" si="345"/>
        <v/>
      </c>
      <c r="GH116" s="432" t="str">
        <f t="shared" si="345"/>
        <v/>
      </c>
      <c r="GI116" s="432" t="str">
        <f t="shared" si="345"/>
        <v/>
      </c>
      <c r="GJ116" s="432" t="str">
        <f t="shared" si="345"/>
        <v/>
      </c>
      <c r="GK116" s="432" t="str">
        <f t="shared" si="345"/>
        <v/>
      </c>
      <c r="GL116" s="432" t="str">
        <f t="shared" si="345"/>
        <v/>
      </c>
      <c r="GM116" s="432" t="str">
        <f t="shared" si="345"/>
        <v/>
      </c>
      <c r="GN116" s="432" t="str">
        <f t="shared" si="345"/>
        <v/>
      </c>
      <c r="GO116" s="432" t="str">
        <f t="shared" si="345"/>
        <v/>
      </c>
      <c r="GP116" s="432" t="str">
        <f t="shared" si="345"/>
        <v/>
      </c>
      <c r="GQ116" s="432" t="str">
        <f t="shared" si="346"/>
        <v/>
      </c>
      <c r="GR116" s="432" t="str">
        <f t="shared" si="346"/>
        <v/>
      </c>
      <c r="GS116" s="432" t="str">
        <f t="shared" si="346"/>
        <v/>
      </c>
      <c r="GT116" s="432" t="str">
        <f t="shared" si="346"/>
        <v/>
      </c>
      <c r="GU116" s="432" t="str">
        <f t="shared" si="346"/>
        <v/>
      </c>
      <c r="GV116" s="432" t="str">
        <f t="shared" si="346"/>
        <v/>
      </c>
      <c r="GW116" s="432" t="str">
        <f t="shared" si="346"/>
        <v/>
      </c>
      <c r="GX116" s="432" t="str">
        <f t="shared" si="346"/>
        <v/>
      </c>
      <c r="GY116" s="432" t="str">
        <f t="shared" si="346"/>
        <v/>
      </c>
      <c r="GZ116" s="432" t="str">
        <f t="shared" si="346"/>
        <v/>
      </c>
      <c r="HA116" s="432" t="str">
        <f t="shared" si="347"/>
        <v/>
      </c>
      <c r="HB116" s="432" t="str">
        <f t="shared" si="347"/>
        <v/>
      </c>
      <c r="HC116" s="432" t="str">
        <f t="shared" si="347"/>
        <v/>
      </c>
      <c r="HD116" s="432" t="str">
        <f t="shared" si="347"/>
        <v/>
      </c>
      <c r="HE116" s="432" t="str">
        <f t="shared" si="347"/>
        <v/>
      </c>
      <c r="HF116" s="432" t="str">
        <f t="shared" si="347"/>
        <v/>
      </c>
      <c r="HG116" s="432" t="str">
        <f t="shared" si="347"/>
        <v/>
      </c>
      <c r="HH116" s="432" t="str">
        <f t="shared" si="347"/>
        <v/>
      </c>
      <c r="HI116" s="432" t="str">
        <f t="shared" si="347"/>
        <v/>
      </c>
      <c r="HJ116" s="432" t="str">
        <f t="shared" si="347"/>
        <v/>
      </c>
      <c r="HK116" s="432" t="str">
        <f t="shared" si="348"/>
        <v/>
      </c>
      <c r="HL116" s="432" t="str">
        <f t="shared" si="348"/>
        <v/>
      </c>
      <c r="HM116" s="432" t="str">
        <f t="shared" si="348"/>
        <v/>
      </c>
      <c r="HN116" s="432" t="str">
        <f t="shared" si="348"/>
        <v/>
      </c>
      <c r="HO116" s="432" t="str">
        <f t="shared" si="348"/>
        <v/>
      </c>
      <c r="HP116" s="432" t="str">
        <f t="shared" si="348"/>
        <v/>
      </c>
      <c r="HQ116" s="432" t="str">
        <f t="shared" si="348"/>
        <v/>
      </c>
      <c r="HR116" s="432" t="str">
        <f t="shared" si="348"/>
        <v/>
      </c>
      <c r="HS116" s="432" t="str">
        <f t="shared" si="348"/>
        <v/>
      </c>
      <c r="HT116" s="432" t="str">
        <f t="shared" si="348"/>
        <v/>
      </c>
      <c r="HU116" s="432" t="str">
        <f t="shared" si="349"/>
        <v/>
      </c>
      <c r="HV116" s="432" t="str">
        <f t="shared" si="349"/>
        <v/>
      </c>
      <c r="HW116" s="432" t="str">
        <f t="shared" si="349"/>
        <v/>
      </c>
      <c r="HX116" s="432" t="str">
        <f t="shared" si="349"/>
        <v/>
      </c>
      <c r="HY116" s="432" t="str">
        <f t="shared" si="349"/>
        <v/>
      </c>
      <c r="HZ116" s="432" t="str">
        <f t="shared" si="349"/>
        <v/>
      </c>
      <c r="IA116" s="432" t="str">
        <f t="shared" si="349"/>
        <v/>
      </c>
      <c r="IB116" s="432" t="str">
        <f t="shared" si="349"/>
        <v/>
      </c>
      <c r="IC116" s="432" t="str">
        <f t="shared" si="349"/>
        <v/>
      </c>
      <c r="ID116" s="432" t="str">
        <f t="shared" si="349"/>
        <v/>
      </c>
      <c r="IE116" s="432" t="str">
        <f t="shared" si="350"/>
        <v/>
      </c>
      <c r="IF116" s="432" t="str">
        <f t="shared" si="350"/>
        <v/>
      </c>
      <c r="IG116" s="432" t="str">
        <f t="shared" si="350"/>
        <v/>
      </c>
      <c r="IH116" s="432" t="str">
        <f t="shared" si="350"/>
        <v/>
      </c>
      <c r="II116" s="432" t="str">
        <f t="shared" si="350"/>
        <v/>
      </c>
      <c r="IJ116" s="432" t="str">
        <f t="shared" si="350"/>
        <v/>
      </c>
      <c r="IK116" s="432" t="str">
        <f t="shared" si="350"/>
        <v/>
      </c>
      <c r="IL116" s="432" t="str">
        <f t="shared" si="350"/>
        <v/>
      </c>
      <c r="IM116" s="432" t="str">
        <f t="shared" si="350"/>
        <v/>
      </c>
      <c r="IN116" s="432" t="str">
        <f t="shared" si="350"/>
        <v/>
      </c>
      <c r="IO116" s="432" t="str">
        <f t="shared" si="351"/>
        <v/>
      </c>
      <c r="IP116" s="432" t="str">
        <f t="shared" si="351"/>
        <v/>
      </c>
      <c r="IQ116" s="432" t="str">
        <f t="shared" si="351"/>
        <v/>
      </c>
      <c r="IR116" s="432" t="str">
        <f t="shared" si="351"/>
        <v/>
      </c>
      <c r="IS116" s="432" t="str">
        <f t="shared" si="351"/>
        <v/>
      </c>
      <c r="IT116" s="432" t="str">
        <f t="shared" si="351"/>
        <v/>
      </c>
      <c r="IU116" s="432" t="str">
        <f t="shared" si="351"/>
        <v/>
      </c>
      <c r="IV116" s="432" t="str">
        <f t="shared" si="351"/>
        <v/>
      </c>
      <c r="IW116" s="432" t="str">
        <f t="shared" si="351"/>
        <v/>
      </c>
      <c r="IX116" s="432" t="str">
        <f t="shared" si="351"/>
        <v/>
      </c>
      <c r="IY116" s="432" t="str">
        <f t="shared" si="352"/>
        <v/>
      </c>
      <c r="IZ116" s="432" t="str">
        <f t="shared" si="352"/>
        <v/>
      </c>
      <c r="JA116" s="432" t="str">
        <f t="shared" si="352"/>
        <v/>
      </c>
      <c r="JB116" s="432" t="str">
        <f t="shared" si="352"/>
        <v/>
      </c>
      <c r="JC116" s="432" t="str">
        <f t="shared" si="352"/>
        <v/>
      </c>
      <c r="JD116" s="432" t="str">
        <f t="shared" si="352"/>
        <v/>
      </c>
      <c r="JE116" s="432" t="str">
        <f t="shared" si="352"/>
        <v/>
      </c>
      <c r="JF116" s="432" t="str">
        <f t="shared" si="352"/>
        <v/>
      </c>
      <c r="JG116" s="432" t="str">
        <f t="shared" si="352"/>
        <v/>
      </c>
      <c r="JH116" s="432" t="str">
        <f t="shared" si="352"/>
        <v/>
      </c>
      <c r="JI116" s="432" t="str">
        <f t="shared" si="353"/>
        <v/>
      </c>
      <c r="JJ116" s="432" t="str">
        <f t="shared" si="353"/>
        <v/>
      </c>
      <c r="JK116" s="432" t="str">
        <f t="shared" si="353"/>
        <v/>
      </c>
      <c r="JL116" s="432" t="str">
        <f t="shared" si="353"/>
        <v/>
      </c>
      <c r="JM116" s="432" t="str">
        <f t="shared" si="353"/>
        <v/>
      </c>
      <c r="JN116" s="432" t="str">
        <f t="shared" si="353"/>
        <v/>
      </c>
      <c r="JO116" s="432" t="str">
        <f t="shared" si="353"/>
        <v/>
      </c>
      <c r="JP116" s="432" t="str">
        <f t="shared" si="353"/>
        <v/>
      </c>
      <c r="JQ116" s="432" t="str">
        <f t="shared" si="353"/>
        <v/>
      </c>
      <c r="JR116" s="432" t="str">
        <f t="shared" si="353"/>
        <v/>
      </c>
      <c r="JS116" s="432" t="str">
        <f t="shared" si="354"/>
        <v/>
      </c>
      <c r="JT116" s="432" t="str">
        <f t="shared" si="354"/>
        <v/>
      </c>
      <c r="JU116" s="432" t="str">
        <f t="shared" si="354"/>
        <v/>
      </c>
      <c r="JV116" s="432" t="str">
        <f t="shared" si="354"/>
        <v/>
      </c>
      <c r="JW116" s="432" t="str">
        <f t="shared" si="354"/>
        <v/>
      </c>
      <c r="JX116" s="432" t="str">
        <f t="shared" si="354"/>
        <v/>
      </c>
      <c r="JY116" s="432" t="str">
        <f t="shared" si="354"/>
        <v/>
      </c>
      <c r="JZ116" s="432" t="str">
        <f t="shared" si="354"/>
        <v/>
      </c>
      <c r="KA116" s="432" t="str">
        <f t="shared" si="354"/>
        <v/>
      </c>
      <c r="KB116" s="432" t="str">
        <f t="shared" si="354"/>
        <v/>
      </c>
      <c r="KC116" s="432" t="str">
        <f t="shared" si="355"/>
        <v/>
      </c>
      <c r="KD116" s="432" t="str">
        <f t="shared" si="355"/>
        <v/>
      </c>
      <c r="KE116" s="432" t="str">
        <f t="shared" si="355"/>
        <v/>
      </c>
      <c r="KF116" s="432" t="str">
        <f t="shared" si="355"/>
        <v/>
      </c>
      <c r="KG116" s="432" t="str">
        <f t="shared" si="355"/>
        <v/>
      </c>
      <c r="KH116" s="432" t="str">
        <f t="shared" si="355"/>
        <v/>
      </c>
      <c r="KI116" s="432" t="str">
        <f t="shared" si="355"/>
        <v/>
      </c>
      <c r="KJ116" s="432" t="str">
        <f t="shared" si="355"/>
        <v/>
      </c>
      <c r="KK116" s="432" t="str">
        <f t="shared" si="355"/>
        <v/>
      </c>
      <c r="KL116" s="432" t="str">
        <f t="shared" si="355"/>
        <v/>
      </c>
      <c r="KM116" s="432" t="str">
        <f t="shared" si="356"/>
        <v/>
      </c>
      <c r="KN116" s="432" t="str">
        <f t="shared" si="356"/>
        <v/>
      </c>
      <c r="KO116" s="432" t="str">
        <f t="shared" si="356"/>
        <v/>
      </c>
      <c r="KP116" s="432" t="str">
        <f t="shared" si="356"/>
        <v/>
      </c>
      <c r="KQ116" s="432" t="str">
        <f t="shared" si="356"/>
        <v/>
      </c>
      <c r="KR116" s="432" t="str">
        <f t="shared" si="356"/>
        <v/>
      </c>
      <c r="KS116" s="432" t="str">
        <f t="shared" si="356"/>
        <v/>
      </c>
      <c r="KT116" s="432" t="str">
        <f t="shared" si="356"/>
        <v/>
      </c>
      <c r="KU116" s="432" t="str">
        <f t="shared" si="356"/>
        <v/>
      </c>
      <c r="KV116" s="432" t="str">
        <f t="shared" si="356"/>
        <v/>
      </c>
      <c r="KW116" s="432" t="str">
        <f t="shared" si="357"/>
        <v/>
      </c>
      <c r="KX116" s="432" t="str">
        <f t="shared" si="357"/>
        <v/>
      </c>
      <c r="KY116" s="432" t="str">
        <f t="shared" si="357"/>
        <v/>
      </c>
      <c r="KZ116" s="432" t="str">
        <f t="shared" si="357"/>
        <v/>
      </c>
      <c r="LA116" s="432" t="str">
        <f t="shared" si="357"/>
        <v/>
      </c>
      <c r="LB116" s="432" t="str">
        <f t="shared" si="357"/>
        <v/>
      </c>
      <c r="LC116" s="432" t="str">
        <f t="shared" si="357"/>
        <v/>
      </c>
      <c r="LD116" s="432" t="str">
        <f t="shared" si="357"/>
        <v/>
      </c>
      <c r="LE116" s="432" t="str">
        <f t="shared" si="357"/>
        <v/>
      </c>
      <c r="LF116" s="432" t="str">
        <f t="shared" si="357"/>
        <v/>
      </c>
      <c r="LG116" s="432" t="str">
        <f t="shared" si="358"/>
        <v/>
      </c>
      <c r="LH116" s="432" t="str">
        <f t="shared" si="358"/>
        <v/>
      </c>
      <c r="LI116" s="432" t="str">
        <f t="shared" si="358"/>
        <v/>
      </c>
      <c r="LJ116" s="432" t="str">
        <f t="shared" si="358"/>
        <v/>
      </c>
      <c r="LK116" s="432" t="str">
        <f t="shared" si="358"/>
        <v/>
      </c>
      <c r="LL116" s="432" t="str">
        <f t="shared" si="358"/>
        <v/>
      </c>
      <c r="LM116" s="432" t="str">
        <f t="shared" si="358"/>
        <v/>
      </c>
      <c r="LN116" s="432" t="str">
        <f t="shared" si="358"/>
        <v/>
      </c>
      <c r="LO116" s="432" t="str">
        <f t="shared" si="358"/>
        <v/>
      </c>
      <c r="LP116" s="432" t="str">
        <f t="shared" si="358"/>
        <v/>
      </c>
      <c r="LQ116" s="432" t="str">
        <f t="shared" si="359"/>
        <v/>
      </c>
      <c r="LR116" s="432" t="str">
        <f t="shared" si="359"/>
        <v/>
      </c>
      <c r="LS116" s="432" t="str">
        <f t="shared" si="359"/>
        <v/>
      </c>
      <c r="LT116" s="432" t="str">
        <f t="shared" si="359"/>
        <v/>
      </c>
      <c r="LU116" s="432" t="str">
        <f t="shared" si="359"/>
        <v/>
      </c>
      <c r="LV116" s="432" t="str">
        <f t="shared" si="359"/>
        <v/>
      </c>
      <c r="LW116" s="432" t="str">
        <f t="shared" si="359"/>
        <v/>
      </c>
      <c r="LX116" s="432" t="str">
        <f t="shared" si="359"/>
        <v/>
      </c>
      <c r="LY116" s="432" t="str">
        <f t="shared" si="359"/>
        <v/>
      </c>
      <c r="LZ116" s="432" t="str">
        <f t="shared" si="359"/>
        <v/>
      </c>
      <c r="MA116" s="432" t="str">
        <f t="shared" si="360"/>
        <v/>
      </c>
      <c r="MB116" s="432" t="str">
        <f t="shared" si="360"/>
        <v/>
      </c>
      <c r="MC116" s="432" t="str">
        <f t="shared" si="360"/>
        <v/>
      </c>
      <c r="MD116" s="432" t="str">
        <f t="shared" si="360"/>
        <v/>
      </c>
      <c r="ME116" s="432" t="str">
        <f t="shared" si="360"/>
        <v/>
      </c>
      <c r="MF116" s="432" t="str">
        <f t="shared" si="360"/>
        <v/>
      </c>
      <c r="MG116" s="432" t="str">
        <f t="shared" si="360"/>
        <v/>
      </c>
      <c r="MH116" s="432" t="str">
        <f t="shared" si="360"/>
        <v/>
      </c>
      <c r="MI116" s="432" t="str">
        <f t="shared" si="360"/>
        <v/>
      </c>
      <c r="MJ116" s="432" t="str">
        <f t="shared" si="360"/>
        <v/>
      </c>
      <c r="MK116" s="432" t="str">
        <f t="shared" si="361"/>
        <v/>
      </c>
      <c r="ML116" s="432" t="str">
        <f t="shared" si="361"/>
        <v/>
      </c>
      <c r="MM116" s="432" t="str">
        <f t="shared" si="361"/>
        <v/>
      </c>
      <c r="MN116" s="432" t="str">
        <f t="shared" si="361"/>
        <v/>
      </c>
      <c r="MO116" s="432" t="str">
        <f t="shared" si="361"/>
        <v/>
      </c>
      <c r="MP116" s="432" t="str">
        <f t="shared" si="361"/>
        <v/>
      </c>
      <c r="MQ116" s="432" t="str">
        <f t="shared" si="361"/>
        <v/>
      </c>
      <c r="MR116" s="432" t="str">
        <f t="shared" si="361"/>
        <v/>
      </c>
      <c r="MS116" s="432" t="str">
        <f t="shared" si="361"/>
        <v/>
      </c>
      <c r="MT116" s="432" t="str">
        <f t="shared" si="361"/>
        <v/>
      </c>
      <c r="MU116" s="432" t="str">
        <f t="shared" si="362"/>
        <v/>
      </c>
      <c r="MV116" s="432" t="str">
        <f t="shared" si="362"/>
        <v/>
      </c>
      <c r="MW116" s="432" t="str">
        <f t="shared" si="362"/>
        <v/>
      </c>
      <c r="MX116" s="432" t="str">
        <f t="shared" si="362"/>
        <v/>
      </c>
      <c r="MY116" s="432" t="str">
        <f t="shared" si="362"/>
        <v/>
      </c>
      <c r="MZ116" s="432" t="str">
        <f t="shared" si="362"/>
        <v/>
      </c>
      <c r="NA116" s="432" t="str">
        <f t="shared" si="362"/>
        <v/>
      </c>
      <c r="NB116" s="432" t="str">
        <f t="shared" si="362"/>
        <v/>
      </c>
      <c r="NC116" s="432" t="str">
        <f t="shared" si="362"/>
        <v/>
      </c>
      <c r="ND116" s="432" t="str">
        <f t="shared" si="362"/>
        <v/>
      </c>
      <c r="NE116" s="432" t="str">
        <f t="shared" si="363"/>
        <v/>
      </c>
      <c r="NF116" s="432" t="str">
        <f t="shared" si="363"/>
        <v/>
      </c>
      <c r="NG116" s="432" t="str">
        <f t="shared" si="363"/>
        <v/>
      </c>
      <c r="NH116" s="432" t="str">
        <f t="shared" si="363"/>
        <v/>
      </c>
      <c r="NI116" s="432" t="str">
        <f t="shared" si="363"/>
        <v/>
      </c>
      <c r="NJ116" s="432" t="str">
        <f t="shared" si="363"/>
        <v/>
      </c>
      <c r="NK116" s="432" t="str">
        <f t="shared" si="363"/>
        <v/>
      </c>
      <c r="NL116" s="432" t="str">
        <f t="shared" si="363"/>
        <v/>
      </c>
      <c r="NM116" s="432" t="str">
        <f t="shared" si="363"/>
        <v/>
      </c>
      <c r="NN116" s="432" t="str">
        <f t="shared" si="363"/>
        <v/>
      </c>
      <c r="NO116" s="432" t="str">
        <f t="shared" si="364"/>
        <v/>
      </c>
      <c r="NP116" s="432" t="str">
        <f t="shared" si="364"/>
        <v/>
      </c>
      <c r="NQ116" s="432" t="str">
        <f t="shared" si="364"/>
        <v/>
      </c>
      <c r="NR116" s="432" t="str">
        <f t="shared" si="364"/>
        <v/>
      </c>
      <c r="NS116" s="432" t="str">
        <f t="shared" si="364"/>
        <v/>
      </c>
      <c r="NT116" s="432" t="str">
        <f t="shared" si="364"/>
        <v/>
      </c>
      <c r="NU116" s="432" t="str">
        <f t="shared" si="364"/>
        <v/>
      </c>
      <c r="NV116" s="432" t="str">
        <f t="shared" si="364"/>
        <v/>
      </c>
      <c r="NW116" s="432" t="str">
        <f t="shared" si="364"/>
        <v/>
      </c>
      <c r="NX116" s="432" t="str">
        <f t="shared" si="364"/>
        <v/>
      </c>
      <c r="NY116" s="432" t="str">
        <f t="shared" si="365"/>
        <v/>
      </c>
      <c r="NZ116" s="432" t="str">
        <f t="shared" si="365"/>
        <v/>
      </c>
      <c r="OA116" s="432" t="str">
        <f t="shared" si="365"/>
        <v/>
      </c>
      <c r="OB116" s="432" t="str">
        <f t="shared" si="365"/>
        <v/>
      </c>
      <c r="OC116" s="432" t="str">
        <f t="shared" si="365"/>
        <v/>
      </c>
      <c r="OD116" s="432" t="str">
        <f t="shared" si="365"/>
        <v/>
      </c>
      <c r="OE116" s="432" t="str">
        <f t="shared" si="365"/>
        <v/>
      </c>
      <c r="OF116" s="432" t="str">
        <f t="shared" si="365"/>
        <v/>
      </c>
      <c r="OG116" s="432" t="str">
        <f t="shared" si="365"/>
        <v/>
      </c>
      <c r="OH116" s="432" t="str">
        <f t="shared" si="365"/>
        <v/>
      </c>
      <c r="OI116" s="432" t="str">
        <f t="shared" si="366"/>
        <v/>
      </c>
      <c r="OJ116" s="432" t="str">
        <f t="shared" si="366"/>
        <v/>
      </c>
      <c r="OK116" s="432" t="str">
        <f t="shared" si="366"/>
        <v/>
      </c>
      <c r="OL116" s="432" t="str">
        <f t="shared" si="366"/>
        <v/>
      </c>
      <c r="OM116" s="432" t="str">
        <f t="shared" si="366"/>
        <v/>
      </c>
      <c r="ON116" s="432" t="str">
        <f t="shared" si="366"/>
        <v/>
      </c>
      <c r="OO116" s="432" t="str">
        <f t="shared" si="366"/>
        <v/>
      </c>
      <c r="OP116" s="432" t="str">
        <f t="shared" si="366"/>
        <v/>
      </c>
      <c r="OQ116" s="432" t="str">
        <f t="shared" si="366"/>
        <v/>
      </c>
      <c r="OR116" s="432" t="str">
        <f t="shared" si="366"/>
        <v/>
      </c>
      <c r="OS116" s="432" t="str">
        <f t="shared" si="367"/>
        <v/>
      </c>
      <c r="OT116" s="432" t="str">
        <f t="shared" si="367"/>
        <v/>
      </c>
      <c r="OU116" s="432" t="str">
        <f t="shared" si="367"/>
        <v/>
      </c>
      <c r="OV116" s="432" t="str">
        <f t="shared" si="367"/>
        <v/>
      </c>
      <c r="OW116" s="432" t="str">
        <f t="shared" si="367"/>
        <v/>
      </c>
      <c r="OX116" s="432" t="str">
        <f t="shared" si="367"/>
        <v/>
      </c>
      <c r="OY116" s="432" t="str">
        <f t="shared" si="367"/>
        <v/>
      </c>
      <c r="OZ116" s="432" t="str">
        <f t="shared" si="367"/>
        <v/>
      </c>
      <c r="PA116" s="432" t="str">
        <f t="shared" si="367"/>
        <v/>
      </c>
      <c r="PB116" s="432" t="str">
        <f t="shared" si="367"/>
        <v/>
      </c>
      <c r="PC116" s="432" t="str">
        <f t="shared" si="367"/>
        <v/>
      </c>
      <c r="PD116" s="432" t="str">
        <f t="shared" si="367"/>
        <v/>
      </c>
      <c r="PE116" s="432" t="str">
        <f t="shared" si="367"/>
        <v/>
      </c>
    </row>
    <row r="117" spans="1:421" ht="15.6">
      <c r="A117" s="541"/>
      <c r="B117" s="542"/>
      <c r="C117" s="947"/>
      <c r="D117" s="542"/>
      <c r="E117" s="546"/>
      <c r="F117" s="542"/>
      <c r="G117" s="543"/>
      <c r="H117" s="544"/>
      <c r="I117" s="545"/>
      <c r="J117" s="546"/>
      <c r="K117" s="546" t="str">
        <f t="shared" si="284"/>
        <v/>
      </c>
      <c r="L117" s="547" t="str">
        <f t="shared" si="285"/>
        <v/>
      </c>
      <c r="M117" s="951" t="str">
        <f t="shared" si="283"/>
        <v/>
      </c>
      <c r="N117" s="951" t="str">
        <f t="shared" si="286"/>
        <v/>
      </c>
      <c r="O117" s="1486"/>
      <c r="P117" s="1486"/>
      <c r="Q117" s="98"/>
      <c r="R117" s="167" t="str">
        <f t="shared" si="287"/>
        <v/>
      </c>
      <c r="S117" s="167" t="str">
        <f t="shared" si="288"/>
        <v/>
      </c>
      <c r="T117" s="167" t="str">
        <f t="shared" si="289"/>
        <v/>
      </c>
      <c r="U117" s="167" t="str">
        <f t="shared" si="290"/>
        <v/>
      </c>
      <c r="V117" s="85" t="s">
        <v>718</v>
      </c>
      <c r="W117" s="450">
        <v>14.66666666666667</v>
      </c>
      <c r="X117" s="167" t="str">
        <f t="shared" si="291"/>
        <v/>
      </c>
      <c r="Y117" s="167" t="str">
        <f t="shared" si="292"/>
        <v/>
      </c>
      <c r="Z117" s="167" t="str">
        <f t="shared" si="293"/>
        <v/>
      </c>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432" t="str">
        <f t="shared" ref="AW117:BF122" si="368">IFERROR(IF(AND(AW$22&gt;=$M117,AW$22&lt;=$N117),"",IF(AW$22=WORKDAY($N117,1),$A117,"")),"")</f>
        <v/>
      </c>
      <c r="AX117" s="432" t="str">
        <f t="shared" si="368"/>
        <v/>
      </c>
      <c r="AY117" s="432" t="str">
        <f t="shared" si="368"/>
        <v/>
      </c>
      <c r="AZ117" s="432" t="str">
        <f t="shared" si="368"/>
        <v/>
      </c>
      <c r="BA117" s="432" t="str">
        <f t="shared" si="368"/>
        <v/>
      </c>
      <c r="BB117" s="432" t="str">
        <f t="shared" si="368"/>
        <v/>
      </c>
      <c r="BC117" s="432" t="str">
        <f t="shared" si="368"/>
        <v/>
      </c>
      <c r="BD117" s="432" t="str">
        <f t="shared" si="368"/>
        <v/>
      </c>
      <c r="BE117" s="432" t="str">
        <f t="shared" si="368"/>
        <v/>
      </c>
      <c r="BF117" s="432" t="str">
        <f t="shared" si="368"/>
        <v/>
      </c>
      <c r="BG117" s="432" t="str">
        <f t="shared" ref="BG117:BP122" si="369">IFERROR(IF(AND(BG$22&gt;=$M117,BG$22&lt;=$N117),"",IF(BG$22=WORKDAY($N117,1),$A117,"")),"")</f>
        <v/>
      </c>
      <c r="BH117" s="432" t="str">
        <f t="shared" si="369"/>
        <v/>
      </c>
      <c r="BI117" s="432" t="str">
        <f t="shared" si="369"/>
        <v/>
      </c>
      <c r="BJ117" s="432" t="str">
        <f t="shared" si="369"/>
        <v/>
      </c>
      <c r="BK117" s="432" t="str">
        <f t="shared" si="369"/>
        <v/>
      </c>
      <c r="BL117" s="432" t="str">
        <f t="shared" si="369"/>
        <v/>
      </c>
      <c r="BM117" s="432" t="str">
        <f t="shared" si="369"/>
        <v/>
      </c>
      <c r="BN117" s="432" t="str">
        <f t="shared" si="369"/>
        <v/>
      </c>
      <c r="BO117" s="432" t="str">
        <f t="shared" si="369"/>
        <v/>
      </c>
      <c r="BP117" s="432" t="str">
        <f t="shared" si="369"/>
        <v/>
      </c>
      <c r="BQ117" s="432" t="str">
        <f t="shared" ref="BQ117:BZ122" si="370">IFERROR(IF(AND(BQ$22&gt;=$M117,BQ$22&lt;=$N117),"",IF(BQ$22=WORKDAY($N117,1),$A117,"")),"")</f>
        <v/>
      </c>
      <c r="BR117" s="432" t="str">
        <f t="shared" si="370"/>
        <v/>
      </c>
      <c r="BS117" s="432" t="str">
        <f t="shared" si="370"/>
        <v/>
      </c>
      <c r="BT117" s="432" t="str">
        <f t="shared" si="370"/>
        <v/>
      </c>
      <c r="BU117" s="432" t="str">
        <f t="shared" si="370"/>
        <v/>
      </c>
      <c r="BV117" s="432" t="str">
        <f t="shared" si="370"/>
        <v/>
      </c>
      <c r="BW117" s="432" t="str">
        <f t="shared" si="370"/>
        <v/>
      </c>
      <c r="BX117" s="432" t="str">
        <f t="shared" si="370"/>
        <v/>
      </c>
      <c r="BY117" s="432" t="str">
        <f t="shared" si="370"/>
        <v/>
      </c>
      <c r="BZ117" s="432" t="str">
        <f t="shared" si="370"/>
        <v/>
      </c>
      <c r="CA117" s="432" t="str">
        <f t="shared" ref="CA117:CJ122" si="371">IFERROR(IF(AND(CA$22&gt;=$M117,CA$22&lt;=$N117),"",IF(CA$22=WORKDAY($N117,1),$A117,"")),"")</f>
        <v/>
      </c>
      <c r="CB117" s="432" t="str">
        <f t="shared" si="371"/>
        <v/>
      </c>
      <c r="CC117" s="432" t="str">
        <f t="shared" si="371"/>
        <v/>
      </c>
      <c r="CD117" s="432" t="str">
        <f t="shared" si="371"/>
        <v/>
      </c>
      <c r="CE117" s="432" t="str">
        <f t="shared" si="371"/>
        <v/>
      </c>
      <c r="CF117" s="432" t="str">
        <f t="shared" si="371"/>
        <v/>
      </c>
      <c r="CG117" s="432" t="str">
        <f t="shared" si="371"/>
        <v/>
      </c>
      <c r="CH117" s="432" t="str">
        <f t="shared" si="371"/>
        <v/>
      </c>
      <c r="CI117" s="432" t="str">
        <f t="shared" si="371"/>
        <v/>
      </c>
      <c r="CJ117" s="432" t="str">
        <f t="shared" si="371"/>
        <v/>
      </c>
      <c r="CK117" s="432" t="str">
        <f t="shared" ref="CK117:CT122" si="372">IFERROR(IF(AND(CK$22&gt;=$M117,CK$22&lt;=$N117),"",IF(CK$22=WORKDAY($N117,1),$A117,"")),"")</f>
        <v/>
      </c>
      <c r="CL117" s="432" t="str">
        <f t="shared" si="372"/>
        <v/>
      </c>
      <c r="CM117" s="432" t="str">
        <f t="shared" si="372"/>
        <v/>
      </c>
      <c r="CN117" s="432" t="str">
        <f t="shared" si="372"/>
        <v/>
      </c>
      <c r="CO117" s="432" t="str">
        <f t="shared" si="372"/>
        <v/>
      </c>
      <c r="CP117" s="432" t="str">
        <f t="shared" si="372"/>
        <v/>
      </c>
      <c r="CQ117" s="432" t="str">
        <f t="shared" si="372"/>
        <v/>
      </c>
      <c r="CR117" s="432" t="str">
        <f t="shared" si="372"/>
        <v/>
      </c>
      <c r="CS117" s="432" t="str">
        <f t="shared" si="372"/>
        <v/>
      </c>
      <c r="CT117" s="432" t="str">
        <f t="shared" si="372"/>
        <v/>
      </c>
      <c r="CU117" s="432" t="str">
        <f t="shared" ref="CU117:DD122" si="373">IFERROR(IF(AND(CU$22&gt;=$M117,CU$22&lt;=$N117),"",IF(CU$22=WORKDAY($N117,1),$A117,"")),"")</f>
        <v/>
      </c>
      <c r="CV117" s="432" t="str">
        <f t="shared" si="373"/>
        <v/>
      </c>
      <c r="CW117" s="432" t="str">
        <f t="shared" si="373"/>
        <v/>
      </c>
      <c r="CX117" s="432" t="str">
        <f t="shared" si="373"/>
        <v/>
      </c>
      <c r="CY117" s="432" t="str">
        <f t="shared" si="373"/>
        <v/>
      </c>
      <c r="CZ117" s="432" t="str">
        <f t="shared" si="373"/>
        <v/>
      </c>
      <c r="DA117" s="432" t="str">
        <f t="shared" si="373"/>
        <v/>
      </c>
      <c r="DB117" s="432" t="str">
        <f t="shared" si="373"/>
        <v/>
      </c>
      <c r="DC117" s="432" t="str">
        <f t="shared" si="373"/>
        <v/>
      </c>
      <c r="DD117" s="432" t="str">
        <f t="shared" si="373"/>
        <v/>
      </c>
      <c r="DE117" s="432" t="str">
        <f t="shared" ref="DE117:DN122" si="374">IFERROR(IF(AND(DE$22&gt;=$M117,DE$22&lt;=$N117),"",IF(DE$22=WORKDAY($N117,1),$A117,"")),"")</f>
        <v/>
      </c>
      <c r="DF117" s="432" t="str">
        <f t="shared" si="374"/>
        <v/>
      </c>
      <c r="DG117" s="432" t="str">
        <f t="shared" si="374"/>
        <v/>
      </c>
      <c r="DH117" s="432" t="str">
        <f t="shared" si="374"/>
        <v/>
      </c>
      <c r="DI117" s="432" t="str">
        <f t="shared" si="374"/>
        <v/>
      </c>
      <c r="DJ117" s="432" t="str">
        <f t="shared" si="374"/>
        <v/>
      </c>
      <c r="DK117" s="432" t="str">
        <f t="shared" si="374"/>
        <v/>
      </c>
      <c r="DL117" s="432" t="str">
        <f t="shared" si="374"/>
        <v/>
      </c>
      <c r="DM117" s="432" t="str">
        <f t="shared" si="374"/>
        <v/>
      </c>
      <c r="DN117" s="432" t="str">
        <f t="shared" si="374"/>
        <v/>
      </c>
      <c r="DO117" s="432" t="str">
        <f t="shared" ref="DO117:DX122" si="375">IFERROR(IF(AND(DO$22&gt;=$M117,DO$22&lt;=$N117),"",IF(DO$22=WORKDAY($N117,1),$A117,"")),"")</f>
        <v/>
      </c>
      <c r="DP117" s="432" t="str">
        <f t="shared" si="375"/>
        <v/>
      </c>
      <c r="DQ117" s="432" t="str">
        <f t="shared" si="375"/>
        <v/>
      </c>
      <c r="DR117" s="432" t="str">
        <f t="shared" si="375"/>
        <v/>
      </c>
      <c r="DS117" s="432" t="str">
        <f t="shared" si="375"/>
        <v/>
      </c>
      <c r="DT117" s="432" t="str">
        <f t="shared" si="375"/>
        <v/>
      </c>
      <c r="DU117" s="432" t="str">
        <f t="shared" si="375"/>
        <v/>
      </c>
      <c r="DV117" s="432" t="str">
        <f t="shared" si="375"/>
        <v/>
      </c>
      <c r="DW117" s="432" t="str">
        <f t="shared" si="375"/>
        <v/>
      </c>
      <c r="DX117" s="432" t="str">
        <f t="shared" si="375"/>
        <v/>
      </c>
      <c r="DY117" s="432" t="str">
        <f t="shared" ref="DY117:EH122" si="376">IFERROR(IF(AND(DY$22&gt;=$M117,DY$22&lt;=$N117),"",IF(DY$22=WORKDAY($N117,1),$A117,"")),"")</f>
        <v/>
      </c>
      <c r="DZ117" s="432" t="str">
        <f t="shared" si="376"/>
        <v/>
      </c>
      <c r="EA117" s="432" t="str">
        <f t="shared" si="376"/>
        <v/>
      </c>
      <c r="EB117" s="432" t="str">
        <f t="shared" si="376"/>
        <v/>
      </c>
      <c r="EC117" s="432" t="str">
        <f t="shared" si="376"/>
        <v/>
      </c>
      <c r="ED117" s="432" t="str">
        <f t="shared" si="376"/>
        <v/>
      </c>
      <c r="EE117" s="432" t="str">
        <f t="shared" si="376"/>
        <v/>
      </c>
      <c r="EF117" s="432" t="str">
        <f t="shared" si="376"/>
        <v/>
      </c>
      <c r="EG117" s="432" t="str">
        <f t="shared" si="376"/>
        <v/>
      </c>
      <c r="EH117" s="432" t="str">
        <f t="shared" si="376"/>
        <v/>
      </c>
      <c r="EI117" s="432" t="str">
        <f t="shared" ref="EI117:ER122" si="377">IFERROR(IF(AND(EI$22&gt;=$M117,EI$22&lt;=$N117),"",IF(EI$22=WORKDAY($N117,1),$A117,"")),"")</f>
        <v/>
      </c>
      <c r="EJ117" s="432" t="str">
        <f t="shared" si="377"/>
        <v/>
      </c>
      <c r="EK117" s="432" t="str">
        <f t="shared" si="377"/>
        <v/>
      </c>
      <c r="EL117" s="432" t="str">
        <f t="shared" si="377"/>
        <v/>
      </c>
      <c r="EM117" s="432" t="str">
        <f t="shared" si="377"/>
        <v/>
      </c>
      <c r="EN117" s="432" t="str">
        <f t="shared" si="377"/>
        <v/>
      </c>
      <c r="EO117" s="432" t="str">
        <f t="shared" si="377"/>
        <v/>
      </c>
      <c r="EP117" s="432" t="str">
        <f t="shared" si="377"/>
        <v/>
      </c>
      <c r="EQ117" s="432" t="str">
        <f t="shared" si="377"/>
        <v/>
      </c>
      <c r="ER117" s="432" t="str">
        <f t="shared" si="377"/>
        <v/>
      </c>
      <c r="ES117" s="432" t="str">
        <f t="shared" ref="ES117:FB122" si="378">IFERROR(IF(AND(ES$22&gt;=$M117,ES$22&lt;=$N117),"",IF(ES$22=WORKDAY($N117,1),$A117,"")),"")</f>
        <v/>
      </c>
      <c r="ET117" s="432" t="str">
        <f t="shared" si="378"/>
        <v/>
      </c>
      <c r="EU117" s="432" t="str">
        <f t="shared" si="378"/>
        <v/>
      </c>
      <c r="EV117" s="432" t="str">
        <f t="shared" si="378"/>
        <v/>
      </c>
      <c r="EW117" s="432" t="str">
        <f t="shared" si="378"/>
        <v/>
      </c>
      <c r="EX117" s="432" t="str">
        <f t="shared" si="378"/>
        <v/>
      </c>
      <c r="EY117" s="432" t="str">
        <f t="shared" si="378"/>
        <v/>
      </c>
      <c r="EZ117" s="432" t="str">
        <f t="shared" si="378"/>
        <v/>
      </c>
      <c r="FA117" s="432" t="str">
        <f t="shared" si="378"/>
        <v/>
      </c>
      <c r="FB117" s="432" t="str">
        <f t="shared" si="378"/>
        <v/>
      </c>
      <c r="FC117" s="432" t="str">
        <f t="shared" ref="FC117:FL122" si="379">IFERROR(IF(AND(FC$22&gt;=$M117,FC$22&lt;=$N117),"",IF(FC$22=WORKDAY($N117,1),$A117,"")),"")</f>
        <v/>
      </c>
      <c r="FD117" s="432" t="str">
        <f t="shared" si="379"/>
        <v/>
      </c>
      <c r="FE117" s="432" t="str">
        <f t="shared" si="379"/>
        <v/>
      </c>
      <c r="FF117" s="432" t="str">
        <f t="shared" si="379"/>
        <v/>
      </c>
      <c r="FG117" s="432" t="str">
        <f t="shared" si="379"/>
        <v/>
      </c>
      <c r="FH117" s="432" t="str">
        <f t="shared" si="379"/>
        <v/>
      </c>
      <c r="FI117" s="432" t="str">
        <f t="shared" si="379"/>
        <v/>
      </c>
      <c r="FJ117" s="432" t="str">
        <f t="shared" si="379"/>
        <v/>
      </c>
      <c r="FK117" s="432" t="str">
        <f t="shared" si="379"/>
        <v/>
      </c>
      <c r="FL117" s="432" t="str">
        <f t="shared" si="379"/>
        <v/>
      </c>
      <c r="FM117" s="432" t="str">
        <f t="shared" ref="FM117:FV122" si="380">IFERROR(IF(AND(FM$22&gt;=$M117,FM$22&lt;=$N117),"",IF(FM$22=WORKDAY($N117,1),$A117,"")),"")</f>
        <v/>
      </c>
      <c r="FN117" s="432" t="str">
        <f t="shared" si="380"/>
        <v/>
      </c>
      <c r="FO117" s="432" t="str">
        <f t="shared" si="380"/>
        <v/>
      </c>
      <c r="FP117" s="432" t="str">
        <f t="shared" si="380"/>
        <v/>
      </c>
      <c r="FQ117" s="432" t="str">
        <f t="shared" si="380"/>
        <v/>
      </c>
      <c r="FR117" s="432" t="str">
        <f t="shared" si="380"/>
        <v/>
      </c>
      <c r="FS117" s="432" t="str">
        <f t="shared" si="380"/>
        <v/>
      </c>
      <c r="FT117" s="432" t="str">
        <f t="shared" si="380"/>
        <v/>
      </c>
      <c r="FU117" s="432" t="str">
        <f t="shared" si="380"/>
        <v/>
      </c>
      <c r="FV117" s="432" t="str">
        <f t="shared" si="380"/>
        <v/>
      </c>
      <c r="FW117" s="432" t="str">
        <f t="shared" ref="FW117:GF122" si="381">IFERROR(IF(AND(FW$22&gt;=$M117,FW$22&lt;=$N117),"",IF(FW$22=WORKDAY($N117,1),$A117,"")),"")</f>
        <v/>
      </c>
      <c r="FX117" s="432" t="str">
        <f t="shared" si="381"/>
        <v/>
      </c>
      <c r="FY117" s="432" t="str">
        <f t="shared" si="381"/>
        <v/>
      </c>
      <c r="FZ117" s="432" t="str">
        <f t="shared" si="381"/>
        <v/>
      </c>
      <c r="GA117" s="432" t="str">
        <f t="shared" si="381"/>
        <v/>
      </c>
      <c r="GB117" s="432" t="str">
        <f t="shared" si="381"/>
        <v/>
      </c>
      <c r="GC117" s="432" t="str">
        <f t="shared" si="381"/>
        <v/>
      </c>
      <c r="GD117" s="432" t="str">
        <f t="shared" si="381"/>
        <v/>
      </c>
      <c r="GE117" s="432" t="str">
        <f t="shared" si="381"/>
        <v/>
      </c>
      <c r="GF117" s="432" t="str">
        <f t="shared" si="381"/>
        <v/>
      </c>
      <c r="GG117" s="432" t="str">
        <f t="shared" ref="GG117:GP122" si="382">IFERROR(IF(AND(GG$22&gt;=$M117,GG$22&lt;=$N117),"",IF(GG$22=WORKDAY($N117,1),$A117,"")),"")</f>
        <v/>
      </c>
      <c r="GH117" s="432" t="str">
        <f t="shared" si="382"/>
        <v/>
      </c>
      <c r="GI117" s="432" t="str">
        <f t="shared" si="382"/>
        <v/>
      </c>
      <c r="GJ117" s="432" t="str">
        <f t="shared" si="382"/>
        <v/>
      </c>
      <c r="GK117" s="432" t="str">
        <f t="shared" si="382"/>
        <v/>
      </c>
      <c r="GL117" s="432" t="str">
        <f t="shared" si="382"/>
        <v/>
      </c>
      <c r="GM117" s="432" t="str">
        <f t="shared" si="382"/>
        <v/>
      </c>
      <c r="GN117" s="432" t="str">
        <f t="shared" si="382"/>
        <v/>
      </c>
      <c r="GO117" s="432" t="str">
        <f t="shared" si="382"/>
        <v/>
      </c>
      <c r="GP117" s="432" t="str">
        <f t="shared" si="382"/>
        <v/>
      </c>
      <c r="GQ117" s="432" t="str">
        <f t="shared" ref="GQ117:GZ122" si="383">IFERROR(IF(AND(GQ$22&gt;=$M117,GQ$22&lt;=$N117),"",IF(GQ$22=WORKDAY($N117,1),$A117,"")),"")</f>
        <v/>
      </c>
      <c r="GR117" s="432" t="str">
        <f t="shared" si="383"/>
        <v/>
      </c>
      <c r="GS117" s="432" t="str">
        <f t="shared" si="383"/>
        <v/>
      </c>
      <c r="GT117" s="432" t="str">
        <f t="shared" si="383"/>
        <v/>
      </c>
      <c r="GU117" s="432" t="str">
        <f t="shared" si="383"/>
        <v/>
      </c>
      <c r="GV117" s="432" t="str">
        <f t="shared" si="383"/>
        <v/>
      </c>
      <c r="GW117" s="432" t="str">
        <f t="shared" si="383"/>
        <v/>
      </c>
      <c r="GX117" s="432" t="str">
        <f t="shared" si="383"/>
        <v/>
      </c>
      <c r="GY117" s="432" t="str">
        <f t="shared" si="383"/>
        <v/>
      </c>
      <c r="GZ117" s="432" t="str">
        <f t="shared" si="383"/>
        <v/>
      </c>
      <c r="HA117" s="432" t="str">
        <f t="shared" ref="HA117:HJ122" si="384">IFERROR(IF(AND(HA$22&gt;=$M117,HA$22&lt;=$N117),"",IF(HA$22=WORKDAY($N117,1),$A117,"")),"")</f>
        <v/>
      </c>
      <c r="HB117" s="432" t="str">
        <f t="shared" si="384"/>
        <v/>
      </c>
      <c r="HC117" s="432" t="str">
        <f t="shared" si="384"/>
        <v/>
      </c>
      <c r="HD117" s="432" t="str">
        <f t="shared" si="384"/>
        <v/>
      </c>
      <c r="HE117" s="432" t="str">
        <f t="shared" si="384"/>
        <v/>
      </c>
      <c r="HF117" s="432" t="str">
        <f t="shared" si="384"/>
        <v/>
      </c>
      <c r="HG117" s="432" t="str">
        <f t="shared" si="384"/>
        <v/>
      </c>
      <c r="HH117" s="432" t="str">
        <f t="shared" si="384"/>
        <v/>
      </c>
      <c r="HI117" s="432" t="str">
        <f t="shared" si="384"/>
        <v/>
      </c>
      <c r="HJ117" s="432" t="str">
        <f t="shared" si="384"/>
        <v/>
      </c>
      <c r="HK117" s="432" t="str">
        <f t="shared" ref="HK117:HT122" si="385">IFERROR(IF(AND(HK$22&gt;=$M117,HK$22&lt;=$N117),"",IF(HK$22=WORKDAY($N117,1),$A117,"")),"")</f>
        <v/>
      </c>
      <c r="HL117" s="432" t="str">
        <f t="shared" si="385"/>
        <v/>
      </c>
      <c r="HM117" s="432" t="str">
        <f t="shared" si="385"/>
        <v/>
      </c>
      <c r="HN117" s="432" t="str">
        <f t="shared" si="385"/>
        <v/>
      </c>
      <c r="HO117" s="432" t="str">
        <f t="shared" si="385"/>
        <v/>
      </c>
      <c r="HP117" s="432" t="str">
        <f t="shared" si="385"/>
        <v/>
      </c>
      <c r="HQ117" s="432" t="str">
        <f t="shared" si="385"/>
        <v/>
      </c>
      <c r="HR117" s="432" t="str">
        <f t="shared" si="385"/>
        <v/>
      </c>
      <c r="HS117" s="432" t="str">
        <f t="shared" si="385"/>
        <v/>
      </c>
      <c r="HT117" s="432" t="str">
        <f t="shared" si="385"/>
        <v/>
      </c>
      <c r="HU117" s="432" t="str">
        <f t="shared" ref="HU117:ID122" si="386">IFERROR(IF(AND(HU$22&gt;=$M117,HU$22&lt;=$N117),"",IF(HU$22=WORKDAY($N117,1),$A117,"")),"")</f>
        <v/>
      </c>
      <c r="HV117" s="432" t="str">
        <f t="shared" si="386"/>
        <v/>
      </c>
      <c r="HW117" s="432" t="str">
        <f t="shared" si="386"/>
        <v/>
      </c>
      <c r="HX117" s="432" t="str">
        <f t="shared" si="386"/>
        <v/>
      </c>
      <c r="HY117" s="432" t="str">
        <f t="shared" si="386"/>
        <v/>
      </c>
      <c r="HZ117" s="432" t="str">
        <f t="shared" si="386"/>
        <v/>
      </c>
      <c r="IA117" s="432" t="str">
        <f t="shared" si="386"/>
        <v/>
      </c>
      <c r="IB117" s="432" t="str">
        <f t="shared" si="386"/>
        <v/>
      </c>
      <c r="IC117" s="432" t="str">
        <f t="shared" si="386"/>
        <v/>
      </c>
      <c r="ID117" s="432" t="str">
        <f t="shared" si="386"/>
        <v/>
      </c>
      <c r="IE117" s="432" t="str">
        <f t="shared" ref="IE117:IN122" si="387">IFERROR(IF(AND(IE$22&gt;=$M117,IE$22&lt;=$N117),"",IF(IE$22=WORKDAY($N117,1),$A117,"")),"")</f>
        <v/>
      </c>
      <c r="IF117" s="432" t="str">
        <f t="shared" si="387"/>
        <v/>
      </c>
      <c r="IG117" s="432" t="str">
        <f t="shared" si="387"/>
        <v/>
      </c>
      <c r="IH117" s="432" t="str">
        <f t="shared" si="387"/>
        <v/>
      </c>
      <c r="II117" s="432" t="str">
        <f t="shared" si="387"/>
        <v/>
      </c>
      <c r="IJ117" s="432" t="str">
        <f t="shared" si="387"/>
        <v/>
      </c>
      <c r="IK117" s="432" t="str">
        <f t="shared" si="387"/>
        <v/>
      </c>
      <c r="IL117" s="432" t="str">
        <f t="shared" si="387"/>
        <v/>
      </c>
      <c r="IM117" s="432" t="str">
        <f t="shared" si="387"/>
        <v/>
      </c>
      <c r="IN117" s="432" t="str">
        <f t="shared" si="387"/>
        <v/>
      </c>
      <c r="IO117" s="432" t="str">
        <f t="shared" ref="IO117:IX122" si="388">IFERROR(IF(AND(IO$22&gt;=$M117,IO$22&lt;=$N117),"",IF(IO$22=WORKDAY($N117,1),$A117,"")),"")</f>
        <v/>
      </c>
      <c r="IP117" s="432" t="str">
        <f t="shared" si="388"/>
        <v/>
      </c>
      <c r="IQ117" s="432" t="str">
        <f t="shared" si="388"/>
        <v/>
      </c>
      <c r="IR117" s="432" t="str">
        <f t="shared" si="388"/>
        <v/>
      </c>
      <c r="IS117" s="432" t="str">
        <f t="shared" si="388"/>
        <v/>
      </c>
      <c r="IT117" s="432" t="str">
        <f t="shared" si="388"/>
        <v/>
      </c>
      <c r="IU117" s="432" t="str">
        <f t="shared" si="388"/>
        <v/>
      </c>
      <c r="IV117" s="432" t="str">
        <f t="shared" si="388"/>
        <v/>
      </c>
      <c r="IW117" s="432" t="str">
        <f t="shared" si="388"/>
        <v/>
      </c>
      <c r="IX117" s="432" t="str">
        <f t="shared" si="388"/>
        <v/>
      </c>
      <c r="IY117" s="432" t="str">
        <f t="shared" ref="IY117:JH122" si="389">IFERROR(IF(AND(IY$22&gt;=$M117,IY$22&lt;=$N117),"",IF(IY$22=WORKDAY($N117,1),$A117,"")),"")</f>
        <v/>
      </c>
      <c r="IZ117" s="432" t="str">
        <f t="shared" si="389"/>
        <v/>
      </c>
      <c r="JA117" s="432" t="str">
        <f t="shared" si="389"/>
        <v/>
      </c>
      <c r="JB117" s="432" t="str">
        <f t="shared" si="389"/>
        <v/>
      </c>
      <c r="JC117" s="432" t="str">
        <f t="shared" si="389"/>
        <v/>
      </c>
      <c r="JD117" s="432" t="str">
        <f t="shared" si="389"/>
        <v/>
      </c>
      <c r="JE117" s="432" t="str">
        <f t="shared" si="389"/>
        <v/>
      </c>
      <c r="JF117" s="432" t="str">
        <f t="shared" si="389"/>
        <v/>
      </c>
      <c r="JG117" s="432" t="str">
        <f t="shared" si="389"/>
        <v/>
      </c>
      <c r="JH117" s="432" t="str">
        <f t="shared" si="389"/>
        <v/>
      </c>
      <c r="JI117" s="432" t="str">
        <f t="shared" ref="JI117:JR122" si="390">IFERROR(IF(AND(JI$22&gt;=$M117,JI$22&lt;=$N117),"",IF(JI$22=WORKDAY($N117,1),$A117,"")),"")</f>
        <v/>
      </c>
      <c r="JJ117" s="432" t="str">
        <f t="shared" si="390"/>
        <v/>
      </c>
      <c r="JK117" s="432" t="str">
        <f t="shared" si="390"/>
        <v/>
      </c>
      <c r="JL117" s="432" t="str">
        <f t="shared" si="390"/>
        <v/>
      </c>
      <c r="JM117" s="432" t="str">
        <f t="shared" si="390"/>
        <v/>
      </c>
      <c r="JN117" s="432" t="str">
        <f t="shared" si="390"/>
        <v/>
      </c>
      <c r="JO117" s="432" t="str">
        <f t="shared" si="390"/>
        <v/>
      </c>
      <c r="JP117" s="432" t="str">
        <f t="shared" si="390"/>
        <v/>
      </c>
      <c r="JQ117" s="432" t="str">
        <f t="shared" si="390"/>
        <v/>
      </c>
      <c r="JR117" s="432" t="str">
        <f t="shared" si="390"/>
        <v/>
      </c>
      <c r="JS117" s="432" t="str">
        <f t="shared" ref="JS117:KB122" si="391">IFERROR(IF(AND(JS$22&gt;=$M117,JS$22&lt;=$N117),"",IF(JS$22=WORKDAY($N117,1),$A117,"")),"")</f>
        <v/>
      </c>
      <c r="JT117" s="432" t="str">
        <f t="shared" si="391"/>
        <v/>
      </c>
      <c r="JU117" s="432" t="str">
        <f t="shared" si="391"/>
        <v/>
      </c>
      <c r="JV117" s="432" t="str">
        <f t="shared" si="391"/>
        <v/>
      </c>
      <c r="JW117" s="432" t="str">
        <f t="shared" si="391"/>
        <v/>
      </c>
      <c r="JX117" s="432" t="str">
        <f t="shared" si="391"/>
        <v/>
      </c>
      <c r="JY117" s="432" t="str">
        <f t="shared" si="391"/>
        <v/>
      </c>
      <c r="JZ117" s="432" t="str">
        <f t="shared" si="391"/>
        <v/>
      </c>
      <c r="KA117" s="432" t="str">
        <f t="shared" si="391"/>
        <v/>
      </c>
      <c r="KB117" s="432" t="str">
        <f t="shared" si="391"/>
        <v/>
      </c>
      <c r="KC117" s="432" t="str">
        <f t="shared" ref="KC117:KL122" si="392">IFERROR(IF(AND(KC$22&gt;=$M117,KC$22&lt;=$N117),"",IF(KC$22=WORKDAY($N117,1),$A117,"")),"")</f>
        <v/>
      </c>
      <c r="KD117" s="432" t="str">
        <f t="shared" si="392"/>
        <v/>
      </c>
      <c r="KE117" s="432" t="str">
        <f t="shared" si="392"/>
        <v/>
      </c>
      <c r="KF117" s="432" t="str">
        <f t="shared" si="392"/>
        <v/>
      </c>
      <c r="KG117" s="432" t="str">
        <f t="shared" si="392"/>
        <v/>
      </c>
      <c r="KH117" s="432" t="str">
        <f t="shared" si="392"/>
        <v/>
      </c>
      <c r="KI117" s="432" t="str">
        <f t="shared" si="392"/>
        <v/>
      </c>
      <c r="KJ117" s="432" t="str">
        <f t="shared" si="392"/>
        <v/>
      </c>
      <c r="KK117" s="432" t="str">
        <f t="shared" si="392"/>
        <v/>
      </c>
      <c r="KL117" s="432" t="str">
        <f t="shared" si="392"/>
        <v/>
      </c>
      <c r="KM117" s="432" t="str">
        <f t="shared" ref="KM117:KV122" si="393">IFERROR(IF(AND(KM$22&gt;=$M117,KM$22&lt;=$N117),"",IF(KM$22=WORKDAY($N117,1),$A117,"")),"")</f>
        <v/>
      </c>
      <c r="KN117" s="432" t="str">
        <f t="shared" si="393"/>
        <v/>
      </c>
      <c r="KO117" s="432" t="str">
        <f t="shared" si="393"/>
        <v/>
      </c>
      <c r="KP117" s="432" t="str">
        <f t="shared" si="393"/>
        <v/>
      </c>
      <c r="KQ117" s="432" t="str">
        <f t="shared" si="393"/>
        <v/>
      </c>
      <c r="KR117" s="432" t="str">
        <f t="shared" si="393"/>
        <v/>
      </c>
      <c r="KS117" s="432" t="str">
        <f t="shared" si="393"/>
        <v/>
      </c>
      <c r="KT117" s="432" t="str">
        <f t="shared" si="393"/>
        <v/>
      </c>
      <c r="KU117" s="432" t="str">
        <f t="shared" si="393"/>
        <v/>
      </c>
      <c r="KV117" s="432" t="str">
        <f t="shared" si="393"/>
        <v/>
      </c>
      <c r="KW117" s="432" t="str">
        <f t="shared" ref="KW117:LF122" si="394">IFERROR(IF(AND(KW$22&gt;=$M117,KW$22&lt;=$N117),"",IF(KW$22=WORKDAY($N117,1),$A117,"")),"")</f>
        <v/>
      </c>
      <c r="KX117" s="432" t="str">
        <f t="shared" si="394"/>
        <v/>
      </c>
      <c r="KY117" s="432" t="str">
        <f t="shared" si="394"/>
        <v/>
      </c>
      <c r="KZ117" s="432" t="str">
        <f t="shared" si="394"/>
        <v/>
      </c>
      <c r="LA117" s="432" t="str">
        <f t="shared" si="394"/>
        <v/>
      </c>
      <c r="LB117" s="432" t="str">
        <f t="shared" si="394"/>
        <v/>
      </c>
      <c r="LC117" s="432" t="str">
        <f t="shared" si="394"/>
        <v/>
      </c>
      <c r="LD117" s="432" t="str">
        <f t="shared" si="394"/>
        <v/>
      </c>
      <c r="LE117" s="432" t="str">
        <f t="shared" si="394"/>
        <v/>
      </c>
      <c r="LF117" s="432" t="str">
        <f t="shared" si="394"/>
        <v/>
      </c>
      <c r="LG117" s="432" t="str">
        <f t="shared" ref="LG117:LP122" si="395">IFERROR(IF(AND(LG$22&gt;=$M117,LG$22&lt;=$N117),"",IF(LG$22=WORKDAY($N117,1),$A117,"")),"")</f>
        <v/>
      </c>
      <c r="LH117" s="432" t="str">
        <f t="shared" si="395"/>
        <v/>
      </c>
      <c r="LI117" s="432" t="str">
        <f t="shared" si="395"/>
        <v/>
      </c>
      <c r="LJ117" s="432" t="str">
        <f t="shared" si="395"/>
        <v/>
      </c>
      <c r="LK117" s="432" t="str">
        <f t="shared" si="395"/>
        <v/>
      </c>
      <c r="LL117" s="432" t="str">
        <f t="shared" si="395"/>
        <v/>
      </c>
      <c r="LM117" s="432" t="str">
        <f t="shared" si="395"/>
        <v/>
      </c>
      <c r="LN117" s="432" t="str">
        <f t="shared" si="395"/>
        <v/>
      </c>
      <c r="LO117" s="432" t="str">
        <f t="shared" si="395"/>
        <v/>
      </c>
      <c r="LP117" s="432" t="str">
        <f t="shared" si="395"/>
        <v/>
      </c>
      <c r="LQ117" s="432" t="str">
        <f t="shared" ref="LQ117:LZ122" si="396">IFERROR(IF(AND(LQ$22&gt;=$M117,LQ$22&lt;=$N117),"",IF(LQ$22=WORKDAY($N117,1),$A117,"")),"")</f>
        <v/>
      </c>
      <c r="LR117" s="432" t="str">
        <f t="shared" si="396"/>
        <v/>
      </c>
      <c r="LS117" s="432" t="str">
        <f t="shared" si="396"/>
        <v/>
      </c>
      <c r="LT117" s="432" t="str">
        <f t="shared" si="396"/>
        <v/>
      </c>
      <c r="LU117" s="432" t="str">
        <f t="shared" si="396"/>
        <v/>
      </c>
      <c r="LV117" s="432" t="str">
        <f t="shared" si="396"/>
        <v/>
      </c>
      <c r="LW117" s="432" t="str">
        <f t="shared" si="396"/>
        <v/>
      </c>
      <c r="LX117" s="432" t="str">
        <f t="shared" si="396"/>
        <v/>
      </c>
      <c r="LY117" s="432" t="str">
        <f t="shared" si="396"/>
        <v/>
      </c>
      <c r="LZ117" s="432" t="str">
        <f t="shared" si="396"/>
        <v/>
      </c>
      <c r="MA117" s="432" t="str">
        <f t="shared" ref="MA117:MJ122" si="397">IFERROR(IF(AND(MA$22&gt;=$M117,MA$22&lt;=$N117),"",IF(MA$22=WORKDAY($N117,1),$A117,"")),"")</f>
        <v/>
      </c>
      <c r="MB117" s="432" t="str">
        <f t="shared" si="397"/>
        <v/>
      </c>
      <c r="MC117" s="432" t="str">
        <f t="shared" si="397"/>
        <v/>
      </c>
      <c r="MD117" s="432" t="str">
        <f t="shared" si="397"/>
        <v/>
      </c>
      <c r="ME117" s="432" t="str">
        <f t="shared" si="397"/>
        <v/>
      </c>
      <c r="MF117" s="432" t="str">
        <f t="shared" si="397"/>
        <v/>
      </c>
      <c r="MG117" s="432" t="str">
        <f t="shared" si="397"/>
        <v/>
      </c>
      <c r="MH117" s="432" t="str">
        <f t="shared" si="397"/>
        <v/>
      </c>
      <c r="MI117" s="432" t="str">
        <f t="shared" si="397"/>
        <v/>
      </c>
      <c r="MJ117" s="432" t="str">
        <f t="shared" si="397"/>
        <v/>
      </c>
      <c r="MK117" s="432" t="str">
        <f t="shared" ref="MK117:MT122" si="398">IFERROR(IF(AND(MK$22&gt;=$M117,MK$22&lt;=$N117),"",IF(MK$22=WORKDAY($N117,1),$A117,"")),"")</f>
        <v/>
      </c>
      <c r="ML117" s="432" t="str">
        <f t="shared" si="398"/>
        <v/>
      </c>
      <c r="MM117" s="432" t="str">
        <f t="shared" si="398"/>
        <v/>
      </c>
      <c r="MN117" s="432" t="str">
        <f t="shared" si="398"/>
        <v/>
      </c>
      <c r="MO117" s="432" t="str">
        <f t="shared" si="398"/>
        <v/>
      </c>
      <c r="MP117" s="432" t="str">
        <f t="shared" si="398"/>
        <v/>
      </c>
      <c r="MQ117" s="432" t="str">
        <f t="shared" si="398"/>
        <v/>
      </c>
      <c r="MR117" s="432" t="str">
        <f t="shared" si="398"/>
        <v/>
      </c>
      <c r="MS117" s="432" t="str">
        <f t="shared" si="398"/>
        <v/>
      </c>
      <c r="MT117" s="432" t="str">
        <f t="shared" si="398"/>
        <v/>
      </c>
      <c r="MU117" s="432" t="str">
        <f t="shared" ref="MU117:ND122" si="399">IFERROR(IF(AND(MU$22&gt;=$M117,MU$22&lt;=$N117),"",IF(MU$22=WORKDAY($N117,1),$A117,"")),"")</f>
        <v/>
      </c>
      <c r="MV117" s="432" t="str">
        <f t="shared" si="399"/>
        <v/>
      </c>
      <c r="MW117" s="432" t="str">
        <f t="shared" si="399"/>
        <v/>
      </c>
      <c r="MX117" s="432" t="str">
        <f t="shared" si="399"/>
        <v/>
      </c>
      <c r="MY117" s="432" t="str">
        <f t="shared" si="399"/>
        <v/>
      </c>
      <c r="MZ117" s="432" t="str">
        <f t="shared" si="399"/>
        <v/>
      </c>
      <c r="NA117" s="432" t="str">
        <f t="shared" si="399"/>
        <v/>
      </c>
      <c r="NB117" s="432" t="str">
        <f t="shared" si="399"/>
        <v/>
      </c>
      <c r="NC117" s="432" t="str">
        <f t="shared" si="399"/>
        <v/>
      </c>
      <c r="ND117" s="432" t="str">
        <f t="shared" si="399"/>
        <v/>
      </c>
      <c r="NE117" s="432" t="str">
        <f t="shared" ref="NE117:NN122" si="400">IFERROR(IF(AND(NE$22&gt;=$M117,NE$22&lt;=$N117),"",IF(NE$22=WORKDAY($N117,1),$A117,"")),"")</f>
        <v/>
      </c>
      <c r="NF117" s="432" t="str">
        <f t="shared" si="400"/>
        <v/>
      </c>
      <c r="NG117" s="432" t="str">
        <f t="shared" si="400"/>
        <v/>
      </c>
      <c r="NH117" s="432" t="str">
        <f t="shared" si="400"/>
        <v/>
      </c>
      <c r="NI117" s="432" t="str">
        <f t="shared" si="400"/>
        <v/>
      </c>
      <c r="NJ117" s="432" t="str">
        <f t="shared" si="400"/>
        <v/>
      </c>
      <c r="NK117" s="432" t="str">
        <f t="shared" si="400"/>
        <v/>
      </c>
      <c r="NL117" s="432" t="str">
        <f t="shared" si="400"/>
        <v/>
      </c>
      <c r="NM117" s="432" t="str">
        <f t="shared" si="400"/>
        <v/>
      </c>
      <c r="NN117" s="432" t="str">
        <f t="shared" si="400"/>
        <v/>
      </c>
      <c r="NO117" s="432" t="str">
        <f t="shared" ref="NO117:NX122" si="401">IFERROR(IF(AND(NO$22&gt;=$M117,NO$22&lt;=$N117),"",IF(NO$22=WORKDAY($N117,1),$A117,"")),"")</f>
        <v/>
      </c>
      <c r="NP117" s="432" t="str">
        <f t="shared" si="401"/>
        <v/>
      </c>
      <c r="NQ117" s="432" t="str">
        <f t="shared" si="401"/>
        <v/>
      </c>
      <c r="NR117" s="432" t="str">
        <f t="shared" si="401"/>
        <v/>
      </c>
      <c r="NS117" s="432" t="str">
        <f t="shared" si="401"/>
        <v/>
      </c>
      <c r="NT117" s="432" t="str">
        <f t="shared" si="401"/>
        <v/>
      </c>
      <c r="NU117" s="432" t="str">
        <f t="shared" si="401"/>
        <v/>
      </c>
      <c r="NV117" s="432" t="str">
        <f t="shared" si="401"/>
        <v/>
      </c>
      <c r="NW117" s="432" t="str">
        <f t="shared" si="401"/>
        <v/>
      </c>
      <c r="NX117" s="432" t="str">
        <f t="shared" si="401"/>
        <v/>
      </c>
      <c r="NY117" s="432" t="str">
        <f t="shared" ref="NY117:OH122" si="402">IFERROR(IF(AND(NY$22&gt;=$M117,NY$22&lt;=$N117),"",IF(NY$22=WORKDAY($N117,1),$A117,"")),"")</f>
        <v/>
      </c>
      <c r="NZ117" s="432" t="str">
        <f t="shared" si="402"/>
        <v/>
      </c>
      <c r="OA117" s="432" t="str">
        <f t="shared" si="402"/>
        <v/>
      </c>
      <c r="OB117" s="432" t="str">
        <f t="shared" si="402"/>
        <v/>
      </c>
      <c r="OC117" s="432" t="str">
        <f t="shared" si="402"/>
        <v/>
      </c>
      <c r="OD117" s="432" t="str">
        <f t="shared" si="402"/>
        <v/>
      </c>
      <c r="OE117" s="432" t="str">
        <f t="shared" si="402"/>
        <v/>
      </c>
      <c r="OF117" s="432" t="str">
        <f t="shared" si="402"/>
        <v/>
      </c>
      <c r="OG117" s="432" t="str">
        <f t="shared" si="402"/>
        <v/>
      </c>
      <c r="OH117" s="432" t="str">
        <f t="shared" si="402"/>
        <v/>
      </c>
      <c r="OI117" s="432" t="str">
        <f t="shared" ref="OI117:OR122" si="403">IFERROR(IF(AND(OI$22&gt;=$M117,OI$22&lt;=$N117),"",IF(OI$22=WORKDAY($N117,1),$A117,"")),"")</f>
        <v/>
      </c>
      <c r="OJ117" s="432" t="str">
        <f t="shared" si="403"/>
        <v/>
      </c>
      <c r="OK117" s="432" t="str">
        <f t="shared" si="403"/>
        <v/>
      </c>
      <c r="OL117" s="432" t="str">
        <f t="shared" si="403"/>
        <v/>
      </c>
      <c r="OM117" s="432" t="str">
        <f t="shared" si="403"/>
        <v/>
      </c>
      <c r="ON117" s="432" t="str">
        <f t="shared" si="403"/>
        <v/>
      </c>
      <c r="OO117" s="432" t="str">
        <f t="shared" si="403"/>
        <v/>
      </c>
      <c r="OP117" s="432" t="str">
        <f t="shared" si="403"/>
        <v/>
      </c>
      <c r="OQ117" s="432" t="str">
        <f t="shared" si="403"/>
        <v/>
      </c>
      <c r="OR117" s="432" t="str">
        <f t="shared" si="403"/>
        <v/>
      </c>
      <c r="OS117" s="432" t="str">
        <f t="shared" ref="OS117:PE122" si="404">IFERROR(IF(AND(OS$22&gt;=$M117,OS$22&lt;=$N117),"",IF(OS$22=WORKDAY($N117,1),$A117,"")),"")</f>
        <v/>
      </c>
      <c r="OT117" s="432" t="str">
        <f t="shared" si="404"/>
        <v/>
      </c>
      <c r="OU117" s="432" t="str">
        <f t="shared" si="404"/>
        <v/>
      </c>
      <c r="OV117" s="432" t="str">
        <f t="shared" si="404"/>
        <v/>
      </c>
      <c r="OW117" s="432" t="str">
        <f t="shared" si="404"/>
        <v/>
      </c>
      <c r="OX117" s="432" t="str">
        <f t="shared" si="404"/>
        <v/>
      </c>
      <c r="OY117" s="432" t="str">
        <f t="shared" si="404"/>
        <v/>
      </c>
      <c r="OZ117" s="432" t="str">
        <f t="shared" si="404"/>
        <v/>
      </c>
      <c r="PA117" s="432" t="str">
        <f t="shared" si="404"/>
        <v/>
      </c>
      <c r="PB117" s="432" t="str">
        <f t="shared" si="404"/>
        <v/>
      </c>
      <c r="PC117" s="432" t="str">
        <f t="shared" si="404"/>
        <v/>
      </c>
      <c r="PD117" s="432" t="str">
        <f t="shared" si="404"/>
        <v/>
      </c>
      <c r="PE117" s="432" t="str">
        <f t="shared" si="404"/>
        <v/>
      </c>
    </row>
    <row r="118" spans="1:421" ht="15.6">
      <c r="A118" s="549"/>
      <c r="B118" s="550"/>
      <c r="C118" s="948"/>
      <c r="D118" s="550"/>
      <c r="E118" s="554"/>
      <c r="F118" s="550"/>
      <c r="G118" s="551"/>
      <c r="H118" s="552"/>
      <c r="I118" s="553"/>
      <c r="J118" s="554"/>
      <c r="K118" s="554" t="str">
        <f t="shared" si="284"/>
        <v/>
      </c>
      <c r="L118" s="657" t="str">
        <f t="shared" si="285"/>
        <v/>
      </c>
      <c r="M118" s="952" t="str">
        <f t="shared" si="283"/>
        <v/>
      </c>
      <c r="N118" s="952" t="str">
        <f t="shared" si="286"/>
        <v/>
      </c>
      <c r="O118" s="1487"/>
      <c r="P118" s="1487"/>
      <c r="Q118" s="98"/>
      <c r="R118" s="167" t="str">
        <f t="shared" si="287"/>
        <v/>
      </c>
      <c r="S118" s="167" t="str">
        <f t="shared" si="288"/>
        <v/>
      </c>
      <c r="T118" s="167" t="str">
        <f t="shared" si="289"/>
        <v/>
      </c>
      <c r="U118" s="167" t="str">
        <f t="shared" si="290"/>
        <v/>
      </c>
      <c r="V118" s="85" t="s">
        <v>719</v>
      </c>
      <c r="W118" s="450">
        <v>14.83333333333333</v>
      </c>
      <c r="X118" s="167" t="str">
        <f t="shared" si="291"/>
        <v/>
      </c>
      <c r="Y118" s="167" t="str">
        <f t="shared" si="292"/>
        <v/>
      </c>
      <c r="Z118" s="167" t="str">
        <f t="shared" si="293"/>
        <v/>
      </c>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432" t="str">
        <f t="shared" si="368"/>
        <v/>
      </c>
      <c r="AX118" s="432" t="str">
        <f t="shared" si="368"/>
        <v/>
      </c>
      <c r="AY118" s="432" t="str">
        <f t="shared" si="368"/>
        <v/>
      </c>
      <c r="AZ118" s="432" t="str">
        <f t="shared" si="368"/>
        <v/>
      </c>
      <c r="BA118" s="432" t="str">
        <f t="shared" si="368"/>
        <v/>
      </c>
      <c r="BB118" s="432" t="str">
        <f t="shared" si="368"/>
        <v/>
      </c>
      <c r="BC118" s="432" t="str">
        <f t="shared" si="368"/>
        <v/>
      </c>
      <c r="BD118" s="432" t="str">
        <f t="shared" si="368"/>
        <v/>
      </c>
      <c r="BE118" s="432" t="str">
        <f t="shared" si="368"/>
        <v/>
      </c>
      <c r="BF118" s="432" t="str">
        <f t="shared" si="368"/>
        <v/>
      </c>
      <c r="BG118" s="432" t="str">
        <f t="shared" si="369"/>
        <v/>
      </c>
      <c r="BH118" s="432" t="str">
        <f t="shared" si="369"/>
        <v/>
      </c>
      <c r="BI118" s="432" t="str">
        <f t="shared" si="369"/>
        <v/>
      </c>
      <c r="BJ118" s="432" t="str">
        <f t="shared" si="369"/>
        <v/>
      </c>
      <c r="BK118" s="432" t="str">
        <f t="shared" si="369"/>
        <v/>
      </c>
      <c r="BL118" s="432" t="str">
        <f t="shared" si="369"/>
        <v/>
      </c>
      <c r="BM118" s="432" t="str">
        <f t="shared" si="369"/>
        <v/>
      </c>
      <c r="BN118" s="432" t="str">
        <f t="shared" si="369"/>
        <v/>
      </c>
      <c r="BO118" s="432" t="str">
        <f t="shared" si="369"/>
        <v/>
      </c>
      <c r="BP118" s="432" t="str">
        <f t="shared" si="369"/>
        <v/>
      </c>
      <c r="BQ118" s="432" t="str">
        <f t="shared" si="370"/>
        <v/>
      </c>
      <c r="BR118" s="432" t="str">
        <f t="shared" si="370"/>
        <v/>
      </c>
      <c r="BS118" s="432" t="str">
        <f t="shared" si="370"/>
        <v/>
      </c>
      <c r="BT118" s="432" t="str">
        <f t="shared" si="370"/>
        <v/>
      </c>
      <c r="BU118" s="432" t="str">
        <f t="shared" si="370"/>
        <v/>
      </c>
      <c r="BV118" s="432" t="str">
        <f t="shared" si="370"/>
        <v/>
      </c>
      <c r="BW118" s="432" t="str">
        <f t="shared" si="370"/>
        <v/>
      </c>
      <c r="BX118" s="432" t="str">
        <f t="shared" si="370"/>
        <v/>
      </c>
      <c r="BY118" s="432" t="str">
        <f t="shared" si="370"/>
        <v/>
      </c>
      <c r="BZ118" s="432" t="str">
        <f t="shared" si="370"/>
        <v/>
      </c>
      <c r="CA118" s="432" t="str">
        <f t="shared" si="371"/>
        <v/>
      </c>
      <c r="CB118" s="432" t="str">
        <f t="shared" si="371"/>
        <v/>
      </c>
      <c r="CC118" s="432" t="str">
        <f t="shared" si="371"/>
        <v/>
      </c>
      <c r="CD118" s="432" t="str">
        <f t="shared" si="371"/>
        <v/>
      </c>
      <c r="CE118" s="432" t="str">
        <f t="shared" si="371"/>
        <v/>
      </c>
      <c r="CF118" s="432" t="str">
        <f t="shared" si="371"/>
        <v/>
      </c>
      <c r="CG118" s="432" t="str">
        <f t="shared" si="371"/>
        <v/>
      </c>
      <c r="CH118" s="432" t="str">
        <f t="shared" si="371"/>
        <v/>
      </c>
      <c r="CI118" s="432" t="str">
        <f t="shared" si="371"/>
        <v/>
      </c>
      <c r="CJ118" s="432" t="str">
        <f t="shared" si="371"/>
        <v/>
      </c>
      <c r="CK118" s="432" t="str">
        <f t="shared" si="372"/>
        <v/>
      </c>
      <c r="CL118" s="432" t="str">
        <f t="shared" si="372"/>
        <v/>
      </c>
      <c r="CM118" s="432" t="str">
        <f t="shared" si="372"/>
        <v/>
      </c>
      <c r="CN118" s="432" t="str">
        <f t="shared" si="372"/>
        <v/>
      </c>
      <c r="CO118" s="432" t="str">
        <f t="shared" si="372"/>
        <v/>
      </c>
      <c r="CP118" s="432" t="str">
        <f t="shared" si="372"/>
        <v/>
      </c>
      <c r="CQ118" s="432" t="str">
        <f t="shared" si="372"/>
        <v/>
      </c>
      <c r="CR118" s="432" t="str">
        <f t="shared" si="372"/>
        <v/>
      </c>
      <c r="CS118" s="432" t="str">
        <f t="shared" si="372"/>
        <v/>
      </c>
      <c r="CT118" s="432" t="str">
        <f t="shared" si="372"/>
        <v/>
      </c>
      <c r="CU118" s="432" t="str">
        <f t="shared" si="373"/>
        <v/>
      </c>
      <c r="CV118" s="432" t="str">
        <f t="shared" si="373"/>
        <v/>
      </c>
      <c r="CW118" s="432" t="str">
        <f t="shared" si="373"/>
        <v/>
      </c>
      <c r="CX118" s="432" t="str">
        <f t="shared" si="373"/>
        <v/>
      </c>
      <c r="CY118" s="432" t="str">
        <f t="shared" si="373"/>
        <v/>
      </c>
      <c r="CZ118" s="432" t="str">
        <f t="shared" si="373"/>
        <v/>
      </c>
      <c r="DA118" s="432" t="str">
        <f t="shared" si="373"/>
        <v/>
      </c>
      <c r="DB118" s="432" t="str">
        <f t="shared" si="373"/>
        <v/>
      </c>
      <c r="DC118" s="432" t="str">
        <f t="shared" si="373"/>
        <v/>
      </c>
      <c r="DD118" s="432" t="str">
        <f t="shared" si="373"/>
        <v/>
      </c>
      <c r="DE118" s="432" t="str">
        <f t="shared" si="374"/>
        <v/>
      </c>
      <c r="DF118" s="432" t="str">
        <f t="shared" si="374"/>
        <v/>
      </c>
      <c r="DG118" s="432" t="str">
        <f t="shared" si="374"/>
        <v/>
      </c>
      <c r="DH118" s="432" t="str">
        <f t="shared" si="374"/>
        <v/>
      </c>
      <c r="DI118" s="432" t="str">
        <f t="shared" si="374"/>
        <v/>
      </c>
      <c r="DJ118" s="432" t="str">
        <f t="shared" si="374"/>
        <v/>
      </c>
      <c r="DK118" s="432" t="str">
        <f t="shared" si="374"/>
        <v/>
      </c>
      <c r="DL118" s="432" t="str">
        <f t="shared" si="374"/>
        <v/>
      </c>
      <c r="DM118" s="432" t="str">
        <f t="shared" si="374"/>
        <v/>
      </c>
      <c r="DN118" s="432" t="str">
        <f t="shared" si="374"/>
        <v/>
      </c>
      <c r="DO118" s="432" t="str">
        <f t="shared" si="375"/>
        <v/>
      </c>
      <c r="DP118" s="432" t="str">
        <f t="shared" si="375"/>
        <v/>
      </c>
      <c r="DQ118" s="432" t="str">
        <f t="shared" si="375"/>
        <v/>
      </c>
      <c r="DR118" s="432" t="str">
        <f t="shared" si="375"/>
        <v/>
      </c>
      <c r="DS118" s="432" t="str">
        <f t="shared" si="375"/>
        <v/>
      </c>
      <c r="DT118" s="432" t="str">
        <f t="shared" si="375"/>
        <v/>
      </c>
      <c r="DU118" s="432" t="str">
        <f t="shared" si="375"/>
        <v/>
      </c>
      <c r="DV118" s="432" t="str">
        <f t="shared" si="375"/>
        <v/>
      </c>
      <c r="DW118" s="432" t="str">
        <f t="shared" si="375"/>
        <v/>
      </c>
      <c r="DX118" s="432" t="str">
        <f t="shared" si="375"/>
        <v/>
      </c>
      <c r="DY118" s="432" t="str">
        <f t="shared" si="376"/>
        <v/>
      </c>
      <c r="DZ118" s="432" t="str">
        <f t="shared" si="376"/>
        <v/>
      </c>
      <c r="EA118" s="432" t="str">
        <f t="shared" si="376"/>
        <v/>
      </c>
      <c r="EB118" s="432" t="str">
        <f t="shared" si="376"/>
        <v/>
      </c>
      <c r="EC118" s="432" t="str">
        <f t="shared" si="376"/>
        <v/>
      </c>
      <c r="ED118" s="432" t="str">
        <f t="shared" si="376"/>
        <v/>
      </c>
      <c r="EE118" s="432" t="str">
        <f t="shared" si="376"/>
        <v/>
      </c>
      <c r="EF118" s="432" t="str">
        <f t="shared" si="376"/>
        <v/>
      </c>
      <c r="EG118" s="432" t="str">
        <f t="shared" si="376"/>
        <v/>
      </c>
      <c r="EH118" s="432" t="str">
        <f t="shared" si="376"/>
        <v/>
      </c>
      <c r="EI118" s="432" t="str">
        <f t="shared" si="377"/>
        <v/>
      </c>
      <c r="EJ118" s="432" t="str">
        <f t="shared" si="377"/>
        <v/>
      </c>
      <c r="EK118" s="432" t="str">
        <f t="shared" si="377"/>
        <v/>
      </c>
      <c r="EL118" s="432" t="str">
        <f t="shared" si="377"/>
        <v/>
      </c>
      <c r="EM118" s="432" t="str">
        <f t="shared" si="377"/>
        <v/>
      </c>
      <c r="EN118" s="432" t="str">
        <f t="shared" si="377"/>
        <v/>
      </c>
      <c r="EO118" s="432" t="str">
        <f t="shared" si="377"/>
        <v/>
      </c>
      <c r="EP118" s="432" t="str">
        <f t="shared" si="377"/>
        <v/>
      </c>
      <c r="EQ118" s="432" t="str">
        <f t="shared" si="377"/>
        <v/>
      </c>
      <c r="ER118" s="432" t="str">
        <f t="shared" si="377"/>
        <v/>
      </c>
      <c r="ES118" s="432" t="str">
        <f t="shared" si="378"/>
        <v/>
      </c>
      <c r="ET118" s="432" t="str">
        <f t="shared" si="378"/>
        <v/>
      </c>
      <c r="EU118" s="432" t="str">
        <f t="shared" si="378"/>
        <v/>
      </c>
      <c r="EV118" s="432" t="str">
        <f t="shared" si="378"/>
        <v/>
      </c>
      <c r="EW118" s="432" t="str">
        <f t="shared" si="378"/>
        <v/>
      </c>
      <c r="EX118" s="432" t="str">
        <f t="shared" si="378"/>
        <v/>
      </c>
      <c r="EY118" s="432" t="str">
        <f t="shared" si="378"/>
        <v/>
      </c>
      <c r="EZ118" s="432" t="str">
        <f t="shared" si="378"/>
        <v/>
      </c>
      <c r="FA118" s="432" t="str">
        <f t="shared" si="378"/>
        <v/>
      </c>
      <c r="FB118" s="432" t="str">
        <f t="shared" si="378"/>
        <v/>
      </c>
      <c r="FC118" s="432" t="str">
        <f t="shared" si="379"/>
        <v/>
      </c>
      <c r="FD118" s="432" t="str">
        <f t="shared" si="379"/>
        <v/>
      </c>
      <c r="FE118" s="432" t="str">
        <f t="shared" si="379"/>
        <v/>
      </c>
      <c r="FF118" s="432" t="str">
        <f t="shared" si="379"/>
        <v/>
      </c>
      <c r="FG118" s="432" t="str">
        <f t="shared" si="379"/>
        <v/>
      </c>
      <c r="FH118" s="432" t="str">
        <f t="shared" si="379"/>
        <v/>
      </c>
      <c r="FI118" s="432" t="str">
        <f t="shared" si="379"/>
        <v/>
      </c>
      <c r="FJ118" s="432" t="str">
        <f t="shared" si="379"/>
        <v/>
      </c>
      <c r="FK118" s="432" t="str">
        <f t="shared" si="379"/>
        <v/>
      </c>
      <c r="FL118" s="432" t="str">
        <f t="shared" si="379"/>
        <v/>
      </c>
      <c r="FM118" s="432" t="str">
        <f t="shared" si="380"/>
        <v/>
      </c>
      <c r="FN118" s="432" t="str">
        <f t="shared" si="380"/>
        <v/>
      </c>
      <c r="FO118" s="432" t="str">
        <f t="shared" si="380"/>
        <v/>
      </c>
      <c r="FP118" s="432" t="str">
        <f t="shared" si="380"/>
        <v/>
      </c>
      <c r="FQ118" s="432" t="str">
        <f t="shared" si="380"/>
        <v/>
      </c>
      <c r="FR118" s="432" t="str">
        <f t="shared" si="380"/>
        <v/>
      </c>
      <c r="FS118" s="432" t="str">
        <f t="shared" si="380"/>
        <v/>
      </c>
      <c r="FT118" s="432" t="str">
        <f t="shared" si="380"/>
        <v/>
      </c>
      <c r="FU118" s="432" t="str">
        <f t="shared" si="380"/>
        <v/>
      </c>
      <c r="FV118" s="432" t="str">
        <f t="shared" si="380"/>
        <v/>
      </c>
      <c r="FW118" s="432" t="str">
        <f t="shared" si="381"/>
        <v/>
      </c>
      <c r="FX118" s="432" t="str">
        <f t="shared" si="381"/>
        <v/>
      </c>
      <c r="FY118" s="432" t="str">
        <f t="shared" si="381"/>
        <v/>
      </c>
      <c r="FZ118" s="432" t="str">
        <f t="shared" si="381"/>
        <v/>
      </c>
      <c r="GA118" s="432" t="str">
        <f t="shared" si="381"/>
        <v/>
      </c>
      <c r="GB118" s="432" t="str">
        <f t="shared" si="381"/>
        <v/>
      </c>
      <c r="GC118" s="432" t="str">
        <f t="shared" si="381"/>
        <v/>
      </c>
      <c r="GD118" s="432" t="str">
        <f t="shared" si="381"/>
        <v/>
      </c>
      <c r="GE118" s="432" t="str">
        <f t="shared" si="381"/>
        <v/>
      </c>
      <c r="GF118" s="432" t="str">
        <f t="shared" si="381"/>
        <v/>
      </c>
      <c r="GG118" s="432" t="str">
        <f t="shared" si="382"/>
        <v/>
      </c>
      <c r="GH118" s="432" t="str">
        <f t="shared" si="382"/>
        <v/>
      </c>
      <c r="GI118" s="432" t="str">
        <f t="shared" si="382"/>
        <v/>
      </c>
      <c r="GJ118" s="432" t="str">
        <f t="shared" si="382"/>
        <v/>
      </c>
      <c r="GK118" s="432" t="str">
        <f t="shared" si="382"/>
        <v/>
      </c>
      <c r="GL118" s="432" t="str">
        <f t="shared" si="382"/>
        <v/>
      </c>
      <c r="GM118" s="432" t="str">
        <f t="shared" si="382"/>
        <v/>
      </c>
      <c r="GN118" s="432" t="str">
        <f t="shared" si="382"/>
        <v/>
      </c>
      <c r="GO118" s="432" t="str">
        <f t="shared" si="382"/>
        <v/>
      </c>
      <c r="GP118" s="432" t="str">
        <f t="shared" si="382"/>
        <v/>
      </c>
      <c r="GQ118" s="432" t="str">
        <f t="shared" si="383"/>
        <v/>
      </c>
      <c r="GR118" s="432" t="str">
        <f t="shared" si="383"/>
        <v/>
      </c>
      <c r="GS118" s="432" t="str">
        <f t="shared" si="383"/>
        <v/>
      </c>
      <c r="GT118" s="432" t="str">
        <f t="shared" si="383"/>
        <v/>
      </c>
      <c r="GU118" s="432" t="str">
        <f t="shared" si="383"/>
        <v/>
      </c>
      <c r="GV118" s="432" t="str">
        <f t="shared" si="383"/>
        <v/>
      </c>
      <c r="GW118" s="432" t="str">
        <f t="shared" si="383"/>
        <v/>
      </c>
      <c r="GX118" s="432" t="str">
        <f t="shared" si="383"/>
        <v/>
      </c>
      <c r="GY118" s="432" t="str">
        <f t="shared" si="383"/>
        <v/>
      </c>
      <c r="GZ118" s="432" t="str">
        <f t="shared" si="383"/>
        <v/>
      </c>
      <c r="HA118" s="432" t="str">
        <f t="shared" si="384"/>
        <v/>
      </c>
      <c r="HB118" s="432" t="str">
        <f t="shared" si="384"/>
        <v/>
      </c>
      <c r="HC118" s="432" t="str">
        <f t="shared" si="384"/>
        <v/>
      </c>
      <c r="HD118" s="432" t="str">
        <f t="shared" si="384"/>
        <v/>
      </c>
      <c r="HE118" s="432" t="str">
        <f t="shared" si="384"/>
        <v/>
      </c>
      <c r="HF118" s="432" t="str">
        <f t="shared" si="384"/>
        <v/>
      </c>
      <c r="HG118" s="432" t="str">
        <f t="shared" si="384"/>
        <v/>
      </c>
      <c r="HH118" s="432" t="str">
        <f t="shared" si="384"/>
        <v/>
      </c>
      <c r="HI118" s="432" t="str">
        <f t="shared" si="384"/>
        <v/>
      </c>
      <c r="HJ118" s="432" t="str">
        <f t="shared" si="384"/>
        <v/>
      </c>
      <c r="HK118" s="432" t="str">
        <f t="shared" si="385"/>
        <v/>
      </c>
      <c r="HL118" s="432" t="str">
        <f t="shared" si="385"/>
        <v/>
      </c>
      <c r="HM118" s="432" t="str">
        <f t="shared" si="385"/>
        <v/>
      </c>
      <c r="HN118" s="432" t="str">
        <f t="shared" si="385"/>
        <v/>
      </c>
      <c r="HO118" s="432" t="str">
        <f t="shared" si="385"/>
        <v/>
      </c>
      <c r="HP118" s="432" t="str">
        <f t="shared" si="385"/>
        <v/>
      </c>
      <c r="HQ118" s="432" t="str">
        <f t="shared" si="385"/>
        <v/>
      </c>
      <c r="HR118" s="432" t="str">
        <f t="shared" si="385"/>
        <v/>
      </c>
      <c r="HS118" s="432" t="str">
        <f t="shared" si="385"/>
        <v/>
      </c>
      <c r="HT118" s="432" t="str">
        <f t="shared" si="385"/>
        <v/>
      </c>
      <c r="HU118" s="432" t="str">
        <f t="shared" si="386"/>
        <v/>
      </c>
      <c r="HV118" s="432" t="str">
        <f t="shared" si="386"/>
        <v/>
      </c>
      <c r="HW118" s="432" t="str">
        <f t="shared" si="386"/>
        <v/>
      </c>
      <c r="HX118" s="432" t="str">
        <f t="shared" si="386"/>
        <v/>
      </c>
      <c r="HY118" s="432" t="str">
        <f t="shared" si="386"/>
        <v/>
      </c>
      <c r="HZ118" s="432" t="str">
        <f t="shared" si="386"/>
        <v/>
      </c>
      <c r="IA118" s="432" t="str">
        <f t="shared" si="386"/>
        <v/>
      </c>
      <c r="IB118" s="432" t="str">
        <f t="shared" si="386"/>
        <v/>
      </c>
      <c r="IC118" s="432" t="str">
        <f t="shared" si="386"/>
        <v/>
      </c>
      <c r="ID118" s="432" t="str">
        <f t="shared" si="386"/>
        <v/>
      </c>
      <c r="IE118" s="432" t="str">
        <f t="shared" si="387"/>
        <v/>
      </c>
      <c r="IF118" s="432" t="str">
        <f t="shared" si="387"/>
        <v/>
      </c>
      <c r="IG118" s="432" t="str">
        <f t="shared" si="387"/>
        <v/>
      </c>
      <c r="IH118" s="432" t="str">
        <f t="shared" si="387"/>
        <v/>
      </c>
      <c r="II118" s="432" t="str">
        <f t="shared" si="387"/>
        <v/>
      </c>
      <c r="IJ118" s="432" t="str">
        <f t="shared" si="387"/>
        <v/>
      </c>
      <c r="IK118" s="432" t="str">
        <f t="shared" si="387"/>
        <v/>
      </c>
      <c r="IL118" s="432" t="str">
        <f t="shared" si="387"/>
        <v/>
      </c>
      <c r="IM118" s="432" t="str">
        <f t="shared" si="387"/>
        <v/>
      </c>
      <c r="IN118" s="432" t="str">
        <f t="shared" si="387"/>
        <v/>
      </c>
      <c r="IO118" s="432" t="str">
        <f t="shared" si="388"/>
        <v/>
      </c>
      <c r="IP118" s="432" t="str">
        <f t="shared" si="388"/>
        <v/>
      </c>
      <c r="IQ118" s="432" t="str">
        <f t="shared" si="388"/>
        <v/>
      </c>
      <c r="IR118" s="432" t="str">
        <f t="shared" si="388"/>
        <v/>
      </c>
      <c r="IS118" s="432" t="str">
        <f t="shared" si="388"/>
        <v/>
      </c>
      <c r="IT118" s="432" t="str">
        <f t="shared" si="388"/>
        <v/>
      </c>
      <c r="IU118" s="432" t="str">
        <f t="shared" si="388"/>
        <v/>
      </c>
      <c r="IV118" s="432" t="str">
        <f t="shared" si="388"/>
        <v/>
      </c>
      <c r="IW118" s="432" t="str">
        <f t="shared" si="388"/>
        <v/>
      </c>
      <c r="IX118" s="432" t="str">
        <f t="shared" si="388"/>
        <v/>
      </c>
      <c r="IY118" s="432" t="str">
        <f t="shared" si="389"/>
        <v/>
      </c>
      <c r="IZ118" s="432" t="str">
        <f t="shared" si="389"/>
        <v/>
      </c>
      <c r="JA118" s="432" t="str">
        <f t="shared" si="389"/>
        <v/>
      </c>
      <c r="JB118" s="432" t="str">
        <f t="shared" si="389"/>
        <v/>
      </c>
      <c r="JC118" s="432" t="str">
        <f t="shared" si="389"/>
        <v/>
      </c>
      <c r="JD118" s="432" t="str">
        <f t="shared" si="389"/>
        <v/>
      </c>
      <c r="JE118" s="432" t="str">
        <f t="shared" si="389"/>
        <v/>
      </c>
      <c r="JF118" s="432" t="str">
        <f t="shared" si="389"/>
        <v/>
      </c>
      <c r="JG118" s="432" t="str">
        <f t="shared" si="389"/>
        <v/>
      </c>
      <c r="JH118" s="432" t="str">
        <f t="shared" si="389"/>
        <v/>
      </c>
      <c r="JI118" s="432" t="str">
        <f t="shared" si="390"/>
        <v/>
      </c>
      <c r="JJ118" s="432" t="str">
        <f t="shared" si="390"/>
        <v/>
      </c>
      <c r="JK118" s="432" t="str">
        <f t="shared" si="390"/>
        <v/>
      </c>
      <c r="JL118" s="432" t="str">
        <f t="shared" si="390"/>
        <v/>
      </c>
      <c r="JM118" s="432" t="str">
        <f t="shared" si="390"/>
        <v/>
      </c>
      <c r="JN118" s="432" t="str">
        <f t="shared" si="390"/>
        <v/>
      </c>
      <c r="JO118" s="432" t="str">
        <f t="shared" si="390"/>
        <v/>
      </c>
      <c r="JP118" s="432" t="str">
        <f t="shared" si="390"/>
        <v/>
      </c>
      <c r="JQ118" s="432" t="str">
        <f t="shared" si="390"/>
        <v/>
      </c>
      <c r="JR118" s="432" t="str">
        <f t="shared" si="390"/>
        <v/>
      </c>
      <c r="JS118" s="432" t="str">
        <f t="shared" si="391"/>
        <v/>
      </c>
      <c r="JT118" s="432" t="str">
        <f t="shared" si="391"/>
        <v/>
      </c>
      <c r="JU118" s="432" t="str">
        <f t="shared" si="391"/>
        <v/>
      </c>
      <c r="JV118" s="432" t="str">
        <f t="shared" si="391"/>
        <v/>
      </c>
      <c r="JW118" s="432" t="str">
        <f t="shared" si="391"/>
        <v/>
      </c>
      <c r="JX118" s="432" t="str">
        <f t="shared" si="391"/>
        <v/>
      </c>
      <c r="JY118" s="432" t="str">
        <f t="shared" si="391"/>
        <v/>
      </c>
      <c r="JZ118" s="432" t="str">
        <f t="shared" si="391"/>
        <v/>
      </c>
      <c r="KA118" s="432" t="str">
        <f t="shared" si="391"/>
        <v/>
      </c>
      <c r="KB118" s="432" t="str">
        <f t="shared" si="391"/>
        <v/>
      </c>
      <c r="KC118" s="432" t="str">
        <f t="shared" si="392"/>
        <v/>
      </c>
      <c r="KD118" s="432" t="str">
        <f t="shared" si="392"/>
        <v/>
      </c>
      <c r="KE118" s="432" t="str">
        <f t="shared" si="392"/>
        <v/>
      </c>
      <c r="KF118" s="432" t="str">
        <f t="shared" si="392"/>
        <v/>
      </c>
      <c r="KG118" s="432" t="str">
        <f t="shared" si="392"/>
        <v/>
      </c>
      <c r="KH118" s="432" t="str">
        <f t="shared" si="392"/>
        <v/>
      </c>
      <c r="KI118" s="432" t="str">
        <f t="shared" si="392"/>
        <v/>
      </c>
      <c r="KJ118" s="432" t="str">
        <f t="shared" si="392"/>
        <v/>
      </c>
      <c r="KK118" s="432" t="str">
        <f t="shared" si="392"/>
        <v/>
      </c>
      <c r="KL118" s="432" t="str">
        <f t="shared" si="392"/>
        <v/>
      </c>
      <c r="KM118" s="432" t="str">
        <f t="shared" si="393"/>
        <v/>
      </c>
      <c r="KN118" s="432" t="str">
        <f t="shared" si="393"/>
        <v/>
      </c>
      <c r="KO118" s="432" t="str">
        <f t="shared" si="393"/>
        <v/>
      </c>
      <c r="KP118" s="432" t="str">
        <f t="shared" si="393"/>
        <v/>
      </c>
      <c r="KQ118" s="432" t="str">
        <f t="shared" si="393"/>
        <v/>
      </c>
      <c r="KR118" s="432" t="str">
        <f t="shared" si="393"/>
        <v/>
      </c>
      <c r="KS118" s="432" t="str">
        <f t="shared" si="393"/>
        <v/>
      </c>
      <c r="KT118" s="432" t="str">
        <f t="shared" si="393"/>
        <v/>
      </c>
      <c r="KU118" s="432" t="str">
        <f t="shared" si="393"/>
        <v/>
      </c>
      <c r="KV118" s="432" t="str">
        <f t="shared" si="393"/>
        <v/>
      </c>
      <c r="KW118" s="432" t="str">
        <f t="shared" si="394"/>
        <v/>
      </c>
      <c r="KX118" s="432" t="str">
        <f t="shared" si="394"/>
        <v/>
      </c>
      <c r="KY118" s="432" t="str">
        <f t="shared" si="394"/>
        <v/>
      </c>
      <c r="KZ118" s="432" t="str">
        <f t="shared" si="394"/>
        <v/>
      </c>
      <c r="LA118" s="432" t="str">
        <f t="shared" si="394"/>
        <v/>
      </c>
      <c r="LB118" s="432" t="str">
        <f t="shared" si="394"/>
        <v/>
      </c>
      <c r="LC118" s="432" t="str">
        <f t="shared" si="394"/>
        <v/>
      </c>
      <c r="LD118" s="432" t="str">
        <f t="shared" si="394"/>
        <v/>
      </c>
      <c r="LE118" s="432" t="str">
        <f t="shared" si="394"/>
        <v/>
      </c>
      <c r="LF118" s="432" t="str">
        <f t="shared" si="394"/>
        <v/>
      </c>
      <c r="LG118" s="432" t="str">
        <f t="shared" si="395"/>
        <v/>
      </c>
      <c r="LH118" s="432" t="str">
        <f t="shared" si="395"/>
        <v/>
      </c>
      <c r="LI118" s="432" t="str">
        <f t="shared" si="395"/>
        <v/>
      </c>
      <c r="LJ118" s="432" t="str">
        <f t="shared" si="395"/>
        <v/>
      </c>
      <c r="LK118" s="432" t="str">
        <f t="shared" si="395"/>
        <v/>
      </c>
      <c r="LL118" s="432" t="str">
        <f t="shared" si="395"/>
        <v/>
      </c>
      <c r="LM118" s="432" t="str">
        <f t="shared" si="395"/>
        <v/>
      </c>
      <c r="LN118" s="432" t="str">
        <f t="shared" si="395"/>
        <v/>
      </c>
      <c r="LO118" s="432" t="str">
        <f t="shared" si="395"/>
        <v/>
      </c>
      <c r="LP118" s="432" t="str">
        <f t="shared" si="395"/>
        <v/>
      </c>
      <c r="LQ118" s="432" t="str">
        <f t="shared" si="396"/>
        <v/>
      </c>
      <c r="LR118" s="432" t="str">
        <f t="shared" si="396"/>
        <v/>
      </c>
      <c r="LS118" s="432" t="str">
        <f t="shared" si="396"/>
        <v/>
      </c>
      <c r="LT118" s="432" t="str">
        <f t="shared" si="396"/>
        <v/>
      </c>
      <c r="LU118" s="432" t="str">
        <f t="shared" si="396"/>
        <v/>
      </c>
      <c r="LV118" s="432" t="str">
        <f t="shared" si="396"/>
        <v/>
      </c>
      <c r="LW118" s="432" t="str">
        <f t="shared" si="396"/>
        <v/>
      </c>
      <c r="LX118" s="432" t="str">
        <f t="shared" si="396"/>
        <v/>
      </c>
      <c r="LY118" s="432" t="str">
        <f t="shared" si="396"/>
        <v/>
      </c>
      <c r="LZ118" s="432" t="str">
        <f t="shared" si="396"/>
        <v/>
      </c>
      <c r="MA118" s="432" t="str">
        <f t="shared" si="397"/>
        <v/>
      </c>
      <c r="MB118" s="432" t="str">
        <f t="shared" si="397"/>
        <v/>
      </c>
      <c r="MC118" s="432" t="str">
        <f t="shared" si="397"/>
        <v/>
      </c>
      <c r="MD118" s="432" t="str">
        <f t="shared" si="397"/>
        <v/>
      </c>
      <c r="ME118" s="432" t="str">
        <f t="shared" si="397"/>
        <v/>
      </c>
      <c r="MF118" s="432" t="str">
        <f t="shared" si="397"/>
        <v/>
      </c>
      <c r="MG118" s="432" t="str">
        <f t="shared" si="397"/>
        <v/>
      </c>
      <c r="MH118" s="432" t="str">
        <f t="shared" si="397"/>
        <v/>
      </c>
      <c r="MI118" s="432" t="str">
        <f t="shared" si="397"/>
        <v/>
      </c>
      <c r="MJ118" s="432" t="str">
        <f t="shared" si="397"/>
        <v/>
      </c>
      <c r="MK118" s="432" t="str">
        <f t="shared" si="398"/>
        <v/>
      </c>
      <c r="ML118" s="432" t="str">
        <f t="shared" si="398"/>
        <v/>
      </c>
      <c r="MM118" s="432" t="str">
        <f t="shared" si="398"/>
        <v/>
      </c>
      <c r="MN118" s="432" t="str">
        <f t="shared" si="398"/>
        <v/>
      </c>
      <c r="MO118" s="432" t="str">
        <f t="shared" si="398"/>
        <v/>
      </c>
      <c r="MP118" s="432" t="str">
        <f t="shared" si="398"/>
        <v/>
      </c>
      <c r="MQ118" s="432" t="str">
        <f t="shared" si="398"/>
        <v/>
      </c>
      <c r="MR118" s="432" t="str">
        <f t="shared" si="398"/>
        <v/>
      </c>
      <c r="MS118" s="432" t="str">
        <f t="shared" si="398"/>
        <v/>
      </c>
      <c r="MT118" s="432" t="str">
        <f t="shared" si="398"/>
        <v/>
      </c>
      <c r="MU118" s="432" t="str">
        <f t="shared" si="399"/>
        <v/>
      </c>
      <c r="MV118" s="432" t="str">
        <f t="shared" si="399"/>
        <v/>
      </c>
      <c r="MW118" s="432" t="str">
        <f t="shared" si="399"/>
        <v/>
      </c>
      <c r="MX118" s="432" t="str">
        <f t="shared" si="399"/>
        <v/>
      </c>
      <c r="MY118" s="432" t="str">
        <f t="shared" si="399"/>
        <v/>
      </c>
      <c r="MZ118" s="432" t="str">
        <f t="shared" si="399"/>
        <v/>
      </c>
      <c r="NA118" s="432" t="str">
        <f t="shared" si="399"/>
        <v/>
      </c>
      <c r="NB118" s="432" t="str">
        <f t="shared" si="399"/>
        <v/>
      </c>
      <c r="NC118" s="432" t="str">
        <f t="shared" si="399"/>
        <v/>
      </c>
      <c r="ND118" s="432" t="str">
        <f t="shared" si="399"/>
        <v/>
      </c>
      <c r="NE118" s="432" t="str">
        <f t="shared" si="400"/>
        <v/>
      </c>
      <c r="NF118" s="432" t="str">
        <f t="shared" si="400"/>
        <v/>
      </c>
      <c r="NG118" s="432" t="str">
        <f t="shared" si="400"/>
        <v/>
      </c>
      <c r="NH118" s="432" t="str">
        <f t="shared" si="400"/>
        <v/>
      </c>
      <c r="NI118" s="432" t="str">
        <f t="shared" si="400"/>
        <v/>
      </c>
      <c r="NJ118" s="432" t="str">
        <f t="shared" si="400"/>
        <v/>
      </c>
      <c r="NK118" s="432" t="str">
        <f t="shared" si="400"/>
        <v/>
      </c>
      <c r="NL118" s="432" t="str">
        <f t="shared" si="400"/>
        <v/>
      </c>
      <c r="NM118" s="432" t="str">
        <f t="shared" si="400"/>
        <v/>
      </c>
      <c r="NN118" s="432" t="str">
        <f t="shared" si="400"/>
        <v/>
      </c>
      <c r="NO118" s="432" t="str">
        <f t="shared" si="401"/>
        <v/>
      </c>
      <c r="NP118" s="432" t="str">
        <f t="shared" si="401"/>
        <v/>
      </c>
      <c r="NQ118" s="432" t="str">
        <f t="shared" si="401"/>
        <v/>
      </c>
      <c r="NR118" s="432" t="str">
        <f t="shared" si="401"/>
        <v/>
      </c>
      <c r="NS118" s="432" t="str">
        <f t="shared" si="401"/>
        <v/>
      </c>
      <c r="NT118" s="432" t="str">
        <f t="shared" si="401"/>
        <v/>
      </c>
      <c r="NU118" s="432" t="str">
        <f t="shared" si="401"/>
        <v/>
      </c>
      <c r="NV118" s="432" t="str">
        <f t="shared" si="401"/>
        <v/>
      </c>
      <c r="NW118" s="432" t="str">
        <f t="shared" si="401"/>
        <v/>
      </c>
      <c r="NX118" s="432" t="str">
        <f t="shared" si="401"/>
        <v/>
      </c>
      <c r="NY118" s="432" t="str">
        <f t="shared" si="402"/>
        <v/>
      </c>
      <c r="NZ118" s="432" t="str">
        <f t="shared" si="402"/>
        <v/>
      </c>
      <c r="OA118" s="432" t="str">
        <f t="shared" si="402"/>
        <v/>
      </c>
      <c r="OB118" s="432" t="str">
        <f t="shared" si="402"/>
        <v/>
      </c>
      <c r="OC118" s="432" t="str">
        <f t="shared" si="402"/>
        <v/>
      </c>
      <c r="OD118" s="432" t="str">
        <f t="shared" si="402"/>
        <v/>
      </c>
      <c r="OE118" s="432" t="str">
        <f t="shared" si="402"/>
        <v/>
      </c>
      <c r="OF118" s="432" t="str">
        <f t="shared" si="402"/>
        <v/>
      </c>
      <c r="OG118" s="432" t="str">
        <f t="shared" si="402"/>
        <v/>
      </c>
      <c r="OH118" s="432" t="str">
        <f t="shared" si="402"/>
        <v/>
      </c>
      <c r="OI118" s="432" t="str">
        <f t="shared" si="403"/>
        <v/>
      </c>
      <c r="OJ118" s="432" t="str">
        <f t="shared" si="403"/>
        <v/>
      </c>
      <c r="OK118" s="432" t="str">
        <f t="shared" si="403"/>
        <v/>
      </c>
      <c r="OL118" s="432" t="str">
        <f t="shared" si="403"/>
        <v/>
      </c>
      <c r="OM118" s="432" t="str">
        <f t="shared" si="403"/>
        <v/>
      </c>
      <c r="ON118" s="432" t="str">
        <f t="shared" si="403"/>
        <v/>
      </c>
      <c r="OO118" s="432" t="str">
        <f t="shared" si="403"/>
        <v/>
      </c>
      <c r="OP118" s="432" t="str">
        <f t="shared" si="403"/>
        <v/>
      </c>
      <c r="OQ118" s="432" t="str">
        <f t="shared" si="403"/>
        <v/>
      </c>
      <c r="OR118" s="432" t="str">
        <f t="shared" si="403"/>
        <v/>
      </c>
      <c r="OS118" s="432" t="str">
        <f t="shared" si="404"/>
        <v/>
      </c>
      <c r="OT118" s="432" t="str">
        <f t="shared" si="404"/>
        <v/>
      </c>
      <c r="OU118" s="432" t="str">
        <f t="shared" si="404"/>
        <v/>
      </c>
      <c r="OV118" s="432" t="str">
        <f t="shared" si="404"/>
        <v/>
      </c>
      <c r="OW118" s="432" t="str">
        <f t="shared" si="404"/>
        <v/>
      </c>
      <c r="OX118" s="432" t="str">
        <f t="shared" si="404"/>
        <v/>
      </c>
      <c r="OY118" s="432" t="str">
        <f t="shared" si="404"/>
        <v/>
      </c>
      <c r="OZ118" s="432" t="str">
        <f t="shared" si="404"/>
        <v/>
      </c>
      <c r="PA118" s="432" t="str">
        <f t="shared" si="404"/>
        <v/>
      </c>
      <c r="PB118" s="432" t="str">
        <f t="shared" si="404"/>
        <v/>
      </c>
      <c r="PC118" s="432" t="str">
        <f t="shared" si="404"/>
        <v/>
      </c>
      <c r="PD118" s="432" t="str">
        <f t="shared" si="404"/>
        <v/>
      </c>
      <c r="PE118" s="432" t="str">
        <f t="shared" si="404"/>
        <v/>
      </c>
    </row>
    <row r="119" spans="1:421" ht="15.6">
      <c r="A119" s="541"/>
      <c r="B119" s="542"/>
      <c r="C119" s="947"/>
      <c r="D119" s="542"/>
      <c r="E119" s="546"/>
      <c r="F119" s="542"/>
      <c r="G119" s="543"/>
      <c r="H119" s="544"/>
      <c r="I119" s="545"/>
      <c r="J119" s="546"/>
      <c r="K119" s="546" t="str">
        <f t="shared" si="284"/>
        <v/>
      </c>
      <c r="L119" s="547" t="str">
        <f t="shared" si="285"/>
        <v/>
      </c>
      <c r="M119" s="951" t="str">
        <f t="shared" si="283"/>
        <v/>
      </c>
      <c r="N119" s="951" t="str">
        <f t="shared" si="286"/>
        <v/>
      </c>
      <c r="O119" s="1486"/>
      <c r="P119" s="1486"/>
      <c r="Q119" s="98"/>
      <c r="R119" s="167" t="str">
        <f t="shared" si="287"/>
        <v/>
      </c>
      <c r="S119" s="167" t="str">
        <f t="shared" si="288"/>
        <v/>
      </c>
      <c r="T119" s="167" t="str">
        <f t="shared" si="289"/>
        <v/>
      </c>
      <c r="U119" s="167" t="str">
        <f t="shared" si="290"/>
        <v/>
      </c>
      <c r="V119" s="85" t="s">
        <v>720</v>
      </c>
      <c r="W119" s="450">
        <v>15</v>
      </c>
      <c r="X119" s="167" t="str">
        <f t="shared" si="291"/>
        <v/>
      </c>
      <c r="Y119" s="167" t="str">
        <f t="shared" si="292"/>
        <v/>
      </c>
      <c r="Z119" s="167" t="str">
        <f t="shared" si="293"/>
        <v/>
      </c>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432" t="str">
        <f t="shared" si="368"/>
        <v/>
      </c>
      <c r="AX119" s="432" t="str">
        <f t="shared" si="368"/>
        <v/>
      </c>
      <c r="AY119" s="432" t="str">
        <f t="shared" si="368"/>
        <v/>
      </c>
      <c r="AZ119" s="432" t="str">
        <f t="shared" si="368"/>
        <v/>
      </c>
      <c r="BA119" s="432" t="str">
        <f t="shared" si="368"/>
        <v/>
      </c>
      <c r="BB119" s="432" t="str">
        <f t="shared" si="368"/>
        <v/>
      </c>
      <c r="BC119" s="432" t="str">
        <f t="shared" si="368"/>
        <v/>
      </c>
      <c r="BD119" s="432" t="str">
        <f t="shared" si="368"/>
        <v/>
      </c>
      <c r="BE119" s="432" t="str">
        <f t="shared" si="368"/>
        <v/>
      </c>
      <c r="BF119" s="432" t="str">
        <f t="shared" si="368"/>
        <v/>
      </c>
      <c r="BG119" s="432" t="str">
        <f t="shared" si="369"/>
        <v/>
      </c>
      <c r="BH119" s="432" t="str">
        <f t="shared" si="369"/>
        <v/>
      </c>
      <c r="BI119" s="432" t="str">
        <f t="shared" si="369"/>
        <v/>
      </c>
      <c r="BJ119" s="432" t="str">
        <f t="shared" si="369"/>
        <v/>
      </c>
      <c r="BK119" s="432" t="str">
        <f t="shared" si="369"/>
        <v/>
      </c>
      <c r="BL119" s="432" t="str">
        <f t="shared" si="369"/>
        <v/>
      </c>
      <c r="BM119" s="432" t="str">
        <f t="shared" si="369"/>
        <v/>
      </c>
      <c r="BN119" s="432" t="str">
        <f t="shared" si="369"/>
        <v/>
      </c>
      <c r="BO119" s="432" t="str">
        <f t="shared" si="369"/>
        <v/>
      </c>
      <c r="BP119" s="432" t="str">
        <f t="shared" si="369"/>
        <v/>
      </c>
      <c r="BQ119" s="432" t="str">
        <f t="shared" si="370"/>
        <v/>
      </c>
      <c r="BR119" s="432" t="str">
        <f t="shared" si="370"/>
        <v/>
      </c>
      <c r="BS119" s="432" t="str">
        <f t="shared" si="370"/>
        <v/>
      </c>
      <c r="BT119" s="432" t="str">
        <f t="shared" si="370"/>
        <v/>
      </c>
      <c r="BU119" s="432" t="str">
        <f t="shared" si="370"/>
        <v/>
      </c>
      <c r="BV119" s="432" t="str">
        <f t="shared" si="370"/>
        <v/>
      </c>
      <c r="BW119" s="432" t="str">
        <f t="shared" si="370"/>
        <v/>
      </c>
      <c r="BX119" s="432" t="str">
        <f t="shared" si="370"/>
        <v/>
      </c>
      <c r="BY119" s="432" t="str">
        <f t="shared" si="370"/>
        <v/>
      </c>
      <c r="BZ119" s="432" t="str">
        <f t="shared" si="370"/>
        <v/>
      </c>
      <c r="CA119" s="432" t="str">
        <f t="shared" si="371"/>
        <v/>
      </c>
      <c r="CB119" s="432" t="str">
        <f t="shared" si="371"/>
        <v/>
      </c>
      <c r="CC119" s="432" t="str">
        <f t="shared" si="371"/>
        <v/>
      </c>
      <c r="CD119" s="432" t="str">
        <f t="shared" si="371"/>
        <v/>
      </c>
      <c r="CE119" s="432" t="str">
        <f t="shared" si="371"/>
        <v/>
      </c>
      <c r="CF119" s="432" t="str">
        <f t="shared" si="371"/>
        <v/>
      </c>
      <c r="CG119" s="432" t="str">
        <f t="shared" si="371"/>
        <v/>
      </c>
      <c r="CH119" s="432" t="str">
        <f t="shared" si="371"/>
        <v/>
      </c>
      <c r="CI119" s="432" t="str">
        <f t="shared" si="371"/>
        <v/>
      </c>
      <c r="CJ119" s="432" t="str">
        <f t="shared" si="371"/>
        <v/>
      </c>
      <c r="CK119" s="432" t="str">
        <f t="shared" si="372"/>
        <v/>
      </c>
      <c r="CL119" s="432" t="str">
        <f t="shared" si="372"/>
        <v/>
      </c>
      <c r="CM119" s="432" t="str">
        <f t="shared" si="372"/>
        <v/>
      </c>
      <c r="CN119" s="432" t="str">
        <f t="shared" si="372"/>
        <v/>
      </c>
      <c r="CO119" s="432" t="str">
        <f t="shared" si="372"/>
        <v/>
      </c>
      <c r="CP119" s="432" t="str">
        <f t="shared" si="372"/>
        <v/>
      </c>
      <c r="CQ119" s="432" t="str">
        <f t="shared" si="372"/>
        <v/>
      </c>
      <c r="CR119" s="432" t="str">
        <f t="shared" si="372"/>
        <v/>
      </c>
      <c r="CS119" s="432" t="str">
        <f t="shared" si="372"/>
        <v/>
      </c>
      <c r="CT119" s="432" t="str">
        <f t="shared" si="372"/>
        <v/>
      </c>
      <c r="CU119" s="432" t="str">
        <f t="shared" si="373"/>
        <v/>
      </c>
      <c r="CV119" s="432" t="str">
        <f t="shared" si="373"/>
        <v/>
      </c>
      <c r="CW119" s="432" t="str">
        <f t="shared" si="373"/>
        <v/>
      </c>
      <c r="CX119" s="432" t="str">
        <f t="shared" si="373"/>
        <v/>
      </c>
      <c r="CY119" s="432" t="str">
        <f t="shared" si="373"/>
        <v/>
      </c>
      <c r="CZ119" s="432" t="str">
        <f t="shared" si="373"/>
        <v/>
      </c>
      <c r="DA119" s="432" t="str">
        <f t="shared" si="373"/>
        <v/>
      </c>
      <c r="DB119" s="432" t="str">
        <f t="shared" si="373"/>
        <v/>
      </c>
      <c r="DC119" s="432" t="str">
        <f t="shared" si="373"/>
        <v/>
      </c>
      <c r="DD119" s="432" t="str">
        <f t="shared" si="373"/>
        <v/>
      </c>
      <c r="DE119" s="432" t="str">
        <f t="shared" si="374"/>
        <v/>
      </c>
      <c r="DF119" s="432" t="str">
        <f t="shared" si="374"/>
        <v/>
      </c>
      <c r="DG119" s="432" t="str">
        <f t="shared" si="374"/>
        <v/>
      </c>
      <c r="DH119" s="432" t="str">
        <f t="shared" si="374"/>
        <v/>
      </c>
      <c r="DI119" s="432" t="str">
        <f t="shared" si="374"/>
        <v/>
      </c>
      <c r="DJ119" s="432" t="str">
        <f t="shared" si="374"/>
        <v/>
      </c>
      <c r="DK119" s="432" t="str">
        <f t="shared" si="374"/>
        <v/>
      </c>
      <c r="DL119" s="432" t="str">
        <f t="shared" si="374"/>
        <v/>
      </c>
      <c r="DM119" s="432" t="str">
        <f t="shared" si="374"/>
        <v/>
      </c>
      <c r="DN119" s="432" t="str">
        <f t="shared" si="374"/>
        <v/>
      </c>
      <c r="DO119" s="432" t="str">
        <f t="shared" si="375"/>
        <v/>
      </c>
      <c r="DP119" s="432" t="str">
        <f t="shared" si="375"/>
        <v/>
      </c>
      <c r="DQ119" s="432" t="str">
        <f t="shared" si="375"/>
        <v/>
      </c>
      <c r="DR119" s="432" t="str">
        <f t="shared" si="375"/>
        <v/>
      </c>
      <c r="DS119" s="432" t="str">
        <f t="shared" si="375"/>
        <v/>
      </c>
      <c r="DT119" s="432" t="str">
        <f t="shared" si="375"/>
        <v/>
      </c>
      <c r="DU119" s="432" t="str">
        <f t="shared" si="375"/>
        <v/>
      </c>
      <c r="DV119" s="432" t="str">
        <f t="shared" si="375"/>
        <v/>
      </c>
      <c r="DW119" s="432" t="str">
        <f t="shared" si="375"/>
        <v/>
      </c>
      <c r="DX119" s="432" t="str">
        <f t="shared" si="375"/>
        <v/>
      </c>
      <c r="DY119" s="432" t="str">
        <f t="shared" si="376"/>
        <v/>
      </c>
      <c r="DZ119" s="432" t="str">
        <f t="shared" si="376"/>
        <v/>
      </c>
      <c r="EA119" s="432" t="str">
        <f t="shared" si="376"/>
        <v/>
      </c>
      <c r="EB119" s="432" t="str">
        <f t="shared" si="376"/>
        <v/>
      </c>
      <c r="EC119" s="432" t="str">
        <f t="shared" si="376"/>
        <v/>
      </c>
      <c r="ED119" s="432" t="str">
        <f t="shared" si="376"/>
        <v/>
      </c>
      <c r="EE119" s="432" t="str">
        <f t="shared" si="376"/>
        <v/>
      </c>
      <c r="EF119" s="432" t="str">
        <f t="shared" si="376"/>
        <v/>
      </c>
      <c r="EG119" s="432" t="str">
        <f t="shared" si="376"/>
        <v/>
      </c>
      <c r="EH119" s="432" t="str">
        <f t="shared" si="376"/>
        <v/>
      </c>
      <c r="EI119" s="432" t="str">
        <f t="shared" si="377"/>
        <v/>
      </c>
      <c r="EJ119" s="432" t="str">
        <f t="shared" si="377"/>
        <v/>
      </c>
      <c r="EK119" s="432" t="str">
        <f t="shared" si="377"/>
        <v/>
      </c>
      <c r="EL119" s="432" t="str">
        <f t="shared" si="377"/>
        <v/>
      </c>
      <c r="EM119" s="432" t="str">
        <f t="shared" si="377"/>
        <v/>
      </c>
      <c r="EN119" s="432" t="str">
        <f t="shared" si="377"/>
        <v/>
      </c>
      <c r="EO119" s="432" t="str">
        <f t="shared" si="377"/>
        <v/>
      </c>
      <c r="EP119" s="432" t="str">
        <f t="shared" si="377"/>
        <v/>
      </c>
      <c r="EQ119" s="432" t="str">
        <f t="shared" si="377"/>
        <v/>
      </c>
      <c r="ER119" s="432" t="str">
        <f t="shared" si="377"/>
        <v/>
      </c>
      <c r="ES119" s="432" t="str">
        <f t="shared" si="378"/>
        <v/>
      </c>
      <c r="ET119" s="432" t="str">
        <f t="shared" si="378"/>
        <v/>
      </c>
      <c r="EU119" s="432" t="str">
        <f t="shared" si="378"/>
        <v/>
      </c>
      <c r="EV119" s="432" t="str">
        <f t="shared" si="378"/>
        <v/>
      </c>
      <c r="EW119" s="432" t="str">
        <f t="shared" si="378"/>
        <v/>
      </c>
      <c r="EX119" s="432" t="str">
        <f t="shared" si="378"/>
        <v/>
      </c>
      <c r="EY119" s="432" t="str">
        <f t="shared" si="378"/>
        <v/>
      </c>
      <c r="EZ119" s="432" t="str">
        <f t="shared" si="378"/>
        <v/>
      </c>
      <c r="FA119" s="432" t="str">
        <f t="shared" si="378"/>
        <v/>
      </c>
      <c r="FB119" s="432" t="str">
        <f t="shared" si="378"/>
        <v/>
      </c>
      <c r="FC119" s="432" t="str">
        <f t="shared" si="379"/>
        <v/>
      </c>
      <c r="FD119" s="432" t="str">
        <f t="shared" si="379"/>
        <v/>
      </c>
      <c r="FE119" s="432" t="str">
        <f t="shared" si="379"/>
        <v/>
      </c>
      <c r="FF119" s="432" t="str">
        <f t="shared" si="379"/>
        <v/>
      </c>
      <c r="FG119" s="432" t="str">
        <f t="shared" si="379"/>
        <v/>
      </c>
      <c r="FH119" s="432" t="str">
        <f t="shared" si="379"/>
        <v/>
      </c>
      <c r="FI119" s="432" t="str">
        <f t="shared" si="379"/>
        <v/>
      </c>
      <c r="FJ119" s="432" t="str">
        <f t="shared" si="379"/>
        <v/>
      </c>
      <c r="FK119" s="432" t="str">
        <f t="shared" si="379"/>
        <v/>
      </c>
      <c r="FL119" s="432" t="str">
        <f t="shared" si="379"/>
        <v/>
      </c>
      <c r="FM119" s="432" t="str">
        <f t="shared" si="380"/>
        <v/>
      </c>
      <c r="FN119" s="432" t="str">
        <f t="shared" si="380"/>
        <v/>
      </c>
      <c r="FO119" s="432" t="str">
        <f t="shared" si="380"/>
        <v/>
      </c>
      <c r="FP119" s="432" t="str">
        <f t="shared" si="380"/>
        <v/>
      </c>
      <c r="FQ119" s="432" t="str">
        <f t="shared" si="380"/>
        <v/>
      </c>
      <c r="FR119" s="432" t="str">
        <f t="shared" si="380"/>
        <v/>
      </c>
      <c r="FS119" s="432" t="str">
        <f t="shared" si="380"/>
        <v/>
      </c>
      <c r="FT119" s="432" t="str">
        <f t="shared" si="380"/>
        <v/>
      </c>
      <c r="FU119" s="432" t="str">
        <f t="shared" si="380"/>
        <v/>
      </c>
      <c r="FV119" s="432" t="str">
        <f t="shared" si="380"/>
        <v/>
      </c>
      <c r="FW119" s="432" t="str">
        <f t="shared" si="381"/>
        <v/>
      </c>
      <c r="FX119" s="432" t="str">
        <f t="shared" si="381"/>
        <v/>
      </c>
      <c r="FY119" s="432" t="str">
        <f t="shared" si="381"/>
        <v/>
      </c>
      <c r="FZ119" s="432" t="str">
        <f t="shared" si="381"/>
        <v/>
      </c>
      <c r="GA119" s="432" t="str">
        <f t="shared" si="381"/>
        <v/>
      </c>
      <c r="GB119" s="432" t="str">
        <f t="shared" si="381"/>
        <v/>
      </c>
      <c r="GC119" s="432" t="str">
        <f t="shared" si="381"/>
        <v/>
      </c>
      <c r="GD119" s="432" t="str">
        <f t="shared" si="381"/>
        <v/>
      </c>
      <c r="GE119" s="432" t="str">
        <f t="shared" si="381"/>
        <v/>
      </c>
      <c r="GF119" s="432" t="str">
        <f t="shared" si="381"/>
        <v/>
      </c>
      <c r="GG119" s="432" t="str">
        <f t="shared" si="382"/>
        <v/>
      </c>
      <c r="GH119" s="432" t="str">
        <f t="shared" si="382"/>
        <v/>
      </c>
      <c r="GI119" s="432" t="str">
        <f t="shared" si="382"/>
        <v/>
      </c>
      <c r="GJ119" s="432" t="str">
        <f t="shared" si="382"/>
        <v/>
      </c>
      <c r="GK119" s="432" t="str">
        <f t="shared" si="382"/>
        <v/>
      </c>
      <c r="GL119" s="432" t="str">
        <f t="shared" si="382"/>
        <v/>
      </c>
      <c r="GM119" s="432" t="str">
        <f t="shared" si="382"/>
        <v/>
      </c>
      <c r="GN119" s="432" t="str">
        <f t="shared" si="382"/>
        <v/>
      </c>
      <c r="GO119" s="432" t="str">
        <f t="shared" si="382"/>
        <v/>
      </c>
      <c r="GP119" s="432" t="str">
        <f t="shared" si="382"/>
        <v/>
      </c>
      <c r="GQ119" s="432" t="str">
        <f t="shared" si="383"/>
        <v/>
      </c>
      <c r="GR119" s="432" t="str">
        <f t="shared" si="383"/>
        <v/>
      </c>
      <c r="GS119" s="432" t="str">
        <f t="shared" si="383"/>
        <v/>
      </c>
      <c r="GT119" s="432" t="str">
        <f t="shared" si="383"/>
        <v/>
      </c>
      <c r="GU119" s="432" t="str">
        <f t="shared" si="383"/>
        <v/>
      </c>
      <c r="GV119" s="432" t="str">
        <f t="shared" si="383"/>
        <v/>
      </c>
      <c r="GW119" s="432" t="str">
        <f t="shared" si="383"/>
        <v/>
      </c>
      <c r="GX119" s="432" t="str">
        <f t="shared" si="383"/>
        <v/>
      </c>
      <c r="GY119" s="432" t="str">
        <f t="shared" si="383"/>
        <v/>
      </c>
      <c r="GZ119" s="432" t="str">
        <f t="shared" si="383"/>
        <v/>
      </c>
      <c r="HA119" s="432" t="str">
        <f t="shared" si="384"/>
        <v/>
      </c>
      <c r="HB119" s="432" t="str">
        <f t="shared" si="384"/>
        <v/>
      </c>
      <c r="HC119" s="432" t="str">
        <f t="shared" si="384"/>
        <v/>
      </c>
      <c r="HD119" s="432" t="str">
        <f t="shared" si="384"/>
        <v/>
      </c>
      <c r="HE119" s="432" t="str">
        <f t="shared" si="384"/>
        <v/>
      </c>
      <c r="HF119" s="432" t="str">
        <f t="shared" si="384"/>
        <v/>
      </c>
      <c r="HG119" s="432" t="str">
        <f t="shared" si="384"/>
        <v/>
      </c>
      <c r="HH119" s="432" t="str">
        <f t="shared" si="384"/>
        <v/>
      </c>
      <c r="HI119" s="432" t="str">
        <f t="shared" si="384"/>
        <v/>
      </c>
      <c r="HJ119" s="432" t="str">
        <f t="shared" si="384"/>
        <v/>
      </c>
      <c r="HK119" s="432" t="str">
        <f t="shared" si="385"/>
        <v/>
      </c>
      <c r="HL119" s="432" t="str">
        <f t="shared" si="385"/>
        <v/>
      </c>
      <c r="HM119" s="432" t="str">
        <f t="shared" si="385"/>
        <v/>
      </c>
      <c r="HN119" s="432" t="str">
        <f t="shared" si="385"/>
        <v/>
      </c>
      <c r="HO119" s="432" t="str">
        <f t="shared" si="385"/>
        <v/>
      </c>
      <c r="HP119" s="432" t="str">
        <f t="shared" si="385"/>
        <v/>
      </c>
      <c r="HQ119" s="432" t="str">
        <f t="shared" si="385"/>
        <v/>
      </c>
      <c r="HR119" s="432" t="str">
        <f t="shared" si="385"/>
        <v/>
      </c>
      <c r="HS119" s="432" t="str">
        <f t="shared" si="385"/>
        <v/>
      </c>
      <c r="HT119" s="432" t="str">
        <f t="shared" si="385"/>
        <v/>
      </c>
      <c r="HU119" s="432" t="str">
        <f t="shared" si="386"/>
        <v/>
      </c>
      <c r="HV119" s="432" t="str">
        <f t="shared" si="386"/>
        <v/>
      </c>
      <c r="HW119" s="432" t="str">
        <f t="shared" si="386"/>
        <v/>
      </c>
      <c r="HX119" s="432" t="str">
        <f t="shared" si="386"/>
        <v/>
      </c>
      <c r="HY119" s="432" t="str">
        <f t="shared" si="386"/>
        <v/>
      </c>
      <c r="HZ119" s="432" t="str">
        <f t="shared" si="386"/>
        <v/>
      </c>
      <c r="IA119" s="432" t="str">
        <f t="shared" si="386"/>
        <v/>
      </c>
      <c r="IB119" s="432" t="str">
        <f t="shared" si="386"/>
        <v/>
      </c>
      <c r="IC119" s="432" t="str">
        <f t="shared" si="386"/>
        <v/>
      </c>
      <c r="ID119" s="432" t="str">
        <f t="shared" si="386"/>
        <v/>
      </c>
      <c r="IE119" s="432" t="str">
        <f t="shared" si="387"/>
        <v/>
      </c>
      <c r="IF119" s="432" t="str">
        <f t="shared" si="387"/>
        <v/>
      </c>
      <c r="IG119" s="432" t="str">
        <f t="shared" si="387"/>
        <v/>
      </c>
      <c r="IH119" s="432" t="str">
        <f t="shared" si="387"/>
        <v/>
      </c>
      <c r="II119" s="432" t="str">
        <f t="shared" si="387"/>
        <v/>
      </c>
      <c r="IJ119" s="432" t="str">
        <f t="shared" si="387"/>
        <v/>
      </c>
      <c r="IK119" s="432" t="str">
        <f t="shared" si="387"/>
        <v/>
      </c>
      <c r="IL119" s="432" t="str">
        <f t="shared" si="387"/>
        <v/>
      </c>
      <c r="IM119" s="432" t="str">
        <f t="shared" si="387"/>
        <v/>
      </c>
      <c r="IN119" s="432" t="str">
        <f t="shared" si="387"/>
        <v/>
      </c>
      <c r="IO119" s="432" t="str">
        <f t="shared" si="388"/>
        <v/>
      </c>
      <c r="IP119" s="432" t="str">
        <f t="shared" si="388"/>
        <v/>
      </c>
      <c r="IQ119" s="432" t="str">
        <f t="shared" si="388"/>
        <v/>
      </c>
      <c r="IR119" s="432" t="str">
        <f t="shared" si="388"/>
        <v/>
      </c>
      <c r="IS119" s="432" t="str">
        <f t="shared" si="388"/>
        <v/>
      </c>
      <c r="IT119" s="432" t="str">
        <f t="shared" si="388"/>
        <v/>
      </c>
      <c r="IU119" s="432" t="str">
        <f t="shared" si="388"/>
        <v/>
      </c>
      <c r="IV119" s="432" t="str">
        <f t="shared" si="388"/>
        <v/>
      </c>
      <c r="IW119" s="432" t="str">
        <f t="shared" si="388"/>
        <v/>
      </c>
      <c r="IX119" s="432" t="str">
        <f t="shared" si="388"/>
        <v/>
      </c>
      <c r="IY119" s="432" t="str">
        <f t="shared" si="389"/>
        <v/>
      </c>
      <c r="IZ119" s="432" t="str">
        <f t="shared" si="389"/>
        <v/>
      </c>
      <c r="JA119" s="432" t="str">
        <f t="shared" si="389"/>
        <v/>
      </c>
      <c r="JB119" s="432" t="str">
        <f t="shared" si="389"/>
        <v/>
      </c>
      <c r="JC119" s="432" t="str">
        <f t="shared" si="389"/>
        <v/>
      </c>
      <c r="JD119" s="432" t="str">
        <f t="shared" si="389"/>
        <v/>
      </c>
      <c r="JE119" s="432" t="str">
        <f t="shared" si="389"/>
        <v/>
      </c>
      <c r="JF119" s="432" t="str">
        <f t="shared" si="389"/>
        <v/>
      </c>
      <c r="JG119" s="432" t="str">
        <f t="shared" si="389"/>
        <v/>
      </c>
      <c r="JH119" s="432" t="str">
        <f t="shared" si="389"/>
        <v/>
      </c>
      <c r="JI119" s="432" t="str">
        <f t="shared" si="390"/>
        <v/>
      </c>
      <c r="JJ119" s="432" t="str">
        <f t="shared" si="390"/>
        <v/>
      </c>
      <c r="JK119" s="432" t="str">
        <f t="shared" si="390"/>
        <v/>
      </c>
      <c r="JL119" s="432" t="str">
        <f t="shared" si="390"/>
        <v/>
      </c>
      <c r="JM119" s="432" t="str">
        <f t="shared" si="390"/>
        <v/>
      </c>
      <c r="JN119" s="432" t="str">
        <f t="shared" si="390"/>
        <v/>
      </c>
      <c r="JO119" s="432" t="str">
        <f t="shared" si="390"/>
        <v/>
      </c>
      <c r="JP119" s="432" t="str">
        <f t="shared" si="390"/>
        <v/>
      </c>
      <c r="JQ119" s="432" t="str">
        <f t="shared" si="390"/>
        <v/>
      </c>
      <c r="JR119" s="432" t="str">
        <f t="shared" si="390"/>
        <v/>
      </c>
      <c r="JS119" s="432" t="str">
        <f t="shared" si="391"/>
        <v/>
      </c>
      <c r="JT119" s="432" t="str">
        <f t="shared" si="391"/>
        <v/>
      </c>
      <c r="JU119" s="432" t="str">
        <f t="shared" si="391"/>
        <v/>
      </c>
      <c r="JV119" s="432" t="str">
        <f t="shared" si="391"/>
        <v/>
      </c>
      <c r="JW119" s="432" t="str">
        <f t="shared" si="391"/>
        <v/>
      </c>
      <c r="JX119" s="432" t="str">
        <f t="shared" si="391"/>
        <v/>
      </c>
      <c r="JY119" s="432" t="str">
        <f t="shared" si="391"/>
        <v/>
      </c>
      <c r="JZ119" s="432" t="str">
        <f t="shared" si="391"/>
        <v/>
      </c>
      <c r="KA119" s="432" t="str">
        <f t="shared" si="391"/>
        <v/>
      </c>
      <c r="KB119" s="432" t="str">
        <f t="shared" si="391"/>
        <v/>
      </c>
      <c r="KC119" s="432" t="str">
        <f t="shared" si="392"/>
        <v/>
      </c>
      <c r="KD119" s="432" t="str">
        <f t="shared" si="392"/>
        <v/>
      </c>
      <c r="KE119" s="432" t="str">
        <f t="shared" si="392"/>
        <v/>
      </c>
      <c r="KF119" s="432" t="str">
        <f t="shared" si="392"/>
        <v/>
      </c>
      <c r="KG119" s="432" t="str">
        <f t="shared" si="392"/>
        <v/>
      </c>
      <c r="KH119" s="432" t="str">
        <f t="shared" si="392"/>
        <v/>
      </c>
      <c r="KI119" s="432" t="str">
        <f t="shared" si="392"/>
        <v/>
      </c>
      <c r="KJ119" s="432" t="str">
        <f t="shared" si="392"/>
        <v/>
      </c>
      <c r="KK119" s="432" t="str">
        <f t="shared" si="392"/>
        <v/>
      </c>
      <c r="KL119" s="432" t="str">
        <f t="shared" si="392"/>
        <v/>
      </c>
      <c r="KM119" s="432" t="str">
        <f t="shared" si="393"/>
        <v/>
      </c>
      <c r="KN119" s="432" t="str">
        <f t="shared" si="393"/>
        <v/>
      </c>
      <c r="KO119" s="432" t="str">
        <f t="shared" si="393"/>
        <v/>
      </c>
      <c r="KP119" s="432" t="str">
        <f t="shared" si="393"/>
        <v/>
      </c>
      <c r="KQ119" s="432" t="str">
        <f t="shared" si="393"/>
        <v/>
      </c>
      <c r="KR119" s="432" t="str">
        <f t="shared" si="393"/>
        <v/>
      </c>
      <c r="KS119" s="432" t="str">
        <f t="shared" si="393"/>
        <v/>
      </c>
      <c r="KT119" s="432" t="str">
        <f t="shared" si="393"/>
        <v/>
      </c>
      <c r="KU119" s="432" t="str">
        <f t="shared" si="393"/>
        <v/>
      </c>
      <c r="KV119" s="432" t="str">
        <f t="shared" si="393"/>
        <v/>
      </c>
      <c r="KW119" s="432" t="str">
        <f t="shared" si="394"/>
        <v/>
      </c>
      <c r="KX119" s="432" t="str">
        <f t="shared" si="394"/>
        <v/>
      </c>
      <c r="KY119" s="432" t="str">
        <f t="shared" si="394"/>
        <v/>
      </c>
      <c r="KZ119" s="432" t="str">
        <f t="shared" si="394"/>
        <v/>
      </c>
      <c r="LA119" s="432" t="str">
        <f t="shared" si="394"/>
        <v/>
      </c>
      <c r="LB119" s="432" t="str">
        <f t="shared" si="394"/>
        <v/>
      </c>
      <c r="LC119" s="432" t="str">
        <f t="shared" si="394"/>
        <v/>
      </c>
      <c r="LD119" s="432" t="str">
        <f t="shared" si="394"/>
        <v/>
      </c>
      <c r="LE119" s="432" t="str">
        <f t="shared" si="394"/>
        <v/>
      </c>
      <c r="LF119" s="432" t="str">
        <f t="shared" si="394"/>
        <v/>
      </c>
      <c r="LG119" s="432" t="str">
        <f t="shared" si="395"/>
        <v/>
      </c>
      <c r="LH119" s="432" t="str">
        <f t="shared" si="395"/>
        <v/>
      </c>
      <c r="LI119" s="432" t="str">
        <f t="shared" si="395"/>
        <v/>
      </c>
      <c r="LJ119" s="432" t="str">
        <f t="shared" si="395"/>
        <v/>
      </c>
      <c r="LK119" s="432" t="str">
        <f t="shared" si="395"/>
        <v/>
      </c>
      <c r="LL119" s="432" t="str">
        <f t="shared" si="395"/>
        <v/>
      </c>
      <c r="LM119" s="432" t="str">
        <f t="shared" si="395"/>
        <v/>
      </c>
      <c r="LN119" s="432" t="str">
        <f t="shared" si="395"/>
        <v/>
      </c>
      <c r="LO119" s="432" t="str">
        <f t="shared" si="395"/>
        <v/>
      </c>
      <c r="LP119" s="432" t="str">
        <f t="shared" si="395"/>
        <v/>
      </c>
      <c r="LQ119" s="432" t="str">
        <f t="shared" si="396"/>
        <v/>
      </c>
      <c r="LR119" s="432" t="str">
        <f t="shared" si="396"/>
        <v/>
      </c>
      <c r="LS119" s="432" t="str">
        <f t="shared" si="396"/>
        <v/>
      </c>
      <c r="LT119" s="432" t="str">
        <f t="shared" si="396"/>
        <v/>
      </c>
      <c r="LU119" s="432" t="str">
        <f t="shared" si="396"/>
        <v/>
      </c>
      <c r="LV119" s="432" t="str">
        <f t="shared" si="396"/>
        <v/>
      </c>
      <c r="LW119" s="432" t="str">
        <f t="shared" si="396"/>
        <v/>
      </c>
      <c r="LX119" s="432" t="str">
        <f t="shared" si="396"/>
        <v/>
      </c>
      <c r="LY119" s="432" t="str">
        <f t="shared" si="396"/>
        <v/>
      </c>
      <c r="LZ119" s="432" t="str">
        <f t="shared" si="396"/>
        <v/>
      </c>
      <c r="MA119" s="432" t="str">
        <f t="shared" si="397"/>
        <v/>
      </c>
      <c r="MB119" s="432" t="str">
        <f t="shared" si="397"/>
        <v/>
      </c>
      <c r="MC119" s="432" t="str">
        <f t="shared" si="397"/>
        <v/>
      </c>
      <c r="MD119" s="432" t="str">
        <f t="shared" si="397"/>
        <v/>
      </c>
      <c r="ME119" s="432" t="str">
        <f t="shared" si="397"/>
        <v/>
      </c>
      <c r="MF119" s="432" t="str">
        <f t="shared" si="397"/>
        <v/>
      </c>
      <c r="MG119" s="432" t="str">
        <f t="shared" si="397"/>
        <v/>
      </c>
      <c r="MH119" s="432" t="str">
        <f t="shared" si="397"/>
        <v/>
      </c>
      <c r="MI119" s="432" t="str">
        <f t="shared" si="397"/>
        <v/>
      </c>
      <c r="MJ119" s="432" t="str">
        <f t="shared" si="397"/>
        <v/>
      </c>
      <c r="MK119" s="432" t="str">
        <f t="shared" si="398"/>
        <v/>
      </c>
      <c r="ML119" s="432" t="str">
        <f t="shared" si="398"/>
        <v/>
      </c>
      <c r="MM119" s="432" t="str">
        <f t="shared" si="398"/>
        <v/>
      </c>
      <c r="MN119" s="432" t="str">
        <f t="shared" si="398"/>
        <v/>
      </c>
      <c r="MO119" s="432" t="str">
        <f t="shared" si="398"/>
        <v/>
      </c>
      <c r="MP119" s="432" t="str">
        <f t="shared" si="398"/>
        <v/>
      </c>
      <c r="MQ119" s="432" t="str">
        <f t="shared" si="398"/>
        <v/>
      </c>
      <c r="MR119" s="432" t="str">
        <f t="shared" si="398"/>
        <v/>
      </c>
      <c r="MS119" s="432" t="str">
        <f t="shared" si="398"/>
        <v/>
      </c>
      <c r="MT119" s="432" t="str">
        <f t="shared" si="398"/>
        <v/>
      </c>
      <c r="MU119" s="432" t="str">
        <f t="shared" si="399"/>
        <v/>
      </c>
      <c r="MV119" s="432" t="str">
        <f t="shared" si="399"/>
        <v/>
      </c>
      <c r="MW119" s="432" t="str">
        <f t="shared" si="399"/>
        <v/>
      </c>
      <c r="MX119" s="432" t="str">
        <f t="shared" si="399"/>
        <v/>
      </c>
      <c r="MY119" s="432" t="str">
        <f t="shared" si="399"/>
        <v/>
      </c>
      <c r="MZ119" s="432" t="str">
        <f t="shared" si="399"/>
        <v/>
      </c>
      <c r="NA119" s="432" t="str">
        <f t="shared" si="399"/>
        <v/>
      </c>
      <c r="NB119" s="432" t="str">
        <f t="shared" si="399"/>
        <v/>
      </c>
      <c r="NC119" s="432" t="str">
        <f t="shared" si="399"/>
        <v/>
      </c>
      <c r="ND119" s="432" t="str">
        <f t="shared" si="399"/>
        <v/>
      </c>
      <c r="NE119" s="432" t="str">
        <f t="shared" si="400"/>
        <v/>
      </c>
      <c r="NF119" s="432" t="str">
        <f t="shared" si="400"/>
        <v/>
      </c>
      <c r="NG119" s="432" t="str">
        <f t="shared" si="400"/>
        <v/>
      </c>
      <c r="NH119" s="432" t="str">
        <f t="shared" si="400"/>
        <v/>
      </c>
      <c r="NI119" s="432" t="str">
        <f t="shared" si="400"/>
        <v/>
      </c>
      <c r="NJ119" s="432" t="str">
        <f t="shared" si="400"/>
        <v/>
      </c>
      <c r="NK119" s="432" t="str">
        <f t="shared" si="400"/>
        <v/>
      </c>
      <c r="NL119" s="432" t="str">
        <f t="shared" si="400"/>
        <v/>
      </c>
      <c r="NM119" s="432" t="str">
        <f t="shared" si="400"/>
        <v/>
      </c>
      <c r="NN119" s="432" t="str">
        <f t="shared" si="400"/>
        <v/>
      </c>
      <c r="NO119" s="432" t="str">
        <f t="shared" si="401"/>
        <v/>
      </c>
      <c r="NP119" s="432" t="str">
        <f t="shared" si="401"/>
        <v/>
      </c>
      <c r="NQ119" s="432" t="str">
        <f t="shared" si="401"/>
        <v/>
      </c>
      <c r="NR119" s="432" t="str">
        <f t="shared" si="401"/>
        <v/>
      </c>
      <c r="NS119" s="432" t="str">
        <f t="shared" si="401"/>
        <v/>
      </c>
      <c r="NT119" s="432" t="str">
        <f t="shared" si="401"/>
        <v/>
      </c>
      <c r="NU119" s="432" t="str">
        <f t="shared" si="401"/>
        <v/>
      </c>
      <c r="NV119" s="432" t="str">
        <f t="shared" si="401"/>
        <v/>
      </c>
      <c r="NW119" s="432" t="str">
        <f t="shared" si="401"/>
        <v/>
      </c>
      <c r="NX119" s="432" t="str">
        <f t="shared" si="401"/>
        <v/>
      </c>
      <c r="NY119" s="432" t="str">
        <f t="shared" si="402"/>
        <v/>
      </c>
      <c r="NZ119" s="432" t="str">
        <f t="shared" si="402"/>
        <v/>
      </c>
      <c r="OA119" s="432" t="str">
        <f t="shared" si="402"/>
        <v/>
      </c>
      <c r="OB119" s="432" t="str">
        <f t="shared" si="402"/>
        <v/>
      </c>
      <c r="OC119" s="432" t="str">
        <f t="shared" si="402"/>
        <v/>
      </c>
      <c r="OD119" s="432" t="str">
        <f t="shared" si="402"/>
        <v/>
      </c>
      <c r="OE119" s="432" t="str">
        <f t="shared" si="402"/>
        <v/>
      </c>
      <c r="OF119" s="432" t="str">
        <f t="shared" si="402"/>
        <v/>
      </c>
      <c r="OG119" s="432" t="str">
        <f t="shared" si="402"/>
        <v/>
      </c>
      <c r="OH119" s="432" t="str">
        <f t="shared" si="402"/>
        <v/>
      </c>
      <c r="OI119" s="432" t="str">
        <f t="shared" si="403"/>
        <v/>
      </c>
      <c r="OJ119" s="432" t="str">
        <f t="shared" si="403"/>
        <v/>
      </c>
      <c r="OK119" s="432" t="str">
        <f t="shared" si="403"/>
        <v/>
      </c>
      <c r="OL119" s="432" t="str">
        <f t="shared" si="403"/>
        <v/>
      </c>
      <c r="OM119" s="432" t="str">
        <f t="shared" si="403"/>
        <v/>
      </c>
      <c r="ON119" s="432" t="str">
        <f t="shared" si="403"/>
        <v/>
      </c>
      <c r="OO119" s="432" t="str">
        <f t="shared" si="403"/>
        <v/>
      </c>
      <c r="OP119" s="432" t="str">
        <f t="shared" si="403"/>
        <v/>
      </c>
      <c r="OQ119" s="432" t="str">
        <f t="shared" si="403"/>
        <v/>
      </c>
      <c r="OR119" s="432" t="str">
        <f t="shared" si="403"/>
        <v/>
      </c>
      <c r="OS119" s="432" t="str">
        <f t="shared" si="404"/>
        <v/>
      </c>
      <c r="OT119" s="432" t="str">
        <f t="shared" si="404"/>
        <v/>
      </c>
      <c r="OU119" s="432" t="str">
        <f t="shared" si="404"/>
        <v/>
      </c>
      <c r="OV119" s="432" t="str">
        <f t="shared" si="404"/>
        <v/>
      </c>
      <c r="OW119" s="432" t="str">
        <f t="shared" si="404"/>
        <v/>
      </c>
      <c r="OX119" s="432" t="str">
        <f t="shared" si="404"/>
        <v/>
      </c>
      <c r="OY119" s="432" t="str">
        <f t="shared" si="404"/>
        <v/>
      </c>
      <c r="OZ119" s="432" t="str">
        <f t="shared" si="404"/>
        <v/>
      </c>
      <c r="PA119" s="432" t="str">
        <f t="shared" si="404"/>
        <v/>
      </c>
      <c r="PB119" s="432" t="str">
        <f t="shared" si="404"/>
        <v/>
      </c>
      <c r="PC119" s="432" t="str">
        <f t="shared" si="404"/>
        <v/>
      </c>
      <c r="PD119" s="432" t="str">
        <f t="shared" si="404"/>
        <v/>
      </c>
      <c r="PE119" s="432" t="str">
        <f t="shared" si="404"/>
        <v/>
      </c>
    </row>
    <row r="120" spans="1:421" ht="15.6">
      <c r="A120" s="549"/>
      <c r="B120" s="550"/>
      <c r="C120" s="948"/>
      <c r="D120" s="550"/>
      <c r="E120" s="554"/>
      <c r="F120" s="550"/>
      <c r="G120" s="551"/>
      <c r="H120" s="552"/>
      <c r="I120" s="553"/>
      <c r="J120" s="554"/>
      <c r="K120" s="554" t="str">
        <f t="shared" si="284"/>
        <v/>
      </c>
      <c r="L120" s="657" t="str">
        <f t="shared" si="285"/>
        <v/>
      </c>
      <c r="M120" s="952" t="str">
        <f t="shared" si="283"/>
        <v/>
      </c>
      <c r="N120" s="952" t="str">
        <f t="shared" si="286"/>
        <v/>
      </c>
      <c r="O120" s="1487"/>
      <c r="P120" s="1487"/>
      <c r="Q120" s="98"/>
      <c r="R120" s="167" t="str">
        <f t="shared" si="287"/>
        <v/>
      </c>
      <c r="S120" s="167" t="str">
        <f t="shared" si="288"/>
        <v/>
      </c>
      <c r="T120" s="167" t="str">
        <f t="shared" si="289"/>
        <v/>
      </c>
      <c r="U120" s="167" t="str">
        <f t="shared" si="290"/>
        <v/>
      </c>
      <c r="V120" s="85" t="s">
        <v>721</v>
      </c>
      <c r="W120" s="450">
        <v>15.16666666666667</v>
      </c>
      <c r="X120" s="167" t="str">
        <f t="shared" si="291"/>
        <v/>
      </c>
      <c r="Y120" s="167" t="str">
        <f t="shared" si="292"/>
        <v/>
      </c>
      <c r="Z120" s="167" t="str">
        <f t="shared" si="293"/>
        <v/>
      </c>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432" t="str">
        <f t="shared" si="368"/>
        <v/>
      </c>
      <c r="AX120" s="432" t="str">
        <f t="shared" si="368"/>
        <v/>
      </c>
      <c r="AY120" s="432" t="str">
        <f t="shared" si="368"/>
        <v/>
      </c>
      <c r="AZ120" s="432" t="str">
        <f t="shared" si="368"/>
        <v/>
      </c>
      <c r="BA120" s="432" t="str">
        <f t="shared" si="368"/>
        <v/>
      </c>
      <c r="BB120" s="432" t="str">
        <f t="shared" si="368"/>
        <v/>
      </c>
      <c r="BC120" s="432" t="str">
        <f t="shared" si="368"/>
        <v/>
      </c>
      <c r="BD120" s="432" t="str">
        <f t="shared" si="368"/>
        <v/>
      </c>
      <c r="BE120" s="432" t="str">
        <f t="shared" si="368"/>
        <v/>
      </c>
      <c r="BF120" s="432" t="str">
        <f t="shared" si="368"/>
        <v/>
      </c>
      <c r="BG120" s="432" t="str">
        <f t="shared" si="369"/>
        <v/>
      </c>
      <c r="BH120" s="432" t="str">
        <f t="shared" si="369"/>
        <v/>
      </c>
      <c r="BI120" s="432" t="str">
        <f t="shared" si="369"/>
        <v/>
      </c>
      <c r="BJ120" s="432" t="str">
        <f t="shared" si="369"/>
        <v/>
      </c>
      <c r="BK120" s="432" t="str">
        <f t="shared" si="369"/>
        <v/>
      </c>
      <c r="BL120" s="432" t="str">
        <f t="shared" si="369"/>
        <v/>
      </c>
      <c r="BM120" s="432" t="str">
        <f t="shared" si="369"/>
        <v/>
      </c>
      <c r="BN120" s="432" t="str">
        <f t="shared" si="369"/>
        <v/>
      </c>
      <c r="BO120" s="432" t="str">
        <f t="shared" si="369"/>
        <v/>
      </c>
      <c r="BP120" s="432" t="str">
        <f t="shared" si="369"/>
        <v/>
      </c>
      <c r="BQ120" s="432" t="str">
        <f t="shared" si="370"/>
        <v/>
      </c>
      <c r="BR120" s="432" t="str">
        <f t="shared" si="370"/>
        <v/>
      </c>
      <c r="BS120" s="432" t="str">
        <f t="shared" si="370"/>
        <v/>
      </c>
      <c r="BT120" s="432" t="str">
        <f t="shared" si="370"/>
        <v/>
      </c>
      <c r="BU120" s="432" t="str">
        <f t="shared" si="370"/>
        <v/>
      </c>
      <c r="BV120" s="432" t="str">
        <f t="shared" si="370"/>
        <v/>
      </c>
      <c r="BW120" s="432" t="str">
        <f t="shared" si="370"/>
        <v/>
      </c>
      <c r="BX120" s="432" t="str">
        <f t="shared" si="370"/>
        <v/>
      </c>
      <c r="BY120" s="432" t="str">
        <f t="shared" si="370"/>
        <v/>
      </c>
      <c r="BZ120" s="432" t="str">
        <f t="shared" si="370"/>
        <v/>
      </c>
      <c r="CA120" s="432" t="str">
        <f t="shared" si="371"/>
        <v/>
      </c>
      <c r="CB120" s="432" t="str">
        <f t="shared" si="371"/>
        <v/>
      </c>
      <c r="CC120" s="432" t="str">
        <f t="shared" si="371"/>
        <v/>
      </c>
      <c r="CD120" s="432" t="str">
        <f t="shared" si="371"/>
        <v/>
      </c>
      <c r="CE120" s="432" t="str">
        <f t="shared" si="371"/>
        <v/>
      </c>
      <c r="CF120" s="432" t="str">
        <f t="shared" si="371"/>
        <v/>
      </c>
      <c r="CG120" s="432" t="str">
        <f t="shared" si="371"/>
        <v/>
      </c>
      <c r="CH120" s="432" t="str">
        <f t="shared" si="371"/>
        <v/>
      </c>
      <c r="CI120" s="432" t="str">
        <f t="shared" si="371"/>
        <v/>
      </c>
      <c r="CJ120" s="432" t="str">
        <f t="shared" si="371"/>
        <v/>
      </c>
      <c r="CK120" s="432" t="str">
        <f t="shared" si="372"/>
        <v/>
      </c>
      <c r="CL120" s="432" t="str">
        <f t="shared" si="372"/>
        <v/>
      </c>
      <c r="CM120" s="432" t="str">
        <f t="shared" si="372"/>
        <v/>
      </c>
      <c r="CN120" s="432" t="str">
        <f t="shared" si="372"/>
        <v/>
      </c>
      <c r="CO120" s="432" t="str">
        <f t="shared" si="372"/>
        <v/>
      </c>
      <c r="CP120" s="432" t="str">
        <f t="shared" si="372"/>
        <v/>
      </c>
      <c r="CQ120" s="432" t="str">
        <f t="shared" si="372"/>
        <v/>
      </c>
      <c r="CR120" s="432" t="str">
        <f t="shared" si="372"/>
        <v/>
      </c>
      <c r="CS120" s="432" t="str">
        <f t="shared" si="372"/>
        <v/>
      </c>
      <c r="CT120" s="432" t="str">
        <f t="shared" si="372"/>
        <v/>
      </c>
      <c r="CU120" s="432" t="str">
        <f t="shared" si="373"/>
        <v/>
      </c>
      <c r="CV120" s="432" t="str">
        <f t="shared" si="373"/>
        <v/>
      </c>
      <c r="CW120" s="432" t="str">
        <f t="shared" si="373"/>
        <v/>
      </c>
      <c r="CX120" s="432" t="str">
        <f t="shared" si="373"/>
        <v/>
      </c>
      <c r="CY120" s="432" t="str">
        <f t="shared" si="373"/>
        <v/>
      </c>
      <c r="CZ120" s="432" t="str">
        <f t="shared" si="373"/>
        <v/>
      </c>
      <c r="DA120" s="432" t="str">
        <f t="shared" si="373"/>
        <v/>
      </c>
      <c r="DB120" s="432" t="str">
        <f t="shared" si="373"/>
        <v/>
      </c>
      <c r="DC120" s="432" t="str">
        <f t="shared" si="373"/>
        <v/>
      </c>
      <c r="DD120" s="432" t="str">
        <f t="shared" si="373"/>
        <v/>
      </c>
      <c r="DE120" s="432" t="str">
        <f t="shared" si="374"/>
        <v/>
      </c>
      <c r="DF120" s="432" t="str">
        <f t="shared" si="374"/>
        <v/>
      </c>
      <c r="DG120" s="432" t="str">
        <f t="shared" si="374"/>
        <v/>
      </c>
      <c r="DH120" s="432" t="str">
        <f t="shared" si="374"/>
        <v/>
      </c>
      <c r="DI120" s="432" t="str">
        <f t="shared" si="374"/>
        <v/>
      </c>
      <c r="DJ120" s="432" t="str">
        <f t="shared" si="374"/>
        <v/>
      </c>
      <c r="DK120" s="432" t="str">
        <f t="shared" si="374"/>
        <v/>
      </c>
      <c r="DL120" s="432" t="str">
        <f t="shared" si="374"/>
        <v/>
      </c>
      <c r="DM120" s="432" t="str">
        <f t="shared" si="374"/>
        <v/>
      </c>
      <c r="DN120" s="432" t="str">
        <f t="shared" si="374"/>
        <v/>
      </c>
      <c r="DO120" s="432" t="str">
        <f t="shared" si="375"/>
        <v/>
      </c>
      <c r="DP120" s="432" t="str">
        <f t="shared" si="375"/>
        <v/>
      </c>
      <c r="DQ120" s="432" t="str">
        <f t="shared" si="375"/>
        <v/>
      </c>
      <c r="DR120" s="432" t="str">
        <f t="shared" si="375"/>
        <v/>
      </c>
      <c r="DS120" s="432" t="str">
        <f t="shared" si="375"/>
        <v/>
      </c>
      <c r="DT120" s="432" t="str">
        <f t="shared" si="375"/>
        <v/>
      </c>
      <c r="DU120" s="432" t="str">
        <f t="shared" si="375"/>
        <v/>
      </c>
      <c r="DV120" s="432" t="str">
        <f t="shared" si="375"/>
        <v/>
      </c>
      <c r="DW120" s="432" t="str">
        <f t="shared" si="375"/>
        <v/>
      </c>
      <c r="DX120" s="432" t="str">
        <f t="shared" si="375"/>
        <v/>
      </c>
      <c r="DY120" s="432" t="str">
        <f t="shared" si="376"/>
        <v/>
      </c>
      <c r="DZ120" s="432" t="str">
        <f t="shared" si="376"/>
        <v/>
      </c>
      <c r="EA120" s="432" t="str">
        <f t="shared" si="376"/>
        <v/>
      </c>
      <c r="EB120" s="432" t="str">
        <f t="shared" si="376"/>
        <v/>
      </c>
      <c r="EC120" s="432" t="str">
        <f t="shared" si="376"/>
        <v/>
      </c>
      <c r="ED120" s="432" t="str">
        <f t="shared" si="376"/>
        <v/>
      </c>
      <c r="EE120" s="432" t="str">
        <f t="shared" si="376"/>
        <v/>
      </c>
      <c r="EF120" s="432" t="str">
        <f t="shared" si="376"/>
        <v/>
      </c>
      <c r="EG120" s="432" t="str">
        <f t="shared" si="376"/>
        <v/>
      </c>
      <c r="EH120" s="432" t="str">
        <f t="shared" si="376"/>
        <v/>
      </c>
      <c r="EI120" s="432" t="str">
        <f t="shared" si="377"/>
        <v/>
      </c>
      <c r="EJ120" s="432" t="str">
        <f t="shared" si="377"/>
        <v/>
      </c>
      <c r="EK120" s="432" t="str">
        <f t="shared" si="377"/>
        <v/>
      </c>
      <c r="EL120" s="432" t="str">
        <f t="shared" si="377"/>
        <v/>
      </c>
      <c r="EM120" s="432" t="str">
        <f t="shared" si="377"/>
        <v/>
      </c>
      <c r="EN120" s="432" t="str">
        <f t="shared" si="377"/>
        <v/>
      </c>
      <c r="EO120" s="432" t="str">
        <f t="shared" si="377"/>
        <v/>
      </c>
      <c r="EP120" s="432" t="str">
        <f t="shared" si="377"/>
        <v/>
      </c>
      <c r="EQ120" s="432" t="str">
        <f t="shared" si="377"/>
        <v/>
      </c>
      <c r="ER120" s="432" t="str">
        <f t="shared" si="377"/>
        <v/>
      </c>
      <c r="ES120" s="432" t="str">
        <f t="shared" si="378"/>
        <v/>
      </c>
      <c r="ET120" s="432" t="str">
        <f t="shared" si="378"/>
        <v/>
      </c>
      <c r="EU120" s="432" t="str">
        <f t="shared" si="378"/>
        <v/>
      </c>
      <c r="EV120" s="432" t="str">
        <f t="shared" si="378"/>
        <v/>
      </c>
      <c r="EW120" s="432" t="str">
        <f t="shared" si="378"/>
        <v/>
      </c>
      <c r="EX120" s="432" t="str">
        <f t="shared" si="378"/>
        <v/>
      </c>
      <c r="EY120" s="432" t="str">
        <f t="shared" si="378"/>
        <v/>
      </c>
      <c r="EZ120" s="432" t="str">
        <f t="shared" si="378"/>
        <v/>
      </c>
      <c r="FA120" s="432" t="str">
        <f t="shared" si="378"/>
        <v/>
      </c>
      <c r="FB120" s="432" t="str">
        <f t="shared" si="378"/>
        <v/>
      </c>
      <c r="FC120" s="432" t="str">
        <f t="shared" si="379"/>
        <v/>
      </c>
      <c r="FD120" s="432" t="str">
        <f t="shared" si="379"/>
        <v/>
      </c>
      <c r="FE120" s="432" t="str">
        <f t="shared" si="379"/>
        <v/>
      </c>
      <c r="FF120" s="432" t="str">
        <f t="shared" si="379"/>
        <v/>
      </c>
      <c r="FG120" s="432" t="str">
        <f t="shared" si="379"/>
        <v/>
      </c>
      <c r="FH120" s="432" t="str">
        <f t="shared" si="379"/>
        <v/>
      </c>
      <c r="FI120" s="432" t="str">
        <f t="shared" si="379"/>
        <v/>
      </c>
      <c r="FJ120" s="432" t="str">
        <f t="shared" si="379"/>
        <v/>
      </c>
      <c r="FK120" s="432" t="str">
        <f t="shared" si="379"/>
        <v/>
      </c>
      <c r="FL120" s="432" t="str">
        <f t="shared" si="379"/>
        <v/>
      </c>
      <c r="FM120" s="432" t="str">
        <f t="shared" si="380"/>
        <v/>
      </c>
      <c r="FN120" s="432" t="str">
        <f t="shared" si="380"/>
        <v/>
      </c>
      <c r="FO120" s="432" t="str">
        <f t="shared" si="380"/>
        <v/>
      </c>
      <c r="FP120" s="432" t="str">
        <f t="shared" si="380"/>
        <v/>
      </c>
      <c r="FQ120" s="432" t="str">
        <f t="shared" si="380"/>
        <v/>
      </c>
      <c r="FR120" s="432" t="str">
        <f t="shared" si="380"/>
        <v/>
      </c>
      <c r="FS120" s="432" t="str">
        <f t="shared" si="380"/>
        <v/>
      </c>
      <c r="FT120" s="432" t="str">
        <f t="shared" si="380"/>
        <v/>
      </c>
      <c r="FU120" s="432" t="str">
        <f t="shared" si="380"/>
        <v/>
      </c>
      <c r="FV120" s="432" t="str">
        <f t="shared" si="380"/>
        <v/>
      </c>
      <c r="FW120" s="432" t="str">
        <f t="shared" si="381"/>
        <v/>
      </c>
      <c r="FX120" s="432" t="str">
        <f t="shared" si="381"/>
        <v/>
      </c>
      <c r="FY120" s="432" t="str">
        <f t="shared" si="381"/>
        <v/>
      </c>
      <c r="FZ120" s="432" t="str">
        <f t="shared" si="381"/>
        <v/>
      </c>
      <c r="GA120" s="432" t="str">
        <f t="shared" si="381"/>
        <v/>
      </c>
      <c r="GB120" s="432" t="str">
        <f t="shared" si="381"/>
        <v/>
      </c>
      <c r="GC120" s="432" t="str">
        <f t="shared" si="381"/>
        <v/>
      </c>
      <c r="GD120" s="432" t="str">
        <f t="shared" si="381"/>
        <v/>
      </c>
      <c r="GE120" s="432" t="str">
        <f t="shared" si="381"/>
        <v/>
      </c>
      <c r="GF120" s="432" t="str">
        <f t="shared" si="381"/>
        <v/>
      </c>
      <c r="GG120" s="432" t="str">
        <f t="shared" si="382"/>
        <v/>
      </c>
      <c r="GH120" s="432" t="str">
        <f t="shared" si="382"/>
        <v/>
      </c>
      <c r="GI120" s="432" t="str">
        <f t="shared" si="382"/>
        <v/>
      </c>
      <c r="GJ120" s="432" t="str">
        <f t="shared" si="382"/>
        <v/>
      </c>
      <c r="GK120" s="432" t="str">
        <f t="shared" si="382"/>
        <v/>
      </c>
      <c r="GL120" s="432" t="str">
        <f t="shared" si="382"/>
        <v/>
      </c>
      <c r="GM120" s="432" t="str">
        <f t="shared" si="382"/>
        <v/>
      </c>
      <c r="GN120" s="432" t="str">
        <f t="shared" si="382"/>
        <v/>
      </c>
      <c r="GO120" s="432" t="str">
        <f t="shared" si="382"/>
        <v/>
      </c>
      <c r="GP120" s="432" t="str">
        <f t="shared" si="382"/>
        <v/>
      </c>
      <c r="GQ120" s="432" t="str">
        <f t="shared" si="383"/>
        <v/>
      </c>
      <c r="GR120" s="432" t="str">
        <f t="shared" si="383"/>
        <v/>
      </c>
      <c r="GS120" s="432" t="str">
        <f t="shared" si="383"/>
        <v/>
      </c>
      <c r="GT120" s="432" t="str">
        <f t="shared" si="383"/>
        <v/>
      </c>
      <c r="GU120" s="432" t="str">
        <f t="shared" si="383"/>
        <v/>
      </c>
      <c r="GV120" s="432" t="str">
        <f t="shared" si="383"/>
        <v/>
      </c>
      <c r="GW120" s="432" t="str">
        <f t="shared" si="383"/>
        <v/>
      </c>
      <c r="GX120" s="432" t="str">
        <f t="shared" si="383"/>
        <v/>
      </c>
      <c r="GY120" s="432" t="str">
        <f t="shared" si="383"/>
        <v/>
      </c>
      <c r="GZ120" s="432" t="str">
        <f t="shared" si="383"/>
        <v/>
      </c>
      <c r="HA120" s="432" t="str">
        <f t="shared" si="384"/>
        <v/>
      </c>
      <c r="HB120" s="432" t="str">
        <f t="shared" si="384"/>
        <v/>
      </c>
      <c r="HC120" s="432" t="str">
        <f t="shared" si="384"/>
        <v/>
      </c>
      <c r="HD120" s="432" t="str">
        <f t="shared" si="384"/>
        <v/>
      </c>
      <c r="HE120" s="432" t="str">
        <f t="shared" si="384"/>
        <v/>
      </c>
      <c r="HF120" s="432" t="str">
        <f t="shared" si="384"/>
        <v/>
      </c>
      <c r="HG120" s="432" t="str">
        <f t="shared" si="384"/>
        <v/>
      </c>
      <c r="HH120" s="432" t="str">
        <f t="shared" si="384"/>
        <v/>
      </c>
      <c r="HI120" s="432" t="str">
        <f t="shared" si="384"/>
        <v/>
      </c>
      <c r="HJ120" s="432" t="str">
        <f t="shared" si="384"/>
        <v/>
      </c>
      <c r="HK120" s="432" t="str">
        <f t="shared" si="385"/>
        <v/>
      </c>
      <c r="HL120" s="432" t="str">
        <f t="shared" si="385"/>
        <v/>
      </c>
      <c r="HM120" s="432" t="str">
        <f t="shared" si="385"/>
        <v/>
      </c>
      <c r="HN120" s="432" t="str">
        <f t="shared" si="385"/>
        <v/>
      </c>
      <c r="HO120" s="432" t="str">
        <f t="shared" si="385"/>
        <v/>
      </c>
      <c r="HP120" s="432" t="str">
        <f t="shared" si="385"/>
        <v/>
      </c>
      <c r="HQ120" s="432" t="str">
        <f t="shared" si="385"/>
        <v/>
      </c>
      <c r="HR120" s="432" t="str">
        <f t="shared" si="385"/>
        <v/>
      </c>
      <c r="HS120" s="432" t="str">
        <f t="shared" si="385"/>
        <v/>
      </c>
      <c r="HT120" s="432" t="str">
        <f t="shared" si="385"/>
        <v/>
      </c>
      <c r="HU120" s="432" t="str">
        <f t="shared" si="386"/>
        <v/>
      </c>
      <c r="HV120" s="432" t="str">
        <f t="shared" si="386"/>
        <v/>
      </c>
      <c r="HW120" s="432" t="str">
        <f t="shared" si="386"/>
        <v/>
      </c>
      <c r="HX120" s="432" t="str">
        <f t="shared" si="386"/>
        <v/>
      </c>
      <c r="HY120" s="432" t="str">
        <f t="shared" si="386"/>
        <v/>
      </c>
      <c r="HZ120" s="432" t="str">
        <f t="shared" si="386"/>
        <v/>
      </c>
      <c r="IA120" s="432" t="str">
        <f t="shared" si="386"/>
        <v/>
      </c>
      <c r="IB120" s="432" t="str">
        <f t="shared" si="386"/>
        <v/>
      </c>
      <c r="IC120" s="432" t="str">
        <f t="shared" si="386"/>
        <v/>
      </c>
      <c r="ID120" s="432" t="str">
        <f t="shared" si="386"/>
        <v/>
      </c>
      <c r="IE120" s="432" t="str">
        <f t="shared" si="387"/>
        <v/>
      </c>
      <c r="IF120" s="432" t="str">
        <f t="shared" si="387"/>
        <v/>
      </c>
      <c r="IG120" s="432" t="str">
        <f t="shared" si="387"/>
        <v/>
      </c>
      <c r="IH120" s="432" t="str">
        <f t="shared" si="387"/>
        <v/>
      </c>
      <c r="II120" s="432" t="str">
        <f t="shared" si="387"/>
        <v/>
      </c>
      <c r="IJ120" s="432" t="str">
        <f t="shared" si="387"/>
        <v/>
      </c>
      <c r="IK120" s="432" t="str">
        <f t="shared" si="387"/>
        <v/>
      </c>
      <c r="IL120" s="432" t="str">
        <f t="shared" si="387"/>
        <v/>
      </c>
      <c r="IM120" s="432" t="str">
        <f t="shared" si="387"/>
        <v/>
      </c>
      <c r="IN120" s="432" t="str">
        <f t="shared" si="387"/>
        <v/>
      </c>
      <c r="IO120" s="432" t="str">
        <f t="shared" si="388"/>
        <v/>
      </c>
      <c r="IP120" s="432" t="str">
        <f t="shared" si="388"/>
        <v/>
      </c>
      <c r="IQ120" s="432" t="str">
        <f t="shared" si="388"/>
        <v/>
      </c>
      <c r="IR120" s="432" t="str">
        <f t="shared" si="388"/>
        <v/>
      </c>
      <c r="IS120" s="432" t="str">
        <f t="shared" si="388"/>
        <v/>
      </c>
      <c r="IT120" s="432" t="str">
        <f t="shared" si="388"/>
        <v/>
      </c>
      <c r="IU120" s="432" t="str">
        <f t="shared" si="388"/>
        <v/>
      </c>
      <c r="IV120" s="432" t="str">
        <f t="shared" si="388"/>
        <v/>
      </c>
      <c r="IW120" s="432" t="str">
        <f t="shared" si="388"/>
        <v/>
      </c>
      <c r="IX120" s="432" t="str">
        <f t="shared" si="388"/>
        <v/>
      </c>
      <c r="IY120" s="432" t="str">
        <f t="shared" si="389"/>
        <v/>
      </c>
      <c r="IZ120" s="432" t="str">
        <f t="shared" si="389"/>
        <v/>
      </c>
      <c r="JA120" s="432" t="str">
        <f t="shared" si="389"/>
        <v/>
      </c>
      <c r="JB120" s="432" t="str">
        <f t="shared" si="389"/>
        <v/>
      </c>
      <c r="JC120" s="432" t="str">
        <f t="shared" si="389"/>
        <v/>
      </c>
      <c r="JD120" s="432" t="str">
        <f t="shared" si="389"/>
        <v/>
      </c>
      <c r="JE120" s="432" t="str">
        <f t="shared" si="389"/>
        <v/>
      </c>
      <c r="JF120" s="432" t="str">
        <f t="shared" si="389"/>
        <v/>
      </c>
      <c r="JG120" s="432" t="str">
        <f t="shared" si="389"/>
        <v/>
      </c>
      <c r="JH120" s="432" t="str">
        <f t="shared" si="389"/>
        <v/>
      </c>
      <c r="JI120" s="432" t="str">
        <f t="shared" si="390"/>
        <v/>
      </c>
      <c r="JJ120" s="432" t="str">
        <f t="shared" si="390"/>
        <v/>
      </c>
      <c r="JK120" s="432" t="str">
        <f t="shared" si="390"/>
        <v/>
      </c>
      <c r="JL120" s="432" t="str">
        <f t="shared" si="390"/>
        <v/>
      </c>
      <c r="JM120" s="432" t="str">
        <f t="shared" si="390"/>
        <v/>
      </c>
      <c r="JN120" s="432" t="str">
        <f t="shared" si="390"/>
        <v/>
      </c>
      <c r="JO120" s="432" t="str">
        <f t="shared" si="390"/>
        <v/>
      </c>
      <c r="JP120" s="432" t="str">
        <f t="shared" si="390"/>
        <v/>
      </c>
      <c r="JQ120" s="432" t="str">
        <f t="shared" si="390"/>
        <v/>
      </c>
      <c r="JR120" s="432" t="str">
        <f t="shared" si="390"/>
        <v/>
      </c>
      <c r="JS120" s="432" t="str">
        <f t="shared" si="391"/>
        <v/>
      </c>
      <c r="JT120" s="432" t="str">
        <f t="shared" si="391"/>
        <v/>
      </c>
      <c r="JU120" s="432" t="str">
        <f t="shared" si="391"/>
        <v/>
      </c>
      <c r="JV120" s="432" t="str">
        <f t="shared" si="391"/>
        <v/>
      </c>
      <c r="JW120" s="432" t="str">
        <f t="shared" si="391"/>
        <v/>
      </c>
      <c r="JX120" s="432" t="str">
        <f t="shared" si="391"/>
        <v/>
      </c>
      <c r="JY120" s="432" t="str">
        <f t="shared" si="391"/>
        <v/>
      </c>
      <c r="JZ120" s="432" t="str">
        <f t="shared" si="391"/>
        <v/>
      </c>
      <c r="KA120" s="432" t="str">
        <f t="shared" si="391"/>
        <v/>
      </c>
      <c r="KB120" s="432" t="str">
        <f t="shared" si="391"/>
        <v/>
      </c>
      <c r="KC120" s="432" t="str">
        <f t="shared" si="392"/>
        <v/>
      </c>
      <c r="KD120" s="432" t="str">
        <f t="shared" si="392"/>
        <v/>
      </c>
      <c r="KE120" s="432" t="str">
        <f t="shared" si="392"/>
        <v/>
      </c>
      <c r="KF120" s="432" t="str">
        <f t="shared" si="392"/>
        <v/>
      </c>
      <c r="KG120" s="432" t="str">
        <f t="shared" si="392"/>
        <v/>
      </c>
      <c r="KH120" s="432" t="str">
        <f t="shared" si="392"/>
        <v/>
      </c>
      <c r="KI120" s="432" t="str">
        <f t="shared" si="392"/>
        <v/>
      </c>
      <c r="KJ120" s="432" t="str">
        <f t="shared" si="392"/>
        <v/>
      </c>
      <c r="KK120" s="432" t="str">
        <f t="shared" si="392"/>
        <v/>
      </c>
      <c r="KL120" s="432" t="str">
        <f t="shared" si="392"/>
        <v/>
      </c>
      <c r="KM120" s="432" t="str">
        <f t="shared" si="393"/>
        <v/>
      </c>
      <c r="KN120" s="432" t="str">
        <f t="shared" si="393"/>
        <v/>
      </c>
      <c r="KO120" s="432" t="str">
        <f t="shared" si="393"/>
        <v/>
      </c>
      <c r="KP120" s="432" t="str">
        <f t="shared" si="393"/>
        <v/>
      </c>
      <c r="KQ120" s="432" t="str">
        <f t="shared" si="393"/>
        <v/>
      </c>
      <c r="KR120" s="432" t="str">
        <f t="shared" si="393"/>
        <v/>
      </c>
      <c r="KS120" s="432" t="str">
        <f t="shared" si="393"/>
        <v/>
      </c>
      <c r="KT120" s="432" t="str">
        <f t="shared" si="393"/>
        <v/>
      </c>
      <c r="KU120" s="432" t="str">
        <f t="shared" si="393"/>
        <v/>
      </c>
      <c r="KV120" s="432" t="str">
        <f t="shared" si="393"/>
        <v/>
      </c>
      <c r="KW120" s="432" t="str">
        <f t="shared" si="394"/>
        <v/>
      </c>
      <c r="KX120" s="432" t="str">
        <f t="shared" si="394"/>
        <v/>
      </c>
      <c r="KY120" s="432" t="str">
        <f t="shared" si="394"/>
        <v/>
      </c>
      <c r="KZ120" s="432" t="str">
        <f t="shared" si="394"/>
        <v/>
      </c>
      <c r="LA120" s="432" t="str">
        <f t="shared" si="394"/>
        <v/>
      </c>
      <c r="LB120" s="432" t="str">
        <f t="shared" si="394"/>
        <v/>
      </c>
      <c r="LC120" s="432" t="str">
        <f t="shared" si="394"/>
        <v/>
      </c>
      <c r="LD120" s="432" t="str">
        <f t="shared" si="394"/>
        <v/>
      </c>
      <c r="LE120" s="432" t="str">
        <f t="shared" si="394"/>
        <v/>
      </c>
      <c r="LF120" s="432" t="str">
        <f t="shared" si="394"/>
        <v/>
      </c>
      <c r="LG120" s="432" t="str">
        <f t="shared" si="395"/>
        <v/>
      </c>
      <c r="LH120" s="432" t="str">
        <f t="shared" si="395"/>
        <v/>
      </c>
      <c r="LI120" s="432" t="str">
        <f t="shared" si="395"/>
        <v/>
      </c>
      <c r="LJ120" s="432" t="str">
        <f t="shared" si="395"/>
        <v/>
      </c>
      <c r="LK120" s="432" t="str">
        <f t="shared" si="395"/>
        <v/>
      </c>
      <c r="LL120" s="432" t="str">
        <f t="shared" si="395"/>
        <v/>
      </c>
      <c r="LM120" s="432" t="str">
        <f t="shared" si="395"/>
        <v/>
      </c>
      <c r="LN120" s="432" t="str">
        <f t="shared" si="395"/>
        <v/>
      </c>
      <c r="LO120" s="432" t="str">
        <f t="shared" si="395"/>
        <v/>
      </c>
      <c r="LP120" s="432" t="str">
        <f t="shared" si="395"/>
        <v/>
      </c>
      <c r="LQ120" s="432" t="str">
        <f t="shared" si="396"/>
        <v/>
      </c>
      <c r="LR120" s="432" t="str">
        <f t="shared" si="396"/>
        <v/>
      </c>
      <c r="LS120" s="432" t="str">
        <f t="shared" si="396"/>
        <v/>
      </c>
      <c r="LT120" s="432" t="str">
        <f t="shared" si="396"/>
        <v/>
      </c>
      <c r="LU120" s="432" t="str">
        <f t="shared" si="396"/>
        <v/>
      </c>
      <c r="LV120" s="432" t="str">
        <f t="shared" si="396"/>
        <v/>
      </c>
      <c r="LW120" s="432" t="str">
        <f t="shared" si="396"/>
        <v/>
      </c>
      <c r="LX120" s="432" t="str">
        <f t="shared" si="396"/>
        <v/>
      </c>
      <c r="LY120" s="432" t="str">
        <f t="shared" si="396"/>
        <v/>
      </c>
      <c r="LZ120" s="432" t="str">
        <f t="shared" si="396"/>
        <v/>
      </c>
      <c r="MA120" s="432" t="str">
        <f t="shared" si="397"/>
        <v/>
      </c>
      <c r="MB120" s="432" t="str">
        <f t="shared" si="397"/>
        <v/>
      </c>
      <c r="MC120" s="432" t="str">
        <f t="shared" si="397"/>
        <v/>
      </c>
      <c r="MD120" s="432" t="str">
        <f t="shared" si="397"/>
        <v/>
      </c>
      <c r="ME120" s="432" t="str">
        <f t="shared" si="397"/>
        <v/>
      </c>
      <c r="MF120" s="432" t="str">
        <f t="shared" si="397"/>
        <v/>
      </c>
      <c r="MG120" s="432" t="str">
        <f t="shared" si="397"/>
        <v/>
      </c>
      <c r="MH120" s="432" t="str">
        <f t="shared" si="397"/>
        <v/>
      </c>
      <c r="MI120" s="432" t="str">
        <f t="shared" si="397"/>
        <v/>
      </c>
      <c r="MJ120" s="432" t="str">
        <f t="shared" si="397"/>
        <v/>
      </c>
      <c r="MK120" s="432" t="str">
        <f t="shared" si="398"/>
        <v/>
      </c>
      <c r="ML120" s="432" t="str">
        <f t="shared" si="398"/>
        <v/>
      </c>
      <c r="MM120" s="432" t="str">
        <f t="shared" si="398"/>
        <v/>
      </c>
      <c r="MN120" s="432" t="str">
        <f t="shared" si="398"/>
        <v/>
      </c>
      <c r="MO120" s="432" t="str">
        <f t="shared" si="398"/>
        <v/>
      </c>
      <c r="MP120" s="432" t="str">
        <f t="shared" si="398"/>
        <v/>
      </c>
      <c r="MQ120" s="432" t="str">
        <f t="shared" si="398"/>
        <v/>
      </c>
      <c r="MR120" s="432" t="str">
        <f t="shared" si="398"/>
        <v/>
      </c>
      <c r="MS120" s="432" t="str">
        <f t="shared" si="398"/>
        <v/>
      </c>
      <c r="MT120" s="432" t="str">
        <f t="shared" si="398"/>
        <v/>
      </c>
      <c r="MU120" s="432" t="str">
        <f t="shared" si="399"/>
        <v/>
      </c>
      <c r="MV120" s="432" t="str">
        <f t="shared" si="399"/>
        <v/>
      </c>
      <c r="MW120" s="432" t="str">
        <f t="shared" si="399"/>
        <v/>
      </c>
      <c r="MX120" s="432" t="str">
        <f t="shared" si="399"/>
        <v/>
      </c>
      <c r="MY120" s="432" t="str">
        <f t="shared" si="399"/>
        <v/>
      </c>
      <c r="MZ120" s="432" t="str">
        <f t="shared" si="399"/>
        <v/>
      </c>
      <c r="NA120" s="432" t="str">
        <f t="shared" si="399"/>
        <v/>
      </c>
      <c r="NB120" s="432" t="str">
        <f t="shared" si="399"/>
        <v/>
      </c>
      <c r="NC120" s="432" t="str">
        <f t="shared" si="399"/>
        <v/>
      </c>
      <c r="ND120" s="432" t="str">
        <f t="shared" si="399"/>
        <v/>
      </c>
      <c r="NE120" s="432" t="str">
        <f t="shared" si="400"/>
        <v/>
      </c>
      <c r="NF120" s="432" t="str">
        <f t="shared" si="400"/>
        <v/>
      </c>
      <c r="NG120" s="432" t="str">
        <f t="shared" si="400"/>
        <v/>
      </c>
      <c r="NH120" s="432" t="str">
        <f t="shared" si="400"/>
        <v/>
      </c>
      <c r="NI120" s="432" t="str">
        <f t="shared" si="400"/>
        <v/>
      </c>
      <c r="NJ120" s="432" t="str">
        <f t="shared" si="400"/>
        <v/>
      </c>
      <c r="NK120" s="432" t="str">
        <f t="shared" si="400"/>
        <v/>
      </c>
      <c r="NL120" s="432" t="str">
        <f t="shared" si="400"/>
        <v/>
      </c>
      <c r="NM120" s="432" t="str">
        <f t="shared" si="400"/>
        <v/>
      </c>
      <c r="NN120" s="432" t="str">
        <f t="shared" si="400"/>
        <v/>
      </c>
      <c r="NO120" s="432" t="str">
        <f t="shared" si="401"/>
        <v/>
      </c>
      <c r="NP120" s="432" t="str">
        <f t="shared" si="401"/>
        <v/>
      </c>
      <c r="NQ120" s="432" t="str">
        <f t="shared" si="401"/>
        <v/>
      </c>
      <c r="NR120" s="432" t="str">
        <f t="shared" si="401"/>
        <v/>
      </c>
      <c r="NS120" s="432" t="str">
        <f t="shared" si="401"/>
        <v/>
      </c>
      <c r="NT120" s="432" t="str">
        <f t="shared" si="401"/>
        <v/>
      </c>
      <c r="NU120" s="432" t="str">
        <f t="shared" si="401"/>
        <v/>
      </c>
      <c r="NV120" s="432" t="str">
        <f t="shared" si="401"/>
        <v/>
      </c>
      <c r="NW120" s="432" t="str">
        <f t="shared" si="401"/>
        <v/>
      </c>
      <c r="NX120" s="432" t="str">
        <f t="shared" si="401"/>
        <v/>
      </c>
      <c r="NY120" s="432" t="str">
        <f t="shared" si="402"/>
        <v/>
      </c>
      <c r="NZ120" s="432" t="str">
        <f t="shared" si="402"/>
        <v/>
      </c>
      <c r="OA120" s="432" t="str">
        <f t="shared" si="402"/>
        <v/>
      </c>
      <c r="OB120" s="432" t="str">
        <f t="shared" si="402"/>
        <v/>
      </c>
      <c r="OC120" s="432" t="str">
        <f t="shared" si="402"/>
        <v/>
      </c>
      <c r="OD120" s="432" t="str">
        <f t="shared" si="402"/>
        <v/>
      </c>
      <c r="OE120" s="432" t="str">
        <f t="shared" si="402"/>
        <v/>
      </c>
      <c r="OF120" s="432" t="str">
        <f t="shared" si="402"/>
        <v/>
      </c>
      <c r="OG120" s="432" t="str">
        <f t="shared" si="402"/>
        <v/>
      </c>
      <c r="OH120" s="432" t="str">
        <f t="shared" si="402"/>
        <v/>
      </c>
      <c r="OI120" s="432" t="str">
        <f t="shared" si="403"/>
        <v/>
      </c>
      <c r="OJ120" s="432" t="str">
        <f t="shared" si="403"/>
        <v/>
      </c>
      <c r="OK120" s="432" t="str">
        <f t="shared" si="403"/>
        <v/>
      </c>
      <c r="OL120" s="432" t="str">
        <f t="shared" si="403"/>
        <v/>
      </c>
      <c r="OM120" s="432" t="str">
        <f t="shared" si="403"/>
        <v/>
      </c>
      <c r="ON120" s="432" t="str">
        <f t="shared" si="403"/>
        <v/>
      </c>
      <c r="OO120" s="432" t="str">
        <f t="shared" si="403"/>
        <v/>
      </c>
      <c r="OP120" s="432" t="str">
        <f t="shared" si="403"/>
        <v/>
      </c>
      <c r="OQ120" s="432" t="str">
        <f t="shared" si="403"/>
        <v/>
      </c>
      <c r="OR120" s="432" t="str">
        <f t="shared" si="403"/>
        <v/>
      </c>
      <c r="OS120" s="432" t="str">
        <f t="shared" si="404"/>
        <v/>
      </c>
      <c r="OT120" s="432" t="str">
        <f t="shared" si="404"/>
        <v/>
      </c>
      <c r="OU120" s="432" t="str">
        <f t="shared" si="404"/>
        <v/>
      </c>
      <c r="OV120" s="432" t="str">
        <f t="shared" si="404"/>
        <v/>
      </c>
      <c r="OW120" s="432" t="str">
        <f t="shared" si="404"/>
        <v/>
      </c>
      <c r="OX120" s="432" t="str">
        <f t="shared" si="404"/>
        <v/>
      </c>
      <c r="OY120" s="432" t="str">
        <f t="shared" si="404"/>
        <v/>
      </c>
      <c r="OZ120" s="432" t="str">
        <f t="shared" si="404"/>
        <v/>
      </c>
      <c r="PA120" s="432" t="str">
        <f t="shared" si="404"/>
        <v/>
      </c>
      <c r="PB120" s="432" t="str">
        <f t="shared" si="404"/>
        <v/>
      </c>
      <c r="PC120" s="432" t="str">
        <f t="shared" si="404"/>
        <v/>
      </c>
      <c r="PD120" s="432" t="str">
        <f t="shared" si="404"/>
        <v/>
      </c>
      <c r="PE120" s="432" t="str">
        <f t="shared" si="404"/>
        <v/>
      </c>
    </row>
    <row r="121" spans="1:421" ht="15.6">
      <c r="A121" s="541"/>
      <c r="B121" s="542"/>
      <c r="C121" s="947"/>
      <c r="D121" s="542"/>
      <c r="E121" s="546"/>
      <c r="F121" s="542"/>
      <c r="G121" s="543"/>
      <c r="H121" s="544"/>
      <c r="I121" s="545"/>
      <c r="J121" s="546"/>
      <c r="K121" s="546" t="str">
        <f t="shared" si="284"/>
        <v/>
      </c>
      <c r="L121" s="547" t="str">
        <f t="shared" si="285"/>
        <v/>
      </c>
      <c r="M121" s="951" t="str">
        <f t="shared" si="283"/>
        <v/>
      </c>
      <c r="N121" s="951" t="str">
        <f t="shared" si="286"/>
        <v/>
      </c>
      <c r="O121" s="1486"/>
      <c r="P121" s="1486"/>
      <c r="Q121" s="98"/>
      <c r="R121" s="167" t="str">
        <f t="shared" si="287"/>
        <v/>
      </c>
      <c r="S121" s="167" t="str">
        <f t="shared" si="288"/>
        <v/>
      </c>
      <c r="T121" s="167" t="str">
        <f t="shared" si="289"/>
        <v/>
      </c>
      <c r="U121" s="167" t="str">
        <f t="shared" si="290"/>
        <v/>
      </c>
      <c r="V121" s="85" t="s">
        <v>722</v>
      </c>
      <c r="W121" s="450">
        <v>15.33333333333333</v>
      </c>
      <c r="X121" s="167" t="str">
        <f t="shared" si="291"/>
        <v/>
      </c>
      <c r="Y121" s="167" t="str">
        <f t="shared" si="292"/>
        <v/>
      </c>
      <c r="Z121" s="167" t="str">
        <f t="shared" si="293"/>
        <v/>
      </c>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432" t="str">
        <f t="shared" si="368"/>
        <v/>
      </c>
      <c r="AX121" s="432" t="str">
        <f t="shared" si="368"/>
        <v/>
      </c>
      <c r="AY121" s="432" t="str">
        <f t="shared" si="368"/>
        <v/>
      </c>
      <c r="AZ121" s="432" t="str">
        <f t="shared" si="368"/>
        <v/>
      </c>
      <c r="BA121" s="432" t="str">
        <f t="shared" si="368"/>
        <v/>
      </c>
      <c r="BB121" s="432" t="str">
        <f t="shared" si="368"/>
        <v/>
      </c>
      <c r="BC121" s="432" t="str">
        <f t="shared" si="368"/>
        <v/>
      </c>
      <c r="BD121" s="432" t="str">
        <f t="shared" si="368"/>
        <v/>
      </c>
      <c r="BE121" s="432" t="str">
        <f t="shared" si="368"/>
        <v/>
      </c>
      <c r="BF121" s="432" t="str">
        <f t="shared" si="368"/>
        <v/>
      </c>
      <c r="BG121" s="432" t="str">
        <f t="shared" si="369"/>
        <v/>
      </c>
      <c r="BH121" s="432" t="str">
        <f t="shared" si="369"/>
        <v/>
      </c>
      <c r="BI121" s="432" t="str">
        <f t="shared" si="369"/>
        <v/>
      </c>
      <c r="BJ121" s="432" t="str">
        <f t="shared" si="369"/>
        <v/>
      </c>
      <c r="BK121" s="432" t="str">
        <f t="shared" si="369"/>
        <v/>
      </c>
      <c r="BL121" s="432" t="str">
        <f t="shared" si="369"/>
        <v/>
      </c>
      <c r="BM121" s="432" t="str">
        <f t="shared" si="369"/>
        <v/>
      </c>
      <c r="BN121" s="432" t="str">
        <f t="shared" si="369"/>
        <v/>
      </c>
      <c r="BO121" s="432" t="str">
        <f t="shared" si="369"/>
        <v/>
      </c>
      <c r="BP121" s="432" t="str">
        <f t="shared" si="369"/>
        <v/>
      </c>
      <c r="BQ121" s="432" t="str">
        <f t="shared" si="370"/>
        <v/>
      </c>
      <c r="BR121" s="432" t="str">
        <f t="shared" si="370"/>
        <v/>
      </c>
      <c r="BS121" s="432" t="str">
        <f t="shared" si="370"/>
        <v/>
      </c>
      <c r="BT121" s="432" t="str">
        <f t="shared" si="370"/>
        <v/>
      </c>
      <c r="BU121" s="432" t="str">
        <f t="shared" si="370"/>
        <v/>
      </c>
      <c r="BV121" s="432" t="str">
        <f t="shared" si="370"/>
        <v/>
      </c>
      <c r="BW121" s="432" t="str">
        <f t="shared" si="370"/>
        <v/>
      </c>
      <c r="BX121" s="432" t="str">
        <f t="shared" si="370"/>
        <v/>
      </c>
      <c r="BY121" s="432" t="str">
        <f t="shared" si="370"/>
        <v/>
      </c>
      <c r="BZ121" s="432" t="str">
        <f t="shared" si="370"/>
        <v/>
      </c>
      <c r="CA121" s="432" t="str">
        <f t="shared" si="371"/>
        <v/>
      </c>
      <c r="CB121" s="432" t="str">
        <f t="shared" si="371"/>
        <v/>
      </c>
      <c r="CC121" s="432" t="str">
        <f t="shared" si="371"/>
        <v/>
      </c>
      <c r="CD121" s="432" t="str">
        <f t="shared" si="371"/>
        <v/>
      </c>
      <c r="CE121" s="432" t="str">
        <f t="shared" si="371"/>
        <v/>
      </c>
      <c r="CF121" s="432" t="str">
        <f t="shared" si="371"/>
        <v/>
      </c>
      <c r="CG121" s="432" t="str">
        <f t="shared" si="371"/>
        <v/>
      </c>
      <c r="CH121" s="432" t="str">
        <f t="shared" si="371"/>
        <v/>
      </c>
      <c r="CI121" s="432" t="str">
        <f t="shared" si="371"/>
        <v/>
      </c>
      <c r="CJ121" s="432" t="str">
        <f t="shared" si="371"/>
        <v/>
      </c>
      <c r="CK121" s="432" t="str">
        <f t="shared" si="372"/>
        <v/>
      </c>
      <c r="CL121" s="432" t="str">
        <f t="shared" si="372"/>
        <v/>
      </c>
      <c r="CM121" s="432" t="str">
        <f t="shared" si="372"/>
        <v/>
      </c>
      <c r="CN121" s="432" t="str">
        <f t="shared" si="372"/>
        <v/>
      </c>
      <c r="CO121" s="432" t="str">
        <f t="shared" si="372"/>
        <v/>
      </c>
      <c r="CP121" s="432" t="str">
        <f t="shared" si="372"/>
        <v/>
      </c>
      <c r="CQ121" s="432" t="str">
        <f t="shared" si="372"/>
        <v/>
      </c>
      <c r="CR121" s="432" t="str">
        <f t="shared" si="372"/>
        <v/>
      </c>
      <c r="CS121" s="432" t="str">
        <f t="shared" si="372"/>
        <v/>
      </c>
      <c r="CT121" s="432" t="str">
        <f t="shared" si="372"/>
        <v/>
      </c>
      <c r="CU121" s="432" t="str">
        <f t="shared" si="373"/>
        <v/>
      </c>
      <c r="CV121" s="432" t="str">
        <f t="shared" si="373"/>
        <v/>
      </c>
      <c r="CW121" s="432" t="str">
        <f t="shared" si="373"/>
        <v/>
      </c>
      <c r="CX121" s="432" t="str">
        <f t="shared" si="373"/>
        <v/>
      </c>
      <c r="CY121" s="432" t="str">
        <f t="shared" si="373"/>
        <v/>
      </c>
      <c r="CZ121" s="432" t="str">
        <f t="shared" si="373"/>
        <v/>
      </c>
      <c r="DA121" s="432" t="str">
        <f t="shared" si="373"/>
        <v/>
      </c>
      <c r="DB121" s="432" t="str">
        <f t="shared" si="373"/>
        <v/>
      </c>
      <c r="DC121" s="432" t="str">
        <f t="shared" si="373"/>
        <v/>
      </c>
      <c r="DD121" s="432" t="str">
        <f t="shared" si="373"/>
        <v/>
      </c>
      <c r="DE121" s="432" t="str">
        <f t="shared" si="374"/>
        <v/>
      </c>
      <c r="DF121" s="432" t="str">
        <f t="shared" si="374"/>
        <v/>
      </c>
      <c r="DG121" s="432" t="str">
        <f t="shared" si="374"/>
        <v/>
      </c>
      <c r="DH121" s="432" t="str">
        <f t="shared" si="374"/>
        <v/>
      </c>
      <c r="DI121" s="432" t="str">
        <f t="shared" si="374"/>
        <v/>
      </c>
      <c r="DJ121" s="432" t="str">
        <f t="shared" si="374"/>
        <v/>
      </c>
      <c r="DK121" s="432" t="str">
        <f t="shared" si="374"/>
        <v/>
      </c>
      <c r="DL121" s="432" t="str">
        <f t="shared" si="374"/>
        <v/>
      </c>
      <c r="DM121" s="432" t="str">
        <f t="shared" si="374"/>
        <v/>
      </c>
      <c r="DN121" s="432" t="str">
        <f t="shared" si="374"/>
        <v/>
      </c>
      <c r="DO121" s="432" t="str">
        <f t="shared" si="375"/>
        <v/>
      </c>
      <c r="DP121" s="432" t="str">
        <f t="shared" si="375"/>
        <v/>
      </c>
      <c r="DQ121" s="432" t="str">
        <f t="shared" si="375"/>
        <v/>
      </c>
      <c r="DR121" s="432" t="str">
        <f t="shared" si="375"/>
        <v/>
      </c>
      <c r="DS121" s="432" t="str">
        <f t="shared" si="375"/>
        <v/>
      </c>
      <c r="DT121" s="432" t="str">
        <f t="shared" si="375"/>
        <v/>
      </c>
      <c r="DU121" s="432" t="str">
        <f t="shared" si="375"/>
        <v/>
      </c>
      <c r="DV121" s="432" t="str">
        <f t="shared" si="375"/>
        <v/>
      </c>
      <c r="DW121" s="432" t="str">
        <f t="shared" si="375"/>
        <v/>
      </c>
      <c r="DX121" s="432" t="str">
        <f t="shared" si="375"/>
        <v/>
      </c>
      <c r="DY121" s="432" t="str">
        <f t="shared" si="376"/>
        <v/>
      </c>
      <c r="DZ121" s="432" t="str">
        <f t="shared" si="376"/>
        <v/>
      </c>
      <c r="EA121" s="432" t="str">
        <f t="shared" si="376"/>
        <v/>
      </c>
      <c r="EB121" s="432" t="str">
        <f t="shared" si="376"/>
        <v/>
      </c>
      <c r="EC121" s="432" t="str">
        <f t="shared" si="376"/>
        <v/>
      </c>
      <c r="ED121" s="432" t="str">
        <f t="shared" si="376"/>
        <v/>
      </c>
      <c r="EE121" s="432" t="str">
        <f t="shared" si="376"/>
        <v/>
      </c>
      <c r="EF121" s="432" t="str">
        <f t="shared" si="376"/>
        <v/>
      </c>
      <c r="EG121" s="432" t="str">
        <f t="shared" si="376"/>
        <v/>
      </c>
      <c r="EH121" s="432" t="str">
        <f t="shared" si="376"/>
        <v/>
      </c>
      <c r="EI121" s="432" t="str">
        <f t="shared" si="377"/>
        <v/>
      </c>
      <c r="EJ121" s="432" t="str">
        <f t="shared" si="377"/>
        <v/>
      </c>
      <c r="EK121" s="432" t="str">
        <f t="shared" si="377"/>
        <v/>
      </c>
      <c r="EL121" s="432" t="str">
        <f t="shared" si="377"/>
        <v/>
      </c>
      <c r="EM121" s="432" t="str">
        <f t="shared" si="377"/>
        <v/>
      </c>
      <c r="EN121" s="432" t="str">
        <f t="shared" si="377"/>
        <v/>
      </c>
      <c r="EO121" s="432" t="str">
        <f t="shared" si="377"/>
        <v/>
      </c>
      <c r="EP121" s="432" t="str">
        <f t="shared" si="377"/>
        <v/>
      </c>
      <c r="EQ121" s="432" t="str">
        <f t="shared" si="377"/>
        <v/>
      </c>
      <c r="ER121" s="432" t="str">
        <f t="shared" si="377"/>
        <v/>
      </c>
      <c r="ES121" s="432" t="str">
        <f t="shared" si="378"/>
        <v/>
      </c>
      <c r="ET121" s="432" t="str">
        <f t="shared" si="378"/>
        <v/>
      </c>
      <c r="EU121" s="432" t="str">
        <f t="shared" si="378"/>
        <v/>
      </c>
      <c r="EV121" s="432" t="str">
        <f t="shared" si="378"/>
        <v/>
      </c>
      <c r="EW121" s="432" t="str">
        <f t="shared" si="378"/>
        <v/>
      </c>
      <c r="EX121" s="432" t="str">
        <f t="shared" si="378"/>
        <v/>
      </c>
      <c r="EY121" s="432" t="str">
        <f t="shared" si="378"/>
        <v/>
      </c>
      <c r="EZ121" s="432" t="str">
        <f t="shared" si="378"/>
        <v/>
      </c>
      <c r="FA121" s="432" t="str">
        <f t="shared" si="378"/>
        <v/>
      </c>
      <c r="FB121" s="432" t="str">
        <f t="shared" si="378"/>
        <v/>
      </c>
      <c r="FC121" s="432" t="str">
        <f t="shared" si="379"/>
        <v/>
      </c>
      <c r="FD121" s="432" t="str">
        <f t="shared" si="379"/>
        <v/>
      </c>
      <c r="FE121" s="432" t="str">
        <f t="shared" si="379"/>
        <v/>
      </c>
      <c r="FF121" s="432" t="str">
        <f t="shared" si="379"/>
        <v/>
      </c>
      <c r="FG121" s="432" t="str">
        <f t="shared" si="379"/>
        <v/>
      </c>
      <c r="FH121" s="432" t="str">
        <f t="shared" si="379"/>
        <v/>
      </c>
      <c r="FI121" s="432" t="str">
        <f t="shared" si="379"/>
        <v/>
      </c>
      <c r="FJ121" s="432" t="str">
        <f t="shared" si="379"/>
        <v/>
      </c>
      <c r="FK121" s="432" t="str">
        <f t="shared" si="379"/>
        <v/>
      </c>
      <c r="FL121" s="432" t="str">
        <f t="shared" si="379"/>
        <v/>
      </c>
      <c r="FM121" s="432" t="str">
        <f t="shared" si="380"/>
        <v/>
      </c>
      <c r="FN121" s="432" t="str">
        <f t="shared" si="380"/>
        <v/>
      </c>
      <c r="FO121" s="432" t="str">
        <f t="shared" si="380"/>
        <v/>
      </c>
      <c r="FP121" s="432" t="str">
        <f t="shared" si="380"/>
        <v/>
      </c>
      <c r="FQ121" s="432" t="str">
        <f t="shared" si="380"/>
        <v/>
      </c>
      <c r="FR121" s="432" t="str">
        <f t="shared" si="380"/>
        <v/>
      </c>
      <c r="FS121" s="432" t="str">
        <f t="shared" si="380"/>
        <v/>
      </c>
      <c r="FT121" s="432" t="str">
        <f t="shared" si="380"/>
        <v/>
      </c>
      <c r="FU121" s="432" t="str">
        <f t="shared" si="380"/>
        <v/>
      </c>
      <c r="FV121" s="432" t="str">
        <f t="shared" si="380"/>
        <v/>
      </c>
      <c r="FW121" s="432" t="str">
        <f t="shared" si="381"/>
        <v/>
      </c>
      <c r="FX121" s="432" t="str">
        <f t="shared" si="381"/>
        <v/>
      </c>
      <c r="FY121" s="432" t="str">
        <f t="shared" si="381"/>
        <v/>
      </c>
      <c r="FZ121" s="432" t="str">
        <f t="shared" si="381"/>
        <v/>
      </c>
      <c r="GA121" s="432" t="str">
        <f t="shared" si="381"/>
        <v/>
      </c>
      <c r="GB121" s="432" t="str">
        <f t="shared" si="381"/>
        <v/>
      </c>
      <c r="GC121" s="432" t="str">
        <f t="shared" si="381"/>
        <v/>
      </c>
      <c r="GD121" s="432" t="str">
        <f t="shared" si="381"/>
        <v/>
      </c>
      <c r="GE121" s="432" t="str">
        <f t="shared" si="381"/>
        <v/>
      </c>
      <c r="GF121" s="432" t="str">
        <f t="shared" si="381"/>
        <v/>
      </c>
      <c r="GG121" s="432" t="str">
        <f t="shared" si="382"/>
        <v/>
      </c>
      <c r="GH121" s="432" t="str">
        <f t="shared" si="382"/>
        <v/>
      </c>
      <c r="GI121" s="432" t="str">
        <f t="shared" si="382"/>
        <v/>
      </c>
      <c r="GJ121" s="432" t="str">
        <f t="shared" si="382"/>
        <v/>
      </c>
      <c r="GK121" s="432" t="str">
        <f t="shared" si="382"/>
        <v/>
      </c>
      <c r="GL121" s="432" t="str">
        <f t="shared" si="382"/>
        <v/>
      </c>
      <c r="GM121" s="432" t="str">
        <f t="shared" si="382"/>
        <v/>
      </c>
      <c r="GN121" s="432" t="str">
        <f t="shared" si="382"/>
        <v/>
      </c>
      <c r="GO121" s="432" t="str">
        <f t="shared" si="382"/>
        <v/>
      </c>
      <c r="GP121" s="432" t="str">
        <f t="shared" si="382"/>
        <v/>
      </c>
      <c r="GQ121" s="432" t="str">
        <f t="shared" si="383"/>
        <v/>
      </c>
      <c r="GR121" s="432" t="str">
        <f t="shared" si="383"/>
        <v/>
      </c>
      <c r="GS121" s="432" t="str">
        <f t="shared" si="383"/>
        <v/>
      </c>
      <c r="GT121" s="432" t="str">
        <f t="shared" si="383"/>
        <v/>
      </c>
      <c r="GU121" s="432" t="str">
        <f t="shared" si="383"/>
        <v/>
      </c>
      <c r="GV121" s="432" t="str">
        <f t="shared" si="383"/>
        <v/>
      </c>
      <c r="GW121" s="432" t="str">
        <f t="shared" si="383"/>
        <v/>
      </c>
      <c r="GX121" s="432" t="str">
        <f t="shared" si="383"/>
        <v/>
      </c>
      <c r="GY121" s="432" t="str">
        <f t="shared" si="383"/>
        <v/>
      </c>
      <c r="GZ121" s="432" t="str">
        <f t="shared" si="383"/>
        <v/>
      </c>
      <c r="HA121" s="432" t="str">
        <f t="shared" si="384"/>
        <v/>
      </c>
      <c r="HB121" s="432" t="str">
        <f t="shared" si="384"/>
        <v/>
      </c>
      <c r="HC121" s="432" t="str">
        <f t="shared" si="384"/>
        <v/>
      </c>
      <c r="HD121" s="432" t="str">
        <f t="shared" si="384"/>
        <v/>
      </c>
      <c r="HE121" s="432" t="str">
        <f t="shared" si="384"/>
        <v/>
      </c>
      <c r="HF121" s="432" t="str">
        <f t="shared" si="384"/>
        <v/>
      </c>
      <c r="HG121" s="432" t="str">
        <f t="shared" si="384"/>
        <v/>
      </c>
      <c r="HH121" s="432" t="str">
        <f t="shared" si="384"/>
        <v/>
      </c>
      <c r="HI121" s="432" t="str">
        <f t="shared" si="384"/>
        <v/>
      </c>
      <c r="HJ121" s="432" t="str">
        <f t="shared" si="384"/>
        <v/>
      </c>
      <c r="HK121" s="432" t="str">
        <f t="shared" si="385"/>
        <v/>
      </c>
      <c r="HL121" s="432" t="str">
        <f t="shared" si="385"/>
        <v/>
      </c>
      <c r="HM121" s="432" t="str">
        <f t="shared" si="385"/>
        <v/>
      </c>
      <c r="HN121" s="432" t="str">
        <f t="shared" si="385"/>
        <v/>
      </c>
      <c r="HO121" s="432" t="str">
        <f t="shared" si="385"/>
        <v/>
      </c>
      <c r="HP121" s="432" t="str">
        <f t="shared" si="385"/>
        <v/>
      </c>
      <c r="HQ121" s="432" t="str">
        <f t="shared" si="385"/>
        <v/>
      </c>
      <c r="HR121" s="432" t="str">
        <f t="shared" si="385"/>
        <v/>
      </c>
      <c r="HS121" s="432" t="str">
        <f t="shared" si="385"/>
        <v/>
      </c>
      <c r="HT121" s="432" t="str">
        <f t="shared" si="385"/>
        <v/>
      </c>
      <c r="HU121" s="432" t="str">
        <f t="shared" si="386"/>
        <v/>
      </c>
      <c r="HV121" s="432" t="str">
        <f t="shared" si="386"/>
        <v/>
      </c>
      <c r="HW121" s="432" t="str">
        <f t="shared" si="386"/>
        <v/>
      </c>
      <c r="HX121" s="432" t="str">
        <f t="shared" si="386"/>
        <v/>
      </c>
      <c r="HY121" s="432" t="str">
        <f t="shared" si="386"/>
        <v/>
      </c>
      <c r="HZ121" s="432" t="str">
        <f t="shared" si="386"/>
        <v/>
      </c>
      <c r="IA121" s="432" t="str">
        <f t="shared" si="386"/>
        <v/>
      </c>
      <c r="IB121" s="432" t="str">
        <f t="shared" si="386"/>
        <v/>
      </c>
      <c r="IC121" s="432" t="str">
        <f t="shared" si="386"/>
        <v/>
      </c>
      <c r="ID121" s="432" t="str">
        <f t="shared" si="386"/>
        <v/>
      </c>
      <c r="IE121" s="432" t="str">
        <f t="shared" si="387"/>
        <v/>
      </c>
      <c r="IF121" s="432" t="str">
        <f t="shared" si="387"/>
        <v/>
      </c>
      <c r="IG121" s="432" t="str">
        <f t="shared" si="387"/>
        <v/>
      </c>
      <c r="IH121" s="432" t="str">
        <f t="shared" si="387"/>
        <v/>
      </c>
      <c r="II121" s="432" t="str">
        <f t="shared" si="387"/>
        <v/>
      </c>
      <c r="IJ121" s="432" t="str">
        <f t="shared" si="387"/>
        <v/>
      </c>
      <c r="IK121" s="432" t="str">
        <f t="shared" si="387"/>
        <v/>
      </c>
      <c r="IL121" s="432" t="str">
        <f t="shared" si="387"/>
        <v/>
      </c>
      <c r="IM121" s="432" t="str">
        <f t="shared" si="387"/>
        <v/>
      </c>
      <c r="IN121" s="432" t="str">
        <f t="shared" si="387"/>
        <v/>
      </c>
      <c r="IO121" s="432" t="str">
        <f t="shared" si="388"/>
        <v/>
      </c>
      <c r="IP121" s="432" t="str">
        <f t="shared" si="388"/>
        <v/>
      </c>
      <c r="IQ121" s="432" t="str">
        <f t="shared" si="388"/>
        <v/>
      </c>
      <c r="IR121" s="432" t="str">
        <f t="shared" si="388"/>
        <v/>
      </c>
      <c r="IS121" s="432" t="str">
        <f t="shared" si="388"/>
        <v/>
      </c>
      <c r="IT121" s="432" t="str">
        <f t="shared" si="388"/>
        <v/>
      </c>
      <c r="IU121" s="432" t="str">
        <f t="shared" si="388"/>
        <v/>
      </c>
      <c r="IV121" s="432" t="str">
        <f t="shared" si="388"/>
        <v/>
      </c>
      <c r="IW121" s="432" t="str">
        <f t="shared" si="388"/>
        <v/>
      </c>
      <c r="IX121" s="432" t="str">
        <f t="shared" si="388"/>
        <v/>
      </c>
      <c r="IY121" s="432" t="str">
        <f t="shared" si="389"/>
        <v/>
      </c>
      <c r="IZ121" s="432" t="str">
        <f t="shared" si="389"/>
        <v/>
      </c>
      <c r="JA121" s="432" t="str">
        <f t="shared" si="389"/>
        <v/>
      </c>
      <c r="JB121" s="432" t="str">
        <f t="shared" si="389"/>
        <v/>
      </c>
      <c r="JC121" s="432" t="str">
        <f t="shared" si="389"/>
        <v/>
      </c>
      <c r="JD121" s="432" t="str">
        <f t="shared" si="389"/>
        <v/>
      </c>
      <c r="JE121" s="432" t="str">
        <f t="shared" si="389"/>
        <v/>
      </c>
      <c r="JF121" s="432" t="str">
        <f t="shared" si="389"/>
        <v/>
      </c>
      <c r="JG121" s="432" t="str">
        <f t="shared" si="389"/>
        <v/>
      </c>
      <c r="JH121" s="432" t="str">
        <f t="shared" si="389"/>
        <v/>
      </c>
      <c r="JI121" s="432" t="str">
        <f t="shared" si="390"/>
        <v/>
      </c>
      <c r="JJ121" s="432" t="str">
        <f t="shared" si="390"/>
        <v/>
      </c>
      <c r="JK121" s="432" t="str">
        <f t="shared" si="390"/>
        <v/>
      </c>
      <c r="JL121" s="432" t="str">
        <f t="shared" si="390"/>
        <v/>
      </c>
      <c r="JM121" s="432" t="str">
        <f t="shared" si="390"/>
        <v/>
      </c>
      <c r="JN121" s="432" t="str">
        <f t="shared" si="390"/>
        <v/>
      </c>
      <c r="JO121" s="432" t="str">
        <f t="shared" si="390"/>
        <v/>
      </c>
      <c r="JP121" s="432" t="str">
        <f t="shared" si="390"/>
        <v/>
      </c>
      <c r="JQ121" s="432" t="str">
        <f t="shared" si="390"/>
        <v/>
      </c>
      <c r="JR121" s="432" t="str">
        <f t="shared" si="390"/>
        <v/>
      </c>
      <c r="JS121" s="432" t="str">
        <f t="shared" si="391"/>
        <v/>
      </c>
      <c r="JT121" s="432" t="str">
        <f t="shared" si="391"/>
        <v/>
      </c>
      <c r="JU121" s="432" t="str">
        <f t="shared" si="391"/>
        <v/>
      </c>
      <c r="JV121" s="432" t="str">
        <f t="shared" si="391"/>
        <v/>
      </c>
      <c r="JW121" s="432" t="str">
        <f t="shared" si="391"/>
        <v/>
      </c>
      <c r="JX121" s="432" t="str">
        <f t="shared" si="391"/>
        <v/>
      </c>
      <c r="JY121" s="432" t="str">
        <f t="shared" si="391"/>
        <v/>
      </c>
      <c r="JZ121" s="432" t="str">
        <f t="shared" si="391"/>
        <v/>
      </c>
      <c r="KA121" s="432" t="str">
        <f t="shared" si="391"/>
        <v/>
      </c>
      <c r="KB121" s="432" t="str">
        <f t="shared" si="391"/>
        <v/>
      </c>
      <c r="KC121" s="432" t="str">
        <f t="shared" si="392"/>
        <v/>
      </c>
      <c r="KD121" s="432" t="str">
        <f t="shared" si="392"/>
        <v/>
      </c>
      <c r="KE121" s="432" t="str">
        <f t="shared" si="392"/>
        <v/>
      </c>
      <c r="KF121" s="432" t="str">
        <f t="shared" si="392"/>
        <v/>
      </c>
      <c r="KG121" s="432" t="str">
        <f t="shared" si="392"/>
        <v/>
      </c>
      <c r="KH121" s="432" t="str">
        <f t="shared" si="392"/>
        <v/>
      </c>
      <c r="KI121" s="432" t="str">
        <f t="shared" si="392"/>
        <v/>
      </c>
      <c r="KJ121" s="432" t="str">
        <f t="shared" si="392"/>
        <v/>
      </c>
      <c r="KK121" s="432" t="str">
        <f t="shared" si="392"/>
        <v/>
      </c>
      <c r="KL121" s="432" t="str">
        <f t="shared" si="392"/>
        <v/>
      </c>
      <c r="KM121" s="432" t="str">
        <f t="shared" si="393"/>
        <v/>
      </c>
      <c r="KN121" s="432" t="str">
        <f t="shared" si="393"/>
        <v/>
      </c>
      <c r="KO121" s="432" t="str">
        <f t="shared" si="393"/>
        <v/>
      </c>
      <c r="KP121" s="432" t="str">
        <f t="shared" si="393"/>
        <v/>
      </c>
      <c r="KQ121" s="432" t="str">
        <f t="shared" si="393"/>
        <v/>
      </c>
      <c r="KR121" s="432" t="str">
        <f t="shared" si="393"/>
        <v/>
      </c>
      <c r="KS121" s="432" t="str">
        <f t="shared" si="393"/>
        <v/>
      </c>
      <c r="KT121" s="432" t="str">
        <f t="shared" si="393"/>
        <v/>
      </c>
      <c r="KU121" s="432" t="str">
        <f t="shared" si="393"/>
        <v/>
      </c>
      <c r="KV121" s="432" t="str">
        <f t="shared" si="393"/>
        <v/>
      </c>
      <c r="KW121" s="432" t="str">
        <f t="shared" si="394"/>
        <v/>
      </c>
      <c r="KX121" s="432" t="str">
        <f t="shared" si="394"/>
        <v/>
      </c>
      <c r="KY121" s="432" t="str">
        <f t="shared" si="394"/>
        <v/>
      </c>
      <c r="KZ121" s="432" t="str">
        <f t="shared" si="394"/>
        <v/>
      </c>
      <c r="LA121" s="432" t="str">
        <f t="shared" si="394"/>
        <v/>
      </c>
      <c r="LB121" s="432" t="str">
        <f t="shared" si="394"/>
        <v/>
      </c>
      <c r="LC121" s="432" t="str">
        <f t="shared" si="394"/>
        <v/>
      </c>
      <c r="LD121" s="432" t="str">
        <f t="shared" si="394"/>
        <v/>
      </c>
      <c r="LE121" s="432" t="str">
        <f t="shared" si="394"/>
        <v/>
      </c>
      <c r="LF121" s="432" t="str">
        <f t="shared" si="394"/>
        <v/>
      </c>
      <c r="LG121" s="432" t="str">
        <f t="shared" si="395"/>
        <v/>
      </c>
      <c r="LH121" s="432" t="str">
        <f t="shared" si="395"/>
        <v/>
      </c>
      <c r="LI121" s="432" t="str">
        <f t="shared" si="395"/>
        <v/>
      </c>
      <c r="LJ121" s="432" t="str">
        <f t="shared" si="395"/>
        <v/>
      </c>
      <c r="LK121" s="432" t="str">
        <f t="shared" si="395"/>
        <v/>
      </c>
      <c r="LL121" s="432" t="str">
        <f t="shared" si="395"/>
        <v/>
      </c>
      <c r="LM121" s="432" t="str">
        <f t="shared" si="395"/>
        <v/>
      </c>
      <c r="LN121" s="432" t="str">
        <f t="shared" si="395"/>
        <v/>
      </c>
      <c r="LO121" s="432" t="str">
        <f t="shared" si="395"/>
        <v/>
      </c>
      <c r="LP121" s="432" t="str">
        <f t="shared" si="395"/>
        <v/>
      </c>
      <c r="LQ121" s="432" t="str">
        <f t="shared" si="396"/>
        <v/>
      </c>
      <c r="LR121" s="432" t="str">
        <f t="shared" si="396"/>
        <v/>
      </c>
      <c r="LS121" s="432" t="str">
        <f t="shared" si="396"/>
        <v/>
      </c>
      <c r="LT121" s="432" t="str">
        <f t="shared" si="396"/>
        <v/>
      </c>
      <c r="LU121" s="432" t="str">
        <f t="shared" si="396"/>
        <v/>
      </c>
      <c r="LV121" s="432" t="str">
        <f t="shared" si="396"/>
        <v/>
      </c>
      <c r="LW121" s="432" t="str">
        <f t="shared" si="396"/>
        <v/>
      </c>
      <c r="LX121" s="432" t="str">
        <f t="shared" si="396"/>
        <v/>
      </c>
      <c r="LY121" s="432" t="str">
        <f t="shared" si="396"/>
        <v/>
      </c>
      <c r="LZ121" s="432" t="str">
        <f t="shared" si="396"/>
        <v/>
      </c>
      <c r="MA121" s="432" t="str">
        <f t="shared" si="397"/>
        <v/>
      </c>
      <c r="MB121" s="432" t="str">
        <f t="shared" si="397"/>
        <v/>
      </c>
      <c r="MC121" s="432" t="str">
        <f t="shared" si="397"/>
        <v/>
      </c>
      <c r="MD121" s="432" t="str">
        <f t="shared" si="397"/>
        <v/>
      </c>
      <c r="ME121" s="432" t="str">
        <f t="shared" si="397"/>
        <v/>
      </c>
      <c r="MF121" s="432" t="str">
        <f t="shared" si="397"/>
        <v/>
      </c>
      <c r="MG121" s="432" t="str">
        <f t="shared" si="397"/>
        <v/>
      </c>
      <c r="MH121" s="432" t="str">
        <f t="shared" si="397"/>
        <v/>
      </c>
      <c r="MI121" s="432" t="str">
        <f t="shared" si="397"/>
        <v/>
      </c>
      <c r="MJ121" s="432" t="str">
        <f t="shared" si="397"/>
        <v/>
      </c>
      <c r="MK121" s="432" t="str">
        <f t="shared" si="398"/>
        <v/>
      </c>
      <c r="ML121" s="432" t="str">
        <f t="shared" si="398"/>
        <v/>
      </c>
      <c r="MM121" s="432" t="str">
        <f t="shared" si="398"/>
        <v/>
      </c>
      <c r="MN121" s="432" t="str">
        <f t="shared" si="398"/>
        <v/>
      </c>
      <c r="MO121" s="432" t="str">
        <f t="shared" si="398"/>
        <v/>
      </c>
      <c r="MP121" s="432" t="str">
        <f t="shared" si="398"/>
        <v/>
      </c>
      <c r="MQ121" s="432" t="str">
        <f t="shared" si="398"/>
        <v/>
      </c>
      <c r="MR121" s="432" t="str">
        <f t="shared" si="398"/>
        <v/>
      </c>
      <c r="MS121" s="432" t="str">
        <f t="shared" si="398"/>
        <v/>
      </c>
      <c r="MT121" s="432" t="str">
        <f t="shared" si="398"/>
        <v/>
      </c>
      <c r="MU121" s="432" t="str">
        <f t="shared" si="399"/>
        <v/>
      </c>
      <c r="MV121" s="432" t="str">
        <f t="shared" si="399"/>
        <v/>
      </c>
      <c r="MW121" s="432" t="str">
        <f t="shared" si="399"/>
        <v/>
      </c>
      <c r="MX121" s="432" t="str">
        <f t="shared" si="399"/>
        <v/>
      </c>
      <c r="MY121" s="432" t="str">
        <f t="shared" si="399"/>
        <v/>
      </c>
      <c r="MZ121" s="432" t="str">
        <f t="shared" si="399"/>
        <v/>
      </c>
      <c r="NA121" s="432" t="str">
        <f t="shared" si="399"/>
        <v/>
      </c>
      <c r="NB121" s="432" t="str">
        <f t="shared" si="399"/>
        <v/>
      </c>
      <c r="NC121" s="432" t="str">
        <f t="shared" si="399"/>
        <v/>
      </c>
      <c r="ND121" s="432" t="str">
        <f t="shared" si="399"/>
        <v/>
      </c>
      <c r="NE121" s="432" t="str">
        <f t="shared" si="400"/>
        <v/>
      </c>
      <c r="NF121" s="432" t="str">
        <f t="shared" si="400"/>
        <v/>
      </c>
      <c r="NG121" s="432" t="str">
        <f t="shared" si="400"/>
        <v/>
      </c>
      <c r="NH121" s="432" t="str">
        <f t="shared" si="400"/>
        <v/>
      </c>
      <c r="NI121" s="432" t="str">
        <f t="shared" si="400"/>
        <v/>
      </c>
      <c r="NJ121" s="432" t="str">
        <f t="shared" si="400"/>
        <v/>
      </c>
      <c r="NK121" s="432" t="str">
        <f t="shared" si="400"/>
        <v/>
      </c>
      <c r="NL121" s="432" t="str">
        <f t="shared" si="400"/>
        <v/>
      </c>
      <c r="NM121" s="432" t="str">
        <f t="shared" si="400"/>
        <v/>
      </c>
      <c r="NN121" s="432" t="str">
        <f t="shared" si="400"/>
        <v/>
      </c>
      <c r="NO121" s="432" t="str">
        <f t="shared" si="401"/>
        <v/>
      </c>
      <c r="NP121" s="432" t="str">
        <f t="shared" si="401"/>
        <v/>
      </c>
      <c r="NQ121" s="432" t="str">
        <f t="shared" si="401"/>
        <v/>
      </c>
      <c r="NR121" s="432" t="str">
        <f t="shared" si="401"/>
        <v/>
      </c>
      <c r="NS121" s="432" t="str">
        <f t="shared" si="401"/>
        <v/>
      </c>
      <c r="NT121" s="432" t="str">
        <f t="shared" si="401"/>
        <v/>
      </c>
      <c r="NU121" s="432" t="str">
        <f t="shared" si="401"/>
        <v/>
      </c>
      <c r="NV121" s="432" t="str">
        <f t="shared" si="401"/>
        <v/>
      </c>
      <c r="NW121" s="432" t="str">
        <f t="shared" si="401"/>
        <v/>
      </c>
      <c r="NX121" s="432" t="str">
        <f t="shared" si="401"/>
        <v/>
      </c>
      <c r="NY121" s="432" t="str">
        <f t="shared" si="402"/>
        <v/>
      </c>
      <c r="NZ121" s="432" t="str">
        <f t="shared" si="402"/>
        <v/>
      </c>
      <c r="OA121" s="432" t="str">
        <f t="shared" si="402"/>
        <v/>
      </c>
      <c r="OB121" s="432" t="str">
        <f t="shared" si="402"/>
        <v/>
      </c>
      <c r="OC121" s="432" t="str">
        <f t="shared" si="402"/>
        <v/>
      </c>
      <c r="OD121" s="432" t="str">
        <f t="shared" si="402"/>
        <v/>
      </c>
      <c r="OE121" s="432" t="str">
        <f t="shared" si="402"/>
        <v/>
      </c>
      <c r="OF121" s="432" t="str">
        <f t="shared" si="402"/>
        <v/>
      </c>
      <c r="OG121" s="432" t="str">
        <f t="shared" si="402"/>
        <v/>
      </c>
      <c r="OH121" s="432" t="str">
        <f t="shared" si="402"/>
        <v/>
      </c>
      <c r="OI121" s="432" t="str">
        <f t="shared" si="403"/>
        <v/>
      </c>
      <c r="OJ121" s="432" t="str">
        <f t="shared" si="403"/>
        <v/>
      </c>
      <c r="OK121" s="432" t="str">
        <f t="shared" si="403"/>
        <v/>
      </c>
      <c r="OL121" s="432" t="str">
        <f t="shared" si="403"/>
        <v/>
      </c>
      <c r="OM121" s="432" t="str">
        <f t="shared" si="403"/>
        <v/>
      </c>
      <c r="ON121" s="432" t="str">
        <f t="shared" si="403"/>
        <v/>
      </c>
      <c r="OO121" s="432" t="str">
        <f t="shared" si="403"/>
        <v/>
      </c>
      <c r="OP121" s="432" t="str">
        <f t="shared" si="403"/>
        <v/>
      </c>
      <c r="OQ121" s="432" t="str">
        <f t="shared" si="403"/>
        <v/>
      </c>
      <c r="OR121" s="432" t="str">
        <f t="shared" si="403"/>
        <v/>
      </c>
      <c r="OS121" s="432" t="str">
        <f t="shared" si="404"/>
        <v/>
      </c>
      <c r="OT121" s="432" t="str">
        <f t="shared" si="404"/>
        <v/>
      </c>
      <c r="OU121" s="432" t="str">
        <f t="shared" si="404"/>
        <v/>
      </c>
      <c r="OV121" s="432" t="str">
        <f t="shared" si="404"/>
        <v/>
      </c>
      <c r="OW121" s="432" t="str">
        <f t="shared" si="404"/>
        <v/>
      </c>
      <c r="OX121" s="432" t="str">
        <f t="shared" si="404"/>
        <v/>
      </c>
      <c r="OY121" s="432" t="str">
        <f t="shared" si="404"/>
        <v/>
      </c>
      <c r="OZ121" s="432" t="str">
        <f t="shared" si="404"/>
        <v/>
      </c>
      <c r="PA121" s="432" t="str">
        <f t="shared" si="404"/>
        <v/>
      </c>
      <c r="PB121" s="432" t="str">
        <f t="shared" si="404"/>
        <v/>
      </c>
      <c r="PC121" s="432" t="str">
        <f t="shared" si="404"/>
        <v/>
      </c>
      <c r="PD121" s="432" t="str">
        <f t="shared" si="404"/>
        <v/>
      </c>
      <c r="PE121" s="432" t="str">
        <f t="shared" si="404"/>
        <v/>
      </c>
    </row>
    <row r="122" spans="1:421" ht="15.6">
      <c r="A122" s="549"/>
      <c r="B122" s="550"/>
      <c r="C122" s="948"/>
      <c r="D122" s="550"/>
      <c r="E122" s="554"/>
      <c r="F122" s="550"/>
      <c r="G122" s="551"/>
      <c r="H122" s="552"/>
      <c r="I122" s="553"/>
      <c r="J122" s="554"/>
      <c r="K122" s="554" t="str">
        <f t="shared" si="284"/>
        <v/>
      </c>
      <c r="L122" s="657" t="str">
        <f t="shared" si="285"/>
        <v/>
      </c>
      <c r="M122" s="952" t="str">
        <f t="shared" si="283"/>
        <v/>
      </c>
      <c r="N122" s="952" t="str">
        <f t="shared" si="286"/>
        <v/>
      </c>
      <c r="O122" s="1487"/>
      <c r="P122" s="1487"/>
      <c r="Q122" s="98"/>
      <c r="R122" s="167" t="str">
        <f t="shared" si="287"/>
        <v/>
      </c>
      <c r="S122" s="167" t="str">
        <f t="shared" si="288"/>
        <v/>
      </c>
      <c r="T122" s="167" t="str">
        <f t="shared" si="289"/>
        <v/>
      </c>
      <c r="U122" s="167" t="str">
        <f t="shared" si="290"/>
        <v/>
      </c>
      <c r="V122" s="85" t="s">
        <v>723</v>
      </c>
      <c r="W122" s="450">
        <v>15.5</v>
      </c>
      <c r="X122" s="167" t="str">
        <f t="shared" si="291"/>
        <v/>
      </c>
      <c r="Y122" s="167" t="str">
        <f t="shared" si="292"/>
        <v/>
      </c>
      <c r="Z122" s="167" t="str">
        <f t="shared" si="293"/>
        <v/>
      </c>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432" t="str">
        <f t="shared" si="368"/>
        <v/>
      </c>
      <c r="AX122" s="432" t="str">
        <f t="shared" si="368"/>
        <v/>
      </c>
      <c r="AY122" s="432" t="str">
        <f t="shared" si="368"/>
        <v/>
      </c>
      <c r="AZ122" s="432" t="str">
        <f t="shared" si="368"/>
        <v/>
      </c>
      <c r="BA122" s="432" t="str">
        <f t="shared" si="368"/>
        <v/>
      </c>
      <c r="BB122" s="432" t="str">
        <f t="shared" si="368"/>
        <v/>
      </c>
      <c r="BC122" s="432" t="str">
        <f t="shared" si="368"/>
        <v/>
      </c>
      <c r="BD122" s="432" t="str">
        <f t="shared" si="368"/>
        <v/>
      </c>
      <c r="BE122" s="432" t="str">
        <f t="shared" si="368"/>
        <v/>
      </c>
      <c r="BF122" s="432" t="str">
        <f t="shared" si="368"/>
        <v/>
      </c>
      <c r="BG122" s="432" t="str">
        <f t="shared" si="369"/>
        <v/>
      </c>
      <c r="BH122" s="432" t="str">
        <f t="shared" si="369"/>
        <v/>
      </c>
      <c r="BI122" s="432" t="str">
        <f t="shared" si="369"/>
        <v/>
      </c>
      <c r="BJ122" s="432" t="str">
        <f t="shared" si="369"/>
        <v/>
      </c>
      <c r="BK122" s="432" t="str">
        <f t="shared" si="369"/>
        <v/>
      </c>
      <c r="BL122" s="432" t="str">
        <f t="shared" si="369"/>
        <v/>
      </c>
      <c r="BM122" s="432" t="str">
        <f t="shared" si="369"/>
        <v/>
      </c>
      <c r="BN122" s="432" t="str">
        <f t="shared" si="369"/>
        <v/>
      </c>
      <c r="BO122" s="432" t="str">
        <f t="shared" si="369"/>
        <v/>
      </c>
      <c r="BP122" s="432" t="str">
        <f t="shared" si="369"/>
        <v/>
      </c>
      <c r="BQ122" s="432" t="str">
        <f t="shared" si="370"/>
        <v/>
      </c>
      <c r="BR122" s="432" t="str">
        <f t="shared" si="370"/>
        <v/>
      </c>
      <c r="BS122" s="432" t="str">
        <f t="shared" si="370"/>
        <v/>
      </c>
      <c r="BT122" s="432" t="str">
        <f t="shared" si="370"/>
        <v/>
      </c>
      <c r="BU122" s="432" t="str">
        <f t="shared" si="370"/>
        <v/>
      </c>
      <c r="BV122" s="432" t="str">
        <f t="shared" si="370"/>
        <v/>
      </c>
      <c r="BW122" s="432" t="str">
        <f t="shared" si="370"/>
        <v/>
      </c>
      <c r="BX122" s="432" t="str">
        <f t="shared" si="370"/>
        <v/>
      </c>
      <c r="BY122" s="432" t="str">
        <f t="shared" si="370"/>
        <v/>
      </c>
      <c r="BZ122" s="432" t="str">
        <f t="shared" si="370"/>
        <v/>
      </c>
      <c r="CA122" s="432" t="str">
        <f t="shared" si="371"/>
        <v/>
      </c>
      <c r="CB122" s="432" t="str">
        <f t="shared" si="371"/>
        <v/>
      </c>
      <c r="CC122" s="432" t="str">
        <f t="shared" si="371"/>
        <v/>
      </c>
      <c r="CD122" s="432" t="str">
        <f t="shared" si="371"/>
        <v/>
      </c>
      <c r="CE122" s="432" t="str">
        <f t="shared" si="371"/>
        <v/>
      </c>
      <c r="CF122" s="432" t="str">
        <f t="shared" si="371"/>
        <v/>
      </c>
      <c r="CG122" s="432" t="str">
        <f t="shared" si="371"/>
        <v/>
      </c>
      <c r="CH122" s="432" t="str">
        <f t="shared" si="371"/>
        <v/>
      </c>
      <c r="CI122" s="432" t="str">
        <f t="shared" si="371"/>
        <v/>
      </c>
      <c r="CJ122" s="432" t="str">
        <f t="shared" si="371"/>
        <v/>
      </c>
      <c r="CK122" s="432" t="str">
        <f t="shared" si="372"/>
        <v/>
      </c>
      <c r="CL122" s="432" t="str">
        <f t="shared" si="372"/>
        <v/>
      </c>
      <c r="CM122" s="432" t="str">
        <f t="shared" si="372"/>
        <v/>
      </c>
      <c r="CN122" s="432" t="str">
        <f t="shared" si="372"/>
        <v/>
      </c>
      <c r="CO122" s="432" t="str">
        <f t="shared" si="372"/>
        <v/>
      </c>
      <c r="CP122" s="432" t="str">
        <f t="shared" si="372"/>
        <v/>
      </c>
      <c r="CQ122" s="432" t="str">
        <f t="shared" si="372"/>
        <v/>
      </c>
      <c r="CR122" s="432" t="str">
        <f t="shared" si="372"/>
        <v/>
      </c>
      <c r="CS122" s="432" t="str">
        <f t="shared" si="372"/>
        <v/>
      </c>
      <c r="CT122" s="432" t="str">
        <f t="shared" si="372"/>
        <v/>
      </c>
      <c r="CU122" s="432" t="str">
        <f t="shared" si="373"/>
        <v/>
      </c>
      <c r="CV122" s="432" t="str">
        <f t="shared" si="373"/>
        <v/>
      </c>
      <c r="CW122" s="432" t="str">
        <f t="shared" si="373"/>
        <v/>
      </c>
      <c r="CX122" s="432" t="str">
        <f t="shared" si="373"/>
        <v/>
      </c>
      <c r="CY122" s="432" t="str">
        <f t="shared" si="373"/>
        <v/>
      </c>
      <c r="CZ122" s="432" t="str">
        <f t="shared" si="373"/>
        <v/>
      </c>
      <c r="DA122" s="432" t="str">
        <f t="shared" si="373"/>
        <v/>
      </c>
      <c r="DB122" s="432" t="str">
        <f t="shared" si="373"/>
        <v/>
      </c>
      <c r="DC122" s="432" t="str">
        <f t="shared" si="373"/>
        <v/>
      </c>
      <c r="DD122" s="432" t="str">
        <f t="shared" si="373"/>
        <v/>
      </c>
      <c r="DE122" s="432" t="str">
        <f t="shared" si="374"/>
        <v/>
      </c>
      <c r="DF122" s="432" t="str">
        <f t="shared" si="374"/>
        <v/>
      </c>
      <c r="DG122" s="432" t="str">
        <f t="shared" si="374"/>
        <v/>
      </c>
      <c r="DH122" s="432" t="str">
        <f t="shared" si="374"/>
        <v/>
      </c>
      <c r="DI122" s="432" t="str">
        <f t="shared" si="374"/>
        <v/>
      </c>
      <c r="DJ122" s="432" t="str">
        <f t="shared" si="374"/>
        <v/>
      </c>
      <c r="DK122" s="432" t="str">
        <f t="shared" si="374"/>
        <v/>
      </c>
      <c r="DL122" s="432" t="str">
        <f t="shared" si="374"/>
        <v/>
      </c>
      <c r="DM122" s="432" t="str">
        <f t="shared" si="374"/>
        <v/>
      </c>
      <c r="DN122" s="432" t="str">
        <f t="shared" si="374"/>
        <v/>
      </c>
      <c r="DO122" s="432" t="str">
        <f t="shared" si="375"/>
        <v/>
      </c>
      <c r="DP122" s="432" t="str">
        <f t="shared" si="375"/>
        <v/>
      </c>
      <c r="DQ122" s="432" t="str">
        <f t="shared" si="375"/>
        <v/>
      </c>
      <c r="DR122" s="432" t="str">
        <f t="shared" si="375"/>
        <v/>
      </c>
      <c r="DS122" s="432" t="str">
        <f t="shared" si="375"/>
        <v/>
      </c>
      <c r="DT122" s="432" t="str">
        <f t="shared" si="375"/>
        <v/>
      </c>
      <c r="DU122" s="432" t="str">
        <f t="shared" si="375"/>
        <v/>
      </c>
      <c r="DV122" s="432" t="str">
        <f t="shared" si="375"/>
        <v/>
      </c>
      <c r="DW122" s="432" t="str">
        <f t="shared" si="375"/>
        <v/>
      </c>
      <c r="DX122" s="432" t="str">
        <f t="shared" si="375"/>
        <v/>
      </c>
      <c r="DY122" s="432" t="str">
        <f t="shared" si="376"/>
        <v/>
      </c>
      <c r="DZ122" s="432" t="str">
        <f t="shared" si="376"/>
        <v/>
      </c>
      <c r="EA122" s="432" t="str">
        <f t="shared" si="376"/>
        <v/>
      </c>
      <c r="EB122" s="432" t="str">
        <f t="shared" si="376"/>
        <v/>
      </c>
      <c r="EC122" s="432" t="str">
        <f t="shared" si="376"/>
        <v/>
      </c>
      <c r="ED122" s="432" t="str">
        <f t="shared" si="376"/>
        <v/>
      </c>
      <c r="EE122" s="432" t="str">
        <f t="shared" si="376"/>
        <v/>
      </c>
      <c r="EF122" s="432" t="str">
        <f t="shared" si="376"/>
        <v/>
      </c>
      <c r="EG122" s="432" t="str">
        <f t="shared" si="376"/>
        <v/>
      </c>
      <c r="EH122" s="432" t="str">
        <f t="shared" si="376"/>
        <v/>
      </c>
      <c r="EI122" s="432" t="str">
        <f t="shared" si="377"/>
        <v/>
      </c>
      <c r="EJ122" s="432" t="str">
        <f t="shared" si="377"/>
        <v/>
      </c>
      <c r="EK122" s="432" t="str">
        <f t="shared" si="377"/>
        <v/>
      </c>
      <c r="EL122" s="432" t="str">
        <f t="shared" si="377"/>
        <v/>
      </c>
      <c r="EM122" s="432" t="str">
        <f t="shared" si="377"/>
        <v/>
      </c>
      <c r="EN122" s="432" t="str">
        <f t="shared" si="377"/>
        <v/>
      </c>
      <c r="EO122" s="432" t="str">
        <f t="shared" si="377"/>
        <v/>
      </c>
      <c r="EP122" s="432" t="str">
        <f t="shared" si="377"/>
        <v/>
      </c>
      <c r="EQ122" s="432" t="str">
        <f t="shared" si="377"/>
        <v/>
      </c>
      <c r="ER122" s="432" t="str">
        <f t="shared" si="377"/>
        <v/>
      </c>
      <c r="ES122" s="432" t="str">
        <f t="shared" si="378"/>
        <v/>
      </c>
      <c r="ET122" s="432" t="str">
        <f t="shared" si="378"/>
        <v/>
      </c>
      <c r="EU122" s="432" t="str">
        <f t="shared" si="378"/>
        <v/>
      </c>
      <c r="EV122" s="432" t="str">
        <f t="shared" si="378"/>
        <v/>
      </c>
      <c r="EW122" s="432" t="str">
        <f t="shared" si="378"/>
        <v/>
      </c>
      <c r="EX122" s="432" t="str">
        <f t="shared" si="378"/>
        <v/>
      </c>
      <c r="EY122" s="432" t="str">
        <f t="shared" si="378"/>
        <v/>
      </c>
      <c r="EZ122" s="432" t="str">
        <f t="shared" si="378"/>
        <v/>
      </c>
      <c r="FA122" s="432" t="str">
        <f t="shared" si="378"/>
        <v/>
      </c>
      <c r="FB122" s="432" t="str">
        <f t="shared" si="378"/>
        <v/>
      </c>
      <c r="FC122" s="432" t="str">
        <f t="shared" si="379"/>
        <v/>
      </c>
      <c r="FD122" s="432" t="str">
        <f t="shared" si="379"/>
        <v/>
      </c>
      <c r="FE122" s="432" t="str">
        <f t="shared" si="379"/>
        <v/>
      </c>
      <c r="FF122" s="432" t="str">
        <f t="shared" si="379"/>
        <v/>
      </c>
      <c r="FG122" s="432" t="str">
        <f t="shared" si="379"/>
        <v/>
      </c>
      <c r="FH122" s="432" t="str">
        <f t="shared" si="379"/>
        <v/>
      </c>
      <c r="FI122" s="432" t="str">
        <f t="shared" si="379"/>
        <v/>
      </c>
      <c r="FJ122" s="432" t="str">
        <f t="shared" si="379"/>
        <v/>
      </c>
      <c r="FK122" s="432" t="str">
        <f t="shared" si="379"/>
        <v/>
      </c>
      <c r="FL122" s="432" t="str">
        <f t="shared" si="379"/>
        <v/>
      </c>
      <c r="FM122" s="432" t="str">
        <f t="shared" si="380"/>
        <v/>
      </c>
      <c r="FN122" s="432" t="str">
        <f t="shared" si="380"/>
        <v/>
      </c>
      <c r="FO122" s="432" t="str">
        <f t="shared" si="380"/>
        <v/>
      </c>
      <c r="FP122" s="432" t="str">
        <f t="shared" si="380"/>
        <v/>
      </c>
      <c r="FQ122" s="432" t="str">
        <f t="shared" si="380"/>
        <v/>
      </c>
      <c r="FR122" s="432" t="str">
        <f t="shared" si="380"/>
        <v/>
      </c>
      <c r="FS122" s="432" t="str">
        <f t="shared" si="380"/>
        <v/>
      </c>
      <c r="FT122" s="432" t="str">
        <f t="shared" si="380"/>
        <v/>
      </c>
      <c r="FU122" s="432" t="str">
        <f t="shared" si="380"/>
        <v/>
      </c>
      <c r="FV122" s="432" t="str">
        <f t="shared" si="380"/>
        <v/>
      </c>
      <c r="FW122" s="432" t="str">
        <f t="shared" si="381"/>
        <v/>
      </c>
      <c r="FX122" s="432" t="str">
        <f t="shared" si="381"/>
        <v/>
      </c>
      <c r="FY122" s="432" t="str">
        <f t="shared" si="381"/>
        <v/>
      </c>
      <c r="FZ122" s="432" t="str">
        <f t="shared" si="381"/>
        <v/>
      </c>
      <c r="GA122" s="432" t="str">
        <f t="shared" si="381"/>
        <v/>
      </c>
      <c r="GB122" s="432" t="str">
        <f t="shared" si="381"/>
        <v/>
      </c>
      <c r="GC122" s="432" t="str">
        <f t="shared" si="381"/>
        <v/>
      </c>
      <c r="GD122" s="432" t="str">
        <f t="shared" si="381"/>
        <v/>
      </c>
      <c r="GE122" s="432" t="str">
        <f t="shared" si="381"/>
        <v/>
      </c>
      <c r="GF122" s="432" t="str">
        <f t="shared" si="381"/>
        <v/>
      </c>
      <c r="GG122" s="432" t="str">
        <f t="shared" si="382"/>
        <v/>
      </c>
      <c r="GH122" s="432" t="str">
        <f t="shared" si="382"/>
        <v/>
      </c>
      <c r="GI122" s="432" t="str">
        <f t="shared" si="382"/>
        <v/>
      </c>
      <c r="GJ122" s="432" t="str">
        <f t="shared" si="382"/>
        <v/>
      </c>
      <c r="GK122" s="432" t="str">
        <f t="shared" si="382"/>
        <v/>
      </c>
      <c r="GL122" s="432" t="str">
        <f t="shared" si="382"/>
        <v/>
      </c>
      <c r="GM122" s="432" t="str">
        <f t="shared" si="382"/>
        <v/>
      </c>
      <c r="GN122" s="432" t="str">
        <f t="shared" si="382"/>
        <v/>
      </c>
      <c r="GO122" s="432" t="str">
        <f t="shared" si="382"/>
        <v/>
      </c>
      <c r="GP122" s="432" t="str">
        <f t="shared" si="382"/>
        <v/>
      </c>
      <c r="GQ122" s="432" t="str">
        <f t="shared" si="383"/>
        <v/>
      </c>
      <c r="GR122" s="432" t="str">
        <f t="shared" si="383"/>
        <v/>
      </c>
      <c r="GS122" s="432" t="str">
        <f t="shared" si="383"/>
        <v/>
      </c>
      <c r="GT122" s="432" t="str">
        <f t="shared" si="383"/>
        <v/>
      </c>
      <c r="GU122" s="432" t="str">
        <f t="shared" si="383"/>
        <v/>
      </c>
      <c r="GV122" s="432" t="str">
        <f t="shared" si="383"/>
        <v/>
      </c>
      <c r="GW122" s="432" t="str">
        <f t="shared" si="383"/>
        <v/>
      </c>
      <c r="GX122" s="432" t="str">
        <f t="shared" si="383"/>
        <v/>
      </c>
      <c r="GY122" s="432" t="str">
        <f t="shared" si="383"/>
        <v/>
      </c>
      <c r="GZ122" s="432" t="str">
        <f t="shared" si="383"/>
        <v/>
      </c>
      <c r="HA122" s="432" t="str">
        <f t="shared" si="384"/>
        <v/>
      </c>
      <c r="HB122" s="432" t="str">
        <f t="shared" si="384"/>
        <v/>
      </c>
      <c r="HC122" s="432" t="str">
        <f t="shared" si="384"/>
        <v/>
      </c>
      <c r="HD122" s="432" t="str">
        <f t="shared" si="384"/>
        <v/>
      </c>
      <c r="HE122" s="432" t="str">
        <f t="shared" si="384"/>
        <v/>
      </c>
      <c r="HF122" s="432" t="str">
        <f t="shared" si="384"/>
        <v/>
      </c>
      <c r="HG122" s="432" t="str">
        <f t="shared" si="384"/>
        <v/>
      </c>
      <c r="HH122" s="432" t="str">
        <f t="shared" si="384"/>
        <v/>
      </c>
      <c r="HI122" s="432" t="str">
        <f t="shared" si="384"/>
        <v/>
      </c>
      <c r="HJ122" s="432" t="str">
        <f t="shared" si="384"/>
        <v/>
      </c>
      <c r="HK122" s="432" t="str">
        <f t="shared" si="385"/>
        <v/>
      </c>
      <c r="HL122" s="432" t="str">
        <f t="shared" si="385"/>
        <v/>
      </c>
      <c r="HM122" s="432" t="str">
        <f t="shared" si="385"/>
        <v/>
      </c>
      <c r="HN122" s="432" t="str">
        <f t="shared" si="385"/>
        <v/>
      </c>
      <c r="HO122" s="432" t="str">
        <f t="shared" si="385"/>
        <v/>
      </c>
      <c r="HP122" s="432" t="str">
        <f t="shared" si="385"/>
        <v/>
      </c>
      <c r="HQ122" s="432" t="str">
        <f t="shared" si="385"/>
        <v/>
      </c>
      <c r="HR122" s="432" t="str">
        <f t="shared" si="385"/>
        <v/>
      </c>
      <c r="HS122" s="432" t="str">
        <f t="shared" si="385"/>
        <v/>
      </c>
      <c r="HT122" s="432" t="str">
        <f t="shared" si="385"/>
        <v/>
      </c>
      <c r="HU122" s="432" t="str">
        <f t="shared" si="386"/>
        <v/>
      </c>
      <c r="HV122" s="432" t="str">
        <f t="shared" si="386"/>
        <v/>
      </c>
      <c r="HW122" s="432" t="str">
        <f t="shared" si="386"/>
        <v/>
      </c>
      <c r="HX122" s="432" t="str">
        <f t="shared" si="386"/>
        <v/>
      </c>
      <c r="HY122" s="432" t="str">
        <f t="shared" si="386"/>
        <v/>
      </c>
      <c r="HZ122" s="432" t="str">
        <f t="shared" si="386"/>
        <v/>
      </c>
      <c r="IA122" s="432" t="str">
        <f t="shared" si="386"/>
        <v/>
      </c>
      <c r="IB122" s="432" t="str">
        <f t="shared" si="386"/>
        <v/>
      </c>
      <c r="IC122" s="432" t="str">
        <f t="shared" si="386"/>
        <v/>
      </c>
      <c r="ID122" s="432" t="str">
        <f t="shared" si="386"/>
        <v/>
      </c>
      <c r="IE122" s="432" t="str">
        <f t="shared" si="387"/>
        <v/>
      </c>
      <c r="IF122" s="432" t="str">
        <f t="shared" si="387"/>
        <v/>
      </c>
      <c r="IG122" s="432" t="str">
        <f t="shared" si="387"/>
        <v/>
      </c>
      <c r="IH122" s="432" t="str">
        <f t="shared" si="387"/>
        <v/>
      </c>
      <c r="II122" s="432" t="str">
        <f t="shared" si="387"/>
        <v/>
      </c>
      <c r="IJ122" s="432" t="str">
        <f t="shared" si="387"/>
        <v/>
      </c>
      <c r="IK122" s="432" t="str">
        <f t="shared" si="387"/>
        <v/>
      </c>
      <c r="IL122" s="432" t="str">
        <f t="shared" si="387"/>
        <v/>
      </c>
      <c r="IM122" s="432" t="str">
        <f t="shared" si="387"/>
        <v/>
      </c>
      <c r="IN122" s="432" t="str">
        <f t="shared" si="387"/>
        <v/>
      </c>
      <c r="IO122" s="432" t="str">
        <f t="shared" si="388"/>
        <v/>
      </c>
      <c r="IP122" s="432" t="str">
        <f t="shared" si="388"/>
        <v/>
      </c>
      <c r="IQ122" s="432" t="str">
        <f t="shared" si="388"/>
        <v/>
      </c>
      <c r="IR122" s="432" t="str">
        <f t="shared" si="388"/>
        <v/>
      </c>
      <c r="IS122" s="432" t="str">
        <f t="shared" si="388"/>
        <v/>
      </c>
      <c r="IT122" s="432" t="str">
        <f t="shared" si="388"/>
        <v/>
      </c>
      <c r="IU122" s="432" t="str">
        <f t="shared" si="388"/>
        <v/>
      </c>
      <c r="IV122" s="432" t="str">
        <f t="shared" si="388"/>
        <v/>
      </c>
      <c r="IW122" s="432" t="str">
        <f t="shared" si="388"/>
        <v/>
      </c>
      <c r="IX122" s="432" t="str">
        <f t="shared" si="388"/>
        <v/>
      </c>
      <c r="IY122" s="432" t="str">
        <f t="shared" si="389"/>
        <v/>
      </c>
      <c r="IZ122" s="432" t="str">
        <f t="shared" si="389"/>
        <v/>
      </c>
      <c r="JA122" s="432" t="str">
        <f t="shared" si="389"/>
        <v/>
      </c>
      <c r="JB122" s="432" t="str">
        <f t="shared" si="389"/>
        <v/>
      </c>
      <c r="JC122" s="432" t="str">
        <f t="shared" si="389"/>
        <v/>
      </c>
      <c r="JD122" s="432" t="str">
        <f t="shared" si="389"/>
        <v/>
      </c>
      <c r="JE122" s="432" t="str">
        <f t="shared" si="389"/>
        <v/>
      </c>
      <c r="JF122" s="432" t="str">
        <f t="shared" si="389"/>
        <v/>
      </c>
      <c r="JG122" s="432" t="str">
        <f t="shared" si="389"/>
        <v/>
      </c>
      <c r="JH122" s="432" t="str">
        <f t="shared" si="389"/>
        <v/>
      </c>
      <c r="JI122" s="432" t="str">
        <f t="shared" si="390"/>
        <v/>
      </c>
      <c r="JJ122" s="432" t="str">
        <f t="shared" si="390"/>
        <v/>
      </c>
      <c r="JK122" s="432" t="str">
        <f t="shared" si="390"/>
        <v/>
      </c>
      <c r="JL122" s="432" t="str">
        <f t="shared" si="390"/>
        <v/>
      </c>
      <c r="JM122" s="432" t="str">
        <f t="shared" si="390"/>
        <v/>
      </c>
      <c r="JN122" s="432" t="str">
        <f t="shared" si="390"/>
        <v/>
      </c>
      <c r="JO122" s="432" t="str">
        <f t="shared" si="390"/>
        <v/>
      </c>
      <c r="JP122" s="432" t="str">
        <f t="shared" si="390"/>
        <v/>
      </c>
      <c r="JQ122" s="432" t="str">
        <f t="shared" si="390"/>
        <v/>
      </c>
      <c r="JR122" s="432" t="str">
        <f t="shared" si="390"/>
        <v/>
      </c>
      <c r="JS122" s="432" t="str">
        <f t="shared" si="391"/>
        <v/>
      </c>
      <c r="JT122" s="432" t="str">
        <f t="shared" si="391"/>
        <v/>
      </c>
      <c r="JU122" s="432" t="str">
        <f t="shared" si="391"/>
        <v/>
      </c>
      <c r="JV122" s="432" t="str">
        <f t="shared" si="391"/>
        <v/>
      </c>
      <c r="JW122" s="432" t="str">
        <f t="shared" si="391"/>
        <v/>
      </c>
      <c r="JX122" s="432" t="str">
        <f t="shared" si="391"/>
        <v/>
      </c>
      <c r="JY122" s="432" t="str">
        <f t="shared" si="391"/>
        <v/>
      </c>
      <c r="JZ122" s="432" t="str">
        <f t="shared" si="391"/>
        <v/>
      </c>
      <c r="KA122" s="432" t="str">
        <f t="shared" si="391"/>
        <v/>
      </c>
      <c r="KB122" s="432" t="str">
        <f t="shared" si="391"/>
        <v/>
      </c>
      <c r="KC122" s="432" t="str">
        <f t="shared" si="392"/>
        <v/>
      </c>
      <c r="KD122" s="432" t="str">
        <f t="shared" si="392"/>
        <v/>
      </c>
      <c r="KE122" s="432" t="str">
        <f t="shared" si="392"/>
        <v/>
      </c>
      <c r="KF122" s="432" t="str">
        <f t="shared" si="392"/>
        <v/>
      </c>
      <c r="KG122" s="432" t="str">
        <f t="shared" si="392"/>
        <v/>
      </c>
      <c r="KH122" s="432" t="str">
        <f t="shared" si="392"/>
        <v/>
      </c>
      <c r="KI122" s="432" t="str">
        <f t="shared" si="392"/>
        <v/>
      </c>
      <c r="KJ122" s="432" t="str">
        <f t="shared" si="392"/>
        <v/>
      </c>
      <c r="KK122" s="432" t="str">
        <f t="shared" si="392"/>
        <v/>
      </c>
      <c r="KL122" s="432" t="str">
        <f t="shared" si="392"/>
        <v/>
      </c>
      <c r="KM122" s="432" t="str">
        <f t="shared" si="393"/>
        <v/>
      </c>
      <c r="KN122" s="432" t="str">
        <f t="shared" si="393"/>
        <v/>
      </c>
      <c r="KO122" s="432" t="str">
        <f t="shared" si="393"/>
        <v/>
      </c>
      <c r="KP122" s="432" t="str">
        <f t="shared" si="393"/>
        <v/>
      </c>
      <c r="KQ122" s="432" t="str">
        <f t="shared" si="393"/>
        <v/>
      </c>
      <c r="KR122" s="432" t="str">
        <f t="shared" si="393"/>
        <v/>
      </c>
      <c r="KS122" s="432" t="str">
        <f t="shared" si="393"/>
        <v/>
      </c>
      <c r="KT122" s="432" t="str">
        <f t="shared" si="393"/>
        <v/>
      </c>
      <c r="KU122" s="432" t="str">
        <f t="shared" si="393"/>
        <v/>
      </c>
      <c r="KV122" s="432" t="str">
        <f t="shared" si="393"/>
        <v/>
      </c>
      <c r="KW122" s="432" t="str">
        <f t="shared" si="394"/>
        <v/>
      </c>
      <c r="KX122" s="432" t="str">
        <f t="shared" si="394"/>
        <v/>
      </c>
      <c r="KY122" s="432" t="str">
        <f t="shared" si="394"/>
        <v/>
      </c>
      <c r="KZ122" s="432" t="str">
        <f t="shared" si="394"/>
        <v/>
      </c>
      <c r="LA122" s="432" t="str">
        <f t="shared" si="394"/>
        <v/>
      </c>
      <c r="LB122" s="432" t="str">
        <f t="shared" si="394"/>
        <v/>
      </c>
      <c r="LC122" s="432" t="str">
        <f t="shared" si="394"/>
        <v/>
      </c>
      <c r="LD122" s="432" t="str">
        <f t="shared" si="394"/>
        <v/>
      </c>
      <c r="LE122" s="432" t="str">
        <f t="shared" si="394"/>
        <v/>
      </c>
      <c r="LF122" s="432" t="str">
        <f t="shared" si="394"/>
        <v/>
      </c>
      <c r="LG122" s="432" t="str">
        <f t="shared" si="395"/>
        <v/>
      </c>
      <c r="LH122" s="432" t="str">
        <f t="shared" si="395"/>
        <v/>
      </c>
      <c r="LI122" s="432" t="str">
        <f t="shared" si="395"/>
        <v/>
      </c>
      <c r="LJ122" s="432" t="str">
        <f t="shared" si="395"/>
        <v/>
      </c>
      <c r="LK122" s="432" t="str">
        <f t="shared" si="395"/>
        <v/>
      </c>
      <c r="LL122" s="432" t="str">
        <f t="shared" si="395"/>
        <v/>
      </c>
      <c r="LM122" s="432" t="str">
        <f t="shared" si="395"/>
        <v/>
      </c>
      <c r="LN122" s="432" t="str">
        <f t="shared" si="395"/>
        <v/>
      </c>
      <c r="LO122" s="432" t="str">
        <f t="shared" si="395"/>
        <v/>
      </c>
      <c r="LP122" s="432" t="str">
        <f t="shared" si="395"/>
        <v/>
      </c>
      <c r="LQ122" s="432" t="str">
        <f t="shared" si="396"/>
        <v/>
      </c>
      <c r="LR122" s="432" t="str">
        <f t="shared" si="396"/>
        <v/>
      </c>
      <c r="LS122" s="432" t="str">
        <f t="shared" si="396"/>
        <v/>
      </c>
      <c r="LT122" s="432" t="str">
        <f t="shared" si="396"/>
        <v/>
      </c>
      <c r="LU122" s="432" t="str">
        <f t="shared" si="396"/>
        <v/>
      </c>
      <c r="LV122" s="432" t="str">
        <f t="shared" si="396"/>
        <v/>
      </c>
      <c r="LW122" s="432" t="str">
        <f t="shared" si="396"/>
        <v/>
      </c>
      <c r="LX122" s="432" t="str">
        <f t="shared" si="396"/>
        <v/>
      </c>
      <c r="LY122" s="432" t="str">
        <f t="shared" si="396"/>
        <v/>
      </c>
      <c r="LZ122" s="432" t="str">
        <f t="shared" si="396"/>
        <v/>
      </c>
      <c r="MA122" s="432" t="str">
        <f t="shared" si="397"/>
        <v/>
      </c>
      <c r="MB122" s="432" t="str">
        <f t="shared" si="397"/>
        <v/>
      </c>
      <c r="MC122" s="432" t="str">
        <f t="shared" si="397"/>
        <v/>
      </c>
      <c r="MD122" s="432" t="str">
        <f t="shared" si="397"/>
        <v/>
      </c>
      <c r="ME122" s="432" t="str">
        <f t="shared" si="397"/>
        <v/>
      </c>
      <c r="MF122" s="432" t="str">
        <f t="shared" si="397"/>
        <v/>
      </c>
      <c r="MG122" s="432" t="str">
        <f t="shared" si="397"/>
        <v/>
      </c>
      <c r="MH122" s="432" t="str">
        <f t="shared" si="397"/>
        <v/>
      </c>
      <c r="MI122" s="432" t="str">
        <f t="shared" si="397"/>
        <v/>
      </c>
      <c r="MJ122" s="432" t="str">
        <f t="shared" si="397"/>
        <v/>
      </c>
      <c r="MK122" s="432" t="str">
        <f t="shared" si="398"/>
        <v/>
      </c>
      <c r="ML122" s="432" t="str">
        <f t="shared" si="398"/>
        <v/>
      </c>
      <c r="MM122" s="432" t="str">
        <f t="shared" si="398"/>
        <v/>
      </c>
      <c r="MN122" s="432" t="str">
        <f t="shared" si="398"/>
        <v/>
      </c>
      <c r="MO122" s="432" t="str">
        <f t="shared" si="398"/>
        <v/>
      </c>
      <c r="MP122" s="432" t="str">
        <f t="shared" si="398"/>
        <v/>
      </c>
      <c r="MQ122" s="432" t="str">
        <f t="shared" si="398"/>
        <v/>
      </c>
      <c r="MR122" s="432" t="str">
        <f t="shared" si="398"/>
        <v/>
      </c>
      <c r="MS122" s="432" t="str">
        <f t="shared" si="398"/>
        <v/>
      </c>
      <c r="MT122" s="432" t="str">
        <f t="shared" si="398"/>
        <v/>
      </c>
      <c r="MU122" s="432" t="str">
        <f t="shared" si="399"/>
        <v/>
      </c>
      <c r="MV122" s="432" t="str">
        <f t="shared" si="399"/>
        <v/>
      </c>
      <c r="MW122" s="432" t="str">
        <f t="shared" si="399"/>
        <v/>
      </c>
      <c r="MX122" s="432" t="str">
        <f t="shared" si="399"/>
        <v/>
      </c>
      <c r="MY122" s="432" t="str">
        <f t="shared" si="399"/>
        <v/>
      </c>
      <c r="MZ122" s="432" t="str">
        <f t="shared" si="399"/>
        <v/>
      </c>
      <c r="NA122" s="432" t="str">
        <f t="shared" si="399"/>
        <v/>
      </c>
      <c r="NB122" s="432" t="str">
        <f t="shared" si="399"/>
        <v/>
      </c>
      <c r="NC122" s="432" t="str">
        <f t="shared" si="399"/>
        <v/>
      </c>
      <c r="ND122" s="432" t="str">
        <f t="shared" si="399"/>
        <v/>
      </c>
      <c r="NE122" s="432" t="str">
        <f t="shared" si="400"/>
        <v/>
      </c>
      <c r="NF122" s="432" t="str">
        <f t="shared" si="400"/>
        <v/>
      </c>
      <c r="NG122" s="432" t="str">
        <f t="shared" si="400"/>
        <v/>
      </c>
      <c r="NH122" s="432" t="str">
        <f t="shared" si="400"/>
        <v/>
      </c>
      <c r="NI122" s="432" t="str">
        <f t="shared" si="400"/>
        <v/>
      </c>
      <c r="NJ122" s="432" t="str">
        <f t="shared" si="400"/>
        <v/>
      </c>
      <c r="NK122" s="432" t="str">
        <f t="shared" si="400"/>
        <v/>
      </c>
      <c r="NL122" s="432" t="str">
        <f t="shared" si="400"/>
        <v/>
      </c>
      <c r="NM122" s="432" t="str">
        <f t="shared" si="400"/>
        <v/>
      </c>
      <c r="NN122" s="432" t="str">
        <f t="shared" si="400"/>
        <v/>
      </c>
      <c r="NO122" s="432" t="str">
        <f t="shared" si="401"/>
        <v/>
      </c>
      <c r="NP122" s="432" t="str">
        <f t="shared" si="401"/>
        <v/>
      </c>
      <c r="NQ122" s="432" t="str">
        <f t="shared" si="401"/>
        <v/>
      </c>
      <c r="NR122" s="432" t="str">
        <f t="shared" si="401"/>
        <v/>
      </c>
      <c r="NS122" s="432" t="str">
        <f t="shared" si="401"/>
        <v/>
      </c>
      <c r="NT122" s="432" t="str">
        <f t="shared" si="401"/>
        <v/>
      </c>
      <c r="NU122" s="432" t="str">
        <f t="shared" si="401"/>
        <v/>
      </c>
      <c r="NV122" s="432" t="str">
        <f t="shared" si="401"/>
        <v/>
      </c>
      <c r="NW122" s="432" t="str">
        <f t="shared" si="401"/>
        <v/>
      </c>
      <c r="NX122" s="432" t="str">
        <f t="shared" si="401"/>
        <v/>
      </c>
      <c r="NY122" s="432" t="str">
        <f t="shared" si="402"/>
        <v/>
      </c>
      <c r="NZ122" s="432" t="str">
        <f t="shared" si="402"/>
        <v/>
      </c>
      <c r="OA122" s="432" t="str">
        <f t="shared" si="402"/>
        <v/>
      </c>
      <c r="OB122" s="432" t="str">
        <f t="shared" si="402"/>
        <v/>
      </c>
      <c r="OC122" s="432" t="str">
        <f t="shared" si="402"/>
        <v/>
      </c>
      <c r="OD122" s="432" t="str">
        <f t="shared" si="402"/>
        <v/>
      </c>
      <c r="OE122" s="432" t="str">
        <f t="shared" si="402"/>
        <v/>
      </c>
      <c r="OF122" s="432" t="str">
        <f t="shared" si="402"/>
        <v/>
      </c>
      <c r="OG122" s="432" t="str">
        <f t="shared" si="402"/>
        <v/>
      </c>
      <c r="OH122" s="432" t="str">
        <f t="shared" si="402"/>
        <v/>
      </c>
      <c r="OI122" s="432" t="str">
        <f t="shared" si="403"/>
        <v/>
      </c>
      <c r="OJ122" s="432" t="str">
        <f t="shared" si="403"/>
        <v/>
      </c>
      <c r="OK122" s="432" t="str">
        <f t="shared" si="403"/>
        <v/>
      </c>
      <c r="OL122" s="432" t="str">
        <f t="shared" si="403"/>
        <v/>
      </c>
      <c r="OM122" s="432" t="str">
        <f t="shared" si="403"/>
        <v/>
      </c>
      <c r="ON122" s="432" t="str">
        <f t="shared" si="403"/>
        <v/>
      </c>
      <c r="OO122" s="432" t="str">
        <f t="shared" si="403"/>
        <v/>
      </c>
      <c r="OP122" s="432" t="str">
        <f t="shared" si="403"/>
        <v/>
      </c>
      <c r="OQ122" s="432" t="str">
        <f t="shared" si="403"/>
        <v/>
      </c>
      <c r="OR122" s="432" t="str">
        <f t="shared" si="403"/>
        <v/>
      </c>
      <c r="OS122" s="432" t="str">
        <f t="shared" si="404"/>
        <v/>
      </c>
      <c r="OT122" s="432" t="str">
        <f t="shared" si="404"/>
        <v/>
      </c>
      <c r="OU122" s="432" t="str">
        <f t="shared" si="404"/>
        <v/>
      </c>
      <c r="OV122" s="432" t="str">
        <f t="shared" si="404"/>
        <v/>
      </c>
      <c r="OW122" s="432" t="str">
        <f t="shared" si="404"/>
        <v/>
      </c>
      <c r="OX122" s="432" t="str">
        <f t="shared" si="404"/>
        <v/>
      </c>
      <c r="OY122" s="432" t="str">
        <f t="shared" si="404"/>
        <v/>
      </c>
      <c r="OZ122" s="432" t="str">
        <f t="shared" si="404"/>
        <v/>
      </c>
      <c r="PA122" s="432" t="str">
        <f t="shared" si="404"/>
        <v/>
      </c>
      <c r="PB122" s="432" t="str">
        <f t="shared" si="404"/>
        <v/>
      </c>
      <c r="PC122" s="432" t="str">
        <f t="shared" si="404"/>
        <v/>
      </c>
      <c r="PD122" s="432" t="str">
        <f t="shared" si="404"/>
        <v/>
      </c>
      <c r="PE122" s="432" t="str">
        <f t="shared" si="404"/>
        <v/>
      </c>
    </row>
    <row r="123" spans="1:421" ht="15.6">
      <c r="A123" s="541"/>
      <c r="B123" s="542"/>
      <c r="C123" s="947"/>
      <c r="D123" s="542"/>
      <c r="E123" s="546"/>
      <c r="F123" s="542"/>
      <c r="G123" s="543"/>
      <c r="H123" s="544"/>
      <c r="I123" s="545"/>
      <c r="J123" s="546"/>
      <c r="K123" s="546" t="str">
        <f t="shared" si="284"/>
        <v/>
      </c>
      <c r="L123" s="547" t="str">
        <f t="shared" si="285"/>
        <v/>
      </c>
      <c r="M123" s="951" t="str">
        <f t="shared" ref="M123:M146" si="405">IF(A123="","",IF(I123="",$J$9,WORKDAY.INTL(INDEX($N$27:$N$146,MATCH(I123,INDEX(MID($A$27:$A$144,1,FIND(" ",$A$27:$A$144)-1),0),0)),1,1)))</f>
        <v/>
      </c>
      <c r="N123" s="951" t="str">
        <f t="shared" si="286"/>
        <v/>
      </c>
      <c r="O123" s="1486"/>
      <c r="P123" s="1486"/>
      <c r="Q123" s="98"/>
      <c r="R123" s="167" t="str">
        <f t="shared" si="287"/>
        <v/>
      </c>
      <c r="S123" s="167" t="str">
        <f t="shared" si="288"/>
        <v/>
      </c>
      <c r="T123" s="167" t="str">
        <f t="shared" si="289"/>
        <v/>
      </c>
      <c r="U123" s="167" t="str">
        <f t="shared" si="290"/>
        <v/>
      </c>
      <c r="V123" s="85" t="s">
        <v>724</v>
      </c>
      <c r="W123" s="450">
        <v>15.66666666666667</v>
      </c>
      <c r="X123" s="167" t="str">
        <f t="shared" si="291"/>
        <v/>
      </c>
      <c r="Y123" s="167" t="str">
        <f t="shared" si="292"/>
        <v/>
      </c>
      <c r="Z123" s="167" t="str">
        <f t="shared" si="293"/>
        <v/>
      </c>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432" t="str">
        <f t="shared" ref="AW123:BF129" si="406">IFERROR(IF(AND(AW$22&gt;=$M123,AW$22&lt;=$N123),"",IF(AW$22=WORKDAY($N123,1),$A123,"")),"")</f>
        <v/>
      </c>
      <c r="AX123" s="432" t="str">
        <f t="shared" si="406"/>
        <v/>
      </c>
      <c r="AY123" s="432" t="str">
        <f t="shared" si="406"/>
        <v/>
      </c>
      <c r="AZ123" s="432" t="str">
        <f t="shared" si="406"/>
        <v/>
      </c>
      <c r="BA123" s="432" t="str">
        <f t="shared" si="406"/>
        <v/>
      </c>
      <c r="BB123" s="432" t="str">
        <f t="shared" si="406"/>
        <v/>
      </c>
      <c r="BC123" s="432" t="str">
        <f t="shared" si="406"/>
        <v/>
      </c>
      <c r="BD123" s="432" t="str">
        <f t="shared" si="406"/>
        <v/>
      </c>
      <c r="BE123" s="432" t="str">
        <f t="shared" si="406"/>
        <v/>
      </c>
      <c r="BF123" s="432" t="str">
        <f t="shared" si="406"/>
        <v/>
      </c>
      <c r="BG123" s="432" t="str">
        <f t="shared" ref="BG123:BP129" si="407">IFERROR(IF(AND(BG$22&gt;=$M123,BG$22&lt;=$N123),"",IF(BG$22=WORKDAY($N123,1),$A123,"")),"")</f>
        <v/>
      </c>
      <c r="BH123" s="432" t="str">
        <f t="shared" si="407"/>
        <v/>
      </c>
      <c r="BI123" s="432" t="str">
        <f t="shared" si="407"/>
        <v/>
      </c>
      <c r="BJ123" s="432" t="str">
        <f t="shared" si="407"/>
        <v/>
      </c>
      <c r="BK123" s="432" t="str">
        <f t="shared" si="407"/>
        <v/>
      </c>
      <c r="BL123" s="432" t="str">
        <f t="shared" si="407"/>
        <v/>
      </c>
      <c r="BM123" s="432" t="str">
        <f t="shared" si="407"/>
        <v/>
      </c>
      <c r="BN123" s="432" t="str">
        <f t="shared" si="407"/>
        <v/>
      </c>
      <c r="BO123" s="432" t="str">
        <f t="shared" si="407"/>
        <v/>
      </c>
      <c r="BP123" s="432" t="str">
        <f t="shared" si="407"/>
        <v/>
      </c>
      <c r="BQ123" s="432" t="str">
        <f t="shared" ref="BQ123:BZ129" si="408">IFERROR(IF(AND(BQ$22&gt;=$M123,BQ$22&lt;=$N123),"",IF(BQ$22=WORKDAY($N123,1),$A123,"")),"")</f>
        <v/>
      </c>
      <c r="BR123" s="432" t="str">
        <f t="shared" si="408"/>
        <v/>
      </c>
      <c r="BS123" s="432" t="str">
        <f t="shared" si="408"/>
        <v/>
      </c>
      <c r="BT123" s="432" t="str">
        <f t="shared" si="408"/>
        <v/>
      </c>
      <c r="BU123" s="432" t="str">
        <f t="shared" si="408"/>
        <v/>
      </c>
      <c r="BV123" s="432" t="str">
        <f t="shared" si="408"/>
        <v/>
      </c>
      <c r="BW123" s="432" t="str">
        <f t="shared" si="408"/>
        <v/>
      </c>
      <c r="BX123" s="432" t="str">
        <f t="shared" si="408"/>
        <v/>
      </c>
      <c r="BY123" s="432" t="str">
        <f t="shared" si="408"/>
        <v/>
      </c>
      <c r="BZ123" s="432" t="str">
        <f t="shared" si="408"/>
        <v/>
      </c>
      <c r="CA123" s="432" t="str">
        <f t="shared" ref="CA123:CJ129" si="409">IFERROR(IF(AND(CA$22&gt;=$M123,CA$22&lt;=$N123),"",IF(CA$22=WORKDAY($N123,1),$A123,"")),"")</f>
        <v/>
      </c>
      <c r="CB123" s="432" t="str">
        <f t="shared" si="409"/>
        <v/>
      </c>
      <c r="CC123" s="432" t="str">
        <f t="shared" si="409"/>
        <v/>
      </c>
      <c r="CD123" s="432" t="str">
        <f t="shared" si="409"/>
        <v/>
      </c>
      <c r="CE123" s="432" t="str">
        <f t="shared" si="409"/>
        <v/>
      </c>
      <c r="CF123" s="432" t="str">
        <f t="shared" si="409"/>
        <v/>
      </c>
      <c r="CG123" s="432" t="str">
        <f t="shared" si="409"/>
        <v/>
      </c>
      <c r="CH123" s="432" t="str">
        <f t="shared" si="409"/>
        <v/>
      </c>
      <c r="CI123" s="432" t="str">
        <f t="shared" si="409"/>
        <v/>
      </c>
      <c r="CJ123" s="432" t="str">
        <f t="shared" si="409"/>
        <v/>
      </c>
      <c r="CK123" s="432" t="str">
        <f t="shared" ref="CK123:CT129" si="410">IFERROR(IF(AND(CK$22&gt;=$M123,CK$22&lt;=$N123),"",IF(CK$22=WORKDAY($N123,1),$A123,"")),"")</f>
        <v/>
      </c>
      <c r="CL123" s="432" t="str">
        <f t="shared" si="410"/>
        <v/>
      </c>
      <c r="CM123" s="432" t="str">
        <f t="shared" si="410"/>
        <v/>
      </c>
      <c r="CN123" s="432" t="str">
        <f t="shared" si="410"/>
        <v/>
      </c>
      <c r="CO123" s="432" t="str">
        <f t="shared" si="410"/>
        <v/>
      </c>
      <c r="CP123" s="432" t="str">
        <f t="shared" si="410"/>
        <v/>
      </c>
      <c r="CQ123" s="432" t="str">
        <f t="shared" si="410"/>
        <v/>
      </c>
      <c r="CR123" s="432" t="str">
        <f t="shared" si="410"/>
        <v/>
      </c>
      <c r="CS123" s="432" t="str">
        <f t="shared" si="410"/>
        <v/>
      </c>
      <c r="CT123" s="432" t="str">
        <f t="shared" si="410"/>
        <v/>
      </c>
      <c r="CU123" s="432" t="str">
        <f t="shared" ref="CU123:DD129" si="411">IFERROR(IF(AND(CU$22&gt;=$M123,CU$22&lt;=$N123),"",IF(CU$22=WORKDAY($N123,1),$A123,"")),"")</f>
        <v/>
      </c>
      <c r="CV123" s="432" t="str">
        <f t="shared" si="411"/>
        <v/>
      </c>
      <c r="CW123" s="432" t="str">
        <f t="shared" si="411"/>
        <v/>
      </c>
      <c r="CX123" s="432" t="str">
        <f t="shared" si="411"/>
        <v/>
      </c>
      <c r="CY123" s="432" t="str">
        <f t="shared" si="411"/>
        <v/>
      </c>
      <c r="CZ123" s="432" t="str">
        <f t="shared" si="411"/>
        <v/>
      </c>
      <c r="DA123" s="432" t="str">
        <f t="shared" si="411"/>
        <v/>
      </c>
      <c r="DB123" s="432" t="str">
        <f t="shared" si="411"/>
        <v/>
      </c>
      <c r="DC123" s="432" t="str">
        <f t="shared" si="411"/>
        <v/>
      </c>
      <c r="DD123" s="432" t="str">
        <f t="shared" si="411"/>
        <v/>
      </c>
      <c r="DE123" s="432" t="str">
        <f t="shared" ref="DE123:DN129" si="412">IFERROR(IF(AND(DE$22&gt;=$M123,DE$22&lt;=$N123),"",IF(DE$22=WORKDAY($N123,1),$A123,"")),"")</f>
        <v/>
      </c>
      <c r="DF123" s="432" t="str">
        <f t="shared" si="412"/>
        <v/>
      </c>
      <c r="DG123" s="432" t="str">
        <f t="shared" si="412"/>
        <v/>
      </c>
      <c r="DH123" s="432" t="str">
        <f t="shared" si="412"/>
        <v/>
      </c>
      <c r="DI123" s="432" t="str">
        <f t="shared" si="412"/>
        <v/>
      </c>
      <c r="DJ123" s="432" t="str">
        <f t="shared" si="412"/>
        <v/>
      </c>
      <c r="DK123" s="432" t="str">
        <f t="shared" si="412"/>
        <v/>
      </c>
      <c r="DL123" s="432" t="str">
        <f t="shared" si="412"/>
        <v/>
      </c>
      <c r="DM123" s="432" t="str">
        <f t="shared" si="412"/>
        <v/>
      </c>
      <c r="DN123" s="432" t="str">
        <f t="shared" si="412"/>
        <v/>
      </c>
      <c r="DO123" s="432" t="str">
        <f t="shared" ref="DO123:DX129" si="413">IFERROR(IF(AND(DO$22&gt;=$M123,DO$22&lt;=$N123),"",IF(DO$22=WORKDAY($N123,1),$A123,"")),"")</f>
        <v/>
      </c>
      <c r="DP123" s="432" t="str">
        <f t="shared" si="413"/>
        <v/>
      </c>
      <c r="DQ123" s="432" t="str">
        <f t="shared" si="413"/>
        <v/>
      </c>
      <c r="DR123" s="432" t="str">
        <f t="shared" si="413"/>
        <v/>
      </c>
      <c r="DS123" s="432" t="str">
        <f t="shared" si="413"/>
        <v/>
      </c>
      <c r="DT123" s="432" t="str">
        <f t="shared" si="413"/>
        <v/>
      </c>
      <c r="DU123" s="432" t="str">
        <f t="shared" si="413"/>
        <v/>
      </c>
      <c r="DV123" s="432" t="str">
        <f t="shared" si="413"/>
        <v/>
      </c>
      <c r="DW123" s="432" t="str">
        <f t="shared" si="413"/>
        <v/>
      </c>
      <c r="DX123" s="432" t="str">
        <f t="shared" si="413"/>
        <v/>
      </c>
      <c r="DY123" s="432" t="str">
        <f t="shared" ref="DY123:EH129" si="414">IFERROR(IF(AND(DY$22&gt;=$M123,DY$22&lt;=$N123),"",IF(DY$22=WORKDAY($N123,1),$A123,"")),"")</f>
        <v/>
      </c>
      <c r="DZ123" s="432" t="str">
        <f t="shared" si="414"/>
        <v/>
      </c>
      <c r="EA123" s="432" t="str">
        <f t="shared" si="414"/>
        <v/>
      </c>
      <c r="EB123" s="432" t="str">
        <f t="shared" si="414"/>
        <v/>
      </c>
      <c r="EC123" s="432" t="str">
        <f t="shared" si="414"/>
        <v/>
      </c>
      <c r="ED123" s="432" t="str">
        <f t="shared" si="414"/>
        <v/>
      </c>
      <c r="EE123" s="432" t="str">
        <f t="shared" si="414"/>
        <v/>
      </c>
      <c r="EF123" s="432" t="str">
        <f t="shared" si="414"/>
        <v/>
      </c>
      <c r="EG123" s="432" t="str">
        <f t="shared" si="414"/>
        <v/>
      </c>
      <c r="EH123" s="432" t="str">
        <f t="shared" si="414"/>
        <v/>
      </c>
      <c r="EI123" s="432" t="str">
        <f t="shared" ref="EI123:ER129" si="415">IFERROR(IF(AND(EI$22&gt;=$M123,EI$22&lt;=$N123),"",IF(EI$22=WORKDAY($N123,1),$A123,"")),"")</f>
        <v/>
      </c>
      <c r="EJ123" s="432" t="str">
        <f t="shared" si="415"/>
        <v/>
      </c>
      <c r="EK123" s="432" t="str">
        <f t="shared" si="415"/>
        <v/>
      </c>
      <c r="EL123" s="432" t="str">
        <f t="shared" si="415"/>
        <v/>
      </c>
      <c r="EM123" s="432" t="str">
        <f t="shared" si="415"/>
        <v/>
      </c>
      <c r="EN123" s="432" t="str">
        <f t="shared" si="415"/>
        <v/>
      </c>
      <c r="EO123" s="432" t="str">
        <f t="shared" si="415"/>
        <v/>
      </c>
      <c r="EP123" s="432" t="str">
        <f t="shared" si="415"/>
        <v/>
      </c>
      <c r="EQ123" s="432" t="str">
        <f t="shared" si="415"/>
        <v/>
      </c>
      <c r="ER123" s="432" t="str">
        <f t="shared" si="415"/>
        <v/>
      </c>
      <c r="ES123" s="432" t="str">
        <f t="shared" ref="ES123:FB129" si="416">IFERROR(IF(AND(ES$22&gt;=$M123,ES$22&lt;=$N123),"",IF(ES$22=WORKDAY($N123,1),$A123,"")),"")</f>
        <v/>
      </c>
      <c r="ET123" s="432" t="str">
        <f t="shared" si="416"/>
        <v/>
      </c>
      <c r="EU123" s="432" t="str">
        <f t="shared" si="416"/>
        <v/>
      </c>
      <c r="EV123" s="432" t="str">
        <f t="shared" si="416"/>
        <v/>
      </c>
      <c r="EW123" s="432" t="str">
        <f t="shared" si="416"/>
        <v/>
      </c>
      <c r="EX123" s="432" t="str">
        <f t="shared" si="416"/>
        <v/>
      </c>
      <c r="EY123" s="432" t="str">
        <f t="shared" si="416"/>
        <v/>
      </c>
      <c r="EZ123" s="432" t="str">
        <f t="shared" si="416"/>
        <v/>
      </c>
      <c r="FA123" s="432" t="str">
        <f t="shared" si="416"/>
        <v/>
      </c>
      <c r="FB123" s="432" t="str">
        <f t="shared" si="416"/>
        <v/>
      </c>
      <c r="FC123" s="432" t="str">
        <f t="shared" ref="FC123:FL129" si="417">IFERROR(IF(AND(FC$22&gt;=$M123,FC$22&lt;=$N123),"",IF(FC$22=WORKDAY($N123,1),$A123,"")),"")</f>
        <v/>
      </c>
      <c r="FD123" s="432" t="str">
        <f t="shared" si="417"/>
        <v/>
      </c>
      <c r="FE123" s="432" t="str">
        <f t="shared" si="417"/>
        <v/>
      </c>
      <c r="FF123" s="432" t="str">
        <f t="shared" si="417"/>
        <v/>
      </c>
      <c r="FG123" s="432" t="str">
        <f t="shared" si="417"/>
        <v/>
      </c>
      <c r="FH123" s="432" t="str">
        <f t="shared" si="417"/>
        <v/>
      </c>
      <c r="FI123" s="432" t="str">
        <f t="shared" si="417"/>
        <v/>
      </c>
      <c r="FJ123" s="432" t="str">
        <f t="shared" si="417"/>
        <v/>
      </c>
      <c r="FK123" s="432" t="str">
        <f t="shared" si="417"/>
        <v/>
      </c>
      <c r="FL123" s="432" t="str">
        <f t="shared" si="417"/>
        <v/>
      </c>
      <c r="FM123" s="432" t="str">
        <f t="shared" ref="FM123:FV129" si="418">IFERROR(IF(AND(FM$22&gt;=$M123,FM$22&lt;=$N123),"",IF(FM$22=WORKDAY($N123,1),$A123,"")),"")</f>
        <v/>
      </c>
      <c r="FN123" s="432" t="str">
        <f t="shared" si="418"/>
        <v/>
      </c>
      <c r="FO123" s="432" t="str">
        <f t="shared" si="418"/>
        <v/>
      </c>
      <c r="FP123" s="432" t="str">
        <f t="shared" si="418"/>
        <v/>
      </c>
      <c r="FQ123" s="432" t="str">
        <f t="shared" si="418"/>
        <v/>
      </c>
      <c r="FR123" s="432" t="str">
        <f t="shared" si="418"/>
        <v/>
      </c>
      <c r="FS123" s="432" t="str">
        <f t="shared" si="418"/>
        <v/>
      </c>
      <c r="FT123" s="432" t="str">
        <f t="shared" si="418"/>
        <v/>
      </c>
      <c r="FU123" s="432" t="str">
        <f t="shared" si="418"/>
        <v/>
      </c>
      <c r="FV123" s="432" t="str">
        <f t="shared" si="418"/>
        <v/>
      </c>
      <c r="FW123" s="432" t="str">
        <f t="shared" ref="FW123:GF129" si="419">IFERROR(IF(AND(FW$22&gt;=$M123,FW$22&lt;=$N123),"",IF(FW$22=WORKDAY($N123,1),$A123,"")),"")</f>
        <v/>
      </c>
      <c r="FX123" s="432" t="str">
        <f t="shared" si="419"/>
        <v/>
      </c>
      <c r="FY123" s="432" t="str">
        <f t="shared" si="419"/>
        <v/>
      </c>
      <c r="FZ123" s="432" t="str">
        <f t="shared" si="419"/>
        <v/>
      </c>
      <c r="GA123" s="432" t="str">
        <f t="shared" si="419"/>
        <v/>
      </c>
      <c r="GB123" s="432" t="str">
        <f t="shared" si="419"/>
        <v/>
      </c>
      <c r="GC123" s="432" t="str">
        <f t="shared" si="419"/>
        <v/>
      </c>
      <c r="GD123" s="432" t="str">
        <f t="shared" si="419"/>
        <v/>
      </c>
      <c r="GE123" s="432" t="str">
        <f t="shared" si="419"/>
        <v/>
      </c>
      <c r="GF123" s="432" t="str">
        <f t="shared" si="419"/>
        <v/>
      </c>
      <c r="GG123" s="432" t="str">
        <f t="shared" ref="GG123:GL129" si="420">IFERROR(IF(AND(GG$22&gt;=$M123,GG$22&lt;=$N123),"",IF(GG$22=WORKDAY($N123,1),$A123,"")),"")</f>
        <v/>
      </c>
      <c r="GH123" s="432" t="str">
        <f t="shared" si="420"/>
        <v/>
      </c>
      <c r="GI123" s="432" t="str">
        <f t="shared" si="420"/>
        <v/>
      </c>
      <c r="GJ123" s="432" t="str">
        <f t="shared" si="420"/>
        <v/>
      </c>
      <c r="GK123" s="432" t="str">
        <f t="shared" si="420"/>
        <v/>
      </c>
      <c r="GL123" s="432" t="str">
        <f t="shared" si="420"/>
        <v/>
      </c>
      <c r="GM123" s="432" t="str">
        <f t="shared" ref="GM123:HB145" si="421">IFERROR(IF(AND(GM$22&gt;=$M123,GM$22&lt;=$N123),"",IF(GM$22=WORKDAY($N123,1),$A123,"")),"")</f>
        <v/>
      </c>
      <c r="GN123" s="432" t="str">
        <f t="shared" si="421"/>
        <v/>
      </c>
      <c r="GO123" s="432" t="str">
        <f t="shared" si="421"/>
        <v/>
      </c>
      <c r="GP123" s="432" t="str">
        <f t="shared" si="421"/>
        <v/>
      </c>
      <c r="GQ123" s="432" t="str">
        <f t="shared" si="421"/>
        <v/>
      </c>
      <c r="GR123" s="432" t="str">
        <f t="shared" si="421"/>
        <v/>
      </c>
      <c r="GS123" s="432" t="str">
        <f t="shared" si="421"/>
        <v/>
      </c>
      <c r="GT123" s="432" t="str">
        <f t="shared" si="421"/>
        <v/>
      </c>
      <c r="GU123" s="432" t="str">
        <f t="shared" si="421"/>
        <v/>
      </c>
      <c r="GV123" s="432" t="str">
        <f t="shared" si="421"/>
        <v/>
      </c>
      <c r="GW123" s="432" t="str">
        <f t="shared" si="421"/>
        <v/>
      </c>
      <c r="GX123" s="432" t="str">
        <f t="shared" si="421"/>
        <v/>
      </c>
      <c r="GY123" s="432" t="str">
        <f t="shared" si="421"/>
        <v/>
      </c>
      <c r="GZ123" s="432" t="str">
        <f t="shared" si="421"/>
        <v/>
      </c>
      <c r="HA123" s="432" t="str">
        <f t="shared" si="421"/>
        <v/>
      </c>
      <c r="HB123" s="432" t="str">
        <f t="shared" si="421"/>
        <v/>
      </c>
      <c r="HC123" s="432" t="str">
        <f t="shared" ref="HC123:IH123" si="422">IFERROR(IF(AND(HC$22&gt;=$M123,HC$22&lt;=$N123),"",IF(HC$22=WORKDAY($N123,1),$A123,"")),"")</f>
        <v/>
      </c>
      <c r="HD123" s="432" t="str">
        <f t="shared" si="422"/>
        <v/>
      </c>
      <c r="HE123" s="432" t="str">
        <f t="shared" si="422"/>
        <v/>
      </c>
      <c r="HF123" s="432" t="str">
        <f t="shared" si="422"/>
        <v/>
      </c>
      <c r="HG123" s="432" t="str">
        <f t="shared" si="422"/>
        <v/>
      </c>
      <c r="HH123" s="432" t="str">
        <f t="shared" si="422"/>
        <v/>
      </c>
      <c r="HI123" s="432" t="str">
        <f t="shared" si="422"/>
        <v/>
      </c>
      <c r="HJ123" s="432" t="str">
        <f t="shared" si="422"/>
        <v/>
      </c>
      <c r="HK123" s="432" t="str">
        <f t="shared" si="422"/>
        <v/>
      </c>
      <c r="HL123" s="432" t="str">
        <f t="shared" si="422"/>
        <v/>
      </c>
      <c r="HM123" s="432" t="str">
        <f t="shared" si="422"/>
        <v/>
      </c>
      <c r="HN123" s="432" t="str">
        <f t="shared" si="422"/>
        <v/>
      </c>
      <c r="HO123" s="432" t="str">
        <f t="shared" si="422"/>
        <v/>
      </c>
      <c r="HP123" s="432" t="str">
        <f t="shared" si="422"/>
        <v/>
      </c>
      <c r="HQ123" s="432" t="str">
        <f t="shared" si="422"/>
        <v/>
      </c>
      <c r="HR123" s="432" t="str">
        <f t="shared" si="422"/>
        <v/>
      </c>
      <c r="HS123" s="432" t="str">
        <f t="shared" si="422"/>
        <v/>
      </c>
      <c r="HT123" s="432" t="str">
        <f t="shared" si="422"/>
        <v/>
      </c>
      <c r="HU123" s="432" t="str">
        <f t="shared" si="422"/>
        <v/>
      </c>
      <c r="HV123" s="432" t="str">
        <f t="shared" si="422"/>
        <v/>
      </c>
      <c r="HW123" s="432" t="str">
        <f t="shared" si="422"/>
        <v/>
      </c>
      <c r="HX123" s="432" t="str">
        <f t="shared" si="422"/>
        <v/>
      </c>
      <c r="HY123" s="432" t="str">
        <f t="shared" si="422"/>
        <v/>
      </c>
      <c r="HZ123" s="432" t="str">
        <f t="shared" si="422"/>
        <v/>
      </c>
      <c r="IA123" s="432" t="str">
        <f t="shared" si="422"/>
        <v/>
      </c>
      <c r="IB123" s="432" t="str">
        <f t="shared" si="422"/>
        <v/>
      </c>
      <c r="IC123" s="432" t="str">
        <f t="shared" si="422"/>
        <v/>
      </c>
      <c r="ID123" s="432" t="str">
        <f t="shared" si="422"/>
        <v/>
      </c>
      <c r="IE123" s="432" t="str">
        <f t="shared" si="422"/>
        <v/>
      </c>
      <c r="IF123" s="432" t="str">
        <f t="shared" si="422"/>
        <v/>
      </c>
      <c r="IG123" s="432" t="str">
        <f t="shared" si="422"/>
        <v/>
      </c>
      <c r="IH123" s="432" t="str">
        <f t="shared" si="422"/>
        <v/>
      </c>
      <c r="II123" s="432" t="str">
        <f t="shared" ref="II123:JN123" si="423">IFERROR(IF(AND(II$22&gt;=$M123,II$22&lt;=$N123),"",IF(II$22=WORKDAY($N123,1),$A123,"")),"")</f>
        <v/>
      </c>
      <c r="IJ123" s="432" t="str">
        <f t="shared" si="423"/>
        <v/>
      </c>
      <c r="IK123" s="432" t="str">
        <f t="shared" si="423"/>
        <v/>
      </c>
      <c r="IL123" s="432" t="str">
        <f t="shared" si="423"/>
        <v/>
      </c>
      <c r="IM123" s="432" t="str">
        <f t="shared" si="423"/>
        <v/>
      </c>
      <c r="IN123" s="432" t="str">
        <f t="shared" si="423"/>
        <v/>
      </c>
      <c r="IO123" s="432" t="str">
        <f t="shared" si="423"/>
        <v/>
      </c>
      <c r="IP123" s="432" t="str">
        <f t="shared" si="423"/>
        <v/>
      </c>
      <c r="IQ123" s="432" t="str">
        <f t="shared" si="423"/>
        <v/>
      </c>
      <c r="IR123" s="432" t="str">
        <f t="shared" si="423"/>
        <v/>
      </c>
      <c r="IS123" s="432" t="str">
        <f t="shared" si="423"/>
        <v/>
      </c>
      <c r="IT123" s="432" t="str">
        <f t="shared" si="423"/>
        <v/>
      </c>
      <c r="IU123" s="432" t="str">
        <f t="shared" si="423"/>
        <v/>
      </c>
      <c r="IV123" s="432" t="str">
        <f t="shared" si="423"/>
        <v/>
      </c>
      <c r="IW123" s="432" t="str">
        <f t="shared" si="423"/>
        <v/>
      </c>
      <c r="IX123" s="432" t="str">
        <f t="shared" si="423"/>
        <v/>
      </c>
      <c r="IY123" s="432" t="str">
        <f t="shared" si="423"/>
        <v/>
      </c>
      <c r="IZ123" s="432" t="str">
        <f t="shared" si="423"/>
        <v/>
      </c>
      <c r="JA123" s="432" t="str">
        <f t="shared" si="423"/>
        <v/>
      </c>
      <c r="JB123" s="432" t="str">
        <f t="shared" si="423"/>
        <v/>
      </c>
      <c r="JC123" s="432" t="str">
        <f t="shared" si="423"/>
        <v/>
      </c>
      <c r="JD123" s="432" t="str">
        <f t="shared" si="423"/>
        <v/>
      </c>
      <c r="JE123" s="432" t="str">
        <f t="shared" si="423"/>
        <v/>
      </c>
      <c r="JF123" s="432" t="str">
        <f t="shared" si="423"/>
        <v/>
      </c>
      <c r="JG123" s="432" t="str">
        <f t="shared" si="423"/>
        <v/>
      </c>
      <c r="JH123" s="432" t="str">
        <f t="shared" si="423"/>
        <v/>
      </c>
      <c r="JI123" s="432" t="str">
        <f t="shared" si="423"/>
        <v/>
      </c>
      <c r="JJ123" s="432" t="str">
        <f t="shared" si="423"/>
        <v/>
      </c>
      <c r="JK123" s="432" t="str">
        <f t="shared" si="423"/>
        <v/>
      </c>
      <c r="JL123" s="432" t="str">
        <f t="shared" si="423"/>
        <v/>
      </c>
      <c r="JM123" s="432" t="str">
        <f t="shared" si="423"/>
        <v/>
      </c>
      <c r="JN123" s="432" t="str">
        <f t="shared" si="423"/>
        <v/>
      </c>
      <c r="JO123" s="432" t="str">
        <f t="shared" ref="JO123:KH123" si="424">IFERROR(IF(AND(JO$22&gt;=$M123,JO$22&lt;=$N123),"",IF(JO$22=WORKDAY($N123,1),$A123,"")),"")</f>
        <v/>
      </c>
      <c r="JP123" s="432" t="str">
        <f t="shared" si="424"/>
        <v/>
      </c>
      <c r="JQ123" s="432" t="str">
        <f t="shared" si="424"/>
        <v/>
      </c>
      <c r="JR123" s="432" t="str">
        <f t="shared" si="424"/>
        <v/>
      </c>
      <c r="JS123" s="432" t="str">
        <f t="shared" si="424"/>
        <v/>
      </c>
      <c r="JT123" s="432" t="str">
        <f t="shared" si="424"/>
        <v/>
      </c>
      <c r="JU123" s="432" t="str">
        <f t="shared" si="424"/>
        <v/>
      </c>
      <c r="JV123" s="432" t="str">
        <f t="shared" si="424"/>
        <v/>
      </c>
      <c r="JW123" s="432" t="str">
        <f t="shared" si="424"/>
        <v/>
      </c>
      <c r="JX123" s="432" t="str">
        <f t="shared" si="424"/>
        <v/>
      </c>
      <c r="JY123" s="432" t="str">
        <f t="shared" si="424"/>
        <v/>
      </c>
      <c r="JZ123" s="432" t="str">
        <f t="shared" si="424"/>
        <v/>
      </c>
      <c r="KA123" s="432" t="str">
        <f t="shared" si="424"/>
        <v/>
      </c>
      <c r="KB123" s="432" t="str">
        <f t="shared" si="424"/>
        <v/>
      </c>
      <c r="KC123" s="432" t="str">
        <f t="shared" si="424"/>
        <v/>
      </c>
      <c r="KD123" s="432" t="str">
        <f t="shared" si="424"/>
        <v/>
      </c>
      <c r="KE123" s="432" t="str">
        <f t="shared" si="424"/>
        <v/>
      </c>
      <c r="KF123" s="432" t="str">
        <f t="shared" si="424"/>
        <v/>
      </c>
      <c r="KG123" s="432" t="str">
        <f t="shared" si="424"/>
        <v/>
      </c>
      <c r="KH123" s="432" t="str">
        <f t="shared" si="424"/>
        <v/>
      </c>
      <c r="KI123" s="432" t="str">
        <f t="shared" ref="KI123:KS123" si="425">IFERROR(IF(AND(KI$22&gt;=$M123,KI$22&lt;=$N123),"",IF(KI$22=WORKDAY($N123,1),$A123,"")),"")</f>
        <v/>
      </c>
      <c r="KJ123" s="432" t="str">
        <f t="shared" si="425"/>
        <v/>
      </c>
      <c r="KK123" s="432" t="str">
        <f t="shared" si="425"/>
        <v/>
      </c>
      <c r="KL123" s="432" t="str">
        <f t="shared" si="425"/>
        <v/>
      </c>
      <c r="KM123" s="432" t="str">
        <f t="shared" si="425"/>
        <v/>
      </c>
      <c r="KN123" s="432" t="str">
        <f t="shared" si="425"/>
        <v/>
      </c>
      <c r="KO123" s="432" t="str">
        <f t="shared" si="425"/>
        <v/>
      </c>
      <c r="KP123" s="432" t="str">
        <f t="shared" si="425"/>
        <v/>
      </c>
      <c r="KQ123" s="432" t="str">
        <f t="shared" si="425"/>
        <v/>
      </c>
      <c r="KR123" s="432" t="str">
        <f t="shared" si="425"/>
        <v/>
      </c>
      <c r="KS123" s="432" t="str">
        <f t="shared" si="425"/>
        <v/>
      </c>
      <c r="KT123" s="432" t="str">
        <f t="shared" ref="KT123:LC134" si="426">IFERROR(IF(AND(KT$22&gt;=$M123,KT$22&lt;=$N123),"",IF(KT$22=WORKDAY($N123,1),$A123,"")),"")</f>
        <v/>
      </c>
      <c r="KU123" s="432" t="str">
        <f t="shared" si="426"/>
        <v/>
      </c>
      <c r="KV123" s="432" t="str">
        <f t="shared" si="426"/>
        <v/>
      </c>
      <c r="KW123" s="432" t="str">
        <f t="shared" si="426"/>
        <v/>
      </c>
      <c r="KX123" s="432" t="str">
        <f t="shared" si="426"/>
        <v/>
      </c>
      <c r="KY123" s="432" t="str">
        <f t="shared" si="426"/>
        <v/>
      </c>
      <c r="KZ123" s="432" t="str">
        <f t="shared" si="426"/>
        <v/>
      </c>
      <c r="LA123" s="432" t="str">
        <f t="shared" si="426"/>
        <v/>
      </c>
      <c r="LB123" s="432" t="str">
        <f t="shared" si="426"/>
        <v/>
      </c>
      <c r="LC123" s="432" t="str">
        <f t="shared" si="426"/>
        <v/>
      </c>
      <c r="LD123" s="432" t="str">
        <f t="shared" ref="LD123:LM134" si="427">IFERROR(IF(AND(LD$22&gt;=$M123,LD$22&lt;=$N123),"",IF(LD$22=WORKDAY($N123,1),$A123,"")),"")</f>
        <v/>
      </c>
      <c r="LE123" s="432" t="str">
        <f t="shared" si="427"/>
        <v/>
      </c>
      <c r="LF123" s="432" t="str">
        <f t="shared" si="427"/>
        <v/>
      </c>
      <c r="LG123" s="432" t="str">
        <f t="shared" si="427"/>
        <v/>
      </c>
      <c r="LH123" s="432" t="str">
        <f t="shared" si="427"/>
        <v/>
      </c>
      <c r="LI123" s="432" t="str">
        <f t="shared" si="427"/>
        <v/>
      </c>
      <c r="LJ123" s="432" t="str">
        <f t="shared" si="427"/>
        <v/>
      </c>
      <c r="LK123" s="432" t="str">
        <f t="shared" si="427"/>
        <v/>
      </c>
      <c r="LL123" s="432" t="str">
        <f t="shared" si="427"/>
        <v/>
      </c>
      <c r="LM123" s="432" t="str">
        <f t="shared" si="427"/>
        <v/>
      </c>
      <c r="LN123" s="432" t="str">
        <f t="shared" ref="LN123:LW134" si="428">IFERROR(IF(AND(LN$22&gt;=$M123,LN$22&lt;=$N123),"",IF(LN$22=WORKDAY($N123,1),$A123,"")),"")</f>
        <v/>
      </c>
      <c r="LO123" s="432" t="str">
        <f t="shared" si="428"/>
        <v/>
      </c>
      <c r="LP123" s="432" t="str">
        <f t="shared" si="428"/>
        <v/>
      </c>
      <c r="LQ123" s="432" t="str">
        <f t="shared" si="428"/>
        <v/>
      </c>
      <c r="LR123" s="432" t="str">
        <f t="shared" si="428"/>
        <v/>
      </c>
      <c r="LS123" s="432" t="str">
        <f t="shared" si="428"/>
        <v/>
      </c>
      <c r="LT123" s="432" t="str">
        <f t="shared" si="428"/>
        <v/>
      </c>
      <c r="LU123" s="432" t="str">
        <f t="shared" si="428"/>
        <v/>
      </c>
      <c r="LV123" s="432" t="str">
        <f t="shared" si="428"/>
        <v/>
      </c>
      <c r="LW123" s="432" t="str">
        <f t="shared" si="428"/>
        <v/>
      </c>
      <c r="LX123" s="432" t="str">
        <f t="shared" ref="LX123:MC134" si="429">IFERROR(IF(AND(LX$22&gt;=$M123,LX$22&lt;=$N123),"",IF(LX$22=WORKDAY($N123,1),$A123,"")),"")</f>
        <v/>
      </c>
      <c r="LY123" s="432" t="str">
        <f t="shared" si="429"/>
        <v/>
      </c>
      <c r="LZ123" s="432" t="str">
        <f t="shared" si="429"/>
        <v/>
      </c>
      <c r="MA123" s="432" t="str">
        <f t="shared" si="429"/>
        <v/>
      </c>
      <c r="MB123" s="432" t="str">
        <f t="shared" si="429"/>
        <v/>
      </c>
      <c r="MC123" s="432" t="str">
        <f t="shared" si="429"/>
        <v/>
      </c>
      <c r="MD123" s="432" t="str">
        <f t="shared" ref="MD123:MS138" si="430">IFERROR(IF(AND(MD$22&gt;=$M123,MD$22&lt;=$N123),"",IF(MD$22=WORKDAY($N123,1),$A123,"")),"")</f>
        <v/>
      </c>
      <c r="ME123" s="432" t="str">
        <f t="shared" si="430"/>
        <v/>
      </c>
      <c r="MF123" s="432" t="str">
        <f t="shared" si="430"/>
        <v/>
      </c>
      <c r="MG123" s="432" t="str">
        <f t="shared" si="430"/>
        <v/>
      </c>
      <c r="MH123" s="432" t="str">
        <f t="shared" si="430"/>
        <v/>
      </c>
      <c r="MI123" s="432" t="str">
        <f t="shared" si="430"/>
        <v/>
      </c>
      <c r="MJ123" s="432" t="str">
        <f t="shared" si="430"/>
        <v/>
      </c>
      <c r="MK123" s="432" t="str">
        <f t="shared" si="430"/>
        <v/>
      </c>
      <c r="ML123" s="432" t="str">
        <f t="shared" si="430"/>
        <v/>
      </c>
      <c r="MM123" s="432" t="str">
        <f t="shared" si="430"/>
        <v/>
      </c>
      <c r="MN123" s="432" t="str">
        <f t="shared" si="430"/>
        <v/>
      </c>
      <c r="MO123" s="432" t="str">
        <f t="shared" si="430"/>
        <v/>
      </c>
      <c r="MP123" s="432" t="str">
        <f t="shared" si="430"/>
        <v/>
      </c>
      <c r="MQ123" s="432" t="str">
        <f t="shared" si="430"/>
        <v/>
      </c>
      <c r="MR123" s="432" t="str">
        <f t="shared" si="430"/>
        <v/>
      </c>
      <c r="MS123" s="432" t="str">
        <f t="shared" si="430"/>
        <v/>
      </c>
      <c r="MT123" s="432" t="str">
        <f t="shared" ref="MT123:NC127" si="431">IFERROR(IF(AND(MT$22&gt;=$M123,MT$22&lt;=$N123),"",IF(MT$22=WORKDAY($N123,1),$A123,"")),"")</f>
        <v/>
      </c>
      <c r="MU123" s="432" t="str">
        <f t="shared" si="431"/>
        <v/>
      </c>
      <c r="MV123" s="432" t="str">
        <f t="shared" si="431"/>
        <v/>
      </c>
      <c r="MW123" s="432" t="str">
        <f t="shared" si="431"/>
        <v/>
      </c>
      <c r="MX123" s="432" t="str">
        <f t="shared" si="431"/>
        <v/>
      </c>
      <c r="MY123" s="432" t="str">
        <f t="shared" si="431"/>
        <v/>
      </c>
      <c r="MZ123" s="432" t="str">
        <f t="shared" si="431"/>
        <v/>
      </c>
      <c r="NA123" s="432" t="str">
        <f t="shared" si="431"/>
        <v/>
      </c>
      <c r="NB123" s="432" t="str">
        <f t="shared" si="431"/>
        <v/>
      </c>
      <c r="NC123" s="432" t="str">
        <f t="shared" si="431"/>
        <v/>
      </c>
      <c r="ND123" s="432" t="str">
        <f t="shared" ref="ND123:NM127" si="432">IFERROR(IF(AND(ND$22&gt;=$M123,ND$22&lt;=$N123),"",IF(ND$22=WORKDAY($N123,1),$A123,"")),"")</f>
        <v/>
      </c>
      <c r="NE123" s="432" t="str">
        <f t="shared" si="432"/>
        <v/>
      </c>
      <c r="NF123" s="432" t="str">
        <f t="shared" si="432"/>
        <v/>
      </c>
      <c r="NG123" s="432" t="str">
        <f t="shared" si="432"/>
        <v/>
      </c>
      <c r="NH123" s="432" t="str">
        <f t="shared" si="432"/>
        <v/>
      </c>
      <c r="NI123" s="432" t="str">
        <f t="shared" si="432"/>
        <v/>
      </c>
      <c r="NJ123" s="432" t="str">
        <f t="shared" si="432"/>
        <v/>
      </c>
      <c r="NK123" s="432" t="str">
        <f t="shared" si="432"/>
        <v/>
      </c>
      <c r="NL123" s="432" t="str">
        <f t="shared" si="432"/>
        <v/>
      </c>
      <c r="NM123" s="432" t="str">
        <f t="shared" si="432"/>
        <v/>
      </c>
      <c r="NN123" s="432" t="str">
        <f t="shared" ref="NN123:NW127" si="433">IFERROR(IF(AND(NN$22&gt;=$M123,NN$22&lt;=$N123),"",IF(NN$22=WORKDAY($N123,1),$A123,"")),"")</f>
        <v/>
      </c>
      <c r="NO123" s="432" t="str">
        <f t="shared" si="433"/>
        <v/>
      </c>
      <c r="NP123" s="432" t="str">
        <f t="shared" si="433"/>
        <v/>
      </c>
      <c r="NQ123" s="432" t="str">
        <f t="shared" si="433"/>
        <v/>
      </c>
      <c r="NR123" s="432" t="str">
        <f t="shared" si="433"/>
        <v/>
      </c>
      <c r="NS123" s="432" t="str">
        <f t="shared" si="433"/>
        <v/>
      </c>
      <c r="NT123" s="432" t="str">
        <f t="shared" si="433"/>
        <v/>
      </c>
      <c r="NU123" s="432" t="str">
        <f t="shared" si="433"/>
        <v/>
      </c>
      <c r="NV123" s="432" t="str">
        <f t="shared" si="433"/>
        <v/>
      </c>
      <c r="NW123" s="432" t="str">
        <f t="shared" si="433"/>
        <v/>
      </c>
      <c r="NX123" s="432" t="str">
        <f t="shared" ref="NX123:OG127" si="434">IFERROR(IF(AND(NX$22&gt;=$M123,NX$22&lt;=$N123),"",IF(NX$22=WORKDAY($N123,1),$A123,"")),"")</f>
        <v/>
      </c>
      <c r="NY123" s="432" t="str">
        <f t="shared" si="434"/>
        <v/>
      </c>
      <c r="NZ123" s="432" t="str">
        <f t="shared" si="434"/>
        <v/>
      </c>
      <c r="OA123" s="432" t="str">
        <f t="shared" si="434"/>
        <v/>
      </c>
      <c r="OB123" s="432" t="str">
        <f t="shared" si="434"/>
        <v/>
      </c>
      <c r="OC123" s="432" t="str">
        <f t="shared" si="434"/>
        <v/>
      </c>
      <c r="OD123" s="432" t="str">
        <f t="shared" si="434"/>
        <v/>
      </c>
      <c r="OE123" s="432" t="str">
        <f t="shared" si="434"/>
        <v/>
      </c>
      <c r="OF123" s="432" t="str">
        <f t="shared" si="434"/>
        <v/>
      </c>
      <c r="OG123" s="432" t="str">
        <f t="shared" si="434"/>
        <v/>
      </c>
      <c r="OH123" s="432" t="str">
        <f t="shared" ref="OH123:OQ127" si="435">IFERROR(IF(AND(OH$22&gt;=$M123,OH$22&lt;=$N123),"",IF(OH$22=WORKDAY($N123,1),$A123,"")),"")</f>
        <v/>
      </c>
      <c r="OI123" s="432" t="str">
        <f t="shared" si="435"/>
        <v/>
      </c>
      <c r="OJ123" s="432" t="str">
        <f t="shared" si="435"/>
        <v/>
      </c>
      <c r="OK123" s="432" t="str">
        <f t="shared" si="435"/>
        <v/>
      </c>
      <c r="OL123" s="432" t="str">
        <f t="shared" si="435"/>
        <v/>
      </c>
      <c r="OM123" s="432" t="str">
        <f t="shared" si="435"/>
        <v/>
      </c>
      <c r="ON123" s="432" t="str">
        <f t="shared" si="435"/>
        <v/>
      </c>
      <c r="OO123" s="432" t="str">
        <f t="shared" si="435"/>
        <v/>
      </c>
      <c r="OP123" s="432" t="str">
        <f t="shared" si="435"/>
        <v/>
      </c>
      <c r="OQ123" s="432" t="str">
        <f t="shared" si="435"/>
        <v/>
      </c>
      <c r="OR123" s="432" t="str">
        <f t="shared" ref="OR123:PE127" si="436">IFERROR(IF(AND(OR$22&gt;=$M123,OR$22&lt;=$N123),"",IF(OR$22=WORKDAY($N123,1),$A123,"")),"")</f>
        <v/>
      </c>
      <c r="OS123" s="432" t="str">
        <f t="shared" si="436"/>
        <v/>
      </c>
      <c r="OT123" s="432" t="str">
        <f t="shared" si="436"/>
        <v/>
      </c>
      <c r="OU123" s="432" t="str">
        <f t="shared" si="436"/>
        <v/>
      </c>
      <c r="OV123" s="432" t="str">
        <f t="shared" si="436"/>
        <v/>
      </c>
      <c r="OW123" s="432" t="str">
        <f t="shared" si="436"/>
        <v/>
      </c>
      <c r="OX123" s="432" t="str">
        <f t="shared" si="436"/>
        <v/>
      </c>
      <c r="OY123" s="432" t="str">
        <f t="shared" si="436"/>
        <v/>
      </c>
      <c r="OZ123" s="432" t="str">
        <f t="shared" si="436"/>
        <v/>
      </c>
      <c r="PA123" s="432" t="str">
        <f t="shared" si="436"/>
        <v/>
      </c>
      <c r="PB123" s="432" t="str">
        <f t="shared" si="436"/>
        <v/>
      </c>
      <c r="PC123" s="432" t="str">
        <f t="shared" si="436"/>
        <v/>
      </c>
      <c r="PD123" s="432" t="str">
        <f t="shared" si="436"/>
        <v/>
      </c>
      <c r="PE123" s="432" t="str">
        <f t="shared" si="436"/>
        <v/>
      </c>
    </row>
    <row r="124" spans="1:421" ht="15.6">
      <c r="A124" s="549"/>
      <c r="B124" s="550"/>
      <c r="C124" s="948"/>
      <c r="D124" s="550"/>
      <c r="E124" s="554"/>
      <c r="F124" s="550"/>
      <c r="G124" s="551"/>
      <c r="H124" s="552"/>
      <c r="I124" s="553"/>
      <c r="J124" s="554"/>
      <c r="K124" s="554" t="str">
        <f t="shared" si="284"/>
        <v/>
      </c>
      <c r="L124" s="657" t="str">
        <f t="shared" si="285"/>
        <v/>
      </c>
      <c r="M124" s="952" t="str">
        <f t="shared" si="405"/>
        <v/>
      </c>
      <c r="N124" s="952" t="str">
        <f t="shared" si="286"/>
        <v/>
      </c>
      <c r="O124" s="1487"/>
      <c r="P124" s="1487"/>
      <c r="Q124" s="98"/>
      <c r="R124" s="167" t="str">
        <f t="shared" si="287"/>
        <v/>
      </c>
      <c r="S124" s="167" t="str">
        <f t="shared" si="288"/>
        <v/>
      </c>
      <c r="T124" s="167" t="str">
        <f t="shared" si="289"/>
        <v/>
      </c>
      <c r="U124" s="167" t="str">
        <f t="shared" si="290"/>
        <v/>
      </c>
      <c r="V124" s="85" t="s">
        <v>725</v>
      </c>
      <c r="W124" s="450">
        <v>15.83333333333333</v>
      </c>
      <c r="X124" s="167" t="str">
        <f t="shared" si="291"/>
        <v/>
      </c>
      <c r="Y124" s="167" t="str">
        <f t="shared" si="292"/>
        <v/>
      </c>
      <c r="Z124" s="167" t="str">
        <f t="shared" si="293"/>
        <v/>
      </c>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432" t="str">
        <f t="shared" si="406"/>
        <v/>
      </c>
      <c r="AX124" s="432" t="str">
        <f t="shared" si="406"/>
        <v/>
      </c>
      <c r="AY124" s="432" t="str">
        <f t="shared" si="406"/>
        <v/>
      </c>
      <c r="AZ124" s="432" t="str">
        <f t="shared" si="406"/>
        <v/>
      </c>
      <c r="BA124" s="432" t="str">
        <f t="shared" si="406"/>
        <v/>
      </c>
      <c r="BB124" s="432" t="str">
        <f t="shared" si="406"/>
        <v/>
      </c>
      <c r="BC124" s="432" t="str">
        <f t="shared" si="406"/>
        <v/>
      </c>
      <c r="BD124" s="432" t="str">
        <f t="shared" si="406"/>
        <v/>
      </c>
      <c r="BE124" s="432" t="str">
        <f t="shared" si="406"/>
        <v/>
      </c>
      <c r="BF124" s="432" t="str">
        <f t="shared" si="406"/>
        <v/>
      </c>
      <c r="BG124" s="432" t="str">
        <f t="shared" si="407"/>
        <v/>
      </c>
      <c r="BH124" s="432" t="str">
        <f t="shared" si="407"/>
        <v/>
      </c>
      <c r="BI124" s="432" t="str">
        <f t="shared" si="407"/>
        <v/>
      </c>
      <c r="BJ124" s="432" t="str">
        <f t="shared" si="407"/>
        <v/>
      </c>
      <c r="BK124" s="432" t="str">
        <f t="shared" si="407"/>
        <v/>
      </c>
      <c r="BL124" s="432" t="str">
        <f t="shared" si="407"/>
        <v/>
      </c>
      <c r="BM124" s="432" t="str">
        <f t="shared" si="407"/>
        <v/>
      </c>
      <c r="BN124" s="432" t="str">
        <f t="shared" si="407"/>
        <v/>
      </c>
      <c r="BO124" s="432" t="str">
        <f t="shared" si="407"/>
        <v/>
      </c>
      <c r="BP124" s="432" t="str">
        <f t="shared" si="407"/>
        <v/>
      </c>
      <c r="BQ124" s="432" t="str">
        <f t="shared" si="408"/>
        <v/>
      </c>
      <c r="BR124" s="432" t="str">
        <f t="shared" si="408"/>
        <v/>
      </c>
      <c r="BS124" s="432" t="str">
        <f t="shared" si="408"/>
        <v/>
      </c>
      <c r="BT124" s="432" t="str">
        <f t="shared" si="408"/>
        <v/>
      </c>
      <c r="BU124" s="432" t="str">
        <f t="shared" si="408"/>
        <v/>
      </c>
      <c r="BV124" s="432" t="str">
        <f t="shared" si="408"/>
        <v/>
      </c>
      <c r="BW124" s="432" t="str">
        <f t="shared" si="408"/>
        <v/>
      </c>
      <c r="BX124" s="432" t="str">
        <f t="shared" si="408"/>
        <v/>
      </c>
      <c r="BY124" s="432" t="str">
        <f t="shared" si="408"/>
        <v/>
      </c>
      <c r="BZ124" s="432" t="str">
        <f t="shared" si="408"/>
        <v/>
      </c>
      <c r="CA124" s="432" t="str">
        <f t="shared" si="409"/>
        <v/>
      </c>
      <c r="CB124" s="432" t="str">
        <f t="shared" si="409"/>
        <v/>
      </c>
      <c r="CC124" s="432" t="str">
        <f t="shared" si="409"/>
        <v/>
      </c>
      <c r="CD124" s="432" t="str">
        <f t="shared" si="409"/>
        <v/>
      </c>
      <c r="CE124" s="432" t="str">
        <f t="shared" si="409"/>
        <v/>
      </c>
      <c r="CF124" s="432" t="str">
        <f t="shared" si="409"/>
        <v/>
      </c>
      <c r="CG124" s="432" t="str">
        <f t="shared" si="409"/>
        <v/>
      </c>
      <c r="CH124" s="432" t="str">
        <f t="shared" si="409"/>
        <v/>
      </c>
      <c r="CI124" s="432" t="str">
        <f t="shared" si="409"/>
        <v/>
      </c>
      <c r="CJ124" s="432" t="str">
        <f t="shared" si="409"/>
        <v/>
      </c>
      <c r="CK124" s="432" t="str">
        <f t="shared" si="410"/>
        <v/>
      </c>
      <c r="CL124" s="432" t="str">
        <f t="shared" si="410"/>
        <v/>
      </c>
      <c r="CM124" s="432" t="str">
        <f t="shared" si="410"/>
        <v/>
      </c>
      <c r="CN124" s="432" t="str">
        <f t="shared" si="410"/>
        <v/>
      </c>
      <c r="CO124" s="432" t="str">
        <f t="shared" si="410"/>
        <v/>
      </c>
      <c r="CP124" s="432" t="str">
        <f t="shared" si="410"/>
        <v/>
      </c>
      <c r="CQ124" s="432" t="str">
        <f t="shared" si="410"/>
        <v/>
      </c>
      <c r="CR124" s="432" t="str">
        <f t="shared" si="410"/>
        <v/>
      </c>
      <c r="CS124" s="432" t="str">
        <f t="shared" si="410"/>
        <v/>
      </c>
      <c r="CT124" s="432" t="str">
        <f t="shared" si="410"/>
        <v/>
      </c>
      <c r="CU124" s="432" t="str">
        <f t="shared" si="411"/>
        <v/>
      </c>
      <c r="CV124" s="432" t="str">
        <f t="shared" si="411"/>
        <v/>
      </c>
      <c r="CW124" s="432" t="str">
        <f t="shared" si="411"/>
        <v/>
      </c>
      <c r="CX124" s="432" t="str">
        <f t="shared" si="411"/>
        <v/>
      </c>
      <c r="CY124" s="432" t="str">
        <f t="shared" si="411"/>
        <v/>
      </c>
      <c r="CZ124" s="432" t="str">
        <f t="shared" si="411"/>
        <v/>
      </c>
      <c r="DA124" s="432" t="str">
        <f t="shared" si="411"/>
        <v/>
      </c>
      <c r="DB124" s="432" t="str">
        <f t="shared" si="411"/>
        <v/>
      </c>
      <c r="DC124" s="432" t="str">
        <f t="shared" si="411"/>
        <v/>
      </c>
      <c r="DD124" s="432" t="str">
        <f t="shared" si="411"/>
        <v/>
      </c>
      <c r="DE124" s="432" t="str">
        <f t="shared" si="412"/>
        <v/>
      </c>
      <c r="DF124" s="432" t="str">
        <f t="shared" si="412"/>
        <v/>
      </c>
      <c r="DG124" s="432" t="str">
        <f t="shared" si="412"/>
        <v/>
      </c>
      <c r="DH124" s="432" t="str">
        <f t="shared" si="412"/>
        <v/>
      </c>
      <c r="DI124" s="432" t="str">
        <f t="shared" si="412"/>
        <v/>
      </c>
      <c r="DJ124" s="432" t="str">
        <f t="shared" si="412"/>
        <v/>
      </c>
      <c r="DK124" s="432" t="str">
        <f t="shared" si="412"/>
        <v/>
      </c>
      <c r="DL124" s="432" t="str">
        <f t="shared" si="412"/>
        <v/>
      </c>
      <c r="DM124" s="432" t="str">
        <f t="shared" si="412"/>
        <v/>
      </c>
      <c r="DN124" s="432" t="str">
        <f t="shared" si="412"/>
        <v/>
      </c>
      <c r="DO124" s="432" t="str">
        <f t="shared" si="413"/>
        <v/>
      </c>
      <c r="DP124" s="432" t="str">
        <f t="shared" si="413"/>
        <v/>
      </c>
      <c r="DQ124" s="432" t="str">
        <f t="shared" si="413"/>
        <v/>
      </c>
      <c r="DR124" s="432" t="str">
        <f t="shared" si="413"/>
        <v/>
      </c>
      <c r="DS124" s="432" t="str">
        <f t="shared" si="413"/>
        <v/>
      </c>
      <c r="DT124" s="432" t="str">
        <f t="shared" si="413"/>
        <v/>
      </c>
      <c r="DU124" s="432" t="str">
        <f t="shared" si="413"/>
        <v/>
      </c>
      <c r="DV124" s="432" t="str">
        <f t="shared" si="413"/>
        <v/>
      </c>
      <c r="DW124" s="432" t="str">
        <f t="shared" si="413"/>
        <v/>
      </c>
      <c r="DX124" s="432" t="str">
        <f t="shared" si="413"/>
        <v/>
      </c>
      <c r="DY124" s="432" t="str">
        <f t="shared" si="414"/>
        <v/>
      </c>
      <c r="DZ124" s="432" t="str">
        <f t="shared" si="414"/>
        <v/>
      </c>
      <c r="EA124" s="432" t="str">
        <f t="shared" si="414"/>
        <v/>
      </c>
      <c r="EB124" s="432" t="str">
        <f t="shared" si="414"/>
        <v/>
      </c>
      <c r="EC124" s="432" t="str">
        <f t="shared" si="414"/>
        <v/>
      </c>
      <c r="ED124" s="432" t="str">
        <f t="shared" si="414"/>
        <v/>
      </c>
      <c r="EE124" s="432" t="str">
        <f t="shared" si="414"/>
        <v/>
      </c>
      <c r="EF124" s="432" t="str">
        <f t="shared" si="414"/>
        <v/>
      </c>
      <c r="EG124" s="432" t="str">
        <f t="shared" si="414"/>
        <v/>
      </c>
      <c r="EH124" s="432" t="str">
        <f t="shared" si="414"/>
        <v/>
      </c>
      <c r="EI124" s="432" t="str">
        <f t="shared" si="415"/>
        <v/>
      </c>
      <c r="EJ124" s="432" t="str">
        <f t="shared" si="415"/>
        <v/>
      </c>
      <c r="EK124" s="432" t="str">
        <f t="shared" si="415"/>
        <v/>
      </c>
      <c r="EL124" s="432" t="str">
        <f t="shared" si="415"/>
        <v/>
      </c>
      <c r="EM124" s="432" t="str">
        <f t="shared" si="415"/>
        <v/>
      </c>
      <c r="EN124" s="432" t="str">
        <f t="shared" si="415"/>
        <v/>
      </c>
      <c r="EO124" s="432" t="str">
        <f t="shared" si="415"/>
        <v/>
      </c>
      <c r="EP124" s="432" t="str">
        <f t="shared" si="415"/>
        <v/>
      </c>
      <c r="EQ124" s="432" t="str">
        <f t="shared" si="415"/>
        <v/>
      </c>
      <c r="ER124" s="432" t="str">
        <f t="shared" si="415"/>
        <v/>
      </c>
      <c r="ES124" s="432" t="str">
        <f t="shared" si="416"/>
        <v/>
      </c>
      <c r="ET124" s="432" t="str">
        <f t="shared" si="416"/>
        <v/>
      </c>
      <c r="EU124" s="432" t="str">
        <f t="shared" si="416"/>
        <v/>
      </c>
      <c r="EV124" s="432" t="str">
        <f t="shared" si="416"/>
        <v/>
      </c>
      <c r="EW124" s="432" t="str">
        <f t="shared" si="416"/>
        <v/>
      </c>
      <c r="EX124" s="432" t="str">
        <f t="shared" si="416"/>
        <v/>
      </c>
      <c r="EY124" s="432" t="str">
        <f t="shared" si="416"/>
        <v/>
      </c>
      <c r="EZ124" s="432" t="str">
        <f t="shared" si="416"/>
        <v/>
      </c>
      <c r="FA124" s="432" t="str">
        <f t="shared" si="416"/>
        <v/>
      </c>
      <c r="FB124" s="432" t="str">
        <f t="shared" si="416"/>
        <v/>
      </c>
      <c r="FC124" s="432" t="str">
        <f t="shared" si="417"/>
        <v/>
      </c>
      <c r="FD124" s="432" t="str">
        <f t="shared" si="417"/>
        <v/>
      </c>
      <c r="FE124" s="432" t="str">
        <f t="shared" si="417"/>
        <v/>
      </c>
      <c r="FF124" s="432" t="str">
        <f t="shared" si="417"/>
        <v/>
      </c>
      <c r="FG124" s="432" t="str">
        <f t="shared" si="417"/>
        <v/>
      </c>
      <c r="FH124" s="432" t="str">
        <f t="shared" si="417"/>
        <v/>
      </c>
      <c r="FI124" s="432" t="str">
        <f t="shared" si="417"/>
        <v/>
      </c>
      <c r="FJ124" s="432" t="str">
        <f t="shared" si="417"/>
        <v/>
      </c>
      <c r="FK124" s="432" t="str">
        <f t="shared" si="417"/>
        <v/>
      </c>
      <c r="FL124" s="432" t="str">
        <f t="shared" si="417"/>
        <v/>
      </c>
      <c r="FM124" s="432" t="str">
        <f t="shared" si="418"/>
        <v/>
      </c>
      <c r="FN124" s="432" t="str">
        <f t="shared" si="418"/>
        <v/>
      </c>
      <c r="FO124" s="432" t="str">
        <f t="shared" si="418"/>
        <v/>
      </c>
      <c r="FP124" s="432" t="str">
        <f t="shared" si="418"/>
        <v/>
      </c>
      <c r="FQ124" s="432" t="str">
        <f t="shared" si="418"/>
        <v/>
      </c>
      <c r="FR124" s="432" t="str">
        <f t="shared" si="418"/>
        <v/>
      </c>
      <c r="FS124" s="432" t="str">
        <f t="shared" si="418"/>
        <v/>
      </c>
      <c r="FT124" s="432" t="str">
        <f t="shared" si="418"/>
        <v/>
      </c>
      <c r="FU124" s="432" t="str">
        <f t="shared" si="418"/>
        <v/>
      </c>
      <c r="FV124" s="432" t="str">
        <f t="shared" si="418"/>
        <v/>
      </c>
      <c r="FW124" s="432" t="str">
        <f t="shared" si="419"/>
        <v/>
      </c>
      <c r="FX124" s="432" t="str">
        <f t="shared" si="419"/>
        <v/>
      </c>
      <c r="FY124" s="432" t="str">
        <f t="shared" si="419"/>
        <v/>
      </c>
      <c r="FZ124" s="432" t="str">
        <f t="shared" si="419"/>
        <v/>
      </c>
      <c r="GA124" s="432" t="str">
        <f t="shared" si="419"/>
        <v/>
      </c>
      <c r="GB124" s="432" t="str">
        <f t="shared" si="419"/>
        <v/>
      </c>
      <c r="GC124" s="432" t="str">
        <f t="shared" si="419"/>
        <v/>
      </c>
      <c r="GD124" s="432" t="str">
        <f t="shared" si="419"/>
        <v/>
      </c>
      <c r="GE124" s="432" t="str">
        <f t="shared" si="419"/>
        <v/>
      </c>
      <c r="GF124" s="432" t="str">
        <f t="shared" si="419"/>
        <v/>
      </c>
      <c r="GG124" s="432" t="str">
        <f t="shared" si="420"/>
        <v/>
      </c>
      <c r="GH124" s="432" t="str">
        <f t="shared" si="420"/>
        <v/>
      </c>
      <c r="GI124" s="432" t="str">
        <f t="shared" si="420"/>
        <v/>
      </c>
      <c r="GJ124" s="432" t="str">
        <f t="shared" si="420"/>
        <v/>
      </c>
      <c r="GK124" s="432" t="str">
        <f t="shared" si="420"/>
        <v/>
      </c>
      <c r="GL124" s="432" t="str">
        <f t="shared" si="420"/>
        <v/>
      </c>
      <c r="GM124" s="432" t="str">
        <f t="shared" si="421"/>
        <v/>
      </c>
      <c r="GN124" s="432" t="str">
        <f t="shared" si="421"/>
        <v/>
      </c>
      <c r="GO124" s="432" t="str">
        <f t="shared" si="421"/>
        <v/>
      </c>
      <c r="GP124" s="432" t="str">
        <f t="shared" si="421"/>
        <v/>
      </c>
      <c r="GQ124" s="432" t="str">
        <f t="shared" si="421"/>
        <v/>
      </c>
      <c r="GR124" s="432" t="str">
        <f t="shared" si="421"/>
        <v/>
      </c>
      <c r="GS124" s="432" t="str">
        <f t="shared" si="421"/>
        <v/>
      </c>
      <c r="GT124" s="432" t="str">
        <f t="shared" si="421"/>
        <v/>
      </c>
      <c r="GU124" s="432" t="str">
        <f t="shared" si="421"/>
        <v/>
      </c>
      <c r="GV124" s="432" t="str">
        <f t="shared" si="421"/>
        <v/>
      </c>
      <c r="GW124" s="432" t="str">
        <f t="shared" si="421"/>
        <v/>
      </c>
      <c r="GX124" s="432" t="str">
        <f t="shared" si="421"/>
        <v/>
      </c>
      <c r="GY124" s="432" t="str">
        <f t="shared" si="421"/>
        <v/>
      </c>
      <c r="GZ124" s="432" t="str">
        <f t="shared" si="421"/>
        <v/>
      </c>
      <c r="HA124" s="432" t="str">
        <f t="shared" si="421"/>
        <v/>
      </c>
      <c r="HB124" s="432" t="str">
        <f t="shared" si="421"/>
        <v/>
      </c>
      <c r="HC124" s="432" t="str">
        <f t="shared" ref="HC124:HL130" si="437">IFERROR(IF(AND(HC$22&gt;=$M124,HC$22&lt;=$N124),"",IF(HC$22=WORKDAY($N124,1),$A124,"")),"")</f>
        <v/>
      </c>
      <c r="HD124" s="432" t="str">
        <f t="shared" si="437"/>
        <v/>
      </c>
      <c r="HE124" s="432" t="str">
        <f t="shared" si="437"/>
        <v/>
      </c>
      <c r="HF124" s="432" t="str">
        <f t="shared" si="437"/>
        <v/>
      </c>
      <c r="HG124" s="432" t="str">
        <f t="shared" si="437"/>
        <v/>
      </c>
      <c r="HH124" s="432" t="str">
        <f t="shared" si="437"/>
        <v/>
      </c>
      <c r="HI124" s="432" t="str">
        <f t="shared" si="437"/>
        <v/>
      </c>
      <c r="HJ124" s="432" t="str">
        <f t="shared" si="437"/>
        <v/>
      </c>
      <c r="HK124" s="432" t="str">
        <f t="shared" si="437"/>
        <v/>
      </c>
      <c r="HL124" s="432" t="str">
        <f t="shared" si="437"/>
        <v/>
      </c>
      <c r="HM124" s="432" t="str">
        <f t="shared" ref="HM124:HV130" si="438">IFERROR(IF(AND(HM$22&gt;=$M124,HM$22&lt;=$N124),"",IF(HM$22=WORKDAY($N124,1),$A124,"")),"")</f>
        <v/>
      </c>
      <c r="HN124" s="432" t="str">
        <f t="shared" si="438"/>
        <v/>
      </c>
      <c r="HO124" s="432" t="str">
        <f t="shared" si="438"/>
        <v/>
      </c>
      <c r="HP124" s="432" t="str">
        <f t="shared" si="438"/>
        <v/>
      </c>
      <c r="HQ124" s="432" t="str">
        <f t="shared" si="438"/>
        <v/>
      </c>
      <c r="HR124" s="432" t="str">
        <f t="shared" si="438"/>
        <v/>
      </c>
      <c r="HS124" s="432" t="str">
        <f t="shared" si="438"/>
        <v/>
      </c>
      <c r="HT124" s="432" t="str">
        <f t="shared" si="438"/>
        <v/>
      </c>
      <c r="HU124" s="432" t="str">
        <f t="shared" si="438"/>
        <v/>
      </c>
      <c r="HV124" s="432" t="str">
        <f t="shared" si="438"/>
        <v/>
      </c>
      <c r="HW124" s="432" t="str">
        <f t="shared" ref="HW124:IF130" si="439">IFERROR(IF(AND(HW$22&gt;=$M124,HW$22&lt;=$N124),"",IF(HW$22=WORKDAY($N124,1),$A124,"")),"")</f>
        <v/>
      </c>
      <c r="HX124" s="432" t="str">
        <f t="shared" si="439"/>
        <v/>
      </c>
      <c r="HY124" s="432" t="str">
        <f t="shared" si="439"/>
        <v/>
      </c>
      <c r="HZ124" s="432" t="str">
        <f t="shared" si="439"/>
        <v/>
      </c>
      <c r="IA124" s="432" t="str">
        <f t="shared" si="439"/>
        <v/>
      </c>
      <c r="IB124" s="432" t="str">
        <f t="shared" si="439"/>
        <v/>
      </c>
      <c r="IC124" s="432" t="str">
        <f t="shared" si="439"/>
        <v/>
      </c>
      <c r="ID124" s="432" t="str">
        <f t="shared" si="439"/>
        <v/>
      </c>
      <c r="IE124" s="432" t="str">
        <f t="shared" si="439"/>
        <v/>
      </c>
      <c r="IF124" s="432" t="str">
        <f t="shared" si="439"/>
        <v/>
      </c>
      <c r="IG124" s="432" t="str">
        <f t="shared" ref="IG124:IP130" si="440">IFERROR(IF(AND(IG$22&gt;=$M124,IG$22&lt;=$N124),"",IF(IG$22=WORKDAY($N124,1),$A124,"")),"")</f>
        <v/>
      </c>
      <c r="IH124" s="432" t="str">
        <f t="shared" si="440"/>
        <v/>
      </c>
      <c r="II124" s="432" t="str">
        <f t="shared" si="440"/>
        <v/>
      </c>
      <c r="IJ124" s="432" t="str">
        <f t="shared" si="440"/>
        <v/>
      </c>
      <c r="IK124" s="432" t="str">
        <f t="shared" si="440"/>
        <v/>
      </c>
      <c r="IL124" s="432" t="str">
        <f t="shared" si="440"/>
        <v/>
      </c>
      <c r="IM124" s="432" t="str">
        <f t="shared" si="440"/>
        <v/>
      </c>
      <c r="IN124" s="432" t="str">
        <f t="shared" si="440"/>
        <v/>
      </c>
      <c r="IO124" s="432" t="str">
        <f t="shared" si="440"/>
        <v/>
      </c>
      <c r="IP124" s="432" t="str">
        <f t="shared" si="440"/>
        <v/>
      </c>
      <c r="IQ124" s="432" t="str">
        <f t="shared" ref="IQ124:IZ130" si="441">IFERROR(IF(AND(IQ$22&gt;=$M124,IQ$22&lt;=$N124),"",IF(IQ$22=WORKDAY($N124,1),$A124,"")),"")</f>
        <v/>
      </c>
      <c r="IR124" s="432" t="str">
        <f t="shared" si="441"/>
        <v/>
      </c>
      <c r="IS124" s="432" t="str">
        <f t="shared" si="441"/>
        <v/>
      </c>
      <c r="IT124" s="432" t="str">
        <f t="shared" si="441"/>
        <v/>
      </c>
      <c r="IU124" s="432" t="str">
        <f t="shared" si="441"/>
        <v/>
      </c>
      <c r="IV124" s="432" t="str">
        <f t="shared" si="441"/>
        <v/>
      </c>
      <c r="IW124" s="432" t="str">
        <f t="shared" si="441"/>
        <v/>
      </c>
      <c r="IX124" s="432" t="str">
        <f t="shared" si="441"/>
        <v/>
      </c>
      <c r="IY124" s="432" t="str">
        <f t="shared" si="441"/>
        <v/>
      </c>
      <c r="IZ124" s="432" t="str">
        <f t="shared" si="441"/>
        <v/>
      </c>
      <c r="JA124" s="432" t="str">
        <f t="shared" ref="JA124:JJ130" si="442">IFERROR(IF(AND(JA$22&gt;=$M124,JA$22&lt;=$N124),"",IF(JA$22=WORKDAY($N124,1),$A124,"")),"")</f>
        <v/>
      </c>
      <c r="JB124" s="432" t="str">
        <f t="shared" si="442"/>
        <v/>
      </c>
      <c r="JC124" s="432" t="str">
        <f t="shared" si="442"/>
        <v/>
      </c>
      <c r="JD124" s="432" t="str">
        <f t="shared" si="442"/>
        <v/>
      </c>
      <c r="JE124" s="432" t="str">
        <f t="shared" si="442"/>
        <v/>
      </c>
      <c r="JF124" s="432" t="str">
        <f t="shared" si="442"/>
        <v/>
      </c>
      <c r="JG124" s="432" t="str">
        <f t="shared" si="442"/>
        <v/>
      </c>
      <c r="JH124" s="432" t="str">
        <f t="shared" si="442"/>
        <v/>
      </c>
      <c r="JI124" s="432" t="str">
        <f t="shared" si="442"/>
        <v/>
      </c>
      <c r="JJ124" s="432" t="str">
        <f t="shared" si="442"/>
        <v/>
      </c>
      <c r="JK124" s="432" t="str">
        <f t="shared" ref="JK124:JT130" si="443">IFERROR(IF(AND(JK$22&gt;=$M124,JK$22&lt;=$N124),"",IF(JK$22=WORKDAY($N124,1),$A124,"")),"")</f>
        <v/>
      </c>
      <c r="JL124" s="432" t="str">
        <f t="shared" si="443"/>
        <v/>
      </c>
      <c r="JM124" s="432" t="str">
        <f t="shared" si="443"/>
        <v/>
      </c>
      <c r="JN124" s="432" t="str">
        <f t="shared" si="443"/>
        <v/>
      </c>
      <c r="JO124" s="432" t="str">
        <f t="shared" si="443"/>
        <v/>
      </c>
      <c r="JP124" s="432" t="str">
        <f t="shared" si="443"/>
        <v/>
      </c>
      <c r="JQ124" s="432" t="str">
        <f t="shared" si="443"/>
        <v/>
      </c>
      <c r="JR124" s="432" t="str">
        <f t="shared" si="443"/>
        <v/>
      </c>
      <c r="JS124" s="432" t="str">
        <f t="shared" si="443"/>
        <v/>
      </c>
      <c r="JT124" s="432" t="str">
        <f t="shared" si="443"/>
        <v/>
      </c>
      <c r="JU124" s="432" t="str">
        <f t="shared" ref="JU124:KC130" si="444">IFERROR(IF(AND(JU$22&gt;=$M124,JU$22&lt;=$N124),"",IF(JU$22=WORKDAY($N124,1),$A124,"")),"")</f>
        <v/>
      </c>
      <c r="JV124" s="432" t="str">
        <f t="shared" si="444"/>
        <v/>
      </c>
      <c r="JW124" s="432" t="str">
        <f t="shared" si="444"/>
        <v/>
      </c>
      <c r="JX124" s="432" t="str">
        <f t="shared" si="444"/>
        <v/>
      </c>
      <c r="JY124" s="432" t="str">
        <f t="shared" si="444"/>
        <v/>
      </c>
      <c r="JZ124" s="432" t="str">
        <f t="shared" si="444"/>
        <v/>
      </c>
      <c r="KA124" s="432" t="str">
        <f t="shared" si="444"/>
        <v/>
      </c>
      <c r="KB124" s="432" t="str">
        <f t="shared" si="444"/>
        <v/>
      </c>
      <c r="KC124" s="432" t="str">
        <f t="shared" si="444"/>
        <v/>
      </c>
      <c r="KD124" s="432" t="str">
        <f t="shared" ref="KD124:KS142" si="445">IFERROR(IF(AND(KD$22&gt;=$M124,KD$22&lt;=$N124),"",IF(KD$22=WORKDAY($N124,1),$A124,"")),"")</f>
        <v/>
      </c>
      <c r="KE124" s="432" t="str">
        <f t="shared" si="445"/>
        <v/>
      </c>
      <c r="KF124" s="432" t="str">
        <f t="shared" si="445"/>
        <v/>
      </c>
      <c r="KG124" s="432" t="str">
        <f t="shared" si="445"/>
        <v/>
      </c>
      <c r="KH124" s="432" t="str">
        <f t="shared" si="445"/>
        <v/>
      </c>
      <c r="KI124" s="432" t="str">
        <f t="shared" si="445"/>
        <v/>
      </c>
      <c r="KJ124" s="432" t="str">
        <f t="shared" si="445"/>
        <v/>
      </c>
      <c r="KK124" s="432" t="str">
        <f t="shared" si="445"/>
        <v/>
      </c>
      <c r="KL124" s="432" t="str">
        <f t="shared" si="445"/>
        <v/>
      </c>
      <c r="KM124" s="432" t="str">
        <f t="shared" si="445"/>
        <v/>
      </c>
      <c r="KN124" s="432" t="str">
        <f t="shared" si="445"/>
        <v/>
      </c>
      <c r="KO124" s="432" t="str">
        <f t="shared" si="445"/>
        <v/>
      </c>
      <c r="KP124" s="432" t="str">
        <f t="shared" si="445"/>
        <v/>
      </c>
      <c r="KQ124" s="432" t="str">
        <f t="shared" si="445"/>
        <v/>
      </c>
      <c r="KR124" s="432" t="str">
        <f t="shared" si="445"/>
        <v/>
      </c>
      <c r="KS124" s="432" t="str">
        <f t="shared" si="445"/>
        <v/>
      </c>
      <c r="KT124" s="432" t="str">
        <f t="shared" si="426"/>
        <v/>
      </c>
      <c r="KU124" s="432" t="str">
        <f t="shared" si="426"/>
        <v/>
      </c>
      <c r="KV124" s="432" t="str">
        <f t="shared" si="426"/>
        <v/>
      </c>
      <c r="KW124" s="432" t="str">
        <f t="shared" si="426"/>
        <v/>
      </c>
      <c r="KX124" s="432" t="str">
        <f t="shared" si="426"/>
        <v/>
      </c>
      <c r="KY124" s="432" t="str">
        <f t="shared" si="426"/>
        <v/>
      </c>
      <c r="KZ124" s="432" t="str">
        <f t="shared" si="426"/>
        <v/>
      </c>
      <c r="LA124" s="432" t="str">
        <f t="shared" si="426"/>
        <v/>
      </c>
      <c r="LB124" s="432" t="str">
        <f t="shared" si="426"/>
        <v/>
      </c>
      <c r="LC124" s="432" t="str">
        <f t="shared" si="426"/>
        <v/>
      </c>
      <c r="LD124" s="432" t="str">
        <f t="shared" si="427"/>
        <v/>
      </c>
      <c r="LE124" s="432" t="str">
        <f t="shared" si="427"/>
        <v/>
      </c>
      <c r="LF124" s="432" t="str">
        <f t="shared" si="427"/>
        <v/>
      </c>
      <c r="LG124" s="432" t="str">
        <f t="shared" si="427"/>
        <v/>
      </c>
      <c r="LH124" s="432" t="str">
        <f t="shared" si="427"/>
        <v/>
      </c>
      <c r="LI124" s="432" t="str">
        <f t="shared" si="427"/>
        <v/>
      </c>
      <c r="LJ124" s="432" t="str">
        <f t="shared" si="427"/>
        <v/>
      </c>
      <c r="LK124" s="432" t="str">
        <f t="shared" si="427"/>
        <v/>
      </c>
      <c r="LL124" s="432" t="str">
        <f t="shared" si="427"/>
        <v/>
      </c>
      <c r="LM124" s="432" t="str">
        <f t="shared" si="427"/>
        <v/>
      </c>
      <c r="LN124" s="432" t="str">
        <f t="shared" si="428"/>
        <v/>
      </c>
      <c r="LO124" s="432" t="str">
        <f t="shared" si="428"/>
        <v/>
      </c>
      <c r="LP124" s="432" t="str">
        <f t="shared" si="428"/>
        <v/>
      </c>
      <c r="LQ124" s="432" t="str">
        <f t="shared" si="428"/>
        <v/>
      </c>
      <c r="LR124" s="432" t="str">
        <f t="shared" si="428"/>
        <v/>
      </c>
      <c r="LS124" s="432" t="str">
        <f t="shared" si="428"/>
        <v/>
      </c>
      <c r="LT124" s="432" t="str">
        <f t="shared" si="428"/>
        <v/>
      </c>
      <c r="LU124" s="432" t="str">
        <f t="shared" si="428"/>
        <v/>
      </c>
      <c r="LV124" s="432" t="str">
        <f t="shared" si="428"/>
        <v/>
      </c>
      <c r="LW124" s="432" t="str">
        <f t="shared" si="428"/>
        <v/>
      </c>
      <c r="LX124" s="432" t="str">
        <f t="shared" si="429"/>
        <v/>
      </c>
      <c r="LY124" s="432" t="str">
        <f t="shared" si="429"/>
        <v/>
      </c>
      <c r="LZ124" s="432" t="str">
        <f t="shared" si="429"/>
        <v/>
      </c>
      <c r="MA124" s="432" t="str">
        <f t="shared" si="429"/>
        <v/>
      </c>
      <c r="MB124" s="432" t="str">
        <f t="shared" si="429"/>
        <v/>
      </c>
      <c r="MC124" s="432" t="str">
        <f t="shared" si="429"/>
        <v/>
      </c>
      <c r="MD124" s="432" t="str">
        <f t="shared" si="430"/>
        <v/>
      </c>
      <c r="ME124" s="432" t="str">
        <f t="shared" si="430"/>
        <v/>
      </c>
      <c r="MF124" s="432" t="str">
        <f t="shared" si="430"/>
        <v/>
      </c>
      <c r="MG124" s="432" t="str">
        <f t="shared" si="430"/>
        <v/>
      </c>
      <c r="MH124" s="432" t="str">
        <f t="shared" si="430"/>
        <v/>
      </c>
      <c r="MI124" s="432" t="str">
        <f t="shared" si="430"/>
        <v/>
      </c>
      <c r="MJ124" s="432" t="str">
        <f t="shared" si="430"/>
        <v/>
      </c>
      <c r="MK124" s="432" t="str">
        <f t="shared" si="430"/>
        <v/>
      </c>
      <c r="ML124" s="432" t="str">
        <f t="shared" si="430"/>
        <v/>
      </c>
      <c r="MM124" s="432" t="str">
        <f t="shared" si="430"/>
        <v/>
      </c>
      <c r="MN124" s="432" t="str">
        <f t="shared" si="430"/>
        <v/>
      </c>
      <c r="MO124" s="432" t="str">
        <f t="shared" si="430"/>
        <v/>
      </c>
      <c r="MP124" s="432" t="str">
        <f t="shared" si="430"/>
        <v/>
      </c>
      <c r="MQ124" s="432" t="str">
        <f t="shared" si="430"/>
        <v/>
      </c>
      <c r="MR124" s="432" t="str">
        <f t="shared" si="430"/>
        <v/>
      </c>
      <c r="MS124" s="432" t="str">
        <f t="shared" si="430"/>
        <v/>
      </c>
      <c r="MT124" s="432" t="str">
        <f t="shared" si="431"/>
        <v/>
      </c>
      <c r="MU124" s="432" t="str">
        <f t="shared" si="431"/>
        <v/>
      </c>
      <c r="MV124" s="432" t="str">
        <f t="shared" si="431"/>
        <v/>
      </c>
      <c r="MW124" s="432" t="str">
        <f t="shared" si="431"/>
        <v/>
      </c>
      <c r="MX124" s="432" t="str">
        <f t="shared" si="431"/>
        <v/>
      </c>
      <c r="MY124" s="432" t="str">
        <f t="shared" si="431"/>
        <v/>
      </c>
      <c r="MZ124" s="432" t="str">
        <f t="shared" si="431"/>
        <v/>
      </c>
      <c r="NA124" s="432" t="str">
        <f t="shared" si="431"/>
        <v/>
      </c>
      <c r="NB124" s="432" t="str">
        <f t="shared" si="431"/>
        <v/>
      </c>
      <c r="NC124" s="432" t="str">
        <f t="shared" si="431"/>
        <v/>
      </c>
      <c r="ND124" s="432" t="str">
        <f t="shared" si="432"/>
        <v/>
      </c>
      <c r="NE124" s="432" t="str">
        <f t="shared" si="432"/>
        <v/>
      </c>
      <c r="NF124" s="432" t="str">
        <f t="shared" si="432"/>
        <v/>
      </c>
      <c r="NG124" s="432" t="str">
        <f t="shared" si="432"/>
        <v/>
      </c>
      <c r="NH124" s="432" t="str">
        <f t="shared" si="432"/>
        <v/>
      </c>
      <c r="NI124" s="432" t="str">
        <f t="shared" si="432"/>
        <v/>
      </c>
      <c r="NJ124" s="432" t="str">
        <f t="shared" si="432"/>
        <v/>
      </c>
      <c r="NK124" s="432" t="str">
        <f t="shared" si="432"/>
        <v/>
      </c>
      <c r="NL124" s="432" t="str">
        <f t="shared" si="432"/>
        <v/>
      </c>
      <c r="NM124" s="432" t="str">
        <f t="shared" si="432"/>
        <v/>
      </c>
      <c r="NN124" s="432" t="str">
        <f t="shared" si="433"/>
        <v/>
      </c>
      <c r="NO124" s="432" t="str">
        <f t="shared" si="433"/>
        <v/>
      </c>
      <c r="NP124" s="432" t="str">
        <f t="shared" si="433"/>
        <v/>
      </c>
      <c r="NQ124" s="432" t="str">
        <f t="shared" si="433"/>
        <v/>
      </c>
      <c r="NR124" s="432" t="str">
        <f t="shared" si="433"/>
        <v/>
      </c>
      <c r="NS124" s="432" t="str">
        <f t="shared" si="433"/>
        <v/>
      </c>
      <c r="NT124" s="432" t="str">
        <f t="shared" si="433"/>
        <v/>
      </c>
      <c r="NU124" s="432" t="str">
        <f t="shared" si="433"/>
        <v/>
      </c>
      <c r="NV124" s="432" t="str">
        <f t="shared" si="433"/>
        <v/>
      </c>
      <c r="NW124" s="432" t="str">
        <f t="shared" si="433"/>
        <v/>
      </c>
      <c r="NX124" s="432" t="str">
        <f t="shared" si="434"/>
        <v/>
      </c>
      <c r="NY124" s="432" t="str">
        <f t="shared" si="434"/>
        <v/>
      </c>
      <c r="NZ124" s="432" t="str">
        <f t="shared" si="434"/>
        <v/>
      </c>
      <c r="OA124" s="432" t="str">
        <f t="shared" si="434"/>
        <v/>
      </c>
      <c r="OB124" s="432" t="str">
        <f t="shared" si="434"/>
        <v/>
      </c>
      <c r="OC124" s="432" t="str">
        <f t="shared" si="434"/>
        <v/>
      </c>
      <c r="OD124" s="432" t="str">
        <f t="shared" si="434"/>
        <v/>
      </c>
      <c r="OE124" s="432" t="str">
        <f t="shared" si="434"/>
        <v/>
      </c>
      <c r="OF124" s="432" t="str">
        <f t="shared" si="434"/>
        <v/>
      </c>
      <c r="OG124" s="432" t="str">
        <f t="shared" si="434"/>
        <v/>
      </c>
      <c r="OH124" s="432" t="str">
        <f t="shared" si="435"/>
        <v/>
      </c>
      <c r="OI124" s="432" t="str">
        <f t="shared" si="435"/>
        <v/>
      </c>
      <c r="OJ124" s="432" t="str">
        <f t="shared" si="435"/>
        <v/>
      </c>
      <c r="OK124" s="432" t="str">
        <f t="shared" si="435"/>
        <v/>
      </c>
      <c r="OL124" s="432" t="str">
        <f t="shared" si="435"/>
        <v/>
      </c>
      <c r="OM124" s="432" t="str">
        <f t="shared" si="435"/>
        <v/>
      </c>
      <c r="ON124" s="432" t="str">
        <f t="shared" si="435"/>
        <v/>
      </c>
      <c r="OO124" s="432" t="str">
        <f t="shared" si="435"/>
        <v/>
      </c>
      <c r="OP124" s="432" t="str">
        <f t="shared" si="435"/>
        <v/>
      </c>
      <c r="OQ124" s="432" t="str">
        <f t="shared" si="435"/>
        <v/>
      </c>
      <c r="OR124" s="432" t="str">
        <f t="shared" si="436"/>
        <v/>
      </c>
      <c r="OS124" s="432" t="str">
        <f t="shared" si="436"/>
        <v/>
      </c>
      <c r="OT124" s="432" t="str">
        <f t="shared" si="436"/>
        <v/>
      </c>
      <c r="OU124" s="432" t="str">
        <f t="shared" si="436"/>
        <v/>
      </c>
      <c r="OV124" s="432" t="str">
        <f t="shared" si="436"/>
        <v/>
      </c>
      <c r="OW124" s="432" t="str">
        <f t="shared" si="436"/>
        <v/>
      </c>
      <c r="OX124" s="432" t="str">
        <f t="shared" si="436"/>
        <v/>
      </c>
      <c r="OY124" s="432" t="str">
        <f t="shared" si="436"/>
        <v/>
      </c>
      <c r="OZ124" s="432" t="str">
        <f t="shared" si="436"/>
        <v/>
      </c>
      <c r="PA124" s="432" t="str">
        <f t="shared" si="436"/>
        <v/>
      </c>
      <c r="PB124" s="432" t="str">
        <f t="shared" si="436"/>
        <v/>
      </c>
      <c r="PC124" s="432" t="str">
        <f t="shared" si="436"/>
        <v/>
      </c>
      <c r="PD124" s="432" t="str">
        <f t="shared" si="436"/>
        <v/>
      </c>
      <c r="PE124" s="432" t="str">
        <f t="shared" si="436"/>
        <v/>
      </c>
    </row>
    <row r="125" spans="1:421" ht="15.6">
      <c r="A125" s="541"/>
      <c r="B125" s="542"/>
      <c r="C125" s="947"/>
      <c r="D125" s="542"/>
      <c r="E125" s="546"/>
      <c r="F125" s="542"/>
      <c r="G125" s="543"/>
      <c r="H125" s="544"/>
      <c r="I125" s="545"/>
      <c r="J125" s="546"/>
      <c r="K125" s="546" t="str">
        <f t="shared" si="284"/>
        <v/>
      </c>
      <c r="L125" s="547" t="str">
        <f t="shared" si="285"/>
        <v/>
      </c>
      <c r="M125" s="951" t="str">
        <f t="shared" si="405"/>
        <v/>
      </c>
      <c r="N125" s="951" t="str">
        <f t="shared" si="286"/>
        <v/>
      </c>
      <c r="O125" s="1486"/>
      <c r="P125" s="1486"/>
      <c r="Q125" s="98"/>
      <c r="R125" s="167" t="str">
        <f t="shared" si="287"/>
        <v/>
      </c>
      <c r="S125" s="167" t="str">
        <f t="shared" si="288"/>
        <v/>
      </c>
      <c r="T125" s="167" t="str">
        <f t="shared" si="289"/>
        <v/>
      </c>
      <c r="U125" s="167" t="str">
        <f t="shared" si="290"/>
        <v/>
      </c>
      <c r="V125" s="85" t="s">
        <v>726</v>
      </c>
      <c r="W125" s="450">
        <v>16</v>
      </c>
      <c r="X125" s="167" t="str">
        <f t="shared" si="291"/>
        <v/>
      </c>
      <c r="Y125" s="167" t="str">
        <f t="shared" si="292"/>
        <v/>
      </c>
      <c r="Z125" s="167" t="str">
        <f t="shared" si="293"/>
        <v/>
      </c>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432" t="str">
        <f t="shared" si="406"/>
        <v/>
      </c>
      <c r="AX125" s="432" t="str">
        <f t="shared" si="406"/>
        <v/>
      </c>
      <c r="AY125" s="432" t="str">
        <f t="shared" si="406"/>
        <v/>
      </c>
      <c r="AZ125" s="432" t="str">
        <f t="shared" si="406"/>
        <v/>
      </c>
      <c r="BA125" s="432" t="str">
        <f t="shared" si="406"/>
        <v/>
      </c>
      <c r="BB125" s="432" t="str">
        <f t="shared" si="406"/>
        <v/>
      </c>
      <c r="BC125" s="432" t="str">
        <f t="shared" si="406"/>
        <v/>
      </c>
      <c r="BD125" s="432" t="str">
        <f t="shared" si="406"/>
        <v/>
      </c>
      <c r="BE125" s="432" t="str">
        <f t="shared" si="406"/>
        <v/>
      </c>
      <c r="BF125" s="432" t="str">
        <f t="shared" si="406"/>
        <v/>
      </c>
      <c r="BG125" s="432" t="str">
        <f t="shared" si="407"/>
        <v/>
      </c>
      <c r="BH125" s="432" t="str">
        <f t="shared" si="407"/>
        <v/>
      </c>
      <c r="BI125" s="432" t="str">
        <f t="shared" si="407"/>
        <v/>
      </c>
      <c r="BJ125" s="432" t="str">
        <f t="shared" si="407"/>
        <v/>
      </c>
      <c r="BK125" s="432" t="str">
        <f t="shared" si="407"/>
        <v/>
      </c>
      <c r="BL125" s="432" t="str">
        <f t="shared" si="407"/>
        <v/>
      </c>
      <c r="BM125" s="432" t="str">
        <f t="shared" si="407"/>
        <v/>
      </c>
      <c r="BN125" s="432" t="str">
        <f t="shared" si="407"/>
        <v/>
      </c>
      <c r="BO125" s="432" t="str">
        <f t="shared" si="407"/>
        <v/>
      </c>
      <c r="BP125" s="432" t="str">
        <f t="shared" si="407"/>
        <v/>
      </c>
      <c r="BQ125" s="432" t="str">
        <f t="shared" si="408"/>
        <v/>
      </c>
      <c r="BR125" s="432" t="str">
        <f t="shared" si="408"/>
        <v/>
      </c>
      <c r="BS125" s="432" t="str">
        <f t="shared" si="408"/>
        <v/>
      </c>
      <c r="BT125" s="432" t="str">
        <f t="shared" si="408"/>
        <v/>
      </c>
      <c r="BU125" s="432" t="str">
        <f t="shared" si="408"/>
        <v/>
      </c>
      <c r="BV125" s="432" t="str">
        <f t="shared" si="408"/>
        <v/>
      </c>
      <c r="BW125" s="432" t="str">
        <f t="shared" si="408"/>
        <v/>
      </c>
      <c r="BX125" s="432" t="str">
        <f t="shared" si="408"/>
        <v/>
      </c>
      <c r="BY125" s="432" t="str">
        <f t="shared" si="408"/>
        <v/>
      </c>
      <c r="BZ125" s="432" t="str">
        <f t="shared" si="408"/>
        <v/>
      </c>
      <c r="CA125" s="432" t="str">
        <f t="shared" si="409"/>
        <v/>
      </c>
      <c r="CB125" s="432" t="str">
        <f t="shared" si="409"/>
        <v/>
      </c>
      <c r="CC125" s="432" t="str">
        <f t="shared" si="409"/>
        <v/>
      </c>
      <c r="CD125" s="432" t="str">
        <f t="shared" si="409"/>
        <v/>
      </c>
      <c r="CE125" s="432" t="str">
        <f t="shared" si="409"/>
        <v/>
      </c>
      <c r="CF125" s="432" t="str">
        <f t="shared" si="409"/>
        <v/>
      </c>
      <c r="CG125" s="432" t="str">
        <f t="shared" si="409"/>
        <v/>
      </c>
      <c r="CH125" s="432" t="str">
        <f t="shared" si="409"/>
        <v/>
      </c>
      <c r="CI125" s="432" t="str">
        <f t="shared" si="409"/>
        <v/>
      </c>
      <c r="CJ125" s="432" t="str">
        <f t="shared" si="409"/>
        <v/>
      </c>
      <c r="CK125" s="432" t="str">
        <f t="shared" si="410"/>
        <v/>
      </c>
      <c r="CL125" s="432" t="str">
        <f t="shared" si="410"/>
        <v/>
      </c>
      <c r="CM125" s="432" t="str">
        <f t="shared" si="410"/>
        <v/>
      </c>
      <c r="CN125" s="432" t="str">
        <f t="shared" si="410"/>
        <v/>
      </c>
      <c r="CO125" s="432" t="str">
        <f t="shared" si="410"/>
        <v/>
      </c>
      <c r="CP125" s="432" t="str">
        <f t="shared" si="410"/>
        <v/>
      </c>
      <c r="CQ125" s="432" t="str">
        <f t="shared" si="410"/>
        <v/>
      </c>
      <c r="CR125" s="432" t="str">
        <f t="shared" si="410"/>
        <v/>
      </c>
      <c r="CS125" s="432" t="str">
        <f t="shared" si="410"/>
        <v/>
      </c>
      <c r="CT125" s="432" t="str">
        <f t="shared" si="410"/>
        <v/>
      </c>
      <c r="CU125" s="432" t="str">
        <f t="shared" si="411"/>
        <v/>
      </c>
      <c r="CV125" s="432" t="str">
        <f t="shared" si="411"/>
        <v/>
      </c>
      <c r="CW125" s="432" t="str">
        <f t="shared" si="411"/>
        <v/>
      </c>
      <c r="CX125" s="432" t="str">
        <f t="shared" si="411"/>
        <v/>
      </c>
      <c r="CY125" s="432" t="str">
        <f t="shared" si="411"/>
        <v/>
      </c>
      <c r="CZ125" s="432" t="str">
        <f t="shared" si="411"/>
        <v/>
      </c>
      <c r="DA125" s="432" t="str">
        <f t="shared" si="411"/>
        <v/>
      </c>
      <c r="DB125" s="432" t="str">
        <f t="shared" si="411"/>
        <v/>
      </c>
      <c r="DC125" s="432" t="str">
        <f t="shared" si="411"/>
        <v/>
      </c>
      <c r="DD125" s="432" t="str">
        <f t="shared" si="411"/>
        <v/>
      </c>
      <c r="DE125" s="432" t="str">
        <f t="shared" si="412"/>
        <v/>
      </c>
      <c r="DF125" s="432" t="str">
        <f t="shared" si="412"/>
        <v/>
      </c>
      <c r="DG125" s="432" t="str">
        <f t="shared" si="412"/>
        <v/>
      </c>
      <c r="DH125" s="432" t="str">
        <f t="shared" si="412"/>
        <v/>
      </c>
      <c r="DI125" s="432" t="str">
        <f t="shared" si="412"/>
        <v/>
      </c>
      <c r="DJ125" s="432" t="str">
        <f t="shared" si="412"/>
        <v/>
      </c>
      <c r="DK125" s="432" t="str">
        <f t="shared" si="412"/>
        <v/>
      </c>
      <c r="DL125" s="432" t="str">
        <f t="shared" si="412"/>
        <v/>
      </c>
      <c r="DM125" s="432" t="str">
        <f t="shared" si="412"/>
        <v/>
      </c>
      <c r="DN125" s="432" t="str">
        <f t="shared" si="412"/>
        <v/>
      </c>
      <c r="DO125" s="432" t="str">
        <f t="shared" si="413"/>
        <v/>
      </c>
      <c r="DP125" s="432" t="str">
        <f t="shared" si="413"/>
        <v/>
      </c>
      <c r="DQ125" s="432" t="str">
        <f t="shared" si="413"/>
        <v/>
      </c>
      <c r="DR125" s="432" t="str">
        <f t="shared" si="413"/>
        <v/>
      </c>
      <c r="DS125" s="432" t="str">
        <f t="shared" si="413"/>
        <v/>
      </c>
      <c r="DT125" s="432" t="str">
        <f t="shared" si="413"/>
        <v/>
      </c>
      <c r="DU125" s="432" t="str">
        <f t="shared" si="413"/>
        <v/>
      </c>
      <c r="DV125" s="432" t="str">
        <f t="shared" si="413"/>
        <v/>
      </c>
      <c r="DW125" s="432" t="str">
        <f t="shared" si="413"/>
        <v/>
      </c>
      <c r="DX125" s="432" t="str">
        <f t="shared" si="413"/>
        <v/>
      </c>
      <c r="DY125" s="432" t="str">
        <f t="shared" si="414"/>
        <v/>
      </c>
      <c r="DZ125" s="432" t="str">
        <f t="shared" si="414"/>
        <v/>
      </c>
      <c r="EA125" s="432" t="str">
        <f t="shared" si="414"/>
        <v/>
      </c>
      <c r="EB125" s="432" t="str">
        <f t="shared" si="414"/>
        <v/>
      </c>
      <c r="EC125" s="432" t="str">
        <f t="shared" si="414"/>
        <v/>
      </c>
      <c r="ED125" s="432" t="str">
        <f t="shared" si="414"/>
        <v/>
      </c>
      <c r="EE125" s="432" t="str">
        <f t="shared" si="414"/>
        <v/>
      </c>
      <c r="EF125" s="432" t="str">
        <f t="shared" si="414"/>
        <v/>
      </c>
      <c r="EG125" s="432" t="str">
        <f t="shared" si="414"/>
        <v/>
      </c>
      <c r="EH125" s="432" t="str">
        <f t="shared" si="414"/>
        <v/>
      </c>
      <c r="EI125" s="432" t="str">
        <f t="shared" si="415"/>
        <v/>
      </c>
      <c r="EJ125" s="432" t="str">
        <f t="shared" si="415"/>
        <v/>
      </c>
      <c r="EK125" s="432" t="str">
        <f t="shared" si="415"/>
        <v/>
      </c>
      <c r="EL125" s="432" t="str">
        <f t="shared" si="415"/>
        <v/>
      </c>
      <c r="EM125" s="432" t="str">
        <f t="shared" si="415"/>
        <v/>
      </c>
      <c r="EN125" s="432" t="str">
        <f t="shared" si="415"/>
        <v/>
      </c>
      <c r="EO125" s="432" t="str">
        <f t="shared" si="415"/>
        <v/>
      </c>
      <c r="EP125" s="432" t="str">
        <f t="shared" si="415"/>
        <v/>
      </c>
      <c r="EQ125" s="432" t="str">
        <f t="shared" si="415"/>
        <v/>
      </c>
      <c r="ER125" s="432" t="str">
        <f t="shared" si="415"/>
        <v/>
      </c>
      <c r="ES125" s="432" t="str">
        <f t="shared" si="416"/>
        <v/>
      </c>
      <c r="ET125" s="432" t="str">
        <f t="shared" si="416"/>
        <v/>
      </c>
      <c r="EU125" s="432" t="str">
        <f t="shared" si="416"/>
        <v/>
      </c>
      <c r="EV125" s="432" t="str">
        <f t="shared" si="416"/>
        <v/>
      </c>
      <c r="EW125" s="432" t="str">
        <f t="shared" si="416"/>
        <v/>
      </c>
      <c r="EX125" s="432" t="str">
        <f t="shared" si="416"/>
        <v/>
      </c>
      <c r="EY125" s="432" t="str">
        <f t="shared" si="416"/>
        <v/>
      </c>
      <c r="EZ125" s="432" t="str">
        <f t="shared" si="416"/>
        <v/>
      </c>
      <c r="FA125" s="432" t="str">
        <f t="shared" si="416"/>
        <v/>
      </c>
      <c r="FB125" s="432" t="str">
        <f t="shared" si="416"/>
        <v/>
      </c>
      <c r="FC125" s="432" t="str">
        <f t="shared" si="417"/>
        <v/>
      </c>
      <c r="FD125" s="432" t="str">
        <f t="shared" si="417"/>
        <v/>
      </c>
      <c r="FE125" s="432" t="str">
        <f t="shared" si="417"/>
        <v/>
      </c>
      <c r="FF125" s="432" t="str">
        <f t="shared" si="417"/>
        <v/>
      </c>
      <c r="FG125" s="432" t="str">
        <f t="shared" si="417"/>
        <v/>
      </c>
      <c r="FH125" s="432" t="str">
        <f t="shared" si="417"/>
        <v/>
      </c>
      <c r="FI125" s="432" t="str">
        <f t="shared" si="417"/>
        <v/>
      </c>
      <c r="FJ125" s="432" t="str">
        <f t="shared" si="417"/>
        <v/>
      </c>
      <c r="FK125" s="432" t="str">
        <f t="shared" si="417"/>
        <v/>
      </c>
      <c r="FL125" s="432" t="str">
        <f t="shared" si="417"/>
        <v/>
      </c>
      <c r="FM125" s="432" t="str">
        <f t="shared" si="418"/>
        <v/>
      </c>
      <c r="FN125" s="432" t="str">
        <f t="shared" si="418"/>
        <v/>
      </c>
      <c r="FO125" s="432" t="str">
        <f t="shared" si="418"/>
        <v/>
      </c>
      <c r="FP125" s="432" t="str">
        <f t="shared" si="418"/>
        <v/>
      </c>
      <c r="FQ125" s="432" t="str">
        <f t="shared" si="418"/>
        <v/>
      </c>
      <c r="FR125" s="432" t="str">
        <f t="shared" si="418"/>
        <v/>
      </c>
      <c r="FS125" s="432" t="str">
        <f t="shared" si="418"/>
        <v/>
      </c>
      <c r="FT125" s="432" t="str">
        <f t="shared" si="418"/>
        <v/>
      </c>
      <c r="FU125" s="432" t="str">
        <f t="shared" si="418"/>
        <v/>
      </c>
      <c r="FV125" s="432" t="str">
        <f t="shared" si="418"/>
        <v/>
      </c>
      <c r="FW125" s="432" t="str">
        <f t="shared" si="419"/>
        <v/>
      </c>
      <c r="FX125" s="432" t="str">
        <f t="shared" si="419"/>
        <v/>
      </c>
      <c r="FY125" s="432" t="str">
        <f t="shared" si="419"/>
        <v/>
      </c>
      <c r="FZ125" s="432" t="str">
        <f t="shared" si="419"/>
        <v/>
      </c>
      <c r="GA125" s="432" t="str">
        <f t="shared" si="419"/>
        <v/>
      </c>
      <c r="GB125" s="432" t="str">
        <f t="shared" si="419"/>
        <v/>
      </c>
      <c r="GC125" s="432" t="str">
        <f t="shared" si="419"/>
        <v/>
      </c>
      <c r="GD125" s="432" t="str">
        <f t="shared" si="419"/>
        <v/>
      </c>
      <c r="GE125" s="432" t="str">
        <f t="shared" si="419"/>
        <v/>
      </c>
      <c r="GF125" s="432" t="str">
        <f t="shared" si="419"/>
        <v/>
      </c>
      <c r="GG125" s="432" t="str">
        <f t="shared" si="420"/>
        <v/>
      </c>
      <c r="GH125" s="432" t="str">
        <f t="shared" si="420"/>
        <v/>
      </c>
      <c r="GI125" s="432" t="str">
        <f t="shared" si="420"/>
        <v/>
      </c>
      <c r="GJ125" s="432" t="str">
        <f t="shared" si="420"/>
        <v/>
      </c>
      <c r="GK125" s="432" t="str">
        <f t="shared" si="420"/>
        <v/>
      </c>
      <c r="GL125" s="432" t="str">
        <f t="shared" si="420"/>
        <v/>
      </c>
      <c r="GM125" s="432" t="str">
        <f t="shared" si="421"/>
        <v/>
      </c>
      <c r="GN125" s="432" t="str">
        <f t="shared" si="421"/>
        <v/>
      </c>
      <c r="GO125" s="432" t="str">
        <f t="shared" si="421"/>
        <v/>
      </c>
      <c r="GP125" s="432" t="str">
        <f t="shared" si="421"/>
        <v/>
      </c>
      <c r="GQ125" s="432" t="str">
        <f t="shared" si="421"/>
        <v/>
      </c>
      <c r="GR125" s="432" t="str">
        <f t="shared" si="421"/>
        <v/>
      </c>
      <c r="GS125" s="432" t="str">
        <f t="shared" si="421"/>
        <v/>
      </c>
      <c r="GT125" s="432" t="str">
        <f t="shared" si="421"/>
        <v/>
      </c>
      <c r="GU125" s="432" t="str">
        <f t="shared" si="421"/>
        <v/>
      </c>
      <c r="GV125" s="432" t="str">
        <f t="shared" si="421"/>
        <v/>
      </c>
      <c r="GW125" s="432" t="str">
        <f t="shared" si="421"/>
        <v/>
      </c>
      <c r="GX125" s="432" t="str">
        <f t="shared" si="421"/>
        <v/>
      </c>
      <c r="GY125" s="432" t="str">
        <f t="shared" si="421"/>
        <v/>
      </c>
      <c r="GZ125" s="432" t="str">
        <f t="shared" si="421"/>
        <v/>
      </c>
      <c r="HA125" s="432" t="str">
        <f t="shared" si="421"/>
        <v/>
      </c>
      <c r="HB125" s="432" t="str">
        <f t="shared" si="421"/>
        <v/>
      </c>
      <c r="HC125" s="432" t="str">
        <f t="shared" si="437"/>
        <v/>
      </c>
      <c r="HD125" s="432" t="str">
        <f t="shared" si="437"/>
        <v/>
      </c>
      <c r="HE125" s="432" t="str">
        <f t="shared" si="437"/>
        <v/>
      </c>
      <c r="HF125" s="432" t="str">
        <f t="shared" si="437"/>
        <v/>
      </c>
      <c r="HG125" s="432" t="str">
        <f t="shared" si="437"/>
        <v/>
      </c>
      <c r="HH125" s="432" t="str">
        <f t="shared" si="437"/>
        <v/>
      </c>
      <c r="HI125" s="432" t="str">
        <f t="shared" si="437"/>
        <v/>
      </c>
      <c r="HJ125" s="432" t="str">
        <f t="shared" si="437"/>
        <v/>
      </c>
      <c r="HK125" s="432" t="str">
        <f t="shared" si="437"/>
        <v/>
      </c>
      <c r="HL125" s="432" t="str">
        <f t="shared" si="437"/>
        <v/>
      </c>
      <c r="HM125" s="432" t="str">
        <f t="shared" si="438"/>
        <v/>
      </c>
      <c r="HN125" s="432" t="str">
        <f t="shared" si="438"/>
        <v/>
      </c>
      <c r="HO125" s="432" t="str">
        <f t="shared" si="438"/>
        <v/>
      </c>
      <c r="HP125" s="432" t="str">
        <f t="shared" si="438"/>
        <v/>
      </c>
      <c r="HQ125" s="432" t="str">
        <f t="shared" si="438"/>
        <v/>
      </c>
      <c r="HR125" s="432" t="str">
        <f t="shared" si="438"/>
        <v/>
      </c>
      <c r="HS125" s="432" t="str">
        <f t="shared" si="438"/>
        <v/>
      </c>
      <c r="HT125" s="432" t="str">
        <f t="shared" si="438"/>
        <v/>
      </c>
      <c r="HU125" s="432" t="str">
        <f t="shared" si="438"/>
        <v/>
      </c>
      <c r="HV125" s="432" t="str">
        <f t="shared" si="438"/>
        <v/>
      </c>
      <c r="HW125" s="432" t="str">
        <f t="shared" si="439"/>
        <v/>
      </c>
      <c r="HX125" s="432" t="str">
        <f t="shared" si="439"/>
        <v/>
      </c>
      <c r="HY125" s="432" t="str">
        <f t="shared" si="439"/>
        <v/>
      </c>
      <c r="HZ125" s="432" t="str">
        <f t="shared" si="439"/>
        <v/>
      </c>
      <c r="IA125" s="432" t="str">
        <f t="shared" si="439"/>
        <v/>
      </c>
      <c r="IB125" s="432" t="str">
        <f t="shared" si="439"/>
        <v/>
      </c>
      <c r="IC125" s="432" t="str">
        <f t="shared" si="439"/>
        <v/>
      </c>
      <c r="ID125" s="432" t="str">
        <f t="shared" si="439"/>
        <v/>
      </c>
      <c r="IE125" s="432" t="str">
        <f t="shared" si="439"/>
        <v/>
      </c>
      <c r="IF125" s="432" t="str">
        <f t="shared" si="439"/>
        <v/>
      </c>
      <c r="IG125" s="432" t="str">
        <f t="shared" si="440"/>
        <v/>
      </c>
      <c r="IH125" s="432" t="str">
        <f t="shared" si="440"/>
        <v/>
      </c>
      <c r="II125" s="432" t="str">
        <f t="shared" si="440"/>
        <v/>
      </c>
      <c r="IJ125" s="432" t="str">
        <f t="shared" si="440"/>
        <v/>
      </c>
      <c r="IK125" s="432" t="str">
        <f t="shared" si="440"/>
        <v/>
      </c>
      <c r="IL125" s="432" t="str">
        <f t="shared" si="440"/>
        <v/>
      </c>
      <c r="IM125" s="432" t="str">
        <f t="shared" si="440"/>
        <v/>
      </c>
      <c r="IN125" s="432" t="str">
        <f t="shared" si="440"/>
        <v/>
      </c>
      <c r="IO125" s="432" t="str">
        <f t="shared" si="440"/>
        <v/>
      </c>
      <c r="IP125" s="432" t="str">
        <f t="shared" si="440"/>
        <v/>
      </c>
      <c r="IQ125" s="432" t="str">
        <f t="shared" si="441"/>
        <v/>
      </c>
      <c r="IR125" s="432" t="str">
        <f t="shared" si="441"/>
        <v/>
      </c>
      <c r="IS125" s="432" t="str">
        <f t="shared" si="441"/>
        <v/>
      </c>
      <c r="IT125" s="432" t="str">
        <f t="shared" si="441"/>
        <v/>
      </c>
      <c r="IU125" s="432" t="str">
        <f t="shared" si="441"/>
        <v/>
      </c>
      <c r="IV125" s="432" t="str">
        <f t="shared" si="441"/>
        <v/>
      </c>
      <c r="IW125" s="432" t="str">
        <f t="shared" si="441"/>
        <v/>
      </c>
      <c r="IX125" s="432" t="str">
        <f t="shared" si="441"/>
        <v/>
      </c>
      <c r="IY125" s="432" t="str">
        <f t="shared" si="441"/>
        <v/>
      </c>
      <c r="IZ125" s="432" t="str">
        <f t="shared" si="441"/>
        <v/>
      </c>
      <c r="JA125" s="432" t="str">
        <f t="shared" si="442"/>
        <v/>
      </c>
      <c r="JB125" s="432" t="str">
        <f t="shared" si="442"/>
        <v/>
      </c>
      <c r="JC125" s="432" t="str">
        <f t="shared" si="442"/>
        <v/>
      </c>
      <c r="JD125" s="432" t="str">
        <f t="shared" si="442"/>
        <v/>
      </c>
      <c r="JE125" s="432" t="str">
        <f t="shared" si="442"/>
        <v/>
      </c>
      <c r="JF125" s="432" t="str">
        <f t="shared" si="442"/>
        <v/>
      </c>
      <c r="JG125" s="432" t="str">
        <f t="shared" si="442"/>
        <v/>
      </c>
      <c r="JH125" s="432" t="str">
        <f t="shared" si="442"/>
        <v/>
      </c>
      <c r="JI125" s="432" t="str">
        <f t="shared" si="442"/>
        <v/>
      </c>
      <c r="JJ125" s="432" t="str">
        <f t="shared" si="442"/>
        <v/>
      </c>
      <c r="JK125" s="432" t="str">
        <f t="shared" si="443"/>
        <v/>
      </c>
      <c r="JL125" s="432" t="str">
        <f t="shared" si="443"/>
        <v/>
      </c>
      <c r="JM125" s="432" t="str">
        <f t="shared" si="443"/>
        <v/>
      </c>
      <c r="JN125" s="432" t="str">
        <f t="shared" si="443"/>
        <v/>
      </c>
      <c r="JO125" s="432" t="str">
        <f t="shared" si="443"/>
        <v/>
      </c>
      <c r="JP125" s="432" t="str">
        <f t="shared" si="443"/>
        <v/>
      </c>
      <c r="JQ125" s="432" t="str">
        <f t="shared" si="443"/>
        <v/>
      </c>
      <c r="JR125" s="432" t="str">
        <f t="shared" si="443"/>
        <v/>
      </c>
      <c r="JS125" s="432" t="str">
        <f t="shared" si="443"/>
        <v/>
      </c>
      <c r="JT125" s="432" t="str">
        <f t="shared" si="443"/>
        <v/>
      </c>
      <c r="JU125" s="432" t="str">
        <f t="shared" si="444"/>
        <v/>
      </c>
      <c r="JV125" s="432" t="str">
        <f t="shared" si="444"/>
        <v/>
      </c>
      <c r="JW125" s="432" t="str">
        <f t="shared" si="444"/>
        <v/>
      </c>
      <c r="JX125" s="432" t="str">
        <f t="shared" si="444"/>
        <v/>
      </c>
      <c r="JY125" s="432" t="str">
        <f t="shared" si="444"/>
        <v/>
      </c>
      <c r="JZ125" s="432" t="str">
        <f t="shared" si="444"/>
        <v/>
      </c>
      <c r="KA125" s="432" t="str">
        <f t="shared" si="444"/>
        <v/>
      </c>
      <c r="KB125" s="432" t="str">
        <f t="shared" si="444"/>
        <v/>
      </c>
      <c r="KC125" s="432" t="str">
        <f t="shared" si="444"/>
        <v/>
      </c>
      <c r="KD125" s="432" t="str">
        <f t="shared" si="445"/>
        <v/>
      </c>
      <c r="KE125" s="432" t="str">
        <f t="shared" si="445"/>
        <v/>
      </c>
      <c r="KF125" s="432" t="str">
        <f t="shared" si="445"/>
        <v/>
      </c>
      <c r="KG125" s="432" t="str">
        <f t="shared" si="445"/>
        <v/>
      </c>
      <c r="KH125" s="432" t="str">
        <f t="shared" si="445"/>
        <v/>
      </c>
      <c r="KI125" s="432" t="str">
        <f t="shared" si="445"/>
        <v/>
      </c>
      <c r="KJ125" s="432" t="str">
        <f t="shared" si="445"/>
        <v/>
      </c>
      <c r="KK125" s="432" t="str">
        <f t="shared" si="445"/>
        <v/>
      </c>
      <c r="KL125" s="432" t="str">
        <f t="shared" si="445"/>
        <v/>
      </c>
      <c r="KM125" s="432" t="str">
        <f t="shared" si="445"/>
        <v/>
      </c>
      <c r="KN125" s="432" t="str">
        <f t="shared" si="445"/>
        <v/>
      </c>
      <c r="KO125" s="432" t="str">
        <f t="shared" si="445"/>
        <v/>
      </c>
      <c r="KP125" s="432" t="str">
        <f t="shared" si="445"/>
        <v/>
      </c>
      <c r="KQ125" s="432" t="str">
        <f t="shared" si="445"/>
        <v/>
      </c>
      <c r="KR125" s="432" t="str">
        <f t="shared" si="445"/>
        <v/>
      </c>
      <c r="KS125" s="432" t="str">
        <f t="shared" si="445"/>
        <v/>
      </c>
      <c r="KT125" s="432" t="str">
        <f t="shared" si="426"/>
        <v/>
      </c>
      <c r="KU125" s="432" t="str">
        <f t="shared" si="426"/>
        <v/>
      </c>
      <c r="KV125" s="432" t="str">
        <f t="shared" si="426"/>
        <v/>
      </c>
      <c r="KW125" s="432" t="str">
        <f t="shared" si="426"/>
        <v/>
      </c>
      <c r="KX125" s="432" t="str">
        <f t="shared" si="426"/>
        <v/>
      </c>
      <c r="KY125" s="432" t="str">
        <f t="shared" si="426"/>
        <v/>
      </c>
      <c r="KZ125" s="432" t="str">
        <f t="shared" si="426"/>
        <v/>
      </c>
      <c r="LA125" s="432" t="str">
        <f t="shared" si="426"/>
        <v/>
      </c>
      <c r="LB125" s="432" t="str">
        <f t="shared" si="426"/>
        <v/>
      </c>
      <c r="LC125" s="432" t="str">
        <f t="shared" si="426"/>
        <v/>
      </c>
      <c r="LD125" s="432" t="str">
        <f t="shared" si="427"/>
        <v/>
      </c>
      <c r="LE125" s="432" t="str">
        <f t="shared" si="427"/>
        <v/>
      </c>
      <c r="LF125" s="432" t="str">
        <f t="shared" si="427"/>
        <v/>
      </c>
      <c r="LG125" s="432" t="str">
        <f t="shared" si="427"/>
        <v/>
      </c>
      <c r="LH125" s="432" t="str">
        <f t="shared" si="427"/>
        <v/>
      </c>
      <c r="LI125" s="432" t="str">
        <f t="shared" si="427"/>
        <v/>
      </c>
      <c r="LJ125" s="432" t="str">
        <f t="shared" si="427"/>
        <v/>
      </c>
      <c r="LK125" s="432" t="str">
        <f t="shared" si="427"/>
        <v/>
      </c>
      <c r="LL125" s="432" t="str">
        <f t="shared" si="427"/>
        <v/>
      </c>
      <c r="LM125" s="432" t="str">
        <f t="shared" si="427"/>
        <v/>
      </c>
      <c r="LN125" s="432" t="str">
        <f t="shared" si="428"/>
        <v/>
      </c>
      <c r="LO125" s="432" t="str">
        <f t="shared" si="428"/>
        <v/>
      </c>
      <c r="LP125" s="432" t="str">
        <f t="shared" si="428"/>
        <v/>
      </c>
      <c r="LQ125" s="432" t="str">
        <f t="shared" si="428"/>
        <v/>
      </c>
      <c r="LR125" s="432" t="str">
        <f t="shared" si="428"/>
        <v/>
      </c>
      <c r="LS125" s="432" t="str">
        <f t="shared" si="428"/>
        <v/>
      </c>
      <c r="LT125" s="432" t="str">
        <f t="shared" si="428"/>
        <v/>
      </c>
      <c r="LU125" s="432" t="str">
        <f t="shared" si="428"/>
        <v/>
      </c>
      <c r="LV125" s="432" t="str">
        <f t="shared" si="428"/>
        <v/>
      </c>
      <c r="LW125" s="432" t="str">
        <f t="shared" si="428"/>
        <v/>
      </c>
      <c r="LX125" s="432" t="str">
        <f t="shared" si="429"/>
        <v/>
      </c>
      <c r="LY125" s="432" t="str">
        <f t="shared" si="429"/>
        <v/>
      </c>
      <c r="LZ125" s="432" t="str">
        <f t="shared" si="429"/>
        <v/>
      </c>
      <c r="MA125" s="432" t="str">
        <f t="shared" si="429"/>
        <v/>
      </c>
      <c r="MB125" s="432" t="str">
        <f t="shared" si="429"/>
        <v/>
      </c>
      <c r="MC125" s="432" t="str">
        <f t="shared" si="429"/>
        <v/>
      </c>
      <c r="MD125" s="432" t="str">
        <f t="shared" si="430"/>
        <v/>
      </c>
      <c r="ME125" s="432" t="str">
        <f t="shared" si="430"/>
        <v/>
      </c>
      <c r="MF125" s="432" t="str">
        <f t="shared" si="430"/>
        <v/>
      </c>
      <c r="MG125" s="432" t="str">
        <f t="shared" si="430"/>
        <v/>
      </c>
      <c r="MH125" s="432" t="str">
        <f t="shared" si="430"/>
        <v/>
      </c>
      <c r="MI125" s="432" t="str">
        <f t="shared" si="430"/>
        <v/>
      </c>
      <c r="MJ125" s="432" t="str">
        <f t="shared" si="430"/>
        <v/>
      </c>
      <c r="MK125" s="432" t="str">
        <f t="shared" si="430"/>
        <v/>
      </c>
      <c r="ML125" s="432" t="str">
        <f t="shared" si="430"/>
        <v/>
      </c>
      <c r="MM125" s="432" t="str">
        <f t="shared" si="430"/>
        <v/>
      </c>
      <c r="MN125" s="432" t="str">
        <f t="shared" si="430"/>
        <v/>
      </c>
      <c r="MO125" s="432" t="str">
        <f t="shared" si="430"/>
        <v/>
      </c>
      <c r="MP125" s="432" t="str">
        <f t="shared" si="430"/>
        <v/>
      </c>
      <c r="MQ125" s="432" t="str">
        <f t="shared" si="430"/>
        <v/>
      </c>
      <c r="MR125" s="432" t="str">
        <f t="shared" si="430"/>
        <v/>
      </c>
      <c r="MS125" s="432" t="str">
        <f t="shared" si="430"/>
        <v/>
      </c>
      <c r="MT125" s="432" t="str">
        <f t="shared" si="431"/>
        <v/>
      </c>
      <c r="MU125" s="432" t="str">
        <f t="shared" si="431"/>
        <v/>
      </c>
      <c r="MV125" s="432" t="str">
        <f t="shared" si="431"/>
        <v/>
      </c>
      <c r="MW125" s="432" t="str">
        <f t="shared" si="431"/>
        <v/>
      </c>
      <c r="MX125" s="432" t="str">
        <f t="shared" si="431"/>
        <v/>
      </c>
      <c r="MY125" s="432" t="str">
        <f t="shared" si="431"/>
        <v/>
      </c>
      <c r="MZ125" s="432" t="str">
        <f t="shared" si="431"/>
        <v/>
      </c>
      <c r="NA125" s="432" t="str">
        <f t="shared" si="431"/>
        <v/>
      </c>
      <c r="NB125" s="432" t="str">
        <f t="shared" si="431"/>
        <v/>
      </c>
      <c r="NC125" s="432" t="str">
        <f t="shared" si="431"/>
        <v/>
      </c>
      <c r="ND125" s="432" t="str">
        <f t="shared" si="432"/>
        <v/>
      </c>
      <c r="NE125" s="432" t="str">
        <f t="shared" si="432"/>
        <v/>
      </c>
      <c r="NF125" s="432" t="str">
        <f t="shared" si="432"/>
        <v/>
      </c>
      <c r="NG125" s="432" t="str">
        <f t="shared" si="432"/>
        <v/>
      </c>
      <c r="NH125" s="432" t="str">
        <f t="shared" si="432"/>
        <v/>
      </c>
      <c r="NI125" s="432" t="str">
        <f t="shared" si="432"/>
        <v/>
      </c>
      <c r="NJ125" s="432" t="str">
        <f t="shared" si="432"/>
        <v/>
      </c>
      <c r="NK125" s="432" t="str">
        <f t="shared" si="432"/>
        <v/>
      </c>
      <c r="NL125" s="432" t="str">
        <f t="shared" si="432"/>
        <v/>
      </c>
      <c r="NM125" s="432" t="str">
        <f t="shared" si="432"/>
        <v/>
      </c>
      <c r="NN125" s="432" t="str">
        <f t="shared" si="433"/>
        <v/>
      </c>
      <c r="NO125" s="432" t="str">
        <f t="shared" si="433"/>
        <v/>
      </c>
      <c r="NP125" s="432" t="str">
        <f t="shared" si="433"/>
        <v/>
      </c>
      <c r="NQ125" s="432" t="str">
        <f t="shared" si="433"/>
        <v/>
      </c>
      <c r="NR125" s="432" t="str">
        <f t="shared" si="433"/>
        <v/>
      </c>
      <c r="NS125" s="432" t="str">
        <f t="shared" si="433"/>
        <v/>
      </c>
      <c r="NT125" s="432" t="str">
        <f t="shared" si="433"/>
        <v/>
      </c>
      <c r="NU125" s="432" t="str">
        <f t="shared" si="433"/>
        <v/>
      </c>
      <c r="NV125" s="432" t="str">
        <f t="shared" si="433"/>
        <v/>
      </c>
      <c r="NW125" s="432" t="str">
        <f t="shared" si="433"/>
        <v/>
      </c>
      <c r="NX125" s="432" t="str">
        <f t="shared" si="434"/>
        <v/>
      </c>
      <c r="NY125" s="432" t="str">
        <f t="shared" si="434"/>
        <v/>
      </c>
      <c r="NZ125" s="432" t="str">
        <f t="shared" si="434"/>
        <v/>
      </c>
      <c r="OA125" s="432" t="str">
        <f t="shared" si="434"/>
        <v/>
      </c>
      <c r="OB125" s="432" t="str">
        <f t="shared" si="434"/>
        <v/>
      </c>
      <c r="OC125" s="432" t="str">
        <f t="shared" si="434"/>
        <v/>
      </c>
      <c r="OD125" s="432" t="str">
        <f t="shared" si="434"/>
        <v/>
      </c>
      <c r="OE125" s="432" t="str">
        <f t="shared" si="434"/>
        <v/>
      </c>
      <c r="OF125" s="432" t="str">
        <f t="shared" si="434"/>
        <v/>
      </c>
      <c r="OG125" s="432" t="str">
        <f t="shared" si="434"/>
        <v/>
      </c>
      <c r="OH125" s="432" t="str">
        <f t="shared" si="435"/>
        <v/>
      </c>
      <c r="OI125" s="432" t="str">
        <f t="shared" si="435"/>
        <v/>
      </c>
      <c r="OJ125" s="432" t="str">
        <f t="shared" si="435"/>
        <v/>
      </c>
      <c r="OK125" s="432" t="str">
        <f t="shared" si="435"/>
        <v/>
      </c>
      <c r="OL125" s="432" t="str">
        <f t="shared" si="435"/>
        <v/>
      </c>
      <c r="OM125" s="432" t="str">
        <f t="shared" si="435"/>
        <v/>
      </c>
      <c r="ON125" s="432" t="str">
        <f t="shared" si="435"/>
        <v/>
      </c>
      <c r="OO125" s="432" t="str">
        <f t="shared" si="435"/>
        <v/>
      </c>
      <c r="OP125" s="432" t="str">
        <f t="shared" si="435"/>
        <v/>
      </c>
      <c r="OQ125" s="432" t="str">
        <f t="shared" si="435"/>
        <v/>
      </c>
      <c r="OR125" s="432" t="str">
        <f t="shared" si="436"/>
        <v/>
      </c>
      <c r="OS125" s="432" t="str">
        <f t="shared" si="436"/>
        <v/>
      </c>
      <c r="OT125" s="432" t="str">
        <f t="shared" si="436"/>
        <v/>
      </c>
      <c r="OU125" s="432" t="str">
        <f t="shared" si="436"/>
        <v/>
      </c>
      <c r="OV125" s="432" t="str">
        <f t="shared" si="436"/>
        <v/>
      </c>
      <c r="OW125" s="432" t="str">
        <f t="shared" si="436"/>
        <v/>
      </c>
      <c r="OX125" s="432" t="str">
        <f t="shared" si="436"/>
        <v/>
      </c>
      <c r="OY125" s="432" t="str">
        <f t="shared" si="436"/>
        <v/>
      </c>
      <c r="OZ125" s="432" t="str">
        <f t="shared" si="436"/>
        <v/>
      </c>
      <c r="PA125" s="432" t="str">
        <f t="shared" si="436"/>
        <v/>
      </c>
      <c r="PB125" s="432" t="str">
        <f t="shared" si="436"/>
        <v/>
      </c>
      <c r="PC125" s="432" t="str">
        <f t="shared" si="436"/>
        <v/>
      </c>
      <c r="PD125" s="432" t="str">
        <f t="shared" si="436"/>
        <v/>
      </c>
      <c r="PE125" s="432" t="str">
        <f t="shared" si="436"/>
        <v/>
      </c>
    </row>
    <row r="126" spans="1:421" ht="15.6">
      <c r="A126" s="549"/>
      <c r="B126" s="550"/>
      <c r="C126" s="948"/>
      <c r="D126" s="550"/>
      <c r="E126" s="554"/>
      <c r="F126" s="550"/>
      <c r="G126" s="551"/>
      <c r="H126" s="552"/>
      <c r="I126" s="553"/>
      <c r="J126" s="554"/>
      <c r="K126" s="554" t="str">
        <f t="shared" si="284"/>
        <v/>
      </c>
      <c r="L126" s="657" t="str">
        <f t="shared" si="285"/>
        <v/>
      </c>
      <c r="M126" s="952" t="str">
        <f t="shared" si="405"/>
        <v/>
      </c>
      <c r="N126" s="952" t="str">
        <f t="shared" si="286"/>
        <v/>
      </c>
      <c r="O126" s="1487"/>
      <c r="P126" s="1487"/>
      <c r="Q126" s="98"/>
      <c r="R126" s="167" t="str">
        <f t="shared" si="287"/>
        <v/>
      </c>
      <c r="S126" s="167" t="str">
        <f t="shared" si="288"/>
        <v/>
      </c>
      <c r="T126" s="167" t="str">
        <f t="shared" si="289"/>
        <v/>
      </c>
      <c r="U126" s="167" t="str">
        <f t="shared" si="290"/>
        <v/>
      </c>
      <c r="V126" s="85" t="s">
        <v>727</v>
      </c>
      <c r="W126" s="450">
        <v>16.166666666666671</v>
      </c>
      <c r="X126" s="167" t="str">
        <f t="shared" si="291"/>
        <v/>
      </c>
      <c r="Y126" s="167" t="str">
        <f t="shared" si="292"/>
        <v/>
      </c>
      <c r="Z126" s="167" t="str">
        <f t="shared" si="293"/>
        <v/>
      </c>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432" t="str">
        <f t="shared" si="406"/>
        <v/>
      </c>
      <c r="AX126" s="432" t="str">
        <f t="shared" si="406"/>
        <v/>
      </c>
      <c r="AY126" s="432" t="str">
        <f t="shared" si="406"/>
        <v/>
      </c>
      <c r="AZ126" s="432" t="str">
        <f t="shared" si="406"/>
        <v/>
      </c>
      <c r="BA126" s="432" t="str">
        <f t="shared" si="406"/>
        <v/>
      </c>
      <c r="BB126" s="432" t="str">
        <f t="shared" si="406"/>
        <v/>
      </c>
      <c r="BC126" s="432" t="str">
        <f t="shared" si="406"/>
        <v/>
      </c>
      <c r="BD126" s="432" t="str">
        <f t="shared" si="406"/>
        <v/>
      </c>
      <c r="BE126" s="432" t="str">
        <f t="shared" si="406"/>
        <v/>
      </c>
      <c r="BF126" s="432" t="str">
        <f t="shared" si="406"/>
        <v/>
      </c>
      <c r="BG126" s="432" t="str">
        <f t="shared" si="407"/>
        <v/>
      </c>
      <c r="BH126" s="432" t="str">
        <f t="shared" si="407"/>
        <v/>
      </c>
      <c r="BI126" s="432" t="str">
        <f t="shared" si="407"/>
        <v/>
      </c>
      <c r="BJ126" s="432" t="str">
        <f t="shared" si="407"/>
        <v/>
      </c>
      <c r="BK126" s="432" t="str">
        <f t="shared" si="407"/>
        <v/>
      </c>
      <c r="BL126" s="432" t="str">
        <f t="shared" si="407"/>
        <v/>
      </c>
      <c r="BM126" s="432" t="str">
        <f t="shared" si="407"/>
        <v/>
      </c>
      <c r="BN126" s="432" t="str">
        <f t="shared" si="407"/>
        <v/>
      </c>
      <c r="BO126" s="432" t="str">
        <f t="shared" si="407"/>
        <v/>
      </c>
      <c r="BP126" s="432" t="str">
        <f t="shared" si="407"/>
        <v/>
      </c>
      <c r="BQ126" s="432" t="str">
        <f t="shared" si="408"/>
        <v/>
      </c>
      <c r="BR126" s="432" t="str">
        <f t="shared" si="408"/>
        <v/>
      </c>
      <c r="BS126" s="432" t="str">
        <f t="shared" si="408"/>
        <v/>
      </c>
      <c r="BT126" s="432" t="str">
        <f t="shared" si="408"/>
        <v/>
      </c>
      <c r="BU126" s="432" t="str">
        <f t="shared" si="408"/>
        <v/>
      </c>
      <c r="BV126" s="432" t="str">
        <f t="shared" si="408"/>
        <v/>
      </c>
      <c r="BW126" s="432" t="str">
        <f t="shared" si="408"/>
        <v/>
      </c>
      <c r="BX126" s="432" t="str">
        <f t="shared" si="408"/>
        <v/>
      </c>
      <c r="BY126" s="432" t="str">
        <f t="shared" si="408"/>
        <v/>
      </c>
      <c r="BZ126" s="432" t="str">
        <f t="shared" si="408"/>
        <v/>
      </c>
      <c r="CA126" s="432" t="str">
        <f t="shared" si="409"/>
        <v/>
      </c>
      <c r="CB126" s="432" t="str">
        <f t="shared" si="409"/>
        <v/>
      </c>
      <c r="CC126" s="432" t="str">
        <f t="shared" si="409"/>
        <v/>
      </c>
      <c r="CD126" s="432" t="str">
        <f t="shared" si="409"/>
        <v/>
      </c>
      <c r="CE126" s="432" t="str">
        <f t="shared" si="409"/>
        <v/>
      </c>
      <c r="CF126" s="432" t="str">
        <f t="shared" si="409"/>
        <v/>
      </c>
      <c r="CG126" s="432" t="str">
        <f t="shared" si="409"/>
        <v/>
      </c>
      <c r="CH126" s="432" t="str">
        <f t="shared" si="409"/>
        <v/>
      </c>
      <c r="CI126" s="432" t="str">
        <f t="shared" si="409"/>
        <v/>
      </c>
      <c r="CJ126" s="432" t="str">
        <f t="shared" si="409"/>
        <v/>
      </c>
      <c r="CK126" s="432" t="str">
        <f t="shared" si="410"/>
        <v/>
      </c>
      <c r="CL126" s="432" t="str">
        <f t="shared" si="410"/>
        <v/>
      </c>
      <c r="CM126" s="432" t="str">
        <f t="shared" si="410"/>
        <v/>
      </c>
      <c r="CN126" s="432" t="str">
        <f t="shared" si="410"/>
        <v/>
      </c>
      <c r="CO126" s="432" t="str">
        <f t="shared" si="410"/>
        <v/>
      </c>
      <c r="CP126" s="432" t="str">
        <f t="shared" si="410"/>
        <v/>
      </c>
      <c r="CQ126" s="432" t="str">
        <f t="shared" si="410"/>
        <v/>
      </c>
      <c r="CR126" s="432" t="str">
        <f t="shared" si="410"/>
        <v/>
      </c>
      <c r="CS126" s="432" t="str">
        <f t="shared" si="410"/>
        <v/>
      </c>
      <c r="CT126" s="432" t="str">
        <f t="shared" si="410"/>
        <v/>
      </c>
      <c r="CU126" s="432" t="str">
        <f t="shared" si="411"/>
        <v/>
      </c>
      <c r="CV126" s="432" t="str">
        <f t="shared" si="411"/>
        <v/>
      </c>
      <c r="CW126" s="432" t="str">
        <f t="shared" si="411"/>
        <v/>
      </c>
      <c r="CX126" s="432" t="str">
        <f t="shared" si="411"/>
        <v/>
      </c>
      <c r="CY126" s="432" t="str">
        <f t="shared" si="411"/>
        <v/>
      </c>
      <c r="CZ126" s="432" t="str">
        <f t="shared" si="411"/>
        <v/>
      </c>
      <c r="DA126" s="432" t="str">
        <f t="shared" si="411"/>
        <v/>
      </c>
      <c r="DB126" s="432" t="str">
        <f t="shared" si="411"/>
        <v/>
      </c>
      <c r="DC126" s="432" t="str">
        <f t="shared" si="411"/>
        <v/>
      </c>
      <c r="DD126" s="432" t="str">
        <f t="shared" si="411"/>
        <v/>
      </c>
      <c r="DE126" s="432" t="str">
        <f t="shared" si="412"/>
        <v/>
      </c>
      <c r="DF126" s="432" t="str">
        <f t="shared" si="412"/>
        <v/>
      </c>
      <c r="DG126" s="432" t="str">
        <f t="shared" si="412"/>
        <v/>
      </c>
      <c r="DH126" s="432" t="str">
        <f t="shared" si="412"/>
        <v/>
      </c>
      <c r="DI126" s="432" t="str">
        <f t="shared" si="412"/>
        <v/>
      </c>
      <c r="DJ126" s="432" t="str">
        <f t="shared" si="412"/>
        <v/>
      </c>
      <c r="DK126" s="432" t="str">
        <f t="shared" si="412"/>
        <v/>
      </c>
      <c r="DL126" s="432" t="str">
        <f t="shared" si="412"/>
        <v/>
      </c>
      <c r="DM126" s="432" t="str">
        <f t="shared" si="412"/>
        <v/>
      </c>
      <c r="DN126" s="432" t="str">
        <f t="shared" si="412"/>
        <v/>
      </c>
      <c r="DO126" s="432" t="str">
        <f t="shared" si="413"/>
        <v/>
      </c>
      <c r="DP126" s="432" t="str">
        <f t="shared" si="413"/>
        <v/>
      </c>
      <c r="DQ126" s="432" t="str">
        <f t="shared" si="413"/>
        <v/>
      </c>
      <c r="DR126" s="432" t="str">
        <f t="shared" si="413"/>
        <v/>
      </c>
      <c r="DS126" s="432" t="str">
        <f t="shared" si="413"/>
        <v/>
      </c>
      <c r="DT126" s="432" t="str">
        <f t="shared" si="413"/>
        <v/>
      </c>
      <c r="DU126" s="432" t="str">
        <f t="shared" si="413"/>
        <v/>
      </c>
      <c r="DV126" s="432" t="str">
        <f t="shared" si="413"/>
        <v/>
      </c>
      <c r="DW126" s="432" t="str">
        <f t="shared" si="413"/>
        <v/>
      </c>
      <c r="DX126" s="432" t="str">
        <f t="shared" si="413"/>
        <v/>
      </c>
      <c r="DY126" s="432" t="str">
        <f t="shared" si="414"/>
        <v/>
      </c>
      <c r="DZ126" s="432" t="str">
        <f t="shared" si="414"/>
        <v/>
      </c>
      <c r="EA126" s="432" t="str">
        <f t="shared" si="414"/>
        <v/>
      </c>
      <c r="EB126" s="432" t="str">
        <f t="shared" si="414"/>
        <v/>
      </c>
      <c r="EC126" s="432" t="str">
        <f t="shared" si="414"/>
        <v/>
      </c>
      <c r="ED126" s="432" t="str">
        <f t="shared" si="414"/>
        <v/>
      </c>
      <c r="EE126" s="432" t="str">
        <f t="shared" si="414"/>
        <v/>
      </c>
      <c r="EF126" s="432" t="str">
        <f t="shared" si="414"/>
        <v/>
      </c>
      <c r="EG126" s="432" t="str">
        <f t="shared" si="414"/>
        <v/>
      </c>
      <c r="EH126" s="432" t="str">
        <f t="shared" si="414"/>
        <v/>
      </c>
      <c r="EI126" s="432" t="str">
        <f t="shared" si="415"/>
        <v/>
      </c>
      <c r="EJ126" s="432" t="str">
        <f t="shared" si="415"/>
        <v/>
      </c>
      <c r="EK126" s="432" t="str">
        <f t="shared" si="415"/>
        <v/>
      </c>
      <c r="EL126" s="432" t="str">
        <f t="shared" si="415"/>
        <v/>
      </c>
      <c r="EM126" s="432" t="str">
        <f t="shared" si="415"/>
        <v/>
      </c>
      <c r="EN126" s="432" t="str">
        <f t="shared" si="415"/>
        <v/>
      </c>
      <c r="EO126" s="432" t="str">
        <f t="shared" si="415"/>
        <v/>
      </c>
      <c r="EP126" s="432" t="str">
        <f t="shared" si="415"/>
        <v/>
      </c>
      <c r="EQ126" s="432" t="str">
        <f t="shared" si="415"/>
        <v/>
      </c>
      <c r="ER126" s="432" t="str">
        <f t="shared" si="415"/>
        <v/>
      </c>
      <c r="ES126" s="432" t="str">
        <f t="shared" si="416"/>
        <v/>
      </c>
      <c r="ET126" s="432" t="str">
        <f t="shared" si="416"/>
        <v/>
      </c>
      <c r="EU126" s="432" t="str">
        <f t="shared" si="416"/>
        <v/>
      </c>
      <c r="EV126" s="432" t="str">
        <f t="shared" si="416"/>
        <v/>
      </c>
      <c r="EW126" s="432" t="str">
        <f t="shared" si="416"/>
        <v/>
      </c>
      <c r="EX126" s="432" t="str">
        <f t="shared" si="416"/>
        <v/>
      </c>
      <c r="EY126" s="432" t="str">
        <f t="shared" si="416"/>
        <v/>
      </c>
      <c r="EZ126" s="432" t="str">
        <f t="shared" si="416"/>
        <v/>
      </c>
      <c r="FA126" s="432" t="str">
        <f t="shared" si="416"/>
        <v/>
      </c>
      <c r="FB126" s="432" t="str">
        <f t="shared" si="416"/>
        <v/>
      </c>
      <c r="FC126" s="432" t="str">
        <f t="shared" si="417"/>
        <v/>
      </c>
      <c r="FD126" s="432" t="str">
        <f t="shared" si="417"/>
        <v/>
      </c>
      <c r="FE126" s="432" t="str">
        <f t="shared" si="417"/>
        <v/>
      </c>
      <c r="FF126" s="432" t="str">
        <f t="shared" si="417"/>
        <v/>
      </c>
      <c r="FG126" s="432" t="str">
        <f t="shared" si="417"/>
        <v/>
      </c>
      <c r="FH126" s="432" t="str">
        <f t="shared" si="417"/>
        <v/>
      </c>
      <c r="FI126" s="432" t="str">
        <f t="shared" si="417"/>
        <v/>
      </c>
      <c r="FJ126" s="432" t="str">
        <f t="shared" si="417"/>
        <v/>
      </c>
      <c r="FK126" s="432" t="str">
        <f t="shared" si="417"/>
        <v/>
      </c>
      <c r="FL126" s="432" t="str">
        <f t="shared" si="417"/>
        <v/>
      </c>
      <c r="FM126" s="432" t="str">
        <f t="shared" si="418"/>
        <v/>
      </c>
      <c r="FN126" s="432" t="str">
        <f t="shared" si="418"/>
        <v/>
      </c>
      <c r="FO126" s="432" t="str">
        <f t="shared" si="418"/>
        <v/>
      </c>
      <c r="FP126" s="432" t="str">
        <f t="shared" si="418"/>
        <v/>
      </c>
      <c r="FQ126" s="432" t="str">
        <f t="shared" si="418"/>
        <v/>
      </c>
      <c r="FR126" s="432" t="str">
        <f t="shared" si="418"/>
        <v/>
      </c>
      <c r="FS126" s="432" t="str">
        <f t="shared" si="418"/>
        <v/>
      </c>
      <c r="FT126" s="432" t="str">
        <f t="shared" si="418"/>
        <v/>
      </c>
      <c r="FU126" s="432" t="str">
        <f t="shared" si="418"/>
        <v/>
      </c>
      <c r="FV126" s="432" t="str">
        <f t="shared" si="418"/>
        <v/>
      </c>
      <c r="FW126" s="432" t="str">
        <f t="shared" si="419"/>
        <v/>
      </c>
      <c r="FX126" s="432" t="str">
        <f t="shared" si="419"/>
        <v/>
      </c>
      <c r="FY126" s="432" t="str">
        <f t="shared" si="419"/>
        <v/>
      </c>
      <c r="FZ126" s="432" t="str">
        <f t="shared" si="419"/>
        <v/>
      </c>
      <c r="GA126" s="432" t="str">
        <f t="shared" si="419"/>
        <v/>
      </c>
      <c r="GB126" s="432" t="str">
        <f t="shared" si="419"/>
        <v/>
      </c>
      <c r="GC126" s="432" t="str">
        <f t="shared" si="419"/>
        <v/>
      </c>
      <c r="GD126" s="432" t="str">
        <f t="shared" si="419"/>
        <v/>
      </c>
      <c r="GE126" s="432" t="str">
        <f t="shared" si="419"/>
        <v/>
      </c>
      <c r="GF126" s="432" t="str">
        <f t="shared" si="419"/>
        <v/>
      </c>
      <c r="GG126" s="432" t="str">
        <f t="shared" si="420"/>
        <v/>
      </c>
      <c r="GH126" s="432" t="str">
        <f t="shared" si="420"/>
        <v/>
      </c>
      <c r="GI126" s="432" t="str">
        <f t="shared" si="420"/>
        <v/>
      </c>
      <c r="GJ126" s="432" t="str">
        <f t="shared" si="420"/>
        <v/>
      </c>
      <c r="GK126" s="432" t="str">
        <f t="shared" si="420"/>
        <v/>
      </c>
      <c r="GL126" s="432" t="str">
        <f t="shared" si="420"/>
        <v/>
      </c>
      <c r="GM126" s="432" t="str">
        <f t="shared" si="421"/>
        <v/>
      </c>
      <c r="GN126" s="432" t="str">
        <f t="shared" si="421"/>
        <v/>
      </c>
      <c r="GO126" s="432" t="str">
        <f t="shared" si="421"/>
        <v/>
      </c>
      <c r="GP126" s="432" t="str">
        <f t="shared" si="421"/>
        <v/>
      </c>
      <c r="GQ126" s="432" t="str">
        <f t="shared" si="421"/>
        <v/>
      </c>
      <c r="GR126" s="432" t="str">
        <f t="shared" si="421"/>
        <v/>
      </c>
      <c r="GS126" s="432" t="str">
        <f t="shared" si="421"/>
        <v/>
      </c>
      <c r="GT126" s="432" t="str">
        <f t="shared" si="421"/>
        <v/>
      </c>
      <c r="GU126" s="432" t="str">
        <f t="shared" si="421"/>
        <v/>
      </c>
      <c r="GV126" s="432" t="str">
        <f t="shared" si="421"/>
        <v/>
      </c>
      <c r="GW126" s="432" t="str">
        <f t="shared" si="421"/>
        <v/>
      </c>
      <c r="GX126" s="432" t="str">
        <f t="shared" si="421"/>
        <v/>
      </c>
      <c r="GY126" s="432" t="str">
        <f t="shared" si="421"/>
        <v/>
      </c>
      <c r="GZ126" s="432" t="str">
        <f t="shared" si="421"/>
        <v/>
      </c>
      <c r="HA126" s="432" t="str">
        <f t="shared" si="421"/>
        <v/>
      </c>
      <c r="HB126" s="432" t="str">
        <f t="shared" si="421"/>
        <v/>
      </c>
      <c r="HC126" s="432" t="str">
        <f t="shared" si="437"/>
        <v/>
      </c>
      <c r="HD126" s="432" t="str">
        <f t="shared" si="437"/>
        <v/>
      </c>
      <c r="HE126" s="432" t="str">
        <f t="shared" si="437"/>
        <v/>
      </c>
      <c r="HF126" s="432" t="str">
        <f t="shared" si="437"/>
        <v/>
      </c>
      <c r="HG126" s="432" t="str">
        <f t="shared" si="437"/>
        <v/>
      </c>
      <c r="HH126" s="432" t="str">
        <f t="shared" si="437"/>
        <v/>
      </c>
      <c r="HI126" s="432" t="str">
        <f t="shared" si="437"/>
        <v/>
      </c>
      <c r="HJ126" s="432" t="str">
        <f t="shared" si="437"/>
        <v/>
      </c>
      <c r="HK126" s="432" t="str">
        <f t="shared" si="437"/>
        <v/>
      </c>
      <c r="HL126" s="432" t="str">
        <f t="shared" si="437"/>
        <v/>
      </c>
      <c r="HM126" s="432" t="str">
        <f t="shared" si="438"/>
        <v/>
      </c>
      <c r="HN126" s="432" t="str">
        <f t="shared" si="438"/>
        <v/>
      </c>
      <c r="HO126" s="432" t="str">
        <f t="shared" si="438"/>
        <v/>
      </c>
      <c r="HP126" s="432" t="str">
        <f t="shared" si="438"/>
        <v/>
      </c>
      <c r="HQ126" s="432" t="str">
        <f t="shared" si="438"/>
        <v/>
      </c>
      <c r="HR126" s="432" t="str">
        <f t="shared" si="438"/>
        <v/>
      </c>
      <c r="HS126" s="432" t="str">
        <f t="shared" si="438"/>
        <v/>
      </c>
      <c r="HT126" s="432" t="str">
        <f t="shared" si="438"/>
        <v/>
      </c>
      <c r="HU126" s="432" t="str">
        <f t="shared" si="438"/>
        <v/>
      </c>
      <c r="HV126" s="432" t="str">
        <f t="shared" si="438"/>
        <v/>
      </c>
      <c r="HW126" s="432" t="str">
        <f t="shared" si="439"/>
        <v/>
      </c>
      <c r="HX126" s="432" t="str">
        <f t="shared" si="439"/>
        <v/>
      </c>
      <c r="HY126" s="432" t="str">
        <f t="shared" si="439"/>
        <v/>
      </c>
      <c r="HZ126" s="432" t="str">
        <f t="shared" si="439"/>
        <v/>
      </c>
      <c r="IA126" s="432" t="str">
        <f t="shared" si="439"/>
        <v/>
      </c>
      <c r="IB126" s="432" t="str">
        <f t="shared" si="439"/>
        <v/>
      </c>
      <c r="IC126" s="432" t="str">
        <f t="shared" si="439"/>
        <v/>
      </c>
      <c r="ID126" s="432" t="str">
        <f t="shared" si="439"/>
        <v/>
      </c>
      <c r="IE126" s="432" t="str">
        <f t="shared" si="439"/>
        <v/>
      </c>
      <c r="IF126" s="432" t="str">
        <f t="shared" si="439"/>
        <v/>
      </c>
      <c r="IG126" s="432" t="str">
        <f t="shared" si="440"/>
        <v/>
      </c>
      <c r="IH126" s="432" t="str">
        <f t="shared" si="440"/>
        <v/>
      </c>
      <c r="II126" s="432" t="str">
        <f t="shared" si="440"/>
        <v/>
      </c>
      <c r="IJ126" s="432" t="str">
        <f t="shared" si="440"/>
        <v/>
      </c>
      <c r="IK126" s="432" t="str">
        <f t="shared" si="440"/>
        <v/>
      </c>
      <c r="IL126" s="432" t="str">
        <f t="shared" si="440"/>
        <v/>
      </c>
      <c r="IM126" s="432" t="str">
        <f t="shared" si="440"/>
        <v/>
      </c>
      <c r="IN126" s="432" t="str">
        <f t="shared" si="440"/>
        <v/>
      </c>
      <c r="IO126" s="432" t="str">
        <f t="shared" si="440"/>
        <v/>
      </c>
      <c r="IP126" s="432" t="str">
        <f t="shared" si="440"/>
        <v/>
      </c>
      <c r="IQ126" s="432" t="str">
        <f t="shared" si="441"/>
        <v/>
      </c>
      <c r="IR126" s="432" t="str">
        <f t="shared" si="441"/>
        <v/>
      </c>
      <c r="IS126" s="432" t="str">
        <f t="shared" si="441"/>
        <v/>
      </c>
      <c r="IT126" s="432" t="str">
        <f t="shared" si="441"/>
        <v/>
      </c>
      <c r="IU126" s="432" t="str">
        <f t="shared" si="441"/>
        <v/>
      </c>
      <c r="IV126" s="432" t="str">
        <f t="shared" si="441"/>
        <v/>
      </c>
      <c r="IW126" s="432" t="str">
        <f t="shared" si="441"/>
        <v/>
      </c>
      <c r="IX126" s="432" t="str">
        <f t="shared" si="441"/>
        <v/>
      </c>
      <c r="IY126" s="432" t="str">
        <f t="shared" si="441"/>
        <v/>
      </c>
      <c r="IZ126" s="432" t="str">
        <f t="shared" si="441"/>
        <v/>
      </c>
      <c r="JA126" s="432" t="str">
        <f t="shared" si="442"/>
        <v/>
      </c>
      <c r="JB126" s="432" t="str">
        <f t="shared" si="442"/>
        <v/>
      </c>
      <c r="JC126" s="432" t="str">
        <f t="shared" si="442"/>
        <v/>
      </c>
      <c r="JD126" s="432" t="str">
        <f t="shared" si="442"/>
        <v/>
      </c>
      <c r="JE126" s="432" t="str">
        <f t="shared" si="442"/>
        <v/>
      </c>
      <c r="JF126" s="432" t="str">
        <f t="shared" si="442"/>
        <v/>
      </c>
      <c r="JG126" s="432" t="str">
        <f t="shared" si="442"/>
        <v/>
      </c>
      <c r="JH126" s="432" t="str">
        <f t="shared" si="442"/>
        <v/>
      </c>
      <c r="JI126" s="432" t="str">
        <f t="shared" si="442"/>
        <v/>
      </c>
      <c r="JJ126" s="432" t="str">
        <f t="shared" si="442"/>
        <v/>
      </c>
      <c r="JK126" s="432" t="str">
        <f t="shared" si="443"/>
        <v/>
      </c>
      <c r="JL126" s="432" t="str">
        <f t="shared" si="443"/>
        <v/>
      </c>
      <c r="JM126" s="432" t="str">
        <f t="shared" si="443"/>
        <v/>
      </c>
      <c r="JN126" s="432" t="str">
        <f t="shared" si="443"/>
        <v/>
      </c>
      <c r="JO126" s="432" t="str">
        <f t="shared" si="443"/>
        <v/>
      </c>
      <c r="JP126" s="432" t="str">
        <f t="shared" si="443"/>
        <v/>
      </c>
      <c r="JQ126" s="432" t="str">
        <f t="shared" si="443"/>
        <v/>
      </c>
      <c r="JR126" s="432" t="str">
        <f t="shared" si="443"/>
        <v/>
      </c>
      <c r="JS126" s="432" t="str">
        <f t="shared" si="443"/>
        <v/>
      </c>
      <c r="JT126" s="432" t="str">
        <f t="shared" si="443"/>
        <v/>
      </c>
      <c r="JU126" s="432" t="str">
        <f t="shared" si="444"/>
        <v/>
      </c>
      <c r="JV126" s="432" t="str">
        <f t="shared" si="444"/>
        <v/>
      </c>
      <c r="JW126" s="432" t="str">
        <f t="shared" si="444"/>
        <v/>
      </c>
      <c r="JX126" s="432" t="str">
        <f t="shared" si="444"/>
        <v/>
      </c>
      <c r="JY126" s="432" t="str">
        <f t="shared" si="444"/>
        <v/>
      </c>
      <c r="JZ126" s="432" t="str">
        <f t="shared" si="444"/>
        <v/>
      </c>
      <c r="KA126" s="432" t="str">
        <f t="shared" si="444"/>
        <v/>
      </c>
      <c r="KB126" s="432" t="str">
        <f t="shared" si="444"/>
        <v/>
      </c>
      <c r="KC126" s="432" t="str">
        <f t="shared" si="444"/>
        <v/>
      </c>
      <c r="KD126" s="432" t="str">
        <f t="shared" si="445"/>
        <v/>
      </c>
      <c r="KE126" s="432" t="str">
        <f t="shared" si="445"/>
        <v/>
      </c>
      <c r="KF126" s="432" t="str">
        <f t="shared" si="445"/>
        <v/>
      </c>
      <c r="KG126" s="432" t="str">
        <f t="shared" si="445"/>
        <v/>
      </c>
      <c r="KH126" s="432" t="str">
        <f t="shared" si="445"/>
        <v/>
      </c>
      <c r="KI126" s="432" t="str">
        <f t="shared" si="445"/>
        <v/>
      </c>
      <c r="KJ126" s="432" t="str">
        <f t="shared" si="445"/>
        <v/>
      </c>
      <c r="KK126" s="432" t="str">
        <f t="shared" si="445"/>
        <v/>
      </c>
      <c r="KL126" s="432" t="str">
        <f t="shared" si="445"/>
        <v/>
      </c>
      <c r="KM126" s="432" t="str">
        <f t="shared" si="445"/>
        <v/>
      </c>
      <c r="KN126" s="432" t="str">
        <f t="shared" si="445"/>
        <v/>
      </c>
      <c r="KO126" s="432" t="str">
        <f t="shared" si="445"/>
        <v/>
      </c>
      <c r="KP126" s="432" t="str">
        <f t="shared" si="445"/>
        <v/>
      </c>
      <c r="KQ126" s="432" t="str">
        <f t="shared" si="445"/>
        <v/>
      </c>
      <c r="KR126" s="432" t="str">
        <f t="shared" si="445"/>
        <v/>
      </c>
      <c r="KS126" s="432" t="str">
        <f t="shared" si="445"/>
        <v/>
      </c>
      <c r="KT126" s="432" t="str">
        <f t="shared" si="426"/>
        <v/>
      </c>
      <c r="KU126" s="432" t="str">
        <f t="shared" si="426"/>
        <v/>
      </c>
      <c r="KV126" s="432" t="str">
        <f t="shared" si="426"/>
        <v/>
      </c>
      <c r="KW126" s="432" t="str">
        <f t="shared" si="426"/>
        <v/>
      </c>
      <c r="KX126" s="432" t="str">
        <f t="shared" si="426"/>
        <v/>
      </c>
      <c r="KY126" s="432" t="str">
        <f t="shared" si="426"/>
        <v/>
      </c>
      <c r="KZ126" s="432" t="str">
        <f t="shared" si="426"/>
        <v/>
      </c>
      <c r="LA126" s="432" t="str">
        <f t="shared" si="426"/>
        <v/>
      </c>
      <c r="LB126" s="432" t="str">
        <f t="shared" si="426"/>
        <v/>
      </c>
      <c r="LC126" s="432" t="str">
        <f t="shared" si="426"/>
        <v/>
      </c>
      <c r="LD126" s="432" t="str">
        <f t="shared" si="427"/>
        <v/>
      </c>
      <c r="LE126" s="432" t="str">
        <f t="shared" si="427"/>
        <v/>
      </c>
      <c r="LF126" s="432" t="str">
        <f t="shared" si="427"/>
        <v/>
      </c>
      <c r="LG126" s="432" t="str">
        <f t="shared" si="427"/>
        <v/>
      </c>
      <c r="LH126" s="432" t="str">
        <f t="shared" si="427"/>
        <v/>
      </c>
      <c r="LI126" s="432" t="str">
        <f t="shared" si="427"/>
        <v/>
      </c>
      <c r="LJ126" s="432" t="str">
        <f t="shared" si="427"/>
        <v/>
      </c>
      <c r="LK126" s="432" t="str">
        <f t="shared" si="427"/>
        <v/>
      </c>
      <c r="LL126" s="432" t="str">
        <f t="shared" si="427"/>
        <v/>
      </c>
      <c r="LM126" s="432" t="str">
        <f t="shared" si="427"/>
        <v/>
      </c>
      <c r="LN126" s="432" t="str">
        <f t="shared" si="428"/>
        <v/>
      </c>
      <c r="LO126" s="432" t="str">
        <f t="shared" si="428"/>
        <v/>
      </c>
      <c r="LP126" s="432" t="str">
        <f t="shared" si="428"/>
        <v/>
      </c>
      <c r="LQ126" s="432" t="str">
        <f t="shared" si="428"/>
        <v/>
      </c>
      <c r="LR126" s="432" t="str">
        <f t="shared" si="428"/>
        <v/>
      </c>
      <c r="LS126" s="432" t="str">
        <f t="shared" si="428"/>
        <v/>
      </c>
      <c r="LT126" s="432" t="str">
        <f t="shared" si="428"/>
        <v/>
      </c>
      <c r="LU126" s="432" t="str">
        <f t="shared" si="428"/>
        <v/>
      </c>
      <c r="LV126" s="432" t="str">
        <f t="shared" si="428"/>
        <v/>
      </c>
      <c r="LW126" s="432" t="str">
        <f t="shared" si="428"/>
        <v/>
      </c>
      <c r="LX126" s="432" t="str">
        <f t="shared" si="429"/>
        <v/>
      </c>
      <c r="LY126" s="432" t="str">
        <f t="shared" si="429"/>
        <v/>
      </c>
      <c r="LZ126" s="432" t="str">
        <f t="shared" si="429"/>
        <v/>
      </c>
      <c r="MA126" s="432" t="str">
        <f t="shared" si="429"/>
        <v/>
      </c>
      <c r="MB126" s="432" t="str">
        <f t="shared" si="429"/>
        <v/>
      </c>
      <c r="MC126" s="432" t="str">
        <f t="shared" si="429"/>
        <v/>
      </c>
      <c r="MD126" s="432" t="str">
        <f t="shared" si="430"/>
        <v/>
      </c>
      <c r="ME126" s="432" t="str">
        <f t="shared" si="430"/>
        <v/>
      </c>
      <c r="MF126" s="432" t="str">
        <f t="shared" si="430"/>
        <v/>
      </c>
      <c r="MG126" s="432" t="str">
        <f t="shared" si="430"/>
        <v/>
      </c>
      <c r="MH126" s="432" t="str">
        <f t="shared" si="430"/>
        <v/>
      </c>
      <c r="MI126" s="432" t="str">
        <f t="shared" si="430"/>
        <v/>
      </c>
      <c r="MJ126" s="432" t="str">
        <f t="shared" si="430"/>
        <v/>
      </c>
      <c r="MK126" s="432" t="str">
        <f t="shared" si="430"/>
        <v/>
      </c>
      <c r="ML126" s="432" t="str">
        <f t="shared" si="430"/>
        <v/>
      </c>
      <c r="MM126" s="432" t="str">
        <f t="shared" si="430"/>
        <v/>
      </c>
      <c r="MN126" s="432" t="str">
        <f t="shared" si="430"/>
        <v/>
      </c>
      <c r="MO126" s="432" t="str">
        <f t="shared" si="430"/>
        <v/>
      </c>
      <c r="MP126" s="432" t="str">
        <f t="shared" si="430"/>
        <v/>
      </c>
      <c r="MQ126" s="432" t="str">
        <f t="shared" si="430"/>
        <v/>
      </c>
      <c r="MR126" s="432" t="str">
        <f t="shared" si="430"/>
        <v/>
      </c>
      <c r="MS126" s="432" t="str">
        <f t="shared" si="430"/>
        <v/>
      </c>
      <c r="MT126" s="432" t="str">
        <f t="shared" si="431"/>
        <v/>
      </c>
      <c r="MU126" s="432" t="str">
        <f t="shared" si="431"/>
        <v/>
      </c>
      <c r="MV126" s="432" t="str">
        <f t="shared" si="431"/>
        <v/>
      </c>
      <c r="MW126" s="432" t="str">
        <f t="shared" si="431"/>
        <v/>
      </c>
      <c r="MX126" s="432" t="str">
        <f t="shared" si="431"/>
        <v/>
      </c>
      <c r="MY126" s="432" t="str">
        <f t="shared" si="431"/>
        <v/>
      </c>
      <c r="MZ126" s="432" t="str">
        <f t="shared" si="431"/>
        <v/>
      </c>
      <c r="NA126" s="432" t="str">
        <f t="shared" si="431"/>
        <v/>
      </c>
      <c r="NB126" s="432" t="str">
        <f t="shared" si="431"/>
        <v/>
      </c>
      <c r="NC126" s="432" t="str">
        <f t="shared" si="431"/>
        <v/>
      </c>
      <c r="ND126" s="432" t="str">
        <f t="shared" si="432"/>
        <v/>
      </c>
      <c r="NE126" s="432" t="str">
        <f t="shared" si="432"/>
        <v/>
      </c>
      <c r="NF126" s="432" t="str">
        <f t="shared" si="432"/>
        <v/>
      </c>
      <c r="NG126" s="432" t="str">
        <f t="shared" si="432"/>
        <v/>
      </c>
      <c r="NH126" s="432" t="str">
        <f t="shared" si="432"/>
        <v/>
      </c>
      <c r="NI126" s="432" t="str">
        <f t="shared" si="432"/>
        <v/>
      </c>
      <c r="NJ126" s="432" t="str">
        <f t="shared" si="432"/>
        <v/>
      </c>
      <c r="NK126" s="432" t="str">
        <f t="shared" si="432"/>
        <v/>
      </c>
      <c r="NL126" s="432" t="str">
        <f t="shared" si="432"/>
        <v/>
      </c>
      <c r="NM126" s="432" t="str">
        <f t="shared" si="432"/>
        <v/>
      </c>
      <c r="NN126" s="432" t="str">
        <f t="shared" si="433"/>
        <v/>
      </c>
      <c r="NO126" s="432" t="str">
        <f t="shared" si="433"/>
        <v/>
      </c>
      <c r="NP126" s="432" t="str">
        <f t="shared" si="433"/>
        <v/>
      </c>
      <c r="NQ126" s="432" t="str">
        <f t="shared" si="433"/>
        <v/>
      </c>
      <c r="NR126" s="432" t="str">
        <f t="shared" si="433"/>
        <v/>
      </c>
      <c r="NS126" s="432" t="str">
        <f t="shared" si="433"/>
        <v/>
      </c>
      <c r="NT126" s="432" t="str">
        <f t="shared" si="433"/>
        <v/>
      </c>
      <c r="NU126" s="432" t="str">
        <f t="shared" si="433"/>
        <v/>
      </c>
      <c r="NV126" s="432" t="str">
        <f t="shared" si="433"/>
        <v/>
      </c>
      <c r="NW126" s="432" t="str">
        <f t="shared" si="433"/>
        <v/>
      </c>
      <c r="NX126" s="432" t="str">
        <f t="shared" si="434"/>
        <v/>
      </c>
      <c r="NY126" s="432" t="str">
        <f t="shared" si="434"/>
        <v/>
      </c>
      <c r="NZ126" s="432" t="str">
        <f t="shared" si="434"/>
        <v/>
      </c>
      <c r="OA126" s="432" t="str">
        <f t="shared" si="434"/>
        <v/>
      </c>
      <c r="OB126" s="432" t="str">
        <f t="shared" si="434"/>
        <v/>
      </c>
      <c r="OC126" s="432" t="str">
        <f t="shared" si="434"/>
        <v/>
      </c>
      <c r="OD126" s="432" t="str">
        <f t="shared" si="434"/>
        <v/>
      </c>
      <c r="OE126" s="432" t="str">
        <f t="shared" si="434"/>
        <v/>
      </c>
      <c r="OF126" s="432" t="str">
        <f t="shared" si="434"/>
        <v/>
      </c>
      <c r="OG126" s="432" t="str">
        <f t="shared" si="434"/>
        <v/>
      </c>
      <c r="OH126" s="432" t="str">
        <f t="shared" si="435"/>
        <v/>
      </c>
      <c r="OI126" s="432" t="str">
        <f t="shared" si="435"/>
        <v/>
      </c>
      <c r="OJ126" s="432" t="str">
        <f t="shared" si="435"/>
        <v/>
      </c>
      <c r="OK126" s="432" t="str">
        <f t="shared" si="435"/>
        <v/>
      </c>
      <c r="OL126" s="432" t="str">
        <f t="shared" si="435"/>
        <v/>
      </c>
      <c r="OM126" s="432" t="str">
        <f t="shared" si="435"/>
        <v/>
      </c>
      <c r="ON126" s="432" t="str">
        <f t="shared" si="435"/>
        <v/>
      </c>
      <c r="OO126" s="432" t="str">
        <f t="shared" si="435"/>
        <v/>
      </c>
      <c r="OP126" s="432" t="str">
        <f t="shared" si="435"/>
        <v/>
      </c>
      <c r="OQ126" s="432" t="str">
        <f t="shared" si="435"/>
        <v/>
      </c>
      <c r="OR126" s="432" t="str">
        <f t="shared" si="436"/>
        <v/>
      </c>
      <c r="OS126" s="432" t="str">
        <f t="shared" si="436"/>
        <v/>
      </c>
      <c r="OT126" s="432" t="str">
        <f t="shared" si="436"/>
        <v/>
      </c>
      <c r="OU126" s="432" t="str">
        <f t="shared" si="436"/>
        <v/>
      </c>
      <c r="OV126" s="432" t="str">
        <f t="shared" si="436"/>
        <v/>
      </c>
      <c r="OW126" s="432" t="str">
        <f t="shared" si="436"/>
        <v/>
      </c>
      <c r="OX126" s="432" t="str">
        <f t="shared" si="436"/>
        <v/>
      </c>
      <c r="OY126" s="432" t="str">
        <f t="shared" si="436"/>
        <v/>
      </c>
      <c r="OZ126" s="432" t="str">
        <f t="shared" si="436"/>
        <v/>
      </c>
      <c r="PA126" s="432" t="str">
        <f t="shared" si="436"/>
        <v/>
      </c>
      <c r="PB126" s="432" t="str">
        <f t="shared" si="436"/>
        <v/>
      </c>
      <c r="PC126" s="432" t="str">
        <f t="shared" si="436"/>
        <v/>
      </c>
      <c r="PD126" s="432" t="str">
        <f t="shared" si="436"/>
        <v/>
      </c>
      <c r="PE126" s="432" t="str">
        <f t="shared" si="436"/>
        <v/>
      </c>
    </row>
    <row r="127" spans="1:421" ht="15.6">
      <c r="A127" s="541"/>
      <c r="B127" s="542"/>
      <c r="C127" s="947"/>
      <c r="D127" s="542"/>
      <c r="E127" s="546"/>
      <c r="F127" s="542"/>
      <c r="G127" s="543"/>
      <c r="H127" s="544"/>
      <c r="I127" s="545"/>
      <c r="J127" s="546"/>
      <c r="K127" s="546" t="str">
        <f t="shared" si="284"/>
        <v/>
      </c>
      <c r="L127" s="547" t="str">
        <f t="shared" si="285"/>
        <v/>
      </c>
      <c r="M127" s="951" t="str">
        <f t="shared" si="405"/>
        <v/>
      </c>
      <c r="N127" s="951" t="str">
        <f t="shared" si="286"/>
        <v/>
      </c>
      <c r="O127" s="1486"/>
      <c r="P127" s="1486"/>
      <c r="Q127" s="98"/>
      <c r="R127" s="167" t="str">
        <f t="shared" si="287"/>
        <v/>
      </c>
      <c r="S127" s="167" t="str">
        <f t="shared" si="288"/>
        <v/>
      </c>
      <c r="T127" s="167" t="str">
        <f t="shared" si="289"/>
        <v/>
      </c>
      <c r="U127" s="167" t="str">
        <f t="shared" si="290"/>
        <v/>
      </c>
      <c r="V127" s="85" t="s">
        <v>728</v>
      </c>
      <c r="W127" s="450">
        <v>16.333333333333329</v>
      </c>
      <c r="X127" s="167" t="str">
        <f t="shared" si="291"/>
        <v/>
      </c>
      <c r="Y127" s="167" t="str">
        <f t="shared" si="292"/>
        <v/>
      </c>
      <c r="Z127" s="167" t="str">
        <f t="shared" si="293"/>
        <v/>
      </c>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432" t="str">
        <f t="shared" si="406"/>
        <v/>
      </c>
      <c r="AX127" s="432" t="str">
        <f t="shared" si="406"/>
        <v/>
      </c>
      <c r="AY127" s="432" t="str">
        <f t="shared" si="406"/>
        <v/>
      </c>
      <c r="AZ127" s="432" t="str">
        <f t="shared" si="406"/>
        <v/>
      </c>
      <c r="BA127" s="432" t="str">
        <f t="shared" si="406"/>
        <v/>
      </c>
      <c r="BB127" s="432" t="str">
        <f t="shared" si="406"/>
        <v/>
      </c>
      <c r="BC127" s="432" t="str">
        <f t="shared" si="406"/>
        <v/>
      </c>
      <c r="BD127" s="432" t="str">
        <f t="shared" si="406"/>
        <v/>
      </c>
      <c r="BE127" s="432" t="str">
        <f t="shared" si="406"/>
        <v/>
      </c>
      <c r="BF127" s="432" t="str">
        <f t="shared" si="406"/>
        <v/>
      </c>
      <c r="BG127" s="432" t="str">
        <f t="shared" si="407"/>
        <v/>
      </c>
      <c r="BH127" s="432" t="str">
        <f t="shared" si="407"/>
        <v/>
      </c>
      <c r="BI127" s="432" t="str">
        <f t="shared" si="407"/>
        <v/>
      </c>
      <c r="BJ127" s="432" t="str">
        <f t="shared" si="407"/>
        <v/>
      </c>
      <c r="BK127" s="432" t="str">
        <f t="shared" si="407"/>
        <v/>
      </c>
      <c r="BL127" s="432" t="str">
        <f t="shared" si="407"/>
        <v/>
      </c>
      <c r="BM127" s="432" t="str">
        <f t="shared" si="407"/>
        <v/>
      </c>
      <c r="BN127" s="432" t="str">
        <f t="shared" si="407"/>
        <v/>
      </c>
      <c r="BO127" s="432" t="str">
        <f t="shared" si="407"/>
        <v/>
      </c>
      <c r="BP127" s="432" t="str">
        <f t="shared" si="407"/>
        <v/>
      </c>
      <c r="BQ127" s="432" t="str">
        <f t="shared" si="408"/>
        <v/>
      </c>
      <c r="BR127" s="432" t="str">
        <f t="shared" si="408"/>
        <v/>
      </c>
      <c r="BS127" s="432" t="str">
        <f t="shared" si="408"/>
        <v/>
      </c>
      <c r="BT127" s="432" t="str">
        <f t="shared" si="408"/>
        <v/>
      </c>
      <c r="BU127" s="432" t="str">
        <f t="shared" si="408"/>
        <v/>
      </c>
      <c r="BV127" s="432" t="str">
        <f t="shared" si="408"/>
        <v/>
      </c>
      <c r="BW127" s="432" t="str">
        <f t="shared" si="408"/>
        <v/>
      </c>
      <c r="BX127" s="432" t="str">
        <f t="shared" si="408"/>
        <v/>
      </c>
      <c r="BY127" s="432" t="str">
        <f t="shared" si="408"/>
        <v/>
      </c>
      <c r="BZ127" s="432" t="str">
        <f t="shared" si="408"/>
        <v/>
      </c>
      <c r="CA127" s="432" t="str">
        <f t="shared" si="409"/>
        <v/>
      </c>
      <c r="CB127" s="432" t="str">
        <f t="shared" si="409"/>
        <v/>
      </c>
      <c r="CC127" s="432" t="str">
        <f t="shared" si="409"/>
        <v/>
      </c>
      <c r="CD127" s="432" t="str">
        <f t="shared" si="409"/>
        <v/>
      </c>
      <c r="CE127" s="432" t="str">
        <f t="shared" si="409"/>
        <v/>
      </c>
      <c r="CF127" s="432" t="str">
        <f t="shared" si="409"/>
        <v/>
      </c>
      <c r="CG127" s="432" t="str">
        <f t="shared" si="409"/>
        <v/>
      </c>
      <c r="CH127" s="432" t="str">
        <f t="shared" si="409"/>
        <v/>
      </c>
      <c r="CI127" s="432" t="str">
        <f t="shared" si="409"/>
        <v/>
      </c>
      <c r="CJ127" s="432" t="str">
        <f t="shared" si="409"/>
        <v/>
      </c>
      <c r="CK127" s="432" t="str">
        <f t="shared" si="410"/>
        <v/>
      </c>
      <c r="CL127" s="432" t="str">
        <f t="shared" si="410"/>
        <v/>
      </c>
      <c r="CM127" s="432" t="str">
        <f t="shared" si="410"/>
        <v/>
      </c>
      <c r="CN127" s="432" t="str">
        <f t="shared" si="410"/>
        <v/>
      </c>
      <c r="CO127" s="432" t="str">
        <f t="shared" si="410"/>
        <v/>
      </c>
      <c r="CP127" s="432" t="str">
        <f t="shared" si="410"/>
        <v/>
      </c>
      <c r="CQ127" s="432" t="str">
        <f t="shared" si="410"/>
        <v/>
      </c>
      <c r="CR127" s="432" t="str">
        <f t="shared" si="410"/>
        <v/>
      </c>
      <c r="CS127" s="432" t="str">
        <f t="shared" si="410"/>
        <v/>
      </c>
      <c r="CT127" s="432" t="str">
        <f t="shared" si="410"/>
        <v/>
      </c>
      <c r="CU127" s="432" t="str">
        <f t="shared" si="411"/>
        <v/>
      </c>
      <c r="CV127" s="432" t="str">
        <f t="shared" si="411"/>
        <v/>
      </c>
      <c r="CW127" s="432" t="str">
        <f t="shared" si="411"/>
        <v/>
      </c>
      <c r="CX127" s="432" t="str">
        <f t="shared" si="411"/>
        <v/>
      </c>
      <c r="CY127" s="432" t="str">
        <f t="shared" si="411"/>
        <v/>
      </c>
      <c r="CZ127" s="432" t="str">
        <f t="shared" si="411"/>
        <v/>
      </c>
      <c r="DA127" s="432" t="str">
        <f t="shared" si="411"/>
        <v/>
      </c>
      <c r="DB127" s="432" t="str">
        <f t="shared" si="411"/>
        <v/>
      </c>
      <c r="DC127" s="432" t="str">
        <f t="shared" si="411"/>
        <v/>
      </c>
      <c r="DD127" s="432" t="str">
        <f t="shared" si="411"/>
        <v/>
      </c>
      <c r="DE127" s="432" t="str">
        <f t="shared" si="412"/>
        <v/>
      </c>
      <c r="DF127" s="432" t="str">
        <f t="shared" si="412"/>
        <v/>
      </c>
      <c r="DG127" s="432" t="str">
        <f t="shared" si="412"/>
        <v/>
      </c>
      <c r="DH127" s="432" t="str">
        <f t="shared" si="412"/>
        <v/>
      </c>
      <c r="DI127" s="432" t="str">
        <f t="shared" si="412"/>
        <v/>
      </c>
      <c r="DJ127" s="432" t="str">
        <f t="shared" si="412"/>
        <v/>
      </c>
      <c r="DK127" s="432" t="str">
        <f t="shared" si="412"/>
        <v/>
      </c>
      <c r="DL127" s="432" t="str">
        <f t="shared" si="412"/>
        <v/>
      </c>
      <c r="DM127" s="432" t="str">
        <f t="shared" si="412"/>
        <v/>
      </c>
      <c r="DN127" s="432" t="str">
        <f t="shared" si="412"/>
        <v/>
      </c>
      <c r="DO127" s="432" t="str">
        <f t="shared" si="413"/>
        <v/>
      </c>
      <c r="DP127" s="432" t="str">
        <f t="shared" si="413"/>
        <v/>
      </c>
      <c r="DQ127" s="432" t="str">
        <f t="shared" si="413"/>
        <v/>
      </c>
      <c r="DR127" s="432" t="str">
        <f t="shared" si="413"/>
        <v/>
      </c>
      <c r="DS127" s="432" t="str">
        <f t="shared" si="413"/>
        <v/>
      </c>
      <c r="DT127" s="432" t="str">
        <f t="shared" si="413"/>
        <v/>
      </c>
      <c r="DU127" s="432" t="str">
        <f t="shared" si="413"/>
        <v/>
      </c>
      <c r="DV127" s="432" t="str">
        <f t="shared" si="413"/>
        <v/>
      </c>
      <c r="DW127" s="432" t="str">
        <f t="shared" si="413"/>
        <v/>
      </c>
      <c r="DX127" s="432" t="str">
        <f t="shared" si="413"/>
        <v/>
      </c>
      <c r="DY127" s="432" t="str">
        <f t="shared" si="414"/>
        <v/>
      </c>
      <c r="DZ127" s="432" t="str">
        <f t="shared" si="414"/>
        <v/>
      </c>
      <c r="EA127" s="432" t="str">
        <f t="shared" si="414"/>
        <v/>
      </c>
      <c r="EB127" s="432" t="str">
        <f t="shared" si="414"/>
        <v/>
      </c>
      <c r="EC127" s="432" t="str">
        <f t="shared" si="414"/>
        <v/>
      </c>
      <c r="ED127" s="432" t="str">
        <f t="shared" si="414"/>
        <v/>
      </c>
      <c r="EE127" s="432" t="str">
        <f t="shared" si="414"/>
        <v/>
      </c>
      <c r="EF127" s="432" t="str">
        <f t="shared" si="414"/>
        <v/>
      </c>
      <c r="EG127" s="432" t="str">
        <f t="shared" si="414"/>
        <v/>
      </c>
      <c r="EH127" s="432" t="str">
        <f t="shared" si="414"/>
        <v/>
      </c>
      <c r="EI127" s="432" t="str">
        <f t="shared" si="415"/>
        <v/>
      </c>
      <c r="EJ127" s="432" t="str">
        <f t="shared" si="415"/>
        <v/>
      </c>
      <c r="EK127" s="432" t="str">
        <f t="shared" si="415"/>
        <v/>
      </c>
      <c r="EL127" s="432" t="str">
        <f t="shared" si="415"/>
        <v/>
      </c>
      <c r="EM127" s="432" t="str">
        <f t="shared" si="415"/>
        <v/>
      </c>
      <c r="EN127" s="432" t="str">
        <f t="shared" si="415"/>
        <v/>
      </c>
      <c r="EO127" s="432" t="str">
        <f t="shared" si="415"/>
        <v/>
      </c>
      <c r="EP127" s="432" t="str">
        <f t="shared" si="415"/>
        <v/>
      </c>
      <c r="EQ127" s="432" t="str">
        <f t="shared" si="415"/>
        <v/>
      </c>
      <c r="ER127" s="432" t="str">
        <f t="shared" si="415"/>
        <v/>
      </c>
      <c r="ES127" s="432" t="str">
        <f t="shared" si="416"/>
        <v/>
      </c>
      <c r="ET127" s="432" t="str">
        <f t="shared" si="416"/>
        <v/>
      </c>
      <c r="EU127" s="432" t="str">
        <f t="shared" si="416"/>
        <v/>
      </c>
      <c r="EV127" s="432" t="str">
        <f t="shared" si="416"/>
        <v/>
      </c>
      <c r="EW127" s="432" t="str">
        <f t="shared" si="416"/>
        <v/>
      </c>
      <c r="EX127" s="432" t="str">
        <f t="shared" si="416"/>
        <v/>
      </c>
      <c r="EY127" s="432" t="str">
        <f t="shared" si="416"/>
        <v/>
      </c>
      <c r="EZ127" s="432" t="str">
        <f t="shared" si="416"/>
        <v/>
      </c>
      <c r="FA127" s="432" t="str">
        <f t="shared" si="416"/>
        <v/>
      </c>
      <c r="FB127" s="432" t="str">
        <f t="shared" si="416"/>
        <v/>
      </c>
      <c r="FC127" s="432" t="str">
        <f t="shared" si="417"/>
        <v/>
      </c>
      <c r="FD127" s="432" t="str">
        <f t="shared" si="417"/>
        <v/>
      </c>
      <c r="FE127" s="432" t="str">
        <f t="shared" si="417"/>
        <v/>
      </c>
      <c r="FF127" s="432" t="str">
        <f t="shared" si="417"/>
        <v/>
      </c>
      <c r="FG127" s="432" t="str">
        <f t="shared" si="417"/>
        <v/>
      </c>
      <c r="FH127" s="432" t="str">
        <f t="shared" si="417"/>
        <v/>
      </c>
      <c r="FI127" s="432" t="str">
        <f t="shared" si="417"/>
        <v/>
      </c>
      <c r="FJ127" s="432" t="str">
        <f t="shared" si="417"/>
        <v/>
      </c>
      <c r="FK127" s="432" t="str">
        <f t="shared" si="417"/>
        <v/>
      </c>
      <c r="FL127" s="432" t="str">
        <f t="shared" si="417"/>
        <v/>
      </c>
      <c r="FM127" s="432" t="str">
        <f t="shared" si="418"/>
        <v/>
      </c>
      <c r="FN127" s="432" t="str">
        <f t="shared" si="418"/>
        <v/>
      </c>
      <c r="FO127" s="432" t="str">
        <f t="shared" si="418"/>
        <v/>
      </c>
      <c r="FP127" s="432" t="str">
        <f t="shared" si="418"/>
        <v/>
      </c>
      <c r="FQ127" s="432" t="str">
        <f t="shared" si="418"/>
        <v/>
      </c>
      <c r="FR127" s="432" t="str">
        <f t="shared" si="418"/>
        <v/>
      </c>
      <c r="FS127" s="432" t="str">
        <f t="shared" si="418"/>
        <v/>
      </c>
      <c r="FT127" s="432" t="str">
        <f t="shared" si="418"/>
        <v/>
      </c>
      <c r="FU127" s="432" t="str">
        <f t="shared" si="418"/>
        <v/>
      </c>
      <c r="FV127" s="432" t="str">
        <f t="shared" si="418"/>
        <v/>
      </c>
      <c r="FW127" s="432" t="str">
        <f t="shared" si="419"/>
        <v/>
      </c>
      <c r="FX127" s="432" t="str">
        <f t="shared" si="419"/>
        <v/>
      </c>
      <c r="FY127" s="432" t="str">
        <f t="shared" si="419"/>
        <v/>
      </c>
      <c r="FZ127" s="432" t="str">
        <f t="shared" si="419"/>
        <v/>
      </c>
      <c r="GA127" s="432" t="str">
        <f t="shared" si="419"/>
        <v/>
      </c>
      <c r="GB127" s="432" t="str">
        <f t="shared" si="419"/>
        <v/>
      </c>
      <c r="GC127" s="432" t="str">
        <f t="shared" si="419"/>
        <v/>
      </c>
      <c r="GD127" s="432" t="str">
        <f t="shared" si="419"/>
        <v/>
      </c>
      <c r="GE127" s="432" t="str">
        <f t="shared" si="419"/>
        <v/>
      </c>
      <c r="GF127" s="432" t="str">
        <f t="shared" si="419"/>
        <v/>
      </c>
      <c r="GG127" s="432" t="str">
        <f t="shared" si="420"/>
        <v/>
      </c>
      <c r="GH127" s="432" t="str">
        <f t="shared" si="420"/>
        <v/>
      </c>
      <c r="GI127" s="432" t="str">
        <f t="shared" si="420"/>
        <v/>
      </c>
      <c r="GJ127" s="432" t="str">
        <f t="shared" si="420"/>
        <v/>
      </c>
      <c r="GK127" s="432" t="str">
        <f t="shared" si="420"/>
        <v/>
      </c>
      <c r="GL127" s="432" t="str">
        <f t="shared" si="420"/>
        <v/>
      </c>
      <c r="GM127" s="432" t="str">
        <f t="shared" si="421"/>
        <v/>
      </c>
      <c r="GN127" s="432" t="str">
        <f t="shared" si="421"/>
        <v/>
      </c>
      <c r="GO127" s="432" t="str">
        <f t="shared" si="421"/>
        <v/>
      </c>
      <c r="GP127" s="432" t="str">
        <f t="shared" si="421"/>
        <v/>
      </c>
      <c r="GQ127" s="432" t="str">
        <f t="shared" si="421"/>
        <v/>
      </c>
      <c r="GR127" s="432" t="str">
        <f t="shared" si="421"/>
        <v/>
      </c>
      <c r="GS127" s="432" t="str">
        <f t="shared" si="421"/>
        <v/>
      </c>
      <c r="GT127" s="432" t="str">
        <f t="shared" si="421"/>
        <v/>
      </c>
      <c r="GU127" s="432" t="str">
        <f t="shared" si="421"/>
        <v/>
      </c>
      <c r="GV127" s="432" t="str">
        <f t="shared" si="421"/>
        <v/>
      </c>
      <c r="GW127" s="432" t="str">
        <f t="shared" si="421"/>
        <v/>
      </c>
      <c r="GX127" s="432" t="str">
        <f t="shared" si="421"/>
        <v/>
      </c>
      <c r="GY127" s="432" t="str">
        <f t="shared" si="421"/>
        <v/>
      </c>
      <c r="GZ127" s="432" t="str">
        <f t="shared" si="421"/>
        <v/>
      </c>
      <c r="HA127" s="432" t="str">
        <f t="shared" si="421"/>
        <v/>
      </c>
      <c r="HB127" s="432" t="str">
        <f t="shared" si="421"/>
        <v/>
      </c>
      <c r="HC127" s="432" t="str">
        <f t="shared" si="437"/>
        <v/>
      </c>
      <c r="HD127" s="432" t="str">
        <f t="shared" si="437"/>
        <v/>
      </c>
      <c r="HE127" s="432" t="str">
        <f t="shared" si="437"/>
        <v/>
      </c>
      <c r="HF127" s="432" t="str">
        <f t="shared" si="437"/>
        <v/>
      </c>
      <c r="HG127" s="432" t="str">
        <f t="shared" si="437"/>
        <v/>
      </c>
      <c r="HH127" s="432" t="str">
        <f t="shared" si="437"/>
        <v/>
      </c>
      <c r="HI127" s="432" t="str">
        <f t="shared" si="437"/>
        <v/>
      </c>
      <c r="HJ127" s="432" t="str">
        <f t="shared" si="437"/>
        <v/>
      </c>
      <c r="HK127" s="432" t="str">
        <f t="shared" si="437"/>
        <v/>
      </c>
      <c r="HL127" s="432" t="str">
        <f t="shared" si="437"/>
        <v/>
      </c>
      <c r="HM127" s="432" t="str">
        <f t="shared" si="438"/>
        <v/>
      </c>
      <c r="HN127" s="432" t="str">
        <f t="shared" si="438"/>
        <v/>
      </c>
      <c r="HO127" s="432" t="str">
        <f t="shared" si="438"/>
        <v/>
      </c>
      <c r="HP127" s="432" t="str">
        <f t="shared" si="438"/>
        <v/>
      </c>
      <c r="HQ127" s="432" t="str">
        <f t="shared" si="438"/>
        <v/>
      </c>
      <c r="HR127" s="432" t="str">
        <f t="shared" si="438"/>
        <v/>
      </c>
      <c r="HS127" s="432" t="str">
        <f t="shared" si="438"/>
        <v/>
      </c>
      <c r="HT127" s="432" t="str">
        <f t="shared" si="438"/>
        <v/>
      </c>
      <c r="HU127" s="432" t="str">
        <f t="shared" si="438"/>
        <v/>
      </c>
      <c r="HV127" s="432" t="str">
        <f t="shared" si="438"/>
        <v/>
      </c>
      <c r="HW127" s="432" t="str">
        <f t="shared" si="439"/>
        <v/>
      </c>
      <c r="HX127" s="432" t="str">
        <f t="shared" si="439"/>
        <v/>
      </c>
      <c r="HY127" s="432" t="str">
        <f t="shared" si="439"/>
        <v/>
      </c>
      <c r="HZ127" s="432" t="str">
        <f t="shared" si="439"/>
        <v/>
      </c>
      <c r="IA127" s="432" t="str">
        <f t="shared" si="439"/>
        <v/>
      </c>
      <c r="IB127" s="432" t="str">
        <f t="shared" si="439"/>
        <v/>
      </c>
      <c r="IC127" s="432" t="str">
        <f t="shared" si="439"/>
        <v/>
      </c>
      <c r="ID127" s="432" t="str">
        <f t="shared" si="439"/>
        <v/>
      </c>
      <c r="IE127" s="432" t="str">
        <f t="shared" si="439"/>
        <v/>
      </c>
      <c r="IF127" s="432" t="str">
        <f t="shared" si="439"/>
        <v/>
      </c>
      <c r="IG127" s="432" t="str">
        <f t="shared" si="440"/>
        <v/>
      </c>
      <c r="IH127" s="432" t="str">
        <f t="shared" si="440"/>
        <v/>
      </c>
      <c r="II127" s="432" t="str">
        <f t="shared" si="440"/>
        <v/>
      </c>
      <c r="IJ127" s="432" t="str">
        <f t="shared" si="440"/>
        <v/>
      </c>
      <c r="IK127" s="432" t="str">
        <f t="shared" si="440"/>
        <v/>
      </c>
      <c r="IL127" s="432" t="str">
        <f t="shared" si="440"/>
        <v/>
      </c>
      <c r="IM127" s="432" t="str">
        <f t="shared" si="440"/>
        <v/>
      </c>
      <c r="IN127" s="432" t="str">
        <f t="shared" si="440"/>
        <v/>
      </c>
      <c r="IO127" s="432" t="str">
        <f t="shared" si="440"/>
        <v/>
      </c>
      <c r="IP127" s="432" t="str">
        <f t="shared" si="440"/>
        <v/>
      </c>
      <c r="IQ127" s="432" t="str">
        <f t="shared" si="441"/>
        <v/>
      </c>
      <c r="IR127" s="432" t="str">
        <f t="shared" si="441"/>
        <v/>
      </c>
      <c r="IS127" s="432" t="str">
        <f t="shared" si="441"/>
        <v/>
      </c>
      <c r="IT127" s="432" t="str">
        <f t="shared" si="441"/>
        <v/>
      </c>
      <c r="IU127" s="432" t="str">
        <f t="shared" si="441"/>
        <v/>
      </c>
      <c r="IV127" s="432" t="str">
        <f t="shared" si="441"/>
        <v/>
      </c>
      <c r="IW127" s="432" t="str">
        <f t="shared" si="441"/>
        <v/>
      </c>
      <c r="IX127" s="432" t="str">
        <f t="shared" si="441"/>
        <v/>
      </c>
      <c r="IY127" s="432" t="str">
        <f t="shared" si="441"/>
        <v/>
      </c>
      <c r="IZ127" s="432" t="str">
        <f t="shared" si="441"/>
        <v/>
      </c>
      <c r="JA127" s="432" t="str">
        <f t="shared" si="442"/>
        <v/>
      </c>
      <c r="JB127" s="432" t="str">
        <f t="shared" si="442"/>
        <v/>
      </c>
      <c r="JC127" s="432" t="str">
        <f t="shared" si="442"/>
        <v/>
      </c>
      <c r="JD127" s="432" t="str">
        <f t="shared" si="442"/>
        <v/>
      </c>
      <c r="JE127" s="432" t="str">
        <f t="shared" si="442"/>
        <v/>
      </c>
      <c r="JF127" s="432" t="str">
        <f t="shared" si="442"/>
        <v/>
      </c>
      <c r="JG127" s="432" t="str">
        <f t="shared" si="442"/>
        <v/>
      </c>
      <c r="JH127" s="432" t="str">
        <f t="shared" si="442"/>
        <v/>
      </c>
      <c r="JI127" s="432" t="str">
        <f t="shared" si="442"/>
        <v/>
      </c>
      <c r="JJ127" s="432" t="str">
        <f t="shared" si="442"/>
        <v/>
      </c>
      <c r="JK127" s="432" t="str">
        <f t="shared" si="443"/>
        <v/>
      </c>
      <c r="JL127" s="432" t="str">
        <f t="shared" si="443"/>
        <v/>
      </c>
      <c r="JM127" s="432" t="str">
        <f t="shared" si="443"/>
        <v/>
      </c>
      <c r="JN127" s="432" t="str">
        <f t="shared" si="443"/>
        <v/>
      </c>
      <c r="JO127" s="432" t="str">
        <f t="shared" si="443"/>
        <v/>
      </c>
      <c r="JP127" s="432" t="str">
        <f t="shared" si="443"/>
        <v/>
      </c>
      <c r="JQ127" s="432" t="str">
        <f t="shared" si="443"/>
        <v/>
      </c>
      <c r="JR127" s="432" t="str">
        <f t="shared" si="443"/>
        <v/>
      </c>
      <c r="JS127" s="432" t="str">
        <f t="shared" si="443"/>
        <v/>
      </c>
      <c r="JT127" s="432" t="str">
        <f t="shared" si="443"/>
        <v/>
      </c>
      <c r="JU127" s="432" t="str">
        <f t="shared" si="444"/>
        <v/>
      </c>
      <c r="JV127" s="432" t="str">
        <f t="shared" si="444"/>
        <v/>
      </c>
      <c r="JW127" s="432" t="str">
        <f t="shared" si="444"/>
        <v/>
      </c>
      <c r="JX127" s="432" t="str">
        <f t="shared" si="444"/>
        <v/>
      </c>
      <c r="JY127" s="432" t="str">
        <f t="shared" si="444"/>
        <v/>
      </c>
      <c r="JZ127" s="432" t="str">
        <f t="shared" si="444"/>
        <v/>
      </c>
      <c r="KA127" s="432" t="str">
        <f t="shared" si="444"/>
        <v/>
      </c>
      <c r="KB127" s="432" t="str">
        <f t="shared" si="444"/>
        <v/>
      </c>
      <c r="KC127" s="432" t="str">
        <f t="shared" si="444"/>
        <v/>
      </c>
      <c r="KD127" s="432" t="str">
        <f t="shared" si="445"/>
        <v/>
      </c>
      <c r="KE127" s="432" t="str">
        <f t="shared" si="445"/>
        <v/>
      </c>
      <c r="KF127" s="432" t="str">
        <f t="shared" si="445"/>
        <v/>
      </c>
      <c r="KG127" s="432" t="str">
        <f t="shared" si="445"/>
        <v/>
      </c>
      <c r="KH127" s="432" t="str">
        <f t="shared" si="445"/>
        <v/>
      </c>
      <c r="KI127" s="432" t="str">
        <f t="shared" si="445"/>
        <v/>
      </c>
      <c r="KJ127" s="432" t="str">
        <f t="shared" si="445"/>
        <v/>
      </c>
      <c r="KK127" s="432" t="str">
        <f t="shared" si="445"/>
        <v/>
      </c>
      <c r="KL127" s="432" t="str">
        <f t="shared" si="445"/>
        <v/>
      </c>
      <c r="KM127" s="432" t="str">
        <f t="shared" si="445"/>
        <v/>
      </c>
      <c r="KN127" s="432" t="str">
        <f t="shared" si="445"/>
        <v/>
      </c>
      <c r="KO127" s="432" t="str">
        <f t="shared" si="445"/>
        <v/>
      </c>
      <c r="KP127" s="432" t="str">
        <f t="shared" si="445"/>
        <v/>
      </c>
      <c r="KQ127" s="432" t="str">
        <f t="shared" si="445"/>
        <v/>
      </c>
      <c r="KR127" s="432" t="str">
        <f t="shared" si="445"/>
        <v/>
      </c>
      <c r="KS127" s="432" t="str">
        <f t="shared" si="445"/>
        <v/>
      </c>
      <c r="KT127" s="432" t="str">
        <f t="shared" si="426"/>
        <v/>
      </c>
      <c r="KU127" s="432" t="str">
        <f t="shared" si="426"/>
        <v/>
      </c>
      <c r="KV127" s="432" t="str">
        <f t="shared" si="426"/>
        <v/>
      </c>
      <c r="KW127" s="432" t="str">
        <f t="shared" si="426"/>
        <v/>
      </c>
      <c r="KX127" s="432" t="str">
        <f t="shared" si="426"/>
        <v/>
      </c>
      <c r="KY127" s="432" t="str">
        <f t="shared" si="426"/>
        <v/>
      </c>
      <c r="KZ127" s="432" t="str">
        <f t="shared" si="426"/>
        <v/>
      </c>
      <c r="LA127" s="432" t="str">
        <f t="shared" si="426"/>
        <v/>
      </c>
      <c r="LB127" s="432" t="str">
        <f t="shared" si="426"/>
        <v/>
      </c>
      <c r="LC127" s="432" t="str">
        <f t="shared" si="426"/>
        <v/>
      </c>
      <c r="LD127" s="432" t="str">
        <f t="shared" si="427"/>
        <v/>
      </c>
      <c r="LE127" s="432" t="str">
        <f t="shared" si="427"/>
        <v/>
      </c>
      <c r="LF127" s="432" t="str">
        <f t="shared" si="427"/>
        <v/>
      </c>
      <c r="LG127" s="432" t="str">
        <f t="shared" si="427"/>
        <v/>
      </c>
      <c r="LH127" s="432" t="str">
        <f t="shared" si="427"/>
        <v/>
      </c>
      <c r="LI127" s="432" t="str">
        <f t="shared" si="427"/>
        <v/>
      </c>
      <c r="LJ127" s="432" t="str">
        <f t="shared" si="427"/>
        <v/>
      </c>
      <c r="LK127" s="432" t="str">
        <f t="shared" si="427"/>
        <v/>
      </c>
      <c r="LL127" s="432" t="str">
        <f t="shared" si="427"/>
        <v/>
      </c>
      <c r="LM127" s="432" t="str">
        <f t="shared" si="427"/>
        <v/>
      </c>
      <c r="LN127" s="432" t="str">
        <f t="shared" si="428"/>
        <v/>
      </c>
      <c r="LO127" s="432" t="str">
        <f t="shared" si="428"/>
        <v/>
      </c>
      <c r="LP127" s="432" t="str">
        <f t="shared" si="428"/>
        <v/>
      </c>
      <c r="LQ127" s="432" t="str">
        <f t="shared" si="428"/>
        <v/>
      </c>
      <c r="LR127" s="432" t="str">
        <f t="shared" si="428"/>
        <v/>
      </c>
      <c r="LS127" s="432" t="str">
        <f t="shared" si="428"/>
        <v/>
      </c>
      <c r="LT127" s="432" t="str">
        <f t="shared" si="428"/>
        <v/>
      </c>
      <c r="LU127" s="432" t="str">
        <f t="shared" si="428"/>
        <v/>
      </c>
      <c r="LV127" s="432" t="str">
        <f t="shared" si="428"/>
        <v/>
      </c>
      <c r="LW127" s="432" t="str">
        <f t="shared" si="428"/>
        <v/>
      </c>
      <c r="LX127" s="432" t="str">
        <f t="shared" si="429"/>
        <v/>
      </c>
      <c r="LY127" s="432" t="str">
        <f t="shared" si="429"/>
        <v/>
      </c>
      <c r="LZ127" s="432" t="str">
        <f t="shared" si="429"/>
        <v/>
      </c>
      <c r="MA127" s="432" t="str">
        <f t="shared" si="429"/>
        <v/>
      </c>
      <c r="MB127" s="432" t="str">
        <f t="shared" si="429"/>
        <v/>
      </c>
      <c r="MC127" s="432" t="str">
        <f t="shared" si="429"/>
        <v/>
      </c>
      <c r="MD127" s="432" t="str">
        <f t="shared" si="430"/>
        <v/>
      </c>
      <c r="ME127" s="432" t="str">
        <f t="shared" si="430"/>
        <v/>
      </c>
      <c r="MF127" s="432" t="str">
        <f t="shared" si="430"/>
        <v/>
      </c>
      <c r="MG127" s="432" t="str">
        <f t="shared" si="430"/>
        <v/>
      </c>
      <c r="MH127" s="432" t="str">
        <f t="shared" si="430"/>
        <v/>
      </c>
      <c r="MI127" s="432" t="str">
        <f t="shared" si="430"/>
        <v/>
      </c>
      <c r="MJ127" s="432" t="str">
        <f t="shared" si="430"/>
        <v/>
      </c>
      <c r="MK127" s="432" t="str">
        <f t="shared" si="430"/>
        <v/>
      </c>
      <c r="ML127" s="432" t="str">
        <f t="shared" si="430"/>
        <v/>
      </c>
      <c r="MM127" s="432" t="str">
        <f t="shared" si="430"/>
        <v/>
      </c>
      <c r="MN127" s="432" t="str">
        <f t="shared" si="430"/>
        <v/>
      </c>
      <c r="MO127" s="432" t="str">
        <f t="shared" si="430"/>
        <v/>
      </c>
      <c r="MP127" s="432" t="str">
        <f t="shared" si="430"/>
        <v/>
      </c>
      <c r="MQ127" s="432" t="str">
        <f t="shared" si="430"/>
        <v/>
      </c>
      <c r="MR127" s="432" t="str">
        <f t="shared" si="430"/>
        <v/>
      </c>
      <c r="MS127" s="432" t="str">
        <f t="shared" si="430"/>
        <v/>
      </c>
      <c r="MT127" s="432" t="str">
        <f t="shared" si="431"/>
        <v/>
      </c>
      <c r="MU127" s="432" t="str">
        <f t="shared" si="431"/>
        <v/>
      </c>
      <c r="MV127" s="432" t="str">
        <f t="shared" si="431"/>
        <v/>
      </c>
      <c r="MW127" s="432" t="str">
        <f t="shared" si="431"/>
        <v/>
      </c>
      <c r="MX127" s="432" t="str">
        <f t="shared" si="431"/>
        <v/>
      </c>
      <c r="MY127" s="432" t="str">
        <f t="shared" si="431"/>
        <v/>
      </c>
      <c r="MZ127" s="432" t="str">
        <f t="shared" si="431"/>
        <v/>
      </c>
      <c r="NA127" s="432" t="str">
        <f t="shared" si="431"/>
        <v/>
      </c>
      <c r="NB127" s="432" t="str">
        <f t="shared" si="431"/>
        <v/>
      </c>
      <c r="NC127" s="432" t="str">
        <f t="shared" si="431"/>
        <v/>
      </c>
      <c r="ND127" s="432" t="str">
        <f t="shared" si="432"/>
        <v/>
      </c>
      <c r="NE127" s="432" t="str">
        <f t="shared" si="432"/>
        <v/>
      </c>
      <c r="NF127" s="432" t="str">
        <f t="shared" si="432"/>
        <v/>
      </c>
      <c r="NG127" s="432" t="str">
        <f t="shared" si="432"/>
        <v/>
      </c>
      <c r="NH127" s="432" t="str">
        <f t="shared" si="432"/>
        <v/>
      </c>
      <c r="NI127" s="432" t="str">
        <f t="shared" si="432"/>
        <v/>
      </c>
      <c r="NJ127" s="432" t="str">
        <f t="shared" si="432"/>
        <v/>
      </c>
      <c r="NK127" s="432" t="str">
        <f t="shared" si="432"/>
        <v/>
      </c>
      <c r="NL127" s="432" t="str">
        <f t="shared" si="432"/>
        <v/>
      </c>
      <c r="NM127" s="432" t="str">
        <f t="shared" si="432"/>
        <v/>
      </c>
      <c r="NN127" s="432" t="str">
        <f t="shared" si="433"/>
        <v/>
      </c>
      <c r="NO127" s="432" t="str">
        <f t="shared" si="433"/>
        <v/>
      </c>
      <c r="NP127" s="432" t="str">
        <f t="shared" si="433"/>
        <v/>
      </c>
      <c r="NQ127" s="432" t="str">
        <f t="shared" si="433"/>
        <v/>
      </c>
      <c r="NR127" s="432" t="str">
        <f t="shared" si="433"/>
        <v/>
      </c>
      <c r="NS127" s="432" t="str">
        <f t="shared" si="433"/>
        <v/>
      </c>
      <c r="NT127" s="432" t="str">
        <f t="shared" si="433"/>
        <v/>
      </c>
      <c r="NU127" s="432" t="str">
        <f t="shared" si="433"/>
        <v/>
      </c>
      <c r="NV127" s="432" t="str">
        <f t="shared" si="433"/>
        <v/>
      </c>
      <c r="NW127" s="432" t="str">
        <f t="shared" si="433"/>
        <v/>
      </c>
      <c r="NX127" s="432" t="str">
        <f t="shared" si="434"/>
        <v/>
      </c>
      <c r="NY127" s="432" t="str">
        <f t="shared" si="434"/>
        <v/>
      </c>
      <c r="NZ127" s="432" t="str">
        <f t="shared" si="434"/>
        <v/>
      </c>
      <c r="OA127" s="432" t="str">
        <f t="shared" si="434"/>
        <v/>
      </c>
      <c r="OB127" s="432" t="str">
        <f t="shared" si="434"/>
        <v/>
      </c>
      <c r="OC127" s="432" t="str">
        <f t="shared" si="434"/>
        <v/>
      </c>
      <c r="OD127" s="432" t="str">
        <f t="shared" si="434"/>
        <v/>
      </c>
      <c r="OE127" s="432" t="str">
        <f t="shared" si="434"/>
        <v/>
      </c>
      <c r="OF127" s="432" t="str">
        <f t="shared" si="434"/>
        <v/>
      </c>
      <c r="OG127" s="432" t="str">
        <f t="shared" si="434"/>
        <v/>
      </c>
      <c r="OH127" s="432" t="str">
        <f t="shared" si="435"/>
        <v/>
      </c>
      <c r="OI127" s="432" t="str">
        <f t="shared" si="435"/>
        <v/>
      </c>
      <c r="OJ127" s="432" t="str">
        <f t="shared" si="435"/>
        <v/>
      </c>
      <c r="OK127" s="432" t="str">
        <f t="shared" si="435"/>
        <v/>
      </c>
      <c r="OL127" s="432" t="str">
        <f t="shared" si="435"/>
        <v/>
      </c>
      <c r="OM127" s="432" t="str">
        <f t="shared" si="435"/>
        <v/>
      </c>
      <c r="ON127" s="432" t="str">
        <f t="shared" si="435"/>
        <v/>
      </c>
      <c r="OO127" s="432" t="str">
        <f t="shared" si="435"/>
        <v/>
      </c>
      <c r="OP127" s="432" t="str">
        <f t="shared" si="435"/>
        <v/>
      </c>
      <c r="OQ127" s="432" t="str">
        <f t="shared" si="435"/>
        <v/>
      </c>
      <c r="OR127" s="432" t="str">
        <f t="shared" si="436"/>
        <v/>
      </c>
      <c r="OS127" s="432" t="str">
        <f t="shared" si="436"/>
        <v/>
      </c>
      <c r="OT127" s="432" t="str">
        <f t="shared" si="436"/>
        <v/>
      </c>
      <c r="OU127" s="432" t="str">
        <f t="shared" si="436"/>
        <v/>
      </c>
      <c r="OV127" s="432" t="str">
        <f t="shared" si="436"/>
        <v/>
      </c>
      <c r="OW127" s="432" t="str">
        <f t="shared" si="436"/>
        <v/>
      </c>
      <c r="OX127" s="432" t="str">
        <f t="shared" si="436"/>
        <v/>
      </c>
      <c r="OY127" s="432" t="str">
        <f t="shared" si="436"/>
        <v/>
      </c>
      <c r="OZ127" s="432" t="str">
        <f t="shared" si="436"/>
        <v/>
      </c>
      <c r="PA127" s="432" t="str">
        <f t="shared" si="436"/>
        <v/>
      </c>
      <c r="PB127" s="432" t="str">
        <f t="shared" si="436"/>
        <v/>
      </c>
      <c r="PC127" s="432" t="str">
        <f t="shared" si="436"/>
        <v/>
      </c>
      <c r="PD127" s="432" t="str">
        <f t="shared" si="436"/>
        <v/>
      </c>
      <c r="PE127" s="432" t="str">
        <f t="shared" si="436"/>
        <v/>
      </c>
    </row>
    <row r="128" spans="1:421" ht="15.6">
      <c r="A128" s="549"/>
      <c r="B128" s="550"/>
      <c r="C128" s="948"/>
      <c r="D128" s="550"/>
      <c r="E128" s="554"/>
      <c r="F128" s="550"/>
      <c r="G128" s="551"/>
      <c r="H128" s="552"/>
      <c r="I128" s="553"/>
      <c r="J128" s="554"/>
      <c r="K128" s="554" t="str">
        <f t="shared" si="284"/>
        <v/>
      </c>
      <c r="L128" s="657" t="str">
        <f t="shared" si="285"/>
        <v/>
      </c>
      <c r="M128" s="952" t="str">
        <f t="shared" si="405"/>
        <v/>
      </c>
      <c r="N128" s="952" t="str">
        <f t="shared" si="286"/>
        <v/>
      </c>
      <c r="O128" s="1487"/>
      <c r="P128" s="1487"/>
      <c r="Q128" s="98"/>
      <c r="R128" s="167" t="str">
        <f t="shared" si="287"/>
        <v/>
      </c>
      <c r="S128" s="167" t="str">
        <f t="shared" si="288"/>
        <v/>
      </c>
      <c r="T128" s="167" t="str">
        <f t="shared" si="289"/>
        <v/>
      </c>
      <c r="U128" s="167" t="str">
        <f t="shared" si="290"/>
        <v/>
      </c>
      <c r="V128" s="85" t="s">
        <v>729</v>
      </c>
      <c r="W128" s="450">
        <v>16.5</v>
      </c>
      <c r="X128" s="167" t="str">
        <f t="shared" si="291"/>
        <v/>
      </c>
      <c r="Y128" s="167" t="str">
        <f t="shared" si="292"/>
        <v/>
      </c>
      <c r="Z128" s="167" t="str">
        <f t="shared" si="293"/>
        <v/>
      </c>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432" t="str">
        <f t="shared" si="406"/>
        <v/>
      </c>
      <c r="AX128" s="432" t="str">
        <f t="shared" si="406"/>
        <v/>
      </c>
      <c r="AY128" s="432" t="str">
        <f t="shared" si="406"/>
        <v/>
      </c>
      <c r="AZ128" s="432" t="str">
        <f t="shared" si="406"/>
        <v/>
      </c>
      <c r="BA128" s="432" t="str">
        <f t="shared" si="406"/>
        <v/>
      </c>
      <c r="BB128" s="432" t="str">
        <f t="shared" si="406"/>
        <v/>
      </c>
      <c r="BC128" s="432" t="str">
        <f t="shared" si="406"/>
        <v/>
      </c>
      <c r="BD128" s="432" t="str">
        <f t="shared" si="406"/>
        <v/>
      </c>
      <c r="BE128" s="432" t="str">
        <f t="shared" si="406"/>
        <v/>
      </c>
      <c r="BF128" s="432" t="str">
        <f t="shared" si="406"/>
        <v/>
      </c>
      <c r="BG128" s="432" t="str">
        <f t="shared" si="407"/>
        <v/>
      </c>
      <c r="BH128" s="432" t="str">
        <f t="shared" si="407"/>
        <v/>
      </c>
      <c r="BI128" s="432" t="str">
        <f t="shared" si="407"/>
        <v/>
      </c>
      <c r="BJ128" s="432" t="str">
        <f t="shared" si="407"/>
        <v/>
      </c>
      <c r="BK128" s="432" t="str">
        <f t="shared" si="407"/>
        <v/>
      </c>
      <c r="BL128" s="432" t="str">
        <f t="shared" si="407"/>
        <v/>
      </c>
      <c r="BM128" s="432" t="str">
        <f t="shared" si="407"/>
        <v/>
      </c>
      <c r="BN128" s="432" t="str">
        <f t="shared" si="407"/>
        <v/>
      </c>
      <c r="BO128" s="432" t="str">
        <f t="shared" si="407"/>
        <v/>
      </c>
      <c r="BP128" s="432" t="str">
        <f t="shared" si="407"/>
        <v/>
      </c>
      <c r="BQ128" s="432" t="str">
        <f t="shared" si="408"/>
        <v/>
      </c>
      <c r="BR128" s="432" t="str">
        <f t="shared" si="408"/>
        <v/>
      </c>
      <c r="BS128" s="432" t="str">
        <f t="shared" si="408"/>
        <v/>
      </c>
      <c r="BT128" s="432" t="str">
        <f t="shared" si="408"/>
        <v/>
      </c>
      <c r="BU128" s="432" t="str">
        <f t="shared" si="408"/>
        <v/>
      </c>
      <c r="BV128" s="432" t="str">
        <f t="shared" si="408"/>
        <v/>
      </c>
      <c r="BW128" s="432" t="str">
        <f t="shared" si="408"/>
        <v/>
      </c>
      <c r="BX128" s="432" t="str">
        <f t="shared" si="408"/>
        <v/>
      </c>
      <c r="BY128" s="432" t="str">
        <f t="shared" si="408"/>
        <v/>
      </c>
      <c r="BZ128" s="432" t="str">
        <f t="shared" si="408"/>
        <v/>
      </c>
      <c r="CA128" s="432" t="str">
        <f t="shared" si="409"/>
        <v/>
      </c>
      <c r="CB128" s="432" t="str">
        <f t="shared" si="409"/>
        <v/>
      </c>
      <c r="CC128" s="432" t="str">
        <f t="shared" si="409"/>
        <v/>
      </c>
      <c r="CD128" s="432" t="str">
        <f t="shared" si="409"/>
        <v/>
      </c>
      <c r="CE128" s="432" t="str">
        <f t="shared" si="409"/>
        <v/>
      </c>
      <c r="CF128" s="432" t="str">
        <f t="shared" si="409"/>
        <v/>
      </c>
      <c r="CG128" s="432" t="str">
        <f t="shared" si="409"/>
        <v/>
      </c>
      <c r="CH128" s="432" t="str">
        <f t="shared" si="409"/>
        <v/>
      </c>
      <c r="CI128" s="432" t="str">
        <f t="shared" si="409"/>
        <v/>
      </c>
      <c r="CJ128" s="432" t="str">
        <f t="shared" si="409"/>
        <v/>
      </c>
      <c r="CK128" s="432" t="str">
        <f t="shared" si="410"/>
        <v/>
      </c>
      <c r="CL128" s="432" t="str">
        <f t="shared" si="410"/>
        <v/>
      </c>
      <c r="CM128" s="432" t="str">
        <f t="shared" si="410"/>
        <v/>
      </c>
      <c r="CN128" s="432" t="str">
        <f t="shared" si="410"/>
        <v/>
      </c>
      <c r="CO128" s="432" t="str">
        <f t="shared" si="410"/>
        <v/>
      </c>
      <c r="CP128" s="432" t="str">
        <f t="shared" si="410"/>
        <v/>
      </c>
      <c r="CQ128" s="432" t="str">
        <f t="shared" si="410"/>
        <v/>
      </c>
      <c r="CR128" s="432" t="str">
        <f t="shared" si="410"/>
        <v/>
      </c>
      <c r="CS128" s="432" t="str">
        <f t="shared" si="410"/>
        <v/>
      </c>
      <c r="CT128" s="432" t="str">
        <f t="shared" si="410"/>
        <v/>
      </c>
      <c r="CU128" s="432" t="str">
        <f t="shared" si="411"/>
        <v/>
      </c>
      <c r="CV128" s="432" t="str">
        <f t="shared" si="411"/>
        <v/>
      </c>
      <c r="CW128" s="432" t="str">
        <f t="shared" si="411"/>
        <v/>
      </c>
      <c r="CX128" s="432" t="str">
        <f t="shared" si="411"/>
        <v/>
      </c>
      <c r="CY128" s="432" t="str">
        <f t="shared" si="411"/>
        <v/>
      </c>
      <c r="CZ128" s="432" t="str">
        <f t="shared" si="411"/>
        <v/>
      </c>
      <c r="DA128" s="432" t="str">
        <f t="shared" si="411"/>
        <v/>
      </c>
      <c r="DB128" s="432" t="str">
        <f t="shared" si="411"/>
        <v/>
      </c>
      <c r="DC128" s="432" t="str">
        <f t="shared" si="411"/>
        <v/>
      </c>
      <c r="DD128" s="432" t="str">
        <f t="shared" si="411"/>
        <v/>
      </c>
      <c r="DE128" s="432" t="str">
        <f t="shared" si="412"/>
        <v/>
      </c>
      <c r="DF128" s="432" t="str">
        <f t="shared" si="412"/>
        <v/>
      </c>
      <c r="DG128" s="432" t="str">
        <f t="shared" si="412"/>
        <v/>
      </c>
      <c r="DH128" s="432" t="str">
        <f t="shared" si="412"/>
        <v/>
      </c>
      <c r="DI128" s="432" t="str">
        <f t="shared" si="412"/>
        <v/>
      </c>
      <c r="DJ128" s="432" t="str">
        <f t="shared" si="412"/>
        <v/>
      </c>
      <c r="DK128" s="432" t="str">
        <f t="shared" si="412"/>
        <v/>
      </c>
      <c r="DL128" s="432" t="str">
        <f t="shared" si="412"/>
        <v/>
      </c>
      <c r="DM128" s="432" t="str">
        <f t="shared" si="412"/>
        <v/>
      </c>
      <c r="DN128" s="432" t="str">
        <f t="shared" si="412"/>
        <v/>
      </c>
      <c r="DO128" s="432" t="str">
        <f t="shared" si="413"/>
        <v/>
      </c>
      <c r="DP128" s="432" t="str">
        <f t="shared" si="413"/>
        <v/>
      </c>
      <c r="DQ128" s="432" t="str">
        <f t="shared" si="413"/>
        <v/>
      </c>
      <c r="DR128" s="432" t="str">
        <f t="shared" si="413"/>
        <v/>
      </c>
      <c r="DS128" s="432" t="str">
        <f t="shared" si="413"/>
        <v/>
      </c>
      <c r="DT128" s="432" t="str">
        <f t="shared" si="413"/>
        <v/>
      </c>
      <c r="DU128" s="432" t="str">
        <f t="shared" si="413"/>
        <v/>
      </c>
      <c r="DV128" s="432" t="str">
        <f t="shared" si="413"/>
        <v/>
      </c>
      <c r="DW128" s="432" t="str">
        <f t="shared" si="413"/>
        <v/>
      </c>
      <c r="DX128" s="432" t="str">
        <f t="shared" si="413"/>
        <v/>
      </c>
      <c r="DY128" s="432" t="str">
        <f t="shared" si="414"/>
        <v/>
      </c>
      <c r="DZ128" s="432" t="str">
        <f t="shared" si="414"/>
        <v/>
      </c>
      <c r="EA128" s="432" t="str">
        <f t="shared" si="414"/>
        <v/>
      </c>
      <c r="EB128" s="432" t="str">
        <f t="shared" si="414"/>
        <v/>
      </c>
      <c r="EC128" s="432" t="str">
        <f t="shared" si="414"/>
        <v/>
      </c>
      <c r="ED128" s="432" t="str">
        <f t="shared" si="414"/>
        <v/>
      </c>
      <c r="EE128" s="432" t="str">
        <f t="shared" si="414"/>
        <v/>
      </c>
      <c r="EF128" s="432" t="str">
        <f t="shared" si="414"/>
        <v/>
      </c>
      <c r="EG128" s="432" t="str">
        <f t="shared" si="414"/>
        <v/>
      </c>
      <c r="EH128" s="432" t="str">
        <f t="shared" si="414"/>
        <v/>
      </c>
      <c r="EI128" s="432" t="str">
        <f t="shared" si="415"/>
        <v/>
      </c>
      <c r="EJ128" s="432" t="str">
        <f t="shared" si="415"/>
        <v/>
      </c>
      <c r="EK128" s="432" t="str">
        <f t="shared" si="415"/>
        <v/>
      </c>
      <c r="EL128" s="432" t="str">
        <f t="shared" si="415"/>
        <v/>
      </c>
      <c r="EM128" s="432" t="str">
        <f t="shared" si="415"/>
        <v/>
      </c>
      <c r="EN128" s="432" t="str">
        <f t="shared" si="415"/>
        <v/>
      </c>
      <c r="EO128" s="432" t="str">
        <f t="shared" si="415"/>
        <v/>
      </c>
      <c r="EP128" s="432" t="str">
        <f t="shared" si="415"/>
        <v/>
      </c>
      <c r="EQ128" s="432" t="str">
        <f t="shared" si="415"/>
        <v/>
      </c>
      <c r="ER128" s="432" t="str">
        <f t="shared" si="415"/>
        <v/>
      </c>
      <c r="ES128" s="432" t="str">
        <f t="shared" si="416"/>
        <v/>
      </c>
      <c r="ET128" s="432" t="str">
        <f t="shared" si="416"/>
        <v/>
      </c>
      <c r="EU128" s="432" t="str">
        <f t="shared" si="416"/>
        <v/>
      </c>
      <c r="EV128" s="432" t="str">
        <f t="shared" si="416"/>
        <v/>
      </c>
      <c r="EW128" s="432" t="str">
        <f t="shared" si="416"/>
        <v/>
      </c>
      <c r="EX128" s="432" t="str">
        <f t="shared" si="416"/>
        <v/>
      </c>
      <c r="EY128" s="432" t="str">
        <f t="shared" si="416"/>
        <v/>
      </c>
      <c r="EZ128" s="432" t="str">
        <f t="shared" si="416"/>
        <v/>
      </c>
      <c r="FA128" s="432" t="str">
        <f t="shared" si="416"/>
        <v/>
      </c>
      <c r="FB128" s="432" t="str">
        <f t="shared" si="416"/>
        <v/>
      </c>
      <c r="FC128" s="432" t="str">
        <f t="shared" si="417"/>
        <v/>
      </c>
      <c r="FD128" s="432" t="str">
        <f t="shared" si="417"/>
        <v/>
      </c>
      <c r="FE128" s="432" t="str">
        <f t="shared" si="417"/>
        <v/>
      </c>
      <c r="FF128" s="432" t="str">
        <f t="shared" si="417"/>
        <v/>
      </c>
      <c r="FG128" s="432" t="str">
        <f t="shared" si="417"/>
        <v/>
      </c>
      <c r="FH128" s="432" t="str">
        <f t="shared" si="417"/>
        <v/>
      </c>
      <c r="FI128" s="432" t="str">
        <f t="shared" si="417"/>
        <v/>
      </c>
      <c r="FJ128" s="432" t="str">
        <f t="shared" si="417"/>
        <v/>
      </c>
      <c r="FK128" s="432" t="str">
        <f t="shared" si="417"/>
        <v/>
      </c>
      <c r="FL128" s="432" t="str">
        <f t="shared" si="417"/>
        <v/>
      </c>
      <c r="FM128" s="432" t="str">
        <f t="shared" si="418"/>
        <v/>
      </c>
      <c r="FN128" s="432" t="str">
        <f t="shared" si="418"/>
        <v/>
      </c>
      <c r="FO128" s="432" t="str">
        <f t="shared" si="418"/>
        <v/>
      </c>
      <c r="FP128" s="432" t="str">
        <f t="shared" si="418"/>
        <v/>
      </c>
      <c r="FQ128" s="432" t="str">
        <f t="shared" si="418"/>
        <v/>
      </c>
      <c r="FR128" s="432" t="str">
        <f t="shared" si="418"/>
        <v/>
      </c>
      <c r="FS128" s="432" t="str">
        <f t="shared" si="418"/>
        <v/>
      </c>
      <c r="FT128" s="432" t="str">
        <f t="shared" si="418"/>
        <v/>
      </c>
      <c r="FU128" s="432" t="str">
        <f t="shared" si="418"/>
        <v/>
      </c>
      <c r="FV128" s="432" t="str">
        <f t="shared" si="418"/>
        <v/>
      </c>
      <c r="FW128" s="432" t="str">
        <f t="shared" si="419"/>
        <v/>
      </c>
      <c r="FX128" s="432" t="str">
        <f t="shared" si="419"/>
        <v/>
      </c>
      <c r="FY128" s="432" t="str">
        <f t="shared" si="419"/>
        <v/>
      </c>
      <c r="FZ128" s="432" t="str">
        <f t="shared" si="419"/>
        <v/>
      </c>
      <c r="GA128" s="432" t="str">
        <f t="shared" si="419"/>
        <v/>
      </c>
      <c r="GB128" s="432" t="str">
        <f t="shared" si="419"/>
        <v/>
      </c>
      <c r="GC128" s="432" t="str">
        <f t="shared" si="419"/>
        <v/>
      </c>
      <c r="GD128" s="432" t="str">
        <f t="shared" si="419"/>
        <v/>
      </c>
      <c r="GE128" s="432" t="str">
        <f t="shared" si="419"/>
        <v/>
      </c>
      <c r="GF128" s="432" t="str">
        <f t="shared" si="419"/>
        <v/>
      </c>
      <c r="GG128" s="432" t="str">
        <f t="shared" si="420"/>
        <v/>
      </c>
      <c r="GH128" s="432" t="str">
        <f t="shared" si="420"/>
        <v/>
      </c>
      <c r="GI128" s="432" t="str">
        <f t="shared" si="420"/>
        <v/>
      </c>
      <c r="GJ128" s="432" t="str">
        <f t="shared" si="420"/>
        <v/>
      </c>
      <c r="GK128" s="432" t="str">
        <f t="shared" si="420"/>
        <v/>
      </c>
      <c r="GL128" s="432" t="str">
        <f t="shared" si="420"/>
        <v/>
      </c>
      <c r="GM128" s="432" t="str">
        <f t="shared" si="421"/>
        <v/>
      </c>
      <c r="GN128" s="432" t="str">
        <f t="shared" si="421"/>
        <v/>
      </c>
      <c r="GO128" s="432" t="str">
        <f t="shared" si="421"/>
        <v/>
      </c>
      <c r="GP128" s="432" t="str">
        <f t="shared" si="421"/>
        <v/>
      </c>
      <c r="GQ128" s="432" t="str">
        <f t="shared" si="421"/>
        <v/>
      </c>
      <c r="GR128" s="432" t="str">
        <f t="shared" si="421"/>
        <v/>
      </c>
      <c r="GS128" s="432" t="str">
        <f t="shared" si="421"/>
        <v/>
      </c>
      <c r="GT128" s="432" t="str">
        <f t="shared" si="421"/>
        <v/>
      </c>
      <c r="GU128" s="432" t="str">
        <f t="shared" si="421"/>
        <v/>
      </c>
      <c r="GV128" s="432" t="str">
        <f t="shared" si="421"/>
        <v/>
      </c>
      <c r="GW128" s="432" t="str">
        <f t="shared" si="421"/>
        <v/>
      </c>
      <c r="GX128" s="432" t="str">
        <f t="shared" si="421"/>
        <v/>
      </c>
      <c r="GY128" s="432" t="str">
        <f t="shared" si="421"/>
        <v/>
      </c>
      <c r="GZ128" s="432" t="str">
        <f t="shared" si="421"/>
        <v/>
      </c>
      <c r="HA128" s="432" t="str">
        <f t="shared" si="421"/>
        <v/>
      </c>
      <c r="HB128" s="432" t="str">
        <f t="shared" si="421"/>
        <v/>
      </c>
      <c r="HC128" s="432" t="str">
        <f t="shared" si="437"/>
        <v/>
      </c>
      <c r="HD128" s="432" t="str">
        <f t="shared" si="437"/>
        <v/>
      </c>
      <c r="HE128" s="432" t="str">
        <f t="shared" si="437"/>
        <v/>
      </c>
      <c r="HF128" s="432" t="str">
        <f t="shared" si="437"/>
        <v/>
      </c>
      <c r="HG128" s="432" t="str">
        <f t="shared" si="437"/>
        <v/>
      </c>
      <c r="HH128" s="432" t="str">
        <f t="shared" si="437"/>
        <v/>
      </c>
      <c r="HI128" s="432" t="str">
        <f t="shared" si="437"/>
        <v/>
      </c>
      <c r="HJ128" s="432" t="str">
        <f t="shared" si="437"/>
        <v/>
      </c>
      <c r="HK128" s="432" t="str">
        <f t="shared" si="437"/>
        <v/>
      </c>
      <c r="HL128" s="432" t="str">
        <f t="shared" si="437"/>
        <v/>
      </c>
      <c r="HM128" s="432" t="str">
        <f t="shared" si="438"/>
        <v/>
      </c>
      <c r="HN128" s="432" t="str">
        <f t="shared" si="438"/>
        <v/>
      </c>
      <c r="HO128" s="432" t="str">
        <f t="shared" si="438"/>
        <v/>
      </c>
      <c r="HP128" s="432" t="str">
        <f t="shared" si="438"/>
        <v/>
      </c>
      <c r="HQ128" s="432" t="str">
        <f t="shared" si="438"/>
        <v/>
      </c>
      <c r="HR128" s="432" t="str">
        <f t="shared" si="438"/>
        <v/>
      </c>
      <c r="HS128" s="432" t="str">
        <f t="shared" si="438"/>
        <v/>
      </c>
      <c r="HT128" s="432" t="str">
        <f t="shared" si="438"/>
        <v/>
      </c>
      <c r="HU128" s="432" t="str">
        <f t="shared" si="438"/>
        <v/>
      </c>
      <c r="HV128" s="432" t="str">
        <f t="shared" si="438"/>
        <v/>
      </c>
      <c r="HW128" s="432" t="str">
        <f t="shared" si="439"/>
        <v/>
      </c>
      <c r="HX128" s="432" t="str">
        <f t="shared" si="439"/>
        <v/>
      </c>
      <c r="HY128" s="432" t="str">
        <f t="shared" si="439"/>
        <v/>
      </c>
      <c r="HZ128" s="432" t="str">
        <f t="shared" si="439"/>
        <v/>
      </c>
      <c r="IA128" s="432" t="str">
        <f t="shared" si="439"/>
        <v/>
      </c>
      <c r="IB128" s="432" t="str">
        <f t="shared" si="439"/>
        <v/>
      </c>
      <c r="IC128" s="432" t="str">
        <f t="shared" si="439"/>
        <v/>
      </c>
      <c r="ID128" s="432" t="str">
        <f t="shared" si="439"/>
        <v/>
      </c>
      <c r="IE128" s="432" t="str">
        <f t="shared" si="439"/>
        <v/>
      </c>
      <c r="IF128" s="432" t="str">
        <f t="shared" si="439"/>
        <v/>
      </c>
      <c r="IG128" s="432" t="str">
        <f t="shared" si="440"/>
        <v/>
      </c>
      <c r="IH128" s="432" t="str">
        <f t="shared" si="440"/>
        <v/>
      </c>
      <c r="II128" s="432" t="str">
        <f t="shared" si="440"/>
        <v/>
      </c>
      <c r="IJ128" s="432" t="str">
        <f t="shared" si="440"/>
        <v/>
      </c>
      <c r="IK128" s="432" t="str">
        <f t="shared" si="440"/>
        <v/>
      </c>
      <c r="IL128" s="432" t="str">
        <f t="shared" si="440"/>
        <v/>
      </c>
      <c r="IM128" s="432" t="str">
        <f t="shared" si="440"/>
        <v/>
      </c>
      <c r="IN128" s="432" t="str">
        <f t="shared" si="440"/>
        <v/>
      </c>
      <c r="IO128" s="432" t="str">
        <f t="shared" si="440"/>
        <v/>
      </c>
      <c r="IP128" s="432" t="str">
        <f t="shared" si="440"/>
        <v/>
      </c>
      <c r="IQ128" s="432" t="str">
        <f t="shared" si="441"/>
        <v/>
      </c>
      <c r="IR128" s="432" t="str">
        <f t="shared" si="441"/>
        <v/>
      </c>
      <c r="IS128" s="432" t="str">
        <f t="shared" si="441"/>
        <v/>
      </c>
      <c r="IT128" s="432" t="str">
        <f t="shared" si="441"/>
        <v/>
      </c>
      <c r="IU128" s="432" t="str">
        <f t="shared" si="441"/>
        <v/>
      </c>
      <c r="IV128" s="432" t="str">
        <f t="shared" si="441"/>
        <v/>
      </c>
      <c r="IW128" s="432" t="str">
        <f t="shared" si="441"/>
        <v/>
      </c>
      <c r="IX128" s="432" t="str">
        <f t="shared" si="441"/>
        <v/>
      </c>
      <c r="IY128" s="432" t="str">
        <f t="shared" si="441"/>
        <v/>
      </c>
      <c r="IZ128" s="432" t="str">
        <f t="shared" si="441"/>
        <v/>
      </c>
      <c r="JA128" s="432" t="str">
        <f t="shared" si="442"/>
        <v/>
      </c>
      <c r="JB128" s="432" t="str">
        <f t="shared" si="442"/>
        <v/>
      </c>
      <c r="JC128" s="432" t="str">
        <f t="shared" si="442"/>
        <v/>
      </c>
      <c r="JD128" s="432" t="str">
        <f t="shared" si="442"/>
        <v/>
      </c>
      <c r="JE128" s="432" t="str">
        <f t="shared" si="442"/>
        <v/>
      </c>
      <c r="JF128" s="432" t="str">
        <f t="shared" si="442"/>
        <v/>
      </c>
      <c r="JG128" s="432" t="str">
        <f t="shared" si="442"/>
        <v/>
      </c>
      <c r="JH128" s="432" t="str">
        <f t="shared" si="442"/>
        <v/>
      </c>
      <c r="JI128" s="432" t="str">
        <f t="shared" si="442"/>
        <v/>
      </c>
      <c r="JJ128" s="432" t="str">
        <f t="shared" si="442"/>
        <v/>
      </c>
      <c r="JK128" s="432" t="str">
        <f t="shared" si="443"/>
        <v/>
      </c>
      <c r="JL128" s="432" t="str">
        <f t="shared" si="443"/>
        <v/>
      </c>
      <c r="JM128" s="432" t="str">
        <f t="shared" si="443"/>
        <v/>
      </c>
      <c r="JN128" s="432" t="str">
        <f t="shared" si="443"/>
        <v/>
      </c>
      <c r="JO128" s="432" t="str">
        <f t="shared" si="443"/>
        <v/>
      </c>
      <c r="JP128" s="432" t="str">
        <f t="shared" si="443"/>
        <v/>
      </c>
      <c r="JQ128" s="432" t="str">
        <f t="shared" si="443"/>
        <v/>
      </c>
      <c r="JR128" s="432" t="str">
        <f t="shared" si="443"/>
        <v/>
      </c>
      <c r="JS128" s="432" t="str">
        <f t="shared" si="443"/>
        <v/>
      </c>
      <c r="JT128" s="432" t="str">
        <f t="shared" si="443"/>
        <v/>
      </c>
      <c r="JU128" s="432" t="str">
        <f t="shared" si="444"/>
        <v/>
      </c>
      <c r="JV128" s="432" t="str">
        <f t="shared" si="444"/>
        <v/>
      </c>
      <c r="JW128" s="432" t="str">
        <f t="shared" si="444"/>
        <v/>
      </c>
      <c r="JX128" s="432" t="str">
        <f t="shared" si="444"/>
        <v/>
      </c>
      <c r="JY128" s="432" t="str">
        <f t="shared" si="444"/>
        <v/>
      </c>
      <c r="JZ128" s="432" t="str">
        <f t="shared" si="444"/>
        <v/>
      </c>
      <c r="KA128" s="432" t="str">
        <f t="shared" si="444"/>
        <v/>
      </c>
      <c r="KB128" s="432" t="str">
        <f t="shared" si="444"/>
        <v/>
      </c>
      <c r="KC128" s="432" t="str">
        <f t="shared" si="444"/>
        <v/>
      </c>
      <c r="KD128" s="432" t="str">
        <f t="shared" si="445"/>
        <v/>
      </c>
      <c r="KE128" s="432" t="str">
        <f t="shared" si="445"/>
        <v/>
      </c>
      <c r="KF128" s="432" t="str">
        <f t="shared" si="445"/>
        <v/>
      </c>
      <c r="KG128" s="432" t="str">
        <f t="shared" si="445"/>
        <v/>
      </c>
      <c r="KH128" s="432" t="str">
        <f t="shared" si="445"/>
        <v/>
      </c>
      <c r="KI128" s="432" t="str">
        <f t="shared" si="445"/>
        <v/>
      </c>
      <c r="KJ128" s="432" t="str">
        <f t="shared" si="445"/>
        <v/>
      </c>
      <c r="KK128" s="432" t="str">
        <f t="shared" si="445"/>
        <v/>
      </c>
      <c r="KL128" s="432" t="str">
        <f t="shared" si="445"/>
        <v/>
      </c>
      <c r="KM128" s="432" t="str">
        <f t="shared" si="445"/>
        <v/>
      </c>
      <c r="KN128" s="432" t="str">
        <f t="shared" si="445"/>
        <v/>
      </c>
      <c r="KO128" s="432" t="str">
        <f t="shared" si="445"/>
        <v/>
      </c>
      <c r="KP128" s="432" t="str">
        <f t="shared" si="445"/>
        <v/>
      </c>
      <c r="KQ128" s="432" t="str">
        <f t="shared" si="445"/>
        <v/>
      </c>
      <c r="KR128" s="432" t="str">
        <f t="shared" si="445"/>
        <v/>
      </c>
      <c r="KS128" s="432" t="str">
        <f t="shared" si="445"/>
        <v/>
      </c>
      <c r="KT128" s="432" t="str">
        <f t="shared" si="426"/>
        <v/>
      </c>
      <c r="KU128" s="432" t="str">
        <f t="shared" si="426"/>
        <v/>
      </c>
      <c r="KV128" s="432" t="str">
        <f t="shared" si="426"/>
        <v/>
      </c>
      <c r="KW128" s="432" t="str">
        <f t="shared" si="426"/>
        <v/>
      </c>
      <c r="KX128" s="432" t="str">
        <f t="shared" si="426"/>
        <v/>
      </c>
      <c r="KY128" s="432" t="str">
        <f t="shared" si="426"/>
        <v/>
      </c>
      <c r="KZ128" s="432" t="str">
        <f t="shared" si="426"/>
        <v/>
      </c>
      <c r="LA128" s="432" t="str">
        <f t="shared" si="426"/>
        <v/>
      </c>
      <c r="LB128" s="432" t="str">
        <f t="shared" si="426"/>
        <v/>
      </c>
      <c r="LC128" s="432" t="str">
        <f t="shared" si="426"/>
        <v/>
      </c>
      <c r="LD128" s="432" t="str">
        <f t="shared" si="427"/>
        <v/>
      </c>
      <c r="LE128" s="432" t="str">
        <f t="shared" si="427"/>
        <v/>
      </c>
      <c r="LF128" s="432" t="str">
        <f t="shared" si="427"/>
        <v/>
      </c>
      <c r="LG128" s="432" t="str">
        <f t="shared" si="427"/>
        <v/>
      </c>
      <c r="LH128" s="432" t="str">
        <f t="shared" si="427"/>
        <v/>
      </c>
      <c r="LI128" s="432" t="str">
        <f t="shared" si="427"/>
        <v/>
      </c>
      <c r="LJ128" s="432" t="str">
        <f t="shared" si="427"/>
        <v/>
      </c>
      <c r="LK128" s="432" t="str">
        <f t="shared" si="427"/>
        <v/>
      </c>
      <c r="LL128" s="432" t="str">
        <f t="shared" si="427"/>
        <v/>
      </c>
      <c r="LM128" s="432" t="str">
        <f t="shared" si="427"/>
        <v/>
      </c>
      <c r="LN128" s="432" t="str">
        <f t="shared" si="428"/>
        <v/>
      </c>
      <c r="LO128" s="432" t="str">
        <f t="shared" si="428"/>
        <v/>
      </c>
      <c r="LP128" s="432" t="str">
        <f t="shared" si="428"/>
        <v/>
      </c>
      <c r="LQ128" s="432" t="str">
        <f t="shared" si="428"/>
        <v/>
      </c>
      <c r="LR128" s="432" t="str">
        <f t="shared" si="428"/>
        <v/>
      </c>
      <c r="LS128" s="432" t="str">
        <f t="shared" si="428"/>
        <v/>
      </c>
      <c r="LT128" s="432" t="str">
        <f t="shared" si="428"/>
        <v/>
      </c>
      <c r="LU128" s="432" t="str">
        <f t="shared" si="428"/>
        <v/>
      </c>
      <c r="LV128" s="432" t="str">
        <f t="shared" si="428"/>
        <v/>
      </c>
      <c r="LW128" s="432" t="str">
        <f t="shared" si="428"/>
        <v/>
      </c>
      <c r="LX128" s="432" t="str">
        <f t="shared" si="429"/>
        <v/>
      </c>
      <c r="LY128" s="432" t="str">
        <f t="shared" si="429"/>
        <v/>
      </c>
      <c r="LZ128" s="432" t="str">
        <f t="shared" si="429"/>
        <v/>
      </c>
      <c r="MA128" s="432" t="str">
        <f t="shared" si="429"/>
        <v/>
      </c>
      <c r="MB128" s="432" t="str">
        <f t="shared" si="429"/>
        <v/>
      </c>
      <c r="MC128" s="432" t="str">
        <f t="shared" si="429"/>
        <v/>
      </c>
      <c r="MD128" s="432" t="str">
        <f t="shared" si="430"/>
        <v/>
      </c>
      <c r="ME128" s="432" t="str">
        <f t="shared" si="430"/>
        <v/>
      </c>
      <c r="MF128" s="432" t="str">
        <f t="shared" si="430"/>
        <v/>
      </c>
      <c r="MG128" s="432" t="str">
        <f t="shared" si="430"/>
        <v/>
      </c>
      <c r="MH128" s="432" t="str">
        <f t="shared" si="430"/>
        <v/>
      </c>
      <c r="MI128" s="432" t="str">
        <f t="shared" si="430"/>
        <v/>
      </c>
      <c r="MJ128" s="432" t="str">
        <f t="shared" si="430"/>
        <v/>
      </c>
      <c r="MK128" s="432" t="str">
        <f t="shared" si="430"/>
        <v/>
      </c>
      <c r="ML128" s="432" t="str">
        <f t="shared" si="430"/>
        <v/>
      </c>
      <c r="MM128" s="432" t="str">
        <f t="shared" si="430"/>
        <v/>
      </c>
      <c r="MN128" s="432" t="str">
        <f t="shared" si="430"/>
        <v/>
      </c>
      <c r="MO128" s="432" t="str">
        <f t="shared" si="430"/>
        <v/>
      </c>
      <c r="MP128" s="432" t="str">
        <f t="shared" si="430"/>
        <v/>
      </c>
      <c r="MQ128" s="432" t="str">
        <f t="shared" si="430"/>
        <v/>
      </c>
      <c r="MR128" s="432" t="str">
        <f t="shared" si="430"/>
        <v/>
      </c>
      <c r="MS128" s="432" t="str">
        <f t="shared" si="430"/>
        <v/>
      </c>
      <c r="MT128" s="432" t="str">
        <f t="shared" ref="MT128:NY128" si="446">IFERROR(IF(AND(MT$22&gt;=$M128,MT$22&lt;=$N128),"",IF(MT$22=WORKDAY($N128,1),$A128,"")),"")</f>
        <v/>
      </c>
      <c r="MU128" s="432" t="str">
        <f t="shared" si="446"/>
        <v/>
      </c>
      <c r="MV128" s="432" t="str">
        <f t="shared" si="446"/>
        <v/>
      </c>
      <c r="MW128" s="432" t="str">
        <f t="shared" si="446"/>
        <v/>
      </c>
      <c r="MX128" s="432" t="str">
        <f t="shared" si="446"/>
        <v/>
      </c>
      <c r="MY128" s="432" t="str">
        <f t="shared" si="446"/>
        <v/>
      </c>
      <c r="MZ128" s="432" t="str">
        <f t="shared" si="446"/>
        <v/>
      </c>
      <c r="NA128" s="432" t="str">
        <f t="shared" si="446"/>
        <v/>
      </c>
      <c r="NB128" s="432" t="str">
        <f t="shared" si="446"/>
        <v/>
      </c>
      <c r="NC128" s="432" t="str">
        <f t="shared" si="446"/>
        <v/>
      </c>
      <c r="ND128" s="432" t="str">
        <f t="shared" si="446"/>
        <v/>
      </c>
      <c r="NE128" s="432" t="str">
        <f t="shared" si="446"/>
        <v/>
      </c>
      <c r="NF128" s="432" t="str">
        <f t="shared" si="446"/>
        <v/>
      </c>
      <c r="NG128" s="432" t="str">
        <f t="shared" si="446"/>
        <v/>
      </c>
      <c r="NH128" s="432" t="str">
        <f t="shared" si="446"/>
        <v/>
      </c>
      <c r="NI128" s="432" t="str">
        <f t="shared" si="446"/>
        <v/>
      </c>
      <c r="NJ128" s="432" t="str">
        <f t="shared" si="446"/>
        <v/>
      </c>
      <c r="NK128" s="432" t="str">
        <f t="shared" si="446"/>
        <v/>
      </c>
      <c r="NL128" s="432" t="str">
        <f t="shared" si="446"/>
        <v/>
      </c>
      <c r="NM128" s="432" t="str">
        <f t="shared" si="446"/>
        <v/>
      </c>
      <c r="NN128" s="432" t="str">
        <f t="shared" si="446"/>
        <v/>
      </c>
      <c r="NO128" s="432" t="str">
        <f t="shared" si="446"/>
        <v/>
      </c>
      <c r="NP128" s="432" t="str">
        <f t="shared" si="446"/>
        <v/>
      </c>
      <c r="NQ128" s="432" t="str">
        <f t="shared" si="446"/>
        <v/>
      </c>
      <c r="NR128" s="432" t="str">
        <f t="shared" si="446"/>
        <v/>
      </c>
      <c r="NS128" s="432" t="str">
        <f t="shared" si="446"/>
        <v/>
      </c>
      <c r="NT128" s="432" t="str">
        <f t="shared" si="446"/>
        <v/>
      </c>
      <c r="NU128" s="432" t="str">
        <f t="shared" si="446"/>
        <v/>
      </c>
      <c r="NV128" s="432" t="str">
        <f t="shared" si="446"/>
        <v/>
      </c>
      <c r="NW128" s="432" t="str">
        <f t="shared" si="446"/>
        <v/>
      </c>
      <c r="NX128" s="432" t="str">
        <f t="shared" si="446"/>
        <v/>
      </c>
      <c r="NY128" s="432" t="str">
        <f t="shared" si="446"/>
        <v/>
      </c>
      <c r="NZ128" s="432" t="str">
        <f t="shared" ref="NZ128:OV128" si="447">IFERROR(IF(AND(NZ$22&gt;=$M128,NZ$22&lt;=$N128),"",IF(NZ$22=WORKDAY($N128,1),$A128,"")),"")</f>
        <v/>
      </c>
      <c r="OA128" s="432" t="str">
        <f t="shared" si="447"/>
        <v/>
      </c>
      <c r="OB128" s="432" t="str">
        <f t="shared" si="447"/>
        <v/>
      </c>
      <c r="OC128" s="432" t="str">
        <f t="shared" si="447"/>
        <v/>
      </c>
      <c r="OD128" s="432" t="str">
        <f t="shared" si="447"/>
        <v/>
      </c>
      <c r="OE128" s="432" t="str">
        <f t="shared" si="447"/>
        <v/>
      </c>
      <c r="OF128" s="432" t="str">
        <f t="shared" si="447"/>
        <v/>
      </c>
      <c r="OG128" s="432" t="str">
        <f t="shared" si="447"/>
        <v/>
      </c>
      <c r="OH128" s="432" t="str">
        <f t="shared" si="447"/>
        <v/>
      </c>
      <c r="OI128" s="432" t="str">
        <f t="shared" si="447"/>
        <v/>
      </c>
      <c r="OJ128" s="432" t="str">
        <f t="shared" si="447"/>
        <v/>
      </c>
      <c r="OK128" s="432" t="str">
        <f t="shared" si="447"/>
        <v/>
      </c>
      <c r="OL128" s="432" t="str">
        <f t="shared" si="447"/>
        <v/>
      </c>
      <c r="OM128" s="432" t="str">
        <f t="shared" si="447"/>
        <v/>
      </c>
      <c r="ON128" s="432" t="str">
        <f t="shared" si="447"/>
        <v/>
      </c>
      <c r="OO128" s="432" t="str">
        <f t="shared" si="447"/>
        <v/>
      </c>
      <c r="OP128" s="432" t="str">
        <f t="shared" si="447"/>
        <v/>
      </c>
      <c r="OQ128" s="432" t="str">
        <f t="shared" si="447"/>
        <v/>
      </c>
      <c r="OR128" s="432" t="str">
        <f t="shared" si="447"/>
        <v/>
      </c>
      <c r="OS128" s="432" t="str">
        <f t="shared" si="447"/>
        <v/>
      </c>
      <c r="OT128" s="432" t="str">
        <f t="shared" si="447"/>
        <v/>
      </c>
      <c r="OU128" s="432" t="str">
        <f t="shared" si="447"/>
        <v/>
      </c>
      <c r="OV128" s="432" t="str">
        <f t="shared" si="447"/>
        <v/>
      </c>
      <c r="OW128" s="432" t="str">
        <f t="shared" ref="OW128:PE143" si="448">IFERROR(IF(AND(OW$22&gt;=$M128,OW$22&lt;=$N128),"",IF(OW$22=WORKDAY($N128,1),$A128,"")),"")</f>
        <v/>
      </c>
      <c r="OX128" s="432" t="str">
        <f t="shared" si="448"/>
        <v/>
      </c>
      <c r="OY128" s="432" t="str">
        <f t="shared" si="448"/>
        <v/>
      </c>
      <c r="OZ128" s="432" t="str">
        <f t="shared" si="448"/>
        <v/>
      </c>
      <c r="PA128" s="432" t="str">
        <f t="shared" si="448"/>
        <v/>
      </c>
      <c r="PB128" s="432" t="str">
        <f t="shared" si="448"/>
        <v/>
      </c>
      <c r="PC128" s="432" t="str">
        <f t="shared" si="448"/>
        <v/>
      </c>
      <c r="PD128" s="432" t="str">
        <f t="shared" si="448"/>
        <v/>
      </c>
      <c r="PE128" s="432" t="str">
        <f t="shared" si="448"/>
        <v/>
      </c>
    </row>
    <row r="129" spans="1:421" ht="15.6">
      <c r="A129" s="541"/>
      <c r="B129" s="542"/>
      <c r="C129" s="947"/>
      <c r="D129" s="542"/>
      <c r="E129" s="546"/>
      <c r="F129" s="542"/>
      <c r="G129" s="543"/>
      <c r="H129" s="544"/>
      <c r="I129" s="545"/>
      <c r="J129" s="546"/>
      <c r="K129" s="546" t="str">
        <f t="shared" si="284"/>
        <v/>
      </c>
      <c r="L129" s="547" t="str">
        <f t="shared" si="285"/>
        <v/>
      </c>
      <c r="M129" s="951" t="str">
        <f t="shared" si="405"/>
        <v/>
      </c>
      <c r="N129" s="951" t="str">
        <f t="shared" si="286"/>
        <v/>
      </c>
      <c r="O129" s="1486"/>
      <c r="P129" s="1486"/>
      <c r="Q129" s="98"/>
      <c r="R129" s="167" t="str">
        <f t="shared" si="287"/>
        <v/>
      </c>
      <c r="S129" s="167" t="str">
        <f t="shared" si="288"/>
        <v/>
      </c>
      <c r="T129" s="167" t="str">
        <f t="shared" si="289"/>
        <v/>
      </c>
      <c r="U129" s="167" t="str">
        <f t="shared" si="290"/>
        <v/>
      </c>
      <c r="V129" s="85" t="s">
        <v>730</v>
      </c>
      <c r="W129" s="450">
        <v>16.666666666666671</v>
      </c>
      <c r="X129" s="167" t="str">
        <f t="shared" si="291"/>
        <v/>
      </c>
      <c r="Y129" s="167" t="str">
        <f t="shared" si="292"/>
        <v/>
      </c>
      <c r="Z129" s="167" t="str">
        <f t="shared" si="293"/>
        <v/>
      </c>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432" t="str">
        <f t="shared" si="406"/>
        <v/>
      </c>
      <c r="AX129" s="432" t="str">
        <f t="shared" si="406"/>
        <v/>
      </c>
      <c r="AY129" s="432" t="str">
        <f t="shared" si="406"/>
        <v/>
      </c>
      <c r="AZ129" s="432" t="str">
        <f t="shared" si="406"/>
        <v/>
      </c>
      <c r="BA129" s="432" t="str">
        <f t="shared" si="406"/>
        <v/>
      </c>
      <c r="BB129" s="432" t="str">
        <f t="shared" si="406"/>
        <v/>
      </c>
      <c r="BC129" s="432" t="str">
        <f t="shared" si="406"/>
        <v/>
      </c>
      <c r="BD129" s="432" t="str">
        <f t="shared" si="406"/>
        <v/>
      </c>
      <c r="BE129" s="432" t="str">
        <f t="shared" si="406"/>
        <v/>
      </c>
      <c r="BF129" s="432" t="str">
        <f t="shared" si="406"/>
        <v/>
      </c>
      <c r="BG129" s="432" t="str">
        <f t="shared" si="407"/>
        <v/>
      </c>
      <c r="BH129" s="432" t="str">
        <f t="shared" si="407"/>
        <v/>
      </c>
      <c r="BI129" s="432" t="str">
        <f t="shared" si="407"/>
        <v/>
      </c>
      <c r="BJ129" s="432" t="str">
        <f t="shared" si="407"/>
        <v/>
      </c>
      <c r="BK129" s="432" t="str">
        <f t="shared" si="407"/>
        <v/>
      </c>
      <c r="BL129" s="432" t="str">
        <f t="shared" si="407"/>
        <v/>
      </c>
      <c r="BM129" s="432" t="str">
        <f t="shared" si="407"/>
        <v/>
      </c>
      <c r="BN129" s="432" t="str">
        <f t="shared" si="407"/>
        <v/>
      </c>
      <c r="BO129" s="432" t="str">
        <f t="shared" si="407"/>
        <v/>
      </c>
      <c r="BP129" s="432" t="str">
        <f t="shared" si="407"/>
        <v/>
      </c>
      <c r="BQ129" s="432" t="str">
        <f t="shared" si="408"/>
        <v/>
      </c>
      <c r="BR129" s="432" t="str">
        <f t="shared" si="408"/>
        <v/>
      </c>
      <c r="BS129" s="432" t="str">
        <f t="shared" si="408"/>
        <v/>
      </c>
      <c r="BT129" s="432" t="str">
        <f t="shared" si="408"/>
        <v/>
      </c>
      <c r="BU129" s="432" t="str">
        <f t="shared" si="408"/>
        <v/>
      </c>
      <c r="BV129" s="432" t="str">
        <f t="shared" si="408"/>
        <v/>
      </c>
      <c r="BW129" s="432" t="str">
        <f t="shared" si="408"/>
        <v/>
      </c>
      <c r="BX129" s="432" t="str">
        <f t="shared" si="408"/>
        <v/>
      </c>
      <c r="BY129" s="432" t="str">
        <f t="shared" si="408"/>
        <v/>
      </c>
      <c r="BZ129" s="432" t="str">
        <f t="shared" si="408"/>
        <v/>
      </c>
      <c r="CA129" s="432" t="str">
        <f t="shared" si="409"/>
        <v/>
      </c>
      <c r="CB129" s="432" t="str">
        <f t="shared" si="409"/>
        <v/>
      </c>
      <c r="CC129" s="432" t="str">
        <f t="shared" si="409"/>
        <v/>
      </c>
      <c r="CD129" s="432" t="str">
        <f t="shared" si="409"/>
        <v/>
      </c>
      <c r="CE129" s="432" t="str">
        <f t="shared" si="409"/>
        <v/>
      </c>
      <c r="CF129" s="432" t="str">
        <f t="shared" si="409"/>
        <v/>
      </c>
      <c r="CG129" s="432" t="str">
        <f t="shared" si="409"/>
        <v/>
      </c>
      <c r="CH129" s="432" t="str">
        <f t="shared" si="409"/>
        <v/>
      </c>
      <c r="CI129" s="432" t="str">
        <f t="shared" si="409"/>
        <v/>
      </c>
      <c r="CJ129" s="432" t="str">
        <f t="shared" si="409"/>
        <v/>
      </c>
      <c r="CK129" s="432" t="str">
        <f t="shared" si="410"/>
        <v/>
      </c>
      <c r="CL129" s="432" t="str">
        <f t="shared" si="410"/>
        <v/>
      </c>
      <c r="CM129" s="432" t="str">
        <f t="shared" si="410"/>
        <v/>
      </c>
      <c r="CN129" s="432" t="str">
        <f t="shared" si="410"/>
        <v/>
      </c>
      <c r="CO129" s="432" t="str">
        <f t="shared" si="410"/>
        <v/>
      </c>
      <c r="CP129" s="432" t="str">
        <f t="shared" si="410"/>
        <v/>
      </c>
      <c r="CQ129" s="432" t="str">
        <f t="shared" si="410"/>
        <v/>
      </c>
      <c r="CR129" s="432" t="str">
        <f t="shared" si="410"/>
        <v/>
      </c>
      <c r="CS129" s="432" t="str">
        <f t="shared" si="410"/>
        <v/>
      </c>
      <c r="CT129" s="432" t="str">
        <f t="shared" si="410"/>
        <v/>
      </c>
      <c r="CU129" s="432" t="str">
        <f t="shared" si="411"/>
        <v/>
      </c>
      <c r="CV129" s="432" t="str">
        <f t="shared" si="411"/>
        <v/>
      </c>
      <c r="CW129" s="432" t="str">
        <f t="shared" si="411"/>
        <v/>
      </c>
      <c r="CX129" s="432" t="str">
        <f t="shared" si="411"/>
        <v/>
      </c>
      <c r="CY129" s="432" t="str">
        <f t="shared" si="411"/>
        <v/>
      </c>
      <c r="CZ129" s="432" t="str">
        <f t="shared" si="411"/>
        <v/>
      </c>
      <c r="DA129" s="432" t="str">
        <f t="shared" si="411"/>
        <v/>
      </c>
      <c r="DB129" s="432" t="str">
        <f t="shared" si="411"/>
        <v/>
      </c>
      <c r="DC129" s="432" t="str">
        <f t="shared" si="411"/>
        <v/>
      </c>
      <c r="DD129" s="432" t="str">
        <f t="shared" si="411"/>
        <v/>
      </c>
      <c r="DE129" s="432" t="str">
        <f t="shared" si="412"/>
        <v/>
      </c>
      <c r="DF129" s="432" t="str">
        <f t="shared" si="412"/>
        <v/>
      </c>
      <c r="DG129" s="432" t="str">
        <f t="shared" si="412"/>
        <v/>
      </c>
      <c r="DH129" s="432" t="str">
        <f t="shared" si="412"/>
        <v/>
      </c>
      <c r="DI129" s="432" t="str">
        <f t="shared" si="412"/>
        <v/>
      </c>
      <c r="DJ129" s="432" t="str">
        <f t="shared" si="412"/>
        <v/>
      </c>
      <c r="DK129" s="432" t="str">
        <f t="shared" si="412"/>
        <v/>
      </c>
      <c r="DL129" s="432" t="str">
        <f t="shared" si="412"/>
        <v/>
      </c>
      <c r="DM129" s="432" t="str">
        <f t="shared" si="412"/>
        <v/>
      </c>
      <c r="DN129" s="432" t="str">
        <f t="shared" si="412"/>
        <v/>
      </c>
      <c r="DO129" s="432" t="str">
        <f t="shared" si="413"/>
        <v/>
      </c>
      <c r="DP129" s="432" t="str">
        <f t="shared" si="413"/>
        <v/>
      </c>
      <c r="DQ129" s="432" t="str">
        <f t="shared" si="413"/>
        <v/>
      </c>
      <c r="DR129" s="432" t="str">
        <f t="shared" si="413"/>
        <v/>
      </c>
      <c r="DS129" s="432" t="str">
        <f t="shared" si="413"/>
        <v/>
      </c>
      <c r="DT129" s="432" t="str">
        <f t="shared" si="413"/>
        <v/>
      </c>
      <c r="DU129" s="432" t="str">
        <f t="shared" si="413"/>
        <v/>
      </c>
      <c r="DV129" s="432" t="str">
        <f t="shared" si="413"/>
        <v/>
      </c>
      <c r="DW129" s="432" t="str">
        <f t="shared" si="413"/>
        <v/>
      </c>
      <c r="DX129" s="432" t="str">
        <f t="shared" si="413"/>
        <v/>
      </c>
      <c r="DY129" s="432" t="str">
        <f t="shared" si="414"/>
        <v/>
      </c>
      <c r="DZ129" s="432" t="str">
        <f t="shared" si="414"/>
        <v/>
      </c>
      <c r="EA129" s="432" t="str">
        <f t="shared" si="414"/>
        <v/>
      </c>
      <c r="EB129" s="432" t="str">
        <f t="shared" si="414"/>
        <v/>
      </c>
      <c r="EC129" s="432" t="str">
        <f t="shared" si="414"/>
        <v/>
      </c>
      <c r="ED129" s="432" t="str">
        <f t="shared" si="414"/>
        <v/>
      </c>
      <c r="EE129" s="432" t="str">
        <f t="shared" si="414"/>
        <v/>
      </c>
      <c r="EF129" s="432" t="str">
        <f t="shared" si="414"/>
        <v/>
      </c>
      <c r="EG129" s="432" t="str">
        <f t="shared" si="414"/>
        <v/>
      </c>
      <c r="EH129" s="432" t="str">
        <f t="shared" si="414"/>
        <v/>
      </c>
      <c r="EI129" s="432" t="str">
        <f t="shared" si="415"/>
        <v/>
      </c>
      <c r="EJ129" s="432" t="str">
        <f t="shared" si="415"/>
        <v/>
      </c>
      <c r="EK129" s="432" t="str">
        <f t="shared" si="415"/>
        <v/>
      </c>
      <c r="EL129" s="432" t="str">
        <f t="shared" si="415"/>
        <v/>
      </c>
      <c r="EM129" s="432" t="str">
        <f t="shared" si="415"/>
        <v/>
      </c>
      <c r="EN129" s="432" t="str">
        <f t="shared" si="415"/>
        <v/>
      </c>
      <c r="EO129" s="432" t="str">
        <f t="shared" si="415"/>
        <v/>
      </c>
      <c r="EP129" s="432" t="str">
        <f t="shared" si="415"/>
        <v/>
      </c>
      <c r="EQ129" s="432" t="str">
        <f t="shared" si="415"/>
        <v/>
      </c>
      <c r="ER129" s="432" t="str">
        <f t="shared" si="415"/>
        <v/>
      </c>
      <c r="ES129" s="432" t="str">
        <f t="shared" si="416"/>
        <v/>
      </c>
      <c r="ET129" s="432" t="str">
        <f t="shared" si="416"/>
        <v/>
      </c>
      <c r="EU129" s="432" t="str">
        <f t="shared" si="416"/>
        <v/>
      </c>
      <c r="EV129" s="432" t="str">
        <f t="shared" si="416"/>
        <v/>
      </c>
      <c r="EW129" s="432" t="str">
        <f t="shared" si="416"/>
        <v/>
      </c>
      <c r="EX129" s="432" t="str">
        <f t="shared" si="416"/>
        <v/>
      </c>
      <c r="EY129" s="432" t="str">
        <f t="shared" si="416"/>
        <v/>
      </c>
      <c r="EZ129" s="432" t="str">
        <f t="shared" si="416"/>
        <v/>
      </c>
      <c r="FA129" s="432" t="str">
        <f t="shared" si="416"/>
        <v/>
      </c>
      <c r="FB129" s="432" t="str">
        <f t="shared" si="416"/>
        <v/>
      </c>
      <c r="FC129" s="432" t="str">
        <f t="shared" si="417"/>
        <v/>
      </c>
      <c r="FD129" s="432" t="str">
        <f t="shared" si="417"/>
        <v/>
      </c>
      <c r="FE129" s="432" t="str">
        <f t="shared" si="417"/>
        <v/>
      </c>
      <c r="FF129" s="432" t="str">
        <f t="shared" si="417"/>
        <v/>
      </c>
      <c r="FG129" s="432" t="str">
        <f t="shared" si="417"/>
        <v/>
      </c>
      <c r="FH129" s="432" t="str">
        <f t="shared" si="417"/>
        <v/>
      </c>
      <c r="FI129" s="432" t="str">
        <f t="shared" si="417"/>
        <v/>
      </c>
      <c r="FJ129" s="432" t="str">
        <f t="shared" si="417"/>
        <v/>
      </c>
      <c r="FK129" s="432" t="str">
        <f t="shared" si="417"/>
        <v/>
      </c>
      <c r="FL129" s="432" t="str">
        <f t="shared" si="417"/>
        <v/>
      </c>
      <c r="FM129" s="432" t="str">
        <f t="shared" si="418"/>
        <v/>
      </c>
      <c r="FN129" s="432" t="str">
        <f t="shared" si="418"/>
        <v/>
      </c>
      <c r="FO129" s="432" t="str">
        <f t="shared" si="418"/>
        <v/>
      </c>
      <c r="FP129" s="432" t="str">
        <f t="shared" si="418"/>
        <v/>
      </c>
      <c r="FQ129" s="432" t="str">
        <f t="shared" si="418"/>
        <v/>
      </c>
      <c r="FR129" s="432" t="str">
        <f t="shared" si="418"/>
        <v/>
      </c>
      <c r="FS129" s="432" t="str">
        <f t="shared" si="418"/>
        <v/>
      </c>
      <c r="FT129" s="432" t="str">
        <f t="shared" si="418"/>
        <v/>
      </c>
      <c r="FU129" s="432" t="str">
        <f t="shared" si="418"/>
        <v/>
      </c>
      <c r="FV129" s="432" t="str">
        <f t="shared" si="418"/>
        <v/>
      </c>
      <c r="FW129" s="432" t="str">
        <f t="shared" si="419"/>
        <v/>
      </c>
      <c r="FX129" s="432" t="str">
        <f t="shared" si="419"/>
        <v/>
      </c>
      <c r="FY129" s="432" t="str">
        <f t="shared" si="419"/>
        <v/>
      </c>
      <c r="FZ129" s="432" t="str">
        <f t="shared" si="419"/>
        <v/>
      </c>
      <c r="GA129" s="432" t="str">
        <f t="shared" si="419"/>
        <v/>
      </c>
      <c r="GB129" s="432" t="str">
        <f t="shared" si="419"/>
        <v/>
      </c>
      <c r="GC129" s="432" t="str">
        <f t="shared" si="419"/>
        <v/>
      </c>
      <c r="GD129" s="432" t="str">
        <f t="shared" si="419"/>
        <v/>
      </c>
      <c r="GE129" s="432" t="str">
        <f t="shared" si="419"/>
        <v/>
      </c>
      <c r="GF129" s="432" t="str">
        <f t="shared" si="419"/>
        <v/>
      </c>
      <c r="GG129" s="432" t="str">
        <f t="shared" si="420"/>
        <v/>
      </c>
      <c r="GH129" s="432" t="str">
        <f t="shared" si="420"/>
        <v/>
      </c>
      <c r="GI129" s="432" t="str">
        <f t="shared" si="420"/>
        <v/>
      </c>
      <c r="GJ129" s="432" t="str">
        <f t="shared" si="420"/>
        <v/>
      </c>
      <c r="GK129" s="432" t="str">
        <f t="shared" si="420"/>
        <v/>
      </c>
      <c r="GL129" s="432" t="str">
        <f t="shared" si="420"/>
        <v/>
      </c>
      <c r="GM129" s="432" t="str">
        <f t="shared" si="421"/>
        <v/>
      </c>
      <c r="GN129" s="432" t="str">
        <f t="shared" si="421"/>
        <v/>
      </c>
      <c r="GO129" s="432" t="str">
        <f t="shared" si="421"/>
        <v/>
      </c>
      <c r="GP129" s="432" t="str">
        <f t="shared" si="421"/>
        <v/>
      </c>
      <c r="GQ129" s="432" t="str">
        <f t="shared" si="421"/>
        <v/>
      </c>
      <c r="GR129" s="432" t="str">
        <f t="shared" si="421"/>
        <v/>
      </c>
      <c r="GS129" s="432" t="str">
        <f t="shared" si="421"/>
        <v/>
      </c>
      <c r="GT129" s="432" t="str">
        <f t="shared" si="421"/>
        <v/>
      </c>
      <c r="GU129" s="432" t="str">
        <f t="shared" si="421"/>
        <v/>
      </c>
      <c r="GV129" s="432" t="str">
        <f t="shared" si="421"/>
        <v/>
      </c>
      <c r="GW129" s="432" t="str">
        <f t="shared" si="421"/>
        <v/>
      </c>
      <c r="GX129" s="432" t="str">
        <f t="shared" si="421"/>
        <v/>
      </c>
      <c r="GY129" s="432" t="str">
        <f t="shared" si="421"/>
        <v/>
      </c>
      <c r="GZ129" s="432" t="str">
        <f t="shared" si="421"/>
        <v/>
      </c>
      <c r="HA129" s="432" t="str">
        <f t="shared" si="421"/>
        <v/>
      </c>
      <c r="HB129" s="432" t="str">
        <f t="shared" si="421"/>
        <v/>
      </c>
      <c r="HC129" s="432" t="str">
        <f t="shared" si="437"/>
        <v/>
      </c>
      <c r="HD129" s="432" t="str">
        <f t="shared" si="437"/>
        <v/>
      </c>
      <c r="HE129" s="432" t="str">
        <f t="shared" si="437"/>
        <v/>
      </c>
      <c r="HF129" s="432" t="str">
        <f t="shared" si="437"/>
        <v/>
      </c>
      <c r="HG129" s="432" t="str">
        <f t="shared" si="437"/>
        <v/>
      </c>
      <c r="HH129" s="432" t="str">
        <f t="shared" si="437"/>
        <v/>
      </c>
      <c r="HI129" s="432" t="str">
        <f t="shared" si="437"/>
        <v/>
      </c>
      <c r="HJ129" s="432" t="str">
        <f t="shared" si="437"/>
        <v/>
      </c>
      <c r="HK129" s="432" t="str">
        <f t="shared" si="437"/>
        <v/>
      </c>
      <c r="HL129" s="432" t="str">
        <f t="shared" si="437"/>
        <v/>
      </c>
      <c r="HM129" s="432" t="str">
        <f t="shared" si="438"/>
        <v/>
      </c>
      <c r="HN129" s="432" t="str">
        <f t="shared" si="438"/>
        <v/>
      </c>
      <c r="HO129" s="432" t="str">
        <f t="shared" si="438"/>
        <v/>
      </c>
      <c r="HP129" s="432" t="str">
        <f t="shared" si="438"/>
        <v/>
      </c>
      <c r="HQ129" s="432" t="str">
        <f t="shared" si="438"/>
        <v/>
      </c>
      <c r="HR129" s="432" t="str">
        <f t="shared" si="438"/>
        <v/>
      </c>
      <c r="HS129" s="432" t="str">
        <f t="shared" si="438"/>
        <v/>
      </c>
      <c r="HT129" s="432" t="str">
        <f t="shared" si="438"/>
        <v/>
      </c>
      <c r="HU129" s="432" t="str">
        <f t="shared" si="438"/>
        <v/>
      </c>
      <c r="HV129" s="432" t="str">
        <f t="shared" si="438"/>
        <v/>
      </c>
      <c r="HW129" s="432" t="str">
        <f t="shared" si="439"/>
        <v/>
      </c>
      <c r="HX129" s="432" t="str">
        <f t="shared" si="439"/>
        <v/>
      </c>
      <c r="HY129" s="432" t="str">
        <f t="shared" si="439"/>
        <v/>
      </c>
      <c r="HZ129" s="432" t="str">
        <f t="shared" si="439"/>
        <v/>
      </c>
      <c r="IA129" s="432" t="str">
        <f t="shared" si="439"/>
        <v/>
      </c>
      <c r="IB129" s="432" t="str">
        <f t="shared" si="439"/>
        <v/>
      </c>
      <c r="IC129" s="432" t="str">
        <f t="shared" si="439"/>
        <v/>
      </c>
      <c r="ID129" s="432" t="str">
        <f t="shared" si="439"/>
        <v/>
      </c>
      <c r="IE129" s="432" t="str">
        <f t="shared" si="439"/>
        <v/>
      </c>
      <c r="IF129" s="432" t="str">
        <f t="shared" si="439"/>
        <v/>
      </c>
      <c r="IG129" s="432" t="str">
        <f t="shared" si="440"/>
        <v/>
      </c>
      <c r="IH129" s="432" t="str">
        <f t="shared" si="440"/>
        <v/>
      </c>
      <c r="II129" s="432" t="str">
        <f t="shared" si="440"/>
        <v/>
      </c>
      <c r="IJ129" s="432" t="str">
        <f t="shared" si="440"/>
        <v/>
      </c>
      <c r="IK129" s="432" t="str">
        <f t="shared" si="440"/>
        <v/>
      </c>
      <c r="IL129" s="432" t="str">
        <f t="shared" si="440"/>
        <v/>
      </c>
      <c r="IM129" s="432" t="str">
        <f t="shared" si="440"/>
        <v/>
      </c>
      <c r="IN129" s="432" t="str">
        <f t="shared" si="440"/>
        <v/>
      </c>
      <c r="IO129" s="432" t="str">
        <f t="shared" si="440"/>
        <v/>
      </c>
      <c r="IP129" s="432" t="str">
        <f t="shared" si="440"/>
        <v/>
      </c>
      <c r="IQ129" s="432" t="str">
        <f t="shared" si="441"/>
        <v/>
      </c>
      <c r="IR129" s="432" t="str">
        <f t="shared" si="441"/>
        <v/>
      </c>
      <c r="IS129" s="432" t="str">
        <f t="shared" si="441"/>
        <v/>
      </c>
      <c r="IT129" s="432" t="str">
        <f t="shared" si="441"/>
        <v/>
      </c>
      <c r="IU129" s="432" t="str">
        <f t="shared" si="441"/>
        <v/>
      </c>
      <c r="IV129" s="432" t="str">
        <f t="shared" si="441"/>
        <v/>
      </c>
      <c r="IW129" s="432" t="str">
        <f t="shared" si="441"/>
        <v/>
      </c>
      <c r="IX129" s="432" t="str">
        <f t="shared" si="441"/>
        <v/>
      </c>
      <c r="IY129" s="432" t="str">
        <f t="shared" si="441"/>
        <v/>
      </c>
      <c r="IZ129" s="432" t="str">
        <f t="shared" si="441"/>
        <v/>
      </c>
      <c r="JA129" s="432" t="str">
        <f t="shared" si="442"/>
        <v/>
      </c>
      <c r="JB129" s="432" t="str">
        <f t="shared" si="442"/>
        <v/>
      </c>
      <c r="JC129" s="432" t="str">
        <f t="shared" si="442"/>
        <v/>
      </c>
      <c r="JD129" s="432" t="str">
        <f t="shared" si="442"/>
        <v/>
      </c>
      <c r="JE129" s="432" t="str">
        <f t="shared" si="442"/>
        <v/>
      </c>
      <c r="JF129" s="432" t="str">
        <f t="shared" si="442"/>
        <v/>
      </c>
      <c r="JG129" s="432" t="str">
        <f t="shared" si="442"/>
        <v/>
      </c>
      <c r="JH129" s="432" t="str">
        <f t="shared" si="442"/>
        <v/>
      </c>
      <c r="JI129" s="432" t="str">
        <f t="shared" si="442"/>
        <v/>
      </c>
      <c r="JJ129" s="432" t="str">
        <f t="shared" si="442"/>
        <v/>
      </c>
      <c r="JK129" s="432" t="str">
        <f t="shared" si="443"/>
        <v/>
      </c>
      <c r="JL129" s="432" t="str">
        <f t="shared" si="443"/>
        <v/>
      </c>
      <c r="JM129" s="432" t="str">
        <f t="shared" si="443"/>
        <v/>
      </c>
      <c r="JN129" s="432" t="str">
        <f t="shared" si="443"/>
        <v/>
      </c>
      <c r="JO129" s="432" t="str">
        <f t="shared" si="443"/>
        <v/>
      </c>
      <c r="JP129" s="432" t="str">
        <f t="shared" si="443"/>
        <v/>
      </c>
      <c r="JQ129" s="432" t="str">
        <f t="shared" si="443"/>
        <v/>
      </c>
      <c r="JR129" s="432" t="str">
        <f t="shared" si="443"/>
        <v/>
      </c>
      <c r="JS129" s="432" t="str">
        <f t="shared" si="443"/>
        <v/>
      </c>
      <c r="JT129" s="432" t="str">
        <f t="shared" si="443"/>
        <v/>
      </c>
      <c r="JU129" s="432" t="str">
        <f t="shared" si="444"/>
        <v/>
      </c>
      <c r="JV129" s="432" t="str">
        <f t="shared" si="444"/>
        <v/>
      </c>
      <c r="JW129" s="432" t="str">
        <f t="shared" si="444"/>
        <v/>
      </c>
      <c r="JX129" s="432" t="str">
        <f t="shared" si="444"/>
        <v/>
      </c>
      <c r="JY129" s="432" t="str">
        <f t="shared" si="444"/>
        <v/>
      </c>
      <c r="JZ129" s="432" t="str">
        <f t="shared" si="444"/>
        <v/>
      </c>
      <c r="KA129" s="432" t="str">
        <f t="shared" si="444"/>
        <v/>
      </c>
      <c r="KB129" s="432" t="str">
        <f t="shared" si="444"/>
        <v/>
      </c>
      <c r="KC129" s="432" t="str">
        <f t="shared" si="444"/>
        <v/>
      </c>
      <c r="KD129" s="432" t="str">
        <f t="shared" si="445"/>
        <v/>
      </c>
      <c r="KE129" s="432" t="str">
        <f t="shared" si="445"/>
        <v/>
      </c>
      <c r="KF129" s="432" t="str">
        <f t="shared" si="445"/>
        <v/>
      </c>
      <c r="KG129" s="432" t="str">
        <f t="shared" si="445"/>
        <v/>
      </c>
      <c r="KH129" s="432" t="str">
        <f t="shared" si="445"/>
        <v/>
      </c>
      <c r="KI129" s="432" t="str">
        <f t="shared" si="445"/>
        <v/>
      </c>
      <c r="KJ129" s="432" t="str">
        <f t="shared" si="445"/>
        <v/>
      </c>
      <c r="KK129" s="432" t="str">
        <f t="shared" si="445"/>
        <v/>
      </c>
      <c r="KL129" s="432" t="str">
        <f t="shared" si="445"/>
        <v/>
      </c>
      <c r="KM129" s="432" t="str">
        <f t="shared" si="445"/>
        <v/>
      </c>
      <c r="KN129" s="432" t="str">
        <f t="shared" si="445"/>
        <v/>
      </c>
      <c r="KO129" s="432" t="str">
        <f t="shared" si="445"/>
        <v/>
      </c>
      <c r="KP129" s="432" t="str">
        <f t="shared" si="445"/>
        <v/>
      </c>
      <c r="KQ129" s="432" t="str">
        <f t="shared" si="445"/>
        <v/>
      </c>
      <c r="KR129" s="432" t="str">
        <f t="shared" si="445"/>
        <v/>
      </c>
      <c r="KS129" s="432" t="str">
        <f t="shared" si="445"/>
        <v/>
      </c>
      <c r="KT129" s="432" t="str">
        <f t="shared" si="426"/>
        <v/>
      </c>
      <c r="KU129" s="432" t="str">
        <f t="shared" si="426"/>
        <v/>
      </c>
      <c r="KV129" s="432" t="str">
        <f t="shared" si="426"/>
        <v/>
      </c>
      <c r="KW129" s="432" t="str">
        <f t="shared" si="426"/>
        <v/>
      </c>
      <c r="KX129" s="432" t="str">
        <f t="shared" si="426"/>
        <v/>
      </c>
      <c r="KY129" s="432" t="str">
        <f t="shared" si="426"/>
        <v/>
      </c>
      <c r="KZ129" s="432" t="str">
        <f t="shared" si="426"/>
        <v/>
      </c>
      <c r="LA129" s="432" t="str">
        <f t="shared" si="426"/>
        <v/>
      </c>
      <c r="LB129" s="432" t="str">
        <f t="shared" si="426"/>
        <v/>
      </c>
      <c r="LC129" s="432" t="str">
        <f t="shared" si="426"/>
        <v/>
      </c>
      <c r="LD129" s="432" t="str">
        <f t="shared" si="427"/>
        <v/>
      </c>
      <c r="LE129" s="432" t="str">
        <f t="shared" si="427"/>
        <v/>
      </c>
      <c r="LF129" s="432" t="str">
        <f t="shared" si="427"/>
        <v/>
      </c>
      <c r="LG129" s="432" t="str">
        <f t="shared" si="427"/>
        <v/>
      </c>
      <c r="LH129" s="432" t="str">
        <f t="shared" si="427"/>
        <v/>
      </c>
      <c r="LI129" s="432" t="str">
        <f t="shared" si="427"/>
        <v/>
      </c>
      <c r="LJ129" s="432" t="str">
        <f t="shared" si="427"/>
        <v/>
      </c>
      <c r="LK129" s="432" t="str">
        <f t="shared" si="427"/>
        <v/>
      </c>
      <c r="LL129" s="432" t="str">
        <f t="shared" si="427"/>
        <v/>
      </c>
      <c r="LM129" s="432" t="str">
        <f t="shared" si="427"/>
        <v/>
      </c>
      <c r="LN129" s="432" t="str">
        <f t="shared" si="428"/>
        <v/>
      </c>
      <c r="LO129" s="432" t="str">
        <f t="shared" si="428"/>
        <v/>
      </c>
      <c r="LP129" s="432" t="str">
        <f t="shared" si="428"/>
        <v/>
      </c>
      <c r="LQ129" s="432" t="str">
        <f t="shared" si="428"/>
        <v/>
      </c>
      <c r="LR129" s="432" t="str">
        <f t="shared" si="428"/>
        <v/>
      </c>
      <c r="LS129" s="432" t="str">
        <f t="shared" si="428"/>
        <v/>
      </c>
      <c r="LT129" s="432" t="str">
        <f t="shared" si="428"/>
        <v/>
      </c>
      <c r="LU129" s="432" t="str">
        <f t="shared" si="428"/>
        <v/>
      </c>
      <c r="LV129" s="432" t="str">
        <f t="shared" si="428"/>
        <v/>
      </c>
      <c r="LW129" s="432" t="str">
        <f t="shared" si="428"/>
        <v/>
      </c>
      <c r="LX129" s="432" t="str">
        <f t="shared" si="429"/>
        <v/>
      </c>
      <c r="LY129" s="432" t="str">
        <f t="shared" si="429"/>
        <v/>
      </c>
      <c r="LZ129" s="432" t="str">
        <f t="shared" si="429"/>
        <v/>
      </c>
      <c r="MA129" s="432" t="str">
        <f t="shared" si="429"/>
        <v/>
      </c>
      <c r="MB129" s="432" t="str">
        <f t="shared" si="429"/>
        <v/>
      </c>
      <c r="MC129" s="432" t="str">
        <f t="shared" si="429"/>
        <v/>
      </c>
      <c r="MD129" s="432" t="str">
        <f t="shared" si="430"/>
        <v/>
      </c>
      <c r="ME129" s="432" t="str">
        <f t="shared" si="430"/>
        <v/>
      </c>
      <c r="MF129" s="432" t="str">
        <f t="shared" si="430"/>
        <v/>
      </c>
      <c r="MG129" s="432" t="str">
        <f t="shared" si="430"/>
        <v/>
      </c>
      <c r="MH129" s="432" t="str">
        <f t="shared" si="430"/>
        <v/>
      </c>
      <c r="MI129" s="432" t="str">
        <f t="shared" si="430"/>
        <v/>
      </c>
      <c r="MJ129" s="432" t="str">
        <f t="shared" si="430"/>
        <v/>
      </c>
      <c r="MK129" s="432" t="str">
        <f t="shared" si="430"/>
        <v/>
      </c>
      <c r="ML129" s="432" t="str">
        <f t="shared" si="430"/>
        <v/>
      </c>
      <c r="MM129" s="432" t="str">
        <f t="shared" si="430"/>
        <v/>
      </c>
      <c r="MN129" s="432" t="str">
        <f t="shared" si="430"/>
        <v/>
      </c>
      <c r="MO129" s="432" t="str">
        <f t="shared" si="430"/>
        <v/>
      </c>
      <c r="MP129" s="432" t="str">
        <f t="shared" si="430"/>
        <v/>
      </c>
      <c r="MQ129" s="432" t="str">
        <f t="shared" si="430"/>
        <v/>
      </c>
      <c r="MR129" s="432" t="str">
        <f t="shared" si="430"/>
        <v/>
      </c>
      <c r="MS129" s="432" t="str">
        <f t="shared" si="430"/>
        <v/>
      </c>
      <c r="MT129" s="432" t="str">
        <f t="shared" ref="MT129:NC133" si="449">IFERROR(IF(AND(MT$22&gt;=$M129,MT$22&lt;=$N129),"",IF(MT$22=WORKDAY($N129,1),$A129,"")),"")</f>
        <v/>
      </c>
      <c r="MU129" s="432" t="str">
        <f t="shared" si="449"/>
        <v/>
      </c>
      <c r="MV129" s="432" t="str">
        <f t="shared" si="449"/>
        <v/>
      </c>
      <c r="MW129" s="432" t="str">
        <f t="shared" si="449"/>
        <v/>
      </c>
      <c r="MX129" s="432" t="str">
        <f t="shared" si="449"/>
        <v/>
      </c>
      <c r="MY129" s="432" t="str">
        <f t="shared" si="449"/>
        <v/>
      </c>
      <c r="MZ129" s="432" t="str">
        <f t="shared" si="449"/>
        <v/>
      </c>
      <c r="NA129" s="432" t="str">
        <f t="shared" si="449"/>
        <v/>
      </c>
      <c r="NB129" s="432" t="str">
        <f t="shared" si="449"/>
        <v/>
      </c>
      <c r="NC129" s="432" t="str">
        <f t="shared" si="449"/>
        <v/>
      </c>
      <c r="ND129" s="432" t="str">
        <f t="shared" ref="ND129:NM133" si="450">IFERROR(IF(AND(ND$22&gt;=$M129,ND$22&lt;=$N129),"",IF(ND$22=WORKDAY($N129,1),$A129,"")),"")</f>
        <v/>
      </c>
      <c r="NE129" s="432" t="str">
        <f t="shared" si="450"/>
        <v/>
      </c>
      <c r="NF129" s="432" t="str">
        <f t="shared" si="450"/>
        <v/>
      </c>
      <c r="NG129" s="432" t="str">
        <f t="shared" si="450"/>
        <v/>
      </c>
      <c r="NH129" s="432" t="str">
        <f t="shared" si="450"/>
        <v/>
      </c>
      <c r="NI129" s="432" t="str">
        <f t="shared" si="450"/>
        <v/>
      </c>
      <c r="NJ129" s="432" t="str">
        <f t="shared" si="450"/>
        <v/>
      </c>
      <c r="NK129" s="432" t="str">
        <f t="shared" si="450"/>
        <v/>
      </c>
      <c r="NL129" s="432" t="str">
        <f t="shared" si="450"/>
        <v/>
      </c>
      <c r="NM129" s="432" t="str">
        <f t="shared" si="450"/>
        <v/>
      </c>
      <c r="NN129" s="432" t="str">
        <f t="shared" ref="NN129:NW133" si="451">IFERROR(IF(AND(NN$22&gt;=$M129,NN$22&lt;=$N129),"",IF(NN$22=WORKDAY($N129,1),$A129,"")),"")</f>
        <v/>
      </c>
      <c r="NO129" s="432" t="str">
        <f t="shared" si="451"/>
        <v/>
      </c>
      <c r="NP129" s="432" t="str">
        <f t="shared" si="451"/>
        <v/>
      </c>
      <c r="NQ129" s="432" t="str">
        <f t="shared" si="451"/>
        <v/>
      </c>
      <c r="NR129" s="432" t="str">
        <f t="shared" si="451"/>
        <v/>
      </c>
      <c r="NS129" s="432" t="str">
        <f t="shared" si="451"/>
        <v/>
      </c>
      <c r="NT129" s="432" t="str">
        <f t="shared" si="451"/>
        <v/>
      </c>
      <c r="NU129" s="432" t="str">
        <f t="shared" si="451"/>
        <v/>
      </c>
      <c r="NV129" s="432" t="str">
        <f t="shared" si="451"/>
        <v/>
      </c>
      <c r="NW129" s="432" t="str">
        <f t="shared" si="451"/>
        <v/>
      </c>
      <c r="NX129" s="432" t="str">
        <f t="shared" ref="NX129:OG133" si="452">IFERROR(IF(AND(NX$22&gt;=$M129,NX$22&lt;=$N129),"",IF(NX$22=WORKDAY($N129,1),$A129,"")),"")</f>
        <v/>
      </c>
      <c r="NY129" s="432" t="str">
        <f t="shared" si="452"/>
        <v/>
      </c>
      <c r="NZ129" s="432" t="str">
        <f t="shared" si="452"/>
        <v/>
      </c>
      <c r="OA129" s="432" t="str">
        <f t="shared" si="452"/>
        <v/>
      </c>
      <c r="OB129" s="432" t="str">
        <f t="shared" si="452"/>
        <v/>
      </c>
      <c r="OC129" s="432" t="str">
        <f t="shared" si="452"/>
        <v/>
      </c>
      <c r="OD129" s="432" t="str">
        <f t="shared" si="452"/>
        <v/>
      </c>
      <c r="OE129" s="432" t="str">
        <f t="shared" si="452"/>
        <v/>
      </c>
      <c r="OF129" s="432" t="str">
        <f t="shared" si="452"/>
        <v/>
      </c>
      <c r="OG129" s="432" t="str">
        <f t="shared" si="452"/>
        <v/>
      </c>
      <c r="OH129" s="432" t="str">
        <f t="shared" ref="OH129:OW144" si="453">IFERROR(IF(AND(OH$22&gt;=$M129,OH$22&lt;=$N129),"",IF(OH$22=WORKDAY($N129,1),$A129,"")),"")</f>
        <v/>
      </c>
      <c r="OI129" s="432" t="str">
        <f t="shared" si="453"/>
        <v/>
      </c>
      <c r="OJ129" s="432" t="str">
        <f t="shared" si="453"/>
        <v/>
      </c>
      <c r="OK129" s="432" t="str">
        <f t="shared" si="453"/>
        <v/>
      </c>
      <c r="OL129" s="432" t="str">
        <f t="shared" si="453"/>
        <v/>
      </c>
      <c r="OM129" s="432" t="str">
        <f t="shared" si="453"/>
        <v/>
      </c>
      <c r="ON129" s="432" t="str">
        <f t="shared" si="453"/>
        <v/>
      </c>
      <c r="OO129" s="432" t="str">
        <f t="shared" si="453"/>
        <v/>
      </c>
      <c r="OP129" s="432" t="str">
        <f t="shared" si="453"/>
        <v/>
      </c>
      <c r="OQ129" s="432" t="str">
        <f t="shared" si="453"/>
        <v/>
      </c>
      <c r="OR129" s="432" t="str">
        <f t="shared" si="453"/>
        <v/>
      </c>
      <c r="OS129" s="432" t="str">
        <f t="shared" si="453"/>
        <v/>
      </c>
      <c r="OT129" s="432" t="str">
        <f t="shared" si="453"/>
        <v/>
      </c>
      <c r="OU129" s="432" t="str">
        <f t="shared" si="453"/>
        <v/>
      </c>
      <c r="OV129" s="432" t="str">
        <f t="shared" si="453"/>
        <v/>
      </c>
      <c r="OW129" s="432" t="str">
        <f t="shared" si="453"/>
        <v/>
      </c>
      <c r="OX129" s="432" t="str">
        <f t="shared" si="448"/>
        <v/>
      </c>
      <c r="OY129" s="432" t="str">
        <f t="shared" si="448"/>
        <v/>
      </c>
      <c r="OZ129" s="432" t="str">
        <f t="shared" si="448"/>
        <v/>
      </c>
      <c r="PA129" s="432" t="str">
        <f t="shared" si="448"/>
        <v/>
      </c>
      <c r="PB129" s="432" t="str">
        <f t="shared" si="448"/>
        <v/>
      </c>
      <c r="PC129" s="432" t="str">
        <f t="shared" si="448"/>
        <v/>
      </c>
      <c r="PD129" s="432" t="str">
        <f t="shared" si="448"/>
        <v/>
      </c>
      <c r="PE129" s="432" t="str">
        <f t="shared" si="448"/>
        <v/>
      </c>
    </row>
    <row r="130" spans="1:421" ht="15.6">
      <c r="A130" s="549"/>
      <c r="B130" s="550"/>
      <c r="C130" s="948"/>
      <c r="D130" s="550"/>
      <c r="E130" s="554"/>
      <c r="F130" s="550"/>
      <c r="G130" s="551"/>
      <c r="H130" s="552"/>
      <c r="I130" s="553"/>
      <c r="J130" s="554"/>
      <c r="K130" s="554" t="str">
        <f t="shared" si="284"/>
        <v/>
      </c>
      <c r="L130" s="657" t="str">
        <f t="shared" si="285"/>
        <v/>
      </c>
      <c r="M130" s="952" t="str">
        <f t="shared" si="405"/>
        <v/>
      </c>
      <c r="N130" s="952" t="str">
        <f t="shared" si="286"/>
        <v/>
      </c>
      <c r="O130" s="1487"/>
      <c r="P130" s="1487"/>
      <c r="Q130" s="98"/>
      <c r="R130" s="167" t="str">
        <f t="shared" si="287"/>
        <v/>
      </c>
      <c r="S130" s="167" t="str">
        <f t="shared" si="288"/>
        <v/>
      </c>
      <c r="T130" s="167" t="str">
        <f t="shared" si="289"/>
        <v/>
      </c>
      <c r="U130" s="167" t="str">
        <f t="shared" si="290"/>
        <v/>
      </c>
      <c r="V130" s="85" t="s">
        <v>731</v>
      </c>
      <c r="W130" s="450">
        <v>16.833333333333329</v>
      </c>
      <c r="X130" s="167" t="str">
        <f t="shared" si="291"/>
        <v/>
      </c>
      <c r="Y130" s="167" t="str">
        <f t="shared" si="292"/>
        <v/>
      </c>
      <c r="Z130" s="167" t="str">
        <f t="shared" si="293"/>
        <v/>
      </c>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432" t="str">
        <f t="shared" ref="AW130:BK130" si="454">IFERROR(IF(AND(AW$22&gt;=$M130,AW$22&lt;=$N130),"",IF(AW$22=WORKDAY($N130,1),$A130,"")),"")</f>
        <v/>
      </c>
      <c r="AX130" s="432" t="str">
        <f t="shared" si="454"/>
        <v/>
      </c>
      <c r="AY130" s="432" t="str">
        <f t="shared" si="454"/>
        <v/>
      </c>
      <c r="AZ130" s="432" t="str">
        <f t="shared" si="454"/>
        <v/>
      </c>
      <c r="BA130" s="432" t="str">
        <f t="shared" si="454"/>
        <v/>
      </c>
      <c r="BB130" s="432" t="str">
        <f t="shared" si="454"/>
        <v/>
      </c>
      <c r="BC130" s="432" t="str">
        <f t="shared" si="454"/>
        <v/>
      </c>
      <c r="BD130" s="432" t="str">
        <f t="shared" si="454"/>
        <v/>
      </c>
      <c r="BE130" s="432" t="str">
        <f t="shared" si="454"/>
        <v/>
      </c>
      <c r="BF130" s="432" t="str">
        <f t="shared" si="454"/>
        <v/>
      </c>
      <c r="BG130" s="432" t="str">
        <f t="shared" si="454"/>
        <v/>
      </c>
      <c r="BH130" s="432" t="str">
        <f t="shared" si="454"/>
        <v/>
      </c>
      <c r="BI130" s="432" t="str">
        <f t="shared" si="454"/>
        <v/>
      </c>
      <c r="BJ130" s="432" t="str">
        <f t="shared" si="454"/>
        <v/>
      </c>
      <c r="BK130" s="432" t="str">
        <f t="shared" si="454"/>
        <v/>
      </c>
      <c r="BL130" s="432" t="str">
        <f t="shared" ref="BL130:CA145" si="455">IFERROR(IF(AND(BL$22&gt;=$M130,BL$22&lt;=$N130),"",IF(BL$22=WORKDAY($N130,1),$A130,"")),"")</f>
        <v/>
      </c>
      <c r="BM130" s="432" t="str">
        <f t="shared" si="455"/>
        <v/>
      </c>
      <c r="BN130" s="432" t="str">
        <f t="shared" si="455"/>
        <v/>
      </c>
      <c r="BO130" s="432" t="str">
        <f t="shared" si="455"/>
        <v/>
      </c>
      <c r="BP130" s="432" t="str">
        <f t="shared" si="455"/>
        <v/>
      </c>
      <c r="BQ130" s="432" t="str">
        <f t="shared" si="455"/>
        <v/>
      </c>
      <c r="BR130" s="432" t="str">
        <f t="shared" si="455"/>
        <v/>
      </c>
      <c r="BS130" s="432" t="str">
        <f t="shared" si="455"/>
        <v/>
      </c>
      <c r="BT130" s="432" t="str">
        <f t="shared" si="455"/>
        <v/>
      </c>
      <c r="BU130" s="432" t="str">
        <f t="shared" si="455"/>
        <v/>
      </c>
      <c r="BV130" s="432" t="str">
        <f t="shared" si="455"/>
        <v/>
      </c>
      <c r="BW130" s="432" t="str">
        <f t="shared" si="455"/>
        <v/>
      </c>
      <c r="BX130" s="432" t="str">
        <f t="shared" si="455"/>
        <v/>
      </c>
      <c r="BY130" s="432" t="str">
        <f t="shared" si="455"/>
        <v/>
      </c>
      <c r="BZ130" s="432" t="str">
        <f t="shared" si="455"/>
        <v/>
      </c>
      <c r="CA130" s="432" t="str">
        <f t="shared" si="455"/>
        <v/>
      </c>
      <c r="CB130" s="432" t="str">
        <f t="shared" ref="CB130:CK132" si="456">IFERROR(IF(AND(CB$22&gt;=$M130,CB$22&lt;=$N130),"",IF(CB$22=WORKDAY($N130,1),$A130,"")),"")</f>
        <v/>
      </c>
      <c r="CC130" s="432" t="str">
        <f t="shared" si="456"/>
        <v/>
      </c>
      <c r="CD130" s="432" t="str">
        <f t="shared" si="456"/>
        <v/>
      </c>
      <c r="CE130" s="432" t="str">
        <f t="shared" si="456"/>
        <v/>
      </c>
      <c r="CF130" s="432" t="str">
        <f t="shared" si="456"/>
        <v/>
      </c>
      <c r="CG130" s="432" t="str">
        <f t="shared" si="456"/>
        <v/>
      </c>
      <c r="CH130" s="432" t="str">
        <f t="shared" si="456"/>
        <v/>
      </c>
      <c r="CI130" s="432" t="str">
        <f t="shared" si="456"/>
        <v/>
      </c>
      <c r="CJ130" s="432" t="str">
        <f t="shared" si="456"/>
        <v/>
      </c>
      <c r="CK130" s="432" t="str">
        <f t="shared" si="456"/>
        <v/>
      </c>
      <c r="CL130" s="432" t="str">
        <f t="shared" ref="CL130:CU132" si="457">IFERROR(IF(AND(CL$22&gt;=$M130,CL$22&lt;=$N130),"",IF(CL$22=WORKDAY($N130,1),$A130,"")),"")</f>
        <v/>
      </c>
      <c r="CM130" s="432" t="str">
        <f t="shared" si="457"/>
        <v/>
      </c>
      <c r="CN130" s="432" t="str">
        <f t="shared" si="457"/>
        <v/>
      </c>
      <c r="CO130" s="432" t="str">
        <f t="shared" si="457"/>
        <v/>
      </c>
      <c r="CP130" s="432" t="str">
        <f t="shared" si="457"/>
        <v/>
      </c>
      <c r="CQ130" s="432" t="str">
        <f t="shared" si="457"/>
        <v/>
      </c>
      <c r="CR130" s="432" t="str">
        <f t="shared" si="457"/>
        <v/>
      </c>
      <c r="CS130" s="432" t="str">
        <f t="shared" si="457"/>
        <v/>
      </c>
      <c r="CT130" s="432" t="str">
        <f t="shared" si="457"/>
        <v/>
      </c>
      <c r="CU130" s="432" t="str">
        <f t="shared" si="457"/>
        <v/>
      </c>
      <c r="CV130" s="432" t="str">
        <f t="shared" ref="CV130:DE132" si="458">IFERROR(IF(AND(CV$22&gt;=$M130,CV$22&lt;=$N130),"",IF(CV$22=WORKDAY($N130,1),$A130,"")),"")</f>
        <v/>
      </c>
      <c r="CW130" s="432" t="str">
        <f t="shared" si="458"/>
        <v/>
      </c>
      <c r="CX130" s="432" t="str">
        <f t="shared" si="458"/>
        <v/>
      </c>
      <c r="CY130" s="432" t="str">
        <f t="shared" si="458"/>
        <v/>
      </c>
      <c r="CZ130" s="432" t="str">
        <f t="shared" si="458"/>
        <v/>
      </c>
      <c r="DA130" s="432" t="str">
        <f t="shared" si="458"/>
        <v/>
      </c>
      <c r="DB130" s="432" t="str">
        <f t="shared" si="458"/>
        <v/>
      </c>
      <c r="DC130" s="432" t="str">
        <f t="shared" si="458"/>
        <v/>
      </c>
      <c r="DD130" s="432" t="str">
        <f t="shared" si="458"/>
        <v/>
      </c>
      <c r="DE130" s="432" t="str">
        <f t="shared" si="458"/>
        <v/>
      </c>
      <c r="DF130" s="432" t="str">
        <f t="shared" ref="DF130:DO132" si="459">IFERROR(IF(AND(DF$22&gt;=$M130,DF$22&lt;=$N130),"",IF(DF$22=WORKDAY($N130,1),$A130,"")),"")</f>
        <v/>
      </c>
      <c r="DG130" s="432" t="str">
        <f t="shared" si="459"/>
        <v/>
      </c>
      <c r="DH130" s="432" t="str">
        <f t="shared" si="459"/>
        <v/>
      </c>
      <c r="DI130" s="432" t="str">
        <f t="shared" si="459"/>
        <v/>
      </c>
      <c r="DJ130" s="432" t="str">
        <f t="shared" si="459"/>
        <v/>
      </c>
      <c r="DK130" s="432" t="str">
        <f t="shared" si="459"/>
        <v/>
      </c>
      <c r="DL130" s="432" t="str">
        <f t="shared" si="459"/>
        <v/>
      </c>
      <c r="DM130" s="432" t="str">
        <f t="shared" si="459"/>
        <v/>
      </c>
      <c r="DN130" s="432" t="str">
        <f t="shared" si="459"/>
        <v/>
      </c>
      <c r="DO130" s="432" t="str">
        <f t="shared" si="459"/>
        <v/>
      </c>
      <c r="DP130" s="432" t="str">
        <f t="shared" ref="DP130:DY132" si="460">IFERROR(IF(AND(DP$22&gt;=$M130,DP$22&lt;=$N130),"",IF(DP$22=WORKDAY($N130,1),$A130,"")),"")</f>
        <v/>
      </c>
      <c r="DQ130" s="432" t="str">
        <f t="shared" si="460"/>
        <v/>
      </c>
      <c r="DR130" s="432" t="str">
        <f t="shared" si="460"/>
        <v/>
      </c>
      <c r="DS130" s="432" t="str">
        <f t="shared" si="460"/>
        <v/>
      </c>
      <c r="DT130" s="432" t="str">
        <f t="shared" si="460"/>
        <v/>
      </c>
      <c r="DU130" s="432" t="str">
        <f t="shared" si="460"/>
        <v/>
      </c>
      <c r="DV130" s="432" t="str">
        <f t="shared" si="460"/>
        <v/>
      </c>
      <c r="DW130" s="432" t="str">
        <f t="shared" si="460"/>
        <v/>
      </c>
      <c r="DX130" s="432" t="str">
        <f t="shared" si="460"/>
        <v/>
      </c>
      <c r="DY130" s="432" t="str">
        <f t="shared" si="460"/>
        <v/>
      </c>
      <c r="DZ130" s="432" t="str">
        <f t="shared" ref="DZ130:EI132" si="461">IFERROR(IF(AND(DZ$22&gt;=$M130,DZ$22&lt;=$N130),"",IF(DZ$22=WORKDAY($N130,1),$A130,"")),"")</f>
        <v/>
      </c>
      <c r="EA130" s="432" t="str">
        <f t="shared" si="461"/>
        <v/>
      </c>
      <c r="EB130" s="432" t="str">
        <f t="shared" si="461"/>
        <v/>
      </c>
      <c r="EC130" s="432" t="str">
        <f t="shared" si="461"/>
        <v/>
      </c>
      <c r="ED130" s="432" t="str">
        <f t="shared" si="461"/>
        <v/>
      </c>
      <c r="EE130" s="432" t="str">
        <f t="shared" si="461"/>
        <v/>
      </c>
      <c r="EF130" s="432" t="str">
        <f t="shared" si="461"/>
        <v/>
      </c>
      <c r="EG130" s="432" t="str">
        <f t="shared" si="461"/>
        <v/>
      </c>
      <c r="EH130" s="432" t="str">
        <f t="shared" si="461"/>
        <v/>
      </c>
      <c r="EI130" s="432" t="str">
        <f t="shared" si="461"/>
        <v/>
      </c>
      <c r="EJ130" s="432" t="str">
        <f t="shared" ref="EJ130:ES132" si="462">IFERROR(IF(AND(EJ$22&gt;=$M130,EJ$22&lt;=$N130),"",IF(EJ$22=WORKDAY($N130,1),$A130,"")),"")</f>
        <v/>
      </c>
      <c r="EK130" s="432" t="str">
        <f t="shared" si="462"/>
        <v/>
      </c>
      <c r="EL130" s="432" t="str">
        <f t="shared" si="462"/>
        <v/>
      </c>
      <c r="EM130" s="432" t="str">
        <f t="shared" si="462"/>
        <v/>
      </c>
      <c r="EN130" s="432" t="str">
        <f t="shared" si="462"/>
        <v/>
      </c>
      <c r="EO130" s="432" t="str">
        <f t="shared" si="462"/>
        <v/>
      </c>
      <c r="EP130" s="432" t="str">
        <f t="shared" si="462"/>
        <v/>
      </c>
      <c r="EQ130" s="432" t="str">
        <f t="shared" si="462"/>
        <v/>
      </c>
      <c r="ER130" s="432" t="str">
        <f t="shared" si="462"/>
        <v/>
      </c>
      <c r="ES130" s="432" t="str">
        <f t="shared" si="462"/>
        <v/>
      </c>
      <c r="ET130" s="432" t="str">
        <f t="shared" ref="ET130:FC132" si="463">IFERROR(IF(AND(ET$22&gt;=$M130,ET$22&lt;=$N130),"",IF(ET$22=WORKDAY($N130,1),$A130,"")),"")</f>
        <v/>
      </c>
      <c r="EU130" s="432" t="str">
        <f t="shared" si="463"/>
        <v/>
      </c>
      <c r="EV130" s="432" t="str">
        <f t="shared" si="463"/>
        <v/>
      </c>
      <c r="EW130" s="432" t="str">
        <f t="shared" si="463"/>
        <v/>
      </c>
      <c r="EX130" s="432" t="str">
        <f t="shared" si="463"/>
        <v/>
      </c>
      <c r="EY130" s="432" t="str">
        <f t="shared" si="463"/>
        <v/>
      </c>
      <c r="EZ130" s="432" t="str">
        <f t="shared" si="463"/>
        <v/>
      </c>
      <c r="FA130" s="432" t="str">
        <f t="shared" si="463"/>
        <v/>
      </c>
      <c r="FB130" s="432" t="str">
        <f t="shared" si="463"/>
        <v/>
      </c>
      <c r="FC130" s="432" t="str">
        <f t="shared" si="463"/>
        <v/>
      </c>
      <c r="FD130" s="432" t="str">
        <f t="shared" ref="FD130:FM132" si="464">IFERROR(IF(AND(FD$22&gt;=$M130,FD$22&lt;=$N130),"",IF(FD$22=WORKDAY($N130,1),$A130,"")),"")</f>
        <v/>
      </c>
      <c r="FE130" s="432" t="str">
        <f t="shared" si="464"/>
        <v/>
      </c>
      <c r="FF130" s="432" t="str">
        <f t="shared" si="464"/>
        <v/>
      </c>
      <c r="FG130" s="432" t="str">
        <f t="shared" si="464"/>
        <v/>
      </c>
      <c r="FH130" s="432" t="str">
        <f t="shared" si="464"/>
        <v/>
      </c>
      <c r="FI130" s="432" t="str">
        <f t="shared" si="464"/>
        <v/>
      </c>
      <c r="FJ130" s="432" t="str">
        <f t="shared" si="464"/>
        <v/>
      </c>
      <c r="FK130" s="432" t="str">
        <f t="shared" si="464"/>
        <v/>
      </c>
      <c r="FL130" s="432" t="str">
        <f t="shared" si="464"/>
        <v/>
      </c>
      <c r="FM130" s="432" t="str">
        <f t="shared" si="464"/>
        <v/>
      </c>
      <c r="FN130" s="432" t="str">
        <f t="shared" ref="FN130:FW132" si="465">IFERROR(IF(AND(FN$22&gt;=$M130,FN$22&lt;=$N130),"",IF(FN$22=WORKDAY($N130,1),$A130,"")),"")</f>
        <v/>
      </c>
      <c r="FO130" s="432" t="str">
        <f t="shared" si="465"/>
        <v/>
      </c>
      <c r="FP130" s="432" t="str">
        <f t="shared" si="465"/>
        <v/>
      </c>
      <c r="FQ130" s="432" t="str">
        <f t="shared" si="465"/>
        <v/>
      </c>
      <c r="FR130" s="432" t="str">
        <f t="shared" si="465"/>
        <v/>
      </c>
      <c r="FS130" s="432" t="str">
        <f t="shared" si="465"/>
        <v/>
      </c>
      <c r="FT130" s="432" t="str">
        <f t="shared" si="465"/>
        <v/>
      </c>
      <c r="FU130" s="432" t="str">
        <f t="shared" si="465"/>
        <v/>
      </c>
      <c r="FV130" s="432" t="str">
        <f t="shared" si="465"/>
        <v/>
      </c>
      <c r="FW130" s="432" t="str">
        <f t="shared" si="465"/>
        <v/>
      </c>
      <c r="FX130" s="432" t="str">
        <f t="shared" ref="FX130:GL132" si="466">IFERROR(IF(AND(FX$22&gt;=$M130,FX$22&lt;=$N130),"",IF(FX$22=WORKDAY($N130,1),$A130,"")),"")</f>
        <v/>
      </c>
      <c r="FY130" s="432" t="str">
        <f t="shared" si="466"/>
        <v/>
      </c>
      <c r="FZ130" s="432" t="str">
        <f t="shared" si="466"/>
        <v/>
      </c>
      <c r="GA130" s="432" t="str">
        <f t="shared" si="466"/>
        <v/>
      </c>
      <c r="GB130" s="432" t="str">
        <f t="shared" si="466"/>
        <v/>
      </c>
      <c r="GC130" s="432" t="str">
        <f t="shared" si="466"/>
        <v/>
      </c>
      <c r="GD130" s="432" t="str">
        <f t="shared" si="466"/>
        <v/>
      </c>
      <c r="GE130" s="432" t="str">
        <f t="shared" si="466"/>
        <v/>
      </c>
      <c r="GF130" s="432" t="str">
        <f t="shared" si="466"/>
        <v/>
      </c>
      <c r="GG130" s="432" t="str">
        <f t="shared" si="466"/>
        <v/>
      </c>
      <c r="GH130" s="432" t="str">
        <f t="shared" si="466"/>
        <v/>
      </c>
      <c r="GI130" s="432" t="str">
        <f t="shared" si="466"/>
        <v/>
      </c>
      <c r="GJ130" s="432" t="str">
        <f t="shared" si="466"/>
        <v/>
      </c>
      <c r="GK130" s="432" t="str">
        <f t="shared" si="466"/>
        <v/>
      </c>
      <c r="GL130" s="432" t="str">
        <f t="shared" si="466"/>
        <v/>
      </c>
      <c r="GM130" s="432" t="str">
        <f t="shared" si="421"/>
        <v/>
      </c>
      <c r="GN130" s="432" t="str">
        <f t="shared" si="421"/>
        <v/>
      </c>
      <c r="GO130" s="432" t="str">
        <f t="shared" si="421"/>
        <v/>
      </c>
      <c r="GP130" s="432" t="str">
        <f t="shared" si="421"/>
        <v/>
      </c>
      <c r="GQ130" s="432" t="str">
        <f t="shared" si="421"/>
        <v/>
      </c>
      <c r="GR130" s="432" t="str">
        <f t="shared" si="421"/>
        <v/>
      </c>
      <c r="GS130" s="432" t="str">
        <f t="shared" si="421"/>
        <v/>
      </c>
      <c r="GT130" s="432" t="str">
        <f t="shared" si="421"/>
        <v/>
      </c>
      <c r="GU130" s="432" t="str">
        <f t="shared" si="421"/>
        <v/>
      </c>
      <c r="GV130" s="432" t="str">
        <f t="shared" si="421"/>
        <v/>
      </c>
      <c r="GW130" s="432" t="str">
        <f t="shared" si="421"/>
        <v/>
      </c>
      <c r="GX130" s="432" t="str">
        <f t="shared" si="421"/>
        <v/>
      </c>
      <c r="GY130" s="432" t="str">
        <f t="shared" si="421"/>
        <v/>
      </c>
      <c r="GZ130" s="432" t="str">
        <f t="shared" si="421"/>
        <v/>
      </c>
      <c r="HA130" s="432" t="str">
        <f t="shared" si="421"/>
        <v/>
      </c>
      <c r="HB130" s="432" t="str">
        <f t="shared" si="421"/>
        <v/>
      </c>
      <c r="HC130" s="432" t="str">
        <f t="shared" si="437"/>
        <v/>
      </c>
      <c r="HD130" s="432" t="str">
        <f t="shared" si="437"/>
        <v/>
      </c>
      <c r="HE130" s="432" t="str">
        <f t="shared" si="437"/>
        <v/>
      </c>
      <c r="HF130" s="432" t="str">
        <f t="shared" si="437"/>
        <v/>
      </c>
      <c r="HG130" s="432" t="str">
        <f t="shared" si="437"/>
        <v/>
      </c>
      <c r="HH130" s="432" t="str">
        <f t="shared" si="437"/>
        <v/>
      </c>
      <c r="HI130" s="432" t="str">
        <f t="shared" si="437"/>
        <v/>
      </c>
      <c r="HJ130" s="432" t="str">
        <f t="shared" si="437"/>
        <v/>
      </c>
      <c r="HK130" s="432" t="str">
        <f t="shared" si="437"/>
        <v/>
      </c>
      <c r="HL130" s="432" t="str">
        <f t="shared" si="437"/>
        <v/>
      </c>
      <c r="HM130" s="432" t="str">
        <f t="shared" si="438"/>
        <v/>
      </c>
      <c r="HN130" s="432" t="str">
        <f t="shared" si="438"/>
        <v/>
      </c>
      <c r="HO130" s="432" t="str">
        <f t="shared" si="438"/>
        <v/>
      </c>
      <c r="HP130" s="432" t="str">
        <f t="shared" si="438"/>
        <v/>
      </c>
      <c r="HQ130" s="432" t="str">
        <f t="shared" si="438"/>
        <v/>
      </c>
      <c r="HR130" s="432" t="str">
        <f t="shared" si="438"/>
        <v/>
      </c>
      <c r="HS130" s="432" t="str">
        <f t="shared" si="438"/>
        <v/>
      </c>
      <c r="HT130" s="432" t="str">
        <f t="shared" si="438"/>
        <v/>
      </c>
      <c r="HU130" s="432" t="str">
        <f t="shared" si="438"/>
        <v/>
      </c>
      <c r="HV130" s="432" t="str">
        <f t="shared" si="438"/>
        <v/>
      </c>
      <c r="HW130" s="432" t="str">
        <f t="shared" si="439"/>
        <v/>
      </c>
      <c r="HX130" s="432" t="str">
        <f t="shared" si="439"/>
        <v/>
      </c>
      <c r="HY130" s="432" t="str">
        <f t="shared" si="439"/>
        <v/>
      </c>
      <c r="HZ130" s="432" t="str">
        <f t="shared" si="439"/>
        <v/>
      </c>
      <c r="IA130" s="432" t="str">
        <f t="shared" si="439"/>
        <v/>
      </c>
      <c r="IB130" s="432" t="str">
        <f t="shared" si="439"/>
        <v/>
      </c>
      <c r="IC130" s="432" t="str">
        <f t="shared" si="439"/>
        <v/>
      </c>
      <c r="ID130" s="432" t="str">
        <f t="shared" si="439"/>
        <v/>
      </c>
      <c r="IE130" s="432" t="str">
        <f t="shared" si="439"/>
        <v/>
      </c>
      <c r="IF130" s="432" t="str">
        <f t="shared" si="439"/>
        <v/>
      </c>
      <c r="IG130" s="432" t="str">
        <f t="shared" si="440"/>
        <v/>
      </c>
      <c r="IH130" s="432" t="str">
        <f t="shared" si="440"/>
        <v/>
      </c>
      <c r="II130" s="432" t="str">
        <f t="shared" si="440"/>
        <v/>
      </c>
      <c r="IJ130" s="432" t="str">
        <f t="shared" si="440"/>
        <v/>
      </c>
      <c r="IK130" s="432" t="str">
        <f t="shared" si="440"/>
        <v/>
      </c>
      <c r="IL130" s="432" t="str">
        <f t="shared" si="440"/>
        <v/>
      </c>
      <c r="IM130" s="432" t="str">
        <f t="shared" si="440"/>
        <v/>
      </c>
      <c r="IN130" s="432" t="str">
        <f t="shared" si="440"/>
        <v/>
      </c>
      <c r="IO130" s="432" t="str">
        <f t="shared" si="440"/>
        <v/>
      </c>
      <c r="IP130" s="432" t="str">
        <f t="shared" si="440"/>
        <v/>
      </c>
      <c r="IQ130" s="432" t="str">
        <f t="shared" si="441"/>
        <v/>
      </c>
      <c r="IR130" s="432" t="str">
        <f t="shared" si="441"/>
        <v/>
      </c>
      <c r="IS130" s="432" t="str">
        <f t="shared" si="441"/>
        <v/>
      </c>
      <c r="IT130" s="432" t="str">
        <f t="shared" si="441"/>
        <v/>
      </c>
      <c r="IU130" s="432" t="str">
        <f t="shared" si="441"/>
        <v/>
      </c>
      <c r="IV130" s="432" t="str">
        <f t="shared" si="441"/>
        <v/>
      </c>
      <c r="IW130" s="432" t="str">
        <f t="shared" si="441"/>
        <v/>
      </c>
      <c r="IX130" s="432" t="str">
        <f t="shared" si="441"/>
        <v/>
      </c>
      <c r="IY130" s="432" t="str">
        <f t="shared" si="441"/>
        <v/>
      </c>
      <c r="IZ130" s="432" t="str">
        <f t="shared" si="441"/>
        <v/>
      </c>
      <c r="JA130" s="432" t="str">
        <f t="shared" si="442"/>
        <v/>
      </c>
      <c r="JB130" s="432" t="str">
        <f t="shared" si="442"/>
        <v/>
      </c>
      <c r="JC130" s="432" t="str">
        <f t="shared" si="442"/>
        <v/>
      </c>
      <c r="JD130" s="432" t="str">
        <f t="shared" si="442"/>
        <v/>
      </c>
      <c r="JE130" s="432" t="str">
        <f t="shared" si="442"/>
        <v/>
      </c>
      <c r="JF130" s="432" t="str">
        <f t="shared" si="442"/>
        <v/>
      </c>
      <c r="JG130" s="432" t="str">
        <f t="shared" si="442"/>
        <v/>
      </c>
      <c r="JH130" s="432" t="str">
        <f t="shared" si="442"/>
        <v/>
      </c>
      <c r="JI130" s="432" t="str">
        <f t="shared" si="442"/>
        <v/>
      </c>
      <c r="JJ130" s="432" t="str">
        <f t="shared" si="442"/>
        <v/>
      </c>
      <c r="JK130" s="432" t="str">
        <f t="shared" si="443"/>
        <v/>
      </c>
      <c r="JL130" s="432" t="str">
        <f t="shared" si="443"/>
        <v/>
      </c>
      <c r="JM130" s="432" t="str">
        <f t="shared" si="443"/>
        <v/>
      </c>
      <c r="JN130" s="432" t="str">
        <f t="shared" si="443"/>
        <v/>
      </c>
      <c r="JO130" s="432" t="str">
        <f t="shared" si="443"/>
        <v/>
      </c>
      <c r="JP130" s="432" t="str">
        <f t="shared" si="443"/>
        <v/>
      </c>
      <c r="JQ130" s="432" t="str">
        <f t="shared" si="443"/>
        <v/>
      </c>
      <c r="JR130" s="432" t="str">
        <f t="shared" si="443"/>
        <v/>
      </c>
      <c r="JS130" s="432" t="str">
        <f t="shared" si="443"/>
        <v/>
      </c>
      <c r="JT130" s="432" t="str">
        <f t="shared" si="443"/>
        <v/>
      </c>
      <c r="JU130" s="432" t="str">
        <f t="shared" si="444"/>
        <v/>
      </c>
      <c r="JV130" s="432" t="str">
        <f t="shared" si="444"/>
        <v/>
      </c>
      <c r="JW130" s="432" t="str">
        <f t="shared" si="444"/>
        <v/>
      </c>
      <c r="JX130" s="432" t="str">
        <f t="shared" si="444"/>
        <v/>
      </c>
      <c r="JY130" s="432" t="str">
        <f t="shared" si="444"/>
        <v/>
      </c>
      <c r="JZ130" s="432" t="str">
        <f t="shared" si="444"/>
        <v/>
      </c>
      <c r="KA130" s="432" t="str">
        <f t="shared" si="444"/>
        <v/>
      </c>
      <c r="KB130" s="432" t="str">
        <f t="shared" si="444"/>
        <v/>
      </c>
      <c r="KC130" s="432" t="str">
        <f t="shared" si="444"/>
        <v/>
      </c>
      <c r="KD130" s="432" t="str">
        <f t="shared" si="445"/>
        <v/>
      </c>
      <c r="KE130" s="432" t="str">
        <f t="shared" si="445"/>
        <v/>
      </c>
      <c r="KF130" s="432" t="str">
        <f t="shared" si="445"/>
        <v/>
      </c>
      <c r="KG130" s="432" t="str">
        <f t="shared" si="445"/>
        <v/>
      </c>
      <c r="KH130" s="432" t="str">
        <f t="shared" si="445"/>
        <v/>
      </c>
      <c r="KI130" s="432" t="str">
        <f t="shared" si="445"/>
        <v/>
      </c>
      <c r="KJ130" s="432" t="str">
        <f t="shared" si="445"/>
        <v/>
      </c>
      <c r="KK130" s="432" t="str">
        <f t="shared" si="445"/>
        <v/>
      </c>
      <c r="KL130" s="432" t="str">
        <f t="shared" si="445"/>
        <v/>
      </c>
      <c r="KM130" s="432" t="str">
        <f t="shared" si="445"/>
        <v/>
      </c>
      <c r="KN130" s="432" t="str">
        <f t="shared" si="445"/>
        <v/>
      </c>
      <c r="KO130" s="432" t="str">
        <f t="shared" si="445"/>
        <v/>
      </c>
      <c r="KP130" s="432" t="str">
        <f t="shared" si="445"/>
        <v/>
      </c>
      <c r="KQ130" s="432" t="str">
        <f t="shared" si="445"/>
        <v/>
      </c>
      <c r="KR130" s="432" t="str">
        <f t="shared" si="445"/>
        <v/>
      </c>
      <c r="KS130" s="432" t="str">
        <f t="shared" si="445"/>
        <v/>
      </c>
      <c r="KT130" s="432" t="str">
        <f t="shared" si="426"/>
        <v/>
      </c>
      <c r="KU130" s="432" t="str">
        <f t="shared" si="426"/>
        <v/>
      </c>
      <c r="KV130" s="432" t="str">
        <f t="shared" si="426"/>
        <v/>
      </c>
      <c r="KW130" s="432" t="str">
        <f t="shared" si="426"/>
        <v/>
      </c>
      <c r="KX130" s="432" t="str">
        <f t="shared" si="426"/>
        <v/>
      </c>
      <c r="KY130" s="432" t="str">
        <f t="shared" si="426"/>
        <v/>
      </c>
      <c r="KZ130" s="432" t="str">
        <f t="shared" si="426"/>
        <v/>
      </c>
      <c r="LA130" s="432" t="str">
        <f t="shared" si="426"/>
        <v/>
      </c>
      <c r="LB130" s="432" t="str">
        <f t="shared" si="426"/>
        <v/>
      </c>
      <c r="LC130" s="432" t="str">
        <f t="shared" si="426"/>
        <v/>
      </c>
      <c r="LD130" s="432" t="str">
        <f t="shared" si="427"/>
        <v/>
      </c>
      <c r="LE130" s="432" t="str">
        <f t="shared" si="427"/>
        <v/>
      </c>
      <c r="LF130" s="432" t="str">
        <f t="shared" si="427"/>
        <v/>
      </c>
      <c r="LG130" s="432" t="str">
        <f t="shared" si="427"/>
        <v/>
      </c>
      <c r="LH130" s="432" t="str">
        <f t="shared" si="427"/>
        <v/>
      </c>
      <c r="LI130" s="432" t="str">
        <f t="shared" si="427"/>
        <v/>
      </c>
      <c r="LJ130" s="432" t="str">
        <f t="shared" si="427"/>
        <v/>
      </c>
      <c r="LK130" s="432" t="str">
        <f t="shared" si="427"/>
        <v/>
      </c>
      <c r="LL130" s="432" t="str">
        <f t="shared" si="427"/>
        <v/>
      </c>
      <c r="LM130" s="432" t="str">
        <f t="shared" si="427"/>
        <v/>
      </c>
      <c r="LN130" s="432" t="str">
        <f t="shared" si="428"/>
        <v/>
      </c>
      <c r="LO130" s="432" t="str">
        <f t="shared" si="428"/>
        <v/>
      </c>
      <c r="LP130" s="432" t="str">
        <f t="shared" si="428"/>
        <v/>
      </c>
      <c r="LQ130" s="432" t="str">
        <f t="shared" si="428"/>
        <v/>
      </c>
      <c r="LR130" s="432" t="str">
        <f t="shared" si="428"/>
        <v/>
      </c>
      <c r="LS130" s="432" t="str">
        <f t="shared" si="428"/>
        <v/>
      </c>
      <c r="LT130" s="432" t="str">
        <f t="shared" si="428"/>
        <v/>
      </c>
      <c r="LU130" s="432" t="str">
        <f t="shared" si="428"/>
        <v/>
      </c>
      <c r="LV130" s="432" t="str">
        <f t="shared" si="428"/>
        <v/>
      </c>
      <c r="LW130" s="432" t="str">
        <f t="shared" si="428"/>
        <v/>
      </c>
      <c r="LX130" s="432" t="str">
        <f t="shared" si="429"/>
        <v/>
      </c>
      <c r="LY130" s="432" t="str">
        <f t="shared" si="429"/>
        <v/>
      </c>
      <c r="LZ130" s="432" t="str">
        <f t="shared" si="429"/>
        <v/>
      </c>
      <c r="MA130" s="432" t="str">
        <f t="shared" si="429"/>
        <v/>
      </c>
      <c r="MB130" s="432" t="str">
        <f t="shared" si="429"/>
        <v/>
      </c>
      <c r="MC130" s="432" t="str">
        <f t="shared" si="429"/>
        <v/>
      </c>
      <c r="MD130" s="432" t="str">
        <f t="shared" si="430"/>
        <v/>
      </c>
      <c r="ME130" s="432" t="str">
        <f t="shared" si="430"/>
        <v/>
      </c>
      <c r="MF130" s="432" t="str">
        <f t="shared" si="430"/>
        <v/>
      </c>
      <c r="MG130" s="432" t="str">
        <f t="shared" si="430"/>
        <v/>
      </c>
      <c r="MH130" s="432" t="str">
        <f t="shared" si="430"/>
        <v/>
      </c>
      <c r="MI130" s="432" t="str">
        <f t="shared" si="430"/>
        <v/>
      </c>
      <c r="MJ130" s="432" t="str">
        <f t="shared" si="430"/>
        <v/>
      </c>
      <c r="MK130" s="432" t="str">
        <f t="shared" si="430"/>
        <v/>
      </c>
      <c r="ML130" s="432" t="str">
        <f t="shared" si="430"/>
        <v/>
      </c>
      <c r="MM130" s="432" t="str">
        <f t="shared" si="430"/>
        <v/>
      </c>
      <c r="MN130" s="432" t="str">
        <f t="shared" si="430"/>
        <v/>
      </c>
      <c r="MO130" s="432" t="str">
        <f t="shared" si="430"/>
        <v/>
      </c>
      <c r="MP130" s="432" t="str">
        <f t="shared" si="430"/>
        <v/>
      </c>
      <c r="MQ130" s="432" t="str">
        <f t="shared" si="430"/>
        <v/>
      </c>
      <c r="MR130" s="432" t="str">
        <f t="shared" si="430"/>
        <v/>
      </c>
      <c r="MS130" s="432" t="str">
        <f t="shared" si="430"/>
        <v/>
      </c>
      <c r="MT130" s="432" t="str">
        <f t="shared" si="449"/>
        <v/>
      </c>
      <c r="MU130" s="432" t="str">
        <f t="shared" si="449"/>
        <v/>
      </c>
      <c r="MV130" s="432" t="str">
        <f t="shared" si="449"/>
        <v/>
      </c>
      <c r="MW130" s="432" t="str">
        <f t="shared" si="449"/>
        <v/>
      </c>
      <c r="MX130" s="432" t="str">
        <f t="shared" si="449"/>
        <v/>
      </c>
      <c r="MY130" s="432" t="str">
        <f t="shared" si="449"/>
        <v/>
      </c>
      <c r="MZ130" s="432" t="str">
        <f t="shared" si="449"/>
        <v/>
      </c>
      <c r="NA130" s="432" t="str">
        <f t="shared" si="449"/>
        <v/>
      </c>
      <c r="NB130" s="432" t="str">
        <f t="shared" si="449"/>
        <v/>
      </c>
      <c r="NC130" s="432" t="str">
        <f t="shared" si="449"/>
        <v/>
      </c>
      <c r="ND130" s="432" t="str">
        <f t="shared" si="450"/>
        <v/>
      </c>
      <c r="NE130" s="432" t="str">
        <f t="shared" si="450"/>
        <v/>
      </c>
      <c r="NF130" s="432" t="str">
        <f t="shared" si="450"/>
        <v/>
      </c>
      <c r="NG130" s="432" t="str">
        <f t="shared" si="450"/>
        <v/>
      </c>
      <c r="NH130" s="432" t="str">
        <f t="shared" si="450"/>
        <v/>
      </c>
      <c r="NI130" s="432" t="str">
        <f t="shared" si="450"/>
        <v/>
      </c>
      <c r="NJ130" s="432" t="str">
        <f t="shared" si="450"/>
        <v/>
      </c>
      <c r="NK130" s="432" t="str">
        <f t="shared" si="450"/>
        <v/>
      </c>
      <c r="NL130" s="432" t="str">
        <f t="shared" si="450"/>
        <v/>
      </c>
      <c r="NM130" s="432" t="str">
        <f t="shared" si="450"/>
        <v/>
      </c>
      <c r="NN130" s="432" t="str">
        <f t="shared" si="451"/>
        <v/>
      </c>
      <c r="NO130" s="432" t="str">
        <f t="shared" si="451"/>
        <v/>
      </c>
      <c r="NP130" s="432" t="str">
        <f t="shared" si="451"/>
        <v/>
      </c>
      <c r="NQ130" s="432" t="str">
        <f t="shared" si="451"/>
        <v/>
      </c>
      <c r="NR130" s="432" t="str">
        <f t="shared" si="451"/>
        <v/>
      </c>
      <c r="NS130" s="432" t="str">
        <f t="shared" si="451"/>
        <v/>
      </c>
      <c r="NT130" s="432" t="str">
        <f t="shared" si="451"/>
        <v/>
      </c>
      <c r="NU130" s="432" t="str">
        <f t="shared" si="451"/>
        <v/>
      </c>
      <c r="NV130" s="432" t="str">
        <f t="shared" si="451"/>
        <v/>
      </c>
      <c r="NW130" s="432" t="str">
        <f t="shared" si="451"/>
        <v/>
      </c>
      <c r="NX130" s="432" t="str">
        <f t="shared" si="452"/>
        <v/>
      </c>
      <c r="NY130" s="432" t="str">
        <f t="shared" si="452"/>
        <v/>
      </c>
      <c r="NZ130" s="432" t="str">
        <f t="shared" si="452"/>
        <v/>
      </c>
      <c r="OA130" s="432" t="str">
        <f t="shared" si="452"/>
        <v/>
      </c>
      <c r="OB130" s="432" t="str">
        <f t="shared" si="452"/>
        <v/>
      </c>
      <c r="OC130" s="432" t="str">
        <f t="shared" si="452"/>
        <v/>
      </c>
      <c r="OD130" s="432" t="str">
        <f t="shared" si="452"/>
        <v/>
      </c>
      <c r="OE130" s="432" t="str">
        <f t="shared" si="452"/>
        <v/>
      </c>
      <c r="OF130" s="432" t="str">
        <f t="shared" si="452"/>
        <v/>
      </c>
      <c r="OG130" s="432" t="str">
        <f t="shared" si="452"/>
        <v/>
      </c>
      <c r="OH130" s="432" t="str">
        <f t="shared" si="453"/>
        <v/>
      </c>
      <c r="OI130" s="432" t="str">
        <f t="shared" si="453"/>
        <v/>
      </c>
      <c r="OJ130" s="432" t="str">
        <f t="shared" si="453"/>
        <v/>
      </c>
      <c r="OK130" s="432" t="str">
        <f t="shared" si="453"/>
        <v/>
      </c>
      <c r="OL130" s="432" t="str">
        <f t="shared" si="453"/>
        <v/>
      </c>
      <c r="OM130" s="432" t="str">
        <f t="shared" si="453"/>
        <v/>
      </c>
      <c r="ON130" s="432" t="str">
        <f t="shared" si="453"/>
        <v/>
      </c>
      <c r="OO130" s="432" t="str">
        <f t="shared" si="453"/>
        <v/>
      </c>
      <c r="OP130" s="432" t="str">
        <f t="shared" si="453"/>
        <v/>
      </c>
      <c r="OQ130" s="432" t="str">
        <f t="shared" si="453"/>
        <v/>
      </c>
      <c r="OR130" s="432" t="str">
        <f t="shared" si="453"/>
        <v/>
      </c>
      <c r="OS130" s="432" t="str">
        <f t="shared" si="453"/>
        <v/>
      </c>
      <c r="OT130" s="432" t="str">
        <f t="shared" si="453"/>
        <v/>
      </c>
      <c r="OU130" s="432" t="str">
        <f t="shared" si="453"/>
        <v/>
      </c>
      <c r="OV130" s="432" t="str">
        <f t="shared" si="453"/>
        <v/>
      </c>
      <c r="OW130" s="432" t="str">
        <f t="shared" si="453"/>
        <v/>
      </c>
      <c r="OX130" s="432" t="str">
        <f t="shared" si="448"/>
        <v/>
      </c>
      <c r="OY130" s="432" t="str">
        <f t="shared" si="448"/>
        <v/>
      </c>
      <c r="OZ130" s="432" t="str">
        <f t="shared" si="448"/>
        <v/>
      </c>
      <c r="PA130" s="432" t="str">
        <f t="shared" si="448"/>
        <v/>
      </c>
      <c r="PB130" s="432" t="str">
        <f t="shared" si="448"/>
        <v/>
      </c>
      <c r="PC130" s="432" t="str">
        <f t="shared" si="448"/>
        <v/>
      </c>
      <c r="PD130" s="432" t="str">
        <f t="shared" si="448"/>
        <v/>
      </c>
      <c r="PE130" s="432" t="str">
        <f t="shared" si="448"/>
        <v/>
      </c>
    </row>
    <row r="131" spans="1:421" ht="15.6">
      <c r="A131" s="541"/>
      <c r="B131" s="542"/>
      <c r="C131" s="947"/>
      <c r="D131" s="542"/>
      <c r="E131" s="546"/>
      <c r="F131" s="542"/>
      <c r="G131" s="543"/>
      <c r="H131" s="544"/>
      <c r="I131" s="545"/>
      <c r="J131" s="546"/>
      <c r="K131" s="546" t="str">
        <f t="shared" si="284"/>
        <v/>
      </c>
      <c r="L131" s="547" t="str">
        <f t="shared" si="285"/>
        <v/>
      </c>
      <c r="M131" s="951" t="str">
        <f t="shared" si="405"/>
        <v/>
      </c>
      <c r="N131" s="951" t="str">
        <f t="shared" si="286"/>
        <v/>
      </c>
      <c r="O131" s="1486"/>
      <c r="P131" s="1486"/>
      <c r="Q131" s="98"/>
      <c r="R131" s="167" t="str">
        <f t="shared" si="287"/>
        <v/>
      </c>
      <c r="S131" s="167" t="str">
        <f t="shared" si="288"/>
        <v/>
      </c>
      <c r="T131" s="167" t="str">
        <f t="shared" si="289"/>
        <v/>
      </c>
      <c r="U131" s="167" t="str">
        <f t="shared" si="290"/>
        <v/>
      </c>
      <c r="V131" s="85" t="s">
        <v>732</v>
      </c>
      <c r="W131" s="450">
        <v>17</v>
      </c>
      <c r="X131" s="167" t="str">
        <f t="shared" si="291"/>
        <v/>
      </c>
      <c r="Y131" s="167" t="str">
        <f t="shared" si="292"/>
        <v/>
      </c>
      <c r="Z131" s="167" t="str">
        <f t="shared" si="293"/>
        <v/>
      </c>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432" t="str">
        <f t="shared" ref="AW131:BL145" si="467">IFERROR(IF(AND(AW$22&gt;=$M131,AW$22&lt;=$N131),"",IF(AW$22=WORKDAY($N131,1),$A131,"")),"")</f>
        <v/>
      </c>
      <c r="AX131" s="432" t="str">
        <f t="shared" si="467"/>
        <v/>
      </c>
      <c r="AY131" s="432" t="str">
        <f t="shared" si="467"/>
        <v/>
      </c>
      <c r="AZ131" s="432" t="str">
        <f t="shared" si="467"/>
        <v/>
      </c>
      <c r="BA131" s="432" t="str">
        <f t="shared" si="467"/>
        <v/>
      </c>
      <c r="BB131" s="432" t="str">
        <f t="shared" si="467"/>
        <v/>
      </c>
      <c r="BC131" s="432" t="str">
        <f t="shared" si="467"/>
        <v/>
      </c>
      <c r="BD131" s="432" t="str">
        <f t="shared" si="467"/>
        <v/>
      </c>
      <c r="BE131" s="432" t="str">
        <f t="shared" si="467"/>
        <v/>
      </c>
      <c r="BF131" s="432" t="str">
        <f t="shared" si="467"/>
        <v/>
      </c>
      <c r="BG131" s="432" t="str">
        <f t="shared" si="467"/>
        <v/>
      </c>
      <c r="BH131" s="432" t="str">
        <f t="shared" si="467"/>
        <v/>
      </c>
      <c r="BI131" s="432" t="str">
        <f t="shared" si="467"/>
        <v/>
      </c>
      <c r="BJ131" s="432" t="str">
        <f t="shared" si="467"/>
        <v/>
      </c>
      <c r="BK131" s="432" t="str">
        <f t="shared" si="467"/>
        <v/>
      </c>
      <c r="BL131" s="432" t="str">
        <f t="shared" si="467"/>
        <v/>
      </c>
      <c r="BM131" s="432" t="str">
        <f t="shared" si="455"/>
        <v/>
      </c>
      <c r="BN131" s="432" t="str">
        <f t="shared" si="455"/>
        <v/>
      </c>
      <c r="BO131" s="432" t="str">
        <f t="shared" si="455"/>
        <v/>
      </c>
      <c r="BP131" s="432" t="str">
        <f t="shared" si="455"/>
        <v/>
      </c>
      <c r="BQ131" s="432" t="str">
        <f t="shared" si="455"/>
        <v/>
      </c>
      <c r="BR131" s="432" t="str">
        <f t="shared" si="455"/>
        <v/>
      </c>
      <c r="BS131" s="432" t="str">
        <f t="shared" si="455"/>
        <v/>
      </c>
      <c r="BT131" s="432" t="str">
        <f t="shared" si="455"/>
        <v/>
      </c>
      <c r="BU131" s="432" t="str">
        <f t="shared" si="455"/>
        <v/>
      </c>
      <c r="BV131" s="432" t="str">
        <f t="shared" si="455"/>
        <v/>
      </c>
      <c r="BW131" s="432" t="str">
        <f t="shared" si="455"/>
        <v/>
      </c>
      <c r="BX131" s="432" t="str">
        <f t="shared" si="455"/>
        <v/>
      </c>
      <c r="BY131" s="432" t="str">
        <f t="shared" si="455"/>
        <v/>
      </c>
      <c r="BZ131" s="432" t="str">
        <f t="shared" si="455"/>
        <v/>
      </c>
      <c r="CA131" s="432" t="str">
        <f t="shared" si="455"/>
        <v/>
      </c>
      <c r="CB131" s="432" t="str">
        <f t="shared" si="456"/>
        <v/>
      </c>
      <c r="CC131" s="432" t="str">
        <f t="shared" si="456"/>
        <v/>
      </c>
      <c r="CD131" s="432" t="str">
        <f t="shared" si="456"/>
        <v/>
      </c>
      <c r="CE131" s="432" t="str">
        <f t="shared" si="456"/>
        <v/>
      </c>
      <c r="CF131" s="432" t="str">
        <f t="shared" si="456"/>
        <v/>
      </c>
      <c r="CG131" s="432" t="str">
        <f t="shared" si="456"/>
        <v/>
      </c>
      <c r="CH131" s="432" t="str">
        <f t="shared" si="456"/>
        <v/>
      </c>
      <c r="CI131" s="432" t="str">
        <f t="shared" si="456"/>
        <v/>
      </c>
      <c r="CJ131" s="432" t="str">
        <f t="shared" si="456"/>
        <v/>
      </c>
      <c r="CK131" s="432" t="str">
        <f t="shared" si="456"/>
        <v/>
      </c>
      <c r="CL131" s="432" t="str">
        <f t="shared" si="457"/>
        <v/>
      </c>
      <c r="CM131" s="432" t="str">
        <f t="shared" si="457"/>
        <v/>
      </c>
      <c r="CN131" s="432" t="str">
        <f t="shared" si="457"/>
        <v/>
      </c>
      <c r="CO131" s="432" t="str">
        <f t="shared" si="457"/>
        <v/>
      </c>
      <c r="CP131" s="432" t="str">
        <f t="shared" si="457"/>
        <v/>
      </c>
      <c r="CQ131" s="432" t="str">
        <f t="shared" si="457"/>
        <v/>
      </c>
      <c r="CR131" s="432" t="str">
        <f t="shared" si="457"/>
        <v/>
      </c>
      <c r="CS131" s="432" t="str">
        <f t="shared" si="457"/>
        <v/>
      </c>
      <c r="CT131" s="432" t="str">
        <f t="shared" si="457"/>
        <v/>
      </c>
      <c r="CU131" s="432" t="str">
        <f t="shared" si="457"/>
        <v/>
      </c>
      <c r="CV131" s="432" t="str">
        <f t="shared" si="458"/>
        <v/>
      </c>
      <c r="CW131" s="432" t="str">
        <f t="shared" si="458"/>
        <v/>
      </c>
      <c r="CX131" s="432" t="str">
        <f t="shared" si="458"/>
        <v/>
      </c>
      <c r="CY131" s="432" t="str">
        <f t="shared" si="458"/>
        <v/>
      </c>
      <c r="CZ131" s="432" t="str">
        <f t="shared" si="458"/>
        <v/>
      </c>
      <c r="DA131" s="432" t="str">
        <f t="shared" si="458"/>
        <v/>
      </c>
      <c r="DB131" s="432" t="str">
        <f t="shared" si="458"/>
        <v/>
      </c>
      <c r="DC131" s="432" t="str">
        <f t="shared" si="458"/>
        <v/>
      </c>
      <c r="DD131" s="432" t="str">
        <f t="shared" si="458"/>
        <v/>
      </c>
      <c r="DE131" s="432" t="str">
        <f t="shared" si="458"/>
        <v/>
      </c>
      <c r="DF131" s="432" t="str">
        <f t="shared" si="459"/>
        <v/>
      </c>
      <c r="DG131" s="432" t="str">
        <f t="shared" si="459"/>
        <v/>
      </c>
      <c r="DH131" s="432" t="str">
        <f t="shared" si="459"/>
        <v/>
      </c>
      <c r="DI131" s="432" t="str">
        <f t="shared" si="459"/>
        <v/>
      </c>
      <c r="DJ131" s="432" t="str">
        <f t="shared" si="459"/>
        <v/>
      </c>
      <c r="DK131" s="432" t="str">
        <f t="shared" si="459"/>
        <v/>
      </c>
      <c r="DL131" s="432" t="str">
        <f t="shared" si="459"/>
        <v/>
      </c>
      <c r="DM131" s="432" t="str">
        <f t="shared" si="459"/>
        <v/>
      </c>
      <c r="DN131" s="432" t="str">
        <f t="shared" si="459"/>
        <v/>
      </c>
      <c r="DO131" s="432" t="str">
        <f t="shared" si="459"/>
        <v/>
      </c>
      <c r="DP131" s="432" t="str">
        <f t="shared" si="460"/>
        <v/>
      </c>
      <c r="DQ131" s="432" t="str">
        <f t="shared" si="460"/>
        <v/>
      </c>
      <c r="DR131" s="432" t="str">
        <f t="shared" si="460"/>
        <v/>
      </c>
      <c r="DS131" s="432" t="str">
        <f t="shared" si="460"/>
        <v/>
      </c>
      <c r="DT131" s="432" t="str">
        <f t="shared" si="460"/>
        <v/>
      </c>
      <c r="DU131" s="432" t="str">
        <f t="shared" si="460"/>
        <v/>
      </c>
      <c r="DV131" s="432" t="str">
        <f t="shared" si="460"/>
        <v/>
      </c>
      <c r="DW131" s="432" t="str">
        <f t="shared" si="460"/>
        <v/>
      </c>
      <c r="DX131" s="432" t="str">
        <f t="shared" si="460"/>
        <v/>
      </c>
      <c r="DY131" s="432" t="str">
        <f t="shared" si="460"/>
        <v/>
      </c>
      <c r="DZ131" s="432" t="str">
        <f t="shared" si="461"/>
        <v/>
      </c>
      <c r="EA131" s="432" t="str">
        <f t="shared" si="461"/>
        <v/>
      </c>
      <c r="EB131" s="432" t="str">
        <f t="shared" si="461"/>
        <v/>
      </c>
      <c r="EC131" s="432" t="str">
        <f t="shared" si="461"/>
        <v/>
      </c>
      <c r="ED131" s="432" t="str">
        <f t="shared" si="461"/>
        <v/>
      </c>
      <c r="EE131" s="432" t="str">
        <f t="shared" si="461"/>
        <v/>
      </c>
      <c r="EF131" s="432" t="str">
        <f t="shared" si="461"/>
        <v/>
      </c>
      <c r="EG131" s="432" t="str">
        <f t="shared" si="461"/>
        <v/>
      </c>
      <c r="EH131" s="432" t="str">
        <f t="shared" si="461"/>
        <v/>
      </c>
      <c r="EI131" s="432" t="str">
        <f t="shared" si="461"/>
        <v/>
      </c>
      <c r="EJ131" s="432" t="str">
        <f t="shared" si="462"/>
        <v/>
      </c>
      <c r="EK131" s="432" t="str">
        <f t="shared" si="462"/>
        <v/>
      </c>
      <c r="EL131" s="432" t="str">
        <f t="shared" si="462"/>
        <v/>
      </c>
      <c r="EM131" s="432" t="str">
        <f t="shared" si="462"/>
        <v/>
      </c>
      <c r="EN131" s="432" t="str">
        <f t="shared" si="462"/>
        <v/>
      </c>
      <c r="EO131" s="432" t="str">
        <f t="shared" si="462"/>
        <v/>
      </c>
      <c r="EP131" s="432" t="str">
        <f t="shared" si="462"/>
        <v/>
      </c>
      <c r="EQ131" s="432" t="str">
        <f t="shared" si="462"/>
        <v/>
      </c>
      <c r="ER131" s="432" t="str">
        <f t="shared" si="462"/>
        <v/>
      </c>
      <c r="ES131" s="432" t="str">
        <f t="shared" si="462"/>
        <v/>
      </c>
      <c r="ET131" s="432" t="str">
        <f t="shared" si="463"/>
        <v/>
      </c>
      <c r="EU131" s="432" t="str">
        <f t="shared" si="463"/>
        <v/>
      </c>
      <c r="EV131" s="432" t="str">
        <f t="shared" si="463"/>
        <v/>
      </c>
      <c r="EW131" s="432" t="str">
        <f t="shared" si="463"/>
        <v/>
      </c>
      <c r="EX131" s="432" t="str">
        <f t="shared" si="463"/>
        <v/>
      </c>
      <c r="EY131" s="432" t="str">
        <f t="shared" si="463"/>
        <v/>
      </c>
      <c r="EZ131" s="432" t="str">
        <f t="shared" si="463"/>
        <v/>
      </c>
      <c r="FA131" s="432" t="str">
        <f t="shared" si="463"/>
        <v/>
      </c>
      <c r="FB131" s="432" t="str">
        <f t="shared" si="463"/>
        <v/>
      </c>
      <c r="FC131" s="432" t="str">
        <f t="shared" si="463"/>
        <v/>
      </c>
      <c r="FD131" s="432" t="str">
        <f t="shared" si="464"/>
        <v/>
      </c>
      <c r="FE131" s="432" t="str">
        <f t="shared" si="464"/>
        <v/>
      </c>
      <c r="FF131" s="432" t="str">
        <f t="shared" si="464"/>
        <v/>
      </c>
      <c r="FG131" s="432" t="str">
        <f t="shared" si="464"/>
        <v/>
      </c>
      <c r="FH131" s="432" t="str">
        <f t="shared" si="464"/>
        <v/>
      </c>
      <c r="FI131" s="432" t="str">
        <f t="shared" si="464"/>
        <v/>
      </c>
      <c r="FJ131" s="432" t="str">
        <f t="shared" si="464"/>
        <v/>
      </c>
      <c r="FK131" s="432" t="str">
        <f t="shared" si="464"/>
        <v/>
      </c>
      <c r="FL131" s="432" t="str">
        <f t="shared" si="464"/>
        <v/>
      </c>
      <c r="FM131" s="432" t="str">
        <f t="shared" si="464"/>
        <v/>
      </c>
      <c r="FN131" s="432" t="str">
        <f t="shared" si="465"/>
        <v/>
      </c>
      <c r="FO131" s="432" t="str">
        <f t="shared" si="465"/>
        <v/>
      </c>
      <c r="FP131" s="432" t="str">
        <f t="shared" si="465"/>
        <v/>
      </c>
      <c r="FQ131" s="432" t="str">
        <f t="shared" si="465"/>
        <v/>
      </c>
      <c r="FR131" s="432" t="str">
        <f t="shared" si="465"/>
        <v/>
      </c>
      <c r="FS131" s="432" t="str">
        <f t="shared" si="465"/>
        <v/>
      </c>
      <c r="FT131" s="432" t="str">
        <f t="shared" si="465"/>
        <v/>
      </c>
      <c r="FU131" s="432" t="str">
        <f t="shared" si="465"/>
        <v/>
      </c>
      <c r="FV131" s="432" t="str">
        <f t="shared" si="465"/>
        <v/>
      </c>
      <c r="FW131" s="432" t="str">
        <f t="shared" si="465"/>
        <v/>
      </c>
      <c r="FX131" s="432" t="str">
        <f t="shared" si="466"/>
        <v/>
      </c>
      <c r="FY131" s="432" t="str">
        <f t="shared" si="466"/>
        <v/>
      </c>
      <c r="FZ131" s="432" t="str">
        <f t="shared" si="466"/>
        <v/>
      </c>
      <c r="GA131" s="432" t="str">
        <f t="shared" si="466"/>
        <v/>
      </c>
      <c r="GB131" s="432" t="str">
        <f t="shared" si="466"/>
        <v/>
      </c>
      <c r="GC131" s="432" t="str">
        <f t="shared" si="466"/>
        <v/>
      </c>
      <c r="GD131" s="432" t="str">
        <f t="shared" si="466"/>
        <v/>
      </c>
      <c r="GE131" s="432" t="str">
        <f t="shared" si="466"/>
        <v/>
      </c>
      <c r="GF131" s="432" t="str">
        <f t="shared" si="466"/>
        <v/>
      </c>
      <c r="GG131" s="432" t="str">
        <f t="shared" si="466"/>
        <v/>
      </c>
      <c r="GH131" s="432" t="str">
        <f t="shared" si="466"/>
        <v/>
      </c>
      <c r="GI131" s="432" t="str">
        <f t="shared" si="466"/>
        <v/>
      </c>
      <c r="GJ131" s="432" t="str">
        <f t="shared" si="466"/>
        <v/>
      </c>
      <c r="GK131" s="432" t="str">
        <f t="shared" si="466"/>
        <v/>
      </c>
      <c r="GL131" s="432" t="str">
        <f t="shared" si="466"/>
        <v/>
      </c>
      <c r="GM131" s="432" t="str">
        <f t="shared" si="421"/>
        <v/>
      </c>
      <c r="GN131" s="432" t="str">
        <f t="shared" si="421"/>
        <v/>
      </c>
      <c r="GO131" s="432" t="str">
        <f t="shared" si="421"/>
        <v/>
      </c>
      <c r="GP131" s="432" t="str">
        <f t="shared" si="421"/>
        <v/>
      </c>
      <c r="GQ131" s="432" t="str">
        <f t="shared" si="421"/>
        <v/>
      </c>
      <c r="GR131" s="432" t="str">
        <f t="shared" si="421"/>
        <v/>
      </c>
      <c r="GS131" s="432" t="str">
        <f t="shared" si="421"/>
        <v/>
      </c>
      <c r="GT131" s="432" t="str">
        <f t="shared" si="421"/>
        <v/>
      </c>
      <c r="GU131" s="432" t="str">
        <f t="shared" si="421"/>
        <v/>
      </c>
      <c r="GV131" s="432" t="str">
        <f t="shared" si="421"/>
        <v/>
      </c>
      <c r="GW131" s="432" t="str">
        <f t="shared" si="421"/>
        <v/>
      </c>
      <c r="GX131" s="432" t="str">
        <f t="shared" si="421"/>
        <v/>
      </c>
      <c r="GY131" s="432" t="str">
        <f t="shared" si="421"/>
        <v/>
      </c>
      <c r="GZ131" s="432" t="str">
        <f t="shared" si="421"/>
        <v/>
      </c>
      <c r="HA131" s="432" t="str">
        <f t="shared" si="421"/>
        <v/>
      </c>
      <c r="HB131" s="432" t="str">
        <f t="shared" si="421"/>
        <v/>
      </c>
      <c r="HC131" s="432" t="str">
        <f t="shared" ref="HC131:IC131" si="468">IFERROR(IF(AND(HC$22&gt;=$M131,HC$22&lt;=$N131),"",IF(HC$22=WORKDAY($N131,1),$A131,"")),"")</f>
        <v/>
      </c>
      <c r="HD131" s="432" t="str">
        <f t="shared" si="468"/>
        <v/>
      </c>
      <c r="HE131" s="432" t="str">
        <f t="shared" si="468"/>
        <v/>
      </c>
      <c r="HF131" s="432" t="str">
        <f t="shared" si="468"/>
        <v/>
      </c>
      <c r="HG131" s="432" t="str">
        <f t="shared" si="468"/>
        <v/>
      </c>
      <c r="HH131" s="432" t="str">
        <f t="shared" si="468"/>
        <v/>
      </c>
      <c r="HI131" s="432" t="str">
        <f t="shared" si="468"/>
        <v/>
      </c>
      <c r="HJ131" s="432" t="str">
        <f t="shared" si="468"/>
        <v/>
      </c>
      <c r="HK131" s="432" t="str">
        <f t="shared" si="468"/>
        <v/>
      </c>
      <c r="HL131" s="432" t="str">
        <f t="shared" si="468"/>
        <v/>
      </c>
      <c r="HM131" s="432" t="str">
        <f t="shared" si="468"/>
        <v/>
      </c>
      <c r="HN131" s="432" t="str">
        <f t="shared" si="468"/>
        <v/>
      </c>
      <c r="HO131" s="432" t="str">
        <f t="shared" si="468"/>
        <v/>
      </c>
      <c r="HP131" s="432" t="str">
        <f t="shared" si="468"/>
        <v/>
      </c>
      <c r="HQ131" s="432" t="str">
        <f t="shared" si="468"/>
        <v/>
      </c>
      <c r="HR131" s="432" t="str">
        <f t="shared" si="468"/>
        <v/>
      </c>
      <c r="HS131" s="432" t="str">
        <f t="shared" si="468"/>
        <v/>
      </c>
      <c r="HT131" s="432" t="str">
        <f t="shared" si="468"/>
        <v/>
      </c>
      <c r="HU131" s="432" t="str">
        <f t="shared" si="468"/>
        <v/>
      </c>
      <c r="HV131" s="432" t="str">
        <f t="shared" si="468"/>
        <v/>
      </c>
      <c r="HW131" s="432" t="str">
        <f t="shared" si="468"/>
        <v/>
      </c>
      <c r="HX131" s="432" t="str">
        <f t="shared" si="468"/>
        <v/>
      </c>
      <c r="HY131" s="432" t="str">
        <f t="shared" si="468"/>
        <v/>
      </c>
      <c r="HZ131" s="432" t="str">
        <f t="shared" si="468"/>
        <v/>
      </c>
      <c r="IA131" s="432" t="str">
        <f t="shared" si="468"/>
        <v/>
      </c>
      <c r="IB131" s="432" t="str">
        <f t="shared" si="468"/>
        <v/>
      </c>
      <c r="IC131" s="432" t="str">
        <f t="shared" si="468"/>
        <v/>
      </c>
      <c r="ID131" s="432" t="str">
        <f t="shared" ref="ID131:IS145" si="469">IFERROR(IF(AND(ID$22&gt;=$M131,ID$22&lt;=$N131),"",IF(ID$22=WORKDAY($N131,1),$A131,"")),"")</f>
        <v/>
      </c>
      <c r="IE131" s="432" t="str">
        <f t="shared" si="469"/>
        <v/>
      </c>
      <c r="IF131" s="432" t="str">
        <f t="shared" si="469"/>
        <v/>
      </c>
      <c r="IG131" s="432" t="str">
        <f t="shared" si="469"/>
        <v/>
      </c>
      <c r="IH131" s="432" t="str">
        <f t="shared" ref="IH131:IQ132" si="470">IFERROR(IF(AND(IH$22&gt;=$M131,IH$22&lt;=$N131),"",IF(IH$22=WORKDAY($N131,1),$A131,"")),"")</f>
        <v/>
      </c>
      <c r="II131" s="432" t="str">
        <f t="shared" si="470"/>
        <v/>
      </c>
      <c r="IJ131" s="432" t="str">
        <f t="shared" si="470"/>
        <v/>
      </c>
      <c r="IK131" s="432" t="str">
        <f t="shared" si="470"/>
        <v/>
      </c>
      <c r="IL131" s="432" t="str">
        <f t="shared" si="470"/>
        <v/>
      </c>
      <c r="IM131" s="432" t="str">
        <f t="shared" si="470"/>
        <v/>
      </c>
      <c r="IN131" s="432" t="str">
        <f t="shared" si="470"/>
        <v/>
      </c>
      <c r="IO131" s="432" t="str">
        <f t="shared" si="470"/>
        <v/>
      </c>
      <c r="IP131" s="432" t="str">
        <f t="shared" si="470"/>
        <v/>
      </c>
      <c r="IQ131" s="432" t="str">
        <f t="shared" si="470"/>
        <v/>
      </c>
      <c r="IR131" s="432" t="str">
        <f t="shared" ref="IR131:JA132" si="471">IFERROR(IF(AND(IR$22&gt;=$M131,IR$22&lt;=$N131),"",IF(IR$22=WORKDAY($N131,1),$A131,"")),"")</f>
        <v/>
      </c>
      <c r="IS131" s="432" t="str">
        <f t="shared" si="471"/>
        <v/>
      </c>
      <c r="IT131" s="432" t="str">
        <f t="shared" si="471"/>
        <v/>
      </c>
      <c r="IU131" s="432" t="str">
        <f t="shared" si="471"/>
        <v/>
      </c>
      <c r="IV131" s="432" t="str">
        <f t="shared" si="471"/>
        <v/>
      </c>
      <c r="IW131" s="432" t="str">
        <f t="shared" si="471"/>
        <v/>
      </c>
      <c r="IX131" s="432" t="str">
        <f t="shared" si="471"/>
        <v/>
      </c>
      <c r="IY131" s="432" t="str">
        <f t="shared" si="471"/>
        <v/>
      </c>
      <c r="IZ131" s="432" t="str">
        <f t="shared" si="471"/>
        <v/>
      </c>
      <c r="JA131" s="432" t="str">
        <f t="shared" si="471"/>
        <v/>
      </c>
      <c r="JB131" s="432" t="str">
        <f t="shared" ref="JB131:JK132" si="472">IFERROR(IF(AND(JB$22&gt;=$M131,JB$22&lt;=$N131),"",IF(JB$22=WORKDAY($N131,1),$A131,"")),"")</f>
        <v/>
      </c>
      <c r="JC131" s="432" t="str">
        <f t="shared" si="472"/>
        <v/>
      </c>
      <c r="JD131" s="432" t="str">
        <f t="shared" si="472"/>
        <v/>
      </c>
      <c r="JE131" s="432" t="str">
        <f t="shared" si="472"/>
        <v/>
      </c>
      <c r="JF131" s="432" t="str">
        <f t="shared" si="472"/>
        <v/>
      </c>
      <c r="JG131" s="432" t="str">
        <f t="shared" si="472"/>
        <v/>
      </c>
      <c r="JH131" s="432" t="str">
        <f t="shared" si="472"/>
        <v/>
      </c>
      <c r="JI131" s="432" t="str">
        <f t="shared" si="472"/>
        <v/>
      </c>
      <c r="JJ131" s="432" t="str">
        <f t="shared" si="472"/>
        <v/>
      </c>
      <c r="JK131" s="432" t="str">
        <f t="shared" si="472"/>
        <v/>
      </c>
      <c r="JL131" s="432" t="str">
        <f t="shared" ref="JL131:JU132" si="473">IFERROR(IF(AND(JL$22&gt;=$M131,JL$22&lt;=$N131),"",IF(JL$22=WORKDAY($N131,1),$A131,"")),"")</f>
        <v/>
      </c>
      <c r="JM131" s="432" t="str">
        <f t="shared" si="473"/>
        <v/>
      </c>
      <c r="JN131" s="432" t="str">
        <f t="shared" si="473"/>
        <v/>
      </c>
      <c r="JO131" s="432" t="str">
        <f t="shared" si="473"/>
        <v/>
      </c>
      <c r="JP131" s="432" t="str">
        <f t="shared" si="473"/>
        <v/>
      </c>
      <c r="JQ131" s="432" t="str">
        <f t="shared" si="473"/>
        <v/>
      </c>
      <c r="JR131" s="432" t="str">
        <f t="shared" si="473"/>
        <v/>
      </c>
      <c r="JS131" s="432" t="str">
        <f t="shared" si="473"/>
        <v/>
      </c>
      <c r="JT131" s="432" t="str">
        <f t="shared" si="473"/>
        <v/>
      </c>
      <c r="JU131" s="432" t="str">
        <f t="shared" si="473"/>
        <v/>
      </c>
      <c r="JV131" s="432" t="str">
        <f t="shared" ref="JV131:KC132" si="474">IFERROR(IF(AND(JV$22&gt;=$M131,JV$22&lt;=$N131),"",IF(JV$22=WORKDAY($N131,1),$A131,"")),"")</f>
        <v/>
      </c>
      <c r="JW131" s="432" t="str">
        <f t="shared" si="474"/>
        <v/>
      </c>
      <c r="JX131" s="432" t="str">
        <f t="shared" si="474"/>
        <v/>
      </c>
      <c r="JY131" s="432" t="str">
        <f t="shared" si="474"/>
        <v/>
      </c>
      <c r="JZ131" s="432" t="str">
        <f t="shared" si="474"/>
        <v/>
      </c>
      <c r="KA131" s="432" t="str">
        <f t="shared" si="474"/>
        <v/>
      </c>
      <c r="KB131" s="432" t="str">
        <f t="shared" si="474"/>
        <v/>
      </c>
      <c r="KC131" s="432" t="str">
        <f t="shared" si="474"/>
        <v/>
      </c>
      <c r="KD131" s="432" t="str">
        <f t="shared" si="445"/>
        <v/>
      </c>
      <c r="KE131" s="432" t="str">
        <f t="shared" si="445"/>
        <v/>
      </c>
      <c r="KF131" s="432" t="str">
        <f t="shared" si="445"/>
        <v/>
      </c>
      <c r="KG131" s="432" t="str">
        <f t="shared" si="445"/>
        <v/>
      </c>
      <c r="KH131" s="432" t="str">
        <f t="shared" si="445"/>
        <v/>
      </c>
      <c r="KI131" s="432" t="str">
        <f t="shared" si="445"/>
        <v/>
      </c>
      <c r="KJ131" s="432" t="str">
        <f t="shared" si="445"/>
        <v/>
      </c>
      <c r="KK131" s="432" t="str">
        <f t="shared" si="445"/>
        <v/>
      </c>
      <c r="KL131" s="432" t="str">
        <f t="shared" si="445"/>
        <v/>
      </c>
      <c r="KM131" s="432" t="str">
        <f t="shared" si="445"/>
        <v/>
      </c>
      <c r="KN131" s="432" t="str">
        <f t="shared" si="445"/>
        <v/>
      </c>
      <c r="KO131" s="432" t="str">
        <f t="shared" si="445"/>
        <v/>
      </c>
      <c r="KP131" s="432" t="str">
        <f t="shared" si="445"/>
        <v/>
      </c>
      <c r="KQ131" s="432" t="str">
        <f t="shared" si="445"/>
        <v/>
      </c>
      <c r="KR131" s="432" t="str">
        <f t="shared" si="445"/>
        <v/>
      </c>
      <c r="KS131" s="432" t="str">
        <f t="shared" si="445"/>
        <v/>
      </c>
      <c r="KT131" s="432" t="str">
        <f t="shared" si="426"/>
        <v/>
      </c>
      <c r="KU131" s="432" t="str">
        <f t="shared" si="426"/>
        <v/>
      </c>
      <c r="KV131" s="432" t="str">
        <f t="shared" si="426"/>
        <v/>
      </c>
      <c r="KW131" s="432" t="str">
        <f t="shared" si="426"/>
        <v/>
      </c>
      <c r="KX131" s="432" t="str">
        <f t="shared" si="426"/>
        <v/>
      </c>
      <c r="KY131" s="432" t="str">
        <f t="shared" si="426"/>
        <v/>
      </c>
      <c r="KZ131" s="432" t="str">
        <f t="shared" si="426"/>
        <v/>
      </c>
      <c r="LA131" s="432" t="str">
        <f t="shared" si="426"/>
        <v/>
      </c>
      <c r="LB131" s="432" t="str">
        <f t="shared" si="426"/>
        <v/>
      </c>
      <c r="LC131" s="432" t="str">
        <f t="shared" si="426"/>
        <v/>
      </c>
      <c r="LD131" s="432" t="str">
        <f t="shared" si="427"/>
        <v/>
      </c>
      <c r="LE131" s="432" t="str">
        <f t="shared" si="427"/>
        <v/>
      </c>
      <c r="LF131" s="432" t="str">
        <f t="shared" si="427"/>
        <v/>
      </c>
      <c r="LG131" s="432" t="str">
        <f t="shared" si="427"/>
        <v/>
      </c>
      <c r="LH131" s="432" t="str">
        <f t="shared" si="427"/>
        <v/>
      </c>
      <c r="LI131" s="432" t="str">
        <f t="shared" si="427"/>
        <v/>
      </c>
      <c r="LJ131" s="432" t="str">
        <f t="shared" si="427"/>
        <v/>
      </c>
      <c r="LK131" s="432" t="str">
        <f t="shared" si="427"/>
        <v/>
      </c>
      <c r="LL131" s="432" t="str">
        <f t="shared" si="427"/>
        <v/>
      </c>
      <c r="LM131" s="432" t="str">
        <f t="shared" si="427"/>
        <v/>
      </c>
      <c r="LN131" s="432" t="str">
        <f t="shared" si="428"/>
        <v/>
      </c>
      <c r="LO131" s="432" t="str">
        <f t="shared" si="428"/>
        <v/>
      </c>
      <c r="LP131" s="432" t="str">
        <f t="shared" si="428"/>
        <v/>
      </c>
      <c r="LQ131" s="432" t="str">
        <f t="shared" si="428"/>
        <v/>
      </c>
      <c r="LR131" s="432" t="str">
        <f t="shared" si="428"/>
        <v/>
      </c>
      <c r="LS131" s="432" t="str">
        <f t="shared" si="428"/>
        <v/>
      </c>
      <c r="LT131" s="432" t="str">
        <f t="shared" si="428"/>
        <v/>
      </c>
      <c r="LU131" s="432" t="str">
        <f t="shared" si="428"/>
        <v/>
      </c>
      <c r="LV131" s="432" t="str">
        <f t="shared" si="428"/>
        <v/>
      </c>
      <c r="LW131" s="432" t="str">
        <f t="shared" si="428"/>
        <v/>
      </c>
      <c r="LX131" s="432" t="str">
        <f t="shared" si="429"/>
        <v/>
      </c>
      <c r="LY131" s="432" t="str">
        <f t="shared" si="429"/>
        <v/>
      </c>
      <c r="LZ131" s="432" t="str">
        <f t="shared" si="429"/>
        <v/>
      </c>
      <c r="MA131" s="432" t="str">
        <f t="shared" si="429"/>
        <v/>
      </c>
      <c r="MB131" s="432" t="str">
        <f t="shared" si="429"/>
        <v/>
      </c>
      <c r="MC131" s="432" t="str">
        <f t="shared" si="429"/>
        <v/>
      </c>
      <c r="MD131" s="432" t="str">
        <f t="shared" si="430"/>
        <v/>
      </c>
      <c r="ME131" s="432" t="str">
        <f t="shared" si="430"/>
        <v/>
      </c>
      <c r="MF131" s="432" t="str">
        <f t="shared" si="430"/>
        <v/>
      </c>
      <c r="MG131" s="432" t="str">
        <f t="shared" si="430"/>
        <v/>
      </c>
      <c r="MH131" s="432" t="str">
        <f t="shared" si="430"/>
        <v/>
      </c>
      <c r="MI131" s="432" t="str">
        <f t="shared" si="430"/>
        <v/>
      </c>
      <c r="MJ131" s="432" t="str">
        <f t="shared" si="430"/>
        <v/>
      </c>
      <c r="MK131" s="432" t="str">
        <f t="shared" si="430"/>
        <v/>
      </c>
      <c r="ML131" s="432" t="str">
        <f t="shared" si="430"/>
        <v/>
      </c>
      <c r="MM131" s="432" t="str">
        <f t="shared" si="430"/>
        <v/>
      </c>
      <c r="MN131" s="432" t="str">
        <f t="shared" si="430"/>
        <v/>
      </c>
      <c r="MO131" s="432" t="str">
        <f t="shared" si="430"/>
        <v/>
      </c>
      <c r="MP131" s="432" t="str">
        <f t="shared" si="430"/>
        <v/>
      </c>
      <c r="MQ131" s="432" t="str">
        <f t="shared" si="430"/>
        <v/>
      </c>
      <c r="MR131" s="432" t="str">
        <f t="shared" si="430"/>
        <v/>
      </c>
      <c r="MS131" s="432" t="str">
        <f t="shared" si="430"/>
        <v/>
      </c>
      <c r="MT131" s="432" t="str">
        <f t="shared" si="449"/>
        <v/>
      </c>
      <c r="MU131" s="432" t="str">
        <f t="shared" si="449"/>
        <v/>
      </c>
      <c r="MV131" s="432" t="str">
        <f t="shared" si="449"/>
        <v/>
      </c>
      <c r="MW131" s="432" t="str">
        <f t="shared" si="449"/>
        <v/>
      </c>
      <c r="MX131" s="432" t="str">
        <f t="shared" si="449"/>
        <v/>
      </c>
      <c r="MY131" s="432" t="str">
        <f t="shared" si="449"/>
        <v/>
      </c>
      <c r="MZ131" s="432" t="str">
        <f t="shared" si="449"/>
        <v/>
      </c>
      <c r="NA131" s="432" t="str">
        <f t="shared" si="449"/>
        <v/>
      </c>
      <c r="NB131" s="432" t="str">
        <f t="shared" si="449"/>
        <v/>
      </c>
      <c r="NC131" s="432" t="str">
        <f t="shared" si="449"/>
        <v/>
      </c>
      <c r="ND131" s="432" t="str">
        <f t="shared" si="450"/>
        <v/>
      </c>
      <c r="NE131" s="432" t="str">
        <f t="shared" si="450"/>
        <v/>
      </c>
      <c r="NF131" s="432" t="str">
        <f t="shared" si="450"/>
        <v/>
      </c>
      <c r="NG131" s="432" t="str">
        <f t="shared" si="450"/>
        <v/>
      </c>
      <c r="NH131" s="432" t="str">
        <f t="shared" si="450"/>
        <v/>
      </c>
      <c r="NI131" s="432" t="str">
        <f t="shared" si="450"/>
        <v/>
      </c>
      <c r="NJ131" s="432" t="str">
        <f t="shared" si="450"/>
        <v/>
      </c>
      <c r="NK131" s="432" t="str">
        <f t="shared" si="450"/>
        <v/>
      </c>
      <c r="NL131" s="432" t="str">
        <f t="shared" si="450"/>
        <v/>
      </c>
      <c r="NM131" s="432" t="str">
        <f t="shared" si="450"/>
        <v/>
      </c>
      <c r="NN131" s="432" t="str">
        <f t="shared" si="451"/>
        <v/>
      </c>
      <c r="NO131" s="432" t="str">
        <f t="shared" si="451"/>
        <v/>
      </c>
      <c r="NP131" s="432" t="str">
        <f t="shared" si="451"/>
        <v/>
      </c>
      <c r="NQ131" s="432" t="str">
        <f t="shared" si="451"/>
        <v/>
      </c>
      <c r="NR131" s="432" t="str">
        <f t="shared" si="451"/>
        <v/>
      </c>
      <c r="NS131" s="432" t="str">
        <f t="shared" si="451"/>
        <v/>
      </c>
      <c r="NT131" s="432" t="str">
        <f t="shared" si="451"/>
        <v/>
      </c>
      <c r="NU131" s="432" t="str">
        <f t="shared" si="451"/>
        <v/>
      </c>
      <c r="NV131" s="432" t="str">
        <f t="shared" si="451"/>
        <v/>
      </c>
      <c r="NW131" s="432" t="str">
        <f t="shared" si="451"/>
        <v/>
      </c>
      <c r="NX131" s="432" t="str">
        <f t="shared" si="452"/>
        <v/>
      </c>
      <c r="NY131" s="432" t="str">
        <f t="shared" si="452"/>
        <v/>
      </c>
      <c r="NZ131" s="432" t="str">
        <f t="shared" si="452"/>
        <v/>
      </c>
      <c r="OA131" s="432" t="str">
        <f t="shared" si="452"/>
        <v/>
      </c>
      <c r="OB131" s="432" t="str">
        <f t="shared" si="452"/>
        <v/>
      </c>
      <c r="OC131" s="432" t="str">
        <f t="shared" si="452"/>
        <v/>
      </c>
      <c r="OD131" s="432" t="str">
        <f t="shared" si="452"/>
        <v/>
      </c>
      <c r="OE131" s="432" t="str">
        <f t="shared" si="452"/>
        <v/>
      </c>
      <c r="OF131" s="432" t="str">
        <f t="shared" si="452"/>
        <v/>
      </c>
      <c r="OG131" s="432" t="str">
        <f t="shared" si="452"/>
        <v/>
      </c>
      <c r="OH131" s="432" t="str">
        <f t="shared" si="453"/>
        <v/>
      </c>
      <c r="OI131" s="432" t="str">
        <f t="shared" si="453"/>
        <v/>
      </c>
      <c r="OJ131" s="432" t="str">
        <f t="shared" si="453"/>
        <v/>
      </c>
      <c r="OK131" s="432" t="str">
        <f t="shared" si="453"/>
        <v/>
      </c>
      <c r="OL131" s="432" t="str">
        <f t="shared" si="453"/>
        <v/>
      </c>
      <c r="OM131" s="432" t="str">
        <f t="shared" si="453"/>
        <v/>
      </c>
      <c r="ON131" s="432" t="str">
        <f t="shared" si="453"/>
        <v/>
      </c>
      <c r="OO131" s="432" t="str">
        <f t="shared" si="453"/>
        <v/>
      </c>
      <c r="OP131" s="432" t="str">
        <f t="shared" si="453"/>
        <v/>
      </c>
      <c r="OQ131" s="432" t="str">
        <f t="shared" si="453"/>
        <v/>
      </c>
      <c r="OR131" s="432" t="str">
        <f t="shared" si="453"/>
        <v/>
      </c>
      <c r="OS131" s="432" t="str">
        <f t="shared" si="453"/>
        <v/>
      </c>
      <c r="OT131" s="432" t="str">
        <f t="shared" si="453"/>
        <v/>
      </c>
      <c r="OU131" s="432" t="str">
        <f t="shared" si="453"/>
        <v/>
      </c>
      <c r="OV131" s="432" t="str">
        <f t="shared" si="453"/>
        <v/>
      </c>
      <c r="OW131" s="432" t="str">
        <f t="shared" si="453"/>
        <v/>
      </c>
      <c r="OX131" s="432" t="str">
        <f t="shared" si="448"/>
        <v/>
      </c>
      <c r="OY131" s="432" t="str">
        <f t="shared" si="448"/>
        <v/>
      </c>
      <c r="OZ131" s="432" t="str">
        <f t="shared" si="448"/>
        <v/>
      </c>
      <c r="PA131" s="432" t="str">
        <f t="shared" si="448"/>
        <v/>
      </c>
      <c r="PB131" s="432" t="str">
        <f t="shared" si="448"/>
        <v/>
      </c>
      <c r="PC131" s="432" t="str">
        <f t="shared" si="448"/>
        <v/>
      </c>
      <c r="PD131" s="432" t="str">
        <f t="shared" si="448"/>
        <v/>
      </c>
      <c r="PE131" s="432" t="str">
        <f t="shared" si="448"/>
        <v/>
      </c>
    </row>
    <row r="132" spans="1:421" ht="15.6">
      <c r="A132" s="549"/>
      <c r="B132" s="550"/>
      <c r="C132" s="948"/>
      <c r="D132" s="550"/>
      <c r="E132" s="554"/>
      <c r="F132" s="550"/>
      <c r="G132" s="551"/>
      <c r="H132" s="552"/>
      <c r="I132" s="553"/>
      <c r="J132" s="554"/>
      <c r="K132" s="554" t="str">
        <f t="shared" si="284"/>
        <v/>
      </c>
      <c r="L132" s="657" t="str">
        <f t="shared" si="285"/>
        <v/>
      </c>
      <c r="M132" s="952" t="str">
        <f t="shared" si="405"/>
        <v/>
      </c>
      <c r="N132" s="952" t="str">
        <f t="shared" si="286"/>
        <v/>
      </c>
      <c r="O132" s="1487"/>
      <c r="P132" s="1487"/>
      <c r="Q132" s="98"/>
      <c r="R132" s="167" t="str">
        <f t="shared" si="287"/>
        <v/>
      </c>
      <c r="S132" s="167" t="str">
        <f t="shared" si="288"/>
        <v/>
      </c>
      <c r="T132" s="167" t="str">
        <f t="shared" si="289"/>
        <v/>
      </c>
      <c r="U132" s="167" t="str">
        <f t="shared" si="290"/>
        <v/>
      </c>
      <c r="V132" s="85" t="s">
        <v>733</v>
      </c>
      <c r="W132" s="450">
        <v>17.166666666666671</v>
      </c>
      <c r="X132" s="167" t="str">
        <f t="shared" si="291"/>
        <v/>
      </c>
      <c r="Y132" s="167" t="str">
        <f t="shared" si="292"/>
        <v/>
      </c>
      <c r="Z132" s="167" t="str">
        <f t="shared" si="293"/>
        <v/>
      </c>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432" t="str">
        <f t="shared" si="467"/>
        <v/>
      </c>
      <c r="AX132" s="432" t="str">
        <f t="shared" si="467"/>
        <v/>
      </c>
      <c r="AY132" s="432" t="str">
        <f t="shared" si="467"/>
        <v/>
      </c>
      <c r="AZ132" s="432" t="str">
        <f t="shared" si="467"/>
        <v/>
      </c>
      <c r="BA132" s="432" t="str">
        <f t="shared" si="467"/>
        <v/>
      </c>
      <c r="BB132" s="432" t="str">
        <f t="shared" si="467"/>
        <v/>
      </c>
      <c r="BC132" s="432" t="str">
        <f t="shared" si="467"/>
        <v/>
      </c>
      <c r="BD132" s="432" t="str">
        <f t="shared" si="467"/>
        <v/>
      </c>
      <c r="BE132" s="432" t="str">
        <f t="shared" si="467"/>
        <v/>
      </c>
      <c r="BF132" s="432" t="str">
        <f t="shared" si="467"/>
        <v/>
      </c>
      <c r="BG132" s="432" t="str">
        <f t="shared" si="467"/>
        <v/>
      </c>
      <c r="BH132" s="432" t="str">
        <f t="shared" si="467"/>
        <v/>
      </c>
      <c r="BI132" s="432" t="str">
        <f t="shared" si="467"/>
        <v/>
      </c>
      <c r="BJ132" s="432" t="str">
        <f t="shared" si="467"/>
        <v/>
      </c>
      <c r="BK132" s="432" t="str">
        <f t="shared" si="467"/>
        <v/>
      </c>
      <c r="BL132" s="432" t="str">
        <f t="shared" si="467"/>
        <v/>
      </c>
      <c r="BM132" s="432" t="str">
        <f t="shared" si="455"/>
        <v/>
      </c>
      <c r="BN132" s="432" t="str">
        <f t="shared" si="455"/>
        <v/>
      </c>
      <c r="BO132" s="432" t="str">
        <f t="shared" si="455"/>
        <v/>
      </c>
      <c r="BP132" s="432" t="str">
        <f t="shared" si="455"/>
        <v/>
      </c>
      <c r="BQ132" s="432" t="str">
        <f t="shared" si="455"/>
        <v/>
      </c>
      <c r="BR132" s="432" t="str">
        <f t="shared" si="455"/>
        <v/>
      </c>
      <c r="BS132" s="432" t="str">
        <f t="shared" si="455"/>
        <v/>
      </c>
      <c r="BT132" s="432" t="str">
        <f t="shared" si="455"/>
        <v/>
      </c>
      <c r="BU132" s="432" t="str">
        <f t="shared" si="455"/>
        <v/>
      </c>
      <c r="BV132" s="432" t="str">
        <f t="shared" si="455"/>
        <v/>
      </c>
      <c r="BW132" s="432" t="str">
        <f t="shared" si="455"/>
        <v/>
      </c>
      <c r="BX132" s="432" t="str">
        <f t="shared" si="455"/>
        <v/>
      </c>
      <c r="BY132" s="432" t="str">
        <f t="shared" si="455"/>
        <v/>
      </c>
      <c r="BZ132" s="432" t="str">
        <f t="shared" si="455"/>
        <v/>
      </c>
      <c r="CA132" s="432" t="str">
        <f t="shared" si="455"/>
        <v/>
      </c>
      <c r="CB132" s="432" t="str">
        <f t="shared" si="456"/>
        <v/>
      </c>
      <c r="CC132" s="432" t="str">
        <f t="shared" si="456"/>
        <v/>
      </c>
      <c r="CD132" s="432" t="str">
        <f t="shared" si="456"/>
        <v/>
      </c>
      <c r="CE132" s="432" t="str">
        <f t="shared" si="456"/>
        <v/>
      </c>
      <c r="CF132" s="432" t="str">
        <f t="shared" si="456"/>
        <v/>
      </c>
      <c r="CG132" s="432" t="str">
        <f t="shared" si="456"/>
        <v/>
      </c>
      <c r="CH132" s="432" t="str">
        <f t="shared" si="456"/>
        <v/>
      </c>
      <c r="CI132" s="432" t="str">
        <f t="shared" si="456"/>
        <v/>
      </c>
      <c r="CJ132" s="432" t="str">
        <f t="shared" si="456"/>
        <v/>
      </c>
      <c r="CK132" s="432" t="str">
        <f t="shared" si="456"/>
        <v/>
      </c>
      <c r="CL132" s="432" t="str">
        <f t="shared" si="457"/>
        <v/>
      </c>
      <c r="CM132" s="432" t="str">
        <f t="shared" si="457"/>
        <v/>
      </c>
      <c r="CN132" s="432" t="str">
        <f t="shared" si="457"/>
        <v/>
      </c>
      <c r="CO132" s="432" t="str">
        <f t="shared" si="457"/>
        <v/>
      </c>
      <c r="CP132" s="432" t="str">
        <f t="shared" si="457"/>
        <v/>
      </c>
      <c r="CQ132" s="432" t="str">
        <f t="shared" si="457"/>
        <v/>
      </c>
      <c r="CR132" s="432" t="str">
        <f t="shared" si="457"/>
        <v/>
      </c>
      <c r="CS132" s="432" t="str">
        <f t="shared" si="457"/>
        <v/>
      </c>
      <c r="CT132" s="432" t="str">
        <f t="shared" si="457"/>
        <v/>
      </c>
      <c r="CU132" s="432" t="str">
        <f t="shared" si="457"/>
        <v/>
      </c>
      <c r="CV132" s="432" t="str">
        <f t="shared" si="458"/>
        <v/>
      </c>
      <c r="CW132" s="432" t="str">
        <f t="shared" si="458"/>
        <v/>
      </c>
      <c r="CX132" s="432" t="str">
        <f t="shared" si="458"/>
        <v/>
      </c>
      <c r="CY132" s="432" t="str">
        <f t="shared" si="458"/>
        <v/>
      </c>
      <c r="CZ132" s="432" t="str">
        <f t="shared" si="458"/>
        <v/>
      </c>
      <c r="DA132" s="432" t="str">
        <f t="shared" si="458"/>
        <v/>
      </c>
      <c r="DB132" s="432" t="str">
        <f t="shared" si="458"/>
        <v/>
      </c>
      <c r="DC132" s="432" t="str">
        <f t="shared" si="458"/>
        <v/>
      </c>
      <c r="DD132" s="432" t="str">
        <f t="shared" si="458"/>
        <v/>
      </c>
      <c r="DE132" s="432" t="str">
        <f t="shared" si="458"/>
        <v/>
      </c>
      <c r="DF132" s="432" t="str">
        <f t="shared" si="459"/>
        <v/>
      </c>
      <c r="DG132" s="432" t="str">
        <f t="shared" si="459"/>
        <v/>
      </c>
      <c r="DH132" s="432" t="str">
        <f t="shared" si="459"/>
        <v/>
      </c>
      <c r="DI132" s="432" t="str">
        <f t="shared" si="459"/>
        <v/>
      </c>
      <c r="DJ132" s="432" t="str">
        <f t="shared" si="459"/>
        <v/>
      </c>
      <c r="DK132" s="432" t="str">
        <f t="shared" si="459"/>
        <v/>
      </c>
      <c r="DL132" s="432" t="str">
        <f t="shared" si="459"/>
        <v/>
      </c>
      <c r="DM132" s="432" t="str">
        <f t="shared" si="459"/>
        <v/>
      </c>
      <c r="DN132" s="432" t="str">
        <f t="shared" si="459"/>
        <v/>
      </c>
      <c r="DO132" s="432" t="str">
        <f t="shared" si="459"/>
        <v/>
      </c>
      <c r="DP132" s="432" t="str">
        <f t="shared" si="460"/>
        <v/>
      </c>
      <c r="DQ132" s="432" t="str">
        <f t="shared" si="460"/>
        <v/>
      </c>
      <c r="DR132" s="432" t="str">
        <f t="shared" si="460"/>
        <v/>
      </c>
      <c r="DS132" s="432" t="str">
        <f t="shared" si="460"/>
        <v/>
      </c>
      <c r="DT132" s="432" t="str">
        <f t="shared" si="460"/>
        <v/>
      </c>
      <c r="DU132" s="432" t="str">
        <f t="shared" si="460"/>
        <v/>
      </c>
      <c r="DV132" s="432" t="str">
        <f t="shared" si="460"/>
        <v/>
      </c>
      <c r="DW132" s="432" t="str">
        <f t="shared" si="460"/>
        <v/>
      </c>
      <c r="DX132" s="432" t="str">
        <f t="shared" si="460"/>
        <v/>
      </c>
      <c r="DY132" s="432" t="str">
        <f t="shared" si="460"/>
        <v/>
      </c>
      <c r="DZ132" s="432" t="str">
        <f t="shared" si="461"/>
        <v/>
      </c>
      <c r="EA132" s="432" t="str">
        <f t="shared" si="461"/>
        <v/>
      </c>
      <c r="EB132" s="432" t="str">
        <f t="shared" si="461"/>
        <v/>
      </c>
      <c r="EC132" s="432" t="str">
        <f t="shared" si="461"/>
        <v/>
      </c>
      <c r="ED132" s="432" t="str">
        <f t="shared" si="461"/>
        <v/>
      </c>
      <c r="EE132" s="432" t="str">
        <f t="shared" si="461"/>
        <v/>
      </c>
      <c r="EF132" s="432" t="str">
        <f t="shared" si="461"/>
        <v/>
      </c>
      <c r="EG132" s="432" t="str">
        <f t="shared" si="461"/>
        <v/>
      </c>
      <c r="EH132" s="432" t="str">
        <f t="shared" si="461"/>
        <v/>
      </c>
      <c r="EI132" s="432" t="str">
        <f t="shared" si="461"/>
        <v/>
      </c>
      <c r="EJ132" s="432" t="str">
        <f t="shared" si="462"/>
        <v/>
      </c>
      <c r="EK132" s="432" t="str">
        <f t="shared" si="462"/>
        <v/>
      </c>
      <c r="EL132" s="432" t="str">
        <f t="shared" si="462"/>
        <v/>
      </c>
      <c r="EM132" s="432" t="str">
        <f t="shared" si="462"/>
        <v/>
      </c>
      <c r="EN132" s="432" t="str">
        <f t="shared" si="462"/>
        <v/>
      </c>
      <c r="EO132" s="432" t="str">
        <f t="shared" si="462"/>
        <v/>
      </c>
      <c r="EP132" s="432" t="str">
        <f t="shared" si="462"/>
        <v/>
      </c>
      <c r="EQ132" s="432" t="str">
        <f t="shared" si="462"/>
        <v/>
      </c>
      <c r="ER132" s="432" t="str">
        <f t="shared" si="462"/>
        <v/>
      </c>
      <c r="ES132" s="432" t="str">
        <f t="shared" si="462"/>
        <v/>
      </c>
      <c r="ET132" s="432" t="str">
        <f t="shared" si="463"/>
        <v/>
      </c>
      <c r="EU132" s="432" t="str">
        <f t="shared" si="463"/>
        <v/>
      </c>
      <c r="EV132" s="432" t="str">
        <f t="shared" si="463"/>
        <v/>
      </c>
      <c r="EW132" s="432" t="str">
        <f t="shared" si="463"/>
        <v/>
      </c>
      <c r="EX132" s="432" t="str">
        <f t="shared" si="463"/>
        <v/>
      </c>
      <c r="EY132" s="432" t="str">
        <f t="shared" si="463"/>
        <v/>
      </c>
      <c r="EZ132" s="432" t="str">
        <f t="shared" si="463"/>
        <v/>
      </c>
      <c r="FA132" s="432" t="str">
        <f t="shared" si="463"/>
        <v/>
      </c>
      <c r="FB132" s="432" t="str">
        <f t="shared" si="463"/>
        <v/>
      </c>
      <c r="FC132" s="432" t="str">
        <f t="shared" si="463"/>
        <v/>
      </c>
      <c r="FD132" s="432" t="str">
        <f t="shared" si="464"/>
        <v/>
      </c>
      <c r="FE132" s="432" t="str">
        <f t="shared" si="464"/>
        <v/>
      </c>
      <c r="FF132" s="432" t="str">
        <f t="shared" si="464"/>
        <v/>
      </c>
      <c r="FG132" s="432" t="str">
        <f t="shared" si="464"/>
        <v/>
      </c>
      <c r="FH132" s="432" t="str">
        <f t="shared" si="464"/>
        <v/>
      </c>
      <c r="FI132" s="432" t="str">
        <f t="shared" si="464"/>
        <v/>
      </c>
      <c r="FJ132" s="432" t="str">
        <f t="shared" si="464"/>
        <v/>
      </c>
      <c r="FK132" s="432" t="str">
        <f t="shared" si="464"/>
        <v/>
      </c>
      <c r="FL132" s="432" t="str">
        <f t="shared" si="464"/>
        <v/>
      </c>
      <c r="FM132" s="432" t="str">
        <f t="shared" si="464"/>
        <v/>
      </c>
      <c r="FN132" s="432" t="str">
        <f t="shared" si="465"/>
        <v/>
      </c>
      <c r="FO132" s="432" t="str">
        <f t="shared" si="465"/>
        <v/>
      </c>
      <c r="FP132" s="432" t="str">
        <f t="shared" si="465"/>
        <v/>
      </c>
      <c r="FQ132" s="432" t="str">
        <f t="shared" si="465"/>
        <v/>
      </c>
      <c r="FR132" s="432" t="str">
        <f t="shared" si="465"/>
        <v/>
      </c>
      <c r="FS132" s="432" t="str">
        <f t="shared" si="465"/>
        <v/>
      </c>
      <c r="FT132" s="432" t="str">
        <f t="shared" si="465"/>
        <v/>
      </c>
      <c r="FU132" s="432" t="str">
        <f t="shared" si="465"/>
        <v/>
      </c>
      <c r="FV132" s="432" t="str">
        <f t="shared" si="465"/>
        <v/>
      </c>
      <c r="FW132" s="432" t="str">
        <f t="shared" si="465"/>
        <v/>
      </c>
      <c r="FX132" s="432" t="str">
        <f t="shared" si="466"/>
        <v/>
      </c>
      <c r="FY132" s="432" t="str">
        <f t="shared" si="466"/>
        <v/>
      </c>
      <c r="FZ132" s="432" t="str">
        <f t="shared" si="466"/>
        <v/>
      </c>
      <c r="GA132" s="432" t="str">
        <f t="shared" si="466"/>
        <v/>
      </c>
      <c r="GB132" s="432" t="str">
        <f t="shared" si="466"/>
        <v/>
      </c>
      <c r="GC132" s="432" t="str">
        <f t="shared" si="466"/>
        <v/>
      </c>
      <c r="GD132" s="432" t="str">
        <f t="shared" si="466"/>
        <v/>
      </c>
      <c r="GE132" s="432" t="str">
        <f t="shared" si="466"/>
        <v/>
      </c>
      <c r="GF132" s="432" t="str">
        <f t="shared" si="466"/>
        <v/>
      </c>
      <c r="GG132" s="432" t="str">
        <f t="shared" si="466"/>
        <v/>
      </c>
      <c r="GH132" s="432" t="str">
        <f t="shared" si="466"/>
        <v/>
      </c>
      <c r="GI132" s="432" t="str">
        <f t="shared" si="466"/>
        <v/>
      </c>
      <c r="GJ132" s="432" t="str">
        <f t="shared" si="466"/>
        <v/>
      </c>
      <c r="GK132" s="432" t="str">
        <f t="shared" si="466"/>
        <v/>
      </c>
      <c r="GL132" s="432" t="str">
        <f t="shared" si="466"/>
        <v/>
      </c>
      <c r="GM132" s="432" t="str">
        <f t="shared" si="421"/>
        <v/>
      </c>
      <c r="GN132" s="432" t="str">
        <f t="shared" si="421"/>
        <v/>
      </c>
      <c r="GO132" s="432" t="str">
        <f t="shared" si="421"/>
        <v/>
      </c>
      <c r="GP132" s="432" t="str">
        <f t="shared" si="421"/>
        <v/>
      </c>
      <c r="GQ132" s="432" t="str">
        <f t="shared" si="421"/>
        <v/>
      </c>
      <c r="GR132" s="432" t="str">
        <f t="shared" si="421"/>
        <v/>
      </c>
      <c r="GS132" s="432" t="str">
        <f t="shared" si="421"/>
        <v/>
      </c>
      <c r="GT132" s="432" t="str">
        <f t="shared" si="421"/>
        <v/>
      </c>
      <c r="GU132" s="432" t="str">
        <f t="shared" si="421"/>
        <v/>
      </c>
      <c r="GV132" s="432" t="str">
        <f t="shared" si="421"/>
        <v/>
      </c>
      <c r="GW132" s="432" t="str">
        <f t="shared" si="421"/>
        <v/>
      </c>
      <c r="GX132" s="432" t="str">
        <f t="shared" si="421"/>
        <v/>
      </c>
      <c r="GY132" s="432" t="str">
        <f t="shared" si="421"/>
        <v/>
      </c>
      <c r="GZ132" s="432" t="str">
        <f t="shared" si="421"/>
        <v/>
      </c>
      <c r="HA132" s="432" t="str">
        <f t="shared" si="421"/>
        <v/>
      </c>
      <c r="HB132" s="432" t="str">
        <f t="shared" si="421"/>
        <v/>
      </c>
      <c r="HC132" s="432" t="str">
        <f t="shared" ref="HC132:HN140" si="475">IFERROR(IF(AND(HC$22&gt;=$M132,HC$22&lt;=$N132),"",IF(HC$22=WORKDAY($N132,1),$A132,"")),"")</f>
        <v/>
      </c>
      <c r="HD132" s="432" t="str">
        <f t="shared" si="475"/>
        <v/>
      </c>
      <c r="HE132" s="432" t="str">
        <f t="shared" si="475"/>
        <v/>
      </c>
      <c r="HF132" s="432" t="str">
        <f t="shared" si="475"/>
        <v/>
      </c>
      <c r="HG132" s="432" t="str">
        <f t="shared" si="475"/>
        <v/>
      </c>
      <c r="HH132" s="432" t="str">
        <f t="shared" si="475"/>
        <v/>
      </c>
      <c r="HI132" s="432" t="str">
        <f t="shared" si="475"/>
        <v/>
      </c>
      <c r="HJ132" s="432" t="str">
        <f t="shared" si="475"/>
        <v/>
      </c>
      <c r="HK132" s="432" t="str">
        <f t="shared" si="475"/>
        <v/>
      </c>
      <c r="HL132" s="432" t="str">
        <f t="shared" si="475"/>
        <v/>
      </c>
      <c r="HM132" s="432" t="str">
        <f t="shared" si="475"/>
        <v/>
      </c>
      <c r="HN132" s="432" t="str">
        <f t="shared" si="475"/>
        <v/>
      </c>
      <c r="HO132" s="432" t="str">
        <f t="shared" ref="HO132:ID144" si="476">IFERROR(IF(AND(HO$22&gt;=$M132,HO$22&lt;=$N132),"",IF(HO$22=WORKDAY($N132,1),$A132,"")),"")</f>
        <v/>
      </c>
      <c r="HP132" s="432" t="str">
        <f t="shared" si="476"/>
        <v/>
      </c>
      <c r="HQ132" s="432" t="str">
        <f t="shared" si="476"/>
        <v/>
      </c>
      <c r="HR132" s="432" t="str">
        <f t="shared" si="476"/>
        <v/>
      </c>
      <c r="HS132" s="432" t="str">
        <f t="shared" si="476"/>
        <v/>
      </c>
      <c r="HT132" s="432" t="str">
        <f t="shared" si="476"/>
        <v/>
      </c>
      <c r="HU132" s="432" t="str">
        <f t="shared" si="476"/>
        <v/>
      </c>
      <c r="HV132" s="432" t="str">
        <f t="shared" si="476"/>
        <v/>
      </c>
      <c r="HW132" s="432" t="str">
        <f t="shared" si="476"/>
        <v/>
      </c>
      <c r="HX132" s="432" t="str">
        <f t="shared" si="476"/>
        <v/>
      </c>
      <c r="HY132" s="432" t="str">
        <f t="shared" si="476"/>
        <v/>
      </c>
      <c r="HZ132" s="432" t="str">
        <f t="shared" si="476"/>
        <v/>
      </c>
      <c r="IA132" s="432" t="str">
        <f t="shared" si="476"/>
        <v/>
      </c>
      <c r="IB132" s="432" t="str">
        <f t="shared" si="476"/>
        <v/>
      </c>
      <c r="IC132" s="432" t="str">
        <f t="shared" si="476"/>
        <v/>
      </c>
      <c r="ID132" s="432" t="str">
        <f t="shared" si="476"/>
        <v/>
      </c>
      <c r="IE132" s="432" t="str">
        <f t="shared" si="469"/>
        <v/>
      </c>
      <c r="IF132" s="432" t="str">
        <f t="shared" si="469"/>
        <v/>
      </c>
      <c r="IG132" s="432" t="str">
        <f t="shared" si="469"/>
        <v/>
      </c>
      <c r="IH132" s="432" t="str">
        <f t="shared" si="470"/>
        <v/>
      </c>
      <c r="II132" s="432" t="str">
        <f t="shared" si="470"/>
        <v/>
      </c>
      <c r="IJ132" s="432" t="str">
        <f t="shared" si="470"/>
        <v/>
      </c>
      <c r="IK132" s="432" t="str">
        <f t="shared" si="470"/>
        <v/>
      </c>
      <c r="IL132" s="432" t="str">
        <f t="shared" si="470"/>
        <v/>
      </c>
      <c r="IM132" s="432" t="str">
        <f t="shared" si="470"/>
        <v/>
      </c>
      <c r="IN132" s="432" t="str">
        <f t="shared" si="470"/>
        <v/>
      </c>
      <c r="IO132" s="432" t="str">
        <f t="shared" si="470"/>
        <v/>
      </c>
      <c r="IP132" s="432" t="str">
        <f t="shared" si="470"/>
        <v/>
      </c>
      <c r="IQ132" s="432" t="str">
        <f t="shared" si="470"/>
        <v/>
      </c>
      <c r="IR132" s="432" t="str">
        <f t="shared" si="471"/>
        <v/>
      </c>
      <c r="IS132" s="432" t="str">
        <f t="shared" si="471"/>
        <v/>
      </c>
      <c r="IT132" s="432" t="str">
        <f t="shared" si="471"/>
        <v/>
      </c>
      <c r="IU132" s="432" t="str">
        <f t="shared" si="471"/>
        <v/>
      </c>
      <c r="IV132" s="432" t="str">
        <f t="shared" si="471"/>
        <v/>
      </c>
      <c r="IW132" s="432" t="str">
        <f t="shared" si="471"/>
        <v/>
      </c>
      <c r="IX132" s="432" t="str">
        <f t="shared" si="471"/>
        <v/>
      </c>
      <c r="IY132" s="432" t="str">
        <f t="shared" si="471"/>
        <v/>
      </c>
      <c r="IZ132" s="432" t="str">
        <f t="shared" si="471"/>
        <v/>
      </c>
      <c r="JA132" s="432" t="str">
        <f t="shared" si="471"/>
        <v/>
      </c>
      <c r="JB132" s="432" t="str">
        <f t="shared" si="472"/>
        <v/>
      </c>
      <c r="JC132" s="432" t="str">
        <f t="shared" si="472"/>
        <v/>
      </c>
      <c r="JD132" s="432" t="str">
        <f t="shared" si="472"/>
        <v/>
      </c>
      <c r="JE132" s="432" t="str">
        <f t="shared" si="472"/>
        <v/>
      </c>
      <c r="JF132" s="432" t="str">
        <f t="shared" si="472"/>
        <v/>
      </c>
      <c r="JG132" s="432" t="str">
        <f t="shared" si="472"/>
        <v/>
      </c>
      <c r="JH132" s="432" t="str">
        <f t="shared" si="472"/>
        <v/>
      </c>
      <c r="JI132" s="432" t="str">
        <f t="shared" si="472"/>
        <v/>
      </c>
      <c r="JJ132" s="432" t="str">
        <f t="shared" si="472"/>
        <v/>
      </c>
      <c r="JK132" s="432" t="str">
        <f t="shared" si="472"/>
        <v/>
      </c>
      <c r="JL132" s="432" t="str">
        <f t="shared" si="473"/>
        <v/>
      </c>
      <c r="JM132" s="432" t="str">
        <f t="shared" si="473"/>
        <v/>
      </c>
      <c r="JN132" s="432" t="str">
        <f t="shared" si="473"/>
        <v/>
      </c>
      <c r="JO132" s="432" t="str">
        <f t="shared" si="473"/>
        <v/>
      </c>
      <c r="JP132" s="432" t="str">
        <f t="shared" si="473"/>
        <v/>
      </c>
      <c r="JQ132" s="432" t="str">
        <f t="shared" si="473"/>
        <v/>
      </c>
      <c r="JR132" s="432" t="str">
        <f t="shared" si="473"/>
        <v/>
      </c>
      <c r="JS132" s="432" t="str">
        <f t="shared" si="473"/>
        <v/>
      </c>
      <c r="JT132" s="432" t="str">
        <f t="shared" si="473"/>
        <v/>
      </c>
      <c r="JU132" s="432" t="str">
        <f t="shared" si="473"/>
        <v/>
      </c>
      <c r="JV132" s="432" t="str">
        <f t="shared" si="474"/>
        <v/>
      </c>
      <c r="JW132" s="432" t="str">
        <f t="shared" si="474"/>
        <v/>
      </c>
      <c r="JX132" s="432" t="str">
        <f t="shared" si="474"/>
        <v/>
      </c>
      <c r="JY132" s="432" t="str">
        <f t="shared" si="474"/>
        <v/>
      </c>
      <c r="JZ132" s="432" t="str">
        <f t="shared" si="474"/>
        <v/>
      </c>
      <c r="KA132" s="432" t="str">
        <f t="shared" si="474"/>
        <v/>
      </c>
      <c r="KB132" s="432" t="str">
        <f t="shared" si="474"/>
        <v/>
      </c>
      <c r="KC132" s="432" t="str">
        <f t="shared" si="474"/>
        <v/>
      </c>
      <c r="KD132" s="432" t="str">
        <f t="shared" si="445"/>
        <v/>
      </c>
      <c r="KE132" s="432" t="str">
        <f t="shared" si="445"/>
        <v/>
      </c>
      <c r="KF132" s="432" t="str">
        <f t="shared" si="445"/>
        <v/>
      </c>
      <c r="KG132" s="432" t="str">
        <f t="shared" si="445"/>
        <v/>
      </c>
      <c r="KH132" s="432" t="str">
        <f t="shared" si="445"/>
        <v/>
      </c>
      <c r="KI132" s="432" t="str">
        <f t="shared" si="445"/>
        <v/>
      </c>
      <c r="KJ132" s="432" t="str">
        <f t="shared" si="445"/>
        <v/>
      </c>
      <c r="KK132" s="432" t="str">
        <f t="shared" si="445"/>
        <v/>
      </c>
      <c r="KL132" s="432" t="str">
        <f t="shared" si="445"/>
        <v/>
      </c>
      <c r="KM132" s="432" t="str">
        <f t="shared" si="445"/>
        <v/>
      </c>
      <c r="KN132" s="432" t="str">
        <f t="shared" si="445"/>
        <v/>
      </c>
      <c r="KO132" s="432" t="str">
        <f t="shared" si="445"/>
        <v/>
      </c>
      <c r="KP132" s="432" t="str">
        <f t="shared" si="445"/>
        <v/>
      </c>
      <c r="KQ132" s="432" t="str">
        <f t="shared" si="445"/>
        <v/>
      </c>
      <c r="KR132" s="432" t="str">
        <f t="shared" si="445"/>
        <v/>
      </c>
      <c r="KS132" s="432" t="str">
        <f t="shared" si="445"/>
        <v/>
      </c>
      <c r="KT132" s="432" t="str">
        <f t="shared" si="426"/>
        <v/>
      </c>
      <c r="KU132" s="432" t="str">
        <f t="shared" si="426"/>
        <v/>
      </c>
      <c r="KV132" s="432" t="str">
        <f t="shared" si="426"/>
        <v/>
      </c>
      <c r="KW132" s="432" t="str">
        <f t="shared" si="426"/>
        <v/>
      </c>
      <c r="KX132" s="432" t="str">
        <f t="shared" si="426"/>
        <v/>
      </c>
      <c r="KY132" s="432" t="str">
        <f t="shared" si="426"/>
        <v/>
      </c>
      <c r="KZ132" s="432" t="str">
        <f t="shared" si="426"/>
        <v/>
      </c>
      <c r="LA132" s="432" t="str">
        <f t="shared" si="426"/>
        <v/>
      </c>
      <c r="LB132" s="432" t="str">
        <f t="shared" si="426"/>
        <v/>
      </c>
      <c r="LC132" s="432" t="str">
        <f t="shared" si="426"/>
        <v/>
      </c>
      <c r="LD132" s="432" t="str">
        <f t="shared" si="427"/>
        <v/>
      </c>
      <c r="LE132" s="432" t="str">
        <f t="shared" si="427"/>
        <v/>
      </c>
      <c r="LF132" s="432" t="str">
        <f t="shared" si="427"/>
        <v/>
      </c>
      <c r="LG132" s="432" t="str">
        <f t="shared" si="427"/>
        <v/>
      </c>
      <c r="LH132" s="432" t="str">
        <f t="shared" si="427"/>
        <v/>
      </c>
      <c r="LI132" s="432" t="str">
        <f t="shared" si="427"/>
        <v/>
      </c>
      <c r="LJ132" s="432" t="str">
        <f t="shared" si="427"/>
        <v/>
      </c>
      <c r="LK132" s="432" t="str">
        <f t="shared" si="427"/>
        <v/>
      </c>
      <c r="LL132" s="432" t="str">
        <f t="shared" si="427"/>
        <v/>
      </c>
      <c r="LM132" s="432" t="str">
        <f t="shared" si="427"/>
        <v/>
      </c>
      <c r="LN132" s="432" t="str">
        <f t="shared" si="428"/>
        <v/>
      </c>
      <c r="LO132" s="432" t="str">
        <f t="shared" si="428"/>
        <v/>
      </c>
      <c r="LP132" s="432" t="str">
        <f t="shared" si="428"/>
        <v/>
      </c>
      <c r="LQ132" s="432" t="str">
        <f t="shared" si="428"/>
        <v/>
      </c>
      <c r="LR132" s="432" t="str">
        <f t="shared" si="428"/>
        <v/>
      </c>
      <c r="LS132" s="432" t="str">
        <f t="shared" si="428"/>
        <v/>
      </c>
      <c r="LT132" s="432" t="str">
        <f t="shared" si="428"/>
        <v/>
      </c>
      <c r="LU132" s="432" t="str">
        <f t="shared" si="428"/>
        <v/>
      </c>
      <c r="LV132" s="432" t="str">
        <f t="shared" si="428"/>
        <v/>
      </c>
      <c r="LW132" s="432" t="str">
        <f t="shared" si="428"/>
        <v/>
      </c>
      <c r="LX132" s="432" t="str">
        <f t="shared" si="429"/>
        <v/>
      </c>
      <c r="LY132" s="432" t="str">
        <f t="shared" si="429"/>
        <v/>
      </c>
      <c r="LZ132" s="432" t="str">
        <f t="shared" si="429"/>
        <v/>
      </c>
      <c r="MA132" s="432" t="str">
        <f t="shared" si="429"/>
        <v/>
      </c>
      <c r="MB132" s="432" t="str">
        <f t="shared" si="429"/>
        <v/>
      </c>
      <c r="MC132" s="432" t="str">
        <f t="shared" si="429"/>
        <v/>
      </c>
      <c r="MD132" s="432" t="str">
        <f t="shared" si="430"/>
        <v/>
      </c>
      <c r="ME132" s="432" t="str">
        <f t="shared" si="430"/>
        <v/>
      </c>
      <c r="MF132" s="432" t="str">
        <f t="shared" si="430"/>
        <v/>
      </c>
      <c r="MG132" s="432" t="str">
        <f t="shared" si="430"/>
        <v/>
      </c>
      <c r="MH132" s="432" t="str">
        <f t="shared" si="430"/>
        <v/>
      </c>
      <c r="MI132" s="432" t="str">
        <f t="shared" si="430"/>
        <v/>
      </c>
      <c r="MJ132" s="432" t="str">
        <f t="shared" si="430"/>
        <v/>
      </c>
      <c r="MK132" s="432" t="str">
        <f t="shared" si="430"/>
        <v/>
      </c>
      <c r="ML132" s="432" t="str">
        <f t="shared" si="430"/>
        <v/>
      </c>
      <c r="MM132" s="432" t="str">
        <f t="shared" si="430"/>
        <v/>
      </c>
      <c r="MN132" s="432" t="str">
        <f t="shared" si="430"/>
        <v/>
      </c>
      <c r="MO132" s="432" t="str">
        <f t="shared" si="430"/>
        <v/>
      </c>
      <c r="MP132" s="432" t="str">
        <f t="shared" si="430"/>
        <v/>
      </c>
      <c r="MQ132" s="432" t="str">
        <f t="shared" si="430"/>
        <v/>
      </c>
      <c r="MR132" s="432" t="str">
        <f t="shared" si="430"/>
        <v/>
      </c>
      <c r="MS132" s="432" t="str">
        <f t="shared" si="430"/>
        <v/>
      </c>
      <c r="MT132" s="432" t="str">
        <f t="shared" si="449"/>
        <v/>
      </c>
      <c r="MU132" s="432" t="str">
        <f t="shared" si="449"/>
        <v/>
      </c>
      <c r="MV132" s="432" t="str">
        <f t="shared" si="449"/>
        <v/>
      </c>
      <c r="MW132" s="432" t="str">
        <f t="shared" si="449"/>
        <v/>
      </c>
      <c r="MX132" s="432" t="str">
        <f t="shared" si="449"/>
        <v/>
      </c>
      <c r="MY132" s="432" t="str">
        <f t="shared" si="449"/>
        <v/>
      </c>
      <c r="MZ132" s="432" t="str">
        <f t="shared" si="449"/>
        <v/>
      </c>
      <c r="NA132" s="432" t="str">
        <f t="shared" si="449"/>
        <v/>
      </c>
      <c r="NB132" s="432" t="str">
        <f t="shared" si="449"/>
        <v/>
      </c>
      <c r="NC132" s="432" t="str">
        <f t="shared" si="449"/>
        <v/>
      </c>
      <c r="ND132" s="432" t="str">
        <f t="shared" si="450"/>
        <v/>
      </c>
      <c r="NE132" s="432" t="str">
        <f t="shared" si="450"/>
        <v/>
      </c>
      <c r="NF132" s="432" t="str">
        <f t="shared" si="450"/>
        <v/>
      </c>
      <c r="NG132" s="432" t="str">
        <f t="shared" si="450"/>
        <v/>
      </c>
      <c r="NH132" s="432" t="str">
        <f t="shared" si="450"/>
        <v/>
      </c>
      <c r="NI132" s="432" t="str">
        <f t="shared" si="450"/>
        <v/>
      </c>
      <c r="NJ132" s="432" t="str">
        <f t="shared" si="450"/>
        <v/>
      </c>
      <c r="NK132" s="432" t="str">
        <f t="shared" si="450"/>
        <v/>
      </c>
      <c r="NL132" s="432" t="str">
        <f t="shared" si="450"/>
        <v/>
      </c>
      <c r="NM132" s="432" t="str">
        <f t="shared" si="450"/>
        <v/>
      </c>
      <c r="NN132" s="432" t="str">
        <f t="shared" si="451"/>
        <v/>
      </c>
      <c r="NO132" s="432" t="str">
        <f t="shared" si="451"/>
        <v/>
      </c>
      <c r="NP132" s="432" t="str">
        <f t="shared" si="451"/>
        <v/>
      </c>
      <c r="NQ132" s="432" t="str">
        <f t="shared" si="451"/>
        <v/>
      </c>
      <c r="NR132" s="432" t="str">
        <f t="shared" si="451"/>
        <v/>
      </c>
      <c r="NS132" s="432" t="str">
        <f t="shared" si="451"/>
        <v/>
      </c>
      <c r="NT132" s="432" t="str">
        <f t="shared" si="451"/>
        <v/>
      </c>
      <c r="NU132" s="432" t="str">
        <f t="shared" si="451"/>
        <v/>
      </c>
      <c r="NV132" s="432" t="str">
        <f t="shared" si="451"/>
        <v/>
      </c>
      <c r="NW132" s="432" t="str">
        <f t="shared" si="451"/>
        <v/>
      </c>
      <c r="NX132" s="432" t="str">
        <f t="shared" si="452"/>
        <v/>
      </c>
      <c r="NY132" s="432" t="str">
        <f t="shared" si="452"/>
        <v/>
      </c>
      <c r="NZ132" s="432" t="str">
        <f t="shared" si="452"/>
        <v/>
      </c>
      <c r="OA132" s="432" t="str">
        <f t="shared" si="452"/>
        <v/>
      </c>
      <c r="OB132" s="432" t="str">
        <f t="shared" si="452"/>
        <v/>
      </c>
      <c r="OC132" s="432" t="str">
        <f t="shared" si="452"/>
        <v/>
      </c>
      <c r="OD132" s="432" t="str">
        <f t="shared" si="452"/>
        <v/>
      </c>
      <c r="OE132" s="432" t="str">
        <f t="shared" si="452"/>
        <v/>
      </c>
      <c r="OF132" s="432" t="str">
        <f t="shared" si="452"/>
        <v/>
      </c>
      <c r="OG132" s="432" t="str">
        <f t="shared" si="452"/>
        <v/>
      </c>
      <c r="OH132" s="432" t="str">
        <f t="shared" si="453"/>
        <v/>
      </c>
      <c r="OI132" s="432" t="str">
        <f t="shared" si="453"/>
        <v/>
      </c>
      <c r="OJ132" s="432" t="str">
        <f t="shared" si="453"/>
        <v/>
      </c>
      <c r="OK132" s="432" t="str">
        <f t="shared" si="453"/>
        <v/>
      </c>
      <c r="OL132" s="432" t="str">
        <f t="shared" si="453"/>
        <v/>
      </c>
      <c r="OM132" s="432" t="str">
        <f t="shared" si="453"/>
        <v/>
      </c>
      <c r="ON132" s="432" t="str">
        <f t="shared" si="453"/>
        <v/>
      </c>
      <c r="OO132" s="432" t="str">
        <f t="shared" si="453"/>
        <v/>
      </c>
      <c r="OP132" s="432" t="str">
        <f t="shared" si="453"/>
        <v/>
      </c>
      <c r="OQ132" s="432" t="str">
        <f t="shared" si="453"/>
        <v/>
      </c>
      <c r="OR132" s="432" t="str">
        <f t="shared" si="453"/>
        <v/>
      </c>
      <c r="OS132" s="432" t="str">
        <f t="shared" si="453"/>
        <v/>
      </c>
      <c r="OT132" s="432" t="str">
        <f t="shared" si="453"/>
        <v/>
      </c>
      <c r="OU132" s="432" t="str">
        <f t="shared" si="453"/>
        <v/>
      </c>
      <c r="OV132" s="432" t="str">
        <f t="shared" si="453"/>
        <v/>
      </c>
      <c r="OW132" s="432" t="str">
        <f t="shared" si="453"/>
        <v/>
      </c>
      <c r="OX132" s="432" t="str">
        <f t="shared" si="448"/>
        <v/>
      </c>
      <c r="OY132" s="432" t="str">
        <f t="shared" si="448"/>
        <v/>
      </c>
      <c r="OZ132" s="432" t="str">
        <f t="shared" si="448"/>
        <v/>
      </c>
      <c r="PA132" s="432" t="str">
        <f t="shared" si="448"/>
        <v/>
      </c>
      <c r="PB132" s="432" t="str">
        <f t="shared" si="448"/>
        <v/>
      </c>
      <c r="PC132" s="432" t="str">
        <f t="shared" si="448"/>
        <v/>
      </c>
      <c r="PD132" s="432" t="str">
        <f t="shared" si="448"/>
        <v/>
      </c>
      <c r="PE132" s="432" t="str">
        <f t="shared" si="448"/>
        <v/>
      </c>
    </row>
    <row r="133" spans="1:421" ht="15.6">
      <c r="A133" s="541"/>
      <c r="B133" s="542"/>
      <c r="C133" s="947"/>
      <c r="D133" s="542"/>
      <c r="E133" s="546"/>
      <c r="F133" s="542"/>
      <c r="G133" s="543"/>
      <c r="H133" s="544"/>
      <c r="I133" s="545"/>
      <c r="J133" s="546"/>
      <c r="K133" s="546" t="str">
        <f t="shared" si="284"/>
        <v/>
      </c>
      <c r="L133" s="547" t="str">
        <f t="shared" si="285"/>
        <v/>
      </c>
      <c r="M133" s="951" t="str">
        <f t="shared" si="405"/>
        <v/>
      </c>
      <c r="N133" s="951" t="str">
        <f t="shared" si="286"/>
        <v/>
      </c>
      <c r="O133" s="1486"/>
      <c r="P133" s="1486"/>
      <c r="Q133" s="98"/>
      <c r="R133" s="167" t="str">
        <f t="shared" si="287"/>
        <v/>
      </c>
      <c r="S133" s="167" t="str">
        <f t="shared" si="288"/>
        <v/>
      </c>
      <c r="T133" s="167" t="str">
        <f t="shared" si="289"/>
        <v/>
      </c>
      <c r="U133" s="167" t="str">
        <f t="shared" si="290"/>
        <v/>
      </c>
      <c r="V133" s="85" t="s">
        <v>734</v>
      </c>
      <c r="W133" s="450">
        <v>17.333333333333329</v>
      </c>
      <c r="X133" s="167" t="str">
        <f t="shared" si="291"/>
        <v/>
      </c>
      <c r="Y133" s="167" t="str">
        <f t="shared" si="292"/>
        <v/>
      </c>
      <c r="Z133" s="167" t="str">
        <f t="shared" si="293"/>
        <v/>
      </c>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432" t="str">
        <f t="shared" si="467"/>
        <v/>
      </c>
      <c r="AX133" s="432" t="str">
        <f t="shared" si="467"/>
        <v/>
      </c>
      <c r="AY133" s="432" t="str">
        <f t="shared" si="467"/>
        <v/>
      </c>
      <c r="AZ133" s="432" t="str">
        <f t="shared" si="467"/>
        <v/>
      </c>
      <c r="BA133" s="432" t="str">
        <f t="shared" si="467"/>
        <v/>
      </c>
      <c r="BB133" s="432" t="str">
        <f t="shared" si="467"/>
        <v/>
      </c>
      <c r="BC133" s="432" t="str">
        <f t="shared" si="467"/>
        <v/>
      </c>
      <c r="BD133" s="432" t="str">
        <f t="shared" si="467"/>
        <v/>
      </c>
      <c r="BE133" s="432" t="str">
        <f t="shared" si="467"/>
        <v/>
      </c>
      <c r="BF133" s="432" t="str">
        <f t="shared" si="467"/>
        <v/>
      </c>
      <c r="BG133" s="432" t="str">
        <f t="shared" si="467"/>
        <v/>
      </c>
      <c r="BH133" s="432" t="str">
        <f t="shared" si="467"/>
        <v/>
      </c>
      <c r="BI133" s="432" t="str">
        <f t="shared" si="467"/>
        <v/>
      </c>
      <c r="BJ133" s="432" t="str">
        <f t="shared" si="467"/>
        <v/>
      </c>
      <c r="BK133" s="432" t="str">
        <f t="shared" si="467"/>
        <v/>
      </c>
      <c r="BL133" s="432" t="str">
        <f t="shared" si="467"/>
        <v/>
      </c>
      <c r="BM133" s="432" t="str">
        <f t="shared" si="455"/>
        <v/>
      </c>
      <c r="BN133" s="432" t="str">
        <f t="shared" si="455"/>
        <v/>
      </c>
      <c r="BO133" s="432" t="str">
        <f t="shared" si="455"/>
        <v/>
      </c>
      <c r="BP133" s="432" t="str">
        <f t="shared" si="455"/>
        <v/>
      </c>
      <c r="BQ133" s="432" t="str">
        <f t="shared" si="455"/>
        <v/>
      </c>
      <c r="BR133" s="432" t="str">
        <f t="shared" si="455"/>
        <v/>
      </c>
      <c r="BS133" s="432" t="str">
        <f t="shared" si="455"/>
        <v/>
      </c>
      <c r="BT133" s="432" t="str">
        <f t="shared" si="455"/>
        <v/>
      </c>
      <c r="BU133" s="432" t="str">
        <f t="shared" si="455"/>
        <v/>
      </c>
      <c r="BV133" s="432" t="str">
        <f t="shared" si="455"/>
        <v/>
      </c>
      <c r="BW133" s="432" t="str">
        <f t="shared" si="455"/>
        <v/>
      </c>
      <c r="BX133" s="432" t="str">
        <f t="shared" si="455"/>
        <v/>
      </c>
      <c r="BY133" s="432" t="str">
        <f t="shared" si="455"/>
        <v/>
      </c>
      <c r="BZ133" s="432" t="str">
        <f t="shared" si="455"/>
        <v/>
      </c>
      <c r="CA133" s="432" t="str">
        <f t="shared" si="455"/>
        <v/>
      </c>
      <c r="CB133" s="432" t="str">
        <f t="shared" ref="CB133:CP133" si="477">IFERROR(IF(AND(CB$22&gt;=$M133,CB$22&lt;=$N133),"",IF(CB$22=WORKDAY($N133,1),$A133,"")),"")</f>
        <v/>
      </c>
      <c r="CC133" s="432" t="str">
        <f t="shared" si="477"/>
        <v/>
      </c>
      <c r="CD133" s="432" t="str">
        <f t="shared" si="477"/>
        <v/>
      </c>
      <c r="CE133" s="432" t="str">
        <f t="shared" si="477"/>
        <v/>
      </c>
      <c r="CF133" s="432" t="str">
        <f t="shared" si="477"/>
        <v/>
      </c>
      <c r="CG133" s="432" t="str">
        <f t="shared" si="477"/>
        <v/>
      </c>
      <c r="CH133" s="432" t="str">
        <f t="shared" si="477"/>
        <v/>
      </c>
      <c r="CI133" s="432" t="str">
        <f t="shared" si="477"/>
        <v/>
      </c>
      <c r="CJ133" s="432" t="str">
        <f t="shared" si="477"/>
        <v/>
      </c>
      <c r="CK133" s="432" t="str">
        <f t="shared" si="477"/>
        <v/>
      </c>
      <c r="CL133" s="432" t="str">
        <f t="shared" si="477"/>
        <v/>
      </c>
      <c r="CM133" s="432" t="str">
        <f t="shared" si="477"/>
        <v/>
      </c>
      <c r="CN133" s="432" t="str">
        <f t="shared" si="477"/>
        <v/>
      </c>
      <c r="CO133" s="432" t="str">
        <f t="shared" si="477"/>
        <v/>
      </c>
      <c r="CP133" s="432" t="str">
        <f t="shared" si="477"/>
        <v/>
      </c>
      <c r="CQ133" s="432" t="str">
        <f t="shared" ref="CQ133:DF145" si="478">IFERROR(IF(AND(CQ$22&gt;=$M133,CQ$22&lt;=$N133),"",IF(CQ$22=WORKDAY($N133,1),$A133,"")),"")</f>
        <v/>
      </c>
      <c r="CR133" s="432" t="str">
        <f t="shared" si="478"/>
        <v/>
      </c>
      <c r="CS133" s="432" t="str">
        <f t="shared" si="478"/>
        <v/>
      </c>
      <c r="CT133" s="432" t="str">
        <f t="shared" si="478"/>
        <v/>
      </c>
      <c r="CU133" s="432" t="str">
        <f t="shared" si="478"/>
        <v/>
      </c>
      <c r="CV133" s="432" t="str">
        <f t="shared" si="478"/>
        <v/>
      </c>
      <c r="CW133" s="432" t="str">
        <f t="shared" si="478"/>
        <v/>
      </c>
      <c r="CX133" s="432" t="str">
        <f t="shared" si="478"/>
        <v/>
      </c>
      <c r="CY133" s="432" t="str">
        <f t="shared" si="478"/>
        <v/>
      </c>
      <c r="CZ133" s="432" t="str">
        <f t="shared" si="478"/>
        <v/>
      </c>
      <c r="DA133" s="432" t="str">
        <f t="shared" si="478"/>
        <v/>
      </c>
      <c r="DB133" s="432" t="str">
        <f t="shared" si="478"/>
        <v/>
      </c>
      <c r="DC133" s="432" t="str">
        <f t="shared" si="478"/>
        <v/>
      </c>
      <c r="DD133" s="432" t="str">
        <f t="shared" si="478"/>
        <v/>
      </c>
      <c r="DE133" s="432" t="str">
        <f t="shared" si="478"/>
        <v/>
      </c>
      <c r="DF133" s="432" t="str">
        <f t="shared" si="478"/>
        <v/>
      </c>
      <c r="DG133" s="432" t="str">
        <f t="shared" ref="DG133:EL133" si="479">IFERROR(IF(AND(DG$22&gt;=$M133,DG$22&lt;=$N133),"",IF(DG$22=WORKDAY($N133,1),$A133,"")),"")</f>
        <v/>
      </c>
      <c r="DH133" s="432" t="str">
        <f t="shared" si="479"/>
        <v/>
      </c>
      <c r="DI133" s="432" t="str">
        <f t="shared" si="479"/>
        <v/>
      </c>
      <c r="DJ133" s="432" t="str">
        <f t="shared" si="479"/>
        <v/>
      </c>
      <c r="DK133" s="432" t="str">
        <f t="shared" si="479"/>
        <v/>
      </c>
      <c r="DL133" s="432" t="str">
        <f t="shared" si="479"/>
        <v/>
      </c>
      <c r="DM133" s="432" t="str">
        <f t="shared" si="479"/>
        <v/>
      </c>
      <c r="DN133" s="432" t="str">
        <f t="shared" si="479"/>
        <v/>
      </c>
      <c r="DO133" s="432" t="str">
        <f t="shared" si="479"/>
        <v/>
      </c>
      <c r="DP133" s="432" t="str">
        <f t="shared" si="479"/>
        <v/>
      </c>
      <c r="DQ133" s="432" t="str">
        <f t="shared" si="479"/>
        <v/>
      </c>
      <c r="DR133" s="432" t="str">
        <f t="shared" si="479"/>
        <v/>
      </c>
      <c r="DS133" s="432" t="str">
        <f t="shared" si="479"/>
        <v/>
      </c>
      <c r="DT133" s="432" t="str">
        <f t="shared" si="479"/>
        <v/>
      </c>
      <c r="DU133" s="432" t="str">
        <f t="shared" si="479"/>
        <v/>
      </c>
      <c r="DV133" s="432" t="str">
        <f t="shared" si="479"/>
        <v/>
      </c>
      <c r="DW133" s="432" t="str">
        <f t="shared" si="479"/>
        <v/>
      </c>
      <c r="DX133" s="432" t="str">
        <f t="shared" si="479"/>
        <v/>
      </c>
      <c r="DY133" s="432" t="str">
        <f t="shared" si="479"/>
        <v/>
      </c>
      <c r="DZ133" s="432" t="str">
        <f t="shared" si="479"/>
        <v/>
      </c>
      <c r="EA133" s="432" t="str">
        <f t="shared" si="479"/>
        <v/>
      </c>
      <c r="EB133" s="432" t="str">
        <f t="shared" si="479"/>
        <v/>
      </c>
      <c r="EC133" s="432" t="str">
        <f t="shared" si="479"/>
        <v/>
      </c>
      <c r="ED133" s="432" t="str">
        <f t="shared" si="479"/>
        <v/>
      </c>
      <c r="EE133" s="432" t="str">
        <f t="shared" si="479"/>
        <v/>
      </c>
      <c r="EF133" s="432" t="str">
        <f t="shared" si="479"/>
        <v/>
      </c>
      <c r="EG133" s="432" t="str">
        <f t="shared" si="479"/>
        <v/>
      </c>
      <c r="EH133" s="432" t="str">
        <f t="shared" si="479"/>
        <v/>
      </c>
      <c r="EI133" s="432" t="str">
        <f t="shared" si="479"/>
        <v/>
      </c>
      <c r="EJ133" s="432" t="str">
        <f t="shared" si="479"/>
        <v/>
      </c>
      <c r="EK133" s="432" t="str">
        <f t="shared" si="479"/>
        <v/>
      </c>
      <c r="EL133" s="432" t="str">
        <f t="shared" si="479"/>
        <v/>
      </c>
      <c r="EM133" s="432" t="str">
        <f t="shared" ref="EM133:FR133" si="480">IFERROR(IF(AND(EM$22&gt;=$M133,EM$22&lt;=$N133),"",IF(EM$22=WORKDAY($N133,1),$A133,"")),"")</f>
        <v/>
      </c>
      <c r="EN133" s="432" t="str">
        <f t="shared" si="480"/>
        <v/>
      </c>
      <c r="EO133" s="432" t="str">
        <f t="shared" si="480"/>
        <v/>
      </c>
      <c r="EP133" s="432" t="str">
        <f t="shared" si="480"/>
        <v/>
      </c>
      <c r="EQ133" s="432" t="str">
        <f t="shared" si="480"/>
        <v/>
      </c>
      <c r="ER133" s="432" t="str">
        <f t="shared" si="480"/>
        <v/>
      </c>
      <c r="ES133" s="432" t="str">
        <f t="shared" si="480"/>
        <v/>
      </c>
      <c r="ET133" s="432" t="str">
        <f t="shared" si="480"/>
        <v/>
      </c>
      <c r="EU133" s="432" t="str">
        <f t="shared" si="480"/>
        <v/>
      </c>
      <c r="EV133" s="432" t="str">
        <f t="shared" si="480"/>
        <v/>
      </c>
      <c r="EW133" s="432" t="str">
        <f t="shared" si="480"/>
        <v/>
      </c>
      <c r="EX133" s="432" t="str">
        <f t="shared" si="480"/>
        <v/>
      </c>
      <c r="EY133" s="432" t="str">
        <f t="shared" si="480"/>
        <v/>
      </c>
      <c r="EZ133" s="432" t="str">
        <f t="shared" si="480"/>
        <v/>
      </c>
      <c r="FA133" s="432" t="str">
        <f t="shared" si="480"/>
        <v/>
      </c>
      <c r="FB133" s="432" t="str">
        <f t="shared" si="480"/>
        <v/>
      </c>
      <c r="FC133" s="432" t="str">
        <f t="shared" si="480"/>
        <v/>
      </c>
      <c r="FD133" s="432" t="str">
        <f t="shared" si="480"/>
        <v/>
      </c>
      <c r="FE133" s="432" t="str">
        <f t="shared" si="480"/>
        <v/>
      </c>
      <c r="FF133" s="432" t="str">
        <f t="shared" si="480"/>
        <v/>
      </c>
      <c r="FG133" s="432" t="str">
        <f t="shared" si="480"/>
        <v/>
      </c>
      <c r="FH133" s="432" t="str">
        <f t="shared" si="480"/>
        <v/>
      </c>
      <c r="FI133" s="432" t="str">
        <f t="shared" si="480"/>
        <v/>
      </c>
      <c r="FJ133" s="432" t="str">
        <f t="shared" si="480"/>
        <v/>
      </c>
      <c r="FK133" s="432" t="str">
        <f t="shared" si="480"/>
        <v/>
      </c>
      <c r="FL133" s="432" t="str">
        <f t="shared" si="480"/>
        <v/>
      </c>
      <c r="FM133" s="432" t="str">
        <f t="shared" si="480"/>
        <v/>
      </c>
      <c r="FN133" s="432" t="str">
        <f t="shared" si="480"/>
        <v/>
      </c>
      <c r="FO133" s="432" t="str">
        <f t="shared" si="480"/>
        <v/>
      </c>
      <c r="FP133" s="432" t="str">
        <f t="shared" si="480"/>
        <v/>
      </c>
      <c r="FQ133" s="432" t="str">
        <f t="shared" si="480"/>
        <v/>
      </c>
      <c r="FR133" s="432" t="str">
        <f t="shared" si="480"/>
        <v/>
      </c>
      <c r="FS133" s="432" t="str">
        <f t="shared" ref="FS133:GL133" si="481">IFERROR(IF(AND(FS$22&gt;=$M133,FS$22&lt;=$N133),"",IF(FS$22=WORKDAY($N133,1),$A133,"")),"")</f>
        <v/>
      </c>
      <c r="FT133" s="432" t="str">
        <f t="shared" si="481"/>
        <v/>
      </c>
      <c r="FU133" s="432" t="str">
        <f t="shared" si="481"/>
        <v/>
      </c>
      <c r="FV133" s="432" t="str">
        <f t="shared" si="481"/>
        <v/>
      </c>
      <c r="FW133" s="432" t="str">
        <f t="shared" si="481"/>
        <v/>
      </c>
      <c r="FX133" s="432" t="str">
        <f t="shared" si="481"/>
        <v/>
      </c>
      <c r="FY133" s="432" t="str">
        <f t="shared" si="481"/>
        <v/>
      </c>
      <c r="FZ133" s="432" t="str">
        <f t="shared" si="481"/>
        <v/>
      </c>
      <c r="GA133" s="432" t="str">
        <f t="shared" si="481"/>
        <v/>
      </c>
      <c r="GB133" s="432" t="str">
        <f t="shared" si="481"/>
        <v/>
      </c>
      <c r="GC133" s="432" t="str">
        <f t="shared" si="481"/>
        <v/>
      </c>
      <c r="GD133" s="432" t="str">
        <f t="shared" si="481"/>
        <v/>
      </c>
      <c r="GE133" s="432" t="str">
        <f t="shared" si="481"/>
        <v/>
      </c>
      <c r="GF133" s="432" t="str">
        <f t="shared" si="481"/>
        <v/>
      </c>
      <c r="GG133" s="432" t="str">
        <f t="shared" si="481"/>
        <v/>
      </c>
      <c r="GH133" s="432" t="str">
        <f t="shared" si="481"/>
        <v/>
      </c>
      <c r="GI133" s="432" t="str">
        <f t="shared" si="481"/>
        <v/>
      </c>
      <c r="GJ133" s="432" t="str">
        <f t="shared" si="481"/>
        <v/>
      </c>
      <c r="GK133" s="432" t="str">
        <f t="shared" si="481"/>
        <v/>
      </c>
      <c r="GL133" s="432" t="str">
        <f t="shared" si="481"/>
        <v/>
      </c>
      <c r="GM133" s="432" t="str">
        <f t="shared" si="421"/>
        <v/>
      </c>
      <c r="GN133" s="432" t="str">
        <f t="shared" si="421"/>
        <v/>
      </c>
      <c r="GO133" s="432" t="str">
        <f t="shared" si="421"/>
        <v/>
      </c>
      <c r="GP133" s="432" t="str">
        <f t="shared" si="421"/>
        <v/>
      </c>
      <c r="GQ133" s="432" t="str">
        <f t="shared" si="421"/>
        <v/>
      </c>
      <c r="GR133" s="432" t="str">
        <f t="shared" si="421"/>
        <v/>
      </c>
      <c r="GS133" s="432" t="str">
        <f t="shared" si="421"/>
        <v/>
      </c>
      <c r="GT133" s="432" t="str">
        <f t="shared" si="421"/>
        <v/>
      </c>
      <c r="GU133" s="432" t="str">
        <f t="shared" si="421"/>
        <v/>
      </c>
      <c r="GV133" s="432" t="str">
        <f t="shared" si="421"/>
        <v/>
      </c>
      <c r="GW133" s="432" t="str">
        <f t="shared" si="421"/>
        <v/>
      </c>
      <c r="GX133" s="432" t="str">
        <f t="shared" si="421"/>
        <v/>
      </c>
      <c r="GY133" s="432" t="str">
        <f t="shared" si="421"/>
        <v/>
      </c>
      <c r="GZ133" s="432" t="str">
        <f t="shared" si="421"/>
        <v/>
      </c>
      <c r="HA133" s="432" t="str">
        <f t="shared" si="421"/>
        <v/>
      </c>
      <c r="HB133" s="432" t="str">
        <f t="shared" si="421"/>
        <v/>
      </c>
      <c r="HC133" s="432" t="str">
        <f t="shared" si="475"/>
        <v/>
      </c>
      <c r="HD133" s="432" t="str">
        <f t="shared" si="475"/>
        <v/>
      </c>
      <c r="HE133" s="432" t="str">
        <f t="shared" si="475"/>
        <v/>
      </c>
      <c r="HF133" s="432" t="str">
        <f t="shared" si="475"/>
        <v/>
      </c>
      <c r="HG133" s="432" t="str">
        <f t="shared" si="475"/>
        <v/>
      </c>
      <c r="HH133" s="432" t="str">
        <f t="shared" si="475"/>
        <v/>
      </c>
      <c r="HI133" s="432" t="str">
        <f t="shared" si="475"/>
        <v/>
      </c>
      <c r="HJ133" s="432" t="str">
        <f t="shared" si="475"/>
        <v/>
      </c>
      <c r="HK133" s="432" t="str">
        <f t="shared" si="475"/>
        <v/>
      </c>
      <c r="HL133" s="432" t="str">
        <f t="shared" si="475"/>
        <v/>
      </c>
      <c r="HM133" s="432" t="str">
        <f t="shared" si="475"/>
        <v/>
      </c>
      <c r="HN133" s="432" t="str">
        <f t="shared" si="475"/>
        <v/>
      </c>
      <c r="HO133" s="432" t="str">
        <f t="shared" si="476"/>
        <v/>
      </c>
      <c r="HP133" s="432" t="str">
        <f t="shared" si="476"/>
        <v/>
      </c>
      <c r="HQ133" s="432" t="str">
        <f t="shared" si="476"/>
        <v/>
      </c>
      <c r="HR133" s="432" t="str">
        <f t="shared" si="476"/>
        <v/>
      </c>
      <c r="HS133" s="432" t="str">
        <f t="shared" si="476"/>
        <v/>
      </c>
      <c r="HT133" s="432" t="str">
        <f t="shared" si="476"/>
        <v/>
      </c>
      <c r="HU133" s="432" t="str">
        <f t="shared" si="476"/>
        <v/>
      </c>
      <c r="HV133" s="432" t="str">
        <f t="shared" si="476"/>
        <v/>
      </c>
      <c r="HW133" s="432" t="str">
        <f t="shared" si="476"/>
        <v/>
      </c>
      <c r="HX133" s="432" t="str">
        <f t="shared" si="476"/>
        <v/>
      </c>
      <c r="HY133" s="432" t="str">
        <f t="shared" si="476"/>
        <v/>
      </c>
      <c r="HZ133" s="432" t="str">
        <f t="shared" si="476"/>
        <v/>
      </c>
      <c r="IA133" s="432" t="str">
        <f t="shared" si="476"/>
        <v/>
      </c>
      <c r="IB133" s="432" t="str">
        <f t="shared" si="476"/>
        <v/>
      </c>
      <c r="IC133" s="432" t="str">
        <f t="shared" si="476"/>
        <v/>
      </c>
      <c r="ID133" s="432" t="str">
        <f t="shared" si="476"/>
        <v/>
      </c>
      <c r="IE133" s="432" t="str">
        <f t="shared" si="469"/>
        <v/>
      </c>
      <c r="IF133" s="432" t="str">
        <f t="shared" si="469"/>
        <v/>
      </c>
      <c r="IG133" s="432" t="str">
        <f t="shared" si="469"/>
        <v/>
      </c>
      <c r="IH133" s="432" t="str">
        <f t="shared" ref="IH133:JQ133" si="482">IFERROR(IF(AND(IH$22&gt;=$M133,IH$22&lt;=$N133),"",IF(IH$22=WORKDAY($N133,1),$A133,"")),"")</f>
        <v/>
      </c>
      <c r="II133" s="432" t="str">
        <f t="shared" si="482"/>
        <v/>
      </c>
      <c r="IJ133" s="432" t="str">
        <f t="shared" si="482"/>
        <v/>
      </c>
      <c r="IK133" s="432" t="str">
        <f t="shared" si="482"/>
        <v/>
      </c>
      <c r="IL133" s="432" t="str">
        <f t="shared" si="482"/>
        <v/>
      </c>
      <c r="IM133" s="432" t="str">
        <f t="shared" si="482"/>
        <v/>
      </c>
      <c r="IN133" s="432" t="str">
        <f t="shared" si="482"/>
        <v/>
      </c>
      <c r="IO133" s="432" t="str">
        <f t="shared" si="482"/>
        <v/>
      </c>
      <c r="IP133" s="432" t="str">
        <f t="shared" si="482"/>
        <v/>
      </c>
      <c r="IQ133" s="432" t="str">
        <f t="shared" si="482"/>
        <v/>
      </c>
      <c r="IR133" s="432" t="str">
        <f t="shared" si="482"/>
        <v/>
      </c>
      <c r="IS133" s="432" t="str">
        <f t="shared" si="482"/>
        <v/>
      </c>
      <c r="IT133" s="432" t="str">
        <f t="shared" si="482"/>
        <v/>
      </c>
      <c r="IU133" s="432" t="str">
        <f t="shared" si="482"/>
        <v/>
      </c>
      <c r="IV133" s="432" t="str">
        <f t="shared" si="482"/>
        <v/>
      </c>
      <c r="IW133" s="432" t="str">
        <f t="shared" si="482"/>
        <v/>
      </c>
      <c r="IX133" s="432" t="str">
        <f t="shared" si="482"/>
        <v/>
      </c>
      <c r="IY133" s="432" t="str">
        <f t="shared" si="482"/>
        <v/>
      </c>
      <c r="IZ133" s="432" t="str">
        <f t="shared" si="482"/>
        <v/>
      </c>
      <c r="JA133" s="432" t="str">
        <f t="shared" si="482"/>
        <v/>
      </c>
      <c r="JB133" s="432" t="str">
        <f t="shared" si="482"/>
        <v/>
      </c>
      <c r="JC133" s="432" t="str">
        <f t="shared" si="482"/>
        <v/>
      </c>
      <c r="JD133" s="432" t="str">
        <f t="shared" si="482"/>
        <v/>
      </c>
      <c r="JE133" s="432" t="str">
        <f t="shared" si="482"/>
        <v/>
      </c>
      <c r="JF133" s="432" t="str">
        <f t="shared" si="482"/>
        <v/>
      </c>
      <c r="JG133" s="432" t="str">
        <f t="shared" si="482"/>
        <v/>
      </c>
      <c r="JH133" s="432" t="str">
        <f t="shared" si="482"/>
        <v/>
      </c>
      <c r="JI133" s="432" t="str">
        <f t="shared" si="482"/>
        <v/>
      </c>
      <c r="JJ133" s="432" t="str">
        <f t="shared" si="482"/>
        <v/>
      </c>
      <c r="JK133" s="432" t="str">
        <f t="shared" si="482"/>
        <v/>
      </c>
      <c r="JL133" s="432" t="str">
        <f t="shared" si="482"/>
        <v/>
      </c>
      <c r="JM133" s="432" t="str">
        <f t="shared" si="482"/>
        <v/>
      </c>
      <c r="JN133" s="432" t="str">
        <f t="shared" si="482"/>
        <v/>
      </c>
      <c r="JO133" s="432" t="str">
        <f t="shared" si="482"/>
        <v/>
      </c>
      <c r="JP133" s="432" t="str">
        <f t="shared" si="482"/>
        <v/>
      </c>
      <c r="JQ133" s="432" t="str">
        <f t="shared" si="482"/>
        <v/>
      </c>
      <c r="JR133" s="432" t="str">
        <f t="shared" ref="JR133:KG145" si="483">IFERROR(IF(AND(JR$22&gt;=$M133,JR$22&lt;=$N133),"",IF(JR$22=WORKDAY($N133,1),$A133,"")),"")</f>
        <v/>
      </c>
      <c r="JS133" s="432" t="str">
        <f t="shared" si="483"/>
        <v/>
      </c>
      <c r="JT133" s="432" t="str">
        <f t="shared" si="483"/>
        <v/>
      </c>
      <c r="JU133" s="432" t="str">
        <f t="shared" si="483"/>
        <v/>
      </c>
      <c r="JV133" s="432" t="str">
        <f t="shared" si="483"/>
        <v/>
      </c>
      <c r="JW133" s="432" t="str">
        <f t="shared" si="483"/>
        <v/>
      </c>
      <c r="JX133" s="432" t="str">
        <f t="shared" si="483"/>
        <v/>
      </c>
      <c r="JY133" s="432" t="str">
        <f t="shared" si="483"/>
        <v/>
      </c>
      <c r="JZ133" s="432" t="str">
        <f t="shared" si="483"/>
        <v/>
      </c>
      <c r="KA133" s="432" t="str">
        <f t="shared" si="483"/>
        <v/>
      </c>
      <c r="KB133" s="432" t="str">
        <f t="shared" si="483"/>
        <v/>
      </c>
      <c r="KC133" s="432" t="str">
        <f t="shared" si="483"/>
        <v/>
      </c>
      <c r="KD133" s="432" t="str">
        <f t="shared" si="483"/>
        <v/>
      </c>
      <c r="KE133" s="432" t="str">
        <f t="shared" si="483"/>
        <v/>
      </c>
      <c r="KF133" s="432" t="str">
        <f t="shared" si="483"/>
        <v/>
      </c>
      <c r="KG133" s="432" t="str">
        <f t="shared" si="483"/>
        <v/>
      </c>
      <c r="KH133" s="432" t="str">
        <f t="shared" si="445"/>
        <v/>
      </c>
      <c r="KI133" s="432" t="str">
        <f t="shared" si="445"/>
        <v/>
      </c>
      <c r="KJ133" s="432" t="str">
        <f t="shared" si="445"/>
        <v/>
      </c>
      <c r="KK133" s="432" t="str">
        <f t="shared" si="445"/>
        <v/>
      </c>
      <c r="KL133" s="432" t="str">
        <f t="shared" si="445"/>
        <v/>
      </c>
      <c r="KM133" s="432" t="str">
        <f t="shared" si="445"/>
        <v/>
      </c>
      <c r="KN133" s="432" t="str">
        <f t="shared" si="445"/>
        <v/>
      </c>
      <c r="KO133" s="432" t="str">
        <f t="shared" si="445"/>
        <v/>
      </c>
      <c r="KP133" s="432" t="str">
        <f t="shared" si="445"/>
        <v/>
      </c>
      <c r="KQ133" s="432" t="str">
        <f t="shared" si="445"/>
        <v/>
      </c>
      <c r="KR133" s="432" t="str">
        <f t="shared" si="445"/>
        <v/>
      </c>
      <c r="KS133" s="432" t="str">
        <f t="shared" si="445"/>
        <v/>
      </c>
      <c r="KT133" s="432" t="str">
        <f t="shared" si="426"/>
        <v/>
      </c>
      <c r="KU133" s="432" t="str">
        <f t="shared" si="426"/>
        <v/>
      </c>
      <c r="KV133" s="432" t="str">
        <f t="shared" si="426"/>
        <v/>
      </c>
      <c r="KW133" s="432" t="str">
        <f t="shared" si="426"/>
        <v/>
      </c>
      <c r="KX133" s="432" t="str">
        <f t="shared" si="426"/>
        <v/>
      </c>
      <c r="KY133" s="432" t="str">
        <f t="shared" si="426"/>
        <v/>
      </c>
      <c r="KZ133" s="432" t="str">
        <f t="shared" si="426"/>
        <v/>
      </c>
      <c r="LA133" s="432" t="str">
        <f t="shared" si="426"/>
        <v/>
      </c>
      <c r="LB133" s="432" t="str">
        <f t="shared" si="426"/>
        <v/>
      </c>
      <c r="LC133" s="432" t="str">
        <f t="shared" si="426"/>
        <v/>
      </c>
      <c r="LD133" s="432" t="str">
        <f t="shared" si="427"/>
        <v/>
      </c>
      <c r="LE133" s="432" t="str">
        <f t="shared" si="427"/>
        <v/>
      </c>
      <c r="LF133" s="432" t="str">
        <f t="shared" si="427"/>
        <v/>
      </c>
      <c r="LG133" s="432" t="str">
        <f t="shared" si="427"/>
        <v/>
      </c>
      <c r="LH133" s="432" t="str">
        <f t="shared" si="427"/>
        <v/>
      </c>
      <c r="LI133" s="432" t="str">
        <f t="shared" si="427"/>
        <v/>
      </c>
      <c r="LJ133" s="432" t="str">
        <f t="shared" si="427"/>
        <v/>
      </c>
      <c r="LK133" s="432" t="str">
        <f t="shared" si="427"/>
        <v/>
      </c>
      <c r="LL133" s="432" t="str">
        <f t="shared" si="427"/>
        <v/>
      </c>
      <c r="LM133" s="432" t="str">
        <f t="shared" si="427"/>
        <v/>
      </c>
      <c r="LN133" s="432" t="str">
        <f t="shared" si="428"/>
        <v/>
      </c>
      <c r="LO133" s="432" t="str">
        <f t="shared" si="428"/>
        <v/>
      </c>
      <c r="LP133" s="432" t="str">
        <f t="shared" si="428"/>
        <v/>
      </c>
      <c r="LQ133" s="432" t="str">
        <f t="shared" si="428"/>
        <v/>
      </c>
      <c r="LR133" s="432" t="str">
        <f t="shared" si="428"/>
        <v/>
      </c>
      <c r="LS133" s="432" t="str">
        <f t="shared" si="428"/>
        <v/>
      </c>
      <c r="LT133" s="432" t="str">
        <f t="shared" si="428"/>
        <v/>
      </c>
      <c r="LU133" s="432" t="str">
        <f t="shared" si="428"/>
        <v/>
      </c>
      <c r="LV133" s="432" t="str">
        <f t="shared" si="428"/>
        <v/>
      </c>
      <c r="LW133" s="432" t="str">
        <f t="shared" si="428"/>
        <v/>
      </c>
      <c r="LX133" s="432" t="str">
        <f t="shared" si="429"/>
        <v/>
      </c>
      <c r="LY133" s="432" t="str">
        <f t="shared" si="429"/>
        <v/>
      </c>
      <c r="LZ133" s="432" t="str">
        <f t="shared" si="429"/>
        <v/>
      </c>
      <c r="MA133" s="432" t="str">
        <f t="shared" si="429"/>
        <v/>
      </c>
      <c r="MB133" s="432" t="str">
        <f t="shared" si="429"/>
        <v/>
      </c>
      <c r="MC133" s="432" t="str">
        <f t="shared" si="429"/>
        <v/>
      </c>
      <c r="MD133" s="432" t="str">
        <f t="shared" si="430"/>
        <v/>
      </c>
      <c r="ME133" s="432" t="str">
        <f t="shared" si="430"/>
        <v/>
      </c>
      <c r="MF133" s="432" t="str">
        <f t="shared" si="430"/>
        <v/>
      </c>
      <c r="MG133" s="432" t="str">
        <f t="shared" si="430"/>
        <v/>
      </c>
      <c r="MH133" s="432" t="str">
        <f t="shared" si="430"/>
        <v/>
      </c>
      <c r="MI133" s="432" t="str">
        <f t="shared" si="430"/>
        <v/>
      </c>
      <c r="MJ133" s="432" t="str">
        <f t="shared" si="430"/>
        <v/>
      </c>
      <c r="MK133" s="432" t="str">
        <f t="shared" si="430"/>
        <v/>
      </c>
      <c r="ML133" s="432" t="str">
        <f t="shared" si="430"/>
        <v/>
      </c>
      <c r="MM133" s="432" t="str">
        <f t="shared" si="430"/>
        <v/>
      </c>
      <c r="MN133" s="432" t="str">
        <f t="shared" si="430"/>
        <v/>
      </c>
      <c r="MO133" s="432" t="str">
        <f t="shared" si="430"/>
        <v/>
      </c>
      <c r="MP133" s="432" t="str">
        <f t="shared" si="430"/>
        <v/>
      </c>
      <c r="MQ133" s="432" t="str">
        <f t="shared" si="430"/>
        <v/>
      </c>
      <c r="MR133" s="432" t="str">
        <f t="shared" si="430"/>
        <v/>
      </c>
      <c r="MS133" s="432" t="str">
        <f t="shared" si="430"/>
        <v/>
      </c>
      <c r="MT133" s="432" t="str">
        <f t="shared" si="449"/>
        <v/>
      </c>
      <c r="MU133" s="432" t="str">
        <f t="shared" si="449"/>
        <v/>
      </c>
      <c r="MV133" s="432" t="str">
        <f t="shared" si="449"/>
        <v/>
      </c>
      <c r="MW133" s="432" t="str">
        <f t="shared" si="449"/>
        <v/>
      </c>
      <c r="MX133" s="432" t="str">
        <f t="shared" si="449"/>
        <v/>
      </c>
      <c r="MY133" s="432" t="str">
        <f t="shared" si="449"/>
        <v/>
      </c>
      <c r="MZ133" s="432" t="str">
        <f t="shared" si="449"/>
        <v/>
      </c>
      <c r="NA133" s="432" t="str">
        <f t="shared" si="449"/>
        <v/>
      </c>
      <c r="NB133" s="432" t="str">
        <f t="shared" si="449"/>
        <v/>
      </c>
      <c r="NC133" s="432" t="str">
        <f t="shared" si="449"/>
        <v/>
      </c>
      <c r="ND133" s="432" t="str">
        <f t="shared" si="450"/>
        <v/>
      </c>
      <c r="NE133" s="432" t="str">
        <f t="shared" si="450"/>
        <v/>
      </c>
      <c r="NF133" s="432" t="str">
        <f t="shared" si="450"/>
        <v/>
      </c>
      <c r="NG133" s="432" t="str">
        <f t="shared" si="450"/>
        <v/>
      </c>
      <c r="NH133" s="432" t="str">
        <f t="shared" si="450"/>
        <v/>
      </c>
      <c r="NI133" s="432" t="str">
        <f t="shared" si="450"/>
        <v/>
      </c>
      <c r="NJ133" s="432" t="str">
        <f t="shared" si="450"/>
        <v/>
      </c>
      <c r="NK133" s="432" t="str">
        <f t="shared" si="450"/>
        <v/>
      </c>
      <c r="NL133" s="432" t="str">
        <f t="shared" si="450"/>
        <v/>
      </c>
      <c r="NM133" s="432" t="str">
        <f t="shared" si="450"/>
        <v/>
      </c>
      <c r="NN133" s="432" t="str">
        <f t="shared" si="451"/>
        <v/>
      </c>
      <c r="NO133" s="432" t="str">
        <f t="shared" si="451"/>
        <v/>
      </c>
      <c r="NP133" s="432" t="str">
        <f t="shared" si="451"/>
        <v/>
      </c>
      <c r="NQ133" s="432" t="str">
        <f t="shared" si="451"/>
        <v/>
      </c>
      <c r="NR133" s="432" t="str">
        <f t="shared" si="451"/>
        <v/>
      </c>
      <c r="NS133" s="432" t="str">
        <f t="shared" si="451"/>
        <v/>
      </c>
      <c r="NT133" s="432" t="str">
        <f t="shared" si="451"/>
        <v/>
      </c>
      <c r="NU133" s="432" t="str">
        <f t="shared" si="451"/>
        <v/>
      </c>
      <c r="NV133" s="432" t="str">
        <f t="shared" si="451"/>
        <v/>
      </c>
      <c r="NW133" s="432" t="str">
        <f t="shared" si="451"/>
        <v/>
      </c>
      <c r="NX133" s="432" t="str">
        <f t="shared" si="452"/>
        <v/>
      </c>
      <c r="NY133" s="432" t="str">
        <f t="shared" si="452"/>
        <v/>
      </c>
      <c r="NZ133" s="432" t="str">
        <f t="shared" si="452"/>
        <v/>
      </c>
      <c r="OA133" s="432" t="str">
        <f t="shared" si="452"/>
        <v/>
      </c>
      <c r="OB133" s="432" t="str">
        <f t="shared" si="452"/>
        <v/>
      </c>
      <c r="OC133" s="432" t="str">
        <f t="shared" si="452"/>
        <v/>
      </c>
      <c r="OD133" s="432" t="str">
        <f t="shared" si="452"/>
        <v/>
      </c>
      <c r="OE133" s="432" t="str">
        <f t="shared" si="452"/>
        <v/>
      </c>
      <c r="OF133" s="432" t="str">
        <f t="shared" si="452"/>
        <v/>
      </c>
      <c r="OG133" s="432" t="str">
        <f t="shared" si="452"/>
        <v/>
      </c>
      <c r="OH133" s="432" t="str">
        <f t="shared" si="453"/>
        <v/>
      </c>
      <c r="OI133" s="432" t="str">
        <f t="shared" si="453"/>
        <v/>
      </c>
      <c r="OJ133" s="432" t="str">
        <f t="shared" si="453"/>
        <v/>
      </c>
      <c r="OK133" s="432" t="str">
        <f t="shared" si="453"/>
        <v/>
      </c>
      <c r="OL133" s="432" t="str">
        <f t="shared" si="453"/>
        <v/>
      </c>
      <c r="OM133" s="432" t="str">
        <f t="shared" si="453"/>
        <v/>
      </c>
      <c r="ON133" s="432" t="str">
        <f t="shared" si="453"/>
        <v/>
      </c>
      <c r="OO133" s="432" t="str">
        <f t="shared" si="453"/>
        <v/>
      </c>
      <c r="OP133" s="432" t="str">
        <f t="shared" si="453"/>
        <v/>
      </c>
      <c r="OQ133" s="432" t="str">
        <f t="shared" si="453"/>
        <v/>
      </c>
      <c r="OR133" s="432" t="str">
        <f t="shared" si="453"/>
        <v/>
      </c>
      <c r="OS133" s="432" t="str">
        <f t="shared" si="453"/>
        <v/>
      </c>
      <c r="OT133" s="432" t="str">
        <f t="shared" si="453"/>
        <v/>
      </c>
      <c r="OU133" s="432" t="str">
        <f t="shared" si="453"/>
        <v/>
      </c>
      <c r="OV133" s="432" t="str">
        <f t="shared" si="453"/>
        <v/>
      </c>
      <c r="OW133" s="432" t="str">
        <f t="shared" si="453"/>
        <v/>
      </c>
      <c r="OX133" s="432" t="str">
        <f t="shared" si="448"/>
        <v/>
      </c>
      <c r="OY133" s="432" t="str">
        <f t="shared" si="448"/>
        <v/>
      </c>
      <c r="OZ133" s="432" t="str">
        <f t="shared" si="448"/>
        <v/>
      </c>
      <c r="PA133" s="432" t="str">
        <f t="shared" si="448"/>
        <v/>
      </c>
      <c r="PB133" s="432" t="str">
        <f t="shared" si="448"/>
        <v/>
      </c>
      <c r="PC133" s="432" t="str">
        <f t="shared" si="448"/>
        <v/>
      </c>
      <c r="PD133" s="432" t="str">
        <f t="shared" si="448"/>
        <v/>
      </c>
      <c r="PE133" s="432" t="str">
        <f t="shared" si="448"/>
        <v/>
      </c>
    </row>
    <row r="134" spans="1:421" ht="15.6">
      <c r="A134" s="549"/>
      <c r="B134" s="550"/>
      <c r="C134" s="948"/>
      <c r="D134" s="550"/>
      <c r="E134" s="554"/>
      <c r="F134" s="550"/>
      <c r="G134" s="551"/>
      <c r="H134" s="552"/>
      <c r="I134" s="553"/>
      <c r="J134" s="554"/>
      <c r="K134" s="554" t="str">
        <f t="shared" si="284"/>
        <v/>
      </c>
      <c r="L134" s="657" t="str">
        <f t="shared" si="285"/>
        <v/>
      </c>
      <c r="M134" s="952" t="str">
        <f t="shared" si="405"/>
        <v/>
      </c>
      <c r="N134" s="952" t="str">
        <f t="shared" si="286"/>
        <v/>
      </c>
      <c r="O134" s="1487"/>
      <c r="P134" s="1487"/>
      <c r="Q134" s="98"/>
      <c r="R134" s="167" t="str">
        <f t="shared" si="287"/>
        <v/>
      </c>
      <c r="S134" s="167" t="str">
        <f t="shared" si="288"/>
        <v/>
      </c>
      <c r="T134" s="167" t="str">
        <f t="shared" si="289"/>
        <v/>
      </c>
      <c r="U134" s="167" t="str">
        <f t="shared" si="290"/>
        <v/>
      </c>
      <c r="V134" s="85" t="s">
        <v>735</v>
      </c>
      <c r="W134" s="450">
        <v>17.5</v>
      </c>
      <c r="X134" s="167" t="str">
        <f t="shared" si="291"/>
        <v/>
      </c>
      <c r="Y134" s="167" t="str">
        <f t="shared" si="292"/>
        <v/>
      </c>
      <c r="Z134" s="167" t="str">
        <f t="shared" si="293"/>
        <v/>
      </c>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432" t="str">
        <f t="shared" si="467"/>
        <v/>
      </c>
      <c r="AX134" s="432" t="str">
        <f t="shared" si="467"/>
        <v/>
      </c>
      <c r="AY134" s="432" t="str">
        <f t="shared" si="467"/>
        <v/>
      </c>
      <c r="AZ134" s="432" t="str">
        <f t="shared" si="467"/>
        <v/>
      </c>
      <c r="BA134" s="432" t="str">
        <f t="shared" si="467"/>
        <v/>
      </c>
      <c r="BB134" s="432" t="str">
        <f t="shared" si="467"/>
        <v/>
      </c>
      <c r="BC134" s="432" t="str">
        <f t="shared" si="467"/>
        <v/>
      </c>
      <c r="BD134" s="432" t="str">
        <f t="shared" si="467"/>
        <v/>
      </c>
      <c r="BE134" s="432" t="str">
        <f t="shared" si="467"/>
        <v/>
      </c>
      <c r="BF134" s="432" t="str">
        <f t="shared" si="467"/>
        <v/>
      </c>
      <c r="BG134" s="432" t="str">
        <f t="shared" si="467"/>
        <v/>
      </c>
      <c r="BH134" s="432" t="str">
        <f t="shared" si="467"/>
        <v/>
      </c>
      <c r="BI134" s="432" t="str">
        <f t="shared" si="467"/>
        <v/>
      </c>
      <c r="BJ134" s="432" t="str">
        <f t="shared" si="467"/>
        <v/>
      </c>
      <c r="BK134" s="432" t="str">
        <f t="shared" si="467"/>
        <v/>
      </c>
      <c r="BL134" s="432" t="str">
        <f t="shared" si="467"/>
        <v/>
      </c>
      <c r="BM134" s="432" t="str">
        <f t="shared" si="455"/>
        <v/>
      </c>
      <c r="BN134" s="432" t="str">
        <f t="shared" si="455"/>
        <v/>
      </c>
      <c r="BO134" s="432" t="str">
        <f t="shared" si="455"/>
        <v/>
      </c>
      <c r="BP134" s="432" t="str">
        <f t="shared" si="455"/>
        <v/>
      </c>
      <c r="BQ134" s="432" t="str">
        <f t="shared" si="455"/>
        <v/>
      </c>
      <c r="BR134" s="432" t="str">
        <f t="shared" si="455"/>
        <v/>
      </c>
      <c r="BS134" s="432" t="str">
        <f t="shared" si="455"/>
        <v/>
      </c>
      <c r="BT134" s="432" t="str">
        <f t="shared" si="455"/>
        <v/>
      </c>
      <c r="BU134" s="432" t="str">
        <f t="shared" si="455"/>
        <v/>
      </c>
      <c r="BV134" s="432" t="str">
        <f t="shared" si="455"/>
        <v/>
      </c>
      <c r="BW134" s="432" t="str">
        <f t="shared" si="455"/>
        <v/>
      </c>
      <c r="BX134" s="432" t="str">
        <f t="shared" si="455"/>
        <v/>
      </c>
      <c r="BY134" s="432" t="str">
        <f t="shared" si="455"/>
        <v/>
      </c>
      <c r="BZ134" s="432" t="str">
        <f t="shared" si="455"/>
        <v/>
      </c>
      <c r="CA134" s="432" t="str">
        <f t="shared" si="455"/>
        <v/>
      </c>
      <c r="CB134" s="432" t="str">
        <f t="shared" ref="CB134:CQ145" si="484">IFERROR(IF(AND(CB$22&gt;=$M134,CB$22&lt;=$N134),"",IF(CB$22=WORKDAY($N134,1),$A134,"")),"")</f>
        <v/>
      </c>
      <c r="CC134" s="432" t="str">
        <f t="shared" si="484"/>
        <v/>
      </c>
      <c r="CD134" s="432" t="str">
        <f t="shared" si="484"/>
        <v/>
      </c>
      <c r="CE134" s="432" t="str">
        <f t="shared" si="484"/>
        <v/>
      </c>
      <c r="CF134" s="432" t="str">
        <f t="shared" si="484"/>
        <v/>
      </c>
      <c r="CG134" s="432" t="str">
        <f t="shared" si="484"/>
        <v/>
      </c>
      <c r="CH134" s="432" t="str">
        <f t="shared" si="484"/>
        <v/>
      </c>
      <c r="CI134" s="432" t="str">
        <f t="shared" si="484"/>
        <v/>
      </c>
      <c r="CJ134" s="432" t="str">
        <f t="shared" si="484"/>
        <v/>
      </c>
      <c r="CK134" s="432" t="str">
        <f t="shared" si="484"/>
        <v/>
      </c>
      <c r="CL134" s="432" t="str">
        <f t="shared" si="484"/>
        <v/>
      </c>
      <c r="CM134" s="432" t="str">
        <f t="shared" si="484"/>
        <v/>
      </c>
      <c r="CN134" s="432" t="str">
        <f t="shared" si="484"/>
        <v/>
      </c>
      <c r="CO134" s="432" t="str">
        <f t="shared" si="484"/>
        <v/>
      </c>
      <c r="CP134" s="432" t="str">
        <f t="shared" si="484"/>
        <v/>
      </c>
      <c r="CQ134" s="432" t="str">
        <f t="shared" si="484"/>
        <v/>
      </c>
      <c r="CR134" s="432" t="str">
        <f t="shared" si="478"/>
        <v/>
      </c>
      <c r="CS134" s="432" t="str">
        <f t="shared" si="478"/>
        <v/>
      </c>
      <c r="CT134" s="432" t="str">
        <f t="shared" si="478"/>
        <v/>
      </c>
      <c r="CU134" s="432" t="str">
        <f t="shared" si="478"/>
        <v/>
      </c>
      <c r="CV134" s="432" t="str">
        <f t="shared" si="478"/>
        <v/>
      </c>
      <c r="CW134" s="432" t="str">
        <f t="shared" si="478"/>
        <v/>
      </c>
      <c r="CX134" s="432" t="str">
        <f t="shared" si="478"/>
        <v/>
      </c>
      <c r="CY134" s="432" t="str">
        <f t="shared" si="478"/>
        <v/>
      </c>
      <c r="CZ134" s="432" t="str">
        <f t="shared" si="478"/>
        <v/>
      </c>
      <c r="DA134" s="432" t="str">
        <f t="shared" si="478"/>
        <v/>
      </c>
      <c r="DB134" s="432" t="str">
        <f t="shared" si="478"/>
        <v/>
      </c>
      <c r="DC134" s="432" t="str">
        <f t="shared" si="478"/>
        <v/>
      </c>
      <c r="DD134" s="432" t="str">
        <f t="shared" si="478"/>
        <v/>
      </c>
      <c r="DE134" s="432" t="str">
        <f t="shared" si="478"/>
        <v/>
      </c>
      <c r="DF134" s="432" t="str">
        <f t="shared" si="478"/>
        <v/>
      </c>
      <c r="DG134" s="432" t="str">
        <f t="shared" ref="DG134:DU134" si="485">IFERROR(IF(AND(DG$22&gt;=$M134,DG$22&lt;=$N134),"",IF(DG$22=WORKDAY($N134,1),$A134,"")),"")</f>
        <v/>
      </c>
      <c r="DH134" s="432" t="str">
        <f t="shared" si="485"/>
        <v/>
      </c>
      <c r="DI134" s="432" t="str">
        <f t="shared" si="485"/>
        <v/>
      </c>
      <c r="DJ134" s="432" t="str">
        <f t="shared" si="485"/>
        <v/>
      </c>
      <c r="DK134" s="432" t="str">
        <f t="shared" si="485"/>
        <v/>
      </c>
      <c r="DL134" s="432" t="str">
        <f t="shared" si="485"/>
        <v/>
      </c>
      <c r="DM134" s="432" t="str">
        <f t="shared" si="485"/>
        <v/>
      </c>
      <c r="DN134" s="432" t="str">
        <f t="shared" si="485"/>
        <v/>
      </c>
      <c r="DO134" s="432" t="str">
        <f t="shared" si="485"/>
        <v/>
      </c>
      <c r="DP134" s="432" t="str">
        <f t="shared" si="485"/>
        <v/>
      </c>
      <c r="DQ134" s="432" t="str">
        <f t="shared" si="485"/>
        <v/>
      </c>
      <c r="DR134" s="432" t="str">
        <f t="shared" si="485"/>
        <v/>
      </c>
      <c r="DS134" s="432" t="str">
        <f t="shared" si="485"/>
        <v/>
      </c>
      <c r="DT134" s="432" t="str">
        <f t="shared" si="485"/>
        <v/>
      </c>
      <c r="DU134" s="432" t="str">
        <f t="shared" si="485"/>
        <v/>
      </c>
      <c r="DV134" s="432" t="str">
        <f t="shared" ref="DV134:EK145" si="486">IFERROR(IF(AND(DV$22&gt;=$M134,DV$22&lt;=$N134),"",IF(DV$22=WORKDAY($N134,1),$A134,"")),"")</f>
        <v/>
      </c>
      <c r="DW134" s="432" t="str">
        <f t="shared" si="486"/>
        <v/>
      </c>
      <c r="DX134" s="432" t="str">
        <f t="shared" si="486"/>
        <v/>
      </c>
      <c r="DY134" s="432" t="str">
        <f t="shared" si="486"/>
        <v/>
      </c>
      <c r="DZ134" s="432" t="str">
        <f t="shared" si="486"/>
        <v/>
      </c>
      <c r="EA134" s="432" t="str">
        <f t="shared" si="486"/>
        <v/>
      </c>
      <c r="EB134" s="432" t="str">
        <f t="shared" si="486"/>
        <v/>
      </c>
      <c r="EC134" s="432" t="str">
        <f t="shared" si="486"/>
        <v/>
      </c>
      <c r="ED134" s="432" t="str">
        <f t="shared" si="486"/>
        <v/>
      </c>
      <c r="EE134" s="432" t="str">
        <f t="shared" si="486"/>
        <v/>
      </c>
      <c r="EF134" s="432" t="str">
        <f t="shared" si="486"/>
        <v/>
      </c>
      <c r="EG134" s="432" t="str">
        <f t="shared" si="486"/>
        <v/>
      </c>
      <c r="EH134" s="432" t="str">
        <f t="shared" si="486"/>
        <v/>
      </c>
      <c r="EI134" s="432" t="str">
        <f t="shared" si="486"/>
        <v/>
      </c>
      <c r="EJ134" s="432" t="str">
        <f t="shared" si="486"/>
        <v/>
      </c>
      <c r="EK134" s="432" t="str">
        <f t="shared" si="486"/>
        <v/>
      </c>
      <c r="EL134" s="432" t="str">
        <f t="shared" ref="EL134:FQ134" si="487">IFERROR(IF(AND(EL$22&gt;=$M134,EL$22&lt;=$N134),"",IF(EL$22=WORKDAY($N134,1),$A134,"")),"")</f>
        <v/>
      </c>
      <c r="EM134" s="432" t="str">
        <f t="shared" si="487"/>
        <v/>
      </c>
      <c r="EN134" s="432" t="str">
        <f t="shared" si="487"/>
        <v/>
      </c>
      <c r="EO134" s="432" t="str">
        <f t="shared" si="487"/>
        <v/>
      </c>
      <c r="EP134" s="432" t="str">
        <f t="shared" si="487"/>
        <v/>
      </c>
      <c r="EQ134" s="432" t="str">
        <f t="shared" si="487"/>
        <v/>
      </c>
      <c r="ER134" s="432" t="str">
        <f t="shared" si="487"/>
        <v/>
      </c>
      <c r="ES134" s="432" t="str">
        <f t="shared" si="487"/>
        <v/>
      </c>
      <c r="ET134" s="432" t="str">
        <f t="shared" si="487"/>
        <v/>
      </c>
      <c r="EU134" s="432" t="str">
        <f t="shared" si="487"/>
        <v/>
      </c>
      <c r="EV134" s="432" t="str">
        <f t="shared" si="487"/>
        <v/>
      </c>
      <c r="EW134" s="432" t="str">
        <f t="shared" si="487"/>
        <v/>
      </c>
      <c r="EX134" s="432" t="str">
        <f t="shared" si="487"/>
        <v/>
      </c>
      <c r="EY134" s="432" t="str">
        <f t="shared" si="487"/>
        <v/>
      </c>
      <c r="EZ134" s="432" t="str">
        <f t="shared" si="487"/>
        <v/>
      </c>
      <c r="FA134" s="432" t="str">
        <f t="shared" si="487"/>
        <v/>
      </c>
      <c r="FB134" s="432" t="str">
        <f t="shared" si="487"/>
        <v/>
      </c>
      <c r="FC134" s="432" t="str">
        <f t="shared" si="487"/>
        <v/>
      </c>
      <c r="FD134" s="432" t="str">
        <f t="shared" si="487"/>
        <v/>
      </c>
      <c r="FE134" s="432" t="str">
        <f t="shared" si="487"/>
        <v/>
      </c>
      <c r="FF134" s="432" t="str">
        <f t="shared" si="487"/>
        <v/>
      </c>
      <c r="FG134" s="432" t="str">
        <f t="shared" si="487"/>
        <v/>
      </c>
      <c r="FH134" s="432" t="str">
        <f t="shared" si="487"/>
        <v/>
      </c>
      <c r="FI134" s="432" t="str">
        <f t="shared" si="487"/>
        <v/>
      </c>
      <c r="FJ134" s="432" t="str">
        <f t="shared" si="487"/>
        <v/>
      </c>
      <c r="FK134" s="432" t="str">
        <f t="shared" si="487"/>
        <v/>
      </c>
      <c r="FL134" s="432" t="str">
        <f t="shared" si="487"/>
        <v/>
      </c>
      <c r="FM134" s="432" t="str">
        <f t="shared" si="487"/>
        <v/>
      </c>
      <c r="FN134" s="432" t="str">
        <f t="shared" si="487"/>
        <v/>
      </c>
      <c r="FO134" s="432" t="str">
        <f t="shared" si="487"/>
        <v/>
      </c>
      <c r="FP134" s="432" t="str">
        <f t="shared" si="487"/>
        <v/>
      </c>
      <c r="FQ134" s="432" t="str">
        <f t="shared" si="487"/>
        <v/>
      </c>
      <c r="FR134" s="432" t="str">
        <f t="shared" ref="FR134:GL134" si="488">IFERROR(IF(AND(FR$22&gt;=$M134,FR$22&lt;=$N134),"",IF(FR$22=WORKDAY($N134,1),$A134,"")),"")</f>
        <v/>
      </c>
      <c r="FS134" s="432" t="str">
        <f t="shared" si="488"/>
        <v/>
      </c>
      <c r="FT134" s="432" t="str">
        <f t="shared" si="488"/>
        <v/>
      </c>
      <c r="FU134" s="432" t="str">
        <f t="shared" si="488"/>
        <v/>
      </c>
      <c r="FV134" s="432" t="str">
        <f t="shared" si="488"/>
        <v/>
      </c>
      <c r="FW134" s="432" t="str">
        <f t="shared" si="488"/>
        <v/>
      </c>
      <c r="FX134" s="432" t="str">
        <f t="shared" si="488"/>
        <v/>
      </c>
      <c r="FY134" s="432" t="str">
        <f t="shared" si="488"/>
        <v/>
      </c>
      <c r="FZ134" s="432" t="str">
        <f t="shared" si="488"/>
        <v/>
      </c>
      <c r="GA134" s="432" t="str">
        <f t="shared" si="488"/>
        <v/>
      </c>
      <c r="GB134" s="432" t="str">
        <f t="shared" si="488"/>
        <v/>
      </c>
      <c r="GC134" s="432" t="str">
        <f t="shared" si="488"/>
        <v/>
      </c>
      <c r="GD134" s="432" t="str">
        <f t="shared" si="488"/>
        <v/>
      </c>
      <c r="GE134" s="432" t="str">
        <f t="shared" si="488"/>
        <v/>
      </c>
      <c r="GF134" s="432" t="str">
        <f t="shared" si="488"/>
        <v/>
      </c>
      <c r="GG134" s="432" t="str">
        <f t="shared" si="488"/>
        <v/>
      </c>
      <c r="GH134" s="432" t="str">
        <f t="shared" si="488"/>
        <v/>
      </c>
      <c r="GI134" s="432" t="str">
        <f t="shared" si="488"/>
        <v/>
      </c>
      <c r="GJ134" s="432" t="str">
        <f t="shared" si="488"/>
        <v/>
      </c>
      <c r="GK134" s="432" t="str">
        <f t="shared" si="488"/>
        <v/>
      </c>
      <c r="GL134" s="432" t="str">
        <f t="shared" si="488"/>
        <v/>
      </c>
      <c r="GM134" s="432" t="str">
        <f t="shared" si="421"/>
        <v/>
      </c>
      <c r="GN134" s="432" t="str">
        <f t="shared" si="421"/>
        <v/>
      </c>
      <c r="GO134" s="432" t="str">
        <f t="shared" si="421"/>
        <v/>
      </c>
      <c r="GP134" s="432" t="str">
        <f t="shared" si="421"/>
        <v/>
      </c>
      <c r="GQ134" s="432" t="str">
        <f t="shared" si="421"/>
        <v/>
      </c>
      <c r="GR134" s="432" t="str">
        <f t="shared" si="421"/>
        <v/>
      </c>
      <c r="GS134" s="432" t="str">
        <f t="shared" si="421"/>
        <v/>
      </c>
      <c r="GT134" s="432" t="str">
        <f t="shared" si="421"/>
        <v/>
      </c>
      <c r="GU134" s="432" t="str">
        <f t="shared" si="421"/>
        <v/>
      </c>
      <c r="GV134" s="432" t="str">
        <f t="shared" si="421"/>
        <v/>
      </c>
      <c r="GW134" s="432" t="str">
        <f t="shared" si="421"/>
        <v/>
      </c>
      <c r="GX134" s="432" t="str">
        <f t="shared" si="421"/>
        <v/>
      </c>
      <c r="GY134" s="432" t="str">
        <f t="shared" si="421"/>
        <v/>
      </c>
      <c r="GZ134" s="432" t="str">
        <f t="shared" si="421"/>
        <v/>
      </c>
      <c r="HA134" s="432" t="str">
        <f t="shared" si="421"/>
        <v/>
      </c>
      <c r="HB134" s="432" t="str">
        <f t="shared" si="421"/>
        <v/>
      </c>
      <c r="HC134" s="432" t="str">
        <f t="shared" si="475"/>
        <v/>
      </c>
      <c r="HD134" s="432" t="str">
        <f t="shared" si="475"/>
        <v/>
      </c>
      <c r="HE134" s="432" t="str">
        <f t="shared" si="475"/>
        <v/>
      </c>
      <c r="HF134" s="432" t="str">
        <f t="shared" si="475"/>
        <v/>
      </c>
      <c r="HG134" s="432" t="str">
        <f t="shared" si="475"/>
        <v/>
      </c>
      <c r="HH134" s="432" t="str">
        <f t="shared" si="475"/>
        <v/>
      </c>
      <c r="HI134" s="432" t="str">
        <f t="shared" si="475"/>
        <v/>
      </c>
      <c r="HJ134" s="432" t="str">
        <f t="shared" si="475"/>
        <v/>
      </c>
      <c r="HK134" s="432" t="str">
        <f t="shared" si="475"/>
        <v/>
      </c>
      <c r="HL134" s="432" t="str">
        <f t="shared" si="475"/>
        <v/>
      </c>
      <c r="HM134" s="432" t="str">
        <f t="shared" si="475"/>
        <v/>
      </c>
      <c r="HN134" s="432" t="str">
        <f t="shared" si="475"/>
        <v/>
      </c>
      <c r="HO134" s="432" t="str">
        <f t="shared" si="476"/>
        <v/>
      </c>
      <c r="HP134" s="432" t="str">
        <f t="shared" si="476"/>
        <v/>
      </c>
      <c r="HQ134" s="432" t="str">
        <f t="shared" si="476"/>
        <v/>
      </c>
      <c r="HR134" s="432" t="str">
        <f t="shared" si="476"/>
        <v/>
      </c>
      <c r="HS134" s="432" t="str">
        <f t="shared" si="476"/>
        <v/>
      </c>
      <c r="HT134" s="432" t="str">
        <f t="shared" si="476"/>
        <v/>
      </c>
      <c r="HU134" s="432" t="str">
        <f t="shared" si="476"/>
        <v/>
      </c>
      <c r="HV134" s="432" t="str">
        <f t="shared" si="476"/>
        <v/>
      </c>
      <c r="HW134" s="432" t="str">
        <f t="shared" si="476"/>
        <v/>
      </c>
      <c r="HX134" s="432" t="str">
        <f t="shared" si="476"/>
        <v/>
      </c>
      <c r="HY134" s="432" t="str">
        <f t="shared" si="476"/>
        <v/>
      </c>
      <c r="HZ134" s="432" t="str">
        <f t="shared" si="476"/>
        <v/>
      </c>
      <c r="IA134" s="432" t="str">
        <f t="shared" si="476"/>
        <v/>
      </c>
      <c r="IB134" s="432" t="str">
        <f t="shared" si="476"/>
        <v/>
      </c>
      <c r="IC134" s="432" t="str">
        <f t="shared" si="476"/>
        <v/>
      </c>
      <c r="ID134" s="432" t="str">
        <f t="shared" si="476"/>
        <v/>
      </c>
      <c r="IE134" s="432" t="str">
        <f t="shared" si="469"/>
        <v/>
      </c>
      <c r="IF134" s="432" t="str">
        <f t="shared" si="469"/>
        <v/>
      </c>
      <c r="IG134" s="432" t="str">
        <f t="shared" si="469"/>
        <v/>
      </c>
      <c r="IH134" s="432" t="str">
        <f t="shared" ref="IH134:IQ135" si="489">IFERROR(IF(AND(IH$22&gt;=$M134,IH$22&lt;=$N134),"",IF(IH$22=WORKDAY($N134,1),$A134,"")),"")</f>
        <v/>
      </c>
      <c r="II134" s="432" t="str">
        <f t="shared" si="489"/>
        <v/>
      </c>
      <c r="IJ134" s="432" t="str">
        <f t="shared" si="489"/>
        <v/>
      </c>
      <c r="IK134" s="432" t="str">
        <f t="shared" si="489"/>
        <v/>
      </c>
      <c r="IL134" s="432" t="str">
        <f t="shared" si="489"/>
        <v/>
      </c>
      <c r="IM134" s="432" t="str">
        <f t="shared" si="489"/>
        <v/>
      </c>
      <c r="IN134" s="432" t="str">
        <f t="shared" si="489"/>
        <v/>
      </c>
      <c r="IO134" s="432" t="str">
        <f t="shared" si="489"/>
        <v/>
      </c>
      <c r="IP134" s="432" t="str">
        <f t="shared" si="489"/>
        <v/>
      </c>
      <c r="IQ134" s="432" t="str">
        <f t="shared" si="489"/>
        <v/>
      </c>
      <c r="IR134" s="432" t="str">
        <f t="shared" ref="IR134:JB135" si="490">IFERROR(IF(AND(IR$22&gt;=$M134,IR$22&lt;=$N134),"",IF(IR$22=WORKDAY($N134,1),$A134,"")),"")</f>
        <v/>
      </c>
      <c r="IS134" s="432" t="str">
        <f t="shared" si="490"/>
        <v/>
      </c>
      <c r="IT134" s="432" t="str">
        <f t="shared" si="490"/>
        <v/>
      </c>
      <c r="IU134" s="432" t="str">
        <f t="shared" si="490"/>
        <v/>
      </c>
      <c r="IV134" s="432" t="str">
        <f t="shared" si="490"/>
        <v/>
      </c>
      <c r="IW134" s="432" t="str">
        <f t="shared" si="490"/>
        <v/>
      </c>
      <c r="IX134" s="432" t="str">
        <f t="shared" si="490"/>
        <v/>
      </c>
      <c r="IY134" s="432" t="str">
        <f t="shared" si="490"/>
        <v/>
      </c>
      <c r="IZ134" s="432" t="str">
        <f t="shared" si="490"/>
        <v/>
      </c>
      <c r="JA134" s="432" t="str">
        <f t="shared" si="490"/>
        <v/>
      </c>
      <c r="JB134" s="432" t="str">
        <f t="shared" si="490"/>
        <v/>
      </c>
      <c r="JC134" s="432" t="str">
        <f t="shared" ref="JC134:JR145" si="491">IFERROR(IF(AND(JC$22&gt;=$M134,JC$22&lt;=$N134),"",IF(JC$22=WORKDAY($N134,1),$A134,"")),"")</f>
        <v/>
      </c>
      <c r="JD134" s="432" t="str">
        <f t="shared" si="491"/>
        <v/>
      </c>
      <c r="JE134" s="432" t="str">
        <f t="shared" si="491"/>
        <v/>
      </c>
      <c r="JF134" s="432" t="str">
        <f t="shared" si="491"/>
        <v/>
      </c>
      <c r="JG134" s="432" t="str">
        <f t="shared" si="491"/>
        <v/>
      </c>
      <c r="JH134" s="432" t="str">
        <f t="shared" si="491"/>
        <v/>
      </c>
      <c r="JI134" s="432" t="str">
        <f t="shared" si="491"/>
        <v/>
      </c>
      <c r="JJ134" s="432" t="str">
        <f t="shared" si="491"/>
        <v/>
      </c>
      <c r="JK134" s="432" t="str">
        <f t="shared" si="491"/>
        <v/>
      </c>
      <c r="JL134" s="432" t="str">
        <f t="shared" si="491"/>
        <v/>
      </c>
      <c r="JM134" s="432" t="str">
        <f t="shared" si="491"/>
        <v/>
      </c>
      <c r="JN134" s="432" t="str">
        <f t="shared" si="491"/>
        <v/>
      </c>
      <c r="JO134" s="432" t="str">
        <f t="shared" si="491"/>
        <v/>
      </c>
      <c r="JP134" s="432" t="str">
        <f t="shared" si="491"/>
        <v/>
      </c>
      <c r="JQ134" s="432" t="str">
        <f t="shared" si="491"/>
        <v/>
      </c>
      <c r="JR134" s="432" t="str">
        <f t="shared" si="491"/>
        <v/>
      </c>
      <c r="JS134" s="432" t="str">
        <f t="shared" si="483"/>
        <v/>
      </c>
      <c r="JT134" s="432" t="str">
        <f t="shared" si="483"/>
        <v/>
      </c>
      <c r="JU134" s="432" t="str">
        <f t="shared" si="483"/>
        <v/>
      </c>
      <c r="JV134" s="432" t="str">
        <f t="shared" si="483"/>
        <v/>
      </c>
      <c r="JW134" s="432" t="str">
        <f t="shared" si="483"/>
        <v/>
      </c>
      <c r="JX134" s="432" t="str">
        <f t="shared" si="483"/>
        <v/>
      </c>
      <c r="JY134" s="432" t="str">
        <f t="shared" si="483"/>
        <v/>
      </c>
      <c r="JZ134" s="432" t="str">
        <f t="shared" si="483"/>
        <v/>
      </c>
      <c r="KA134" s="432" t="str">
        <f t="shared" si="483"/>
        <v/>
      </c>
      <c r="KB134" s="432" t="str">
        <f t="shared" si="483"/>
        <v/>
      </c>
      <c r="KC134" s="432" t="str">
        <f t="shared" si="483"/>
        <v/>
      </c>
      <c r="KD134" s="432" t="str">
        <f t="shared" si="483"/>
        <v/>
      </c>
      <c r="KE134" s="432" t="str">
        <f t="shared" si="483"/>
        <v/>
      </c>
      <c r="KF134" s="432" t="str">
        <f t="shared" si="483"/>
        <v/>
      </c>
      <c r="KG134" s="432" t="str">
        <f t="shared" si="483"/>
        <v/>
      </c>
      <c r="KH134" s="432" t="str">
        <f t="shared" si="445"/>
        <v/>
      </c>
      <c r="KI134" s="432" t="str">
        <f t="shared" si="445"/>
        <v/>
      </c>
      <c r="KJ134" s="432" t="str">
        <f t="shared" si="445"/>
        <v/>
      </c>
      <c r="KK134" s="432" t="str">
        <f t="shared" si="445"/>
        <v/>
      </c>
      <c r="KL134" s="432" t="str">
        <f t="shared" si="445"/>
        <v/>
      </c>
      <c r="KM134" s="432" t="str">
        <f t="shared" si="445"/>
        <v/>
      </c>
      <c r="KN134" s="432" t="str">
        <f t="shared" si="445"/>
        <v/>
      </c>
      <c r="KO134" s="432" t="str">
        <f t="shared" si="445"/>
        <v/>
      </c>
      <c r="KP134" s="432" t="str">
        <f t="shared" si="445"/>
        <v/>
      </c>
      <c r="KQ134" s="432" t="str">
        <f t="shared" si="445"/>
        <v/>
      </c>
      <c r="KR134" s="432" t="str">
        <f t="shared" si="445"/>
        <v/>
      </c>
      <c r="KS134" s="432" t="str">
        <f t="shared" si="445"/>
        <v/>
      </c>
      <c r="KT134" s="432" t="str">
        <f t="shared" si="426"/>
        <v/>
      </c>
      <c r="KU134" s="432" t="str">
        <f t="shared" si="426"/>
        <v/>
      </c>
      <c r="KV134" s="432" t="str">
        <f t="shared" si="426"/>
        <v/>
      </c>
      <c r="KW134" s="432" t="str">
        <f t="shared" si="426"/>
        <v/>
      </c>
      <c r="KX134" s="432" t="str">
        <f t="shared" si="426"/>
        <v/>
      </c>
      <c r="KY134" s="432" t="str">
        <f t="shared" si="426"/>
        <v/>
      </c>
      <c r="KZ134" s="432" t="str">
        <f t="shared" si="426"/>
        <v/>
      </c>
      <c r="LA134" s="432" t="str">
        <f t="shared" si="426"/>
        <v/>
      </c>
      <c r="LB134" s="432" t="str">
        <f t="shared" si="426"/>
        <v/>
      </c>
      <c r="LC134" s="432" t="str">
        <f t="shared" si="426"/>
        <v/>
      </c>
      <c r="LD134" s="432" t="str">
        <f t="shared" si="427"/>
        <v/>
      </c>
      <c r="LE134" s="432" t="str">
        <f t="shared" si="427"/>
        <v/>
      </c>
      <c r="LF134" s="432" t="str">
        <f t="shared" si="427"/>
        <v/>
      </c>
      <c r="LG134" s="432" t="str">
        <f t="shared" si="427"/>
        <v/>
      </c>
      <c r="LH134" s="432" t="str">
        <f t="shared" si="427"/>
        <v/>
      </c>
      <c r="LI134" s="432" t="str">
        <f t="shared" si="427"/>
        <v/>
      </c>
      <c r="LJ134" s="432" t="str">
        <f t="shared" si="427"/>
        <v/>
      </c>
      <c r="LK134" s="432" t="str">
        <f t="shared" si="427"/>
        <v/>
      </c>
      <c r="LL134" s="432" t="str">
        <f t="shared" si="427"/>
        <v/>
      </c>
      <c r="LM134" s="432" t="str">
        <f t="shared" si="427"/>
        <v/>
      </c>
      <c r="LN134" s="432" t="str">
        <f t="shared" si="428"/>
        <v/>
      </c>
      <c r="LO134" s="432" t="str">
        <f t="shared" si="428"/>
        <v/>
      </c>
      <c r="LP134" s="432" t="str">
        <f t="shared" si="428"/>
        <v/>
      </c>
      <c r="LQ134" s="432" t="str">
        <f t="shared" si="428"/>
        <v/>
      </c>
      <c r="LR134" s="432" t="str">
        <f t="shared" si="428"/>
        <v/>
      </c>
      <c r="LS134" s="432" t="str">
        <f t="shared" si="428"/>
        <v/>
      </c>
      <c r="LT134" s="432" t="str">
        <f t="shared" si="428"/>
        <v/>
      </c>
      <c r="LU134" s="432" t="str">
        <f t="shared" si="428"/>
        <v/>
      </c>
      <c r="LV134" s="432" t="str">
        <f t="shared" si="428"/>
        <v/>
      </c>
      <c r="LW134" s="432" t="str">
        <f t="shared" si="428"/>
        <v/>
      </c>
      <c r="LX134" s="432" t="str">
        <f t="shared" si="429"/>
        <v/>
      </c>
      <c r="LY134" s="432" t="str">
        <f t="shared" si="429"/>
        <v/>
      </c>
      <c r="LZ134" s="432" t="str">
        <f t="shared" si="429"/>
        <v/>
      </c>
      <c r="MA134" s="432" t="str">
        <f t="shared" si="429"/>
        <v/>
      </c>
      <c r="MB134" s="432" t="str">
        <f t="shared" si="429"/>
        <v/>
      </c>
      <c r="MC134" s="432" t="str">
        <f t="shared" si="429"/>
        <v/>
      </c>
      <c r="MD134" s="432" t="str">
        <f t="shared" si="430"/>
        <v/>
      </c>
      <c r="ME134" s="432" t="str">
        <f t="shared" si="430"/>
        <v/>
      </c>
      <c r="MF134" s="432" t="str">
        <f t="shared" si="430"/>
        <v/>
      </c>
      <c r="MG134" s="432" t="str">
        <f t="shared" si="430"/>
        <v/>
      </c>
      <c r="MH134" s="432" t="str">
        <f t="shared" si="430"/>
        <v/>
      </c>
      <c r="MI134" s="432" t="str">
        <f t="shared" si="430"/>
        <v/>
      </c>
      <c r="MJ134" s="432" t="str">
        <f t="shared" si="430"/>
        <v/>
      </c>
      <c r="MK134" s="432" t="str">
        <f t="shared" si="430"/>
        <v/>
      </c>
      <c r="ML134" s="432" t="str">
        <f t="shared" si="430"/>
        <v/>
      </c>
      <c r="MM134" s="432" t="str">
        <f t="shared" si="430"/>
        <v/>
      </c>
      <c r="MN134" s="432" t="str">
        <f t="shared" si="430"/>
        <v/>
      </c>
      <c r="MO134" s="432" t="str">
        <f t="shared" si="430"/>
        <v/>
      </c>
      <c r="MP134" s="432" t="str">
        <f t="shared" si="430"/>
        <v/>
      </c>
      <c r="MQ134" s="432" t="str">
        <f t="shared" si="430"/>
        <v/>
      </c>
      <c r="MR134" s="432" t="str">
        <f t="shared" si="430"/>
        <v/>
      </c>
      <c r="MS134" s="432" t="str">
        <f t="shared" si="430"/>
        <v/>
      </c>
      <c r="MT134" s="432" t="str">
        <f t="shared" ref="MT134:NP134" si="492">IFERROR(IF(AND(MT$22&gt;=$M134,MT$22&lt;=$N134),"",IF(MT$22=WORKDAY($N134,1),$A134,"")),"")</f>
        <v/>
      </c>
      <c r="MU134" s="432" t="str">
        <f t="shared" si="492"/>
        <v/>
      </c>
      <c r="MV134" s="432" t="str">
        <f t="shared" si="492"/>
        <v/>
      </c>
      <c r="MW134" s="432" t="str">
        <f t="shared" si="492"/>
        <v/>
      </c>
      <c r="MX134" s="432" t="str">
        <f t="shared" si="492"/>
        <v/>
      </c>
      <c r="MY134" s="432" t="str">
        <f t="shared" si="492"/>
        <v/>
      </c>
      <c r="MZ134" s="432" t="str">
        <f t="shared" si="492"/>
        <v/>
      </c>
      <c r="NA134" s="432" t="str">
        <f t="shared" si="492"/>
        <v/>
      </c>
      <c r="NB134" s="432" t="str">
        <f t="shared" si="492"/>
        <v/>
      </c>
      <c r="NC134" s="432" t="str">
        <f t="shared" si="492"/>
        <v/>
      </c>
      <c r="ND134" s="432" t="str">
        <f t="shared" si="492"/>
        <v/>
      </c>
      <c r="NE134" s="432" t="str">
        <f t="shared" si="492"/>
        <v/>
      </c>
      <c r="NF134" s="432" t="str">
        <f t="shared" si="492"/>
        <v/>
      </c>
      <c r="NG134" s="432" t="str">
        <f t="shared" si="492"/>
        <v/>
      </c>
      <c r="NH134" s="432" t="str">
        <f t="shared" si="492"/>
        <v/>
      </c>
      <c r="NI134" s="432" t="str">
        <f t="shared" si="492"/>
        <v/>
      </c>
      <c r="NJ134" s="432" t="str">
        <f t="shared" si="492"/>
        <v/>
      </c>
      <c r="NK134" s="432" t="str">
        <f t="shared" si="492"/>
        <v/>
      </c>
      <c r="NL134" s="432" t="str">
        <f t="shared" si="492"/>
        <v/>
      </c>
      <c r="NM134" s="432" t="str">
        <f t="shared" si="492"/>
        <v/>
      </c>
      <c r="NN134" s="432" t="str">
        <f t="shared" si="492"/>
        <v/>
      </c>
      <c r="NO134" s="432" t="str">
        <f t="shared" si="492"/>
        <v/>
      </c>
      <c r="NP134" s="432" t="str">
        <f t="shared" si="492"/>
        <v/>
      </c>
      <c r="NQ134" s="432" t="str">
        <f t="shared" ref="NQ134:OF145" si="493">IFERROR(IF(AND(NQ$22&gt;=$M134,NQ$22&lt;=$N134),"",IF(NQ$22=WORKDAY($N134,1),$A134,"")),"")</f>
        <v/>
      </c>
      <c r="NR134" s="432" t="str">
        <f t="shared" si="493"/>
        <v/>
      </c>
      <c r="NS134" s="432" t="str">
        <f t="shared" si="493"/>
        <v/>
      </c>
      <c r="NT134" s="432" t="str">
        <f t="shared" si="493"/>
        <v/>
      </c>
      <c r="NU134" s="432" t="str">
        <f t="shared" si="493"/>
        <v/>
      </c>
      <c r="NV134" s="432" t="str">
        <f t="shared" si="493"/>
        <v/>
      </c>
      <c r="NW134" s="432" t="str">
        <f t="shared" si="493"/>
        <v/>
      </c>
      <c r="NX134" s="432" t="str">
        <f t="shared" si="493"/>
        <v/>
      </c>
      <c r="NY134" s="432" t="str">
        <f t="shared" si="493"/>
        <v/>
      </c>
      <c r="NZ134" s="432" t="str">
        <f t="shared" si="493"/>
        <v/>
      </c>
      <c r="OA134" s="432" t="str">
        <f t="shared" si="493"/>
        <v/>
      </c>
      <c r="OB134" s="432" t="str">
        <f t="shared" si="493"/>
        <v/>
      </c>
      <c r="OC134" s="432" t="str">
        <f t="shared" si="493"/>
        <v/>
      </c>
      <c r="OD134" s="432" t="str">
        <f t="shared" si="493"/>
        <v/>
      </c>
      <c r="OE134" s="432" t="str">
        <f t="shared" si="493"/>
        <v/>
      </c>
      <c r="OF134" s="432" t="str">
        <f t="shared" si="493"/>
        <v/>
      </c>
      <c r="OG134" s="432" t="str">
        <f t="shared" ref="OG134:OG145" si="494">IFERROR(IF(AND(OG$22&gt;=$M134,OG$22&lt;=$N134),"",IF(OG$22=WORKDAY($N134,1),$A134,"")),"")</f>
        <v/>
      </c>
      <c r="OH134" s="432" t="str">
        <f t="shared" si="453"/>
        <v/>
      </c>
      <c r="OI134" s="432" t="str">
        <f t="shared" si="453"/>
        <v/>
      </c>
      <c r="OJ134" s="432" t="str">
        <f t="shared" si="453"/>
        <v/>
      </c>
      <c r="OK134" s="432" t="str">
        <f t="shared" si="453"/>
        <v/>
      </c>
      <c r="OL134" s="432" t="str">
        <f t="shared" si="453"/>
        <v/>
      </c>
      <c r="OM134" s="432" t="str">
        <f t="shared" si="453"/>
        <v/>
      </c>
      <c r="ON134" s="432" t="str">
        <f t="shared" si="453"/>
        <v/>
      </c>
      <c r="OO134" s="432" t="str">
        <f t="shared" si="453"/>
        <v/>
      </c>
      <c r="OP134" s="432" t="str">
        <f t="shared" si="453"/>
        <v/>
      </c>
      <c r="OQ134" s="432" t="str">
        <f t="shared" si="453"/>
        <v/>
      </c>
      <c r="OR134" s="432" t="str">
        <f t="shared" si="453"/>
        <v/>
      </c>
      <c r="OS134" s="432" t="str">
        <f t="shared" si="453"/>
        <v/>
      </c>
      <c r="OT134" s="432" t="str">
        <f t="shared" si="453"/>
        <v/>
      </c>
      <c r="OU134" s="432" t="str">
        <f t="shared" si="453"/>
        <v/>
      </c>
      <c r="OV134" s="432" t="str">
        <f t="shared" si="453"/>
        <v/>
      </c>
      <c r="OW134" s="432" t="str">
        <f t="shared" si="453"/>
        <v/>
      </c>
      <c r="OX134" s="432" t="str">
        <f t="shared" si="448"/>
        <v/>
      </c>
      <c r="OY134" s="432" t="str">
        <f t="shared" si="448"/>
        <v/>
      </c>
      <c r="OZ134" s="432" t="str">
        <f t="shared" si="448"/>
        <v/>
      </c>
      <c r="PA134" s="432" t="str">
        <f t="shared" si="448"/>
        <v/>
      </c>
      <c r="PB134" s="432" t="str">
        <f t="shared" si="448"/>
        <v/>
      </c>
      <c r="PC134" s="432" t="str">
        <f t="shared" si="448"/>
        <v/>
      </c>
      <c r="PD134" s="432" t="str">
        <f t="shared" si="448"/>
        <v/>
      </c>
      <c r="PE134" s="432" t="str">
        <f t="shared" si="448"/>
        <v/>
      </c>
    </row>
    <row r="135" spans="1:421" ht="15.6">
      <c r="A135" s="541"/>
      <c r="B135" s="542"/>
      <c r="C135" s="947"/>
      <c r="D135" s="542"/>
      <c r="E135" s="546"/>
      <c r="F135" s="542"/>
      <c r="G135" s="543"/>
      <c r="H135" s="544"/>
      <c r="I135" s="545"/>
      <c r="J135" s="546"/>
      <c r="K135" s="546" t="str">
        <f t="shared" si="284"/>
        <v/>
      </c>
      <c r="L135" s="547" t="str">
        <f t="shared" si="285"/>
        <v/>
      </c>
      <c r="M135" s="951" t="str">
        <f t="shared" si="405"/>
        <v/>
      </c>
      <c r="N135" s="951" t="str">
        <f t="shared" si="286"/>
        <v/>
      </c>
      <c r="O135" s="1486"/>
      <c r="P135" s="1486"/>
      <c r="Q135" s="98"/>
      <c r="R135" s="167" t="str">
        <f t="shared" si="287"/>
        <v/>
      </c>
      <c r="S135" s="167" t="str">
        <f t="shared" si="288"/>
        <v/>
      </c>
      <c r="T135" s="167" t="str">
        <f t="shared" si="289"/>
        <v/>
      </c>
      <c r="U135" s="167" t="str">
        <f t="shared" si="290"/>
        <v/>
      </c>
      <c r="V135" s="85" t="s">
        <v>736</v>
      </c>
      <c r="W135" s="450">
        <v>17.666666666666671</v>
      </c>
      <c r="X135" s="167" t="str">
        <f t="shared" si="291"/>
        <v/>
      </c>
      <c r="Y135" s="167" t="str">
        <f t="shared" si="292"/>
        <v/>
      </c>
      <c r="Z135" s="167" t="str">
        <f t="shared" si="293"/>
        <v/>
      </c>
      <c r="AW135" s="432" t="str">
        <f t="shared" si="467"/>
        <v/>
      </c>
      <c r="AX135" s="432" t="str">
        <f t="shared" si="467"/>
        <v/>
      </c>
      <c r="AY135" s="432" t="str">
        <f t="shared" si="467"/>
        <v/>
      </c>
      <c r="AZ135" s="432" t="str">
        <f t="shared" si="467"/>
        <v/>
      </c>
      <c r="BA135" s="432" t="str">
        <f t="shared" si="467"/>
        <v/>
      </c>
      <c r="BB135" s="432" t="str">
        <f t="shared" si="467"/>
        <v/>
      </c>
      <c r="BC135" s="432" t="str">
        <f t="shared" si="467"/>
        <v/>
      </c>
      <c r="BD135" s="432" t="str">
        <f t="shared" si="467"/>
        <v/>
      </c>
      <c r="BE135" s="432" t="str">
        <f t="shared" si="467"/>
        <v/>
      </c>
      <c r="BF135" s="432" t="str">
        <f t="shared" si="467"/>
        <v/>
      </c>
      <c r="BG135" s="432" t="str">
        <f t="shared" si="467"/>
        <v/>
      </c>
      <c r="BH135" s="432" t="str">
        <f t="shared" si="467"/>
        <v/>
      </c>
      <c r="BI135" s="432" t="str">
        <f t="shared" si="467"/>
        <v/>
      </c>
      <c r="BJ135" s="432" t="str">
        <f t="shared" si="467"/>
        <v/>
      </c>
      <c r="BK135" s="432" t="str">
        <f t="shared" si="467"/>
        <v/>
      </c>
      <c r="BL135" s="432" t="str">
        <f t="shared" si="467"/>
        <v/>
      </c>
      <c r="BM135" s="432" t="str">
        <f t="shared" si="455"/>
        <v/>
      </c>
      <c r="BN135" s="432" t="str">
        <f t="shared" si="455"/>
        <v/>
      </c>
      <c r="BO135" s="432" t="str">
        <f t="shared" si="455"/>
        <v/>
      </c>
      <c r="BP135" s="432" t="str">
        <f t="shared" si="455"/>
        <v/>
      </c>
      <c r="BQ135" s="432" t="str">
        <f t="shared" si="455"/>
        <v/>
      </c>
      <c r="BR135" s="432" t="str">
        <f t="shared" si="455"/>
        <v/>
      </c>
      <c r="BS135" s="432" t="str">
        <f t="shared" si="455"/>
        <v/>
      </c>
      <c r="BT135" s="432" t="str">
        <f t="shared" si="455"/>
        <v/>
      </c>
      <c r="BU135" s="432" t="str">
        <f t="shared" si="455"/>
        <v/>
      </c>
      <c r="BV135" s="432" t="str">
        <f t="shared" si="455"/>
        <v/>
      </c>
      <c r="BW135" s="432" t="str">
        <f t="shared" si="455"/>
        <v/>
      </c>
      <c r="BX135" s="432" t="str">
        <f t="shared" si="455"/>
        <v/>
      </c>
      <c r="BY135" s="432" t="str">
        <f t="shared" si="455"/>
        <v/>
      </c>
      <c r="BZ135" s="432" t="str">
        <f t="shared" si="455"/>
        <v/>
      </c>
      <c r="CA135" s="432" t="str">
        <f t="shared" si="455"/>
        <v/>
      </c>
      <c r="CB135" s="432" t="str">
        <f t="shared" si="484"/>
        <v/>
      </c>
      <c r="CC135" s="432" t="str">
        <f t="shared" si="484"/>
        <v/>
      </c>
      <c r="CD135" s="432" t="str">
        <f t="shared" si="484"/>
        <v/>
      </c>
      <c r="CE135" s="432" t="str">
        <f t="shared" si="484"/>
        <v/>
      </c>
      <c r="CF135" s="432" t="str">
        <f t="shared" si="484"/>
        <v/>
      </c>
      <c r="CG135" s="432" t="str">
        <f t="shared" si="484"/>
        <v/>
      </c>
      <c r="CH135" s="432" t="str">
        <f t="shared" si="484"/>
        <v/>
      </c>
      <c r="CI135" s="432" t="str">
        <f t="shared" si="484"/>
        <v/>
      </c>
      <c r="CJ135" s="432" t="str">
        <f t="shared" si="484"/>
        <v/>
      </c>
      <c r="CK135" s="432" t="str">
        <f t="shared" si="484"/>
        <v/>
      </c>
      <c r="CL135" s="432" t="str">
        <f t="shared" si="484"/>
        <v/>
      </c>
      <c r="CM135" s="432" t="str">
        <f t="shared" si="484"/>
        <v/>
      </c>
      <c r="CN135" s="432" t="str">
        <f t="shared" si="484"/>
        <v/>
      </c>
      <c r="CO135" s="432" t="str">
        <f t="shared" si="484"/>
        <v/>
      </c>
      <c r="CP135" s="432" t="str">
        <f t="shared" si="484"/>
        <v/>
      </c>
      <c r="CQ135" s="432" t="str">
        <f t="shared" si="484"/>
        <v/>
      </c>
      <c r="CR135" s="432" t="str">
        <f t="shared" si="478"/>
        <v/>
      </c>
      <c r="CS135" s="432" t="str">
        <f t="shared" si="478"/>
        <v/>
      </c>
      <c r="CT135" s="432" t="str">
        <f t="shared" si="478"/>
        <v/>
      </c>
      <c r="CU135" s="432" t="str">
        <f t="shared" si="478"/>
        <v/>
      </c>
      <c r="CV135" s="432" t="str">
        <f t="shared" si="478"/>
        <v/>
      </c>
      <c r="CW135" s="432" t="str">
        <f t="shared" si="478"/>
        <v/>
      </c>
      <c r="CX135" s="432" t="str">
        <f t="shared" si="478"/>
        <v/>
      </c>
      <c r="CY135" s="432" t="str">
        <f t="shared" si="478"/>
        <v/>
      </c>
      <c r="CZ135" s="432" t="str">
        <f t="shared" si="478"/>
        <v/>
      </c>
      <c r="DA135" s="432" t="str">
        <f t="shared" si="478"/>
        <v/>
      </c>
      <c r="DB135" s="432" t="str">
        <f t="shared" si="478"/>
        <v/>
      </c>
      <c r="DC135" s="432" t="str">
        <f t="shared" si="478"/>
        <v/>
      </c>
      <c r="DD135" s="432" t="str">
        <f t="shared" si="478"/>
        <v/>
      </c>
      <c r="DE135" s="432" t="str">
        <f t="shared" si="478"/>
        <v/>
      </c>
      <c r="DF135" s="432" t="str">
        <f t="shared" si="478"/>
        <v/>
      </c>
      <c r="DG135" s="432" t="str">
        <f t="shared" ref="DG135:DV145" si="495">IFERROR(IF(AND(DG$22&gt;=$M135,DG$22&lt;=$N135),"",IF(DG$22=WORKDAY($N135,1),$A135,"")),"")</f>
        <v/>
      </c>
      <c r="DH135" s="432" t="str">
        <f t="shared" si="495"/>
        <v/>
      </c>
      <c r="DI135" s="432" t="str">
        <f t="shared" si="495"/>
        <v/>
      </c>
      <c r="DJ135" s="432" t="str">
        <f t="shared" si="495"/>
        <v/>
      </c>
      <c r="DK135" s="432" t="str">
        <f t="shared" si="495"/>
        <v/>
      </c>
      <c r="DL135" s="432" t="str">
        <f t="shared" si="495"/>
        <v/>
      </c>
      <c r="DM135" s="432" t="str">
        <f t="shared" si="495"/>
        <v/>
      </c>
      <c r="DN135" s="432" t="str">
        <f t="shared" si="495"/>
        <v/>
      </c>
      <c r="DO135" s="432" t="str">
        <f t="shared" si="495"/>
        <v/>
      </c>
      <c r="DP135" s="432" t="str">
        <f t="shared" si="495"/>
        <v/>
      </c>
      <c r="DQ135" s="432" t="str">
        <f t="shared" si="495"/>
        <v/>
      </c>
      <c r="DR135" s="432" t="str">
        <f t="shared" si="495"/>
        <v/>
      </c>
      <c r="DS135" s="432" t="str">
        <f t="shared" si="495"/>
        <v/>
      </c>
      <c r="DT135" s="432" t="str">
        <f t="shared" si="495"/>
        <v/>
      </c>
      <c r="DU135" s="432" t="str">
        <f t="shared" si="495"/>
        <v/>
      </c>
      <c r="DV135" s="432" t="str">
        <f t="shared" si="495"/>
        <v/>
      </c>
      <c r="DW135" s="432" t="str">
        <f t="shared" si="486"/>
        <v/>
      </c>
      <c r="DX135" s="432" t="str">
        <f t="shared" si="486"/>
        <v/>
      </c>
      <c r="DY135" s="432" t="str">
        <f t="shared" si="486"/>
        <v/>
      </c>
      <c r="DZ135" s="432" t="str">
        <f t="shared" si="486"/>
        <v/>
      </c>
      <c r="EA135" s="432" t="str">
        <f t="shared" si="486"/>
        <v/>
      </c>
      <c r="EB135" s="432" t="str">
        <f t="shared" si="486"/>
        <v/>
      </c>
      <c r="EC135" s="432" t="str">
        <f t="shared" si="486"/>
        <v/>
      </c>
      <c r="ED135" s="432" t="str">
        <f t="shared" si="486"/>
        <v/>
      </c>
      <c r="EE135" s="432" t="str">
        <f t="shared" si="486"/>
        <v/>
      </c>
      <c r="EF135" s="432" t="str">
        <f t="shared" si="486"/>
        <v/>
      </c>
      <c r="EG135" s="432" t="str">
        <f t="shared" si="486"/>
        <v/>
      </c>
      <c r="EH135" s="432" t="str">
        <f t="shared" si="486"/>
        <v/>
      </c>
      <c r="EI135" s="432" t="str">
        <f t="shared" si="486"/>
        <v/>
      </c>
      <c r="EJ135" s="432" t="str">
        <f t="shared" si="486"/>
        <v/>
      </c>
      <c r="EK135" s="432" t="str">
        <f t="shared" si="486"/>
        <v/>
      </c>
      <c r="EL135" s="432" t="str">
        <f t="shared" ref="EL135:GF135" si="496">IFERROR(IF(AND(EL$22&gt;=$M135,EL$22&lt;=$N135),"",IF(EL$22=WORKDAY($N135,1),$A135,"")),"")</f>
        <v/>
      </c>
      <c r="EM135" s="432" t="str">
        <f t="shared" si="496"/>
        <v/>
      </c>
      <c r="EN135" s="432" t="str">
        <f t="shared" si="496"/>
        <v/>
      </c>
      <c r="EO135" s="432" t="str">
        <f t="shared" si="496"/>
        <v/>
      </c>
      <c r="EP135" s="432" t="str">
        <f t="shared" si="496"/>
        <v/>
      </c>
      <c r="EQ135" s="432" t="str">
        <f t="shared" si="496"/>
        <v/>
      </c>
      <c r="ER135" s="432" t="str">
        <f t="shared" si="496"/>
        <v/>
      </c>
      <c r="ES135" s="432" t="str">
        <f t="shared" si="496"/>
        <v/>
      </c>
      <c r="ET135" s="432" t="str">
        <f t="shared" si="496"/>
        <v/>
      </c>
      <c r="EU135" s="432" t="str">
        <f t="shared" si="496"/>
        <v/>
      </c>
      <c r="EV135" s="432" t="str">
        <f t="shared" si="496"/>
        <v/>
      </c>
      <c r="EW135" s="432" t="str">
        <f t="shared" si="496"/>
        <v/>
      </c>
      <c r="EX135" s="432" t="str">
        <f t="shared" si="496"/>
        <v/>
      </c>
      <c r="EY135" s="432" t="str">
        <f t="shared" si="496"/>
        <v/>
      </c>
      <c r="EZ135" s="432" t="str">
        <f t="shared" si="496"/>
        <v/>
      </c>
      <c r="FA135" s="432" t="str">
        <f t="shared" si="496"/>
        <v/>
      </c>
      <c r="FB135" s="432" t="str">
        <f t="shared" si="496"/>
        <v/>
      </c>
      <c r="FC135" s="432" t="str">
        <f t="shared" si="496"/>
        <v/>
      </c>
      <c r="FD135" s="432" t="str">
        <f t="shared" si="496"/>
        <v/>
      </c>
      <c r="FE135" s="432" t="str">
        <f t="shared" si="496"/>
        <v/>
      </c>
      <c r="FF135" s="432" t="str">
        <f t="shared" si="496"/>
        <v/>
      </c>
      <c r="FG135" s="432" t="str">
        <f t="shared" si="496"/>
        <v/>
      </c>
      <c r="FH135" s="432" t="str">
        <f t="shared" si="496"/>
        <v/>
      </c>
      <c r="FI135" s="432" t="str">
        <f t="shared" si="496"/>
        <v/>
      </c>
      <c r="FJ135" s="432" t="str">
        <f t="shared" si="496"/>
        <v/>
      </c>
      <c r="FK135" s="432" t="str">
        <f t="shared" si="496"/>
        <v/>
      </c>
      <c r="FL135" s="432" t="str">
        <f t="shared" si="496"/>
        <v/>
      </c>
      <c r="FM135" s="432" t="str">
        <f t="shared" si="496"/>
        <v/>
      </c>
      <c r="FN135" s="432" t="str">
        <f t="shared" si="496"/>
        <v/>
      </c>
      <c r="FO135" s="432" t="str">
        <f t="shared" si="496"/>
        <v/>
      </c>
      <c r="FP135" s="432" t="str">
        <f t="shared" si="496"/>
        <v/>
      </c>
      <c r="FQ135" s="432" t="str">
        <f t="shared" si="496"/>
        <v/>
      </c>
      <c r="FR135" s="432" t="str">
        <f t="shared" si="496"/>
        <v/>
      </c>
      <c r="FS135" s="432" t="str">
        <f t="shared" si="496"/>
        <v/>
      </c>
      <c r="FT135" s="432" t="str">
        <f t="shared" si="496"/>
        <v/>
      </c>
      <c r="FU135" s="432" t="str">
        <f t="shared" si="496"/>
        <v/>
      </c>
      <c r="FV135" s="432" t="str">
        <f t="shared" si="496"/>
        <v/>
      </c>
      <c r="FW135" s="432" t="str">
        <f t="shared" si="496"/>
        <v/>
      </c>
      <c r="FX135" s="432" t="str">
        <f t="shared" si="496"/>
        <v/>
      </c>
      <c r="FY135" s="432" t="str">
        <f t="shared" si="496"/>
        <v/>
      </c>
      <c r="FZ135" s="432" t="str">
        <f t="shared" si="496"/>
        <v/>
      </c>
      <c r="GA135" s="432" t="str">
        <f t="shared" si="496"/>
        <v/>
      </c>
      <c r="GB135" s="432" t="str">
        <f t="shared" si="496"/>
        <v/>
      </c>
      <c r="GC135" s="432" t="str">
        <f t="shared" si="496"/>
        <v/>
      </c>
      <c r="GD135" s="432" t="str">
        <f t="shared" si="496"/>
        <v/>
      </c>
      <c r="GE135" s="432" t="str">
        <f t="shared" si="496"/>
        <v/>
      </c>
      <c r="GF135" s="432" t="str">
        <f t="shared" si="496"/>
        <v/>
      </c>
      <c r="GG135" s="432" t="str">
        <f t="shared" ref="GG135:GV145" si="497">IFERROR(IF(AND(GG$22&gt;=$M135,GG$22&lt;=$N135),"",IF(GG$22=WORKDAY($N135,1),$A135,"")),"")</f>
        <v/>
      </c>
      <c r="GH135" s="432" t="str">
        <f t="shared" si="497"/>
        <v/>
      </c>
      <c r="GI135" s="432" t="str">
        <f t="shared" si="497"/>
        <v/>
      </c>
      <c r="GJ135" s="432" t="str">
        <f t="shared" si="497"/>
        <v/>
      </c>
      <c r="GK135" s="432" t="str">
        <f t="shared" si="497"/>
        <v/>
      </c>
      <c r="GL135" s="432" t="str">
        <f t="shared" si="497"/>
        <v/>
      </c>
      <c r="GM135" s="432" t="str">
        <f t="shared" si="497"/>
        <v/>
      </c>
      <c r="GN135" s="432" t="str">
        <f t="shared" si="497"/>
        <v/>
      </c>
      <c r="GO135" s="432" t="str">
        <f t="shared" si="497"/>
        <v/>
      </c>
      <c r="GP135" s="432" t="str">
        <f t="shared" si="497"/>
        <v/>
      </c>
      <c r="GQ135" s="432" t="str">
        <f t="shared" si="497"/>
        <v/>
      </c>
      <c r="GR135" s="432" t="str">
        <f t="shared" si="497"/>
        <v/>
      </c>
      <c r="GS135" s="432" t="str">
        <f t="shared" si="497"/>
        <v/>
      </c>
      <c r="GT135" s="432" t="str">
        <f t="shared" si="497"/>
        <v/>
      </c>
      <c r="GU135" s="432" t="str">
        <f t="shared" si="497"/>
        <v/>
      </c>
      <c r="GV135" s="432" t="str">
        <f t="shared" si="497"/>
        <v/>
      </c>
      <c r="GW135" s="432" t="str">
        <f t="shared" si="421"/>
        <v/>
      </c>
      <c r="GX135" s="432" t="str">
        <f t="shared" si="421"/>
        <v/>
      </c>
      <c r="GY135" s="432" t="str">
        <f t="shared" si="421"/>
        <v/>
      </c>
      <c r="GZ135" s="432" t="str">
        <f t="shared" si="421"/>
        <v/>
      </c>
      <c r="HA135" s="432" t="str">
        <f t="shared" si="421"/>
        <v/>
      </c>
      <c r="HB135" s="432" t="str">
        <f t="shared" si="421"/>
        <v/>
      </c>
      <c r="HC135" s="432" t="str">
        <f t="shared" si="475"/>
        <v/>
      </c>
      <c r="HD135" s="432" t="str">
        <f t="shared" si="475"/>
        <v/>
      </c>
      <c r="HE135" s="432" t="str">
        <f t="shared" si="475"/>
        <v/>
      </c>
      <c r="HF135" s="432" t="str">
        <f t="shared" si="475"/>
        <v/>
      </c>
      <c r="HG135" s="432" t="str">
        <f t="shared" si="475"/>
        <v/>
      </c>
      <c r="HH135" s="432" t="str">
        <f t="shared" si="475"/>
        <v/>
      </c>
      <c r="HI135" s="432" t="str">
        <f t="shared" si="475"/>
        <v/>
      </c>
      <c r="HJ135" s="432" t="str">
        <f t="shared" si="475"/>
        <v/>
      </c>
      <c r="HK135" s="432" t="str">
        <f t="shared" si="475"/>
        <v/>
      </c>
      <c r="HL135" s="432" t="str">
        <f t="shared" si="475"/>
        <v/>
      </c>
      <c r="HM135" s="432" t="str">
        <f t="shared" si="475"/>
        <v/>
      </c>
      <c r="HN135" s="432" t="str">
        <f t="shared" si="475"/>
        <v/>
      </c>
      <c r="HO135" s="432" t="str">
        <f t="shared" si="476"/>
        <v/>
      </c>
      <c r="HP135" s="432" t="str">
        <f t="shared" si="476"/>
        <v/>
      </c>
      <c r="HQ135" s="432" t="str">
        <f t="shared" si="476"/>
        <v/>
      </c>
      <c r="HR135" s="432" t="str">
        <f t="shared" si="476"/>
        <v/>
      </c>
      <c r="HS135" s="432" t="str">
        <f t="shared" si="476"/>
        <v/>
      </c>
      <c r="HT135" s="432" t="str">
        <f t="shared" si="476"/>
        <v/>
      </c>
      <c r="HU135" s="432" t="str">
        <f t="shared" si="476"/>
        <v/>
      </c>
      <c r="HV135" s="432" t="str">
        <f t="shared" si="476"/>
        <v/>
      </c>
      <c r="HW135" s="432" t="str">
        <f t="shared" si="476"/>
        <v/>
      </c>
      <c r="HX135" s="432" t="str">
        <f t="shared" si="476"/>
        <v/>
      </c>
      <c r="HY135" s="432" t="str">
        <f t="shared" si="476"/>
        <v/>
      </c>
      <c r="HZ135" s="432" t="str">
        <f t="shared" si="476"/>
        <v/>
      </c>
      <c r="IA135" s="432" t="str">
        <f t="shared" si="476"/>
        <v/>
      </c>
      <c r="IB135" s="432" t="str">
        <f t="shared" si="476"/>
        <v/>
      </c>
      <c r="IC135" s="432" t="str">
        <f t="shared" si="476"/>
        <v/>
      </c>
      <c r="ID135" s="432" t="str">
        <f t="shared" si="476"/>
        <v/>
      </c>
      <c r="IE135" s="432" t="str">
        <f t="shared" si="469"/>
        <v/>
      </c>
      <c r="IF135" s="432" t="str">
        <f t="shared" si="469"/>
        <v/>
      </c>
      <c r="IG135" s="432" t="str">
        <f t="shared" si="469"/>
        <v/>
      </c>
      <c r="IH135" s="432" t="str">
        <f t="shared" si="489"/>
        <v/>
      </c>
      <c r="II135" s="432" t="str">
        <f t="shared" si="489"/>
        <v/>
      </c>
      <c r="IJ135" s="432" t="str">
        <f t="shared" si="489"/>
        <v/>
      </c>
      <c r="IK135" s="432" t="str">
        <f t="shared" si="489"/>
        <v/>
      </c>
      <c r="IL135" s="432" t="str">
        <f t="shared" si="489"/>
        <v/>
      </c>
      <c r="IM135" s="432" t="str">
        <f t="shared" si="489"/>
        <v/>
      </c>
      <c r="IN135" s="432" t="str">
        <f t="shared" si="489"/>
        <v/>
      </c>
      <c r="IO135" s="432" t="str">
        <f t="shared" si="489"/>
        <v/>
      </c>
      <c r="IP135" s="432" t="str">
        <f t="shared" si="489"/>
        <v/>
      </c>
      <c r="IQ135" s="432" t="str">
        <f t="shared" si="489"/>
        <v/>
      </c>
      <c r="IR135" s="432" t="str">
        <f t="shared" si="490"/>
        <v/>
      </c>
      <c r="IS135" s="432" t="str">
        <f t="shared" si="490"/>
        <v/>
      </c>
      <c r="IT135" s="432" t="str">
        <f t="shared" si="490"/>
        <v/>
      </c>
      <c r="IU135" s="432" t="str">
        <f t="shared" si="490"/>
        <v/>
      </c>
      <c r="IV135" s="432" t="str">
        <f t="shared" si="490"/>
        <v/>
      </c>
      <c r="IW135" s="432" t="str">
        <f t="shared" si="490"/>
        <v/>
      </c>
      <c r="IX135" s="432" t="str">
        <f t="shared" si="490"/>
        <v/>
      </c>
      <c r="IY135" s="432" t="str">
        <f t="shared" si="490"/>
        <v/>
      </c>
      <c r="IZ135" s="432" t="str">
        <f t="shared" si="490"/>
        <v/>
      </c>
      <c r="JA135" s="432" t="str">
        <f t="shared" si="490"/>
        <v/>
      </c>
      <c r="JB135" s="432" t="str">
        <f t="shared" si="490"/>
        <v/>
      </c>
      <c r="JC135" s="432" t="str">
        <f t="shared" si="491"/>
        <v/>
      </c>
      <c r="JD135" s="432" t="str">
        <f t="shared" si="491"/>
        <v/>
      </c>
      <c r="JE135" s="432" t="str">
        <f t="shared" si="491"/>
        <v/>
      </c>
      <c r="JF135" s="432" t="str">
        <f t="shared" si="491"/>
        <v/>
      </c>
      <c r="JG135" s="432" t="str">
        <f t="shared" si="491"/>
        <v/>
      </c>
      <c r="JH135" s="432" t="str">
        <f t="shared" si="491"/>
        <v/>
      </c>
      <c r="JI135" s="432" t="str">
        <f t="shared" si="491"/>
        <v/>
      </c>
      <c r="JJ135" s="432" t="str">
        <f t="shared" si="491"/>
        <v/>
      </c>
      <c r="JK135" s="432" t="str">
        <f t="shared" si="491"/>
        <v/>
      </c>
      <c r="JL135" s="432" t="str">
        <f t="shared" si="491"/>
        <v/>
      </c>
      <c r="JM135" s="432" t="str">
        <f t="shared" si="491"/>
        <v/>
      </c>
      <c r="JN135" s="432" t="str">
        <f t="shared" si="491"/>
        <v/>
      </c>
      <c r="JO135" s="432" t="str">
        <f t="shared" si="491"/>
        <v/>
      </c>
      <c r="JP135" s="432" t="str">
        <f t="shared" si="491"/>
        <v/>
      </c>
      <c r="JQ135" s="432" t="str">
        <f t="shared" si="491"/>
        <v/>
      </c>
      <c r="JR135" s="432" t="str">
        <f t="shared" si="491"/>
        <v/>
      </c>
      <c r="JS135" s="432" t="str">
        <f t="shared" si="483"/>
        <v/>
      </c>
      <c r="JT135" s="432" t="str">
        <f t="shared" si="483"/>
        <v/>
      </c>
      <c r="JU135" s="432" t="str">
        <f t="shared" si="483"/>
        <v/>
      </c>
      <c r="JV135" s="432" t="str">
        <f t="shared" si="483"/>
        <v/>
      </c>
      <c r="JW135" s="432" t="str">
        <f t="shared" si="483"/>
        <v/>
      </c>
      <c r="JX135" s="432" t="str">
        <f t="shared" si="483"/>
        <v/>
      </c>
      <c r="JY135" s="432" t="str">
        <f t="shared" si="483"/>
        <v/>
      </c>
      <c r="JZ135" s="432" t="str">
        <f t="shared" si="483"/>
        <v/>
      </c>
      <c r="KA135" s="432" t="str">
        <f t="shared" si="483"/>
        <v/>
      </c>
      <c r="KB135" s="432" t="str">
        <f t="shared" si="483"/>
        <v/>
      </c>
      <c r="KC135" s="432" t="str">
        <f t="shared" si="483"/>
        <v/>
      </c>
      <c r="KD135" s="432" t="str">
        <f t="shared" si="483"/>
        <v/>
      </c>
      <c r="KE135" s="432" t="str">
        <f t="shared" si="483"/>
        <v/>
      </c>
      <c r="KF135" s="432" t="str">
        <f t="shared" si="483"/>
        <v/>
      </c>
      <c r="KG135" s="432" t="str">
        <f t="shared" si="483"/>
        <v/>
      </c>
      <c r="KH135" s="432" t="str">
        <f t="shared" si="445"/>
        <v/>
      </c>
      <c r="KI135" s="432" t="str">
        <f t="shared" si="445"/>
        <v/>
      </c>
      <c r="KJ135" s="432" t="str">
        <f t="shared" si="445"/>
        <v/>
      </c>
      <c r="KK135" s="432" t="str">
        <f t="shared" si="445"/>
        <v/>
      </c>
      <c r="KL135" s="432" t="str">
        <f t="shared" si="445"/>
        <v/>
      </c>
      <c r="KM135" s="432" t="str">
        <f t="shared" si="445"/>
        <v/>
      </c>
      <c r="KN135" s="432" t="str">
        <f t="shared" si="445"/>
        <v/>
      </c>
      <c r="KO135" s="432" t="str">
        <f t="shared" si="445"/>
        <v/>
      </c>
      <c r="KP135" s="432" t="str">
        <f t="shared" si="445"/>
        <v/>
      </c>
      <c r="KQ135" s="432" t="str">
        <f t="shared" si="445"/>
        <v/>
      </c>
      <c r="KR135" s="432" t="str">
        <f t="shared" si="445"/>
        <v/>
      </c>
      <c r="KS135" s="432" t="str">
        <f t="shared" si="445"/>
        <v/>
      </c>
      <c r="KT135" s="432" t="str">
        <f t="shared" ref="KT135:LG135" si="498">IFERROR(IF(AND(KT$22&gt;=$M135,KT$22&lt;=$N135),"",IF(KT$22=WORKDAY($N135,1),$A135,"")),"")</f>
        <v/>
      </c>
      <c r="KU135" s="432" t="str">
        <f t="shared" si="498"/>
        <v/>
      </c>
      <c r="KV135" s="432" t="str">
        <f t="shared" si="498"/>
        <v/>
      </c>
      <c r="KW135" s="432" t="str">
        <f t="shared" si="498"/>
        <v/>
      </c>
      <c r="KX135" s="432" t="str">
        <f t="shared" si="498"/>
        <v/>
      </c>
      <c r="KY135" s="432" t="str">
        <f t="shared" si="498"/>
        <v/>
      </c>
      <c r="KZ135" s="432" t="str">
        <f t="shared" si="498"/>
        <v/>
      </c>
      <c r="LA135" s="432" t="str">
        <f t="shared" si="498"/>
        <v/>
      </c>
      <c r="LB135" s="432" t="str">
        <f t="shared" si="498"/>
        <v/>
      </c>
      <c r="LC135" s="432" t="str">
        <f t="shared" si="498"/>
        <v/>
      </c>
      <c r="LD135" s="432" t="str">
        <f t="shared" si="498"/>
        <v/>
      </c>
      <c r="LE135" s="432" t="str">
        <f t="shared" si="498"/>
        <v/>
      </c>
      <c r="LF135" s="432" t="str">
        <f t="shared" si="498"/>
        <v/>
      </c>
      <c r="LG135" s="432" t="str">
        <f t="shared" si="498"/>
        <v/>
      </c>
      <c r="LH135" s="432" t="str">
        <f t="shared" ref="LH135:LW145" si="499">IFERROR(IF(AND(LH$22&gt;=$M135,LH$22&lt;=$N135),"",IF(LH$22=WORKDAY($N135,1),$A135,"")),"")</f>
        <v/>
      </c>
      <c r="LI135" s="432" t="str">
        <f t="shared" si="499"/>
        <v/>
      </c>
      <c r="LJ135" s="432" t="str">
        <f t="shared" si="499"/>
        <v/>
      </c>
      <c r="LK135" s="432" t="str">
        <f t="shared" si="499"/>
        <v/>
      </c>
      <c r="LL135" s="432" t="str">
        <f t="shared" si="499"/>
        <v/>
      </c>
      <c r="LM135" s="432" t="str">
        <f t="shared" si="499"/>
        <v/>
      </c>
      <c r="LN135" s="432" t="str">
        <f t="shared" si="499"/>
        <v/>
      </c>
      <c r="LO135" s="432" t="str">
        <f t="shared" si="499"/>
        <v/>
      </c>
      <c r="LP135" s="432" t="str">
        <f t="shared" si="499"/>
        <v/>
      </c>
      <c r="LQ135" s="432" t="str">
        <f t="shared" si="499"/>
        <v/>
      </c>
      <c r="LR135" s="432" t="str">
        <f t="shared" si="499"/>
        <v/>
      </c>
      <c r="LS135" s="432" t="str">
        <f t="shared" si="499"/>
        <v/>
      </c>
      <c r="LT135" s="432" t="str">
        <f t="shared" si="499"/>
        <v/>
      </c>
      <c r="LU135" s="432" t="str">
        <f t="shared" si="499"/>
        <v/>
      </c>
      <c r="LV135" s="432" t="str">
        <f t="shared" si="499"/>
        <v/>
      </c>
      <c r="LW135" s="432" t="str">
        <f t="shared" si="499"/>
        <v/>
      </c>
      <c r="LX135" s="432" t="str">
        <f t="shared" ref="LX135:MC145" si="500">IFERROR(IF(AND(LX$22&gt;=$M135,LX$22&lt;=$N135),"",IF(LX$22=WORKDAY($N135,1),$A135,"")),"")</f>
        <v/>
      </c>
      <c r="LY135" s="432" t="str">
        <f t="shared" si="500"/>
        <v/>
      </c>
      <c r="LZ135" s="432" t="str">
        <f t="shared" si="500"/>
        <v/>
      </c>
      <c r="MA135" s="432" t="str">
        <f t="shared" si="500"/>
        <v/>
      </c>
      <c r="MB135" s="432" t="str">
        <f t="shared" si="500"/>
        <v/>
      </c>
      <c r="MC135" s="432" t="str">
        <f t="shared" si="500"/>
        <v/>
      </c>
      <c r="MD135" s="432" t="str">
        <f t="shared" si="430"/>
        <v/>
      </c>
      <c r="ME135" s="432" t="str">
        <f t="shared" si="430"/>
        <v/>
      </c>
      <c r="MF135" s="432" t="str">
        <f t="shared" si="430"/>
        <v/>
      </c>
      <c r="MG135" s="432" t="str">
        <f t="shared" si="430"/>
        <v/>
      </c>
      <c r="MH135" s="432" t="str">
        <f t="shared" si="430"/>
        <v/>
      </c>
      <c r="MI135" s="432" t="str">
        <f t="shared" si="430"/>
        <v/>
      </c>
      <c r="MJ135" s="432" t="str">
        <f t="shared" si="430"/>
        <v/>
      </c>
      <c r="MK135" s="432" t="str">
        <f t="shared" si="430"/>
        <v/>
      </c>
      <c r="ML135" s="432" t="str">
        <f t="shared" si="430"/>
        <v/>
      </c>
      <c r="MM135" s="432" t="str">
        <f t="shared" si="430"/>
        <v/>
      </c>
      <c r="MN135" s="432" t="str">
        <f t="shared" si="430"/>
        <v/>
      </c>
      <c r="MO135" s="432" t="str">
        <f t="shared" si="430"/>
        <v/>
      </c>
      <c r="MP135" s="432" t="str">
        <f t="shared" si="430"/>
        <v/>
      </c>
      <c r="MQ135" s="432" t="str">
        <f t="shared" si="430"/>
        <v/>
      </c>
      <c r="MR135" s="432" t="str">
        <f t="shared" si="430"/>
        <v/>
      </c>
      <c r="MS135" s="432" t="str">
        <f t="shared" si="430"/>
        <v/>
      </c>
      <c r="MT135" s="432" t="str">
        <f t="shared" ref="MT135:NC137" si="501">IFERROR(IF(AND(MT$22&gt;=$M135,MT$22&lt;=$N135),"",IF(MT$22=WORKDAY($N135,1),$A135,"")),"")</f>
        <v/>
      </c>
      <c r="MU135" s="432" t="str">
        <f t="shared" si="501"/>
        <v/>
      </c>
      <c r="MV135" s="432" t="str">
        <f t="shared" si="501"/>
        <v/>
      </c>
      <c r="MW135" s="432" t="str">
        <f t="shared" si="501"/>
        <v/>
      </c>
      <c r="MX135" s="432" t="str">
        <f t="shared" si="501"/>
        <v/>
      </c>
      <c r="MY135" s="432" t="str">
        <f t="shared" si="501"/>
        <v/>
      </c>
      <c r="MZ135" s="432" t="str">
        <f t="shared" si="501"/>
        <v/>
      </c>
      <c r="NA135" s="432" t="str">
        <f t="shared" si="501"/>
        <v/>
      </c>
      <c r="NB135" s="432" t="str">
        <f t="shared" si="501"/>
        <v/>
      </c>
      <c r="NC135" s="432" t="str">
        <f t="shared" si="501"/>
        <v/>
      </c>
      <c r="ND135" s="432" t="str">
        <f t="shared" ref="ND135:NO137" si="502">IFERROR(IF(AND(ND$22&gt;=$M135,ND$22&lt;=$N135),"",IF(ND$22=WORKDAY($N135,1),$A135,"")),"")</f>
        <v/>
      </c>
      <c r="NE135" s="432" t="str">
        <f t="shared" si="502"/>
        <v/>
      </c>
      <c r="NF135" s="432" t="str">
        <f t="shared" si="502"/>
        <v/>
      </c>
      <c r="NG135" s="432" t="str">
        <f t="shared" si="502"/>
        <v/>
      </c>
      <c r="NH135" s="432" t="str">
        <f t="shared" si="502"/>
        <v/>
      </c>
      <c r="NI135" s="432" t="str">
        <f t="shared" si="502"/>
        <v/>
      </c>
      <c r="NJ135" s="432" t="str">
        <f t="shared" si="502"/>
        <v/>
      </c>
      <c r="NK135" s="432" t="str">
        <f t="shared" si="502"/>
        <v/>
      </c>
      <c r="NL135" s="432" t="str">
        <f t="shared" si="502"/>
        <v/>
      </c>
      <c r="NM135" s="432" t="str">
        <f t="shared" si="502"/>
        <v/>
      </c>
      <c r="NN135" s="432" t="str">
        <f t="shared" si="502"/>
        <v/>
      </c>
      <c r="NO135" s="432" t="str">
        <f t="shared" si="502"/>
        <v/>
      </c>
      <c r="NP135" s="432" t="str">
        <f t="shared" ref="NP135:OE145" si="503">IFERROR(IF(AND(NP$22&gt;=$M135,NP$22&lt;=$N135),"",IF(NP$22=WORKDAY($N135,1),$A135,"")),"")</f>
        <v/>
      </c>
      <c r="NQ135" s="432" t="str">
        <f t="shared" si="503"/>
        <v/>
      </c>
      <c r="NR135" s="432" t="str">
        <f t="shared" si="503"/>
        <v/>
      </c>
      <c r="NS135" s="432" t="str">
        <f t="shared" si="503"/>
        <v/>
      </c>
      <c r="NT135" s="432" t="str">
        <f t="shared" si="503"/>
        <v/>
      </c>
      <c r="NU135" s="432" t="str">
        <f t="shared" si="503"/>
        <v/>
      </c>
      <c r="NV135" s="432" t="str">
        <f t="shared" si="503"/>
        <v/>
      </c>
      <c r="NW135" s="432" t="str">
        <f t="shared" si="503"/>
        <v/>
      </c>
      <c r="NX135" s="432" t="str">
        <f t="shared" si="503"/>
        <v/>
      </c>
      <c r="NY135" s="432" t="str">
        <f t="shared" si="503"/>
        <v/>
      </c>
      <c r="NZ135" s="432" t="str">
        <f t="shared" si="503"/>
        <v/>
      </c>
      <c r="OA135" s="432" t="str">
        <f t="shared" si="503"/>
        <v/>
      </c>
      <c r="OB135" s="432" t="str">
        <f t="shared" si="503"/>
        <v/>
      </c>
      <c r="OC135" s="432" t="str">
        <f t="shared" si="503"/>
        <v/>
      </c>
      <c r="OD135" s="432" t="str">
        <f t="shared" si="503"/>
        <v/>
      </c>
      <c r="OE135" s="432" t="str">
        <f t="shared" si="503"/>
        <v/>
      </c>
      <c r="OF135" s="432" t="str">
        <f t="shared" si="493"/>
        <v/>
      </c>
      <c r="OG135" s="432" t="str">
        <f t="shared" si="494"/>
        <v/>
      </c>
      <c r="OH135" s="432" t="str">
        <f t="shared" si="453"/>
        <v/>
      </c>
      <c r="OI135" s="432" t="str">
        <f t="shared" si="453"/>
        <v/>
      </c>
      <c r="OJ135" s="432" t="str">
        <f t="shared" si="453"/>
        <v/>
      </c>
      <c r="OK135" s="432" t="str">
        <f t="shared" si="453"/>
        <v/>
      </c>
      <c r="OL135" s="432" t="str">
        <f t="shared" si="453"/>
        <v/>
      </c>
      <c r="OM135" s="432" t="str">
        <f t="shared" si="453"/>
        <v/>
      </c>
      <c r="ON135" s="432" t="str">
        <f t="shared" si="453"/>
        <v/>
      </c>
      <c r="OO135" s="432" t="str">
        <f t="shared" si="453"/>
        <v/>
      </c>
      <c r="OP135" s="432" t="str">
        <f t="shared" si="453"/>
        <v/>
      </c>
      <c r="OQ135" s="432" t="str">
        <f t="shared" si="453"/>
        <v/>
      </c>
      <c r="OR135" s="432" t="str">
        <f t="shared" si="453"/>
        <v/>
      </c>
      <c r="OS135" s="432" t="str">
        <f t="shared" si="453"/>
        <v/>
      </c>
      <c r="OT135" s="432" t="str">
        <f t="shared" si="453"/>
        <v/>
      </c>
      <c r="OU135" s="432" t="str">
        <f t="shared" si="453"/>
        <v/>
      </c>
      <c r="OV135" s="432" t="str">
        <f t="shared" si="453"/>
        <v/>
      </c>
      <c r="OW135" s="432" t="str">
        <f t="shared" si="453"/>
        <v/>
      </c>
      <c r="OX135" s="432" t="str">
        <f t="shared" si="448"/>
        <v/>
      </c>
      <c r="OY135" s="432" t="str">
        <f t="shared" si="448"/>
        <v/>
      </c>
      <c r="OZ135" s="432" t="str">
        <f t="shared" si="448"/>
        <v/>
      </c>
      <c r="PA135" s="432" t="str">
        <f t="shared" si="448"/>
        <v/>
      </c>
      <c r="PB135" s="432" t="str">
        <f t="shared" si="448"/>
        <v/>
      </c>
      <c r="PC135" s="432" t="str">
        <f t="shared" si="448"/>
        <v/>
      </c>
      <c r="PD135" s="432" t="str">
        <f t="shared" si="448"/>
        <v/>
      </c>
      <c r="PE135" s="432" t="str">
        <f t="shared" si="448"/>
        <v/>
      </c>
    </row>
    <row r="136" spans="1:421" ht="15.6">
      <c r="A136" s="549"/>
      <c r="B136" s="550"/>
      <c r="C136" s="948"/>
      <c r="D136" s="550"/>
      <c r="E136" s="554"/>
      <c r="F136" s="550"/>
      <c r="G136" s="551"/>
      <c r="H136" s="552"/>
      <c r="I136" s="553"/>
      <c r="J136" s="554"/>
      <c r="K136" s="554" t="str">
        <f t="shared" si="284"/>
        <v/>
      </c>
      <c r="L136" s="657" t="str">
        <f t="shared" si="285"/>
        <v/>
      </c>
      <c r="M136" s="952" t="str">
        <f t="shared" si="405"/>
        <v/>
      </c>
      <c r="N136" s="952" t="str">
        <f t="shared" si="286"/>
        <v/>
      </c>
      <c r="O136" s="1487"/>
      <c r="P136" s="1487"/>
      <c r="Q136" s="98"/>
      <c r="R136" s="167" t="str">
        <f t="shared" si="287"/>
        <v/>
      </c>
      <c r="S136" s="167" t="str">
        <f t="shared" si="288"/>
        <v/>
      </c>
      <c r="T136" s="167" t="str">
        <f t="shared" si="289"/>
        <v/>
      </c>
      <c r="U136" s="167" t="str">
        <f t="shared" si="290"/>
        <v/>
      </c>
      <c r="V136" s="85" t="s">
        <v>737</v>
      </c>
      <c r="W136" s="450">
        <v>17.833333333333329</v>
      </c>
      <c r="X136" s="167" t="str">
        <f t="shared" si="291"/>
        <v/>
      </c>
      <c r="Y136" s="167" t="str">
        <f t="shared" si="292"/>
        <v/>
      </c>
      <c r="Z136" s="167" t="str">
        <f t="shared" si="293"/>
        <v/>
      </c>
      <c r="AW136" s="432" t="str">
        <f t="shared" si="467"/>
        <v/>
      </c>
      <c r="AX136" s="432" t="str">
        <f t="shared" si="467"/>
        <v/>
      </c>
      <c r="AY136" s="432" t="str">
        <f t="shared" si="467"/>
        <v/>
      </c>
      <c r="AZ136" s="432" t="str">
        <f t="shared" si="467"/>
        <v/>
      </c>
      <c r="BA136" s="432" t="str">
        <f t="shared" si="467"/>
        <v/>
      </c>
      <c r="BB136" s="432" t="str">
        <f t="shared" si="467"/>
        <v/>
      </c>
      <c r="BC136" s="432" t="str">
        <f t="shared" si="467"/>
        <v/>
      </c>
      <c r="BD136" s="432" t="str">
        <f t="shared" si="467"/>
        <v/>
      </c>
      <c r="BE136" s="432" t="str">
        <f t="shared" si="467"/>
        <v/>
      </c>
      <c r="BF136" s="432" t="str">
        <f t="shared" si="467"/>
        <v/>
      </c>
      <c r="BG136" s="432" t="str">
        <f t="shared" si="467"/>
        <v/>
      </c>
      <c r="BH136" s="432" t="str">
        <f t="shared" si="467"/>
        <v/>
      </c>
      <c r="BI136" s="432" t="str">
        <f t="shared" si="467"/>
        <v/>
      </c>
      <c r="BJ136" s="432" t="str">
        <f t="shared" si="467"/>
        <v/>
      </c>
      <c r="BK136" s="432" t="str">
        <f t="shared" si="467"/>
        <v/>
      </c>
      <c r="BL136" s="432" t="str">
        <f t="shared" si="467"/>
        <v/>
      </c>
      <c r="BM136" s="432" t="str">
        <f t="shared" si="455"/>
        <v/>
      </c>
      <c r="BN136" s="432" t="str">
        <f t="shared" si="455"/>
        <v/>
      </c>
      <c r="BO136" s="432" t="str">
        <f t="shared" si="455"/>
        <v/>
      </c>
      <c r="BP136" s="432" t="str">
        <f t="shared" si="455"/>
        <v/>
      </c>
      <c r="BQ136" s="432" t="str">
        <f t="shared" si="455"/>
        <v/>
      </c>
      <c r="BR136" s="432" t="str">
        <f t="shared" si="455"/>
        <v/>
      </c>
      <c r="BS136" s="432" t="str">
        <f t="shared" si="455"/>
        <v/>
      </c>
      <c r="BT136" s="432" t="str">
        <f t="shared" si="455"/>
        <v/>
      </c>
      <c r="BU136" s="432" t="str">
        <f t="shared" si="455"/>
        <v/>
      </c>
      <c r="BV136" s="432" t="str">
        <f t="shared" si="455"/>
        <v/>
      </c>
      <c r="BW136" s="432" t="str">
        <f t="shared" si="455"/>
        <v/>
      </c>
      <c r="BX136" s="432" t="str">
        <f t="shared" si="455"/>
        <v/>
      </c>
      <c r="BY136" s="432" t="str">
        <f t="shared" si="455"/>
        <v/>
      </c>
      <c r="BZ136" s="432" t="str">
        <f t="shared" si="455"/>
        <v/>
      </c>
      <c r="CA136" s="432" t="str">
        <f t="shared" si="455"/>
        <v/>
      </c>
      <c r="CB136" s="432" t="str">
        <f t="shared" si="484"/>
        <v/>
      </c>
      <c r="CC136" s="432" t="str">
        <f t="shared" si="484"/>
        <v/>
      </c>
      <c r="CD136" s="432" t="str">
        <f t="shared" si="484"/>
        <v/>
      </c>
      <c r="CE136" s="432" t="str">
        <f t="shared" si="484"/>
        <v/>
      </c>
      <c r="CF136" s="432" t="str">
        <f t="shared" si="484"/>
        <v/>
      </c>
      <c r="CG136" s="432" t="str">
        <f t="shared" si="484"/>
        <v/>
      </c>
      <c r="CH136" s="432" t="str">
        <f t="shared" si="484"/>
        <v/>
      </c>
      <c r="CI136" s="432" t="str">
        <f t="shared" si="484"/>
        <v/>
      </c>
      <c r="CJ136" s="432" t="str">
        <f t="shared" si="484"/>
        <v/>
      </c>
      <c r="CK136" s="432" t="str">
        <f t="shared" si="484"/>
        <v/>
      </c>
      <c r="CL136" s="432" t="str">
        <f t="shared" si="484"/>
        <v/>
      </c>
      <c r="CM136" s="432" t="str">
        <f t="shared" si="484"/>
        <v/>
      </c>
      <c r="CN136" s="432" t="str">
        <f t="shared" si="484"/>
        <v/>
      </c>
      <c r="CO136" s="432" t="str">
        <f t="shared" si="484"/>
        <v/>
      </c>
      <c r="CP136" s="432" t="str">
        <f t="shared" si="484"/>
        <v/>
      </c>
      <c r="CQ136" s="432" t="str">
        <f t="shared" si="484"/>
        <v/>
      </c>
      <c r="CR136" s="432" t="str">
        <f t="shared" si="478"/>
        <v/>
      </c>
      <c r="CS136" s="432" t="str">
        <f t="shared" si="478"/>
        <v/>
      </c>
      <c r="CT136" s="432" t="str">
        <f t="shared" si="478"/>
        <v/>
      </c>
      <c r="CU136" s="432" t="str">
        <f t="shared" si="478"/>
        <v/>
      </c>
      <c r="CV136" s="432" t="str">
        <f t="shared" si="478"/>
        <v/>
      </c>
      <c r="CW136" s="432" t="str">
        <f t="shared" si="478"/>
        <v/>
      </c>
      <c r="CX136" s="432" t="str">
        <f t="shared" si="478"/>
        <v/>
      </c>
      <c r="CY136" s="432" t="str">
        <f t="shared" si="478"/>
        <v/>
      </c>
      <c r="CZ136" s="432" t="str">
        <f t="shared" si="478"/>
        <v/>
      </c>
      <c r="DA136" s="432" t="str">
        <f t="shared" si="478"/>
        <v/>
      </c>
      <c r="DB136" s="432" t="str">
        <f t="shared" si="478"/>
        <v/>
      </c>
      <c r="DC136" s="432" t="str">
        <f t="shared" si="478"/>
        <v/>
      </c>
      <c r="DD136" s="432" t="str">
        <f t="shared" si="478"/>
        <v/>
      </c>
      <c r="DE136" s="432" t="str">
        <f t="shared" si="478"/>
        <v/>
      </c>
      <c r="DF136" s="432" t="str">
        <f t="shared" si="478"/>
        <v/>
      </c>
      <c r="DG136" s="432" t="str">
        <f t="shared" si="495"/>
        <v/>
      </c>
      <c r="DH136" s="432" t="str">
        <f t="shared" si="495"/>
        <v/>
      </c>
      <c r="DI136" s="432" t="str">
        <f t="shared" si="495"/>
        <v/>
      </c>
      <c r="DJ136" s="432" t="str">
        <f t="shared" si="495"/>
        <v/>
      </c>
      <c r="DK136" s="432" t="str">
        <f t="shared" si="495"/>
        <v/>
      </c>
      <c r="DL136" s="432" t="str">
        <f t="shared" si="495"/>
        <v/>
      </c>
      <c r="DM136" s="432" t="str">
        <f t="shared" si="495"/>
        <v/>
      </c>
      <c r="DN136" s="432" t="str">
        <f t="shared" si="495"/>
        <v/>
      </c>
      <c r="DO136" s="432" t="str">
        <f t="shared" si="495"/>
        <v/>
      </c>
      <c r="DP136" s="432" t="str">
        <f t="shared" si="495"/>
        <v/>
      </c>
      <c r="DQ136" s="432" t="str">
        <f t="shared" si="495"/>
        <v/>
      </c>
      <c r="DR136" s="432" t="str">
        <f t="shared" si="495"/>
        <v/>
      </c>
      <c r="DS136" s="432" t="str">
        <f t="shared" si="495"/>
        <v/>
      </c>
      <c r="DT136" s="432" t="str">
        <f t="shared" si="495"/>
        <v/>
      </c>
      <c r="DU136" s="432" t="str">
        <f t="shared" si="495"/>
        <v/>
      </c>
      <c r="DV136" s="432" t="str">
        <f t="shared" si="495"/>
        <v/>
      </c>
      <c r="DW136" s="432" t="str">
        <f t="shared" si="486"/>
        <v/>
      </c>
      <c r="DX136" s="432" t="str">
        <f t="shared" si="486"/>
        <v/>
      </c>
      <c r="DY136" s="432" t="str">
        <f t="shared" si="486"/>
        <v/>
      </c>
      <c r="DZ136" s="432" t="str">
        <f t="shared" si="486"/>
        <v/>
      </c>
      <c r="EA136" s="432" t="str">
        <f t="shared" si="486"/>
        <v/>
      </c>
      <c r="EB136" s="432" t="str">
        <f t="shared" si="486"/>
        <v/>
      </c>
      <c r="EC136" s="432" t="str">
        <f t="shared" si="486"/>
        <v/>
      </c>
      <c r="ED136" s="432" t="str">
        <f t="shared" si="486"/>
        <v/>
      </c>
      <c r="EE136" s="432" t="str">
        <f t="shared" si="486"/>
        <v/>
      </c>
      <c r="EF136" s="432" t="str">
        <f t="shared" si="486"/>
        <v/>
      </c>
      <c r="EG136" s="432" t="str">
        <f t="shared" si="486"/>
        <v/>
      </c>
      <c r="EH136" s="432" t="str">
        <f t="shared" si="486"/>
        <v/>
      </c>
      <c r="EI136" s="432" t="str">
        <f t="shared" si="486"/>
        <v/>
      </c>
      <c r="EJ136" s="432" t="str">
        <f t="shared" si="486"/>
        <v/>
      </c>
      <c r="EK136" s="432" t="str">
        <f t="shared" si="486"/>
        <v/>
      </c>
      <c r="EL136" s="432" t="str">
        <f t="shared" ref="EL136:FG136" si="504">IFERROR(IF(AND(EL$22&gt;=$M136,EL$22&lt;=$N136),"",IF(EL$22=WORKDAY($N136,1),$A136,"")),"")</f>
        <v/>
      </c>
      <c r="EM136" s="432" t="str">
        <f t="shared" si="504"/>
        <v/>
      </c>
      <c r="EN136" s="432" t="str">
        <f t="shared" si="504"/>
        <v/>
      </c>
      <c r="EO136" s="432" t="str">
        <f t="shared" si="504"/>
        <v/>
      </c>
      <c r="EP136" s="432" t="str">
        <f t="shared" si="504"/>
        <v/>
      </c>
      <c r="EQ136" s="432" t="str">
        <f t="shared" si="504"/>
        <v/>
      </c>
      <c r="ER136" s="432" t="str">
        <f t="shared" si="504"/>
        <v/>
      </c>
      <c r="ES136" s="432" t="str">
        <f t="shared" si="504"/>
        <v/>
      </c>
      <c r="ET136" s="432" t="str">
        <f t="shared" si="504"/>
        <v/>
      </c>
      <c r="EU136" s="432" t="str">
        <f t="shared" si="504"/>
        <v/>
      </c>
      <c r="EV136" s="432" t="str">
        <f t="shared" si="504"/>
        <v/>
      </c>
      <c r="EW136" s="432" t="str">
        <f t="shared" si="504"/>
        <v/>
      </c>
      <c r="EX136" s="432" t="str">
        <f t="shared" si="504"/>
        <v/>
      </c>
      <c r="EY136" s="432" t="str">
        <f t="shared" si="504"/>
        <v/>
      </c>
      <c r="EZ136" s="432" t="str">
        <f t="shared" si="504"/>
        <v/>
      </c>
      <c r="FA136" s="432" t="str">
        <f t="shared" si="504"/>
        <v/>
      </c>
      <c r="FB136" s="432" t="str">
        <f t="shared" si="504"/>
        <v/>
      </c>
      <c r="FC136" s="432" t="str">
        <f t="shared" si="504"/>
        <v/>
      </c>
      <c r="FD136" s="432" t="str">
        <f t="shared" si="504"/>
        <v/>
      </c>
      <c r="FE136" s="432" t="str">
        <f t="shared" si="504"/>
        <v/>
      </c>
      <c r="FF136" s="432" t="str">
        <f t="shared" si="504"/>
        <v/>
      </c>
      <c r="FG136" s="432" t="str">
        <f t="shared" si="504"/>
        <v/>
      </c>
      <c r="FH136" s="432" t="str">
        <f t="shared" ref="FH136:FW145" si="505">IFERROR(IF(AND(FH$22&gt;=$M136,FH$22&lt;=$N136),"",IF(FH$22=WORKDAY($N136,1),$A136,"")),"")</f>
        <v/>
      </c>
      <c r="FI136" s="432" t="str">
        <f t="shared" si="505"/>
        <v/>
      </c>
      <c r="FJ136" s="432" t="str">
        <f t="shared" si="505"/>
        <v/>
      </c>
      <c r="FK136" s="432" t="str">
        <f t="shared" si="505"/>
        <v/>
      </c>
      <c r="FL136" s="432" t="str">
        <f t="shared" si="505"/>
        <v/>
      </c>
      <c r="FM136" s="432" t="str">
        <f t="shared" si="505"/>
        <v/>
      </c>
      <c r="FN136" s="432" t="str">
        <f t="shared" si="505"/>
        <v/>
      </c>
      <c r="FO136" s="432" t="str">
        <f t="shared" si="505"/>
        <v/>
      </c>
      <c r="FP136" s="432" t="str">
        <f t="shared" si="505"/>
        <v/>
      </c>
      <c r="FQ136" s="432" t="str">
        <f t="shared" si="505"/>
        <v/>
      </c>
      <c r="FR136" s="432" t="str">
        <f t="shared" si="505"/>
        <v/>
      </c>
      <c r="FS136" s="432" t="str">
        <f t="shared" si="505"/>
        <v/>
      </c>
      <c r="FT136" s="432" t="str">
        <f t="shared" si="505"/>
        <v/>
      </c>
      <c r="FU136" s="432" t="str">
        <f t="shared" si="505"/>
        <v/>
      </c>
      <c r="FV136" s="432" t="str">
        <f t="shared" si="505"/>
        <v/>
      </c>
      <c r="FW136" s="432" t="str">
        <f t="shared" si="505"/>
        <v/>
      </c>
      <c r="FX136" s="432" t="str">
        <f t="shared" ref="FX136:GM145" si="506">IFERROR(IF(AND(FX$22&gt;=$M136,FX$22&lt;=$N136),"",IF(FX$22=WORKDAY($N136,1),$A136,"")),"")</f>
        <v/>
      </c>
      <c r="FY136" s="432" t="str">
        <f t="shared" si="506"/>
        <v/>
      </c>
      <c r="FZ136" s="432" t="str">
        <f t="shared" si="506"/>
        <v/>
      </c>
      <c r="GA136" s="432" t="str">
        <f t="shared" si="506"/>
        <v/>
      </c>
      <c r="GB136" s="432" t="str">
        <f t="shared" si="506"/>
        <v/>
      </c>
      <c r="GC136" s="432" t="str">
        <f t="shared" si="506"/>
        <v/>
      </c>
      <c r="GD136" s="432" t="str">
        <f t="shared" si="506"/>
        <v/>
      </c>
      <c r="GE136" s="432" t="str">
        <f t="shared" si="506"/>
        <v/>
      </c>
      <c r="GF136" s="432" t="str">
        <f t="shared" si="506"/>
        <v/>
      </c>
      <c r="GG136" s="432" t="str">
        <f t="shared" si="506"/>
        <v/>
      </c>
      <c r="GH136" s="432" t="str">
        <f t="shared" si="506"/>
        <v/>
      </c>
      <c r="GI136" s="432" t="str">
        <f t="shared" si="506"/>
        <v/>
      </c>
      <c r="GJ136" s="432" t="str">
        <f t="shared" si="506"/>
        <v/>
      </c>
      <c r="GK136" s="432" t="str">
        <f t="shared" si="506"/>
        <v/>
      </c>
      <c r="GL136" s="432" t="str">
        <f t="shared" si="506"/>
        <v/>
      </c>
      <c r="GM136" s="432" t="str">
        <f t="shared" si="506"/>
        <v/>
      </c>
      <c r="GN136" s="432" t="str">
        <f t="shared" si="497"/>
        <v/>
      </c>
      <c r="GO136" s="432" t="str">
        <f t="shared" si="497"/>
        <v/>
      </c>
      <c r="GP136" s="432" t="str">
        <f t="shared" si="497"/>
        <v/>
      </c>
      <c r="GQ136" s="432" t="str">
        <f t="shared" si="497"/>
        <v/>
      </c>
      <c r="GR136" s="432" t="str">
        <f t="shared" si="497"/>
        <v/>
      </c>
      <c r="GS136" s="432" t="str">
        <f t="shared" si="497"/>
        <v/>
      </c>
      <c r="GT136" s="432" t="str">
        <f t="shared" si="497"/>
        <v/>
      </c>
      <c r="GU136" s="432" t="str">
        <f t="shared" si="497"/>
        <v/>
      </c>
      <c r="GV136" s="432" t="str">
        <f t="shared" si="497"/>
        <v/>
      </c>
      <c r="GW136" s="432" t="str">
        <f t="shared" si="421"/>
        <v/>
      </c>
      <c r="GX136" s="432" t="str">
        <f t="shared" si="421"/>
        <v/>
      </c>
      <c r="GY136" s="432" t="str">
        <f t="shared" si="421"/>
        <v/>
      </c>
      <c r="GZ136" s="432" t="str">
        <f t="shared" si="421"/>
        <v/>
      </c>
      <c r="HA136" s="432" t="str">
        <f t="shared" si="421"/>
        <v/>
      </c>
      <c r="HB136" s="432" t="str">
        <f t="shared" si="421"/>
        <v/>
      </c>
      <c r="HC136" s="432" t="str">
        <f t="shared" si="475"/>
        <v/>
      </c>
      <c r="HD136" s="432" t="str">
        <f t="shared" si="475"/>
        <v/>
      </c>
      <c r="HE136" s="432" t="str">
        <f t="shared" si="475"/>
        <v/>
      </c>
      <c r="HF136" s="432" t="str">
        <f t="shared" si="475"/>
        <v/>
      </c>
      <c r="HG136" s="432" t="str">
        <f t="shared" si="475"/>
        <v/>
      </c>
      <c r="HH136" s="432" t="str">
        <f t="shared" si="475"/>
        <v/>
      </c>
      <c r="HI136" s="432" t="str">
        <f t="shared" si="475"/>
        <v/>
      </c>
      <c r="HJ136" s="432" t="str">
        <f t="shared" si="475"/>
        <v/>
      </c>
      <c r="HK136" s="432" t="str">
        <f t="shared" si="475"/>
        <v/>
      </c>
      <c r="HL136" s="432" t="str">
        <f t="shared" si="475"/>
        <v/>
      </c>
      <c r="HM136" s="432" t="str">
        <f t="shared" si="475"/>
        <v/>
      </c>
      <c r="HN136" s="432" t="str">
        <f t="shared" si="475"/>
        <v/>
      </c>
      <c r="HO136" s="432" t="str">
        <f t="shared" si="476"/>
        <v/>
      </c>
      <c r="HP136" s="432" t="str">
        <f t="shared" si="476"/>
        <v/>
      </c>
      <c r="HQ136" s="432" t="str">
        <f t="shared" si="476"/>
        <v/>
      </c>
      <c r="HR136" s="432" t="str">
        <f t="shared" si="476"/>
        <v/>
      </c>
      <c r="HS136" s="432" t="str">
        <f t="shared" si="476"/>
        <v/>
      </c>
      <c r="HT136" s="432" t="str">
        <f t="shared" si="476"/>
        <v/>
      </c>
      <c r="HU136" s="432" t="str">
        <f t="shared" si="476"/>
        <v/>
      </c>
      <c r="HV136" s="432" t="str">
        <f t="shared" si="476"/>
        <v/>
      </c>
      <c r="HW136" s="432" t="str">
        <f t="shared" si="476"/>
        <v/>
      </c>
      <c r="HX136" s="432" t="str">
        <f t="shared" si="476"/>
        <v/>
      </c>
      <c r="HY136" s="432" t="str">
        <f t="shared" si="476"/>
        <v/>
      </c>
      <c r="HZ136" s="432" t="str">
        <f t="shared" si="476"/>
        <v/>
      </c>
      <c r="IA136" s="432" t="str">
        <f t="shared" si="476"/>
        <v/>
      </c>
      <c r="IB136" s="432" t="str">
        <f t="shared" si="476"/>
        <v/>
      </c>
      <c r="IC136" s="432" t="str">
        <f t="shared" si="476"/>
        <v/>
      </c>
      <c r="ID136" s="432" t="str">
        <f t="shared" si="476"/>
        <v/>
      </c>
      <c r="IE136" s="432" t="str">
        <f t="shared" si="469"/>
        <v/>
      </c>
      <c r="IF136" s="432" t="str">
        <f t="shared" si="469"/>
        <v/>
      </c>
      <c r="IG136" s="432" t="str">
        <f t="shared" si="469"/>
        <v/>
      </c>
      <c r="IH136" s="432" t="str">
        <f>IFERROR(IF(AND(IH$22&gt;=$M136,IH$22&lt;=$N136),"",IF(IH$22=WORKDAY($N136,1),$A136,"")),"")</f>
        <v/>
      </c>
      <c r="II136" s="432" t="str">
        <f>IFERROR(IF(AND(II$22&gt;=$M136,II$22&lt;=$N136),"",IF(II$22=WORKDAY($N136,1),$A136,"")),"")</f>
        <v/>
      </c>
      <c r="IJ136" s="432" t="str">
        <f t="shared" ref="IJ136:IY145" si="507">IFERROR(IF(AND(IJ$22&gt;=$M136,IJ$22&lt;=$N136),"",IF(IJ$22=WORKDAY($N136,1),$A136,"")),"")</f>
        <v/>
      </c>
      <c r="IK136" s="432" t="str">
        <f t="shared" si="507"/>
        <v/>
      </c>
      <c r="IL136" s="432" t="str">
        <f t="shared" si="507"/>
        <v/>
      </c>
      <c r="IM136" s="432" t="str">
        <f t="shared" si="507"/>
        <v/>
      </c>
      <c r="IN136" s="432" t="str">
        <f t="shared" si="507"/>
        <v/>
      </c>
      <c r="IO136" s="432" t="str">
        <f t="shared" si="507"/>
        <v/>
      </c>
      <c r="IP136" s="432" t="str">
        <f t="shared" si="507"/>
        <v/>
      </c>
      <c r="IQ136" s="432" t="str">
        <f t="shared" si="507"/>
        <v/>
      </c>
      <c r="IR136" s="432" t="str">
        <f t="shared" si="507"/>
        <v/>
      </c>
      <c r="IS136" s="432" t="str">
        <f t="shared" si="507"/>
        <v/>
      </c>
      <c r="IT136" s="432" t="str">
        <f t="shared" si="507"/>
        <v/>
      </c>
      <c r="IU136" s="432" t="str">
        <f t="shared" si="507"/>
        <v/>
      </c>
      <c r="IV136" s="432" t="str">
        <f t="shared" si="507"/>
        <v/>
      </c>
      <c r="IW136" s="432" t="str">
        <f t="shared" si="507"/>
        <v/>
      </c>
      <c r="IX136" s="432" t="str">
        <f t="shared" si="507"/>
        <v/>
      </c>
      <c r="IY136" s="432" t="str">
        <f t="shared" si="507"/>
        <v/>
      </c>
      <c r="IZ136" s="432" t="str">
        <f t="shared" ref="IZ136:JB145" si="508">IFERROR(IF(AND(IZ$22&gt;=$M136,IZ$22&lt;=$N136),"",IF(IZ$22=WORKDAY($N136,1),$A136,"")),"")</f>
        <v/>
      </c>
      <c r="JA136" s="432" t="str">
        <f t="shared" si="508"/>
        <v/>
      </c>
      <c r="JB136" s="432" t="str">
        <f t="shared" si="508"/>
        <v/>
      </c>
      <c r="JC136" s="432" t="str">
        <f t="shared" si="491"/>
        <v/>
      </c>
      <c r="JD136" s="432" t="str">
        <f t="shared" si="491"/>
        <v/>
      </c>
      <c r="JE136" s="432" t="str">
        <f t="shared" si="491"/>
        <v/>
      </c>
      <c r="JF136" s="432" t="str">
        <f t="shared" si="491"/>
        <v/>
      </c>
      <c r="JG136" s="432" t="str">
        <f t="shared" si="491"/>
        <v/>
      </c>
      <c r="JH136" s="432" t="str">
        <f t="shared" si="491"/>
        <v/>
      </c>
      <c r="JI136" s="432" t="str">
        <f t="shared" si="491"/>
        <v/>
      </c>
      <c r="JJ136" s="432" t="str">
        <f t="shared" si="491"/>
        <v/>
      </c>
      <c r="JK136" s="432" t="str">
        <f t="shared" si="491"/>
        <v/>
      </c>
      <c r="JL136" s="432" t="str">
        <f t="shared" si="491"/>
        <v/>
      </c>
      <c r="JM136" s="432" t="str">
        <f t="shared" si="491"/>
        <v/>
      </c>
      <c r="JN136" s="432" t="str">
        <f t="shared" si="491"/>
        <v/>
      </c>
      <c r="JO136" s="432" t="str">
        <f t="shared" si="491"/>
        <v/>
      </c>
      <c r="JP136" s="432" t="str">
        <f t="shared" si="491"/>
        <v/>
      </c>
      <c r="JQ136" s="432" t="str">
        <f t="shared" si="491"/>
        <v/>
      </c>
      <c r="JR136" s="432" t="str">
        <f t="shared" si="491"/>
        <v/>
      </c>
      <c r="JS136" s="432" t="str">
        <f t="shared" si="483"/>
        <v/>
      </c>
      <c r="JT136" s="432" t="str">
        <f t="shared" si="483"/>
        <v/>
      </c>
      <c r="JU136" s="432" t="str">
        <f t="shared" si="483"/>
        <v/>
      </c>
      <c r="JV136" s="432" t="str">
        <f t="shared" si="483"/>
        <v/>
      </c>
      <c r="JW136" s="432" t="str">
        <f t="shared" si="483"/>
        <v/>
      </c>
      <c r="JX136" s="432" t="str">
        <f t="shared" si="483"/>
        <v/>
      </c>
      <c r="JY136" s="432" t="str">
        <f t="shared" si="483"/>
        <v/>
      </c>
      <c r="JZ136" s="432" t="str">
        <f t="shared" si="483"/>
        <v/>
      </c>
      <c r="KA136" s="432" t="str">
        <f t="shared" si="483"/>
        <v/>
      </c>
      <c r="KB136" s="432" t="str">
        <f t="shared" si="483"/>
        <v/>
      </c>
      <c r="KC136" s="432" t="str">
        <f t="shared" si="483"/>
        <v/>
      </c>
      <c r="KD136" s="432" t="str">
        <f t="shared" si="483"/>
        <v/>
      </c>
      <c r="KE136" s="432" t="str">
        <f t="shared" si="483"/>
        <v/>
      </c>
      <c r="KF136" s="432" t="str">
        <f t="shared" si="483"/>
        <v/>
      </c>
      <c r="KG136" s="432" t="str">
        <f t="shared" si="483"/>
        <v/>
      </c>
      <c r="KH136" s="432" t="str">
        <f t="shared" si="445"/>
        <v/>
      </c>
      <c r="KI136" s="432" t="str">
        <f t="shared" si="445"/>
        <v/>
      </c>
      <c r="KJ136" s="432" t="str">
        <f t="shared" si="445"/>
        <v/>
      </c>
      <c r="KK136" s="432" t="str">
        <f t="shared" si="445"/>
        <v/>
      </c>
      <c r="KL136" s="432" t="str">
        <f t="shared" si="445"/>
        <v/>
      </c>
      <c r="KM136" s="432" t="str">
        <f t="shared" si="445"/>
        <v/>
      </c>
      <c r="KN136" s="432" t="str">
        <f t="shared" si="445"/>
        <v/>
      </c>
      <c r="KO136" s="432" t="str">
        <f t="shared" si="445"/>
        <v/>
      </c>
      <c r="KP136" s="432" t="str">
        <f t="shared" si="445"/>
        <v/>
      </c>
      <c r="KQ136" s="432" t="str">
        <f t="shared" si="445"/>
        <v/>
      </c>
      <c r="KR136" s="432" t="str">
        <f t="shared" si="445"/>
        <v/>
      </c>
      <c r="KS136" s="432" t="str">
        <f t="shared" si="445"/>
        <v/>
      </c>
      <c r="KT136" s="432" t="str">
        <f t="shared" ref="KT136:LI145" si="509">IFERROR(IF(AND(KT$22&gt;=$M136,KT$22&lt;=$N136),"",IF(KT$22=WORKDAY($N136,1),$A136,"")),"")</f>
        <v/>
      </c>
      <c r="KU136" s="432" t="str">
        <f t="shared" si="509"/>
        <v/>
      </c>
      <c r="KV136" s="432" t="str">
        <f t="shared" si="509"/>
        <v/>
      </c>
      <c r="KW136" s="432" t="str">
        <f t="shared" si="509"/>
        <v/>
      </c>
      <c r="KX136" s="432" t="str">
        <f t="shared" si="509"/>
        <v/>
      </c>
      <c r="KY136" s="432" t="str">
        <f t="shared" si="509"/>
        <v/>
      </c>
      <c r="KZ136" s="432" t="str">
        <f t="shared" si="509"/>
        <v/>
      </c>
      <c r="LA136" s="432" t="str">
        <f t="shared" si="509"/>
        <v/>
      </c>
      <c r="LB136" s="432" t="str">
        <f t="shared" si="509"/>
        <v/>
      </c>
      <c r="LC136" s="432" t="str">
        <f t="shared" si="509"/>
        <v/>
      </c>
      <c r="LD136" s="432" t="str">
        <f t="shared" si="509"/>
        <v/>
      </c>
      <c r="LE136" s="432" t="str">
        <f t="shared" si="509"/>
        <v/>
      </c>
      <c r="LF136" s="432" t="str">
        <f t="shared" si="509"/>
        <v/>
      </c>
      <c r="LG136" s="432" t="str">
        <f t="shared" si="509"/>
        <v/>
      </c>
      <c r="LH136" s="432" t="str">
        <f t="shared" si="509"/>
        <v/>
      </c>
      <c r="LI136" s="432" t="str">
        <f t="shared" si="509"/>
        <v/>
      </c>
      <c r="LJ136" s="432" t="str">
        <f t="shared" si="499"/>
        <v/>
      </c>
      <c r="LK136" s="432" t="str">
        <f t="shared" si="499"/>
        <v/>
      </c>
      <c r="LL136" s="432" t="str">
        <f t="shared" si="499"/>
        <v/>
      </c>
      <c r="LM136" s="432" t="str">
        <f t="shared" si="499"/>
        <v/>
      </c>
      <c r="LN136" s="432" t="str">
        <f t="shared" si="499"/>
        <v/>
      </c>
      <c r="LO136" s="432" t="str">
        <f t="shared" si="499"/>
        <v/>
      </c>
      <c r="LP136" s="432" t="str">
        <f t="shared" si="499"/>
        <v/>
      </c>
      <c r="LQ136" s="432" t="str">
        <f t="shared" si="499"/>
        <v/>
      </c>
      <c r="LR136" s="432" t="str">
        <f t="shared" si="499"/>
        <v/>
      </c>
      <c r="LS136" s="432" t="str">
        <f t="shared" si="499"/>
        <v/>
      </c>
      <c r="LT136" s="432" t="str">
        <f t="shared" si="499"/>
        <v/>
      </c>
      <c r="LU136" s="432" t="str">
        <f t="shared" si="499"/>
        <v/>
      </c>
      <c r="LV136" s="432" t="str">
        <f t="shared" si="499"/>
        <v/>
      </c>
      <c r="LW136" s="432" t="str">
        <f t="shared" si="499"/>
        <v/>
      </c>
      <c r="LX136" s="432" t="str">
        <f t="shared" si="500"/>
        <v/>
      </c>
      <c r="LY136" s="432" t="str">
        <f t="shared" si="500"/>
        <v/>
      </c>
      <c r="LZ136" s="432" t="str">
        <f t="shared" si="500"/>
        <v/>
      </c>
      <c r="MA136" s="432" t="str">
        <f t="shared" si="500"/>
        <v/>
      </c>
      <c r="MB136" s="432" t="str">
        <f t="shared" si="500"/>
        <v/>
      </c>
      <c r="MC136" s="432" t="str">
        <f t="shared" si="500"/>
        <v/>
      </c>
      <c r="MD136" s="432" t="str">
        <f t="shared" si="430"/>
        <v/>
      </c>
      <c r="ME136" s="432" t="str">
        <f t="shared" si="430"/>
        <v/>
      </c>
      <c r="MF136" s="432" t="str">
        <f t="shared" si="430"/>
        <v/>
      </c>
      <c r="MG136" s="432" t="str">
        <f t="shared" si="430"/>
        <v/>
      </c>
      <c r="MH136" s="432" t="str">
        <f t="shared" si="430"/>
        <v/>
      </c>
      <c r="MI136" s="432" t="str">
        <f t="shared" si="430"/>
        <v/>
      </c>
      <c r="MJ136" s="432" t="str">
        <f t="shared" si="430"/>
        <v/>
      </c>
      <c r="MK136" s="432" t="str">
        <f t="shared" si="430"/>
        <v/>
      </c>
      <c r="ML136" s="432" t="str">
        <f t="shared" si="430"/>
        <v/>
      </c>
      <c r="MM136" s="432" t="str">
        <f t="shared" si="430"/>
        <v/>
      </c>
      <c r="MN136" s="432" t="str">
        <f t="shared" si="430"/>
        <v/>
      </c>
      <c r="MO136" s="432" t="str">
        <f t="shared" si="430"/>
        <v/>
      </c>
      <c r="MP136" s="432" t="str">
        <f t="shared" si="430"/>
        <v/>
      </c>
      <c r="MQ136" s="432" t="str">
        <f t="shared" si="430"/>
        <v/>
      </c>
      <c r="MR136" s="432" t="str">
        <f t="shared" si="430"/>
        <v/>
      </c>
      <c r="MS136" s="432" t="str">
        <f t="shared" si="430"/>
        <v/>
      </c>
      <c r="MT136" s="432" t="str">
        <f t="shared" si="501"/>
        <v/>
      </c>
      <c r="MU136" s="432" t="str">
        <f t="shared" si="501"/>
        <v/>
      </c>
      <c r="MV136" s="432" t="str">
        <f t="shared" si="501"/>
        <v/>
      </c>
      <c r="MW136" s="432" t="str">
        <f t="shared" si="501"/>
        <v/>
      </c>
      <c r="MX136" s="432" t="str">
        <f t="shared" si="501"/>
        <v/>
      </c>
      <c r="MY136" s="432" t="str">
        <f t="shared" si="501"/>
        <v/>
      </c>
      <c r="MZ136" s="432" t="str">
        <f t="shared" si="501"/>
        <v/>
      </c>
      <c r="NA136" s="432" t="str">
        <f t="shared" si="501"/>
        <v/>
      </c>
      <c r="NB136" s="432" t="str">
        <f t="shared" si="501"/>
        <v/>
      </c>
      <c r="NC136" s="432" t="str">
        <f t="shared" si="501"/>
        <v/>
      </c>
      <c r="ND136" s="432" t="str">
        <f t="shared" si="502"/>
        <v/>
      </c>
      <c r="NE136" s="432" t="str">
        <f t="shared" si="502"/>
        <v/>
      </c>
      <c r="NF136" s="432" t="str">
        <f t="shared" si="502"/>
        <v/>
      </c>
      <c r="NG136" s="432" t="str">
        <f t="shared" si="502"/>
        <v/>
      </c>
      <c r="NH136" s="432" t="str">
        <f t="shared" si="502"/>
        <v/>
      </c>
      <c r="NI136" s="432" t="str">
        <f t="shared" si="502"/>
        <v/>
      </c>
      <c r="NJ136" s="432" t="str">
        <f t="shared" si="502"/>
        <v/>
      </c>
      <c r="NK136" s="432" t="str">
        <f t="shared" si="502"/>
        <v/>
      </c>
      <c r="NL136" s="432" t="str">
        <f t="shared" si="502"/>
        <v/>
      </c>
      <c r="NM136" s="432" t="str">
        <f t="shared" si="502"/>
        <v/>
      </c>
      <c r="NN136" s="432" t="str">
        <f t="shared" si="502"/>
        <v/>
      </c>
      <c r="NO136" s="432" t="str">
        <f t="shared" si="502"/>
        <v/>
      </c>
      <c r="NP136" s="432" t="str">
        <f t="shared" si="503"/>
        <v/>
      </c>
      <c r="NQ136" s="432" t="str">
        <f t="shared" si="503"/>
        <v/>
      </c>
      <c r="NR136" s="432" t="str">
        <f t="shared" si="503"/>
        <v/>
      </c>
      <c r="NS136" s="432" t="str">
        <f t="shared" si="503"/>
        <v/>
      </c>
      <c r="NT136" s="432" t="str">
        <f t="shared" si="503"/>
        <v/>
      </c>
      <c r="NU136" s="432" t="str">
        <f t="shared" si="503"/>
        <v/>
      </c>
      <c r="NV136" s="432" t="str">
        <f t="shared" si="503"/>
        <v/>
      </c>
      <c r="NW136" s="432" t="str">
        <f t="shared" si="503"/>
        <v/>
      </c>
      <c r="NX136" s="432" t="str">
        <f t="shared" si="503"/>
        <v/>
      </c>
      <c r="NY136" s="432" t="str">
        <f t="shared" si="503"/>
        <v/>
      </c>
      <c r="NZ136" s="432" t="str">
        <f t="shared" si="503"/>
        <v/>
      </c>
      <c r="OA136" s="432" t="str">
        <f t="shared" si="503"/>
        <v/>
      </c>
      <c r="OB136" s="432" t="str">
        <f t="shared" si="503"/>
        <v/>
      </c>
      <c r="OC136" s="432" t="str">
        <f t="shared" si="503"/>
        <v/>
      </c>
      <c r="OD136" s="432" t="str">
        <f t="shared" si="503"/>
        <v/>
      </c>
      <c r="OE136" s="432" t="str">
        <f t="shared" si="503"/>
        <v/>
      </c>
      <c r="OF136" s="432" t="str">
        <f t="shared" si="493"/>
        <v/>
      </c>
      <c r="OG136" s="432" t="str">
        <f t="shared" si="494"/>
        <v/>
      </c>
      <c r="OH136" s="432" t="str">
        <f t="shared" si="453"/>
        <v/>
      </c>
      <c r="OI136" s="432" t="str">
        <f t="shared" si="453"/>
        <v/>
      </c>
      <c r="OJ136" s="432" t="str">
        <f t="shared" si="453"/>
        <v/>
      </c>
      <c r="OK136" s="432" t="str">
        <f t="shared" si="453"/>
        <v/>
      </c>
      <c r="OL136" s="432" t="str">
        <f t="shared" si="453"/>
        <v/>
      </c>
      <c r="OM136" s="432" t="str">
        <f t="shared" si="453"/>
        <v/>
      </c>
      <c r="ON136" s="432" t="str">
        <f t="shared" si="453"/>
        <v/>
      </c>
      <c r="OO136" s="432" t="str">
        <f t="shared" si="453"/>
        <v/>
      </c>
      <c r="OP136" s="432" t="str">
        <f t="shared" si="453"/>
        <v/>
      </c>
      <c r="OQ136" s="432" t="str">
        <f t="shared" si="453"/>
        <v/>
      </c>
      <c r="OR136" s="432" t="str">
        <f t="shared" si="453"/>
        <v/>
      </c>
      <c r="OS136" s="432" t="str">
        <f t="shared" si="453"/>
        <v/>
      </c>
      <c r="OT136" s="432" t="str">
        <f t="shared" si="453"/>
        <v/>
      </c>
      <c r="OU136" s="432" t="str">
        <f t="shared" si="453"/>
        <v/>
      </c>
      <c r="OV136" s="432" t="str">
        <f t="shared" si="453"/>
        <v/>
      </c>
      <c r="OW136" s="432" t="str">
        <f t="shared" si="453"/>
        <v/>
      </c>
      <c r="OX136" s="432" t="str">
        <f t="shared" si="448"/>
        <v/>
      </c>
      <c r="OY136" s="432" t="str">
        <f t="shared" si="448"/>
        <v/>
      </c>
      <c r="OZ136" s="432" t="str">
        <f t="shared" si="448"/>
        <v/>
      </c>
      <c r="PA136" s="432" t="str">
        <f t="shared" si="448"/>
        <v/>
      </c>
      <c r="PB136" s="432" t="str">
        <f t="shared" si="448"/>
        <v/>
      </c>
      <c r="PC136" s="432" t="str">
        <f t="shared" si="448"/>
        <v/>
      </c>
      <c r="PD136" s="432" t="str">
        <f t="shared" si="448"/>
        <v/>
      </c>
      <c r="PE136" s="432" t="str">
        <f t="shared" si="448"/>
        <v/>
      </c>
    </row>
    <row r="137" spans="1:421" ht="15.6">
      <c r="A137" s="541"/>
      <c r="B137" s="542"/>
      <c r="C137" s="947"/>
      <c r="D137" s="542"/>
      <c r="E137" s="546"/>
      <c r="F137" s="542"/>
      <c r="G137" s="543"/>
      <c r="H137" s="544"/>
      <c r="I137" s="545"/>
      <c r="J137" s="546"/>
      <c r="K137" s="546" t="str">
        <f t="shared" si="284"/>
        <v/>
      </c>
      <c r="L137" s="547" t="str">
        <f t="shared" si="285"/>
        <v/>
      </c>
      <c r="M137" s="951" t="str">
        <f t="shared" si="405"/>
        <v/>
      </c>
      <c r="N137" s="951" t="str">
        <f t="shared" si="286"/>
        <v/>
      </c>
      <c r="O137" s="1486"/>
      <c r="P137" s="1486"/>
      <c r="Q137" s="98"/>
      <c r="R137" s="167" t="str">
        <f t="shared" si="287"/>
        <v/>
      </c>
      <c r="S137" s="167" t="str">
        <f t="shared" si="288"/>
        <v/>
      </c>
      <c r="T137" s="167" t="str">
        <f t="shared" si="289"/>
        <v/>
      </c>
      <c r="U137" s="167" t="str">
        <f t="shared" si="290"/>
        <v/>
      </c>
      <c r="V137" s="85" t="s">
        <v>738</v>
      </c>
      <c r="W137" s="450">
        <v>18</v>
      </c>
      <c r="X137" s="167" t="str">
        <f t="shared" si="291"/>
        <v/>
      </c>
      <c r="Y137" s="167" t="str">
        <f t="shared" si="292"/>
        <v/>
      </c>
      <c r="Z137" s="167" t="str">
        <f t="shared" si="293"/>
        <v/>
      </c>
      <c r="AW137" s="432" t="str">
        <f t="shared" si="467"/>
        <v/>
      </c>
      <c r="AX137" s="432" t="str">
        <f t="shared" si="467"/>
        <v/>
      </c>
      <c r="AY137" s="432" t="str">
        <f t="shared" si="467"/>
        <v/>
      </c>
      <c r="AZ137" s="432" t="str">
        <f t="shared" si="467"/>
        <v/>
      </c>
      <c r="BA137" s="432" t="str">
        <f t="shared" si="467"/>
        <v/>
      </c>
      <c r="BB137" s="432" t="str">
        <f t="shared" si="467"/>
        <v/>
      </c>
      <c r="BC137" s="432" t="str">
        <f t="shared" si="467"/>
        <v/>
      </c>
      <c r="BD137" s="432" t="str">
        <f t="shared" si="467"/>
        <v/>
      </c>
      <c r="BE137" s="432" t="str">
        <f t="shared" si="467"/>
        <v/>
      </c>
      <c r="BF137" s="432" t="str">
        <f t="shared" si="467"/>
        <v/>
      </c>
      <c r="BG137" s="432" t="str">
        <f t="shared" si="467"/>
        <v/>
      </c>
      <c r="BH137" s="432" t="str">
        <f t="shared" si="467"/>
        <v/>
      </c>
      <c r="BI137" s="432" t="str">
        <f t="shared" si="467"/>
        <v/>
      </c>
      <c r="BJ137" s="432" t="str">
        <f t="shared" si="467"/>
        <v/>
      </c>
      <c r="BK137" s="432" t="str">
        <f t="shared" si="467"/>
        <v/>
      </c>
      <c r="BL137" s="432" t="str">
        <f t="shared" si="467"/>
        <v/>
      </c>
      <c r="BM137" s="432" t="str">
        <f t="shared" si="455"/>
        <v/>
      </c>
      <c r="BN137" s="432" t="str">
        <f t="shared" si="455"/>
        <v/>
      </c>
      <c r="BO137" s="432" t="str">
        <f t="shared" si="455"/>
        <v/>
      </c>
      <c r="BP137" s="432" t="str">
        <f t="shared" si="455"/>
        <v/>
      </c>
      <c r="BQ137" s="432" t="str">
        <f t="shared" si="455"/>
        <v/>
      </c>
      <c r="BR137" s="432" t="str">
        <f t="shared" si="455"/>
        <v/>
      </c>
      <c r="BS137" s="432" t="str">
        <f t="shared" si="455"/>
        <v/>
      </c>
      <c r="BT137" s="432" t="str">
        <f t="shared" si="455"/>
        <v/>
      </c>
      <c r="BU137" s="432" t="str">
        <f t="shared" si="455"/>
        <v/>
      </c>
      <c r="BV137" s="432" t="str">
        <f t="shared" si="455"/>
        <v/>
      </c>
      <c r="BW137" s="432" t="str">
        <f t="shared" si="455"/>
        <v/>
      </c>
      <c r="BX137" s="432" t="str">
        <f t="shared" si="455"/>
        <v/>
      </c>
      <c r="BY137" s="432" t="str">
        <f t="shared" si="455"/>
        <v/>
      </c>
      <c r="BZ137" s="432" t="str">
        <f t="shared" si="455"/>
        <v/>
      </c>
      <c r="CA137" s="432" t="str">
        <f t="shared" si="455"/>
        <v/>
      </c>
      <c r="CB137" s="432" t="str">
        <f t="shared" si="484"/>
        <v/>
      </c>
      <c r="CC137" s="432" t="str">
        <f t="shared" si="484"/>
        <v/>
      </c>
      <c r="CD137" s="432" t="str">
        <f t="shared" si="484"/>
        <v/>
      </c>
      <c r="CE137" s="432" t="str">
        <f t="shared" si="484"/>
        <v/>
      </c>
      <c r="CF137" s="432" t="str">
        <f t="shared" si="484"/>
        <v/>
      </c>
      <c r="CG137" s="432" t="str">
        <f t="shared" si="484"/>
        <v/>
      </c>
      <c r="CH137" s="432" t="str">
        <f t="shared" si="484"/>
        <v/>
      </c>
      <c r="CI137" s="432" t="str">
        <f t="shared" si="484"/>
        <v/>
      </c>
      <c r="CJ137" s="432" t="str">
        <f t="shared" si="484"/>
        <v/>
      </c>
      <c r="CK137" s="432" t="str">
        <f t="shared" si="484"/>
        <v/>
      </c>
      <c r="CL137" s="432" t="str">
        <f t="shared" si="484"/>
        <v/>
      </c>
      <c r="CM137" s="432" t="str">
        <f t="shared" si="484"/>
        <v/>
      </c>
      <c r="CN137" s="432" t="str">
        <f t="shared" si="484"/>
        <v/>
      </c>
      <c r="CO137" s="432" t="str">
        <f t="shared" si="484"/>
        <v/>
      </c>
      <c r="CP137" s="432" t="str">
        <f t="shared" si="484"/>
        <v/>
      </c>
      <c r="CQ137" s="432" t="str">
        <f t="shared" si="484"/>
        <v/>
      </c>
      <c r="CR137" s="432" t="str">
        <f t="shared" si="478"/>
        <v/>
      </c>
      <c r="CS137" s="432" t="str">
        <f t="shared" si="478"/>
        <v/>
      </c>
      <c r="CT137" s="432" t="str">
        <f t="shared" si="478"/>
        <v/>
      </c>
      <c r="CU137" s="432" t="str">
        <f t="shared" si="478"/>
        <v/>
      </c>
      <c r="CV137" s="432" t="str">
        <f t="shared" si="478"/>
        <v/>
      </c>
      <c r="CW137" s="432" t="str">
        <f t="shared" si="478"/>
        <v/>
      </c>
      <c r="CX137" s="432" t="str">
        <f t="shared" si="478"/>
        <v/>
      </c>
      <c r="CY137" s="432" t="str">
        <f t="shared" si="478"/>
        <v/>
      </c>
      <c r="CZ137" s="432" t="str">
        <f t="shared" si="478"/>
        <v/>
      </c>
      <c r="DA137" s="432" t="str">
        <f t="shared" si="478"/>
        <v/>
      </c>
      <c r="DB137" s="432" t="str">
        <f t="shared" si="478"/>
        <v/>
      </c>
      <c r="DC137" s="432" t="str">
        <f t="shared" si="478"/>
        <v/>
      </c>
      <c r="DD137" s="432" t="str">
        <f t="shared" si="478"/>
        <v/>
      </c>
      <c r="DE137" s="432" t="str">
        <f t="shared" si="478"/>
        <v/>
      </c>
      <c r="DF137" s="432" t="str">
        <f t="shared" si="478"/>
        <v/>
      </c>
      <c r="DG137" s="432" t="str">
        <f t="shared" si="495"/>
        <v/>
      </c>
      <c r="DH137" s="432" t="str">
        <f t="shared" si="495"/>
        <v/>
      </c>
      <c r="DI137" s="432" t="str">
        <f t="shared" si="495"/>
        <v/>
      </c>
      <c r="DJ137" s="432" t="str">
        <f t="shared" si="495"/>
        <v/>
      </c>
      <c r="DK137" s="432" t="str">
        <f t="shared" si="495"/>
        <v/>
      </c>
      <c r="DL137" s="432" t="str">
        <f t="shared" si="495"/>
        <v/>
      </c>
      <c r="DM137" s="432" t="str">
        <f t="shared" si="495"/>
        <v/>
      </c>
      <c r="DN137" s="432" t="str">
        <f t="shared" si="495"/>
        <v/>
      </c>
      <c r="DO137" s="432" t="str">
        <f t="shared" si="495"/>
        <v/>
      </c>
      <c r="DP137" s="432" t="str">
        <f t="shared" si="495"/>
        <v/>
      </c>
      <c r="DQ137" s="432" t="str">
        <f t="shared" si="495"/>
        <v/>
      </c>
      <c r="DR137" s="432" t="str">
        <f t="shared" si="495"/>
        <v/>
      </c>
      <c r="DS137" s="432" t="str">
        <f t="shared" si="495"/>
        <v/>
      </c>
      <c r="DT137" s="432" t="str">
        <f t="shared" si="495"/>
        <v/>
      </c>
      <c r="DU137" s="432" t="str">
        <f t="shared" si="495"/>
        <v/>
      </c>
      <c r="DV137" s="432" t="str">
        <f t="shared" si="495"/>
        <v/>
      </c>
      <c r="DW137" s="432" t="str">
        <f t="shared" si="486"/>
        <v/>
      </c>
      <c r="DX137" s="432" t="str">
        <f t="shared" si="486"/>
        <v/>
      </c>
      <c r="DY137" s="432" t="str">
        <f t="shared" si="486"/>
        <v/>
      </c>
      <c r="DZ137" s="432" t="str">
        <f t="shared" si="486"/>
        <v/>
      </c>
      <c r="EA137" s="432" t="str">
        <f t="shared" si="486"/>
        <v/>
      </c>
      <c r="EB137" s="432" t="str">
        <f t="shared" si="486"/>
        <v/>
      </c>
      <c r="EC137" s="432" t="str">
        <f t="shared" si="486"/>
        <v/>
      </c>
      <c r="ED137" s="432" t="str">
        <f t="shared" si="486"/>
        <v/>
      </c>
      <c r="EE137" s="432" t="str">
        <f t="shared" si="486"/>
        <v/>
      </c>
      <c r="EF137" s="432" t="str">
        <f t="shared" si="486"/>
        <v/>
      </c>
      <c r="EG137" s="432" t="str">
        <f t="shared" si="486"/>
        <v/>
      </c>
      <c r="EH137" s="432" t="str">
        <f t="shared" si="486"/>
        <v/>
      </c>
      <c r="EI137" s="432" t="str">
        <f t="shared" si="486"/>
        <v/>
      </c>
      <c r="EJ137" s="432" t="str">
        <f t="shared" si="486"/>
        <v/>
      </c>
      <c r="EK137" s="432" t="str">
        <f t="shared" si="486"/>
        <v/>
      </c>
      <c r="EL137" s="432" t="str">
        <f t="shared" ref="EL137:ES138" si="510">IFERROR(IF(AND(EL$22&gt;=$M137,EL$22&lt;=$N137),"",IF(EL$22=WORKDAY($N137,1),$A137,"")),"")</f>
        <v/>
      </c>
      <c r="EM137" s="432" t="str">
        <f t="shared" si="510"/>
        <v/>
      </c>
      <c r="EN137" s="432" t="str">
        <f t="shared" si="510"/>
        <v/>
      </c>
      <c r="EO137" s="432" t="str">
        <f t="shared" si="510"/>
        <v/>
      </c>
      <c r="EP137" s="432" t="str">
        <f t="shared" si="510"/>
        <v/>
      </c>
      <c r="EQ137" s="432" t="str">
        <f t="shared" si="510"/>
        <v/>
      </c>
      <c r="ER137" s="432" t="str">
        <f t="shared" si="510"/>
        <v/>
      </c>
      <c r="ES137" s="432" t="str">
        <f t="shared" si="510"/>
        <v/>
      </c>
      <c r="ET137" s="432" t="str">
        <f t="shared" ref="ET137:FI145" si="511">IFERROR(IF(AND(ET$22&gt;=$M137,ET$22&lt;=$N137),"",IF(ET$22=WORKDAY($N137,1),$A137,"")),"")</f>
        <v/>
      </c>
      <c r="EU137" s="432" t="str">
        <f t="shared" si="511"/>
        <v/>
      </c>
      <c r="EV137" s="432" t="str">
        <f t="shared" si="511"/>
        <v/>
      </c>
      <c r="EW137" s="432" t="str">
        <f t="shared" si="511"/>
        <v/>
      </c>
      <c r="EX137" s="432" t="str">
        <f t="shared" si="511"/>
        <v/>
      </c>
      <c r="EY137" s="432" t="str">
        <f t="shared" si="511"/>
        <v/>
      </c>
      <c r="EZ137" s="432" t="str">
        <f t="shared" si="511"/>
        <v/>
      </c>
      <c r="FA137" s="432" t="str">
        <f t="shared" si="511"/>
        <v/>
      </c>
      <c r="FB137" s="432" t="str">
        <f t="shared" si="511"/>
        <v/>
      </c>
      <c r="FC137" s="432" t="str">
        <f t="shared" si="511"/>
        <v/>
      </c>
      <c r="FD137" s="432" t="str">
        <f t="shared" si="511"/>
        <v/>
      </c>
      <c r="FE137" s="432" t="str">
        <f t="shared" si="511"/>
        <v/>
      </c>
      <c r="FF137" s="432" t="str">
        <f t="shared" si="511"/>
        <v/>
      </c>
      <c r="FG137" s="432" t="str">
        <f t="shared" si="511"/>
        <v/>
      </c>
      <c r="FH137" s="432" t="str">
        <f t="shared" si="511"/>
        <v/>
      </c>
      <c r="FI137" s="432" t="str">
        <f t="shared" si="511"/>
        <v/>
      </c>
      <c r="FJ137" s="432" t="str">
        <f t="shared" si="505"/>
        <v/>
      </c>
      <c r="FK137" s="432" t="str">
        <f t="shared" si="505"/>
        <v/>
      </c>
      <c r="FL137" s="432" t="str">
        <f t="shared" si="505"/>
        <v/>
      </c>
      <c r="FM137" s="432" t="str">
        <f t="shared" si="505"/>
        <v/>
      </c>
      <c r="FN137" s="432" t="str">
        <f t="shared" si="505"/>
        <v/>
      </c>
      <c r="FO137" s="432" t="str">
        <f t="shared" si="505"/>
        <v/>
      </c>
      <c r="FP137" s="432" t="str">
        <f t="shared" si="505"/>
        <v/>
      </c>
      <c r="FQ137" s="432" t="str">
        <f t="shared" si="505"/>
        <v/>
      </c>
      <c r="FR137" s="432" t="str">
        <f t="shared" si="505"/>
        <v/>
      </c>
      <c r="FS137" s="432" t="str">
        <f t="shared" si="505"/>
        <v/>
      </c>
      <c r="FT137" s="432" t="str">
        <f t="shared" si="505"/>
        <v/>
      </c>
      <c r="FU137" s="432" t="str">
        <f t="shared" si="505"/>
        <v/>
      </c>
      <c r="FV137" s="432" t="str">
        <f t="shared" si="505"/>
        <v/>
      </c>
      <c r="FW137" s="432" t="str">
        <f t="shared" si="505"/>
        <v/>
      </c>
      <c r="FX137" s="432" t="str">
        <f t="shared" si="506"/>
        <v/>
      </c>
      <c r="FY137" s="432" t="str">
        <f t="shared" si="506"/>
        <v/>
      </c>
      <c r="FZ137" s="432" t="str">
        <f t="shared" si="506"/>
        <v/>
      </c>
      <c r="GA137" s="432" t="str">
        <f t="shared" si="506"/>
        <v/>
      </c>
      <c r="GB137" s="432" t="str">
        <f t="shared" si="506"/>
        <v/>
      </c>
      <c r="GC137" s="432" t="str">
        <f t="shared" si="506"/>
        <v/>
      </c>
      <c r="GD137" s="432" t="str">
        <f t="shared" si="506"/>
        <v/>
      </c>
      <c r="GE137" s="432" t="str">
        <f t="shared" si="506"/>
        <v/>
      </c>
      <c r="GF137" s="432" t="str">
        <f t="shared" si="506"/>
        <v/>
      </c>
      <c r="GG137" s="432" t="str">
        <f t="shared" si="506"/>
        <v/>
      </c>
      <c r="GH137" s="432" t="str">
        <f t="shared" si="506"/>
        <v/>
      </c>
      <c r="GI137" s="432" t="str">
        <f t="shared" si="506"/>
        <v/>
      </c>
      <c r="GJ137" s="432" t="str">
        <f t="shared" si="506"/>
        <v/>
      </c>
      <c r="GK137" s="432" t="str">
        <f t="shared" si="506"/>
        <v/>
      </c>
      <c r="GL137" s="432" t="str">
        <f t="shared" si="506"/>
        <v/>
      </c>
      <c r="GM137" s="432" t="str">
        <f t="shared" si="506"/>
        <v/>
      </c>
      <c r="GN137" s="432" t="str">
        <f t="shared" si="497"/>
        <v/>
      </c>
      <c r="GO137" s="432" t="str">
        <f t="shared" si="497"/>
        <v/>
      </c>
      <c r="GP137" s="432" t="str">
        <f t="shared" si="497"/>
        <v/>
      </c>
      <c r="GQ137" s="432" t="str">
        <f t="shared" si="497"/>
        <v/>
      </c>
      <c r="GR137" s="432" t="str">
        <f t="shared" si="497"/>
        <v/>
      </c>
      <c r="GS137" s="432" t="str">
        <f t="shared" si="497"/>
        <v/>
      </c>
      <c r="GT137" s="432" t="str">
        <f t="shared" si="497"/>
        <v/>
      </c>
      <c r="GU137" s="432" t="str">
        <f t="shared" si="497"/>
        <v/>
      </c>
      <c r="GV137" s="432" t="str">
        <f t="shared" si="497"/>
        <v/>
      </c>
      <c r="GW137" s="432" t="str">
        <f t="shared" si="421"/>
        <v/>
      </c>
      <c r="GX137" s="432" t="str">
        <f t="shared" si="421"/>
        <v/>
      </c>
      <c r="GY137" s="432" t="str">
        <f t="shared" si="421"/>
        <v/>
      </c>
      <c r="GZ137" s="432" t="str">
        <f t="shared" si="421"/>
        <v/>
      </c>
      <c r="HA137" s="432" t="str">
        <f t="shared" si="421"/>
        <v/>
      </c>
      <c r="HB137" s="432" t="str">
        <f t="shared" si="421"/>
        <v/>
      </c>
      <c r="HC137" s="432" t="str">
        <f t="shared" si="475"/>
        <v/>
      </c>
      <c r="HD137" s="432" t="str">
        <f t="shared" si="475"/>
        <v/>
      </c>
      <c r="HE137" s="432" t="str">
        <f t="shared" si="475"/>
        <v/>
      </c>
      <c r="HF137" s="432" t="str">
        <f t="shared" si="475"/>
        <v/>
      </c>
      <c r="HG137" s="432" t="str">
        <f t="shared" si="475"/>
        <v/>
      </c>
      <c r="HH137" s="432" t="str">
        <f t="shared" si="475"/>
        <v/>
      </c>
      <c r="HI137" s="432" t="str">
        <f t="shared" si="475"/>
        <v/>
      </c>
      <c r="HJ137" s="432" t="str">
        <f t="shared" si="475"/>
        <v/>
      </c>
      <c r="HK137" s="432" t="str">
        <f t="shared" si="475"/>
        <v/>
      </c>
      <c r="HL137" s="432" t="str">
        <f t="shared" si="475"/>
        <v/>
      </c>
      <c r="HM137" s="432" t="str">
        <f t="shared" si="475"/>
        <v/>
      </c>
      <c r="HN137" s="432" t="str">
        <f t="shared" si="475"/>
        <v/>
      </c>
      <c r="HO137" s="432" t="str">
        <f t="shared" si="476"/>
        <v/>
      </c>
      <c r="HP137" s="432" t="str">
        <f t="shared" si="476"/>
        <v/>
      </c>
      <c r="HQ137" s="432" t="str">
        <f t="shared" si="476"/>
        <v/>
      </c>
      <c r="HR137" s="432" t="str">
        <f t="shared" si="476"/>
        <v/>
      </c>
      <c r="HS137" s="432" t="str">
        <f t="shared" si="476"/>
        <v/>
      </c>
      <c r="HT137" s="432" t="str">
        <f t="shared" si="476"/>
        <v/>
      </c>
      <c r="HU137" s="432" t="str">
        <f t="shared" si="476"/>
        <v/>
      </c>
      <c r="HV137" s="432" t="str">
        <f t="shared" si="476"/>
        <v/>
      </c>
      <c r="HW137" s="432" t="str">
        <f t="shared" si="476"/>
        <v/>
      </c>
      <c r="HX137" s="432" t="str">
        <f t="shared" si="476"/>
        <v/>
      </c>
      <c r="HY137" s="432" t="str">
        <f t="shared" si="476"/>
        <v/>
      </c>
      <c r="HZ137" s="432" t="str">
        <f t="shared" si="476"/>
        <v/>
      </c>
      <c r="IA137" s="432" t="str">
        <f t="shared" si="476"/>
        <v/>
      </c>
      <c r="IB137" s="432" t="str">
        <f t="shared" si="476"/>
        <v/>
      </c>
      <c r="IC137" s="432" t="str">
        <f t="shared" si="476"/>
        <v/>
      </c>
      <c r="ID137" s="432" t="str">
        <f t="shared" si="476"/>
        <v/>
      </c>
      <c r="IE137" s="432" t="str">
        <f t="shared" si="469"/>
        <v/>
      </c>
      <c r="IF137" s="432" t="str">
        <f t="shared" si="469"/>
        <v/>
      </c>
      <c r="IG137" s="432" t="str">
        <f t="shared" si="469"/>
        <v/>
      </c>
      <c r="IH137" s="432" t="str">
        <f t="shared" si="469"/>
        <v/>
      </c>
      <c r="II137" s="432" t="str">
        <f t="shared" si="469"/>
        <v/>
      </c>
      <c r="IJ137" s="432" t="str">
        <f t="shared" si="469"/>
        <v/>
      </c>
      <c r="IK137" s="432" t="str">
        <f t="shared" si="469"/>
        <v/>
      </c>
      <c r="IL137" s="432" t="str">
        <f t="shared" si="469"/>
        <v/>
      </c>
      <c r="IM137" s="432" t="str">
        <f t="shared" si="469"/>
        <v/>
      </c>
      <c r="IN137" s="432" t="str">
        <f t="shared" si="469"/>
        <v/>
      </c>
      <c r="IO137" s="432" t="str">
        <f t="shared" si="469"/>
        <v/>
      </c>
      <c r="IP137" s="432" t="str">
        <f t="shared" si="469"/>
        <v/>
      </c>
      <c r="IQ137" s="432" t="str">
        <f t="shared" si="469"/>
        <v/>
      </c>
      <c r="IR137" s="432" t="str">
        <f t="shared" si="469"/>
        <v/>
      </c>
      <c r="IS137" s="432" t="str">
        <f t="shared" si="469"/>
        <v/>
      </c>
      <c r="IT137" s="432" t="str">
        <f t="shared" si="507"/>
        <v/>
      </c>
      <c r="IU137" s="432" t="str">
        <f t="shared" si="507"/>
        <v/>
      </c>
      <c r="IV137" s="432" t="str">
        <f t="shared" si="507"/>
        <v/>
      </c>
      <c r="IW137" s="432" t="str">
        <f t="shared" si="507"/>
        <v/>
      </c>
      <c r="IX137" s="432" t="str">
        <f t="shared" si="507"/>
        <v/>
      </c>
      <c r="IY137" s="432" t="str">
        <f t="shared" si="507"/>
        <v/>
      </c>
      <c r="IZ137" s="432" t="str">
        <f t="shared" si="508"/>
        <v/>
      </c>
      <c r="JA137" s="432" t="str">
        <f t="shared" si="508"/>
        <v/>
      </c>
      <c r="JB137" s="432" t="str">
        <f t="shared" si="508"/>
        <v/>
      </c>
      <c r="JC137" s="432" t="str">
        <f t="shared" si="491"/>
        <v/>
      </c>
      <c r="JD137" s="432" t="str">
        <f t="shared" si="491"/>
        <v/>
      </c>
      <c r="JE137" s="432" t="str">
        <f t="shared" si="491"/>
        <v/>
      </c>
      <c r="JF137" s="432" t="str">
        <f t="shared" si="491"/>
        <v/>
      </c>
      <c r="JG137" s="432" t="str">
        <f t="shared" si="491"/>
        <v/>
      </c>
      <c r="JH137" s="432" t="str">
        <f t="shared" si="491"/>
        <v/>
      </c>
      <c r="JI137" s="432" t="str">
        <f t="shared" si="491"/>
        <v/>
      </c>
      <c r="JJ137" s="432" t="str">
        <f t="shared" si="491"/>
        <v/>
      </c>
      <c r="JK137" s="432" t="str">
        <f t="shared" si="491"/>
        <v/>
      </c>
      <c r="JL137" s="432" t="str">
        <f t="shared" si="491"/>
        <v/>
      </c>
      <c r="JM137" s="432" t="str">
        <f t="shared" si="491"/>
        <v/>
      </c>
      <c r="JN137" s="432" t="str">
        <f t="shared" si="491"/>
        <v/>
      </c>
      <c r="JO137" s="432" t="str">
        <f t="shared" si="491"/>
        <v/>
      </c>
      <c r="JP137" s="432" t="str">
        <f t="shared" si="491"/>
        <v/>
      </c>
      <c r="JQ137" s="432" t="str">
        <f t="shared" si="491"/>
        <v/>
      </c>
      <c r="JR137" s="432" t="str">
        <f t="shared" si="491"/>
        <v/>
      </c>
      <c r="JS137" s="432" t="str">
        <f t="shared" si="483"/>
        <v/>
      </c>
      <c r="JT137" s="432" t="str">
        <f t="shared" si="483"/>
        <v/>
      </c>
      <c r="JU137" s="432" t="str">
        <f t="shared" si="483"/>
        <v/>
      </c>
      <c r="JV137" s="432" t="str">
        <f t="shared" si="483"/>
        <v/>
      </c>
      <c r="JW137" s="432" t="str">
        <f t="shared" si="483"/>
        <v/>
      </c>
      <c r="JX137" s="432" t="str">
        <f t="shared" si="483"/>
        <v/>
      </c>
      <c r="JY137" s="432" t="str">
        <f t="shared" si="483"/>
        <v/>
      </c>
      <c r="JZ137" s="432" t="str">
        <f t="shared" si="483"/>
        <v/>
      </c>
      <c r="KA137" s="432" t="str">
        <f t="shared" si="483"/>
        <v/>
      </c>
      <c r="KB137" s="432" t="str">
        <f t="shared" si="483"/>
        <v/>
      </c>
      <c r="KC137" s="432" t="str">
        <f t="shared" si="483"/>
        <v/>
      </c>
      <c r="KD137" s="432" t="str">
        <f t="shared" si="483"/>
        <v/>
      </c>
      <c r="KE137" s="432" t="str">
        <f t="shared" si="483"/>
        <v/>
      </c>
      <c r="KF137" s="432" t="str">
        <f t="shared" si="483"/>
        <v/>
      </c>
      <c r="KG137" s="432" t="str">
        <f t="shared" si="483"/>
        <v/>
      </c>
      <c r="KH137" s="432" t="str">
        <f t="shared" si="445"/>
        <v/>
      </c>
      <c r="KI137" s="432" t="str">
        <f t="shared" si="445"/>
        <v/>
      </c>
      <c r="KJ137" s="432" t="str">
        <f t="shared" si="445"/>
        <v/>
      </c>
      <c r="KK137" s="432" t="str">
        <f t="shared" si="445"/>
        <v/>
      </c>
      <c r="KL137" s="432" t="str">
        <f t="shared" si="445"/>
        <v/>
      </c>
      <c r="KM137" s="432" t="str">
        <f t="shared" si="445"/>
        <v/>
      </c>
      <c r="KN137" s="432" t="str">
        <f t="shared" si="445"/>
        <v/>
      </c>
      <c r="KO137" s="432" t="str">
        <f t="shared" si="445"/>
        <v/>
      </c>
      <c r="KP137" s="432" t="str">
        <f t="shared" si="445"/>
        <v/>
      </c>
      <c r="KQ137" s="432" t="str">
        <f t="shared" si="445"/>
        <v/>
      </c>
      <c r="KR137" s="432" t="str">
        <f t="shared" si="445"/>
        <v/>
      </c>
      <c r="KS137" s="432" t="str">
        <f t="shared" si="445"/>
        <v/>
      </c>
      <c r="KT137" s="432" t="str">
        <f t="shared" si="509"/>
        <v/>
      </c>
      <c r="KU137" s="432" t="str">
        <f t="shared" si="509"/>
        <v/>
      </c>
      <c r="KV137" s="432" t="str">
        <f t="shared" si="509"/>
        <v/>
      </c>
      <c r="KW137" s="432" t="str">
        <f t="shared" si="509"/>
        <v/>
      </c>
      <c r="KX137" s="432" t="str">
        <f t="shared" si="509"/>
        <v/>
      </c>
      <c r="KY137" s="432" t="str">
        <f t="shared" si="509"/>
        <v/>
      </c>
      <c r="KZ137" s="432" t="str">
        <f t="shared" si="509"/>
        <v/>
      </c>
      <c r="LA137" s="432" t="str">
        <f t="shared" si="509"/>
        <v/>
      </c>
      <c r="LB137" s="432" t="str">
        <f t="shared" si="509"/>
        <v/>
      </c>
      <c r="LC137" s="432" t="str">
        <f t="shared" si="509"/>
        <v/>
      </c>
      <c r="LD137" s="432" t="str">
        <f t="shared" si="509"/>
        <v/>
      </c>
      <c r="LE137" s="432" t="str">
        <f t="shared" si="509"/>
        <v/>
      </c>
      <c r="LF137" s="432" t="str">
        <f t="shared" si="509"/>
        <v/>
      </c>
      <c r="LG137" s="432" t="str">
        <f t="shared" si="509"/>
        <v/>
      </c>
      <c r="LH137" s="432" t="str">
        <f t="shared" si="509"/>
        <v/>
      </c>
      <c r="LI137" s="432" t="str">
        <f t="shared" si="509"/>
        <v/>
      </c>
      <c r="LJ137" s="432" t="str">
        <f t="shared" si="499"/>
        <v/>
      </c>
      <c r="LK137" s="432" t="str">
        <f t="shared" si="499"/>
        <v/>
      </c>
      <c r="LL137" s="432" t="str">
        <f t="shared" si="499"/>
        <v/>
      </c>
      <c r="LM137" s="432" t="str">
        <f t="shared" si="499"/>
        <v/>
      </c>
      <c r="LN137" s="432" t="str">
        <f t="shared" si="499"/>
        <v/>
      </c>
      <c r="LO137" s="432" t="str">
        <f t="shared" si="499"/>
        <v/>
      </c>
      <c r="LP137" s="432" t="str">
        <f t="shared" si="499"/>
        <v/>
      </c>
      <c r="LQ137" s="432" t="str">
        <f t="shared" si="499"/>
        <v/>
      </c>
      <c r="LR137" s="432" t="str">
        <f t="shared" si="499"/>
        <v/>
      </c>
      <c r="LS137" s="432" t="str">
        <f t="shared" si="499"/>
        <v/>
      </c>
      <c r="LT137" s="432" t="str">
        <f t="shared" si="499"/>
        <v/>
      </c>
      <c r="LU137" s="432" t="str">
        <f t="shared" si="499"/>
        <v/>
      </c>
      <c r="LV137" s="432" t="str">
        <f t="shared" si="499"/>
        <v/>
      </c>
      <c r="LW137" s="432" t="str">
        <f t="shared" si="499"/>
        <v/>
      </c>
      <c r="LX137" s="432" t="str">
        <f t="shared" si="500"/>
        <v/>
      </c>
      <c r="LY137" s="432" t="str">
        <f t="shared" si="500"/>
        <v/>
      </c>
      <c r="LZ137" s="432" t="str">
        <f t="shared" si="500"/>
        <v/>
      </c>
      <c r="MA137" s="432" t="str">
        <f t="shared" si="500"/>
        <v/>
      </c>
      <c r="MB137" s="432" t="str">
        <f t="shared" si="500"/>
        <v/>
      </c>
      <c r="MC137" s="432" t="str">
        <f t="shared" si="500"/>
        <v/>
      </c>
      <c r="MD137" s="432" t="str">
        <f t="shared" si="430"/>
        <v/>
      </c>
      <c r="ME137" s="432" t="str">
        <f t="shared" si="430"/>
        <v/>
      </c>
      <c r="MF137" s="432" t="str">
        <f t="shared" si="430"/>
        <v/>
      </c>
      <c r="MG137" s="432" t="str">
        <f t="shared" si="430"/>
        <v/>
      </c>
      <c r="MH137" s="432" t="str">
        <f t="shared" si="430"/>
        <v/>
      </c>
      <c r="MI137" s="432" t="str">
        <f t="shared" si="430"/>
        <v/>
      </c>
      <c r="MJ137" s="432" t="str">
        <f t="shared" si="430"/>
        <v/>
      </c>
      <c r="MK137" s="432" t="str">
        <f t="shared" si="430"/>
        <v/>
      </c>
      <c r="ML137" s="432" t="str">
        <f t="shared" si="430"/>
        <v/>
      </c>
      <c r="MM137" s="432" t="str">
        <f t="shared" si="430"/>
        <v/>
      </c>
      <c r="MN137" s="432" t="str">
        <f t="shared" si="430"/>
        <v/>
      </c>
      <c r="MO137" s="432" t="str">
        <f t="shared" si="430"/>
        <v/>
      </c>
      <c r="MP137" s="432" t="str">
        <f t="shared" si="430"/>
        <v/>
      </c>
      <c r="MQ137" s="432" t="str">
        <f t="shared" si="430"/>
        <v/>
      </c>
      <c r="MR137" s="432" t="str">
        <f t="shared" si="430"/>
        <v/>
      </c>
      <c r="MS137" s="432" t="str">
        <f t="shared" si="430"/>
        <v/>
      </c>
      <c r="MT137" s="432" t="str">
        <f t="shared" si="501"/>
        <v/>
      </c>
      <c r="MU137" s="432" t="str">
        <f t="shared" si="501"/>
        <v/>
      </c>
      <c r="MV137" s="432" t="str">
        <f t="shared" si="501"/>
        <v/>
      </c>
      <c r="MW137" s="432" t="str">
        <f t="shared" si="501"/>
        <v/>
      </c>
      <c r="MX137" s="432" t="str">
        <f t="shared" si="501"/>
        <v/>
      </c>
      <c r="MY137" s="432" t="str">
        <f t="shared" si="501"/>
        <v/>
      </c>
      <c r="MZ137" s="432" t="str">
        <f t="shared" si="501"/>
        <v/>
      </c>
      <c r="NA137" s="432" t="str">
        <f t="shared" si="501"/>
        <v/>
      </c>
      <c r="NB137" s="432" t="str">
        <f t="shared" si="501"/>
        <v/>
      </c>
      <c r="NC137" s="432" t="str">
        <f t="shared" si="501"/>
        <v/>
      </c>
      <c r="ND137" s="432" t="str">
        <f t="shared" si="502"/>
        <v/>
      </c>
      <c r="NE137" s="432" t="str">
        <f t="shared" si="502"/>
        <v/>
      </c>
      <c r="NF137" s="432" t="str">
        <f t="shared" si="502"/>
        <v/>
      </c>
      <c r="NG137" s="432" t="str">
        <f t="shared" si="502"/>
        <v/>
      </c>
      <c r="NH137" s="432" t="str">
        <f t="shared" si="502"/>
        <v/>
      </c>
      <c r="NI137" s="432" t="str">
        <f t="shared" si="502"/>
        <v/>
      </c>
      <c r="NJ137" s="432" t="str">
        <f t="shared" si="502"/>
        <v/>
      </c>
      <c r="NK137" s="432" t="str">
        <f t="shared" si="502"/>
        <v/>
      </c>
      <c r="NL137" s="432" t="str">
        <f t="shared" si="502"/>
        <v/>
      </c>
      <c r="NM137" s="432" t="str">
        <f t="shared" si="502"/>
        <v/>
      </c>
      <c r="NN137" s="432" t="str">
        <f t="shared" si="502"/>
        <v/>
      </c>
      <c r="NO137" s="432" t="str">
        <f t="shared" si="502"/>
        <v/>
      </c>
      <c r="NP137" s="432" t="str">
        <f t="shared" si="503"/>
        <v/>
      </c>
      <c r="NQ137" s="432" t="str">
        <f t="shared" si="503"/>
        <v/>
      </c>
      <c r="NR137" s="432" t="str">
        <f t="shared" si="503"/>
        <v/>
      </c>
      <c r="NS137" s="432" t="str">
        <f t="shared" si="503"/>
        <v/>
      </c>
      <c r="NT137" s="432" t="str">
        <f t="shared" si="503"/>
        <v/>
      </c>
      <c r="NU137" s="432" t="str">
        <f t="shared" si="503"/>
        <v/>
      </c>
      <c r="NV137" s="432" t="str">
        <f t="shared" si="503"/>
        <v/>
      </c>
      <c r="NW137" s="432" t="str">
        <f t="shared" si="503"/>
        <v/>
      </c>
      <c r="NX137" s="432" t="str">
        <f t="shared" si="503"/>
        <v/>
      </c>
      <c r="NY137" s="432" t="str">
        <f t="shared" si="503"/>
        <v/>
      </c>
      <c r="NZ137" s="432" t="str">
        <f t="shared" si="503"/>
        <v/>
      </c>
      <c r="OA137" s="432" t="str">
        <f t="shared" si="503"/>
        <v/>
      </c>
      <c r="OB137" s="432" t="str">
        <f t="shared" si="503"/>
        <v/>
      </c>
      <c r="OC137" s="432" t="str">
        <f t="shared" si="503"/>
        <v/>
      </c>
      <c r="OD137" s="432" t="str">
        <f t="shared" si="503"/>
        <v/>
      </c>
      <c r="OE137" s="432" t="str">
        <f t="shared" si="503"/>
        <v/>
      </c>
      <c r="OF137" s="432" t="str">
        <f t="shared" si="493"/>
        <v/>
      </c>
      <c r="OG137" s="432" t="str">
        <f t="shared" si="494"/>
        <v/>
      </c>
      <c r="OH137" s="432" t="str">
        <f t="shared" si="453"/>
        <v/>
      </c>
      <c r="OI137" s="432" t="str">
        <f t="shared" si="453"/>
        <v/>
      </c>
      <c r="OJ137" s="432" t="str">
        <f t="shared" si="453"/>
        <v/>
      </c>
      <c r="OK137" s="432" t="str">
        <f t="shared" si="453"/>
        <v/>
      </c>
      <c r="OL137" s="432" t="str">
        <f t="shared" si="453"/>
        <v/>
      </c>
      <c r="OM137" s="432" t="str">
        <f t="shared" si="453"/>
        <v/>
      </c>
      <c r="ON137" s="432" t="str">
        <f t="shared" si="453"/>
        <v/>
      </c>
      <c r="OO137" s="432" t="str">
        <f t="shared" si="453"/>
        <v/>
      </c>
      <c r="OP137" s="432" t="str">
        <f t="shared" si="453"/>
        <v/>
      </c>
      <c r="OQ137" s="432" t="str">
        <f t="shared" si="453"/>
        <v/>
      </c>
      <c r="OR137" s="432" t="str">
        <f t="shared" si="453"/>
        <v/>
      </c>
      <c r="OS137" s="432" t="str">
        <f t="shared" si="453"/>
        <v/>
      </c>
      <c r="OT137" s="432" t="str">
        <f t="shared" si="453"/>
        <v/>
      </c>
      <c r="OU137" s="432" t="str">
        <f t="shared" si="453"/>
        <v/>
      </c>
      <c r="OV137" s="432" t="str">
        <f t="shared" si="453"/>
        <v/>
      </c>
      <c r="OW137" s="432" t="str">
        <f t="shared" si="453"/>
        <v/>
      </c>
      <c r="OX137" s="432" t="str">
        <f t="shared" si="448"/>
        <v/>
      </c>
      <c r="OY137" s="432" t="str">
        <f t="shared" si="448"/>
        <v/>
      </c>
      <c r="OZ137" s="432" t="str">
        <f t="shared" si="448"/>
        <v/>
      </c>
      <c r="PA137" s="432" t="str">
        <f t="shared" si="448"/>
        <v/>
      </c>
      <c r="PB137" s="432" t="str">
        <f t="shared" si="448"/>
        <v/>
      </c>
      <c r="PC137" s="432" t="str">
        <f t="shared" si="448"/>
        <v/>
      </c>
      <c r="PD137" s="432" t="str">
        <f t="shared" si="448"/>
        <v/>
      </c>
      <c r="PE137" s="432" t="str">
        <f t="shared" si="448"/>
        <v/>
      </c>
    </row>
    <row r="138" spans="1:421" ht="15.6">
      <c r="A138" s="549"/>
      <c r="B138" s="550"/>
      <c r="C138" s="948"/>
      <c r="D138" s="550"/>
      <c r="E138" s="554"/>
      <c r="F138" s="550"/>
      <c r="G138" s="551"/>
      <c r="H138" s="552"/>
      <c r="I138" s="553"/>
      <c r="J138" s="554"/>
      <c r="K138" s="554" t="str">
        <f t="shared" si="284"/>
        <v/>
      </c>
      <c r="L138" s="657" t="str">
        <f t="shared" si="285"/>
        <v/>
      </c>
      <c r="M138" s="952" t="str">
        <f t="shared" si="405"/>
        <v/>
      </c>
      <c r="N138" s="952" t="str">
        <f t="shared" si="286"/>
        <v/>
      </c>
      <c r="O138" s="1487"/>
      <c r="P138" s="1487"/>
      <c r="Q138" s="98"/>
      <c r="R138" s="167" t="str">
        <f t="shared" si="287"/>
        <v/>
      </c>
      <c r="S138" s="167" t="str">
        <f t="shared" si="288"/>
        <v/>
      </c>
      <c r="T138" s="167" t="str">
        <f t="shared" si="289"/>
        <v/>
      </c>
      <c r="U138" s="167" t="str">
        <f t="shared" si="290"/>
        <v/>
      </c>
      <c r="V138" s="85" t="s">
        <v>739</v>
      </c>
      <c r="W138" s="450">
        <v>18.166666666666671</v>
      </c>
      <c r="X138" s="167" t="str">
        <f t="shared" si="291"/>
        <v/>
      </c>
      <c r="Y138" s="167" t="str">
        <f t="shared" si="292"/>
        <v/>
      </c>
      <c r="Z138" s="167" t="str">
        <f t="shared" si="293"/>
        <v/>
      </c>
      <c r="AW138" s="432" t="str">
        <f t="shared" si="467"/>
        <v/>
      </c>
      <c r="AX138" s="432" t="str">
        <f t="shared" si="467"/>
        <v/>
      </c>
      <c r="AY138" s="432" t="str">
        <f t="shared" si="467"/>
        <v/>
      </c>
      <c r="AZ138" s="432" t="str">
        <f t="shared" si="467"/>
        <v/>
      </c>
      <c r="BA138" s="432" t="str">
        <f t="shared" si="467"/>
        <v/>
      </c>
      <c r="BB138" s="432" t="str">
        <f t="shared" si="467"/>
        <v/>
      </c>
      <c r="BC138" s="432" t="str">
        <f t="shared" si="467"/>
        <v/>
      </c>
      <c r="BD138" s="432" t="str">
        <f t="shared" si="467"/>
        <v/>
      </c>
      <c r="BE138" s="432" t="str">
        <f t="shared" si="467"/>
        <v/>
      </c>
      <c r="BF138" s="432" t="str">
        <f t="shared" si="467"/>
        <v/>
      </c>
      <c r="BG138" s="432" t="str">
        <f t="shared" si="467"/>
        <v/>
      </c>
      <c r="BH138" s="432" t="str">
        <f t="shared" si="467"/>
        <v/>
      </c>
      <c r="BI138" s="432" t="str">
        <f t="shared" si="467"/>
        <v/>
      </c>
      <c r="BJ138" s="432" t="str">
        <f t="shared" si="467"/>
        <v/>
      </c>
      <c r="BK138" s="432" t="str">
        <f t="shared" si="467"/>
        <v/>
      </c>
      <c r="BL138" s="432" t="str">
        <f t="shared" si="467"/>
        <v/>
      </c>
      <c r="BM138" s="432" t="str">
        <f t="shared" si="455"/>
        <v/>
      </c>
      <c r="BN138" s="432" t="str">
        <f t="shared" si="455"/>
        <v/>
      </c>
      <c r="BO138" s="432" t="str">
        <f t="shared" si="455"/>
        <v/>
      </c>
      <c r="BP138" s="432" t="str">
        <f t="shared" si="455"/>
        <v/>
      </c>
      <c r="BQ138" s="432" t="str">
        <f t="shared" si="455"/>
        <v/>
      </c>
      <c r="BR138" s="432" t="str">
        <f t="shared" si="455"/>
        <v/>
      </c>
      <c r="BS138" s="432" t="str">
        <f t="shared" si="455"/>
        <v/>
      </c>
      <c r="BT138" s="432" t="str">
        <f t="shared" si="455"/>
        <v/>
      </c>
      <c r="BU138" s="432" t="str">
        <f t="shared" si="455"/>
        <v/>
      </c>
      <c r="BV138" s="432" t="str">
        <f t="shared" si="455"/>
        <v/>
      </c>
      <c r="BW138" s="432" t="str">
        <f t="shared" si="455"/>
        <v/>
      </c>
      <c r="BX138" s="432" t="str">
        <f t="shared" si="455"/>
        <v/>
      </c>
      <c r="BY138" s="432" t="str">
        <f t="shared" si="455"/>
        <v/>
      </c>
      <c r="BZ138" s="432" t="str">
        <f t="shared" si="455"/>
        <v/>
      </c>
      <c r="CA138" s="432" t="str">
        <f t="shared" si="455"/>
        <v/>
      </c>
      <c r="CB138" s="432" t="str">
        <f t="shared" si="484"/>
        <v/>
      </c>
      <c r="CC138" s="432" t="str">
        <f t="shared" si="484"/>
        <v/>
      </c>
      <c r="CD138" s="432" t="str">
        <f t="shared" si="484"/>
        <v/>
      </c>
      <c r="CE138" s="432" t="str">
        <f t="shared" si="484"/>
        <v/>
      </c>
      <c r="CF138" s="432" t="str">
        <f t="shared" si="484"/>
        <v/>
      </c>
      <c r="CG138" s="432" t="str">
        <f t="shared" si="484"/>
        <v/>
      </c>
      <c r="CH138" s="432" t="str">
        <f t="shared" si="484"/>
        <v/>
      </c>
      <c r="CI138" s="432" t="str">
        <f t="shared" si="484"/>
        <v/>
      </c>
      <c r="CJ138" s="432" t="str">
        <f t="shared" si="484"/>
        <v/>
      </c>
      <c r="CK138" s="432" t="str">
        <f t="shared" si="484"/>
        <v/>
      </c>
      <c r="CL138" s="432" t="str">
        <f t="shared" si="484"/>
        <v/>
      </c>
      <c r="CM138" s="432" t="str">
        <f t="shared" si="484"/>
        <v/>
      </c>
      <c r="CN138" s="432" t="str">
        <f t="shared" si="484"/>
        <v/>
      </c>
      <c r="CO138" s="432" t="str">
        <f t="shared" si="484"/>
        <v/>
      </c>
      <c r="CP138" s="432" t="str">
        <f t="shared" si="484"/>
        <v/>
      </c>
      <c r="CQ138" s="432" t="str">
        <f t="shared" si="484"/>
        <v/>
      </c>
      <c r="CR138" s="432" t="str">
        <f t="shared" si="478"/>
        <v/>
      </c>
      <c r="CS138" s="432" t="str">
        <f t="shared" si="478"/>
        <v/>
      </c>
      <c r="CT138" s="432" t="str">
        <f t="shared" si="478"/>
        <v/>
      </c>
      <c r="CU138" s="432" t="str">
        <f t="shared" si="478"/>
        <v/>
      </c>
      <c r="CV138" s="432" t="str">
        <f t="shared" si="478"/>
        <v/>
      </c>
      <c r="CW138" s="432" t="str">
        <f t="shared" si="478"/>
        <v/>
      </c>
      <c r="CX138" s="432" t="str">
        <f t="shared" si="478"/>
        <v/>
      </c>
      <c r="CY138" s="432" t="str">
        <f t="shared" si="478"/>
        <v/>
      </c>
      <c r="CZ138" s="432" t="str">
        <f t="shared" si="478"/>
        <v/>
      </c>
      <c r="DA138" s="432" t="str">
        <f t="shared" si="478"/>
        <v/>
      </c>
      <c r="DB138" s="432" t="str">
        <f t="shared" si="478"/>
        <v/>
      </c>
      <c r="DC138" s="432" t="str">
        <f t="shared" si="478"/>
        <v/>
      </c>
      <c r="DD138" s="432" t="str">
        <f t="shared" si="478"/>
        <v/>
      </c>
      <c r="DE138" s="432" t="str">
        <f t="shared" si="478"/>
        <v/>
      </c>
      <c r="DF138" s="432" t="str">
        <f t="shared" si="478"/>
        <v/>
      </c>
      <c r="DG138" s="432" t="str">
        <f t="shared" si="495"/>
        <v/>
      </c>
      <c r="DH138" s="432" t="str">
        <f t="shared" si="495"/>
        <v/>
      </c>
      <c r="DI138" s="432" t="str">
        <f t="shared" si="495"/>
        <v/>
      </c>
      <c r="DJ138" s="432" t="str">
        <f t="shared" si="495"/>
        <v/>
      </c>
      <c r="DK138" s="432" t="str">
        <f t="shared" si="495"/>
        <v/>
      </c>
      <c r="DL138" s="432" t="str">
        <f t="shared" si="495"/>
        <v/>
      </c>
      <c r="DM138" s="432" t="str">
        <f t="shared" si="495"/>
        <v/>
      </c>
      <c r="DN138" s="432" t="str">
        <f t="shared" si="495"/>
        <v/>
      </c>
      <c r="DO138" s="432" t="str">
        <f t="shared" si="495"/>
        <v/>
      </c>
      <c r="DP138" s="432" t="str">
        <f t="shared" si="495"/>
        <v/>
      </c>
      <c r="DQ138" s="432" t="str">
        <f t="shared" si="495"/>
        <v/>
      </c>
      <c r="DR138" s="432" t="str">
        <f t="shared" si="495"/>
        <v/>
      </c>
      <c r="DS138" s="432" t="str">
        <f t="shared" si="495"/>
        <v/>
      </c>
      <c r="DT138" s="432" t="str">
        <f t="shared" si="495"/>
        <v/>
      </c>
      <c r="DU138" s="432" t="str">
        <f t="shared" si="495"/>
        <v/>
      </c>
      <c r="DV138" s="432" t="str">
        <f t="shared" si="495"/>
        <v/>
      </c>
      <c r="DW138" s="432" t="str">
        <f t="shared" si="486"/>
        <v/>
      </c>
      <c r="DX138" s="432" t="str">
        <f t="shared" si="486"/>
        <v/>
      </c>
      <c r="DY138" s="432" t="str">
        <f t="shared" si="486"/>
        <v/>
      </c>
      <c r="DZ138" s="432" t="str">
        <f t="shared" si="486"/>
        <v/>
      </c>
      <c r="EA138" s="432" t="str">
        <f t="shared" si="486"/>
        <v/>
      </c>
      <c r="EB138" s="432" t="str">
        <f t="shared" si="486"/>
        <v/>
      </c>
      <c r="EC138" s="432" t="str">
        <f t="shared" si="486"/>
        <v/>
      </c>
      <c r="ED138" s="432" t="str">
        <f t="shared" si="486"/>
        <v/>
      </c>
      <c r="EE138" s="432" t="str">
        <f t="shared" si="486"/>
        <v/>
      </c>
      <c r="EF138" s="432" t="str">
        <f t="shared" si="486"/>
        <v/>
      </c>
      <c r="EG138" s="432" t="str">
        <f t="shared" si="486"/>
        <v/>
      </c>
      <c r="EH138" s="432" t="str">
        <f t="shared" si="486"/>
        <v/>
      </c>
      <c r="EI138" s="432" t="str">
        <f t="shared" si="486"/>
        <v/>
      </c>
      <c r="EJ138" s="432" t="str">
        <f t="shared" si="486"/>
        <v/>
      </c>
      <c r="EK138" s="432" t="str">
        <f t="shared" si="486"/>
        <v/>
      </c>
      <c r="EL138" s="432" t="str">
        <f t="shared" si="510"/>
        <v/>
      </c>
      <c r="EM138" s="432" t="str">
        <f t="shared" si="510"/>
        <v/>
      </c>
      <c r="EN138" s="432" t="str">
        <f t="shared" si="510"/>
        <v/>
      </c>
      <c r="EO138" s="432" t="str">
        <f t="shared" si="510"/>
        <v/>
      </c>
      <c r="EP138" s="432" t="str">
        <f t="shared" si="510"/>
        <v/>
      </c>
      <c r="EQ138" s="432" t="str">
        <f t="shared" si="510"/>
        <v/>
      </c>
      <c r="ER138" s="432" t="str">
        <f t="shared" si="510"/>
        <v/>
      </c>
      <c r="ES138" s="432" t="str">
        <f t="shared" si="510"/>
        <v/>
      </c>
      <c r="ET138" s="432" t="str">
        <f t="shared" si="511"/>
        <v/>
      </c>
      <c r="EU138" s="432" t="str">
        <f t="shared" si="511"/>
        <v/>
      </c>
      <c r="EV138" s="432" t="str">
        <f t="shared" si="511"/>
        <v/>
      </c>
      <c r="EW138" s="432" t="str">
        <f t="shared" si="511"/>
        <v/>
      </c>
      <c r="EX138" s="432" t="str">
        <f t="shared" si="511"/>
        <v/>
      </c>
      <c r="EY138" s="432" t="str">
        <f t="shared" si="511"/>
        <v/>
      </c>
      <c r="EZ138" s="432" t="str">
        <f t="shared" si="511"/>
        <v/>
      </c>
      <c r="FA138" s="432" t="str">
        <f t="shared" si="511"/>
        <v/>
      </c>
      <c r="FB138" s="432" t="str">
        <f t="shared" si="511"/>
        <v/>
      </c>
      <c r="FC138" s="432" t="str">
        <f t="shared" si="511"/>
        <v/>
      </c>
      <c r="FD138" s="432" t="str">
        <f t="shared" si="511"/>
        <v/>
      </c>
      <c r="FE138" s="432" t="str">
        <f t="shared" si="511"/>
        <v/>
      </c>
      <c r="FF138" s="432" t="str">
        <f t="shared" si="511"/>
        <v/>
      </c>
      <c r="FG138" s="432" t="str">
        <f t="shared" si="511"/>
        <v/>
      </c>
      <c r="FH138" s="432" t="str">
        <f t="shared" si="511"/>
        <v/>
      </c>
      <c r="FI138" s="432" t="str">
        <f t="shared" si="511"/>
        <v/>
      </c>
      <c r="FJ138" s="432" t="str">
        <f t="shared" si="505"/>
        <v/>
      </c>
      <c r="FK138" s="432" t="str">
        <f t="shared" si="505"/>
        <v/>
      </c>
      <c r="FL138" s="432" t="str">
        <f t="shared" si="505"/>
        <v/>
      </c>
      <c r="FM138" s="432" t="str">
        <f t="shared" si="505"/>
        <v/>
      </c>
      <c r="FN138" s="432" t="str">
        <f t="shared" si="505"/>
        <v/>
      </c>
      <c r="FO138" s="432" t="str">
        <f t="shared" si="505"/>
        <v/>
      </c>
      <c r="FP138" s="432" t="str">
        <f t="shared" si="505"/>
        <v/>
      </c>
      <c r="FQ138" s="432" t="str">
        <f t="shared" si="505"/>
        <v/>
      </c>
      <c r="FR138" s="432" t="str">
        <f t="shared" si="505"/>
        <v/>
      </c>
      <c r="FS138" s="432" t="str">
        <f t="shared" si="505"/>
        <v/>
      </c>
      <c r="FT138" s="432" t="str">
        <f t="shared" si="505"/>
        <v/>
      </c>
      <c r="FU138" s="432" t="str">
        <f t="shared" si="505"/>
        <v/>
      </c>
      <c r="FV138" s="432" t="str">
        <f t="shared" si="505"/>
        <v/>
      </c>
      <c r="FW138" s="432" t="str">
        <f t="shared" si="505"/>
        <v/>
      </c>
      <c r="FX138" s="432" t="str">
        <f t="shared" si="506"/>
        <v/>
      </c>
      <c r="FY138" s="432" t="str">
        <f t="shared" si="506"/>
        <v/>
      </c>
      <c r="FZ138" s="432" t="str">
        <f t="shared" si="506"/>
        <v/>
      </c>
      <c r="GA138" s="432" t="str">
        <f t="shared" si="506"/>
        <v/>
      </c>
      <c r="GB138" s="432" t="str">
        <f t="shared" si="506"/>
        <v/>
      </c>
      <c r="GC138" s="432" t="str">
        <f t="shared" si="506"/>
        <v/>
      </c>
      <c r="GD138" s="432" t="str">
        <f t="shared" si="506"/>
        <v/>
      </c>
      <c r="GE138" s="432" t="str">
        <f t="shared" si="506"/>
        <v/>
      </c>
      <c r="GF138" s="432" t="str">
        <f t="shared" si="506"/>
        <v/>
      </c>
      <c r="GG138" s="432" t="str">
        <f t="shared" si="506"/>
        <v/>
      </c>
      <c r="GH138" s="432" t="str">
        <f t="shared" si="506"/>
        <v/>
      </c>
      <c r="GI138" s="432" t="str">
        <f t="shared" si="506"/>
        <v/>
      </c>
      <c r="GJ138" s="432" t="str">
        <f t="shared" si="506"/>
        <v/>
      </c>
      <c r="GK138" s="432" t="str">
        <f t="shared" si="506"/>
        <v/>
      </c>
      <c r="GL138" s="432" t="str">
        <f t="shared" si="506"/>
        <v/>
      </c>
      <c r="GM138" s="432" t="str">
        <f t="shared" si="506"/>
        <v/>
      </c>
      <c r="GN138" s="432" t="str">
        <f t="shared" si="497"/>
        <v/>
      </c>
      <c r="GO138" s="432" t="str">
        <f t="shared" si="497"/>
        <v/>
      </c>
      <c r="GP138" s="432" t="str">
        <f t="shared" si="497"/>
        <v/>
      </c>
      <c r="GQ138" s="432" t="str">
        <f t="shared" si="497"/>
        <v/>
      </c>
      <c r="GR138" s="432" t="str">
        <f t="shared" si="497"/>
        <v/>
      </c>
      <c r="GS138" s="432" t="str">
        <f t="shared" si="497"/>
        <v/>
      </c>
      <c r="GT138" s="432" t="str">
        <f t="shared" si="497"/>
        <v/>
      </c>
      <c r="GU138" s="432" t="str">
        <f t="shared" si="497"/>
        <v/>
      </c>
      <c r="GV138" s="432" t="str">
        <f t="shared" si="497"/>
        <v/>
      </c>
      <c r="GW138" s="432" t="str">
        <f t="shared" si="421"/>
        <v/>
      </c>
      <c r="GX138" s="432" t="str">
        <f t="shared" si="421"/>
        <v/>
      </c>
      <c r="GY138" s="432" t="str">
        <f t="shared" si="421"/>
        <v/>
      </c>
      <c r="GZ138" s="432" t="str">
        <f t="shared" si="421"/>
        <v/>
      </c>
      <c r="HA138" s="432" t="str">
        <f t="shared" si="421"/>
        <v/>
      </c>
      <c r="HB138" s="432" t="str">
        <f t="shared" si="421"/>
        <v/>
      </c>
      <c r="HC138" s="432" t="str">
        <f t="shared" si="475"/>
        <v/>
      </c>
      <c r="HD138" s="432" t="str">
        <f t="shared" si="475"/>
        <v/>
      </c>
      <c r="HE138" s="432" t="str">
        <f t="shared" si="475"/>
        <v/>
      </c>
      <c r="HF138" s="432" t="str">
        <f t="shared" si="475"/>
        <v/>
      </c>
      <c r="HG138" s="432" t="str">
        <f t="shared" si="475"/>
        <v/>
      </c>
      <c r="HH138" s="432" t="str">
        <f t="shared" si="475"/>
        <v/>
      </c>
      <c r="HI138" s="432" t="str">
        <f t="shared" si="475"/>
        <v/>
      </c>
      <c r="HJ138" s="432" t="str">
        <f t="shared" si="475"/>
        <v/>
      </c>
      <c r="HK138" s="432" t="str">
        <f t="shared" si="475"/>
        <v/>
      </c>
      <c r="HL138" s="432" t="str">
        <f t="shared" si="475"/>
        <v/>
      </c>
      <c r="HM138" s="432" t="str">
        <f t="shared" si="475"/>
        <v/>
      </c>
      <c r="HN138" s="432" t="str">
        <f t="shared" si="475"/>
        <v/>
      </c>
      <c r="HO138" s="432" t="str">
        <f t="shared" si="476"/>
        <v/>
      </c>
      <c r="HP138" s="432" t="str">
        <f t="shared" si="476"/>
        <v/>
      </c>
      <c r="HQ138" s="432" t="str">
        <f t="shared" si="476"/>
        <v/>
      </c>
      <c r="HR138" s="432" t="str">
        <f t="shared" si="476"/>
        <v/>
      </c>
      <c r="HS138" s="432" t="str">
        <f t="shared" si="476"/>
        <v/>
      </c>
      <c r="HT138" s="432" t="str">
        <f t="shared" si="476"/>
        <v/>
      </c>
      <c r="HU138" s="432" t="str">
        <f t="shared" si="476"/>
        <v/>
      </c>
      <c r="HV138" s="432" t="str">
        <f t="shared" si="476"/>
        <v/>
      </c>
      <c r="HW138" s="432" t="str">
        <f t="shared" si="476"/>
        <v/>
      </c>
      <c r="HX138" s="432" t="str">
        <f t="shared" si="476"/>
        <v/>
      </c>
      <c r="HY138" s="432" t="str">
        <f t="shared" si="476"/>
        <v/>
      </c>
      <c r="HZ138" s="432" t="str">
        <f t="shared" si="476"/>
        <v/>
      </c>
      <c r="IA138" s="432" t="str">
        <f t="shared" si="476"/>
        <v/>
      </c>
      <c r="IB138" s="432" t="str">
        <f t="shared" si="476"/>
        <v/>
      </c>
      <c r="IC138" s="432" t="str">
        <f t="shared" si="476"/>
        <v/>
      </c>
      <c r="ID138" s="432" t="str">
        <f t="shared" si="476"/>
        <v/>
      </c>
      <c r="IE138" s="432" t="str">
        <f t="shared" si="469"/>
        <v/>
      </c>
      <c r="IF138" s="432" t="str">
        <f t="shared" si="469"/>
        <v/>
      </c>
      <c r="IG138" s="432" t="str">
        <f t="shared" si="469"/>
        <v/>
      </c>
      <c r="IH138" s="432" t="str">
        <f t="shared" si="469"/>
        <v/>
      </c>
      <c r="II138" s="432" t="str">
        <f t="shared" si="469"/>
        <v/>
      </c>
      <c r="IJ138" s="432" t="str">
        <f t="shared" si="469"/>
        <v/>
      </c>
      <c r="IK138" s="432" t="str">
        <f t="shared" si="469"/>
        <v/>
      </c>
      <c r="IL138" s="432" t="str">
        <f t="shared" si="469"/>
        <v/>
      </c>
      <c r="IM138" s="432" t="str">
        <f t="shared" si="469"/>
        <v/>
      </c>
      <c r="IN138" s="432" t="str">
        <f t="shared" si="469"/>
        <v/>
      </c>
      <c r="IO138" s="432" t="str">
        <f t="shared" si="469"/>
        <v/>
      </c>
      <c r="IP138" s="432" t="str">
        <f t="shared" si="469"/>
        <v/>
      </c>
      <c r="IQ138" s="432" t="str">
        <f t="shared" si="469"/>
        <v/>
      </c>
      <c r="IR138" s="432" t="str">
        <f t="shared" si="469"/>
        <v/>
      </c>
      <c r="IS138" s="432" t="str">
        <f t="shared" si="469"/>
        <v/>
      </c>
      <c r="IT138" s="432" t="str">
        <f t="shared" si="507"/>
        <v/>
      </c>
      <c r="IU138" s="432" t="str">
        <f t="shared" si="507"/>
        <v/>
      </c>
      <c r="IV138" s="432" t="str">
        <f t="shared" si="507"/>
        <v/>
      </c>
      <c r="IW138" s="432" t="str">
        <f t="shared" si="507"/>
        <v/>
      </c>
      <c r="IX138" s="432" t="str">
        <f t="shared" si="507"/>
        <v/>
      </c>
      <c r="IY138" s="432" t="str">
        <f t="shared" si="507"/>
        <v/>
      </c>
      <c r="IZ138" s="432" t="str">
        <f t="shared" si="508"/>
        <v/>
      </c>
      <c r="JA138" s="432" t="str">
        <f t="shared" si="508"/>
        <v/>
      </c>
      <c r="JB138" s="432" t="str">
        <f t="shared" si="508"/>
        <v/>
      </c>
      <c r="JC138" s="432" t="str">
        <f t="shared" si="491"/>
        <v/>
      </c>
      <c r="JD138" s="432" t="str">
        <f t="shared" si="491"/>
        <v/>
      </c>
      <c r="JE138" s="432" t="str">
        <f t="shared" si="491"/>
        <v/>
      </c>
      <c r="JF138" s="432" t="str">
        <f t="shared" si="491"/>
        <v/>
      </c>
      <c r="JG138" s="432" t="str">
        <f t="shared" si="491"/>
        <v/>
      </c>
      <c r="JH138" s="432" t="str">
        <f t="shared" si="491"/>
        <v/>
      </c>
      <c r="JI138" s="432" t="str">
        <f t="shared" si="491"/>
        <v/>
      </c>
      <c r="JJ138" s="432" t="str">
        <f t="shared" si="491"/>
        <v/>
      </c>
      <c r="JK138" s="432" t="str">
        <f t="shared" si="491"/>
        <v/>
      </c>
      <c r="JL138" s="432" t="str">
        <f t="shared" si="491"/>
        <v/>
      </c>
      <c r="JM138" s="432" t="str">
        <f t="shared" si="491"/>
        <v/>
      </c>
      <c r="JN138" s="432" t="str">
        <f t="shared" si="491"/>
        <v/>
      </c>
      <c r="JO138" s="432" t="str">
        <f t="shared" si="491"/>
        <v/>
      </c>
      <c r="JP138" s="432" t="str">
        <f t="shared" si="491"/>
        <v/>
      </c>
      <c r="JQ138" s="432" t="str">
        <f t="shared" si="491"/>
        <v/>
      </c>
      <c r="JR138" s="432" t="str">
        <f t="shared" si="491"/>
        <v/>
      </c>
      <c r="JS138" s="432" t="str">
        <f t="shared" si="483"/>
        <v/>
      </c>
      <c r="JT138" s="432" t="str">
        <f t="shared" si="483"/>
        <v/>
      </c>
      <c r="JU138" s="432" t="str">
        <f t="shared" si="483"/>
        <v/>
      </c>
      <c r="JV138" s="432" t="str">
        <f t="shared" si="483"/>
        <v/>
      </c>
      <c r="JW138" s="432" t="str">
        <f t="shared" si="483"/>
        <v/>
      </c>
      <c r="JX138" s="432" t="str">
        <f t="shared" si="483"/>
        <v/>
      </c>
      <c r="JY138" s="432" t="str">
        <f t="shared" si="483"/>
        <v/>
      </c>
      <c r="JZ138" s="432" t="str">
        <f t="shared" si="483"/>
        <v/>
      </c>
      <c r="KA138" s="432" t="str">
        <f t="shared" si="483"/>
        <v/>
      </c>
      <c r="KB138" s="432" t="str">
        <f t="shared" si="483"/>
        <v/>
      </c>
      <c r="KC138" s="432" t="str">
        <f t="shared" si="483"/>
        <v/>
      </c>
      <c r="KD138" s="432" t="str">
        <f t="shared" si="483"/>
        <v/>
      </c>
      <c r="KE138" s="432" t="str">
        <f t="shared" si="483"/>
        <v/>
      </c>
      <c r="KF138" s="432" t="str">
        <f t="shared" si="483"/>
        <v/>
      </c>
      <c r="KG138" s="432" t="str">
        <f t="shared" si="483"/>
        <v/>
      </c>
      <c r="KH138" s="432" t="str">
        <f t="shared" si="445"/>
        <v/>
      </c>
      <c r="KI138" s="432" t="str">
        <f t="shared" si="445"/>
        <v/>
      </c>
      <c r="KJ138" s="432" t="str">
        <f t="shared" si="445"/>
        <v/>
      </c>
      <c r="KK138" s="432" t="str">
        <f t="shared" si="445"/>
        <v/>
      </c>
      <c r="KL138" s="432" t="str">
        <f t="shared" si="445"/>
        <v/>
      </c>
      <c r="KM138" s="432" t="str">
        <f t="shared" si="445"/>
        <v/>
      </c>
      <c r="KN138" s="432" t="str">
        <f t="shared" si="445"/>
        <v/>
      </c>
      <c r="KO138" s="432" t="str">
        <f t="shared" si="445"/>
        <v/>
      </c>
      <c r="KP138" s="432" t="str">
        <f t="shared" si="445"/>
        <v/>
      </c>
      <c r="KQ138" s="432" t="str">
        <f t="shared" si="445"/>
        <v/>
      </c>
      <c r="KR138" s="432" t="str">
        <f t="shared" si="445"/>
        <v/>
      </c>
      <c r="KS138" s="432" t="str">
        <f t="shared" si="445"/>
        <v/>
      </c>
      <c r="KT138" s="432" t="str">
        <f t="shared" si="509"/>
        <v/>
      </c>
      <c r="KU138" s="432" t="str">
        <f t="shared" si="509"/>
        <v/>
      </c>
      <c r="KV138" s="432" t="str">
        <f t="shared" si="509"/>
        <v/>
      </c>
      <c r="KW138" s="432" t="str">
        <f t="shared" si="509"/>
        <v/>
      </c>
      <c r="KX138" s="432" t="str">
        <f t="shared" si="509"/>
        <v/>
      </c>
      <c r="KY138" s="432" t="str">
        <f t="shared" si="509"/>
        <v/>
      </c>
      <c r="KZ138" s="432" t="str">
        <f t="shared" si="509"/>
        <v/>
      </c>
      <c r="LA138" s="432" t="str">
        <f t="shared" si="509"/>
        <v/>
      </c>
      <c r="LB138" s="432" t="str">
        <f t="shared" si="509"/>
        <v/>
      </c>
      <c r="LC138" s="432" t="str">
        <f t="shared" si="509"/>
        <v/>
      </c>
      <c r="LD138" s="432" t="str">
        <f t="shared" si="509"/>
        <v/>
      </c>
      <c r="LE138" s="432" t="str">
        <f t="shared" si="509"/>
        <v/>
      </c>
      <c r="LF138" s="432" t="str">
        <f t="shared" si="509"/>
        <v/>
      </c>
      <c r="LG138" s="432" t="str">
        <f t="shared" si="509"/>
        <v/>
      </c>
      <c r="LH138" s="432" t="str">
        <f t="shared" si="509"/>
        <v/>
      </c>
      <c r="LI138" s="432" t="str">
        <f t="shared" si="509"/>
        <v/>
      </c>
      <c r="LJ138" s="432" t="str">
        <f t="shared" si="499"/>
        <v/>
      </c>
      <c r="LK138" s="432" t="str">
        <f t="shared" si="499"/>
        <v/>
      </c>
      <c r="LL138" s="432" t="str">
        <f t="shared" si="499"/>
        <v/>
      </c>
      <c r="LM138" s="432" t="str">
        <f t="shared" si="499"/>
        <v/>
      </c>
      <c r="LN138" s="432" t="str">
        <f t="shared" si="499"/>
        <v/>
      </c>
      <c r="LO138" s="432" t="str">
        <f t="shared" si="499"/>
        <v/>
      </c>
      <c r="LP138" s="432" t="str">
        <f t="shared" si="499"/>
        <v/>
      </c>
      <c r="LQ138" s="432" t="str">
        <f t="shared" si="499"/>
        <v/>
      </c>
      <c r="LR138" s="432" t="str">
        <f t="shared" si="499"/>
        <v/>
      </c>
      <c r="LS138" s="432" t="str">
        <f t="shared" si="499"/>
        <v/>
      </c>
      <c r="LT138" s="432" t="str">
        <f t="shared" si="499"/>
        <v/>
      </c>
      <c r="LU138" s="432" t="str">
        <f t="shared" si="499"/>
        <v/>
      </c>
      <c r="LV138" s="432" t="str">
        <f t="shared" si="499"/>
        <v/>
      </c>
      <c r="LW138" s="432" t="str">
        <f t="shared" si="499"/>
        <v/>
      </c>
      <c r="LX138" s="432" t="str">
        <f t="shared" si="500"/>
        <v/>
      </c>
      <c r="LY138" s="432" t="str">
        <f t="shared" si="500"/>
        <v/>
      </c>
      <c r="LZ138" s="432" t="str">
        <f t="shared" si="500"/>
        <v/>
      </c>
      <c r="MA138" s="432" t="str">
        <f t="shared" si="500"/>
        <v/>
      </c>
      <c r="MB138" s="432" t="str">
        <f t="shared" si="500"/>
        <v/>
      </c>
      <c r="MC138" s="432" t="str">
        <f t="shared" si="500"/>
        <v/>
      </c>
      <c r="MD138" s="432" t="str">
        <f t="shared" si="430"/>
        <v/>
      </c>
      <c r="ME138" s="432" t="str">
        <f t="shared" si="430"/>
        <v/>
      </c>
      <c r="MF138" s="432" t="str">
        <f t="shared" si="430"/>
        <v/>
      </c>
      <c r="MG138" s="432" t="str">
        <f t="shared" si="430"/>
        <v/>
      </c>
      <c r="MH138" s="432" t="str">
        <f t="shared" si="430"/>
        <v/>
      </c>
      <c r="MI138" s="432" t="str">
        <f t="shared" si="430"/>
        <v/>
      </c>
      <c r="MJ138" s="432" t="str">
        <f t="shared" si="430"/>
        <v/>
      </c>
      <c r="MK138" s="432" t="str">
        <f t="shared" si="430"/>
        <v/>
      </c>
      <c r="ML138" s="432" t="str">
        <f t="shared" si="430"/>
        <v/>
      </c>
      <c r="MM138" s="432" t="str">
        <f t="shared" si="430"/>
        <v/>
      </c>
      <c r="MN138" s="432" t="str">
        <f t="shared" si="430"/>
        <v/>
      </c>
      <c r="MO138" s="432" t="str">
        <f t="shared" si="430"/>
        <v/>
      </c>
      <c r="MP138" s="432" t="str">
        <f t="shared" si="430"/>
        <v/>
      </c>
      <c r="MQ138" s="432" t="str">
        <f t="shared" si="430"/>
        <v/>
      </c>
      <c r="MR138" s="432" t="str">
        <f t="shared" si="430"/>
        <v/>
      </c>
      <c r="MS138" s="432" t="str">
        <f t="shared" ref="MS138:NH145" si="512">IFERROR(IF(AND(MS$22&gt;=$M138,MS$22&lt;=$N138),"",IF(MS$22=WORKDAY($N138,1),$A138,"")),"")</f>
        <v/>
      </c>
      <c r="MT138" s="432" t="str">
        <f t="shared" si="512"/>
        <v/>
      </c>
      <c r="MU138" s="432" t="str">
        <f t="shared" si="512"/>
        <v/>
      </c>
      <c r="MV138" s="432" t="str">
        <f t="shared" si="512"/>
        <v/>
      </c>
      <c r="MW138" s="432" t="str">
        <f t="shared" si="512"/>
        <v/>
      </c>
      <c r="MX138" s="432" t="str">
        <f t="shared" si="512"/>
        <v/>
      </c>
      <c r="MY138" s="432" t="str">
        <f t="shared" si="512"/>
        <v/>
      </c>
      <c r="MZ138" s="432" t="str">
        <f t="shared" si="512"/>
        <v/>
      </c>
      <c r="NA138" s="432" t="str">
        <f t="shared" si="512"/>
        <v/>
      </c>
      <c r="NB138" s="432" t="str">
        <f t="shared" si="512"/>
        <v/>
      </c>
      <c r="NC138" s="432" t="str">
        <f t="shared" si="512"/>
        <v/>
      </c>
      <c r="ND138" s="432" t="str">
        <f t="shared" si="512"/>
        <v/>
      </c>
      <c r="NE138" s="432" t="str">
        <f t="shared" si="512"/>
        <v/>
      </c>
      <c r="NF138" s="432" t="str">
        <f t="shared" ref="NF138:NO139" si="513">IFERROR(IF(AND(NF$22&gt;=$M138,NF$22&lt;=$N138),"",IF(NF$22=WORKDAY($N138,1),$A138,"")),"")</f>
        <v/>
      </c>
      <c r="NG138" s="432" t="str">
        <f t="shared" si="513"/>
        <v/>
      </c>
      <c r="NH138" s="432" t="str">
        <f t="shared" si="513"/>
        <v/>
      </c>
      <c r="NI138" s="432" t="str">
        <f t="shared" si="513"/>
        <v/>
      </c>
      <c r="NJ138" s="432" t="str">
        <f t="shared" si="513"/>
        <v/>
      </c>
      <c r="NK138" s="432" t="str">
        <f t="shared" si="513"/>
        <v/>
      </c>
      <c r="NL138" s="432" t="str">
        <f t="shared" si="513"/>
        <v/>
      </c>
      <c r="NM138" s="432" t="str">
        <f t="shared" si="513"/>
        <v/>
      </c>
      <c r="NN138" s="432" t="str">
        <f t="shared" si="513"/>
        <v/>
      </c>
      <c r="NO138" s="432" t="str">
        <f t="shared" si="513"/>
        <v/>
      </c>
      <c r="NP138" s="432" t="str">
        <f t="shared" si="503"/>
        <v/>
      </c>
      <c r="NQ138" s="432" t="str">
        <f t="shared" si="503"/>
        <v/>
      </c>
      <c r="NR138" s="432" t="str">
        <f t="shared" si="503"/>
        <v/>
      </c>
      <c r="NS138" s="432" t="str">
        <f t="shared" si="503"/>
        <v/>
      </c>
      <c r="NT138" s="432" t="str">
        <f t="shared" si="503"/>
        <v/>
      </c>
      <c r="NU138" s="432" t="str">
        <f t="shared" si="503"/>
        <v/>
      </c>
      <c r="NV138" s="432" t="str">
        <f t="shared" si="503"/>
        <v/>
      </c>
      <c r="NW138" s="432" t="str">
        <f t="shared" si="503"/>
        <v/>
      </c>
      <c r="NX138" s="432" t="str">
        <f t="shared" si="503"/>
        <v/>
      </c>
      <c r="NY138" s="432" t="str">
        <f t="shared" si="503"/>
        <v/>
      </c>
      <c r="NZ138" s="432" t="str">
        <f t="shared" si="503"/>
        <v/>
      </c>
      <c r="OA138" s="432" t="str">
        <f t="shared" si="503"/>
        <v/>
      </c>
      <c r="OB138" s="432" t="str">
        <f t="shared" si="503"/>
        <v/>
      </c>
      <c r="OC138" s="432" t="str">
        <f t="shared" si="503"/>
        <v/>
      </c>
      <c r="OD138" s="432" t="str">
        <f t="shared" si="503"/>
        <v/>
      </c>
      <c r="OE138" s="432" t="str">
        <f t="shared" si="503"/>
        <v/>
      </c>
      <c r="OF138" s="432" t="str">
        <f t="shared" si="493"/>
        <v/>
      </c>
      <c r="OG138" s="432" t="str">
        <f t="shared" si="494"/>
        <v/>
      </c>
      <c r="OH138" s="432" t="str">
        <f t="shared" si="453"/>
        <v/>
      </c>
      <c r="OI138" s="432" t="str">
        <f t="shared" si="453"/>
        <v/>
      </c>
      <c r="OJ138" s="432" t="str">
        <f t="shared" si="453"/>
        <v/>
      </c>
      <c r="OK138" s="432" t="str">
        <f t="shared" si="453"/>
        <v/>
      </c>
      <c r="OL138" s="432" t="str">
        <f t="shared" si="453"/>
        <v/>
      </c>
      <c r="OM138" s="432" t="str">
        <f t="shared" si="453"/>
        <v/>
      </c>
      <c r="ON138" s="432" t="str">
        <f t="shared" si="453"/>
        <v/>
      </c>
      <c r="OO138" s="432" t="str">
        <f t="shared" si="453"/>
        <v/>
      </c>
      <c r="OP138" s="432" t="str">
        <f t="shared" si="453"/>
        <v/>
      </c>
      <c r="OQ138" s="432" t="str">
        <f t="shared" si="453"/>
        <v/>
      </c>
      <c r="OR138" s="432" t="str">
        <f t="shared" si="453"/>
        <v/>
      </c>
      <c r="OS138" s="432" t="str">
        <f t="shared" si="453"/>
        <v/>
      </c>
      <c r="OT138" s="432" t="str">
        <f t="shared" si="453"/>
        <v/>
      </c>
      <c r="OU138" s="432" t="str">
        <f t="shared" si="453"/>
        <v/>
      </c>
      <c r="OV138" s="432" t="str">
        <f t="shared" si="453"/>
        <v/>
      </c>
      <c r="OW138" s="432" t="str">
        <f t="shared" si="453"/>
        <v/>
      </c>
      <c r="OX138" s="432" t="str">
        <f t="shared" si="448"/>
        <v/>
      </c>
      <c r="OY138" s="432" t="str">
        <f t="shared" si="448"/>
        <v/>
      </c>
      <c r="OZ138" s="432" t="str">
        <f t="shared" si="448"/>
        <v/>
      </c>
      <c r="PA138" s="432" t="str">
        <f t="shared" si="448"/>
        <v/>
      </c>
      <c r="PB138" s="432" t="str">
        <f t="shared" si="448"/>
        <v/>
      </c>
      <c r="PC138" s="432" t="str">
        <f t="shared" si="448"/>
        <v/>
      </c>
      <c r="PD138" s="432" t="str">
        <f t="shared" si="448"/>
        <v/>
      </c>
      <c r="PE138" s="432" t="str">
        <f t="shared" si="448"/>
        <v/>
      </c>
    </row>
    <row r="139" spans="1:421" ht="15.6">
      <c r="A139" s="541"/>
      <c r="B139" s="542"/>
      <c r="C139" s="947"/>
      <c r="D139" s="542"/>
      <c r="E139" s="546"/>
      <c r="F139" s="542"/>
      <c r="G139" s="543"/>
      <c r="H139" s="544"/>
      <c r="I139" s="545"/>
      <c r="J139" s="546"/>
      <c r="K139" s="546" t="str">
        <f t="shared" si="284"/>
        <v/>
      </c>
      <c r="L139" s="547" t="str">
        <f t="shared" si="285"/>
        <v/>
      </c>
      <c r="M139" s="951" t="str">
        <f t="shared" si="405"/>
        <v/>
      </c>
      <c r="N139" s="951" t="str">
        <f t="shared" si="286"/>
        <v/>
      </c>
      <c r="O139" s="1486"/>
      <c r="P139" s="1486"/>
      <c r="Q139" s="98"/>
      <c r="R139" s="167" t="str">
        <f t="shared" si="287"/>
        <v/>
      </c>
      <c r="S139" s="167" t="str">
        <f t="shared" si="288"/>
        <v/>
      </c>
      <c r="T139" s="167" t="str">
        <f t="shared" si="289"/>
        <v/>
      </c>
      <c r="U139" s="167" t="str">
        <f t="shared" si="290"/>
        <v/>
      </c>
      <c r="V139" s="85" t="s">
        <v>740</v>
      </c>
      <c r="W139" s="450">
        <v>18.333333333333329</v>
      </c>
      <c r="X139" s="167" t="str">
        <f t="shared" si="291"/>
        <v/>
      </c>
      <c r="Y139" s="167" t="str">
        <f t="shared" si="292"/>
        <v/>
      </c>
      <c r="Z139" s="167" t="str">
        <f t="shared" si="293"/>
        <v/>
      </c>
      <c r="AW139" s="432" t="str">
        <f t="shared" si="467"/>
        <v/>
      </c>
      <c r="AX139" s="432" t="str">
        <f t="shared" si="467"/>
        <v/>
      </c>
      <c r="AY139" s="432" t="str">
        <f t="shared" si="467"/>
        <v/>
      </c>
      <c r="AZ139" s="432" t="str">
        <f t="shared" si="467"/>
        <v/>
      </c>
      <c r="BA139" s="432" t="str">
        <f t="shared" si="467"/>
        <v/>
      </c>
      <c r="BB139" s="432" t="str">
        <f t="shared" si="467"/>
        <v/>
      </c>
      <c r="BC139" s="432" t="str">
        <f t="shared" si="467"/>
        <v/>
      </c>
      <c r="BD139" s="432" t="str">
        <f t="shared" si="467"/>
        <v/>
      </c>
      <c r="BE139" s="432" t="str">
        <f t="shared" si="467"/>
        <v/>
      </c>
      <c r="BF139" s="432" t="str">
        <f t="shared" si="467"/>
        <v/>
      </c>
      <c r="BG139" s="432" t="str">
        <f t="shared" si="467"/>
        <v/>
      </c>
      <c r="BH139" s="432" t="str">
        <f t="shared" si="467"/>
        <v/>
      </c>
      <c r="BI139" s="432" t="str">
        <f t="shared" si="467"/>
        <v/>
      </c>
      <c r="BJ139" s="432" t="str">
        <f t="shared" si="467"/>
        <v/>
      </c>
      <c r="BK139" s="432" t="str">
        <f t="shared" si="467"/>
        <v/>
      </c>
      <c r="BL139" s="432" t="str">
        <f t="shared" si="467"/>
        <v/>
      </c>
      <c r="BM139" s="432" t="str">
        <f t="shared" si="455"/>
        <v/>
      </c>
      <c r="BN139" s="432" t="str">
        <f t="shared" si="455"/>
        <v/>
      </c>
      <c r="BO139" s="432" t="str">
        <f t="shared" si="455"/>
        <v/>
      </c>
      <c r="BP139" s="432" t="str">
        <f t="shared" si="455"/>
        <v/>
      </c>
      <c r="BQ139" s="432" t="str">
        <f t="shared" si="455"/>
        <v/>
      </c>
      <c r="BR139" s="432" t="str">
        <f t="shared" si="455"/>
        <v/>
      </c>
      <c r="BS139" s="432" t="str">
        <f t="shared" si="455"/>
        <v/>
      </c>
      <c r="BT139" s="432" t="str">
        <f t="shared" si="455"/>
        <v/>
      </c>
      <c r="BU139" s="432" t="str">
        <f t="shared" si="455"/>
        <v/>
      </c>
      <c r="BV139" s="432" t="str">
        <f t="shared" si="455"/>
        <v/>
      </c>
      <c r="BW139" s="432" t="str">
        <f t="shared" si="455"/>
        <v/>
      </c>
      <c r="BX139" s="432" t="str">
        <f t="shared" si="455"/>
        <v/>
      </c>
      <c r="BY139" s="432" t="str">
        <f t="shared" si="455"/>
        <v/>
      </c>
      <c r="BZ139" s="432" t="str">
        <f t="shared" si="455"/>
        <v/>
      </c>
      <c r="CA139" s="432" t="str">
        <f t="shared" si="455"/>
        <v/>
      </c>
      <c r="CB139" s="432" t="str">
        <f t="shared" si="484"/>
        <v/>
      </c>
      <c r="CC139" s="432" t="str">
        <f t="shared" si="484"/>
        <v/>
      </c>
      <c r="CD139" s="432" t="str">
        <f t="shared" si="484"/>
        <v/>
      </c>
      <c r="CE139" s="432" t="str">
        <f t="shared" si="484"/>
        <v/>
      </c>
      <c r="CF139" s="432" t="str">
        <f t="shared" si="484"/>
        <v/>
      </c>
      <c r="CG139" s="432" t="str">
        <f t="shared" si="484"/>
        <v/>
      </c>
      <c r="CH139" s="432" t="str">
        <f t="shared" si="484"/>
        <v/>
      </c>
      <c r="CI139" s="432" t="str">
        <f t="shared" si="484"/>
        <v/>
      </c>
      <c r="CJ139" s="432" t="str">
        <f t="shared" si="484"/>
        <v/>
      </c>
      <c r="CK139" s="432" t="str">
        <f t="shared" si="484"/>
        <v/>
      </c>
      <c r="CL139" s="432" t="str">
        <f t="shared" si="484"/>
        <v/>
      </c>
      <c r="CM139" s="432" t="str">
        <f t="shared" si="484"/>
        <v/>
      </c>
      <c r="CN139" s="432" t="str">
        <f t="shared" si="484"/>
        <v/>
      </c>
      <c r="CO139" s="432" t="str">
        <f t="shared" si="484"/>
        <v/>
      </c>
      <c r="CP139" s="432" t="str">
        <f t="shared" si="484"/>
        <v/>
      </c>
      <c r="CQ139" s="432" t="str">
        <f t="shared" si="484"/>
        <v/>
      </c>
      <c r="CR139" s="432" t="str">
        <f t="shared" si="478"/>
        <v/>
      </c>
      <c r="CS139" s="432" t="str">
        <f t="shared" si="478"/>
        <v/>
      </c>
      <c r="CT139" s="432" t="str">
        <f t="shared" si="478"/>
        <v/>
      </c>
      <c r="CU139" s="432" t="str">
        <f t="shared" si="478"/>
        <v/>
      </c>
      <c r="CV139" s="432" t="str">
        <f t="shared" si="478"/>
        <v/>
      </c>
      <c r="CW139" s="432" t="str">
        <f t="shared" si="478"/>
        <v/>
      </c>
      <c r="CX139" s="432" t="str">
        <f t="shared" si="478"/>
        <v/>
      </c>
      <c r="CY139" s="432" t="str">
        <f t="shared" si="478"/>
        <v/>
      </c>
      <c r="CZ139" s="432" t="str">
        <f t="shared" si="478"/>
        <v/>
      </c>
      <c r="DA139" s="432" t="str">
        <f t="shared" si="478"/>
        <v/>
      </c>
      <c r="DB139" s="432" t="str">
        <f t="shared" si="478"/>
        <v/>
      </c>
      <c r="DC139" s="432" t="str">
        <f t="shared" si="478"/>
        <v/>
      </c>
      <c r="DD139" s="432" t="str">
        <f t="shared" si="478"/>
        <v/>
      </c>
      <c r="DE139" s="432" t="str">
        <f t="shared" si="478"/>
        <v/>
      </c>
      <c r="DF139" s="432" t="str">
        <f t="shared" si="478"/>
        <v/>
      </c>
      <c r="DG139" s="432" t="str">
        <f t="shared" si="495"/>
        <v/>
      </c>
      <c r="DH139" s="432" t="str">
        <f t="shared" si="495"/>
        <v/>
      </c>
      <c r="DI139" s="432" t="str">
        <f t="shared" si="495"/>
        <v/>
      </c>
      <c r="DJ139" s="432" t="str">
        <f t="shared" si="495"/>
        <v/>
      </c>
      <c r="DK139" s="432" t="str">
        <f t="shared" si="495"/>
        <v/>
      </c>
      <c r="DL139" s="432" t="str">
        <f t="shared" si="495"/>
        <v/>
      </c>
      <c r="DM139" s="432" t="str">
        <f t="shared" si="495"/>
        <v/>
      </c>
      <c r="DN139" s="432" t="str">
        <f t="shared" si="495"/>
        <v/>
      </c>
      <c r="DO139" s="432" t="str">
        <f t="shared" si="495"/>
        <v/>
      </c>
      <c r="DP139" s="432" t="str">
        <f t="shared" si="495"/>
        <v/>
      </c>
      <c r="DQ139" s="432" t="str">
        <f t="shared" si="495"/>
        <v/>
      </c>
      <c r="DR139" s="432" t="str">
        <f t="shared" si="495"/>
        <v/>
      </c>
      <c r="DS139" s="432" t="str">
        <f t="shared" si="495"/>
        <v/>
      </c>
      <c r="DT139" s="432" t="str">
        <f t="shared" si="495"/>
        <v/>
      </c>
      <c r="DU139" s="432" t="str">
        <f t="shared" si="495"/>
        <v/>
      </c>
      <c r="DV139" s="432" t="str">
        <f t="shared" si="495"/>
        <v/>
      </c>
      <c r="DW139" s="432" t="str">
        <f t="shared" si="486"/>
        <v/>
      </c>
      <c r="DX139" s="432" t="str">
        <f t="shared" si="486"/>
        <v/>
      </c>
      <c r="DY139" s="432" t="str">
        <f t="shared" si="486"/>
        <v/>
      </c>
      <c r="DZ139" s="432" t="str">
        <f t="shared" si="486"/>
        <v/>
      </c>
      <c r="EA139" s="432" t="str">
        <f t="shared" si="486"/>
        <v/>
      </c>
      <c r="EB139" s="432" t="str">
        <f t="shared" si="486"/>
        <v/>
      </c>
      <c r="EC139" s="432" t="str">
        <f t="shared" si="486"/>
        <v/>
      </c>
      <c r="ED139" s="432" t="str">
        <f t="shared" si="486"/>
        <v/>
      </c>
      <c r="EE139" s="432" t="str">
        <f t="shared" si="486"/>
        <v/>
      </c>
      <c r="EF139" s="432" t="str">
        <f t="shared" si="486"/>
        <v/>
      </c>
      <c r="EG139" s="432" t="str">
        <f t="shared" si="486"/>
        <v/>
      </c>
      <c r="EH139" s="432" t="str">
        <f t="shared" si="486"/>
        <v/>
      </c>
      <c r="EI139" s="432" t="str">
        <f t="shared" si="486"/>
        <v/>
      </c>
      <c r="EJ139" s="432" t="str">
        <f t="shared" si="486"/>
        <v/>
      </c>
      <c r="EK139" s="432" t="str">
        <f t="shared" si="486"/>
        <v/>
      </c>
      <c r="EL139" s="432" t="str">
        <f t="shared" ref="EL139:ER139" si="514">IFERROR(IF(AND(EL$22&gt;=$M139,EL$22&lt;=$N139),"",IF(EL$22=WORKDAY($N139,1),$A139,"")),"")</f>
        <v/>
      </c>
      <c r="EM139" s="432" t="str">
        <f t="shared" si="514"/>
        <v/>
      </c>
      <c r="EN139" s="432" t="str">
        <f t="shared" si="514"/>
        <v/>
      </c>
      <c r="EO139" s="432" t="str">
        <f t="shared" si="514"/>
        <v/>
      </c>
      <c r="EP139" s="432" t="str">
        <f t="shared" si="514"/>
        <v/>
      </c>
      <c r="EQ139" s="432" t="str">
        <f t="shared" si="514"/>
        <v/>
      </c>
      <c r="ER139" s="432" t="str">
        <f t="shared" si="514"/>
        <v/>
      </c>
      <c r="ES139" s="432" t="str">
        <f t="shared" ref="ES139:FH145" si="515">IFERROR(IF(AND(ES$22&gt;=$M139,ES$22&lt;=$N139),"",IF(ES$22=WORKDAY($N139,1),$A139,"")),"")</f>
        <v/>
      </c>
      <c r="ET139" s="432" t="str">
        <f t="shared" si="515"/>
        <v/>
      </c>
      <c r="EU139" s="432" t="str">
        <f t="shared" si="515"/>
        <v/>
      </c>
      <c r="EV139" s="432" t="str">
        <f t="shared" si="515"/>
        <v/>
      </c>
      <c r="EW139" s="432" t="str">
        <f t="shared" si="515"/>
        <v/>
      </c>
      <c r="EX139" s="432" t="str">
        <f t="shared" si="515"/>
        <v/>
      </c>
      <c r="EY139" s="432" t="str">
        <f t="shared" si="515"/>
        <v/>
      </c>
      <c r="EZ139" s="432" t="str">
        <f t="shared" si="515"/>
        <v/>
      </c>
      <c r="FA139" s="432" t="str">
        <f t="shared" si="515"/>
        <v/>
      </c>
      <c r="FB139" s="432" t="str">
        <f t="shared" si="515"/>
        <v/>
      </c>
      <c r="FC139" s="432" t="str">
        <f t="shared" si="515"/>
        <v/>
      </c>
      <c r="FD139" s="432" t="str">
        <f t="shared" si="515"/>
        <v/>
      </c>
      <c r="FE139" s="432" t="str">
        <f t="shared" si="515"/>
        <v/>
      </c>
      <c r="FF139" s="432" t="str">
        <f t="shared" si="515"/>
        <v/>
      </c>
      <c r="FG139" s="432" t="str">
        <f t="shared" si="515"/>
        <v/>
      </c>
      <c r="FH139" s="432" t="str">
        <f t="shared" si="515"/>
        <v/>
      </c>
      <c r="FI139" s="432" t="str">
        <f t="shared" si="511"/>
        <v/>
      </c>
      <c r="FJ139" s="432" t="str">
        <f t="shared" si="505"/>
        <v/>
      </c>
      <c r="FK139" s="432" t="str">
        <f t="shared" si="505"/>
        <v/>
      </c>
      <c r="FL139" s="432" t="str">
        <f t="shared" si="505"/>
        <v/>
      </c>
      <c r="FM139" s="432" t="str">
        <f t="shared" si="505"/>
        <v/>
      </c>
      <c r="FN139" s="432" t="str">
        <f t="shared" si="505"/>
        <v/>
      </c>
      <c r="FO139" s="432" t="str">
        <f t="shared" si="505"/>
        <v/>
      </c>
      <c r="FP139" s="432" t="str">
        <f t="shared" si="505"/>
        <v/>
      </c>
      <c r="FQ139" s="432" t="str">
        <f t="shared" si="505"/>
        <v/>
      </c>
      <c r="FR139" s="432" t="str">
        <f t="shared" si="505"/>
        <v/>
      </c>
      <c r="FS139" s="432" t="str">
        <f t="shared" si="505"/>
        <v/>
      </c>
      <c r="FT139" s="432" t="str">
        <f t="shared" si="505"/>
        <v/>
      </c>
      <c r="FU139" s="432" t="str">
        <f t="shared" si="505"/>
        <v/>
      </c>
      <c r="FV139" s="432" t="str">
        <f t="shared" si="505"/>
        <v/>
      </c>
      <c r="FW139" s="432" t="str">
        <f t="shared" si="505"/>
        <v/>
      </c>
      <c r="FX139" s="432" t="str">
        <f t="shared" si="506"/>
        <v/>
      </c>
      <c r="FY139" s="432" t="str">
        <f t="shared" si="506"/>
        <v/>
      </c>
      <c r="FZ139" s="432" t="str">
        <f t="shared" si="506"/>
        <v/>
      </c>
      <c r="GA139" s="432" t="str">
        <f t="shared" si="506"/>
        <v/>
      </c>
      <c r="GB139" s="432" t="str">
        <f t="shared" si="506"/>
        <v/>
      </c>
      <c r="GC139" s="432" t="str">
        <f t="shared" si="506"/>
        <v/>
      </c>
      <c r="GD139" s="432" t="str">
        <f t="shared" si="506"/>
        <v/>
      </c>
      <c r="GE139" s="432" t="str">
        <f t="shared" si="506"/>
        <v/>
      </c>
      <c r="GF139" s="432" t="str">
        <f t="shared" si="506"/>
        <v/>
      </c>
      <c r="GG139" s="432" t="str">
        <f t="shared" si="506"/>
        <v/>
      </c>
      <c r="GH139" s="432" t="str">
        <f t="shared" si="506"/>
        <v/>
      </c>
      <c r="GI139" s="432" t="str">
        <f t="shared" si="506"/>
        <v/>
      </c>
      <c r="GJ139" s="432" t="str">
        <f t="shared" si="506"/>
        <v/>
      </c>
      <c r="GK139" s="432" t="str">
        <f t="shared" si="506"/>
        <v/>
      </c>
      <c r="GL139" s="432" t="str">
        <f t="shared" si="506"/>
        <v/>
      </c>
      <c r="GM139" s="432" t="str">
        <f t="shared" si="506"/>
        <v/>
      </c>
      <c r="GN139" s="432" t="str">
        <f t="shared" si="497"/>
        <v/>
      </c>
      <c r="GO139" s="432" t="str">
        <f t="shared" si="497"/>
        <v/>
      </c>
      <c r="GP139" s="432" t="str">
        <f t="shared" si="497"/>
        <v/>
      </c>
      <c r="GQ139" s="432" t="str">
        <f t="shared" si="497"/>
        <v/>
      </c>
      <c r="GR139" s="432" t="str">
        <f t="shared" si="497"/>
        <v/>
      </c>
      <c r="GS139" s="432" t="str">
        <f t="shared" si="497"/>
        <v/>
      </c>
      <c r="GT139" s="432" t="str">
        <f t="shared" si="497"/>
        <v/>
      </c>
      <c r="GU139" s="432" t="str">
        <f t="shared" si="497"/>
        <v/>
      </c>
      <c r="GV139" s="432" t="str">
        <f t="shared" si="497"/>
        <v/>
      </c>
      <c r="GW139" s="432" t="str">
        <f t="shared" si="421"/>
        <v/>
      </c>
      <c r="GX139" s="432" t="str">
        <f t="shared" si="421"/>
        <v/>
      </c>
      <c r="GY139" s="432" t="str">
        <f t="shared" si="421"/>
        <v/>
      </c>
      <c r="GZ139" s="432" t="str">
        <f t="shared" si="421"/>
        <v/>
      </c>
      <c r="HA139" s="432" t="str">
        <f t="shared" si="421"/>
        <v/>
      </c>
      <c r="HB139" s="432" t="str">
        <f t="shared" si="421"/>
        <v/>
      </c>
      <c r="HC139" s="432" t="str">
        <f t="shared" si="475"/>
        <v/>
      </c>
      <c r="HD139" s="432" t="str">
        <f t="shared" si="475"/>
        <v/>
      </c>
      <c r="HE139" s="432" t="str">
        <f t="shared" si="475"/>
        <v/>
      </c>
      <c r="HF139" s="432" t="str">
        <f t="shared" si="475"/>
        <v/>
      </c>
      <c r="HG139" s="432" t="str">
        <f t="shared" si="475"/>
        <v/>
      </c>
      <c r="HH139" s="432" t="str">
        <f t="shared" si="475"/>
        <v/>
      </c>
      <c r="HI139" s="432" t="str">
        <f t="shared" si="475"/>
        <v/>
      </c>
      <c r="HJ139" s="432" t="str">
        <f t="shared" si="475"/>
        <v/>
      </c>
      <c r="HK139" s="432" t="str">
        <f t="shared" si="475"/>
        <v/>
      </c>
      <c r="HL139" s="432" t="str">
        <f t="shared" si="475"/>
        <v/>
      </c>
      <c r="HM139" s="432" t="str">
        <f t="shared" si="475"/>
        <v/>
      </c>
      <c r="HN139" s="432" t="str">
        <f t="shared" si="475"/>
        <v/>
      </c>
      <c r="HO139" s="432" t="str">
        <f t="shared" si="476"/>
        <v/>
      </c>
      <c r="HP139" s="432" t="str">
        <f t="shared" si="476"/>
        <v/>
      </c>
      <c r="HQ139" s="432" t="str">
        <f t="shared" si="476"/>
        <v/>
      </c>
      <c r="HR139" s="432" t="str">
        <f t="shared" si="476"/>
        <v/>
      </c>
      <c r="HS139" s="432" t="str">
        <f t="shared" si="476"/>
        <v/>
      </c>
      <c r="HT139" s="432" t="str">
        <f t="shared" si="476"/>
        <v/>
      </c>
      <c r="HU139" s="432" t="str">
        <f t="shared" si="476"/>
        <v/>
      </c>
      <c r="HV139" s="432" t="str">
        <f t="shared" si="476"/>
        <v/>
      </c>
      <c r="HW139" s="432" t="str">
        <f t="shared" si="476"/>
        <v/>
      </c>
      <c r="HX139" s="432" t="str">
        <f t="shared" si="476"/>
        <v/>
      </c>
      <c r="HY139" s="432" t="str">
        <f t="shared" si="476"/>
        <v/>
      </c>
      <c r="HZ139" s="432" t="str">
        <f t="shared" si="476"/>
        <v/>
      </c>
      <c r="IA139" s="432" t="str">
        <f t="shared" si="476"/>
        <v/>
      </c>
      <c r="IB139" s="432" t="str">
        <f t="shared" si="476"/>
        <v/>
      </c>
      <c r="IC139" s="432" t="str">
        <f t="shared" si="476"/>
        <v/>
      </c>
      <c r="ID139" s="432" t="str">
        <f t="shared" si="476"/>
        <v/>
      </c>
      <c r="IE139" s="432" t="str">
        <f t="shared" si="469"/>
        <v/>
      </c>
      <c r="IF139" s="432" t="str">
        <f t="shared" si="469"/>
        <v/>
      </c>
      <c r="IG139" s="432" t="str">
        <f t="shared" si="469"/>
        <v/>
      </c>
      <c r="IH139" s="432" t="str">
        <f t="shared" si="469"/>
        <v/>
      </c>
      <c r="II139" s="432" t="str">
        <f t="shared" si="469"/>
        <v/>
      </c>
      <c r="IJ139" s="432" t="str">
        <f t="shared" si="469"/>
        <v/>
      </c>
      <c r="IK139" s="432" t="str">
        <f t="shared" si="469"/>
        <v/>
      </c>
      <c r="IL139" s="432" t="str">
        <f t="shared" si="469"/>
        <v/>
      </c>
      <c r="IM139" s="432" t="str">
        <f t="shared" si="469"/>
        <v/>
      </c>
      <c r="IN139" s="432" t="str">
        <f t="shared" si="469"/>
        <v/>
      </c>
      <c r="IO139" s="432" t="str">
        <f t="shared" si="469"/>
        <v/>
      </c>
      <c r="IP139" s="432" t="str">
        <f t="shared" si="469"/>
        <v/>
      </c>
      <c r="IQ139" s="432" t="str">
        <f t="shared" si="469"/>
        <v/>
      </c>
      <c r="IR139" s="432" t="str">
        <f t="shared" si="469"/>
        <v/>
      </c>
      <c r="IS139" s="432" t="str">
        <f t="shared" si="469"/>
        <v/>
      </c>
      <c r="IT139" s="432" t="str">
        <f t="shared" si="507"/>
        <v/>
      </c>
      <c r="IU139" s="432" t="str">
        <f t="shared" si="507"/>
        <v/>
      </c>
      <c r="IV139" s="432" t="str">
        <f t="shared" si="507"/>
        <v/>
      </c>
      <c r="IW139" s="432" t="str">
        <f t="shared" si="507"/>
        <v/>
      </c>
      <c r="IX139" s="432" t="str">
        <f t="shared" si="507"/>
        <v/>
      </c>
      <c r="IY139" s="432" t="str">
        <f t="shared" si="507"/>
        <v/>
      </c>
      <c r="IZ139" s="432" t="str">
        <f t="shared" si="508"/>
        <v/>
      </c>
      <c r="JA139" s="432" t="str">
        <f t="shared" si="508"/>
        <v/>
      </c>
      <c r="JB139" s="432" t="str">
        <f t="shared" si="508"/>
        <v/>
      </c>
      <c r="JC139" s="432" t="str">
        <f t="shared" si="491"/>
        <v/>
      </c>
      <c r="JD139" s="432" t="str">
        <f t="shared" si="491"/>
        <v/>
      </c>
      <c r="JE139" s="432" t="str">
        <f t="shared" si="491"/>
        <v/>
      </c>
      <c r="JF139" s="432" t="str">
        <f t="shared" si="491"/>
        <v/>
      </c>
      <c r="JG139" s="432" t="str">
        <f t="shared" si="491"/>
        <v/>
      </c>
      <c r="JH139" s="432" t="str">
        <f t="shared" si="491"/>
        <v/>
      </c>
      <c r="JI139" s="432" t="str">
        <f t="shared" si="491"/>
        <v/>
      </c>
      <c r="JJ139" s="432" t="str">
        <f t="shared" si="491"/>
        <v/>
      </c>
      <c r="JK139" s="432" t="str">
        <f t="shared" si="491"/>
        <v/>
      </c>
      <c r="JL139" s="432" t="str">
        <f t="shared" si="491"/>
        <v/>
      </c>
      <c r="JM139" s="432" t="str">
        <f t="shared" si="491"/>
        <v/>
      </c>
      <c r="JN139" s="432" t="str">
        <f t="shared" si="491"/>
        <v/>
      </c>
      <c r="JO139" s="432" t="str">
        <f t="shared" si="491"/>
        <v/>
      </c>
      <c r="JP139" s="432" t="str">
        <f t="shared" si="491"/>
        <v/>
      </c>
      <c r="JQ139" s="432" t="str">
        <f t="shared" si="491"/>
        <v/>
      </c>
      <c r="JR139" s="432" t="str">
        <f t="shared" si="491"/>
        <v/>
      </c>
      <c r="JS139" s="432" t="str">
        <f t="shared" si="483"/>
        <v/>
      </c>
      <c r="JT139" s="432" t="str">
        <f t="shared" si="483"/>
        <v/>
      </c>
      <c r="JU139" s="432" t="str">
        <f t="shared" si="483"/>
        <v/>
      </c>
      <c r="JV139" s="432" t="str">
        <f t="shared" si="483"/>
        <v/>
      </c>
      <c r="JW139" s="432" t="str">
        <f t="shared" si="483"/>
        <v/>
      </c>
      <c r="JX139" s="432" t="str">
        <f t="shared" si="483"/>
        <v/>
      </c>
      <c r="JY139" s="432" t="str">
        <f t="shared" si="483"/>
        <v/>
      </c>
      <c r="JZ139" s="432" t="str">
        <f t="shared" si="483"/>
        <v/>
      </c>
      <c r="KA139" s="432" t="str">
        <f t="shared" si="483"/>
        <v/>
      </c>
      <c r="KB139" s="432" t="str">
        <f t="shared" si="483"/>
        <v/>
      </c>
      <c r="KC139" s="432" t="str">
        <f t="shared" si="483"/>
        <v/>
      </c>
      <c r="KD139" s="432" t="str">
        <f t="shared" si="483"/>
        <v/>
      </c>
      <c r="KE139" s="432" t="str">
        <f t="shared" si="483"/>
        <v/>
      </c>
      <c r="KF139" s="432" t="str">
        <f t="shared" si="483"/>
        <v/>
      </c>
      <c r="KG139" s="432" t="str">
        <f t="shared" si="483"/>
        <v/>
      </c>
      <c r="KH139" s="432" t="str">
        <f t="shared" si="445"/>
        <v/>
      </c>
      <c r="KI139" s="432" t="str">
        <f t="shared" si="445"/>
        <v/>
      </c>
      <c r="KJ139" s="432" t="str">
        <f t="shared" si="445"/>
        <v/>
      </c>
      <c r="KK139" s="432" t="str">
        <f t="shared" si="445"/>
        <v/>
      </c>
      <c r="KL139" s="432" t="str">
        <f t="shared" si="445"/>
        <v/>
      </c>
      <c r="KM139" s="432" t="str">
        <f t="shared" si="445"/>
        <v/>
      </c>
      <c r="KN139" s="432" t="str">
        <f t="shared" si="445"/>
        <v/>
      </c>
      <c r="KO139" s="432" t="str">
        <f t="shared" si="445"/>
        <v/>
      </c>
      <c r="KP139" s="432" t="str">
        <f t="shared" si="445"/>
        <v/>
      </c>
      <c r="KQ139" s="432" t="str">
        <f t="shared" si="445"/>
        <v/>
      </c>
      <c r="KR139" s="432" t="str">
        <f t="shared" si="445"/>
        <v/>
      </c>
      <c r="KS139" s="432" t="str">
        <f t="shared" si="445"/>
        <v/>
      </c>
      <c r="KT139" s="432" t="str">
        <f t="shared" si="509"/>
        <v/>
      </c>
      <c r="KU139" s="432" t="str">
        <f t="shared" si="509"/>
        <v/>
      </c>
      <c r="KV139" s="432" t="str">
        <f t="shared" si="509"/>
        <v/>
      </c>
      <c r="KW139" s="432" t="str">
        <f t="shared" si="509"/>
        <v/>
      </c>
      <c r="KX139" s="432" t="str">
        <f t="shared" si="509"/>
        <v/>
      </c>
      <c r="KY139" s="432" t="str">
        <f t="shared" si="509"/>
        <v/>
      </c>
      <c r="KZ139" s="432" t="str">
        <f t="shared" si="509"/>
        <v/>
      </c>
      <c r="LA139" s="432" t="str">
        <f t="shared" si="509"/>
        <v/>
      </c>
      <c r="LB139" s="432" t="str">
        <f t="shared" si="509"/>
        <v/>
      </c>
      <c r="LC139" s="432" t="str">
        <f t="shared" si="509"/>
        <v/>
      </c>
      <c r="LD139" s="432" t="str">
        <f t="shared" si="509"/>
        <v/>
      </c>
      <c r="LE139" s="432" t="str">
        <f t="shared" si="509"/>
        <v/>
      </c>
      <c r="LF139" s="432" t="str">
        <f t="shared" si="509"/>
        <v/>
      </c>
      <c r="LG139" s="432" t="str">
        <f t="shared" si="509"/>
        <v/>
      </c>
      <c r="LH139" s="432" t="str">
        <f t="shared" si="509"/>
        <v/>
      </c>
      <c r="LI139" s="432" t="str">
        <f t="shared" si="509"/>
        <v/>
      </c>
      <c r="LJ139" s="432" t="str">
        <f t="shared" si="499"/>
        <v/>
      </c>
      <c r="LK139" s="432" t="str">
        <f t="shared" si="499"/>
        <v/>
      </c>
      <c r="LL139" s="432" t="str">
        <f t="shared" si="499"/>
        <v/>
      </c>
      <c r="LM139" s="432" t="str">
        <f t="shared" si="499"/>
        <v/>
      </c>
      <c r="LN139" s="432" t="str">
        <f t="shared" si="499"/>
        <v/>
      </c>
      <c r="LO139" s="432" t="str">
        <f t="shared" si="499"/>
        <v/>
      </c>
      <c r="LP139" s="432" t="str">
        <f t="shared" si="499"/>
        <v/>
      </c>
      <c r="LQ139" s="432" t="str">
        <f t="shared" si="499"/>
        <v/>
      </c>
      <c r="LR139" s="432" t="str">
        <f t="shared" si="499"/>
        <v/>
      </c>
      <c r="LS139" s="432" t="str">
        <f t="shared" si="499"/>
        <v/>
      </c>
      <c r="LT139" s="432" t="str">
        <f t="shared" si="499"/>
        <v/>
      </c>
      <c r="LU139" s="432" t="str">
        <f t="shared" si="499"/>
        <v/>
      </c>
      <c r="LV139" s="432" t="str">
        <f t="shared" si="499"/>
        <v/>
      </c>
      <c r="LW139" s="432" t="str">
        <f t="shared" si="499"/>
        <v/>
      </c>
      <c r="LX139" s="432" t="str">
        <f t="shared" si="500"/>
        <v/>
      </c>
      <c r="LY139" s="432" t="str">
        <f t="shared" si="500"/>
        <v/>
      </c>
      <c r="LZ139" s="432" t="str">
        <f t="shared" si="500"/>
        <v/>
      </c>
      <c r="MA139" s="432" t="str">
        <f t="shared" si="500"/>
        <v/>
      </c>
      <c r="MB139" s="432" t="str">
        <f t="shared" si="500"/>
        <v/>
      </c>
      <c r="MC139" s="432" t="str">
        <f t="shared" si="500"/>
        <v/>
      </c>
      <c r="MD139" s="432" t="str">
        <f t="shared" ref="MD139:MS145" si="516">IFERROR(IF(AND(MD$22&gt;=$M139,MD$22&lt;=$N139),"",IF(MD$22=WORKDAY($N139,1),$A139,"")),"")</f>
        <v/>
      </c>
      <c r="ME139" s="432" t="str">
        <f t="shared" si="516"/>
        <v/>
      </c>
      <c r="MF139" s="432" t="str">
        <f t="shared" si="516"/>
        <v/>
      </c>
      <c r="MG139" s="432" t="str">
        <f t="shared" si="516"/>
        <v/>
      </c>
      <c r="MH139" s="432" t="str">
        <f t="shared" si="516"/>
        <v/>
      </c>
      <c r="MI139" s="432" t="str">
        <f t="shared" si="516"/>
        <v/>
      </c>
      <c r="MJ139" s="432" t="str">
        <f t="shared" si="516"/>
        <v/>
      </c>
      <c r="MK139" s="432" t="str">
        <f t="shared" si="516"/>
        <v/>
      </c>
      <c r="ML139" s="432" t="str">
        <f t="shared" si="516"/>
        <v/>
      </c>
      <c r="MM139" s="432" t="str">
        <f t="shared" si="516"/>
        <v/>
      </c>
      <c r="MN139" s="432" t="str">
        <f t="shared" si="516"/>
        <v/>
      </c>
      <c r="MO139" s="432" t="str">
        <f t="shared" si="516"/>
        <v/>
      </c>
      <c r="MP139" s="432" t="str">
        <f t="shared" si="516"/>
        <v/>
      </c>
      <c r="MQ139" s="432" t="str">
        <f t="shared" si="516"/>
        <v/>
      </c>
      <c r="MR139" s="432" t="str">
        <f t="shared" si="516"/>
        <v/>
      </c>
      <c r="MS139" s="432" t="str">
        <f t="shared" si="516"/>
        <v/>
      </c>
      <c r="MT139" s="432" t="str">
        <f t="shared" si="512"/>
        <v/>
      </c>
      <c r="MU139" s="432" t="str">
        <f t="shared" si="512"/>
        <v/>
      </c>
      <c r="MV139" s="432" t="str">
        <f t="shared" si="512"/>
        <v/>
      </c>
      <c r="MW139" s="432" t="str">
        <f t="shared" si="512"/>
        <v/>
      </c>
      <c r="MX139" s="432" t="str">
        <f t="shared" si="512"/>
        <v/>
      </c>
      <c r="MY139" s="432" t="str">
        <f t="shared" si="512"/>
        <v/>
      </c>
      <c r="MZ139" s="432" t="str">
        <f t="shared" si="512"/>
        <v/>
      </c>
      <c r="NA139" s="432" t="str">
        <f t="shared" si="512"/>
        <v/>
      </c>
      <c r="NB139" s="432" t="str">
        <f t="shared" si="512"/>
        <v/>
      </c>
      <c r="NC139" s="432" t="str">
        <f t="shared" si="512"/>
        <v/>
      </c>
      <c r="ND139" s="432" t="str">
        <f t="shared" si="512"/>
        <v/>
      </c>
      <c r="NE139" s="432" t="str">
        <f t="shared" si="512"/>
        <v/>
      </c>
      <c r="NF139" s="432" t="str">
        <f t="shared" si="513"/>
        <v/>
      </c>
      <c r="NG139" s="432" t="str">
        <f t="shared" si="513"/>
        <v/>
      </c>
      <c r="NH139" s="432" t="str">
        <f t="shared" si="513"/>
        <v/>
      </c>
      <c r="NI139" s="432" t="str">
        <f t="shared" si="513"/>
        <v/>
      </c>
      <c r="NJ139" s="432" t="str">
        <f t="shared" si="513"/>
        <v/>
      </c>
      <c r="NK139" s="432" t="str">
        <f t="shared" si="513"/>
        <v/>
      </c>
      <c r="NL139" s="432" t="str">
        <f t="shared" si="513"/>
        <v/>
      </c>
      <c r="NM139" s="432" t="str">
        <f t="shared" si="513"/>
        <v/>
      </c>
      <c r="NN139" s="432" t="str">
        <f t="shared" si="513"/>
        <v/>
      </c>
      <c r="NO139" s="432" t="str">
        <f t="shared" si="513"/>
        <v/>
      </c>
      <c r="NP139" s="432" t="str">
        <f t="shared" si="503"/>
        <v/>
      </c>
      <c r="NQ139" s="432" t="str">
        <f t="shared" si="503"/>
        <v/>
      </c>
      <c r="NR139" s="432" t="str">
        <f t="shared" si="503"/>
        <v/>
      </c>
      <c r="NS139" s="432" t="str">
        <f t="shared" si="503"/>
        <v/>
      </c>
      <c r="NT139" s="432" t="str">
        <f t="shared" si="503"/>
        <v/>
      </c>
      <c r="NU139" s="432" t="str">
        <f t="shared" si="503"/>
        <v/>
      </c>
      <c r="NV139" s="432" t="str">
        <f t="shared" si="503"/>
        <v/>
      </c>
      <c r="NW139" s="432" t="str">
        <f t="shared" si="503"/>
        <v/>
      </c>
      <c r="NX139" s="432" t="str">
        <f t="shared" si="503"/>
        <v/>
      </c>
      <c r="NY139" s="432" t="str">
        <f t="shared" si="503"/>
        <v/>
      </c>
      <c r="NZ139" s="432" t="str">
        <f t="shared" si="503"/>
        <v/>
      </c>
      <c r="OA139" s="432" t="str">
        <f t="shared" si="503"/>
        <v/>
      </c>
      <c r="OB139" s="432" t="str">
        <f t="shared" si="503"/>
        <v/>
      </c>
      <c r="OC139" s="432" t="str">
        <f t="shared" si="503"/>
        <v/>
      </c>
      <c r="OD139" s="432" t="str">
        <f t="shared" si="503"/>
        <v/>
      </c>
      <c r="OE139" s="432" t="str">
        <f t="shared" si="503"/>
        <v/>
      </c>
      <c r="OF139" s="432" t="str">
        <f t="shared" si="493"/>
        <v/>
      </c>
      <c r="OG139" s="432" t="str">
        <f t="shared" si="494"/>
        <v/>
      </c>
      <c r="OH139" s="432" t="str">
        <f t="shared" si="453"/>
        <v/>
      </c>
      <c r="OI139" s="432" t="str">
        <f t="shared" si="453"/>
        <v/>
      </c>
      <c r="OJ139" s="432" t="str">
        <f t="shared" si="453"/>
        <v/>
      </c>
      <c r="OK139" s="432" t="str">
        <f t="shared" si="453"/>
        <v/>
      </c>
      <c r="OL139" s="432" t="str">
        <f t="shared" si="453"/>
        <v/>
      </c>
      <c r="OM139" s="432" t="str">
        <f t="shared" si="453"/>
        <v/>
      </c>
      <c r="ON139" s="432" t="str">
        <f t="shared" si="453"/>
        <v/>
      </c>
      <c r="OO139" s="432" t="str">
        <f t="shared" si="453"/>
        <v/>
      </c>
      <c r="OP139" s="432" t="str">
        <f t="shared" si="453"/>
        <v/>
      </c>
      <c r="OQ139" s="432" t="str">
        <f t="shared" si="453"/>
        <v/>
      </c>
      <c r="OR139" s="432" t="str">
        <f t="shared" si="453"/>
        <v/>
      </c>
      <c r="OS139" s="432" t="str">
        <f t="shared" si="453"/>
        <v/>
      </c>
      <c r="OT139" s="432" t="str">
        <f t="shared" si="453"/>
        <v/>
      </c>
      <c r="OU139" s="432" t="str">
        <f t="shared" si="453"/>
        <v/>
      </c>
      <c r="OV139" s="432" t="str">
        <f t="shared" si="453"/>
        <v/>
      </c>
      <c r="OW139" s="432" t="str">
        <f t="shared" si="453"/>
        <v/>
      </c>
      <c r="OX139" s="432" t="str">
        <f t="shared" si="448"/>
        <v/>
      </c>
      <c r="OY139" s="432" t="str">
        <f t="shared" si="448"/>
        <v/>
      </c>
      <c r="OZ139" s="432" t="str">
        <f t="shared" si="448"/>
        <v/>
      </c>
      <c r="PA139" s="432" t="str">
        <f t="shared" si="448"/>
        <v/>
      </c>
      <c r="PB139" s="432" t="str">
        <f t="shared" si="448"/>
        <v/>
      </c>
      <c r="PC139" s="432" t="str">
        <f t="shared" si="448"/>
        <v/>
      </c>
      <c r="PD139" s="432" t="str">
        <f t="shared" si="448"/>
        <v/>
      </c>
      <c r="PE139" s="432" t="str">
        <f t="shared" si="448"/>
        <v/>
      </c>
    </row>
    <row r="140" spans="1:421" ht="15.6">
      <c r="A140" s="549"/>
      <c r="B140" s="550"/>
      <c r="C140" s="948"/>
      <c r="D140" s="550"/>
      <c r="E140" s="554"/>
      <c r="F140" s="550"/>
      <c r="G140" s="551"/>
      <c r="H140" s="552"/>
      <c r="I140" s="553"/>
      <c r="J140" s="554"/>
      <c r="K140" s="554" t="str">
        <f t="shared" si="284"/>
        <v/>
      </c>
      <c r="L140" s="657" t="str">
        <f t="shared" si="285"/>
        <v/>
      </c>
      <c r="M140" s="952" t="str">
        <f t="shared" si="405"/>
        <v/>
      </c>
      <c r="N140" s="952" t="str">
        <f t="shared" si="286"/>
        <v/>
      </c>
      <c r="O140" s="1487"/>
      <c r="P140" s="1487"/>
      <c r="Q140" s="98"/>
      <c r="R140" s="167" t="str">
        <f t="shared" si="287"/>
        <v/>
      </c>
      <c r="S140" s="167" t="str">
        <f t="shared" si="288"/>
        <v/>
      </c>
      <c r="T140" s="167" t="str">
        <f t="shared" si="289"/>
        <v/>
      </c>
      <c r="U140" s="167" t="str">
        <f t="shared" si="290"/>
        <v/>
      </c>
      <c r="V140" s="85" t="s">
        <v>741</v>
      </c>
      <c r="W140" s="450">
        <v>18.5</v>
      </c>
      <c r="X140" s="167" t="str">
        <f t="shared" si="291"/>
        <v/>
      </c>
      <c r="Y140" s="167" t="str">
        <f t="shared" si="292"/>
        <v/>
      </c>
      <c r="Z140" s="167" t="str">
        <f t="shared" si="293"/>
        <v/>
      </c>
      <c r="AW140" s="432" t="str">
        <f t="shared" si="467"/>
        <v/>
      </c>
      <c r="AX140" s="432" t="str">
        <f t="shared" si="467"/>
        <v/>
      </c>
      <c r="AY140" s="432" t="str">
        <f t="shared" si="467"/>
        <v/>
      </c>
      <c r="AZ140" s="432" t="str">
        <f t="shared" si="467"/>
        <v/>
      </c>
      <c r="BA140" s="432" t="str">
        <f t="shared" si="467"/>
        <v/>
      </c>
      <c r="BB140" s="432" t="str">
        <f t="shared" si="467"/>
        <v/>
      </c>
      <c r="BC140" s="432" t="str">
        <f t="shared" si="467"/>
        <v/>
      </c>
      <c r="BD140" s="432" t="str">
        <f t="shared" si="467"/>
        <v/>
      </c>
      <c r="BE140" s="432" t="str">
        <f t="shared" si="467"/>
        <v/>
      </c>
      <c r="BF140" s="432" t="str">
        <f t="shared" si="467"/>
        <v/>
      </c>
      <c r="BG140" s="432" t="str">
        <f t="shared" si="467"/>
        <v/>
      </c>
      <c r="BH140" s="432" t="str">
        <f t="shared" si="467"/>
        <v/>
      </c>
      <c r="BI140" s="432" t="str">
        <f t="shared" si="467"/>
        <v/>
      </c>
      <c r="BJ140" s="432" t="str">
        <f t="shared" si="467"/>
        <v/>
      </c>
      <c r="BK140" s="432" t="str">
        <f t="shared" si="467"/>
        <v/>
      </c>
      <c r="BL140" s="432" t="str">
        <f t="shared" si="467"/>
        <v/>
      </c>
      <c r="BM140" s="432" t="str">
        <f t="shared" si="455"/>
        <v/>
      </c>
      <c r="BN140" s="432" t="str">
        <f t="shared" si="455"/>
        <v/>
      </c>
      <c r="BO140" s="432" t="str">
        <f t="shared" si="455"/>
        <v/>
      </c>
      <c r="BP140" s="432" t="str">
        <f t="shared" si="455"/>
        <v/>
      </c>
      <c r="BQ140" s="432" t="str">
        <f t="shared" si="455"/>
        <v/>
      </c>
      <c r="BR140" s="432" t="str">
        <f t="shared" si="455"/>
        <v/>
      </c>
      <c r="BS140" s="432" t="str">
        <f t="shared" si="455"/>
        <v/>
      </c>
      <c r="BT140" s="432" t="str">
        <f t="shared" si="455"/>
        <v/>
      </c>
      <c r="BU140" s="432" t="str">
        <f t="shared" si="455"/>
        <v/>
      </c>
      <c r="BV140" s="432" t="str">
        <f t="shared" si="455"/>
        <v/>
      </c>
      <c r="BW140" s="432" t="str">
        <f t="shared" si="455"/>
        <v/>
      </c>
      <c r="BX140" s="432" t="str">
        <f t="shared" si="455"/>
        <v/>
      </c>
      <c r="BY140" s="432" t="str">
        <f t="shared" si="455"/>
        <v/>
      </c>
      <c r="BZ140" s="432" t="str">
        <f t="shared" si="455"/>
        <v/>
      </c>
      <c r="CA140" s="432" t="str">
        <f t="shared" si="455"/>
        <v/>
      </c>
      <c r="CB140" s="432" t="str">
        <f t="shared" si="484"/>
        <v/>
      </c>
      <c r="CC140" s="432" t="str">
        <f t="shared" si="484"/>
        <v/>
      </c>
      <c r="CD140" s="432" t="str">
        <f t="shared" si="484"/>
        <v/>
      </c>
      <c r="CE140" s="432" t="str">
        <f t="shared" si="484"/>
        <v/>
      </c>
      <c r="CF140" s="432" t="str">
        <f t="shared" si="484"/>
        <v/>
      </c>
      <c r="CG140" s="432" t="str">
        <f t="shared" si="484"/>
        <v/>
      </c>
      <c r="CH140" s="432" t="str">
        <f t="shared" si="484"/>
        <v/>
      </c>
      <c r="CI140" s="432" t="str">
        <f t="shared" si="484"/>
        <v/>
      </c>
      <c r="CJ140" s="432" t="str">
        <f t="shared" si="484"/>
        <v/>
      </c>
      <c r="CK140" s="432" t="str">
        <f t="shared" si="484"/>
        <v/>
      </c>
      <c r="CL140" s="432" t="str">
        <f t="shared" si="484"/>
        <v/>
      </c>
      <c r="CM140" s="432" t="str">
        <f t="shared" si="484"/>
        <v/>
      </c>
      <c r="CN140" s="432" t="str">
        <f t="shared" si="484"/>
        <v/>
      </c>
      <c r="CO140" s="432" t="str">
        <f t="shared" si="484"/>
        <v/>
      </c>
      <c r="CP140" s="432" t="str">
        <f t="shared" si="484"/>
        <v/>
      </c>
      <c r="CQ140" s="432" t="str">
        <f t="shared" si="484"/>
        <v/>
      </c>
      <c r="CR140" s="432" t="str">
        <f t="shared" si="478"/>
        <v/>
      </c>
      <c r="CS140" s="432" t="str">
        <f t="shared" si="478"/>
        <v/>
      </c>
      <c r="CT140" s="432" t="str">
        <f t="shared" si="478"/>
        <v/>
      </c>
      <c r="CU140" s="432" t="str">
        <f t="shared" si="478"/>
        <v/>
      </c>
      <c r="CV140" s="432" t="str">
        <f t="shared" si="478"/>
        <v/>
      </c>
      <c r="CW140" s="432" t="str">
        <f t="shared" si="478"/>
        <v/>
      </c>
      <c r="CX140" s="432" t="str">
        <f t="shared" si="478"/>
        <v/>
      </c>
      <c r="CY140" s="432" t="str">
        <f t="shared" si="478"/>
        <v/>
      </c>
      <c r="CZ140" s="432" t="str">
        <f t="shared" si="478"/>
        <v/>
      </c>
      <c r="DA140" s="432" t="str">
        <f t="shared" si="478"/>
        <v/>
      </c>
      <c r="DB140" s="432" t="str">
        <f t="shared" si="478"/>
        <v/>
      </c>
      <c r="DC140" s="432" t="str">
        <f t="shared" si="478"/>
        <v/>
      </c>
      <c r="DD140" s="432" t="str">
        <f t="shared" si="478"/>
        <v/>
      </c>
      <c r="DE140" s="432" t="str">
        <f t="shared" si="478"/>
        <v/>
      </c>
      <c r="DF140" s="432" t="str">
        <f t="shared" si="478"/>
        <v/>
      </c>
      <c r="DG140" s="432" t="str">
        <f t="shared" si="495"/>
        <v/>
      </c>
      <c r="DH140" s="432" t="str">
        <f t="shared" si="495"/>
        <v/>
      </c>
      <c r="DI140" s="432" t="str">
        <f t="shared" si="495"/>
        <v/>
      </c>
      <c r="DJ140" s="432" t="str">
        <f t="shared" si="495"/>
        <v/>
      </c>
      <c r="DK140" s="432" t="str">
        <f t="shared" si="495"/>
        <v/>
      </c>
      <c r="DL140" s="432" t="str">
        <f t="shared" si="495"/>
        <v/>
      </c>
      <c r="DM140" s="432" t="str">
        <f t="shared" si="495"/>
        <v/>
      </c>
      <c r="DN140" s="432" t="str">
        <f t="shared" si="495"/>
        <v/>
      </c>
      <c r="DO140" s="432" t="str">
        <f t="shared" si="495"/>
        <v/>
      </c>
      <c r="DP140" s="432" t="str">
        <f t="shared" si="495"/>
        <v/>
      </c>
      <c r="DQ140" s="432" t="str">
        <f t="shared" si="495"/>
        <v/>
      </c>
      <c r="DR140" s="432" t="str">
        <f t="shared" si="495"/>
        <v/>
      </c>
      <c r="DS140" s="432" t="str">
        <f t="shared" si="495"/>
        <v/>
      </c>
      <c r="DT140" s="432" t="str">
        <f t="shared" si="495"/>
        <v/>
      </c>
      <c r="DU140" s="432" t="str">
        <f t="shared" si="495"/>
        <v/>
      </c>
      <c r="DV140" s="432" t="str">
        <f t="shared" si="495"/>
        <v/>
      </c>
      <c r="DW140" s="432" t="str">
        <f t="shared" si="486"/>
        <v/>
      </c>
      <c r="DX140" s="432" t="str">
        <f t="shared" si="486"/>
        <v/>
      </c>
      <c r="DY140" s="432" t="str">
        <f t="shared" si="486"/>
        <v/>
      </c>
      <c r="DZ140" s="432" t="str">
        <f t="shared" si="486"/>
        <v/>
      </c>
      <c r="EA140" s="432" t="str">
        <f t="shared" si="486"/>
        <v/>
      </c>
      <c r="EB140" s="432" t="str">
        <f t="shared" si="486"/>
        <v/>
      </c>
      <c r="EC140" s="432" t="str">
        <f t="shared" si="486"/>
        <v/>
      </c>
      <c r="ED140" s="432" t="str">
        <f t="shared" si="486"/>
        <v/>
      </c>
      <c r="EE140" s="432" t="str">
        <f t="shared" si="486"/>
        <v/>
      </c>
      <c r="EF140" s="432" t="str">
        <f t="shared" si="486"/>
        <v/>
      </c>
      <c r="EG140" s="432" t="str">
        <f t="shared" si="486"/>
        <v/>
      </c>
      <c r="EH140" s="432" t="str">
        <f t="shared" si="486"/>
        <v/>
      </c>
      <c r="EI140" s="432" t="str">
        <f t="shared" si="486"/>
        <v/>
      </c>
      <c r="EJ140" s="432" t="str">
        <f t="shared" si="486"/>
        <v/>
      </c>
      <c r="EK140" s="432" t="str">
        <f t="shared" si="486"/>
        <v/>
      </c>
      <c r="EL140" s="432" t="str">
        <f t="shared" ref="EL140:FA145" si="517">IFERROR(IF(AND(EL$22&gt;=$M140,EL$22&lt;=$N140),"",IF(EL$22=WORKDAY($N140,1),$A140,"")),"")</f>
        <v/>
      </c>
      <c r="EM140" s="432" t="str">
        <f t="shared" si="517"/>
        <v/>
      </c>
      <c r="EN140" s="432" t="str">
        <f t="shared" si="517"/>
        <v/>
      </c>
      <c r="EO140" s="432" t="str">
        <f t="shared" si="517"/>
        <v/>
      </c>
      <c r="EP140" s="432" t="str">
        <f t="shared" si="517"/>
        <v/>
      </c>
      <c r="EQ140" s="432" t="str">
        <f t="shared" si="517"/>
        <v/>
      </c>
      <c r="ER140" s="432" t="str">
        <f t="shared" si="517"/>
        <v/>
      </c>
      <c r="ES140" s="432" t="str">
        <f t="shared" si="517"/>
        <v/>
      </c>
      <c r="ET140" s="432" t="str">
        <f t="shared" si="517"/>
        <v/>
      </c>
      <c r="EU140" s="432" t="str">
        <f t="shared" si="517"/>
        <v/>
      </c>
      <c r="EV140" s="432" t="str">
        <f t="shared" si="517"/>
        <v/>
      </c>
      <c r="EW140" s="432" t="str">
        <f t="shared" si="517"/>
        <v/>
      </c>
      <c r="EX140" s="432" t="str">
        <f t="shared" si="517"/>
        <v/>
      </c>
      <c r="EY140" s="432" t="str">
        <f t="shared" si="517"/>
        <v/>
      </c>
      <c r="EZ140" s="432" t="str">
        <f t="shared" si="517"/>
        <v/>
      </c>
      <c r="FA140" s="432" t="str">
        <f t="shared" si="517"/>
        <v/>
      </c>
      <c r="FB140" s="432" t="str">
        <f t="shared" si="515"/>
        <v/>
      </c>
      <c r="FC140" s="432" t="str">
        <f t="shared" si="515"/>
        <v/>
      </c>
      <c r="FD140" s="432" t="str">
        <f t="shared" si="515"/>
        <v/>
      </c>
      <c r="FE140" s="432" t="str">
        <f t="shared" si="515"/>
        <v/>
      </c>
      <c r="FF140" s="432" t="str">
        <f t="shared" si="515"/>
        <v/>
      </c>
      <c r="FG140" s="432" t="str">
        <f t="shared" si="515"/>
        <v/>
      </c>
      <c r="FH140" s="432" t="str">
        <f t="shared" si="515"/>
        <v/>
      </c>
      <c r="FI140" s="432" t="str">
        <f t="shared" si="511"/>
        <v/>
      </c>
      <c r="FJ140" s="432" t="str">
        <f t="shared" si="505"/>
        <v/>
      </c>
      <c r="FK140" s="432" t="str">
        <f t="shared" si="505"/>
        <v/>
      </c>
      <c r="FL140" s="432" t="str">
        <f t="shared" si="505"/>
        <v/>
      </c>
      <c r="FM140" s="432" t="str">
        <f t="shared" si="505"/>
        <v/>
      </c>
      <c r="FN140" s="432" t="str">
        <f t="shared" si="505"/>
        <v/>
      </c>
      <c r="FO140" s="432" t="str">
        <f t="shared" si="505"/>
        <v/>
      </c>
      <c r="FP140" s="432" t="str">
        <f t="shared" si="505"/>
        <v/>
      </c>
      <c r="FQ140" s="432" t="str">
        <f t="shared" si="505"/>
        <v/>
      </c>
      <c r="FR140" s="432" t="str">
        <f t="shared" si="505"/>
        <v/>
      </c>
      <c r="FS140" s="432" t="str">
        <f t="shared" si="505"/>
        <v/>
      </c>
      <c r="FT140" s="432" t="str">
        <f t="shared" si="505"/>
        <v/>
      </c>
      <c r="FU140" s="432" t="str">
        <f t="shared" si="505"/>
        <v/>
      </c>
      <c r="FV140" s="432" t="str">
        <f t="shared" si="505"/>
        <v/>
      </c>
      <c r="FW140" s="432" t="str">
        <f t="shared" si="505"/>
        <v/>
      </c>
      <c r="FX140" s="432" t="str">
        <f t="shared" si="506"/>
        <v/>
      </c>
      <c r="FY140" s="432" t="str">
        <f t="shared" si="506"/>
        <v/>
      </c>
      <c r="FZ140" s="432" t="str">
        <f t="shared" si="506"/>
        <v/>
      </c>
      <c r="GA140" s="432" t="str">
        <f t="shared" si="506"/>
        <v/>
      </c>
      <c r="GB140" s="432" t="str">
        <f t="shared" si="506"/>
        <v/>
      </c>
      <c r="GC140" s="432" t="str">
        <f t="shared" si="506"/>
        <v/>
      </c>
      <c r="GD140" s="432" t="str">
        <f t="shared" si="506"/>
        <v/>
      </c>
      <c r="GE140" s="432" t="str">
        <f t="shared" si="506"/>
        <v/>
      </c>
      <c r="GF140" s="432" t="str">
        <f t="shared" si="506"/>
        <v/>
      </c>
      <c r="GG140" s="432" t="str">
        <f t="shared" si="506"/>
        <v/>
      </c>
      <c r="GH140" s="432" t="str">
        <f t="shared" si="506"/>
        <v/>
      </c>
      <c r="GI140" s="432" t="str">
        <f t="shared" si="506"/>
        <v/>
      </c>
      <c r="GJ140" s="432" t="str">
        <f t="shared" si="506"/>
        <v/>
      </c>
      <c r="GK140" s="432" t="str">
        <f t="shared" si="506"/>
        <v/>
      </c>
      <c r="GL140" s="432" t="str">
        <f t="shared" si="506"/>
        <v/>
      </c>
      <c r="GM140" s="432" t="str">
        <f t="shared" si="506"/>
        <v/>
      </c>
      <c r="GN140" s="432" t="str">
        <f t="shared" si="497"/>
        <v/>
      </c>
      <c r="GO140" s="432" t="str">
        <f t="shared" si="497"/>
        <v/>
      </c>
      <c r="GP140" s="432" t="str">
        <f t="shared" si="497"/>
        <v/>
      </c>
      <c r="GQ140" s="432" t="str">
        <f t="shared" si="497"/>
        <v/>
      </c>
      <c r="GR140" s="432" t="str">
        <f t="shared" si="497"/>
        <v/>
      </c>
      <c r="GS140" s="432" t="str">
        <f t="shared" si="497"/>
        <v/>
      </c>
      <c r="GT140" s="432" t="str">
        <f t="shared" si="497"/>
        <v/>
      </c>
      <c r="GU140" s="432" t="str">
        <f t="shared" si="497"/>
        <v/>
      </c>
      <c r="GV140" s="432" t="str">
        <f t="shared" si="497"/>
        <v/>
      </c>
      <c r="GW140" s="432" t="str">
        <f t="shared" si="421"/>
        <v/>
      </c>
      <c r="GX140" s="432" t="str">
        <f t="shared" si="421"/>
        <v/>
      </c>
      <c r="GY140" s="432" t="str">
        <f t="shared" si="421"/>
        <v/>
      </c>
      <c r="GZ140" s="432" t="str">
        <f t="shared" si="421"/>
        <v/>
      </c>
      <c r="HA140" s="432" t="str">
        <f t="shared" si="421"/>
        <v/>
      </c>
      <c r="HB140" s="432" t="str">
        <f t="shared" si="421"/>
        <v/>
      </c>
      <c r="HC140" s="432" t="str">
        <f t="shared" si="475"/>
        <v/>
      </c>
      <c r="HD140" s="432" t="str">
        <f t="shared" si="475"/>
        <v/>
      </c>
      <c r="HE140" s="432" t="str">
        <f t="shared" si="475"/>
        <v/>
      </c>
      <c r="HF140" s="432" t="str">
        <f t="shared" si="475"/>
        <v/>
      </c>
      <c r="HG140" s="432" t="str">
        <f t="shared" si="475"/>
        <v/>
      </c>
      <c r="HH140" s="432" t="str">
        <f t="shared" si="475"/>
        <v/>
      </c>
      <c r="HI140" s="432" t="str">
        <f t="shared" si="475"/>
        <v/>
      </c>
      <c r="HJ140" s="432" t="str">
        <f t="shared" si="475"/>
        <v/>
      </c>
      <c r="HK140" s="432" t="str">
        <f t="shared" si="475"/>
        <v/>
      </c>
      <c r="HL140" s="432" t="str">
        <f t="shared" si="475"/>
        <v/>
      </c>
      <c r="HM140" s="432" t="str">
        <f t="shared" si="475"/>
        <v/>
      </c>
      <c r="HN140" s="432" t="str">
        <f t="shared" si="475"/>
        <v/>
      </c>
      <c r="HO140" s="432" t="str">
        <f t="shared" si="476"/>
        <v/>
      </c>
      <c r="HP140" s="432" t="str">
        <f t="shared" si="476"/>
        <v/>
      </c>
      <c r="HQ140" s="432" t="str">
        <f t="shared" si="476"/>
        <v/>
      </c>
      <c r="HR140" s="432" t="str">
        <f t="shared" si="476"/>
        <v/>
      </c>
      <c r="HS140" s="432" t="str">
        <f t="shared" si="476"/>
        <v/>
      </c>
      <c r="HT140" s="432" t="str">
        <f t="shared" si="476"/>
        <v/>
      </c>
      <c r="HU140" s="432" t="str">
        <f t="shared" si="476"/>
        <v/>
      </c>
      <c r="HV140" s="432" t="str">
        <f t="shared" si="476"/>
        <v/>
      </c>
      <c r="HW140" s="432" t="str">
        <f t="shared" si="476"/>
        <v/>
      </c>
      <c r="HX140" s="432" t="str">
        <f t="shared" si="476"/>
        <v/>
      </c>
      <c r="HY140" s="432" t="str">
        <f t="shared" si="476"/>
        <v/>
      </c>
      <c r="HZ140" s="432" t="str">
        <f t="shared" si="476"/>
        <v/>
      </c>
      <c r="IA140" s="432" t="str">
        <f t="shared" si="476"/>
        <v/>
      </c>
      <c r="IB140" s="432" t="str">
        <f t="shared" si="476"/>
        <v/>
      </c>
      <c r="IC140" s="432" t="str">
        <f t="shared" si="476"/>
        <v/>
      </c>
      <c r="ID140" s="432" t="str">
        <f t="shared" si="476"/>
        <v/>
      </c>
      <c r="IE140" s="432" t="str">
        <f t="shared" si="469"/>
        <v/>
      </c>
      <c r="IF140" s="432" t="str">
        <f t="shared" si="469"/>
        <v/>
      </c>
      <c r="IG140" s="432" t="str">
        <f t="shared" si="469"/>
        <v/>
      </c>
      <c r="IH140" s="432" t="str">
        <f t="shared" si="469"/>
        <v/>
      </c>
      <c r="II140" s="432" t="str">
        <f t="shared" si="469"/>
        <v/>
      </c>
      <c r="IJ140" s="432" t="str">
        <f t="shared" si="469"/>
        <v/>
      </c>
      <c r="IK140" s="432" t="str">
        <f t="shared" si="469"/>
        <v/>
      </c>
      <c r="IL140" s="432" t="str">
        <f t="shared" si="469"/>
        <v/>
      </c>
      <c r="IM140" s="432" t="str">
        <f t="shared" si="469"/>
        <v/>
      </c>
      <c r="IN140" s="432" t="str">
        <f t="shared" si="469"/>
        <v/>
      </c>
      <c r="IO140" s="432" t="str">
        <f t="shared" si="469"/>
        <v/>
      </c>
      <c r="IP140" s="432" t="str">
        <f t="shared" si="469"/>
        <v/>
      </c>
      <c r="IQ140" s="432" t="str">
        <f t="shared" si="469"/>
        <v/>
      </c>
      <c r="IR140" s="432" t="str">
        <f t="shared" si="469"/>
        <v/>
      </c>
      <c r="IS140" s="432" t="str">
        <f t="shared" si="469"/>
        <v/>
      </c>
      <c r="IT140" s="432" t="str">
        <f t="shared" si="507"/>
        <v/>
      </c>
      <c r="IU140" s="432" t="str">
        <f t="shared" si="507"/>
        <v/>
      </c>
      <c r="IV140" s="432" t="str">
        <f t="shared" si="507"/>
        <v/>
      </c>
      <c r="IW140" s="432" t="str">
        <f t="shared" si="507"/>
        <v/>
      </c>
      <c r="IX140" s="432" t="str">
        <f t="shared" si="507"/>
        <v/>
      </c>
      <c r="IY140" s="432" t="str">
        <f t="shared" si="507"/>
        <v/>
      </c>
      <c r="IZ140" s="432" t="str">
        <f t="shared" si="508"/>
        <v/>
      </c>
      <c r="JA140" s="432" t="str">
        <f t="shared" si="508"/>
        <v/>
      </c>
      <c r="JB140" s="432" t="str">
        <f t="shared" si="508"/>
        <v/>
      </c>
      <c r="JC140" s="432" t="str">
        <f t="shared" si="491"/>
        <v/>
      </c>
      <c r="JD140" s="432" t="str">
        <f t="shared" si="491"/>
        <v/>
      </c>
      <c r="JE140" s="432" t="str">
        <f t="shared" si="491"/>
        <v/>
      </c>
      <c r="JF140" s="432" t="str">
        <f t="shared" si="491"/>
        <v/>
      </c>
      <c r="JG140" s="432" t="str">
        <f t="shared" si="491"/>
        <v/>
      </c>
      <c r="JH140" s="432" t="str">
        <f t="shared" si="491"/>
        <v/>
      </c>
      <c r="JI140" s="432" t="str">
        <f t="shared" si="491"/>
        <v/>
      </c>
      <c r="JJ140" s="432" t="str">
        <f t="shared" si="491"/>
        <v/>
      </c>
      <c r="JK140" s="432" t="str">
        <f t="shared" si="491"/>
        <v/>
      </c>
      <c r="JL140" s="432" t="str">
        <f t="shared" si="491"/>
        <v/>
      </c>
      <c r="JM140" s="432" t="str">
        <f t="shared" si="491"/>
        <v/>
      </c>
      <c r="JN140" s="432" t="str">
        <f t="shared" si="491"/>
        <v/>
      </c>
      <c r="JO140" s="432" t="str">
        <f t="shared" si="491"/>
        <v/>
      </c>
      <c r="JP140" s="432" t="str">
        <f t="shared" si="491"/>
        <v/>
      </c>
      <c r="JQ140" s="432" t="str">
        <f t="shared" si="491"/>
        <v/>
      </c>
      <c r="JR140" s="432" t="str">
        <f t="shared" si="491"/>
        <v/>
      </c>
      <c r="JS140" s="432" t="str">
        <f t="shared" si="483"/>
        <v/>
      </c>
      <c r="JT140" s="432" t="str">
        <f t="shared" si="483"/>
        <v/>
      </c>
      <c r="JU140" s="432" t="str">
        <f t="shared" si="483"/>
        <v/>
      </c>
      <c r="JV140" s="432" t="str">
        <f t="shared" si="483"/>
        <v/>
      </c>
      <c r="JW140" s="432" t="str">
        <f t="shared" si="483"/>
        <v/>
      </c>
      <c r="JX140" s="432" t="str">
        <f t="shared" si="483"/>
        <v/>
      </c>
      <c r="JY140" s="432" t="str">
        <f t="shared" si="483"/>
        <v/>
      </c>
      <c r="JZ140" s="432" t="str">
        <f t="shared" si="483"/>
        <v/>
      </c>
      <c r="KA140" s="432" t="str">
        <f t="shared" si="483"/>
        <v/>
      </c>
      <c r="KB140" s="432" t="str">
        <f t="shared" si="483"/>
        <v/>
      </c>
      <c r="KC140" s="432" t="str">
        <f t="shared" si="483"/>
        <v/>
      </c>
      <c r="KD140" s="432" t="str">
        <f t="shared" si="483"/>
        <v/>
      </c>
      <c r="KE140" s="432" t="str">
        <f t="shared" si="483"/>
        <v/>
      </c>
      <c r="KF140" s="432" t="str">
        <f t="shared" si="483"/>
        <v/>
      </c>
      <c r="KG140" s="432" t="str">
        <f t="shared" si="483"/>
        <v/>
      </c>
      <c r="KH140" s="432" t="str">
        <f t="shared" si="445"/>
        <v/>
      </c>
      <c r="KI140" s="432" t="str">
        <f t="shared" si="445"/>
        <v/>
      </c>
      <c r="KJ140" s="432" t="str">
        <f t="shared" si="445"/>
        <v/>
      </c>
      <c r="KK140" s="432" t="str">
        <f t="shared" si="445"/>
        <v/>
      </c>
      <c r="KL140" s="432" t="str">
        <f t="shared" si="445"/>
        <v/>
      </c>
      <c r="KM140" s="432" t="str">
        <f t="shared" si="445"/>
        <v/>
      </c>
      <c r="KN140" s="432" t="str">
        <f t="shared" si="445"/>
        <v/>
      </c>
      <c r="KO140" s="432" t="str">
        <f t="shared" si="445"/>
        <v/>
      </c>
      <c r="KP140" s="432" t="str">
        <f t="shared" si="445"/>
        <v/>
      </c>
      <c r="KQ140" s="432" t="str">
        <f t="shared" si="445"/>
        <v/>
      </c>
      <c r="KR140" s="432" t="str">
        <f t="shared" si="445"/>
        <v/>
      </c>
      <c r="KS140" s="432" t="str">
        <f t="shared" si="445"/>
        <v/>
      </c>
      <c r="KT140" s="432" t="str">
        <f t="shared" si="509"/>
        <v/>
      </c>
      <c r="KU140" s="432" t="str">
        <f t="shared" si="509"/>
        <v/>
      </c>
      <c r="KV140" s="432" t="str">
        <f t="shared" si="509"/>
        <v/>
      </c>
      <c r="KW140" s="432" t="str">
        <f t="shared" si="509"/>
        <v/>
      </c>
      <c r="KX140" s="432" t="str">
        <f t="shared" si="509"/>
        <v/>
      </c>
      <c r="KY140" s="432" t="str">
        <f t="shared" si="509"/>
        <v/>
      </c>
      <c r="KZ140" s="432" t="str">
        <f t="shared" si="509"/>
        <v/>
      </c>
      <c r="LA140" s="432" t="str">
        <f t="shared" si="509"/>
        <v/>
      </c>
      <c r="LB140" s="432" t="str">
        <f t="shared" si="509"/>
        <v/>
      </c>
      <c r="LC140" s="432" t="str">
        <f t="shared" si="509"/>
        <v/>
      </c>
      <c r="LD140" s="432" t="str">
        <f t="shared" si="509"/>
        <v/>
      </c>
      <c r="LE140" s="432" t="str">
        <f t="shared" si="509"/>
        <v/>
      </c>
      <c r="LF140" s="432" t="str">
        <f t="shared" si="509"/>
        <v/>
      </c>
      <c r="LG140" s="432" t="str">
        <f t="shared" si="509"/>
        <v/>
      </c>
      <c r="LH140" s="432" t="str">
        <f t="shared" si="509"/>
        <v/>
      </c>
      <c r="LI140" s="432" t="str">
        <f t="shared" si="509"/>
        <v/>
      </c>
      <c r="LJ140" s="432" t="str">
        <f t="shared" si="499"/>
        <v/>
      </c>
      <c r="LK140" s="432" t="str">
        <f t="shared" si="499"/>
        <v/>
      </c>
      <c r="LL140" s="432" t="str">
        <f t="shared" si="499"/>
        <v/>
      </c>
      <c r="LM140" s="432" t="str">
        <f t="shared" si="499"/>
        <v/>
      </c>
      <c r="LN140" s="432" t="str">
        <f t="shared" si="499"/>
        <v/>
      </c>
      <c r="LO140" s="432" t="str">
        <f t="shared" si="499"/>
        <v/>
      </c>
      <c r="LP140" s="432" t="str">
        <f t="shared" si="499"/>
        <v/>
      </c>
      <c r="LQ140" s="432" t="str">
        <f t="shared" si="499"/>
        <v/>
      </c>
      <c r="LR140" s="432" t="str">
        <f t="shared" si="499"/>
        <v/>
      </c>
      <c r="LS140" s="432" t="str">
        <f t="shared" si="499"/>
        <v/>
      </c>
      <c r="LT140" s="432" t="str">
        <f t="shared" si="499"/>
        <v/>
      </c>
      <c r="LU140" s="432" t="str">
        <f t="shared" si="499"/>
        <v/>
      </c>
      <c r="LV140" s="432" t="str">
        <f t="shared" si="499"/>
        <v/>
      </c>
      <c r="LW140" s="432" t="str">
        <f t="shared" si="499"/>
        <v/>
      </c>
      <c r="LX140" s="432" t="str">
        <f t="shared" si="500"/>
        <v/>
      </c>
      <c r="LY140" s="432" t="str">
        <f t="shared" si="500"/>
        <v/>
      </c>
      <c r="LZ140" s="432" t="str">
        <f t="shared" si="500"/>
        <v/>
      </c>
      <c r="MA140" s="432" t="str">
        <f t="shared" si="500"/>
        <v/>
      </c>
      <c r="MB140" s="432" t="str">
        <f t="shared" si="500"/>
        <v/>
      </c>
      <c r="MC140" s="432" t="str">
        <f t="shared" si="500"/>
        <v/>
      </c>
      <c r="MD140" s="432" t="str">
        <f t="shared" si="516"/>
        <v/>
      </c>
      <c r="ME140" s="432" t="str">
        <f t="shared" si="516"/>
        <v/>
      </c>
      <c r="MF140" s="432" t="str">
        <f t="shared" si="516"/>
        <v/>
      </c>
      <c r="MG140" s="432" t="str">
        <f t="shared" si="516"/>
        <v/>
      </c>
      <c r="MH140" s="432" t="str">
        <f t="shared" si="516"/>
        <v/>
      </c>
      <c r="MI140" s="432" t="str">
        <f t="shared" si="516"/>
        <v/>
      </c>
      <c r="MJ140" s="432" t="str">
        <f t="shared" si="516"/>
        <v/>
      </c>
      <c r="MK140" s="432" t="str">
        <f t="shared" si="516"/>
        <v/>
      </c>
      <c r="ML140" s="432" t="str">
        <f t="shared" si="516"/>
        <v/>
      </c>
      <c r="MM140" s="432" t="str">
        <f t="shared" si="516"/>
        <v/>
      </c>
      <c r="MN140" s="432" t="str">
        <f t="shared" si="516"/>
        <v/>
      </c>
      <c r="MO140" s="432" t="str">
        <f t="shared" si="516"/>
        <v/>
      </c>
      <c r="MP140" s="432" t="str">
        <f t="shared" si="516"/>
        <v/>
      </c>
      <c r="MQ140" s="432" t="str">
        <f t="shared" si="516"/>
        <v/>
      </c>
      <c r="MR140" s="432" t="str">
        <f t="shared" si="516"/>
        <v/>
      </c>
      <c r="MS140" s="432" t="str">
        <f t="shared" si="516"/>
        <v/>
      </c>
      <c r="MT140" s="432" t="str">
        <f t="shared" si="512"/>
        <v/>
      </c>
      <c r="MU140" s="432" t="str">
        <f t="shared" si="512"/>
        <v/>
      </c>
      <c r="MV140" s="432" t="str">
        <f t="shared" si="512"/>
        <v/>
      </c>
      <c r="MW140" s="432" t="str">
        <f t="shared" si="512"/>
        <v/>
      </c>
      <c r="MX140" s="432" t="str">
        <f t="shared" si="512"/>
        <v/>
      </c>
      <c r="MY140" s="432" t="str">
        <f t="shared" si="512"/>
        <v/>
      </c>
      <c r="MZ140" s="432" t="str">
        <f t="shared" si="512"/>
        <v/>
      </c>
      <c r="NA140" s="432" t="str">
        <f t="shared" si="512"/>
        <v/>
      </c>
      <c r="NB140" s="432" t="str">
        <f t="shared" si="512"/>
        <v/>
      </c>
      <c r="NC140" s="432" t="str">
        <f t="shared" si="512"/>
        <v/>
      </c>
      <c r="ND140" s="432" t="str">
        <f t="shared" si="512"/>
        <v/>
      </c>
      <c r="NE140" s="432" t="str">
        <f t="shared" si="512"/>
        <v/>
      </c>
      <c r="NF140" s="432" t="str">
        <f>IFERROR(IF(AND(NF$22&gt;=$M140,NF$22&lt;=$N140),"",IF(NF$22=WORKDAY($N140,1),$A140,"")),"")</f>
        <v/>
      </c>
      <c r="NG140" s="432" t="str">
        <f t="shared" ref="NG140:NV145" si="518">IFERROR(IF(AND(NG$22&gt;=$M140,NG$22&lt;=$N140),"",IF(NG$22=WORKDAY($N140,1),$A140,"")),"")</f>
        <v/>
      </c>
      <c r="NH140" s="432" t="str">
        <f t="shared" si="518"/>
        <v/>
      </c>
      <c r="NI140" s="432" t="str">
        <f t="shared" si="518"/>
        <v/>
      </c>
      <c r="NJ140" s="432" t="str">
        <f t="shared" si="518"/>
        <v/>
      </c>
      <c r="NK140" s="432" t="str">
        <f t="shared" si="518"/>
        <v/>
      </c>
      <c r="NL140" s="432" t="str">
        <f t="shared" si="518"/>
        <v/>
      </c>
      <c r="NM140" s="432" t="str">
        <f t="shared" si="518"/>
        <v/>
      </c>
      <c r="NN140" s="432" t="str">
        <f t="shared" si="518"/>
        <v/>
      </c>
      <c r="NO140" s="432" t="str">
        <f t="shared" si="518"/>
        <v/>
      </c>
      <c r="NP140" s="432" t="str">
        <f t="shared" si="518"/>
        <v/>
      </c>
      <c r="NQ140" s="432" t="str">
        <f t="shared" si="518"/>
        <v/>
      </c>
      <c r="NR140" s="432" t="str">
        <f t="shared" si="518"/>
        <v/>
      </c>
      <c r="NS140" s="432" t="str">
        <f t="shared" si="518"/>
        <v/>
      </c>
      <c r="NT140" s="432" t="str">
        <f t="shared" si="518"/>
        <v/>
      </c>
      <c r="NU140" s="432" t="str">
        <f t="shared" si="518"/>
        <v/>
      </c>
      <c r="NV140" s="432" t="str">
        <f t="shared" si="518"/>
        <v/>
      </c>
      <c r="NW140" s="432" t="str">
        <f t="shared" si="503"/>
        <v/>
      </c>
      <c r="NX140" s="432" t="str">
        <f t="shared" si="503"/>
        <v/>
      </c>
      <c r="NY140" s="432" t="str">
        <f t="shared" si="503"/>
        <v/>
      </c>
      <c r="NZ140" s="432" t="str">
        <f t="shared" si="503"/>
        <v/>
      </c>
      <c r="OA140" s="432" t="str">
        <f t="shared" si="503"/>
        <v/>
      </c>
      <c r="OB140" s="432" t="str">
        <f t="shared" si="503"/>
        <v/>
      </c>
      <c r="OC140" s="432" t="str">
        <f t="shared" si="503"/>
        <v/>
      </c>
      <c r="OD140" s="432" t="str">
        <f t="shared" si="503"/>
        <v/>
      </c>
      <c r="OE140" s="432" t="str">
        <f t="shared" si="503"/>
        <v/>
      </c>
      <c r="OF140" s="432" t="str">
        <f t="shared" si="493"/>
        <v/>
      </c>
      <c r="OG140" s="432" t="str">
        <f t="shared" si="494"/>
        <v/>
      </c>
      <c r="OH140" s="432" t="str">
        <f t="shared" si="453"/>
        <v/>
      </c>
      <c r="OI140" s="432" t="str">
        <f t="shared" si="453"/>
        <v/>
      </c>
      <c r="OJ140" s="432" t="str">
        <f t="shared" si="453"/>
        <v/>
      </c>
      <c r="OK140" s="432" t="str">
        <f t="shared" si="453"/>
        <v/>
      </c>
      <c r="OL140" s="432" t="str">
        <f t="shared" si="453"/>
        <v/>
      </c>
      <c r="OM140" s="432" t="str">
        <f t="shared" si="453"/>
        <v/>
      </c>
      <c r="ON140" s="432" t="str">
        <f t="shared" si="453"/>
        <v/>
      </c>
      <c r="OO140" s="432" t="str">
        <f t="shared" si="453"/>
        <v/>
      </c>
      <c r="OP140" s="432" t="str">
        <f t="shared" si="453"/>
        <v/>
      </c>
      <c r="OQ140" s="432" t="str">
        <f t="shared" si="453"/>
        <v/>
      </c>
      <c r="OR140" s="432" t="str">
        <f t="shared" si="453"/>
        <v/>
      </c>
      <c r="OS140" s="432" t="str">
        <f t="shared" si="453"/>
        <v/>
      </c>
      <c r="OT140" s="432" t="str">
        <f t="shared" si="453"/>
        <v/>
      </c>
      <c r="OU140" s="432" t="str">
        <f t="shared" si="453"/>
        <v/>
      </c>
      <c r="OV140" s="432" t="str">
        <f t="shared" si="453"/>
        <v/>
      </c>
      <c r="OW140" s="432" t="str">
        <f t="shared" si="453"/>
        <v/>
      </c>
      <c r="OX140" s="432" t="str">
        <f t="shared" si="448"/>
        <v/>
      </c>
      <c r="OY140" s="432" t="str">
        <f t="shared" si="448"/>
        <v/>
      </c>
      <c r="OZ140" s="432" t="str">
        <f t="shared" si="448"/>
        <v/>
      </c>
      <c r="PA140" s="432" t="str">
        <f t="shared" si="448"/>
        <v/>
      </c>
      <c r="PB140" s="432" t="str">
        <f t="shared" si="448"/>
        <v/>
      </c>
      <c r="PC140" s="432" t="str">
        <f t="shared" si="448"/>
        <v/>
      </c>
      <c r="PD140" s="432" t="str">
        <f t="shared" si="448"/>
        <v/>
      </c>
      <c r="PE140" s="432" t="str">
        <f t="shared" si="448"/>
        <v/>
      </c>
    </row>
    <row r="141" spans="1:421" ht="15.6">
      <c r="A141" s="541"/>
      <c r="B141" s="542"/>
      <c r="C141" s="947"/>
      <c r="D141" s="542"/>
      <c r="E141" s="546"/>
      <c r="F141" s="542"/>
      <c r="G141" s="543"/>
      <c r="H141" s="544"/>
      <c r="I141" s="545"/>
      <c r="J141" s="546"/>
      <c r="K141" s="546" t="str">
        <f t="shared" si="284"/>
        <v/>
      </c>
      <c r="L141" s="547" t="str">
        <f t="shared" si="285"/>
        <v/>
      </c>
      <c r="M141" s="951" t="str">
        <f t="shared" si="405"/>
        <v/>
      </c>
      <c r="N141" s="951" t="str">
        <f t="shared" si="286"/>
        <v/>
      </c>
      <c r="O141" s="1486"/>
      <c r="P141" s="1486"/>
      <c r="Q141" s="98"/>
      <c r="R141" s="167" t="str">
        <f t="shared" si="287"/>
        <v/>
      </c>
      <c r="S141" s="167" t="str">
        <f t="shared" si="288"/>
        <v/>
      </c>
      <c r="T141" s="167" t="str">
        <f t="shared" si="289"/>
        <v/>
      </c>
      <c r="U141" s="167" t="str">
        <f t="shared" si="290"/>
        <v/>
      </c>
      <c r="V141" s="85" t="s">
        <v>742</v>
      </c>
      <c r="W141" s="450">
        <v>18.666666666666671</v>
      </c>
      <c r="X141" s="167" t="str">
        <f t="shared" si="291"/>
        <v/>
      </c>
      <c r="Y141" s="167" t="str">
        <f t="shared" si="292"/>
        <v/>
      </c>
      <c r="Z141" s="167" t="str">
        <f t="shared" si="293"/>
        <v/>
      </c>
      <c r="AW141" s="432" t="str">
        <f t="shared" si="467"/>
        <v/>
      </c>
      <c r="AX141" s="432" t="str">
        <f t="shared" si="467"/>
        <v/>
      </c>
      <c r="AY141" s="432" t="str">
        <f t="shared" si="467"/>
        <v/>
      </c>
      <c r="AZ141" s="432" t="str">
        <f t="shared" si="467"/>
        <v/>
      </c>
      <c r="BA141" s="432" t="str">
        <f t="shared" si="467"/>
        <v/>
      </c>
      <c r="BB141" s="432" t="str">
        <f t="shared" si="467"/>
        <v/>
      </c>
      <c r="BC141" s="432" t="str">
        <f t="shared" si="467"/>
        <v/>
      </c>
      <c r="BD141" s="432" t="str">
        <f t="shared" si="467"/>
        <v/>
      </c>
      <c r="BE141" s="432" t="str">
        <f t="shared" si="467"/>
        <v/>
      </c>
      <c r="BF141" s="432" t="str">
        <f t="shared" si="467"/>
        <v/>
      </c>
      <c r="BG141" s="432" t="str">
        <f t="shared" si="467"/>
        <v/>
      </c>
      <c r="BH141" s="432" t="str">
        <f t="shared" si="467"/>
        <v/>
      </c>
      <c r="BI141" s="432" t="str">
        <f t="shared" si="467"/>
        <v/>
      </c>
      <c r="BJ141" s="432" t="str">
        <f t="shared" si="467"/>
        <v/>
      </c>
      <c r="BK141" s="432" t="str">
        <f t="shared" si="467"/>
        <v/>
      </c>
      <c r="BL141" s="432" t="str">
        <f t="shared" si="467"/>
        <v/>
      </c>
      <c r="BM141" s="432" t="str">
        <f t="shared" si="455"/>
        <v/>
      </c>
      <c r="BN141" s="432" t="str">
        <f t="shared" si="455"/>
        <v/>
      </c>
      <c r="BO141" s="432" t="str">
        <f t="shared" si="455"/>
        <v/>
      </c>
      <c r="BP141" s="432" t="str">
        <f t="shared" si="455"/>
        <v/>
      </c>
      <c r="BQ141" s="432" t="str">
        <f t="shared" si="455"/>
        <v/>
      </c>
      <c r="BR141" s="432" t="str">
        <f t="shared" si="455"/>
        <v/>
      </c>
      <c r="BS141" s="432" t="str">
        <f t="shared" si="455"/>
        <v/>
      </c>
      <c r="BT141" s="432" t="str">
        <f t="shared" si="455"/>
        <v/>
      </c>
      <c r="BU141" s="432" t="str">
        <f t="shared" si="455"/>
        <v/>
      </c>
      <c r="BV141" s="432" t="str">
        <f t="shared" si="455"/>
        <v/>
      </c>
      <c r="BW141" s="432" t="str">
        <f t="shared" si="455"/>
        <v/>
      </c>
      <c r="BX141" s="432" t="str">
        <f t="shared" si="455"/>
        <v/>
      </c>
      <c r="BY141" s="432" t="str">
        <f t="shared" si="455"/>
        <v/>
      </c>
      <c r="BZ141" s="432" t="str">
        <f t="shared" si="455"/>
        <v/>
      </c>
      <c r="CA141" s="432" t="str">
        <f t="shared" si="455"/>
        <v/>
      </c>
      <c r="CB141" s="432" t="str">
        <f t="shared" si="484"/>
        <v/>
      </c>
      <c r="CC141" s="432" t="str">
        <f t="shared" si="484"/>
        <v/>
      </c>
      <c r="CD141" s="432" t="str">
        <f t="shared" si="484"/>
        <v/>
      </c>
      <c r="CE141" s="432" t="str">
        <f t="shared" si="484"/>
        <v/>
      </c>
      <c r="CF141" s="432" t="str">
        <f t="shared" si="484"/>
        <v/>
      </c>
      <c r="CG141" s="432" t="str">
        <f t="shared" si="484"/>
        <v/>
      </c>
      <c r="CH141" s="432" t="str">
        <f t="shared" si="484"/>
        <v/>
      </c>
      <c r="CI141" s="432" t="str">
        <f t="shared" si="484"/>
        <v/>
      </c>
      <c r="CJ141" s="432" t="str">
        <f t="shared" si="484"/>
        <v/>
      </c>
      <c r="CK141" s="432" t="str">
        <f t="shared" si="484"/>
        <v/>
      </c>
      <c r="CL141" s="432" t="str">
        <f t="shared" si="484"/>
        <v/>
      </c>
      <c r="CM141" s="432" t="str">
        <f t="shared" si="484"/>
        <v/>
      </c>
      <c r="CN141" s="432" t="str">
        <f t="shared" si="484"/>
        <v/>
      </c>
      <c r="CO141" s="432" t="str">
        <f t="shared" si="484"/>
        <v/>
      </c>
      <c r="CP141" s="432" t="str">
        <f t="shared" si="484"/>
        <v/>
      </c>
      <c r="CQ141" s="432" t="str">
        <f t="shared" si="484"/>
        <v/>
      </c>
      <c r="CR141" s="432" t="str">
        <f t="shared" si="478"/>
        <v/>
      </c>
      <c r="CS141" s="432" t="str">
        <f t="shared" si="478"/>
        <v/>
      </c>
      <c r="CT141" s="432" t="str">
        <f t="shared" si="478"/>
        <v/>
      </c>
      <c r="CU141" s="432" t="str">
        <f t="shared" si="478"/>
        <v/>
      </c>
      <c r="CV141" s="432" t="str">
        <f t="shared" si="478"/>
        <v/>
      </c>
      <c r="CW141" s="432" t="str">
        <f t="shared" si="478"/>
        <v/>
      </c>
      <c r="CX141" s="432" t="str">
        <f t="shared" si="478"/>
        <v/>
      </c>
      <c r="CY141" s="432" t="str">
        <f t="shared" si="478"/>
        <v/>
      </c>
      <c r="CZ141" s="432" t="str">
        <f t="shared" si="478"/>
        <v/>
      </c>
      <c r="DA141" s="432" t="str">
        <f t="shared" si="478"/>
        <v/>
      </c>
      <c r="DB141" s="432" t="str">
        <f t="shared" si="478"/>
        <v/>
      </c>
      <c r="DC141" s="432" t="str">
        <f t="shared" si="478"/>
        <v/>
      </c>
      <c r="DD141" s="432" t="str">
        <f t="shared" si="478"/>
        <v/>
      </c>
      <c r="DE141" s="432" t="str">
        <f t="shared" si="478"/>
        <v/>
      </c>
      <c r="DF141" s="432" t="str">
        <f t="shared" si="478"/>
        <v/>
      </c>
      <c r="DG141" s="432" t="str">
        <f t="shared" si="495"/>
        <v/>
      </c>
      <c r="DH141" s="432" t="str">
        <f t="shared" si="495"/>
        <v/>
      </c>
      <c r="DI141" s="432" t="str">
        <f t="shared" si="495"/>
        <v/>
      </c>
      <c r="DJ141" s="432" t="str">
        <f t="shared" si="495"/>
        <v/>
      </c>
      <c r="DK141" s="432" t="str">
        <f t="shared" si="495"/>
        <v/>
      </c>
      <c r="DL141" s="432" t="str">
        <f t="shared" si="495"/>
        <v/>
      </c>
      <c r="DM141" s="432" t="str">
        <f t="shared" si="495"/>
        <v/>
      </c>
      <c r="DN141" s="432" t="str">
        <f t="shared" si="495"/>
        <v/>
      </c>
      <c r="DO141" s="432" t="str">
        <f t="shared" si="495"/>
        <v/>
      </c>
      <c r="DP141" s="432" t="str">
        <f t="shared" si="495"/>
        <v/>
      </c>
      <c r="DQ141" s="432" t="str">
        <f t="shared" si="495"/>
        <v/>
      </c>
      <c r="DR141" s="432" t="str">
        <f t="shared" si="495"/>
        <v/>
      </c>
      <c r="DS141" s="432" t="str">
        <f t="shared" si="495"/>
        <v/>
      </c>
      <c r="DT141" s="432" t="str">
        <f t="shared" si="495"/>
        <v/>
      </c>
      <c r="DU141" s="432" t="str">
        <f t="shared" si="495"/>
        <v/>
      </c>
      <c r="DV141" s="432" t="str">
        <f t="shared" si="495"/>
        <v/>
      </c>
      <c r="DW141" s="432" t="str">
        <f t="shared" si="486"/>
        <v/>
      </c>
      <c r="DX141" s="432" t="str">
        <f t="shared" si="486"/>
        <v/>
      </c>
      <c r="DY141" s="432" t="str">
        <f t="shared" si="486"/>
        <v/>
      </c>
      <c r="DZ141" s="432" t="str">
        <f t="shared" si="486"/>
        <v/>
      </c>
      <c r="EA141" s="432" t="str">
        <f t="shared" si="486"/>
        <v/>
      </c>
      <c r="EB141" s="432" t="str">
        <f t="shared" si="486"/>
        <v/>
      </c>
      <c r="EC141" s="432" t="str">
        <f t="shared" si="486"/>
        <v/>
      </c>
      <c r="ED141" s="432" t="str">
        <f t="shared" si="486"/>
        <v/>
      </c>
      <c r="EE141" s="432" t="str">
        <f t="shared" si="486"/>
        <v/>
      </c>
      <c r="EF141" s="432" t="str">
        <f t="shared" si="486"/>
        <v/>
      </c>
      <c r="EG141" s="432" t="str">
        <f t="shared" si="486"/>
        <v/>
      </c>
      <c r="EH141" s="432" t="str">
        <f t="shared" si="486"/>
        <v/>
      </c>
      <c r="EI141" s="432" t="str">
        <f t="shared" si="486"/>
        <v/>
      </c>
      <c r="EJ141" s="432" t="str">
        <f t="shared" si="486"/>
        <v/>
      </c>
      <c r="EK141" s="432" t="str">
        <f t="shared" si="486"/>
        <v/>
      </c>
      <c r="EL141" s="432" t="str">
        <f t="shared" si="517"/>
        <v/>
      </c>
      <c r="EM141" s="432" t="str">
        <f t="shared" si="517"/>
        <v/>
      </c>
      <c r="EN141" s="432" t="str">
        <f t="shared" si="517"/>
        <v/>
      </c>
      <c r="EO141" s="432" t="str">
        <f t="shared" si="517"/>
        <v/>
      </c>
      <c r="EP141" s="432" t="str">
        <f t="shared" si="517"/>
        <v/>
      </c>
      <c r="EQ141" s="432" t="str">
        <f t="shared" si="517"/>
        <v/>
      </c>
      <c r="ER141" s="432" t="str">
        <f t="shared" si="517"/>
        <v/>
      </c>
      <c r="ES141" s="432" t="str">
        <f t="shared" si="517"/>
        <v/>
      </c>
      <c r="ET141" s="432" t="str">
        <f t="shared" si="517"/>
        <v/>
      </c>
      <c r="EU141" s="432" t="str">
        <f t="shared" si="517"/>
        <v/>
      </c>
      <c r="EV141" s="432" t="str">
        <f t="shared" si="517"/>
        <v/>
      </c>
      <c r="EW141" s="432" t="str">
        <f t="shared" si="517"/>
        <v/>
      </c>
      <c r="EX141" s="432" t="str">
        <f t="shared" si="517"/>
        <v/>
      </c>
      <c r="EY141" s="432" t="str">
        <f t="shared" si="517"/>
        <v/>
      </c>
      <c r="EZ141" s="432" t="str">
        <f t="shared" si="517"/>
        <v/>
      </c>
      <c r="FA141" s="432" t="str">
        <f t="shared" si="517"/>
        <v/>
      </c>
      <c r="FB141" s="432" t="str">
        <f t="shared" si="515"/>
        <v/>
      </c>
      <c r="FC141" s="432" t="str">
        <f t="shared" si="515"/>
        <v/>
      </c>
      <c r="FD141" s="432" t="str">
        <f t="shared" si="515"/>
        <v/>
      </c>
      <c r="FE141" s="432" t="str">
        <f t="shared" si="515"/>
        <v/>
      </c>
      <c r="FF141" s="432" t="str">
        <f t="shared" si="515"/>
        <v/>
      </c>
      <c r="FG141" s="432" t="str">
        <f t="shared" si="515"/>
        <v/>
      </c>
      <c r="FH141" s="432" t="str">
        <f t="shared" si="515"/>
        <v/>
      </c>
      <c r="FI141" s="432" t="str">
        <f t="shared" si="511"/>
        <v/>
      </c>
      <c r="FJ141" s="432" t="str">
        <f t="shared" si="505"/>
        <v/>
      </c>
      <c r="FK141" s="432" t="str">
        <f t="shared" si="505"/>
        <v/>
      </c>
      <c r="FL141" s="432" t="str">
        <f t="shared" si="505"/>
        <v/>
      </c>
      <c r="FM141" s="432" t="str">
        <f t="shared" si="505"/>
        <v/>
      </c>
      <c r="FN141" s="432" t="str">
        <f t="shared" si="505"/>
        <v/>
      </c>
      <c r="FO141" s="432" t="str">
        <f t="shared" si="505"/>
        <v/>
      </c>
      <c r="FP141" s="432" t="str">
        <f t="shared" si="505"/>
        <v/>
      </c>
      <c r="FQ141" s="432" t="str">
        <f t="shared" si="505"/>
        <v/>
      </c>
      <c r="FR141" s="432" t="str">
        <f t="shared" si="505"/>
        <v/>
      </c>
      <c r="FS141" s="432" t="str">
        <f t="shared" si="505"/>
        <v/>
      </c>
      <c r="FT141" s="432" t="str">
        <f t="shared" si="505"/>
        <v/>
      </c>
      <c r="FU141" s="432" t="str">
        <f t="shared" si="505"/>
        <v/>
      </c>
      <c r="FV141" s="432" t="str">
        <f t="shared" si="505"/>
        <v/>
      </c>
      <c r="FW141" s="432" t="str">
        <f t="shared" si="505"/>
        <v/>
      </c>
      <c r="FX141" s="432" t="str">
        <f t="shared" si="506"/>
        <v/>
      </c>
      <c r="FY141" s="432" t="str">
        <f t="shared" si="506"/>
        <v/>
      </c>
      <c r="FZ141" s="432" t="str">
        <f t="shared" si="506"/>
        <v/>
      </c>
      <c r="GA141" s="432" t="str">
        <f t="shared" si="506"/>
        <v/>
      </c>
      <c r="GB141" s="432" t="str">
        <f t="shared" si="506"/>
        <v/>
      </c>
      <c r="GC141" s="432" t="str">
        <f t="shared" si="506"/>
        <v/>
      </c>
      <c r="GD141" s="432" t="str">
        <f t="shared" si="506"/>
        <v/>
      </c>
      <c r="GE141" s="432" t="str">
        <f t="shared" si="506"/>
        <v/>
      </c>
      <c r="GF141" s="432" t="str">
        <f t="shared" si="506"/>
        <v/>
      </c>
      <c r="GG141" s="432" t="str">
        <f t="shared" si="506"/>
        <v/>
      </c>
      <c r="GH141" s="432" t="str">
        <f t="shared" si="506"/>
        <v/>
      </c>
      <c r="GI141" s="432" t="str">
        <f t="shared" si="506"/>
        <v/>
      </c>
      <c r="GJ141" s="432" t="str">
        <f t="shared" si="506"/>
        <v/>
      </c>
      <c r="GK141" s="432" t="str">
        <f t="shared" si="506"/>
        <v/>
      </c>
      <c r="GL141" s="432" t="str">
        <f t="shared" si="506"/>
        <v/>
      </c>
      <c r="GM141" s="432" t="str">
        <f t="shared" si="506"/>
        <v/>
      </c>
      <c r="GN141" s="432" t="str">
        <f t="shared" si="497"/>
        <v/>
      </c>
      <c r="GO141" s="432" t="str">
        <f t="shared" si="497"/>
        <v/>
      </c>
      <c r="GP141" s="432" t="str">
        <f t="shared" si="497"/>
        <v/>
      </c>
      <c r="GQ141" s="432" t="str">
        <f t="shared" si="497"/>
        <v/>
      </c>
      <c r="GR141" s="432" t="str">
        <f t="shared" si="497"/>
        <v/>
      </c>
      <c r="GS141" s="432" t="str">
        <f t="shared" si="497"/>
        <v/>
      </c>
      <c r="GT141" s="432" t="str">
        <f t="shared" si="497"/>
        <v/>
      </c>
      <c r="GU141" s="432" t="str">
        <f t="shared" si="497"/>
        <v/>
      </c>
      <c r="GV141" s="432" t="str">
        <f t="shared" si="497"/>
        <v/>
      </c>
      <c r="GW141" s="432" t="str">
        <f t="shared" si="421"/>
        <v/>
      </c>
      <c r="GX141" s="432" t="str">
        <f t="shared" si="421"/>
        <v/>
      </c>
      <c r="GY141" s="432" t="str">
        <f t="shared" si="421"/>
        <v/>
      </c>
      <c r="GZ141" s="432" t="str">
        <f t="shared" si="421"/>
        <v/>
      </c>
      <c r="HA141" s="432" t="str">
        <f t="shared" si="421"/>
        <v/>
      </c>
      <c r="HB141" s="432" t="str">
        <f t="shared" si="421"/>
        <v/>
      </c>
      <c r="HC141" s="432" t="str">
        <f t="shared" ref="HC141:HM142" si="519">IFERROR(IF(AND(HC$22&gt;=$M141,HC$22&lt;=$N141),"",IF(HC$22=WORKDAY($N141,1),$A141,"")),"")</f>
        <v/>
      </c>
      <c r="HD141" s="432" t="str">
        <f t="shared" si="519"/>
        <v/>
      </c>
      <c r="HE141" s="432" t="str">
        <f t="shared" si="519"/>
        <v/>
      </c>
      <c r="HF141" s="432" t="str">
        <f t="shared" si="519"/>
        <v/>
      </c>
      <c r="HG141" s="432" t="str">
        <f t="shared" si="519"/>
        <v/>
      </c>
      <c r="HH141" s="432" t="str">
        <f t="shared" si="519"/>
        <v/>
      </c>
      <c r="HI141" s="432" t="str">
        <f t="shared" si="519"/>
        <v/>
      </c>
      <c r="HJ141" s="432" t="str">
        <f t="shared" si="519"/>
        <v/>
      </c>
      <c r="HK141" s="432" t="str">
        <f t="shared" si="519"/>
        <v/>
      </c>
      <c r="HL141" s="432" t="str">
        <f t="shared" si="519"/>
        <v/>
      </c>
      <c r="HM141" s="432" t="str">
        <f t="shared" si="519"/>
        <v/>
      </c>
      <c r="HN141" s="432" t="str">
        <f t="shared" ref="HN141:IC144" si="520">IFERROR(IF(AND(HN$22&gt;=$M141,HN$22&lt;=$N141),"",IF(HN$22=WORKDAY($N141,1),$A141,"")),"")</f>
        <v/>
      </c>
      <c r="HO141" s="432" t="str">
        <f t="shared" si="520"/>
        <v/>
      </c>
      <c r="HP141" s="432" t="str">
        <f t="shared" si="520"/>
        <v/>
      </c>
      <c r="HQ141" s="432" t="str">
        <f t="shared" si="520"/>
        <v/>
      </c>
      <c r="HR141" s="432" t="str">
        <f t="shared" si="520"/>
        <v/>
      </c>
      <c r="HS141" s="432" t="str">
        <f t="shared" si="520"/>
        <v/>
      </c>
      <c r="HT141" s="432" t="str">
        <f t="shared" si="520"/>
        <v/>
      </c>
      <c r="HU141" s="432" t="str">
        <f t="shared" si="520"/>
        <v/>
      </c>
      <c r="HV141" s="432" t="str">
        <f t="shared" si="520"/>
        <v/>
      </c>
      <c r="HW141" s="432" t="str">
        <f t="shared" si="520"/>
        <v/>
      </c>
      <c r="HX141" s="432" t="str">
        <f t="shared" si="520"/>
        <v/>
      </c>
      <c r="HY141" s="432" t="str">
        <f t="shared" si="520"/>
        <v/>
      </c>
      <c r="HZ141" s="432" t="str">
        <f t="shared" si="520"/>
        <v/>
      </c>
      <c r="IA141" s="432" t="str">
        <f t="shared" si="520"/>
        <v/>
      </c>
      <c r="IB141" s="432" t="str">
        <f t="shared" si="520"/>
        <v/>
      </c>
      <c r="IC141" s="432" t="str">
        <f t="shared" si="520"/>
        <v/>
      </c>
      <c r="ID141" s="432" t="str">
        <f t="shared" si="476"/>
        <v/>
      </c>
      <c r="IE141" s="432" t="str">
        <f t="shared" si="469"/>
        <v/>
      </c>
      <c r="IF141" s="432" t="str">
        <f t="shared" si="469"/>
        <v/>
      </c>
      <c r="IG141" s="432" t="str">
        <f t="shared" si="469"/>
        <v/>
      </c>
      <c r="IH141" s="432" t="str">
        <f t="shared" si="469"/>
        <v/>
      </c>
      <c r="II141" s="432" t="str">
        <f t="shared" si="469"/>
        <v/>
      </c>
      <c r="IJ141" s="432" t="str">
        <f t="shared" si="469"/>
        <v/>
      </c>
      <c r="IK141" s="432" t="str">
        <f t="shared" si="469"/>
        <v/>
      </c>
      <c r="IL141" s="432" t="str">
        <f t="shared" si="469"/>
        <v/>
      </c>
      <c r="IM141" s="432" t="str">
        <f t="shared" si="469"/>
        <v/>
      </c>
      <c r="IN141" s="432" t="str">
        <f t="shared" si="469"/>
        <v/>
      </c>
      <c r="IO141" s="432" t="str">
        <f t="shared" si="469"/>
        <v/>
      </c>
      <c r="IP141" s="432" t="str">
        <f t="shared" si="469"/>
        <v/>
      </c>
      <c r="IQ141" s="432" t="str">
        <f t="shared" si="469"/>
        <v/>
      </c>
      <c r="IR141" s="432" t="str">
        <f t="shared" si="469"/>
        <v/>
      </c>
      <c r="IS141" s="432" t="str">
        <f t="shared" si="469"/>
        <v/>
      </c>
      <c r="IT141" s="432" t="str">
        <f t="shared" si="507"/>
        <v/>
      </c>
      <c r="IU141" s="432" t="str">
        <f t="shared" si="507"/>
        <v/>
      </c>
      <c r="IV141" s="432" t="str">
        <f t="shared" si="507"/>
        <v/>
      </c>
      <c r="IW141" s="432" t="str">
        <f t="shared" si="507"/>
        <v/>
      </c>
      <c r="IX141" s="432" t="str">
        <f t="shared" si="507"/>
        <v/>
      </c>
      <c r="IY141" s="432" t="str">
        <f t="shared" si="507"/>
        <v/>
      </c>
      <c r="IZ141" s="432" t="str">
        <f t="shared" si="508"/>
        <v/>
      </c>
      <c r="JA141" s="432" t="str">
        <f t="shared" si="508"/>
        <v/>
      </c>
      <c r="JB141" s="432" t="str">
        <f t="shared" si="508"/>
        <v/>
      </c>
      <c r="JC141" s="432" t="str">
        <f t="shared" si="491"/>
        <v/>
      </c>
      <c r="JD141" s="432" t="str">
        <f t="shared" si="491"/>
        <v/>
      </c>
      <c r="JE141" s="432" t="str">
        <f t="shared" si="491"/>
        <v/>
      </c>
      <c r="JF141" s="432" t="str">
        <f t="shared" si="491"/>
        <v/>
      </c>
      <c r="JG141" s="432" t="str">
        <f t="shared" si="491"/>
        <v/>
      </c>
      <c r="JH141" s="432" t="str">
        <f t="shared" si="491"/>
        <v/>
      </c>
      <c r="JI141" s="432" t="str">
        <f t="shared" si="491"/>
        <v/>
      </c>
      <c r="JJ141" s="432" t="str">
        <f t="shared" si="491"/>
        <v/>
      </c>
      <c r="JK141" s="432" t="str">
        <f t="shared" si="491"/>
        <v/>
      </c>
      <c r="JL141" s="432" t="str">
        <f t="shared" si="491"/>
        <v/>
      </c>
      <c r="JM141" s="432" t="str">
        <f t="shared" si="491"/>
        <v/>
      </c>
      <c r="JN141" s="432" t="str">
        <f t="shared" si="491"/>
        <v/>
      </c>
      <c r="JO141" s="432" t="str">
        <f t="shared" si="491"/>
        <v/>
      </c>
      <c r="JP141" s="432" t="str">
        <f t="shared" si="491"/>
        <v/>
      </c>
      <c r="JQ141" s="432" t="str">
        <f t="shared" si="491"/>
        <v/>
      </c>
      <c r="JR141" s="432" t="str">
        <f t="shared" si="491"/>
        <v/>
      </c>
      <c r="JS141" s="432" t="str">
        <f t="shared" si="483"/>
        <v/>
      </c>
      <c r="JT141" s="432" t="str">
        <f t="shared" si="483"/>
        <v/>
      </c>
      <c r="JU141" s="432" t="str">
        <f t="shared" si="483"/>
        <v/>
      </c>
      <c r="JV141" s="432" t="str">
        <f t="shared" si="483"/>
        <v/>
      </c>
      <c r="JW141" s="432" t="str">
        <f t="shared" si="483"/>
        <v/>
      </c>
      <c r="JX141" s="432" t="str">
        <f t="shared" si="483"/>
        <v/>
      </c>
      <c r="JY141" s="432" t="str">
        <f t="shared" si="483"/>
        <v/>
      </c>
      <c r="JZ141" s="432" t="str">
        <f t="shared" si="483"/>
        <v/>
      </c>
      <c r="KA141" s="432" t="str">
        <f t="shared" si="483"/>
        <v/>
      </c>
      <c r="KB141" s="432" t="str">
        <f t="shared" si="483"/>
        <v/>
      </c>
      <c r="KC141" s="432" t="str">
        <f t="shared" si="483"/>
        <v/>
      </c>
      <c r="KD141" s="432" t="str">
        <f t="shared" si="483"/>
        <v/>
      </c>
      <c r="KE141" s="432" t="str">
        <f t="shared" si="483"/>
        <v/>
      </c>
      <c r="KF141" s="432" t="str">
        <f t="shared" si="483"/>
        <v/>
      </c>
      <c r="KG141" s="432" t="str">
        <f t="shared" si="483"/>
        <v/>
      </c>
      <c r="KH141" s="432" t="str">
        <f t="shared" si="445"/>
        <v/>
      </c>
      <c r="KI141" s="432" t="str">
        <f t="shared" si="445"/>
        <v/>
      </c>
      <c r="KJ141" s="432" t="str">
        <f t="shared" si="445"/>
        <v/>
      </c>
      <c r="KK141" s="432" t="str">
        <f t="shared" si="445"/>
        <v/>
      </c>
      <c r="KL141" s="432" t="str">
        <f t="shared" si="445"/>
        <v/>
      </c>
      <c r="KM141" s="432" t="str">
        <f t="shared" si="445"/>
        <v/>
      </c>
      <c r="KN141" s="432" t="str">
        <f t="shared" si="445"/>
        <v/>
      </c>
      <c r="KO141" s="432" t="str">
        <f t="shared" si="445"/>
        <v/>
      </c>
      <c r="KP141" s="432" t="str">
        <f t="shared" si="445"/>
        <v/>
      </c>
      <c r="KQ141" s="432" t="str">
        <f t="shared" si="445"/>
        <v/>
      </c>
      <c r="KR141" s="432" t="str">
        <f t="shared" si="445"/>
        <v/>
      </c>
      <c r="KS141" s="432" t="str">
        <f t="shared" si="445"/>
        <v/>
      </c>
      <c r="KT141" s="432" t="str">
        <f t="shared" si="509"/>
        <v/>
      </c>
      <c r="KU141" s="432" t="str">
        <f t="shared" si="509"/>
        <v/>
      </c>
      <c r="KV141" s="432" t="str">
        <f t="shared" si="509"/>
        <v/>
      </c>
      <c r="KW141" s="432" t="str">
        <f t="shared" si="509"/>
        <v/>
      </c>
      <c r="KX141" s="432" t="str">
        <f t="shared" si="509"/>
        <v/>
      </c>
      <c r="KY141" s="432" t="str">
        <f t="shared" si="509"/>
        <v/>
      </c>
      <c r="KZ141" s="432" t="str">
        <f t="shared" si="509"/>
        <v/>
      </c>
      <c r="LA141" s="432" t="str">
        <f t="shared" si="509"/>
        <v/>
      </c>
      <c r="LB141" s="432" t="str">
        <f t="shared" si="509"/>
        <v/>
      </c>
      <c r="LC141" s="432" t="str">
        <f t="shared" si="509"/>
        <v/>
      </c>
      <c r="LD141" s="432" t="str">
        <f t="shared" si="509"/>
        <v/>
      </c>
      <c r="LE141" s="432" t="str">
        <f t="shared" si="509"/>
        <v/>
      </c>
      <c r="LF141" s="432" t="str">
        <f t="shared" si="509"/>
        <v/>
      </c>
      <c r="LG141" s="432" t="str">
        <f t="shared" si="509"/>
        <v/>
      </c>
      <c r="LH141" s="432" t="str">
        <f t="shared" si="509"/>
        <v/>
      </c>
      <c r="LI141" s="432" t="str">
        <f t="shared" si="509"/>
        <v/>
      </c>
      <c r="LJ141" s="432" t="str">
        <f t="shared" si="499"/>
        <v/>
      </c>
      <c r="LK141" s="432" t="str">
        <f t="shared" si="499"/>
        <v/>
      </c>
      <c r="LL141" s="432" t="str">
        <f t="shared" si="499"/>
        <v/>
      </c>
      <c r="LM141" s="432" t="str">
        <f t="shared" si="499"/>
        <v/>
      </c>
      <c r="LN141" s="432" t="str">
        <f t="shared" si="499"/>
        <v/>
      </c>
      <c r="LO141" s="432" t="str">
        <f t="shared" si="499"/>
        <v/>
      </c>
      <c r="LP141" s="432" t="str">
        <f t="shared" si="499"/>
        <v/>
      </c>
      <c r="LQ141" s="432" t="str">
        <f t="shared" si="499"/>
        <v/>
      </c>
      <c r="LR141" s="432" t="str">
        <f t="shared" si="499"/>
        <v/>
      </c>
      <c r="LS141" s="432" t="str">
        <f t="shared" si="499"/>
        <v/>
      </c>
      <c r="LT141" s="432" t="str">
        <f t="shared" si="499"/>
        <v/>
      </c>
      <c r="LU141" s="432" t="str">
        <f t="shared" si="499"/>
        <v/>
      </c>
      <c r="LV141" s="432" t="str">
        <f t="shared" si="499"/>
        <v/>
      </c>
      <c r="LW141" s="432" t="str">
        <f t="shared" si="499"/>
        <v/>
      </c>
      <c r="LX141" s="432" t="str">
        <f t="shared" si="500"/>
        <v/>
      </c>
      <c r="LY141" s="432" t="str">
        <f t="shared" si="500"/>
        <v/>
      </c>
      <c r="LZ141" s="432" t="str">
        <f t="shared" si="500"/>
        <v/>
      </c>
      <c r="MA141" s="432" t="str">
        <f t="shared" si="500"/>
        <v/>
      </c>
      <c r="MB141" s="432" t="str">
        <f t="shared" si="500"/>
        <v/>
      </c>
      <c r="MC141" s="432" t="str">
        <f t="shared" si="500"/>
        <v/>
      </c>
      <c r="MD141" s="432" t="str">
        <f t="shared" si="516"/>
        <v/>
      </c>
      <c r="ME141" s="432" t="str">
        <f t="shared" si="516"/>
        <v/>
      </c>
      <c r="MF141" s="432" t="str">
        <f t="shared" si="516"/>
        <v/>
      </c>
      <c r="MG141" s="432" t="str">
        <f t="shared" si="516"/>
        <v/>
      </c>
      <c r="MH141" s="432" t="str">
        <f t="shared" si="516"/>
        <v/>
      </c>
      <c r="MI141" s="432" t="str">
        <f t="shared" si="516"/>
        <v/>
      </c>
      <c r="MJ141" s="432" t="str">
        <f t="shared" si="516"/>
        <v/>
      </c>
      <c r="MK141" s="432" t="str">
        <f t="shared" si="516"/>
        <v/>
      </c>
      <c r="ML141" s="432" t="str">
        <f t="shared" si="516"/>
        <v/>
      </c>
      <c r="MM141" s="432" t="str">
        <f t="shared" si="516"/>
        <v/>
      </c>
      <c r="MN141" s="432" t="str">
        <f t="shared" si="516"/>
        <v/>
      </c>
      <c r="MO141" s="432" t="str">
        <f t="shared" si="516"/>
        <v/>
      </c>
      <c r="MP141" s="432" t="str">
        <f t="shared" si="516"/>
        <v/>
      </c>
      <c r="MQ141" s="432" t="str">
        <f t="shared" si="516"/>
        <v/>
      </c>
      <c r="MR141" s="432" t="str">
        <f t="shared" si="516"/>
        <v/>
      </c>
      <c r="MS141" s="432" t="str">
        <f t="shared" si="516"/>
        <v/>
      </c>
      <c r="MT141" s="432" t="str">
        <f t="shared" si="512"/>
        <v/>
      </c>
      <c r="MU141" s="432" t="str">
        <f t="shared" si="512"/>
        <v/>
      </c>
      <c r="MV141" s="432" t="str">
        <f t="shared" si="512"/>
        <v/>
      </c>
      <c r="MW141" s="432" t="str">
        <f t="shared" si="512"/>
        <v/>
      </c>
      <c r="MX141" s="432" t="str">
        <f t="shared" si="512"/>
        <v/>
      </c>
      <c r="MY141" s="432" t="str">
        <f t="shared" si="512"/>
        <v/>
      </c>
      <c r="MZ141" s="432" t="str">
        <f t="shared" si="512"/>
        <v/>
      </c>
      <c r="NA141" s="432" t="str">
        <f t="shared" si="512"/>
        <v/>
      </c>
      <c r="NB141" s="432" t="str">
        <f t="shared" si="512"/>
        <v/>
      </c>
      <c r="NC141" s="432" t="str">
        <f t="shared" si="512"/>
        <v/>
      </c>
      <c r="ND141" s="432" t="str">
        <f t="shared" si="512"/>
        <v/>
      </c>
      <c r="NE141" s="432" t="str">
        <f t="shared" si="512"/>
        <v/>
      </c>
      <c r="NF141" s="432" t="str">
        <f t="shared" si="512"/>
        <v/>
      </c>
      <c r="NG141" s="432" t="str">
        <f t="shared" si="512"/>
        <v/>
      </c>
      <c r="NH141" s="432" t="str">
        <f t="shared" si="512"/>
        <v/>
      </c>
      <c r="NI141" s="432" t="str">
        <f t="shared" si="518"/>
        <v/>
      </c>
      <c r="NJ141" s="432" t="str">
        <f t="shared" si="518"/>
        <v/>
      </c>
      <c r="NK141" s="432" t="str">
        <f t="shared" si="518"/>
        <v/>
      </c>
      <c r="NL141" s="432" t="str">
        <f t="shared" si="518"/>
        <v/>
      </c>
      <c r="NM141" s="432" t="str">
        <f t="shared" si="518"/>
        <v/>
      </c>
      <c r="NN141" s="432" t="str">
        <f t="shared" si="518"/>
        <v/>
      </c>
      <c r="NO141" s="432" t="str">
        <f t="shared" si="518"/>
        <v/>
      </c>
      <c r="NP141" s="432" t="str">
        <f t="shared" si="518"/>
        <v/>
      </c>
      <c r="NQ141" s="432" t="str">
        <f t="shared" si="518"/>
        <v/>
      </c>
      <c r="NR141" s="432" t="str">
        <f t="shared" si="518"/>
        <v/>
      </c>
      <c r="NS141" s="432" t="str">
        <f t="shared" si="518"/>
        <v/>
      </c>
      <c r="NT141" s="432" t="str">
        <f t="shared" si="518"/>
        <v/>
      </c>
      <c r="NU141" s="432" t="str">
        <f t="shared" si="518"/>
        <v/>
      </c>
      <c r="NV141" s="432" t="str">
        <f t="shared" si="518"/>
        <v/>
      </c>
      <c r="NW141" s="432" t="str">
        <f t="shared" si="503"/>
        <v/>
      </c>
      <c r="NX141" s="432" t="str">
        <f t="shared" si="503"/>
        <v/>
      </c>
      <c r="NY141" s="432" t="str">
        <f t="shared" si="503"/>
        <v/>
      </c>
      <c r="NZ141" s="432" t="str">
        <f t="shared" si="503"/>
        <v/>
      </c>
      <c r="OA141" s="432" t="str">
        <f t="shared" si="503"/>
        <v/>
      </c>
      <c r="OB141" s="432" t="str">
        <f t="shared" si="503"/>
        <v/>
      </c>
      <c r="OC141" s="432" t="str">
        <f t="shared" si="503"/>
        <v/>
      </c>
      <c r="OD141" s="432" t="str">
        <f t="shared" si="503"/>
        <v/>
      </c>
      <c r="OE141" s="432" t="str">
        <f t="shared" si="503"/>
        <v/>
      </c>
      <c r="OF141" s="432" t="str">
        <f t="shared" si="493"/>
        <v/>
      </c>
      <c r="OG141" s="432" t="str">
        <f t="shared" si="494"/>
        <v/>
      </c>
      <c r="OH141" s="432" t="str">
        <f t="shared" si="453"/>
        <v/>
      </c>
      <c r="OI141" s="432" t="str">
        <f t="shared" si="453"/>
        <v/>
      </c>
      <c r="OJ141" s="432" t="str">
        <f t="shared" si="453"/>
        <v/>
      </c>
      <c r="OK141" s="432" t="str">
        <f t="shared" si="453"/>
        <v/>
      </c>
      <c r="OL141" s="432" t="str">
        <f t="shared" si="453"/>
        <v/>
      </c>
      <c r="OM141" s="432" t="str">
        <f t="shared" si="453"/>
        <v/>
      </c>
      <c r="ON141" s="432" t="str">
        <f t="shared" si="453"/>
        <v/>
      </c>
      <c r="OO141" s="432" t="str">
        <f t="shared" si="453"/>
        <v/>
      </c>
      <c r="OP141" s="432" t="str">
        <f t="shared" si="453"/>
        <v/>
      </c>
      <c r="OQ141" s="432" t="str">
        <f t="shared" si="453"/>
        <v/>
      </c>
      <c r="OR141" s="432" t="str">
        <f t="shared" si="453"/>
        <v/>
      </c>
      <c r="OS141" s="432" t="str">
        <f t="shared" si="453"/>
        <v/>
      </c>
      <c r="OT141" s="432" t="str">
        <f t="shared" si="453"/>
        <v/>
      </c>
      <c r="OU141" s="432" t="str">
        <f t="shared" si="453"/>
        <v/>
      </c>
      <c r="OV141" s="432" t="str">
        <f t="shared" si="453"/>
        <v/>
      </c>
      <c r="OW141" s="432" t="str">
        <f t="shared" si="453"/>
        <v/>
      </c>
      <c r="OX141" s="432" t="str">
        <f t="shared" si="448"/>
        <v/>
      </c>
      <c r="OY141" s="432" t="str">
        <f t="shared" si="448"/>
        <v/>
      </c>
      <c r="OZ141" s="432" t="str">
        <f t="shared" si="448"/>
        <v/>
      </c>
      <c r="PA141" s="432" t="str">
        <f t="shared" si="448"/>
        <v/>
      </c>
      <c r="PB141" s="432" t="str">
        <f t="shared" si="448"/>
        <v/>
      </c>
      <c r="PC141" s="432" t="str">
        <f t="shared" si="448"/>
        <v/>
      </c>
      <c r="PD141" s="432" t="str">
        <f t="shared" si="448"/>
        <v/>
      </c>
      <c r="PE141" s="432" t="str">
        <f t="shared" si="448"/>
        <v/>
      </c>
    </row>
    <row r="142" spans="1:421" ht="15.6">
      <c r="A142" s="549"/>
      <c r="B142" s="550"/>
      <c r="C142" s="948"/>
      <c r="D142" s="550"/>
      <c r="E142" s="554"/>
      <c r="F142" s="550"/>
      <c r="G142" s="551"/>
      <c r="H142" s="552"/>
      <c r="I142" s="553"/>
      <c r="J142" s="554"/>
      <c r="K142" s="554" t="str">
        <f t="shared" si="284"/>
        <v/>
      </c>
      <c r="L142" s="657" t="str">
        <f t="shared" si="285"/>
        <v/>
      </c>
      <c r="M142" s="952" t="str">
        <f t="shared" si="405"/>
        <v/>
      </c>
      <c r="N142" s="952" t="str">
        <f t="shared" si="286"/>
        <v/>
      </c>
      <c r="O142" s="1487"/>
      <c r="P142" s="1487"/>
      <c r="Q142" s="98"/>
      <c r="R142" s="167" t="str">
        <f t="shared" si="287"/>
        <v/>
      </c>
      <c r="S142" s="167" t="str">
        <f t="shared" si="288"/>
        <v/>
      </c>
      <c r="T142" s="167" t="str">
        <f t="shared" si="289"/>
        <v/>
      </c>
      <c r="U142" s="167" t="str">
        <f t="shared" si="290"/>
        <v/>
      </c>
      <c r="V142" s="85" t="s">
        <v>743</v>
      </c>
      <c r="W142" s="450">
        <v>18.833333333333329</v>
      </c>
      <c r="X142" s="167" t="str">
        <f t="shared" si="291"/>
        <v/>
      </c>
      <c r="Y142" s="167" t="str">
        <f t="shared" si="292"/>
        <v/>
      </c>
      <c r="Z142" s="167" t="str">
        <f t="shared" si="293"/>
        <v/>
      </c>
      <c r="AW142" s="432" t="str">
        <f t="shared" si="467"/>
        <v/>
      </c>
      <c r="AX142" s="432" t="str">
        <f t="shared" si="467"/>
        <v/>
      </c>
      <c r="AY142" s="432" t="str">
        <f t="shared" si="467"/>
        <v/>
      </c>
      <c r="AZ142" s="432" t="str">
        <f t="shared" si="467"/>
        <v/>
      </c>
      <c r="BA142" s="432" t="str">
        <f t="shared" si="467"/>
        <v/>
      </c>
      <c r="BB142" s="432" t="str">
        <f t="shared" si="467"/>
        <v/>
      </c>
      <c r="BC142" s="432" t="str">
        <f t="shared" si="467"/>
        <v/>
      </c>
      <c r="BD142" s="432" t="str">
        <f t="shared" si="467"/>
        <v/>
      </c>
      <c r="BE142" s="432" t="str">
        <f t="shared" si="467"/>
        <v/>
      </c>
      <c r="BF142" s="432" t="str">
        <f t="shared" si="467"/>
        <v/>
      </c>
      <c r="BG142" s="432" t="str">
        <f t="shared" si="467"/>
        <v/>
      </c>
      <c r="BH142" s="432" t="str">
        <f t="shared" si="467"/>
        <v/>
      </c>
      <c r="BI142" s="432" t="str">
        <f t="shared" si="467"/>
        <v/>
      </c>
      <c r="BJ142" s="432" t="str">
        <f t="shared" si="467"/>
        <v/>
      </c>
      <c r="BK142" s="432" t="str">
        <f t="shared" si="467"/>
        <v/>
      </c>
      <c r="BL142" s="432" t="str">
        <f t="shared" si="467"/>
        <v/>
      </c>
      <c r="BM142" s="432" t="str">
        <f t="shared" si="455"/>
        <v/>
      </c>
      <c r="BN142" s="432" t="str">
        <f t="shared" si="455"/>
        <v/>
      </c>
      <c r="BO142" s="432" t="str">
        <f t="shared" si="455"/>
        <v/>
      </c>
      <c r="BP142" s="432" t="str">
        <f t="shared" si="455"/>
        <v/>
      </c>
      <c r="BQ142" s="432" t="str">
        <f t="shared" si="455"/>
        <v/>
      </c>
      <c r="BR142" s="432" t="str">
        <f t="shared" si="455"/>
        <v/>
      </c>
      <c r="BS142" s="432" t="str">
        <f t="shared" si="455"/>
        <v/>
      </c>
      <c r="BT142" s="432" t="str">
        <f t="shared" si="455"/>
        <v/>
      </c>
      <c r="BU142" s="432" t="str">
        <f t="shared" si="455"/>
        <v/>
      </c>
      <c r="BV142" s="432" t="str">
        <f t="shared" si="455"/>
        <v/>
      </c>
      <c r="BW142" s="432" t="str">
        <f t="shared" si="455"/>
        <v/>
      </c>
      <c r="BX142" s="432" t="str">
        <f t="shared" si="455"/>
        <v/>
      </c>
      <c r="BY142" s="432" t="str">
        <f t="shared" si="455"/>
        <v/>
      </c>
      <c r="BZ142" s="432" t="str">
        <f t="shared" si="455"/>
        <v/>
      </c>
      <c r="CA142" s="432" t="str">
        <f t="shared" si="455"/>
        <v/>
      </c>
      <c r="CB142" s="432" t="str">
        <f t="shared" si="484"/>
        <v/>
      </c>
      <c r="CC142" s="432" t="str">
        <f t="shared" si="484"/>
        <v/>
      </c>
      <c r="CD142" s="432" t="str">
        <f t="shared" si="484"/>
        <v/>
      </c>
      <c r="CE142" s="432" t="str">
        <f t="shared" si="484"/>
        <v/>
      </c>
      <c r="CF142" s="432" t="str">
        <f t="shared" si="484"/>
        <v/>
      </c>
      <c r="CG142" s="432" t="str">
        <f t="shared" si="484"/>
        <v/>
      </c>
      <c r="CH142" s="432" t="str">
        <f t="shared" si="484"/>
        <v/>
      </c>
      <c r="CI142" s="432" t="str">
        <f t="shared" si="484"/>
        <v/>
      </c>
      <c r="CJ142" s="432" t="str">
        <f t="shared" si="484"/>
        <v/>
      </c>
      <c r="CK142" s="432" t="str">
        <f t="shared" si="484"/>
        <v/>
      </c>
      <c r="CL142" s="432" t="str">
        <f t="shared" si="484"/>
        <v/>
      </c>
      <c r="CM142" s="432" t="str">
        <f t="shared" si="484"/>
        <v/>
      </c>
      <c r="CN142" s="432" t="str">
        <f t="shared" si="484"/>
        <v/>
      </c>
      <c r="CO142" s="432" t="str">
        <f t="shared" si="484"/>
        <v/>
      </c>
      <c r="CP142" s="432" t="str">
        <f t="shared" si="484"/>
        <v/>
      </c>
      <c r="CQ142" s="432" t="str">
        <f t="shared" si="484"/>
        <v/>
      </c>
      <c r="CR142" s="432" t="str">
        <f t="shared" si="478"/>
        <v/>
      </c>
      <c r="CS142" s="432" t="str">
        <f t="shared" si="478"/>
        <v/>
      </c>
      <c r="CT142" s="432" t="str">
        <f t="shared" si="478"/>
        <v/>
      </c>
      <c r="CU142" s="432" t="str">
        <f t="shared" si="478"/>
        <v/>
      </c>
      <c r="CV142" s="432" t="str">
        <f t="shared" si="478"/>
        <v/>
      </c>
      <c r="CW142" s="432" t="str">
        <f t="shared" si="478"/>
        <v/>
      </c>
      <c r="CX142" s="432" t="str">
        <f t="shared" si="478"/>
        <v/>
      </c>
      <c r="CY142" s="432" t="str">
        <f t="shared" si="478"/>
        <v/>
      </c>
      <c r="CZ142" s="432" t="str">
        <f t="shared" si="478"/>
        <v/>
      </c>
      <c r="DA142" s="432" t="str">
        <f t="shared" si="478"/>
        <v/>
      </c>
      <c r="DB142" s="432" t="str">
        <f t="shared" si="478"/>
        <v/>
      </c>
      <c r="DC142" s="432" t="str">
        <f t="shared" si="478"/>
        <v/>
      </c>
      <c r="DD142" s="432" t="str">
        <f t="shared" si="478"/>
        <v/>
      </c>
      <c r="DE142" s="432" t="str">
        <f t="shared" si="478"/>
        <v/>
      </c>
      <c r="DF142" s="432" t="str">
        <f t="shared" si="478"/>
        <v/>
      </c>
      <c r="DG142" s="432" t="str">
        <f t="shared" si="495"/>
        <v/>
      </c>
      <c r="DH142" s="432" t="str">
        <f t="shared" si="495"/>
        <v/>
      </c>
      <c r="DI142" s="432" t="str">
        <f t="shared" si="495"/>
        <v/>
      </c>
      <c r="DJ142" s="432" t="str">
        <f t="shared" si="495"/>
        <v/>
      </c>
      <c r="DK142" s="432" t="str">
        <f t="shared" si="495"/>
        <v/>
      </c>
      <c r="DL142" s="432" t="str">
        <f t="shared" si="495"/>
        <v/>
      </c>
      <c r="DM142" s="432" t="str">
        <f t="shared" si="495"/>
        <v/>
      </c>
      <c r="DN142" s="432" t="str">
        <f t="shared" si="495"/>
        <v/>
      </c>
      <c r="DO142" s="432" t="str">
        <f t="shared" si="495"/>
        <v/>
      </c>
      <c r="DP142" s="432" t="str">
        <f t="shared" si="495"/>
        <v/>
      </c>
      <c r="DQ142" s="432" t="str">
        <f t="shared" si="495"/>
        <v/>
      </c>
      <c r="DR142" s="432" t="str">
        <f t="shared" si="495"/>
        <v/>
      </c>
      <c r="DS142" s="432" t="str">
        <f t="shared" si="495"/>
        <v/>
      </c>
      <c r="DT142" s="432" t="str">
        <f t="shared" si="495"/>
        <v/>
      </c>
      <c r="DU142" s="432" t="str">
        <f t="shared" si="495"/>
        <v/>
      </c>
      <c r="DV142" s="432" t="str">
        <f t="shared" si="495"/>
        <v/>
      </c>
      <c r="DW142" s="432" t="str">
        <f t="shared" si="486"/>
        <v/>
      </c>
      <c r="DX142" s="432" t="str">
        <f t="shared" si="486"/>
        <v/>
      </c>
      <c r="DY142" s="432" t="str">
        <f t="shared" si="486"/>
        <v/>
      </c>
      <c r="DZ142" s="432" t="str">
        <f t="shared" si="486"/>
        <v/>
      </c>
      <c r="EA142" s="432" t="str">
        <f t="shared" si="486"/>
        <v/>
      </c>
      <c r="EB142" s="432" t="str">
        <f t="shared" si="486"/>
        <v/>
      </c>
      <c r="EC142" s="432" t="str">
        <f t="shared" si="486"/>
        <v/>
      </c>
      <c r="ED142" s="432" t="str">
        <f t="shared" si="486"/>
        <v/>
      </c>
      <c r="EE142" s="432" t="str">
        <f t="shared" si="486"/>
        <v/>
      </c>
      <c r="EF142" s="432" t="str">
        <f t="shared" si="486"/>
        <v/>
      </c>
      <c r="EG142" s="432" t="str">
        <f t="shared" si="486"/>
        <v/>
      </c>
      <c r="EH142" s="432" t="str">
        <f t="shared" si="486"/>
        <v/>
      </c>
      <c r="EI142" s="432" t="str">
        <f t="shared" si="486"/>
        <v/>
      </c>
      <c r="EJ142" s="432" t="str">
        <f t="shared" si="486"/>
        <v/>
      </c>
      <c r="EK142" s="432" t="str">
        <f t="shared" si="486"/>
        <v/>
      </c>
      <c r="EL142" s="432" t="str">
        <f t="shared" si="517"/>
        <v/>
      </c>
      <c r="EM142" s="432" t="str">
        <f t="shared" si="517"/>
        <v/>
      </c>
      <c r="EN142" s="432" t="str">
        <f t="shared" si="517"/>
        <v/>
      </c>
      <c r="EO142" s="432" t="str">
        <f t="shared" si="517"/>
        <v/>
      </c>
      <c r="EP142" s="432" t="str">
        <f t="shared" si="517"/>
        <v/>
      </c>
      <c r="EQ142" s="432" t="str">
        <f t="shared" si="517"/>
        <v/>
      </c>
      <c r="ER142" s="432" t="str">
        <f t="shared" si="517"/>
        <v/>
      </c>
      <c r="ES142" s="432" t="str">
        <f t="shared" si="517"/>
        <v/>
      </c>
      <c r="ET142" s="432" t="str">
        <f t="shared" si="517"/>
        <v/>
      </c>
      <c r="EU142" s="432" t="str">
        <f t="shared" si="517"/>
        <v/>
      </c>
      <c r="EV142" s="432" t="str">
        <f t="shared" si="517"/>
        <v/>
      </c>
      <c r="EW142" s="432" t="str">
        <f t="shared" si="517"/>
        <v/>
      </c>
      <c r="EX142" s="432" t="str">
        <f t="shared" si="517"/>
        <v/>
      </c>
      <c r="EY142" s="432" t="str">
        <f t="shared" si="517"/>
        <v/>
      </c>
      <c r="EZ142" s="432" t="str">
        <f t="shared" si="517"/>
        <v/>
      </c>
      <c r="FA142" s="432" t="str">
        <f t="shared" si="517"/>
        <v/>
      </c>
      <c r="FB142" s="432" t="str">
        <f t="shared" si="515"/>
        <v/>
      </c>
      <c r="FC142" s="432" t="str">
        <f t="shared" si="515"/>
        <v/>
      </c>
      <c r="FD142" s="432" t="str">
        <f t="shared" si="515"/>
        <v/>
      </c>
      <c r="FE142" s="432" t="str">
        <f t="shared" si="515"/>
        <v/>
      </c>
      <c r="FF142" s="432" t="str">
        <f t="shared" si="515"/>
        <v/>
      </c>
      <c r="FG142" s="432" t="str">
        <f t="shared" si="515"/>
        <v/>
      </c>
      <c r="FH142" s="432" t="str">
        <f t="shared" si="515"/>
        <v/>
      </c>
      <c r="FI142" s="432" t="str">
        <f t="shared" si="511"/>
        <v/>
      </c>
      <c r="FJ142" s="432" t="str">
        <f t="shared" si="505"/>
        <v/>
      </c>
      <c r="FK142" s="432" t="str">
        <f t="shared" si="505"/>
        <v/>
      </c>
      <c r="FL142" s="432" t="str">
        <f t="shared" si="505"/>
        <v/>
      </c>
      <c r="FM142" s="432" t="str">
        <f t="shared" si="505"/>
        <v/>
      </c>
      <c r="FN142" s="432" t="str">
        <f t="shared" si="505"/>
        <v/>
      </c>
      <c r="FO142" s="432" t="str">
        <f t="shared" si="505"/>
        <v/>
      </c>
      <c r="FP142" s="432" t="str">
        <f t="shared" si="505"/>
        <v/>
      </c>
      <c r="FQ142" s="432" t="str">
        <f t="shared" si="505"/>
        <v/>
      </c>
      <c r="FR142" s="432" t="str">
        <f t="shared" si="505"/>
        <v/>
      </c>
      <c r="FS142" s="432" t="str">
        <f t="shared" si="505"/>
        <v/>
      </c>
      <c r="FT142" s="432" t="str">
        <f t="shared" si="505"/>
        <v/>
      </c>
      <c r="FU142" s="432" t="str">
        <f t="shared" si="505"/>
        <v/>
      </c>
      <c r="FV142" s="432" t="str">
        <f t="shared" si="505"/>
        <v/>
      </c>
      <c r="FW142" s="432" t="str">
        <f t="shared" si="505"/>
        <v/>
      </c>
      <c r="FX142" s="432" t="str">
        <f t="shared" si="506"/>
        <v/>
      </c>
      <c r="FY142" s="432" t="str">
        <f t="shared" si="506"/>
        <v/>
      </c>
      <c r="FZ142" s="432" t="str">
        <f t="shared" si="506"/>
        <v/>
      </c>
      <c r="GA142" s="432" t="str">
        <f t="shared" si="506"/>
        <v/>
      </c>
      <c r="GB142" s="432" t="str">
        <f t="shared" si="506"/>
        <v/>
      </c>
      <c r="GC142" s="432" t="str">
        <f t="shared" si="506"/>
        <v/>
      </c>
      <c r="GD142" s="432" t="str">
        <f t="shared" si="506"/>
        <v/>
      </c>
      <c r="GE142" s="432" t="str">
        <f t="shared" si="506"/>
        <v/>
      </c>
      <c r="GF142" s="432" t="str">
        <f t="shared" si="506"/>
        <v/>
      </c>
      <c r="GG142" s="432" t="str">
        <f t="shared" si="506"/>
        <v/>
      </c>
      <c r="GH142" s="432" t="str">
        <f t="shared" si="506"/>
        <v/>
      </c>
      <c r="GI142" s="432" t="str">
        <f t="shared" si="506"/>
        <v/>
      </c>
      <c r="GJ142" s="432" t="str">
        <f t="shared" si="506"/>
        <v/>
      </c>
      <c r="GK142" s="432" t="str">
        <f t="shared" si="506"/>
        <v/>
      </c>
      <c r="GL142" s="432" t="str">
        <f t="shared" si="506"/>
        <v/>
      </c>
      <c r="GM142" s="432" t="str">
        <f t="shared" si="506"/>
        <v/>
      </c>
      <c r="GN142" s="432" t="str">
        <f t="shared" si="497"/>
        <v/>
      </c>
      <c r="GO142" s="432" t="str">
        <f t="shared" si="497"/>
        <v/>
      </c>
      <c r="GP142" s="432" t="str">
        <f t="shared" si="497"/>
        <v/>
      </c>
      <c r="GQ142" s="432" t="str">
        <f t="shared" si="497"/>
        <v/>
      </c>
      <c r="GR142" s="432" t="str">
        <f t="shared" si="497"/>
        <v/>
      </c>
      <c r="GS142" s="432" t="str">
        <f t="shared" si="497"/>
        <v/>
      </c>
      <c r="GT142" s="432" t="str">
        <f t="shared" si="497"/>
        <v/>
      </c>
      <c r="GU142" s="432" t="str">
        <f t="shared" si="497"/>
        <v/>
      </c>
      <c r="GV142" s="432" t="str">
        <f t="shared" si="497"/>
        <v/>
      </c>
      <c r="GW142" s="432" t="str">
        <f t="shared" si="421"/>
        <v/>
      </c>
      <c r="GX142" s="432" t="str">
        <f t="shared" si="421"/>
        <v/>
      </c>
      <c r="GY142" s="432" t="str">
        <f t="shared" si="421"/>
        <v/>
      </c>
      <c r="GZ142" s="432" t="str">
        <f t="shared" si="421"/>
        <v/>
      </c>
      <c r="HA142" s="432" t="str">
        <f t="shared" si="421"/>
        <v/>
      </c>
      <c r="HB142" s="432" t="str">
        <f t="shared" si="421"/>
        <v/>
      </c>
      <c r="HC142" s="432" t="str">
        <f t="shared" si="519"/>
        <v/>
      </c>
      <c r="HD142" s="432" t="str">
        <f t="shared" si="519"/>
        <v/>
      </c>
      <c r="HE142" s="432" t="str">
        <f t="shared" si="519"/>
        <v/>
      </c>
      <c r="HF142" s="432" t="str">
        <f t="shared" si="519"/>
        <v/>
      </c>
      <c r="HG142" s="432" t="str">
        <f t="shared" si="519"/>
        <v/>
      </c>
      <c r="HH142" s="432" t="str">
        <f t="shared" si="519"/>
        <v/>
      </c>
      <c r="HI142" s="432" t="str">
        <f t="shared" si="519"/>
        <v/>
      </c>
      <c r="HJ142" s="432" t="str">
        <f t="shared" si="519"/>
        <v/>
      </c>
      <c r="HK142" s="432" t="str">
        <f t="shared" si="519"/>
        <v/>
      </c>
      <c r="HL142" s="432" t="str">
        <f t="shared" si="519"/>
        <v/>
      </c>
      <c r="HM142" s="432" t="str">
        <f t="shared" si="519"/>
        <v/>
      </c>
      <c r="HN142" s="432" t="str">
        <f t="shared" si="520"/>
        <v/>
      </c>
      <c r="HO142" s="432" t="str">
        <f t="shared" si="520"/>
        <v/>
      </c>
      <c r="HP142" s="432" t="str">
        <f t="shared" si="520"/>
        <v/>
      </c>
      <c r="HQ142" s="432" t="str">
        <f t="shared" si="520"/>
        <v/>
      </c>
      <c r="HR142" s="432" t="str">
        <f t="shared" si="520"/>
        <v/>
      </c>
      <c r="HS142" s="432" t="str">
        <f t="shared" si="520"/>
        <v/>
      </c>
      <c r="HT142" s="432" t="str">
        <f t="shared" si="520"/>
        <v/>
      </c>
      <c r="HU142" s="432" t="str">
        <f t="shared" si="520"/>
        <v/>
      </c>
      <c r="HV142" s="432" t="str">
        <f t="shared" si="520"/>
        <v/>
      </c>
      <c r="HW142" s="432" t="str">
        <f t="shared" si="520"/>
        <v/>
      </c>
      <c r="HX142" s="432" t="str">
        <f t="shared" si="520"/>
        <v/>
      </c>
      <c r="HY142" s="432" t="str">
        <f t="shared" si="520"/>
        <v/>
      </c>
      <c r="HZ142" s="432" t="str">
        <f t="shared" si="520"/>
        <v/>
      </c>
      <c r="IA142" s="432" t="str">
        <f t="shared" si="520"/>
        <v/>
      </c>
      <c r="IB142" s="432" t="str">
        <f t="shared" si="520"/>
        <v/>
      </c>
      <c r="IC142" s="432" t="str">
        <f t="shared" si="520"/>
        <v/>
      </c>
      <c r="ID142" s="432" t="str">
        <f t="shared" si="476"/>
        <v/>
      </c>
      <c r="IE142" s="432" t="str">
        <f t="shared" si="469"/>
        <v/>
      </c>
      <c r="IF142" s="432" t="str">
        <f t="shared" si="469"/>
        <v/>
      </c>
      <c r="IG142" s="432" t="str">
        <f t="shared" si="469"/>
        <v/>
      </c>
      <c r="IH142" s="432" t="str">
        <f t="shared" si="469"/>
        <v/>
      </c>
      <c r="II142" s="432" t="str">
        <f t="shared" si="469"/>
        <v/>
      </c>
      <c r="IJ142" s="432" t="str">
        <f t="shared" si="469"/>
        <v/>
      </c>
      <c r="IK142" s="432" t="str">
        <f t="shared" si="469"/>
        <v/>
      </c>
      <c r="IL142" s="432" t="str">
        <f t="shared" si="469"/>
        <v/>
      </c>
      <c r="IM142" s="432" t="str">
        <f t="shared" si="469"/>
        <v/>
      </c>
      <c r="IN142" s="432" t="str">
        <f t="shared" si="469"/>
        <v/>
      </c>
      <c r="IO142" s="432" t="str">
        <f t="shared" si="469"/>
        <v/>
      </c>
      <c r="IP142" s="432" t="str">
        <f t="shared" si="469"/>
        <v/>
      </c>
      <c r="IQ142" s="432" t="str">
        <f t="shared" si="469"/>
        <v/>
      </c>
      <c r="IR142" s="432" t="str">
        <f t="shared" si="469"/>
        <v/>
      </c>
      <c r="IS142" s="432" t="str">
        <f t="shared" si="469"/>
        <v/>
      </c>
      <c r="IT142" s="432" t="str">
        <f t="shared" si="507"/>
        <v/>
      </c>
      <c r="IU142" s="432" t="str">
        <f t="shared" si="507"/>
        <v/>
      </c>
      <c r="IV142" s="432" t="str">
        <f t="shared" si="507"/>
        <v/>
      </c>
      <c r="IW142" s="432" t="str">
        <f t="shared" si="507"/>
        <v/>
      </c>
      <c r="IX142" s="432" t="str">
        <f t="shared" si="507"/>
        <v/>
      </c>
      <c r="IY142" s="432" t="str">
        <f t="shared" si="507"/>
        <v/>
      </c>
      <c r="IZ142" s="432" t="str">
        <f t="shared" si="508"/>
        <v/>
      </c>
      <c r="JA142" s="432" t="str">
        <f t="shared" si="508"/>
        <v/>
      </c>
      <c r="JB142" s="432" t="str">
        <f t="shared" si="508"/>
        <v/>
      </c>
      <c r="JC142" s="432" t="str">
        <f t="shared" si="491"/>
        <v/>
      </c>
      <c r="JD142" s="432" t="str">
        <f t="shared" si="491"/>
        <v/>
      </c>
      <c r="JE142" s="432" t="str">
        <f t="shared" si="491"/>
        <v/>
      </c>
      <c r="JF142" s="432" t="str">
        <f t="shared" si="491"/>
        <v/>
      </c>
      <c r="JG142" s="432" t="str">
        <f t="shared" si="491"/>
        <v/>
      </c>
      <c r="JH142" s="432" t="str">
        <f t="shared" si="491"/>
        <v/>
      </c>
      <c r="JI142" s="432" t="str">
        <f t="shared" si="491"/>
        <v/>
      </c>
      <c r="JJ142" s="432" t="str">
        <f t="shared" si="491"/>
        <v/>
      </c>
      <c r="JK142" s="432" t="str">
        <f t="shared" si="491"/>
        <v/>
      </c>
      <c r="JL142" s="432" t="str">
        <f t="shared" si="491"/>
        <v/>
      </c>
      <c r="JM142" s="432" t="str">
        <f t="shared" si="491"/>
        <v/>
      </c>
      <c r="JN142" s="432" t="str">
        <f t="shared" si="491"/>
        <v/>
      </c>
      <c r="JO142" s="432" t="str">
        <f t="shared" si="491"/>
        <v/>
      </c>
      <c r="JP142" s="432" t="str">
        <f t="shared" si="491"/>
        <v/>
      </c>
      <c r="JQ142" s="432" t="str">
        <f t="shared" si="491"/>
        <v/>
      </c>
      <c r="JR142" s="432" t="str">
        <f t="shared" si="491"/>
        <v/>
      </c>
      <c r="JS142" s="432" t="str">
        <f t="shared" si="483"/>
        <v/>
      </c>
      <c r="JT142" s="432" t="str">
        <f t="shared" si="483"/>
        <v/>
      </c>
      <c r="JU142" s="432" t="str">
        <f t="shared" si="483"/>
        <v/>
      </c>
      <c r="JV142" s="432" t="str">
        <f t="shared" si="483"/>
        <v/>
      </c>
      <c r="JW142" s="432" t="str">
        <f t="shared" si="483"/>
        <v/>
      </c>
      <c r="JX142" s="432" t="str">
        <f t="shared" si="483"/>
        <v/>
      </c>
      <c r="JY142" s="432" t="str">
        <f t="shared" si="483"/>
        <v/>
      </c>
      <c r="JZ142" s="432" t="str">
        <f t="shared" si="483"/>
        <v/>
      </c>
      <c r="KA142" s="432" t="str">
        <f t="shared" si="483"/>
        <v/>
      </c>
      <c r="KB142" s="432" t="str">
        <f t="shared" si="483"/>
        <v/>
      </c>
      <c r="KC142" s="432" t="str">
        <f t="shared" si="483"/>
        <v/>
      </c>
      <c r="KD142" s="432" t="str">
        <f t="shared" si="483"/>
        <v/>
      </c>
      <c r="KE142" s="432" t="str">
        <f t="shared" si="483"/>
        <v/>
      </c>
      <c r="KF142" s="432" t="str">
        <f t="shared" si="483"/>
        <v/>
      </c>
      <c r="KG142" s="432" t="str">
        <f t="shared" si="483"/>
        <v/>
      </c>
      <c r="KH142" s="432" t="str">
        <f t="shared" si="445"/>
        <v/>
      </c>
      <c r="KI142" s="432" t="str">
        <f t="shared" si="445"/>
        <v/>
      </c>
      <c r="KJ142" s="432" t="str">
        <f t="shared" si="445"/>
        <v/>
      </c>
      <c r="KK142" s="432" t="str">
        <f t="shared" ref="KK142:KS142" si="521">IFERROR(IF(AND(KK$22&gt;=$M142,KK$22&lt;=$N142),"",IF(KK$22=WORKDAY($N142,1),$A142,"")),"")</f>
        <v/>
      </c>
      <c r="KL142" s="432" t="str">
        <f t="shared" si="521"/>
        <v/>
      </c>
      <c r="KM142" s="432" t="str">
        <f t="shared" si="521"/>
        <v/>
      </c>
      <c r="KN142" s="432" t="str">
        <f t="shared" si="521"/>
        <v/>
      </c>
      <c r="KO142" s="432" t="str">
        <f t="shared" si="521"/>
        <v/>
      </c>
      <c r="KP142" s="432" t="str">
        <f t="shared" si="521"/>
        <v/>
      </c>
      <c r="KQ142" s="432" t="str">
        <f t="shared" si="521"/>
        <v/>
      </c>
      <c r="KR142" s="432" t="str">
        <f t="shared" si="521"/>
        <v/>
      </c>
      <c r="KS142" s="432" t="str">
        <f t="shared" si="521"/>
        <v/>
      </c>
      <c r="KT142" s="432" t="str">
        <f t="shared" si="509"/>
        <v/>
      </c>
      <c r="KU142" s="432" t="str">
        <f t="shared" si="509"/>
        <v/>
      </c>
      <c r="KV142" s="432" t="str">
        <f t="shared" si="509"/>
        <v/>
      </c>
      <c r="KW142" s="432" t="str">
        <f t="shared" si="509"/>
        <v/>
      </c>
      <c r="KX142" s="432" t="str">
        <f t="shared" si="509"/>
        <v/>
      </c>
      <c r="KY142" s="432" t="str">
        <f t="shared" si="509"/>
        <v/>
      </c>
      <c r="KZ142" s="432" t="str">
        <f t="shared" si="509"/>
        <v/>
      </c>
      <c r="LA142" s="432" t="str">
        <f t="shared" si="509"/>
        <v/>
      </c>
      <c r="LB142" s="432" t="str">
        <f t="shared" si="509"/>
        <v/>
      </c>
      <c r="LC142" s="432" t="str">
        <f t="shared" si="509"/>
        <v/>
      </c>
      <c r="LD142" s="432" t="str">
        <f t="shared" si="509"/>
        <v/>
      </c>
      <c r="LE142" s="432" t="str">
        <f t="shared" si="509"/>
        <v/>
      </c>
      <c r="LF142" s="432" t="str">
        <f t="shared" si="509"/>
        <v/>
      </c>
      <c r="LG142" s="432" t="str">
        <f t="shared" si="509"/>
        <v/>
      </c>
      <c r="LH142" s="432" t="str">
        <f t="shared" si="509"/>
        <v/>
      </c>
      <c r="LI142" s="432" t="str">
        <f t="shared" si="509"/>
        <v/>
      </c>
      <c r="LJ142" s="432" t="str">
        <f t="shared" si="499"/>
        <v/>
      </c>
      <c r="LK142" s="432" t="str">
        <f t="shared" si="499"/>
        <v/>
      </c>
      <c r="LL142" s="432" t="str">
        <f t="shared" si="499"/>
        <v/>
      </c>
      <c r="LM142" s="432" t="str">
        <f t="shared" si="499"/>
        <v/>
      </c>
      <c r="LN142" s="432" t="str">
        <f t="shared" si="499"/>
        <v/>
      </c>
      <c r="LO142" s="432" t="str">
        <f t="shared" si="499"/>
        <v/>
      </c>
      <c r="LP142" s="432" t="str">
        <f t="shared" si="499"/>
        <v/>
      </c>
      <c r="LQ142" s="432" t="str">
        <f t="shared" si="499"/>
        <v/>
      </c>
      <c r="LR142" s="432" t="str">
        <f t="shared" si="499"/>
        <v/>
      </c>
      <c r="LS142" s="432" t="str">
        <f t="shared" si="499"/>
        <v/>
      </c>
      <c r="LT142" s="432" t="str">
        <f t="shared" si="499"/>
        <v/>
      </c>
      <c r="LU142" s="432" t="str">
        <f t="shared" si="499"/>
        <v/>
      </c>
      <c r="LV142" s="432" t="str">
        <f t="shared" si="499"/>
        <v/>
      </c>
      <c r="LW142" s="432" t="str">
        <f t="shared" si="499"/>
        <v/>
      </c>
      <c r="LX142" s="432" t="str">
        <f t="shared" si="500"/>
        <v/>
      </c>
      <c r="LY142" s="432" t="str">
        <f t="shared" si="500"/>
        <v/>
      </c>
      <c r="LZ142" s="432" t="str">
        <f t="shared" si="500"/>
        <v/>
      </c>
      <c r="MA142" s="432" t="str">
        <f t="shared" si="500"/>
        <v/>
      </c>
      <c r="MB142" s="432" t="str">
        <f t="shared" si="500"/>
        <v/>
      </c>
      <c r="MC142" s="432" t="str">
        <f t="shared" si="500"/>
        <v/>
      </c>
      <c r="MD142" s="432" t="str">
        <f t="shared" si="516"/>
        <v/>
      </c>
      <c r="ME142" s="432" t="str">
        <f t="shared" si="516"/>
        <v/>
      </c>
      <c r="MF142" s="432" t="str">
        <f t="shared" si="516"/>
        <v/>
      </c>
      <c r="MG142" s="432" t="str">
        <f t="shared" si="516"/>
        <v/>
      </c>
      <c r="MH142" s="432" t="str">
        <f t="shared" si="516"/>
        <v/>
      </c>
      <c r="MI142" s="432" t="str">
        <f t="shared" si="516"/>
        <v/>
      </c>
      <c r="MJ142" s="432" t="str">
        <f t="shared" si="516"/>
        <v/>
      </c>
      <c r="MK142" s="432" t="str">
        <f t="shared" si="516"/>
        <v/>
      </c>
      <c r="ML142" s="432" t="str">
        <f t="shared" si="516"/>
        <v/>
      </c>
      <c r="MM142" s="432" t="str">
        <f t="shared" si="516"/>
        <v/>
      </c>
      <c r="MN142" s="432" t="str">
        <f t="shared" si="516"/>
        <v/>
      </c>
      <c r="MO142" s="432" t="str">
        <f t="shared" si="516"/>
        <v/>
      </c>
      <c r="MP142" s="432" t="str">
        <f t="shared" si="516"/>
        <v/>
      </c>
      <c r="MQ142" s="432" t="str">
        <f t="shared" si="516"/>
        <v/>
      </c>
      <c r="MR142" s="432" t="str">
        <f t="shared" si="516"/>
        <v/>
      </c>
      <c r="MS142" s="432" t="str">
        <f t="shared" si="516"/>
        <v/>
      </c>
      <c r="MT142" s="432" t="str">
        <f t="shared" si="512"/>
        <v/>
      </c>
      <c r="MU142" s="432" t="str">
        <f t="shared" si="512"/>
        <v/>
      </c>
      <c r="MV142" s="432" t="str">
        <f t="shared" si="512"/>
        <v/>
      </c>
      <c r="MW142" s="432" t="str">
        <f t="shared" si="512"/>
        <v/>
      </c>
      <c r="MX142" s="432" t="str">
        <f t="shared" si="512"/>
        <v/>
      </c>
      <c r="MY142" s="432" t="str">
        <f t="shared" si="512"/>
        <v/>
      </c>
      <c r="MZ142" s="432" t="str">
        <f t="shared" si="512"/>
        <v/>
      </c>
      <c r="NA142" s="432" t="str">
        <f t="shared" si="512"/>
        <v/>
      </c>
      <c r="NB142" s="432" t="str">
        <f t="shared" si="512"/>
        <v/>
      </c>
      <c r="NC142" s="432" t="str">
        <f t="shared" si="512"/>
        <v/>
      </c>
      <c r="ND142" s="432" t="str">
        <f t="shared" si="512"/>
        <v/>
      </c>
      <c r="NE142" s="432" t="str">
        <f t="shared" si="512"/>
        <v/>
      </c>
      <c r="NF142" s="432" t="str">
        <f t="shared" si="512"/>
        <v/>
      </c>
      <c r="NG142" s="432" t="str">
        <f t="shared" si="512"/>
        <v/>
      </c>
      <c r="NH142" s="432" t="str">
        <f t="shared" si="512"/>
        <v/>
      </c>
      <c r="NI142" s="432" t="str">
        <f t="shared" si="518"/>
        <v/>
      </c>
      <c r="NJ142" s="432" t="str">
        <f t="shared" si="518"/>
        <v/>
      </c>
      <c r="NK142" s="432" t="str">
        <f t="shared" si="518"/>
        <v/>
      </c>
      <c r="NL142" s="432" t="str">
        <f t="shared" si="518"/>
        <v/>
      </c>
      <c r="NM142" s="432" t="str">
        <f t="shared" si="518"/>
        <v/>
      </c>
      <c r="NN142" s="432" t="str">
        <f t="shared" si="518"/>
        <v/>
      </c>
      <c r="NO142" s="432" t="str">
        <f t="shared" si="518"/>
        <v/>
      </c>
      <c r="NP142" s="432" t="str">
        <f t="shared" si="518"/>
        <v/>
      </c>
      <c r="NQ142" s="432" t="str">
        <f t="shared" si="518"/>
        <v/>
      </c>
      <c r="NR142" s="432" t="str">
        <f t="shared" si="518"/>
        <v/>
      </c>
      <c r="NS142" s="432" t="str">
        <f t="shared" si="518"/>
        <v/>
      </c>
      <c r="NT142" s="432" t="str">
        <f t="shared" si="518"/>
        <v/>
      </c>
      <c r="NU142" s="432" t="str">
        <f t="shared" si="518"/>
        <v/>
      </c>
      <c r="NV142" s="432" t="str">
        <f t="shared" si="518"/>
        <v/>
      </c>
      <c r="NW142" s="432" t="str">
        <f t="shared" si="503"/>
        <v/>
      </c>
      <c r="NX142" s="432" t="str">
        <f t="shared" si="503"/>
        <v/>
      </c>
      <c r="NY142" s="432" t="str">
        <f t="shared" si="503"/>
        <v/>
      </c>
      <c r="NZ142" s="432" t="str">
        <f t="shared" si="503"/>
        <v/>
      </c>
      <c r="OA142" s="432" t="str">
        <f t="shared" si="503"/>
        <v/>
      </c>
      <c r="OB142" s="432" t="str">
        <f t="shared" si="503"/>
        <v/>
      </c>
      <c r="OC142" s="432" t="str">
        <f t="shared" si="503"/>
        <v/>
      </c>
      <c r="OD142" s="432" t="str">
        <f t="shared" si="503"/>
        <v/>
      </c>
      <c r="OE142" s="432" t="str">
        <f t="shared" si="503"/>
        <v/>
      </c>
      <c r="OF142" s="432" t="str">
        <f t="shared" si="493"/>
        <v/>
      </c>
      <c r="OG142" s="432" t="str">
        <f t="shared" si="494"/>
        <v/>
      </c>
      <c r="OH142" s="432" t="str">
        <f t="shared" si="453"/>
        <v/>
      </c>
      <c r="OI142" s="432" t="str">
        <f t="shared" si="453"/>
        <v/>
      </c>
      <c r="OJ142" s="432" t="str">
        <f t="shared" si="453"/>
        <v/>
      </c>
      <c r="OK142" s="432" t="str">
        <f t="shared" si="453"/>
        <v/>
      </c>
      <c r="OL142" s="432" t="str">
        <f t="shared" si="453"/>
        <v/>
      </c>
      <c r="OM142" s="432" t="str">
        <f t="shared" si="453"/>
        <v/>
      </c>
      <c r="ON142" s="432" t="str">
        <f t="shared" si="453"/>
        <v/>
      </c>
      <c r="OO142" s="432" t="str">
        <f t="shared" si="453"/>
        <v/>
      </c>
      <c r="OP142" s="432" t="str">
        <f t="shared" si="453"/>
        <v/>
      </c>
      <c r="OQ142" s="432" t="str">
        <f t="shared" si="453"/>
        <v/>
      </c>
      <c r="OR142" s="432" t="str">
        <f t="shared" si="453"/>
        <v/>
      </c>
      <c r="OS142" s="432" t="str">
        <f t="shared" si="453"/>
        <v/>
      </c>
      <c r="OT142" s="432" t="str">
        <f t="shared" si="453"/>
        <v/>
      </c>
      <c r="OU142" s="432" t="str">
        <f t="shared" si="453"/>
        <v/>
      </c>
      <c r="OV142" s="432" t="str">
        <f t="shared" si="453"/>
        <v/>
      </c>
      <c r="OW142" s="432" t="str">
        <f t="shared" si="453"/>
        <v/>
      </c>
      <c r="OX142" s="432" t="str">
        <f t="shared" si="448"/>
        <v/>
      </c>
      <c r="OY142" s="432" t="str">
        <f t="shared" si="448"/>
        <v/>
      </c>
      <c r="OZ142" s="432" t="str">
        <f t="shared" si="448"/>
        <v/>
      </c>
      <c r="PA142" s="432" t="str">
        <f t="shared" si="448"/>
        <v/>
      </c>
      <c r="PB142" s="432" t="str">
        <f t="shared" si="448"/>
        <v/>
      </c>
      <c r="PC142" s="432" t="str">
        <f t="shared" si="448"/>
        <v/>
      </c>
      <c r="PD142" s="432" t="str">
        <f t="shared" si="448"/>
        <v/>
      </c>
      <c r="PE142" s="432" t="str">
        <f t="shared" si="448"/>
        <v/>
      </c>
    </row>
    <row r="143" spans="1:421" ht="15.6">
      <c r="A143" s="541"/>
      <c r="B143" s="542"/>
      <c r="C143" s="947"/>
      <c r="D143" s="542"/>
      <c r="E143" s="546"/>
      <c r="F143" s="542"/>
      <c r="G143" s="543"/>
      <c r="H143" s="544"/>
      <c r="I143" s="545"/>
      <c r="J143" s="546"/>
      <c r="K143" s="546" t="str">
        <f t="shared" si="284"/>
        <v/>
      </c>
      <c r="L143" s="547" t="str">
        <f t="shared" si="285"/>
        <v/>
      </c>
      <c r="M143" s="951" t="str">
        <f t="shared" si="405"/>
        <v/>
      </c>
      <c r="N143" s="951" t="str">
        <f t="shared" si="286"/>
        <v/>
      </c>
      <c r="O143" s="1486"/>
      <c r="P143" s="1486"/>
      <c r="Q143" s="98"/>
      <c r="R143" s="167" t="str">
        <f t="shared" si="287"/>
        <v/>
      </c>
      <c r="S143" s="167" t="str">
        <f t="shared" si="288"/>
        <v/>
      </c>
      <c r="T143" s="167" t="str">
        <f t="shared" si="289"/>
        <v/>
      </c>
      <c r="U143" s="167" t="str">
        <f t="shared" si="290"/>
        <v/>
      </c>
      <c r="V143" s="85" t="s">
        <v>744</v>
      </c>
      <c r="W143" s="450">
        <v>19</v>
      </c>
      <c r="X143" s="167" t="str">
        <f t="shared" si="291"/>
        <v/>
      </c>
      <c r="Y143" s="167" t="str">
        <f t="shared" si="292"/>
        <v/>
      </c>
      <c r="Z143" s="167" t="str">
        <f t="shared" si="293"/>
        <v/>
      </c>
      <c r="AW143" s="432" t="str">
        <f t="shared" si="467"/>
        <v/>
      </c>
      <c r="AX143" s="432" t="str">
        <f t="shared" si="467"/>
        <v/>
      </c>
      <c r="AY143" s="432" t="str">
        <f t="shared" si="467"/>
        <v/>
      </c>
      <c r="AZ143" s="432" t="str">
        <f t="shared" si="467"/>
        <v/>
      </c>
      <c r="BA143" s="432" t="str">
        <f t="shared" si="467"/>
        <v/>
      </c>
      <c r="BB143" s="432" t="str">
        <f t="shared" si="467"/>
        <v/>
      </c>
      <c r="BC143" s="432" t="str">
        <f t="shared" si="467"/>
        <v/>
      </c>
      <c r="BD143" s="432" t="str">
        <f t="shared" si="467"/>
        <v/>
      </c>
      <c r="BE143" s="432" t="str">
        <f t="shared" si="467"/>
        <v/>
      </c>
      <c r="BF143" s="432" t="str">
        <f t="shared" si="467"/>
        <v/>
      </c>
      <c r="BG143" s="432" t="str">
        <f t="shared" si="467"/>
        <v/>
      </c>
      <c r="BH143" s="432" t="str">
        <f t="shared" si="467"/>
        <v/>
      </c>
      <c r="BI143" s="432" t="str">
        <f t="shared" si="467"/>
        <v/>
      </c>
      <c r="BJ143" s="432" t="str">
        <f t="shared" si="467"/>
        <v/>
      </c>
      <c r="BK143" s="432" t="str">
        <f t="shared" si="467"/>
        <v/>
      </c>
      <c r="BL143" s="432" t="str">
        <f t="shared" si="467"/>
        <v/>
      </c>
      <c r="BM143" s="432" t="str">
        <f t="shared" si="455"/>
        <v/>
      </c>
      <c r="BN143" s="432" t="str">
        <f t="shared" si="455"/>
        <v/>
      </c>
      <c r="BO143" s="432" t="str">
        <f t="shared" si="455"/>
        <v/>
      </c>
      <c r="BP143" s="432" t="str">
        <f t="shared" si="455"/>
        <v/>
      </c>
      <c r="BQ143" s="432" t="str">
        <f t="shared" si="455"/>
        <v/>
      </c>
      <c r="BR143" s="432" t="str">
        <f t="shared" si="455"/>
        <v/>
      </c>
      <c r="BS143" s="432" t="str">
        <f t="shared" si="455"/>
        <v/>
      </c>
      <c r="BT143" s="432" t="str">
        <f t="shared" si="455"/>
        <v/>
      </c>
      <c r="BU143" s="432" t="str">
        <f t="shared" si="455"/>
        <v/>
      </c>
      <c r="BV143" s="432" t="str">
        <f t="shared" si="455"/>
        <v/>
      </c>
      <c r="BW143" s="432" t="str">
        <f t="shared" si="455"/>
        <v/>
      </c>
      <c r="BX143" s="432" t="str">
        <f t="shared" si="455"/>
        <v/>
      </c>
      <c r="BY143" s="432" t="str">
        <f t="shared" si="455"/>
        <v/>
      </c>
      <c r="BZ143" s="432" t="str">
        <f t="shared" si="455"/>
        <v/>
      </c>
      <c r="CA143" s="432" t="str">
        <f t="shared" si="455"/>
        <v/>
      </c>
      <c r="CB143" s="432" t="str">
        <f t="shared" si="484"/>
        <v/>
      </c>
      <c r="CC143" s="432" t="str">
        <f t="shared" si="484"/>
        <v/>
      </c>
      <c r="CD143" s="432" t="str">
        <f t="shared" si="484"/>
        <v/>
      </c>
      <c r="CE143" s="432" t="str">
        <f t="shared" si="484"/>
        <v/>
      </c>
      <c r="CF143" s="432" t="str">
        <f t="shared" si="484"/>
        <v/>
      </c>
      <c r="CG143" s="432" t="str">
        <f t="shared" si="484"/>
        <v/>
      </c>
      <c r="CH143" s="432" t="str">
        <f t="shared" si="484"/>
        <v/>
      </c>
      <c r="CI143" s="432" t="str">
        <f t="shared" si="484"/>
        <v/>
      </c>
      <c r="CJ143" s="432" t="str">
        <f t="shared" si="484"/>
        <v/>
      </c>
      <c r="CK143" s="432" t="str">
        <f t="shared" si="484"/>
        <v/>
      </c>
      <c r="CL143" s="432" t="str">
        <f t="shared" si="484"/>
        <v/>
      </c>
      <c r="CM143" s="432" t="str">
        <f t="shared" si="484"/>
        <v/>
      </c>
      <c r="CN143" s="432" t="str">
        <f t="shared" si="484"/>
        <v/>
      </c>
      <c r="CO143" s="432" t="str">
        <f t="shared" si="484"/>
        <v/>
      </c>
      <c r="CP143" s="432" t="str">
        <f t="shared" si="484"/>
        <v/>
      </c>
      <c r="CQ143" s="432" t="str">
        <f t="shared" si="484"/>
        <v/>
      </c>
      <c r="CR143" s="432" t="str">
        <f t="shared" si="478"/>
        <v/>
      </c>
      <c r="CS143" s="432" t="str">
        <f t="shared" si="478"/>
        <v/>
      </c>
      <c r="CT143" s="432" t="str">
        <f t="shared" si="478"/>
        <v/>
      </c>
      <c r="CU143" s="432" t="str">
        <f t="shared" si="478"/>
        <v/>
      </c>
      <c r="CV143" s="432" t="str">
        <f t="shared" si="478"/>
        <v/>
      </c>
      <c r="CW143" s="432" t="str">
        <f t="shared" si="478"/>
        <v/>
      </c>
      <c r="CX143" s="432" t="str">
        <f t="shared" si="478"/>
        <v/>
      </c>
      <c r="CY143" s="432" t="str">
        <f t="shared" si="478"/>
        <v/>
      </c>
      <c r="CZ143" s="432" t="str">
        <f t="shared" si="478"/>
        <v/>
      </c>
      <c r="DA143" s="432" t="str">
        <f t="shared" si="478"/>
        <v/>
      </c>
      <c r="DB143" s="432" t="str">
        <f t="shared" si="478"/>
        <v/>
      </c>
      <c r="DC143" s="432" t="str">
        <f t="shared" si="478"/>
        <v/>
      </c>
      <c r="DD143" s="432" t="str">
        <f t="shared" si="478"/>
        <v/>
      </c>
      <c r="DE143" s="432" t="str">
        <f t="shared" si="478"/>
        <v/>
      </c>
      <c r="DF143" s="432" t="str">
        <f t="shared" si="478"/>
        <v/>
      </c>
      <c r="DG143" s="432" t="str">
        <f t="shared" si="495"/>
        <v/>
      </c>
      <c r="DH143" s="432" t="str">
        <f t="shared" si="495"/>
        <v/>
      </c>
      <c r="DI143" s="432" t="str">
        <f t="shared" si="495"/>
        <v/>
      </c>
      <c r="DJ143" s="432" t="str">
        <f t="shared" si="495"/>
        <v/>
      </c>
      <c r="DK143" s="432" t="str">
        <f t="shared" si="495"/>
        <v/>
      </c>
      <c r="DL143" s="432" t="str">
        <f t="shared" si="495"/>
        <v/>
      </c>
      <c r="DM143" s="432" t="str">
        <f t="shared" si="495"/>
        <v/>
      </c>
      <c r="DN143" s="432" t="str">
        <f t="shared" si="495"/>
        <v/>
      </c>
      <c r="DO143" s="432" t="str">
        <f t="shared" si="495"/>
        <v/>
      </c>
      <c r="DP143" s="432" t="str">
        <f t="shared" si="495"/>
        <v/>
      </c>
      <c r="DQ143" s="432" t="str">
        <f t="shared" si="495"/>
        <v/>
      </c>
      <c r="DR143" s="432" t="str">
        <f t="shared" si="495"/>
        <v/>
      </c>
      <c r="DS143" s="432" t="str">
        <f t="shared" si="495"/>
        <v/>
      </c>
      <c r="DT143" s="432" t="str">
        <f t="shared" si="495"/>
        <v/>
      </c>
      <c r="DU143" s="432" t="str">
        <f t="shared" si="495"/>
        <v/>
      </c>
      <c r="DV143" s="432" t="str">
        <f t="shared" si="495"/>
        <v/>
      </c>
      <c r="DW143" s="432" t="str">
        <f t="shared" si="486"/>
        <v/>
      </c>
      <c r="DX143" s="432" t="str">
        <f t="shared" si="486"/>
        <v/>
      </c>
      <c r="DY143" s="432" t="str">
        <f t="shared" si="486"/>
        <v/>
      </c>
      <c r="DZ143" s="432" t="str">
        <f t="shared" si="486"/>
        <v/>
      </c>
      <c r="EA143" s="432" t="str">
        <f t="shared" si="486"/>
        <v/>
      </c>
      <c r="EB143" s="432" t="str">
        <f t="shared" si="486"/>
        <v/>
      </c>
      <c r="EC143" s="432" t="str">
        <f t="shared" si="486"/>
        <v/>
      </c>
      <c r="ED143" s="432" t="str">
        <f t="shared" si="486"/>
        <v/>
      </c>
      <c r="EE143" s="432" t="str">
        <f t="shared" si="486"/>
        <v/>
      </c>
      <c r="EF143" s="432" t="str">
        <f t="shared" si="486"/>
        <v/>
      </c>
      <c r="EG143" s="432" t="str">
        <f t="shared" si="486"/>
        <v/>
      </c>
      <c r="EH143" s="432" t="str">
        <f t="shared" si="486"/>
        <v/>
      </c>
      <c r="EI143" s="432" t="str">
        <f t="shared" si="486"/>
        <v/>
      </c>
      <c r="EJ143" s="432" t="str">
        <f t="shared" si="486"/>
        <v/>
      </c>
      <c r="EK143" s="432" t="str">
        <f t="shared" si="486"/>
        <v/>
      </c>
      <c r="EL143" s="432" t="str">
        <f t="shared" si="517"/>
        <v/>
      </c>
      <c r="EM143" s="432" t="str">
        <f t="shared" si="517"/>
        <v/>
      </c>
      <c r="EN143" s="432" t="str">
        <f t="shared" si="517"/>
        <v/>
      </c>
      <c r="EO143" s="432" t="str">
        <f t="shared" si="517"/>
        <v/>
      </c>
      <c r="EP143" s="432" t="str">
        <f t="shared" si="517"/>
        <v/>
      </c>
      <c r="EQ143" s="432" t="str">
        <f t="shared" si="517"/>
        <v/>
      </c>
      <c r="ER143" s="432" t="str">
        <f t="shared" si="517"/>
        <v/>
      </c>
      <c r="ES143" s="432" t="str">
        <f t="shared" si="517"/>
        <v/>
      </c>
      <c r="ET143" s="432" t="str">
        <f t="shared" si="517"/>
        <v/>
      </c>
      <c r="EU143" s="432" t="str">
        <f t="shared" si="517"/>
        <v/>
      </c>
      <c r="EV143" s="432" t="str">
        <f t="shared" si="517"/>
        <v/>
      </c>
      <c r="EW143" s="432" t="str">
        <f t="shared" si="517"/>
        <v/>
      </c>
      <c r="EX143" s="432" t="str">
        <f t="shared" si="517"/>
        <v/>
      </c>
      <c r="EY143" s="432" t="str">
        <f t="shared" si="517"/>
        <v/>
      </c>
      <c r="EZ143" s="432" t="str">
        <f t="shared" si="517"/>
        <v/>
      </c>
      <c r="FA143" s="432" t="str">
        <f t="shared" si="517"/>
        <v/>
      </c>
      <c r="FB143" s="432" t="str">
        <f t="shared" si="515"/>
        <v/>
      </c>
      <c r="FC143" s="432" t="str">
        <f t="shared" si="515"/>
        <v/>
      </c>
      <c r="FD143" s="432" t="str">
        <f t="shared" si="515"/>
        <v/>
      </c>
      <c r="FE143" s="432" t="str">
        <f t="shared" si="515"/>
        <v/>
      </c>
      <c r="FF143" s="432" t="str">
        <f t="shared" si="515"/>
        <v/>
      </c>
      <c r="FG143" s="432" t="str">
        <f t="shared" si="515"/>
        <v/>
      </c>
      <c r="FH143" s="432" t="str">
        <f t="shared" si="515"/>
        <v/>
      </c>
      <c r="FI143" s="432" t="str">
        <f t="shared" si="511"/>
        <v/>
      </c>
      <c r="FJ143" s="432" t="str">
        <f t="shared" si="505"/>
        <v/>
      </c>
      <c r="FK143" s="432" t="str">
        <f t="shared" si="505"/>
        <v/>
      </c>
      <c r="FL143" s="432" t="str">
        <f t="shared" si="505"/>
        <v/>
      </c>
      <c r="FM143" s="432" t="str">
        <f t="shared" si="505"/>
        <v/>
      </c>
      <c r="FN143" s="432" t="str">
        <f t="shared" si="505"/>
        <v/>
      </c>
      <c r="FO143" s="432" t="str">
        <f t="shared" si="505"/>
        <v/>
      </c>
      <c r="FP143" s="432" t="str">
        <f t="shared" si="505"/>
        <v/>
      </c>
      <c r="FQ143" s="432" t="str">
        <f t="shared" si="505"/>
        <v/>
      </c>
      <c r="FR143" s="432" t="str">
        <f t="shared" si="505"/>
        <v/>
      </c>
      <c r="FS143" s="432" t="str">
        <f t="shared" si="505"/>
        <v/>
      </c>
      <c r="FT143" s="432" t="str">
        <f t="shared" si="505"/>
        <v/>
      </c>
      <c r="FU143" s="432" t="str">
        <f t="shared" si="505"/>
        <v/>
      </c>
      <c r="FV143" s="432" t="str">
        <f t="shared" si="505"/>
        <v/>
      </c>
      <c r="FW143" s="432" t="str">
        <f t="shared" si="505"/>
        <v/>
      </c>
      <c r="FX143" s="432" t="str">
        <f t="shared" si="506"/>
        <v/>
      </c>
      <c r="FY143" s="432" t="str">
        <f t="shared" si="506"/>
        <v/>
      </c>
      <c r="FZ143" s="432" t="str">
        <f t="shared" si="506"/>
        <v/>
      </c>
      <c r="GA143" s="432" t="str">
        <f t="shared" si="506"/>
        <v/>
      </c>
      <c r="GB143" s="432" t="str">
        <f t="shared" si="506"/>
        <v/>
      </c>
      <c r="GC143" s="432" t="str">
        <f t="shared" si="506"/>
        <v/>
      </c>
      <c r="GD143" s="432" t="str">
        <f t="shared" si="506"/>
        <v/>
      </c>
      <c r="GE143" s="432" t="str">
        <f t="shared" si="506"/>
        <v/>
      </c>
      <c r="GF143" s="432" t="str">
        <f t="shared" si="506"/>
        <v/>
      </c>
      <c r="GG143" s="432" t="str">
        <f t="shared" si="506"/>
        <v/>
      </c>
      <c r="GH143" s="432" t="str">
        <f t="shared" si="506"/>
        <v/>
      </c>
      <c r="GI143" s="432" t="str">
        <f t="shared" si="506"/>
        <v/>
      </c>
      <c r="GJ143" s="432" t="str">
        <f t="shared" si="506"/>
        <v/>
      </c>
      <c r="GK143" s="432" t="str">
        <f t="shared" si="506"/>
        <v/>
      </c>
      <c r="GL143" s="432" t="str">
        <f t="shared" si="506"/>
        <v/>
      </c>
      <c r="GM143" s="432" t="str">
        <f t="shared" si="506"/>
        <v/>
      </c>
      <c r="GN143" s="432" t="str">
        <f t="shared" si="497"/>
        <v/>
      </c>
      <c r="GO143" s="432" t="str">
        <f t="shared" si="497"/>
        <v/>
      </c>
      <c r="GP143" s="432" t="str">
        <f t="shared" si="497"/>
        <v/>
      </c>
      <c r="GQ143" s="432" t="str">
        <f t="shared" si="497"/>
        <v/>
      </c>
      <c r="GR143" s="432" t="str">
        <f t="shared" si="497"/>
        <v/>
      </c>
      <c r="GS143" s="432" t="str">
        <f t="shared" si="497"/>
        <v/>
      </c>
      <c r="GT143" s="432" t="str">
        <f t="shared" si="497"/>
        <v/>
      </c>
      <c r="GU143" s="432" t="str">
        <f t="shared" si="497"/>
        <v/>
      </c>
      <c r="GV143" s="432" t="str">
        <f t="shared" si="497"/>
        <v/>
      </c>
      <c r="GW143" s="432" t="str">
        <f t="shared" si="421"/>
        <v/>
      </c>
      <c r="GX143" s="432" t="str">
        <f t="shared" si="421"/>
        <v/>
      </c>
      <c r="GY143" s="432" t="str">
        <f t="shared" si="421"/>
        <v/>
      </c>
      <c r="GZ143" s="432" t="str">
        <f t="shared" si="421"/>
        <v/>
      </c>
      <c r="HA143" s="432" t="str">
        <f t="shared" si="421"/>
        <v/>
      </c>
      <c r="HB143" s="432" t="str">
        <f t="shared" si="421"/>
        <v/>
      </c>
      <c r="HC143" s="432" t="str">
        <f t="shared" ref="HC143:HG144" si="522">IFERROR(IF(AND(HC$22&gt;=$M143,HC$22&lt;=$N143),"",IF(HC$22=WORKDAY($N143,1),$A143,"")),"")</f>
        <v/>
      </c>
      <c r="HD143" s="432" t="str">
        <f t="shared" si="522"/>
        <v/>
      </c>
      <c r="HE143" s="432" t="str">
        <f t="shared" si="522"/>
        <v/>
      </c>
      <c r="HF143" s="432" t="str">
        <f t="shared" si="522"/>
        <v/>
      </c>
      <c r="HG143" s="432" t="str">
        <f t="shared" si="522"/>
        <v/>
      </c>
      <c r="HH143" s="432" t="str">
        <f t="shared" ref="HH143:HW144" si="523">IFERROR(IF(AND(HH$22&gt;=$M143,HH$22&lt;=$N143),"",IF(HH$22=WORKDAY($N143,1),$A143,"")),"")</f>
        <v/>
      </c>
      <c r="HI143" s="432" t="str">
        <f t="shared" si="523"/>
        <v/>
      </c>
      <c r="HJ143" s="432" t="str">
        <f t="shared" si="523"/>
        <v/>
      </c>
      <c r="HK143" s="432" t="str">
        <f t="shared" si="523"/>
        <v/>
      </c>
      <c r="HL143" s="432" t="str">
        <f t="shared" si="523"/>
        <v/>
      </c>
      <c r="HM143" s="432" t="str">
        <f t="shared" si="523"/>
        <v/>
      </c>
      <c r="HN143" s="432" t="str">
        <f t="shared" si="523"/>
        <v/>
      </c>
      <c r="HO143" s="432" t="str">
        <f t="shared" si="523"/>
        <v/>
      </c>
      <c r="HP143" s="432" t="str">
        <f t="shared" si="523"/>
        <v/>
      </c>
      <c r="HQ143" s="432" t="str">
        <f t="shared" si="523"/>
        <v/>
      </c>
      <c r="HR143" s="432" t="str">
        <f t="shared" si="523"/>
        <v/>
      </c>
      <c r="HS143" s="432" t="str">
        <f t="shared" si="523"/>
        <v/>
      </c>
      <c r="HT143" s="432" t="str">
        <f t="shared" si="523"/>
        <v/>
      </c>
      <c r="HU143" s="432" t="str">
        <f t="shared" si="523"/>
        <v/>
      </c>
      <c r="HV143" s="432" t="str">
        <f t="shared" si="523"/>
        <v/>
      </c>
      <c r="HW143" s="432" t="str">
        <f t="shared" si="523"/>
        <v/>
      </c>
      <c r="HX143" s="432" t="str">
        <f t="shared" si="520"/>
        <v/>
      </c>
      <c r="HY143" s="432" t="str">
        <f t="shared" si="520"/>
        <v/>
      </c>
      <c r="HZ143" s="432" t="str">
        <f t="shared" si="520"/>
        <v/>
      </c>
      <c r="IA143" s="432" t="str">
        <f t="shared" si="520"/>
        <v/>
      </c>
      <c r="IB143" s="432" t="str">
        <f t="shared" si="520"/>
        <v/>
      </c>
      <c r="IC143" s="432" t="str">
        <f t="shared" si="520"/>
        <v/>
      </c>
      <c r="ID143" s="432" t="str">
        <f t="shared" si="476"/>
        <v/>
      </c>
      <c r="IE143" s="432" t="str">
        <f t="shared" si="469"/>
        <v/>
      </c>
      <c r="IF143" s="432" t="str">
        <f t="shared" si="469"/>
        <v/>
      </c>
      <c r="IG143" s="432" t="str">
        <f t="shared" si="469"/>
        <v/>
      </c>
      <c r="IH143" s="432" t="str">
        <f t="shared" si="469"/>
        <v/>
      </c>
      <c r="II143" s="432" t="str">
        <f t="shared" si="469"/>
        <v/>
      </c>
      <c r="IJ143" s="432" t="str">
        <f t="shared" si="469"/>
        <v/>
      </c>
      <c r="IK143" s="432" t="str">
        <f t="shared" si="469"/>
        <v/>
      </c>
      <c r="IL143" s="432" t="str">
        <f t="shared" si="469"/>
        <v/>
      </c>
      <c r="IM143" s="432" t="str">
        <f t="shared" si="469"/>
        <v/>
      </c>
      <c r="IN143" s="432" t="str">
        <f t="shared" si="469"/>
        <v/>
      </c>
      <c r="IO143" s="432" t="str">
        <f t="shared" si="469"/>
        <v/>
      </c>
      <c r="IP143" s="432" t="str">
        <f t="shared" si="469"/>
        <v/>
      </c>
      <c r="IQ143" s="432" t="str">
        <f t="shared" si="469"/>
        <v/>
      </c>
      <c r="IR143" s="432" t="str">
        <f t="shared" si="469"/>
        <v/>
      </c>
      <c r="IS143" s="432" t="str">
        <f t="shared" si="469"/>
        <v/>
      </c>
      <c r="IT143" s="432" t="str">
        <f t="shared" si="507"/>
        <v/>
      </c>
      <c r="IU143" s="432" t="str">
        <f t="shared" si="507"/>
        <v/>
      </c>
      <c r="IV143" s="432" t="str">
        <f t="shared" si="507"/>
        <v/>
      </c>
      <c r="IW143" s="432" t="str">
        <f t="shared" si="507"/>
        <v/>
      </c>
      <c r="IX143" s="432" t="str">
        <f t="shared" si="507"/>
        <v/>
      </c>
      <c r="IY143" s="432" t="str">
        <f t="shared" si="507"/>
        <v/>
      </c>
      <c r="IZ143" s="432" t="str">
        <f t="shared" si="508"/>
        <v/>
      </c>
      <c r="JA143" s="432" t="str">
        <f t="shared" si="508"/>
        <v/>
      </c>
      <c r="JB143" s="432" t="str">
        <f t="shared" si="508"/>
        <v/>
      </c>
      <c r="JC143" s="432" t="str">
        <f t="shared" si="491"/>
        <v/>
      </c>
      <c r="JD143" s="432" t="str">
        <f t="shared" si="491"/>
        <v/>
      </c>
      <c r="JE143" s="432" t="str">
        <f t="shared" si="491"/>
        <v/>
      </c>
      <c r="JF143" s="432" t="str">
        <f t="shared" si="491"/>
        <v/>
      </c>
      <c r="JG143" s="432" t="str">
        <f t="shared" si="491"/>
        <v/>
      </c>
      <c r="JH143" s="432" t="str">
        <f t="shared" si="491"/>
        <v/>
      </c>
      <c r="JI143" s="432" t="str">
        <f t="shared" si="491"/>
        <v/>
      </c>
      <c r="JJ143" s="432" t="str">
        <f t="shared" si="491"/>
        <v/>
      </c>
      <c r="JK143" s="432" t="str">
        <f t="shared" si="491"/>
        <v/>
      </c>
      <c r="JL143" s="432" t="str">
        <f t="shared" si="491"/>
        <v/>
      </c>
      <c r="JM143" s="432" t="str">
        <f t="shared" si="491"/>
        <v/>
      </c>
      <c r="JN143" s="432" t="str">
        <f t="shared" si="491"/>
        <v/>
      </c>
      <c r="JO143" s="432" t="str">
        <f t="shared" si="491"/>
        <v/>
      </c>
      <c r="JP143" s="432" t="str">
        <f t="shared" si="491"/>
        <v/>
      </c>
      <c r="JQ143" s="432" t="str">
        <f t="shared" si="491"/>
        <v/>
      </c>
      <c r="JR143" s="432" t="str">
        <f t="shared" si="491"/>
        <v/>
      </c>
      <c r="JS143" s="432" t="str">
        <f t="shared" si="483"/>
        <v/>
      </c>
      <c r="JT143" s="432" t="str">
        <f t="shared" si="483"/>
        <v/>
      </c>
      <c r="JU143" s="432" t="str">
        <f t="shared" si="483"/>
        <v/>
      </c>
      <c r="JV143" s="432" t="str">
        <f t="shared" si="483"/>
        <v/>
      </c>
      <c r="JW143" s="432" t="str">
        <f t="shared" si="483"/>
        <v/>
      </c>
      <c r="JX143" s="432" t="str">
        <f t="shared" si="483"/>
        <v/>
      </c>
      <c r="JY143" s="432" t="str">
        <f t="shared" si="483"/>
        <v/>
      </c>
      <c r="JZ143" s="432" t="str">
        <f t="shared" si="483"/>
        <v/>
      </c>
      <c r="KA143" s="432" t="str">
        <f t="shared" si="483"/>
        <v/>
      </c>
      <c r="KB143" s="432" t="str">
        <f t="shared" si="483"/>
        <v/>
      </c>
      <c r="KC143" s="432" t="str">
        <f t="shared" si="483"/>
        <v/>
      </c>
      <c r="KD143" s="432" t="str">
        <f t="shared" si="483"/>
        <v/>
      </c>
      <c r="KE143" s="432" t="str">
        <f t="shared" si="483"/>
        <v/>
      </c>
      <c r="KF143" s="432" t="str">
        <f t="shared" si="483"/>
        <v/>
      </c>
      <c r="KG143" s="432" t="str">
        <f t="shared" si="483"/>
        <v/>
      </c>
      <c r="KH143" s="432" t="str">
        <f t="shared" ref="KH143:KS145" si="524">IFERROR(IF(AND(KH$22&gt;=$M143,KH$22&lt;=$N143),"",IF(KH$22=WORKDAY($N143,1),$A143,"")),"")</f>
        <v/>
      </c>
      <c r="KI143" s="432" t="str">
        <f t="shared" si="524"/>
        <v/>
      </c>
      <c r="KJ143" s="432" t="str">
        <f t="shared" si="524"/>
        <v/>
      </c>
      <c r="KK143" s="432" t="str">
        <f t="shared" si="524"/>
        <v/>
      </c>
      <c r="KL143" s="432" t="str">
        <f t="shared" si="524"/>
        <v/>
      </c>
      <c r="KM143" s="432" t="str">
        <f t="shared" si="524"/>
        <v/>
      </c>
      <c r="KN143" s="432" t="str">
        <f t="shared" si="524"/>
        <v/>
      </c>
      <c r="KO143" s="432" t="str">
        <f t="shared" si="524"/>
        <v/>
      </c>
      <c r="KP143" s="432" t="str">
        <f t="shared" si="524"/>
        <v/>
      </c>
      <c r="KQ143" s="432" t="str">
        <f t="shared" si="524"/>
        <v/>
      </c>
      <c r="KR143" s="432" t="str">
        <f t="shared" si="524"/>
        <v/>
      </c>
      <c r="KS143" s="432" t="str">
        <f t="shared" si="524"/>
        <v/>
      </c>
      <c r="KT143" s="432" t="str">
        <f t="shared" si="509"/>
        <v/>
      </c>
      <c r="KU143" s="432" t="str">
        <f t="shared" si="509"/>
        <v/>
      </c>
      <c r="KV143" s="432" t="str">
        <f t="shared" si="509"/>
        <v/>
      </c>
      <c r="KW143" s="432" t="str">
        <f t="shared" si="509"/>
        <v/>
      </c>
      <c r="KX143" s="432" t="str">
        <f t="shared" si="509"/>
        <v/>
      </c>
      <c r="KY143" s="432" t="str">
        <f t="shared" si="509"/>
        <v/>
      </c>
      <c r="KZ143" s="432" t="str">
        <f t="shared" si="509"/>
        <v/>
      </c>
      <c r="LA143" s="432" t="str">
        <f t="shared" si="509"/>
        <v/>
      </c>
      <c r="LB143" s="432" t="str">
        <f t="shared" si="509"/>
        <v/>
      </c>
      <c r="LC143" s="432" t="str">
        <f t="shared" si="509"/>
        <v/>
      </c>
      <c r="LD143" s="432" t="str">
        <f t="shared" si="509"/>
        <v/>
      </c>
      <c r="LE143" s="432" t="str">
        <f t="shared" si="509"/>
        <v/>
      </c>
      <c r="LF143" s="432" t="str">
        <f t="shared" si="509"/>
        <v/>
      </c>
      <c r="LG143" s="432" t="str">
        <f t="shared" si="509"/>
        <v/>
      </c>
      <c r="LH143" s="432" t="str">
        <f t="shared" si="509"/>
        <v/>
      </c>
      <c r="LI143" s="432" t="str">
        <f t="shared" si="509"/>
        <v/>
      </c>
      <c r="LJ143" s="432" t="str">
        <f t="shared" si="499"/>
        <v/>
      </c>
      <c r="LK143" s="432" t="str">
        <f t="shared" si="499"/>
        <v/>
      </c>
      <c r="LL143" s="432" t="str">
        <f t="shared" si="499"/>
        <v/>
      </c>
      <c r="LM143" s="432" t="str">
        <f t="shared" si="499"/>
        <v/>
      </c>
      <c r="LN143" s="432" t="str">
        <f t="shared" si="499"/>
        <v/>
      </c>
      <c r="LO143" s="432" t="str">
        <f t="shared" si="499"/>
        <v/>
      </c>
      <c r="LP143" s="432" t="str">
        <f t="shared" si="499"/>
        <v/>
      </c>
      <c r="LQ143" s="432" t="str">
        <f t="shared" si="499"/>
        <v/>
      </c>
      <c r="LR143" s="432" t="str">
        <f t="shared" si="499"/>
        <v/>
      </c>
      <c r="LS143" s="432" t="str">
        <f t="shared" si="499"/>
        <v/>
      </c>
      <c r="LT143" s="432" t="str">
        <f t="shared" si="499"/>
        <v/>
      </c>
      <c r="LU143" s="432" t="str">
        <f t="shared" si="499"/>
        <v/>
      </c>
      <c r="LV143" s="432" t="str">
        <f t="shared" si="499"/>
        <v/>
      </c>
      <c r="LW143" s="432" t="str">
        <f t="shared" si="499"/>
        <v/>
      </c>
      <c r="LX143" s="432" t="str">
        <f t="shared" si="500"/>
        <v/>
      </c>
      <c r="LY143" s="432" t="str">
        <f t="shared" si="500"/>
        <v/>
      </c>
      <c r="LZ143" s="432" t="str">
        <f t="shared" si="500"/>
        <v/>
      </c>
      <c r="MA143" s="432" t="str">
        <f t="shared" si="500"/>
        <v/>
      </c>
      <c r="MB143" s="432" t="str">
        <f t="shared" si="500"/>
        <v/>
      </c>
      <c r="MC143" s="432" t="str">
        <f t="shared" si="500"/>
        <v/>
      </c>
      <c r="MD143" s="432" t="str">
        <f t="shared" si="516"/>
        <v/>
      </c>
      <c r="ME143" s="432" t="str">
        <f t="shared" si="516"/>
        <v/>
      </c>
      <c r="MF143" s="432" t="str">
        <f t="shared" si="516"/>
        <v/>
      </c>
      <c r="MG143" s="432" t="str">
        <f t="shared" si="516"/>
        <v/>
      </c>
      <c r="MH143" s="432" t="str">
        <f t="shared" si="516"/>
        <v/>
      </c>
      <c r="MI143" s="432" t="str">
        <f t="shared" si="516"/>
        <v/>
      </c>
      <c r="MJ143" s="432" t="str">
        <f t="shared" si="516"/>
        <v/>
      </c>
      <c r="MK143" s="432" t="str">
        <f t="shared" si="516"/>
        <v/>
      </c>
      <c r="ML143" s="432" t="str">
        <f t="shared" si="516"/>
        <v/>
      </c>
      <c r="MM143" s="432" t="str">
        <f t="shared" si="516"/>
        <v/>
      </c>
      <c r="MN143" s="432" t="str">
        <f t="shared" si="516"/>
        <v/>
      </c>
      <c r="MO143" s="432" t="str">
        <f t="shared" si="516"/>
        <v/>
      </c>
      <c r="MP143" s="432" t="str">
        <f t="shared" si="516"/>
        <v/>
      </c>
      <c r="MQ143" s="432" t="str">
        <f t="shared" si="516"/>
        <v/>
      </c>
      <c r="MR143" s="432" t="str">
        <f t="shared" si="516"/>
        <v/>
      </c>
      <c r="MS143" s="432" t="str">
        <f t="shared" si="516"/>
        <v/>
      </c>
      <c r="MT143" s="432" t="str">
        <f t="shared" si="512"/>
        <v/>
      </c>
      <c r="MU143" s="432" t="str">
        <f t="shared" si="512"/>
        <v/>
      </c>
      <c r="MV143" s="432" t="str">
        <f t="shared" si="512"/>
        <v/>
      </c>
      <c r="MW143" s="432" t="str">
        <f t="shared" si="512"/>
        <v/>
      </c>
      <c r="MX143" s="432" t="str">
        <f t="shared" si="512"/>
        <v/>
      </c>
      <c r="MY143" s="432" t="str">
        <f t="shared" si="512"/>
        <v/>
      </c>
      <c r="MZ143" s="432" t="str">
        <f t="shared" si="512"/>
        <v/>
      </c>
      <c r="NA143" s="432" t="str">
        <f t="shared" si="512"/>
        <v/>
      </c>
      <c r="NB143" s="432" t="str">
        <f t="shared" si="512"/>
        <v/>
      </c>
      <c r="NC143" s="432" t="str">
        <f t="shared" si="512"/>
        <v/>
      </c>
      <c r="ND143" s="432" t="str">
        <f t="shared" si="512"/>
        <v/>
      </c>
      <c r="NE143" s="432" t="str">
        <f t="shared" si="512"/>
        <v/>
      </c>
      <c r="NF143" s="432" t="str">
        <f t="shared" si="512"/>
        <v/>
      </c>
      <c r="NG143" s="432" t="str">
        <f t="shared" si="512"/>
        <v/>
      </c>
      <c r="NH143" s="432" t="str">
        <f t="shared" si="512"/>
        <v/>
      </c>
      <c r="NI143" s="432" t="str">
        <f t="shared" si="518"/>
        <v/>
      </c>
      <c r="NJ143" s="432" t="str">
        <f t="shared" si="518"/>
        <v/>
      </c>
      <c r="NK143" s="432" t="str">
        <f t="shared" si="518"/>
        <v/>
      </c>
      <c r="NL143" s="432" t="str">
        <f t="shared" si="518"/>
        <v/>
      </c>
      <c r="NM143" s="432" t="str">
        <f t="shared" si="518"/>
        <v/>
      </c>
      <c r="NN143" s="432" t="str">
        <f t="shared" si="518"/>
        <v/>
      </c>
      <c r="NO143" s="432" t="str">
        <f t="shared" si="518"/>
        <v/>
      </c>
      <c r="NP143" s="432" t="str">
        <f t="shared" si="518"/>
        <v/>
      </c>
      <c r="NQ143" s="432" t="str">
        <f t="shared" si="518"/>
        <v/>
      </c>
      <c r="NR143" s="432" t="str">
        <f t="shared" si="518"/>
        <v/>
      </c>
      <c r="NS143" s="432" t="str">
        <f t="shared" si="518"/>
        <v/>
      </c>
      <c r="NT143" s="432" t="str">
        <f t="shared" si="518"/>
        <v/>
      </c>
      <c r="NU143" s="432" t="str">
        <f t="shared" si="518"/>
        <v/>
      </c>
      <c r="NV143" s="432" t="str">
        <f t="shared" si="518"/>
        <v/>
      </c>
      <c r="NW143" s="432" t="str">
        <f t="shared" si="503"/>
        <v/>
      </c>
      <c r="NX143" s="432" t="str">
        <f t="shared" si="503"/>
        <v/>
      </c>
      <c r="NY143" s="432" t="str">
        <f t="shared" si="503"/>
        <v/>
      </c>
      <c r="NZ143" s="432" t="str">
        <f t="shared" si="503"/>
        <v/>
      </c>
      <c r="OA143" s="432" t="str">
        <f t="shared" si="503"/>
        <v/>
      </c>
      <c r="OB143" s="432" t="str">
        <f t="shared" si="503"/>
        <v/>
      </c>
      <c r="OC143" s="432" t="str">
        <f t="shared" si="503"/>
        <v/>
      </c>
      <c r="OD143" s="432" t="str">
        <f t="shared" si="503"/>
        <v/>
      </c>
      <c r="OE143" s="432" t="str">
        <f t="shared" si="503"/>
        <v/>
      </c>
      <c r="OF143" s="432" t="str">
        <f t="shared" si="493"/>
        <v/>
      </c>
      <c r="OG143" s="432" t="str">
        <f t="shared" si="494"/>
        <v/>
      </c>
      <c r="OH143" s="432" t="str">
        <f t="shared" si="453"/>
        <v/>
      </c>
      <c r="OI143" s="432" t="str">
        <f t="shared" si="453"/>
        <v/>
      </c>
      <c r="OJ143" s="432" t="str">
        <f t="shared" si="453"/>
        <v/>
      </c>
      <c r="OK143" s="432" t="str">
        <f t="shared" si="453"/>
        <v/>
      </c>
      <c r="OL143" s="432" t="str">
        <f t="shared" si="453"/>
        <v/>
      </c>
      <c r="OM143" s="432" t="str">
        <f t="shared" si="453"/>
        <v/>
      </c>
      <c r="ON143" s="432" t="str">
        <f t="shared" si="453"/>
        <v/>
      </c>
      <c r="OO143" s="432" t="str">
        <f t="shared" si="453"/>
        <v/>
      </c>
      <c r="OP143" s="432" t="str">
        <f t="shared" si="453"/>
        <v/>
      </c>
      <c r="OQ143" s="432" t="str">
        <f t="shared" si="453"/>
        <v/>
      </c>
      <c r="OR143" s="432" t="str">
        <f t="shared" si="453"/>
        <v/>
      </c>
      <c r="OS143" s="432" t="str">
        <f t="shared" si="453"/>
        <v/>
      </c>
      <c r="OT143" s="432" t="str">
        <f t="shared" si="453"/>
        <v/>
      </c>
      <c r="OU143" s="432" t="str">
        <f t="shared" si="453"/>
        <v/>
      </c>
      <c r="OV143" s="432" t="str">
        <f t="shared" si="453"/>
        <v/>
      </c>
      <c r="OW143" s="432" t="str">
        <f t="shared" si="453"/>
        <v/>
      </c>
      <c r="OX143" s="432" t="str">
        <f t="shared" si="448"/>
        <v/>
      </c>
      <c r="OY143" s="432" t="str">
        <f t="shared" si="448"/>
        <v/>
      </c>
      <c r="OZ143" s="432" t="str">
        <f t="shared" si="448"/>
        <v/>
      </c>
      <c r="PA143" s="432" t="str">
        <f t="shared" si="448"/>
        <v/>
      </c>
      <c r="PB143" s="432" t="str">
        <f t="shared" si="448"/>
        <v/>
      </c>
      <c r="PC143" s="432" t="str">
        <f t="shared" si="448"/>
        <v/>
      </c>
      <c r="PD143" s="432" t="str">
        <f t="shared" si="448"/>
        <v/>
      </c>
      <c r="PE143" s="432" t="str">
        <f t="shared" si="448"/>
        <v/>
      </c>
    </row>
    <row r="144" spans="1:421" ht="15.6">
      <c r="A144" s="549"/>
      <c r="B144" s="550"/>
      <c r="C144" s="948"/>
      <c r="D144" s="550"/>
      <c r="E144" s="554"/>
      <c r="F144" s="550"/>
      <c r="G144" s="551"/>
      <c r="H144" s="552"/>
      <c r="I144" s="553"/>
      <c r="J144" s="554"/>
      <c r="K144" s="554" t="str">
        <f t="shared" si="284"/>
        <v/>
      </c>
      <c r="L144" s="657" t="str">
        <f t="shared" si="285"/>
        <v/>
      </c>
      <c r="M144" s="952" t="str">
        <f t="shared" si="405"/>
        <v/>
      </c>
      <c r="N144" s="952" t="str">
        <f t="shared" si="286"/>
        <v/>
      </c>
      <c r="O144" s="1487"/>
      <c r="P144" s="1487"/>
      <c r="Q144" s="98"/>
      <c r="R144" s="167" t="str">
        <f t="shared" si="287"/>
        <v/>
      </c>
      <c r="S144" s="167" t="str">
        <f t="shared" si="288"/>
        <v/>
      </c>
      <c r="T144" s="167" t="str">
        <f t="shared" si="289"/>
        <v/>
      </c>
      <c r="U144" s="167" t="str">
        <f t="shared" si="290"/>
        <v/>
      </c>
      <c r="V144" s="85" t="s">
        <v>745</v>
      </c>
      <c r="W144" s="450">
        <v>19.166666666666671</v>
      </c>
      <c r="X144" s="167" t="str">
        <f t="shared" si="291"/>
        <v/>
      </c>
      <c r="Y144" s="167" t="str">
        <f t="shared" si="292"/>
        <v/>
      </c>
      <c r="Z144" s="167" t="str">
        <f t="shared" si="293"/>
        <v/>
      </c>
      <c r="AW144" s="432" t="str">
        <f t="shared" si="467"/>
        <v/>
      </c>
      <c r="AX144" s="432" t="str">
        <f t="shared" si="467"/>
        <v/>
      </c>
      <c r="AY144" s="432" t="str">
        <f t="shared" si="467"/>
        <v/>
      </c>
      <c r="AZ144" s="432" t="str">
        <f t="shared" si="467"/>
        <v/>
      </c>
      <c r="BA144" s="432" t="str">
        <f t="shared" si="467"/>
        <v/>
      </c>
      <c r="BB144" s="432" t="str">
        <f t="shared" si="467"/>
        <v/>
      </c>
      <c r="BC144" s="432" t="str">
        <f t="shared" si="467"/>
        <v/>
      </c>
      <c r="BD144" s="432" t="str">
        <f t="shared" si="467"/>
        <v/>
      </c>
      <c r="BE144" s="432" t="str">
        <f t="shared" si="467"/>
        <v/>
      </c>
      <c r="BF144" s="432" t="str">
        <f t="shared" si="467"/>
        <v/>
      </c>
      <c r="BG144" s="432" t="str">
        <f t="shared" si="467"/>
        <v/>
      </c>
      <c r="BH144" s="432" t="str">
        <f t="shared" si="467"/>
        <v/>
      </c>
      <c r="BI144" s="432" t="str">
        <f t="shared" si="467"/>
        <v/>
      </c>
      <c r="BJ144" s="432" t="str">
        <f t="shared" si="467"/>
        <v/>
      </c>
      <c r="BK144" s="432" t="str">
        <f t="shared" si="467"/>
        <v/>
      </c>
      <c r="BL144" s="432" t="str">
        <f t="shared" si="467"/>
        <v/>
      </c>
      <c r="BM144" s="432" t="str">
        <f t="shared" si="455"/>
        <v/>
      </c>
      <c r="BN144" s="432" t="str">
        <f t="shared" si="455"/>
        <v/>
      </c>
      <c r="BO144" s="432" t="str">
        <f t="shared" si="455"/>
        <v/>
      </c>
      <c r="BP144" s="432" t="str">
        <f t="shared" si="455"/>
        <v/>
      </c>
      <c r="BQ144" s="432" t="str">
        <f t="shared" si="455"/>
        <v/>
      </c>
      <c r="BR144" s="432" t="str">
        <f t="shared" si="455"/>
        <v/>
      </c>
      <c r="BS144" s="432" t="str">
        <f t="shared" si="455"/>
        <v/>
      </c>
      <c r="BT144" s="432" t="str">
        <f t="shared" si="455"/>
        <v/>
      </c>
      <c r="BU144" s="432" t="str">
        <f t="shared" si="455"/>
        <v/>
      </c>
      <c r="BV144" s="432" t="str">
        <f t="shared" si="455"/>
        <v/>
      </c>
      <c r="BW144" s="432" t="str">
        <f t="shared" si="455"/>
        <v/>
      </c>
      <c r="BX144" s="432" t="str">
        <f t="shared" si="455"/>
        <v/>
      </c>
      <c r="BY144" s="432" t="str">
        <f t="shared" si="455"/>
        <v/>
      </c>
      <c r="BZ144" s="432" t="str">
        <f t="shared" si="455"/>
        <v/>
      </c>
      <c r="CA144" s="432" t="str">
        <f t="shared" si="455"/>
        <v/>
      </c>
      <c r="CB144" s="432" t="str">
        <f t="shared" si="484"/>
        <v/>
      </c>
      <c r="CC144" s="432" t="str">
        <f t="shared" si="484"/>
        <v/>
      </c>
      <c r="CD144" s="432" t="str">
        <f t="shared" si="484"/>
        <v/>
      </c>
      <c r="CE144" s="432" t="str">
        <f t="shared" si="484"/>
        <v/>
      </c>
      <c r="CF144" s="432" t="str">
        <f t="shared" si="484"/>
        <v/>
      </c>
      <c r="CG144" s="432" t="str">
        <f t="shared" si="484"/>
        <v/>
      </c>
      <c r="CH144" s="432" t="str">
        <f t="shared" si="484"/>
        <v/>
      </c>
      <c r="CI144" s="432" t="str">
        <f t="shared" si="484"/>
        <v/>
      </c>
      <c r="CJ144" s="432" t="str">
        <f t="shared" si="484"/>
        <v/>
      </c>
      <c r="CK144" s="432" t="str">
        <f t="shared" si="484"/>
        <v/>
      </c>
      <c r="CL144" s="432" t="str">
        <f t="shared" si="484"/>
        <v/>
      </c>
      <c r="CM144" s="432" t="str">
        <f t="shared" si="484"/>
        <v/>
      </c>
      <c r="CN144" s="432" t="str">
        <f t="shared" si="484"/>
        <v/>
      </c>
      <c r="CO144" s="432" t="str">
        <f t="shared" si="484"/>
        <v/>
      </c>
      <c r="CP144" s="432" t="str">
        <f t="shared" si="484"/>
        <v/>
      </c>
      <c r="CQ144" s="432" t="str">
        <f t="shared" si="484"/>
        <v/>
      </c>
      <c r="CR144" s="432" t="str">
        <f t="shared" si="478"/>
        <v/>
      </c>
      <c r="CS144" s="432" t="str">
        <f t="shared" si="478"/>
        <v/>
      </c>
      <c r="CT144" s="432" t="str">
        <f t="shared" si="478"/>
        <v/>
      </c>
      <c r="CU144" s="432" t="str">
        <f t="shared" si="478"/>
        <v/>
      </c>
      <c r="CV144" s="432" t="str">
        <f t="shared" si="478"/>
        <v/>
      </c>
      <c r="CW144" s="432" t="str">
        <f t="shared" si="478"/>
        <v/>
      </c>
      <c r="CX144" s="432" t="str">
        <f t="shared" si="478"/>
        <v/>
      </c>
      <c r="CY144" s="432" t="str">
        <f t="shared" si="478"/>
        <v/>
      </c>
      <c r="CZ144" s="432" t="str">
        <f t="shared" si="478"/>
        <v/>
      </c>
      <c r="DA144" s="432" t="str">
        <f t="shared" si="478"/>
        <v/>
      </c>
      <c r="DB144" s="432" t="str">
        <f t="shared" si="478"/>
        <v/>
      </c>
      <c r="DC144" s="432" t="str">
        <f t="shared" si="478"/>
        <v/>
      </c>
      <c r="DD144" s="432" t="str">
        <f t="shared" si="478"/>
        <v/>
      </c>
      <c r="DE144" s="432" t="str">
        <f t="shared" si="478"/>
        <v/>
      </c>
      <c r="DF144" s="432" t="str">
        <f t="shared" si="478"/>
        <v/>
      </c>
      <c r="DG144" s="432" t="str">
        <f t="shared" si="495"/>
        <v/>
      </c>
      <c r="DH144" s="432" t="str">
        <f t="shared" si="495"/>
        <v/>
      </c>
      <c r="DI144" s="432" t="str">
        <f t="shared" si="495"/>
        <v/>
      </c>
      <c r="DJ144" s="432" t="str">
        <f t="shared" si="495"/>
        <v/>
      </c>
      <c r="DK144" s="432" t="str">
        <f t="shared" si="495"/>
        <v/>
      </c>
      <c r="DL144" s="432" t="str">
        <f t="shared" si="495"/>
        <v/>
      </c>
      <c r="DM144" s="432" t="str">
        <f t="shared" si="495"/>
        <v/>
      </c>
      <c r="DN144" s="432" t="str">
        <f t="shared" si="495"/>
        <v/>
      </c>
      <c r="DO144" s="432" t="str">
        <f t="shared" si="495"/>
        <v/>
      </c>
      <c r="DP144" s="432" t="str">
        <f t="shared" si="495"/>
        <v/>
      </c>
      <c r="DQ144" s="432" t="str">
        <f t="shared" si="495"/>
        <v/>
      </c>
      <c r="DR144" s="432" t="str">
        <f t="shared" si="495"/>
        <v/>
      </c>
      <c r="DS144" s="432" t="str">
        <f t="shared" si="495"/>
        <v/>
      </c>
      <c r="DT144" s="432" t="str">
        <f t="shared" si="495"/>
        <v/>
      </c>
      <c r="DU144" s="432" t="str">
        <f t="shared" si="495"/>
        <v/>
      </c>
      <c r="DV144" s="432" t="str">
        <f t="shared" si="495"/>
        <v/>
      </c>
      <c r="DW144" s="432" t="str">
        <f t="shared" si="486"/>
        <v/>
      </c>
      <c r="DX144" s="432" t="str">
        <f t="shared" si="486"/>
        <v/>
      </c>
      <c r="DY144" s="432" t="str">
        <f t="shared" si="486"/>
        <v/>
      </c>
      <c r="DZ144" s="432" t="str">
        <f t="shared" si="486"/>
        <v/>
      </c>
      <c r="EA144" s="432" t="str">
        <f t="shared" si="486"/>
        <v/>
      </c>
      <c r="EB144" s="432" t="str">
        <f t="shared" si="486"/>
        <v/>
      </c>
      <c r="EC144" s="432" t="str">
        <f t="shared" si="486"/>
        <v/>
      </c>
      <c r="ED144" s="432" t="str">
        <f t="shared" si="486"/>
        <v/>
      </c>
      <c r="EE144" s="432" t="str">
        <f t="shared" si="486"/>
        <v/>
      </c>
      <c r="EF144" s="432" t="str">
        <f t="shared" si="486"/>
        <v/>
      </c>
      <c r="EG144" s="432" t="str">
        <f t="shared" si="486"/>
        <v/>
      </c>
      <c r="EH144" s="432" t="str">
        <f t="shared" si="486"/>
        <v/>
      </c>
      <c r="EI144" s="432" t="str">
        <f t="shared" si="486"/>
        <v/>
      </c>
      <c r="EJ144" s="432" t="str">
        <f t="shared" si="486"/>
        <v/>
      </c>
      <c r="EK144" s="432" t="str">
        <f t="shared" si="486"/>
        <v/>
      </c>
      <c r="EL144" s="432" t="str">
        <f t="shared" si="517"/>
        <v/>
      </c>
      <c r="EM144" s="432" t="str">
        <f t="shared" si="517"/>
        <v/>
      </c>
      <c r="EN144" s="432" t="str">
        <f t="shared" si="517"/>
        <v/>
      </c>
      <c r="EO144" s="432" t="str">
        <f t="shared" si="517"/>
        <v/>
      </c>
      <c r="EP144" s="432" t="str">
        <f t="shared" si="517"/>
        <v/>
      </c>
      <c r="EQ144" s="432" t="str">
        <f t="shared" si="517"/>
        <v/>
      </c>
      <c r="ER144" s="432" t="str">
        <f t="shared" si="517"/>
        <v/>
      </c>
      <c r="ES144" s="432" t="str">
        <f t="shared" si="517"/>
        <v/>
      </c>
      <c r="ET144" s="432" t="str">
        <f t="shared" si="517"/>
        <v/>
      </c>
      <c r="EU144" s="432" t="str">
        <f t="shared" si="517"/>
        <v/>
      </c>
      <c r="EV144" s="432" t="str">
        <f t="shared" si="517"/>
        <v/>
      </c>
      <c r="EW144" s="432" t="str">
        <f t="shared" si="517"/>
        <v/>
      </c>
      <c r="EX144" s="432" t="str">
        <f t="shared" si="517"/>
        <v/>
      </c>
      <c r="EY144" s="432" t="str">
        <f t="shared" si="517"/>
        <v/>
      </c>
      <c r="EZ144" s="432" t="str">
        <f t="shared" si="517"/>
        <v/>
      </c>
      <c r="FA144" s="432" t="str">
        <f t="shared" si="517"/>
        <v/>
      </c>
      <c r="FB144" s="432" t="str">
        <f t="shared" si="515"/>
        <v/>
      </c>
      <c r="FC144" s="432" t="str">
        <f t="shared" si="515"/>
        <v/>
      </c>
      <c r="FD144" s="432" t="str">
        <f t="shared" si="515"/>
        <v/>
      </c>
      <c r="FE144" s="432" t="str">
        <f t="shared" si="515"/>
        <v/>
      </c>
      <c r="FF144" s="432" t="str">
        <f t="shared" si="515"/>
        <v/>
      </c>
      <c r="FG144" s="432" t="str">
        <f t="shared" si="515"/>
        <v/>
      </c>
      <c r="FH144" s="432" t="str">
        <f t="shared" si="515"/>
        <v/>
      </c>
      <c r="FI144" s="432" t="str">
        <f t="shared" si="511"/>
        <v/>
      </c>
      <c r="FJ144" s="432" t="str">
        <f t="shared" si="505"/>
        <v/>
      </c>
      <c r="FK144" s="432" t="str">
        <f t="shared" si="505"/>
        <v/>
      </c>
      <c r="FL144" s="432" t="str">
        <f t="shared" si="505"/>
        <v/>
      </c>
      <c r="FM144" s="432" t="str">
        <f t="shared" si="505"/>
        <v/>
      </c>
      <c r="FN144" s="432" t="str">
        <f t="shared" si="505"/>
        <v/>
      </c>
      <c r="FO144" s="432" t="str">
        <f t="shared" si="505"/>
        <v/>
      </c>
      <c r="FP144" s="432" t="str">
        <f t="shared" si="505"/>
        <v/>
      </c>
      <c r="FQ144" s="432" t="str">
        <f t="shared" si="505"/>
        <v/>
      </c>
      <c r="FR144" s="432" t="str">
        <f t="shared" si="505"/>
        <v/>
      </c>
      <c r="FS144" s="432" t="str">
        <f t="shared" si="505"/>
        <v/>
      </c>
      <c r="FT144" s="432" t="str">
        <f t="shared" si="505"/>
        <v/>
      </c>
      <c r="FU144" s="432" t="str">
        <f t="shared" si="505"/>
        <v/>
      </c>
      <c r="FV144" s="432" t="str">
        <f t="shared" si="505"/>
        <v/>
      </c>
      <c r="FW144" s="432" t="str">
        <f t="shared" si="505"/>
        <v/>
      </c>
      <c r="FX144" s="432" t="str">
        <f t="shared" si="506"/>
        <v/>
      </c>
      <c r="FY144" s="432" t="str">
        <f t="shared" si="506"/>
        <v/>
      </c>
      <c r="FZ144" s="432" t="str">
        <f t="shared" si="506"/>
        <v/>
      </c>
      <c r="GA144" s="432" t="str">
        <f t="shared" si="506"/>
        <v/>
      </c>
      <c r="GB144" s="432" t="str">
        <f t="shared" si="506"/>
        <v/>
      </c>
      <c r="GC144" s="432" t="str">
        <f t="shared" si="506"/>
        <v/>
      </c>
      <c r="GD144" s="432" t="str">
        <f t="shared" si="506"/>
        <v/>
      </c>
      <c r="GE144" s="432" t="str">
        <f t="shared" si="506"/>
        <v/>
      </c>
      <c r="GF144" s="432" t="str">
        <f t="shared" si="506"/>
        <v/>
      </c>
      <c r="GG144" s="432" t="str">
        <f t="shared" si="506"/>
        <v/>
      </c>
      <c r="GH144" s="432" t="str">
        <f t="shared" si="506"/>
        <v/>
      </c>
      <c r="GI144" s="432" t="str">
        <f t="shared" si="506"/>
        <v/>
      </c>
      <c r="GJ144" s="432" t="str">
        <f t="shared" si="506"/>
        <v/>
      </c>
      <c r="GK144" s="432" t="str">
        <f t="shared" si="506"/>
        <v/>
      </c>
      <c r="GL144" s="432" t="str">
        <f t="shared" si="506"/>
        <v/>
      </c>
      <c r="GM144" s="432" t="str">
        <f t="shared" si="506"/>
        <v/>
      </c>
      <c r="GN144" s="432" t="str">
        <f t="shared" si="497"/>
        <v/>
      </c>
      <c r="GO144" s="432" t="str">
        <f t="shared" si="497"/>
        <v/>
      </c>
      <c r="GP144" s="432" t="str">
        <f t="shared" si="497"/>
        <v/>
      </c>
      <c r="GQ144" s="432" t="str">
        <f t="shared" si="497"/>
        <v/>
      </c>
      <c r="GR144" s="432" t="str">
        <f t="shared" si="497"/>
        <v/>
      </c>
      <c r="GS144" s="432" t="str">
        <f t="shared" si="497"/>
        <v/>
      </c>
      <c r="GT144" s="432" t="str">
        <f t="shared" si="497"/>
        <v/>
      </c>
      <c r="GU144" s="432" t="str">
        <f t="shared" si="497"/>
        <v/>
      </c>
      <c r="GV144" s="432" t="str">
        <f t="shared" si="497"/>
        <v/>
      </c>
      <c r="GW144" s="432" t="str">
        <f t="shared" si="421"/>
        <v/>
      </c>
      <c r="GX144" s="432" t="str">
        <f t="shared" si="421"/>
        <v/>
      </c>
      <c r="GY144" s="432" t="str">
        <f t="shared" si="421"/>
        <v/>
      </c>
      <c r="GZ144" s="432" t="str">
        <f t="shared" si="421"/>
        <v/>
      </c>
      <c r="HA144" s="432" t="str">
        <f t="shared" si="421"/>
        <v/>
      </c>
      <c r="HB144" s="432" t="str">
        <f t="shared" si="421"/>
        <v/>
      </c>
      <c r="HC144" s="432" t="str">
        <f t="shared" si="522"/>
        <v/>
      </c>
      <c r="HD144" s="432" t="str">
        <f t="shared" si="522"/>
        <v/>
      </c>
      <c r="HE144" s="432" t="str">
        <f t="shared" si="522"/>
        <v/>
      </c>
      <c r="HF144" s="432" t="str">
        <f t="shared" si="522"/>
        <v/>
      </c>
      <c r="HG144" s="432" t="str">
        <f t="shared" si="522"/>
        <v/>
      </c>
      <c r="HH144" s="432" t="str">
        <f t="shared" si="523"/>
        <v/>
      </c>
      <c r="HI144" s="432" t="str">
        <f t="shared" si="523"/>
        <v/>
      </c>
      <c r="HJ144" s="432" t="str">
        <f t="shared" si="523"/>
        <v/>
      </c>
      <c r="HK144" s="432" t="str">
        <f t="shared" si="523"/>
        <v/>
      </c>
      <c r="HL144" s="432" t="str">
        <f t="shared" si="523"/>
        <v/>
      </c>
      <c r="HM144" s="432" t="str">
        <f t="shared" si="523"/>
        <v/>
      </c>
      <c r="HN144" s="432" t="str">
        <f t="shared" si="523"/>
        <v/>
      </c>
      <c r="HO144" s="432" t="str">
        <f t="shared" si="523"/>
        <v/>
      </c>
      <c r="HP144" s="432" t="str">
        <f t="shared" si="523"/>
        <v/>
      </c>
      <c r="HQ144" s="432" t="str">
        <f t="shared" si="523"/>
        <v/>
      </c>
      <c r="HR144" s="432" t="str">
        <f t="shared" si="523"/>
        <v/>
      </c>
      <c r="HS144" s="432" t="str">
        <f t="shared" si="523"/>
        <v/>
      </c>
      <c r="HT144" s="432" t="str">
        <f t="shared" si="523"/>
        <v/>
      </c>
      <c r="HU144" s="432" t="str">
        <f t="shared" si="523"/>
        <v/>
      </c>
      <c r="HV144" s="432" t="str">
        <f t="shared" si="523"/>
        <v/>
      </c>
      <c r="HW144" s="432" t="str">
        <f t="shared" si="523"/>
        <v/>
      </c>
      <c r="HX144" s="432" t="str">
        <f t="shared" si="520"/>
        <v/>
      </c>
      <c r="HY144" s="432" t="str">
        <f t="shared" si="520"/>
        <v/>
      </c>
      <c r="HZ144" s="432" t="str">
        <f t="shared" si="520"/>
        <v/>
      </c>
      <c r="IA144" s="432" t="str">
        <f t="shared" si="520"/>
        <v/>
      </c>
      <c r="IB144" s="432" t="str">
        <f t="shared" si="520"/>
        <v/>
      </c>
      <c r="IC144" s="432" t="str">
        <f t="shared" si="520"/>
        <v/>
      </c>
      <c r="ID144" s="432" t="str">
        <f t="shared" si="476"/>
        <v/>
      </c>
      <c r="IE144" s="432" t="str">
        <f t="shared" si="469"/>
        <v/>
      </c>
      <c r="IF144" s="432" t="str">
        <f t="shared" si="469"/>
        <v/>
      </c>
      <c r="IG144" s="432" t="str">
        <f t="shared" si="469"/>
        <v/>
      </c>
      <c r="IH144" s="432" t="str">
        <f t="shared" si="469"/>
        <v/>
      </c>
      <c r="II144" s="432" t="str">
        <f t="shared" si="469"/>
        <v/>
      </c>
      <c r="IJ144" s="432" t="str">
        <f t="shared" si="469"/>
        <v/>
      </c>
      <c r="IK144" s="432" t="str">
        <f t="shared" si="469"/>
        <v/>
      </c>
      <c r="IL144" s="432" t="str">
        <f t="shared" si="469"/>
        <v/>
      </c>
      <c r="IM144" s="432" t="str">
        <f t="shared" si="469"/>
        <v/>
      </c>
      <c r="IN144" s="432" t="str">
        <f t="shared" si="469"/>
        <v/>
      </c>
      <c r="IO144" s="432" t="str">
        <f t="shared" si="469"/>
        <v/>
      </c>
      <c r="IP144" s="432" t="str">
        <f t="shared" si="469"/>
        <v/>
      </c>
      <c r="IQ144" s="432" t="str">
        <f t="shared" si="469"/>
        <v/>
      </c>
      <c r="IR144" s="432" t="str">
        <f t="shared" si="469"/>
        <v/>
      </c>
      <c r="IS144" s="432" t="str">
        <f t="shared" si="469"/>
        <v/>
      </c>
      <c r="IT144" s="432" t="str">
        <f t="shared" si="507"/>
        <v/>
      </c>
      <c r="IU144" s="432" t="str">
        <f t="shared" si="507"/>
        <v/>
      </c>
      <c r="IV144" s="432" t="str">
        <f t="shared" si="507"/>
        <v/>
      </c>
      <c r="IW144" s="432" t="str">
        <f t="shared" si="507"/>
        <v/>
      </c>
      <c r="IX144" s="432" t="str">
        <f t="shared" si="507"/>
        <v/>
      </c>
      <c r="IY144" s="432" t="str">
        <f t="shared" si="507"/>
        <v/>
      </c>
      <c r="IZ144" s="432" t="str">
        <f t="shared" si="508"/>
        <v/>
      </c>
      <c r="JA144" s="432" t="str">
        <f t="shared" si="508"/>
        <v/>
      </c>
      <c r="JB144" s="432" t="str">
        <f t="shared" si="508"/>
        <v/>
      </c>
      <c r="JC144" s="432" t="str">
        <f t="shared" si="491"/>
        <v/>
      </c>
      <c r="JD144" s="432" t="str">
        <f t="shared" si="491"/>
        <v/>
      </c>
      <c r="JE144" s="432" t="str">
        <f t="shared" si="491"/>
        <v/>
      </c>
      <c r="JF144" s="432" t="str">
        <f t="shared" si="491"/>
        <v/>
      </c>
      <c r="JG144" s="432" t="str">
        <f t="shared" si="491"/>
        <v/>
      </c>
      <c r="JH144" s="432" t="str">
        <f t="shared" si="491"/>
        <v/>
      </c>
      <c r="JI144" s="432" t="str">
        <f t="shared" si="491"/>
        <v/>
      </c>
      <c r="JJ144" s="432" t="str">
        <f t="shared" si="491"/>
        <v/>
      </c>
      <c r="JK144" s="432" t="str">
        <f t="shared" si="491"/>
        <v/>
      </c>
      <c r="JL144" s="432" t="str">
        <f t="shared" si="491"/>
        <v/>
      </c>
      <c r="JM144" s="432" t="str">
        <f t="shared" si="491"/>
        <v/>
      </c>
      <c r="JN144" s="432" t="str">
        <f t="shared" si="491"/>
        <v/>
      </c>
      <c r="JO144" s="432" t="str">
        <f t="shared" si="491"/>
        <v/>
      </c>
      <c r="JP144" s="432" t="str">
        <f t="shared" si="491"/>
        <v/>
      </c>
      <c r="JQ144" s="432" t="str">
        <f t="shared" si="491"/>
        <v/>
      </c>
      <c r="JR144" s="432" t="str">
        <f t="shared" si="491"/>
        <v/>
      </c>
      <c r="JS144" s="432" t="str">
        <f t="shared" si="483"/>
        <v/>
      </c>
      <c r="JT144" s="432" t="str">
        <f t="shared" si="483"/>
        <v/>
      </c>
      <c r="JU144" s="432" t="str">
        <f t="shared" si="483"/>
        <v/>
      </c>
      <c r="JV144" s="432" t="str">
        <f t="shared" si="483"/>
        <v/>
      </c>
      <c r="JW144" s="432" t="str">
        <f t="shared" si="483"/>
        <v/>
      </c>
      <c r="JX144" s="432" t="str">
        <f t="shared" si="483"/>
        <v/>
      </c>
      <c r="JY144" s="432" t="str">
        <f t="shared" si="483"/>
        <v/>
      </c>
      <c r="JZ144" s="432" t="str">
        <f t="shared" si="483"/>
        <v/>
      </c>
      <c r="KA144" s="432" t="str">
        <f t="shared" si="483"/>
        <v/>
      </c>
      <c r="KB144" s="432" t="str">
        <f t="shared" si="483"/>
        <v/>
      </c>
      <c r="KC144" s="432" t="str">
        <f t="shared" si="483"/>
        <v/>
      </c>
      <c r="KD144" s="432" t="str">
        <f t="shared" si="483"/>
        <v/>
      </c>
      <c r="KE144" s="432" t="str">
        <f t="shared" si="483"/>
        <v/>
      </c>
      <c r="KF144" s="432" t="str">
        <f t="shared" si="483"/>
        <v/>
      </c>
      <c r="KG144" s="432" t="str">
        <f t="shared" si="483"/>
        <v/>
      </c>
      <c r="KH144" s="432" t="str">
        <f t="shared" si="524"/>
        <v/>
      </c>
      <c r="KI144" s="432" t="str">
        <f t="shared" si="524"/>
        <v/>
      </c>
      <c r="KJ144" s="432" t="str">
        <f t="shared" si="524"/>
        <v/>
      </c>
      <c r="KK144" s="432" t="str">
        <f t="shared" si="524"/>
        <v/>
      </c>
      <c r="KL144" s="432" t="str">
        <f t="shared" si="524"/>
        <v/>
      </c>
      <c r="KM144" s="432" t="str">
        <f t="shared" si="524"/>
        <v/>
      </c>
      <c r="KN144" s="432" t="str">
        <f t="shared" si="524"/>
        <v/>
      </c>
      <c r="KO144" s="432" t="str">
        <f t="shared" si="524"/>
        <v/>
      </c>
      <c r="KP144" s="432" t="str">
        <f t="shared" si="524"/>
        <v/>
      </c>
      <c r="KQ144" s="432" t="str">
        <f t="shared" si="524"/>
        <v/>
      </c>
      <c r="KR144" s="432" t="str">
        <f t="shared" si="524"/>
        <v/>
      </c>
      <c r="KS144" s="432" t="str">
        <f t="shared" si="524"/>
        <v/>
      </c>
      <c r="KT144" s="432" t="str">
        <f t="shared" si="509"/>
        <v/>
      </c>
      <c r="KU144" s="432" t="str">
        <f t="shared" si="509"/>
        <v/>
      </c>
      <c r="KV144" s="432" t="str">
        <f t="shared" si="509"/>
        <v/>
      </c>
      <c r="KW144" s="432" t="str">
        <f t="shared" si="509"/>
        <v/>
      </c>
      <c r="KX144" s="432" t="str">
        <f t="shared" si="509"/>
        <v/>
      </c>
      <c r="KY144" s="432" t="str">
        <f t="shared" si="509"/>
        <v/>
      </c>
      <c r="KZ144" s="432" t="str">
        <f t="shared" si="509"/>
        <v/>
      </c>
      <c r="LA144" s="432" t="str">
        <f t="shared" si="509"/>
        <v/>
      </c>
      <c r="LB144" s="432" t="str">
        <f t="shared" si="509"/>
        <v/>
      </c>
      <c r="LC144" s="432" t="str">
        <f t="shared" si="509"/>
        <v/>
      </c>
      <c r="LD144" s="432" t="str">
        <f t="shared" si="509"/>
        <v/>
      </c>
      <c r="LE144" s="432" t="str">
        <f t="shared" si="509"/>
        <v/>
      </c>
      <c r="LF144" s="432" t="str">
        <f t="shared" si="509"/>
        <v/>
      </c>
      <c r="LG144" s="432" t="str">
        <f t="shared" si="509"/>
        <v/>
      </c>
      <c r="LH144" s="432" t="str">
        <f t="shared" si="509"/>
        <v/>
      </c>
      <c r="LI144" s="432" t="str">
        <f t="shared" si="509"/>
        <v/>
      </c>
      <c r="LJ144" s="432" t="str">
        <f t="shared" si="499"/>
        <v/>
      </c>
      <c r="LK144" s="432" t="str">
        <f t="shared" si="499"/>
        <v/>
      </c>
      <c r="LL144" s="432" t="str">
        <f t="shared" si="499"/>
        <v/>
      </c>
      <c r="LM144" s="432" t="str">
        <f t="shared" si="499"/>
        <v/>
      </c>
      <c r="LN144" s="432" t="str">
        <f t="shared" si="499"/>
        <v/>
      </c>
      <c r="LO144" s="432" t="str">
        <f t="shared" si="499"/>
        <v/>
      </c>
      <c r="LP144" s="432" t="str">
        <f t="shared" si="499"/>
        <v/>
      </c>
      <c r="LQ144" s="432" t="str">
        <f t="shared" si="499"/>
        <v/>
      </c>
      <c r="LR144" s="432" t="str">
        <f t="shared" si="499"/>
        <v/>
      </c>
      <c r="LS144" s="432" t="str">
        <f t="shared" si="499"/>
        <v/>
      </c>
      <c r="LT144" s="432" t="str">
        <f t="shared" si="499"/>
        <v/>
      </c>
      <c r="LU144" s="432" t="str">
        <f t="shared" si="499"/>
        <v/>
      </c>
      <c r="LV144" s="432" t="str">
        <f t="shared" si="499"/>
        <v/>
      </c>
      <c r="LW144" s="432" t="str">
        <f t="shared" si="499"/>
        <v/>
      </c>
      <c r="LX144" s="432" t="str">
        <f t="shared" si="500"/>
        <v/>
      </c>
      <c r="LY144" s="432" t="str">
        <f t="shared" si="500"/>
        <v/>
      </c>
      <c r="LZ144" s="432" t="str">
        <f t="shared" si="500"/>
        <v/>
      </c>
      <c r="MA144" s="432" t="str">
        <f t="shared" si="500"/>
        <v/>
      </c>
      <c r="MB144" s="432" t="str">
        <f t="shared" si="500"/>
        <v/>
      </c>
      <c r="MC144" s="432" t="str">
        <f t="shared" si="500"/>
        <v/>
      </c>
      <c r="MD144" s="432" t="str">
        <f t="shared" si="516"/>
        <v/>
      </c>
      <c r="ME144" s="432" t="str">
        <f t="shared" si="516"/>
        <v/>
      </c>
      <c r="MF144" s="432" t="str">
        <f t="shared" si="516"/>
        <v/>
      </c>
      <c r="MG144" s="432" t="str">
        <f t="shared" si="516"/>
        <v/>
      </c>
      <c r="MH144" s="432" t="str">
        <f t="shared" si="516"/>
        <v/>
      </c>
      <c r="MI144" s="432" t="str">
        <f t="shared" si="516"/>
        <v/>
      </c>
      <c r="MJ144" s="432" t="str">
        <f t="shared" si="516"/>
        <v/>
      </c>
      <c r="MK144" s="432" t="str">
        <f t="shared" si="516"/>
        <v/>
      </c>
      <c r="ML144" s="432" t="str">
        <f t="shared" si="516"/>
        <v/>
      </c>
      <c r="MM144" s="432" t="str">
        <f t="shared" si="516"/>
        <v/>
      </c>
      <c r="MN144" s="432" t="str">
        <f t="shared" si="516"/>
        <v/>
      </c>
      <c r="MO144" s="432" t="str">
        <f t="shared" si="516"/>
        <v/>
      </c>
      <c r="MP144" s="432" t="str">
        <f t="shared" si="516"/>
        <v/>
      </c>
      <c r="MQ144" s="432" t="str">
        <f t="shared" si="516"/>
        <v/>
      </c>
      <c r="MR144" s="432" t="str">
        <f t="shared" si="516"/>
        <v/>
      </c>
      <c r="MS144" s="432" t="str">
        <f t="shared" si="516"/>
        <v/>
      </c>
      <c r="MT144" s="432" t="str">
        <f t="shared" si="512"/>
        <v/>
      </c>
      <c r="MU144" s="432" t="str">
        <f t="shared" si="512"/>
        <v/>
      </c>
      <c r="MV144" s="432" t="str">
        <f t="shared" si="512"/>
        <v/>
      </c>
      <c r="MW144" s="432" t="str">
        <f t="shared" si="512"/>
        <v/>
      </c>
      <c r="MX144" s="432" t="str">
        <f t="shared" si="512"/>
        <v/>
      </c>
      <c r="MY144" s="432" t="str">
        <f t="shared" si="512"/>
        <v/>
      </c>
      <c r="MZ144" s="432" t="str">
        <f t="shared" si="512"/>
        <v/>
      </c>
      <c r="NA144" s="432" t="str">
        <f t="shared" si="512"/>
        <v/>
      </c>
      <c r="NB144" s="432" t="str">
        <f t="shared" si="512"/>
        <v/>
      </c>
      <c r="NC144" s="432" t="str">
        <f t="shared" si="512"/>
        <v/>
      </c>
      <c r="ND144" s="432" t="str">
        <f t="shared" si="512"/>
        <v/>
      </c>
      <c r="NE144" s="432" t="str">
        <f t="shared" si="512"/>
        <v/>
      </c>
      <c r="NF144" s="432" t="str">
        <f t="shared" si="512"/>
        <v/>
      </c>
      <c r="NG144" s="432" t="str">
        <f t="shared" si="512"/>
        <v/>
      </c>
      <c r="NH144" s="432" t="str">
        <f t="shared" si="512"/>
        <v/>
      </c>
      <c r="NI144" s="432" t="str">
        <f t="shared" si="518"/>
        <v/>
      </c>
      <c r="NJ144" s="432" t="str">
        <f t="shared" si="518"/>
        <v/>
      </c>
      <c r="NK144" s="432" t="str">
        <f t="shared" si="518"/>
        <v/>
      </c>
      <c r="NL144" s="432" t="str">
        <f t="shared" si="518"/>
        <v/>
      </c>
      <c r="NM144" s="432" t="str">
        <f t="shared" si="518"/>
        <v/>
      </c>
      <c r="NN144" s="432" t="str">
        <f t="shared" si="518"/>
        <v/>
      </c>
      <c r="NO144" s="432" t="str">
        <f t="shared" si="518"/>
        <v/>
      </c>
      <c r="NP144" s="432" t="str">
        <f t="shared" si="518"/>
        <v/>
      </c>
      <c r="NQ144" s="432" t="str">
        <f t="shared" si="518"/>
        <v/>
      </c>
      <c r="NR144" s="432" t="str">
        <f t="shared" si="518"/>
        <v/>
      </c>
      <c r="NS144" s="432" t="str">
        <f t="shared" si="518"/>
        <v/>
      </c>
      <c r="NT144" s="432" t="str">
        <f t="shared" si="518"/>
        <v/>
      </c>
      <c r="NU144" s="432" t="str">
        <f t="shared" si="518"/>
        <v/>
      </c>
      <c r="NV144" s="432" t="str">
        <f t="shared" si="518"/>
        <v/>
      </c>
      <c r="NW144" s="432" t="str">
        <f t="shared" si="503"/>
        <v/>
      </c>
      <c r="NX144" s="432" t="str">
        <f t="shared" si="503"/>
        <v/>
      </c>
      <c r="NY144" s="432" t="str">
        <f t="shared" si="503"/>
        <v/>
      </c>
      <c r="NZ144" s="432" t="str">
        <f t="shared" si="503"/>
        <v/>
      </c>
      <c r="OA144" s="432" t="str">
        <f t="shared" si="503"/>
        <v/>
      </c>
      <c r="OB144" s="432" t="str">
        <f t="shared" si="503"/>
        <v/>
      </c>
      <c r="OC144" s="432" t="str">
        <f t="shared" si="503"/>
        <v/>
      </c>
      <c r="OD144" s="432" t="str">
        <f t="shared" si="503"/>
        <v/>
      </c>
      <c r="OE144" s="432" t="str">
        <f t="shared" si="503"/>
        <v/>
      </c>
      <c r="OF144" s="432" t="str">
        <f t="shared" si="493"/>
        <v/>
      </c>
      <c r="OG144" s="432" t="str">
        <f t="shared" si="494"/>
        <v/>
      </c>
      <c r="OH144" s="432" t="str">
        <f t="shared" si="453"/>
        <v/>
      </c>
      <c r="OI144" s="432" t="str">
        <f t="shared" si="453"/>
        <v/>
      </c>
      <c r="OJ144" s="432" t="str">
        <f t="shared" si="453"/>
        <v/>
      </c>
      <c r="OK144" s="432" t="str">
        <f t="shared" si="453"/>
        <v/>
      </c>
      <c r="OL144" s="432" t="str">
        <f t="shared" si="453"/>
        <v/>
      </c>
      <c r="OM144" s="432" t="str">
        <f t="shared" si="453"/>
        <v/>
      </c>
      <c r="ON144" s="432" t="str">
        <f t="shared" si="453"/>
        <v/>
      </c>
      <c r="OO144" s="432" t="str">
        <f t="shared" si="453"/>
        <v/>
      </c>
      <c r="OP144" s="432" t="str">
        <f t="shared" si="453"/>
        <v/>
      </c>
      <c r="OQ144" s="432" t="str">
        <f t="shared" si="453"/>
        <v/>
      </c>
      <c r="OR144" s="432" t="str">
        <f t="shared" si="453"/>
        <v/>
      </c>
      <c r="OS144" s="432" t="str">
        <f t="shared" si="453"/>
        <v/>
      </c>
      <c r="OT144" s="432" t="str">
        <f t="shared" si="453"/>
        <v/>
      </c>
      <c r="OU144" s="432" t="str">
        <f t="shared" si="453"/>
        <v/>
      </c>
      <c r="OV144" s="432" t="str">
        <f t="shared" si="453"/>
        <v/>
      </c>
      <c r="OW144" s="432" t="str">
        <f t="shared" ref="OW144:PE144" si="525">IFERROR(IF(AND(OW$22&gt;=$M144,OW$22&lt;=$N144),"",IF(OW$22=WORKDAY($N144,1),$A144,"")),"")</f>
        <v/>
      </c>
      <c r="OX144" s="432" t="str">
        <f t="shared" si="525"/>
        <v/>
      </c>
      <c r="OY144" s="432" t="str">
        <f t="shared" si="525"/>
        <v/>
      </c>
      <c r="OZ144" s="432" t="str">
        <f t="shared" si="525"/>
        <v/>
      </c>
      <c r="PA144" s="432" t="str">
        <f t="shared" si="525"/>
        <v/>
      </c>
      <c r="PB144" s="432" t="str">
        <f t="shared" si="525"/>
        <v/>
      </c>
      <c r="PC144" s="432" t="str">
        <f t="shared" si="525"/>
        <v/>
      </c>
      <c r="PD144" s="432" t="str">
        <f t="shared" si="525"/>
        <v/>
      </c>
      <c r="PE144" s="432" t="str">
        <f t="shared" si="525"/>
        <v/>
      </c>
    </row>
    <row r="145" spans="1:421" ht="15.6" hidden="1">
      <c r="A145" s="541">
        <v>1</v>
      </c>
      <c r="B145" s="542"/>
      <c r="C145" s="542"/>
      <c r="D145" s="542"/>
      <c r="E145" s="546"/>
      <c r="F145" s="542"/>
      <c r="G145" s="543"/>
      <c r="H145" s="544"/>
      <c r="I145" s="545"/>
      <c r="J145" s="546"/>
      <c r="K145" s="546" t="str">
        <f t="shared" ref="K145" si="526">IFERROR(J145*H145*VLOOKUP(G145,V142:W278,2,0),"")</f>
        <v/>
      </c>
      <c r="L145" s="547">
        <f t="shared" si="285"/>
        <v>0</v>
      </c>
      <c r="M145" s="548" t="str">
        <f t="shared" si="405"/>
        <v>?</v>
      </c>
      <c r="N145" s="548" t="e">
        <f t="shared" si="286"/>
        <v>#VALUE!</v>
      </c>
      <c r="O145" s="1486"/>
      <c r="P145" s="1486"/>
      <c r="Q145" s="98"/>
      <c r="V145" s="85" t="s">
        <v>746</v>
      </c>
      <c r="W145" s="450">
        <v>19.333333333333329</v>
      </c>
      <c r="AW145" s="432" t="str">
        <f t="shared" si="467"/>
        <v/>
      </c>
      <c r="AX145" s="432" t="str">
        <f t="shared" si="467"/>
        <v/>
      </c>
      <c r="AY145" s="432" t="str">
        <f t="shared" si="467"/>
        <v/>
      </c>
      <c r="AZ145" s="432" t="str">
        <f t="shared" si="467"/>
        <v/>
      </c>
      <c r="BA145" s="432" t="str">
        <f t="shared" si="467"/>
        <v/>
      </c>
      <c r="BB145" s="432" t="str">
        <f t="shared" si="467"/>
        <v/>
      </c>
      <c r="BC145" s="432" t="str">
        <f t="shared" si="467"/>
        <v/>
      </c>
      <c r="BD145" s="432" t="str">
        <f t="shared" si="467"/>
        <v/>
      </c>
      <c r="BE145" s="432" t="str">
        <f t="shared" si="467"/>
        <v/>
      </c>
      <c r="BF145" s="432" t="str">
        <f t="shared" si="467"/>
        <v/>
      </c>
      <c r="BG145" s="432" t="str">
        <f t="shared" si="467"/>
        <v/>
      </c>
      <c r="BH145" s="432" t="str">
        <f t="shared" si="467"/>
        <v/>
      </c>
      <c r="BI145" s="432" t="str">
        <f t="shared" si="467"/>
        <v/>
      </c>
      <c r="BJ145" s="432" t="str">
        <f t="shared" si="467"/>
        <v/>
      </c>
      <c r="BK145" s="432" t="str">
        <f t="shared" si="467"/>
        <v/>
      </c>
      <c r="BL145" s="432" t="str">
        <f t="shared" si="467"/>
        <v/>
      </c>
      <c r="BM145" s="432" t="str">
        <f t="shared" si="455"/>
        <v/>
      </c>
      <c r="BN145" s="432" t="str">
        <f t="shared" si="455"/>
        <v/>
      </c>
      <c r="BO145" s="432" t="str">
        <f t="shared" si="455"/>
        <v/>
      </c>
      <c r="BP145" s="432" t="str">
        <f t="shared" si="455"/>
        <v/>
      </c>
      <c r="BQ145" s="432" t="str">
        <f t="shared" si="455"/>
        <v/>
      </c>
      <c r="BR145" s="432" t="str">
        <f t="shared" si="455"/>
        <v/>
      </c>
      <c r="BS145" s="432" t="str">
        <f t="shared" si="455"/>
        <v/>
      </c>
      <c r="BT145" s="432" t="str">
        <f t="shared" si="455"/>
        <v/>
      </c>
      <c r="BU145" s="432" t="str">
        <f t="shared" si="455"/>
        <v/>
      </c>
      <c r="BV145" s="432" t="str">
        <f t="shared" si="455"/>
        <v/>
      </c>
      <c r="BW145" s="432" t="str">
        <f t="shared" si="455"/>
        <v/>
      </c>
      <c r="BX145" s="432" t="str">
        <f t="shared" si="455"/>
        <v/>
      </c>
      <c r="BY145" s="432" t="str">
        <f t="shared" si="455"/>
        <v/>
      </c>
      <c r="BZ145" s="432" t="str">
        <f t="shared" si="455"/>
        <v/>
      </c>
      <c r="CA145" s="432" t="str">
        <f t="shared" si="455"/>
        <v/>
      </c>
      <c r="CB145" s="432" t="str">
        <f t="shared" si="484"/>
        <v/>
      </c>
      <c r="CC145" s="432" t="str">
        <f t="shared" si="484"/>
        <v/>
      </c>
      <c r="CD145" s="432" t="str">
        <f t="shared" si="484"/>
        <v/>
      </c>
      <c r="CE145" s="432" t="str">
        <f t="shared" si="484"/>
        <v/>
      </c>
      <c r="CF145" s="432" t="str">
        <f t="shared" si="484"/>
        <v/>
      </c>
      <c r="CG145" s="432" t="str">
        <f t="shared" si="484"/>
        <v/>
      </c>
      <c r="CH145" s="432" t="str">
        <f t="shared" si="484"/>
        <v/>
      </c>
      <c r="CI145" s="432" t="str">
        <f t="shared" si="484"/>
        <v/>
      </c>
      <c r="CJ145" s="432" t="str">
        <f t="shared" si="484"/>
        <v/>
      </c>
      <c r="CK145" s="432" t="str">
        <f t="shared" si="484"/>
        <v/>
      </c>
      <c r="CL145" s="432" t="str">
        <f t="shared" si="484"/>
        <v/>
      </c>
      <c r="CM145" s="432" t="str">
        <f t="shared" si="484"/>
        <v/>
      </c>
      <c r="CN145" s="432" t="str">
        <f t="shared" si="484"/>
        <v/>
      </c>
      <c r="CO145" s="432" t="str">
        <f t="shared" si="484"/>
        <v/>
      </c>
      <c r="CP145" s="432" t="str">
        <f t="shared" si="484"/>
        <v/>
      </c>
      <c r="CQ145" s="432" t="str">
        <f t="shared" si="484"/>
        <v/>
      </c>
      <c r="CR145" s="432" t="str">
        <f t="shared" si="478"/>
        <v/>
      </c>
      <c r="CS145" s="432" t="str">
        <f t="shared" si="478"/>
        <v/>
      </c>
      <c r="CT145" s="432" t="str">
        <f t="shared" si="478"/>
        <v/>
      </c>
      <c r="CU145" s="432" t="str">
        <f t="shared" si="478"/>
        <v/>
      </c>
      <c r="CV145" s="432" t="str">
        <f t="shared" si="478"/>
        <v/>
      </c>
      <c r="CW145" s="432" t="str">
        <f t="shared" si="478"/>
        <v/>
      </c>
      <c r="CX145" s="432" t="str">
        <f t="shared" si="478"/>
        <v/>
      </c>
      <c r="CY145" s="432" t="str">
        <f t="shared" si="478"/>
        <v/>
      </c>
      <c r="CZ145" s="432" t="str">
        <f t="shared" si="478"/>
        <v/>
      </c>
      <c r="DA145" s="432" t="str">
        <f t="shared" si="478"/>
        <v/>
      </c>
      <c r="DB145" s="432" t="str">
        <f t="shared" si="478"/>
        <v/>
      </c>
      <c r="DC145" s="432" t="str">
        <f t="shared" si="478"/>
        <v/>
      </c>
      <c r="DD145" s="432" t="str">
        <f t="shared" si="478"/>
        <v/>
      </c>
      <c r="DE145" s="432" t="str">
        <f t="shared" si="478"/>
        <v/>
      </c>
      <c r="DF145" s="432" t="str">
        <f t="shared" si="478"/>
        <v/>
      </c>
      <c r="DG145" s="432" t="str">
        <f t="shared" si="495"/>
        <v/>
      </c>
      <c r="DH145" s="432" t="str">
        <f t="shared" si="495"/>
        <v/>
      </c>
      <c r="DI145" s="432" t="str">
        <f t="shared" si="495"/>
        <v/>
      </c>
      <c r="DJ145" s="432" t="str">
        <f t="shared" si="495"/>
        <v/>
      </c>
      <c r="DK145" s="432" t="str">
        <f t="shared" si="495"/>
        <v/>
      </c>
      <c r="DL145" s="432" t="str">
        <f t="shared" si="495"/>
        <v/>
      </c>
      <c r="DM145" s="432" t="str">
        <f t="shared" si="495"/>
        <v/>
      </c>
      <c r="DN145" s="432" t="str">
        <f t="shared" si="495"/>
        <v/>
      </c>
      <c r="DO145" s="432" t="str">
        <f t="shared" si="495"/>
        <v/>
      </c>
      <c r="DP145" s="432" t="str">
        <f t="shared" si="495"/>
        <v/>
      </c>
      <c r="DQ145" s="432" t="str">
        <f t="shared" si="495"/>
        <v/>
      </c>
      <c r="DR145" s="432" t="str">
        <f t="shared" si="495"/>
        <v/>
      </c>
      <c r="DS145" s="432" t="str">
        <f t="shared" si="495"/>
        <v/>
      </c>
      <c r="DT145" s="432" t="str">
        <f t="shared" si="495"/>
        <v/>
      </c>
      <c r="DU145" s="432" t="str">
        <f t="shared" si="495"/>
        <v/>
      </c>
      <c r="DV145" s="432" t="str">
        <f t="shared" si="495"/>
        <v/>
      </c>
      <c r="DW145" s="432" t="str">
        <f t="shared" si="486"/>
        <v/>
      </c>
      <c r="DX145" s="432" t="str">
        <f t="shared" si="486"/>
        <v/>
      </c>
      <c r="DY145" s="432" t="str">
        <f t="shared" si="486"/>
        <v/>
      </c>
      <c r="DZ145" s="432" t="str">
        <f t="shared" si="486"/>
        <v/>
      </c>
      <c r="EA145" s="432" t="str">
        <f t="shared" si="486"/>
        <v/>
      </c>
      <c r="EB145" s="432" t="str">
        <f t="shared" si="486"/>
        <v/>
      </c>
      <c r="EC145" s="432" t="str">
        <f t="shared" si="486"/>
        <v/>
      </c>
      <c r="ED145" s="432" t="str">
        <f t="shared" si="486"/>
        <v/>
      </c>
      <c r="EE145" s="432" t="str">
        <f t="shared" si="486"/>
        <v/>
      </c>
      <c r="EF145" s="432" t="str">
        <f t="shared" si="486"/>
        <v/>
      </c>
      <c r="EG145" s="432" t="str">
        <f t="shared" si="486"/>
        <v/>
      </c>
      <c r="EH145" s="432" t="str">
        <f t="shared" si="486"/>
        <v/>
      </c>
      <c r="EI145" s="432" t="str">
        <f t="shared" si="486"/>
        <v/>
      </c>
      <c r="EJ145" s="432" t="str">
        <f t="shared" si="486"/>
        <v/>
      </c>
      <c r="EK145" s="432" t="str">
        <f t="shared" si="486"/>
        <v/>
      </c>
      <c r="EL145" s="432" t="str">
        <f t="shared" si="517"/>
        <v/>
      </c>
      <c r="EM145" s="432" t="str">
        <f t="shared" si="517"/>
        <v/>
      </c>
      <c r="EN145" s="432" t="str">
        <f t="shared" si="517"/>
        <v/>
      </c>
      <c r="EO145" s="432" t="str">
        <f t="shared" si="517"/>
        <v/>
      </c>
      <c r="EP145" s="432" t="str">
        <f t="shared" si="517"/>
        <v/>
      </c>
      <c r="EQ145" s="432" t="str">
        <f t="shared" si="517"/>
        <v/>
      </c>
      <c r="ER145" s="432" t="str">
        <f t="shared" si="517"/>
        <v/>
      </c>
      <c r="ES145" s="432" t="str">
        <f t="shared" si="517"/>
        <v/>
      </c>
      <c r="ET145" s="432" t="str">
        <f t="shared" si="517"/>
        <v/>
      </c>
      <c r="EU145" s="432" t="str">
        <f t="shared" si="517"/>
        <v/>
      </c>
      <c r="EV145" s="432" t="str">
        <f t="shared" si="517"/>
        <v/>
      </c>
      <c r="EW145" s="432" t="str">
        <f t="shared" si="517"/>
        <v/>
      </c>
      <c r="EX145" s="432" t="str">
        <f t="shared" si="517"/>
        <v/>
      </c>
      <c r="EY145" s="432" t="str">
        <f t="shared" si="517"/>
        <v/>
      </c>
      <c r="EZ145" s="432" t="str">
        <f t="shared" si="517"/>
        <v/>
      </c>
      <c r="FA145" s="432" t="str">
        <f t="shared" si="517"/>
        <v/>
      </c>
      <c r="FB145" s="432" t="str">
        <f t="shared" si="515"/>
        <v/>
      </c>
      <c r="FC145" s="432" t="str">
        <f t="shared" si="515"/>
        <v/>
      </c>
      <c r="FD145" s="432" t="str">
        <f t="shared" si="515"/>
        <v/>
      </c>
      <c r="FE145" s="432" t="str">
        <f t="shared" si="515"/>
        <v/>
      </c>
      <c r="FF145" s="432" t="str">
        <f t="shared" si="515"/>
        <v/>
      </c>
      <c r="FG145" s="432" t="str">
        <f t="shared" si="515"/>
        <v/>
      </c>
      <c r="FH145" s="432" t="str">
        <f t="shared" si="515"/>
        <v/>
      </c>
      <c r="FI145" s="432" t="str">
        <f t="shared" si="511"/>
        <v/>
      </c>
      <c r="FJ145" s="432" t="str">
        <f t="shared" si="505"/>
        <v/>
      </c>
      <c r="FK145" s="432" t="str">
        <f t="shared" si="505"/>
        <v/>
      </c>
      <c r="FL145" s="432" t="str">
        <f t="shared" si="505"/>
        <v/>
      </c>
      <c r="FM145" s="432" t="str">
        <f t="shared" si="505"/>
        <v/>
      </c>
      <c r="FN145" s="432" t="str">
        <f t="shared" si="505"/>
        <v/>
      </c>
      <c r="FO145" s="432" t="str">
        <f t="shared" si="505"/>
        <v/>
      </c>
      <c r="FP145" s="432" t="str">
        <f t="shared" si="505"/>
        <v/>
      </c>
      <c r="FQ145" s="432" t="str">
        <f t="shared" si="505"/>
        <v/>
      </c>
      <c r="FR145" s="432" t="str">
        <f t="shared" si="505"/>
        <v/>
      </c>
      <c r="FS145" s="432" t="str">
        <f t="shared" si="505"/>
        <v/>
      </c>
      <c r="FT145" s="432" t="str">
        <f t="shared" si="505"/>
        <v/>
      </c>
      <c r="FU145" s="432" t="str">
        <f t="shared" si="505"/>
        <v/>
      </c>
      <c r="FV145" s="432" t="str">
        <f t="shared" si="505"/>
        <v/>
      </c>
      <c r="FW145" s="432" t="str">
        <f t="shared" si="505"/>
        <v/>
      </c>
      <c r="FX145" s="432" t="str">
        <f t="shared" si="506"/>
        <v/>
      </c>
      <c r="FY145" s="432" t="str">
        <f t="shared" si="506"/>
        <v/>
      </c>
      <c r="FZ145" s="432" t="str">
        <f t="shared" si="506"/>
        <v/>
      </c>
      <c r="GA145" s="432" t="str">
        <f t="shared" si="506"/>
        <v/>
      </c>
      <c r="GB145" s="432" t="str">
        <f t="shared" si="506"/>
        <v/>
      </c>
      <c r="GC145" s="432" t="str">
        <f t="shared" si="506"/>
        <v/>
      </c>
      <c r="GD145" s="432" t="str">
        <f t="shared" si="506"/>
        <v/>
      </c>
      <c r="GE145" s="432" t="str">
        <f t="shared" si="506"/>
        <v/>
      </c>
      <c r="GF145" s="432" t="str">
        <f t="shared" si="506"/>
        <v/>
      </c>
      <c r="GG145" s="432" t="str">
        <f t="shared" si="506"/>
        <v/>
      </c>
      <c r="GH145" s="432" t="str">
        <f t="shared" si="506"/>
        <v/>
      </c>
      <c r="GI145" s="432" t="str">
        <f t="shared" si="506"/>
        <v/>
      </c>
      <c r="GJ145" s="432" t="str">
        <f t="shared" si="506"/>
        <v/>
      </c>
      <c r="GK145" s="432" t="str">
        <f t="shared" si="506"/>
        <v/>
      </c>
      <c r="GL145" s="432" t="str">
        <f t="shared" si="506"/>
        <v/>
      </c>
      <c r="GM145" s="432" t="str">
        <f t="shared" si="506"/>
        <v/>
      </c>
      <c r="GN145" s="432" t="str">
        <f t="shared" si="497"/>
        <v/>
      </c>
      <c r="GO145" s="432" t="str">
        <f t="shared" si="497"/>
        <v/>
      </c>
      <c r="GP145" s="432" t="str">
        <f t="shared" si="497"/>
        <v/>
      </c>
      <c r="GQ145" s="432" t="str">
        <f t="shared" si="497"/>
        <v/>
      </c>
      <c r="GR145" s="432" t="str">
        <f t="shared" si="497"/>
        <v/>
      </c>
      <c r="GS145" s="432" t="str">
        <f t="shared" si="497"/>
        <v/>
      </c>
      <c r="GT145" s="432" t="str">
        <f t="shared" si="497"/>
        <v/>
      </c>
      <c r="GU145" s="432" t="str">
        <f t="shared" si="497"/>
        <v/>
      </c>
      <c r="GV145" s="432" t="str">
        <f t="shared" si="497"/>
        <v/>
      </c>
      <c r="GW145" s="432" t="str">
        <f t="shared" si="421"/>
        <v/>
      </c>
      <c r="GX145" s="432" t="str">
        <f t="shared" si="421"/>
        <v/>
      </c>
      <c r="GY145" s="432" t="str">
        <f t="shared" si="421"/>
        <v/>
      </c>
      <c r="GZ145" s="432" t="str">
        <f t="shared" ref="GZ145:IG145" si="527">IFERROR(IF(AND(GZ$22&gt;=$M145,GZ$22&lt;=$N145),"",IF(GZ$22=WORKDAY($N145,1),$A145,"")),"")</f>
        <v/>
      </c>
      <c r="HA145" s="432" t="str">
        <f t="shared" si="527"/>
        <v/>
      </c>
      <c r="HB145" s="432" t="str">
        <f t="shared" si="527"/>
        <v/>
      </c>
      <c r="HC145" s="432" t="str">
        <f t="shared" si="527"/>
        <v/>
      </c>
      <c r="HD145" s="432" t="str">
        <f t="shared" si="527"/>
        <v/>
      </c>
      <c r="HE145" s="432" t="str">
        <f t="shared" si="527"/>
        <v/>
      </c>
      <c r="HF145" s="432" t="str">
        <f t="shared" si="527"/>
        <v/>
      </c>
      <c r="HG145" s="432" t="str">
        <f t="shared" si="527"/>
        <v/>
      </c>
      <c r="HH145" s="432" t="str">
        <f t="shared" si="527"/>
        <v/>
      </c>
      <c r="HI145" s="432" t="str">
        <f t="shared" si="527"/>
        <v/>
      </c>
      <c r="HJ145" s="432" t="str">
        <f t="shared" si="527"/>
        <v/>
      </c>
      <c r="HK145" s="432" t="str">
        <f t="shared" si="527"/>
        <v/>
      </c>
      <c r="HL145" s="432" t="str">
        <f t="shared" si="527"/>
        <v/>
      </c>
      <c r="HM145" s="432" t="str">
        <f t="shared" si="527"/>
        <v/>
      </c>
      <c r="HN145" s="432" t="str">
        <f t="shared" si="527"/>
        <v/>
      </c>
      <c r="HO145" s="432" t="str">
        <f t="shared" si="527"/>
        <v/>
      </c>
      <c r="HP145" s="432" t="str">
        <f t="shared" si="527"/>
        <v/>
      </c>
      <c r="HQ145" s="432" t="str">
        <f t="shared" si="527"/>
        <v/>
      </c>
      <c r="HR145" s="432" t="str">
        <f t="shared" si="527"/>
        <v/>
      </c>
      <c r="HS145" s="432" t="str">
        <f t="shared" si="527"/>
        <v/>
      </c>
      <c r="HT145" s="432" t="str">
        <f t="shared" si="527"/>
        <v/>
      </c>
      <c r="HU145" s="432" t="str">
        <f t="shared" si="527"/>
        <v/>
      </c>
      <c r="HV145" s="432" t="str">
        <f t="shared" si="527"/>
        <v/>
      </c>
      <c r="HW145" s="432" t="str">
        <f t="shared" si="527"/>
        <v/>
      </c>
      <c r="HX145" s="432" t="str">
        <f t="shared" si="527"/>
        <v/>
      </c>
      <c r="HY145" s="432" t="str">
        <f t="shared" si="527"/>
        <v/>
      </c>
      <c r="HZ145" s="432" t="str">
        <f t="shared" si="527"/>
        <v/>
      </c>
      <c r="IA145" s="432" t="str">
        <f t="shared" si="527"/>
        <v/>
      </c>
      <c r="IB145" s="432" t="str">
        <f t="shared" si="527"/>
        <v/>
      </c>
      <c r="IC145" s="432" t="str">
        <f t="shared" si="527"/>
        <v/>
      </c>
      <c r="ID145" s="432" t="str">
        <f t="shared" si="527"/>
        <v/>
      </c>
      <c r="IE145" s="432" t="str">
        <f t="shared" si="527"/>
        <v/>
      </c>
      <c r="IF145" s="432" t="str">
        <f t="shared" si="527"/>
        <v/>
      </c>
      <c r="IG145" s="432" t="str">
        <f t="shared" si="527"/>
        <v/>
      </c>
      <c r="IH145" s="432" t="str">
        <f t="shared" si="469"/>
        <v/>
      </c>
      <c r="II145" s="432" t="str">
        <f t="shared" si="469"/>
        <v/>
      </c>
      <c r="IJ145" s="432" t="str">
        <f t="shared" si="469"/>
        <v/>
      </c>
      <c r="IK145" s="432" t="str">
        <f t="shared" si="469"/>
        <v/>
      </c>
      <c r="IL145" s="432" t="str">
        <f t="shared" si="469"/>
        <v/>
      </c>
      <c r="IM145" s="432" t="str">
        <f t="shared" si="469"/>
        <v/>
      </c>
      <c r="IN145" s="432" t="str">
        <f t="shared" si="469"/>
        <v/>
      </c>
      <c r="IO145" s="432" t="str">
        <f t="shared" si="469"/>
        <v/>
      </c>
      <c r="IP145" s="432" t="str">
        <f t="shared" si="469"/>
        <v/>
      </c>
      <c r="IQ145" s="432" t="str">
        <f t="shared" si="469"/>
        <v/>
      </c>
      <c r="IR145" s="432" t="str">
        <f t="shared" si="469"/>
        <v/>
      </c>
      <c r="IS145" s="432" t="str">
        <f t="shared" si="469"/>
        <v/>
      </c>
      <c r="IT145" s="432" t="str">
        <f t="shared" si="507"/>
        <v/>
      </c>
      <c r="IU145" s="432" t="str">
        <f t="shared" si="507"/>
        <v/>
      </c>
      <c r="IV145" s="432" t="str">
        <f t="shared" si="507"/>
        <v/>
      </c>
      <c r="IW145" s="432" t="str">
        <f t="shared" si="507"/>
        <v/>
      </c>
      <c r="IX145" s="432" t="str">
        <f t="shared" si="507"/>
        <v/>
      </c>
      <c r="IY145" s="432" t="str">
        <f t="shared" si="507"/>
        <v/>
      </c>
      <c r="IZ145" s="432" t="str">
        <f t="shared" si="508"/>
        <v/>
      </c>
      <c r="JA145" s="432" t="str">
        <f t="shared" si="508"/>
        <v/>
      </c>
      <c r="JB145" s="432" t="str">
        <f t="shared" si="508"/>
        <v/>
      </c>
      <c r="JC145" s="432" t="str">
        <f t="shared" si="491"/>
        <v/>
      </c>
      <c r="JD145" s="432" t="str">
        <f t="shared" si="491"/>
        <v/>
      </c>
      <c r="JE145" s="432" t="str">
        <f t="shared" si="491"/>
        <v/>
      </c>
      <c r="JF145" s="432" t="str">
        <f t="shared" si="491"/>
        <v/>
      </c>
      <c r="JG145" s="432" t="str">
        <f t="shared" si="491"/>
        <v/>
      </c>
      <c r="JH145" s="432" t="str">
        <f t="shared" si="491"/>
        <v/>
      </c>
      <c r="JI145" s="432" t="str">
        <f t="shared" si="491"/>
        <v/>
      </c>
      <c r="JJ145" s="432" t="str">
        <f t="shared" si="491"/>
        <v/>
      </c>
      <c r="JK145" s="432" t="str">
        <f t="shared" si="491"/>
        <v/>
      </c>
      <c r="JL145" s="432" t="str">
        <f t="shared" si="491"/>
        <v/>
      </c>
      <c r="JM145" s="432" t="str">
        <f t="shared" si="491"/>
        <v/>
      </c>
      <c r="JN145" s="432" t="str">
        <f t="shared" si="491"/>
        <v/>
      </c>
      <c r="JO145" s="432" t="str">
        <f t="shared" si="491"/>
        <v/>
      </c>
      <c r="JP145" s="432" t="str">
        <f t="shared" si="491"/>
        <v/>
      </c>
      <c r="JQ145" s="432" t="str">
        <f t="shared" si="491"/>
        <v/>
      </c>
      <c r="JR145" s="432" t="str">
        <f t="shared" si="491"/>
        <v/>
      </c>
      <c r="JS145" s="432" t="str">
        <f t="shared" si="483"/>
        <v/>
      </c>
      <c r="JT145" s="432" t="str">
        <f t="shared" si="483"/>
        <v/>
      </c>
      <c r="JU145" s="432" t="str">
        <f t="shared" si="483"/>
        <v/>
      </c>
      <c r="JV145" s="432" t="str">
        <f t="shared" si="483"/>
        <v/>
      </c>
      <c r="JW145" s="432" t="str">
        <f t="shared" si="483"/>
        <v/>
      </c>
      <c r="JX145" s="432" t="str">
        <f t="shared" si="483"/>
        <v/>
      </c>
      <c r="JY145" s="432" t="str">
        <f t="shared" si="483"/>
        <v/>
      </c>
      <c r="JZ145" s="432" t="str">
        <f t="shared" si="483"/>
        <v/>
      </c>
      <c r="KA145" s="432" t="str">
        <f t="shared" si="483"/>
        <v/>
      </c>
      <c r="KB145" s="432" t="str">
        <f t="shared" si="483"/>
        <v/>
      </c>
      <c r="KC145" s="432" t="str">
        <f t="shared" si="483"/>
        <v/>
      </c>
      <c r="KD145" s="432" t="str">
        <f t="shared" si="483"/>
        <v/>
      </c>
      <c r="KE145" s="432" t="str">
        <f t="shared" si="483"/>
        <v/>
      </c>
      <c r="KF145" s="432" t="str">
        <f t="shared" si="483"/>
        <v/>
      </c>
      <c r="KG145" s="432" t="str">
        <f t="shared" si="483"/>
        <v/>
      </c>
      <c r="KH145" s="432" t="str">
        <f t="shared" si="524"/>
        <v/>
      </c>
      <c r="KI145" s="432" t="str">
        <f t="shared" si="524"/>
        <v/>
      </c>
      <c r="KJ145" s="432" t="str">
        <f t="shared" si="524"/>
        <v/>
      </c>
      <c r="KK145" s="432" t="str">
        <f t="shared" si="524"/>
        <v/>
      </c>
      <c r="KL145" s="432" t="str">
        <f t="shared" si="524"/>
        <v/>
      </c>
      <c r="KM145" s="432" t="str">
        <f t="shared" si="524"/>
        <v/>
      </c>
      <c r="KN145" s="432" t="str">
        <f t="shared" si="524"/>
        <v/>
      </c>
      <c r="KO145" s="432" t="str">
        <f t="shared" si="524"/>
        <v/>
      </c>
      <c r="KP145" s="432" t="str">
        <f t="shared" si="524"/>
        <v/>
      </c>
      <c r="KQ145" s="432" t="str">
        <f t="shared" si="524"/>
        <v/>
      </c>
      <c r="KR145" s="432" t="str">
        <f t="shared" si="524"/>
        <v/>
      </c>
      <c r="KS145" s="432" t="str">
        <f t="shared" si="524"/>
        <v/>
      </c>
      <c r="KT145" s="432" t="str">
        <f t="shared" si="509"/>
        <v/>
      </c>
      <c r="KU145" s="432" t="str">
        <f t="shared" si="509"/>
        <v/>
      </c>
      <c r="KV145" s="432" t="str">
        <f t="shared" si="509"/>
        <v/>
      </c>
      <c r="KW145" s="432" t="str">
        <f t="shared" si="509"/>
        <v/>
      </c>
      <c r="KX145" s="432" t="str">
        <f t="shared" si="509"/>
        <v/>
      </c>
      <c r="KY145" s="432" t="str">
        <f t="shared" si="509"/>
        <v/>
      </c>
      <c r="KZ145" s="432" t="str">
        <f t="shared" si="509"/>
        <v/>
      </c>
      <c r="LA145" s="432" t="str">
        <f t="shared" si="509"/>
        <v/>
      </c>
      <c r="LB145" s="432" t="str">
        <f t="shared" si="509"/>
        <v/>
      </c>
      <c r="LC145" s="432" t="str">
        <f t="shared" si="509"/>
        <v/>
      </c>
      <c r="LD145" s="432" t="str">
        <f t="shared" si="509"/>
        <v/>
      </c>
      <c r="LE145" s="432" t="str">
        <f t="shared" si="509"/>
        <v/>
      </c>
      <c r="LF145" s="432" t="str">
        <f t="shared" si="509"/>
        <v/>
      </c>
      <c r="LG145" s="432" t="str">
        <f t="shared" si="509"/>
        <v/>
      </c>
      <c r="LH145" s="432" t="str">
        <f t="shared" si="509"/>
        <v/>
      </c>
      <c r="LI145" s="432" t="str">
        <f t="shared" si="509"/>
        <v/>
      </c>
      <c r="LJ145" s="432" t="str">
        <f t="shared" si="499"/>
        <v/>
      </c>
      <c r="LK145" s="432" t="str">
        <f t="shared" si="499"/>
        <v/>
      </c>
      <c r="LL145" s="432" t="str">
        <f t="shared" si="499"/>
        <v/>
      </c>
      <c r="LM145" s="432" t="str">
        <f t="shared" si="499"/>
        <v/>
      </c>
      <c r="LN145" s="432" t="str">
        <f t="shared" si="499"/>
        <v/>
      </c>
      <c r="LO145" s="432" t="str">
        <f t="shared" si="499"/>
        <v/>
      </c>
      <c r="LP145" s="432" t="str">
        <f t="shared" si="499"/>
        <v/>
      </c>
      <c r="LQ145" s="432" t="str">
        <f t="shared" si="499"/>
        <v/>
      </c>
      <c r="LR145" s="432" t="str">
        <f t="shared" si="499"/>
        <v/>
      </c>
      <c r="LS145" s="432" t="str">
        <f t="shared" si="499"/>
        <v/>
      </c>
      <c r="LT145" s="432" t="str">
        <f t="shared" si="499"/>
        <v/>
      </c>
      <c r="LU145" s="432" t="str">
        <f t="shared" si="499"/>
        <v/>
      </c>
      <c r="LV145" s="432" t="str">
        <f t="shared" si="499"/>
        <v/>
      </c>
      <c r="LW145" s="432" t="str">
        <f t="shared" si="499"/>
        <v/>
      </c>
      <c r="LX145" s="432" t="str">
        <f t="shared" si="500"/>
        <v/>
      </c>
      <c r="LY145" s="432" t="str">
        <f t="shared" si="500"/>
        <v/>
      </c>
      <c r="LZ145" s="432" t="str">
        <f t="shared" si="500"/>
        <v/>
      </c>
      <c r="MA145" s="432" t="str">
        <f t="shared" si="500"/>
        <v/>
      </c>
      <c r="MB145" s="432" t="str">
        <f t="shared" si="500"/>
        <v/>
      </c>
      <c r="MC145" s="432" t="str">
        <f t="shared" si="500"/>
        <v/>
      </c>
      <c r="MD145" s="432" t="str">
        <f t="shared" si="516"/>
        <v/>
      </c>
      <c r="ME145" s="432" t="str">
        <f t="shared" si="516"/>
        <v/>
      </c>
      <c r="MF145" s="432" t="str">
        <f t="shared" si="516"/>
        <v/>
      </c>
      <c r="MG145" s="432" t="str">
        <f t="shared" si="516"/>
        <v/>
      </c>
      <c r="MH145" s="432" t="str">
        <f t="shared" si="516"/>
        <v/>
      </c>
      <c r="MI145" s="432" t="str">
        <f t="shared" si="516"/>
        <v/>
      </c>
      <c r="MJ145" s="432" t="str">
        <f t="shared" si="516"/>
        <v/>
      </c>
      <c r="MK145" s="432" t="str">
        <f t="shared" si="516"/>
        <v/>
      </c>
      <c r="ML145" s="432" t="str">
        <f t="shared" si="516"/>
        <v/>
      </c>
      <c r="MM145" s="432" t="str">
        <f t="shared" si="516"/>
        <v/>
      </c>
      <c r="MN145" s="432" t="str">
        <f t="shared" si="516"/>
        <v/>
      </c>
      <c r="MO145" s="432" t="str">
        <f t="shared" si="516"/>
        <v/>
      </c>
      <c r="MP145" s="432" t="str">
        <f t="shared" si="516"/>
        <v/>
      </c>
      <c r="MQ145" s="432" t="str">
        <f t="shared" si="516"/>
        <v/>
      </c>
      <c r="MR145" s="432" t="str">
        <f t="shared" si="516"/>
        <v/>
      </c>
      <c r="MS145" s="432" t="str">
        <f t="shared" si="516"/>
        <v/>
      </c>
      <c r="MT145" s="432" t="str">
        <f t="shared" si="512"/>
        <v/>
      </c>
      <c r="MU145" s="432" t="str">
        <f t="shared" si="512"/>
        <v/>
      </c>
      <c r="MV145" s="432" t="str">
        <f t="shared" si="512"/>
        <v/>
      </c>
      <c r="MW145" s="432" t="str">
        <f t="shared" si="512"/>
        <v/>
      </c>
      <c r="MX145" s="432" t="str">
        <f t="shared" si="512"/>
        <v/>
      </c>
      <c r="MY145" s="432" t="str">
        <f t="shared" si="512"/>
        <v/>
      </c>
      <c r="MZ145" s="432" t="str">
        <f t="shared" si="512"/>
        <v/>
      </c>
      <c r="NA145" s="432" t="str">
        <f t="shared" si="512"/>
        <v/>
      </c>
      <c r="NB145" s="432" t="str">
        <f t="shared" si="512"/>
        <v/>
      </c>
      <c r="NC145" s="432" t="str">
        <f t="shared" si="512"/>
        <v/>
      </c>
      <c r="ND145" s="432" t="str">
        <f t="shared" si="512"/>
        <v/>
      </c>
      <c r="NE145" s="432" t="str">
        <f t="shared" si="512"/>
        <v/>
      </c>
      <c r="NF145" s="432" t="str">
        <f t="shared" si="512"/>
        <v/>
      </c>
      <c r="NG145" s="432" t="str">
        <f t="shared" si="512"/>
        <v/>
      </c>
      <c r="NH145" s="432" t="str">
        <f t="shared" si="512"/>
        <v/>
      </c>
      <c r="NI145" s="432" t="str">
        <f t="shared" si="518"/>
        <v/>
      </c>
      <c r="NJ145" s="432" t="str">
        <f t="shared" si="518"/>
        <v/>
      </c>
      <c r="NK145" s="432" t="str">
        <f t="shared" si="518"/>
        <v/>
      </c>
      <c r="NL145" s="432" t="str">
        <f t="shared" si="518"/>
        <v/>
      </c>
      <c r="NM145" s="432" t="str">
        <f t="shared" si="518"/>
        <v/>
      </c>
      <c r="NN145" s="432" t="str">
        <f t="shared" si="518"/>
        <v/>
      </c>
      <c r="NO145" s="432" t="str">
        <f t="shared" si="518"/>
        <v/>
      </c>
      <c r="NP145" s="432" t="str">
        <f t="shared" si="518"/>
        <v/>
      </c>
      <c r="NQ145" s="432" t="str">
        <f t="shared" si="518"/>
        <v/>
      </c>
      <c r="NR145" s="432" t="str">
        <f t="shared" si="518"/>
        <v/>
      </c>
      <c r="NS145" s="432" t="str">
        <f t="shared" si="518"/>
        <v/>
      </c>
      <c r="NT145" s="432" t="str">
        <f t="shared" si="518"/>
        <v/>
      </c>
      <c r="NU145" s="432" t="str">
        <f t="shared" si="518"/>
        <v/>
      </c>
      <c r="NV145" s="432" t="str">
        <f t="shared" si="518"/>
        <v/>
      </c>
      <c r="NW145" s="432" t="str">
        <f t="shared" si="503"/>
        <v/>
      </c>
      <c r="NX145" s="432" t="str">
        <f t="shared" si="503"/>
        <v/>
      </c>
      <c r="NY145" s="432" t="str">
        <f t="shared" si="503"/>
        <v/>
      </c>
      <c r="NZ145" s="432" t="str">
        <f t="shared" si="503"/>
        <v/>
      </c>
      <c r="OA145" s="432" t="str">
        <f t="shared" si="503"/>
        <v/>
      </c>
      <c r="OB145" s="432" t="str">
        <f t="shared" si="503"/>
        <v/>
      </c>
      <c r="OC145" s="432" t="str">
        <f t="shared" si="503"/>
        <v/>
      </c>
      <c r="OD145" s="432" t="str">
        <f t="shared" si="503"/>
        <v/>
      </c>
      <c r="OE145" s="432" t="str">
        <f t="shared" si="503"/>
        <v/>
      </c>
      <c r="OF145" s="432" t="str">
        <f t="shared" si="493"/>
        <v/>
      </c>
      <c r="OG145" s="432" t="str">
        <f t="shared" si="494"/>
        <v/>
      </c>
      <c r="OH145" s="432" t="str">
        <f t="shared" ref="OH145:PE145" si="528">IFERROR(IF(AND(OH$22&gt;=$M145,OH$22&lt;=$N145),"",IF(OH$22=WORKDAY($N145,1),$A145,"")),"")</f>
        <v/>
      </c>
      <c r="OI145" s="432" t="str">
        <f t="shared" si="528"/>
        <v/>
      </c>
      <c r="OJ145" s="432" t="str">
        <f t="shared" si="528"/>
        <v/>
      </c>
      <c r="OK145" s="432" t="str">
        <f t="shared" si="528"/>
        <v/>
      </c>
      <c r="OL145" s="432" t="str">
        <f t="shared" si="528"/>
        <v/>
      </c>
      <c r="OM145" s="432" t="str">
        <f t="shared" si="528"/>
        <v/>
      </c>
      <c r="ON145" s="432" t="str">
        <f t="shared" si="528"/>
        <v/>
      </c>
      <c r="OO145" s="432" t="str">
        <f t="shared" si="528"/>
        <v/>
      </c>
      <c r="OP145" s="432" t="str">
        <f t="shared" si="528"/>
        <v/>
      </c>
      <c r="OQ145" s="432" t="str">
        <f t="shared" si="528"/>
        <v/>
      </c>
      <c r="OR145" s="432" t="str">
        <f t="shared" si="528"/>
        <v/>
      </c>
      <c r="OS145" s="432" t="str">
        <f t="shared" si="528"/>
        <v/>
      </c>
      <c r="OT145" s="432" t="str">
        <f t="shared" si="528"/>
        <v/>
      </c>
      <c r="OU145" s="432" t="str">
        <f t="shared" si="528"/>
        <v/>
      </c>
      <c r="OV145" s="432" t="str">
        <f t="shared" si="528"/>
        <v/>
      </c>
      <c r="OW145" s="432" t="str">
        <f t="shared" si="528"/>
        <v/>
      </c>
      <c r="OX145" s="432" t="str">
        <f t="shared" si="528"/>
        <v/>
      </c>
      <c r="OY145" s="432" t="str">
        <f t="shared" si="528"/>
        <v/>
      </c>
      <c r="OZ145" s="432" t="str">
        <f t="shared" si="528"/>
        <v/>
      </c>
      <c r="PA145" s="432" t="str">
        <f t="shared" si="528"/>
        <v/>
      </c>
      <c r="PB145" s="432" t="str">
        <f t="shared" si="528"/>
        <v/>
      </c>
      <c r="PC145" s="432" t="str">
        <f t="shared" si="528"/>
        <v/>
      </c>
      <c r="PD145" s="432" t="str">
        <f t="shared" si="528"/>
        <v/>
      </c>
      <c r="PE145" s="432" t="str">
        <f t="shared" si="528"/>
        <v/>
      </c>
    </row>
    <row r="146" spans="1:421" ht="15.6" hidden="1">
      <c r="E146" s="453"/>
      <c r="H146" s="26"/>
      <c r="I146" s="531"/>
      <c r="J146" s="453"/>
      <c r="K146" s="453"/>
      <c r="L146" s="657" t="str">
        <f t="shared" si="285"/>
        <v/>
      </c>
      <c r="M146" s="555" t="str">
        <f t="shared" si="405"/>
        <v/>
      </c>
      <c r="N146" s="555" t="str">
        <f t="shared" si="286"/>
        <v/>
      </c>
      <c r="O146" s="1487"/>
      <c r="P146" s="1487"/>
      <c r="Q146" s="98"/>
      <c r="V146" s="85" t="s">
        <v>747</v>
      </c>
      <c r="W146" s="450">
        <v>19.5</v>
      </c>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row>
    <row r="147" spans="1:421" s="98" customFormat="1" ht="16.2" hidden="1" customHeight="1">
      <c r="A147" s="40"/>
      <c r="B147" s="1528" t="s">
        <v>748</v>
      </c>
      <c r="C147" s="1528"/>
      <c r="D147" s="1528"/>
      <c r="E147" s="1528"/>
      <c r="F147" s="1529" t="s">
        <v>749</v>
      </c>
      <c r="G147" s="1529"/>
      <c r="H147" s="1529"/>
      <c r="I147" s="1529"/>
      <c r="J147" s="1529"/>
      <c r="O147" s="525" t="s">
        <v>610</v>
      </c>
      <c r="P147" s="525"/>
      <c r="R147" s="167"/>
      <c r="S147" s="167"/>
      <c r="T147" s="167"/>
      <c r="U147" s="167"/>
      <c r="V147" s="85" t="s">
        <v>750</v>
      </c>
      <c r="W147" s="450">
        <v>21.833333333333329</v>
      </c>
      <c r="X147" s="167"/>
      <c r="Y147" s="167"/>
      <c r="Z147" s="167"/>
      <c r="AA147" s="167"/>
      <c r="AB147" s="167"/>
      <c r="AC147" s="167"/>
      <c r="AD147" s="167"/>
      <c r="AE147" s="167"/>
      <c r="AF147" s="167"/>
      <c r="AG147" s="167"/>
      <c r="AH147" s="167"/>
      <c r="AI147" s="167"/>
      <c r="AJ147" s="167"/>
      <c r="AK147" s="167"/>
      <c r="AL147" s="167"/>
      <c r="AM147" s="167"/>
      <c r="AN147" s="167"/>
      <c r="AO147" s="167"/>
      <c r="AP147" s="167"/>
      <c r="AQ147" s="167"/>
      <c r="AR147" s="167"/>
      <c r="AS147" s="167"/>
      <c r="AT147" s="167"/>
      <c r="AU147" s="167"/>
      <c r="AV147" s="167"/>
      <c r="AW147" s="167"/>
      <c r="AX147" s="167"/>
      <c r="AY147" s="167"/>
      <c r="AZ147" s="167"/>
      <c r="BA147" s="167"/>
      <c r="BB147" s="167"/>
      <c r="BC147" s="167"/>
      <c r="BD147" s="167"/>
      <c r="BE147" s="167"/>
      <c r="BF147" s="167"/>
      <c r="BG147" s="167"/>
      <c r="BH147" s="167"/>
      <c r="BI147" s="167"/>
      <c r="BJ147" s="167"/>
      <c r="BK147" s="167"/>
      <c r="BL147" s="167"/>
      <c r="BM147" s="167"/>
      <c r="BN147" s="167"/>
      <c r="BO147" s="167"/>
      <c r="BP147" s="167"/>
      <c r="BQ147" s="167"/>
      <c r="BR147" s="167"/>
      <c r="BS147" s="167"/>
      <c r="BT147" s="167"/>
      <c r="BU147" s="167"/>
      <c r="BV147" s="167"/>
      <c r="BW147" s="167"/>
      <c r="BX147" s="167"/>
      <c r="BY147" s="167"/>
      <c r="BZ147" s="167"/>
      <c r="CA147" s="167"/>
      <c r="CB147" s="167"/>
      <c r="CC147" s="167"/>
      <c r="CD147" s="167"/>
      <c r="CE147" s="167"/>
      <c r="CF147" s="167"/>
      <c r="CG147" s="167"/>
      <c r="CH147" s="167"/>
      <c r="CI147" s="167"/>
      <c r="CJ147" s="167"/>
      <c r="CK147" s="167"/>
      <c r="CL147" s="167"/>
      <c r="CM147" s="167"/>
      <c r="CN147" s="167"/>
      <c r="CO147" s="167"/>
      <c r="CP147" s="167"/>
      <c r="CQ147" s="167"/>
      <c r="CR147" s="167"/>
      <c r="CS147" s="167"/>
      <c r="CT147" s="167"/>
      <c r="CU147" s="167"/>
      <c r="CV147" s="167"/>
      <c r="CW147" s="167"/>
      <c r="CX147" s="167"/>
      <c r="CY147" s="167"/>
      <c r="CZ147" s="167"/>
      <c r="DA147" s="167"/>
      <c r="DB147" s="167"/>
      <c r="DC147" s="167"/>
      <c r="DD147" s="167"/>
      <c r="DE147" s="167"/>
      <c r="DF147" s="167"/>
      <c r="DG147" s="167"/>
      <c r="DH147" s="167"/>
      <c r="DI147" s="167"/>
      <c r="DJ147" s="167"/>
      <c r="DK147" s="167"/>
      <c r="DL147" s="167"/>
      <c r="DM147" s="167"/>
      <c r="DN147" s="167"/>
      <c r="DO147" s="167"/>
      <c r="DP147" s="167"/>
      <c r="DQ147" s="167"/>
      <c r="DR147" s="167"/>
      <c r="DS147" s="167"/>
      <c r="DT147" s="167"/>
      <c r="DU147" s="167"/>
      <c r="DV147" s="167"/>
      <c r="DW147" s="167"/>
      <c r="DX147" s="167"/>
      <c r="DY147" s="167"/>
      <c r="DZ147" s="167"/>
      <c r="EA147" s="167"/>
      <c r="EB147" s="167"/>
      <c r="EC147" s="167"/>
      <c r="ED147" s="167"/>
      <c r="EE147" s="167"/>
      <c r="EF147" s="167"/>
      <c r="EG147" s="167"/>
      <c r="EH147" s="167"/>
      <c r="EI147" s="167"/>
      <c r="EJ147" s="167"/>
      <c r="EK147" s="167"/>
      <c r="EL147" s="167"/>
      <c r="EM147" s="167"/>
      <c r="EN147" s="167"/>
      <c r="EO147" s="167"/>
      <c r="EP147" s="167"/>
    </row>
    <row r="148" spans="1:421" s="98" customFormat="1" ht="16.2" hidden="1" customHeight="1">
      <c r="A148" s="40"/>
      <c r="B148" s="1530" t="s">
        <v>751</v>
      </c>
      <c r="C148" s="1530"/>
      <c r="D148" s="1530"/>
      <c r="E148" s="1530"/>
      <c r="F148" s="1531" t="s">
        <v>752</v>
      </c>
      <c r="G148" s="1531"/>
      <c r="H148" s="1531"/>
      <c r="I148" s="1531"/>
      <c r="J148" s="1531"/>
      <c r="K148" s="525"/>
      <c r="L148" s="525" t="s">
        <v>829</v>
      </c>
      <c r="M148" s="525"/>
      <c r="N148" s="525"/>
      <c r="O148" s="525"/>
      <c r="P148" s="525"/>
      <c r="R148" s="167"/>
      <c r="S148" s="167"/>
      <c r="T148" s="167"/>
      <c r="U148" s="167"/>
      <c r="V148" s="85" t="s">
        <v>753</v>
      </c>
      <c r="W148" s="450">
        <v>22</v>
      </c>
      <c r="X148" s="167"/>
      <c r="Y148" s="167"/>
      <c r="Z148" s="167"/>
      <c r="AA148" s="167"/>
      <c r="AB148" s="167"/>
      <c r="AC148" s="167"/>
      <c r="AD148" s="167"/>
      <c r="AE148" s="167"/>
      <c r="AF148" s="167"/>
      <c r="AG148" s="167"/>
      <c r="AH148" s="167"/>
      <c r="AI148" s="167"/>
      <c r="AJ148" s="167"/>
      <c r="AK148" s="167"/>
      <c r="AL148" s="167"/>
      <c r="AM148" s="167"/>
      <c r="AN148" s="167"/>
      <c r="AO148" s="167"/>
      <c r="AP148" s="167"/>
      <c r="AQ148" s="167"/>
      <c r="AR148" s="167"/>
      <c r="AS148" s="167"/>
      <c r="AT148" s="167"/>
      <c r="AU148" s="167"/>
      <c r="AV148" s="167"/>
      <c r="AW148" s="167"/>
      <c r="AX148" s="167"/>
      <c r="AY148" s="167"/>
      <c r="AZ148" s="167"/>
      <c r="BA148" s="167"/>
      <c r="BB148" s="167"/>
      <c r="BC148" s="167"/>
      <c r="BD148" s="167"/>
      <c r="BE148" s="167"/>
      <c r="BF148" s="167"/>
      <c r="BG148" s="167"/>
      <c r="BH148" s="167"/>
      <c r="BI148" s="167"/>
      <c r="BJ148" s="167"/>
      <c r="BK148" s="167"/>
      <c r="BL148" s="167"/>
      <c r="BM148" s="167"/>
      <c r="BN148" s="167"/>
      <c r="BO148" s="167"/>
      <c r="BP148" s="167"/>
      <c r="BQ148" s="167"/>
      <c r="BR148" s="167"/>
      <c r="BS148" s="167"/>
      <c r="BT148" s="167"/>
      <c r="BU148" s="167"/>
      <c r="BV148" s="167"/>
      <c r="BW148" s="167"/>
      <c r="BX148" s="167"/>
      <c r="BY148" s="167"/>
      <c r="BZ148" s="167"/>
      <c r="CA148" s="167"/>
      <c r="CB148" s="167"/>
      <c r="CC148" s="167"/>
      <c r="CD148" s="167"/>
      <c r="CE148" s="167"/>
      <c r="CF148" s="167"/>
      <c r="CG148" s="167"/>
      <c r="CH148" s="167"/>
      <c r="CI148" s="167"/>
      <c r="CJ148" s="167"/>
      <c r="CK148" s="167"/>
      <c r="CL148" s="167"/>
      <c r="CM148" s="167"/>
      <c r="CN148" s="167"/>
      <c r="CO148" s="167"/>
      <c r="CP148" s="167"/>
      <c r="CQ148" s="167"/>
      <c r="CR148" s="167"/>
      <c r="CS148" s="167"/>
      <c r="CT148" s="167"/>
      <c r="CU148" s="167"/>
      <c r="CV148" s="167"/>
      <c r="CW148" s="167"/>
      <c r="CX148" s="167"/>
      <c r="CY148" s="167"/>
      <c r="CZ148" s="167"/>
      <c r="DA148" s="167"/>
      <c r="DB148" s="167"/>
      <c r="DC148" s="167"/>
      <c r="DD148" s="167"/>
      <c r="DE148" s="167"/>
      <c r="DF148" s="167"/>
      <c r="DG148" s="167"/>
      <c r="DH148" s="167"/>
      <c r="DI148" s="167"/>
      <c r="DJ148" s="167"/>
      <c r="DK148" s="167"/>
      <c r="DL148" s="167"/>
      <c r="DM148" s="167"/>
      <c r="DN148" s="167"/>
      <c r="DO148" s="167"/>
      <c r="DP148" s="167"/>
      <c r="DQ148" s="167"/>
      <c r="DR148" s="167"/>
      <c r="DS148" s="167"/>
      <c r="DT148" s="167"/>
      <c r="DU148" s="167"/>
      <c r="DV148" s="167"/>
      <c r="DW148" s="167"/>
      <c r="DX148" s="167"/>
      <c r="DY148" s="167"/>
      <c r="DZ148" s="167"/>
      <c r="EA148" s="167"/>
      <c r="EB148" s="167"/>
      <c r="EC148" s="167"/>
      <c r="ED148" s="167"/>
      <c r="EE148" s="167"/>
      <c r="EF148" s="167"/>
      <c r="EG148" s="167"/>
      <c r="EH148" s="167"/>
      <c r="EI148" s="167"/>
      <c r="EJ148" s="167"/>
      <c r="EK148" s="167"/>
      <c r="EL148" s="167"/>
      <c r="EM148" s="167"/>
      <c r="EN148" s="167"/>
      <c r="EO148" s="167"/>
      <c r="EP148" s="167"/>
    </row>
    <row r="149" spans="1:421" s="98" customFormat="1" ht="14.4" hidden="1" customHeight="1">
      <c r="A149" s="451"/>
      <c r="B149" s="1532" t="s">
        <v>612</v>
      </c>
      <c r="C149" s="931"/>
      <c r="D149" s="1532" t="s">
        <v>80</v>
      </c>
      <c r="E149" s="1532" t="s">
        <v>326</v>
      </c>
      <c r="F149" s="1533" t="s">
        <v>613</v>
      </c>
      <c r="G149" s="1533" t="s">
        <v>614</v>
      </c>
      <c r="H149" s="1534" t="s">
        <v>615</v>
      </c>
      <c r="J149" s="1535" t="s">
        <v>82</v>
      </c>
      <c r="K149" s="1533" t="s">
        <v>327</v>
      </c>
      <c r="L149" s="454"/>
      <c r="M149" s="454"/>
      <c r="N149" s="454"/>
      <c r="O149" s="525"/>
      <c r="P149" s="525"/>
      <c r="R149" s="167"/>
      <c r="S149" s="167"/>
      <c r="T149" s="167"/>
      <c r="U149" s="167"/>
      <c r="V149" s="85" t="s">
        <v>754</v>
      </c>
      <c r="W149" s="450">
        <v>22.166666666666671</v>
      </c>
      <c r="X149" s="167"/>
      <c r="Y149" s="167"/>
      <c r="Z149" s="167"/>
      <c r="AA149" s="167"/>
      <c r="AB149" s="167"/>
      <c r="AC149" s="167"/>
      <c r="AD149" s="167"/>
      <c r="AE149" s="167"/>
      <c r="AF149" s="167"/>
      <c r="AG149" s="167"/>
      <c r="AH149" s="167"/>
      <c r="AI149" s="167"/>
      <c r="AJ149" s="167"/>
      <c r="AK149" s="167"/>
      <c r="AL149" s="167"/>
      <c r="AM149" s="167"/>
      <c r="AN149" s="167"/>
      <c r="AO149" s="167"/>
      <c r="AP149" s="167"/>
      <c r="AQ149" s="167"/>
      <c r="AR149" s="167"/>
      <c r="AS149" s="167"/>
      <c r="AT149" s="167"/>
      <c r="AU149" s="167"/>
      <c r="AV149" s="167"/>
      <c r="AW149" s="167"/>
      <c r="AX149" s="167"/>
      <c r="AY149" s="167"/>
      <c r="AZ149" s="167"/>
      <c r="BA149" s="167"/>
      <c r="BB149" s="167"/>
      <c r="BC149" s="167"/>
      <c r="BD149" s="167"/>
      <c r="BE149" s="167"/>
      <c r="BF149" s="167"/>
      <c r="BG149" s="167"/>
      <c r="BH149" s="167"/>
      <c r="BI149" s="167"/>
      <c r="BJ149" s="167"/>
      <c r="BK149" s="167"/>
      <c r="BL149" s="167"/>
      <c r="BM149" s="167"/>
      <c r="BN149" s="167"/>
      <c r="BO149" s="167"/>
      <c r="BP149" s="167"/>
      <c r="BQ149" s="167"/>
      <c r="BR149" s="167"/>
      <c r="BS149" s="167"/>
      <c r="BT149" s="167"/>
      <c r="BU149" s="167"/>
      <c r="BV149" s="167"/>
      <c r="BW149" s="167"/>
      <c r="BX149" s="167"/>
      <c r="BY149" s="167"/>
      <c r="BZ149" s="167"/>
      <c r="CA149" s="167"/>
      <c r="CB149" s="167"/>
      <c r="CC149" s="167"/>
      <c r="CD149" s="167"/>
      <c r="CE149" s="167"/>
      <c r="CF149" s="167"/>
      <c r="CG149" s="167"/>
      <c r="CH149" s="167"/>
      <c r="CI149" s="167"/>
      <c r="CJ149" s="167"/>
      <c r="CK149" s="167"/>
      <c r="CL149" s="167"/>
      <c r="CM149" s="167"/>
      <c r="CN149" s="167"/>
      <c r="CO149" s="167"/>
      <c r="CP149" s="167"/>
      <c r="CQ149" s="167"/>
      <c r="CR149" s="167"/>
      <c r="CS149" s="167"/>
      <c r="CT149" s="167"/>
      <c r="CU149" s="167"/>
      <c r="CV149" s="167"/>
      <c r="CW149" s="167"/>
      <c r="CX149" s="167"/>
      <c r="CY149" s="167"/>
      <c r="CZ149" s="167"/>
      <c r="DA149" s="167"/>
      <c r="DB149" s="167"/>
      <c r="DC149" s="167"/>
      <c r="DD149" s="167"/>
      <c r="DE149" s="167"/>
      <c r="DF149" s="167"/>
      <c r="DG149" s="167"/>
      <c r="DH149" s="167"/>
      <c r="DI149" s="167"/>
      <c r="DJ149" s="167"/>
      <c r="DK149" s="167"/>
      <c r="DL149" s="167"/>
      <c r="DM149" s="167"/>
      <c r="DN149" s="167"/>
      <c r="DO149" s="167"/>
      <c r="DP149" s="167"/>
      <c r="DQ149" s="167"/>
      <c r="DR149" s="167"/>
      <c r="DS149" s="167"/>
      <c r="DT149" s="167"/>
      <c r="DU149" s="167"/>
      <c r="DV149" s="167"/>
      <c r="DW149" s="167"/>
      <c r="DX149" s="167"/>
      <c r="DY149" s="167"/>
      <c r="DZ149" s="167"/>
      <c r="EA149" s="167"/>
      <c r="EB149" s="167"/>
      <c r="EC149" s="167"/>
      <c r="ED149" s="167"/>
      <c r="EE149" s="167"/>
      <c r="EF149" s="167"/>
      <c r="EG149" s="167"/>
      <c r="EH149" s="167"/>
      <c r="EI149" s="167"/>
      <c r="EJ149" s="167"/>
      <c r="EK149" s="167"/>
      <c r="EL149" s="167"/>
      <c r="EM149" s="167"/>
      <c r="EN149" s="167"/>
      <c r="EO149" s="167"/>
      <c r="EP149" s="167"/>
    </row>
    <row r="150" spans="1:421" s="98" customFormat="1" ht="14.4" hidden="1" customHeight="1">
      <c r="A150" s="455" t="s">
        <v>618</v>
      </c>
      <c r="B150" s="1532"/>
      <c r="C150" s="931"/>
      <c r="D150" s="1532"/>
      <c r="E150" s="1532"/>
      <c r="F150" s="1533"/>
      <c r="G150" s="1533"/>
      <c r="H150" s="1534"/>
      <c r="J150" s="1535"/>
      <c r="K150" s="1533"/>
      <c r="L150" s="454"/>
      <c r="M150" s="454"/>
      <c r="N150" s="454"/>
      <c r="O150" s="525"/>
      <c r="P150" s="525"/>
      <c r="R150" s="167"/>
      <c r="S150" s="167"/>
      <c r="T150" s="167"/>
      <c r="U150" s="167"/>
      <c r="V150" s="85" t="s">
        <v>755</v>
      </c>
      <c r="W150" s="450">
        <v>22.333333333333329</v>
      </c>
      <c r="X150" s="167"/>
      <c r="Y150" s="167"/>
      <c r="Z150" s="167"/>
      <c r="AA150" s="167"/>
      <c r="AB150" s="167"/>
      <c r="AC150" s="167"/>
      <c r="AD150" s="167"/>
      <c r="AE150" s="167"/>
      <c r="AF150" s="167"/>
      <c r="AG150" s="167"/>
      <c r="AH150" s="167"/>
      <c r="AI150" s="167"/>
      <c r="AJ150" s="167"/>
      <c r="AK150" s="167"/>
      <c r="AL150" s="167"/>
      <c r="AM150" s="167"/>
      <c r="AN150" s="167"/>
      <c r="AO150" s="167"/>
      <c r="AP150" s="167"/>
      <c r="AQ150" s="167"/>
      <c r="AR150" s="167"/>
      <c r="AS150" s="167"/>
      <c r="AT150" s="167"/>
      <c r="AU150" s="167"/>
      <c r="AV150" s="167"/>
      <c r="AW150" s="167"/>
      <c r="AX150" s="167"/>
      <c r="AY150" s="167"/>
      <c r="AZ150" s="167"/>
      <c r="BA150" s="167"/>
      <c r="BB150" s="167"/>
      <c r="BC150" s="167"/>
      <c r="BD150" s="167"/>
      <c r="BE150" s="167"/>
      <c r="BF150" s="167"/>
      <c r="BG150" s="167"/>
      <c r="BH150" s="167"/>
      <c r="BI150" s="167"/>
      <c r="BJ150" s="167"/>
      <c r="BK150" s="167"/>
      <c r="BL150" s="167"/>
      <c r="BM150" s="167"/>
      <c r="BN150" s="167"/>
      <c r="BO150" s="167"/>
      <c r="BP150" s="167"/>
      <c r="BQ150" s="167"/>
      <c r="BR150" s="167"/>
      <c r="BS150" s="167"/>
      <c r="BT150" s="167"/>
      <c r="BU150" s="167"/>
      <c r="BV150" s="167"/>
      <c r="BW150" s="167"/>
      <c r="BX150" s="167"/>
      <c r="BY150" s="167"/>
      <c r="BZ150" s="167"/>
      <c r="CA150" s="167"/>
      <c r="CB150" s="167"/>
      <c r="CC150" s="167"/>
      <c r="CD150" s="167"/>
      <c r="CE150" s="167"/>
      <c r="CF150" s="167"/>
      <c r="CG150" s="167"/>
      <c r="CH150" s="167"/>
      <c r="CI150" s="167"/>
      <c r="CJ150" s="167"/>
      <c r="CK150" s="167"/>
      <c r="CL150" s="167"/>
      <c r="CM150" s="167"/>
      <c r="CN150" s="167"/>
      <c r="CO150" s="167"/>
      <c r="CP150" s="167"/>
      <c r="CQ150" s="167"/>
      <c r="CR150" s="167"/>
      <c r="CS150" s="167"/>
      <c r="CT150" s="167"/>
      <c r="CU150" s="167"/>
      <c r="CV150" s="167"/>
      <c r="CW150" s="167"/>
      <c r="CX150" s="167"/>
      <c r="CY150" s="167"/>
      <c r="CZ150" s="167"/>
      <c r="DA150" s="167"/>
      <c r="DB150" s="167"/>
      <c r="DC150" s="167"/>
      <c r="DD150" s="167"/>
      <c r="DE150" s="167"/>
      <c r="DF150" s="167"/>
      <c r="DG150" s="167"/>
      <c r="DH150" s="167"/>
      <c r="DI150" s="167"/>
      <c r="DJ150" s="167"/>
      <c r="DK150" s="167"/>
      <c r="DL150" s="167"/>
      <c r="DM150" s="167"/>
      <c r="DN150" s="167"/>
      <c r="DO150" s="167"/>
      <c r="DP150" s="167"/>
      <c r="DQ150" s="167"/>
      <c r="DR150" s="167"/>
      <c r="DS150" s="167"/>
      <c r="DT150" s="167"/>
      <c r="DU150" s="167"/>
      <c r="DV150" s="167"/>
      <c r="DW150" s="167"/>
      <c r="DX150" s="167"/>
      <c r="DY150" s="167"/>
      <c r="DZ150" s="167"/>
      <c r="EA150" s="167"/>
      <c r="EB150" s="167"/>
      <c r="EC150" s="167"/>
      <c r="ED150" s="167"/>
      <c r="EE150" s="167"/>
      <c r="EF150" s="167"/>
      <c r="EG150" s="167"/>
      <c r="EH150" s="167"/>
      <c r="EI150" s="167"/>
      <c r="EJ150" s="167"/>
      <c r="EK150" s="167"/>
      <c r="EL150" s="167"/>
      <c r="EM150" s="167"/>
      <c r="EN150" s="167"/>
      <c r="EO150" s="167"/>
      <c r="EP150" s="167"/>
    </row>
    <row r="151" spans="1:421" s="98" customFormat="1" ht="14.4" hidden="1">
      <c r="A151" s="456"/>
      <c r="B151" s="457"/>
      <c r="C151" s="457"/>
      <c r="D151" s="457">
        <f>SUM(D27:D146)</f>
        <v>0</v>
      </c>
      <c r="E151" s="458">
        <f>SUM(E27:E146)</f>
        <v>0</v>
      </c>
      <c r="F151" s="457"/>
      <c r="G151" s="457"/>
      <c r="H151" s="457">
        <f>SUM(H27:H146)</f>
        <v>0</v>
      </c>
      <c r="J151" s="458">
        <f>SUM(J27:J146)</f>
        <v>0</v>
      </c>
      <c r="K151" s="458">
        <f>SUM(K27:K146)</f>
        <v>0</v>
      </c>
      <c r="L151" s="772">
        <f>SUM(L27:L146)</f>
        <v>0</v>
      </c>
      <c r="M151" s="559" t="str">
        <f>M27</f>
        <v/>
      </c>
      <c r="N151" s="559" t="e">
        <f>MAX(N27:N145)</f>
        <v>#VALUE!</v>
      </c>
      <c r="O151" s="403" t="e">
        <f>(N151-M151) &amp; " dias corridos / " &amp; NETWORKDAYS(M151,N151) &amp; " dias úteis"</f>
        <v>#VALUE!</v>
      </c>
      <c r="R151" s="167"/>
      <c r="S151" s="167"/>
      <c r="T151" s="167"/>
      <c r="U151" s="167"/>
      <c r="V151" s="85" t="s">
        <v>756</v>
      </c>
      <c r="W151" s="450">
        <v>22.5</v>
      </c>
      <c r="X151" s="167"/>
      <c r="Y151" s="167"/>
      <c r="Z151" s="167"/>
      <c r="AA151" s="167"/>
      <c r="AB151" s="167"/>
      <c r="AC151" s="167"/>
      <c r="AD151" s="167"/>
      <c r="AE151" s="167"/>
      <c r="AF151" s="167"/>
      <c r="AG151" s="167"/>
      <c r="AH151" s="167"/>
      <c r="AI151" s="167"/>
      <c r="AJ151" s="167"/>
      <c r="AK151" s="167"/>
      <c r="AL151" s="167"/>
      <c r="AM151" s="167"/>
      <c r="AN151" s="167"/>
      <c r="AO151" s="167"/>
      <c r="AP151" s="167"/>
      <c r="AQ151" s="167"/>
      <c r="AR151" s="167"/>
      <c r="AS151" s="167"/>
      <c r="AT151" s="167"/>
      <c r="AU151" s="167"/>
      <c r="AV151" s="167"/>
      <c r="AW151" s="167"/>
      <c r="AX151" s="167"/>
      <c r="AY151" s="167"/>
      <c r="AZ151" s="167"/>
      <c r="BA151" s="167"/>
      <c r="BB151" s="167"/>
      <c r="BC151" s="167"/>
      <c r="BD151" s="167"/>
      <c r="BE151" s="167"/>
      <c r="BF151" s="167"/>
      <c r="BG151" s="167"/>
      <c r="BH151" s="167"/>
      <c r="BI151" s="167"/>
      <c r="BJ151" s="167"/>
      <c r="BK151" s="167"/>
      <c r="BL151" s="167"/>
      <c r="BM151" s="167"/>
      <c r="BN151" s="167"/>
      <c r="BO151" s="167"/>
      <c r="BP151" s="167"/>
      <c r="BQ151" s="167"/>
      <c r="BR151" s="167"/>
      <c r="BS151" s="167"/>
      <c r="BT151" s="167"/>
      <c r="BU151" s="167"/>
      <c r="BV151" s="167"/>
      <c r="BW151" s="167"/>
      <c r="BX151" s="167"/>
      <c r="BY151" s="167"/>
      <c r="BZ151" s="167"/>
      <c r="CA151" s="167"/>
      <c r="CB151" s="167"/>
      <c r="CC151" s="167"/>
      <c r="CD151" s="167"/>
      <c r="CE151" s="167"/>
      <c r="CF151" s="167"/>
      <c r="CG151" s="167"/>
      <c r="CH151" s="167"/>
      <c r="CI151" s="167"/>
      <c r="CJ151" s="167"/>
      <c r="CK151" s="167"/>
      <c r="CL151" s="167"/>
      <c r="CM151" s="167"/>
      <c r="CN151" s="167"/>
      <c r="CO151" s="167"/>
      <c r="CP151" s="167"/>
      <c r="CQ151" s="167"/>
      <c r="CR151" s="167"/>
      <c r="CS151" s="167"/>
      <c r="CT151" s="167"/>
      <c r="CU151" s="167"/>
      <c r="CV151" s="167"/>
      <c r="CW151" s="167"/>
      <c r="CX151" s="167"/>
      <c r="CY151" s="167"/>
      <c r="CZ151" s="167"/>
      <c r="DA151" s="167"/>
      <c r="DB151" s="167"/>
      <c r="DC151" s="167"/>
      <c r="DD151" s="167"/>
      <c r="DE151" s="167"/>
      <c r="DF151" s="167"/>
      <c r="DG151" s="167"/>
      <c r="DH151" s="167"/>
      <c r="DI151" s="167"/>
      <c r="DJ151" s="167"/>
      <c r="DK151" s="167"/>
      <c r="DL151" s="167"/>
      <c r="DM151" s="167"/>
      <c r="DN151" s="167"/>
      <c r="DO151" s="167"/>
      <c r="DP151" s="167"/>
      <c r="DQ151" s="167"/>
      <c r="DR151" s="167"/>
      <c r="DS151" s="167"/>
      <c r="DT151" s="167"/>
      <c r="DU151" s="167"/>
      <c r="DV151" s="167"/>
      <c r="DW151" s="167"/>
      <c r="DX151" s="167"/>
      <c r="DY151" s="167"/>
      <c r="DZ151" s="167"/>
      <c r="EA151" s="167"/>
      <c r="EB151" s="167"/>
      <c r="EC151" s="167"/>
      <c r="ED151" s="167"/>
      <c r="EE151" s="167"/>
      <c r="EF151" s="167"/>
      <c r="EG151" s="167"/>
      <c r="EH151" s="167"/>
      <c r="EI151" s="167"/>
      <c r="EJ151" s="167"/>
      <c r="EK151" s="167"/>
      <c r="EL151" s="167"/>
      <c r="EM151" s="167"/>
      <c r="EN151" s="167"/>
      <c r="EO151" s="167"/>
      <c r="EP151" s="167"/>
    </row>
    <row r="152" spans="1:421" s="98" customFormat="1" ht="14.4" hidden="1">
      <c r="A152" s="99"/>
      <c r="B152" s="102"/>
      <c r="C152" s="102"/>
      <c r="D152" s="102"/>
      <c r="E152" s="102"/>
      <c r="F152" s="102"/>
      <c r="G152" s="102"/>
      <c r="H152" s="102"/>
      <c r="I152" s="102"/>
      <c r="J152" s="102"/>
      <c r="M152" s="762" t="str">
        <f>M151</f>
        <v/>
      </c>
      <c r="N152" s="559" t="e">
        <f>WORKDAY(N151, L10)</f>
        <v>#VALUE!</v>
      </c>
      <c r="O152" s="403" t="e">
        <f>(N152-M152) &amp; " dias corridos / " &amp; NETWORKDAYS(M152,N152) &amp; " dias úteis"</f>
        <v>#VALUE!</v>
      </c>
      <c r="R152" s="167"/>
      <c r="S152" s="167"/>
      <c r="T152" s="167"/>
      <c r="U152" s="167"/>
      <c r="V152" s="85" t="s">
        <v>757</v>
      </c>
      <c r="W152" s="450">
        <v>22.666666666666671</v>
      </c>
      <c r="X152" s="167"/>
      <c r="Y152" s="167"/>
      <c r="Z152" s="167"/>
      <c r="AA152" s="167"/>
      <c r="AB152" s="167"/>
      <c r="AC152" s="167"/>
      <c r="AD152" s="167"/>
      <c r="AE152" s="167"/>
      <c r="AF152" s="167"/>
      <c r="AG152" s="167"/>
      <c r="AH152" s="167"/>
      <c r="AI152" s="167"/>
      <c r="AJ152" s="167"/>
      <c r="AK152" s="167"/>
      <c r="AL152" s="167"/>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c r="BG152" s="167"/>
      <c r="BH152" s="167"/>
      <c r="BI152" s="167"/>
      <c r="BJ152" s="167"/>
      <c r="BK152" s="167"/>
      <c r="BL152" s="167"/>
      <c r="BM152" s="167"/>
      <c r="BN152" s="167"/>
      <c r="BO152" s="167"/>
      <c r="BP152" s="167"/>
      <c r="BQ152" s="167"/>
      <c r="BR152" s="167"/>
      <c r="BS152" s="167"/>
      <c r="BT152" s="167"/>
      <c r="BU152" s="167"/>
      <c r="BV152" s="167"/>
      <c r="BW152" s="167"/>
      <c r="BX152" s="167"/>
      <c r="BY152" s="167"/>
      <c r="BZ152" s="167"/>
      <c r="CA152" s="167"/>
      <c r="CB152" s="167"/>
      <c r="CC152" s="167"/>
      <c r="CD152" s="167"/>
      <c r="CE152" s="167"/>
      <c r="CF152" s="167"/>
      <c r="CG152" s="167"/>
      <c r="CH152" s="167"/>
      <c r="CI152" s="167"/>
      <c r="CJ152" s="167"/>
      <c r="CK152" s="167"/>
      <c r="CL152" s="167"/>
      <c r="CM152" s="167"/>
      <c r="CN152" s="167"/>
      <c r="CO152" s="167"/>
      <c r="CP152" s="167"/>
      <c r="CQ152" s="167"/>
      <c r="CR152" s="167"/>
      <c r="CS152" s="167"/>
      <c r="CT152" s="167"/>
      <c r="CU152" s="167"/>
      <c r="CV152" s="167"/>
      <c r="CW152" s="167"/>
      <c r="CX152" s="167"/>
      <c r="CY152" s="167"/>
      <c r="CZ152" s="167"/>
      <c r="DA152" s="167"/>
      <c r="DB152" s="167"/>
      <c r="DC152" s="167"/>
      <c r="DD152" s="167"/>
      <c r="DE152" s="167"/>
      <c r="DF152" s="167"/>
      <c r="DG152" s="167"/>
      <c r="DH152" s="167"/>
      <c r="DI152" s="167"/>
      <c r="DJ152" s="167"/>
      <c r="DK152" s="167"/>
      <c r="DL152" s="167"/>
      <c r="DM152" s="167"/>
      <c r="DN152" s="167"/>
      <c r="DO152" s="167"/>
      <c r="DP152" s="167"/>
      <c r="DQ152" s="167"/>
      <c r="DR152" s="167"/>
      <c r="DS152" s="167"/>
      <c r="DT152" s="167"/>
      <c r="DU152" s="167"/>
      <c r="DV152" s="167"/>
      <c r="DW152" s="167"/>
      <c r="DX152" s="167"/>
      <c r="DY152" s="167"/>
      <c r="DZ152" s="167"/>
      <c r="EA152" s="167"/>
      <c r="EB152" s="167"/>
      <c r="EC152" s="167"/>
      <c r="ED152" s="167"/>
      <c r="EE152" s="167"/>
      <c r="EF152" s="167"/>
      <c r="EG152" s="167"/>
      <c r="EH152" s="167"/>
      <c r="EI152" s="167"/>
      <c r="EJ152" s="167"/>
      <c r="EK152" s="167"/>
      <c r="EL152" s="167"/>
      <c r="EM152" s="167"/>
      <c r="EN152" s="167"/>
      <c r="EO152" s="167"/>
      <c r="EP152" s="167"/>
    </row>
    <row r="153" spans="1:421" s="98" customFormat="1" ht="14.4" hidden="1">
      <c r="A153" s="99"/>
      <c r="B153" s="102"/>
      <c r="C153" s="102"/>
      <c r="D153" s="102"/>
      <c r="E153" s="102"/>
      <c r="F153" s="102"/>
      <c r="G153" s="102"/>
      <c r="H153" s="102"/>
      <c r="I153" s="102"/>
      <c r="J153" s="102"/>
      <c r="R153" s="167"/>
      <c r="S153" s="167"/>
      <c r="T153" s="167"/>
      <c r="U153" s="167"/>
      <c r="V153" s="85" t="s">
        <v>758</v>
      </c>
      <c r="W153" s="450">
        <v>22.833333333333329</v>
      </c>
      <c r="X153" s="167"/>
      <c r="Y153" s="167"/>
      <c r="Z153" s="167"/>
      <c r="AA153" s="167"/>
      <c r="AB153" s="167"/>
      <c r="AC153" s="167"/>
      <c r="AD153" s="167"/>
      <c r="AE153" s="167"/>
      <c r="AF153" s="167"/>
      <c r="AG153" s="167"/>
      <c r="AH153" s="167"/>
      <c r="AI153" s="167"/>
      <c r="AJ153" s="167"/>
      <c r="AK153" s="167"/>
      <c r="AL153" s="167"/>
      <c r="AM153" s="167"/>
      <c r="AN153" s="167"/>
      <c r="AO153" s="167"/>
      <c r="AP153" s="167"/>
      <c r="AQ153" s="167"/>
      <c r="AR153" s="167"/>
      <c r="AS153" s="167"/>
      <c r="AT153" s="167"/>
      <c r="AU153" s="167"/>
      <c r="AV153" s="167"/>
      <c r="AW153" s="167"/>
      <c r="AX153" s="167"/>
      <c r="AY153" s="167"/>
      <c r="AZ153" s="167"/>
      <c r="BA153" s="167"/>
      <c r="BB153" s="167"/>
      <c r="BC153" s="167"/>
      <c r="BD153" s="167"/>
      <c r="BE153" s="167"/>
      <c r="BF153" s="167"/>
      <c r="BG153" s="167"/>
      <c r="BH153" s="167"/>
      <c r="BI153" s="167"/>
      <c r="BJ153" s="167"/>
      <c r="BK153" s="167"/>
      <c r="BL153" s="167"/>
      <c r="BM153" s="167"/>
      <c r="BN153" s="167"/>
      <c r="BO153" s="167"/>
      <c r="BP153" s="167"/>
      <c r="BQ153" s="167"/>
      <c r="BR153" s="167"/>
      <c r="BS153" s="167"/>
      <c r="BT153" s="167"/>
      <c r="BU153" s="167"/>
      <c r="BV153" s="167"/>
      <c r="BW153" s="167"/>
      <c r="BX153" s="167"/>
      <c r="BY153" s="167"/>
      <c r="BZ153" s="167"/>
      <c r="CA153" s="167"/>
      <c r="CB153" s="167"/>
      <c r="CC153" s="167"/>
      <c r="CD153" s="167"/>
      <c r="CE153" s="167"/>
      <c r="CF153" s="167"/>
      <c r="CG153" s="167"/>
      <c r="CH153" s="167"/>
      <c r="CI153" s="167"/>
      <c r="CJ153" s="167"/>
      <c r="CK153" s="167"/>
      <c r="CL153" s="167"/>
      <c r="CM153" s="167"/>
      <c r="CN153" s="167"/>
      <c r="CO153" s="167"/>
      <c r="CP153" s="167"/>
      <c r="CQ153" s="167"/>
      <c r="CR153" s="167"/>
      <c r="CS153" s="167"/>
      <c r="CT153" s="167"/>
      <c r="CU153" s="167"/>
      <c r="CV153" s="167"/>
      <c r="CW153" s="167"/>
      <c r="CX153" s="167"/>
      <c r="CY153" s="167"/>
      <c r="CZ153" s="167"/>
      <c r="DA153" s="167"/>
      <c r="DB153" s="167"/>
      <c r="DC153" s="167"/>
      <c r="DD153" s="167"/>
      <c r="DE153" s="167"/>
      <c r="DF153" s="167"/>
      <c r="DG153" s="167"/>
      <c r="DH153" s="167"/>
      <c r="DI153" s="167"/>
      <c r="DJ153" s="167"/>
      <c r="DK153" s="167"/>
      <c r="DL153" s="167"/>
      <c r="DM153" s="167"/>
      <c r="DN153" s="167"/>
      <c r="DO153" s="167"/>
      <c r="DP153" s="167"/>
      <c r="DQ153" s="167"/>
      <c r="DR153" s="167"/>
      <c r="DS153" s="167"/>
      <c r="DT153" s="167"/>
      <c r="DU153" s="167"/>
      <c r="DV153" s="167"/>
      <c r="DW153" s="167"/>
      <c r="DX153" s="167"/>
      <c r="DY153" s="167"/>
      <c r="DZ153" s="167"/>
      <c r="EA153" s="167"/>
      <c r="EB153" s="167"/>
      <c r="EC153" s="167"/>
      <c r="ED153" s="167"/>
      <c r="EE153" s="167"/>
      <c r="EF153" s="167"/>
      <c r="EG153" s="167"/>
      <c r="EH153" s="167"/>
      <c r="EI153" s="167"/>
      <c r="EJ153" s="167"/>
      <c r="EK153" s="167"/>
      <c r="EL153" s="167"/>
      <c r="EM153" s="167"/>
      <c r="EN153" s="167"/>
      <c r="EO153" s="167"/>
      <c r="EP153" s="167"/>
    </row>
    <row r="154" spans="1:421" s="98" customFormat="1" ht="14.4" hidden="1">
      <c r="A154" s="99"/>
      <c r="B154" s="102"/>
      <c r="C154" s="102"/>
      <c r="D154" s="102"/>
      <c r="E154" s="102"/>
      <c r="F154" s="102"/>
      <c r="G154" s="102"/>
      <c r="H154" s="102"/>
      <c r="I154" s="102"/>
      <c r="J154" s="102"/>
      <c r="R154" s="167"/>
      <c r="S154" s="167"/>
      <c r="T154" s="167"/>
      <c r="U154" s="167"/>
      <c r="V154" s="85" t="s">
        <v>759</v>
      </c>
      <c r="W154" s="450">
        <v>23</v>
      </c>
      <c r="X154" s="167"/>
      <c r="Y154" s="167"/>
      <c r="Z154" s="167"/>
      <c r="AA154" s="167"/>
      <c r="AB154" s="167"/>
      <c r="AC154" s="167"/>
      <c r="AD154" s="167"/>
      <c r="AE154" s="167"/>
      <c r="AF154" s="167"/>
      <c r="AG154" s="167"/>
      <c r="AH154" s="167"/>
      <c r="AI154" s="167"/>
      <c r="AJ154" s="167"/>
      <c r="AK154" s="167"/>
      <c r="AL154" s="167"/>
      <c r="AM154" s="167"/>
      <c r="AN154" s="167"/>
      <c r="AO154" s="167"/>
      <c r="AP154" s="167"/>
      <c r="AQ154" s="167"/>
      <c r="AR154" s="167"/>
      <c r="AS154" s="167"/>
      <c r="AT154" s="167"/>
      <c r="AU154" s="167"/>
      <c r="AV154" s="167"/>
      <c r="AW154" s="167"/>
      <c r="AX154" s="167"/>
      <c r="AY154" s="167"/>
      <c r="AZ154" s="167"/>
      <c r="BA154" s="167"/>
      <c r="BB154" s="167"/>
      <c r="BC154" s="167"/>
      <c r="BD154" s="167"/>
      <c r="BE154" s="167"/>
      <c r="BF154" s="167"/>
      <c r="BG154" s="167"/>
      <c r="BH154" s="167"/>
      <c r="BI154" s="167"/>
      <c r="BJ154" s="167"/>
      <c r="BK154" s="167"/>
      <c r="BL154" s="167"/>
      <c r="BM154" s="167"/>
      <c r="BN154" s="167"/>
      <c r="BO154" s="167"/>
      <c r="BP154" s="167"/>
      <c r="BQ154" s="167"/>
      <c r="BR154" s="167"/>
      <c r="BS154" s="167"/>
      <c r="BT154" s="167"/>
      <c r="BU154" s="167"/>
      <c r="BV154" s="167"/>
      <c r="BW154" s="167"/>
      <c r="BX154" s="167"/>
      <c r="BY154" s="167"/>
      <c r="BZ154" s="167"/>
      <c r="CA154" s="167"/>
      <c r="CB154" s="167"/>
      <c r="CC154" s="167"/>
      <c r="CD154" s="167"/>
      <c r="CE154" s="167"/>
      <c r="CF154" s="167"/>
      <c r="CG154" s="167"/>
      <c r="CH154" s="167"/>
      <c r="CI154" s="167"/>
      <c r="CJ154" s="167"/>
      <c r="CK154" s="167"/>
      <c r="CL154" s="167"/>
      <c r="CM154" s="167"/>
      <c r="CN154" s="167"/>
      <c r="CO154" s="167"/>
      <c r="CP154" s="167"/>
      <c r="CQ154" s="167"/>
      <c r="CR154" s="167"/>
      <c r="CS154" s="167"/>
      <c r="CT154" s="167"/>
      <c r="CU154" s="167"/>
      <c r="CV154" s="167"/>
      <c r="CW154" s="167"/>
      <c r="CX154" s="167"/>
      <c r="CY154" s="167"/>
      <c r="CZ154" s="167"/>
      <c r="DA154" s="167"/>
      <c r="DB154" s="167"/>
      <c r="DC154" s="167"/>
      <c r="DD154" s="167"/>
      <c r="DE154" s="167"/>
      <c r="DF154" s="167"/>
      <c r="DG154" s="167"/>
      <c r="DH154" s="167"/>
      <c r="DI154" s="167"/>
      <c r="DJ154" s="167"/>
      <c r="DK154" s="167"/>
      <c r="DL154" s="167"/>
      <c r="DM154" s="167"/>
      <c r="DN154" s="167"/>
      <c r="DO154" s="167"/>
      <c r="DP154" s="167"/>
      <c r="DQ154" s="167"/>
      <c r="DR154" s="167"/>
      <c r="DS154" s="167"/>
      <c r="DT154" s="167"/>
      <c r="DU154" s="167"/>
      <c r="DV154" s="167"/>
      <c r="DW154" s="167"/>
      <c r="DX154" s="167"/>
      <c r="DY154" s="167"/>
      <c r="DZ154" s="167"/>
      <c r="EA154" s="167"/>
      <c r="EB154" s="167"/>
      <c r="EC154" s="167"/>
      <c r="ED154" s="167"/>
      <c r="EE154" s="167"/>
      <c r="EF154" s="167"/>
      <c r="EG154" s="167"/>
      <c r="EH154" s="167"/>
      <c r="EI154" s="167"/>
      <c r="EJ154" s="167"/>
      <c r="EK154" s="167"/>
      <c r="EL154" s="167"/>
      <c r="EM154" s="167"/>
      <c r="EN154" s="167"/>
      <c r="EO154" s="167"/>
      <c r="EP154" s="167"/>
    </row>
    <row r="155" spans="1:421" s="98" customFormat="1" ht="14.4">
      <c r="A155" s="99"/>
      <c r="B155" s="102"/>
      <c r="C155" s="102"/>
      <c r="D155" s="102"/>
      <c r="E155" s="102"/>
      <c r="F155" s="102"/>
      <c r="G155" s="102"/>
      <c r="H155" s="102"/>
      <c r="I155" s="102"/>
      <c r="J155" s="102"/>
      <c r="V155" s="95" t="s">
        <v>760</v>
      </c>
      <c r="W155" s="641">
        <v>23.166666666666671</v>
      </c>
    </row>
    <row r="156" spans="1:421" s="98" customFormat="1" ht="14.4">
      <c r="A156" s="99"/>
      <c r="B156" s="102"/>
      <c r="C156" s="102"/>
      <c r="D156" s="102"/>
      <c r="E156" s="102"/>
      <c r="F156" s="102"/>
      <c r="G156" s="102"/>
      <c r="H156" s="102"/>
      <c r="I156" s="102"/>
      <c r="J156" s="102"/>
      <c r="V156" s="95" t="s">
        <v>761</v>
      </c>
      <c r="W156" s="641">
        <v>23.333333333333329</v>
      </c>
    </row>
    <row r="157" spans="1:421" s="98" customFormat="1" ht="14.4">
      <c r="A157" s="99"/>
      <c r="B157" s="102"/>
      <c r="C157" s="102"/>
      <c r="D157" s="102"/>
      <c r="E157" s="102"/>
      <c r="F157" s="102"/>
      <c r="G157" s="102"/>
      <c r="H157" s="102"/>
      <c r="I157" s="102"/>
      <c r="J157" s="102"/>
      <c r="V157" s="95" t="s">
        <v>762</v>
      </c>
      <c r="W157" s="641">
        <v>23.5</v>
      </c>
    </row>
    <row r="158" spans="1:421" s="98" customFormat="1" ht="14.4">
      <c r="A158" s="99"/>
      <c r="B158" s="102"/>
      <c r="C158" s="102"/>
      <c r="D158" s="102"/>
      <c r="E158" s="102"/>
      <c r="F158" s="102"/>
      <c r="G158" s="102"/>
      <c r="H158" s="102"/>
      <c r="I158" s="102"/>
      <c r="J158" s="102"/>
      <c r="V158" s="95" t="s">
        <v>763</v>
      </c>
      <c r="W158" s="641">
        <v>23.666666666666671</v>
      </c>
    </row>
    <row r="159" spans="1:421" s="98" customFormat="1" ht="14.4">
      <c r="A159" s="99"/>
      <c r="B159" s="102"/>
      <c r="C159" s="102"/>
      <c r="D159" s="102"/>
      <c r="E159" s="102"/>
      <c r="F159" s="102"/>
      <c r="G159" s="102"/>
      <c r="H159" s="102"/>
      <c r="I159" s="102"/>
      <c r="J159" s="102"/>
      <c r="V159" s="95" t="s">
        <v>764</v>
      </c>
      <c r="W159" s="641">
        <v>23.833333333333329</v>
      </c>
    </row>
    <row r="160" spans="1:421" s="98" customFormat="1" ht="14.4">
      <c r="A160" s="99"/>
      <c r="B160" s="102"/>
      <c r="C160" s="102"/>
      <c r="D160" s="102"/>
      <c r="E160" s="102"/>
      <c r="F160" s="102"/>
      <c r="G160" s="102"/>
      <c r="H160" s="102"/>
      <c r="I160" s="102"/>
      <c r="J160" s="102"/>
      <c r="V160" s="95" t="s">
        <v>765</v>
      </c>
      <c r="W160" s="641">
        <v>24</v>
      </c>
    </row>
    <row r="161" spans="1:10" s="98" customFormat="1">
      <c r="A161" s="99"/>
      <c r="B161" s="102"/>
      <c r="C161" s="102"/>
      <c r="D161" s="102"/>
      <c r="E161" s="102"/>
      <c r="F161" s="102"/>
      <c r="G161" s="102"/>
      <c r="H161" s="102"/>
      <c r="I161" s="102"/>
      <c r="J161" s="102"/>
    </row>
    <row r="162" spans="1:10" s="98" customFormat="1">
      <c r="A162" s="99"/>
      <c r="B162" s="102"/>
      <c r="C162" s="102"/>
      <c r="D162" s="102"/>
      <c r="E162" s="102"/>
      <c r="F162" s="102"/>
      <c r="G162" s="102"/>
      <c r="H162" s="102"/>
      <c r="I162" s="102"/>
      <c r="J162" s="102"/>
    </row>
    <row r="163" spans="1:10" s="98" customFormat="1">
      <c r="A163" s="99"/>
      <c r="B163" s="102"/>
      <c r="C163" s="102"/>
      <c r="D163" s="102"/>
      <c r="E163" s="102"/>
      <c r="F163" s="102"/>
      <c r="G163" s="102"/>
      <c r="H163" s="102"/>
      <c r="I163" s="102"/>
      <c r="J163" s="102"/>
    </row>
    <row r="164" spans="1:10" s="98" customFormat="1">
      <c r="A164" s="99"/>
      <c r="B164" s="102"/>
      <c r="C164" s="102"/>
      <c r="D164" s="102"/>
      <c r="E164" s="102"/>
      <c r="F164" s="102"/>
      <c r="G164" s="102"/>
      <c r="H164" s="102"/>
      <c r="I164" s="102"/>
      <c r="J164" s="102"/>
    </row>
    <row r="165" spans="1:10" s="98" customFormat="1">
      <c r="A165" s="99"/>
      <c r="B165" s="102"/>
      <c r="C165" s="102"/>
      <c r="D165" s="102"/>
      <c r="E165" s="102"/>
      <c r="F165" s="102"/>
      <c r="G165" s="102"/>
      <c r="H165" s="102"/>
      <c r="I165" s="102"/>
      <c r="J165" s="102"/>
    </row>
    <row r="166" spans="1:10" s="98" customFormat="1">
      <c r="A166" s="99"/>
      <c r="B166" s="102"/>
      <c r="C166" s="102"/>
      <c r="D166" s="102"/>
      <c r="E166" s="102"/>
      <c r="F166" s="102"/>
      <c r="G166" s="102"/>
      <c r="H166" s="102"/>
      <c r="I166" s="102"/>
      <c r="J166" s="102"/>
    </row>
    <row r="167" spans="1:10" s="98" customFormat="1">
      <c r="A167" s="99"/>
      <c r="B167" s="102"/>
      <c r="C167" s="102"/>
      <c r="D167" s="102"/>
      <c r="E167" s="102"/>
      <c r="F167" s="102"/>
      <c r="G167" s="102"/>
      <c r="H167" s="102"/>
      <c r="I167" s="102"/>
      <c r="J167" s="102"/>
    </row>
    <row r="168" spans="1:10" s="98" customFormat="1">
      <c r="A168" s="99"/>
      <c r="B168" s="102"/>
      <c r="C168" s="102"/>
      <c r="D168" s="102"/>
      <c r="E168" s="102"/>
      <c r="F168" s="102"/>
      <c r="G168" s="102"/>
      <c r="H168" s="102"/>
      <c r="I168" s="102"/>
      <c r="J168" s="102"/>
    </row>
    <row r="169" spans="1:10" s="98" customFormat="1">
      <c r="A169" s="99"/>
      <c r="B169" s="102"/>
      <c r="C169" s="102"/>
      <c r="D169" s="102"/>
      <c r="E169" s="102"/>
      <c r="F169" s="102"/>
      <c r="G169" s="102"/>
      <c r="H169" s="102"/>
      <c r="I169" s="102"/>
      <c r="J169" s="102"/>
    </row>
    <row r="170" spans="1:10" s="98" customFormat="1">
      <c r="A170" s="99"/>
      <c r="B170" s="102"/>
      <c r="C170" s="102"/>
      <c r="D170" s="102"/>
      <c r="E170" s="102"/>
      <c r="F170" s="102"/>
      <c r="G170" s="102"/>
      <c r="H170" s="102"/>
      <c r="I170" s="102"/>
      <c r="J170" s="102"/>
    </row>
    <row r="171" spans="1:10" s="98" customFormat="1">
      <c r="A171" s="99"/>
      <c r="B171" s="102"/>
      <c r="C171" s="102"/>
      <c r="D171" s="102"/>
      <c r="E171" s="102"/>
      <c r="F171" s="102"/>
      <c r="G171" s="102"/>
      <c r="H171" s="102"/>
      <c r="I171" s="102"/>
      <c r="J171" s="102"/>
    </row>
    <row r="172" spans="1:10" s="98" customFormat="1">
      <c r="A172" s="99"/>
      <c r="B172" s="102"/>
      <c r="C172" s="102"/>
      <c r="D172" s="102"/>
      <c r="E172" s="102"/>
      <c r="F172" s="102"/>
      <c r="G172" s="102"/>
      <c r="H172" s="102"/>
      <c r="I172" s="102"/>
      <c r="J172" s="102"/>
    </row>
    <row r="173" spans="1:10" s="98" customFormat="1">
      <c r="A173" s="99"/>
      <c r="B173" s="102"/>
      <c r="C173" s="102"/>
      <c r="D173" s="102"/>
      <c r="E173" s="102"/>
      <c r="F173" s="102"/>
      <c r="G173" s="102"/>
      <c r="H173" s="102"/>
      <c r="I173" s="102"/>
      <c r="J173" s="102"/>
    </row>
    <row r="174" spans="1:10" s="98" customFormat="1">
      <c r="A174" s="99"/>
      <c r="B174" s="102"/>
      <c r="C174" s="102"/>
      <c r="D174" s="102"/>
      <c r="E174" s="102"/>
      <c r="F174" s="102"/>
      <c r="G174" s="102"/>
      <c r="H174" s="102"/>
      <c r="I174" s="102"/>
      <c r="J174" s="102"/>
    </row>
    <row r="175" spans="1:10" s="98" customFormat="1">
      <c r="A175" s="99"/>
      <c r="B175" s="102"/>
      <c r="C175" s="102"/>
      <c r="D175" s="102"/>
      <c r="E175" s="102"/>
      <c r="F175" s="102"/>
      <c r="G175" s="102"/>
      <c r="H175" s="102"/>
      <c r="I175" s="102"/>
      <c r="J175" s="102"/>
    </row>
    <row r="176" spans="1:10" s="98" customFormat="1">
      <c r="A176" s="99"/>
      <c r="B176" s="102"/>
      <c r="C176" s="102"/>
      <c r="D176" s="102"/>
      <c r="E176" s="102"/>
      <c r="F176" s="102"/>
      <c r="G176" s="102"/>
      <c r="H176" s="102"/>
      <c r="I176" s="102"/>
      <c r="J176" s="102"/>
    </row>
    <row r="177" spans="1:10" s="98" customFormat="1">
      <c r="A177" s="99"/>
      <c r="B177" s="102"/>
      <c r="C177" s="102"/>
      <c r="D177" s="102"/>
      <c r="E177" s="102"/>
      <c r="F177" s="102"/>
      <c r="G177" s="102"/>
      <c r="H177" s="102"/>
      <c r="I177" s="102"/>
      <c r="J177" s="102"/>
    </row>
    <row r="178" spans="1:10" s="98" customFormat="1">
      <c r="A178" s="99"/>
      <c r="B178" s="102"/>
      <c r="C178" s="102"/>
      <c r="D178" s="102"/>
      <c r="E178" s="102"/>
      <c r="F178" s="102"/>
      <c r="G178" s="102"/>
      <c r="H178" s="102"/>
      <c r="I178" s="102"/>
      <c r="J178" s="102"/>
    </row>
    <row r="179" spans="1:10" s="98" customFormat="1">
      <c r="A179" s="99"/>
      <c r="B179" s="102"/>
      <c r="C179" s="102"/>
      <c r="D179" s="102"/>
      <c r="E179" s="102"/>
      <c r="F179" s="102"/>
      <c r="G179" s="102"/>
      <c r="H179" s="102"/>
      <c r="I179" s="102"/>
      <c r="J179" s="102"/>
    </row>
    <row r="180" spans="1:10" s="98" customFormat="1">
      <c r="A180" s="99"/>
      <c r="B180" s="102"/>
      <c r="C180" s="102"/>
      <c r="D180" s="102"/>
      <c r="E180" s="102"/>
      <c r="F180" s="102"/>
      <c r="G180" s="102"/>
      <c r="H180" s="102"/>
      <c r="I180" s="102"/>
      <c r="J180" s="102"/>
    </row>
    <row r="181" spans="1:10" s="98" customFormat="1">
      <c r="A181" s="99"/>
      <c r="B181" s="102"/>
      <c r="C181" s="102"/>
      <c r="D181" s="102"/>
      <c r="E181" s="102"/>
      <c r="F181" s="102"/>
      <c r="G181" s="102"/>
      <c r="H181" s="102"/>
      <c r="I181" s="102"/>
      <c r="J181" s="102"/>
    </row>
    <row r="182" spans="1:10" s="98" customFormat="1">
      <c r="A182" s="99"/>
      <c r="B182" s="102"/>
      <c r="C182" s="102"/>
      <c r="D182" s="102"/>
      <c r="E182" s="102"/>
      <c r="F182" s="102"/>
      <c r="G182" s="102"/>
      <c r="H182" s="102"/>
      <c r="I182" s="102"/>
      <c r="J182" s="102"/>
    </row>
    <row r="183" spans="1:10" s="98" customFormat="1">
      <c r="A183" s="99"/>
      <c r="B183" s="102"/>
      <c r="C183" s="102"/>
      <c r="D183" s="102"/>
      <c r="E183" s="102"/>
      <c r="F183" s="102"/>
      <c r="G183" s="102"/>
      <c r="H183" s="102"/>
      <c r="I183" s="102"/>
      <c r="J183" s="102"/>
    </row>
    <row r="184" spans="1:10" s="98" customFormat="1">
      <c r="A184" s="99"/>
      <c r="B184" s="102"/>
      <c r="C184" s="102"/>
      <c r="D184" s="102"/>
      <c r="E184" s="102"/>
      <c r="F184" s="102"/>
      <c r="G184" s="102"/>
      <c r="H184" s="102"/>
      <c r="I184" s="102"/>
      <c r="J184" s="102"/>
    </row>
    <row r="185" spans="1:10" s="98" customFormat="1">
      <c r="A185" s="99"/>
      <c r="B185" s="102"/>
      <c r="C185" s="102"/>
      <c r="D185" s="102"/>
      <c r="E185" s="102"/>
      <c r="F185" s="102"/>
      <c r="G185" s="102"/>
      <c r="H185" s="102"/>
      <c r="I185" s="102"/>
      <c r="J185" s="102"/>
    </row>
    <row r="186" spans="1:10" s="98" customFormat="1">
      <c r="A186" s="99"/>
      <c r="B186" s="102"/>
      <c r="C186" s="102"/>
      <c r="D186" s="102"/>
      <c r="E186" s="102"/>
      <c r="F186" s="102"/>
      <c r="G186" s="102"/>
      <c r="H186" s="102"/>
      <c r="I186" s="102"/>
      <c r="J186" s="102"/>
    </row>
    <row r="187" spans="1:10" s="98" customFormat="1">
      <c r="A187" s="99"/>
      <c r="B187" s="102"/>
      <c r="C187" s="102"/>
      <c r="D187" s="102"/>
      <c r="E187" s="102"/>
      <c r="F187" s="102"/>
      <c r="G187" s="102"/>
      <c r="H187" s="102"/>
      <c r="I187" s="102"/>
      <c r="J187" s="102"/>
    </row>
    <row r="188" spans="1:10" s="98" customFormat="1">
      <c r="A188" s="99"/>
      <c r="B188" s="102"/>
      <c r="C188" s="102"/>
      <c r="D188" s="102"/>
      <c r="E188" s="102"/>
      <c r="F188" s="102"/>
      <c r="G188" s="102"/>
      <c r="H188" s="102"/>
      <c r="I188" s="102"/>
      <c r="J188" s="102"/>
    </row>
    <row r="189" spans="1:10" s="98" customFormat="1">
      <c r="A189" s="99"/>
      <c r="B189" s="102"/>
      <c r="C189" s="102"/>
      <c r="D189" s="102"/>
      <c r="E189" s="102"/>
      <c r="F189" s="102"/>
      <c r="G189" s="102"/>
      <c r="H189" s="102"/>
      <c r="I189" s="102"/>
      <c r="J189" s="102"/>
    </row>
    <row r="190" spans="1:10" s="98" customFormat="1">
      <c r="A190" s="99"/>
      <c r="B190" s="102"/>
      <c r="C190" s="102"/>
      <c r="D190" s="102"/>
      <c r="E190" s="102"/>
      <c r="F190" s="102"/>
      <c r="G190" s="102"/>
      <c r="H190" s="102"/>
      <c r="I190" s="102"/>
      <c r="J190" s="102"/>
    </row>
    <row r="191" spans="1:10" s="98" customFormat="1">
      <c r="A191" s="99"/>
      <c r="B191" s="102"/>
      <c r="C191" s="102"/>
      <c r="D191" s="102"/>
      <c r="E191" s="102"/>
      <c r="F191" s="102"/>
      <c r="G191" s="102"/>
      <c r="H191" s="102"/>
      <c r="I191" s="102"/>
      <c r="J191" s="102"/>
    </row>
    <row r="192" spans="1:10" s="98" customFormat="1">
      <c r="A192" s="99"/>
      <c r="B192" s="102"/>
      <c r="C192" s="102"/>
      <c r="D192" s="102"/>
      <c r="E192" s="102"/>
      <c r="F192" s="102"/>
      <c r="G192" s="102"/>
      <c r="H192" s="102"/>
      <c r="I192" s="102"/>
      <c r="J192" s="102"/>
    </row>
    <row r="193" spans="1:10" s="98" customFormat="1">
      <c r="A193" s="99"/>
      <c r="B193" s="102"/>
      <c r="C193" s="102"/>
      <c r="D193" s="102"/>
      <c r="E193" s="102"/>
      <c r="F193" s="102"/>
      <c r="G193" s="102"/>
      <c r="H193" s="102"/>
      <c r="I193" s="102"/>
      <c r="J193" s="102"/>
    </row>
    <row r="194" spans="1:10" s="98" customFormat="1">
      <c r="A194" s="99"/>
      <c r="B194" s="102"/>
      <c r="C194" s="102"/>
      <c r="D194" s="102"/>
      <c r="E194" s="102"/>
      <c r="F194" s="102"/>
      <c r="G194" s="102"/>
      <c r="H194" s="102"/>
      <c r="I194" s="102"/>
      <c r="J194" s="102"/>
    </row>
    <row r="195" spans="1:10" s="98" customFormat="1">
      <c r="A195" s="99"/>
      <c r="B195" s="102"/>
      <c r="C195" s="102"/>
      <c r="D195" s="102"/>
      <c r="E195" s="102"/>
      <c r="F195" s="102"/>
      <c r="G195" s="102"/>
      <c r="H195" s="102"/>
      <c r="I195" s="102"/>
      <c r="J195" s="102"/>
    </row>
    <row r="196" spans="1:10" s="98" customFormat="1">
      <c r="A196" s="99"/>
      <c r="B196" s="102"/>
      <c r="C196" s="102"/>
      <c r="D196" s="102"/>
      <c r="E196" s="102"/>
      <c r="F196" s="102"/>
      <c r="G196" s="102"/>
      <c r="H196" s="102"/>
      <c r="I196" s="102"/>
      <c r="J196" s="102"/>
    </row>
    <row r="197" spans="1:10" s="98" customFormat="1">
      <c r="A197" s="99"/>
      <c r="B197" s="102"/>
      <c r="C197" s="102"/>
      <c r="D197" s="102"/>
      <c r="E197" s="102"/>
      <c r="F197" s="102"/>
      <c r="G197" s="102"/>
      <c r="H197" s="102"/>
      <c r="I197" s="102"/>
      <c r="J197" s="102"/>
    </row>
    <row r="198" spans="1:10" s="98" customFormat="1">
      <c r="A198" s="99"/>
      <c r="B198" s="102"/>
      <c r="C198" s="102"/>
      <c r="D198" s="102"/>
      <c r="E198" s="102"/>
      <c r="F198" s="102"/>
      <c r="G198" s="102"/>
      <c r="H198" s="102"/>
      <c r="I198" s="102"/>
      <c r="J198" s="102"/>
    </row>
    <row r="199" spans="1:10" s="98" customFormat="1">
      <c r="A199" s="99"/>
      <c r="B199" s="102"/>
      <c r="C199" s="102"/>
      <c r="D199" s="102"/>
      <c r="E199" s="102"/>
      <c r="F199" s="102"/>
      <c r="G199" s="102"/>
      <c r="H199" s="102"/>
      <c r="I199" s="102"/>
      <c r="J199" s="102"/>
    </row>
    <row r="200" spans="1:10" s="98" customFormat="1">
      <c r="A200" s="99"/>
      <c r="B200" s="102"/>
      <c r="C200" s="102"/>
      <c r="D200" s="102"/>
      <c r="E200" s="102"/>
      <c r="F200" s="102"/>
      <c r="G200" s="102"/>
      <c r="H200" s="102"/>
      <c r="I200" s="102"/>
      <c r="J200" s="102"/>
    </row>
    <row r="201" spans="1:10" s="98" customFormat="1">
      <c r="A201" s="99"/>
      <c r="B201" s="102"/>
      <c r="C201" s="102"/>
      <c r="D201" s="102"/>
      <c r="E201" s="102"/>
      <c r="F201" s="102"/>
      <c r="G201" s="102"/>
      <c r="H201" s="102"/>
      <c r="I201" s="102"/>
      <c r="J201" s="102"/>
    </row>
    <row r="202" spans="1:10" s="98" customFormat="1">
      <c r="A202" s="99"/>
      <c r="B202" s="102"/>
      <c r="C202" s="102"/>
      <c r="D202" s="102"/>
      <c r="E202" s="102"/>
      <c r="F202" s="102"/>
      <c r="G202" s="102"/>
      <c r="H202" s="102"/>
      <c r="I202" s="102"/>
      <c r="J202" s="102"/>
    </row>
    <row r="203" spans="1:10" s="98" customFormat="1">
      <c r="A203" s="99"/>
      <c r="B203" s="102"/>
      <c r="C203" s="102"/>
      <c r="D203" s="102"/>
      <c r="E203" s="102"/>
      <c r="F203" s="102"/>
      <c r="G203" s="102"/>
      <c r="H203" s="102"/>
      <c r="I203" s="102"/>
      <c r="J203" s="102"/>
    </row>
    <row r="204" spans="1:10" s="98" customFormat="1">
      <c r="A204" s="99"/>
      <c r="B204" s="102"/>
      <c r="C204" s="102"/>
      <c r="D204" s="102"/>
      <c r="E204" s="102"/>
      <c r="F204" s="102"/>
      <c r="G204" s="102"/>
      <c r="H204" s="102"/>
      <c r="I204" s="102"/>
      <c r="J204" s="102"/>
    </row>
    <row r="205" spans="1:10" s="98" customFormat="1">
      <c r="A205" s="99"/>
      <c r="B205" s="102"/>
      <c r="C205" s="102"/>
      <c r="D205" s="102"/>
      <c r="E205" s="102"/>
      <c r="F205" s="102"/>
      <c r="G205" s="102"/>
      <c r="H205" s="102"/>
      <c r="I205" s="102"/>
      <c r="J205" s="102"/>
    </row>
    <row r="206" spans="1:10" s="98" customFormat="1">
      <c r="A206" s="99"/>
      <c r="B206" s="102"/>
      <c r="C206" s="102"/>
      <c r="D206" s="102"/>
      <c r="E206" s="102"/>
      <c r="F206" s="102"/>
      <c r="G206" s="102"/>
      <c r="H206" s="102"/>
      <c r="I206" s="102"/>
      <c r="J206" s="102"/>
    </row>
    <row r="207" spans="1:10" s="98" customFormat="1">
      <c r="A207" s="99"/>
      <c r="B207" s="102"/>
      <c r="C207" s="102"/>
      <c r="D207" s="102"/>
      <c r="E207" s="102"/>
      <c r="F207" s="102"/>
      <c r="G207" s="102"/>
      <c r="H207" s="102"/>
      <c r="I207" s="102"/>
      <c r="J207" s="102"/>
    </row>
    <row r="208" spans="1:10" s="98" customFormat="1">
      <c r="A208" s="99"/>
      <c r="B208" s="102"/>
      <c r="C208" s="102"/>
      <c r="D208" s="102"/>
      <c r="E208" s="102"/>
      <c r="F208" s="102"/>
      <c r="G208" s="102"/>
      <c r="H208" s="102"/>
      <c r="I208" s="102"/>
      <c r="J208" s="102"/>
    </row>
    <row r="209" spans="1:10" s="98" customFormat="1">
      <c r="A209" s="99"/>
      <c r="B209" s="102"/>
      <c r="C209" s="102"/>
      <c r="D209" s="102"/>
      <c r="E209" s="102"/>
      <c r="F209" s="102"/>
      <c r="G209" s="102"/>
      <c r="H209" s="102"/>
      <c r="I209" s="102"/>
      <c r="J209" s="102"/>
    </row>
    <row r="210" spans="1:10" s="98" customFormat="1">
      <c r="A210" s="99"/>
      <c r="B210" s="102"/>
      <c r="C210" s="102"/>
      <c r="D210" s="102"/>
      <c r="E210" s="102"/>
      <c r="F210" s="102"/>
      <c r="G210" s="102"/>
      <c r="H210" s="102"/>
      <c r="I210" s="102"/>
      <c r="J210" s="102"/>
    </row>
    <row r="211" spans="1:10" s="98" customFormat="1">
      <c r="A211" s="99"/>
      <c r="B211" s="102"/>
      <c r="C211" s="102"/>
      <c r="D211" s="102"/>
      <c r="E211" s="102"/>
      <c r="F211" s="102"/>
      <c r="G211" s="102"/>
      <c r="H211" s="102"/>
      <c r="I211" s="102"/>
      <c r="J211" s="102"/>
    </row>
    <row r="212" spans="1:10" s="98" customFormat="1">
      <c r="A212" s="99"/>
      <c r="B212" s="102"/>
      <c r="C212" s="102"/>
      <c r="D212" s="102"/>
      <c r="E212" s="102"/>
      <c r="F212" s="102"/>
      <c r="G212" s="102"/>
      <c r="H212" s="102"/>
      <c r="I212" s="102"/>
      <c r="J212" s="102"/>
    </row>
    <row r="213" spans="1:10" s="98" customFormat="1">
      <c r="A213" s="99"/>
      <c r="B213" s="102"/>
      <c r="C213" s="102"/>
      <c r="D213" s="102"/>
      <c r="E213" s="102"/>
      <c r="F213" s="102"/>
      <c r="G213" s="102"/>
      <c r="H213" s="102"/>
      <c r="I213" s="102"/>
      <c r="J213" s="102"/>
    </row>
    <row r="214" spans="1:10" s="98" customFormat="1">
      <c r="A214" s="99"/>
      <c r="B214" s="102"/>
      <c r="C214" s="102"/>
      <c r="D214" s="102"/>
      <c r="E214" s="102"/>
      <c r="F214" s="102"/>
      <c r="G214" s="102"/>
      <c r="H214" s="102"/>
      <c r="I214" s="102"/>
      <c r="J214" s="102"/>
    </row>
    <row r="215" spans="1:10" s="98" customFormat="1">
      <c r="A215" s="99"/>
      <c r="B215" s="102"/>
      <c r="C215" s="102"/>
      <c r="D215" s="102"/>
      <c r="E215" s="102"/>
      <c r="F215" s="102"/>
      <c r="G215" s="102"/>
      <c r="H215" s="102"/>
      <c r="I215" s="102"/>
      <c r="J215" s="102"/>
    </row>
    <row r="216" spans="1:10" s="98" customFormat="1">
      <c r="A216" s="99"/>
      <c r="B216" s="102"/>
      <c r="C216" s="102"/>
      <c r="D216" s="102"/>
      <c r="E216" s="102"/>
      <c r="F216" s="102"/>
      <c r="G216" s="102"/>
      <c r="H216" s="102"/>
      <c r="I216" s="102"/>
      <c r="J216" s="102"/>
    </row>
    <row r="217" spans="1:10" s="98" customFormat="1">
      <c r="A217" s="99"/>
      <c r="B217" s="102"/>
      <c r="C217" s="102"/>
      <c r="D217" s="102"/>
      <c r="E217" s="102"/>
      <c r="F217" s="102"/>
      <c r="G217" s="102"/>
      <c r="H217" s="102"/>
      <c r="I217" s="102"/>
      <c r="J217" s="102"/>
    </row>
    <row r="218" spans="1:10" s="98" customFormat="1">
      <c r="A218" s="99"/>
      <c r="B218" s="102"/>
      <c r="C218" s="102"/>
      <c r="D218" s="102"/>
      <c r="E218" s="102"/>
      <c r="F218" s="102"/>
      <c r="G218" s="102"/>
      <c r="H218" s="102"/>
      <c r="I218" s="102"/>
      <c r="J218" s="102"/>
    </row>
    <row r="219" spans="1:10" s="98" customFormat="1">
      <c r="A219" s="99"/>
      <c r="B219" s="102"/>
      <c r="C219" s="102"/>
      <c r="D219" s="102"/>
      <c r="E219" s="102"/>
      <c r="F219" s="102"/>
      <c r="G219" s="102"/>
      <c r="H219" s="102"/>
      <c r="I219" s="102"/>
      <c r="J219" s="102"/>
    </row>
    <row r="220" spans="1:10" s="98" customFormat="1">
      <c r="A220" s="99"/>
      <c r="B220" s="102"/>
      <c r="C220" s="102"/>
      <c r="D220" s="102"/>
      <c r="E220" s="102"/>
      <c r="F220" s="102"/>
      <c r="G220" s="102"/>
      <c r="H220" s="102"/>
      <c r="I220" s="102"/>
      <c r="J220" s="102"/>
    </row>
    <row r="221" spans="1:10" s="98" customFormat="1">
      <c r="A221" s="99"/>
      <c r="B221" s="102"/>
      <c r="C221" s="102"/>
      <c r="D221" s="102"/>
      <c r="E221" s="102"/>
      <c r="F221" s="102"/>
      <c r="G221" s="102"/>
      <c r="H221" s="102"/>
      <c r="I221" s="102"/>
      <c r="J221" s="102"/>
    </row>
    <row r="222" spans="1:10" s="98" customFormat="1">
      <c r="A222" s="99"/>
      <c r="B222" s="102"/>
      <c r="C222" s="102"/>
      <c r="D222" s="102"/>
      <c r="E222" s="102"/>
      <c r="F222" s="102"/>
      <c r="G222" s="102"/>
      <c r="H222" s="102"/>
      <c r="I222" s="102"/>
      <c r="J222" s="102"/>
    </row>
    <row r="223" spans="1:10" s="98" customFormat="1">
      <c r="A223" s="99"/>
      <c r="B223" s="102"/>
      <c r="C223" s="102"/>
      <c r="D223" s="102"/>
      <c r="E223" s="102"/>
      <c r="F223" s="102"/>
      <c r="G223" s="102"/>
      <c r="H223" s="102"/>
      <c r="I223" s="102"/>
      <c r="J223" s="102"/>
    </row>
    <row r="224" spans="1:10" s="98" customFormat="1">
      <c r="A224" s="99"/>
      <c r="B224" s="102"/>
      <c r="C224" s="102"/>
      <c r="D224" s="102"/>
      <c r="E224" s="102"/>
      <c r="F224" s="102"/>
      <c r="G224" s="102"/>
      <c r="H224" s="102"/>
      <c r="I224" s="102"/>
      <c r="J224" s="102"/>
    </row>
    <row r="225" spans="1:10" s="98" customFormat="1">
      <c r="A225" s="99"/>
      <c r="B225" s="102"/>
      <c r="C225" s="102"/>
      <c r="D225" s="102"/>
      <c r="E225" s="102"/>
      <c r="F225" s="102"/>
      <c r="G225" s="102"/>
      <c r="H225" s="102"/>
      <c r="I225" s="102"/>
      <c r="J225" s="102"/>
    </row>
    <row r="226" spans="1:10" s="98" customFormat="1">
      <c r="A226" s="99"/>
      <c r="B226" s="102"/>
      <c r="C226" s="102"/>
      <c r="D226" s="102"/>
      <c r="E226" s="102"/>
      <c r="F226" s="102"/>
      <c r="G226" s="102"/>
      <c r="H226" s="102"/>
      <c r="I226" s="102"/>
      <c r="J226" s="102"/>
    </row>
    <row r="227" spans="1:10" s="98" customFormat="1">
      <c r="A227" s="99"/>
      <c r="B227" s="102"/>
      <c r="C227" s="102"/>
      <c r="D227" s="102"/>
      <c r="E227" s="102"/>
      <c r="F227" s="102"/>
      <c r="G227" s="102"/>
      <c r="H227" s="102"/>
      <c r="I227" s="102"/>
      <c r="J227" s="102"/>
    </row>
    <row r="228" spans="1:10" s="98" customFormat="1">
      <c r="A228" s="99"/>
      <c r="B228" s="102"/>
      <c r="C228" s="102"/>
      <c r="D228" s="102"/>
      <c r="E228" s="102"/>
      <c r="F228" s="102"/>
      <c r="G228" s="102"/>
      <c r="H228" s="102"/>
      <c r="I228" s="102"/>
      <c r="J228" s="102"/>
    </row>
    <row r="229" spans="1:10" s="98" customFormat="1">
      <c r="A229" s="99"/>
      <c r="B229" s="102"/>
      <c r="C229" s="102"/>
      <c r="D229" s="102"/>
      <c r="E229" s="102"/>
      <c r="F229" s="102"/>
      <c r="G229" s="102"/>
      <c r="H229" s="102"/>
      <c r="I229" s="102"/>
      <c r="J229" s="102"/>
    </row>
    <row r="230" spans="1:10" s="98" customFormat="1">
      <c r="A230" s="99"/>
      <c r="B230" s="102"/>
      <c r="C230" s="102"/>
      <c r="D230" s="102"/>
      <c r="E230" s="102"/>
      <c r="F230" s="102"/>
      <c r="G230" s="102"/>
      <c r="H230" s="102"/>
      <c r="I230" s="102"/>
      <c r="J230" s="102"/>
    </row>
    <row r="231" spans="1:10" s="98" customFormat="1">
      <c r="A231" s="99"/>
      <c r="B231" s="102"/>
      <c r="C231" s="102"/>
      <c r="D231" s="102"/>
      <c r="E231" s="102"/>
      <c r="F231" s="102"/>
      <c r="G231" s="102"/>
      <c r="H231" s="102"/>
      <c r="I231" s="102"/>
      <c r="J231" s="102"/>
    </row>
    <row r="232" spans="1:10" s="98" customFormat="1">
      <c r="A232" s="99"/>
      <c r="B232" s="102"/>
      <c r="C232" s="102"/>
      <c r="D232" s="102"/>
      <c r="E232" s="102"/>
      <c r="F232" s="102"/>
      <c r="G232" s="102"/>
      <c r="H232" s="102"/>
      <c r="I232" s="102"/>
      <c r="J232" s="102"/>
    </row>
    <row r="233" spans="1:10" s="98" customFormat="1">
      <c r="A233" s="99"/>
      <c r="B233" s="102"/>
      <c r="C233" s="102"/>
      <c r="D233" s="102"/>
      <c r="E233" s="102"/>
      <c r="F233" s="102"/>
      <c r="G233" s="102"/>
      <c r="H233" s="102"/>
      <c r="I233" s="102"/>
      <c r="J233" s="102"/>
    </row>
    <row r="234" spans="1:10" s="98" customFormat="1">
      <c r="A234" s="99"/>
      <c r="B234" s="102"/>
      <c r="C234" s="102"/>
      <c r="D234" s="102"/>
      <c r="E234" s="102"/>
      <c r="F234" s="102"/>
      <c r="G234" s="102"/>
      <c r="H234" s="102"/>
      <c r="I234" s="102"/>
      <c r="J234" s="102"/>
    </row>
    <row r="235" spans="1:10" s="98" customFormat="1">
      <c r="A235" s="99"/>
      <c r="B235" s="102"/>
      <c r="C235" s="102"/>
      <c r="D235" s="102"/>
      <c r="E235" s="102"/>
      <c r="F235" s="102"/>
      <c r="G235" s="102"/>
      <c r="H235" s="102"/>
      <c r="I235" s="102"/>
      <c r="J235" s="102"/>
    </row>
    <row r="236" spans="1:10" s="98" customFormat="1">
      <c r="A236" s="99"/>
      <c r="B236" s="102"/>
      <c r="C236" s="102"/>
      <c r="D236" s="102"/>
      <c r="E236" s="102"/>
      <c r="F236" s="102"/>
      <c r="G236" s="102"/>
      <c r="H236" s="102"/>
      <c r="I236" s="102"/>
      <c r="J236" s="102"/>
    </row>
    <row r="237" spans="1:10" s="98" customFormat="1">
      <c r="A237" s="99"/>
      <c r="B237" s="102"/>
      <c r="C237" s="102"/>
      <c r="D237" s="102"/>
      <c r="E237" s="102"/>
      <c r="F237" s="102"/>
      <c r="G237" s="102"/>
      <c r="H237" s="102"/>
      <c r="I237" s="102"/>
      <c r="J237" s="102"/>
    </row>
    <row r="238" spans="1:10" s="98" customFormat="1">
      <c r="A238" s="99"/>
      <c r="B238" s="102"/>
      <c r="C238" s="102"/>
      <c r="D238" s="102"/>
      <c r="E238" s="102"/>
      <c r="F238" s="102"/>
      <c r="G238" s="102"/>
      <c r="H238" s="102"/>
      <c r="I238" s="102"/>
      <c r="J238" s="102"/>
    </row>
    <row r="239" spans="1:10" s="98" customFormat="1">
      <c r="A239" s="99"/>
      <c r="B239" s="102"/>
      <c r="C239" s="102"/>
      <c r="D239" s="102"/>
      <c r="E239" s="102"/>
      <c r="F239" s="102"/>
      <c r="G239" s="102"/>
      <c r="H239" s="102"/>
      <c r="I239" s="102"/>
      <c r="J239" s="102"/>
    </row>
    <row r="240" spans="1:10" s="98" customFormat="1">
      <c r="A240" s="99"/>
      <c r="B240" s="102"/>
      <c r="C240" s="102"/>
      <c r="D240" s="102"/>
      <c r="E240" s="102"/>
      <c r="F240" s="102"/>
      <c r="G240" s="102"/>
      <c r="H240" s="102"/>
      <c r="I240" s="102"/>
      <c r="J240" s="102"/>
    </row>
    <row r="241" spans="1:10" s="98" customFormat="1">
      <c r="A241" s="99"/>
      <c r="B241" s="102"/>
      <c r="C241" s="102"/>
      <c r="D241" s="102"/>
      <c r="E241" s="102"/>
      <c r="F241" s="102"/>
      <c r="G241" s="102"/>
      <c r="H241" s="102"/>
      <c r="I241" s="102"/>
      <c r="J241" s="102"/>
    </row>
    <row r="242" spans="1:10" s="98" customFormat="1">
      <c r="A242" s="99"/>
      <c r="B242" s="102"/>
      <c r="C242" s="102"/>
      <c r="D242" s="102"/>
      <c r="E242" s="102"/>
      <c r="F242" s="102"/>
      <c r="G242" s="102"/>
      <c r="H242" s="102"/>
      <c r="I242" s="102"/>
      <c r="J242" s="102"/>
    </row>
    <row r="243" spans="1:10" s="98" customFormat="1">
      <c r="A243" s="99"/>
      <c r="B243" s="102"/>
      <c r="C243" s="102"/>
      <c r="D243" s="102"/>
      <c r="E243" s="102"/>
      <c r="F243" s="102"/>
      <c r="G243" s="102"/>
      <c r="H243" s="102"/>
      <c r="I243" s="102"/>
      <c r="J243" s="102"/>
    </row>
    <row r="244" spans="1:10" s="98" customFormat="1">
      <c r="A244" s="99"/>
      <c r="B244" s="102"/>
      <c r="C244" s="102"/>
      <c r="D244" s="102"/>
      <c r="E244" s="102"/>
      <c r="F244" s="102"/>
      <c r="G244" s="102"/>
      <c r="H244" s="102"/>
      <c r="I244" s="102"/>
      <c r="J244" s="102"/>
    </row>
    <row r="245" spans="1:10" s="98" customFormat="1">
      <c r="A245" s="99"/>
      <c r="B245" s="102"/>
      <c r="C245" s="102"/>
      <c r="D245" s="102"/>
      <c r="E245" s="102"/>
      <c r="F245" s="102"/>
      <c r="G245" s="102"/>
      <c r="H245" s="102"/>
      <c r="I245" s="102"/>
      <c r="J245" s="102"/>
    </row>
    <row r="246" spans="1:10" s="98" customFormat="1">
      <c r="A246" s="99"/>
      <c r="B246" s="102"/>
      <c r="C246" s="102"/>
      <c r="D246" s="102"/>
      <c r="E246" s="102"/>
      <c r="F246" s="102"/>
      <c r="G246" s="102"/>
      <c r="H246" s="102"/>
      <c r="I246" s="102"/>
      <c r="J246" s="102"/>
    </row>
    <row r="247" spans="1:10" s="98" customFormat="1">
      <c r="A247" s="99"/>
      <c r="B247" s="102"/>
      <c r="C247" s="102"/>
      <c r="D247" s="102"/>
      <c r="E247" s="102"/>
      <c r="F247" s="102"/>
      <c r="G247" s="102"/>
      <c r="H247" s="102"/>
      <c r="I247" s="102"/>
      <c r="J247" s="102"/>
    </row>
    <row r="248" spans="1:10" s="98" customFormat="1">
      <c r="A248" s="99"/>
      <c r="B248" s="102"/>
      <c r="C248" s="102"/>
      <c r="D248" s="102"/>
      <c r="E248" s="102"/>
      <c r="F248" s="102"/>
      <c r="G248" s="102"/>
      <c r="H248" s="102"/>
      <c r="I248" s="102"/>
      <c r="J248" s="102"/>
    </row>
    <row r="249" spans="1:10" s="98" customFormat="1">
      <c r="A249" s="99"/>
      <c r="B249" s="102"/>
      <c r="C249" s="102"/>
      <c r="D249" s="102"/>
      <c r="E249" s="102"/>
      <c r="F249" s="102"/>
      <c r="G249" s="102"/>
      <c r="H249" s="102"/>
      <c r="I249" s="102"/>
      <c r="J249" s="102"/>
    </row>
    <row r="250" spans="1:10" s="98" customFormat="1">
      <c r="A250" s="99"/>
      <c r="B250" s="102"/>
      <c r="C250" s="102"/>
      <c r="D250" s="102"/>
      <c r="E250" s="102"/>
      <c r="F250" s="102"/>
      <c r="G250" s="102"/>
      <c r="H250" s="102"/>
      <c r="I250" s="102"/>
      <c r="J250" s="102"/>
    </row>
    <row r="251" spans="1:10" s="98" customFormat="1">
      <c r="A251" s="99"/>
      <c r="B251" s="102"/>
      <c r="C251" s="102"/>
      <c r="D251" s="102"/>
      <c r="E251" s="102"/>
      <c r="F251" s="102"/>
      <c r="G251" s="102"/>
      <c r="H251" s="102"/>
      <c r="I251" s="102"/>
      <c r="J251" s="102"/>
    </row>
    <row r="252" spans="1:10" s="98" customFormat="1">
      <c r="A252" s="99"/>
      <c r="B252" s="102"/>
      <c r="C252" s="102"/>
      <c r="D252" s="102"/>
      <c r="E252" s="102"/>
      <c r="F252" s="102"/>
      <c r="G252" s="102"/>
      <c r="H252" s="102"/>
      <c r="I252" s="102"/>
      <c r="J252" s="102"/>
    </row>
    <row r="253" spans="1:10" s="98" customFormat="1">
      <c r="A253" s="99"/>
      <c r="B253" s="102"/>
      <c r="C253" s="102"/>
      <c r="D253" s="102"/>
      <c r="E253" s="102"/>
      <c r="F253" s="102"/>
      <c r="G253" s="102"/>
      <c r="H253" s="102"/>
      <c r="I253" s="102"/>
      <c r="J253" s="102"/>
    </row>
    <row r="254" spans="1:10" s="98" customFormat="1">
      <c r="A254" s="99"/>
      <c r="B254" s="102"/>
      <c r="C254" s="102"/>
      <c r="D254" s="102"/>
      <c r="E254" s="102"/>
      <c r="F254" s="102"/>
      <c r="G254" s="102"/>
      <c r="H254" s="102"/>
      <c r="I254" s="102"/>
      <c r="J254" s="102"/>
    </row>
    <row r="255" spans="1:10" s="98" customFormat="1">
      <c r="A255" s="99"/>
      <c r="B255" s="102"/>
      <c r="C255" s="102"/>
      <c r="D255" s="102"/>
      <c r="E255" s="102"/>
      <c r="F255" s="102"/>
      <c r="G255" s="102"/>
      <c r="H255" s="102"/>
      <c r="I255" s="102"/>
      <c r="J255" s="102"/>
    </row>
    <row r="256" spans="1:10" s="98" customFormat="1">
      <c r="A256" s="99"/>
      <c r="B256" s="102"/>
      <c r="C256" s="102"/>
      <c r="D256" s="102"/>
      <c r="E256" s="102"/>
      <c r="F256" s="102"/>
      <c r="G256" s="102"/>
      <c r="H256" s="102"/>
      <c r="I256" s="102"/>
      <c r="J256" s="102"/>
    </row>
    <row r="257" spans="1:10" s="98" customFormat="1">
      <c r="A257" s="99"/>
      <c r="B257" s="102"/>
      <c r="C257" s="102"/>
      <c r="D257" s="102"/>
      <c r="E257" s="102"/>
      <c r="F257" s="102"/>
      <c r="G257" s="102"/>
      <c r="H257" s="102"/>
      <c r="I257" s="102"/>
      <c r="J257" s="102"/>
    </row>
    <row r="258" spans="1:10" s="98" customFormat="1">
      <c r="A258" s="99"/>
      <c r="B258" s="102"/>
      <c r="C258" s="102"/>
      <c r="D258" s="102"/>
      <c r="E258" s="102"/>
      <c r="F258" s="102"/>
      <c r="G258" s="102"/>
      <c r="H258" s="102"/>
      <c r="I258" s="102"/>
      <c r="J258" s="102"/>
    </row>
    <row r="259" spans="1:10" s="98" customFormat="1">
      <c r="A259" s="99"/>
      <c r="B259" s="102"/>
      <c r="C259" s="102"/>
      <c r="D259" s="102"/>
      <c r="E259" s="102"/>
      <c r="F259" s="102"/>
      <c r="G259" s="102"/>
      <c r="H259" s="102"/>
      <c r="I259" s="102"/>
      <c r="J259" s="102"/>
    </row>
    <row r="260" spans="1:10" s="98" customFormat="1">
      <c r="A260" s="99"/>
      <c r="B260" s="102"/>
      <c r="C260" s="102"/>
      <c r="D260" s="102"/>
      <c r="E260" s="102"/>
      <c r="F260" s="102"/>
      <c r="G260" s="102"/>
      <c r="H260" s="102"/>
      <c r="I260" s="102"/>
      <c r="J260" s="102"/>
    </row>
    <row r="261" spans="1:10" s="98" customFormat="1">
      <c r="A261" s="99"/>
      <c r="B261" s="102"/>
      <c r="C261" s="102"/>
      <c r="D261" s="102"/>
      <c r="E261" s="102"/>
      <c r="F261" s="102"/>
      <c r="G261" s="102"/>
      <c r="H261" s="102"/>
      <c r="I261" s="102"/>
      <c r="J261" s="102"/>
    </row>
    <row r="262" spans="1:10" s="98" customFormat="1">
      <c r="A262" s="99"/>
      <c r="B262" s="102"/>
      <c r="C262" s="102"/>
      <c r="D262" s="102"/>
      <c r="E262" s="102"/>
      <c r="F262" s="102"/>
      <c r="G262" s="102"/>
      <c r="H262" s="102"/>
      <c r="I262" s="102"/>
      <c r="J262" s="102"/>
    </row>
    <row r="263" spans="1:10" s="98" customFormat="1">
      <c r="A263" s="99"/>
      <c r="B263" s="102"/>
      <c r="C263" s="102"/>
      <c r="D263" s="102"/>
      <c r="E263" s="102"/>
      <c r="F263" s="102"/>
      <c r="G263" s="102"/>
      <c r="H263" s="102"/>
      <c r="I263" s="102"/>
      <c r="J263" s="102"/>
    </row>
    <row r="264" spans="1:10" s="98" customFormat="1">
      <c r="A264" s="99"/>
      <c r="B264" s="102"/>
      <c r="C264" s="102"/>
      <c r="D264" s="102"/>
      <c r="E264" s="102"/>
      <c r="F264" s="102"/>
      <c r="G264" s="102"/>
      <c r="H264" s="102"/>
      <c r="I264" s="102"/>
      <c r="J264" s="102"/>
    </row>
    <row r="265" spans="1:10" s="98" customFormat="1">
      <c r="A265" s="99"/>
      <c r="B265" s="102"/>
      <c r="C265" s="102"/>
      <c r="D265" s="102"/>
      <c r="E265" s="102"/>
      <c r="F265" s="102"/>
      <c r="G265" s="102"/>
      <c r="H265" s="102"/>
      <c r="I265" s="102"/>
      <c r="J265" s="102"/>
    </row>
    <row r="266" spans="1:10" s="98" customFormat="1">
      <c r="A266" s="99"/>
      <c r="B266" s="102"/>
      <c r="C266" s="102"/>
      <c r="D266" s="102"/>
      <c r="E266" s="102"/>
      <c r="F266" s="102"/>
      <c r="G266" s="102"/>
      <c r="H266" s="102"/>
      <c r="I266" s="102"/>
      <c r="J266" s="102"/>
    </row>
    <row r="267" spans="1:10" s="98" customFormat="1">
      <c r="A267" s="99"/>
      <c r="B267" s="102"/>
      <c r="C267" s="102"/>
      <c r="D267" s="102"/>
      <c r="E267" s="102"/>
      <c r="F267" s="102"/>
      <c r="G267" s="102"/>
      <c r="H267" s="102"/>
      <c r="I267" s="102"/>
      <c r="J267" s="102"/>
    </row>
    <row r="268" spans="1:10" s="98" customFormat="1">
      <c r="A268" s="99"/>
      <c r="B268" s="102"/>
      <c r="C268" s="102"/>
      <c r="D268" s="102"/>
      <c r="E268" s="102"/>
      <c r="F268" s="102"/>
      <c r="G268" s="102"/>
      <c r="H268" s="102"/>
      <c r="I268" s="102"/>
      <c r="J268" s="102"/>
    </row>
    <row r="269" spans="1:10" s="98" customFormat="1">
      <c r="A269" s="99"/>
      <c r="B269" s="102"/>
      <c r="C269" s="102"/>
      <c r="D269" s="102"/>
      <c r="E269" s="102"/>
      <c r="F269" s="102"/>
      <c r="G269" s="102"/>
      <c r="H269" s="102"/>
      <c r="I269" s="102"/>
      <c r="J269" s="102"/>
    </row>
    <row r="270" spans="1:10" s="98" customFormat="1">
      <c r="A270" s="99"/>
      <c r="B270" s="102"/>
      <c r="C270" s="102"/>
      <c r="D270" s="102"/>
      <c r="E270" s="102"/>
      <c r="F270" s="102"/>
      <c r="G270" s="102"/>
      <c r="H270" s="102"/>
      <c r="I270" s="102"/>
      <c r="J270" s="102"/>
    </row>
    <row r="271" spans="1:10" s="98" customFormat="1">
      <c r="A271" s="99"/>
      <c r="B271" s="102"/>
      <c r="C271" s="102"/>
      <c r="D271" s="102"/>
      <c r="E271" s="102"/>
      <c r="F271" s="102"/>
      <c r="G271" s="102"/>
      <c r="H271" s="102"/>
      <c r="I271" s="102"/>
      <c r="J271" s="102"/>
    </row>
    <row r="272" spans="1:10" s="98" customFormat="1">
      <c r="A272" s="99"/>
      <c r="B272" s="102"/>
      <c r="C272" s="102"/>
      <c r="D272" s="102"/>
      <c r="E272" s="102"/>
      <c r="F272" s="102"/>
      <c r="G272" s="102"/>
      <c r="H272" s="102"/>
      <c r="I272" s="102"/>
      <c r="J272" s="102"/>
    </row>
    <row r="273" spans="1:10" s="98" customFormat="1">
      <c r="A273" s="99"/>
      <c r="B273" s="102"/>
      <c r="C273" s="102"/>
      <c r="D273" s="102"/>
      <c r="E273" s="102"/>
      <c r="F273" s="102"/>
      <c r="G273" s="102"/>
      <c r="H273" s="102"/>
      <c r="I273" s="102"/>
      <c r="J273" s="102"/>
    </row>
    <row r="274" spans="1:10" s="98" customFormat="1">
      <c r="A274" s="99"/>
      <c r="B274" s="102"/>
      <c r="C274" s="102"/>
      <c r="D274" s="102"/>
      <c r="E274" s="102"/>
      <c r="F274" s="102"/>
      <c r="G274" s="102"/>
      <c r="H274" s="102"/>
      <c r="I274" s="102"/>
      <c r="J274" s="102"/>
    </row>
    <row r="275" spans="1:10" s="98" customFormat="1">
      <c r="A275" s="99"/>
      <c r="B275" s="102"/>
      <c r="C275" s="102"/>
      <c r="D275" s="102"/>
      <c r="E275" s="102"/>
      <c r="F275" s="102"/>
      <c r="G275" s="102"/>
      <c r="H275" s="102"/>
      <c r="I275" s="102"/>
      <c r="J275" s="102"/>
    </row>
    <row r="276" spans="1:10" s="98" customFormat="1">
      <c r="A276" s="99"/>
      <c r="B276" s="102"/>
      <c r="C276" s="102"/>
      <c r="D276" s="102"/>
      <c r="E276" s="102"/>
      <c r="F276" s="102"/>
      <c r="G276" s="102"/>
      <c r="H276" s="102"/>
      <c r="I276" s="102"/>
      <c r="J276" s="102"/>
    </row>
    <row r="277" spans="1:10" s="98" customFormat="1">
      <c r="A277" s="99"/>
      <c r="B277" s="102"/>
      <c r="C277" s="102"/>
      <c r="D277" s="102"/>
      <c r="E277" s="102"/>
      <c r="F277" s="102"/>
      <c r="G277" s="102"/>
      <c r="H277" s="102"/>
      <c r="I277" s="102"/>
      <c r="J277" s="102"/>
    </row>
    <row r="278" spans="1:10" s="98" customFormat="1">
      <c r="A278" s="99"/>
      <c r="B278" s="102"/>
      <c r="C278" s="102"/>
      <c r="D278" s="102"/>
      <c r="E278" s="102"/>
      <c r="F278" s="102"/>
      <c r="G278" s="102"/>
      <c r="H278" s="102"/>
      <c r="I278" s="102"/>
      <c r="J278" s="102"/>
    </row>
    <row r="279" spans="1:10" s="98" customFormat="1">
      <c r="A279" s="99"/>
      <c r="B279" s="102"/>
      <c r="C279" s="102"/>
      <c r="D279" s="102"/>
      <c r="E279" s="102"/>
      <c r="F279" s="102"/>
      <c r="G279" s="102"/>
      <c r="H279" s="102"/>
      <c r="I279" s="102"/>
      <c r="J279" s="102"/>
    </row>
    <row r="280" spans="1:10" s="98" customFormat="1">
      <c r="A280" s="99"/>
      <c r="B280" s="102"/>
      <c r="C280" s="102"/>
      <c r="D280" s="102"/>
      <c r="E280" s="102"/>
      <c r="F280" s="102"/>
      <c r="G280" s="102"/>
      <c r="H280" s="102"/>
      <c r="I280" s="102"/>
      <c r="J280" s="102"/>
    </row>
    <row r="281" spans="1:10" s="98" customFormat="1">
      <c r="A281" s="99"/>
      <c r="B281" s="102"/>
      <c r="C281" s="102"/>
      <c r="D281" s="102"/>
      <c r="E281" s="102"/>
      <c r="F281" s="102"/>
      <c r="G281" s="102"/>
      <c r="H281" s="102"/>
      <c r="I281" s="102"/>
      <c r="J281" s="102"/>
    </row>
    <row r="282" spans="1:10" s="98" customFormat="1">
      <c r="A282" s="99"/>
      <c r="B282" s="102"/>
      <c r="C282" s="102"/>
      <c r="D282" s="102"/>
      <c r="E282" s="102"/>
      <c r="F282" s="102"/>
      <c r="G282" s="102"/>
      <c r="H282" s="102"/>
      <c r="I282" s="102"/>
      <c r="J282" s="102"/>
    </row>
    <row r="283" spans="1:10" s="98" customFormat="1">
      <c r="A283" s="99"/>
      <c r="B283" s="102"/>
      <c r="C283" s="102"/>
      <c r="D283" s="102"/>
      <c r="E283" s="102"/>
      <c r="F283" s="102"/>
      <c r="G283" s="102"/>
      <c r="H283" s="102"/>
      <c r="I283" s="102"/>
      <c r="J283" s="102"/>
    </row>
    <row r="284" spans="1:10" s="98" customFormat="1">
      <c r="A284" s="99"/>
      <c r="B284" s="102"/>
      <c r="C284" s="102"/>
      <c r="D284" s="102"/>
      <c r="E284" s="102"/>
      <c r="F284" s="102"/>
      <c r="G284" s="102"/>
      <c r="H284" s="102"/>
      <c r="I284" s="102"/>
      <c r="J284" s="102"/>
    </row>
    <row r="285" spans="1:10" s="98" customFormat="1">
      <c r="A285" s="99"/>
      <c r="B285" s="102"/>
      <c r="C285" s="102"/>
      <c r="D285" s="102"/>
      <c r="E285" s="102"/>
      <c r="F285" s="102"/>
      <c r="G285" s="102"/>
      <c r="H285" s="102"/>
      <c r="I285" s="102"/>
      <c r="J285" s="102"/>
    </row>
    <row r="286" spans="1:10" s="98" customFormat="1">
      <c r="A286" s="99"/>
      <c r="B286" s="102"/>
      <c r="C286" s="102"/>
      <c r="D286" s="102"/>
      <c r="E286" s="102"/>
      <c r="F286" s="102"/>
      <c r="G286" s="102"/>
      <c r="H286" s="102"/>
      <c r="I286" s="102"/>
      <c r="J286" s="102"/>
    </row>
    <row r="287" spans="1:10" s="98" customFormat="1">
      <c r="A287" s="99"/>
      <c r="B287" s="102"/>
      <c r="C287" s="102"/>
      <c r="D287" s="102"/>
      <c r="E287" s="102"/>
      <c r="F287" s="102"/>
      <c r="G287" s="102"/>
      <c r="H287" s="102"/>
      <c r="I287" s="102"/>
      <c r="J287" s="102"/>
    </row>
    <row r="288" spans="1:10" s="98" customFormat="1">
      <c r="A288" s="99"/>
      <c r="B288" s="102"/>
      <c r="C288" s="102"/>
      <c r="D288" s="102"/>
      <c r="E288" s="102"/>
      <c r="F288" s="102"/>
      <c r="G288" s="102"/>
      <c r="H288" s="102"/>
      <c r="I288" s="102"/>
      <c r="J288" s="102"/>
    </row>
    <row r="289" spans="1:10" s="98" customFormat="1">
      <c r="A289" s="99"/>
      <c r="B289" s="102"/>
      <c r="C289" s="102"/>
      <c r="D289" s="102"/>
      <c r="E289" s="102"/>
      <c r="F289" s="102"/>
      <c r="G289" s="102"/>
      <c r="H289" s="102"/>
      <c r="I289" s="102"/>
      <c r="J289" s="102"/>
    </row>
    <row r="290" spans="1:10" s="98" customFormat="1">
      <c r="A290" s="99"/>
      <c r="B290" s="102"/>
      <c r="C290" s="102"/>
      <c r="D290" s="102"/>
      <c r="E290" s="102"/>
      <c r="F290" s="102"/>
      <c r="G290" s="102"/>
      <c r="H290" s="102"/>
      <c r="I290" s="102"/>
      <c r="J290" s="102"/>
    </row>
    <row r="291" spans="1:10" s="98" customFormat="1">
      <c r="A291" s="99"/>
      <c r="B291" s="102"/>
      <c r="C291" s="102"/>
      <c r="D291" s="102"/>
      <c r="E291" s="102"/>
      <c r="F291" s="102"/>
      <c r="G291" s="102"/>
      <c r="H291" s="102"/>
      <c r="I291" s="102"/>
      <c r="J291" s="102"/>
    </row>
    <row r="292" spans="1:10" s="98" customFormat="1">
      <c r="A292" s="99"/>
      <c r="B292" s="102"/>
      <c r="C292" s="102"/>
      <c r="D292" s="102"/>
      <c r="E292" s="102"/>
      <c r="F292" s="102"/>
      <c r="G292" s="102"/>
      <c r="H292" s="102"/>
      <c r="I292" s="102"/>
      <c r="J292" s="102"/>
    </row>
    <row r="293" spans="1:10" s="98" customFormat="1">
      <c r="A293" s="99"/>
      <c r="B293" s="102"/>
      <c r="C293" s="102"/>
      <c r="D293" s="102"/>
      <c r="E293" s="102"/>
      <c r="F293" s="102"/>
      <c r="G293" s="102"/>
      <c r="H293" s="102"/>
      <c r="I293" s="102"/>
      <c r="J293" s="102"/>
    </row>
    <row r="294" spans="1:10" s="98" customFormat="1">
      <c r="A294" s="99"/>
      <c r="B294" s="102"/>
      <c r="C294" s="102"/>
      <c r="D294" s="102"/>
      <c r="E294" s="102"/>
      <c r="F294" s="102"/>
      <c r="G294" s="102"/>
      <c r="H294" s="102"/>
      <c r="I294" s="102"/>
      <c r="J294" s="102"/>
    </row>
    <row r="295" spans="1:10" s="98" customFormat="1">
      <c r="A295" s="99"/>
      <c r="B295" s="102"/>
      <c r="C295" s="102"/>
      <c r="D295" s="102"/>
      <c r="E295" s="102"/>
      <c r="F295" s="102"/>
      <c r="G295" s="102"/>
      <c r="H295" s="102"/>
      <c r="I295" s="102"/>
      <c r="J295" s="102"/>
    </row>
    <row r="296" spans="1:10" s="98" customFormat="1">
      <c r="A296" s="99"/>
      <c r="B296" s="102"/>
      <c r="C296" s="102"/>
      <c r="D296" s="102"/>
      <c r="E296" s="102"/>
      <c r="F296" s="102"/>
      <c r="G296" s="102"/>
      <c r="H296" s="102"/>
      <c r="I296" s="102"/>
      <c r="J296" s="102"/>
    </row>
    <row r="297" spans="1:10" s="98" customFormat="1">
      <c r="A297" s="99"/>
      <c r="B297" s="102"/>
      <c r="C297" s="102"/>
      <c r="D297" s="102"/>
      <c r="E297" s="102"/>
      <c r="F297" s="102"/>
      <c r="G297" s="102"/>
      <c r="H297" s="102"/>
      <c r="I297" s="102"/>
      <c r="J297" s="102"/>
    </row>
    <row r="298" spans="1:10" s="98" customFormat="1">
      <c r="A298" s="99"/>
      <c r="B298" s="102"/>
      <c r="C298" s="102"/>
      <c r="D298" s="102"/>
      <c r="E298" s="102"/>
      <c r="F298" s="102"/>
      <c r="G298" s="102"/>
      <c r="H298" s="102"/>
      <c r="I298" s="102"/>
      <c r="J298" s="102"/>
    </row>
    <row r="299" spans="1:10" s="98" customFormat="1">
      <c r="A299" s="99"/>
      <c r="B299" s="102"/>
      <c r="C299" s="102"/>
      <c r="D299" s="102"/>
      <c r="E299" s="102"/>
      <c r="F299" s="102"/>
      <c r="G299" s="102"/>
      <c r="H299" s="102"/>
      <c r="I299" s="102"/>
      <c r="J299" s="102"/>
    </row>
    <row r="300" spans="1:10" s="98" customFormat="1">
      <c r="A300" s="99"/>
      <c r="B300" s="102"/>
      <c r="C300" s="102"/>
      <c r="D300" s="102"/>
      <c r="E300" s="102"/>
      <c r="F300" s="102"/>
      <c r="G300" s="102"/>
      <c r="H300" s="102"/>
      <c r="I300" s="102"/>
      <c r="J300" s="102"/>
    </row>
    <row r="301" spans="1:10" s="98" customFormat="1">
      <c r="A301" s="99"/>
      <c r="B301" s="102"/>
      <c r="C301" s="102"/>
      <c r="D301" s="102"/>
      <c r="E301" s="102"/>
      <c r="F301" s="102"/>
      <c r="G301" s="102"/>
      <c r="H301" s="102"/>
      <c r="I301" s="102"/>
      <c r="J301" s="102"/>
    </row>
    <row r="302" spans="1:10" s="98" customFormat="1">
      <c r="A302" s="99"/>
      <c r="B302" s="102"/>
      <c r="C302" s="102"/>
      <c r="D302" s="102"/>
      <c r="E302" s="102"/>
      <c r="F302" s="102"/>
      <c r="G302" s="102"/>
      <c r="H302" s="102"/>
      <c r="I302" s="102"/>
      <c r="J302" s="102"/>
    </row>
    <row r="303" spans="1:10" s="98" customFormat="1">
      <c r="A303" s="99"/>
      <c r="B303" s="102"/>
      <c r="C303" s="102"/>
      <c r="D303" s="102"/>
      <c r="E303" s="102"/>
      <c r="F303" s="102"/>
      <c r="G303" s="102"/>
      <c r="H303" s="102"/>
      <c r="I303" s="102"/>
      <c r="J303" s="102"/>
    </row>
    <row r="304" spans="1:10" s="98" customFormat="1">
      <c r="A304" s="99"/>
      <c r="B304" s="102"/>
      <c r="C304" s="102"/>
      <c r="D304" s="102"/>
      <c r="E304" s="102"/>
      <c r="F304" s="102"/>
      <c r="G304" s="102"/>
      <c r="H304" s="102"/>
      <c r="I304" s="102"/>
      <c r="J304" s="102"/>
    </row>
    <row r="305" spans="1:10" s="98" customFormat="1">
      <c r="A305" s="99"/>
      <c r="B305" s="102"/>
      <c r="C305" s="102"/>
      <c r="D305" s="102"/>
      <c r="E305" s="102"/>
      <c r="F305" s="102"/>
      <c r="G305" s="102"/>
      <c r="H305" s="102"/>
      <c r="I305" s="102"/>
      <c r="J305" s="102"/>
    </row>
    <row r="306" spans="1:10" s="98" customFormat="1">
      <c r="A306" s="99"/>
      <c r="B306" s="102"/>
      <c r="C306" s="102"/>
      <c r="D306" s="102"/>
      <c r="E306" s="102"/>
      <c r="F306" s="102"/>
      <c r="G306" s="102"/>
      <c r="H306" s="102"/>
      <c r="I306" s="102"/>
      <c r="J306" s="102"/>
    </row>
  </sheetData>
  <mergeCells count="548">
    <mergeCell ref="C25:C26"/>
    <mergeCell ref="D2:P2"/>
    <mergeCell ref="B147:E147"/>
    <mergeCell ref="F147:J147"/>
    <mergeCell ref="B148:E148"/>
    <mergeCell ref="F148:J148"/>
    <mergeCell ref="B149:B150"/>
    <mergeCell ref="D149:D150"/>
    <mergeCell ref="E149:E150"/>
    <mergeCell ref="F149:F150"/>
    <mergeCell ref="G149:G150"/>
    <mergeCell ref="O138:P138"/>
    <mergeCell ref="O139:P139"/>
    <mergeCell ref="O140:P140"/>
    <mergeCell ref="O141:P141"/>
    <mergeCell ref="O142:P142"/>
    <mergeCell ref="O143:P143"/>
    <mergeCell ref="O144:P144"/>
    <mergeCell ref="O145:P145"/>
    <mergeCell ref="H149:H150"/>
    <mergeCell ref="J149:J150"/>
    <mergeCell ref="K149:K150"/>
    <mergeCell ref="O146:P146"/>
    <mergeCell ref="O129:P129"/>
    <mergeCell ref="O130:P130"/>
    <mergeCell ref="O131:P131"/>
    <mergeCell ref="O132:P132"/>
    <mergeCell ref="O133:P133"/>
    <mergeCell ref="O134:P134"/>
    <mergeCell ref="O135:P135"/>
    <mergeCell ref="O136:P136"/>
    <mergeCell ref="O137:P137"/>
    <mergeCell ref="O120:P120"/>
    <mergeCell ref="O121:P121"/>
    <mergeCell ref="O122:P122"/>
    <mergeCell ref="O123:P123"/>
    <mergeCell ref="O124:P124"/>
    <mergeCell ref="O125:P125"/>
    <mergeCell ref="O126:P126"/>
    <mergeCell ref="O127:P127"/>
    <mergeCell ref="O128:P128"/>
    <mergeCell ref="O111:P111"/>
    <mergeCell ref="O112:P112"/>
    <mergeCell ref="O113:P113"/>
    <mergeCell ref="O114:P114"/>
    <mergeCell ref="O115:P115"/>
    <mergeCell ref="O116:P116"/>
    <mergeCell ref="O117:P117"/>
    <mergeCell ref="O118:P118"/>
    <mergeCell ref="O119:P119"/>
    <mergeCell ref="O102:P102"/>
    <mergeCell ref="O103:P103"/>
    <mergeCell ref="O104:P104"/>
    <mergeCell ref="O105:P105"/>
    <mergeCell ref="O106:P106"/>
    <mergeCell ref="O107:P107"/>
    <mergeCell ref="O108:P108"/>
    <mergeCell ref="O109:P109"/>
    <mergeCell ref="O110:P110"/>
    <mergeCell ref="O93:P93"/>
    <mergeCell ref="O94:P94"/>
    <mergeCell ref="O95:P95"/>
    <mergeCell ref="O96:P96"/>
    <mergeCell ref="O97:P97"/>
    <mergeCell ref="O98:P98"/>
    <mergeCell ref="O99:P99"/>
    <mergeCell ref="O100:P100"/>
    <mergeCell ref="O101:P101"/>
    <mergeCell ref="O84:P84"/>
    <mergeCell ref="O85:P85"/>
    <mergeCell ref="O86:P86"/>
    <mergeCell ref="O87:P87"/>
    <mergeCell ref="O88:P88"/>
    <mergeCell ref="O89:P89"/>
    <mergeCell ref="O90:P90"/>
    <mergeCell ref="O91:P91"/>
    <mergeCell ref="O92:P92"/>
    <mergeCell ref="O75:P75"/>
    <mergeCell ref="O76:P76"/>
    <mergeCell ref="O77:P77"/>
    <mergeCell ref="O78:P78"/>
    <mergeCell ref="O79:P79"/>
    <mergeCell ref="O80:P80"/>
    <mergeCell ref="O81:P81"/>
    <mergeCell ref="O82:P82"/>
    <mergeCell ref="O83:P83"/>
    <mergeCell ref="O66:P66"/>
    <mergeCell ref="O67:P67"/>
    <mergeCell ref="O68:P68"/>
    <mergeCell ref="O69:P69"/>
    <mergeCell ref="O70:P70"/>
    <mergeCell ref="O71:P71"/>
    <mergeCell ref="O72:P72"/>
    <mergeCell ref="O73:P73"/>
    <mergeCell ref="O74:P74"/>
    <mergeCell ref="O57:P57"/>
    <mergeCell ref="O58:P58"/>
    <mergeCell ref="O59:P59"/>
    <mergeCell ref="O60:P60"/>
    <mergeCell ref="O61:P61"/>
    <mergeCell ref="O62:P62"/>
    <mergeCell ref="O63:P63"/>
    <mergeCell ref="O64:P64"/>
    <mergeCell ref="O65:P65"/>
    <mergeCell ref="O48:P48"/>
    <mergeCell ref="O49:P49"/>
    <mergeCell ref="O50:P50"/>
    <mergeCell ref="O51:P51"/>
    <mergeCell ref="O52:P52"/>
    <mergeCell ref="O53:P53"/>
    <mergeCell ref="O54:P54"/>
    <mergeCell ref="O55:P55"/>
    <mergeCell ref="O56:P56"/>
    <mergeCell ref="O39:P39"/>
    <mergeCell ref="O40:P40"/>
    <mergeCell ref="O41:P41"/>
    <mergeCell ref="O42:P42"/>
    <mergeCell ref="O43:P43"/>
    <mergeCell ref="O44:P44"/>
    <mergeCell ref="O45:P45"/>
    <mergeCell ref="O46:P46"/>
    <mergeCell ref="O47:P47"/>
    <mergeCell ref="O31:P31"/>
    <mergeCell ref="O32:P32"/>
    <mergeCell ref="O33:P33"/>
    <mergeCell ref="O34:P34"/>
    <mergeCell ref="O35:P35"/>
    <mergeCell ref="O36:P36"/>
    <mergeCell ref="O37:P37"/>
    <mergeCell ref="O38:P38"/>
    <mergeCell ref="F24:F25"/>
    <mergeCell ref="G24:G26"/>
    <mergeCell ref="H24:H26"/>
    <mergeCell ref="I24:I26"/>
    <mergeCell ref="A1:P1"/>
    <mergeCell ref="B10:E10"/>
    <mergeCell ref="B11:E11"/>
    <mergeCell ref="A2:B2"/>
    <mergeCell ref="B9:F9"/>
    <mergeCell ref="B22:J22"/>
    <mergeCell ref="B23:E23"/>
    <mergeCell ref="B14:E14"/>
    <mergeCell ref="B15:E15"/>
    <mergeCell ref="A23:A25"/>
    <mergeCell ref="I10:K10"/>
    <mergeCell ref="I13:K13"/>
    <mergeCell ref="B24:E24"/>
    <mergeCell ref="B25:B26"/>
    <mergeCell ref="D25:D26"/>
    <mergeCell ref="E25:E26"/>
    <mergeCell ref="J25:J26"/>
    <mergeCell ref="K25:K26"/>
    <mergeCell ref="I11:K11"/>
    <mergeCell ref="I12:K12"/>
    <mergeCell ref="B12:E12"/>
    <mergeCell ref="B13:E13"/>
    <mergeCell ref="F23:K23"/>
    <mergeCell ref="M9:O9"/>
    <mergeCell ref="CB22:CB26"/>
    <mergeCell ref="CC22:CC26"/>
    <mergeCell ref="CD22:CD26"/>
    <mergeCell ref="CE22:CE26"/>
    <mergeCell ref="CF22:CF26"/>
    <mergeCell ref="CG22:CG26"/>
    <mergeCell ref="BR22:BR26"/>
    <mergeCell ref="BS22:BS26"/>
    <mergeCell ref="BT22:BT26"/>
    <mergeCell ref="BU22:BU26"/>
    <mergeCell ref="BV22:BV26"/>
    <mergeCell ref="BW22:BW26"/>
    <mergeCell ref="DG22:DG26"/>
    <mergeCell ref="CP22:CP26"/>
    <mergeCell ref="CQ22:CQ26"/>
    <mergeCell ref="CR22:CR26"/>
    <mergeCell ref="CS22:CS26"/>
    <mergeCell ref="CT22:CT26"/>
    <mergeCell ref="CU22:CU26"/>
    <mergeCell ref="CV22:CV26"/>
    <mergeCell ref="CW22:CW26"/>
    <mergeCell ref="CX22:CX26"/>
    <mergeCell ref="CY22:CY26"/>
    <mergeCell ref="CZ22:CZ26"/>
    <mergeCell ref="DA22:DA26"/>
    <mergeCell ref="DB22:DB26"/>
    <mergeCell ref="DC22:DC26"/>
    <mergeCell ref="DD22:DD26"/>
    <mergeCell ref="DE22:DE26"/>
    <mergeCell ref="DF22:DF26"/>
    <mergeCell ref="DH22:DH26"/>
    <mergeCell ref="DI22:DI26"/>
    <mergeCell ref="DJ22:DJ26"/>
    <mergeCell ref="DK22:DK26"/>
    <mergeCell ref="DL22:DL26"/>
    <mergeCell ref="DM22:DM26"/>
    <mergeCell ref="DN22:DN26"/>
    <mergeCell ref="DO22:DO26"/>
    <mergeCell ref="DP22:DP26"/>
    <mergeCell ref="DQ22:DQ26"/>
    <mergeCell ref="DR22:DR26"/>
    <mergeCell ref="DS22:DS26"/>
    <mergeCell ref="DT22:DT26"/>
    <mergeCell ref="DU22:DU26"/>
    <mergeCell ref="DV22:DV26"/>
    <mergeCell ref="DW22:DW26"/>
    <mergeCell ref="DX22:DX26"/>
    <mergeCell ref="DY22:DY26"/>
    <mergeCell ref="DZ22:DZ26"/>
    <mergeCell ref="EA22:EA26"/>
    <mergeCell ref="EB22:EB26"/>
    <mergeCell ref="EC22:EC26"/>
    <mergeCell ref="ED22:ED26"/>
    <mergeCell ref="EE22:EE26"/>
    <mergeCell ref="EF22:EF26"/>
    <mergeCell ref="EG22:EG26"/>
    <mergeCell ref="EH22:EH26"/>
    <mergeCell ref="EI22:EI26"/>
    <mergeCell ref="EJ22:EJ26"/>
    <mergeCell ref="EK22:EK26"/>
    <mergeCell ref="EL22:EL26"/>
    <mergeCell ref="EM22:EM26"/>
    <mergeCell ref="EN22:EN26"/>
    <mergeCell ref="EO22:EO26"/>
    <mergeCell ref="EP22:EP26"/>
    <mergeCell ref="EQ22:EQ26"/>
    <mergeCell ref="ER22:ER26"/>
    <mergeCell ref="ES22:ES26"/>
    <mergeCell ref="ET22:ET26"/>
    <mergeCell ref="EU22:EU26"/>
    <mergeCell ref="EV22:EV26"/>
    <mergeCell ref="EW22:EW26"/>
    <mergeCell ref="EX22:EX26"/>
    <mergeCell ref="EY22:EY26"/>
    <mergeCell ref="EZ22:EZ26"/>
    <mergeCell ref="FA22:FA26"/>
    <mergeCell ref="FB22:FB26"/>
    <mergeCell ref="FC22:FC26"/>
    <mergeCell ref="FD22:FD26"/>
    <mergeCell ref="FE22:FE26"/>
    <mergeCell ref="FF22:FF26"/>
    <mergeCell ref="FG22:FG26"/>
    <mergeCell ref="FH22:FH26"/>
    <mergeCell ref="FI22:FI26"/>
    <mergeCell ref="FJ22:FJ26"/>
    <mergeCell ref="FK22:FK26"/>
    <mergeCell ref="FL22:FL26"/>
    <mergeCell ref="FM22:FM26"/>
    <mergeCell ref="FN22:FN26"/>
    <mergeCell ref="FO22:FO26"/>
    <mergeCell ref="FP22:FP26"/>
    <mergeCell ref="FQ22:FQ26"/>
    <mergeCell ref="FR22:FR26"/>
    <mergeCell ref="FS22:FS26"/>
    <mergeCell ref="FT22:FT26"/>
    <mergeCell ref="FU22:FU26"/>
    <mergeCell ref="FV22:FV26"/>
    <mergeCell ref="FW22:FW26"/>
    <mergeCell ref="FX22:FX26"/>
    <mergeCell ref="FY22:FY26"/>
    <mergeCell ref="FZ22:FZ26"/>
    <mergeCell ref="GA22:GA26"/>
    <mergeCell ref="GB22:GB26"/>
    <mergeCell ref="GC22:GC26"/>
    <mergeCell ref="GD22:GD26"/>
    <mergeCell ref="GE22:GE26"/>
    <mergeCell ref="GF22:GF26"/>
    <mergeCell ref="GG22:GG26"/>
    <mergeCell ref="GH22:GH26"/>
    <mergeCell ref="GI22:GI26"/>
    <mergeCell ref="GJ22:GJ26"/>
    <mergeCell ref="GK22:GK26"/>
    <mergeCell ref="GL22:GL26"/>
    <mergeCell ref="GM22:GM26"/>
    <mergeCell ref="GN22:GN26"/>
    <mergeCell ref="GO22:GO26"/>
    <mergeCell ref="GP22:GP26"/>
    <mergeCell ref="GQ22:GQ26"/>
    <mergeCell ref="GR22:GR26"/>
    <mergeCell ref="GS22:GS26"/>
    <mergeCell ref="GT22:GT26"/>
    <mergeCell ref="GU22:GU26"/>
    <mergeCell ref="GV22:GV26"/>
    <mergeCell ref="GW22:GW26"/>
    <mergeCell ref="GX22:GX26"/>
    <mergeCell ref="GY22:GY26"/>
    <mergeCell ref="GZ22:GZ26"/>
    <mergeCell ref="HA22:HA26"/>
    <mergeCell ref="HB22:HB26"/>
    <mergeCell ref="HC22:HC26"/>
    <mergeCell ref="HD22:HD26"/>
    <mergeCell ref="HE22:HE26"/>
    <mergeCell ref="HF22:HF26"/>
    <mergeCell ref="HG22:HG26"/>
    <mergeCell ref="HH22:HH26"/>
    <mergeCell ref="HI22:HI26"/>
    <mergeCell ref="HJ22:HJ26"/>
    <mergeCell ref="HK22:HK26"/>
    <mergeCell ref="HL22:HL26"/>
    <mergeCell ref="HM22:HM26"/>
    <mergeCell ref="HN22:HN26"/>
    <mergeCell ref="HO22:HO26"/>
    <mergeCell ref="HP22:HP26"/>
    <mergeCell ref="HQ22:HQ26"/>
    <mergeCell ref="HR22:HR26"/>
    <mergeCell ref="HS22:HS26"/>
    <mergeCell ref="HT22:HT26"/>
    <mergeCell ref="HU22:HU26"/>
    <mergeCell ref="HV22:HV26"/>
    <mergeCell ref="HW22:HW26"/>
    <mergeCell ref="HX22:HX26"/>
    <mergeCell ref="HY22:HY26"/>
    <mergeCell ref="HZ22:HZ26"/>
    <mergeCell ref="IA22:IA26"/>
    <mergeCell ref="IB22:IB26"/>
    <mergeCell ref="IC22:IC26"/>
    <mergeCell ref="ID22:ID26"/>
    <mergeCell ref="IE22:IE26"/>
    <mergeCell ref="IF22:IF26"/>
    <mergeCell ref="IG22:IG26"/>
    <mergeCell ref="IH22:IH26"/>
    <mergeCell ref="II22:II26"/>
    <mergeCell ref="IJ22:IJ26"/>
    <mergeCell ref="IK22:IK26"/>
    <mergeCell ref="IL22:IL26"/>
    <mergeCell ref="IM22:IM26"/>
    <mergeCell ref="IN22:IN26"/>
    <mergeCell ref="IO22:IO26"/>
    <mergeCell ref="IP22:IP26"/>
    <mergeCell ref="IQ22:IQ26"/>
    <mergeCell ref="IR22:IR26"/>
    <mergeCell ref="IS22:IS26"/>
    <mergeCell ref="IT22:IT26"/>
    <mergeCell ref="IU22:IU26"/>
    <mergeCell ref="IV22:IV26"/>
    <mergeCell ref="IW22:IW26"/>
    <mergeCell ref="IX22:IX26"/>
    <mergeCell ref="IY22:IY26"/>
    <mergeCell ref="IZ22:IZ26"/>
    <mergeCell ref="JA22:JA26"/>
    <mergeCell ref="JB22:JB26"/>
    <mergeCell ref="JC22:JC26"/>
    <mergeCell ref="JD22:JD26"/>
    <mergeCell ref="JE22:JE26"/>
    <mergeCell ref="JF22:JF26"/>
    <mergeCell ref="JG22:JG26"/>
    <mergeCell ref="JH22:JH26"/>
    <mergeCell ref="JI22:JI26"/>
    <mergeCell ref="JJ22:JJ26"/>
    <mergeCell ref="JK22:JK26"/>
    <mergeCell ref="JL22:JL26"/>
    <mergeCell ref="JM22:JM26"/>
    <mergeCell ref="JN22:JN26"/>
    <mergeCell ref="JO22:JO26"/>
    <mergeCell ref="JP22:JP26"/>
    <mergeCell ref="JQ22:JQ26"/>
    <mergeCell ref="JR22:JR26"/>
    <mergeCell ref="JS22:JS26"/>
    <mergeCell ref="JT22:JT26"/>
    <mergeCell ref="JU22:JU26"/>
    <mergeCell ref="JV22:JV26"/>
    <mergeCell ref="JW22:JW26"/>
    <mergeCell ref="JX22:JX26"/>
    <mergeCell ref="JY22:JY26"/>
    <mergeCell ref="JZ22:JZ26"/>
    <mergeCell ref="KA22:KA26"/>
    <mergeCell ref="KB22:KB26"/>
    <mergeCell ref="KC22:KC26"/>
    <mergeCell ref="KD22:KD26"/>
    <mergeCell ref="KE22:KE26"/>
    <mergeCell ref="KF22:KF26"/>
    <mergeCell ref="KG22:KG26"/>
    <mergeCell ref="KH22:KH26"/>
    <mergeCell ref="KI22:KI26"/>
    <mergeCell ref="KJ22:KJ26"/>
    <mergeCell ref="KK22:KK26"/>
    <mergeCell ref="KL22:KL26"/>
    <mergeCell ref="KM22:KM26"/>
    <mergeCell ref="KN22:KN26"/>
    <mergeCell ref="KO22:KO26"/>
    <mergeCell ref="KP22:KP26"/>
    <mergeCell ref="KQ22:KQ26"/>
    <mergeCell ref="KR22:KR26"/>
    <mergeCell ref="KS22:KS26"/>
    <mergeCell ref="KT22:KT26"/>
    <mergeCell ref="KU22:KU26"/>
    <mergeCell ref="KV22:KV26"/>
    <mergeCell ref="KW22:KW26"/>
    <mergeCell ref="KX22:KX26"/>
    <mergeCell ref="KY22:KY26"/>
    <mergeCell ref="KZ22:KZ26"/>
    <mergeCell ref="LA22:LA26"/>
    <mergeCell ref="LB22:LB26"/>
    <mergeCell ref="LC22:LC26"/>
    <mergeCell ref="LD22:LD26"/>
    <mergeCell ref="LE22:LE26"/>
    <mergeCell ref="LF22:LF26"/>
    <mergeCell ref="LG22:LG26"/>
    <mergeCell ref="LH22:LH26"/>
    <mergeCell ref="LI22:LI26"/>
    <mergeCell ref="LJ22:LJ26"/>
    <mergeCell ref="LK22:LK26"/>
    <mergeCell ref="LL22:LL26"/>
    <mergeCell ref="LM22:LM26"/>
    <mergeCell ref="LN22:LN26"/>
    <mergeCell ref="LO22:LO26"/>
    <mergeCell ref="LP22:LP26"/>
    <mergeCell ref="LQ22:LQ26"/>
    <mergeCell ref="LR22:LR26"/>
    <mergeCell ref="LS22:LS26"/>
    <mergeCell ref="LT22:LT26"/>
    <mergeCell ref="LU22:LU26"/>
    <mergeCell ref="LV22:LV26"/>
    <mergeCell ref="LW22:LW26"/>
    <mergeCell ref="LX22:LX26"/>
    <mergeCell ref="LY22:LY26"/>
    <mergeCell ref="LZ22:LZ26"/>
    <mergeCell ref="MA22:MA26"/>
    <mergeCell ref="MB22:MB26"/>
    <mergeCell ref="MC22:MC26"/>
    <mergeCell ref="MD22:MD26"/>
    <mergeCell ref="ME22:ME26"/>
    <mergeCell ref="MF22:MF26"/>
    <mergeCell ref="MG22:MG26"/>
    <mergeCell ref="MH22:MH26"/>
    <mergeCell ref="MI22:MI26"/>
    <mergeCell ref="MJ22:MJ26"/>
    <mergeCell ref="MK22:MK26"/>
    <mergeCell ref="ML22:ML26"/>
    <mergeCell ref="MM22:MM26"/>
    <mergeCell ref="MN22:MN26"/>
    <mergeCell ref="MO22:MO26"/>
    <mergeCell ref="MP22:MP26"/>
    <mergeCell ref="NL22:NL26"/>
    <mergeCell ref="NM22:NM26"/>
    <mergeCell ref="NN22:NN26"/>
    <mergeCell ref="NO22:NO26"/>
    <mergeCell ref="NP22:NP26"/>
    <mergeCell ref="NQ22:NQ26"/>
    <mergeCell ref="MQ22:MQ26"/>
    <mergeCell ref="MR22:MR26"/>
    <mergeCell ref="MS22:MS26"/>
    <mergeCell ref="MT22:MT26"/>
    <mergeCell ref="MU22:MU26"/>
    <mergeCell ref="MV22:MV26"/>
    <mergeCell ref="MW22:MW26"/>
    <mergeCell ref="MX22:MX26"/>
    <mergeCell ref="MY22:MY26"/>
    <mergeCell ref="MZ22:MZ26"/>
    <mergeCell ref="NA22:NA26"/>
    <mergeCell ref="NB22:NB26"/>
    <mergeCell ref="NC22:NC26"/>
    <mergeCell ref="ND22:ND26"/>
    <mergeCell ref="NE22:NE26"/>
    <mergeCell ref="NF22:NF26"/>
    <mergeCell ref="NG22:NG26"/>
    <mergeCell ref="NH22:NH26"/>
    <mergeCell ref="PD22:PD26"/>
    <mergeCell ref="PE22:PE26"/>
    <mergeCell ref="O23:P26"/>
    <mergeCell ref="O27:P27"/>
    <mergeCell ref="O28:P28"/>
    <mergeCell ref="O29:P29"/>
    <mergeCell ref="O30:P30"/>
    <mergeCell ref="OS22:OS26"/>
    <mergeCell ref="OT22:OT26"/>
    <mergeCell ref="OU22:OU26"/>
    <mergeCell ref="OV22:OV26"/>
    <mergeCell ref="OW22:OW26"/>
    <mergeCell ref="OX22:OX26"/>
    <mergeCell ref="OY22:OY26"/>
    <mergeCell ref="OZ22:OZ26"/>
    <mergeCell ref="PA22:PA26"/>
    <mergeCell ref="OJ22:OJ26"/>
    <mergeCell ref="OK22:OK26"/>
    <mergeCell ref="OL22:OL26"/>
    <mergeCell ref="OM22:OM26"/>
    <mergeCell ref="ON22:ON26"/>
    <mergeCell ref="OO22:OO26"/>
    <mergeCell ref="NZ22:NZ26"/>
    <mergeCell ref="NS22:NS26"/>
    <mergeCell ref="NI22:NI26"/>
    <mergeCell ref="PB22:PB26"/>
    <mergeCell ref="PC22:PC26"/>
    <mergeCell ref="OR22:OR26"/>
    <mergeCell ref="OA22:OA26"/>
    <mergeCell ref="OB22:OB26"/>
    <mergeCell ref="OC22:OC26"/>
    <mergeCell ref="OD22:OD26"/>
    <mergeCell ref="OE22:OE26"/>
    <mergeCell ref="OF22:OF26"/>
    <mergeCell ref="OG22:OG26"/>
    <mergeCell ref="OH22:OH26"/>
    <mergeCell ref="OI22:OI26"/>
    <mergeCell ref="OP22:OP26"/>
    <mergeCell ref="OQ22:OQ26"/>
    <mergeCell ref="NR22:NR26"/>
    <mergeCell ref="NT22:NT26"/>
    <mergeCell ref="NU22:NU26"/>
    <mergeCell ref="NV22:NV26"/>
    <mergeCell ref="NW22:NW26"/>
    <mergeCell ref="NX22:NX26"/>
    <mergeCell ref="NY22:NY26"/>
    <mergeCell ref="NJ22:NJ26"/>
    <mergeCell ref="NK22:NK26"/>
    <mergeCell ref="BO22:BO26"/>
    <mergeCell ref="BP22:BP26"/>
    <mergeCell ref="BQ22:BQ26"/>
    <mergeCell ref="AW22:AW26"/>
    <mergeCell ref="AX22:AX26"/>
    <mergeCell ref="AY22:AY26"/>
    <mergeCell ref="AZ22:AZ26"/>
    <mergeCell ref="BA22:BA26"/>
    <mergeCell ref="BB22:BB26"/>
    <mergeCell ref="BC22:BC26"/>
    <mergeCell ref="BD22:BD26"/>
    <mergeCell ref="BE22:BE26"/>
    <mergeCell ref="BN22:BN26"/>
    <mergeCell ref="BF22:BF26"/>
    <mergeCell ref="BG22:BG26"/>
    <mergeCell ref="BH22:BH26"/>
    <mergeCell ref="BI22:BI26"/>
    <mergeCell ref="BJ22:BJ26"/>
    <mergeCell ref="BK22:BK26"/>
    <mergeCell ref="BL22:BL26"/>
    <mergeCell ref="BM22:BM26"/>
    <mergeCell ref="B21:C21"/>
    <mergeCell ref="I8:O8"/>
    <mergeCell ref="M10:O10"/>
    <mergeCell ref="BA16:BQ16"/>
    <mergeCell ref="BA17:BQ17"/>
    <mergeCell ref="L23:N23"/>
    <mergeCell ref="M24:M26"/>
    <mergeCell ref="N24:N26"/>
    <mergeCell ref="L25:L26"/>
    <mergeCell ref="R11:R14"/>
    <mergeCell ref="AW13:DF15"/>
    <mergeCell ref="D21:O21"/>
    <mergeCell ref="CH22:CH26"/>
    <mergeCell ref="CI22:CI26"/>
    <mergeCell ref="CJ22:CJ26"/>
    <mergeCell ref="CK22:CK26"/>
    <mergeCell ref="CL22:CL26"/>
    <mergeCell ref="CM22:CM26"/>
    <mergeCell ref="CN22:CN26"/>
    <mergeCell ref="CO22:CO26"/>
    <mergeCell ref="BX22:BX26"/>
    <mergeCell ref="BY22:BY26"/>
    <mergeCell ref="BZ22:BZ26"/>
    <mergeCell ref="CA22:CA26"/>
  </mergeCells>
  <conditionalFormatting sqref="A23">
    <cfRule type="cellIs" dxfId="1719" priority="25" operator="equal">
      <formula>"descreva o pacote"</formula>
    </cfRule>
  </conditionalFormatting>
  <conditionalFormatting sqref="A150">
    <cfRule type="cellIs" dxfId="1718" priority="24" operator="equal">
      <formula>"descreva o pacote"</formula>
    </cfRule>
  </conditionalFormatting>
  <conditionalFormatting sqref="A27:A44 A62 A80 A98 A116 A134:A146">
    <cfRule type="expression" dxfId="1717" priority="23">
      <formula>AND(ISNUMBER(VALUE(LEFT(A27,SEARCH(".",A27)-1))),NOT(ISNUMBER(VALUE(MID(A27,SEARCH(".",A27)+1,1)))))</formula>
    </cfRule>
  </conditionalFormatting>
  <conditionalFormatting sqref="A1">
    <cfRule type="cellIs" dxfId="1716" priority="20" operator="equal">
      <formula>"?"</formula>
    </cfRule>
  </conditionalFormatting>
  <conditionalFormatting sqref="AW21:PE21">
    <cfRule type="expression" dxfId="1715" priority="14">
      <formula>AW21="D"</formula>
    </cfRule>
    <cfRule type="expression" dxfId="1714" priority="15">
      <formula>AND(AW21="S",WEEKDAY(AW22,2)=6)</formula>
    </cfRule>
    <cfRule type="expression" dxfId="1713" priority="16">
      <formula>OR(AND(AW21="S",WEEKDAY(AW22,2)=1),AW21="T",AW21="Q",AND(AW21="S",WEEKDAY(AW22,2)=5))</formula>
    </cfRule>
  </conditionalFormatting>
  <conditionalFormatting sqref="AW22:AX22">
    <cfRule type="expression" dxfId="1712" priority="11">
      <formula>AND(WEEKDAY(AW22,2)=7)</formula>
    </cfRule>
    <cfRule type="expression" dxfId="1711" priority="12">
      <formula>AND(WEEKDAY(AW22,2)=6)</formula>
    </cfRule>
    <cfRule type="expression" dxfId="1710" priority="13">
      <formula>AND(WEEKDAY(AW22,2)&lt;=5)</formula>
    </cfRule>
  </conditionalFormatting>
  <conditionalFormatting sqref="AY22:PE22">
    <cfRule type="expression" dxfId="1709" priority="8">
      <formula>AND(WEEKDAY(AY22,2)=7)</formula>
    </cfRule>
    <cfRule type="expression" dxfId="1708" priority="9">
      <formula>AND(WEEKDAY(AY22,2)=6)</formula>
    </cfRule>
    <cfRule type="expression" dxfId="1707" priority="10">
      <formula>AND(WEEKDAY(AY22,2)&lt;=5)</formula>
    </cfRule>
  </conditionalFormatting>
  <conditionalFormatting sqref="AW27:PE145">
    <cfRule type="expression" dxfId="1706" priority="1474">
      <formula>DIASEM(AW$27,2)=1</formula>
    </cfRule>
    <cfRule type="expression" dxfId="1705" priority="1475">
      <formula>AND(AW$22&gt;=$M27,AW$22&lt;=$N27,OR(TEXT(AW$22,"DDD")="SÁB",TEXT(AW$22,"DDD")="DOM"))</formula>
    </cfRule>
    <cfRule type="expression" dxfId="1704" priority="1476">
      <formula>AND(AW$22&gt;=$M27,AW$22&lt;=$N27)</formula>
    </cfRule>
  </conditionalFormatting>
  <conditionalFormatting sqref="A45:A61">
    <cfRule type="expression" dxfId="1703" priority="7">
      <formula>AND(ISNUMBER(VALUE(LEFT(A45,SEARCH(".",A45)-1))),NOT(ISNUMBER(VALUE(MID(A45,SEARCH(".",A45)+1,1)))))</formula>
    </cfRule>
  </conditionalFormatting>
  <conditionalFormatting sqref="A63:A79">
    <cfRule type="expression" dxfId="1702" priority="6">
      <formula>AND(ISNUMBER(VALUE(LEFT(A63,SEARCH(".",A63)-1))),NOT(ISNUMBER(VALUE(MID(A63,SEARCH(".",A63)+1,1)))))</formula>
    </cfRule>
  </conditionalFormatting>
  <conditionalFormatting sqref="A81:A97">
    <cfRule type="expression" dxfId="1701" priority="5">
      <formula>AND(ISNUMBER(VALUE(LEFT(A81,SEARCH(".",A81)-1))),NOT(ISNUMBER(VALUE(MID(A81,SEARCH(".",A81)+1,1)))))</formula>
    </cfRule>
  </conditionalFormatting>
  <conditionalFormatting sqref="A99:A115">
    <cfRule type="expression" dxfId="1700" priority="4">
      <formula>AND(ISNUMBER(VALUE(LEFT(A99,SEARCH(".",A99)-1))),NOT(ISNUMBER(VALUE(MID(A99,SEARCH(".",A99)+1,1)))))</formula>
    </cfRule>
  </conditionalFormatting>
  <conditionalFormatting sqref="A117:A133">
    <cfRule type="expression" dxfId="1699" priority="3">
      <formula>AND(ISNUMBER(VALUE(LEFT(A117,SEARCH(".",A117)-1))),NOT(ISNUMBER(VALUE(MID(A117,SEARCH(".",A117)+1,1)))))</formula>
    </cfRule>
  </conditionalFormatting>
  <conditionalFormatting sqref="J9">
    <cfRule type="cellIs" dxfId="1698" priority="2" operator="equal">
      <formula>"?"</formula>
    </cfRule>
  </conditionalFormatting>
  <conditionalFormatting sqref="D21:O21">
    <cfRule type="cellIs" dxfId="1697" priority="1" operator="equal">
      <formula>"Preencha as ABAS info, Portfolio e Valor e MVP para liberar o PROMPT IA"</formula>
    </cfRule>
  </conditionalFormatting>
  <dataValidations count="5">
    <dataValidation type="list" allowBlank="1" showInputMessage="1" showErrorMessage="1" sqref="G27:G145">
      <formula1>$V$24:$V$160</formula1>
    </dataValidation>
    <dataValidation type="list" allowBlank="1" showInputMessage="1" showErrorMessage="1" sqref="B27:B145 C145">
      <formula1>$V$8:$V$11</formula1>
    </dataValidation>
    <dataValidation allowBlank="1" showInputMessage="1" showErrorMessage="1" promptTitle="ATENÇÃO" prompt="Não preencha nada aqui. O RESULTADO é AUTOMÁTICO" sqref="L9"/>
    <dataValidation allowBlank="1" showInputMessage="1" showErrorMessage="1" promptTitle="ATENÇÃO" prompt="Não preencha nada aqui, o RESULTADO é AUTOMÁTICO" sqref="M10:O10"/>
    <dataValidation allowBlank="1" showInputMessage="1" showErrorMessage="1" promptTitle="ATENÇÃO" prompt="Preencha aqui com a DATA que o Projeto deve começar" sqref="J9"/>
  </dataValidations>
  <pageMargins left="0.511811024" right="0.511811024" top="0.78740157499999996" bottom="0.78740157499999996" header="0.31496062000000002" footer="0.31496062000000002"/>
  <pageSetup paperSize="9" orientation="portrait" horizontalDpi="360" verticalDpi="36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tabColor theme="9" tint="-0.249977111117893"/>
  </sheetPr>
  <dimension ref="A1:FV676"/>
  <sheetViews>
    <sheetView showGridLines="0" zoomScale="50" zoomScaleNormal="50" workbookViewId="0">
      <selection activeCell="A2" sqref="A2:G2"/>
    </sheetView>
  </sheetViews>
  <sheetFormatPr defaultRowHeight="14.4"/>
  <cols>
    <col min="1" max="1" width="2.77734375" customWidth="1"/>
    <col min="2" max="2" width="75.6640625" customWidth="1"/>
    <col min="3" max="3" width="22.33203125" customWidth="1"/>
    <col min="4" max="4" width="27.109375" customWidth="1"/>
    <col min="5" max="5" width="139.33203125" customWidth="1"/>
    <col min="6" max="6" width="94.33203125" customWidth="1"/>
    <col min="7" max="7" width="37" style="85" customWidth="1"/>
    <col min="8" max="8" width="2.6640625" style="95" customWidth="1"/>
    <col min="9" max="9" width="8.88671875" style="95" hidden="1" customWidth="1"/>
    <col min="10" max="10" width="15.6640625" style="95" hidden="1" customWidth="1"/>
    <col min="11" max="12" width="8.88671875" style="95" hidden="1" customWidth="1"/>
    <col min="13" max="13" width="2.5546875" style="159" hidden="1" customWidth="1"/>
    <col min="14" max="14" width="2.5546875" style="95" hidden="1" customWidth="1"/>
    <col min="15" max="15" width="10.33203125" style="95" hidden="1" customWidth="1"/>
    <col min="16" max="16" width="75.77734375" style="95" hidden="1" customWidth="1"/>
    <col min="17" max="17" width="255.77734375" style="95" hidden="1" customWidth="1"/>
    <col min="18" max="20" width="0" style="95" hidden="1" customWidth="1"/>
    <col min="21" max="178" width="8.88671875" style="95"/>
  </cols>
  <sheetData>
    <row r="1" spans="1:178" s="85" customFormat="1" ht="3.6" customHeight="1" thickBot="1">
      <c r="A1" s="1548"/>
      <c r="B1" s="1548"/>
      <c r="C1" s="1548"/>
      <c r="D1" s="1548"/>
      <c r="E1" s="1548"/>
      <c r="F1" s="1548"/>
      <c r="G1" s="808"/>
      <c r="H1" s="95"/>
      <c r="I1" s="95"/>
      <c r="J1" s="159" t="s">
        <v>500</v>
      </c>
      <c r="K1" s="95"/>
      <c r="L1" s="95"/>
      <c r="M1" s="159"/>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row>
    <row r="2" spans="1:178" s="85" customFormat="1" ht="64.2" customHeight="1">
      <c r="A2" s="1545" t="str">
        <f>"Cronograma do Projeto "&amp;'2. Portfolio'!B8&amp;"| Gráfico de Gantt, Caminho Crítico e Fases do Projeto"</f>
        <v>Cronograma do Projeto ?| Gráfico de Gantt, Caminho Crítico e Fases do Projeto</v>
      </c>
      <c r="B2" s="1546"/>
      <c r="C2" s="1546"/>
      <c r="D2" s="1546"/>
      <c r="E2" s="1546"/>
      <c r="F2" s="1546"/>
      <c r="G2" s="1547"/>
      <c r="H2" s="95"/>
      <c r="I2" s="95"/>
      <c r="J2" s="159" t="s">
        <v>516</v>
      </c>
      <c r="K2" s="95"/>
      <c r="L2" s="95"/>
      <c r="M2" s="159"/>
      <c r="N2" s="95"/>
      <c r="O2" s="95"/>
      <c r="P2" s="95"/>
      <c r="Q2" s="95"/>
      <c r="R2" s="95"/>
      <c r="S2" s="95"/>
      <c r="T2" s="95"/>
      <c r="U2" s="95"/>
      <c r="V2" s="95"/>
      <c r="W2" s="95"/>
      <c r="X2" s="95"/>
      <c r="Y2" s="95"/>
      <c r="Z2" s="95"/>
      <c r="AA2" s="95"/>
      <c r="AB2" s="95"/>
      <c r="AC2" s="95"/>
      <c r="AD2" s="95"/>
      <c r="AE2" s="95"/>
      <c r="AF2" s="95"/>
      <c r="AG2" s="95"/>
      <c r="AH2" s="95"/>
      <c r="AI2" s="95"/>
      <c r="AJ2" s="95"/>
      <c r="AK2" s="159"/>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row>
    <row r="3" spans="1:178" s="85" customFormat="1" ht="45.6" customHeight="1" thickBot="1">
      <c r="A3" s="1449" t="s">
        <v>784</v>
      </c>
      <c r="B3" s="1450"/>
      <c r="C3" s="1450"/>
      <c r="D3" s="1551" t="s">
        <v>459</v>
      </c>
      <c r="E3" s="1551"/>
      <c r="F3" s="1551"/>
      <c r="G3" s="1552"/>
      <c r="H3" s="95"/>
      <c r="I3" s="95"/>
      <c r="J3" s="159" t="s">
        <v>517</v>
      </c>
      <c r="K3" s="95"/>
      <c r="L3" s="95"/>
      <c r="M3" s="159"/>
      <c r="N3" s="95"/>
      <c r="O3" s="95"/>
      <c r="P3" s="95"/>
      <c r="Q3" s="95"/>
      <c r="R3" s="95"/>
      <c r="S3" s="95"/>
      <c r="T3" s="95"/>
      <c r="U3" s="95"/>
      <c r="V3" s="95"/>
      <c r="W3" s="95"/>
      <c r="X3" s="95"/>
      <c r="Y3" s="95"/>
      <c r="Z3" s="95"/>
      <c r="AA3" s="95"/>
      <c r="AB3" s="95"/>
      <c r="AC3" s="95"/>
      <c r="AD3" s="95"/>
      <c r="AE3" s="95"/>
      <c r="AF3" s="95"/>
      <c r="AG3" s="95"/>
      <c r="AH3" s="95"/>
      <c r="AI3" s="95"/>
      <c r="AJ3" s="95"/>
      <c r="AK3" s="159"/>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5"/>
      <c r="DO3" s="95"/>
      <c r="DP3" s="95"/>
      <c r="DQ3" s="95"/>
      <c r="DR3" s="95"/>
      <c r="DS3" s="95"/>
      <c r="DT3" s="95"/>
      <c r="DU3" s="95"/>
      <c r="DV3" s="95"/>
      <c r="DW3" s="95"/>
      <c r="DX3" s="95"/>
      <c r="DY3" s="95"/>
      <c r="DZ3" s="95"/>
      <c r="EA3" s="95"/>
      <c r="EB3" s="95"/>
      <c r="EC3" s="95"/>
      <c r="ED3" s="95"/>
      <c r="EE3" s="95"/>
      <c r="EF3" s="95"/>
      <c r="EG3" s="95"/>
      <c r="EH3" s="95"/>
      <c r="EI3" s="95"/>
      <c r="EJ3" s="95"/>
      <c r="EK3" s="95"/>
      <c r="EL3" s="95"/>
      <c r="EM3" s="95"/>
      <c r="EN3" s="95"/>
      <c r="EO3" s="95"/>
      <c r="EP3" s="95"/>
      <c r="EQ3" s="95"/>
      <c r="ER3" s="95"/>
      <c r="ES3" s="95"/>
      <c r="ET3" s="95"/>
      <c r="EU3" s="95"/>
      <c r="EV3" s="95"/>
      <c r="EW3" s="95"/>
      <c r="EX3" s="95"/>
      <c r="EY3" s="95"/>
      <c r="EZ3" s="95"/>
      <c r="FA3" s="95"/>
      <c r="FB3" s="95"/>
      <c r="FC3" s="95"/>
      <c r="FD3" s="95"/>
      <c r="FE3" s="95"/>
      <c r="FF3" s="95"/>
      <c r="FG3" s="95"/>
      <c r="FH3" s="95"/>
      <c r="FI3" s="95"/>
      <c r="FJ3" s="95"/>
      <c r="FK3" s="95"/>
      <c r="FL3" s="95"/>
      <c r="FM3" s="95"/>
      <c r="FN3" s="95"/>
      <c r="FO3" s="95"/>
      <c r="FP3" s="95"/>
      <c r="FQ3" s="95"/>
      <c r="FR3" s="95"/>
      <c r="FS3" s="95"/>
      <c r="FT3" s="95"/>
      <c r="FU3" s="95"/>
      <c r="FV3" s="95"/>
    </row>
    <row r="4" spans="1:178" s="85" customFormat="1" ht="11.4" customHeight="1">
      <c r="H4" s="95"/>
      <c r="I4" s="95"/>
      <c r="J4" s="95"/>
      <c r="K4" s="95"/>
      <c r="L4" s="95"/>
      <c r="M4" s="95"/>
      <c r="N4" s="95"/>
      <c r="O4" s="95"/>
      <c r="P4" s="95"/>
      <c r="Q4" s="159" t="s">
        <v>927</v>
      </c>
      <c r="R4" s="95"/>
      <c r="S4" s="95"/>
      <c r="T4" s="95"/>
      <c r="U4" s="95"/>
      <c r="V4" s="95"/>
      <c r="W4" s="95"/>
      <c r="X4" s="95"/>
      <c r="Y4" s="95"/>
      <c r="Z4" s="95"/>
      <c r="AA4" s="95"/>
      <c r="AB4" s="95"/>
      <c r="AC4" s="95"/>
      <c r="AD4" s="95"/>
      <c r="AE4" s="95"/>
      <c r="AF4" s="95"/>
      <c r="AG4" s="95"/>
      <c r="AH4" s="95"/>
      <c r="AI4" s="95"/>
      <c r="AJ4" s="95"/>
      <c r="AK4" s="95"/>
      <c r="AL4" s="95"/>
      <c r="AM4" s="95"/>
      <c r="AN4" s="95"/>
      <c r="AO4" s="95"/>
      <c r="AP4" s="95"/>
      <c r="AQ4" s="95"/>
      <c r="AR4" s="95"/>
      <c r="AS4" s="95"/>
      <c r="AT4" s="95"/>
      <c r="AU4" s="95"/>
      <c r="AV4" s="95"/>
      <c r="AW4" s="95"/>
      <c r="AX4" s="95"/>
      <c r="AY4" s="95"/>
      <c r="AZ4" s="95"/>
      <c r="BA4" s="95"/>
      <c r="BB4" s="95"/>
      <c r="BC4" s="95"/>
      <c r="BD4" s="95"/>
      <c r="BE4" s="95"/>
      <c r="BF4" s="95"/>
      <c r="BG4" s="95"/>
      <c r="BH4" s="95"/>
      <c r="BI4" s="95"/>
      <c r="BJ4" s="95"/>
      <c r="BK4" s="95"/>
      <c r="BL4" s="95"/>
      <c r="BM4" s="95"/>
      <c r="BN4" s="95"/>
      <c r="BO4" s="95"/>
      <c r="BP4" s="95"/>
      <c r="BQ4" s="95"/>
      <c r="BR4" s="95"/>
      <c r="BS4" s="95"/>
      <c r="BT4" s="95"/>
      <c r="BU4" s="95"/>
      <c r="BV4" s="95"/>
      <c r="BW4" s="95"/>
      <c r="BX4" s="95"/>
      <c r="BY4" s="95"/>
      <c r="BZ4" s="95"/>
      <c r="CA4" s="95"/>
      <c r="CB4" s="95"/>
      <c r="CC4" s="95"/>
      <c r="CD4" s="95"/>
      <c r="CE4" s="95"/>
      <c r="CF4" s="95"/>
      <c r="CG4" s="95"/>
      <c r="CH4" s="95"/>
      <c r="CI4" s="95"/>
      <c r="CJ4" s="95"/>
      <c r="CK4" s="95"/>
      <c r="CL4" s="95"/>
      <c r="CM4" s="95"/>
      <c r="CN4" s="95"/>
      <c r="CO4" s="95"/>
      <c r="CP4" s="95"/>
      <c r="CQ4" s="95"/>
      <c r="CR4" s="95"/>
      <c r="CS4" s="95"/>
      <c r="CT4" s="95"/>
      <c r="CU4" s="95"/>
      <c r="CV4" s="95"/>
      <c r="CW4" s="95"/>
      <c r="CX4" s="95"/>
      <c r="CY4" s="95"/>
      <c r="CZ4" s="95"/>
      <c r="DA4" s="95"/>
      <c r="DB4" s="95"/>
      <c r="DC4" s="95"/>
      <c r="DD4" s="95"/>
      <c r="DE4" s="95"/>
      <c r="DF4" s="95"/>
      <c r="DG4" s="95"/>
      <c r="DH4" s="95"/>
      <c r="DI4" s="95"/>
      <c r="DJ4" s="95"/>
      <c r="DK4" s="95"/>
      <c r="DL4" s="95"/>
      <c r="DM4" s="95"/>
      <c r="DN4" s="95"/>
      <c r="DO4" s="95"/>
      <c r="DP4" s="95"/>
      <c r="DQ4" s="95"/>
      <c r="DR4" s="95"/>
      <c r="DS4" s="95"/>
      <c r="DT4" s="95"/>
      <c r="DU4" s="95"/>
      <c r="DV4" s="95"/>
      <c r="DW4" s="95"/>
      <c r="DX4" s="95"/>
      <c r="DY4" s="95"/>
      <c r="DZ4" s="95"/>
      <c r="EA4" s="95"/>
      <c r="EB4" s="95"/>
      <c r="EC4" s="95"/>
      <c r="ED4" s="95"/>
      <c r="EE4" s="95"/>
      <c r="EF4" s="95"/>
      <c r="EG4" s="95"/>
      <c r="EH4" s="95"/>
      <c r="EI4" s="95"/>
      <c r="EJ4" s="95"/>
      <c r="EK4" s="95"/>
      <c r="EL4" s="95"/>
      <c r="EM4" s="95"/>
      <c r="EN4" s="95"/>
      <c r="EO4" s="95"/>
      <c r="EP4" s="95"/>
      <c r="EQ4" s="95"/>
      <c r="ER4" s="95"/>
      <c r="ES4" s="95"/>
      <c r="ET4" s="95"/>
      <c r="EU4" s="95"/>
      <c r="EV4" s="95"/>
      <c r="EW4" s="95"/>
      <c r="EX4" s="95"/>
      <c r="EY4" s="95"/>
      <c r="EZ4" s="95"/>
      <c r="FA4" s="95"/>
      <c r="FB4" s="95"/>
      <c r="FC4" s="95"/>
      <c r="FD4" s="95"/>
      <c r="FE4" s="95"/>
      <c r="FF4" s="95"/>
      <c r="FG4" s="95"/>
      <c r="FH4" s="95"/>
      <c r="FI4" s="95"/>
      <c r="FJ4" s="95"/>
      <c r="FK4" s="95"/>
      <c r="FL4" s="95"/>
      <c r="FM4" s="95"/>
      <c r="FN4" s="95"/>
      <c r="FO4" s="95"/>
      <c r="FP4" s="95"/>
      <c r="FQ4" s="95"/>
      <c r="FR4" s="95"/>
      <c r="FS4" s="95"/>
      <c r="FT4" s="95"/>
      <c r="FU4" s="95"/>
      <c r="FV4" s="95"/>
    </row>
    <row r="5" spans="1:178" s="85" customFormat="1" ht="74.400000000000006" customHeight="1">
      <c r="A5" s="1549" t="s">
        <v>958</v>
      </c>
      <c r="B5" s="1550"/>
      <c r="C5" s="1550"/>
      <c r="D5" s="1550"/>
      <c r="E5" s="1550"/>
      <c r="F5" s="1550"/>
      <c r="G5" s="1550"/>
      <c r="H5" s="95"/>
      <c r="I5" s="95"/>
      <c r="J5" s="95"/>
      <c r="K5" s="95"/>
      <c r="L5" s="95"/>
      <c r="M5" s="159">
        <f>'4. EAP+Barras'!A27</f>
        <v>0</v>
      </c>
      <c r="N5" s="752" t="str">
        <f>'4. EAP+Barras'!M27</f>
        <v/>
      </c>
      <c r="O5" s="752" t="str">
        <f>'4. EAP+Barras'!N27</f>
        <v/>
      </c>
      <c r="P5" s="159" t="str">
        <f>IF(M5=0,"",M5 &amp; " começa em " &amp; TEXT(N5,"dd/mm/aaaa") &amp; " e termina em " &amp; TEXT(O5,"dd/mm/aaaa"))</f>
        <v/>
      </c>
      <c r="Q5" s="159" t="str">
        <f>P5 &amp; CHAR(10) &amp; P6 &amp; CHAR(10) &amp; P7 &amp; CHAR(10) &amp; P9 &amp; CHAR(10) &amp; P10 &amp; CHAR(10) &amp; P11 &amp; CHAR(10) &amp; P12 &amp; CHAR(10) &amp; P13 &amp; CHAR(10) &amp; P14 &amp; CHAR(10) &amp; P15 &amp; CHAR(10) &amp; P30 &amp; CHAR(10) &amp; P31 &amp; CHAR(10) &amp; P32 &amp; CHAR(10) &amp; P33 &amp; CHAR(10) &amp; P34 &amp; CHAR(10) &amp; P35 &amp; CHAR(10) &amp; P36 &amp; CHAR(10) &amp; P37 &amp; CHAR(10) &amp; P38 &amp; CHAR(10) &amp; P39 &amp; CHAR(10) &amp; P40 &amp; CHAR(10) &amp; P41 &amp; CHAR(10) &amp; P42 &amp; CHAR(10) &amp; P43 &amp; CHAR(10) &amp; P44 &amp; CHAR(10) &amp; P45 &amp; CHAR(10) &amp; P46 &amp; CHAR(10) &amp; P47 &amp; CHAR(10) &amp; P48 &amp; CHAR(10) &amp; P49 &amp; CHAR(10) &amp; P50 &amp; CHAR(10) &amp; P51 &amp; CHAR(10) &amp; P52 &amp; CHAR(10) &amp; P53 &amp; CHAR(10) &amp; P54 &amp; CHAR(10) &amp; P55 &amp; CHAR(10) &amp; P56 &amp; CHAR(10) &amp; P57 &amp; CHAR(10) &amp; P58 &amp; CHAR(10) &amp; P59 &amp; CHAR(10) &amp; P60 &amp; CHAR(10) &amp; P61 &amp; CHAR(10) &amp; P62 &amp; CHAR(10) &amp; P63 &amp; CHAR(10) &amp; P64 &amp; CHAR(10) &amp; P65 &amp; CHAR(10) &amp; P66 &amp; CHAR(10) &amp; P67 &amp; CHAR(10) &amp; P68 &amp; CHAR(10) &amp; P69 &amp; CHAR(10) &amp; P70 &amp; CHAR(10) &amp; P71 &amp; CHAR(10) &amp; P72 &amp; CHAR(10) &amp; P73 &amp; CHAR(10) &amp; P74 &amp; CHAR(10) &amp; P75 &amp; CHAR(10) &amp; P76 &amp; CHAR(10) &amp; P77 &amp; CHAR(10) &amp; P78 &amp; CHAR(10) &amp; P79 &amp; CHAR(10) &amp; P80 &amp; CHAR(10) &amp; P81 &amp; CHAR(10) &amp; P82 &amp; CHAR(10) &amp; P83 &amp; CHAR(10) &amp; P84 &amp; CHAR(10) &amp; P85 &amp; CHAR(10) &amp; P86 &amp; CHAR(10) &amp; P87 &amp; CHAR(10) &amp; P88 &amp; CHAR(10) &amp; P89 &amp; CHAR(10) &amp; P90 &amp; CHAR(10) &amp; P91 &amp; CHAR(10) &amp; P92 &amp; CHAR(10) &amp; P93 &amp; CHAR(10) &amp; P94 &amp; CHAR(10) &amp; P95 &amp; CHAR(10) &amp; P96 &amp; CHAR(10) &amp; P97 &amp; CHAR(10) &amp; P98 &amp; CHAR(10) &amp; P99 &amp; CHAR(10) &amp; P100 &amp; CHAR(10) &amp; P101 &amp; CHAR(10) &amp; P102 &amp; CHAR(10) &amp; P103 &amp; CHAR(10) &amp; P104 &amp; CHAR(10) &amp; P105 &amp; CHAR(10) &amp; P106 &amp; CHAR(10) &amp; P107 &amp; CHAR(10) &amp; P108 &amp; CHAR(10) &amp; P109 &amp; CHAR(10) &amp; P110 &amp; CHAR(10) &amp; P111 &amp; CHAR(10) &amp; P112 &amp; CHAR(10) &amp; P113 &amp; CHAR(10) &amp; P114 &amp; CHAR(10) &amp; P115 &amp; CHAR(10) &amp; P116 &amp; CHAR(10) &amp; P117 &amp; CHAR(10) &amp; P118 &amp; CHAR(10) &amp; P119 &amp; CHAR(10) &amp; P120 &amp; CHAR(10) &amp; P121 &amp; CHAR(10) &amp; P122 &amp; CHAR(10) &amp; P123 &amp; CHAR(10) &amp; P124 &amp; CHAR(10) &amp; P125 &amp; CHAR(10) &amp; P126 &amp; CHAR(10) &amp; P127 &amp; CHAR(10) &amp; P128 &amp; CHAR(10) &amp; P129 &amp; CHAR(10) &amp; P130 &amp; CHAR(10) &amp; P131 &amp; CHAR(10) &amp; P132 &amp; CHAR(10) &amp; P133 &amp; CHAR(10) &amp; P134 &amp; CHAR(10) &amp; P135 &amp; CHAR(10) &amp; P136 &amp; CHAR(10) &amp; P137</f>
        <v xml:space="preserve">
</v>
      </c>
      <c r="R5" s="95"/>
      <c r="S5" s="95"/>
      <c r="T5" s="95"/>
      <c r="U5" s="95"/>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5"/>
      <c r="BI5" s="95"/>
      <c r="BJ5" s="95"/>
      <c r="BK5" s="95"/>
      <c r="BL5" s="95"/>
      <c r="BM5" s="95"/>
      <c r="BN5" s="95"/>
      <c r="BO5" s="95"/>
      <c r="BP5" s="95"/>
      <c r="BQ5" s="95"/>
      <c r="BR5" s="95"/>
      <c r="BS5" s="95"/>
      <c r="BT5" s="95"/>
      <c r="BU5" s="95"/>
      <c r="BV5" s="95"/>
      <c r="BW5" s="95"/>
      <c r="BX5" s="95"/>
      <c r="BY5" s="95"/>
      <c r="BZ5" s="95"/>
      <c r="CA5" s="95"/>
      <c r="CB5" s="95"/>
      <c r="CC5" s="95"/>
      <c r="CD5" s="95"/>
      <c r="CE5" s="95"/>
      <c r="CF5" s="95"/>
      <c r="CG5" s="95"/>
      <c r="CH5" s="95"/>
      <c r="CI5" s="95"/>
      <c r="CJ5" s="95"/>
      <c r="CK5" s="95"/>
      <c r="CL5" s="95"/>
      <c r="CM5" s="95"/>
      <c r="CN5" s="95"/>
      <c r="CO5" s="95"/>
      <c r="CP5" s="95"/>
      <c r="CQ5" s="95"/>
      <c r="CR5" s="95"/>
      <c r="CS5" s="95"/>
      <c r="CT5" s="95"/>
      <c r="CU5" s="95"/>
      <c r="CV5" s="95"/>
      <c r="CW5" s="95"/>
      <c r="CX5" s="95"/>
      <c r="CY5" s="95"/>
      <c r="CZ5" s="95"/>
      <c r="DA5" s="95"/>
      <c r="DB5" s="95"/>
      <c r="DC5" s="95"/>
      <c r="DD5" s="95"/>
      <c r="DE5" s="95"/>
      <c r="DF5" s="95"/>
      <c r="DG5" s="95"/>
      <c r="DH5" s="95"/>
      <c r="DI5" s="95"/>
      <c r="DJ5" s="95"/>
      <c r="DK5" s="95"/>
      <c r="DL5" s="95"/>
      <c r="DM5" s="95"/>
      <c r="DN5" s="95"/>
      <c r="DO5" s="95"/>
      <c r="DP5" s="95"/>
      <c r="DQ5" s="95"/>
      <c r="DR5" s="95"/>
      <c r="DS5" s="95"/>
      <c r="DT5" s="95"/>
      <c r="DU5" s="95"/>
      <c r="DV5" s="95"/>
      <c r="DW5" s="95"/>
      <c r="DX5" s="95"/>
      <c r="DY5" s="95"/>
      <c r="DZ5" s="95"/>
      <c r="EA5" s="95"/>
      <c r="EB5" s="95"/>
      <c r="EC5" s="95"/>
      <c r="ED5" s="95"/>
      <c r="EE5" s="95"/>
      <c r="EF5" s="95"/>
      <c r="EG5" s="95"/>
      <c r="EH5" s="95"/>
      <c r="EI5" s="95"/>
      <c r="EJ5" s="95"/>
      <c r="EK5" s="95"/>
      <c r="EL5" s="95"/>
      <c r="EM5" s="95"/>
      <c r="EN5" s="95"/>
      <c r="EO5" s="95"/>
      <c r="EP5" s="95"/>
      <c r="EQ5" s="95"/>
      <c r="ER5" s="95"/>
      <c r="ES5" s="95"/>
      <c r="ET5" s="95"/>
      <c r="EU5" s="95"/>
      <c r="EV5" s="95"/>
      <c r="EW5" s="95"/>
      <c r="EX5" s="95"/>
      <c r="EY5" s="95"/>
      <c r="EZ5" s="95"/>
      <c r="FA5" s="95"/>
      <c r="FB5" s="95"/>
      <c r="FC5" s="95"/>
      <c r="FD5" s="95"/>
      <c r="FE5" s="95"/>
      <c r="FF5" s="95"/>
      <c r="FG5" s="95"/>
      <c r="FH5" s="95"/>
      <c r="FI5" s="95"/>
      <c r="FJ5" s="95"/>
      <c r="FK5" s="95"/>
      <c r="FL5" s="95"/>
      <c r="FM5" s="95"/>
      <c r="FN5" s="95"/>
      <c r="FO5" s="95"/>
      <c r="FP5" s="95"/>
      <c r="FQ5" s="95"/>
      <c r="FR5" s="95"/>
      <c r="FS5" s="95"/>
      <c r="FT5" s="95"/>
      <c r="FU5" s="95"/>
      <c r="FV5" s="95"/>
    </row>
    <row r="6" spans="1:178" s="85" customFormat="1" ht="11.4" customHeight="1" thickBot="1">
      <c r="H6" s="95"/>
      <c r="I6" s="95"/>
      <c r="J6" s="95"/>
      <c r="K6" s="95"/>
      <c r="L6" s="95"/>
      <c r="M6" s="159">
        <f>'4. EAP+Barras'!A28</f>
        <v>0</v>
      </c>
      <c r="N6" s="752" t="str">
        <f>'4. EAP+Barras'!M28</f>
        <v/>
      </c>
      <c r="O6" s="752" t="str">
        <f>'4. EAP+Barras'!N28</f>
        <v/>
      </c>
      <c r="P6" s="159" t="str">
        <f t="shared" ref="P6:P84" si="0">IF(M6=0,"",M6 &amp; " começa em " &amp; TEXT(N6,"dd/mm/aaaa") &amp; " e termina em " &amp; TEXT(O6,"dd/mm/aaaa"))</f>
        <v/>
      </c>
      <c r="Q6" s="159"/>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5"/>
      <c r="BI6" s="95"/>
      <c r="BJ6" s="95"/>
      <c r="BK6" s="95"/>
      <c r="BL6" s="95"/>
      <c r="BM6" s="95"/>
      <c r="BN6" s="95"/>
      <c r="BO6" s="95"/>
      <c r="BP6" s="95"/>
      <c r="BQ6" s="95"/>
      <c r="BR6" s="95"/>
      <c r="BS6" s="95"/>
      <c r="BT6" s="95"/>
      <c r="BU6" s="95"/>
      <c r="BV6" s="95"/>
      <c r="BW6" s="95"/>
      <c r="BX6" s="95"/>
      <c r="BY6" s="95"/>
      <c r="BZ6" s="95"/>
      <c r="CA6" s="95"/>
      <c r="CB6" s="95"/>
      <c r="CC6" s="95"/>
      <c r="CD6" s="95"/>
      <c r="CE6" s="95"/>
      <c r="CF6" s="95"/>
      <c r="CG6" s="95"/>
      <c r="CH6" s="95"/>
      <c r="CI6" s="95"/>
      <c r="CJ6" s="95"/>
      <c r="CK6" s="95"/>
      <c r="CL6" s="95"/>
      <c r="CM6" s="95"/>
      <c r="CN6" s="95"/>
      <c r="CO6" s="95"/>
      <c r="CP6" s="95"/>
      <c r="CQ6" s="95"/>
      <c r="CR6" s="95"/>
      <c r="CS6" s="95"/>
      <c r="CT6" s="95"/>
      <c r="CU6" s="95"/>
      <c r="CV6" s="95"/>
      <c r="CW6" s="95"/>
      <c r="CX6" s="95"/>
      <c r="CY6" s="95"/>
      <c r="CZ6" s="95"/>
      <c r="DA6" s="95"/>
      <c r="DB6" s="95"/>
      <c r="DC6" s="95"/>
      <c r="DD6" s="95"/>
      <c r="DE6" s="95"/>
      <c r="DF6" s="95"/>
      <c r="DG6" s="95"/>
      <c r="DH6" s="95"/>
      <c r="DI6" s="95"/>
      <c r="DJ6" s="95"/>
      <c r="DK6" s="95"/>
      <c r="DL6" s="95"/>
      <c r="DM6" s="95"/>
      <c r="DN6" s="95"/>
      <c r="DO6" s="95"/>
      <c r="DP6" s="95"/>
      <c r="DQ6" s="95"/>
      <c r="DR6" s="95"/>
      <c r="DS6" s="95"/>
      <c r="DT6" s="95"/>
      <c r="DU6" s="95"/>
      <c r="DV6" s="95"/>
      <c r="DW6" s="95"/>
      <c r="DX6" s="95"/>
      <c r="DY6" s="95"/>
      <c r="DZ6" s="95"/>
      <c r="EA6" s="95"/>
      <c r="EB6" s="95"/>
      <c r="EC6" s="95"/>
      <c r="ED6" s="95"/>
      <c r="EE6" s="95"/>
      <c r="EF6" s="95"/>
      <c r="EG6" s="95"/>
      <c r="EH6" s="95"/>
      <c r="EI6" s="95"/>
      <c r="EJ6" s="95"/>
      <c r="EK6" s="95"/>
      <c r="EL6" s="95"/>
      <c r="EM6" s="95"/>
      <c r="EN6" s="95"/>
      <c r="EO6" s="95"/>
      <c r="EP6" s="95"/>
      <c r="EQ6" s="95"/>
      <c r="ER6" s="95"/>
      <c r="ES6" s="95"/>
      <c r="ET6" s="95"/>
      <c r="EU6" s="95"/>
      <c r="EV6" s="95"/>
      <c r="EW6" s="95"/>
      <c r="EX6" s="95"/>
      <c r="EY6" s="95"/>
      <c r="EZ6" s="95"/>
      <c r="FA6" s="95"/>
      <c r="FB6" s="95"/>
      <c r="FC6" s="95"/>
      <c r="FD6" s="95"/>
      <c r="FE6" s="95"/>
      <c r="FF6" s="95"/>
      <c r="FG6" s="95"/>
      <c r="FH6" s="95"/>
      <c r="FI6" s="95"/>
      <c r="FJ6" s="95"/>
      <c r="FK6" s="95"/>
      <c r="FL6" s="95"/>
      <c r="FM6" s="95"/>
      <c r="FN6" s="95"/>
      <c r="FO6" s="95"/>
      <c r="FP6" s="95"/>
      <c r="FQ6" s="95"/>
      <c r="FR6" s="95"/>
      <c r="FS6" s="95"/>
      <c r="FT6" s="95"/>
      <c r="FU6" s="95"/>
      <c r="FV6" s="95"/>
    </row>
    <row r="7" spans="1:178" s="85" customFormat="1" ht="73.8" customHeight="1" thickBot="1">
      <c r="A7" s="1553" t="s">
        <v>788</v>
      </c>
      <c r="B7" s="1553"/>
      <c r="C7" s="1554" t="str">
        <f>IFERROR(IF('4. EAP+Barras'!A27=0,"Preencha os dados na ABA EAP+Barras para liberar o PROMPT IA",Q4&amp;Q5),"Preencha os dados na ABA EAP+Barras para liberar o PROMPT IA")</f>
        <v>Preencha os dados na ABA EAP+Barras para liberar o PROMPT IA</v>
      </c>
      <c r="D7" s="1555"/>
      <c r="E7" s="1555"/>
      <c r="F7" s="1555"/>
      <c r="G7" s="1556"/>
      <c r="H7" s="95"/>
      <c r="I7" s="95"/>
      <c r="J7" s="95"/>
      <c r="K7" s="95"/>
      <c r="L7" s="159"/>
      <c r="M7" s="159">
        <f>'4. EAP+Barras'!A29</f>
        <v>0</v>
      </c>
      <c r="N7" s="752" t="str">
        <f>'4. EAP+Barras'!M29</f>
        <v/>
      </c>
      <c r="O7" s="752" t="str">
        <f>'4. EAP+Barras'!N29</f>
        <v/>
      </c>
      <c r="P7" s="159" t="str">
        <f t="shared" si="0"/>
        <v/>
      </c>
      <c r="Q7" s="159"/>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5"/>
      <c r="BI7" s="95"/>
      <c r="BJ7" s="95"/>
      <c r="BK7" s="95"/>
      <c r="BL7" s="95"/>
      <c r="BM7" s="95"/>
      <c r="BN7" s="95"/>
      <c r="BO7" s="95"/>
      <c r="BP7" s="95"/>
      <c r="BQ7" s="95"/>
      <c r="BR7" s="95"/>
      <c r="BS7" s="95"/>
      <c r="BT7" s="95"/>
      <c r="BU7" s="95"/>
      <c r="BV7" s="95"/>
      <c r="BW7" s="95"/>
      <c r="BX7" s="95"/>
      <c r="BY7" s="95"/>
      <c r="BZ7" s="95"/>
      <c r="CA7" s="95"/>
      <c r="CB7" s="95"/>
      <c r="CC7" s="95"/>
      <c r="CD7" s="95"/>
      <c r="CE7" s="95"/>
      <c r="CF7" s="95"/>
      <c r="CG7" s="95"/>
      <c r="CH7" s="95"/>
      <c r="CI7" s="95"/>
      <c r="CJ7" s="95"/>
      <c r="CK7" s="95"/>
      <c r="CL7" s="95"/>
      <c r="CM7" s="95"/>
      <c r="CN7" s="95"/>
      <c r="CO7" s="95"/>
      <c r="CP7" s="95"/>
      <c r="CQ7" s="95"/>
      <c r="CR7" s="95"/>
      <c r="CS7" s="95"/>
      <c r="CT7" s="95"/>
      <c r="CU7" s="95"/>
      <c r="CV7" s="95"/>
      <c r="CW7" s="95"/>
      <c r="CX7" s="95"/>
      <c r="CY7" s="95"/>
      <c r="CZ7" s="95"/>
      <c r="DA7" s="95"/>
      <c r="DB7" s="95"/>
      <c r="DC7" s="95"/>
      <c r="DD7" s="95"/>
      <c r="DE7" s="95"/>
      <c r="DF7" s="95"/>
      <c r="DG7" s="95"/>
      <c r="DH7" s="95"/>
      <c r="DI7" s="95"/>
      <c r="DJ7" s="95"/>
      <c r="DK7" s="95"/>
      <c r="DL7" s="95"/>
      <c r="DM7" s="95"/>
      <c r="DN7" s="95"/>
      <c r="DO7" s="95"/>
      <c r="DP7" s="95"/>
      <c r="DQ7" s="95"/>
      <c r="DR7" s="95"/>
      <c r="DS7" s="95"/>
      <c r="DT7" s="95"/>
      <c r="DU7" s="95"/>
      <c r="DV7" s="95"/>
      <c r="DW7" s="95"/>
      <c r="DX7" s="95"/>
      <c r="DY7" s="95"/>
      <c r="DZ7" s="95"/>
      <c r="EA7" s="95"/>
      <c r="EB7" s="95"/>
      <c r="EC7" s="95"/>
      <c r="ED7" s="95"/>
      <c r="EE7" s="95"/>
      <c r="EF7" s="95"/>
      <c r="EG7" s="95"/>
      <c r="EH7" s="95"/>
      <c r="EI7" s="95"/>
      <c r="EJ7" s="95"/>
      <c r="EK7" s="95"/>
      <c r="EL7" s="95"/>
      <c r="EM7" s="95"/>
      <c r="EN7" s="95"/>
      <c r="EO7" s="95"/>
      <c r="EP7" s="95"/>
      <c r="EQ7" s="95"/>
      <c r="ER7" s="95"/>
      <c r="ES7" s="95"/>
      <c r="ET7" s="95"/>
      <c r="EU7" s="95"/>
      <c r="EV7" s="95"/>
      <c r="EW7" s="95"/>
      <c r="EX7" s="95"/>
      <c r="EY7" s="95"/>
      <c r="EZ7" s="95"/>
      <c r="FA7" s="95"/>
      <c r="FB7" s="95"/>
      <c r="FC7" s="95"/>
      <c r="FD7" s="95"/>
      <c r="FE7" s="95"/>
      <c r="FF7" s="95"/>
      <c r="FG7" s="95"/>
      <c r="FH7" s="95"/>
      <c r="FI7" s="95"/>
      <c r="FJ7" s="95"/>
      <c r="FK7" s="95"/>
      <c r="FL7" s="95"/>
      <c r="FM7" s="95"/>
      <c r="FN7" s="95"/>
      <c r="FO7" s="95"/>
      <c r="FP7" s="95"/>
      <c r="FQ7" s="95"/>
      <c r="FR7" s="95"/>
      <c r="FS7" s="95"/>
      <c r="FT7" s="95"/>
      <c r="FU7" s="95"/>
      <c r="FV7" s="95"/>
    </row>
    <row r="8" spans="1:178" s="85" customFormat="1" ht="13.8" customHeight="1">
      <c r="A8" s="753"/>
      <c r="B8" s="753"/>
      <c r="C8" s="754"/>
      <c r="D8" s="754"/>
      <c r="E8" s="754"/>
      <c r="F8" s="754"/>
      <c r="G8" s="754"/>
      <c r="H8" s="95"/>
      <c r="I8" s="95"/>
      <c r="J8" s="95"/>
      <c r="K8" s="95"/>
      <c r="L8" s="159"/>
      <c r="M8" s="159"/>
      <c r="N8" s="752"/>
      <c r="O8" s="752"/>
      <c r="P8" s="159"/>
      <c r="Q8" s="159"/>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5"/>
      <c r="BI8" s="95"/>
      <c r="BJ8" s="95"/>
      <c r="BK8" s="95"/>
      <c r="BL8" s="95"/>
      <c r="BM8" s="95"/>
      <c r="BN8" s="95"/>
      <c r="BO8" s="95"/>
      <c r="BP8" s="95"/>
      <c r="BQ8" s="95"/>
      <c r="BR8" s="95"/>
      <c r="BS8" s="95"/>
      <c r="BT8" s="95"/>
      <c r="BU8" s="95"/>
      <c r="BV8" s="95"/>
      <c r="BW8" s="95"/>
      <c r="BX8" s="95"/>
      <c r="BY8" s="95"/>
      <c r="BZ8" s="95"/>
      <c r="CA8" s="95"/>
      <c r="CB8" s="95"/>
      <c r="CC8" s="95"/>
      <c r="CD8" s="95"/>
      <c r="CE8" s="95"/>
      <c r="CF8" s="95"/>
      <c r="CG8" s="95"/>
      <c r="CH8" s="95"/>
      <c r="CI8" s="95"/>
      <c r="CJ8" s="95"/>
      <c r="CK8" s="95"/>
      <c r="CL8" s="95"/>
      <c r="CM8" s="95"/>
      <c r="CN8" s="95"/>
      <c r="CO8" s="95"/>
      <c r="CP8" s="95"/>
      <c r="CQ8" s="95"/>
      <c r="CR8" s="95"/>
      <c r="CS8" s="95"/>
      <c r="CT8" s="95"/>
      <c r="CU8" s="95"/>
      <c r="CV8" s="95"/>
      <c r="CW8" s="95"/>
      <c r="CX8" s="95"/>
      <c r="CY8" s="95"/>
      <c r="CZ8" s="95"/>
      <c r="DA8" s="95"/>
      <c r="DB8" s="95"/>
      <c r="DC8" s="95"/>
      <c r="DD8" s="95"/>
      <c r="DE8" s="95"/>
      <c r="DF8" s="95"/>
      <c r="DG8" s="95"/>
      <c r="DH8" s="95"/>
      <c r="DI8" s="95"/>
      <c r="DJ8" s="95"/>
      <c r="DK8" s="95"/>
      <c r="DL8" s="95"/>
      <c r="DM8" s="95"/>
      <c r="DN8" s="95"/>
      <c r="DO8" s="95"/>
      <c r="DP8" s="95"/>
      <c r="DQ8" s="95"/>
      <c r="DR8" s="95"/>
      <c r="DS8" s="95"/>
      <c r="DT8" s="95"/>
      <c r="DU8" s="95"/>
      <c r="DV8" s="95"/>
      <c r="DW8" s="95"/>
      <c r="DX8" s="95"/>
      <c r="DY8" s="95"/>
      <c r="DZ8" s="95"/>
      <c r="EA8" s="95"/>
      <c r="EB8" s="95"/>
      <c r="EC8" s="95"/>
      <c r="ED8" s="95"/>
      <c r="EE8" s="95"/>
      <c r="EF8" s="95"/>
      <c r="EG8" s="95"/>
      <c r="EH8" s="95"/>
      <c r="EI8" s="95"/>
      <c r="EJ8" s="95"/>
      <c r="EK8" s="95"/>
      <c r="EL8" s="95"/>
      <c r="EM8" s="95"/>
      <c r="EN8" s="95"/>
      <c r="EO8" s="95"/>
      <c r="EP8" s="95"/>
      <c r="EQ8" s="95"/>
      <c r="ER8" s="95"/>
      <c r="ES8" s="95"/>
      <c r="ET8" s="95"/>
      <c r="EU8" s="95"/>
      <c r="EV8" s="95"/>
      <c r="EW8" s="95"/>
      <c r="EX8" s="95"/>
      <c r="EY8" s="95"/>
      <c r="EZ8" s="95"/>
      <c r="FA8" s="95"/>
      <c r="FB8" s="95"/>
      <c r="FC8" s="95"/>
      <c r="FD8" s="95"/>
      <c r="FE8" s="95"/>
      <c r="FF8" s="95"/>
      <c r="FG8" s="95"/>
      <c r="FH8" s="95"/>
      <c r="FI8" s="95"/>
      <c r="FJ8" s="95"/>
      <c r="FK8" s="95"/>
      <c r="FL8" s="95"/>
      <c r="FM8" s="95"/>
      <c r="FN8" s="95"/>
      <c r="FO8" s="95"/>
      <c r="FP8" s="95"/>
      <c r="FQ8" s="95"/>
      <c r="FR8" s="95"/>
      <c r="FS8" s="95"/>
      <c r="FT8" s="95"/>
      <c r="FU8" s="95"/>
      <c r="FV8" s="95"/>
    </row>
    <row r="9" spans="1:178" s="85" customFormat="1" ht="58.2" customHeight="1">
      <c r="A9" s="87"/>
      <c r="B9" s="817" t="s">
        <v>954</v>
      </c>
      <c r="C9" s="817" t="s">
        <v>928</v>
      </c>
      <c r="D9" s="817" t="s">
        <v>955</v>
      </c>
      <c r="E9" s="817" t="s">
        <v>929</v>
      </c>
      <c r="F9" s="817" t="s">
        <v>956</v>
      </c>
      <c r="G9" s="817" t="s">
        <v>190</v>
      </c>
      <c r="H9" s="95"/>
      <c r="I9" s="95"/>
      <c r="J9" s="95"/>
      <c r="K9" s="95"/>
      <c r="L9" s="159"/>
      <c r="M9" s="159">
        <f>'4. EAP+Barras'!A30</f>
        <v>0</v>
      </c>
      <c r="N9" s="752" t="str">
        <f>'4. EAP+Barras'!M30</f>
        <v/>
      </c>
      <c r="O9" s="752" t="str">
        <f>'4. EAP+Barras'!N30</f>
        <v/>
      </c>
      <c r="P9" s="159" t="str">
        <f t="shared" si="0"/>
        <v/>
      </c>
      <c r="Q9" s="159"/>
      <c r="R9" s="95"/>
      <c r="S9" s="95"/>
      <c r="T9" s="95"/>
      <c r="U9" s="95"/>
      <c r="V9" s="95"/>
      <c r="W9" s="95"/>
      <c r="X9" s="95"/>
      <c r="Y9" s="95"/>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5"/>
      <c r="BI9" s="95"/>
      <c r="BJ9" s="95"/>
      <c r="BK9" s="95"/>
      <c r="BL9" s="95"/>
      <c r="BM9" s="95"/>
      <c r="BN9" s="95"/>
      <c r="BO9" s="95"/>
      <c r="BP9" s="95"/>
      <c r="BQ9" s="95"/>
      <c r="BR9" s="95"/>
      <c r="BS9" s="95"/>
      <c r="BT9" s="95"/>
      <c r="BU9" s="95"/>
      <c r="BV9" s="95"/>
      <c r="BW9" s="95"/>
      <c r="BX9" s="95"/>
      <c r="BY9" s="95"/>
      <c r="BZ9" s="95"/>
      <c r="CA9" s="95"/>
      <c r="CB9" s="95"/>
      <c r="CC9" s="95"/>
      <c r="CD9" s="95"/>
      <c r="CE9" s="95"/>
      <c r="CF9" s="95"/>
      <c r="CG9" s="95"/>
      <c r="CH9" s="95"/>
      <c r="CI9" s="95"/>
      <c r="CJ9" s="95"/>
      <c r="CK9" s="95"/>
      <c r="CL9" s="95"/>
      <c r="CM9" s="95"/>
      <c r="CN9" s="95"/>
      <c r="CO9" s="95"/>
      <c r="CP9" s="95"/>
      <c r="CQ9" s="95"/>
      <c r="CR9" s="95"/>
      <c r="CS9" s="95"/>
      <c r="CT9" s="95"/>
      <c r="CU9" s="95"/>
      <c r="CV9" s="95"/>
      <c r="CW9" s="95"/>
      <c r="CX9" s="95"/>
      <c r="CY9" s="95"/>
      <c r="CZ9" s="95"/>
      <c r="DA9" s="95"/>
      <c r="DB9" s="95"/>
      <c r="DC9" s="95"/>
      <c r="DD9" s="95"/>
      <c r="DE9" s="95"/>
      <c r="DF9" s="95"/>
      <c r="DG9" s="95"/>
      <c r="DH9" s="95"/>
      <c r="DI9" s="95"/>
      <c r="DJ9" s="95"/>
      <c r="DK9" s="95"/>
      <c r="DL9" s="95"/>
      <c r="DM9" s="95"/>
      <c r="DN9" s="95"/>
      <c r="DO9" s="95"/>
      <c r="DP9" s="95"/>
      <c r="DQ9" s="95"/>
      <c r="DR9" s="95"/>
      <c r="DS9" s="95"/>
      <c r="DT9" s="95"/>
      <c r="DU9" s="95"/>
      <c r="DV9" s="95"/>
      <c r="DW9" s="95"/>
      <c r="DX9" s="95"/>
      <c r="DY9" s="95"/>
      <c r="DZ9" s="95"/>
      <c r="EA9" s="95"/>
      <c r="EB9" s="95"/>
      <c r="EC9" s="95"/>
      <c r="ED9" s="95"/>
      <c r="EE9" s="95"/>
      <c r="EF9" s="95"/>
      <c r="EG9" s="95"/>
      <c r="EH9" s="95"/>
      <c r="EI9" s="95"/>
      <c r="EJ9" s="95"/>
      <c r="EK9" s="95"/>
      <c r="EL9" s="95"/>
      <c r="EM9" s="95"/>
      <c r="EN9" s="95"/>
      <c r="EO9" s="95"/>
      <c r="EP9" s="95"/>
      <c r="EQ9" s="95"/>
      <c r="ER9" s="95"/>
      <c r="ES9" s="95"/>
      <c r="ET9" s="95"/>
      <c r="EU9" s="95"/>
      <c r="EV9" s="95"/>
      <c r="EW9" s="95"/>
      <c r="EX9" s="95"/>
      <c r="EY9" s="95"/>
      <c r="EZ9" s="95"/>
      <c r="FA9" s="95"/>
      <c r="FB9" s="95"/>
      <c r="FC9" s="95"/>
      <c r="FD9" s="95"/>
      <c r="FE9" s="95"/>
      <c r="FF9" s="95"/>
      <c r="FG9" s="95"/>
      <c r="FH9" s="95"/>
      <c r="FI9" s="95"/>
      <c r="FJ9" s="95"/>
      <c r="FK9" s="95"/>
      <c r="FL9" s="95"/>
      <c r="FM9" s="95"/>
      <c r="FN9" s="95"/>
      <c r="FO9" s="95"/>
      <c r="FP9" s="95"/>
      <c r="FQ9" s="95"/>
      <c r="FR9" s="95"/>
      <c r="FS9" s="95"/>
      <c r="FT9" s="95"/>
      <c r="FU9" s="95"/>
      <c r="FV9" s="95"/>
    </row>
    <row r="10" spans="1:178" s="85" customFormat="1" ht="34.950000000000003" customHeight="1">
      <c r="A10" s="87"/>
      <c r="B10" s="812"/>
      <c r="C10" s="813"/>
      <c r="D10" s="813"/>
      <c r="E10" s="814"/>
      <c r="F10" s="815"/>
      <c r="G10" s="816" t="s">
        <v>500</v>
      </c>
      <c r="H10" s="95"/>
      <c r="I10" s="95"/>
      <c r="J10" s="95"/>
      <c r="K10" s="95"/>
      <c r="L10" s="159"/>
      <c r="M10" s="159">
        <f>'4. EAP+Barras'!A31</f>
        <v>0</v>
      </c>
      <c r="N10" s="752" t="str">
        <f>'4. EAP+Barras'!M31</f>
        <v/>
      </c>
      <c r="O10" s="752" t="str">
        <f>'4. EAP+Barras'!N31</f>
        <v/>
      </c>
      <c r="P10" s="159" t="str">
        <f t="shared" si="0"/>
        <v/>
      </c>
      <c r="Q10" s="159"/>
      <c r="R10" s="95"/>
      <c r="S10" s="95"/>
      <c r="T10" s="95"/>
      <c r="U10" s="95"/>
      <c r="V10" s="95"/>
      <c r="W10" s="95"/>
      <c r="X10" s="95"/>
      <c r="Y10" s="95"/>
      <c r="Z10" s="95"/>
      <c r="AA10" s="95"/>
      <c r="AB10" s="95"/>
      <c r="AC10" s="95"/>
      <c r="AD10" s="95"/>
      <c r="AE10" s="95"/>
      <c r="AF10" s="95"/>
      <c r="AG10" s="95"/>
      <c r="AH10" s="95"/>
      <c r="AI10" s="95"/>
      <c r="AJ10" s="95"/>
      <c r="AK10" s="95"/>
      <c r="AL10" s="95"/>
      <c r="AM10" s="95"/>
      <c r="AN10" s="95"/>
      <c r="AO10" s="95"/>
      <c r="AP10" s="95"/>
      <c r="AQ10" s="95"/>
      <c r="AR10" s="95"/>
      <c r="AS10" s="95"/>
      <c r="AT10" s="95"/>
      <c r="AU10" s="95"/>
      <c r="AV10" s="95"/>
      <c r="AW10" s="95"/>
      <c r="AX10" s="95"/>
      <c r="AY10" s="95"/>
      <c r="AZ10" s="95"/>
      <c r="BA10" s="95"/>
      <c r="BB10" s="95"/>
      <c r="BC10" s="95"/>
      <c r="BD10" s="95"/>
      <c r="BE10" s="95"/>
      <c r="BF10" s="95"/>
      <c r="BG10" s="95"/>
      <c r="BH10" s="95"/>
      <c r="BI10" s="95"/>
      <c r="BJ10" s="95"/>
      <c r="BK10" s="95"/>
      <c r="BL10" s="95"/>
      <c r="BM10" s="95"/>
      <c r="BN10" s="95"/>
      <c r="BO10" s="95"/>
      <c r="BP10" s="95"/>
      <c r="BQ10" s="95"/>
      <c r="BR10" s="95"/>
      <c r="BS10" s="95"/>
      <c r="BT10" s="95"/>
      <c r="BU10" s="95"/>
      <c r="BV10" s="95"/>
      <c r="BW10" s="95"/>
      <c r="BX10" s="95"/>
      <c r="BY10" s="95"/>
      <c r="BZ10" s="95"/>
      <c r="CA10" s="95"/>
      <c r="CB10" s="95"/>
      <c r="CC10" s="95"/>
      <c r="CD10" s="95"/>
      <c r="CE10" s="95"/>
      <c r="CF10" s="95"/>
      <c r="CG10" s="95"/>
      <c r="CH10" s="95"/>
      <c r="CI10" s="95"/>
      <c r="CJ10" s="95"/>
      <c r="CK10" s="95"/>
      <c r="CL10" s="95"/>
      <c r="CM10" s="95"/>
      <c r="CN10" s="95"/>
      <c r="CO10" s="95"/>
      <c r="CP10" s="95"/>
      <c r="CQ10" s="95"/>
      <c r="CR10" s="95"/>
      <c r="CS10" s="95"/>
      <c r="CT10" s="95"/>
      <c r="CU10" s="95"/>
      <c r="CV10" s="95"/>
      <c r="CW10" s="95"/>
      <c r="CX10" s="95"/>
      <c r="CY10" s="95"/>
      <c r="CZ10" s="95"/>
      <c r="DA10" s="95"/>
      <c r="DB10" s="95"/>
      <c r="DC10" s="95"/>
      <c r="DD10" s="95"/>
      <c r="DE10" s="95"/>
      <c r="DF10" s="95"/>
      <c r="DG10" s="95"/>
      <c r="DH10" s="95"/>
      <c r="DI10" s="95"/>
      <c r="DJ10" s="95"/>
      <c r="DK10" s="95"/>
      <c r="DL10" s="95"/>
      <c r="DM10" s="95"/>
      <c r="DN10" s="95"/>
      <c r="DO10" s="95"/>
      <c r="DP10" s="95"/>
      <c r="DQ10" s="95"/>
      <c r="DR10" s="95"/>
      <c r="DS10" s="95"/>
      <c r="DT10" s="95"/>
      <c r="DU10" s="95"/>
      <c r="DV10" s="95"/>
      <c r="DW10" s="95"/>
      <c r="DX10" s="95"/>
      <c r="DY10" s="95"/>
      <c r="DZ10" s="95"/>
      <c r="EA10" s="95"/>
      <c r="EB10" s="95"/>
      <c r="EC10" s="95"/>
      <c r="ED10" s="95"/>
      <c r="EE10" s="95"/>
      <c r="EF10" s="95"/>
      <c r="EG10" s="95"/>
      <c r="EH10" s="95"/>
      <c r="EI10" s="95"/>
      <c r="EJ10" s="95"/>
      <c r="EK10" s="95"/>
      <c r="EL10" s="95"/>
      <c r="EM10" s="95"/>
      <c r="EN10" s="95"/>
      <c r="EO10" s="95"/>
      <c r="EP10" s="95"/>
      <c r="EQ10" s="95"/>
      <c r="ER10" s="95"/>
      <c r="ES10" s="95"/>
      <c r="ET10" s="95"/>
      <c r="EU10" s="95"/>
      <c r="EV10" s="95"/>
      <c r="EW10" s="95"/>
      <c r="EX10" s="95"/>
      <c r="EY10" s="95"/>
      <c r="EZ10" s="95"/>
      <c r="FA10" s="95"/>
      <c r="FB10" s="95"/>
      <c r="FC10" s="95"/>
      <c r="FD10" s="95"/>
      <c r="FE10" s="95"/>
      <c r="FF10" s="95"/>
      <c r="FG10" s="95"/>
      <c r="FH10" s="95"/>
      <c r="FI10" s="95"/>
      <c r="FJ10" s="95"/>
      <c r="FK10" s="95"/>
      <c r="FL10" s="95"/>
      <c r="FM10" s="95"/>
      <c r="FN10" s="95"/>
      <c r="FO10" s="95"/>
      <c r="FP10" s="95"/>
      <c r="FQ10" s="95"/>
      <c r="FR10" s="95"/>
      <c r="FS10" s="95"/>
      <c r="FT10" s="95"/>
      <c r="FU10" s="95"/>
      <c r="FV10" s="95"/>
    </row>
    <row r="11" spans="1:178" s="384" customFormat="1" ht="34.950000000000003" customHeight="1">
      <c r="A11" s="87"/>
      <c r="B11" s="812"/>
      <c r="C11" s="813"/>
      <c r="D11" s="813"/>
      <c r="E11" s="814"/>
      <c r="F11" s="815"/>
      <c r="G11" s="816" t="s">
        <v>500</v>
      </c>
      <c r="H11" s="95"/>
      <c r="I11" s="385"/>
      <c r="J11" s="385"/>
      <c r="K11" s="385"/>
      <c r="L11" s="751"/>
      <c r="M11" s="159">
        <f>'4. EAP+Barras'!A32</f>
        <v>0</v>
      </c>
      <c r="N11" s="752" t="str">
        <f>'4. EAP+Barras'!M32</f>
        <v/>
      </c>
      <c r="O11" s="752" t="str">
        <f>'4. EAP+Barras'!N32</f>
        <v/>
      </c>
      <c r="P11" s="159" t="str">
        <f t="shared" si="0"/>
        <v/>
      </c>
      <c r="Q11" s="159"/>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c r="EL11" s="385"/>
      <c r="EM11" s="385"/>
      <c r="EN11" s="385"/>
      <c r="EO11" s="385"/>
      <c r="EP11" s="385"/>
      <c r="EQ11" s="385"/>
      <c r="ER11" s="385"/>
      <c r="ES11" s="385"/>
      <c r="ET11" s="385"/>
      <c r="EU11" s="385"/>
      <c r="EV11" s="385"/>
      <c r="EW11" s="385"/>
      <c r="EX11" s="385"/>
      <c r="EY11" s="385"/>
      <c r="EZ11" s="385"/>
      <c r="FA11" s="385"/>
      <c r="FB11" s="385"/>
      <c r="FC11" s="385"/>
      <c r="FD11" s="385"/>
      <c r="FE11" s="385"/>
      <c r="FF11" s="385"/>
      <c r="FG11" s="385"/>
      <c r="FH11" s="385"/>
      <c r="FI11" s="385"/>
      <c r="FJ11" s="385"/>
      <c r="FK11" s="385"/>
      <c r="FL11" s="385"/>
      <c r="FM11" s="385"/>
      <c r="FN11" s="385"/>
      <c r="FO11" s="385"/>
      <c r="FP11" s="385"/>
      <c r="FQ11" s="385"/>
      <c r="FR11" s="385"/>
      <c r="FS11" s="385"/>
      <c r="FT11" s="385"/>
      <c r="FU11" s="385"/>
      <c r="FV11" s="385"/>
    </row>
    <row r="12" spans="1:178" s="384" customFormat="1" ht="34.950000000000003" customHeight="1">
      <c r="A12" s="87"/>
      <c r="B12" s="812"/>
      <c r="C12" s="813"/>
      <c r="D12" s="813"/>
      <c r="E12" s="814"/>
      <c r="F12" s="815"/>
      <c r="G12" s="816" t="s">
        <v>500</v>
      </c>
      <c r="H12" s="95"/>
      <c r="I12" s="385"/>
      <c r="J12" s="385"/>
      <c r="K12" s="385"/>
      <c r="L12" s="751"/>
      <c r="M12" s="159">
        <f>'4. EAP+Barras'!A33</f>
        <v>0</v>
      </c>
      <c r="N12" s="752" t="str">
        <f>'4. EAP+Barras'!M33</f>
        <v/>
      </c>
      <c r="O12" s="752" t="str">
        <f>'4. EAP+Barras'!N33</f>
        <v/>
      </c>
      <c r="P12" s="159" t="str">
        <f t="shared" si="0"/>
        <v/>
      </c>
      <c r="Q12" s="159"/>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c r="EP12" s="385"/>
      <c r="EQ12" s="385"/>
      <c r="ER12" s="385"/>
      <c r="ES12" s="385"/>
      <c r="ET12" s="385"/>
      <c r="EU12" s="385"/>
      <c r="EV12" s="385"/>
      <c r="EW12" s="385"/>
      <c r="EX12" s="385"/>
      <c r="EY12" s="385"/>
      <c r="EZ12" s="385"/>
      <c r="FA12" s="385"/>
      <c r="FB12" s="385"/>
      <c r="FC12" s="385"/>
      <c r="FD12" s="385"/>
      <c r="FE12" s="385"/>
      <c r="FF12" s="385"/>
      <c r="FG12" s="385"/>
      <c r="FH12" s="385"/>
      <c r="FI12" s="385"/>
      <c r="FJ12" s="385"/>
      <c r="FK12" s="385"/>
      <c r="FL12" s="385"/>
      <c r="FM12" s="385"/>
      <c r="FN12" s="385"/>
      <c r="FO12" s="385"/>
      <c r="FP12" s="385"/>
      <c r="FQ12" s="385"/>
      <c r="FR12" s="385"/>
      <c r="FS12" s="385"/>
      <c r="FT12" s="385"/>
      <c r="FU12" s="385"/>
      <c r="FV12" s="385"/>
    </row>
    <row r="13" spans="1:178" s="384" customFormat="1" ht="34.950000000000003" customHeight="1">
      <c r="A13" s="87"/>
      <c r="B13" s="812"/>
      <c r="C13" s="813"/>
      <c r="D13" s="813"/>
      <c r="E13" s="814"/>
      <c r="F13" s="815"/>
      <c r="G13" s="816" t="s">
        <v>500</v>
      </c>
      <c r="H13" s="95"/>
      <c r="I13" s="385"/>
      <c r="J13" s="385"/>
      <c r="K13" s="385"/>
      <c r="L13" s="751"/>
      <c r="M13" s="159">
        <f>'4. EAP+Barras'!A34</f>
        <v>0</v>
      </c>
      <c r="N13" s="752" t="str">
        <f>'4. EAP+Barras'!M34</f>
        <v/>
      </c>
      <c r="O13" s="752" t="str">
        <f>'4. EAP+Barras'!N34</f>
        <v/>
      </c>
      <c r="P13" s="159" t="str">
        <f t="shared" si="0"/>
        <v/>
      </c>
      <c r="Q13" s="159"/>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c r="EL13" s="385"/>
      <c r="EM13" s="385"/>
      <c r="EN13" s="385"/>
      <c r="EO13" s="385"/>
      <c r="EP13" s="385"/>
      <c r="EQ13" s="385"/>
      <c r="ER13" s="385"/>
      <c r="ES13" s="385"/>
      <c r="ET13" s="385"/>
      <c r="EU13" s="385"/>
      <c r="EV13" s="385"/>
      <c r="EW13" s="385"/>
      <c r="EX13" s="385"/>
      <c r="EY13" s="385"/>
      <c r="EZ13" s="385"/>
      <c r="FA13" s="385"/>
      <c r="FB13" s="385"/>
      <c r="FC13" s="385"/>
      <c r="FD13" s="385"/>
      <c r="FE13" s="385"/>
      <c r="FF13" s="385"/>
      <c r="FG13" s="385"/>
      <c r="FH13" s="385"/>
      <c r="FI13" s="385"/>
      <c r="FJ13" s="385"/>
      <c r="FK13" s="385"/>
      <c r="FL13" s="385"/>
      <c r="FM13" s="385"/>
      <c r="FN13" s="385"/>
      <c r="FO13" s="385"/>
      <c r="FP13" s="385"/>
      <c r="FQ13" s="385"/>
      <c r="FR13" s="385"/>
      <c r="FS13" s="385"/>
      <c r="FT13" s="385"/>
      <c r="FU13" s="385"/>
      <c r="FV13" s="385"/>
    </row>
    <row r="14" spans="1:178" s="384" customFormat="1" ht="34.950000000000003" customHeight="1">
      <c r="A14" s="87"/>
      <c r="B14" s="812"/>
      <c r="C14" s="813"/>
      <c r="D14" s="813"/>
      <c r="E14" s="814"/>
      <c r="F14" s="815"/>
      <c r="G14" s="816" t="s">
        <v>500</v>
      </c>
      <c r="H14" s="95"/>
      <c r="I14" s="385"/>
      <c r="J14" s="385"/>
      <c r="K14" s="385"/>
      <c r="L14" s="385"/>
      <c r="M14" s="159">
        <f>'4. EAP+Barras'!A35</f>
        <v>0</v>
      </c>
      <c r="N14" s="752" t="str">
        <f>'4. EAP+Barras'!M35</f>
        <v/>
      </c>
      <c r="O14" s="752" t="str">
        <f>'4. EAP+Barras'!N35</f>
        <v/>
      </c>
      <c r="P14" s="159" t="str">
        <f t="shared" si="0"/>
        <v/>
      </c>
      <c r="Q14" s="159"/>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c r="EL14" s="385"/>
      <c r="EM14" s="385"/>
      <c r="EN14" s="385"/>
      <c r="EO14" s="385"/>
      <c r="EP14" s="385"/>
      <c r="EQ14" s="385"/>
      <c r="ER14" s="385"/>
      <c r="ES14" s="385"/>
      <c r="ET14" s="385"/>
      <c r="EU14" s="385"/>
      <c r="EV14" s="385"/>
      <c r="EW14" s="385"/>
      <c r="EX14" s="385"/>
      <c r="EY14" s="385"/>
      <c r="EZ14" s="385"/>
      <c r="FA14" s="385"/>
      <c r="FB14" s="385"/>
      <c r="FC14" s="385"/>
      <c r="FD14" s="385"/>
      <c r="FE14" s="385"/>
      <c r="FF14" s="385"/>
      <c r="FG14" s="385"/>
      <c r="FH14" s="385"/>
      <c r="FI14" s="385"/>
      <c r="FJ14" s="385"/>
      <c r="FK14" s="385"/>
      <c r="FL14" s="385"/>
      <c r="FM14" s="385"/>
      <c r="FN14" s="385"/>
      <c r="FO14" s="385"/>
      <c r="FP14" s="385"/>
      <c r="FQ14" s="385"/>
      <c r="FR14" s="385"/>
      <c r="FS14" s="385"/>
      <c r="FT14" s="385"/>
      <c r="FU14" s="385"/>
      <c r="FV14" s="385"/>
    </row>
    <row r="15" spans="1:178" s="384" customFormat="1" ht="34.950000000000003" customHeight="1">
      <c r="A15" s="87"/>
      <c r="B15" s="812"/>
      <c r="C15" s="813"/>
      <c r="D15" s="813"/>
      <c r="E15" s="814"/>
      <c r="F15" s="815"/>
      <c r="G15" s="816" t="s">
        <v>500</v>
      </c>
      <c r="H15" s="95"/>
      <c r="I15" s="385"/>
      <c r="J15" s="385"/>
      <c r="K15" s="385"/>
      <c r="L15" s="385"/>
      <c r="M15" s="159">
        <f>'4. EAP+Barras'!A36</f>
        <v>0</v>
      </c>
      <c r="N15" s="752" t="str">
        <f>'4. EAP+Barras'!M36</f>
        <v/>
      </c>
      <c r="O15" s="752" t="str">
        <f>'4. EAP+Barras'!N36</f>
        <v/>
      </c>
      <c r="P15" s="159" t="str">
        <f t="shared" si="0"/>
        <v/>
      </c>
      <c r="Q15" s="159"/>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c r="EL15" s="385"/>
      <c r="EM15" s="385"/>
      <c r="EN15" s="385"/>
      <c r="EO15" s="385"/>
      <c r="EP15" s="385"/>
      <c r="EQ15" s="385"/>
      <c r="ER15" s="385"/>
      <c r="ES15" s="385"/>
      <c r="ET15" s="385"/>
      <c r="EU15" s="385"/>
      <c r="EV15" s="385"/>
      <c r="EW15" s="385"/>
      <c r="EX15" s="385"/>
      <c r="EY15" s="385"/>
      <c r="EZ15" s="385"/>
      <c r="FA15" s="385"/>
      <c r="FB15" s="385"/>
      <c r="FC15" s="385"/>
      <c r="FD15" s="385"/>
      <c r="FE15" s="385"/>
      <c r="FF15" s="385"/>
      <c r="FG15" s="385"/>
      <c r="FH15" s="385"/>
      <c r="FI15" s="385"/>
      <c r="FJ15" s="385"/>
      <c r="FK15" s="385"/>
      <c r="FL15" s="385"/>
      <c r="FM15" s="385"/>
      <c r="FN15" s="385"/>
      <c r="FO15" s="385"/>
      <c r="FP15" s="385"/>
      <c r="FQ15" s="385"/>
      <c r="FR15" s="385"/>
      <c r="FS15" s="385"/>
      <c r="FT15" s="385"/>
      <c r="FU15" s="385"/>
      <c r="FV15" s="385"/>
    </row>
    <row r="16" spans="1:178" s="384" customFormat="1" ht="30" customHeight="1" thickBot="1">
      <c r="A16" s="87"/>
      <c r="B16" s="87"/>
      <c r="C16" s="87"/>
      <c r="D16" s="87"/>
      <c r="E16" s="87"/>
      <c r="F16" s="87"/>
      <c r="G16" s="87"/>
      <c r="H16" s="95"/>
      <c r="I16" s="385"/>
      <c r="J16" s="385"/>
      <c r="K16" s="385"/>
      <c r="L16" s="385"/>
      <c r="M16" s="159"/>
      <c r="N16" s="752"/>
      <c r="O16" s="752"/>
      <c r="P16" s="159"/>
      <c r="Q16" s="159"/>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c r="EL16" s="385"/>
      <c r="EM16" s="385"/>
      <c r="EN16" s="385"/>
      <c r="EO16" s="385"/>
      <c r="EP16" s="385"/>
      <c r="EQ16" s="385"/>
      <c r="ER16" s="385"/>
      <c r="ES16" s="385"/>
      <c r="ET16" s="385"/>
      <c r="EU16" s="385"/>
      <c r="EV16" s="385"/>
      <c r="EW16" s="385"/>
      <c r="EX16" s="385"/>
      <c r="EY16" s="385"/>
      <c r="EZ16" s="385"/>
      <c r="FA16" s="385"/>
      <c r="FB16" s="385"/>
      <c r="FC16" s="385"/>
      <c r="FD16" s="385"/>
      <c r="FE16" s="385"/>
      <c r="FF16" s="385"/>
      <c r="FG16" s="385"/>
      <c r="FH16" s="385"/>
      <c r="FI16" s="385"/>
      <c r="FJ16" s="385"/>
      <c r="FK16" s="385"/>
      <c r="FL16" s="385"/>
      <c r="FM16" s="385"/>
      <c r="FN16" s="385"/>
      <c r="FO16" s="385"/>
      <c r="FP16" s="385"/>
      <c r="FQ16" s="385"/>
      <c r="FR16" s="385"/>
      <c r="FS16" s="385"/>
      <c r="FT16" s="385"/>
      <c r="FU16" s="385"/>
      <c r="FV16" s="385"/>
    </row>
    <row r="17" spans="1:178" s="384" customFormat="1" ht="15" customHeight="1">
      <c r="A17" s="809"/>
      <c r="B17" s="1536" t="s">
        <v>957</v>
      </c>
      <c r="C17" s="1537"/>
      <c r="D17" s="1537"/>
      <c r="E17" s="1537"/>
      <c r="F17" s="1537"/>
      <c r="G17" s="1538"/>
      <c r="H17" s="818"/>
      <c r="I17" s="385"/>
      <c r="J17" s="385"/>
      <c r="K17" s="385"/>
      <c r="L17" s="385"/>
      <c r="M17" s="159"/>
      <c r="N17" s="752"/>
      <c r="O17" s="752"/>
      <c r="P17" s="159"/>
      <c r="Q17" s="159"/>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c r="EL17" s="385"/>
      <c r="EM17" s="385"/>
      <c r="EN17" s="385"/>
      <c r="EO17" s="385"/>
      <c r="EP17" s="385"/>
      <c r="EQ17" s="385"/>
      <c r="ER17" s="385"/>
      <c r="ES17" s="385"/>
      <c r="ET17" s="385"/>
      <c r="EU17" s="385"/>
      <c r="EV17" s="385"/>
      <c r="EW17" s="385"/>
      <c r="EX17" s="385"/>
      <c r="EY17" s="385"/>
      <c r="EZ17" s="385"/>
      <c r="FA17" s="385"/>
      <c r="FB17" s="385"/>
      <c r="FC17" s="385"/>
      <c r="FD17" s="385"/>
      <c r="FE17" s="385"/>
      <c r="FF17" s="385"/>
      <c r="FG17" s="385"/>
      <c r="FH17" s="385"/>
      <c r="FI17" s="385"/>
      <c r="FJ17" s="385"/>
      <c r="FK17" s="385"/>
      <c r="FL17" s="385"/>
      <c r="FM17" s="385"/>
      <c r="FN17" s="385"/>
      <c r="FO17" s="385"/>
      <c r="FP17" s="385"/>
      <c r="FQ17" s="385"/>
      <c r="FR17" s="385"/>
      <c r="FS17" s="385"/>
      <c r="FT17" s="385"/>
      <c r="FU17" s="385"/>
      <c r="FV17" s="385"/>
    </row>
    <row r="18" spans="1:178" s="384" customFormat="1" ht="15" customHeight="1">
      <c r="A18" s="809"/>
      <c r="B18" s="1539"/>
      <c r="C18" s="1540"/>
      <c r="D18" s="1540"/>
      <c r="E18" s="1540"/>
      <c r="F18" s="1540"/>
      <c r="G18" s="1541"/>
      <c r="H18" s="819"/>
      <c r="I18" s="385"/>
      <c r="J18" s="385"/>
      <c r="K18" s="385"/>
      <c r="L18" s="385"/>
      <c r="M18" s="159"/>
      <c r="N18" s="752"/>
      <c r="O18" s="752"/>
      <c r="P18" s="159"/>
      <c r="Q18" s="159"/>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c r="EL18" s="385"/>
      <c r="EM18" s="385"/>
      <c r="EN18" s="385"/>
      <c r="EO18" s="385"/>
      <c r="EP18" s="385"/>
      <c r="EQ18" s="385"/>
      <c r="ER18" s="385"/>
      <c r="ES18" s="385"/>
      <c r="ET18" s="385"/>
      <c r="EU18" s="385"/>
      <c r="EV18" s="385"/>
      <c r="EW18" s="385"/>
      <c r="EX18" s="385"/>
      <c r="EY18" s="385"/>
      <c r="EZ18" s="385"/>
      <c r="FA18" s="385"/>
      <c r="FB18" s="385"/>
      <c r="FC18" s="385"/>
      <c r="FD18" s="385"/>
      <c r="FE18" s="385"/>
      <c r="FF18" s="385"/>
      <c r="FG18" s="385"/>
      <c r="FH18" s="385"/>
      <c r="FI18" s="385"/>
      <c r="FJ18" s="385"/>
      <c r="FK18" s="385"/>
      <c r="FL18" s="385"/>
      <c r="FM18" s="385"/>
      <c r="FN18" s="385"/>
      <c r="FO18" s="385"/>
      <c r="FP18" s="385"/>
      <c r="FQ18" s="385"/>
      <c r="FR18" s="385"/>
      <c r="FS18" s="385"/>
      <c r="FT18" s="385"/>
      <c r="FU18" s="385"/>
      <c r="FV18" s="385"/>
    </row>
    <row r="19" spans="1:178" s="384" customFormat="1" ht="15" customHeight="1">
      <c r="A19" s="809"/>
      <c r="B19" s="1539"/>
      <c r="C19" s="1540"/>
      <c r="D19" s="1540"/>
      <c r="E19" s="1540"/>
      <c r="F19" s="1540"/>
      <c r="G19" s="1541"/>
      <c r="H19" s="818"/>
      <c r="I19" s="385"/>
      <c r="J19" s="385"/>
      <c r="K19" s="385"/>
      <c r="L19" s="385"/>
      <c r="M19" s="159"/>
      <c r="N19" s="752"/>
      <c r="O19" s="752"/>
      <c r="P19" s="159"/>
      <c r="Q19" s="159"/>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c r="EL19" s="385"/>
      <c r="EM19" s="385"/>
      <c r="EN19" s="385"/>
      <c r="EO19" s="385"/>
      <c r="EP19" s="385"/>
      <c r="EQ19" s="385"/>
      <c r="ER19" s="385"/>
      <c r="ES19" s="385"/>
      <c r="ET19" s="385"/>
      <c r="EU19" s="385"/>
      <c r="EV19" s="385"/>
      <c r="EW19" s="385"/>
      <c r="EX19" s="385"/>
      <c r="EY19" s="385"/>
      <c r="EZ19" s="385"/>
      <c r="FA19" s="385"/>
      <c r="FB19" s="385"/>
      <c r="FC19" s="385"/>
      <c r="FD19" s="385"/>
      <c r="FE19" s="385"/>
      <c r="FF19" s="385"/>
      <c r="FG19" s="385"/>
      <c r="FH19" s="385"/>
      <c r="FI19" s="385"/>
      <c r="FJ19" s="385"/>
      <c r="FK19" s="385"/>
      <c r="FL19" s="385"/>
      <c r="FM19" s="385"/>
      <c r="FN19" s="385"/>
      <c r="FO19" s="385"/>
      <c r="FP19" s="385"/>
      <c r="FQ19" s="385"/>
      <c r="FR19" s="385"/>
      <c r="FS19" s="385"/>
      <c r="FT19" s="385"/>
      <c r="FU19" s="385"/>
      <c r="FV19" s="385"/>
    </row>
    <row r="20" spans="1:178" s="384" customFormat="1" ht="15" customHeight="1">
      <c r="A20" s="809"/>
      <c r="B20" s="1539"/>
      <c r="C20" s="1540"/>
      <c r="D20" s="1540"/>
      <c r="E20" s="1540"/>
      <c r="F20" s="1540"/>
      <c r="G20" s="1541"/>
      <c r="H20" s="818"/>
      <c r="I20" s="385"/>
      <c r="J20" s="385"/>
      <c r="K20" s="385"/>
      <c r="L20" s="385"/>
      <c r="M20" s="159"/>
      <c r="N20" s="752"/>
      <c r="O20" s="752"/>
      <c r="P20" s="159"/>
      <c r="Q20" s="159"/>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c r="EP20" s="385"/>
      <c r="EQ20" s="385"/>
      <c r="ER20" s="385"/>
      <c r="ES20" s="385"/>
      <c r="ET20" s="385"/>
      <c r="EU20" s="385"/>
      <c r="EV20" s="385"/>
      <c r="EW20" s="385"/>
      <c r="EX20" s="385"/>
      <c r="EY20" s="385"/>
      <c r="EZ20" s="385"/>
      <c r="FA20" s="385"/>
      <c r="FB20" s="385"/>
      <c r="FC20" s="385"/>
      <c r="FD20" s="385"/>
      <c r="FE20" s="385"/>
      <c r="FF20" s="385"/>
      <c r="FG20" s="385"/>
      <c r="FH20" s="385"/>
      <c r="FI20" s="385"/>
      <c r="FJ20" s="385"/>
      <c r="FK20" s="385"/>
      <c r="FL20" s="385"/>
      <c r="FM20" s="385"/>
      <c r="FN20" s="385"/>
      <c r="FO20" s="385"/>
      <c r="FP20" s="385"/>
      <c r="FQ20" s="385"/>
      <c r="FR20" s="385"/>
      <c r="FS20" s="385"/>
      <c r="FT20" s="385"/>
      <c r="FU20" s="385"/>
      <c r="FV20" s="385"/>
    </row>
    <row r="21" spans="1:178" s="384" customFormat="1" ht="15" customHeight="1">
      <c r="A21" s="809"/>
      <c r="B21" s="1539"/>
      <c r="C21" s="1540"/>
      <c r="D21" s="1540"/>
      <c r="E21" s="1540"/>
      <c r="F21" s="1540"/>
      <c r="G21" s="1541"/>
      <c r="H21" s="818"/>
      <c r="I21" s="385"/>
      <c r="J21" s="385"/>
      <c r="K21" s="385"/>
      <c r="L21" s="385"/>
      <c r="M21" s="159"/>
      <c r="N21" s="752"/>
      <c r="O21" s="752"/>
      <c r="P21" s="159"/>
      <c r="Q21" s="159"/>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c r="EL21" s="385"/>
      <c r="EM21" s="385"/>
      <c r="EN21" s="385"/>
      <c r="EO21" s="385"/>
      <c r="EP21" s="385"/>
      <c r="EQ21" s="385"/>
      <c r="ER21" s="385"/>
      <c r="ES21" s="385"/>
      <c r="ET21" s="385"/>
      <c r="EU21" s="385"/>
      <c r="EV21" s="385"/>
      <c r="EW21" s="385"/>
      <c r="EX21" s="385"/>
      <c r="EY21" s="385"/>
      <c r="EZ21" s="385"/>
      <c r="FA21" s="385"/>
      <c r="FB21" s="385"/>
      <c r="FC21" s="385"/>
      <c r="FD21" s="385"/>
      <c r="FE21" s="385"/>
      <c r="FF21" s="385"/>
      <c r="FG21" s="385"/>
      <c r="FH21" s="385"/>
      <c r="FI21" s="385"/>
      <c r="FJ21" s="385"/>
      <c r="FK21" s="385"/>
      <c r="FL21" s="385"/>
      <c r="FM21" s="385"/>
      <c r="FN21" s="385"/>
      <c r="FO21" s="385"/>
      <c r="FP21" s="385"/>
      <c r="FQ21" s="385"/>
      <c r="FR21" s="385"/>
      <c r="FS21" s="385"/>
      <c r="FT21" s="385"/>
      <c r="FU21" s="385"/>
      <c r="FV21" s="385"/>
    </row>
    <row r="22" spans="1:178" s="384" customFormat="1" ht="15" customHeight="1">
      <c r="A22" s="809"/>
      <c r="B22" s="1539"/>
      <c r="C22" s="1540"/>
      <c r="D22" s="1540"/>
      <c r="E22" s="1540"/>
      <c r="F22" s="1540"/>
      <c r="G22" s="1541"/>
      <c r="H22" s="818"/>
      <c r="I22" s="385"/>
      <c r="J22" s="385"/>
      <c r="K22" s="385"/>
      <c r="L22" s="385"/>
      <c r="M22" s="159"/>
      <c r="N22" s="752"/>
      <c r="O22" s="752"/>
      <c r="P22" s="159"/>
      <c r="Q22" s="159"/>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c r="EL22" s="385"/>
      <c r="EM22" s="385"/>
      <c r="EN22" s="385"/>
      <c r="EO22" s="385"/>
      <c r="EP22" s="385"/>
      <c r="EQ22" s="385"/>
      <c r="ER22" s="385"/>
      <c r="ES22" s="385"/>
      <c r="ET22" s="385"/>
      <c r="EU22" s="385"/>
      <c r="EV22" s="385"/>
      <c r="EW22" s="385"/>
      <c r="EX22" s="385"/>
      <c r="EY22" s="385"/>
      <c r="EZ22" s="385"/>
      <c r="FA22" s="385"/>
      <c r="FB22" s="385"/>
      <c r="FC22" s="385"/>
      <c r="FD22" s="385"/>
      <c r="FE22" s="385"/>
      <c r="FF22" s="385"/>
      <c r="FG22" s="385"/>
      <c r="FH22" s="385"/>
      <c r="FI22" s="385"/>
      <c r="FJ22" s="385"/>
      <c r="FK22" s="385"/>
      <c r="FL22" s="385"/>
      <c r="FM22" s="385"/>
      <c r="FN22" s="385"/>
      <c r="FO22" s="385"/>
      <c r="FP22" s="385"/>
      <c r="FQ22" s="385"/>
      <c r="FR22" s="385"/>
      <c r="FS22" s="385"/>
      <c r="FT22" s="385"/>
      <c r="FU22" s="385"/>
      <c r="FV22" s="385"/>
    </row>
    <row r="23" spans="1:178" s="384" customFormat="1" ht="15" customHeight="1">
      <c r="A23" s="809"/>
      <c r="B23" s="1539"/>
      <c r="C23" s="1540"/>
      <c r="D23" s="1540"/>
      <c r="E23" s="1540"/>
      <c r="F23" s="1540"/>
      <c r="G23" s="1541"/>
      <c r="H23" s="818"/>
      <c r="I23" s="385"/>
      <c r="J23" s="385"/>
      <c r="K23" s="385"/>
      <c r="L23" s="385"/>
      <c r="M23" s="159"/>
      <c r="N23" s="752"/>
      <c r="O23" s="752"/>
      <c r="P23" s="159"/>
      <c r="Q23" s="159"/>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c r="EL23" s="385"/>
      <c r="EM23" s="385"/>
      <c r="EN23" s="385"/>
      <c r="EO23" s="385"/>
      <c r="EP23" s="385"/>
      <c r="EQ23" s="385"/>
      <c r="ER23" s="385"/>
      <c r="ES23" s="385"/>
      <c r="ET23" s="385"/>
      <c r="EU23" s="385"/>
      <c r="EV23" s="385"/>
      <c r="EW23" s="385"/>
      <c r="EX23" s="385"/>
      <c r="EY23" s="385"/>
      <c r="EZ23" s="385"/>
      <c r="FA23" s="385"/>
      <c r="FB23" s="385"/>
      <c r="FC23" s="385"/>
      <c r="FD23" s="385"/>
      <c r="FE23" s="385"/>
      <c r="FF23" s="385"/>
      <c r="FG23" s="385"/>
      <c r="FH23" s="385"/>
      <c r="FI23" s="385"/>
      <c r="FJ23" s="385"/>
      <c r="FK23" s="385"/>
      <c r="FL23" s="385"/>
      <c r="FM23" s="385"/>
      <c r="FN23" s="385"/>
      <c r="FO23" s="385"/>
      <c r="FP23" s="385"/>
      <c r="FQ23" s="385"/>
      <c r="FR23" s="385"/>
      <c r="FS23" s="385"/>
      <c r="FT23" s="385"/>
      <c r="FU23" s="385"/>
      <c r="FV23" s="385"/>
    </row>
    <row r="24" spans="1:178" s="384" customFormat="1" ht="15" customHeight="1">
      <c r="A24" s="809"/>
      <c r="B24" s="1539"/>
      <c r="C24" s="1540"/>
      <c r="D24" s="1540"/>
      <c r="E24" s="1540"/>
      <c r="F24" s="1540"/>
      <c r="G24" s="1541"/>
      <c r="H24" s="818"/>
      <c r="I24" s="385"/>
      <c r="J24" s="385"/>
      <c r="K24" s="385"/>
      <c r="L24" s="385"/>
      <c r="M24" s="159"/>
      <c r="N24" s="752"/>
      <c r="O24" s="752"/>
      <c r="P24" s="159"/>
      <c r="Q24" s="159"/>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c r="EL24" s="385"/>
      <c r="EM24" s="385"/>
      <c r="EN24" s="385"/>
      <c r="EO24" s="385"/>
      <c r="EP24" s="385"/>
      <c r="EQ24" s="385"/>
      <c r="ER24" s="385"/>
      <c r="ES24" s="385"/>
      <c r="ET24" s="385"/>
      <c r="EU24" s="385"/>
      <c r="EV24" s="385"/>
      <c r="EW24" s="385"/>
      <c r="EX24" s="385"/>
      <c r="EY24" s="385"/>
      <c r="EZ24" s="385"/>
      <c r="FA24" s="385"/>
      <c r="FB24" s="385"/>
      <c r="FC24" s="385"/>
      <c r="FD24" s="385"/>
      <c r="FE24" s="385"/>
      <c r="FF24" s="385"/>
      <c r="FG24" s="385"/>
      <c r="FH24" s="385"/>
      <c r="FI24" s="385"/>
      <c r="FJ24" s="385"/>
      <c r="FK24" s="385"/>
      <c r="FL24" s="385"/>
      <c r="FM24" s="385"/>
      <c r="FN24" s="385"/>
      <c r="FO24" s="385"/>
      <c r="FP24" s="385"/>
      <c r="FQ24" s="385"/>
      <c r="FR24" s="385"/>
      <c r="FS24" s="385"/>
      <c r="FT24" s="385"/>
      <c r="FU24" s="385"/>
      <c r="FV24" s="385"/>
    </row>
    <row r="25" spans="1:178" s="384" customFormat="1" ht="15" customHeight="1">
      <c r="A25" s="809"/>
      <c r="B25" s="1539"/>
      <c r="C25" s="1540"/>
      <c r="D25" s="1540"/>
      <c r="E25" s="1540"/>
      <c r="F25" s="1540"/>
      <c r="G25" s="1541"/>
      <c r="H25" s="818"/>
      <c r="I25" s="385"/>
      <c r="J25" s="385"/>
      <c r="K25" s="385"/>
      <c r="L25" s="385"/>
      <c r="M25" s="159"/>
      <c r="N25" s="752"/>
      <c r="O25" s="752"/>
      <c r="P25" s="159"/>
      <c r="Q25" s="159"/>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c r="EL25" s="385"/>
      <c r="EM25" s="385"/>
      <c r="EN25" s="385"/>
      <c r="EO25" s="385"/>
      <c r="EP25" s="385"/>
      <c r="EQ25" s="385"/>
      <c r="ER25" s="385"/>
      <c r="ES25" s="385"/>
      <c r="ET25" s="385"/>
      <c r="EU25" s="385"/>
      <c r="EV25" s="385"/>
      <c r="EW25" s="385"/>
      <c r="EX25" s="385"/>
      <c r="EY25" s="385"/>
      <c r="EZ25" s="385"/>
      <c r="FA25" s="385"/>
      <c r="FB25" s="385"/>
      <c r="FC25" s="385"/>
      <c r="FD25" s="385"/>
      <c r="FE25" s="385"/>
      <c r="FF25" s="385"/>
      <c r="FG25" s="385"/>
      <c r="FH25" s="385"/>
      <c r="FI25" s="385"/>
      <c r="FJ25" s="385"/>
      <c r="FK25" s="385"/>
      <c r="FL25" s="385"/>
      <c r="FM25" s="385"/>
      <c r="FN25" s="385"/>
      <c r="FO25" s="385"/>
      <c r="FP25" s="385"/>
      <c r="FQ25" s="385"/>
      <c r="FR25" s="385"/>
      <c r="FS25" s="385"/>
      <c r="FT25" s="385"/>
      <c r="FU25" s="385"/>
      <c r="FV25" s="385"/>
    </row>
    <row r="26" spans="1:178" s="384" customFormat="1" ht="15" customHeight="1">
      <c r="A26" s="809"/>
      <c r="B26" s="1539"/>
      <c r="C26" s="1540"/>
      <c r="D26" s="1540"/>
      <c r="E26" s="1540"/>
      <c r="F26" s="1540"/>
      <c r="G26" s="1541"/>
      <c r="H26" s="818"/>
      <c r="I26" s="385"/>
      <c r="J26" s="385"/>
      <c r="K26" s="385"/>
      <c r="L26" s="385"/>
      <c r="M26" s="159"/>
      <c r="N26" s="752"/>
      <c r="O26" s="752"/>
      <c r="P26" s="159"/>
      <c r="Q26" s="159"/>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row>
    <row r="27" spans="1:178" s="384" customFormat="1" ht="15" customHeight="1">
      <c r="A27" s="809"/>
      <c r="B27" s="1539"/>
      <c r="C27" s="1540"/>
      <c r="D27" s="1540"/>
      <c r="E27" s="1540"/>
      <c r="F27" s="1540"/>
      <c r="G27" s="1541"/>
      <c r="H27" s="818"/>
      <c r="I27" s="385"/>
      <c r="J27" s="385"/>
      <c r="K27" s="385"/>
      <c r="L27" s="385"/>
      <c r="M27" s="159"/>
      <c r="N27" s="752"/>
      <c r="O27" s="752"/>
      <c r="P27" s="159"/>
      <c r="Q27" s="159"/>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c r="EL27" s="385"/>
      <c r="EM27" s="385"/>
      <c r="EN27" s="385"/>
      <c r="EO27" s="385"/>
      <c r="EP27" s="385"/>
      <c r="EQ27" s="385"/>
      <c r="ER27" s="385"/>
      <c r="ES27" s="385"/>
      <c r="ET27" s="385"/>
      <c r="EU27" s="385"/>
      <c r="EV27" s="385"/>
      <c r="EW27" s="385"/>
      <c r="EX27" s="385"/>
      <c r="EY27" s="385"/>
      <c r="EZ27" s="385"/>
      <c r="FA27" s="385"/>
      <c r="FB27" s="385"/>
      <c r="FC27" s="385"/>
      <c r="FD27" s="385"/>
      <c r="FE27" s="385"/>
      <c r="FF27" s="385"/>
      <c r="FG27" s="385"/>
      <c r="FH27" s="385"/>
      <c r="FI27" s="385"/>
      <c r="FJ27" s="385"/>
      <c r="FK27" s="385"/>
      <c r="FL27" s="385"/>
      <c r="FM27" s="385"/>
      <c r="FN27" s="385"/>
      <c r="FO27" s="385"/>
      <c r="FP27" s="385"/>
      <c r="FQ27" s="385"/>
      <c r="FR27" s="385"/>
      <c r="FS27" s="385"/>
      <c r="FT27" s="385"/>
      <c r="FU27" s="385"/>
      <c r="FV27" s="385"/>
    </row>
    <row r="28" spans="1:178" s="384" customFormat="1" ht="15" customHeight="1">
      <c r="A28" s="809"/>
      <c r="B28" s="1539"/>
      <c r="C28" s="1540"/>
      <c r="D28" s="1540"/>
      <c r="E28" s="1540"/>
      <c r="F28" s="1540"/>
      <c r="G28" s="1541"/>
      <c r="H28" s="818"/>
      <c r="I28" s="385"/>
      <c r="J28" s="385"/>
      <c r="K28" s="385"/>
      <c r="L28" s="385"/>
      <c r="M28" s="159"/>
      <c r="N28" s="752"/>
      <c r="O28" s="752"/>
      <c r="P28" s="159"/>
      <c r="Q28" s="159"/>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c r="EL28" s="385"/>
      <c r="EM28" s="385"/>
      <c r="EN28" s="385"/>
      <c r="EO28" s="385"/>
      <c r="EP28" s="385"/>
      <c r="EQ28" s="385"/>
      <c r="ER28" s="385"/>
      <c r="ES28" s="385"/>
      <c r="ET28" s="385"/>
      <c r="EU28" s="385"/>
      <c r="EV28" s="385"/>
      <c r="EW28" s="385"/>
      <c r="EX28" s="385"/>
      <c r="EY28" s="385"/>
      <c r="EZ28" s="385"/>
      <c r="FA28" s="385"/>
      <c r="FB28" s="385"/>
      <c r="FC28" s="385"/>
      <c r="FD28" s="385"/>
      <c r="FE28" s="385"/>
      <c r="FF28" s="385"/>
      <c r="FG28" s="385"/>
      <c r="FH28" s="385"/>
      <c r="FI28" s="385"/>
      <c r="FJ28" s="385"/>
      <c r="FK28" s="385"/>
      <c r="FL28" s="385"/>
      <c r="FM28" s="385"/>
      <c r="FN28" s="385"/>
      <c r="FO28" s="385"/>
      <c r="FP28" s="385"/>
      <c r="FQ28" s="385"/>
      <c r="FR28" s="385"/>
      <c r="FS28" s="385"/>
      <c r="FT28" s="385"/>
      <c r="FU28" s="385"/>
      <c r="FV28" s="385"/>
    </row>
    <row r="29" spans="1:178" s="384" customFormat="1" ht="15" customHeight="1">
      <c r="A29" s="809"/>
      <c r="B29" s="1539"/>
      <c r="C29" s="1540"/>
      <c r="D29" s="1540"/>
      <c r="E29" s="1540"/>
      <c r="F29" s="1540"/>
      <c r="G29" s="1541"/>
      <c r="H29" s="818"/>
      <c r="I29" s="385"/>
      <c r="J29" s="385"/>
      <c r="K29" s="385"/>
      <c r="L29" s="385"/>
      <c r="M29" s="159"/>
      <c r="N29" s="752"/>
      <c r="O29" s="752"/>
      <c r="P29" s="159"/>
      <c r="Q29" s="159"/>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c r="EL29" s="385"/>
      <c r="EM29" s="385"/>
      <c r="EN29" s="385"/>
      <c r="EO29" s="385"/>
      <c r="EP29" s="385"/>
      <c r="EQ29" s="385"/>
      <c r="ER29" s="385"/>
      <c r="ES29" s="385"/>
      <c r="ET29" s="385"/>
      <c r="EU29" s="385"/>
      <c r="EV29" s="385"/>
      <c r="EW29" s="385"/>
      <c r="EX29" s="385"/>
      <c r="EY29" s="385"/>
      <c r="EZ29" s="385"/>
      <c r="FA29" s="385"/>
      <c r="FB29" s="385"/>
      <c r="FC29" s="385"/>
      <c r="FD29" s="385"/>
      <c r="FE29" s="385"/>
      <c r="FF29" s="385"/>
      <c r="FG29" s="385"/>
      <c r="FH29" s="385"/>
      <c r="FI29" s="385"/>
      <c r="FJ29" s="385"/>
      <c r="FK29" s="385"/>
      <c r="FL29" s="385"/>
      <c r="FM29" s="385"/>
      <c r="FN29" s="385"/>
      <c r="FO29" s="385"/>
      <c r="FP29" s="385"/>
      <c r="FQ29" s="385"/>
      <c r="FR29" s="385"/>
      <c r="FS29" s="385"/>
      <c r="FT29" s="385"/>
      <c r="FU29" s="385"/>
      <c r="FV29" s="385"/>
    </row>
    <row r="30" spans="1:178" s="85" customFormat="1" ht="15" customHeight="1">
      <c r="B30" s="1539"/>
      <c r="C30" s="1540"/>
      <c r="D30" s="1540"/>
      <c r="E30" s="1540"/>
      <c r="F30" s="1540"/>
      <c r="G30" s="1541"/>
      <c r="H30" s="97"/>
      <c r="I30" s="95"/>
      <c r="J30" s="95"/>
      <c r="K30" s="95"/>
      <c r="L30" s="95"/>
      <c r="M30" s="159">
        <f>'4. EAP+Barras'!A37</f>
        <v>0</v>
      </c>
      <c r="N30" s="752" t="str">
        <f>'4. EAP+Barras'!M37</f>
        <v/>
      </c>
      <c r="O30" s="752" t="str">
        <f>'4. EAP+Barras'!N37</f>
        <v/>
      </c>
      <c r="P30" s="159" t="str">
        <f t="shared" si="0"/>
        <v/>
      </c>
      <c r="Q30" s="159"/>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95"/>
      <c r="CG30" s="95"/>
      <c r="CH30" s="95"/>
      <c r="CI30" s="95"/>
      <c r="CJ30" s="95"/>
      <c r="CK30" s="95"/>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c r="EP30" s="95"/>
      <c r="EQ30" s="95"/>
      <c r="ER30" s="95"/>
      <c r="ES30" s="95"/>
      <c r="ET30" s="95"/>
      <c r="EU30" s="95"/>
      <c r="EV30" s="95"/>
      <c r="EW30" s="95"/>
      <c r="EX30" s="95"/>
      <c r="EY30" s="95"/>
      <c r="EZ30" s="95"/>
      <c r="FA30" s="95"/>
      <c r="FB30" s="95"/>
      <c r="FC30" s="95"/>
      <c r="FD30" s="95"/>
      <c r="FE30" s="95"/>
      <c r="FF30" s="95"/>
      <c r="FG30" s="95"/>
      <c r="FH30" s="95"/>
      <c r="FI30" s="95"/>
      <c r="FJ30" s="95"/>
      <c r="FK30" s="95"/>
      <c r="FL30" s="95"/>
      <c r="FM30" s="95"/>
      <c r="FN30" s="95"/>
      <c r="FO30" s="95"/>
      <c r="FP30" s="95"/>
      <c r="FQ30" s="95"/>
      <c r="FR30" s="95"/>
      <c r="FS30" s="95"/>
      <c r="FT30" s="95"/>
      <c r="FU30" s="95"/>
      <c r="FV30" s="95"/>
    </row>
    <row r="31" spans="1:178" ht="15" customHeight="1">
      <c r="A31" s="85"/>
      <c r="B31" s="1539"/>
      <c r="C31" s="1540"/>
      <c r="D31" s="1540"/>
      <c r="E31" s="1540"/>
      <c r="F31" s="1540"/>
      <c r="G31" s="1541"/>
      <c r="M31" s="159">
        <f>'4. EAP+Barras'!A38</f>
        <v>0</v>
      </c>
      <c r="N31" s="752" t="str">
        <f>'4. EAP+Barras'!M38</f>
        <v/>
      </c>
      <c r="O31" s="752" t="str">
        <f>'4. EAP+Barras'!N38</f>
        <v/>
      </c>
      <c r="P31" s="159" t="str">
        <f t="shared" si="0"/>
        <v/>
      </c>
      <c r="Q31" s="159"/>
    </row>
    <row r="32" spans="1:178" ht="15" customHeight="1">
      <c r="A32" s="85"/>
      <c r="B32" s="1539"/>
      <c r="C32" s="1540"/>
      <c r="D32" s="1540"/>
      <c r="E32" s="1540"/>
      <c r="F32" s="1540"/>
      <c r="G32" s="1541"/>
      <c r="M32" s="159">
        <f>'4. EAP+Barras'!A39</f>
        <v>0</v>
      </c>
      <c r="N32" s="752" t="str">
        <f>'4. EAP+Barras'!M39</f>
        <v/>
      </c>
      <c r="O32" s="752" t="str">
        <f>'4. EAP+Barras'!N39</f>
        <v/>
      </c>
      <c r="P32" s="159" t="str">
        <f t="shared" si="0"/>
        <v/>
      </c>
      <c r="Q32" s="159"/>
    </row>
    <row r="33" spans="1:17" ht="15" customHeight="1">
      <c r="A33" s="85"/>
      <c r="B33" s="1539"/>
      <c r="C33" s="1540"/>
      <c r="D33" s="1540"/>
      <c r="E33" s="1540"/>
      <c r="F33" s="1540"/>
      <c r="G33" s="1541"/>
      <c r="M33" s="159">
        <f>'4. EAP+Barras'!A40</f>
        <v>0</v>
      </c>
      <c r="N33" s="752" t="str">
        <f>'4. EAP+Barras'!M40</f>
        <v/>
      </c>
      <c r="O33" s="752" t="str">
        <f>'4. EAP+Barras'!N40</f>
        <v/>
      </c>
      <c r="P33" s="159" t="str">
        <f t="shared" si="0"/>
        <v/>
      </c>
      <c r="Q33" s="159"/>
    </row>
    <row r="34" spans="1:17" ht="15" customHeight="1">
      <c r="A34" s="85"/>
      <c r="B34" s="1539"/>
      <c r="C34" s="1540"/>
      <c r="D34" s="1540"/>
      <c r="E34" s="1540"/>
      <c r="F34" s="1540"/>
      <c r="G34" s="1541"/>
      <c r="M34" s="159">
        <f>'4. EAP+Barras'!A41</f>
        <v>0</v>
      </c>
      <c r="N34" s="752" t="str">
        <f>'4. EAP+Barras'!M41</f>
        <v/>
      </c>
      <c r="O34" s="752" t="str">
        <f>'4. EAP+Barras'!N41</f>
        <v/>
      </c>
      <c r="P34" s="159" t="str">
        <f t="shared" si="0"/>
        <v/>
      </c>
      <c r="Q34" s="159"/>
    </row>
    <row r="35" spans="1:17" ht="15" customHeight="1">
      <c r="A35" s="85"/>
      <c r="B35" s="1539"/>
      <c r="C35" s="1540"/>
      <c r="D35" s="1540"/>
      <c r="E35" s="1540"/>
      <c r="F35" s="1540"/>
      <c r="G35" s="1541"/>
      <c r="M35" s="159">
        <f>'4. EAP+Barras'!A42</f>
        <v>0</v>
      </c>
      <c r="N35" s="752" t="str">
        <f>'4. EAP+Barras'!M42</f>
        <v/>
      </c>
      <c r="O35" s="752" t="str">
        <f>'4. EAP+Barras'!N42</f>
        <v/>
      </c>
      <c r="P35" s="159" t="str">
        <f t="shared" si="0"/>
        <v/>
      </c>
      <c r="Q35" s="159"/>
    </row>
    <row r="36" spans="1:17" ht="15" customHeight="1">
      <c r="B36" s="1539"/>
      <c r="C36" s="1540"/>
      <c r="D36" s="1540"/>
      <c r="E36" s="1540"/>
      <c r="F36" s="1540"/>
      <c r="G36" s="1541"/>
      <c r="M36" s="159">
        <f>'4. EAP+Barras'!A43</f>
        <v>0</v>
      </c>
      <c r="N36" s="752" t="str">
        <f>'4. EAP+Barras'!M43</f>
        <v/>
      </c>
      <c r="O36" s="752" t="str">
        <f>'4. EAP+Barras'!N43</f>
        <v/>
      </c>
      <c r="P36" s="159" t="str">
        <f t="shared" si="0"/>
        <v/>
      </c>
      <c r="Q36" s="159"/>
    </row>
    <row r="37" spans="1:17" ht="15" customHeight="1">
      <c r="B37" s="1539"/>
      <c r="C37" s="1540"/>
      <c r="D37" s="1540"/>
      <c r="E37" s="1540"/>
      <c r="F37" s="1540"/>
      <c r="G37" s="1541"/>
      <c r="M37" s="159">
        <f>'4. EAP+Barras'!A44</f>
        <v>0</v>
      </c>
      <c r="N37" s="752" t="str">
        <f>'4. EAP+Barras'!M44</f>
        <v/>
      </c>
      <c r="O37" s="752" t="str">
        <f>'4. EAP+Barras'!N44</f>
        <v/>
      </c>
      <c r="P37" s="159" t="str">
        <f t="shared" si="0"/>
        <v/>
      </c>
      <c r="Q37" s="159"/>
    </row>
    <row r="38" spans="1:17" ht="15" customHeight="1">
      <c r="B38" s="1539"/>
      <c r="C38" s="1540"/>
      <c r="D38" s="1540"/>
      <c r="E38" s="1540"/>
      <c r="F38" s="1540"/>
      <c r="G38" s="1541"/>
      <c r="M38" s="159">
        <f>'4. EAP+Barras'!A45</f>
        <v>0</v>
      </c>
      <c r="N38" s="752" t="str">
        <f>'4. EAP+Barras'!M45</f>
        <v/>
      </c>
      <c r="O38" s="752" t="str">
        <f>'4. EAP+Barras'!N45</f>
        <v/>
      </c>
      <c r="P38" s="159" t="str">
        <f t="shared" si="0"/>
        <v/>
      </c>
      <c r="Q38" s="159"/>
    </row>
    <row r="39" spans="1:17" ht="15" customHeight="1">
      <c r="B39" s="1539"/>
      <c r="C39" s="1540"/>
      <c r="D39" s="1540"/>
      <c r="E39" s="1540"/>
      <c r="F39" s="1540"/>
      <c r="G39" s="1541"/>
      <c r="M39" s="159">
        <f>'4. EAP+Barras'!A46</f>
        <v>0</v>
      </c>
      <c r="N39" s="752" t="str">
        <f>'4. EAP+Barras'!M46</f>
        <v/>
      </c>
      <c r="O39" s="752" t="str">
        <f>'4. EAP+Barras'!N46</f>
        <v/>
      </c>
      <c r="P39" s="159" t="str">
        <f t="shared" si="0"/>
        <v/>
      </c>
      <c r="Q39" s="159"/>
    </row>
    <row r="40" spans="1:17" ht="15" customHeight="1">
      <c r="B40" s="1539"/>
      <c r="C40" s="1540"/>
      <c r="D40" s="1540"/>
      <c r="E40" s="1540"/>
      <c r="F40" s="1540"/>
      <c r="G40" s="1541"/>
      <c r="M40" s="159">
        <f>'4. EAP+Barras'!A47</f>
        <v>0</v>
      </c>
      <c r="N40" s="752" t="str">
        <f>'4. EAP+Barras'!M47</f>
        <v/>
      </c>
      <c r="O40" s="752" t="str">
        <f>'4. EAP+Barras'!N47</f>
        <v/>
      </c>
      <c r="P40" s="159" t="str">
        <f t="shared" si="0"/>
        <v/>
      </c>
      <c r="Q40" s="159"/>
    </row>
    <row r="41" spans="1:17" ht="15" customHeight="1">
      <c r="B41" s="1539"/>
      <c r="C41" s="1540"/>
      <c r="D41" s="1540"/>
      <c r="E41" s="1540"/>
      <c r="F41" s="1540"/>
      <c r="G41" s="1541"/>
      <c r="M41" s="159">
        <f>'4. EAP+Barras'!A48</f>
        <v>0</v>
      </c>
      <c r="N41" s="752" t="str">
        <f>'4. EAP+Barras'!M48</f>
        <v/>
      </c>
      <c r="O41" s="752" t="str">
        <f>'4. EAP+Barras'!N48</f>
        <v/>
      </c>
      <c r="P41" s="159" t="str">
        <f t="shared" si="0"/>
        <v/>
      </c>
      <c r="Q41" s="159"/>
    </row>
    <row r="42" spans="1:17" ht="15" customHeight="1">
      <c r="B42" s="1539"/>
      <c r="C42" s="1540"/>
      <c r="D42" s="1540"/>
      <c r="E42" s="1540"/>
      <c r="F42" s="1540"/>
      <c r="G42" s="1541"/>
      <c r="M42" s="159">
        <f>'4. EAP+Barras'!A49</f>
        <v>0</v>
      </c>
      <c r="N42" s="752" t="str">
        <f>'4. EAP+Barras'!M49</f>
        <v/>
      </c>
      <c r="O42" s="752" t="str">
        <f>'4. EAP+Barras'!N49</f>
        <v/>
      </c>
      <c r="P42" s="159" t="str">
        <f t="shared" si="0"/>
        <v/>
      </c>
      <c r="Q42" s="159"/>
    </row>
    <row r="43" spans="1:17" ht="15" customHeight="1">
      <c r="B43" s="1539"/>
      <c r="C43" s="1540"/>
      <c r="D43" s="1540"/>
      <c r="E43" s="1540"/>
      <c r="F43" s="1540"/>
      <c r="G43" s="1541"/>
      <c r="M43" s="159">
        <f>'4. EAP+Barras'!A50</f>
        <v>0</v>
      </c>
      <c r="N43" s="752" t="str">
        <f>'4. EAP+Barras'!M50</f>
        <v/>
      </c>
      <c r="O43" s="752" t="str">
        <f>'4. EAP+Barras'!N50</f>
        <v/>
      </c>
      <c r="P43" s="159" t="str">
        <f t="shared" si="0"/>
        <v/>
      </c>
      <c r="Q43" s="159"/>
    </row>
    <row r="44" spans="1:17" ht="15" customHeight="1">
      <c r="B44" s="1539"/>
      <c r="C44" s="1540"/>
      <c r="D44" s="1540"/>
      <c r="E44" s="1540"/>
      <c r="F44" s="1540"/>
      <c r="G44" s="1541"/>
      <c r="M44" s="159">
        <f>'4. EAP+Barras'!A51</f>
        <v>0</v>
      </c>
      <c r="N44" s="752" t="str">
        <f>'4. EAP+Barras'!M51</f>
        <v/>
      </c>
      <c r="O44" s="752" t="str">
        <f>'4. EAP+Barras'!N51</f>
        <v/>
      </c>
      <c r="P44" s="159" t="str">
        <f t="shared" si="0"/>
        <v/>
      </c>
      <c r="Q44" s="159"/>
    </row>
    <row r="45" spans="1:17" ht="15" customHeight="1">
      <c r="B45" s="1539"/>
      <c r="C45" s="1540"/>
      <c r="D45" s="1540"/>
      <c r="E45" s="1540"/>
      <c r="F45" s="1540"/>
      <c r="G45" s="1541"/>
      <c r="M45" s="159">
        <f>'4. EAP+Barras'!A52</f>
        <v>0</v>
      </c>
      <c r="N45" s="752" t="str">
        <f>'4. EAP+Barras'!M52</f>
        <v/>
      </c>
      <c r="O45" s="752" t="str">
        <f>'4. EAP+Barras'!N52</f>
        <v/>
      </c>
      <c r="P45" s="159" t="str">
        <f t="shared" si="0"/>
        <v/>
      </c>
    </row>
    <row r="46" spans="1:17" ht="15" customHeight="1">
      <c r="B46" s="1539"/>
      <c r="C46" s="1540"/>
      <c r="D46" s="1540"/>
      <c r="E46" s="1540"/>
      <c r="F46" s="1540"/>
      <c r="G46" s="1541"/>
      <c r="M46" s="159">
        <f>'4. EAP+Barras'!A53</f>
        <v>0</v>
      </c>
      <c r="N46" s="752" t="str">
        <f>'4. EAP+Barras'!M53</f>
        <v/>
      </c>
      <c r="O46" s="752" t="str">
        <f>'4. EAP+Barras'!N53</f>
        <v/>
      </c>
      <c r="P46" s="159" t="str">
        <f t="shared" si="0"/>
        <v/>
      </c>
    </row>
    <row r="47" spans="1:17" ht="15" customHeight="1">
      <c r="B47" s="1539"/>
      <c r="C47" s="1540"/>
      <c r="D47" s="1540"/>
      <c r="E47" s="1540"/>
      <c r="F47" s="1540"/>
      <c r="G47" s="1541"/>
      <c r="M47" s="159">
        <f>'4. EAP+Barras'!A54</f>
        <v>0</v>
      </c>
      <c r="N47" s="752" t="str">
        <f>'4. EAP+Barras'!M54</f>
        <v/>
      </c>
      <c r="O47" s="752" t="str">
        <f>'4. EAP+Barras'!N54</f>
        <v/>
      </c>
      <c r="P47" s="159" t="str">
        <f t="shared" si="0"/>
        <v/>
      </c>
    </row>
    <row r="48" spans="1:17" ht="15" customHeight="1">
      <c r="B48" s="1539"/>
      <c r="C48" s="1540"/>
      <c r="D48" s="1540"/>
      <c r="E48" s="1540"/>
      <c r="F48" s="1540"/>
      <c r="G48" s="1541"/>
      <c r="M48" s="159">
        <f>'4. EAP+Barras'!A55</f>
        <v>0</v>
      </c>
      <c r="N48" s="752" t="str">
        <f>'4. EAP+Barras'!M55</f>
        <v/>
      </c>
      <c r="O48" s="752" t="str">
        <f>'4. EAP+Barras'!N55</f>
        <v/>
      </c>
      <c r="P48" s="159" t="str">
        <f t="shared" si="0"/>
        <v/>
      </c>
    </row>
    <row r="49" spans="2:16" ht="15" customHeight="1">
      <c r="B49" s="1539"/>
      <c r="C49" s="1540"/>
      <c r="D49" s="1540"/>
      <c r="E49" s="1540"/>
      <c r="F49" s="1540"/>
      <c r="G49" s="1541"/>
      <c r="M49" s="159">
        <f>'4. EAP+Barras'!A56</f>
        <v>0</v>
      </c>
      <c r="N49" s="752" t="str">
        <f>'4. EAP+Barras'!M56</f>
        <v/>
      </c>
      <c r="O49" s="752" t="str">
        <f>'4. EAP+Barras'!N56</f>
        <v/>
      </c>
      <c r="P49" s="159" t="str">
        <f t="shared" si="0"/>
        <v/>
      </c>
    </row>
    <row r="50" spans="2:16" ht="15" customHeight="1">
      <c r="B50" s="1539"/>
      <c r="C50" s="1540"/>
      <c r="D50" s="1540"/>
      <c r="E50" s="1540"/>
      <c r="F50" s="1540"/>
      <c r="G50" s="1541"/>
      <c r="M50" s="159">
        <f>'4. EAP+Barras'!A57</f>
        <v>0</v>
      </c>
      <c r="N50" s="752" t="str">
        <f>'4. EAP+Barras'!M57</f>
        <v/>
      </c>
      <c r="O50" s="752" t="str">
        <f>'4. EAP+Barras'!N57</f>
        <v/>
      </c>
      <c r="P50" s="159" t="str">
        <f t="shared" si="0"/>
        <v/>
      </c>
    </row>
    <row r="51" spans="2:16" ht="15" customHeight="1">
      <c r="B51" s="1539"/>
      <c r="C51" s="1540"/>
      <c r="D51" s="1540"/>
      <c r="E51" s="1540"/>
      <c r="F51" s="1540"/>
      <c r="G51" s="1541"/>
      <c r="M51" s="159">
        <f>'4. EAP+Barras'!A58</f>
        <v>0</v>
      </c>
      <c r="N51" s="752" t="str">
        <f>'4. EAP+Barras'!M58</f>
        <v/>
      </c>
      <c r="O51" s="752" t="str">
        <f>'4. EAP+Barras'!N58</f>
        <v/>
      </c>
      <c r="P51" s="159" t="str">
        <f t="shared" si="0"/>
        <v/>
      </c>
    </row>
    <row r="52" spans="2:16" ht="15" customHeight="1">
      <c r="B52" s="1539"/>
      <c r="C52" s="1540"/>
      <c r="D52" s="1540"/>
      <c r="E52" s="1540"/>
      <c r="F52" s="1540"/>
      <c r="G52" s="1541"/>
      <c r="M52" s="159">
        <f>'4. EAP+Barras'!A59</f>
        <v>0</v>
      </c>
      <c r="N52" s="752" t="str">
        <f>'4. EAP+Barras'!M59</f>
        <v/>
      </c>
      <c r="O52" s="752" t="str">
        <f>'4. EAP+Barras'!N59</f>
        <v/>
      </c>
      <c r="P52" s="159" t="str">
        <f t="shared" si="0"/>
        <v/>
      </c>
    </row>
    <row r="53" spans="2:16" ht="15" customHeight="1">
      <c r="B53" s="1539"/>
      <c r="C53" s="1540"/>
      <c r="D53" s="1540"/>
      <c r="E53" s="1540"/>
      <c r="F53" s="1540"/>
      <c r="G53" s="1541"/>
      <c r="M53" s="159">
        <f>'4. EAP+Barras'!A60</f>
        <v>0</v>
      </c>
      <c r="N53" s="752" t="str">
        <f>'4. EAP+Barras'!M60</f>
        <v/>
      </c>
      <c r="O53" s="752" t="str">
        <f>'4. EAP+Barras'!N60</f>
        <v/>
      </c>
      <c r="P53" s="159" t="str">
        <f t="shared" si="0"/>
        <v/>
      </c>
    </row>
    <row r="54" spans="2:16" ht="15" customHeight="1">
      <c r="B54" s="1539"/>
      <c r="C54" s="1540"/>
      <c r="D54" s="1540"/>
      <c r="E54" s="1540"/>
      <c r="F54" s="1540"/>
      <c r="G54" s="1541"/>
      <c r="M54" s="159">
        <f>'4. EAP+Barras'!A61</f>
        <v>0</v>
      </c>
      <c r="N54" s="752" t="str">
        <f>'4. EAP+Barras'!M61</f>
        <v/>
      </c>
      <c r="O54" s="752" t="str">
        <f>'4. EAP+Barras'!N61</f>
        <v/>
      </c>
      <c r="P54" s="159" t="str">
        <f t="shared" si="0"/>
        <v/>
      </c>
    </row>
    <row r="55" spans="2:16" ht="15" customHeight="1">
      <c r="B55" s="1539"/>
      <c r="C55" s="1540"/>
      <c r="D55" s="1540"/>
      <c r="E55" s="1540"/>
      <c r="F55" s="1540"/>
      <c r="G55" s="1541"/>
      <c r="M55" s="159">
        <f>'4. EAP+Barras'!A62</f>
        <v>0</v>
      </c>
      <c r="N55" s="752" t="str">
        <f>'4. EAP+Barras'!M62</f>
        <v/>
      </c>
      <c r="O55" s="752" t="str">
        <f>'4. EAP+Barras'!N62</f>
        <v/>
      </c>
      <c r="P55" s="159" t="str">
        <f t="shared" si="0"/>
        <v/>
      </c>
    </row>
    <row r="56" spans="2:16" ht="15" customHeight="1">
      <c r="B56" s="1539"/>
      <c r="C56" s="1540"/>
      <c r="D56" s="1540"/>
      <c r="E56" s="1540"/>
      <c r="F56" s="1540"/>
      <c r="G56" s="1541"/>
      <c r="M56" s="159">
        <f>'4. EAP+Barras'!A63</f>
        <v>0</v>
      </c>
      <c r="N56" s="752" t="str">
        <f>'4. EAP+Barras'!M63</f>
        <v/>
      </c>
      <c r="O56" s="752" t="str">
        <f>'4. EAP+Barras'!N63</f>
        <v/>
      </c>
      <c r="P56" s="159" t="str">
        <f t="shared" si="0"/>
        <v/>
      </c>
    </row>
    <row r="57" spans="2:16" ht="15" customHeight="1">
      <c r="B57" s="1539"/>
      <c r="C57" s="1540"/>
      <c r="D57" s="1540"/>
      <c r="E57" s="1540"/>
      <c r="F57" s="1540"/>
      <c r="G57" s="1541"/>
      <c r="M57" s="159">
        <f>'4. EAP+Barras'!A64</f>
        <v>0</v>
      </c>
      <c r="N57" s="752" t="str">
        <f>'4. EAP+Barras'!M64</f>
        <v/>
      </c>
      <c r="O57" s="752" t="str">
        <f>'4. EAP+Barras'!N64</f>
        <v/>
      </c>
      <c r="P57" s="159" t="str">
        <f t="shared" si="0"/>
        <v/>
      </c>
    </row>
    <row r="58" spans="2:16" ht="15" customHeight="1">
      <c r="B58" s="1539"/>
      <c r="C58" s="1540"/>
      <c r="D58" s="1540"/>
      <c r="E58" s="1540"/>
      <c r="F58" s="1540"/>
      <c r="G58" s="1541"/>
      <c r="M58" s="159">
        <f>'4. EAP+Barras'!A65</f>
        <v>0</v>
      </c>
      <c r="N58" s="752" t="str">
        <f>'4. EAP+Barras'!M65</f>
        <v/>
      </c>
      <c r="O58" s="752" t="str">
        <f>'4. EAP+Barras'!N65</f>
        <v/>
      </c>
      <c r="P58" s="159" t="str">
        <f t="shared" si="0"/>
        <v/>
      </c>
    </row>
    <row r="59" spans="2:16" ht="15" customHeight="1">
      <c r="B59" s="1539"/>
      <c r="C59" s="1540"/>
      <c r="D59" s="1540"/>
      <c r="E59" s="1540"/>
      <c r="F59" s="1540"/>
      <c r="G59" s="1541"/>
      <c r="M59" s="159">
        <f>'4. EAP+Barras'!A66</f>
        <v>0</v>
      </c>
      <c r="N59" s="752" t="str">
        <f>'4. EAP+Barras'!M66</f>
        <v/>
      </c>
      <c r="O59" s="752" t="str">
        <f>'4. EAP+Barras'!N66</f>
        <v/>
      </c>
      <c r="P59" s="159" t="str">
        <f t="shared" si="0"/>
        <v/>
      </c>
    </row>
    <row r="60" spans="2:16" ht="15" customHeight="1">
      <c r="B60" s="1539"/>
      <c r="C60" s="1540"/>
      <c r="D60" s="1540"/>
      <c r="E60" s="1540"/>
      <c r="F60" s="1540"/>
      <c r="G60" s="1541"/>
      <c r="M60" s="159">
        <f>'4. EAP+Barras'!A67</f>
        <v>0</v>
      </c>
      <c r="N60" s="752" t="str">
        <f>'4. EAP+Barras'!M67</f>
        <v/>
      </c>
      <c r="O60" s="752" t="str">
        <f>'4. EAP+Barras'!N67</f>
        <v/>
      </c>
      <c r="P60" s="159" t="str">
        <f t="shared" si="0"/>
        <v/>
      </c>
    </row>
    <row r="61" spans="2:16" ht="15" customHeight="1">
      <c r="B61" s="1539"/>
      <c r="C61" s="1540"/>
      <c r="D61" s="1540"/>
      <c r="E61" s="1540"/>
      <c r="F61" s="1540"/>
      <c r="G61" s="1541"/>
      <c r="M61" s="159">
        <f>'4. EAP+Barras'!A68</f>
        <v>0</v>
      </c>
      <c r="N61" s="752" t="str">
        <f>'4. EAP+Barras'!M68</f>
        <v/>
      </c>
      <c r="O61" s="752" t="str">
        <f>'4. EAP+Barras'!N68</f>
        <v/>
      </c>
      <c r="P61" s="159" t="str">
        <f t="shared" si="0"/>
        <v/>
      </c>
    </row>
    <row r="62" spans="2:16" ht="15" customHeight="1">
      <c r="B62" s="1539"/>
      <c r="C62" s="1540"/>
      <c r="D62" s="1540"/>
      <c r="E62" s="1540"/>
      <c r="F62" s="1540"/>
      <c r="G62" s="1541"/>
      <c r="M62" s="159">
        <f>'4. EAP+Barras'!A69</f>
        <v>0</v>
      </c>
      <c r="N62" s="752" t="str">
        <f>'4. EAP+Barras'!M69</f>
        <v/>
      </c>
      <c r="O62" s="752" t="str">
        <f>'4. EAP+Barras'!N69</f>
        <v/>
      </c>
      <c r="P62" s="159" t="str">
        <f t="shared" si="0"/>
        <v/>
      </c>
    </row>
    <row r="63" spans="2:16" ht="15" customHeight="1">
      <c r="B63" s="1539"/>
      <c r="C63" s="1540"/>
      <c r="D63" s="1540"/>
      <c r="E63" s="1540"/>
      <c r="F63" s="1540"/>
      <c r="G63" s="1541"/>
      <c r="M63" s="159">
        <f>'4. EAP+Barras'!A70</f>
        <v>0</v>
      </c>
      <c r="N63" s="752" t="str">
        <f>'4. EAP+Barras'!M70</f>
        <v/>
      </c>
      <c r="O63" s="752" t="str">
        <f>'4. EAP+Barras'!N70</f>
        <v/>
      </c>
      <c r="P63" s="159" t="str">
        <f t="shared" si="0"/>
        <v/>
      </c>
    </row>
    <row r="64" spans="2:16" ht="15" customHeight="1">
      <c r="B64" s="1539"/>
      <c r="C64" s="1540"/>
      <c r="D64" s="1540"/>
      <c r="E64" s="1540"/>
      <c r="F64" s="1540"/>
      <c r="G64" s="1541"/>
      <c r="M64" s="159">
        <f>'4. EAP+Barras'!A71</f>
        <v>0</v>
      </c>
      <c r="N64" s="752" t="str">
        <f>'4. EAP+Barras'!M71</f>
        <v/>
      </c>
      <c r="O64" s="752" t="str">
        <f>'4. EAP+Barras'!N71</f>
        <v/>
      </c>
      <c r="P64" s="159" t="str">
        <f t="shared" si="0"/>
        <v/>
      </c>
    </row>
    <row r="65" spans="2:16" ht="15" customHeight="1">
      <c r="B65" s="1539"/>
      <c r="C65" s="1540"/>
      <c r="D65" s="1540"/>
      <c r="E65" s="1540"/>
      <c r="F65" s="1540"/>
      <c r="G65" s="1541"/>
      <c r="M65" s="159">
        <f>'4. EAP+Barras'!A72</f>
        <v>0</v>
      </c>
      <c r="N65" s="752" t="str">
        <f>'4. EAP+Barras'!M72</f>
        <v/>
      </c>
      <c r="O65" s="752" t="str">
        <f>'4. EAP+Barras'!N72</f>
        <v/>
      </c>
      <c r="P65" s="159" t="str">
        <f t="shared" si="0"/>
        <v/>
      </c>
    </row>
    <row r="66" spans="2:16" ht="15" customHeight="1">
      <c r="B66" s="1539"/>
      <c r="C66" s="1540"/>
      <c r="D66" s="1540"/>
      <c r="E66" s="1540"/>
      <c r="F66" s="1540"/>
      <c r="G66" s="1541"/>
      <c r="M66" s="159">
        <f>'4. EAP+Barras'!A73</f>
        <v>0</v>
      </c>
      <c r="N66" s="752" t="str">
        <f>'4. EAP+Barras'!M73</f>
        <v/>
      </c>
      <c r="O66" s="752" t="str">
        <f>'4. EAP+Barras'!N73</f>
        <v/>
      </c>
      <c r="P66" s="159" t="str">
        <f t="shared" si="0"/>
        <v/>
      </c>
    </row>
    <row r="67" spans="2:16" ht="15" customHeight="1" thickBot="1">
      <c r="B67" s="1542"/>
      <c r="C67" s="1543"/>
      <c r="D67" s="1543"/>
      <c r="E67" s="1543"/>
      <c r="F67" s="1543"/>
      <c r="G67" s="1544"/>
      <c r="M67" s="159">
        <f>'4. EAP+Barras'!A74</f>
        <v>0</v>
      </c>
      <c r="N67" s="752" t="str">
        <f>'4. EAP+Barras'!M74</f>
        <v/>
      </c>
      <c r="O67" s="752" t="str">
        <f>'4. EAP+Barras'!N74</f>
        <v/>
      </c>
      <c r="P67" s="159" t="str">
        <f t="shared" si="0"/>
        <v/>
      </c>
    </row>
    <row r="68" spans="2:16" ht="6" customHeight="1">
      <c r="M68" s="159">
        <f>'4. EAP+Barras'!A75</f>
        <v>0</v>
      </c>
      <c r="N68" s="752" t="str">
        <f>'4. EAP+Barras'!M75</f>
        <v/>
      </c>
      <c r="O68" s="752" t="str">
        <f>'4. EAP+Barras'!N75</f>
        <v/>
      </c>
      <c r="P68" s="159" t="str">
        <f t="shared" si="0"/>
        <v/>
      </c>
    </row>
    <row r="69" spans="2:16" ht="4.2" customHeight="1">
      <c r="M69" s="159">
        <f>'4. EAP+Barras'!A76</f>
        <v>0</v>
      </c>
      <c r="N69" s="752" t="str">
        <f>'4. EAP+Barras'!M76</f>
        <v/>
      </c>
      <c r="O69" s="752" t="str">
        <f>'4. EAP+Barras'!N76</f>
        <v/>
      </c>
      <c r="P69" s="159" t="str">
        <f t="shared" si="0"/>
        <v/>
      </c>
    </row>
    <row r="70" spans="2:16" s="95" customFormat="1">
      <c r="M70" s="159">
        <f>'4. EAP+Barras'!A77</f>
        <v>0</v>
      </c>
      <c r="N70" s="752" t="str">
        <f>'4. EAP+Barras'!M77</f>
        <v/>
      </c>
      <c r="O70" s="752" t="str">
        <f>'4. EAP+Barras'!N77</f>
        <v/>
      </c>
      <c r="P70" s="159" t="str">
        <f t="shared" si="0"/>
        <v/>
      </c>
    </row>
    <row r="71" spans="2:16" s="95" customFormat="1">
      <c r="M71" s="159">
        <f>'4. EAP+Barras'!A78</f>
        <v>0</v>
      </c>
      <c r="N71" s="752" t="str">
        <f>'4. EAP+Barras'!M78</f>
        <v/>
      </c>
      <c r="O71" s="752" t="str">
        <f>'4. EAP+Barras'!N78</f>
        <v/>
      </c>
      <c r="P71" s="159" t="str">
        <f t="shared" si="0"/>
        <v/>
      </c>
    </row>
    <row r="72" spans="2:16" s="95" customFormat="1">
      <c r="M72" s="159">
        <f>'4. EAP+Barras'!A79</f>
        <v>0</v>
      </c>
      <c r="N72" s="752" t="str">
        <f>'4. EAP+Barras'!M79</f>
        <v/>
      </c>
      <c r="O72" s="752" t="str">
        <f>'4. EAP+Barras'!N79</f>
        <v/>
      </c>
      <c r="P72" s="159" t="str">
        <f t="shared" si="0"/>
        <v/>
      </c>
    </row>
    <row r="73" spans="2:16" s="95" customFormat="1">
      <c r="M73" s="159">
        <f>'4. EAP+Barras'!A80</f>
        <v>0</v>
      </c>
      <c r="N73" s="752" t="str">
        <f>'4. EAP+Barras'!M80</f>
        <v/>
      </c>
      <c r="O73" s="752" t="str">
        <f>'4. EAP+Barras'!N80</f>
        <v/>
      </c>
      <c r="P73" s="159" t="str">
        <f t="shared" si="0"/>
        <v/>
      </c>
    </row>
    <row r="74" spans="2:16" s="95" customFormat="1">
      <c r="M74" s="159">
        <f>'4. EAP+Barras'!A81</f>
        <v>0</v>
      </c>
      <c r="N74" s="752" t="str">
        <f>'4. EAP+Barras'!M81</f>
        <v/>
      </c>
      <c r="O74" s="752" t="str">
        <f>'4. EAP+Barras'!N81</f>
        <v/>
      </c>
      <c r="P74" s="159" t="str">
        <f t="shared" si="0"/>
        <v/>
      </c>
    </row>
    <row r="75" spans="2:16" s="95" customFormat="1">
      <c r="M75" s="159">
        <f>'4. EAP+Barras'!A82</f>
        <v>0</v>
      </c>
      <c r="N75" s="752" t="str">
        <f>'4. EAP+Barras'!M82</f>
        <v/>
      </c>
      <c r="O75" s="752" t="str">
        <f>'4. EAP+Barras'!N82</f>
        <v/>
      </c>
      <c r="P75" s="159" t="str">
        <f t="shared" si="0"/>
        <v/>
      </c>
    </row>
    <row r="76" spans="2:16" s="95" customFormat="1">
      <c r="M76" s="159">
        <f>'4. EAP+Barras'!A83</f>
        <v>0</v>
      </c>
      <c r="N76" s="752" t="str">
        <f>'4. EAP+Barras'!M83</f>
        <v/>
      </c>
      <c r="O76" s="752" t="str">
        <f>'4. EAP+Barras'!N83</f>
        <v/>
      </c>
      <c r="P76" s="159" t="str">
        <f t="shared" si="0"/>
        <v/>
      </c>
    </row>
    <row r="77" spans="2:16" s="95" customFormat="1">
      <c r="M77" s="159">
        <f>'4. EAP+Barras'!A84</f>
        <v>0</v>
      </c>
      <c r="N77" s="752" t="str">
        <f>'4. EAP+Barras'!M84</f>
        <v/>
      </c>
      <c r="O77" s="752" t="str">
        <f>'4. EAP+Barras'!N84</f>
        <v/>
      </c>
      <c r="P77" s="159" t="str">
        <f t="shared" si="0"/>
        <v/>
      </c>
    </row>
    <row r="78" spans="2:16" s="95" customFormat="1">
      <c r="M78" s="159">
        <f>'4. EAP+Barras'!A85</f>
        <v>0</v>
      </c>
      <c r="N78" s="752" t="str">
        <f>'4. EAP+Barras'!M85</f>
        <v/>
      </c>
      <c r="O78" s="752" t="str">
        <f>'4. EAP+Barras'!N85</f>
        <v/>
      </c>
      <c r="P78" s="159" t="str">
        <f t="shared" si="0"/>
        <v/>
      </c>
    </row>
    <row r="79" spans="2:16" s="95" customFormat="1">
      <c r="M79" s="159">
        <f>'4. EAP+Barras'!A86</f>
        <v>0</v>
      </c>
      <c r="N79" s="752" t="str">
        <f>'4. EAP+Barras'!M86</f>
        <v/>
      </c>
      <c r="O79" s="752" t="str">
        <f>'4. EAP+Barras'!N86</f>
        <v/>
      </c>
      <c r="P79" s="159" t="str">
        <f t="shared" si="0"/>
        <v/>
      </c>
    </row>
    <row r="80" spans="2:16" s="95" customFormat="1">
      <c r="M80" s="159">
        <f>'4. EAP+Barras'!A87</f>
        <v>0</v>
      </c>
      <c r="N80" s="752" t="str">
        <f>'4. EAP+Barras'!M87</f>
        <v/>
      </c>
      <c r="O80" s="752" t="str">
        <f>'4. EAP+Barras'!N87</f>
        <v/>
      </c>
      <c r="P80" s="159" t="str">
        <f t="shared" si="0"/>
        <v/>
      </c>
    </row>
    <row r="81" spans="13:16" s="95" customFormat="1">
      <c r="M81" s="159">
        <f>'4. EAP+Barras'!A88</f>
        <v>0</v>
      </c>
      <c r="N81" s="752" t="str">
        <f>'4. EAP+Barras'!M88</f>
        <v/>
      </c>
      <c r="O81" s="752" t="str">
        <f>'4. EAP+Barras'!N88</f>
        <v/>
      </c>
      <c r="P81" s="159" t="str">
        <f t="shared" si="0"/>
        <v/>
      </c>
    </row>
    <row r="82" spans="13:16" s="95" customFormat="1">
      <c r="M82" s="159">
        <f>'4. EAP+Barras'!A89</f>
        <v>0</v>
      </c>
      <c r="N82" s="752" t="str">
        <f>'4. EAP+Barras'!M89</f>
        <v/>
      </c>
      <c r="O82" s="752" t="str">
        <f>'4. EAP+Barras'!N89</f>
        <v/>
      </c>
      <c r="P82" s="159" t="str">
        <f t="shared" si="0"/>
        <v/>
      </c>
    </row>
    <row r="83" spans="13:16" s="95" customFormat="1">
      <c r="M83" s="159">
        <f>'4. EAP+Barras'!A90</f>
        <v>0</v>
      </c>
      <c r="N83" s="752" t="str">
        <f>'4. EAP+Barras'!M90</f>
        <v/>
      </c>
      <c r="O83" s="752" t="str">
        <f>'4. EAP+Barras'!N90</f>
        <v/>
      </c>
      <c r="P83" s="159" t="str">
        <f t="shared" si="0"/>
        <v/>
      </c>
    </row>
    <row r="84" spans="13:16" s="95" customFormat="1" ht="14.4" customHeight="1">
      <c r="M84" s="159">
        <f>'4. EAP+Barras'!A91</f>
        <v>0</v>
      </c>
      <c r="N84" s="752" t="str">
        <f>'4. EAP+Barras'!M91</f>
        <v/>
      </c>
      <c r="O84" s="752" t="str">
        <f>'4. EAP+Barras'!N91</f>
        <v/>
      </c>
      <c r="P84" s="159" t="str">
        <f t="shared" si="0"/>
        <v/>
      </c>
    </row>
    <row r="85" spans="13:16" s="95" customFormat="1" ht="15" customHeight="1">
      <c r="M85" s="159">
        <f>'4. EAP+Barras'!A92</f>
        <v>0</v>
      </c>
      <c r="N85" s="752" t="str">
        <f>'4. EAP+Barras'!M92</f>
        <v/>
      </c>
      <c r="O85" s="752" t="str">
        <f>'4. EAP+Barras'!N92</f>
        <v/>
      </c>
      <c r="P85" s="159" t="str">
        <f t="shared" ref="P85:P137" si="1">IF(M85=0,"",M85 &amp; " começa em " &amp; TEXT(N85,"dd/mm/aaaa") &amp; " e termina em " &amp; TEXT(O85,"dd/mm/aaaa"))</f>
        <v/>
      </c>
    </row>
    <row r="86" spans="13:16" s="95" customFormat="1">
      <c r="M86" s="159">
        <f>'4. EAP+Barras'!A93</f>
        <v>0</v>
      </c>
      <c r="N86" s="752" t="str">
        <f>'4. EAP+Barras'!M93</f>
        <v/>
      </c>
      <c r="O86" s="752" t="str">
        <f>'4. EAP+Barras'!N93</f>
        <v/>
      </c>
      <c r="P86" s="159" t="str">
        <f t="shared" si="1"/>
        <v/>
      </c>
    </row>
    <row r="87" spans="13:16" s="95" customFormat="1">
      <c r="M87" s="159">
        <f>'4. EAP+Barras'!A94</f>
        <v>0</v>
      </c>
      <c r="N87" s="752" t="str">
        <f>'4. EAP+Barras'!M94</f>
        <v/>
      </c>
      <c r="O87" s="752" t="str">
        <f>'4. EAP+Barras'!N94</f>
        <v/>
      </c>
      <c r="P87" s="159" t="str">
        <f t="shared" si="1"/>
        <v/>
      </c>
    </row>
    <row r="88" spans="13:16" s="95" customFormat="1">
      <c r="M88" s="159">
        <f>'4. EAP+Barras'!A95</f>
        <v>0</v>
      </c>
      <c r="N88" s="752" t="str">
        <f>'4. EAP+Barras'!M95</f>
        <v/>
      </c>
      <c r="O88" s="752" t="str">
        <f>'4. EAP+Barras'!N95</f>
        <v/>
      </c>
      <c r="P88" s="159" t="str">
        <f t="shared" si="1"/>
        <v/>
      </c>
    </row>
    <row r="89" spans="13:16" s="95" customFormat="1">
      <c r="M89" s="159">
        <f>'4. EAP+Barras'!A96</f>
        <v>0</v>
      </c>
      <c r="N89" s="752" t="str">
        <f>'4. EAP+Barras'!M96</f>
        <v/>
      </c>
      <c r="O89" s="752" t="str">
        <f>'4. EAP+Barras'!N96</f>
        <v/>
      </c>
      <c r="P89" s="159" t="str">
        <f t="shared" si="1"/>
        <v/>
      </c>
    </row>
    <row r="90" spans="13:16" s="95" customFormat="1">
      <c r="M90" s="159">
        <f>'4. EAP+Barras'!A97</f>
        <v>0</v>
      </c>
      <c r="N90" s="752" t="str">
        <f>'4. EAP+Barras'!M97</f>
        <v/>
      </c>
      <c r="O90" s="752" t="str">
        <f>'4. EAP+Barras'!N97</f>
        <v/>
      </c>
      <c r="P90" s="159" t="str">
        <f t="shared" si="1"/>
        <v/>
      </c>
    </row>
    <row r="91" spans="13:16" s="95" customFormat="1">
      <c r="M91" s="159">
        <f>'4. EAP+Barras'!A98</f>
        <v>0</v>
      </c>
      <c r="N91" s="752" t="str">
        <f>'4. EAP+Barras'!M98</f>
        <v/>
      </c>
      <c r="O91" s="752" t="str">
        <f>'4. EAP+Barras'!N98</f>
        <v/>
      </c>
      <c r="P91" s="159" t="str">
        <f t="shared" si="1"/>
        <v/>
      </c>
    </row>
    <row r="92" spans="13:16" s="95" customFormat="1">
      <c r="M92" s="159">
        <f>'4. EAP+Barras'!A99</f>
        <v>0</v>
      </c>
      <c r="N92" s="752" t="str">
        <f>'4. EAP+Barras'!M99</f>
        <v/>
      </c>
      <c r="O92" s="752" t="str">
        <f>'4. EAP+Barras'!N99</f>
        <v/>
      </c>
      <c r="P92" s="159" t="str">
        <f t="shared" si="1"/>
        <v/>
      </c>
    </row>
    <row r="93" spans="13:16" s="95" customFormat="1">
      <c r="M93" s="159">
        <f>'4. EAP+Barras'!A100</f>
        <v>0</v>
      </c>
      <c r="N93" s="752" t="str">
        <f>'4. EAP+Barras'!M100</f>
        <v/>
      </c>
      <c r="O93" s="752" t="str">
        <f>'4. EAP+Barras'!N100</f>
        <v/>
      </c>
      <c r="P93" s="159" t="str">
        <f t="shared" si="1"/>
        <v/>
      </c>
    </row>
    <row r="94" spans="13:16" s="95" customFormat="1">
      <c r="M94" s="159">
        <f>'4. EAP+Barras'!A101</f>
        <v>0</v>
      </c>
      <c r="N94" s="752" t="str">
        <f>'4. EAP+Barras'!M101</f>
        <v/>
      </c>
      <c r="O94" s="752" t="str">
        <f>'4. EAP+Barras'!N101</f>
        <v/>
      </c>
      <c r="P94" s="159" t="str">
        <f t="shared" si="1"/>
        <v/>
      </c>
    </row>
    <row r="95" spans="13:16" s="95" customFormat="1">
      <c r="M95" s="159">
        <f>'4. EAP+Barras'!A102</f>
        <v>0</v>
      </c>
      <c r="N95" s="752" t="str">
        <f>'4. EAP+Barras'!M102</f>
        <v/>
      </c>
      <c r="O95" s="752" t="str">
        <f>'4. EAP+Barras'!N102</f>
        <v/>
      </c>
      <c r="P95" s="159" t="str">
        <f t="shared" si="1"/>
        <v/>
      </c>
    </row>
    <row r="96" spans="13:16" s="95" customFormat="1">
      <c r="M96" s="159">
        <f>'4. EAP+Barras'!A103</f>
        <v>0</v>
      </c>
      <c r="N96" s="752" t="str">
        <f>'4. EAP+Barras'!M103</f>
        <v/>
      </c>
      <c r="O96" s="752" t="str">
        <f>'4. EAP+Barras'!N103</f>
        <v/>
      </c>
      <c r="P96" s="159" t="str">
        <f t="shared" si="1"/>
        <v/>
      </c>
    </row>
    <row r="97" spans="13:16" s="95" customFormat="1">
      <c r="M97" s="159">
        <f>'4. EAP+Barras'!A104</f>
        <v>0</v>
      </c>
      <c r="N97" s="752" t="str">
        <f>'4. EAP+Barras'!M104</f>
        <v/>
      </c>
      <c r="O97" s="752" t="str">
        <f>'4. EAP+Barras'!N104</f>
        <v/>
      </c>
      <c r="P97" s="159" t="str">
        <f t="shared" si="1"/>
        <v/>
      </c>
    </row>
    <row r="98" spans="13:16" s="95" customFormat="1">
      <c r="M98" s="159">
        <f>'4. EAP+Barras'!A105</f>
        <v>0</v>
      </c>
      <c r="N98" s="752" t="str">
        <f>'4. EAP+Barras'!M105</f>
        <v/>
      </c>
      <c r="O98" s="752" t="str">
        <f>'4. EAP+Barras'!N105</f>
        <v/>
      </c>
      <c r="P98" s="159" t="str">
        <f t="shared" si="1"/>
        <v/>
      </c>
    </row>
    <row r="99" spans="13:16" s="95" customFormat="1">
      <c r="M99" s="159">
        <f>'4. EAP+Barras'!A106</f>
        <v>0</v>
      </c>
      <c r="N99" s="752" t="str">
        <f>'4. EAP+Barras'!M106</f>
        <v/>
      </c>
      <c r="O99" s="752" t="str">
        <f>'4. EAP+Barras'!N106</f>
        <v/>
      </c>
      <c r="P99" s="159" t="str">
        <f t="shared" si="1"/>
        <v/>
      </c>
    </row>
    <row r="100" spans="13:16" s="95" customFormat="1">
      <c r="M100" s="159">
        <f>'4. EAP+Barras'!A107</f>
        <v>0</v>
      </c>
      <c r="N100" s="752" t="str">
        <f>'4. EAP+Barras'!M107</f>
        <v/>
      </c>
      <c r="O100" s="752" t="str">
        <f>'4. EAP+Barras'!N107</f>
        <v/>
      </c>
      <c r="P100" s="159" t="str">
        <f t="shared" si="1"/>
        <v/>
      </c>
    </row>
    <row r="101" spans="13:16" s="95" customFormat="1">
      <c r="M101" s="159">
        <f>'4. EAP+Barras'!A108</f>
        <v>0</v>
      </c>
      <c r="N101" s="752" t="str">
        <f>'4. EAP+Barras'!M108</f>
        <v/>
      </c>
      <c r="O101" s="752" t="str">
        <f>'4. EAP+Barras'!N108</f>
        <v/>
      </c>
      <c r="P101" s="159" t="str">
        <f t="shared" si="1"/>
        <v/>
      </c>
    </row>
    <row r="102" spans="13:16" s="95" customFormat="1">
      <c r="M102" s="159">
        <f>'4. EAP+Barras'!A109</f>
        <v>0</v>
      </c>
      <c r="N102" s="752" t="str">
        <f>'4. EAP+Barras'!M109</f>
        <v/>
      </c>
      <c r="O102" s="752" t="str">
        <f>'4. EAP+Barras'!N109</f>
        <v/>
      </c>
      <c r="P102" s="159" t="str">
        <f t="shared" si="1"/>
        <v/>
      </c>
    </row>
    <row r="103" spans="13:16" s="95" customFormat="1">
      <c r="M103" s="159">
        <f>'4. EAP+Barras'!A110</f>
        <v>0</v>
      </c>
      <c r="N103" s="752" t="str">
        <f>'4. EAP+Barras'!M110</f>
        <v/>
      </c>
      <c r="O103" s="752" t="str">
        <f>'4. EAP+Barras'!N110</f>
        <v/>
      </c>
      <c r="P103" s="159" t="str">
        <f t="shared" si="1"/>
        <v/>
      </c>
    </row>
    <row r="104" spans="13:16" s="95" customFormat="1">
      <c r="M104" s="159">
        <f>'4. EAP+Barras'!A111</f>
        <v>0</v>
      </c>
      <c r="N104" s="752" t="str">
        <f>'4. EAP+Barras'!M111</f>
        <v/>
      </c>
      <c r="O104" s="752" t="str">
        <f>'4. EAP+Barras'!N111</f>
        <v/>
      </c>
      <c r="P104" s="159" t="str">
        <f t="shared" si="1"/>
        <v/>
      </c>
    </row>
    <row r="105" spans="13:16" s="95" customFormat="1">
      <c r="M105" s="159">
        <f>'4. EAP+Barras'!A112</f>
        <v>0</v>
      </c>
      <c r="N105" s="752" t="str">
        <f>'4. EAP+Barras'!M112</f>
        <v/>
      </c>
      <c r="O105" s="752" t="str">
        <f>'4. EAP+Barras'!N112</f>
        <v/>
      </c>
      <c r="P105" s="159" t="str">
        <f t="shared" si="1"/>
        <v/>
      </c>
    </row>
    <row r="106" spans="13:16" s="95" customFormat="1">
      <c r="M106" s="159">
        <f>'4. EAP+Barras'!A113</f>
        <v>0</v>
      </c>
      <c r="N106" s="752" t="str">
        <f>'4. EAP+Barras'!M113</f>
        <v/>
      </c>
      <c r="O106" s="752" t="str">
        <f>'4. EAP+Barras'!N113</f>
        <v/>
      </c>
      <c r="P106" s="159" t="str">
        <f t="shared" si="1"/>
        <v/>
      </c>
    </row>
    <row r="107" spans="13:16" s="95" customFormat="1">
      <c r="M107" s="159">
        <f>'4. EAP+Barras'!A114</f>
        <v>0</v>
      </c>
      <c r="N107" s="752" t="str">
        <f>'4. EAP+Barras'!M114</f>
        <v/>
      </c>
      <c r="O107" s="752" t="str">
        <f>'4. EAP+Barras'!N114</f>
        <v/>
      </c>
      <c r="P107" s="159" t="str">
        <f t="shared" si="1"/>
        <v/>
      </c>
    </row>
    <row r="108" spans="13:16" s="95" customFormat="1">
      <c r="M108" s="159">
        <f>'4. EAP+Barras'!A115</f>
        <v>0</v>
      </c>
      <c r="N108" s="752" t="str">
        <f>'4. EAP+Barras'!M115</f>
        <v/>
      </c>
      <c r="O108" s="752" t="str">
        <f>'4. EAP+Barras'!N115</f>
        <v/>
      </c>
      <c r="P108" s="159" t="str">
        <f t="shared" si="1"/>
        <v/>
      </c>
    </row>
    <row r="109" spans="13:16" s="95" customFormat="1">
      <c r="M109" s="159">
        <f>'4. EAP+Barras'!A116</f>
        <v>0</v>
      </c>
      <c r="N109" s="752" t="str">
        <f>'4. EAP+Barras'!M116</f>
        <v/>
      </c>
      <c r="O109" s="752" t="str">
        <f>'4. EAP+Barras'!N116</f>
        <v/>
      </c>
      <c r="P109" s="159" t="str">
        <f t="shared" si="1"/>
        <v/>
      </c>
    </row>
    <row r="110" spans="13:16" s="95" customFormat="1">
      <c r="M110" s="159">
        <f>'4. EAP+Barras'!A117</f>
        <v>0</v>
      </c>
      <c r="N110" s="752" t="str">
        <f>'4. EAP+Barras'!M117</f>
        <v/>
      </c>
      <c r="O110" s="752" t="str">
        <f>'4. EAP+Barras'!N117</f>
        <v/>
      </c>
      <c r="P110" s="159" t="str">
        <f t="shared" si="1"/>
        <v/>
      </c>
    </row>
    <row r="111" spans="13:16" s="95" customFormat="1">
      <c r="M111" s="159">
        <f>'4. EAP+Barras'!A118</f>
        <v>0</v>
      </c>
      <c r="N111" s="752" t="str">
        <f>'4. EAP+Barras'!M118</f>
        <v/>
      </c>
      <c r="O111" s="752" t="str">
        <f>'4. EAP+Barras'!N118</f>
        <v/>
      </c>
      <c r="P111" s="159" t="str">
        <f t="shared" si="1"/>
        <v/>
      </c>
    </row>
    <row r="112" spans="13:16" s="95" customFormat="1">
      <c r="M112" s="159">
        <f>'4. EAP+Barras'!A119</f>
        <v>0</v>
      </c>
      <c r="N112" s="752" t="str">
        <f>'4. EAP+Barras'!M119</f>
        <v/>
      </c>
      <c r="O112" s="752" t="str">
        <f>'4. EAP+Barras'!N119</f>
        <v/>
      </c>
      <c r="P112" s="159" t="str">
        <f t="shared" si="1"/>
        <v/>
      </c>
    </row>
    <row r="113" spans="13:16" s="95" customFormat="1">
      <c r="M113" s="159">
        <f>'4. EAP+Barras'!A120</f>
        <v>0</v>
      </c>
      <c r="N113" s="752" t="str">
        <f>'4. EAP+Barras'!M120</f>
        <v/>
      </c>
      <c r="O113" s="752" t="str">
        <f>'4. EAP+Barras'!N120</f>
        <v/>
      </c>
      <c r="P113" s="159" t="str">
        <f t="shared" si="1"/>
        <v/>
      </c>
    </row>
    <row r="114" spans="13:16" s="95" customFormat="1">
      <c r="M114" s="159">
        <f>'4. EAP+Barras'!A121</f>
        <v>0</v>
      </c>
      <c r="N114" s="752" t="str">
        <f>'4. EAP+Barras'!M121</f>
        <v/>
      </c>
      <c r="O114" s="752" t="str">
        <f>'4. EAP+Barras'!N121</f>
        <v/>
      </c>
      <c r="P114" s="159" t="str">
        <f t="shared" si="1"/>
        <v/>
      </c>
    </row>
    <row r="115" spans="13:16" s="95" customFormat="1">
      <c r="M115" s="159">
        <f>'4. EAP+Barras'!A122</f>
        <v>0</v>
      </c>
      <c r="N115" s="752" t="str">
        <f>'4. EAP+Barras'!M122</f>
        <v/>
      </c>
      <c r="O115" s="752" t="str">
        <f>'4. EAP+Barras'!N122</f>
        <v/>
      </c>
      <c r="P115" s="159" t="str">
        <f t="shared" si="1"/>
        <v/>
      </c>
    </row>
    <row r="116" spans="13:16" s="95" customFormat="1">
      <c r="M116" s="159">
        <f>'4. EAP+Barras'!A123</f>
        <v>0</v>
      </c>
      <c r="N116" s="752" t="str">
        <f>'4. EAP+Barras'!M123</f>
        <v/>
      </c>
      <c r="O116" s="752" t="str">
        <f>'4. EAP+Barras'!N123</f>
        <v/>
      </c>
      <c r="P116" s="159" t="str">
        <f t="shared" si="1"/>
        <v/>
      </c>
    </row>
    <row r="117" spans="13:16" s="95" customFormat="1">
      <c r="M117" s="159">
        <f>'4. EAP+Barras'!A124</f>
        <v>0</v>
      </c>
      <c r="N117" s="752" t="str">
        <f>'4. EAP+Barras'!M124</f>
        <v/>
      </c>
      <c r="O117" s="752" t="str">
        <f>'4. EAP+Barras'!N124</f>
        <v/>
      </c>
      <c r="P117" s="159" t="str">
        <f t="shared" si="1"/>
        <v/>
      </c>
    </row>
    <row r="118" spans="13:16" s="95" customFormat="1">
      <c r="M118" s="159">
        <f>'4. EAP+Barras'!A125</f>
        <v>0</v>
      </c>
      <c r="N118" s="752" t="str">
        <f>'4. EAP+Barras'!M125</f>
        <v/>
      </c>
      <c r="O118" s="752" t="str">
        <f>'4. EAP+Barras'!N125</f>
        <v/>
      </c>
      <c r="P118" s="159" t="str">
        <f t="shared" si="1"/>
        <v/>
      </c>
    </row>
    <row r="119" spans="13:16" s="95" customFormat="1">
      <c r="M119" s="159">
        <f>'4. EAP+Barras'!A126</f>
        <v>0</v>
      </c>
      <c r="N119" s="752" t="str">
        <f>'4. EAP+Barras'!M126</f>
        <v/>
      </c>
      <c r="O119" s="752" t="str">
        <f>'4. EAP+Barras'!N126</f>
        <v/>
      </c>
      <c r="P119" s="159" t="str">
        <f t="shared" si="1"/>
        <v/>
      </c>
    </row>
    <row r="120" spans="13:16" s="95" customFormat="1">
      <c r="M120" s="159">
        <f>'4. EAP+Barras'!A127</f>
        <v>0</v>
      </c>
      <c r="N120" s="752" t="str">
        <f>'4. EAP+Barras'!M127</f>
        <v/>
      </c>
      <c r="O120" s="752" t="str">
        <f>'4. EAP+Barras'!N127</f>
        <v/>
      </c>
      <c r="P120" s="159" t="str">
        <f t="shared" si="1"/>
        <v/>
      </c>
    </row>
    <row r="121" spans="13:16" s="95" customFormat="1">
      <c r="M121" s="159">
        <f>'4. EAP+Barras'!A128</f>
        <v>0</v>
      </c>
      <c r="N121" s="752" t="str">
        <f>'4. EAP+Barras'!M128</f>
        <v/>
      </c>
      <c r="O121" s="752" t="str">
        <f>'4. EAP+Barras'!N128</f>
        <v/>
      </c>
      <c r="P121" s="159" t="str">
        <f t="shared" si="1"/>
        <v/>
      </c>
    </row>
    <row r="122" spans="13:16" s="95" customFormat="1">
      <c r="M122" s="159">
        <f>'4. EAP+Barras'!A129</f>
        <v>0</v>
      </c>
      <c r="N122" s="752" t="str">
        <f>'4. EAP+Barras'!M129</f>
        <v/>
      </c>
      <c r="O122" s="752" t="str">
        <f>'4. EAP+Barras'!N129</f>
        <v/>
      </c>
      <c r="P122" s="159" t="str">
        <f t="shared" si="1"/>
        <v/>
      </c>
    </row>
    <row r="123" spans="13:16" s="95" customFormat="1">
      <c r="M123" s="159">
        <f>'4. EAP+Barras'!A130</f>
        <v>0</v>
      </c>
      <c r="N123" s="752" t="str">
        <f>'4. EAP+Barras'!M130</f>
        <v/>
      </c>
      <c r="O123" s="752" t="str">
        <f>'4. EAP+Barras'!N130</f>
        <v/>
      </c>
      <c r="P123" s="159" t="str">
        <f t="shared" si="1"/>
        <v/>
      </c>
    </row>
    <row r="124" spans="13:16" s="95" customFormat="1">
      <c r="M124" s="159">
        <f>'4. EAP+Barras'!A131</f>
        <v>0</v>
      </c>
      <c r="N124" s="752" t="str">
        <f>'4. EAP+Barras'!M131</f>
        <v/>
      </c>
      <c r="O124" s="752" t="str">
        <f>'4. EAP+Barras'!N131</f>
        <v/>
      </c>
      <c r="P124" s="159" t="str">
        <f t="shared" si="1"/>
        <v/>
      </c>
    </row>
    <row r="125" spans="13:16" s="95" customFormat="1">
      <c r="M125" s="159">
        <f>'4. EAP+Barras'!A132</f>
        <v>0</v>
      </c>
      <c r="N125" s="752" t="str">
        <f>'4. EAP+Barras'!M132</f>
        <v/>
      </c>
      <c r="O125" s="752" t="str">
        <f>'4. EAP+Barras'!N132</f>
        <v/>
      </c>
      <c r="P125" s="159" t="str">
        <f t="shared" si="1"/>
        <v/>
      </c>
    </row>
    <row r="126" spans="13:16" s="95" customFormat="1">
      <c r="M126" s="159">
        <f>'4. EAP+Barras'!A133</f>
        <v>0</v>
      </c>
      <c r="N126" s="752" t="str">
        <f>'4. EAP+Barras'!M133</f>
        <v/>
      </c>
      <c r="O126" s="752" t="str">
        <f>'4. EAP+Barras'!N133</f>
        <v/>
      </c>
      <c r="P126" s="159" t="str">
        <f t="shared" si="1"/>
        <v/>
      </c>
    </row>
    <row r="127" spans="13:16" s="95" customFormat="1">
      <c r="M127" s="159">
        <f>'4. EAP+Barras'!A134</f>
        <v>0</v>
      </c>
      <c r="N127" s="752" t="str">
        <f>'4. EAP+Barras'!M134</f>
        <v/>
      </c>
      <c r="O127" s="752" t="str">
        <f>'4. EAP+Barras'!N134</f>
        <v/>
      </c>
      <c r="P127" s="159" t="str">
        <f t="shared" si="1"/>
        <v/>
      </c>
    </row>
    <row r="128" spans="13:16" s="95" customFormat="1">
      <c r="M128" s="159">
        <f>'4. EAP+Barras'!A135</f>
        <v>0</v>
      </c>
      <c r="N128" s="752" t="str">
        <f>'4. EAP+Barras'!M135</f>
        <v/>
      </c>
      <c r="O128" s="752" t="str">
        <f>'4. EAP+Barras'!N135</f>
        <v/>
      </c>
      <c r="P128" s="159" t="str">
        <f t="shared" si="1"/>
        <v/>
      </c>
    </row>
    <row r="129" spans="13:16" s="95" customFormat="1">
      <c r="M129" s="159">
        <f>'4. EAP+Barras'!A136</f>
        <v>0</v>
      </c>
      <c r="N129" s="752" t="str">
        <f>'4. EAP+Barras'!M136</f>
        <v/>
      </c>
      <c r="O129" s="752" t="str">
        <f>'4. EAP+Barras'!N136</f>
        <v/>
      </c>
      <c r="P129" s="159" t="str">
        <f t="shared" si="1"/>
        <v/>
      </c>
    </row>
    <row r="130" spans="13:16" s="95" customFormat="1">
      <c r="M130" s="159">
        <f>'4. EAP+Barras'!A137</f>
        <v>0</v>
      </c>
      <c r="N130" s="752" t="str">
        <f>'4. EAP+Barras'!M137</f>
        <v/>
      </c>
      <c r="O130" s="752" t="str">
        <f>'4. EAP+Barras'!N137</f>
        <v/>
      </c>
      <c r="P130" s="159" t="str">
        <f t="shared" si="1"/>
        <v/>
      </c>
    </row>
    <row r="131" spans="13:16" s="95" customFormat="1">
      <c r="M131" s="159">
        <f>'4. EAP+Barras'!A138</f>
        <v>0</v>
      </c>
      <c r="N131" s="752" t="str">
        <f>'4. EAP+Barras'!M138</f>
        <v/>
      </c>
      <c r="O131" s="752" t="str">
        <f>'4. EAP+Barras'!N138</f>
        <v/>
      </c>
      <c r="P131" s="159" t="str">
        <f t="shared" si="1"/>
        <v/>
      </c>
    </row>
    <row r="132" spans="13:16" s="95" customFormat="1">
      <c r="M132" s="159">
        <f>'4. EAP+Barras'!A139</f>
        <v>0</v>
      </c>
      <c r="N132" s="752" t="str">
        <f>'4. EAP+Barras'!M139</f>
        <v/>
      </c>
      <c r="O132" s="752" t="str">
        <f>'4. EAP+Barras'!N139</f>
        <v/>
      </c>
      <c r="P132" s="159" t="str">
        <f t="shared" si="1"/>
        <v/>
      </c>
    </row>
    <row r="133" spans="13:16" s="95" customFormat="1">
      <c r="M133" s="159">
        <f>'4. EAP+Barras'!A140</f>
        <v>0</v>
      </c>
      <c r="N133" s="752" t="str">
        <f>'4. EAP+Barras'!M140</f>
        <v/>
      </c>
      <c r="O133" s="752" t="str">
        <f>'4. EAP+Barras'!N140</f>
        <v/>
      </c>
      <c r="P133" s="159" t="str">
        <f t="shared" si="1"/>
        <v/>
      </c>
    </row>
    <row r="134" spans="13:16" s="95" customFormat="1">
      <c r="M134" s="159">
        <f>'4. EAP+Barras'!A141</f>
        <v>0</v>
      </c>
      <c r="N134" s="752" t="str">
        <f>'4. EAP+Barras'!M141</f>
        <v/>
      </c>
      <c r="O134" s="752" t="str">
        <f>'4. EAP+Barras'!N141</f>
        <v/>
      </c>
      <c r="P134" s="159" t="str">
        <f t="shared" si="1"/>
        <v/>
      </c>
    </row>
    <row r="135" spans="13:16" s="95" customFormat="1">
      <c r="M135" s="159">
        <f>'4. EAP+Barras'!A142</f>
        <v>0</v>
      </c>
      <c r="N135" s="752" t="str">
        <f>'4. EAP+Barras'!M142</f>
        <v/>
      </c>
      <c r="O135" s="752" t="str">
        <f>'4. EAP+Barras'!N142</f>
        <v/>
      </c>
      <c r="P135" s="159" t="str">
        <f t="shared" si="1"/>
        <v/>
      </c>
    </row>
    <row r="136" spans="13:16" s="95" customFormat="1">
      <c r="M136" s="159">
        <f>'4. EAP+Barras'!A143</f>
        <v>0</v>
      </c>
      <c r="N136" s="752" t="str">
        <f>'4. EAP+Barras'!M143</f>
        <v/>
      </c>
      <c r="O136" s="752" t="str">
        <f>'4. EAP+Barras'!N143</f>
        <v/>
      </c>
      <c r="P136" s="159" t="str">
        <f t="shared" si="1"/>
        <v/>
      </c>
    </row>
    <row r="137" spans="13:16" s="95" customFormat="1">
      <c r="M137" s="159">
        <f>'4. EAP+Barras'!A144</f>
        <v>0</v>
      </c>
      <c r="N137" s="752" t="str">
        <f>'4. EAP+Barras'!M144</f>
        <v/>
      </c>
      <c r="O137" s="752" t="str">
        <f>'4. EAP+Barras'!N144</f>
        <v/>
      </c>
      <c r="P137" s="159" t="str">
        <f t="shared" si="1"/>
        <v/>
      </c>
    </row>
    <row r="138" spans="13:16" s="95" customFormat="1">
      <c r="M138" s="159">
        <f>'4. EAP+Barras'!A145</f>
        <v>1</v>
      </c>
      <c r="N138" s="752" t="str">
        <f>'4. EAP+Barras'!M145</f>
        <v>?</v>
      </c>
      <c r="O138" s="752" t="e">
        <f>'4. EAP+Barras'!N145</f>
        <v>#VALUE!</v>
      </c>
    </row>
    <row r="139" spans="13:16" s="95" customFormat="1">
      <c r="M139" s="159"/>
    </row>
    <row r="140" spans="13:16" s="95" customFormat="1">
      <c r="M140" s="159"/>
    </row>
    <row r="141" spans="13:16" s="95" customFormat="1">
      <c r="M141" s="159"/>
    </row>
    <row r="142" spans="13:16" s="95" customFormat="1">
      <c r="M142" s="159"/>
    </row>
    <row r="143" spans="13:16" s="95" customFormat="1">
      <c r="M143" s="159"/>
    </row>
    <row r="144" spans="13:16" s="95" customFormat="1">
      <c r="M144" s="159"/>
    </row>
    <row r="145" spans="13:13" s="95" customFormat="1">
      <c r="M145" s="159"/>
    </row>
    <row r="146" spans="13:13" s="95" customFormat="1">
      <c r="M146" s="159"/>
    </row>
    <row r="147" spans="13:13" s="95" customFormat="1">
      <c r="M147" s="159"/>
    </row>
    <row r="148" spans="13:13" s="95" customFormat="1">
      <c r="M148" s="159"/>
    </row>
    <row r="149" spans="13:13" s="95" customFormat="1">
      <c r="M149" s="159"/>
    </row>
    <row r="150" spans="13:13" s="95" customFormat="1">
      <c r="M150" s="159"/>
    </row>
    <row r="151" spans="13:13" s="95" customFormat="1">
      <c r="M151" s="159"/>
    </row>
    <row r="152" spans="13:13" s="95" customFormat="1">
      <c r="M152" s="159"/>
    </row>
    <row r="153" spans="13:13" s="95" customFormat="1">
      <c r="M153" s="159"/>
    </row>
    <row r="154" spans="13:13" s="95" customFormat="1">
      <c r="M154" s="159"/>
    </row>
    <row r="155" spans="13:13" s="95" customFormat="1">
      <c r="M155" s="159"/>
    </row>
    <row r="156" spans="13:13" s="95" customFormat="1">
      <c r="M156" s="159"/>
    </row>
    <row r="157" spans="13:13" s="95" customFormat="1">
      <c r="M157" s="159"/>
    </row>
    <row r="158" spans="13:13" s="95" customFormat="1">
      <c r="M158" s="159"/>
    </row>
    <row r="159" spans="13:13" s="95" customFormat="1">
      <c r="M159" s="159"/>
    </row>
    <row r="160" spans="13:13" s="95" customFormat="1">
      <c r="M160" s="159"/>
    </row>
    <row r="161" spans="13:13" s="95" customFormat="1">
      <c r="M161" s="159"/>
    </row>
    <row r="162" spans="13:13" s="95" customFormat="1">
      <c r="M162" s="159"/>
    </row>
    <row r="163" spans="13:13" s="95" customFormat="1">
      <c r="M163" s="159"/>
    </row>
    <row r="164" spans="13:13" s="95" customFormat="1">
      <c r="M164" s="159"/>
    </row>
    <row r="165" spans="13:13" s="95" customFormat="1">
      <c r="M165" s="159"/>
    </row>
    <row r="166" spans="13:13" s="95" customFormat="1">
      <c r="M166" s="159"/>
    </row>
    <row r="167" spans="13:13" s="95" customFormat="1">
      <c r="M167" s="159"/>
    </row>
    <row r="168" spans="13:13" s="95" customFormat="1">
      <c r="M168" s="159"/>
    </row>
    <row r="169" spans="13:13" s="95" customFormat="1">
      <c r="M169" s="159"/>
    </row>
    <row r="170" spans="13:13" s="95" customFormat="1">
      <c r="M170" s="159"/>
    </row>
    <row r="171" spans="13:13" s="95" customFormat="1">
      <c r="M171" s="159"/>
    </row>
    <row r="172" spans="13:13" s="95" customFormat="1">
      <c r="M172" s="159"/>
    </row>
    <row r="173" spans="13:13" s="95" customFormat="1">
      <c r="M173" s="159"/>
    </row>
    <row r="174" spans="13:13" s="95" customFormat="1">
      <c r="M174" s="159"/>
    </row>
    <row r="175" spans="13:13" s="95" customFormat="1">
      <c r="M175" s="159"/>
    </row>
    <row r="176" spans="13:13" s="95" customFormat="1">
      <c r="M176" s="159"/>
    </row>
    <row r="177" spans="13:13" s="95" customFormat="1">
      <c r="M177" s="159"/>
    </row>
    <row r="178" spans="13:13" s="95" customFormat="1">
      <c r="M178" s="159"/>
    </row>
    <row r="179" spans="13:13" s="95" customFormat="1">
      <c r="M179" s="159"/>
    </row>
    <row r="180" spans="13:13" s="95" customFormat="1">
      <c r="M180" s="159"/>
    </row>
    <row r="181" spans="13:13" s="95" customFormat="1">
      <c r="M181" s="159"/>
    </row>
    <row r="182" spans="13:13" s="95" customFormat="1">
      <c r="M182" s="159"/>
    </row>
    <row r="183" spans="13:13" s="95" customFormat="1">
      <c r="M183" s="159"/>
    </row>
    <row r="184" spans="13:13" s="95" customFormat="1">
      <c r="M184" s="159"/>
    </row>
    <row r="185" spans="13:13" s="95" customFormat="1">
      <c r="M185" s="159"/>
    </row>
    <row r="186" spans="13:13" s="95" customFormat="1">
      <c r="M186" s="159"/>
    </row>
    <row r="187" spans="13:13" s="95" customFormat="1">
      <c r="M187" s="159"/>
    </row>
    <row r="188" spans="13:13" s="95" customFormat="1">
      <c r="M188" s="159"/>
    </row>
    <row r="189" spans="13:13" s="95" customFormat="1">
      <c r="M189" s="159"/>
    </row>
    <row r="190" spans="13:13" s="95" customFormat="1">
      <c r="M190" s="159"/>
    </row>
    <row r="191" spans="13:13" s="95" customFormat="1">
      <c r="M191" s="159"/>
    </row>
    <row r="192" spans="13:13" s="95" customFormat="1">
      <c r="M192" s="159"/>
    </row>
    <row r="193" spans="13:13" s="95" customFormat="1">
      <c r="M193" s="159"/>
    </row>
    <row r="194" spans="13:13" s="95" customFormat="1">
      <c r="M194" s="159"/>
    </row>
    <row r="195" spans="13:13" s="95" customFormat="1">
      <c r="M195" s="159"/>
    </row>
    <row r="196" spans="13:13" s="95" customFormat="1">
      <c r="M196" s="159"/>
    </row>
    <row r="197" spans="13:13" s="95" customFormat="1">
      <c r="M197" s="159"/>
    </row>
    <row r="198" spans="13:13" s="95" customFormat="1">
      <c r="M198" s="159"/>
    </row>
    <row r="199" spans="13:13" s="95" customFormat="1">
      <c r="M199" s="159"/>
    </row>
    <row r="200" spans="13:13" s="95" customFormat="1">
      <c r="M200" s="159"/>
    </row>
    <row r="201" spans="13:13" s="95" customFormat="1">
      <c r="M201" s="159"/>
    </row>
    <row r="202" spans="13:13" s="95" customFormat="1">
      <c r="M202" s="159"/>
    </row>
    <row r="203" spans="13:13" s="95" customFormat="1">
      <c r="M203" s="159"/>
    </row>
    <row r="204" spans="13:13" s="95" customFormat="1">
      <c r="M204" s="159"/>
    </row>
    <row r="205" spans="13:13" s="95" customFormat="1">
      <c r="M205" s="159"/>
    </row>
    <row r="206" spans="13:13" s="95" customFormat="1">
      <c r="M206" s="159"/>
    </row>
    <row r="207" spans="13:13" s="95" customFormat="1">
      <c r="M207" s="159"/>
    </row>
    <row r="208" spans="13:13" s="95" customFormat="1">
      <c r="M208" s="159"/>
    </row>
    <row r="209" spans="13:13" s="95" customFormat="1">
      <c r="M209" s="159"/>
    </row>
    <row r="210" spans="13:13" s="95" customFormat="1">
      <c r="M210" s="159"/>
    </row>
    <row r="211" spans="13:13" s="95" customFormat="1">
      <c r="M211" s="159"/>
    </row>
    <row r="212" spans="13:13" s="95" customFormat="1">
      <c r="M212" s="159"/>
    </row>
    <row r="213" spans="13:13" s="95" customFormat="1">
      <c r="M213" s="159"/>
    </row>
    <row r="214" spans="13:13" s="95" customFormat="1">
      <c r="M214" s="159"/>
    </row>
    <row r="215" spans="13:13" s="95" customFormat="1">
      <c r="M215" s="159"/>
    </row>
    <row r="216" spans="13:13" s="95" customFormat="1">
      <c r="M216" s="159"/>
    </row>
    <row r="217" spans="13:13" s="95" customFormat="1">
      <c r="M217" s="159"/>
    </row>
    <row r="218" spans="13:13" s="95" customFormat="1">
      <c r="M218" s="159"/>
    </row>
    <row r="219" spans="13:13" s="95" customFormat="1">
      <c r="M219" s="159"/>
    </row>
    <row r="220" spans="13:13" s="95" customFormat="1">
      <c r="M220" s="159"/>
    </row>
    <row r="221" spans="13:13" s="95" customFormat="1">
      <c r="M221" s="159"/>
    </row>
    <row r="222" spans="13:13" s="95" customFormat="1">
      <c r="M222" s="159"/>
    </row>
    <row r="223" spans="13:13" s="95" customFormat="1">
      <c r="M223" s="159"/>
    </row>
    <row r="224" spans="13:13" s="95" customFormat="1">
      <c r="M224" s="159"/>
    </row>
    <row r="225" spans="13:13" s="95" customFormat="1">
      <c r="M225" s="159"/>
    </row>
    <row r="226" spans="13:13" s="95" customFormat="1">
      <c r="M226" s="159"/>
    </row>
    <row r="227" spans="13:13" s="95" customFormat="1">
      <c r="M227" s="159"/>
    </row>
    <row r="228" spans="13:13" s="95" customFormat="1">
      <c r="M228" s="159"/>
    </row>
    <row r="229" spans="13:13" s="95" customFormat="1">
      <c r="M229" s="159"/>
    </row>
    <row r="230" spans="13:13" s="95" customFormat="1">
      <c r="M230" s="159"/>
    </row>
    <row r="231" spans="13:13" s="95" customFormat="1">
      <c r="M231" s="159"/>
    </row>
    <row r="232" spans="13:13" s="95" customFormat="1">
      <c r="M232" s="159"/>
    </row>
    <row r="233" spans="13:13" s="95" customFormat="1">
      <c r="M233" s="159"/>
    </row>
    <row r="234" spans="13:13" s="95" customFormat="1">
      <c r="M234" s="159"/>
    </row>
    <row r="235" spans="13:13" s="95" customFormat="1">
      <c r="M235" s="159"/>
    </row>
    <row r="236" spans="13:13" s="95" customFormat="1">
      <c r="M236" s="159"/>
    </row>
    <row r="237" spans="13:13" s="95" customFormat="1">
      <c r="M237" s="159"/>
    </row>
    <row r="238" spans="13:13" s="95" customFormat="1">
      <c r="M238" s="159"/>
    </row>
    <row r="239" spans="13:13" s="95" customFormat="1">
      <c r="M239" s="159"/>
    </row>
    <row r="240" spans="13:13" s="95" customFormat="1">
      <c r="M240" s="159"/>
    </row>
    <row r="241" spans="13:13" s="95" customFormat="1">
      <c r="M241" s="159"/>
    </row>
    <row r="242" spans="13:13" s="95" customFormat="1">
      <c r="M242" s="159"/>
    </row>
    <row r="243" spans="13:13" s="95" customFormat="1">
      <c r="M243" s="159"/>
    </row>
    <row r="244" spans="13:13" s="95" customFormat="1">
      <c r="M244" s="159"/>
    </row>
    <row r="245" spans="13:13" s="95" customFormat="1">
      <c r="M245" s="159"/>
    </row>
    <row r="246" spans="13:13" s="95" customFormat="1">
      <c r="M246" s="159"/>
    </row>
    <row r="247" spans="13:13" s="95" customFormat="1">
      <c r="M247" s="159"/>
    </row>
    <row r="248" spans="13:13" s="95" customFormat="1">
      <c r="M248" s="159"/>
    </row>
    <row r="249" spans="13:13" s="95" customFormat="1">
      <c r="M249" s="159"/>
    </row>
    <row r="250" spans="13:13" s="95" customFormat="1">
      <c r="M250" s="159"/>
    </row>
    <row r="251" spans="13:13" s="95" customFormat="1">
      <c r="M251" s="159"/>
    </row>
    <row r="252" spans="13:13" s="95" customFormat="1">
      <c r="M252" s="159"/>
    </row>
    <row r="253" spans="13:13" s="95" customFormat="1">
      <c r="M253" s="159"/>
    </row>
    <row r="254" spans="13:13" s="95" customFormat="1">
      <c r="M254" s="159"/>
    </row>
    <row r="255" spans="13:13" s="95" customFormat="1">
      <c r="M255" s="159"/>
    </row>
    <row r="256" spans="13:13" s="95" customFormat="1">
      <c r="M256" s="159"/>
    </row>
    <row r="257" spans="13:13" s="95" customFormat="1">
      <c r="M257" s="159"/>
    </row>
    <row r="258" spans="13:13" s="95" customFormat="1">
      <c r="M258" s="159"/>
    </row>
    <row r="259" spans="13:13" s="95" customFormat="1">
      <c r="M259" s="159"/>
    </row>
    <row r="260" spans="13:13" s="95" customFormat="1">
      <c r="M260" s="159"/>
    </row>
    <row r="261" spans="13:13" s="95" customFormat="1">
      <c r="M261" s="159"/>
    </row>
    <row r="262" spans="13:13" s="95" customFormat="1">
      <c r="M262" s="159"/>
    </row>
    <row r="263" spans="13:13" s="95" customFormat="1">
      <c r="M263" s="159"/>
    </row>
    <row r="264" spans="13:13" s="95" customFormat="1">
      <c r="M264" s="159"/>
    </row>
    <row r="265" spans="13:13" s="95" customFormat="1">
      <c r="M265" s="159"/>
    </row>
    <row r="266" spans="13:13" s="95" customFormat="1">
      <c r="M266" s="159"/>
    </row>
    <row r="267" spans="13:13" s="95" customFormat="1">
      <c r="M267" s="159"/>
    </row>
    <row r="268" spans="13:13" s="95" customFormat="1">
      <c r="M268" s="159"/>
    </row>
    <row r="269" spans="13:13" s="95" customFormat="1">
      <c r="M269" s="159"/>
    </row>
    <row r="270" spans="13:13" s="95" customFormat="1">
      <c r="M270" s="159"/>
    </row>
    <row r="271" spans="13:13" s="95" customFormat="1">
      <c r="M271" s="159"/>
    </row>
    <row r="272" spans="13:13" s="95" customFormat="1">
      <c r="M272" s="159"/>
    </row>
    <row r="273" spans="13:13" s="95" customFormat="1">
      <c r="M273" s="159"/>
    </row>
    <row r="274" spans="13:13" s="95" customFormat="1">
      <c r="M274" s="159"/>
    </row>
    <row r="275" spans="13:13" s="95" customFormat="1">
      <c r="M275" s="159"/>
    </row>
    <row r="276" spans="13:13" s="95" customFormat="1">
      <c r="M276" s="159"/>
    </row>
    <row r="277" spans="13:13" s="95" customFormat="1">
      <c r="M277" s="159"/>
    </row>
    <row r="278" spans="13:13" s="95" customFormat="1">
      <c r="M278" s="159"/>
    </row>
    <row r="279" spans="13:13" s="95" customFormat="1">
      <c r="M279" s="159"/>
    </row>
    <row r="280" spans="13:13" s="95" customFormat="1">
      <c r="M280" s="159"/>
    </row>
    <row r="281" spans="13:13" s="95" customFormat="1">
      <c r="M281" s="159"/>
    </row>
    <row r="282" spans="13:13" s="95" customFormat="1">
      <c r="M282" s="159"/>
    </row>
    <row r="283" spans="13:13" s="95" customFormat="1">
      <c r="M283" s="159"/>
    </row>
    <row r="284" spans="13:13" s="95" customFormat="1">
      <c r="M284" s="159"/>
    </row>
    <row r="285" spans="13:13" s="95" customFormat="1">
      <c r="M285" s="159"/>
    </row>
    <row r="286" spans="13:13" s="95" customFormat="1">
      <c r="M286" s="159"/>
    </row>
    <row r="287" spans="13:13" s="95" customFormat="1">
      <c r="M287" s="159"/>
    </row>
    <row r="288" spans="13:13" s="95" customFormat="1">
      <c r="M288" s="159"/>
    </row>
    <row r="289" spans="13:13" s="95" customFormat="1">
      <c r="M289" s="159"/>
    </row>
    <row r="290" spans="13:13" s="95" customFormat="1">
      <c r="M290" s="159"/>
    </row>
    <row r="291" spans="13:13" s="95" customFormat="1">
      <c r="M291" s="159"/>
    </row>
    <row r="292" spans="13:13" s="95" customFormat="1">
      <c r="M292" s="159"/>
    </row>
    <row r="293" spans="13:13" s="95" customFormat="1">
      <c r="M293" s="159"/>
    </row>
    <row r="294" spans="13:13" s="95" customFormat="1">
      <c r="M294" s="159"/>
    </row>
    <row r="295" spans="13:13" s="95" customFormat="1">
      <c r="M295" s="159"/>
    </row>
    <row r="296" spans="13:13" s="95" customFormat="1">
      <c r="M296" s="159"/>
    </row>
    <row r="297" spans="13:13" s="95" customFormat="1">
      <c r="M297" s="159"/>
    </row>
    <row r="298" spans="13:13" s="95" customFormat="1">
      <c r="M298" s="159"/>
    </row>
    <row r="299" spans="13:13" s="95" customFormat="1">
      <c r="M299" s="159"/>
    </row>
    <row r="300" spans="13:13" s="95" customFormat="1">
      <c r="M300" s="159"/>
    </row>
    <row r="301" spans="13:13" s="95" customFormat="1">
      <c r="M301" s="159"/>
    </row>
    <row r="302" spans="13:13" s="95" customFormat="1">
      <c r="M302" s="159"/>
    </row>
    <row r="303" spans="13:13" s="95" customFormat="1">
      <c r="M303" s="159"/>
    </row>
    <row r="304" spans="13:13" s="95" customFormat="1">
      <c r="M304" s="159"/>
    </row>
    <row r="305" spans="13:13" s="95" customFormat="1">
      <c r="M305" s="159"/>
    </row>
    <row r="306" spans="13:13" s="95" customFormat="1">
      <c r="M306" s="159"/>
    </row>
    <row r="307" spans="13:13" s="95" customFormat="1">
      <c r="M307" s="159"/>
    </row>
    <row r="308" spans="13:13" s="95" customFormat="1">
      <c r="M308" s="159"/>
    </row>
    <row r="309" spans="13:13" s="95" customFormat="1">
      <c r="M309" s="159"/>
    </row>
    <row r="310" spans="13:13" s="95" customFormat="1">
      <c r="M310" s="159"/>
    </row>
    <row r="311" spans="13:13" s="95" customFormat="1">
      <c r="M311" s="159"/>
    </row>
    <row r="312" spans="13:13" s="95" customFormat="1">
      <c r="M312" s="159"/>
    </row>
    <row r="313" spans="13:13" s="95" customFormat="1">
      <c r="M313" s="159"/>
    </row>
    <row r="314" spans="13:13" s="95" customFormat="1">
      <c r="M314" s="159"/>
    </row>
    <row r="315" spans="13:13" s="95" customFormat="1">
      <c r="M315" s="159"/>
    </row>
    <row r="316" spans="13:13" s="95" customFormat="1">
      <c r="M316" s="159"/>
    </row>
    <row r="317" spans="13:13" s="95" customFormat="1">
      <c r="M317" s="159"/>
    </row>
    <row r="318" spans="13:13" s="95" customFormat="1">
      <c r="M318" s="159"/>
    </row>
    <row r="319" spans="13:13" s="95" customFormat="1">
      <c r="M319" s="159"/>
    </row>
    <row r="320" spans="13:13" s="95" customFormat="1">
      <c r="M320" s="159"/>
    </row>
    <row r="321" spans="13:13" s="95" customFormat="1">
      <c r="M321" s="159"/>
    </row>
    <row r="322" spans="13:13" s="95" customFormat="1">
      <c r="M322" s="159"/>
    </row>
    <row r="323" spans="13:13" s="95" customFormat="1">
      <c r="M323" s="159"/>
    </row>
    <row r="324" spans="13:13" s="95" customFormat="1">
      <c r="M324" s="159"/>
    </row>
    <row r="325" spans="13:13" s="95" customFormat="1">
      <c r="M325" s="159"/>
    </row>
    <row r="326" spans="13:13" s="95" customFormat="1">
      <c r="M326" s="159"/>
    </row>
    <row r="327" spans="13:13" s="95" customFormat="1">
      <c r="M327" s="159"/>
    </row>
    <row r="328" spans="13:13" s="95" customFormat="1">
      <c r="M328" s="159"/>
    </row>
    <row r="329" spans="13:13" s="95" customFormat="1">
      <c r="M329" s="159"/>
    </row>
    <row r="330" spans="13:13" s="95" customFormat="1">
      <c r="M330" s="159"/>
    </row>
    <row r="331" spans="13:13" s="95" customFormat="1">
      <c r="M331" s="159"/>
    </row>
    <row r="332" spans="13:13" s="95" customFormat="1">
      <c r="M332" s="159"/>
    </row>
    <row r="333" spans="13:13" s="95" customFormat="1">
      <c r="M333" s="159"/>
    </row>
    <row r="334" spans="13:13" s="95" customFormat="1">
      <c r="M334" s="159"/>
    </row>
    <row r="335" spans="13:13" s="95" customFormat="1">
      <c r="M335" s="159"/>
    </row>
    <row r="336" spans="13:13" s="95" customFormat="1">
      <c r="M336" s="159"/>
    </row>
    <row r="337" spans="13:13" s="95" customFormat="1">
      <c r="M337" s="159"/>
    </row>
    <row r="338" spans="13:13" s="95" customFormat="1">
      <c r="M338" s="159"/>
    </row>
    <row r="339" spans="13:13" s="95" customFormat="1">
      <c r="M339" s="159"/>
    </row>
    <row r="340" spans="13:13" s="95" customFormat="1">
      <c r="M340" s="159"/>
    </row>
    <row r="341" spans="13:13" s="95" customFormat="1">
      <c r="M341" s="159"/>
    </row>
    <row r="342" spans="13:13" s="95" customFormat="1">
      <c r="M342" s="159"/>
    </row>
    <row r="343" spans="13:13" s="95" customFormat="1">
      <c r="M343" s="159"/>
    </row>
    <row r="344" spans="13:13" s="95" customFormat="1">
      <c r="M344" s="159"/>
    </row>
    <row r="345" spans="13:13" s="95" customFormat="1">
      <c r="M345" s="159"/>
    </row>
    <row r="346" spans="13:13" s="95" customFormat="1">
      <c r="M346" s="159"/>
    </row>
    <row r="347" spans="13:13" s="95" customFormat="1">
      <c r="M347" s="159"/>
    </row>
    <row r="348" spans="13:13" s="95" customFormat="1">
      <c r="M348" s="159"/>
    </row>
    <row r="349" spans="13:13" s="95" customFormat="1">
      <c r="M349" s="159"/>
    </row>
    <row r="350" spans="13:13" s="95" customFormat="1">
      <c r="M350" s="159"/>
    </row>
    <row r="351" spans="13:13" s="95" customFormat="1">
      <c r="M351" s="159"/>
    </row>
    <row r="352" spans="13:13" s="95" customFormat="1">
      <c r="M352" s="159"/>
    </row>
    <row r="353" spans="13:13" s="95" customFormat="1">
      <c r="M353" s="159"/>
    </row>
    <row r="354" spans="13:13" s="95" customFormat="1">
      <c r="M354" s="159"/>
    </row>
    <row r="355" spans="13:13" s="95" customFormat="1">
      <c r="M355" s="159"/>
    </row>
    <row r="356" spans="13:13" s="95" customFormat="1">
      <c r="M356" s="159"/>
    </row>
    <row r="357" spans="13:13" s="95" customFormat="1">
      <c r="M357" s="159"/>
    </row>
    <row r="358" spans="13:13" s="95" customFormat="1">
      <c r="M358" s="159"/>
    </row>
    <row r="359" spans="13:13" s="95" customFormat="1">
      <c r="M359" s="159"/>
    </row>
    <row r="360" spans="13:13" s="95" customFormat="1">
      <c r="M360" s="159"/>
    </row>
    <row r="361" spans="13:13" s="95" customFormat="1">
      <c r="M361" s="159"/>
    </row>
    <row r="362" spans="13:13" s="95" customFormat="1">
      <c r="M362" s="159"/>
    </row>
    <row r="363" spans="13:13" s="95" customFormat="1">
      <c r="M363" s="159"/>
    </row>
    <row r="364" spans="13:13" s="95" customFormat="1">
      <c r="M364" s="159"/>
    </row>
    <row r="365" spans="13:13" s="95" customFormat="1">
      <c r="M365" s="159"/>
    </row>
    <row r="366" spans="13:13" s="95" customFormat="1">
      <c r="M366" s="159"/>
    </row>
    <row r="367" spans="13:13" s="95" customFormat="1">
      <c r="M367" s="159"/>
    </row>
    <row r="368" spans="13:13" s="95" customFormat="1">
      <c r="M368" s="159"/>
    </row>
    <row r="369" spans="13:13" s="95" customFormat="1">
      <c r="M369" s="159"/>
    </row>
    <row r="370" spans="13:13" s="95" customFormat="1">
      <c r="M370" s="159"/>
    </row>
    <row r="371" spans="13:13" s="95" customFormat="1">
      <c r="M371" s="159"/>
    </row>
    <row r="372" spans="13:13" s="95" customFormat="1">
      <c r="M372" s="159"/>
    </row>
    <row r="373" spans="13:13" s="95" customFormat="1">
      <c r="M373" s="159"/>
    </row>
    <row r="374" spans="13:13" s="95" customFormat="1">
      <c r="M374" s="159"/>
    </row>
    <row r="375" spans="13:13" s="95" customFormat="1">
      <c r="M375" s="159"/>
    </row>
    <row r="376" spans="13:13" s="95" customFormat="1">
      <c r="M376" s="159"/>
    </row>
    <row r="377" spans="13:13" s="95" customFormat="1">
      <c r="M377" s="159"/>
    </row>
    <row r="378" spans="13:13" s="95" customFormat="1">
      <c r="M378" s="159"/>
    </row>
    <row r="379" spans="13:13" s="95" customFormat="1">
      <c r="M379" s="159"/>
    </row>
    <row r="380" spans="13:13" s="95" customFormat="1">
      <c r="M380" s="159"/>
    </row>
    <row r="381" spans="13:13" s="95" customFormat="1">
      <c r="M381" s="159"/>
    </row>
    <row r="382" spans="13:13" s="95" customFormat="1">
      <c r="M382" s="159"/>
    </row>
    <row r="383" spans="13:13" s="95" customFormat="1">
      <c r="M383" s="159"/>
    </row>
    <row r="384" spans="13:13" s="95" customFormat="1">
      <c r="M384" s="159"/>
    </row>
    <row r="385" spans="13:13" s="95" customFormat="1">
      <c r="M385" s="159"/>
    </row>
    <row r="386" spans="13:13" s="95" customFormat="1">
      <c r="M386" s="159"/>
    </row>
    <row r="387" spans="13:13" s="95" customFormat="1">
      <c r="M387" s="159"/>
    </row>
    <row r="388" spans="13:13" s="95" customFormat="1">
      <c r="M388" s="159"/>
    </row>
    <row r="389" spans="13:13" s="95" customFormat="1">
      <c r="M389" s="159"/>
    </row>
    <row r="390" spans="13:13" s="95" customFormat="1">
      <c r="M390" s="159"/>
    </row>
    <row r="391" spans="13:13" s="95" customFormat="1">
      <c r="M391" s="159"/>
    </row>
    <row r="392" spans="13:13" s="95" customFormat="1">
      <c r="M392" s="159"/>
    </row>
    <row r="393" spans="13:13" s="95" customFormat="1">
      <c r="M393" s="159"/>
    </row>
    <row r="394" spans="13:13" s="95" customFormat="1">
      <c r="M394" s="159"/>
    </row>
    <row r="395" spans="13:13" s="95" customFormat="1">
      <c r="M395" s="159"/>
    </row>
    <row r="396" spans="13:13" s="95" customFormat="1">
      <c r="M396" s="159"/>
    </row>
    <row r="397" spans="13:13" s="95" customFormat="1">
      <c r="M397" s="159"/>
    </row>
    <row r="398" spans="13:13" s="95" customFormat="1">
      <c r="M398" s="159"/>
    </row>
    <row r="399" spans="13:13" s="95" customFormat="1">
      <c r="M399" s="159"/>
    </row>
    <row r="400" spans="13:13" s="95" customFormat="1">
      <c r="M400" s="159"/>
    </row>
    <row r="401" spans="13:13" s="95" customFormat="1">
      <c r="M401" s="159"/>
    </row>
    <row r="402" spans="13:13" s="95" customFormat="1">
      <c r="M402" s="159"/>
    </row>
    <row r="403" spans="13:13" s="95" customFormat="1">
      <c r="M403" s="159"/>
    </row>
    <row r="404" spans="13:13" s="95" customFormat="1">
      <c r="M404" s="159"/>
    </row>
    <row r="405" spans="13:13" s="95" customFormat="1">
      <c r="M405" s="159"/>
    </row>
    <row r="406" spans="13:13" s="95" customFormat="1">
      <c r="M406" s="159"/>
    </row>
    <row r="407" spans="13:13" s="95" customFormat="1">
      <c r="M407" s="159"/>
    </row>
    <row r="408" spans="13:13" s="95" customFormat="1">
      <c r="M408" s="159"/>
    </row>
    <row r="409" spans="13:13" s="95" customFormat="1">
      <c r="M409" s="159"/>
    </row>
    <row r="410" spans="13:13" s="95" customFormat="1">
      <c r="M410" s="159"/>
    </row>
    <row r="411" spans="13:13" s="95" customFormat="1">
      <c r="M411" s="159"/>
    </row>
    <row r="412" spans="13:13" s="95" customFormat="1">
      <c r="M412" s="159"/>
    </row>
    <row r="413" spans="13:13" s="95" customFormat="1">
      <c r="M413" s="159"/>
    </row>
    <row r="414" spans="13:13" s="95" customFormat="1">
      <c r="M414" s="159"/>
    </row>
    <row r="415" spans="13:13" s="95" customFormat="1">
      <c r="M415" s="159"/>
    </row>
    <row r="416" spans="13:13" s="95" customFormat="1">
      <c r="M416" s="159"/>
    </row>
    <row r="417" spans="13:13" s="95" customFormat="1">
      <c r="M417" s="159"/>
    </row>
    <row r="418" spans="13:13" s="95" customFormat="1">
      <c r="M418" s="159"/>
    </row>
    <row r="419" spans="13:13" s="95" customFormat="1">
      <c r="M419" s="159"/>
    </row>
    <row r="420" spans="13:13" s="95" customFormat="1">
      <c r="M420" s="159"/>
    </row>
    <row r="421" spans="13:13" s="95" customFormat="1">
      <c r="M421" s="159"/>
    </row>
    <row r="422" spans="13:13" s="95" customFormat="1">
      <c r="M422" s="159"/>
    </row>
    <row r="423" spans="13:13" s="95" customFormat="1">
      <c r="M423" s="159"/>
    </row>
    <row r="424" spans="13:13" s="95" customFormat="1">
      <c r="M424" s="159"/>
    </row>
    <row r="425" spans="13:13" s="95" customFormat="1">
      <c r="M425" s="159"/>
    </row>
    <row r="426" spans="13:13" s="95" customFormat="1">
      <c r="M426" s="159"/>
    </row>
    <row r="427" spans="13:13" s="95" customFormat="1">
      <c r="M427" s="159"/>
    </row>
    <row r="428" spans="13:13" s="95" customFormat="1">
      <c r="M428" s="159"/>
    </row>
    <row r="429" spans="13:13" s="95" customFormat="1">
      <c r="M429" s="159"/>
    </row>
    <row r="430" spans="13:13" s="95" customFormat="1">
      <c r="M430" s="159"/>
    </row>
    <row r="431" spans="13:13" s="95" customFormat="1">
      <c r="M431" s="159"/>
    </row>
    <row r="432" spans="13:13" s="95" customFormat="1">
      <c r="M432" s="159"/>
    </row>
    <row r="433" spans="13:13" s="95" customFormat="1">
      <c r="M433" s="159"/>
    </row>
    <row r="434" spans="13:13" s="95" customFormat="1">
      <c r="M434" s="159"/>
    </row>
    <row r="435" spans="13:13" s="95" customFormat="1">
      <c r="M435" s="159"/>
    </row>
    <row r="436" spans="13:13" s="95" customFormat="1">
      <c r="M436" s="159"/>
    </row>
    <row r="437" spans="13:13" s="95" customFormat="1">
      <c r="M437" s="159"/>
    </row>
    <row r="438" spans="13:13" s="95" customFormat="1">
      <c r="M438" s="159"/>
    </row>
    <row r="439" spans="13:13" s="95" customFormat="1">
      <c r="M439" s="159"/>
    </row>
    <row r="440" spans="13:13" s="95" customFormat="1">
      <c r="M440" s="159"/>
    </row>
    <row r="441" spans="13:13" s="95" customFormat="1">
      <c r="M441" s="159"/>
    </row>
    <row r="442" spans="13:13" s="95" customFormat="1">
      <c r="M442" s="159"/>
    </row>
    <row r="443" spans="13:13" s="95" customFormat="1">
      <c r="M443" s="159"/>
    </row>
    <row r="444" spans="13:13" s="95" customFormat="1">
      <c r="M444" s="159"/>
    </row>
    <row r="445" spans="13:13" s="95" customFormat="1">
      <c r="M445" s="159"/>
    </row>
    <row r="446" spans="13:13" s="95" customFormat="1">
      <c r="M446" s="159"/>
    </row>
    <row r="447" spans="13:13" s="95" customFormat="1">
      <c r="M447" s="159"/>
    </row>
    <row r="448" spans="13:13" s="95" customFormat="1">
      <c r="M448" s="159"/>
    </row>
    <row r="449" spans="13:13" s="95" customFormat="1">
      <c r="M449" s="159"/>
    </row>
    <row r="450" spans="13:13" s="95" customFormat="1">
      <c r="M450" s="159"/>
    </row>
    <row r="451" spans="13:13" s="95" customFormat="1">
      <c r="M451" s="159"/>
    </row>
    <row r="452" spans="13:13" s="95" customFormat="1">
      <c r="M452" s="159"/>
    </row>
    <row r="453" spans="13:13" s="95" customFormat="1">
      <c r="M453" s="159"/>
    </row>
    <row r="454" spans="13:13" s="95" customFormat="1">
      <c r="M454" s="159"/>
    </row>
    <row r="455" spans="13:13" s="95" customFormat="1">
      <c r="M455" s="159"/>
    </row>
    <row r="456" spans="13:13" s="95" customFormat="1">
      <c r="M456" s="159"/>
    </row>
    <row r="457" spans="13:13" s="95" customFormat="1">
      <c r="M457" s="159"/>
    </row>
    <row r="458" spans="13:13" s="95" customFormat="1">
      <c r="M458" s="159"/>
    </row>
    <row r="459" spans="13:13" s="95" customFormat="1">
      <c r="M459" s="159"/>
    </row>
    <row r="460" spans="13:13" s="95" customFormat="1">
      <c r="M460" s="159"/>
    </row>
    <row r="461" spans="13:13" s="95" customFormat="1">
      <c r="M461" s="159"/>
    </row>
    <row r="462" spans="13:13" s="95" customFormat="1">
      <c r="M462" s="159"/>
    </row>
    <row r="463" spans="13:13" s="95" customFormat="1">
      <c r="M463" s="159"/>
    </row>
    <row r="464" spans="13:13" s="95" customFormat="1">
      <c r="M464" s="159"/>
    </row>
    <row r="465" spans="13:13" s="95" customFormat="1">
      <c r="M465" s="159"/>
    </row>
    <row r="466" spans="13:13" s="95" customFormat="1">
      <c r="M466" s="159"/>
    </row>
    <row r="467" spans="13:13" s="95" customFormat="1">
      <c r="M467" s="159"/>
    </row>
    <row r="468" spans="13:13" s="95" customFormat="1">
      <c r="M468" s="159"/>
    </row>
    <row r="469" spans="13:13" s="95" customFormat="1">
      <c r="M469" s="159"/>
    </row>
    <row r="470" spans="13:13" s="95" customFormat="1">
      <c r="M470" s="159"/>
    </row>
    <row r="471" spans="13:13" s="95" customFormat="1">
      <c r="M471" s="159"/>
    </row>
    <row r="472" spans="13:13" s="95" customFormat="1">
      <c r="M472" s="159"/>
    </row>
    <row r="473" spans="13:13" s="95" customFormat="1">
      <c r="M473" s="159"/>
    </row>
    <row r="474" spans="13:13" s="95" customFormat="1">
      <c r="M474" s="159"/>
    </row>
    <row r="475" spans="13:13" s="95" customFormat="1">
      <c r="M475" s="159"/>
    </row>
    <row r="476" spans="13:13" s="95" customFormat="1">
      <c r="M476" s="159"/>
    </row>
    <row r="477" spans="13:13" s="95" customFormat="1">
      <c r="M477" s="159"/>
    </row>
    <row r="478" spans="13:13" s="95" customFormat="1">
      <c r="M478" s="159"/>
    </row>
    <row r="479" spans="13:13" s="95" customFormat="1">
      <c r="M479" s="159"/>
    </row>
    <row r="480" spans="13:13" s="95" customFormat="1">
      <c r="M480" s="159"/>
    </row>
    <row r="481" spans="13:13" s="95" customFormat="1">
      <c r="M481" s="159"/>
    </row>
    <row r="482" spans="13:13" s="95" customFormat="1">
      <c r="M482" s="159"/>
    </row>
    <row r="483" spans="13:13" s="95" customFormat="1">
      <c r="M483" s="159"/>
    </row>
    <row r="484" spans="13:13" s="95" customFormat="1">
      <c r="M484" s="159"/>
    </row>
    <row r="485" spans="13:13" s="95" customFormat="1">
      <c r="M485" s="159"/>
    </row>
    <row r="486" spans="13:13" s="95" customFormat="1">
      <c r="M486" s="159"/>
    </row>
    <row r="487" spans="13:13" s="95" customFormat="1">
      <c r="M487" s="159"/>
    </row>
    <row r="488" spans="13:13" s="95" customFormat="1">
      <c r="M488" s="159"/>
    </row>
    <row r="489" spans="13:13" s="95" customFormat="1">
      <c r="M489" s="159"/>
    </row>
    <row r="490" spans="13:13" s="95" customFormat="1">
      <c r="M490" s="159"/>
    </row>
    <row r="491" spans="13:13" s="95" customFormat="1">
      <c r="M491" s="159"/>
    </row>
    <row r="492" spans="13:13" s="95" customFormat="1">
      <c r="M492" s="159"/>
    </row>
    <row r="493" spans="13:13" s="95" customFormat="1">
      <c r="M493" s="159"/>
    </row>
    <row r="494" spans="13:13" s="95" customFormat="1">
      <c r="M494" s="159"/>
    </row>
    <row r="495" spans="13:13" s="95" customFormat="1">
      <c r="M495" s="159"/>
    </row>
    <row r="496" spans="13:13" s="95" customFormat="1">
      <c r="M496" s="159"/>
    </row>
    <row r="497" spans="13:13" s="95" customFormat="1">
      <c r="M497" s="159"/>
    </row>
    <row r="498" spans="13:13" s="95" customFormat="1">
      <c r="M498" s="159"/>
    </row>
    <row r="499" spans="13:13" s="95" customFormat="1">
      <c r="M499" s="159"/>
    </row>
    <row r="500" spans="13:13" s="95" customFormat="1">
      <c r="M500" s="159"/>
    </row>
    <row r="501" spans="13:13" s="95" customFormat="1">
      <c r="M501" s="159"/>
    </row>
    <row r="502" spans="13:13" s="95" customFormat="1">
      <c r="M502" s="159"/>
    </row>
    <row r="503" spans="13:13" s="95" customFormat="1">
      <c r="M503" s="159"/>
    </row>
    <row r="504" spans="13:13" s="95" customFormat="1">
      <c r="M504" s="159"/>
    </row>
    <row r="505" spans="13:13" s="95" customFormat="1">
      <c r="M505" s="159"/>
    </row>
    <row r="506" spans="13:13" s="95" customFormat="1">
      <c r="M506" s="159"/>
    </row>
    <row r="507" spans="13:13" s="95" customFormat="1">
      <c r="M507" s="159"/>
    </row>
    <row r="508" spans="13:13" s="95" customFormat="1">
      <c r="M508" s="159"/>
    </row>
    <row r="509" spans="13:13" s="95" customFormat="1">
      <c r="M509" s="159"/>
    </row>
    <row r="510" spans="13:13" s="95" customFormat="1">
      <c r="M510" s="159"/>
    </row>
    <row r="511" spans="13:13" s="95" customFormat="1">
      <c r="M511" s="159"/>
    </row>
    <row r="512" spans="13:13" s="95" customFormat="1">
      <c r="M512" s="159"/>
    </row>
    <row r="513" spans="13:13" s="95" customFormat="1">
      <c r="M513" s="159"/>
    </row>
    <row r="514" spans="13:13" s="95" customFormat="1">
      <c r="M514" s="159"/>
    </row>
    <row r="515" spans="13:13" s="95" customFormat="1">
      <c r="M515" s="159"/>
    </row>
    <row r="516" spans="13:13" s="95" customFormat="1">
      <c r="M516" s="159"/>
    </row>
    <row r="517" spans="13:13" s="95" customFormat="1">
      <c r="M517" s="159"/>
    </row>
    <row r="518" spans="13:13" s="95" customFormat="1">
      <c r="M518" s="159"/>
    </row>
    <row r="519" spans="13:13" s="95" customFormat="1">
      <c r="M519" s="159"/>
    </row>
    <row r="520" spans="13:13" s="95" customFormat="1">
      <c r="M520" s="159"/>
    </row>
    <row r="521" spans="13:13" s="95" customFormat="1">
      <c r="M521" s="159"/>
    </row>
    <row r="522" spans="13:13" s="95" customFormat="1">
      <c r="M522" s="159"/>
    </row>
    <row r="523" spans="13:13" s="95" customFormat="1">
      <c r="M523" s="159"/>
    </row>
    <row r="524" spans="13:13" s="95" customFormat="1">
      <c r="M524" s="159"/>
    </row>
    <row r="525" spans="13:13" s="95" customFormat="1">
      <c r="M525" s="159"/>
    </row>
    <row r="526" spans="13:13" s="95" customFormat="1">
      <c r="M526" s="159"/>
    </row>
    <row r="527" spans="13:13" s="95" customFormat="1">
      <c r="M527" s="159"/>
    </row>
    <row r="528" spans="13:13" s="95" customFormat="1">
      <c r="M528" s="159"/>
    </row>
    <row r="529" spans="13:13" s="95" customFormat="1">
      <c r="M529" s="159"/>
    </row>
    <row r="530" spans="13:13" s="95" customFormat="1">
      <c r="M530" s="159"/>
    </row>
    <row r="531" spans="13:13" s="95" customFormat="1">
      <c r="M531" s="159"/>
    </row>
    <row r="532" spans="13:13" s="95" customFormat="1">
      <c r="M532" s="159"/>
    </row>
    <row r="533" spans="13:13" s="95" customFormat="1">
      <c r="M533" s="159"/>
    </row>
    <row r="534" spans="13:13" s="95" customFormat="1">
      <c r="M534" s="159"/>
    </row>
    <row r="535" spans="13:13" s="95" customFormat="1">
      <c r="M535" s="159"/>
    </row>
    <row r="536" spans="13:13" s="95" customFormat="1">
      <c r="M536" s="159"/>
    </row>
    <row r="537" spans="13:13" s="95" customFormat="1">
      <c r="M537" s="159"/>
    </row>
    <row r="538" spans="13:13" s="95" customFormat="1">
      <c r="M538" s="159"/>
    </row>
    <row r="539" spans="13:13" s="95" customFormat="1">
      <c r="M539" s="159"/>
    </row>
    <row r="540" spans="13:13" s="95" customFormat="1">
      <c r="M540" s="159"/>
    </row>
    <row r="541" spans="13:13" s="95" customFormat="1">
      <c r="M541" s="159"/>
    </row>
    <row r="542" spans="13:13" s="95" customFormat="1">
      <c r="M542" s="159"/>
    </row>
    <row r="543" spans="13:13" s="95" customFormat="1">
      <c r="M543" s="159"/>
    </row>
    <row r="544" spans="13:13" s="95" customFormat="1">
      <c r="M544" s="159"/>
    </row>
    <row r="545" spans="13:13" s="95" customFormat="1">
      <c r="M545" s="159"/>
    </row>
    <row r="546" spans="13:13" s="95" customFormat="1">
      <c r="M546" s="159"/>
    </row>
    <row r="547" spans="13:13" s="95" customFormat="1">
      <c r="M547" s="159"/>
    </row>
    <row r="548" spans="13:13" s="95" customFormat="1">
      <c r="M548" s="159"/>
    </row>
    <row r="549" spans="13:13" s="95" customFormat="1">
      <c r="M549" s="159"/>
    </row>
    <row r="550" spans="13:13" s="95" customFormat="1">
      <c r="M550" s="159"/>
    </row>
    <row r="551" spans="13:13" s="95" customFormat="1">
      <c r="M551" s="159"/>
    </row>
    <row r="552" spans="13:13" s="95" customFormat="1">
      <c r="M552" s="159"/>
    </row>
    <row r="553" spans="13:13" s="95" customFormat="1">
      <c r="M553" s="159"/>
    </row>
    <row r="554" spans="13:13" s="95" customFormat="1">
      <c r="M554" s="159"/>
    </row>
    <row r="555" spans="13:13" s="95" customFormat="1">
      <c r="M555" s="159"/>
    </row>
    <row r="556" spans="13:13" s="95" customFormat="1">
      <c r="M556" s="159"/>
    </row>
    <row r="557" spans="13:13" s="95" customFormat="1">
      <c r="M557" s="159"/>
    </row>
    <row r="558" spans="13:13" s="95" customFormat="1">
      <c r="M558" s="159"/>
    </row>
    <row r="559" spans="13:13" s="95" customFormat="1">
      <c r="M559" s="159"/>
    </row>
    <row r="560" spans="13:13" s="95" customFormat="1">
      <c r="M560" s="159"/>
    </row>
    <row r="561" spans="13:13" s="95" customFormat="1">
      <c r="M561" s="159"/>
    </row>
    <row r="562" spans="13:13" s="95" customFormat="1">
      <c r="M562" s="159"/>
    </row>
    <row r="563" spans="13:13" s="95" customFormat="1">
      <c r="M563" s="159"/>
    </row>
    <row r="564" spans="13:13" s="95" customFormat="1">
      <c r="M564" s="159"/>
    </row>
    <row r="565" spans="13:13" s="95" customFormat="1">
      <c r="M565" s="159"/>
    </row>
    <row r="566" spans="13:13" s="95" customFormat="1">
      <c r="M566" s="159"/>
    </row>
    <row r="567" spans="13:13" s="95" customFormat="1">
      <c r="M567" s="159"/>
    </row>
    <row r="568" spans="13:13" s="95" customFormat="1">
      <c r="M568" s="159"/>
    </row>
    <row r="569" spans="13:13" s="95" customFormat="1">
      <c r="M569" s="159"/>
    </row>
    <row r="570" spans="13:13" s="95" customFormat="1">
      <c r="M570" s="159"/>
    </row>
    <row r="571" spans="13:13" s="95" customFormat="1">
      <c r="M571" s="159"/>
    </row>
    <row r="572" spans="13:13" s="95" customFormat="1">
      <c r="M572" s="159"/>
    </row>
    <row r="573" spans="13:13" s="95" customFormat="1">
      <c r="M573" s="159"/>
    </row>
    <row r="574" spans="13:13" s="95" customFormat="1">
      <c r="M574" s="159"/>
    </row>
    <row r="575" spans="13:13" s="95" customFormat="1">
      <c r="M575" s="159"/>
    </row>
    <row r="576" spans="13:13" s="95" customFormat="1">
      <c r="M576" s="159"/>
    </row>
    <row r="577" spans="13:13" s="95" customFormat="1">
      <c r="M577" s="159"/>
    </row>
    <row r="578" spans="13:13" s="95" customFormat="1">
      <c r="M578" s="159"/>
    </row>
    <row r="579" spans="13:13" s="95" customFormat="1">
      <c r="M579" s="159"/>
    </row>
    <row r="580" spans="13:13" s="95" customFormat="1">
      <c r="M580" s="159"/>
    </row>
    <row r="581" spans="13:13" s="95" customFormat="1">
      <c r="M581" s="159"/>
    </row>
    <row r="582" spans="13:13" s="95" customFormat="1">
      <c r="M582" s="159"/>
    </row>
    <row r="583" spans="13:13" s="95" customFormat="1">
      <c r="M583" s="159"/>
    </row>
    <row r="584" spans="13:13" s="95" customFormat="1">
      <c r="M584" s="159"/>
    </row>
    <row r="585" spans="13:13" s="95" customFormat="1">
      <c r="M585" s="159"/>
    </row>
    <row r="586" spans="13:13" s="95" customFormat="1">
      <c r="M586" s="159"/>
    </row>
    <row r="587" spans="13:13" s="95" customFormat="1">
      <c r="M587" s="159"/>
    </row>
    <row r="588" spans="13:13" s="95" customFormat="1">
      <c r="M588" s="159"/>
    </row>
    <row r="589" spans="13:13" s="95" customFormat="1">
      <c r="M589" s="159"/>
    </row>
    <row r="590" spans="13:13" s="95" customFormat="1">
      <c r="M590" s="159"/>
    </row>
    <row r="591" spans="13:13" s="95" customFormat="1">
      <c r="M591" s="159"/>
    </row>
    <row r="592" spans="13:13" s="95" customFormat="1">
      <c r="M592" s="159"/>
    </row>
    <row r="593" spans="13:13" s="95" customFormat="1">
      <c r="M593" s="159"/>
    </row>
    <row r="594" spans="13:13" s="95" customFormat="1">
      <c r="M594" s="159"/>
    </row>
    <row r="595" spans="13:13" s="95" customFormat="1">
      <c r="M595" s="159"/>
    </row>
    <row r="596" spans="13:13" s="95" customFormat="1">
      <c r="M596" s="159"/>
    </row>
    <row r="597" spans="13:13" s="95" customFormat="1">
      <c r="M597" s="159"/>
    </row>
    <row r="598" spans="13:13" s="95" customFormat="1">
      <c r="M598" s="159"/>
    </row>
    <row r="599" spans="13:13" s="95" customFormat="1">
      <c r="M599" s="159"/>
    </row>
    <row r="600" spans="13:13" s="95" customFormat="1">
      <c r="M600" s="159"/>
    </row>
    <row r="601" spans="13:13" s="95" customFormat="1">
      <c r="M601" s="159"/>
    </row>
    <row r="602" spans="13:13" s="95" customFormat="1">
      <c r="M602" s="159"/>
    </row>
    <row r="603" spans="13:13" s="95" customFormat="1">
      <c r="M603" s="159"/>
    </row>
    <row r="604" spans="13:13" s="95" customFormat="1">
      <c r="M604" s="159"/>
    </row>
    <row r="605" spans="13:13" s="95" customFormat="1">
      <c r="M605" s="159"/>
    </row>
    <row r="606" spans="13:13" s="95" customFormat="1">
      <c r="M606" s="159"/>
    </row>
    <row r="607" spans="13:13" s="95" customFormat="1">
      <c r="M607" s="159"/>
    </row>
    <row r="608" spans="13:13" s="95" customFormat="1">
      <c r="M608" s="159"/>
    </row>
    <row r="609" spans="13:13" s="95" customFormat="1">
      <c r="M609" s="159"/>
    </row>
    <row r="610" spans="13:13" s="95" customFormat="1">
      <c r="M610" s="159"/>
    </row>
    <row r="611" spans="13:13" s="95" customFormat="1">
      <c r="M611" s="159"/>
    </row>
    <row r="612" spans="13:13" s="95" customFormat="1">
      <c r="M612" s="159"/>
    </row>
    <row r="613" spans="13:13" s="95" customFormat="1">
      <c r="M613" s="159"/>
    </row>
    <row r="614" spans="13:13" s="95" customFormat="1">
      <c r="M614" s="159"/>
    </row>
    <row r="615" spans="13:13" s="95" customFormat="1">
      <c r="M615" s="159"/>
    </row>
    <row r="616" spans="13:13" s="95" customFormat="1">
      <c r="M616" s="159"/>
    </row>
    <row r="617" spans="13:13" s="95" customFormat="1">
      <c r="M617" s="159"/>
    </row>
    <row r="618" spans="13:13" s="95" customFormat="1">
      <c r="M618" s="159"/>
    </row>
    <row r="619" spans="13:13" s="95" customFormat="1">
      <c r="M619" s="159"/>
    </row>
    <row r="620" spans="13:13" s="95" customFormat="1">
      <c r="M620" s="159"/>
    </row>
    <row r="621" spans="13:13" s="95" customFormat="1">
      <c r="M621" s="159"/>
    </row>
    <row r="622" spans="13:13" s="95" customFormat="1">
      <c r="M622" s="159"/>
    </row>
    <row r="623" spans="13:13" s="95" customFormat="1">
      <c r="M623" s="159"/>
    </row>
    <row r="624" spans="13:13" s="95" customFormat="1">
      <c r="M624" s="159"/>
    </row>
    <row r="625" spans="13:13" s="95" customFormat="1">
      <c r="M625" s="159"/>
    </row>
    <row r="626" spans="13:13" s="95" customFormat="1">
      <c r="M626" s="159"/>
    </row>
    <row r="627" spans="13:13" s="95" customFormat="1">
      <c r="M627" s="159"/>
    </row>
    <row r="628" spans="13:13" s="95" customFormat="1">
      <c r="M628" s="159"/>
    </row>
    <row r="629" spans="13:13" s="95" customFormat="1">
      <c r="M629" s="159"/>
    </row>
    <row r="630" spans="13:13" s="95" customFormat="1">
      <c r="M630" s="159"/>
    </row>
    <row r="631" spans="13:13" s="95" customFormat="1">
      <c r="M631" s="159"/>
    </row>
    <row r="632" spans="13:13" s="95" customFormat="1">
      <c r="M632" s="159"/>
    </row>
    <row r="633" spans="13:13" s="95" customFormat="1">
      <c r="M633" s="159"/>
    </row>
    <row r="634" spans="13:13" s="95" customFormat="1">
      <c r="M634" s="159"/>
    </row>
    <row r="635" spans="13:13" s="95" customFormat="1">
      <c r="M635" s="159"/>
    </row>
    <row r="636" spans="13:13" s="95" customFormat="1">
      <c r="M636" s="159"/>
    </row>
    <row r="637" spans="13:13" s="95" customFormat="1">
      <c r="M637" s="159"/>
    </row>
    <row r="638" spans="13:13" s="95" customFormat="1">
      <c r="M638" s="159"/>
    </row>
    <row r="639" spans="13:13" s="95" customFormat="1">
      <c r="M639" s="159"/>
    </row>
    <row r="640" spans="13:13" s="95" customFormat="1">
      <c r="M640" s="159"/>
    </row>
    <row r="641" spans="13:13" s="95" customFormat="1">
      <c r="M641" s="159"/>
    </row>
    <row r="642" spans="13:13" s="95" customFormat="1">
      <c r="M642" s="159"/>
    </row>
    <row r="643" spans="13:13" s="95" customFormat="1">
      <c r="M643" s="159"/>
    </row>
    <row r="644" spans="13:13" s="95" customFormat="1">
      <c r="M644" s="159"/>
    </row>
    <row r="645" spans="13:13" s="95" customFormat="1">
      <c r="M645" s="159"/>
    </row>
    <row r="646" spans="13:13" s="95" customFormat="1">
      <c r="M646" s="159"/>
    </row>
    <row r="647" spans="13:13" s="95" customFormat="1">
      <c r="M647" s="159"/>
    </row>
    <row r="648" spans="13:13" s="95" customFormat="1">
      <c r="M648" s="159"/>
    </row>
    <row r="649" spans="13:13" s="95" customFormat="1">
      <c r="M649" s="159"/>
    </row>
    <row r="650" spans="13:13" s="95" customFormat="1">
      <c r="M650" s="159"/>
    </row>
    <row r="651" spans="13:13" s="95" customFormat="1">
      <c r="M651" s="159"/>
    </row>
    <row r="652" spans="13:13" s="95" customFormat="1">
      <c r="M652" s="159"/>
    </row>
    <row r="653" spans="13:13" s="95" customFormat="1">
      <c r="M653" s="159"/>
    </row>
    <row r="654" spans="13:13" s="95" customFormat="1">
      <c r="M654" s="159"/>
    </row>
    <row r="655" spans="13:13" s="95" customFormat="1">
      <c r="M655" s="159"/>
    </row>
    <row r="656" spans="13:13" s="95" customFormat="1">
      <c r="M656" s="159"/>
    </row>
    <row r="657" spans="13:13" s="95" customFormat="1">
      <c r="M657" s="159"/>
    </row>
    <row r="658" spans="13:13" s="95" customFormat="1">
      <c r="M658" s="159"/>
    </row>
    <row r="659" spans="13:13" s="95" customFormat="1">
      <c r="M659" s="159"/>
    </row>
    <row r="660" spans="13:13" s="95" customFormat="1">
      <c r="M660" s="159"/>
    </row>
    <row r="661" spans="13:13" s="95" customFormat="1">
      <c r="M661" s="159"/>
    </row>
    <row r="662" spans="13:13" s="95" customFormat="1">
      <c r="M662" s="159"/>
    </row>
    <row r="663" spans="13:13" s="95" customFormat="1">
      <c r="M663" s="159"/>
    </row>
    <row r="664" spans="13:13" s="95" customFormat="1">
      <c r="M664" s="159"/>
    </row>
    <row r="665" spans="13:13" s="95" customFormat="1">
      <c r="M665" s="159"/>
    </row>
    <row r="666" spans="13:13" s="95" customFormat="1">
      <c r="M666" s="159"/>
    </row>
    <row r="667" spans="13:13" s="95" customFormat="1">
      <c r="M667" s="159"/>
    </row>
    <row r="668" spans="13:13" s="95" customFormat="1">
      <c r="M668" s="159"/>
    </row>
    <row r="669" spans="13:13" s="95" customFormat="1">
      <c r="M669" s="159"/>
    </row>
    <row r="670" spans="13:13" s="95" customFormat="1">
      <c r="M670" s="159"/>
    </row>
    <row r="671" spans="13:13" s="95" customFormat="1">
      <c r="M671" s="159"/>
    </row>
    <row r="672" spans="13:13" s="95" customFormat="1">
      <c r="M672" s="159"/>
    </row>
    <row r="673" spans="13:13" s="95" customFormat="1">
      <c r="M673" s="159"/>
    </row>
    <row r="674" spans="13:13" s="95" customFormat="1">
      <c r="M674" s="159"/>
    </row>
    <row r="675" spans="13:13" s="95" customFormat="1">
      <c r="M675" s="159"/>
    </row>
    <row r="676" spans="13:13" s="95" customFormat="1">
      <c r="M676" s="159"/>
    </row>
  </sheetData>
  <mergeCells count="8">
    <mergeCell ref="B17:G67"/>
    <mergeCell ref="A2:G2"/>
    <mergeCell ref="A3:C3"/>
    <mergeCell ref="A1:F1"/>
    <mergeCell ref="A5:G5"/>
    <mergeCell ref="D3:G3"/>
    <mergeCell ref="A7:B7"/>
    <mergeCell ref="C7:G7"/>
  </mergeCells>
  <conditionalFormatting sqref="H18 G10">
    <cfRule type="cellIs" dxfId="1696" priority="41" operator="equal">
      <formula>"?"</formula>
    </cfRule>
    <cfRule type="cellIs" dxfId="1695" priority="42" operator="equal">
      <formula>"atrasado"</formula>
    </cfRule>
    <cfRule type="cellIs" dxfId="1694" priority="43" operator="equal">
      <formula>"concluído"</formula>
    </cfRule>
    <cfRule type="cellIs" dxfId="1693" priority="44" operator="equal">
      <formula>"em andamento"</formula>
    </cfRule>
  </conditionalFormatting>
  <conditionalFormatting sqref="H18 G10">
    <cfRule type="cellIs" dxfId="1692" priority="19" operator="equal">
      <formula>"Não iniciado"</formula>
    </cfRule>
    <cfRule type="cellIs" dxfId="1691" priority="20" operator="equal">
      <formula>"Nãi iniciado"</formula>
    </cfRule>
  </conditionalFormatting>
  <conditionalFormatting sqref="G11:G15">
    <cfRule type="cellIs" dxfId="1690" priority="5" operator="equal">
      <formula>"?"</formula>
    </cfRule>
    <cfRule type="cellIs" dxfId="1689" priority="6" operator="equal">
      <formula>"atrasado"</formula>
    </cfRule>
    <cfRule type="cellIs" dxfId="1688" priority="7" operator="equal">
      <formula>"concluído"</formula>
    </cfRule>
    <cfRule type="cellIs" dxfId="1687" priority="8" operator="equal">
      <formula>"em andamento"</formula>
    </cfRule>
  </conditionalFormatting>
  <conditionalFormatting sqref="G11:G15">
    <cfRule type="cellIs" dxfId="1686" priority="3" operator="equal">
      <formula>"Não iniciado"</formula>
    </cfRule>
    <cfRule type="cellIs" dxfId="1685" priority="4" operator="equal">
      <formula>"Nãi iniciado"</formula>
    </cfRule>
  </conditionalFormatting>
  <conditionalFormatting sqref="B10:F15">
    <cfRule type="cellIs" dxfId="1684" priority="2" operator="equal">
      <formula>0</formula>
    </cfRule>
  </conditionalFormatting>
  <conditionalFormatting sqref="C7:G7">
    <cfRule type="cellIs" dxfId="1683" priority="1" operator="equal">
      <formula>"Preencha os dados na ABA EAP+Barras para liberar o PROMPT IA"</formula>
    </cfRule>
  </conditionalFormatting>
  <dataValidations count="1">
    <dataValidation type="list" allowBlank="1" showInputMessage="1" showErrorMessage="1" sqref="G10:G15">
      <formula1>$J$1:$J$3</formula1>
    </dataValidation>
  </dataValidation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tabColor theme="0"/>
  </sheetPr>
  <dimension ref="A1:DX1785"/>
  <sheetViews>
    <sheetView showGridLines="0" zoomScale="50" zoomScaleNormal="50" workbookViewId="0">
      <selection sqref="A1:S1"/>
    </sheetView>
  </sheetViews>
  <sheetFormatPr defaultRowHeight="14.4"/>
  <cols>
    <col min="1" max="1" width="6" style="87" customWidth="1"/>
    <col min="2" max="2" width="18.5546875" style="85" customWidth="1"/>
    <col min="3" max="3" width="49.77734375" style="85" customWidth="1"/>
    <col min="4" max="4" width="17.88671875" style="85" customWidth="1"/>
    <col min="5" max="5" width="8.77734375" style="85" customWidth="1"/>
    <col min="6" max="10" width="14.33203125" style="85" customWidth="1"/>
    <col min="11" max="11" width="111.21875" style="85" customWidth="1"/>
    <col min="12" max="12" width="12.44140625" style="85" customWidth="1"/>
    <col min="13" max="13" width="10.77734375" style="85" hidden="1" customWidth="1"/>
    <col min="14" max="14" width="9.5546875" style="316" hidden="1" customWidth="1"/>
    <col min="15" max="15" width="23.33203125" style="316" customWidth="1"/>
    <col min="16" max="16" width="76.21875" style="95" bestFit="1" customWidth="1"/>
    <col min="17" max="17" width="20" style="95" customWidth="1"/>
    <col min="18" max="18" width="29" style="95" customWidth="1"/>
    <col min="19" max="19" width="30.21875" style="95" customWidth="1"/>
    <col min="20" max="20" width="14.77734375" style="316" hidden="1" customWidth="1"/>
    <col min="21" max="21" width="5.6640625" style="316" hidden="1" customWidth="1"/>
    <col min="22" max="22" width="2.77734375" style="316" hidden="1" customWidth="1"/>
    <col min="23" max="23" width="12" style="316" customWidth="1"/>
    <col min="24" max="24" width="4.77734375" style="316" customWidth="1"/>
    <col min="25" max="25" width="37" style="316" customWidth="1"/>
    <col min="26" max="26" width="19.88671875" style="316" customWidth="1"/>
    <col min="27" max="27" width="15.21875" style="316" customWidth="1"/>
    <col min="28" max="28" width="17.77734375" style="316" customWidth="1"/>
    <col min="29" max="29" width="26" style="316" customWidth="1"/>
    <col min="30" max="30" width="42.109375" style="316" customWidth="1"/>
    <col min="31" max="31" width="26.109375" style="316" customWidth="1"/>
    <col min="32" max="32" width="44.88671875" style="316" customWidth="1"/>
    <col min="33" max="33" width="8.88671875" style="316"/>
    <col min="34" max="128" width="8.88671875" style="95"/>
    <col min="129" max="16384" width="8.88671875" style="85"/>
  </cols>
  <sheetData>
    <row r="1" spans="1:32" ht="61.8" customHeight="1" thickBot="1">
      <c r="A1" s="1559" t="str">
        <f>"Gerenciamento de Aquisições com Cronograma de Eventos de Compras | Projeto "&amp;'2. Portfolio'!B8&amp;""</f>
        <v>Gerenciamento de Aquisições com Cronograma de Eventos de Compras | Projeto ?</v>
      </c>
      <c r="B1" s="1560"/>
      <c r="C1" s="1560"/>
      <c r="D1" s="1560"/>
      <c r="E1" s="1560"/>
      <c r="F1" s="1560"/>
      <c r="G1" s="1560"/>
      <c r="H1" s="1560"/>
      <c r="I1" s="1560"/>
      <c r="J1" s="1560"/>
      <c r="K1" s="1560"/>
      <c r="L1" s="1560"/>
      <c r="M1" s="1560"/>
      <c r="N1" s="1560"/>
      <c r="O1" s="1560"/>
      <c r="P1" s="1560"/>
      <c r="Q1" s="1560"/>
      <c r="R1" s="1560"/>
      <c r="S1" s="1561"/>
    </row>
    <row r="2" spans="1:32" ht="43.2" customHeight="1" thickBot="1">
      <c r="A2" s="1562" t="s">
        <v>784</v>
      </c>
      <c r="B2" s="1563"/>
      <c r="C2" s="1630" t="s">
        <v>460</v>
      </c>
      <c r="D2" s="1630"/>
      <c r="E2" s="1630"/>
      <c r="F2" s="1630"/>
      <c r="G2" s="1630"/>
      <c r="H2" s="1630"/>
      <c r="I2" s="1630"/>
      <c r="J2" s="1630"/>
      <c r="K2" s="1630"/>
      <c r="L2" s="887"/>
      <c r="M2" s="887"/>
      <c r="N2" s="1563" t="s">
        <v>784</v>
      </c>
      <c r="O2" s="1563"/>
      <c r="P2" s="1564" t="s">
        <v>841</v>
      </c>
      <c r="Q2" s="1564"/>
      <c r="R2" s="1564"/>
      <c r="S2" s="1565"/>
    </row>
    <row r="3" spans="1:32" ht="11.4" customHeight="1">
      <c r="A3" s="85"/>
      <c r="P3" s="316"/>
      <c r="Q3" s="316"/>
      <c r="R3" s="316"/>
      <c r="S3" s="316"/>
    </row>
    <row r="4" spans="1:32" ht="10.8" customHeight="1">
      <c r="P4" s="316"/>
      <c r="Q4" s="316"/>
      <c r="R4" s="316"/>
      <c r="S4" s="316"/>
    </row>
    <row r="5" spans="1:32" ht="7.8" customHeight="1">
      <c r="P5" s="316"/>
      <c r="Q5" s="316"/>
      <c r="R5" s="316"/>
      <c r="S5" s="316"/>
    </row>
    <row r="6" spans="1:32" ht="25.05" customHeight="1" thickBot="1">
      <c r="B6" s="810" t="s">
        <v>461</v>
      </c>
      <c r="C6" s="1591" t="s">
        <v>467</v>
      </c>
      <c r="D6" s="1591"/>
      <c r="E6" s="1591"/>
      <c r="F6" s="1591"/>
      <c r="G6" s="1591"/>
      <c r="H6" s="1591"/>
      <c r="I6" s="1591"/>
      <c r="J6" s="1591"/>
      <c r="K6" s="1591"/>
      <c r="L6" s="1591"/>
      <c r="M6" s="1591"/>
      <c r="O6" s="317" t="s">
        <v>463</v>
      </c>
      <c r="P6" s="1591" t="s">
        <v>464</v>
      </c>
      <c r="Q6" s="1591"/>
      <c r="R6" s="313"/>
      <c r="S6" s="313"/>
      <c r="T6" s="313"/>
      <c r="U6" s="313"/>
      <c r="Y6" s="317" t="s">
        <v>465</v>
      </c>
      <c r="Z6" s="1591" t="s">
        <v>469</v>
      </c>
      <c r="AA6" s="1591"/>
      <c r="AB6" s="1591"/>
      <c r="AC6" s="1591"/>
      <c r="AD6" s="1591"/>
    </row>
    <row r="7" spans="1:32" ht="25.05" customHeight="1" thickBot="1">
      <c r="B7" s="676"/>
      <c r="C7" s="312"/>
      <c r="D7" s="312"/>
      <c r="E7" s="312"/>
      <c r="F7" s="312"/>
      <c r="G7" s="312"/>
      <c r="H7" s="312"/>
      <c r="I7" s="312"/>
      <c r="J7" s="312"/>
      <c r="K7" s="312"/>
      <c r="L7" s="888"/>
      <c r="M7" s="888"/>
      <c r="P7" s="316"/>
      <c r="Q7" s="316"/>
      <c r="R7" s="316"/>
      <c r="S7" s="316"/>
    </row>
    <row r="8" spans="1:32" ht="25.2" customHeight="1" thickBot="1">
      <c r="A8" s="1557" t="s">
        <v>993</v>
      </c>
      <c r="B8" s="1558"/>
      <c r="C8" s="1585" t="str">
        <f>IF('4. EAP+Barras'!$J$9="?","Preencha os dados na ABA EAP+Barras para liberar o PROMPT IA",M12&amp;" "&amp;M13&amp;" "&amp;M14&amp;" "&amp;M15&amp;" "&amp;M16&amp;" "&amp;M17&amp;" "&amp;M18&amp;" "&amp;M19&amp;"")</f>
        <v>Preencha os dados na ABA EAP+Barras para liberar o PROMPT IA</v>
      </c>
      <c r="D8" s="1586"/>
      <c r="E8" s="1586"/>
      <c r="F8" s="1586"/>
      <c r="G8" s="1586"/>
      <c r="H8" s="1586"/>
      <c r="I8" s="1586"/>
      <c r="J8" s="1586"/>
      <c r="K8" s="1587"/>
      <c r="L8" s="859"/>
      <c r="M8" s="859"/>
      <c r="P8" s="316"/>
      <c r="Q8" s="316"/>
      <c r="R8" s="316"/>
      <c r="S8" s="316"/>
    </row>
    <row r="9" spans="1:32" ht="29.4" thickBot="1">
      <c r="A9" s="85"/>
      <c r="B9" s="847"/>
      <c r="C9" s="889"/>
      <c r="D9" s="889"/>
      <c r="E9" s="889"/>
      <c r="F9" s="889"/>
      <c r="G9" s="889"/>
      <c r="H9" s="889"/>
      <c r="I9" s="889"/>
      <c r="J9" s="889"/>
      <c r="K9" s="889"/>
      <c r="L9" s="859"/>
      <c r="M9" s="859"/>
      <c r="O9" s="166"/>
      <c r="P9" s="1129" t="s">
        <v>466</v>
      </c>
      <c r="Q9" s="1130"/>
      <c r="R9" s="1130"/>
      <c r="S9" s="1131"/>
      <c r="X9" s="1598" t="s">
        <v>468</v>
      </c>
      <c r="Y9" s="1599"/>
      <c r="Z9" s="1599"/>
      <c r="AA9" s="1599"/>
      <c r="AB9" s="1599"/>
      <c r="AC9" s="1599"/>
      <c r="AD9" s="1599"/>
      <c r="AE9" s="1599"/>
      <c r="AF9" s="1600"/>
    </row>
    <row r="10" spans="1:32" ht="25.05" customHeight="1" thickBot="1">
      <c r="B10" s="893" t="s">
        <v>992</v>
      </c>
      <c r="C10" s="860" t="s">
        <v>150</v>
      </c>
      <c r="D10" s="1635" t="str">
        <f>'4. EAP+Barras'!T27</f>
        <v/>
      </c>
      <c r="E10" s="1635"/>
      <c r="F10" s="1635"/>
      <c r="G10" s="1635"/>
      <c r="H10" s="1635"/>
      <c r="I10" s="1635"/>
      <c r="J10" s="936" t="s">
        <v>1010</v>
      </c>
      <c r="K10" s="937" t="str">
        <f>'4. EAP+Barras'!X27</f>
        <v/>
      </c>
      <c r="L10" s="938"/>
      <c r="M10" s="859"/>
      <c r="O10" s="899" t="s">
        <v>992</v>
      </c>
      <c r="P10" s="871" t="s">
        <v>982</v>
      </c>
      <c r="Q10" s="1566" t="str">
        <f>D10</f>
        <v/>
      </c>
      <c r="R10" s="1566"/>
      <c r="S10" s="1567"/>
      <c r="T10" s="899" t="s">
        <v>992</v>
      </c>
      <c r="X10" s="1601"/>
      <c r="Y10" s="1602"/>
      <c r="Z10" s="1602"/>
      <c r="AA10" s="1602"/>
      <c r="AB10" s="1602"/>
      <c r="AC10" s="1602"/>
      <c r="AD10" s="1602"/>
      <c r="AE10" s="1602"/>
      <c r="AF10" s="1603"/>
    </row>
    <row r="11" spans="1:32" ht="25.05" customHeight="1" thickBot="1">
      <c r="B11" s="1614">
        <v>1</v>
      </c>
      <c r="C11" s="846" t="s">
        <v>970</v>
      </c>
      <c r="D11" s="1616" t="s">
        <v>83</v>
      </c>
      <c r="E11" s="1616"/>
      <c r="F11" s="1616"/>
      <c r="G11" s="1616"/>
      <c r="H11" s="1616"/>
      <c r="I11" s="1616"/>
      <c r="J11" s="1616"/>
      <c r="K11" s="1617"/>
      <c r="L11" s="938"/>
      <c r="M11" s="859"/>
      <c r="O11" s="900">
        <v>1</v>
      </c>
      <c r="P11" s="318" t="s">
        <v>462</v>
      </c>
      <c r="Q11" s="911" t="s">
        <v>155</v>
      </c>
      <c r="R11" s="911" t="s">
        <v>156</v>
      </c>
      <c r="S11" s="886" t="s">
        <v>77</v>
      </c>
      <c r="T11" s="900">
        <v>1</v>
      </c>
      <c r="X11" s="1592" t="s">
        <v>160</v>
      </c>
      <c r="Y11" s="1593"/>
      <c r="Z11" s="1636" t="s">
        <v>996</v>
      </c>
      <c r="AA11" s="1636" t="s">
        <v>328</v>
      </c>
      <c r="AB11" s="1633" t="s">
        <v>163</v>
      </c>
      <c r="AC11" s="909" t="s">
        <v>997</v>
      </c>
      <c r="AD11" s="910" t="s">
        <v>166</v>
      </c>
      <c r="AE11" s="1608" t="s">
        <v>143</v>
      </c>
      <c r="AF11" s="1611" t="s">
        <v>161</v>
      </c>
    </row>
    <row r="12" spans="1:32" ht="34.200000000000003" customHeight="1" thickBot="1">
      <c r="B12" s="1615"/>
      <c r="C12" s="914" t="s">
        <v>976</v>
      </c>
      <c r="D12" s="916" t="s">
        <v>977</v>
      </c>
      <c r="E12" s="916" t="s">
        <v>152</v>
      </c>
      <c r="F12" s="858" t="s">
        <v>1058</v>
      </c>
      <c r="G12" s="858" t="s">
        <v>1059</v>
      </c>
      <c r="H12" s="858" t="s">
        <v>1060</v>
      </c>
      <c r="I12" s="858" t="s">
        <v>1061</v>
      </c>
      <c r="J12" s="858" t="s">
        <v>1062</v>
      </c>
      <c r="K12" s="915" t="s">
        <v>979</v>
      </c>
      <c r="L12" s="939"/>
      <c r="M12" s="85" t="str">
        <f>"Iremos fazer a compra de um fornecedor para a aquisição do item " &amp;D10&amp; " que tem a seguinte especificação "&amp;D11&amp;".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2" s="1588" t="s">
        <v>983</v>
      </c>
      <c r="P12" s="861" t="s">
        <v>984</v>
      </c>
      <c r="Q12" s="868"/>
      <c r="R12" s="868"/>
      <c r="S12" s="1624"/>
      <c r="X12" s="1594"/>
      <c r="Y12" s="1595"/>
      <c r="Z12" s="1637"/>
      <c r="AA12" s="1637"/>
      <c r="AB12" s="1634"/>
      <c r="AC12" s="1604" t="s">
        <v>165</v>
      </c>
      <c r="AD12" s="1606" t="s">
        <v>162</v>
      </c>
      <c r="AE12" s="1609"/>
      <c r="AF12" s="1612"/>
    </row>
    <row r="13" spans="1:32" ht="25.05" customHeight="1" thickBot="1">
      <c r="C13" s="890"/>
      <c r="D13" s="848"/>
      <c r="E13" s="849"/>
      <c r="F13" s="848"/>
      <c r="G13" s="848"/>
      <c r="H13" s="848"/>
      <c r="I13" s="848"/>
      <c r="J13" s="848"/>
      <c r="K13" s="850"/>
      <c r="L13" s="939">
        <v>0</v>
      </c>
      <c r="M13" s="85" t="s">
        <v>998</v>
      </c>
      <c r="O13" s="1589"/>
      <c r="P13" s="862" t="s">
        <v>985</v>
      </c>
      <c r="Q13" s="872" t="str">
        <f>IF(Q12="sim","SIM",IF(Q12="não","NÃO",""))</f>
        <v/>
      </c>
      <c r="R13" s="879"/>
      <c r="S13" s="1625"/>
      <c r="X13" s="1596"/>
      <c r="Y13" s="1597"/>
      <c r="Z13" s="1638"/>
      <c r="AA13" s="1638"/>
      <c r="AB13" s="908" t="s">
        <v>164</v>
      </c>
      <c r="AC13" s="1605"/>
      <c r="AD13" s="1607"/>
      <c r="AE13" s="1610"/>
      <c r="AF13" s="1613"/>
    </row>
    <row r="14" spans="1:32" ht="25.05" customHeight="1" thickBot="1">
      <c r="C14" s="891"/>
      <c r="D14" s="851"/>
      <c r="E14" s="852"/>
      <c r="F14" s="851"/>
      <c r="G14" s="851"/>
      <c r="H14" s="851"/>
      <c r="I14" s="851"/>
      <c r="J14" s="851"/>
      <c r="K14" s="853"/>
      <c r="L14" s="939">
        <v>1</v>
      </c>
      <c r="M14" s="85" t="s">
        <v>1019</v>
      </c>
      <c r="O14" s="1590"/>
      <c r="P14" s="863" t="s">
        <v>986</v>
      </c>
      <c r="Q14" s="873" t="str">
        <f>IF(Q13="sim","SIM",IF(Q13="não","NÃO",""))</f>
        <v/>
      </c>
      <c r="R14" s="878"/>
      <c r="S14" s="1626"/>
      <c r="X14" s="896">
        <v>1</v>
      </c>
      <c r="Y14" s="320" t="str">
        <f>D10</f>
        <v/>
      </c>
      <c r="Z14" s="905">
        <f>T22</f>
        <v>0</v>
      </c>
      <c r="AA14" s="905">
        <f>T23</f>
        <v>0</v>
      </c>
      <c r="AB14" s="905">
        <f>AA14+Z14</f>
        <v>0</v>
      </c>
      <c r="AC14" s="902" t="str">
        <f>R24</f>
        <v/>
      </c>
      <c r="AD14" s="902" t="str">
        <f>R25</f>
        <v>Preencha o prazo de uso no Projeto</v>
      </c>
      <c r="AE14" s="321">
        <f>S21</f>
        <v>0</v>
      </c>
      <c r="AF14" s="322" t="str">
        <f>P28</f>
        <v/>
      </c>
    </row>
    <row r="15" spans="1:32" ht="25.05" customHeight="1">
      <c r="C15" s="891"/>
      <c r="D15" s="851"/>
      <c r="E15" s="852"/>
      <c r="F15" s="851"/>
      <c r="G15" s="851"/>
      <c r="H15" s="851"/>
      <c r="I15" s="851"/>
      <c r="J15" s="851"/>
      <c r="K15" s="853"/>
      <c r="L15" s="939"/>
      <c r="M15" s="85" t="s">
        <v>1056</v>
      </c>
      <c r="O15" s="1618" t="s">
        <v>987</v>
      </c>
      <c r="P15" s="865" t="s">
        <v>984</v>
      </c>
      <c r="Q15" s="868"/>
      <c r="R15" s="868"/>
      <c r="S15" s="1624"/>
      <c r="X15" s="897">
        <v>2</v>
      </c>
      <c r="Y15" s="103" t="str">
        <f>D34</f>
        <v/>
      </c>
      <c r="Z15" s="906">
        <f>T45</f>
        <v>0</v>
      </c>
      <c r="AA15" s="906">
        <f>T46</f>
        <v>0</v>
      </c>
      <c r="AB15" s="906">
        <f t="shared" ref="AB15:AB23" si="0">AA15+Z15</f>
        <v>0</v>
      </c>
      <c r="AC15" s="903" t="str">
        <f>R47</f>
        <v/>
      </c>
      <c r="AD15" s="903" t="str">
        <f>R48</f>
        <v>Preencha o prazo de uso no Projeto</v>
      </c>
      <c r="AE15" s="108">
        <f>S44</f>
        <v>0</v>
      </c>
      <c r="AF15" s="106" t="str">
        <f>P51</f>
        <v/>
      </c>
    </row>
    <row r="16" spans="1:32" ht="25.05" customHeight="1">
      <c r="C16" s="891"/>
      <c r="D16" s="851"/>
      <c r="E16" s="852"/>
      <c r="F16" s="851"/>
      <c r="G16" s="851"/>
      <c r="H16" s="851"/>
      <c r="I16" s="851"/>
      <c r="J16" s="851"/>
      <c r="K16" s="853"/>
      <c r="L16" s="939"/>
      <c r="M16" s="85" t="str">
        <f>"Colunas 4, 5, 6, 7 e 8 - Coloque nomes de fornecedores reais do mercado em todas as colunas que podem atender a especificação do item a ser comprado que é : item comprado "&amp;D10&amp;" e sua especificação "&amp;D11&amp;".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6" s="1619"/>
      <c r="P16" s="866" t="s">
        <v>985</v>
      </c>
      <c r="Q16" s="872" t="str">
        <f t="shared" ref="Q16:Q20" si="1">IF(Q15="sim","SIM",IF(Q15="não","NÃO",""))</f>
        <v/>
      </c>
      <c r="R16" s="879"/>
      <c r="S16" s="1625"/>
      <c r="X16" s="898">
        <v>3</v>
      </c>
      <c r="Y16" s="104" t="str">
        <f>D58</f>
        <v/>
      </c>
      <c r="Z16" s="907">
        <f>T69</f>
        <v>0</v>
      </c>
      <c r="AA16" s="907">
        <f>T70</f>
        <v>0</v>
      </c>
      <c r="AB16" s="907">
        <f t="shared" si="0"/>
        <v>0</v>
      </c>
      <c r="AC16" s="904" t="str">
        <f>R71</f>
        <v/>
      </c>
      <c r="AD16" s="904" t="str">
        <f>R72</f>
        <v>Preencha o prazo de uso no Projeto</v>
      </c>
      <c r="AE16" s="107">
        <f>S68</f>
        <v>0</v>
      </c>
      <c r="AF16" s="105" t="str">
        <f>P75</f>
        <v/>
      </c>
    </row>
    <row r="17" spans="1:32" ht="25.05" customHeight="1" thickBot="1">
      <c r="C17" s="891"/>
      <c r="D17" s="851"/>
      <c r="E17" s="852"/>
      <c r="F17" s="851"/>
      <c r="G17" s="851"/>
      <c r="H17" s="851"/>
      <c r="I17" s="851"/>
      <c r="J17" s="851"/>
      <c r="K17" s="853"/>
      <c r="L17" s="939"/>
      <c r="M17" s="85" t="s">
        <v>981</v>
      </c>
      <c r="O17" s="1620"/>
      <c r="P17" s="867" t="s">
        <v>986</v>
      </c>
      <c r="Q17" s="873" t="str">
        <f t="shared" si="1"/>
        <v/>
      </c>
      <c r="R17" s="880"/>
      <c r="S17" s="1626"/>
      <c r="X17" s="897">
        <v>4</v>
      </c>
      <c r="Y17" s="103" t="str">
        <f>D82</f>
        <v/>
      </c>
      <c r="Z17" s="906">
        <f>T93</f>
        <v>0</v>
      </c>
      <c r="AA17" s="906">
        <f>T94</f>
        <v>0</v>
      </c>
      <c r="AB17" s="906">
        <f t="shared" si="0"/>
        <v>0</v>
      </c>
      <c r="AC17" s="903" t="str">
        <f>R95</f>
        <v/>
      </c>
      <c r="AD17" s="903" t="str">
        <f>R96</f>
        <v>Preencha o prazo de uso no Projeto</v>
      </c>
      <c r="AE17" s="108">
        <f>S92</f>
        <v>0</v>
      </c>
      <c r="AF17" s="106" t="str">
        <f>P99</f>
        <v/>
      </c>
    </row>
    <row r="18" spans="1:32" ht="25.05" customHeight="1">
      <c r="C18" s="891"/>
      <c r="D18" s="851"/>
      <c r="E18" s="912"/>
      <c r="F18" s="851"/>
      <c r="G18" s="851"/>
      <c r="H18" s="851"/>
      <c r="I18" s="851"/>
      <c r="J18" s="851"/>
      <c r="K18" s="853"/>
      <c r="L18" s="939">
        <v>0</v>
      </c>
      <c r="M18" s="85" t="s">
        <v>1021</v>
      </c>
      <c r="O18" s="1621" t="s">
        <v>988</v>
      </c>
      <c r="P18" s="869" t="s">
        <v>984</v>
      </c>
      <c r="Q18" s="868"/>
      <c r="R18" s="868"/>
      <c r="S18" s="1624"/>
      <c r="X18" s="898">
        <v>5</v>
      </c>
      <c r="Y18" s="104" t="str">
        <f>D106</f>
        <v/>
      </c>
      <c r="Z18" s="907">
        <f>T117</f>
        <v>0</v>
      </c>
      <c r="AA18" s="907">
        <f>T118</f>
        <v>0</v>
      </c>
      <c r="AB18" s="907">
        <f t="shared" si="0"/>
        <v>0</v>
      </c>
      <c r="AC18" s="904" t="str">
        <f>R119</f>
        <v/>
      </c>
      <c r="AD18" s="904" t="str">
        <f>R120</f>
        <v>Preencha o prazo de uso no Projeto</v>
      </c>
      <c r="AE18" s="107">
        <f>S116</f>
        <v>0</v>
      </c>
      <c r="AF18" s="105" t="str">
        <f>P123</f>
        <v/>
      </c>
    </row>
    <row r="19" spans="1:32" ht="25.05" customHeight="1">
      <c r="C19" s="891"/>
      <c r="D19" s="851"/>
      <c r="E19" s="912"/>
      <c r="F19" s="851"/>
      <c r="G19" s="851"/>
      <c r="H19" s="851"/>
      <c r="I19" s="851"/>
      <c r="J19" s="851"/>
      <c r="K19" s="853"/>
      <c r="L19" s="939">
        <v>5</v>
      </c>
      <c r="M19" s="85" t="s">
        <v>1057</v>
      </c>
      <c r="O19" s="1622"/>
      <c r="P19" s="870" t="s">
        <v>985</v>
      </c>
      <c r="Q19" s="872" t="str">
        <f t="shared" si="1"/>
        <v/>
      </c>
      <c r="R19" s="879"/>
      <c r="S19" s="1625"/>
      <c r="X19" s="897">
        <v>6</v>
      </c>
      <c r="Y19" s="103" t="str">
        <f>D130</f>
        <v/>
      </c>
      <c r="Z19" s="906">
        <f>T141</f>
        <v>0</v>
      </c>
      <c r="AA19" s="906">
        <f>T142</f>
        <v>0</v>
      </c>
      <c r="AB19" s="906">
        <f t="shared" si="0"/>
        <v>0</v>
      </c>
      <c r="AC19" s="903" t="str">
        <f>R143</f>
        <v/>
      </c>
      <c r="AD19" s="903" t="str">
        <f>R144</f>
        <v>Preencha o prazo de uso no Projeto</v>
      </c>
      <c r="AE19" s="108">
        <f>S140</f>
        <v>0</v>
      </c>
      <c r="AF19" s="106" t="str">
        <f>P147</f>
        <v/>
      </c>
    </row>
    <row r="20" spans="1:32" ht="25.05" customHeight="1" thickBot="1">
      <c r="C20" s="891"/>
      <c r="D20" s="851"/>
      <c r="E20" s="912"/>
      <c r="F20" s="851"/>
      <c r="G20" s="851"/>
      <c r="H20" s="851"/>
      <c r="I20" s="851"/>
      <c r="J20" s="851"/>
      <c r="K20" s="853"/>
      <c r="L20" s="939">
        <v>10</v>
      </c>
      <c r="O20" s="1623"/>
      <c r="P20" s="864" t="s">
        <v>986</v>
      </c>
      <c r="Q20" s="874" t="str">
        <f t="shared" si="1"/>
        <v/>
      </c>
      <c r="R20" s="880"/>
      <c r="S20" s="1626"/>
      <c r="X20" s="898">
        <v>7</v>
      </c>
      <c r="Y20" s="104" t="str">
        <f>D154</f>
        <v/>
      </c>
      <c r="Z20" s="907">
        <f>T165</f>
        <v>0</v>
      </c>
      <c r="AA20" s="907">
        <f>T166</f>
        <v>0</v>
      </c>
      <c r="AB20" s="907">
        <f t="shared" si="0"/>
        <v>0</v>
      </c>
      <c r="AC20" s="904" t="str">
        <f>R167</f>
        <v/>
      </c>
      <c r="AD20" s="904" t="str">
        <f>R168</f>
        <v>Preencha o prazo de uso no Projeto</v>
      </c>
      <c r="AE20" s="107">
        <f>S164</f>
        <v>0</v>
      </c>
      <c r="AF20" s="105" t="str">
        <f>P171</f>
        <v/>
      </c>
    </row>
    <row r="21" spans="1:32" ht="25.05" customHeight="1">
      <c r="C21" s="891"/>
      <c r="D21" s="851"/>
      <c r="E21" s="912"/>
      <c r="F21" s="851"/>
      <c r="G21" s="851"/>
      <c r="H21" s="851"/>
      <c r="I21" s="851"/>
      <c r="J21" s="851"/>
      <c r="K21" s="853"/>
      <c r="L21" s="939"/>
      <c r="O21" s="166"/>
      <c r="P21" s="876" t="s">
        <v>157</v>
      </c>
      <c r="Q21" s="868" t="s">
        <v>81</v>
      </c>
      <c r="R21" s="881"/>
      <c r="S21" s="1631"/>
      <c r="X21" s="897">
        <v>8</v>
      </c>
      <c r="Y21" s="103" t="str">
        <f>D178</f>
        <v/>
      </c>
      <c r="Z21" s="906">
        <f>T189</f>
        <v>0</v>
      </c>
      <c r="AA21" s="906">
        <f>T190</f>
        <v>0</v>
      </c>
      <c r="AB21" s="906">
        <f t="shared" si="0"/>
        <v>0</v>
      </c>
      <c r="AC21" s="903" t="str">
        <f>R191</f>
        <v/>
      </c>
      <c r="AD21" s="903" t="str">
        <f>R192</f>
        <v>Preencha o prazo de uso no Projeto</v>
      </c>
      <c r="AE21" s="108">
        <f>S188</f>
        <v>0</v>
      </c>
      <c r="AF21" s="106" t="str">
        <f>P195</f>
        <v/>
      </c>
    </row>
    <row r="22" spans="1:32" ht="25.05" customHeight="1" thickBot="1">
      <c r="C22" s="891"/>
      <c r="D22" s="851"/>
      <c r="E22" s="912"/>
      <c r="F22" s="851"/>
      <c r="G22" s="851"/>
      <c r="H22" s="851"/>
      <c r="I22" s="851"/>
      <c r="J22" s="851"/>
      <c r="K22" s="853"/>
      <c r="L22" s="939"/>
      <c r="O22" s="166"/>
      <c r="P22" s="877" t="s">
        <v>158</v>
      </c>
      <c r="Q22" s="878" t="s">
        <v>81</v>
      </c>
      <c r="R22" s="882" t="str">
        <f>'4. EAP+Barras'!U27</f>
        <v/>
      </c>
      <c r="S22" s="1632"/>
      <c r="T22" s="319">
        <f>SUM(R12:R21)</f>
        <v>0</v>
      </c>
      <c r="U22" s="316" t="s">
        <v>561</v>
      </c>
      <c r="X22" s="898">
        <v>9</v>
      </c>
      <c r="Y22" s="104" t="str">
        <f>D202</f>
        <v/>
      </c>
      <c r="Z22" s="907">
        <f>T213</f>
        <v>0</v>
      </c>
      <c r="AA22" s="907">
        <f>T214</f>
        <v>0</v>
      </c>
      <c r="AB22" s="907">
        <f t="shared" si="0"/>
        <v>0</v>
      </c>
      <c r="AC22" s="904" t="str">
        <f>R215</f>
        <v/>
      </c>
      <c r="AD22" s="904" t="str">
        <f>R216</f>
        <v>Preencha o prazo de uso no Projeto</v>
      </c>
      <c r="AE22" s="107">
        <f>S212</f>
        <v>0</v>
      </c>
      <c r="AF22" s="105" t="str">
        <f>P219</f>
        <v/>
      </c>
    </row>
    <row r="23" spans="1:32" ht="24.6" customHeight="1">
      <c r="C23" s="891"/>
      <c r="D23" s="851"/>
      <c r="E23" s="912"/>
      <c r="F23" s="851"/>
      <c r="G23" s="851"/>
      <c r="H23" s="851"/>
      <c r="I23" s="851"/>
      <c r="J23" s="851"/>
      <c r="K23" s="853"/>
      <c r="L23" s="939"/>
      <c r="M23" s="85" t="s">
        <v>81</v>
      </c>
      <c r="O23" s="166"/>
      <c r="P23" s="894"/>
      <c r="Q23" s="875" t="s">
        <v>989</v>
      </c>
      <c r="R23" s="884" t="str">
        <f>SUM(R12:R22) &amp; " dias úteis"</f>
        <v>0 dias úteis</v>
      </c>
      <c r="S23" s="883"/>
      <c r="T23" s="319">
        <f>SUM(R12:R22)</f>
        <v>0</v>
      </c>
      <c r="U23" s="316" t="s">
        <v>994</v>
      </c>
      <c r="X23" s="897">
        <v>10</v>
      </c>
      <c r="Y23" s="103" t="str">
        <f>D226</f>
        <v/>
      </c>
      <c r="Z23" s="906">
        <f>T237</f>
        <v>0</v>
      </c>
      <c r="AA23" s="906">
        <f>T238</f>
        <v>0</v>
      </c>
      <c r="AB23" s="906">
        <f t="shared" si="0"/>
        <v>0</v>
      </c>
      <c r="AC23" s="903" t="str">
        <f>R239</f>
        <v/>
      </c>
      <c r="AD23" s="903" t="str">
        <f>R240</f>
        <v>Preencha o prazo de uso no Projeto</v>
      </c>
      <c r="AE23" s="108">
        <f>S236</f>
        <v>0</v>
      </c>
      <c r="AF23" s="106" t="str">
        <f>P243</f>
        <v/>
      </c>
    </row>
    <row r="24" spans="1:32" ht="25.05" customHeight="1" thickBot="1">
      <c r="C24" s="892"/>
      <c r="D24" s="855"/>
      <c r="E24" s="913"/>
      <c r="F24" s="855"/>
      <c r="G24" s="855"/>
      <c r="H24" s="855"/>
      <c r="I24" s="855"/>
      <c r="J24" s="855"/>
      <c r="K24" s="856"/>
      <c r="L24" s="939"/>
      <c r="M24" s="85" t="s">
        <v>134</v>
      </c>
      <c r="O24" s="166"/>
      <c r="P24" s="1568" t="s">
        <v>991</v>
      </c>
      <c r="Q24" s="1569"/>
      <c r="R24" s="1570" t="str">
        <f>'4. EAP+Barras'!Z27</f>
        <v/>
      </c>
      <c r="S24" s="1571"/>
      <c r="T24" s="319">
        <f>SUM(T22:T23)</f>
        <v>0</v>
      </c>
      <c r="U24" s="316" t="s">
        <v>995</v>
      </c>
    </row>
    <row r="25" spans="1:32" ht="24.6" customHeight="1" thickBot="1">
      <c r="C25" s="1584" t="str">
        <f>IF(E25=0,"",IF(E25&lt;100%,"Erro → A somatória está menor que 100%, ajuste os critérios para fechar em 100%",IF(E25&gt;100%,"Erro → A somatória está maior que 100%, ajuste os critérios para fechar em 100%","")))</f>
        <v/>
      </c>
      <c r="D25" s="1584"/>
      <c r="E25" s="854">
        <f>IFERROR(IF(SUM(IF(FREQUENCY(MATCH(E18:E24,E18:E24,0),ROW(E18:E24)-ROW(E18)+1)&gt;1,1,0))&gt;0,"ERRO",SUM(E18:E24)),0)</f>
        <v>0</v>
      </c>
      <c r="F25" s="857" t="str">
        <f>IF(E25&lt;&gt;100%,"?",IF(AND(COUNTA(E19:E24)=6),IF(SUMPRODUCT(--(F13:F17=0))&gt;0,"REPROVADO",SUM(F18*E18,F19*E19,F20*E20,F21*E21,F22*E22,F23*E23,F24*E24)),"?"))</f>
        <v>?</v>
      </c>
      <c r="G25" s="857" t="str">
        <f>IF(E25&lt;&gt;100%,"?",IF(AND(COUNTA(E19:E24)=6),IF(SUMPRODUCT(--(G13:G17=0))&gt;0,"REPROVADO",SUM(G18*E18,G19*E19,G20*E20,G21*E21,G22*E22,G23*E23,G24*E24)),"?"))</f>
        <v>?</v>
      </c>
      <c r="H25" s="857" t="str">
        <f>IF(E25&lt;&gt;100%,"?",IF(AND(COUNTA(E19:E24)=6),IF(SUMPRODUCT(--(H13:H17=0))&gt;0,"REPROVADO",SUM(H18*E18,H19*E19,H20*E20,H21*E21,H22*E22,H23*E23,H24*E24)),"?"))</f>
        <v>?</v>
      </c>
      <c r="I25" s="857" t="str">
        <f>IF(E25&lt;&gt;100%,"?",IF(AND(COUNTA(E19:E24)=6),IF(SUMPRODUCT(--(I13:I17=0))&gt;0,"REPROVADO",SUM(I18*E18,I19*E19,I20*E20,I21*E21,I22*E22,I23*E23,I24*E24)),"?"))</f>
        <v>?</v>
      </c>
      <c r="J25" s="857" t="str">
        <f>IF(E25&lt;&gt;100%,"?",IF(AND(COUNTA(E19:E24)=6),IF(SUMPRODUCT(--(J13:J17=0))&gt;0,"REPROVADO",SUM(J18*E18,J19*E19,J20*E20,J21*E21,J22*E22,J23*E23,J24*E24)),"?"))</f>
        <v>?</v>
      </c>
      <c r="K25" s="165"/>
      <c r="L25" s="939"/>
      <c r="O25" s="166"/>
      <c r="P25" s="1572" t="s">
        <v>990</v>
      </c>
      <c r="Q25" s="1573"/>
      <c r="R25" s="1574" t="str">
        <f>IF(R24="","Preencha o prazo de uso no Projeto",IF(WEEKDAY(T25,2)&gt;4,T25-IF(WEEKDAY(T25,2)=5,1,2),T25))</f>
        <v>Preencha o prazo de uso no Projeto</v>
      </c>
      <c r="S25" s="1575"/>
      <c r="T25" s="895" t="str">
        <f>IF(T23=0,R24,R24+(WEEKDAY(R24)&gt;5)*(7-WEEKDAY(R24))+(-T23-1+INT((-T23-1+WEEKDAY(R24))/5)*2))</f>
        <v/>
      </c>
    </row>
    <row r="26" spans="1:32" ht="25.05" customHeight="1" thickBot="1">
      <c r="C26" s="1582" t="s">
        <v>980</v>
      </c>
      <c r="D26" s="1582"/>
      <c r="E26" s="1582"/>
      <c r="F26" s="1583" t="str">
        <f>IFERROR(INDEX(F$12:J$12,MATCH(MAX(F25:J25),F25:J25,0)),"Avalie o fornecedor para ter as notas")</f>
        <v>Avalie o fornecedor para ter as notas</v>
      </c>
      <c r="G26" s="1583"/>
      <c r="H26" s="1583"/>
      <c r="I26" s="1583"/>
      <c r="J26" s="1583"/>
      <c r="L26" s="939"/>
      <c r="O26" s="166"/>
      <c r="P26" s="1572"/>
      <c r="Q26" s="1573"/>
      <c r="R26" s="1574"/>
      <c r="S26" s="1575"/>
    </row>
    <row r="27" spans="1:32" ht="37.799999999999997" customHeight="1" thickBot="1">
      <c r="B27" s="87"/>
      <c r="C27" s="87"/>
      <c r="D27" s="87"/>
      <c r="E27" s="87"/>
      <c r="F27" s="87"/>
      <c r="G27" s="87"/>
      <c r="H27" s="87"/>
      <c r="I27" s="87"/>
      <c r="J27" s="87"/>
      <c r="K27" s="87"/>
      <c r="L27" s="939"/>
      <c r="O27" s="166"/>
      <c r="P27" s="1627" t="s">
        <v>159</v>
      </c>
      <c r="Q27" s="1628"/>
      <c r="R27" s="1628"/>
      <c r="S27" s="1629"/>
    </row>
    <row r="28" spans="1:32" ht="40.200000000000003" customHeight="1" thickBot="1">
      <c r="B28" s="87"/>
      <c r="C28" s="87"/>
      <c r="D28" s="87"/>
      <c r="E28" s="87"/>
      <c r="F28" s="87"/>
      <c r="G28" s="87"/>
      <c r="H28" s="87"/>
      <c r="I28" s="87"/>
      <c r="J28" s="87"/>
      <c r="K28" s="87"/>
      <c r="L28" s="939"/>
      <c r="O28" s="166"/>
      <c r="P28" s="1576" t="str">
        <f>'4. EAP+Barras'!Y27</f>
        <v/>
      </c>
      <c r="Q28" s="1577"/>
      <c r="R28" s="1577"/>
      <c r="S28" s="1578"/>
    </row>
    <row r="29" spans="1:32" ht="6.6" customHeight="1">
      <c r="B29" s="87"/>
      <c r="C29" s="87"/>
      <c r="D29" s="87"/>
      <c r="E29" s="87"/>
      <c r="F29" s="87"/>
      <c r="G29" s="87"/>
      <c r="H29" s="87"/>
      <c r="I29" s="87"/>
      <c r="J29" s="87"/>
      <c r="K29" s="87"/>
      <c r="L29" s="939"/>
      <c r="O29" s="166"/>
      <c r="P29" s="901"/>
      <c r="Q29" s="901"/>
      <c r="R29" s="901"/>
      <c r="S29" s="901"/>
    </row>
    <row r="30" spans="1:32" ht="25.05" customHeight="1">
      <c r="B30" s="87"/>
      <c r="C30" s="87"/>
      <c r="D30" s="87"/>
      <c r="E30" s="87"/>
      <c r="F30" s="87"/>
      <c r="G30" s="87"/>
      <c r="H30" s="87"/>
      <c r="I30" s="87"/>
      <c r="J30" s="87"/>
      <c r="K30" s="87"/>
      <c r="L30" s="939"/>
      <c r="P30" s="87"/>
      <c r="Q30" s="87"/>
      <c r="R30" s="87"/>
      <c r="S30" s="87"/>
    </row>
    <row r="31" spans="1:32" ht="25.05" customHeight="1" thickBot="1">
      <c r="B31" s="87"/>
      <c r="C31" s="87"/>
      <c r="D31" s="87"/>
      <c r="E31" s="87"/>
      <c r="F31" s="87"/>
      <c r="G31" s="87"/>
      <c r="H31" s="87"/>
      <c r="I31" s="87"/>
      <c r="J31" s="87"/>
      <c r="K31" s="87"/>
      <c r="L31" s="939"/>
      <c r="P31" s="87"/>
      <c r="Q31" s="87"/>
      <c r="R31" s="87"/>
      <c r="S31" s="87"/>
    </row>
    <row r="32" spans="1:32" ht="29.4" customHeight="1" thickBot="1">
      <c r="A32" s="1557" t="s">
        <v>993</v>
      </c>
      <c r="B32" s="1558"/>
      <c r="C32" s="1585" t="str">
        <f>IF('4. EAP+Barras'!$J$9="?","Preencha os dados na ABA EAP+Barras para liberar o PROMPT IA",M36&amp;" "&amp;M37&amp;" "&amp;M38&amp;" "&amp;M39&amp;" "&amp;M40&amp;" "&amp;M41&amp;" "&amp;M42&amp;" "&amp;M43&amp;"")</f>
        <v>Preencha os dados na ABA EAP+Barras para liberar o PROMPT IA</v>
      </c>
      <c r="D32" s="1586"/>
      <c r="E32" s="1586"/>
      <c r="F32" s="1586"/>
      <c r="G32" s="1586"/>
      <c r="H32" s="1586"/>
      <c r="I32" s="1586"/>
      <c r="J32" s="1586"/>
      <c r="K32" s="1587"/>
      <c r="L32" s="938"/>
      <c r="M32" s="859"/>
      <c r="O32" s="166"/>
      <c r="P32" s="1129" t="s">
        <v>466</v>
      </c>
      <c r="Q32" s="1130"/>
      <c r="R32" s="1130"/>
      <c r="S32" s="1131"/>
    </row>
    <row r="33" spans="1:21" ht="30" customHeight="1" thickBot="1">
      <c r="A33" s="85"/>
      <c r="B33" s="847"/>
      <c r="C33" s="889"/>
      <c r="D33" s="889"/>
      <c r="E33" s="889"/>
      <c r="F33" s="889"/>
      <c r="G33" s="889"/>
      <c r="H33" s="889"/>
      <c r="I33" s="889"/>
      <c r="J33" s="889"/>
      <c r="K33" s="889"/>
      <c r="L33" s="938"/>
      <c r="M33" s="859"/>
      <c r="O33" s="899" t="s">
        <v>992</v>
      </c>
      <c r="P33" s="871" t="s">
        <v>982</v>
      </c>
      <c r="Q33" s="1566" t="str">
        <f>D34</f>
        <v/>
      </c>
      <c r="R33" s="1566"/>
      <c r="S33" s="1567"/>
      <c r="T33" s="899" t="s">
        <v>992</v>
      </c>
    </row>
    <row r="34" spans="1:21" ht="25.05" customHeight="1" thickBot="1">
      <c r="B34" s="893" t="s">
        <v>992</v>
      </c>
      <c r="C34" s="860" t="s">
        <v>150</v>
      </c>
      <c r="D34" s="1635" t="str">
        <f>'4. EAP+Barras'!T28</f>
        <v/>
      </c>
      <c r="E34" s="1635"/>
      <c r="F34" s="1635"/>
      <c r="G34" s="1635"/>
      <c r="H34" s="1635"/>
      <c r="I34" s="1635"/>
      <c r="J34" s="936" t="s">
        <v>1010</v>
      </c>
      <c r="K34" s="937" t="str">
        <f>'4. EAP+Barras'!X28</f>
        <v/>
      </c>
      <c r="L34" s="938"/>
      <c r="M34" s="859"/>
      <c r="O34" s="900">
        <v>2</v>
      </c>
      <c r="P34" s="318" t="s">
        <v>462</v>
      </c>
      <c r="Q34" s="885" t="s">
        <v>155</v>
      </c>
      <c r="R34" s="885" t="s">
        <v>156</v>
      </c>
      <c r="S34" s="886" t="s">
        <v>77</v>
      </c>
      <c r="T34" s="900">
        <v>2</v>
      </c>
    </row>
    <row r="35" spans="1:21" ht="25.05" customHeight="1" thickBot="1">
      <c r="B35" s="1614">
        <v>2</v>
      </c>
      <c r="C35" s="846" t="s">
        <v>970</v>
      </c>
      <c r="D35" s="1616" t="s">
        <v>83</v>
      </c>
      <c r="E35" s="1616"/>
      <c r="F35" s="1616"/>
      <c r="G35" s="1616"/>
      <c r="H35" s="1616"/>
      <c r="I35" s="1616"/>
      <c r="J35" s="1616"/>
      <c r="K35" s="1617"/>
      <c r="L35" s="938"/>
      <c r="M35" s="859"/>
      <c r="O35" s="1588" t="s">
        <v>983</v>
      </c>
      <c r="P35" s="861" t="s">
        <v>984</v>
      </c>
      <c r="Q35" s="868"/>
      <c r="R35" s="868"/>
      <c r="S35" s="1624"/>
    </row>
    <row r="36" spans="1:21" ht="34.200000000000003" customHeight="1" thickBot="1">
      <c r="B36" s="1615"/>
      <c r="C36" s="914" t="s">
        <v>976</v>
      </c>
      <c r="D36" s="916" t="s">
        <v>977</v>
      </c>
      <c r="E36" s="916" t="s">
        <v>978</v>
      </c>
      <c r="F36" s="858" t="s">
        <v>971</v>
      </c>
      <c r="G36" s="858" t="s">
        <v>972</v>
      </c>
      <c r="H36" s="858" t="s">
        <v>973</v>
      </c>
      <c r="I36" s="858" t="s">
        <v>974</v>
      </c>
      <c r="J36" s="858" t="s">
        <v>975</v>
      </c>
      <c r="K36" s="915" t="s">
        <v>979</v>
      </c>
      <c r="L36" s="939"/>
      <c r="M36" s="85" t="str">
        <f>"Iremos fazer a compra de um fornecedor para a aquisição do item " &amp;D34&amp; " que tem a seguinte especificação "&amp;D35&amp;".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36" s="1589"/>
      <c r="P36" s="862" t="s">
        <v>985</v>
      </c>
      <c r="Q36" s="872" t="str">
        <f>IF(Q35="sim","SIM",IF(Q35="não","NÃO",""))</f>
        <v/>
      </c>
      <c r="R36" s="879"/>
      <c r="S36" s="1625"/>
    </row>
    <row r="37" spans="1:21" ht="25.95" customHeight="1" thickBot="1">
      <c r="C37" s="890"/>
      <c r="D37" s="848"/>
      <c r="E37" s="849"/>
      <c r="F37" s="848"/>
      <c r="G37" s="848"/>
      <c r="H37" s="848"/>
      <c r="I37" s="848"/>
      <c r="J37" s="848"/>
      <c r="K37" s="850"/>
      <c r="L37" s="939">
        <v>0</v>
      </c>
      <c r="M37" s="85" t="s">
        <v>998</v>
      </c>
      <c r="O37" s="1590"/>
      <c r="P37" s="863" t="s">
        <v>986</v>
      </c>
      <c r="Q37" s="873" t="str">
        <f>IF(Q36="sim","SIM",IF(Q36="não","NÃO",""))</f>
        <v/>
      </c>
      <c r="R37" s="878"/>
      <c r="S37" s="1626"/>
    </row>
    <row r="38" spans="1:21" ht="25.95" customHeight="1">
      <c r="C38" s="891"/>
      <c r="D38" s="851"/>
      <c r="E38" s="852"/>
      <c r="F38" s="851"/>
      <c r="G38" s="851"/>
      <c r="H38" s="851"/>
      <c r="I38" s="851"/>
      <c r="J38" s="851"/>
      <c r="K38" s="853"/>
      <c r="L38" s="939">
        <v>1</v>
      </c>
      <c r="M38" s="85" t="s">
        <v>1019</v>
      </c>
      <c r="O38" s="1618" t="s">
        <v>987</v>
      </c>
      <c r="P38" s="865" t="s">
        <v>984</v>
      </c>
      <c r="Q38" s="868"/>
      <c r="R38" s="868"/>
      <c r="S38" s="1624"/>
    </row>
    <row r="39" spans="1:21" ht="25.95" customHeight="1">
      <c r="C39" s="891"/>
      <c r="D39" s="851"/>
      <c r="E39" s="852"/>
      <c r="F39" s="851"/>
      <c r="G39" s="851"/>
      <c r="H39" s="851"/>
      <c r="I39" s="851"/>
      <c r="J39" s="851"/>
      <c r="K39" s="853"/>
      <c r="L39" s="939"/>
      <c r="M39" s="85" t="s">
        <v>1020</v>
      </c>
      <c r="O39" s="1619"/>
      <c r="P39" s="866" t="s">
        <v>985</v>
      </c>
      <c r="Q39" s="872" t="str">
        <f t="shared" ref="Q39:Q40" si="2">IF(Q38="sim","SIM",IF(Q38="não","NÃO",""))</f>
        <v/>
      </c>
      <c r="R39" s="879"/>
      <c r="S39" s="1625"/>
    </row>
    <row r="40" spans="1:21" ht="25.95" customHeight="1" thickBot="1">
      <c r="C40" s="891"/>
      <c r="D40" s="851"/>
      <c r="E40" s="852"/>
      <c r="F40" s="851"/>
      <c r="G40" s="851"/>
      <c r="H40" s="851"/>
      <c r="I40" s="851"/>
      <c r="J40" s="851"/>
      <c r="K40" s="853"/>
      <c r="L40" s="939"/>
      <c r="M40" s="85" t="str">
        <f>"Colunas 4, 5, 6, 7 e 8 - Coloque nomes de fornecedores reais do mercado em todas as colunas que podem atender a especificação do item a ser comprado que é : item comprado "&amp;D34&amp;" e sua especificação "&amp;D35&amp;".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40" s="1620"/>
      <c r="P40" s="867" t="s">
        <v>986</v>
      </c>
      <c r="Q40" s="873" t="str">
        <f t="shared" si="2"/>
        <v/>
      </c>
      <c r="R40" s="880"/>
      <c r="S40" s="1626"/>
    </row>
    <row r="41" spans="1:21" ht="25.95" customHeight="1">
      <c r="C41" s="891"/>
      <c r="D41" s="851"/>
      <c r="E41" s="852"/>
      <c r="F41" s="851"/>
      <c r="G41" s="851"/>
      <c r="H41" s="851"/>
      <c r="I41" s="851"/>
      <c r="J41" s="851"/>
      <c r="K41" s="853"/>
      <c r="L41" s="939"/>
      <c r="M41" s="85" t="s">
        <v>981</v>
      </c>
      <c r="O41" s="1621" t="s">
        <v>988</v>
      </c>
      <c r="P41" s="869" t="s">
        <v>984</v>
      </c>
      <c r="Q41" s="868"/>
      <c r="R41" s="868"/>
      <c r="S41" s="1624"/>
    </row>
    <row r="42" spans="1:21" ht="25.95" customHeight="1">
      <c r="C42" s="891"/>
      <c r="D42" s="851"/>
      <c r="E42" s="912"/>
      <c r="F42" s="851"/>
      <c r="G42" s="851"/>
      <c r="H42" s="851"/>
      <c r="I42" s="851"/>
      <c r="J42" s="851"/>
      <c r="K42" s="853"/>
      <c r="L42" s="939">
        <v>0</v>
      </c>
      <c r="M42" s="85" t="s">
        <v>1021</v>
      </c>
      <c r="O42" s="1622"/>
      <c r="P42" s="870" t="s">
        <v>985</v>
      </c>
      <c r="Q42" s="872" t="str">
        <f t="shared" ref="Q42:Q43" si="3">IF(Q41="sim","SIM",IF(Q41="não","NÃO",""))</f>
        <v/>
      </c>
      <c r="R42" s="879"/>
      <c r="S42" s="1625"/>
    </row>
    <row r="43" spans="1:21" ht="25.95" customHeight="1" thickBot="1">
      <c r="C43" s="891"/>
      <c r="D43" s="851"/>
      <c r="E43" s="912"/>
      <c r="F43" s="851"/>
      <c r="G43" s="851"/>
      <c r="H43" s="851"/>
      <c r="I43" s="851"/>
      <c r="J43" s="851"/>
      <c r="K43" s="853"/>
      <c r="L43" s="939">
        <v>5</v>
      </c>
      <c r="M43" s="85" t="s">
        <v>1057</v>
      </c>
      <c r="O43" s="1623"/>
      <c r="P43" s="864" t="s">
        <v>986</v>
      </c>
      <c r="Q43" s="874" t="str">
        <f t="shared" si="3"/>
        <v/>
      </c>
      <c r="R43" s="880"/>
      <c r="S43" s="1626"/>
    </row>
    <row r="44" spans="1:21" ht="25.95" customHeight="1">
      <c r="C44" s="891"/>
      <c r="D44" s="851"/>
      <c r="E44" s="912"/>
      <c r="F44" s="851"/>
      <c r="G44" s="851"/>
      <c r="H44" s="851"/>
      <c r="I44" s="851"/>
      <c r="J44" s="851"/>
      <c r="K44" s="853"/>
      <c r="L44" s="939">
        <v>10</v>
      </c>
      <c r="O44" s="166"/>
      <c r="P44" s="876" t="s">
        <v>157</v>
      </c>
      <c r="Q44" s="868" t="s">
        <v>81</v>
      </c>
      <c r="R44" s="881"/>
      <c r="S44" s="1631"/>
    </row>
    <row r="45" spans="1:21" ht="25.95" customHeight="1" thickBot="1">
      <c r="C45" s="891"/>
      <c r="D45" s="851"/>
      <c r="E45" s="912"/>
      <c r="F45" s="851"/>
      <c r="G45" s="851"/>
      <c r="H45" s="851"/>
      <c r="I45" s="851"/>
      <c r="J45" s="851"/>
      <c r="K45" s="853"/>
      <c r="L45" s="939"/>
      <c r="O45" s="166"/>
      <c r="P45" s="877" t="s">
        <v>158</v>
      </c>
      <c r="Q45" s="878" t="s">
        <v>81</v>
      </c>
      <c r="R45" s="882" t="str">
        <f>'4. EAP+Barras'!U28</f>
        <v/>
      </c>
      <c r="S45" s="1632"/>
      <c r="T45" s="319">
        <f>SUM(R35:R44)</f>
        <v>0</v>
      </c>
      <c r="U45" s="316" t="s">
        <v>561</v>
      </c>
    </row>
    <row r="46" spans="1:21" ht="25.95" customHeight="1">
      <c r="C46" s="891"/>
      <c r="D46" s="851"/>
      <c r="E46" s="912"/>
      <c r="F46" s="851"/>
      <c r="G46" s="851"/>
      <c r="H46" s="851"/>
      <c r="I46" s="851"/>
      <c r="J46" s="851"/>
      <c r="K46" s="853"/>
      <c r="L46" s="939"/>
      <c r="O46" s="166"/>
      <c r="P46" s="894"/>
      <c r="Q46" s="875" t="s">
        <v>989</v>
      </c>
      <c r="R46" s="884" t="str">
        <f>SUM(R35:R45) &amp; " dias úteis"</f>
        <v>0 dias úteis</v>
      </c>
      <c r="S46" s="883"/>
      <c r="T46" s="319">
        <f>SUM(R35:R45)</f>
        <v>0</v>
      </c>
      <c r="U46" s="316" t="s">
        <v>994</v>
      </c>
    </row>
    <row r="47" spans="1:21" ht="25.95" customHeight="1">
      <c r="C47" s="891"/>
      <c r="D47" s="851"/>
      <c r="E47" s="912"/>
      <c r="F47" s="851"/>
      <c r="G47" s="851"/>
      <c r="H47" s="851"/>
      <c r="I47" s="851"/>
      <c r="J47" s="851"/>
      <c r="K47" s="853"/>
      <c r="L47" s="939"/>
      <c r="M47" s="85" t="s">
        <v>81</v>
      </c>
      <c r="O47" s="166"/>
      <c r="P47" s="1568" t="s">
        <v>991</v>
      </c>
      <c r="Q47" s="1569"/>
      <c r="R47" s="1570" t="str">
        <f>'4. EAP+Barras'!Z28</f>
        <v/>
      </c>
      <c r="S47" s="1571"/>
      <c r="T47" s="319">
        <f>SUM(T45:T46)</f>
        <v>0</v>
      </c>
      <c r="U47" s="316" t="s">
        <v>995</v>
      </c>
    </row>
    <row r="48" spans="1:21" ht="25.95" customHeight="1" thickBot="1">
      <c r="C48" s="892"/>
      <c r="D48" s="855"/>
      <c r="E48" s="913"/>
      <c r="F48" s="855"/>
      <c r="G48" s="855"/>
      <c r="H48" s="855"/>
      <c r="I48" s="855"/>
      <c r="J48" s="855"/>
      <c r="K48" s="856"/>
      <c r="L48" s="939"/>
      <c r="M48" s="85" t="s">
        <v>134</v>
      </c>
      <c r="O48" s="166"/>
      <c r="P48" s="1572" t="s">
        <v>990</v>
      </c>
      <c r="Q48" s="1573"/>
      <c r="R48" s="1574" t="str">
        <f>IF(R47="","Preencha o prazo de uso no Projeto",IF(WEEKDAY(T48,2)&gt;4,T48-IF(WEEKDAY(T48,2)=5,1,2),T48))</f>
        <v>Preencha o prazo de uso no Projeto</v>
      </c>
      <c r="S48" s="1575"/>
      <c r="T48" s="895" t="str">
        <f>IF(T46=0,R47,R47+(WEEKDAY(R47)&gt;5)*(7-WEEKDAY(R47))+(-T46-1+INT((-T46-1+WEEKDAY(R47))/5)*2))</f>
        <v/>
      </c>
    </row>
    <row r="49" spans="1:20" ht="25.95" customHeight="1" thickBot="1">
      <c r="C49" s="1584" t="str">
        <f>IF(E49=0,"",IF(E49&lt;100%,"Erro → A somatória está menor que 100%, ajuste os critérios para fechar em 100%",IF(E49&gt;100%,"Erro → A somatória está maior que 100%, ajuste os critérios para fechar em 100%","")))</f>
        <v/>
      </c>
      <c r="D49" s="1584"/>
      <c r="E49" s="854">
        <f>IFERROR(IF(SUM(IF(FREQUENCY(MATCH(E42:E48,E42:E48,0),ROW(E42:E48)-ROW(E42)+1)&gt;1,1,0))&gt;0,"ERRO",SUM(E42:E48)),0)</f>
        <v>0</v>
      </c>
      <c r="F49" s="857" t="str">
        <f>IF(E49&lt;&gt;100%,"?",IF(AND(COUNTA(E43:E48)=6),IF(SUMPRODUCT(--(F37:F41=0))&gt;0,"REPROVADO",SUM(F42*E42,F43*E43,F44*E44,F45*E45,F46*E46,F47*E47,F48*E48)),"?"))</f>
        <v>?</v>
      </c>
      <c r="G49" s="857" t="str">
        <f>IF(E49&lt;&gt;100%,"?",IF(AND(COUNTA(E43:E48)=6),IF(SUMPRODUCT(--(G37:G41=0))&gt;0,"REPROVADO",SUM(G42*E42,G43*E43,G44*E44,G45*E45,G46*E46,G47*E47,G48*E48)),"?"))</f>
        <v>?</v>
      </c>
      <c r="H49" s="857" t="str">
        <f>IF(E49&lt;&gt;100%,"?",IF(AND(COUNTA(E43:E48)=6),IF(SUMPRODUCT(--(H37:H41=0))&gt;0,"REPROVADO",SUM(H42*E42,H43*E43,H44*E44,H45*E45,H46*E46,H47*E47,H48*E48)),"?"))</f>
        <v>?</v>
      </c>
      <c r="I49" s="857" t="str">
        <f>IF(E49&lt;&gt;100%,"?",IF(AND(COUNTA(E43:E48)=6),IF(SUMPRODUCT(--(I37:I41=0))&gt;0,"REPROVADO",SUM(I42*E42,I43*E43,I44*E44,I45*E45,I46*E46,I47*E47,I48*E48)),"?"))</f>
        <v>?</v>
      </c>
      <c r="J49" s="857" t="str">
        <f>IF(E49&lt;&gt;100%,"?",IF(AND(COUNTA(E43:E48)=6),IF(SUMPRODUCT(--(J37:J41=0))&gt;0,"REPROVADO",SUM(J42*E42,J43*E43,J44*E44,J45*E45,J46*E46,J47*E47,J48*E48)),"?"))</f>
        <v>?</v>
      </c>
      <c r="K49" s="165"/>
      <c r="L49" s="939"/>
      <c r="O49" s="166"/>
      <c r="P49" s="1572"/>
      <c r="Q49" s="1573"/>
      <c r="R49" s="1574"/>
      <c r="S49" s="1575"/>
    </row>
    <row r="50" spans="1:20" ht="25.95" customHeight="1" thickBot="1">
      <c r="C50" s="1582" t="s">
        <v>980</v>
      </c>
      <c r="D50" s="1582"/>
      <c r="E50" s="1582"/>
      <c r="F50" s="1583" t="str">
        <f>IFERROR(INDEX(F$36:J$36,MATCH(MAX(F49:J49),F49:J49,0)),"Avalie o fornecedor para ter as notas")</f>
        <v>Avalie o fornecedor para ter as notas</v>
      </c>
      <c r="G50" s="1583"/>
      <c r="H50" s="1583"/>
      <c r="I50" s="1583"/>
      <c r="J50" s="1583"/>
      <c r="L50" s="939"/>
      <c r="O50" s="166"/>
      <c r="P50" s="1579" t="s">
        <v>159</v>
      </c>
      <c r="Q50" s="1580"/>
      <c r="R50" s="1580"/>
      <c r="S50" s="1581"/>
    </row>
    <row r="51" spans="1:20" ht="40.200000000000003" customHeight="1" thickBot="1">
      <c r="B51" s="87"/>
      <c r="C51" s="87"/>
      <c r="D51" s="87"/>
      <c r="E51" s="87"/>
      <c r="F51" s="87"/>
      <c r="G51" s="87"/>
      <c r="H51" s="87"/>
      <c r="I51" s="87"/>
      <c r="J51" s="87"/>
      <c r="K51" s="87"/>
      <c r="L51" s="939"/>
      <c r="O51" s="166"/>
      <c r="P51" s="1576" t="str">
        <f>'4. EAP+Barras'!Y28</f>
        <v/>
      </c>
      <c r="Q51" s="1577"/>
      <c r="R51" s="1577"/>
      <c r="S51" s="1578"/>
    </row>
    <row r="52" spans="1:20" ht="12.6" customHeight="1">
      <c r="B52" s="87"/>
      <c r="C52" s="87"/>
      <c r="D52" s="87"/>
      <c r="E52" s="87"/>
      <c r="F52" s="87"/>
      <c r="G52" s="87"/>
      <c r="H52" s="87"/>
      <c r="I52" s="87"/>
      <c r="J52" s="87"/>
      <c r="K52" s="87"/>
      <c r="L52" s="939"/>
      <c r="O52" s="166"/>
      <c r="P52" s="901"/>
      <c r="Q52" s="901"/>
      <c r="R52" s="901"/>
      <c r="S52" s="901"/>
    </row>
    <row r="53" spans="1:20">
      <c r="B53" s="87"/>
      <c r="C53" s="87"/>
      <c r="D53" s="87"/>
      <c r="E53" s="87"/>
      <c r="F53" s="87"/>
      <c r="G53" s="87"/>
      <c r="H53" s="87"/>
      <c r="I53" s="87"/>
      <c r="J53" s="87"/>
      <c r="K53" s="87"/>
      <c r="L53" s="939"/>
      <c r="P53" s="316"/>
      <c r="Q53" s="316"/>
      <c r="R53" s="316"/>
      <c r="S53" s="316"/>
    </row>
    <row r="54" spans="1:20">
      <c r="B54" s="87"/>
      <c r="C54" s="87"/>
      <c r="D54" s="87"/>
      <c r="E54" s="87"/>
      <c r="F54" s="87"/>
      <c r="G54" s="87"/>
      <c r="H54" s="87"/>
      <c r="I54" s="87"/>
      <c r="J54" s="87"/>
      <c r="K54" s="87"/>
      <c r="L54" s="939"/>
      <c r="P54" s="316"/>
      <c r="Q54" s="316"/>
      <c r="R54" s="316"/>
      <c r="S54" s="316"/>
    </row>
    <row r="55" spans="1:20" ht="15" thickBot="1">
      <c r="B55" s="87"/>
      <c r="C55" s="87"/>
      <c r="D55" s="87"/>
      <c r="E55" s="87"/>
      <c r="F55" s="87"/>
      <c r="G55" s="87"/>
      <c r="H55" s="87"/>
      <c r="I55" s="87"/>
      <c r="J55" s="87"/>
      <c r="K55" s="87"/>
      <c r="L55" s="939"/>
      <c r="P55" s="316"/>
      <c r="Q55" s="316"/>
      <c r="R55" s="316"/>
      <c r="S55" s="316"/>
    </row>
    <row r="56" spans="1:20" ht="29.4" customHeight="1" thickBot="1">
      <c r="A56" s="1557" t="s">
        <v>993</v>
      </c>
      <c r="B56" s="1558"/>
      <c r="C56" s="1585" t="str">
        <f>IF('4. EAP+Barras'!$J$9="?","Preencha os dados na ABA EAP+Barras para liberar o PROMPT IA",M60&amp;" "&amp;M61&amp;" "&amp;M62&amp;" "&amp;M63&amp;" "&amp;M64&amp;" "&amp;M65&amp;" "&amp;M66&amp;" "&amp;M67&amp;"")</f>
        <v>Preencha os dados na ABA EAP+Barras para liberar o PROMPT IA</v>
      </c>
      <c r="D56" s="1586"/>
      <c r="E56" s="1586"/>
      <c r="F56" s="1586"/>
      <c r="G56" s="1586"/>
      <c r="H56" s="1586"/>
      <c r="I56" s="1586"/>
      <c r="J56" s="1586"/>
      <c r="K56" s="1587"/>
      <c r="L56" s="938"/>
      <c r="M56" s="859"/>
      <c r="O56" s="166"/>
      <c r="P56" s="1129" t="s">
        <v>466</v>
      </c>
      <c r="Q56" s="1130"/>
      <c r="R56" s="1130"/>
      <c r="S56" s="1131"/>
    </row>
    <row r="57" spans="1:20" ht="29.4" thickBot="1">
      <c r="A57" s="85"/>
      <c r="B57" s="847"/>
      <c r="C57" s="889"/>
      <c r="D57" s="889"/>
      <c r="E57" s="889"/>
      <c r="F57" s="889"/>
      <c r="G57" s="889"/>
      <c r="H57" s="889"/>
      <c r="I57" s="889"/>
      <c r="J57" s="889"/>
      <c r="K57" s="889"/>
      <c r="L57" s="938"/>
      <c r="M57" s="859"/>
      <c r="O57" s="899" t="s">
        <v>992</v>
      </c>
      <c r="P57" s="871" t="s">
        <v>982</v>
      </c>
      <c r="Q57" s="1566" t="str">
        <f>D58</f>
        <v/>
      </c>
      <c r="R57" s="1566"/>
      <c r="S57" s="1567"/>
      <c r="T57" s="899" t="s">
        <v>992</v>
      </c>
    </row>
    <row r="58" spans="1:20" ht="29.4" thickBot="1">
      <c r="B58" s="893" t="s">
        <v>992</v>
      </c>
      <c r="C58" s="860" t="s">
        <v>150</v>
      </c>
      <c r="D58" s="1635" t="str">
        <f>'4. EAP+Barras'!T29</f>
        <v/>
      </c>
      <c r="E58" s="1635"/>
      <c r="F58" s="1635"/>
      <c r="G58" s="1635"/>
      <c r="H58" s="1635"/>
      <c r="I58" s="1635"/>
      <c r="J58" s="936" t="s">
        <v>1010</v>
      </c>
      <c r="K58" s="937" t="str">
        <f>'4. EAP+Barras'!X29</f>
        <v/>
      </c>
      <c r="L58" s="938"/>
      <c r="M58" s="859"/>
      <c r="O58" s="900">
        <v>3</v>
      </c>
      <c r="P58" s="318" t="s">
        <v>462</v>
      </c>
      <c r="Q58" s="885" t="s">
        <v>155</v>
      </c>
      <c r="R58" s="885" t="s">
        <v>156</v>
      </c>
      <c r="S58" s="886" t="s">
        <v>77</v>
      </c>
      <c r="T58" s="900">
        <v>3</v>
      </c>
    </row>
    <row r="59" spans="1:20" ht="29.4" customHeight="1" thickBot="1">
      <c r="B59" s="1614">
        <v>3</v>
      </c>
      <c r="C59" s="846" t="s">
        <v>970</v>
      </c>
      <c r="D59" s="1616" t="s">
        <v>83</v>
      </c>
      <c r="E59" s="1616"/>
      <c r="F59" s="1616"/>
      <c r="G59" s="1616"/>
      <c r="H59" s="1616"/>
      <c r="I59" s="1616"/>
      <c r="J59" s="1616"/>
      <c r="K59" s="1617"/>
      <c r="L59" s="938"/>
      <c r="M59" s="859"/>
      <c r="O59" s="1588" t="s">
        <v>983</v>
      </c>
      <c r="P59" s="861" t="s">
        <v>984</v>
      </c>
      <c r="Q59" s="868"/>
      <c r="R59" s="868"/>
      <c r="S59" s="1624"/>
    </row>
    <row r="60" spans="1:20" ht="29.4" customHeight="1" thickBot="1">
      <c r="B60" s="1615"/>
      <c r="C60" s="914" t="s">
        <v>976</v>
      </c>
      <c r="D60" s="916" t="s">
        <v>977</v>
      </c>
      <c r="E60" s="916" t="s">
        <v>978</v>
      </c>
      <c r="F60" s="858" t="s">
        <v>971</v>
      </c>
      <c r="G60" s="858" t="s">
        <v>972</v>
      </c>
      <c r="H60" s="858" t="s">
        <v>973</v>
      </c>
      <c r="I60" s="858" t="s">
        <v>974</v>
      </c>
      <c r="J60" s="858" t="s">
        <v>975</v>
      </c>
      <c r="K60" s="915" t="s">
        <v>979</v>
      </c>
      <c r="L60" s="939"/>
      <c r="M60" s="85" t="str">
        <f>"Iremos fazer a compra de um fornecedor para a aquisição do item " &amp;D58&amp; " que tem a seguinte especificação "&amp;D59&amp;".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60" s="1589"/>
      <c r="P60" s="862" t="s">
        <v>985</v>
      </c>
      <c r="Q60" s="872" t="str">
        <f>IF(Q59="sim","SIM",IF(Q59="não","NÃO",""))</f>
        <v/>
      </c>
      <c r="R60" s="879"/>
      <c r="S60" s="1625"/>
    </row>
    <row r="61" spans="1:20" ht="25.95" customHeight="1" thickBot="1">
      <c r="C61" s="890"/>
      <c r="D61" s="848"/>
      <c r="E61" s="849"/>
      <c r="F61" s="848"/>
      <c r="G61" s="848"/>
      <c r="H61" s="848"/>
      <c r="I61" s="848"/>
      <c r="J61" s="848"/>
      <c r="K61" s="850"/>
      <c r="L61" s="939">
        <v>0</v>
      </c>
      <c r="M61" s="85" t="s">
        <v>998</v>
      </c>
      <c r="O61" s="1590"/>
      <c r="P61" s="863" t="s">
        <v>986</v>
      </c>
      <c r="Q61" s="873" t="str">
        <f>IF(Q60="sim","SIM",IF(Q60="não","NÃO",""))</f>
        <v/>
      </c>
      <c r="R61" s="878"/>
      <c r="S61" s="1626"/>
    </row>
    <row r="62" spans="1:20" ht="25.95" customHeight="1">
      <c r="C62" s="891"/>
      <c r="D62" s="851"/>
      <c r="E62" s="852"/>
      <c r="F62" s="851"/>
      <c r="G62" s="851"/>
      <c r="H62" s="851"/>
      <c r="I62" s="851"/>
      <c r="J62" s="851"/>
      <c r="K62" s="853"/>
      <c r="L62" s="939">
        <v>1</v>
      </c>
      <c r="M62" s="85" t="s">
        <v>1019</v>
      </c>
      <c r="O62" s="1618" t="s">
        <v>987</v>
      </c>
      <c r="P62" s="865" t="s">
        <v>984</v>
      </c>
      <c r="Q62" s="868"/>
      <c r="R62" s="868"/>
      <c r="S62" s="1624"/>
    </row>
    <row r="63" spans="1:20" ht="25.95" customHeight="1">
      <c r="C63" s="891"/>
      <c r="D63" s="851"/>
      <c r="E63" s="852"/>
      <c r="F63" s="851"/>
      <c r="G63" s="851"/>
      <c r="H63" s="851"/>
      <c r="I63" s="851"/>
      <c r="J63" s="851"/>
      <c r="K63" s="853"/>
      <c r="L63" s="939"/>
      <c r="M63" s="85" t="s">
        <v>1020</v>
      </c>
      <c r="O63" s="1619"/>
      <c r="P63" s="866" t="s">
        <v>985</v>
      </c>
      <c r="Q63" s="872" t="str">
        <f t="shared" ref="Q63:Q64" si="4">IF(Q62="sim","SIM",IF(Q62="não","NÃO",""))</f>
        <v/>
      </c>
      <c r="R63" s="879"/>
      <c r="S63" s="1625"/>
    </row>
    <row r="64" spans="1:20" ht="25.95" customHeight="1" thickBot="1">
      <c r="C64" s="891"/>
      <c r="D64" s="851"/>
      <c r="E64" s="852"/>
      <c r="F64" s="851"/>
      <c r="G64" s="851"/>
      <c r="H64" s="851"/>
      <c r="I64" s="851"/>
      <c r="J64" s="851"/>
      <c r="K64" s="853"/>
      <c r="L64" s="939"/>
      <c r="M64" s="85" t="str">
        <f>"Colunas 4, 5, 6, 7 e 8 - Coloque nomes de fornecedores reais do mercado em todas as colunas que podem atender a especificação do item a ser comprado que é : item comprado "&amp;D58&amp;" e sua especificação "&amp;D59&amp;".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64" s="1620"/>
      <c r="P64" s="867" t="s">
        <v>986</v>
      </c>
      <c r="Q64" s="873" t="str">
        <f t="shared" si="4"/>
        <v/>
      </c>
      <c r="R64" s="880"/>
      <c r="S64" s="1626"/>
    </row>
    <row r="65" spans="1:21" ht="25.95" customHeight="1">
      <c r="C65" s="891"/>
      <c r="D65" s="851"/>
      <c r="E65" s="852"/>
      <c r="F65" s="851"/>
      <c r="G65" s="851"/>
      <c r="H65" s="851"/>
      <c r="I65" s="851"/>
      <c r="J65" s="851"/>
      <c r="K65" s="853"/>
      <c r="L65" s="939"/>
      <c r="M65" s="85" t="s">
        <v>981</v>
      </c>
      <c r="O65" s="1621" t="s">
        <v>988</v>
      </c>
      <c r="P65" s="869" t="s">
        <v>984</v>
      </c>
      <c r="Q65" s="868"/>
      <c r="R65" s="868"/>
      <c r="S65" s="1624"/>
    </row>
    <row r="66" spans="1:21" ht="25.95" customHeight="1">
      <c r="C66" s="891"/>
      <c r="D66" s="851"/>
      <c r="E66" s="912"/>
      <c r="F66" s="851"/>
      <c r="G66" s="851"/>
      <c r="H66" s="851"/>
      <c r="I66" s="851"/>
      <c r="J66" s="851"/>
      <c r="K66" s="853"/>
      <c r="L66" s="939">
        <v>0</v>
      </c>
      <c r="M66" s="85" t="s">
        <v>1021</v>
      </c>
      <c r="O66" s="1622"/>
      <c r="P66" s="870" t="s">
        <v>985</v>
      </c>
      <c r="Q66" s="872" t="str">
        <f t="shared" ref="Q66:Q67" si="5">IF(Q65="sim","SIM",IF(Q65="não","NÃO",""))</f>
        <v/>
      </c>
      <c r="R66" s="879"/>
      <c r="S66" s="1625"/>
    </row>
    <row r="67" spans="1:21" ht="25.95" customHeight="1" thickBot="1">
      <c r="C67" s="891"/>
      <c r="D67" s="851"/>
      <c r="E67" s="912"/>
      <c r="F67" s="851"/>
      <c r="G67" s="851"/>
      <c r="H67" s="851"/>
      <c r="I67" s="851"/>
      <c r="J67" s="851"/>
      <c r="K67" s="853"/>
      <c r="L67" s="939">
        <v>5</v>
      </c>
      <c r="M67" s="85" t="s">
        <v>1057</v>
      </c>
      <c r="O67" s="1623"/>
      <c r="P67" s="864" t="s">
        <v>986</v>
      </c>
      <c r="Q67" s="874" t="str">
        <f t="shared" si="5"/>
        <v/>
      </c>
      <c r="R67" s="880"/>
      <c r="S67" s="1626"/>
    </row>
    <row r="68" spans="1:21" ht="25.95" customHeight="1">
      <c r="C68" s="891"/>
      <c r="D68" s="851"/>
      <c r="E68" s="912"/>
      <c r="F68" s="851"/>
      <c r="G68" s="851"/>
      <c r="H68" s="851"/>
      <c r="I68" s="851"/>
      <c r="J68" s="851"/>
      <c r="K68" s="853"/>
      <c r="L68" s="939">
        <v>10</v>
      </c>
      <c r="O68" s="166"/>
      <c r="P68" s="876" t="s">
        <v>157</v>
      </c>
      <c r="Q68" s="868" t="s">
        <v>81</v>
      </c>
      <c r="R68" s="881"/>
      <c r="S68" s="1631"/>
    </row>
    <row r="69" spans="1:21" ht="25.95" customHeight="1" thickBot="1">
      <c r="C69" s="891"/>
      <c r="D69" s="851"/>
      <c r="E69" s="912"/>
      <c r="F69" s="851"/>
      <c r="G69" s="851"/>
      <c r="H69" s="851"/>
      <c r="I69" s="851"/>
      <c r="J69" s="851"/>
      <c r="K69" s="853"/>
      <c r="L69" s="939"/>
      <c r="O69" s="166"/>
      <c r="P69" s="877" t="s">
        <v>158</v>
      </c>
      <c r="Q69" s="878" t="s">
        <v>81</v>
      </c>
      <c r="R69" s="882" t="str">
        <f>'4. EAP+Barras'!U29</f>
        <v/>
      </c>
      <c r="S69" s="1632"/>
      <c r="T69" s="319">
        <f>SUM(R59:R68)</f>
        <v>0</v>
      </c>
      <c r="U69" s="316" t="s">
        <v>561</v>
      </c>
    </row>
    <row r="70" spans="1:21" ht="25.95" customHeight="1">
      <c r="C70" s="891"/>
      <c r="D70" s="851"/>
      <c r="E70" s="912"/>
      <c r="F70" s="851"/>
      <c r="G70" s="851"/>
      <c r="H70" s="851"/>
      <c r="I70" s="851"/>
      <c r="J70" s="851"/>
      <c r="K70" s="853"/>
      <c r="L70" s="939"/>
      <c r="O70" s="166"/>
      <c r="P70" s="894"/>
      <c r="Q70" s="875" t="s">
        <v>989</v>
      </c>
      <c r="R70" s="884" t="str">
        <f>SUM(R59:R69) &amp; " dias úteis"</f>
        <v>0 dias úteis</v>
      </c>
      <c r="S70" s="883"/>
      <c r="T70" s="319">
        <f>SUM(R59:R69)</f>
        <v>0</v>
      </c>
      <c r="U70" s="316" t="s">
        <v>994</v>
      </c>
    </row>
    <row r="71" spans="1:21" ht="25.95" customHeight="1">
      <c r="C71" s="891"/>
      <c r="D71" s="851"/>
      <c r="E71" s="912"/>
      <c r="F71" s="851"/>
      <c r="G71" s="851"/>
      <c r="H71" s="851"/>
      <c r="I71" s="851"/>
      <c r="J71" s="851"/>
      <c r="K71" s="853"/>
      <c r="L71" s="939"/>
      <c r="M71" s="85" t="s">
        <v>81</v>
      </c>
      <c r="O71" s="166"/>
      <c r="P71" s="1568" t="s">
        <v>991</v>
      </c>
      <c r="Q71" s="1569"/>
      <c r="R71" s="1570" t="str">
        <f>'4. EAP+Barras'!Z29</f>
        <v/>
      </c>
      <c r="S71" s="1571"/>
      <c r="T71" s="319">
        <f>SUM(T69:T70)</f>
        <v>0</v>
      </c>
      <c r="U71" s="316" t="s">
        <v>995</v>
      </c>
    </row>
    <row r="72" spans="1:21" ht="25.95" customHeight="1" thickBot="1">
      <c r="C72" s="892"/>
      <c r="D72" s="855"/>
      <c r="E72" s="913"/>
      <c r="F72" s="855"/>
      <c r="G72" s="855"/>
      <c r="H72" s="855"/>
      <c r="I72" s="855"/>
      <c r="J72" s="855"/>
      <c r="K72" s="856"/>
      <c r="L72" s="939"/>
      <c r="M72" s="85" t="s">
        <v>134</v>
      </c>
      <c r="O72" s="166"/>
      <c r="P72" s="1572" t="s">
        <v>990</v>
      </c>
      <c r="Q72" s="1573"/>
      <c r="R72" s="1574" t="str">
        <f>IF(R71="","Preencha o prazo de uso no Projeto",IF(WEEKDAY(T72,2)&gt;4,T72-IF(WEEKDAY(T72,2)=5,1,2),T72))</f>
        <v>Preencha o prazo de uso no Projeto</v>
      </c>
      <c r="S72" s="1575"/>
      <c r="T72" s="895" t="str">
        <f>IF(T70=0,R71,R71+(WEEKDAY(R71)&gt;5)*(7-WEEKDAY(R71))+(-T70-1+INT((-T70-1+WEEKDAY(R71))/5)*2))</f>
        <v/>
      </c>
    </row>
    <row r="73" spans="1:21" ht="25.95" customHeight="1" thickBot="1">
      <c r="C73" s="1584" t="str">
        <f>IF(E73=0,"",IF(E73&lt;100%,"Erro → A somatória está menor que 100%, ajuste os critérios para fechar em 100%",IF(E73&gt;100%,"Erro → A somatória está maior que 100%, ajuste os critérios para fechar em 100%","")))</f>
        <v/>
      </c>
      <c r="D73" s="1584"/>
      <c r="E73" s="854">
        <f>IFERROR(IF(SUM(IF(FREQUENCY(MATCH(E66:E72,E66:E72,0),ROW(E66:E72)-ROW(E66)+1)&gt;1,1,0))&gt;0,"ERRO",SUM(E66:E72)),0)</f>
        <v>0</v>
      </c>
      <c r="F73" s="857" t="str">
        <f>IF(E73&lt;&gt;100%,"?",IF(AND(COUNTA(E67:E72)=6),IF(SUMPRODUCT(--(F61:F65=0))&gt;0,"REPROVADO",SUM(F66*E66,F67*E67,F68*E68,F69*E69,F70*E70,F71*E71,F72*E72)),"?"))</f>
        <v>?</v>
      </c>
      <c r="G73" s="857" t="str">
        <f>IF(E73&lt;&gt;100%,"?",IF(AND(COUNTA(E67:E72)=6),IF(SUMPRODUCT(--(G61:G65=0))&gt;0,"REPROVADO",SUM(G66*E66,G67*E67,G68*E68,G69*E69,G70*E70,G71*E71,G72*E72)),"?"))</f>
        <v>?</v>
      </c>
      <c r="H73" s="857" t="str">
        <f>IF(E73&lt;&gt;100%,"?",IF(AND(COUNTA(E67:E72)=6),IF(SUMPRODUCT(--(H61:H65=0))&gt;0,"REPROVADO",SUM(H66*E66,H67*E67,H68*E68,H69*E69,H70*E70,H71*E71,H72*E72)),"?"))</f>
        <v>?</v>
      </c>
      <c r="I73" s="857" t="str">
        <f>IF(E73&lt;&gt;100%,"?",IF(AND(COUNTA(E67:E72)=6),IF(SUMPRODUCT(--(I61:I65=0))&gt;0,"REPROVADO",SUM(I66*E66,I67*E67,I68*E68,I69*E69,I70*E70,I71*E71,I72*E72)),"?"))</f>
        <v>?</v>
      </c>
      <c r="J73" s="857" t="str">
        <f>IF(E73&lt;&gt;100%,"?",IF(AND(COUNTA(E67:E72)=6),IF(SUMPRODUCT(--(J61:J65=0))&gt;0,"REPROVADO",SUM(J66*E66,J67*E67,J68*E68,J69*E69,J70*E70,J71*E71,J72*E72)),"?"))</f>
        <v>?</v>
      </c>
      <c r="K73" s="165"/>
      <c r="L73" s="939"/>
      <c r="O73" s="166"/>
      <c r="P73" s="1572"/>
      <c r="Q73" s="1573"/>
      <c r="R73" s="1574"/>
      <c r="S73" s="1575"/>
    </row>
    <row r="74" spans="1:21" ht="25.95" customHeight="1" thickBot="1">
      <c r="C74" s="1582" t="s">
        <v>980</v>
      </c>
      <c r="D74" s="1582"/>
      <c r="E74" s="1582"/>
      <c r="F74" s="1583" t="str">
        <f>IFERROR(INDEX(F$60:J$60,MATCH(MAX(F73:J73),F73:J73,0)),"Avalie o fornecedor para ter as notas")</f>
        <v>Avalie o fornecedor para ter as notas</v>
      </c>
      <c r="G74" s="1583"/>
      <c r="H74" s="1583"/>
      <c r="I74" s="1583"/>
      <c r="J74" s="1583"/>
      <c r="L74" s="939"/>
      <c r="O74" s="166"/>
      <c r="P74" s="1579" t="s">
        <v>159</v>
      </c>
      <c r="Q74" s="1580"/>
      <c r="R74" s="1580"/>
      <c r="S74" s="1581"/>
    </row>
    <row r="75" spans="1:21" ht="40.200000000000003" customHeight="1" thickBot="1">
      <c r="B75" s="87"/>
      <c r="C75" s="87"/>
      <c r="D75" s="87"/>
      <c r="E75" s="87"/>
      <c r="F75" s="87"/>
      <c r="G75" s="87"/>
      <c r="H75" s="87"/>
      <c r="I75" s="87"/>
      <c r="J75" s="87"/>
      <c r="K75" s="87"/>
      <c r="L75" s="939"/>
      <c r="O75" s="166"/>
      <c r="P75" s="1576" t="str">
        <f>'4. EAP+Barras'!Y29</f>
        <v/>
      </c>
      <c r="Q75" s="1577"/>
      <c r="R75" s="1577"/>
      <c r="S75" s="1578"/>
    </row>
    <row r="76" spans="1:21" ht="15" customHeight="1">
      <c r="B76" s="87"/>
      <c r="C76" s="87"/>
      <c r="D76" s="87"/>
      <c r="E76" s="87"/>
      <c r="F76" s="87"/>
      <c r="G76" s="87"/>
      <c r="H76" s="87"/>
      <c r="I76" s="87"/>
      <c r="J76" s="87"/>
      <c r="K76" s="87"/>
      <c r="L76" s="939"/>
      <c r="O76" s="166"/>
      <c r="P76" s="901"/>
      <c r="Q76" s="901"/>
      <c r="R76" s="901"/>
      <c r="S76" s="901"/>
    </row>
    <row r="77" spans="1:21">
      <c r="B77" s="87"/>
      <c r="C77" s="87"/>
      <c r="D77" s="87"/>
      <c r="E77" s="87"/>
      <c r="F77" s="87"/>
      <c r="G77" s="87"/>
      <c r="H77" s="87"/>
      <c r="I77" s="87"/>
      <c r="J77" s="87"/>
      <c r="K77" s="87"/>
      <c r="L77" s="939"/>
      <c r="P77" s="316"/>
      <c r="Q77" s="316"/>
      <c r="R77" s="316"/>
      <c r="S77" s="316"/>
    </row>
    <row r="78" spans="1:21">
      <c r="B78" s="87"/>
      <c r="C78" s="87"/>
      <c r="D78" s="87"/>
      <c r="E78" s="87"/>
      <c r="F78" s="87"/>
      <c r="G78" s="87"/>
      <c r="H78" s="87"/>
      <c r="I78" s="87"/>
      <c r="J78" s="87"/>
      <c r="K78" s="87"/>
      <c r="L78" s="939"/>
      <c r="P78" s="316"/>
      <c r="Q78" s="316"/>
      <c r="R78" s="316"/>
      <c r="S78" s="316"/>
    </row>
    <row r="79" spans="1:21" ht="15" thickBot="1">
      <c r="B79" s="87"/>
      <c r="C79" s="87"/>
      <c r="D79" s="87"/>
      <c r="E79" s="87"/>
      <c r="F79" s="87"/>
      <c r="G79" s="87"/>
      <c r="H79" s="87"/>
      <c r="I79" s="87"/>
      <c r="J79" s="87"/>
      <c r="K79" s="87"/>
      <c r="L79" s="939"/>
      <c r="P79" s="316"/>
      <c r="Q79" s="316"/>
      <c r="R79" s="316"/>
      <c r="S79" s="316"/>
    </row>
    <row r="80" spans="1:21" ht="29.4" customHeight="1" thickBot="1">
      <c r="A80" s="1557" t="s">
        <v>993</v>
      </c>
      <c r="B80" s="1558"/>
      <c r="C80" s="1585" t="str">
        <f>IF('4. EAP+Barras'!$J$9="?","Preencha os dados na ABA EAP+Barras para liberar o PROMPT IA",M84&amp;" "&amp;M85&amp;" "&amp;M86&amp;" "&amp;M87&amp;" "&amp;M88&amp;" "&amp;M89&amp;" "&amp;M90&amp;" "&amp;M91&amp;"")</f>
        <v>Preencha os dados na ABA EAP+Barras para liberar o PROMPT IA</v>
      </c>
      <c r="D80" s="1586"/>
      <c r="E80" s="1586"/>
      <c r="F80" s="1586"/>
      <c r="G80" s="1586"/>
      <c r="H80" s="1586"/>
      <c r="I80" s="1586"/>
      <c r="J80" s="1586"/>
      <c r="K80" s="1587"/>
      <c r="L80" s="938"/>
      <c r="M80" s="859"/>
      <c r="O80" s="166"/>
      <c r="P80" s="1129" t="s">
        <v>466</v>
      </c>
      <c r="Q80" s="1130"/>
      <c r="R80" s="1130"/>
      <c r="S80" s="1131"/>
    </row>
    <row r="81" spans="1:21" ht="29.4" thickBot="1">
      <c r="A81" s="85"/>
      <c r="B81" s="847"/>
      <c r="C81" s="889"/>
      <c r="D81" s="889"/>
      <c r="E81" s="889"/>
      <c r="F81" s="889"/>
      <c r="G81" s="889"/>
      <c r="H81" s="889"/>
      <c r="I81" s="889"/>
      <c r="J81" s="889"/>
      <c r="K81" s="889"/>
      <c r="L81" s="938"/>
      <c r="M81" s="859"/>
      <c r="O81" s="899" t="s">
        <v>992</v>
      </c>
      <c r="P81" s="871" t="s">
        <v>982</v>
      </c>
      <c r="Q81" s="1566" t="str">
        <f>D82</f>
        <v/>
      </c>
      <c r="R81" s="1566"/>
      <c r="S81" s="1567"/>
      <c r="T81" s="899" t="s">
        <v>992</v>
      </c>
    </row>
    <row r="82" spans="1:21" ht="29.4" thickBot="1">
      <c r="B82" s="893" t="s">
        <v>992</v>
      </c>
      <c r="C82" s="860" t="s">
        <v>150</v>
      </c>
      <c r="D82" s="1635" t="str">
        <f>'4. EAP+Barras'!T30</f>
        <v/>
      </c>
      <c r="E82" s="1635"/>
      <c r="F82" s="1635"/>
      <c r="G82" s="1635"/>
      <c r="H82" s="1635"/>
      <c r="I82" s="1635"/>
      <c r="J82" s="936" t="s">
        <v>1010</v>
      </c>
      <c r="K82" s="937" t="str">
        <f>'4. EAP+Barras'!X30</f>
        <v/>
      </c>
      <c r="L82" s="938"/>
      <c r="M82" s="859"/>
      <c r="O82" s="900">
        <v>4</v>
      </c>
      <c r="P82" s="318" t="s">
        <v>462</v>
      </c>
      <c r="Q82" s="885" t="s">
        <v>155</v>
      </c>
      <c r="R82" s="885" t="s">
        <v>156</v>
      </c>
      <c r="S82" s="886" t="s">
        <v>77</v>
      </c>
      <c r="T82" s="900">
        <v>4</v>
      </c>
    </row>
    <row r="83" spans="1:21" ht="29.4" customHeight="1" thickBot="1">
      <c r="B83" s="1614">
        <v>4</v>
      </c>
      <c r="C83" s="846" t="s">
        <v>970</v>
      </c>
      <c r="D83" s="1616" t="s">
        <v>83</v>
      </c>
      <c r="E83" s="1616"/>
      <c r="F83" s="1616"/>
      <c r="G83" s="1616"/>
      <c r="H83" s="1616"/>
      <c r="I83" s="1616"/>
      <c r="J83" s="1616"/>
      <c r="K83" s="1617"/>
      <c r="L83" s="938"/>
      <c r="M83" s="859"/>
      <c r="O83" s="1588" t="s">
        <v>983</v>
      </c>
      <c r="P83" s="861" t="s">
        <v>984</v>
      </c>
      <c r="Q83" s="868"/>
      <c r="R83" s="868"/>
      <c r="S83" s="1624"/>
    </row>
    <row r="84" spans="1:21" ht="29.4" customHeight="1" thickBot="1">
      <c r="B84" s="1615"/>
      <c r="C84" s="914" t="s">
        <v>976</v>
      </c>
      <c r="D84" s="916" t="s">
        <v>977</v>
      </c>
      <c r="E84" s="916" t="s">
        <v>978</v>
      </c>
      <c r="F84" s="858" t="s">
        <v>971</v>
      </c>
      <c r="G84" s="858" t="s">
        <v>972</v>
      </c>
      <c r="H84" s="858" t="s">
        <v>973</v>
      </c>
      <c r="I84" s="858" t="s">
        <v>974</v>
      </c>
      <c r="J84" s="858" t="s">
        <v>975</v>
      </c>
      <c r="K84" s="915" t="s">
        <v>979</v>
      </c>
      <c r="L84" s="939"/>
      <c r="M84" s="85" t="str">
        <f>"Iremos fazer a compra de um fornecedor para a aquisição do item " &amp;D82&amp; " que tem a seguinte especificação "&amp;D83&amp;".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84" s="1589"/>
      <c r="P84" s="862" t="s">
        <v>985</v>
      </c>
      <c r="Q84" s="872" t="str">
        <f>IF(Q83="sim","SIM",IF(Q83="não","NÃO",""))</f>
        <v/>
      </c>
      <c r="R84" s="879"/>
      <c r="S84" s="1625"/>
    </row>
    <row r="85" spans="1:21" ht="25.95" customHeight="1" thickBot="1">
      <c r="C85" s="890"/>
      <c r="D85" s="848"/>
      <c r="E85" s="849"/>
      <c r="F85" s="848"/>
      <c r="G85" s="848"/>
      <c r="H85" s="848"/>
      <c r="I85" s="848"/>
      <c r="J85" s="848"/>
      <c r="K85" s="850"/>
      <c r="L85" s="939">
        <v>0</v>
      </c>
      <c r="M85" s="85" t="s">
        <v>998</v>
      </c>
      <c r="O85" s="1590"/>
      <c r="P85" s="863" t="s">
        <v>986</v>
      </c>
      <c r="Q85" s="873" t="str">
        <f>IF(Q84="sim","SIM",IF(Q84="não","NÃO",""))</f>
        <v/>
      </c>
      <c r="R85" s="878"/>
      <c r="S85" s="1626"/>
    </row>
    <row r="86" spans="1:21" ht="25.95" customHeight="1">
      <c r="C86" s="891"/>
      <c r="D86" s="851"/>
      <c r="E86" s="852"/>
      <c r="F86" s="851"/>
      <c r="G86" s="851"/>
      <c r="H86" s="851"/>
      <c r="I86" s="851"/>
      <c r="J86" s="851"/>
      <c r="K86" s="853"/>
      <c r="L86" s="939">
        <v>1</v>
      </c>
      <c r="M86" s="85" t="s">
        <v>1019</v>
      </c>
      <c r="O86" s="1618" t="s">
        <v>987</v>
      </c>
      <c r="P86" s="865" t="s">
        <v>984</v>
      </c>
      <c r="Q86" s="868"/>
      <c r="R86" s="868"/>
      <c r="S86" s="1624"/>
    </row>
    <row r="87" spans="1:21" ht="25.95" customHeight="1">
      <c r="C87" s="891"/>
      <c r="D87" s="851"/>
      <c r="E87" s="852"/>
      <c r="F87" s="851"/>
      <c r="G87" s="851"/>
      <c r="H87" s="851"/>
      <c r="I87" s="851"/>
      <c r="J87" s="851"/>
      <c r="K87" s="853"/>
      <c r="L87" s="939"/>
      <c r="M87" s="85" t="s">
        <v>1020</v>
      </c>
      <c r="O87" s="1619"/>
      <c r="P87" s="866" t="s">
        <v>985</v>
      </c>
      <c r="Q87" s="872" t="str">
        <f t="shared" ref="Q87:Q88" si="6">IF(Q86="sim","SIM",IF(Q86="não","NÃO",""))</f>
        <v/>
      </c>
      <c r="R87" s="879"/>
      <c r="S87" s="1625"/>
    </row>
    <row r="88" spans="1:21" ht="25.95" customHeight="1" thickBot="1">
      <c r="C88" s="891"/>
      <c r="D88" s="851"/>
      <c r="E88" s="852"/>
      <c r="F88" s="851"/>
      <c r="G88" s="851"/>
      <c r="H88" s="851"/>
      <c r="I88" s="851"/>
      <c r="J88" s="851"/>
      <c r="K88" s="853"/>
      <c r="L88" s="939"/>
      <c r="M88" s="85" t="str">
        <f>"Colunas 4, 5, 6, 7 e 8 - Coloque nomes de fornecedores reais do mercado em todas as colunas que podem atender a especificação do item a ser comprado que é : item comprado "&amp;D82&amp;" e sua especificação "&amp;D83&amp;".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88" s="1620"/>
      <c r="P88" s="867" t="s">
        <v>986</v>
      </c>
      <c r="Q88" s="873" t="str">
        <f t="shared" si="6"/>
        <v/>
      </c>
      <c r="R88" s="880"/>
      <c r="S88" s="1626"/>
    </row>
    <row r="89" spans="1:21" ht="25.95" customHeight="1">
      <c r="C89" s="891"/>
      <c r="D89" s="851"/>
      <c r="E89" s="852"/>
      <c r="F89" s="851"/>
      <c r="G89" s="851"/>
      <c r="H89" s="851"/>
      <c r="I89" s="851"/>
      <c r="J89" s="851"/>
      <c r="K89" s="853"/>
      <c r="L89" s="939"/>
      <c r="M89" s="85" t="s">
        <v>981</v>
      </c>
      <c r="O89" s="1621" t="s">
        <v>988</v>
      </c>
      <c r="P89" s="869" t="s">
        <v>984</v>
      </c>
      <c r="Q89" s="868"/>
      <c r="R89" s="868"/>
      <c r="S89" s="1624"/>
    </row>
    <row r="90" spans="1:21" ht="25.95" customHeight="1">
      <c r="C90" s="891"/>
      <c r="D90" s="851"/>
      <c r="E90" s="912"/>
      <c r="F90" s="851"/>
      <c r="G90" s="851"/>
      <c r="H90" s="851"/>
      <c r="I90" s="851"/>
      <c r="J90" s="851"/>
      <c r="K90" s="853"/>
      <c r="L90" s="939">
        <v>0</v>
      </c>
      <c r="M90" s="85" t="s">
        <v>1021</v>
      </c>
      <c r="O90" s="1622"/>
      <c r="P90" s="870" t="s">
        <v>985</v>
      </c>
      <c r="Q90" s="872" t="str">
        <f t="shared" ref="Q90:Q91" si="7">IF(Q89="sim","SIM",IF(Q89="não","NÃO",""))</f>
        <v/>
      </c>
      <c r="R90" s="879"/>
      <c r="S90" s="1625"/>
    </row>
    <row r="91" spans="1:21" ht="25.95" customHeight="1" thickBot="1">
      <c r="C91" s="891"/>
      <c r="D91" s="851"/>
      <c r="E91" s="912"/>
      <c r="F91" s="851"/>
      <c r="G91" s="851"/>
      <c r="H91" s="851"/>
      <c r="I91" s="851"/>
      <c r="J91" s="851"/>
      <c r="K91" s="853"/>
      <c r="L91" s="939">
        <v>5</v>
      </c>
      <c r="M91" s="85" t="s">
        <v>1057</v>
      </c>
      <c r="O91" s="1623"/>
      <c r="P91" s="864" t="s">
        <v>986</v>
      </c>
      <c r="Q91" s="874" t="str">
        <f t="shared" si="7"/>
        <v/>
      </c>
      <c r="R91" s="880"/>
      <c r="S91" s="1626"/>
    </row>
    <row r="92" spans="1:21" ht="25.95" customHeight="1">
      <c r="C92" s="891"/>
      <c r="D92" s="851"/>
      <c r="E92" s="912"/>
      <c r="F92" s="851"/>
      <c r="G92" s="851"/>
      <c r="H92" s="851"/>
      <c r="I92" s="851"/>
      <c r="J92" s="851"/>
      <c r="K92" s="853"/>
      <c r="L92" s="939">
        <v>10</v>
      </c>
      <c r="O92" s="166"/>
      <c r="P92" s="876" t="s">
        <v>157</v>
      </c>
      <c r="Q92" s="868" t="s">
        <v>81</v>
      </c>
      <c r="R92" s="881"/>
      <c r="S92" s="1631"/>
    </row>
    <row r="93" spans="1:21" ht="25.95" customHeight="1" thickBot="1">
      <c r="C93" s="891"/>
      <c r="D93" s="851"/>
      <c r="E93" s="912"/>
      <c r="F93" s="851"/>
      <c r="G93" s="851"/>
      <c r="H93" s="851"/>
      <c r="I93" s="851"/>
      <c r="J93" s="851"/>
      <c r="K93" s="853"/>
      <c r="L93" s="939"/>
      <c r="O93" s="166"/>
      <c r="P93" s="877" t="s">
        <v>158</v>
      </c>
      <c r="Q93" s="878" t="s">
        <v>81</v>
      </c>
      <c r="R93" s="882" t="str">
        <f>'4. EAP+Barras'!U30</f>
        <v/>
      </c>
      <c r="S93" s="1632"/>
      <c r="T93" s="319">
        <f>SUM(R83:R92)</f>
        <v>0</v>
      </c>
      <c r="U93" s="316" t="s">
        <v>561</v>
      </c>
    </row>
    <row r="94" spans="1:21" ht="25.95" customHeight="1">
      <c r="C94" s="891"/>
      <c r="D94" s="851"/>
      <c r="E94" s="912"/>
      <c r="F94" s="851"/>
      <c r="G94" s="851"/>
      <c r="H94" s="851"/>
      <c r="I94" s="851"/>
      <c r="J94" s="851"/>
      <c r="K94" s="853"/>
      <c r="L94" s="939"/>
      <c r="O94" s="166"/>
      <c r="P94" s="894"/>
      <c r="Q94" s="875" t="s">
        <v>989</v>
      </c>
      <c r="R94" s="884" t="str">
        <f>SUM(R83:R93) &amp; " dias úteis"</f>
        <v>0 dias úteis</v>
      </c>
      <c r="S94" s="883"/>
      <c r="T94" s="319">
        <f>SUM(R83:R93)</f>
        <v>0</v>
      </c>
      <c r="U94" s="316" t="s">
        <v>994</v>
      </c>
    </row>
    <row r="95" spans="1:21" ht="25.95" customHeight="1">
      <c r="C95" s="891"/>
      <c r="D95" s="851"/>
      <c r="E95" s="912"/>
      <c r="F95" s="851"/>
      <c r="G95" s="851"/>
      <c r="H95" s="851"/>
      <c r="I95" s="851"/>
      <c r="J95" s="851"/>
      <c r="K95" s="853"/>
      <c r="L95" s="939"/>
      <c r="M95" s="85" t="s">
        <v>81</v>
      </c>
      <c r="O95" s="166"/>
      <c r="P95" s="1568" t="s">
        <v>991</v>
      </c>
      <c r="Q95" s="1569"/>
      <c r="R95" s="1570" t="str">
        <f>'4. EAP+Barras'!Z30</f>
        <v/>
      </c>
      <c r="S95" s="1571"/>
      <c r="T95" s="319">
        <f>SUM(T93:T94)</f>
        <v>0</v>
      </c>
      <c r="U95" s="316" t="s">
        <v>995</v>
      </c>
    </row>
    <row r="96" spans="1:21" ht="25.95" customHeight="1" thickBot="1">
      <c r="C96" s="892"/>
      <c r="D96" s="855"/>
      <c r="E96" s="913"/>
      <c r="F96" s="855"/>
      <c r="G96" s="855"/>
      <c r="H96" s="855"/>
      <c r="I96" s="855"/>
      <c r="J96" s="855"/>
      <c r="K96" s="856"/>
      <c r="L96" s="939"/>
      <c r="M96" s="85" t="s">
        <v>134</v>
      </c>
      <c r="O96" s="166"/>
      <c r="P96" s="1572" t="s">
        <v>990</v>
      </c>
      <c r="Q96" s="1573"/>
      <c r="R96" s="1574" t="str">
        <f>IF(R95="","Preencha o prazo de uso no Projeto",IF(WEEKDAY(T96,2)&gt;4,T96-IF(WEEKDAY(T96,2)=5,1,2),T96))</f>
        <v>Preencha o prazo de uso no Projeto</v>
      </c>
      <c r="S96" s="1575"/>
      <c r="T96" s="895" t="str">
        <f>IF(T94=0,R95,R95+(WEEKDAY(R95)&gt;5)*(7-WEEKDAY(R95))+(-T94-1+INT((-T94-1+WEEKDAY(R95))/5)*2))</f>
        <v/>
      </c>
    </row>
    <row r="97" spans="1:20" ht="25.95" customHeight="1" thickBot="1">
      <c r="C97" s="1584" t="str">
        <f>IF(E97=0,"",IF(E97&lt;100%,"Erro → A somatória está menor que 100%, ajuste os critérios para fechar em 100%",IF(E97&gt;100%,"Erro → A somatória está maior que 100%, ajuste os critérios para fechar em 100%","")))</f>
        <v/>
      </c>
      <c r="D97" s="1584"/>
      <c r="E97" s="854">
        <f>IFERROR(IF(SUM(IF(FREQUENCY(MATCH(E90:E96,E90:E96,0),ROW(E90:E96)-ROW(E90)+1)&gt;1,1,0))&gt;0,"ERRO",SUM(E90:E96)),0)</f>
        <v>0</v>
      </c>
      <c r="F97" s="857" t="str">
        <f>IF(E97&lt;&gt;100%,"?",IF(AND(COUNTA(E91:E96)=6),IF(SUMPRODUCT(--(F85:F89=0))&gt;0,"REPROVADO",SUM(F90*E90,F91*E91,F92*E92,F93*E93,F94*E94,F95*E95,F96*E96)),"?"))</f>
        <v>?</v>
      </c>
      <c r="G97" s="857" t="str">
        <f>IF(E97&lt;&gt;100%,"?",IF(AND(COUNTA(E91:E96)=6),IF(SUMPRODUCT(--(G85:G89=0))&gt;0,"REPROVADO",SUM(G90*E90,G91*E91,G92*E92,G93*E93,G94*E94,G95*E95,G96*E96)),"?"))</f>
        <v>?</v>
      </c>
      <c r="H97" s="857" t="str">
        <f>IF(E97&lt;&gt;100%,"?",IF(AND(COUNTA(E91:E96)=6),IF(SUMPRODUCT(--(H85:H89=0))&gt;0,"REPROVADO",SUM(H90*E90,H91*E91,H92*E92,H93*E93,H94*E94,H95*E95,H96*E96)),"?"))</f>
        <v>?</v>
      </c>
      <c r="I97" s="857" t="str">
        <f>IF(E97&lt;&gt;100%,"?",IF(AND(COUNTA(E91:E96)=6),IF(SUMPRODUCT(--(I85:I89=0))&gt;0,"REPROVADO",SUM(I90*E90,I91*E91,I92*E92,I93*E93,I94*E94,I95*E95,I96*E96)),"?"))</f>
        <v>?</v>
      </c>
      <c r="J97" s="857" t="str">
        <f>IF(E97&lt;&gt;100%,"?",IF(AND(COUNTA(E91:E96)=6),IF(SUMPRODUCT(--(J85:J89=0))&gt;0,"REPROVADO",SUM(J90*E90,J91*E91,J92*E92,J93*E93,J94*E94,J95*E95,J96*E96)),"?"))</f>
        <v>?</v>
      </c>
      <c r="K97" s="165"/>
      <c r="L97" s="939"/>
      <c r="O97" s="166"/>
      <c r="P97" s="1572"/>
      <c r="Q97" s="1573"/>
      <c r="R97" s="1574"/>
      <c r="S97" s="1575"/>
    </row>
    <row r="98" spans="1:20" ht="25.95" customHeight="1" thickBot="1">
      <c r="C98" s="1582" t="s">
        <v>980</v>
      </c>
      <c r="D98" s="1582"/>
      <c r="E98" s="1582"/>
      <c r="F98" s="1583" t="str">
        <f>IFERROR(INDEX(F$84:J$84,MATCH(MAX(F97:J97),F97:J97,0)),"Avalie o fornecedor para ter as notas")</f>
        <v>Avalie o fornecedor para ter as notas</v>
      </c>
      <c r="G98" s="1583"/>
      <c r="H98" s="1583"/>
      <c r="I98" s="1583"/>
      <c r="J98" s="1583"/>
      <c r="L98" s="939"/>
      <c r="O98" s="166"/>
      <c r="P98" s="1579" t="s">
        <v>159</v>
      </c>
      <c r="Q98" s="1580"/>
      <c r="R98" s="1580"/>
      <c r="S98" s="1581"/>
    </row>
    <row r="99" spans="1:20" ht="40.200000000000003" customHeight="1" thickBot="1">
      <c r="B99" s="87"/>
      <c r="C99" s="87"/>
      <c r="D99" s="87"/>
      <c r="E99" s="87"/>
      <c r="F99" s="87"/>
      <c r="G99" s="87"/>
      <c r="H99" s="87"/>
      <c r="I99" s="87"/>
      <c r="J99" s="87"/>
      <c r="K99" s="87"/>
      <c r="L99" s="939"/>
      <c r="O99" s="166"/>
      <c r="P99" s="1576" t="str">
        <f>'4. EAP+Barras'!Y30</f>
        <v/>
      </c>
      <c r="Q99" s="1577"/>
      <c r="R99" s="1577"/>
      <c r="S99" s="1578"/>
    </row>
    <row r="100" spans="1:20" ht="15" customHeight="1">
      <c r="B100" s="87"/>
      <c r="C100" s="87"/>
      <c r="D100" s="87"/>
      <c r="E100" s="87"/>
      <c r="F100" s="87"/>
      <c r="G100" s="87"/>
      <c r="H100" s="87"/>
      <c r="I100" s="87"/>
      <c r="J100" s="87"/>
      <c r="K100" s="87"/>
      <c r="L100" s="939"/>
      <c r="O100" s="166"/>
      <c r="P100" s="901"/>
      <c r="Q100" s="901"/>
      <c r="R100" s="901"/>
      <c r="S100" s="901"/>
    </row>
    <row r="101" spans="1:20">
      <c r="B101" s="87"/>
      <c r="C101" s="87"/>
      <c r="D101" s="87"/>
      <c r="E101" s="87"/>
      <c r="F101" s="87"/>
      <c r="G101" s="87"/>
      <c r="H101" s="87"/>
      <c r="I101" s="87"/>
      <c r="J101" s="87"/>
      <c r="K101" s="87"/>
      <c r="L101" s="939"/>
      <c r="P101" s="316"/>
      <c r="Q101" s="316"/>
      <c r="R101" s="316"/>
      <c r="S101" s="316"/>
    </row>
    <row r="102" spans="1:20">
      <c r="B102" s="87"/>
      <c r="C102" s="87"/>
      <c r="D102" s="87"/>
      <c r="E102" s="87"/>
      <c r="F102" s="87"/>
      <c r="G102" s="87"/>
      <c r="H102" s="87"/>
      <c r="I102" s="87"/>
      <c r="J102" s="87"/>
      <c r="K102" s="87"/>
      <c r="L102" s="939"/>
      <c r="P102" s="316"/>
      <c r="Q102" s="316"/>
      <c r="R102" s="316"/>
      <c r="S102" s="316"/>
    </row>
    <row r="103" spans="1:20" ht="15" thickBot="1">
      <c r="B103" s="87"/>
      <c r="C103" s="87"/>
      <c r="D103" s="87"/>
      <c r="E103" s="87"/>
      <c r="F103" s="87"/>
      <c r="G103" s="87"/>
      <c r="H103" s="87"/>
      <c r="I103" s="87"/>
      <c r="J103" s="87"/>
      <c r="K103" s="87"/>
      <c r="L103" s="939"/>
      <c r="P103" s="316"/>
      <c r="Q103" s="316"/>
      <c r="R103" s="316"/>
      <c r="S103" s="316"/>
    </row>
    <row r="104" spans="1:20" ht="29.4" customHeight="1" thickBot="1">
      <c r="A104" s="1557" t="s">
        <v>993</v>
      </c>
      <c r="B104" s="1558"/>
      <c r="C104" s="1585" t="str">
        <f>IF('4. EAP+Barras'!$J$9="?","Preencha os dados na ABA EAP+Barras para liberar o PROMPT IA",M108&amp;" "&amp;M109&amp;" "&amp;M110&amp;" "&amp;M111&amp;" "&amp;M112&amp;" "&amp;M113&amp;" "&amp;M114&amp;" "&amp;M115&amp;"")</f>
        <v>Preencha os dados na ABA EAP+Barras para liberar o PROMPT IA</v>
      </c>
      <c r="D104" s="1586"/>
      <c r="E104" s="1586"/>
      <c r="F104" s="1586"/>
      <c r="G104" s="1586"/>
      <c r="H104" s="1586"/>
      <c r="I104" s="1586"/>
      <c r="J104" s="1586"/>
      <c r="K104" s="1587"/>
      <c r="L104" s="938"/>
      <c r="M104" s="859"/>
      <c r="O104" s="166"/>
      <c r="P104" s="1129" t="s">
        <v>466</v>
      </c>
      <c r="Q104" s="1130"/>
      <c r="R104" s="1130"/>
      <c r="S104" s="1131"/>
    </row>
    <row r="105" spans="1:20" ht="29.4" thickBot="1">
      <c r="A105" s="85"/>
      <c r="B105" s="847"/>
      <c r="C105" s="889"/>
      <c r="D105" s="889"/>
      <c r="E105" s="889"/>
      <c r="F105" s="889"/>
      <c r="G105" s="889"/>
      <c r="H105" s="889"/>
      <c r="I105" s="889"/>
      <c r="J105" s="889"/>
      <c r="K105" s="889"/>
      <c r="L105" s="938"/>
      <c r="M105" s="859"/>
      <c r="O105" s="899" t="s">
        <v>992</v>
      </c>
      <c r="P105" s="871" t="s">
        <v>982</v>
      </c>
      <c r="Q105" s="1566" t="str">
        <f>D106</f>
        <v/>
      </c>
      <c r="R105" s="1566"/>
      <c r="S105" s="1567"/>
      <c r="T105" s="899" t="s">
        <v>992</v>
      </c>
    </row>
    <row r="106" spans="1:20" ht="29.4" thickBot="1">
      <c r="B106" s="893" t="s">
        <v>992</v>
      </c>
      <c r="C106" s="860" t="s">
        <v>150</v>
      </c>
      <c r="D106" s="1635" t="str">
        <f>'4. EAP+Barras'!T31</f>
        <v/>
      </c>
      <c r="E106" s="1635"/>
      <c r="F106" s="1635"/>
      <c r="G106" s="1635"/>
      <c r="H106" s="1635"/>
      <c r="I106" s="1635"/>
      <c r="J106" s="936" t="s">
        <v>1010</v>
      </c>
      <c r="K106" s="937" t="str">
        <f>'4. EAP+Barras'!X31</f>
        <v/>
      </c>
      <c r="L106" s="938"/>
      <c r="M106" s="859"/>
      <c r="O106" s="900">
        <v>5</v>
      </c>
      <c r="P106" s="318" t="s">
        <v>462</v>
      </c>
      <c r="Q106" s="885" t="s">
        <v>155</v>
      </c>
      <c r="R106" s="885" t="s">
        <v>156</v>
      </c>
      <c r="S106" s="886" t="s">
        <v>77</v>
      </c>
      <c r="T106" s="900">
        <v>5</v>
      </c>
    </row>
    <row r="107" spans="1:20" ht="29.4" customHeight="1" thickBot="1">
      <c r="B107" s="1614">
        <v>5</v>
      </c>
      <c r="C107" s="846" t="s">
        <v>970</v>
      </c>
      <c r="D107" s="1616" t="s">
        <v>83</v>
      </c>
      <c r="E107" s="1616"/>
      <c r="F107" s="1616"/>
      <c r="G107" s="1616"/>
      <c r="H107" s="1616"/>
      <c r="I107" s="1616"/>
      <c r="J107" s="1616"/>
      <c r="K107" s="1617"/>
      <c r="L107" s="938"/>
      <c r="M107" s="859"/>
      <c r="O107" s="1588" t="s">
        <v>983</v>
      </c>
      <c r="P107" s="861" t="s">
        <v>984</v>
      </c>
      <c r="Q107" s="868"/>
      <c r="R107" s="868"/>
      <c r="S107" s="1624"/>
    </row>
    <row r="108" spans="1:20" ht="29.4" customHeight="1" thickBot="1">
      <c r="B108" s="1615"/>
      <c r="C108" s="914" t="s">
        <v>976</v>
      </c>
      <c r="D108" s="916" t="s">
        <v>977</v>
      </c>
      <c r="E108" s="916" t="s">
        <v>978</v>
      </c>
      <c r="F108" s="858" t="s">
        <v>971</v>
      </c>
      <c r="G108" s="858" t="s">
        <v>972</v>
      </c>
      <c r="H108" s="858" t="s">
        <v>973</v>
      </c>
      <c r="I108" s="858" t="s">
        <v>974</v>
      </c>
      <c r="J108" s="858" t="s">
        <v>975</v>
      </c>
      <c r="K108" s="915" t="s">
        <v>979</v>
      </c>
      <c r="L108" s="939"/>
      <c r="M108" s="85" t="str">
        <f>"Iremos fazer a compra de um fornecedor para a aquisição do item " &amp;D106&amp; " que tem a seguinte especificação "&amp;D107&amp;".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08" s="1589"/>
      <c r="P108" s="862" t="s">
        <v>985</v>
      </c>
      <c r="Q108" s="872" t="str">
        <f>IF(Q107="sim","SIM",IF(Q107="não","NÃO",""))</f>
        <v/>
      </c>
      <c r="R108" s="879"/>
      <c r="S108" s="1625"/>
    </row>
    <row r="109" spans="1:20" ht="25.95" customHeight="1" thickBot="1">
      <c r="C109" s="890"/>
      <c r="D109" s="848"/>
      <c r="E109" s="849"/>
      <c r="F109" s="848"/>
      <c r="G109" s="848"/>
      <c r="H109" s="848"/>
      <c r="I109" s="848"/>
      <c r="J109" s="848"/>
      <c r="K109" s="850"/>
      <c r="L109" s="939">
        <v>0</v>
      </c>
      <c r="M109" s="85" t="s">
        <v>998</v>
      </c>
      <c r="O109" s="1590"/>
      <c r="P109" s="863" t="s">
        <v>986</v>
      </c>
      <c r="Q109" s="873" t="str">
        <f>IF(Q108="sim","SIM",IF(Q108="não","NÃO",""))</f>
        <v/>
      </c>
      <c r="R109" s="878"/>
      <c r="S109" s="1626"/>
    </row>
    <row r="110" spans="1:20" ht="25.95" customHeight="1">
      <c r="C110" s="891"/>
      <c r="D110" s="851"/>
      <c r="E110" s="852"/>
      <c r="F110" s="851"/>
      <c r="G110" s="851"/>
      <c r="H110" s="851"/>
      <c r="I110" s="851"/>
      <c r="J110" s="851"/>
      <c r="K110" s="853"/>
      <c r="L110" s="939">
        <v>1</v>
      </c>
      <c r="M110" s="85" t="s">
        <v>1019</v>
      </c>
      <c r="O110" s="1618" t="s">
        <v>987</v>
      </c>
      <c r="P110" s="865" t="s">
        <v>984</v>
      </c>
      <c r="Q110" s="868"/>
      <c r="R110" s="868"/>
      <c r="S110" s="1624"/>
    </row>
    <row r="111" spans="1:20" ht="25.95" customHeight="1">
      <c r="C111" s="891"/>
      <c r="D111" s="851"/>
      <c r="E111" s="852"/>
      <c r="F111" s="851"/>
      <c r="G111" s="851"/>
      <c r="H111" s="851"/>
      <c r="I111" s="851"/>
      <c r="J111" s="851"/>
      <c r="K111" s="853"/>
      <c r="L111" s="939"/>
      <c r="M111" s="85" t="s">
        <v>1020</v>
      </c>
      <c r="O111" s="1619"/>
      <c r="P111" s="866" t="s">
        <v>985</v>
      </c>
      <c r="Q111" s="872" t="str">
        <f t="shared" ref="Q111:Q112" si="8">IF(Q110="sim","SIM",IF(Q110="não","NÃO",""))</f>
        <v/>
      </c>
      <c r="R111" s="879"/>
      <c r="S111" s="1625"/>
    </row>
    <row r="112" spans="1:20" ht="25.95" customHeight="1" thickBot="1">
      <c r="C112" s="891"/>
      <c r="D112" s="851"/>
      <c r="E112" s="852"/>
      <c r="F112" s="851"/>
      <c r="G112" s="851"/>
      <c r="H112" s="851"/>
      <c r="I112" s="851"/>
      <c r="J112" s="851"/>
      <c r="K112" s="853"/>
      <c r="L112" s="939"/>
      <c r="M112" s="85" t="str">
        <f>"Colunas 4, 5, 6, 7 e 8 - Coloque nomes de fornecedores reais do mercado em todas as colunas que podem atender a especificação do item a ser comprado que é : item comprado "&amp;D106&amp;" e sua especificação "&amp;D107&amp;".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12" s="1620"/>
      <c r="P112" s="867" t="s">
        <v>986</v>
      </c>
      <c r="Q112" s="873" t="str">
        <f t="shared" si="8"/>
        <v/>
      </c>
      <c r="R112" s="880"/>
      <c r="S112" s="1626"/>
    </row>
    <row r="113" spans="1:21" ht="25.95" customHeight="1">
      <c r="C113" s="891"/>
      <c r="D113" s="851"/>
      <c r="E113" s="852"/>
      <c r="F113" s="851"/>
      <c r="G113" s="851"/>
      <c r="H113" s="851"/>
      <c r="I113" s="851"/>
      <c r="J113" s="851"/>
      <c r="K113" s="853"/>
      <c r="L113" s="939"/>
      <c r="M113" s="85" t="s">
        <v>981</v>
      </c>
      <c r="O113" s="1621" t="s">
        <v>988</v>
      </c>
      <c r="P113" s="869" t="s">
        <v>984</v>
      </c>
      <c r="Q113" s="868"/>
      <c r="R113" s="868"/>
      <c r="S113" s="1624"/>
    </row>
    <row r="114" spans="1:21" ht="25.95" customHeight="1">
      <c r="C114" s="891"/>
      <c r="D114" s="851"/>
      <c r="E114" s="912"/>
      <c r="F114" s="851"/>
      <c r="G114" s="851"/>
      <c r="H114" s="851"/>
      <c r="I114" s="851"/>
      <c r="J114" s="851"/>
      <c r="K114" s="853"/>
      <c r="L114" s="939">
        <v>0</v>
      </c>
      <c r="M114" s="85" t="s">
        <v>1021</v>
      </c>
      <c r="O114" s="1622"/>
      <c r="P114" s="870" t="s">
        <v>985</v>
      </c>
      <c r="Q114" s="872" t="str">
        <f t="shared" ref="Q114:Q115" si="9">IF(Q113="sim","SIM",IF(Q113="não","NÃO",""))</f>
        <v/>
      </c>
      <c r="R114" s="879"/>
      <c r="S114" s="1625"/>
    </row>
    <row r="115" spans="1:21" ht="25.95" customHeight="1" thickBot="1">
      <c r="C115" s="891"/>
      <c r="D115" s="851"/>
      <c r="E115" s="912"/>
      <c r="F115" s="851"/>
      <c r="G115" s="851"/>
      <c r="H115" s="851"/>
      <c r="I115" s="851"/>
      <c r="J115" s="851"/>
      <c r="K115" s="853"/>
      <c r="L115" s="939">
        <v>5</v>
      </c>
      <c r="M115" s="85" t="s">
        <v>1057</v>
      </c>
      <c r="O115" s="1623"/>
      <c r="P115" s="864" t="s">
        <v>986</v>
      </c>
      <c r="Q115" s="874" t="str">
        <f t="shared" si="9"/>
        <v/>
      </c>
      <c r="R115" s="880"/>
      <c r="S115" s="1626"/>
    </row>
    <row r="116" spans="1:21" ht="25.95" customHeight="1">
      <c r="C116" s="891"/>
      <c r="D116" s="851"/>
      <c r="E116" s="912"/>
      <c r="F116" s="851"/>
      <c r="G116" s="851"/>
      <c r="H116" s="851"/>
      <c r="I116" s="851"/>
      <c r="J116" s="851"/>
      <c r="K116" s="853"/>
      <c r="L116" s="939">
        <v>10</v>
      </c>
      <c r="O116" s="166"/>
      <c r="P116" s="876" t="s">
        <v>157</v>
      </c>
      <c r="Q116" s="868" t="s">
        <v>81</v>
      </c>
      <c r="R116" s="881"/>
      <c r="S116" s="1631"/>
    </row>
    <row r="117" spans="1:21" ht="25.95" customHeight="1" thickBot="1">
      <c r="C117" s="891"/>
      <c r="D117" s="851"/>
      <c r="E117" s="912"/>
      <c r="F117" s="851"/>
      <c r="G117" s="851"/>
      <c r="H117" s="851"/>
      <c r="I117" s="851"/>
      <c r="J117" s="851"/>
      <c r="K117" s="853"/>
      <c r="L117" s="939"/>
      <c r="O117" s="166"/>
      <c r="P117" s="877" t="s">
        <v>158</v>
      </c>
      <c r="Q117" s="878" t="s">
        <v>81</v>
      </c>
      <c r="R117" s="882" t="str">
        <f>'4. EAP+Barras'!U31</f>
        <v/>
      </c>
      <c r="S117" s="1632"/>
      <c r="T117" s="319">
        <f>SUM(R107:R116)</f>
        <v>0</v>
      </c>
      <c r="U117" s="316" t="s">
        <v>561</v>
      </c>
    </row>
    <row r="118" spans="1:21" ht="25.95" customHeight="1">
      <c r="C118" s="891"/>
      <c r="D118" s="851"/>
      <c r="E118" s="912"/>
      <c r="F118" s="851"/>
      <c r="G118" s="851"/>
      <c r="H118" s="851"/>
      <c r="I118" s="851"/>
      <c r="J118" s="851"/>
      <c r="K118" s="853"/>
      <c r="L118" s="939"/>
      <c r="O118" s="166"/>
      <c r="P118" s="894"/>
      <c r="Q118" s="875" t="s">
        <v>989</v>
      </c>
      <c r="R118" s="884" t="str">
        <f>SUM(R107:R117) &amp; " dias úteis"</f>
        <v>0 dias úteis</v>
      </c>
      <c r="S118" s="883"/>
      <c r="T118" s="319">
        <f>SUM(R107:R117)</f>
        <v>0</v>
      </c>
      <c r="U118" s="316" t="s">
        <v>994</v>
      </c>
    </row>
    <row r="119" spans="1:21" ht="25.95" customHeight="1">
      <c r="C119" s="891"/>
      <c r="D119" s="851"/>
      <c r="E119" s="912"/>
      <c r="F119" s="851"/>
      <c r="G119" s="851"/>
      <c r="H119" s="851"/>
      <c r="I119" s="851"/>
      <c r="J119" s="851"/>
      <c r="K119" s="853"/>
      <c r="L119" s="939"/>
      <c r="M119" s="85" t="s">
        <v>81</v>
      </c>
      <c r="O119" s="166"/>
      <c r="P119" s="1568" t="s">
        <v>991</v>
      </c>
      <c r="Q119" s="1569"/>
      <c r="R119" s="1570" t="str">
        <f>'4. EAP+Barras'!Z31</f>
        <v/>
      </c>
      <c r="S119" s="1571"/>
      <c r="T119" s="319">
        <f>SUM(T117:T118)</f>
        <v>0</v>
      </c>
      <c r="U119" s="316" t="s">
        <v>995</v>
      </c>
    </row>
    <row r="120" spans="1:21" ht="25.95" customHeight="1" thickBot="1">
      <c r="C120" s="892"/>
      <c r="D120" s="855"/>
      <c r="E120" s="913"/>
      <c r="F120" s="855"/>
      <c r="G120" s="855"/>
      <c r="H120" s="855"/>
      <c r="I120" s="855"/>
      <c r="J120" s="855"/>
      <c r="K120" s="856"/>
      <c r="L120" s="939"/>
      <c r="M120" s="85" t="s">
        <v>134</v>
      </c>
      <c r="O120" s="166"/>
      <c r="P120" s="1572" t="s">
        <v>990</v>
      </c>
      <c r="Q120" s="1573"/>
      <c r="R120" s="1574" t="str">
        <f>IF(R119="","Preencha o prazo de uso no Projeto",IF(WEEKDAY(T120,2)&gt;4,T120-IF(WEEKDAY(T120,2)=5,1,2),T120))</f>
        <v>Preencha o prazo de uso no Projeto</v>
      </c>
      <c r="S120" s="1575"/>
      <c r="T120" s="895" t="str">
        <f>IF(T118=0,R119,R119+(WEEKDAY(R119)&gt;5)*(7-WEEKDAY(R119))+(-T118-1+INT((-T118-1+WEEKDAY(R119))/5)*2))</f>
        <v/>
      </c>
    </row>
    <row r="121" spans="1:21" ht="25.95" customHeight="1" thickBot="1">
      <c r="C121" s="1584" t="str">
        <f>IF(E121=0,"",IF(E121&lt;100%,"Erro → A somatória está menor que 100%, ajuste os critérios para fechar em 100%",IF(E121&gt;100%,"Erro → A somatória está maior que 100%, ajuste os critérios para fechar em 100%","")))</f>
        <v/>
      </c>
      <c r="D121" s="1584"/>
      <c r="E121" s="854">
        <f>IFERROR(IF(SUM(IF(FREQUENCY(MATCH(E114:E120,E114:E120,0),ROW(E114:E120)-ROW(E114)+1)&gt;1,1,0))&gt;0,"ERRO",SUM(E114:E120)),0)</f>
        <v>0</v>
      </c>
      <c r="F121" s="857" t="str">
        <f>IF(E121&lt;&gt;100%,"?",IF(AND(COUNTA(E115:E120)=6),IF(SUMPRODUCT(--(F109:F113=0))&gt;0,"REPROVADO",SUM(F114*E114,F115*E115,F116*E116,F117*E117,F118*E118,F119*E119,F120*E120)),"?"))</f>
        <v>?</v>
      </c>
      <c r="G121" s="857" t="str">
        <f>IF(E121&lt;&gt;100%,"?",IF(AND(COUNTA(E115:E120)=6),IF(SUMPRODUCT(--(G109:G113=0))&gt;0,"REPROVADO",SUM(G114*E114,G115*E115,G116*E116,G117*E117,G118*E118,G119*E119,G120*E120)),"?"))</f>
        <v>?</v>
      </c>
      <c r="H121" s="857" t="str">
        <f>IF(E121&lt;&gt;100%,"?",IF(AND(COUNTA(E115:E120)=6),IF(SUMPRODUCT(--(H109:H113=0))&gt;0,"REPROVADO",SUM(H114*E114,H115*E115,H116*E116,H117*E117,H118*E118,H119*E119,H120*E120)),"?"))</f>
        <v>?</v>
      </c>
      <c r="I121" s="857" t="str">
        <f>IF(E121&lt;&gt;100%,"?",IF(AND(COUNTA(E115:E120)=6),IF(SUMPRODUCT(--(I109:I113=0))&gt;0,"REPROVADO",SUM(I114*E114,I115*E115,I116*E116,I117*E117,I118*E118,I119*E119,I120*E120)),"?"))</f>
        <v>?</v>
      </c>
      <c r="J121" s="857" t="str">
        <f>IF(E121&lt;&gt;100%,"?",IF(AND(COUNTA(E115:E120)=6),IF(SUMPRODUCT(--(J109:J113=0))&gt;0,"REPROVADO",SUM(J114*E114,J115*E115,J116*E116,J117*E117,J118*E118,J119*E119,J120*E120)),"?"))</f>
        <v>?</v>
      </c>
      <c r="K121" s="165"/>
      <c r="L121" s="939"/>
      <c r="O121" s="166"/>
      <c r="P121" s="1572"/>
      <c r="Q121" s="1573"/>
      <c r="R121" s="1574"/>
      <c r="S121" s="1575"/>
    </row>
    <row r="122" spans="1:21" ht="25.95" customHeight="1" thickBot="1">
      <c r="C122" s="1582" t="s">
        <v>980</v>
      </c>
      <c r="D122" s="1582"/>
      <c r="E122" s="1582"/>
      <c r="F122" s="1583" t="str">
        <f>IFERROR(INDEX(F$108:J$108,MATCH(MAX(F121:J121),F121:J121,0)),"Avalie o fornecedor para ter as notas")</f>
        <v>Avalie o fornecedor para ter as notas</v>
      </c>
      <c r="G122" s="1583"/>
      <c r="H122" s="1583"/>
      <c r="I122" s="1583"/>
      <c r="J122" s="1583"/>
      <c r="L122" s="939"/>
      <c r="O122" s="166"/>
      <c r="P122" s="1579" t="s">
        <v>159</v>
      </c>
      <c r="Q122" s="1580"/>
      <c r="R122" s="1580"/>
      <c r="S122" s="1581"/>
    </row>
    <row r="123" spans="1:21" ht="40.200000000000003" customHeight="1" thickBot="1">
      <c r="B123" s="87"/>
      <c r="C123" s="87"/>
      <c r="D123" s="87"/>
      <c r="E123" s="87"/>
      <c r="F123" s="87"/>
      <c r="G123" s="87"/>
      <c r="H123" s="87"/>
      <c r="I123" s="87"/>
      <c r="J123" s="87"/>
      <c r="K123" s="87"/>
      <c r="L123" s="939"/>
      <c r="O123" s="166"/>
      <c r="P123" s="1576" t="str">
        <f>'4. EAP+Barras'!Y31</f>
        <v/>
      </c>
      <c r="Q123" s="1577"/>
      <c r="R123" s="1577"/>
      <c r="S123" s="1578"/>
    </row>
    <row r="124" spans="1:21" ht="15" customHeight="1">
      <c r="B124" s="87"/>
      <c r="C124" s="87"/>
      <c r="D124" s="87"/>
      <c r="E124" s="87"/>
      <c r="F124" s="87"/>
      <c r="G124" s="87"/>
      <c r="H124" s="87"/>
      <c r="I124" s="87"/>
      <c r="J124" s="87"/>
      <c r="K124" s="87"/>
      <c r="L124" s="939"/>
      <c r="O124" s="166"/>
      <c r="P124" s="901"/>
      <c r="Q124" s="901"/>
      <c r="R124" s="901"/>
      <c r="S124" s="901"/>
    </row>
    <row r="125" spans="1:21">
      <c r="B125" s="87"/>
      <c r="C125" s="87"/>
      <c r="D125" s="87"/>
      <c r="E125" s="87"/>
      <c r="F125" s="87"/>
      <c r="G125" s="87"/>
      <c r="H125" s="87"/>
      <c r="I125" s="87"/>
      <c r="J125" s="87"/>
      <c r="K125" s="87"/>
      <c r="L125" s="939"/>
      <c r="P125" s="316"/>
      <c r="Q125" s="316"/>
      <c r="R125" s="316"/>
      <c r="S125" s="316"/>
    </row>
    <row r="126" spans="1:21">
      <c r="B126" s="87"/>
      <c r="C126" s="87"/>
      <c r="D126" s="87"/>
      <c r="E126" s="87"/>
      <c r="F126" s="87"/>
      <c r="G126" s="87"/>
      <c r="H126" s="87"/>
      <c r="I126" s="87"/>
      <c r="J126" s="87"/>
      <c r="K126" s="87"/>
      <c r="L126" s="939"/>
      <c r="P126" s="316"/>
      <c r="Q126" s="316"/>
      <c r="R126" s="316"/>
      <c r="S126" s="316"/>
    </row>
    <row r="127" spans="1:21" ht="15" thickBot="1">
      <c r="B127" s="87"/>
      <c r="C127" s="87"/>
      <c r="D127" s="87"/>
      <c r="E127" s="87"/>
      <c r="F127" s="87"/>
      <c r="G127" s="87"/>
      <c r="H127" s="87"/>
      <c r="I127" s="87"/>
      <c r="J127" s="87"/>
      <c r="K127" s="87"/>
      <c r="L127" s="939"/>
      <c r="P127" s="316"/>
      <c r="Q127" s="316"/>
      <c r="R127" s="316"/>
      <c r="S127" s="316"/>
    </row>
    <row r="128" spans="1:21" ht="29.4" customHeight="1" thickBot="1">
      <c r="A128" s="1557" t="s">
        <v>993</v>
      </c>
      <c r="B128" s="1558"/>
      <c r="C128" s="1585" t="str">
        <f>IF('4. EAP+Barras'!$J$9="?","Preencha os dados na ABA EAP+Barras para liberar o PROMPT IA",M132&amp;" "&amp;M133&amp;" "&amp;M134&amp;" "&amp;M135&amp;" "&amp;M136&amp;" "&amp;M137&amp;" "&amp;M138&amp;" "&amp;M139&amp;"")</f>
        <v>Preencha os dados na ABA EAP+Barras para liberar o PROMPT IA</v>
      </c>
      <c r="D128" s="1586"/>
      <c r="E128" s="1586"/>
      <c r="F128" s="1586"/>
      <c r="G128" s="1586"/>
      <c r="H128" s="1586"/>
      <c r="I128" s="1586"/>
      <c r="J128" s="1586"/>
      <c r="K128" s="1587"/>
      <c r="L128" s="938"/>
      <c r="M128" s="859"/>
      <c r="O128" s="166"/>
      <c r="P128" s="1129" t="s">
        <v>466</v>
      </c>
      <c r="Q128" s="1130"/>
      <c r="R128" s="1130"/>
      <c r="S128" s="1131"/>
    </row>
    <row r="129" spans="1:21" ht="29.4" thickBot="1">
      <c r="A129" s="85"/>
      <c r="B129" s="847"/>
      <c r="C129" s="889"/>
      <c r="D129" s="889"/>
      <c r="E129" s="889"/>
      <c r="F129" s="889"/>
      <c r="G129" s="889"/>
      <c r="H129" s="889"/>
      <c r="I129" s="889"/>
      <c r="J129" s="889"/>
      <c r="K129" s="889"/>
      <c r="L129" s="938"/>
      <c r="M129" s="859"/>
      <c r="O129" s="899" t="s">
        <v>992</v>
      </c>
      <c r="P129" s="871" t="s">
        <v>982</v>
      </c>
      <c r="Q129" s="1566" t="str">
        <f>D130</f>
        <v/>
      </c>
      <c r="R129" s="1566"/>
      <c r="S129" s="1567"/>
      <c r="T129" s="899" t="s">
        <v>992</v>
      </c>
    </row>
    <row r="130" spans="1:21" ht="29.4" thickBot="1">
      <c r="B130" s="893" t="s">
        <v>992</v>
      </c>
      <c r="C130" s="860" t="s">
        <v>150</v>
      </c>
      <c r="D130" s="1635" t="str">
        <f>'4. EAP+Barras'!T32</f>
        <v/>
      </c>
      <c r="E130" s="1635"/>
      <c r="F130" s="1635"/>
      <c r="G130" s="1635"/>
      <c r="H130" s="1635"/>
      <c r="I130" s="1635"/>
      <c r="J130" s="936" t="s">
        <v>1010</v>
      </c>
      <c r="K130" s="937" t="str">
        <f>'4. EAP+Barras'!X32</f>
        <v/>
      </c>
      <c r="L130" s="938"/>
      <c r="M130" s="859"/>
      <c r="O130" s="900">
        <v>6</v>
      </c>
      <c r="P130" s="318" t="s">
        <v>462</v>
      </c>
      <c r="Q130" s="885" t="s">
        <v>155</v>
      </c>
      <c r="R130" s="885" t="s">
        <v>156</v>
      </c>
      <c r="S130" s="886" t="s">
        <v>77</v>
      </c>
      <c r="T130" s="900">
        <v>6</v>
      </c>
    </row>
    <row r="131" spans="1:21" ht="29.4" customHeight="1" thickBot="1">
      <c r="B131" s="1614">
        <v>6</v>
      </c>
      <c r="C131" s="846" t="s">
        <v>970</v>
      </c>
      <c r="D131" s="1616" t="s">
        <v>83</v>
      </c>
      <c r="E131" s="1616"/>
      <c r="F131" s="1616"/>
      <c r="G131" s="1616"/>
      <c r="H131" s="1616"/>
      <c r="I131" s="1616"/>
      <c r="J131" s="1616"/>
      <c r="K131" s="1617"/>
      <c r="L131" s="938"/>
      <c r="M131" s="859"/>
      <c r="O131" s="1588" t="s">
        <v>983</v>
      </c>
      <c r="P131" s="861" t="s">
        <v>984</v>
      </c>
      <c r="Q131" s="868"/>
      <c r="R131" s="868"/>
      <c r="S131" s="1624"/>
    </row>
    <row r="132" spans="1:21" ht="29.4" customHeight="1" thickBot="1">
      <c r="B132" s="1615"/>
      <c r="C132" s="914" t="s">
        <v>976</v>
      </c>
      <c r="D132" s="916" t="s">
        <v>977</v>
      </c>
      <c r="E132" s="916" t="s">
        <v>978</v>
      </c>
      <c r="F132" s="858" t="s">
        <v>971</v>
      </c>
      <c r="G132" s="858" t="s">
        <v>972</v>
      </c>
      <c r="H132" s="858" t="s">
        <v>973</v>
      </c>
      <c r="I132" s="858" t="s">
        <v>974</v>
      </c>
      <c r="J132" s="858" t="s">
        <v>975</v>
      </c>
      <c r="K132" s="915" t="s">
        <v>979</v>
      </c>
      <c r="L132" s="939"/>
      <c r="M132" s="85" t="str">
        <f>"Iremos fazer a compra de um fornecedor para a aquisição do item " &amp;D130&amp; " que tem a seguinte especificação "&amp;D131&amp;".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32" s="1589"/>
      <c r="P132" s="862" t="s">
        <v>985</v>
      </c>
      <c r="Q132" s="872" t="str">
        <f>IF(Q131="sim","SIM",IF(Q131="não","NÃO",""))</f>
        <v/>
      </c>
      <c r="R132" s="879"/>
      <c r="S132" s="1625"/>
    </row>
    <row r="133" spans="1:21" ht="25.95" customHeight="1" thickBot="1">
      <c r="C133" s="890"/>
      <c r="D133" s="848"/>
      <c r="E133" s="849"/>
      <c r="F133" s="848"/>
      <c r="G133" s="848"/>
      <c r="H133" s="848"/>
      <c r="I133" s="848"/>
      <c r="J133" s="848"/>
      <c r="K133" s="850"/>
      <c r="L133" s="939">
        <v>0</v>
      </c>
      <c r="M133" s="85" t="s">
        <v>998</v>
      </c>
      <c r="O133" s="1590"/>
      <c r="P133" s="863" t="s">
        <v>986</v>
      </c>
      <c r="Q133" s="873" t="str">
        <f>IF(Q132="sim","SIM",IF(Q132="não","NÃO",""))</f>
        <v/>
      </c>
      <c r="R133" s="878"/>
      <c r="S133" s="1626"/>
    </row>
    <row r="134" spans="1:21" ht="25.95" customHeight="1">
      <c r="C134" s="891"/>
      <c r="D134" s="851"/>
      <c r="E134" s="852"/>
      <c r="F134" s="851"/>
      <c r="G134" s="851"/>
      <c r="H134" s="851"/>
      <c r="I134" s="851"/>
      <c r="J134" s="851"/>
      <c r="K134" s="853"/>
      <c r="L134" s="939">
        <v>1</v>
      </c>
      <c r="M134" s="85" t="s">
        <v>1019</v>
      </c>
      <c r="O134" s="1618" t="s">
        <v>987</v>
      </c>
      <c r="P134" s="865" t="s">
        <v>984</v>
      </c>
      <c r="Q134" s="868"/>
      <c r="R134" s="868"/>
      <c r="S134" s="1624"/>
    </row>
    <row r="135" spans="1:21" ht="25.95" customHeight="1">
      <c r="C135" s="891"/>
      <c r="D135" s="851"/>
      <c r="E135" s="852"/>
      <c r="F135" s="851"/>
      <c r="G135" s="851"/>
      <c r="H135" s="851"/>
      <c r="I135" s="851"/>
      <c r="J135" s="851"/>
      <c r="K135" s="853"/>
      <c r="L135" s="939"/>
      <c r="M135" s="85" t="s">
        <v>1020</v>
      </c>
      <c r="O135" s="1619"/>
      <c r="P135" s="866" t="s">
        <v>985</v>
      </c>
      <c r="Q135" s="872" t="str">
        <f t="shared" ref="Q135:Q136" si="10">IF(Q134="sim","SIM",IF(Q134="não","NÃO",""))</f>
        <v/>
      </c>
      <c r="R135" s="879"/>
      <c r="S135" s="1625"/>
    </row>
    <row r="136" spans="1:21" ht="25.95" customHeight="1" thickBot="1">
      <c r="C136" s="891"/>
      <c r="D136" s="851"/>
      <c r="E136" s="852"/>
      <c r="F136" s="851"/>
      <c r="G136" s="851"/>
      <c r="H136" s="851"/>
      <c r="I136" s="851"/>
      <c r="J136" s="851"/>
      <c r="K136" s="853"/>
      <c r="L136" s="939"/>
      <c r="M136" s="85" t="str">
        <f>"Colunas 4, 5, 6, 7 e 8 - Coloque nomes de fornecedores reais do mercado em todas as colunas que podem atender a especificação do item a ser comprado que é : item comprado "&amp;D130&amp;" e sua especificação "&amp;D131&amp;".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36" s="1620"/>
      <c r="P136" s="867" t="s">
        <v>986</v>
      </c>
      <c r="Q136" s="873" t="str">
        <f t="shared" si="10"/>
        <v/>
      </c>
      <c r="R136" s="880"/>
      <c r="S136" s="1626"/>
    </row>
    <row r="137" spans="1:21" ht="25.95" customHeight="1">
      <c r="C137" s="891"/>
      <c r="D137" s="851"/>
      <c r="E137" s="852"/>
      <c r="F137" s="851"/>
      <c r="G137" s="851"/>
      <c r="H137" s="851"/>
      <c r="I137" s="851"/>
      <c r="J137" s="851"/>
      <c r="K137" s="853"/>
      <c r="L137" s="939"/>
      <c r="M137" s="85" t="s">
        <v>981</v>
      </c>
      <c r="O137" s="1621" t="s">
        <v>988</v>
      </c>
      <c r="P137" s="869" t="s">
        <v>984</v>
      </c>
      <c r="Q137" s="868"/>
      <c r="R137" s="868"/>
      <c r="S137" s="1624"/>
    </row>
    <row r="138" spans="1:21" ht="25.95" customHeight="1">
      <c r="C138" s="891"/>
      <c r="D138" s="851"/>
      <c r="E138" s="912"/>
      <c r="F138" s="851"/>
      <c r="G138" s="851"/>
      <c r="H138" s="851"/>
      <c r="I138" s="851"/>
      <c r="J138" s="851"/>
      <c r="K138" s="853"/>
      <c r="L138" s="939">
        <v>0</v>
      </c>
      <c r="M138" s="85" t="s">
        <v>1021</v>
      </c>
      <c r="O138" s="1622"/>
      <c r="P138" s="870" t="s">
        <v>985</v>
      </c>
      <c r="Q138" s="872" t="str">
        <f t="shared" ref="Q138:Q139" si="11">IF(Q137="sim","SIM",IF(Q137="não","NÃO",""))</f>
        <v/>
      </c>
      <c r="R138" s="879"/>
      <c r="S138" s="1625"/>
    </row>
    <row r="139" spans="1:21" ht="25.95" customHeight="1" thickBot="1">
      <c r="C139" s="891"/>
      <c r="D139" s="851"/>
      <c r="E139" s="912"/>
      <c r="F139" s="851"/>
      <c r="G139" s="851"/>
      <c r="H139" s="851"/>
      <c r="I139" s="851"/>
      <c r="J139" s="851"/>
      <c r="K139" s="853"/>
      <c r="L139" s="939">
        <v>5</v>
      </c>
      <c r="M139" s="85" t="s">
        <v>1057</v>
      </c>
      <c r="O139" s="1623"/>
      <c r="P139" s="864" t="s">
        <v>986</v>
      </c>
      <c r="Q139" s="874" t="str">
        <f t="shared" si="11"/>
        <v/>
      </c>
      <c r="R139" s="880"/>
      <c r="S139" s="1626"/>
    </row>
    <row r="140" spans="1:21" ht="25.95" customHeight="1">
      <c r="C140" s="891"/>
      <c r="D140" s="851"/>
      <c r="E140" s="912"/>
      <c r="F140" s="851"/>
      <c r="G140" s="851"/>
      <c r="H140" s="851"/>
      <c r="I140" s="851"/>
      <c r="J140" s="851"/>
      <c r="K140" s="853"/>
      <c r="L140" s="939">
        <v>10</v>
      </c>
      <c r="O140" s="166"/>
      <c r="P140" s="876" t="s">
        <v>157</v>
      </c>
      <c r="Q140" s="868" t="s">
        <v>81</v>
      </c>
      <c r="R140" s="881"/>
      <c r="S140" s="1631"/>
    </row>
    <row r="141" spans="1:21" ht="25.95" customHeight="1" thickBot="1">
      <c r="C141" s="891"/>
      <c r="D141" s="851"/>
      <c r="E141" s="912"/>
      <c r="F141" s="851"/>
      <c r="G141" s="851"/>
      <c r="H141" s="851"/>
      <c r="I141" s="851"/>
      <c r="J141" s="851"/>
      <c r="K141" s="853"/>
      <c r="L141" s="939"/>
      <c r="O141" s="166"/>
      <c r="P141" s="877" t="s">
        <v>158</v>
      </c>
      <c r="Q141" s="878" t="s">
        <v>81</v>
      </c>
      <c r="R141" s="882" t="str">
        <f>'4. EAP+Barras'!U32</f>
        <v/>
      </c>
      <c r="S141" s="1632"/>
      <c r="T141" s="319">
        <f>SUM(R131:R140)</f>
        <v>0</v>
      </c>
      <c r="U141" s="316" t="s">
        <v>561</v>
      </c>
    </row>
    <row r="142" spans="1:21" ht="25.95" customHeight="1">
      <c r="C142" s="891"/>
      <c r="D142" s="851"/>
      <c r="E142" s="912"/>
      <c r="F142" s="851"/>
      <c r="G142" s="851"/>
      <c r="H142" s="851"/>
      <c r="I142" s="851"/>
      <c r="J142" s="851"/>
      <c r="K142" s="853"/>
      <c r="L142" s="939"/>
      <c r="O142" s="166"/>
      <c r="P142" s="894"/>
      <c r="Q142" s="875" t="s">
        <v>989</v>
      </c>
      <c r="R142" s="884" t="str">
        <f>SUM(R131:R141) &amp; " dias úteis"</f>
        <v>0 dias úteis</v>
      </c>
      <c r="S142" s="883"/>
      <c r="T142" s="319">
        <f>SUM(R131:R141)</f>
        <v>0</v>
      </c>
      <c r="U142" s="316" t="s">
        <v>994</v>
      </c>
    </row>
    <row r="143" spans="1:21" ht="25.95" customHeight="1">
      <c r="C143" s="891"/>
      <c r="D143" s="851"/>
      <c r="E143" s="912"/>
      <c r="F143" s="851"/>
      <c r="G143" s="851"/>
      <c r="H143" s="851"/>
      <c r="I143" s="851"/>
      <c r="J143" s="851"/>
      <c r="K143" s="853"/>
      <c r="L143" s="939"/>
      <c r="M143" s="85" t="s">
        <v>81</v>
      </c>
      <c r="O143" s="166"/>
      <c r="P143" s="1568" t="s">
        <v>991</v>
      </c>
      <c r="Q143" s="1569"/>
      <c r="R143" s="1570" t="str">
        <f>'4. EAP+Barras'!Z32</f>
        <v/>
      </c>
      <c r="S143" s="1571"/>
      <c r="T143" s="319">
        <f>SUM(T141:T142)</f>
        <v>0</v>
      </c>
      <c r="U143" s="316" t="s">
        <v>995</v>
      </c>
    </row>
    <row r="144" spans="1:21" ht="25.95" customHeight="1" thickBot="1">
      <c r="C144" s="892"/>
      <c r="D144" s="855"/>
      <c r="E144" s="913"/>
      <c r="F144" s="855"/>
      <c r="G144" s="855"/>
      <c r="H144" s="855"/>
      <c r="I144" s="855"/>
      <c r="J144" s="855"/>
      <c r="K144" s="856"/>
      <c r="L144" s="939"/>
      <c r="M144" s="85" t="s">
        <v>134</v>
      </c>
      <c r="O144" s="166"/>
      <c r="P144" s="1572" t="s">
        <v>990</v>
      </c>
      <c r="Q144" s="1573"/>
      <c r="R144" s="1574" t="str">
        <f>IF(R143="","Preencha o prazo de uso no Projeto",IF(WEEKDAY(T144,2)&gt;4,T144-IF(WEEKDAY(T144,2)=5,1,2),T144))</f>
        <v>Preencha o prazo de uso no Projeto</v>
      </c>
      <c r="S144" s="1575"/>
      <c r="T144" s="895" t="str">
        <f>IF(T142=0,R143,R143+(WEEKDAY(R143)&gt;5)*(7-WEEKDAY(R143))+(-T142-1+INT((-T142-1+WEEKDAY(R143))/5)*2))</f>
        <v/>
      </c>
    </row>
    <row r="145" spans="1:20" ht="25.95" customHeight="1" thickBot="1">
      <c r="C145" s="1584" t="str">
        <f>IF(E145=0,"",IF(E145&lt;100%,"Erro → A somatória está menor que 100%, ajuste os critérios para fechar em 100%",IF(E145&gt;100%,"Erro → A somatória está maior que 100%, ajuste os critérios para fechar em 100%","")))</f>
        <v/>
      </c>
      <c r="D145" s="1584"/>
      <c r="E145" s="854">
        <f>IFERROR(IF(SUM(IF(FREQUENCY(MATCH(E138:E144,E138:E144,0),ROW(E138:E144)-ROW(E138)+1)&gt;1,1,0))&gt;0,"ERRO",SUM(E138:E144)),0)</f>
        <v>0</v>
      </c>
      <c r="F145" s="857" t="str">
        <f>IF(E145&lt;&gt;100%,"?",IF(AND(COUNTA(E139:E144)=6),IF(SUMPRODUCT(--(F133:F137=0))&gt;0,"REPROVADO",SUM(F138*E138,F139*E139,F140*E140,F141*E141,F142*E142,F143*E143,F144*E144)),"?"))</f>
        <v>?</v>
      </c>
      <c r="G145" s="857" t="str">
        <f>IF(E145&lt;&gt;100%,"?",IF(AND(COUNTA(E139:E144)=6),IF(SUMPRODUCT(--(G133:G137=0))&gt;0,"REPROVADO",SUM(G138*E138,G139*E139,G140*E140,G141*E141,G142*E142,G143*E143,G144*E144)),"?"))</f>
        <v>?</v>
      </c>
      <c r="H145" s="857" t="str">
        <f>IF(E145&lt;&gt;100%,"?",IF(AND(COUNTA(E139:E144)=6),IF(SUMPRODUCT(--(H133:H137=0))&gt;0,"REPROVADO",SUM(H138*E138,H139*E139,H140*E140,H141*E141,H142*E142,H143*E143,H144*E144)),"?"))</f>
        <v>?</v>
      </c>
      <c r="I145" s="857" t="str">
        <f>IF(E145&lt;&gt;100%,"?",IF(AND(COUNTA(E139:E144)=6),IF(SUMPRODUCT(--(I133:I137=0))&gt;0,"REPROVADO",SUM(I138*E138,I139*E139,I140*E140,I141*E141,I142*E142,I143*E143,I144*E144)),"?"))</f>
        <v>?</v>
      </c>
      <c r="J145" s="857" t="str">
        <f>IF(E145&lt;&gt;100%,"?",IF(AND(COUNTA(E139:E144)=6),IF(SUMPRODUCT(--(J133:J137=0))&gt;0,"REPROVADO",SUM(J138*E138,J139*E139,J140*E140,J141*E141,J142*E142,J143*E143,J144*E144)),"?"))</f>
        <v>?</v>
      </c>
      <c r="K145" s="165"/>
      <c r="L145" s="939"/>
      <c r="O145" s="166"/>
      <c r="P145" s="1572"/>
      <c r="Q145" s="1573"/>
      <c r="R145" s="1574"/>
      <c r="S145" s="1575"/>
    </row>
    <row r="146" spans="1:20" ht="25.95" customHeight="1" thickBot="1">
      <c r="C146" s="1582" t="s">
        <v>980</v>
      </c>
      <c r="D146" s="1582"/>
      <c r="E146" s="1582"/>
      <c r="F146" s="1583" t="str">
        <f>IFERROR(INDEX(F$132:J$132,MATCH(MAX(F145:J145),F145:J145,0)),"Avalie o fornecedor para ter as notas")</f>
        <v>Avalie o fornecedor para ter as notas</v>
      </c>
      <c r="G146" s="1583"/>
      <c r="H146" s="1583"/>
      <c r="I146" s="1583"/>
      <c r="J146" s="1583"/>
      <c r="L146" s="939"/>
      <c r="O146" s="166"/>
      <c r="P146" s="1579" t="s">
        <v>159</v>
      </c>
      <c r="Q146" s="1580"/>
      <c r="R146" s="1580"/>
      <c r="S146" s="1581"/>
    </row>
    <row r="147" spans="1:20" ht="40.200000000000003" customHeight="1" thickBot="1">
      <c r="B147" s="87"/>
      <c r="C147" s="87"/>
      <c r="D147" s="87"/>
      <c r="E147" s="87"/>
      <c r="F147" s="87"/>
      <c r="G147" s="87"/>
      <c r="H147" s="87"/>
      <c r="I147" s="87"/>
      <c r="J147" s="87"/>
      <c r="K147" s="87"/>
      <c r="L147" s="939"/>
      <c r="O147" s="166"/>
      <c r="P147" s="1576" t="str">
        <f>'4. EAP+Barras'!Y32</f>
        <v/>
      </c>
      <c r="Q147" s="1577"/>
      <c r="R147" s="1577"/>
      <c r="S147" s="1578"/>
    </row>
    <row r="148" spans="1:20" ht="15" customHeight="1">
      <c r="B148" s="87"/>
      <c r="C148" s="87"/>
      <c r="D148" s="87"/>
      <c r="E148" s="87"/>
      <c r="F148" s="87"/>
      <c r="G148" s="87"/>
      <c r="H148" s="87"/>
      <c r="I148" s="87"/>
      <c r="J148" s="87"/>
      <c r="K148" s="87"/>
      <c r="L148" s="939"/>
      <c r="O148" s="166"/>
      <c r="P148" s="901"/>
      <c r="Q148" s="901"/>
      <c r="R148" s="901"/>
      <c r="S148" s="901"/>
    </row>
    <row r="149" spans="1:20">
      <c r="B149" s="87"/>
      <c r="C149" s="87"/>
      <c r="D149" s="87"/>
      <c r="E149" s="87"/>
      <c r="F149" s="87"/>
      <c r="G149" s="87"/>
      <c r="H149" s="87"/>
      <c r="I149" s="87"/>
      <c r="J149" s="87"/>
      <c r="K149" s="87"/>
      <c r="L149" s="939"/>
      <c r="P149" s="316"/>
      <c r="Q149" s="316"/>
      <c r="R149" s="316"/>
      <c r="S149" s="316"/>
    </row>
    <row r="150" spans="1:20">
      <c r="B150" s="87"/>
      <c r="C150" s="87"/>
      <c r="D150" s="87"/>
      <c r="E150" s="87"/>
      <c r="F150" s="87"/>
      <c r="G150" s="87"/>
      <c r="H150" s="87"/>
      <c r="I150" s="87"/>
      <c r="J150" s="87"/>
      <c r="K150" s="87"/>
      <c r="L150" s="939"/>
      <c r="P150" s="316"/>
      <c r="Q150" s="316"/>
      <c r="R150" s="316"/>
      <c r="S150" s="316"/>
    </row>
    <row r="151" spans="1:20" ht="15" thickBot="1">
      <c r="B151" s="87"/>
      <c r="C151" s="87"/>
      <c r="D151" s="87"/>
      <c r="E151" s="87"/>
      <c r="F151" s="87"/>
      <c r="G151" s="87"/>
      <c r="H151" s="87"/>
      <c r="I151" s="87"/>
      <c r="J151" s="87"/>
      <c r="K151" s="87"/>
      <c r="L151" s="939"/>
      <c r="P151" s="316"/>
      <c r="Q151" s="316"/>
      <c r="R151" s="316"/>
      <c r="S151" s="316"/>
    </row>
    <row r="152" spans="1:20" ht="29.4" customHeight="1" thickBot="1">
      <c r="A152" s="1557" t="s">
        <v>993</v>
      </c>
      <c r="B152" s="1558"/>
      <c r="C152" s="1585" t="str">
        <f>IF('4. EAP+Barras'!$J$9="?","Preencha os dados na ABA EAP+Barras para liberar o PROMPT IA",M156&amp;" "&amp;M157&amp;" "&amp;M158&amp;" "&amp;M159&amp;" "&amp;M160&amp;" "&amp;M161&amp;" "&amp;M162&amp;" "&amp;M163&amp;"")</f>
        <v>Preencha os dados na ABA EAP+Barras para liberar o PROMPT IA</v>
      </c>
      <c r="D152" s="1586"/>
      <c r="E152" s="1586"/>
      <c r="F152" s="1586"/>
      <c r="G152" s="1586"/>
      <c r="H152" s="1586"/>
      <c r="I152" s="1586"/>
      <c r="J152" s="1586"/>
      <c r="K152" s="1587"/>
      <c r="L152" s="938"/>
      <c r="M152" s="859"/>
      <c r="O152" s="166"/>
      <c r="P152" s="1129" t="s">
        <v>466</v>
      </c>
      <c r="Q152" s="1130"/>
      <c r="R152" s="1130"/>
      <c r="S152" s="1131"/>
    </row>
    <row r="153" spans="1:20" ht="29.4" thickBot="1">
      <c r="A153" s="85"/>
      <c r="B153" s="847"/>
      <c r="C153" s="889"/>
      <c r="D153" s="889"/>
      <c r="E153" s="889"/>
      <c r="F153" s="889"/>
      <c r="G153" s="889"/>
      <c r="H153" s="889"/>
      <c r="I153" s="889"/>
      <c r="J153" s="889"/>
      <c r="K153" s="889"/>
      <c r="L153" s="938"/>
      <c r="M153" s="859"/>
      <c r="O153" s="899" t="s">
        <v>992</v>
      </c>
      <c r="P153" s="871" t="s">
        <v>982</v>
      </c>
      <c r="Q153" s="1566" t="str">
        <f>D154</f>
        <v/>
      </c>
      <c r="R153" s="1566"/>
      <c r="S153" s="1567"/>
      <c r="T153" s="899" t="s">
        <v>992</v>
      </c>
    </row>
    <row r="154" spans="1:20" ht="29.4" thickBot="1">
      <c r="B154" s="893" t="s">
        <v>992</v>
      </c>
      <c r="C154" s="860" t="s">
        <v>150</v>
      </c>
      <c r="D154" s="1635" t="str">
        <f>'4. EAP+Barras'!T33</f>
        <v/>
      </c>
      <c r="E154" s="1635"/>
      <c r="F154" s="1635"/>
      <c r="G154" s="1635"/>
      <c r="H154" s="1635"/>
      <c r="I154" s="1635"/>
      <c r="J154" s="936" t="s">
        <v>1010</v>
      </c>
      <c r="K154" s="937" t="str">
        <f>'4. EAP+Barras'!X33</f>
        <v/>
      </c>
      <c r="L154" s="938"/>
      <c r="M154" s="859"/>
      <c r="O154" s="900">
        <v>7</v>
      </c>
      <c r="P154" s="318" t="s">
        <v>462</v>
      </c>
      <c r="Q154" s="885" t="s">
        <v>155</v>
      </c>
      <c r="R154" s="885" t="s">
        <v>156</v>
      </c>
      <c r="S154" s="886" t="s">
        <v>77</v>
      </c>
      <c r="T154" s="900">
        <v>7</v>
      </c>
    </row>
    <row r="155" spans="1:20" ht="29.4" customHeight="1" thickBot="1">
      <c r="B155" s="1614">
        <v>7</v>
      </c>
      <c r="C155" s="846" t="s">
        <v>970</v>
      </c>
      <c r="D155" s="1616" t="s">
        <v>83</v>
      </c>
      <c r="E155" s="1616"/>
      <c r="F155" s="1616"/>
      <c r="G155" s="1616"/>
      <c r="H155" s="1616"/>
      <c r="I155" s="1616"/>
      <c r="J155" s="1616"/>
      <c r="K155" s="1617"/>
      <c r="L155" s="938"/>
      <c r="M155" s="859"/>
      <c r="O155" s="1588" t="s">
        <v>983</v>
      </c>
      <c r="P155" s="861" t="s">
        <v>984</v>
      </c>
      <c r="Q155" s="868"/>
      <c r="R155" s="868"/>
      <c r="S155" s="1624"/>
    </row>
    <row r="156" spans="1:20" ht="29.4" customHeight="1" thickBot="1">
      <c r="B156" s="1615"/>
      <c r="C156" s="914" t="s">
        <v>976</v>
      </c>
      <c r="D156" s="916" t="s">
        <v>977</v>
      </c>
      <c r="E156" s="916" t="s">
        <v>978</v>
      </c>
      <c r="F156" s="858" t="s">
        <v>971</v>
      </c>
      <c r="G156" s="858" t="s">
        <v>972</v>
      </c>
      <c r="H156" s="858" t="s">
        <v>973</v>
      </c>
      <c r="I156" s="858" t="s">
        <v>974</v>
      </c>
      <c r="J156" s="858" t="s">
        <v>975</v>
      </c>
      <c r="K156" s="915" t="s">
        <v>979</v>
      </c>
      <c r="L156" s="939"/>
      <c r="M156" s="85" t="str">
        <f>"Iremos fazer a compra de um fornecedor para a aquisição do item " &amp;D154&amp; " que tem a seguinte especificação "&amp;D155&amp;".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56" s="1589"/>
      <c r="P156" s="862" t="s">
        <v>985</v>
      </c>
      <c r="Q156" s="872" t="str">
        <f>IF(Q155="sim","SIM",IF(Q155="não","NÃO",""))</f>
        <v/>
      </c>
      <c r="R156" s="879"/>
      <c r="S156" s="1625"/>
    </row>
    <row r="157" spans="1:20" ht="25.95" customHeight="1" thickBot="1">
      <c r="C157" s="890"/>
      <c r="D157" s="848"/>
      <c r="E157" s="849"/>
      <c r="F157" s="848"/>
      <c r="G157" s="848"/>
      <c r="H157" s="848"/>
      <c r="I157" s="848"/>
      <c r="J157" s="848"/>
      <c r="K157" s="850"/>
      <c r="L157" s="939">
        <v>0</v>
      </c>
      <c r="M157" s="85" t="s">
        <v>998</v>
      </c>
      <c r="O157" s="1590"/>
      <c r="P157" s="863" t="s">
        <v>986</v>
      </c>
      <c r="Q157" s="873" t="str">
        <f>IF(Q156="sim","SIM",IF(Q156="não","NÃO",""))</f>
        <v/>
      </c>
      <c r="R157" s="878"/>
      <c r="S157" s="1626"/>
    </row>
    <row r="158" spans="1:20" ht="25.95" customHeight="1">
      <c r="C158" s="891"/>
      <c r="D158" s="851"/>
      <c r="E158" s="852"/>
      <c r="F158" s="851"/>
      <c r="G158" s="851"/>
      <c r="H158" s="851"/>
      <c r="I158" s="851"/>
      <c r="J158" s="851"/>
      <c r="K158" s="853"/>
      <c r="L158" s="939">
        <v>1</v>
      </c>
      <c r="M158" s="85" t="s">
        <v>1019</v>
      </c>
      <c r="O158" s="1618" t="s">
        <v>987</v>
      </c>
      <c r="P158" s="865" t="s">
        <v>984</v>
      </c>
      <c r="Q158" s="868"/>
      <c r="R158" s="868"/>
      <c r="S158" s="1624"/>
    </row>
    <row r="159" spans="1:20" ht="25.95" customHeight="1">
      <c r="C159" s="891"/>
      <c r="D159" s="851"/>
      <c r="E159" s="852"/>
      <c r="F159" s="851"/>
      <c r="G159" s="851"/>
      <c r="H159" s="851"/>
      <c r="I159" s="851"/>
      <c r="J159" s="851"/>
      <c r="K159" s="853"/>
      <c r="L159" s="939"/>
      <c r="M159" s="85" t="s">
        <v>1020</v>
      </c>
      <c r="O159" s="1619"/>
      <c r="P159" s="866" t="s">
        <v>985</v>
      </c>
      <c r="Q159" s="872" t="str">
        <f t="shared" ref="Q159:Q160" si="12">IF(Q158="sim","SIM",IF(Q158="não","NÃO",""))</f>
        <v/>
      </c>
      <c r="R159" s="879"/>
      <c r="S159" s="1625"/>
    </row>
    <row r="160" spans="1:20" ht="25.95" customHeight="1" thickBot="1">
      <c r="C160" s="891"/>
      <c r="D160" s="851"/>
      <c r="E160" s="852"/>
      <c r="F160" s="851"/>
      <c r="G160" s="851"/>
      <c r="H160" s="851"/>
      <c r="I160" s="851"/>
      <c r="J160" s="851"/>
      <c r="K160" s="853"/>
      <c r="L160" s="939"/>
      <c r="M160" s="85" t="str">
        <f>"Colunas 4, 5, 6, 7 e 8 - Coloque nomes de fornecedores reais do mercado em todas as colunas que podem atender a especificação do item a ser comprado que é : item comprado "&amp;D154&amp;" e sua especificação "&amp;D155&amp;".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60" s="1620"/>
      <c r="P160" s="867" t="s">
        <v>986</v>
      </c>
      <c r="Q160" s="873" t="str">
        <f t="shared" si="12"/>
        <v/>
      </c>
      <c r="R160" s="880"/>
      <c r="S160" s="1626"/>
    </row>
    <row r="161" spans="1:21" ht="25.95" customHeight="1">
      <c r="C161" s="891"/>
      <c r="D161" s="851"/>
      <c r="E161" s="852"/>
      <c r="F161" s="851"/>
      <c r="G161" s="851"/>
      <c r="H161" s="851"/>
      <c r="I161" s="851"/>
      <c r="J161" s="851"/>
      <c r="K161" s="853"/>
      <c r="L161" s="939"/>
      <c r="M161" s="85" t="s">
        <v>981</v>
      </c>
      <c r="O161" s="1621" t="s">
        <v>988</v>
      </c>
      <c r="P161" s="869" t="s">
        <v>984</v>
      </c>
      <c r="Q161" s="868"/>
      <c r="R161" s="868"/>
      <c r="S161" s="1624"/>
    </row>
    <row r="162" spans="1:21" ht="25.95" customHeight="1">
      <c r="C162" s="891"/>
      <c r="D162" s="851"/>
      <c r="E162" s="912"/>
      <c r="F162" s="851"/>
      <c r="G162" s="851"/>
      <c r="H162" s="851"/>
      <c r="I162" s="851"/>
      <c r="J162" s="851"/>
      <c r="K162" s="853"/>
      <c r="L162" s="939">
        <v>0</v>
      </c>
      <c r="M162" s="85" t="s">
        <v>1021</v>
      </c>
      <c r="O162" s="1622"/>
      <c r="P162" s="870" t="s">
        <v>985</v>
      </c>
      <c r="Q162" s="872" t="str">
        <f t="shared" ref="Q162:Q163" si="13">IF(Q161="sim","SIM",IF(Q161="não","NÃO",""))</f>
        <v/>
      </c>
      <c r="R162" s="879"/>
      <c r="S162" s="1625"/>
    </row>
    <row r="163" spans="1:21" ht="25.95" customHeight="1" thickBot="1">
      <c r="C163" s="891"/>
      <c r="D163" s="851"/>
      <c r="E163" s="912"/>
      <c r="F163" s="851"/>
      <c r="G163" s="851"/>
      <c r="H163" s="851"/>
      <c r="I163" s="851"/>
      <c r="J163" s="851"/>
      <c r="K163" s="853"/>
      <c r="L163" s="939">
        <v>5</v>
      </c>
      <c r="M163" s="85" t="s">
        <v>1057</v>
      </c>
      <c r="O163" s="1623"/>
      <c r="P163" s="864" t="s">
        <v>986</v>
      </c>
      <c r="Q163" s="874" t="str">
        <f t="shared" si="13"/>
        <v/>
      </c>
      <c r="R163" s="880"/>
      <c r="S163" s="1626"/>
    </row>
    <row r="164" spans="1:21" ht="25.95" customHeight="1">
      <c r="C164" s="891"/>
      <c r="D164" s="851"/>
      <c r="E164" s="912"/>
      <c r="F164" s="851"/>
      <c r="G164" s="851"/>
      <c r="H164" s="851"/>
      <c r="I164" s="851"/>
      <c r="J164" s="851"/>
      <c r="K164" s="853"/>
      <c r="L164" s="939">
        <v>10</v>
      </c>
      <c r="O164" s="166"/>
      <c r="P164" s="876" t="s">
        <v>157</v>
      </c>
      <c r="Q164" s="868" t="s">
        <v>81</v>
      </c>
      <c r="R164" s="881"/>
      <c r="S164" s="1631"/>
    </row>
    <row r="165" spans="1:21" ht="25.95" customHeight="1" thickBot="1">
      <c r="C165" s="891"/>
      <c r="D165" s="851"/>
      <c r="E165" s="912"/>
      <c r="F165" s="851"/>
      <c r="G165" s="851"/>
      <c r="H165" s="851"/>
      <c r="I165" s="851"/>
      <c r="J165" s="851"/>
      <c r="K165" s="853"/>
      <c r="L165" s="939"/>
      <c r="O165" s="166"/>
      <c r="P165" s="877" t="s">
        <v>158</v>
      </c>
      <c r="Q165" s="878" t="s">
        <v>81</v>
      </c>
      <c r="R165" s="882" t="str">
        <f>'4. EAP+Barras'!U33</f>
        <v/>
      </c>
      <c r="S165" s="1632"/>
      <c r="T165" s="319">
        <f>SUM(R155:R164)</f>
        <v>0</v>
      </c>
      <c r="U165" s="316" t="s">
        <v>561</v>
      </c>
    </row>
    <row r="166" spans="1:21" ht="25.95" customHeight="1">
      <c r="C166" s="891"/>
      <c r="D166" s="851"/>
      <c r="E166" s="912"/>
      <c r="F166" s="851"/>
      <c r="G166" s="851"/>
      <c r="H166" s="851"/>
      <c r="I166" s="851"/>
      <c r="J166" s="851"/>
      <c r="K166" s="853"/>
      <c r="L166" s="939"/>
      <c r="O166" s="166"/>
      <c r="P166" s="894"/>
      <c r="Q166" s="875" t="s">
        <v>989</v>
      </c>
      <c r="R166" s="884" t="str">
        <f>SUM(R155:R165) &amp; " dias úteis"</f>
        <v>0 dias úteis</v>
      </c>
      <c r="S166" s="883"/>
      <c r="T166" s="319">
        <f>SUM(R155:R165)</f>
        <v>0</v>
      </c>
      <c r="U166" s="316" t="s">
        <v>994</v>
      </c>
    </row>
    <row r="167" spans="1:21" ht="25.95" customHeight="1">
      <c r="C167" s="891"/>
      <c r="D167" s="851"/>
      <c r="E167" s="912"/>
      <c r="F167" s="851"/>
      <c r="G167" s="851"/>
      <c r="H167" s="851"/>
      <c r="I167" s="851"/>
      <c r="J167" s="851"/>
      <c r="K167" s="853"/>
      <c r="L167" s="939"/>
      <c r="M167" s="85" t="s">
        <v>81</v>
      </c>
      <c r="O167" s="166"/>
      <c r="P167" s="1568" t="s">
        <v>991</v>
      </c>
      <c r="Q167" s="1569"/>
      <c r="R167" s="1570" t="str">
        <f>'4. EAP+Barras'!Z33</f>
        <v/>
      </c>
      <c r="S167" s="1571"/>
      <c r="T167" s="319">
        <f>SUM(T165:T166)</f>
        <v>0</v>
      </c>
      <c r="U167" s="316" t="s">
        <v>995</v>
      </c>
    </row>
    <row r="168" spans="1:21" ht="25.95" customHeight="1" thickBot="1">
      <c r="C168" s="892"/>
      <c r="D168" s="855"/>
      <c r="E168" s="913"/>
      <c r="F168" s="855"/>
      <c r="G168" s="855"/>
      <c r="H168" s="855"/>
      <c r="I168" s="855"/>
      <c r="J168" s="855"/>
      <c r="K168" s="856"/>
      <c r="L168" s="939"/>
      <c r="M168" s="85" t="s">
        <v>134</v>
      </c>
      <c r="O168" s="166"/>
      <c r="P168" s="1572" t="s">
        <v>990</v>
      </c>
      <c r="Q168" s="1573"/>
      <c r="R168" s="1574" t="str">
        <f>IF(R167="","Preencha o prazo de uso no Projeto",IF(WEEKDAY(T168,2)&gt;4,T168-IF(WEEKDAY(T168,2)=5,1,2),T168))</f>
        <v>Preencha o prazo de uso no Projeto</v>
      </c>
      <c r="S168" s="1575"/>
      <c r="T168" s="895" t="str">
        <f>IF(T166=0,R167,R167+(WEEKDAY(R167)&gt;5)*(7-WEEKDAY(R167))+(-T166-1+INT((-T166-1+WEEKDAY(R167))/5)*2))</f>
        <v/>
      </c>
    </row>
    <row r="169" spans="1:21" ht="25.95" customHeight="1" thickBot="1">
      <c r="C169" s="1584" t="str">
        <f>IF(E169=0,"",IF(E169&lt;100%,"Erro → A somatória está menor que 100%, ajuste os critérios para fechar em 100%",IF(E169&gt;100%,"Erro → A somatória está maior que 100%, ajuste os critérios para fechar em 100%","")))</f>
        <v/>
      </c>
      <c r="D169" s="1584"/>
      <c r="E169" s="854">
        <f>IFERROR(IF(SUM(IF(FREQUENCY(MATCH(E162:E168,E162:E168,0),ROW(E162:E168)-ROW(E162)+1)&gt;1,1,0))&gt;0,"ERRO",SUM(E162:E168)),0)</f>
        <v>0</v>
      </c>
      <c r="F169" s="857" t="str">
        <f>IF(E169&lt;&gt;100%,"?",IF(AND(COUNTA(E163:E168)=6),IF(SUMPRODUCT(--(F157:F161=0))&gt;0,"REPROVADO",SUM(F162*E162,F163*E163,F164*E164,F165*E165,F166*E166,F167*E167,F168*E168)),"?"))</f>
        <v>?</v>
      </c>
      <c r="G169" s="857" t="str">
        <f>IF(E169&lt;&gt;100%,"?",IF(AND(COUNTA(E163:E168)=6),IF(SUMPRODUCT(--(G157:G161=0))&gt;0,"REPROVADO",SUM(G162*E162,G163*E163,G164*E164,G165*E165,G166*E166,G167*E167,G168*E168)),"?"))</f>
        <v>?</v>
      </c>
      <c r="H169" s="857" t="str">
        <f>IF(E169&lt;&gt;100%,"?",IF(AND(COUNTA(E163:E168)=6),IF(SUMPRODUCT(--(H157:H161=0))&gt;0,"REPROVADO",SUM(H162*E162,H163*E163,H164*E164,H165*E165,H166*E166,H167*E167,H168*E168)),"?"))</f>
        <v>?</v>
      </c>
      <c r="I169" s="857" t="str">
        <f>IF(E169&lt;&gt;100%,"?",IF(AND(COUNTA(E163:E168)=6),IF(SUMPRODUCT(--(I157:I161=0))&gt;0,"REPROVADO",SUM(I162*E162,I163*E163,I164*E164,I165*E165,I166*E166,I167*E167,I168*E168)),"?"))</f>
        <v>?</v>
      </c>
      <c r="J169" s="857" t="str">
        <f>IF(E169&lt;&gt;100%,"?",IF(AND(COUNTA(E163:E168)=6),IF(SUMPRODUCT(--(J157:J161=0))&gt;0,"REPROVADO",SUM(J162*E162,J163*E163,J164*E164,J165*E165,J166*E166,J167*E167,J168*E168)),"?"))</f>
        <v>?</v>
      </c>
      <c r="K169" s="165"/>
      <c r="L169" s="939"/>
      <c r="O169" s="166"/>
      <c r="P169" s="1572"/>
      <c r="Q169" s="1573"/>
      <c r="R169" s="1574"/>
      <c r="S169" s="1575"/>
    </row>
    <row r="170" spans="1:21" ht="25.95" customHeight="1" thickBot="1">
      <c r="C170" s="1582" t="s">
        <v>980</v>
      </c>
      <c r="D170" s="1582"/>
      <c r="E170" s="1582"/>
      <c r="F170" s="1583" t="str">
        <f>IFERROR(INDEX(F$156:J$156,MATCH(MAX(F169:J169),F169:J169,0)),"Avalie o fornecedor para ter as notas")</f>
        <v>Avalie o fornecedor para ter as notas</v>
      </c>
      <c r="G170" s="1583"/>
      <c r="H170" s="1583"/>
      <c r="I170" s="1583"/>
      <c r="J170" s="1583"/>
      <c r="L170" s="939"/>
      <c r="O170" s="166"/>
      <c r="P170" s="1579" t="s">
        <v>159</v>
      </c>
      <c r="Q170" s="1580"/>
      <c r="R170" s="1580"/>
      <c r="S170" s="1581"/>
    </row>
    <row r="171" spans="1:21" ht="40.200000000000003" customHeight="1" thickBot="1">
      <c r="B171" s="87"/>
      <c r="C171" s="87"/>
      <c r="D171" s="87"/>
      <c r="E171" s="87"/>
      <c r="F171" s="87"/>
      <c r="G171" s="87"/>
      <c r="H171" s="87"/>
      <c r="I171" s="87"/>
      <c r="J171" s="87"/>
      <c r="K171" s="87"/>
      <c r="L171" s="939"/>
      <c r="O171" s="166"/>
      <c r="P171" s="1576" t="str">
        <f>'4. EAP+Barras'!Y33</f>
        <v/>
      </c>
      <c r="Q171" s="1577"/>
      <c r="R171" s="1577"/>
      <c r="S171" s="1578"/>
    </row>
    <row r="172" spans="1:21" ht="15" customHeight="1">
      <c r="B172" s="87"/>
      <c r="C172" s="87"/>
      <c r="D172" s="87"/>
      <c r="E172" s="87"/>
      <c r="F172" s="87"/>
      <c r="G172" s="87"/>
      <c r="H172" s="87"/>
      <c r="I172" s="87"/>
      <c r="J172" s="87"/>
      <c r="K172" s="87"/>
      <c r="L172" s="939"/>
      <c r="O172" s="166"/>
      <c r="P172" s="901"/>
      <c r="Q172" s="901"/>
      <c r="R172" s="901"/>
      <c r="S172" s="901"/>
    </row>
    <row r="173" spans="1:21">
      <c r="B173" s="87"/>
      <c r="C173" s="87"/>
      <c r="D173" s="87"/>
      <c r="E173" s="87"/>
      <c r="F173" s="87"/>
      <c r="G173" s="87"/>
      <c r="H173" s="87"/>
      <c r="I173" s="87"/>
      <c r="J173" s="87"/>
      <c r="K173" s="87"/>
      <c r="L173" s="939"/>
      <c r="P173" s="316"/>
      <c r="Q173" s="316"/>
      <c r="R173" s="316"/>
      <c r="S173" s="316"/>
    </row>
    <row r="174" spans="1:21">
      <c r="B174" s="87"/>
      <c r="C174" s="87"/>
      <c r="D174" s="87"/>
      <c r="E174" s="87"/>
      <c r="F174" s="87"/>
      <c r="G174" s="87"/>
      <c r="H174" s="87"/>
      <c r="I174" s="87"/>
      <c r="J174" s="87"/>
      <c r="K174" s="87"/>
      <c r="L174" s="939"/>
      <c r="P174" s="316"/>
      <c r="Q174" s="316"/>
      <c r="R174" s="316"/>
      <c r="S174" s="316"/>
    </row>
    <row r="175" spans="1:21" ht="15" thickBot="1">
      <c r="B175" s="87"/>
      <c r="C175" s="87"/>
      <c r="D175" s="87"/>
      <c r="E175" s="87"/>
      <c r="F175" s="87"/>
      <c r="G175" s="87"/>
      <c r="H175" s="87"/>
      <c r="I175" s="87"/>
      <c r="J175" s="87"/>
      <c r="K175" s="87"/>
      <c r="L175" s="939"/>
      <c r="P175" s="316"/>
      <c r="Q175" s="316"/>
      <c r="R175" s="316"/>
      <c r="S175" s="316"/>
    </row>
    <row r="176" spans="1:21" ht="29.4" customHeight="1" thickBot="1">
      <c r="A176" s="1557" t="s">
        <v>993</v>
      </c>
      <c r="B176" s="1558"/>
      <c r="C176" s="1585" t="str">
        <f>IF('4. EAP+Barras'!$J$9="?","Preencha os dados na ABA EAP+Barras para liberar o PROMPT IA",M180&amp;" "&amp;M181&amp;" "&amp;M182&amp;" "&amp;M183&amp;" "&amp;M184&amp;" "&amp;M185&amp;" "&amp;M186&amp;" "&amp;M187&amp;"")</f>
        <v>Preencha os dados na ABA EAP+Barras para liberar o PROMPT IA</v>
      </c>
      <c r="D176" s="1586"/>
      <c r="E176" s="1586"/>
      <c r="F176" s="1586"/>
      <c r="G176" s="1586"/>
      <c r="H176" s="1586"/>
      <c r="I176" s="1586"/>
      <c r="J176" s="1586"/>
      <c r="K176" s="1587"/>
      <c r="L176" s="938"/>
      <c r="M176" s="859"/>
      <c r="O176" s="166"/>
      <c r="P176" s="1129" t="s">
        <v>466</v>
      </c>
      <c r="Q176" s="1130"/>
      <c r="R176" s="1130"/>
      <c r="S176" s="1131"/>
    </row>
    <row r="177" spans="1:21" ht="29.4" thickBot="1">
      <c r="A177" s="85"/>
      <c r="B177" s="847"/>
      <c r="C177" s="889"/>
      <c r="D177" s="889"/>
      <c r="E177" s="889"/>
      <c r="F177" s="889"/>
      <c r="G177" s="889"/>
      <c r="H177" s="889"/>
      <c r="I177" s="889"/>
      <c r="J177" s="889"/>
      <c r="K177" s="889"/>
      <c r="L177" s="938"/>
      <c r="M177" s="859"/>
      <c r="O177" s="899" t="s">
        <v>992</v>
      </c>
      <c r="P177" s="871" t="s">
        <v>982</v>
      </c>
      <c r="Q177" s="1566" t="str">
        <f>D178</f>
        <v/>
      </c>
      <c r="R177" s="1566"/>
      <c r="S177" s="1567"/>
      <c r="T177" s="899" t="s">
        <v>992</v>
      </c>
    </row>
    <row r="178" spans="1:21" ht="29.4" thickBot="1">
      <c r="B178" s="893" t="s">
        <v>992</v>
      </c>
      <c r="C178" s="860" t="s">
        <v>150</v>
      </c>
      <c r="D178" s="1635" t="str">
        <f>'4. EAP+Barras'!T34</f>
        <v/>
      </c>
      <c r="E178" s="1635"/>
      <c r="F178" s="1635"/>
      <c r="G178" s="1635"/>
      <c r="H178" s="1635"/>
      <c r="I178" s="1635"/>
      <c r="J178" s="936" t="s">
        <v>1010</v>
      </c>
      <c r="K178" s="937" t="str">
        <f>'4. EAP+Barras'!X34</f>
        <v/>
      </c>
      <c r="L178" s="938"/>
      <c r="M178" s="859"/>
      <c r="O178" s="900">
        <v>8</v>
      </c>
      <c r="P178" s="318" t="s">
        <v>462</v>
      </c>
      <c r="Q178" s="885" t="s">
        <v>155</v>
      </c>
      <c r="R178" s="885" t="s">
        <v>156</v>
      </c>
      <c r="S178" s="886" t="s">
        <v>77</v>
      </c>
      <c r="T178" s="900">
        <v>8</v>
      </c>
    </row>
    <row r="179" spans="1:21" ht="29.4" customHeight="1" thickBot="1">
      <c r="B179" s="1614">
        <v>8</v>
      </c>
      <c r="C179" s="846" t="s">
        <v>970</v>
      </c>
      <c r="D179" s="1616" t="s">
        <v>83</v>
      </c>
      <c r="E179" s="1616"/>
      <c r="F179" s="1616"/>
      <c r="G179" s="1616"/>
      <c r="H179" s="1616"/>
      <c r="I179" s="1616"/>
      <c r="J179" s="1616"/>
      <c r="K179" s="1617"/>
      <c r="L179" s="938"/>
      <c r="M179" s="859"/>
      <c r="O179" s="1588" t="s">
        <v>983</v>
      </c>
      <c r="P179" s="861" t="s">
        <v>984</v>
      </c>
      <c r="Q179" s="868"/>
      <c r="R179" s="868"/>
      <c r="S179" s="1624"/>
    </row>
    <row r="180" spans="1:21" ht="29.4" customHeight="1" thickBot="1">
      <c r="B180" s="1615"/>
      <c r="C180" s="914" t="s">
        <v>976</v>
      </c>
      <c r="D180" s="916" t="s">
        <v>977</v>
      </c>
      <c r="E180" s="916" t="s">
        <v>978</v>
      </c>
      <c r="F180" s="858" t="s">
        <v>971</v>
      </c>
      <c r="G180" s="858" t="s">
        <v>972</v>
      </c>
      <c r="H180" s="858" t="s">
        <v>973</v>
      </c>
      <c r="I180" s="858" t="s">
        <v>974</v>
      </c>
      <c r="J180" s="858" t="s">
        <v>975</v>
      </c>
      <c r="K180" s="915" t="s">
        <v>979</v>
      </c>
      <c r="L180" s="939"/>
      <c r="M180" s="85" t="str">
        <f>"Iremos fazer a compra de um fornecedor para a aquisição do item " &amp;D178&amp; " que tem a seguinte especificação "&amp;D179&amp;".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80" s="1589"/>
      <c r="P180" s="862" t="s">
        <v>985</v>
      </c>
      <c r="Q180" s="872" t="str">
        <f>IF(Q179="sim","SIM",IF(Q179="não","NÃO",""))</f>
        <v/>
      </c>
      <c r="R180" s="879"/>
      <c r="S180" s="1625"/>
    </row>
    <row r="181" spans="1:21" ht="25.95" customHeight="1" thickBot="1">
      <c r="C181" s="890"/>
      <c r="D181" s="848"/>
      <c r="E181" s="849"/>
      <c r="F181" s="848"/>
      <c r="G181" s="848"/>
      <c r="H181" s="848"/>
      <c r="I181" s="848"/>
      <c r="J181" s="848"/>
      <c r="K181" s="850"/>
      <c r="L181" s="939">
        <v>0</v>
      </c>
      <c r="M181" s="85" t="s">
        <v>998</v>
      </c>
      <c r="O181" s="1590"/>
      <c r="P181" s="863" t="s">
        <v>986</v>
      </c>
      <c r="Q181" s="873" t="str">
        <f>IF(Q180="sim","SIM",IF(Q180="não","NÃO",""))</f>
        <v/>
      </c>
      <c r="R181" s="878"/>
      <c r="S181" s="1626"/>
    </row>
    <row r="182" spans="1:21" ht="25.95" customHeight="1">
      <c r="C182" s="891"/>
      <c r="D182" s="851"/>
      <c r="E182" s="852"/>
      <c r="F182" s="851"/>
      <c r="G182" s="851"/>
      <c r="H182" s="851"/>
      <c r="I182" s="851"/>
      <c r="J182" s="851"/>
      <c r="K182" s="853"/>
      <c r="L182" s="939">
        <v>1</v>
      </c>
      <c r="M182" s="85" t="s">
        <v>1019</v>
      </c>
      <c r="O182" s="1618" t="s">
        <v>987</v>
      </c>
      <c r="P182" s="865" t="s">
        <v>984</v>
      </c>
      <c r="Q182" s="868"/>
      <c r="R182" s="868"/>
      <c r="S182" s="1624"/>
    </row>
    <row r="183" spans="1:21" ht="25.95" customHeight="1">
      <c r="C183" s="891"/>
      <c r="D183" s="851"/>
      <c r="E183" s="852"/>
      <c r="F183" s="851"/>
      <c r="G183" s="851"/>
      <c r="H183" s="851"/>
      <c r="I183" s="851"/>
      <c r="J183" s="851"/>
      <c r="K183" s="853"/>
      <c r="L183" s="939"/>
      <c r="M183" s="85" t="s">
        <v>1020</v>
      </c>
      <c r="O183" s="1619"/>
      <c r="P183" s="866" t="s">
        <v>985</v>
      </c>
      <c r="Q183" s="872" t="str">
        <f t="shared" ref="Q183:Q184" si="14">IF(Q182="sim","SIM",IF(Q182="não","NÃO",""))</f>
        <v/>
      </c>
      <c r="R183" s="879"/>
      <c r="S183" s="1625"/>
    </row>
    <row r="184" spans="1:21" ht="25.95" customHeight="1" thickBot="1">
      <c r="C184" s="891"/>
      <c r="D184" s="851"/>
      <c r="E184" s="852"/>
      <c r="F184" s="851"/>
      <c r="G184" s="851"/>
      <c r="H184" s="851"/>
      <c r="I184" s="851"/>
      <c r="J184" s="851"/>
      <c r="K184" s="853"/>
      <c r="L184" s="939"/>
      <c r="M184" s="85" t="str">
        <f>"Colunas 4, 5, 6, 7 e 8 - Coloque nomes de fornecedores reais do mercado em todas as colunas que podem atender a especificação do item a ser comprado que é : item comprado "&amp;D178&amp;" e sua especificação "&amp;D179&amp;".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84" s="1620"/>
      <c r="P184" s="867" t="s">
        <v>986</v>
      </c>
      <c r="Q184" s="873" t="str">
        <f t="shared" si="14"/>
        <v/>
      </c>
      <c r="R184" s="880"/>
      <c r="S184" s="1626"/>
    </row>
    <row r="185" spans="1:21" ht="25.95" customHeight="1">
      <c r="C185" s="891"/>
      <c r="D185" s="851"/>
      <c r="E185" s="852"/>
      <c r="F185" s="851"/>
      <c r="G185" s="851"/>
      <c r="H185" s="851"/>
      <c r="I185" s="851"/>
      <c r="J185" s="851"/>
      <c r="K185" s="853"/>
      <c r="L185" s="939"/>
      <c r="M185" s="85" t="s">
        <v>981</v>
      </c>
      <c r="O185" s="1621" t="s">
        <v>988</v>
      </c>
      <c r="P185" s="869" t="s">
        <v>984</v>
      </c>
      <c r="Q185" s="868"/>
      <c r="R185" s="868"/>
      <c r="S185" s="1624"/>
    </row>
    <row r="186" spans="1:21" ht="25.95" customHeight="1">
      <c r="C186" s="891"/>
      <c r="D186" s="851"/>
      <c r="E186" s="912"/>
      <c r="F186" s="851"/>
      <c r="G186" s="851"/>
      <c r="H186" s="851"/>
      <c r="I186" s="851"/>
      <c r="J186" s="851"/>
      <c r="K186" s="853"/>
      <c r="L186" s="939">
        <v>0</v>
      </c>
      <c r="M186" s="85" t="s">
        <v>1021</v>
      </c>
      <c r="O186" s="1622"/>
      <c r="P186" s="870" t="s">
        <v>985</v>
      </c>
      <c r="Q186" s="872" t="str">
        <f t="shared" ref="Q186:Q187" si="15">IF(Q185="sim","SIM",IF(Q185="não","NÃO",""))</f>
        <v/>
      </c>
      <c r="R186" s="879"/>
      <c r="S186" s="1625"/>
    </row>
    <row r="187" spans="1:21" ht="25.95" customHeight="1" thickBot="1">
      <c r="C187" s="891"/>
      <c r="D187" s="851"/>
      <c r="E187" s="912"/>
      <c r="F187" s="851"/>
      <c r="G187" s="851"/>
      <c r="H187" s="851"/>
      <c r="I187" s="851"/>
      <c r="J187" s="851"/>
      <c r="K187" s="853"/>
      <c r="L187" s="939">
        <v>5</v>
      </c>
      <c r="M187" s="85" t="s">
        <v>1057</v>
      </c>
      <c r="O187" s="1623"/>
      <c r="P187" s="864" t="s">
        <v>986</v>
      </c>
      <c r="Q187" s="874" t="str">
        <f t="shared" si="15"/>
        <v/>
      </c>
      <c r="R187" s="880"/>
      <c r="S187" s="1626"/>
    </row>
    <row r="188" spans="1:21" ht="25.95" customHeight="1">
      <c r="C188" s="891"/>
      <c r="D188" s="851"/>
      <c r="E188" s="912"/>
      <c r="F188" s="851"/>
      <c r="G188" s="851"/>
      <c r="H188" s="851"/>
      <c r="I188" s="851"/>
      <c r="J188" s="851"/>
      <c r="K188" s="853"/>
      <c r="L188" s="939">
        <v>10</v>
      </c>
      <c r="O188" s="166"/>
      <c r="P188" s="876" t="s">
        <v>157</v>
      </c>
      <c r="Q188" s="868" t="s">
        <v>81</v>
      </c>
      <c r="R188" s="881"/>
      <c r="S188" s="1631"/>
    </row>
    <row r="189" spans="1:21" ht="25.95" customHeight="1" thickBot="1">
      <c r="C189" s="891"/>
      <c r="D189" s="851"/>
      <c r="E189" s="912"/>
      <c r="F189" s="851"/>
      <c r="G189" s="851"/>
      <c r="H189" s="851"/>
      <c r="I189" s="851"/>
      <c r="J189" s="851"/>
      <c r="K189" s="853"/>
      <c r="L189" s="939"/>
      <c r="O189" s="166"/>
      <c r="P189" s="877" t="s">
        <v>158</v>
      </c>
      <c r="Q189" s="878" t="s">
        <v>81</v>
      </c>
      <c r="R189" s="882" t="str">
        <f>'4. EAP+Barras'!U34</f>
        <v/>
      </c>
      <c r="S189" s="1632"/>
      <c r="T189" s="319">
        <f>SUM(R179:R188)</f>
        <v>0</v>
      </c>
      <c r="U189" s="316" t="s">
        <v>561</v>
      </c>
    </row>
    <row r="190" spans="1:21" ht="25.95" customHeight="1">
      <c r="C190" s="891"/>
      <c r="D190" s="851"/>
      <c r="E190" s="912"/>
      <c r="F190" s="851"/>
      <c r="G190" s="851"/>
      <c r="H190" s="851"/>
      <c r="I190" s="851"/>
      <c r="J190" s="851"/>
      <c r="K190" s="853"/>
      <c r="L190" s="939"/>
      <c r="O190" s="166"/>
      <c r="P190" s="894"/>
      <c r="Q190" s="875" t="s">
        <v>989</v>
      </c>
      <c r="R190" s="884" t="str">
        <f>SUM(R179:R189) &amp; " dias úteis"</f>
        <v>0 dias úteis</v>
      </c>
      <c r="S190" s="883"/>
      <c r="T190" s="319">
        <f>SUM(R179:R189)</f>
        <v>0</v>
      </c>
      <c r="U190" s="316" t="s">
        <v>994</v>
      </c>
    </row>
    <row r="191" spans="1:21" ht="25.95" customHeight="1">
      <c r="C191" s="891"/>
      <c r="D191" s="851"/>
      <c r="E191" s="912"/>
      <c r="F191" s="851"/>
      <c r="G191" s="851"/>
      <c r="H191" s="851"/>
      <c r="I191" s="851"/>
      <c r="J191" s="851"/>
      <c r="K191" s="853"/>
      <c r="L191" s="939"/>
      <c r="M191" s="85" t="s">
        <v>81</v>
      </c>
      <c r="O191" s="166"/>
      <c r="P191" s="1568" t="s">
        <v>991</v>
      </c>
      <c r="Q191" s="1569"/>
      <c r="R191" s="1570" t="str">
        <f>'4. EAP+Barras'!Z34</f>
        <v/>
      </c>
      <c r="S191" s="1571"/>
      <c r="T191" s="319">
        <f>SUM(T189:T190)</f>
        <v>0</v>
      </c>
      <c r="U191" s="316" t="s">
        <v>995</v>
      </c>
    </row>
    <row r="192" spans="1:21" ht="25.95" customHeight="1" thickBot="1">
      <c r="C192" s="892"/>
      <c r="D192" s="855"/>
      <c r="E192" s="913"/>
      <c r="F192" s="855"/>
      <c r="G192" s="855"/>
      <c r="H192" s="855"/>
      <c r="I192" s="855"/>
      <c r="J192" s="855"/>
      <c r="K192" s="856"/>
      <c r="L192" s="939"/>
      <c r="M192" s="85" t="s">
        <v>134</v>
      </c>
      <c r="O192" s="166"/>
      <c r="P192" s="1572" t="s">
        <v>990</v>
      </c>
      <c r="Q192" s="1573"/>
      <c r="R192" s="1574" t="str">
        <f>IF(R191="","Preencha o prazo de uso no Projeto",IF(WEEKDAY(T192,2)&gt;4,T192-IF(WEEKDAY(T192,2)=5,1,2),T192))</f>
        <v>Preencha o prazo de uso no Projeto</v>
      </c>
      <c r="S192" s="1575"/>
      <c r="T192" s="895" t="str">
        <f>IF(T190=0,R191,R191+(WEEKDAY(R191)&gt;5)*(7-WEEKDAY(R191))+(-T190-1+INT((-T190-1+WEEKDAY(R191))/5)*2))</f>
        <v/>
      </c>
    </row>
    <row r="193" spans="1:20" ht="25.95" customHeight="1" thickBot="1">
      <c r="C193" s="1584" t="str">
        <f>IF(E193=0,"",IF(E193&lt;100%,"Erro → A somatória está menor que 100%, ajuste os critérios para fechar em 100%",IF(E193&gt;100%,"Erro → A somatória está maior que 100%, ajuste os critérios para fechar em 100%","")))</f>
        <v/>
      </c>
      <c r="D193" s="1584"/>
      <c r="E193" s="854">
        <f>IFERROR(IF(SUM(IF(FREQUENCY(MATCH(E186:E192,E186:E192,0),ROW(E186:E192)-ROW(E186)+1)&gt;1,1,0))&gt;0,"ERRO",SUM(E186:E192)),0)</f>
        <v>0</v>
      </c>
      <c r="F193" s="857" t="str">
        <f>IF(E193&lt;&gt;100%,"?",IF(AND(COUNTA(E187:E192)=6),IF(SUMPRODUCT(--(F181:F185=0))&gt;0,"REPROVADO",SUM(F186*E186,F187*E187,F188*E188,F189*E189,F190*E190,F191*E191,F192*E192)),"?"))</f>
        <v>?</v>
      </c>
      <c r="G193" s="857" t="str">
        <f>IF(E193&lt;&gt;100%,"?",IF(AND(COUNTA(E187:E192)=6),IF(SUMPRODUCT(--(G181:G185=0))&gt;0,"REPROVADO",SUM(G186*E186,G187*E187,G188*E188,G189*E189,G190*E190,G191*E191,G192*E192)),"?"))</f>
        <v>?</v>
      </c>
      <c r="H193" s="857" t="str">
        <f>IF(E193&lt;&gt;100%,"?",IF(AND(COUNTA(E187:E192)=6),IF(SUMPRODUCT(--(H181:H185=0))&gt;0,"REPROVADO",SUM(H186*E186,H187*E187,H188*E188,H189*E189,H190*E190,H191*E191,H192*E192)),"?"))</f>
        <v>?</v>
      </c>
      <c r="I193" s="857" t="str">
        <f>IF(E193&lt;&gt;100%,"?",IF(AND(COUNTA(E187:E192)=6),IF(SUMPRODUCT(--(I181:I185=0))&gt;0,"REPROVADO",SUM(I186*E186,I187*E187,I188*E188,I189*E189,I190*E190,I191*E191,I192*E192)),"?"))</f>
        <v>?</v>
      </c>
      <c r="J193" s="857" t="str">
        <f>IF(E193&lt;&gt;100%,"?",IF(AND(COUNTA(E187:E192)=6),IF(SUMPRODUCT(--(J181:J185=0))&gt;0,"REPROVADO",SUM(J186*E186,J187*E187,J188*E188,J189*E189,J190*E190,J191*E191,J192*E192)),"?"))</f>
        <v>?</v>
      </c>
      <c r="K193" s="165"/>
      <c r="L193" s="939"/>
      <c r="O193" s="166"/>
      <c r="P193" s="1572"/>
      <c r="Q193" s="1573"/>
      <c r="R193" s="1574"/>
      <c r="S193" s="1575"/>
    </row>
    <row r="194" spans="1:20" ht="25.95" customHeight="1" thickBot="1">
      <c r="C194" s="1582" t="s">
        <v>980</v>
      </c>
      <c r="D194" s="1582"/>
      <c r="E194" s="1582"/>
      <c r="F194" s="1583" t="str">
        <f>IFERROR(INDEX(F$180:J$180,MATCH(MAX(F193:J193),F193:J193,0)),"Avalie o fornecedor para ter as notas")</f>
        <v>Avalie o fornecedor para ter as notas</v>
      </c>
      <c r="G194" s="1583"/>
      <c r="H194" s="1583"/>
      <c r="I194" s="1583"/>
      <c r="J194" s="1583"/>
      <c r="L194" s="939"/>
      <c r="O194" s="166"/>
      <c r="P194" s="1579" t="s">
        <v>159</v>
      </c>
      <c r="Q194" s="1580"/>
      <c r="R194" s="1580"/>
      <c r="S194" s="1581"/>
    </row>
    <row r="195" spans="1:20" ht="40.200000000000003" customHeight="1" thickBot="1">
      <c r="B195" s="87"/>
      <c r="C195" s="87"/>
      <c r="D195" s="87"/>
      <c r="E195" s="87"/>
      <c r="F195" s="87"/>
      <c r="G195" s="87"/>
      <c r="H195" s="87"/>
      <c r="I195" s="87"/>
      <c r="J195" s="87"/>
      <c r="K195" s="87"/>
      <c r="L195" s="939"/>
      <c r="O195" s="166"/>
      <c r="P195" s="1576" t="str">
        <f>'4. EAP+Barras'!Y34</f>
        <v/>
      </c>
      <c r="Q195" s="1577"/>
      <c r="R195" s="1577"/>
      <c r="S195" s="1578"/>
    </row>
    <row r="196" spans="1:20" ht="15" customHeight="1">
      <c r="B196" s="87"/>
      <c r="C196" s="87"/>
      <c r="D196" s="87"/>
      <c r="E196" s="87"/>
      <c r="F196" s="87"/>
      <c r="G196" s="87"/>
      <c r="H196" s="87"/>
      <c r="I196" s="87"/>
      <c r="J196" s="87"/>
      <c r="K196" s="87"/>
      <c r="L196" s="939"/>
      <c r="O196" s="166"/>
      <c r="P196" s="901"/>
      <c r="Q196" s="901"/>
      <c r="R196" s="901"/>
      <c r="S196" s="901"/>
    </row>
    <row r="197" spans="1:20">
      <c r="B197" s="87"/>
      <c r="C197" s="87"/>
      <c r="D197" s="87"/>
      <c r="E197" s="87"/>
      <c r="F197" s="87"/>
      <c r="G197" s="87"/>
      <c r="H197" s="87"/>
      <c r="I197" s="87"/>
      <c r="J197" s="87"/>
      <c r="K197" s="87"/>
      <c r="L197" s="939"/>
      <c r="P197" s="316"/>
      <c r="Q197" s="316"/>
      <c r="R197" s="316"/>
      <c r="S197" s="316"/>
    </row>
    <row r="198" spans="1:20">
      <c r="B198" s="87"/>
      <c r="C198" s="87"/>
      <c r="D198" s="87"/>
      <c r="E198" s="87"/>
      <c r="F198" s="87"/>
      <c r="G198" s="87"/>
      <c r="H198" s="87"/>
      <c r="I198" s="87"/>
      <c r="J198" s="87"/>
      <c r="K198" s="87"/>
      <c r="L198" s="939"/>
      <c r="P198" s="316"/>
      <c r="Q198" s="316"/>
      <c r="R198" s="316"/>
      <c r="S198" s="316"/>
    </row>
    <row r="199" spans="1:20" ht="15" thickBot="1">
      <c r="B199" s="87"/>
      <c r="C199" s="87"/>
      <c r="D199" s="87"/>
      <c r="E199" s="87"/>
      <c r="F199" s="87"/>
      <c r="G199" s="87"/>
      <c r="H199" s="87"/>
      <c r="I199" s="87"/>
      <c r="J199" s="87"/>
      <c r="K199" s="87"/>
      <c r="L199" s="939"/>
      <c r="P199" s="316"/>
      <c r="Q199" s="316"/>
      <c r="R199" s="316"/>
      <c r="S199" s="316"/>
    </row>
    <row r="200" spans="1:20" ht="29.4" customHeight="1" thickBot="1">
      <c r="A200" s="1557" t="s">
        <v>993</v>
      </c>
      <c r="B200" s="1558"/>
      <c r="C200" s="1585" t="str">
        <f>IF('4. EAP+Barras'!$J$9="?","Preencha os dados na ABA EAP+Barras para liberar o PROMPT IA",M204&amp;" "&amp;M205&amp;" "&amp;M206&amp;" "&amp;M207&amp;" "&amp;M208&amp;" "&amp;M209&amp;" "&amp;M210&amp;" "&amp;M211&amp;"")</f>
        <v>Preencha os dados na ABA EAP+Barras para liberar o PROMPT IA</v>
      </c>
      <c r="D200" s="1586"/>
      <c r="E200" s="1586"/>
      <c r="F200" s="1586"/>
      <c r="G200" s="1586"/>
      <c r="H200" s="1586"/>
      <c r="I200" s="1586"/>
      <c r="J200" s="1586"/>
      <c r="K200" s="1587"/>
      <c r="L200" s="938"/>
      <c r="M200" s="859"/>
      <c r="O200" s="166"/>
      <c r="P200" s="1129" t="s">
        <v>466</v>
      </c>
      <c r="Q200" s="1130"/>
      <c r="R200" s="1130"/>
      <c r="S200" s="1131"/>
    </row>
    <row r="201" spans="1:20" ht="29.4" thickBot="1">
      <c r="A201" s="85"/>
      <c r="B201" s="847"/>
      <c r="C201" s="889"/>
      <c r="D201" s="889"/>
      <c r="E201" s="889"/>
      <c r="F201" s="889"/>
      <c r="G201" s="889"/>
      <c r="H201" s="889"/>
      <c r="I201" s="889"/>
      <c r="J201" s="889"/>
      <c r="K201" s="889"/>
      <c r="L201" s="938"/>
      <c r="M201" s="859"/>
      <c r="O201" s="899" t="s">
        <v>992</v>
      </c>
      <c r="P201" s="871" t="s">
        <v>982</v>
      </c>
      <c r="Q201" s="1566" t="str">
        <f>D202</f>
        <v/>
      </c>
      <c r="R201" s="1566"/>
      <c r="S201" s="1567"/>
      <c r="T201" s="899" t="s">
        <v>992</v>
      </c>
    </row>
    <row r="202" spans="1:20" ht="29.4" thickBot="1">
      <c r="B202" s="893" t="s">
        <v>992</v>
      </c>
      <c r="C202" s="860" t="s">
        <v>150</v>
      </c>
      <c r="D202" s="1635" t="str">
        <f>'4. EAP+Barras'!T35</f>
        <v/>
      </c>
      <c r="E202" s="1635"/>
      <c r="F202" s="1635"/>
      <c r="G202" s="1635"/>
      <c r="H202" s="1635"/>
      <c r="I202" s="1635"/>
      <c r="J202" s="936" t="s">
        <v>1010</v>
      </c>
      <c r="K202" s="937" t="str">
        <f>'4. EAP+Barras'!X35</f>
        <v/>
      </c>
      <c r="L202" s="938"/>
      <c r="M202" s="859"/>
      <c r="O202" s="900">
        <v>9</v>
      </c>
      <c r="P202" s="318" t="s">
        <v>462</v>
      </c>
      <c r="Q202" s="885" t="s">
        <v>155</v>
      </c>
      <c r="R202" s="885" t="s">
        <v>156</v>
      </c>
      <c r="S202" s="886" t="s">
        <v>77</v>
      </c>
      <c r="T202" s="900">
        <v>9</v>
      </c>
    </row>
    <row r="203" spans="1:20" ht="29.4" customHeight="1" thickBot="1">
      <c r="B203" s="1614">
        <v>9</v>
      </c>
      <c r="C203" s="846" t="s">
        <v>970</v>
      </c>
      <c r="D203" s="1616" t="s">
        <v>83</v>
      </c>
      <c r="E203" s="1616"/>
      <c r="F203" s="1616"/>
      <c r="G203" s="1616"/>
      <c r="H203" s="1616"/>
      <c r="I203" s="1616"/>
      <c r="J203" s="1616"/>
      <c r="K203" s="1617"/>
      <c r="L203" s="938"/>
      <c r="M203" s="859"/>
      <c r="O203" s="1588" t="s">
        <v>983</v>
      </c>
      <c r="P203" s="861" t="s">
        <v>984</v>
      </c>
      <c r="Q203" s="868"/>
      <c r="R203" s="868"/>
      <c r="S203" s="1624"/>
    </row>
    <row r="204" spans="1:20" ht="29.4" customHeight="1" thickBot="1">
      <c r="B204" s="1615"/>
      <c r="C204" s="914" t="s">
        <v>976</v>
      </c>
      <c r="D204" s="916" t="s">
        <v>977</v>
      </c>
      <c r="E204" s="916" t="s">
        <v>978</v>
      </c>
      <c r="F204" s="858" t="s">
        <v>971</v>
      </c>
      <c r="G204" s="858" t="s">
        <v>972</v>
      </c>
      <c r="H204" s="858" t="s">
        <v>973</v>
      </c>
      <c r="I204" s="858" t="s">
        <v>974</v>
      </c>
      <c r="J204" s="858" t="s">
        <v>975</v>
      </c>
      <c r="K204" s="915" t="s">
        <v>979</v>
      </c>
      <c r="L204" s="939"/>
      <c r="M204" s="85" t="str">
        <f>"Iremos fazer a compra de um fornecedor para a aquisição do item " &amp;D202&amp; " que tem a seguinte especificação "&amp;D203&amp;".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204" s="1589"/>
      <c r="P204" s="862" t="s">
        <v>985</v>
      </c>
      <c r="Q204" s="872" t="str">
        <f>IF(Q203="sim","SIM",IF(Q203="não","NÃO",""))</f>
        <v/>
      </c>
      <c r="R204" s="879"/>
      <c r="S204" s="1625"/>
    </row>
    <row r="205" spans="1:20" ht="25.95" customHeight="1" thickBot="1">
      <c r="C205" s="890"/>
      <c r="D205" s="848"/>
      <c r="E205" s="849"/>
      <c r="F205" s="848"/>
      <c r="G205" s="848"/>
      <c r="H205" s="848"/>
      <c r="I205" s="848"/>
      <c r="J205" s="848"/>
      <c r="K205" s="850"/>
      <c r="L205" s="939">
        <v>0</v>
      </c>
      <c r="M205" s="85" t="s">
        <v>998</v>
      </c>
      <c r="O205" s="1590"/>
      <c r="P205" s="863" t="s">
        <v>986</v>
      </c>
      <c r="Q205" s="873" t="str">
        <f>IF(Q204="sim","SIM",IF(Q204="não","NÃO",""))</f>
        <v/>
      </c>
      <c r="R205" s="878"/>
      <c r="S205" s="1626"/>
    </row>
    <row r="206" spans="1:20" ht="25.95" customHeight="1">
      <c r="C206" s="891"/>
      <c r="D206" s="851"/>
      <c r="E206" s="852"/>
      <c r="F206" s="851"/>
      <c r="G206" s="851"/>
      <c r="H206" s="851"/>
      <c r="I206" s="851"/>
      <c r="J206" s="851"/>
      <c r="K206" s="853"/>
      <c r="L206" s="939">
        <v>1</v>
      </c>
      <c r="M206" s="85" t="s">
        <v>1019</v>
      </c>
      <c r="O206" s="1618" t="s">
        <v>987</v>
      </c>
      <c r="P206" s="865" t="s">
        <v>984</v>
      </c>
      <c r="Q206" s="868"/>
      <c r="R206" s="868"/>
      <c r="S206" s="1624"/>
    </row>
    <row r="207" spans="1:20" ht="25.95" customHeight="1">
      <c r="C207" s="891"/>
      <c r="D207" s="851"/>
      <c r="E207" s="852"/>
      <c r="F207" s="851"/>
      <c r="G207" s="851"/>
      <c r="H207" s="851"/>
      <c r="I207" s="851"/>
      <c r="J207" s="851"/>
      <c r="K207" s="853"/>
      <c r="L207" s="939"/>
      <c r="M207" s="85" t="s">
        <v>1020</v>
      </c>
      <c r="O207" s="1619"/>
      <c r="P207" s="866" t="s">
        <v>985</v>
      </c>
      <c r="Q207" s="872" t="str">
        <f t="shared" ref="Q207:Q208" si="16">IF(Q206="sim","SIM",IF(Q206="não","NÃO",""))</f>
        <v/>
      </c>
      <c r="R207" s="879"/>
      <c r="S207" s="1625"/>
    </row>
    <row r="208" spans="1:20" ht="25.95" customHeight="1" thickBot="1">
      <c r="C208" s="891"/>
      <c r="D208" s="851"/>
      <c r="E208" s="852"/>
      <c r="F208" s="851"/>
      <c r="G208" s="851"/>
      <c r="H208" s="851"/>
      <c r="I208" s="851"/>
      <c r="J208" s="851"/>
      <c r="K208" s="853"/>
      <c r="L208" s="939"/>
      <c r="M208" s="85" t="str">
        <f>"Colunas 4, 5, 6, 7 e 8 - Coloque nomes de fornecedores reais do mercado em todas as colunas que podem atender a especificação do item a ser comprado que é : item comprado "&amp;D202&amp;" e sua especificação "&amp;D203&amp;".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208" s="1620"/>
      <c r="P208" s="867" t="s">
        <v>986</v>
      </c>
      <c r="Q208" s="873" t="str">
        <f t="shared" si="16"/>
        <v/>
      </c>
      <c r="R208" s="880"/>
      <c r="S208" s="1626"/>
    </row>
    <row r="209" spans="1:21" ht="25.95" customHeight="1">
      <c r="C209" s="891"/>
      <c r="D209" s="851"/>
      <c r="E209" s="852"/>
      <c r="F209" s="851"/>
      <c r="G209" s="851"/>
      <c r="H209" s="851"/>
      <c r="I209" s="851"/>
      <c r="J209" s="851"/>
      <c r="K209" s="853"/>
      <c r="L209" s="939"/>
      <c r="M209" s="85" t="s">
        <v>981</v>
      </c>
      <c r="O209" s="1621" t="s">
        <v>988</v>
      </c>
      <c r="P209" s="869" t="s">
        <v>984</v>
      </c>
      <c r="Q209" s="868"/>
      <c r="R209" s="868"/>
      <c r="S209" s="1624"/>
    </row>
    <row r="210" spans="1:21" ht="25.95" customHeight="1">
      <c r="C210" s="891"/>
      <c r="D210" s="851"/>
      <c r="E210" s="912"/>
      <c r="F210" s="851"/>
      <c r="G210" s="851"/>
      <c r="H210" s="851"/>
      <c r="I210" s="851"/>
      <c r="J210" s="851"/>
      <c r="K210" s="853"/>
      <c r="L210" s="939">
        <v>0</v>
      </c>
      <c r="M210" s="85" t="s">
        <v>1021</v>
      </c>
      <c r="O210" s="1622"/>
      <c r="P210" s="870" t="s">
        <v>985</v>
      </c>
      <c r="Q210" s="872" t="str">
        <f t="shared" ref="Q210:Q211" si="17">IF(Q209="sim","SIM",IF(Q209="não","NÃO",""))</f>
        <v/>
      </c>
      <c r="R210" s="879"/>
      <c r="S210" s="1625"/>
    </row>
    <row r="211" spans="1:21" ht="25.95" customHeight="1" thickBot="1">
      <c r="C211" s="891"/>
      <c r="D211" s="851"/>
      <c r="E211" s="912"/>
      <c r="F211" s="851"/>
      <c r="G211" s="851"/>
      <c r="H211" s="851"/>
      <c r="I211" s="851"/>
      <c r="J211" s="851"/>
      <c r="K211" s="853"/>
      <c r="L211" s="939">
        <v>5</v>
      </c>
      <c r="M211" s="85" t="s">
        <v>1057</v>
      </c>
      <c r="O211" s="1623"/>
      <c r="P211" s="864" t="s">
        <v>986</v>
      </c>
      <c r="Q211" s="874" t="str">
        <f t="shared" si="17"/>
        <v/>
      </c>
      <c r="R211" s="880"/>
      <c r="S211" s="1626"/>
    </row>
    <row r="212" spans="1:21" ht="25.95" customHeight="1">
      <c r="C212" s="891"/>
      <c r="D212" s="851"/>
      <c r="E212" s="912"/>
      <c r="F212" s="851"/>
      <c r="G212" s="851"/>
      <c r="H212" s="851"/>
      <c r="I212" s="851"/>
      <c r="J212" s="851"/>
      <c r="K212" s="853"/>
      <c r="L212" s="939">
        <v>10</v>
      </c>
      <c r="O212" s="166"/>
      <c r="P212" s="876" t="s">
        <v>157</v>
      </c>
      <c r="Q212" s="868" t="s">
        <v>81</v>
      </c>
      <c r="R212" s="881"/>
      <c r="S212" s="1631"/>
    </row>
    <row r="213" spans="1:21" ht="25.95" customHeight="1" thickBot="1">
      <c r="C213" s="891"/>
      <c r="D213" s="851"/>
      <c r="E213" s="912"/>
      <c r="F213" s="851"/>
      <c r="G213" s="851"/>
      <c r="H213" s="851"/>
      <c r="I213" s="851"/>
      <c r="J213" s="851"/>
      <c r="K213" s="853"/>
      <c r="L213" s="939"/>
      <c r="O213" s="166"/>
      <c r="P213" s="877" t="s">
        <v>158</v>
      </c>
      <c r="Q213" s="878" t="s">
        <v>81</v>
      </c>
      <c r="R213" s="882" t="str">
        <f>'4. EAP+Barras'!U35</f>
        <v/>
      </c>
      <c r="S213" s="1632"/>
      <c r="T213" s="319">
        <f>SUM(R203:R212)</f>
        <v>0</v>
      </c>
      <c r="U213" s="316" t="s">
        <v>561</v>
      </c>
    </row>
    <row r="214" spans="1:21" ht="25.95" customHeight="1">
      <c r="C214" s="891"/>
      <c r="D214" s="851"/>
      <c r="E214" s="912"/>
      <c r="F214" s="851"/>
      <c r="G214" s="851"/>
      <c r="H214" s="851"/>
      <c r="I214" s="851"/>
      <c r="J214" s="851"/>
      <c r="K214" s="853"/>
      <c r="L214" s="939"/>
      <c r="O214" s="166"/>
      <c r="P214" s="894"/>
      <c r="Q214" s="875" t="s">
        <v>989</v>
      </c>
      <c r="R214" s="884" t="str">
        <f>SUM(R203:R213) &amp; " dias úteis"</f>
        <v>0 dias úteis</v>
      </c>
      <c r="S214" s="883"/>
      <c r="T214" s="319">
        <f>SUM(R203:R213)</f>
        <v>0</v>
      </c>
      <c r="U214" s="316" t="s">
        <v>994</v>
      </c>
    </row>
    <row r="215" spans="1:21" ht="25.95" customHeight="1">
      <c r="C215" s="891"/>
      <c r="D215" s="851"/>
      <c r="E215" s="912"/>
      <c r="F215" s="851"/>
      <c r="G215" s="851"/>
      <c r="H215" s="851"/>
      <c r="I215" s="851"/>
      <c r="J215" s="851"/>
      <c r="K215" s="853"/>
      <c r="L215" s="939"/>
      <c r="M215" s="85" t="s">
        <v>81</v>
      </c>
      <c r="O215" s="166"/>
      <c r="P215" s="1568" t="s">
        <v>991</v>
      </c>
      <c r="Q215" s="1569"/>
      <c r="R215" s="1570" t="str">
        <f>'4. EAP+Barras'!Z35</f>
        <v/>
      </c>
      <c r="S215" s="1571"/>
      <c r="T215" s="319">
        <f>SUM(T213:T214)</f>
        <v>0</v>
      </c>
      <c r="U215" s="316" t="s">
        <v>995</v>
      </c>
    </row>
    <row r="216" spans="1:21" ht="25.95" customHeight="1" thickBot="1">
      <c r="C216" s="892"/>
      <c r="D216" s="855"/>
      <c r="E216" s="913"/>
      <c r="F216" s="855"/>
      <c r="G216" s="855"/>
      <c r="H216" s="855"/>
      <c r="I216" s="855"/>
      <c r="J216" s="855"/>
      <c r="K216" s="856"/>
      <c r="L216" s="939"/>
      <c r="M216" s="85" t="s">
        <v>134</v>
      </c>
      <c r="O216" s="166"/>
      <c r="P216" s="1572" t="s">
        <v>990</v>
      </c>
      <c r="Q216" s="1573"/>
      <c r="R216" s="1574" t="str">
        <f>IF(R215="","Preencha o prazo de uso no Projeto",IF(WEEKDAY(T216,2)&gt;4,T216-IF(WEEKDAY(T216,2)=5,1,2),T216))</f>
        <v>Preencha o prazo de uso no Projeto</v>
      </c>
      <c r="S216" s="1575"/>
      <c r="T216" s="895" t="str">
        <f>IF(T214=0,R215,R215+(WEEKDAY(R215)&gt;5)*(7-WEEKDAY(R215))+(-T214-1+INT((-T214-1+WEEKDAY(R215))/5)*2))</f>
        <v/>
      </c>
    </row>
    <row r="217" spans="1:21" ht="25.95" customHeight="1" thickBot="1">
      <c r="C217" s="1584" t="str">
        <f>IF(E217=0,"",IF(E217&lt;100%,"Erro → A somatória está menor que 100%, ajuste os critérios para fechar em 100%",IF(E217&gt;100%,"Erro → A somatória está maior que 100%, ajuste os critérios para fechar em 100%","")))</f>
        <v/>
      </c>
      <c r="D217" s="1584"/>
      <c r="E217" s="854">
        <f>IFERROR(IF(SUM(IF(FREQUENCY(MATCH(E210:E216,E210:E216,0),ROW(E210:E216)-ROW(E210)+1)&gt;1,1,0))&gt;0,"ERRO",SUM(E210:E216)),0)</f>
        <v>0</v>
      </c>
      <c r="F217" s="857" t="str">
        <f>IF(E217&lt;&gt;100%,"?",IF(AND(COUNTA(E211:E216)=6),IF(SUMPRODUCT(--(F205:F209=0))&gt;0,"REPROVADO",SUM(F210*E210,F211*E211,F212*E212,F213*E213,F214*E214,F215*E215,F216*E216)),"?"))</f>
        <v>?</v>
      </c>
      <c r="G217" s="857" t="str">
        <f>IF(E217&lt;&gt;100%,"?",IF(AND(COUNTA(E211:E216)=6),IF(SUMPRODUCT(--(G205:G209=0))&gt;0,"REPROVADO",SUM(G210*E210,G211*E211,G212*E212,G213*E213,G214*E214,G215*E215,G216*E216)),"?"))</f>
        <v>?</v>
      </c>
      <c r="H217" s="857" t="str">
        <f>IF(E217&lt;&gt;100%,"?",IF(AND(COUNTA(E211:E216)=6),IF(SUMPRODUCT(--(H205:H209=0))&gt;0,"REPROVADO",SUM(H210*E210,H211*E211,H212*E212,H213*E213,H214*E214,H215*E215,H216*E216)),"?"))</f>
        <v>?</v>
      </c>
      <c r="I217" s="857" t="str">
        <f>IF(E217&lt;&gt;100%,"?",IF(AND(COUNTA(E211:E216)=6),IF(SUMPRODUCT(--(I205:I209=0))&gt;0,"REPROVADO",SUM(I210*E210,I211*E211,I212*E212,I213*E213,I214*E214,I215*E215,I216*E216)),"?"))</f>
        <v>?</v>
      </c>
      <c r="J217" s="857" t="str">
        <f>IF(E217&lt;&gt;100%,"?",IF(AND(COUNTA(E211:E216)=6),IF(SUMPRODUCT(--(J205:J209=0))&gt;0,"REPROVADO",SUM(J210*E210,J211*E211,J212*E212,J213*E213,J214*E214,J215*E215,J216*E216)),"?"))</f>
        <v>?</v>
      </c>
      <c r="K217" s="165"/>
      <c r="L217" s="939"/>
      <c r="O217" s="166"/>
      <c r="P217" s="1572"/>
      <c r="Q217" s="1573"/>
      <c r="R217" s="1574"/>
      <c r="S217" s="1575"/>
    </row>
    <row r="218" spans="1:21" ht="25.95" customHeight="1" thickBot="1">
      <c r="C218" s="1582" t="s">
        <v>980</v>
      </c>
      <c r="D218" s="1582"/>
      <c r="E218" s="1582"/>
      <c r="F218" s="1583" t="str">
        <f>IFERROR(INDEX(F$204:J$204,MATCH(MAX(F217:J217),F217:J217,0)),"Avalie o fornecedor para ter as notas")</f>
        <v>Avalie o fornecedor para ter as notas</v>
      </c>
      <c r="G218" s="1583"/>
      <c r="H218" s="1583"/>
      <c r="I218" s="1583"/>
      <c r="J218" s="1583"/>
      <c r="L218" s="939"/>
      <c r="O218" s="166"/>
      <c r="P218" s="1579" t="s">
        <v>159</v>
      </c>
      <c r="Q218" s="1580"/>
      <c r="R218" s="1580"/>
      <c r="S218" s="1581"/>
    </row>
    <row r="219" spans="1:21" ht="40.200000000000003" customHeight="1" thickBot="1">
      <c r="B219" s="87"/>
      <c r="C219" s="87"/>
      <c r="D219" s="87"/>
      <c r="E219" s="87"/>
      <c r="F219" s="87"/>
      <c r="G219" s="87"/>
      <c r="H219" s="87"/>
      <c r="I219" s="87"/>
      <c r="J219" s="87"/>
      <c r="K219" s="87"/>
      <c r="L219" s="939"/>
      <c r="O219" s="166"/>
      <c r="P219" s="1576" t="str">
        <f>'4. EAP+Barras'!Y35</f>
        <v/>
      </c>
      <c r="Q219" s="1577"/>
      <c r="R219" s="1577"/>
      <c r="S219" s="1578"/>
    </row>
    <row r="220" spans="1:21" ht="15" customHeight="1">
      <c r="B220" s="87"/>
      <c r="C220" s="87"/>
      <c r="D220" s="87"/>
      <c r="E220" s="87"/>
      <c r="F220" s="87"/>
      <c r="G220" s="87"/>
      <c r="H220" s="87"/>
      <c r="I220" s="87"/>
      <c r="J220" s="87"/>
      <c r="K220" s="87"/>
      <c r="L220" s="939"/>
      <c r="O220" s="166"/>
      <c r="P220" s="901"/>
      <c r="Q220" s="901"/>
      <c r="R220" s="901"/>
      <c r="S220" s="901"/>
    </row>
    <row r="221" spans="1:21">
      <c r="B221" s="87"/>
      <c r="C221" s="87"/>
      <c r="D221" s="87"/>
      <c r="E221" s="87"/>
      <c r="F221" s="87"/>
      <c r="G221" s="87"/>
      <c r="H221" s="87"/>
      <c r="I221" s="87"/>
      <c r="J221" s="87"/>
      <c r="K221" s="87"/>
      <c r="L221" s="939"/>
      <c r="P221" s="316"/>
      <c r="Q221" s="316"/>
      <c r="R221" s="316"/>
      <c r="S221" s="316"/>
    </row>
    <row r="222" spans="1:21">
      <c r="B222" s="87"/>
      <c r="C222" s="87"/>
      <c r="D222" s="87"/>
      <c r="E222" s="87"/>
      <c r="F222" s="87"/>
      <c r="G222" s="87"/>
      <c r="H222" s="87"/>
      <c r="I222" s="87"/>
      <c r="J222" s="87"/>
      <c r="K222" s="87"/>
      <c r="L222" s="939"/>
      <c r="P222" s="316"/>
      <c r="Q222" s="316"/>
      <c r="R222" s="316"/>
      <c r="S222" s="316"/>
    </row>
    <row r="223" spans="1:21" ht="15" thickBot="1">
      <c r="B223" s="87"/>
      <c r="C223" s="87"/>
      <c r="D223" s="87"/>
      <c r="E223" s="87"/>
      <c r="F223" s="87"/>
      <c r="G223" s="87"/>
      <c r="H223" s="87"/>
      <c r="I223" s="87"/>
      <c r="J223" s="87"/>
      <c r="K223" s="87"/>
      <c r="L223" s="939"/>
      <c r="P223" s="316"/>
      <c r="Q223" s="316"/>
      <c r="R223" s="316"/>
      <c r="S223" s="316"/>
    </row>
    <row r="224" spans="1:21" ht="29.4" customHeight="1" thickBot="1">
      <c r="A224" s="1557" t="s">
        <v>993</v>
      </c>
      <c r="B224" s="1558"/>
      <c r="C224" s="1585" t="str">
        <f>IF('4. EAP+Barras'!$J$9="?","Preencha os dados na ABA EAP+Barras para liberar o PROMPT IA",M228&amp;" "&amp;M229&amp;" "&amp;M230&amp;" "&amp;M231&amp;" "&amp;M232&amp;" "&amp;M233&amp;" "&amp;M234&amp;" "&amp;M235&amp;"")</f>
        <v>Preencha os dados na ABA EAP+Barras para liberar o PROMPT IA</v>
      </c>
      <c r="D224" s="1586"/>
      <c r="E224" s="1586"/>
      <c r="F224" s="1586"/>
      <c r="G224" s="1586"/>
      <c r="H224" s="1586"/>
      <c r="I224" s="1586"/>
      <c r="J224" s="1586"/>
      <c r="K224" s="1587"/>
      <c r="L224" s="938"/>
      <c r="M224" s="859"/>
      <c r="O224" s="166"/>
      <c r="P224" s="1129" t="s">
        <v>466</v>
      </c>
      <c r="Q224" s="1130"/>
      <c r="R224" s="1130"/>
      <c r="S224" s="1131"/>
    </row>
    <row r="225" spans="1:21" ht="29.4" thickBot="1">
      <c r="A225" s="85"/>
      <c r="B225" s="847"/>
      <c r="C225" s="889"/>
      <c r="D225" s="889"/>
      <c r="E225" s="889"/>
      <c r="F225" s="889"/>
      <c r="G225" s="889"/>
      <c r="H225" s="889"/>
      <c r="I225" s="889"/>
      <c r="J225" s="889"/>
      <c r="K225" s="889"/>
      <c r="L225" s="938"/>
      <c r="M225" s="859"/>
      <c r="O225" s="899" t="s">
        <v>992</v>
      </c>
      <c r="P225" s="871" t="s">
        <v>982</v>
      </c>
      <c r="Q225" s="1566" t="str">
        <f>D226</f>
        <v/>
      </c>
      <c r="R225" s="1566"/>
      <c r="S225" s="1567"/>
      <c r="T225" s="899" t="s">
        <v>992</v>
      </c>
    </row>
    <row r="226" spans="1:21" ht="29.4" thickBot="1">
      <c r="B226" s="893" t="s">
        <v>992</v>
      </c>
      <c r="C226" s="860" t="s">
        <v>150</v>
      </c>
      <c r="D226" s="1635" t="str">
        <f>'4. EAP+Barras'!T36</f>
        <v/>
      </c>
      <c r="E226" s="1635"/>
      <c r="F226" s="1635"/>
      <c r="G226" s="1635"/>
      <c r="H226" s="1635"/>
      <c r="I226" s="1635"/>
      <c r="J226" s="936" t="s">
        <v>1010</v>
      </c>
      <c r="K226" s="937" t="str">
        <f>'4. EAP+Barras'!X36</f>
        <v/>
      </c>
      <c r="L226" s="938"/>
      <c r="M226" s="859"/>
      <c r="O226" s="900">
        <v>10</v>
      </c>
      <c r="P226" s="318" t="s">
        <v>462</v>
      </c>
      <c r="Q226" s="885" t="s">
        <v>155</v>
      </c>
      <c r="R226" s="885" t="s">
        <v>156</v>
      </c>
      <c r="S226" s="886" t="s">
        <v>77</v>
      </c>
      <c r="T226" s="900">
        <v>10</v>
      </c>
    </row>
    <row r="227" spans="1:21" ht="29.4" customHeight="1" thickBot="1">
      <c r="B227" s="1614">
        <v>10</v>
      </c>
      <c r="C227" s="846" t="s">
        <v>970</v>
      </c>
      <c r="D227" s="1616" t="s">
        <v>83</v>
      </c>
      <c r="E227" s="1616"/>
      <c r="F227" s="1616"/>
      <c r="G227" s="1616"/>
      <c r="H227" s="1616"/>
      <c r="I227" s="1616"/>
      <c r="J227" s="1616"/>
      <c r="K227" s="1617"/>
      <c r="L227" s="938"/>
      <c r="M227" s="859"/>
      <c r="O227" s="1588" t="s">
        <v>983</v>
      </c>
      <c r="P227" s="861" t="s">
        <v>984</v>
      </c>
      <c r="Q227" s="868"/>
      <c r="R227" s="868"/>
      <c r="S227" s="1624"/>
    </row>
    <row r="228" spans="1:21" ht="29.4" customHeight="1" thickBot="1">
      <c r="B228" s="1615"/>
      <c r="C228" s="914" t="s">
        <v>976</v>
      </c>
      <c r="D228" s="916" t="s">
        <v>977</v>
      </c>
      <c r="E228" s="916" t="s">
        <v>978</v>
      </c>
      <c r="F228" s="858" t="s">
        <v>971</v>
      </c>
      <c r="G228" s="858" t="s">
        <v>972</v>
      </c>
      <c r="H228" s="858" t="s">
        <v>973</v>
      </c>
      <c r="I228" s="858" t="s">
        <v>974</v>
      </c>
      <c r="J228" s="858" t="s">
        <v>975</v>
      </c>
      <c r="K228" s="915" t="s">
        <v>979</v>
      </c>
      <c r="L228" s="939"/>
      <c r="M228" s="85" t="str">
        <f>"Iremos fazer a compra de um fornecedor para a aquisição do item " &amp;D226&amp; " que tem a seguinte especificação "&amp;D227&amp;".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228" s="1589"/>
      <c r="P228" s="862" t="s">
        <v>985</v>
      </c>
      <c r="Q228" s="872" t="str">
        <f>IF(Q227="sim","SIM",IF(Q227="não","NÃO",""))</f>
        <v/>
      </c>
      <c r="R228" s="879"/>
      <c r="S228" s="1625"/>
    </row>
    <row r="229" spans="1:21" ht="25.95" customHeight="1" thickBot="1">
      <c r="C229" s="890"/>
      <c r="D229" s="848"/>
      <c r="E229" s="849"/>
      <c r="F229" s="848"/>
      <c r="G229" s="848"/>
      <c r="H229" s="848"/>
      <c r="I229" s="848"/>
      <c r="J229" s="848"/>
      <c r="K229" s="850"/>
      <c r="L229" s="939">
        <v>0</v>
      </c>
      <c r="M229" s="85" t="s">
        <v>998</v>
      </c>
      <c r="O229" s="1590"/>
      <c r="P229" s="863" t="s">
        <v>986</v>
      </c>
      <c r="Q229" s="873" t="str">
        <f>IF(Q228="sim","SIM",IF(Q228="não","NÃO",""))</f>
        <v/>
      </c>
      <c r="R229" s="878"/>
      <c r="S229" s="1626"/>
    </row>
    <row r="230" spans="1:21" ht="25.95" customHeight="1">
      <c r="C230" s="891"/>
      <c r="D230" s="851"/>
      <c r="E230" s="852"/>
      <c r="F230" s="851"/>
      <c r="G230" s="851"/>
      <c r="H230" s="851"/>
      <c r="I230" s="851"/>
      <c r="J230" s="851"/>
      <c r="K230" s="853"/>
      <c r="L230" s="939">
        <v>1</v>
      </c>
      <c r="M230" s="85" t="s">
        <v>1019</v>
      </c>
      <c r="O230" s="1618" t="s">
        <v>987</v>
      </c>
      <c r="P230" s="865" t="s">
        <v>984</v>
      </c>
      <c r="Q230" s="868"/>
      <c r="R230" s="868"/>
      <c r="S230" s="1624"/>
    </row>
    <row r="231" spans="1:21" ht="25.95" customHeight="1">
      <c r="C231" s="891"/>
      <c r="D231" s="851"/>
      <c r="E231" s="852"/>
      <c r="F231" s="851"/>
      <c r="G231" s="851"/>
      <c r="H231" s="851"/>
      <c r="I231" s="851"/>
      <c r="J231" s="851"/>
      <c r="K231" s="853"/>
      <c r="L231" s="939"/>
      <c r="M231" s="85" t="s">
        <v>1020</v>
      </c>
      <c r="O231" s="1619"/>
      <c r="P231" s="866" t="s">
        <v>985</v>
      </c>
      <c r="Q231" s="872" t="str">
        <f t="shared" ref="Q231:Q232" si="18">IF(Q230="sim","SIM",IF(Q230="não","NÃO",""))</f>
        <v/>
      </c>
      <c r="R231" s="879"/>
      <c r="S231" s="1625"/>
    </row>
    <row r="232" spans="1:21" ht="25.95" customHeight="1" thickBot="1">
      <c r="C232" s="891"/>
      <c r="D232" s="851"/>
      <c r="E232" s="852"/>
      <c r="F232" s="851"/>
      <c r="G232" s="851"/>
      <c r="H232" s="851"/>
      <c r="I232" s="851"/>
      <c r="J232" s="851"/>
      <c r="K232" s="853"/>
      <c r="L232" s="939"/>
      <c r="M232" s="85" t="str">
        <f>"Colunas 4, 5, 6, 7 e 8 - Coloque nomes de fornecedores reais do mercado em todas as colunas que podem atender a especificação do item a ser comprado que é : item comprado "&amp;D226&amp;" e sua especificação "&amp;D227&amp;".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232" s="1620"/>
      <c r="P232" s="867" t="s">
        <v>986</v>
      </c>
      <c r="Q232" s="873" t="str">
        <f t="shared" si="18"/>
        <v/>
      </c>
      <c r="R232" s="880"/>
      <c r="S232" s="1626"/>
    </row>
    <row r="233" spans="1:21" ht="25.95" customHeight="1">
      <c r="C233" s="891"/>
      <c r="D233" s="851"/>
      <c r="E233" s="852"/>
      <c r="F233" s="851"/>
      <c r="G233" s="851"/>
      <c r="H233" s="851"/>
      <c r="I233" s="851"/>
      <c r="J233" s="851"/>
      <c r="K233" s="853"/>
      <c r="L233" s="939"/>
      <c r="M233" s="85" t="s">
        <v>981</v>
      </c>
      <c r="O233" s="1621" t="s">
        <v>988</v>
      </c>
      <c r="P233" s="869" t="s">
        <v>984</v>
      </c>
      <c r="Q233" s="868"/>
      <c r="R233" s="868"/>
      <c r="S233" s="1624"/>
    </row>
    <row r="234" spans="1:21" ht="25.95" customHeight="1">
      <c r="C234" s="891"/>
      <c r="D234" s="851"/>
      <c r="E234" s="912"/>
      <c r="F234" s="851"/>
      <c r="G234" s="851"/>
      <c r="H234" s="851"/>
      <c r="I234" s="851"/>
      <c r="J234" s="851"/>
      <c r="K234" s="853"/>
      <c r="L234" s="939">
        <v>0</v>
      </c>
      <c r="M234" s="85" t="s">
        <v>1021</v>
      </c>
      <c r="O234" s="1622"/>
      <c r="P234" s="870" t="s">
        <v>985</v>
      </c>
      <c r="Q234" s="872" t="str">
        <f t="shared" ref="Q234:Q235" si="19">IF(Q233="sim","SIM",IF(Q233="não","NÃO",""))</f>
        <v/>
      </c>
      <c r="R234" s="879"/>
      <c r="S234" s="1625"/>
    </row>
    <row r="235" spans="1:21" ht="25.95" customHeight="1" thickBot="1">
      <c r="C235" s="891"/>
      <c r="D235" s="851"/>
      <c r="E235" s="912"/>
      <c r="F235" s="851"/>
      <c r="G235" s="851"/>
      <c r="H235" s="851"/>
      <c r="I235" s="851"/>
      <c r="J235" s="851"/>
      <c r="K235" s="853"/>
      <c r="L235" s="939">
        <v>5</v>
      </c>
      <c r="M235" s="85" t="s">
        <v>1057</v>
      </c>
      <c r="O235" s="1623"/>
      <c r="P235" s="864" t="s">
        <v>986</v>
      </c>
      <c r="Q235" s="874" t="str">
        <f t="shared" si="19"/>
        <v/>
      </c>
      <c r="R235" s="880"/>
      <c r="S235" s="1626"/>
    </row>
    <row r="236" spans="1:21" ht="25.95" customHeight="1">
      <c r="C236" s="891"/>
      <c r="D236" s="851"/>
      <c r="E236" s="912"/>
      <c r="F236" s="851"/>
      <c r="G236" s="851"/>
      <c r="H236" s="851"/>
      <c r="I236" s="851"/>
      <c r="J236" s="851"/>
      <c r="K236" s="853"/>
      <c r="L236" s="939">
        <v>10</v>
      </c>
      <c r="O236" s="166"/>
      <c r="P236" s="876" t="s">
        <v>157</v>
      </c>
      <c r="Q236" s="868" t="s">
        <v>81</v>
      </c>
      <c r="R236" s="881"/>
      <c r="S236" s="1631"/>
    </row>
    <row r="237" spans="1:21" ht="25.95" customHeight="1" thickBot="1">
      <c r="C237" s="891"/>
      <c r="D237" s="851"/>
      <c r="E237" s="912"/>
      <c r="F237" s="851"/>
      <c r="G237" s="851"/>
      <c r="H237" s="851"/>
      <c r="I237" s="851"/>
      <c r="J237" s="851"/>
      <c r="K237" s="853"/>
      <c r="L237" s="939"/>
      <c r="O237" s="166"/>
      <c r="P237" s="877" t="s">
        <v>158</v>
      </c>
      <c r="Q237" s="878" t="s">
        <v>81</v>
      </c>
      <c r="R237" s="882" t="str">
        <f>'4. EAP+Barras'!U36</f>
        <v/>
      </c>
      <c r="S237" s="1632"/>
      <c r="T237" s="319">
        <f>SUM(R227:R236)</f>
        <v>0</v>
      </c>
      <c r="U237" s="316" t="s">
        <v>561</v>
      </c>
    </row>
    <row r="238" spans="1:21" ht="25.95" customHeight="1">
      <c r="C238" s="891"/>
      <c r="D238" s="851"/>
      <c r="E238" s="912"/>
      <c r="F238" s="851"/>
      <c r="G238" s="851"/>
      <c r="H238" s="851"/>
      <c r="I238" s="851"/>
      <c r="J238" s="851"/>
      <c r="K238" s="853"/>
      <c r="L238" s="939"/>
      <c r="O238" s="166"/>
      <c r="P238" s="894"/>
      <c r="Q238" s="875" t="s">
        <v>989</v>
      </c>
      <c r="R238" s="884" t="str">
        <f>SUM(R227:R237) &amp; " dias úteis"</f>
        <v>0 dias úteis</v>
      </c>
      <c r="S238" s="883"/>
      <c r="T238" s="319">
        <f>SUM(R227:R237)</f>
        <v>0</v>
      </c>
      <c r="U238" s="316" t="s">
        <v>994</v>
      </c>
    </row>
    <row r="239" spans="1:21" ht="25.95" customHeight="1">
      <c r="C239" s="891"/>
      <c r="D239" s="851"/>
      <c r="E239" s="912"/>
      <c r="F239" s="851"/>
      <c r="G239" s="851"/>
      <c r="H239" s="851"/>
      <c r="I239" s="851"/>
      <c r="J239" s="851"/>
      <c r="K239" s="853"/>
      <c r="L239" s="939"/>
      <c r="M239" s="85" t="s">
        <v>81</v>
      </c>
      <c r="O239" s="166"/>
      <c r="P239" s="1568" t="s">
        <v>991</v>
      </c>
      <c r="Q239" s="1569"/>
      <c r="R239" s="1570" t="str">
        <f>'4. EAP+Barras'!Z36</f>
        <v/>
      </c>
      <c r="S239" s="1571"/>
      <c r="T239" s="319">
        <f>SUM(T237:T238)</f>
        <v>0</v>
      </c>
      <c r="U239" s="316" t="s">
        <v>995</v>
      </c>
    </row>
    <row r="240" spans="1:21" ht="25.95" customHeight="1" thickBot="1">
      <c r="C240" s="892"/>
      <c r="D240" s="855"/>
      <c r="E240" s="913"/>
      <c r="F240" s="855"/>
      <c r="G240" s="855"/>
      <c r="H240" s="855"/>
      <c r="I240" s="855"/>
      <c r="J240" s="855"/>
      <c r="K240" s="856"/>
      <c r="L240" s="939"/>
      <c r="M240" s="85" t="s">
        <v>134</v>
      </c>
      <c r="O240" s="166"/>
      <c r="P240" s="1572" t="s">
        <v>990</v>
      </c>
      <c r="Q240" s="1573"/>
      <c r="R240" s="1574" t="str">
        <f>IF(R239="","Preencha o prazo de uso no Projeto",IF(WEEKDAY(T240,2)&gt;4,T240-IF(WEEKDAY(T240,2)=5,1,2),T240))</f>
        <v>Preencha o prazo de uso no Projeto</v>
      </c>
      <c r="S240" s="1575"/>
      <c r="T240" s="895" t="str">
        <f>IF(T238=0,R239,R239+(WEEKDAY(R239)&gt;5)*(7-WEEKDAY(R239))+(-T238-1+INT((-T238-1+WEEKDAY(R239))/5)*2))</f>
        <v/>
      </c>
    </row>
    <row r="241" spans="2:19" ht="25.95" customHeight="1" thickBot="1">
      <c r="C241" s="1584" t="str">
        <f>IF(E241=0,"",IF(E241&lt;100%,"Erro → A somatória está menor que 100%, ajuste os critérios para fechar em 100%",IF(E241&gt;100%,"Erro → A somatória está maior que 100%, ajuste os critérios para fechar em 100%","")))</f>
        <v/>
      </c>
      <c r="D241" s="1584"/>
      <c r="E241" s="854">
        <f>IFERROR(IF(SUM(IF(FREQUENCY(MATCH(E234:E240,E234:E240,0),ROW(E234:E240)-ROW(E234)+1)&gt;1,1,0))&gt;0,"ERRO",SUM(E234:E240)),0)</f>
        <v>0</v>
      </c>
      <c r="F241" s="857" t="str">
        <f>IF(E241&lt;&gt;100%,"?",IF(AND(COUNTA(E235:E240)=6),IF(SUMPRODUCT(--(F229:F233=0))&gt;0,"REPROVADO",SUM(F234*E234,F235*E235,F236*E236,F237*E237,F238*E238,F239*E239,F240*E240)),"?"))</f>
        <v>?</v>
      </c>
      <c r="G241" s="857" t="str">
        <f>IF(E241&lt;&gt;100%,"?",IF(AND(COUNTA(E235:E240)=6),IF(SUMPRODUCT(--(G229:G233=0))&gt;0,"REPROVADO",SUM(G234*E234,G235*E235,G236*E236,G237*E237,G238*E238,G239*E239,G240*E240)),"?"))</f>
        <v>?</v>
      </c>
      <c r="H241" s="857" t="str">
        <f>IF(E241&lt;&gt;100%,"?",IF(AND(COUNTA(E235:E240)=6),IF(SUMPRODUCT(--(H229:H233=0))&gt;0,"REPROVADO",SUM(H234*E234,H235*E235,H236*E236,H237*E237,H238*E238,H239*E239,H240*E240)),"?"))</f>
        <v>?</v>
      </c>
      <c r="I241" s="857" t="str">
        <f>IF(E241&lt;&gt;100%,"?",IF(AND(COUNTA(E235:E240)=6),IF(SUMPRODUCT(--(I229:I233=0))&gt;0,"REPROVADO",SUM(I234*E234,I235*E235,I236*E236,I237*E237,I238*E238,I239*E239,I240*E240)),"?"))</f>
        <v>?</v>
      </c>
      <c r="J241" s="857" t="str">
        <f>IF(E241&lt;&gt;100%,"?",IF(AND(COUNTA(E235:E240)=6),IF(SUMPRODUCT(--(J229:J233=0))&gt;0,"REPROVADO",SUM(J234*E234,J235*E235,J236*E236,J237*E237,J238*E238,J239*E239,J240*E240)),"?"))</f>
        <v>?</v>
      </c>
      <c r="K241" s="165"/>
      <c r="O241" s="166"/>
      <c r="P241" s="1572"/>
      <c r="Q241" s="1573"/>
      <c r="R241" s="1574"/>
      <c r="S241" s="1575"/>
    </row>
    <row r="242" spans="2:19" ht="25.95" customHeight="1" thickBot="1">
      <c r="C242" s="1582" t="s">
        <v>980</v>
      </c>
      <c r="D242" s="1582"/>
      <c r="E242" s="1582"/>
      <c r="F242" s="1583" t="str">
        <f>IFERROR(INDEX(F$228:J$228,MATCH(MAX(F241:J241),F241:J241,0)),"Avalie o fornecedor para ter as notas")</f>
        <v>Avalie o fornecedor para ter as notas</v>
      </c>
      <c r="G242" s="1583"/>
      <c r="H242" s="1583"/>
      <c r="I242" s="1583"/>
      <c r="J242" s="1583"/>
      <c r="O242" s="166"/>
      <c r="P242" s="1579" t="s">
        <v>159</v>
      </c>
      <c r="Q242" s="1580"/>
      <c r="R242" s="1580"/>
      <c r="S242" s="1581"/>
    </row>
    <row r="243" spans="2:19" ht="40.200000000000003" customHeight="1" thickBot="1">
      <c r="B243" s="87"/>
      <c r="C243" s="87"/>
      <c r="D243" s="87"/>
      <c r="E243" s="87"/>
      <c r="F243" s="87"/>
      <c r="G243" s="87"/>
      <c r="H243" s="87"/>
      <c r="I243" s="87"/>
      <c r="J243" s="87"/>
      <c r="K243" s="87"/>
      <c r="O243" s="166"/>
      <c r="P243" s="1576" t="str">
        <f>'4. EAP+Barras'!Y36</f>
        <v/>
      </c>
      <c r="Q243" s="1577"/>
      <c r="R243" s="1577"/>
      <c r="S243" s="1578"/>
    </row>
    <row r="244" spans="2:19" ht="15" customHeight="1">
      <c r="O244" s="166"/>
      <c r="P244" s="901"/>
      <c r="Q244" s="901"/>
      <c r="R244" s="901"/>
      <c r="S244" s="901"/>
    </row>
    <row r="245" spans="2:19">
      <c r="P245" s="316"/>
      <c r="Q245" s="316"/>
      <c r="R245" s="316"/>
      <c r="S245" s="316"/>
    </row>
    <row r="246" spans="2:19">
      <c r="P246" s="316"/>
      <c r="Q246" s="316"/>
      <c r="R246" s="316"/>
      <c r="S246" s="316"/>
    </row>
    <row r="247" spans="2:19">
      <c r="P247" s="316"/>
      <c r="Q247" s="316"/>
      <c r="R247" s="316"/>
      <c r="S247" s="316"/>
    </row>
    <row r="248" spans="2:19">
      <c r="P248" s="316"/>
      <c r="Q248" s="316"/>
      <c r="R248" s="316"/>
      <c r="S248" s="316"/>
    </row>
    <row r="249" spans="2:19">
      <c r="P249" s="316"/>
      <c r="Q249" s="316"/>
      <c r="R249" s="316"/>
      <c r="S249" s="316"/>
    </row>
    <row r="250" spans="2:19">
      <c r="P250" s="316"/>
      <c r="Q250" s="316"/>
      <c r="R250" s="316"/>
      <c r="S250" s="316"/>
    </row>
    <row r="251" spans="2:19">
      <c r="P251" s="316"/>
      <c r="Q251" s="316"/>
      <c r="R251" s="316"/>
      <c r="S251" s="316"/>
    </row>
    <row r="252" spans="2:19">
      <c r="P252" s="316"/>
      <c r="Q252" s="316"/>
      <c r="R252" s="316"/>
      <c r="S252" s="316"/>
    </row>
    <row r="253" spans="2:19">
      <c r="P253" s="316"/>
      <c r="Q253" s="316"/>
      <c r="R253" s="316"/>
      <c r="S253" s="316"/>
    </row>
    <row r="254" spans="2:19">
      <c r="P254" s="316"/>
      <c r="Q254" s="316"/>
      <c r="R254" s="316"/>
      <c r="S254" s="316"/>
    </row>
    <row r="255" spans="2:19">
      <c r="P255" s="316"/>
      <c r="Q255" s="316"/>
      <c r="R255" s="316"/>
      <c r="S255" s="316"/>
    </row>
    <row r="256" spans="2:19">
      <c r="P256" s="316"/>
      <c r="Q256" s="316"/>
      <c r="R256" s="316"/>
      <c r="S256" s="316"/>
    </row>
    <row r="257" spans="16:19">
      <c r="P257" s="316"/>
      <c r="Q257" s="316"/>
      <c r="R257" s="316"/>
      <c r="S257" s="316"/>
    </row>
    <row r="258" spans="16:19">
      <c r="P258" s="316"/>
      <c r="Q258" s="316"/>
      <c r="R258" s="316"/>
      <c r="S258" s="316"/>
    </row>
    <row r="259" spans="16:19">
      <c r="P259" s="316"/>
      <c r="Q259" s="316"/>
      <c r="R259" s="316"/>
      <c r="S259" s="316"/>
    </row>
    <row r="260" spans="16:19">
      <c r="P260" s="316"/>
      <c r="Q260" s="316"/>
      <c r="R260" s="316"/>
      <c r="S260" s="316"/>
    </row>
    <row r="261" spans="16:19">
      <c r="P261" s="316"/>
      <c r="Q261" s="316"/>
      <c r="R261" s="316"/>
      <c r="S261" s="316"/>
    </row>
    <row r="262" spans="16:19">
      <c r="P262" s="316"/>
      <c r="Q262" s="316"/>
      <c r="R262" s="316"/>
      <c r="S262" s="316"/>
    </row>
    <row r="263" spans="16:19">
      <c r="P263" s="316"/>
      <c r="Q263" s="316"/>
      <c r="R263" s="316"/>
      <c r="S263" s="316"/>
    </row>
    <row r="264" spans="16:19">
      <c r="P264" s="316"/>
      <c r="Q264" s="316"/>
      <c r="R264" s="316"/>
      <c r="S264" s="316"/>
    </row>
    <row r="265" spans="16:19">
      <c r="P265" s="316"/>
      <c r="Q265" s="316"/>
      <c r="R265" s="316"/>
      <c r="S265" s="316"/>
    </row>
    <row r="266" spans="16:19">
      <c r="P266" s="316"/>
      <c r="Q266" s="316"/>
      <c r="R266" s="316"/>
      <c r="S266" s="316"/>
    </row>
    <row r="267" spans="16:19">
      <c r="P267" s="316"/>
      <c r="Q267" s="316"/>
      <c r="R267" s="316"/>
      <c r="S267" s="316"/>
    </row>
    <row r="268" spans="16:19">
      <c r="P268" s="316"/>
      <c r="Q268" s="316"/>
      <c r="R268" s="316"/>
      <c r="S268" s="316"/>
    </row>
    <row r="269" spans="16:19">
      <c r="P269" s="316"/>
      <c r="Q269" s="316"/>
      <c r="R269" s="316"/>
      <c r="S269" s="316"/>
    </row>
    <row r="270" spans="16:19">
      <c r="P270" s="316"/>
      <c r="Q270" s="316"/>
      <c r="R270" s="316"/>
      <c r="S270" s="316"/>
    </row>
    <row r="271" spans="16:19">
      <c r="P271" s="316"/>
      <c r="Q271" s="316"/>
      <c r="R271" s="316"/>
      <c r="S271" s="316"/>
    </row>
    <row r="272" spans="16:19">
      <c r="P272" s="316"/>
      <c r="Q272" s="316"/>
      <c r="R272" s="316"/>
      <c r="S272" s="316"/>
    </row>
    <row r="273" spans="16:19">
      <c r="P273" s="316"/>
      <c r="Q273" s="316"/>
      <c r="R273" s="316"/>
      <c r="S273" s="316"/>
    </row>
    <row r="274" spans="16:19">
      <c r="P274" s="316"/>
      <c r="Q274" s="316"/>
      <c r="R274" s="316"/>
      <c r="S274" s="316"/>
    </row>
    <row r="275" spans="16:19">
      <c r="P275" s="316"/>
      <c r="Q275" s="316"/>
      <c r="R275" s="316"/>
      <c r="S275" s="316"/>
    </row>
    <row r="276" spans="16:19">
      <c r="P276" s="316"/>
      <c r="Q276" s="316"/>
      <c r="R276" s="316"/>
      <c r="S276" s="316"/>
    </row>
    <row r="277" spans="16:19">
      <c r="P277" s="316"/>
      <c r="Q277" s="316"/>
      <c r="R277" s="316"/>
      <c r="S277" s="316"/>
    </row>
    <row r="278" spans="16:19">
      <c r="P278" s="316"/>
      <c r="Q278" s="316"/>
      <c r="R278" s="316"/>
      <c r="S278" s="316"/>
    </row>
    <row r="279" spans="16:19">
      <c r="P279" s="316"/>
      <c r="Q279" s="316"/>
      <c r="R279" s="316"/>
      <c r="S279" s="316"/>
    </row>
    <row r="280" spans="16:19">
      <c r="P280" s="316"/>
      <c r="Q280" s="316"/>
      <c r="R280" s="316"/>
      <c r="S280" s="316"/>
    </row>
    <row r="281" spans="16:19">
      <c r="P281" s="316"/>
      <c r="Q281" s="316"/>
      <c r="R281" s="316"/>
      <c r="S281" s="316"/>
    </row>
    <row r="282" spans="16:19">
      <c r="P282" s="316"/>
      <c r="Q282" s="316"/>
      <c r="R282" s="316"/>
      <c r="S282" s="316"/>
    </row>
    <row r="283" spans="16:19">
      <c r="P283" s="316"/>
      <c r="Q283" s="316"/>
      <c r="R283" s="316"/>
      <c r="S283" s="316"/>
    </row>
    <row r="284" spans="16:19">
      <c r="P284" s="316"/>
      <c r="Q284" s="316"/>
      <c r="R284" s="316"/>
      <c r="S284" s="316"/>
    </row>
    <row r="285" spans="16:19">
      <c r="P285" s="316"/>
      <c r="Q285" s="316"/>
      <c r="R285" s="316"/>
      <c r="S285" s="316"/>
    </row>
    <row r="286" spans="16:19">
      <c r="P286" s="316"/>
      <c r="Q286" s="316"/>
      <c r="R286" s="316"/>
      <c r="S286" s="316"/>
    </row>
    <row r="287" spans="16:19">
      <c r="P287" s="316"/>
      <c r="Q287" s="316"/>
      <c r="R287" s="316"/>
      <c r="S287" s="316"/>
    </row>
    <row r="288" spans="16:19">
      <c r="P288" s="316"/>
      <c r="Q288" s="316"/>
      <c r="R288" s="316"/>
      <c r="S288" s="316"/>
    </row>
    <row r="289" spans="16:19">
      <c r="P289" s="316"/>
      <c r="Q289" s="316"/>
      <c r="R289" s="316"/>
      <c r="S289" s="316"/>
    </row>
    <row r="290" spans="16:19">
      <c r="P290" s="316"/>
      <c r="Q290" s="316"/>
      <c r="R290" s="316"/>
      <c r="S290" s="316"/>
    </row>
    <row r="291" spans="16:19">
      <c r="P291" s="316"/>
      <c r="Q291" s="316"/>
      <c r="R291" s="316"/>
      <c r="S291" s="316"/>
    </row>
    <row r="292" spans="16:19">
      <c r="P292" s="316"/>
      <c r="Q292" s="316"/>
      <c r="R292" s="316"/>
      <c r="S292" s="316"/>
    </row>
    <row r="293" spans="16:19">
      <c r="P293" s="316"/>
      <c r="Q293" s="316"/>
      <c r="R293" s="316"/>
      <c r="S293" s="316"/>
    </row>
    <row r="294" spans="16:19">
      <c r="P294" s="316"/>
      <c r="Q294" s="316"/>
      <c r="R294" s="316"/>
      <c r="S294" s="316"/>
    </row>
    <row r="295" spans="16:19">
      <c r="P295" s="316"/>
      <c r="Q295" s="316"/>
      <c r="R295" s="316"/>
      <c r="S295" s="316"/>
    </row>
    <row r="296" spans="16:19">
      <c r="P296" s="316"/>
      <c r="Q296" s="316"/>
      <c r="R296" s="316"/>
      <c r="S296" s="316"/>
    </row>
    <row r="297" spans="16:19">
      <c r="P297" s="316"/>
      <c r="Q297" s="316"/>
      <c r="R297" s="316"/>
      <c r="S297" s="316"/>
    </row>
    <row r="298" spans="16:19">
      <c r="P298" s="316"/>
      <c r="Q298" s="316"/>
      <c r="R298" s="316"/>
      <c r="S298" s="316"/>
    </row>
    <row r="299" spans="16:19">
      <c r="P299" s="316"/>
      <c r="Q299" s="316"/>
      <c r="R299" s="316"/>
      <c r="S299" s="316"/>
    </row>
    <row r="300" spans="16:19">
      <c r="P300" s="316"/>
      <c r="Q300" s="316"/>
      <c r="R300" s="316"/>
      <c r="S300" s="316"/>
    </row>
    <row r="301" spans="16:19">
      <c r="P301" s="316"/>
      <c r="Q301" s="316"/>
      <c r="R301" s="316"/>
      <c r="S301" s="316"/>
    </row>
    <row r="302" spans="16:19">
      <c r="P302" s="316"/>
      <c r="Q302" s="316"/>
      <c r="R302" s="316"/>
      <c r="S302" s="316"/>
    </row>
    <row r="303" spans="16:19">
      <c r="P303" s="316"/>
      <c r="Q303" s="316"/>
      <c r="R303" s="316"/>
      <c r="S303" s="316"/>
    </row>
    <row r="304" spans="16:19">
      <c r="P304" s="316"/>
      <c r="Q304" s="316"/>
      <c r="R304" s="316"/>
      <c r="S304" s="316"/>
    </row>
    <row r="305" spans="16:19">
      <c r="P305" s="316"/>
      <c r="Q305" s="316"/>
      <c r="R305" s="316"/>
      <c r="S305" s="316"/>
    </row>
    <row r="306" spans="16:19">
      <c r="P306" s="316"/>
      <c r="Q306" s="316"/>
      <c r="R306" s="316"/>
      <c r="S306" s="316"/>
    </row>
    <row r="307" spans="16:19">
      <c r="P307" s="316"/>
      <c r="Q307" s="316"/>
      <c r="R307" s="316"/>
      <c r="S307" s="316"/>
    </row>
    <row r="308" spans="16:19">
      <c r="P308" s="316"/>
      <c r="Q308" s="316"/>
      <c r="R308" s="316"/>
      <c r="S308" s="316"/>
    </row>
    <row r="309" spans="16:19">
      <c r="P309" s="316"/>
      <c r="Q309" s="316"/>
      <c r="R309" s="316"/>
      <c r="S309" s="316"/>
    </row>
    <row r="310" spans="16:19">
      <c r="P310" s="316"/>
      <c r="Q310" s="316"/>
      <c r="R310" s="316"/>
      <c r="S310" s="316"/>
    </row>
    <row r="311" spans="16:19">
      <c r="P311" s="316"/>
      <c r="Q311" s="316"/>
      <c r="R311" s="316"/>
      <c r="S311" s="316"/>
    </row>
    <row r="312" spans="16:19">
      <c r="P312" s="316"/>
      <c r="Q312" s="316"/>
      <c r="R312" s="316"/>
      <c r="S312" s="316"/>
    </row>
    <row r="313" spans="16:19">
      <c r="P313" s="316"/>
      <c r="Q313" s="316"/>
      <c r="R313" s="316"/>
      <c r="S313" s="316"/>
    </row>
    <row r="314" spans="16:19">
      <c r="P314" s="316"/>
      <c r="Q314" s="316"/>
      <c r="R314" s="316"/>
      <c r="S314" s="316"/>
    </row>
    <row r="315" spans="16:19">
      <c r="P315" s="316"/>
      <c r="Q315" s="316"/>
      <c r="R315" s="316"/>
      <c r="S315" s="316"/>
    </row>
    <row r="316" spans="16:19">
      <c r="P316" s="316"/>
      <c r="Q316" s="316"/>
      <c r="R316" s="316"/>
      <c r="S316" s="316"/>
    </row>
    <row r="317" spans="16:19">
      <c r="P317" s="316"/>
      <c r="Q317" s="316"/>
      <c r="R317" s="316"/>
      <c r="S317" s="316"/>
    </row>
    <row r="318" spans="16:19">
      <c r="P318" s="316"/>
      <c r="Q318" s="316"/>
      <c r="R318" s="316"/>
      <c r="S318" s="316"/>
    </row>
    <row r="319" spans="16:19">
      <c r="P319" s="316"/>
      <c r="Q319" s="316"/>
      <c r="R319" s="316"/>
      <c r="S319" s="316"/>
    </row>
    <row r="320" spans="16:19">
      <c r="P320" s="316"/>
      <c r="Q320" s="316"/>
      <c r="R320" s="316"/>
      <c r="S320" s="316"/>
    </row>
    <row r="321" spans="16:19">
      <c r="P321" s="316"/>
      <c r="Q321" s="316"/>
      <c r="R321" s="316"/>
      <c r="S321" s="316"/>
    </row>
    <row r="322" spans="16:19">
      <c r="P322" s="316"/>
      <c r="Q322" s="316"/>
      <c r="R322" s="316"/>
      <c r="S322" s="316"/>
    </row>
    <row r="323" spans="16:19">
      <c r="P323" s="316"/>
      <c r="Q323" s="316"/>
      <c r="R323" s="316"/>
      <c r="S323" s="316"/>
    </row>
    <row r="324" spans="16:19">
      <c r="P324" s="316"/>
      <c r="Q324" s="316"/>
      <c r="R324" s="316"/>
      <c r="S324" s="316"/>
    </row>
    <row r="325" spans="16:19">
      <c r="P325" s="316"/>
      <c r="Q325" s="316"/>
      <c r="R325" s="316"/>
      <c r="S325" s="316"/>
    </row>
    <row r="326" spans="16:19">
      <c r="P326" s="316"/>
      <c r="Q326" s="316"/>
      <c r="R326" s="316"/>
      <c r="S326" s="316"/>
    </row>
    <row r="327" spans="16:19">
      <c r="P327" s="316"/>
      <c r="Q327" s="316"/>
      <c r="R327" s="316"/>
      <c r="S327" s="316"/>
    </row>
    <row r="328" spans="16:19">
      <c r="P328" s="316"/>
      <c r="Q328" s="316"/>
      <c r="R328" s="316"/>
      <c r="S328" s="316"/>
    </row>
    <row r="329" spans="16:19">
      <c r="P329" s="316"/>
      <c r="Q329" s="316"/>
      <c r="R329" s="316"/>
      <c r="S329" s="316"/>
    </row>
    <row r="330" spans="16:19">
      <c r="P330" s="316"/>
      <c r="Q330" s="316"/>
      <c r="R330" s="316"/>
      <c r="S330" s="316"/>
    </row>
    <row r="331" spans="16:19">
      <c r="P331" s="316"/>
      <c r="Q331" s="316"/>
      <c r="R331" s="316"/>
      <c r="S331" s="316"/>
    </row>
    <row r="332" spans="16:19">
      <c r="P332" s="316"/>
      <c r="Q332" s="316"/>
      <c r="R332" s="316"/>
      <c r="S332" s="316"/>
    </row>
    <row r="333" spans="16:19">
      <c r="P333" s="316"/>
      <c r="Q333" s="316"/>
      <c r="R333" s="316"/>
      <c r="S333" s="316"/>
    </row>
    <row r="334" spans="16:19">
      <c r="P334" s="316"/>
      <c r="Q334" s="316"/>
      <c r="R334" s="316"/>
      <c r="S334" s="316"/>
    </row>
    <row r="335" spans="16:19">
      <c r="P335" s="316"/>
      <c r="Q335" s="316"/>
      <c r="R335" s="316"/>
      <c r="S335" s="316"/>
    </row>
    <row r="336" spans="16:19">
      <c r="P336" s="316"/>
      <c r="Q336" s="316"/>
      <c r="R336" s="316"/>
      <c r="S336" s="316"/>
    </row>
    <row r="337" spans="16:19">
      <c r="P337" s="316"/>
      <c r="Q337" s="316"/>
      <c r="R337" s="316"/>
      <c r="S337" s="316"/>
    </row>
    <row r="338" spans="16:19">
      <c r="P338" s="316"/>
      <c r="Q338" s="316"/>
      <c r="R338" s="316"/>
      <c r="S338" s="316"/>
    </row>
    <row r="339" spans="16:19">
      <c r="P339" s="316"/>
      <c r="Q339" s="316"/>
      <c r="R339" s="316"/>
      <c r="S339" s="316"/>
    </row>
    <row r="340" spans="16:19">
      <c r="P340" s="316"/>
      <c r="Q340" s="316"/>
      <c r="R340" s="316"/>
      <c r="S340" s="316"/>
    </row>
    <row r="341" spans="16:19">
      <c r="P341" s="316"/>
      <c r="Q341" s="316"/>
      <c r="R341" s="316"/>
      <c r="S341" s="316"/>
    </row>
    <row r="342" spans="16:19">
      <c r="P342" s="316"/>
      <c r="Q342" s="316"/>
      <c r="R342" s="316"/>
      <c r="S342" s="316"/>
    </row>
    <row r="343" spans="16:19">
      <c r="P343" s="316"/>
      <c r="Q343" s="316"/>
      <c r="R343" s="316"/>
      <c r="S343" s="316"/>
    </row>
    <row r="344" spans="16:19">
      <c r="P344" s="316"/>
      <c r="Q344" s="316"/>
      <c r="R344" s="316"/>
      <c r="S344" s="316"/>
    </row>
    <row r="345" spans="16:19">
      <c r="P345" s="316"/>
      <c r="Q345" s="316"/>
      <c r="R345" s="316"/>
      <c r="S345" s="316"/>
    </row>
    <row r="346" spans="16:19">
      <c r="P346" s="316"/>
      <c r="Q346" s="316"/>
      <c r="R346" s="316"/>
      <c r="S346" s="316"/>
    </row>
    <row r="347" spans="16:19">
      <c r="P347" s="316"/>
      <c r="Q347" s="316"/>
      <c r="R347" s="316"/>
      <c r="S347" s="316"/>
    </row>
    <row r="348" spans="16:19">
      <c r="P348" s="316"/>
      <c r="Q348" s="316"/>
      <c r="R348" s="316"/>
      <c r="S348" s="316"/>
    </row>
    <row r="349" spans="16:19">
      <c r="P349" s="316"/>
      <c r="Q349" s="316"/>
      <c r="R349" s="316"/>
      <c r="S349" s="316"/>
    </row>
    <row r="350" spans="16:19">
      <c r="P350" s="316"/>
      <c r="Q350" s="316"/>
      <c r="R350" s="316"/>
      <c r="S350" s="316"/>
    </row>
    <row r="351" spans="16:19">
      <c r="P351" s="316"/>
      <c r="Q351" s="316"/>
      <c r="R351" s="316"/>
      <c r="S351" s="316"/>
    </row>
    <row r="352" spans="16:19">
      <c r="P352" s="316"/>
      <c r="Q352" s="316"/>
      <c r="R352" s="316"/>
      <c r="S352" s="316"/>
    </row>
    <row r="353" spans="16:19">
      <c r="P353" s="316"/>
      <c r="Q353" s="316"/>
      <c r="R353" s="316"/>
      <c r="S353" s="316"/>
    </row>
    <row r="354" spans="16:19">
      <c r="P354" s="316"/>
      <c r="Q354" s="316"/>
      <c r="R354" s="316"/>
      <c r="S354" s="316"/>
    </row>
    <row r="355" spans="16:19">
      <c r="P355" s="316"/>
      <c r="Q355" s="316"/>
      <c r="R355" s="316"/>
      <c r="S355" s="316"/>
    </row>
    <row r="356" spans="16:19">
      <c r="P356" s="316"/>
      <c r="Q356" s="316"/>
      <c r="R356" s="316"/>
      <c r="S356" s="316"/>
    </row>
    <row r="357" spans="16:19">
      <c r="P357" s="316"/>
      <c r="Q357" s="316"/>
      <c r="R357" s="316"/>
      <c r="S357" s="316"/>
    </row>
    <row r="358" spans="16:19">
      <c r="P358" s="316"/>
      <c r="Q358" s="316"/>
      <c r="R358" s="316"/>
      <c r="S358" s="316"/>
    </row>
    <row r="359" spans="16:19">
      <c r="P359" s="316"/>
      <c r="Q359" s="316"/>
      <c r="R359" s="316"/>
      <c r="S359" s="316"/>
    </row>
    <row r="360" spans="16:19">
      <c r="P360" s="316"/>
      <c r="Q360" s="316"/>
      <c r="R360" s="316"/>
      <c r="S360" s="316"/>
    </row>
    <row r="361" spans="16:19">
      <c r="P361" s="316"/>
      <c r="Q361" s="316"/>
      <c r="R361" s="316"/>
      <c r="S361" s="316"/>
    </row>
    <row r="362" spans="16:19">
      <c r="P362" s="316"/>
      <c r="Q362" s="316"/>
      <c r="R362" s="316"/>
      <c r="S362" s="316"/>
    </row>
    <row r="363" spans="16:19">
      <c r="P363" s="316"/>
      <c r="Q363" s="316"/>
      <c r="R363" s="316"/>
      <c r="S363" s="316"/>
    </row>
    <row r="364" spans="16:19">
      <c r="P364" s="316"/>
      <c r="Q364" s="316"/>
      <c r="R364" s="316"/>
      <c r="S364" s="316"/>
    </row>
    <row r="365" spans="16:19">
      <c r="P365" s="316"/>
      <c r="Q365" s="316"/>
      <c r="R365" s="316"/>
      <c r="S365" s="316"/>
    </row>
    <row r="366" spans="16:19">
      <c r="P366" s="316"/>
      <c r="Q366" s="316"/>
      <c r="R366" s="316"/>
      <c r="S366" s="316"/>
    </row>
    <row r="367" spans="16:19">
      <c r="P367" s="316"/>
      <c r="Q367" s="316"/>
      <c r="R367" s="316"/>
      <c r="S367" s="316"/>
    </row>
    <row r="368" spans="16:19">
      <c r="P368" s="316"/>
      <c r="Q368" s="316"/>
      <c r="R368" s="316"/>
      <c r="S368" s="316"/>
    </row>
    <row r="369" spans="16:19">
      <c r="P369" s="316"/>
      <c r="Q369" s="316"/>
      <c r="R369" s="316"/>
      <c r="S369" s="316"/>
    </row>
    <row r="370" spans="16:19">
      <c r="P370" s="316"/>
      <c r="Q370" s="316"/>
      <c r="R370" s="316"/>
      <c r="S370" s="316"/>
    </row>
    <row r="371" spans="16:19">
      <c r="P371" s="316"/>
      <c r="Q371" s="316"/>
      <c r="R371" s="316"/>
      <c r="S371" s="316"/>
    </row>
    <row r="372" spans="16:19">
      <c r="P372" s="316"/>
      <c r="Q372" s="316"/>
      <c r="R372" s="316"/>
      <c r="S372" s="316"/>
    </row>
    <row r="373" spans="16:19">
      <c r="P373" s="316"/>
      <c r="Q373" s="316"/>
      <c r="R373" s="316"/>
      <c r="S373" s="316"/>
    </row>
    <row r="374" spans="16:19">
      <c r="P374" s="316"/>
      <c r="Q374" s="316"/>
      <c r="R374" s="316"/>
      <c r="S374" s="316"/>
    </row>
    <row r="375" spans="16:19">
      <c r="P375" s="316"/>
      <c r="Q375" s="316"/>
      <c r="R375" s="316"/>
      <c r="S375" s="316"/>
    </row>
    <row r="376" spans="16:19">
      <c r="P376" s="316"/>
      <c r="Q376" s="316"/>
      <c r="R376" s="316"/>
      <c r="S376" s="316"/>
    </row>
    <row r="377" spans="16:19">
      <c r="P377" s="316"/>
      <c r="Q377" s="316"/>
      <c r="R377" s="316"/>
      <c r="S377" s="316"/>
    </row>
    <row r="378" spans="16:19">
      <c r="P378" s="316"/>
      <c r="Q378" s="316"/>
      <c r="R378" s="316"/>
      <c r="S378" s="316"/>
    </row>
    <row r="379" spans="16:19">
      <c r="P379" s="316"/>
      <c r="Q379" s="316"/>
      <c r="R379" s="316"/>
      <c r="S379" s="316"/>
    </row>
    <row r="380" spans="16:19">
      <c r="P380" s="316"/>
      <c r="Q380" s="316"/>
      <c r="R380" s="316"/>
      <c r="S380" s="316"/>
    </row>
    <row r="381" spans="16:19">
      <c r="P381" s="316"/>
      <c r="Q381" s="316"/>
      <c r="R381" s="316"/>
      <c r="S381" s="316"/>
    </row>
    <row r="382" spans="16:19">
      <c r="P382" s="316"/>
      <c r="Q382" s="316"/>
      <c r="R382" s="316"/>
      <c r="S382" s="316"/>
    </row>
    <row r="383" spans="16:19">
      <c r="P383" s="316"/>
      <c r="Q383" s="316"/>
      <c r="R383" s="316"/>
      <c r="S383" s="316"/>
    </row>
    <row r="384" spans="16:19">
      <c r="P384" s="316"/>
      <c r="Q384" s="316"/>
      <c r="R384" s="316"/>
      <c r="S384" s="316"/>
    </row>
    <row r="385" spans="16:19">
      <c r="P385" s="316"/>
      <c r="Q385" s="316"/>
      <c r="R385" s="316"/>
      <c r="S385" s="316"/>
    </row>
    <row r="386" spans="16:19">
      <c r="P386" s="316"/>
      <c r="Q386" s="316"/>
      <c r="R386" s="316"/>
      <c r="S386" s="316"/>
    </row>
    <row r="387" spans="16:19">
      <c r="P387" s="316"/>
      <c r="Q387" s="316"/>
      <c r="R387" s="316"/>
      <c r="S387" s="316"/>
    </row>
    <row r="388" spans="16:19">
      <c r="P388" s="316"/>
      <c r="Q388" s="316"/>
      <c r="R388" s="316"/>
      <c r="S388" s="316"/>
    </row>
    <row r="389" spans="16:19">
      <c r="P389" s="316"/>
      <c r="Q389" s="316"/>
      <c r="R389" s="316"/>
      <c r="S389" s="316"/>
    </row>
    <row r="390" spans="16:19">
      <c r="P390" s="316"/>
      <c r="Q390" s="316"/>
      <c r="R390" s="316"/>
      <c r="S390" s="316"/>
    </row>
    <row r="391" spans="16:19">
      <c r="P391" s="316"/>
      <c r="Q391" s="316"/>
      <c r="R391" s="316"/>
      <c r="S391" s="316"/>
    </row>
    <row r="392" spans="16:19">
      <c r="P392" s="316"/>
      <c r="Q392" s="316"/>
      <c r="R392" s="316"/>
      <c r="S392" s="316"/>
    </row>
    <row r="393" spans="16:19">
      <c r="P393" s="316"/>
      <c r="Q393" s="316"/>
      <c r="R393" s="316"/>
      <c r="S393" s="316"/>
    </row>
    <row r="394" spans="16:19">
      <c r="P394" s="316"/>
      <c r="Q394" s="316"/>
      <c r="R394" s="316"/>
      <c r="S394" s="316"/>
    </row>
    <row r="395" spans="16:19">
      <c r="P395" s="316"/>
      <c r="Q395" s="316"/>
      <c r="R395" s="316"/>
      <c r="S395" s="316"/>
    </row>
    <row r="396" spans="16:19">
      <c r="P396" s="316"/>
      <c r="Q396" s="316"/>
      <c r="R396" s="316"/>
      <c r="S396" s="316"/>
    </row>
    <row r="397" spans="16:19">
      <c r="P397" s="316"/>
      <c r="Q397" s="316"/>
      <c r="R397" s="316"/>
      <c r="S397" s="316"/>
    </row>
    <row r="398" spans="16:19">
      <c r="P398" s="316"/>
      <c r="Q398" s="316"/>
      <c r="R398" s="316"/>
      <c r="S398" s="316"/>
    </row>
    <row r="399" spans="16:19">
      <c r="P399" s="316"/>
      <c r="Q399" s="316"/>
      <c r="R399" s="316"/>
      <c r="S399" s="316"/>
    </row>
    <row r="400" spans="16:19">
      <c r="P400" s="316"/>
      <c r="Q400" s="316"/>
      <c r="R400" s="316"/>
      <c r="S400" s="316"/>
    </row>
    <row r="401" spans="16:19">
      <c r="P401" s="316"/>
      <c r="Q401" s="316"/>
      <c r="R401" s="316"/>
      <c r="S401" s="316"/>
    </row>
    <row r="402" spans="16:19">
      <c r="P402" s="316"/>
      <c r="Q402" s="316"/>
      <c r="R402" s="316"/>
      <c r="S402" s="316"/>
    </row>
    <row r="403" spans="16:19">
      <c r="P403" s="316"/>
      <c r="Q403" s="316"/>
      <c r="R403" s="316"/>
      <c r="S403" s="316"/>
    </row>
    <row r="404" spans="16:19">
      <c r="P404" s="316"/>
      <c r="Q404" s="316"/>
      <c r="R404" s="316"/>
      <c r="S404" s="316"/>
    </row>
    <row r="405" spans="16:19">
      <c r="P405" s="316"/>
      <c r="Q405" s="316"/>
      <c r="R405" s="316"/>
      <c r="S405" s="316"/>
    </row>
    <row r="406" spans="16:19">
      <c r="P406" s="316"/>
      <c r="Q406" s="316"/>
      <c r="R406" s="316"/>
      <c r="S406" s="316"/>
    </row>
    <row r="407" spans="16:19">
      <c r="P407" s="316"/>
      <c r="Q407" s="316"/>
      <c r="R407" s="316"/>
      <c r="S407" s="316"/>
    </row>
    <row r="408" spans="16:19">
      <c r="P408" s="316"/>
      <c r="Q408" s="316"/>
      <c r="R408" s="316"/>
      <c r="S408" s="316"/>
    </row>
    <row r="409" spans="16:19">
      <c r="P409" s="316"/>
      <c r="Q409" s="316"/>
      <c r="R409" s="316"/>
      <c r="S409" s="316"/>
    </row>
    <row r="410" spans="16:19">
      <c r="P410" s="316"/>
      <c r="Q410" s="316"/>
      <c r="R410" s="316"/>
      <c r="S410" s="316"/>
    </row>
    <row r="411" spans="16:19">
      <c r="P411" s="316"/>
      <c r="Q411" s="316"/>
      <c r="R411" s="316"/>
      <c r="S411" s="316"/>
    </row>
    <row r="412" spans="16:19">
      <c r="P412" s="316"/>
      <c r="Q412" s="316"/>
      <c r="R412" s="316"/>
      <c r="S412" s="316"/>
    </row>
    <row r="413" spans="16:19">
      <c r="P413" s="316"/>
      <c r="Q413" s="316"/>
      <c r="R413" s="316"/>
      <c r="S413" s="316"/>
    </row>
    <row r="414" spans="16:19">
      <c r="P414" s="316"/>
      <c r="Q414" s="316"/>
      <c r="R414" s="316"/>
      <c r="S414" s="316"/>
    </row>
    <row r="415" spans="16:19">
      <c r="P415" s="316"/>
      <c r="Q415" s="316"/>
      <c r="R415" s="316"/>
      <c r="S415" s="316"/>
    </row>
    <row r="416" spans="16:19">
      <c r="P416" s="316"/>
      <c r="Q416" s="316"/>
      <c r="R416" s="316"/>
      <c r="S416" s="316"/>
    </row>
    <row r="417" spans="16:19">
      <c r="P417" s="316"/>
      <c r="Q417" s="316"/>
      <c r="R417" s="316"/>
      <c r="S417" s="316"/>
    </row>
    <row r="418" spans="16:19">
      <c r="P418" s="316"/>
      <c r="Q418" s="316"/>
      <c r="R418" s="316"/>
      <c r="S418" s="316"/>
    </row>
    <row r="419" spans="16:19">
      <c r="P419" s="316"/>
      <c r="Q419" s="316"/>
      <c r="R419" s="316"/>
      <c r="S419" s="316"/>
    </row>
    <row r="420" spans="16:19">
      <c r="P420" s="316"/>
      <c r="Q420" s="316"/>
      <c r="R420" s="316"/>
      <c r="S420" s="316"/>
    </row>
    <row r="421" spans="16:19">
      <c r="P421" s="316"/>
      <c r="Q421" s="316"/>
      <c r="R421" s="316"/>
      <c r="S421" s="316"/>
    </row>
    <row r="422" spans="16:19">
      <c r="P422" s="316"/>
      <c r="Q422" s="316"/>
      <c r="R422" s="316"/>
      <c r="S422" s="316"/>
    </row>
    <row r="423" spans="16:19">
      <c r="P423" s="316"/>
      <c r="Q423" s="316"/>
      <c r="R423" s="316"/>
      <c r="S423" s="316"/>
    </row>
    <row r="424" spans="16:19">
      <c r="P424" s="316"/>
      <c r="Q424" s="316"/>
      <c r="R424" s="316"/>
      <c r="S424" s="316"/>
    </row>
    <row r="425" spans="16:19">
      <c r="P425" s="316"/>
      <c r="Q425" s="316"/>
      <c r="R425" s="316"/>
      <c r="S425" s="316"/>
    </row>
    <row r="426" spans="16:19">
      <c r="P426" s="316"/>
      <c r="Q426" s="316"/>
      <c r="R426" s="316"/>
      <c r="S426" s="316"/>
    </row>
    <row r="427" spans="16:19">
      <c r="P427" s="316"/>
      <c r="Q427" s="316"/>
      <c r="R427" s="316"/>
      <c r="S427" s="316"/>
    </row>
    <row r="428" spans="16:19">
      <c r="P428" s="316"/>
      <c r="Q428" s="316"/>
      <c r="R428" s="316"/>
      <c r="S428" s="316"/>
    </row>
    <row r="429" spans="16:19">
      <c r="P429" s="316"/>
      <c r="Q429" s="316"/>
      <c r="R429" s="316"/>
      <c r="S429" s="316"/>
    </row>
    <row r="430" spans="16:19">
      <c r="P430" s="316"/>
      <c r="Q430" s="316"/>
      <c r="R430" s="316"/>
      <c r="S430" s="316"/>
    </row>
    <row r="431" spans="16:19">
      <c r="P431" s="316"/>
      <c r="Q431" s="316"/>
      <c r="R431" s="316"/>
      <c r="S431" s="316"/>
    </row>
    <row r="432" spans="16:19">
      <c r="P432" s="316"/>
      <c r="Q432" s="316"/>
      <c r="R432" s="316"/>
      <c r="S432" s="316"/>
    </row>
    <row r="433" spans="16:19">
      <c r="P433" s="316"/>
      <c r="Q433" s="316"/>
      <c r="R433" s="316"/>
      <c r="S433" s="316"/>
    </row>
    <row r="434" spans="16:19">
      <c r="P434" s="316"/>
      <c r="Q434" s="316"/>
      <c r="R434" s="316"/>
      <c r="S434" s="316"/>
    </row>
    <row r="435" spans="16:19">
      <c r="P435" s="316"/>
      <c r="Q435" s="316"/>
      <c r="R435" s="316"/>
      <c r="S435" s="316"/>
    </row>
    <row r="436" spans="16:19">
      <c r="P436" s="316"/>
      <c r="Q436" s="316"/>
      <c r="R436" s="316"/>
      <c r="S436" s="316"/>
    </row>
    <row r="437" spans="16:19">
      <c r="P437" s="316"/>
      <c r="Q437" s="316"/>
      <c r="R437" s="316"/>
      <c r="S437" s="316"/>
    </row>
    <row r="438" spans="16:19">
      <c r="P438" s="316"/>
      <c r="Q438" s="316"/>
      <c r="R438" s="316"/>
      <c r="S438" s="316"/>
    </row>
    <row r="439" spans="16:19">
      <c r="P439" s="316"/>
      <c r="Q439" s="316"/>
      <c r="R439" s="316"/>
      <c r="S439" s="316"/>
    </row>
    <row r="440" spans="16:19">
      <c r="P440" s="316"/>
      <c r="Q440" s="316"/>
      <c r="R440" s="316"/>
      <c r="S440" s="316"/>
    </row>
    <row r="441" spans="16:19">
      <c r="P441" s="316"/>
      <c r="Q441" s="316"/>
      <c r="R441" s="316"/>
      <c r="S441" s="316"/>
    </row>
    <row r="442" spans="16:19">
      <c r="P442" s="316"/>
      <c r="Q442" s="316"/>
      <c r="R442" s="316"/>
      <c r="S442" s="316"/>
    </row>
    <row r="443" spans="16:19">
      <c r="P443" s="316"/>
      <c r="Q443" s="316"/>
      <c r="R443" s="316"/>
      <c r="S443" s="316"/>
    </row>
    <row r="444" spans="16:19">
      <c r="P444" s="316"/>
      <c r="Q444" s="316"/>
      <c r="R444" s="316"/>
      <c r="S444" s="316"/>
    </row>
    <row r="445" spans="16:19">
      <c r="P445" s="316"/>
      <c r="Q445" s="316"/>
      <c r="R445" s="316"/>
      <c r="S445" s="316"/>
    </row>
    <row r="446" spans="16:19">
      <c r="P446" s="316"/>
      <c r="Q446" s="316"/>
      <c r="R446" s="316"/>
      <c r="S446" s="316"/>
    </row>
    <row r="447" spans="16:19">
      <c r="P447" s="316"/>
      <c r="Q447" s="316"/>
      <c r="R447" s="316"/>
      <c r="S447" s="316"/>
    </row>
    <row r="448" spans="16:19">
      <c r="P448" s="316"/>
      <c r="Q448" s="316"/>
      <c r="R448" s="316"/>
      <c r="S448" s="316"/>
    </row>
    <row r="449" spans="16:19">
      <c r="P449" s="316"/>
      <c r="Q449" s="316"/>
      <c r="R449" s="316"/>
      <c r="S449" s="316"/>
    </row>
    <row r="450" spans="16:19">
      <c r="P450" s="316"/>
      <c r="Q450" s="316"/>
      <c r="R450" s="316"/>
      <c r="S450" s="316"/>
    </row>
    <row r="451" spans="16:19">
      <c r="P451" s="316"/>
      <c r="Q451" s="316"/>
      <c r="R451" s="316"/>
      <c r="S451" s="316"/>
    </row>
    <row r="452" spans="16:19">
      <c r="P452" s="316"/>
      <c r="Q452" s="316"/>
      <c r="R452" s="316"/>
      <c r="S452" s="316"/>
    </row>
    <row r="453" spans="16:19">
      <c r="P453" s="316"/>
      <c r="Q453" s="316"/>
      <c r="R453" s="316"/>
      <c r="S453" s="316"/>
    </row>
    <row r="454" spans="16:19">
      <c r="P454" s="316"/>
      <c r="Q454" s="316"/>
      <c r="R454" s="316"/>
      <c r="S454" s="316"/>
    </row>
    <row r="455" spans="16:19">
      <c r="P455" s="316"/>
      <c r="Q455" s="316"/>
      <c r="R455" s="316"/>
      <c r="S455" s="316"/>
    </row>
    <row r="456" spans="16:19">
      <c r="P456" s="316"/>
      <c r="Q456" s="316"/>
      <c r="R456" s="316"/>
      <c r="S456" s="316"/>
    </row>
    <row r="457" spans="16:19">
      <c r="P457" s="316"/>
      <c r="Q457" s="316"/>
      <c r="R457" s="316"/>
      <c r="S457" s="316"/>
    </row>
    <row r="458" spans="16:19">
      <c r="P458" s="316"/>
      <c r="Q458" s="316"/>
      <c r="R458" s="316"/>
      <c r="S458" s="316"/>
    </row>
    <row r="459" spans="16:19">
      <c r="P459" s="316"/>
      <c r="Q459" s="316"/>
      <c r="R459" s="316"/>
      <c r="S459" s="316"/>
    </row>
    <row r="460" spans="16:19">
      <c r="P460" s="316"/>
      <c r="Q460" s="316"/>
      <c r="R460" s="316"/>
      <c r="S460" s="316"/>
    </row>
    <row r="461" spans="16:19">
      <c r="P461" s="316"/>
      <c r="Q461" s="316"/>
      <c r="R461" s="316"/>
      <c r="S461" s="316"/>
    </row>
    <row r="462" spans="16:19">
      <c r="P462" s="316"/>
      <c r="Q462" s="316"/>
      <c r="R462" s="316"/>
      <c r="S462" s="316"/>
    </row>
    <row r="463" spans="16:19">
      <c r="P463" s="316"/>
      <c r="Q463" s="316"/>
      <c r="R463" s="316"/>
      <c r="S463" s="316"/>
    </row>
    <row r="464" spans="16:19">
      <c r="P464" s="316"/>
      <c r="Q464" s="316"/>
      <c r="R464" s="316"/>
      <c r="S464" s="316"/>
    </row>
    <row r="465" spans="16:19">
      <c r="P465" s="316"/>
      <c r="Q465" s="316"/>
      <c r="R465" s="316"/>
      <c r="S465" s="316"/>
    </row>
    <row r="466" spans="16:19">
      <c r="P466" s="316"/>
      <c r="Q466" s="316"/>
      <c r="R466" s="316"/>
      <c r="S466" s="316"/>
    </row>
    <row r="467" spans="16:19">
      <c r="P467" s="316"/>
      <c r="Q467" s="316"/>
      <c r="R467" s="316"/>
      <c r="S467" s="316"/>
    </row>
    <row r="468" spans="16:19">
      <c r="P468" s="316"/>
      <c r="Q468" s="316"/>
      <c r="R468" s="316"/>
      <c r="S468" s="316"/>
    </row>
    <row r="469" spans="16:19">
      <c r="P469" s="316"/>
      <c r="Q469" s="316"/>
      <c r="R469" s="316"/>
      <c r="S469" s="316"/>
    </row>
    <row r="470" spans="16:19">
      <c r="P470" s="316"/>
      <c r="Q470" s="316"/>
      <c r="R470" s="316"/>
      <c r="S470" s="316"/>
    </row>
    <row r="471" spans="16:19">
      <c r="P471" s="316"/>
      <c r="Q471" s="316"/>
      <c r="R471" s="316"/>
      <c r="S471" s="316"/>
    </row>
    <row r="472" spans="16:19">
      <c r="P472" s="316"/>
      <c r="Q472" s="316"/>
      <c r="R472" s="316"/>
      <c r="S472" s="316"/>
    </row>
    <row r="473" spans="16:19">
      <c r="P473" s="316"/>
      <c r="Q473" s="316"/>
      <c r="R473" s="316"/>
      <c r="S473" s="316"/>
    </row>
    <row r="474" spans="16:19">
      <c r="P474" s="316"/>
      <c r="Q474" s="316"/>
      <c r="R474" s="316"/>
      <c r="S474" s="316"/>
    </row>
    <row r="475" spans="16:19">
      <c r="P475" s="316"/>
      <c r="Q475" s="316"/>
      <c r="R475" s="316"/>
      <c r="S475" s="316"/>
    </row>
    <row r="476" spans="16:19">
      <c r="P476" s="316"/>
      <c r="Q476" s="316"/>
      <c r="R476" s="316"/>
      <c r="S476" s="316"/>
    </row>
    <row r="477" spans="16:19">
      <c r="P477" s="316"/>
      <c r="Q477" s="316"/>
      <c r="R477" s="316"/>
      <c r="S477" s="316"/>
    </row>
    <row r="478" spans="16:19">
      <c r="P478" s="316"/>
      <c r="Q478" s="316"/>
      <c r="R478" s="316"/>
      <c r="S478" s="316"/>
    </row>
    <row r="479" spans="16:19">
      <c r="P479" s="316"/>
      <c r="Q479" s="316"/>
      <c r="R479" s="316"/>
      <c r="S479" s="316"/>
    </row>
    <row r="480" spans="16:19">
      <c r="P480" s="316"/>
      <c r="Q480" s="316"/>
      <c r="R480" s="316"/>
      <c r="S480" s="316"/>
    </row>
    <row r="481" spans="16:19">
      <c r="P481" s="316"/>
      <c r="Q481" s="316"/>
      <c r="R481" s="316"/>
      <c r="S481" s="316"/>
    </row>
    <row r="482" spans="16:19">
      <c r="P482" s="316"/>
      <c r="Q482" s="316"/>
      <c r="R482" s="316"/>
      <c r="S482" s="316"/>
    </row>
    <row r="483" spans="16:19">
      <c r="P483" s="316"/>
      <c r="Q483" s="316"/>
      <c r="R483" s="316"/>
      <c r="S483" s="316"/>
    </row>
    <row r="484" spans="16:19">
      <c r="P484" s="316"/>
      <c r="Q484" s="316"/>
      <c r="R484" s="316"/>
      <c r="S484" s="316"/>
    </row>
    <row r="485" spans="16:19">
      <c r="P485" s="316"/>
      <c r="Q485" s="316"/>
      <c r="R485" s="316"/>
      <c r="S485" s="316"/>
    </row>
    <row r="486" spans="16:19">
      <c r="P486" s="316"/>
      <c r="Q486" s="316"/>
      <c r="R486" s="316"/>
      <c r="S486" s="316"/>
    </row>
    <row r="487" spans="16:19">
      <c r="P487" s="316"/>
      <c r="Q487" s="316"/>
      <c r="R487" s="316"/>
      <c r="S487" s="316"/>
    </row>
    <row r="488" spans="16:19">
      <c r="P488" s="316"/>
      <c r="Q488" s="316"/>
      <c r="R488" s="316"/>
      <c r="S488" s="316"/>
    </row>
    <row r="489" spans="16:19">
      <c r="P489" s="316"/>
      <c r="Q489" s="316"/>
      <c r="R489" s="316"/>
      <c r="S489" s="316"/>
    </row>
    <row r="490" spans="16:19">
      <c r="P490" s="316"/>
      <c r="Q490" s="316"/>
      <c r="R490" s="316"/>
      <c r="S490" s="316"/>
    </row>
    <row r="491" spans="16:19">
      <c r="P491" s="316"/>
      <c r="Q491" s="316"/>
      <c r="R491" s="316"/>
      <c r="S491" s="316"/>
    </row>
    <row r="492" spans="16:19">
      <c r="P492" s="316"/>
      <c r="Q492" s="316"/>
      <c r="R492" s="316"/>
      <c r="S492" s="316"/>
    </row>
    <row r="493" spans="16:19">
      <c r="P493" s="316"/>
      <c r="Q493" s="316"/>
      <c r="R493" s="316"/>
      <c r="S493" s="316"/>
    </row>
    <row r="494" spans="16:19">
      <c r="P494" s="316"/>
      <c r="Q494" s="316"/>
      <c r="R494" s="316"/>
      <c r="S494" s="316"/>
    </row>
    <row r="495" spans="16:19">
      <c r="P495" s="316"/>
      <c r="Q495" s="316"/>
      <c r="R495" s="316"/>
      <c r="S495" s="316"/>
    </row>
    <row r="496" spans="16:19">
      <c r="P496" s="316"/>
      <c r="Q496" s="316"/>
      <c r="R496" s="316"/>
      <c r="S496" s="316"/>
    </row>
    <row r="497" spans="16:19">
      <c r="P497" s="316"/>
      <c r="Q497" s="316"/>
      <c r="R497" s="316"/>
      <c r="S497" s="316"/>
    </row>
    <row r="498" spans="16:19">
      <c r="P498" s="316"/>
      <c r="Q498" s="316"/>
      <c r="R498" s="316"/>
      <c r="S498" s="316"/>
    </row>
    <row r="499" spans="16:19">
      <c r="P499" s="316"/>
      <c r="Q499" s="316"/>
      <c r="R499" s="316"/>
      <c r="S499" s="316"/>
    </row>
    <row r="500" spans="16:19">
      <c r="P500" s="316"/>
      <c r="Q500" s="316"/>
      <c r="R500" s="316"/>
      <c r="S500" s="316"/>
    </row>
    <row r="501" spans="16:19">
      <c r="P501" s="316"/>
      <c r="Q501" s="316"/>
      <c r="R501" s="316"/>
      <c r="S501" s="316"/>
    </row>
    <row r="502" spans="16:19">
      <c r="P502" s="316"/>
      <c r="Q502" s="316"/>
      <c r="R502" s="316"/>
      <c r="S502" s="316"/>
    </row>
    <row r="503" spans="16:19">
      <c r="P503" s="316"/>
      <c r="Q503" s="316"/>
      <c r="R503" s="316"/>
      <c r="S503" s="316"/>
    </row>
    <row r="504" spans="16:19">
      <c r="P504" s="316"/>
      <c r="Q504" s="316"/>
      <c r="R504" s="316"/>
      <c r="S504" s="316"/>
    </row>
    <row r="505" spans="16:19">
      <c r="P505" s="316"/>
      <c r="Q505" s="316"/>
      <c r="R505" s="316"/>
      <c r="S505" s="316"/>
    </row>
    <row r="506" spans="16:19">
      <c r="P506" s="316"/>
      <c r="Q506" s="316"/>
      <c r="R506" s="316"/>
      <c r="S506" s="316"/>
    </row>
    <row r="507" spans="16:19">
      <c r="P507" s="316"/>
      <c r="Q507" s="316"/>
      <c r="R507" s="316"/>
      <c r="S507" s="316"/>
    </row>
    <row r="508" spans="16:19">
      <c r="P508" s="316"/>
      <c r="Q508" s="316"/>
      <c r="R508" s="316"/>
      <c r="S508" s="316"/>
    </row>
    <row r="509" spans="16:19">
      <c r="P509" s="316"/>
      <c r="Q509" s="316"/>
      <c r="R509" s="316"/>
      <c r="S509" s="316"/>
    </row>
    <row r="510" spans="16:19">
      <c r="P510" s="316"/>
      <c r="Q510" s="316"/>
      <c r="R510" s="316"/>
      <c r="S510" s="316"/>
    </row>
    <row r="511" spans="16:19">
      <c r="P511" s="316"/>
      <c r="Q511" s="316"/>
      <c r="R511" s="316"/>
      <c r="S511" s="316"/>
    </row>
    <row r="512" spans="16:19">
      <c r="P512" s="316"/>
      <c r="Q512" s="316"/>
      <c r="R512" s="316"/>
      <c r="S512" s="316"/>
    </row>
    <row r="513" spans="16:19">
      <c r="P513" s="316"/>
      <c r="Q513" s="316"/>
      <c r="R513" s="316"/>
      <c r="S513" s="316"/>
    </row>
    <row r="514" spans="16:19">
      <c r="P514" s="316"/>
      <c r="Q514" s="316"/>
      <c r="R514" s="316"/>
      <c r="S514" s="316"/>
    </row>
    <row r="515" spans="16:19">
      <c r="P515" s="316"/>
      <c r="Q515" s="316"/>
      <c r="R515" s="316"/>
      <c r="S515" s="316"/>
    </row>
    <row r="516" spans="16:19">
      <c r="P516" s="316"/>
      <c r="Q516" s="316"/>
      <c r="R516" s="316"/>
      <c r="S516" s="316"/>
    </row>
    <row r="517" spans="16:19">
      <c r="P517" s="316"/>
      <c r="Q517" s="316"/>
      <c r="R517" s="316"/>
      <c r="S517" s="316"/>
    </row>
    <row r="518" spans="16:19">
      <c r="P518" s="316"/>
      <c r="Q518" s="316"/>
      <c r="R518" s="316"/>
      <c r="S518" s="316"/>
    </row>
    <row r="519" spans="16:19">
      <c r="P519" s="316"/>
      <c r="Q519" s="316"/>
      <c r="R519" s="316"/>
      <c r="S519" s="316"/>
    </row>
    <row r="520" spans="16:19">
      <c r="P520" s="316"/>
      <c r="Q520" s="316"/>
      <c r="R520" s="316"/>
      <c r="S520" s="316"/>
    </row>
    <row r="521" spans="16:19">
      <c r="P521" s="316"/>
      <c r="Q521" s="316"/>
      <c r="R521" s="316"/>
      <c r="S521" s="316"/>
    </row>
    <row r="522" spans="16:19">
      <c r="P522" s="316"/>
      <c r="Q522" s="316"/>
      <c r="R522" s="316"/>
      <c r="S522" s="316"/>
    </row>
    <row r="523" spans="16:19">
      <c r="P523" s="316"/>
      <c r="Q523" s="316"/>
      <c r="R523" s="316"/>
      <c r="S523" s="316"/>
    </row>
    <row r="524" spans="16:19">
      <c r="P524" s="316"/>
      <c r="Q524" s="316"/>
      <c r="R524" s="316"/>
      <c r="S524" s="316"/>
    </row>
    <row r="525" spans="16:19">
      <c r="P525" s="316"/>
      <c r="Q525" s="316"/>
      <c r="R525" s="316"/>
      <c r="S525" s="316"/>
    </row>
    <row r="526" spans="16:19">
      <c r="P526" s="316"/>
      <c r="Q526" s="316"/>
      <c r="R526" s="316"/>
      <c r="S526" s="316"/>
    </row>
    <row r="527" spans="16:19">
      <c r="P527" s="316"/>
      <c r="Q527" s="316"/>
      <c r="R527" s="316"/>
      <c r="S527" s="316"/>
    </row>
    <row r="528" spans="16:19">
      <c r="P528" s="316"/>
      <c r="Q528" s="316"/>
      <c r="R528" s="316"/>
      <c r="S528" s="316"/>
    </row>
    <row r="529" spans="16:19">
      <c r="P529" s="316"/>
      <c r="Q529" s="316"/>
      <c r="R529" s="316"/>
      <c r="S529" s="316"/>
    </row>
    <row r="530" spans="16:19">
      <c r="P530" s="316"/>
      <c r="Q530" s="316"/>
      <c r="R530" s="316"/>
      <c r="S530" s="316"/>
    </row>
    <row r="531" spans="16:19">
      <c r="P531" s="316"/>
      <c r="Q531" s="316"/>
      <c r="R531" s="316"/>
      <c r="S531" s="316"/>
    </row>
    <row r="532" spans="16:19">
      <c r="P532" s="316"/>
      <c r="Q532" s="316"/>
      <c r="R532" s="316"/>
      <c r="S532" s="316"/>
    </row>
    <row r="533" spans="16:19">
      <c r="P533" s="316"/>
      <c r="Q533" s="316"/>
      <c r="R533" s="316"/>
      <c r="S533" s="316"/>
    </row>
    <row r="534" spans="16:19">
      <c r="P534" s="316"/>
      <c r="Q534" s="316"/>
      <c r="R534" s="316"/>
      <c r="S534" s="316"/>
    </row>
    <row r="535" spans="16:19">
      <c r="P535" s="316"/>
      <c r="Q535" s="316"/>
      <c r="R535" s="316"/>
      <c r="S535" s="316"/>
    </row>
    <row r="536" spans="16:19">
      <c r="P536" s="316"/>
      <c r="Q536" s="316"/>
      <c r="R536" s="316"/>
      <c r="S536" s="316"/>
    </row>
    <row r="537" spans="16:19">
      <c r="P537" s="316"/>
      <c r="Q537" s="316"/>
      <c r="R537" s="316"/>
      <c r="S537" s="316"/>
    </row>
    <row r="538" spans="16:19">
      <c r="P538" s="316"/>
      <c r="Q538" s="316"/>
      <c r="R538" s="316"/>
      <c r="S538" s="316"/>
    </row>
    <row r="539" spans="16:19">
      <c r="P539" s="316"/>
      <c r="Q539" s="316"/>
      <c r="R539" s="316"/>
      <c r="S539" s="316"/>
    </row>
    <row r="540" spans="16:19">
      <c r="P540" s="316"/>
      <c r="Q540" s="316"/>
      <c r="R540" s="316"/>
      <c r="S540" s="316"/>
    </row>
    <row r="541" spans="16:19">
      <c r="P541" s="316"/>
      <c r="Q541" s="316"/>
      <c r="R541" s="316"/>
      <c r="S541" s="316"/>
    </row>
    <row r="542" spans="16:19">
      <c r="P542" s="316"/>
      <c r="Q542" s="316"/>
      <c r="R542" s="316"/>
      <c r="S542" s="316"/>
    </row>
    <row r="543" spans="16:19">
      <c r="P543" s="316"/>
      <c r="Q543" s="316"/>
      <c r="R543" s="316"/>
      <c r="S543" s="316"/>
    </row>
    <row r="544" spans="16:19">
      <c r="P544" s="316"/>
      <c r="Q544" s="316"/>
      <c r="R544" s="316"/>
      <c r="S544" s="316"/>
    </row>
    <row r="545" spans="16:19">
      <c r="P545" s="316"/>
      <c r="Q545" s="316"/>
      <c r="R545" s="316"/>
      <c r="S545" s="316"/>
    </row>
    <row r="546" spans="16:19">
      <c r="P546" s="316"/>
      <c r="Q546" s="316"/>
      <c r="R546" s="316"/>
      <c r="S546" s="316"/>
    </row>
    <row r="547" spans="16:19">
      <c r="P547" s="316"/>
      <c r="Q547" s="316"/>
      <c r="R547" s="316"/>
      <c r="S547" s="316"/>
    </row>
    <row r="548" spans="16:19">
      <c r="P548" s="316"/>
      <c r="Q548" s="316"/>
      <c r="R548" s="316"/>
      <c r="S548" s="316"/>
    </row>
    <row r="549" spans="16:19">
      <c r="P549" s="316"/>
      <c r="Q549" s="316"/>
      <c r="R549" s="316"/>
      <c r="S549" s="316"/>
    </row>
    <row r="550" spans="16:19">
      <c r="P550" s="316"/>
      <c r="Q550" s="316"/>
      <c r="R550" s="316"/>
      <c r="S550" s="316"/>
    </row>
    <row r="551" spans="16:19">
      <c r="P551" s="316"/>
      <c r="Q551" s="316"/>
      <c r="R551" s="316"/>
      <c r="S551" s="316"/>
    </row>
    <row r="552" spans="16:19">
      <c r="P552" s="316"/>
      <c r="Q552" s="316"/>
      <c r="R552" s="316"/>
      <c r="S552" s="316"/>
    </row>
    <row r="553" spans="16:19">
      <c r="P553" s="316"/>
      <c r="Q553" s="316"/>
      <c r="R553" s="316"/>
      <c r="S553" s="316"/>
    </row>
    <row r="554" spans="16:19">
      <c r="P554" s="316"/>
      <c r="Q554" s="316"/>
      <c r="R554" s="316"/>
      <c r="S554" s="316"/>
    </row>
    <row r="555" spans="16:19">
      <c r="P555" s="316"/>
      <c r="Q555" s="316"/>
      <c r="R555" s="316"/>
      <c r="S555" s="316"/>
    </row>
    <row r="556" spans="16:19">
      <c r="P556" s="316"/>
      <c r="Q556" s="316"/>
      <c r="R556" s="316"/>
      <c r="S556" s="316"/>
    </row>
    <row r="557" spans="16:19">
      <c r="P557" s="316"/>
      <c r="Q557" s="316"/>
      <c r="R557" s="316"/>
      <c r="S557" s="316"/>
    </row>
    <row r="558" spans="16:19">
      <c r="P558" s="316"/>
      <c r="Q558" s="316"/>
      <c r="R558" s="316"/>
      <c r="S558" s="316"/>
    </row>
    <row r="559" spans="16:19">
      <c r="P559" s="316"/>
      <c r="Q559" s="316"/>
      <c r="R559" s="316"/>
      <c r="S559" s="316"/>
    </row>
    <row r="560" spans="16:19">
      <c r="P560" s="316"/>
      <c r="Q560" s="316"/>
      <c r="R560" s="316"/>
      <c r="S560" s="316"/>
    </row>
    <row r="561" spans="16:19">
      <c r="P561" s="316"/>
      <c r="Q561" s="316"/>
      <c r="R561" s="316"/>
      <c r="S561" s="316"/>
    </row>
    <row r="562" spans="16:19">
      <c r="P562" s="316"/>
      <c r="Q562" s="316"/>
      <c r="R562" s="316"/>
      <c r="S562" s="316"/>
    </row>
    <row r="563" spans="16:19">
      <c r="P563" s="316"/>
      <c r="Q563" s="316"/>
      <c r="R563" s="316"/>
      <c r="S563" s="316"/>
    </row>
    <row r="564" spans="16:19">
      <c r="P564" s="316"/>
      <c r="Q564" s="316"/>
      <c r="R564" s="316"/>
      <c r="S564" s="316"/>
    </row>
    <row r="565" spans="16:19">
      <c r="P565" s="316"/>
      <c r="Q565" s="316"/>
      <c r="R565" s="316"/>
      <c r="S565" s="316"/>
    </row>
    <row r="566" spans="16:19">
      <c r="P566" s="316"/>
      <c r="Q566" s="316"/>
      <c r="R566" s="316"/>
      <c r="S566" s="316"/>
    </row>
    <row r="567" spans="16:19">
      <c r="P567" s="316"/>
      <c r="Q567" s="316"/>
      <c r="R567" s="316"/>
      <c r="S567" s="316"/>
    </row>
    <row r="568" spans="16:19">
      <c r="P568" s="316"/>
      <c r="Q568" s="316"/>
      <c r="R568" s="316"/>
      <c r="S568" s="316"/>
    </row>
    <row r="569" spans="16:19">
      <c r="P569" s="316"/>
      <c r="Q569" s="316"/>
      <c r="R569" s="316"/>
      <c r="S569" s="316"/>
    </row>
    <row r="570" spans="16:19">
      <c r="P570" s="316"/>
      <c r="Q570" s="316"/>
      <c r="R570" s="316"/>
      <c r="S570" s="316"/>
    </row>
    <row r="571" spans="16:19">
      <c r="P571" s="316"/>
      <c r="Q571" s="316"/>
      <c r="R571" s="316"/>
      <c r="S571" s="316"/>
    </row>
    <row r="572" spans="16:19">
      <c r="P572" s="316"/>
      <c r="Q572" s="316"/>
      <c r="R572" s="316"/>
      <c r="S572" s="316"/>
    </row>
    <row r="573" spans="16:19">
      <c r="P573" s="316"/>
      <c r="Q573" s="316"/>
      <c r="R573" s="316"/>
      <c r="S573" s="316"/>
    </row>
    <row r="574" spans="16:19">
      <c r="P574" s="316"/>
      <c r="Q574" s="316"/>
      <c r="R574" s="316"/>
      <c r="S574" s="316"/>
    </row>
    <row r="575" spans="16:19">
      <c r="P575" s="316"/>
      <c r="Q575" s="316"/>
      <c r="R575" s="316"/>
      <c r="S575" s="316"/>
    </row>
    <row r="576" spans="16:19">
      <c r="P576" s="316"/>
      <c r="Q576" s="316"/>
      <c r="R576" s="316"/>
      <c r="S576" s="316"/>
    </row>
    <row r="577" spans="16:19">
      <c r="P577" s="316"/>
      <c r="Q577" s="316"/>
      <c r="R577" s="316"/>
      <c r="S577" s="316"/>
    </row>
    <row r="578" spans="16:19">
      <c r="P578" s="316"/>
      <c r="Q578" s="316"/>
      <c r="R578" s="316"/>
      <c r="S578" s="316"/>
    </row>
    <row r="579" spans="16:19">
      <c r="P579" s="316"/>
      <c r="Q579" s="316"/>
      <c r="R579" s="316"/>
      <c r="S579" s="316"/>
    </row>
    <row r="580" spans="16:19">
      <c r="P580" s="316"/>
      <c r="Q580" s="316"/>
      <c r="R580" s="316"/>
      <c r="S580" s="316"/>
    </row>
    <row r="581" spans="16:19">
      <c r="P581" s="316"/>
      <c r="Q581" s="316"/>
      <c r="R581" s="316"/>
      <c r="S581" s="316"/>
    </row>
    <row r="582" spans="16:19">
      <c r="P582" s="316"/>
      <c r="Q582" s="316"/>
      <c r="R582" s="316"/>
      <c r="S582" s="316"/>
    </row>
    <row r="583" spans="16:19">
      <c r="P583" s="316"/>
      <c r="Q583" s="316"/>
      <c r="R583" s="316"/>
      <c r="S583" s="316"/>
    </row>
    <row r="584" spans="16:19">
      <c r="P584" s="316"/>
      <c r="Q584" s="316"/>
      <c r="R584" s="316"/>
      <c r="S584" s="316"/>
    </row>
    <row r="585" spans="16:19">
      <c r="P585" s="316"/>
      <c r="Q585" s="316"/>
      <c r="R585" s="316"/>
      <c r="S585" s="316"/>
    </row>
    <row r="586" spans="16:19">
      <c r="P586" s="316"/>
      <c r="Q586" s="316"/>
      <c r="R586" s="316"/>
      <c r="S586" s="316"/>
    </row>
    <row r="587" spans="16:19">
      <c r="P587" s="316"/>
      <c r="Q587" s="316"/>
      <c r="R587" s="316"/>
      <c r="S587" s="316"/>
    </row>
    <row r="588" spans="16:19">
      <c r="P588" s="316"/>
      <c r="Q588" s="316"/>
      <c r="R588" s="316"/>
      <c r="S588" s="316"/>
    </row>
    <row r="589" spans="16:19">
      <c r="P589" s="316"/>
      <c r="Q589" s="316"/>
      <c r="R589" s="316"/>
      <c r="S589" s="316"/>
    </row>
    <row r="590" spans="16:19">
      <c r="P590" s="316"/>
      <c r="Q590" s="316"/>
      <c r="R590" s="316"/>
      <c r="S590" s="316"/>
    </row>
    <row r="591" spans="16:19">
      <c r="P591" s="316"/>
      <c r="Q591" s="316"/>
      <c r="R591" s="316"/>
      <c r="S591" s="316"/>
    </row>
    <row r="592" spans="16:19">
      <c r="P592" s="316"/>
      <c r="Q592" s="316"/>
      <c r="R592" s="316"/>
      <c r="S592" s="316"/>
    </row>
    <row r="593" spans="16:19">
      <c r="P593" s="316"/>
      <c r="Q593" s="316"/>
      <c r="R593" s="316"/>
      <c r="S593" s="316"/>
    </row>
    <row r="594" spans="16:19">
      <c r="P594" s="316"/>
      <c r="Q594" s="316"/>
      <c r="R594" s="316"/>
      <c r="S594" s="316"/>
    </row>
    <row r="595" spans="16:19">
      <c r="P595" s="316"/>
      <c r="Q595" s="316"/>
      <c r="R595" s="316"/>
      <c r="S595" s="316"/>
    </row>
    <row r="596" spans="16:19">
      <c r="P596" s="316"/>
      <c r="Q596" s="316"/>
      <c r="R596" s="316"/>
      <c r="S596" s="316"/>
    </row>
    <row r="597" spans="16:19">
      <c r="P597" s="316"/>
      <c r="Q597" s="316"/>
      <c r="R597" s="316"/>
      <c r="S597" s="316"/>
    </row>
    <row r="598" spans="16:19">
      <c r="P598" s="316"/>
      <c r="Q598" s="316"/>
      <c r="R598" s="316"/>
      <c r="S598" s="316"/>
    </row>
    <row r="599" spans="16:19">
      <c r="P599" s="316"/>
      <c r="Q599" s="316"/>
      <c r="R599" s="316"/>
      <c r="S599" s="316"/>
    </row>
    <row r="600" spans="16:19">
      <c r="P600" s="316"/>
      <c r="Q600" s="316"/>
      <c r="R600" s="316"/>
      <c r="S600" s="316"/>
    </row>
    <row r="601" spans="16:19">
      <c r="P601" s="316"/>
      <c r="Q601" s="316"/>
      <c r="R601" s="316"/>
      <c r="S601" s="316"/>
    </row>
    <row r="602" spans="16:19">
      <c r="P602" s="316"/>
      <c r="Q602" s="316"/>
      <c r="R602" s="316"/>
      <c r="S602" s="316"/>
    </row>
    <row r="603" spans="16:19">
      <c r="P603" s="316"/>
      <c r="Q603" s="316"/>
      <c r="R603" s="316"/>
      <c r="S603" s="316"/>
    </row>
    <row r="604" spans="16:19">
      <c r="P604" s="316"/>
      <c r="Q604" s="316"/>
      <c r="R604" s="316"/>
      <c r="S604" s="316"/>
    </row>
    <row r="605" spans="16:19">
      <c r="P605" s="316"/>
      <c r="Q605" s="316"/>
      <c r="R605" s="316"/>
      <c r="S605" s="316"/>
    </row>
    <row r="606" spans="16:19">
      <c r="P606" s="316"/>
      <c r="Q606" s="316"/>
      <c r="R606" s="316"/>
      <c r="S606" s="316"/>
    </row>
    <row r="607" spans="16:19">
      <c r="P607" s="316"/>
      <c r="Q607" s="316"/>
      <c r="R607" s="316"/>
      <c r="S607" s="316"/>
    </row>
    <row r="608" spans="16:19">
      <c r="P608" s="316"/>
      <c r="Q608" s="316"/>
      <c r="R608" s="316"/>
      <c r="S608" s="316"/>
    </row>
    <row r="609" spans="16:19">
      <c r="P609" s="316"/>
      <c r="Q609" s="316"/>
      <c r="R609" s="316"/>
      <c r="S609" s="316"/>
    </row>
    <row r="610" spans="16:19">
      <c r="P610" s="316"/>
      <c r="Q610" s="316"/>
      <c r="R610" s="316"/>
      <c r="S610" s="316"/>
    </row>
    <row r="611" spans="16:19">
      <c r="P611" s="316"/>
      <c r="Q611" s="316"/>
      <c r="R611" s="316"/>
      <c r="S611" s="316"/>
    </row>
    <row r="612" spans="16:19">
      <c r="P612" s="316"/>
      <c r="Q612" s="316"/>
      <c r="R612" s="316"/>
      <c r="S612" s="316"/>
    </row>
    <row r="613" spans="16:19">
      <c r="P613" s="316"/>
      <c r="Q613" s="316"/>
      <c r="R613" s="316"/>
      <c r="S613" s="316"/>
    </row>
    <row r="614" spans="16:19">
      <c r="P614" s="316"/>
      <c r="Q614" s="316"/>
      <c r="R614" s="316"/>
      <c r="S614" s="316"/>
    </row>
    <row r="615" spans="16:19">
      <c r="P615" s="316"/>
      <c r="Q615" s="316"/>
      <c r="R615" s="316"/>
      <c r="S615" s="316"/>
    </row>
    <row r="616" spans="16:19">
      <c r="P616" s="316"/>
      <c r="Q616" s="316"/>
      <c r="R616" s="316"/>
      <c r="S616" s="316"/>
    </row>
    <row r="617" spans="16:19">
      <c r="P617" s="316"/>
      <c r="Q617" s="316"/>
      <c r="R617" s="316"/>
      <c r="S617" s="316"/>
    </row>
    <row r="618" spans="16:19">
      <c r="P618" s="316"/>
      <c r="Q618" s="316"/>
      <c r="R618" s="316"/>
      <c r="S618" s="316"/>
    </row>
    <row r="619" spans="16:19">
      <c r="P619" s="316"/>
      <c r="Q619" s="316"/>
      <c r="R619" s="316"/>
      <c r="S619" s="316"/>
    </row>
    <row r="620" spans="16:19">
      <c r="P620" s="316"/>
      <c r="Q620" s="316"/>
      <c r="R620" s="316"/>
      <c r="S620" s="316"/>
    </row>
    <row r="621" spans="16:19">
      <c r="P621" s="316"/>
      <c r="Q621" s="316"/>
      <c r="R621" s="316"/>
      <c r="S621" s="316"/>
    </row>
    <row r="622" spans="16:19">
      <c r="P622" s="316"/>
      <c r="Q622" s="316"/>
      <c r="R622" s="316"/>
      <c r="S622" s="316"/>
    </row>
    <row r="623" spans="16:19">
      <c r="P623" s="316"/>
      <c r="Q623" s="316"/>
      <c r="R623" s="316"/>
      <c r="S623" s="316"/>
    </row>
    <row r="624" spans="16:19">
      <c r="P624" s="316"/>
      <c r="Q624" s="316"/>
      <c r="R624" s="316"/>
      <c r="S624" s="316"/>
    </row>
    <row r="625" spans="16:19">
      <c r="P625" s="316"/>
      <c r="Q625" s="316"/>
      <c r="R625" s="316"/>
      <c r="S625" s="316"/>
    </row>
    <row r="626" spans="16:19">
      <c r="P626" s="316"/>
      <c r="Q626" s="316"/>
      <c r="R626" s="316"/>
      <c r="S626" s="316"/>
    </row>
    <row r="627" spans="16:19">
      <c r="P627" s="316"/>
      <c r="Q627" s="316"/>
      <c r="R627" s="316"/>
      <c r="S627" s="316"/>
    </row>
    <row r="628" spans="16:19">
      <c r="P628" s="316"/>
      <c r="Q628" s="316"/>
      <c r="R628" s="316"/>
      <c r="S628" s="316"/>
    </row>
    <row r="629" spans="16:19">
      <c r="P629" s="316"/>
      <c r="Q629" s="316"/>
      <c r="R629" s="316"/>
      <c r="S629" s="316"/>
    </row>
    <row r="630" spans="16:19">
      <c r="P630" s="316"/>
      <c r="Q630" s="316"/>
      <c r="R630" s="316"/>
      <c r="S630" s="316"/>
    </row>
    <row r="631" spans="16:19">
      <c r="P631" s="316"/>
      <c r="Q631" s="316"/>
      <c r="R631" s="316"/>
      <c r="S631" s="316"/>
    </row>
    <row r="632" spans="16:19">
      <c r="P632" s="316"/>
      <c r="Q632" s="316"/>
      <c r="R632" s="316"/>
      <c r="S632" s="316"/>
    </row>
    <row r="633" spans="16:19">
      <c r="P633" s="316"/>
      <c r="Q633" s="316"/>
      <c r="R633" s="316"/>
      <c r="S633" s="316"/>
    </row>
    <row r="634" spans="16:19">
      <c r="P634" s="316"/>
      <c r="Q634" s="316"/>
      <c r="R634" s="316"/>
      <c r="S634" s="316"/>
    </row>
    <row r="635" spans="16:19">
      <c r="P635" s="316"/>
      <c r="Q635" s="316"/>
      <c r="R635" s="316"/>
      <c r="S635" s="316"/>
    </row>
    <row r="636" spans="16:19">
      <c r="P636" s="316"/>
      <c r="Q636" s="316"/>
      <c r="R636" s="316"/>
      <c r="S636" s="316"/>
    </row>
    <row r="637" spans="16:19">
      <c r="P637" s="316"/>
      <c r="Q637" s="316"/>
      <c r="R637" s="316"/>
      <c r="S637" s="316"/>
    </row>
    <row r="638" spans="16:19">
      <c r="P638" s="316"/>
      <c r="Q638" s="316"/>
      <c r="R638" s="316"/>
      <c r="S638" s="316"/>
    </row>
    <row r="639" spans="16:19">
      <c r="P639" s="316"/>
      <c r="Q639" s="316"/>
      <c r="R639" s="316"/>
      <c r="S639" s="316"/>
    </row>
    <row r="640" spans="16:19">
      <c r="P640" s="316"/>
      <c r="Q640" s="316"/>
      <c r="R640" s="316"/>
      <c r="S640" s="316"/>
    </row>
    <row r="641" spans="16:19">
      <c r="P641" s="316"/>
      <c r="Q641" s="316"/>
      <c r="R641" s="316"/>
      <c r="S641" s="316"/>
    </row>
    <row r="642" spans="16:19">
      <c r="P642" s="316"/>
      <c r="Q642" s="316"/>
      <c r="R642" s="316"/>
      <c r="S642" s="316"/>
    </row>
    <row r="643" spans="16:19">
      <c r="P643" s="316"/>
      <c r="Q643" s="316"/>
      <c r="R643" s="316"/>
      <c r="S643" s="316"/>
    </row>
    <row r="644" spans="16:19">
      <c r="P644" s="316"/>
      <c r="Q644" s="316"/>
      <c r="R644" s="316"/>
      <c r="S644" s="316"/>
    </row>
    <row r="645" spans="16:19">
      <c r="P645" s="316"/>
      <c r="Q645" s="316"/>
      <c r="R645" s="316"/>
      <c r="S645" s="316"/>
    </row>
    <row r="646" spans="16:19">
      <c r="P646" s="316"/>
      <c r="Q646" s="316"/>
      <c r="R646" s="316"/>
      <c r="S646" s="316"/>
    </row>
    <row r="647" spans="16:19">
      <c r="P647" s="316"/>
      <c r="Q647" s="316"/>
      <c r="R647" s="316"/>
      <c r="S647" s="316"/>
    </row>
    <row r="648" spans="16:19">
      <c r="P648" s="316"/>
      <c r="Q648" s="316"/>
      <c r="R648" s="316"/>
      <c r="S648" s="316"/>
    </row>
    <row r="649" spans="16:19">
      <c r="P649" s="316"/>
      <c r="Q649" s="316"/>
      <c r="R649" s="316"/>
      <c r="S649" s="316"/>
    </row>
    <row r="650" spans="16:19">
      <c r="P650" s="316"/>
      <c r="Q650" s="316"/>
      <c r="R650" s="316"/>
      <c r="S650" s="316"/>
    </row>
    <row r="651" spans="16:19">
      <c r="P651" s="316"/>
      <c r="Q651" s="316"/>
      <c r="R651" s="316"/>
      <c r="S651" s="316"/>
    </row>
    <row r="652" spans="16:19">
      <c r="P652" s="316"/>
      <c r="Q652" s="316"/>
      <c r="R652" s="316"/>
      <c r="S652" s="316"/>
    </row>
    <row r="653" spans="16:19">
      <c r="P653" s="316"/>
      <c r="Q653" s="316"/>
      <c r="R653" s="316"/>
      <c r="S653" s="316"/>
    </row>
    <row r="654" spans="16:19">
      <c r="P654" s="316"/>
      <c r="Q654" s="316"/>
      <c r="R654" s="316"/>
      <c r="S654" s="316"/>
    </row>
    <row r="655" spans="16:19">
      <c r="P655" s="316"/>
      <c r="Q655" s="316"/>
      <c r="R655" s="316"/>
      <c r="S655" s="316"/>
    </row>
    <row r="656" spans="16:19">
      <c r="P656" s="316"/>
      <c r="Q656" s="316"/>
      <c r="R656" s="316"/>
      <c r="S656" s="316"/>
    </row>
    <row r="657" spans="16:19">
      <c r="P657" s="316"/>
      <c r="Q657" s="316"/>
      <c r="R657" s="316"/>
      <c r="S657" s="316"/>
    </row>
    <row r="658" spans="16:19">
      <c r="P658" s="316"/>
      <c r="Q658" s="316"/>
      <c r="R658" s="316"/>
      <c r="S658" s="316"/>
    </row>
    <row r="659" spans="16:19">
      <c r="P659" s="316"/>
      <c r="Q659" s="316"/>
      <c r="R659" s="316"/>
      <c r="S659" s="316"/>
    </row>
    <row r="660" spans="16:19">
      <c r="P660" s="316"/>
      <c r="Q660" s="316"/>
      <c r="R660" s="316"/>
      <c r="S660" s="316"/>
    </row>
    <row r="661" spans="16:19">
      <c r="P661" s="316"/>
      <c r="Q661" s="316"/>
      <c r="R661" s="316"/>
      <c r="S661" s="316"/>
    </row>
    <row r="662" spans="16:19">
      <c r="P662" s="316"/>
      <c r="Q662" s="316"/>
      <c r="R662" s="316"/>
      <c r="S662" s="316"/>
    </row>
    <row r="663" spans="16:19">
      <c r="P663" s="316"/>
      <c r="Q663" s="316"/>
      <c r="R663" s="316"/>
      <c r="S663" s="316"/>
    </row>
    <row r="664" spans="16:19">
      <c r="P664" s="316"/>
      <c r="Q664" s="316"/>
      <c r="R664" s="316"/>
      <c r="S664" s="316"/>
    </row>
    <row r="665" spans="16:19">
      <c r="P665" s="316"/>
      <c r="Q665" s="316"/>
      <c r="R665" s="316"/>
      <c r="S665" s="316"/>
    </row>
    <row r="666" spans="16:19">
      <c r="P666" s="316"/>
      <c r="Q666" s="316"/>
      <c r="R666" s="316"/>
      <c r="S666" s="316"/>
    </row>
    <row r="667" spans="16:19">
      <c r="P667" s="316"/>
      <c r="Q667" s="316"/>
      <c r="R667" s="316"/>
      <c r="S667" s="316"/>
    </row>
    <row r="668" spans="16:19">
      <c r="P668" s="316"/>
      <c r="Q668" s="316"/>
      <c r="R668" s="316"/>
      <c r="S668" s="316"/>
    </row>
    <row r="669" spans="16:19">
      <c r="P669" s="316"/>
      <c r="Q669" s="316"/>
      <c r="R669" s="316"/>
      <c r="S669" s="316"/>
    </row>
    <row r="670" spans="16:19">
      <c r="P670" s="316"/>
      <c r="Q670" s="316"/>
      <c r="R670" s="316"/>
      <c r="S670" s="316"/>
    </row>
    <row r="671" spans="16:19">
      <c r="P671" s="316"/>
      <c r="Q671" s="316"/>
      <c r="R671" s="316"/>
      <c r="S671" s="316"/>
    </row>
    <row r="672" spans="16:19">
      <c r="P672" s="316"/>
      <c r="Q672" s="316"/>
      <c r="R672" s="316"/>
      <c r="S672" s="316"/>
    </row>
    <row r="673" spans="16:19">
      <c r="P673" s="316"/>
      <c r="Q673" s="316"/>
      <c r="R673" s="316"/>
      <c r="S673" s="316"/>
    </row>
    <row r="674" spans="16:19">
      <c r="P674" s="316"/>
      <c r="Q674" s="316"/>
      <c r="R674" s="316"/>
      <c r="S674" s="316"/>
    </row>
    <row r="675" spans="16:19">
      <c r="P675" s="316"/>
      <c r="Q675" s="316"/>
      <c r="R675" s="316"/>
      <c r="S675" s="316"/>
    </row>
    <row r="676" spans="16:19">
      <c r="P676" s="316"/>
      <c r="Q676" s="316"/>
      <c r="R676" s="316"/>
      <c r="S676" s="316"/>
    </row>
    <row r="677" spans="16:19">
      <c r="P677" s="316"/>
      <c r="Q677" s="316"/>
      <c r="R677" s="316"/>
      <c r="S677" s="316"/>
    </row>
    <row r="678" spans="16:19">
      <c r="P678" s="316"/>
      <c r="Q678" s="316"/>
      <c r="R678" s="316"/>
      <c r="S678" s="316"/>
    </row>
    <row r="679" spans="16:19">
      <c r="P679" s="316"/>
      <c r="Q679" s="316"/>
      <c r="R679" s="316"/>
      <c r="S679" s="316"/>
    </row>
    <row r="680" spans="16:19">
      <c r="P680" s="316"/>
      <c r="Q680" s="316"/>
      <c r="R680" s="316"/>
      <c r="S680" s="316"/>
    </row>
    <row r="681" spans="16:19">
      <c r="P681" s="316"/>
      <c r="Q681" s="316"/>
      <c r="R681" s="316"/>
      <c r="S681" s="316"/>
    </row>
    <row r="682" spans="16:19">
      <c r="P682" s="316"/>
      <c r="Q682" s="316"/>
      <c r="R682" s="316"/>
      <c r="S682" s="316"/>
    </row>
    <row r="683" spans="16:19">
      <c r="P683" s="316"/>
      <c r="Q683" s="316"/>
      <c r="R683" s="316"/>
      <c r="S683" s="316"/>
    </row>
    <row r="684" spans="16:19">
      <c r="P684" s="316"/>
      <c r="Q684" s="316"/>
      <c r="R684" s="316"/>
      <c r="S684" s="316"/>
    </row>
    <row r="685" spans="16:19">
      <c r="P685" s="316"/>
      <c r="Q685" s="316"/>
      <c r="R685" s="316"/>
      <c r="S685" s="316"/>
    </row>
    <row r="686" spans="16:19">
      <c r="P686" s="316"/>
      <c r="Q686" s="316"/>
      <c r="R686" s="316"/>
      <c r="S686" s="316"/>
    </row>
    <row r="687" spans="16:19">
      <c r="P687" s="316"/>
      <c r="Q687" s="316"/>
      <c r="R687" s="316"/>
      <c r="S687" s="316"/>
    </row>
    <row r="688" spans="16:19">
      <c r="P688" s="316"/>
      <c r="Q688" s="316"/>
      <c r="R688" s="316"/>
      <c r="S688" s="316"/>
    </row>
    <row r="689" spans="16:19">
      <c r="P689" s="316"/>
      <c r="Q689" s="316"/>
      <c r="R689" s="316"/>
      <c r="S689" s="316"/>
    </row>
    <row r="690" spans="16:19">
      <c r="P690" s="316"/>
      <c r="Q690" s="316"/>
      <c r="R690" s="316"/>
      <c r="S690" s="316"/>
    </row>
    <row r="691" spans="16:19">
      <c r="P691" s="316"/>
      <c r="Q691" s="316"/>
      <c r="R691" s="316"/>
      <c r="S691" s="316"/>
    </row>
    <row r="692" spans="16:19">
      <c r="P692" s="316"/>
      <c r="Q692" s="316"/>
      <c r="R692" s="316"/>
      <c r="S692" s="316"/>
    </row>
    <row r="693" spans="16:19">
      <c r="P693" s="316"/>
      <c r="Q693" s="316"/>
      <c r="R693" s="316"/>
      <c r="S693" s="316"/>
    </row>
    <row r="694" spans="16:19">
      <c r="P694" s="316"/>
      <c r="Q694" s="316"/>
      <c r="R694" s="316"/>
      <c r="S694" s="316"/>
    </row>
    <row r="695" spans="16:19">
      <c r="P695" s="316"/>
      <c r="Q695" s="316"/>
      <c r="R695" s="316"/>
      <c r="S695" s="316"/>
    </row>
    <row r="696" spans="16:19">
      <c r="P696" s="316"/>
      <c r="Q696" s="316"/>
      <c r="R696" s="316"/>
      <c r="S696" s="316"/>
    </row>
    <row r="697" spans="16:19">
      <c r="P697" s="316"/>
      <c r="Q697" s="316"/>
      <c r="R697" s="316"/>
      <c r="S697" s="316"/>
    </row>
    <row r="698" spans="16:19">
      <c r="P698" s="316"/>
      <c r="Q698" s="316"/>
      <c r="R698" s="316"/>
      <c r="S698" s="316"/>
    </row>
    <row r="699" spans="16:19">
      <c r="P699" s="316"/>
      <c r="Q699" s="316"/>
      <c r="R699" s="316"/>
      <c r="S699" s="316"/>
    </row>
    <row r="700" spans="16:19">
      <c r="P700" s="316"/>
      <c r="Q700" s="316"/>
      <c r="R700" s="316"/>
      <c r="S700" s="316"/>
    </row>
    <row r="701" spans="16:19">
      <c r="P701" s="316"/>
      <c r="Q701" s="316"/>
      <c r="R701" s="316"/>
      <c r="S701" s="316"/>
    </row>
    <row r="702" spans="16:19">
      <c r="P702" s="316"/>
      <c r="Q702" s="316"/>
      <c r="R702" s="316"/>
      <c r="S702" s="316"/>
    </row>
    <row r="703" spans="16:19">
      <c r="P703" s="316"/>
      <c r="Q703" s="316"/>
      <c r="R703" s="316"/>
      <c r="S703" s="316"/>
    </row>
    <row r="704" spans="16:19">
      <c r="P704" s="316"/>
      <c r="Q704" s="316"/>
      <c r="R704" s="316"/>
      <c r="S704" s="316"/>
    </row>
    <row r="705" spans="16:19">
      <c r="P705" s="316"/>
      <c r="Q705" s="316"/>
      <c r="R705" s="316"/>
      <c r="S705" s="316"/>
    </row>
    <row r="706" spans="16:19">
      <c r="P706" s="316"/>
      <c r="Q706" s="316"/>
      <c r="R706" s="316"/>
      <c r="S706" s="316"/>
    </row>
    <row r="707" spans="16:19">
      <c r="P707" s="316"/>
      <c r="Q707" s="316"/>
      <c r="R707" s="316"/>
      <c r="S707" s="316"/>
    </row>
    <row r="708" spans="16:19">
      <c r="P708" s="316"/>
      <c r="Q708" s="316"/>
      <c r="R708" s="316"/>
      <c r="S708" s="316"/>
    </row>
    <row r="709" spans="16:19">
      <c r="P709" s="316"/>
      <c r="Q709" s="316"/>
      <c r="R709" s="316"/>
      <c r="S709" s="316"/>
    </row>
    <row r="710" spans="16:19">
      <c r="P710" s="316"/>
      <c r="Q710" s="316"/>
      <c r="R710" s="316"/>
      <c r="S710" s="316"/>
    </row>
    <row r="711" spans="16:19">
      <c r="P711" s="316"/>
      <c r="Q711" s="316"/>
      <c r="R711" s="316"/>
      <c r="S711" s="316"/>
    </row>
    <row r="712" spans="16:19">
      <c r="P712" s="316"/>
      <c r="Q712" s="316"/>
      <c r="R712" s="316"/>
      <c r="S712" s="316"/>
    </row>
    <row r="713" spans="16:19">
      <c r="P713" s="316"/>
      <c r="Q713" s="316"/>
      <c r="R713" s="316"/>
      <c r="S713" s="316"/>
    </row>
    <row r="714" spans="16:19">
      <c r="P714" s="316"/>
      <c r="Q714" s="316"/>
      <c r="R714" s="316"/>
      <c r="S714" s="316"/>
    </row>
    <row r="715" spans="16:19">
      <c r="P715" s="316"/>
      <c r="Q715" s="316"/>
      <c r="R715" s="316"/>
      <c r="S715" s="316"/>
    </row>
    <row r="716" spans="16:19">
      <c r="P716" s="316"/>
      <c r="Q716" s="316"/>
      <c r="R716" s="316"/>
      <c r="S716" s="316"/>
    </row>
    <row r="717" spans="16:19">
      <c r="P717" s="316"/>
      <c r="Q717" s="316"/>
      <c r="R717" s="316"/>
      <c r="S717" s="316"/>
    </row>
    <row r="718" spans="16:19">
      <c r="P718" s="316"/>
      <c r="Q718" s="316"/>
      <c r="R718" s="316"/>
      <c r="S718" s="316"/>
    </row>
    <row r="719" spans="16:19">
      <c r="P719" s="316"/>
      <c r="Q719" s="316"/>
      <c r="R719" s="316"/>
      <c r="S719" s="316"/>
    </row>
    <row r="720" spans="16:19">
      <c r="P720" s="316"/>
      <c r="Q720" s="316"/>
      <c r="R720" s="316"/>
      <c r="S720" s="316"/>
    </row>
    <row r="721" spans="16:19">
      <c r="P721" s="316"/>
      <c r="Q721" s="316"/>
      <c r="R721" s="316"/>
      <c r="S721" s="316"/>
    </row>
    <row r="722" spans="16:19">
      <c r="P722" s="316"/>
      <c r="Q722" s="316"/>
      <c r="R722" s="316"/>
      <c r="S722" s="316"/>
    </row>
    <row r="723" spans="16:19">
      <c r="P723" s="316"/>
      <c r="Q723" s="316"/>
      <c r="R723" s="316"/>
      <c r="S723" s="316"/>
    </row>
    <row r="724" spans="16:19">
      <c r="P724" s="316"/>
      <c r="Q724" s="316"/>
      <c r="R724" s="316"/>
      <c r="S724" s="316"/>
    </row>
    <row r="725" spans="16:19">
      <c r="P725" s="316"/>
      <c r="Q725" s="316"/>
      <c r="R725" s="316"/>
      <c r="S725" s="316"/>
    </row>
    <row r="726" spans="16:19">
      <c r="P726" s="316"/>
      <c r="Q726" s="316"/>
      <c r="R726" s="316"/>
      <c r="S726" s="316"/>
    </row>
    <row r="727" spans="16:19">
      <c r="P727" s="316"/>
      <c r="Q727" s="316"/>
      <c r="R727" s="316"/>
      <c r="S727" s="316"/>
    </row>
    <row r="728" spans="16:19">
      <c r="P728" s="316"/>
      <c r="Q728" s="316"/>
      <c r="R728" s="316"/>
      <c r="S728" s="316"/>
    </row>
    <row r="729" spans="16:19">
      <c r="P729" s="316"/>
      <c r="Q729" s="316"/>
      <c r="R729" s="316"/>
      <c r="S729" s="316"/>
    </row>
    <row r="730" spans="16:19">
      <c r="P730" s="316"/>
      <c r="Q730" s="316"/>
      <c r="R730" s="316"/>
      <c r="S730" s="316"/>
    </row>
    <row r="731" spans="16:19">
      <c r="P731" s="316"/>
      <c r="Q731" s="316"/>
      <c r="R731" s="316"/>
      <c r="S731" s="316"/>
    </row>
    <row r="732" spans="16:19">
      <c r="P732" s="316"/>
      <c r="Q732" s="316"/>
      <c r="R732" s="316"/>
      <c r="S732" s="316"/>
    </row>
    <row r="733" spans="16:19">
      <c r="P733" s="316"/>
      <c r="Q733" s="316"/>
      <c r="R733" s="316"/>
      <c r="S733" s="316"/>
    </row>
    <row r="734" spans="16:19">
      <c r="P734" s="316"/>
      <c r="Q734" s="316"/>
      <c r="R734" s="316"/>
      <c r="S734" s="316"/>
    </row>
    <row r="735" spans="16:19">
      <c r="P735" s="316"/>
      <c r="Q735" s="316"/>
      <c r="R735" s="316"/>
      <c r="S735" s="316"/>
    </row>
    <row r="736" spans="16:19">
      <c r="P736" s="316"/>
      <c r="Q736" s="316"/>
      <c r="R736" s="316"/>
      <c r="S736" s="316"/>
    </row>
    <row r="737" spans="16:19">
      <c r="P737" s="316"/>
      <c r="Q737" s="316"/>
      <c r="R737" s="316"/>
      <c r="S737" s="316"/>
    </row>
    <row r="738" spans="16:19">
      <c r="P738" s="316"/>
      <c r="Q738" s="316"/>
      <c r="R738" s="316"/>
      <c r="S738" s="316"/>
    </row>
    <row r="739" spans="16:19">
      <c r="P739" s="316"/>
      <c r="Q739" s="316"/>
      <c r="R739" s="316"/>
      <c r="S739" s="316"/>
    </row>
    <row r="740" spans="16:19">
      <c r="P740" s="316"/>
      <c r="Q740" s="316"/>
      <c r="R740" s="316"/>
      <c r="S740" s="316"/>
    </row>
    <row r="741" spans="16:19">
      <c r="P741" s="316"/>
      <c r="Q741" s="316"/>
      <c r="R741" s="316"/>
      <c r="S741" s="316"/>
    </row>
    <row r="742" spans="16:19">
      <c r="P742" s="316"/>
      <c r="Q742" s="316"/>
      <c r="R742" s="316"/>
      <c r="S742" s="316"/>
    </row>
    <row r="743" spans="16:19">
      <c r="P743" s="316"/>
      <c r="Q743" s="316"/>
      <c r="R743" s="316"/>
      <c r="S743" s="316"/>
    </row>
    <row r="744" spans="16:19">
      <c r="P744" s="316"/>
      <c r="Q744" s="316"/>
      <c r="R744" s="316"/>
      <c r="S744" s="316"/>
    </row>
    <row r="745" spans="16:19">
      <c r="P745" s="316"/>
      <c r="Q745" s="316"/>
      <c r="R745" s="316"/>
      <c r="S745" s="316"/>
    </row>
    <row r="746" spans="16:19">
      <c r="P746" s="316"/>
      <c r="Q746" s="316"/>
      <c r="R746" s="316"/>
      <c r="S746" s="316"/>
    </row>
    <row r="747" spans="16:19">
      <c r="P747" s="316"/>
      <c r="Q747" s="316"/>
      <c r="R747" s="316"/>
      <c r="S747" s="316"/>
    </row>
    <row r="748" spans="16:19">
      <c r="P748" s="316"/>
      <c r="Q748" s="316"/>
      <c r="R748" s="316"/>
      <c r="S748" s="316"/>
    </row>
    <row r="749" spans="16:19">
      <c r="P749" s="316"/>
      <c r="Q749" s="316"/>
      <c r="R749" s="316"/>
      <c r="S749" s="316"/>
    </row>
    <row r="750" spans="16:19">
      <c r="P750" s="316"/>
      <c r="Q750" s="316"/>
      <c r="R750" s="316"/>
      <c r="S750" s="316"/>
    </row>
    <row r="751" spans="16:19">
      <c r="P751" s="316"/>
      <c r="Q751" s="316"/>
      <c r="R751" s="316"/>
      <c r="S751" s="316"/>
    </row>
    <row r="752" spans="16:19">
      <c r="P752" s="316"/>
      <c r="Q752" s="316"/>
      <c r="R752" s="316"/>
      <c r="S752" s="316"/>
    </row>
    <row r="753" spans="16:19">
      <c r="P753" s="316"/>
      <c r="Q753" s="316"/>
      <c r="R753" s="316"/>
      <c r="S753" s="316"/>
    </row>
    <row r="754" spans="16:19">
      <c r="P754" s="316"/>
      <c r="Q754" s="316"/>
      <c r="R754" s="316"/>
      <c r="S754" s="316"/>
    </row>
    <row r="755" spans="16:19">
      <c r="P755" s="316"/>
      <c r="Q755" s="316"/>
      <c r="R755" s="316"/>
      <c r="S755" s="316"/>
    </row>
    <row r="756" spans="16:19">
      <c r="P756" s="316"/>
      <c r="Q756" s="316"/>
      <c r="R756" s="316"/>
      <c r="S756" s="316"/>
    </row>
    <row r="757" spans="16:19">
      <c r="P757" s="316"/>
      <c r="Q757" s="316"/>
      <c r="R757" s="316"/>
      <c r="S757" s="316"/>
    </row>
    <row r="758" spans="16:19">
      <c r="P758" s="316"/>
      <c r="Q758" s="316"/>
      <c r="R758" s="316"/>
      <c r="S758" s="316"/>
    </row>
    <row r="759" spans="16:19">
      <c r="P759" s="316"/>
      <c r="Q759" s="316"/>
      <c r="R759" s="316"/>
      <c r="S759" s="316"/>
    </row>
    <row r="760" spans="16:19">
      <c r="P760" s="316"/>
      <c r="Q760" s="316"/>
      <c r="R760" s="316"/>
      <c r="S760" s="316"/>
    </row>
    <row r="761" spans="16:19">
      <c r="P761" s="316"/>
      <c r="Q761" s="316"/>
      <c r="R761" s="316"/>
      <c r="S761" s="316"/>
    </row>
    <row r="762" spans="16:19">
      <c r="P762" s="316"/>
      <c r="Q762" s="316"/>
      <c r="R762" s="316"/>
      <c r="S762" s="316"/>
    </row>
    <row r="763" spans="16:19">
      <c r="P763" s="316"/>
      <c r="Q763" s="316"/>
      <c r="R763" s="316"/>
      <c r="S763" s="316"/>
    </row>
    <row r="764" spans="16:19">
      <c r="P764" s="316"/>
      <c r="Q764" s="316"/>
      <c r="R764" s="316"/>
      <c r="S764" s="316"/>
    </row>
    <row r="765" spans="16:19">
      <c r="P765" s="316"/>
      <c r="Q765" s="316"/>
      <c r="R765" s="316"/>
      <c r="S765" s="316"/>
    </row>
    <row r="766" spans="16:19">
      <c r="P766" s="316"/>
      <c r="Q766" s="316"/>
      <c r="R766" s="316"/>
      <c r="S766" s="316"/>
    </row>
    <row r="767" spans="16:19">
      <c r="P767" s="316"/>
      <c r="Q767" s="316"/>
      <c r="R767" s="316"/>
      <c r="S767" s="316"/>
    </row>
    <row r="768" spans="16:19">
      <c r="P768" s="316"/>
      <c r="Q768" s="316"/>
      <c r="R768" s="316"/>
      <c r="S768" s="316"/>
    </row>
    <row r="769" spans="16:19">
      <c r="P769" s="316"/>
      <c r="Q769" s="316"/>
      <c r="R769" s="316"/>
      <c r="S769" s="316"/>
    </row>
    <row r="770" spans="16:19">
      <c r="P770" s="316"/>
      <c r="Q770" s="316"/>
      <c r="R770" s="316"/>
      <c r="S770" s="316"/>
    </row>
    <row r="771" spans="16:19">
      <c r="P771" s="316"/>
      <c r="Q771" s="316"/>
      <c r="R771" s="316"/>
      <c r="S771" s="316"/>
    </row>
    <row r="772" spans="16:19">
      <c r="P772" s="316"/>
      <c r="Q772" s="316"/>
      <c r="R772" s="316"/>
      <c r="S772" s="316"/>
    </row>
    <row r="773" spans="16:19">
      <c r="P773" s="316"/>
      <c r="Q773" s="316"/>
      <c r="R773" s="316"/>
      <c r="S773" s="316"/>
    </row>
    <row r="774" spans="16:19">
      <c r="P774" s="316"/>
      <c r="Q774" s="316"/>
      <c r="R774" s="316"/>
      <c r="S774" s="316"/>
    </row>
    <row r="775" spans="16:19">
      <c r="P775" s="316"/>
      <c r="Q775" s="316"/>
      <c r="R775" s="316"/>
      <c r="S775" s="316"/>
    </row>
    <row r="776" spans="16:19">
      <c r="P776" s="316"/>
      <c r="Q776" s="316"/>
      <c r="R776" s="316"/>
      <c r="S776" s="316"/>
    </row>
    <row r="777" spans="16:19">
      <c r="P777" s="316"/>
      <c r="Q777" s="316"/>
      <c r="R777" s="316"/>
      <c r="S777" s="316"/>
    </row>
    <row r="778" spans="16:19">
      <c r="P778" s="316"/>
      <c r="Q778" s="316"/>
      <c r="R778" s="316"/>
      <c r="S778" s="316"/>
    </row>
    <row r="779" spans="16:19">
      <c r="P779" s="316"/>
      <c r="Q779" s="316"/>
      <c r="R779" s="316"/>
      <c r="S779" s="316"/>
    </row>
    <row r="780" spans="16:19">
      <c r="P780" s="316"/>
      <c r="Q780" s="316"/>
      <c r="R780" s="316"/>
      <c r="S780" s="316"/>
    </row>
    <row r="781" spans="16:19">
      <c r="P781" s="316"/>
      <c r="Q781" s="316"/>
      <c r="R781" s="316"/>
      <c r="S781" s="316"/>
    </row>
    <row r="782" spans="16:19">
      <c r="P782" s="316"/>
      <c r="Q782" s="316"/>
      <c r="R782" s="316"/>
      <c r="S782" s="316"/>
    </row>
    <row r="783" spans="16:19">
      <c r="P783" s="316"/>
      <c r="Q783" s="316"/>
      <c r="R783" s="316"/>
      <c r="S783" s="316"/>
    </row>
    <row r="784" spans="16:19">
      <c r="P784" s="316"/>
      <c r="Q784" s="316"/>
      <c r="R784" s="316"/>
      <c r="S784" s="316"/>
    </row>
    <row r="785" spans="16:19">
      <c r="P785" s="316"/>
      <c r="Q785" s="316"/>
      <c r="R785" s="316"/>
      <c r="S785" s="316"/>
    </row>
    <row r="786" spans="16:19">
      <c r="P786" s="316"/>
      <c r="Q786" s="316"/>
      <c r="R786" s="316"/>
      <c r="S786" s="316"/>
    </row>
    <row r="787" spans="16:19">
      <c r="P787" s="316"/>
      <c r="Q787" s="316"/>
      <c r="R787" s="316"/>
      <c r="S787" s="316"/>
    </row>
    <row r="788" spans="16:19">
      <c r="P788" s="316"/>
      <c r="Q788" s="316"/>
      <c r="R788" s="316"/>
      <c r="S788" s="316"/>
    </row>
    <row r="789" spans="16:19">
      <c r="P789" s="316"/>
      <c r="Q789" s="316"/>
      <c r="R789" s="316"/>
      <c r="S789" s="316"/>
    </row>
    <row r="790" spans="16:19">
      <c r="P790" s="316"/>
      <c r="Q790" s="316"/>
      <c r="R790" s="316"/>
      <c r="S790" s="316"/>
    </row>
    <row r="791" spans="16:19">
      <c r="P791" s="316"/>
      <c r="Q791" s="316"/>
      <c r="R791" s="316"/>
      <c r="S791" s="316"/>
    </row>
    <row r="792" spans="16:19">
      <c r="P792" s="316"/>
      <c r="Q792" s="316"/>
      <c r="R792" s="316"/>
      <c r="S792" s="316"/>
    </row>
    <row r="793" spans="16:19">
      <c r="P793" s="316"/>
      <c r="Q793" s="316"/>
      <c r="R793" s="316"/>
      <c r="S793" s="316"/>
    </row>
    <row r="794" spans="16:19">
      <c r="P794" s="316"/>
      <c r="Q794" s="316"/>
      <c r="R794" s="316"/>
      <c r="S794" s="316"/>
    </row>
    <row r="795" spans="16:19">
      <c r="P795" s="316"/>
      <c r="Q795" s="316"/>
      <c r="R795" s="316"/>
      <c r="S795" s="316"/>
    </row>
    <row r="796" spans="16:19">
      <c r="P796" s="316"/>
      <c r="Q796" s="316"/>
      <c r="R796" s="316"/>
      <c r="S796" s="316"/>
    </row>
    <row r="797" spans="16:19">
      <c r="P797" s="316"/>
      <c r="Q797" s="316"/>
      <c r="R797" s="316"/>
      <c r="S797" s="316"/>
    </row>
    <row r="798" spans="16:19">
      <c r="P798" s="316"/>
      <c r="Q798" s="316"/>
      <c r="R798" s="316"/>
      <c r="S798" s="316"/>
    </row>
    <row r="799" spans="16:19">
      <c r="P799" s="316"/>
      <c r="Q799" s="316"/>
      <c r="R799" s="316"/>
      <c r="S799" s="316"/>
    </row>
    <row r="800" spans="16:19">
      <c r="P800" s="316"/>
      <c r="Q800" s="316"/>
      <c r="R800" s="316"/>
      <c r="S800" s="316"/>
    </row>
    <row r="801" spans="16:19">
      <c r="P801" s="316"/>
      <c r="Q801" s="316"/>
      <c r="R801" s="316"/>
      <c r="S801" s="316"/>
    </row>
    <row r="802" spans="16:19">
      <c r="P802" s="316"/>
      <c r="Q802" s="316"/>
      <c r="R802" s="316"/>
      <c r="S802" s="316"/>
    </row>
    <row r="803" spans="16:19">
      <c r="P803" s="316"/>
      <c r="Q803" s="316"/>
      <c r="R803" s="316"/>
      <c r="S803" s="316"/>
    </row>
    <row r="804" spans="16:19">
      <c r="P804" s="316"/>
      <c r="Q804" s="316"/>
      <c r="R804" s="316"/>
      <c r="S804" s="316"/>
    </row>
    <row r="805" spans="16:19">
      <c r="P805" s="316"/>
      <c r="Q805" s="316"/>
      <c r="R805" s="316"/>
      <c r="S805" s="316"/>
    </row>
    <row r="806" spans="16:19">
      <c r="P806" s="316"/>
      <c r="Q806" s="316"/>
      <c r="R806" s="316"/>
      <c r="S806" s="316"/>
    </row>
    <row r="807" spans="16:19">
      <c r="P807" s="316"/>
      <c r="Q807" s="316"/>
      <c r="R807" s="316"/>
      <c r="S807" s="316"/>
    </row>
    <row r="808" spans="16:19">
      <c r="P808" s="316"/>
      <c r="Q808" s="316"/>
      <c r="R808" s="316"/>
      <c r="S808" s="316"/>
    </row>
    <row r="809" spans="16:19">
      <c r="P809" s="316"/>
      <c r="Q809" s="316"/>
      <c r="R809" s="316"/>
      <c r="S809" s="316"/>
    </row>
    <row r="810" spans="16:19">
      <c r="P810" s="316"/>
      <c r="Q810" s="316"/>
      <c r="R810" s="316"/>
      <c r="S810" s="316"/>
    </row>
    <row r="811" spans="16:19">
      <c r="P811" s="316"/>
      <c r="Q811" s="316"/>
      <c r="R811" s="316"/>
      <c r="S811" s="316"/>
    </row>
    <row r="812" spans="16:19">
      <c r="P812" s="316"/>
      <c r="Q812" s="316"/>
      <c r="R812" s="316"/>
      <c r="S812" s="316"/>
    </row>
    <row r="813" spans="16:19">
      <c r="P813" s="316"/>
      <c r="Q813" s="316"/>
      <c r="R813" s="316"/>
      <c r="S813" s="316"/>
    </row>
    <row r="814" spans="16:19">
      <c r="P814" s="316"/>
      <c r="Q814" s="316"/>
      <c r="R814" s="316"/>
      <c r="S814" s="316"/>
    </row>
    <row r="815" spans="16:19">
      <c r="P815" s="316"/>
      <c r="Q815" s="316"/>
      <c r="R815" s="316"/>
      <c r="S815" s="316"/>
    </row>
    <row r="816" spans="16:19">
      <c r="P816" s="316"/>
      <c r="Q816" s="316"/>
      <c r="R816" s="316"/>
      <c r="S816" s="316"/>
    </row>
    <row r="817" spans="16:19">
      <c r="P817" s="316"/>
      <c r="Q817" s="316"/>
      <c r="R817" s="316"/>
      <c r="S817" s="316"/>
    </row>
    <row r="818" spans="16:19">
      <c r="P818" s="316"/>
      <c r="Q818" s="316"/>
      <c r="R818" s="316"/>
      <c r="S818" s="316"/>
    </row>
    <row r="819" spans="16:19">
      <c r="P819" s="316"/>
      <c r="Q819" s="316"/>
      <c r="R819" s="316"/>
      <c r="S819" s="316"/>
    </row>
    <row r="820" spans="16:19">
      <c r="P820" s="316"/>
      <c r="Q820" s="316"/>
      <c r="R820" s="316"/>
      <c r="S820" s="316"/>
    </row>
    <row r="821" spans="16:19">
      <c r="P821" s="316"/>
      <c r="Q821" s="316"/>
      <c r="R821" s="316"/>
      <c r="S821" s="316"/>
    </row>
    <row r="822" spans="16:19">
      <c r="P822" s="316"/>
      <c r="Q822" s="316"/>
      <c r="R822" s="316"/>
      <c r="S822" s="316"/>
    </row>
    <row r="823" spans="16:19">
      <c r="P823" s="316"/>
      <c r="Q823" s="316"/>
      <c r="R823" s="316"/>
      <c r="S823" s="316"/>
    </row>
    <row r="824" spans="16:19">
      <c r="P824" s="316"/>
      <c r="Q824" s="316"/>
      <c r="R824" s="316"/>
      <c r="S824" s="316"/>
    </row>
    <row r="825" spans="16:19">
      <c r="P825" s="316"/>
      <c r="Q825" s="316"/>
      <c r="R825" s="316"/>
      <c r="S825" s="316"/>
    </row>
    <row r="826" spans="16:19">
      <c r="P826" s="316"/>
      <c r="Q826" s="316"/>
      <c r="R826" s="316"/>
      <c r="S826" s="316"/>
    </row>
    <row r="827" spans="16:19">
      <c r="P827" s="316"/>
      <c r="Q827" s="316"/>
      <c r="R827" s="316"/>
      <c r="S827" s="316"/>
    </row>
    <row r="828" spans="16:19">
      <c r="P828" s="316"/>
      <c r="Q828" s="316"/>
      <c r="R828" s="316"/>
      <c r="S828" s="316"/>
    </row>
    <row r="829" spans="16:19">
      <c r="P829" s="316"/>
      <c r="Q829" s="316"/>
      <c r="R829" s="316"/>
      <c r="S829" s="316"/>
    </row>
    <row r="830" spans="16:19">
      <c r="P830" s="316"/>
      <c r="Q830" s="316"/>
      <c r="R830" s="316"/>
      <c r="S830" s="316"/>
    </row>
    <row r="831" spans="16:19">
      <c r="P831" s="316"/>
      <c r="Q831" s="316"/>
      <c r="R831" s="316"/>
      <c r="S831" s="316"/>
    </row>
    <row r="832" spans="16:19">
      <c r="P832" s="316"/>
      <c r="Q832" s="316"/>
      <c r="R832" s="316"/>
      <c r="S832" s="316"/>
    </row>
    <row r="833" spans="16:19">
      <c r="P833" s="316"/>
      <c r="Q833" s="316"/>
      <c r="R833" s="316"/>
      <c r="S833" s="316"/>
    </row>
    <row r="834" spans="16:19">
      <c r="P834" s="316"/>
      <c r="Q834" s="316"/>
      <c r="R834" s="316"/>
      <c r="S834" s="316"/>
    </row>
    <row r="835" spans="16:19">
      <c r="P835" s="316"/>
      <c r="Q835" s="316"/>
      <c r="R835" s="316"/>
      <c r="S835" s="316"/>
    </row>
    <row r="836" spans="16:19">
      <c r="P836" s="316"/>
      <c r="Q836" s="316"/>
      <c r="R836" s="316"/>
      <c r="S836" s="316"/>
    </row>
    <row r="837" spans="16:19">
      <c r="P837" s="316"/>
      <c r="Q837" s="316"/>
      <c r="R837" s="316"/>
      <c r="S837" s="316"/>
    </row>
    <row r="838" spans="16:19">
      <c r="P838" s="316"/>
      <c r="Q838" s="316"/>
      <c r="R838" s="316"/>
      <c r="S838" s="316"/>
    </row>
    <row r="839" spans="16:19">
      <c r="P839" s="316"/>
      <c r="Q839" s="316"/>
      <c r="R839" s="316"/>
      <c r="S839" s="316"/>
    </row>
    <row r="840" spans="16:19">
      <c r="P840" s="316"/>
      <c r="Q840" s="316"/>
      <c r="R840" s="316"/>
      <c r="S840" s="316"/>
    </row>
    <row r="841" spans="16:19">
      <c r="P841" s="316"/>
      <c r="Q841" s="316"/>
      <c r="R841" s="316"/>
      <c r="S841" s="316"/>
    </row>
    <row r="842" spans="16:19">
      <c r="P842" s="316"/>
      <c r="Q842" s="316"/>
      <c r="R842" s="316"/>
      <c r="S842" s="316"/>
    </row>
    <row r="843" spans="16:19">
      <c r="P843" s="316"/>
      <c r="Q843" s="316"/>
      <c r="R843" s="316"/>
      <c r="S843" s="316"/>
    </row>
    <row r="844" spans="16:19">
      <c r="P844" s="316"/>
      <c r="Q844" s="316"/>
      <c r="R844" s="316"/>
      <c r="S844" s="316"/>
    </row>
    <row r="845" spans="16:19">
      <c r="P845" s="316"/>
      <c r="Q845" s="316"/>
      <c r="R845" s="316"/>
      <c r="S845" s="316"/>
    </row>
    <row r="846" spans="16:19">
      <c r="P846" s="316"/>
      <c r="Q846" s="316"/>
      <c r="R846" s="316"/>
      <c r="S846" s="316"/>
    </row>
    <row r="847" spans="16:19">
      <c r="P847" s="316"/>
      <c r="Q847" s="316"/>
      <c r="R847" s="316"/>
      <c r="S847" s="316"/>
    </row>
    <row r="848" spans="16:19">
      <c r="P848" s="316"/>
      <c r="Q848" s="316"/>
      <c r="R848" s="316"/>
      <c r="S848" s="316"/>
    </row>
    <row r="849" spans="16:19">
      <c r="P849" s="316"/>
      <c r="Q849" s="316"/>
      <c r="R849" s="316"/>
      <c r="S849" s="316"/>
    </row>
    <row r="850" spans="16:19">
      <c r="P850" s="316"/>
      <c r="Q850" s="316"/>
      <c r="R850" s="316"/>
      <c r="S850" s="316"/>
    </row>
    <row r="851" spans="16:19">
      <c r="P851" s="316"/>
      <c r="Q851" s="316"/>
      <c r="R851" s="316"/>
      <c r="S851" s="316"/>
    </row>
    <row r="852" spans="16:19">
      <c r="P852" s="316"/>
      <c r="Q852" s="316"/>
      <c r="R852" s="316"/>
      <c r="S852" s="316"/>
    </row>
    <row r="853" spans="16:19">
      <c r="P853" s="316"/>
      <c r="Q853" s="316"/>
      <c r="R853" s="316"/>
      <c r="S853" s="316"/>
    </row>
    <row r="854" spans="16:19">
      <c r="P854" s="316"/>
      <c r="Q854" s="316"/>
      <c r="R854" s="316"/>
      <c r="S854" s="316"/>
    </row>
    <row r="855" spans="16:19">
      <c r="P855" s="316"/>
      <c r="Q855" s="316"/>
      <c r="R855" s="316"/>
      <c r="S855" s="316"/>
    </row>
    <row r="856" spans="16:19">
      <c r="P856" s="316"/>
      <c r="Q856" s="316"/>
      <c r="R856" s="316"/>
      <c r="S856" s="316"/>
    </row>
    <row r="857" spans="16:19">
      <c r="P857" s="316"/>
      <c r="Q857" s="316"/>
      <c r="R857" s="316"/>
      <c r="S857" s="316"/>
    </row>
    <row r="858" spans="16:19">
      <c r="P858" s="316"/>
      <c r="Q858" s="316"/>
      <c r="R858" s="316"/>
      <c r="S858" s="316"/>
    </row>
    <row r="859" spans="16:19">
      <c r="P859" s="316"/>
      <c r="Q859" s="316"/>
      <c r="R859" s="316"/>
      <c r="S859" s="316"/>
    </row>
    <row r="860" spans="16:19">
      <c r="P860" s="316"/>
      <c r="Q860" s="316"/>
      <c r="R860" s="316"/>
      <c r="S860" s="316"/>
    </row>
    <row r="861" spans="16:19">
      <c r="P861" s="316"/>
      <c r="Q861" s="316"/>
      <c r="R861" s="316"/>
      <c r="S861" s="316"/>
    </row>
    <row r="862" spans="16:19">
      <c r="P862" s="316"/>
      <c r="Q862" s="316"/>
      <c r="R862" s="316"/>
      <c r="S862" s="316"/>
    </row>
    <row r="863" spans="16:19">
      <c r="P863" s="316"/>
      <c r="Q863" s="316"/>
      <c r="R863" s="316"/>
      <c r="S863" s="316"/>
    </row>
    <row r="864" spans="16:19">
      <c r="P864" s="316"/>
      <c r="Q864" s="316"/>
      <c r="R864" s="316"/>
      <c r="S864" s="316"/>
    </row>
    <row r="865" spans="16:19">
      <c r="P865" s="316"/>
      <c r="Q865" s="316"/>
      <c r="R865" s="316"/>
      <c r="S865" s="316"/>
    </row>
    <row r="866" spans="16:19">
      <c r="P866" s="316"/>
      <c r="Q866" s="316"/>
      <c r="R866" s="316"/>
      <c r="S866" s="316"/>
    </row>
    <row r="867" spans="16:19">
      <c r="P867" s="316"/>
      <c r="Q867" s="316"/>
      <c r="R867" s="316"/>
      <c r="S867" s="316"/>
    </row>
    <row r="868" spans="16:19">
      <c r="P868" s="316"/>
      <c r="Q868" s="316"/>
      <c r="R868" s="316"/>
      <c r="S868" s="316"/>
    </row>
    <row r="869" spans="16:19">
      <c r="P869" s="316"/>
      <c r="Q869" s="316"/>
      <c r="R869" s="316"/>
      <c r="S869" s="316"/>
    </row>
    <row r="870" spans="16:19">
      <c r="P870" s="316"/>
      <c r="Q870" s="316"/>
      <c r="R870" s="316"/>
      <c r="S870" s="316"/>
    </row>
    <row r="871" spans="16:19">
      <c r="P871" s="316"/>
      <c r="Q871" s="316"/>
      <c r="R871" s="316"/>
      <c r="S871" s="316"/>
    </row>
    <row r="872" spans="16:19">
      <c r="P872" s="316"/>
      <c r="Q872" s="316"/>
      <c r="R872" s="316"/>
      <c r="S872" s="316"/>
    </row>
    <row r="873" spans="16:19">
      <c r="P873" s="316"/>
      <c r="Q873" s="316"/>
      <c r="R873" s="316"/>
      <c r="S873" s="316"/>
    </row>
    <row r="874" spans="16:19">
      <c r="P874" s="316"/>
      <c r="Q874" s="316"/>
      <c r="R874" s="316"/>
      <c r="S874" s="316"/>
    </row>
    <row r="875" spans="16:19">
      <c r="P875" s="316"/>
      <c r="Q875" s="316"/>
      <c r="R875" s="316"/>
      <c r="S875" s="316"/>
    </row>
    <row r="876" spans="16:19">
      <c r="P876" s="316"/>
      <c r="Q876" s="316"/>
      <c r="R876" s="316"/>
      <c r="S876" s="316"/>
    </row>
    <row r="877" spans="16:19">
      <c r="P877" s="316"/>
      <c r="Q877" s="316"/>
      <c r="R877" s="316"/>
      <c r="S877" s="316"/>
    </row>
    <row r="878" spans="16:19">
      <c r="P878" s="316"/>
      <c r="Q878" s="316"/>
      <c r="R878" s="316"/>
      <c r="S878" s="316"/>
    </row>
    <row r="879" spans="16:19">
      <c r="P879" s="316"/>
      <c r="Q879" s="316"/>
      <c r="R879" s="316"/>
      <c r="S879" s="316"/>
    </row>
    <row r="880" spans="16:19">
      <c r="P880" s="316"/>
      <c r="Q880" s="316"/>
      <c r="R880" s="316"/>
      <c r="S880" s="316"/>
    </row>
    <row r="881" spans="16:19">
      <c r="P881" s="316"/>
      <c r="Q881" s="316"/>
      <c r="R881" s="316"/>
      <c r="S881" s="316"/>
    </row>
    <row r="882" spans="16:19">
      <c r="P882" s="316"/>
      <c r="Q882" s="316"/>
      <c r="R882" s="316"/>
      <c r="S882" s="316"/>
    </row>
    <row r="883" spans="16:19">
      <c r="P883" s="316"/>
      <c r="Q883" s="316"/>
      <c r="R883" s="316"/>
      <c r="S883" s="316"/>
    </row>
    <row r="884" spans="16:19">
      <c r="P884" s="316"/>
      <c r="Q884" s="316"/>
      <c r="R884" s="316"/>
      <c r="S884" s="316"/>
    </row>
    <row r="885" spans="16:19">
      <c r="P885" s="316"/>
      <c r="Q885" s="316"/>
      <c r="R885" s="316"/>
      <c r="S885" s="316"/>
    </row>
    <row r="886" spans="16:19">
      <c r="P886" s="316"/>
      <c r="Q886" s="316"/>
      <c r="R886" s="316"/>
      <c r="S886" s="316"/>
    </row>
    <row r="887" spans="16:19">
      <c r="P887" s="316"/>
      <c r="Q887" s="316"/>
      <c r="R887" s="316"/>
      <c r="S887" s="316"/>
    </row>
    <row r="888" spans="16:19">
      <c r="P888" s="316"/>
      <c r="Q888" s="316"/>
      <c r="R888" s="316"/>
      <c r="S888" s="316"/>
    </row>
    <row r="889" spans="16:19">
      <c r="P889" s="316"/>
      <c r="Q889" s="316"/>
      <c r="R889" s="316"/>
      <c r="S889" s="316"/>
    </row>
    <row r="890" spans="16:19">
      <c r="P890" s="316"/>
      <c r="Q890" s="316"/>
      <c r="R890" s="316"/>
      <c r="S890" s="316"/>
    </row>
    <row r="891" spans="16:19">
      <c r="P891" s="316"/>
      <c r="Q891" s="316"/>
      <c r="R891" s="316"/>
      <c r="S891" s="316"/>
    </row>
    <row r="892" spans="16:19">
      <c r="P892" s="316"/>
      <c r="Q892" s="316"/>
      <c r="R892" s="316"/>
      <c r="S892" s="316"/>
    </row>
    <row r="893" spans="16:19">
      <c r="P893" s="316"/>
      <c r="Q893" s="316"/>
      <c r="R893" s="316"/>
      <c r="S893" s="316"/>
    </row>
    <row r="894" spans="16:19">
      <c r="P894" s="316"/>
      <c r="Q894" s="316"/>
      <c r="R894" s="316"/>
      <c r="S894" s="316"/>
    </row>
    <row r="895" spans="16:19">
      <c r="P895" s="316"/>
      <c r="Q895" s="316"/>
      <c r="R895" s="316"/>
      <c r="S895" s="316"/>
    </row>
    <row r="896" spans="16:19">
      <c r="P896" s="316"/>
      <c r="Q896" s="316"/>
      <c r="R896" s="316"/>
      <c r="S896" s="316"/>
    </row>
    <row r="897" spans="16:19">
      <c r="P897" s="316"/>
      <c r="Q897" s="316"/>
      <c r="R897" s="316"/>
      <c r="S897" s="316"/>
    </row>
    <row r="898" spans="16:19">
      <c r="P898" s="316"/>
      <c r="Q898" s="316"/>
      <c r="R898" s="316"/>
      <c r="S898" s="316"/>
    </row>
    <row r="899" spans="16:19">
      <c r="P899" s="316"/>
      <c r="Q899" s="316"/>
      <c r="R899" s="316"/>
      <c r="S899" s="316"/>
    </row>
    <row r="900" spans="16:19">
      <c r="P900" s="316"/>
      <c r="Q900" s="316"/>
      <c r="R900" s="316"/>
      <c r="S900" s="316"/>
    </row>
    <row r="901" spans="16:19">
      <c r="P901" s="316"/>
      <c r="Q901" s="316"/>
      <c r="R901" s="316"/>
      <c r="S901" s="316"/>
    </row>
    <row r="902" spans="16:19">
      <c r="P902" s="316"/>
      <c r="Q902" s="316"/>
      <c r="R902" s="316"/>
      <c r="S902" s="316"/>
    </row>
    <row r="903" spans="16:19">
      <c r="P903" s="316"/>
      <c r="Q903" s="316"/>
      <c r="R903" s="316"/>
      <c r="S903" s="316"/>
    </row>
    <row r="904" spans="16:19">
      <c r="P904" s="316"/>
      <c r="Q904" s="316"/>
      <c r="R904" s="316"/>
      <c r="S904" s="316"/>
    </row>
    <row r="905" spans="16:19">
      <c r="P905" s="316"/>
      <c r="Q905" s="316"/>
      <c r="R905" s="316"/>
      <c r="S905" s="316"/>
    </row>
    <row r="906" spans="16:19">
      <c r="P906" s="316"/>
      <c r="Q906" s="316"/>
      <c r="R906" s="316"/>
      <c r="S906" s="316"/>
    </row>
    <row r="907" spans="16:19">
      <c r="P907" s="316"/>
      <c r="Q907" s="316"/>
      <c r="R907" s="316"/>
      <c r="S907" s="316"/>
    </row>
    <row r="908" spans="16:19">
      <c r="P908" s="316"/>
      <c r="Q908" s="316"/>
      <c r="R908" s="316"/>
      <c r="S908" s="316"/>
    </row>
    <row r="909" spans="16:19">
      <c r="P909" s="316"/>
      <c r="Q909" s="316"/>
      <c r="R909" s="316"/>
      <c r="S909" s="316"/>
    </row>
    <row r="910" spans="16:19">
      <c r="P910" s="316"/>
      <c r="Q910" s="316"/>
      <c r="R910" s="316"/>
      <c r="S910" s="316"/>
    </row>
    <row r="911" spans="16:19">
      <c r="P911" s="316"/>
      <c r="Q911" s="316"/>
      <c r="R911" s="316"/>
      <c r="S911" s="316"/>
    </row>
    <row r="912" spans="16:19">
      <c r="P912" s="316"/>
      <c r="Q912" s="316"/>
      <c r="R912" s="316"/>
      <c r="S912" s="316"/>
    </row>
    <row r="913" spans="16:19">
      <c r="P913" s="316"/>
      <c r="Q913" s="316"/>
      <c r="R913" s="316"/>
      <c r="S913" s="316"/>
    </row>
    <row r="914" spans="16:19">
      <c r="P914" s="316"/>
      <c r="Q914" s="316"/>
      <c r="R914" s="316"/>
      <c r="S914" s="316"/>
    </row>
    <row r="915" spans="16:19">
      <c r="P915" s="316"/>
      <c r="Q915" s="316"/>
      <c r="R915" s="316"/>
      <c r="S915" s="316"/>
    </row>
    <row r="916" spans="16:19">
      <c r="P916" s="316"/>
      <c r="Q916" s="316"/>
      <c r="R916" s="316"/>
      <c r="S916" s="316"/>
    </row>
    <row r="917" spans="16:19">
      <c r="P917" s="316"/>
      <c r="Q917" s="316"/>
      <c r="R917" s="316"/>
      <c r="S917" s="316"/>
    </row>
    <row r="918" spans="16:19">
      <c r="P918" s="316"/>
      <c r="Q918" s="316"/>
      <c r="R918" s="316"/>
      <c r="S918" s="316"/>
    </row>
    <row r="919" spans="16:19">
      <c r="P919" s="316"/>
      <c r="Q919" s="316"/>
      <c r="R919" s="316"/>
      <c r="S919" s="316"/>
    </row>
    <row r="920" spans="16:19">
      <c r="P920" s="316"/>
      <c r="Q920" s="316"/>
      <c r="R920" s="316"/>
      <c r="S920" s="316"/>
    </row>
    <row r="921" spans="16:19">
      <c r="P921" s="316"/>
      <c r="Q921" s="316"/>
      <c r="R921" s="316"/>
      <c r="S921" s="316"/>
    </row>
    <row r="922" spans="16:19">
      <c r="P922" s="316"/>
      <c r="Q922" s="316"/>
      <c r="R922" s="316"/>
      <c r="S922" s="316"/>
    </row>
    <row r="923" spans="16:19">
      <c r="P923" s="316"/>
      <c r="Q923" s="316"/>
      <c r="R923" s="316"/>
      <c r="S923" s="316"/>
    </row>
    <row r="924" spans="16:19">
      <c r="P924" s="316"/>
      <c r="Q924" s="316"/>
      <c r="R924" s="316"/>
      <c r="S924" s="316"/>
    </row>
    <row r="925" spans="16:19">
      <c r="P925" s="316"/>
      <c r="Q925" s="316"/>
      <c r="R925" s="316"/>
      <c r="S925" s="316"/>
    </row>
    <row r="926" spans="16:19">
      <c r="P926" s="316"/>
      <c r="Q926" s="316"/>
      <c r="R926" s="316"/>
      <c r="S926" s="316"/>
    </row>
    <row r="927" spans="16:19">
      <c r="P927" s="316"/>
      <c r="Q927" s="316"/>
      <c r="R927" s="316"/>
      <c r="S927" s="316"/>
    </row>
    <row r="928" spans="16:19">
      <c r="P928" s="316"/>
      <c r="Q928" s="316"/>
      <c r="R928" s="316"/>
      <c r="S928" s="316"/>
    </row>
    <row r="929" spans="16:19">
      <c r="P929" s="316"/>
      <c r="Q929" s="316"/>
      <c r="R929" s="316"/>
      <c r="S929" s="316"/>
    </row>
    <row r="930" spans="16:19">
      <c r="P930" s="316"/>
      <c r="Q930" s="316"/>
      <c r="R930" s="316"/>
      <c r="S930" s="316"/>
    </row>
    <row r="931" spans="16:19">
      <c r="P931" s="316"/>
      <c r="Q931" s="316"/>
      <c r="R931" s="316"/>
      <c r="S931" s="316"/>
    </row>
    <row r="932" spans="16:19">
      <c r="P932" s="316"/>
      <c r="Q932" s="316"/>
      <c r="R932" s="316"/>
      <c r="S932" s="316"/>
    </row>
    <row r="933" spans="16:19">
      <c r="P933" s="316"/>
      <c r="Q933" s="316"/>
      <c r="R933" s="316"/>
      <c r="S933" s="316"/>
    </row>
    <row r="934" spans="16:19">
      <c r="P934" s="316"/>
      <c r="Q934" s="316"/>
      <c r="R934" s="316"/>
      <c r="S934" s="316"/>
    </row>
    <row r="935" spans="16:19">
      <c r="P935" s="316"/>
      <c r="Q935" s="316"/>
      <c r="R935" s="316"/>
      <c r="S935" s="316"/>
    </row>
    <row r="936" spans="16:19">
      <c r="P936" s="316"/>
      <c r="Q936" s="316"/>
      <c r="R936" s="316"/>
      <c r="S936" s="316"/>
    </row>
    <row r="937" spans="16:19">
      <c r="P937" s="316"/>
      <c r="Q937" s="316"/>
      <c r="R937" s="316"/>
      <c r="S937" s="316"/>
    </row>
    <row r="938" spans="16:19">
      <c r="P938" s="316"/>
      <c r="Q938" s="316"/>
      <c r="R938" s="316"/>
      <c r="S938" s="316"/>
    </row>
    <row r="939" spans="16:19">
      <c r="P939" s="316"/>
      <c r="Q939" s="316"/>
      <c r="R939" s="316"/>
      <c r="S939" s="316"/>
    </row>
    <row r="940" spans="16:19">
      <c r="P940" s="316"/>
      <c r="Q940" s="316"/>
      <c r="R940" s="316"/>
      <c r="S940" s="316"/>
    </row>
    <row r="941" spans="16:19">
      <c r="P941" s="316"/>
      <c r="Q941" s="316"/>
      <c r="R941" s="316"/>
      <c r="S941" s="316"/>
    </row>
    <row r="942" spans="16:19">
      <c r="P942" s="316"/>
      <c r="Q942" s="316"/>
      <c r="R942" s="316"/>
      <c r="S942" s="316"/>
    </row>
    <row r="943" spans="16:19">
      <c r="P943" s="316"/>
      <c r="Q943" s="316"/>
      <c r="R943" s="316"/>
      <c r="S943" s="316"/>
    </row>
    <row r="944" spans="16:19">
      <c r="P944" s="316"/>
      <c r="Q944" s="316"/>
      <c r="R944" s="316"/>
      <c r="S944" s="316"/>
    </row>
    <row r="945" spans="16:19">
      <c r="P945" s="316"/>
      <c r="Q945" s="316"/>
      <c r="R945" s="316"/>
      <c r="S945" s="316"/>
    </row>
    <row r="946" spans="16:19">
      <c r="P946" s="316"/>
      <c r="Q946" s="316"/>
      <c r="R946" s="316"/>
      <c r="S946" s="316"/>
    </row>
    <row r="947" spans="16:19">
      <c r="P947" s="316"/>
      <c r="Q947" s="316"/>
      <c r="R947" s="316"/>
      <c r="S947" s="316"/>
    </row>
    <row r="948" spans="16:19">
      <c r="P948" s="316"/>
      <c r="Q948" s="316"/>
      <c r="R948" s="316"/>
      <c r="S948" s="316"/>
    </row>
    <row r="949" spans="16:19">
      <c r="P949" s="316"/>
      <c r="Q949" s="316"/>
      <c r="R949" s="316"/>
      <c r="S949" s="316"/>
    </row>
    <row r="950" spans="16:19">
      <c r="P950" s="316"/>
      <c r="Q950" s="316"/>
      <c r="R950" s="316"/>
      <c r="S950" s="316"/>
    </row>
    <row r="951" spans="16:19">
      <c r="P951" s="316"/>
      <c r="Q951" s="316"/>
      <c r="R951" s="316"/>
      <c r="S951" s="316"/>
    </row>
    <row r="952" spans="16:19">
      <c r="P952" s="316"/>
      <c r="Q952" s="316"/>
      <c r="R952" s="316"/>
      <c r="S952" s="316"/>
    </row>
    <row r="953" spans="16:19">
      <c r="P953" s="316"/>
      <c r="Q953" s="316"/>
      <c r="R953" s="316"/>
      <c r="S953" s="316"/>
    </row>
    <row r="954" spans="16:19">
      <c r="P954" s="316"/>
      <c r="Q954" s="316"/>
      <c r="R954" s="316"/>
      <c r="S954" s="316"/>
    </row>
    <row r="955" spans="16:19">
      <c r="P955" s="316"/>
      <c r="Q955" s="316"/>
      <c r="R955" s="316"/>
      <c r="S955" s="316"/>
    </row>
    <row r="956" spans="16:19">
      <c r="P956" s="316"/>
      <c r="Q956" s="316"/>
      <c r="R956" s="316"/>
      <c r="S956" s="316"/>
    </row>
    <row r="957" spans="16:19">
      <c r="P957" s="316"/>
      <c r="Q957" s="316"/>
      <c r="R957" s="316"/>
      <c r="S957" s="316"/>
    </row>
    <row r="958" spans="16:19">
      <c r="P958" s="316"/>
      <c r="Q958" s="316"/>
      <c r="R958" s="316"/>
      <c r="S958" s="316"/>
    </row>
    <row r="959" spans="16:19">
      <c r="P959" s="316"/>
      <c r="Q959" s="316"/>
      <c r="R959" s="316"/>
      <c r="S959" s="316"/>
    </row>
    <row r="960" spans="16:19">
      <c r="P960" s="316"/>
      <c r="Q960" s="316"/>
      <c r="R960" s="316"/>
      <c r="S960" s="316"/>
    </row>
    <row r="961" spans="16:19">
      <c r="P961" s="316"/>
      <c r="Q961" s="316"/>
      <c r="R961" s="316"/>
      <c r="S961" s="316"/>
    </row>
    <row r="962" spans="16:19">
      <c r="P962" s="316"/>
      <c r="Q962" s="316"/>
      <c r="R962" s="316"/>
      <c r="S962" s="316"/>
    </row>
    <row r="963" spans="16:19">
      <c r="P963" s="316"/>
      <c r="Q963" s="316"/>
      <c r="R963" s="316"/>
      <c r="S963" s="316"/>
    </row>
    <row r="964" spans="16:19">
      <c r="P964" s="316"/>
      <c r="Q964" s="316"/>
      <c r="R964" s="316"/>
      <c r="S964" s="316"/>
    </row>
    <row r="965" spans="16:19">
      <c r="P965" s="316"/>
      <c r="Q965" s="316"/>
      <c r="R965" s="316"/>
      <c r="S965" s="316"/>
    </row>
    <row r="966" spans="16:19">
      <c r="P966" s="316"/>
      <c r="Q966" s="316"/>
      <c r="R966" s="316"/>
      <c r="S966" s="316"/>
    </row>
    <row r="967" spans="16:19">
      <c r="P967" s="316"/>
      <c r="Q967" s="316"/>
      <c r="R967" s="316"/>
      <c r="S967" s="316"/>
    </row>
    <row r="968" spans="16:19">
      <c r="P968" s="316"/>
      <c r="Q968" s="316"/>
      <c r="R968" s="316"/>
      <c r="S968" s="316"/>
    </row>
    <row r="969" spans="16:19">
      <c r="P969" s="316"/>
      <c r="Q969" s="316"/>
      <c r="R969" s="316"/>
      <c r="S969" s="316"/>
    </row>
    <row r="970" spans="16:19">
      <c r="P970" s="316"/>
      <c r="Q970" s="316"/>
      <c r="R970" s="316"/>
      <c r="S970" s="316"/>
    </row>
    <row r="971" spans="16:19">
      <c r="P971" s="316"/>
      <c r="Q971" s="316"/>
      <c r="R971" s="316"/>
      <c r="S971" s="316"/>
    </row>
    <row r="972" spans="16:19">
      <c r="P972" s="316"/>
      <c r="Q972" s="316"/>
      <c r="R972" s="316"/>
      <c r="S972" s="316"/>
    </row>
    <row r="973" spans="16:19">
      <c r="P973" s="316"/>
      <c r="Q973" s="316"/>
      <c r="R973" s="316"/>
      <c r="S973" s="316"/>
    </row>
    <row r="974" spans="16:19">
      <c r="P974" s="316"/>
      <c r="Q974" s="316"/>
      <c r="R974" s="316"/>
      <c r="S974" s="316"/>
    </row>
    <row r="975" spans="16:19">
      <c r="P975" s="316"/>
      <c r="Q975" s="316"/>
      <c r="R975" s="316"/>
      <c r="S975" s="316"/>
    </row>
    <row r="976" spans="16:19">
      <c r="P976" s="316"/>
      <c r="Q976" s="316"/>
      <c r="R976" s="316"/>
      <c r="S976" s="316"/>
    </row>
    <row r="977" spans="16:19">
      <c r="P977" s="316"/>
      <c r="Q977" s="316"/>
      <c r="R977" s="316"/>
      <c r="S977" s="316"/>
    </row>
    <row r="978" spans="16:19">
      <c r="P978" s="316"/>
      <c r="Q978" s="316"/>
      <c r="R978" s="316"/>
      <c r="S978" s="316"/>
    </row>
    <row r="979" spans="16:19">
      <c r="P979" s="316"/>
      <c r="Q979" s="316"/>
      <c r="R979" s="316"/>
      <c r="S979" s="316"/>
    </row>
    <row r="980" spans="16:19">
      <c r="P980" s="316"/>
      <c r="Q980" s="316"/>
      <c r="R980" s="316"/>
      <c r="S980" s="316"/>
    </row>
    <row r="981" spans="16:19">
      <c r="P981" s="316"/>
      <c r="Q981" s="316"/>
      <c r="R981" s="316"/>
      <c r="S981" s="316"/>
    </row>
    <row r="982" spans="16:19">
      <c r="P982" s="316"/>
      <c r="Q982" s="316"/>
      <c r="R982" s="316"/>
      <c r="S982" s="316"/>
    </row>
    <row r="983" spans="16:19">
      <c r="P983" s="316"/>
      <c r="Q983" s="316"/>
      <c r="R983" s="316"/>
      <c r="S983" s="316"/>
    </row>
    <row r="984" spans="16:19">
      <c r="P984" s="316"/>
      <c r="Q984" s="316"/>
      <c r="R984" s="316"/>
      <c r="S984" s="316"/>
    </row>
    <row r="985" spans="16:19">
      <c r="P985" s="316"/>
      <c r="Q985" s="316"/>
      <c r="R985" s="316"/>
      <c r="S985" s="316"/>
    </row>
    <row r="986" spans="16:19">
      <c r="P986" s="316"/>
      <c r="Q986" s="316"/>
      <c r="R986" s="316"/>
      <c r="S986" s="316"/>
    </row>
    <row r="987" spans="16:19">
      <c r="P987" s="316"/>
      <c r="Q987" s="316"/>
      <c r="R987" s="316"/>
      <c r="S987" s="316"/>
    </row>
    <row r="988" spans="16:19">
      <c r="P988" s="316"/>
      <c r="Q988" s="316"/>
      <c r="R988" s="316"/>
      <c r="S988" s="316"/>
    </row>
    <row r="989" spans="16:19">
      <c r="P989" s="316"/>
      <c r="Q989" s="316"/>
      <c r="R989" s="316"/>
      <c r="S989" s="316"/>
    </row>
    <row r="990" spans="16:19">
      <c r="P990" s="316"/>
      <c r="Q990" s="316"/>
      <c r="R990" s="316"/>
      <c r="S990" s="316"/>
    </row>
    <row r="991" spans="16:19">
      <c r="P991" s="316"/>
      <c r="Q991" s="316"/>
      <c r="R991" s="316"/>
      <c r="S991" s="316"/>
    </row>
    <row r="992" spans="16:19">
      <c r="P992" s="316"/>
      <c r="Q992" s="316"/>
      <c r="R992" s="316"/>
      <c r="S992" s="316"/>
    </row>
    <row r="993" spans="16:19">
      <c r="P993" s="316"/>
      <c r="Q993" s="316"/>
      <c r="R993" s="316"/>
      <c r="S993" s="316"/>
    </row>
    <row r="994" spans="16:19">
      <c r="P994" s="316"/>
      <c r="Q994" s="316"/>
      <c r="R994" s="316"/>
      <c r="S994" s="316"/>
    </row>
    <row r="995" spans="16:19">
      <c r="P995" s="316"/>
      <c r="Q995" s="316"/>
      <c r="R995" s="316"/>
      <c r="S995" s="316"/>
    </row>
    <row r="996" spans="16:19">
      <c r="P996" s="316"/>
      <c r="Q996" s="316"/>
      <c r="R996" s="316"/>
      <c r="S996" s="316"/>
    </row>
    <row r="997" spans="16:19">
      <c r="P997" s="316"/>
      <c r="Q997" s="316"/>
      <c r="R997" s="316"/>
      <c r="S997" s="316"/>
    </row>
    <row r="998" spans="16:19">
      <c r="P998" s="316"/>
      <c r="Q998" s="316"/>
      <c r="R998" s="316"/>
      <c r="S998" s="316"/>
    </row>
    <row r="999" spans="16:19">
      <c r="P999" s="316"/>
      <c r="Q999" s="316"/>
      <c r="R999" s="316"/>
      <c r="S999" s="316"/>
    </row>
    <row r="1000" spans="16:19">
      <c r="P1000" s="316"/>
      <c r="Q1000" s="316"/>
      <c r="R1000" s="316"/>
      <c r="S1000" s="316"/>
    </row>
    <row r="1001" spans="16:19">
      <c r="P1001" s="316"/>
      <c r="Q1001" s="316"/>
      <c r="R1001" s="316"/>
      <c r="S1001" s="316"/>
    </row>
    <row r="1002" spans="16:19">
      <c r="P1002" s="316"/>
      <c r="Q1002" s="316"/>
      <c r="R1002" s="316"/>
      <c r="S1002" s="316"/>
    </row>
    <row r="1003" spans="16:19">
      <c r="P1003" s="316"/>
      <c r="Q1003" s="316"/>
      <c r="R1003" s="316"/>
      <c r="S1003" s="316"/>
    </row>
    <row r="1004" spans="16:19">
      <c r="P1004" s="316"/>
      <c r="Q1004" s="316"/>
      <c r="R1004" s="316"/>
      <c r="S1004" s="316"/>
    </row>
    <row r="1005" spans="16:19">
      <c r="P1005" s="316"/>
      <c r="Q1005" s="316"/>
      <c r="R1005" s="316"/>
      <c r="S1005" s="316"/>
    </row>
    <row r="1006" spans="16:19">
      <c r="P1006" s="316"/>
      <c r="Q1006" s="316"/>
      <c r="R1006" s="316"/>
      <c r="S1006" s="316"/>
    </row>
    <row r="1007" spans="16:19">
      <c r="P1007" s="316"/>
      <c r="Q1007" s="316"/>
      <c r="R1007" s="316"/>
      <c r="S1007" s="316"/>
    </row>
    <row r="1008" spans="16:19">
      <c r="P1008" s="316"/>
      <c r="Q1008" s="316"/>
      <c r="R1008" s="316"/>
      <c r="S1008" s="316"/>
    </row>
    <row r="1009" spans="16:19">
      <c r="P1009" s="316"/>
      <c r="Q1009" s="316"/>
      <c r="R1009" s="316"/>
      <c r="S1009" s="316"/>
    </row>
    <row r="1010" spans="16:19">
      <c r="P1010" s="316"/>
      <c r="Q1010" s="316"/>
      <c r="R1010" s="316"/>
      <c r="S1010" s="316"/>
    </row>
    <row r="1011" spans="16:19">
      <c r="P1011" s="316"/>
      <c r="Q1011" s="316"/>
      <c r="R1011" s="316"/>
      <c r="S1011" s="316"/>
    </row>
    <row r="1012" spans="16:19">
      <c r="P1012" s="316"/>
      <c r="Q1012" s="316"/>
      <c r="R1012" s="316"/>
      <c r="S1012" s="316"/>
    </row>
    <row r="1013" spans="16:19">
      <c r="P1013" s="316"/>
      <c r="Q1013" s="316"/>
      <c r="R1013" s="316"/>
      <c r="S1013" s="316"/>
    </row>
    <row r="1014" spans="16:19">
      <c r="P1014" s="316"/>
      <c r="Q1014" s="316"/>
      <c r="R1014" s="316"/>
      <c r="S1014" s="316"/>
    </row>
    <row r="1015" spans="16:19">
      <c r="P1015" s="316"/>
      <c r="Q1015" s="316"/>
      <c r="R1015" s="316"/>
      <c r="S1015" s="316"/>
    </row>
    <row r="1016" spans="16:19">
      <c r="P1016" s="316"/>
      <c r="Q1016" s="316"/>
      <c r="R1016" s="316"/>
      <c r="S1016" s="316"/>
    </row>
    <row r="1017" spans="16:19">
      <c r="P1017" s="316"/>
      <c r="Q1017" s="316"/>
      <c r="R1017" s="316"/>
      <c r="S1017" s="316"/>
    </row>
    <row r="1018" spans="16:19">
      <c r="P1018" s="316"/>
      <c r="Q1018" s="316"/>
      <c r="R1018" s="316"/>
      <c r="S1018" s="316"/>
    </row>
    <row r="1019" spans="16:19">
      <c r="P1019" s="316"/>
      <c r="Q1019" s="316"/>
      <c r="R1019" s="316"/>
      <c r="S1019" s="316"/>
    </row>
    <row r="1020" spans="16:19">
      <c r="P1020" s="316"/>
      <c r="Q1020" s="316"/>
      <c r="R1020" s="316"/>
      <c r="S1020" s="316"/>
    </row>
    <row r="1021" spans="16:19">
      <c r="P1021" s="316"/>
      <c r="Q1021" s="316"/>
      <c r="R1021" s="316"/>
      <c r="S1021" s="316"/>
    </row>
    <row r="1022" spans="16:19">
      <c r="P1022" s="316"/>
      <c r="Q1022" s="316"/>
      <c r="R1022" s="316"/>
      <c r="S1022" s="316"/>
    </row>
    <row r="1023" spans="16:19">
      <c r="P1023" s="316"/>
      <c r="Q1023" s="316"/>
      <c r="R1023" s="316"/>
      <c r="S1023" s="316"/>
    </row>
    <row r="1024" spans="16:19">
      <c r="P1024" s="316"/>
      <c r="Q1024" s="316"/>
      <c r="R1024" s="316"/>
      <c r="S1024" s="316"/>
    </row>
    <row r="1025" spans="16:19">
      <c r="P1025" s="316"/>
      <c r="Q1025" s="316"/>
      <c r="R1025" s="316"/>
      <c r="S1025" s="316"/>
    </row>
    <row r="1026" spans="16:19">
      <c r="P1026" s="316"/>
      <c r="Q1026" s="316"/>
      <c r="R1026" s="316"/>
      <c r="S1026" s="316"/>
    </row>
    <row r="1027" spans="16:19">
      <c r="P1027" s="316"/>
      <c r="Q1027" s="316"/>
      <c r="R1027" s="316"/>
      <c r="S1027" s="316"/>
    </row>
    <row r="1028" spans="16:19">
      <c r="P1028" s="316"/>
      <c r="Q1028" s="316"/>
      <c r="R1028" s="316"/>
      <c r="S1028" s="316"/>
    </row>
    <row r="1029" spans="16:19">
      <c r="P1029" s="316"/>
      <c r="Q1029" s="316"/>
      <c r="R1029" s="316"/>
      <c r="S1029" s="316"/>
    </row>
    <row r="1030" spans="16:19">
      <c r="P1030" s="316"/>
      <c r="Q1030" s="316"/>
      <c r="R1030" s="316"/>
      <c r="S1030" s="316"/>
    </row>
    <row r="1031" spans="16:19">
      <c r="P1031" s="316"/>
      <c r="Q1031" s="316"/>
      <c r="R1031" s="316"/>
      <c r="S1031" s="316"/>
    </row>
    <row r="1032" spans="16:19">
      <c r="P1032" s="316"/>
      <c r="Q1032" s="316"/>
      <c r="R1032" s="316"/>
      <c r="S1032" s="316"/>
    </row>
    <row r="1033" spans="16:19">
      <c r="P1033" s="316"/>
      <c r="Q1033" s="316"/>
      <c r="R1033" s="316"/>
      <c r="S1033" s="316"/>
    </row>
    <row r="1034" spans="16:19">
      <c r="P1034" s="316"/>
      <c r="Q1034" s="316"/>
      <c r="R1034" s="316"/>
      <c r="S1034" s="316"/>
    </row>
    <row r="1035" spans="16:19">
      <c r="P1035" s="316"/>
      <c r="Q1035" s="316"/>
      <c r="R1035" s="316"/>
      <c r="S1035" s="316"/>
    </row>
    <row r="1036" spans="16:19">
      <c r="P1036" s="316"/>
      <c r="Q1036" s="316"/>
      <c r="R1036" s="316"/>
      <c r="S1036" s="316"/>
    </row>
    <row r="1037" spans="16:19">
      <c r="P1037" s="316"/>
      <c r="Q1037" s="316"/>
      <c r="R1037" s="316"/>
      <c r="S1037" s="316"/>
    </row>
    <row r="1038" spans="16:19">
      <c r="P1038" s="316"/>
      <c r="Q1038" s="316"/>
      <c r="R1038" s="316"/>
      <c r="S1038" s="316"/>
    </row>
    <row r="1039" spans="16:19">
      <c r="P1039" s="316"/>
      <c r="Q1039" s="316"/>
      <c r="R1039" s="316"/>
      <c r="S1039" s="316"/>
    </row>
    <row r="1040" spans="16:19">
      <c r="P1040" s="316"/>
      <c r="Q1040" s="316"/>
      <c r="R1040" s="316"/>
      <c r="S1040" s="316"/>
    </row>
    <row r="1041" spans="16:19">
      <c r="P1041" s="316"/>
      <c r="Q1041" s="316"/>
      <c r="R1041" s="316"/>
      <c r="S1041" s="316"/>
    </row>
    <row r="1042" spans="16:19">
      <c r="P1042" s="316"/>
      <c r="Q1042" s="316"/>
      <c r="R1042" s="316"/>
      <c r="S1042" s="316"/>
    </row>
    <row r="1043" spans="16:19">
      <c r="P1043" s="316"/>
      <c r="Q1043" s="316"/>
      <c r="R1043" s="316"/>
      <c r="S1043" s="316"/>
    </row>
    <row r="1044" spans="16:19">
      <c r="P1044" s="316"/>
      <c r="Q1044" s="316"/>
      <c r="R1044" s="316"/>
      <c r="S1044" s="316"/>
    </row>
    <row r="1045" spans="16:19">
      <c r="P1045" s="316"/>
      <c r="Q1045" s="316"/>
      <c r="R1045" s="316"/>
      <c r="S1045" s="316"/>
    </row>
    <row r="1046" spans="16:19">
      <c r="P1046" s="316"/>
      <c r="Q1046" s="316"/>
      <c r="R1046" s="316"/>
      <c r="S1046" s="316"/>
    </row>
    <row r="1047" spans="16:19">
      <c r="P1047" s="316"/>
      <c r="Q1047" s="316"/>
      <c r="R1047" s="316"/>
      <c r="S1047" s="316"/>
    </row>
    <row r="1048" spans="16:19">
      <c r="P1048" s="316"/>
      <c r="Q1048" s="316"/>
      <c r="R1048" s="316"/>
      <c r="S1048" s="316"/>
    </row>
    <row r="1049" spans="16:19">
      <c r="P1049" s="316"/>
      <c r="Q1049" s="316"/>
      <c r="R1049" s="316"/>
      <c r="S1049" s="316"/>
    </row>
    <row r="1050" spans="16:19">
      <c r="P1050" s="316"/>
      <c r="Q1050" s="316"/>
      <c r="R1050" s="316"/>
      <c r="S1050" s="316"/>
    </row>
    <row r="1051" spans="16:19">
      <c r="P1051" s="316"/>
      <c r="Q1051" s="316"/>
      <c r="R1051" s="316"/>
      <c r="S1051" s="316"/>
    </row>
    <row r="1052" spans="16:19">
      <c r="P1052" s="316"/>
      <c r="Q1052" s="316"/>
      <c r="R1052" s="316"/>
      <c r="S1052" s="316"/>
    </row>
    <row r="1053" spans="16:19">
      <c r="P1053" s="316"/>
      <c r="Q1053" s="316"/>
      <c r="R1053" s="316"/>
      <c r="S1053" s="316"/>
    </row>
    <row r="1054" spans="16:19">
      <c r="P1054" s="316"/>
      <c r="Q1054" s="316"/>
      <c r="R1054" s="316"/>
      <c r="S1054" s="316"/>
    </row>
    <row r="1055" spans="16:19">
      <c r="P1055" s="316"/>
      <c r="Q1055" s="316"/>
      <c r="R1055" s="316"/>
      <c r="S1055" s="316"/>
    </row>
    <row r="1056" spans="16:19">
      <c r="P1056" s="316"/>
      <c r="Q1056" s="316"/>
      <c r="R1056" s="316"/>
      <c r="S1056" s="316"/>
    </row>
    <row r="1057" spans="16:19">
      <c r="P1057" s="316"/>
      <c r="Q1057" s="316"/>
      <c r="R1057" s="316"/>
      <c r="S1057" s="316"/>
    </row>
    <row r="1058" spans="16:19">
      <c r="P1058" s="316"/>
      <c r="Q1058" s="316"/>
      <c r="R1058" s="316"/>
      <c r="S1058" s="316"/>
    </row>
    <row r="1059" spans="16:19">
      <c r="P1059" s="316"/>
      <c r="Q1059" s="316"/>
      <c r="R1059" s="316"/>
      <c r="S1059" s="316"/>
    </row>
    <row r="1060" spans="16:19">
      <c r="P1060" s="316"/>
      <c r="Q1060" s="316"/>
      <c r="R1060" s="316"/>
      <c r="S1060" s="316"/>
    </row>
    <row r="1061" spans="16:19">
      <c r="P1061" s="316"/>
      <c r="Q1061" s="316"/>
      <c r="R1061" s="316"/>
      <c r="S1061" s="316"/>
    </row>
    <row r="1062" spans="16:19">
      <c r="P1062" s="316"/>
      <c r="Q1062" s="316"/>
      <c r="R1062" s="316"/>
      <c r="S1062" s="316"/>
    </row>
    <row r="1063" spans="16:19">
      <c r="P1063" s="316"/>
      <c r="Q1063" s="316"/>
      <c r="R1063" s="316"/>
      <c r="S1063" s="316"/>
    </row>
    <row r="1064" spans="16:19">
      <c r="P1064" s="316"/>
      <c r="Q1064" s="316"/>
      <c r="R1064" s="316"/>
      <c r="S1064" s="316"/>
    </row>
    <row r="1065" spans="16:19">
      <c r="P1065" s="316"/>
      <c r="Q1065" s="316"/>
      <c r="R1065" s="316"/>
      <c r="S1065" s="316"/>
    </row>
    <row r="1066" spans="16:19">
      <c r="P1066" s="316"/>
      <c r="Q1066" s="316"/>
      <c r="R1066" s="316"/>
      <c r="S1066" s="316"/>
    </row>
    <row r="1067" spans="16:19">
      <c r="P1067" s="316"/>
      <c r="Q1067" s="316"/>
      <c r="R1067" s="316"/>
      <c r="S1067" s="316"/>
    </row>
    <row r="1068" spans="16:19">
      <c r="P1068" s="316"/>
      <c r="Q1068" s="316"/>
      <c r="R1068" s="316"/>
      <c r="S1068" s="316"/>
    </row>
    <row r="1069" spans="16:19">
      <c r="P1069" s="316"/>
      <c r="Q1069" s="316"/>
      <c r="R1069" s="316"/>
      <c r="S1069" s="316"/>
    </row>
    <row r="1070" spans="16:19">
      <c r="P1070" s="316"/>
      <c r="Q1070" s="316"/>
      <c r="R1070" s="316"/>
      <c r="S1070" s="316"/>
    </row>
    <row r="1071" spans="16:19">
      <c r="P1071" s="316"/>
      <c r="Q1071" s="316"/>
      <c r="R1071" s="316"/>
      <c r="S1071" s="316"/>
    </row>
    <row r="1072" spans="16:19">
      <c r="P1072" s="316"/>
      <c r="Q1072" s="316"/>
      <c r="R1072" s="316"/>
      <c r="S1072" s="316"/>
    </row>
    <row r="1073" spans="16:19">
      <c r="P1073" s="316"/>
      <c r="Q1073" s="316"/>
      <c r="R1073" s="316"/>
      <c r="S1073" s="316"/>
    </row>
    <row r="1074" spans="16:19">
      <c r="P1074" s="316"/>
      <c r="Q1074" s="316"/>
      <c r="R1074" s="316"/>
      <c r="S1074" s="316"/>
    </row>
    <row r="1075" spans="16:19">
      <c r="P1075" s="316"/>
      <c r="Q1075" s="316"/>
      <c r="R1075" s="316"/>
      <c r="S1075" s="316"/>
    </row>
    <row r="1076" spans="16:19">
      <c r="P1076" s="316"/>
      <c r="Q1076" s="316"/>
      <c r="R1076" s="316"/>
      <c r="S1076" s="316"/>
    </row>
    <row r="1077" spans="16:19">
      <c r="P1077" s="316"/>
      <c r="Q1077" s="316"/>
      <c r="R1077" s="316"/>
      <c r="S1077" s="316"/>
    </row>
    <row r="1078" spans="16:19">
      <c r="P1078" s="316"/>
      <c r="Q1078" s="316"/>
      <c r="R1078" s="316"/>
      <c r="S1078" s="316"/>
    </row>
    <row r="1079" spans="16:19">
      <c r="P1079" s="316"/>
      <c r="Q1079" s="316"/>
      <c r="R1079" s="316"/>
      <c r="S1079" s="316"/>
    </row>
    <row r="1080" spans="16:19">
      <c r="P1080" s="316"/>
      <c r="Q1080" s="316"/>
      <c r="R1080" s="316"/>
      <c r="S1080" s="316"/>
    </row>
    <row r="1081" spans="16:19">
      <c r="P1081" s="316"/>
      <c r="Q1081" s="316"/>
      <c r="R1081" s="316"/>
      <c r="S1081" s="316"/>
    </row>
    <row r="1082" spans="16:19">
      <c r="P1082" s="316"/>
      <c r="Q1082" s="316"/>
      <c r="R1082" s="316"/>
      <c r="S1082" s="316"/>
    </row>
    <row r="1083" spans="16:19">
      <c r="P1083" s="316"/>
      <c r="Q1083" s="316"/>
      <c r="R1083" s="316"/>
      <c r="S1083" s="316"/>
    </row>
    <row r="1084" spans="16:19">
      <c r="P1084" s="316"/>
      <c r="Q1084" s="316"/>
      <c r="R1084" s="316"/>
      <c r="S1084" s="316"/>
    </row>
    <row r="1085" spans="16:19">
      <c r="P1085" s="316"/>
      <c r="Q1085" s="316"/>
      <c r="R1085" s="316"/>
      <c r="S1085" s="316"/>
    </row>
    <row r="1086" spans="16:19">
      <c r="P1086" s="316"/>
      <c r="Q1086" s="316"/>
      <c r="R1086" s="316"/>
      <c r="S1086" s="316"/>
    </row>
    <row r="1087" spans="16:19">
      <c r="P1087" s="316"/>
      <c r="Q1087" s="316"/>
      <c r="R1087" s="316"/>
      <c r="S1087" s="316"/>
    </row>
    <row r="1088" spans="16:19">
      <c r="P1088" s="316"/>
      <c r="Q1088" s="316"/>
      <c r="R1088" s="316"/>
      <c r="S1088" s="316"/>
    </row>
    <row r="1089" spans="16:19">
      <c r="P1089" s="316"/>
      <c r="Q1089" s="316"/>
      <c r="R1089" s="316"/>
      <c r="S1089" s="316"/>
    </row>
    <row r="1090" spans="16:19">
      <c r="P1090" s="316"/>
      <c r="Q1090" s="316"/>
      <c r="R1090" s="316"/>
      <c r="S1090" s="316"/>
    </row>
    <row r="1091" spans="16:19">
      <c r="P1091" s="316"/>
      <c r="Q1091" s="316"/>
      <c r="R1091" s="316"/>
      <c r="S1091" s="316"/>
    </row>
    <row r="1092" spans="16:19">
      <c r="P1092" s="316"/>
      <c r="Q1092" s="316"/>
      <c r="R1092" s="316"/>
      <c r="S1092" s="316"/>
    </row>
    <row r="1093" spans="16:19">
      <c r="P1093" s="316"/>
      <c r="Q1093" s="316"/>
      <c r="R1093" s="316"/>
      <c r="S1093" s="316"/>
    </row>
    <row r="1094" spans="16:19">
      <c r="P1094" s="316"/>
      <c r="Q1094" s="316"/>
      <c r="R1094" s="316"/>
      <c r="S1094" s="316"/>
    </row>
    <row r="1095" spans="16:19">
      <c r="P1095" s="316"/>
      <c r="Q1095" s="316"/>
      <c r="R1095" s="316"/>
      <c r="S1095" s="316"/>
    </row>
    <row r="1096" spans="16:19">
      <c r="P1096" s="316"/>
      <c r="Q1096" s="316"/>
      <c r="R1096" s="316"/>
      <c r="S1096" s="316"/>
    </row>
    <row r="1097" spans="16:19">
      <c r="P1097" s="316"/>
      <c r="Q1097" s="316"/>
      <c r="R1097" s="316"/>
      <c r="S1097" s="316"/>
    </row>
    <row r="1098" spans="16:19">
      <c r="P1098" s="316"/>
      <c r="Q1098" s="316"/>
      <c r="R1098" s="316"/>
      <c r="S1098" s="316"/>
    </row>
    <row r="1099" spans="16:19">
      <c r="P1099" s="316"/>
      <c r="Q1099" s="316"/>
      <c r="R1099" s="316"/>
      <c r="S1099" s="316"/>
    </row>
    <row r="1100" spans="16:19">
      <c r="P1100" s="316"/>
      <c r="Q1100" s="316"/>
      <c r="R1100" s="316"/>
      <c r="S1100" s="316"/>
    </row>
    <row r="1101" spans="16:19">
      <c r="P1101" s="316"/>
      <c r="Q1101" s="316"/>
      <c r="R1101" s="316"/>
      <c r="S1101" s="316"/>
    </row>
    <row r="1102" spans="16:19">
      <c r="P1102" s="316"/>
      <c r="Q1102" s="316"/>
      <c r="R1102" s="316"/>
      <c r="S1102" s="316"/>
    </row>
    <row r="1103" spans="16:19">
      <c r="P1103" s="316"/>
      <c r="Q1103" s="316"/>
      <c r="R1103" s="316"/>
      <c r="S1103" s="316"/>
    </row>
    <row r="1104" spans="16:19">
      <c r="P1104" s="316"/>
      <c r="Q1104" s="316"/>
      <c r="R1104" s="316"/>
      <c r="S1104" s="316"/>
    </row>
    <row r="1105" spans="16:19">
      <c r="P1105" s="316"/>
      <c r="Q1105" s="316"/>
      <c r="R1105" s="316"/>
      <c r="S1105" s="316"/>
    </row>
    <row r="1106" spans="16:19">
      <c r="P1106" s="316"/>
      <c r="Q1106" s="316"/>
      <c r="R1106" s="316"/>
      <c r="S1106" s="316"/>
    </row>
    <row r="1107" spans="16:19">
      <c r="P1107" s="316"/>
      <c r="Q1107" s="316"/>
      <c r="R1107" s="316"/>
      <c r="S1107" s="316"/>
    </row>
    <row r="1108" spans="16:19">
      <c r="P1108" s="316"/>
      <c r="Q1108" s="316"/>
      <c r="R1108" s="316"/>
      <c r="S1108" s="316"/>
    </row>
    <row r="1109" spans="16:19">
      <c r="P1109" s="316"/>
      <c r="Q1109" s="316"/>
      <c r="R1109" s="316"/>
      <c r="S1109" s="316"/>
    </row>
    <row r="1110" spans="16:19">
      <c r="P1110" s="316"/>
      <c r="Q1110" s="316"/>
      <c r="R1110" s="316"/>
      <c r="S1110" s="316"/>
    </row>
    <row r="1111" spans="16:19">
      <c r="P1111" s="316"/>
      <c r="Q1111" s="316"/>
      <c r="R1111" s="316"/>
      <c r="S1111" s="316"/>
    </row>
    <row r="1112" spans="16:19">
      <c r="P1112" s="316"/>
      <c r="Q1112" s="316"/>
      <c r="R1112" s="316"/>
      <c r="S1112" s="316"/>
    </row>
    <row r="1113" spans="16:19">
      <c r="P1113" s="316"/>
      <c r="Q1113" s="316"/>
      <c r="R1113" s="316"/>
      <c r="S1113" s="316"/>
    </row>
    <row r="1114" spans="16:19">
      <c r="P1114" s="316"/>
      <c r="Q1114" s="316"/>
      <c r="R1114" s="316"/>
      <c r="S1114" s="316"/>
    </row>
    <row r="1115" spans="16:19">
      <c r="P1115" s="316"/>
      <c r="Q1115" s="316"/>
      <c r="R1115" s="316"/>
      <c r="S1115" s="316"/>
    </row>
    <row r="1116" spans="16:19">
      <c r="P1116" s="316"/>
      <c r="Q1116" s="316"/>
      <c r="R1116" s="316"/>
      <c r="S1116" s="316"/>
    </row>
    <row r="1117" spans="16:19">
      <c r="P1117" s="316"/>
      <c r="Q1117" s="316"/>
      <c r="R1117" s="316"/>
      <c r="S1117" s="316"/>
    </row>
    <row r="1118" spans="16:19">
      <c r="P1118" s="316"/>
      <c r="Q1118" s="316"/>
      <c r="R1118" s="316"/>
      <c r="S1118" s="316"/>
    </row>
    <row r="1119" spans="16:19">
      <c r="P1119" s="316"/>
      <c r="Q1119" s="316"/>
      <c r="R1119" s="316"/>
      <c r="S1119" s="316"/>
    </row>
    <row r="1120" spans="16:19">
      <c r="P1120" s="316"/>
      <c r="Q1120" s="316"/>
      <c r="R1120" s="316"/>
      <c r="S1120" s="316"/>
    </row>
    <row r="1121" spans="16:19">
      <c r="P1121" s="316"/>
      <c r="Q1121" s="316"/>
      <c r="R1121" s="316"/>
      <c r="S1121" s="316"/>
    </row>
    <row r="1122" spans="16:19">
      <c r="P1122" s="316"/>
      <c r="Q1122" s="316"/>
      <c r="R1122" s="316"/>
      <c r="S1122" s="316"/>
    </row>
    <row r="1123" spans="16:19">
      <c r="P1123" s="316"/>
      <c r="Q1123" s="316"/>
      <c r="R1123" s="316"/>
      <c r="S1123" s="316"/>
    </row>
    <row r="1124" spans="16:19">
      <c r="P1124" s="316"/>
      <c r="Q1124" s="316"/>
      <c r="R1124" s="316"/>
      <c r="S1124" s="316"/>
    </row>
    <row r="1125" spans="16:19">
      <c r="P1125" s="316"/>
      <c r="Q1125" s="316"/>
      <c r="R1125" s="316"/>
      <c r="S1125" s="316"/>
    </row>
    <row r="1126" spans="16:19">
      <c r="P1126" s="316"/>
      <c r="Q1126" s="316"/>
      <c r="R1126" s="316"/>
      <c r="S1126" s="316"/>
    </row>
    <row r="1127" spans="16:19">
      <c r="P1127" s="316"/>
      <c r="Q1127" s="316"/>
      <c r="R1127" s="316"/>
      <c r="S1127" s="316"/>
    </row>
    <row r="1128" spans="16:19">
      <c r="P1128" s="316"/>
      <c r="Q1128" s="316"/>
      <c r="R1128" s="316"/>
      <c r="S1128" s="316"/>
    </row>
    <row r="1129" spans="16:19">
      <c r="P1129" s="316"/>
      <c r="Q1129" s="316"/>
      <c r="R1129" s="316"/>
      <c r="S1129" s="316"/>
    </row>
    <row r="1130" spans="16:19">
      <c r="P1130" s="316"/>
      <c r="Q1130" s="316"/>
      <c r="R1130" s="316"/>
      <c r="S1130" s="316"/>
    </row>
    <row r="1131" spans="16:19">
      <c r="P1131" s="316"/>
      <c r="Q1131" s="316"/>
      <c r="R1131" s="316"/>
      <c r="S1131" s="316"/>
    </row>
    <row r="1132" spans="16:19">
      <c r="P1132" s="316"/>
      <c r="Q1132" s="316"/>
      <c r="R1132" s="316"/>
      <c r="S1132" s="316"/>
    </row>
    <row r="1133" spans="16:19">
      <c r="P1133" s="316"/>
      <c r="Q1133" s="316"/>
      <c r="R1133" s="316"/>
      <c r="S1133" s="316"/>
    </row>
    <row r="1134" spans="16:19">
      <c r="P1134" s="316"/>
      <c r="Q1134" s="316"/>
      <c r="R1134" s="316"/>
      <c r="S1134" s="316"/>
    </row>
    <row r="1135" spans="16:19">
      <c r="P1135" s="316"/>
      <c r="Q1135" s="316"/>
      <c r="R1135" s="316"/>
      <c r="S1135" s="316"/>
    </row>
    <row r="1136" spans="16:19">
      <c r="P1136" s="316"/>
      <c r="Q1136" s="316"/>
      <c r="R1136" s="316"/>
      <c r="S1136" s="316"/>
    </row>
    <row r="1137" spans="16:19">
      <c r="P1137" s="316"/>
      <c r="Q1137" s="316"/>
      <c r="R1137" s="316"/>
      <c r="S1137" s="316"/>
    </row>
    <row r="1138" spans="16:19">
      <c r="P1138" s="316"/>
      <c r="Q1138" s="316"/>
      <c r="R1138" s="316"/>
      <c r="S1138" s="316"/>
    </row>
    <row r="1139" spans="16:19">
      <c r="P1139" s="316"/>
      <c r="Q1139" s="316"/>
      <c r="R1139" s="316"/>
      <c r="S1139" s="316"/>
    </row>
    <row r="1140" spans="16:19">
      <c r="P1140" s="316"/>
      <c r="Q1140" s="316"/>
      <c r="R1140" s="316"/>
      <c r="S1140" s="316"/>
    </row>
    <row r="1141" spans="16:19">
      <c r="P1141" s="316"/>
      <c r="Q1141" s="316"/>
      <c r="R1141" s="316"/>
      <c r="S1141" s="316"/>
    </row>
    <row r="1142" spans="16:19">
      <c r="P1142" s="316"/>
      <c r="Q1142" s="316"/>
      <c r="R1142" s="316"/>
      <c r="S1142" s="316"/>
    </row>
    <row r="1143" spans="16:19">
      <c r="P1143" s="316"/>
      <c r="Q1143" s="316"/>
      <c r="R1143" s="316"/>
      <c r="S1143" s="316"/>
    </row>
    <row r="1144" spans="16:19">
      <c r="P1144" s="316"/>
      <c r="Q1144" s="316"/>
      <c r="R1144" s="316"/>
      <c r="S1144" s="316"/>
    </row>
    <row r="1145" spans="16:19">
      <c r="P1145" s="316"/>
      <c r="Q1145" s="316"/>
      <c r="R1145" s="316"/>
      <c r="S1145" s="316"/>
    </row>
    <row r="1146" spans="16:19">
      <c r="P1146" s="316"/>
      <c r="Q1146" s="316"/>
      <c r="R1146" s="316"/>
      <c r="S1146" s="316"/>
    </row>
    <row r="1147" spans="16:19">
      <c r="P1147" s="316"/>
      <c r="Q1147" s="316"/>
      <c r="R1147" s="316"/>
      <c r="S1147" s="316"/>
    </row>
    <row r="1148" spans="16:19">
      <c r="P1148" s="316"/>
      <c r="Q1148" s="316"/>
      <c r="R1148" s="316"/>
      <c r="S1148" s="316"/>
    </row>
    <row r="1149" spans="16:19">
      <c r="P1149" s="316"/>
      <c r="Q1149" s="316"/>
      <c r="R1149" s="316"/>
      <c r="S1149" s="316"/>
    </row>
    <row r="1150" spans="16:19">
      <c r="P1150" s="316"/>
      <c r="Q1150" s="316"/>
      <c r="R1150" s="316"/>
      <c r="S1150" s="316"/>
    </row>
    <row r="1151" spans="16:19">
      <c r="P1151" s="316"/>
      <c r="Q1151" s="316"/>
      <c r="R1151" s="316"/>
      <c r="S1151" s="316"/>
    </row>
    <row r="1152" spans="16:19">
      <c r="P1152" s="316"/>
      <c r="Q1152" s="316"/>
      <c r="R1152" s="316"/>
      <c r="S1152" s="316"/>
    </row>
    <row r="1153" spans="16:19">
      <c r="P1153" s="316"/>
      <c r="Q1153" s="316"/>
      <c r="R1153" s="316"/>
      <c r="S1153" s="316"/>
    </row>
    <row r="1154" spans="16:19">
      <c r="P1154" s="316"/>
      <c r="Q1154" s="316"/>
      <c r="R1154" s="316"/>
      <c r="S1154" s="316"/>
    </row>
    <row r="1155" spans="16:19">
      <c r="P1155" s="316"/>
      <c r="Q1155" s="316"/>
      <c r="R1155" s="316"/>
      <c r="S1155" s="316"/>
    </row>
    <row r="1156" spans="16:19">
      <c r="P1156" s="316"/>
      <c r="Q1156" s="316"/>
      <c r="R1156" s="316"/>
      <c r="S1156" s="316"/>
    </row>
    <row r="1157" spans="16:19">
      <c r="P1157" s="316"/>
      <c r="Q1157" s="316"/>
      <c r="R1157" s="316"/>
      <c r="S1157" s="316"/>
    </row>
    <row r="1158" spans="16:19">
      <c r="P1158" s="316"/>
      <c r="Q1158" s="316"/>
      <c r="R1158" s="316"/>
      <c r="S1158" s="316"/>
    </row>
    <row r="1159" spans="16:19">
      <c r="P1159" s="316"/>
      <c r="Q1159" s="316"/>
      <c r="R1159" s="316"/>
      <c r="S1159" s="316"/>
    </row>
    <row r="1160" spans="16:19">
      <c r="P1160" s="316"/>
      <c r="Q1160" s="316"/>
      <c r="R1160" s="316"/>
      <c r="S1160" s="316"/>
    </row>
    <row r="1161" spans="16:19">
      <c r="P1161" s="316"/>
      <c r="Q1161" s="316"/>
      <c r="R1161" s="316"/>
      <c r="S1161" s="316"/>
    </row>
    <row r="1162" spans="16:19">
      <c r="P1162" s="316"/>
      <c r="Q1162" s="316"/>
      <c r="R1162" s="316"/>
      <c r="S1162" s="316"/>
    </row>
    <row r="1163" spans="16:19">
      <c r="P1163" s="316"/>
      <c r="Q1163" s="316"/>
      <c r="R1163" s="316"/>
      <c r="S1163" s="316"/>
    </row>
    <row r="1164" spans="16:19">
      <c r="P1164" s="316"/>
      <c r="Q1164" s="316"/>
      <c r="R1164" s="316"/>
      <c r="S1164" s="316"/>
    </row>
    <row r="1165" spans="16:19">
      <c r="P1165" s="316"/>
      <c r="Q1165" s="316"/>
      <c r="R1165" s="316"/>
      <c r="S1165" s="316"/>
    </row>
    <row r="1166" spans="16:19">
      <c r="P1166" s="316"/>
      <c r="Q1166" s="316"/>
      <c r="R1166" s="316"/>
      <c r="S1166" s="316"/>
    </row>
    <row r="1167" spans="16:19">
      <c r="P1167" s="316"/>
      <c r="Q1167" s="316"/>
      <c r="R1167" s="316"/>
      <c r="S1167" s="316"/>
    </row>
    <row r="1168" spans="16:19">
      <c r="P1168" s="316"/>
      <c r="Q1168" s="316"/>
      <c r="R1168" s="316"/>
      <c r="S1168" s="316"/>
    </row>
    <row r="1169" spans="16:19">
      <c r="P1169" s="316"/>
      <c r="Q1169" s="316"/>
      <c r="R1169" s="316"/>
      <c r="S1169" s="316"/>
    </row>
    <row r="1170" spans="16:19">
      <c r="P1170" s="316"/>
      <c r="Q1170" s="316"/>
      <c r="R1170" s="316"/>
      <c r="S1170" s="316"/>
    </row>
    <row r="1171" spans="16:19">
      <c r="P1171" s="316"/>
      <c r="Q1171" s="316"/>
      <c r="R1171" s="316"/>
      <c r="S1171" s="316"/>
    </row>
    <row r="1172" spans="16:19">
      <c r="P1172" s="316"/>
      <c r="Q1172" s="316"/>
      <c r="R1172" s="316"/>
      <c r="S1172" s="316"/>
    </row>
    <row r="1173" spans="16:19">
      <c r="P1173" s="316"/>
      <c r="Q1173" s="316"/>
      <c r="R1173" s="316"/>
      <c r="S1173" s="316"/>
    </row>
    <row r="1174" spans="16:19">
      <c r="P1174" s="316"/>
      <c r="Q1174" s="316"/>
      <c r="R1174" s="316"/>
      <c r="S1174" s="316"/>
    </row>
    <row r="1175" spans="16:19">
      <c r="P1175" s="316"/>
      <c r="Q1175" s="316"/>
      <c r="R1175" s="316"/>
      <c r="S1175" s="316"/>
    </row>
    <row r="1176" spans="16:19">
      <c r="P1176" s="316"/>
      <c r="Q1176" s="316"/>
      <c r="R1176" s="316"/>
      <c r="S1176" s="316"/>
    </row>
    <row r="1177" spans="16:19">
      <c r="P1177" s="316"/>
      <c r="Q1177" s="316"/>
      <c r="R1177" s="316"/>
      <c r="S1177" s="316"/>
    </row>
    <row r="1178" spans="16:19">
      <c r="P1178" s="316"/>
      <c r="Q1178" s="316"/>
      <c r="R1178" s="316"/>
      <c r="S1178" s="316"/>
    </row>
    <row r="1179" spans="16:19">
      <c r="P1179" s="316"/>
      <c r="Q1179" s="316"/>
      <c r="R1179" s="316"/>
      <c r="S1179" s="316"/>
    </row>
    <row r="1180" spans="16:19">
      <c r="P1180" s="316"/>
      <c r="Q1180" s="316"/>
      <c r="R1180" s="316"/>
      <c r="S1180" s="316"/>
    </row>
    <row r="1181" spans="16:19">
      <c r="P1181" s="316"/>
      <c r="Q1181" s="316"/>
      <c r="R1181" s="316"/>
      <c r="S1181" s="316"/>
    </row>
    <row r="1182" spans="16:19">
      <c r="P1182" s="316"/>
      <c r="Q1182" s="316"/>
      <c r="R1182" s="316"/>
      <c r="S1182" s="316"/>
    </row>
    <row r="1183" spans="16:19">
      <c r="P1183" s="316"/>
      <c r="Q1183" s="316"/>
      <c r="R1183" s="316"/>
      <c r="S1183" s="316"/>
    </row>
    <row r="1184" spans="16:19">
      <c r="P1184" s="316"/>
      <c r="Q1184" s="316"/>
      <c r="R1184" s="316"/>
      <c r="S1184" s="316"/>
    </row>
    <row r="1185" spans="16:19">
      <c r="P1185" s="316"/>
      <c r="Q1185" s="316"/>
      <c r="R1185" s="316"/>
      <c r="S1185" s="316"/>
    </row>
    <row r="1186" spans="16:19">
      <c r="P1186" s="316"/>
      <c r="Q1186" s="316"/>
      <c r="R1186" s="316"/>
      <c r="S1186" s="316"/>
    </row>
    <row r="1187" spans="16:19">
      <c r="P1187" s="316"/>
      <c r="Q1187" s="316"/>
      <c r="R1187" s="316"/>
      <c r="S1187" s="316"/>
    </row>
    <row r="1188" spans="16:19">
      <c r="P1188" s="316"/>
      <c r="Q1188" s="316"/>
      <c r="R1188" s="316"/>
      <c r="S1188" s="316"/>
    </row>
    <row r="1189" spans="16:19">
      <c r="P1189" s="316"/>
      <c r="Q1189" s="316"/>
      <c r="R1189" s="316"/>
      <c r="S1189" s="316"/>
    </row>
    <row r="1190" spans="16:19">
      <c r="P1190" s="316"/>
      <c r="Q1190" s="316"/>
      <c r="R1190" s="316"/>
      <c r="S1190" s="316"/>
    </row>
    <row r="1191" spans="16:19">
      <c r="P1191" s="316"/>
      <c r="Q1191" s="316"/>
      <c r="R1191" s="316"/>
      <c r="S1191" s="316"/>
    </row>
    <row r="1192" spans="16:19">
      <c r="P1192" s="316"/>
      <c r="Q1192" s="316"/>
      <c r="R1192" s="316"/>
      <c r="S1192" s="316"/>
    </row>
    <row r="1193" spans="16:19">
      <c r="P1193" s="316"/>
      <c r="Q1193" s="316"/>
      <c r="R1193" s="316"/>
      <c r="S1193" s="316"/>
    </row>
    <row r="1194" spans="16:19">
      <c r="P1194" s="316"/>
      <c r="Q1194" s="316"/>
      <c r="R1194" s="316"/>
      <c r="S1194" s="316"/>
    </row>
    <row r="1195" spans="16:19">
      <c r="P1195" s="316"/>
      <c r="Q1195" s="316"/>
      <c r="R1195" s="316"/>
      <c r="S1195" s="316"/>
    </row>
    <row r="1196" spans="16:19">
      <c r="P1196" s="316"/>
      <c r="Q1196" s="316"/>
      <c r="R1196" s="316"/>
      <c r="S1196" s="316"/>
    </row>
    <row r="1197" spans="16:19">
      <c r="P1197" s="316"/>
      <c r="Q1197" s="316"/>
      <c r="R1197" s="316"/>
      <c r="S1197" s="316"/>
    </row>
    <row r="1198" spans="16:19">
      <c r="P1198" s="316"/>
      <c r="Q1198" s="316"/>
      <c r="R1198" s="316"/>
      <c r="S1198" s="316"/>
    </row>
    <row r="1199" spans="16:19">
      <c r="P1199" s="316"/>
      <c r="Q1199" s="316"/>
      <c r="R1199" s="316"/>
      <c r="S1199" s="316"/>
    </row>
    <row r="1200" spans="16:19">
      <c r="P1200" s="316"/>
      <c r="Q1200" s="316"/>
      <c r="R1200" s="316"/>
      <c r="S1200" s="316"/>
    </row>
    <row r="1201" spans="16:19">
      <c r="P1201" s="316"/>
      <c r="Q1201" s="316"/>
      <c r="R1201" s="316"/>
      <c r="S1201" s="316"/>
    </row>
    <row r="1202" spans="16:19">
      <c r="P1202" s="316"/>
      <c r="Q1202" s="316"/>
      <c r="R1202" s="316"/>
      <c r="S1202" s="316"/>
    </row>
    <row r="1203" spans="16:19">
      <c r="P1203" s="316"/>
      <c r="Q1203" s="316"/>
      <c r="R1203" s="316"/>
      <c r="S1203" s="316"/>
    </row>
    <row r="1204" spans="16:19">
      <c r="P1204" s="316"/>
      <c r="Q1204" s="316"/>
      <c r="R1204" s="316"/>
      <c r="S1204" s="316"/>
    </row>
    <row r="1205" spans="16:19">
      <c r="P1205" s="316"/>
      <c r="Q1205" s="316"/>
      <c r="R1205" s="316"/>
      <c r="S1205" s="316"/>
    </row>
    <row r="1206" spans="16:19">
      <c r="P1206" s="316"/>
      <c r="Q1206" s="316"/>
      <c r="R1206" s="316"/>
      <c r="S1206" s="316"/>
    </row>
    <row r="1207" spans="16:19">
      <c r="P1207" s="316"/>
      <c r="Q1207" s="316"/>
      <c r="R1207" s="316"/>
      <c r="S1207" s="316"/>
    </row>
    <row r="1208" spans="16:19">
      <c r="P1208" s="316"/>
      <c r="Q1208" s="316"/>
      <c r="R1208" s="316"/>
      <c r="S1208" s="316"/>
    </row>
    <row r="1209" spans="16:19">
      <c r="P1209" s="316"/>
      <c r="Q1209" s="316"/>
      <c r="R1209" s="316"/>
      <c r="S1209" s="316"/>
    </row>
    <row r="1210" spans="16:19">
      <c r="P1210" s="316"/>
      <c r="Q1210" s="316"/>
      <c r="R1210" s="316"/>
      <c r="S1210" s="316"/>
    </row>
    <row r="1211" spans="16:19">
      <c r="P1211" s="316"/>
      <c r="Q1211" s="316"/>
      <c r="R1211" s="316"/>
      <c r="S1211" s="316"/>
    </row>
    <row r="1212" spans="16:19">
      <c r="P1212" s="316"/>
      <c r="Q1212" s="316"/>
      <c r="R1212" s="316"/>
      <c r="S1212" s="316"/>
    </row>
    <row r="1213" spans="16:19">
      <c r="P1213" s="316"/>
      <c r="Q1213" s="316"/>
      <c r="R1213" s="316"/>
      <c r="S1213" s="316"/>
    </row>
    <row r="1214" spans="16:19">
      <c r="P1214" s="316"/>
      <c r="Q1214" s="316"/>
      <c r="R1214" s="316"/>
      <c r="S1214" s="316"/>
    </row>
    <row r="1215" spans="16:19">
      <c r="P1215" s="316"/>
      <c r="Q1215" s="316"/>
      <c r="R1215" s="316"/>
      <c r="S1215" s="316"/>
    </row>
    <row r="1216" spans="16:19">
      <c r="P1216" s="316"/>
      <c r="Q1216" s="316"/>
      <c r="R1216" s="316"/>
      <c r="S1216" s="316"/>
    </row>
    <row r="1217" spans="16:19">
      <c r="P1217" s="316"/>
      <c r="Q1217" s="316"/>
      <c r="R1217" s="316"/>
      <c r="S1217" s="316"/>
    </row>
    <row r="1218" spans="16:19">
      <c r="P1218" s="316"/>
      <c r="Q1218" s="316"/>
      <c r="R1218" s="316"/>
      <c r="S1218" s="316"/>
    </row>
    <row r="1219" spans="16:19">
      <c r="P1219" s="316"/>
      <c r="Q1219" s="316"/>
      <c r="R1219" s="316"/>
      <c r="S1219" s="316"/>
    </row>
    <row r="1220" spans="16:19">
      <c r="P1220" s="316"/>
      <c r="Q1220" s="316"/>
      <c r="R1220" s="316"/>
      <c r="S1220" s="316"/>
    </row>
    <row r="1221" spans="16:19">
      <c r="P1221" s="316"/>
      <c r="Q1221" s="316"/>
      <c r="R1221" s="316"/>
      <c r="S1221" s="316"/>
    </row>
    <row r="1222" spans="16:19">
      <c r="P1222" s="316"/>
      <c r="Q1222" s="316"/>
      <c r="R1222" s="316"/>
      <c r="S1222" s="316"/>
    </row>
    <row r="1223" spans="16:19">
      <c r="P1223" s="316"/>
      <c r="Q1223" s="316"/>
      <c r="R1223" s="316"/>
      <c r="S1223" s="316"/>
    </row>
    <row r="1224" spans="16:19">
      <c r="P1224" s="316"/>
      <c r="Q1224" s="316"/>
      <c r="R1224" s="316"/>
      <c r="S1224" s="316"/>
    </row>
    <row r="1225" spans="16:19">
      <c r="P1225" s="316"/>
      <c r="Q1225" s="316"/>
      <c r="R1225" s="316"/>
      <c r="S1225" s="316"/>
    </row>
    <row r="1226" spans="16:19">
      <c r="P1226" s="316"/>
      <c r="Q1226" s="316"/>
      <c r="R1226" s="316"/>
      <c r="S1226" s="316"/>
    </row>
    <row r="1227" spans="16:19">
      <c r="P1227" s="316"/>
      <c r="Q1227" s="316"/>
      <c r="R1227" s="316"/>
      <c r="S1227" s="316"/>
    </row>
    <row r="1228" spans="16:19">
      <c r="P1228" s="316"/>
      <c r="Q1228" s="316"/>
      <c r="R1228" s="316"/>
      <c r="S1228" s="316"/>
    </row>
    <row r="1229" spans="16:19">
      <c r="P1229" s="316"/>
      <c r="Q1229" s="316"/>
      <c r="R1229" s="316"/>
      <c r="S1229" s="316"/>
    </row>
    <row r="1230" spans="16:19">
      <c r="P1230" s="316"/>
      <c r="Q1230" s="316"/>
      <c r="R1230" s="316"/>
      <c r="S1230" s="316"/>
    </row>
    <row r="1231" spans="16:19">
      <c r="P1231" s="316"/>
      <c r="Q1231" s="316"/>
      <c r="R1231" s="316"/>
      <c r="S1231" s="316"/>
    </row>
    <row r="1232" spans="16:19">
      <c r="P1232" s="316"/>
      <c r="Q1232" s="316"/>
      <c r="R1232" s="316"/>
      <c r="S1232" s="316"/>
    </row>
    <row r="1233" spans="16:19">
      <c r="P1233" s="316"/>
      <c r="Q1233" s="316"/>
      <c r="R1233" s="316"/>
      <c r="S1233" s="316"/>
    </row>
    <row r="1234" spans="16:19">
      <c r="P1234" s="316"/>
      <c r="Q1234" s="316"/>
      <c r="R1234" s="316"/>
      <c r="S1234" s="316"/>
    </row>
    <row r="1235" spans="16:19">
      <c r="P1235" s="316"/>
      <c r="Q1235" s="316"/>
      <c r="R1235" s="316"/>
      <c r="S1235" s="316"/>
    </row>
    <row r="1236" spans="16:19">
      <c r="P1236" s="316"/>
      <c r="Q1236" s="316"/>
      <c r="R1236" s="316"/>
      <c r="S1236" s="316"/>
    </row>
    <row r="1237" spans="16:19">
      <c r="P1237" s="316"/>
      <c r="Q1237" s="316"/>
      <c r="R1237" s="316"/>
      <c r="S1237" s="316"/>
    </row>
    <row r="1238" spans="16:19">
      <c r="P1238" s="316"/>
      <c r="Q1238" s="316"/>
      <c r="R1238" s="316"/>
      <c r="S1238" s="316"/>
    </row>
    <row r="1239" spans="16:19">
      <c r="P1239" s="316"/>
      <c r="Q1239" s="316"/>
      <c r="R1239" s="316"/>
      <c r="S1239" s="316"/>
    </row>
    <row r="1240" spans="16:19">
      <c r="P1240" s="316"/>
      <c r="Q1240" s="316"/>
      <c r="R1240" s="316"/>
      <c r="S1240" s="316"/>
    </row>
    <row r="1241" spans="16:19">
      <c r="P1241" s="316"/>
      <c r="Q1241" s="316"/>
      <c r="R1241" s="316"/>
      <c r="S1241" s="316"/>
    </row>
    <row r="1242" spans="16:19">
      <c r="P1242" s="316"/>
      <c r="Q1242" s="316"/>
      <c r="R1242" s="316"/>
      <c r="S1242" s="316"/>
    </row>
    <row r="1243" spans="16:19">
      <c r="P1243" s="316"/>
      <c r="Q1243" s="316"/>
      <c r="R1243" s="316"/>
      <c r="S1243" s="316"/>
    </row>
    <row r="1244" spans="16:19">
      <c r="P1244" s="316"/>
      <c r="Q1244" s="316"/>
      <c r="R1244" s="316"/>
      <c r="S1244" s="316"/>
    </row>
    <row r="1245" spans="16:19">
      <c r="P1245" s="316"/>
      <c r="Q1245" s="316"/>
      <c r="R1245" s="316"/>
      <c r="S1245" s="316"/>
    </row>
    <row r="1246" spans="16:19">
      <c r="P1246" s="316"/>
      <c r="Q1246" s="316"/>
      <c r="R1246" s="316"/>
      <c r="S1246" s="316"/>
    </row>
    <row r="1247" spans="16:19">
      <c r="P1247" s="316"/>
      <c r="Q1247" s="316"/>
      <c r="R1247" s="316"/>
      <c r="S1247" s="316"/>
    </row>
    <row r="1248" spans="16:19">
      <c r="P1248" s="316"/>
      <c r="Q1248" s="316"/>
      <c r="R1248" s="316"/>
      <c r="S1248" s="316"/>
    </row>
    <row r="1249" spans="16:19">
      <c r="P1249" s="316"/>
      <c r="Q1249" s="316"/>
      <c r="R1249" s="316"/>
      <c r="S1249" s="316"/>
    </row>
    <row r="1250" spans="16:19">
      <c r="P1250" s="316"/>
      <c r="Q1250" s="316"/>
      <c r="R1250" s="316"/>
      <c r="S1250" s="316"/>
    </row>
    <row r="1251" spans="16:19">
      <c r="P1251" s="316"/>
      <c r="Q1251" s="316"/>
      <c r="R1251" s="316"/>
      <c r="S1251" s="316"/>
    </row>
    <row r="1252" spans="16:19">
      <c r="P1252" s="316"/>
      <c r="Q1252" s="316"/>
      <c r="R1252" s="316"/>
      <c r="S1252" s="316"/>
    </row>
    <row r="1253" spans="16:19">
      <c r="P1253" s="316"/>
      <c r="Q1253" s="316"/>
      <c r="R1253" s="316"/>
      <c r="S1253" s="316"/>
    </row>
    <row r="1254" spans="16:19">
      <c r="P1254" s="316"/>
      <c r="Q1254" s="316"/>
      <c r="R1254" s="316"/>
      <c r="S1254" s="316"/>
    </row>
    <row r="1255" spans="16:19">
      <c r="P1255" s="316"/>
      <c r="Q1255" s="316"/>
      <c r="R1255" s="316"/>
      <c r="S1255" s="316"/>
    </row>
    <row r="1256" spans="16:19">
      <c r="P1256" s="316"/>
      <c r="Q1256" s="316"/>
      <c r="R1256" s="316"/>
      <c r="S1256" s="316"/>
    </row>
    <row r="1257" spans="16:19">
      <c r="P1257" s="316"/>
      <c r="Q1257" s="316"/>
      <c r="R1257" s="316"/>
      <c r="S1257" s="316"/>
    </row>
    <row r="1258" spans="16:19">
      <c r="P1258" s="316"/>
      <c r="Q1258" s="316"/>
      <c r="R1258" s="316"/>
      <c r="S1258" s="316"/>
    </row>
    <row r="1259" spans="16:19">
      <c r="P1259" s="316"/>
      <c r="Q1259" s="316"/>
      <c r="R1259" s="316"/>
      <c r="S1259" s="316"/>
    </row>
    <row r="1260" spans="16:19">
      <c r="P1260" s="316"/>
      <c r="Q1260" s="316"/>
      <c r="R1260" s="316"/>
      <c r="S1260" s="316"/>
    </row>
    <row r="1261" spans="16:19">
      <c r="P1261" s="316"/>
      <c r="Q1261" s="316"/>
      <c r="R1261" s="316"/>
      <c r="S1261" s="316"/>
    </row>
    <row r="1262" spans="16:19">
      <c r="P1262" s="316"/>
      <c r="Q1262" s="316"/>
      <c r="R1262" s="316"/>
      <c r="S1262" s="316"/>
    </row>
    <row r="1263" spans="16:19">
      <c r="P1263" s="316"/>
      <c r="Q1263" s="316"/>
      <c r="R1263" s="316"/>
      <c r="S1263" s="316"/>
    </row>
    <row r="1264" spans="16:19">
      <c r="P1264" s="316"/>
      <c r="Q1264" s="316"/>
      <c r="R1264" s="316"/>
      <c r="S1264" s="316"/>
    </row>
    <row r="1265" spans="16:19">
      <c r="P1265" s="316"/>
      <c r="Q1265" s="316"/>
      <c r="R1265" s="316"/>
      <c r="S1265" s="316"/>
    </row>
    <row r="1266" spans="16:19">
      <c r="P1266" s="316"/>
      <c r="Q1266" s="316"/>
      <c r="R1266" s="316"/>
      <c r="S1266" s="316"/>
    </row>
    <row r="1267" spans="16:19">
      <c r="P1267" s="316"/>
      <c r="Q1267" s="316"/>
      <c r="R1267" s="316"/>
      <c r="S1267" s="316"/>
    </row>
    <row r="1268" spans="16:19">
      <c r="P1268" s="316"/>
      <c r="Q1268" s="316"/>
      <c r="R1268" s="316"/>
      <c r="S1268" s="316"/>
    </row>
    <row r="1269" spans="16:19">
      <c r="P1269" s="316"/>
      <c r="Q1269" s="316"/>
      <c r="R1269" s="316"/>
      <c r="S1269" s="316"/>
    </row>
    <row r="1270" spans="16:19">
      <c r="P1270" s="316"/>
      <c r="Q1270" s="316"/>
      <c r="R1270" s="316"/>
      <c r="S1270" s="316"/>
    </row>
    <row r="1271" spans="16:19">
      <c r="P1271" s="316"/>
      <c r="Q1271" s="316"/>
      <c r="R1271" s="316"/>
      <c r="S1271" s="316"/>
    </row>
    <row r="1272" spans="16:19">
      <c r="P1272" s="316"/>
      <c r="Q1272" s="316"/>
      <c r="R1272" s="316"/>
      <c r="S1272" s="316"/>
    </row>
    <row r="1273" spans="16:19">
      <c r="P1273" s="316"/>
      <c r="Q1273" s="316"/>
      <c r="R1273" s="316"/>
      <c r="S1273" s="316"/>
    </row>
    <row r="1274" spans="16:19">
      <c r="P1274" s="316"/>
      <c r="Q1274" s="316"/>
      <c r="R1274" s="316"/>
      <c r="S1274" s="316"/>
    </row>
    <row r="1275" spans="16:19">
      <c r="P1275" s="316"/>
      <c r="Q1275" s="316"/>
      <c r="R1275" s="316"/>
      <c r="S1275" s="316"/>
    </row>
    <row r="1276" spans="16:19">
      <c r="P1276" s="316"/>
      <c r="Q1276" s="316"/>
      <c r="R1276" s="316"/>
      <c r="S1276" s="316"/>
    </row>
    <row r="1277" spans="16:19">
      <c r="P1277" s="316"/>
      <c r="Q1277" s="316"/>
      <c r="R1277" s="316"/>
      <c r="S1277" s="316"/>
    </row>
    <row r="1278" spans="16:19">
      <c r="P1278" s="316"/>
      <c r="Q1278" s="316"/>
      <c r="R1278" s="316"/>
      <c r="S1278" s="316"/>
    </row>
    <row r="1279" spans="16:19">
      <c r="P1279" s="316"/>
      <c r="Q1279" s="316"/>
      <c r="R1279" s="316"/>
      <c r="S1279" s="316"/>
    </row>
    <row r="1280" spans="16:19">
      <c r="P1280" s="316"/>
      <c r="Q1280" s="316"/>
      <c r="R1280" s="316"/>
      <c r="S1280" s="316"/>
    </row>
    <row r="1281" spans="16:19">
      <c r="P1281" s="316"/>
      <c r="Q1281" s="316"/>
      <c r="R1281" s="316"/>
      <c r="S1281" s="316"/>
    </row>
    <row r="1282" spans="16:19">
      <c r="P1282" s="316"/>
      <c r="Q1282" s="316"/>
      <c r="R1282" s="316"/>
      <c r="S1282" s="316"/>
    </row>
    <row r="1283" spans="16:19">
      <c r="P1283" s="316"/>
      <c r="Q1283" s="316"/>
      <c r="R1283" s="316"/>
      <c r="S1283" s="316"/>
    </row>
    <row r="1284" spans="16:19">
      <c r="P1284" s="316"/>
      <c r="Q1284" s="316"/>
      <c r="R1284" s="316"/>
      <c r="S1284" s="316"/>
    </row>
    <row r="1285" spans="16:19">
      <c r="P1285" s="316"/>
      <c r="Q1285" s="316"/>
      <c r="R1285" s="316"/>
      <c r="S1285" s="316"/>
    </row>
    <row r="1286" spans="16:19">
      <c r="P1286" s="316"/>
      <c r="Q1286" s="316"/>
      <c r="R1286" s="316"/>
      <c r="S1286" s="316"/>
    </row>
    <row r="1287" spans="16:19">
      <c r="P1287" s="316"/>
      <c r="Q1287" s="316"/>
      <c r="R1287" s="316"/>
      <c r="S1287" s="316"/>
    </row>
    <row r="1288" spans="16:19">
      <c r="P1288" s="316"/>
      <c r="Q1288" s="316"/>
      <c r="R1288" s="316"/>
      <c r="S1288" s="316"/>
    </row>
    <row r="1289" spans="16:19">
      <c r="P1289" s="316"/>
      <c r="Q1289" s="316"/>
      <c r="R1289" s="316"/>
      <c r="S1289" s="316"/>
    </row>
    <row r="1290" spans="16:19">
      <c r="P1290" s="316"/>
      <c r="Q1290" s="316"/>
      <c r="R1290" s="316"/>
      <c r="S1290" s="316"/>
    </row>
    <row r="1291" spans="16:19">
      <c r="P1291" s="316"/>
      <c r="Q1291" s="316"/>
      <c r="R1291" s="316"/>
      <c r="S1291" s="316"/>
    </row>
    <row r="1292" spans="16:19">
      <c r="P1292" s="316"/>
      <c r="Q1292" s="316"/>
      <c r="R1292" s="316"/>
      <c r="S1292" s="316"/>
    </row>
    <row r="1293" spans="16:19">
      <c r="P1293" s="316"/>
      <c r="Q1293" s="316"/>
      <c r="R1293" s="316"/>
      <c r="S1293" s="316"/>
    </row>
    <row r="1294" spans="16:19">
      <c r="P1294" s="316"/>
      <c r="Q1294" s="316"/>
      <c r="R1294" s="316"/>
      <c r="S1294" s="316"/>
    </row>
    <row r="1295" spans="16:19">
      <c r="P1295" s="316"/>
      <c r="Q1295" s="316"/>
      <c r="R1295" s="316"/>
      <c r="S1295" s="316"/>
    </row>
    <row r="1296" spans="16:19">
      <c r="P1296" s="316"/>
      <c r="Q1296" s="316"/>
      <c r="R1296" s="316"/>
      <c r="S1296" s="316"/>
    </row>
    <row r="1297" spans="16:19">
      <c r="P1297" s="316"/>
      <c r="Q1297" s="316"/>
      <c r="R1297" s="316"/>
      <c r="S1297" s="316"/>
    </row>
    <row r="1298" spans="16:19">
      <c r="P1298" s="316"/>
      <c r="Q1298" s="316"/>
      <c r="R1298" s="316"/>
      <c r="S1298" s="316"/>
    </row>
    <row r="1299" spans="16:19">
      <c r="P1299" s="316"/>
      <c r="Q1299" s="316"/>
      <c r="R1299" s="316"/>
      <c r="S1299" s="316"/>
    </row>
    <row r="1300" spans="16:19">
      <c r="P1300" s="316"/>
      <c r="Q1300" s="316"/>
      <c r="R1300" s="316"/>
      <c r="S1300" s="316"/>
    </row>
    <row r="1301" spans="16:19">
      <c r="P1301" s="316"/>
      <c r="Q1301" s="316"/>
      <c r="R1301" s="316"/>
      <c r="S1301" s="316"/>
    </row>
    <row r="1302" spans="16:19">
      <c r="P1302" s="316"/>
      <c r="Q1302" s="316"/>
      <c r="R1302" s="316"/>
      <c r="S1302" s="316"/>
    </row>
    <row r="1303" spans="16:19">
      <c r="P1303" s="316"/>
      <c r="Q1303" s="316"/>
      <c r="R1303" s="316"/>
      <c r="S1303" s="316"/>
    </row>
    <row r="1304" spans="16:19">
      <c r="P1304" s="316"/>
      <c r="Q1304" s="316"/>
      <c r="R1304" s="316"/>
      <c r="S1304" s="316"/>
    </row>
    <row r="1305" spans="16:19">
      <c r="P1305" s="316"/>
      <c r="Q1305" s="316"/>
      <c r="R1305" s="316"/>
      <c r="S1305" s="316"/>
    </row>
    <row r="1306" spans="16:19">
      <c r="P1306" s="316"/>
      <c r="Q1306" s="316"/>
      <c r="R1306" s="316"/>
      <c r="S1306" s="316"/>
    </row>
    <row r="1307" spans="16:19">
      <c r="P1307" s="316"/>
      <c r="Q1307" s="316"/>
      <c r="R1307" s="316"/>
      <c r="S1307" s="316"/>
    </row>
    <row r="1308" spans="16:19">
      <c r="P1308" s="316"/>
      <c r="Q1308" s="316"/>
      <c r="R1308" s="316"/>
      <c r="S1308" s="316"/>
    </row>
    <row r="1309" spans="16:19">
      <c r="P1309" s="316"/>
      <c r="Q1309" s="316"/>
      <c r="R1309" s="316"/>
      <c r="S1309" s="316"/>
    </row>
    <row r="1310" spans="16:19">
      <c r="P1310" s="316"/>
      <c r="Q1310" s="316"/>
      <c r="R1310" s="316"/>
      <c r="S1310" s="316"/>
    </row>
    <row r="1311" spans="16:19">
      <c r="P1311" s="316"/>
      <c r="Q1311" s="316"/>
      <c r="R1311" s="316"/>
      <c r="S1311" s="316"/>
    </row>
    <row r="1312" spans="16:19">
      <c r="P1312" s="316"/>
      <c r="Q1312" s="316"/>
      <c r="R1312" s="316"/>
      <c r="S1312" s="316"/>
    </row>
    <row r="1313" spans="16:19">
      <c r="P1313" s="316"/>
      <c r="Q1313" s="316"/>
      <c r="R1313" s="316"/>
      <c r="S1313" s="316"/>
    </row>
    <row r="1314" spans="16:19">
      <c r="P1314" s="316"/>
      <c r="Q1314" s="316"/>
      <c r="R1314" s="316"/>
      <c r="S1314" s="316"/>
    </row>
    <row r="1315" spans="16:19">
      <c r="P1315" s="316"/>
      <c r="Q1315" s="316"/>
      <c r="R1315" s="316"/>
      <c r="S1315" s="316"/>
    </row>
    <row r="1316" spans="16:19">
      <c r="P1316" s="316"/>
      <c r="Q1316" s="316"/>
      <c r="R1316" s="316"/>
      <c r="S1316" s="316"/>
    </row>
    <row r="1317" spans="16:19">
      <c r="P1317" s="316"/>
      <c r="Q1317" s="316"/>
      <c r="R1317" s="316"/>
      <c r="S1317" s="316"/>
    </row>
    <row r="1318" spans="16:19">
      <c r="P1318" s="316"/>
      <c r="Q1318" s="316"/>
      <c r="R1318" s="316"/>
      <c r="S1318" s="316"/>
    </row>
    <row r="1319" spans="16:19">
      <c r="P1319" s="316"/>
      <c r="Q1319" s="316"/>
      <c r="R1319" s="316"/>
      <c r="S1319" s="316"/>
    </row>
    <row r="1320" spans="16:19">
      <c r="P1320" s="316"/>
      <c r="Q1320" s="316"/>
      <c r="R1320" s="316"/>
      <c r="S1320" s="316"/>
    </row>
    <row r="1321" spans="16:19">
      <c r="P1321" s="316"/>
      <c r="Q1321" s="316"/>
      <c r="R1321" s="316"/>
      <c r="S1321" s="316"/>
    </row>
    <row r="1322" spans="16:19">
      <c r="P1322" s="316"/>
      <c r="Q1322" s="316"/>
      <c r="R1322" s="316"/>
      <c r="S1322" s="316"/>
    </row>
    <row r="1323" spans="16:19">
      <c r="P1323" s="316"/>
      <c r="Q1323" s="316"/>
      <c r="R1323" s="316"/>
      <c r="S1323" s="316"/>
    </row>
    <row r="1324" spans="16:19">
      <c r="P1324" s="316"/>
      <c r="Q1324" s="316"/>
      <c r="R1324" s="316"/>
      <c r="S1324" s="316"/>
    </row>
    <row r="1325" spans="16:19">
      <c r="P1325" s="316"/>
      <c r="Q1325" s="316"/>
      <c r="R1325" s="316"/>
      <c r="S1325" s="316"/>
    </row>
    <row r="1326" spans="16:19">
      <c r="P1326" s="316"/>
      <c r="Q1326" s="316"/>
      <c r="R1326" s="316"/>
      <c r="S1326" s="316"/>
    </row>
    <row r="1327" spans="16:19">
      <c r="P1327" s="316"/>
      <c r="Q1327" s="316"/>
      <c r="R1327" s="316"/>
      <c r="S1327" s="316"/>
    </row>
    <row r="1328" spans="16:19">
      <c r="P1328" s="316"/>
      <c r="Q1328" s="316"/>
      <c r="R1328" s="316"/>
      <c r="S1328" s="316"/>
    </row>
    <row r="1329" spans="16:19">
      <c r="P1329" s="316"/>
      <c r="Q1329" s="316"/>
      <c r="R1329" s="316"/>
      <c r="S1329" s="316"/>
    </row>
    <row r="1330" spans="16:19">
      <c r="P1330" s="316"/>
      <c r="Q1330" s="316"/>
      <c r="R1330" s="316"/>
      <c r="S1330" s="316"/>
    </row>
    <row r="1331" spans="16:19">
      <c r="P1331" s="316"/>
      <c r="Q1331" s="316"/>
      <c r="R1331" s="316"/>
      <c r="S1331" s="316"/>
    </row>
    <row r="1332" spans="16:19">
      <c r="P1332" s="316"/>
      <c r="Q1332" s="316"/>
      <c r="R1332" s="316"/>
      <c r="S1332" s="316"/>
    </row>
    <row r="1333" spans="16:19">
      <c r="P1333" s="316"/>
      <c r="Q1333" s="316"/>
      <c r="R1333" s="316"/>
      <c r="S1333" s="316"/>
    </row>
    <row r="1334" spans="16:19">
      <c r="P1334" s="316"/>
      <c r="Q1334" s="316"/>
      <c r="R1334" s="316"/>
      <c r="S1334" s="316"/>
    </row>
    <row r="1335" spans="16:19">
      <c r="P1335" s="316"/>
      <c r="Q1335" s="316"/>
      <c r="R1335" s="316"/>
      <c r="S1335" s="316"/>
    </row>
    <row r="1336" spans="16:19">
      <c r="P1336" s="316"/>
      <c r="Q1336" s="316"/>
      <c r="R1336" s="316"/>
      <c r="S1336" s="316"/>
    </row>
    <row r="1337" spans="16:19">
      <c r="P1337" s="316"/>
      <c r="Q1337" s="316"/>
      <c r="R1337" s="316"/>
      <c r="S1337" s="316"/>
    </row>
    <row r="1338" spans="16:19">
      <c r="P1338" s="316"/>
      <c r="Q1338" s="316"/>
      <c r="R1338" s="316"/>
      <c r="S1338" s="316"/>
    </row>
    <row r="1339" spans="16:19">
      <c r="P1339" s="316"/>
      <c r="Q1339" s="316"/>
      <c r="R1339" s="316"/>
      <c r="S1339" s="316"/>
    </row>
    <row r="1340" spans="16:19">
      <c r="P1340" s="316"/>
      <c r="Q1340" s="316"/>
      <c r="R1340" s="316"/>
      <c r="S1340" s="316"/>
    </row>
    <row r="1341" spans="16:19">
      <c r="P1341" s="316"/>
      <c r="Q1341" s="316"/>
      <c r="R1341" s="316"/>
      <c r="S1341" s="316"/>
    </row>
    <row r="1342" spans="16:19">
      <c r="P1342" s="316"/>
      <c r="Q1342" s="316"/>
      <c r="R1342" s="316"/>
      <c r="S1342" s="316"/>
    </row>
    <row r="1343" spans="16:19">
      <c r="P1343" s="316"/>
      <c r="Q1343" s="316"/>
      <c r="R1343" s="316"/>
      <c r="S1343" s="316"/>
    </row>
    <row r="1344" spans="16:19">
      <c r="P1344" s="316"/>
      <c r="Q1344" s="316"/>
      <c r="R1344" s="316"/>
      <c r="S1344" s="316"/>
    </row>
    <row r="1345" spans="16:19">
      <c r="P1345" s="316"/>
      <c r="Q1345" s="316"/>
      <c r="R1345" s="316"/>
      <c r="S1345" s="316"/>
    </row>
    <row r="1346" spans="16:19">
      <c r="P1346" s="316"/>
      <c r="Q1346" s="316"/>
      <c r="R1346" s="316"/>
      <c r="S1346" s="316"/>
    </row>
    <row r="1347" spans="16:19">
      <c r="P1347" s="316"/>
      <c r="Q1347" s="316"/>
      <c r="R1347" s="316"/>
      <c r="S1347" s="316"/>
    </row>
    <row r="1348" spans="16:19">
      <c r="P1348" s="316"/>
      <c r="Q1348" s="316"/>
      <c r="R1348" s="316"/>
      <c r="S1348" s="316"/>
    </row>
    <row r="1349" spans="16:19">
      <c r="P1349" s="316"/>
      <c r="Q1349" s="316"/>
      <c r="R1349" s="316"/>
      <c r="S1349" s="316"/>
    </row>
    <row r="1350" spans="16:19">
      <c r="P1350" s="316"/>
      <c r="Q1350" s="316"/>
      <c r="R1350" s="316"/>
      <c r="S1350" s="316"/>
    </row>
    <row r="1351" spans="16:19">
      <c r="P1351" s="316"/>
      <c r="Q1351" s="316"/>
      <c r="R1351" s="316"/>
      <c r="S1351" s="316"/>
    </row>
    <row r="1352" spans="16:19">
      <c r="P1352" s="316"/>
      <c r="Q1352" s="316"/>
      <c r="R1352" s="316"/>
      <c r="S1352" s="316"/>
    </row>
    <row r="1353" spans="16:19">
      <c r="P1353" s="316"/>
      <c r="Q1353" s="316"/>
      <c r="R1353" s="316"/>
      <c r="S1353" s="316"/>
    </row>
    <row r="1354" spans="16:19">
      <c r="P1354" s="316"/>
      <c r="Q1354" s="316"/>
      <c r="R1354" s="316"/>
      <c r="S1354" s="316"/>
    </row>
    <row r="1355" spans="16:19">
      <c r="P1355" s="316"/>
      <c r="Q1355" s="316"/>
      <c r="R1355" s="316"/>
      <c r="S1355" s="316"/>
    </row>
    <row r="1356" spans="16:19">
      <c r="P1356" s="316"/>
      <c r="Q1356" s="316"/>
      <c r="R1356" s="316"/>
      <c r="S1356" s="316"/>
    </row>
    <row r="1357" spans="16:19">
      <c r="P1357" s="316"/>
      <c r="Q1357" s="316"/>
      <c r="R1357" s="316"/>
      <c r="S1357" s="316"/>
    </row>
    <row r="1358" spans="16:19">
      <c r="P1358" s="316"/>
      <c r="Q1358" s="316"/>
      <c r="R1358" s="316"/>
      <c r="S1358" s="316"/>
    </row>
    <row r="1359" spans="16:19">
      <c r="P1359" s="316"/>
      <c r="Q1359" s="316"/>
      <c r="R1359" s="316"/>
      <c r="S1359" s="316"/>
    </row>
    <row r="1360" spans="16:19">
      <c r="P1360" s="316"/>
      <c r="Q1360" s="316"/>
      <c r="R1360" s="316"/>
      <c r="S1360" s="316"/>
    </row>
    <row r="1361" spans="16:19">
      <c r="P1361" s="316"/>
      <c r="Q1361" s="316"/>
      <c r="R1361" s="316"/>
      <c r="S1361" s="316"/>
    </row>
    <row r="1362" spans="16:19">
      <c r="P1362" s="316"/>
      <c r="Q1362" s="316"/>
      <c r="R1362" s="316"/>
      <c r="S1362" s="316"/>
    </row>
    <row r="1363" spans="16:19">
      <c r="P1363" s="316"/>
      <c r="Q1363" s="316"/>
      <c r="R1363" s="316"/>
      <c r="S1363" s="316"/>
    </row>
    <row r="1364" spans="16:19">
      <c r="P1364" s="316"/>
      <c r="Q1364" s="316"/>
      <c r="R1364" s="316"/>
      <c r="S1364" s="316"/>
    </row>
    <row r="1365" spans="16:19">
      <c r="P1365" s="316"/>
      <c r="Q1365" s="316"/>
      <c r="R1365" s="316"/>
      <c r="S1365" s="316"/>
    </row>
    <row r="1366" spans="16:19">
      <c r="P1366" s="316"/>
      <c r="Q1366" s="316"/>
      <c r="R1366" s="316"/>
      <c r="S1366" s="316"/>
    </row>
    <row r="1367" spans="16:19">
      <c r="P1367" s="316"/>
      <c r="Q1367" s="316"/>
      <c r="R1367" s="316"/>
      <c r="S1367" s="316"/>
    </row>
    <row r="1368" spans="16:19">
      <c r="P1368" s="316"/>
      <c r="Q1368" s="316"/>
      <c r="R1368" s="316"/>
      <c r="S1368" s="316"/>
    </row>
    <row r="1369" spans="16:19">
      <c r="P1369" s="316"/>
      <c r="Q1369" s="316"/>
      <c r="R1369" s="316"/>
      <c r="S1369" s="316"/>
    </row>
    <row r="1370" spans="16:19">
      <c r="P1370" s="316"/>
      <c r="Q1370" s="316"/>
      <c r="R1370" s="316"/>
      <c r="S1370" s="316"/>
    </row>
    <row r="1371" spans="16:19">
      <c r="P1371" s="316"/>
      <c r="Q1371" s="316"/>
      <c r="R1371" s="316"/>
      <c r="S1371" s="316"/>
    </row>
    <row r="1372" spans="16:19">
      <c r="P1372" s="316"/>
      <c r="Q1372" s="316"/>
      <c r="R1372" s="316"/>
      <c r="S1372" s="316"/>
    </row>
    <row r="1373" spans="16:19">
      <c r="P1373" s="316"/>
      <c r="Q1373" s="316"/>
      <c r="R1373" s="316"/>
      <c r="S1373" s="316"/>
    </row>
    <row r="1374" spans="16:19">
      <c r="P1374" s="316"/>
      <c r="Q1374" s="316"/>
      <c r="R1374" s="316"/>
      <c r="S1374" s="316"/>
    </row>
    <row r="1375" spans="16:19">
      <c r="P1375" s="316"/>
      <c r="Q1375" s="316"/>
      <c r="R1375" s="316"/>
      <c r="S1375" s="316"/>
    </row>
    <row r="1376" spans="16:19">
      <c r="P1376" s="316"/>
      <c r="Q1376" s="316"/>
      <c r="R1376" s="316"/>
      <c r="S1376" s="316"/>
    </row>
    <row r="1377" spans="16:19">
      <c r="P1377" s="316"/>
      <c r="Q1377" s="316"/>
      <c r="R1377" s="316"/>
      <c r="S1377" s="316"/>
    </row>
    <row r="1378" spans="16:19">
      <c r="P1378" s="316"/>
      <c r="Q1378" s="316"/>
      <c r="R1378" s="316"/>
      <c r="S1378" s="316"/>
    </row>
    <row r="1379" spans="16:19">
      <c r="P1379" s="316"/>
      <c r="Q1379" s="316"/>
      <c r="R1379" s="316"/>
      <c r="S1379" s="316"/>
    </row>
    <row r="1380" spans="16:19">
      <c r="P1380" s="316"/>
      <c r="Q1380" s="316"/>
      <c r="R1380" s="316"/>
      <c r="S1380" s="316"/>
    </row>
    <row r="1381" spans="16:19">
      <c r="P1381" s="316"/>
      <c r="Q1381" s="316"/>
      <c r="R1381" s="316"/>
      <c r="S1381" s="316"/>
    </row>
    <row r="1382" spans="16:19">
      <c r="P1382" s="316"/>
      <c r="Q1382" s="316"/>
      <c r="R1382" s="316"/>
      <c r="S1382" s="316"/>
    </row>
    <row r="1383" spans="16:19">
      <c r="P1383" s="316"/>
      <c r="Q1383" s="316"/>
      <c r="R1383" s="316"/>
      <c r="S1383" s="316"/>
    </row>
    <row r="1384" spans="16:19">
      <c r="P1384" s="316"/>
      <c r="Q1384" s="316"/>
      <c r="R1384" s="316"/>
      <c r="S1384" s="316"/>
    </row>
    <row r="1385" spans="16:19">
      <c r="P1385" s="316"/>
      <c r="Q1385" s="316"/>
      <c r="R1385" s="316"/>
      <c r="S1385" s="316"/>
    </row>
    <row r="1386" spans="16:19">
      <c r="P1386" s="316"/>
      <c r="Q1386" s="316"/>
      <c r="R1386" s="316"/>
      <c r="S1386" s="316"/>
    </row>
    <row r="1387" spans="16:19">
      <c r="P1387" s="316"/>
      <c r="Q1387" s="316"/>
      <c r="R1387" s="316"/>
      <c r="S1387" s="316"/>
    </row>
    <row r="1388" spans="16:19">
      <c r="P1388" s="316"/>
      <c r="Q1388" s="316"/>
      <c r="R1388" s="316"/>
      <c r="S1388" s="316"/>
    </row>
    <row r="1389" spans="16:19">
      <c r="P1389" s="316"/>
      <c r="Q1389" s="316"/>
      <c r="R1389" s="316"/>
      <c r="S1389" s="316"/>
    </row>
    <row r="1390" spans="16:19">
      <c r="P1390" s="316"/>
      <c r="Q1390" s="316"/>
      <c r="R1390" s="316"/>
      <c r="S1390" s="316"/>
    </row>
    <row r="1391" spans="16:19">
      <c r="P1391" s="316"/>
      <c r="Q1391" s="316"/>
      <c r="R1391" s="316"/>
      <c r="S1391" s="316"/>
    </row>
    <row r="1392" spans="16:19">
      <c r="P1392" s="316"/>
      <c r="Q1392" s="316"/>
      <c r="R1392" s="316"/>
      <c r="S1392" s="316"/>
    </row>
    <row r="1393" spans="16:19">
      <c r="P1393" s="316"/>
      <c r="Q1393" s="316"/>
      <c r="R1393" s="316"/>
      <c r="S1393" s="316"/>
    </row>
    <row r="1394" spans="16:19">
      <c r="P1394" s="316"/>
      <c r="Q1394" s="316"/>
      <c r="R1394" s="316"/>
      <c r="S1394" s="316"/>
    </row>
    <row r="1395" spans="16:19">
      <c r="P1395" s="316"/>
      <c r="Q1395" s="316"/>
      <c r="R1395" s="316"/>
      <c r="S1395" s="316"/>
    </row>
    <row r="1396" spans="16:19">
      <c r="P1396" s="316"/>
      <c r="Q1396" s="316"/>
      <c r="R1396" s="316"/>
      <c r="S1396" s="316"/>
    </row>
    <row r="1397" spans="16:19">
      <c r="P1397" s="316"/>
      <c r="Q1397" s="316"/>
      <c r="R1397" s="316"/>
      <c r="S1397" s="316"/>
    </row>
    <row r="1398" spans="16:19">
      <c r="P1398" s="316"/>
      <c r="Q1398" s="316"/>
      <c r="R1398" s="316"/>
      <c r="S1398" s="316"/>
    </row>
    <row r="1399" spans="16:19">
      <c r="P1399" s="316"/>
      <c r="Q1399" s="316"/>
      <c r="R1399" s="316"/>
      <c r="S1399" s="316"/>
    </row>
    <row r="1400" spans="16:19">
      <c r="P1400" s="316"/>
      <c r="Q1400" s="316"/>
      <c r="R1400" s="316"/>
      <c r="S1400" s="316"/>
    </row>
    <row r="1401" spans="16:19">
      <c r="P1401" s="316"/>
      <c r="Q1401" s="316"/>
      <c r="R1401" s="316"/>
      <c r="S1401" s="316"/>
    </row>
    <row r="1402" spans="16:19">
      <c r="P1402" s="316"/>
      <c r="Q1402" s="316"/>
      <c r="R1402" s="316"/>
      <c r="S1402" s="316"/>
    </row>
    <row r="1403" spans="16:19">
      <c r="P1403" s="316"/>
      <c r="Q1403" s="316"/>
      <c r="R1403" s="316"/>
      <c r="S1403" s="316"/>
    </row>
    <row r="1404" spans="16:19">
      <c r="P1404" s="316"/>
      <c r="Q1404" s="316"/>
      <c r="R1404" s="316"/>
      <c r="S1404" s="316"/>
    </row>
    <row r="1405" spans="16:19">
      <c r="P1405" s="316"/>
      <c r="Q1405" s="316"/>
      <c r="R1405" s="316"/>
      <c r="S1405" s="316"/>
    </row>
    <row r="1406" spans="16:19">
      <c r="P1406" s="316"/>
      <c r="Q1406" s="316"/>
      <c r="R1406" s="316"/>
      <c r="S1406" s="316"/>
    </row>
    <row r="1407" spans="16:19">
      <c r="P1407" s="316"/>
      <c r="Q1407" s="316"/>
      <c r="R1407" s="316"/>
      <c r="S1407" s="316"/>
    </row>
    <row r="1408" spans="16:19">
      <c r="P1408" s="316"/>
      <c r="Q1408" s="316"/>
      <c r="R1408" s="316"/>
      <c r="S1408" s="316"/>
    </row>
    <row r="1409" spans="16:19">
      <c r="P1409" s="316"/>
      <c r="Q1409" s="316"/>
      <c r="R1409" s="316"/>
      <c r="S1409" s="316"/>
    </row>
    <row r="1410" spans="16:19">
      <c r="P1410" s="316"/>
      <c r="Q1410" s="316"/>
      <c r="R1410" s="316"/>
      <c r="S1410" s="316"/>
    </row>
    <row r="1411" spans="16:19">
      <c r="P1411" s="316"/>
      <c r="Q1411" s="316"/>
      <c r="R1411" s="316"/>
      <c r="S1411" s="316"/>
    </row>
    <row r="1412" spans="16:19">
      <c r="P1412" s="316"/>
      <c r="Q1412" s="316"/>
      <c r="R1412" s="316"/>
      <c r="S1412" s="316"/>
    </row>
    <row r="1413" spans="16:19">
      <c r="P1413" s="316"/>
      <c r="Q1413" s="316"/>
      <c r="R1413" s="316"/>
      <c r="S1413" s="316"/>
    </row>
    <row r="1414" spans="16:19">
      <c r="P1414" s="316"/>
      <c r="Q1414" s="316"/>
      <c r="R1414" s="316"/>
      <c r="S1414" s="316"/>
    </row>
    <row r="1415" spans="16:19">
      <c r="P1415" s="316"/>
      <c r="Q1415" s="316"/>
      <c r="R1415" s="316"/>
      <c r="S1415" s="316"/>
    </row>
    <row r="1416" spans="16:19">
      <c r="P1416" s="316"/>
      <c r="Q1416" s="316"/>
      <c r="R1416" s="316"/>
      <c r="S1416" s="316"/>
    </row>
    <row r="1417" spans="16:19">
      <c r="P1417" s="316"/>
      <c r="Q1417" s="316"/>
      <c r="R1417" s="316"/>
      <c r="S1417" s="316"/>
    </row>
    <row r="1418" spans="16:19">
      <c r="P1418" s="316"/>
      <c r="Q1418" s="316"/>
      <c r="R1418" s="316"/>
      <c r="S1418" s="316"/>
    </row>
    <row r="1419" spans="16:19">
      <c r="P1419" s="316"/>
      <c r="Q1419" s="316"/>
      <c r="R1419" s="316"/>
      <c r="S1419" s="316"/>
    </row>
    <row r="1420" spans="16:19">
      <c r="P1420" s="316"/>
      <c r="Q1420" s="316"/>
      <c r="R1420" s="316"/>
      <c r="S1420" s="316"/>
    </row>
    <row r="1421" spans="16:19">
      <c r="P1421" s="316"/>
      <c r="Q1421" s="316"/>
      <c r="R1421" s="316"/>
      <c r="S1421" s="316"/>
    </row>
    <row r="1422" spans="16:19">
      <c r="P1422" s="316"/>
      <c r="Q1422" s="316"/>
      <c r="R1422" s="316"/>
      <c r="S1422" s="316"/>
    </row>
    <row r="1423" spans="16:19">
      <c r="P1423" s="316"/>
      <c r="Q1423" s="316"/>
      <c r="R1423" s="316"/>
      <c r="S1423" s="316"/>
    </row>
    <row r="1424" spans="16:19">
      <c r="P1424" s="316"/>
      <c r="Q1424" s="316"/>
      <c r="R1424" s="316"/>
      <c r="S1424" s="316"/>
    </row>
    <row r="1425" spans="16:19">
      <c r="P1425" s="316"/>
      <c r="Q1425" s="316"/>
      <c r="R1425" s="316"/>
      <c r="S1425" s="316"/>
    </row>
    <row r="1426" spans="16:19">
      <c r="P1426" s="316"/>
      <c r="Q1426" s="316"/>
      <c r="R1426" s="316"/>
      <c r="S1426" s="316"/>
    </row>
    <row r="1427" spans="16:19">
      <c r="P1427" s="316"/>
      <c r="Q1427" s="316"/>
      <c r="R1427" s="316"/>
      <c r="S1427" s="316"/>
    </row>
    <row r="1428" spans="16:19">
      <c r="P1428" s="316"/>
      <c r="Q1428" s="316"/>
      <c r="R1428" s="316"/>
      <c r="S1428" s="316"/>
    </row>
    <row r="1429" spans="16:19">
      <c r="P1429" s="316"/>
      <c r="Q1429" s="316"/>
      <c r="R1429" s="316"/>
      <c r="S1429" s="316"/>
    </row>
    <row r="1430" spans="16:19">
      <c r="P1430" s="316"/>
      <c r="Q1430" s="316"/>
      <c r="R1430" s="316"/>
      <c r="S1430" s="316"/>
    </row>
    <row r="1431" spans="16:19">
      <c r="P1431" s="316"/>
      <c r="Q1431" s="316"/>
      <c r="R1431" s="316"/>
      <c r="S1431" s="316"/>
    </row>
    <row r="1432" spans="16:19">
      <c r="P1432" s="316"/>
      <c r="Q1432" s="316"/>
      <c r="R1432" s="316"/>
      <c r="S1432" s="316"/>
    </row>
    <row r="1433" spans="16:19">
      <c r="P1433" s="316"/>
      <c r="Q1433" s="316"/>
      <c r="R1433" s="316"/>
      <c r="S1433" s="316"/>
    </row>
    <row r="1434" spans="16:19">
      <c r="P1434" s="316"/>
      <c r="Q1434" s="316"/>
      <c r="R1434" s="316"/>
      <c r="S1434" s="316"/>
    </row>
    <row r="1435" spans="16:19">
      <c r="P1435" s="316"/>
      <c r="Q1435" s="316"/>
      <c r="R1435" s="316"/>
      <c r="S1435" s="316"/>
    </row>
    <row r="1436" spans="16:19">
      <c r="P1436" s="316"/>
      <c r="Q1436" s="316"/>
      <c r="R1436" s="316"/>
      <c r="S1436" s="316"/>
    </row>
    <row r="1437" spans="16:19">
      <c r="P1437" s="316"/>
      <c r="Q1437" s="316"/>
      <c r="R1437" s="316"/>
      <c r="S1437" s="316"/>
    </row>
    <row r="1438" spans="16:19">
      <c r="P1438" s="316"/>
      <c r="Q1438" s="316"/>
      <c r="R1438" s="316"/>
      <c r="S1438" s="316"/>
    </row>
    <row r="1439" spans="16:19">
      <c r="P1439" s="316"/>
      <c r="Q1439" s="316"/>
      <c r="R1439" s="316"/>
      <c r="S1439" s="316"/>
    </row>
    <row r="1440" spans="16:19">
      <c r="P1440" s="316"/>
      <c r="Q1440" s="316"/>
      <c r="R1440" s="316"/>
      <c r="S1440" s="316"/>
    </row>
    <row r="1441" spans="16:19">
      <c r="P1441" s="316"/>
      <c r="Q1441" s="316"/>
      <c r="R1441" s="316"/>
      <c r="S1441" s="316"/>
    </row>
    <row r="1442" spans="16:19">
      <c r="P1442" s="316"/>
      <c r="Q1442" s="316"/>
      <c r="R1442" s="316"/>
      <c r="S1442" s="316"/>
    </row>
    <row r="1443" spans="16:19">
      <c r="P1443" s="316"/>
      <c r="Q1443" s="316"/>
      <c r="R1443" s="316"/>
      <c r="S1443" s="316"/>
    </row>
    <row r="1444" spans="16:19">
      <c r="P1444" s="316"/>
      <c r="Q1444" s="316"/>
      <c r="R1444" s="316"/>
      <c r="S1444" s="316"/>
    </row>
    <row r="1445" spans="16:19">
      <c r="P1445" s="316"/>
      <c r="Q1445" s="316"/>
      <c r="R1445" s="316"/>
      <c r="S1445" s="316"/>
    </row>
    <row r="1446" spans="16:19">
      <c r="P1446" s="316"/>
      <c r="Q1446" s="316"/>
      <c r="R1446" s="316"/>
      <c r="S1446" s="316"/>
    </row>
    <row r="1447" spans="16:19">
      <c r="P1447" s="316"/>
      <c r="Q1447" s="316"/>
      <c r="R1447" s="316"/>
      <c r="S1447" s="316"/>
    </row>
    <row r="1448" spans="16:19">
      <c r="P1448" s="316"/>
      <c r="Q1448" s="316"/>
      <c r="R1448" s="316"/>
      <c r="S1448" s="316"/>
    </row>
    <row r="1449" spans="16:19">
      <c r="P1449" s="316"/>
      <c r="Q1449" s="316"/>
      <c r="R1449" s="316"/>
      <c r="S1449" s="316"/>
    </row>
    <row r="1450" spans="16:19">
      <c r="P1450" s="316"/>
      <c r="Q1450" s="316"/>
      <c r="R1450" s="316"/>
      <c r="S1450" s="316"/>
    </row>
    <row r="1451" spans="16:19">
      <c r="P1451" s="316"/>
      <c r="Q1451" s="316"/>
      <c r="R1451" s="316"/>
      <c r="S1451" s="316"/>
    </row>
    <row r="1452" spans="16:19">
      <c r="P1452" s="316"/>
      <c r="Q1452" s="316"/>
      <c r="R1452" s="316"/>
      <c r="S1452" s="316"/>
    </row>
    <row r="1453" spans="16:19">
      <c r="P1453" s="316"/>
      <c r="Q1453" s="316"/>
      <c r="R1453" s="316"/>
      <c r="S1453" s="316"/>
    </row>
    <row r="1454" spans="16:19">
      <c r="P1454" s="316"/>
      <c r="Q1454" s="316"/>
      <c r="R1454" s="316"/>
      <c r="S1454" s="316"/>
    </row>
    <row r="1455" spans="16:19">
      <c r="P1455" s="316"/>
      <c r="Q1455" s="316"/>
      <c r="R1455" s="316"/>
      <c r="S1455" s="316"/>
    </row>
    <row r="1456" spans="16:19">
      <c r="P1456" s="316"/>
      <c r="Q1456" s="316"/>
      <c r="R1456" s="316"/>
      <c r="S1456" s="316"/>
    </row>
    <row r="1457" spans="16:19">
      <c r="P1457" s="316"/>
      <c r="Q1457" s="316"/>
      <c r="R1457" s="316"/>
      <c r="S1457" s="316"/>
    </row>
    <row r="1458" spans="16:19">
      <c r="P1458" s="316"/>
      <c r="Q1458" s="316"/>
      <c r="R1458" s="316"/>
      <c r="S1458" s="316"/>
    </row>
    <row r="1459" spans="16:19">
      <c r="P1459" s="316"/>
      <c r="Q1459" s="316"/>
      <c r="R1459" s="316"/>
      <c r="S1459" s="316"/>
    </row>
    <row r="1460" spans="16:19">
      <c r="P1460" s="316"/>
      <c r="Q1460" s="316"/>
      <c r="R1460" s="316"/>
      <c r="S1460" s="316"/>
    </row>
    <row r="1461" spans="16:19">
      <c r="P1461" s="316"/>
      <c r="Q1461" s="316"/>
      <c r="R1461" s="316"/>
      <c r="S1461" s="316"/>
    </row>
    <row r="1462" spans="16:19">
      <c r="P1462" s="316"/>
      <c r="Q1462" s="316"/>
      <c r="R1462" s="316"/>
      <c r="S1462" s="316"/>
    </row>
    <row r="1463" spans="16:19">
      <c r="P1463" s="316"/>
      <c r="Q1463" s="316"/>
      <c r="R1463" s="316"/>
      <c r="S1463" s="316"/>
    </row>
    <row r="1464" spans="16:19">
      <c r="P1464" s="316"/>
      <c r="Q1464" s="316"/>
      <c r="R1464" s="316"/>
      <c r="S1464" s="316"/>
    </row>
    <row r="1465" spans="16:19">
      <c r="P1465" s="316"/>
      <c r="Q1465" s="316"/>
      <c r="R1465" s="316"/>
      <c r="S1465" s="316"/>
    </row>
    <row r="1466" spans="16:19">
      <c r="P1466" s="316"/>
      <c r="Q1466" s="316"/>
      <c r="R1466" s="316"/>
      <c r="S1466" s="316"/>
    </row>
    <row r="1467" spans="16:19">
      <c r="P1467" s="316"/>
      <c r="Q1467" s="316"/>
      <c r="R1467" s="316"/>
      <c r="S1467" s="316"/>
    </row>
    <row r="1468" spans="16:19">
      <c r="P1468" s="316"/>
      <c r="Q1468" s="316"/>
      <c r="R1468" s="316"/>
      <c r="S1468" s="316"/>
    </row>
    <row r="1469" spans="16:19">
      <c r="P1469" s="316"/>
      <c r="Q1469" s="316"/>
      <c r="R1469" s="316"/>
      <c r="S1469" s="316"/>
    </row>
    <row r="1470" spans="16:19">
      <c r="P1470" s="316"/>
      <c r="Q1470" s="316"/>
      <c r="R1470" s="316"/>
      <c r="S1470" s="316"/>
    </row>
    <row r="1471" spans="16:19">
      <c r="P1471" s="316"/>
      <c r="Q1471" s="316"/>
      <c r="R1471" s="316"/>
      <c r="S1471" s="316"/>
    </row>
    <row r="1472" spans="16:19">
      <c r="P1472" s="316"/>
      <c r="Q1472" s="316"/>
      <c r="R1472" s="316"/>
      <c r="S1472" s="316"/>
    </row>
    <row r="1473" spans="16:19">
      <c r="P1473" s="316"/>
      <c r="Q1473" s="316"/>
      <c r="R1473" s="316"/>
      <c r="S1473" s="316"/>
    </row>
    <row r="1474" spans="16:19">
      <c r="P1474" s="316"/>
      <c r="Q1474" s="316"/>
      <c r="R1474" s="316"/>
      <c r="S1474" s="316"/>
    </row>
    <row r="1475" spans="16:19">
      <c r="P1475" s="316"/>
      <c r="Q1475" s="316"/>
      <c r="R1475" s="316"/>
      <c r="S1475" s="316"/>
    </row>
    <row r="1476" spans="16:19">
      <c r="P1476" s="316"/>
      <c r="Q1476" s="316"/>
      <c r="R1476" s="316"/>
      <c r="S1476" s="316"/>
    </row>
    <row r="1477" spans="16:19">
      <c r="P1477" s="316"/>
      <c r="Q1477" s="316"/>
      <c r="R1477" s="316"/>
      <c r="S1477" s="316"/>
    </row>
    <row r="1478" spans="16:19">
      <c r="P1478" s="316"/>
      <c r="Q1478" s="316"/>
      <c r="R1478" s="316"/>
      <c r="S1478" s="316"/>
    </row>
    <row r="1479" spans="16:19">
      <c r="P1479" s="316"/>
      <c r="Q1479" s="316"/>
      <c r="R1479" s="316"/>
      <c r="S1479" s="316"/>
    </row>
    <row r="1480" spans="16:19">
      <c r="P1480" s="316"/>
      <c r="Q1480" s="316"/>
      <c r="R1480" s="316"/>
      <c r="S1480" s="316"/>
    </row>
    <row r="1481" spans="16:19">
      <c r="P1481" s="316"/>
      <c r="Q1481" s="316"/>
      <c r="R1481" s="316"/>
      <c r="S1481" s="316"/>
    </row>
    <row r="1482" spans="16:19">
      <c r="P1482" s="316"/>
      <c r="Q1482" s="316"/>
      <c r="R1482" s="316"/>
      <c r="S1482" s="316"/>
    </row>
    <row r="1483" spans="16:19">
      <c r="P1483" s="316"/>
      <c r="Q1483" s="316"/>
      <c r="R1483" s="316"/>
      <c r="S1483" s="316"/>
    </row>
    <row r="1484" spans="16:19">
      <c r="P1484" s="316"/>
      <c r="Q1484" s="316"/>
      <c r="R1484" s="316"/>
      <c r="S1484" s="316"/>
    </row>
    <row r="1485" spans="16:19">
      <c r="P1485" s="316"/>
      <c r="Q1485" s="316"/>
      <c r="R1485" s="316"/>
      <c r="S1485" s="316"/>
    </row>
    <row r="1486" spans="16:19">
      <c r="P1486" s="316"/>
      <c r="Q1486" s="316"/>
      <c r="R1486" s="316"/>
      <c r="S1486" s="316"/>
    </row>
    <row r="1487" spans="16:19">
      <c r="P1487" s="316"/>
      <c r="Q1487" s="316"/>
      <c r="R1487" s="316"/>
      <c r="S1487" s="316"/>
    </row>
    <row r="1488" spans="16:19">
      <c r="P1488" s="316"/>
      <c r="Q1488" s="316"/>
      <c r="R1488" s="316"/>
      <c r="S1488" s="316"/>
    </row>
    <row r="1489" spans="16:19">
      <c r="P1489" s="316"/>
      <c r="Q1489" s="316"/>
      <c r="R1489" s="316"/>
      <c r="S1489" s="316"/>
    </row>
    <row r="1490" spans="16:19">
      <c r="P1490" s="316"/>
      <c r="Q1490" s="316"/>
      <c r="R1490" s="316"/>
      <c r="S1490" s="316"/>
    </row>
    <row r="1491" spans="16:19">
      <c r="P1491" s="316"/>
      <c r="Q1491" s="316"/>
      <c r="R1491" s="316"/>
      <c r="S1491" s="316"/>
    </row>
    <row r="1492" spans="16:19">
      <c r="P1492" s="316"/>
      <c r="Q1492" s="316"/>
      <c r="R1492" s="316"/>
      <c r="S1492" s="316"/>
    </row>
    <row r="1493" spans="16:19">
      <c r="P1493" s="316"/>
      <c r="Q1493" s="316"/>
      <c r="R1493" s="316"/>
      <c r="S1493" s="316"/>
    </row>
    <row r="1494" spans="16:19">
      <c r="P1494" s="316"/>
      <c r="Q1494" s="316"/>
      <c r="R1494" s="316"/>
      <c r="S1494" s="316"/>
    </row>
    <row r="1495" spans="16:19">
      <c r="P1495" s="316"/>
      <c r="Q1495" s="316"/>
      <c r="R1495" s="316"/>
      <c r="S1495" s="316"/>
    </row>
    <row r="1496" spans="16:19">
      <c r="P1496" s="316"/>
      <c r="Q1496" s="316"/>
      <c r="R1496" s="316"/>
      <c r="S1496" s="316"/>
    </row>
    <row r="1497" spans="16:19">
      <c r="P1497" s="316"/>
      <c r="Q1497" s="316"/>
      <c r="R1497" s="316"/>
      <c r="S1497" s="316"/>
    </row>
    <row r="1498" spans="16:19">
      <c r="P1498" s="316"/>
      <c r="Q1498" s="316"/>
      <c r="R1498" s="316"/>
      <c r="S1498" s="316"/>
    </row>
    <row r="1499" spans="16:19">
      <c r="P1499" s="316"/>
      <c r="Q1499" s="316"/>
      <c r="R1499" s="316"/>
      <c r="S1499" s="316"/>
    </row>
    <row r="1500" spans="16:19">
      <c r="P1500" s="316"/>
      <c r="Q1500" s="316"/>
      <c r="R1500" s="316"/>
      <c r="S1500" s="316"/>
    </row>
    <row r="1501" spans="16:19">
      <c r="P1501" s="316"/>
      <c r="Q1501" s="316"/>
      <c r="R1501" s="316"/>
      <c r="S1501" s="316"/>
    </row>
    <row r="1502" spans="16:19">
      <c r="P1502" s="316"/>
      <c r="Q1502" s="316"/>
      <c r="R1502" s="316"/>
      <c r="S1502" s="316"/>
    </row>
    <row r="1503" spans="16:19">
      <c r="P1503" s="316"/>
      <c r="Q1503" s="316"/>
      <c r="R1503" s="316"/>
      <c r="S1503" s="316"/>
    </row>
    <row r="1504" spans="16:19">
      <c r="P1504" s="316"/>
      <c r="Q1504" s="316"/>
      <c r="R1504" s="316"/>
      <c r="S1504" s="316"/>
    </row>
    <row r="1505" spans="16:19">
      <c r="P1505" s="316"/>
      <c r="Q1505" s="316"/>
      <c r="R1505" s="316"/>
      <c r="S1505" s="316"/>
    </row>
    <row r="1506" spans="16:19">
      <c r="P1506" s="316"/>
      <c r="Q1506" s="316"/>
      <c r="R1506" s="316"/>
      <c r="S1506" s="316"/>
    </row>
    <row r="1507" spans="16:19">
      <c r="P1507" s="316"/>
      <c r="Q1507" s="316"/>
      <c r="R1507" s="316"/>
      <c r="S1507" s="316"/>
    </row>
    <row r="1508" spans="16:19">
      <c r="P1508" s="316"/>
      <c r="Q1508" s="316"/>
      <c r="R1508" s="316"/>
      <c r="S1508" s="316"/>
    </row>
    <row r="1509" spans="16:19">
      <c r="P1509" s="316"/>
      <c r="Q1509" s="316"/>
      <c r="R1509" s="316"/>
      <c r="S1509" s="316"/>
    </row>
    <row r="1510" spans="16:19">
      <c r="P1510" s="316"/>
      <c r="Q1510" s="316"/>
      <c r="R1510" s="316"/>
      <c r="S1510" s="316"/>
    </row>
    <row r="1511" spans="16:19">
      <c r="P1511" s="316"/>
      <c r="Q1511" s="316"/>
      <c r="R1511" s="316"/>
      <c r="S1511" s="316"/>
    </row>
    <row r="1512" spans="16:19">
      <c r="P1512" s="316"/>
      <c r="Q1512" s="316"/>
      <c r="R1512" s="316"/>
      <c r="S1512" s="316"/>
    </row>
    <row r="1513" spans="16:19">
      <c r="P1513" s="316"/>
      <c r="Q1513" s="316"/>
      <c r="R1513" s="316"/>
      <c r="S1513" s="316"/>
    </row>
    <row r="1514" spans="16:19">
      <c r="P1514" s="316"/>
      <c r="Q1514" s="316"/>
      <c r="R1514" s="316"/>
      <c r="S1514" s="316"/>
    </row>
    <row r="1515" spans="16:19">
      <c r="P1515" s="316"/>
      <c r="Q1515" s="316"/>
      <c r="R1515" s="316"/>
      <c r="S1515" s="316"/>
    </row>
    <row r="1516" spans="16:19">
      <c r="P1516" s="316"/>
      <c r="Q1516" s="316"/>
      <c r="R1516" s="316"/>
      <c r="S1516" s="316"/>
    </row>
    <row r="1517" spans="16:19">
      <c r="P1517" s="316"/>
      <c r="Q1517" s="316"/>
      <c r="R1517" s="316"/>
      <c r="S1517" s="316"/>
    </row>
    <row r="1518" spans="16:19">
      <c r="P1518" s="316"/>
      <c r="Q1518" s="316"/>
      <c r="R1518" s="316"/>
      <c r="S1518" s="316"/>
    </row>
    <row r="1519" spans="16:19">
      <c r="P1519" s="316"/>
      <c r="Q1519" s="316"/>
      <c r="R1519" s="316"/>
      <c r="S1519" s="316"/>
    </row>
    <row r="1520" spans="16:19">
      <c r="P1520" s="316"/>
      <c r="Q1520" s="316"/>
      <c r="R1520" s="316"/>
      <c r="S1520" s="316"/>
    </row>
    <row r="1521" spans="16:19">
      <c r="P1521" s="316"/>
      <c r="Q1521" s="316"/>
      <c r="R1521" s="316"/>
      <c r="S1521" s="316"/>
    </row>
    <row r="1522" spans="16:19">
      <c r="P1522" s="316"/>
      <c r="Q1522" s="316"/>
      <c r="R1522" s="316"/>
      <c r="S1522" s="316"/>
    </row>
    <row r="1523" spans="16:19">
      <c r="P1523" s="316"/>
      <c r="Q1523" s="316"/>
      <c r="R1523" s="316"/>
      <c r="S1523" s="316"/>
    </row>
    <row r="1524" spans="16:19">
      <c r="P1524" s="316"/>
      <c r="Q1524" s="316"/>
      <c r="R1524" s="316"/>
      <c r="S1524" s="316"/>
    </row>
    <row r="1525" spans="16:19">
      <c r="P1525" s="316"/>
      <c r="Q1525" s="316"/>
      <c r="R1525" s="316"/>
      <c r="S1525" s="316"/>
    </row>
    <row r="1526" spans="16:19">
      <c r="P1526" s="316"/>
      <c r="Q1526" s="316"/>
      <c r="R1526" s="316"/>
      <c r="S1526" s="316"/>
    </row>
    <row r="1527" spans="16:19">
      <c r="P1527" s="316"/>
      <c r="Q1527" s="316"/>
      <c r="R1527" s="316"/>
      <c r="S1527" s="316"/>
    </row>
    <row r="1528" spans="16:19">
      <c r="P1528" s="316"/>
      <c r="Q1528" s="316"/>
      <c r="R1528" s="316"/>
      <c r="S1528" s="316"/>
    </row>
    <row r="1529" spans="16:19">
      <c r="P1529" s="316"/>
      <c r="Q1529" s="316"/>
      <c r="R1529" s="316"/>
      <c r="S1529" s="316"/>
    </row>
    <row r="1530" spans="16:19">
      <c r="P1530" s="316"/>
      <c r="Q1530" s="316"/>
      <c r="R1530" s="316"/>
      <c r="S1530" s="316"/>
    </row>
    <row r="1531" spans="16:19">
      <c r="P1531" s="316"/>
      <c r="Q1531" s="316"/>
      <c r="R1531" s="316"/>
      <c r="S1531" s="316"/>
    </row>
    <row r="1532" spans="16:19">
      <c r="P1532" s="316"/>
      <c r="Q1532" s="316"/>
      <c r="R1532" s="316"/>
      <c r="S1532" s="316"/>
    </row>
    <row r="1533" spans="16:19">
      <c r="P1533" s="316"/>
      <c r="Q1533" s="316"/>
      <c r="R1533" s="316"/>
      <c r="S1533" s="316"/>
    </row>
    <row r="1534" spans="16:19">
      <c r="P1534" s="316"/>
      <c r="Q1534" s="316"/>
      <c r="R1534" s="316"/>
      <c r="S1534" s="316"/>
    </row>
    <row r="1535" spans="16:19">
      <c r="P1535" s="316"/>
      <c r="Q1535" s="316"/>
      <c r="R1535" s="316"/>
      <c r="S1535" s="316"/>
    </row>
    <row r="1536" spans="16:19">
      <c r="P1536" s="316"/>
      <c r="Q1536" s="316"/>
      <c r="R1536" s="316"/>
      <c r="S1536" s="316"/>
    </row>
    <row r="1537" spans="16:19">
      <c r="P1537" s="316"/>
      <c r="Q1537" s="316"/>
      <c r="R1537" s="316"/>
      <c r="S1537" s="316"/>
    </row>
    <row r="1538" spans="16:19">
      <c r="P1538" s="316"/>
      <c r="Q1538" s="316"/>
      <c r="R1538" s="316"/>
      <c r="S1538" s="316"/>
    </row>
    <row r="1539" spans="16:19">
      <c r="P1539" s="316"/>
      <c r="Q1539" s="316"/>
      <c r="R1539" s="316"/>
      <c r="S1539" s="316"/>
    </row>
    <row r="1540" spans="16:19">
      <c r="P1540" s="316"/>
      <c r="Q1540" s="316"/>
      <c r="R1540" s="316"/>
      <c r="S1540" s="316"/>
    </row>
    <row r="1541" spans="16:19">
      <c r="P1541" s="316"/>
      <c r="Q1541" s="316"/>
      <c r="R1541" s="316"/>
      <c r="S1541" s="316"/>
    </row>
    <row r="1542" spans="16:19">
      <c r="P1542" s="316"/>
      <c r="Q1542" s="316"/>
      <c r="R1542" s="316"/>
      <c r="S1542" s="316"/>
    </row>
    <row r="1543" spans="16:19">
      <c r="P1543" s="316"/>
      <c r="Q1543" s="316"/>
      <c r="R1543" s="316"/>
      <c r="S1543" s="316"/>
    </row>
    <row r="1544" spans="16:19">
      <c r="P1544" s="316"/>
      <c r="Q1544" s="316"/>
      <c r="R1544" s="316"/>
      <c r="S1544" s="316"/>
    </row>
    <row r="1545" spans="16:19">
      <c r="P1545" s="316"/>
      <c r="Q1545" s="316"/>
      <c r="R1545" s="316"/>
      <c r="S1545" s="316"/>
    </row>
    <row r="1546" spans="16:19">
      <c r="P1546" s="316"/>
      <c r="Q1546" s="316"/>
      <c r="R1546" s="316"/>
      <c r="S1546" s="316"/>
    </row>
    <row r="1547" spans="16:19">
      <c r="P1547" s="316"/>
      <c r="Q1547" s="316"/>
      <c r="R1547" s="316"/>
      <c r="S1547" s="316"/>
    </row>
    <row r="1548" spans="16:19">
      <c r="P1548" s="316"/>
      <c r="Q1548" s="316"/>
      <c r="R1548" s="316"/>
      <c r="S1548" s="316"/>
    </row>
    <row r="1549" spans="16:19">
      <c r="P1549" s="316"/>
      <c r="Q1549" s="316"/>
      <c r="R1549" s="316"/>
      <c r="S1549" s="316"/>
    </row>
    <row r="1550" spans="16:19">
      <c r="P1550" s="316"/>
      <c r="Q1550" s="316"/>
      <c r="R1550" s="316"/>
      <c r="S1550" s="316"/>
    </row>
    <row r="1551" spans="16:19">
      <c r="P1551" s="316"/>
      <c r="Q1551" s="316"/>
      <c r="R1551" s="316"/>
      <c r="S1551" s="316"/>
    </row>
    <row r="1552" spans="16:19">
      <c r="P1552" s="316"/>
      <c r="Q1552" s="316"/>
      <c r="R1552" s="316"/>
      <c r="S1552" s="316"/>
    </row>
    <row r="1553" spans="16:19">
      <c r="P1553" s="316"/>
      <c r="Q1553" s="316"/>
      <c r="R1553" s="316"/>
      <c r="S1553" s="316"/>
    </row>
    <row r="1554" spans="16:19">
      <c r="P1554" s="316"/>
      <c r="Q1554" s="316"/>
      <c r="R1554" s="316"/>
      <c r="S1554" s="316"/>
    </row>
    <row r="1555" spans="16:19">
      <c r="P1555" s="316"/>
      <c r="Q1555" s="316"/>
      <c r="R1555" s="316"/>
      <c r="S1555" s="316"/>
    </row>
    <row r="1556" spans="16:19">
      <c r="P1556" s="316"/>
      <c r="Q1556" s="316"/>
      <c r="R1556" s="316"/>
      <c r="S1556" s="316"/>
    </row>
    <row r="1557" spans="16:19">
      <c r="P1557" s="316"/>
      <c r="Q1557" s="316"/>
      <c r="R1557" s="316"/>
      <c r="S1557" s="316"/>
    </row>
    <row r="1558" spans="16:19">
      <c r="P1558" s="316"/>
      <c r="Q1558" s="316"/>
      <c r="R1558" s="316"/>
      <c r="S1558" s="316"/>
    </row>
    <row r="1559" spans="16:19">
      <c r="P1559" s="316"/>
      <c r="Q1559" s="316"/>
      <c r="R1559" s="316"/>
      <c r="S1559" s="316"/>
    </row>
    <row r="1560" spans="16:19">
      <c r="P1560" s="316"/>
      <c r="Q1560" s="316"/>
      <c r="R1560" s="316"/>
      <c r="S1560" s="316"/>
    </row>
    <row r="1561" spans="16:19">
      <c r="P1561" s="316"/>
      <c r="Q1561" s="316"/>
      <c r="R1561" s="316"/>
      <c r="S1561" s="316"/>
    </row>
    <row r="1562" spans="16:19">
      <c r="P1562" s="316"/>
      <c r="Q1562" s="316"/>
      <c r="R1562" s="316"/>
      <c r="S1562" s="316"/>
    </row>
    <row r="1563" spans="16:19">
      <c r="P1563" s="316"/>
      <c r="Q1563" s="316"/>
      <c r="R1563" s="316"/>
      <c r="S1563" s="316"/>
    </row>
    <row r="1564" spans="16:19">
      <c r="P1564" s="316"/>
      <c r="Q1564" s="316"/>
      <c r="R1564" s="316"/>
      <c r="S1564" s="316"/>
    </row>
    <row r="1565" spans="16:19">
      <c r="P1565" s="316"/>
      <c r="Q1565" s="316"/>
      <c r="R1565" s="316"/>
      <c r="S1565" s="316"/>
    </row>
    <row r="1566" spans="16:19">
      <c r="P1566" s="316"/>
      <c r="Q1566" s="316"/>
      <c r="R1566" s="316"/>
      <c r="S1566" s="316"/>
    </row>
    <row r="1567" spans="16:19">
      <c r="P1567" s="316"/>
      <c r="Q1567" s="316"/>
      <c r="R1567" s="316"/>
      <c r="S1567" s="316"/>
    </row>
    <row r="1568" spans="16:19">
      <c r="P1568" s="316"/>
      <c r="Q1568" s="316"/>
      <c r="R1568" s="316"/>
      <c r="S1568" s="316"/>
    </row>
    <row r="1569" spans="16:19">
      <c r="P1569" s="316"/>
      <c r="Q1569" s="316"/>
      <c r="R1569" s="316"/>
      <c r="S1569" s="316"/>
    </row>
    <row r="1570" spans="16:19">
      <c r="P1570" s="316"/>
      <c r="Q1570" s="316"/>
      <c r="R1570" s="316"/>
      <c r="S1570" s="316"/>
    </row>
    <row r="1571" spans="16:19">
      <c r="P1571" s="316"/>
      <c r="Q1571" s="316"/>
      <c r="R1571" s="316"/>
      <c r="S1571" s="316"/>
    </row>
    <row r="1572" spans="16:19">
      <c r="P1572" s="316"/>
      <c r="Q1572" s="316"/>
      <c r="R1572" s="316"/>
      <c r="S1572" s="316"/>
    </row>
    <row r="1573" spans="16:19">
      <c r="P1573" s="316"/>
      <c r="Q1573" s="316"/>
      <c r="R1573" s="316"/>
      <c r="S1573" s="316"/>
    </row>
    <row r="1574" spans="16:19">
      <c r="P1574" s="316"/>
      <c r="Q1574" s="316"/>
      <c r="R1574" s="316"/>
      <c r="S1574" s="316"/>
    </row>
    <row r="1575" spans="16:19">
      <c r="P1575" s="316"/>
      <c r="Q1575" s="316"/>
      <c r="R1575" s="316"/>
      <c r="S1575" s="316"/>
    </row>
    <row r="1576" spans="16:19">
      <c r="P1576" s="316"/>
      <c r="Q1576" s="316"/>
      <c r="R1576" s="316"/>
      <c r="S1576" s="316"/>
    </row>
    <row r="1577" spans="16:19">
      <c r="P1577" s="316"/>
      <c r="Q1577" s="316"/>
      <c r="R1577" s="316"/>
      <c r="S1577" s="316"/>
    </row>
    <row r="1578" spans="16:19">
      <c r="P1578" s="316"/>
      <c r="Q1578" s="316"/>
      <c r="R1578" s="316"/>
      <c r="S1578" s="316"/>
    </row>
    <row r="1579" spans="16:19">
      <c r="P1579" s="316"/>
      <c r="Q1579" s="316"/>
      <c r="R1579" s="316"/>
      <c r="S1579" s="316"/>
    </row>
    <row r="1580" spans="16:19">
      <c r="P1580" s="316"/>
      <c r="Q1580" s="316"/>
      <c r="R1580" s="316"/>
      <c r="S1580" s="316"/>
    </row>
    <row r="1581" spans="16:19">
      <c r="P1581" s="316"/>
      <c r="Q1581" s="316"/>
      <c r="R1581" s="316"/>
      <c r="S1581" s="316"/>
    </row>
    <row r="1582" spans="16:19">
      <c r="P1582" s="316"/>
      <c r="Q1582" s="316"/>
      <c r="R1582" s="316"/>
      <c r="S1582" s="316"/>
    </row>
    <row r="1583" spans="16:19">
      <c r="P1583" s="316"/>
      <c r="Q1583" s="316"/>
      <c r="R1583" s="316"/>
      <c r="S1583" s="316"/>
    </row>
    <row r="1584" spans="16:19">
      <c r="P1584" s="316"/>
      <c r="Q1584" s="316"/>
      <c r="R1584" s="316"/>
      <c r="S1584" s="316"/>
    </row>
    <row r="1585" spans="16:19">
      <c r="P1585" s="316"/>
      <c r="Q1585" s="316"/>
      <c r="R1585" s="316"/>
      <c r="S1585" s="316"/>
    </row>
    <row r="1586" spans="16:19">
      <c r="P1586" s="316"/>
      <c r="Q1586" s="316"/>
      <c r="R1586" s="316"/>
      <c r="S1586" s="316"/>
    </row>
    <row r="1587" spans="16:19">
      <c r="P1587" s="316"/>
      <c r="Q1587" s="316"/>
      <c r="R1587" s="316"/>
      <c r="S1587" s="316"/>
    </row>
    <row r="1588" spans="16:19">
      <c r="P1588" s="316"/>
      <c r="Q1588" s="316"/>
      <c r="R1588" s="316"/>
      <c r="S1588" s="316"/>
    </row>
    <row r="1589" spans="16:19">
      <c r="P1589" s="316"/>
      <c r="Q1589" s="316"/>
      <c r="R1589" s="316"/>
      <c r="S1589" s="316"/>
    </row>
    <row r="1590" spans="16:19">
      <c r="P1590" s="316"/>
      <c r="Q1590" s="316"/>
      <c r="R1590" s="316"/>
      <c r="S1590" s="316"/>
    </row>
    <row r="1591" spans="16:19">
      <c r="P1591" s="316"/>
      <c r="Q1591" s="316"/>
      <c r="R1591" s="316"/>
      <c r="S1591" s="316"/>
    </row>
    <row r="1592" spans="16:19">
      <c r="P1592" s="316"/>
      <c r="Q1592" s="316"/>
      <c r="R1592" s="316"/>
      <c r="S1592" s="316"/>
    </row>
    <row r="1593" spans="16:19">
      <c r="P1593" s="316"/>
      <c r="Q1593" s="316"/>
      <c r="R1593" s="316"/>
      <c r="S1593" s="316"/>
    </row>
    <row r="1594" spans="16:19">
      <c r="P1594" s="316"/>
      <c r="Q1594" s="316"/>
      <c r="R1594" s="316"/>
      <c r="S1594" s="316"/>
    </row>
    <row r="1595" spans="16:19">
      <c r="P1595" s="316"/>
      <c r="Q1595" s="316"/>
      <c r="R1595" s="316"/>
      <c r="S1595" s="316"/>
    </row>
    <row r="1596" spans="16:19">
      <c r="P1596" s="316"/>
      <c r="Q1596" s="316"/>
      <c r="R1596" s="316"/>
      <c r="S1596" s="316"/>
    </row>
    <row r="1597" spans="16:19">
      <c r="P1597" s="316"/>
      <c r="Q1597" s="316"/>
      <c r="R1597" s="316"/>
      <c r="S1597" s="316"/>
    </row>
    <row r="1598" spans="16:19">
      <c r="P1598" s="316"/>
      <c r="Q1598" s="316"/>
      <c r="R1598" s="316"/>
      <c r="S1598" s="316"/>
    </row>
    <row r="1599" spans="16:19">
      <c r="P1599" s="316"/>
      <c r="Q1599" s="316"/>
      <c r="R1599" s="316"/>
      <c r="S1599" s="316"/>
    </row>
    <row r="1600" spans="16:19">
      <c r="P1600" s="316"/>
      <c r="Q1600" s="316"/>
      <c r="R1600" s="316"/>
      <c r="S1600" s="316"/>
    </row>
    <row r="1601" spans="16:19">
      <c r="P1601" s="316"/>
      <c r="Q1601" s="316"/>
      <c r="R1601" s="316"/>
      <c r="S1601" s="316"/>
    </row>
    <row r="1602" spans="16:19">
      <c r="P1602" s="316"/>
      <c r="Q1602" s="316"/>
      <c r="R1602" s="316"/>
      <c r="S1602" s="316"/>
    </row>
    <row r="1603" spans="16:19">
      <c r="P1603" s="316"/>
      <c r="Q1603" s="316"/>
      <c r="R1603" s="316"/>
      <c r="S1603" s="316"/>
    </row>
    <row r="1604" spans="16:19">
      <c r="P1604" s="316"/>
      <c r="Q1604" s="316"/>
      <c r="R1604" s="316"/>
      <c r="S1604" s="316"/>
    </row>
    <row r="1605" spans="16:19">
      <c r="P1605" s="316"/>
      <c r="Q1605" s="316"/>
      <c r="R1605" s="316"/>
      <c r="S1605" s="316"/>
    </row>
    <row r="1606" spans="16:19">
      <c r="P1606" s="316"/>
      <c r="Q1606" s="316"/>
      <c r="R1606" s="316"/>
      <c r="S1606" s="316"/>
    </row>
    <row r="1607" spans="16:19">
      <c r="P1607" s="316"/>
      <c r="Q1607" s="316"/>
      <c r="R1607" s="316"/>
      <c r="S1607" s="316"/>
    </row>
    <row r="1608" spans="16:19">
      <c r="P1608" s="316"/>
      <c r="Q1608" s="316"/>
      <c r="R1608" s="316"/>
      <c r="S1608" s="316"/>
    </row>
    <row r="1609" spans="16:19">
      <c r="P1609" s="316"/>
      <c r="Q1609" s="316"/>
      <c r="R1609" s="316"/>
      <c r="S1609" s="316"/>
    </row>
    <row r="1610" spans="16:19">
      <c r="P1610" s="316"/>
      <c r="Q1610" s="316"/>
      <c r="R1610" s="316"/>
      <c r="S1610" s="316"/>
    </row>
    <row r="1611" spans="16:19">
      <c r="P1611" s="316"/>
      <c r="Q1611" s="316"/>
      <c r="R1611" s="316"/>
      <c r="S1611" s="316"/>
    </row>
    <row r="1612" spans="16:19">
      <c r="P1612" s="316"/>
      <c r="Q1612" s="316"/>
      <c r="R1612" s="316"/>
      <c r="S1612" s="316"/>
    </row>
    <row r="1613" spans="16:19">
      <c r="P1613" s="316"/>
      <c r="Q1613" s="316"/>
      <c r="R1613" s="316"/>
      <c r="S1613" s="316"/>
    </row>
    <row r="1614" spans="16:19">
      <c r="P1614" s="316"/>
      <c r="Q1614" s="316"/>
      <c r="R1614" s="316"/>
      <c r="S1614" s="316"/>
    </row>
    <row r="1615" spans="16:19">
      <c r="P1615" s="316"/>
      <c r="Q1615" s="316"/>
      <c r="R1615" s="316"/>
      <c r="S1615" s="316"/>
    </row>
    <row r="1616" spans="16:19">
      <c r="P1616" s="316"/>
      <c r="Q1616" s="316"/>
      <c r="R1616" s="316"/>
      <c r="S1616" s="316"/>
    </row>
    <row r="1617" spans="16:19">
      <c r="P1617" s="316"/>
      <c r="Q1617" s="316"/>
      <c r="R1617" s="316"/>
      <c r="S1617" s="316"/>
    </row>
    <row r="1618" spans="16:19">
      <c r="P1618" s="316"/>
      <c r="Q1618" s="316"/>
      <c r="R1618" s="316"/>
      <c r="S1618" s="316"/>
    </row>
    <row r="1619" spans="16:19">
      <c r="P1619" s="316"/>
      <c r="Q1619" s="316"/>
      <c r="R1619" s="316"/>
      <c r="S1619" s="316"/>
    </row>
    <row r="1620" spans="16:19">
      <c r="P1620" s="316"/>
      <c r="Q1620" s="316"/>
      <c r="R1620" s="316"/>
      <c r="S1620" s="316"/>
    </row>
    <row r="1621" spans="16:19">
      <c r="P1621" s="316"/>
      <c r="Q1621" s="316"/>
      <c r="R1621" s="316"/>
      <c r="S1621" s="316"/>
    </row>
    <row r="1622" spans="16:19">
      <c r="P1622" s="316"/>
      <c r="Q1622" s="316"/>
      <c r="R1622" s="316"/>
      <c r="S1622" s="316"/>
    </row>
    <row r="1623" spans="16:19">
      <c r="P1623" s="316"/>
      <c r="Q1623" s="316"/>
      <c r="R1623" s="316"/>
      <c r="S1623" s="316"/>
    </row>
    <row r="1624" spans="16:19">
      <c r="P1624" s="316"/>
      <c r="Q1624" s="316"/>
      <c r="R1624" s="316"/>
      <c r="S1624" s="316"/>
    </row>
    <row r="1625" spans="16:19">
      <c r="P1625" s="316"/>
      <c r="Q1625" s="316"/>
      <c r="R1625" s="316"/>
      <c r="S1625" s="316"/>
    </row>
    <row r="1626" spans="16:19">
      <c r="P1626" s="316"/>
      <c r="Q1626" s="316"/>
      <c r="R1626" s="316"/>
      <c r="S1626" s="316"/>
    </row>
    <row r="1627" spans="16:19">
      <c r="P1627" s="316"/>
      <c r="Q1627" s="316"/>
      <c r="R1627" s="316"/>
      <c r="S1627" s="316"/>
    </row>
    <row r="1628" spans="16:19">
      <c r="P1628" s="316"/>
      <c r="Q1628" s="316"/>
      <c r="R1628" s="316"/>
      <c r="S1628" s="316"/>
    </row>
    <row r="1629" spans="16:19">
      <c r="P1629" s="316"/>
      <c r="Q1629" s="316"/>
      <c r="R1629" s="316"/>
      <c r="S1629" s="316"/>
    </row>
    <row r="1630" spans="16:19">
      <c r="P1630" s="316"/>
      <c r="Q1630" s="316"/>
      <c r="R1630" s="316"/>
      <c r="S1630" s="316"/>
    </row>
    <row r="1631" spans="16:19">
      <c r="P1631" s="316"/>
      <c r="Q1631" s="316"/>
      <c r="R1631" s="316"/>
      <c r="S1631" s="316"/>
    </row>
    <row r="1632" spans="16:19">
      <c r="P1632" s="316"/>
      <c r="Q1632" s="316"/>
      <c r="R1632" s="316"/>
      <c r="S1632" s="316"/>
    </row>
    <row r="1633" spans="16:19">
      <c r="P1633" s="316"/>
      <c r="Q1633" s="316"/>
      <c r="R1633" s="316"/>
      <c r="S1633" s="316"/>
    </row>
    <row r="1634" spans="16:19">
      <c r="P1634" s="316"/>
      <c r="Q1634" s="316"/>
      <c r="R1634" s="316"/>
      <c r="S1634" s="316"/>
    </row>
    <row r="1635" spans="16:19">
      <c r="P1635" s="316"/>
      <c r="Q1635" s="316"/>
      <c r="R1635" s="316"/>
      <c r="S1635" s="316"/>
    </row>
    <row r="1636" spans="16:19">
      <c r="P1636" s="316"/>
      <c r="Q1636" s="316"/>
      <c r="R1636" s="316"/>
      <c r="S1636" s="316"/>
    </row>
    <row r="1637" spans="16:19">
      <c r="P1637" s="316"/>
      <c r="Q1637" s="316"/>
      <c r="R1637" s="316"/>
      <c r="S1637" s="316"/>
    </row>
    <row r="1638" spans="16:19">
      <c r="P1638" s="316"/>
      <c r="Q1638" s="316"/>
      <c r="R1638" s="316"/>
      <c r="S1638" s="316"/>
    </row>
    <row r="1639" spans="16:19">
      <c r="P1639" s="316"/>
      <c r="Q1639" s="316"/>
      <c r="R1639" s="316"/>
      <c r="S1639" s="316"/>
    </row>
    <row r="1640" spans="16:19">
      <c r="P1640" s="316"/>
      <c r="Q1640" s="316"/>
      <c r="R1640" s="316"/>
      <c r="S1640" s="316"/>
    </row>
    <row r="1641" spans="16:19">
      <c r="P1641" s="316"/>
      <c r="Q1641" s="316"/>
      <c r="R1641" s="316"/>
      <c r="S1641" s="316"/>
    </row>
    <row r="1642" spans="16:19">
      <c r="P1642" s="316"/>
      <c r="Q1642" s="316"/>
      <c r="R1642" s="316"/>
      <c r="S1642" s="316"/>
    </row>
    <row r="1643" spans="16:19">
      <c r="P1643" s="316"/>
      <c r="Q1643" s="316"/>
      <c r="R1643" s="316"/>
      <c r="S1643" s="316"/>
    </row>
    <row r="1644" spans="16:19">
      <c r="P1644" s="316"/>
      <c r="Q1644" s="316"/>
      <c r="R1644" s="316"/>
      <c r="S1644" s="316"/>
    </row>
    <row r="1645" spans="16:19">
      <c r="P1645" s="316"/>
      <c r="Q1645" s="316"/>
      <c r="R1645" s="316"/>
      <c r="S1645" s="316"/>
    </row>
    <row r="1646" spans="16:19">
      <c r="P1646" s="316"/>
      <c r="Q1646" s="316"/>
      <c r="R1646" s="316"/>
      <c r="S1646" s="316"/>
    </row>
    <row r="1647" spans="16:19">
      <c r="P1647" s="316"/>
      <c r="Q1647" s="316"/>
      <c r="R1647" s="316"/>
      <c r="S1647" s="316"/>
    </row>
    <row r="1648" spans="16:19">
      <c r="P1648" s="316"/>
      <c r="Q1648" s="316"/>
      <c r="R1648" s="316"/>
      <c r="S1648" s="316"/>
    </row>
    <row r="1649" spans="16:19">
      <c r="P1649" s="316"/>
      <c r="Q1649" s="316"/>
      <c r="R1649" s="316"/>
      <c r="S1649" s="316"/>
    </row>
    <row r="1650" spans="16:19">
      <c r="P1650" s="316"/>
      <c r="Q1650" s="316"/>
      <c r="R1650" s="316"/>
      <c r="S1650" s="316"/>
    </row>
    <row r="1651" spans="16:19">
      <c r="P1651" s="316"/>
      <c r="Q1651" s="316"/>
      <c r="R1651" s="316"/>
      <c r="S1651" s="316"/>
    </row>
    <row r="1652" spans="16:19">
      <c r="P1652" s="316"/>
      <c r="Q1652" s="316"/>
      <c r="R1652" s="316"/>
      <c r="S1652" s="316"/>
    </row>
    <row r="1653" spans="16:19">
      <c r="P1653" s="316"/>
      <c r="Q1653" s="316"/>
      <c r="R1653" s="316"/>
      <c r="S1653" s="316"/>
    </row>
    <row r="1654" spans="16:19">
      <c r="P1654" s="316"/>
      <c r="Q1654" s="316"/>
      <c r="R1654" s="316"/>
      <c r="S1654" s="316"/>
    </row>
    <row r="1655" spans="16:19">
      <c r="P1655" s="316"/>
      <c r="Q1655" s="316"/>
      <c r="R1655" s="316"/>
      <c r="S1655" s="316"/>
    </row>
    <row r="1656" spans="16:19">
      <c r="P1656" s="316"/>
      <c r="Q1656" s="316"/>
      <c r="R1656" s="316"/>
      <c r="S1656" s="316"/>
    </row>
    <row r="1657" spans="16:19">
      <c r="P1657" s="316"/>
      <c r="Q1657" s="316"/>
      <c r="R1657" s="316"/>
      <c r="S1657" s="316"/>
    </row>
    <row r="1658" spans="16:19">
      <c r="P1658" s="316"/>
      <c r="Q1658" s="316"/>
      <c r="R1658" s="316"/>
      <c r="S1658" s="316"/>
    </row>
    <row r="1659" spans="16:19">
      <c r="P1659" s="316"/>
      <c r="Q1659" s="316"/>
      <c r="R1659" s="316"/>
      <c r="S1659" s="316"/>
    </row>
    <row r="1660" spans="16:19">
      <c r="P1660" s="316"/>
      <c r="Q1660" s="316"/>
      <c r="R1660" s="316"/>
      <c r="S1660" s="316"/>
    </row>
    <row r="1661" spans="16:19">
      <c r="P1661" s="316"/>
      <c r="Q1661" s="316"/>
      <c r="R1661" s="316"/>
      <c r="S1661" s="316"/>
    </row>
    <row r="1662" spans="16:19">
      <c r="P1662" s="316"/>
      <c r="Q1662" s="316"/>
      <c r="R1662" s="316"/>
      <c r="S1662" s="316"/>
    </row>
    <row r="1663" spans="16:19">
      <c r="P1663" s="316"/>
      <c r="Q1663" s="316"/>
      <c r="R1663" s="316"/>
      <c r="S1663" s="316"/>
    </row>
    <row r="1664" spans="16:19">
      <c r="P1664" s="316"/>
      <c r="Q1664" s="316"/>
      <c r="R1664" s="316"/>
      <c r="S1664" s="316"/>
    </row>
    <row r="1665" spans="16:19">
      <c r="P1665" s="316"/>
      <c r="Q1665" s="316"/>
      <c r="R1665" s="316"/>
      <c r="S1665" s="316"/>
    </row>
    <row r="1666" spans="16:19">
      <c r="P1666" s="316"/>
      <c r="Q1666" s="316"/>
      <c r="R1666" s="316"/>
      <c r="S1666" s="316"/>
    </row>
    <row r="1667" spans="16:19">
      <c r="P1667" s="316"/>
      <c r="Q1667" s="316"/>
      <c r="R1667" s="316"/>
      <c r="S1667" s="316"/>
    </row>
    <row r="1668" spans="16:19">
      <c r="P1668" s="316"/>
      <c r="Q1668" s="316"/>
      <c r="R1668" s="316"/>
      <c r="S1668" s="316"/>
    </row>
    <row r="1669" spans="16:19">
      <c r="P1669" s="316"/>
      <c r="Q1669" s="316"/>
      <c r="R1669" s="316"/>
      <c r="S1669" s="316"/>
    </row>
    <row r="1670" spans="16:19">
      <c r="P1670" s="316"/>
      <c r="Q1670" s="316"/>
      <c r="R1670" s="316"/>
      <c r="S1670" s="316"/>
    </row>
    <row r="1671" spans="16:19">
      <c r="P1671" s="316"/>
      <c r="Q1671" s="316"/>
      <c r="R1671" s="316"/>
      <c r="S1671" s="316"/>
    </row>
    <row r="1672" spans="16:19">
      <c r="P1672" s="316"/>
      <c r="Q1672" s="316"/>
      <c r="R1672" s="316"/>
      <c r="S1672" s="316"/>
    </row>
    <row r="1673" spans="16:19">
      <c r="P1673" s="316"/>
      <c r="Q1673" s="316"/>
      <c r="R1673" s="316"/>
      <c r="S1673" s="316"/>
    </row>
    <row r="1674" spans="16:19">
      <c r="P1674" s="316"/>
      <c r="Q1674" s="316"/>
      <c r="R1674" s="316"/>
      <c r="S1674" s="316"/>
    </row>
    <row r="1675" spans="16:19">
      <c r="P1675" s="316"/>
      <c r="Q1675" s="316"/>
      <c r="R1675" s="316"/>
      <c r="S1675" s="316"/>
    </row>
    <row r="1676" spans="16:19">
      <c r="P1676" s="316"/>
      <c r="Q1676" s="316"/>
      <c r="R1676" s="316"/>
      <c r="S1676" s="316"/>
    </row>
    <row r="1677" spans="16:19">
      <c r="P1677" s="316"/>
      <c r="Q1677" s="316"/>
      <c r="R1677" s="316"/>
      <c r="S1677" s="316"/>
    </row>
    <row r="1678" spans="16:19">
      <c r="P1678" s="316"/>
      <c r="Q1678" s="316"/>
      <c r="R1678" s="316"/>
      <c r="S1678" s="316"/>
    </row>
    <row r="1679" spans="16:19">
      <c r="P1679" s="316"/>
      <c r="Q1679" s="316"/>
      <c r="R1679" s="316"/>
      <c r="S1679" s="316"/>
    </row>
    <row r="1680" spans="16:19">
      <c r="P1680" s="316"/>
      <c r="Q1680" s="316"/>
      <c r="R1680" s="316"/>
      <c r="S1680" s="316"/>
    </row>
    <row r="1681" spans="16:19">
      <c r="P1681" s="316"/>
      <c r="Q1681" s="316"/>
      <c r="R1681" s="316"/>
      <c r="S1681" s="316"/>
    </row>
    <row r="1682" spans="16:19">
      <c r="P1682" s="316"/>
      <c r="Q1682" s="316"/>
      <c r="R1682" s="316"/>
      <c r="S1682" s="316"/>
    </row>
    <row r="1683" spans="16:19">
      <c r="P1683" s="316"/>
      <c r="Q1683" s="316"/>
      <c r="R1683" s="316"/>
      <c r="S1683" s="316"/>
    </row>
    <row r="1684" spans="16:19">
      <c r="P1684" s="316"/>
      <c r="Q1684" s="316"/>
      <c r="R1684" s="316"/>
      <c r="S1684" s="316"/>
    </row>
    <row r="1685" spans="16:19">
      <c r="P1685" s="316"/>
      <c r="Q1685" s="316"/>
      <c r="R1685" s="316"/>
      <c r="S1685" s="316"/>
    </row>
    <row r="1686" spans="16:19">
      <c r="P1686" s="316"/>
      <c r="Q1686" s="316"/>
      <c r="R1686" s="316"/>
      <c r="S1686" s="316"/>
    </row>
    <row r="1687" spans="16:19">
      <c r="P1687" s="316"/>
      <c r="Q1687" s="316"/>
      <c r="R1687" s="316"/>
      <c r="S1687" s="316"/>
    </row>
    <row r="1688" spans="16:19">
      <c r="P1688" s="316"/>
      <c r="Q1688" s="316"/>
      <c r="R1688" s="316"/>
      <c r="S1688" s="316"/>
    </row>
    <row r="1689" spans="16:19">
      <c r="P1689" s="316"/>
      <c r="Q1689" s="316"/>
      <c r="R1689" s="316"/>
      <c r="S1689" s="316"/>
    </row>
    <row r="1690" spans="16:19">
      <c r="P1690" s="316"/>
      <c r="Q1690" s="316"/>
      <c r="R1690" s="316"/>
      <c r="S1690" s="316"/>
    </row>
    <row r="1691" spans="16:19">
      <c r="P1691" s="316"/>
      <c r="Q1691" s="316"/>
      <c r="R1691" s="316"/>
      <c r="S1691" s="316"/>
    </row>
    <row r="1692" spans="16:19">
      <c r="P1692" s="316"/>
      <c r="Q1692" s="316"/>
      <c r="R1692" s="316"/>
      <c r="S1692" s="316"/>
    </row>
    <row r="1693" spans="16:19">
      <c r="P1693" s="316"/>
      <c r="Q1693" s="316"/>
      <c r="R1693" s="316"/>
      <c r="S1693" s="316"/>
    </row>
    <row r="1694" spans="16:19">
      <c r="P1694" s="316"/>
      <c r="Q1694" s="316"/>
      <c r="R1694" s="316"/>
      <c r="S1694" s="316"/>
    </row>
    <row r="1695" spans="16:19">
      <c r="P1695" s="316"/>
      <c r="Q1695" s="316"/>
      <c r="R1695" s="316"/>
      <c r="S1695" s="316"/>
    </row>
    <row r="1696" spans="16:19">
      <c r="P1696" s="316"/>
      <c r="Q1696" s="316"/>
      <c r="R1696" s="316"/>
      <c r="S1696" s="316"/>
    </row>
    <row r="1697" spans="16:19">
      <c r="P1697" s="316"/>
      <c r="Q1697" s="316"/>
      <c r="R1697" s="316"/>
      <c r="S1697" s="316"/>
    </row>
    <row r="1698" spans="16:19">
      <c r="P1698" s="316"/>
      <c r="Q1698" s="316"/>
      <c r="R1698" s="316"/>
      <c r="S1698" s="316"/>
    </row>
    <row r="1699" spans="16:19">
      <c r="P1699" s="316"/>
      <c r="Q1699" s="316"/>
      <c r="R1699" s="316"/>
      <c r="S1699" s="316"/>
    </row>
    <row r="1700" spans="16:19">
      <c r="P1700" s="316"/>
      <c r="Q1700" s="316"/>
      <c r="R1700" s="316"/>
      <c r="S1700" s="316"/>
    </row>
    <row r="1701" spans="16:19">
      <c r="P1701" s="316"/>
      <c r="Q1701" s="316"/>
      <c r="R1701" s="316"/>
      <c r="S1701" s="316"/>
    </row>
    <row r="1702" spans="16:19">
      <c r="P1702" s="316"/>
      <c r="Q1702" s="316"/>
      <c r="R1702" s="316"/>
      <c r="S1702" s="316"/>
    </row>
    <row r="1703" spans="16:19">
      <c r="P1703" s="316"/>
      <c r="Q1703" s="316"/>
      <c r="R1703" s="316"/>
      <c r="S1703" s="316"/>
    </row>
    <row r="1704" spans="16:19">
      <c r="P1704" s="316"/>
      <c r="Q1704" s="316"/>
      <c r="R1704" s="316"/>
      <c r="S1704" s="316"/>
    </row>
    <row r="1705" spans="16:19">
      <c r="P1705" s="316"/>
      <c r="Q1705" s="316"/>
      <c r="R1705" s="316"/>
      <c r="S1705" s="316"/>
    </row>
    <row r="1706" spans="16:19">
      <c r="P1706" s="316"/>
      <c r="Q1706" s="316"/>
      <c r="R1706" s="316"/>
      <c r="S1706" s="316"/>
    </row>
    <row r="1707" spans="16:19">
      <c r="P1707" s="316"/>
      <c r="Q1707" s="316"/>
      <c r="R1707" s="316"/>
      <c r="S1707" s="316"/>
    </row>
    <row r="1708" spans="16:19">
      <c r="P1708" s="316"/>
      <c r="Q1708" s="316"/>
      <c r="R1708" s="316"/>
      <c r="S1708" s="316"/>
    </row>
    <row r="1709" spans="16:19">
      <c r="P1709" s="316"/>
      <c r="Q1709" s="316"/>
      <c r="R1709" s="316"/>
      <c r="S1709" s="316"/>
    </row>
    <row r="1710" spans="16:19">
      <c r="P1710" s="316"/>
      <c r="Q1710" s="316"/>
      <c r="R1710" s="316"/>
      <c r="S1710" s="316"/>
    </row>
    <row r="1711" spans="16:19">
      <c r="P1711" s="316"/>
      <c r="Q1711" s="316"/>
      <c r="R1711" s="316"/>
      <c r="S1711" s="316"/>
    </row>
    <row r="1712" spans="16:19">
      <c r="P1712" s="316"/>
      <c r="Q1712" s="316"/>
      <c r="R1712" s="316"/>
      <c r="S1712" s="316"/>
    </row>
    <row r="1713" spans="16:19">
      <c r="P1713" s="316"/>
      <c r="Q1713" s="316"/>
      <c r="R1713" s="316"/>
      <c r="S1713" s="316"/>
    </row>
    <row r="1714" spans="16:19">
      <c r="P1714" s="316"/>
      <c r="Q1714" s="316"/>
      <c r="R1714" s="316"/>
      <c r="S1714" s="316"/>
    </row>
    <row r="1715" spans="16:19">
      <c r="P1715" s="316"/>
      <c r="Q1715" s="316"/>
      <c r="R1715" s="316"/>
      <c r="S1715" s="316"/>
    </row>
    <row r="1716" spans="16:19">
      <c r="P1716" s="316"/>
      <c r="Q1716" s="316"/>
      <c r="R1716" s="316"/>
      <c r="S1716" s="316"/>
    </row>
    <row r="1717" spans="16:19">
      <c r="P1717" s="316"/>
      <c r="Q1717" s="316"/>
      <c r="R1717" s="316"/>
      <c r="S1717" s="316"/>
    </row>
    <row r="1718" spans="16:19">
      <c r="P1718" s="316"/>
      <c r="Q1718" s="316"/>
      <c r="R1718" s="316"/>
      <c r="S1718" s="316"/>
    </row>
    <row r="1719" spans="16:19">
      <c r="P1719" s="316"/>
      <c r="Q1719" s="316"/>
      <c r="R1719" s="316"/>
      <c r="S1719" s="316"/>
    </row>
    <row r="1720" spans="16:19">
      <c r="P1720" s="316"/>
      <c r="Q1720" s="316"/>
      <c r="R1720" s="316"/>
      <c r="S1720" s="316"/>
    </row>
    <row r="1721" spans="16:19">
      <c r="P1721" s="316"/>
      <c r="Q1721" s="316"/>
      <c r="R1721" s="316"/>
      <c r="S1721" s="316"/>
    </row>
    <row r="1722" spans="16:19">
      <c r="P1722" s="316"/>
      <c r="Q1722" s="316"/>
      <c r="R1722" s="316"/>
      <c r="S1722" s="316"/>
    </row>
    <row r="1723" spans="16:19">
      <c r="P1723" s="316"/>
      <c r="Q1723" s="316"/>
      <c r="R1723" s="316"/>
      <c r="S1723" s="316"/>
    </row>
    <row r="1724" spans="16:19">
      <c r="P1724" s="316"/>
      <c r="Q1724" s="316"/>
      <c r="R1724" s="316"/>
      <c r="S1724" s="316"/>
    </row>
    <row r="1725" spans="16:19">
      <c r="P1725" s="316"/>
      <c r="Q1725" s="316"/>
      <c r="R1725" s="316"/>
      <c r="S1725" s="316"/>
    </row>
    <row r="1726" spans="16:19">
      <c r="P1726" s="316"/>
      <c r="Q1726" s="316"/>
      <c r="R1726" s="316"/>
      <c r="S1726" s="316"/>
    </row>
    <row r="1727" spans="16:19">
      <c r="P1727" s="316"/>
      <c r="Q1727" s="316"/>
      <c r="R1727" s="316"/>
      <c r="S1727" s="316"/>
    </row>
    <row r="1728" spans="16:19">
      <c r="P1728" s="316"/>
      <c r="Q1728" s="316"/>
      <c r="R1728" s="316"/>
      <c r="S1728" s="316"/>
    </row>
    <row r="1729" spans="16:19">
      <c r="P1729" s="316"/>
      <c r="Q1729" s="316"/>
      <c r="R1729" s="316"/>
      <c r="S1729" s="316"/>
    </row>
    <row r="1730" spans="16:19">
      <c r="P1730" s="316"/>
      <c r="Q1730" s="316"/>
      <c r="R1730" s="316"/>
      <c r="S1730" s="316"/>
    </row>
    <row r="1731" spans="16:19">
      <c r="P1731" s="316"/>
      <c r="Q1731" s="316"/>
      <c r="R1731" s="316"/>
      <c r="S1731" s="316"/>
    </row>
    <row r="1732" spans="16:19">
      <c r="P1732" s="316"/>
      <c r="Q1732" s="316"/>
      <c r="R1732" s="316"/>
      <c r="S1732" s="316"/>
    </row>
    <row r="1733" spans="16:19">
      <c r="P1733" s="316"/>
      <c r="Q1733" s="316"/>
      <c r="R1733" s="316"/>
      <c r="S1733" s="316"/>
    </row>
    <row r="1734" spans="16:19">
      <c r="P1734" s="316"/>
      <c r="Q1734" s="316"/>
      <c r="R1734" s="316"/>
      <c r="S1734" s="316"/>
    </row>
    <row r="1735" spans="16:19">
      <c r="P1735" s="316"/>
      <c r="Q1735" s="316"/>
      <c r="R1735" s="316"/>
      <c r="S1735" s="316"/>
    </row>
    <row r="1736" spans="16:19">
      <c r="P1736" s="316"/>
      <c r="Q1736" s="316"/>
      <c r="R1736" s="316"/>
      <c r="S1736" s="316"/>
    </row>
    <row r="1737" spans="16:19">
      <c r="P1737" s="316"/>
      <c r="Q1737" s="316"/>
      <c r="R1737" s="316"/>
      <c r="S1737" s="316"/>
    </row>
    <row r="1738" spans="16:19">
      <c r="P1738" s="316"/>
      <c r="Q1738" s="316"/>
      <c r="R1738" s="316"/>
      <c r="S1738" s="316"/>
    </row>
    <row r="1739" spans="16:19">
      <c r="P1739" s="316"/>
      <c r="Q1739" s="316"/>
      <c r="R1739" s="316"/>
      <c r="S1739" s="316"/>
    </row>
    <row r="1740" spans="16:19">
      <c r="P1740" s="316"/>
      <c r="Q1740" s="316"/>
      <c r="R1740" s="316"/>
      <c r="S1740" s="316"/>
    </row>
    <row r="1741" spans="16:19">
      <c r="P1741" s="316"/>
      <c r="Q1741" s="316"/>
      <c r="R1741" s="316"/>
      <c r="S1741" s="316"/>
    </row>
    <row r="1742" spans="16:19">
      <c r="P1742" s="316"/>
      <c r="Q1742" s="316"/>
      <c r="R1742" s="316"/>
      <c r="S1742" s="316"/>
    </row>
    <row r="1743" spans="16:19">
      <c r="P1743" s="316"/>
      <c r="Q1743" s="316"/>
      <c r="R1743" s="316"/>
      <c r="S1743" s="316"/>
    </row>
    <row r="1744" spans="16:19">
      <c r="P1744" s="316"/>
      <c r="Q1744" s="316"/>
      <c r="R1744" s="316"/>
      <c r="S1744" s="316"/>
    </row>
    <row r="1745" spans="16:19">
      <c r="P1745" s="316"/>
      <c r="Q1745" s="316"/>
      <c r="R1745" s="316"/>
      <c r="S1745" s="316"/>
    </row>
    <row r="1746" spans="16:19">
      <c r="P1746" s="316"/>
      <c r="Q1746" s="316"/>
      <c r="R1746" s="316"/>
      <c r="S1746" s="316"/>
    </row>
    <row r="1747" spans="16:19">
      <c r="P1747" s="316"/>
      <c r="Q1747" s="316"/>
      <c r="R1747" s="316"/>
      <c r="S1747" s="316"/>
    </row>
    <row r="1748" spans="16:19">
      <c r="P1748" s="316"/>
      <c r="Q1748" s="316"/>
      <c r="R1748" s="316"/>
      <c r="S1748" s="316"/>
    </row>
    <row r="1749" spans="16:19">
      <c r="P1749" s="316"/>
      <c r="Q1749" s="316"/>
      <c r="R1749" s="316"/>
      <c r="S1749" s="316"/>
    </row>
    <row r="1750" spans="16:19">
      <c r="P1750" s="316"/>
      <c r="Q1750" s="316"/>
      <c r="R1750" s="316"/>
      <c r="S1750" s="316"/>
    </row>
    <row r="1751" spans="16:19">
      <c r="P1751" s="316"/>
      <c r="Q1751" s="316"/>
      <c r="R1751" s="316"/>
      <c r="S1751" s="316"/>
    </row>
    <row r="1752" spans="16:19">
      <c r="P1752" s="316"/>
      <c r="Q1752" s="316"/>
      <c r="R1752" s="316"/>
      <c r="S1752" s="316"/>
    </row>
    <row r="1753" spans="16:19">
      <c r="P1753" s="316"/>
      <c r="Q1753" s="316"/>
      <c r="R1753" s="316"/>
      <c r="S1753" s="316"/>
    </row>
    <row r="1754" spans="16:19">
      <c r="P1754" s="316"/>
      <c r="Q1754" s="316"/>
      <c r="R1754" s="316"/>
      <c r="S1754" s="316"/>
    </row>
    <row r="1755" spans="16:19">
      <c r="P1755" s="316"/>
      <c r="Q1755" s="316"/>
      <c r="R1755" s="316"/>
      <c r="S1755" s="316"/>
    </row>
    <row r="1756" spans="16:19">
      <c r="P1756" s="316"/>
      <c r="Q1756" s="316"/>
      <c r="R1756" s="316"/>
      <c r="S1756" s="316"/>
    </row>
    <row r="1757" spans="16:19">
      <c r="P1757" s="316"/>
      <c r="Q1757" s="316"/>
      <c r="R1757" s="316"/>
      <c r="S1757" s="316"/>
    </row>
    <row r="1758" spans="16:19">
      <c r="P1758" s="316"/>
      <c r="Q1758" s="316"/>
      <c r="R1758" s="316"/>
      <c r="S1758" s="316"/>
    </row>
    <row r="1759" spans="16:19">
      <c r="P1759" s="316"/>
      <c r="Q1759" s="316"/>
      <c r="R1759" s="316"/>
      <c r="S1759" s="316"/>
    </row>
    <row r="1760" spans="16:19">
      <c r="P1760" s="316"/>
      <c r="Q1760" s="316"/>
      <c r="R1760" s="316"/>
      <c r="S1760" s="316"/>
    </row>
    <row r="1761" spans="16:19">
      <c r="P1761" s="316"/>
      <c r="Q1761" s="316"/>
      <c r="R1761" s="316"/>
      <c r="S1761" s="316"/>
    </row>
    <row r="1762" spans="16:19">
      <c r="P1762" s="316"/>
      <c r="Q1762" s="316"/>
      <c r="R1762" s="316"/>
      <c r="S1762" s="316"/>
    </row>
    <row r="1763" spans="16:19">
      <c r="P1763" s="316"/>
      <c r="Q1763" s="316"/>
      <c r="R1763" s="316"/>
      <c r="S1763" s="316"/>
    </row>
    <row r="1764" spans="16:19">
      <c r="P1764" s="316"/>
      <c r="Q1764" s="316"/>
      <c r="R1764" s="316"/>
      <c r="S1764" s="316"/>
    </row>
    <row r="1765" spans="16:19">
      <c r="P1765" s="316"/>
      <c r="Q1765" s="316"/>
      <c r="R1765" s="316"/>
      <c r="S1765" s="316"/>
    </row>
    <row r="1766" spans="16:19">
      <c r="P1766" s="316"/>
      <c r="Q1766" s="316"/>
      <c r="R1766" s="316"/>
      <c r="S1766" s="316"/>
    </row>
    <row r="1767" spans="16:19">
      <c r="P1767" s="316"/>
      <c r="Q1767" s="316"/>
      <c r="R1767" s="316"/>
      <c r="S1767" s="316"/>
    </row>
    <row r="1768" spans="16:19">
      <c r="P1768" s="316"/>
      <c r="Q1768" s="316"/>
      <c r="R1768" s="316"/>
      <c r="S1768" s="316"/>
    </row>
    <row r="1769" spans="16:19">
      <c r="P1769" s="316"/>
      <c r="Q1769" s="316"/>
      <c r="R1769" s="316"/>
      <c r="S1769" s="316"/>
    </row>
    <row r="1770" spans="16:19">
      <c r="P1770" s="316"/>
      <c r="Q1770" s="316"/>
      <c r="R1770" s="316"/>
      <c r="S1770" s="316"/>
    </row>
    <row r="1771" spans="16:19">
      <c r="P1771" s="316"/>
      <c r="Q1771" s="316"/>
      <c r="R1771" s="316"/>
      <c r="S1771" s="316"/>
    </row>
    <row r="1772" spans="16:19">
      <c r="P1772" s="316"/>
      <c r="Q1772" s="316"/>
      <c r="R1772" s="316"/>
      <c r="S1772" s="316"/>
    </row>
    <row r="1773" spans="16:19">
      <c r="P1773" s="316"/>
      <c r="Q1773" s="316"/>
      <c r="R1773" s="316"/>
      <c r="S1773" s="316"/>
    </row>
    <row r="1774" spans="16:19">
      <c r="P1774" s="316"/>
      <c r="Q1774" s="316"/>
      <c r="R1774" s="316"/>
      <c r="S1774" s="316"/>
    </row>
    <row r="1775" spans="16:19">
      <c r="P1775" s="316"/>
      <c r="Q1775" s="316"/>
      <c r="R1775" s="316"/>
      <c r="S1775" s="316"/>
    </row>
    <row r="1776" spans="16:19">
      <c r="P1776" s="316"/>
      <c r="Q1776" s="316"/>
      <c r="R1776" s="316"/>
      <c r="S1776" s="316"/>
    </row>
    <row r="1777" spans="16:19">
      <c r="P1777" s="316"/>
      <c r="Q1777" s="316"/>
      <c r="R1777" s="316"/>
      <c r="S1777" s="316"/>
    </row>
    <row r="1778" spans="16:19">
      <c r="P1778" s="316"/>
      <c r="Q1778" s="316"/>
      <c r="R1778" s="316"/>
      <c r="S1778" s="316"/>
    </row>
    <row r="1779" spans="16:19">
      <c r="P1779" s="316"/>
      <c r="Q1779" s="316"/>
      <c r="R1779" s="316"/>
      <c r="S1779" s="316"/>
    </row>
    <row r="1780" spans="16:19">
      <c r="P1780" s="316"/>
      <c r="Q1780" s="316"/>
      <c r="R1780" s="316"/>
      <c r="S1780" s="316"/>
    </row>
    <row r="1781" spans="16:19">
      <c r="P1781" s="316"/>
      <c r="Q1781" s="316"/>
      <c r="R1781" s="316"/>
      <c r="S1781" s="316"/>
    </row>
    <row r="1782" spans="16:19">
      <c r="P1782" s="316"/>
      <c r="Q1782" s="316"/>
      <c r="R1782" s="316"/>
      <c r="S1782" s="316"/>
    </row>
    <row r="1783" spans="16:19">
      <c r="P1783" s="316"/>
      <c r="Q1783" s="316"/>
      <c r="R1783" s="316"/>
      <c r="S1783" s="316"/>
    </row>
    <row r="1784" spans="16:19">
      <c r="P1784" s="316"/>
      <c r="Q1784" s="316"/>
      <c r="R1784" s="316"/>
      <c r="S1784" s="316"/>
    </row>
    <row r="1785" spans="16:19">
      <c r="P1785" s="316"/>
      <c r="Q1785" s="316"/>
      <c r="R1785" s="316"/>
      <c r="S1785" s="316"/>
    </row>
  </sheetData>
  <mergeCells count="247">
    <mergeCell ref="D154:I154"/>
    <mergeCell ref="D178:I178"/>
    <mergeCell ref="D202:I202"/>
    <mergeCell ref="D226:I226"/>
    <mergeCell ref="S113:S115"/>
    <mergeCell ref="S116:S117"/>
    <mergeCell ref="S131:S133"/>
    <mergeCell ref="S134:S136"/>
    <mergeCell ref="S137:S139"/>
    <mergeCell ref="S140:S141"/>
    <mergeCell ref="S185:S187"/>
    <mergeCell ref="S188:S189"/>
    <mergeCell ref="P170:S170"/>
    <mergeCell ref="O134:O136"/>
    <mergeCell ref="O137:O139"/>
    <mergeCell ref="P143:Q143"/>
    <mergeCell ref="R143:S143"/>
    <mergeCell ref="P144:Q145"/>
    <mergeCell ref="R144:S145"/>
    <mergeCell ref="P146:S146"/>
    <mergeCell ref="P147:S147"/>
    <mergeCell ref="O155:O157"/>
    <mergeCell ref="S155:S157"/>
    <mergeCell ref="O203:O205"/>
    <mergeCell ref="D10:I10"/>
    <mergeCell ref="D34:I34"/>
    <mergeCell ref="D58:I58"/>
    <mergeCell ref="D82:I82"/>
    <mergeCell ref="D106:I106"/>
    <mergeCell ref="D130:I130"/>
    <mergeCell ref="Z11:Z13"/>
    <mergeCell ref="AA11:AA13"/>
    <mergeCell ref="R71:S71"/>
    <mergeCell ref="P72:Q73"/>
    <mergeCell ref="R72:S73"/>
    <mergeCell ref="S59:S61"/>
    <mergeCell ref="S62:S64"/>
    <mergeCell ref="S65:S67"/>
    <mergeCell ref="S68:S69"/>
    <mergeCell ref="O107:O109"/>
    <mergeCell ref="O110:O112"/>
    <mergeCell ref="S92:S93"/>
    <mergeCell ref="S107:S109"/>
    <mergeCell ref="S110:S112"/>
    <mergeCell ref="P24:Q24"/>
    <mergeCell ref="R24:S24"/>
    <mergeCell ref="C98:E98"/>
    <mergeCell ref="F98:J98"/>
    <mergeCell ref="O230:O232"/>
    <mergeCell ref="O158:O160"/>
    <mergeCell ref="O161:O163"/>
    <mergeCell ref="P176:S176"/>
    <mergeCell ref="Q177:S177"/>
    <mergeCell ref="O179:O181"/>
    <mergeCell ref="O182:O184"/>
    <mergeCell ref="O185:O187"/>
    <mergeCell ref="P191:Q191"/>
    <mergeCell ref="R191:S191"/>
    <mergeCell ref="P171:S171"/>
    <mergeCell ref="S158:S160"/>
    <mergeCell ref="S161:S163"/>
    <mergeCell ref="S164:S165"/>
    <mergeCell ref="S179:S181"/>
    <mergeCell ref="S182:S184"/>
    <mergeCell ref="P216:Q217"/>
    <mergeCell ref="P218:S218"/>
    <mergeCell ref="P195:S195"/>
    <mergeCell ref="P243:S243"/>
    <mergeCell ref="S227:S229"/>
    <mergeCell ref="S230:S232"/>
    <mergeCell ref="S233:S235"/>
    <mergeCell ref="S236:S237"/>
    <mergeCell ref="AB11:AB12"/>
    <mergeCell ref="S12:S14"/>
    <mergeCell ref="S15:S17"/>
    <mergeCell ref="S18:S20"/>
    <mergeCell ref="S21:S22"/>
    <mergeCell ref="S35:S37"/>
    <mergeCell ref="S38:S40"/>
    <mergeCell ref="P99:S99"/>
    <mergeCell ref="P80:S80"/>
    <mergeCell ref="Q81:S81"/>
    <mergeCell ref="Q201:S201"/>
    <mergeCell ref="P219:S219"/>
    <mergeCell ref="S206:S208"/>
    <mergeCell ref="S209:S211"/>
    <mergeCell ref="S212:S213"/>
    <mergeCell ref="R192:S193"/>
    <mergeCell ref="R215:S215"/>
    <mergeCell ref="R216:S217"/>
    <mergeCell ref="P215:Q215"/>
    <mergeCell ref="A104:B104"/>
    <mergeCell ref="C104:K104"/>
    <mergeCell ref="A128:B128"/>
    <mergeCell ref="C128:K128"/>
    <mergeCell ref="A152:B152"/>
    <mergeCell ref="C152:K152"/>
    <mergeCell ref="B107:B108"/>
    <mergeCell ref="D107:K107"/>
    <mergeCell ref="C121:D121"/>
    <mergeCell ref="C122:E122"/>
    <mergeCell ref="F122:J122"/>
    <mergeCell ref="B131:B132"/>
    <mergeCell ref="D131:K131"/>
    <mergeCell ref="C145:D145"/>
    <mergeCell ref="B155:B156"/>
    <mergeCell ref="D155:K155"/>
    <mergeCell ref="C169:D169"/>
    <mergeCell ref="C170:E170"/>
    <mergeCell ref="F170:J170"/>
    <mergeCell ref="B179:B180"/>
    <mergeCell ref="D179:K179"/>
    <mergeCell ref="A176:B176"/>
    <mergeCell ref="C176:K176"/>
    <mergeCell ref="B83:B84"/>
    <mergeCell ref="D83:K83"/>
    <mergeCell ref="C97:D97"/>
    <mergeCell ref="C49:D49"/>
    <mergeCell ref="C50:E50"/>
    <mergeCell ref="F50:J50"/>
    <mergeCell ref="S41:S43"/>
    <mergeCell ref="S44:S45"/>
    <mergeCell ref="A56:B56"/>
    <mergeCell ref="C56:K56"/>
    <mergeCell ref="A80:B80"/>
    <mergeCell ref="C80:K80"/>
    <mergeCell ref="B59:B60"/>
    <mergeCell ref="D59:K59"/>
    <mergeCell ref="C73:D73"/>
    <mergeCell ref="C74:E74"/>
    <mergeCell ref="F74:J74"/>
    <mergeCell ref="P56:S56"/>
    <mergeCell ref="Q57:S57"/>
    <mergeCell ref="O59:O61"/>
    <mergeCell ref="O62:O64"/>
    <mergeCell ref="O65:O67"/>
    <mergeCell ref="P71:Q71"/>
    <mergeCell ref="P74:S74"/>
    <mergeCell ref="B35:B36"/>
    <mergeCell ref="D35:K35"/>
    <mergeCell ref="P47:Q47"/>
    <mergeCell ref="R47:S47"/>
    <mergeCell ref="P48:Q49"/>
    <mergeCell ref="R48:S49"/>
    <mergeCell ref="P50:S50"/>
    <mergeCell ref="P51:S51"/>
    <mergeCell ref="C2:K2"/>
    <mergeCell ref="C8:K8"/>
    <mergeCell ref="B11:B12"/>
    <mergeCell ref="A8:B8"/>
    <mergeCell ref="P32:S32"/>
    <mergeCell ref="Q33:S33"/>
    <mergeCell ref="O35:O37"/>
    <mergeCell ref="A32:B32"/>
    <mergeCell ref="C32:K32"/>
    <mergeCell ref="P28:S28"/>
    <mergeCell ref="C26:E26"/>
    <mergeCell ref="F26:J26"/>
    <mergeCell ref="C25:D25"/>
    <mergeCell ref="C6:M6"/>
    <mergeCell ref="D11:K11"/>
    <mergeCell ref="P6:Q6"/>
    <mergeCell ref="O15:O17"/>
    <mergeCell ref="O18:O20"/>
    <mergeCell ref="O38:O40"/>
    <mergeCell ref="O41:O43"/>
    <mergeCell ref="S83:S85"/>
    <mergeCell ref="S86:S88"/>
    <mergeCell ref="S89:S91"/>
    <mergeCell ref="P25:Q26"/>
    <mergeCell ref="R25:S26"/>
    <mergeCell ref="O113:O115"/>
    <mergeCell ref="P119:Q119"/>
    <mergeCell ref="R119:S119"/>
    <mergeCell ref="P120:Q121"/>
    <mergeCell ref="R120:S121"/>
    <mergeCell ref="P122:S122"/>
    <mergeCell ref="P123:S123"/>
    <mergeCell ref="O131:O133"/>
    <mergeCell ref="P27:S27"/>
    <mergeCell ref="R96:S97"/>
    <mergeCell ref="P98:S98"/>
    <mergeCell ref="P104:S104"/>
    <mergeCell ref="Q105:S105"/>
    <mergeCell ref="O83:O85"/>
    <mergeCell ref="O86:O88"/>
    <mergeCell ref="O89:O91"/>
    <mergeCell ref="P95:Q95"/>
    <mergeCell ref="R95:S95"/>
    <mergeCell ref="P96:Q97"/>
    <mergeCell ref="A224:B224"/>
    <mergeCell ref="B227:B228"/>
    <mergeCell ref="D227:K227"/>
    <mergeCell ref="C241:D241"/>
    <mergeCell ref="C242:E242"/>
    <mergeCell ref="F242:J242"/>
    <mergeCell ref="C224:K224"/>
    <mergeCell ref="B203:B204"/>
    <mergeCell ref="P224:S224"/>
    <mergeCell ref="Q225:S225"/>
    <mergeCell ref="C217:D217"/>
    <mergeCell ref="C218:E218"/>
    <mergeCell ref="F218:J218"/>
    <mergeCell ref="O206:O208"/>
    <mergeCell ref="O209:O211"/>
    <mergeCell ref="S203:S205"/>
    <mergeCell ref="D203:K203"/>
    <mergeCell ref="O233:O235"/>
    <mergeCell ref="P239:Q239"/>
    <mergeCell ref="R239:S239"/>
    <mergeCell ref="P240:Q241"/>
    <mergeCell ref="R240:S241"/>
    <mergeCell ref="P242:S242"/>
    <mergeCell ref="O227:O229"/>
    <mergeCell ref="Z6:AD6"/>
    <mergeCell ref="X11:Y13"/>
    <mergeCell ref="X9:AF10"/>
    <mergeCell ref="AC12:AC13"/>
    <mergeCell ref="AD12:AD13"/>
    <mergeCell ref="AE11:AE13"/>
    <mergeCell ref="AF11:AF13"/>
    <mergeCell ref="P9:S9"/>
    <mergeCell ref="Q10:S10"/>
    <mergeCell ref="A200:B200"/>
    <mergeCell ref="A1:S1"/>
    <mergeCell ref="A2:B2"/>
    <mergeCell ref="N2:O2"/>
    <mergeCell ref="P2:S2"/>
    <mergeCell ref="P152:S152"/>
    <mergeCell ref="Q153:S153"/>
    <mergeCell ref="P167:Q167"/>
    <mergeCell ref="R167:S167"/>
    <mergeCell ref="P168:Q169"/>
    <mergeCell ref="R168:S169"/>
    <mergeCell ref="P128:S128"/>
    <mergeCell ref="Q129:S129"/>
    <mergeCell ref="P75:S75"/>
    <mergeCell ref="P192:Q193"/>
    <mergeCell ref="P194:S194"/>
    <mergeCell ref="P200:S200"/>
    <mergeCell ref="C146:E146"/>
    <mergeCell ref="F146:J146"/>
    <mergeCell ref="C193:D193"/>
    <mergeCell ref="C194:E194"/>
    <mergeCell ref="F194:J194"/>
    <mergeCell ref="C200:K200"/>
    <mergeCell ref="O12:O14"/>
  </mergeCells>
  <conditionalFormatting sqref="R24">
    <cfRule type="cellIs" dxfId="1682" priority="1885" operator="equal">
      <formula>"?"</formula>
    </cfRule>
  </conditionalFormatting>
  <conditionalFormatting sqref="P23">
    <cfRule type="cellIs" dxfId="1681" priority="1884" operator="equal">
      <formula>"?"</formula>
    </cfRule>
  </conditionalFormatting>
  <conditionalFormatting sqref="R25">
    <cfRule type="cellIs" dxfId="1680" priority="1883" operator="equal">
      <formula>"?"</formula>
    </cfRule>
  </conditionalFormatting>
  <conditionalFormatting sqref="Q12">
    <cfRule type="cellIs" dxfId="1679" priority="1881" operator="equal">
      <formula>"Não"</formula>
    </cfRule>
    <cfRule type="containsText" dxfId="1678" priority="1882" operator="containsText" text="SIM">
      <formula>NOT(ISERROR(SEARCH("SIM",Q12)))</formula>
    </cfRule>
  </conditionalFormatting>
  <conditionalFormatting sqref="P28">
    <cfRule type="cellIs" dxfId="1677" priority="1880" operator="equal">
      <formula>"?"</formula>
    </cfRule>
  </conditionalFormatting>
  <conditionalFormatting sqref="C9:D9 C8">
    <cfRule type="cellIs" dxfId="1676" priority="1877" operator="equal">
      <formula>"?"</formula>
    </cfRule>
  </conditionalFormatting>
  <conditionalFormatting sqref="Q12:S12 R18:S18 R21:S21 R15:S15 Q13 R19 R22">
    <cfRule type="cellIs" dxfId="1675" priority="1761" operator="equal">
      <formula>0</formula>
    </cfRule>
  </conditionalFormatting>
  <conditionalFormatting sqref="R24:S24">
    <cfRule type="cellIs" dxfId="1674" priority="1751" operator="equal">
      <formula>0</formula>
    </cfRule>
  </conditionalFormatting>
  <conditionalFormatting sqref="R43">
    <cfRule type="cellIs" dxfId="1673" priority="1231" operator="equal">
      <formula>0</formula>
    </cfRule>
  </conditionalFormatting>
  <conditionalFormatting sqref="Q42">
    <cfRule type="cellIs" dxfId="1672" priority="1226" operator="equal">
      <formula>0</formula>
    </cfRule>
  </conditionalFormatting>
  <conditionalFormatting sqref="Q10">
    <cfRule type="cellIs" dxfId="1671" priority="1479" operator="equal">
      <formula>"?"</formula>
    </cfRule>
  </conditionalFormatting>
  <conditionalFormatting sqref="F25:J25">
    <cfRule type="cellIs" dxfId="1670" priority="1465" operator="equal">
      <formula>"reprovado"</formula>
    </cfRule>
    <cfRule type="colorScale" priority="1466">
      <colorScale>
        <cfvo type="min"/>
        <cfvo type="percentile" val="50"/>
        <cfvo type="max"/>
        <color rgb="FFF8696B"/>
        <color rgb="FFFFEB84"/>
        <color rgb="FF63BE7B"/>
      </colorScale>
    </cfRule>
  </conditionalFormatting>
  <conditionalFormatting sqref="F13:J15 F18:J18">
    <cfRule type="cellIs" dxfId="1669" priority="1461" operator="equal">
      <formula>10</formula>
    </cfRule>
    <cfRule type="cellIs" dxfId="1668" priority="1462" operator="equal">
      <formula>5</formula>
    </cfRule>
    <cfRule type="cellIs" dxfId="1667" priority="1464" operator="equal">
      <formula>0</formula>
    </cfRule>
  </conditionalFormatting>
  <conditionalFormatting sqref="F13:J15">
    <cfRule type="cellIs" dxfId="1666" priority="1460" operator="equal">
      <formula>1</formula>
    </cfRule>
  </conditionalFormatting>
  <conditionalFormatting sqref="F16:J16">
    <cfRule type="cellIs" dxfId="1665" priority="1457" operator="equal">
      <formula>10</formula>
    </cfRule>
    <cfRule type="cellIs" dxfId="1664" priority="1458" operator="equal">
      <formula>5</formula>
    </cfRule>
    <cfRule type="cellIs" dxfId="1663" priority="1459" operator="equal">
      <formula>0</formula>
    </cfRule>
  </conditionalFormatting>
  <conditionalFormatting sqref="F16:J16">
    <cfRule type="cellIs" dxfId="1662" priority="1456" operator="equal">
      <formula>1</formula>
    </cfRule>
  </conditionalFormatting>
  <conditionalFormatting sqref="F17:J17">
    <cfRule type="cellIs" dxfId="1661" priority="1453" operator="equal">
      <formula>10</formula>
    </cfRule>
    <cfRule type="cellIs" dxfId="1660" priority="1454" operator="equal">
      <formula>5</formula>
    </cfRule>
    <cfRule type="cellIs" dxfId="1659" priority="1455" operator="equal">
      <formula>0</formula>
    </cfRule>
  </conditionalFormatting>
  <conditionalFormatting sqref="F17:J17">
    <cfRule type="cellIs" dxfId="1658" priority="1452" operator="equal">
      <formula>1</formula>
    </cfRule>
  </conditionalFormatting>
  <conditionalFormatting sqref="F19:J24">
    <cfRule type="cellIs" dxfId="1657" priority="1449" operator="equal">
      <formula>10</formula>
    </cfRule>
    <cfRule type="cellIs" dxfId="1656" priority="1450" operator="equal">
      <formula>5</formula>
    </cfRule>
    <cfRule type="cellIs" dxfId="1655" priority="1451" operator="equal">
      <formula>0</formula>
    </cfRule>
  </conditionalFormatting>
  <conditionalFormatting sqref="E25">
    <cfRule type="cellIs" dxfId="1654" priority="1444" operator="equal">
      <formula>1</formula>
    </cfRule>
    <cfRule type="cellIs" dxfId="1653" priority="1445" operator="greaterThan">
      <formula>1</formula>
    </cfRule>
    <cfRule type="cellIs" dxfId="1652" priority="1446" operator="lessThan">
      <formula>1</formula>
    </cfRule>
  </conditionalFormatting>
  <conditionalFormatting sqref="D11">
    <cfRule type="cellIs" dxfId="1651" priority="1443" operator="equal">
      <formula>"?"</formula>
    </cfRule>
  </conditionalFormatting>
  <conditionalFormatting sqref="R13:R14">
    <cfRule type="cellIs" dxfId="1650" priority="1440" operator="equal">
      <formula>0</formula>
    </cfRule>
  </conditionalFormatting>
  <conditionalFormatting sqref="Q13">
    <cfRule type="cellIs" dxfId="1649" priority="1438" operator="equal">
      <formula>"Não"</formula>
    </cfRule>
  </conditionalFormatting>
  <conditionalFormatting sqref="R16:R17">
    <cfRule type="cellIs" dxfId="1648" priority="1434" operator="equal">
      <formula>0</formula>
    </cfRule>
  </conditionalFormatting>
  <conditionalFormatting sqref="Q14">
    <cfRule type="cellIs" dxfId="1647" priority="1433" operator="equal">
      <formula>0</formula>
    </cfRule>
  </conditionalFormatting>
  <conditionalFormatting sqref="Q14">
    <cfRule type="cellIs" dxfId="1646" priority="1431" operator="equal">
      <formula>"Não"</formula>
    </cfRule>
  </conditionalFormatting>
  <conditionalFormatting sqref="Q15">
    <cfRule type="cellIs" dxfId="1645" priority="1417" operator="equal">
      <formula>"Não"</formula>
    </cfRule>
    <cfRule type="containsText" dxfId="1644" priority="1418" operator="containsText" text="SIM">
      <formula>NOT(ISERROR(SEARCH("SIM",Q15)))</formula>
    </cfRule>
  </conditionalFormatting>
  <conditionalFormatting sqref="Q15">
    <cfRule type="cellIs" dxfId="1643" priority="1416" operator="equal">
      <formula>0</formula>
    </cfRule>
  </conditionalFormatting>
  <conditionalFormatting sqref="Q18">
    <cfRule type="cellIs" dxfId="1642" priority="1414" operator="equal">
      <formula>"Não"</formula>
    </cfRule>
    <cfRule type="containsText" dxfId="1641" priority="1415" operator="containsText" text="SIM">
      <formula>NOT(ISERROR(SEARCH("SIM",Q18)))</formula>
    </cfRule>
  </conditionalFormatting>
  <conditionalFormatting sqref="Q18">
    <cfRule type="cellIs" dxfId="1640" priority="1413" operator="equal">
      <formula>0</formula>
    </cfRule>
  </conditionalFormatting>
  <conditionalFormatting sqref="Q21">
    <cfRule type="cellIs" dxfId="1639" priority="1411" operator="equal">
      <formula>"Não"</formula>
    </cfRule>
    <cfRule type="containsText" dxfId="1638" priority="1412" operator="containsText" text="SIM">
      <formula>NOT(ISERROR(SEARCH("SIM",Q21)))</formula>
    </cfRule>
  </conditionalFormatting>
  <conditionalFormatting sqref="Q21">
    <cfRule type="cellIs" dxfId="1637" priority="1410" operator="equal">
      <formula>0</formula>
    </cfRule>
  </conditionalFormatting>
  <conditionalFormatting sqref="Q22">
    <cfRule type="cellIs" dxfId="1636" priority="1408" operator="equal">
      <formula>"Não"</formula>
    </cfRule>
    <cfRule type="containsText" dxfId="1635" priority="1409" operator="containsText" text="SIM">
      <formula>NOT(ISERROR(SEARCH("SIM",Q22)))</formula>
    </cfRule>
  </conditionalFormatting>
  <conditionalFormatting sqref="Q22">
    <cfRule type="cellIs" dxfId="1634" priority="1407" operator="equal">
      <formula>0</formula>
    </cfRule>
  </conditionalFormatting>
  <conditionalFormatting sqref="R20">
    <cfRule type="cellIs" dxfId="1633" priority="1406" operator="equal">
      <formula>0</formula>
    </cfRule>
  </conditionalFormatting>
  <conditionalFormatting sqref="Q16">
    <cfRule type="cellIs" dxfId="1632" priority="1405" operator="equal">
      <formula>0</formula>
    </cfRule>
  </conditionalFormatting>
  <conditionalFormatting sqref="Q16">
    <cfRule type="cellIs" dxfId="1631" priority="1404" operator="equal">
      <formula>"Não"</formula>
    </cfRule>
  </conditionalFormatting>
  <conditionalFormatting sqref="Q17">
    <cfRule type="cellIs" dxfId="1630" priority="1403" operator="equal">
      <formula>0</formula>
    </cfRule>
  </conditionalFormatting>
  <conditionalFormatting sqref="Q17">
    <cfRule type="cellIs" dxfId="1629" priority="1402" operator="equal">
      <formula>"Não"</formula>
    </cfRule>
  </conditionalFormatting>
  <conditionalFormatting sqref="Q19">
    <cfRule type="cellIs" dxfId="1628" priority="1401" operator="equal">
      <formula>0</formula>
    </cfRule>
  </conditionalFormatting>
  <conditionalFormatting sqref="Q19">
    <cfRule type="cellIs" dxfId="1627" priority="1400" operator="equal">
      <formula>"Não"</formula>
    </cfRule>
  </conditionalFormatting>
  <conditionalFormatting sqref="Q20">
    <cfRule type="cellIs" dxfId="1626" priority="1399" operator="equal">
      <formula>0</formula>
    </cfRule>
  </conditionalFormatting>
  <conditionalFormatting sqref="Q20">
    <cfRule type="cellIs" dxfId="1625" priority="1398" operator="equal">
      <formula>"Não"</formula>
    </cfRule>
  </conditionalFormatting>
  <conditionalFormatting sqref="C13:E24">
    <cfRule type="cellIs" dxfId="1624" priority="1397" operator="equal">
      <formula>0</formula>
    </cfRule>
  </conditionalFormatting>
  <conditionalFormatting sqref="K13:K24">
    <cfRule type="cellIs" dxfId="1623" priority="1396" operator="equal">
      <formula>0</formula>
    </cfRule>
  </conditionalFormatting>
  <conditionalFormatting sqref="D11:K11">
    <cfRule type="cellIs" dxfId="1622" priority="1395" operator="equal">
      <formula>"?"</formula>
    </cfRule>
  </conditionalFormatting>
  <conditionalFormatting sqref="T25">
    <cfRule type="cellIs" dxfId="1621" priority="1394" operator="equal">
      <formula>"?"</formula>
    </cfRule>
  </conditionalFormatting>
  <conditionalFormatting sqref="C33:D33">
    <cfRule type="cellIs" dxfId="1620" priority="1322" operator="equal">
      <formula>"?"</formula>
    </cfRule>
  </conditionalFormatting>
  <conditionalFormatting sqref="P46">
    <cfRule type="cellIs" dxfId="1619" priority="1256" operator="equal">
      <formula>"?"</formula>
    </cfRule>
  </conditionalFormatting>
  <conditionalFormatting sqref="Q35">
    <cfRule type="cellIs" dxfId="1618" priority="1253" operator="equal">
      <formula>"Não"</formula>
    </cfRule>
    <cfRule type="containsText" dxfId="1617" priority="1254" operator="containsText" text="SIM">
      <formula>NOT(ISERROR(SEARCH("SIM",Q35)))</formula>
    </cfRule>
  </conditionalFormatting>
  <conditionalFormatting sqref="Q35:R35 R41:R42 R44:R45 R38 Q36">
    <cfRule type="cellIs" dxfId="1616" priority="1251" operator="equal">
      <formula>0</formula>
    </cfRule>
  </conditionalFormatting>
  <conditionalFormatting sqref="Q33">
    <cfRule type="cellIs" dxfId="1615" priority="1249" operator="equal">
      <formula>"?"</formula>
    </cfRule>
  </conditionalFormatting>
  <conditionalFormatting sqref="R36:R37">
    <cfRule type="cellIs" dxfId="1614" priority="1248" operator="equal">
      <formula>0</formula>
    </cfRule>
  </conditionalFormatting>
  <conditionalFormatting sqref="Q36">
    <cfRule type="cellIs" dxfId="1613" priority="1247" operator="equal">
      <formula>"Não"</formula>
    </cfRule>
  </conditionalFormatting>
  <conditionalFormatting sqref="R39:R40">
    <cfRule type="cellIs" dxfId="1612" priority="1246" operator="equal">
      <formula>0</formula>
    </cfRule>
  </conditionalFormatting>
  <conditionalFormatting sqref="Q37">
    <cfRule type="cellIs" dxfId="1611" priority="1245" operator="equal">
      <formula>0</formula>
    </cfRule>
  </conditionalFormatting>
  <conditionalFormatting sqref="Q37">
    <cfRule type="cellIs" dxfId="1610" priority="1244" operator="equal">
      <formula>"Não"</formula>
    </cfRule>
  </conditionalFormatting>
  <conditionalFormatting sqref="Q38">
    <cfRule type="cellIs" dxfId="1609" priority="1242" operator="equal">
      <formula>"Não"</formula>
    </cfRule>
    <cfRule type="containsText" dxfId="1608" priority="1243" operator="containsText" text="SIM">
      <formula>NOT(ISERROR(SEARCH("SIM",Q38)))</formula>
    </cfRule>
  </conditionalFormatting>
  <conditionalFormatting sqref="Q38">
    <cfRule type="cellIs" dxfId="1607" priority="1241" operator="equal">
      <formula>0</formula>
    </cfRule>
  </conditionalFormatting>
  <conditionalFormatting sqref="Q41">
    <cfRule type="cellIs" dxfId="1606" priority="1239" operator="equal">
      <formula>"Não"</formula>
    </cfRule>
    <cfRule type="containsText" dxfId="1605" priority="1240" operator="containsText" text="SIM">
      <formula>NOT(ISERROR(SEARCH("SIM",Q41)))</formula>
    </cfRule>
  </conditionalFormatting>
  <conditionalFormatting sqref="Q41">
    <cfRule type="cellIs" dxfId="1604" priority="1238" operator="equal">
      <formula>0</formula>
    </cfRule>
  </conditionalFormatting>
  <conditionalFormatting sqref="Q44">
    <cfRule type="cellIs" dxfId="1603" priority="1236" operator="equal">
      <formula>"Não"</formula>
    </cfRule>
    <cfRule type="containsText" dxfId="1602" priority="1237" operator="containsText" text="SIM">
      <formula>NOT(ISERROR(SEARCH("SIM",Q44)))</formula>
    </cfRule>
  </conditionalFormatting>
  <conditionalFormatting sqref="Q44">
    <cfRule type="cellIs" dxfId="1601" priority="1235" operator="equal">
      <formula>0</formula>
    </cfRule>
  </conditionalFormatting>
  <conditionalFormatting sqref="Q45">
    <cfRule type="cellIs" dxfId="1600" priority="1233" operator="equal">
      <formula>"Não"</formula>
    </cfRule>
    <cfRule type="containsText" dxfId="1599" priority="1234" operator="containsText" text="SIM">
      <formula>NOT(ISERROR(SEARCH("SIM",Q45)))</formula>
    </cfRule>
  </conditionalFormatting>
  <conditionalFormatting sqref="Q45">
    <cfRule type="cellIs" dxfId="1598" priority="1232" operator="equal">
      <formula>0</formula>
    </cfRule>
  </conditionalFormatting>
  <conditionalFormatting sqref="Q39">
    <cfRule type="cellIs" dxfId="1597" priority="1230" operator="equal">
      <formula>0</formula>
    </cfRule>
  </conditionalFormatting>
  <conditionalFormatting sqref="Q39">
    <cfRule type="cellIs" dxfId="1596" priority="1229" operator="equal">
      <formula>"Não"</formula>
    </cfRule>
  </conditionalFormatting>
  <conditionalFormatting sqref="Q40">
    <cfRule type="cellIs" dxfId="1595" priority="1228" operator="equal">
      <formula>0</formula>
    </cfRule>
  </conditionalFormatting>
  <conditionalFormatting sqref="Q40">
    <cfRule type="cellIs" dxfId="1594" priority="1227" operator="equal">
      <formula>"Não"</formula>
    </cfRule>
  </conditionalFormatting>
  <conditionalFormatting sqref="Q42">
    <cfRule type="cellIs" dxfId="1593" priority="1225" operator="equal">
      <formula>"Não"</formula>
    </cfRule>
  </conditionalFormatting>
  <conditionalFormatting sqref="Q43">
    <cfRule type="cellIs" dxfId="1592" priority="1224" operator="equal">
      <formula>0</formula>
    </cfRule>
  </conditionalFormatting>
  <conditionalFormatting sqref="Q43">
    <cfRule type="cellIs" dxfId="1591" priority="1223" operator="equal">
      <formula>"Não"</formula>
    </cfRule>
  </conditionalFormatting>
  <conditionalFormatting sqref="T48">
    <cfRule type="cellIs" dxfId="1590" priority="1222" operator="equal">
      <formula>"?"</formula>
    </cfRule>
  </conditionalFormatting>
  <conditionalFormatting sqref="C57:D57">
    <cfRule type="cellIs" dxfId="1589" priority="1017" operator="equal">
      <formula>"?"</formula>
    </cfRule>
  </conditionalFormatting>
  <conditionalFormatting sqref="C81:D81">
    <cfRule type="cellIs" dxfId="1588" priority="988" operator="equal">
      <formula>"?"</formula>
    </cfRule>
  </conditionalFormatting>
  <conditionalFormatting sqref="C105:D105">
    <cfRule type="cellIs" dxfId="1587" priority="959" operator="equal">
      <formula>"?"</formula>
    </cfRule>
  </conditionalFormatting>
  <conditionalFormatting sqref="C129:D129">
    <cfRule type="cellIs" dxfId="1586" priority="930" operator="equal">
      <formula>"?"</formula>
    </cfRule>
  </conditionalFormatting>
  <conditionalFormatting sqref="C153:D153">
    <cfRule type="cellIs" dxfId="1585" priority="901" operator="equal">
      <formula>"?"</formula>
    </cfRule>
  </conditionalFormatting>
  <conditionalFormatting sqref="C177:D177">
    <cfRule type="cellIs" dxfId="1584" priority="872" operator="equal">
      <formula>"?"</formula>
    </cfRule>
  </conditionalFormatting>
  <conditionalFormatting sqref="R63:R64">
    <cfRule type="cellIs" dxfId="1583" priority="774" operator="equal">
      <formula>0</formula>
    </cfRule>
  </conditionalFormatting>
  <conditionalFormatting sqref="C201:D201">
    <cfRule type="cellIs" dxfId="1582" priority="843" operator="equal">
      <formula>"?"</formula>
    </cfRule>
  </conditionalFormatting>
  <conditionalFormatting sqref="C225:D225">
    <cfRule type="cellIs" dxfId="1581" priority="814" operator="equal">
      <formula>"?"</formula>
    </cfRule>
  </conditionalFormatting>
  <conditionalFormatting sqref="Q68">
    <cfRule type="cellIs" dxfId="1580" priority="763" operator="equal">
      <formula>0</formula>
    </cfRule>
  </conditionalFormatting>
  <conditionalFormatting sqref="R67">
    <cfRule type="cellIs" dxfId="1579" priority="759" operator="equal">
      <formula>0</formula>
    </cfRule>
  </conditionalFormatting>
  <conditionalFormatting sqref="Q66">
    <cfRule type="cellIs" dxfId="1578" priority="754" operator="equal">
      <formula>0</formula>
    </cfRule>
  </conditionalFormatting>
  <conditionalFormatting sqref="P70">
    <cfRule type="cellIs" dxfId="1577" priority="784" operator="equal">
      <formula>"?"</formula>
    </cfRule>
  </conditionalFormatting>
  <conditionalFormatting sqref="Q59">
    <cfRule type="cellIs" dxfId="1576" priority="781" operator="equal">
      <formula>"Não"</formula>
    </cfRule>
    <cfRule type="containsText" dxfId="1575" priority="782" operator="containsText" text="SIM">
      <formula>NOT(ISERROR(SEARCH("SIM",Q59)))</formula>
    </cfRule>
  </conditionalFormatting>
  <conditionalFormatting sqref="Q59:R59 R65:R66 R68:R69 R62 Q60">
    <cfRule type="cellIs" dxfId="1574" priority="779" operator="equal">
      <formula>0</formula>
    </cfRule>
  </conditionalFormatting>
  <conditionalFormatting sqref="Q57">
    <cfRule type="cellIs" dxfId="1573" priority="777" operator="equal">
      <formula>"?"</formula>
    </cfRule>
  </conditionalFormatting>
  <conditionalFormatting sqref="R60:R61">
    <cfRule type="cellIs" dxfId="1572" priority="776" operator="equal">
      <formula>0</formula>
    </cfRule>
  </conditionalFormatting>
  <conditionalFormatting sqref="Q60">
    <cfRule type="cellIs" dxfId="1571" priority="775" operator="equal">
      <formula>"Não"</formula>
    </cfRule>
  </conditionalFormatting>
  <conditionalFormatting sqref="Q61">
    <cfRule type="cellIs" dxfId="1570" priority="773" operator="equal">
      <formula>0</formula>
    </cfRule>
  </conditionalFormatting>
  <conditionalFormatting sqref="Q61">
    <cfRule type="cellIs" dxfId="1569" priority="772" operator="equal">
      <formula>"Não"</formula>
    </cfRule>
  </conditionalFormatting>
  <conditionalFormatting sqref="Q62">
    <cfRule type="cellIs" dxfId="1568" priority="770" operator="equal">
      <formula>"Não"</formula>
    </cfRule>
    <cfRule type="containsText" dxfId="1567" priority="771" operator="containsText" text="SIM">
      <formula>NOT(ISERROR(SEARCH("SIM",Q62)))</formula>
    </cfRule>
  </conditionalFormatting>
  <conditionalFormatting sqref="Q62">
    <cfRule type="cellIs" dxfId="1566" priority="769" operator="equal">
      <formula>0</formula>
    </cfRule>
  </conditionalFormatting>
  <conditionalFormatting sqref="Q65">
    <cfRule type="cellIs" dxfId="1565" priority="767" operator="equal">
      <formula>"Não"</formula>
    </cfRule>
    <cfRule type="containsText" dxfId="1564" priority="768" operator="containsText" text="SIM">
      <formula>NOT(ISERROR(SEARCH("SIM",Q65)))</formula>
    </cfRule>
  </conditionalFormatting>
  <conditionalFormatting sqref="Q65">
    <cfRule type="cellIs" dxfId="1563" priority="766" operator="equal">
      <formula>0</formula>
    </cfRule>
  </conditionalFormatting>
  <conditionalFormatting sqref="Q68">
    <cfRule type="cellIs" dxfId="1562" priority="764" operator="equal">
      <formula>"Não"</formula>
    </cfRule>
    <cfRule type="containsText" dxfId="1561" priority="765" operator="containsText" text="SIM">
      <formula>NOT(ISERROR(SEARCH("SIM",Q68)))</formula>
    </cfRule>
  </conditionalFormatting>
  <conditionalFormatting sqref="Q69">
    <cfRule type="cellIs" dxfId="1560" priority="761" operator="equal">
      <formula>"Não"</formula>
    </cfRule>
    <cfRule type="containsText" dxfId="1559" priority="762" operator="containsText" text="SIM">
      <formula>NOT(ISERROR(SEARCH("SIM",Q69)))</formula>
    </cfRule>
  </conditionalFormatting>
  <conditionalFormatting sqref="Q69">
    <cfRule type="cellIs" dxfId="1558" priority="760" operator="equal">
      <formula>0</formula>
    </cfRule>
  </conditionalFormatting>
  <conditionalFormatting sqref="Q63">
    <cfRule type="cellIs" dxfId="1557" priority="758" operator="equal">
      <formula>0</formula>
    </cfRule>
  </conditionalFormatting>
  <conditionalFormatting sqref="Q63">
    <cfRule type="cellIs" dxfId="1556" priority="757" operator="equal">
      <formula>"Não"</formula>
    </cfRule>
  </conditionalFormatting>
  <conditionalFormatting sqref="Q64">
    <cfRule type="cellIs" dxfId="1555" priority="756" operator="equal">
      <formula>0</formula>
    </cfRule>
  </conditionalFormatting>
  <conditionalFormatting sqref="Q64">
    <cfRule type="cellIs" dxfId="1554" priority="755" operator="equal">
      <formula>"Não"</formula>
    </cfRule>
  </conditionalFormatting>
  <conditionalFormatting sqref="Q66">
    <cfRule type="cellIs" dxfId="1553" priority="753" operator="equal">
      <formula>"Não"</formula>
    </cfRule>
  </conditionalFormatting>
  <conditionalFormatting sqref="Q67">
    <cfRule type="cellIs" dxfId="1552" priority="752" operator="equal">
      <formula>0</formula>
    </cfRule>
  </conditionalFormatting>
  <conditionalFormatting sqref="Q67">
    <cfRule type="cellIs" dxfId="1551" priority="751" operator="equal">
      <formula>"Não"</formula>
    </cfRule>
  </conditionalFormatting>
  <conditionalFormatting sqref="T72">
    <cfRule type="cellIs" dxfId="1550" priority="750" operator="equal">
      <formula>"?"</formula>
    </cfRule>
  </conditionalFormatting>
  <conditionalFormatting sqref="R91">
    <cfRule type="cellIs" dxfId="1549" priority="723" operator="equal">
      <formula>0</formula>
    </cfRule>
  </conditionalFormatting>
  <conditionalFormatting sqref="Q90">
    <cfRule type="cellIs" dxfId="1548" priority="718" operator="equal">
      <formula>0</formula>
    </cfRule>
  </conditionalFormatting>
  <conditionalFormatting sqref="P94">
    <cfRule type="cellIs" dxfId="1547" priority="748" operator="equal">
      <formula>"?"</formula>
    </cfRule>
  </conditionalFormatting>
  <conditionalFormatting sqref="Q83">
    <cfRule type="cellIs" dxfId="1546" priority="745" operator="equal">
      <formula>"Não"</formula>
    </cfRule>
    <cfRule type="containsText" dxfId="1545" priority="746" operator="containsText" text="SIM">
      <formula>NOT(ISERROR(SEARCH("SIM",Q83)))</formula>
    </cfRule>
  </conditionalFormatting>
  <conditionalFormatting sqref="Q83:R83 R89:R90 R92:R93 R86 Q84">
    <cfRule type="cellIs" dxfId="1544" priority="743" operator="equal">
      <formula>0</formula>
    </cfRule>
  </conditionalFormatting>
  <conditionalFormatting sqref="Q81">
    <cfRule type="cellIs" dxfId="1543" priority="741" operator="equal">
      <formula>"?"</formula>
    </cfRule>
  </conditionalFormatting>
  <conditionalFormatting sqref="R84:R85">
    <cfRule type="cellIs" dxfId="1542" priority="740" operator="equal">
      <formula>0</formula>
    </cfRule>
  </conditionalFormatting>
  <conditionalFormatting sqref="Q84">
    <cfRule type="cellIs" dxfId="1541" priority="739" operator="equal">
      <formula>"Não"</formula>
    </cfRule>
  </conditionalFormatting>
  <conditionalFormatting sqref="R87:R88">
    <cfRule type="cellIs" dxfId="1540" priority="738" operator="equal">
      <formula>0</formula>
    </cfRule>
  </conditionalFormatting>
  <conditionalFormatting sqref="Q85">
    <cfRule type="cellIs" dxfId="1539" priority="737" operator="equal">
      <formula>0</formula>
    </cfRule>
  </conditionalFormatting>
  <conditionalFormatting sqref="Q85">
    <cfRule type="cellIs" dxfId="1538" priority="736" operator="equal">
      <formula>"Não"</formula>
    </cfRule>
  </conditionalFormatting>
  <conditionalFormatting sqref="Q86">
    <cfRule type="cellIs" dxfId="1537" priority="734" operator="equal">
      <formula>"Não"</formula>
    </cfRule>
    <cfRule type="containsText" dxfId="1536" priority="735" operator="containsText" text="SIM">
      <formula>NOT(ISERROR(SEARCH("SIM",Q86)))</formula>
    </cfRule>
  </conditionalFormatting>
  <conditionalFormatting sqref="Q86">
    <cfRule type="cellIs" dxfId="1535" priority="733" operator="equal">
      <formula>0</formula>
    </cfRule>
  </conditionalFormatting>
  <conditionalFormatting sqref="Q89">
    <cfRule type="cellIs" dxfId="1534" priority="731" operator="equal">
      <formula>"Não"</formula>
    </cfRule>
    <cfRule type="containsText" dxfId="1533" priority="732" operator="containsText" text="SIM">
      <formula>NOT(ISERROR(SEARCH("SIM",Q89)))</formula>
    </cfRule>
  </conditionalFormatting>
  <conditionalFormatting sqref="Q89">
    <cfRule type="cellIs" dxfId="1532" priority="730" operator="equal">
      <formula>0</formula>
    </cfRule>
  </conditionalFormatting>
  <conditionalFormatting sqref="Q92">
    <cfRule type="cellIs" dxfId="1531" priority="728" operator="equal">
      <formula>"Não"</formula>
    </cfRule>
    <cfRule type="containsText" dxfId="1530" priority="729" operator="containsText" text="SIM">
      <formula>NOT(ISERROR(SEARCH("SIM",Q92)))</formula>
    </cfRule>
  </conditionalFormatting>
  <conditionalFormatting sqref="Q92">
    <cfRule type="cellIs" dxfId="1529" priority="727" operator="equal">
      <formula>0</formula>
    </cfRule>
  </conditionalFormatting>
  <conditionalFormatting sqref="Q93">
    <cfRule type="cellIs" dxfId="1528" priority="725" operator="equal">
      <formula>"Não"</formula>
    </cfRule>
    <cfRule type="containsText" dxfId="1527" priority="726" operator="containsText" text="SIM">
      <formula>NOT(ISERROR(SEARCH("SIM",Q93)))</formula>
    </cfRule>
  </conditionalFormatting>
  <conditionalFormatting sqref="Q93">
    <cfRule type="cellIs" dxfId="1526" priority="724" operator="equal">
      <formula>0</formula>
    </cfRule>
  </conditionalFormatting>
  <conditionalFormatting sqref="Q87">
    <cfRule type="cellIs" dxfId="1525" priority="722" operator="equal">
      <formula>0</formula>
    </cfRule>
  </conditionalFormatting>
  <conditionalFormatting sqref="Q87">
    <cfRule type="cellIs" dxfId="1524" priority="721" operator="equal">
      <formula>"Não"</formula>
    </cfRule>
  </conditionalFormatting>
  <conditionalFormatting sqref="Q88">
    <cfRule type="cellIs" dxfId="1523" priority="720" operator="equal">
      <formula>0</formula>
    </cfRule>
  </conditionalFormatting>
  <conditionalFormatting sqref="Q88">
    <cfRule type="cellIs" dxfId="1522" priority="719" operator="equal">
      <formula>"Não"</formula>
    </cfRule>
  </conditionalFormatting>
  <conditionalFormatting sqref="Q90">
    <cfRule type="cellIs" dxfId="1521" priority="717" operator="equal">
      <formula>"Não"</formula>
    </cfRule>
  </conditionalFormatting>
  <conditionalFormatting sqref="Q91">
    <cfRule type="cellIs" dxfId="1520" priority="716" operator="equal">
      <formula>0</formula>
    </cfRule>
  </conditionalFormatting>
  <conditionalFormatting sqref="Q91">
    <cfRule type="cellIs" dxfId="1519" priority="715" operator="equal">
      <formula>"Não"</formula>
    </cfRule>
  </conditionalFormatting>
  <conditionalFormatting sqref="T96">
    <cfRule type="cellIs" dxfId="1518" priority="714" operator="equal">
      <formula>"?"</formula>
    </cfRule>
  </conditionalFormatting>
  <conditionalFormatting sqref="R115">
    <cfRule type="cellIs" dxfId="1517" priority="687" operator="equal">
      <formula>0</formula>
    </cfRule>
  </conditionalFormatting>
  <conditionalFormatting sqref="Q114">
    <cfRule type="cellIs" dxfId="1516" priority="682" operator="equal">
      <formula>0</formula>
    </cfRule>
  </conditionalFormatting>
  <conditionalFormatting sqref="P118">
    <cfRule type="cellIs" dxfId="1515" priority="712" operator="equal">
      <formula>"?"</formula>
    </cfRule>
  </conditionalFormatting>
  <conditionalFormatting sqref="Q107">
    <cfRule type="cellIs" dxfId="1514" priority="709" operator="equal">
      <formula>"Não"</formula>
    </cfRule>
    <cfRule type="containsText" dxfId="1513" priority="710" operator="containsText" text="SIM">
      <formula>NOT(ISERROR(SEARCH("SIM",Q107)))</formula>
    </cfRule>
  </conditionalFormatting>
  <conditionalFormatting sqref="Q107:R107 R113:R114 R116:R117 R110 Q108">
    <cfRule type="cellIs" dxfId="1512" priority="707" operator="equal">
      <formula>0</formula>
    </cfRule>
  </conditionalFormatting>
  <conditionalFormatting sqref="Q105">
    <cfRule type="cellIs" dxfId="1511" priority="705" operator="equal">
      <formula>"?"</formula>
    </cfRule>
  </conditionalFormatting>
  <conditionalFormatting sqref="R108:R109">
    <cfRule type="cellIs" dxfId="1510" priority="704" operator="equal">
      <formula>0</formula>
    </cfRule>
  </conditionalFormatting>
  <conditionalFormatting sqref="Q108">
    <cfRule type="cellIs" dxfId="1509" priority="703" operator="equal">
      <formula>"Não"</formula>
    </cfRule>
  </conditionalFormatting>
  <conditionalFormatting sqref="R111:R112">
    <cfRule type="cellIs" dxfId="1508" priority="702" operator="equal">
      <formula>0</formula>
    </cfRule>
  </conditionalFormatting>
  <conditionalFormatting sqref="Q109">
    <cfRule type="cellIs" dxfId="1507" priority="701" operator="equal">
      <formula>0</formula>
    </cfRule>
  </conditionalFormatting>
  <conditionalFormatting sqref="Q109">
    <cfRule type="cellIs" dxfId="1506" priority="700" operator="equal">
      <formula>"Não"</formula>
    </cfRule>
  </conditionalFormatting>
  <conditionalFormatting sqref="Q110">
    <cfRule type="cellIs" dxfId="1505" priority="698" operator="equal">
      <formula>"Não"</formula>
    </cfRule>
    <cfRule type="containsText" dxfId="1504" priority="699" operator="containsText" text="SIM">
      <formula>NOT(ISERROR(SEARCH("SIM",Q110)))</formula>
    </cfRule>
  </conditionalFormatting>
  <conditionalFormatting sqref="Q110">
    <cfRule type="cellIs" dxfId="1503" priority="697" operator="equal">
      <formula>0</formula>
    </cfRule>
  </conditionalFormatting>
  <conditionalFormatting sqref="Q113">
    <cfRule type="cellIs" dxfId="1502" priority="695" operator="equal">
      <formula>"Não"</formula>
    </cfRule>
    <cfRule type="containsText" dxfId="1501" priority="696" operator="containsText" text="SIM">
      <formula>NOT(ISERROR(SEARCH("SIM",Q113)))</formula>
    </cfRule>
  </conditionalFormatting>
  <conditionalFormatting sqref="Q113">
    <cfRule type="cellIs" dxfId="1500" priority="694" operator="equal">
      <formula>0</formula>
    </cfRule>
  </conditionalFormatting>
  <conditionalFormatting sqref="Q116">
    <cfRule type="cellIs" dxfId="1499" priority="692" operator="equal">
      <formula>"Não"</formula>
    </cfRule>
    <cfRule type="containsText" dxfId="1498" priority="693" operator="containsText" text="SIM">
      <formula>NOT(ISERROR(SEARCH("SIM",Q116)))</formula>
    </cfRule>
  </conditionalFormatting>
  <conditionalFormatting sqref="Q116">
    <cfRule type="cellIs" dxfId="1497" priority="691" operator="equal">
      <formula>0</formula>
    </cfRule>
  </conditionalFormatting>
  <conditionalFormatting sqref="Q117">
    <cfRule type="cellIs" dxfId="1496" priority="689" operator="equal">
      <formula>"Não"</formula>
    </cfRule>
    <cfRule type="containsText" dxfId="1495" priority="690" operator="containsText" text="SIM">
      <formula>NOT(ISERROR(SEARCH("SIM",Q117)))</formula>
    </cfRule>
  </conditionalFormatting>
  <conditionalFormatting sqref="Q117">
    <cfRule type="cellIs" dxfId="1494" priority="688" operator="equal">
      <formula>0</formula>
    </cfRule>
  </conditionalFormatting>
  <conditionalFormatting sqref="Q111">
    <cfRule type="cellIs" dxfId="1493" priority="686" operator="equal">
      <formula>0</formula>
    </cfRule>
  </conditionalFormatting>
  <conditionalFormatting sqref="Q111">
    <cfRule type="cellIs" dxfId="1492" priority="685" operator="equal">
      <formula>"Não"</formula>
    </cfRule>
  </conditionalFormatting>
  <conditionalFormatting sqref="Q112">
    <cfRule type="cellIs" dxfId="1491" priority="684" operator="equal">
      <formula>0</formula>
    </cfRule>
  </conditionalFormatting>
  <conditionalFormatting sqref="Q112">
    <cfRule type="cellIs" dxfId="1490" priority="683" operator="equal">
      <formula>"Não"</formula>
    </cfRule>
  </conditionalFormatting>
  <conditionalFormatting sqref="Q114">
    <cfRule type="cellIs" dxfId="1489" priority="681" operator="equal">
      <formula>"Não"</formula>
    </cfRule>
  </conditionalFormatting>
  <conditionalFormatting sqref="Q115">
    <cfRule type="cellIs" dxfId="1488" priority="680" operator="equal">
      <formula>0</formula>
    </cfRule>
  </conditionalFormatting>
  <conditionalFormatting sqref="Q115">
    <cfRule type="cellIs" dxfId="1487" priority="679" operator="equal">
      <formula>"Não"</formula>
    </cfRule>
  </conditionalFormatting>
  <conditionalFormatting sqref="T120">
    <cfRule type="cellIs" dxfId="1486" priority="678" operator="equal">
      <formula>"?"</formula>
    </cfRule>
  </conditionalFormatting>
  <conditionalFormatting sqref="R139">
    <cfRule type="cellIs" dxfId="1485" priority="651" operator="equal">
      <formula>0</formula>
    </cfRule>
  </conditionalFormatting>
  <conditionalFormatting sqref="Q138">
    <cfRule type="cellIs" dxfId="1484" priority="646" operator="equal">
      <formula>0</formula>
    </cfRule>
  </conditionalFormatting>
  <conditionalFormatting sqref="P142">
    <cfRule type="cellIs" dxfId="1483" priority="676" operator="equal">
      <formula>"?"</formula>
    </cfRule>
  </conditionalFormatting>
  <conditionalFormatting sqref="Q131">
    <cfRule type="cellIs" dxfId="1482" priority="673" operator="equal">
      <formula>"Não"</formula>
    </cfRule>
    <cfRule type="containsText" dxfId="1481" priority="674" operator="containsText" text="SIM">
      <formula>NOT(ISERROR(SEARCH("SIM",Q131)))</formula>
    </cfRule>
  </conditionalFormatting>
  <conditionalFormatting sqref="Q131:R131 R137:R138 R140:R141 R134 Q132">
    <cfRule type="cellIs" dxfId="1480" priority="671" operator="equal">
      <formula>0</formula>
    </cfRule>
  </conditionalFormatting>
  <conditionalFormatting sqref="Q129">
    <cfRule type="cellIs" dxfId="1479" priority="669" operator="equal">
      <formula>"?"</formula>
    </cfRule>
  </conditionalFormatting>
  <conditionalFormatting sqref="R132:R133">
    <cfRule type="cellIs" dxfId="1478" priority="668" operator="equal">
      <formula>0</formula>
    </cfRule>
  </conditionalFormatting>
  <conditionalFormatting sqref="Q132">
    <cfRule type="cellIs" dxfId="1477" priority="667" operator="equal">
      <formula>"Não"</formula>
    </cfRule>
  </conditionalFormatting>
  <conditionalFormatting sqref="R135:R136">
    <cfRule type="cellIs" dxfId="1476" priority="666" operator="equal">
      <formula>0</formula>
    </cfRule>
  </conditionalFormatting>
  <conditionalFormatting sqref="Q133">
    <cfRule type="cellIs" dxfId="1475" priority="665" operator="equal">
      <formula>0</formula>
    </cfRule>
  </conditionalFormatting>
  <conditionalFormatting sqref="Q133">
    <cfRule type="cellIs" dxfId="1474" priority="664" operator="equal">
      <formula>"Não"</formula>
    </cfRule>
  </conditionalFormatting>
  <conditionalFormatting sqref="Q134">
    <cfRule type="cellIs" dxfId="1473" priority="662" operator="equal">
      <formula>"Não"</formula>
    </cfRule>
    <cfRule type="containsText" dxfId="1472" priority="663" operator="containsText" text="SIM">
      <formula>NOT(ISERROR(SEARCH("SIM",Q134)))</formula>
    </cfRule>
  </conditionalFormatting>
  <conditionalFormatting sqref="Q134">
    <cfRule type="cellIs" dxfId="1471" priority="661" operator="equal">
      <formula>0</formula>
    </cfRule>
  </conditionalFormatting>
  <conditionalFormatting sqref="Q137">
    <cfRule type="cellIs" dxfId="1470" priority="659" operator="equal">
      <formula>"Não"</formula>
    </cfRule>
    <cfRule type="containsText" dxfId="1469" priority="660" operator="containsText" text="SIM">
      <formula>NOT(ISERROR(SEARCH("SIM",Q137)))</formula>
    </cfRule>
  </conditionalFormatting>
  <conditionalFormatting sqref="Q137">
    <cfRule type="cellIs" dxfId="1468" priority="658" operator="equal">
      <formula>0</formula>
    </cfRule>
  </conditionalFormatting>
  <conditionalFormatting sqref="Q140">
    <cfRule type="cellIs" dxfId="1467" priority="656" operator="equal">
      <formula>"Não"</formula>
    </cfRule>
    <cfRule type="containsText" dxfId="1466" priority="657" operator="containsText" text="SIM">
      <formula>NOT(ISERROR(SEARCH("SIM",Q140)))</formula>
    </cfRule>
  </conditionalFormatting>
  <conditionalFormatting sqref="Q140">
    <cfRule type="cellIs" dxfId="1465" priority="655" operator="equal">
      <formula>0</formula>
    </cfRule>
  </conditionalFormatting>
  <conditionalFormatting sqref="Q141">
    <cfRule type="cellIs" dxfId="1464" priority="653" operator="equal">
      <formula>"Não"</formula>
    </cfRule>
    <cfRule type="containsText" dxfId="1463" priority="654" operator="containsText" text="SIM">
      <formula>NOT(ISERROR(SEARCH("SIM",Q141)))</formula>
    </cfRule>
  </conditionalFormatting>
  <conditionalFormatting sqref="Q141">
    <cfRule type="cellIs" dxfId="1462" priority="652" operator="equal">
      <formula>0</formula>
    </cfRule>
  </conditionalFormatting>
  <conditionalFormatting sqref="Q135">
    <cfRule type="cellIs" dxfId="1461" priority="650" operator="equal">
      <formula>0</formula>
    </cfRule>
  </conditionalFormatting>
  <conditionalFormatting sqref="Q135">
    <cfRule type="cellIs" dxfId="1460" priority="649" operator="equal">
      <formula>"Não"</formula>
    </cfRule>
  </conditionalFormatting>
  <conditionalFormatting sqref="Q136">
    <cfRule type="cellIs" dxfId="1459" priority="648" operator="equal">
      <formula>0</formula>
    </cfRule>
  </conditionalFormatting>
  <conditionalFormatting sqref="Q136">
    <cfRule type="cellIs" dxfId="1458" priority="647" operator="equal">
      <formula>"Não"</formula>
    </cfRule>
  </conditionalFormatting>
  <conditionalFormatting sqref="Q138">
    <cfRule type="cellIs" dxfId="1457" priority="645" operator="equal">
      <formula>"Não"</formula>
    </cfRule>
  </conditionalFormatting>
  <conditionalFormatting sqref="Q139">
    <cfRule type="cellIs" dxfId="1456" priority="644" operator="equal">
      <formula>0</formula>
    </cfRule>
  </conditionalFormatting>
  <conditionalFormatting sqref="Q139">
    <cfRule type="cellIs" dxfId="1455" priority="643" operator="equal">
      <formula>"Não"</formula>
    </cfRule>
  </conditionalFormatting>
  <conditionalFormatting sqref="T144">
    <cfRule type="cellIs" dxfId="1454" priority="642" operator="equal">
      <formula>"?"</formula>
    </cfRule>
  </conditionalFormatting>
  <conditionalFormatting sqref="R163">
    <cfRule type="cellIs" dxfId="1453" priority="615" operator="equal">
      <formula>0</formula>
    </cfRule>
  </conditionalFormatting>
  <conditionalFormatting sqref="Q162">
    <cfRule type="cellIs" dxfId="1452" priority="610" operator="equal">
      <formula>0</formula>
    </cfRule>
  </conditionalFormatting>
  <conditionalFormatting sqref="P166">
    <cfRule type="cellIs" dxfId="1451" priority="640" operator="equal">
      <formula>"?"</formula>
    </cfRule>
  </conditionalFormatting>
  <conditionalFormatting sqref="Q155">
    <cfRule type="cellIs" dxfId="1450" priority="637" operator="equal">
      <formula>"Não"</formula>
    </cfRule>
    <cfRule type="containsText" dxfId="1449" priority="638" operator="containsText" text="SIM">
      <formula>NOT(ISERROR(SEARCH("SIM",Q155)))</formula>
    </cfRule>
  </conditionalFormatting>
  <conditionalFormatting sqref="Q155:R155 R161:R162 R164:R165 R158 Q156">
    <cfRule type="cellIs" dxfId="1448" priority="635" operator="equal">
      <formula>0</formula>
    </cfRule>
  </conditionalFormatting>
  <conditionalFormatting sqref="Q153">
    <cfRule type="cellIs" dxfId="1447" priority="633" operator="equal">
      <formula>"?"</formula>
    </cfRule>
  </conditionalFormatting>
  <conditionalFormatting sqref="R156:R157">
    <cfRule type="cellIs" dxfId="1446" priority="632" operator="equal">
      <formula>0</formula>
    </cfRule>
  </conditionalFormatting>
  <conditionalFormatting sqref="Q156">
    <cfRule type="cellIs" dxfId="1445" priority="631" operator="equal">
      <formula>"Não"</formula>
    </cfRule>
  </conditionalFormatting>
  <conditionalFormatting sqref="R159:R160">
    <cfRule type="cellIs" dxfId="1444" priority="630" operator="equal">
      <formula>0</formula>
    </cfRule>
  </conditionalFormatting>
  <conditionalFormatting sqref="Q157">
    <cfRule type="cellIs" dxfId="1443" priority="629" operator="equal">
      <formula>0</formula>
    </cfRule>
  </conditionalFormatting>
  <conditionalFormatting sqref="Q157">
    <cfRule type="cellIs" dxfId="1442" priority="628" operator="equal">
      <formula>"Não"</formula>
    </cfRule>
  </conditionalFormatting>
  <conditionalFormatting sqref="Q158">
    <cfRule type="cellIs" dxfId="1441" priority="626" operator="equal">
      <formula>"Não"</formula>
    </cfRule>
    <cfRule type="containsText" dxfId="1440" priority="627" operator="containsText" text="SIM">
      <formula>NOT(ISERROR(SEARCH("SIM",Q158)))</formula>
    </cfRule>
  </conditionalFormatting>
  <conditionalFormatting sqref="Q158">
    <cfRule type="cellIs" dxfId="1439" priority="625" operator="equal">
      <formula>0</formula>
    </cfRule>
  </conditionalFormatting>
  <conditionalFormatting sqref="Q161">
    <cfRule type="cellIs" dxfId="1438" priority="623" operator="equal">
      <formula>"Não"</formula>
    </cfRule>
    <cfRule type="containsText" dxfId="1437" priority="624" operator="containsText" text="SIM">
      <formula>NOT(ISERROR(SEARCH("SIM",Q161)))</formula>
    </cfRule>
  </conditionalFormatting>
  <conditionalFormatting sqref="Q161">
    <cfRule type="cellIs" dxfId="1436" priority="622" operator="equal">
      <formula>0</formula>
    </cfRule>
  </conditionalFormatting>
  <conditionalFormatting sqref="Q164">
    <cfRule type="cellIs" dxfId="1435" priority="620" operator="equal">
      <formula>"Não"</formula>
    </cfRule>
    <cfRule type="containsText" dxfId="1434" priority="621" operator="containsText" text="SIM">
      <formula>NOT(ISERROR(SEARCH("SIM",Q164)))</formula>
    </cfRule>
  </conditionalFormatting>
  <conditionalFormatting sqref="Q164">
    <cfRule type="cellIs" dxfId="1433" priority="619" operator="equal">
      <formula>0</formula>
    </cfRule>
  </conditionalFormatting>
  <conditionalFormatting sqref="Q165">
    <cfRule type="cellIs" dxfId="1432" priority="617" operator="equal">
      <formula>"Não"</formula>
    </cfRule>
    <cfRule type="containsText" dxfId="1431" priority="618" operator="containsText" text="SIM">
      <formula>NOT(ISERROR(SEARCH("SIM",Q165)))</formula>
    </cfRule>
  </conditionalFormatting>
  <conditionalFormatting sqref="Q165">
    <cfRule type="cellIs" dxfId="1430" priority="616" operator="equal">
      <formula>0</formula>
    </cfRule>
  </conditionalFormatting>
  <conditionalFormatting sqref="Q159">
    <cfRule type="cellIs" dxfId="1429" priority="614" operator="equal">
      <formula>0</formula>
    </cfRule>
  </conditionalFormatting>
  <conditionalFormatting sqref="Q159">
    <cfRule type="cellIs" dxfId="1428" priority="613" operator="equal">
      <formula>"Não"</formula>
    </cfRule>
  </conditionalFormatting>
  <conditionalFormatting sqref="Q160">
    <cfRule type="cellIs" dxfId="1427" priority="612" operator="equal">
      <formula>0</formula>
    </cfRule>
  </conditionalFormatting>
  <conditionalFormatting sqref="Q160">
    <cfRule type="cellIs" dxfId="1426" priority="611" operator="equal">
      <formula>"Não"</formula>
    </cfRule>
  </conditionalFormatting>
  <conditionalFormatting sqref="Q162">
    <cfRule type="cellIs" dxfId="1425" priority="609" operator="equal">
      <formula>"Não"</formula>
    </cfRule>
  </conditionalFormatting>
  <conditionalFormatting sqref="Q163">
    <cfRule type="cellIs" dxfId="1424" priority="608" operator="equal">
      <formula>0</formula>
    </cfRule>
  </conditionalFormatting>
  <conditionalFormatting sqref="Q163">
    <cfRule type="cellIs" dxfId="1423" priority="607" operator="equal">
      <formula>"Não"</formula>
    </cfRule>
  </conditionalFormatting>
  <conditionalFormatting sqref="T168">
    <cfRule type="cellIs" dxfId="1422" priority="606" operator="equal">
      <formula>"?"</formula>
    </cfRule>
  </conditionalFormatting>
  <conditionalFormatting sqref="R187">
    <cfRule type="cellIs" dxfId="1421" priority="579" operator="equal">
      <formula>0</formula>
    </cfRule>
  </conditionalFormatting>
  <conditionalFormatting sqref="Q186">
    <cfRule type="cellIs" dxfId="1420" priority="574" operator="equal">
      <formula>0</formula>
    </cfRule>
  </conditionalFormatting>
  <conditionalFormatting sqref="P190">
    <cfRule type="cellIs" dxfId="1419" priority="604" operator="equal">
      <formula>"?"</formula>
    </cfRule>
  </conditionalFormatting>
  <conditionalFormatting sqref="Q179">
    <cfRule type="cellIs" dxfId="1418" priority="601" operator="equal">
      <formula>"Não"</formula>
    </cfRule>
    <cfRule type="containsText" dxfId="1417" priority="602" operator="containsText" text="SIM">
      <formula>NOT(ISERROR(SEARCH("SIM",Q179)))</formula>
    </cfRule>
  </conditionalFormatting>
  <conditionalFormatting sqref="Q179:R179 R185:R186 R188:R189 R182 Q180">
    <cfRule type="cellIs" dxfId="1416" priority="599" operator="equal">
      <formula>0</formula>
    </cfRule>
  </conditionalFormatting>
  <conditionalFormatting sqref="Q177">
    <cfRule type="cellIs" dxfId="1415" priority="597" operator="equal">
      <formula>"?"</formula>
    </cfRule>
  </conditionalFormatting>
  <conditionalFormatting sqref="R180:R181">
    <cfRule type="cellIs" dxfId="1414" priority="596" operator="equal">
      <formula>0</formula>
    </cfRule>
  </conditionalFormatting>
  <conditionalFormatting sqref="Q180">
    <cfRule type="cellIs" dxfId="1413" priority="595" operator="equal">
      <formula>"Não"</formula>
    </cfRule>
  </conditionalFormatting>
  <conditionalFormatting sqref="R183:R184">
    <cfRule type="cellIs" dxfId="1412" priority="594" operator="equal">
      <formula>0</formula>
    </cfRule>
  </conditionalFormatting>
  <conditionalFormatting sqref="Q181">
    <cfRule type="cellIs" dxfId="1411" priority="593" operator="equal">
      <formula>0</formula>
    </cfRule>
  </conditionalFormatting>
  <conditionalFormatting sqref="Q181">
    <cfRule type="cellIs" dxfId="1410" priority="592" operator="equal">
      <formula>"Não"</formula>
    </cfRule>
  </conditionalFormatting>
  <conditionalFormatting sqref="Q182">
    <cfRule type="cellIs" dxfId="1409" priority="590" operator="equal">
      <formula>"Não"</formula>
    </cfRule>
    <cfRule type="containsText" dxfId="1408" priority="591" operator="containsText" text="SIM">
      <formula>NOT(ISERROR(SEARCH("SIM",Q182)))</formula>
    </cfRule>
  </conditionalFormatting>
  <conditionalFormatting sqref="Q182">
    <cfRule type="cellIs" dxfId="1407" priority="589" operator="equal">
      <formula>0</formula>
    </cfRule>
  </conditionalFormatting>
  <conditionalFormatting sqref="Q185">
    <cfRule type="cellIs" dxfId="1406" priority="587" operator="equal">
      <formula>"Não"</formula>
    </cfRule>
    <cfRule type="containsText" dxfId="1405" priority="588" operator="containsText" text="SIM">
      <formula>NOT(ISERROR(SEARCH("SIM",Q185)))</formula>
    </cfRule>
  </conditionalFormatting>
  <conditionalFormatting sqref="Q185">
    <cfRule type="cellIs" dxfId="1404" priority="586" operator="equal">
      <formula>0</formula>
    </cfRule>
  </conditionalFormatting>
  <conditionalFormatting sqref="Q188">
    <cfRule type="cellIs" dxfId="1403" priority="584" operator="equal">
      <formula>"Não"</formula>
    </cfRule>
    <cfRule type="containsText" dxfId="1402" priority="585" operator="containsText" text="SIM">
      <formula>NOT(ISERROR(SEARCH("SIM",Q188)))</formula>
    </cfRule>
  </conditionalFormatting>
  <conditionalFormatting sqref="Q188">
    <cfRule type="cellIs" dxfId="1401" priority="583" operator="equal">
      <formula>0</formula>
    </cfRule>
  </conditionalFormatting>
  <conditionalFormatting sqref="Q189">
    <cfRule type="cellIs" dxfId="1400" priority="581" operator="equal">
      <formula>"Não"</formula>
    </cfRule>
    <cfRule type="containsText" dxfId="1399" priority="582" operator="containsText" text="SIM">
      <formula>NOT(ISERROR(SEARCH("SIM",Q189)))</formula>
    </cfRule>
  </conditionalFormatting>
  <conditionalFormatting sqref="Q189">
    <cfRule type="cellIs" dxfId="1398" priority="580" operator="equal">
      <formula>0</formula>
    </cfRule>
  </conditionalFormatting>
  <conditionalFormatting sqref="Q183">
    <cfRule type="cellIs" dxfId="1397" priority="578" operator="equal">
      <formula>0</formula>
    </cfRule>
  </conditionalFormatting>
  <conditionalFormatting sqref="Q183">
    <cfRule type="cellIs" dxfId="1396" priority="577" operator="equal">
      <formula>"Não"</formula>
    </cfRule>
  </conditionalFormatting>
  <conditionalFormatting sqref="Q184">
    <cfRule type="cellIs" dxfId="1395" priority="576" operator="equal">
      <formula>0</formula>
    </cfRule>
  </conditionalFormatting>
  <conditionalFormatting sqref="Q184">
    <cfRule type="cellIs" dxfId="1394" priority="575" operator="equal">
      <formula>"Não"</formula>
    </cfRule>
  </conditionalFormatting>
  <conditionalFormatting sqref="Q186">
    <cfRule type="cellIs" dxfId="1393" priority="573" operator="equal">
      <formula>"Não"</formula>
    </cfRule>
  </conditionalFormatting>
  <conditionalFormatting sqref="Q187">
    <cfRule type="cellIs" dxfId="1392" priority="572" operator="equal">
      <formula>0</formula>
    </cfRule>
  </conditionalFormatting>
  <conditionalFormatting sqref="Q187">
    <cfRule type="cellIs" dxfId="1391" priority="571" operator="equal">
      <formula>"Não"</formula>
    </cfRule>
  </conditionalFormatting>
  <conditionalFormatting sqref="T192">
    <cfRule type="cellIs" dxfId="1390" priority="570" operator="equal">
      <formula>"?"</formula>
    </cfRule>
  </conditionalFormatting>
  <conditionalFormatting sqref="R211">
    <cfRule type="cellIs" dxfId="1389" priority="543" operator="equal">
      <formula>0</formula>
    </cfRule>
  </conditionalFormatting>
  <conditionalFormatting sqref="Q210">
    <cfRule type="cellIs" dxfId="1388" priority="538" operator="equal">
      <formula>0</formula>
    </cfRule>
  </conditionalFormatting>
  <conditionalFormatting sqref="P214">
    <cfRule type="cellIs" dxfId="1387" priority="568" operator="equal">
      <formula>"?"</formula>
    </cfRule>
  </conditionalFormatting>
  <conditionalFormatting sqref="Q203">
    <cfRule type="cellIs" dxfId="1386" priority="565" operator="equal">
      <formula>"Não"</formula>
    </cfRule>
    <cfRule type="containsText" dxfId="1385" priority="566" operator="containsText" text="SIM">
      <formula>NOT(ISERROR(SEARCH("SIM",Q203)))</formula>
    </cfRule>
  </conditionalFormatting>
  <conditionalFormatting sqref="Q203:R203 R209:R210 R212:R213 R206 Q204">
    <cfRule type="cellIs" dxfId="1384" priority="563" operator="equal">
      <formula>0</formula>
    </cfRule>
  </conditionalFormatting>
  <conditionalFormatting sqref="Q201">
    <cfRule type="cellIs" dxfId="1383" priority="561" operator="equal">
      <formula>"?"</formula>
    </cfRule>
  </conditionalFormatting>
  <conditionalFormatting sqref="R204:R205">
    <cfRule type="cellIs" dxfId="1382" priority="560" operator="equal">
      <formula>0</formula>
    </cfRule>
  </conditionalFormatting>
  <conditionalFormatting sqref="Q204">
    <cfRule type="cellIs" dxfId="1381" priority="559" operator="equal">
      <formula>"Não"</formula>
    </cfRule>
  </conditionalFormatting>
  <conditionalFormatting sqref="R207:R208">
    <cfRule type="cellIs" dxfId="1380" priority="558" operator="equal">
      <formula>0</formula>
    </cfRule>
  </conditionalFormatting>
  <conditionalFormatting sqref="Q205">
    <cfRule type="cellIs" dxfId="1379" priority="557" operator="equal">
      <formula>0</formula>
    </cfRule>
  </conditionalFormatting>
  <conditionalFormatting sqref="Q205">
    <cfRule type="cellIs" dxfId="1378" priority="556" operator="equal">
      <formula>"Não"</formula>
    </cfRule>
  </conditionalFormatting>
  <conditionalFormatting sqref="Q206">
    <cfRule type="cellIs" dxfId="1377" priority="554" operator="equal">
      <formula>"Não"</formula>
    </cfRule>
    <cfRule type="containsText" dxfId="1376" priority="555" operator="containsText" text="SIM">
      <formula>NOT(ISERROR(SEARCH("SIM",Q206)))</formula>
    </cfRule>
  </conditionalFormatting>
  <conditionalFormatting sqref="Q206">
    <cfRule type="cellIs" dxfId="1375" priority="553" operator="equal">
      <formula>0</formula>
    </cfRule>
  </conditionalFormatting>
  <conditionalFormatting sqref="Q209">
    <cfRule type="cellIs" dxfId="1374" priority="551" operator="equal">
      <formula>"Não"</formula>
    </cfRule>
    <cfRule type="containsText" dxfId="1373" priority="552" operator="containsText" text="SIM">
      <formula>NOT(ISERROR(SEARCH("SIM",Q209)))</formula>
    </cfRule>
  </conditionalFormatting>
  <conditionalFormatting sqref="Q209">
    <cfRule type="cellIs" dxfId="1372" priority="550" operator="equal">
      <formula>0</formula>
    </cfRule>
  </conditionalFormatting>
  <conditionalFormatting sqref="Q212">
    <cfRule type="cellIs" dxfId="1371" priority="548" operator="equal">
      <formula>"Não"</formula>
    </cfRule>
    <cfRule type="containsText" dxfId="1370" priority="549" operator="containsText" text="SIM">
      <formula>NOT(ISERROR(SEARCH("SIM",Q212)))</formula>
    </cfRule>
  </conditionalFormatting>
  <conditionalFormatting sqref="Q212">
    <cfRule type="cellIs" dxfId="1369" priority="547" operator="equal">
      <formula>0</formula>
    </cfRule>
  </conditionalFormatting>
  <conditionalFormatting sqref="Q213">
    <cfRule type="cellIs" dxfId="1368" priority="545" operator="equal">
      <formula>"Não"</formula>
    </cfRule>
    <cfRule type="containsText" dxfId="1367" priority="546" operator="containsText" text="SIM">
      <formula>NOT(ISERROR(SEARCH("SIM",Q213)))</formula>
    </cfRule>
  </conditionalFormatting>
  <conditionalFormatting sqref="Q213">
    <cfRule type="cellIs" dxfId="1366" priority="544" operator="equal">
      <formula>0</formula>
    </cfRule>
  </conditionalFormatting>
  <conditionalFormatting sqref="Q207">
    <cfRule type="cellIs" dxfId="1365" priority="542" operator="equal">
      <formula>0</formula>
    </cfRule>
  </conditionalFormatting>
  <conditionalFormatting sqref="Q207">
    <cfRule type="cellIs" dxfId="1364" priority="541" operator="equal">
      <formula>"Não"</formula>
    </cfRule>
  </conditionalFormatting>
  <conditionalFormatting sqref="Q208">
    <cfRule type="cellIs" dxfId="1363" priority="540" operator="equal">
      <formula>0</formula>
    </cfRule>
  </conditionalFormatting>
  <conditionalFormatting sqref="Q208">
    <cfRule type="cellIs" dxfId="1362" priority="539" operator="equal">
      <formula>"Não"</formula>
    </cfRule>
  </conditionalFormatting>
  <conditionalFormatting sqref="Q210">
    <cfRule type="cellIs" dxfId="1361" priority="537" operator="equal">
      <formula>"Não"</formula>
    </cfRule>
  </conditionalFormatting>
  <conditionalFormatting sqref="Q211">
    <cfRule type="cellIs" dxfId="1360" priority="536" operator="equal">
      <formula>0</formula>
    </cfRule>
  </conditionalFormatting>
  <conditionalFormatting sqref="Q211">
    <cfRule type="cellIs" dxfId="1359" priority="535" operator="equal">
      <formula>"Não"</formula>
    </cfRule>
  </conditionalFormatting>
  <conditionalFormatting sqref="T216">
    <cfRule type="cellIs" dxfId="1358" priority="534" operator="equal">
      <formula>"?"</formula>
    </cfRule>
  </conditionalFormatting>
  <conditionalFormatting sqref="R235">
    <cfRule type="cellIs" dxfId="1357" priority="507" operator="equal">
      <formula>0</formula>
    </cfRule>
  </conditionalFormatting>
  <conditionalFormatting sqref="Q234">
    <cfRule type="cellIs" dxfId="1356" priority="502" operator="equal">
      <formula>0</formula>
    </cfRule>
  </conditionalFormatting>
  <conditionalFormatting sqref="P238">
    <cfRule type="cellIs" dxfId="1355" priority="532" operator="equal">
      <formula>"?"</formula>
    </cfRule>
  </conditionalFormatting>
  <conditionalFormatting sqref="Q227">
    <cfRule type="cellIs" dxfId="1354" priority="529" operator="equal">
      <formula>"Não"</formula>
    </cfRule>
    <cfRule type="containsText" dxfId="1353" priority="530" operator="containsText" text="SIM">
      <formula>NOT(ISERROR(SEARCH("SIM",Q227)))</formula>
    </cfRule>
  </conditionalFormatting>
  <conditionalFormatting sqref="Q227:R227 R233:R234 R236:R237 R230 Q228">
    <cfRule type="cellIs" dxfId="1352" priority="527" operator="equal">
      <formula>0</formula>
    </cfRule>
  </conditionalFormatting>
  <conditionalFormatting sqref="Q225">
    <cfRule type="cellIs" dxfId="1351" priority="525" operator="equal">
      <formula>"?"</formula>
    </cfRule>
  </conditionalFormatting>
  <conditionalFormatting sqref="R228:R229">
    <cfRule type="cellIs" dxfId="1350" priority="524" operator="equal">
      <formula>0</formula>
    </cfRule>
  </conditionalFormatting>
  <conditionalFormatting sqref="Q228">
    <cfRule type="cellIs" dxfId="1349" priority="523" operator="equal">
      <formula>"Não"</formula>
    </cfRule>
  </conditionalFormatting>
  <conditionalFormatting sqref="R231:R232">
    <cfRule type="cellIs" dxfId="1348" priority="522" operator="equal">
      <formula>0</formula>
    </cfRule>
  </conditionalFormatting>
  <conditionalFormatting sqref="Q229">
    <cfRule type="cellIs" dxfId="1347" priority="521" operator="equal">
      <formula>0</formula>
    </cfRule>
  </conditionalFormatting>
  <conditionalFormatting sqref="Q229">
    <cfRule type="cellIs" dxfId="1346" priority="520" operator="equal">
      <formula>"Não"</formula>
    </cfRule>
  </conditionalFormatting>
  <conditionalFormatting sqref="Q230">
    <cfRule type="cellIs" dxfId="1345" priority="518" operator="equal">
      <formula>"Não"</formula>
    </cfRule>
    <cfRule type="containsText" dxfId="1344" priority="519" operator="containsText" text="SIM">
      <formula>NOT(ISERROR(SEARCH("SIM",Q230)))</formula>
    </cfRule>
  </conditionalFormatting>
  <conditionalFormatting sqref="Q230">
    <cfRule type="cellIs" dxfId="1343" priority="517" operator="equal">
      <formula>0</formula>
    </cfRule>
  </conditionalFormatting>
  <conditionalFormatting sqref="Q233">
    <cfRule type="cellIs" dxfId="1342" priority="515" operator="equal">
      <formula>"Não"</formula>
    </cfRule>
    <cfRule type="containsText" dxfId="1341" priority="516" operator="containsText" text="SIM">
      <formula>NOT(ISERROR(SEARCH("SIM",Q233)))</formula>
    </cfRule>
  </conditionalFormatting>
  <conditionalFormatting sqref="Q233">
    <cfRule type="cellIs" dxfId="1340" priority="514" operator="equal">
      <formula>0</formula>
    </cfRule>
  </conditionalFormatting>
  <conditionalFormatting sqref="Q236">
    <cfRule type="cellIs" dxfId="1339" priority="512" operator="equal">
      <formula>"Não"</formula>
    </cfRule>
    <cfRule type="containsText" dxfId="1338" priority="513" operator="containsText" text="SIM">
      <formula>NOT(ISERROR(SEARCH("SIM",Q236)))</formula>
    </cfRule>
  </conditionalFormatting>
  <conditionalFormatting sqref="Q236">
    <cfRule type="cellIs" dxfId="1337" priority="511" operator="equal">
      <formula>0</formula>
    </cfRule>
  </conditionalFormatting>
  <conditionalFormatting sqref="Q237">
    <cfRule type="cellIs" dxfId="1336" priority="509" operator="equal">
      <formula>"Não"</formula>
    </cfRule>
    <cfRule type="containsText" dxfId="1335" priority="510" operator="containsText" text="SIM">
      <formula>NOT(ISERROR(SEARCH("SIM",Q237)))</formula>
    </cfRule>
  </conditionalFormatting>
  <conditionalFormatting sqref="Q237">
    <cfRule type="cellIs" dxfId="1334" priority="508" operator="equal">
      <formula>0</formula>
    </cfRule>
  </conditionalFormatting>
  <conditionalFormatting sqref="Q231">
    <cfRule type="cellIs" dxfId="1333" priority="506" operator="equal">
      <formula>0</formula>
    </cfRule>
  </conditionalFormatting>
  <conditionalFormatting sqref="Q231">
    <cfRule type="cellIs" dxfId="1332" priority="505" operator="equal">
      <formula>"Não"</formula>
    </cfRule>
  </conditionalFormatting>
  <conditionalFormatting sqref="Q232">
    <cfRule type="cellIs" dxfId="1331" priority="504" operator="equal">
      <formula>0</formula>
    </cfRule>
  </conditionalFormatting>
  <conditionalFormatting sqref="Q232">
    <cfRule type="cellIs" dxfId="1330" priority="503" operator="equal">
      <formula>"Não"</formula>
    </cfRule>
  </conditionalFormatting>
  <conditionalFormatting sqref="Q234">
    <cfRule type="cellIs" dxfId="1329" priority="501" operator="equal">
      <formula>"Não"</formula>
    </cfRule>
  </conditionalFormatting>
  <conditionalFormatting sqref="Q235">
    <cfRule type="cellIs" dxfId="1328" priority="500" operator="equal">
      <formula>0</formula>
    </cfRule>
  </conditionalFormatting>
  <conditionalFormatting sqref="Q235">
    <cfRule type="cellIs" dxfId="1327" priority="499" operator="equal">
      <formula>"Não"</formula>
    </cfRule>
  </conditionalFormatting>
  <conditionalFormatting sqref="T240">
    <cfRule type="cellIs" dxfId="1326" priority="498" operator="equal">
      <formula>"?"</formula>
    </cfRule>
  </conditionalFormatting>
  <conditionalFormatting sqref="F26:J26">
    <cfRule type="cellIs" dxfId="1325" priority="497" operator="equal">
      <formula>"Avalie o fornecedor para ter as notas"</formula>
    </cfRule>
  </conditionalFormatting>
  <conditionalFormatting sqref="P51">
    <cfRule type="cellIs" dxfId="1324" priority="478" operator="equal">
      <formula>"?"</formula>
    </cfRule>
  </conditionalFormatting>
  <conditionalFormatting sqref="P75">
    <cfRule type="cellIs" dxfId="1323" priority="477" operator="equal">
      <formula>"?"</formula>
    </cfRule>
  </conditionalFormatting>
  <conditionalFormatting sqref="P99">
    <cfRule type="cellIs" dxfId="1322" priority="476" operator="equal">
      <formula>"?"</formula>
    </cfRule>
  </conditionalFormatting>
  <conditionalFormatting sqref="P123">
    <cfRule type="cellIs" dxfId="1321" priority="475" operator="equal">
      <formula>"?"</formula>
    </cfRule>
  </conditionalFormatting>
  <conditionalFormatting sqref="P147">
    <cfRule type="cellIs" dxfId="1320" priority="474" operator="equal">
      <formula>"?"</formula>
    </cfRule>
  </conditionalFormatting>
  <conditionalFormatting sqref="P171">
    <cfRule type="cellIs" dxfId="1319" priority="473" operator="equal">
      <formula>"?"</formula>
    </cfRule>
  </conditionalFormatting>
  <conditionalFormatting sqref="P195">
    <cfRule type="cellIs" dxfId="1318" priority="472" operator="equal">
      <formula>"?"</formula>
    </cfRule>
  </conditionalFormatting>
  <conditionalFormatting sqref="P219">
    <cfRule type="cellIs" dxfId="1317" priority="471" operator="equal">
      <formula>"?"</formula>
    </cfRule>
  </conditionalFormatting>
  <conditionalFormatting sqref="P243">
    <cfRule type="cellIs" dxfId="1316" priority="470" operator="equal">
      <formula>"?"</formula>
    </cfRule>
  </conditionalFormatting>
  <conditionalFormatting sqref="S35 S41 S44 S38">
    <cfRule type="cellIs" dxfId="1315" priority="451" operator="equal">
      <formula>0</formula>
    </cfRule>
  </conditionalFormatting>
  <conditionalFormatting sqref="S59 S65 S68 S62">
    <cfRule type="cellIs" dxfId="1314" priority="450" operator="equal">
      <formula>0</formula>
    </cfRule>
  </conditionalFormatting>
  <conditionalFormatting sqref="S83 S89 S92 S86">
    <cfRule type="cellIs" dxfId="1313" priority="449" operator="equal">
      <formula>0</formula>
    </cfRule>
  </conditionalFormatting>
  <conditionalFormatting sqref="S107 S113 S116 S110">
    <cfRule type="cellIs" dxfId="1312" priority="448" operator="equal">
      <formula>0</formula>
    </cfRule>
  </conditionalFormatting>
  <conditionalFormatting sqref="S131 S137 S140 S134">
    <cfRule type="cellIs" dxfId="1311" priority="447" operator="equal">
      <formula>0</formula>
    </cfRule>
  </conditionalFormatting>
  <conditionalFormatting sqref="S155 S161 S164 S158">
    <cfRule type="cellIs" dxfId="1310" priority="446" operator="equal">
      <formula>0</formula>
    </cfRule>
  </conditionalFormatting>
  <conditionalFormatting sqref="S179 S185 S188 S182">
    <cfRule type="cellIs" dxfId="1309" priority="445" operator="equal">
      <formula>0</formula>
    </cfRule>
  </conditionalFormatting>
  <conditionalFormatting sqref="S203 S209 S212 S206">
    <cfRule type="cellIs" dxfId="1308" priority="444" operator="equal">
      <formula>0</formula>
    </cfRule>
  </conditionalFormatting>
  <conditionalFormatting sqref="S227 S233 S236 S230">
    <cfRule type="cellIs" dxfId="1307" priority="443" operator="equal">
      <formula>0</formula>
    </cfRule>
  </conditionalFormatting>
  <conditionalFormatting sqref="D35">
    <cfRule type="cellIs" dxfId="1306" priority="441" operator="equal">
      <formula>"?"</formula>
    </cfRule>
  </conditionalFormatting>
  <conditionalFormatting sqref="D35:K35">
    <cfRule type="cellIs" dxfId="1305" priority="440" operator="equal">
      <formula>"?"</formula>
    </cfRule>
  </conditionalFormatting>
  <conditionalFormatting sqref="D179">
    <cfRule type="cellIs" dxfId="1304" priority="423" operator="equal">
      <formula>"?"</formula>
    </cfRule>
  </conditionalFormatting>
  <conditionalFormatting sqref="D59">
    <cfRule type="cellIs" dxfId="1303" priority="438" operator="equal">
      <formula>"?"</formula>
    </cfRule>
  </conditionalFormatting>
  <conditionalFormatting sqref="D59:K59">
    <cfRule type="cellIs" dxfId="1302" priority="437" operator="equal">
      <formula>"?"</formula>
    </cfRule>
  </conditionalFormatting>
  <conditionalFormatting sqref="D179:K179">
    <cfRule type="cellIs" dxfId="1301" priority="422" operator="equal">
      <formula>"?"</formula>
    </cfRule>
  </conditionalFormatting>
  <conditionalFormatting sqref="D83">
    <cfRule type="cellIs" dxfId="1300" priority="435" operator="equal">
      <formula>"?"</formula>
    </cfRule>
  </conditionalFormatting>
  <conditionalFormatting sqref="D83:K83">
    <cfRule type="cellIs" dxfId="1299" priority="434" operator="equal">
      <formula>"?"</formula>
    </cfRule>
  </conditionalFormatting>
  <conditionalFormatting sqref="D107">
    <cfRule type="cellIs" dxfId="1298" priority="432" operator="equal">
      <formula>"?"</formula>
    </cfRule>
  </conditionalFormatting>
  <conditionalFormatting sqref="D107:K107">
    <cfRule type="cellIs" dxfId="1297" priority="431" operator="equal">
      <formula>"?"</formula>
    </cfRule>
  </conditionalFormatting>
  <conditionalFormatting sqref="D203">
    <cfRule type="cellIs" dxfId="1296" priority="420" operator="equal">
      <formula>"?"</formula>
    </cfRule>
  </conditionalFormatting>
  <conditionalFormatting sqref="D131">
    <cfRule type="cellIs" dxfId="1295" priority="429" operator="equal">
      <formula>"?"</formula>
    </cfRule>
  </conditionalFormatting>
  <conditionalFormatting sqref="D131:K131">
    <cfRule type="cellIs" dxfId="1294" priority="428" operator="equal">
      <formula>"?"</formula>
    </cfRule>
  </conditionalFormatting>
  <conditionalFormatting sqref="D203:K203">
    <cfRule type="cellIs" dxfId="1293" priority="419" operator="equal">
      <formula>"?"</formula>
    </cfRule>
  </conditionalFormatting>
  <conditionalFormatting sqref="D155">
    <cfRule type="cellIs" dxfId="1292" priority="426" operator="equal">
      <formula>"?"</formula>
    </cfRule>
  </conditionalFormatting>
  <conditionalFormatting sqref="D155:K155">
    <cfRule type="cellIs" dxfId="1291" priority="425" operator="equal">
      <formula>"?"</formula>
    </cfRule>
  </conditionalFormatting>
  <conditionalFormatting sqref="D227">
    <cfRule type="cellIs" dxfId="1290" priority="417" operator="equal">
      <formula>"?"</formula>
    </cfRule>
  </conditionalFormatting>
  <conditionalFormatting sqref="D227:K227">
    <cfRule type="cellIs" dxfId="1289" priority="416" operator="equal">
      <formula>"?"</formula>
    </cfRule>
  </conditionalFormatting>
  <conditionalFormatting sqref="R47">
    <cfRule type="cellIs" dxfId="1288" priority="397" operator="equal">
      <formula>"?"</formula>
    </cfRule>
  </conditionalFormatting>
  <conditionalFormatting sqref="R47:S47">
    <cfRule type="cellIs" dxfId="1287" priority="395" operator="equal">
      <formula>0</formula>
    </cfRule>
  </conditionalFormatting>
  <conditionalFormatting sqref="R71">
    <cfRule type="cellIs" dxfId="1286" priority="394" operator="equal">
      <formula>"?"</formula>
    </cfRule>
  </conditionalFormatting>
  <conditionalFormatting sqref="R71:S71">
    <cfRule type="cellIs" dxfId="1285" priority="392" operator="equal">
      <formula>0</formula>
    </cfRule>
  </conditionalFormatting>
  <conditionalFormatting sqref="R95">
    <cfRule type="cellIs" dxfId="1284" priority="391" operator="equal">
      <formula>"?"</formula>
    </cfRule>
  </conditionalFormatting>
  <conditionalFormatting sqref="R95:S95">
    <cfRule type="cellIs" dxfId="1283" priority="389" operator="equal">
      <formula>0</formula>
    </cfRule>
  </conditionalFormatting>
  <conditionalFormatting sqref="R119">
    <cfRule type="cellIs" dxfId="1282" priority="388" operator="equal">
      <formula>"?"</formula>
    </cfRule>
  </conditionalFormatting>
  <conditionalFormatting sqref="R119:S119">
    <cfRule type="cellIs" dxfId="1281" priority="386" operator="equal">
      <formula>0</formula>
    </cfRule>
  </conditionalFormatting>
  <conditionalFormatting sqref="R143">
    <cfRule type="cellIs" dxfId="1280" priority="385" operator="equal">
      <formula>"?"</formula>
    </cfRule>
  </conditionalFormatting>
  <conditionalFormatting sqref="R143:S143">
    <cfRule type="cellIs" dxfId="1279" priority="383" operator="equal">
      <formula>0</formula>
    </cfRule>
  </conditionalFormatting>
  <conditionalFormatting sqref="R167">
    <cfRule type="cellIs" dxfId="1278" priority="382" operator="equal">
      <formula>"?"</formula>
    </cfRule>
  </conditionalFormatting>
  <conditionalFormatting sqref="R167:S167">
    <cfRule type="cellIs" dxfId="1277" priority="380" operator="equal">
      <formula>0</formula>
    </cfRule>
  </conditionalFormatting>
  <conditionalFormatting sqref="R191">
    <cfRule type="cellIs" dxfId="1276" priority="379" operator="equal">
      <formula>"?"</formula>
    </cfRule>
  </conditionalFormatting>
  <conditionalFormatting sqref="R191:S191">
    <cfRule type="cellIs" dxfId="1275" priority="377" operator="equal">
      <formula>0</formula>
    </cfRule>
  </conditionalFormatting>
  <conditionalFormatting sqref="R215">
    <cfRule type="cellIs" dxfId="1274" priority="376" operator="equal">
      <formula>"?"</formula>
    </cfRule>
  </conditionalFormatting>
  <conditionalFormatting sqref="R215:S215">
    <cfRule type="cellIs" dxfId="1273" priority="374" operator="equal">
      <formula>0</formula>
    </cfRule>
  </conditionalFormatting>
  <conditionalFormatting sqref="R239">
    <cfRule type="cellIs" dxfId="1272" priority="373" operator="equal">
      <formula>"?"</formula>
    </cfRule>
  </conditionalFormatting>
  <conditionalFormatting sqref="R239:S239">
    <cfRule type="cellIs" dxfId="1271" priority="371" operator="equal">
      <formula>0</formula>
    </cfRule>
  </conditionalFormatting>
  <conditionalFormatting sqref="C25:D25">
    <cfRule type="cellIs" dxfId="1270" priority="341" operator="equal">
      <formula>"Erro → A somatória está maior que 100%, ajuste os critérios para fechar em 100%"</formula>
    </cfRule>
    <cfRule type="cellIs" dxfId="1269" priority="342" operator="equal">
      <formula>"Erro → A somatória está menor que 100%, ajuste os critérios para fechar em 100%"</formula>
    </cfRule>
  </conditionalFormatting>
  <conditionalFormatting sqref="F25:J25">
    <cfRule type="cellIs" dxfId="1268" priority="339" operator="equal">
      <formula>"erro"</formula>
    </cfRule>
    <cfRule type="cellIs" dxfId="1267" priority="340" operator="equal">
      <formula>"?"</formula>
    </cfRule>
  </conditionalFormatting>
  <conditionalFormatting sqref="F49:J49">
    <cfRule type="cellIs" dxfId="1266" priority="337" operator="equal">
      <formula>"reprovado"</formula>
    </cfRule>
    <cfRule type="colorScale" priority="338">
      <colorScale>
        <cfvo type="min"/>
        <cfvo type="percentile" val="50"/>
        <cfvo type="max"/>
        <color rgb="FFF8696B"/>
        <color rgb="FFFFEB84"/>
        <color rgb="FF63BE7B"/>
      </colorScale>
    </cfRule>
  </conditionalFormatting>
  <conditionalFormatting sqref="C49:D49">
    <cfRule type="cellIs" dxfId="1265" priority="332" operator="equal">
      <formula>"Erro → A somatória está maior que 100%, ajuste os critérios para fechar em 100%"</formula>
    </cfRule>
    <cfRule type="cellIs" dxfId="1264" priority="333" operator="equal">
      <formula>"Erro → A somatória está menor que 100%, ajuste os critérios para fechar em 100%"</formula>
    </cfRule>
  </conditionalFormatting>
  <conditionalFormatting sqref="F49:J49">
    <cfRule type="cellIs" dxfId="1263" priority="330" operator="equal">
      <formula>"erro"</formula>
    </cfRule>
    <cfRule type="cellIs" dxfId="1262" priority="331" operator="equal">
      <formula>"?"</formula>
    </cfRule>
  </conditionalFormatting>
  <conditionalFormatting sqref="F73:J73">
    <cfRule type="cellIs" dxfId="1261" priority="328" operator="equal">
      <formula>"reprovado"</formula>
    </cfRule>
    <cfRule type="colorScale" priority="329">
      <colorScale>
        <cfvo type="min"/>
        <cfvo type="percentile" val="50"/>
        <cfvo type="max"/>
        <color rgb="FFF8696B"/>
        <color rgb="FFFFEB84"/>
        <color rgb="FF63BE7B"/>
      </colorScale>
    </cfRule>
  </conditionalFormatting>
  <conditionalFormatting sqref="C73:D73">
    <cfRule type="cellIs" dxfId="1260" priority="323" operator="equal">
      <formula>"Erro → A somatória está maior que 100%, ajuste os critérios para fechar em 100%"</formula>
    </cfRule>
    <cfRule type="cellIs" dxfId="1259" priority="324" operator="equal">
      <formula>"Erro → A somatória está menor que 100%, ajuste os critérios para fechar em 100%"</formula>
    </cfRule>
  </conditionalFormatting>
  <conditionalFormatting sqref="F73:J73">
    <cfRule type="cellIs" dxfId="1258" priority="321" operator="equal">
      <formula>"erro"</formula>
    </cfRule>
    <cfRule type="cellIs" dxfId="1257" priority="322" operator="equal">
      <formula>"?"</formula>
    </cfRule>
  </conditionalFormatting>
  <conditionalFormatting sqref="F97:J97">
    <cfRule type="cellIs" dxfId="1256" priority="319" operator="equal">
      <formula>"reprovado"</formula>
    </cfRule>
    <cfRule type="colorScale" priority="320">
      <colorScale>
        <cfvo type="min"/>
        <cfvo type="percentile" val="50"/>
        <cfvo type="max"/>
        <color rgb="FFF8696B"/>
        <color rgb="FFFFEB84"/>
        <color rgb="FF63BE7B"/>
      </colorScale>
    </cfRule>
  </conditionalFormatting>
  <conditionalFormatting sqref="C97:D97">
    <cfRule type="cellIs" dxfId="1255" priority="314" operator="equal">
      <formula>"Erro → A somatória está maior que 100%, ajuste os critérios para fechar em 100%"</formula>
    </cfRule>
    <cfRule type="cellIs" dxfId="1254" priority="315" operator="equal">
      <formula>"Erro → A somatória está menor que 100%, ajuste os critérios para fechar em 100%"</formula>
    </cfRule>
  </conditionalFormatting>
  <conditionalFormatting sqref="F97:J97">
    <cfRule type="cellIs" dxfId="1253" priority="312" operator="equal">
      <formula>"erro"</formula>
    </cfRule>
    <cfRule type="cellIs" dxfId="1252" priority="313" operator="equal">
      <formula>"?"</formula>
    </cfRule>
  </conditionalFormatting>
  <conditionalFormatting sqref="F121:J121">
    <cfRule type="cellIs" dxfId="1251" priority="310" operator="equal">
      <formula>"reprovado"</formula>
    </cfRule>
    <cfRule type="colorScale" priority="311">
      <colorScale>
        <cfvo type="min"/>
        <cfvo type="percentile" val="50"/>
        <cfvo type="max"/>
        <color rgb="FFF8696B"/>
        <color rgb="FFFFEB84"/>
        <color rgb="FF63BE7B"/>
      </colorScale>
    </cfRule>
  </conditionalFormatting>
  <conditionalFormatting sqref="C121:D121">
    <cfRule type="cellIs" dxfId="1250" priority="305" operator="equal">
      <formula>"Erro → A somatória está maior que 100%, ajuste os critérios para fechar em 100%"</formula>
    </cfRule>
    <cfRule type="cellIs" dxfId="1249" priority="306" operator="equal">
      <formula>"Erro → A somatória está menor que 100%, ajuste os critérios para fechar em 100%"</formula>
    </cfRule>
  </conditionalFormatting>
  <conditionalFormatting sqref="F121:J121">
    <cfRule type="cellIs" dxfId="1248" priority="303" operator="equal">
      <formula>"erro"</formula>
    </cfRule>
    <cfRule type="cellIs" dxfId="1247" priority="304" operator="equal">
      <formula>"?"</formula>
    </cfRule>
  </conditionalFormatting>
  <conditionalFormatting sqref="F145:J145">
    <cfRule type="cellIs" dxfId="1246" priority="301" operator="equal">
      <formula>"reprovado"</formula>
    </cfRule>
    <cfRule type="colorScale" priority="302">
      <colorScale>
        <cfvo type="min"/>
        <cfvo type="percentile" val="50"/>
        <cfvo type="max"/>
        <color rgb="FFF8696B"/>
        <color rgb="FFFFEB84"/>
        <color rgb="FF63BE7B"/>
      </colorScale>
    </cfRule>
  </conditionalFormatting>
  <conditionalFormatting sqref="C145:D145">
    <cfRule type="cellIs" dxfId="1245" priority="296" operator="equal">
      <formula>"Erro → A somatória está maior que 100%, ajuste os critérios para fechar em 100%"</formula>
    </cfRule>
    <cfRule type="cellIs" dxfId="1244" priority="297" operator="equal">
      <formula>"Erro → A somatória está menor que 100%, ajuste os critérios para fechar em 100%"</formula>
    </cfRule>
  </conditionalFormatting>
  <conditionalFormatting sqref="F145:J145">
    <cfRule type="cellIs" dxfId="1243" priority="294" operator="equal">
      <formula>"erro"</formula>
    </cfRule>
    <cfRule type="cellIs" dxfId="1242" priority="295" operator="equal">
      <formula>"?"</formula>
    </cfRule>
  </conditionalFormatting>
  <conditionalFormatting sqref="F169:J169">
    <cfRule type="cellIs" dxfId="1241" priority="292" operator="equal">
      <formula>"reprovado"</formula>
    </cfRule>
    <cfRule type="colorScale" priority="293">
      <colorScale>
        <cfvo type="min"/>
        <cfvo type="percentile" val="50"/>
        <cfvo type="max"/>
        <color rgb="FFF8696B"/>
        <color rgb="FFFFEB84"/>
        <color rgb="FF63BE7B"/>
      </colorScale>
    </cfRule>
  </conditionalFormatting>
  <conditionalFormatting sqref="C169:D169">
    <cfRule type="cellIs" dxfId="1240" priority="287" operator="equal">
      <formula>"Erro → A somatória está maior que 100%, ajuste os critérios para fechar em 100%"</formula>
    </cfRule>
    <cfRule type="cellIs" dxfId="1239" priority="288" operator="equal">
      <formula>"Erro → A somatória está menor que 100%, ajuste os critérios para fechar em 100%"</formula>
    </cfRule>
  </conditionalFormatting>
  <conditionalFormatting sqref="F169:J169">
    <cfRule type="cellIs" dxfId="1238" priority="285" operator="equal">
      <formula>"erro"</formula>
    </cfRule>
    <cfRule type="cellIs" dxfId="1237" priority="286" operator="equal">
      <formula>"?"</formula>
    </cfRule>
  </conditionalFormatting>
  <conditionalFormatting sqref="F193:J193">
    <cfRule type="cellIs" dxfId="1236" priority="283" operator="equal">
      <formula>"reprovado"</formula>
    </cfRule>
    <cfRule type="colorScale" priority="284">
      <colorScale>
        <cfvo type="min"/>
        <cfvo type="percentile" val="50"/>
        <cfvo type="max"/>
        <color rgb="FFF8696B"/>
        <color rgb="FFFFEB84"/>
        <color rgb="FF63BE7B"/>
      </colorScale>
    </cfRule>
  </conditionalFormatting>
  <conditionalFormatting sqref="C193:D193">
    <cfRule type="cellIs" dxfId="1235" priority="278" operator="equal">
      <formula>"Erro → A somatória está maior que 100%, ajuste os critérios para fechar em 100%"</formula>
    </cfRule>
    <cfRule type="cellIs" dxfId="1234" priority="279" operator="equal">
      <formula>"Erro → A somatória está menor que 100%, ajuste os critérios para fechar em 100%"</formula>
    </cfRule>
  </conditionalFormatting>
  <conditionalFormatting sqref="F193:J193">
    <cfRule type="cellIs" dxfId="1233" priority="276" operator="equal">
      <formula>"erro"</formula>
    </cfRule>
    <cfRule type="cellIs" dxfId="1232" priority="277" operator="equal">
      <formula>"?"</formula>
    </cfRule>
  </conditionalFormatting>
  <conditionalFormatting sqref="F217:J217">
    <cfRule type="cellIs" dxfId="1231" priority="274" operator="equal">
      <formula>"reprovado"</formula>
    </cfRule>
    <cfRule type="colorScale" priority="275">
      <colorScale>
        <cfvo type="min"/>
        <cfvo type="percentile" val="50"/>
        <cfvo type="max"/>
        <color rgb="FFF8696B"/>
        <color rgb="FFFFEB84"/>
        <color rgb="FF63BE7B"/>
      </colorScale>
    </cfRule>
  </conditionalFormatting>
  <conditionalFormatting sqref="C217:D217">
    <cfRule type="cellIs" dxfId="1230" priority="269" operator="equal">
      <formula>"Erro → A somatória está maior que 100%, ajuste os critérios para fechar em 100%"</formula>
    </cfRule>
    <cfRule type="cellIs" dxfId="1229" priority="270" operator="equal">
      <formula>"Erro → A somatória está menor que 100%, ajuste os critérios para fechar em 100%"</formula>
    </cfRule>
  </conditionalFormatting>
  <conditionalFormatting sqref="F217:J217">
    <cfRule type="cellIs" dxfId="1228" priority="267" operator="equal">
      <formula>"erro"</formula>
    </cfRule>
    <cfRule type="cellIs" dxfId="1227" priority="268" operator="equal">
      <formula>"?"</formula>
    </cfRule>
  </conditionalFormatting>
  <conditionalFormatting sqref="F241:J241">
    <cfRule type="cellIs" dxfId="1226" priority="265" operator="equal">
      <formula>"reprovado"</formula>
    </cfRule>
    <cfRule type="colorScale" priority="266">
      <colorScale>
        <cfvo type="min"/>
        <cfvo type="percentile" val="50"/>
        <cfvo type="max"/>
        <color rgb="FFF8696B"/>
        <color rgb="FFFFEB84"/>
        <color rgb="FF63BE7B"/>
      </colorScale>
    </cfRule>
  </conditionalFormatting>
  <conditionalFormatting sqref="C241:D241">
    <cfRule type="cellIs" dxfId="1225" priority="260" operator="equal">
      <formula>"Erro → A somatória está maior que 100%, ajuste os critérios para fechar em 100%"</formula>
    </cfRule>
    <cfRule type="cellIs" dxfId="1224" priority="261" operator="equal">
      <formula>"Erro → A somatória está menor que 100%, ajuste os critérios para fechar em 100%"</formula>
    </cfRule>
  </conditionalFormatting>
  <conditionalFormatting sqref="F241:J241">
    <cfRule type="cellIs" dxfId="1223" priority="258" operator="equal">
      <formula>"erro"</formula>
    </cfRule>
    <cfRule type="cellIs" dxfId="1222" priority="259" operator="equal">
      <formula>"?"</formula>
    </cfRule>
  </conditionalFormatting>
  <conditionalFormatting sqref="E49">
    <cfRule type="cellIs" dxfId="1221" priority="255" operator="equal">
      <formula>1</formula>
    </cfRule>
    <cfRule type="cellIs" dxfId="1220" priority="256" operator="greaterThan">
      <formula>1</formula>
    </cfRule>
    <cfRule type="cellIs" dxfId="1219" priority="257" operator="lessThan">
      <formula>1</formula>
    </cfRule>
  </conditionalFormatting>
  <conditionalFormatting sqref="E73">
    <cfRule type="cellIs" dxfId="1218" priority="252" operator="equal">
      <formula>1</formula>
    </cfRule>
    <cfRule type="cellIs" dxfId="1217" priority="253" operator="greaterThan">
      <formula>1</formula>
    </cfRule>
    <cfRule type="cellIs" dxfId="1216" priority="254" operator="lessThan">
      <formula>1</formula>
    </cfRule>
  </conditionalFormatting>
  <conditionalFormatting sqref="E97">
    <cfRule type="cellIs" dxfId="1215" priority="249" operator="equal">
      <formula>1</formula>
    </cfRule>
    <cfRule type="cellIs" dxfId="1214" priority="250" operator="greaterThan">
      <formula>1</formula>
    </cfRule>
    <cfRule type="cellIs" dxfId="1213" priority="251" operator="lessThan">
      <formula>1</formula>
    </cfRule>
  </conditionalFormatting>
  <conditionalFormatting sqref="E121">
    <cfRule type="cellIs" dxfId="1212" priority="246" operator="equal">
      <formula>1</formula>
    </cfRule>
    <cfRule type="cellIs" dxfId="1211" priority="247" operator="greaterThan">
      <formula>1</formula>
    </cfRule>
    <cfRule type="cellIs" dxfId="1210" priority="248" operator="lessThan">
      <formula>1</formula>
    </cfRule>
  </conditionalFormatting>
  <conditionalFormatting sqref="E145">
    <cfRule type="cellIs" dxfId="1209" priority="243" operator="equal">
      <formula>1</formula>
    </cfRule>
    <cfRule type="cellIs" dxfId="1208" priority="244" operator="greaterThan">
      <formula>1</formula>
    </cfRule>
    <cfRule type="cellIs" dxfId="1207" priority="245" operator="lessThan">
      <formula>1</formula>
    </cfRule>
  </conditionalFormatting>
  <conditionalFormatting sqref="E169">
    <cfRule type="cellIs" dxfId="1206" priority="240" operator="equal">
      <formula>1</formula>
    </cfRule>
    <cfRule type="cellIs" dxfId="1205" priority="241" operator="greaterThan">
      <formula>1</formula>
    </cfRule>
    <cfRule type="cellIs" dxfId="1204" priority="242" operator="lessThan">
      <formula>1</formula>
    </cfRule>
  </conditionalFormatting>
  <conditionalFormatting sqref="E193">
    <cfRule type="cellIs" dxfId="1203" priority="237" operator="equal">
      <formula>1</formula>
    </cfRule>
    <cfRule type="cellIs" dxfId="1202" priority="238" operator="greaterThan">
      <formula>1</formula>
    </cfRule>
    <cfRule type="cellIs" dxfId="1201" priority="239" operator="lessThan">
      <formula>1</formula>
    </cfRule>
  </conditionalFormatting>
  <conditionalFormatting sqref="E217">
    <cfRule type="cellIs" dxfId="1200" priority="234" operator="equal">
      <formula>1</formula>
    </cfRule>
    <cfRule type="cellIs" dxfId="1199" priority="235" operator="greaterThan">
      <formula>1</formula>
    </cfRule>
    <cfRule type="cellIs" dxfId="1198" priority="236" operator="lessThan">
      <formula>1</formula>
    </cfRule>
  </conditionalFormatting>
  <conditionalFormatting sqref="E241">
    <cfRule type="cellIs" dxfId="1197" priority="231" operator="equal">
      <formula>1</formula>
    </cfRule>
    <cfRule type="cellIs" dxfId="1196" priority="232" operator="greaterThan">
      <formula>1</formula>
    </cfRule>
    <cfRule type="cellIs" dxfId="1195" priority="233" operator="lessThan">
      <formula>1</formula>
    </cfRule>
  </conditionalFormatting>
  <conditionalFormatting sqref="F37:J39 F42:J42">
    <cfRule type="cellIs" dxfId="1194" priority="228" operator="equal">
      <formula>10</formula>
    </cfRule>
    <cfRule type="cellIs" dxfId="1193" priority="229" operator="equal">
      <formula>5</formula>
    </cfRule>
    <cfRule type="cellIs" dxfId="1192" priority="230" operator="equal">
      <formula>0</formula>
    </cfRule>
  </conditionalFormatting>
  <conditionalFormatting sqref="F37:J39">
    <cfRule type="cellIs" dxfId="1191" priority="227" operator="equal">
      <formula>1</formula>
    </cfRule>
  </conditionalFormatting>
  <conditionalFormatting sqref="F40:J40">
    <cfRule type="cellIs" dxfId="1190" priority="224" operator="equal">
      <formula>10</formula>
    </cfRule>
    <cfRule type="cellIs" dxfId="1189" priority="225" operator="equal">
      <formula>5</formula>
    </cfRule>
    <cfRule type="cellIs" dxfId="1188" priority="226" operator="equal">
      <formula>0</formula>
    </cfRule>
  </conditionalFormatting>
  <conditionalFormatting sqref="F40:J40">
    <cfRule type="cellIs" dxfId="1187" priority="223" operator="equal">
      <formula>1</formula>
    </cfRule>
  </conditionalFormatting>
  <conditionalFormatting sqref="F41:J41">
    <cfRule type="cellIs" dxfId="1186" priority="220" operator="equal">
      <formula>10</formula>
    </cfRule>
    <cfRule type="cellIs" dxfId="1185" priority="221" operator="equal">
      <formula>5</formula>
    </cfRule>
    <cfRule type="cellIs" dxfId="1184" priority="222" operator="equal">
      <formula>0</formula>
    </cfRule>
  </conditionalFormatting>
  <conditionalFormatting sqref="F41:J41">
    <cfRule type="cellIs" dxfId="1183" priority="219" operator="equal">
      <formula>1</formula>
    </cfRule>
  </conditionalFormatting>
  <conditionalFormatting sqref="F43:J48">
    <cfRule type="cellIs" dxfId="1182" priority="216" operator="equal">
      <formula>10</formula>
    </cfRule>
    <cfRule type="cellIs" dxfId="1181" priority="217" operator="equal">
      <formula>5</formula>
    </cfRule>
    <cfRule type="cellIs" dxfId="1180" priority="218" operator="equal">
      <formula>0</formula>
    </cfRule>
  </conditionalFormatting>
  <conditionalFormatting sqref="C37:E48">
    <cfRule type="cellIs" dxfId="1179" priority="215" operator="equal">
      <formula>0</formula>
    </cfRule>
  </conditionalFormatting>
  <conditionalFormatting sqref="K37:K48">
    <cfRule type="cellIs" dxfId="1178" priority="214" operator="equal">
      <formula>0</formula>
    </cfRule>
  </conditionalFormatting>
  <conditionalFormatting sqref="F61:J63 F66:J66">
    <cfRule type="cellIs" dxfId="1177" priority="211" operator="equal">
      <formula>10</formula>
    </cfRule>
    <cfRule type="cellIs" dxfId="1176" priority="212" operator="equal">
      <formula>5</formula>
    </cfRule>
    <cfRule type="cellIs" dxfId="1175" priority="213" operator="equal">
      <formula>0</formula>
    </cfRule>
  </conditionalFormatting>
  <conditionalFormatting sqref="F61:J63">
    <cfRule type="cellIs" dxfId="1174" priority="210" operator="equal">
      <formula>1</formula>
    </cfRule>
  </conditionalFormatting>
  <conditionalFormatting sqref="F64:J64">
    <cfRule type="cellIs" dxfId="1173" priority="207" operator="equal">
      <formula>10</formula>
    </cfRule>
    <cfRule type="cellIs" dxfId="1172" priority="208" operator="equal">
      <formula>5</formula>
    </cfRule>
    <cfRule type="cellIs" dxfId="1171" priority="209" operator="equal">
      <formula>0</formula>
    </cfRule>
  </conditionalFormatting>
  <conditionalFormatting sqref="F64:J64">
    <cfRule type="cellIs" dxfId="1170" priority="206" operator="equal">
      <formula>1</formula>
    </cfRule>
  </conditionalFormatting>
  <conditionalFormatting sqref="F65:J65">
    <cfRule type="cellIs" dxfId="1169" priority="203" operator="equal">
      <formula>10</formula>
    </cfRule>
    <cfRule type="cellIs" dxfId="1168" priority="204" operator="equal">
      <formula>5</formula>
    </cfRule>
    <cfRule type="cellIs" dxfId="1167" priority="205" operator="equal">
      <formula>0</formula>
    </cfRule>
  </conditionalFormatting>
  <conditionalFormatting sqref="F65:J65">
    <cfRule type="cellIs" dxfId="1166" priority="202" operator="equal">
      <formula>1</formula>
    </cfRule>
  </conditionalFormatting>
  <conditionalFormatting sqref="F67:J72">
    <cfRule type="cellIs" dxfId="1165" priority="199" operator="equal">
      <formula>10</formula>
    </cfRule>
    <cfRule type="cellIs" dxfId="1164" priority="200" operator="equal">
      <formula>5</formula>
    </cfRule>
    <cfRule type="cellIs" dxfId="1163" priority="201" operator="equal">
      <formula>0</formula>
    </cfRule>
  </conditionalFormatting>
  <conditionalFormatting sqref="C61:E72">
    <cfRule type="cellIs" dxfId="1162" priority="198" operator="equal">
      <formula>0</formula>
    </cfRule>
  </conditionalFormatting>
  <conditionalFormatting sqref="K61:K72">
    <cfRule type="cellIs" dxfId="1161" priority="197" operator="equal">
      <formula>0</formula>
    </cfRule>
  </conditionalFormatting>
  <conditionalFormatting sqref="F85:J87 F90:J90">
    <cfRule type="cellIs" dxfId="1160" priority="194" operator="equal">
      <formula>10</formula>
    </cfRule>
    <cfRule type="cellIs" dxfId="1159" priority="195" operator="equal">
      <formula>5</formula>
    </cfRule>
    <cfRule type="cellIs" dxfId="1158" priority="196" operator="equal">
      <formula>0</formula>
    </cfRule>
  </conditionalFormatting>
  <conditionalFormatting sqref="F85:J87">
    <cfRule type="cellIs" dxfId="1157" priority="193" operator="equal">
      <formula>1</formula>
    </cfRule>
  </conditionalFormatting>
  <conditionalFormatting sqref="F88:J88">
    <cfRule type="cellIs" dxfId="1156" priority="190" operator="equal">
      <formula>10</formula>
    </cfRule>
    <cfRule type="cellIs" dxfId="1155" priority="191" operator="equal">
      <formula>5</formula>
    </cfRule>
    <cfRule type="cellIs" dxfId="1154" priority="192" operator="equal">
      <formula>0</formula>
    </cfRule>
  </conditionalFormatting>
  <conditionalFormatting sqref="F88:J88">
    <cfRule type="cellIs" dxfId="1153" priority="189" operator="equal">
      <formula>1</formula>
    </cfRule>
  </conditionalFormatting>
  <conditionalFormatting sqref="F89:J89">
    <cfRule type="cellIs" dxfId="1152" priority="186" operator="equal">
      <formula>10</formula>
    </cfRule>
    <cfRule type="cellIs" dxfId="1151" priority="187" operator="equal">
      <formula>5</formula>
    </cfRule>
    <cfRule type="cellIs" dxfId="1150" priority="188" operator="equal">
      <formula>0</formula>
    </cfRule>
  </conditionalFormatting>
  <conditionalFormatting sqref="F89:J89">
    <cfRule type="cellIs" dxfId="1149" priority="185" operator="equal">
      <formula>1</formula>
    </cfRule>
  </conditionalFormatting>
  <conditionalFormatting sqref="F91:J96">
    <cfRule type="cellIs" dxfId="1148" priority="182" operator="equal">
      <formula>10</formula>
    </cfRule>
    <cfRule type="cellIs" dxfId="1147" priority="183" operator="equal">
      <formula>5</formula>
    </cfRule>
    <cfRule type="cellIs" dxfId="1146" priority="184" operator="equal">
      <formula>0</formula>
    </cfRule>
  </conditionalFormatting>
  <conditionalFormatting sqref="C85:E96">
    <cfRule type="cellIs" dxfId="1145" priority="181" operator="equal">
      <formula>0</formula>
    </cfRule>
  </conditionalFormatting>
  <conditionalFormatting sqref="K85:K96">
    <cfRule type="cellIs" dxfId="1144" priority="180" operator="equal">
      <formula>0</formula>
    </cfRule>
  </conditionalFormatting>
  <conditionalFormatting sqref="F109:J111 F114:J114">
    <cfRule type="cellIs" dxfId="1143" priority="177" operator="equal">
      <formula>10</formula>
    </cfRule>
    <cfRule type="cellIs" dxfId="1142" priority="178" operator="equal">
      <formula>5</formula>
    </cfRule>
    <cfRule type="cellIs" dxfId="1141" priority="179" operator="equal">
      <formula>0</formula>
    </cfRule>
  </conditionalFormatting>
  <conditionalFormatting sqref="F109:J111">
    <cfRule type="cellIs" dxfId="1140" priority="176" operator="equal">
      <formula>1</formula>
    </cfRule>
  </conditionalFormatting>
  <conditionalFormatting sqref="F112:J112">
    <cfRule type="cellIs" dxfId="1139" priority="173" operator="equal">
      <formula>10</formula>
    </cfRule>
    <cfRule type="cellIs" dxfId="1138" priority="174" operator="equal">
      <formula>5</formula>
    </cfRule>
    <cfRule type="cellIs" dxfId="1137" priority="175" operator="equal">
      <formula>0</formula>
    </cfRule>
  </conditionalFormatting>
  <conditionalFormatting sqref="F112:J112">
    <cfRule type="cellIs" dxfId="1136" priority="172" operator="equal">
      <formula>1</formula>
    </cfRule>
  </conditionalFormatting>
  <conditionalFormatting sqref="F113:J113">
    <cfRule type="cellIs" dxfId="1135" priority="169" operator="equal">
      <formula>10</formula>
    </cfRule>
    <cfRule type="cellIs" dxfId="1134" priority="170" operator="equal">
      <formula>5</formula>
    </cfRule>
    <cfRule type="cellIs" dxfId="1133" priority="171" operator="equal">
      <formula>0</formula>
    </cfRule>
  </conditionalFormatting>
  <conditionalFormatting sqref="F113:J113">
    <cfRule type="cellIs" dxfId="1132" priority="168" operator="equal">
      <formula>1</formula>
    </cfRule>
  </conditionalFormatting>
  <conditionalFormatting sqref="F115:J120">
    <cfRule type="cellIs" dxfId="1131" priority="165" operator="equal">
      <formula>10</formula>
    </cfRule>
    <cfRule type="cellIs" dxfId="1130" priority="166" operator="equal">
      <formula>5</formula>
    </cfRule>
    <cfRule type="cellIs" dxfId="1129" priority="167" operator="equal">
      <formula>0</formula>
    </cfRule>
  </conditionalFormatting>
  <conditionalFormatting sqref="C109:E120">
    <cfRule type="cellIs" dxfId="1128" priority="164" operator="equal">
      <formula>0</formula>
    </cfRule>
  </conditionalFormatting>
  <conditionalFormatting sqref="K109:K120">
    <cfRule type="cellIs" dxfId="1127" priority="163" operator="equal">
      <formula>0</formula>
    </cfRule>
  </conditionalFormatting>
  <conditionalFormatting sqref="F133:J135 F138:J138">
    <cfRule type="cellIs" dxfId="1126" priority="160" operator="equal">
      <formula>10</formula>
    </cfRule>
    <cfRule type="cellIs" dxfId="1125" priority="161" operator="equal">
      <formula>5</formula>
    </cfRule>
    <cfRule type="cellIs" dxfId="1124" priority="162" operator="equal">
      <formula>0</formula>
    </cfRule>
  </conditionalFormatting>
  <conditionalFormatting sqref="F133:J135">
    <cfRule type="cellIs" dxfId="1123" priority="159" operator="equal">
      <formula>1</formula>
    </cfRule>
  </conditionalFormatting>
  <conditionalFormatting sqref="F136:J136">
    <cfRule type="cellIs" dxfId="1122" priority="156" operator="equal">
      <formula>10</formula>
    </cfRule>
    <cfRule type="cellIs" dxfId="1121" priority="157" operator="equal">
      <formula>5</formula>
    </cfRule>
    <cfRule type="cellIs" dxfId="1120" priority="158" operator="equal">
      <formula>0</formula>
    </cfRule>
  </conditionalFormatting>
  <conditionalFormatting sqref="F136:J136">
    <cfRule type="cellIs" dxfId="1119" priority="155" operator="equal">
      <formula>1</formula>
    </cfRule>
  </conditionalFormatting>
  <conditionalFormatting sqref="F137:J137">
    <cfRule type="cellIs" dxfId="1118" priority="152" operator="equal">
      <formula>10</formula>
    </cfRule>
    <cfRule type="cellIs" dxfId="1117" priority="153" operator="equal">
      <formula>5</formula>
    </cfRule>
    <cfRule type="cellIs" dxfId="1116" priority="154" operator="equal">
      <formula>0</formula>
    </cfRule>
  </conditionalFormatting>
  <conditionalFormatting sqref="F137:J137">
    <cfRule type="cellIs" dxfId="1115" priority="151" operator="equal">
      <formula>1</formula>
    </cfRule>
  </conditionalFormatting>
  <conditionalFormatting sqref="F139:J144">
    <cfRule type="cellIs" dxfId="1114" priority="148" operator="equal">
      <formula>10</formula>
    </cfRule>
    <cfRule type="cellIs" dxfId="1113" priority="149" operator="equal">
      <formula>5</formula>
    </cfRule>
    <cfRule type="cellIs" dxfId="1112" priority="150" operator="equal">
      <formula>0</formula>
    </cfRule>
  </conditionalFormatting>
  <conditionalFormatting sqref="C133:E144">
    <cfRule type="cellIs" dxfId="1111" priority="147" operator="equal">
      <formula>0</formula>
    </cfRule>
  </conditionalFormatting>
  <conditionalFormatting sqref="K133:K144">
    <cfRule type="cellIs" dxfId="1110" priority="146" operator="equal">
      <formula>0</formula>
    </cfRule>
  </conditionalFormatting>
  <conditionalFormatting sqref="F157:J159 F162:J162">
    <cfRule type="cellIs" dxfId="1109" priority="143" operator="equal">
      <formula>10</formula>
    </cfRule>
    <cfRule type="cellIs" dxfId="1108" priority="144" operator="equal">
      <formula>5</formula>
    </cfRule>
    <cfRule type="cellIs" dxfId="1107" priority="145" operator="equal">
      <formula>0</formula>
    </cfRule>
  </conditionalFormatting>
  <conditionalFormatting sqref="F157:J159">
    <cfRule type="cellIs" dxfId="1106" priority="142" operator="equal">
      <formula>1</formula>
    </cfRule>
  </conditionalFormatting>
  <conditionalFormatting sqref="F160:J160">
    <cfRule type="cellIs" dxfId="1105" priority="139" operator="equal">
      <formula>10</formula>
    </cfRule>
    <cfRule type="cellIs" dxfId="1104" priority="140" operator="equal">
      <formula>5</formula>
    </cfRule>
    <cfRule type="cellIs" dxfId="1103" priority="141" operator="equal">
      <formula>0</formula>
    </cfRule>
  </conditionalFormatting>
  <conditionalFormatting sqref="F160:J160">
    <cfRule type="cellIs" dxfId="1102" priority="138" operator="equal">
      <formula>1</formula>
    </cfRule>
  </conditionalFormatting>
  <conditionalFormatting sqref="F161:J161">
    <cfRule type="cellIs" dxfId="1101" priority="135" operator="equal">
      <formula>10</formula>
    </cfRule>
    <cfRule type="cellIs" dxfId="1100" priority="136" operator="equal">
      <formula>5</formula>
    </cfRule>
    <cfRule type="cellIs" dxfId="1099" priority="137" operator="equal">
      <formula>0</formula>
    </cfRule>
  </conditionalFormatting>
  <conditionalFormatting sqref="F161:J161">
    <cfRule type="cellIs" dxfId="1098" priority="134" operator="equal">
      <formula>1</formula>
    </cfRule>
  </conditionalFormatting>
  <conditionalFormatting sqref="F163:J168">
    <cfRule type="cellIs" dxfId="1097" priority="131" operator="equal">
      <formula>10</formula>
    </cfRule>
    <cfRule type="cellIs" dxfId="1096" priority="132" operator="equal">
      <formula>5</formula>
    </cfRule>
    <cfRule type="cellIs" dxfId="1095" priority="133" operator="equal">
      <formula>0</formula>
    </cfRule>
  </conditionalFormatting>
  <conditionalFormatting sqref="C157:E168">
    <cfRule type="cellIs" dxfId="1094" priority="130" operator="equal">
      <formula>0</formula>
    </cfRule>
  </conditionalFormatting>
  <conditionalFormatting sqref="K157:K168">
    <cfRule type="cellIs" dxfId="1093" priority="129" operator="equal">
      <formula>0</formula>
    </cfRule>
  </conditionalFormatting>
  <conditionalFormatting sqref="F181:J183 F186:J186">
    <cfRule type="cellIs" dxfId="1092" priority="126" operator="equal">
      <formula>10</formula>
    </cfRule>
    <cfRule type="cellIs" dxfId="1091" priority="127" operator="equal">
      <formula>5</formula>
    </cfRule>
    <cfRule type="cellIs" dxfId="1090" priority="128" operator="equal">
      <formula>0</formula>
    </cfRule>
  </conditionalFormatting>
  <conditionalFormatting sqref="F181:J183">
    <cfRule type="cellIs" dxfId="1089" priority="125" operator="equal">
      <formula>1</formula>
    </cfRule>
  </conditionalFormatting>
  <conditionalFormatting sqref="F184:J184">
    <cfRule type="cellIs" dxfId="1088" priority="122" operator="equal">
      <formula>10</formula>
    </cfRule>
    <cfRule type="cellIs" dxfId="1087" priority="123" operator="equal">
      <formula>5</formula>
    </cfRule>
    <cfRule type="cellIs" dxfId="1086" priority="124" operator="equal">
      <formula>0</formula>
    </cfRule>
  </conditionalFormatting>
  <conditionalFormatting sqref="F184:J184">
    <cfRule type="cellIs" dxfId="1085" priority="121" operator="equal">
      <formula>1</formula>
    </cfRule>
  </conditionalFormatting>
  <conditionalFormatting sqref="F185:J185">
    <cfRule type="cellIs" dxfId="1084" priority="118" operator="equal">
      <formula>10</formula>
    </cfRule>
    <cfRule type="cellIs" dxfId="1083" priority="119" operator="equal">
      <formula>5</formula>
    </cfRule>
    <cfRule type="cellIs" dxfId="1082" priority="120" operator="equal">
      <formula>0</formula>
    </cfRule>
  </conditionalFormatting>
  <conditionalFormatting sqref="F185:J185">
    <cfRule type="cellIs" dxfId="1081" priority="117" operator="equal">
      <formula>1</formula>
    </cfRule>
  </conditionalFormatting>
  <conditionalFormatting sqref="F187:J192">
    <cfRule type="cellIs" dxfId="1080" priority="114" operator="equal">
      <formula>10</formula>
    </cfRule>
    <cfRule type="cellIs" dxfId="1079" priority="115" operator="equal">
      <formula>5</formula>
    </cfRule>
    <cfRule type="cellIs" dxfId="1078" priority="116" operator="equal">
      <formula>0</formula>
    </cfRule>
  </conditionalFormatting>
  <conditionalFormatting sqref="C181:E192">
    <cfRule type="cellIs" dxfId="1077" priority="113" operator="equal">
      <formula>0</formula>
    </cfRule>
  </conditionalFormatting>
  <conditionalFormatting sqref="K181:K192">
    <cfRule type="cellIs" dxfId="1076" priority="112" operator="equal">
      <formula>0</formula>
    </cfRule>
  </conditionalFormatting>
  <conditionalFormatting sqref="F205:J207 F210:J210">
    <cfRule type="cellIs" dxfId="1075" priority="109" operator="equal">
      <formula>10</formula>
    </cfRule>
    <cfRule type="cellIs" dxfId="1074" priority="110" operator="equal">
      <formula>5</formula>
    </cfRule>
    <cfRule type="cellIs" dxfId="1073" priority="111" operator="equal">
      <formula>0</formula>
    </cfRule>
  </conditionalFormatting>
  <conditionalFormatting sqref="F205:J207">
    <cfRule type="cellIs" dxfId="1072" priority="108" operator="equal">
      <formula>1</formula>
    </cfRule>
  </conditionalFormatting>
  <conditionalFormatting sqref="F208:J208">
    <cfRule type="cellIs" dxfId="1071" priority="105" operator="equal">
      <formula>10</formula>
    </cfRule>
    <cfRule type="cellIs" dxfId="1070" priority="106" operator="equal">
      <formula>5</formula>
    </cfRule>
    <cfRule type="cellIs" dxfId="1069" priority="107" operator="equal">
      <formula>0</formula>
    </cfRule>
  </conditionalFormatting>
  <conditionalFormatting sqref="F208:J208">
    <cfRule type="cellIs" dxfId="1068" priority="104" operator="equal">
      <formula>1</formula>
    </cfRule>
  </conditionalFormatting>
  <conditionalFormatting sqref="F209:J209">
    <cfRule type="cellIs" dxfId="1067" priority="101" operator="equal">
      <formula>10</formula>
    </cfRule>
    <cfRule type="cellIs" dxfId="1066" priority="102" operator="equal">
      <formula>5</formula>
    </cfRule>
    <cfRule type="cellIs" dxfId="1065" priority="103" operator="equal">
      <formula>0</formula>
    </cfRule>
  </conditionalFormatting>
  <conditionalFormatting sqref="F209:J209">
    <cfRule type="cellIs" dxfId="1064" priority="100" operator="equal">
      <formula>1</formula>
    </cfRule>
  </conditionalFormatting>
  <conditionalFormatting sqref="F211:J216">
    <cfRule type="cellIs" dxfId="1063" priority="97" operator="equal">
      <formula>10</formula>
    </cfRule>
    <cfRule type="cellIs" dxfId="1062" priority="98" operator="equal">
      <formula>5</formula>
    </cfRule>
    <cfRule type="cellIs" dxfId="1061" priority="99" operator="equal">
      <formula>0</formula>
    </cfRule>
  </conditionalFormatting>
  <conditionalFormatting sqref="C205:E216">
    <cfRule type="cellIs" dxfId="1060" priority="96" operator="equal">
      <formula>0</formula>
    </cfRule>
  </conditionalFormatting>
  <conditionalFormatting sqref="K205:K216">
    <cfRule type="cellIs" dxfId="1059" priority="95" operator="equal">
      <formula>0</formula>
    </cfRule>
  </conditionalFormatting>
  <conditionalFormatting sqref="F229:J231 F234:J234">
    <cfRule type="cellIs" dxfId="1058" priority="92" operator="equal">
      <formula>10</formula>
    </cfRule>
    <cfRule type="cellIs" dxfId="1057" priority="93" operator="equal">
      <formula>5</formula>
    </cfRule>
    <cfRule type="cellIs" dxfId="1056" priority="94" operator="equal">
      <formula>0</formula>
    </cfRule>
  </conditionalFormatting>
  <conditionalFormatting sqref="F229:J231">
    <cfRule type="cellIs" dxfId="1055" priority="91" operator="equal">
      <formula>1</formula>
    </cfRule>
  </conditionalFormatting>
  <conditionalFormatting sqref="F232:J232">
    <cfRule type="cellIs" dxfId="1054" priority="88" operator="equal">
      <formula>10</formula>
    </cfRule>
    <cfRule type="cellIs" dxfId="1053" priority="89" operator="equal">
      <formula>5</formula>
    </cfRule>
    <cfRule type="cellIs" dxfId="1052" priority="90" operator="equal">
      <formula>0</formula>
    </cfRule>
  </conditionalFormatting>
  <conditionalFormatting sqref="F232:J232">
    <cfRule type="cellIs" dxfId="1051" priority="87" operator="equal">
      <formula>1</formula>
    </cfRule>
  </conditionalFormatting>
  <conditionalFormatting sqref="F233:J233">
    <cfRule type="cellIs" dxfId="1050" priority="84" operator="equal">
      <formula>10</formula>
    </cfRule>
    <cfRule type="cellIs" dxfId="1049" priority="85" operator="equal">
      <formula>5</formula>
    </cfRule>
    <cfRule type="cellIs" dxfId="1048" priority="86" operator="equal">
      <formula>0</formula>
    </cfRule>
  </conditionalFormatting>
  <conditionalFormatting sqref="F233:J233">
    <cfRule type="cellIs" dxfId="1047" priority="83" operator="equal">
      <formula>1</formula>
    </cfRule>
  </conditionalFormatting>
  <conditionalFormatting sqref="F235:J240">
    <cfRule type="cellIs" dxfId="1046" priority="80" operator="equal">
      <formula>10</formula>
    </cfRule>
    <cfRule type="cellIs" dxfId="1045" priority="81" operator="equal">
      <formula>5</formula>
    </cfRule>
    <cfRule type="cellIs" dxfId="1044" priority="82" operator="equal">
      <formula>0</formula>
    </cfRule>
  </conditionalFormatting>
  <conditionalFormatting sqref="C229:E240">
    <cfRule type="cellIs" dxfId="1043" priority="79" operator="equal">
      <formula>0</formula>
    </cfRule>
  </conditionalFormatting>
  <conditionalFormatting sqref="K229:K240">
    <cfRule type="cellIs" dxfId="1042" priority="78" operator="equal">
      <formula>0</formula>
    </cfRule>
  </conditionalFormatting>
  <conditionalFormatting sqref="R48">
    <cfRule type="cellIs" dxfId="1041" priority="68" operator="equal">
      <formula>"?"</formula>
    </cfRule>
  </conditionalFormatting>
  <conditionalFormatting sqref="R72">
    <cfRule type="cellIs" dxfId="1040" priority="67" operator="equal">
      <formula>"?"</formula>
    </cfRule>
  </conditionalFormatting>
  <conditionalFormatting sqref="R96">
    <cfRule type="cellIs" dxfId="1039" priority="66" operator="equal">
      <formula>"?"</formula>
    </cfRule>
  </conditionalFormatting>
  <conditionalFormatting sqref="R120">
    <cfRule type="cellIs" dxfId="1038" priority="65" operator="equal">
      <formula>"?"</formula>
    </cfRule>
  </conditionalFormatting>
  <conditionalFormatting sqref="R144">
    <cfRule type="cellIs" dxfId="1037" priority="64" operator="equal">
      <formula>"?"</formula>
    </cfRule>
  </conditionalFormatting>
  <conditionalFormatting sqref="R168">
    <cfRule type="cellIs" dxfId="1036" priority="63" operator="equal">
      <formula>"?"</formula>
    </cfRule>
  </conditionalFormatting>
  <conditionalFormatting sqref="R192">
    <cfRule type="cellIs" dxfId="1035" priority="62" operator="equal">
      <formula>"?"</formula>
    </cfRule>
  </conditionalFormatting>
  <conditionalFormatting sqref="R216">
    <cfRule type="cellIs" dxfId="1034" priority="61" operator="equal">
      <formula>"?"</formula>
    </cfRule>
  </conditionalFormatting>
  <conditionalFormatting sqref="R240">
    <cfRule type="cellIs" dxfId="1033" priority="60" operator="equal">
      <formula>"?"</formula>
    </cfRule>
  </conditionalFormatting>
  <conditionalFormatting sqref="D10">
    <cfRule type="cellIs" dxfId="1032" priority="59" operator="equal">
      <formula>"?"</formula>
    </cfRule>
  </conditionalFormatting>
  <conditionalFormatting sqref="D10 K10">
    <cfRule type="cellIs" dxfId="1031" priority="58" operator="equal">
      <formula>"?"</formula>
    </cfRule>
  </conditionalFormatting>
  <conditionalFormatting sqref="D34">
    <cfRule type="cellIs" dxfId="1030" priority="57" operator="equal">
      <formula>"?"</formula>
    </cfRule>
  </conditionalFormatting>
  <conditionalFormatting sqref="D34 K34">
    <cfRule type="cellIs" dxfId="1029" priority="56" operator="equal">
      <formula>"?"</formula>
    </cfRule>
  </conditionalFormatting>
  <conditionalFormatting sqref="D58">
    <cfRule type="cellIs" dxfId="1028" priority="55" operator="equal">
      <formula>"?"</formula>
    </cfRule>
  </conditionalFormatting>
  <conditionalFormatting sqref="D58 K58">
    <cfRule type="cellIs" dxfId="1027" priority="54" operator="equal">
      <formula>"?"</formula>
    </cfRule>
  </conditionalFormatting>
  <conditionalFormatting sqref="D82">
    <cfRule type="cellIs" dxfId="1026" priority="53" operator="equal">
      <formula>"?"</formula>
    </cfRule>
  </conditionalFormatting>
  <conditionalFormatting sqref="D82 K82">
    <cfRule type="cellIs" dxfId="1025" priority="52" operator="equal">
      <formula>"?"</formula>
    </cfRule>
  </conditionalFormatting>
  <conditionalFormatting sqref="D106">
    <cfRule type="cellIs" dxfId="1024" priority="51" operator="equal">
      <formula>"?"</formula>
    </cfRule>
  </conditionalFormatting>
  <conditionalFormatting sqref="D106 K106">
    <cfRule type="cellIs" dxfId="1023" priority="50" operator="equal">
      <formula>"?"</formula>
    </cfRule>
  </conditionalFormatting>
  <conditionalFormatting sqref="D130">
    <cfRule type="cellIs" dxfId="1022" priority="49" operator="equal">
      <formula>"?"</formula>
    </cfRule>
  </conditionalFormatting>
  <conditionalFormatting sqref="D130 K130">
    <cfRule type="cellIs" dxfId="1021" priority="48" operator="equal">
      <formula>"?"</formula>
    </cfRule>
  </conditionalFormatting>
  <conditionalFormatting sqref="D154">
    <cfRule type="cellIs" dxfId="1020" priority="47" operator="equal">
      <formula>"?"</formula>
    </cfRule>
  </conditionalFormatting>
  <conditionalFormatting sqref="D154 K154">
    <cfRule type="cellIs" dxfId="1019" priority="46" operator="equal">
      <formula>"?"</formula>
    </cfRule>
  </conditionalFormatting>
  <conditionalFormatting sqref="D178">
    <cfRule type="cellIs" dxfId="1018" priority="45" operator="equal">
      <formula>"?"</formula>
    </cfRule>
  </conditionalFormatting>
  <conditionalFormatting sqref="D178 K178">
    <cfRule type="cellIs" dxfId="1017" priority="44" operator="equal">
      <formula>"?"</formula>
    </cfRule>
  </conditionalFormatting>
  <conditionalFormatting sqref="D202">
    <cfRule type="cellIs" dxfId="1016" priority="43" operator="equal">
      <formula>"?"</formula>
    </cfRule>
  </conditionalFormatting>
  <conditionalFormatting sqref="D202 K202">
    <cfRule type="cellIs" dxfId="1015" priority="42" operator="equal">
      <formula>"?"</formula>
    </cfRule>
  </conditionalFormatting>
  <conditionalFormatting sqref="D226">
    <cfRule type="cellIs" dxfId="1014" priority="41" operator="equal">
      <formula>"?"</formula>
    </cfRule>
  </conditionalFormatting>
  <conditionalFormatting sqref="D226 K226">
    <cfRule type="cellIs" dxfId="1013" priority="40" operator="equal">
      <formula>"?"</formula>
    </cfRule>
  </conditionalFormatting>
  <conditionalFormatting sqref="F50:J50">
    <cfRule type="cellIs" dxfId="1012" priority="30" operator="equal">
      <formula>"Avalie o fornecedor para ter as notas"</formula>
    </cfRule>
  </conditionalFormatting>
  <conditionalFormatting sqref="F74:J74">
    <cfRule type="cellIs" dxfId="1011" priority="29" operator="equal">
      <formula>"Avalie o fornecedor para ter as notas"</formula>
    </cfRule>
  </conditionalFormatting>
  <conditionalFormatting sqref="F98:J98">
    <cfRule type="cellIs" dxfId="1010" priority="28" operator="equal">
      <formula>"Avalie o fornecedor para ter as notas"</formula>
    </cfRule>
  </conditionalFormatting>
  <conditionalFormatting sqref="F122:J122">
    <cfRule type="cellIs" dxfId="1009" priority="27" operator="equal">
      <formula>"Avalie o fornecedor para ter as notas"</formula>
    </cfRule>
  </conditionalFormatting>
  <conditionalFormatting sqref="F146:J146">
    <cfRule type="cellIs" dxfId="1008" priority="26" operator="equal">
      <formula>"Avalie o fornecedor para ter as notas"</formula>
    </cfRule>
  </conditionalFormatting>
  <conditionalFormatting sqref="F170:J170">
    <cfRule type="cellIs" dxfId="1007" priority="25" operator="equal">
      <formula>"Avalie o fornecedor para ter as notas"</formula>
    </cfRule>
  </conditionalFormatting>
  <conditionalFormatting sqref="F194:J194">
    <cfRule type="cellIs" dxfId="1006" priority="24" operator="equal">
      <formula>"Avalie o fornecedor para ter as notas"</formula>
    </cfRule>
  </conditionalFormatting>
  <conditionalFormatting sqref="F218:J218">
    <cfRule type="cellIs" dxfId="1005" priority="23" operator="equal">
      <formula>"Avalie o fornecedor para ter as notas"</formula>
    </cfRule>
  </conditionalFormatting>
  <conditionalFormatting sqref="F242:J242">
    <cfRule type="cellIs" dxfId="1004" priority="22" operator="equal">
      <formula>"Avalie o fornecedor para ter as notas"</formula>
    </cfRule>
  </conditionalFormatting>
  <conditionalFormatting sqref="C8:K8">
    <cfRule type="cellIs" dxfId="1003" priority="21" operator="equal">
      <formula>"Preencha os dados na ABA EAP+Barras para liberar o PROMPT IA"</formula>
    </cfRule>
  </conditionalFormatting>
  <conditionalFormatting sqref="C32">
    <cfRule type="cellIs" dxfId="1002" priority="18" operator="equal">
      <formula>"?"</formula>
    </cfRule>
  </conditionalFormatting>
  <conditionalFormatting sqref="C32:K32">
    <cfRule type="cellIs" dxfId="1001" priority="17" operator="equal">
      <formula>"Preencha os dados na ABA EAP+Barras para liberar o PROMPT IA"</formula>
    </cfRule>
  </conditionalFormatting>
  <conditionalFormatting sqref="C56">
    <cfRule type="cellIs" dxfId="1000" priority="16" operator="equal">
      <formula>"?"</formula>
    </cfRule>
  </conditionalFormatting>
  <conditionalFormatting sqref="C56:K56">
    <cfRule type="cellIs" dxfId="999" priority="15" operator="equal">
      <formula>"Preencha os dados na ABA EAP+Barras para liberar o PROMPT IA"</formula>
    </cfRule>
  </conditionalFormatting>
  <conditionalFormatting sqref="C80">
    <cfRule type="cellIs" dxfId="998" priority="14" operator="equal">
      <formula>"?"</formula>
    </cfRule>
  </conditionalFormatting>
  <conditionalFormatting sqref="C80:K80">
    <cfRule type="cellIs" dxfId="997" priority="13" operator="equal">
      <formula>"Preencha os dados na ABA EAP+Barras para liberar o PROMPT IA"</formula>
    </cfRule>
  </conditionalFormatting>
  <conditionalFormatting sqref="C104">
    <cfRule type="cellIs" dxfId="996" priority="12" operator="equal">
      <formula>"?"</formula>
    </cfRule>
  </conditionalFormatting>
  <conditionalFormatting sqref="C104:K104">
    <cfRule type="cellIs" dxfId="995" priority="11" operator="equal">
      <formula>"Preencha os dados na ABA EAP+Barras para liberar o PROMPT IA"</formula>
    </cfRule>
  </conditionalFormatting>
  <conditionalFormatting sqref="C128">
    <cfRule type="cellIs" dxfId="994" priority="10" operator="equal">
      <formula>"?"</formula>
    </cfRule>
  </conditionalFormatting>
  <conditionalFormatting sqref="C128:K128">
    <cfRule type="cellIs" dxfId="993" priority="9" operator="equal">
      <formula>"Preencha os dados na ABA EAP+Barras para liberar o PROMPT IA"</formula>
    </cfRule>
  </conditionalFormatting>
  <conditionalFormatting sqref="C152">
    <cfRule type="cellIs" dxfId="992" priority="8" operator="equal">
      <formula>"?"</formula>
    </cfRule>
  </conditionalFormatting>
  <conditionalFormatting sqref="C152:K152">
    <cfRule type="cellIs" dxfId="991" priority="7" operator="equal">
      <formula>"Preencha os dados na ABA EAP+Barras para liberar o PROMPT IA"</formula>
    </cfRule>
  </conditionalFormatting>
  <conditionalFormatting sqref="C176">
    <cfRule type="cellIs" dxfId="990" priority="6" operator="equal">
      <formula>"?"</formula>
    </cfRule>
  </conditionalFormatting>
  <conditionalFormatting sqref="C176:K176">
    <cfRule type="cellIs" dxfId="989" priority="5" operator="equal">
      <formula>"Preencha os dados na ABA EAP+Barras para liberar o PROMPT IA"</formula>
    </cfRule>
  </conditionalFormatting>
  <conditionalFormatting sqref="C200">
    <cfRule type="cellIs" dxfId="988" priority="4" operator="equal">
      <formula>"?"</formula>
    </cfRule>
  </conditionalFormatting>
  <conditionalFormatting sqref="C200:K200">
    <cfRule type="cellIs" dxfId="987" priority="3" operator="equal">
      <formula>"Preencha os dados na ABA EAP+Barras para liberar o PROMPT IA"</formula>
    </cfRule>
  </conditionalFormatting>
  <conditionalFormatting sqref="C224">
    <cfRule type="cellIs" dxfId="986" priority="2" operator="equal">
      <formula>"?"</formula>
    </cfRule>
  </conditionalFormatting>
  <conditionalFormatting sqref="C224:K224">
    <cfRule type="cellIs" dxfId="985" priority="1" operator="equal">
      <formula>"Preencha os dados na ABA EAP+Barras para liberar o PROMPT IA"</formula>
    </cfRule>
  </conditionalFormatting>
  <dataValidations count="3">
    <dataValidation type="list" allowBlank="1" showInputMessage="1" showErrorMessage="1" errorTitle="Atenção" error="Aqui suportados somente 0 ou 1" sqref="F13:J17 F37:J41 F61:J65 F85:J89 F109:J113 F133:J137 F157:J161 F181:J185 F205:J209 F229:J233">
      <formula1>$L$13:$L$14</formula1>
    </dataValidation>
    <dataValidation type="list" allowBlank="1" showInputMessage="1" showErrorMessage="1" errorTitle="Atenção" error="Aqui são suportados 0, 5 ou 10" sqref="F18:J24 F42:J48 F66:J72 F90:J96 F114:J120 F138:J144 F162:J168 F186:J192 F210:J216 F234:J240">
      <formula1>$L$18:$L$20</formula1>
    </dataValidation>
    <dataValidation type="list" allowBlank="1" showInputMessage="1" showErrorMessage="1" sqref="Q12 Q15 Q18 Q21:Q22 Q35 Q38 Q41 Q44:Q45 Q59 Q62 Q65 Q68:Q69 Q83 Q86 Q89 Q92:Q93 Q107 Q110 Q113 Q116:Q117 Q131 Q134 Q137 Q140:Q141 Q155 Q158 Q161 Q164:Q165 Q179 Q182 Q185 Q188:Q189 Q203 Q206 Q209 Q212:Q213 Q227 Q230 Q233 Q236:Q237">
      <formula1>$M$23:$M$24</formula1>
    </dataValidation>
  </dataValidation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tabColor rgb="FFFF0000"/>
  </sheetPr>
  <dimension ref="A1:MF460"/>
  <sheetViews>
    <sheetView showGridLines="0" zoomScale="20" zoomScaleNormal="20" workbookViewId="0">
      <selection activeCell="A2" sqref="A2:N2"/>
    </sheetView>
  </sheetViews>
  <sheetFormatPr defaultRowHeight="14.4"/>
  <cols>
    <col min="1" max="1" width="17" style="88" customWidth="1"/>
    <col min="2" max="2" width="78.6640625" customWidth="1"/>
    <col min="3" max="3" width="28.44140625" style="85" customWidth="1"/>
    <col min="4" max="4" width="36.77734375" customWidth="1"/>
    <col min="5" max="5" width="47.77734375" customWidth="1"/>
    <col min="6" max="6" width="39.33203125" customWidth="1"/>
    <col min="7" max="7" width="39" customWidth="1"/>
    <col min="8" max="8" width="84.44140625" customWidth="1"/>
    <col min="9" max="9" width="42" style="85" customWidth="1"/>
    <col min="10" max="10" width="96.6640625" style="85" customWidth="1"/>
    <col min="11" max="11" width="44" style="85" customWidth="1"/>
    <col min="12" max="12" width="60.88671875" style="85" customWidth="1"/>
    <col min="13" max="13" width="41.6640625" style="85" customWidth="1"/>
    <col min="14" max="14" width="49.21875" style="85" customWidth="1"/>
    <col min="15" max="15" width="17.88671875" style="85" bestFit="1" customWidth="1"/>
    <col min="16" max="16" width="2.33203125" style="91" customWidth="1"/>
    <col min="17" max="21" width="8.88671875" style="91" hidden="1" customWidth="1"/>
    <col min="22" max="22" width="13" style="91" hidden="1" customWidth="1"/>
    <col min="23" max="23" width="8.88671875" style="91" hidden="1" customWidth="1"/>
    <col min="24" max="24" width="8.88671875" style="94" hidden="1" customWidth="1"/>
    <col min="25" max="25" width="124.88671875" style="94" hidden="1" customWidth="1"/>
    <col min="26" max="27" width="8.88671875" style="94" hidden="1" customWidth="1"/>
    <col min="28" max="31" width="8.88671875" style="94" customWidth="1"/>
    <col min="32" max="32" width="17.33203125" style="94" customWidth="1"/>
    <col min="33" max="33" width="11.44140625" style="94" customWidth="1"/>
    <col min="34" max="34" width="17.33203125" style="94" customWidth="1"/>
    <col min="35" max="37" width="8.88671875" style="94" customWidth="1"/>
    <col min="38" max="46" width="8.88671875" style="95" customWidth="1"/>
    <col min="47" max="48" width="8.88671875" style="95" hidden="1" customWidth="1"/>
    <col min="49" max="49" width="14.21875" style="95" hidden="1" customWidth="1"/>
    <col min="50" max="78" width="8.88671875" style="95" customWidth="1"/>
    <col min="79" max="310" width="8.88671875" style="95"/>
  </cols>
  <sheetData>
    <row r="1" spans="1:344" s="85" customFormat="1" ht="8.4" customHeight="1">
      <c r="A1" s="1669"/>
      <c r="B1" s="1669"/>
      <c r="C1" s="1669"/>
      <c r="D1" s="1669"/>
      <c r="E1" s="1669"/>
      <c r="F1" s="1669"/>
      <c r="G1" s="1669"/>
      <c r="H1" s="1669"/>
      <c r="I1" s="1669"/>
      <c r="J1" s="1669"/>
      <c r="K1" s="1669"/>
      <c r="L1" s="1669"/>
      <c r="M1" s="1669"/>
      <c r="N1" s="1669"/>
      <c r="O1" s="1669"/>
      <c r="P1" s="91"/>
      <c r="Q1" s="91"/>
      <c r="R1" s="91"/>
      <c r="S1" s="91"/>
      <c r="T1" s="91"/>
      <c r="U1" s="91"/>
      <c r="V1" s="91"/>
      <c r="W1" s="91"/>
      <c r="X1" s="94"/>
      <c r="Y1" s="94"/>
      <c r="Z1" s="94"/>
      <c r="AA1" s="94"/>
      <c r="AB1" s="94"/>
      <c r="AC1" s="94"/>
      <c r="AD1" s="94"/>
      <c r="AE1" s="94"/>
      <c r="AF1" s="94"/>
      <c r="AG1" s="94"/>
      <c r="AH1" s="94"/>
      <c r="AI1" s="94"/>
      <c r="AJ1" s="94"/>
      <c r="AK1" s="94"/>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row>
    <row r="2" spans="1:344" s="20" customFormat="1" ht="136.19999999999999" customHeight="1">
      <c r="A2" s="1670" t="str">
        <f>"Gestão de RISCOS do Projeto "&amp;'2. Portfolio'!B8&amp;""</f>
        <v>Gestão de RISCOS do Projeto ?</v>
      </c>
      <c r="B2" s="1671"/>
      <c r="C2" s="1671"/>
      <c r="D2" s="1671"/>
      <c r="E2" s="1671"/>
      <c r="F2" s="1671"/>
      <c r="G2" s="1671"/>
      <c r="H2" s="1671"/>
      <c r="I2" s="1671"/>
      <c r="J2" s="1671"/>
      <c r="K2" s="1671"/>
      <c r="L2" s="1671"/>
      <c r="M2" s="1671"/>
      <c r="N2" s="1671"/>
      <c r="O2" s="92"/>
      <c r="P2" s="92"/>
      <c r="Q2" s="92"/>
      <c r="R2" s="92"/>
      <c r="S2" s="92"/>
      <c r="T2" s="92"/>
      <c r="U2" s="92"/>
      <c r="V2" s="92"/>
      <c r="W2" s="92"/>
      <c r="X2" s="92"/>
      <c r="Y2" s="92"/>
      <c r="Z2" s="92"/>
      <c r="AA2" s="92"/>
      <c r="AB2" s="92"/>
      <c r="AC2" s="92"/>
      <c r="AD2" s="92"/>
      <c r="AE2" s="92"/>
      <c r="AF2" s="92"/>
      <c r="AG2" s="92"/>
      <c r="AH2" s="92"/>
      <c r="AI2" s="92"/>
      <c r="AJ2" s="92"/>
      <c r="AK2" s="92"/>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row>
    <row r="3" spans="1:344" s="20" customFormat="1" ht="127.8" customHeight="1">
      <c r="A3" s="1643" t="s">
        <v>784</v>
      </c>
      <c r="B3" s="1644"/>
      <c r="C3" s="1644"/>
      <c r="D3" s="1645" t="s">
        <v>883</v>
      </c>
      <c r="E3" s="1645"/>
      <c r="F3" s="1645"/>
      <c r="G3" s="1645"/>
      <c r="H3" s="1645"/>
      <c r="I3" s="1645"/>
      <c r="J3" s="1645"/>
      <c r="K3" s="1645"/>
      <c r="L3" s="1645"/>
      <c r="M3" s="1645"/>
      <c r="N3" s="1645"/>
      <c r="O3" s="577"/>
      <c r="P3" s="578"/>
      <c r="Q3" s="578"/>
      <c r="R3" s="578"/>
      <c r="S3" s="578"/>
      <c r="T3" s="578"/>
      <c r="U3" s="578"/>
      <c r="V3" s="578"/>
      <c r="W3" s="174"/>
      <c r="X3" s="174"/>
      <c r="Y3" s="174"/>
      <c r="Z3" s="92"/>
      <c r="AA3" s="92"/>
      <c r="AB3" s="92"/>
      <c r="AC3" s="92"/>
      <c r="AD3" s="92"/>
      <c r="AE3" s="92"/>
      <c r="AF3" s="92"/>
      <c r="AG3" s="92"/>
      <c r="AH3" s="92"/>
      <c r="AI3" s="92"/>
      <c r="AJ3" s="92"/>
      <c r="AK3" s="92"/>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row>
    <row r="4" spans="1:344" s="20" customFormat="1" ht="30" hidden="1" customHeight="1">
      <c r="A4" s="323"/>
      <c r="B4" s="323"/>
      <c r="C4" s="323"/>
      <c r="D4" s="323"/>
      <c r="E4" s="323" t="s">
        <v>83</v>
      </c>
      <c r="F4" s="323"/>
      <c r="G4" s="323"/>
      <c r="H4" s="323"/>
      <c r="I4" s="323"/>
      <c r="J4" s="323"/>
      <c r="K4" s="323"/>
      <c r="L4" s="323"/>
      <c r="M4" s="323"/>
      <c r="N4" s="323"/>
      <c r="O4" s="579"/>
      <c r="P4" s="578"/>
      <c r="Q4" s="578"/>
      <c r="R4" s="578"/>
      <c r="S4" s="578"/>
      <c r="T4" s="578"/>
      <c r="U4" s="578"/>
      <c r="V4" s="578"/>
      <c r="W4" s="174"/>
      <c r="X4" s="174"/>
      <c r="Y4" s="174"/>
      <c r="Z4" s="92"/>
      <c r="AA4" s="92"/>
      <c r="AB4" s="92"/>
      <c r="AC4" s="92"/>
      <c r="AD4" s="92"/>
      <c r="AE4" s="92"/>
      <c r="AF4" s="92"/>
      <c r="AG4" s="92"/>
      <c r="AH4" s="92"/>
      <c r="AI4" s="92"/>
      <c r="AJ4" s="92"/>
      <c r="AK4" s="92"/>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c r="EQ4" s="38"/>
      <c r="ER4" s="38"/>
      <c r="ES4" s="38"/>
      <c r="ET4" s="38"/>
      <c r="EU4" s="38"/>
      <c r="EV4" s="38"/>
      <c r="EW4" s="38"/>
      <c r="EX4" s="38"/>
      <c r="EY4" s="38"/>
      <c r="EZ4" s="38"/>
      <c r="FA4" s="38"/>
      <c r="FB4" s="38"/>
      <c r="FC4" s="38"/>
      <c r="FD4" s="38"/>
      <c r="FE4" s="38"/>
      <c r="FF4" s="38"/>
      <c r="FG4" s="38"/>
      <c r="FH4" s="38"/>
      <c r="FI4" s="38"/>
      <c r="FJ4" s="38"/>
      <c r="FK4" s="38"/>
      <c r="FL4" s="38"/>
      <c r="FM4" s="38"/>
      <c r="FN4" s="38"/>
      <c r="FO4" s="38"/>
      <c r="FP4" s="38"/>
      <c r="FQ4" s="38"/>
      <c r="FR4" s="38"/>
      <c r="FS4" s="38"/>
      <c r="FT4" s="38"/>
      <c r="FU4" s="38"/>
      <c r="FV4" s="38"/>
      <c r="FW4" s="38"/>
      <c r="FX4" s="38"/>
      <c r="FY4" s="38"/>
      <c r="FZ4" s="38"/>
      <c r="GA4" s="38"/>
      <c r="GB4" s="38"/>
      <c r="GC4" s="38"/>
      <c r="GD4" s="38"/>
      <c r="GE4" s="38"/>
      <c r="GF4" s="38"/>
      <c r="GG4" s="38"/>
      <c r="GH4" s="38"/>
      <c r="GI4" s="38"/>
      <c r="GJ4" s="38"/>
      <c r="GK4" s="38"/>
      <c r="GL4" s="38"/>
      <c r="GM4" s="38"/>
      <c r="GN4" s="38"/>
      <c r="GO4" s="38"/>
      <c r="GP4" s="38"/>
      <c r="GQ4" s="38"/>
      <c r="GR4" s="38"/>
      <c r="GS4" s="38"/>
      <c r="GT4" s="38"/>
      <c r="GU4" s="38"/>
      <c r="GV4" s="38"/>
      <c r="GW4" s="38"/>
      <c r="GX4" s="38"/>
      <c r="GY4" s="38"/>
      <c r="GZ4" s="38"/>
      <c r="HA4" s="38"/>
      <c r="HB4" s="38"/>
      <c r="HC4" s="38"/>
      <c r="HD4" s="38"/>
      <c r="HE4" s="38"/>
      <c r="HF4" s="38"/>
      <c r="HG4" s="38"/>
      <c r="HH4" s="38"/>
      <c r="HI4" s="38"/>
      <c r="HJ4" s="38"/>
      <c r="HK4" s="38"/>
      <c r="HL4" s="38"/>
      <c r="HM4" s="38"/>
      <c r="HN4" s="38"/>
      <c r="HO4" s="38"/>
      <c r="HP4" s="38"/>
      <c r="HQ4" s="38"/>
      <c r="HR4" s="38"/>
      <c r="HS4" s="38"/>
      <c r="HT4" s="38"/>
      <c r="HU4" s="38"/>
      <c r="HV4" s="38"/>
      <c r="HW4" s="38"/>
      <c r="HX4" s="38"/>
      <c r="HY4" s="38"/>
      <c r="HZ4" s="38"/>
      <c r="IA4" s="38"/>
      <c r="IB4" s="38"/>
      <c r="IC4" s="38"/>
      <c r="ID4" s="38"/>
      <c r="IE4" s="38"/>
      <c r="IF4" s="38"/>
      <c r="IG4" s="38"/>
      <c r="IH4" s="38"/>
      <c r="II4" s="38"/>
      <c r="IJ4" s="38"/>
      <c r="IK4" s="38"/>
      <c r="IL4" s="38"/>
      <c r="IM4" s="38"/>
      <c r="IN4" s="38"/>
      <c r="IO4" s="38"/>
      <c r="IP4" s="38"/>
      <c r="IQ4" s="38"/>
      <c r="IR4" s="38"/>
      <c r="IS4" s="38"/>
      <c r="IT4" s="38"/>
      <c r="IU4" s="38"/>
      <c r="IV4" s="38"/>
      <c r="IW4" s="38"/>
      <c r="IX4" s="38"/>
      <c r="IY4" s="38"/>
      <c r="IZ4" s="38"/>
      <c r="JA4" s="38"/>
      <c r="JB4" s="38"/>
      <c r="JC4" s="38"/>
      <c r="JD4" s="38"/>
      <c r="JE4" s="38"/>
      <c r="JF4" s="38"/>
      <c r="JG4" s="38"/>
      <c r="JH4" s="38"/>
      <c r="JI4" s="38"/>
      <c r="JJ4" s="38"/>
      <c r="JK4" s="38"/>
      <c r="JL4" s="38"/>
      <c r="JM4" s="38"/>
      <c r="JN4" s="38"/>
      <c r="JO4" s="38"/>
      <c r="JP4" s="38"/>
      <c r="JQ4" s="38"/>
      <c r="JR4" s="38"/>
      <c r="JS4" s="38"/>
      <c r="JT4" s="38"/>
      <c r="JU4" s="38"/>
      <c r="JV4" s="38"/>
      <c r="JW4" s="38"/>
      <c r="JX4" s="38"/>
      <c r="JY4" s="38"/>
      <c r="JZ4" s="38"/>
      <c r="KA4" s="38"/>
      <c r="KB4" s="38"/>
      <c r="KC4" s="38"/>
      <c r="KD4" s="38"/>
      <c r="KE4" s="38"/>
      <c r="KF4" s="38"/>
      <c r="KG4" s="38"/>
      <c r="KH4" s="38"/>
      <c r="KI4" s="38"/>
      <c r="KJ4" s="38"/>
      <c r="KK4" s="38"/>
      <c r="KL4" s="38"/>
      <c r="KM4" s="38"/>
      <c r="KN4" s="38"/>
      <c r="KO4" s="38"/>
      <c r="KP4" s="38"/>
      <c r="KQ4" s="38"/>
      <c r="KR4" s="38"/>
      <c r="KS4" s="38"/>
      <c r="KT4" s="38"/>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row>
    <row r="5" spans="1:344" s="20" customFormat="1" ht="30" hidden="1" customHeight="1">
      <c r="A5" s="323"/>
      <c r="B5" s="323"/>
      <c r="C5" s="323"/>
      <c r="D5" s="323"/>
      <c r="E5" s="1646"/>
      <c r="F5" s="1646"/>
      <c r="G5" s="1646"/>
      <c r="H5" s="1646"/>
      <c r="I5" s="1646"/>
      <c r="J5" s="1646"/>
      <c r="K5" s="1646"/>
      <c r="L5" s="1646"/>
      <c r="M5" s="1646"/>
      <c r="N5" s="1646"/>
      <c r="O5" s="1646"/>
      <c r="P5" s="578"/>
      <c r="Q5" s="578"/>
      <c r="R5" s="578"/>
      <c r="S5" s="578"/>
      <c r="T5" s="578"/>
      <c r="U5" s="578"/>
      <c r="V5" s="578"/>
      <c r="W5" s="174"/>
      <c r="X5" s="174"/>
      <c r="Y5" s="174"/>
      <c r="Z5" s="92"/>
      <c r="AA5" s="92"/>
      <c r="AB5" s="92"/>
      <c r="AC5" s="92"/>
      <c r="AD5" s="92"/>
      <c r="AE5" s="92"/>
      <c r="AF5" s="92"/>
      <c r="AG5" s="92"/>
      <c r="AH5" s="92"/>
      <c r="AI5" s="92"/>
      <c r="AJ5" s="92"/>
      <c r="AK5" s="92"/>
      <c r="AL5" s="38"/>
      <c r="AM5" s="38"/>
      <c r="AN5" s="38"/>
      <c r="AO5" s="38"/>
      <c r="AP5" s="38"/>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38"/>
      <c r="FW5" s="38"/>
      <c r="FX5" s="38"/>
      <c r="FY5" s="38"/>
      <c r="FZ5" s="38"/>
      <c r="GA5" s="38"/>
      <c r="GB5" s="38"/>
      <c r="GC5" s="38"/>
      <c r="GD5" s="38"/>
      <c r="GE5" s="38"/>
      <c r="GF5" s="38"/>
      <c r="GG5" s="38"/>
      <c r="GH5" s="38"/>
      <c r="GI5" s="38"/>
      <c r="GJ5" s="38"/>
      <c r="GK5" s="38"/>
      <c r="GL5" s="38"/>
      <c r="GM5" s="38"/>
      <c r="GN5" s="38"/>
      <c r="GO5" s="38"/>
      <c r="GP5" s="38"/>
      <c r="GQ5" s="38"/>
      <c r="GR5" s="38"/>
      <c r="GS5" s="38"/>
      <c r="GT5" s="38"/>
      <c r="GU5" s="38"/>
      <c r="GV5" s="38"/>
      <c r="GW5" s="38"/>
      <c r="GX5" s="38"/>
      <c r="GY5" s="38"/>
      <c r="GZ5" s="38"/>
      <c r="HA5" s="38"/>
      <c r="HB5" s="38"/>
      <c r="HC5" s="38"/>
      <c r="HD5" s="38"/>
      <c r="HE5" s="38"/>
      <c r="HF5" s="38"/>
      <c r="HG5" s="38"/>
      <c r="HH5" s="38"/>
      <c r="HI5" s="38"/>
      <c r="HJ5" s="38"/>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38"/>
      <c r="IL5" s="38"/>
      <c r="IM5" s="38"/>
      <c r="IN5" s="38"/>
      <c r="IO5" s="38"/>
      <c r="IP5" s="38"/>
      <c r="IQ5" s="38"/>
      <c r="IR5" s="38"/>
      <c r="IS5" s="38"/>
      <c r="IT5" s="38"/>
      <c r="IU5" s="38"/>
      <c r="IV5" s="38"/>
      <c r="IW5" s="38"/>
      <c r="IX5" s="38"/>
      <c r="IY5" s="38"/>
      <c r="IZ5" s="38"/>
      <c r="JA5" s="38"/>
      <c r="JB5" s="38"/>
      <c r="JC5" s="38"/>
      <c r="JD5" s="38"/>
      <c r="JE5" s="38"/>
      <c r="JF5" s="38"/>
      <c r="JG5" s="38"/>
      <c r="JH5" s="38"/>
      <c r="JI5" s="38"/>
      <c r="JJ5" s="38"/>
      <c r="JK5" s="38"/>
      <c r="JL5" s="38"/>
      <c r="JM5" s="38"/>
      <c r="JN5" s="38"/>
      <c r="JO5" s="38"/>
      <c r="JP5" s="38"/>
      <c r="JQ5" s="38"/>
      <c r="JR5" s="38"/>
      <c r="JS5" s="38"/>
      <c r="JT5" s="38"/>
      <c r="JU5" s="38"/>
      <c r="JV5" s="38"/>
      <c r="JW5" s="38"/>
      <c r="JX5" s="38"/>
      <c r="JY5" s="38"/>
      <c r="JZ5" s="38"/>
      <c r="KA5" s="38"/>
      <c r="KB5" s="38"/>
      <c r="KC5" s="38"/>
      <c r="KD5" s="38"/>
      <c r="KE5" s="38"/>
      <c r="KF5" s="38"/>
      <c r="KG5" s="38"/>
      <c r="KH5" s="38"/>
      <c r="KI5" s="38"/>
      <c r="KJ5" s="38"/>
      <c r="KK5" s="38"/>
      <c r="KL5" s="38"/>
      <c r="KM5" s="38"/>
      <c r="KN5" s="38"/>
      <c r="KO5" s="38"/>
      <c r="KP5" s="38"/>
      <c r="KQ5" s="38"/>
      <c r="KR5" s="38"/>
      <c r="KS5" s="38"/>
      <c r="KT5" s="38"/>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row>
    <row r="6" spans="1:344" s="20" customFormat="1" ht="30" hidden="1" customHeight="1">
      <c r="A6" s="323"/>
      <c r="B6" s="323"/>
      <c r="C6" s="323"/>
      <c r="D6" s="323"/>
      <c r="E6" s="1646"/>
      <c r="F6" s="1646"/>
      <c r="G6" s="1646"/>
      <c r="H6" s="1646"/>
      <c r="I6" s="1646"/>
      <c r="J6" s="1646"/>
      <c r="K6" s="1646"/>
      <c r="L6" s="1646"/>
      <c r="M6" s="1646"/>
      <c r="N6" s="1646"/>
      <c r="O6" s="1646"/>
      <c r="P6" s="578"/>
      <c r="Q6" s="578"/>
      <c r="R6" s="578"/>
      <c r="S6" s="578"/>
      <c r="T6" s="578"/>
      <c r="U6" s="578"/>
      <c r="V6" s="578"/>
      <c r="W6" s="174"/>
      <c r="X6" s="174"/>
      <c r="Y6" s="174"/>
      <c r="Z6" s="92"/>
      <c r="AA6" s="92"/>
      <c r="AB6" s="92"/>
      <c r="AC6" s="92"/>
      <c r="AD6" s="92"/>
      <c r="AE6" s="92"/>
      <c r="AF6" s="92"/>
      <c r="AG6" s="92"/>
      <c r="AH6" s="92"/>
      <c r="AI6" s="92"/>
      <c r="AJ6" s="92"/>
      <c r="AK6" s="92"/>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c r="EQ6" s="38"/>
      <c r="ER6" s="38"/>
      <c r="ES6" s="38"/>
      <c r="ET6" s="38"/>
      <c r="EU6" s="38"/>
      <c r="EV6" s="38"/>
      <c r="EW6" s="38"/>
      <c r="EX6" s="38"/>
      <c r="EY6" s="38"/>
      <c r="EZ6" s="38"/>
      <c r="FA6" s="38"/>
      <c r="FB6" s="38"/>
      <c r="FC6" s="38"/>
      <c r="FD6" s="38"/>
      <c r="FE6" s="38"/>
      <c r="FF6" s="38"/>
      <c r="FG6" s="38"/>
      <c r="FH6" s="38"/>
      <c r="FI6" s="38"/>
      <c r="FJ6" s="38"/>
      <c r="FK6" s="38"/>
      <c r="FL6" s="38"/>
      <c r="FM6" s="38"/>
      <c r="FN6" s="38"/>
      <c r="FO6" s="38"/>
      <c r="FP6" s="38"/>
      <c r="FQ6" s="38"/>
      <c r="FR6" s="38"/>
      <c r="FS6" s="38"/>
      <c r="FT6" s="38"/>
      <c r="FU6" s="38"/>
      <c r="FV6" s="38"/>
      <c r="FW6" s="38"/>
      <c r="FX6" s="38"/>
      <c r="FY6" s="38"/>
      <c r="FZ6" s="38"/>
      <c r="GA6" s="38"/>
      <c r="GB6" s="38"/>
      <c r="GC6" s="38"/>
      <c r="GD6" s="38"/>
      <c r="GE6" s="38"/>
      <c r="GF6" s="38"/>
      <c r="GG6" s="38"/>
      <c r="GH6" s="38"/>
      <c r="GI6" s="38"/>
      <c r="GJ6" s="38"/>
      <c r="GK6" s="38"/>
      <c r="GL6" s="38"/>
      <c r="GM6" s="38"/>
      <c r="GN6" s="38"/>
      <c r="GO6" s="38"/>
      <c r="GP6" s="38"/>
      <c r="GQ6" s="38"/>
      <c r="GR6" s="38"/>
      <c r="GS6" s="38"/>
      <c r="GT6" s="38"/>
      <c r="GU6" s="38"/>
      <c r="GV6" s="38"/>
      <c r="GW6" s="38"/>
      <c r="GX6" s="38"/>
      <c r="GY6" s="38"/>
      <c r="GZ6" s="38"/>
      <c r="HA6" s="38"/>
      <c r="HB6" s="38"/>
      <c r="HC6" s="38"/>
      <c r="HD6" s="38"/>
      <c r="HE6" s="38"/>
      <c r="HF6" s="38"/>
      <c r="HG6" s="38"/>
      <c r="HH6" s="38"/>
      <c r="HI6" s="38"/>
      <c r="HJ6" s="38"/>
      <c r="HK6" s="38"/>
      <c r="HL6" s="38"/>
      <c r="HM6" s="38"/>
      <c r="HN6" s="38"/>
      <c r="HO6" s="38"/>
      <c r="HP6" s="38"/>
      <c r="HQ6" s="38"/>
      <c r="HR6" s="38"/>
      <c r="HS6" s="38"/>
      <c r="HT6" s="38"/>
      <c r="HU6" s="38"/>
      <c r="HV6" s="38"/>
      <c r="HW6" s="38"/>
      <c r="HX6" s="38"/>
      <c r="HY6" s="38"/>
      <c r="HZ6" s="38"/>
      <c r="IA6" s="38"/>
      <c r="IB6" s="38"/>
      <c r="IC6" s="38"/>
      <c r="ID6" s="38"/>
      <c r="IE6" s="38"/>
      <c r="IF6" s="38"/>
      <c r="IG6" s="38"/>
      <c r="IH6" s="38"/>
      <c r="II6" s="38"/>
      <c r="IJ6" s="38"/>
      <c r="IK6" s="38"/>
      <c r="IL6" s="38"/>
      <c r="IM6" s="38"/>
      <c r="IN6" s="38"/>
      <c r="IO6" s="38"/>
      <c r="IP6" s="38"/>
      <c r="IQ6" s="38"/>
      <c r="IR6" s="38"/>
      <c r="IS6" s="38"/>
      <c r="IT6" s="38"/>
      <c r="IU6" s="38"/>
      <c r="IV6" s="38"/>
      <c r="IW6" s="38"/>
      <c r="IX6" s="38"/>
      <c r="IY6" s="38"/>
      <c r="IZ6" s="38"/>
      <c r="JA6" s="38"/>
      <c r="JB6" s="38"/>
      <c r="JC6" s="38"/>
      <c r="JD6" s="38"/>
      <c r="JE6" s="38"/>
      <c r="JF6" s="38"/>
      <c r="JG6" s="38"/>
      <c r="JH6" s="38"/>
      <c r="JI6" s="38"/>
      <c r="JJ6" s="38"/>
      <c r="JK6" s="38"/>
      <c r="JL6" s="38"/>
      <c r="JM6" s="38"/>
      <c r="JN6" s="38"/>
      <c r="JO6" s="38"/>
      <c r="JP6" s="38"/>
      <c r="JQ6" s="38"/>
      <c r="JR6" s="38"/>
      <c r="JS6" s="38"/>
      <c r="JT6" s="38"/>
      <c r="JU6" s="38"/>
      <c r="JV6" s="38"/>
      <c r="JW6" s="38"/>
      <c r="JX6" s="38"/>
      <c r="JY6" s="38"/>
      <c r="JZ6" s="38"/>
      <c r="KA6" s="38"/>
      <c r="KB6" s="38"/>
      <c r="KC6" s="38"/>
      <c r="KD6" s="38"/>
      <c r="KE6" s="38"/>
      <c r="KF6" s="38"/>
      <c r="KG6" s="38"/>
      <c r="KH6" s="38"/>
      <c r="KI6" s="38"/>
      <c r="KJ6" s="38"/>
      <c r="KK6" s="38"/>
      <c r="KL6" s="38"/>
      <c r="KM6" s="38"/>
      <c r="KN6" s="38"/>
      <c r="KO6" s="38"/>
      <c r="KP6" s="38"/>
      <c r="KQ6" s="38"/>
      <c r="KR6" s="38"/>
      <c r="KS6" s="38"/>
      <c r="KT6" s="38"/>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row>
    <row r="7" spans="1:344" s="20" customFormat="1" ht="30" hidden="1" customHeight="1">
      <c r="A7" s="323"/>
      <c r="B7" s="323"/>
      <c r="C7" s="323"/>
      <c r="D7" s="323"/>
      <c r="E7" s="323"/>
      <c r="F7" s="323"/>
      <c r="G7" s="323"/>
      <c r="H7" s="323"/>
      <c r="I7" s="323"/>
      <c r="J7" s="323"/>
      <c r="K7" s="323"/>
      <c r="L7" s="323"/>
      <c r="M7" s="323"/>
      <c r="N7" s="323"/>
      <c r="O7" s="579"/>
      <c r="P7" s="578"/>
      <c r="Q7" s="578"/>
      <c r="R7" s="578"/>
      <c r="S7" s="578"/>
      <c r="T7" s="578"/>
      <c r="U7" s="578"/>
      <c r="V7" s="578"/>
      <c r="W7" s="174"/>
      <c r="X7" s="174"/>
      <c r="Y7" s="174"/>
      <c r="Z7" s="92"/>
      <c r="AA7" s="92"/>
      <c r="AB7" s="92"/>
      <c r="AC7" s="92"/>
      <c r="AD7" s="92"/>
      <c r="AE7" s="92"/>
      <c r="AF7" s="92"/>
      <c r="AG7" s="92"/>
      <c r="AH7" s="92"/>
      <c r="AI7" s="92"/>
      <c r="AJ7" s="92"/>
      <c r="AK7" s="92"/>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c r="EQ7" s="38"/>
      <c r="ER7" s="38"/>
      <c r="ES7" s="38"/>
      <c r="ET7" s="38"/>
      <c r="EU7" s="38"/>
      <c r="EV7" s="38"/>
      <c r="EW7" s="38"/>
      <c r="EX7" s="38"/>
      <c r="EY7" s="38"/>
      <c r="EZ7" s="38"/>
      <c r="FA7" s="38"/>
      <c r="FB7" s="38"/>
      <c r="FC7" s="38"/>
      <c r="FD7" s="38"/>
      <c r="FE7" s="38"/>
      <c r="FF7" s="38"/>
      <c r="FG7" s="38"/>
      <c r="FH7" s="38"/>
      <c r="FI7" s="38"/>
      <c r="FJ7" s="38"/>
      <c r="FK7" s="38"/>
      <c r="FL7" s="38"/>
      <c r="FM7" s="38"/>
      <c r="FN7" s="38"/>
      <c r="FO7" s="38"/>
      <c r="FP7" s="38"/>
      <c r="FQ7" s="38"/>
      <c r="FR7" s="38"/>
      <c r="FS7" s="38"/>
      <c r="FT7" s="38"/>
      <c r="FU7" s="38"/>
      <c r="FV7" s="38"/>
      <c r="FW7" s="38"/>
      <c r="FX7" s="38"/>
      <c r="FY7" s="38"/>
      <c r="FZ7" s="38"/>
      <c r="GA7" s="38"/>
      <c r="GB7" s="38"/>
      <c r="GC7" s="38"/>
      <c r="GD7" s="38"/>
      <c r="GE7" s="38"/>
      <c r="GF7" s="38"/>
      <c r="GG7" s="38"/>
      <c r="GH7" s="38"/>
      <c r="GI7" s="38"/>
      <c r="GJ7" s="38"/>
      <c r="GK7" s="38"/>
      <c r="GL7" s="38"/>
      <c r="GM7" s="38"/>
      <c r="GN7" s="38"/>
      <c r="GO7" s="38"/>
      <c r="GP7" s="38"/>
      <c r="GQ7" s="38"/>
      <c r="GR7" s="38"/>
      <c r="GS7" s="38"/>
      <c r="GT7" s="38"/>
      <c r="GU7" s="38"/>
      <c r="GV7" s="38"/>
      <c r="GW7" s="38"/>
      <c r="GX7" s="38"/>
      <c r="GY7" s="38"/>
      <c r="GZ7" s="38"/>
      <c r="HA7" s="38"/>
      <c r="HB7" s="38"/>
      <c r="HC7" s="38"/>
      <c r="HD7" s="38"/>
      <c r="HE7" s="38"/>
      <c r="HF7" s="38"/>
      <c r="HG7" s="38"/>
      <c r="HH7" s="38"/>
      <c r="HI7" s="38"/>
      <c r="HJ7" s="38"/>
      <c r="HK7" s="38"/>
      <c r="HL7" s="38"/>
      <c r="HM7" s="38"/>
      <c r="HN7" s="38"/>
      <c r="HO7" s="38"/>
      <c r="HP7" s="38"/>
      <c r="HQ7" s="38"/>
      <c r="HR7" s="38"/>
      <c r="HS7" s="38"/>
      <c r="HT7" s="38"/>
      <c r="HU7" s="38"/>
      <c r="HV7" s="38"/>
      <c r="HW7" s="38"/>
      <c r="HX7" s="38"/>
      <c r="HY7" s="38"/>
      <c r="HZ7" s="38"/>
      <c r="IA7" s="38"/>
      <c r="IB7" s="38"/>
      <c r="IC7" s="38"/>
      <c r="ID7" s="38"/>
      <c r="IE7" s="38"/>
      <c r="IF7" s="38"/>
      <c r="IG7" s="38"/>
      <c r="IH7" s="38"/>
      <c r="II7" s="38"/>
      <c r="IJ7" s="38"/>
      <c r="IK7" s="38"/>
      <c r="IL7" s="38"/>
      <c r="IM7" s="38"/>
      <c r="IN7" s="38"/>
      <c r="IO7" s="38"/>
      <c r="IP7" s="38"/>
      <c r="IQ7" s="38"/>
      <c r="IR7" s="38"/>
      <c r="IS7" s="38"/>
      <c r="IT7" s="38"/>
      <c r="IU7" s="38"/>
      <c r="IV7" s="38"/>
      <c r="IW7" s="38"/>
      <c r="IX7" s="38"/>
      <c r="IY7" s="38"/>
      <c r="IZ7" s="38"/>
      <c r="JA7" s="38"/>
      <c r="JB7" s="38"/>
      <c r="JC7" s="38"/>
      <c r="JD7" s="38"/>
      <c r="JE7" s="38"/>
      <c r="JF7" s="38"/>
      <c r="JG7" s="38"/>
      <c r="JH7" s="38"/>
      <c r="JI7" s="38"/>
      <c r="JJ7" s="38"/>
      <c r="JK7" s="38"/>
      <c r="JL7" s="38"/>
      <c r="JM7" s="38"/>
      <c r="JN7" s="38"/>
      <c r="JO7" s="38"/>
      <c r="JP7" s="38"/>
      <c r="JQ7" s="38"/>
      <c r="JR7" s="38"/>
      <c r="JS7" s="38"/>
      <c r="JT7" s="38"/>
      <c r="JU7" s="38"/>
      <c r="JV7" s="38"/>
      <c r="JW7" s="38"/>
      <c r="JX7" s="38"/>
      <c r="JY7" s="38"/>
      <c r="JZ7" s="38"/>
      <c r="KA7" s="38"/>
      <c r="KB7" s="38"/>
      <c r="KC7" s="38"/>
      <c r="KD7" s="38"/>
      <c r="KE7" s="38"/>
      <c r="KF7" s="38"/>
      <c r="KG7" s="38"/>
      <c r="KH7" s="38"/>
      <c r="KI7" s="38"/>
      <c r="KJ7" s="38"/>
      <c r="KK7" s="38"/>
      <c r="KL7" s="38"/>
      <c r="KM7" s="38"/>
      <c r="KN7" s="38"/>
      <c r="KO7" s="38"/>
      <c r="KP7" s="38"/>
      <c r="KQ7" s="38"/>
      <c r="KR7" s="38"/>
      <c r="KS7" s="38"/>
      <c r="KT7" s="38"/>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row>
    <row r="8" spans="1:344" s="20" customFormat="1" ht="30" hidden="1" customHeight="1">
      <c r="A8" s="323"/>
      <c r="B8" s="323"/>
      <c r="C8" s="323"/>
      <c r="D8" s="323"/>
      <c r="E8" s="323"/>
      <c r="F8" s="323"/>
      <c r="G8" s="323"/>
      <c r="H8" s="323"/>
      <c r="I8" s="323"/>
      <c r="J8" s="323"/>
      <c r="K8" s="323"/>
      <c r="L8" s="323"/>
      <c r="M8" s="323"/>
      <c r="N8" s="323"/>
      <c r="O8" s="579"/>
      <c r="P8" s="578"/>
      <c r="Q8" s="578"/>
      <c r="R8" s="578"/>
      <c r="S8" s="578"/>
      <c r="T8" s="578"/>
      <c r="U8" s="578"/>
      <c r="V8" s="578"/>
      <c r="W8" s="174"/>
      <c r="X8" s="174"/>
      <c r="Y8" s="174"/>
      <c r="Z8" s="92"/>
      <c r="AA8" s="92"/>
      <c r="AB8" s="92"/>
      <c r="AC8" s="92"/>
      <c r="AD8" s="92"/>
      <c r="AE8" s="92"/>
      <c r="AF8" s="92"/>
      <c r="AG8" s="92"/>
      <c r="AH8" s="92"/>
      <c r="AI8" s="92"/>
      <c r="AJ8" s="92"/>
      <c r="AK8" s="92"/>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c r="BX8" s="38"/>
      <c r="BY8" s="38"/>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c r="EQ8" s="38"/>
      <c r="ER8" s="38"/>
      <c r="ES8" s="38"/>
      <c r="ET8" s="38"/>
      <c r="EU8" s="38"/>
      <c r="EV8" s="38"/>
      <c r="EW8" s="38"/>
      <c r="EX8" s="38"/>
      <c r="EY8" s="38"/>
      <c r="EZ8" s="38"/>
      <c r="FA8" s="38"/>
      <c r="FB8" s="38"/>
      <c r="FC8" s="38"/>
      <c r="FD8" s="38"/>
      <c r="FE8" s="38"/>
      <c r="FF8" s="38"/>
      <c r="FG8" s="38"/>
      <c r="FH8" s="38"/>
      <c r="FI8" s="38"/>
      <c r="FJ8" s="38"/>
      <c r="FK8" s="38"/>
      <c r="FL8" s="38"/>
      <c r="FM8" s="38"/>
      <c r="FN8" s="38"/>
      <c r="FO8" s="38"/>
      <c r="FP8" s="38"/>
      <c r="FQ8" s="38"/>
      <c r="FR8" s="38"/>
      <c r="FS8" s="38"/>
      <c r="FT8" s="38"/>
      <c r="FU8" s="38"/>
      <c r="FV8" s="38"/>
      <c r="FW8" s="38"/>
      <c r="FX8" s="38"/>
      <c r="FY8" s="38"/>
      <c r="FZ8" s="38"/>
      <c r="GA8" s="38"/>
      <c r="GB8" s="38"/>
      <c r="GC8" s="38"/>
      <c r="GD8" s="38"/>
      <c r="GE8" s="38"/>
      <c r="GF8" s="38"/>
      <c r="GG8" s="38"/>
      <c r="GH8" s="38"/>
      <c r="GI8" s="38"/>
      <c r="GJ8" s="38"/>
      <c r="GK8" s="38"/>
      <c r="GL8" s="38"/>
      <c r="GM8" s="38"/>
      <c r="GN8" s="38"/>
      <c r="GO8" s="38"/>
      <c r="GP8" s="38"/>
      <c r="GQ8" s="38"/>
      <c r="GR8" s="38"/>
      <c r="GS8" s="38"/>
      <c r="GT8" s="38"/>
      <c r="GU8" s="38"/>
      <c r="GV8" s="38"/>
      <c r="GW8" s="38"/>
      <c r="GX8" s="38"/>
      <c r="GY8" s="38"/>
      <c r="GZ8" s="38"/>
      <c r="HA8" s="38"/>
      <c r="HB8" s="38"/>
      <c r="HC8" s="38"/>
      <c r="HD8" s="38"/>
      <c r="HE8" s="38"/>
      <c r="HF8" s="38"/>
      <c r="HG8" s="38"/>
      <c r="HH8" s="38"/>
      <c r="HI8" s="38"/>
      <c r="HJ8" s="38"/>
      <c r="HK8" s="38"/>
      <c r="HL8" s="38"/>
      <c r="HM8" s="38"/>
      <c r="HN8" s="38"/>
      <c r="HO8" s="38"/>
      <c r="HP8" s="38"/>
      <c r="HQ8" s="38"/>
      <c r="HR8" s="38"/>
      <c r="HS8" s="38"/>
      <c r="HT8" s="38"/>
      <c r="HU8" s="38"/>
      <c r="HV8" s="38"/>
      <c r="HW8" s="38"/>
      <c r="HX8" s="38"/>
      <c r="HY8" s="38"/>
      <c r="HZ8" s="38"/>
      <c r="IA8" s="38"/>
      <c r="IB8" s="38"/>
      <c r="IC8" s="38"/>
      <c r="ID8" s="38"/>
      <c r="IE8" s="38"/>
      <c r="IF8" s="38"/>
      <c r="IG8" s="38"/>
      <c r="IH8" s="38"/>
      <c r="II8" s="38"/>
      <c r="IJ8" s="38"/>
      <c r="IK8" s="38"/>
      <c r="IL8" s="38"/>
      <c r="IM8" s="38"/>
      <c r="IN8" s="38"/>
      <c r="IO8" s="38"/>
      <c r="IP8" s="38"/>
      <c r="IQ8" s="38"/>
      <c r="IR8" s="38"/>
      <c r="IS8" s="38"/>
      <c r="IT8" s="38"/>
      <c r="IU8" s="38"/>
      <c r="IV8" s="38"/>
      <c r="IW8" s="38"/>
      <c r="IX8" s="38"/>
      <c r="IY8" s="38"/>
      <c r="IZ8" s="38"/>
      <c r="JA8" s="38"/>
      <c r="JB8" s="38"/>
      <c r="JC8" s="38"/>
      <c r="JD8" s="38"/>
      <c r="JE8" s="38"/>
      <c r="JF8" s="38"/>
      <c r="JG8" s="38"/>
      <c r="JH8" s="38"/>
      <c r="JI8" s="38"/>
      <c r="JJ8" s="38"/>
      <c r="JK8" s="38"/>
      <c r="JL8" s="38"/>
      <c r="JM8" s="38"/>
      <c r="JN8" s="38"/>
      <c r="JO8" s="38"/>
      <c r="JP8" s="38"/>
      <c r="JQ8" s="38"/>
      <c r="JR8" s="38"/>
      <c r="JS8" s="38"/>
      <c r="JT8" s="38"/>
      <c r="JU8" s="38"/>
      <c r="JV8" s="38"/>
      <c r="JW8" s="38"/>
      <c r="JX8" s="38"/>
      <c r="JY8" s="38"/>
      <c r="JZ8" s="38"/>
      <c r="KA8" s="38"/>
      <c r="KB8" s="38"/>
      <c r="KC8" s="38"/>
      <c r="KD8" s="38"/>
      <c r="KE8" s="38"/>
      <c r="KF8" s="38"/>
      <c r="KG8" s="38"/>
      <c r="KH8" s="38"/>
      <c r="KI8" s="38"/>
      <c r="KJ8" s="38"/>
      <c r="KK8" s="38"/>
      <c r="KL8" s="38"/>
      <c r="KM8" s="38"/>
      <c r="KN8" s="38"/>
      <c r="KO8" s="38"/>
      <c r="KP8" s="38"/>
      <c r="KQ8" s="38"/>
      <c r="KR8" s="38"/>
      <c r="KS8" s="38"/>
      <c r="KT8" s="38"/>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row>
    <row r="9" spans="1:344" s="20" customFormat="1" ht="13.8" customHeight="1" thickBot="1">
      <c r="A9" s="21"/>
      <c r="B9" s="324"/>
      <c r="C9" s="324"/>
      <c r="D9" s="324"/>
      <c r="E9" s="325"/>
      <c r="F9" s="325"/>
      <c r="G9" s="325"/>
      <c r="H9" s="325"/>
      <c r="I9" s="118"/>
      <c r="J9" s="118"/>
      <c r="K9" s="118"/>
      <c r="L9" s="118"/>
      <c r="M9" s="118"/>
      <c r="N9" s="118"/>
      <c r="O9" s="580"/>
      <c r="P9" s="578"/>
      <c r="Q9" s="578"/>
      <c r="R9" s="578"/>
      <c r="S9" s="578"/>
      <c r="T9" s="578"/>
      <c r="U9" s="578"/>
      <c r="V9" s="578"/>
      <c r="W9" s="174"/>
      <c r="X9" s="174"/>
      <c r="Y9" s="174"/>
      <c r="Z9" s="92"/>
      <c r="AA9" s="92"/>
      <c r="AB9" s="92"/>
      <c r="AC9" s="92"/>
      <c r="AD9" s="92"/>
      <c r="AE9" s="92"/>
      <c r="AF9" s="92"/>
      <c r="AG9" s="92"/>
      <c r="AH9" s="92"/>
      <c r="AI9" s="92"/>
      <c r="AJ9" s="92"/>
      <c r="AK9" s="92"/>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c r="EQ9" s="38"/>
      <c r="ER9" s="38"/>
      <c r="ES9" s="38"/>
      <c r="ET9" s="38"/>
      <c r="EU9" s="38"/>
      <c r="EV9" s="38"/>
      <c r="EW9" s="38"/>
      <c r="EX9" s="38"/>
      <c r="EY9" s="38"/>
      <c r="EZ9" s="38"/>
      <c r="FA9" s="38"/>
      <c r="FB9" s="38"/>
      <c r="FC9" s="38"/>
      <c r="FD9" s="38"/>
      <c r="FE9" s="38"/>
      <c r="FF9" s="38"/>
      <c r="FG9" s="38"/>
      <c r="FH9" s="38"/>
      <c r="FI9" s="38"/>
      <c r="FJ9" s="38"/>
      <c r="FK9" s="38"/>
      <c r="FL9" s="38"/>
      <c r="FM9" s="38"/>
      <c r="FN9" s="38"/>
      <c r="FO9" s="38"/>
      <c r="FP9" s="38"/>
      <c r="FQ9" s="38"/>
      <c r="FR9" s="38"/>
      <c r="FS9" s="38"/>
      <c r="FT9" s="38"/>
      <c r="FU9" s="38"/>
      <c r="FV9" s="38"/>
      <c r="FW9" s="38"/>
      <c r="FX9" s="38"/>
      <c r="FY9" s="38"/>
      <c r="FZ9" s="38"/>
      <c r="GA9" s="38"/>
      <c r="GB9" s="38"/>
      <c r="GC9" s="38"/>
      <c r="GD9" s="38"/>
      <c r="GE9" s="38"/>
      <c r="GF9" s="38"/>
      <c r="GG9" s="38"/>
      <c r="GH9" s="38"/>
      <c r="GI9" s="38"/>
      <c r="GJ9" s="38"/>
      <c r="GK9" s="38"/>
      <c r="GL9" s="38"/>
      <c r="GM9" s="38"/>
      <c r="GN9" s="38"/>
      <c r="GO9" s="38"/>
      <c r="GP9" s="38"/>
      <c r="GQ9" s="38"/>
      <c r="GR9" s="38"/>
      <c r="GS9" s="38"/>
      <c r="GT9" s="38"/>
      <c r="GU9" s="38"/>
      <c r="GV9" s="38"/>
      <c r="GW9" s="38"/>
      <c r="GX9" s="38"/>
      <c r="GY9" s="38"/>
      <c r="GZ9" s="38"/>
      <c r="HA9" s="38"/>
      <c r="HB9" s="38"/>
      <c r="HC9" s="38"/>
      <c r="HD9" s="38"/>
      <c r="HE9" s="38"/>
      <c r="HF9" s="38"/>
      <c r="HG9" s="38"/>
      <c r="HH9" s="38"/>
      <c r="HI9" s="38"/>
      <c r="HJ9" s="38"/>
      <c r="HK9" s="38"/>
      <c r="HL9" s="38"/>
      <c r="HM9" s="38"/>
      <c r="HN9" s="38"/>
      <c r="HO9" s="38"/>
      <c r="HP9" s="38"/>
      <c r="HQ9" s="38"/>
      <c r="HR9" s="38"/>
      <c r="HS9" s="38"/>
      <c r="HT9" s="38"/>
      <c r="HU9" s="38"/>
      <c r="HV9" s="38"/>
      <c r="HW9" s="38"/>
      <c r="HX9" s="38"/>
      <c r="HY9" s="38"/>
      <c r="HZ9" s="38"/>
      <c r="IA9" s="38"/>
      <c r="IB9" s="38"/>
      <c r="IC9" s="38"/>
      <c r="ID9" s="38"/>
      <c r="IE9" s="38"/>
      <c r="IF9" s="38"/>
      <c r="IG9" s="38"/>
      <c r="IH9" s="38"/>
      <c r="II9" s="38"/>
      <c r="IJ9" s="38"/>
      <c r="IK9" s="38"/>
      <c r="IL9" s="38"/>
      <c r="IM9" s="38"/>
      <c r="IN9" s="38"/>
      <c r="IO9" s="38"/>
      <c r="IP9" s="38"/>
      <c r="IQ9" s="38"/>
      <c r="IR9" s="38"/>
      <c r="IS9" s="38"/>
      <c r="IT9" s="38"/>
      <c r="IU9" s="38"/>
      <c r="IV9" s="38"/>
      <c r="IW9" s="38"/>
      <c r="IX9" s="38"/>
      <c r="IY9" s="38"/>
      <c r="IZ9" s="38"/>
      <c r="JA9" s="38"/>
      <c r="JB9" s="38"/>
      <c r="JC9" s="38"/>
      <c r="JD9" s="38"/>
      <c r="JE9" s="38"/>
      <c r="JF9" s="38"/>
      <c r="JG9" s="38"/>
      <c r="JH9" s="38"/>
      <c r="JI9" s="38"/>
      <c r="JJ9" s="38"/>
      <c r="JK9" s="38"/>
      <c r="JL9" s="38"/>
      <c r="JM9" s="38"/>
      <c r="JN9" s="38"/>
      <c r="JO9" s="38"/>
      <c r="JP9" s="38"/>
      <c r="JQ9" s="38"/>
      <c r="JR9" s="38"/>
      <c r="JS9" s="38"/>
      <c r="JT9" s="38"/>
      <c r="JU9" s="38"/>
      <c r="JV9" s="38"/>
      <c r="JW9" s="38"/>
      <c r="JX9" s="38"/>
      <c r="JY9" s="38"/>
      <c r="JZ9" s="38"/>
      <c r="KA9" s="38"/>
      <c r="KB9" s="38"/>
      <c r="KC9" s="38"/>
      <c r="KD9" s="38"/>
      <c r="KE9" s="38"/>
      <c r="KF9" s="38"/>
      <c r="KG9" s="38"/>
      <c r="KH9" s="38"/>
      <c r="KI9" s="38"/>
      <c r="KJ9" s="38"/>
      <c r="KK9" s="38"/>
      <c r="KL9" s="38"/>
      <c r="KM9" s="38"/>
      <c r="KN9" s="38"/>
      <c r="KO9" s="38"/>
      <c r="KP9" s="38"/>
      <c r="KQ9" s="38"/>
      <c r="KR9" s="38"/>
      <c r="KS9" s="38"/>
      <c r="KT9" s="38"/>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row>
    <row r="10" spans="1:344" s="20" customFormat="1" ht="28.2" customHeight="1">
      <c r="A10" s="21"/>
      <c r="B10" s="1647" t="s">
        <v>788</v>
      </c>
      <c r="C10" s="1648" t="str">
        <f>IF(M21=0,"Preencha os dados na ABA EAP+BARRAS para liberar o PROMPT IA",AU15&amp;" "&amp;AU17&amp;" "&amp;AU18&amp;" "&amp;AU19&amp;" "&amp;AU20&amp;" "&amp;AU21&amp;" "&amp;AU22&amp;" "&amp;AU23&amp;" "&amp;AU24&amp;" "&amp;AU25&amp;" "&amp;AU26&amp;" "&amp;AU27&amp;" "&amp;AU28&amp;" "&amp;AU29&amp;" "&amp;AU30&amp;" "&amp;AU31&amp;" "&amp;AU32&amp;" "&amp;AU33&amp;" "&amp;AU34&amp;" "&amp;AU35&amp;" "&amp;AU36&amp;" "&amp;AU37)</f>
        <v>Preencha os dados na ABA EAP+BARRAS para liberar o PROMPT IA</v>
      </c>
      <c r="D10" s="1649"/>
      <c r="E10" s="1649"/>
      <c r="F10" s="1649"/>
      <c r="G10" s="1649"/>
      <c r="H10" s="1649"/>
      <c r="I10" s="1649"/>
      <c r="J10" s="1649"/>
      <c r="K10" s="1649"/>
      <c r="L10" s="1649"/>
      <c r="M10" s="1649"/>
      <c r="N10" s="1650"/>
      <c r="O10" s="581"/>
      <c r="P10" s="578"/>
      <c r="Q10" s="578"/>
      <c r="R10" s="578"/>
      <c r="S10" s="578"/>
      <c r="T10" s="578"/>
      <c r="U10" s="578"/>
      <c r="V10" s="578"/>
      <c r="W10" s="174"/>
      <c r="X10" s="174"/>
      <c r="Y10" s="174"/>
      <c r="Z10" s="92"/>
      <c r="AA10" s="92"/>
      <c r="AB10" s="92"/>
      <c r="AC10" s="92"/>
      <c r="AD10" s="92"/>
      <c r="AE10" s="92"/>
      <c r="AF10" s="92"/>
      <c r="AG10" s="92"/>
      <c r="AH10" s="92"/>
      <c r="AI10" s="92"/>
      <c r="AJ10" s="92"/>
      <c r="AK10" s="92"/>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c r="EQ10" s="38"/>
      <c r="ER10" s="38"/>
      <c r="ES10" s="38"/>
      <c r="ET10" s="38"/>
      <c r="EU10" s="38"/>
      <c r="EV10" s="38"/>
      <c r="EW10" s="38"/>
      <c r="EX10" s="38"/>
      <c r="EY10" s="38"/>
      <c r="EZ10" s="38"/>
      <c r="FA10" s="38"/>
      <c r="FB10" s="38"/>
      <c r="FC10" s="38"/>
      <c r="FD10" s="38"/>
      <c r="FE10" s="38"/>
      <c r="FF10" s="38"/>
      <c r="FG10" s="38"/>
      <c r="FH10" s="38"/>
      <c r="FI10" s="38"/>
      <c r="FJ10" s="38"/>
      <c r="FK10" s="38"/>
      <c r="FL10" s="38"/>
      <c r="FM10" s="38"/>
      <c r="FN10" s="38"/>
      <c r="FO10" s="38"/>
      <c r="FP10" s="38"/>
      <c r="FQ10" s="38"/>
      <c r="FR10" s="38"/>
      <c r="FS10" s="38"/>
      <c r="FT10" s="38"/>
      <c r="FU10" s="38"/>
      <c r="FV10" s="38"/>
      <c r="FW10" s="38"/>
      <c r="FX10" s="38"/>
      <c r="FY10" s="38"/>
      <c r="FZ10" s="38"/>
      <c r="GA10" s="38"/>
      <c r="GB10" s="38"/>
      <c r="GC10" s="38"/>
      <c r="GD10" s="38"/>
      <c r="GE10" s="38"/>
      <c r="GF10" s="38"/>
      <c r="GG10" s="38"/>
      <c r="GH10" s="38"/>
      <c r="GI10" s="38"/>
      <c r="GJ10" s="38"/>
      <c r="GK10" s="38"/>
      <c r="GL10" s="38"/>
      <c r="GM10" s="38"/>
      <c r="GN10" s="38"/>
      <c r="GO10" s="38"/>
      <c r="GP10" s="38"/>
      <c r="GQ10" s="38"/>
      <c r="GR10" s="38"/>
      <c r="GS10" s="38"/>
      <c r="GT10" s="38"/>
      <c r="GU10" s="38"/>
      <c r="GV10" s="38"/>
      <c r="GW10" s="38"/>
      <c r="GX10" s="38"/>
      <c r="GY10" s="38"/>
      <c r="GZ10" s="38"/>
      <c r="HA10" s="38"/>
      <c r="HB10" s="38"/>
      <c r="HC10" s="38"/>
      <c r="HD10" s="38"/>
      <c r="HE10" s="38"/>
      <c r="HF10" s="38"/>
      <c r="HG10" s="38"/>
      <c r="HH10" s="38"/>
      <c r="HI10" s="38"/>
      <c r="HJ10" s="38"/>
      <c r="HK10" s="38"/>
      <c r="HL10" s="38"/>
      <c r="HM10" s="38"/>
      <c r="HN10" s="38"/>
      <c r="HO10" s="38"/>
      <c r="HP10" s="38"/>
      <c r="HQ10" s="38"/>
      <c r="HR10" s="38"/>
      <c r="HS10" s="38"/>
      <c r="HT10" s="38"/>
      <c r="HU10" s="38"/>
      <c r="HV10" s="38"/>
      <c r="HW10" s="38"/>
      <c r="HX10" s="38"/>
      <c r="HY10" s="38"/>
      <c r="HZ10" s="38"/>
      <c r="IA10" s="38"/>
      <c r="IB10" s="38"/>
      <c r="IC10" s="38"/>
      <c r="ID10" s="38"/>
      <c r="IE10" s="38"/>
      <c r="IF10" s="38"/>
      <c r="IG10" s="38"/>
      <c r="IH10" s="38"/>
      <c r="II10" s="38"/>
      <c r="IJ10" s="38"/>
      <c r="IK10" s="38"/>
      <c r="IL10" s="38"/>
      <c r="IM10" s="38"/>
      <c r="IN10" s="38"/>
      <c r="IO10" s="38"/>
      <c r="IP10" s="38"/>
      <c r="IQ10" s="38"/>
      <c r="IR10" s="38"/>
      <c r="IS10" s="38"/>
      <c r="IT10" s="38"/>
      <c r="IU10" s="38"/>
      <c r="IV10" s="38"/>
      <c r="IW10" s="38"/>
      <c r="IX10" s="38"/>
      <c r="IY10" s="38"/>
      <c r="IZ10" s="38"/>
      <c r="JA10" s="38"/>
      <c r="JB10" s="38"/>
      <c r="JC10" s="38"/>
      <c r="JD10" s="38"/>
      <c r="JE10" s="38"/>
      <c r="JF10" s="38"/>
      <c r="JG10" s="38"/>
      <c r="JH10" s="38"/>
      <c r="JI10" s="38"/>
      <c r="JJ10" s="38"/>
      <c r="JK10" s="38"/>
      <c r="JL10" s="38"/>
      <c r="JM10" s="38"/>
      <c r="JN10" s="38"/>
      <c r="JO10" s="38"/>
      <c r="JP10" s="38"/>
      <c r="JQ10" s="38"/>
      <c r="JR10" s="38"/>
      <c r="JS10" s="38"/>
      <c r="JT10" s="38"/>
      <c r="JU10" s="38"/>
      <c r="JV10" s="38"/>
      <c r="JW10" s="38"/>
      <c r="JX10" s="38"/>
      <c r="JY10" s="38"/>
      <c r="JZ10" s="38"/>
      <c r="KA10" s="38"/>
      <c r="KB10" s="38"/>
      <c r="KC10" s="38"/>
      <c r="KD10" s="38"/>
      <c r="KE10" s="38"/>
      <c r="KF10" s="38"/>
      <c r="KG10" s="38"/>
      <c r="KH10" s="38"/>
      <c r="KI10" s="38"/>
      <c r="KJ10" s="38"/>
      <c r="KK10" s="38"/>
      <c r="KL10" s="38"/>
      <c r="KM10" s="38"/>
      <c r="KN10" s="38"/>
      <c r="KO10" s="38"/>
      <c r="KP10" s="38"/>
      <c r="KQ10" s="38"/>
      <c r="KR10" s="38"/>
      <c r="KS10" s="38"/>
      <c r="KT10" s="38"/>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row>
    <row r="11" spans="1:344" s="20" customFormat="1" ht="28.2" customHeight="1">
      <c r="A11" s="21"/>
      <c r="B11" s="1647"/>
      <c r="C11" s="1651"/>
      <c r="D11" s="1652"/>
      <c r="E11" s="1652"/>
      <c r="F11" s="1652"/>
      <c r="G11" s="1652"/>
      <c r="H11" s="1652"/>
      <c r="I11" s="1652"/>
      <c r="J11" s="1652"/>
      <c r="K11" s="1652"/>
      <c r="L11" s="1652"/>
      <c r="M11" s="1652"/>
      <c r="N11" s="1653"/>
      <c r="O11" s="581"/>
      <c r="P11" s="578"/>
      <c r="Q11" s="578"/>
      <c r="R11" s="578"/>
      <c r="S11" s="578"/>
      <c r="T11" s="578"/>
      <c r="U11" s="578"/>
      <c r="V11" s="578"/>
      <c r="W11" s="174"/>
      <c r="X11" s="174"/>
      <c r="Y11" s="174"/>
      <c r="Z11" s="92"/>
      <c r="AA11" s="92"/>
      <c r="AB11" s="92"/>
      <c r="AC11" s="92"/>
      <c r="AD11" s="92"/>
      <c r="AE11" s="92"/>
      <c r="AF11" s="92"/>
      <c r="AG11" s="92"/>
      <c r="AH11" s="92"/>
      <c r="AI11" s="92"/>
      <c r="AJ11" s="92"/>
      <c r="AK11" s="92"/>
      <c r="AL11" s="38"/>
      <c r="AM11" s="38"/>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c r="EQ11" s="38"/>
      <c r="ER11" s="38"/>
      <c r="ES11" s="38"/>
      <c r="ET11" s="38"/>
      <c r="EU11" s="38"/>
      <c r="EV11" s="38"/>
      <c r="EW11" s="38"/>
      <c r="EX11" s="38"/>
      <c r="EY11" s="38"/>
      <c r="EZ11" s="38"/>
      <c r="FA11" s="38"/>
      <c r="FB11" s="38"/>
      <c r="FC11" s="38"/>
      <c r="FD11" s="38"/>
      <c r="FE11" s="38"/>
      <c r="FF11" s="38"/>
      <c r="FG11" s="38"/>
      <c r="FH11" s="38"/>
      <c r="FI11" s="38"/>
      <c r="FJ11" s="38"/>
      <c r="FK11" s="38"/>
      <c r="FL11" s="38"/>
      <c r="FM11" s="38"/>
      <c r="FN11" s="38"/>
      <c r="FO11" s="38"/>
      <c r="FP11" s="38"/>
      <c r="FQ11" s="38"/>
      <c r="FR11" s="38"/>
      <c r="FS11" s="38"/>
      <c r="FT11" s="38"/>
      <c r="FU11" s="38"/>
      <c r="FV11" s="38"/>
      <c r="FW11" s="38"/>
      <c r="FX11" s="38"/>
      <c r="FY11" s="38"/>
      <c r="FZ11" s="38"/>
      <c r="GA11" s="38"/>
      <c r="GB11" s="38"/>
      <c r="GC11" s="38"/>
      <c r="GD11" s="38"/>
      <c r="GE11" s="38"/>
      <c r="GF11" s="38"/>
      <c r="GG11" s="38"/>
      <c r="GH11" s="38"/>
      <c r="GI11" s="38"/>
      <c r="GJ11" s="38"/>
      <c r="GK11" s="38"/>
      <c r="GL11" s="38"/>
      <c r="GM11" s="38"/>
      <c r="GN11" s="38"/>
      <c r="GO11" s="38"/>
      <c r="GP11" s="38"/>
      <c r="GQ11" s="38"/>
      <c r="GR11" s="38"/>
      <c r="GS11" s="38"/>
      <c r="GT11" s="38"/>
      <c r="GU11" s="38"/>
      <c r="GV11" s="38"/>
      <c r="GW11" s="38"/>
      <c r="GX11" s="38"/>
      <c r="GY11" s="38"/>
      <c r="GZ11" s="38"/>
      <c r="HA11" s="38"/>
      <c r="HB11" s="38"/>
      <c r="HC11" s="38"/>
      <c r="HD11" s="38"/>
      <c r="HE11" s="38"/>
      <c r="HF11" s="38"/>
      <c r="HG11" s="38"/>
      <c r="HH11" s="38"/>
      <c r="HI11" s="38"/>
      <c r="HJ11" s="38"/>
      <c r="HK11" s="38"/>
      <c r="HL11" s="38"/>
      <c r="HM11" s="38"/>
      <c r="HN11" s="38"/>
      <c r="HO11" s="38"/>
      <c r="HP11" s="38"/>
      <c r="HQ11" s="38"/>
      <c r="HR11" s="38"/>
      <c r="HS11" s="38"/>
      <c r="HT11" s="38"/>
      <c r="HU11" s="38"/>
      <c r="HV11" s="38"/>
      <c r="HW11" s="38"/>
      <c r="HX11" s="38"/>
      <c r="HY11" s="38"/>
      <c r="HZ11" s="38"/>
      <c r="IA11" s="38"/>
      <c r="IB11" s="38"/>
      <c r="IC11" s="38"/>
      <c r="ID11" s="38"/>
      <c r="IE11" s="38"/>
      <c r="IF11" s="38"/>
      <c r="IG11" s="38"/>
      <c r="IH11" s="38"/>
      <c r="II11" s="38"/>
      <c r="IJ11" s="38"/>
      <c r="IK11" s="38"/>
      <c r="IL11" s="38"/>
      <c r="IM11" s="38"/>
      <c r="IN11" s="38"/>
      <c r="IO11" s="38"/>
      <c r="IP11" s="38"/>
      <c r="IQ11" s="38"/>
      <c r="IR11" s="38"/>
      <c r="IS11" s="38"/>
      <c r="IT11" s="38"/>
      <c r="IU11" s="38"/>
      <c r="IV11" s="38"/>
      <c r="IW11" s="38"/>
      <c r="IX11" s="38"/>
      <c r="IY11" s="38"/>
      <c r="IZ11" s="38"/>
      <c r="JA11" s="38"/>
      <c r="JB11" s="38"/>
      <c r="JC11" s="38"/>
      <c r="JD11" s="38"/>
      <c r="JE11" s="38"/>
      <c r="JF11" s="38"/>
      <c r="JG11" s="38"/>
      <c r="JH11" s="38"/>
      <c r="JI11" s="38"/>
      <c r="JJ11" s="38"/>
      <c r="JK11" s="38"/>
      <c r="JL11" s="38"/>
      <c r="JM11" s="38"/>
      <c r="JN11" s="38"/>
      <c r="JO11" s="38"/>
      <c r="JP11" s="38"/>
      <c r="JQ11" s="38"/>
      <c r="JR11" s="38"/>
      <c r="JS11" s="38"/>
      <c r="JT11" s="38"/>
      <c r="JU11" s="38"/>
      <c r="JV11" s="38"/>
      <c r="JW11" s="38"/>
      <c r="JX11" s="38"/>
      <c r="JY11" s="38"/>
      <c r="JZ11" s="38"/>
      <c r="KA11" s="38"/>
      <c r="KB11" s="38"/>
      <c r="KC11" s="38"/>
      <c r="KD11" s="38"/>
      <c r="KE11" s="38"/>
      <c r="KF11" s="38"/>
      <c r="KG11" s="38"/>
      <c r="KH11" s="38"/>
      <c r="KI11" s="38"/>
      <c r="KJ11" s="38"/>
      <c r="KK11" s="38"/>
      <c r="KL11" s="38"/>
      <c r="KM11" s="38"/>
      <c r="KN11" s="38"/>
      <c r="KO11" s="38"/>
      <c r="KP11" s="38"/>
      <c r="KQ11" s="38"/>
      <c r="KR11" s="38"/>
      <c r="KS11" s="38"/>
      <c r="KT11" s="38"/>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row>
    <row r="12" spans="1:344" s="20" customFormat="1" ht="29.4" customHeight="1">
      <c r="A12" s="21"/>
      <c r="B12" s="1647"/>
      <c r="C12" s="1651"/>
      <c r="D12" s="1652"/>
      <c r="E12" s="1652"/>
      <c r="F12" s="1652"/>
      <c r="G12" s="1652"/>
      <c r="H12" s="1652"/>
      <c r="I12" s="1652"/>
      <c r="J12" s="1652"/>
      <c r="K12" s="1652"/>
      <c r="L12" s="1652"/>
      <c r="M12" s="1652"/>
      <c r="N12" s="1653"/>
      <c r="O12" s="581"/>
      <c r="P12" s="578"/>
      <c r="Q12" s="578"/>
      <c r="R12" s="578"/>
      <c r="S12" s="578"/>
      <c r="T12" s="578"/>
      <c r="U12" s="578"/>
      <c r="V12" s="578"/>
      <c r="W12" s="174"/>
      <c r="X12" s="174"/>
      <c r="Y12" s="174"/>
      <c r="Z12" s="92"/>
      <c r="AA12" s="92"/>
      <c r="AB12" s="92"/>
      <c r="AC12" s="92"/>
      <c r="AD12" s="92"/>
      <c r="AE12" s="92"/>
      <c r="AF12" s="92"/>
      <c r="AG12" s="92"/>
      <c r="AH12" s="92"/>
      <c r="AI12" s="92"/>
      <c r="AJ12" s="92"/>
      <c r="AK12" s="92"/>
      <c r="AL12" s="38"/>
      <c r="AM12" s="38"/>
      <c r="AN12" s="38"/>
      <c r="AO12" s="38"/>
      <c r="AP12" s="38"/>
      <c r="AQ12" s="38"/>
      <c r="AR12" s="38"/>
      <c r="AS12" s="38"/>
      <c r="AT12" s="38"/>
      <c r="AU12" s="38"/>
      <c r="AV12" s="38"/>
      <c r="AW12" s="38"/>
      <c r="AX12" s="38"/>
      <c r="AY12" s="38"/>
      <c r="AZ12" s="38"/>
      <c r="BA12" s="38"/>
      <c r="BB12" s="38"/>
      <c r="BC12" s="38"/>
      <c r="BD12" s="38"/>
      <c r="BE12" s="38"/>
      <c r="BF12" s="38"/>
      <c r="BG12" s="38"/>
      <c r="BH12" s="38"/>
      <c r="BI12" s="38"/>
      <c r="BJ12" s="38"/>
      <c r="BK12" s="38"/>
      <c r="BL12" s="38"/>
      <c r="BM12" s="38"/>
      <c r="BN12" s="38"/>
      <c r="BO12" s="38"/>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c r="EQ12" s="38"/>
      <c r="ER12" s="38"/>
      <c r="ES12" s="38"/>
      <c r="ET12" s="38"/>
      <c r="EU12" s="38"/>
      <c r="EV12" s="38"/>
      <c r="EW12" s="38"/>
      <c r="EX12" s="38"/>
      <c r="EY12" s="38"/>
      <c r="EZ12" s="38"/>
      <c r="FA12" s="38"/>
      <c r="FB12" s="38"/>
      <c r="FC12" s="38"/>
      <c r="FD12" s="38"/>
      <c r="FE12" s="38"/>
      <c r="FF12" s="38"/>
      <c r="FG12" s="38"/>
      <c r="FH12" s="38"/>
      <c r="FI12" s="38"/>
      <c r="FJ12" s="38"/>
      <c r="FK12" s="38"/>
      <c r="FL12" s="38"/>
      <c r="FM12" s="38"/>
      <c r="FN12" s="38"/>
      <c r="FO12" s="38"/>
      <c r="FP12" s="38"/>
      <c r="FQ12" s="38"/>
      <c r="FR12" s="38"/>
      <c r="FS12" s="38"/>
      <c r="FT12" s="38"/>
      <c r="FU12" s="38"/>
      <c r="FV12" s="38"/>
      <c r="FW12" s="38"/>
      <c r="FX12" s="38"/>
      <c r="FY12" s="38"/>
      <c r="FZ12" s="38"/>
      <c r="GA12" s="38"/>
      <c r="GB12" s="38"/>
      <c r="GC12" s="38"/>
      <c r="GD12" s="38"/>
      <c r="GE12" s="38"/>
      <c r="GF12" s="38"/>
      <c r="GG12" s="38"/>
      <c r="GH12" s="38"/>
      <c r="GI12" s="38"/>
      <c r="GJ12" s="38"/>
      <c r="GK12" s="38"/>
      <c r="GL12" s="38"/>
      <c r="GM12" s="38"/>
      <c r="GN12" s="38"/>
      <c r="GO12" s="38"/>
      <c r="GP12" s="38"/>
      <c r="GQ12" s="38"/>
      <c r="GR12" s="38"/>
      <c r="GS12" s="38"/>
      <c r="GT12" s="38"/>
      <c r="GU12" s="38"/>
      <c r="GV12" s="38"/>
      <c r="GW12" s="38"/>
      <c r="GX12" s="38"/>
      <c r="GY12" s="38"/>
      <c r="GZ12" s="38"/>
      <c r="HA12" s="38"/>
      <c r="HB12" s="38"/>
      <c r="HC12" s="38"/>
      <c r="HD12" s="38"/>
      <c r="HE12" s="38"/>
      <c r="HF12" s="38"/>
      <c r="HG12" s="38"/>
      <c r="HH12" s="38"/>
      <c r="HI12" s="38"/>
      <c r="HJ12" s="38"/>
      <c r="HK12" s="38"/>
      <c r="HL12" s="38"/>
      <c r="HM12" s="38"/>
      <c r="HN12" s="38"/>
      <c r="HO12" s="38"/>
      <c r="HP12" s="38"/>
      <c r="HQ12" s="38"/>
      <c r="HR12" s="38"/>
      <c r="HS12" s="38"/>
      <c r="HT12" s="38"/>
      <c r="HU12" s="38"/>
      <c r="HV12" s="38"/>
      <c r="HW12" s="38"/>
      <c r="HX12" s="38"/>
      <c r="HY12" s="38"/>
      <c r="HZ12" s="38"/>
      <c r="IA12" s="38"/>
      <c r="IB12" s="38"/>
      <c r="IC12" s="38"/>
      <c r="ID12" s="38"/>
      <c r="IE12" s="38"/>
      <c r="IF12" s="38"/>
      <c r="IG12" s="38"/>
      <c r="IH12" s="38"/>
      <c r="II12" s="38"/>
      <c r="IJ12" s="38"/>
      <c r="IK12" s="38"/>
      <c r="IL12" s="38"/>
      <c r="IM12" s="38"/>
      <c r="IN12" s="38"/>
      <c r="IO12" s="38"/>
      <c r="IP12" s="38"/>
      <c r="IQ12" s="38"/>
      <c r="IR12" s="38"/>
      <c r="IS12" s="38"/>
      <c r="IT12" s="38"/>
      <c r="IU12" s="38"/>
      <c r="IV12" s="38"/>
      <c r="IW12" s="38"/>
      <c r="IX12" s="38"/>
      <c r="IY12" s="38"/>
      <c r="IZ12" s="38"/>
      <c r="JA12" s="38"/>
      <c r="JB12" s="38"/>
      <c r="JC12" s="38"/>
      <c r="JD12" s="38"/>
      <c r="JE12" s="38"/>
      <c r="JF12" s="38"/>
      <c r="JG12" s="38"/>
      <c r="JH12" s="38"/>
      <c r="JI12" s="38"/>
      <c r="JJ12" s="38"/>
      <c r="JK12" s="38"/>
      <c r="JL12" s="38"/>
      <c r="JM12" s="38"/>
      <c r="JN12" s="38"/>
      <c r="JO12" s="38"/>
      <c r="JP12" s="38"/>
      <c r="JQ12" s="38"/>
      <c r="JR12" s="38"/>
      <c r="JS12" s="38"/>
      <c r="JT12" s="38"/>
      <c r="JU12" s="38"/>
      <c r="JV12" s="38"/>
      <c r="JW12" s="38"/>
      <c r="JX12" s="38"/>
      <c r="JY12" s="38"/>
      <c r="JZ12" s="38"/>
      <c r="KA12" s="38"/>
      <c r="KB12" s="38"/>
      <c r="KC12" s="38"/>
      <c r="KD12" s="38"/>
      <c r="KE12" s="38"/>
      <c r="KF12" s="38"/>
      <c r="KG12" s="38"/>
      <c r="KH12" s="38"/>
      <c r="KI12" s="38"/>
      <c r="KJ12" s="38"/>
      <c r="KK12" s="38"/>
      <c r="KL12" s="38"/>
      <c r="KM12" s="38"/>
      <c r="KN12" s="38"/>
      <c r="KO12" s="38"/>
      <c r="KP12" s="38"/>
      <c r="KQ12" s="38"/>
      <c r="KR12" s="38"/>
      <c r="KS12" s="38"/>
      <c r="KT12" s="38"/>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row>
    <row r="13" spans="1:344" s="20" customFormat="1" ht="110.4" customHeight="1" thickBot="1">
      <c r="A13" s="21"/>
      <c r="B13" s="1647"/>
      <c r="C13" s="1654"/>
      <c r="D13" s="1655"/>
      <c r="E13" s="1655"/>
      <c r="F13" s="1655"/>
      <c r="G13" s="1655"/>
      <c r="H13" s="1655"/>
      <c r="I13" s="1655"/>
      <c r="J13" s="1655"/>
      <c r="K13" s="1655"/>
      <c r="L13" s="1655"/>
      <c r="M13" s="1655"/>
      <c r="N13" s="1656"/>
      <c r="O13" s="581"/>
      <c r="P13" s="578"/>
      <c r="Q13" s="578"/>
      <c r="R13" s="578"/>
      <c r="S13" s="578"/>
      <c r="T13" s="578"/>
      <c r="U13" s="578"/>
      <c r="V13" s="578"/>
      <c r="W13" s="174"/>
      <c r="X13" s="174"/>
      <c r="Y13" s="174"/>
      <c r="Z13" s="92"/>
      <c r="AA13" s="92"/>
      <c r="AB13" s="92"/>
      <c r="AC13" s="92"/>
      <c r="AD13" s="92"/>
      <c r="AE13" s="92"/>
      <c r="AF13" s="92"/>
      <c r="AG13" s="92"/>
      <c r="AH13" s="92"/>
      <c r="AI13" s="92"/>
      <c r="AJ13" s="92"/>
      <c r="AK13" s="92"/>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c r="EQ13" s="38"/>
      <c r="ER13" s="38"/>
      <c r="ES13" s="38"/>
      <c r="ET13" s="38"/>
      <c r="EU13" s="38"/>
      <c r="EV13" s="38"/>
      <c r="EW13" s="38"/>
      <c r="EX13" s="38"/>
      <c r="EY13" s="38"/>
      <c r="EZ13" s="38"/>
      <c r="FA13" s="38"/>
      <c r="FB13" s="38"/>
      <c r="FC13" s="38"/>
      <c r="FD13" s="38"/>
      <c r="FE13" s="38"/>
      <c r="FF13" s="38"/>
      <c r="FG13" s="38"/>
      <c r="FH13" s="38"/>
      <c r="FI13" s="38"/>
      <c r="FJ13" s="38"/>
      <c r="FK13" s="38"/>
      <c r="FL13" s="38"/>
      <c r="FM13" s="38"/>
      <c r="FN13" s="38"/>
      <c r="FO13" s="38"/>
      <c r="FP13" s="38"/>
      <c r="FQ13" s="38"/>
      <c r="FR13" s="38"/>
      <c r="FS13" s="38"/>
      <c r="FT13" s="38"/>
      <c r="FU13" s="38"/>
      <c r="FV13" s="38"/>
      <c r="FW13" s="38"/>
      <c r="FX13" s="38"/>
      <c r="FY13" s="38"/>
      <c r="FZ13" s="38"/>
      <c r="GA13" s="38"/>
      <c r="GB13" s="38"/>
      <c r="GC13" s="38"/>
      <c r="GD13" s="38"/>
      <c r="GE13" s="38"/>
      <c r="GF13" s="38"/>
      <c r="GG13" s="38"/>
      <c r="GH13" s="38"/>
      <c r="GI13" s="38"/>
      <c r="GJ13" s="38"/>
      <c r="GK13" s="38"/>
      <c r="GL13" s="38"/>
      <c r="GM13" s="38"/>
      <c r="GN13" s="38"/>
      <c r="GO13" s="38"/>
      <c r="GP13" s="38"/>
      <c r="GQ13" s="38"/>
      <c r="GR13" s="38"/>
      <c r="GS13" s="38"/>
      <c r="GT13" s="38"/>
      <c r="GU13" s="38"/>
      <c r="GV13" s="38"/>
      <c r="GW13" s="38"/>
      <c r="GX13" s="38"/>
      <c r="GY13" s="38"/>
      <c r="GZ13" s="38"/>
      <c r="HA13" s="38"/>
      <c r="HB13" s="38"/>
      <c r="HC13" s="38"/>
      <c r="HD13" s="38"/>
      <c r="HE13" s="38"/>
      <c r="HF13" s="38"/>
      <c r="HG13" s="38"/>
      <c r="HH13" s="38"/>
      <c r="HI13" s="38"/>
      <c r="HJ13" s="38"/>
      <c r="HK13" s="38"/>
      <c r="HL13" s="38"/>
      <c r="HM13" s="38"/>
      <c r="HN13" s="38"/>
      <c r="HO13" s="38"/>
      <c r="HP13" s="38"/>
      <c r="HQ13" s="38"/>
      <c r="HR13" s="38"/>
      <c r="HS13" s="38"/>
      <c r="HT13" s="38"/>
      <c r="HU13" s="38"/>
      <c r="HV13" s="38"/>
      <c r="HW13" s="38"/>
      <c r="HX13" s="38"/>
      <c r="HY13" s="38"/>
      <c r="HZ13" s="38"/>
      <c r="IA13" s="38"/>
      <c r="IB13" s="38"/>
      <c r="IC13" s="38"/>
      <c r="ID13" s="38"/>
      <c r="IE13" s="38"/>
      <c r="IF13" s="38"/>
      <c r="IG13" s="38"/>
      <c r="IH13" s="38"/>
      <c r="II13" s="38"/>
      <c r="IJ13" s="38"/>
      <c r="IK13" s="38"/>
      <c r="IL13" s="38"/>
      <c r="IM13" s="38"/>
      <c r="IN13" s="38"/>
      <c r="IO13" s="38"/>
      <c r="IP13" s="38"/>
      <c r="IQ13" s="38"/>
      <c r="IR13" s="38"/>
      <c r="IS13" s="38"/>
      <c r="IT13" s="38"/>
      <c r="IU13" s="38"/>
      <c r="IV13" s="38"/>
      <c r="IW13" s="38"/>
      <c r="IX13" s="38"/>
      <c r="IY13" s="38"/>
      <c r="IZ13" s="38"/>
      <c r="JA13" s="38"/>
      <c r="JB13" s="38"/>
      <c r="JC13" s="38"/>
      <c r="JD13" s="38"/>
      <c r="JE13" s="38"/>
      <c r="JF13" s="38"/>
      <c r="JG13" s="38"/>
      <c r="JH13" s="38"/>
      <c r="JI13" s="38"/>
      <c r="JJ13" s="38"/>
      <c r="JK13" s="38"/>
      <c r="JL13" s="38"/>
      <c r="JM13" s="38"/>
      <c r="JN13" s="38"/>
      <c r="JO13" s="38"/>
      <c r="JP13" s="38"/>
      <c r="JQ13" s="38"/>
      <c r="JR13" s="38"/>
      <c r="JS13" s="38"/>
      <c r="JT13" s="38"/>
      <c r="JU13" s="38"/>
      <c r="JV13" s="38"/>
      <c r="JW13" s="38"/>
      <c r="JX13" s="38"/>
      <c r="JY13" s="38"/>
      <c r="JZ13" s="38"/>
      <c r="KA13" s="38"/>
      <c r="KB13" s="38"/>
      <c r="KC13" s="38"/>
      <c r="KD13" s="38"/>
      <c r="KE13" s="38"/>
      <c r="KF13" s="38"/>
      <c r="KG13" s="38"/>
      <c r="KH13" s="38"/>
      <c r="KI13" s="38"/>
      <c r="KJ13" s="38"/>
      <c r="KK13" s="38"/>
      <c r="KL13" s="38"/>
      <c r="KM13" s="38"/>
      <c r="KN13" s="38"/>
      <c r="KO13" s="38"/>
      <c r="KP13" s="38"/>
      <c r="KQ13" s="38"/>
      <c r="KR13" s="38"/>
      <c r="KS13" s="38"/>
      <c r="KT13" s="38"/>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row>
    <row r="14" spans="1:344" s="20" customFormat="1" ht="12" customHeight="1" thickBot="1">
      <c r="A14" s="21"/>
      <c r="B14" s="21"/>
      <c r="C14" s="21"/>
      <c r="D14" s="21"/>
      <c r="E14" s="445"/>
      <c r="F14" s="445"/>
      <c r="G14" s="445"/>
      <c r="H14" s="445"/>
      <c r="I14" s="445"/>
      <c r="J14" s="445"/>
      <c r="K14" s="445"/>
      <c r="L14" s="445"/>
      <c r="M14" s="445"/>
      <c r="N14" s="582">
        <f>N84</f>
        <v>0</v>
      </c>
      <c r="O14" s="583"/>
      <c r="P14" s="578"/>
      <c r="Q14" s="578"/>
      <c r="R14" s="578"/>
      <c r="S14" s="578"/>
      <c r="T14" s="578"/>
      <c r="U14" s="578"/>
      <c r="V14" s="578"/>
      <c r="W14" s="174"/>
      <c r="X14" s="174"/>
      <c r="Y14" s="174"/>
      <c r="Z14" s="92"/>
      <c r="AA14" s="92"/>
      <c r="AB14" s="92"/>
      <c r="AC14" s="92"/>
      <c r="AD14" s="92"/>
      <c r="AE14" s="92"/>
      <c r="AF14" s="92"/>
      <c r="AG14" s="92"/>
      <c r="AH14" s="92"/>
      <c r="AI14" s="92"/>
      <c r="AJ14" s="92"/>
      <c r="AK14" s="92"/>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c r="EQ14" s="38"/>
      <c r="ER14" s="38"/>
      <c r="ES14" s="38"/>
      <c r="ET14" s="38"/>
      <c r="EU14" s="38"/>
      <c r="EV14" s="38"/>
      <c r="EW14" s="38"/>
      <c r="EX14" s="38"/>
      <c r="EY14" s="38"/>
      <c r="EZ14" s="38"/>
      <c r="FA14" s="38"/>
      <c r="FB14" s="38"/>
      <c r="FC14" s="38"/>
      <c r="FD14" s="38"/>
      <c r="FE14" s="38"/>
      <c r="FF14" s="38"/>
      <c r="FG14" s="38"/>
      <c r="FH14" s="38"/>
      <c r="FI14" s="38"/>
      <c r="FJ14" s="38"/>
      <c r="FK14" s="38"/>
      <c r="FL14" s="38"/>
      <c r="FM14" s="38"/>
      <c r="FN14" s="38"/>
      <c r="FO14" s="38"/>
      <c r="FP14" s="38"/>
      <c r="FQ14" s="38"/>
      <c r="FR14" s="38"/>
      <c r="FS14" s="38"/>
      <c r="FT14" s="38"/>
      <c r="FU14" s="38"/>
      <c r="FV14" s="38"/>
      <c r="FW14" s="38"/>
      <c r="FX14" s="38"/>
      <c r="FY14" s="38"/>
      <c r="FZ14" s="38"/>
      <c r="GA14" s="38"/>
      <c r="GB14" s="38"/>
      <c r="GC14" s="38"/>
      <c r="GD14" s="38"/>
      <c r="GE14" s="38"/>
      <c r="GF14" s="38"/>
      <c r="GG14" s="38"/>
      <c r="GH14" s="38"/>
      <c r="GI14" s="38"/>
      <c r="GJ14" s="38"/>
      <c r="GK14" s="38"/>
      <c r="GL14" s="38"/>
      <c r="GM14" s="38"/>
      <c r="GN14" s="38"/>
      <c r="GO14" s="38"/>
      <c r="GP14" s="38"/>
      <c r="GQ14" s="38"/>
      <c r="GR14" s="38"/>
      <c r="GS14" s="38"/>
      <c r="GT14" s="38"/>
      <c r="GU14" s="38"/>
      <c r="GV14" s="38"/>
      <c r="GW14" s="38"/>
      <c r="GX14" s="38"/>
      <c r="GY14" s="38"/>
      <c r="GZ14" s="38"/>
      <c r="HA14" s="38"/>
      <c r="HB14" s="38"/>
      <c r="HC14" s="38"/>
      <c r="HD14" s="38"/>
      <c r="HE14" s="38"/>
      <c r="HF14" s="38"/>
      <c r="HG14" s="38"/>
      <c r="HH14" s="38"/>
      <c r="HI14" s="38"/>
      <c r="HJ14" s="38"/>
      <c r="HK14" s="38"/>
      <c r="HL14" s="38"/>
      <c r="HM14" s="38"/>
      <c r="HN14" s="38"/>
      <c r="HO14" s="38"/>
      <c r="HP14" s="38"/>
      <c r="HQ14" s="38"/>
      <c r="HR14" s="38"/>
      <c r="HS14" s="38"/>
      <c r="HT14" s="38"/>
      <c r="HU14" s="38"/>
      <c r="HV14" s="38"/>
      <c r="HW14" s="38"/>
      <c r="HX14" s="38"/>
      <c r="HY14" s="38"/>
      <c r="HZ14" s="38"/>
      <c r="IA14" s="38"/>
      <c r="IB14" s="38"/>
      <c r="IC14" s="38"/>
      <c r="ID14" s="38"/>
      <c r="IE14" s="38"/>
      <c r="IF14" s="38"/>
      <c r="IG14" s="38"/>
      <c r="IH14" s="38"/>
      <c r="II14" s="38"/>
      <c r="IJ14" s="38"/>
      <c r="IK14" s="38"/>
      <c r="IL14" s="38"/>
      <c r="IM14" s="38"/>
      <c r="IN14" s="38"/>
      <c r="IO14" s="38"/>
      <c r="IP14" s="38"/>
      <c r="IQ14" s="38"/>
      <c r="IR14" s="38"/>
      <c r="IS14" s="38"/>
      <c r="IT14" s="38"/>
      <c r="IU14" s="38"/>
      <c r="IV14" s="38"/>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row>
    <row r="15" spans="1:344" s="20" customFormat="1" ht="45" customHeight="1">
      <c r="A15" s="21"/>
      <c r="B15" s="324"/>
      <c r="C15" s="324"/>
      <c r="D15" s="324"/>
      <c r="E15" s="325"/>
      <c r="F15" s="325"/>
      <c r="G15" s="325"/>
      <c r="H15" s="325"/>
      <c r="I15" s="1678" t="s">
        <v>199</v>
      </c>
      <c r="J15" s="1680" t="s">
        <v>125</v>
      </c>
      <c r="K15" s="1681"/>
      <c r="L15" s="1681"/>
      <c r="M15" s="1684">
        <f>Q84</f>
        <v>0</v>
      </c>
      <c r="N15" s="1685"/>
      <c r="O15" s="93"/>
      <c r="P15" s="578"/>
      <c r="Q15" s="578"/>
      <c r="R15" s="578"/>
      <c r="S15" s="578"/>
      <c r="T15" s="578"/>
      <c r="U15" s="578"/>
      <c r="V15" s="578"/>
      <c r="W15" s="174"/>
      <c r="X15" s="174"/>
      <c r="Y15" s="395" t="s">
        <v>853</v>
      </c>
      <c r="Z15" s="92"/>
      <c r="AA15" s="92"/>
      <c r="AB15" s="92"/>
      <c r="AC15" s="92"/>
      <c r="AD15" s="92"/>
      <c r="AE15" s="92"/>
      <c r="AF15" s="92"/>
      <c r="AG15" s="92"/>
      <c r="AH15" s="92"/>
      <c r="AI15" s="92"/>
      <c r="AJ15" s="92"/>
      <c r="AK15" s="92"/>
      <c r="AL15" s="38"/>
      <c r="AM15" s="38"/>
      <c r="AN15" s="38"/>
      <c r="AO15" s="38"/>
      <c r="AP15" s="38"/>
      <c r="AQ15" s="38"/>
      <c r="AR15" s="38"/>
      <c r="AS15" s="38"/>
      <c r="AT15" s="38"/>
      <c r="AU15" s="584" t="str">
        <f>"Para o projeto "&amp;'2. Portfolio'!B8&amp;" que é "&amp;'2. Portfolio'!B16&amp;" e que possui um investimento total de "&amp;'4. EAP+Barras'!F12&amp; ", quero que me crie uma tabela com todos os dados solicitados, detalhando os possíveis riscos que podem ocorrer durante o período de planejamento e execução do projeto, e também descrever se é um risco negativo ou positivo."</f>
        <v>Para o projeto ? que é ? e que possui um investimento total de 0, quero que me crie uma tabela com todos os dados solicitados, detalhando os possíveis riscos que podem ocorrer durante o período de planejamento e execução do projeto, e também descrever se é um risco negativo ou positivo.</v>
      </c>
      <c r="AV15" s="174"/>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c r="EQ15" s="38"/>
      <c r="ER15" s="38"/>
      <c r="ES15" s="38"/>
      <c r="ET15" s="38"/>
      <c r="EU15" s="38"/>
      <c r="EV15" s="38"/>
      <c r="EW15" s="38"/>
      <c r="EX15" s="38"/>
      <c r="EY15" s="38"/>
      <c r="EZ15" s="38"/>
      <c r="FA15" s="38"/>
      <c r="FB15" s="38"/>
      <c r="FC15" s="38"/>
      <c r="FD15" s="38"/>
      <c r="FE15" s="38"/>
      <c r="FF15" s="38"/>
      <c r="FG15" s="38"/>
      <c r="FH15" s="38"/>
      <c r="FI15" s="38"/>
      <c r="FJ15" s="38"/>
      <c r="FK15" s="38"/>
      <c r="FL15" s="38"/>
      <c r="FM15" s="38"/>
      <c r="FN15" s="38"/>
      <c r="FO15" s="38"/>
      <c r="FP15" s="38"/>
      <c r="FQ15" s="38"/>
      <c r="FR15" s="38"/>
      <c r="FS15" s="38"/>
      <c r="FT15" s="38"/>
      <c r="FU15" s="38"/>
      <c r="FV15" s="38"/>
      <c r="FW15" s="38"/>
      <c r="FX15" s="38"/>
      <c r="FY15" s="38"/>
      <c r="FZ15" s="38"/>
      <c r="GA15" s="38"/>
      <c r="GB15" s="38"/>
      <c r="GC15" s="38"/>
      <c r="GD15" s="38"/>
      <c r="GE15" s="38"/>
      <c r="GF15" s="38"/>
      <c r="GG15" s="38"/>
      <c r="GH15" s="38"/>
      <c r="GI15" s="38"/>
      <c r="GJ15" s="38"/>
      <c r="GK15" s="38"/>
      <c r="GL15" s="38"/>
      <c r="GM15" s="38"/>
      <c r="GN15" s="38"/>
      <c r="GO15" s="38"/>
      <c r="GP15" s="38"/>
      <c r="GQ15" s="38"/>
      <c r="GR15" s="38"/>
      <c r="GS15" s="38"/>
      <c r="GT15" s="38"/>
      <c r="GU15" s="38"/>
      <c r="GV15" s="38"/>
      <c r="GW15" s="38"/>
      <c r="GX15" s="38"/>
      <c r="GY15" s="38"/>
      <c r="GZ15" s="38"/>
      <c r="HA15" s="38"/>
      <c r="HB15" s="38"/>
      <c r="HC15" s="38"/>
      <c r="HD15" s="38"/>
      <c r="HE15" s="38"/>
      <c r="HF15" s="38"/>
      <c r="HG15" s="38"/>
      <c r="HH15" s="38"/>
      <c r="HI15" s="38"/>
      <c r="HJ15" s="38"/>
      <c r="HK15" s="38"/>
      <c r="HL15" s="38"/>
      <c r="HM15" s="38"/>
      <c r="HN15" s="38"/>
      <c r="HO15" s="38"/>
      <c r="HP15" s="38"/>
      <c r="HQ15" s="38"/>
      <c r="HR15" s="38"/>
      <c r="HS15" s="38"/>
      <c r="HT15" s="38"/>
      <c r="HU15" s="38"/>
      <c r="HV15" s="38"/>
      <c r="HW15" s="38"/>
      <c r="HX15" s="38"/>
      <c r="HY15" s="38"/>
      <c r="HZ15" s="38"/>
      <c r="IA15" s="38"/>
      <c r="IB15" s="38"/>
      <c r="IC15" s="38"/>
      <c r="ID15" s="38"/>
      <c r="IE15" s="38"/>
      <c r="IF15" s="38"/>
      <c r="IG15" s="38"/>
      <c r="IH15" s="38"/>
      <c r="II15" s="38"/>
      <c r="IJ15" s="38"/>
      <c r="IK15" s="38"/>
      <c r="IL15" s="38"/>
      <c r="IM15" s="38"/>
      <c r="IN15" s="38"/>
      <c r="IO15" s="38"/>
      <c r="IP15" s="38"/>
      <c r="IQ15" s="38"/>
      <c r="IR15" s="38"/>
      <c r="IS15" s="38"/>
      <c r="IT15" s="38"/>
      <c r="IU15" s="38"/>
      <c r="IV15" s="38"/>
      <c r="IW15" s="38"/>
      <c r="IX15" s="38"/>
      <c r="IY15" s="38"/>
      <c r="IZ15" s="38"/>
      <c r="JA15" s="38"/>
      <c r="JB15" s="38"/>
      <c r="JC15" s="38"/>
      <c r="JD15" s="38"/>
      <c r="JE15" s="38"/>
      <c r="JF15" s="38"/>
      <c r="JG15" s="38"/>
      <c r="JH15" s="38"/>
      <c r="JI15" s="38"/>
      <c r="JJ15" s="38"/>
      <c r="JK15" s="38"/>
      <c r="JL15" s="38"/>
      <c r="JM15" s="38"/>
      <c r="JN15" s="38"/>
      <c r="JO15" s="38"/>
      <c r="JP15" s="38"/>
      <c r="JQ15" s="38"/>
      <c r="JR15" s="38"/>
      <c r="JS15" s="38"/>
      <c r="JT15" s="38"/>
      <c r="JU15" s="38"/>
      <c r="JV15" s="38"/>
      <c r="JW15" s="38"/>
      <c r="JX15" s="38"/>
      <c r="JY15" s="38"/>
      <c r="JZ15" s="38"/>
      <c r="KA15" s="38"/>
      <c r="KB15" s="38"/>
      <c r="KC15" s="38"/>
      <c r="KD15" s="38"/>
      <c r="KE15" s="38"/>
      <c r="KF15" s="38"/>
      <c r="KG15" s="38"/>
      <c r="KH15" s="38"/>
      <c r="KI15" s="38"/>
      <c r="KJ15" s="38"/>
      <c r="KK15" s="38"/>
      <c r="KL15" s="38"/>
      <c r="KM15" s="38"/>
      <c r="KN15" s="38"/>
      <c r="KO15" s="38"/>
      <c r="KP15" s="38"/>
      <c r="KQ15" s="38"/>
      <c r="KR15" s="38"/>
      <c r="KS15" s="38"/>
      <c r="KT15" s="38"/>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row>
    <row r="16" spans="1:344" s="20" customFormat="1" ht="28.8" customHeight="1" thickBot="1">
      <c r="A16" s="21"/>
      <c r="B16" s="324"/>
      <c r="C16" s="324"/>
      <c r="D16" s="324"/>
      <c r="E16" s="325"/>
      <c r="F16" s="325"/>
      <c r="G16" s="325"/>
      <c r="H16" s="325"/>
      <c r="I16" s="1679"/>
      <c r="J16" s="1682"/>
      <c r="K16" s="1683"/>
      <c r="L16" s="1683"/>
      <c r="M16" s="1686"/>
      <c r="N16" s="1687"/>
      <c r="O16" s="93"/>
      <c r="P16" s="578"/>
      <c r="Q16" s="578"/>
      <c r="R16" s="578"/>
      <c r="S16" s="578"/>
      <c r="T16" s="578"/>
      <c r="U16" s="578"/>
      <c r="V16" s="578"/>
      <c r="W16" s="174"/>
      <c r="X16" s="174"/>
      <c r="Y16" s="396" t="s">
        <v>563</v>
      </c>
      <c r="Z16" s="92"/>
      <c r="AA16" s="92"/>
      <c r="AB16" s="92"/>
      <c r="AC16" s="92"/>
      <c r="AD16" s="92"/>
      <c r="AE16" s="92"/>
      <c r="AF16" s="92"/>
      <c r="AG16" s="92"/>
      <c r="AH16" s="92"/>
      <c r="AI16" s="92"/>
      <c r="AJ16" s="92"/>
      <c r="AK16" s="92"/>
      <c r="AL16" s="38"/>
      <c r="AM16" s="38"/>
      <c r="AN16" s="38"/>
      <c r="AO16" s="38"/>
      <c r="AP16" s="38"/>
      <c r="AQ16" s="38"/>
      <c r="AR16" s="38"/>
      <c r="AS16" s="38"/>
      <c r="AT16" s="38"/>
      <c r="AU16" s="584"/>
      <c r="AV16" s="174"/>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c r="EQ16" s="38"/>
      <c r="ER16" s="38"/>
      <c r="ES16" s="38"/>
      <c r="ET16" s="38"/>
      <c r="EU16" s="38"/>
      <c r="EV16" s="38"/>
      <c r="EW16" s="38"/>
      <c r="EX16" s="38"/>
      <c r="EY16" s="38"/>
      <c r="EZ16" s="38"/>
      <c r="FA16" s="38"/>
      <c r="FB16" s="38"/>
      <c r="FC16" s="38"/>
      <c r="FD16" s="38"/>
      <c r="FE16" s="38"/>
      <c r="FF16" s="38"/>
      <c r="FG16" s="38"/>
      <c r="FH16" s="38"/>
      <c r="FI16" s="38"/>
      <c r="FJ16" s="38"/>
      <c r="FK16" s="38"/>
      <c r="FL16" s="38"/>
      <c r="FM16" s="38"/>
      <c r="FN16" s="38"/>
      <c r="FO16" s="38"/>
      <c r="FP16" s="38"/>
      <c r="FQ16" s="38"/>
      <c r="FR16" s="38"/>
      <c r="FS16" s="38"/>
      <c r="FT16" s="38"/>
      <c r="FU16" s="38"/>
      <c r="FV16" s="38"/>
      <c r="FW16" s="38"/>
      <c r="FX16" s="38"/>
      <c r="FY16" s="38"/>
      <c r="FZ16" s="38"/>
      <c r="GA16" s="38"/>
      <c r="GB16" s="38"/>
      <c r="GC16" s="38"/>
      <c r="GD16" s="38"/>
      <c r="GE16" s="38"/>
      <c r="GF16" s="38"/>
      <c r="GG16" s="38"/>
      <c r="GH16" s="38"/>
      <c r="GI16" s="38"/>
      <c r="GJ16" s="38"/>
      <c r="GK16" s="38"/>
      <c r="GL16" s="38"/>
      <c r="GM16" s="38"/>
      <c r="GN16" s="38"/>
      <c r="GO16" s="38"/>
      <c r="GP16" s="38"/>
      <c r="GQ16" s="38"/>
      <c r="GR16" s="38"/>
      <c r="GS16" s="38"/>
      <c r="GT16" s="38"/>
      <c r="GU16" s="38"/>
      <c r="GV16" s="38"/>
      <c r="GW16" s="38"/>
      <c r="GX16" s="38"/>
      <c r="GY16" s="38"/>
      <c r="GZ16" s="38"/>
      <c r="HA16" s="38"/>
      <c r="HB16" s="38"/>
      <c r="HC16" s="38"/>
      <c r="HD16" s="38"/>
      <c r="HE16" s="38"/>
      <c r="HF16" s="38"/>
      <c r="HG16" s="38"/>
      <c r="HH16" s="38"/>
      <c r="HI16" s="38"/>
      <c r="HJ16" s="38"/>
      <c r="HK16" s="38"/>
      <c r="HL16" s="38"/>
      <c r="HM16" s="38"/>
      <c r="HN16" s="38"/>
      <c r="HO16" s="38"/>
      <c r="HP16" s="38"/>
      <c r="HQ16" s="38"/>
      <c r="HR16" s="38"/>
      <c r="HS16" s="38"/>
      <c r="HT16" s="38"/>
      <c r="HU16" s="38"/>
      <c r="HV16" s="38"/>
      <c r="HW16" s="38"/>
      <c r="HX16" s="38"/>
      <c r="HY16" s="38"/>
      <c r="HZ16" s="38"/>
      <c r="IA16" s="38"/>
      <c r="IB16" s="38"/>
      <c r="IC16" s="38"/>
      <c r="ID16" s="38"/>
      <c r="IE16" s="38"/>
      <c r="IF16" s="38"/>
      <c r="IG16" s="38"/>
      <c r="IH16" s="38"/>
      <c r="II16" s="38"/>
      <c r="IJ16" s="38"/>
      <c r="IK16" s="38"/>
      <c r="IL16" s="38"/>
      <c r="IM16" s="38"/>
      <c r="IN16" s="38"/>
      <c r="IO16" s="38"/>
      <c r="IP16" s="38"/>
      <c r="IQ16" s="38"/>
      <c r="IR16" s="38"/>
      <c r="IS16" s="38"/>
      <c r="IT16" s="38"/>
      <c r="IU16" s="38"/>
      <c r="IV16" s="38"/>
      <c r="IW16" s="38"/>
      <c r="IX16" s="38"/>
      <c r="IY16" s="38"/>
      <c r="IZ16" s="38"/>
      <c r="JA16" s="38"/>
      <c r="JB16" s="38"/>
      <c r="JC16" s="38"/>
      <c r="JD16" s="38"/>
      <c r="JE16" s="38"/>
      <c r="JF16" s="38"/>
      <c r="JG16" s="38"/>
      <c r="JH16" s="38"/>
      <c r="JI16" s="38"/>
      <c r="JJ16" s="38"/>
      <c r="JK16" s="38"/>
      <c r="JL16" s="38"/>
      <c r="JM16" s="38"/>
      <c r="JN16" s="38"/>
      <c r="JO16" s="38"/>
      <c r="JP16" s="38"/>
      <c r="JQ16" s="38"/>
      <c r="JR16" s="38"/>
      <c r="JS16" s="38"/>
      <c r="JT16" s="38"/>
      <c r="JU16" s="38"/>
      <c r="JV16" s="38"/>
      <c r="JW16" s="38"/>
      <c r="JX16" s="38"/>
      <c r="JY16" s="38"/>
      <c r="JZ16" s="38"/>
      <c r="KA16" s="38"/>
      <c r="KB16" s="38"/>
      <c r="KC16" s="38"/>
      <c r="KD16" s="38"/>
      <c r="KE16" s="38"/>
      <c r="KF16" s="38"/>
      <c r="KG16" s="38"/>
      <c r="KH16" s="38"/>
      <c r="KI16" s="38"/>
      <c r="KJ16" s="38"/>
      <c r="KK16" s="38"/>
      <c r="KL16" s="38"/>
      <c r="KM16" s="38"/>
      <c r="KN16" s="38"/>
      <c r="KO16" s="38"/>
      <c r="KP16" s="38"/>
      <c r="KQ16" s="38"/>
      <c r="KR16" s="38"/>
      <c r="KS16" s="38"/>
      <c r="KT16" s="38"/>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row>
    <row r="17" spans="1:344" s="20" customFormat="1" ht="72.599999999999994" customHeight="1" thickBot="1">
      <c r="A17" s="21"/>
      <c r="B17" s="324"/>
      <c r="C17" s="324"/>
      <c r="D17" s="324"/>
      <c r="E17" s="325"/>
      <c r="F17" s="325"/>
      <c r="G17" s="325"/>
      <c r="H17" s="325"/>
      <c r="I17" s="1679"/>
      <c r="J17" s="1688" t="s">
        <v>126</v>
      </c>
      <c r="K17" s="1689"/>
      <c r="L17" s="1689"/>
      <c r="M17" s="1690">
        <f>S84</f>
        <v>0</v>
      </c>
      <c r="N17" s="1691"/>
      <c r="O17" s="93"/>
      <c r="P17" s="578"/>
      <c r="Q17" s="578"/>
      <c r="R17" s="578"/>
      <c r="S17" s="578"/>
      <c r="T17" s="578"/>
      <c r="U17" s="578"/>
      <c r="V17" s="578"/>
      <c r="W17" s="174"/>
      <c r="X17" s="174"/>
      <c r="Y17" s="395" t="s">
        <v>565</v>
      </c>
      <c r="Z17" s="92"/>
      <c r="AA17" s="92"/>
      <c r="AB17" s="92"/>
      <c r="AC17" s="92"/>
      <c r="AD17" s="92"/>
      <c r="AE17" s="92"/>
      <c r="AF17" s="92"/>
      <c r="AG17" s="92"/>
      <c r="AH17" s="92"/>
      <c r="AI17" s="92"/>
      <c r="AJ17" s="92"/>
      <c r="AK17" s="92"/>
      <c r="AL17" s="38"/>
      <c r="AM17" s="38"/>
      <c r="AN17" s="38"/>
      <c r="AO17" s="38"/>
      <c r="AP17" s="38"/>
      <c r="AQ17" s="38"/>
      <c r="AR17" s="38"/>
      <c r="AS17" s="38"/>
      <c r="AT17" s="38"/>
      <c r="AU17" s="584" t="str">
        <f>"É importante destacar que os riscos não devem ser limitados ao valor do investimento total, pois podem ter impactos que excedam esse montante. Para cada risco identificado, me forneça a probabilidade de ocorrência em porcentagem (8%, 25%, 50%, 75% e 92%)."</f>
        <v>É importante destacar que os riscos não devem ser limitados ao valor do investimento total, pois podem ter impactos que excedam esse montante. Para cada risco identificado, me forneça a probabilidade de ocorrência em porcentagem (8%, 25%, 50%, 75% e 92%).</v>
      </c>
      <c r="AV17" s="174"/>
      <c r="AW17" s="38"/>
      <c r="AX17" s="38"/>
      <c r="AY17" s="38"/>
      <c r="AZ17" s="38"/>
      <c r="BA17" s="38"/>
      <c r="BB17" s="38"/>
      <c r="BC17" s="38"/>
      <c r="BD17" s="38"/>
      <c r="BE17" s="38"/>
      <c r="BF17" s="38"/>
      <c r="BG17" s="38"/>
      <c r="BH17" s="38"/>
      <c r="BI17" s="38"/>
      <c r="BJ17" s="38"/>
      <c r="BK17" s="38"/>
      <c r="BL17" s="38"/>
      <c r="BM17" s="38"/>
      <c r="BN17" s="38"/>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c r="EQ17" s="38"/>
      <c r="ER17" s="38"/>
      <c r="ES17" s="38"/>
      <c r="ET17" s="38"/>
      <c r="EU17" s="38"/>
      <c r="EV17" s="38"/>
      <c r="EW17" s="38"/>
      <c r="EX17" s="38"/>
      <c r="EY17" s="38"/>
      <c r="EZ17" s="38"/>
      <c r="FA17" s="38"/>
      <c r="FB17" s="38"/>
      <c r="FC17" s="38"/>
      <c r="FD17" s="38"/>
      <c r="FE17" s="38"/>
      <c r="FF17" s="38"/>
      <c r="FG17" s="38"/>
      <c r="FH17" s="38"/>
      <c r="FI17" s="38"/>
      <c r="FJ17" s="38"/>
      <c r="FK17" s="38"/>
      <c r="FL17" s="38"/>
      <c r="FM17" s="38"/>
      <c r="FN17" s="38"/>
      <c r="FO17" s="38"/>
      <c r="FP17" s="38"/>
      <c r="FQ17" s="38"/>
      <c r="FR17" s="38"/>
      <c r="FS17" s="38"/>
      <c r="FT17" s="38"/>
      <c r="FU17" s="38"/>
      <c r="FV17" s="38"/>
      <c r="FW17" s="38"/>
      <c r="FX17" s="38"/>
      <c r="FY17" s="38"/>
      <c r="FZ17" s="38"/>
      <c r="GA17" s="38"/>
      <c r="GB17" s="38"/>
      <c r="GC17" s="38"/>
      <c r="GD17" s="38"/>
      <c r="GE17" s="38"/>
      <c r="GF17" s="38"/>
      <c r="GG17" s="38"/>
      <c r="GH17" s="38"/>
      <c r="GI17" s="38"/>
      <c r="GJ17" s="38"/>
      <c r="GK17" s="38"/>
      <c r="GL17" s="38"/>
      <c r="GM17" s="38"/>
      <c r="GN17" s="38"/>
      <c r="GO17" s="38"/>
      <c r="GP17" s="38"/>
      <c r="GQ17" s="38"/>
      <c r="GR17" s="38"/>
      <c r="GS17" s="38"/>
      <c r="GT17" s="38"/>
      <c r="GU17" s="38"/>
      <c r="GV17" s="38"/>
      <c r="GW17" s="38"/>
      <c r="GX17" s="38"/>
      <c r="GY17" s="38"/>
      <c r="GZ17" s="38"/>
      <c r="HA17" s="38"/>
      <c r="HB17" s="38"/>
      <c r="HC17" s="38"/>
      <c r="HD17" s="38"/>
      <c r="HE17" s="38"/>
      <c r="HF17" s="38"/>
      <c r="HG17" s="38"/>
      <c r="HH17" s="38"/>
      <c r="HI17" s="38"/>
      <c r="HJ17" s="38"/>
      <c r="HK17" s="38"/>
      <c r="HL17" s="38"/>
      <c r="HM17" s="38"/>
      <c r="HN17" s="38"/>
      <c r="HO17" s="38"/>
      <c r="HP17" s="38"/>
      <c r="HQ17" s="38"/>
      <c r="HR17" s="38"/>
      <c r="HS17" s="38"/>
      <c r="HT17" s="38"/>
      <c r="HU17" s="38"/>
      <c r="HV17" s="38"/>
      <c r="HW17" s="38"/>
      <c r="HX17" s="38"/>
      <c r="HY17" s="38"/>
      <c r="HZ17" s="38"/>
      <c r="IA17" s="38"/>
      <c r="IB17" s="38"/>
      <c r="IC17" s="38"/>
      <c r="ID17" s="38"/>
      <c r="IE17" s="38"/>
      <c r="IF17" s="38"/>
      <c r="IG17" s="38"/>
      <c r="IH17" s="38"/>
      <c r="II17" s="38"/>
      <c r="IJ17" s="38"/>
      <c r="IK17" s="38"/>
      <c r="IL17" s="38"/>
      <c r="IM17" s="38"/>
      <c r="IN17" s="38"/>
      <c r="IO17" s="38"/>
      <c r="IP17" s="38"/>
      <c r="IQ17" s="38"/>
      <c r="IR17" s="38"/>
      <c r="IS17" s="38"/>
      <c r="IT17" s="38"/>
      <c r="IU17" s="38"/>
      <c r="IV17" s="38"/>
      <c r="IW17" s="38"/>
      <c r="IX17" s="38"/>
      <c r="IY17" s="38"/>
      <c r="IZ17" s="38"/>
      <c r="JA17" s="38"/>
      <c r="JB17" s="38"/>
      <c r="JC17" s="38"/>
      <c r="JD17" s="38"/>
      <c r="JE17" s="38"/>
      <c r="JF17" s="38"/>
      <c r="JG17" s="38"/>
      <c r="JH17" s="38"/>
      <c r="JI17" s="38"/>
      <c r="JJ17" s="38"/>
      <c r="JK17" s="38"/>
      <c r="JL17" s="38"/>
      <c r="JM17" s="38"/>
      <c r="JN17" s="38"/>
      <c r="JO17" s="38"/>
      <c r="JP17" s="38"/>
      <c r="JQ17" s="38"/>
      <c r="JR17" s="38"/>
      <c r="JS17" s="38"/>
      <c r="JT17" s="38"/>
      <c r="JU17" s="38"/>
      <c r="JV17" s="38"/>
      <c r="JW17" s="38"/>
      <c r="JX17" s="38"/>
      <c r="JY17" s="38"/>
      <c r="JZ17" s="38"/>
      <c r="KA17" s="38"/>
      <c r="KB17" s="38"/>
      <c r="KC17" s="38"/>
      <c r="KD17" s="38"/>
      <c r="KE17" s="38"/>
      <c r="KF17" s="38"/>
      <c r="KG17" s="38"/>
      <c r="KH17" s="38"/>
      <c r="KI17" s="38"/>
      <c r="KJ17" s="38"/>
      <c r="KK17" s="38"/>
      <c r="KL17" s="38"/>
      <c r="KM17" s="38"/>
      <c r="KN17" s="38"/>
      <c r="KO17" s="38"/>
      <c r="KP17" s="38"/>
      <c r="KQ17" s="38"/>
      <c r="KR17" s="38"/>
      <c r="KS17" s="38"/>
      <c r="KT17" s="38"/>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row>
    <row r="18" spans="1:344" s="20" customFormat="1" ht="24" customHeight="1">
      <c r="A18" s="21"/>
      <c r="B18" s="324"/>
      <c r="C18" s="324"/>
      <c r="D18" s="324"/>
      <c r="E18" s="325"/>
      <c r="F18" s="325"/>
      <c r="G18" s="325"/>
      <c r="H18" s="325"/>
      <c r="I18" s="1679"/>
      <c r="J18" s="1692" t="s">
        <v>198</v>
      </c>
      <c r="K18" s="1693"/>
      <c r="L18" s="1693"/>
      <c r="M18" s="1696">
        <f>M15-M17</f>
        <v>0</v>
      </c>
      <c r="N18" s="1697"/>
      <c r="O18" s="93"/>
      <c r="P18" s="578"/>
      <c r="Q18" s="578"/>
      <c r="R18" s="578"/>
      <c r="S18" s="578"/>
      <c r="T18" s="578"/>
      <c r="U18" s="578"/>
      <c r="V18" s="578"/>
      <c r="W18" s="174"/>
      <c r="X18" s="174"/>
      <c r="Y18" s="395" t="s">
        <v>854</v>
      </c>
      <c r="Z18" s="92"/>
      <c r="AA18" s="92"/>
      <c r="AB18" s="92"/>
      <c r="AC18" s="92"/>
      <c r="AD18" s="92"/>
      <c r="AE18" s="92"/>
      <c r="AF18" s="92"/>
      <c r="AG18" s="92"/>
      <c r="AH18" s="92"/>
      <c r="AI18" s="92"/>
      <c r="AJ18" s="92"/>
      <c r="AK18" s="92"/>
      <c r="AL18" s="38"/>
      <c r="AM18" s="38"/>
      <c r="AN18" s="38"/>
      <c r="AO18" s="38"/>
      <c r="AP18" s="38"/>
      <c r="AQ18" s="38"/>
      <c r="AR18" s="38"/>
      <c r="AS18" s="38"/>
      <c r="AT18" s="38"/>
      <c r="AU18" s="584" t="str">
        <f>"Me forneça também o valor do impacto em reais e o valor esperado dos riscos (resultado da multiplicação da probabilidade pelo impacto), e me diga se é um risco de planejamento ou execução."</f>
        <v>Me forneça também o valor do impacto em reais e o valor esperado dos riscos (resultado da multiplicação da probabilidade pelo impacto), e me diga se é um risco de planejamento ou execução.</v>
      </c>
      <c r="AV18" s="174"/>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c r="EQ18" s="38"/>
      <c r="ER18" s="38"/>
      <c r="ES18" s="38"/>
      <c r="ET18" s="38"/>
      <c r="EU18" s="38"/>
      <c r="EV18" s="38"/>
      <c r="EW18" s="38"/>
      <c r="EX18" s="38"/>
      <c r="EY18" s="38"/>
      <c r="EZ18" s="38"/>
      <c r="FA18" s="38"/>
      <c r="FB18" s="38"/>
      <c r="FC18" s="38"/>
      <c r="FD18" s="38"/>
      <c r="FE18" s="38"/>
      <c r="FF18" s="38"/>
      <c r="FG18" s="38"/>
      <c r="FH18" s="38"/>
      <c r="FI18" s="38"/>
      <c r="FJ18" s="38"/>
      <c r="FK18" s="38"/>
      <c r="FL18" s="38"/>
      <c r="FM18" s="38"/>
      <c r="FN18" s="38"/>
      <c r="FO18" s="38"/>
      <c r="FP18" s="38"/>
      <c r="FQ18" s="38"/>
      <c r="FR18" s="38"/>
      <c r="FS18" s="38"/>
      <c r="FT18" s="38"/>
      <c r="FU18" s="38"/>
      <c r="FV18" s="38"/>
      <c r="FW18" s="38"/>
      <c r="FX18" s="38"/>
      <c r="FY18" s="38"/>
      <c r="FZ18" s="38"/>
      <c r="GA18" s="38"/>
      <c r="GB18" s="38"/>
      <c r="GC18" s="38"/>
      <c r="GD18" s="38"/>
      <c r="GE18" s="38"/>
      <c r="GF18" s="38"/>
      <c r="GG18" s="38"/>
      <c r="GH18" s="38"/>
      <c r="GI18" s="38"/>
      <c r="GJ18" s="38"/>
      <c r="GK18" s="38"/>
      <c r="GL18" s="38"/>
      <c r="GM18" s="38"/>
      <c r="GN18" s="38"/>
      <c r="GO18" s="38"/>
      <c r="GP18" s="38"/>
      <c r="GQ18" s="38"/>
      <c r="GR18" s="38"/>
      <c r="GS18" s="38"/>
      <c r="GT18" s="38"/>
      <c r="GU18" s="38"/>
      <c r="GV18" s="38"/>
      <c r="GW18" s="38"/>
      <c r="GX18" s="38"/>
      <c r="GY18" s="38"/>
      <c r="GZ18" s="38"/>
      <c r="HA18" s="38"/>
      <c r="HB18" s="38"/>
      <c r="HC18" s="38"/>
      <c r="HD18" s="38"/>
      <c r="HE18" s="38"/>
      <c r="HF18" s="38"/>
      <c r="HG18" s="38"/>
      <c r="HH18" s="38"/>
      <c r="HI18" s="38"/>
      <c r="HJ18" s="38"/>
      <c r="HK18" s="38"/>
      <c r="HL18" s="38"/>
      <c r="HM18" s="38"/>
      <c r="HN18" s="38"/>
      <c r="HO18" s="38"/>
      <c r="HP18" s="38"/>
      <c r="HQ18" s="38"/>
      <c r="HR18" s="38"/>
      <c r="HS18" s="38"/>
      <c r="HT18" s="38"/>
      <c r="HU18" s="38"/>
      <c r="HV18" s="38"/>
      <c r="HW18" s="38"/>
      <c r="HX18" s="38"/>
      <c r="HY18" s="38"/>
      <c r="HZ18" s="38"/>
      <c r="IA18" s="38"/>
      <c r="IB18" s="38"/>
      <c r="IC18" s="38"/>
      <c r="ID18" s="38"/>
      <c r="IE18" s="38"/>
      <c r="IF18" s="38"/>
      <c r="IG18" s="38"/>
      <c r="IH18" s="38"/>
      <c r="II18" s="38"/>
      <c r="IJ18" s="38"/>
      <c r="IK18" s="38"/>
      <c r="IL18" s="38"/>
      <c r="IM18" s="38"/>
      <c r="IN18" s="38"/>
      <c r="IO18" s="38"/>
      <c r="IP18" s="38"/>
      <c r="IQ18" s="38"/>
      <c r="IR18" s="38"/>
      <c r="IS18" s="38"/>
      <c r="IT18" s="38"/>
      <c r="IU18" s="38"/>
      <c r="IV18" s="38"/>
      <c r="IW18" s="38"/>
      <c r="IX18" s="38"/>
      <c r="IY18" s="38"/>
      <c r="IZ18" s="38"/>
      <c r="JA18" s="38"/>
      <c r="JB18" s="38"/>
      <c r="JC18" s="38"/>
      <c r="JD18" s="38"/>
      <c r="JE18" s="38"/>
      <c r="JF18" s="38"/>
      <c r="JG18" s="38"/>
      <c r="JH18" s="38"/>
      <c r="JI18" s="38"/>
      <c r="JJ18" s="38"/>
      <c r="JK18" s="38"/>
      <c r="JL18" s="38"/>
      <c r="JM18" s="38"/>
      <c r="JN18" s="38"/>
      <c r="JO18" s="38"/>
      <c r="JP18" s="38"/>
      <c r="JQ18" s="38"/>
      <c r="JR18" s="38"/>
      <c r="JS18" s="38"/>
      <c r="JT18" s="38"/>
      <c r="JU18" s="38"/>
      <c r="JV18" s="38"/>
      <c r="JW18" s="38"/>
      <c r="JX18" s="38"/>
      <c r="JY18" s="38"/>
      <c r="JZ18" s="38"/>
      <c r="KA18" s="38"/>
      <c r="KB18" s="38"/>
      <c r="KC18" s="38"/>
      <c r="KD18" s="38"/>
      <c r="KE18" s="38"/>
      <c r="KF18" s="38"/>
      <c r="KG18" s="38"/>
      <c r="KH18" s="38"/>
      <c r="KI18" s="38"/>
      <c r="KJ18" s="38"/>
      <c r="KK18" s="38"/>
      <c r="KL18" s="38"/>
      <c r="KM18" s="38"/>
      <c r="KN18" s="38"/>
      <c r="KO18" s="38"/>
      <c r="KP18" s="38"/>
      <c r="KQ18" s="38"/>
      <c r="KR18" s="38"/>
      <c r="KS18" s="38"/>
      <c r="KT18" s="38"/>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row>
    <row r="19" spans="1:344" s="20" customFormat="1" ht="38.4" customHeight="1" thickBot="1">
      <c r="A19" s="21"/>
      <c r="B19" s="324"/>
      <c r="C19" s="324"/>
      <c r="D19" s="324"/>
      <c r="E19" s="325"/>
      <c r="F19" s="325"/>
      <c r="G19" s="325"/>
      <c r="H19" s="325"/>
      <c r="I19" s="1679"/>
      <c r="J19" s="1694"/>
      <c r="K19" s="1695"/>
      <c r="L19" s="1695"/>
      <c r="M19" s="1698"/>
      <c r="N19" s="1699"/>
      <c r="O19" s="93"/>
      <c r="P19" s="578"/>
      <c r="Q19" s="578"/>
      <c r="R19" s="578"/>
      <c r="S19" s="578"/>
      <c r="T19" s="578"/>
      <c r="U19" s="578"/>
      <c r="V19" s="578"/>
      <c r="W19" s="174"/>
      <c r="X19" s="174"/>
      <c r="Y19" s="174" t="s">
        <v>564</v>
      </c>
      <c r="Z19" s="92"/>
      <c r="AA19" s="92"/>
      <c r="AB19" s="92"/>
      <c r="AC19" s="92"/>
      <c r="AD19" s="92"/>
      <c r="AE19" s="92"/>
      <c r="AF19" s="92"/>
      <c r="AG19" s="92"/>
      <c r="AH19" s="92"/>
      <c r="AI19" s="92"/>
      <c r="AJ19" s="92"/>
      <c r="AK19" s="92"/>
      <c r="AL19" s="38"/>
      <c r="AM19" s="38"/>
      <c r="AN19" s="38"/>
      <c r="AO19" s="38"/>
      <c r="AP19" s="38"/>
      <c r="AQ19" s="38"/>
      <c r="AR19" s="38"/>
      <c r="AS19" s="38"/>
      <c r="AT19" s="38"/>
      <c r="AU19" s="584" t="str">
        <f>"Além disso, me diga se é um risco de planejamento ou execução. Solicito que desenvolva e me descreva dois planos de contingência, denominados Planos A e B para mitigar os impactos dos riscos negativos."</f>
        <v>Além disso, me diga se é um risco de planejamento ou execução. Solicito que desenvolva e me descreva dois planos de contingência, denominados Planos A e B para mitigar os impactos dos riscos negativos.</v>
      </c>
      <c r="AV19" s="174"/>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c r="EQ19" s="38"/>
      <c r="ER19" s="38"/>
      <c r="ES19" s="38"/>
      <c r="ET19" s="38"/>
      <c r="EU19" s="38"/>
      <c r="EV19" s="38"/>
      <c r="EW19" s="38"/>
      <c r="EX19" s="38"/>
      <c r="EY19" s="38"/>
      <c r="EZ19" s="38"/>
      <c r="FA19" s="38"/>
      <c r="FB19" s="38"/>
      <c r="FC19" s="38"/>
      <c r="FD19" s="38"/>
      <c r="FE19" s="38"/>
      <c r="FF19" s="38"/>
      <c r="FG19" s="38"/>
      <c r="FH19" s="38"/>
      <c r="FI19" s="38"/>
      <c r="FJ19" s="38"/>
      <c r="FK19" s="38"/>
      <c r="FL19" s="38"/>
      <c r="FM19" s="38"/>
      <c r="FN19" s="38"/>
      <c r="FO19" s="38"/>
      <c r="FP19" s="38"/>
      <c r="FQ19" s="38"/>
      <c r="FR19" s="38"/>
      <c r="FS19" s="38"/>
      <c r="FT19" s="38"/>
      <c r="FU19" s="38"/>
      <c r="FV19" s="38"/>
      <c r="FW19" s="38"/>
      <c r="FX19" s="38"/>
      <c r="FY19" s="38"/>
      <c r="FZ19" s="38"/>
      <c r="GA19" s="38"/>
      <c r="GB19" s="38"/>
      <c r="GC19" s="38"/>
      <c r="GD19" s="38"/>
      <c r="GE19" s="38"/>
      <c r="GF19" s="38"/>
      <c r="GG19" s="38"/>
      <c r="GH19" s="38"/>
      <c r="GI19" s="38"/>
      <c r="GJ19" s="38"/>
      <c r="GK19" s="38"/>
      <c r="GL19" s="38"/>
      <c r="GM19" s="38"/>
      <c r="GN19" s="38"/>
      <c r="GO19" s="38"/>
      <c r="GP19" s="38"/>
      <c r="GQ19" s="38"/>
      <c r="GR19" s="38"/>
      <c r="GS19" s="38"/>
      <c r="GT19" s="38"/>
      <c r="GU19" s="38"/>
      <c r="GV19" s="38"/>
      <c r="GW19" s="38"/>
      <c r="GX19" s="38"/>
      <c r="GY19" s="38"/>
      <c r="GZ19" s="38"/>
      <c r="HA19" s="38"/>
      <c r="HB19" s="38"/>
      <c r="HC19" s="38"/>
      <c r="HD19" s="38"/>
      <c r="HE19" s="38"/>
      <c r="HF19" s="38"/>
      <c r="HG19" s="38"/>
      <c r="HH19" s="38"/>
      <c r="HI19" s="38"/>
      <c r="HJ19" s="38"/>
      <c r="HK19" s="38"/>
      <c r="HL19" s="38"/>
      <c r="HM19" s="38"/>
      <c r="HN19" s="38"/>
      <c r="HO19" s="38"/>
      <c r="HP19" s="38"/>
      <c r="HQ19" s="38"/>
      <c r="HR19" s="38"/>
      <c r="HS19" s="38"/>
      <c r="HT19" s="38"/>
      <c r="HU19" s="38"/>
      <c r="HV19" s="38"/>
      <c r="HW19" s="38"/>
      <c r="HX19" s="38"/>
      <c r="HY19" s="38"/>
      <c r="HZ19" s="38"/>
      <c r="IA19" s="38"/>
      <c r="IB19" s="38"/>
      <c r="IC19" s="38"/>
      <c r="ID19" s="38"/>
      <c r="IE19" s="38"/>
      <c r="IF19" s="38"/>
      <c r="IG19" s="38"/>
      <c r="IH19" s="38"/>
      <c r="II19" s="38"/>
      <c r="IJ19" s="38"/>
      <c r="IK19" s="38"/>
      <c r="IL19" s="38"/>
      <c r="IM19" s="38"/>
      <c r="IN19" s="38"/>
      <c r="IO19" s="38"/>
      <c r="IP19" s="38"/>
      <c r="IQ19" s="38"/>
      <c r="IR19" s="38"/>
      <c r="IS19" s="38"/>
      <c r="IT19" s="38"/>
      <c r="IU19" s="38"/>
      <c r="IV19" s="38"/>
      <c r="IW19" s="38"/>
      <c r="IX19" s="38"/>
      <c r="IY19" s="38"/>
      <c r="IZ19" s="38"/>
      <c r="JA19" s="38"/>
      <c r="JB19" s="38"/>
      <c r="JC19" s="38"/>
      <c r="JD19" s="38"/>
      <c r="JE19" s="38"/>
      <c r="JF19" s="38"/>
      <c r="JG19" s="38"/>
      <c r="JH19" s="38"/>
      <c r="JI19" s="38"/>
      <c r="JJ19" s="38"/>
      <c r="JK19" s="38"/>
      <c r="JL19" s="38"/>
      <c r="JM19" s="38"/>
      <c r="JN19" s="38"/>
      <c r="JO19" s="38"/>
      <c r="JP19" s="38"/>
      <c r="JQ19" s="38"/>
      <c r="JR19" s="38"/>
      <c r="JS19" s="38"/>
      <c r="JT19" s="38"/>
      <c r="JU19" s="38"/>
      <c r="JV19" s="38"/>
      <c r="JW19" s="38"/>
      <c r="JX19" s="38"/>
      <c r="JY19" s="38"/>
      <c r="JZ19" s="38"/>
      <c r="KA19" s="38"/>
      <c r="KB19" s="38"/>
      <c r="KC19" s="38"/>
      <c r="KD19" s="38"/>
      <c r="KE19" s="38"/>
      <c r="KF19" s="38"/>
      <c r="KG19" s="38"/>
      <c r="KH19" s="38"/>
      <c r="KI19" s="38"/>
      <c r="KJ19" s="38"/>
      <c r="KK19" s="38"/>
      <c r="KL19" s="38"/>
      <c r="KM19" s="38"/>
      <c r="KN19" s="38"/>
      <c r="KO19" s="38"/>
      <c r="KP19" s="38"/>
      <c r="KQ19" s="38"/>
      <c r="KR19" s="38"/>
      <c r="KS19" s="38"/>
      <c r="KT19" s="38"/>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row>
    <row r="20" spans="1:344" s="20" customFormat="1" ht="59.4" customHeight="1" thickBot="1">
      <c r="A20" s="21"/>
      <c r="B20" s="324"/>
      <c r="C20" s="324"/>
      <c r="D20" s="324"/>
      <c r="E20" s="325"/>
      <c r="F20" s="325"/>
      <c r="G20" s="325"/>
      <c r="H20" s="325"/>
      <c r="I20" s="1679"/>
      <c r="J20" s="1700" t="s">
        <v>855</v>
      </c>
      <c r="K20" s="1701"/>
      <c r="L20" s="1701"/>
      <c r="M20" s="1702" t="str">
        <f>N84&amp;" dias úteis"</f>
        <v>0 dias úteis</v>
      </c>
      <c r="N20" s="1703"/>
      <c r="O20" s="585"/>
      <c r="P20" s="578"/>
      <c r="Q20" s="578"/>
      <c r="R20" s="578"/>
      <c r="S20" s="578"/>
      <c r="T20" s="578"/>
      <c r="U20" s="578"/>
      <c r="V20" s="578"/>
      <c r="W20" s="174"/>
      <c r="X20" s="174"/>
      <c r="Y20" s="174" t="s">
        <v>856</v>
      </c>
      <c r="Z20" s="92"/>
      <c r="AA20" s="92"/>
      <c r="AB20" s="92"/>
      <c r="AC20" s="92"/>
      <c r="AD20" s="92"/>
      <c r="AE20" s="92"/>
      <c r="AF20" s="92"/>
      <c r="AG20" s="92"/>
      <c r="AH20" s="92"/>
      <c r="AI20" s="92"/>
      <c r="AJ20" s="92"/>
      <c r="AK20" s="92"/>
      <c r="AL20" s="38"/>
      <c r="AM20" s="38"/>
      <c r="AN20" s="38"/>
      <c r="AO20" s="38"/>
      <c r="AP20" s="38"/>
      <c r="AQ20" s="38"/>
      <c r="AR20" s="38"/>
      <c r="AS20" s="38"/>
      <c r="AT20" s="38"/>
      <c r="AU20" s="584" t="str">
        <f>"E me forneça 1 plano de ação para os riscos positivos (para que, se acontecer o risco positivo, possamos aproveitar o máximo possível)."</f>
        <v>E me forneça 1 plano de ação para os riscos positivos (para que, se acontecer o risco positivo, possamos aproveitar o máximo possível).</v>
      </c>
      <c r="AV20" s="174"/>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c r="EQ20" s="38"/>
      <c r="ER20" s="38"/>
      <c r="ES20" s="38"/>
      <c r="ET20" s="38"/>
      <c r="EU20" s="38"/>
      <c r="EV20" s="38"/>
      <c r="EW20" s="38"/>
      <c r="EX20" s="38"/>
      <c r="EY20" s="38"/>
      <c r="EZ20" s="38"/>
      <c r="FA20" s="38"/>
      <c r="FB20" s="38"/>
      <c r="FC20" s="38"/>
      <c r="FD20" s="38"/>
      <c r="FE20" s="38"/>
      <c r="FF20" s="38"/>
      <c r="FG20" s="38"/>
      <c r="FH20" s="38"/>
      <c r="FI20" s="38"/>
      <c r="FJ20" s="38"/>
      <c r="FK20" s="38"/>
      <c r="FL20" s="38"/>
      <c r="FM20" s="38"/>
      <c r="FN20" s="38"/>
      <c r="FO20" s="38"/>
      <c r="FP20" s="38"/>
      <c r="FQ20" s="38"/>
      <c r="FR20" s="38"/>
      <c r="FS20" s="38"/>
      <c r="FT20" s="38"/>
      <c r="FU20" s="38"/>
      <c r="FV20" s="38"/>
      <c r="FW20" s="38"/>
      <c r="FX20" s="38"/>
      <c r="FY20" s="38"/>
      <c r="FZ20" s="38"/>
      <c r="GA20" s="38"/>
      <c r="GB20" s="38"/>
      <c r="GC20" s="38"/>
      <c r="GD20" s="38"/>
      <c r="GE20" s="38"/>
      <c r="GF20" s="38"/>
      <c r="GG20" s="38"/>
      <c r="GH20" s="38"/>
      <c r="GI20" s="38"/>
      <c r="GJ20" s="38"/>
      <c r="GK20" s="38"/>
      <c r="GL20" s="38"/>
      <c r="GM20" s="38"/>
      <c r="GN20" s="38"/>
      <c r="GO20" s="38"/>
      <c r="GP20" s="38"/>
      <c r="GQ20" s="38"/>
      <c r="GR20" s="38"/>
      <c r="GS20" s="38"/>
      <c r="GT20" s="38"/>
      <c r="GU20" s="38"/>
      <c r="GV20" s="38"/>
      <c r="GW20" s="38"/>
      <c r="GX20" s="38"/>
      <c r="GY20" s="38"/>
      <c r="GZ20" s="38"/>
      <c r="HA20" s="38"/>
      <c r="HB20" s="38"/>
      <c r="HC20" s="38"/>
      <c r="HD20" s="38"/>
      <c r="HE20" s="38"/>
      <c r="HF20" s="38"/>
      <c r="HG20" s="38"/>
      <c r="HH20" s="38"/>
      <c r="HI20" s="38"/>
      <c r="HJ20" s="38"/>
      <c r="HK20" s="38"/>
      <c r="HL20" s="38"/>
      <c r="HM20" s="38"/>
      <c r="HN20" s="38"/>
      <c r="HO20" s="38"/>
      <c r="HP20" s="38"/>
      <c r="HQ20" s="38"/>
      <c r="HR20" s="38"/>
      <c r="HS20" s="38"/>
      <c r="HT20" s="38"/>
      <c r="HU20" s="38"/>
      <c r="HV20" s="38"/>
      <c r="HW20" s="38"/>
      <c r="HX20" s="38"/>
      <c r="HY20" s="38"/>
      <c r="HZ20" s="38"/>
      <c r="IA20" s="38"/>
      <c r="IB20" s="38"/>
      <c r="IC20" s="38"/>
      <c r="ID20" s="38"/>
      <c r="IE20" s="38"/>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row>
    <row r="21" spans="1:344" s="20" customFormat="1" ht="55.8" customHeight="1">
      <c r="A21" s="21"/>
      <c r="B21" s="324"/>
      <c r="C21" s="324"/>
      <c r="D21" s="324"/>
      <c r="E21" s="325"/>
      <c r="F21" s="325"/>
      <c r="G21" s="325"/>
      <c r="H21" s="325"/>
      <c r="I21" s="1679"/>
      <c r="J21" s="1639" t="s">
        <v>865</v>
      </c>
      <c r="K21" s="1640"/>
      <c r="L21" s="1640"/>
      <c r="M21" s="1641">
        <f>'4. EAP+Barras'!F12</f>
        <v>0</v>
      </c>
      <c r="N21" s="1642"/>
      <c r="O21" s="93"/>
      <c r="P21" s="578"/>
      <c r="Q21" s="578"/>
      <c r="R21" s="578"/>
      <c r="S21" s="578"/>
      <c r="T21" s="578"/>
      <c r="U21" s="578"/>
      <c r="V21" s="578"/>
      <c r="W21" s="174"/>
      <c r="X21" s="174"/>
      <c r="Y21" s="174" t="s">
        <v>857</v>
      </c>
      <c r="Z21" s="92"/>
      <c r="AA21" s="92"/>
      <c r="AB21" s="92"/>
      <c r="AC21" s="92"/>
      <c r="AD21" s="92"/>
      <c r="AE21" s="92"/>
      <c r="AF21" s="92"/>
      <c r="AG21" s="92"/>
      <c r="AH21" s="92"/>
      <c r="AI21" s="92"/>
      <c r="AJ21" s="92"/>
      <c r="AK21" s="92"/>
      <c r="AL21" s="38"/>
      <c r="AM21" s="38"/>
      <c r="AN21" s="38"/>
      <c r="AO21" s="38"/>
      <c r="AP21" s="38"/>
      <c r="AQ21" s="38"/>
      <c r="AR21" s="38"/>
      <c r="AS21" s="38"/>
      <c r="AT21" s="38"/>
      <c r="AU21" s="584" t="str">
        <f>"Me forneça o valor estimado de gasto para cada plano de contingência, limitando este gasto, quando somados os planos A e B, ao valor da exposição total do risco, para que possamos aproveitá-lo ao máximo."</f>
        <v>Me forneça o valor estimado de gasto para cada plano de contingência, limitando este gasto, quando somados os planos A e B, ao valor da exposição total do risco, para que possamos aproveitá-lo ao máximo.</v>
      </c>
      <c r="AV21" s="174"/>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c r="GA21" s="38"/>
      <c r="GB21" s="38"/>
      <c r="GC21" s="38"/>
      <c r="GD21" s="38"/>
      <c r="GE21" s="38"/>
      <c r="GF21" s="38"/>
      <c r="GG21" s="38"/>
      <c r="GH21" s="38"/>
      <c r="GI21" s="38"/>
      <c r="GJ21" s="38"/>
      <c r="GK21" s="38"/>
      <c r="GL21" s="38"/>
      <c r="GM21" s="38"/>
      <c r="GN21" s="38"/>
      <c r="GO21" s="38"/>
      <c r="GP21" s="38"/>
      <c r="GQ21" s="38"/>
      <c r="GR21" s="38"/>
      <c r="GS21" s="38"/>
      <c r="GT21" s="38"/>
      <c r="GU21" s="38"/>
      <c r="GV21" s="38"/>
      <c r="GW21" s="38"/>
      <c r="GX21" s="38"/>
      <c r="GY21" s="38"/>
      <c r="GZ21" s="38"/>
      <c r="HA21" s="38"/>
      <c r="HB21" s="38"/>
      <c r="HC21" s="38"/>
      <c r="HD21" s="38"/>
      <c r="HE21" s="38"/>
      <c r="HF21" s="38"/>
      <c r="HG21" s="38"/>
      <c r="HH21" s="38"/>
      <c r="HI21" s="38"/>
      <c r="HJ21" s="38"/>
      <c r="HK21" s="38"/>
      <c r="HL21" s="38"/>
      <c r="HM21" s="38"/>
      <c r="HN21" s="38"/>
      <c r="HO21" s="38"/>
      <c r="HP21" s="38"/>
      <c r="HQ21" s="38"/>
      <c r="HR21" s="38"/>
      <c r="HS21" s="38"/>
      <c r="HT21" s="38"/>
      <c r="HU21" s="38"/>
      <c r="HV21" s="38"/>
      <c r="HW21" s="38"/>
      <c r="HX21" s="38"/>
      <c r="HY21" s="38"/>
      <c r="HZ21" s="38"/>
      <c r="IA21" s="38"/>
      <c r="IB21" s="38"/>
      <c r="IC21" s="38"/>
      <c r="ID21" s="38"/>
      <c r="IE21" s="38"/>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row>
    <row r="22" spans="1:344" s="20" customFormat="1" ht="54.6" customHeight="1">
      <c r="A22" s="21"/>
      <c r="B22" s="324"/>
      <c r="C22" s="324"/>
      <c r="D22" s="324"/>
      <c r="E22" s="325"/>
      <c r="F22" s="325"/>
      <c r="G22" s="325"/>
      <c r="H22" s="325"/>
      <c r="I22" s="1679"/>
      <c r="J22" s="1672" t="s">
        <v>858</v>
      </c>
      <c r="K22" s="1673"/>
      <c r="L22" s="1673"/>
      <c r="M22" s="1674">
        <f>M21+M18</f>
        <v>0</v>
      </c>
      <c r="N22" s="1675"/>
      <c r="O22" s="93"/>
      <c r="P22" s="578"/>
      <c r="Q22" s="578"/>
      <c r="R22" s="578"/>
      <c r="S22" s="578"/>
      <c r="T22" s="578"/>
      <c r="U22" s="578"/>
      <c r="V22" s="578"/>
      <c r="W22" s="174"/>
      <c r="X22" s="174"/>
      <c r="Y22" s="395" t="s">
        <v>859</v>
      </c>
      <c r="Z22" s="92"/>
      <c r="AA22" s="92"/>
      <c r="AB22" s="92"/>
      <c r="AC22" s="92"/>
      <c r="AD22" s="92"/>
      <c r="AE22" s="92"/>
      <c r="AF22" s="92"/>
      <c r="AG22" s="92"/>
      <c r="AH22" s="92"/>
      <c r="AI22" s="92"/>
      <c r="AJ22" s="92"/>
      <c r="AK22" s="92"/>
      <c r="AL22" s="38"/>
      <c r="AM22" s="38"/>
      <c r="AN22" s="38"/>
      <c r="AO22" s="38"/>
      <c r="AP22" s="38"/>
      <c r="AQ22" s="38"/>
      <c r="AR22" s="38"/>
      <c r="AS22" s="38"/>
      <c r="AT22" s="38"/>
      <c r="AU22" s="584" t="str">
        <f>"Caso algum risco negativo venha a aumentar a duração total do projeto, me forneça a quantidade de dias de aumento, e caso seja um risco positivo e reduza a duração total do projeto, me forneça a quantidade de dias de redução"</f>
        <v>Caso algum risco negativo venha a aumentar a duração total do projeto, me forneça a quantidade de dias de aumento, e caso seja um risco positivo e reduza a duração total do projeto, me forneça a quantidade de dias de redução</v>
      </c>
      <c r="AV22" s="174"/>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c r="EQ22" s="38"/>
      <c r="ER22" s="38"/>
      <c r="ES22" s="38"/>
      <c r="ET22" s="38"/>
      <c r="EU22" s="38"/>
      <c r="EV22" s="38"/>
      <c r="EW22" s="38"/>
      <c r="EX22" s="38"/>
      <c r="EY22" s="38"/>
      <c r="EZ22" s="38"/>
      <c r="FA22" s="38"/>
      <c r="FB22" s="38"/>
      <c r="FC22" s="38"/>
      <c r="FD22" s="38"/>
      <c r="FE22" s="38"/>
      <c r="FF22" s="38"/>
      <c r="FG22" s="38"/>
      <c r="FH22" s="38"/>
      <c r="FI22" s="38"/>
      <c r="FJ22" s="38"/>
      <c r="FK22" s="38"/>
      <c r="FL22" s="38"/>
      <c r="FM22" s="38"/>
      <c r="FN22" s="38"/>
      <c r="FO22" s="38"/>
      <c r="FP22" s="38"/>
      <c r="FQ22" s="38"/>
      <c r="FR22" s="38"/>
      <c r="FS22" s="38"/>
      <c r="FT22" s="38"/>
      <c r="FU22" s="38"/>
      <c r="FV22" s="38"/>
      <c r="FW22" s="38"/>
      <c r="FX22" s="38"/>
      <c r="FY22" s="38"/>
      <c r="FZ22" s="38"/>
      <c r="GA22" s="38"/>
      <c r="GB22" s="38"/>
      <c r="GC22" s="38"/>
      <c r="GD22" s="38"/>
      <c r="GE22" s="38"/>
      <c r="GF22" s="38"/>
      <c r="GG22" s="38"/>
      <c r="GH22" s="38"/>
      <c r="GI22" s="38"/>
      <c r="GJ22" s="38"/>
      <c r="GK22" s="38"/>
      <c r="GL22" s="38"/>
      <c r="GM22" s="38"/>
      <c r="GN22" s="38"/>
      <c r="GO22" s="38"/>
      <c r="GP22" s="38"/>
      <c r="GQ22" s="38"/>
      <c r="GR22" s="38"/>
      <c r="GS22" s="38"/>
      <c r="GT22" s="38"/>
      <c r="GU22" s="38"/>
      <c r="GV22" s="38"/>
      <c r="GW22" s="38"/>
      <c r="GX22" s="38"/>
      <c r="GY22" s="38"/>
      <c r="GZ22" s="38"/>
      <c r="HA22" s="38"/>
      <c r="HB22" s="38"/>
      <c r="HC22" s="38"/>
      <c r="HD22" s="38"/>
      <c r="HE22" s="38"/>
      <c r="HF22" s="38"/>
      <c r="HG22" s="38"/>
      <c r="HH22" s="38"/>
      <c r="HI22" s="38"/>
      <c r="HJ22" s="38"/>
      <c r="HK22" s="38"/>
      <c r="HL22" s="38"/>
      <c r="HM22" s="38"/>
      <c r="HN22" s="38"/>
      <c r="HO22" s="38"/>
      <c r="HP22" s="38"/>
      <c r="HQ22" s="38"/>
      <c r="HR22" s="38"/>
      <c r="HS22" s="38"/>
      <c r="HT22" s="38"/>
      <c r="HU22" s="38"/>
      <c r="HV22" s="38"/>
      <c r="HW22" s="38"/>
      <c r="HX22" s="38"/>
      <c r="HY22" s="38"/>
      <c r="HZ22" s="38"/>
      <c r="IA22" s="38"/>
      <c r="IB22" s="38"/>
      <c r="IC22" s="38"/>
      <c r="ID22" s="38"/>
      <c r="IE22" s="38"/>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row>
    <row r="23" spans="1:344" s="20" customFormat="1" ht="64.2" customHeight="1" thickBot="1">
      <c r="A23" s="21"/>
      <c r="B23" s="324"/>
      <c r="C23" s="324"/>
      <c r="D23" s="324"/>
      <c r="E23" s="325"/>
      <c r="F23" s="325"/>
      <c r="G23" s="325"/>
      <c r="H23" s="325"/>
      <c r="I23" s="1679"/>
      <c r="J23" s="1676" t="s">
        <v>860</v>
      </c>
      <c r="K23" s="1677"/>
      <c r="L23" s="1677"/>
      <c r="M23" s="1677"/>
      <c r="N23" s="586">
        <f>IFERROR(IF(M18=0,0,M18/M21), 0)</f>
        <v>0</v>
      </c>
      <c r="O23" s="93"/>
      <c r="P23" s="578"/>
      <c r="Q23" s="578"/>
      <c r="R23" s="578"/>
      <c r="S23" s="578"/>
      <c r="T23" s="578"/>
      <c r="U23" s="578"/>
      <c r="V23" s="578"/>
      <c r="W23" s="174"/>
      <c r="X23" s="174"/>
      <c r="Y23" s="174"/>
      <c r="Z23" s="92"/>
      <c r="AA23" s="92"/>
      <c r="AB23" s="92"/>
      <c r="AC23" s="92"/>
      <c r="AD23" s="92"/>
      <c r="AE23" s="92"/>
      <c r="AF23" s="92"/>
      <c r="AG23" s="92"/>
      <c r="AH23" s="92"/>
      <c r="AI23" s="92"/>
      <c r="AJ23" s="92"/>
      <c r="AK23" s="92"/>
      <c r="AL23" s="38"/>
      <c r="AM23" s="38"/>
      <c r="AN23" s="38"/>
      <c r="AO23" s="38"/>
      <c r="AP23" s="38"/>
      <c r="AQ23" s="38"/>
      <c r="AR23" s="38"/>
      <c r="AS23" s="38"/>
      <c r="AT23" s="38"/>
      <c r="AU23" s="174" t="s">
        <v>861</v>
      </c>
      <c r="AV23" s="174"/>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c r="EQ23" s="38"/>
      <c r="ER23" s="38"/>
      <c r="ES23" s="38"/>
      <c r="ET23" s="38"/>
      <c r="EU23" s="38"/>
      <c r="EV23" s="38"/>
      <c r="EW23" s="38"/>
      <c r="EX23" s="38"/>
      <c r="EY23" s="38"/>
      <c r="EZ23" s="38"/>
      <c r="FA23" s="38"/>
      <c r="FB23" s="38"/>
      <c r="FC23" s="38"/>
      <c r="FD23" s="38"/>
      <c r="FE23" s="38"/>
      <c r="FF23" s="38"/>
      <c r="FG23" s="38"/>
      <c r="FH23" s="38"/>
      <c r="FI23" s="38"/>
      <c r="FJ23" s="38"/>
      <c r="FK23" s="38"/>
      <c r="FL23" s="38"/>
      <c r="FM23" s="38"/>
      <c r="FN23" s="38"/>
      <c r="FO23" s="38"/>
      <c r="FP23" s="38"/>
      <c r="FQ23" s="38"/>
      <c r="FR23" s="38"/>
      <c r="FS23" s="38"/>
      <c r="FT23" s="38"/>
      <c r="FU23" s="38"/>
      <c r="FV23" s="38"/>
      <c r="FW23" s="38"/>
      <c r="FX23" s="38"/>
      <c r="FY23" s="38"/>
      <c r="FZ23" s="38"/>
      <c r="GA23" s="38"/>
      <c r="GB23" s="38"/>
      <c r="GC23" s="38"/>
      <c r="GD23" s="38"/>
      <c r="GE23" s="38"/>
      <c r="GF23" s="38"/>
      <c r="GG23" s="38"/>
      <c r="GH23" s="38"/>
      <c r="GI23" s="38"/>
      <c r="GJ23" s="38"/>
      <c r="GK23" s="38"/>
      <c r="GL23" s="38"/>
      <c r="GM23" s="38"/>
      <c r="GN23" s="38"/>
      <c r="GO23" s="38"/>
      <c r="GP23" s="38"/>
      <c r="GQ23" s="38"/>
      <c r="GR23" s="38"/>
      <c r="GS23" s="38"/>
      <c r="GT23" s="38"/>
      <c r="GU23" s="38"/>
      <c r="GV23" s="38"/>
      <c r="GW23" s="38"/>
      <c r="GX23" s="38"/>
      <c r="GY23" s="38"/>
      <c r="GZ23" s="38"/>
      <c r="HA23" s="38"/>
      <c r="HB23" s="38"/>
      <c r="HC23" s="38"/>
      <c r="HD23" s="38"/>
      <c r="HE23" s="38"/>
      <c r="HF23" s="38"/>
      <c r="HG23" s="38"/>
      <c r="HH23" s="38"/>
      <c r="HI23" s="38"/>
      <c r="HJ23" s="38"/>
      <c r="HK23" s="38"/>
      <c r="HL23" s="38"/>
      <c r="HM23" s="38"/>
      <c r="HN23" s="38"/>
      <c r="HO23" s="38"/>
      <c r="HP23" s="38"/>
      <c r="HQ23" s="38"/>
      <c r="HR23" s="38"/>
      <c r="HS23" s="38"/>
      <c r="HT23" s="38"/>
      <c r="HU23" s="38"/>
      <c r="HV23" s="38"/>
      <c r="HW23" s="38"/>
      <c r="HX23" s="38"/>
      <c r="HY23" s="38"/>
      <c r="HZ23" s="38"/>
      <c r="IA23" s="38"/>
      <c r="IB23" s="38"/>
      <c r="IC23" s="38"/>
      <c r="ID23" s="38"/>
      <c r="IE23" s="38"/>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row>
    <row r="24" spans="1:344" s="20" customFormat="1" ht="19.8" customHeight="1">
      <c r="A24" s="21"/>
      <c r="B24" s="324"/>
      <c r="C24" s="324"/>
      <c r="D24" s="324"/>
      <c r="E24" s="325"/>
      <c r="F24" s="325"/>
      <c r="G24" s="325"/>
      <c r="H24" s="325"/>
      <c r="I24" s="1657" t="s">
        <v>862</v>
      </c>
      <c r="J24" s="1660" t="str">
        <f>IF(M18&lt;0, Y15 &amp; Y16 &amp; Y17 &amp; Y18 &amp; Y19 &amp; Y20 &amp; Y21 &amp; Y22, "Sem alertas de risco :)")</f>
        <v>Sem alertas de risco :)</v>
      </c>
      <c r="K24" s="1661"/>
      <c r="L24" s="1661"/>
      <c r="M24" s="1661"/>
      <c r="N24" s="1662"/>
      <c r="O24" s="587"/>
      <c r="P24" s="578"/>
      <c r="Q24" s="578"/>
      <c r="R24" s="578"/>
      <c r="S24" s="578"/>
      <c r="T24" s="578"/>
      <c r="U24" s="578"/>
      <c r="V24" s="578"/>
      <c r="W24" s="174"/>
      <c r="X24" s="174"/>
      <c r="Y24" s="174"/>
      <c r="Z24" s="92"/>
      <c r="AA24" s="92"/>
      <c r="AB24" s="92"/>
      <c r="AC24" s="92"/>
      <c r="AD24" s="92"/>
      <c r="AE24" s="92"/>
      <c r="AF24" s="92"/>
      <c r="AG24" s="92"/>
      <c r="AH24" s="92"/>
      <c r="AI24" s="92"/>
      <c r="AJ24" s="92"/>
      <c r="AK24" s="92"/>
      <c r="AL24" s="38"/>
      <c r="AM24" s="38"/>
      <c r="AN24" s="38"/>
      <c r="AO24" s="38"/>
      <c r="AP24" s="38"/>
      <c r="AQ24" s="38"/>
      <c r="AR24" s="38"/>
      <c r="AS24" s="38"/>
      <c r="AT24" s="38"/>
      <c r="AU24" s="174" t="str">
        <f>A33</f>
        <v>ID</v>
      </c>
      <c r="AV24" s="174"/>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c r="EQ24" s="38"/>
      <c r="ER24" s="38"/>
      <c r="ES24" s="38"/>
      <c r="ET24" s="38"/>
      <c r="EU24" s="38"/>
      <c r="EV24" s="38"/>
      <c r="EW24" s="38"/>
      <c r="EX24" s="38"/>
      <c r="EY24" s="38"/>
      <c r="EZ24" s="38"/>
      <c r="FA24" s="38"/>
      <c r="FB24" s="38"/>
      <c r="FC24" s="38"/>
      <c r="FD24" s="38"/>
      <c r="FE24" s="38"/>
      <c r="FF24" s="38"/>
      <c r="FG24" s="38"/>
      <c r="FH24" s="38"/>
      <c r="FI24" s="38"/>
      <c r="FJ24" s="38"/>
      <c r="FK24" s="38"/>
      <c r="FL24" s="38"/>
      <c r="FM24" s="38"/>
      <c r="FN24" s="38"/>
      <c r="FO24" s="38"/>
      <c r="FP24" s="38"/>
      <c r="FQ24" s="38"/>
      <c r="FR24" s="38"/>
      <c r="FS24" s="38"/>
      <c r="FT24" s="38"/>
      <c r="FU24" s="38"/>
      <c r="FV24" s="38"/>
      <c r="FW24" s="38"/>
      <c r="FX24" s="38"/>
      <c r="FY24" s="38"/>
      <c r="FZ24" s="38"/>
      <c r="GA24" s="38"/>
      <c r="GB24" s="38"/>
      <c r="GC24" s="38"/>
      <c r="GD24" s="38"/>
      <c r="GE24" s="38"/>
      <c r="GF24" s="38"/>
      <c r="GG24" s="38"/>
      <c r="GH24" s="38"/>
      <c r="GI24" s="38"/>
      <c r="GJ24" s="38"/>
      <c r="GK24" s="38"/>
      <c r="GL24" s="38"/>
      <c r="GM24" s="38"/>
      <c r="GN24" s="38"/>
      <c r="GO24" s="38"/>
      <c r="GP24" s="38"/>
      <c r="GQ24" s="38"/>
      <c r="GR24" s="38"/>
      <c r="GS24" s="38"/>
      <c r="GT24" s="38"/>
      <c r="GU24" s="38"/>
      <c r="GV24" s="38"/>
      <c r="GW24" s="38"/>
      <c r="GX24" s="38"/>
      <c r="GY24" s="38"/>
      <c r="GZ24" s="38"/>
      <c r="HA24" s="38"/>
      <c r="HB24" s="38"/>
      <c r="HC24" s="38"/>
      <c r="HD24" s="38"/>
      <c r="HE24" s="38"/>
      <c r="HF24" s="38"/>
      <c r="HG24" s="38"/>
      <c r="HH24" s="38"/>
      <c r="HI24" s="38"/>
      <c r="HJ24" s="38"/>
      <c r="HK24" s="38"/>
      <c r="HL24" s="38"/>
      <c r="HM24" s="38"/>
      <c r="HN24" s="38"/>
      <c r="HO24" s="38"/>
      <c r="HP24" s="38"/>
      <c r="HQ24" s="38"/>
      <c r="HR24" s="38"/>
      <c r="HS24" s="38"/>
      <c r="HT24" s="38"/>
      <c r="HU24" s="38"/>
      <c r="HV24" s="38"/>
      <c r="HW24" s="38"/>
      <c r="HX24" s="38"/>
      <c r="HY24" s="38"/>
      <c r="HZ24" s="38"/>
      <c r="IA24" s="38"/>
      <c r="IB24" s="38"/>
      <c r="IC24" s="38"/>
      <c r="ID24" s="38"/>
      <c r="IE24" s="38"/>
      <c r="IF24" s="38"/>
      <c r="IG24" s="38"/>
      <c r="IH24" s="38"/>
      <c r="II24" s="38"/>
      <c r="IJ24" s="38"/>
      <c r="IK24" s="38"/>
      <c r="IL24" s="38"/>
      <c r="IM24" s="38"/>
      <c r="IN24" s="38"/>
      <c r="IO24" s="38"/>
      <c r="IP24" s="38"/>
      <c r="IQ24" s="38"/>
      <c r="IR24" s="38"/>
      <c r="IS24" s="38"/>
      <c r="IT24" s="38"/>
      <c r="IU24" s="38"/>
      <c r="IV24" s="38"/>
      <c r="IW24" s="38"/>
      <c r="IX24" s="38"/>
      <c r="IY24" s="38"/>
      <c r="IZ24" s="38"/>
      <c r="JA24" s="38"/>
      <c r="JB24" s="38"/>
      <c r="JC24" s="38"/>
      <c r="JD24" s="38"/>
      <c r="JE24" s="38"/>
      <c r="JF24" s="38"/>
      <c r="JG24" s="38"/>
      <c r="JH24" s="38"/>
      <c r="JI24" s="38"/>
      <c r="JJ24" s="38"/>
      <c r="JK24" s="38"/>
      <c r="JL24" s="38"/>
      <c r="JM24" s="38"/>
      <c r="JN24" s="38"/>
      <c r="JO24" s="38"/>
      <c r="JP24" s="38"/>
      <c r="JQ24" s="38"/>
      <c r="JR24" s="38"/>
      <c r="JS24" s="38"/>
      <c r="JT24" s="38"/>
      <c r="JU24" s="38"/>
      <c r="JV24" s="38"/>
      <c r="JW24" s="38"/>
      <c r="JX24" s="38"/>
      <c r="JY24" s="38"/>
      <c r="JZ24" s="38"/>
      <c r="KA24" s="38"/>
      <c r="KB24" s="38"/>
      <c r="KC24" s="38"/>
      <c r="KD24" s="38"/>
      <c r="KE24" s="38"/>
      <c r="KF24" s="38"/>
      <c r="KG24" s="38"/>
      <c r="KH24" s="38"/>
      <c r="KI24" s="38"/>
      <c r="KJ24" s="38"/>
      <c r="KK24" s="38"/>
      <c r="KL24" s="38"/>
      <c r="KM24" s="38"/>
      <c r="KN24" s="38"/>
      <c r="KO24" s="38"/>
      <c r="KP24" s="38"/>
      <c r="KQ24" s="38"/>
      <c r="KR24" s="38"/>
      <c r="KS24" s="38"/>
      <c r="KT24" s="38"/>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row>
    <row r="25" spans="1:344" s="20" customFormat="1" ht="28.8" customHeight="1">
      <c r="A25" s="21"/>
      <c r="B25" s="324"/>
      <c r="C25" s="324"/>
      <c r="D25" s="324"/>
      <c r="E25" s="325"/>
      <c r="F25" s="325"/>
      <c r="G25" s="325"/>
      <c r="H25" s="325"/>
      <c r="I25" s="1658"/>
      <c r="J25" s="1663"/>
      <c r="K25" s="1664"/>
      <c r="L25" s="1664"/>
      <c r="M25" s="1664"/>
      <c r="N25" s="1665"/>
      <c r="O25" s="587"/>
      <c r="P25" s="578"/>
      <c r="Q25" s="578"/>
      <c r="R25" s="578"/>
      <c r="S25" s="578"/>
      <c r="T25" s="578"/>
      <c r="U25" s="578"/>
      <c r="V25" s="578"/>
      <c r="W25" s="174"/>
      <c r="X25" s="174"/>
      <c r="Y25" s="174" t="s">
        <v>915</v>
      </c>
      <c r="Z25" s="92"/>
      <c r="AA25" s="92"/>
      <c r="AB25" s="92"/>
      <c r="AC25" s="92"/>
      <c r="AD25" s="92"/>
      <c r="AE25" s="92"/>
      <c r="AF25" s="92"/>
      <c r="AG25" s="92"/>
      <c r="AH25" s="92"/>
      <c r="AI25" s="92"/>
      <c r="AJ25" s="92"/>
      <c r="AK25" s="92"/>
      <c r="AL25" s="38"/>
      <c r="AM25" s="38"/>
      <c r="AN25" s="38"/>
      <c r="AO25" s="38"/>
      <c r="AP25" s="38"/>
      <c r="AQ25" s="38"/>
      <c r="AR25" s="38"/>
      <c r="AS25" s="38"/>
      <c r="AT25" s="38"/>
      <c r="AU25" s="174" t="str">
        <f>B33</f>
        <v>Descrição do Risco</v>
      </c>
      <c r="AV25" s="174"/>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c r="EQ25" s="38"/>
      <c r="ER25" s="38"/>
      <c r="ES25" s="38"/>
      <c r="ET25" s="38"/>
      <c r="EU25" s="38"/>
      <c r="EV25" s="38"/>
      <c r="EW25" s="38"/>
      <c r="EX25" s="38"/>
      <c r="EY25" s="38"/>
      <c r="EZ25" s="38"/>
      <c r="FA25" s="38"/>
      <c r="FB25" s="38"/>
      <c r="FC25" s="38"/>
      <c r="FD25" s="38"/>
      <c r="FE25" s="38"/>
      <c r="FF25" s="38"/>
      <c r="FG25" s="38"/>
      <c r="FH25" s="38"/>
      <c r="FI25" s="38"/>
      <c r="FJ25" s="38"/>
      <c r="FK25" s="38"/>
      <c r="FL25" s="38"/>
      <c r="FM25" s="38"/>
      <c r="FN25" s="38"/>
      <c r="FO25" s="38"/>
      <c r="FP25" s="38"/>
      <c r="FQ25" s="38"/>
      <c r="FR25" s="38"/>
      <c r="FS25" s="38"/>
      <c r="FT25" s="38"/>
      <c r="FU25" s="38"/>
      <c r="FV25" s="38"/>
      <c r="FW25" s="38"/>
      <c r="FX25" s="38"/>
      <c r="FY25" s="38"/>
      <c r="FZ25" s="38"/>
      <c r="GA25" s="38"/>
      <c r="GB25" s="38"/>
      <c r="GC25" s="38"/>
      <c r="GD25" s="38"/>
      <c r="GE25" s="38"/>
      <c r="GF25" s="38"/>
      <c r="GG25" s="38"/>
      <c r="GH25" s="38"/>
      <c r="GI25" s="38"/>
      <c r="GJ25" s="38"/>
      <c r="GK25" s="38"/>
      <c r="GL25" s="38"/>
      <c r="GM25" s="38"/>
      <c r="GN25" s="38"/>
      <c r="GO25" s="38"/>
      <c r="GP25" s="38"/>
      <c r="GQ25" s="38"/>
      <c r="GR25" s="38"/>
      <c r="GS25" s="38"/>
      <c r="GT25" s="38"/>
      <c r="GU25" s="38"/>
      <c r="GV25" s="38"/>
      <c r="GW25" s="38"/>
      <c r="GX25" s="38"/>
      <c r="GY25" s="38"/>
      <c r="GZ25" s="38"/>
      <c r="HA25" s="38"/>
      <c r="HB25" s="38"/>
      <c r="HC25" s="38"/>
      <c r="HD25" s="38"/>
      <c r="HE25" s="38"/>
      <c r="HF25" s="38"/>
      <c r="HG25" s="38"/>
      <c r="HH25" s="38"/>
      <c r="HI25" s="38"/>
      <c r="HJ25" s="38"/>
      <c r="HK25" s="38"/>
      <c r="HL25" s="38"/>
      <c r="HM25" s="38"/>
      <c r="HN25" s="38"/>
      <c r="HO25" s="38"/>
      <c r="HP25" s="38"/>
      <c r="HQ25" s="38"/>
      <c r="HR25" s="38"/>
      <c r="HS25" s="38"/>
      <c r="HT25" s="38"/>
      <c r="HU25" s="38"/>
      <c r="HV25" s="38"/>
      <c r="HW25" s="38"/>
      <c r="HX25" s="38"/>
      <c r="HY25" s="38"/>
      <c r="HZ25" s="38"/>
      <c r="IA25" s="38"/>
      <c r="IB25" s="38"/>
      <c r="IC25" s="38"/>
      <c r="ID25" s="38"/>
      <c r="IE25" s="38"/>
      <c r="IF25" s="38"/>
      <c r="IG25" s="38"/>
      <c r="IH25" s="38"/>
      <c r="II25" s="38"/>
      <c r="IJ25" s="38"/>
      <c r="IK25" s="38"/>
      <c r="IL25" s="38"/>
      <c r="IM25" s="38"/>
      <c r="IN25" s="38"/>
      <c r="IO25" s="38"/>
      <c r="IP25" s="38"/>
      <c r="IQ25" s="38"/>
      <c r="IR25" s="38"/>
      <c r="IS25" s="38"/>
      <c r="IT25" s="38"/>
      <c r="IU25" s="38"/>
      <c r="IV25" s="38"/>
      <c r="IW25" s="38"/>
      <c r="IX25" s="38"/>
      <c r="IY25" s="38"/>
      <c r="IZ25" s="38"/>
      <c r="JA25" s="38"/>
      <c r="JB25" s="38"/>
      <c r="JC25" s="38"/>
      <c r="JD25" s="38"/>
      <c r="JE25" s="38"/>
      <c r="JF25" s="38"/>
      <c r="JG25" s="38"/>
      <c r="JH25" s="38"/>
      <c r="JI25" s="38"/>
      <c r="JJ25" s="38"/>
      <c r="JK25" s="38"/>
      <c r="JL25" s="38"/>
      <c r="JM25" s="38"/>
      <c r="JN25" s="38"/>
      <c r="JO25" s="38"/>
      <c r="JP25" s="38"/>
      <c r="JQ25" s="38"/>
      <c r="JR25" s="38"/>
      <c r="JS25" s="38"/>
      <c r="JT25" s="38"/>
      <c r="JU25" s="38"/>
      <c r="JV25" s="38"/>
      <c r="JW25" s="38"/>
      <c r="JX25" s="38"/>
      <c r="JY25" s="38"/>
      <c r="JZ25" s="38"/>
      <c r="KA25" s="38"/>
      <c r="KB25" s="38"/>
      <c r="KC25" s="38"/>
      <c r="KD25" s="38"/>
      <c r="KE25" s="38"/>
      <c r="KF25" s="38"/>
      <c r="KG25" s="38"/>
      <c r="KH25" s="38"/>
      <c r="KI25" s="38"/>
      <c r="KJ25" s="38"/>
      <c r="KK25" s="38"/>
      <c r="KL25" s="38"/>
      <c r="KM25" s="38"/>
      <c r="KN25" s="38"/>
      <c r="KO25" s="38"/>
      <c r="KP25" s="38"/>
      <c r="KQ25" s="38"/>
      <c r="KR25" s="38"/>
      <c r="KS25" s="38"/>
      <c r="KT25" s="38"/>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row>
    <row r="26" spans="1:344" s="20" customFormat="1" ht="28.2" customHeight="1">
      <c r="A26" s="21"/>
      <c r="B26" s="324"/>
      <c r="C26" s="324"/>
      <c r="D26" s="324"/>
      <c r="E26" s="325"/>
      <c r="F26" s="325"/>
      <c r="G26" s="325"/>
      <c r="H26" s="325"/>
      <c r="I26" s="1658"/>
      <c r="J26" s="1663"/>
      <c r="K26" s="1664"/>
      <c r="L26" s="1664"/>
      <c r="M26" s="1664"/>
      <c r="N26" s="1665"/>
      <c r="O26" s="587"/>
      <c r="P26" s="578"/>
      <c r="Q26" s="578"/>
      <c r="R26" s="578"/>
      <c r="S26" s="578"/>
      <c r="T26" s="578"/>
      <c r="U26" s="578"/>
      <c r="V26" s="578"/>
      <c r="W26" s="174"/>
      <c r="X26" s="174"/>
      <c r="Y26" s="174" t="s">
        <v>916</v>
      </c>
      <c r="Z26" s="92"/>
      <c r="AA26" s="92"/>
      <c r="AB26" s="92"/>
      <c r="AC26" s="92"/>
      <c r="AD26" s="92"/>
      <c r="AE26" s="92"/>
      <c r="AF26" s="92"/>
      <c r="AG26" s="92"/>
      <c r="AH26" s="92"/>
      <c r="AI26" s="92"/>
      <c r="AJ26" s="92"/>
      <c r="AK26" s="92"/>
      <c r="AL26" s="38"/>
      <c r="AM26" s="38"/>
      <c r="AN26" s="38"/>
      <c r="AO26" s="38"/>
      <c r="AP26" s="38"/>
      <c r="AQ26" s="38"/>
      <c r="AR26" s="38"/>
      <c r="AS26" s="38"/>
      <c r="AT26" s="38"/>
      <c r="AU26" s="174" t="str">
        <f>C33</f>
        <v>Tipo</v>
      </c>
      <c r="AV26" s="174"/>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c r="EQ26" s="38"/>
      <c r="ER26" s="38"/>
      <c r="ES26" s="38"/>
      <c r="ET26" s="38"/>
      <c r="EU26" s="38"/>
      <c r="EV26" s="38"/>
      <c r="EW26" s="38"/>
      <c r="EX26" s="38"/>
      <c r="EY26" s="38"/>
      <c r="EZ26" s="38"/>
      <c r="FA26" s="38"/>
      <c r="FB26" s="38"/>
      <c r="FC26" s="38"/>
      <c r="FD26" s="38"/>
      <c r="FE26" s="38"/>
      <c r="FF26" s="38"/>
      <c r="FG26" s="38"/>
      <c r="FH26" s="38"/>
      <c r="FI26" s="38"/>
      <c r="FJ26" s="38"/>
      <c r="FK26" s="38"/>
      <c r="FL26" s="38"/>
      <c r="FM26" s="38"/>
      <c r="FN26" s="38"/>
      <c r="FO26" s="38"/>
      <c r="FP26" s="38"/>
      <c r="FQ26" s="38"/>
      <c r="FR26" s="38"/>
      <c r="FS26" s="38"/>
      <c r="FT26" s="38"/>
      <c r="FU26" s="38"/>
      <c r="FV26" s="38"/>
      <c r="FW26" s="38"/>
      <c r="FX26" s="38"/>
      <c r="FY26" s="38"/>
      <c r="FZ26" s="38"/>
      <c r="GA26" s="38"/>
      <c r="GB26" s="38"/>
      <c r="GC26" s="38"/>
      <c r="GD26" s="38"/>
      <c r="GE26" s="38"/>
      <c r="GF26" s="38"/>
      <c r="GG26" s="38"/>
      <c r="GH26" s="38"/>
      <c r="GI26" s="38"/>
      <c r="GJ26" s="38"/>
      <c r="GK26" s="38"/>
      <c r="GL26" s="38"/>
      <c r="GM26" s="38"/>
      <c r="GN26" s="38"/>
      <c r="GO26" s="38"/>
      <c r="GP26" s="38"/>
      <c r="GQ26" s="38"/>
      <c r="GR26" s="38"/>
      <c r="GS26" s="38"/>
      <c r="GT26" s="38"/>
      <c r="GU26" s="38"/>
      <c r="GV26" s="38"/>
      <c r="GW26" s="38"/>
      <c r="GX26" s="38"/>
      <c r="GY26" s="38"/>
      <c r="GZ26" s="38"/>
      <c r="HA26" s="38"/>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row>
    <row r="27" spans="1:344" s="20" customFormat="1" ht="28.8" customHeight="1">
      <c r="A27" s="21"/>
      <c r="B27" s="324"/>
      <c r="C27" s="324"/>
      <c r="D27" s="324"/>
      <c r="E27" s="325"/>
      <c r="F27" s="325"/>
      <c r="G27" s="325"/>
      <c r="H27" s="325"/>
      <c r="I27" s="1658"/>
      <c r="J27" s="1663"/>
      <c r="K27" s="1664"/>
      <c r="L27" s="1664"/>
      <c r="M27" s="1664"/>
      <c r="N27" s="1665"/>
      <c r="O27" s="587"/>
      <c r="P27" s="578"/>
      <c r="Q27" s="578"/>
      <c r="R27" s="578"/>
      <c r="S27" s="578"/>
      <c r="T27" s="578"/>
      <c r="U27" s="578"/>
      <c r="V27" s="578"/>
      <c r="W27" s="174"/>
      <c r="X27" s="174"/>
      <c r="Y27" s="174"/>
      <c r="Z27" s="92"/>
      <c r="AA27" s="92"/>
      <c r="AB27" s="92"/>
      <c r="AC27" s="92"/>
      <c r="AD27" s="92"/>
      <c r="AE27" s="92"/>
      <c r="AF27" s="92"/>
      <c r="AG27" s="92"/>
      <c r="AH27" s="92"/>
      <c r="AI27" s="92"/>
      <c r="AJ27" s="92"/>
      <c r="AK27" s="92"/>
      <c r="AL27" s="38"/>
      <c r="AM27" s="38"/>
      <c r="AN27" s="38"/>
      <c r="AO27" s="38"/>
      <c r="AP27" s="38"/>
      <c r="AQ27" s="38"/>
      <c r="AR27" s="38"/>
      <c r="AS27" s="38"/>
      <c r="AT27" s="38"/>
      <c r="AU27" s="588" t="str">
        <f>D33</f>
        <v>Probabilidade (%)</v>
      </c>
      <c r="AV27" s="58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c r="EQ27" s="38"/>
      <c r="ER27" s="38"/>
      <c r="ES27" s="38"/>
      <c r="ET27" s="38"/>
      <c r="EU27" s="38"/>
      <c r="EV27" s="38"/>
      <c r="EW27" s="38"/>
      <c r="EX27" s="38"/>
      <c r="EY27" s="38"/>
      <c r="EZ27" s="38"/>
      <c r="FA27" s="38"/>
      <c r="FB27" s="38"/>
      <c r="FC27" s="38"/>
      <c r="FD27" s="38"/>
      <c r="FE27" s="38"/>
      <c r="FF27" s="38"/>
      <c r="FG27" s="38"/>
      <c r="FH27" s="38"/>
      <c r="FI27" s="38"/>
      <c r="FJ27" s="38"/>
      <c r="FK27" s="38"/>
      <c r="FL27" s="38"/>
      <c r="FM27" s="38"/>
      <c r="FN27" s="38"/>
      <c r="FO27" s="38"/>
      <c r="FP27" s="38"/>
      <c r="FQ27" s="38"/>
      <c r="FR27" s="38"/>
      <c r="FS27" s="38"/>
      <c r="FT27" s="38"/>
      <c r="FU27" s="38"/>
      <c r="FV27" s="38"/>
      <c r="FW27" s="38"/>
      <c r="FX27" s="38"/>
      <c r="FY27" s="38"/>
      <c r="FZ27" s="38"/>
      <c r="GA27" s="38"/>
      <c r="GB27" s="38"/>
      <c r="GC27" s="38"/>
      <c r="GD27" s="38"/>
      <c r="GE27" s="38"/>
      <c r="GF27" s="38"/>
      <c r="GG27" s="38"/>
      <c r="GH27" s="38"/>
      <c r="GI27" s="38"/>
      <c r="GJ27" s="38"/>
      <c r="GK27" s="38"/>
      <c r="GL27" s="38"/>
      <c r="GM27" s="38"/>
      <c r="GN27" s="38"/>
      <c r="GO27" s="38"/>
      <c r="GP27" s="38"/>
      <c r="GQ27" s="38"/>
      <c r="GR27" s="38"/>
      <c r="GS27" s="38"/>
      <c r="GT27" s="38"/>
      <c r="GU27" s="38"/>
      <c r="GV27" s="38"/>
      <c r="GW27" s="38"/>
      <c r="GX27" s="38"/>
      <c r="GY27" s="38"/>
      <c r="GZ27" s="38"/>
      <c r="HA27" s="38"/>
      <c r="HB27" s="38"/>
      <c r="HC27" s="38"/>
      <c r="HD27" s="38"/>
      <c r="HE27" s="38"/>
      <c r="HF27" s="38"/>
      <c r="HG27" s="38"/>
      <c r="HH27" s="38"/>
      <c r="HI27" s="38"/>
      <c r="HJ27" s="38"/>
      <c r="HK27" s="38"/>
      <c r="HL27" s="38"/>
      <c r="HM27" s="38"/>
      <c r="HN27" s="38"/>
      <c r="HO27" s="38"/>
      <c r="HP27" s="38"/>
      <c r="HQ27" s="38"/>
      <c r="HR27" s="38"/>
      <c r="HS27" s="38"/>
      <c r="HT27" s="38"/>
      <c r="HU27" s="38"/>
      <c r="HV27" s="38"/>
      <c r="HW27" s="38"/>
      <c r="HX27" s="38"/>
      <c r="HY27" s="38"/>
      <c r="HZ27" s="38"/>
      <c r="IA27" s="38"/>
      <c r="IB27" s="38"/>
      <c r="IC27" s="38"/>
      <c r="ID27" s="38"/>
      <c r="IE27" s="38"/>
      <c r="IF27" s="38"/>
      <c r="IG27" s="38"/>
      <c r="IH27" s="38"/>
      <c r="II27" s="38"/>
      <c r="IJ27" s="38"/>
      <c r="IK27" s="38"/>
      <c r="IL27" s="38"/>
      <c r="IM27" s="38"/>
      <c r="IN27" s="38"/>
      <c r="IO27" s="38"/>
      <c r="IP27" s="38"/>
      <c r="IQ27" s="38"/>
      <c r="IR27" s="38"/>
      <c r="IS27" s="38"/>
      <c r="IT27" s="38"/>
      <c r="IU27" s="38"/>
      <c r="IV27" s="38"/>
      <c r="IW27" s="38"/>
      <c r="IX27" s="38"/>
      <c r="IY27" s="38"/>
      <c r="IZ27" s="38"/>
      <c r="JA27" s="38"/>
      <c r="JB27" s="38"/>
      <c r="JC27" s="38"/>
      <c r="JD27" s="38"/>
      <c r="JE27" s="38"/>
      <c r="JF27" s="38"/>
      <c r="JG27" s="38"/>
      <c r="JH27" s="38"/>
      <c r="JI27" s="38"/>
      <c r="JJ27" s="38"/>
      <c r="JK27" s="38"/>
      <c r="JL27" s="38"/>
      <c r="JM27" s="38"/>
      <c r="JN27" s="38"/>
      <c r="JO27" s="38"/>
      <c r="JP27" s="38"/>
      <c r="JQ27" s="38"/>
      <c r="JR27" s="38"/>
      <c r="JS27" s="38"/>
      <c r="JT27" s="38"/>
      <c r="JU27" s="38"/>
      <c r="JV27" s="38"/>
      <c r="JW27" s="38"/>
      <c r="JX27" s="38"/>
      <c r="JY27" s="38"/>
      <c r="JZ27" s="38"/>
      <c r="KA27" s="38"/>
      <c r="KB27" s="38"/>
      <c r="KC27" s="38"/>
      <c r="KD27" s="38"/>
      <c r="KE27" s="38"/>
      <c r="KF27" s="38"/>
      <c r="KG27" s="38"/>
      <c r="KH27" s="38"/>
      <c r="KI27" s="38"/>
      <c r="KJ27" s="38"/>
      <c r="KK27" s="38"/>
      <c r="KL27" s="38"/>
      <c r="KM27" s="38"/>
      <c r="KN27" s="38"/>
      <c r="KO27" s="38"/>
      <c r="KP27" s="38"/>
      <c r="KQ27" s="38"/>
      <c r="KR27" s="38"/>
      <c r="KS27" s="38"/>
      <c r="KT27" s="38"/>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row>
    <row r="28" spans="1:344" s="20" customFormat="1" ht="71.400000000000006" customHeight="1">
      <c r="A28" s="21"/>
      <c r="B28" s="324"/>
      <c r="C28" s="324"/>
      <c r="D28" s="324"/>
      <c r="E28" s="325"/>
      <c r="F28" s="325"/>
      <c r="G28" s="325"/>
      <c r="H28" s="325"/>
      <c r="I28" s="1658"/>
      <c r="J28" s="1663"/>
      <c r="K28" s="1664"/>
      <c r="L28" s="1664"/>
      <c r="M28" s="1664"/>
      <c r="N28" s="1665"/>
      <c r="O28" s="587"/>
      <c r="P28" s="578"/>
      <c r="Q28" s="578"/>
      <c r="R28" s="578"/>
      <c r="S28" s="578"/>
      <c r="T28" s="578"/>
      <c r="U28" s="578"/>
      <c r="V28" s="578"/>
      <c r="W28" s="174"/>
      <c r="X28" s="174"/>
      <c r="Y28" s="732">
        <v>0.08</v>
      </c>
      <c r="Z28" s="92"/>
      <c r="AA28" s="92"/>
      <c r="AB28" s="92"/>
      <c r="AC28" s="92"/>
      <c r="AD28" s="92"/>
      <c r="AE28" s="92"/>
      <c r="AF28" s="92"/>
      <c r="AG28" s="92"/>
      <c r="AH28" s="92"/>
      <c r="AI28" s="92"/>
      <c r="AJ28" s="92"/>
      <c r="AK28" s="92"/>
      <c r="AL28" s="38"/>
      <c r="AM28" s="38"/>
      <c r="AN28" s="38"/>
      <c r="AO28" s="38"/>
      <c r="AP28" s="38"/>
      <c r="AQ28" s="38"/>
      <c r="AR28" s="38"/>
      <c r="AS28" s="38"/>
      <c r="AT28" s="38"/>
      <c r="AU28" s="588" t="str">
        <f>E33</f>
        <v>Valor do Impacto (R$)</v>
      </c>
      <c r="AV28" s="58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c r="BX28" s="38"/>
      <c r="BY28" s="38"/>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c r="EQ28" s="38"/>
      <c r="ER28" s="38"/>
      <c r="ES28" s="38"/>
      <c r="ET28" s="38"/>
      <c r="EU28" s="38"/>
      <c r="EV28" s="38"/>
      <c r="EW28" s="38"/>
      <c r="EX28" s="38"/>
      <c r="EY28" s="38"/>
      <c r="EZ28" s="38"/>
      <c r="FA28" s="38"/>
      <c r="FB28" s="38"/>
      <c r="FC28" s="38"/>
      <c r="FD28" s="38"/>
      <c r="FE28" s="38"/>
      <c r="FF28" s="38"/>
      <c r="FG28" s="38"/>
      <c r="FH28" s="38"/>
      <c r="FI28" s="38"/>
      <c r="FJ28" s="38"/>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c r="HB28" s="38"/>
      <c r="HC28" s="38"/>
      <c r="HD28" s="38"/>
      <c r="HE28" s="38"/>
      <c r="HF28" s="38"/>
      <c r="HG28" s="38"/>
      <c r="HH28" s="38"/>
      <c r="HI28" s="38"/>
      <c r="HJ28" s="38"/>
      <c r="HK28" s="38"/>
      <c r="HL28" s="38"/>
      <c r="HM28" s="38"/>
      <c r="HN28" s="38"/>
      <c r="HO28" s="38"/>
      <c r="HP28" s="38"/>
      <c r="HQ28" s="38"/>
      <c r="HR28" s="38"/>
      <c r="HS28" s="38"/>
      <c r="HT28" s="38"/>
      <c r="HU28" s="38"/>
      <c r="HV28" s="38"/>
      <c r="HW28" s="38"/>
      <c r="HX28" s="38"/>
      <c r="HY28" s="38"/>
      <c r="HZ28" s="38"/>
      <c r="IA28" s="38"/>
      <c r="IB28" s="38"/>
      <c r="IC28" s="38"/>
      <c r="ID28" s="38"/>
      <c r="IE28" s="38"/>
      <c r="IF28" s="38"/>
      <c r="IG28" s="38"/>
      <c r="IH28" s="38"/>
      <c r="II28" s="38"/>
      <c r="IJ28" s="38"/>
      <c r="IK28" s="38"/>
      <c r="IL28" s="38"/>
      <c r="IM28" s="38"/>
      <c r="IN28" s="38"/>
      <c r="IO28" s="38"/>
      <c r="IP28" s="38"/>
      <c r="IQ28" s="38"/>
      <c r="IR28" s="38"/>
      <c r="IS28" s="38"/>
      <c r="IT28" s="38"/>
      <c r="IU28" s="38"/>
      <c r="IV28" s="38"/>
      <c r="IW28" s="38"/>
      <c r="IX28" s="38"/>
      <c r="IY28" s="38"/>
      <c r="IZ28" s="38"/>
      <c r="JA28" s="38"/>
      <c r="JB28" s="38"/>
      <c r="JC28" s="38"/>
      <c r="JD28" s="38"/>
      <c r="JE28" s="38"/>
      <c r="JF28" s="38"/>
      <c r="JG28" s="38"/>
      <c r="JH28" s="38"/>
      <c r="JI28" s="38"/>
      <c r="JJ28" s="38"/>
      <c r="JK28" s="38"/>
      <c r="JL28" s="38"/>
      <c r="JM28" s="38"/>
      <c r="JN28" s="38"/>
      <c r="JO28" s="38"/>
      <c r="JP28" s="38"/>
      <c r="JQ28" s="38"/>
      <c r="JR28" s="38"/>
      <c r="JS28" s="38"/>
      <c r="JT28" s="38"/>
      <c r="JU28" s="38"/>
      <c r="JV28" s="38"/>
      <c r="JW28" s="38"/>
      <c r="JX28" s="38"/>
      <c r="JY28" s="38"/>
      <c r="JZ28" s="38"/>
      <c r="KA28" s="38"/>
      <c r="KB28" s="38"/>
      <c r="KC28" s="38"/>
      <c r="KD28" s="38"/>
      <c r="KE28" s="38"/>
      <c r="KF28" s="38"/>
      <c r="KG28" s="38"/>
      <c r="KH28" s="38"/>
      <c r="KI28" s="38"/>
      <c r="KJ28" s="38"/>
      <c r="KK28" s="38"/>
      <c r="KL28" s="38"/>
      <c r="KM28" s="38"/>
      <c r="KN28" s="38"/>
      <c r="KO28" s="38"/>
      <c r="KP28" s="38"/>
      <c r="KQ28" s="38"/>
      <c r="KR28" s="38"/>
      <c r="KS28" s="38"/>
      <c r="KT28" s="38"/>
      <c r="KU28" s="38"/>
      <c r="KV28" s="38"/>
      <c r="KW28" s="38"/>
      <c r="KX28" s="38"/>
      <c r="KY28" s="38"/>
      <c r="KZ28" s="38"/>
      <c r="LA28" s="38"/>
      <c r="LB28" s="38"/>
      <c r="LC28" s="38"/>
      <c r="LD28" s="38"/>
      <c r="LE28" s="38"/>
      <c r="LF28" s="38"/>
      <c r="LG28" s="38"/>
      <c r="LH28" s="38"/>
      <c r="LI28" s="38"/>
      <c r="LJ28" s="38"/>
      <c r="LK28" s="38"/>
      <c r="LL28" s="38"/>
      <c r="LM28" s="38"/>
      <c r="LN28" s="38"/>
      <c r="LO28" s="38"/>
      <c r="LP28" s="38"/>
      <c r="LQ28" s="38"/>
      <c r="LR28" s="38"/>
      <c r="LS28" s="38"/>
      <c r="LT28" s="38"/>
      <c r="LU28" s="38"/>
      <c r="LV28" s="38"/>
      <c r="LW28" s="38"/>
      <c r="LX28" s="38"/>
      <c r="LY28" s="38"/>
      <c r="LZ28" s="38"/>
      <c r="MA28" s="38"/>
      <c r="MB28" s="38"/>
      <c r="MC28" s="38"/>
      <c r="MD28" s="38"/>
      <c r="ME28" s="38"/>
      <c r="MF28" s="38"/>
    </row>
    <row r="29" spans="1:344" s="20" customFormat="1" ht="54.6" customHeight="1">
      <c r="A29" s="21"/>
      <c r="B29" s="324"/>
      <c r="C29" s="324"/>
      <c r="D29" s="324"/>
      <c r="E29" s="325"/>
      <c r="F29" s="325"/>
      <c r="G29" s="325"/>
      <c r="H29" s="325"/>
      <c r="I29" s="1658"/>
      <c r="J29" s="1663"/>
      <c r="K29" s="1664"/>
      <c r="L29" s="1664"/>
      <c r="M29" s="1664"/>
      <c r="N29" s="1665"/>
      <c r="O29" s="587"/>
      <c r="P29" s="578"/>
      <c r="Q29" s="578"/>
      <c r="R29" s="578"/>
      <c r="S29" s="578"/>
      <c r="T29" s="578"/>
      <c r="U29" s="578"/>
      <c r="V29" s="578"/>
      <c r="W29" s="174"/>
      <c r="X29" s="174"/>
      <c r="Y29" s="732">
        <v>0.25</v>
      </c>
      <c r="Z29" s="92"/>
      <c r="AA29" s="92"/>
      <c r="AB29" s="92"/>
      <c r="AC29" s="92"/>
      <c r="AD29" s="92"/>
      <c r="AE29" s="92"/>
      <c r="AF29" s="92"/>
      <c r="AG29" s="92"/>
      <c r="AH29" s="92"/>
      <c r="AI29" s="92"/>
      <c r="AJ29" s="92"/>
      <c r="AK29" s="92"/>
      <c r="AL29" s="38"/>
      <c r="AM29" s="38"/>
      <c r="AN29" s="38"/>
      <c r="AO29" s="38"/>
      <c r="AP29" s="38"/>
      <c r="AQ29" s="38"/>
      <c r="AR29" s="38"/>
      <c r="AS29" s="38"/>
      <c r="AT29" s="38"/>
      <c r="AU29" s="588" t="str">
        <f>F33</f>
        <v>Valor Esperado dos Riscos (R$)</v>
      </c>
      <c r="AV29" s="588"/>
      <c r="AW29" s="38"/>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8"/>
      <c r="BV29" s="38"/>
      <c r="BW29" s="38"/>
      <c r="BX29" s="38"/>
      <c r="BY29" s="38"/>
      <c r="BZ29" s="38"/>
      <c r="CA29" s="38"/>
      <c r="CB29" s="38"/>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c r="EQ29" s="38"/>
      <c r="ER29" s="38"/>
      <c r="ES29" s="38"/>
      <c r="ET29" s="38"/>
      <c r="EU29" s="38"/>
      <c r="EV29" s="38"/>
      <c r="EW29" s="38"/>
      <c r="EX29" s="38"/>
      <c r="EY29" s="38"/>
      <c r="EZ29" s="38"/>
      <c r="FA29" s="38"/>
      <c r="FB29" s="38"/>
      <c r="FC29" s="38"/>
      <c r="FD29" s="38"/>
      <c r="FE29" s="38"/>
      <c r="FF29" s="38"/>
      <c r="FG29" s="38"/>
      <c r="FH29" s="38"/>
      <c r="FI29" s="38"/>
      <c r="FJ29" s="38"/>
      <c r="FK29" s="38"/>
      <c r="FL29" s="38"/>
      <c r="FM29" s="38"/>
      <c r="FN29" s="38"/>
      <c r="FO29" s="38"/>
      <c r="FP29" s="38"/>
      <c r="FQ29" s="38"/>
      <c r="FR29" s="38"/>
      <c r="FS29" s="38"/>
      <c r="FT29" s="38"/>
      <c r="FU29" s="38"/>
      <c r="FV29" s="38"/>
      <c r="FW29" s="38"/>
      <c r="FX29" s="38"/>
      <c r="FY29" s="38"/>
      <c r="FZ29" s="38"/>
      <c r="GA29" s="38"/>
      <c r="GB29" s="38"/>
      <c r="GC29" s="38"/>
      <c r="GD29" s="38"/>
      <c r="GE29" s="38"/>
      <c r="GF29" s="38"/>
      <c r="GG29" s="38"/>
      <c r="GH29" s="38"/>
      <c r="GI29" s="38"/>
      <c r="GJ29" s="38"/>
      <c r="GK29" s="38"/>
      <c r="GL29" s="38"/>
      <c r="GM29" s="38"/>
      <c r="GN29" s="38"/>
      <c r="GO29" s="38"/>
      <c r="GP29" s="38"/>
      <c r="GQ29" s="38"/>
      <c r="GR29" s="38"/>
      <c r="GS29" s="38"/>
      <c r="GT29" s="38"/>
      <c r="GU29" s="38"/>
      <c r="GV29" s="38"/>
      <c r="GW29" s="38"/>
      <c r="GX29" s="38"/>
      <c r="GY29" s="38"/>
      <c r="GZ29" s="38"/>
      <c r="HA29" s="38"/>
      <c r="HB29" s="38"/>
      <c r="HC29" s="38"/>
      <c r="HD29" s="38"/>
      <c r="HE29" s="38"/>
      <c r="HF29" s="38"/>
      <c r="HG29" s="38"/>
      <c r="HH29" s="38"/>
      <c r="HI29" s="38"/>
      <c r="HJ29" s="38"/>
      <c r="HK29" s="38"/>
      <c r="HL29" s="38"/>
      <c r="HM29" s="38"/>
      <c r="HN29" s="38"/>
      <c r="HO29" s="38"/>
      <c r="HP29" s="38"/>
      <c r="HQ29" s="38"/>
      <c r="HR29" s="38"/>
      <c r="HS29" s="38"/>
      <c r="HT29" s="38"/>
      <c r="HU29" s="38"/>
      <c r="HV29" s="38"/>
      <c r="HW29" s="38"/>
      <c r="HX29" s="38"/>
      <c r="HY29" s="38"/>
      <c r="HZ29" s="38"/>
      <c r="IA29" s="38"/>
      <c r="IB29" s="38"/>
      <c r="IC29" s="38"/>
      <c r="ID29" s="38"/>
      <c r="IE29" s="38"/>
      <c r="IF29" s="38"/>
      <c r="IG29" s="38"/>
      <c r="IH29" s="38"/>
      <c r="II29" s="38"/>
      <c r="IJ29" s="38"/>
      <c r="IK29" s="38"/>
      <c r="IL29" s="38"/>
      <c r="IM29" s="38"/>
      <c r="IN29" s="38"/>
      <c r="IO29" s="38"/>
      <c r="IP29" s="38"/>
      <c r="IQ29" s="38"/>
      <c r="IR29" s="38"/>
      <c r="IS29" s="38"/>
      <c r="IT29" s="38"/>
      <c r="IU29" s="38"/>
      <c r="IV29" s="38"/>
      <c r="IW29" s="38"/>
      <c r="IX29" s="38"/>
      <c r="IY29" s="38"/>
      <c r="IZ29" s="38"/>
      <c r="JA29" s="38"/>
      <c r="JB29" s="38"/>
      <c r="JC29" s="38"/>
      <c r="JD29" s="38"/>
      <c r="JE29" s="38"/>
      <c r="JF29" s="38"/>
      <c r="JG29" s="38"/>
      <c r="JH29" s="38"/>
      <c r="JI29" s="38"/>
      <c r="JJ29" s="38"/>
      <c r="JK29" s="38"/>
      <c r="JL29" s="38"/>
      <c r="JM29" s="38"/>
      <c r="JN29" s="38"/>
      <c r="JO29" s="38"/>
      <c r="JP29" s="38"/>
      <c r="JQ29" s="38"/>
      <c r="JR29" s="38"/>
      <c r="JS29" s="38"/>
      <c r="JT29" s="38"/>
      <c r="JU29" s="38"/>
      <c r="JV29" s="38"/>
      <c r="JW29" s="38"/>
      <c r="JX29" s="38"/>
      <c r="JY29" s="38"/>
      <c r="JZ29" s="38"/>
      <c r="KA29" s="38"/>
      <c r="KB29" s="38"/>
      <c r="KC29" s="38"/>
      <c r="KD29" s="38"/>
      <c r="KE29" s="38"/>
      <c r="KF29" s="38"/>
      <c r="KG29" s="38"/>
      <c r="KH29" s="38"/>
      <c r="KI29" s="38"/>
      <c r="KJ29" s="38"/>
      <c r="KK29" s="38"/>
      <c r="KL29" s="38"/>
      <c r="KM29" s="38"/>
      <c r="KN29" s="38"/>
      <c r="KO29" s="38"/>
      <c r="KP29" s="38"/>
      <c r="KQ29" s="38"/>
      <c r="KR29" s="38"/>
      <c r="KS29" s="38"/>
      <c r="KT29" s="38"/>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row>
    <row r="30" spans="1:344" s="20" customFormat="1" ht="76.2" customHeight="1" thickBot="1">
      <c r="A30" s="21"/>
      <c r="B30" s="324"/>
      <c r="C30" s="324"/>
      <c r="D30" s="324"/>
      <c r="E30" s="325"/>
      <c r="F30" s="325"/>
      <c r="G30" s="325"/>
      <c r="H30" s="325"/>
      <c r="I30" s="1659"/>
      <c r="J30" s="1666"/>
      <c r="K30" s="1667"/>
      <c r="L30" s="1667"/>
      <c r="M30" s="1667"/>
      <c r="N30" s="1668"/>
      <c r="O30" s="587"/>
      <c r="P30" s="578"/>
      <c r="Q30" s="578"/>
      <c r="R30" s="578"/>
      <c r="S30" s="578"/>
      <c r="T30" s="578"/>
      <c r="U30" s="578"/>
      <c r="V30" s="578"/>
      <c r="W30" s="174"/>
      <c r="X30" s="174"/>
      <c r="Y30" s="732">
        <v>0.5</v>
      </c>
      <c r="Z30" s="92"/>
      <c r="AA30" s="92"/>
      <c r="AB30" s="92"/>
      <c r="AC30" s="92"/>
      <c r="AD30" s="92"/>
      <c r="AE30" s="92"/>
      <c r="AF30" s="92"/>
      <c r="AG30" s="92"/>
      <c r="AH30" s="92"/>
      <c r="AI30" s="92"/>
      <c r="AJ30" s="92"/>
      <c r="AK30" s="92"/>
      <c r="AL30" s="38"/>
      <c r="AM30" s="38"/>
      <c r="AN30" s="38"/>
      <c r="AO30" s="38"/>
      <c r="AP30" s="38"/>
      <c r="AQ30" s="38"/>
      <c r="AR30" s="38"/>
      <c r="AS30" s="38"/>
      <c r="AT30" s="38"/>
      <c r="AU30" s="588" t="str">
        <f>G33</f>
        <v>Planejamento ou Execução</v>
      </c>
      <c r="AV30" s="58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c r="BX30" s="38"/>
      <c r="BY30" s="38"/>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c r="EQ30" s="38"/>
      <c r="ER30" s="38"/>
      <c r="ES30" s="38"/>
      <c r="ET30" s="38"/>
      <c r="EU30" s="38"/>
      <c r="EV30" s="38"/>
      <c r="EW30" s="38"/>
      <c r="EX30" s="38"/>
      <c r="EY30" s="38"/>
      <c r="EZ30" s="38"/>
      <c r="FA30" s="38"/>
      <c r="FB30" s="38"/>
      <c r="FC30" s="38"/>
      <c r="FD30" s="38"/>
      <c r="FE30" s="38"/>
      <c r="FF30" s="38"/>
      <c r="FG30" s="38"/>
      <c r="FH30" s="38"/>
      <c r="FI30" s="38"/>
      <c r="FJ30" s="38"/>
      <c r="FK30" s="38"/>
      <c r="FL30" s="38"/>
      <c r="FM30" s="38"/>
      <c r="FN30" s="38"/>
      <c r="FO30" s="38"/>
      <c r="FP30" s="38"/>
      <c r="FQ30" s="38"/>
      <c r="FR30" s="38"/>
      <c r="FS30" s="38"/>
      <c r="FT30" s="38"/>
      <c r="FU30" s="38"/>
      <c r="FV30" s="38"/>
      <c r="FW30" s="38"/>
      <c r="FX30" s="38"/>
      <c r="FY30" s="38"/>
      <c r="FZ30" s="38"/>
      <c r="GA30" s="38"/>
      <c r="GB30" s="38"/>
      <c r="GC30" s="38"/>
      <c r="GD30" s="38"/>
      <c r="GE30" s="38"/>
      <c r="GF30" s="38"/>
      <c r="GG30" s="38"/>
      <c r="GH30" s="38"/>
      <c r="GI30" s="38"/>
      <c r="GJ30" s="38"/>
      <c r="GK30" s="38"/>
      <c r="GL30" s="38"/>
      <c r="GM30" s="38"/>
      <c r="GN30" s="38"/>
      <c r="GO30" s="38"/>
      <c r="GP30" s="38"/>
      <c r="GQ30" s="38"/>
      <c r="GR30" s="38"/>
      <c r="GS30" s="38"/>
      <c r="GT30" s="38"/>
      <c r="GU30" s="38"/>
      <c r="GV30" s="38"/>
      <c r="GW30" s="38"/>
      <c r="GX30" s="38"/>
      <c r="GY30" s="38"/>
      <c r="GZ30" s="38"/>
      <c r="HA30" s="38"/>
      <c r="HB30" s="38"/>
      <c r="HC30" s="38"/>
      <c r="HD30" s="38"/>
      <c r="HE30" s="38"/>
      <c r="HF30" s="38"/>
      <c r="HG30" s="38"/>
      <c r="HH30" s="38"/>
      <c r="HI30" s="38"/>
      <c r="HJ30" s="38"/>
      <c r="HK30" s="38"/>
      <c r="HL30" s="38"/>
      <c r="HM30" s="38"/>
      <c r="HN30" s="38"/>
      <c r="HO30" s="38"/>
      <c r="HP30" s="38"/>
      <c r="HQ30" s="38"/>
      <c r="HR30" s="38"/>
      <c r="HS30" s="38"/>
      <c r="HT30" s="38"/>
      <c r="HU30" s="38"/>
      <c r="HV30" s="38"/>
      <c r="HW30" s="38"/>
      <c r="HX30" s="38"/>
      <c r="HY30" s="38"/>
      <c r="HZ30" s="38"/>
      <c r="IA30" s="38"/>
      <c r="IB30" s="38"/>
      <c r="IC30" s="38"/>
      <c r="ID30" s="38"/>
      <c r="IE30" s="38"/>
      <c r="IF30" s="38"/>
      <c r="IG30" s="38"/>
      <c r="IH30" s="38"/>
      <c r="II30" s="38"/>
      <c r="IJ30" s="38"/>
      <c r="IK30" s="38"/>
      <c r="IL30" s="38"/>
      <c r="IM30" s="38"/>
      <c r="IN30" s="38"/>
      <c r="IO30" s="38"/>
      <c r="IP30" s="38"/>
      <c r="IQ30" s="38"/>
      <c r="IR30" s="38"/>
      <c r="IS30" s="38"/>
      <c r="IT30" s="38"/>
      <c r="IU30" s="38"/>
      <c r="IV30" s="38"/>
      <c r="IW30" s="38"/>
      <c r="IX30" s="38"/>
      <c r="IY30" s="38"/>
      <c r="IZ30" s="38"/>
      <c r="JA30" s="38"/>
      <c r="JB30" s="38"/>
      <c r="JC30" s="38"/>
      <c r="JD30" s="38"/>
      <c r="JE30" s="38"/>
      <c r="JF30" s="38"/>
      <c r="JG30" s="38"/>
      <c r="JH30" s="38"/>
      <c r="JI30" s="38"/>
      <c r="JJ30" s="38"/>
      <c r="JK30" s="38"/>
      <c r="JL30" s="38"/>
      <c r="JM30" s="38"/>
      <c r="JN30" s="38"/>
      <c r="JO30" s="38"/>
      <c r="JP30" s="38"/>
      <c r="JQ30" s="38"/>
      <c r="JR30" s="38"/>
      <c r="JS30" s="38"/>
      <c r="JT30" s="38"/>
      <c r="JU30" s="38"/>
      <c r="JV30" s="38"/>
      <c r="JW30" s="38"/>
      <c r="JX30" s="38"/>
      <c r="JY30" s="38"/>
      <c r="JZ30" s="38"/>
      <c r="KA30" s="38"/>
      <c r="KB30" s="38"/>
      <c r="KC30" s="38"/>
      <c r="KD30" s="38"/>
      <c r="KE30" s="38"/>
      <c r="KF30" s="38"/>
      <c r="KG30" s="38"/>
      <c r="KH30" s="38"/>
      <c r="KI30" s="38"/>
      <c r="KJ30" s="38"/>
      <c r="KK30" s="38"/>
      <c r="KL30" s="38"/>
      <c r="KM30" s="38"/>
      <c r="KN30" s="38"/>
      <c r="KO30" s="38"/>
      <c r="KP30" s="38"/>
      <c r="KQ30" s="38"/>
      <c r="KR30" s="38"/>
      <c r="KS30" s="38"/>
      <c r="KT30" s="38"/>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row>
    <row r="31" spans="1:344" s="20" customFormat="1" ht="56.4" customHeight="1">
      <c r="A31" s="21"/>
      <c r="B31" s="324"/>
      <c r="C31" s="324"/>
      <c r="D31" s="324"/>
      <c r="E31" s="325"/>
      <c r="F31" s="325"/>
      <c r="G31" s="325"/>
      <c r="H31" s="325"/>
      <c r="I31" s="125"/>
      <c r="O31" s="93"/>
      <c r="P31" s="578"/>
      <c r="Q31" s="578"/>
      <c r="R31" s="578"/>
      <c r="S31" s="578"/>
      <c r="T31" s="578"/>
      <c r="U31" s="578"/>
      <c r="V31" s="578"/>
      <c r="W31" s="174"/>
      <c r="X31" s="174"/>
      <c r="Y31" s="732">
        <v>0.75</v>
      </c>
      <c r="Z31" s="92"/>
      <c r="AA31" s="92"/>
      <c r="AB31" s="92"/>
      <c r="AC31" s="92"/>
      <c r="AD31" s="92"/>
      <c r="AE31" s="92"/>
      <c r="AF31" s="92"/>
      <c r="AG31" s="92"/>
      <c r="AH31" s="92"/>
      <c r="AI31" s="92"/>
      <c r="AJ31" s="92"/>
      <c r="AK31" s="92"/>
      <c r="AL31" s="38"/>
      <c r="AM31" s="38"/>
      <c r="AN31" s="38"/>
      <c r="AO31" s="38"/>
      <c r="AP31" s="38"/>
      <c r="AQ31" s="38"/>
      <c r="AR31" s="38"/>
      <c r="AS31" s="38"/>
      <c r="AT31" s="38"/>
      <c r="AU31" s="588" t="str">
        <f>H33</f>
        <v>Plano A</v>
      </c>
      <c r="AV31" s="58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c r="EQ31" s="38"/>
      <c r="ER31" s="38"/>
      <c r="ES31" s="38"/>
      <c r="ET31" s="38"/>
      <c r="EU31" s="38"/>
      <c r="EV31" s="38"/>
      <c r="EW31" s="38"/>
      <c r="EX31" s="38"/>
      <c r="EY31" s="38"/>
      <c r="EZ31" s="38"/>
      <c r="FA31" s="38"/>
      <c r="FB31" s="38"/>
      <c r="FC31" s="38"/>
      <c r="FD31" s="38"/>
      <c r="FE31" s="38"/>
      <c r="FF31" s="38"/>
      <c r="FG31" s="38"/>
      <c r="FH31" s="38"/>
      <c r="FI31" s="38"/>
      <c r="FJ31" s="38"/>
      <c r="FK31" s="38"/>
      <c r="FL31" s="38"/>
      <c r="FM31" s="38"/>
      <c r="FN31" s="38"/>
      <c r="FO31" s="38"/>
      <c r="FP31" s="38"/>
      <c r="FQ31" s="38"/>
      <c r="FR31" s="38"/>
      <c r="FS31" s="38"/>
      <c r="FT31" s="38"/>
      <c r="FU31" s="38"/>
      <c r="FV31" s="38"/>
      <c r="FW31" s="38"/>
      <c r="FX31" s="38"/>
      <c r="FY31" s="38"/>
      <c r="FZ31" s="38"/>
      <c r="GA31" s="38"/>
      <c r="GB31" s="38"/>
      <c r="GC31" s="38"/>
      <c r="GD31" s="38"/>
      <c r="GE31" s="38"/>
      <c r="GF31" s="38"/>
      <c r="GG31" s="38"/>
      <c r="GH31" s="38"/>
      <c r="GI31" s="38"/>
      <c r="GJ31" s="38"/>
      <c r="GK31" s="38"/>
      <c r="GL31" s="38"/>
      <c r="GM31" s="38"/>
      <c r="GN31" s="38"/>
      <c r="GO31" s="38"/>
      <c r="GP31" s="38"/>
      <c r="GQ31" s="38"/>
      <c r="GR31" s="38"/>
      <c r="GS31" s="38"/>
      <c r="GT31" s="38"/>
      <c r="GU31" s="38"/>
      <c r="GV31" s="38"/>
      <c r="GW31" s="38"/>
      <c r="GX31" s="38"/>
      <c r="GY31" s="38"/>
      <c r="GZ31" s="38"/>
      <c r="HA31" s="38"/>
      <c r="HB31" s="38"/>
      <c r="HC31" s="38"/>
      <c r="HD31" s="38"/>
      <c r="HE31" s="38"/>
      <c r="HF31" s="38"/>
      <c r="HG31" s="38"/>
      <c r="HH31" s="38"/>
      <c r="HI31" s="38"/>
      <c r="HJ31" s="38"/>
      <c r="HK31" s="38"/>
      <c r="HL31" s="38"/>
      <c r="HM31" s="38"/>
      <c r="HN31" s="38"/>
      <c r="HO31" s="38"/>
      <c r="HP31" s="38"/>
      <c r="HQ31" s="38"/>
      <c r="HR31" s="38"/>
      <c r="HS31" s="38"/>
      <c r="HT31" s="38"/>
      <c r="HU31" s="38"/>
      <c r="HV31" s="38"/>
      <c r="HW31" s="38"/>
      <c r="HX31" s="38"/>
      <c r="HY31" s="38"/>
      <c r="HZ31" s="38"/>
      <c r="IA31" s="38"/>
      <c r="IB31" s="38"/>
      <c r="IC31" s="38"/>
      <c r="ID31" s="38"/>
      <c r="IE31" s="38"/>
      <c r="IF31" s="38"/>
      <c r="IG31" s="38"/>
      <c r="IH31" s="38"/>
      <c r="II31" s="38"/>
      <c r="IJ31" s="38"/>
      <c r="IK31" s="38"/>
      <c r="IL31" s="38"/>
      <c r="IM31" s="38"/>
      <c r="IN31" s="38"/>
      <c r="IO31" s="38"/>
      <c r="IP31" s="38"/>
      <c r="IQ31" s="38"/>
      <c r="IR31" s="38"/>
      <c r="IS31" s="38"/>
      <c r="IT31" s="38"/>
      <c r="IU31" s="38"/>
      <c r="IV31" s="38"/>
      <c r="IW31" s="38"/>
      <c r="IX31" s="38"/>
      <c r="IY31" s="38"/>
      <c r="IZ31" s="38"/>
      <c r="JA31" s="38"/>
      <c r="JB31" s="38"/>
      <c r="JC31" s="38"/>
      <c r="JD31" s="38"/>
      <c r="JE31" s="38"/>
      <c r="JF31" s="38"/>
      <c r="JG31" s="38"/>
      <c r="JH31" s="38"/>
      <c r="JI31" s="38"/>
      <c r="JJ31" s="38"/>
      <c r="JK31" s="38"/>
      <c r="JL31" s="38"/>
      <c r="JM31" s="38"/>
      <c r="JN31" s="38"/>
      <c r="JO31" s="38"/>
      <c r="JP31" s="38"/>
      <c r="JQ31" s="38"/>
      <c r="JR31" s="38"/>
      <c r="JS31" s="38"/>
      <c r="JT31" s="38"/>
      <c r="JU31" s="38"/>
      <c r="JV31" s="38"/>
      <c r="JW31" s="38"/>
      <c r="JX31" s="38"/>
      <c r="JY31" s="38"/>
      <c r="JZ31" s="38"/>
      <c r="KA31" s="38"/>
      <c r="KB31" s="38"/>
      <c r="KC31" s="38"/>
      <c r="KD31" s="38"/>
      <c r="KE31" s="38"/>
      <c r="KF31" s="38"/>
      <c r="KG31" s="38"/>
      <c r="KH31" s="38"/>
      <c r="KI31" s="38"/>
      <c r="KJ31" s="38"/>
      <c r="KK31" s="38"/>
      <c r="KL31" s="38"/>
      <c r="KM31" s="38"/>
      <c r="KN31" s="38"/>
      <c r="KO31" s="38"/>
      <c r="KP31" s="38"/>
      <c r="KQ31" s="38"/>
      <c r="KR31" s="38"/>
      <c r="KS31" s="38"/>
      <c r="KT31" s="38"/>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row>
    <row r="32" spans="1:344" s="20" customFormat="1" ht="56.4" customHeight="1" thickBot="1">
      <c r="A32" s="21"/>
      <c r="B32" s="324"/>
      <c r="C32" s="324"/>
      <c r="D32" s="324"/>
      <c r="E32" s="325"/>
      <c r="F32" s="325"/>
      <c r="G32" s="325"/>
      <c r="H32" s="325"/>
      <c r="I32" s="125"/>
      <c r="O32" s="38"/>
      <c r="P32" s="578"/>
      <c r="Q32" s="578"/>
      <c r="R32" s="578"/>
      <c r="S32" s="578"/>
      <c r="T32" s="578"/>
      <c r="U32" s="578"/>
      <c r="V32" s="578"/>
      <c r="W32" s="174"/>
      <c r="X32" s="174"/>
      <c r="Y32" s="732">
        <v>0.92</v>
      </c>
      <c r="Z32" s="92"/>
      <c r="AA32" s="92"/>
      <c r="AB32" s="92"/>
      <c r="AC32" s="92"/>
      <c r="AD32" s="92"/>
      <c r="AE32" s="92"/>
      <c r="AF32" s="92"/>
      <c r="AG32" s="92"/>
      <c r="AH32" s="92"/>
      <c r="AI32" s="92"/>
      <c r="AJ32" s="92"/>
      <c r="AK32" s="92"/>
      <c r="AL32" s="38"/>
      <c r="AM32" s="38"/>
      <c r="AN32" s="38"/>
      <c r="AO32" s="38"/>
      <c r="AP32" s="38"/>
      <c r="AQ32" s="38"/>
      <c r="AR32" s="38"/>
      <c r="AS32" s="38"/>
      <c r="AT32" s="38"/>
      <c r="AU32" s="588" t="str">
        <f>I33</f>
        <v>Custo Plano A (R$)</v>
      </c>
      <c r="AV32" s="58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8"/>
      <c r="BV32" s="38"/>
      <c r="BW32" s="38"/>
      <c r="BX32" s="38"/>
      <c r="BY32" s="38"/>
      <c r="BZ32" s="38"/>
      <c r="CA32" s="38"/>
      <c r="CB32" s="38"/>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c r="EQ32" s="38"/>
      <c r="ER32" s="38"/>
      <c r="ES32" s="38"/>
      <c r="ET32" s="38"/>
      <c r="EU32" s="38"/>
      <c r="EV32" s="38"/>
      <c r="EW32" s="38"/>
      <c r="EX32" s="38"/>
      <c r="EY32" s="38"/>
      <c r="EZ32" s="38"/>
      <c r="FA32" s="38"/>
      <c r="FB32" s="38"/>
      <c r="FC32" s="38"/>
      <c r="FD32" s="38"/>
      <c r="FE32" s="38"/>
      <c r="FF32" s="38"/>
      <c r="FG32" s="38"/>
      <c r="FH32" s="38"/>
      <c r="FI32" s="38"/>
      <c r="FJ32" s="38"/>
      <c r="FK32" s="38"/>
      <c r="FL32" s="38"/>
      <c r="FM32" s="38"/>
      <c r="FN32" s="38"/>
      <c r="FO32" s="38"/>
      <c r="FP32" s="38"/>
      <c r="FQ32" s="38"/>
      <c r="FR32" s="38"/>
      <c r="FS32" s="38"/>
      <c r="FT32" s="38"/>
      <c r="FU32" s="38"/>
      <c r="FV32" s="38"/>
      <c r="FW32" s="38"/>
      <c r="FX32" s="38"/>
      <c r="FY32" s="38"/>
      <c r="FZ32" s="38"/>
      <c r="GA32" s="38"/>
      <c r="GB32" s="38"/>
      <c r="GC32" s="38"/>
      <c r="GD32" s="38"/>
      <c r="GE32" s="38"/>
      <c r="GF32" s="38"/>
      <c r="GG32" s="38"/>
      <c r="GH32" s="38"/>
      <c r="GI32" s="38"/>
      <c r="GJ32" s="38"/>
      <c r="GK32" s="38"/>
      <c r="GL32" s="38"/>
      <c r="GM32" s="38"/>
      <c r="GN32" s="38"/>
      <c r="GO32" s="38"/>
      <c r="GP32" s="38"/>
      <c r="GQ32" s="38"/>
      <c r="GR32" s="38"/>
      <c r="GS32" s="38"/>
      <c r="GT32" s="38"/>
      <c r="GU32" s="38"/>
      <c r="GV32" s="38"/>
      <c r="GW32" s="38"/>
      <c r="GX32" s="38"/>
      <c r="GY32" s="38"/>
      <c r="GZ32" s="38"/>
      <c r="HA32" s="38"/>
      <c r="HB32" s="38"/>
      <c r="HC32" s="38"/>
      <c r="HD32" s="38"/>
      <c r="HE32" s="38"/>
      <c r="HF32" s="38"/>
      <c r="HG32" s="38"/>
      <c r="HH32" s="38"/>
      <c r="HI32" s="38"/>
      <c r="HJ32" s="38"/>
      <c r="HK32" s="38"/>
      <c r="HL32" s="38"/>
      <c r="HM32" s="38"/>
      <c r="HN32" s="38"/>
      <c r="HO32" s="38"/>
      <c r="HP32" s="38"/>
      <c r="HQ32" s="38"/>
      <c r="HR32" s="38"/>
      <c r="HS32" s="38"/>
      <c r="HT32" s="38"/>
      <c r="HU32" s="38"/>
      <c r="HV32" s="38"/>
      <c r="HW32" s="38"/>
      <c r="HX32" s="38"/>
      <c r="HY32" s="38"/>
      <c r="HZ32" s="38"/>
      <c r="IA32" s="38"/>
      <c r="IB32" s="38"/>
      <c r="IC32" s="38"/>
      <c r="ID32" s="38"/>
      <c r="IE32" s="38"/>
      <c r="IF32" s="38"/>
      <c r="IG32" s="38"/>
      <c r="IH32" s="38"/>
      <c r="II32" s="38"/>
      <c r="IJ32" s="38"/>
      <c r="IK32" s="38"/>
      <c r="IL32" s="38"/>
      <c r="IM32" s="38"/>
      <c r="IN32" s="38"/>
      <c r="IO32" s="38"/>
      <c r="IP32" s="38"/>
      <c r="IQ32" s="38"/>
      <c r="IR32" s="38"/>
      <c r="IS32" s="38"/>
      <c r="IT32" s="38"/>
      <c r="IU32" s="38"/>
      <c r="IV32" s="38"/>
      <c r="IW32" s="38"/>
      <c r="IX32" s="38"/>
      <c r="IY32" s="38"/>
      <c r="IZ32" s="38"/>
      <c r="JA32" s="38"/>
      <c r="JB32" s="38"/>
      <c r="JC32" s="38"/>
      <c r="JD32" s="38"/>
      <c r="JE32" s="38"/>
      <c r="JF32" s="38"/>
      <c r="JG32" s="38"/>
      <c r="JH32" s="38"/>
      <c r="JI32" s="38"/>
      <c r="JJ32" s="38"/>
      <c r="JK32" s="38"/>
      <c r="JL32" s="38"/>
      <c r="JM32" s="38"/>
      <c r="JN32" s="38"/>
      <c r="JO32" s="38"/>
      <c r="JP32" s="38"/>
      <c r="JQ32" s="38"/>
      <c r="JR32" s="38"/>
      <c r="JS32" s="38"/>
      <c r="JT32" s="38"/>
      <c r="JU32" s="38"/>
      <c r="JV32" s="38"/>
      <c r="JW32" s="38"/>
      <c r="JX32" s="38"/>
      <c r="JY32" s="38"/>
      <c r="JZ32" s="38"/>
      <c r="KA32" s="38"/>
      <c r="KB32" s="38"/>
      <c r="KC32" s="38"/>
      <c r="KD32" s="38"/>
      <c r="KE32" s="38"/>
      <c r="KF32" s="38"/>
      <c r="KG32" s="38"/>
      <c r="KH32" s="38"/>
      <c r="KI32" s="38"/>
      <c r="KJ32" s="38"/>
      <c r="KK32" s="38"/>
      <c r="KL32" s="38"/>
      <c r="KM32" s="38"/>
      <c r="KN32" s="38"/>
      <c r="KO32" s="38"/>
      <c r="KP32" s="38"/>
      <c r="KQ32" s="38"/>
      <c r="KR32" s="38"/>
      <c r="KS32" s="38"/>
      <c r="KT32" s="38"/>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row>
    <row r="33" spans="1:344" s="20" customFormat="1" ht="84" customHeight="1" thickBot="1">
      <c r="A33" s="724" t="s">
        <v>842</v>
      </c>
      <c r="B33" s="725" t="s">
        <v>843</v>
      </c>
      <c r="C33" s="725" t="s">
        <v>395</v>
      </c>
      <c r="D33" s="726" t="s">
        <v>844</v>
      </c>
      <c r="E33" s="727" t="s">
        <v>845</v>
      </c>
      <c r="F33" s="728" t="s">
        <v>846</v>
      </c>
      <c r="G33" s="727" t="s">
        <v>847</v>
      </c>
      <c r="H33" s="729" t="s">
        <v>195</v>
      </c>
      <c r="I33" s="727" t="s">
        <v>848</v>
      </c>
      <c r="J33" s="729" t="s">
        <v>196</v>
      </c>
      <c r="K33" s="725" t="s">
        <v>849</v>
      </c>
      <c r="L33" s="727" t="s">
        <v>850</v>
      </c>
      <c r="M33" s="727" t="s">
        <v>851</v>
      </c>
      <c r="N33" s="727" t="s">
        <v>852</v>
      </c>
      <c r="O33" s="730" t="s">
        <v>562</v>
      </c>
      <c r="P33" s="578"/>
      <c r="Q33" s="578"/>
      <c r="R33" s="578"/>
      <c r="S33" s="578"/>
      <c r="T33" s="578"/>
      <c r="U33" s="578"/>
      <c r="V33" s="578"/>
      <c r="W33" s="174"/>
      <c r="X33" s="174"/>
      <c r="Y33" s="732"/>
      <c r="Z33" s="92"/>
      <c r="AA33" s="92"/>
      <c r="AB33" s="92"/>
      <c r="AC33" s="92"/>
      <c r="AD33" s="92"/>
      <c r="AE33" s="92"/>
      <c r="AF33" s="92"/>
      <c r="AG33" s="92"/>
      <c r="AH33" s="92"/>
      <c r="AI33" s="92"/>
      <c r="AJ33" s="92"/>
      <c r="AK33" s="92"/>
      <c r="AL33" s="38"/>
      <c r="AM33" s="38"/>
      <c r="AN33" s="38"/>
      <c r="AO33" s="38"/>
      <c r="AP33" s="38"/>
      <c r="AQ33" s="38"/>
      <c r="AR33" s="38"/>
      <c r="AS33" s="38"/>
      <c r="AT33" s="38"/>
      <c r="AU33" s="588" t="str">
        <f>J33</f>
        <v>Plano B</v>
      </c>
      <c r="AV33" s="588"/>
      <c r="AW33" s="38"/>
      <c r="AX33" s="38"/>
      <c r="AY33" s="38"/>
      <c r="AZ33" s="38"/>
      <c r="BA33" s="38"/>
      <c r="BB33" s="38"/>
      <c r="BC33" s="38"/>
      <c r="BD33" s="38"/>
      <c r="BE33" s="38"/>
      <c r="BF33" s="38"/>
      <c r="BG33" s="38"/>
      <c r="BH33" s="38"/>
      <c r="BI33" s="38"/>
      <c r="BJ33" s="38"/>
      <c r="BK33" s="38"/>
      <c r="BL33" s="38"/>
      <c r="BM33" s="38"/>
      <c r="BN33" s="38"/>
      <c r="BO33" s="38"/>
      <c r="BP33" s="38"/>
      <c r="BQ33" s="38"/>
      <c r="BR33" s="38"/>
      <c r="BS33" s="38"/>
      <c r="BT33" s="38"/>
      <c r="BU33" s="38"/>
      <c r="BV33" s="38"/>
      <c r="BW33" s="38"/>
      <c r="BX33" s="38"/>
      <c r="BY33" s="38"/>
      <c r="BZ33" s="38"/>
      <c r="CA33" s="38"/>
      <c r="CB33" s="38"/>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c r="EQ33" s="38"/>
      <c r="ER33" s="38"/>
      <c r="ES33" s="38"/>
      <c r="ET33" s="38"/>
      <c r="EU33" s="38"/>
      <c r="EV33" s="38"/>
      <c r="EW33" s="38"/>
      <c r="EX33" s="38"/>
      <c r="EY33" s="38"/>
      <c r="EZ33" s="38"/>
      <c r="FA33" s="38"/>
      <c r="FB33" s="38"/>
      <c r="FC33" s="38"/>
      <c r="FD33" s="38"/>
      <c r="FE33" s="38"/>
      <c r="FF33" s="38"/>
      <c r="FG33" s="38"/>
      <c r="FH33" s="38"/>
      <c r="FI33" s="38"/>
      <c r="FJ33" s="38"/>
      <c r="FK33" s="38"/>
      <c r="FL33" s="38"/>
      <c r="FM33" s="38"/>
      <c r="FN33" s="38"/>
      <c r="FO33" s="38"/>
      <c r="FP33" s="38"/>
      <c r="FQ33" s="38"/>
      <c r="FR33" s="38"/>
      <c r="FS33" s="38"/>
      <c r="FT33" s="38"/>
      <c r="FU33" s="38"/>
      <c r="FV33" s="38"/>
      <c r="FW33" s="38"/>
      <c r="FX33" s="38"/>
      <c r="FY33" s="38"/>
      <c r="FZ33" s="38"/>
      <c r="GA33" s="38"/>
      <c r="GB33" s="38"/>
      <c r="GC33" s="38"/>
      <c r="GD33" s="38"/>
      <c r="GE33" s="38"/>
      <c r="GF33" s="38"/>
      <c r="GG33" s="38"/>
      <c r="GH33" s="38"/>
      <c r="GI33" s="38"/>
      <c r="GJ33" s="38"/>
      <c r="GK33" s="38"/>
      <c r="GL33" s="38"/>
      <c r="GM33" s="38"/>
      <c r="GN33" s="38"/>
      <c r="GO33" s="38"/>
      <c r="GP33" s="38"/>
      <c r="GQ33" s="38"/>
      <c r="GR33" s="38"/>
      <c r="GS33" s="38"/>
      <c r="GT33" s="38"/>
      <c r="GU33" s="38"/>
      <c r="GV33" s="38"/>
      <c r="GW33" s="38"/>
      <c r="GX33" s="38"/>
      <c r="GY33" s="38"/>
      <c r="GZ33" s="38"/>
      <c r="HA33" s="38"/>
      <c r="HB33" s="38"/>
      <c r="HC33" s="38"/>
      <c r="HD33" s="38"/>
      <c r="HE33" s="38"/>
      <c r="HF33" s="38"/>
      <c r="HG33" s="38"/>
      <c r="HH33" s="38"/>
      <c r="HI33" s="38"/>
      <c r="HJ33" s="38"/>
      <c r="HK33" s="38"/>
      <c r="HL33" s="38"/>
      <c r="HM33" s="38"/>
      <c r="HN33" s="38"/>
      <c r="HO33" s="38"/>
      <c r="HP33" s="38"/>
      <c r="HQ33" s="38"/>
      <c r="HR33" s="38"/>
      <c r="HS33" s="38"/>
      <c r="HT33" s="38"/>
      <c r="HU33" s="38"/>
      <c r="HV33" s="38"/>
      <c r="HW33" s="38"/>
      <c r="HX33" s="38"/>
      <c r="HY33" s="38"/>
      <c r="HZ33" s="38"/>
      <c r="IA33" s="38"/>
      <c r="IB33" s="38"/>
      <c r="IC33" s="38"/>
      <c r="ID33" s="38"/>
      <c r="IE33" s="38"/>
      <c r="IF33" s="38"/>
      <c r="IG33" s="38"/>
      <c r="IH33" s="38"/>
      <c r="II33" s="38"/>
      <c r="IJ33" s="38"/>
      <c r="IK33" s="38"/>
      <c r="IL33" s="38"/>
      <c r="IM33" s="38"/>
      <c r="IN33" s="38"/>
      <c r="IO33" s="38"/>
      <c r="IP33" s="38"/>
      <c r="IQ33" s="38"/>
      <c r="IR33" s="38"/>
      <c r="IS33" s="38"/>
      <c r="IT33" s="38"/>
      <c r="IU33" s="38"/>
      <c r="IV33" s="38"/>
      <c r="IW33" s="38"/>
      <c r="IX33" s="38"/>
      <c r="IY33" s="38"/>
      <c r="IZ33" s="38"/>
      <c r="JA33" s="38"/>
      <c r="JB33" s="38"/>
      <c r="JC33" s="38"/>
      <c r="JD33" s="38"/>
      <c r="JE33" s="38"/>
      <c r="JF33" s="38"/>
      <c r="JG33" s="38"/>
      <c r="JH33" s="38"/>
      <c r="JI33" s="38"/>
      <c r="JJ33" s="38"/>
      <c r="JK33" s="38"/>
      <c r="JL33" s="38"/>
      <c r="JM33" s="38"/>
      <c r="JN33" s="38"/>
      <c r="JO33" s="38"/>
      <c r="JP33" s="38"/>
      <c r="JQ33" s="38"/>
      <c r="JR33" s="38"/>
      <c r="JS33" s="38"/>
      <c r="JT33" s="38"/>
      <c r="JU33" s="38"/>
      <c r="JV33" s="38"/>
      <c r="JW33" s="38"/>
      <c r="JX33" s="38"/>
      <c r="JY33" s="38"/>
      <c r="JZ33" s="38"/>
      <c r="KA33" s="38"/>
      <c r="KB33" s="38"/>
      <c r="KC33" s="38"/>
      <c r="KD33" s="38"/>
      <c r="KE33" s="38"/>
      <c r="KF33" s="38"/>
      <c r="KG33" s="38"/>
      <c r="KH33" s="38"/>
      <c r="KI33" s="38"/>
      <c r="KJ33" s="38"/>
      <c r="KK33" s="38"/>
      <c r="KL33" s="38"/>
      <c r="KM33" s="38"/>
      <c r="KN33" s="38"/>
      <c r="KO33" s="38"/>
      <c r="KP33" s="38"/>
      <c r="KQ33" s="38"/>
      <c r="KR33" s="38"/>
      <c r="KS33" s="38"/>
      <c r="KT33" s="38"/>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row>
    <row r="34" spans="1:344" s="20" customFormat="1" ht="55.05" customHeight="1">
      <c r="A34" s="733">
        <v>1</v>
      </c>
      <c r="B34" s="734"/>
      <c r="C34" s="735"/>
      <c r="D34" s="736"/>
      <c r="E34" s="737"/>
      <c r="F34" s="737" t="str">
        <f>IFERROR(IF(E34*D34=0,"",E34*D34),"")</f>
        <v/>
      </c>
      <c r="G34" s="738"/>
      <c r="H34" s="739"/>
      <c r="I34" s="740"/>
      <c r="J34" s="739"/>
      <c r="K34" s="737"/>
      <c r="L34" s="743"/>
      <c r="M34" s="737"/>
      <c r="N34" s="741"/>
      <c r="O34" s="742" t="str">
        <f>IF(C34="positivo",IF(OR(F34="",M34=""),"❓",IF(F34&gt;M34,"✔",IF(F34=M34,"✔","❌"))),IF(C34="negativo",IF(OR(I34="",K34="",F34=""),"❓",IF(I34+K34&lt;F34,"✔",IF(I34+K34=F34,"✔","❌"))),"❓"))</f>
        <v>❓</v>
      </c>
      <c r="P34" s="578">
        <f>IF(C34="negativo",F34,0)</f>
        <v>0</v>
      </c>
      <c r="Q34" s="578">
        <f>IF(C34="negativo",F34,0)</f>
        <v>0</v>
      </c>
      <c r="R34" s="578"/>
      <c r="S34" s="578">
        <f>IF(C34="positivo",F34,0)</f>
        <v>0</v>
      </c>
      <c r="T34" s="578"/>
      <c r="U34" s="578"/>
      <c r="V34" s="578"/>
      <c r="W34" s="174"/>
      <c r="X34" s="174"/>
      <c r="Y34" s="732" t="s">
        <v>509</v>
      </c>
      <c r="Z34" s="92"/>
      <c r="AA34" s="92"/>
      <c r="AB34" s="92"/>
      <c r="AC34" s="92"/>
      <c r="AD34" s="92"/>
      <c r="AE34" s="92"/>
      <c r="AF34" s="92"/>
      <c r="AG34" s="92"/>
      <c r="AH34" s="92"/>
      <c r="AI34" s="92"/>
      <c r="AJ34" s="92"/>
      <c r="AK34" s="92"/>
      <c r="AL34" s="38"/>
      <c r="AM34" s="38"/>
      <c r="AN34" s="38"/>
      <c r="AO34" s="38"/>
      <c r="AP34" s="38"/>
      <c r="AQ34" s="38"/>
      <c r="AR34" s="38"/>
      <c r="AS34" s="38"/>
      <c r="AT34" s="38"/>
      <c r="AU34" s="588" t="str">
        <f>K33</f>
        <v>Custo Plano B (R$)</v>
      </c>
      <c r="AV34" s="588"/>
      <c r="AW34" s="38"/>
      <c r="AX34" s="38"/>
      <c r="AY34" s="38"/>
      <c r="AZ34" s="38"/>
      <c r="BA34" s="38"/>
      <c r="BB34" s="38"/>
      <c r="BC34" s="38"/>
      <c r="BD34" s="38"/>
      <c r="BE34" s="38"/>
      <c r="BF34" s="38"/>
      <c r="BG34" s="38"/>
      <c r="BH34" s="38"/>
      <c r="BI34" s="38"/>
      <c r="BJ34" s="38"/>
      <c r="BK34" s="38"/>
      <c r="BL34" s="38"/>
      <c r="BM34" s="38"/>
      <c r="BN34" s="38"/>
      <c r="BO34" s="38"/>
      <c r="BP34" s="38"/>
      <c r="BQ34" s="38"/>
      <c r="BR34" s="38"/>
      <c r="BS34" s="588"/>
      <c r="BT34" s="38"/>
      <c r="BU34" s="38"/>
      <c r="BV34" s="38"/>
      <c r="BW34" s="38"/>
      <c r="BX34" s="38"/>
      <c r="BY34" s="38"/>
      <c r="BZ34" s="38"/>
      <c r="CA34" s="38"/>
      <c r="CB34" s="38"/>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c r="EQ34" s="38"/>
      <c r="ER34" s="38"/>
      <c r="ES34" s="38"/>
      <c r="ET34" s="38"/>
      <c r="EU34" s="38"/>
      <c r="EV34" s="38"/>
      <c r="EW34" s="38"/>
      <c r="EX34" s="38"/>
      <c r="EY34" s="38"/>
      <c r="EZ34" s="38"/>
      <c r="FA34" s="38"/>
      <c r="FB34" s="38"/>
      <c r="FC34" s="38"/>
      <c r="FD34" s="38"/>
      <c r="FE34" s="38"/>
      <c r="FF34" s="38"/>
      <c r="FG34" s="38"/>
      <c r="FH34" s="38"/>
      <c r="FI34" s="38"/>
      <c r="FJ34" s="38"/>
      <c r="FK34" s="38"/>
      <c r="FL34" s="38"/>
      <c r="FM34" s="38"/>
      <c r="FN34" s="38"/>
      <c r="FO34" s="38"/>
      <c r="FP34" s="38"/>
      <c r="FQ34" s="38"/>
      <c r="FR34" s="38"/>
      <c r="FS34" s="38"/>
      <c r="FT34" s="38"/>
      <c r="FU34" s="38"/>
      <c r="FV34" s="38"/>
      <c r="FW34" s="38"/>
      <c r="FX34" s="38"/>
      <c r="FY34" s="38"/>
      <c r="FZ34" s="38"/>
      <c r="GA34" s="38"/>
      <c r="GB34" s="38"/>
      <c r="GC34" s="38"/>
      <c r="GD34" s="38"/>
      <c r="GE34" s="38"/>
      <c r="GF34" s="38"/>
      <c r="GG34" s="38"/>
      <c r="GH34" s="38"/>
      <c r="GI34" s="38"/>
      <c r="GJ34" s="38"/>
      <c r="GK34" s="38"/>
      <c r="GL34" s="38"/>
      <c r="GM34" s="38"/>
      <c r="GN34" s="38"/>
      <c r="GO34" s="38"/>
      <c r="GP34" s="38"/>
      <c r="GQ34" s="38"/>
      <c r="GR34" s="38"/>
      <c r="GS34" s="38"/>
      <c r="GT34" s="38"/>
      <c r="GU34" s="38"/>
      <c r="GV34" s="38"/>
      <c r="GW34" s="38"/>
      <c r="GX34" s="38"/>
      <c r="GY34" s="38"/>
      <c r="GZ34" s="38"/>
      <c r="HA34" s="38"/>
      <c r="HB34" s="38"/>
      <c r="HC34" s="38"/>
      <c r="HD34" s="38"/>
      <c r="HE34" s="38"/>
      <c r="HF34" s="38"/>
      <c r="HG34" s="38"/>
      <c r="HH34" s="38"/>
      <c r="HI34" s="38"/>
      <c r="HJ34" s="38"/>
      <c r="HK34" s="38"/>
      <c r="HL34" s="38"/>
      <c r="HM34" s="38"/>
      <c r="HN34" s="38"/>
      <c r="HO34" s="38"/>
      <c r="HP34" s="38"/>
      <c r="HQ34" s="38"/>
      <c r="HR34" s="38"/>
      <c r="HS34" s="38"/>
      <c r="HT34" s="38"/>
      <c r="HU34" s="38"/>
      <c r="HV34" s="38"/>
      <c r="HW34" s="38"/>
      <c r="HX34" s="38"/>
      <c r="HY34" s="38"/>
      <c r="HZ34" s="38"/>
      <c r="IA34" s="38"/>
      <c r="IB34" s="38"/>
      <c r="IC34" s="38"/>
      <c r="ID34" s="38"/>
      <c r="IE34" s="38"/>
      <c r="IF34" s="38"/>
      <c r="IG34" s="38"/>
      <c r="IH34" s="38"/>
      <c r="II34" s="38"/>
      <c r="IJ34" s="38"/>
      <c r="IK34" s="38"/>
      <c r="IL34" s="38"/>
      <c r="IM34" s="38"/>
      <c r="IN34" s="38"/>
      <c r="IO34" s="38"/>
      <c r="IP34" s="38"/>
      <c r="IQ34" s="38"/>
      <c r="IR34" s="38"/>
      <c r="IS34" s="38"/>
      <c r="IT34" s="38"/>
      <c r="IU34" s="38"/>
      <c r="IV34" s="38"/>
      <c r="IW34" s="38"/>
      <c r="IX34" s="38"/>
      <c r="IY34" s="38"/>
      <c r="IZ34" s="38"/>
      <c r="JA34" s="38"/>
      <c r="JB34" s="38"/>
      <c r="JC34" s="38"/>
      <c r="JD34" s="38"/>
      <c r="JE34" s="38"/>
      <c r="JF34" s="38"/>
      <c r="JG34" s="38"/>
      <c r="JH34" s="38"/>
      <c r="JI34" s="38"/>
      <c r="JJ34" s="38"/>
      <c r="JK34" s="38"/>
      <c r="JL34" s="38"/>
      <c r="JM34" s="38"/>
      <c r="JN34" s="38"/>
      <c r="JO34" s="38"/>
      <c r="JP34" s="38"/>
      <c r="JQ34" s="38"/>
      <c r="JR34" s="38"/>
      <c r="JS34" s="38"/>
      <c r="JT34" s="38"/>
      <c r="JU34" s="38"/>
      <c r="JV34" s="38"/>
      <c r="JW34" s="38"/>
      <c r="JX34" s="38"/>
      <c r="JY34" s="38"/>
      <c r="JZ34" s="38"/>
      <c r="KA34" s="38"/>
      <c r="KB34" s="38"/>
      <c r="KC34" s="38"/>
      <c r="KD34" s="38"/>
      <c r="KE34" s="38"/>
      <c r="KF34" s="38"/>
      <c r="KG34" s="38"/>
      <c r="KH34" s="38"/>
      <c r="KI34" s="38"/>
      <c r="KJ34" s="38"/>
      <c r="KK34" s="38"/>
      <c r="KL34" s="38"/>
      <c r="KM34" s="38"/>
      <c r="KN34" s="38"/>
      <c r="KO34" s="38"/>
      <c r="KP34" s="38"/>
      <c r="KQ34" s="38"/>
      <c r="KR34" s="38"/>
      <c r="KS34" s="38"/>
      <c r="KT34" s="38"/>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row>
    <row r="35" spans="1:344" s="20" customFormat="1" ht="55.05" customHeight="1">
      <c r="A35" s="571">
        <v>2</v>
      </c>
      <c r="B35" s="572"/>
      <c r="C35" s="573"/>
      <c r="D35" s="719"/>
      <c r="E35" s="721"/>
      <c r="F35" s="721" t="str">
        <f t="shared" ref="F35:F83" si="0">IFERROR(IF(E35*D35=0,"",E35*D35),"")</f>
        <v/>
      </c>
      <c r="G35" s="574"/>
      <c r="H35" s="575"/>
      <c r="I35" s="723"/>
      <c r="J35" s="575"/>
      <c r="K35" s="721"/>
      <c r="L35" s="744"/>
      <c r="M35" s="721"/>
      <c r="N35" s="576"/>
      <c r="O35" s="394" t="str">
        <f t="shared" ref="O35:O83" si="1">IF(C35="positivo",IF(OR(F35="",M35=""),"❓",IF(F35&gt;M35,"✔",IF(F35=M35,"✔","❌"))),IF(C35="negativo",IF(OR(I35="",K35="",F35=""),"❓",IF(I35+K35&lt;F35,"✔",IF(I35+K35=F35,"✔","❌"))),"❓"))</f>
        <v>❓</v>
      </c>
      <c r="P35" s="578">
        <f t="shared" ref="P35:P83" si="2">IF(C35="negativo",F35,0)</f>
        <v>0</v>
      </c>
      <c r="Q35" s="578">
        <f t="shared" ref="Q35:Q83" si="3">IF(C35="negativo",F35,0)</f>
        <v>0</v>
      </c>
      <c r="R35" s="578"/>
      <c r="S35" s="578">
        <f t="shared" ref="S35:S83" si="4">IF(C35="positivo",F35,0)</f>
        <v>0</v>
      </c>
      <c r="T35" s="578"/>
      <c r="U35" s="578"/>
      <c r="V35" s="578"/>
      <c r="W35" s="174"/>
      <c r="X35" s="174"/>
      <c r="Y35" s="731" t="s">
        <v>911</v>
      </c>
      <c r="Z35" s="92"/>
      <c r="AA35" s="92"/>
      <c r="AB35" s="92"/>
      <c r="AC35" s="92"/>
      <c r="AD35" s="92"/>
      <c r="AE35" s="92"/>
      <c r="AF35" s="92"/>
      <c r="AG35" s="92"/>
      <c r="AH35" s="92"/>
      <c r="AI35" s="92"/>
      <c r="AJ35" s="92"/>
      <c r="AK35" s="92"/>
      <c r="AL35" s="38"/>
      <c r="AM35" s="38"/>
      <c r="AN35" s="38"/>
      <c r="AO35" s="38"/>
      <c r="AP35" s="38"/>
      <c r="AQ35" s="38"/>
      <c r="AR35" s="38"/>
      <c r="AS35" s="38"/>
      <c r="AT35" s="38"/>
      <c r="AU35" s="588" t="str">
        <f>L33</f>
        <v>Plano de Ação para Riscos Positivos</v>
      </c>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row>
    <row r="36" spans="1:344" s="20" customFormat="1" ht="55.05" customHeight="1">
      <c r="A36" s="565">
        <v>3</v>
      </c>
      <c r="B36" s="566"/>
      <c r="C36" s="567"/>
      <c r="D36" s="718"/>
      <c r="E36" s="720"/>
      <c r="F36" s="720" t="str">
        <f t="shared" si="0"/>
        <v/>
      </c>
      <c r="G36" s="568"/>
      <c r="H36" s="569"/>
      <c r="I36" s="722"/>
      <c r="J36" s="569"/>
      <c r="K36" s="720"/>
      <c r="L36" s="745"/>
      <c r="M36" s="720"/>
      <c r="N36" s="570"/>
      <c r="O36" s="394" t="str">
        <f t="shared" si="1"/>
        <v>❓</v>
      </c>
      <c r="P36" s="578">
        <f t="shared" si="2"/>
        <v>0</v>
      </c>
      <c r="Q36" s="578">
        <f t="shared" si="3"/>
        <v>0</v>
      </c>
      <c r="R36" s="578"/>
      <c r="S36" s="578">
        <f t="shared" si="4"/>
        <v>0</v>
      </c>
      <c r="T36" s="578"/>
      <c r="U36" s="578"/>
      <c r="V36" s="578"/>
      <c r="W36" s="174"/>
      <c r="X36" s="174"/>
      <c r="Y36" s="174"/>
      <c r="Z36" s="92"/>
      <c r="AA36" s="92"/>
      <c r="AB36" s="92"/>
      <c r="AC36" s="92"/>
      <c r="AD36" s="92"/>
      <c r="AE36" s="92"/>
      <c r="AF36" s="92"/>
      <c r="AG36" s="92"/>
      <c r="AH36" s="92"/>
      <c r="AI36" s="92"/>
      <c r="AJ36" s="92"/>
      <c r="AK36" s="92"/>
      <c r="AL36" s="38"/>
      <c r="AM36" s="38"/>
      <c r="AN36" s="38"/>
      <c r="AO36" s="38"/>
      <c r="AP36" s="38"/>
      <c r="AQ36" s="38"/>
      <c r="AR36" s="38"/>
      <c r="AS36" s="38"/>
      <c r="AT36" s="38"/>
      <c r="AU36" s="588" t="str">
        <f>M33</f>
        <v>Valor do Plano de Ação (R$)</v>
      </c>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row>
    <row r="37" spans="1:344" s="20" customFormat="1" ht="55.05" customHeight="1">
      <c r="A37" s="571">
        <v>4</v>
      </c>
      <c r="B37" s="572"/>
      <c r="C37" s="573"/>
      <c r="D37" s="719"/>
      <c r="E37" s="721"/>
      <c r="F37" s="721" t="str">
        <f t="shared" si="0"/>
        <v/>
      </c>
      <c r="G37" s="574"/>
      <c r="H37" s="575"/>
      <c r="I37" s="723"/>
      <c r="J37" s="575"/>
      <c r="K37" s="721"/>
      <c r="L37" s="744"/>
      <c r="M37" s="721"/>
      <c r="N37" s="576"/>
      <c r="O37" s="394" t="str">
        <f t="shared" si="1"/>
        <v>❓</v>
      </c>
      <c r="P37" s="578">
        <f t="shared" si="2"/>
        <v>0</v>
      </c>
      <c r="Q37" s="578">
        <f t="shared" si="3"/>
        <v>0</v>
      </c>
      <c r="R37" s="578"/>
      <c r="S37" s="578">
        <f t="shared" si="4"/>
        <v>0</v>
      </c>
      <c r="T37" s="578"/>
      <c r="U37" s="578"/>
      <c r="V37" s="578"/>
      <c r="W37" s="174"/>
      <c r="X37" s="174"/>
      <c r="Y37" s="174"/>
      <c r="Z37" s="92"/>
      <c r="AA37" s="92"/>
      <c r="AB37" s="92"/>
      <c r="AC37" s="92"/>
      <c r="AD37" s="92"/>
      <c r="AE37" s="92"/>
      <c r="AF37" s="92"/>
      <c r="AG37" s="92"/>
      <c r="AH37" s="92"/>
      <c r="AI37" s="92"/>
      <c r="AJ37" s="92"/>
      <c r="AK37" s="92"/>
      <c r="AL37" s="38"/>
      <c r="AM37" s="38"/>
      <c r="AN37" s="38"/>
      <c r="AO37" s="38"/>
      <c r="AP37" s="38"/>
      <c r="AQ37" s="38"/>
      <c r="AR37" s="38"/>
      <c r="AS37" s="38"/>
      <c r="AT37" s="38"/>
      <c r="AU37" s="588" t="str">
        <f>N33</f>
        <v>Aumento/Redução de Tempo (Dias)</v>
      </c>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row>
    <row r="38" spans="1:344" s="20" customFormat="1" ht="55.05" customHeight="1">
      <c r="A38" s="565">
        <v>5</v>
      </c>
      <c r="B38" s="566"/>
      <c r="C38" s="567"/>
      <c r="D38" s="718"/>
      <c r="E38" s="720"/>
      <c r="F38" s="720" t="str">
        <f t="shared" si="0"/>
        <v/>
      </c>
      <c r="G38" s="568"/>
      <c r="H38" s="569"/>
      <c r="I38" s="722"/>
      <c r="J38" s="569"/>
      <c r="K38" s="720"/>
      <c r="L38" s="745"/>
      <c r="M38" s="720"/>
      <c r="N38" s="570"/>
      <c r="O38" s="394" t="str">
        <f t="shared" si="1"/>
        <v>❓</v>
      </c>
      <c r="P38" s="578">
        <f t="shared" si="2"/>
        <v>0</v>
      </c>
      <c r="Q38" s="578">
        <f t="shared" si="3"/>
        <v>0</v>
      </c>
      <c r="R38" s="578"/>
      <c r="S38" s="578">
        <f t="shared" si="4"/>
        <v>0</v>
      </c>
      <c r="T38" s="578"/>
      <c r="U38" s="578"/>
      <c r="V38" s="578"/>
      <c r="W38" s="174"/>
      <c r="X38" s="174"/>
      <c r="Y38" s="174"/>
      <c r="Z38" s="92"/>
      <c r="AA38" s="92"/>
      <c r="AB38" s="92"/>
      <c r="AC38" s="92"/>
      <c r="AD38" s="92"/>
      <c r="AE38" s="92"/>
      <c r="AF38" s="92"/>
      <c r="AG38" s="92"/>
      <c r="AH38" s="92"/>
      <c r="AI38" s="92"/>
      <c r="AJ38" s="92"/>
      <c r="AK38" s="92"/>
      <c r="AL38" s="38"/>
      <c r="AM38" s="38"/>
      <c r="AN38" s="38"/>
      <c r="AO38" s="38"/>
      <c r="AP38" s="38"/>
      <c r="AQ38" s="38"/>
      <c r="AR38" s="38"/>
      <c r="AS38" s="38"/>
      <c r="AT38" s="38"/>
      <c r="AU38" s="58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row>
    <row r="39" spans="1:344" s="20" customFormat="1" ht="55.05" customHeight="1">
      <c r="A39" s="571">
        <v>6</v>
      </c>
      <c r="B39" s="572"/>
      <c r="C39" s="573"/>
      <c r="D39" s="719"/>
      <c r="E39" s="721"/>
      <c r="F39" s="721" t="str">
        <f t="shared" si="0"/>
        <v/>
      </c>
      <c r="G39" s="574"/>
      <c r="H39" s="575"/>
      <c r="I39" s="723"/>
      <c r="J39" s="575"/>
      <c r="K39" s="721"/>
      <c r="L39" s="744"/>
      <c r="M39" s="721"/>
      <c r="N39" s="576"/>
      <c r="O39" s="394" t="str">
        <f t="shared" si="1"/>
        <v>❓</v>
      </c>
      <c r="P39" s="578">
        <f t="shared" si="2"/>
        <v>0</v>
      </c>
      <c r="Q39" s="578">
        <f t="shared" si="3"/>
        <v>0</v>
      </c>
      <c r="R39" s="578"/>
      <c r="S39" s="578">
        <f t="shared" si="4"/>
        <v>0</v>
      </c>
      <c r="T39" s="578"/>
      <c r="U39" s="578"/>
      <c r="V39" s="578"/>
      <c r="W39" s="174"/>
      <c r="X39" s="174"/>
      <c r="Y39" s="174"/>
      <c r="Z39" s="92"/>
      <c r="AA39" s="92"/>
      <c r="AB39" s="92"/>
      <c r="AC39" s="92"/>
      <c r="AD39" s="92"/>
      <c r="AE39" s="92"/>
      <c r="AF39" s="92"/>
      <c r="AG39" s="92"/>
      <c r="AH39" s="92"/>
      <c r="AI39" s="92"/>
      <c r="AJ39" s="92"/>
      <c r="AK39" s="92"/>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row>
    <row r="40" spans="1:344" s="20" customFormat="1" ht="55.05" customHeight="1">
      <c r="A40" s="565">
        <v>7</v>
      </c>
      <c r="B40" s="566"/>
      <c r="C40" s="567"/>
      <c r="D40" s="718"/>
      <c r="E40" s="720"/>
      <c r="F40" s="720" t="str">
        <f t="shared" si="0"/>
        <v/>
      </c>
      <c r="G40" s="568"/>
      <c r="H40" s="569"/>
      <c r="I40" s="722"/>
      <c r="J40" s="569"/>
      <c r="K40" s="720"/>
      <c r="L40" s="745"/>
      <c r="M40" s="720"/>
      <c r="N40" s="570"/>
      <c r="O40" s="394" t="str">
        <f t="shared" si="1"/>
        <v>❓</v>
      </c>
      <c r="P40" s="578">
        <f t="shared" si="2"/>
        <v>0</v>
      </c>
      <c r="Q40" s="578">
        <f t="shared" si="3"/>
        <v>0</v>
      </c>
      <c r="R40" s="578"/>
      <c r="S40" s="578">
        <f t="shared" si="4"/>
        <v>0</v>
      </c>
      <c r="T40" s="578"/>
      <c r="U40" s="578"/>
      <c r="V40" s="578"/>
      <c r="W40" s="174"/>
      <c r="X40" s="174"/>
      <c r="Y40" s="174"/>
      <c r="Z40" s="92"/>
      <c r="AA40" s="92"/>
      <c r="AB40" s="92"/>
      <c r="AC40" s="92"/>
      <c r="AD40" s="92"/>
      <c r="AE40" s="92"/>
      <c r="AF40" s="92"/>
      <c r="AG40" s="92"/>
      <c r="AH40" s="92"/>
      <c r="AI40" s="92"/>
      <c r="AJ40" s="92"/>
      <c r="AK40" s="92"/>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row>
    <row r="41" spans="1:344" s="20" customFormat="1" ht="55.05" customHeight="1">
      <c r="A41" s="571">
        <v>8</v>
      </c>
      <c r="B41" s="572"/>
      <c r="C41" s="573"/>
      <c r="D41" s="719"/>
      <c r="E41" s="721"/>
      <c r="F41" s="721" t="str">
        <f t="shared" si="0"/>
        <v/>
      </c>
      <c r="G41" s="574"/>
      <c r="H41" s="575"/>
      <c r="I41" s="723"/>
      <c r="J41" s="575"/>
      <c r="K41" s="721"/>
      <c r="L41" s="744"/>
      <c r="M41" s="721"/>
      <c r="N41" s="576"/>
      <c r="O41" s="394" t="str">
        <f t="shared" si="1"/>
        <v>❓</v>
      </c>
      <c r="P41" s="578">
        <f t="shared" si="2"/>
        <v>0</v>
      </c>
      <c r="Q41" s="578">
        <f t="shared" si="3"/>
        <v>0</v>
      </c>
      <c r="R41" s="578"/>
      <c r="S41" s="578">
        <f t="shared" si="4"/>
        <v>0</v>
      </c>
      <c r="T41" s="578"/>
      <c r="U41" s="578"/>
      <c r="V41" s="578"/>
      <c r="W41" s="174"/>
      <c r="X41" s="174"/>
      <c r="Y41" s="174"/>
      <c r="Z41" s="92"/>
      <c r="AA41" s="92"/>
      <c r="AB41" s="92"/>
      <c r="AC41" s="92"/>
      <c r="AD41" s="92"/>
      <c r="AE41" s="92"/>
      <c r="AF41" s="92"/>
      <c r="AG41" s="92"/>
      <c r="AH41" s="92"/>
      <c r="AI41" s="92"/>
      <c r="AJ41" s="92"/>
      <c r="AK41" s="92"/>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row>
    <row r="42" spans="1:344" s="20" customFormat="1" ht="55.05" customHeight="1">
      <c r="A42" s="565">
        <v>9</v>
      </c>
      <c r="B42" s="566"/>
      <c r="C42" s="567"/>
      <c r="D42" s="718"/>
      <c r="E42" s="720"/>
      <c r="F42" s="720" t="str">
        <f t="shared" si="0"/>
        <v/>
      </c>
      <c r="G42" s="568"/>
      <c r="H42" s="569"/>
      <c r="I42" s="722"/>
      <c r="J42" s="569"/>
      <c r="K42" s="720"/>
      <c r="L42" s="745"/>
      <c r="M42" s="720"/>
      <c r="N42" s="570"/>
      <c r="O42" s="394" t="str">
        <f t="shared" si="1"/>
        <v>❓</v>
      </c>
      <c r="P42" s="578">
        <f t="shared" si="2"/>
        <v>0</v>
      </c>
      <c r="Q42" s="578">
        <f t="shared" si="3"/>
        <v>0</v>
      </c>
      <c r="R42" s="578"/>
      <c r="S42" s="578">
        <f t="shared" si="4"/>
        <v>0</v>
      </c>
      <c r="T42" s="578"/>
      <c r="U42" s="578"/>
      <c r="V42" s="578"/>
      <c r="W42" s="174"/>
      <c r="X42" s="174"/>
      <c r="Y42" s="174"/>
      <c r="Z42" s="92"/>
      <c r="AA42" s="92"/>
      <c r="AB42" s="92"/>
      <c r="AC42" s="92"/>
      <c r="AD42" s="92"/>
      <c r="AE42" s="92"/>
      <c r="AF42" s="92"/>
      <c r="AG42" s="92"/>
      <c r="AH42" s="92"/>
      <c r="AI42" s="92"/>
      <c r="AJ42" s="92"/>
      <c r="AK42" s="92"/>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row>
    <row r="43" spans="1:344" s="20" customFormat="1" ht="55.05" customHeight="1">
      <c r="A43" s="571">
        <v>10</v>
      </c>
      <c r="B43" s="572"/>
      <c r="C43" s="573"/>
      <c r="D43" s="719"/>
      <c r="E43" s="721"/>
      <c r="F43" s="721" t="str">
        <f t="shared" si="0"/>
        <v/>
      </c>
      <c r="G43" s="574"/>
      <c r="H43" s="575"/>
      <c r="I43" s="723"/>
      <c r="J43" s="575"/>
      <c r="K43" s="721"/>
      <c r="L43" s="744"/>
      <c r="M43" s="721"/>
      <c r="N43" s="576"/>
      <c r="O43" s="394" t="str">
        <f t="shared" si="1"/>
        <v>❓</v>
      </c>
      <c r="P43" s="578">
        <f t="shared" si="2"/>
        <v>0</v>
      </c>
      <c r="Q43" s="578">
        <f t="shared" si="3"/>
        <v>0</v>
      </c>
      <c r="R43" s="578"/>
      <c r="S43" s="578">
        <f t="shared" si="4"/>
        <v>0</v>
      </c>
      <c r="T43" s="578"/>
      <c r="U43" s="578"/>
      <c r="V43" s="578"/>
      <c r="W43" s="174"/>
      <c r="X43" s="174"/>
      <c r="Y43" s="174"/>
      <c r="Z43" s="92"/>
      <c r="AA43" s="92"/>
      <c r="AB43" s="92"/>
      <c r="AC43" s="92"/>
      <c r="AD43" s="92"/>
      <c r="AE43" s="92"/>
      <c r="AF43" s="92"/>
      <c r="AG43" s="92"/>
      <c r="AH43" s="92"/>
      <c r="AI43" s="92"/>
      <c r="AJ43" s="92"/>
      <c r="AK43" s="92"/>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row>
    <row r="44" spans="1:344" s="20" customFormat="1" ht="55.05" customHeight="1">
      <c r="A44" s="565">
        <v>11</v>
      </c>
      <c r="B44" s="566"/>
      <c r="C44" s="567"/>
      <c r="D44" s="718"/>
      <c r="E44" s="720"/>
      <c r="F44" s="720" t="str">
        <f t="shared" si="0"/>
        <v/>
      </c>
      <c r="G44" s="568"/>
      <c r="H44" s="569"/>
      <c r="I44" s="722"/>
      <c r="J44" s="569"/>
      <c r="K44" s="720"/>
      <c r="L44" s="745"/>
      <c r="M44" s="720"/>
      <c r="N44" s="570"/>
      <c r="O44" s="394" t="str">
        <f t="shared" si="1"/>
        <v>❓</v>
      </c>
      <c r="P44" s="578">
        <f t="shared" si="2"/>
        <v>0</v>
      </c>
      <c r="Q44" s="578">
        <f t="shared" si="3"/>
        <v>0</v>
      </c>
      <c r="R44" s="578"/>
      <c r="S44" s="578">
        <f t="shared" si="4"/>
        <v>0</v>
      </c>
      <c r="T44" s="578"/>
      <c r="U44" s="578"/>
      <c r="V44" s="578"/>
      <c r="W44" s="174"/>
      <c r="X44" s="174"/>
      <c r="Y44" s="174"/>
      <c r="Z44" s="92"/>
      <c r="AA44" s="92"/>
      <c r="AB44" s="92"/>
      <c r="AC44" s="92"/>
      <c r="AD44" s="92"/>
      <c r="AE44" s="92"/>
      <c r="AF44" s="92"/>
      <c r="AG44" s="92"/>
      <c r="AH44" s="92"/>
      <c r="AI44" s="92"/>
      <c r="AJ44" s="92"/>
      <c r="AK44" s="92"/>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c r="BT44" s="38"/>
      <c r="BU44" s="38"/>
      <c r="BV44" s="38"/>
      <c r="BW44" s="38"/>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c r="EW44" s="38"/>
      <c r="EX44" s="38"/>
      <c r="EY44" s="38"/>
      <c r="EZ44" s="38"/>
      <c r="FA44" s="38"/>
      <c r="FB44" s="38"/>
      <c r="FC44" s="38"/>
      <c r="FD44" s="38"/>
      <c r="FE44" s="38"/>
      <c r="FF44" s="38"/>
      <c r="FG44" s="38"/>
      <c r="FH44" s="38"/>
      <c r="FI44" s="38"/>
      <c r="FJ44" s="38"/>
      <c r="FK44" s="38"/>
      <c r="FL44" s="38"/>
      <c r="FM44" s="38"/>
      <c r="FN44" s="38"/>
      <c r="FO44" s="38"/>
      <c r="FP44" s="38"/>
      <c r="FQ44" s="38"/>
      <c r="FR44" s="38"/>
      <c r="FS44" s="38"/>
      <c r="FT44" s="38"/>
      <c r="FU44" s="38"/>
      <c r="FV44" s="38"/>
      <c r="FW44" s="38"/>
      <c r="FX44" s="38"/>
      <c r="FY44" s="38"/>
      <c r="FZ44" s="38"/>
      <c r="GA44" s="38"/>
      <c r="GB44" s="38"/>
      <c r="GC44" s="38"/>
      <c r="GD44" s="38"/>
      <c r="GE44" s="38"/>
      <c r="GF44" s="38"/>
      <c r="GG44" s="38"/>
      <c r="GH44" s="38"/>
      <c r="GI44" s="38"/>
      <c r="GJ44" s="38"/>
      <c r="GK44" s="38"/>
      <c r="GL44" s="38"/>
      <c r="GM44" s="38"/>
      <c r="GN44" s="38"/>
      <c r="GO44" s="38"/>
      <c r="GP44" s="38"/>
      <c r="GQ44" s="38"/>
      <c r="GR44" s="38"/>
      <c r="GS44" s="38"/>
      <c r="GT44" s="38"/>
      <c r="GU44" s="38"/>
      <c r="GV44" s="38"/>
      <c r="GW44" s="38"/>
      <c r="GX44" s="38"/>
      <c r="GY44" s="38"/>
      <c r="GZ44" s="38"/>
      <c r="HA44" s="38"/>
      <c r="HB44" s="38"/>
      <c r="HC44" s="38"/>
      <c r="HD44" s="38"/>
      <c r="HE44" s="38"/>
      <c r="HF44" s="38"/>
      <c r="HG44" s="38"/>
      <c r="HH44" s="38"/>
      <c r="HI44" s="38"/>
      <c r="HJ44" s="38"/>
      <c r="HK44" s="38"/>
      <c r="HL44" s="38"/>
      <c r="HM44" s="38"/>
      <c r="HN44" s="38"/>
      <c r="HO44" s="38"/>
      <c r="HP44" s="38"/>
      <c r="HQ44" s="38"/>
      <c r="HR44" s="38"/>
      <c r="HS44" s="38"/>
      <c r="HT44" s="38"/>
      <c r="HU44" s="38"/>
      <c r="HV44" s="38"/>
      <c r="HW44" s="38"/>
      <c r="HX44" s="38"/>
      <c r="HY44" s="38"/>
      <c r="HZ44" s="38"/>
      <c r="IA44" s="38"/>
      <c r="IB44" s="38"/>
      <c r="IC44" s="38"/>
      <c r="ID44" s="38"/>
      <c r="IE44" s="38"/>
      <c r="IF44" s="38"/>
      <c r="IG44" s="38"/>
      <c r="IH44" s="38"/>
      <c r="II44" s="38"/>
      <c r="IJ44" s="38"/>
      <c r="IK44" s="38"/>
      <c r="IL44" s="38"/>
      <c r="IM44" s="38"/>
      <c r="IN44" s="38"/>
      <c r="IO44" s="38"/>
      <c r="IP44" s="38"/>
      <c r="IQ44" s="38"/>
      <c r="IR44" s="38"/>
      <c r="IS44" s="38"/>
      <c r="IT44" s="38"/>
      <c r="IU44" s="38"/>
      <c r="IV44" s="38"/>
      <c r="IW44" s="38"/>
      <c r="IX44" s="38"/>
      <c r="IY44" s="38"/>
      <c r="IZ44" s="38"/>
      <c r="JA44" s="38"/>
      <c r="JB44" s="38"/>
      <c r="JC44" s="38"/>
      <c r="JD44" s="38"/>
      <c r="JE44" s="38"/>
      <c r="JF44" s="38"/>
      <c r="JG44" s="38"/>
      <c r="JH44" s="38"/>
      <c r="JI44" s="38"/>
      <c r="JJ44" s="38"/>
      <c r="JK44" s="38"/>
      <c r="JL44" s="38"/>
      <c r="JM44" s="38"/>
      <c r="JN44" s="38"/>
      <c r="JO44" s="38"/>
      <c r="JP44" s="38"/>
      <c r="JQ44" s="38"/>
      <c r="JR44" s="38"/>
      <c r="JS44" s="38"/>
      <c r="JT44" s="38"/>
      <c r="JU44" s="38"/>
      <c r="JV44" s="38"/>
      <c r="JW44" s="38"/>
      <c r="JX44" s="38"/>
      <c r="JY44" s="38"/>
      <c r="JZ44" s="38"/>
      <c r="KA44" s="38"/>
      <c r="KB44" s="38"/>
      <c r="KC44" s="38"/>
      <c r="KD44" s="38"/>
      <c r="KE44" s="38"/>
      <c r="KF44" s="38"/>
      <c r="KG44" s="38"/>
      <c r="KH44" s="38"/>
      <c r="KI44" s="38"/>
      <c r="KJ44" s="38"/>
      <c r="KK44" s="38"/>
      <c r="KL44" s="38"/>
      <c r="KM44" s="38"/>
      <c r="KN44" s="38"/>
      <c r="KO44" s="38"/>
      <c r="KP44" s="38"/>
      <c r="KQ44" s="38"/>
      <c r="KR44" s="38"/>
      <c r="KS44" s="38"/>
      <c r="KT44" s="38"/>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row>
    <row r="45" spans="1:344" s="20" customFormat="1" ht="55.05" customHeight="1">
      <c r="A45" s="571">
        <v>12</v>
      </c>
      <c r="B45" s="572"/>
      <c r="C45" s="573"/>
      <c r="D45" s="719"/>
      <c r="E45" s="721"/>
      <c r="F45" s="721" t="str">
        <f t="shared" si="0"/>
        <v/>
      </c>
      <c r="G45" s="574"/>
      <c r="H45" s="575"/>
      <c r="I45" s="723"/>
      <c r="J45" s="575"/>
      <c r="K45" s="721"/>
      <c r="L45" s="744"/>
      <c r="M45" s="721"/>
      <c r="N45" s="576"/>
      <c r="O45" s="394" t="str">
        <f t="shared" si="1"/>
        <v>❓</v>
      </c>
      <c r="P45" s="578">
        <f t="shared" si="2"/>
        <v>0</v>
      </c>
      <c r="Q45" s="578">
        <f t="shared" si="3"/>
        <v>0</v>
      </c>
      <c r="R45" s="578"/>
      <c r="S45" s="578">
        <f t="shared" si="4"/>
        <v>0</v>
      </c>
      <c r="T45" s="578"/>
      <c r="U45" s="578"/>
      <c r="V45" s="578"/>
      <c r="W45" s="174"/>
      <c r="X45" s="174"/>
      <c r="Y45" s="174"/>
      <c r="Z45" s="92"/>
      <c r="AA45" s="92"/>
      <c r="AB45" s="92"/>
      <c r="AC45" s="92"/>
      <c r="AD45" s="92"/>
      <c r="AE45" s="92"/>
      <c r="AF45" s="92"/>
      <c r="AG45" s="92"/>
      <c r="AH45" s="92"/>
      <c r="AI45" s="92"/>
      <c r="AJ45" s="92"/>
      <c r="AK45" s="92"/>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c r="EW45" s="38"/>
      <c r="EX45" s="38"/>
      <c r="EY45" s="38"/>
      <c r="EZ45" s="38"/>
      <c r="FA45" s="38"/>
      <c r="FB45" s="38"/>
      <c r="FC45" s="38"/>
      <c r="FD45" s="38"/>
      <c r="FE45" s="38"/>
      <c r="FF45" s="38"/>
      <c r="FG45" s="38"/>
      <c r="FH45" s="38"/>
      <c r="FI45" s="38"/>
      <c r="FJ45" s="38"/>
      <c r="FK45" s="38"/>
      <c r="FL45" s="38"/>
      <c r="FM45" s="38"/>
      <c r="FN45" s="38"/>
      <c r="FO45" s="38"/>
      <c r="FP45" s="38"/>
      <c r="FQ45" s="38"/>
      <c r="FR45" s="38"/>
      <c r="FS45" s="38"/>
      <c r="FT45" s="38"/>
      <c r="FU45" s="38"/>
      <c r="FV45" s="38"/>
      <c r="FW45" s="38"/>
      <c r="FX45" s="38"/>
      <c r="FY45" s="38"/>
      <c r="FZ45" s="38"/>
      <c r="GA45" s="38"/>
      <c r="GB45" s="38"/>
      <c r="GC45" s="38"/>
      <c r="GD45" s="38"/>
      <c r="GE45" s="38"/>
      <c r="GF45" s="38"/>
      <c r="GG45" s="38"/>
      <c r="GH45" s="38"/>
      <c r="GI45" s="38"/>
      <c r="GJ45" s="38"/>
      <c r="GK45" s="38"/>
      <c r="GL45" s="38"/>
      <c r="GM45" s="38"/>
      <c r="GN45" s="38"/>
      <c r="GO45" s="38"/>
      <c r="GP45" s="38"/>
      <c r="GQ45" s="38"/>
      <c r="GR45" s="38"/>
      <c r="GS45" s="38"/>
      <c r="GT45" s="38"/>
      <c r="GU45" s="38"/>
      <c r="GV45" s="38"/>
      <c r="GW45" s="38"/>
      <c r="GX45" s="38"/>
      <c r="GY45" s="38"/>
      <c r="GZ45" s="38"/>
      <c r="HA45" s="38"/>
      <c r="HB45" s="38"/>
      <c r="HC45" s="38"/>
      <c r="HD45" s="38"/>
      <c r="HE45" s="38"/>
      <c r="HF45" s="38"/>
      <c r="HG45" s="38"/>
      <c r="HH45" s="38"/>
      <c r="HI45" s="38"/>
      <c r="HJ45" s="38"/>
      <c r="HK45" s="38"/>
      <c r="HL45" s="38"/>
      <c r="HM45" s="38"/>
      <c r="HN45" s="38"/>
      <c r="HO45" s="38"/>
      <c r="HP45" s="38"/>
      <c r="HQ45" s="38"/>
      <c r="HR45" s="38"/>
      <c r="HS45" s="38"/>
      <c r="HT45" s="38"/>
      <c r="HU45" s="38"/>
      <c r="HV45" s="38"/>
      <c r="HW45" s="38"/>
      <c r="HX45" s="38"/>
      <c r="HY45" s="38"/>
      <c r="HZ45" s="38"/>
      <c r="IA45" s="38"/>
      <c r="IB45" s="38"/>
      <c r="IC45" s="38"/>
      <c r="ID45" s="38"/>
      <c r="IE45" s="38"/>
      <c r="IF45" s="38"/>
      <c r="IG45" s="38"/>
      <c r="IH45" s="38"/>
      <c r="II45" s="38"/>
      <c r="IJ45" s="38"/>
      <c r="IK45" s="38"/>
      <c r="IL45" s="38"/>
      <c r="IM45" s="38"/>
      <c r="IN45" s="38"/>
      <c r="IO45" s="38"/>
      <c r="IP45" s="38"/>
      <c r="IQ45" s="38"/>
      <c r="IR45" s="38"/>
      <c r="IS45" s="38"/>
      <c r="IT45" s="38"/>
      <c r="IU45" s="38"/>
      <c r="IV45" s="38"/>
      <c r="IW45" s="38"/>
      <c r="IX45" s="38"/>
      <c r="IY45" s="38"/>
      <c r="IZ45" s="38"/>
      <c r="JA45" s="38"/>
      <c r="JB45" s="38"/>
      <c r="JC45" s="38"/>
      <c r="JD45" s="38"/>
      <c r="JE45" s="38"/>
      <c r="JF45" s="38"/>
      <c r="JG45" s="38"/>
      <c r="JH45" s="38"/>
      <c r="JI45" s="38"/>
      <c r="JJ45" s="38"/>
      <c r="JK45" s="38"/>
      <c r="JL45" s="38"/>
      <c r="JM45" s="38"/>
      <c r="JN45" s="38"/>
      <c r="JO45" s="38"/>
      <c r="JP45" s="38"/>
      <c r="JQ45" s="38"/>
      <c r="JR45" s="38"/>
      <c r="JS45" s="38"/>
      <c r="JT45" s="38"/>
      <c r="JU45" s="38"/>
      <c r="JV45" s="38"/>
      <c r="JW45" s="38"/>
      <c r="JX45" s="38"/>
      <c r="JY45" s="38"/>
      <c r="JZ45" s="38"/>
      <c r="KA45" s="38"/>
      <c r="KB45" s="38"/>
      <c r="KC45" s="38"/>
      <c r="KD45" s="38"/>
      <c r="KE45" s="38"/>
      <c r="KF45" s="38"/>
      <c r="KG45" s="38"/>
      <c r="KH45" s="38"/>
      <c r="KI45" s="38"/>
      <c r="KJ45" s="38"/>
      <c r="KK45" s="38"/>
      <c r="KL45" s="38"/>
      <c r="KM45" s="38"/>
      <c r="KN45" s="38"/>
      <c r="KO45" s="38"/>
      <c r="KP45" s="38"/>
      <c r="KQ45" s="38"/>
      <c r="KR45" s="38"/>
      <c r="KS45" s="38"/>
      <c r="KT45" s="38"/>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row>
    <row r="46" spans="1:344" s="20" customFormat="1" ht="55.05" customHeight="1">
      <c r="A46" s="565">
        <v>13</v>
      </c>
      <c r="B46" s="566"/>
      <c r="C46" s="567"/>
      <c r="D46" s="718"/>
      <c r="E46" s="720"/>
      <c r="F46" s="720" t="str">
        <f t="shared" si="0"/>
        <v/>
      </c>
      <c r="G46" s="568"/>
      <c r="H46" s="569"/>
      <c r="I46" s="722"/>
      <c r="J46" s="569"/>
      <c r="K46" s="720"/>
      <c r="L46" s="745"/>
      <c r="M46" s="720"/>
      <c r="N46" s="570"/>
      <c r="O46" s="394" t="str">
        <f t="shared" si="1"/>
        <v>❓</v>
      </c>
      <c r="P46" s="578">
        <f t="shared" si="2"/>
        <v>0</v>
      </c>
      <c r="Q46" s="578">
        <f t="shared" si="3"/>
        <v>0</v>
      </c>
      <c r="R46" s="578"/>
      <c r="S46" s="578">
        <f t="shared" si="4"/>
        <v>0</v>
      </c>
      <c r="T46" s="578"/>
      <c r="U46" s="578"/>
      <c r="V46" s="578"/>
      <c r="W46" s="174"/>
      <c r="X46" s="174"/>
      <c r="Y46" s="174"/>
      <c r="Z46" s="92"/>
      <c r="AA46" s="92"/>
      <c r="AB46" s="92"/>
      <c r="AC46" s="92"/>
      <c r="AD46" s="92"/>
      <c r="AE46" s="92"/>
      <c r="AF46" s="92"/>
      <c r="AG46" s="92"/>
      <c r="AH46" s="92"/>
      <c r="AI46" s="92"/>
      <c r="AJ46" s="92"/>
      <c r="AK46" s="92"/>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c r="EQ46" s="38"/>
      <c r="ER46" s="38"/>
      <c r="ES46" s="38"/>
      <c r="ET46" s="38"/>
      <c r="EU46" s="38"/>
      <c r="EV46" s="38"/>
      <c r="EW46" s="38"/>
      <c r="EX46" s="38"/>
      <c r="EY46" s="38"/>
      <c r="EZ46" s="38"/>
      <c r="FA46" s="38"/>
      <c r="FB46" s="38"/>
      <c r="FC46" s="38"/>
      <c r="FD46" s="38"/>
      <c r="FE46" s="38"/>
      <c r="FF46" s="38"/>
      <c r="FG46" s="38"/>
      <c r="FH46" s="38"/>
      <c r="FI46" s="38"/>
      <c r="FJ46" s="38"/>
      <c r="FK46" s="38"/>
      <c r="FL46" s="38"/>
      <c r="FM46" s="38"/>
      <c r="FN46" s="38"/>
      <c r="FO46" s="38"/>
      <c r="FP46" s="38"/>
      <c r="FQ46" s="38"/>
      <c r="FR46" s="38"/>
      <c r="FS46" s="38"/>
      <c r="FT46" s="38"/>
      <c r="FU46" s="38"/>
      <c r="FV46" s="38"/>
      <c r="FW46" s="38"/>
      <c r="FX46" s="38"/>
      <c r="FY46" s="38"/>
      <c r="FZ46" s="38"/>
      <c r="GA46" s="38"/>
      <c r="GB46" s="38"/>
      <c r="GC46" s="38"/>
      <c r="GD46" s="38"/>
      <c r="GE46" s="38"/>
      <c r="GF46" s="38"/>
      <c r="GG46" s="38"/>
      <c r="GH46" s="38"/>
      <c r="GI46" s="38"/>
      <c r="GJ46" s="38"/>
      <c r="GK46" s="38"/>
      <c r="GL46" s="38"/>
      <c r="GM46" s="38"/>
      <c r="GN46" s="38"/>
      <c r="GO46" s="38"/>
      <c r="GP46" s="38"/>
      <c r="GQ46" s="38"/>
      <c r="GR46" s="38"/>
      <c r="GS46" s="38"/>
      <c r="GT46" s="38"/>
      <c r="GU46" s="38"/>
      <c r="GV46" s="38"/>
      <c r="GW46" s="38"/>
      <c r="GX46" s="38"/>
      <c r="GY46" s="38"/>
      <c r="GZ46" s="38"/>
      <c r="HA46" s="38"/>
      <c r="HB46" s="38"/>
      <c r="HC46" s="38"/>
      <c r="HD46" s="38"/>
      <c r="HE46" s="38"/>
      <c r="HF46" s="38"/>
      <c r="HG46" s="38"/>
      <c r="HH46" s="38"/>
      <c r="HI46" s="38"/>
      <c r="HJ46" s="38"/>
      <c r="HK46" s="38"/>
      <c r="HL46" s="38"/>
      <c r="HM46" s="38"/>
      <c r="HN46" s="38"/>
      <c r="HO46" s="38"/>
      <c r="HP46" s="38"/>
      <c r="HQ46" s="38"/>
      <c r="HR46" s="38"/>
      <c r="HS46" s="38"/>
      <c r="HT46" s="38"/>
      <c r="HU46" s="38"/>
      <c r="HV46" s="38"/>
      <c r="HW46" s="38"/>
      <c r="HX46" s="38"/>
      <c r="HY46" s="38"/>
      <c r="HZ46" s="38"/>
      <c r="IA46" s="38"/>
      <c r="IB46" s="38"/>
      <c r="IC46" s="38"/>
      <c r="ID46" s="38"/>
      <c r="IE46" s="38"/>
      <c r="IF46" s="38"/>
      <c r="IG46" s="38"/>
      <c r="IH46" s="38"/>
      <c r="II46" s="38"/>
      <c r="IJ46" s="38"/>
      <c r="IK46" s="38"/>
      <c r="IL46" s="38"/>
      <c r="IM46" s="38"/>
      <c r="IN46" s="38"/>
      <c r="IO46" s="38"/>
      <c r="IP46" s="38"/>
      <c r="IQ46" s="38"/>
      <c r="IR46" s="38"/>
      <c r="IS46" s="38"/>
      <c r="IT46" s="38"/>
      <c r="IU46" s="38"/>
      <c r="IV46" s="38"/>
      <c r="IW46" s="38"/>
      <c r="IX46" s="38"/>
      <c r="IY46" s="38"/>
      <c r="IZ46" s="38"/>
      <c r="JA46" s="38"/>
      <c r="JB46" s="38"/>
      <c r="JC46" s="38"/>
      <c r="JD46" s="38"/>
      <c r="JE46" s="38"/>
      <c r="JF46" s="38"/>
      <c r="JG46" s="38"/>
      <c r="JH46" s="38"/>
      <c r="JI46" s="38"/>
      <c r="JJ46" s="38"/>
      <c r="JK46" s="38"/>
      <c r="JL46" s="38"/>
      <c r="JM46" s="38"/>
      <c r="JN46" s="38"/>
      <c r="JO46" s="38"/>
      <c r="JP46" s="38"/>
      <c r="JQ46" s="38"/>
      <c r="JR46" s="38"/>
      <c r="JS46" s="38"/>
      <c r="JT46" s="38"/>
      <c r="JU46" s="38"/>
      <c r="JV46" s="38"/>
      <c r="JW46" s="38"/>
      <c r="JX46" s="38"/>
      <c r="JY46" s="38"/>
      <c r="JZ46" s="38"/>
      <c r="KA46" s="38"/>
      <c r="KB46" s="38"/>
      <c r="KC46" s="38"/>
      <c r="KD46" s="38"/>
      <c r="KE46" s="38"/>
      <c r="KF46" s="38"/>
      <c r="KG46" s="38"/>
      <c r="KH46" s="38"/>
      <c r="KI46" s="38"/>
      <c r="KJ46" s="38"/>
      <c r="KK46" s="38"/>
      <c r="KL46" s="38"/>
      <c r="KM46" s="38"/>
      <c r="KN46" s="38"/>
      <c r="KO46" s="38"/>
      <c r="KP46" s="38"/>
      <c r="KQ46" s="38"/>
      <c r="KR46" s="38"/>
      <c r="KS46" s="38"/>
      <c r="KT46" s="38"/>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row>
    <row r="47" spans="1:344" s="20" customFormat="1" ht="55.05" customHeight="1">
      <c r="A47" s="571">
        <v>14</v>
      </c>
      <c r="B47" s="572"/>
      <c r="C47" s="573"/>
      <c r="D47" s="719"/>
      <c r="E47" s="721"/>
      <c r="F47" s="721" t="str">
        <f t="shared" si="0"/>
        <v/>
      </c>
      <c r="G47" s="574"/>
      <c r="H47" s="575"/>
      <c r="I47" s="723"/>
      <c r="J47" s="575"/>
      <c r="K47" s="721"/>
      <c r="L47" s="744"/>
      <c r="M47" s="721"/>
      <c r="N47" s="576"/>
      <c r="O47" s="394" t="str">
        <f t="shared" si="1"/>
        <v>❓</v>
      </c>
      <c r="P47" s="578">
        <f t="shared" si="2"/>
        <v>0</v>
      </c>
      <c r="Q47" s="578">
        <f t="shared" si="3"/>
        <v>0</v>
      </c>
      <c r="R47" s="578"/>
      <c r="S47" s="578">
        <f t="shared" si="4"/>
        <v>0</v>
      </c>
      <c r="T47" s="578"/>
      <c r="U47" s="578"/>
      <c r="V47" s="578"/>
      <c r="W47" s="174"/>
      <c r="X47" s="174"/>
      <c r="Y47" s="174"/>
      <c r="Z47" s="92"/>
      <c r="AA47" s="92"/>
      <c r="AB47" s="92"/>
      <c r="AC47" s="92"/>
      <c r="AD47" s="92"/>
      <c r="AE47" s="92"/>
      <c r="AF47" s="92"/>
      <c r="AG47" s="92"/>
      <c r="AH47" s="92"/>
      <c r="AI47" s="92"/>
      <c r="AJ47" s="92"/>
      <c r="AK47" s="92"/>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c r="EQ47" s="38"/>
      <c r="ER47" s="38"/>
      <c r="ES47" s="38"/>
      <c r="ET47" s="38"/>
      <c r="EU47" s="38"/>
      <c r="EV47" s="38"/>
      <c r="EW47" s="38"/>
      <c r="EX47" s="38"/>
      <c r="EY47" s="38"/>
      <c r="EZ47" s="38"/>
      <c r="FA47" s="38"/>
      <c r="FB47" s="38"/>
      <c r="FC47" s="38"/>
      <c r="FD47" s="38"/>
      <c r="FE47" s="38"/>
      <c r="FF47" s="38"/>
      <c r="FG47" s="38"/>
      <c r="FH47" s="38"/>
      <c r="FI47" s="38"/>
      <c r="FJ47" s="38"/>
      <c r="FK47" s="38"/>
      <c r="FL47" s="38"/>
      <c r="FM47" s="38"/>
      <c r="FN47" s="38"/>
      <c r="FO47" s="38"/>
      <c r="FP47" s="38"/>
      <c r="FQ47" s="38"/>
      <c r="FR47" s="38"/>
      <c r="FS47" s="38"/>
      <c r="FT47" s="38"/>
      <c r="FU47" s="38"/>
      <c r="FV47" s="38"/>
      <c r="FW47" s="38"/>
      <c r="FX47" s="38"/>
      <c r="FY47" s="38"/>
      <c r="FZ47" s="38"/>
      <c r="GA47" s="38"/>
      <c r="GB47" s="38"/>
      <c r="GC47" s="38"/>
      <c r="GD47" s="38"/>
      <c r="GE47" s="38"/>
      <c r="GF47" s="38"/>
      <c r="GG47" s="38"/>
      <c r="GH47" s="38"/>
      <c r="GI47" s="38"/>
      <c r="GJ47" s="38"/>
      <c r="GK47" s="38"/>
      <c r="GL47" s="38"/>
      <c r="GM47" s="38"/>
      <c r="GN47" s="38"/>
      <c r="GO47" s="38"/>
      <c r="GP47" s="38"/>
      <c r="GQ47" s="38"/>
      <c r="GR47" s="38"/>
      <c r="GS47" s="38"/>
      <c r="GT47" s="38"/>
      <c r="GU47" s="38"/>
      <c r="GV47" s="38"/>
      <c r="GW47" s="38"/>
      <c r="GX47" s="38"/>
      <c r="GY47" s="38"/>
      <c r="GZ47" s="38"/>
      <c r="HA47" s="38"/>
      <c r="HB47" s="38"/>
      <c r="HC47" s="38"/>
      <c r="HD47" s="38"/>
      <c r="HE47" s="38"/>
      <c r="HF47" s="38"/>
      <c r="HG47" s="38"/>
      <c r="HH47" s="38"/>
      <c r="HI47" s="38"/>
      <c r="HJ47" s="38"/>
      <c r="HK47" s="38"/>
      <c r="HL47" s="38"/>
      <c r="HM47" s="38"/>
      <c r="HN47" s="38"/>
      <c r="HO47" s="38"/>
      <c r="HP47" s="38"/>
      <c r="HQ47" s="38"/>
      <c r="HR47" s="38"/>
      <c r="HS47" s="38"/>
      <c r="HT47" s="38"/>
      <c r="HU47" s="38"/>
      <c r="HV47" s="38"/>
      <c r="HW47" s="38"/>
      <c r="HX47" s="38"/>
      <c r="HY47" s="38"/>
      <c r="HZ47" s="38"/>
      <c r="IA47" s="38"/>
      <c r="IB47" s="38"/>
      <c r="IC47" s="38"/>
      <c r="ID47" s="38"/>
      <c r="IE47" s="38"/>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row>
    <row r="48" spans="1:344" s="20" customFormat="1" ht="55.05" customHeight="1">
      <c r="A48" s="565">
        <v>15</v>
      </c>
      <c r="B48" s="566"/>
      <c r="C48" s="567"/>
      <c r="D48" s="718"/>
      <c r="E48" s="720"/>
      <c r="F48" s="720" t="str">
        <f t="shared" si="0"/>
        <v/>
      </c>
      <c r="G48" s="568"/>
      <c r="H48" s="569"/>
      <c r="I48" s="722"/>
      <c r="J48" s="569"/>
      <c r="K48" s="720"/>
      <c r="L48" s="745"/>
      <c r="M48" s="720"/>
      <c r="N48" s="570"/>
      <c r="O48" s="394" t="str">
        <f t="shared" si="1"/>
        <v>❓</v>
      </c>
      <c r="P48" s="578">
        <f t="shared" si="2"/>
        <v>0</v>
      </c>
      <c r="Q48" s="578">
        <f t="shared" si="3"/>
        <v>0</v>
      </c>
      <c r="R48" s="578"/>
      <c r="S48" s="578">
        <f t="shared" si="4"/>
        <v>0</v>
      </c>
      <c r="T48" s="578"/>
      <c r="U48" s="578"/>
      <c r="V48" s="578"/>
      <c r="W48" s="174"/>
      <c r="X48" s="174"/>
      <c r="Y48" s="174"/>
      <c r="Z48" s="92"/>
      <c r="AA48" s="92"/>
      <c r="AB48" s="92"/>
      <c r="AC48" s="92"/>
      <c r="AD48" s="92"/>
      <c r="AE48" s="92"/>
      <c r="AF48" s="92"/>
      <c r="AG48" s="92"/>
      <c r="AH48" s="92"/>
      <c r="AI48" s="92"/>
      <c r="AJ48" s="92"/>
      <c r="AK48" s="92"/>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c r="CB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c r="EQ48" s="38"/>
      <c r="ER48" s="38"/>
      <c r="ES48" s="38"/>
      <c r="ET48" s="38"/>
      <c r="EU48" s="38"/>
      <c r="EV48" s="38"/>
      <c r="EW48" s="38"/>
      <c r="EX48" s="38"/>
      <c r="EY48" s="38"/>
      <c r="EZ48" s="38"/>
      <c r="FA48" s="38"/>
      <c r="FB48" s="38"/>
      <c r="FC48" s="38"/>
      <c r="FD48" s="38"/>
      <c r="FE48" s="38"/>
      <c r="FF48" s="38"/>
      <c r="FG48" s="38"/>
      <c r="FH48" s="38"/>
      <c r="FI48" s="38"/>
      <c r="FJ48" s="38"/>
      <c r="FK48" s="38"/>
      <c r="FL48" s="38"/>
      <c r="FM48" s="38"/>
      <c r="FN48" s="38"/>
      <c r="FO48" s="38"/>
      <c r="FP48" s="38"/>
      <c r="FQ48" s="38"/>
      <c r="FR48" s="38"/>
      <c r="FS48" s="38"/>
      <c r="FT48" s="38"/>
      <c r="FU48" s="38"/>
      <c r="FV48" s="38"/>
      <c r="FW48" s="38"/>
      <c r="FX48" s="38"/>
      <c r="FY48" s="38"/>
      <c r="FZ48" s="38"/>
      <c r="GA48" s="38"/>
      <c r="GB48" s="38"/>
      <c r="GC48" s="38"/>
      <c r="GD48" s="38"/>
      <c r="GE48" s="38"/>
      <c r="GF48" s="38"/>
      <c r="GG48" s="38"/>
      <c r="GH48" s="38"/>
      <c r="GI48" s="38"/>
      <c r="GJ48" s="38"/>
      <c r="GK48" s="38"/>
      <c r="GL48" s="38"/>
      <c r="GM48" s="38"/>
      <c r="GN48" s="38"/>
      <c r="GO48" s="38"/>
      <c r="GP48" s="38"/>
      <c r="GQ48" s="38"/>
      <c r="GR48" s="38"/>
      <c r="GS48" s="38"/>
      <c r="GT48" s="38"/>
      <c r="GU48" s="38"/>
      <c r="GV48" s="38"/>
      <c r="GW48" s="38"/>
      <c r="GX48" s="38"/>
      <c r="GY48" s="38"/>
      <c r="GZ48" s="38"/>
      <c r="HA48" s="38"/>
      <c r="HB48" s="38"/>
      <c r="HC48" s="38"/>
      <c r="HD48" s="38"/>
      <c r="HE48" s="38"/>
      <c r="HF48" s="38"/>
      <c r="HG48" s="38"/>
      <c r="HH48" s="38"/>
      <c r="HI48" s="38"/>
      <c r="HJ48" s="38"/>
      <c r="HK48" s="38"/>
      <c r="HL48" s="38"/>
      <c r="HM48" s="38"/>
      <c r="HN48" s="38"/>
      <c r="HO48" s="38"/>
      <c r="HP48" s="38"/>
      <c r="HQ48" s="38"/>
      <c r="HR48" s="38"/>
      <c r="HS48" s="38"/>
      <c r="HT48" s="38"/>
      <c r="HU48" s="38"/>
      <c r="HV48" s="38"/>
      <c r="HW48" s="38"/>
      <c r="HX48" s="38"/>
      <c r="HY48" s="38"/>
      <c r="HZ48" s="38"/>
      <c r="IA48" s="38"/>
      <c r="IB48" s="38"/>
      <c r="IC48" s="38"/>
      <c r="ID48" s="38"/>
      <c r="IE48" s="38"/>
      <c r="IF48" s="38"/>
      <c r="IG48" s="38"/>
      <c r="IH48" s="38"/>
      <c r="II48" s="38"/>
      <c r="IJ48" s="38"/>
      <c r="IK48" s="38"/>
      <c r="IL48" s="38"/>
      <c r="IM48" s="38"/>
      <c r="IN48" s="38"/>
      <c r="IO48" s="38"/>
      <c r="IP48" s="38"/>
      <c r="IQ48" s="38"/>
      <c r="IR48" s="38"/>
      <c r="IS48" s="38"/>
      <c r="IT48" s="38"/>
      <c r="IU48" s="38"/>
      <c r="IV48" s="38"/>
      <c r="IW48" s="38"/>
      <c r="IX48" s="38"/>
      <c r="IY48" s="38"/>
      <c r="IZ48" s="38"/>
      <c r="JA48" s="38"/>
      <c r="JB48" s="38"/>
      <c r="JC48" s="38"/>
      <c r="JD48" s="38"/>
      <c r="JE48" s="38"/>
      <c r="JF48" s="38"/>
      <c r="JG48" s="38"/>
      <c r="JH48" s="38"/>
      <c r="JI48" s="38"/>
      <c r="JJ48" s="38"/>
      <c r="JK48" s="38"/>
      <c r="JL48" s="38"/>
      <c r="JM48" s="38"/>
      <c r="JN48" s="38"/>
      <c r="JO48" s="38"/>
      <c r="JP48" s="38"/>
      <c r="JQ48" s="38"/>
      <c r="JR48" s="38"/>
      <c r="JS48" s="38"/>
      <c r="JT48" s="38"/>
      <c r="JU48" s="38"/>
      <c r="JV48" s="38"/>
      <c r="JW48" s="38"/>
      <c r="JX48" s="38"/>
      <c r="JY48" s="38"/>
      <c r="JZ48" s="38"/>
      <c r="KA48" s="38"/>
      <c r="KB48" s="38"/>
      <c r="KC48" s="38"/>
      <c r="KD48" s="38"/>
      <c r="KE48" s="38"/>
      <c r="KF48" s="38"/>
      <c r="KG48" s="38"/>
      <c r="KH48" s="38"/>
      <c r="KI48" s="38"/>
      <c r="KJ48" s="38"/>
      <c r="KK48" s="38"/>
      <c r="KL48" s="38"/>
      <c r="KM48" s="38"/>
      <c r="KN48" s="38"/>
      <c r="KO48" s="38"/>
      <c r="KP48" s="38"/>
      <c r="KQ48" s="38"/>
      <c r="KR48" s="38"/>
      <c r="KS48" s="38"/>
      <c r="KT48" s="38"/>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row>
    <row r="49" spans="1:344" s="20" customFormat="1" ht="55.05" customHeight="1">
      <c r="A49" s="571">
        <v>16</v>
      </c>
      <c r="B49" s="572"/>
      <c r="C49" s="573"/>
      <c r="D49" s="719"/>
      <c r="E49" s="721"/>
      <c r="F49" s="721" t="str">
        <f t="shared" si="0"/>
        <v/>
      </c>
      <c r="G49" s="574"/>
      <c r="H49" s="575"/>
      <c r="I49" s="723"/>
      <c r="J49" s="575"/>
      <c r="K49" s="721"/>
      <c r="L49" s="744"/>
      <c r="M49" s="721"/>
      <c r="N49" s="576"/>
      <c r="O49" s="394" t="str">
        <f t="shared" si="1"/>
        <v>❓</v>
      </c>
      <c r="P49" s="578">
        <f t="shared" si="2"/>
        <v>0</v>
      </c>
      <c r="Q49" s="578">
        <f t="shared" si="3"/>
        <v>0</v>
      </c>
      <c r="R49" s="578"/>
      <c r="S49" s="578">
        <f t="shared" si="4"/>
        <v>0</v>
      </c>
      <c r="T49" s="578"/>
      <c r="U49" s="578"/>
      <c r="V49" s="578"/>
      <c r="W49" s="174"/>
      <c r="X49" s="174"/>
      <c r="Y49" s="174"/>
      <c r="Z49" s="92"/>
      <c r="AA49" s="92"/>
      <c r="AB49" s="92"/>
      <c r="AC49" s="92"/>
      <c r="AD49" s="92"/>
      <c r="AE49" s="92"/>
      <c r="AF49" s="92"/>
      <c r="AG49" s="92"/>
      <c r="AH49" s="92"/>
      <c r="AI49" s="92"/>
      <c r="AJ49" s="92"/>
      <c r="AK49" s="92"/>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8"/>
      <c r="CA49" s="38"/>
      <c r="CB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c r="EQ49" s="38"/>
      <c r="ER49" s="38"/>
      <c r="ES49" s="38"/>
      <c r="ET49" s="38"/>
      <c r="EU49" s="38"/>
      <c r="EV49" s="38"/>
      <c r="EW49" s="38"/>
      <c r="EX49" s="38"/>
      <c r="EY49" s="38"/>
      <c r="EZ49" s="38"/>
      <c r="FA49" s="38"/>
      <c r="FB49" s="38"/>
      <c r="FC49" s="38"/>
      <c r="FD49" s="38"/>
      <c r="FE49" s="38"/>
      <c r="FF49" s="38"/>
      <c r="FG49" s="38"/>
      <c r="FH49" s="38"/>
      <c r="FI49" s="38"/>
      <c r="FJ49" s="38"/>
      <c r="FK49" s="38"/>
      <c r="FL49" s="38"/>
      <c r="FM49" s="38"/>
      <c r="FN49" s="38"/>
      <c r="FO49" s="38"/>
      <c r="FP49" s="38"/>
      <c r="FQ49" s="38"/>
      <c r="FR49" s="38"/>
      <c r="FS49" s="38"/>
      <c r="FT49" s="38"/>
      <c r="FU49" s="38"/>
      <c r="FV49" s="38"/>
      <c r="FW49" s="38"/>
      <c r="FX49" s="38"/>
      <c r="FY49" s="38"/>
      <c r="FZ49" s="38"/>
      <c r="GA49" s="38"/>
      <c r="GB49" s="38"/>
      <c r="GC49" s="38"/>
      <c r="GD49" s="38"/>
      <c r="GE49" s="38"/>
      <c r="GF49" s="38"/>
      <c r="GG49" s="38"/>
      <c r="GH49" s="38"/>
      <c r="GI49" s="38"/>
      <c r="GJ49" s="38"/>
      <c r="GK49" s="38"/>
      <c r="GL49" s="38"/>
      <c r="GM49" s="38"/>
      <c r="GN49" s="38"/>
      <c r="GO49" s="38"/>
      <c r="GP49" s="38"/>
      <c r="GQ49" s="38"/>
      <c r="GR49" s="38"/>
      <c r="GS49" s="38"/>
      <c r="GT49" s="38"/>
      <c r="GU49" s="38"/>
      <c r="GV49" s="38"/>
      <c r="GW49" s="38"/>
      <c r="GX49" s="38"/>
      <c r="GY49" s="38"/>
      <c r="GZ49" s="38"/>
      <c r="HA49" s="38"/>
      <c r="HB49" s="38"/>
      <c r="HC49" s="38"/>
      <c r="HD49" s="38"/>
      <c r="HE49" s="38"/>
      <c r="HF49" s="38"/>
      <c r="HG49" s="38"/>
      <c r="HH49" s="38"/>
      <c r="HI49" s="38"/>
      <c r="HJ49" s="38"/>
      <c r="HK49" s="38"/>
      <c r="HL49" s="38"/>
      <c r="HM49" s="38"/>
      <c r="HN49" s="38"/>
      <c r="HO49" s="38"/>
      <c r="HP49" s="38"/>
      <c r="HQ49" s="38"/>
      <c r="HR49" s="38"/>
      <c r="HS49" s="38"/>
      <c r="HT49" s="38"/>
      <c r="HU49" s="38"/>
      <c r="HV49" s="38"/>
      <c r="HW49" s="38"/>
      <c r="HX49" s="38"/>
      <c r="HY49" s="38"/>
      <c r="HZ49" s="38"/>
      <c r="IA49" s="38"/>
      <c r="IB49" s="38"/>
      <c r="IC49" s="38"/>
      <c r="ID49" s="38"/>
      <c r="IE49" s="38"/>
      <c r="IF49" s="38"/>
      <c r="IG49" s="38"/>
      <c r="IH49" s="38"/>
      <c r="II49" s="38"/>
      <c r="IJ49" s="38"/>
      <c r="IK49" s="38"/>
      <c r="IL49" s="38"/>
      <c r="IM49" s="38"/>
      <c r="IN49" s="38"/>
      <c r="IO49" s="38"/>
      <c r="IP49" s="38"/>
      <c r="IQ49" s="38"/>
      <c r="IR49" s="38"/>
      <c r="IS49" s="38"/>
      <c r="IT49" s="38"/>
      <c r="IU49" s="38"/>
      <c r="IV49" s="38"/>
      <c r="IW49" s="38"/>
      <c r="IX49" s="38"/>
      <c r="IY49" s="38"/>
      <c r="IZ49" s="38"/>
      <c r="JA49" s="38"/>
      <c r="JB49" s="38"/>
      <c r="JC49" s="38"/>
      <c r="JD49" s="38"/>
      <c r="JE49" s="38"/>
      <c r="JF49" s="38"/>
      <c r="JG49" s="38"/>
      <c r="JH49" s="38"/>
      <c r="JI49" s="38"/>
      <c r="JJ49" s="38"/>
      <c r="JK49" s="38"/>
      <c r="JL49" s="38"/>
      <c r="JM49" s="38"/>
      <c r="JN49" s="38"/>
      <c r="JO49" s="38"/>
      <c r="JP49" s="38"/>
      <c r="JQ49" s="38"/>
      <c r="JR49" s="38"/>
      <c r="JS49" s="38"/>
      <c r="JT49" s="38"/>
      <c r="JU49" s="38"/>
      <c r="JV49" s="38"/>
      <c r="JW49" s="38"/>
      <c r="JX49" s="38"/>
      <c r="JY49" s="38"/>
      <c r="JZ49" s="38"/>
      <c r="KA49" s="38"/>
      <c r="KB49" s="38"/>
      <c r="KC49" s="38"/>
      <c r="KD49" s="38"/>
      <c r="KE49" s="38"/>
      <c r="KF49" s="38"/>
      <c r="KG49" s="38"/>
      <c r="KH49" s="38"/>
      <c r="KI49" s="38"/>
      <c r="KJ49" s="38"/>
      <c r="KK49" s="38"/>
      <c r="KL49" s="38"/>
      <c r="KM49" s="38"/>
      <c r="KN49" s="38"/>
      <c r="KO49" s="38"/>
      <c r="KP49" s="38"/>
      <c r="KQ49" s="38"/>
      <c r="KR49" s="38"/>
      <c r="KS49" s="38"/>
      <c r="KT49" s="38"/>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row>
    <row r="50" spans="1:344" s="20" customFormat="1" ht="55.05" customHeight="1">
      <c r="A50" s="565">
        <v>17</v>
      </c>
      <c r="B50" s="566"/>
      <c r="C50" s="567"/>
      <c r="D50" s="718"/>
      <c r="E50" s="720"/>
      <c r="F50" s="720" t="str">
        <f t="shared" si="0"/>
        <v/>
      </c>
      <c r="G50" s="568"/>
      <c r="H50" s="569"/>
      <c r="I50" s="722"/>
      <c r="J50" s="569"/>
      <c r="K50" s="720"/>
      <c r="L50" s="745"/>
      <c r="M50" s="720"/>
      <c r="N50" s="570"/>
      <c r="O50" s="394" t="str">
        <f t="shared" si="1"/>
        <v>❓</v>
      </c>
      <c r="P50" s="578">
        <f t="shared" si="2"/>
        <v>0</v>
      </c>
      <c r="Q50" s="578">
        <f t="shared" si="3"/>
        <v>0</v>
      </c>
      <c r="R50" s="578"/>
      <c r="S50" s="578">
        <f t="shared" si="4"/>
        <v>0</v>
      </c>
      <c r="T50" s="578"/>
      <c r="U50" s="578"/>
      <c r="V50" s="578"/>
      <c r="W50" s="174"/>
      <c r="X50" s="174"/>
      <c r="Y50" s="174"/>
      <c r="Z50" s="92"/>
      <c r="AA50" s="92"/>
      <c r="AB50" s="92"/>
      <c r="AC50" s="92"/>
      <c r="AD50" s="92"/>
      <c r="AE50" s="92"/>
      <c r="AF50" s="92"/>
      <c r="AG50" s="92"/>
      <c r="AH50" s="92"/>
      <c r="AI50" s="92"/>
      <c r="AJ50" s="92"/>
      <c r="AK50" s="92"/>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38"/>
      <c r="BZ50" s="38"/>
      <c r="CA50" s="38"/>
      <c r="CB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c r="EQ50" s="38"/>
      <c r="ER50" s="38"/>
      <c r="ES50" s="38"/>
      <c r="ET50" s="38"/>
      <c r="EU50" s="38"/>
      <c r="EV50" s="38"/>
      <c r="EW50" s="38"/>
      <c r="EX50" s="38"/>
      <c r="EY50" s="38"/>
      <c r="EZ50" s="38"/>
      <c r="FA50" s="38"/>
      <c r="FB50" s="38"/>
      <c r="FC50" s="38"/>
      <c r="FD50" s="38"/>
      <c r="FE50" s="38"/>
      <c r="FF50" s="38"/>
      <c r="FG50" s="38"/>
      <c r="FH50" s="38"/>
      <c r="FI50" s="38"/>
      <c r="FJ50" s="38"/>
      <c r="FK50" s="38"/>
      <c r="FL50" s="38"/>
      <c r="FM50" s="38"/>
      <c r="FN50" s="38"/>
      <c r="FO50" s="38"/>
      <c r="FP50" s="38"/>
      <c r="FQ50" s="38"/>
      <c r="FR50" s="38"/>
      <c r="FS50" s="38"/>
      <c r="FT50" s="38"/>
      <c r="FU50" s="38"/>
      <c r="FV50" s="38"/>
      <c r="FW50" s="38"/>
      <c r="FX50" s="38"/>
      <c r="FY50" s="38"/>
      <c r="FZ50" s="38"/>
      <c r="GA50" s="38"/>
      <c r="GB50" s="38"/>
      <c r="GC50" s="38"/>
      <c r="GD50" s="38"/>
      <c r="GE50" s="38"/>
      <c r="GF50" s="38"/>
      <c r="GG50" s="38"/>
      <c r="GH50" s="38"/>
      <c r="GI50" s="38"/>
      <c r="GJ50" s="38"/>
      <c r="GK50" s="38"/>
      <c r="GL50" s="38"/>
      <c r="GM50" s="38"/>
      <c r="GN50" s="38"/>
      <c r="GO50" s="38"/>
      <c r="GP50" s="38"/>
      <c r="GQ50" s="38"/>
      <c r="GR50" s="38"/>
      <c r="GS50" s="38"/>
      <c r="GT50" s="38"/>
      <c r="GU50" s="38"/>
      <c r="GV50" s="38"/>
      <c r="GW50" s="38"/>
      <c r="GX50" s="38"/>
      <c r="GY50" s="38"/>
      <c r="GZ50" s="38"/>
      <c r="HA50" s="38"/>
      <c r="HB50" s="38"/>
      <c r="HC50" s="38"/>
      <c r="HD50" s="38"/>
      <c r="HE50" s="38"/>
      <c r="HF50" s="38"/>
      <c r="HG50" s="38"/>
      <c r="HH50" s="38"/>
      <c r="HI50" s="38"/>
      <c r="HJ50" s="38"/>
      <c r="HK50" s="38"/>
      <c r="HL50" s="38"/>
      <c r="HM50" s="38"/>
      <c r="HN50" s="38"/>
      <c r="HO50" s="38"/>
      <c r="HP50" s="38"/>
      <c r="HQ50" s="38"/>
      <c r="HR50" s="38"/>
      <c r="HS50" s="38"/>
      <c r="HT50" s="38"/>
      <c r="HU50" s="38"/>
      <c r="HV50" s="38"/>
      <c r="HW50" s="38"/>
      <c r="HX50" s="38"/>
      <c r="HY50" s="38"/>
      <c r="HZ50" s="38"/>
      <c r="IA50" s="38"/>
      <c r="IB50" s="38"/>
      <c r="IC50" s="38"/>
      <c r="ID50" s="38"/>
      <c r="IE50" s="38"/>
      <c r="IF50" s="38"/>
      <c r="IG50" s="38"/>
      <c r="IH50" s="38"/>
      <c r="II50" s="38"/>
      <c r="IJ50" s="38"/>
      <c r="IK50" s="38"/>
      <c r="IL50" s="38"/>
      <c r="IM50" s="38"/>
      <c r="IN50" s="38"/>
      <c r="IO50" s="38"/>
      <c r="IP50" s="38"/>
      <c r="IQ50" s="38"/>
      <c r="IR50" s="38"/>
      <c r="IS50" s="38"/>
      <c r="IT50" s="38"/>
      <c r="IU50" s="38"/>
      <c r="IV50" s="38"/>
      <c r="IW50" s="38"/>
      <c r="IX50" s="38"/>
      <c r="IY50" s="38"/>
      <c r="IZ50" s="38"/>
      <c r="JA50" s="38"/>
      <c r="JB50" s="38"/>
      <c r="JC50" s="38"/>
      <c r="JD50" s="38"/>
      <c r="JE50" s="38"/>
      <c r="JF50" s="38"/>
      <c r="JG50" s="38"/>
      <c r="JH50" s="38"/>
      <c r="JI50" s="38"/>
      <c r="JJ50" s="38"/>
      <c r="JK50" s="38"/>
      <c r="JL50" s="38"/>
      <c r="JM50" s="38"/>
      <c r="JN50" s="38"/>
      <c r="JO50" s="38"/>
      <c r="JP50" s="38"/>
      <c r="JQ50" s="38"/>
      <c r="JR50" s="38"/>
      <c r="JS50" s="38"/>
      <c r="JT50" s="38"/>
      <c r="JU50" s="38"/>
      <c r="JV50" s="38"/>
      <c r="JW50" s="38"/>
      <c r="JX50" s="38"/>
      <c r="JY50" s="38"/>
      <c r="JZ50" s="38"/>
      <c r="KA50" s="38"/>
      <c r="KB50" s="38"/>
      <c r="KC50" s="38"/>
      <c r="KD50" s="38"/>
      <c r="KE50" s="38"/>
      <c r="KF50" s="38"/>
      <c r="KG50" s="38"/>
      <c r="KH50" s="38"/>
      <c r="KI50" s="38"/>
      <c r="KJ50" s="38"/>
      <c r="KK50" s="38"/>
      <c r="KL50" s="38"/>
      <c r="KM50" s="38"/>
      <c r="KN50" s="38"/>
      <c r="KO50" s="38"/>
      <c r="KP50" s="38"/>
      <c r="KQ50" s="38"/>
      <c r="KR50" s="38"/>
      <c r="KS50" s="38"/>
      <c r="KT50" s="38"/>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row>
    <row r="51" spans="1:344" s="20" customFormat="1" ht="55.05" customHeight="1">
      <c r="A51" s="571">
        <v>18</v>
      </c>
      <c r="B51" s="572"/>
      <c r="C51" s="573"/>
      <c r="D51" s="719"/>
      <c r="E51" s="721"/>
      <c r="F51" s="721" t="str">
        <f t="shared" si="0"/>
        <v/>
      </c>
      <c r="G51" s="574"/>
      <c r="H51" s="575"/>
      <c r="I51" s="723"/>
      <c r="J51" s="575"/>
      <c r="K51" s="721"/>
      <c r="L51" s="744"/>
      <c r="M51" s="721"/>
      <c r="N51" s="576"/>
      <c r="O51" s="394" t="str">
        <f t="shared" si="1"/>
        <v>❓</v>
      </c>
      <c r="P51" s="578">
        <f t="shared" si="2"/>
        <v>0</v>
      </c>
      <c r="Q51" s="578">
        <f t="shared" si="3"/>
        <v>0</v>
      </c>
      <c r="R51" s="578"/>
      <c r="S51" s="578">
        <f t="shared" si="4"/>
        <v>0</v>
      </c>
      <c r="T51" s="578"/>
      <c r="U51" s="578"/>
      <c r="V51" s="578"/>
      <c r="W51" s="174"/>
      <c r="X51" s="174"/>
      <c r="Y51" s="174"/>
      <c r="Z51" s="92"/>
      <c r="AA51" s="92"/>
      <c r="AB51" s="92"/>
      <c r="AC51" s="92"/>
      <c r="AD51" s="92"/>
      <c r="AE51" s="92"/>
      <c r="AF51" s="92"/>
      <c r="AG51" s="92"/>
      <c r="AH51" s="92"/>
      <c r="AI51" s="92"/>
      <c r="AJ51" s="92"/>
      <c r="AK51" s="92"/>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c r="BT51" s="38"/>
      <c r="BU51" s="38"/>
      <c r="BV51" s="38"/>
      <c r="BW51" s="38"/>
      <c r="BX51" s="38"/>
      <c r="BY51" s="38"/>
      <c r="BZ51" s="38"/>
      <c r="CA51" s="38"/>
      <c r="CB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c r="EQ51" s="38"/>
      <c r="ER51" s="38"/>
      <c r="ES51" s="38"/>
      <c r="ET51" s="38"/>
      <c r="EU51" s="38"/>
      <c r="EV51" s="38"/>
      <c r="EW51" s="38"/>
      <c r="EX51" s="38"/>
      <c r="EY51" s="38"/>
      <c r="EZ51" s="38"/>
      <c r="FA51" s="38"/>
      <c r="FB51" s="38"/>
      <c r="FC51" s="38"/>
      <c r="FD51" s="38"/>
      <c r="FE51" s="38"/>
      <c r="FF51" s="38"/>
      <c r="FG51" s="38"/>
      <c r="FH51" s="38"/>
      <c r="FI51" s="38"/>
      <c r="FJ51" s="38"/>
      <c r="FK51" s="38"/>
      <c r="FL51" s="38"/>
      <c r="FM51" s="38"/>
      <c r="FN51" s="38"/>
      <c r="FO51" s="38"/>
      <c r="FP51" s="38"/>
      <c r="FQ51" s="38"/>
      <c r="FR51" s="38"/>
      <c r="FS51" s="38"/>
      <c r="FT51" s="38"/>
      <c r="FU51" s="38"/>
      <c r="FV51" s="38"/>
      <c r="FW51" s="38"/>
      <c r="FX51" s="38"/>
      <c r="FY51" s="38"/>
      <c r="FZ51" s="38"/>
      <c r="GA51" s="38"/>
      <c r="GB51" s="38"/>
      <c r="GC51" s="38"/>
      <c r="GD51" s="38"/>
      <c r="GE51" s="38"/>
      <c r="GF51" s="38"/>
      <c r="GG51" s="38"/>
      <c r="GH51" s="38"/>
      <c r="GI51" s="38"/>
      <c r="GJ51" s="38"/>
      <c r="GK51" s="38"/>
      <c r="GL51" s="38"/>
      <c r="GM51" s="38"/>
      <c r="GN51" s="38"/>
      <c r="GO51" s="38"/>
      <c r="GP51" s="38"/>
      <c r="GQ51" s="38"/>
      <c r="GR51" s="38"/>
      <c r="GS51" s="38"/>
      <c r="GT51" s="38"/>
      <c r="GU51" s="38"/>
      <c r="GV51" s="38"/>
      <c r="GW51" s="38"/>
      <c r="GX51" s="38"/>
      <c r="GY51" s="38"/>
      <c r="GZ51" s="38"/>
      <c r="HA51" s="38"/>
      <c r="HB51" s="38"/>
      <c r="HC51" s="38"/>
      <c r="HD51" s="38"/>
      <c r="HE51" s="38"/>
      <c r="HF51" s="38"/>
      <c r="HG51" s="38"/>
      <c r="HH51" s="38"/>
      <c r="HI51" s="38"/>
      <c r="HJ51" s="38"/>
      <c r="HK51" s="38"/>
      <c r="HL51" s="38"/>
      <c r="HM51" s="38"/>
      <c r="HN51" s="38"/>
      <c r="HO51" s="38"/>
      <c r="HP51" s="38"/>
      <c r="HQ51" s="38"/>
      <c r="HR51" s="38"/>
      <c r="HS51" s="38"/>
      <c r="HT51" s="38"/>
      <c r="HU51" s="38"/>
      <c r="HV51" s="38"/>
      <c r="HW51" s="38"/>
      <c r="HX51" s="38"/>
      <c r="HY51" s="38"/>
      <c r="HZ51" s="38"/>
      <c r="IA51" s="38"/>
      <c r="IB51" s="38"/>
      <c r="IC51" s="38"/>
      <c r="ID51" s="38"/>
      <c r="IE51" s="38"/>
      <c r="IF51" s="38"/>
      <c r="IG51" s="38"/>
      <c r="IH51" s="38"/>
      <c r="II51" s="38"/>
      <c r="IJ51" s="38"/>
      <c r="IK51" s="38"/>
      <c r="IL51" s="38"/>
      <c r="IM51" s="38"/>
      <c r="IN51" s="38"/>
      <c r="IO51" s="38"/>
      <c r="IP51" s="38"/>
      <c r="IQ51" s="38"/>
      <c r="IR51" s="38"/>
      <c r="IS51" s="38"/>
      <c r="IT51" s="38"/>
      <c r="IU51" s="38"/>
      <c r="IV51" s="38"/>
      <c r="IW51" s="38"/>
      <c r="IX51" s="38"/>
      <c r="IY51" s="38"/>
      <c r="IZ51" s="38"/>
      <c r="JA51" s="38"/>
      <c r="JB51" s="38"/>
      <c r="JC51" s="38"/>
      <c r="JD51" s="38"/>
      <c r="JE51" s="38"/>
      <c r="JF51" s="38"/>
      <c r="JG51" s="38"/>
      <c r="JH51" s="38"/>
      <c r="JI51" s="38"/>
      <c r="JJ51" s="38"/>
      <c r="JK51" s="38"/>
      <c r="JL51" s="38"/>
      <c r="JM51" s="38"/>
      <c r="JN51" s="38"/>
      <c r="JO51" s="38"/>
      <c r="JP51" s="38"/>
      <c r="JQ51" s="38"/>
      <c r="JR51" s="38"/>
      <c r="JS51" s="38"/>
      <c r="JT51" s="38"/>
      <c r="JU51" s="38"/>
      <c r="JV51" s="38"/>
      <c r="JW51" s="38"/>
      <c r="JX51" s="38"/>
      <c r="JY51" s="38"/>
      <c r="JZ51" s="38"/>
      <c r="KA51" s="38"/>
      <c r="KB51" s="38"/>
      <c r="KC51" s="38"/>
      <c r="KD51" s="38"/>
      <c r="KE51" s="38"/>
      <c r="KF51" s="38"/>
      <c r="KG51" s="38"/>
      <c r="KH51" s="38"/>
      <c r="KI51" s="38"/>
      <c r="KJ51" s="38"/>
      <c r="KK51" s="38"/>
      <c r="KL51" s="38"/>
      <c r="KM51" s="38"/>
      <c r="KN51" s="38"/>
      <c r="KO51" s="38"/>
      <c r="KP51" s="38"/>
      <c r="KQ51" s="38"/>
      <c r="KR51" s="38"/>
      <c r="KS51" s="38"/>
      <c r="KT51" s="38"/>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row>
    <row r="52" spans="1:344" s="20" customFormat="1" ht="55.05" customHeight="1">
      <c r="A52" s="565">
        <v>19</v>
      </c>
      <c r="B52" s="566"/>
      <c r="C52" s="567"/>
      <c r="D52" s="718"/>
      <c r="E52" s="720"/>
      <c r="F52" s="720" t="str">
        <f t="shared" si="0"/>
        <v/>
      </c>
      <c r="G52" s="568"/>
      <c r="H52" s="569"/>
      <c r="I52" s="722"/>
      <c r="J52" s="569"/>
      <c r="K52" s="720"/>
      <c r="L52" s="745"/>
      <c r="M52" s="720"/>
      <c r="N52" s="570"/>
      <c r="O52" s="394" t="str">
        <f t="shared" si="1"/>
        <v>❓</v>
      </c>
      <c r="P52" s="578">
        <f t="shared" si="2"/>
        <v>0</v>
      </c>
      <c r="Q52" s="578">
        <f t="shared" si="3"/>
        <v>0</v>
      </c>
      <c r="R52" s="578"/>
      <c r="S52" s="578">
        <f t="shared" si="4"/>
        <v>0</v>
      </c>
      <c r="T52" s="578"/>
      <c r="U52" s="578"/>
      <c r="V52" s="578"/>
      <c r="W52" s="174"/>
      <c r="X52" s="174"/>
      <c r="Y52" s="174"/>
      <c r="Z52" s="92"/>
      <c r="AA52" s="92"/>
      <c r="AB52" s="92"/>
      <c r="AC52" s="92"/>
      <c r="AD52" s="92"/>
      <c r="AE52" s="92"/>
      <c r="AF52" s="92"/>
      <c r="AG52" s="92"/>
      <c r="AH52" s="92"/>
      <c r="AI52" s="92"/>
      <c r="AJ52" s="92"/>
      <c r="AK52" s="92"/>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8"/>
      <c r="CA52" s="38"/>
      <c r="CB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c r="EQ52" s="38"/>
      <c r="ER52" s="38"/>
      <c r="ES52" s="38"/>
      <c r="ET52" s="38"/>
      <c r="EU52" s="38"/>
      <c r="EV52" s="38"/>
      <c r="EW52" s="38"/>
      <c r="EX52" s="38"/>
      <c r="EY52" s="38"/>
      <c r="EZ52" s="38"/>
      <c r="FA52" s="38"/>
      <c r="FB52" s="38"/>
      <c r="FC52" s="38"/>
      <c r="FD52" s="38"/>
      <c r="FE52" s="38"/>
      <c r="FF52" s="38"/>
      <c r="FG52" s="38"/>
      <c r="FH52" s="38"/>
      <c r="FI52" s="38"/>
      <c r="FJ52" s="38"/>
      <c r="FK52" s="38"/>
      <c r="FL52" s="38"/>
      <c r="FM52" s="38"/>
      <c r="FN52" s="38"/>
      <c r="FO52" s="38"/>
      <c r="FP52" s="38"/>
      <c r="FQ52" s="38"/>
      <c r="FR52" s="38"/>
      <c r="FS52" s="38"/>
      <c r="FT52" s="38"/>
      <c r="FU52" s="38"/>
      <c r="FV52" s="38"/>
      <c r="FW52" s="38"/>
      <c r="FX52" s="38"/>
      <c r="FY52" s="38"/>
      <c r="FZ52" s="38"/>
      <c r="GA52" s="38"/>
      <c r="GB52" s="38"/>
      <c r="GC52" s="38"/>
      <c r="GD52" s="38"/>
      <c r="GE52" s="38"/>
      <c r="GF52" s="38"/>
      <c r="GG52" s="38"/>
      <c r="GH52" s="38"/>
      <c r="GI52" s="38"/>
      <c r="GJ52" s="38"/>
      <c r="GK52" s="38"/>
      <c r="GL52" s="38"/>
      <c r="GM52" s="38"/>
      <c r="GN52" s="38"/>
      <c r="GO52" s="38"/>
      <c r="GP52" s="38"/>
      <c r="GQ52" s="38"/>
      <c r="GR52" s="38"/>
      <c r="GS52" s="38"/>
      <c r="GT52" s="38"/>
      <c r="GU52" s="38"/>
      <c r="GV52" s="38"/>
      <c r="GW52" s="38"/>
      <c r="GX52" s="38"/>
      <c r="GY52" s="38"/>
      <c r="GZ52" s="38"/>
      <c r="HA52" s="38"/>
      <c r="HB52" s="38"/>
      <c r="HC52" s="38"/>
      <c r="HD52" s="38"/>
      <c r="HE52" s="38"/>
      <c r="HF52" s="38"/>
      <c r="HG52" s="38"/>
      <c r="HH52" s="38"/>
      <c r="HI52" s="38"/>
      <c r="HJ52" s="38"/>
      <c r="HK52" s="38"/>
      <c r="HL52" s="38"/>
      <c r="HM52" s="38"/>
      <c r="HN52" s="38"/>
      <c r="HO52" s="38"/>
      <c r="HP52" s="38"/>
      <c r="HQ52" s="38"/>
      <c r="HR52" s="38"/>
      <c r="HS52" s="38"/>
      <c r="HT52" s="38"/>
      <c r="HU52" s="38"/>
      <c r="HV52" s="38"/>
      <c r="HW52" s="38"/>
      <c r="HX52" s="38"/>
      <c r="HY52" s="38"/>
      <c r="HZ52" s="38"/>
      <c r="IA52" s="38"/>
      <c r="IB52" s="38"/>
      <c r="IC52" s="38"/>
      <c r="ID52" s="38"/>
      <c r="IE52" s="38"/>
      <c r="IF52" s="38"/>
      <c r="IG52" s="38"/>
      <c r="IH52" s="38"/>
      <c r="II52" s="38"/>
      <c r="IJ52" s="38"/>
      <c r="IK52" s="38"/>
      <c r="IL52" s="38"/>
      <c r="IM52" s="38"/>
      <c r="IN52" s="38"/>
      <c r="IO52" s="38"/>
      <c r="IP52" s="38"/>
      <c r="IQ52" s="38"/>
      <c r="IR52" s="38"/>
      <c r="IS52" s="38"/>
      <c r="IT52" s="38"/>
      <c r="IU52" s="38"/>
      <c r="IV52" s="38"/>
      <c r="IW52" s="38"/>
      <c r="IX52" s="38"/>
      <c r="IY52" s="38"/>
      <c r="IZ52" s="38"/>
      <c r="JA52" s="38"/>
      <c r="JB52" s="38"/>
      <c r="JC52" s="38"/>
      <c r="JD52" s="38"/>
      <c r="JE52" s="38"/>
      <c r="JF52" s="38"/>
      <c r="JG52" s="38"/>
      <c r="JH52" s="38"/>
      <c r="JI52" s="38"/>
      <c r="JJ52" s="38"/>
      <c r="JK52" s="38"/>
      <c r="JL52" s="38"/>
      <c r="JM52" s="38"/>
      <c r="JN52" s="38"/>
      <c r="JO52" s="38"/>
      <c r="JP52" s="38"/>
      <c r="JQ52" s="38"/>
      <c r="JR52" s="38"/>
      <c r="JS52" s="38"/>
      <c r="JT52" s="38"/>
      <c r="JU52" s="38"/>
      <c r="JV52" s="38"/>
      <c r="JW52" s="38"/>
      <c r="JX52" s="38"/>
      <c r="JY52" s="38"/>
      <c r="JZ52" s="38"/>
      <c r="KA52" s="38"/>
      <c r="KB52" s="38"/>
      <c r="KC52" s="38"/>
      <c r="KD52" s="38"/>
      <c r="KE52" s="38"/>
      <c r="KF52" s="38"/>
      <c r="KG52" s="38"/>
      <c r="KH52" s="38"/>
      <c r="KI52" s="38"/>
      <c r="KJ52" s="38"/>
      <c r="KK52" s="38"/>
      <c r="KL52" s="38"/>
      <c r="KM52" s="38"/>
      <c r="KN52" s="38"/>
      <c r="KO52" s="38"/>
      <c r="KP52" s="38"/>
      <c r="KQ52" s="38"/>
      <c r="KR52" s="38"/>
      <c r="KS52" s="38"/>
      <c r="KT52" s="38"/>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row>
    <row r="53" spans="1:344" s="20" customFormat="1" ht="55.05" customHeight="1">
      <c r="A53" s="571">
        <v>20</v>
      </c>
      <c r="B53" s="572"/>
      <c r="C53" s="573"/>
      <c r="D53" s="719"/>
      <c r="E53" s="721"/>
      <c r="F53" s="721" t="str">
        <f t="shared" si="0"/>
        <v/>
      </c>
      <c r="G53" s="574"/>
      <c r="H53" s="575"/>
      <c r="I53" s="723"/>
      <c r="J53" s="575"/>
      <c r="K53" s="721"/>
      <c r="L53" s="744"/>
      <c r="M53" s="721"/>
      <c r="N53" s="576"/>
      <c r="O53" s="394" t="str">
        <f t="shared" si="1"/>
        <v>❓</v>
      </c>
      <c r="P53" s="578">
        <f t="shared" si="2"/>
        <v>0</v>
      </c>
      <c r="Q53" s="578">
        <f t="shared" si="3"/>
        <v>0</v>
      </c>
      <c r="R53" s="578"/>
      <c r="S53" s="578">
        <f t="shared" si="4"/>
        <v>0</v>
      </c>
      <c r="T53" s="578"/>
      <c r="U53" s="578"/>
      <c r="V53" s="578"/>
      <c r="W53" s="174"/>
      <c r="X53" s="174"/>
      <c r="Y53" s="174"/>
      <c r="Z53" s="92"/>
      <c r="AA53" s="92"/>
      <c r="AB53" s="92"/>
      <c r="AC53" s="92"/>
      <c r="AD53" s="92"/>
      <c r="AE53" s="92"/>
      <c r="AF53" s="92"/>
      <c r="AG53" s="92"/>
      <c r="AH53" s="92"/>
      <c r="AI53" s="92"/>
      <c r="AJ53" s="92"/>
      <c r="AK53" s="92"/>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c r="BT53" s="38"/>
      <c r="BU53" s="38"/>
      <c r="BV53" s="38"/>
      <c r="BW53" s="38"/>
      <c r="BX53" s="38"/>
      <c r="BY53" s="38"/>
      <c r="BZ53" s="38"/>
      <c r="CA53" s="38"/>
      <c r="CB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c r="EQ53" s="38"/>
      <c r="ER53" s="38"/>
      <c r="ES53" s="38"/>
      <c r="ET53" s="38"/>
      <c r="EU53" s="38"/>
      <c r="EV53" s="38"/>
      <c r="EW53" s="38"/>
      <c r="EX53" s="38"/>
      <c r="EY53" s="38"/>
      <c r="EZ53" s="38"/>
      <c r="FA53" s="38"/>
      <c r="FB53" s="38"/>
      <c r="FC53" s="38"/>
      <c r="FD53" s="38"/>
      <c r="FE53" s="38"/>
      <c r="FF53" s="38"/>
      <c r="FG53" s="38"/>
      <c r="FH53" s="38"/>
      <c r="FI53" s="38"/>
      <c r="FJ53" s="38"/>
      <c r="FK53" s="38"/>
      <c r="FL53" s="38"/>
      <c r="FM53" s="38"/>
      <c r="FN53" s="38"/>
      <c r="FO53" s="38"/>
      <c r="FP53" s="38"/>
      <c r="FQ53" s="38"/>
      <c r="FR53" s="38"/>
      <c r="FS53" s="38"/>
      <c r="FT53" s="38"/>
      <c r="FU53" s="38"/>
      <c r="FV53" s="38"/>
      <c r="FW53" s="38"/>
      <c r="FX53" s="38"/>
      <c r="FY53" s="38"/>
      <c r="FZ53" s="38"/>
      <c r="GA53" s="38"/>
      <c r="GB53" s="38"/>
      <c r="GC53" s="38"/>
      <c r="GD53" s="38"/>
      <c r="GE53" s="38"/>
      <c r="GF53" s="38"/>
      <c r="GG53" s="38"/>
      <c r="GH53" s="38"/>
      <c r="GI53" s="38"/>
      <c r="GJ53" s="38"/>
      <c r="GK53" s="38"/>
      <c r="GL53" s="38"/>
      <c r="GM53" s="38"/>
      <c r="GN53" s="38"/>
      <c r="GO53" s="38"/>
      <c r="GP53" s="38"/>
      <c r="GQ53" s="38"/>
      <c r="GR53" s="38"/>
      <c r="GS53" s="38"/>
      <c r="GT53" s="38"/>
      <c r="GU53" s="38"/>
      <c r="GV53" s="38"/>
      <c r="GW53" s="38"/>
      <c r="GX53" s="38"/>
      <c r="GY53" s="38"/>
      <c r="GZ53" s="38"/>
      <c r="HA53" s="38"/>
      <c r="HB53" s="38"/>
      <c r="HC53" s="38"/>
      <c r="HD53" s="38"/>
      <c r="HE53" s="38"/>
      <c r="HF53" s="38"/>
      <c r="HG53" s="38"/>
      <c r="HH53" s="38"/>
      <c r="HI53" s="38"/>
      <c r="HJ53" s="38"/>
      <c r="HK53" s="38"/>
      <c r="HL53" s="38"/>
      <c r="HM53" s="38"/>
      <c r="HN53" s="38"/>
      <c r="HO53" s="38"/>
      <c r="HP53" s="38"/>
      <c r="HQ53" s="38"/>
      <c r="HR53" s="38"/>
      <c r="HS53" s="38"/>
      <c r="HT53" s="38"/>
      <c r="HU53" s="38"/>
      <c r="HV53" s="38"/>
      <c r="HW53" s="38"/>
      <c r="HX53" s="38"/>
      <c r="HY53" s="38"/>
      <c r="HZ53" s="38"/>
      <c r="IA53" s="38"/>
      <c r="IB53" s="38"/>
      <c r="IC53" s="38"/>
      <c r="ID53" s="38"/>
      <c r="IE53" s="38"/>
      <c r="IF53" s="38"/>
      <c r="IG53" s="38"/>
      <c r="IH53" s="38"/>
      <c r="II53" s="38"/>
      <c r="IJ53" s="38"/>
      <c r="IK53" s="38"/>
      <c r="IL53" s="38"/>
      <c r="IM53" s="38"/>
      <c r="IN53" s="38"/>
      <c r="IO53" s="38"/>
      <c r="IP53" s="38"/>
      <c r="IQ53" s="38"/>
      <c r="IR53" s="38"/>
      <c r="IS53" s="38"/>
      <c r="IT53" s="38"/>
      <c r="IU53" s="38"/>
      <c r="IV53" s="38"/>
      <c r="IW53" s="38"/>
      <c r="IX53" s="38"/>
      <c r="IY53" s="38"/>
      <c r="IZ53" s="38"/>
      <c r="JA53" s="38"/>
      <c r="JB53" s="38"/>
      <c r="JC53" s="38"/>
      <c r="JD53" s="38"/>
      <c r="JE53" s="38"/>
      <c r="JF53" s="38"/>
      <c r="JG53" s="38"/>
      <c r="JH53" s="38"/>
      <c r="JI53" s="38"/>
      <c r="JJ53" s="38"/>
      <c r="JK53" s="38"/>
      <c r="JL53" s="38"/>
      <c r="JM53" s="38"/>
      <c r="JN53" s="38"/>
      <c r="JO53" s="38"/>
      <c r="JP53" s="38"/>
      <c r="JQ53" s="38"/>
      <c r="JR53" s="38"/>
      <c r="JS53" s="38"/>
      <c r="JT53" s="38"/>
      <c r="JU53" s="38"/>
      <c r="JV53" s="38"/>
      <c r="JW53" s="38"/>
      <c r="JX53" s="38"/>
      <c r="JY53" s="38"/>
      <c r="JZ53" s="38"/>
      <c r="KA53" s="38"/>
      <c r="KB53" s="38"/>
      <c r="KC53" s="38"/>
      <c r="KD53" s="38"/>
      <c r="KE53" s="38"/>
      <c r="KF53" s="38"/>
      <c r="KG53" s="38"/>
      <c r="KH53" s="38"/>
      <c r="KI53" s="38"/>
      <c r="KJ53" s="38"/>
      <c r="KK53" s="38"/>
      <c r="KL53" s="38"/>
      <c r="KM53" s="38"/>
      <c r="KN53" s="38"/>
      <c r="KO53" s="38"/>
      <c r="KP53" s="38"/>
      <c r="KQ53" s="38"/>
      <c r="KR53" s="38"/>
      <c r="KS53" s="38"/>
      <c r="KT53" s="38"/>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row>
    <row r="54" spans="1:344" s="20" customFormat="1" ht="55.05" customHeight="1">
      <c r="A54" s="565">
        <v>21</v>
      </c>
      <c r="B54" s="566"/>
      <c r="C54" s="567"/>
      <c r="D54" s="718"/>
      <c r="E54" s="720"/>
      <c r="F54" s="720" t="str">
        <f t="shared" si="0"/>
        <v/>
      </c>
      <c r="G54" s="568"/>
      <c r="H54" s="569"/>
      <c r="I54" s="722"/>
      <c r="J54" s="569"/>
      <c r="K54" s="720"/>
      <c r="L54" s="745"/>
      <c r="M54" s="720"/>
      <c r="N54" s="570"/>
      <c r="O54" s="394" t="str">
        <f t="shared" si="1"/>
        <v>❓</v>
      </c>
      <c r="P54" s="578">
        <f t="shared" si="2"/>
        <v>0</v>
      </c>
      <c r="Q54" s="578">
        <f t="shared" si="3"/>
        <v>0</v>
      </c>
      <c r="R54" s="578"/>
      <c r="S54" s="578">
        <f t="shared" si="4"/>
        <v>0</v>
      </c>
      <c r="T54" s="578"/>
      <c r="U54" s="578"/>
      <c r="V54" s="578"/>
      <c r="W54" s="174"/>
      <c r="X54" s="174"/>
      <c r="Y54" s="174"/>
      <c r="Z54" s="92"/>
      <c r="AA54" s="92"/>
      <c r="AB54" s="92"/>
      <c r="AC54" s="92"/>
      <c r="AD54" s="92"/>
      <c r="AE54" s="92"/>
      <c r="AF54" s="92"/>
      <c r="AG54" s="92"/>
      <c r="AH54" s="92"/>
      <c r="AI54" s="92"/>
      <c r="AJ54" s="92"/>
      <c r="AK54" s="92"/>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c r="BT54" s="38"/>
      <c r="BU54" s="38"/>
      <c r="BV54" s="38"/>
      <c r="BW54" s="38"/>
      <c r="BX54" s="38"/>
      <c r="BY54" s="38"/>
      <c r="BZ54" s="38"/>
      <c r="CA54" s="38"/>
      <c r="CB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c r="EQ54" s="38"/>
      <c r="ER54" s="38"/>
      <c r="ES54" s="38"/>
      <c r="ET54" s="38"/>
      <c r="EU54" s="38"/>
      <c r="EV54" s="38"/>
      <c r="EW54" s="38"/>
      <c r="EX54" s="38"/>
      <c r="EY54" s="38"/>
      <c r="EZ54" s="38"/>
      <c r="FA54" s="38"/>
      <c r="FB54" s="38"/>
      <c r="FC54" s="38"/>
      <c r="FD54" s="38"/>
      <c r="FE54" s="38"/>
      <c r="FF54" s="38"/>
      <c r="FG54" s="38"/>
      <c r="FH54" s="38"/>
      <c r="FI54" s="38"/>
      <c r="FJ54" s="38"/>
      <c r="FK54" s="38"/>
      <c r="FL54" s="38"/>
      <c r="FM54" s="38"/>
      <c r="FN54" s="38"/>
      <c r="FO54" s="38"/>
      <c r="FP54" s="38"/>
      <c r="FQ54" s="38"/>
      <c r="FR54" s="38"/>
      <c r="FS54" s="38"/>
      <c r="FT54" s="38"/>
      <c r="FU54" s="38"/>
      <c r="FV54" s="38"/>
      <c r="FW54" s="38"/>
      <c r="FX54" s="38"/>
      <c r="FY54" s="38"/>
      <c r="FZ54" s="38"/>
      <c r="GA54" s="38"/>
      <c r="GB54" s="38"/>
      <c r="GC54" s="38"/>
      <c r="GD54" s="38"/>
      <c r="GE54" s="38"/>
      <c r="GF54" s="38"/>
      <c r="GG54" s="38"/>
      <c r="GH54" s="38"/>
      <c r="GI54" s="38"/>
      <c r="GJ54" s="38"/>
      <c r="GK54" s="38"/>
      <c r="GL54" s="38"/>
      <c r="GM54" s="38"/>
      <c r="GN54" s="38"/>
      <c r="GO54" s="38"/>
      <c r="GP54" s="38"/>
      <c r="GQ54" s="38"/>
      <c r="GR54" s="38"/>
      <c r="GS54" s="38"/>
      <c r="GT54" s="38"/>
      <c r="GU54" s="38"/>
      <c r="GV54" s="38"/>
      <c r="GW54" s="38"/>
      <c r="GX54" s="38"/>
      <c r="GY54" s="38"/>
      <c r="GZ54" s="38"/>
      <c r="HA54" s="38"/>
      <c r="HB54" s="38"/>
      <c r="HC54" s="38"/>
      <c r="HD54" s="38"/>
      <c r="HE54" s="38"/>
      <c r="HF54" s="38"/>
      <c r="HG54" s="38"/>
      <c r="HH54" s="38"/>
      <c r="HI54" s="38"/>
      <c r="HJ54" s="38"/>
      <c r="HK54" s="38"/>
      <c r="HL54" s="38"/>
      <c r="HM54" s="38"/>
      <c r="HN54" s="38"/>
      <c r="HO54" s="38"/>
      <c r="HP54" s="38"/>
      <c r="HQ54" s="38"/>
      <c r="HR54" s="38"/>
      <c r="HS54" s="38"/>
      <c r="HT54" s="38"/>
      <c r="HU54" s="38"/>
      <c r="HV54" s="38"/>
      <c r="HW54" s="38"/>
      <c r="HX54" s="38"/>
      <c r="HY54" s="38"/>
      <c r="HZ54" s="38"/>
      <c r="IA54" s="38"/>
      <c r="IB54" s="38"/>
      <c r="IC54" s="38"/>
      <c r="ID54" s="38"/>
      <c r="IE54" s="38"/>
      <c r="IF54" s="38"/>
      <c r="IG54" s="38"/>
      <c r="IH54" s="38"/>
      <c r="II54" s="38"/>
      <c r="IJ54" s="38"/>
      <c r="IK54" s="38"/>
      <c r="IL54" s="38"/>
      <c r="IM54" s="38"/>
      <c r="IN54" s="38"/>
      <c r="IO54" s="38"/>
      <c r="IP54" s="38"/>
      <c r="IQ54" s="38"/>
      <c r="IR54" s="38"/>
      <c r="IS54" s="38"/>
      <c r="IT54" s="38"/>
      <c r="IU54" s="38"/>
      <c r="IV54" s="38"/>
      <c r="IW54" s="38"/>
      <c r="IX54" s="38"/>
      <c r="IY54" s="38"/>
      <c r="IZ54" s="38"/>
      <c r="JA54" s="38"/>
      <c r="JB54" s="38"/>
      <c r="JC54" s="38"/>
      <c r="JD54" s="38"/>
      <c r="JE54" s="38"/>
      <c r="JF54" s="38"/>
      <c r="JG54" s="38"/>
      <c r="JH54" s="38"/>
      <c r="JI54" s="38"/>
      <c r="JJ54" s="38"/>
      <c r="JK54" s="38"/>
      <c r="JL54" s="38"/>
      <c r="JM54" s="38"/>
      <c r="JN54" s="38"/>
      <c r="JO54" s="38"/>
      <c r="JP54" s="38"/>
      <c r="JQ54" s="38"/>
      <c r="JR54" s="38"/>
      <c r="JS54" s="38"/>
      <c r="JT54" s="38"/>
      <c r="JU54" s="38"/>
      <c r="JV54" s="38"/>
      <c r="JW54" s="38"/>
      <c r="JX54" s="38"/>
      <c r="JY54" s="38"/>
      <c r="JZ54" s="38"/>
      <c r="KA54" s="38"/>
      <c r="KB54" s="38"/>
      <c r="KC54" s="38"/>
      <c r="KD54" s="38"/>
      <c r="KE54" s="38"/>
      <c r="KF54" s="38"/>
      <c r="KG54" s="38"/>
      <c r="KH54" s="38"/>
      <c r="KI54" s="38"/>
      <c r="KJ54" s="38"/>
      <c r="KK54" s="38"/>
      <c r="KL54" s="38"/>
      <c r="KM54" s="38"/>
      <c r="KN54" s="38"/>
      <c r="KO54" s="38"/>
      <c r="KP54" s="38"/>
      <c r="KQ54" s="38"/>
      <c r="KR54" s="38"/>
      <c r="KS54" s="38"/>
      <c r="KT54" s="38"/>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row>
    <row r="55" spans="1:344" s="20" customFormat="1" ht="55.05" customHeight="1">
      <c r="A55" s="571">
        <v>22</v>
      </c>
      <c r="B55" s="572"/>
      <c r="C55" s="573"/>
      <c r="D55" s="719"/>
      <c r="E55" s="721"/>
      <c r="F55" s="721" t="str">
        <f t="shared" si="0"/>
        <v/>
      </c>
      <c r="G55" s="574"/>
      <c r="H55" s="575"/>
      <c r="I55" s="723"/>
      <c r="J55" s="575"/>
      <c r="K55" s="721"/>
      <c r="L55" s="744"/>
      <c r="M55" s="721"/>
      <c r="N55" s="576"/>
      <c r="O55" s="394" t="str">
        <f t="shared" si="1"/>
        <v>❓</v>
      </c>
      <c r="P55" s="578">
        <f t="shared" si="2"/>
        <v>0</v>
      </c>
      <c r="Q55" s="578">
        <f t="shared" si="3"/>
        <v>0</v>
      </c>
      <c r="R55" s="578"/>
      <c r="S55" s="578">
        <f t="shared" si="4"/>
        <v>0</v>
      </c>
      <c r="T55" s="578"/>
      <c r="U55" s="578"/>
      <c r="V55" s="578"/>
      <c r="W55" s="174"/>
      <c r="X55" s="174"/>
      <c r="Y55" s="174"/>
      <c r="Z55" s="92"/>
      <c r="AA55" s="92"/>
      <c r="AB55" s="92"/>
      <c r="AC55" s="92"/>
      <c r="AD55" s="92"/>
      <c r="AE55" s="92"/>
      <c r="AF55" s="92"/>
      <c r="AG55" s="92"/>
      <c r="AH55" s="92"/>
      <c r="AI55" s="92"/>
      <c r="AJ55" s="92"/>
      <c r="AK55" s="92"/>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c r="BT55" s="38"/>
      <c r="BU55" s="38"/>
      <c r="BV55" s="38"/>
      <c r="BW55" s="38"/>
      <c r="BX55" s="38"/>
      <c r="BY55" s="38"/>
      <c r="BZ55" s="38"/>
      <c r="CA55" s="38"/>
      <c r="CB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c r="EQ55" s="38"/>
      <c r="ER55" s="38"/>
      <c r="ES55" s="38"/>
      <c r="ET55" s="38"/>
      <c r="EU55" s="38"/>
      <c r="EV55" s="38"/>
      <c r="EW55" s="38"/>
      <c r="EX55" s="38"/>
      <c r="EY55" s="38"/>
      <c r="EZ55" s="38"/>
      <c r="FA55" s="38"/>
      <c r="FB55" s="38"/>
      <c r="FC55" s="38"/>
      <c r="FD55" s="38"/>
      <c r="FE55" s="38"/>
      <c r="FF55" s="38"/>
      <c r="FG55" s="38"/>
      <c r="FH55" s="38"/>
      <c r="FI55" s="38"/>
      <c r="FJ55" s="38"/>
      <c r="FK55" s="38"/>
      <c r="FL55" s="38"/>
      <c r="FM55" s="38"/>
      <c r="FN55" s="38"/>
      <c r="FO55" s="38"/>
      <c r="FP55" s="38"/>
      <c r="FQ55" s="38"/>
      <c r="FR55" s="38"/>
      <c r="FS55" s="38"/>
      <c r="FT55" s="38"/>
      <c r="FU55" s="38"/>
      <c r="FV55" s="38"/>
      <c r="FW55" s="38"/>
      <c r="FX55" s="38"/>
      <c r="FY55" s="38"/>
      <c r="FZ55" s="38"/>
      <c r="GA55" s="38"/>
      <c r="GB55" s="38"/>
      <c r="GC55" s="38"/>
      <c r="GD55" s="38"/>
      <c r="GE55" s="38"/>
      <c r="GF55" s="38"/>
      <c r="GG55" s="38"/>
      <c r="GH55" s="38"/>
      <c r="GI55" s="38"/>
      <c r="GJ55" s="38"/>
      <c r="GK55" s="38"/>
      <c r="GL55" s="38"/>
      <c r="GM55" s="38"/>
      <c r="GN55" s="38"/>
      <c r="GO55" s="38"/>
      <c r="GP55" s="38"/>
      <c r="GQ55" s="38"/>
      <c r="GR55" s="38"/>
      <c r="GS55" s="38"/>
      <c r="GT55" s="38"/>
      <c r="GU55" s="38"/>
      <c r="GV55" s="38"/>
      <c r="GW55" s="38"/>
      <c r="GX55" s="38"/>
      <c r="GY55" s="38"/>
      <c r="GZ55" s="38"/>
      <c r="HA55" s="38"/>
      <c r="HB55" s="38"/>
      <c r="HC55" s="38"/>
      <c r="HD55" s="38"/>
      <c r="HE55" s="38"/>
      <c r="HF55" s="38"/>
      <c r="HG55" s="38"/>
      <c r="HH55" s="38"/>
      <c r="HI55" s="38"/>
      <c r="HJ55" s="38"/>
      <c r="HK55" s="38"/>
      <c r="HL55" s="38"/>
      <c r="HM55" s="38"/>
      <c r="HN55" s="38"/>
      <c r="HO55" s="38"/>
      <c r="HP55" s="38"/>
      <c r="HQ55" s="38"/>
      <c r="HR55" s="38"/>
      <c r="HS55" s="38"/>
      <c r="HT55" s="38"/>
      <c r="HU55" s="38"/>
      <c r="HV55" s="38"/>
      <c r="HW55" s="38"/>
      <c r="HX55" s="38"/>
      <c r="HY55" s="38"/>
      <c r="HZ55" s="38"/>
      <c r="IA55" s="38"/>
      <c r="IB55" s="38"/>
      <c r="IC55" s="38"/>
      <c r="ID55" s="38"/>
      <c r="IE55" s="38"/>
      <c r="IF55" s="38"/>
      <c r="IG55" s="38"/>
      <c r="IH55" s="38"/>
      <c r="II55" s="38"/>
      <c r="IJ55" s="38"/>
      <c r="IK55" s="38"/>
      <c r="IL55" s="38"/>
      <c r="IM55" s="38"/>
      <c r="IN55" s="38"/>
      <c r="IO55" s="38"/>
      <c r="IP55" s="38"/>
      <c r="IQ55" s="38"/>
      <c r="IR55" s="38"/>
      <c r="IS55" s="38"/>
      <c r="IT55" s="38"/>
      <c r="IU55" s="38"/>
      <c r="IV55" s="38"/>
      <c r="IW55" s="38"/>
      <c r="IX55" s="38"/>
      <c r="IY55" s="38"/>
      <c r="IZ55" s="38"/>
      <c r="JA55" s="38"/>
      <c r="JB55" s="38"/>
      <c r="JC55" s="38"/>
      <c r="JD55" s="38"/>
      <c r="JE55" s="38"/>
      <c r="JF55" s="38"/>
      <c r="JG55" s="38"/>
      <c r="JH55" s="38"/>
      <c r="JI55" s="38"/>
      <c r="JJ55" s="38"/>
      <c r="JK55" s="38"/>
      <c r="JL55" s="38"/>
      <c r="JM55" s="38"/>
      <c r="JN55" s="38"/>
      <c r="JO55" s="38"/>
      <c r="JP55" s="38"/>
      <c r="JQ55" s="38"/>
      <c r="JR55" s="38"/>
      <c r="JS55" s="38"/>
      <c r="JT55" s="38"/>
      <c r="JU55" s="38"/>
      <c r="JV55" s="38"/>
      <c r="JW55" s="38"/>
      <c r="JX55" s="38"/>
      <c r="JY55" s="38"/>
      <c r="JZ55" s="38"/>
      <c r="KA55" s="38"/>
      <c r="KB55" s="38"/>
      <c r="KC55" s="38"/>
      <c r="KD55" s="38"/>
      <c r="KE55" s="38"/>
      <c r="KF55" s="38"/>
      <c r="KG55" s="38"/>
      <c r="KH55" s="38"/>
      <c r="KI55" s="38"/>
      <c r="KJ55" s="38"/>
      <c r="KK55" s="38"/>
      <c r="KL55" s="38"/>
      <c r="KM55" s="38"/>
      <c r="KN55" s="38"/>
      <c r="KO55" s="38"/>
      <c r="KP55" s="38"/>
      <c r="KQ55" s="38"/>
      <c r="KR55" s="38"/>
      <c r="KS55" s="38"/>
      <c r="KT55" s="38"/>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row>
    <row r="56" spans="1:344" s="20" customFormat="1" ht="55.05" customHeight="1">
      <c r="A56" s="565">
        <v>23</v>
      </c>
      <c r="B56" s="566"/>
      <c r="C56" s="567"/>
      <c r="D56" s="718"/>
      <c r="E56" s="720"/>
      <c r="F56" s="720" t="str">
        <f t="shared" si="0"/>
        <v/>
      </c>
      <c r="G56" s="568"/>
      <c r="H56" s="569"/>
      <c r="I56" s="722"/>
      <c r="J56" s="569"/>
      <c r="K56" s="720"/>
      <c r="L56" s="745"/>
      <c r="M56" s="720"/>
      <c r="N56" s="570"/>
      <c r="O56" s="394" t="str">
        <f t="shared" si="1"/>
        <v>❓</v>
      </c>
      <c r="P56" s="578">
        <f t="shared" si="2"/>
        <v>0</v>
      </c>
      <c r="Q56" s="578">
        <f t="shared" si="3"/>
        <v>0</v>
      </c>
      <c r="R56" s="578"/>
      <c r="S56" s="578">
        <f t="shared" si="4"/>
        <v>0</v>
      </c>
      <c r="T56" s="578"/>
      <c r="U56" s="578"/>
      <c r="V56" s="578"/>
      <c r="W56" s="174"/>
      <c r="X56" s="174"/>
      <c r="Y56" s="174"/>
      <c r="Z56" s="92"/>
      <c r="AA56" s="92"/>
      <c r="AB56" s="92"/>
      <c r="AC56" s="92"/>
      <c r="AD56" s="92"/>
      <c r="AE56" s="92"/>
      <c r="AF56" s="92"/>
      <c r="AG56" s="92"/>
      <c r="AH56" s="92"/>
      <c r="AI56" s="92"/>
      <c r="AJ56" s="92"/>
      <c r="AK56" s="92"/>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c r="BT56" s="38"/>
      <c r="BU56" s="38"/>
      <c r="BV56" s="38"/>
      <c r="BW56" s="38"/>
      <c r="BX56" s="38"/>
      <c r="BY56" s="38"/>
      <c r="BZ56" s="38"/>
      <c r="CA56" s="38"/>
      <c r="CB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c r="EQ56" s="38"/>
      <c r="ER56" s="38"/>
      <c r="ES56" s="38"/>
      <c r="ET56" s="38"/>
      <c r="EU56" s="38"/>
      <c r="EV56" s="38"/>
      <c r="EW56" s="38"/>
      <c r="EX56" s="38"/>
      <c r="EY56" s="38"/>
      <c r="EZ56" s="38"/>
      <c r="FA56" s="38"/>
      <c r="FB56" s="38"/>
      <c r="FC56" s="38"/>
      <c r="FD56" s="38"/>
      <c r="FE56" s="38"/>
      <c r="FF56" s="38"/>
      <c r="FG56" s="38"/>
      <c r="FH56" s="38"/>
      <c r="FI56" s="38"/>
      <c r="FJ56" s="38"/>
      <c r="FK56" s="38"/>
      <c r="FL56" s="38"/>
      <c r="FM56" s="38"/>
      <c r="FN56" s="38"/>
      <c r="FO56" s="38"/>
      <c r="FP56" s="38"/>
      <c r="FQ56" s="38"/>
      <c r="FR56" s="38"/>
      <c r="FS56" s="38"/>
      <c r="FT56" s="38"/>
      <c r="FU56" s="38"/>
      <c r="FV56" s="38"/>
      <c r="FW56" s="38"/>
      <c r="FX56" s="38"/>
      <c r="FY56" s="38"/>
      <c r="FZ56" s="38"/>
      <c r="GA56" s="38"/>
      <c r="GB56" s="38"/>
      <c r="GC56" s="38"/>
      <c r="GD56" s="38"/>
      <c r="GE56" s="38"/>
      <c r="GF56" s="38"/>
      <c r="GG56" s="38"/>
      <c r="GH56" s="38"/>
      <c r="GI56" s="38"/>
      <c r="GJ56" s="38"/>
      <c r="GK56" s="38"/>
      <c r="GL56" s="38"/>
      <c r="GM56" s="38"/>
      <c r="GN56" s="38"/>
      <c r="GO56" s="38"/>
      <c r="GP56" s="38"/>
      <c r="GQ56" s="38"/>
      <c r="GR56" s="38"/>
      <c r="GS56" s="38"/>
      <c r="GT56" s="38"/>
      <c r="GU56" s="38"/>
      <c r="GV56" s="38"/>
      <c r="GW56" s="38"/>
      <c r="GX56" s="38"/>
      <c r="GY56" s="38"/>
      <c r="GZ56" s="38"/>
      <c r="HA56" s="38"/>
      <c r="HB56" s="38"/>
      <c r="HC56" s="38"/>
      <c r="HD56" s="38"/>
      <c r="HE56" s="38"/>
      <c r="HF56" s="38"/>
      <c r="HG56" s="38"/>
      <c r="HH56" s="38"/>
      <c r="HI56" s="38"/>
      <c r="HJ56" s="38"/>
      <c r="HK56" s="38"/>
      <c r="HL56" s="38"/>
      <c r="HM56" s="38"/>
      <c r="HN56" s="38"/>
      <c r="HO56" s="38"/>
      <c r="HP56" s="38"/>
      <c r="HQ56" s="38"/>
      <c r="HR56" s="38"/>
      <c r="HS56" s="38"/>
      <c r="HT56" s="38"/>
      <c r="HU56" s="38"/>
      <c r="HV56" s="38"/>
      <c r="HW56" s="38"/>
      <c r="HX56" s="38"/>
      <c r="HY56" s="38"/>
      <c r="HZ56" s="38"/>
      <c r="IA56" s="38"/>
      <c r="IB56" s="38"/>
      <c r="IC56" s="38"/>
      <c r="ID56" s="38"/>
      <c r="IE56" s="38"/>
      <c r="IF56" s="38"/>
      <c r="IG56" s="38"/>
      <c r="IH56" s="38"/>
      <c r="II56" s="38"/>
      <c r="IJ56" s="38"/>
      <c r="IK56" s="38"/>
      <c r="IL56" s="38"/>
      <c r="IM56" s="38"/>
      <c r="IN56" s="38"/>
      <c r="IO56" s="38"/>
      <c r="IP56" s="38"/>
      <c r="IQ56" s="38"/>
      <c r="IR56" s="38"/>
      <c r="IS56" s="38"/>
      <c r="IT56" s="38"/>
      <c r="IU56" s="38"/>
      <c r="IV56" s="38"/>
      <c r="IW56" s="38"/>
      <c r="IX56" s="38"/>
      <c r="IY56" s="38"/>
      <c r="IZ56" s="38"/>
      <c r="JA56" s="38"/>
      <c r="JB56" s="38"/>
      <c r="JC56" s="38"/>
      <c r="JD56" s="38"/>
      <c r="JE56" s="38"/>
      <c r="JF56" s="38"/>
      <c r="JG56" s="38"/>
      <c r="JH56" s="38"/>
      <c r="JI56" s="38"/>
      <c r="JJ56" s="38"/>
      <c r="JK56" s="38"/>
      <c r="JL56" s="38"/>
      <c r="JM56" s="38"/>
      <c r="JN56" s="38"/>
      <c r="JO56" s="38"/>
      <c r="JP56" s="38"/>
      <c r="JQ56" s="38"/>
      <c r="JR56" s="38"/>
      <c r="JS56" s="38"/>
      <c r="JT56" s="38"/>
      <c r="JU56" s="38"/>
      <c r="JV56" s="38"/>
      <c r="JW56" s="38"/>
      <c r="JX56" s="38"/>
      <c r="JY56" s="38"/>
      <c r="JZ56" s="38"/>
      <c r="KA56" s="38"/>
      <c r="KB56" s="38"/>
      <c r="KC56" s="38"/>
      <c r="KD56" s="38"/>
      <c r="KE56" s="38"/>
      <c r="KF56" s="38"/>
      <c r="KG56" s="38"/>
      <c r="KH56" s="38"/>
      <c r="KI56" s="38"/>
      <c r="KJ56" s="38"/>
      <c r="KK56" s="38"/>
      <c r="KL56" s="38"/>
      <c r="KM56" s="38"/>
      <c r="KN56" s="38"/>
      <c r="KO56" s="38"/>
      <c r="KP56" s="38"/>
      <c r="KQ56" s="38"/>
      <c r="KR56" s="38"/>
      <c r="KS56" s="38"/>
      <c r="KT56" s="38"/>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row>
    <row r="57" spans="1:344" s="20" customFormat="1" ht="55.05" customHeight="1">
      <c r="A57" s="571">
        <v>24</v>
      </c>
      <c r="B57" s="572"/>
      <c r="C57" s="573"/>
      <c r="D57" s="719"/>
      <c r="E57" s="721"/>
      <c r="F57" s="721" t="str">
        <f t="shared" si="0"/>
        <v/>
      </c>
      <c r="G57" s="574"/>
      <c r="H57" s="575"/>
      <c r="I57" s="723"/>
      <c r="J57" s="575"/>
      <c r="K57" s="721"/>
      <c r="L57" s="744"/>
      <c r="M57" s="721"/>
      <c r="N57" s="576"/>
      <c r="O57" s="394" t="str">
        <f t="shared" si="1"/>
        <v>❓</v>
      </c>
      <c r="P57" s="578">
        <f t="shared" si="2"/>
        <v>0</v>
      </c>
      <c r="Q57" s="578">
        <f t="shared" si="3"/>
        <v>0</v>
      </c>
      <c r="R57" s="578"/>
      <c r="S57" s="578">
        <f t="shared" si="4"/>
        <v>0</v>
      </c>
      <c r="T57" s="578"/>
      <c r="U57" s="578"/>
      <c r="V57" s="578"/>
      <c r="W57" s="174"/>
      <c r="X57" s="174"/>
      <c r="Y57" s="174"/>
      <c r="Z57" s="92"/>
      <c r="AA57" s="92"/>
      <c r="AB57" s="92"/>
      <c r="AC57" s="92"/>
      <c r="AD57" s="92"/>
      <c r="AE57" s="92"/>
      <c r="AF57" s="92"/>
      <c r="AG57" s="92"/>
      <c r="AH57" s="92"/>
      <c r="AI57" s="92"/>
      <c r="AJ57" s="92"/>
      <c r="AK57" s="92"/>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8"/>
      <c r="BX57" s="38"/>
      <c r="BY57" s="38"/>
      <c r="BZ57" s="38"/>
      <c r="CA57" s="38"/>
      <c r="CB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c r="EQ57" s="38"/>
      <c r="ER57" s="38"/>
      <c r="ES57" s="38"/>
      <c r="ET57" s="38"/>
      <c r="EU57" s="38"/>
      <c r="EV57" s="38"/>
      <c r="EW57" s="38"/>
      <c r="EX57" s="38"/>
      <c r="EY57" s="38"/>
      <c r="EZ57" s="38"/>
      <c r="FA57" s="38"/>
      <c r="FB57" s="38"/>
      <c r="FC57" s="38"/>
      <c r="FD57" s="38"/>
      <c r="FE57" s="38"/>
      <c r="FF57" s="38"/>
      <c r="FG57" s="38"/>
      <c r="FH57" s="38"/>
      <c r="FI57" s="38"/>
      <c r="FJ57" s="38"/>
      <c r="FK57" s="38"/>
      <c r="FL57" s="38"/>
      <c r="FM57" s="38"/>
      <c r="FN57" s="38"/>
      <c r="FO57" s="38"/>
      <c r="FP57" s="38"/>
      <c r="FQ57" s="38"/>
      <c r="FR57" s="38"/>
      <c r="FS57" s="38"/>
      <c r="FT57" s="38"/>
      <c r="FU57" s="38"/>
      <c r="FV57" s="38"/>
      <c r="FW57" s="38"/>
      <c r="FX57" s="38"/>
      <c r="FY57" s="38"/>
      <c r="FZ57" s="38"/>
      <c r="GA57" s="38"/>
      <c r="GB57" s="38"/>
      <c r="GC57" s="38"/>
      <c r="GD57" s="38"/>
      <c r="GE57" s="38"/>
      <c r="GF57" s="38"/>
      <c r="GG57" s="38"/>
      <c r="GH57" s="38"/>
      <c r="GI57" s="38"/>
      <c r="GJ57" s="38"/>
      <c r="GK57" s="38"/>
      <c r="GL57" s="38"/>
      <c r="GM57" s="38"/>
      <c r="GN57" s="38"/>
      <c r="GO57" s="38"/>
      <c r="GP57" s="38"/>
      <c r="GQ57" s="38"/>
      <c r="GR57" s="38"/>
      <c r="GS57" s="38"/>
      <c r="GT57" s="38"/>
      <c r="GU57" s="38"/>
      <c r="GV57" s="38"/>
      <c r="GW57" s="38"/>
      <c r="GX57" s="38"/>
      <c r="GY57" s="38"/>
      <c r="GZ57" s="38"/>
      <c r="HA57" s="38"/>
      <c r="HB57" s="38"/>
      <c r="HC57" s="38"/>
      <c r="HD57" s="38"/>
      <c r="HE57" s="38"/>
      <c r="HF57" s="38"/>
      <c r="HG57" s="38"/>
      <c r="HH57" s="38"/>
      <c r="HI57" s="38"/>
      <c r="HJ57" s="38"/>
      <c r="HK57" s="38"/>
      <c r="HL57" s="38"/>
      <c r="HM57" s="38"/>
      <c r="HN57" s="38"/>
      <c r="HO57" s="38"/>
      <c r="HP57" s="38"/>
      <c r="HQ57" s="38"/>
      <c r="HR57" s="38"/>
      <c r="HS57" s="38"/>
      <c r="HT57" s="38"/>
      <c r="HU57" s="38"/>
      <c r="HV57" s="38"/>
      <c r="HW57" s="38"/>
      <c r="HX57" s="38"/>
      <c r="HY57" s="38"/>
      <c r="HZ57" s="38"/>
      <c r="IA57" s="38"/>
      <c r="IB57" s="38"/>
      <c r="IC57" s="38"/>
      <c r="ID57" s="38"/>
      <c r="IE57" s="38"/>
      <c r="IF57" s="38"/>
      <c r="IG57" s="38"/>
      <c r="IH57" s="38"/>
      <c r="II57" s="38"/>
      <c r="IJ57" s="38"/>
      <c r="IK57" s="38"/>
      <c r="IL57" s="38"/>
      <c r="IM57" s="38"/>
      <c r="IN57" s="38"/>
      <c r="IO57" s="38"/>
      <c r="IP57" s="38"/>
      <c r="IQ57" s="38"/>
      <c r="IR57" s="38"/>
      <c r="IS57" s="38"/>
      <c r="IT57" s="38"/>
      <c r="IU57" s="38"/>
      <c r="IV57" s="38"/>
      <c r="IW57" s="38"/>
      <c r="IX57" s="38"/>
      <c r="IY57" s="38"/>
      <c r="IZ57" s="38"/>
      <c r="JA57" s="38"/>
      <c r="JB57" s="38"/>
      <c r="JC57" s="38"/>
      <c r="JD57" s="38"/>
      <c r="JE57" s="38"/>
      <c r="JF57" s="38"/>
      <c r="JG57" s="38"/>
      <c r="JH57" s="38"/>
      <c r="JI57" s="38"/>
      <c r="JJ57" s="38"/>
      <c r="JK57" s="38"/>
      <c r="JL57" s="38"/>
      <c r="JM57" s="38"/>
      <c r="JN57" s="38"/>
      <c r="JO57" s="38"/>
      <c r="JP57" s="38"/>
      <c r="JQ57" s="38"/>
      <c r="JR57" s="38"/>
      <c r="JS57" s="38"/>
      <c r="JT57" s="38"/>
      <c r="JU57" s="38"/>
      <c r="JV57" s="38"/>
      <c r="JW57" s="38"/>
      <c r="JX57" s="38"/>
      <c r="JY57" s="38"/>
      <c r="JZ57" s="38"/>
      <c r="KA57" s="38"/>
      <c r="KB57" s="38"/>
      <c r="KC57" s="38"/>
      <c r="KD57" s="38"/>
      <c r="KE57" s="38"/>
      <c r="KF57" s="38"/>
      <c r="KG57" s="38"/>
      <c r="KH57" s="38"/>
      <c r="KI57" s="38"/>
      <c r="KJ57" s="38"/>
      <c r="KK57" s="38"/>
      <c r="KL57" s="38"/>
      <c r="KM57" s="38"/>
      <c r="KN57" s="38"/>
      <c r="KO57" s="38"/>
      <c r="KP57" s="38"/>
      <c r="KQ57" s="38"/>
      <c r="KR57" s="38"/>
      <c r="KS57" s="38"/>
      <c r="KT57" s="38"/>
      <c r="KU57" s="38"/>
      <c r="KV57" s="38"/>
      <c r="KW57" s="38"/>
      <c r="KX57" s="38"/>
      <c r="KY57" s="38"/>
      <c r="KZ57" s="38"/>
      <c r="LA57" s="38"/>
      <c r="LB57" s="38"/>
      <c r="LC57" s="38"/>
      <c r="LD57" s="38"/>
      <c r="LE57" s="38"/>
      <c r="LF57" s="38"/>
      <c r="LG57" s="38"/>
      <c r="LH57" s="38"/>
      <c r="LI57" s="38"/>
      <c r="LJ57" s="38"/>
      <c r="LK57" s="38"/>
      <c r="LL57" s="38"/>
      <c r="LM57" s="38"/>
      <c r="LN57" s="38"/>
      <c r="LO57" s="38"/>
      <c r="LP57" s="38"/>
      <c r="LQ57" s="38"/>
      <c r="LR57" s="38"/>
      <c r="LS57" s="38"/>
      <c r="LT57" s="38"/>
      <c r="LU57" s="38"/>
      <c r="LV57" s="38"/>
      <c r="LW57" s="38"/>
      <c r="LX57" s="38"/>
      <c r="LY57" s="38"/>
      <c r="LZ57" s="38"/>
      <c r="MA57" s="38"/>
      <c r="MB57" s="38"/>
      <c r="MC57" s="38"/>
      <c r="MD57" s="38"/>
      <c r="ME57" s="38"/>
      <c r="MF57" s="38"/>
    </row>
    <row r="58" spans="1:344" s="20" customFormat="1" ht="55.05" customHeight="1">
      <c r="A58" s="565">
        <v>25</v>
      </c>
      <c r="B58" s="566"/>
      <c r="C58" s="567"/>
      <c r="D58" s="718"/>
      <c r="E58" s="720"/>
      <c r="F58" s="720" t="str">
        <f t="shared" si="0"/>
        <v/>
      </c>
      <c r="G58" s="568"/>
      <c r="H58" s="569"/>
      <c r="I58" s="722"/>
      <c r="J58" s="569"/>
      <c r="K58" s="720"/>
      <c r="L58" s="745"/>
      <c r="M58" s="720"/>
      <c r="N58" s="570"/>
      <c r="O58" s="394" t="str">
        <f t="shared" si="1"/>
        <v>❓</v>
      </c>
      <c r="P58" s="578">
        <f t="shared" si="2"/>
        <v>0</v>
      </c>
      <c r="Q58" s="578">
        <f t="shared" si="3"/>
        <v>0</v>
      </c>
      <c r="R58" s="578"/>
      <c r="S58" s="578">
        <f t="shared" si="4"/>
        <v>0</v>
      </c>
      <c r="T58" s="578"/>
      <c r="U58" s="578"/>
      <c r="V58" s="578"/>
      <c r="W58" s="174"/>
      <c r="X58" s="174"/>
      <c r="Y58" s="174"/>
      <c r="Z58" s="92"/>
      <c r="AA58" s="92"/>
      <c r="AB58" s="92"/>
      <c r="AC58" s="92"/>
      <c r="AD58" s="92"/>
      <c r="AE58" s="92"/>
      <c r="AF58" s="92"/>
      <c r="AG58" s="92"/>
      <c r="AH58" s="92"/>
      <c r="AI58" s="92"/>
      <c r="AJ58" s="92"/>
      <c r="AK58" s="92"/>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c r="BT58" s="38"/>
      <c r="BU58" s="38"/>
      <c r="BV58" s="38"/>
      <c r="BW58" s="38"/>
      <c r="BX58" s="38"/>
      <c r="BY58" s="38"/>
      <c r="BZ58" s="38"/>
      <c r="CA58" s="38"/>
      <c r="CB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c r="EQ58" s="38"/>
      <c r="ER58" s="38"/>
      <c r="ES58" s="38"/>
      <c r="ET58" s="38"/>
      <c r="EU58" s="38"/>
      <c r="EV58" s="38"/>
      <c r="EW58" s="38"/>
      <c r="EX58" s="38"/>
      <c r="EY58" s="38"/>
      <c r="EZ58" s="38"/>
      <c r="FA58" s="38"/>
      <c r="FB58" s="38"/>
      <c r="FC58" s="38"/>
      <c r="FD58" s="38"/>
      <c r="FE58" s="38"/>
      <c r="FF58" s="38"/>
      <c r="FG58" s="38"/>
      <c r="FH58" s="38"/>
      <c r="FI58" s="38"/>
      <c r="FJ58" s="38"/>
      <c r="FK58" s="38"/>
      <c r="FL58" s="38"/>
      <c r="FM58" s="38"/>
      <c r="FN58" s="38"/>
      <c r="FO58" s="38"/>
      <c r="FP58" s="38"/>
      <c r="FQ58" s="38"/>
      <c r="FR58" s="38"/>
      <c r="FS58" s="38"/>
      <c r="FT58" s="38"/>
      <c r="FU58" s="38"/>
      <c r="FV58" s="38"/>
      <c r="FW58" s="38"/>
      <c r="FX58" s="38"/>
      <c r="FY58" s="38"/>
      <c r="FZ58" s="38"/>
      <c r="GA58" s="38"/>
      <c r="GB58" s="38"/>
      <c r="GC58" s="38"/>
      <c r="GD58" s="38"/>
      <c r="GE58" s="38"/>
      <c r="GF58" s="38"/>
      <c r="GG58" s="38"/>
      <c r="GH58" s="38"/>
      <c r="GI58" s="38"/>
      <c r="GJ58" s="38"/>
      <c r="GK58" s="38"/>
      <c r="GL58" s="38"/>
      <c r="GM58" s="38"/>
      <c r="GN58" s="38"/>
      <c r="GO58" s="38"/>
      <c r="GP58" s="38"/>
      <c r="GQ58" s="38"/>
      <c r="GR58" s="38"/>
      <c r="GS58" s="38"/>
      <c r="GT58" s="38"/>
      <c r="GU58" s="38"/>
      <c r="GV58" s="38"/>
      <c r="GW58" s="38"/>
      <c r="GX58" s="38"/>
      <c r="GY58" s="38"/>
      <c r="GZ58" s="38"/>
      <c r="HA58" s="38"/>
      <c r="HB58" s="38"/>
      <c r="HC58" s="38"/>
      <c r="HD58" s="38"/>
      <c r="HE58" s="38"/>
      <c r="HF58" s="38"/>
      <c r="HG58" s="38"/>
      <c r="HH58" s="38"/>
      <c r="HI58" s="38"/>
      <c r="HJ58" s="38"/>
      <c r="HK58" s="38"/>
      <c r="HL58" s="38"/>
      <c r="HM58" s="38"/>
      <c r="HN58" s="38"/>
      <c r="HO58" s="38"/>
      <c r="HP58" s="38"/>
      <c r="HQ58" s="38"/>
      <c r="HR58" s="38"/>
      <c r="HS58" s="38"/>
      <c r="HT58" s="38"/>
      <c r="HU58" s="38"/>
      <c r="HV58" s="38"/>
      <c r="HW58" s="38"/>
      <c r="HX58" s="38"/>
      <c r="HY58" s="38"/>
      <c r="HZ58" s="38"/>
      <c r="IA58" s="38"/>
      <c r="IB58" s="38"/>
      <c r="IC58" s="38"/>
      <c r="ID58" s="38"/>
      <c r="IE58" s="38"/>
      <c r="IF58" s="38"/>
      <c r="IG58" s="38"/>
      <c r="IH58" s="38"/>
      <c r="II58" s="38"/>
      <c r="IJ58" s="38"/>
      <c r="IK58" s="38"/>
      <c r="IL58" s="38"/>
      <c r="IM58" s="38"/>
      <c r="IN58" s="38"/>
      <c r="IO58" s="38"/>
      <c r="IP58" s="38"/>
      <c r="IQ58" s="38"/>
      <c r="IR58" s="38"/>
      <c r="IS58" s="38"/>
      <c r="IT58" s="38"/>
      <c r="IU58" s="38"/>
      <c r="IV58" s="38"/>
      <c r="IW58" s="38"/>
      <c r="IX58" s="38"/>
      <c r="IY58" s="38"/>
      <c r="IZ58" s="38"/>
      <c r="JA58" s="38"/>
      <c r="JB58" s="38"/>
      <c r="JC58" s="38"/>
      <c r="JD58" s="38"/>
      <c r="JE58" s="38"/>
      <c r="JF58" s="38"/>
      <c r="JG58" s="38"/>
      <c r="JH58" s="38"/>
      <c r="JI58" s="38"/>
      <c r="JJ58" s="38"/>
      <c r="JK58" s="38"/>
      <c r="JL58" s="38"/>
      <c r="JM58" s="38"/>
      <c r="JN58" s="38"/>
      <c r="JO58" s="38"/>
      <c r="JP58" s="38"/>
      <c r="JQ58" s="38"/>
      <c r="JR58" s="38"/>
      <c r="JS58" s="38"/>
      <c r="JT58" s="38"/>
      <c r="JU58" s="38"/>
      <c r="JV58" s="38"/>
      <c r="JW58" s="38"/>
      <c r="JX58" s="38"/>
      <c r="JY58" s="38"/>
      <c r="JZ58" s="38"/>
      <c r="KA58" s="38"/>
      <c r="KB58" s="38"/>
      <c r="KC58" s="38"/>
      <c r="KD58" s="38"/>
      <c r="KE58" s="38"/>
      <c r="KF58" s="38"/>
      <c r="KG58" s="38"/>
      <c r="KH58" s="38"/>
      <c r="KI58" s="38"/>
      <c r="KJ58" s="38"/>
      <c r="KK58" s="38"/>
      <c r="KL58" s="38"/>
      <c r="KM58" s="38"/>
      <c r="KN58" s="38"/>
      <c r="KO58" s="38"/>
      <c r="KP58" s="38"/>
      <c r="KQ58" s="38"/>
      <c r="KR58" s="38"/>
      <c r="KS58" s="38"/>
      <c r="KT58" s="38"/>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row>
    <row r="59" spans="1:344" s="20" customFormat="1" ht="55.05" customHeight="1">
      <c r="A59" s="571">
        <v>26</v>
      </c>
      <c r="B59" s="572"/>
      <c r="C59" s="573"/>
      <c r="D59" s="719"/>
      <c r="E59" s="721"/>
      <c r="F59" s="721" t="str">
        <f t="shared" si="0"/>
        <v/>
      </c>
      <c r="G59" s="574"/>
      <c r="H59" s="575"/>
      <c r="I59" s="723"/>
      <c r="J59" s="575"/>
      <c r="K59" s="721"/>
      <c r="L59" s="744"/>
      <c r="M59" s="721"/>
      <c r="N59" s="576"/>
      <c r="O59" s="394" t="str">
        <f t="shared" si="1"/>
        <v>❓</v>
      </c>
      <c r="P59" s="578">
        <f t="shared" si="2"/>
        <v>0</v>
      </c>
      <c r="Q59" s="578">
        <f t="shared" si="3"/>
        <v>0</v>
      </c>
      <c r="R59" s="578"/>
      <c r="S59" s="578">
        <f t="shared" si="4"/>
        <v>0</v>
      </c>
      <c r="T59" s="578"/>
      <c r="U59" s="578"/>
      <c r="V59" s="578"/>
      <c r="W59" s="174"/>
      <c r="X59" s="174"/>
      <c r="Y59" s="174"/>
      <c r="Z59" s="92"/>
      <c r="AA59" s="92"/>
      <c r="AB59" s="92"/>
      <c r="AC59" s="92"/>
      <c r="AD59" s="92"/>
      <c r="AE59" s="92"/>
      <c r="AF59" s="92"/>
      <c r="AG59" s="92"/>
      <c r="AH59" s="92"/>
      <c r="AI59" s="92"/>
      <c r="AJ59" s="92"/>
      <c r="AK59" s="92"/>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c r="BT59" s="38"/>
      <c r="BU59" s="38"/>
      <c r="BV59" s="38"/>
      <c r="BW59" s="38"/>
      <c r="BX59" s="38"/>
      <c r="BY59" s="38"/>
      <c r="BZ59" s="38"/>
      <c r="CA59" s="38"/>
      <c r="CB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c r="EQ59" s="38"/>
      <c r="ER59" s="38"/>
      <c r="ES59" s="38"/>
      <c r="ET59" s="38"/>
      <c r="EU59" s="38"/>
      <c r="EV59" s="38"/>
      <c r="EW59" s="38"/>
      <c r="EX59" s="38"/>
      <c r="EY59" s="38"/>
      <c r="EZ59" s="38"/>
      <c r="FA59" s="38"/>
      <c r="FB59" s="38"/>
      <c r="FC59" s="38"/>
      <c r="FD59" s="38"/>
      <c r="FE59" s="38"/>
      <c r="FF59" s="38"/>
      <c r="FG59" s="38"/>
      <c r="FH59" s="38"/>
      <c r="FI59" s="38"/>
      <c r="FJ59" s="38"/>
      <c r="FK59" s="38"/>
      <c r="FL59" s="38"/>
      <c r="FM59" s="38"/>
      <c r="FN59" s="38"/>
      <c r="FO59" s="38"/>
      <c r="FP59" s="38"/>
      <c r="FQ59" s="38"/>
      <c r="FR59" s="38"/>
      <c r="FS59" s="38"/>
      <c r="FT59" s="38"/>
      <c r="FU59" s="38"/>
      <c r="FV59" s="38"/>
      <c r="FW59" s="38"/>
      <c r="FX59" s="38"/>
      <c r="FY59" s="38"/>
      <c r="FZ59" s="38"/>
      <c r="GA59" s="38"/>
      <c r="GB59" s="38"/>
      <c r="GC59" s="38"/>
      <c r="GD59" s="38"/>
      <c r="GE59" s="38"/>
      <c r="GF59" s="38"/>
      <c r="GG59" s="38"/>
      <c r="GH59" s="38"/>
      <c r="GI59" s="38"/>
      <c r="GJ59" s="38"/>
      <c r="GK59" s="38"/>
      <c r="GL59" s="38"/>
      <c r="GM59" s="38"/>
      <c r="GN59" s="38"/>
      <c r="GO59" s="38"/>
      <c r="GP59" s="38"/>
      <c r="GQ59" s="38"/>
      <c r="GR59" s="38"/>
      <c r="GS59" s="38"/>
      <c r="GT59" s="38"/>
      <c r="GU59" s="38"/>
      <c r="GV59" s="38"/>
      <c r="GW59" s="38"/>
      <c r="GX59" s="38"/>
      <c r="GY59" s="38"/>
      <c r="GZ59" s="38"/>
      <c r="HA59" s="38"/>
      <c r="HB59" s="38"/>
      <c r="HC59" s="38"/>
      <c r="HD59" s="38"/>
      <c r="HE59" s="38"/>
      <c r="HF59" s="38"/>
      <c r="HG59" s="38"/>
      <c r="HH59" s="38"/>
      <c r="HI59" s="38"/>
      <c r="HJ59" s="38"/>
      <c r="HK59" s="38"/>
      <c r="HL59" s="38"/>
      <c r="HM59" s="38"/>
      <c r="HN59" s="38"/>
      <c r="HO59" s="38"/>
      <c r="HP59" s="38"/>
      <c r="HQ59" s="38"/>
      <c r="HR59" s="38"/>
      <c r="HS59" s="38"/>
      <c r="HT59" s="38"/>
      <c r="HU59" s="38"/>
      <c r="HV59" s="38"/>
      <c r="HW59" s="38"/>
      <c r="HX59" s="38"/>
      <c r="HY59" s="38"/>
      <c r="HZ59" s="38"/>
      <c r="IA59" s="38"/>
      <c r="IB59" s="38"/>
      <c r="IC59" s="38"/>
      <c r="ID59" s="38"/>
      <c r="IE59" s="38"/>
      <c r="IF59" s="38"/>
      <c r="IG59" s="38"/>
      <c r="IH59" s="38"/>
      <c r="II59" s="38"/>
      <c r="IJ59" s="38"/>
      <c r="IK59" s="38"/>
      <c r="IL59" s="38"/>
      <c r="IM59" s="38"/>
      <c r="IN59" s="38"/>
      <c r="IO59" s="38"/>
      <c r="IP59" s="38"/>
      <c r="IQ59" s="38"/>
      <c r="IR59" s="38"/>
      <c r="IS59" s="38"/>
      <c r="IT59" s="38"/>
      <c r="IU59" s="38"/>
      <c r="IV59" s="38"/>
      <c r="IW59" s="38"/>
      <c r="IX59" s="38"/>
      <c r="IY59" s="38"/>
      <c r="IZ59" s="38"/>
      <c r="JA59" s="38"/>
      <c r="JB59" s="38"/>
      <c r="JC59" s="38"/>
      <c r="JD59" s="38"/>
      <c r="JE59" s="38"/>
      <c r="JF59" s="38"/>
      <c r="JG59" s="38"/>
      <c r="JH59" s="38"/>
      <c r="JI59" s="38"/>
      <c r="JJ59" s="38"/>
      <c r="JK59" s="38"/>
      <c r="JL59" s="38"/>
      <c r="JM59" s="38"/>
      <c r="JN59" s="38"/>
      <c r="JO59" s="38"/>
      <c r="JP59" s="38"/>
      <c r="JQ59" s="38"/>
      <c r="JR59" s="38"/>
      <c r="JS59" s="38"/>
      <c r="JT59" s="38"/>
      <c r="JU59" s="38"/>
      <c r="JV59" s="38"/>
      <c r="JW59" s="38"/>
      <c r="JX59" s="38"/>
      <c r="JY59" s="38"/>
      <c r="JZ59" s="38"/>
      <c r="KA59" s="38"/>
      <c r="KB59" s="38"/>
      <c r="KC59" s="38"/>
      <c r="KD59" s="38"/>
      <c r="KE59" s="38"/>
      <c r="KF59" s="38"/>
      <c r="KG59" s="38"/>
      <c r="KH59" s="38"/>
      <c r="KI59" s="38"/>
      <c r="KJ59" s="38"/>
      <c r="KK59" s="38"/>
      <c r="KL59" s="38"/>
      <c r="KM59" s="38"/>
      <c r="KN59" s="38"/>
      <c r="KO59" s="38"/>
      <c r="KP59" s="38"/>
      <c r="KQ59" s="38"/>
      <c r="KR59" s="38"/>
      <c r="KS59" s="38"/>
      <c r="KT59" s="38"/>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row>
    <row r="60" spans="1:344" s="20" customFormat="1" ht="55.05" customHeight="1">
      <c r="A60" s="565">
        <v>27</v>
      </c>
      <c r="B60" s="566"/>
      <c r="C60" s="567"/>
      <c r="D60" s="718"/>
      <c r="E60" s="720"/>
      <c r="F60" s="720" t="str">
        <f t="shared" si="0"/>
        <v/>
      </c>
      <c r="G60" s="568"/>
      <c r="H60" s="569"/>
      <c r="I60" s="722"/>
      <c r="J60" s="569"/>
      <c r="K60" s="720"/>
      <c r="L60" s="745"/>
      <c r="M60" s="720"/>
      <c r="N60" s="570"/>
      <c r="O60" s="394" t="str">
        <f t="shared" si="1"/>
        <v>❓</v>
      </c>
      <c r="P60" s="578">
        <f t="shared" si="2"/>
        <v>0</v>
      </c>
      <c r="Q60" s="578">
        <f t="shared" si="3"/>
        <v>0</v>
      </c>
      <c r="R60" s="578"/>
      <c r="S60" s="578">
        <f t="shared" si="4"/>
        <v>0</v>
      </c>
      <c r="T60" s="578"/>
      <c r="U60" s="578"/>
      <c r="V60" s="578"/>
      <c r="W60" s="174"/>
      <c r="X60" s="174"/>
      <c r="Y60" s="174"/>
      <c r="Z60" s="92"/>
      <c r="AA60" s="92"/>
      <c r="AB60" s="92"/>
      <c r="AC60" s="92"/>
      <c r="AD60" s="92"/>
      <c r="AE60" s="92"/>
      <c r="AF60" s="92"/>
      <c r="AG60" s="92"/>
      <c r="AH60" s="92"/>
      <c r="AI60" s="92"/>
      <c r="AJ60" s="92"/>
      <c r="AK60" s="92"/>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c r="EM60" s="38"/>
      <c r="EN60" s="38"/>
      <c r="EO60" s="38"/>
      <c r="EP60" s="38"/>
      <c r="EQ60" s="38"/>
      <c r="ER60" s="38"/>
      <c r="ES60" s="38"/>
      <c r="ET60" s="38"/>
      <c r="EU60" s="38"/>
      <c r="EV60" s="38"/>
      <c r="EW60" s="38"/>
      <c r="EX60" s="38"/>
      <c r="EY60" s="38"/>
      <c r="EZ60" s="38"/>
      <c r="FA60" s="38"/>
      <c r="FB60" s="38"/>
      <c r="FC60" s="38"/>
      <c r="FD60" s="38"/>
      <c r="FE60" s="38"/>
      <c r="FF60" s="38"/>
      <c r="FG60" s="38"/>
      <c r="FH60" s="38"/>
      <c r="FI60" s="38"/>
      <c r="FJ60" s="38"/>
      <c r="FK60" s="38"/>
      <c r="FL60" s="38"/>
      <c r="FM60" s="38"/>
      <c r="FN60" s="38"/>
      <c r="FO60" s="38"/>
      <c r="FP60" s="38"/>
      <c r="FQ60" s="38"/>
      <c r="FR60" s="38"/>
      <c r="FS60" s="38"/>
      <c r="FT60" s="38"/>
      <c r="FU60" s="38"/>
      <c r="FV60" s="38"/>
      <c r="FW60" s="38"/>
      <c r="FX60" s="38"/>
      <c r="FY60" s="38"/>
      <c r="FZ60" s="38"/>
      <c r="GA60" s="38"/>
      <c r="GB60" s="38"/>
      <c r="GC60" s="38"/>
      <c r="GD60" s="38"/>
      <c r="GE60" s="38"/>
      <c r="GF60" s="38"/>
      <c r="GG60" s="38"/>
      <c r="GH60" s="38"/>
      <c r="GI60" s="38"/>
      <c r="GJ60" s="38"/>
      <c r="GK60" s="38"/>
      <c r="GL60" s="38"/>
      <c r="GM60" s="38"/>
      <c r="GN60" s="38"/>
      <c r="GO60" s="38"/>
      <c r="GP60" s="38"/>
      <c r="GQ60" s="38"/>
      <c r="GR60" s="38"/>
      <c r="GS60" s="38"/>
      <c r="GT60" s="38"/>
      <c r="GU60" s="38"/>
      <c r="GV60" s="38"/>
      <c r="GW60" s="38"/>
      <c r="GX60" s="38"/>
      <c r="GY60" s="38"/>
      <c r="GZ60" s="38"/>
      <c r="HA60" s="38"/>
      <c r="HB60" s="38"/>
      <c r="HC60" s="38"/>
      <c r="HD60" s="38"/>
      <c r="HE60" s="38"/>
      <c r="HF60" s="38"/>
      <c r="HG60" s="38"/>
      <c r="HH60" s="38"/>
      <c r="HI60" s="38"/>
      <c r="HJ60" s="38"/>
      <c r="HK60" s="38"/>
      <c r="HL60" s="38"/>
      <c r="HM60" s="38"/>
      <c r="HN60" s="38"/>
      <c r="HO60" s="38"/>
      <c r="HP60" s="38"/>
      <c r="HQ60" s="38"/>
      <c r="HR60" s="38"/>
      <c r="HS60" s="38"/>
      <c r="HT60" s="38"/>
      <c r="HU60" s="38"/>
      <c r="HV60" s="38"/>
      <c r="HW60" s="38"/>
      <c r="HX60" s="38"/>
      <c r="HY60" s="38"/>
      <c r="HZ60" s="38"/>
      <c r="IA60" s="38"/>
      <c r="IB60" s="38"/>
      <c r="IC60" s="38"/>
      <c r="ID60" s="38"/>
      <c r="IE60" s="38"/>
      <c r="IF60" s="38"/>
      <c r="IG60" s="38"/>
      <c r="IH60" s="38"/>
      <c r="II60" s="38"/>
      <c r="IJ60" s="38"/>
      <c r="IK60" s="38"/>
      <c r="IL60" s="38"/>
      <c r="IM60" s="38"/>
      <c r="IN60" s="38"/>
      <c r="IO60" s="38"/>
      <c r="IP60" s="38"/>
      <c r="IQ60" s="38"/>
      <c r="IR60" s="38"/>
      <c r="IS60" s="38"/>
      <c r="IT60" s="38"/>
      <c r="IU60" s="38"/>
      <c r="IV60" s="38"/>
      <c r="IW60" s="38"/>
      <c r="IX60" s="38"/>
      <c r="IY60" s="38"/>
      <c r="IZ60" s="38"/>
      <c r="JA60" s="38"/>
      <c r="JB60" s="38"/>
      <c r="JC60" s="38"/>
      <c r="JD60" s="38"/>
      <c r="JE60" s="38"/>
      <c r="JF60" s="38"/>
      <c r="JG60" s="38"/>
      <c r="JH60" s="38"/>
      <c r="JI60" s="38"/>
      <c r="JJ60" s="38"/>
      <c r="JK60" s="38"/>
      <c r="JL60" s="38"/>
      <c r="JM60" s="38"/>
      <c r="JN60" s="38"/>
      <c r="JO60" s="38"/>
      <c r="JP60" s="38"/>
      <c r="JQ60" s="38"/>
      <c r="JR60" s="38"/>
      <c r="JS60" s="38"/>
      <c r="JT60" s="38"/>
      <c r="JU60" s="38"/>
      <c r="JV60" s="38"/>
      <c r="JW60" s="38"/>
      <c r="JX60" s="38"/>
      <c r="JY60" s="38"/>
      <c r="JZ60" s="38"/>
      <c r="KA60" s="38"/>
      <c r="KB60" s="38"/>
      <c r="KC60" s="38"/>
      <c r="KD60" s="38"/>
      <c r="KE60" s="38"/>
      <c r="KF60" s="38"/>
      <c r="KG60" s="38"/>
      <c r="KH60" s="38"/>
      <c r="KI60" s="38"/>
      <c r="KJ60" s="38"/>
      <c r="KK60" s="38"/>
      <c r="KL60" s="38"/>
      <c r="KM60" s="38"/>
      <c r="KN60" s="38"/>
      <c r="KO60" s="38"/>
      <c r="KP60" s="38"/>
      <c r="KQ60" s="38"/>
      <c r="KR60" s="38"/>
      <c r="KS60" s="38"/>
      <c r="KT60" s="38"/>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row>
    <row r="61" spans="1:344" s="95" customFormat="1" ht="55.05" customHeight="1">
      <c r="A61" s="571">
        <v>28</v>
      </c>
      <c r="B61" s="572"/>
      <c r="C61" s="573"/>
      <c r="D61" s="719"/>
      <c r="E61" s="721"/>
      <c r="F61" s="721" t="str">
        <f t="shared" si="0"/>
        <v/>
      </c>
      <c r="G61" s="574"/>
      <c r="H61" s="575"/>
      <c r="I61" s="723"/>
      <c r="J61" s="575"/>
      <c r="K61" s="721"/>
      <c r="L61" s="744"/>
      <c r="M61" s="721"/>
      <c r="N61" s="576"/>
      <c r="O61" s="394" t="str">
        <f t="shared" si="1"/>
        <v>❓</v>
      </c>
      <c r="P61" s="578">
        <f t="shared" si="2"/>
        <v>0</v>
      </c>
      <c r="Q61" s="578">
        <f t="shared" si="3"/>
        <v>0</v>
      </c>
      <c r="R61" s="578"/>
      <c r="S61" s="578">
        <f t="shared" si="4"/>
        <v>0</v>
      </c>
      <c r="T61" s="159"/>
      <c r="U61" s="159"/>
      <c r="V61" s="159"/>
      <c r="W61" s="159"/>
      <c r="X61" s="159"/>
      <c r="Y61" s="159"/>
      <c r="Z61" s="94"/>
      <c r="AA61" s="94"/>
      <c r="AB61" s="94"/>
      <c r="AC61" s="94"/>
      <c r="AD61" s="94"/>
      <c r="AE61" s="94"/>
      <c r="AF61" s="94"/>
      <c r="AG61" s="94"/>
      <c r="AH61" s="94"/>
      <c r="AI61" s="94"/>
      <c r="AJ61" s="94"/>
      <c r="AK61" s="94"/>
    </row>
    <row r="62" spans="1:344" s="95" customFormat="1" ht="55.05" customHeight="1">
      <c r="A62" s="565">
        <v>29</v>
      </c>
      <c r="B62" s="566"/>
      <c r="C62" s="567"/>
      <c r="D62" s="718"/>
      <c r="E62" s="720"/>
      <c r="F62" s="720" t="str">
        <f t="shared" si="0"/>
        <v/>
      </c>
      <c r="G62" s="568"/>
      <c r="H62" s="569"/>
      <c r="I62" s="722"/>
      <c r="J62" s="569"/>
      <c r="K62" s="720"/>
      <c r="L62" s="745"/>
      <c r="M62" s="720"/>
      <c r="N62" s="570"/>
      <c r="O62" s="394" t="str">
        <f t="shared" si="1"/>
        <v>❓</v>
      </c>
      <c r="P62" s="578">
        <f t="shared" si="2"/>
        <v>0</v>
      </c>
      <c r="Q62" s="578">
        <f t="shared" si="3"/>
        <v>0</v>
      </c>
      <c r="R62" s="578"/>
      <c r="S62" s="578">
        <f t="shared" si="4"/>
        <v>0</v>
      </c>
      <c r="T62" s="159"/>
      <c r="U62" s="159"/>
      <c r="V62" s="159"/>
      <c r="W62" s="159"/>
      <c r="X62" s="159"/>
      <c r="Y62" s="159"/>
      <c r="Z62" s="94"/>
      <c r="AA62" s="94"/>
      <c r="AB62" s="94"/>
      <c r="AC62" s="94"/>
      <c r="AD62" s="94"/>
      <c r="AE62" s="94"/>
      <c r="AF62" s="94"/>
      <c r="AG62" s="94"/>
      <c r="AH62" s="94"/>
      <c r="AI62" s="94"/>
      <c r="AJ62" s="94"/>
      <c r="AK62" s="94"/>
    </row>
    <row r="63" spans="1:344" s="95" customFormat="1" ht="55.05" customHeight="1">
      <c r="A63" s="571">
        <v>30</v>
      </c>
      <c r="B63" s="572"/>
      <c r="C63" s="573"/>
      <c r="D63" s="719"/>
      <c r="E63" s="721"/>
      <c r="F63" s="721" t="str">
        <f t="shared" si="0"/>
        <v/>
      </c>
      <c r="G63" s="574"/>
      <c r="H63" s="575"/>
      <c r="I63" s="723"/>
      <c r="J63" s="575"/>
      <c r="K63" s="721"/>
      <c r="L63" s="744"/>
      <c r="M63" s="721"/>
      <c r="N63" s="576"/>
      <c r="O63" s="394" t="str">
        <f t="shared" si="1"/>
        <v>❓</v>
      </c>
      <c r="P63" s="578">
        <f t="shared" si="2"/>
        <v>0</v>
      </c>
      <c r="Q63" s="578">
        <f t="shared" si="3"/>
        <v>0</v>
      </c>
      <c r="R63" s="578"/>
      <c r="S63" s="578">
        <f t="shared" si="4"/>
        <v>0</v>
      </c>
      <c r="T63" s="159"/>
      <c r="U63" s="159"/>
      <c r="V63" s="159"/>
      <c r="W63" s="159"/>
      <c r="X63" s="159"/>
      <c r="Y63" s="159"/>
      <c r="Z63" s="94"/>
      <c r="AA63" s="94"/>
      <c r="AB63" s="94"/>
      <c r="AC63" s="94"/>
      <c r="AD63" s="94"/>
      <c r="AE63" s="94"/>
      <c r="AF63" s="94"/>
      <c r="AG63" s="94"/>
      <c r="AH63" s="94"/>
      <c r="AI63" s="94"/>
      <c r="AJ63" s="94"/>
      <c r="AK63" s="94"/>
    </row>
    <row r="64" spans="1:344" s="95" customFormat="1" ht="55.05" customHeight="1">
      <c r="A64" s="565">
        <v>31</v>
      </c>
      <c r="B64" s="566"/>
      <c r="C64" s="567"/>
      <c r="D64" s="718"/>
      <c r="E64" s="720"/>
      <c r="F64" s="720" t="str">
        <f t="shared" si="0"/>
        <v/>
      </c>
      <c r="G64" s="568"/>
      <c r="H64" s="569"/>
      <c r="I64" s="722"/>
      <c r="J64" s="569"/>
      <c r="K64" s="720"/>
      <c r="L64" s="745"/>
      <c r="M64" s="720"/>
      <c r="N64" s="570"/>
      <c r="O64" s="394" t="str">
        <f t="shared" si="1"/>
        <v>❓</v>
      </c>
      <c r="P64" s="578">
        <f t="shared" si="2"/>
        <v>0</v>
      </c>
      <c r="Q64" s="578">
        <f t="shared" si="3"/>
        <v>0</v>
      </c>
      <c r="R64" s="578"/>
      <c r="S64" s="578">
        <f t="shared" si="4"/>
        <v>0</v>
      </c>
      <c r="T64" s="159"/>
      <c r="U64" s="159"/>
      <c r="V64" s="159"/>
      <c r="W64" s="159"/>
      <c r="X64" s="159"/>
      <c r="Y64" s="159"/>
      <c r="Z64" s="94"/>
      <c r="AA64" s="94"/>
      <c r="AB64" s="94"/>
      <c r="AC64" s="94"/>
      <c r="AD64" s="94"/>
      <c r="AE64" s="94"/>
      <c r="AF64" s="94"/>
      <c r="AG64" s="94"/>
      <c r="AH64" s="94"/>
      <c r="AI64" s="94"/>
      <c r="AJ64" s="94"/>
      <c r="AK64" s="94"/>
    </row>
    <row r="65" spans="1:37" s="95" customFormat="1" ht="55.05" customHeight="1">
      <c r="A65" s="571">
        <v>32</v>
      </c>
      <c r="B65" s="572"/>
      <c r="C65" s="573"/>
      <c r="D65" s="719"/>
      <c r="E65" s="721"/>
      <c r="F65" s="721" t="str">
        <f t="shared" si="0"/>
        <v/>
      </c>
      <c r="G65" s="574"/>
      <c r="H65" s="575"/>
      <c r="I65" s="723"/>
      <c r="J65" s="575"/>
      <c r="K65" s="721"/>
      <c r="L65" s="744"/>
      <c r="M65" s="721"/>
      <c r="N65" s="576"/>
      <c r="O65" s="394" t="str">
        <f t="shared" si="1"/>
        <v>❓</v>
      </c>
      <c r="P65" s="578">
        <f t="shared" si="2"/>
        <v>0</v>
      </c>
      <c r="Q65" s="578">
        <f t="shared" si="3"/>
        <v>0</v>
      </c>
      <c r="R65" s="578"/>
      <c r="S65" s="578">
        <f t="shared" si="4"/>
        <v>0</v>
      </c>
      <c r="T65" s="159"/>
      <c r="U65" s="159"/>
      <c r="V65" s="159"/>
      <c r="W65" s="159"/>
      <c r="X65" s="159"/>
      <c r="Y65" s="159"/>
      <c r="Z65" s="94"/>
      <c r="AA65" s="94"/>
      <c r="AB65" s="94"/>
      <c r="AC65" s="94"/>
      <c r="AD65" s="94"/>
      <c r="AE65" s="94"/>
      <c r="AF65" s="94"/>
      <c r="AG65" s="94"/>
      <c r="AH65" s="94"/>
      <c r="AI65" s="94"/>
      <c r="AJ65" s="94"/>
      <c r="AK65" s="94"/>
    </row>
    <row r="66" spans="1:37" s="95" customFormat="1" ht="55.05" customHeight="1">
      <c r="A66" s="565">
        <v>33</v>
      </c>
      <c r="B66" s="566"/>
      <c r="C66" s="567"/>
      <c r="D66" s="718"/>
      <c r="E66" s="720"/>
      <c r="F66" s="720" t="str">
        <f t="shared" si="0"/>
        <v/>
      </c>
      <c r="G66" s="568"/>
      <c r="H66" s="569"/>
      <c r="I66" s="722"/>
      <c r="J66" s="569"/>
      <c r="K66" s="720"/>
      <c r="L66" s="745"/>
      <c r="M66" s="720"/>
      <c r="N66" s="570"/>
      <c r="O66" s="394" t="str">
        <f t="shared" si="1"/>
        <v>❓</v>
      </c>
      <c r="P66" s="578">
        <f t="shared" si="2"/>
        <v>0</v>
      </c>
      <c r="Q66" s="578">
        <f t="shared" si="3"/>
        <v>0</v>
      </c>
      <c r="R66" s="578"/>
      <c r="S66" s="578">
        <f t="shared" si="4"/>
        <v>0</v>
      </c>
      <c r="T66" s="159"/>
      <c r="U66" s="159"/>
      <c r="V66" s="159"/>
      <c r="W66" s="159"/>
      <c r="X66" s="159"/>
      <c r="Y66" s="159"/>
      <c r="Z66" s="94"/>
      <c r="AA66" s="94"/>
      <c r="AB66" s="94"/>
      <c r="AC66" s="94"/>
      <c r="AD66" s="94"/>
      <c r="AE66" s="94"/>
      <c r="AF66" s="94"/>
      <c r="AG66" s="94"/>
      <c r="AH66" s="94"/>
      <c r="AI66" s="94"/>
      <c r="AJ66" s="94"/>
      <c r="AK66" s="94"/>
    </row>
    <row r="67" spans="1:37" s="95" customFormat="1" ht="55.05" customHeight="1">
      <c r="A67" s="571">
        <v>34</v>
      </c>
      <c r="B67" s="572"/>
      <c r="C67" s="573"/>
      <c r="D67" s="719"/>
      <c r="E67" s="721"/>
      <c r="F67" s="721" t="str">
        <f t="shared" si="0"/>
        <v/>
      </c>
      <c r="G67" s="574"/>
      <c r="H67" s="575"/>
      <c r="I67" s="723"/>
      <c r="J67" s="575"/>
      <c r="K67" s="721"/>
      <c r="L67" s="744"/>
      <c r="M67" s="721"/>
      <c r="N67" s="576"/>
      <c r="O67" s="394" t="str">
        <f t="shared" si="1"/>
        <v>❓</v>
      </c>
      <c r="P67" s="578">
        <f t="shared" si="2"/>
        <v>0</v>
      </c>
      <c r="Q67" s="578">
        <f t="shared" si="3"/>
        <v>0</v>
      </c>
      <c r="R67" s="578"/>
      <c r="S67" s="578">
        <f t="shared" si="4"/>
        <v>0</v>
      </c>
      <c r="T67" s="159"/>
      <c r="U67" s="159"/>
      <c r="V67" s="159"/>
      <c r="W67" s="159"/>
      <c r="X67" s="159"/>
      <c r="Y67" s="159"/>
      <c r="Z67" s="94"/>
      <c r="AA67" s="94"/>
      <c r="AB67" s="94"/>
      <c r="AC67" s="94"/>
      <c r="AD67" s="94"/>
      <c r="AE67" s="94"/>
      <c r="AF67" s="94"/>
      <c r="AG67" s="94"/>
      <c r="AH67" s="94"/>
      <c r="AI67" s="94"/>
      <c r="AJ67" s="94"/>
      <c r="AK67" s="94"/>
    </row>
    <row r="68" spans="1:37" s="95" customFormat="1" ht="55.05" customHeight="1">
      <c r="A68" s="565">
        <v>35</v>
      </c>
      <c r="B68" s="566"/>
      <c r="C68" s="567"/>
      <c r="D68" s="718"/>
      <c r="E68" s="720"/>
      <c r="F68" s="720" t="str">
        <f t="shared" si="0"/>
        <v/>
      </c>
      <c r="G68" s="568"/>
      <c r="H68" s="569"/>
      <c r="I68" s="722"/>
      <c r="J68" s="569"/>
      <c r="K68" s="720"/>
      <c r="L68" s="745"/>
      <c r="M68" s="720"/>
      <c r="N68" s="570"/>
      <c r="O68" s="394" t="str">
        <f t="shared" si="1"/>
        <v>❓</v>
      </c>
      <c r="P68" s="578">
        <f t="shared" si="2"/>
        <v>0</v>
      </c>
      <c r="Q68" s="578">
        <f t="shared" si="3"/>
        <v>0</v>
      </c>
      <c r="R68" s="578"/>
      <c r="S68" s="578">
        <f t="shared" si="4"/>
        <v>0</v>
      </c>
      <c r="T68" s="159"/>
      <c r="U68" s="159"/>
      <c r="V68" s="159"/>
      <c r="W68" s="159"/>
      <c r="X68" s="159"/>
      <c r="Y68" s="159"/>
      <c r="Z68" s="94"/>
      <c r="AA68" s="94"/>
      <c r="AB68" s="94"/>
      <c r="AC68" s="94"/>
      <c r="AD68" s="94"/>
      <c r="AE68" s="94"/>
      <c r="AF68" s="94"/>
      <c r="AG68" s="94"/>
      <c r="AH68" s="94"/>
      <c r="AI68" s="94"/>
      <c r="AJ68" s="94"/>
      <c r="AK68" s="94"/>
    </row>
    <row r="69" spans="1:37" s="95" customFormat="1" ht="55.05" customHeight="1">
      <c r="A69" s="571">
        <v>36</v>
      </c>
      <c r="B69" s="572"/>
      <c r="C69" s="573"/>
      <c r="D69" s="719"/>
      <c r="E69" s="721"/>
      <c r="F69" s="721" t="str">
        <f t="shared" si="0"/>
        <v/>
      </c>
      <c r="G69" s="574"/>
      <c r="H69" s="575"/>
      <c r="I69" s="723"/>
      <c r="J69" s="575"/>
      <c r="K69" s="721"/>
      <c r="L69" s="744"/>
      <c r="M69" s="721"/>
      <c r="N69" s="576"/>
      <c r="O69" s="394" t="str">
        <f t="shared" si="1"/>
        <v>❓</v>
      </c>
      <c r="P69" s="578">
        <f t="shared" si="2"/>
        <v>0</v>
      </c>
      <c r="Q69" s="578">
        <f t="shared" si="3"/>
        <v>0</v>
      </c>
      <c r="R69" s="578"/>
      <c r="S69" s="578">
        <f t="shared" si="4"/>
        <v>0</v>
      </c>
      <c r="T69" s="159"/>
      <c r="U69" s="159"/>
      <c r="V69" s="159"/>
      <c r="W69" s="159"/>
      <c r="X69" s="159"/>
      <c r="Y69" s="159"/>
      <c r="Z69" s="94"/>
      <c r="AA69" s="94"/>
      <c r="AB69" s="94"/>
      <c r="AC69" s="94"/>
      <c r="AD69" s="94"/>
      <c r="AE69" s="94"/>
      <c r="AF69" s="94"/>
      <c r="AG69" s="94"/>
      <c r="AH69" s="94"/>
      <c r="AI69" s="94"/>
      <c r="AJ69" s="94"/>
      <c r="AK69" s="94"/>
    </row>
    <row r="70" spans="1:37" s="95" customFormat="1" ht="55.05" customHeight="1">
      <c r="A70" s="565">
        <v>37</v>
      </c>
      <c r="B70" s="566"/>
      <c r="C70" s="567"/>
      <c r="D70" s="718"/>
      <c r="E70" s="720"/>
      <c r="F70" s="720" t="str">
        <f t="shared" si="0"/>
        <v/>
      </c>
      <c r="G70" s="568"/>
      <c r="H70" s="569"/>
      <c r="I70" s="722"/>
      <c r="J70" s="569"/>
      <c r="K70" s="720"/>
      <c r="L70" s="745"/>
      <c r="M70" s="720"/>
      <c r="N70" s="570"/>
      <c r="O70" s="394" t="str">
        <f t="shared" si="1"/>
        <v>❓</v>
      </c>
      <c r="P70" s="578">
        <f t="shared" si="2"/>
        <v>0</v>
      </c>
      <c r="Q70" s="578">
        <f t="shared" si="3"/>
        <v>0</v>
      </c>
      <c r="R70" s="578"/>
      <c r="S70" s="578">
        <f t="shared" si="4"/>
        <v>0</v>
      </c>
      <c r="T70" s="159"/>
      <c r="U70" s="159"/>
      <c r="V70" s="159"/>
      <c r="W70" s="159"/>
      <c r="X70" s="159"/>
      <c r="Y70" s="159"/>
      <c r="Z70" s="94"/>
      <c r="AA70" s="94"/>
      <c r="AB70" s="94"/>
      <c r="AC70" s="94"/>
      <c r="AD70" s="94"/>
      <c r="AE70" s="94"/>
      <c r="AF70" s="94"/>
      <c r="AG70" s="94"/>
      <c r="AH70" s="94"/>
      <c r="AI70" s="94"/>
      <c r="AJ70" s="94"/>
      <c r="AK70" s="94"/>
    </row>
    <row r="71" spans="1:37" s="95" customFormat="1" ht="55.05" customHeight="1">
      <c r="A71" s="571">
        <v>38</v>
      </c>
      <c r="B71" s="572"/>
      <c r="C71" s="573"/>
      <c r="D71" s="719"/>
      <c r="E71" s="721"/>
      <c r="F71" s="721" t="str">
        <f t="shared" si="0"/>
        <v/>
      </c>
      <c r="G71" s="574"/>
      <c r="H71" s="575"/>
      <c r="I71" s="723"/>
      <c r="J71" s="575"/>
      <c r="K71" s="721"/>
      <c r="L71" s="744"/>
      <c r="M71" s="721"/>
      <c r="N71" s="576"/>
      <c r="O71" s="394" t="str">
        <f t="shared" si="1"/>
        <v>❓</v>
      </c>
      <c r="P71" s="578">
        <f t="shared" si="2"/>
        <v>0</v>
      </c>
      <c r="Q71" s="578">
        <f t="shared" si="3"/>
        <v>0</v>
      </c>
      <c r="R71" s="578"/>
      <c r="S71" s="578">
        <f t="shared" si="4"/>
        <v>0</v>
      </c>
      <c r="T71" s="159"/>
      <c r="U71" s="159"/>
      <c r="V71" s="159"/>
      <c r="W71" s="159"/>
      <c r="X71" s="159"/>
      <c r="Y71" s="159"/>
      <c r="Z71" s="94"/>
      <c r="AA71" s="94"/>
      <c r="AB71" s="94"/>
      <c r="AC71" s="94"/>
      <c r="AD71" s="94"/>
      <c r="AE71" s="94"/>
      <c r="AF71" s="94"/>
      <c r="AG71" s="94"/>
      <c r="AH71" s="94"/>
      <c r="AI71" s="94"/>
      <c r="AJ71" s="94"/>
      <c r="AK71" s="94"/>
    </row>
    <row r="72" spans="1:37" s="95" customFormat="1" ht="55.05" customHeight="1">
      <c r="A72" s="565">
        <v>39</v>
      </c>
      <c r="B72" s="566"/>
      <c r="C72" s="567"/>
      <c r="D72" s="718"/>
      <c r="E72" s="720"/>
      <c r="F72" s="720" t="str">
        <f t="shared" si="0"/>
        <v/>
      </c>
      <c r="G72" s="568"/>
      <c r="H72" s="569"/>
      <c r="I72" s="722"/>
      <c r="J72" s="569"/>
      <c r="K72" s="720"/>
      <c r="L72" s="745"/>
      <c r="M72" s="720"/>
      <c r="N72" s="570"/>
      <c r="O72" s="394" t="str">
        <f t="shared" si="1"/>
        <v>❓</v>
      </c>
      <c r="P72" s="578">
        <f t="shared" si="2"/>
        <v>0</v>
      </c>
      <c r="Q72" s="578">
        <f t="shared" si="3"/>
        <v>0</v>
      </c>
      <c r="R72" s="578"/>
      <c r="S72" s="578">
        <f t="shared" si="4"/>
        <v>0</v>
      </c>
      <c r="T72" s="159"/>
      <c r="U72" s="159"/>
      <c r="V72" s="159"/>
      <c r="W72" s="159"/>
      <c r="X72" s="159"/>
      <c r="Y72" s="159"/>
      <c r="Z72" s="94"/>
      <c r="AA72" s="94"/>
      <c r="AB72" s="94"/>
      <c r="AC72" s="94"/>
      <c r="AD72" s="94"/>
      <c r="AE72" s="94"/>
      <c r="AF72" s="94"/>
      <c r="AG72" s="94"/>
      <c r="AH72" s="94"/>
      <c r="AI72" s="94"/>
      <c r="AJ72" s="94"/>
      <c r="AK72" s="94"/>
    </row>
    <row r="73" spans="1:37" s="95" customFormat="1" ht="55.05" customHeight="1">
      <c r="A73" s="571">
        <v>40</v>
      </c>
      <c r="B73" s="572"/>
      <c r="C73" s="573"/>
      <c r="D73" s="719"/>
      <c r="E73" s="721"/>
      <c r="F73" s="721" t="str">
        <f t="shared" si="0"/>
        <v/>
      </c>
      <c r="G73" s="574"/>
      <c r="H73" s="575"/>
      <c r="I73" s="723"/>
      <c r="J73" s="575"/>
      <c r="K73" s="721"/>
      <c r="L73" s="744"/>
      <c r="M73" s="721"/>
      <c r="N73" s="576"/>
      <c r="O73" s="394" t="str">
        <f t="shared" si="1"/>
        <v>❓</v>
      </c>
      <c r="P73" s="578">
        <f t="shared" si="2"/>
        <v>0</v>
      </c>
      <c r="Q73" s="578">
        <f t="shared" si="3"/>
        <v>0</v>
      </c>
      <c r="R73" s="578"/>
      <c r="S73" s="578">
        <f t="shared" si="4"/>
        <v>0</v>
      </c>
      <c r="T73" s="159"/>
      <c r="U73" s="159"/>
      <c r="V73" s="159"/>
      <c r="W73" s="159"/>
      <c r="X73" s="159"/>
      <c r="Y73" s="159"/>
      <c r="Z73" s="94"/>
      <c r="AA73" s="94"/>
      <c r="AB73" s="94"/>
      <c r="AC73" s="94"/>
      <c r="AD73" s="94"/>
      <c r="AE73" s="94"/>
      <c r="AF73" s="94"/>
      <c r="AG73" s="94"/>
      <c r="AH73" s="94"/>
      <c r="AI73" s="94"/>
      <c r="AJ73" s="94"/>
      <c r="AK73" s="94"/>
    </row>
    <row r="74" spans="1:37" s="95" customFormat="1" ht="55.05" customHeight="1">
      <c r="A74" s="565">
        <v>41</v>
      </c>
      <c r="B74" s="566"/>
      <c r="C74" s="567"/>
      <c r="D74" s="718"/>
      <c r="E74" s="720"/>
      <c r="F74" s="720" t="str">
        <f t="shared" si="0"/>
        <v/>
      </c>
      <c r="G74" s="568"/>
      <c r="H74" s="569"/>
      <c r="I74" s="722"/>
      <c r="J74" s="569"/>
      <c r="K74" s="720"/>
      <c r="L74" s="745"/>
      <c r="M74" s="720"/>
      <c r="N74" s="570"/>
      <c r="O74" s="394" t="str">
        <f t="shared" si="1"/>
        <v>❓</v>
      </c>
      <c r="P74" s="578">
        <f t="shared" si="2"/>
        <v>0</v>
      </c>
      <c r="Q74" s="578">
        <f t="shared" si="3"/>
        <v>0</v>
      </c>
      <c r="R74" s="578"/>
      <c r="S74" s="578">
        <f t="shared" si="4"/>
        <v>0</v>
      </c>
      <c r="T74" s="159"/>
      <c r="U74" s="159"/>
      <c r="V74" s="159"/>
      <c r="W74" s="159"/>
      <c r="X74" s="159"/>
      <c r="Y74" s="159"/>
      <c r="Z74" s="94"/>
      <c r="AA74" s="94"/>
      <c r="AB74" s="94"/>
      <c r="AC74" s="94"/>
      <c r="AD74" s="94"/>
      <c r="AE74" s="94"/>
      <c r="AF74" s="94"/>
      <c r="AG74" s="94"/>
      <c r="AH74" s="94"/>
      <c r="AI74" s="94"/>
      <c r="AJ74" s="94"/>
      <c r="AK74" s="94"/>
    </row>
    <row r="75" spans="1:37" s="95" customFormat="1" ht="55.05" customHeight="1">
      <c r="A75" s="571">
        <v>42</v>
      </c>
      <c r="B75" s="572"/>
      <c r="C75" s="573"/>
      <c r="D75" s="719"/>
      <c r="E75" s="721"/>
      <c r="F75" s="721" t="str">
        <f t="shared" si="0"/>
        <v/>
      </c>
      <c r="G75" s="574"/>
      <c r="H75" s="575"/>
      <c r="I75" s="723"/>
      <c r="J75" s="575"/>
      <c r="K75" s="721"/>
      <c r="L75" s="744"/>
      <c r="M75" s="721"/>
      <c r="N75" s="576"/>
      <c r="O75" s="394" t="str">
        <f t="shared" si="1"/>
        <v>❓</v>
      </c>
      <c r="P75" s="578">
        <f t="shared" si="2"/>
        <v>0</v>
      </c>
      <c r="Q75" s="578">
        <f t="shared" si="3"/>
        <v>0</v>
      </c>
      <c r="R75" s="578"/>
      <c r="S75" s="578">
        <f t="shared" si="4"/>
        <v>0</v>
      </c>
      <c r="T75" s="159"/>
      <c r="U75" s="159"/>
      <c r="V75" s="159"/>
      <c r="W75" s="159"/>
      <c r="X75" s="159"/>
      <c r="Y75" s="159"/>
      <c r="Z75" s="94"/>
      <c r="AA75" s="94"/>
      <c r="AB75" s="94"/>
      <c r="AC75" s="94"/>
      <c r="AD75" s="94"/>
      <c r="AE75" s="94"/>
      <c r="AF75" s="94"/>
      <c r="AG75" s="94"/>
      <c r="AH75" s="94"/>
      <c r="AI75" s="94"/>
      <c r="AJ75" s="94"/>
      <c r="AK75" s="94"/>
    </row>
    <row r="76" spans="1:37" s="95" customFormat="1" ht="55.05" customHeight="1">
      <c r="A76" s="565">
        <v>43</v>
      </c>
      <c r="B76" s="566"/>
      <c r="C76" s="567"/>
      <c r="D76" s="718"/>
      <c r="E76" s="720"/>
      <c r="F76" s="720" t="str">
        <f t="shared" si="0"/>
        <v/>
      </c>
      <c r="G76" s="568"/>
      <c r="H76" s="569"/>
      <c r="I76" s="722"/>
      <c r="J76" s="569"/>
      <c r="K76" s="720"/>
      <c r="L76" s="745"/>
      <c r="M76" s="720"/>
      <c r="N76" s="570"/>
      <c r="O76" s="394" t="str">
        <f t="shared" si="1"/>
        <v>❓</v>
      </c>
      <c r="P76" s="578">
        <f t="shared" si="2"/>
        <v>0</v>
      </c>
      <c r="Q76" s="578">
        <f t="shared" si="3"/>
        <v>0</v>
      </c>
      <c r="R76" s="578"/>
      <c r="S76" s="578">
        <f t="shared" si="4"/>
        <v>0</v>
      </c>
      <c r="T76" s="159"/>
      <c r="U76" s="159"/>
      <c r="V76" s="159"/>
      <c r="W76" s="159"/>
      <c r="X76" s="159"/>
      <c r="Y76" s="159"/>
      <c r="Z76" s="94"/>
      <c r="AA76" s="94"/>
      <c r="AB76" s="94"/>
      <c r="AC76" s="94"/>
      <c r="AD76" s="94"/>
      <c r="AE76" s="94"/>
      <c r="AF76" s="94"/>
      <c r="AG76" s="94"/>
      <c r="AH76" s="94"/>
      <c r="AI76" s="94"/>
      <c r="AJ76" s="94"/>
      <c r="AK76" s="94"/>
    </row>
    <row r="77" spans="1:37" s="95" customFormat="1" ht="55.05" customHeight="1">
      <c r="A77" s="571">
        <v>44</v>
      </c>
      <c r="B77" s="572"/>
      <c r="C77" s="573"/>
      <c r="D77" s="719"/>
      <c r="E77" s="721"/>
      <c r="F77" s="721" t="str">
        <f t="shared" si="0"/>
        <v/>
      </c>
      <c r="G77" s="574"/>
      <c r="H77" s="575"/>
      <c r="I77" s="723"/>
      <c r="J77" s="575"/>
      <c r="K77" s="721"/>
      <c r="L77" s="744"/>
      <c r="M77" s="721"/>
      <c r="N77" s="576"/>
      <c r="O77" s="394" t="str">
        <f t="shared" si="1"/>
        <v>❓</v>
      </c>
      <c r="P77" s="578">
        <f t="shared" si="2"/>
        <v>0</v>
      </c>
      <c r="Q77" s="578">
        <f t="shared" si="3"/>
        <v>0</v>
      </c>
      <c r="R77" s="578"/>
      <c r="S77" s="578">
        <f t="shared" si="4"/>
        <v>0</v>
      </c>
      <c r="T77" s="159"/>
      <c r="U77" s="159"/>
      <c r="V77" s="159"/>
      <c r="W77" s="159"/>
      <c r="X77" s="159"/>
      <c r="Y77" s="159"/>
      <c r="Z77" s="94"/>
      <c r="AA77" s="94"/>
      <c r="AB77" s="94"/>
      <c r="AC77" s="94"/>
      <c r="AD77" s="94"/>
      <c r="AE77" s="94"/>
      <c r="AF77" s="94"/>
      <c r="AG77" s="94"/>
      <c r="AH77" s="94"/>
      <c r="AI77" s="94"/>
      <c r="AJ77" s="94"/>
      <c r="AK77" s="94"/>
    </row>
    <row r="78" spans="1:37" s="95" customFormat="1" ht="55.05" customHeight="1">
      <c r="A78" s="565">
        <v>45</v>
      </c>
      <c r="B78" s="566"/>
      <c r="C78" s="567"/>
      <c r="D78" s="718"/>
      <c r="E78" s="720"/>
      <c r="F78" s="720" t="str">
        <f t="shared" si="0"/>
        <v/>
      </c>
      <c r="G78" s="568"/>
      <c r="H78" s="569"/>
      <c r="I78" s="722"/>
      <c r="J78" s="569"/>
      <c r="K78" s="720"/>
      <c r="L78" s="745"/>
      <c r="M78" s="720"/>
      <c r="N78" s="570"/>
      <c r="O78" s="394" t="str">
        <f t="shared" si="1"/>
        <v>❓</v>
      </c>
      <c r="P78" s="578">
        <f t="shared" si="2"/>
        <v>0</v>
      </c>
      <c r="Q78" s="578">
        <f t="shared" si="3"/>
        <v>0</v>
      </c>
      <c r="R78" s="578"/>
      <c r="S78" s="578">
        <f t="shared" si="4"/>
        <v>0</v>
      </c>
      <c r="T78" s="159"/>
      <c r="U78" s="159"/>
      <c r="V78" s="159"/>
      <c r="W78" s="159"/>
      <c r="X78" s="159"/>
      <c r="Y78" s="159"/>
      <c r="Z78" s="94"/>
      <c r="AA78" s="94"/>
      <c r="AB78" s="94"/>
      <c r="AC78" s="94"/>
      <c r="AD78" s="94"/>
      <c r="AE78" s="94"/>
      <c r="AF78" s="94"/>
      <c r="AG78" s="94"/>
      <c r="AH78" s="94"/>
      <c r="AI78" s="94"/>
      <c r="AJ78" s="94"/>
      <c r="AK78" s="94"/>
    </row>
    <row r="79" spans="1:37" s="95" customFormat="1" ht="55.05" customHeight="1">
      <c r="A79" s="571">
        <v>46</v>
      </c>
      <c r="B79" s="572"/>
      <c r="C79" s="573"/>
      <c r="D79" s="719"/>
      <c r="E79" s="721"/>
      <c r="F79" s="721" t="str">
        <f t="shared" si="0"/>
        <v/>
      </c>
      <c r="G79" s="574"/>
      <c r="H79" s="575"/>
      <c r="I79" s="723"/>
      <c r="J79" s="575"/>
      <c r="K79" s="721"/>
      <c r="L79" s="744"/>
      <c r="M79" s="721"/>
      <c r="N79" s="576"/>
      <c r="O79" s="394" t="str">
        <f t="shared" si="1"/>
        <v>❓</v>
      </c>
      <c r="P79" s="578">
        <f t="shared" si="2"/>
        <v>0</v>
      </c>
      <c r="Q79" s="578">
        <f t="shared" si="3"/>
        <v>0</v>
      </c>
      <c r="R79" s="578"/>
      <c r="S79" s="578">
        <f t="shared" si="4"/>
        <v>0</v>
      </c>
      <c r="T79" s="159"/>
      <c r="U79" s="159"/>
      <c r="V79" s="159"/>
      <c r="W79" s="159"/>
      <c r="X79" s="159"/>
      <c r="Y79" s="159"/>
      <c r="Z79" s="94"/>
      <c r="AA79" s="94"/>
      <c r="AB79" s="94"/>
      <c r="AC79" s="94"/>
      <c r="AD79" s="94"/>
      <c r="AE79" s="94"/>
      <c r="AF79" s="94"/>
      <c r="AG79" s="94"/>
      <c r="AH79" s="94"/>
      <c r="AI79" s="94"/>
      <c r="AJ79" s="94"/>
      <c r="AK79" s="94"/>
    </row>
    <row r="80" spans="1:37" s="95" customFormat="1" ht="55.05" customHeight="1">
      <c r="A80" s="565">
        <v>47</v>
      </c>
      <c r="B80" s="566"/>
      <c r="C80" s="567"/>
      <c r="D80" s="718"/>
      <c r="E80" s="720"/>
      <c r="F80" s="720" t="str">
        <f t="shared" si="0"/>
        <v/>
      </c>
      <c r="G80" s="568"/>
      <c r="H80" s="569"/>
      <c r="I80" s="722"/>
      <c r="J80" s="569"/>
      <c r="K80" s="720"/>
      <c r="L80" s="745"/>
      <c r="M80" s="720"/>
      <c r="N80" s="570"/>
      <c r="O80" s="394" t="str">
        <f t="shared" si="1"/>
        <v>❓</v>
      </c>
      <c r="P80" s="578">
        <f t="shared" si="2"/>
        <v>0</v>
      </c>
      <c r="Q80" s="578">
        <f t="shared" si="3"/>
        <v>0</v>
      </c>
      <c r="R80" s="578"/>
      <c r="S80" s="578">
        <f t="shared" si="4"/>
        <v>0</v>
      </c>
      <c r="T80" s="159"/>
      <c r="U80" s="159"/>
      <c r="V80" s="159"/>
      <c r="W80" s="159"/>
      <c r="X80" s="159"/>
      <c r="Y80" s="159"/>
      <c r="Z80" s="94"/>
      <c r="AA80" s="94"/>
      <c r="AB80" s="94"/>
      <c r="AC80" s="94"/>
      <c r="AD80" s="94"/>
      <c r="AE80" s="94"/>
      <c r="AF80" s="94"/>
      <c r="AG80" s="94"/>
      <c r="AH80" s="94"/>
      <c r="AI80" s="94"/>
      <c r="AJ80" s="94"/>
      <c r="AK80" s="94"/>
    </row>
    <row r="81" spans="1:37" s="95" customFormat="1" ht="55.05" customHeight="1">
      <c r="A81" s="571">
        <v>48</v>
      </c>
      <c r="B81" s="572"/>
      <c r="C81" s="573"/>
      <c r="D81" s="719"/>
      <c r="E81" s="721"/>
      <c r="F81" s="721" t="str">
        <f t="shared" si="0"/>
        <v/>
      </c>
      <c r="G81" s="574"/>
      <c r="H81" s="575"/>
      <c r="I81" s="723"/>
      <c r="J81" s="575"/>
      <c r="K81" s="721"/>
      <c r="L81" s="744"/>
      <c r="M81" s="721"/>
      <c r="N81" s="576"/>
      <c r="O81" s="394" t="str">
        <f t="shared" si="1"/>
        <v>❓</v>
      </c>
      <c r="P81" s="578">
        <f t="shared" si="2"/>
        <v>0</v>
      </c>
      <c r="Q81" s="578">
        <f t="shared" si="3"/>
        <v>0</v>
      </c>
      <c r="R81" s="578"/>
      <c r="S81" s="578">
        <f t="shared" si="4"/>
        <v>0</v>
      </c>
      <c r="T81" s="159"/>
      <c r="U81" s="159"/>
      <c r="V81" s="159"/>
      <c r="W81" s="159"/>
      <c r="X81" s="159"/>
      <c r="Y81" s="159"/>
      <c r="Z81" s="94"/>
      <c r="AA81" s="94"/>
      <c r="AB81" s="94"/>
      <c r="AC81" s="94"/>
      <c r="AD81" s="94"/>
      <c r="AE81" s="94"/>
      <c r="AF81" s="94"/>
      <c r="AG81" s="94"/>
      <c r="AH81" s="94"/>
      <c r="AI81" s="94"/>
      <c r="AJ81" s="94"/>
      <c r="AK81" s="94"/>
    </row>
    <row r="82" spans="1:37" s="95" customFormat="1" ht="55.05" customHeight="1">
      <c r="A82" s="565">
        <v>49</v>
      </c>
      <c r="B82" s="566"/>
      <c r="C82" s="567"/>
      <c r="D82" s="718"/>
      <c r="E82" s="720"/>
      <c r="F82" s="720" t="str">
        <f t="shared" si="0"/>
        <v/>
      </c>
      <c r="G82" s="568"/>
      <c r="H82" s="569"/>
      <c r="I82" s="722"/>
      <c r="J82" s="569"/>
      <c r="K82" s="720"/>
      <c r="L82" s="745"/>
      <c r="M82" s="720"/>
      <c r="N82" s="570"/>
      <c r="O82" s="394" t="str">
        <f t="shared" si="1"/>
        <v>❓</v>
      </c>
      <c r="P82" s="578">
        <f t="shared" si="2"/>
        <v>0</v>
      </c>
      <c r="Q82" s="578">
        <f t="shared" si="3"/>
        <v>0</v>
      </c>
      <c r="R82" s="578"/>
      <c r="S82" s="578">
        <f t="shared" si="4"/>
        <v>0</v>
      </c>
      <c r="T82" s="159"/>
      <c r="U82" s="159"/>
      <c r="V82" s="159"/>
      <c r="W82" s="159"/>
      <c r="X82" s="159"/>
      <c r="Y82" s="159"/>
      <c r="Z82" s="94"/>
      <c r="AA82" s="94"/>
      <c r="AB82" s="94"/>
      <c r="AC82" s="94"/>
      <c r="AD82" s="94"/>
      <c r="AE82" s="94"/>
      <c r="AF82" s="94"/>
      <c r="AG82" s="94"/>
      <c r="AH82" s="94"/>
      <c r="AI82" s="94"/>
      <c r="AJ82" s="94"/>
      <c r="AK82" s="94"/>
    </row>
    <row r="83" spans="1:37" s="95" customFormat="1" ht="55.05" customHeight="1">
      <c r="A83" s="571">
        <v>50</v>
      </c>
      <c r="B83" s="572"/>
      <c r="C83" s="573"/>
      <c r="D83" s="719"/>
      <c r="E83" s="721"/>
      <c r="F83" s="721" t="str">
        <f t="shared" si="0"/>
        <v/>
      </c>
      <c r="G83" s="574"/>
      <c r="H83" s="575"/>
      <c r="I83" s="723"/>
      <c r="J83" s="575"/>
      <c r="K83" s="721"/>
      <c r="L83" s="744"/>
      <c r="M83" s="721"/>
      <c r="N83" s="576"/>
      <c r="O83" s="394" t="str">
        <f t="shared" si="1"/>
        <v>❓</v>
      </c>
      <c r="P83" s="578">
        <f t="shared" si="2"/>
        <v>0</v>
      </c>
      <c r="Q83" s="578">
        <f t="shared" si="3"/>
        <v>0</v>
      </c>
      <c r="R83" s="578"/>
      <c r="S83" s="578">
        <f t="shared" si="4"/>
        <v>0</v>
      </c>
      <c r="T83" s="159"/>
      <c r="U83" s="159"/>
      <c r="V83" s="159"/>
      <c r="W83" s="159"/>
      <c r="X83" s="159"/>
      <c r="Y83" s="159"/>
      <c r="Z83" s="94"/>
      <c r="AA83" s="94"/>
      <c r="AB83" s="94"/>
      <c r="AC83" s="94"/>
      <c r="AD83" s="94"/>
      <c r="AE83" s="94"/>
      <c r="AF83" s="94"/>
      <c r="AG83" s="94"/>
      <c r="AH83" s="94"/>
      <c r="AI83" s="94"/>
      <c r="AJ83" s="94"/>
      <c r="AK83" s="94"/>
    </row>
    <row r="84" spans="1:37" s="95" customFormat="1" ht="49.2" customHeight="1">
      <c r="A84" s="97"/>
      <c r="J84" s="159"/>
      <c r="K84" s="159"/>
      <c r="L84" s="159"/>
      <c r="M84" s="159"/>
      <c r="N84" s="95">
        <f>SUM(N34:N83)</f>
        <v>0</v>
      </c>
      <c r="P84" s="94"/>
      <c r="Q84" s="159">
        <f>SUM(Q34:Q83)</f>
        <v>0</v>
      </c>
      <c r="R84" s="159"/>
      <c r="S84" s="159">
        <f>SUM(S34:S83)</f>
        <v>0</v>
      </c>
      <c r="T84" s="94"/>
      <c r="U84" s="94"/>
      <c r="V84" s="94"/>
      <c r="W84" s="94"/>
      <c r="X84" s="94"/>
      <c r="Y84" s="94"/>
      <c r="Z84" s="94"/>
      <c r="AA84" s="94"/>
      <c r="AB84" s="94"/>
      <c r="AC84" s="94"/>
      <c r="AD84" s="94"/>
      <c r="AE84" s="94"/>
      <c r="AF84" s="94"/>
      <c r="AG84" s="94"/>
      <c r="AH84" s="94"/>
      <c r="AI84" s="94"/>
      <c r="AJ84" s="94"/>
      <c r="AK84" s="94"/>
    </row>
    <row r="85" spans="1:37" s="95" customFormat="1">
      <c r="A85" s="97"/>
      <c r="M85" s="159"/>
      <c r="N85" s="159"/>
      <c r="P85" s="94"/>
      <c r="Q85" s="159"/>
      <c r="R85" s="159"/>
      <c r="S85" s="159"/>
      <c r="T85" s="94"/>
      <c r="U85" s="94"/>
      <c r="V85" s="94"/>
      <c r="W85" s="94"/>
      <c r="X85" s="94"/>
      <c r="Y85" s="94"/>
      <c r="Z85" s="94"/>
      <c r="AA85" s="94"/>
      <c r="AB85" s="94"/>
      <c r="AC85" s="94"/>
      <c r="AD85" s="94"/>
      <c r="AE85" s="94"/>
      <c r="AF85" s="94"/>
      <c r="AG85" s="94"/>
      <c r="AH85" s="94"/>
      <c r="AI85" s="94"/>
      <c r="AJ85" s="94"/>
      <c r="AK85" s="94"/>
    </row>
    <row r="86" spans="1:37" s="95" customFormat="1">
      <c r="A86" s="97"/>
      <c r="M86" s="159"/>
      <c r="N86" s="159"/>
      <c r="P86" s="94"/>
      <c r="Q86" s="159"/>
      <c r="R86" s="159"/>
      <c r="S86" s="159"/>
      <c r="T86" s="94"/>
      <c r="U86" s="94"/>
      <c r="V86" s="94"/>
      <c r="W86" s="94"/>
      <c r="X86" s="94"/>
      <c r="Y86" s="94"/>
      <c r="Z86" s="94"/>
      <c r="AA86" s="94"/>
      <c r="AB86" s="94"/>
      <c r="AC86" s="94"/>
      <c r="AD86" s="94"/>
      <c r="AE86" s="94"/>
      <c r="AF86" s="94"/>
      <c r="AG86" s="94"/>
      <c r="AH86" s="94"/>
      <c r="AI86" s="94"/>
      <c r="AJ86" s="94"/>
      <c r="AK86" s="94"/>
    </row>
    <row r="87" spans="1:37" s="95" customFormat="1">
      <c r="A87" s="97"/>
      <c r="P87" s="94"/>
      <c r="Q87" s="159"/>
      <c r="R87" s="159"/>
      <c r="S87" s="159"/>
      <c r="T87" s="94"/>
      <c r="U87" s="94"/>
      <c r="V87" s="94"/>
      <c r="W87" s="94"/>
      <c r="X87" s="94"/>
      <c r="Y87" s="94"/>
      <c r="Z87" s="94"/>
      <c r="AA87" s="94"/>
      <c r="AB87" s="94"/>
      <c r="AC87" s="94"/>
      <c r="AD87" s="94"/>
      <c r="AE87" s="94"/>
      <c r="AF87" s="94"/>
      <c r="AG87" s="94"/>
      <c r="AH87" s="94"/>
      <c r="AI87" s="94"/>
      <c r="AJ87" s="94"/>
      <c r="AK87" s="94"/>
    </row>
    <row r="88" spans="1:37" s="95" customFormat="1">
      <c r="A88" s="97"/>
      <c r="P88" s="94"/>
      <c r="Q88" s="159"/>
      <c r="R88" s="159"/>
      <c r="S88" s="159"/>
      <c r="T88" s="94"/>
      <c r="U88" s="94"/>
      <c r="V88" s="94"/>
      <c r="W88" s="94"/>
      <c r="X88" s="94"/>
      <c r="Y88" s="94"/>
      <c r="Z88" s="94"/>
      <c r="AA88" s="94"/>
      <c r="AB88" s="94"/>
      <c r="AC88" s="94"/>
      <c r="AD88" s="94"/>
      <c r="AE88" s="94"/>
      <c r="AF88" s="94"/>
      <c r="AG88" s="94"/>
      <c r="AH88" s="94"/>
      <c r="AI88" s="94"/>
      <c r="AJ88" s="94"/>
      <c r="AK88" s="94"/>
    </row>
    <row r="89" spans="1:37" s="95" customFormat="1">
      <c r="A89" s="97"/>
      <c r="P89" s="94"/>
      <c r="Q89" s="159"/>
      <c r="R89" s="159"/>
      <c r="S89" s="159"/>
      <c r="T89" s="94"/>
      <c r="U89" s="94"/>
      <c r="V89" s="94"/>
      <c r="W89" s="94"/>
      <c r="X89" s="94"/>
      <c r="Y89" s="94"/>
      <c r="Z89" s="94"/>
      <c r="AA89" s="94"/>
      <c r="AB89" s="94"/>
      <c r="AC89" s="94"/>
      <c r="AD89" s="94"/>
      <c r="AE89" s="94"/>
      <c r="AF89" s="94"/>
      <c r="AG89" s="94"/>
      <c r="AH89" s="94"/>
      <c r="AI89" s="94"/>
      <c r="AJ89" s="94"/>
      <c r="AK89" s="94"/>
    </row>
    <row r="90" spans="1:37" s="95" customFormat="1">
      <c r="A90" s="97"/>
      <c r="P90" s="94"/>
      <c r="Q90" s="94"/>
      <c r="R90" s="94"/>
      <c r="S90" s="94"/>
      <c r="T90" s="94"/>
      <c r="U90" s="94"/>
      <c r="V90" s="94"/>
      <c r="W90" s="94"/>
      <c r="X90" s="94"/>
      <c r="Y90" s="94"/>
      <c r="Z90" s="94"/>
      <c r="AA90" s="94"/>
      <c r="AB90" s="94"/>
      <c r="AC90" s="94"/>
      <c r="AD90" s="94"/>
      <c r="AE90" s="94"/>
      <c r="AF90" s="94"/>
      <c r="AG90" s="94"/>
      <c r="AH90" s="94"/>
      <c r="AI90" s="94"/>
      <c r="AJ90" s="94"/>
      <c r="AK90" s="94"/>
    </row>
    <row r="91" spans="1:37" s="95" customFormat="1">
      <c r="A91" s="97"/>
      <c r="P91" s="94"/>
      <c r="Q91" s="94"/>
      <c r="R91" s="94"/>
      <c r="S91" s="94"/>
      <c r="T91" s="94"/>
      <c r="U91" s="94"/>
      <c r="V91" s="94"/>
      <c r="W91" s="94"/>
      <c r="X91" s="94"/>
      <c r="Y91" s="94"/>
      <c r="Z91" s="94"/>
      <c r="AA91" s="94"/>
      <c r="AB91" s="94"/>
      <c r="AC91" s="94"/>
      <c r="AD91" s="94"/>
      <c r="AE91" s="94"/>
      <c r="AF91" s="94"/>
      <c r="AG91" s="94"/>
      <c r="AH91" s="94"/>
      <c r="AI91" s="94"/>
      <c r="AJ91" s="94"/>
      <c r="AK91" s="94"/>
    </row>
    <row r="92" spans="1:37" s="95" customFormat="1">
      <c r="A92" s="97"/>
      <c r="P92" s="94"/>
      <c r="Q92" s="94"/>
      <c r="R92" s="94"/>
      <c r="S92" s="94"/>
      <c r="T92" s="94"/>
      <c r="U92" s="94"/>
      <c r="V92" s="94"/>
      <c r="W92" s="94"/>
      <c r="X92" s="94"/>
      <c r="Y92" s="94"/>
      <c r="Z92" s="94"/>
      <c r="AA92" s="94"/>
      <c r="AB92" s="94"/>
      <c r="AC92" s="94"/>
      <c r="AD92" s="94"/>
      <c r="AE92" s="94"/>
      <c r="AF92" s="94"/>
      <c r="AG92" s="94"/>
      <c r="AH92" s="94"/>
      <c r="AI92" s="94"/>
      <c r="AJ92" s="94"/>
      <c r="AK92" s="94"/>
    </row>
    <row r="93" spans="1:37" s="95" customFormat="1">
      <c r="A93" s="97"/>
      <c r="P93" s="94"/>
      <c r="Q93" s="94"/>
      <c r="R93" s="94"/>
      <c r="S93" s="94"/>
      <c r="T93" s="94"/>
      <c r="U93" s="94"/>
      <c r="V93" s="94"/>
      <c r="W93" s="94"/>
      <c r="X93" s="94"/>
      <c r="Y93" s="94"/>
      <c r="Z93" s="94"/>
      <c r="AA93" s="94"/>
      <c r="AB93" s="94"/>
      <c r="AC93" s="94"/>
      <c r="AD93" s="94"/>
      <c r="AE93" s="94"/>
      <c r="AF93" s="94"/>
      <c r="AG93" s="94"/>
      <c r="AH93" s="94"/>
      <c r="AI93" s="94"/>
      <c r="AJ93" s="94"/>
      <c r="AK93" s="94"/>
    </row>
    <row r="94" spans="1:37" s="95" customFormat="1">
      <c r="A94" s="97"/>
      <c r="P94" s="94"/>
      <c r="Q94" s="94"/>
      <c r="R94" s="94"/>
      <c r="S94" s="94"/>
      <c r="T94" s="94"/>
      <c r="U94" s="94"/>
      <c r="V94" s="94"/>
      <c r="W94" s="94"/>
      <c r="X94" s="94"/>
      <c r="Y94" s="94"/>
      <c r="Z94" s="94"/>
      <c r="AA94" s="94"/>
      <c r="AB94" s="94"/>
      <c r="AC94" s="94"/>
      <c r="AD94" s="94"/>
      <c r="AE94" s="94"/>
      <c r="AF94" s="94"/>
      <c r="AG94" s="94"/>
      <c r="AH94" s="94"/>
      <c r="AI94" s="94"/>
      <c r="AJ94" s="94"/>
      <c r="AK94" s="94"/>
    </row>
    <row r="95" spans="1:37" s="95" customFormat="1">
      <c r="A95" s="97"/>
      <c r="P95" s="94"/>
      <c r="Q95" s="94"/>
      <c r="R95" s="94"/>
      <c r="S95" s="94"/>
      <c r="T95" s="94"/>
      <c r="U95" s="94"/>
      <c r="V95" s="94"/>
      <c r="W95" s="94"/>
      <c r="X95" s="94"/>
      <c r="Y95" s="94"/>
      <c r="Z95" s="94"/>
      <c r="AA95" s="94"/>
      <c r="AB95" s="94"/>
      <c r="AC95" s="94"/>
      <c r="AD95" s="94"/>
      <c r="AE95" s="94"/>
      <c r="AF95" s="94"/>
      <c r="AG95" s="94"/>
      <c r="AH95" s="94"/>
      <c r="AI95" s="94"/>
      <c r="AJ95" s="94"/>
      <c r="AK95" s="94"/>
    </row>
    <row r="96" spans="1:37" s="95" customFormat="1">
      <c r="A96" s="97"/>
      <c r="P96" s="94"/>
      <c r="Q96" s="94"/>
      <c r="R96" s="94"/>
      <c r="S96" s="94"/>
      <c r="T96" s="94"/>
      <c r="U96" s="94"/>
      <c r="V96" s="94"/>
      <c r="W96" s="94"/>
      <c r="X96" s="94"/>
      <c r="Y96" s="94"/>
      <c r="Z96" s="94"/>
      <c r="AA96" s="94"/>
      <c r="AB96" s="94"/>
      <c r="AC96" s="94"/>
      <c r="AD96" s="94"/>
      <c r="AE96" s="94"/>
      <c r="AF96" s="94"/>
      <c r="AG96" s="94"/>
      <c r="AH96" s="94"/>
      <c r="AI96" s="94"/>
      <c r="AJ96" s="94"/>
      <c r="AK96" s="94"/>
    </row>
    <row r="97" spans="1:37" s="95" customFormat="1">
      <c r="A97" s="97"/>
      <c r="P97" s="94"/>
      <c r="Q97" s="94"/>
      <c r="R97" s="94"/>
      <c r="S97" s="94"/>
      <c r="T97" s="94"/>
      <c r="U97" s="94"/>
      <c r="V97" s="94"/>
      <c r="W97" s="94"/>
      <c r="X97" s="94"/>
      <c r="Y97" s="94"/>
      <c r="Z97" s="94"/>
      <c r="AA97" s="94"/>
      <c r="AB97" s="94"/>
      <c r="AC97" s="94"/>
      <c r="AD97" s="94"/>
      <c r="AE97" s="94"/>
      <c r="AF97" s="94"/>
      <c r="AG97" s="94"/>
      <c r="AH97" s="94"/>
      <c r="AI97" s="94"/>
      <c r="AJ97" s="94"/>
      <c r="AK97" s="94"/>
    </row>
    <row r="98" spans="1:37" s="95" customFormat="1">
      <c r="A98" s="97"/>
      <c r="P98" s="94"/>
      <c r="Q98" s="94"/>
      <c r="R98" s="94"/>
      <c r="S98" s="94"/>
      <c r="T98" s="94"/>
      <c r="U98" s="94"/>
      <c r="V98" s="94"/>
      <c r="W98" s="94"/>
      <c r="X98" s="94"/>
      <c r="Y98" s="94"/>
      <c r="Z98" s="94"/>
      <c r="AA98" s="94"/>
      <c r="AB98" s="94"/>
      <c r="AC98" s="94"/>
      <c r="AD98" s="94"/>
      <c r="AE98" s="94"/>
      <c r="AF98" s="94"/>
      <c r="AG98" s="94"/>
      <c r="AH98" s="94"/>
      <c r="AI98" s="94"/>
      <c r="AJ98" s="94"/>
      <c r="AK98" s="94"/>
    </row>
    <row r="99" spans="1:37" s="95" customFormat="1">
      <c r="A99" s="97"/>
      <c r="P99" s="94"/>
      <c r="Q99" s="94"/>
      <c r="R99" s="94"/>
      <c r="S99" s="94"/>
      <c r="T99" s="94"/>
      <c r="U99" s="94"/>
      <c r="V99" s="94"/>
      <c r="W99" s="94"/>
      <c r="X99" s="94"/>
      <c r="Y99" s="94"/>
      <c r="Z99" s="94"/>
      <c r="AA99" s="94"/>
      <c r="AB99" s="94"/>
      <c r="AC99" s="94"/>
      <c r="AD99" s="94"/>
      <c r="AE99" s="94"/>
      <c r="AF99" s="94"/>
      <c r="AG99" s="94"/>
      <c r="AH99" s="94"/>
      <c r="AI99" s="94"/>
      <c r="AJ99" s="94"/>
      <c r="AK99" s="94"/>
    </row>
    <row r="100" spans="1:37" s="95" customFormat="1">
      <c r="A100" s="97"/>
      <c r="P100" s="94"/>
      <c r="Q100" s="94"/>
      <c r="R100" s="94"/>
      <c r="S100" s="94"/>
      <c r="T100" s="94"/>
      <c r="U100" s="94"/>
      <c r="V100" s="94"/>
      <c r="W100" s="94"/>
      <c r="X100" s="94"/>
      <c r="Y100" s="94"/>
      <c r="Z100" s="94"/>
      <c r="AA100" s="94"/>
      <c r="AB100" s="94"/>
      <c r="AC100" s="94"/>
      <c r="AD100" s="94"/>
      <c r="AE100" s="94"/>
      <c r="AF100" s="94"/>
      <c r="AG100" s="94"/>
      <c r="AH100" s="94"/>
      <c r="AI100" s="94"/>
      <c r="AJ100" s="94"/>
      <c r="AK100" s="94"/>
    </row>
    <row r="101" spans="1:37" s="95" customFormat="1">
      <c r="A101" s="97"/>
      <c r="P101" s="94"/>
      <c r="Q101" s="94"/>
      <c r="R101" s="94"/>
      <c r="S101" s="94"/>
      <c r="T101" s="94"/>
      <c r="U101" s="94"/>
      <c r="V101" s="94"/>
      <c r="W101" s="94"/>
      <c r="X101" s="94"/>
      <c r="Y101" s="94"/>
      <c r="Z101" s="94"/>
      <c r="AA101" s="94"/>
      <c r="AB101" s="94"/>
      <c r="AC101" s="94"/>
      <c r="AD101" s="94"/>
      <c r="AE101" s="94"/>
      <c r="AF101" s="94"/>
      <c r="AG101" s="94"/>
      <c r="AH101" s="94"/>
      <c r="AI101" s="94"/>
      <c r="AJ101" s="94"/>
      <c r="AK101" s="94"/>
    </row>
    <row r="102" spans="1:37" s="95" customFormat="1">
      <c r="A102" s="97"/>
      <c r="P102" s="94"/>
      <c r="Q102" s="94"/>
      <c r="R102" s="94"/>
      <c r="S102" s="94"/>
      <c r="T102" s="94"/>
      <c r="U102" s="94"/>
      <c r="V102" s="94"/>
      <c r="W102" s="94"/>
      <c r="X102" s="94"/>
      <c r="Y102" s="94"/>
      <c r="Z102" s="94"/>
      <c r="AA102" s="94"/>
      <c r="AB102" s="94"/>
      <c r="AC102" s="94"/>
      <c r="AD102" s="94"/>
      <c r="AE102" s="94"/>
      <c r="AF102" s="94"/>
      <c r="AG102" s="94"/>
      <c r="AH102" s="94"/>
      <c r="AI102" s="94"/>
      <c r="AJ102" s="94"/>
      <c r="AK102" s="94"/>
    </row>
    <row r="103" spans="1:37" s="95" customFormat="1">
      <c r="A103" s="97"/>
      <c r="P103" s="94"/>
      <c r="Q103" s="94"/>
      <c r="R103" s="94"/>
      <c r="S103" s="94"/>
      <c r="T103" s="94"/>
      <c r="U103" s="94"/>
      <c r="V103" s="94"/>
      <c r="W103" s="94"/>
      <c r="X103" s="94"/>
      <c r="Y103" s="94"/>
      <c r="Z103" s="94"/>
      <c r="AA103" s="94"/>
      <c r="AB103" s="94"/>
      <c r="AC103" s="94"/>
      <c r="AD103" s="94"/>
      <c r="AE103" s="94"/>
      <c r="AF103" s="94"/>
      <c r="AG103" s="94"/>
      <c r="AH103" s="94"/>
      <c r="AI103" s="94"/>
      <c r="AJ103" s="94"/>
      <c r="AK103" s="94"/>
    </row>
    <row r="104" spans="1:37" s="95" customFormat="1">
      <c r="A104" s="97"/>
      <c r="P104" s="94"/>
      <c r="Q104" s="94"/>
      <c r="R104" s="94"/>
      <c r="S104" s="94"/>
      <c r="T104" s="94"/>
      <c r="U104" s="94"/>
      <c r="V104" s="94"/>
      <c r="W104" s="94"/>
      <c r="X104" s="94"/>
      <c r="Y104" s="94"/>
      <c r="Z104" s="94"/>
      <c r="AA104" s="94"/>
      <c r="AB104" s="94"/>
      <c r="AC104" s="94"/>
      <c r="AD104" s="94"/>
      <c r="AE104" s="94"/>
      <c r="AF104" s="94"/>
      <c r="AG104" s="94"/>
      <c r="AH104" s="94"/>
      <c r="AI104" s="94"/>
      <c r="AJ104" s="94"/>
      <c r="AK104" s="94"/>
    </row>
    <row r="105" spans="1:37" s="95" customFormat="1">
      <c r="A105" s="97"/>
      <c r="P105" s="94"/>
      <c r="Q105" s="94"/>
      <c r="R105" s="94"/>
      <c r="S105" s="94"/>
      <c r="T105" s="94"/>
      <c r="U105" s="94"/>
      <c r="V105" s="94"/>
      <c r="W105" s="94"/>
      <c r="X105" s="94"/>
      <c r="Y105" s="94"/>
      <c r="Z105" s="94"/>
      <c r="AA105" s="94"/>
      <c r="AB105" s="94"/>
      <c r="AC105" s="94"/>
      <c r="AD105" s="94"/>
      <c r="AE105" s="94"/>
      <c r="AF105" s="94"/>
      <c r="AG105" s="94"/>
      <c r="AH105" s="94"/>
      <c r="AI105" s="94"/>
      <c r="AJ105" s="94"/>
      <c r="AK105" s="94"/>
    </row>
    <row r="106" spans="1:37" s="95" customFormat="1">
      <c r="A106" s="97"/>
      <c r="P106" s="94"/>
      <c r="Q106" s="94"/>
      <c r="R106" s="94"/>
      <c r="S106" s="94"/>
      <c r="T106" s="94"/>
      <c r="U106" s="94"/>
      <c r="V106" s="94"/>
      <c r="W106" s="94"/>
      <c r="X106" s="94"/>
      <c r="Y106" s="94"/>
      <c r="Z106" s="94"/>
      <c r="AA106" s="94"/>
      <c r="AB106" s="94"/>
      <c r="AC106" s="94"/>
      <c r="AD106" s="94"/>
      <c r="AE106" s="94"/>
      <c r="AF106" s="94"/>
      <c r="AG106" s="94"/>
      <c r="AH106" s="94"/>
      <c r="AI106" s="94"/>
      <c r="AJ106" s="94"/>
      <c r="AK106" s="94"/>
    </row>
    <row r="107" spans="1:37" s="95" customFormat="1">
      <c r="A107" s="97"/>
      <c r="P107" s="94"/>
      <c r="Q107" s="94"/>
      <c r="R107" s="94"/>
      <c r="S107" s="94"/>
      <c r="T107" s="94"/>
      <c r="U107" s="94"/>
      <c r="V107" s="94"/>
      <c r="W107" s="94"/>
      <c r="X107" s="94"/>
      <c r="Y107" s="94"/>
      <c r="Z107" s="94"/>
      <c r="AA107" s="94"/>
      <c r="AB107" s="94"/>
      <c r="AC107" s="94"/>
      <c r="AD107" s="94"/>
      <c r="AE107" s="94"/>
      <c r="AF107" s="94"/>
      <c r="AG107" s="94"/>
      <c r="AH107" s="94"/>
      <c r="AI107" s="94"/>
      <c r="AJ107" s="94"/>
      <c r="AK107" s="94"/>
    </row>
    <row r="108" spans="1:37" s="95" customFormat="1">
      <c r="A108" s="97"/>
      <c r="P108" s="94"/>
      <c r="Q108" s="94"/>
      <c r="R108" s="94"/>
      <c r="S108" s="94"/>
      <c r="T108" s="94"/>
      <c r="U108" s="94"/>
      <c r="V108" s="94"/>
      <c r="W108" s="94"/>
      <c r="X108" s="94"/>
      <c r="Y108" s="94"/>
      <c r="Z108" s="94"/>
      <c r="AA108" s="94"/>
      <c r="AB108" s="94"/>
      <c r="AC108" s="94"/>
      <c r="AD108" s="94"/>
      <c r="AE108" s="94"/>
      <c r="AF108" s="94"/>
      <c r="AG108" s="94"/>
      <c r="AH108" s="94"/>
      <c r="AI108" s="94"/>
      <c r="AJ108" s="94"/>
      <c r="AK108" s="94"/>
    </row>
    <row r="109" spans="1:37" s="95" customFormat="1">
      <c r="A109" s="97"/>
      <c r="P109" s="94"/>
      <c r="Q109" s="94"/>
      <c r="R109" s="94"/>
      <c r="S109" s="94"/>
      <c r="T109" s="94"/>
      <c r="U109" s="94"/>
      <c r="V109" s="94"/>
      <c r="W109" s="94"/>
      <c r="X109" s="94"/>
      <c r="Y109" s="94"/>
      <c r="Z109" s="94"/>
      <c r="AA109" s="94"/>
      <c r="AB109" s="94"/>
      <c r="AC109" s="94"/>
      <c r="AD109" s="94"/>
      <c r="AE109" s="94"/>
      <c r="AF109" s="94"/>
      <c r="AG109" s="94"/>
      <c r="AH109" s="94"/>
      <c r="AI109" s="94"/>
      <c r="AJ109" s="94"/>
      <c r="AK109" s="94"/>
    </row>
    <row r="110" spans="1:37" s="95" customFormat="1">
      <c r="A110" s="97"/>
      <c r="P110" s="94"/>
      <c r="Q110" s="94"/>
      <c r="R110" s="94"/>
      <c r="S110" s="94"/>
      <c r="T110" s="94"/>
      <c r="U110" s="94"/>
      <c r="V110" s="94"/>
      <c r="W110" s="94"/>
      <c r="X110" s="94"/>
      <c r="Y110" s="94"/>
      <c r="Z110" s="94"/>
      <c r="AA110" s="94"/>
      <c r="AB110" s="94"/>
      <c r="AC110" s="94"/>
      <c r="AD110" s="94"/>
      <c r="AE110" s="94"/>
      <c r="AF110" s="94"/>
      <c r="AG110" s="94"/>
      <c r="AH110" s="94"/>
      <c r="AI110" s="94"/>
      <c r="AJ110" s="94"/>
      <c r="AK110" s="94"/>
    </row>
    <row r="111" spans="1:37" s="95" customFormat="1">
      <c r="A111" s="97"/>
      <c r="P111" s="94"/>
      <c r="Q111" s="94"/>
      <c r="R111" s="94"/>
      <c r="S111" s="94"/>
      <c r="T111" s="94"/>
      <c r="U111" s="94"/>
      <c r="V111" s="94"/>
      <c r="W111" s="94"/>
      <c r="X111" s="94"/>
      <c r="Y111" s="94"/>
      <c r="Z111" s="94"/>
      <c r="AA111" s="94"/>
      <c r="AB111" s="94"/>
      <c r="AC111" s="94"/>
      <c r="AD111" s="94"/>
      <c r="AE111" s="94"/>
      <c r="AF111" s="94"/>
      <c r="AG111" s="94"/>
      <c r="AH111" s="94"/>
      <c r="AI111" s="94"/>
      <c r="AJ111" s="94"/>
      <c r="AK111" s="94"/>
    </row>
    <row r="112" spans="1:37" s="95" customFormat="1">
      <c r="A112" s="97"/>
      <c r="P112" s="94"/>
      <c r="Q112" s="94"/>
      <c r="R112" s="94"/>
      <c r="S112" s="94"/>
      <c r="T112" s="94"/>
      <c r="U112" s="94"/>
      <c r="V112" s="94"/>
      <c r="W112" s="94"/>
      <c r="X112" s="94"/>
      <c r="Y112" s="94"/>
      <c r="Z112" s="94"/>
      <c r="AA112" s="94"/>
      <c r="AB112" s="94"/>
      <c r="AC112" s="94"/>
      <c r="AD112" s="94"/>
      <c r="AE112" s="94"/>
      <c r="AF112" s="94"/>
      <c r="AG112" s="94"/>
      <c r="AH112" s="94"/>
      <c r="AI112" s="94"/>
      <c r="AJ112" s="94"/>
      <c r="AK112" s="94"/>
    </row>
    <row r="113" spans="1:37" s="95" customFormat="1">
      <c r="A113" s="97"/>
      <c r="P113" s="94"/>
      <c r="Q113" s="94"/>
      <c r="R113" s="94"/>
      <c r="S113" s="94"/>
      <c r="T113" s="94"/>
      <c r="U113" s="94"/>
      <c r="V113" s="94"/>
      <c r="W113" s="94"/>
      <c r="X113" s="94"/>
      <c r="Y113" s="94"/>
      <c r="Z113" s="94"/>
      <c r="AA113" s="94"/>
      <c r="AB113" s="94"/>
      <c r="AC113" s="94"/>
      <c r="AD113" s="94"/>
      <c r="AE113" s="94"/>
      <c r="AF113" s="94"/>
      <c r="AG113" s="94"/>
      <c r="AH113" s="94"/>
      <c r="AI113" s="94"/>
      <c r="AJ113" s="94"/>
      <c r="AK113" s="94"/>
    </row>
    <row r="114" spans="1:37" s="95" customFormat="1">
      <c r="A114" s="97"/>
      <c r="P114" s="94"/>
      <c r="Q114" s="94"/>
      <c r="R114" s="94"/>
      <c r="S114" s="94"/>
      <c r="T114" s="94"/>
      <c r="U114" s="94"/>
      <c r="V114" s="94"/>
      <c r="W114" s="94"/>
      <c r="X114" s="94"/>
      <c r="Y114" s="94"/>
      <c r="Z114" s="94"/>
      <c r="AA114" s="94"/>
      <c r="AB114" s="94"/>
      <c r="AC114" s="94"/>
      <c r="AD114" s="94"/>
      <c r="AE114" s="94"/>
      <c r="AF114" s="94"/>
      <c r="AG114" s="94"/>
      <c r="AH114" s="94"/>
      <c r="AI114" s="94"/>
      <c r="AJ114" s="94"/>
      <c r="AK114" s="94"/>
    </row>
    <row r="115" spans="1:37" s="95" customFormat="1">
      <c r="A115" s="97"/>
      <c r="P115" s="94"/>
      <c r="Q115" s="94"/>
      <c r="R115" s="94"/>
      <c r="S115" s="94"/>
      <c r="T115" s="94"/>
      <c r="U115" s="94"/>
      <c r="V115" s="94"/>
      <c r="W115" s="94"/>
      <c r="X115" s="94"/>
      <c r="Y115" s="94"/>
      <c r="Z115" s="94"/>
      <c r="AA115" s="94"/>
      <c r="AB115" s="94"/>
      <c r="AC115" s="94"/>
      <c r="AD115" s="94"/>
      <c r="AE115" s="94"/>
      <c r="AF115" s="94"/>
      <c r="AG115" s="94"/>
      <c r="AH115" s="94"/>
      <c r="AI115" s="94"/>
      <c r="AJ115" s="94"/>
      <c r="AK115" s="94"/>
    </row>
    <row r="116" spans="1:37" s="95" customFormat="1">
      <c r="A116" s="97"/>
      <c r="P116" s="94"/>
      <c r="Q116" s="94"/>
      <c r="R116" s="94"/>
      <c r="S116" s="94"/>
      <c r="T116" s="94"/>
      <c r="U116" s="94"/>
      <c r="V116" s="94"/>
      <c r="W116" s="94"/>
      <c r="X116" s="94"/>
      <c r="Y116" s="94"/>
      <c r="Z116" s="94"/>
      <c r="AA116" s="94"/>
      <c r="AB116" s="94"/>
      <c r="AC116" s="94"/>
      <c r="AD116" s="94"/>
      <c r="AE116" s="94"/>
      <c r="AF116" s="94"/>
      <c r="AG116" s="94"/>
      <c r="AH116" s="94"/>
      <c r="AI116" s="94"/>
      <c r="AJ116" s="94"/>
      <c r="AK116" s="94"/>
    </row>
    <row r="117" spans="1:37" s="95" customFormat="1">
      <c r="A117" s="97"/>
      <c r="P117" s="94"/>
      <c r="Q117" s="94"/>
      <c r="R117" s="94"/>
      <c r="S117" s="94"/>
      <c r="T117" s="94"/>
      <c r="U117" s="94"/>
      <c r="V117" s="94"/>
      <c r="W117" s="94"/>
      <c r="X117" s="94"/>
      <c r="Y117" s="94"/>
      <c r="Z117" s="94"/>
      <c r="AA117" s="94"/>
      <c r="AB117" s="94"/>
      <c r="AC117" s="94"/>
      <c r="AD117" s="94"/>
      <c r="AE117" s="94"/>
      <c r="AF117" s="94"/>
      <c r="AG117" s="94"/>
      <c r="AH117" s="94"/>
      <c r="AI117" s="94"/>
      <c r="AJ117" s="94"/>
      <c r="AK117" s="94"/>
    </row>
    <row r="118" spans="1:37" s="95" customFormat="1">
      <c r="A118" s="97"/>
      <c r="P118" s="94"/>
      <c r="Q118" s="94"/>
      <c r="R118" s="94"/>
      <c r="S118" s="94"/>
      <c r="T118" s="94"/>
      <c r="U118" s="94"/>
      <c r="V118" s="94"/>
      <c r="W118" s="94"/>
      <c r="X118" s="94"/>
      <c r="Y118" s="94"/>
      <c r="Z118" s="94"/>
      <c r="AA118" s="94"/>
      <c r="AB118" s="94"/>
      <c r="AC118" s="94"/>
      <c r="AD118" s="94"/>
      <c r="AE118" s="94"/>
      <c r="AF118" s="94"/>
      <c r="AG118" s="94"/>
      <c r="AH118" s="94"/>
      <c r="AI118" s="94"/>
      <c r="AJ118" s="94"/>
      <c r="AK118" s="94"/>
    </row>
    <row r="119" spans="1:37" s="95" customFormat="1">
      <c r="A119" s="97"/>
      <c r="P119" s="94"/>
      <c r="Q119" s="94"/>
      <c r="R119" s="94"/>
      <c r="S119" s="94"/>
      <c r="T119" s="94"/>
      <c r="U119" s="94"/>
      <c r="V119" s="94"/>
      <c r="W119" s="94"/>
      <c r="X119" s="94"/>
      <c r="Y119" s="94"/>
      <c r="Z119" s="94"/>
      <c r="AA119" s="94"/>
      <c r="AB119" s="94"/>
      <c r="AC119" s="94"/>
      <c r="AD119" s="94"/>
      <c r="AE119" s="94"/>
      <c r="AF119" s="94"/>
      <c r="AG119" s="94"/>
      <c r="AH119" s="94"/>
      <c r="AI119" s="94"/>
      <c r="AJ119" s="94"/>
      <c r="AK119" s="94"/>
    </row>
    <row r="120" spans="1:37" s="95" customFormat="1">
      <c r="A120" s="97"/>
      <c r="P120" s="94"/>
      <c r="Q120" s="94"/>
      <c r="R120" s="94"/>
      <c r="S120" s="94"/>
      <c r="T120" s="94"/>
      <c r="U120" s="94"/>
      <c r="V120" s="94"/>
      <c r="W120" s="94"/>
      <c r="X120" s="94"/>
      <c r="Y120" s="94"/>
      <c r="Z120" s="94"/>
      <c r="AA120" s="94"/>
      <c r="AB120" s="94"/>
      <c r="AC120" s="94"/>
      <c r="AD120" s="94"/>
      <c r="AE120" s="94"/>
      <c r="AF120" s="94"/>
      <c r="AG120" s="94"/>
      <c r="AH120" s="94"/>
      <c r="AI120" s="94"/>
      <c r="AJ120" s="94"/>
      <c r="AK120" s="94"/>
    </row>
    <row r="121" spans="1:37" s="95" customFormat="1">
      <c r="A121" s="97"/>
      <c r="P121" s="94"/>
      <c r="Q121" s="94"/>
      <c r="R121" s="94"/>
      <c r="S121" s="94"/>
      <c r="T121" s="94"/>
      <c r="U121" s="94"/>
      <c r="V121" s="94"/>
      <c r="W121" s="94"/>
      <c r="X121" s="94"/>
      <c r="Y121" s="94"/>
      <c r="Z121" s="94"/>
      <c r="AA121" s="94"/>
      <c r="AB121" s="94"/>
      <c r="AC121" s="94"/>
      <c r="AD121" s="94"/>
      <c r="AE121" s="94"/>
      <c r="AF121" s="94"/>
      <c r="AG121" s="94"/>
      <c r="AH121" s="94"/>
      <c r="AI121" s="94"/>
      <c r="AJ121" s="94"/>
      <c r="AK121" s="94"/>
    </row>
    <row r="122" spans="1:37" s="95" customFormat="1">
      <c r="A122" s="97"/>
      <c r="P122" s="94"/>
      <c r="Q122" s="94"/>
      <c r="R122" s="94"/>
      <c r="S122" s="94"/>
      <c r="T122" s="94"/>
      <c r="U122" s="94"/>
      <c r="V122" s="94"/>
      <c r="W122" s="94"/>
      <c r="X122" s="94"/>
      <c r="Y122" s="94"/>
      <c r="Z122" s="94"/>
      <c r="AA122" s="94"/>
      <c r="AB122" s="94"/>
      <c r="AC122" s="94"/>
      <c r="AD122" s="94"/>
      <c r="AE122" s="94"/>
      <c r="AF122" s="94"/>
      <c r="AG122" s="94"/>
      <c r="AH122" s="94"/>
      <c r="AI122" s="94"/>
      <c r="AJ122" s="94"/>
      <c r="AK122" s="94"/>
    </row>
    <row r="123" spans="1:37" s="95" customFormat="1">
      <c r="A123" s="97"/>
      <c r="P123" s="94"/>
      <c r="Q123" s="94"/>
      <c r="R123" s="94"/>
      <c r="S123" s="94"/>
      <c r="T123" s="94"/>
      <c r="U123" s="94"/>
      <c r="V123" s="94"/>
      <c r="W123" s="94"/>
      <c r="X123" s="94"/>
      <c r="Y123" s="94"/>
      <c r="Z123" s="94"/>
      <c r="AA123" s="94"/>
      <c r="AB123" s="94"/>
      <c r="AC123" s="94"/>
      <c r="AD123" s="94"/>
      <c r="AE123" s="94"/>
      <c r="AF123" s="94"/>
      <c r="AG123" s="94"/>
      <c r="AH123" s="94"/>
      <c r="AI123" s="94"/>
      <c r="AJ123" s="94"/>
      <c r="AK123" s="94"/>
    </row>
    <row r="124" spans="1:37" s="95" customFormat="1">
      <c r="A124" s="97"/>
      <c r="P124" s="94"/>
      <c r="Q124" s="94"/>
      <c r="R124" s="94"/>
      <c r="S124" s="94"/>
      <c r="T124" s="94"/>
      <c r="U124" s="94"/>
      <c r="V124" s="94"/>
      <c r="W124" s="94"/>
      <c r="X124" s="94"/>
      <c r="Y124" s="94"/>
      <c r="Z124" s="94"/>
      <c r="AA124" s="94"/>
      <c r="AB124" s="94"/>
      <c r="AC124" s="94"/>
      <c r="AD124" s="94"/>
      <c r="AE124" s="94"/>
      <c r="AF124" s="94"/>
      <c r="AG124" s="94"/>
      <c r="AH124" s="94"/>
      <c r="AI124" s="94"/>
      <c r="AJ124" s="94"/>
      <c r="AK124" s="94"/>
    </row>
    <row r="125" spans="1:37" s="95" customFormat="1">
      <c r="A125" s="97"/>
      <c r="P125" s="94"/>
      <c r="Q125" s="94"/>
      <c r="R125" s="94"/>
      <c r="S125" s="94"/>
      <c r="T125" s="94"/>
      <c r="U125" s="94"/>
      <c r="V125" s="94"/>
      <c r="W125" s="94"/>
      <c r="X125" s="94"/>
      <c r="Y125" s="94"/>
      <c r="Z125" s="94"/>
      <c r="AA125" s="94"/>
      <c r="AB125" s="94"/>
      <c r="AC125" s="94"/>
      <c r="AD125" s="94"/>
      <c r="AE125" s="94"/>
      <c r="AF125" s="94"/>
      <c r="AG125" s="94"/>
      <c r="AH125" s="94"/>
      <c r="AI125" s="94"/>
      <c r="AJ125" s="94"/>
      <c r="AK125" s="94"/>
    </row>
    <row r="126" spans="1:37" s="95" customFormat="1">
      <c r="A126" s="97"/>
      <c r="P126" s="94"/>
      <c r="Q126" s="94"/>
      <c r="R126" s="94"/>
      <c r="S126" s="94"/>
      <c r="T126" s="94"/>
      <c r="U126" s="94"/>
      <c r="V126" s="94"/>
      <c r="W126" s="94"/>
      <c r="X126" s="94"/>
      <c r="Y126" s="94"/>
      <c r="Z126" s="94"/>
      <c r="AA126" s="94"/>
      <c r="AB126" s="94"/>
      <c r="AC126" s="94"/>
      <c r="AD126" s="94"/>
      <c r="AE126" s="94"/>
      <c r="AF126" s="94"/>
      <c r="AG126" s="94"/>
      <c r="AH126" s="94"/>
      <c r="AI126" s="94"/>
      <c r="AJ126" s="94"/>
      <c r="AK126" s="94"/>
    </row>
    <row r="127" spans="1:37" s="95" customFormat="1">
      <c r="A127" s="97"/>
      <c r="P127" s="94"/>
      <c r="Q127" s="94"/>
      <c r="R127" s="94"/>
      <c r="S127" s="94"/>
      <c r="T127" s="94"/>
      <c r="U127" s="94"/>
      <c r="V127" s="94"/>
      <c r="W127" s="94"/>
      <c r="X127" s="94"/>
      <c r="Y127" s="94"/>
      <c r="Z127" s="94"/>
      <c r="AA127" s="94"/>
      <c r="AB127" s="94"/>
      <c r="AC127" s="94"/>
      <c r="AD127" s="94"/>
      <c r="AE127" s="94"/>
      <c r="AF127" s="94"/>
      <c r="AG127" s="94"/>
      <c r="AH127" s="94"/>
      <c r="AI127" s="94"/>
      <c r="AJ127" s="94"/>
      <c r="AK127" s="94"/>
    </row>
    <row r="128" spans="1:37" s="95" customFormat="1">
      <c r="A128" s="97"/>
      <c r="P128" s="94"/>
      <c r="Q128" s="94"/>
      <c r="R128" s="94"/>
      <c r="S128" s="94"/>
      <c r="T128" s="94"/>
      <c r="U128" s="94"/>
      <c r="V128" s="94"/>
      <c r="W128" s="94"/>
      <c r="X128" s="94"/>
      <c r="Y128" s="94"/>
      <c r="Z128" s="94"/>
      <c r="AA128" s="94"/>
      <c r="AB128" s="94"/>
      <c r="AC128" s="94"/>
      <c r="AD128" s="94"/>
      <c r="AE128" s="94"/>
      <c r="AF128" s="94"/>
      <c r="AG128" s="94"/>
      <c r="AH128" s="94"/>
      <c r="AI128" s="94"/>
      <c r="AJ128" s="94"/>
      <c r="AK128" s="94"/>
    </row>
    <row r="129" spans="1:37" s="95" customFormat="1">
      <c r="A129" s="97"/>
      <c r="P129" s="94"/>
      <c r="Q129" s="94"/>
      <c r="R129" s="94"/>
      <c r="S129" s="94"/>
      <c r="T129" s="94"/>
      <c r="U129" s="94"/>
      <c r="V129" s="94"/>
      <c r="W129" s="94"/>
      <c r="X129" s="94"/>
      <c r="Y129" s="94"/>
      <c r="Z129" s="94"/>
      <c r="AA129" s="94"/>
      <c r="AB129" s="94"/>
      <c r="AC129" s="94"/>
      <c r="AD129" s="94"/>
      <c r="AE129" s="94"/>
      <c r="AF129" s="94"/>
      <c r="AG129" s="94"/>
      <c r="AH129" s="94"/>
      <c r="AI129" s="94"/>
      <c r="AJ129" s="94"/>
      <c r="AK129" s="94"/>
    </row>
    <row r="130" spans="1:37" s="95" customFormat="1">
      <c r="A130" s="97"/>
      <c r="P130" s="94"/>
      <c r="Q130" s="94"/>
      <c r="R130" s="94"/>
      <c r="S130" s="94"/>
      <c r="T130" s="94"/>
      <c r="U130" s="94"/>
      <c r="V130" s="94"/>
      <c r="W130" s="94"/>
      <c r="X130" s="94"/>
      <c r="Y130" s="94"/>
      <c r="Z130" s="94"/>
      <c r="AA130" s="94"/>
      <c r="AB130" s="94"/>
      <c r="AC130" s="94"/>
      <c r="AD130" s="94"/>
      <c r="AE130" s="94"/>
      <c r="AF130" s="94"/>
      <c r="AG130" s="94"/>
      <c r="AH130" s="94"/>
      <c r="AI130" s="94"/>
      <c r="AJ130" s="94"/>
      <c r="AK130" s="94"/>
    </row>
    <row r="131" spans="1:37" s="95" customFormat="1">
      <c r="A131" s="97"/>
      <c r="P131" s="94"/>
      <c r="Q131" s="94"/>
      <c r="R131" s="94"/>
      <c r="S131" s="94"/>
      <c r="T131" s="94"/>
      <c r="U131" s="94"/>
      <c r="V131" s="94"/>
      <c r="W131" s="94"/>
      <c r="X131" s="94"/>
      <c r="Y131" s="94"/>
      <c r="Z131" s="94"/>
      <c r="AA131" s="94"/>
      <c r="AB131" s="94"/>
      <c r="AC131" s="94"/>
      <c r="AD131" s="94"/>
      <c r="AE131" s="94"/>
      <c r="AF131" s="94"/>
      <c r="AG131" s="94"/>
      <c r="AH131" s="94"/>
      <c r="AI131" s="94"/>
      <c r="AJ131" s="94"/>
      <c r="AK131" s="94"/>
    </row>
    <row r="132" spans="1:37" s="95" customFormat="1">
      <c r="A132" s="97"/>
      <c r="P132" s="94"/>
      <c r="Q132" s="94"/>
      <c r="R132" s="94"/>
      <c r="S132" s="94"/>
      <c r="T132" s="94"/>
      <c r="U132" s="94"/>
      <c r="V132" s="94"/>
      <c r="W132" s="94"/>
      <c r="X132" s="94"/>
      <c r="Y132" s="94"/>
      <c r="Z132" s="94"/>
      <c r="AA132" s="94"/>
      <c r="AB132" s="94"/>
      <c r="AC132" s="94"/>
      <c r="AD132" s="94"/>
      <c r="AE132" s="94"/>
      <c r="AF132" s="94"/>
      <c r="AG132" s="94"/>
      <c r="AH132" s="94"/>
      <c r="AI132" s="94"/>
      <c r="AJ132" s="94"/>
      <c r="AK132" s="94"/>
    </row>
    <row r="133" spans="1:37" s="95" customFormat="1">
      <c r="A133" s="97"/>
      <c r="P133" s="94"/>
      <c r="Q133" s="94"/>
      <c r="R133" s="94"/>
      <c r="S133" s="94"/>
      <c r="T133" s="94"/>
      <c r="U133" s="94"/>
      <c r="V133" s="94"/>
      <c r="W133" s="94"/>
      <c r="X133" s="94"/>
      <c r="Y133" s="94"/>
      <c r="Z133" s="94"/>
      <c r="AA133" s="94"/>
      <c r="AB133" s="94"/>
      <c r="AC133" s="94"/>
      <c r="AD133" s="94"/>
      <c r="AE133" s="94"/>
      <c r="AF133" s="94"/>
      <c r="AG133" s="94"/>
      <c r="AH133" s="94"/>
      <c r="AI133" s="94"/>
      <c r="AJ133" s="94"/>
      <c r="AK133" s="94"/>
    </row>
    <row r="134" spans="1:37" s="95" customFormat="1">
      <c r="A134" s="97"/>
      <c r="P134" s="94"/>
      <c r="Q134" s="94"/>
      <c r="R134" s="94"/>
      <c r="S134" s="94"/>
      <c r="T134" s="94"/>
      <c r="U134" s="94"/>
      <c r="V134" s="94"/>
      <c r="W134" s="94"/>
      <c r="X134" s="94"/>
      <c r="Y134" s="94"/>
      <c r="Z134" s="94"/>
      <c r="AA134" s="94"/>
      <c r="AB134" s="94"/>
      <c r="AC134" s="94"/>
      <c r="AD134" s="94"/>
      <c r="AE134" s="94"/>
      <c r="AF134" s="94"/>
      <c r="AG134" s="94"/>
      <c r="AH134" s="94"/>
      <c r="AI134" s="94"/>
      <c r="AJ134" s="94"/>
      <c r="AK134" s="94"/>
    </row>
    <row r="135" spans="1:37" s="95" customFormat="1">
      <c r="A135" s="97"/>
      <c r="P135" s="94"/>
      <c r="Q135" s="94"/>
      <c r="R135" s="94"/>
      <c r="S135" s="94"/>
      <c r="T135" s="94"/>
      <c r="U135" s="94"/>
      <c r="V135" s="94"/>
      <c r="W135" s="94"/>
      <c r="X135" s="94"/>
      <c r="Y135" s="94"/>
      <c r="Z135" s="94"/>
      <c r="AA135" s="94"/>
      <c r="AB135" s="94"/>
      <c r="AC135" s="94"/>
      <c r="AD135" s="94"/>
      <c r="AE135" s="94"/>
      <c r="AF135" s="94"/>
      <c r="AG135" s="94"/>
      <c r="AH135" s="94"/>
      <c r="AI135" s="94"/>
      <c r="AJ135" s="94"/>
      <c r="AK135" s="94"/>
    </row>
    <row r="136" spans="1:37" s="95" customFormat="1">
      <c r="A136" s="97"/>
      <c r="P136" s="94"/>
      <c r="Q136" s="94"/>
      <c r="R136" s="94"/>
      <c r="S136" s="94"/>
      <c r="T136" s="94"/>
      <c r="U136" s="94"/>
      <c r="V136" s="94"/>
      <c r="W136" s="94"/>
      <c r="X136" s="94"/>
      <c r="Y136" s="94"/>
      <c r="Z136" s="94"/>
      <c r="AA136" s="94"/>
      <c r="AB136" s="94"/>
      <c r="AC136" s="94"/>
      <c r="AD136" s="94"/>
      <c r="AE136" s="94"/>
      <c r="AF136" s="94"/>
      <c r="AG136" s="94"/>
      <c r="AH136" s="94"/>
      <c r="AI136" s="94"/>
      <c r="AJ136" s="94"/>
      <c r="AK136" s="94"/>
    </row>
    <row r="137" spans="1:37" s="95" customFormat="1">
      <c r="A137" s="97"/>
      <c r="P137" s="94"/>
      <c r="Q137" s="94"/>
      <c r="R137" s="94"/>
      <c r="S137" s="94"/>
      <c r="T137" s="94"/>
      <c r="U137" s="94"/>
      <c r="V137" s="94"/>
      <c r="W137" s="94"/>
      <c r="X137" s="94"/>
      <c r="Y137" s="94"/>
      <c r="Z137" s="94"/>
      <c r="AA137" s="94"/>
      <c r="AB137" s="94"/>
      <c r="AC137" s="94"/>
      <c r="AD137" s="94"/>
      <c r="AE137" s="94"/>
      <c r="AF137" s="94"/>
      <c r="AG137" s="94"/>
      <c r="AH137" s="94"/>
      <c r="AI137" s="94"/>
      <c r="AJ137" s="94"/>
      <c r="AK137" s="94"/>
    </row>
    <row r="138" spans="1:37" s="95" customFormat="1">
      <c r="A138" s="97"/>
      <c r="P138" s="94"/>
      <c r="Q138" s="94"/>
      <c r="R138" s="94"/>
      <c r="S138" s="94"/>
      <c r="T138" s="94"/>
      <c r="U138" s="94"/>
      <c r="V138" s="94"/>
      <c r="W138" s="94"/>
      <c r="X138" s="94"/>
      <c r="Y138" s="94"/>
      <c r="Z138" s="94"/>
      <c r="AA138" s="94"/>
      <c r="AB138" s="94"/>
      <c r="AC138" s="94"/>
      <c r="AD138" s="94"/>
      <c r="AE138" s="94"/>
      <c r="AF138" s="94"/>
      <c r="AG138" s="94"/>
      <c r="AH138" s="94"/>
      <c r="AI138" s="94"/>
      <c r="AJ138" s="94"/>
      <c r="AK138" s="94"/>
    </row>
    <row r="139" spans="1:37" s="95" customFormat="1">
      <c r="A139" s="97"/>
      <c r="P139" s="94"/>
      <c r="Q139" s="94"/>
      <c r="R139" s="94"/>
      <c r="S139" s="94"/>
      <c r="T139" s="94"/>
      <c r="U139" s="94"/>
      <c r="V139" s="94"/>
      <c r="W139" s="94"/>
      <c r="X139" s="94"/>
      <c r="Y139" s="94"/>
      <c r="Z139" s="94"/>
      <c r="AA139" s="94"/>
      <c r="AB139" s="94"/>
      <c r="AC139" s="94"/>
      <c r="AD139" s="94"/>
      <c r="AE139" s="94"/>
      <c r="AF139" s="94"/>
      <c r="AG139" s="94"/>
      <c r="AH139" s="94"/>
      <c r="AI139" s="94"/>
      <c r="AJ139" s="94"/>
      <c r="AK139" s="94"/>
    </row>
    <row r="140" spans="1:37" s="95" customFormat="1">
      <c r="A140" s="97"/>
      <c r="P140" s="94"/>
      <c r="Q140" s="94"/>
      <c r="R140" s="94"/>
      <c r="S140" s="94"/>
      <c r="T140" s="94"/>
      <c r="U140" s="94"/>
      <c r="V140" s="94"/>
      <c r="W140" s="94"/>
      <c r="X140" s="94"/>
      <c r="Y140" s="94"/>
      <c r="Z140" s="94"/>
      <c r="AA140" s="94"/>
      <c r="AB140" s="94"/>
      <c r="AC140" s="94"/>
      <c r="AD140" s="94"/>
      <c r="AE140" s="94"/>
      <c r="AF140" s="94"/>
      <c r="AG140" s="94"/>
      <c r="AH140" s="94"/>
      <c r="AI140" s="94"/>
      <c r="AJ140" s="94"/>
      <c r="AK140" s="94"/>
    </row>
    <row r="141" spans="1:37" s="95" customFormat="1">
      <c r="A141" s="97"/>
      <c r="P141" s="94"/>
      <c r="Q141" s="94"/>
      <c r="R141" s="94"/>
      <c r="S141" s="94"/>
      <c r="T141" s="94"/>
      <c r="U141" s="94"/>
      <c r="V141" s="94"/>
      <c r="W141" s="94"/>
      <c r="X141" s="94"/>
      <c r="Y141" s="94"/>
      <c r="Z141" s="94"/>
      <c r="AA141" s="94"/>
      <c r="AB141" s="94"/>
      <c r="AC141" s="94"/>
      <c r="AD141" s="94"/>
      <c r="AE141" s="94"/>
      <c r="AF141" s="94"/>
      <c r="AG141" s="94"/>
      <c r="AH141" s="94"/>
      <c r="AI141" s="94"/>
      <c r="AJ141" s="94"/>
      <c r="AK141" s="94"/>
    </row>
    <row r="142" spans="1:37" s="95" customFormat="1">
      <c r="A142" s="97"/>
      <c r="P142" s="94"/>
      <c r="Q142" s="94"/>
      <c r="R142" s="94"/>
      <c r="S142" s="94"/>
      <c r="T142" s="94"/>
      <c r="U142" s="94"/>
      <c r="V142" s="94"/>
      <c r="W142" s="94"/>
      <c r="X142" s="94"/>
      <c r="Y142" s="94"/>
      <c r="Z142" s="94"/>
      <c r="AA142" s="94"/>
      <c r="AB142" s="94"/>
      <c r="AC142" s="94"/>
      <c r="AD142" s="94"/>
      <c r="AE142" s="94"/>
      <c r="AF142" s="94"/>
      <c r="AG142" s="94"/>
      <c r="AH142" s="94"/>
      <c r="AI142" s="94"/>
      <c r="AJ142" s="94"/>
      <c r="AK142" s="94"/>
    </row>
    <row r="143" spans="1:37" s="95" customFormat="1">
      <c r="A143" s="97"/>
      <c r="P143" s="94"/>
      <c r="Q143" s="94"/>
      <c r="R143" s="94"/>
      <c r="S143" s="94"/>
      <c r="T143" s="94"/>
      <c r="U143" s="94"/>
      <c r="V143" s="94"/>
      <c r="W143" s="94"/>
      <c r="X143" s="94"/>
      <c r="Y143" s="94"/>
      <c r="Z143" s="94"/>
      <c r="AA143" s="94"/>
      <c r="AB143" s="94"/>
      <c r="AC143" s="94"/>
      <c r="AD143" s="94"/>
      <c r="AE143" s="94"/>
      <c r="AF143" s="94"/>
      <c r="AG143" s="94"/>
      <c r="AH143" s="94"/>
      <c r="AI143" s="94"/>
      <c r="AJ143" s="94"/>
      <c r="AK143" s="94"/>
    </row>
    <row r="144" spans="1:37" s="95" customFormat="1">
      <c r="A144" s="97"/>
      <c r="P144" s="94"/>
      <c r="Q144" s="94"/>
      <c r="R144" s="94"/>
      <c r="S144" s="94"/>
      <c r="T144" s="94"/>
      <c r="U144" s="94"/>
      <c r="V144" s="94"/>
      <c r="W144" s="94"/>
      <c r="X144" s="94"/>
      <c r="Y144" s="94"/>
      <c r="Z144" s="94"/>
      <c r="AA144" s="94"/>
      <c r="AB144" s="94"/>
      <c r="AC144" s="94"/>
      <c r="AD144" s="94"/>
      <c r="AE144" s="94"/>
      <c r="AF144" s="94"/>
      <c r="AG144" s="94"/>
      <c r="AH144" s="94"/>
      <c r="AI144" s="94"/>
      <c r="AJ144" s="94"/>
      <c r="AK144" s="94"/>
    </row>
    <row r="145" spans="1:37" s="95" customFormat="1">
      <c r="A145" s="97"/>
      <c r="P145" s="94"/>
      <c r="Q145" s="94"/>
      <c r="R145" s="94"/>
      <c r="S145" s="94"/>
      <c r="T145" s="94"/>
      <c r="U145" s="94"/>
      <c r="V145" s="94"/>
      <c r="W145" s="94"/>
      <c r="X145" s="94"/>
      <c r="Y145" s="94"/>
      <c r="Z145" s="94"/>
      <c r="AA145" s="94"/>
      <c r="AB145" s="94"/>
      <c r="AC145" s="94"/>
      <c r="AD145" s="94"/>
      <c r="AE145" s="94"/>
      <c r="AF145" s="94"/>
      <c r="AG145" s="94"/>
      <c r="AH145" s="94"/>
      <c r="AI145" s="94"/>
      <c r="AJ145" s="94"/>
      <c r="AK145" s="94"/>
    </row>
    <row r="146" spans="1:37" s="95" customFormat="1">
      <c r="A146" s="97"/>
      <c r="P146" s="94"/>
      <c r="Q146" s="94"/>
      <c r="R146" s="94"/>
      <c r="S146" s="94"/>
      <c r="T146" s="94"/>
      <c r="U146" s="94"/>
      <c r="V146" s="94"/>
      <c r="W146" s="94"/>
      <c r="X146" s="94"/>
      <c r="Y146" s="94"/>
      <c r="Z146" s="94"/>
      <c r="AA146" s="94"/>
      <c r="AB146" s="94"/>
      <c r="AC146" s="94"/>
      <c r="AD146" s="94"/>
      <c r="AE146" s="94"/>
      <c r="AF146" s="94"/>
      <c r="AG146" s="94"/>
      <c r="AH146" s="94"/>
      <c r="AI146" s="94"/>
      <c r="AJ146" s="94"/>
      <c r="AK146" s="94"/>
    </row>
    <row r="147" spans="1:37" s="95" customFormat="1">
      <c r="A147" s="97"/>
      <c r="P147" s="94"/>
      <c r="Q147" s="94"/>
      <c r="R147" s="94"/>
      <c r="S147" s="94"/>
      <c r="T147" s="94"/>
      <c r="U147" s="94"/>
      <c r="V147" s="94"/>
      <c r="W147" s="94"/>
      <c r="X147" s="94"/>
      <c r="Y147" s="94"/>
      <c r="Z147" s="94"/>
      <c r="AA147" s="94"/>
      <c r="AB147" s="94"/>
      <c r="AC147" s="94"/>
      <c r="AD147" s="94"/>
      <c r="AE147" s="94"/>
      <c r="AF147" s="94"/>
      <c r="AG147" s="94"/>
      <c r="AH147" s="94"/>
      <c r="AI147" s="94"/>
      <c r="AJ147" s="94"/>
      <c r="AK147" s="94"/>
    </row>
    <row r="148" spans="1:37" s="95" customFormat="1">
      <c r="A148" s="97"/>
      <c r="P148" s="94"/>
      <c r="Q148" s="94"/>
      <c r="R148" s="94"/>
      <c r="S148" s="94"/>
      <c r="T148" s="94"/>
      <c r="U148" s="94"/>
      <c r="V148" s="94"/>
      <c r="W148" s="94"/>
      <c r="X148" s="94"/>
      <c r="Y148" s="94"/>
      <c r="Z148" s="94"/>
      <c r="AA148" s="94"/>
      <c r="AB148" s="94"/>
      <c r="AC148" s="94"/>
      <c r="AD148" s="94"/>
      <c r="AE148" s="94"/>
      <c r="AF148" s="94"/>
      <c r="AG148" s="94"/>
      <c r="AH148" s="94"/>
      <c r="AI148" s="94"/>
      <c r="AJ148" s="94"/>
      <c r="AK148" s="94"/>
    </row>
    <row r="149" spans="1:37" s="95" customFormat="1">
      <c r="A149" s="97"/>
      <c r="P149" s="94"/>
      <c r="Q149" s="94"/>
      <c r="R149" s="94"/>
      <c r="S149" s="94"/>
      <c r="T149" s="94"/>
      <c r="U149" s="94"/>
      <c r="V149" s="94"/>
      <c r="W149" s="94"/>
      <c r="X149" s="94"/>
      <c r="Y149" s="94"/>
      <c r="Z149" s="94"/>
      <c r="AA149" s="94"/>
      <c r="AB149" s="94"/>
      <c r="AC149" s="94"/>
      <c r="AD149" s="94"/>
      <c r="AE149" s="94"/>
      <c r="AF149" s="94"/>
      <c r="AG149" s="94"/>
      <c r="AH149" s="94"/>
      <c r="AI149" s="94"/>
      <c r="AJ149" s="94"/>
      <c r="AK149" s="94"/>
    </row>
    <row r="150" spans="1:37" s="95" customFormat="1">
      <c r="A150" s="97"/>
      <c r="P150" s="94"/>
      <c r="Q150" s="94"/>
      <c r="R150" s="94"/>
      <c r="S150" s="94"/>
      <c r="T150" s="94"/>
      <c r="U150" s="94"/>
      <c r="V150" s="94"/>
      <c r="W150" s="94"/>
      <c r="X150" s="94"/>
      <c r="Y150" s="94"/>
      <c r="Z150" s="94"/>
      <c r="AA150" s="94"/>
      <c r="AB150" s="94"/>
      <c r="AC150" s="94"/>
      <c r="AD150" s="94"/>
      <c r="AE150" s="94"/>
      <c r="AF150" s="94"/>
      <c r="AG150" s="94"/>
      <c r="AH150" s="94"/>
      <c r="AI150" s="94"/>
      <c r="AJ150" s="94"/>
      <c r="AK150" s="94"/>
    </row>
    <row r="151" spans="1:37" s="95" customFormat="1">
      <c r="A151" s="97"/>
      <c r="P151" s="94"/>
      <c r="Q151" s="94"/>
      <c r="R151" s="94"/>
      <c r="S151" s="94"/>
      <c r="T151" s="94"/>
      <c r="U151" s="94"/>
      <c r="V151" s="94"/>
      <c r="W151" s="94"/>
      <c r="X151" s="94"/>
      <c r="Y151" s="94"/>
      <c r="Z151" s="94"/>
      <c r="AA151" s="94"/>
      <c r="AB151" s="94"/>
      <c r="AC151" s="94"/>
      <c r="AD151" s="94"/>
      <c r="AE151" s="94"/>
      <c r="AF151" s="94"/>
      <c r="AG151" s="94"/>
      <c r="AH151" s="94"/>
      <c r="AI151" s="94"/>
      <c r="AJ151" s="94"/>
      <c r="AK151" s="94"/>
    </row>
    <row r="152" spans="1:37" s="95" customFormat="1">
      <c r="A152" s="97"/>
      <c r="P152" s="94"/>
      <c r="Q152" s="94"/>
      <c r="R152" s="94"/>
      <c r="S152" s="94"/>
      <c r="T152" s="94"/>
      <c r="U152" s="94"/>
      <c r="V152" s="94"/>
      <c r="W152" s="94"/>
      <c r="X152" s="94"/>
      <c r="Y152" s="94"/>
      <c r="Z152" s="94"/>
      <c r="AA152" s="94"/>
      <c r="AB152" s="94"/>
      <c r="AC152" s="94"/>
      <c r="AD152" s="94"/>
      <c r="AE152" s="94"/>
      <c r="AF152" s="94"/>
      <c r="AG152" s="94"/>
      <c r="AH152" s="94"/>
      <c r="AI152" s="94"/>
      <c r="AJ152" s="94"/>
      <c r="AK152" s="94"/>
    </row>
    <row r="153" spans="1:37" s="95" customFormat="1">
      <c r="A153" s="97"/>
      <c r="P153" s="94"/>
      <c r="Q153" s="94"/>
      <c r="R153" s="94"/>
      <c r="S153" s="94"/>
      <c r="T153" s="94"/>
      <c r="U153" s="94"/>
      <c r="V153" s="94"/>
      <c r="W153" s="94"/>
      <c r="X153" s="94"/>
      <c r="Y153" s="94"/>
      <c r="Z153" s="94"/>
      <c r="AA153" s="94"/>
      <c r="AB153" s="94"/>
      <c r="AC153" s="94"/>
      <c r="AD153" s="94"/>
      <c r="AE153" s="94"/>
      <c r="AF153" s="94"/>
      <c r="AG153" s="94"/>
      <c r="AH153" s="94"/>
      <c r="AI153" s="94"/>
      <c r="AJ153" s="94"/>
      <c r="AK153" s="94"/>
    </row>
    <row r="154" spans="1:37" s="95" customFormat="1">
      <c r="A154" s="97"/>
      <c r="P154" s="94"/>
      <c r="Q154" s="94"/>
      <c r="R154" s="94"/>
      <c r="S154" s="94"/>
      <c r="T154" s="94"/>
      <c r="U154" s="94"/>
      <c r="V154" s="94"/>
      <c r="W154" s="94"/>
      <c r="X154" s="94"/>
      <c r="Y154" s="94"/>
      <c r="Z154" s="94"/>
      <c r="AA154" s="94"/>
      <c r="AB154" s="94"/>
      <c r="AC154" s="94"/>
      <c r="AD154" s="94"/>
      <c r="AE154" s="94"/>
      <c r="AF154" s="94"/>
      <c r="AG154" s="94"/>
      <c r="AH154" s="94"/>
      <c r="AI154" s="94"/>
      <c r="AJ154" s="94"/>
      <c r="AK154" s="94"/>
    </row>
    <row r="155" spans="1:37" s="95" customFormat="1">
      <c r="A155" s="97"/>
      <c r="P155" s="94"/>
      <c r="Q155" s="94"/>
      <c r="R155" s="94"/>
      <c r="S155" s="94"/>
      <c r="T155" s="94"/>
      <c r="U155" s="94"/>
      <c r="V155" s="94"/>
      <c r="W155" s="94"/>
      <c r="X155" s="94"/>
      <c r="Y155" s="94"/>
      <c r="Z155" s="94"/>
      <c r="AA155" s="94"/>
      <c r="AB155" s="94"/>
      <c r="AC155" s="94"/>
      <c r="AD155" s="94"/>
      <c r="AE155" s="94"/>
      <c r="AF155" s="94"/>
      <c r="AG155" s="94"/>
      <c r="AH155" s="94"/>
      <c r="AI155" s="94"/>
      <c r="AJ155" s="94"/>
      <c r="AK155" s="94"/>
    </row>
    <row r="156" spans="1:37" s="95" customFormat="1">
      <c r="A156" s="97"/>
      <c r="P156" s="94"/>
      <c r="Q156" s="94"/>
      <c r="R156" s="94"/>
      <c r="S156" s="94"/>
      <c r="T156" s="94"/>
      <c r="U156" s="94"/>
      <c r="V156" s="94"/>
      <c r="W156" s="94"/>
      <c r="X156" s="94"/>
      <c r="Y156" s="94"/>
      <c r="Z156" s="94"/>
      <c r="AA156" s="94"/>
      <c r="AB156" s="94"/>
      <c r="AC156" s="94"/>
      <c r="AD156" s="94"/>
      <c r="AE156" s="94"/>
      <c r="AF156" s="94"/>
      <c r="AG156" s="94"/>
      <c r="AH156" s="94"/>
      <c r="AI156" s="94"/>
      <c r="AJ156" s="94"/>
      <c r="AK156" s="94"/>
    </row>
    <row r="157" spans="1:37" s="95" customFormat="1">
      <c r="A157" s="97"/>
      <c r="P157" s="94"/>
      <c r="Q157" s="94"/>
      <c r="R157" s="94"/>
      <c r="S157" s="94"/>
      <c r="T157" s="94"/>
      <c r="U157" s="94"/>
      <c r="V157" s="94"/>
      <c r="W157" s="94"/>
      <c r="X157" s="94"/>
      <c r="Y157" s="94"/>
      <c r="Z157" s="94"/>
      <c r="AA157" s="94"/>
      <c r="AB157" s="94"/>
      <c r="AC157" s="94"/>
      <c r="AD157" s="94"/>
      <c r="AE157" s="94"/>
      <c r="AF157" s="94"/>
      <c r="AG157" s="94"/>
      <c r="AH157" s="94"/>
      <c r="AI157" s="94"/>
      <c r="AJ157" s="94"/>
      <c r="AK157" s="94"/>
    </row>
    <row r="158" spans="1:37" s="95" customFormat="1">
      <c r="A158" s="97"/>
      <c r="P158" s="94"/>
      <c r="Q158" s="94"/>
      <c r="R158" s="94"/>
      <c r="S158" s="94"/>
      <c r="T158" s="94"/>
      <c r="U158" s="94"/>
      <c r="V158" s="94"/>
      <c r="W158" s="94"/>
      <c r="X158" s="94"/>
      <c r="Y158" s="94"/>
      <c r="Z158" s="94"/>
      <c r="AA158" s="94"/>
      <c r="AB158" s="94"/>
      <c r="AC158" s="94"/>
      <c r="AD158" s="94"/>
      <c r="AE158" s="94"/>
      <c r="AF158" s="94"/>
      <c r="AG158" s="94"/>
      <c r="AH158" s="94"/>
      <c r="AI158" s="94"/>
      <c r="AJ158" s="94"/>
      <c r="AK158" s="94"/>
    </row>
    <row r="159" spans="1:37" s="95" customFormat="1">
      <c r="A159" s="97"/>
      <c r="P159" s="94"/>
      <c r="Q159" s="94"/>
      <c r="R159" s="94"/>
      <c r="S159" s="94"/>
      <c r="T159" s="94"/>
      <c r="U159" s="94"/>
      <c r="V159" s="94"/>
      <c r="W159" s="94"/>
      <c r="X159" s="94"/>
      <c r="Y159" s="94"/>
      <c r="Z159" s="94"/>
      <c r="AA159" s="94"/>
      <c r="AB159" s="94"/>
      <c r="AC159" s="94"/>
      <c r="AD159" s="94"/>
      <c r="AE159" s="94"/>
      <c r="AF159" s="94"/>
      <c r="AG159" s="94"/>
      <c r="AH159" s="94"/>
      <c r="AI159" s="94"/>
      <c r="AJ159" s="94"/>
      <c r="AK159" s="94"/>
    </row>
    <row r="160" spans="1:37" s="95" customFormat="1">
      <c r="A160" s="97"/>
      <c r="P160" s="94"/>
      <c r="Q160" s="94"/>
      <c r="R160" s="94"/>
      <c r="S160" s="94"/>
      <c r="T160" s="94"/>
      <c r="U160" s="94"/>
      <c r="V160" s="94"/>
      <c r="W160" s="94"/>
      <c r="X160" s="94"/>
      <c r="Y160" s="94"/>
      <c r="Z160" s="94"/>
      <c r="AA160" s="94"/>
      <c r="AB160" s="94"/>
      <c r="AC160" s="94"/>
      <c r="AD160" s="94"/>
      <c r="AE160" s="94"/>
      <c r="AF160" s="94"/>
      <c r="AG160" s="94"/>
      <c r="AH160" s="94"/>
      <c r="AI160" s="94"/>
      <c r="AJ160" s="94"/>
      <c r="AK160" s="94"/>
    </row>
    <row r="161" spans="1:37" s="95" customFormat="1">
      <c r="A161" s="97"/>
      <c r="P161" s="94"/>
      <c r="Q161" s="94"/>
      <c r="R161" s="94"/>
      <c r="S161" s="94"/>
      <c r="T161" s="94"/>
      <c r="U161" s="94"/>
      <c r="V161" s="94"/>
      <c r="W161" s="94"/>
      <c r="X161" s="94"/>
      <c r="Y161" s="94"/>
      <c r="Z161" s="94"/>
      <c r="AA161" s="94"/>
      <c r="AB161" s="94"/>
      <c r="AC161" s="94"/>
      <c r="AD161" s="94"/>
      <c r="AE161" s="94"/>
      <c r="AF161" s="94"/>
      <c r="AG161" s="94"/>
      <c r="AH161" s="94"/>
      <c r="AI161" s="94"/>
      <c r="AJ161" s="94"/>
      <c r="AK161" s="94"/>
    </row>
    <row r="162" spans="1:37" s="95" customFormat="1">
      <c r="A162" s="97"/>
      <c r="P162" s="94"/>
      <c r="Q162" s="94"/>
      <c r="R162" s="94"/>
      <c r="S162" s="94"/>
      <c r="T162" s="94"/>
      <c r="U162" s="94"/>
      <c r="V162" s="94"/>
      <c r="W162" s="94"/>
      <c r="X162" s="94"/>
      <c r="Y162" s="94"/>
      <c r="Z162" s="94"/>
      <c r="AA162" s="94"/>
      <c r="AB162" s="94"/>
      <c r="AC162" s="94"/>
      <c r="AD162" s="94"/>
      <c r="AE162" s="94"/>
      <c r="AF162" s="94"/>
      <c r="AG162" s="94"/>
      <c r="AH162" s="94"/>
      <c r="AI162" s="94"/>
      <c r="AJ162" s="94"/>
      <c r="AK162" s="94"/>
    </row>
    <row r="163" spans="1:37" s="95" customFormat="1">
      <c r="A163" s="97"/>
      <c r="P163" s="94"/>
      <c r="Q163" s="94"/>
      <c r="R163" s="94"/>
      <c r="S163" s="94"/>
      <c r="T163" s="94"/>
      <c r="U163" s="94"/>
      <c r="V163" s="94"/>
      <c r="W163" s="94"/>
      <c r="X163" s="94"/>
      <c r="Y163" s="94"/>
      <c r="Z163" s="94"/>
      <c r="AA163" s="94"/>
      <c r="AB163" s="94"/>
      <c r="AC163" s="94"/>
      <c r="AD163" s="94"/>
      <c r="AE163" s="94"/>
      <c r="AF163" s="94"/>
      <c r="AG163" s="94"/>
      <c r="AH163" s="94"/>
      <c r="AI163" s="94"/>
      <c r="AJ163" s="94"/>
      <c r="AK163" s="94"/>
    </row>
    <row r="164" spans="1:37" s="95" customFormat="1">
      <c r="A164" s="97"/>
      <c r="P164" s="94"/>
      <c r="Q164" s="94"/>
      <c r="R164" s="94"/>
      <c r="S164" s="94"/>
      <c r="T164" s="94"/>
      <c r="U164" s="94"/>
      <c r="V164" s="94"/>
      <c r="W164" s="94"/>
      <c r="X164" s="94"/>
      <c r="Y164" s="94"/>
      <c r="Z164" s="94"/>
      <c r="AA164" s="94"/>
      <c r="AB164" s="94"/>
      <c r="AC164" s="94"/>
      <c r="AD164" s="94"/>
      <c r="AE164" s="94"/>
      <c r="AF164" s="94"/>
      <c r="AG164" s="94"/>
      <c r="AH164" s="94"/>
      <c r="AI164" s="94"/>
      <c r="AJ164" s="94"/>
      <c r="AK164" s="94"/>
    </row>
    <row r="165" spans="1:37" s="95" customFormat="1">
      <c r="A165" s="97"/>
      <c r="P165" s="94"/>
      <c r="Q165" s="94"/>
      <c r="R165" s="94"/>
      <c r="S165" s="94"/>
      <c r="T165" s="94"/>
      <c r="U165" s="94"/>
      <c r="V165" s="94"/>
      <c r="W165" s="94"/>
      <c r="X165" s="94"/>
      <c r="Y165" s="94"/>
      <c r="Z165" s="94"/>
      <c r="AA165" s="94"/>
      <c r="AB165" s="94"/>
      <c r="AC165" s="94"/>
      <c r="AD165" s="94"/>
      <c r="AE165" s="94"/>
      <c r="AF165" s="94"/>
      <c r="AG165" s="94"/>
      <c r="AH165" s="94"/>
      <c r="AI165" s="94"/>
      <c r="AJ165" s="94"/>
      <c r="AK165" s="94"/>
    </row>
    <row r="166" spans="1:37" s="95" customFormat="1">
      <c r="A166" s="97"/>
      <c r="P166" s="94"/>
      <c r="Q166" s="94"/>
      <c r="R166" s="94"/>
      <c r="S166" s="94"/>
      <c r="T166" s="94"/>
      <c r="U166" s="94"/>
      <c r="V166" s="94"/>
      <c r="W166" s="94"/>
      <c r="X166" s="94"/>
      <c r="Y166" s="94"/>
      <c r="Z166" s="94"/>
      <c r="AA166" s="94"/>
      <c r="AB166" s="94"/>
      <c r="AC166" s="94"/>
      <c r="AD166" s="94"/>
      <c r="AE166" s="94"/>
      <c r="AF166" s="94"/>
      <c r="AG166" s="94"/>
      <c r="AH166" s="94"/>
      <c r="AI166" s="94"/>
      <c r="AJ166" s="94"/>
      <c r="AK166" s="94"/>
    </row>
    <row r="167" spans="1:37" s="95" customFormat="1">
      <c r="A167" s="97"/>
      <c r="P167" s="94"/>
      <c r="Q167" s="94"/>
      <c r="R167" s="94"/>
      <c r="S167" s="94"/>
      <c r="T167" s="94"/>
      <c r="U167" s="94"/>
      <c r="V167" s="94"/>
      <c r="W167" s="94"/>
      <c r="X167" s="94"/>
      <c r="Y167" s="94"/>
      <c r="Z167" s="94"/>
      <c r="AA167" s="94"/>
      <c r="AB167" s="94"/>
      <c r="AC167" s="94"/>
      <c r="AD167" s="94"/>
      <c r="AE167" s="94"/>
      <c r="AF167" s="94"/>
      <c r="AG167" s="94"/>
      <c r="AH167" s="94"/>
      <c r="AI167" s="94"/>
      <c r="AJ167" s="94"/>
      <c r="AK167" s="94"/>
    </row>
    <row r="168" spans="1:37" s="95" customFormat="1">
      <c r="A168" s="97"/>
      <c r="P168" s="94"/>
      <c r="Q168" s="94"/>
      <c r="R168" s="94"/>
      <c r="S168" s="94"/>
      <c r="T168" s="94"/>
      <c r="U168" s="94"/>
      <c r="V168" s="94"/>
      <c r="W168" s="94"/>
      <c r="X168" s="94"/>
      <c r="Y168" s="94"/>
      <c r="Z168" s="94"/>
      <c r="AA168" s="94"/>
      <c r="AB168" s="94"/>
      <c r="AC168" s="94"/>
      <c r="AD168" s="94"/>
      <c r="AE168" s="94"/>
      <c r="AF168" s="94"/>
      <c r="AG168" s="94"/>
      <c r="AH168" s="94"/>
      <c r="AI168" s="94"/>
      <c r="AJ168" s="94"/>
      <c r="AK168" s="94"/>
    </row>
    <row r="169" spans="1:37" s="95" customFormat="1">
      <c r="A169" s="97"/>
      <c r="P169" s="94"/>
      <c r="Q169" s="94"/>
      <c r="R169" s="94"/>
      <c r="S169" s="94"/>
      <c r="T169" s="94"/>
      <c r="U169" s="94"/>
      <c r="V169" s="94"/>
      <c r="W169" s="94"/>
      <c r="X169" s="94"/>
      <c r="Y169" s="94"/>
      <c r="Z169" s="94"/>
      <c r="AA169" s="94"/>
      <c r="AB169" s="94"/>
      <c r="AC169" s="94"/>
      <c r="AD169" s="94"/>
      <c r="AE169" s="94"/>
      <c r="AF169" s="94"/>
      <c r="AG169" s="94"/>
      <c r="AH169" s="94"/>
      <c r="AI169" s="94"/>
      <c r="AJ169" s="94"/>
      <c r="AK169" s="94"/>
    </row>
    <row r="170" spans="1:37" s="95" customFormat="1">
      <c r="A170" s="97"/>
      <c r="P170" s="94"/>
      <c r="Q170" s="94"/>
      <c r="R170" s="94"/>
      <c r="S170" s="94"/>
      <c r="T170" s="94"/>
      <c r="U170" s="94"/>
      <c r="V170" s="94"/>
      <c r="W170" s="94"/>
      <c r="X170" s="94"/>
      <c r="Y170" s="94"/>
      <c r="Z170" s="94"/>
      <c r="AA170" s="94"/>
      <c r="AB170" s="94"/>
      <c r="AC170" s="94"/>
      <c r="AD170" s="94"/>
      <c r="AE170" s="94"/>
      <c r="AF170" s="94"/>
      <c r="AG170" s="94"/>
      <c r="AH170" s="94"/>
      <c r="AI170" s="94"/>
      <c r="AJ170" s="94"/>
      <c r="AK170" s="94"/>
    </row>
    <row r="171" spans="1:37" s="95" customFormat="1">
      <c r="A171" s="97"/>
      <c r="P171" s="94"/>
      <c r="Q171" s="94"/>
      <c r="R171" s="94"/>
      <c r="S171" s="94"/>
      <c r="T171" s="94"/>
      <c r="U171" s="94"/>
      <c r="V171" s="94"/>
      <c r="W171" s="94"/>
      <c r="X171" s="94"/>
      <c r="Y171" s="94"/>
      <c r="Z171" s="94"/>
      <c r="AA171" s="94"/>
      <c r="AB171" s="94"/>
      <c r="AC171" s="94"/>
      <c r="AD171" s="94"/>
      <c r="AE171" s="94"/>
      <c r="AF171" s="94"/>
      <c r="AG171" s="94"/>
      <c r="AH171" s="94"/>
      <c r="AI171" s="94"/>
      <c r="AJ171" s="94"/>
      <c r="AK171" s="94"/>
    </row>
    <row r="172" spans="1:37" s="95" customFormat="1">
      <c r="A172" s="97"/>
      <c r="P172" s="94"/>
      <c r="Q172" s="94"/>
      <c r="R172" s="94"/>
      <c r="S172" s="94"/>
      <c r="T172" s="94"/>
      <c r="U172" s="94"/>
      <c r="V172" s="94"/>
      <c r="W172" s="94"/>
      <c r="X172" s="94"/>
      <c r="Y172" s="94"/>
      <c r="Z172" s="94"/>
      <c r="AA172" s="94"/>
      <c r="AB172" s="94"/>
      <c r="AC172" s="94"/>
      <c r="AD172" s="94"/>
      <c r="AE172" s="94"/>
      <c r="AF172" s="94"/>
      <c r="AG172" s="94"/>
      <c r="AH172" s="94"/>
      <c r="AI172" s="94"/>
      <c r="AJ172" s="94"/>
      <c r="AK172" s="94"/>
    </row>
    <row r="173" spans="1:37" s="95" customFormat="1">
      <c r="A173" s="97"/>
      <c r="P173" s="94"/>
      <c r="Q173" s="94"/>
      <c r="R173" s="94"/>
      <c r="S173" s="94"/>
      <c r="T173" s="94"/>
      <c r="U173" s="94"/>
      <c r="V173" s="94"/>
      <c r="W173" s="94"/>
      <c r="X173" s="94"/>
      <c r="Y173" s="94"/>
      <c r="Z173" s="94"/>
      <c r="AA173" s="94"/>
      <c r="AB173" s="94"/>
      <c r="AC173" s="94"/>
      <c r="AD173" s="94"/>
      <c r="AE173" s="94"/>
      <c r="AF173" s="94"/>
      <c r="AG173" s="94"/>
      <c r="AH173" s="94"/>
      <c r="AI173" s="94"/>
      <c r="AJ173" s="94"/>
      <c r="AK173" s="94"/>
    </row>
    <row r="174" spans="1:37" s="95" customFormat="1">
      <c r="A174" s="97"/>
      <c r="P174" s="94"/>
      <c r="Q174" s="94"/>
      <c r="R174" s="94"/>
      <c r="S174" s="94"/>
      <c r="T174" s="94"/>
      <c r="U174" s="94"/>
      <c r="V174" s="94"/>
      <c r="W174" s="94"/>
      <c r="X174" s="94"/>
      <c r="Y174" s="94"/>
      <c r="Z174" s="94"/>
      <c r="AA174" s="94"/>
      <c r="AB174" s="94"/>
      <c r="AC174" s="94"/>
      <c r="AD174" s="94"/>
      <c r="AE174" s="94"/>
      <c r="AF174" s="94"/>
      <c r="AG174" s="94"/>
      <c r="AH174" s="94"/>
      <c r="AI174" s="94"/>
      <c r="AJ174" s="94"/>
      <c r="AK174" s="94"/>
    </row>
    <row r="175" spans="1:37" s="95" customFormat="1">
      <c r="A175" s="97"/>
      <c r="P175" s="94"/>
      <c r="Q175" s="94"/>
      <c r="R175" s="94"/>
      <c r="S175" s="94"/>
      <c r="T175" s="94"/>
      <c r="U175" s="94"/>
      <c r="V175" s="94"/>
      <c r="W175" s="94"/>
      <c r="X175" s="94"/>
      <c r="Y175" s="94"/>
      <c r="Z175" s="94"/>
      <c r="AA175" s="94"/>
      <c r="AB175" s="94"/>
      <c r="AC175" s="94"/>
      <c r="AD175" s="94"/>
      <c r="AE175" s="94"/>
      <c r="AF175" s="94"/>
      <c r="AG175" s="94"/>
      <c r="AH175" s="94"/>
      <c r="AI175" s="94"/>
      <c r="AJ175" s="94"/>
      <c r="AK175" s="94"/>
    </row>
    <row r="176" spans="1:37" s="95" customFormat="1">
      <c r="A176" s="97"/>
      <c r="P176" s="94"/>
      <c r="Q176" s="94"/>
      <c r="R176" s="94"/>
      <c r="S176" s="94"/>
      <c r="T176" s="94"/>
      <c r="U176" s="94"/>
      <c r="V176" s="94"/>
      <c r="W176" s="94"/>
      <c r="X176" s="94"/>
      <c r="Y176" s="94"/>
      <c r="Z176" s="94"/>
      <c r="AA176" s="94"/>
      <c r="AB176" s="94"/>
      <c r="AC176" s="94"/>
      <c r="AD176" s="94"/>
      <c r="AE176" s="94"/>
      <c r="AF176" s="94"/>
      <c r="AG176" s="94"/>
      <c r="AH176" s="94"/>
      <c r="AI176" s="94"/>
      <c r="AJ176" s="94"/>
      <c r="AK176" s="94"/>
    </row>
    <row r="177" spans="1:37" s="95" customFormat="1">
      <c r="A177" s="97"/>
      <c r="P177" s="94"/>
      <c r="Q177" s="94"/>
      <c r="R177" s="94"/>
      <c r="S177" s="94"/>
      <c r="T177" s="94"/>
      <c r="U177" s="94"/>
      <c r="V177" s="94"/>
      <c r="W177" s="94"/>
      <c r="X177" s="94"/>
      <c r="Y177" s="94"/>
      <c r="Z177" s="94"/>
      <c r="AA177" s="94"/>
      <c r="AB177" s="94"/>
      <c r="AC177" s="94"/>
      <c r="AD177" s="94"/>
      <c r="AE177" s="94"/>
      <c r="AF177" s="94"/>
      <c r="AG177" s="94"/>
      <c r="AH177" s="94"/>
      <c r="AI177" s="94"/>
      <c r="AJ177" s="94"/>
      <c r="AK177" s="94"/>
    </row>
    <row r="178" spans="1:37" s="95" customFormat="1">
      <c r="A178" s="97"/>
      <c r="P178" s="94"/>
      <c r="Q178" s="94"/>
      <c r="R178" s="94"/>
      <c r="S178" s="94"/>
      <c r="T178" s="94"/>
      <c r="U178" s="94"/>
      <c r="V178" s="94"/>
      <c r="W178" s="94"/>
      <c r="X178" s="94"/>
      <c r="Y178" s="94"/>
      <c r="Z178" s="94"/>
      <c r="AA178" s="94"/>
      <c r="AB178" s="94"/>
      <c r="AC178" s="94"/>
      <c r="AD178" s="94"/>
      <c r="AE178" s="94"/>
      <c r="AF178" s="94"/>
      <c r="AG178" s="94"/>
      <c r="AH178" s="94"/>
      <c r="AI178" s="94"/>
      <c r="AJ178" s="94"/>
      <c r="AK178" s="94"/>
    </row>
    <row r="179" spans="1:37" s="95" customFormat="1">
      <c r="A179" s="97"/>
      <c r="P179" s="94"/>
      <c r="Q179" s="94"/>
      <c r="R179" s="94"/>
      <c r="S179" s="94"/>
      <c r="T179" s="94"/>
      <c r="U179" s="94"/>
      <c r="V179" s="94"/>
      <c r="W179" s="94"/>
      <c r="X179" s="94"/>
      <c r="Y179" s="94"/>
      <c r="Z179" s="94"/>
      <c r="AA179" s="94"/>
      <c r="AB179" s="94"/>
      <c r="AC179" s="94"/>
      <c r="AD179" s="94"/>
      <c r="AE179" s="94"/>
      <c r="AF179" s="94"/>
      <c r="AG179" s="94"/>
      <c r="AH179" s="94"/>
      <c r="AI179" s="94"/>
      <c r="AJ179" s="94"/>
      <c r="AK179" s="94"/>
    </row>
    <row r="180" spans="1:37" s="95" customFormat="1">
      <c r="A180" s="97"/>
      <c r="P180" s="94"/>
      <c r="Q180" s="94"/>
      <c r="R180" s="94"/>
      <c r="S180" s="94"/>
      <c r="T180" s="94"/>
      <c r="U180" s="94"/>
      <c r="V180" s="94"/>
      <c r="W180" s="94"/>
      <c r="X180" s="94"/>
      <c r="Y180" s="94"/>
      <c r="Z180" s="94"/>
      <c r="AA180" s="94"/>
      <c r="AB180" s="94"/>
      <c r="AC180" s="94"/>
      <c r="AD180" s="94"/>
      <c r="AE180" s="94"/>
      <c r="AF180" s="94"/>
      <c r="AG180" s="94"/>
      <c r="AH180" s="94"/>
      <c r="AI180" s="94"/>
      <c r="AJ180" s="94"/>
      <c r="AK180" s="94"/>
    </row>
    <row r="181" spans="1:37" s="95" customFormat="1">
      <c r="A181" s="97"/>
      <c r="P181" s="94"/>
      <c r="Q181" s="94"/>
      <c r="R181" s="94"/>
      <c r="S181" s="94"/>
      <c r="T181" s="94"/>
      <c r="U181" s="94"/>
      <c r="V181" s="94"/>
      <c r="W181" s="94"/>
      <c r="X181" s="94"/>
      <c r="Y181" s="94"/>
      <c r="Z181" s="94"/>
      <c r="AA181" s="94"/>
      <c r="AB181" s="94"/>
      <c r="AC181" s="94"/>
      <c r="AD181" s="94"/>
      <c r="AE181" s="94"/>
      <c r="AF181" s="94"/>
      <c r="AG181" s="94"/>
      <c r="AH181" s="94"/>
      <c r="AI181" s="94"/>
      <c r="AJ181" s="94"/>
      <c r="AK181" s="94"/>
    </row>
    <row r="182" spans="1:37" s="95" customFormat="1">
      <c r="A182" s="97"/>
      <c r="P182" s="94"/>
      <c r="Q182" s="94"/>
      <c r="R182" s="94"/>
      <c r="S182" s="94"/>
      <c r="T182" s="94"/>
      <c r="U182" s="94"/>
      <c r="V182" s="94"/>
      <c r="W182" s="94"/>
      <c r="X182" s="94"/>
      <c r="Y182" s="94"/>
      <c r="Z182" s="94"/>
      <c r="AA182" s="94"/>
      <c r="AB182" s="94"/>
      <c r="AC182" s="94"/>
      <c r="AD182" s="94"/>
      <c r="AE182" s="94"/>
      <c r="AF182" s="94"/>
      <c r="AG182" s="94"/>
      <c r="AH182" s="94"/>
      <c r="AI182" s="94"/>
      <c r="AJ182" s="94"/>
      <c r="AK182" s="94"/>
    </row>
    <row r="183" spans="1:37" s="95" customFormat="1">
      <c r="A183" s="97"/>
      <c r="P183" s="94"/>
      <c r="Q183" s="94"/>
      <c r="R183" s="94"/>
      <c r="S183" s="94"/>
      <c r="T183" s="94"/>
      <c r="U183" s="94"/>
      <c r="V183" s="94"/>
      <c r="W183" s="94"/>
      <c r="X183" s="94"/>
      <c r="Y183" s="94"/>
      <c r="Z183" s="94"/>
      <c r="AA183" s="94"/>
      <c r="AB183" s="94"/>
      <c r="AC183" s="94"/>
      <c r="AD183" s="94"/>
      <c r="AE183" s="94"/>
      <c r="AF183" s="94"/>
      <c r="AG183" s="94"/>
      <c r="AH183" s="94"/>
      <c r="AI183" s="94"/>
      <c r="AJ183" s="94"/>
      <c r="AK183" s="94"/>
    </row>
    <row r="184" spans="1:37" s="95" customFormat="1">
      <c r="A184" s="97"/>
      <c r="P184" s="94"/>
      <c r="Q184" s="94"/>
      <c r="R184" s="94"/>
      <c r="S184" s="94"/>
      <c r="T184" s="94"/>
      <c r="U184" s="94"/>
      <c r="V184" s="94"/>
      <c r="W184" s="94"/>
      <c r="X184" s="94"/>
      <c r="Y184" s="94"/>
      <c r="Z184" s="94"/>
      <c r="AA184" s="94"/>
      <c r="AB184" s="94"/>
      <c r="AC184" s="94"/>
      <c r="AD184" s="94"/>
      <c r="AE184" s="94"/>
      <c r="AF184" s="94"/>
      <c r="AG184" s="94"/>
      <c r="AH184" s="94"/>
      <c r="AI184" s="94"/>
      <c r="AJ184" s="94"/>
      <c r="AK184" s="94"/>
    </row>
    <row r="185" spans="1:37" s="95" customFormat="1">
      <c r="A185" s="97"/>
      <c r="P185" s="94"/>
      <c r="Q185" s="94"/>
      <c r="R185" s="94"/>
      <c r="S185" s="94"/>
      <c r="T185" s="94"/>
      <c r="U185" s="94"/>
      <c r="V185" s="94"/>
      <c r="W185" s="94"/>
      <c r="X185" s="94"/>
      <c r="Y185" s="94"/>
      <c r="Z185" s="94"/>
      <c r="AA185" s="94"/>
      <c r="AB185" s="94"/>
      <c r="AC185" s="94"/>
      <c r="AD185" s="94"/>
      <c r="AE185" s="94"/>
      <c r="AF185" s="94"/>
      <c r="AG185" s="94"/>
      <c r="AH185" s="94"/>
      <c r="AI185" s="94"/>
      <c r="AJ185" s="94"/>
      <c r="AK185" s="94"/>
    </row>
    <row r="186" spans="1:37" s="95" customFormat="1">
      <c r="A186" s="97"/>
      <c r="P186" s="94"/>
      <c r="Q186" s="94"/>
      <c r="R186" s="94"/>
      <c r="S186" s="94"/>
      <c r="T186" s="94"/>
      <c r="U186" s="94"/>
      <c r="V186" s="94"/>
      <c r="W186" s="94"/>
      <c r="X186" s="94"/>
      <c r="Y186" s="94"/>
      <c r="Z186" s="94"/>
      <c r="AA186" s="94"/>
      <c r="AB186" s="94"/>
      <c r="AC186" s="94"/>
      <c r="AD186" s="94"/>
      <c r="AE186" s="94"/>
      <c r="AF186" s="94"/>
      <c r="AG186" s="94"/>
      <c r="AH186" s="94"/>
      <c r="AI186" s="94"/>
      <c r="AJ186" s="94"/>
      <c r="AK186" s="94"/>
    </row>
    <row r="187" spans="1:37" s="95" customFormat="1">
      <c r="A187" s="97"/>
      <c r="P187" s="94"/>
      <c r="Q187" s="94"/>
      <c r="R187" s="94"/>
      <c r="S187" s="94"/>
      <c r="T187" s="94"/>
      <c r="U187" s="94"/>
      <c r="V187" s="94"/>
      <c r="W187" s="94"/>
      <c r="X187" s="94"/>
      <c r="Y187" s="94"/>
      <c r="Z187" s="94"/>
      <c r="AA187" s="94"/>
      <c r="AB187" s="94"/>
      <c r="AC187" s="94"/>
      <c r="AD187" s="94"/>
      <c r="AE187" s="94"/>
      <c r="AF187" s="94"/>
      <c r="AG187" s="94"/>
      <c r="AH187" s="94"/>
      <c r="AI187" s="94"/>
      <c r="AJ187" s="94"/>
      <c r="AK187" s="94"/>
    </row>
    <row r="188" spans="1:37" s="95" customFormat="1">
      <c r="A188" s="97"/>
      <c r="P188" s="94"/>
      <c r="Q188" s="94"/>
      <c r="R188" s="94"/>
      <c r="S188" s="94"/>
      <c r="T188" s="94"/>
      <c r="U188" s="94"/>
      <c r="V188" s="94"/>
      <c r="W188" s="94"/>
      <c r="X188" s="94"/>
      <c r="Y188" s="94"/>
      <c r="Z188" s="94"/>
      <c r="AA188" s="94"/>
      <c r="AB188" s="94"/>
      <c r="AC188" s="94"/>
      <c r="AD188" s="94"/>
      <c r="AE188" s="94"/>
      <c r="AF188" s="94"/>
      <c r="AG188" s="94"/>
      <c r="AH188" s="94"/>
      <c r="AI188" s="94"/>
      <c r="AJ188" s="94"/>
      <c r="AK188" s="94"/>
    </row>
    <row r="189" spans="1:37" s="95" customFormat="1">
      <c r="A189" s="97"/>
      <c r="P189" s="94"/>
      <c r="Q189" s="94"/>
      <c r="R189" s="94"/>
      <c r="S189" s="94"/>
      <c r="T189" s="94"/>
      <c r="U189" s="94"/>
      <c r="V189" s="94"/>
      <c r="W189" s="94"/>
      <c r="X189" s="94"/>
      <c r="Y189" s="94"/>
      <c r="Z189" s="94"/>
      <c r="AA189" s="94"/>
      <c r="AB189" s="94"/>
      <c r="AC189" s="94"/>
      <c r="AD189" s="94"/>
      <c r="AE189" s="94"/>
      <c r="AF189" s="94"/>
      <c r="AG189" s="94"/>
      <c r="AH189" s="94"/>
      <c r="AI189" s="94"/>
      <c r="AJ189" s="94"/>
      <c r="AK189" s="94"/>
    </row>
    <row r="190" spans="1:37" s="95" customFormat="1">
      <c r="A190" s="97"/>
      <c r="P190" s="94"/>
      <c r="Q190" s="94"/>
      <c r="R190" s="94"/>
      <c r="S190" s="94"/>
      <c r="T190" s="94"/>
      <c r="U190" s="94"/>
      <c r="V190" s="94"/>
      <c r="W190" s="94"/>
      <c r="X190" s="94"/>
      <c r="Y190" s="94"/>
      <c r="Z190" s="94"/>
      <c r="AA190" s="94"/>
      <c r="AB190" s="94"/>
      <c r="AC190" s="94"/>
      <c r="AD190" s="94"/>
      <c r="AE190" s="94"/>
      <c r="AF190" s="94"/>
      <c r="AG190" s="94"/>
      <c r="AH190" s="94"/>
      <c r="AI190" s="94"/>
      <c r="AJ190" s="94"/>
      <c r="AK190" s="94"/>
    </row>
    <row r="191" spans="1:37" s="95" customFormat="1">
      <c r="A191" s="97"/>
      <c r="P191" s="94"/>
      <c r="Q191" s="94"/>
      <c r="R191" s="94"/>
      <c r="S191" s="94"/>
      <c r="T191" s="94"/>
      <c r="U191" s="94"/>
      <c r="V191" s="94"/>
      <c r="W191" s="94"/>
      <c r="X191" s="94"/>
      <c r="Y191" s="94"/>
      <c r="Z191" s="94"/>
      <c r="AA191" s="94"/>
      <c r="AB191" s="94"/>
      <c r="AC191" s="94"/>
      <c r="AD191" s="94"/>
      <c r="AE191" s="94"/>
      <c r="AF191" s="94"/>
      <c r="AG191" s="94"/>
      <c r="AH191" s="94"/>
      <c r="AI191" s="94"/>
      <c r="AJ191" s="94"/>
      <c r="AK191" s="94"/>
    </row>
    <row r="192" spans="1:37" s="95" customFormat="1">
      <c r="A192" s="97"/>
      <c r="P192" s="94"/>
      <c r="Q192" s="94"/>
      <c r="R192" s="94"/>
      <c r="S192" s="94"/>
      <c r="T192" s="94"/>
      <c r="U192" s="94"/>
      <c r="V192" s="94"/>
      <c r="W192" s="94"/>
      <c r="X192" s="94"/>
      <c r="Y192" s="94"/>
      <c r="Z192" s="94"/>
      <c r="AA192" s="94"/>
      <c r="AB192" s="94"/>
      <c r="AC192" s="94"/>
      <c r="AD192" s="94"/>
      <c r="AE192" s="94"/>
      <c r="AF192" s="94"/>
      <c r="AG192" s="94"/>
      <c r="AH192" s="94"/>
      <c r="AI192" s="94"/>
      <c r="AJ192" s="94"/>
      <c r="AK192" s="94"/>
    </row>
    <row r="193" spans="1:37" s="95" customFormat="1">
      <c r="A193" s="97"/>
      <c r="P193" s="94"/>
      <c r="Q193" s="94"/>
      <c r="R193" s="94"/>
      <c r="S193" s="94"/>
      <c r="T193" s="94"/>
      <c r="U193" s="94"/>
      <c r="V193" s="94"/>
      <c r="W193" s="94"/>
      <c r="X193" s="94"/>
      <c r="Y193" s="94"/>
      <c r="Z193" s="94"/>
      <c r="AA193" s="94"/>
      <c r="AB193" s="94"/>
      <c r="AC193" s="94"/>
      <c r="AD193" s="94"/>
      <c r="AE193" s="94"/>
      <c r="AF193" s="94"/>
      <c r="AG193" s="94"/>
      <c r="AH193" s="94"/>
      <c r="AI193" s="94"/>
      <c r="AJ193" s="94"/>
      <c r="AK193" s="94"/>
    </row>
    <row r="194" spans="1:37" s="95" customFormat="1">
      <c r="A194" s="97"/>
      <c r="P194" s="94"/>
      <c r="Q194" s="94"/>
      <c r="R194" s="94"/>
      <c r="S194" s="94"/>
      <c r="T194" s="94"/>
      <c r="U194" s="94"/>
      <c r="V194" s="94"/>
      <c r="W194" s="94"/>
      <c r="X194" s="94"/>
      <c r="Y194" s="94"/>
      <c r="Z194" s="94"/>
      <c r="AA194" s="94"/>
      <c r="AB194" s="94"/>
      <c r="AC194" s="94"/>
      <c r="AD194" s="94"/>
      <c r="AE194" s="94"/>
      <c r="AF194" s="94"/>
      <c r="AG194" s="94"/>
      <c r="AH194" s="94"/>
      <c r="AI194" s="94"/>
      <c r="AJ194" s="94"/>
      <c r="AK194" s="94"/>
    </row>
    <row r="195" spans="1:37" s="95" customFormat="1">
      <c r="A195" s="97"/>
      <c r="P195" s="94"/>
      <c r="Q195" s="94"/>
      <c r="R195" s="94"/>
      <c r="S195" s="94"/>
      <c r="T195" s="94"/>
      <c r="U195" s="94"/>
      <c r="V195" s="94"/>
      <c r="W195" s="94"/>
      <c r="X195" s="94"/>
      <c r="Y195" s="94"/>
      <c r="Z195" s="94"/>
      <c r="AA195" s="94"/>
      <c r="AB195" s="94"/>
      <c r="AC195" s="94"/>
      <c r="AD195" s="94"/>
      <c r="AE195" s="94"/>
      <c r="AF195" s="94"/>
      <c r="AG195" s="94"/>
      <c r="AH195" s="94"/>
      <c r="AI195" s="94"/>
      <c r="AJ195" s="94"/>
      <c r="AK195" s="94"/>
    </row>
    <row r="196" spans="1:37" s="95" customFormat="1">
      <c r="A196" s="97"/>
      <c r="P196" s="94"/>
      <c r="Q196" s="94"/>
      <c r="R196" s="94"/>
      <c r="S196" s="94"/>
      <c r="T196" s="94"/>
      <c r="U196" s="94"/>
      <c r="V196" s="94"/>
      <c r="W196" s="94"/>
      <c r="X196" s="94"/>
      <c r="Y196" s="94"/>
      <c r="Z196" s="94"/>
      <c r="AA196" s="94"/>
      <c r="AB196" s="94"/>
      <c r="AC196" s="94"/>
      <c r="AD196" s="94"/>
      <c r="AE196" s="94"/>
      <c r="AF196" s="94"/>
      <c r="AG196" s="94"/>
      <c r="AH196" s="94"/>
      <c r="AI196" s="94"/>
      <c r="AJ196" s="94"/>
      <c r="AK196" s="94"/>
    </row>
    <row r="197" spans="1:37" s="95" customFormat="1">
      <c r="A197" s="97"/>
      <c r="P197" s="94"/>
      <c r="Q197" s="94"/>
      <c r="R197" s="94"/>
      <c r="S197" s="94"/>
      <c r="T197" s="94"/>
      <c r="U197" s="94"/>
      <c r="V197" s="94"/>
      <c r="W197" s="94"/>
      <c r="X197" s="94"/>
      <c r="Y197" s="94"/>
      <c r="Z197" s="94"/>
      <c r="AA197" s="94"/>
      <c r="AB197" s="94"/>
      <c r="AC197" s="94"/>
      <c r="AD197" s="94"/>
      <c r="AE197" s="94"/>
      <c r="AF197" s="94"/>
      <c r="AG197" s="94"/>
      <c r="AH197" s="94"/>
      <c r="AI197" s="94"/>
      <c r="AJ197" s="94"/>
      <c r="AK197" s="94"/>
    </row>
    <row r="198" spans="1:37" s="95" customFormat="1">
      <c r="A198" s="97"/>
      <c r="P198" s="94"/>
      <c r="Q198" s="94"/>
      <c r="R198" s="94"/>
      <c r="S198" s="94"/>
      <c r="T198" s="94"/>
      <c r="U198" s="94"/>
      <c r="V198" s="94"/>
      <c r="W198" s="94"/>
      <c r="X198" s="94"/>
      <c r="Y198" s="94"/>
      <c r="Z198" s="94"/>
      <c r="AA198" s="94"/>
      <c r="AB198" s="94"/>
      <c r="AC198" s="94"/>
      <c r="AD198" s="94"/>
      <c r="AE198" s="94"/>
      <c r="AF198" s="94"/>
      <c r="AG198" s="94"/>
      <c r="AH198" s="94"/>
      <c r="AI198" s="94"/>
      <c r="AJ198" s="94"/>
      <c r="AK198" s="94"/>
    </row>
    <row r="199" spans="1:37" s="95" customFormat="1">
      <c r="A199" s="97"/>
      <c r="P199" s="94"/>
      <c r="Q199" s="94"/>
      <c r="R199" s="94"/>
      <c r="S199" s="94"/>
      <c r="T199" s="94"/>
      <c r="U199" s="94"/>
      <c r="V199" s="94"/>
      <c r="W199" s="94"/>
      <c r="X199" s="94"/>
      <c r="Y199" s="94"/>
      <c r="Z199" s="94"/>
      <c r="AA199" s="94"/>
      <c r="AB199" s="94"/>
      <c r="AC199" s="94"/>
      <c r="AD199" s="94"/>
      <c r="AE199" s="94"/>
      <c r="AF199" s="94"/>
      <c r="AG199" s="94"/>
      <c r="AH199" s="94"/>
      <c r="AI199" s="94"/>
      <c r="AJ199" s="94"/>
      <c r="AK199" s="94"/>
    </row>
    <row r="200" spans="1:37" s="95" customFormat="1">
      <c r="A200" s="97"/>
      <c r="P200" s="94"/>
      <c r="Q200" s="94"/>
      <c r="R200" s="94"/>
      <c r="S200" s="94"/>
      <c r="T200" s="94"/>
      <c r="U200" s="94"/>
      <c r="V200" s="94"/>
      <c r="W200" s="94"/>
      <c r="X200" s="94"/>
      <c r="Y200" s="94"/>
      <c r="Z200" s="94"/>
      <c r="AA200" s="94"/>
      <c r="AB200" s="94"/>
      <c r="AC200" s="94"/>
      <c r="AD200" s="94"/>
      <c r="AE200" s="94"/>
      <c r="AF200" s="94"/>
      <c r="AG200" s="94"/>
      <c r="AH200" s="94"/>
      <c r="AI200" s="94"/>
      <c r="AJ200" s="94"/>
      <c r="AK200" s="94"/>
    </row>
    <row r="201" spans="1:37" s="95" customFormat="1">
      <c r="A201" s="97"/>
      <c r="P201" s="94"/>
      <c r="Q201" s="94"/>
      <c r="R201" s="94"/>
      <c r="S201" s="94"/>
      <c r="T201" s="94"/>
      <c r="U201" s="94"/>
      <c r="V201" s="94"/>
      <c r="W201" s="94"/>
      <c r="X201" s="94"/>
      <c r="Y201" s="94"/>
      <c r="Z201" s="94"/>
      <c r="AA201" s="94"/>
      <c r="AB201" s="94"/>
      <c r="AC201" s="94"/>
      <c r="AD201" s="94"/>
      <c r="AE201" s="94"/>
      <c r="AF201" s="94"/>
      <c r="AG201" s="94"/>
      <c r="AH201" s="94"/>
      <c r="AI201" s="94"/>
      <c r="AJ201" s="94"/>
      <c r="AK201" s="94"/>
    </row>
    <row r="202" spans="1:37" s="95" customFormat="1">
      <c r="A202" s="97"/>
      <c r="P202" s="94"/>
      <c r="Q202" s="94"/>
      <c r="R202" s="94"/>
      <c r="S202" s="94"/>
      <c r="T202" s="94"/>
      <c r="U202" s="94"/>
      <c r="V202" s="94"/>
      <c r="W202" s="94"/>
      <c r="X202" s="94"/>
      <c r="Y202" s="94"/>
      <c r="Z202" s="94"/>
      <c r="AA202" s="94"/>
      <c r="AB202" s="94"/>
      <c r="AC202" s="94"/>
      <c r="AD202" s="94"/>
      <c r="AE202" s="94"/>
      <c r="AF202" s="94"/>
      <c r="AG202" s="94"/>
      <c r="AH202" s="94"/>
      <c r="AI202" s="94"/>
      <c r="AJ202" s="94"/>
      <c r="AK202" s="94"/>
    </row>
    <row r="203" spans="1:37" s="95" customFormat="1">
      <c r="A203" s="97"/>
      <c r="P203" s="94"/>
      <c r="Q203" s="94"/>
      <c r="R203" s="94"/>
      <c r="S203" s="94"/>
      <c r="T203" s="94"/>
      <c r="U203" s="94"/>
      <c r="V203" s="94"/>
      <c r="W203" s="94"/>
      <c r="X203" s="94"/>
      <c r="Y203" s="94"/>
      <c r="Z203" s="94"/>
      <c r="AA203" s="94"/>
      <c r="AB203" s="94"/>
      <c r="AC203" s="94"/>
      <c r="AD203" s="94"/>
      <c r="AE203" s="94"/>
      <c r="AF203" s="94"/>
      <c r="AG203" s="94"/>
      <c r="AH203" s="94"/>
      <c r="AI203" s="94"/>
      <c r="AJ203" s="94"/>
      <c r="AK203" s="94"/>
    </row>
    <row r="204" spans="1:37" s="95" customFormat="1">
      <c r="A204" s="97"/>
      <c r="P204" s="94"/>
      <c r="Q204" s="94"/>
      <c r="R204" s="94"/>
      <c r="S204" s="94"/>
      <c r="T204" s="94"/>
      <c r="U204" s="94"/>
      <c r="V204" s="94"/>
      <c r="W204" s="94"/>
      <c r="X204" s="94"/>
      <c r="Y204" s="94"/>
      <c r="Z204" s="94"/>
      <c r="AA204" s="94"/>
      <c r="AB204" s="94"/>
      <c r="AC204" s="94"/>
      <c r="AD204" s="94"/>
      <c r="AE204" s="94"/>
      <c r="AF204" s="94"/>
      <c r="AG204" s="94"/>
      <c r="AH204" s="94"/>
      <c r="AI204" s="94"/>
      <c r="AJ204" s="94"/>
      <c r="AK204" s="94"/>
    </row>
    <row r="205" spans="1:37" s="95" customFormat="1">
      <c r="A205" s="97"/>
      <c r="P205" s="94"/>
      <c r="Q205" s="94"/>
      <c r="R205" s="94"/>
      <c r="S205" s="94"/>
      <c r="T205" s="94"/>
      <c r="U205" s="94"/>
      <c r="V205" s="94"/>
      <c r="W205" s="94"/>
      <c r="X205" s="94"/>
      <c r="Y205" s="94"/>
      <c r="Z205" s="94"/>
      <c r="AA205" s="94"/>
      <c r="AB205" s="94"/>
      <c r="AC205" s="94"/>
      <c r="AD205" s="94"/>
      <c r="AE205" s="94"/>
      <c r="AF205" s="94"/>
      <c r="AG205" s="94"/>
      <c r="AH205" s="94"/>
      <c r="AI205" s="94"/>
      <c r="AJ205" s="94"/>
      <c r="AK205" s="94"/>
    </row>
    <row r="206" spans="1:37" s="95" customFormat="1">
      <c r="A206" s="97"/>
      <c r="P206" s="94"/>
      <c r="Q206" s="94"/>
      <c r="R206" s="94"/>
      <c r="S206" s="94"/>
      <c r="T206" s="94"/>
      <c r="U206" s="94"/>
      <c r="V206" s="94"/>
      <c r="W206" s="94"/>
      <c r="X206" s="94"/>
      <c r="Y206" s="94"/>
      <c r="Z206" s="94"/>
      <c r="AA206" s="94"/>
      <c r="AB206" s="94"/>
      <c r="AC206" s="94"/>
      <c r="AD206" s="94"/>
      <c r="AE206" s="94"/>
      <c r="AF206" s="94"/>
      <c r="AG206" s="94"/>
      <c r="AH206" s="94"/>
      <c r="AI206" s="94"/>
      <c r="AJ206" s="94"/>
      <c r="AK206" s="94"/>
    </row>
    <row r="207" spans="1:37" s="95" customFormat="1">
      <c r="A207" s="97"/>
      <c r="P207" s="94"/>
      <c r="Q207" s="94"/>
      <c r="R207" s="94"/>
      <c r="S207" s="94"/>
      <c r="T207" s="94"/>
      <c r="U207" s="94"/>
      <c r="V207" s="94"/>
      <c r="W207" s="94"/>
      <c r="X207" s="94"/>
      <c r="Y207" s="94"/>
      <c r="Z207" s="94"/>
      <c r="AA207" s="94"/>
      <c r="AB207" s="94"/>
      <c r="AC207" s="94"/>
      <c r="AD207" s="94"/>
      <c r="AE207" s="94"/>
      <c r="AF207" s="94"/>
      <c r="AG207" s="94"/>
      <c r="AH207" s="94"/>
      <c r="AI207" s="94"/>
      <c r="AJ207" s="94"/>
      <c r="AK207" s="94"/>
    </row>
    <row r="208" spans="1:37" s="95" customFormat="1">
      <c r="A208" s="97"/>
      <c r="P208" s="94"/>
      <c r="Q208" s="94"/>
      <c r="R208" s="94"/>
      <c r="S208" s="94"/>
      <c r="T208" s="94"/>
      <c r="U208" s="94"/>
      <c r="V208" s="94"/>
      <c r="W208" s="94"/>
      <c r="X208" s="94"/>
      <c r="Y208" s="94"/>
      <c r="Z208" s="94"/>
      <c r="AA208" s="94"/>
      <c r="AB208" s="94"/>
      <c r="AC208" s="94"/>
      <c r="AD208" s="94"/>
      <c r="AE208" s="94"/>
      <c r="AF208" s="94"/>
      <c r="AG208" s="94"/>
      <c r="AH208" s="94"/>
      <c r="AI208" s="94"/>
      <c r="AJ208" s="94"/>
      <c r="AK208" s="94"/>
    </row>
    <row r="209" spans="1:37" s="95" customFormat="1">
      <c r="A209" s="97"/>
      <c r="P209" s="94"/>
      <c r="Q209" s="94"/>
      <c r="R209" s="94"/>
      <c r="S209" s="94"/>
      <c r="T209" s="94"/>
      <c r="U209" s="94"/>
      <c r="V209" s="94"/>
      <c r="W209" s="94"/>
      <c r="X209" s="94"/>
      <c r="Y209" s="94"/>
      <c r="Z209" s="94"/>
      <c r="AA209" s="94"/>
      <c r="AB209" s="94"/>
      <c r="AC209" s="94"/>
      <c r="AD209" s="94"/>
      <c r="AE209" s="94"/>
      <c r="AF209" s="94"/>
      <c r="AG209" s="94"/>
      <c r="AH209" s="94"/>
      <c r="AI209" s="94"/>
      <c r="AJ209" s="94"/>
      <c r="AK209" s="94"/>
    </row>
    <row r="210" spans="1:37" s="95" customFormat="1">
      <c r="A210" s="97"/>
      <c r="P210" s="94"/>
      <c r="Q210" s="94"/>
      <c r="R210" s="94"/>
      <c r="S210" s="94"/>
      <c r="T210" s="94"/>
      <c r="U210" s="94"/>
      <c r="V210" s="94"/>
      <c r="W210" s="94"/>
      <c r="X210" s="94"/>
      <c r="Y210" s="94"/>
      <c r="Z210" s="94"/>
      <c r="AA210" s="94"/>
      <c r="AB210" s="94"/>
      <c r="AC210" s="94"/>
      <c r="AD210" s="94"/>
      <c r="AE210" s="94"/>
      <c r="AF210" s="94"/>
      <c r="AG210" s="94"/>
      <c r="AH210" s="94"/>
      <c r="AI210" s="94"/>
      <c r="AJ210" s="94"/>
      <c r="AK210" s="94"/>
    </row>
    <row r="211" spans="1:37" s="95" customFormat="1">
      <c r="A211" s="97"/>
      <c r="P211" s="94"/>
      <c r="Q211" s="94"/>
      <c r="R211" s="94"/>
      <c r="S211" s="94"/>
      <c r="T211" s="94"/>
      <c r="U211" s="94"/>
      <c r="V211" s="94"/>
      <c r="W211" s="94"/>
      <c r="X211" s="94"/>
      <c r="Y211" s="94"/>
      <c r="Z211" s="94"/>
      <c r="AA211" s="94"/>
      <c r="AB211" s="94"/>
      <c r="AC211" s="94"/>
      <c r="AD211" s="94"/>
      <c r="AE211" s="94"/>
      <c r="AF211" s="94"/>
      <c r="AG211" s="94"/>
      <c r="AH211" s="94"/>
      <c r="AI211" s="94"/>
      <c r="AJ211" s="94"/>
      <c r="AK211" s="94"/>
    </row>
    <row r="212" spans="1:37" s="95" customFormat="1">
      <c r="A212" s="97"/>
      <c r="P212" s="94"/>
      <c r="Q212" s="94"/>
      <c r="R212" s="94"/>
      <c r="S212" s="94"/>
      <c r="T212" s="94"/>
      <c r="U212" s="94"/>
      <c r="V212" s="94"/>
      <c r="W212" s="94"/>
      <c r="X212" s="94"/>
      <c r="Y212" s="94"/>
      <c r="Z212" s="94"/>
      <c r="AA212" s="94"/>
      <c r="AB212" s="94"/>
      <c r="AC212" s="94"/>
      <c r="AD212" s="94"/>
      <c r="AE212" s="94"/>
      <c r="AF212" s="94"/>
      <c r="AG212" s="94"/>
      <c r="AH212" s="94"/>
      <c r="AI212" s="94"/>
      <c r="AJ212" s="94"/>
      <c r="AK212" s="94"/>
    </row>
    <row r="213" spans="1:37" s="95" customFormat="1">
      <c r="A213" s="97"/>
      <c r="P213" s="94"/>
      <c r="Q213" s="94"/>
      <c r="R213" s="94"/>
      <c r="S213" s="94"/>
      <c r="T213" s="94"/>
      <c r="U213" s="94"/>
      <c r="V213" s="94"/>
      <c r="W213" s="94"/>
      <c r="X213" s="94"/>
      <c r="Y213" s="94"/>
      <c r="Z213" s="94"/>
      <c r="AA213" s="94"/>
      <c r="AB213" s="94"/>
      <c r="AC213" s="94"/>
      <c r="AD213" s="94"/>
      <c r="AE213" s="94"/>
      <c r="AF213" s="94"/>
      <c r="AG213" s="94"/>
      <c r="AH213" s="94"/>
      <c r="AI213" s="94"/>
      <c r="AJ213" s="94"/>
      <c r="AK213" s="94"/>
    </row>
    <row r="214" spans="1:37" s="95" customFormat="1">
      <c r="A214" s="97"/>
      <c r="P214" s="94"/>
      <c r="Q214" s="94"/>
      <c r="R214" s="94"/>
      <c r="S214" s="94"/>
      <c r="T214" s="94"/>
      <c r="U214" s="94"/>
      <c r="V214" s="94"/>
      <c r="W214" s="94"/>
      <c r="X214" s="94"/>
      <c r="Y214" s="94"/>
      <c r="Z214" s="94"/>
      <c r="AA214" s="94"/>
      <c r="AB214" s="94"/>
      <c r="AC214" s="94"/>
      <c r="AD214" s="94"/>
      <c r="AE214" s="94"/>
      <c r="AF214" s="94"/>
      <c r="AG214" s="94"/>
      <c r="AH214" s="94"/>
      <c r="AI214" s="94"/>
      <c r="AJ214" s="94"/>
      <c r="AK214" s="94"/>
    </row>
    <row r="215" spans="1:37" s="95" customFormat="1">
      <c r="A215" s="97"/>
      <c r="P215" s="94"/>
      <c r="Q215" s="94"/>
      <c r="R215" s="94"/>
      <c r="S215" s="94"/>
      <c r="T215" s="94"/>
      <c r="U215" s="94"/>
      <c r="V215" s="94"/>
      <c r="W215" s="94"/>
      <c r="X215" s="94"/>
      <c r="Y215" s="94"/>
      <c r="Z215" s="94"/>
      <c r="AA215" s="94"/>
      <c r="AB215" s="94"/>
      <c r="AC215" s="94"/>
      <c r="AD215" s="94"/>
      <c r="AE215" s="94"/>
      <c r="AF215" s="94"/>
      <c r="AG215" s="94"/>
      <c r="AH215" s="94"/>
      <c r="AI215" s="94"/>
      <c r="AJ215" s="94"/>
      <c r="AK215" s="94"/>
    </row>
    <row r="216" spans="1:37" s="95" customFormat="1">
      <c r="A216" s="97"/>
      <c r="P216" s="94"/>
      <c r="Q216" s="94"/>
      <c r="R216" s="94"/>
      <c r="S216" s="94"/>
      <c r="T216" s="94"/>
      <c r="U216" s="94"/>
      <c r="V216" s="94"/>
      <c r="W216" s="94"/>
      <c r="X216" s="94"/>
      <c r="Y216" s="94"/>
      <c r="Z216" s="94"/>
      <c r="AA216" s="94"/>
      <c r="AB216" s="94"/>
      <c r="AC216" s="94"/>
      <c r="AD216" s="94"/>
      <c r="AE216" s="94"/>
      <c r="AF216" s="94"/>
      <c r="AG216" s="94"/>
      <c r="AH216" s="94"/>
      <c r="AI216" s="94"/>
      <c r="AJ216" s="94"/>
      <c r="AK216" s="94"/>
    </row>
    <row r="217" spans="1:37" s="95" customFormat="1">
      <c r="A217" s="97"/>
      <c r="P217" s="94"/>
      <c r="Q217" s="94"/>
      <c r="R217" s="94"/>
      <c r="S217" s="94"/>
      <c r="T217" s="94"/>
      <c r="U217" s="94"/>
      <c r="V217" s="94"/>
      <c r="W217" s="94"/>
      <c r="X217" s="94"/>
      <c r="Y217" s="94"/>
      <c r="Z217" s="94"/>
      <c r="AA217" s="94"/>
      <c r="AB217" s="94"/>
      <c r="AC217" s="94"/>
      <c r="AD217" s="94"/>
      <c r="AE217" s="94"/>
      <c r="AF217" s="94"/>
      <c r="AG217" s="94"/>
      <c r="AH217" s="94"/>
      <c r="AI217" s="94"/>
      <c r="AJ217" s="94"/>
      <c r="AK217" s="94"/>
    </row>
    <row r="218" spans="1:37" s="95" customFormat="1">
      <c r="A218" s="97"/>
      <c r="P218" s="94"/>
      <c r="Q218" s="94"/>
      <c r="R218" s="94"/>
      <c r="S218" s="94"/>
      <c r="T218" s="94"/>
      <c r="U218" s="94"/>
      <c r="V218" s="94"/>
      <c r="W218" s="94"/>
      <c r="X218" s="94"/>
      <c r="Y218" s="94"/>
      <c r="Z218" s="94"/>
      <c r="AA218" s="94"/>
      <c r="AB218" s="94"/>
      <c r="AC218" s="94"/>
      <c r="AD218" s="94"/>
      <c r="AE218" s="94"/>
      <c r="AF218" s="94"/>
      <c r="AG218" s="94"/>
      <c r="AH218" s="94"/>
      <c r="AI218" s="94"/>
      <c r="AJ218" s="94"/>
      <c r="AK218" s="94"/>
    </row>
    <row r="219" spans="1:37" s="95" customFormat="1">
      <c r="A219" s="97"/>
      <c r="P219" s="94"/>
      <c r="Q219" s="94"/>
      <c r="R219" s="94"/>
      <c r="S219" s="94"/>
      <c r="T219" s="94"/>
      <c r="U219" s="94"/>
      <c r="V219" s="94"/>
      <c r="W219" s="94"/>
      <c r="X219" s="94"/>
      <c r="Y219" s="94"/>
      <c r="Z219" s="94"/>
      <c r="AA219" s="94"/>
      <c r="AB219" s="94"/>
      <c r="AC219" s="94"/>
      <c r="AD219" s="94"/>
      <c r="AE219" s="94"/>
      <c r="AF219" s="94"/>
      <c r="AG219" s="94"/>
      <c r="AH219" s="94"/>
      <c r="AI219" s="94"/>
      <c r="AJ219" s="94"/>
      <c r="AK219" s="94"/>
    </row>
    <row r="220" spans="1:37" s="95" customFormat="1">
      <c r="A220" s="97"/>
      <c r="P220" s="94"/>
      <c r="Q220" s="94"/>
      <c r="R220" s="94"/>
      <c r="S220" s="94"/>
      <c r="T220" s="94"/>
      <c r="U220" s="94"/>
      <c r="V220" s="94"/>
      <c r="W220" s="94"/>
      <c r="X220" s="94"/>
      <c r="Y220" s="94"/>
      <c r="Z220" s="94"/>
      <c r="AA220" s="94"/>
      <c r="AB220" s="94"/>
      <c r="AC220" s="94"/>
      <c r="AD220" s="94"/>
      <c r="AE220" s="94"/>
      <c r="AF220" s="94"/>
      <c r="AG220" s="94"/>
      <c r="AH220" s="94"/>
      <c r="AI220" s="94"/>
      <c r="AJ220" s="94"/>
      <c r="AK220" s="94"/>
    </row>
    <row r="221" spans="1:37" s="95" customFormat="1">
      <c r="A221" s="97"/>
      <c r="P221" s="94"/>
      <c r="Q221" s="94"/>
      <c r="R221" s="94"/>
      <c r="S221" s="94"/>
      <c r="T221" s="94"/>
      <c r="U221" s="94"/>
      <c r="V221" s="94"/>
      <c r="W221" s="94"/>
      <c r="X221" s="94"/>
      <c r="Y221" s="94"/>
      <c r="Z221" s="94"/>
      <c r="AA221" s="94"/>
      <c r="AB221" s="94"/>
      <c r="AC221" s="94"/>
      <c r="AD221" s="94"/>
      <c r="AE221" s="94"/>
      <c r="AF221" s="94"/>
      <c r="AG221" s="94"/>
      <c r="AH221" s="94"/>
      <c r="AI221" s="94"/>
      <c r="AJ221" s="94"/>
      <c r="AK221" s="94"/>
    </row>
    <row r="222" spans="1:37" s="95" customFormat="1">
      <c r="A222" s="97"/>
      <c r="P222" s="94"/>
      <c r="Q222" s="94"/>
      <c r="R222" s="94"/>
      <c r="S222" s="94"/>
      <c r="T222" s="94"/>
      <c r="U222" s="94"/>
      <c r="V222" s="94"/>
      <c r="W222" s="94"/>
      <c r="X222" s="94"/>
      <c r="Y222" s="94"/>
      <c r="Z222" s="94"/>
      <c r="AA222" s="94"/>
      <c r="AB222" s="94"/>
      <c r="AC222" s="94"/>
      <c r="AD222" s="94"/>
      <c r="AE222" s="94"/>
      <c r="AF222" s="94"/>
      <c r="AG222" s="94"/>
      <c r="AH222" s="94"/>
      <c r="AI222" s="94"/>
      <c r="AJ222" s="94"/>
      <c r="AK222" s="94"/>
    </row>
    <row r="223" spans="1:37" s="95" customFormat="1">
      <c r="A223" s="97"/>
      <c r="P223" s="94"/>
      <c r="Q223" s="94"/>
      <c r="R223" s="94"/>
      <c r="S223" s="94"/>
      <c r="T223" s="94"/>
      <c r="U223" s="94"/>
      <c r="V223" s="94"/>
      <c r="W223" s="94"/>
      <c r="X223" s="94"/>
      <c r="Y223" s="94"/>
      <c r="Z223" s="94"/>
      <c r="AA223" s="94"/>
      <c r="AB223" s="94"/>
      <c r="AC223" s="94"/>
      <c r="AD223" s="94"/>
      <c r="AE223" s="94"/>
      <c r="AF223" s="94"/>
      <c r="AG223" s="94"/>
      <c r="AH223" s="94"/>
      <c r="AI223" s="94"/>
      <c r="AJ223" s="94"/>
      <c r="AK223" s="94"/>
    </row>
    <row r="224" spans="1:37" s="95" customFormat="1">
      <c r="A224" s="97"/>
      <c r="P224" s="94"/>
      <c r="Q224" s="94"/>
      <c r="R224" s="94"/>
      <c r="S224" s="94"/>
      <c r="T224" s="94"/>
      <c r="U224" s="94"/>
      <c r="V224" s="94"/>
      <c r="W224" s="94"/>
      <c r="X224" s="94"/>
      <c r="Y224" s="94"/>
      <c r="Z224" s="94"/>
      <c r="AA224" s="94"/>
      <c r="AB224" s="94"/>
      <c r="AC224" s="94"/>
      <c r="AD224" s="94"/>
      <c r="AE224" s="94"/>
      <c r="AF224" s="94"/>
      <c r="AG224" s="94"/>
      <c r="AH224" s="94"/>
      <c r="AI224" s="94"/>
      <c r="AJ224" s="94"/>
      <c r="AK224" s="94"/>
    </row>
    <row r="225" spans="1:37" s="95" customFormat="1">
      <c r="A225" s="97"/>
      <c r="P225" s="94"/>
      <c r="Q225" s="94"/>
      <c r="R225" s="94"/>
      <c r="S225" s="94"/>
      <c r="T225" s="94"/>
      <c r="U225" s="94"/>
      <c r="V225" s="94"/>
      <c r="W225" s="94"/>
      <c r="X225" s="94"/>
      <c r="Y225" s="94"/>
      <c r="Z225" s="94"/>
      <c r="AA225" s="94"/>
      <c r="AB225" s="94"/>
      <c r="AC225" s="94"/>
      <c r="AD225" s="94"/>
      <c r="AE225" s="94"/>
      <c r="AF225" s="94"/>
      <c r="AG225" s="94"/>
      <c r="AH225" s="94"/>
      <c r="AI225" s="94"/>
      <c r="AJ225" s="94"/>
      <c r="AK225" s="94"/>
    </row>
    <row r="226" spans="1:37" s="95" customFormat="1">
      <c r="A226" s="97"/>
      <c r="P226" s="94"/>
      <c r="Q226" s="94"/>
      <c r="R226" s="94"/>
      <c r="S226" s="94"/>
      <c r="T226" s="94"/>
      <c r="U226" s="94"/>
      <c r="V226" s="94"/>
      <c r="W226" s="94"/>
      <c r="X226" s="94"/>
      <c r="Y226" s="94"/>
      <c r="Z226" s="94"/>
      <c r="AA226" s="94"/>
      <c r="AB226" s="94"/>
      <c r="AC226" s="94"/>
      <c r="AD226" s="94"/>
      <c r="AE226" s="94"/>
      <c r="AF226" s="94"/>
      <c r="AG226" s="94"/>
      <c r="AH226" s="94"/>
      <c r="AI226" s="94"/>
      <c r="AJ226" s="94"/>
      <c r="AK226" s="94"/>
    </row>
    <row r="227" spans="1:37" s="95" customFormat="1">
      <c r="A227" s="97"/>
      <c r="P227" s="94"/>
      <c r="Q227" s="94"/>
      <c r="R227" s="94"/>
      <c r="S227" s="94"/>
      <c r="T227" s="94"/>
      <c r="U227" s="94"/>
      <c r="V227" s="94"/>
      <c r="W227" s="94"/>
      <c r="X227" s="94"/>
      <c r="Y227" s="94"/>
      <c r="Z227" s="94"/>
      <c r="AA227" s="94"/>
      <c r="AB227" s="94"/>
      <c r="AC227" s="94"/>
      <c r="AD227" s="94"/>
      <c r="AE227" s="94"/>
      <c r="AF227" s="94"/>
      <c r="AG227" s="94"/>
      <c r="AH227" s="94"/>
      <c r="AI227" s="94"/>
      <c r="AJ227" s="94"/>
      <c r="AK227" s="94"/>
    </row>
    <row r="228" spans="1:37" s="95" customFormat="1">
      <c r="A228" s="97"/>
      <c r="P228" s="94"/>
      <c r="Q228" s="94"/>
      <c r="R228" s="94"/>
      <c r="S228" s="94"/>
      <c r="T228" s="94"/>
      <c r="U228" s="94"/>
      <c r="V228" s="94"/>
      <c r="W228" s="94"/>
      <c r="X228" s="94"/>
      <c r="Y228" s="94"/>
      <c r="Z228" s="94"/>
      <c r="AA228" s="94"/>
      <c r="AB228" s="94"/>
      <c r="AC228" s="94"/>
      <c r="AD228" s="94"/>
      <c r="AE228" s="94"/>
      <c r="AF228" s="94"/>
      <c r="AG228" s="94"/>
      <c r="AH228" s="94"/>
      <c r="AI228" s="94"/>
      <c r="AJ228" s="94"/>
      <c r="AK228" s="94"/>
    </row>
    <row r="229" spans="1:37" s="95" customFormat="1">
      <c r="A229" s="97"/>
      <c r="P229" s="94"/>
      <c r="Q229" s="94"/>
      <c r="R229" s="94"/>
      <c r="S229" s="94"/>
      <c r="T229" s="94"/>
      <c r="U229" s="94"/>
      <c r="V229" s="94"/>
      <c r="W229" s="94"/>
      <c r="X229" s="94"/>
      <c r="Y229" s="94"/>
      <c r="Z229" s="94"/>
      <c r="AA229" s="94"/>
      <c r="AB229" s="94"/>
      <c r="AC229" s="94"/>
      <c r="AD229" s="94"/>
      <c r="AE229" s="94"/>
      <c r="AF229" s="94"/>
      <c r="AG229" s="94"/>
      <c r="AH229" s="94"/>
      <c r="AI229" s="94"/>
      <c r="AJ229" s="94"/>
      <c r="AK229" s="94"/>
    </row>
    <row r="230" spans="1:37" s="95" customFormat="1">
      <c r="A230" s="97"/>
      <c r="P230" s="94"/>
      <c r="Q230" s="94"/>
      <c r="R230" s="94"/>
      <c r="S230" s="94"/>
      <c r="T230" s="94"/>
      <c r="U230" s="94"/>
      <c r="V230" s="94"/>
      <c r="W230" s="94"/>
      <c r="X230" s="94"/>
      <c r="Y230" s="94"/>
      <c r="Z230" s="94"/>
      <c r="AA230" s="94"/>
      <c r="AB230" s="94"/>
      <c r="AC230" s="94"/>
      <c r="AD230" s="94"/>
      <c r="AE230" s="94"/>
      <c r="AF230" s="94"/>
      <c r="AG230" s="94"/>
      <c r="AH230" s="94"/>
      <c r="AI230" s="94"/>
      <c r="AJ230" s="94"/>
      <c r="AK230" s="94"/>
    </row>
    <row r="231" spans="1:37" s="95" customFormat="1">
      <c r="A231" s="97"/>
      <c r="P231" s="94"/>
      <c r="Q231" s="94"/>
      <c r="R231" s="94"/>
      <c r="S231" s="94"/>
      <c r="T231" s="94"/>
      <c r="U231" s="94"/>
      <c r="V231" s="94"/>
      <c r="W231" s="94"/>
      <c r="X231" s="94"/>
      <c r="Y231" s="94"/>
      <c r="Z231" s="94"/>
      <c r="AA231" s="94"/>
      <c r="AB231" s="94"/>
      <c r="AC231" s="94"/>
      <c r="AD231" s="94"/>
      <c r="AE231" s="94"/>
      <c r="AF231" s="94"/>
      <c r="AG231" s="94"/>
      <c r="AH231" s="94"/>
      <c r="AI231" s="94"/>
      <c r="AJ231" s="94"/>
      <c r="AK231" s="94"/>
    </row>
    <row r="232" spans="1:37" s="95" customFormat="1">
      <c r="A232" s="97"/>
      <c r="P232" s="94"/>
      <c r="Q232" s="94"/>
      <c r="R232" s="94"/>
      <c r="S232" s="94"/>
      <c r="T232" s="94"/>
      <c r="U232" s="94"/>
      <c r="V232" s="94"/>
      <c r="W232" s="94"/>
      <c r="X232" s="94"/>
      <c r="Y232" s="94"/>
      <c r="Z232" s="94"/>
      <c r="AA232" s="94"/>
      <c r="AB232" s="94"/>
      <c r="AC232" s="94"/>
      <c r="AD232" s="94"/>
      <c r="AE232" s="94"/>
      <c r="AF232" s="94"/>
      <c r="AG232" s="94"/>
      <c r="AH232" s="94"/>
      <c r="AI232" s="94"/>
      <c r="AJ232" s="94"/>
      <c r="AK232" s="94"/>
    </row>
    <row r="233" spans="1:37" s="95" customFormat="1">
      <c r="A233" s="97"/>
      <c r="P233" s="94"/>
      <c r="Q233" s="94"/>
      <c r="R233" s="94"/>
      <c r="S233" s="94"/>
      <c r="T233" s="94"/>
      <c r="U233" s="94"/>
      <c r="V233" s="94"/>
      <c r="W233" s="94"/>
      <c r="X233" s="94"/>
      <c r="Y233" s="94"/>
      <c r="Z233" s="94"/>
      <c r="AA233" s="94"/>
      <c r="AB233" s="94"/>
      <c r="AC233" s="94"/>
      <c r="AD233" s="94"/>
      <c r="AE233" s="94"/>
      <c r="AF233" s="94"/>
      <c r="AG233" s="94"/>
      <c r="AH233" s="94"/>
      <c r="AI233" s="94"/>
      <c r="AJ233" s="94"/>
      <c r="AK233" s="94"/>
    </row>
    <row r="234" spans="1:37" s="95" customFormat="1">
      <c r="A234" s="97"/>
      <c r="P234" s="94"/>
      <c r="Q234" s="94"/>
      <c r="R234" s="94"/>
      <c r="S234" s="94"/>
      <c r="T234" s="94"/>
      <c r="U234" s="94"/>
      <c r="V234" s="94"/>
      <c r="W234" s="94"/>
      <c r="X234" s="94"/>
      <c r="Y234" s="94"/>
      <c r="Z234" s="94"/>
      <c r="AA234" s="94"/>
      <c r="AB234" s="94"/>
      <c r="AC234" s="94"/>
      <c r="AD234" s="94"/>
      <c r="AE234" s="94"/>
      <c r="AF234" s="94"/>
      <c r="AG234" s="94"/>
      <c r="AH234" s="94"/>
      <c r="AI234" s="94"/>
      <c r="AJ234" s="94"/>
      <c r="AK234" s="94"/>
    </row>
    <row r="235" spans="1:37" s="95" customFormat="1">
      <c r="A235" s="97"/>
      <c r="P235" s="94"/>
      <c r="Q235" s="94"/>
      <c r="R235" s="94"/>
      <c r="S235" s="94"/>
      <c r="T235" s="94"/>
      <c r="U235" s="94"/>
      <c r="V235" s="94"/>
      <c r="W235" s="94"/>
      <c r="X235" s="94"/>
      <c r="Y235" s="94"/>
      <c r="Z235" s="94"/>
      <c r="AA235" s="94"/>
      <c r="AB235" s="94"/>
      <c r="AC235" s="94"/>
      <c r="AD235" s="94"/>
      <c r="AE235" s="94"/>
      <c r="AF235" s="94"/>
      <c r="AG235" s="94"/>
      <c r="AH235" s="94"/>
      <c r="AI235" s="94"/>
      <c r="AJ235" s="94"/>
      <c r="AK235" s="94"/>
    </row>
    <row r="236" spans="1:37" s="95" customFormat="1">
      <c r="A236" s="97"/>
      <c r="P236" s="94"/>
      <c r="Q236" s="94"/>
      <c r="R236" s="94"/>
      <c r="S236" s="94"/>
      <c r="T236" s="94"/>
      <c r="U236" s="94"/>
      <c r="V236" s="94"/>
      <c r="W236" s="94"/>
      <c r="X236" s="94"/>
      <c r="Y236" s="94"/>
      <c r="Z236" s="94"/>
      <c r="AA236" s="94"/>
      <c r="AB236" s="94"/>
      <c r="AC236" s="94"/>
      <c r="AD236" s="94"/>
      <c r="AE236" s="94"/>
      <c r="AF236" s="94"/>
      <c r="AG236" s="94"/>
      <c r="AH236" s="94"/>
      <c r="AI236" s="94"/>
      <c r="AJ236" s="94"/>
      <c r="AK236" s="94"/>
    </row>
    <row r="237" spans="1:37" s="95" customFormat="1">
      <c r="A237" s="97"/>
      <c r="P237" s="94"/>
      <c r="Q237" s="94"/>
      <c r="R237" s="94"/>
      <c r="S237" s="94"/>
      <c r="T237" s="94"/>
      <c r="U237" s="94"/>
      <c r="V237" s="94"/>
      <c r="W237" s="94"/>
      <c r="X237" s="94"/>
      <c r="Y237" s="94"/>
      <c r="Z237" s="94"/>
      <c r="AA237" s="94"/>
      <c r="AB237" s="94"/>
      <c r="AC237" s="94"/>
      <c r="AD237" s="94"/>
      <c r="AE237" s="94"/>
      <c r="AF237" s="94"/>
      <c r="AG237" s="94"/>
      <c r="AH237" s="94"/>
      <c r="AI237" s="94"/>
      <c r="AJ237" s="94"/>
      <c r="AK237" s="94"/>
    </row>
    <row r="238" spans="1:37" s="95" customFormat="1">
      <c r="A238" s="97"/>
      <c r="P238" s="94"/>
      <c r="Q238" s="94"/>
      <c r="R238" s="94"/>
      <c r="S238" s="94"/>
      <c r="T238" s="94"/>
      <c r="U238" s="94"/>
      <c r="V238" s="94"/>
      <c r="W238" s="94"/>
      <c r="X238" s="94"/>
      <c r="Y238" s="94"/>
      <c r="Z238" s="94"/>
      <c r="AA238" s="94"/>
      <c r="AB238" s="94"/>
      <c r="AC238" s="94"/>
      <c r="AD238" s="94"/>
      <c r="AE238" s="94"/>
      <c r="AF238" s="94"/>
      <c r="AG238" s="94"/>
      <c r="AH238" s="94"/>
      <c r="AI238" s="94"/>
      <c r="AJ238" s="94"/>
      <c r="AK238" s="94"/>
    </row>
    <row r="239" spans="1:37" s="95" customFormat="1">
      <c r="A239" s="97"/>
      <c r="P239" s="94"/>
      <c r="Q239" s="94"/>
      <c r="R239" s="94"/>
      <c r="S239" s="94"/>
      <c r="T239" s="94"/>
      <c r="U239" s="94"/>
      <c r="V239" s="94"/>
      <c r="W239" s="94"/>
      <c r="X239" s="94"/>
      <c r="Y239" s="94"/>
      <c r="Z239" s="94"/>
      <c r="AA239" s="94"/>
      <c r="AB239" s="94"/>
      <c r="AC239" s="94"/>
      <c r="AD239" s="94"/>
      <c r="AE239" s="94"/>
      <c r="AF239" s="94"/>
      <c r="AG239" s="94"/>
      <c r="AH239" s="94"/>
      <c r="AI239" s="94"/>
      <c r="AJ239" s="94"/>
      <c r="AK239" s="94"/>
    </row>
    <row r="240" spans="1:37" s="95" customFormat="1">
      <c r="A240" s="97"/>
      <c r="P240" s="94"/>
      <c r="Q240" s="94"/>
      <c r="R240" s="94"/>
      <c r="S240" s="94"/>
      <c r="T240" s="94"/>
      <c r="U240" s="94"/>
      <c r="V240" s="94"/>
      <c r="W240" s="94"/>
      <c r="X240" s="94"/>
      <c r="Y240" s="94"/>
      <c r="Z240" s="94"/>
      <c r="AA240" s="94"/>
      <c r="AB240" s="94"/>
      <c r="AC240" s="94"/>
      <c r="AD240" s="94"/>
      <c r="AE240" s="94"/>
      <c r="AF240" s="94"/>
      <c r="AG240" s="94"/>
      <c r="AH240" s="94"/>
      <c r="AI240" s="94"/>
      <c r="AJ240" s="94"/>
      <c r="AK240" s="94"/>
    </row>
    <row r="241" spans="1:37" s="95" customFormat="1">
      <c r="A241" s="97"/>
      <c r="P241" s="94"/>
      <c r="Q241" s="94"/>
      <c r="R241" s="94"/>
      <c r="S241" s="94"/>
      <c r="T241" s="94"/>
      <c r="U241" s="94"/>
      <c r="V241" s="94"/>
      <c r="W241" s="94"/>
      <c r="X241" s="94"/>
      <c r="Y241" s="94"/>
      <c r="Z241" s="94"/>
      <c r="AA241" s="94"/>
      <c r="AB241" s="94"/>
      <c r="AC241" s="94"/>
      <c r="AD241" s="94"/>
      <c r="AE241" s="94"/>
      <c r="AF241" s="94"/>
      <c r="AG241" s="94"/>
      <c r="AH241" s="94"/>
      <c r="AI241" s="94"/>
      <c r="AJ241" s="94"/>
      <c r="AK241" s="94"/>
    </row>
    <row r="242" spans="1:37" s="95" customFormat="1">
      <c r="A242" s="97"/>
      <c r="P242" s="94"/>
      <c r="Q242" s="94"/>
      <c r="R242" s="94"/>
      <c r="S242" s="94"/>
      <c r="T242" s="94"/>
      <c r="U242" s="94"/>
      <c r="V242" s="94"/>
      <c r="W242" s="94"/>
      <c r="X242" s="94"/>
      <c r="Y242" s="94"/>
      <c r="Z242" s="94"/>
      <c r="AA242" s="94"/>
      <c r="AB242" s="94"/>
      <c r="AC242" s="94"/>
      <c r="AD242" s="94"/>
      <c r="AE242" s="94"/>
      <c r="AF242" s="94"/>
      <c r="AG242" s="94"/>
      <c r="AH242" s="94"/>
      <c r="AI242" s="94"/>
      <c r="AJ242" s="94"/>
      <c r="AK242" s="94"/>
    </row>
    <row r="243" spans="1:37" s="95" customFormat="1">
      <c r="A243" s="97"/>
      <c r="P243" s="94"/>
      <c r="Q243" s="94"/>
      <c r="R243" s="94"/>
      <c r="S243" s="94"/>
      <c r="T243" s="94"/>
      <c r="U243" s="94"/>
      <c r="V243" s="94"/>
      <c r="W243" s="94"/>
      <c r="X243" s="94"/>
      <c r="Y243" s="94"/>
      <c r="Z243" s="94"/>
      <c r="AA243" s="94"/>
      <c r="AB243" s="94"/>
      <c r="AC243" s="94"/>
      <c r="AD243" s="94"/>
      <c r="AE243" s="94"/>
      <c r="AF243" s="94"/>
      <c r="AG243" s="94"/>
      <c r="AH243" s="94"/>
      <c r="AI243" s="94"/>
      <c r="AJ243" s="94"/>
      <c r="AK243" s="94"/>
    </row>
    <row r="244" spans="1:37" s="95" customFormat="1">
      <c r="A244" s="97"/>
      <c r="P244" s="94"/>
      <c r="Q244" s="94"/>
      <c r="R244" s="94"/>
      <c r="S244" s="94"/>
      <c r="T244" s="94"/>
      <c r="U244" s="94"/>
      <c r="V244" s="94"/>
      <c r="W244" s="94"/>
      <c r="X244" s="94"/>
      <c r="Y244" s="94"/>
      <c r="Z244" s="94"/>
      <c r="AA244" s="94"/>
      <c r="AB244" s="94"/>
      <c r="AC244" s="94"/>
      <c r="AD244" s="94"/>
      <c r="AE244" s="94"/>
      <c r="AF244" s="94"/>
      <c r="AG244" s="94"/>
      <c r="AH244" s="94"/>
      <c r="AI244" s="94"/>
      <c r="AJ244" s="94"/>
      <c r="AK244" s="94"/>
    </row>
    <row r="245" spans="1:37" s="95" customFormat="1">
      <c r="A245" s="97"/>
      <c r="P245" s="94"/>
      <c r="Q245" s="94"/>
      <c r="R245" s="94"/>
      <c r="S245" s="94"/>
      <c r="T245" s="94"/>
      <c r="U245" s="94"/>
      <c r="V245" s="94"/>
      <c r="W245" s="94"/>
      <c r="X245" s="94"/>
      <c r="Y245" s="94"/>
      <c r="Z245" s="94"/>
      <c r="AA245" s="94"/>
      <c r="AB245" s="94"/>
      <c r="AC245" s="94"/>
      <c r="AD245" s="94"/>
      <c r="AE245" s="94"/>
      <c r="AF245" s="94"/>
      <c r="AG245" s="94"/>
      <c r="AH245" s="94"/>
      <c r="AI245" s="94"/>
      <c r="AJ245" s="94"/>
      <c r="AK245" s="94"/>
    </row>
    <row r="246" spans="1:37" s="95" customFormat="1">
      <c r="A246" s="97"/>
      <c r="P246" s="94"/>
      <c r="Q246" s="94"/>
      <c r="R246" s="94"/>
      <c r="S246" s="94"/>
      <c r="T246" s="94"/>
      <c r="U246" s="94"/>
      <c r="V246" s="94"/>
      <c r="W246" s="94"/>
      <c r="X246" s="94"/>
      <c r="Y246" s="94"/>
      <c r="Z246" s="94"/>
      <c r="AA246" s="94"/>
      <c r="AB246" s="94"/>
      <c r="AC246" s="94"/>
      <c r="AD246" s="94"/>
      <c r="AE246" s="94"/>
      <c r="AF246" s="94"/>
      <c r="AG246" s="94"/>
      <c r="AH246" s="94"/>
      <c r="AI246" s="94"/>
      <c r="AJ246" s="94"/>
      <c r="AK246" s="94"/>
    </row>
    <row r="247" spans="1:37" s="95" customFormat="1">
      <c r="A247" s="97"/>
      <c r="P247" s="94"/>
      <c r="Q247" s="94"/>
      <c r="R247" s="94"/>
      <c r="S247" s="94"/>
      <c r="T247" s="94"/>
      <c r="U247" s="94"/>
      <c r="V247" s="94"/>
      <c r="W247" s="94"/>
      <c r="X247" s="94"/>
      <c r="Y247" s="94"/>
      <c r="Z247" s="94"/>
      <c r="AA247" s="94"/>
      <c r="AB247" s="94"/>
      <c r="AC247" s="94"/>
      <c r="AD247" s="94"/>
      <c r="AE247" s="94"/>
      <c r="AF247" s="94"/>
      <c r="AG247" s="94"/>
      <c r="AH247" s="94"/>
      <c r="AI247" s="94"/>
      <c r="AJ247" s="94"/>
      <c r="AK247" s="94"/>
    </row>
    <row r="248" spans="1:37" s="95" customFormat="1">
      <c r="A248" s="97"/>
      <c r="P248" s="94"/>
      <c r="Q248" s="94"/>
      <c r="R248" s="94"/>
      <c r="S248" s="94"/>
      <c r="T248" s="94"/>
      <c r="U248" s="94"/>
      <c r="V248" s="94"/>
      <c r="W248" s="94"/>
      <c r="X248" s="94"/>
      <c r="Y248" s="94"/>
      <c r="Z248" s="94"/>
      <c r="AA248" s="94"/>
      <c r="AB248" s="94"/>
      <c r="AC248" s="94"/>
      <c r="AD248" s="94"/>
      <c r="AE248" s="94"/>
      <c r="AF248" s="94"/>
      <c r="AG248" s="94"/>
      <c r="AH248" s="94"/>
      <c r="AI248" s="94"/>
      <c r="AJ248" s="94"/>
      <c r="AK248" s="94"/>
    </row>
    <row r="249" spans="1:37" s="95" customFormat="1">
      <c r="A249" s="97"/>
      <c r="P249" s="94"/>
      <c r="Q249" s="94"/>
      <c r="R249" s="94"/>
      <c r="S249" s="94"/>
      <c r="T249" s="94"/>
      <c r="U249" s="94"/>
      <c r="V249" s="94"/>
      <c r="W249" s="94"/>
      <c r="X249" s="94"/>
      <c r="Y249" s="94"/>
      <c r="Z249" s="94"/>
      <c r="AA249" s="94"/>
      <c r="AB249" s="94"/>
      <c r="AC249" s="94"/>
      <c r="AD249" s="94"/>
      <c r="AE249" s="94"/>
      <c r="AF249" s="94"/>
      <c r="AG249" s="94"/>
      <c r="AH249" s="94"/>
      <c r="AI249" s="94"/>
      <c r="AJ249" s="94"/>
      <c r="AK249" s="94"/>
    </row>
    <row r="250" spans="1:37" s="95" customFormat="1">
      <c r="A250" s="97"/>
      <c r="P250" s="94"/>
      <c r="Q250" s="94"/>
      <c r="R250" s="94"/>
      <c r="S250" s="94"/>
      <c r="T250" s="94"/>
      <c r="U250" s="94"/>
      <c r="V250" s="94"/>
      <c r="W250" s="94"/>
      <c r="X250" s="94"/>
      <c r="Y250" s="94"/>
      <c r="Z250" s="94"/>
      <c r="AA250" s="94"/>
      <c r="AB250" s="94"/>
      <c r="AC250" s="94"/>
      <c r="AD250" s="94"/>
      <c r="AE250" s="94"/>
      <c r="AF250" s="94"/>
      <c r="AG250" s="94"/>
      <c r="AH250" s="94"/>
      <c r="AI250" s="94"/>
      <c r="AJ250" s="94"/>
      <c r="AK250" s="94"/>
    </row>
    <row r="251" spans="1:37" s="95" customFormat="1">
      <c r="A251" s="97"/>
      <c r="P251" s="94"/>
      <c r="Q251" s="94"/>
      <c r="R251" s="94"/>
      <c r="S251" s="94"/>
      <c r="T251" s="94"/>
      <c r="U251" s="94"/>
      <c r="V251" s="94"/>
      <c r="W251" s="94"/>
      <c r="X251" s="94"/>
      <c r="Y251" s="94"/>
      <c r="Z251" s="94"/>
      <c r="AA251" s="94"/>
      <c r="AB251" s="94"/>
      <c r="AC251" s="94"/>
      <c r="AD251" s="94"/>
      <c r="AE251" s="94"/>
      <c r="AF251" s="94"/>
      <c r="AG251" s="94"/>
      <c r="AH251" s="94"/>
      <c r="AI251" s="94"/>
      <c r="AJ251" s="94"/>
      <c r="AK251" s="94"/>
    </row>
    <row r="252" spans="1:37" s="95" customFormat="1">
      <c r="A252" s="97"/>
      <c r="P252" s="94"/>
      <c r="Q252" s="94"/>
      <c r="R252" s="94"/>
      <c r="S252" s="94"/>
      <c r="T252" s="94"/>
      <c r="U252" s="94"/>
      <c r="V252" s="94"/>
      <c r="W252" s="94"/>
      <c r="X252" s="94"/>
      <c r="Y252" s="94"/>
      <c r="Z252" s="94"/>
      <c r="AA252" s="94"/>
      <c r="AB252" s="94"/>
      <c r="AC252" s="94"/>
      <c r="AD252" s="94"/>
      <c r="AE252" s="94"/>
      <c r="AF252" s="94"/>
      <c r="AG252" s="94"/>
      <c r="AH252" s="94"/>
      <c r="AI252" s="94"/>
      <c r="AJ252" s="94"/>
      <c r="AK252" s="94"/>
    </row>
    <row r="253" spans="1:37" s="95" customFormat="1">
      <c r="A253" s="97"/>
      <c r="P253" s="94"/>
      <c r="Q253" s="94"/>
      <c r="R253" s="94"/>
      <c r="S253" s="94"/>
      <c r="T253" s="94"/>
      <c r="U253" s="94"/>
      <c r="V253" s="94"/>
      <c r="W253" s="94"/>
      <c r="X253" s="94"/>
      <c r="Y253" s="94"/>
      <c r="Z253" s="94"/>
      <c r="AA253" s="94"/>
      <c r="AB253" s="94"/>
      <c r="AC253" s="94"/>
      <c r="AD253" s="94"/>
      <c r="AE253" s="94"/>
      <c r="AF253" s="94"/>
      <c r="AG253" s="94"/>
      <c r="AH253" s="94"/>
      <c r="AI253" s="94"/>
      <c r="AJ253" s="94"/>
      <c r="AK253" s="94"/>
    </row>
    <row r="254" spans="1:37" s="95" customFormat="1">
      <c r="A254" s="97"/>
      <c r="P254" s="94"/>
      <c r="Q254" s="94"/>
      <c r="R254" s="94"/>
      <c r="S254" s="94"/>
      <c r="T254" s="94"/>
      <c r="U254" s="94"/>
      <c r="V254" s="94"/>
      <c r="W254" s="94"/>
      <c r="X254" s="94"/>
      <c r="Y254" s="94"/>
      <c r="Z254" s="94"/>
      <c r="AA254" s="94"/>
      <c r="AB254" s="94"/>
      <c r="AC254" s="94"/>
      <c r="AD254" s="94"/>
      <c r="AE254" s="94"/>
      <c r="AF254" s="94"/>
      <c r="AG254" s="94"/>
      <c r="AH254" s="94"/>
      <c r="AI254" s="94"/>
      <c r="AJ254" s="94"/>
      <c r="AK254" s="94"/>
    </row>
    <row r="255" spans="1:37" s="95" customFormat="1">
      <c r="A255" s="97"/>
      <c r="P255" s="94"/>
      <c r="Q255" s="94"/>
      <c r="R255" s="94"/>
      <c r="S255" s="94"/>
      <c r="T255" s="94"/>
      <c r="U255" s="94"/>
      <c r="V255" s="94"/>
      <c r="W255" s="94"/>
      <c r="X255" s="94"/>
      <c r="Y255" s="94"/>
      <c r="Z255" s="94"/>
      <c r="AA255" s="94"/>
      <c r="AB255" s="94"/>
      <c r="AC255" s="94"/>
      <c r="AD255" s="94"/>
      <c r="AE255" s="94"/>
      <c r="AF255" s="94"/>
      <c r="AG255" s="94"/>
      <c r="AH255" s="94"/>
      <c r="AI255" s="94"/>
      <c r="AJ255" s="94"/>
      <c r="AK255" s="94"/>
    </row>
    <row r="256" spans="1:37" s="95" customFormat="1">
      <c r="A256" s="97"/>
      <c r="P256" s="94"/>
      <c r="Q256" s="94"/>
      <c r="R256" s="94"/>
      <c r="S256" s="94"/>
      <c r="T256" s="94"/>
      <c r="U256" s="94"/>
      <c r="V256" s="94"/>
      <c r="W256" s="94"/>
      <c r="X256" s="94"/>
      <c r="Y256" s="94"/>
      <c r="Z256" s="94"/>
      <c r="AA256" s="94"/>
      <c r="AB256" s="94"/>
      <c r="AC256" s="94"/>
      <c r="AD256" s="94"/>
      <c r="AE256" s="94"/>
      <c r="AF256" s="94"/>
      <c r="AG256" s="94"/>
      <c r="AH256" s="94"/>
      <c r="AI256" s="94"/>
      <c r="AJ256" s="94"/>
      <c r="AK256" s="94"/>
    </row>
    <row r="257" spans="1:37" s="95" customFormat="1">
      <c r="A257" s="97"/>
      <c r="P257" s="94"/>
      <c r="Q257" s="94"/>
      <c r="R257" s="94"/>
      <c r="S257" s="94"/>
      <c r="T257" s="94"/>
      <c r="U257" s="94"/>
      <c r="V257" s="94"/>
      <c r="W257" s="94"/>
      <c r="X257" s="94"/>
      <c r="Y257" s="94"/>
      <c r="Z257" s="94"/>
      <c r="AA257" s="94"/>
      <c r="AB257" s="94"/>
      <c r="AC257" s="94"/>
      <c r="AD257" s="94"/>
      <c r="AE257" s="94"/>
      <c r="AF257" s="94"/>
      <c r="AG257" s="94"/>
      <c r="AH257" s="94"/>
      <c r="AI257" s="94"/>
      <c r="AJ257" s="94"/>
      <c r="AK257" s="94"/>
    </row>
    <row r="258" spans="1:37" s="95" customFormat="1">
      <c r="A258" s="97"/>
      <c r="P258" s="94"/>
      <c r="Q258" s="94"/>
      <c r="R258" s="94"/>
      <c r="S258" s="94"/>
      <c r="T258" s="94"/>
      <c r="U258" s="94"/>
      <c r="V258" s="94"/>
      <c r="W258" s="94"/>
      <c r="X258" s="94"/>
      <c r="Y258" s="94"/>
      <c r="Z258" s="94"/>
      <c r="AA258" s="94"/>
      <c r="AB258" s="94"/>
      <c r="AC258" s="94"/>
      <c r="AD258" s="94"/>
      <c r="AE258" s="94"/>
      <c r="AF258" s="94"/>
      <c r="AG258" s="94"/>
      <c r="AH258" s="94"/>
      <c r="AI258" s="94"/>
      <c r="AJ258" s="94"/>
      <c r="AK258" s="94"/>
    </row>
    <row r="259" spans="1:37" s="95" customFormat="1">
      <c r="A259" s="97"/>
      <c r="P259" s="94"/>
      <c r="Q259" s="94"/>
      <c r="R259" s="94"/>
      <c r="S259" s="94"/>
      <c r="T259" s="94"/>
      <c r="U259" s="94"/>
      <c r="V259" s="94"/>
      <c r="W259" s="94"/>
      <c r="X259" s="94"/>
      <c r="Y259" s="94"/>
      <c r="Z259" s="94"/>
      <c r="AA259" s="94"/>
      <c r="AB259" s="94"/>
      <c r="AC259" s="94"/>
      <c r="AD259" s="94"/>
      <c r="AE259" s="94"/>
      <c r="AF259" s="94"/>
      <c r="AG259" s="94"/>
      <c r="AH259" s="94"/>
      <c r="AI259" s="94"/>
      <c r="AJ259" s="94"/>
      <c r="AK259" s="94"/>
    </row>
    <row r="260" spans="1:37" s="95" customFormat="1">
      <c r="A260" s="97"/>
      <c r="P260" s="94"/>
      <c r="Q260" s="94"/>
      <c r="R260" s="94"/>
      <c r="S260" s="94"/>
      <c r="T260" s="94"/>
      <c r="U260" s="94"/>
      <c r="V260" s="94"/>
      <c r="W260" s="94"/>
      <c r="X260" s="94"/>
      <c r="Y260" s="94"/>
      <c r="Z260" s="94"/>
      <c r="AA260" s="94"/>
      <c r="AB260" s="94"/>
      <c r="AC260" s="94"/>
      <c r="AD260" s="94"/>
      <c r="AE260" s="94"/>
      <c r="AF260" s="94"/>
      <c r="AG260" s="94"/>
      <c r="AH260" s="94"/>
      <c r="AI260" s="94"/>
      <c r="AJ260" s="94"/>
      <c r="AK260" s="94"/>
    </row>
    <row r="261" spans="1:37" s="95" customFormat="1">
      <c r="A261" s="97"/>
      <c r="P261" s="94"/>
      <c r="Q261" s="94"/>
      <c r="R261" s="94"/>
      <c r="S261" s="94"/>
      <c r="T261" s="94"/>
      <c r="U261" s="94"/>
      <c r="V261" s="94"/>
      <c r="W261" s="94"/>
      <c r="X261" s="94"/>
      <c r="Y261" s="94"/>
      <c r="Z261" s="94"/>
      <c r="AA261" s="94"/>
      <c r="AB261" s="94"/>
      <c r="AC261" s="94"/>
      <c r="AD261" s="94"/>
      <c r="AE261" s="94"/>
      <c r="AF261" s="94"/>
      <c r="AG261" s="94"/>
      <c r="AH261" s="94"/>
      <c r="AI261" s="94"/>
      <c r="AJ261" s="94"/>
      <c r="AK261" s="94"/>
    </row>
    <row r="262" spans="1:37" s="95" customFormat="1">
      <c r="A262" s="97"/>
      <c r="P262" s="94"/>
      <c r="Q262" s="94"/>
      <c r="R262" s="94"/>
      <c r="S262" s="94"/>
      <c r="T262" s="94"/>
      <c r="U262" s="94"/>
      <c r="V262" s="94"/>
      <c r="W262" s="94"/>
      <c r="X262" s="94"/>
      <c r="Y262" s="94"/>
      <c r="Z262" s="94"/>
      <c r="AA262" s="94"/>
      <c r="AB262" s="94"/>
      <c r="AC262" s="94"/>
      <c r="AD262" s="94"/>
      <c r="AE262" s="94"/>
      <c r="AF262" s="94"/>
      <c r="AG262" s="94"/>
      <c r="AH262" s="94"/>
      <c r="AI262" s="94"/>
      <c r="AJ262" s="94"/>
      <c r="AK262" s="94"/>
    </row>
    <row r="263" spans="1:37" s="95" customFormat="1">
      <c r="A263" s="97"/>
      <c r="P263" s="94"/>
      <c r="Q263" s="94"/>
      <c r="R263" s="94"/>
      <c r="S263" s="94"/>
      <c r="T263" s="94"/>
      <c r="U263" s="94"/>
      <c r="V263" s="94"/>
      <c r="W263" s="94"/>
      <c r="X263" s="94"/>
      <c r="Y263" s="94"/>
      <c r="Z263" s="94"/>
      <c r="AA263" s="94"/>
      <c r="AB263" s="94"/>
      <c r="AC263" s="94"/>
      <c r="AD263" s="94"/>
      <c r="AE263" s="94"/>
      <c r="AF263" s="94"/>
      <c r="AG263" s="94"/>
      <c r="AH263" s="94"/>
      <c r="AI263" s="94"/>
      <c r="AJ263" s="94"/>
      <c r="AK263" s="94"/>
    </row>
    <row r="264" spans="1:37" s="95" customFormat="1">
      <c r="A264" s="97"/>
      <c r="P264" s="94"/>
      <c r="Q264" s="94"/>
      <c r="R264" s="94"/>
      <c r="S264" s="94"/>
      <c r="T264" s="94"/>
      <c r="U264" s="94"/>
      <c r="V264" s="94"/>
      <c r="W264" s="94"/>
      <c r="X264" s="94"/>
      <c r="Y264" s="94"/>
      <c r="Z264" s="94"/>
      <c r="AA264" s="94"/>
      <c r="AB264" s="94"/>
      <c r="AC264" s="94"/>
      <c r="AD264" s="94"/>
      <c r="AE264" s="94"/>
      <c r="AF264" s="94"/>
      <c r="AG264" s="94"/>
      <c r="AH264" s="94"/>
      <c r="AI264" s="94"/>
      <c r="AJ264" s="94"/>
      <c r="AK264" s="94"/>
    </row>
    <row r="265" spans="1:37" s="95" customFormat="1">
      <c r="A265" s="97"/>
      <c r="P265" s="94"/>
      <c r="Q265" s="94"/>
      <c r="R265" s="94"/>
      <c r="S265" s="94"/>
      <c r="T265" s="94"/>
      <c r="U265" s="94"/>
      <c r="V265" s="94"/>
      <c r="W265" s="94"/>
      <c r="X265" s="94"/>
      <c r="Y265" s="94"/>
      <c r="Z265" s="94"/>
      <c r="AA265" s="94"/>
      <c r="AB265" s="94"/>
      <c r="AC265" s="94"/>
      <c r="AD265" s="94"/>
      <c r="AE265" s="94"/>
      <c r="AF265" s="94"/>
      <c r="AG265" s="94"/>
      <c r="AH265" s="94"/>
      <c r="AI265" s="94"/>
      <c r="AJ265" s="94"/>
      <c r="AK265" s="94"/>
    </row>
    <row r="266" spans="1:37" s="95" customFormat="1">
      <c r="A266" s="97"/>
      <c r="P266" s="94"/>
      <c r="Q266" s="94"/>
      <c r="R266" s="94"/>
      <c r="S266" s="94"/>
      <c r="T266" s="94"/>
      <c r="U266" s="94"/>
      <c r="V266" s="94"/>
      <c r="W266" s="94"/>
      <c r="X266" s="94"/>
      <c r="Y266" s="94"/>
      <c r="Z266" s="94"/>
      <c r="AA266" s="94"/>
      <c r="AB266" s="94"/>
      <c r="AC266" s="94"/>
      <c r="AD266" s="94"/>
      <c r="AE266" s="94"/>
      <c r="AF266" s="94"/>
      <c r="AG266" s="94"/>
      <c r="AH266" s="94"/>
      <c r="AI266" s="94"/>
      <c r="AJ266" s="94"/>
      <c r="AK266" s="94"/>
    </row>
    <row r="267" spans="1:37" s="95" customFormat="1">
      <c r="A267" s="97"/>
      <c r="P267" s="94"/>
      <c r="Q267" s="94"/>
      <c r="R267" s="94"/>
      <c r="S267" s="94"/>
      <c r="T267" s="94"/>
      <c r="U267" s="94"/>
      <c r="V267" s="94"/>
      <c r="W267" s="94"/>
      <c r="X267" s="94"/>
      <c r="Y267" s="94"/>
      <c r="Z267" s="94"/>
      <c r="AA267" s="94"/>
      <c r="AB267" s="94"/>
      <c r="AC267" s="94"/>
      <c r="AD267" s="94"/>
      <c r="AE267" s="94"/>
      <c r="AF267" s="94"/>
      <c r="AG267" s="94"/>
      <c r="AH267" s="94"/>
      <c r="AI267" s="94"/>
      <c r="AJ267" s="94"/>
      <c r="AK267" s="94"/>
    </row>
    <row r="268" spans="1:37" s="95" customFormat="1">
      <c r="A268" s="97"/>
      <c r="P268" s="94"/>
      <c r="Q268" s="94"/>
      <c r="R268" s="94"/>
      <c r="S268" s="94"/>
      <c r="T268" s="94"/>
      <c r="U268" s="94"/>
      <c r="V268" s="94"/>
      <c r="W268" s="94"/>
      <c r="X268" s="94"/>
      <c r="Y268" s="94"/>
      <c r="Z268" s="94"/>
      <c r="AA268" s="94"/>
      <c r="AB268" s="94"/>
      <c r="AC268" s="94"/>
      <c r="AD268" s="94"/>
      <c r="AE268" s="94"/>
      <c r="AF268" s="94"/>
      <c r="AG268" s="94"/>
      <c r="AH268" s="94"/>
      <c r="AI268" s="94"/>
      <c r="AJ268" s="94"/>
      <c r="AK268" s="94"/>
    </row>
    <row r="269" spans="1:37" s="95" customFormat="1">
      <c r="A269" s="97"/>
      <c r="P269" s="94"/>
      <c r="Q269" s="94"/>
      <c r="R269" s="94"/>
      <c r="S269" s="94"/>
      <c r="T269" s="94"/>
      <c r="U269" s="94"/>
      <c r="V269" s="94"/>
      <c r="W269" s="94"/>
      <c r="X269" s="94"/>
      <c r="Y269" s="94"/>
      <c r="Z269" s="94"/>
      <c r="AA269" s="94"/>
      <c r="AB269" s="94"/>
      <c r="AC269" s="94"/>
      <c r="AD269" s="94"/>
      <c r="AE269" s="94"/>
      <c r="AF269" s="94"/>
      <c r="AG269" s="94"/>
      <c r="AH269" s="94"/>
      <c r="AI269" s="94"/>
      <c r="AJ269" s="94"/>
      <c r="AK269" s="94"/>
    </row>
    <row r="270" spans="1:37" s="95" customFormat="1">
      <c r="A270" s="97"/>
      <c r="P270" s="94"/>
      <c r="Q270" s="94"/>
      <c r="R270" s="94"/>
      <c r="S270" s="94"/>
      <c r="T270" s="94"/>
      <c r="U270" s="94"/>
      <c r="V270" s="94"/>
      <c r="W270" s="94"/>
      <c r="X270" s="94"/>
      <c r="Y270" s="94"/>
      <c r="Z270" s="94"/>
      <c r="AA270" s="94"/>
      <c r="AB270" s="94"/>
      <c r="AC270" s="94"/>
      <c r="AD270" s="94"/>
      <c r="AE270" s="94"/>
      <c r="AF270" s="94"/>
      <c r="AG270" s="94"/>
      <c r="AH270" s="94"/>
      <c r="AI270" s="94"/>
      <c r="AJ270" s="94"/>
      <c r="AK270" s="94"/>
    </row>
    <row r="271" spans="1:37" s="95" customFormat="1">
      <c r="A271" s="97"/>
      <c r="P271" s="94"/>
      <c r="Q271" s="94"/>
      <c r="R271" s="94"/>
      <c r="S271" s="94"/>
      <c r="T271" s="94"/>
      <c r="U271" s="94"/>
      <c r="V271" s="94"/>
      <c r="W271" s="94"/>
      <c r="X271" s="94"/>
      <c r="Y271" s="94"/>
      <c r="Z271" s="94"/>
      <c r="AA271" s="94"/>
      <c r="AB271" s="94"/>
      <c r="AC271" s="94"/>
      <c r="AD271" s="94"/>
      <c r="AE271" s="94"/>
      <c r="AF271" s="94"/>
      <c r="AG271" s="94"/>
      <c r="AH271" s="94"/>
      <c r="AI271" s="94"/>
      <c r="AJ271" s="94"/>
      <c r="AK271" s="94"/>
    </row>
    <row r="272" spans="1:37" s="95" customFormat="1">
      <c r="A272" s="97"/>
      <c r="P272" s="94"/>
      <c r="Q272" s="94"/>
      <c r="R272" s="94"/>
      <c r="S272" s="94"/>
      <c r="T272" s="94"/>
      <c r="U272" s="94"/>
      <c r="V272" s="94"/>
      <c r="W272" s="94"/>
      <c r="X272" s="94"/>
      <c r="Y272" s="94"/>
      <c r="Z272" s="94"/>
      <c r="AA272" s="94"/>
      <c r="AB272" s="94"/>
      <c r="AC272" s="94"/>
      <c r="AD272" s="94"/>
      <c r="AE272" s="94"/>
      <c r="AF272" s="94"/>
      <c r="AG272" s="94"/>
      <c r="AH272" s="94"/>
      <c r="AI272" s="94"/>
      <c r="AJ272" s="94"/>
      <c r="AK272" s="94"/>
    </row>
    <row r="273" spans="1:37" s="95" customFormat="1">
      <c r="A273" s="97"/>
      <c r="P273" s="94"/>
      <c r="Q273" s="94"/>
      <c r="R273" s="94"/>
      <c r="S273" s="94"/>
      <c r="T273" s="94"/>
      <c r="U273" s="94"/>
      <c r="V273" s="94"/>
      <c r="W273" s="94"/>
      <c r="X273" s="94"/>
      <c r="Y273" s="94"/>
      <c r="Z273" s="94"/>
      <c r="AA273" s="94"/>
      <c r="AB273" s="94"/>
      <c r="AC273" s="94"/>
      <c r="AD273" s="94"/>
      <c r="AE273" s="94"/>
      <c r="AF273" s="94"/>
      <c r="AG273" s="94"/>
      <c r="AH273" s="94"/>
      <c r="AI273" s="94"/>
      <c r="AJ273" s="94"/>
      <c r="AK273" s="94"/>
    </row>
    <row r="274" spans="1:37" s="95" customFormat="1">
      <c r="A274" s="97"/>
      <c r="P274" s="94"/>
      <c r="Q274" s="94"/>
      <c r="R274" s="94"/>
      <c r="S274" s="94"/>
      <c r="T274" s="94"/>
      <c r="U274" s="94"/>
      <c r="V274" s="94"/>
      <c r="W274" s="94"/>
      <c r="X274" s="94"/>
      <c r="Y274" s="94"/>
      <c r="Z274" s="94"/>
      <c r="AA274" s="94"/>
      <c r="AB274" s="94"/>
      <c r="AC274" s="94"/>
      <c r="AD274" s="94"/>
      <c r="AE274" s="94"/>
      <c r="AF274" s="94"/>
      <c r="AG274" s="94"/>
      <c r="AH274" s="94"/>
      <c r="AI274" s="94"/>
      <c r="AJ274" s="94"/>
      <c r="AK274" s="94"/>
    </row>
    <row r="275" spans="1:37" s="95" customFormat="1">
      <c r="A275" s="97"/>
      <c r="P275" s="94"/>
      <c r="Q275" s="94"/>
      <c r="R275" s="94"/>
      <c r="S275" s="94"/>
      <c r="T275" s="94"/>
      <c r="U275" s="94"/>
      <c r="V275" s="94"/>
      <c r="W275" s="94"/>
      <c r="X275" s="94"/>
      <c r="Y275" s="94"/>
      <c r="Z275" s="94"/>
      <c r="AA275" s="94"/>
      <c r="AB275" s="94"/>
      <c r="AC275" s="94"/>
      <c r="AD275" s="94"/>
      <c r="AE275" s="94"/>
      <c r="AF275" s="94"/>
      <c r="AG275" s="94"/>
      <c r="AH275" s="94"/>
      <c r="AI275" s="94"/>
      <c r="AJ275" s="94"/>
      <c r="AK275" s="94"/>
    </row>
    <row r="276" spans="1:37" s="95" customFormat="1">
      <c r="A276" s="97"/>
      <c r="P276" s="94"/>
      <c r="Q276" s="94"/>
      <c r="R276" s="94"/>
      <c r="S276" s="94"/>
      <c r="T276" s="94"/>
      <c r="U276" s="94"/>
      <c r="V276" s="94"/>
      <c r="W276" s="94"/>
      <c r="X276" s="94"/>
      <c r="Y276" s="94"/>
      <c r="Z276" s="94"/>
      <c r="AA276" s="94"/>
      <c r="AB276" s="94"/>
      <c r="AC276" s="94"/>
      <c r="AD276" s="94"/>
      <c r="AE276" s="94"/>
      <c r="AF276" s="94"/>
      <c r="AG276" s="94"/>
      <c r="AH276" s="94"/>
      <c r="AI276" s="94"/>
      <c r="AJ276" s="94"/>
      <c r="AK276" s="94"/>
    </row>
    <row r="277" spans="1:37" s="95" customFormat="1">
      <c r="A277" s="97"/>
      <c r="P277" s="94"/>
      <c r="Q277" s="94"/>
      <c r="R277" s="94"/>
      <c r="S277" s="94"/>
      <c r="T277" s="94"/>
      <c r="U277" s="94"/>
      <c r="V277" s="94"/>
      <c r="W277" s="94"/>
      <c r="X277" s="94"/>
      <c r="Y277" s="94"/>
      <c r="Z277" s="94"/>
      <c r="AA277" s="94"/>
      <c r="AB277" s="94"/>
      <c r="AC277" s="94"/>
      <c r="AD277" s="94"/>
      <c r="AE277" s="94"/>
      <c r="AF277" s="94"/>
      <c r="AG277" s="94"/>
      <c r="AH277" s="94"/>
      <c r="AI277" s="94"/>
      <c r="AJ277" s="94"/>
      <c r="AK277" s="94"/>
    </row>
    <row r="278" spans="1:37" s="95" customFormat="1">
      <c r="A278" s="97"/>
      <c r="P278" s="94"/>
      <c r="Q278" s="94"/>
      <c r="R278" s="94"/>
      <c r="S278" s="94"/>
      <c r="T278" s="94"/>
      <c r="U278" s="94"/>
      <c r="V278" s="94"/>
      <c r="W278" s="94"/>
      <c r="X278" s="94"/>
      <c r="Y278" s="94"/>
      <c r="Z278" s="94"/>
      <c r="AA278" s="94"/>
      <c r="AB278" s="94"/>
      <c r="AC278" s="94"/>
      <c r="AD278" s="94"/>
      <c r="AE278" s="94"/>
      <c r="AF278" s="94"/>
      <c r="AG278" s="94"/>
      <c r="AH278" s="94"/>
      <c r="AI278" s="94"/>
      <c r="AJ278" s="94"/>
      <c r="AK278" s="94"/>
    </row>
    <row r="279" spans="1:37" s="95" customFormat="1">
      <c r="A279" s="97"/>
      <c r="P279" s="94"/>
      <c r="Q279" s="94"/>
      <c r="R279" s="94"/>
      <c r="S279" s="94"/>
      <c r="T279" s="94"/>
      <c r="U279" s="94"/>
      <c r="V279" s="94"/>
      <c r="W279" s="94"/>
      <c r="X279" s="94"/>
      <c r="Y279" s="94"/>
      <c r="Z279" s="94"/>
      <c r="AA279" s="94"/>
      <c r="AB279" s="94"/>
      <c r="AC279" s="94"/>
      <c r="AD279" s="94"/>
      <c r="AE279" s="94"/>
      <c r="AF279" s="94"/>
      <c r="AG279" s="94"/>
      <c r="AH279" s="94"/>
      <c r="AI279" s="94"/>
      <c r="AJ279" s="94"/>
      <c r="AK279" s="94"/>
    </row>
    <row r="280" spans="1:37" s="95" customFormat="1">
      <c r="A280" s="97"/>
      <c r="P280" s="94"/>
      <c r="Q280" s="94"/>
      <c r="R280" s="94"/>
      <c r="S280" s="94"/>
      <c r="T280" s="94"/>
      <c r="U280" s="94"/>
      <c r="V280" s="94"/>
      <c r="W280" s="94"/>
      <c r="X280" s="94"/>
      <c r="Y280" s="94"/>
      <c r="Z280" s="94"/>
      <c r="AA280" s="94"/>
      <c r="AB280" s="94"/>
      <c r="AC280" s="94"/>
      <c r="AD280" s="94"/>
      <c r="AE280" s="94"/>
      <c r="AF280" s="94"/>
      <c r="AG280" s="94"/>
      <c r="AH280" s="94"/>
      <c r="AI280" s="94"/>
      <c r="AJ280" s="94"/>
      <c r="AK280" s="94"/>
    </row>
    <row r="281" spans="1:37" s="95" customFormat="1">
      <c r="A281" s="97"/>
      <c r="P281" s="94"/>
      <c r="Q281" s="94"/>
      <c r="R281" s="94"/>
      <c r="S281" s="94"/>
      <c r="T281" s="94"/>
      <c r="U281" s="94"/>
      <c r="V281" s="94"/>
      <c r="W281" s="94"/>
      <c r="X281" s="94"/>
      <c r="Y281" s="94"/>
      <c r="Z281" s="94"/>
      <c r="AA281" s="94"/>
      <c r="AB281" s="94"/>
      <c r="AC281" s="94"/>
      <c r="AD281" s="94"/>
      <c r="AE281" s="94"/>
      <c r="AF281" s="94"/>
      <c r="AG281" s="94"/>
      <c r="AH281" s="94"/>
      <c r="AI281" s="94"/>
      <c r="AJ281" s="94"/>
      <c r="AK281" s="94"/>
    </row>
    <row r="282" spans="1:37" s="95" customFormat="1">
      <c r="A282" s="97"/>
      <c r="P282" s="94"/>
      <c r="Q282" s="94"/>
      <c r="R282" s="94"/>
      <c r="S282" s="94"/>
      <c r="T282" s="94"/>
      <c r="U282" s="94"/>
      <c r="V282" s="94"/>
      <c r="W282" s="94"/>
      <c r="X282" s="94"/>
      <c r="Y282" s="94"/>
      <c r="Z282" s="94"/>
      <c r="AA282" s="94"/>
      <c r="AB282" s="94"/>
      <c r="AC282" s="94"/>
      <c r="AD282" s="94"/>
      <c r="AE282" s="94"/>
      <c r="AF282" s="94"/>
      <c r="AG282" s="94"/>
      <c r="AH282" s="94"/>
      <c r="AI282" s="94"/>
      <c r="AJ282" s="94"/>
      <c r="AK282" s="94"/>
    </row>
    <row r="283" spans="1:37" s="95" customFormat="1">
      <c r="A283" s="97"/>
      <c r="P283" s="94"/>
      <c r="Q283" s="94"/>
      <c r="R283" s="94"/>
      <c r="S283" s="94"/>
      <c r="T283" s="94"/>
      <c r="U283" s="94"/>
      <c r="V283" s="94"/>
      <c r="W283" s="94"/>
      <c r="X283" s="94"/>
      <c r="Y283" s="94"/>
      <c r="Z283" s="94"/>
      <c r="AA283" s="94"/>
      <c r="AB283" s="94"/>
      <c r="AC283" s="94"/>
      <c r="AD283" s="94"/>
      <c r="AE283" s="94"/>
      <c r="AF283" s="94"/>
      <c r="AG283" s="94"/>
      <c r="AH283" s="94"/>
      <c r="AI283" s="94"/>
      <c r="AJ283" s="94"/>
      <c r="AK283" s="94"/>
    </row>
    <row r="284" spans="1:37" s="95" customFormat="1">
      <c r="A284" s="97"/>
      <c r="P284" s="94"/>
      <c r="Q284" s="94"/>
      <c r="R284" s="94"/>
      <c r="S284" s="94"/>
      <c r="T284" s="94"/>
      <c r="U284" s="94"/>
      <c r="V284" s="94"/>
      <c r="W284" s="94"/>
      <c r="X284" s="94"/>
      <c r="Y284" s="94"/>
      <c r="Z284" s="94"/>
      <c r="AA284" s="94"/>
      <c r="AB284" s="94"/>
      <c r="AC284" s="94"/>
      <c r="AD284" s="94"/>
      <c r="AE284" s="94"/>
      <c r="AF284" s="94"/>
      <c r="AG284" s="94"/>
      <c r="AH284" s="94"/>
      <c r="AI284" s="94"/>
      <c r="AJ284" s="94"/>
      <c r="AK284" s="94"/>
    </row>
    <row r="285" spans="1:37" s="95" customFormat="1">
      <c r="A285" s="97"/>
      <c r="P285" s="94"/>
      <c r="Q285" s="94"/>
      <c r="R285" s="94"/>
      <c r="S285" s="94"/>
      <c r="T285" s="94"/>
      <c r="U285" s="94"/>
      <c r="V285" s="94"/>
      <c r="W285" s="94"/>
      <c r="X285" s="94"/>
      <c r="Y285" s="94"/>
      <c r="Z285" s="94"/>
      <c r="AA285" s="94"/>
      <c r="AB285" s="94"/>
      <c r="AC285" s="94"/>
      <c r="AD285" s="94"/>
      <c r="AE285" s="94"/>
      <c r="AF285" s="94"/>
      <c r="AG285" s="94"/>
      <c r="AH285" s="94"/>
      <c r="AI285" s="94"/>
      <c r="AJ285" s="94"/>
      <c r="AK285" s="94"/>
    </row>
    <row r="286" spans="1:37" s="95" customFormat="1">
      <c r="A286" s="97"/>
      <c r="P286" s="94"/>
      <c r="Q286" s="94"/>
      <c r="R286" s="94"/>
      <c r="S286" s="94"/>
      <c r="T286" s="94"/>
      <c r="U286" s="94"/>
      <c r="V286" s="94"/>
      <c r="W286" s="94"/>
      <c r="X286" s="94"/>
      <c r="Y286" s="94"/>
      <c r="Z286" s="94"/>
      <c r="AA286" s="94"/>
      <c r="AB286" s="94"/>
      <c r="AC286" s="94"/>
      <c r="AD286" s="94"/>
      <c r="AE286" s="94"/>
      <c r="AF286" s="94"/>
      <c r="AG286" s="94"/>
      <c r="AH286" s="94"/>
      <c r="AI286" s="94"/>
      <c r="AJ286" s="94"/>
      <c r="AK286" s="94"/>
    </row>
    <row r="287" spans="1:37" s="95" customFormat="1">
      <c r="A287" s="97"/>
      <c r="P287" s="94"/>
      <c r="Q287" s="94"/>
      <c r="R287" s="94"/>
      <c r="S287" s="94"/>
      <c r="T287" s="94"/>
      <c r="U287" s="94"/>
      <c r="V287" s="94"/>
      <c r="W287" s="94"/>
      <c r="X287" s="94"/>
      <c r="Y287" s="94"/>
      <c r="Z287" s="94"/>
      <c r="AA287" s="94"/>
      <c r="AB287" s="94"/>
      <c r="AC287" s="94"/>
      <c r="AD287" s="94"/>
      <c r="AE287" s="94"/>
      <c r="AF287" s="94"/>
      <c r="AG287" s="94"/>
      <c r="AH287" s="94"/>
      <c r="AI287" s="94"/>
      <c r="AJ287" s="94"/>
      <c r="AK287" s="94"/>
    </row>
    <row r="288" spans="1:37" s="95" customFormat="1">
      <c r="A288" s="97"/>
      <c r="P288" s="94"/>
      <c r="Q288" s="94"/>
      <c r="R288" s="94"/>
      <c r="S288" s="94"/>
      <c r="T288" s="94"/>
      <c r="U288" s="94"/>
      <c r="V288" s="94"/>
      <c r="W288" s="94"/>
      <c r="X288" s="94"/>
      <c r="Y288" s="94"/>
      <c r="Z288" s="94"/>
      <c r="AA288" s="94"/>
      <c r="AB288" s="94"/>
      <c r="AC288" s="94"/>
      <c r="AD288" s="94"/>
      <c r="AE288" s="94"/>
      <c r="AF288" s="94"/>
      <c r="AG288" s="94"/>
      <c r="AH288" s="94"/>
      <c r="AI288" s="94"/>
      <c r="AJ288" s="94"/>
      <c r="AK288" s="94"/>
    </row>
    <row r="289" spans="1:37" s="95" customFormat="1">
      <c r="A289" s="97"/>
      <c r="P289" s="94"/>
      <c r="Q289" s="94"/>
      <c r="R289" s="94"/>
      <c r="S289" s="94"/>
      <c r="T289" s="94"/>
      <c r="U289" s="94"/>
      <c r="V289" s="94"/>
      <c r="W289" s="94"/>
      <c r="X289" s="94"/>
      <c r="Y289" s="94"/>
      <c r="Z289" s="94"/>
      <c r="AA289" s="94"/>
      <c r="AB289" s="94"/>
      <c r="AC289" s="94"/>
      <c r="AD289" s="94"/>
      <c r="AE289" s="94"/>
      <c r="AF289" s="94"/>
      <c r="AG289" s="94"/>
      <c r="AH289" s="94"/>
      <c r="AI289" s="94"/>
      <c r="AJ289" s="94"/>
      <c r="AK289" s="94"/>
    </row>
    <row r="290" spans="1:37" s="95" customFormat="1">
      <c r="A290" s="97"/>
      <c r="P290" s="94"/>
      <c r="Q290" s="94"/>
      <c r="R290" s="94"/>
      <c r="S290" s="94"/>
      <c r="T290" s="94"/>
      <c r="U290" s="94"/>
      <c r="V290" s="94"/>
      <c r="W290" s="94"/>
      <c r="X290" s="94"/>
      <c r="Y290" s="94"/>
      <c r="Z290" s="94"/>
      <c r="AA290" s="94"/>
      <c r="AB290" s="94"/>
      <c r="AC290" s="94"/>
      <c r="AD290" s="94"/>
      <c r="AE290" s="94"/>
      <c r="AF290" s="94"/>
      <c r="AG290" s="94"/>
      <c r="AH290" s="94"/>
      <c r="AI290" s="94"/>
      <c r="AJ290" s="94"/>
      <c r="AK290" s="94"/>
    </row>
    <row r="291" spans="1:37" s="95" customFormat="1">
      <c r="A291" s="97"/>
      <c r="P291" s="94"/>
      <c r="Q291" s="94"/>
      <c r="R291" s="94"/>
      <c r="S291" s="94"/>
      <c r="T291" s="94"/>
      <c r="U291" s="94"/>
      <c r="V291" s="94"/>
      <c r="W291" s="94"/>
      <c r="X291" s="94"/>
      <c r="Y291" s="94"/>
      <c r="Z291" s="94"/>
      <c r="AA291" s="94"/>
      <c r="AB291" s="94"/>
      <c r="AC291" s="94"/>
      <c r="AD291" s="94"/>
      <c r="AE291" s="94"/>
      <c r="AF291" s="94"/>
      <c r="AG291" s="94"/>
      <c r="AH291" s="94"/>
      <c r="AI291" s="94"/>
      <c r="AJ291" s="94"/>
      <c r="AK291" s="94"/>
    </row>
    <row r="292" spans="1:37" s="95" customFormat="1">
      <c r="A292" s="97"/>
      <c r="P292" s="94"/>
      <c r="Q292" s="94"/>
      <c r="R292" s="94"/>
      <c r="S292" s="94"/>
      <c r="T292" s="94"/>
      <c r="U292" s="94"/>
      <c r="V292" s="94"/>
      <c r="W292" s="94"/>
      <c r="X292" s="94"/>
      <c r="Y292" s="94"/>
      <c r="Z292" s="94"/>
      <c r="AA292" s="94"/>
      <c r="AB292" s="94"/>
      <c r="AC292" s="94"/>
      <c r="AD292" s="94"/>
      <c r="AE292" s="94"/>
      <c r="AF292" s="94"/>
      <c r="AG292" s="94"/>
      <c r="AH292" s="94"/>
      <c r="AI292" s="94"/>
      <c r="AJ292" s="94"/>
      <c r="AK292" s="94"/>
    </row>
    <row r="293" spans="1:37" s="95" customFormat="1">
      <c r="A293" s="97"/>
      <c r="P293" s="94"/>
      <c r="Q293" s="94"/>
      <c r="R293" s="94"/>
      <c r="S293" s="94"/>
      <c r="T293" s="94"/>
      <c r="U293" s="94"/>
      <c r="V293" s="94"/>
      <c r="W293" s="94"/>
      <c r="X293" s="94"/>
      <c r="Y293" s="94"/>
      <c r="Z293" s="94"/>
      <c r="AA293" s="94"/>
      <c r="AB293" s="94"/>
      <c r="AC293" s="94"/>
      <c r="AD293" s="94"/>
      <c r="AE293" s="94"/>
      <c r="AF293" s="94"/>
      <c r="AG293" s="94"/>
      <c r="AH293" s="94"/>
      <c r="AI293" s="94"/>
      <c r="AJ293" s="94"/>
      <c r="AK293" s="94"/>
    </row>
    <row r="294" spans="1:37" s="95" customFormat="1">
      <c r="A294" s="97"/>
      <c r="P294" s="94"/>
      <c r="Q294" s="94"/>
      <c r="R294" s="94"/>
      <c r="S294" s="94"/>
      <c r="T294" s="94"/>
      <c r="U294" s="94"/>
      <c r="V294" s="94"/>
      <c r="W294" s="94"/>
      <c r="X294" s="94"/>
      <c r="Y294" s="94"/>
      <c r="Z294" s="94"/>
      <c r="AA294" s="94"/>
      <c r="AB294" s="94"/>
      <c r="AC294" s="94"/>
      <c r="AD294" s="94"/>
      <c r="AE294" s="94"/>
      <c r="AF294" s="94"/>
      <c r="AG294" s="94"/>
      <c r="AH294" s="94"/>
      <c r="AI294" s="94"/>
      <c r="AJ294" s="94"/>
      <c r="AK294" s="94"/>
    </row>
    <row r="295" spans="1:37" s="95" customFormat="1">
      <c r="A295" s="97"/>
      <c r="P295" s="94"/>
      <c r="Q295" s="94"/>
      <c r="R295" s="94"/>
      <c r="S295" s="94"/>
      <c r="T295" s="94"/>
      <c r="U295" s="94"/>
      <c r="V295" s="94"/>
      <c r="W295" s="94"/>
      <c r="X295" s="94"/>
      <c r="Y295" s="94"/>
      <c r="Z295" s="94"/>
      <c r="AA295" s="94"/>
      <c r="AB295" s="94"/>
      <c r="AC295" s="94"/>
      <c r="AD295" s="94"/>
      <c r="AE295" s="94"/>
      <c r="AF295" s="94"/>
      <c r="AG295" s="94"/>
      <c r="AH295" s="94"/>
      <c r="AI295" s="94"/>
      <c r="AJ295" s="94"/>
      <c r="AK295" s="94"/>
    </row>
    <row r="296" spans="1:37" s="95" customFormat="1">
      <c r="A296" s="97"/>
      <c r="P296" s="94"/>
      <c r="Q296" s="94"/>
      <c r="R296" s="94"/>
      <c r="S296" s="94"/>
      <c r="T296" s="94"/>
      <c r="U296" s="94"/>
      <c r="V296" s="94"/>
      <c r="W296" s="94"/>
      <c r="X296" s="94"/>
      <c r="Y296" s="94"/>
      <c r="Z296" s="94"/>
      <c r="AA296" s="94"/>
      <c r="AB296" s="94"/>
      <c r="AC296" s="94"/>
      <c r="AD296" s="94"/>
      <c r="AE296" s="94"/>
      <c r="AF296" s="94"/>
      <c r="AG296" s="94"/>
      <c r="AH296" s="94"/>
      <c r="AI296" s="94"/>
      <c r="AJ296" s="94"/>
      <c r="AK296" s="94"/>
    </row>
    <row r="297" spans="1:37" s="95" customFormat="1">
      <c r="A297" s="97"/>
      <c r="P297" s="94"/>
      <c r="Q297" s="94"/>
      <c r="R297" s="94"/>
      <c r="S297" s="94"/>
      <c r="T297" s="94"/>
      <c r="U297" s="94"/>
      <c r="V297" s="94"/>
      <c r="W297" s="94"/>
      <c r="X297" s="94"/>
      <c r="Y297" s="94"/>
      <c r="Z297" s="94"/>
      <c r="AA297" s="94"/>
      <c r="AB297" s="94"/>
      <c r="AC297" s="94"/>
      <c r="AD297" s="94"/>
      <c r="AE297" s="94"/>
      <c r="AF297" s="94"/>
      <c r="AG297" s="94"/>
      <c r="AH297" s="94"/>
      <c r="AI297" s="94"/>
      <c r="AJ297" s="94"/>
      <c r="AK297" s="94"/>
    </row>
    <row r="298" spans="1:37" s="95" customFormat="1">
      <c r="A298" s="97"/>
      <c r="P298" s="94"/>
      <c r="Q298" s="94"/>
      <c r="R298" s="94"/>
      <c r="S298" s="94"/>
      <c r="T298" s="94"/>
      <c r="U298" s="94"/>
      <c r="V298" s="94"/>
      <c r="W298" s="94"/>
      <c r="X298" s="94"/>
      <c r="Y298" s="94"/>
      <c r="Z298" s="94"/>
      <c r="AA298" s="94"/>
      <c r="AB298" s="94"/>
      <c r="AC298" s="94"/>
      <c r="AD298" s="94"/>
      <c r="AE298" s="94"/>
      <c r="AF298" s="94"/>
      <c r="AG298" s="94"/>
      <c r="AH298" s="94"/>
      <c r="AI298" s="94"/>
      <c r="AJ298" s="94"/>
      <c r="AK298" s="94"/>
    </row>
    <row r="299" spans="1:37" s="95" customFormat="1">
      <c r="A299" s="97"/>
      <c r="P299" s="94"/>
      <c r="Q299" s="94"/>
      <c r="R299" s="94"/>
      <c r="S299" s="94"/>
      <c r="T299" s="94"/>
      <c r="U299" s="94"/>
      <c r="V299" s="94"/>
      <c r="W299" s="94"/>
      <c r="X299" s="94"/>
      <c r="Y299" s="94"/>
      <c r="Z299" s="94"/>
      <c r="AA299" s="94"/>
      <c r="AB299" s="94"/>
      <c r="AC299" s="94"/>
      <c r="AD299" s="94"/>
      <c r="AE299" s="94"/>
      <c r="AF299" s="94"/>
      <c r="AG299" s="94"/>
      <c r="AH299" s="94"/>
      <c r="AI299" s="94"/>
      <c r="AJ299" s="94"/>
      <c r="AK299" s="94"/>
    </row>
    <row r="300" spans="1:37" s="95" customFormat="1">
      <c r="A300" s="97"/>
      <c r="P300" s="94"/>
      <c r="Q300" s="94"/>
      <c r="R300" s="94"/>
      <c r="S300" s="94"/>
      <c r="T300" s="94"/>
      <c r="U300" s="94"/>
      <c r="V300" s="94"/>
      <c r="W300" s="94"/>
      <c r="X300" s="94"/>
      <c r="Y300" s="94"/>
      <c r="Z300" s="94"/>
      <c r="AA300" s="94"/>
      <c r="AB300" s="94"/>
      <c r="AC300" s="94"/>
      <c r="AD300" s="94"/>
      <c r="AE300" s="94"/>
      <c r="AF300" s="94"/>
      <c r="AG300" s="94"/>
      <c r="AH300" s="94"/>
      <c r="AI300" s="94"/>
      <c r="AJ300" s="94"/>
      <c r="AK300" s="94"/>
    </row>
    <row r="301" spans="1:37" s="95" customFormat="1">
      <c r="A301" s="97"/>
      <c r="P301" s="94"/>
      <c r="Q301" s="94"/>
      <c r="R301" s="94"/>
      <c r="S301" s="94"/>
      <c r="T301" s="94"/>
      <c r="U301" s="94"/>
      <c r="V301" s="94"/>
      <c r="W301" s="94"/>
      <c r="X301" s="94"/>
      <c r="Y301" s="94"/>
      <c r="Z301" s="94"/>
      <c r="AA301" s="94"/>
      <c r="AB301" s="94"/>
      <c r="AC301" s="94"/>
      <c r="AD301" s="94"/>
      <c r="AE301" s="94"/>
      <c r="AF301" s="94"/>
      <c r="AG301" s="94"/>
      <c r="AH301" s="94"/>
      <c r="AI301" s="94"/>
      <c r="AJ301" s="94"/>
      <c r="AK301" s="94"/>
    </row>
    <row r="302" spans="1:37" s="95" customFormat="1">
      <c r="A302" s="97"/>
      <c r="P302" s="94"/>
      <c r="Q302" s="94"/>
      <c r="R302" s="94"/>
      <c r="S302" s="94"/>
      <c r="T302" s="94"/>
      <c r="U302" s="94"/>
      <c r="V302" s="94"/>
      <c r="W302" s="94"/>
      <c r="X302" s="94"/>
      <c r="Y302" s="94"/>
      <c r="Z302" s="94"/>
      <c r="AA302" s="94"/>
      <c r="AB302" s="94"/>
      <c r="AC302" s="94"/>
      <c r="AD302" s="94"/>
      <c r="AE302" s="94"/>
      <c r="AF302" s="94"/>
      <c r="AG302" s="94"/>
      <c r="AH302" s="94"/>
      <c r="AI302" s="94"/>
      <c r="AJ302" s="94"/>
      <c r="AK302" s="94"/>
    </row>
    <row r="303" spans="1:37" s="95" customFormat="1">
      <c r="A303" s="97"/>
      <c r="P303" s="94"/>
      <c r="Q303" s="94"/>
      <c r="R303" s="94"/>
      <c r="S303" s="94"/>
      <c r="T303" s="94"/>
      <c r="U303" s="94"/>
      <c r="V303" s="94"/>
      <c r="W303" s="94"/>
      <c r="X303" s="94"/>
      <c r="Y303" s="94"/>
      <c r="Z303" s="94"/>
      <c r="AA303" s="94"/>
      <c r="AB303" s="94"/>
      <c r="AC303" s="94"/>
      <c r="AD303" s="94"/>
      <c r="AE303" s="94"/>
      <c r="AF303" s="94"/>
      <c r="AG303" s="94"/>
      <c r="AH303" s="94"/>
      <c r="AI303" s="94"/>
      <c r="AJ303" s="94"/>
      <c r="AK303" s="94"/>
    </row>
    <row r="304" spans="1:37" s="95" customFormat="1">
      <c r="A304" s="97"/>
      <c r="P304" s="94"/>
      <c r="Q304" s="94"/>
      <c r="R304" s="94"/>
      <c r="S304" s="94"/>
      <c r="T304" s="94"/>
      <c r="U304" s="94"/>
      <c r="V304" s="94"/>
      <c r="W304" s="94"/>
      <c r="X304" s="94"/>
      <c r="Y304" s="94"/>
      <c r="Z304" s="94"/>
      <c r="AA304" s="94"/>
      <c r="AB304" s="94"/>
      <c r="AC304" s="94"/>
      <c r="AD304" s="94"/>
      <c r="AE304" s="94"/>
      <c r="AF304" s="94"/>
      <c r="AG304" s="94"/>
      <c r="AH304" s="94"/>
      <c r="AI304" s="94"/>
      <c r="AJ304" s="94"/>
      <c r="AK304" s="94"/>
    </row>
    <row r="305" spans="1:37" s="95" customFormat="1">
      <c r="A305" s="97"/>
      <c r="P305" s="94"/>
      <c r="Q305" s="94"/>
      <c r="R305" s="94"/>
      <c r="S305" s="94"/>
      <c r="T305" s="94"/>
      <c r="U305" s="94"/>
      <c r="V305" s="94"/>
      <c r="W305" s="94"/>
      <c r="X305" s="94"/>
      <c r="Y305" s="94"/>
      <c r="Z305" s="94"/>
      <c r="AA305" s="94"/>
      <c r="AB305" s="94"/>
      <c r="AC305" s="94"/>
      <c r="AD305" s="94"/>
      <c r="AE305" s="94"/>
      <c r="AF305" s="94"/>
      <c r="AG305" s="94"/>
      <c r="AH305" s="94"/>
      <c r="AI305" s="94"/>
      <c r="AJ305" s="94"/>
      <c r="AK305" s="94"/>
    </row>
    <row r="306" spans="1:37" s="95" customFormat="1">
      <c r="A306" s="97"/>
      <c r="P306" s="94"/>
      <c r="Q306" s="94"/>
      <c r="R306" s="94"/>
      <c r="S306" s="94"/>
      <c r="T306" s="94"/>
      <c r="U306" s="94"/>
      <c r="V306" s="94"/>
      <c r="W306" s="94"/>
      <c r="X306" s="94"/>
      <c r="Y306" s="94"/>
      <c r="Z306" s="94"/>
      <c r="AA306" s="94"/>
      <c r="AB306" s="94"/>
      <c r="AC306" s="94"/>
      <c r="AD306" s="94"/>
      <c r="AE306" s="94"/>
      <c r="AF306" s="94"/>
      <c r="AG306" s="94"/>
      <c r="AH306" s="94"/>
      <c r="AI306" s="94"/>
      <c r="AJ306" s="94"/>
      <c r="AK306" s="94"/>
    </row>
    <row r="307" spans="1:37" s="95" customFormat="1">
      <c r="A307" s="97"/>
      <c r="P307" s="94"/>
      <c r="Q307" s="94"/>
      <c r="R307" s="94"/>
      <c r="S307" s="94"/>
      <c r="T307" s="94"/>
      <c r="U307" s="94"/>
      <c r="V307" s="94"/>
      <c r="W307" s="94"/>
      <c r="X307" s="94"/>
      <c r="Y307" s="94"/>
      <c r="Z307" s="94"/>
      <c r="AA307" s="94"/>
      <c r="AB307" s="94"/>
      <c r="AC307" s="94"/>
      <c r="AD307" s="94"/>
      <c r="AE307" s="94"/>
      <c r="AF307" s="94"/>
      <c r="AG307" s="94"/>
      <c r="AH307" s="94"/>
      <c r="AI307" s="94"/>
      <c r="AJ307" s="94"/>
      <c r="AK307" s="94"/>
    </row>
    <row r="308" spans="1:37" s="95" customFormat="1">
      <c r="A308" s="97"/>
      <c r="P308" s="94"/>
      <c r="Q308" s="94"/>
      <c r="R308" s="94"/>
      <c r="S308" s="94"/>
      <c r="T308" s="94"/>
      <c r="U308" s="94"/>
      <c r="V308" s="94"/>
      <c r="W308" s="94"/>
      <c r="X308" s="94"/>
      <c r="Y308" s="94"/>
      <c r="Z308" s="94"/>
      <c r="AA308" s="94"/>
      <c r="AB308" s="94"/>
      <c r="AC308" s="94"/>
      <c r="AD308" s="94"/>
      <c r="AE308" s="94"/>
      <c r="AF308" s="94"/>
      <c r="AG308" s="94"/>
      <c r="AH308" s="94"/>
      <c r="AI308" s="94"/>
      <c r="AJ308" s="94"/>
      <c r="AK308" s="94"/>
    </row>
    <row r="309" spans="1:37" s="95" customFormat="1">
      <c r="A309" s="97"/>
      <c r="P309" s="94"/>
      <c r="Q309" s="94"/>
      <c r="R309" s="94"/>
      <c r="S309" s="94"/>
      <c r="T309" s="94"/>
      <c r="U309" s="94"/>
      <c r="V309" s="94"/>
      <c r="W309" s="94"/>
      <c r="X309" s="94"/>
      <c r="Y309" s="94"/>
      <c r="Z309" s="94"/>
      <c r="AA309" s="94"/>
      <c r="AB309" s="94"/>
      <c r="AC309" s="94"/>
      <c r="AD309" s="94"/>
      <c r="AE309" s="94"/>
      <c r="AF309" s="94"/>
      <c r="AG309" s="94"/>
      <c r="AH309" s="94"/>
      <c r="AI309" s="94"/>
      <c r="AJ309" s="94"/>
      <c r="AK309" s="94"/>
    </row>
    <row r="310" spans="1:37" s="95" customFormat="1">
      <c r="A310" s="97"/>
      <c r="P310" s="94"/>
      <c r="Q310" s="94"/>
      <c r="R310" s="94"/>
      <c r="S310" s="94"/>
      <c r="T310" s="94"/>
      <c r="U310" s="94"/>
      <c r="V310" s="94"/>
      <c r="W310" s="94"/>
      <c r="X310" s="94"/>
      <c r="Y310" s="94"/>
      <c r="Z310" s="94"/>
      <c r="AA310" s="94"/>
      <c r="AB310" s="94"/>
      <c r="AC310" s="94"/>
      <c r="AD310" s="94"/>
      <c r="AE310" s="94"/>
      <c r="AF310" s="94"/>
      <c r="AG310" s="94"/>
      <c r="AH310" s="94"/>
      <c r="AI310" s="94"/>
      <c r="AJ310" s="94"/>
      <c r="AK310" s="94"/>
    </row>
    <row r="311" spans="1:37" s="95" customFormat="1">
      <c r="A311" s="97"/>
      <c r="P311" s="94"/>
      <c r="Q311" s="94"/>
      <c r="R311" s="94"/>
      <c r="S311" s="94"/>
      <c r="T311" s="94"/>
      <c r="U311" s="94"/>
      <c r="V311" s="94"/>
      <c r="W311" s="94"/>
      <c r="X311" s="94"/>
      <c r="Y311" s="94"/>
      <c r="Z311" s="94"/>
      <c r="AA311" s="94"/>
      <c r="AB311" s="94"/>
      <c r="AC311" s="94"/>
      <c r="AD311" s="94"/>
      <c r="AE311" s="94"/>
      <c r="AF311" s="94"/>
      <c r="AG311" s="94"/>
      <c r="AH311" s="94"/>
      <c r="AI311" s="94"/>
      <c r="AJ311" s="94"/>
      <c r="AK311" s="94"/>
    </row>
    <row r="312" spans="1:37" s="95" customFormat="1">
      <c r="A312" s="97"/>
      <c r="P312" s="94"/>
      <c r="Q312" s="94"/>
      <c r="R312" s="94"/>
      <c r="S312" s="94"/>
      <c r="T312" s="94"/>
      <c r="U312" s="94"/>
      <c r="V312" s="94"/>
      <c r="W312" s="94"/>
      <c r="X312" s="94"/>
      <c r="Y312" s="94"/>
      <c r="Z312" s="94"/>
      <c r="AA312" s="94"/>
      <c r="AB312" s="94"/>
      <c r="AC312" s="94"/>
      <c r="AD312" s="94"/>
      <c r="AE312" s="94"/>
      <c r="AF312" s="94"/>
      <c r="AG312" s="94"/>
      <c r="AH312" s="94"/>
      <c r="AI312" s="94"/>
      <c r="AJ312" s="94"/>
      <c r="AK312" s="94"/>
    </row>
    <row r="313" spans="1:37" s="95" customFormat="1">
      <c r="A313" s="97"/>
      <c r="P313" s="94"/>
      <c r="Q313" s="94"/>
      <c r="R313" s="94"/>
      <c r="S313" s="94"/>
      <c r="T313" s="94"/>
      <c r="U313" s="94"/>
      <c r="V313" s="94"/>
      <c r="W313" s="94"/>
      <c r="X313" s="94"/>
      <c r="Y313" s="94"/>
      <c r="Z313" s="94"/>
      <c r="AA313" s="94"/>
      <c r="AB313" s="94"/>
      <c r="AC313" s="94"/>
      <c r="AD313" s="94"/>
      <c r="AE313" s="94"/>
      <c r="AF313" s="94"/>
      <c r="AG313" s="94"/>
      <c r="AH313" s="94"/>
      <c r="AI313" s="94"/>
      <c r="AJ313" s="94"/>
      <c r="AK313" s="94"/>
    </row>
    <row r="314" spans="1:37" s="95" customFormat="1">
      <c r="A314" s="97"/>
      <c r="P314" s="94"/>
      <c r="Q314" s="94"/>
      <c r="R314" s="94"/>
      <c r="S314" s="94"/>
      <c r="T314" s="94"/>
      <c r="U314" s="94"/>
      <c r="V314" s="94"/>
      <c r="W314" s="94"/>
      <c r="X314" s="94"/>
      <c r="Y314" s="94"/>
      <c r="Z314" s="94"/>
      <c r="AA314" s="94"/>
      <c r="AB314" s="94"/>
      <c r="AC314" s="94"/>
      <c r="AD314" s="94"/>
      <c r="AE314" s="94"/>
      <c r="AF314" s="94"/>
      <c r="AG314" s="94"/>
      <c r="AH314" s="94"/>
      <c r="AI314" s="94"/>
      <c r="AJ314" s="94"/>
      <c r="AK314" s="94"/>
    </row>
    <row r="315" spans="1:37" s="95" customFormat="1">
      <c r="A315" s="97"/>
      <c r="P315" s="94"/>
      <c r="Q315" s="94"/>
      <c r="R315" s="94"/>
      <c r="S315" s="94"/>
      <c r="T315" s="94"/>
      <c r="U315" s="94"/>
      <c r="V315" s="94"/>
      <c r="W315" s="94"/>
      <c r="X315" s="94"/>
      <c r="Y315" s="94"/>
      <c r="Z315" s="94"/>
      <c r="AA315" s="94"/>
      <c r="AB315" s="94"/>
      <c r="AC315" s="94"/>
      <c r="AD315" s="94"/>
      <c r="AE315" s="94"/>
      <c r="AF315" s="94"/>
      <c r="AG315" s="94"/>
      <c r="AH315" s="94"/>
      <c r="AI315" s="94"/>
      <c r="AJ315" s="94"/>
      <c r="AK315" s="94"/>
    </row>
    <row r="316" spans="1:37" s="95" customFormat="1">
      <c r="A316" s="97"/>
      <c r="P316" s="94"/>
      <c r="Q316" s="94"/>
      <c r="R316" s="94"/>
      <c r="S316" s="94"/>
      <c r="T316" s="94"/>
      <c r="U316" s="94"/>
      <c r="V316" s="94"/>
      <c r="W316" s="94"/>
      <c r="X316" s="94"/>
      <c r="Y316" s="94"/>
      <c r="Z316" s="94"/>
      <c r="AA316" s="94"/>
      <c r="AB316" s="94"/>
      <c r="AC316" s="94"/>
      <c r="AD316" s="94"/>
      <c r="AE316" s="94"/>
      <c r="AF316" s="94"/>
      <c r="AG316" s="94"/>
      <c r="AH316" s="94"/>
      <c r="AI316" s="94"/>
      <c r="AJ316" s="94"/>
      <c r="AK316" s="94"/>
    </row>
    <row r="317" spans="1:37" s="95" customFormat="1">
      <c r="A317" s="97"/>
      <c r="P317" s="94"/>
      <c r="Q317" s="94"/>
      <c r="R317" s="94"/>
      <c r="S317" s="94"/>
      <c r="T317" s="94"/>
      <c r="U317" s="94"/>
      <c r="V317" s="94"/>
      <c r="W317" s="94"/>
      <c r="X317" s="94"/>
      <c r="Y317" s="94"/>
      <c r="Z317" s="94"/>
      <c r="AA317" s="94"/>
      <c r="AB317" s="94"/>
      <c r="AC317" s="94"/>
      <c r="AD317" s="94"/>
      <c r="AE317" s="94"/>
      <c r="AF317" s="94"/>
      <c r="AG317" s="94"/>
      <c r="AH317" s="94"/>
      <c r="AI317" s="94"/>
      <c r="AJ317" s="94"/>
      <c r="AK317" s="94"/>
    </row>
    <row r="318" spans="1:37" s="95" customFormat="1">
      <c r="A318" s="97"/>
      <c r="P318" s="94"/>
      <c r="Q318" s="94"/>
      <c r="R318" s="94"/>
      <c r="S318" s="94"/>
      <c r="T318" s="94"/>
      <c r="U318" s="94"/>
      <c r="V318" s="94"/>
      <c r="W318" s="94"/>
      <c r="X318" s="94"/>
      <c r="Y318" s="94"/>
      <c r="Z318" s="94"/>
      <c r="AA318" s="94"/>
      <c r="AB318" s="94"/>
      <c r="AC318" s="94"/>
      <c r="AD318" s="94"/>
      <c r="AE318" s="94"/>
      <c r="AF318" s="94"/>
      <c r="AG318" s="94"/>
      <c r="AH318" s="94"/>
      <c r="AI318" s="94"/>
      <c r="AJ318" s="94"/>
      <c r="AK318" s="94"/>
    </row>
    <row r="319" spans="1:37" s="95" customFormat="1">
      <c r="A319" s="97"/>
      <c r="P319" s="94"/>
      <c r="Q319" s="94"/>
      <c r="R319" s="94"/>
      <c r="S319" s="94"/>
      <c r="T319" s="94"/>
      <c r="U319" s="94"/>
      <c r="V319" s="94"/>
      <c r="W319" s="94"/>
      <c r="X319" s="94"/>
      <c r="Y319" s="94"/>
      <c r="Z319" s="94"/>
      <c r="AA319" s="94"/>
      <c r="AB319" s="94"/>
      <c r="AC319" s="94"/>
      <c r="AD319" s="94"/>
      <c r="AE319" s="94"/>
      <c r="AF319" s="94"/>
      <c r="AG319" s="94"/>
      <c r="AH319" s="94"/>
      <c r="AI319" s="94"/>
      <c r="AJ319" s="94"/>
      <c r="AK319" s="94"/>
    </row>
    <row r="320" spans="1:37" s="95" customFormat="1">
      <c r="A320" s="97"/>
      <c r="P320" s="94"/>
      <c r="Q320" s="94"/>
      <c r="R320" s="94"/>
      <c r="S320" s="94"/>
      <c r="T320" s="94"/>
      <c r="U320" s="94"/>
      <c r="V320" s="94"/>
      <c r="W320" s="94"/>
      <c r="X320" s="94"/>
      <c r="Y320" s="94"/>
      <c r="Z320" s="94"/>
      <c r="AA320" s="94"/>
      <c r="AB320" s="94"/>
      <c r="AC320" s="94"/>
      <c r="AD320" s="94"/>
      <c r="AE320" s="94"/>
      <c r="AF320" s="94"/>
      <c r="AG320" s="94"/>
      <c r="AH320" s="94"/>
      <c r="AI320" s="94"/>
      <c r="AJ320" s="94"/>
      <c r="AK320" s="94"/>
    </row>
    <row r="321" spans="1:37" s="95" customFormat="1">
      <c r="A321" s="97"/>
      <c r="P321" s="94"/>
      <c r="Q321" s="94"/>
      <c r="R321" s="94"/>
      <c r="S321" s="94"/>
      <c r="T321" s="94"/>
      <c r="U321" s="94"/>
      <c r="V321" s="94"/>
      <c r="W321" s="94"/>
      <c r="X321" s="94"/>
      <c r="Y321" s="94"/>
      <c r="Z321" s="94"/>
      <c r="AA321" s="94"/>
      <c r="AB321" s="94"/>
      <c r="AC321" s="94"/>
      <c r="AD321" s="94"/>
      <c r="AE321" s="94"/>
      <c r="AF321" s="94"/>
      <c r="AG321" s="94"/>
      <c r="AH321" s="94"/>
      <c r="AI321" s="94"/>
      <c r="AJ321" s="94"/>
      <c r="AK321" s="94"/>
    </row>
    <row r="322" spans="1:37" s="95" customFormat="1">
      <c r="A322" s="97"/>
      <c r="P322" s="94"/>
      <c r="Q322" s="94"/>
      <c r="R322" s="94"/>
      <c r="S322" s="94"/>
      <c r="T322" s="94"/>
      <c r="U322" s="94"/>
      <c r="V322" s="94"/>
      <c r="W322" s="94"/>
      <c r="X322" s="94"/>
      <c r="Y322" s="94"/>
      <c r="Z322" s="94"/>
      <c r="AA322" s="94"/>
      <c r="AB322" s="94"/>
      <c r="AC322" s="94"/>
      <c r="AD322" s="94"/>
      <c r="AE322" s="94"/>
      <c r="AF322" s="94"/>
      <c r="AG322" s="94"/>
      <c r="AH322" s="94"/>
      <c r="AI322" s="94"/>
      <c r="AJ322" s="94"/>
      <c r="AK322" s="94"/>
    </row>
    <row r="323" spans="1:37" s="95" customFormat="1">
      <c r="A323" s="97"/>
      <c r="P323" s="94"/>
      <c r="Q323" s="94"/>
      <c r="R323" s="94"/>
      <c r="S323" s="94"/>
      <c r="T323" s="94"/>
      <c r="U323" s="94"/>
      <c r="V323" s="94"/>
      <c r="W323" s="94"/>
      <c r="X323" s="94"/>
      <c r="Y323" s="94"/>
      <c r="Z323" s="94"/>
      <c r="AA323" s="94"/>
      <c r="AB323" s="94"/>
      <c r="AC323" s="94"/>
      <c r="AD323" s="94"/>
      <c r="AE323" s="94"/>
      <c r="AF323" s="94"/>
      <c r="AG323" s="94"/>
      <c r="AH323" s="94"/>
      <c r="AI323" s="94"/>
      <c r="AJ323" s="94"/>
      <c r="AK323" s="94"/>
    </row>
    <row r="324" spans="1:37" s="95" customFormat="1">
      <c r="A324" s="97"/>
      <c r="P324" s="94"/>
      <c r="Q324" s="94"/>
      <c r="R324" s="94"/>
      <c r="S324" s="94"/>
      <c r="T324" s="94"/>
      <c r="U324" s="94"/>
      <c r="V324" s="94"/>
      <c r="W324" s="94"/>
      <c r="X324" s="94"/>
      <c r="Y324" s="94"/>
      <c r="Z324" s="94"/>
      <c r="AA324" s="94"/>
      <c r="AB324" s="94"/>
      <c r="AC324" s="94"/>
      <c r="AD324" s="94"/>
      <c r="AE324" s="94"/>
      <c r="AF324" s="94"/>
      <c r="AG324" s="94"/>
      <c r="AH324" s="94"/>
      <c r="AI324" s="94"/>
      <c r="AJ324" s="94"/>
      <c r="AK324" s="94"/>
    </row>
    <row r="325" spans="1:37" s="95" customFormat="1">
      <c r="A325" s="97"/>
      <c r="P325" s="94"/>
      <c r="Q325" s="94"/>
      <c r="R325" s="94"/>
      <c r="S325" s="94"/>
      <c r="T325" s="94"/>
      <c r="U325" s="94"/>
      <c r="V325" s="94"/>
      <c r="W325" s="94"/>
      <c r="X325" s="94"/>
      <c r="Y325" s="94"/>
      <c r="Z325" s="94"/>
      <c r="AA325" s="94"/>
      <c r="AB325" s="94"/>
      <c r="AC325" s="94"/>
      <c r="AD325" s="94"/>
      <c r="AE325" s="94"/>
      <c r="AF325" s="94"/>
      <c r="AG325" s="94"/>
      <c r="AH325" s="94"/>
      <c r="AI325" s="94"/>
      <c r="AJ325" s="94"/>
      <c r="AK325" s="94"/>
    </row>
    <row r="326" spans="1:37" s="95" customFormat="1">
      <c r="A326" s="97"/>
      <c r="P326" s="94"/>
      <c r="Q326" s="94"/>
      <c r="R326" s="94"/>
      <c r="S326" s="94"/>
      <c r="T326" s="94"/>
      <c r="U326" s="94"/>
      <c r="V326" s="94"/>
      <c r="W326" s="94"/>
      <c r="X326" s="94"/>
      <c r="Y326" s="94"/>
      <c r="Z326" s="94"/>
      <c r="AA326" s="94"/>
      <c r="AB326" s="94"/>
      <c r="AC326" s="94"/>
      <c r="AD326" s="94"/>
      <c r="AE326" s="94"/>
      <c r="AF326" s="94"/>
      <c r="AG326" s="94"/>
      <c r="AH326" s="94"/>
      <c r="AI326" s="94"/>
      <c r="AJ326" s="94"/>
      <c r="AK326" s="94"/>
    </row>
    <row r="327" spans="1:37" s="95" customFormat="1">
      <c r="A327" s="97"/>
      <c r="P327" s="94"/>
      <c r="Q327" s="94"/>
      <c r="R327" s="94"/>
      <c r="S327" s="94"/>
      <c r="T327" s="94"/>
      <c r="U327" s="94"/>
      <c r="V327" s="94"/>
      <c r="W327" s="94"/>
      <c r="X327" s="94"/>
      <c r="Y327" s="94"/>
      <c r="Z327" s="94"/>
      <c r="AA327" s="94"/>
      <c r="AB327" s="94"/>
      <c r="AC327" s="94"/>
      <c r="AD327" s="94"/>
      <c r="AE327" s="94"/>
      <c r="AF327" s="94"/>
      <c r="AG327" s="94"/>
      <c r="AH327" s="94"/>
      <c r="AI327" s="94"/>
      <c r="AJ327" s="94"/>
      <c r="AK327" s="94"/>
    </row>
    <row r="328" spans="1:37" s="95" customFormat="1">
      <c r="A328" s="97"/>
      <c r="P328" s="94"/>
      <c r="Q328" s="94"/>
      <c r="R328" s="94"/>
      <c r="S328" s="94"/>
      <c r="T328" s="94"/>
      <c r="U328" s="94"/>
      <c r="V328" s="94"/>
      <c r="W328" s="94"/>
      <c r="X328" s="94"/>
      <c r="Y328" s="94"/>
      <c r="Z328" s="94"/>
      <c r="AA328" s="94"/>
      <c r="AB328" s="94"/>
      <c r="AC328" s="94"/>
      <c r="AD328" s="94"/>
      <c r="AE328" s="94"/>
      <c r="AF328" s="94"/>
      <c r="AG328" s="94"/>
      <c r="AH328" s="94"/>
      <c r="AI328" s="94"/>
      <c r="AJ328" s="94"/>
      <c r="AK328" s="94"/>
    </row>
    <row r="329" spans="1:37" s="95" customFormat="1">
      <c r="A329" s="97"/>
      <c r="P329" s="94"/>
      <c r="Q329" s="94"/>
      <c r="R329" s="94"/>
      <c r="S329" s="94"/>
      <c r="T329" s="94"/>
      <c r="U329" s="94"/>
      <c r="V329" s="94"/>
      <c r="W329" s="94"/>
      <c r="X329" s="94"/>
      <c r="Y329" s="94"/>
      <c r="Z329" s="94"/>
      <c r="AA329" s="94"/>
      <c r="AB329" s="94"/>
      <c r="AC329" s="94"/>
      <c r="AD329" s="94"/>
      <c r="AE329" s="94"/>
      <c r="AF329" s="94"/>
      <c r="AG329" s="94"/>
      <c r="AH329" s="94"/>
      <c r="AI329" s="94"/>
      <c r="AJ329" s="94"/>
      <c r="AK329" s="94"/>
    </row>
    <row r="330" spans="1:37" s="95" customFormat="1">
      <c r="A330" s="97"/>
      <c r="P330" s="94"/>
      <c r="Q330" s="94"/>
      <c r="R330" s="94"/>
      <c r="S330" s="94"/>
      <c r="T330" s="94"/>
      <c r="U330" s="94"/>
      <c r="V330" s="94"/>
      <c r="W330" s="94"/>
      <c r="X330" s="94"/>
      <c r="Y330" s="94"/>
      <c r="Z330" s="94"/>
      <c r="AA330" s="94"/>
      <c r="AB330" s="94"/>
      <c r="AC330" s="94"/>
      <c r="AD330" s="94"/>
      <c r="AE330" s="94"/>
      <c r="AF330" s="94"/>
      <c r="AG330" s="94"/>
      <c r="AH330" s="94"/>
      <c r="AI330" s="94"/>
      <c r="AJ330" s="94"/>
      <c r="AK330" s="94"/>
    </row>
    <row r="331" spans="1:37" s="95" customFormat="1">
      <c r="A331" s="97"/>
      <c r="P331" s="94"/>
      <c r="Q331" s="94"/>
      <c r="R331" s="94"/>
      <c r="S331" s="94"/>
      <c r="T331" s="94"/>
      <c r="U331" s="94"/>
      <c r="V331" s="94"/>
      <c r="W331" s="94"/>
      <c r="X331" s="94"/>
      <c r="Y331" s="94"/>
      <c r="Z331" s="94"/>
      <c r="AA331" s="94"/>
      <c r="AB331" s="94"/>
      <c r="AC331" s="94"/>
      <c r="AD331" s="94"/>
      <c r="AE331" s="94"/>
      <c r="AF331" s="94"/>
      <c r="AG331" s="94"/>
      <c r="AH331" s="94"/>
      <c r="AI331" s="94"/>
      <c r="AJ331" s="94"/>
      <c r="AK331" s="94"/>
    </row>
    <row r="332" spans="1:37" s="95" customFormat="1">
      <c r="A332" s="97"/>
      <c r="P332" s="94"/>
      <c r="Q332" s="94"/>
      <c r="R332" s="94"/>
      <c r="S332" s="94"/>
      <c r="T332" s="94"/>
      <c r="U332" s="94"/>
      <c r="V332" s="94"/>
      <c r="W332" s="94"/>
      <c r="X332" s="94"/>
      <c r="Y332" s="94"/>
      <c r="Z332" s="94"/>
      <c r="AA332" s="94"/>
      <c r="AB332" s="94"/>
      <c r="AC332" s="94"/>
      <c r="AD332" s="94"/>
      <c r="AE332" s="94"/>
      <c r="AF332" s="94"/>
      <c r="AG332" s="94"/>
      <c r="AH332" s="94"/>
      <c r="AI332" s="94"/>
      <c r="AJ332" s="94"/>
      <c r="AK332" s="94"/>
    </row>
    <row r="333" spans="1:37" s="95" customFormat="1">
      <c r="A333" s="97"/>
      <c r="P333" s="94"/>
      <c r="Q333" s="94"/>
      <c r="R333" s="94"/>
      <c r="S333" s="94"/>
      <c r="T333" s="94"/>
      <c r="U333" s="94"/>
      <c r="V333" s="94"/>
      <c r="W333" s="94"/>
      <c r="X333" s="94"/>
      <c r="Y333" s="94"/>
      <c r="Z333" s="94"/>
      <c r="AA333" s="94"/>
      <c r="AB333" s="94"/>
      <c r="AC333" s="94"/>
      <c r="AD333" s="94"/>
      <c r="AE333" s="94"/>
      <c r="AF333" s="94"/>
      <c r="AG333" s="94"/>
      <c r="AH333" s="94"/>
      <c r="AI333" s="94"/>
      <c r="AJ333" s="94"/>
      <c r="AK333" s="94"/>
    </row>
    <row r="334" spans="1:37" s="95" customFormat="1">
      <c r="A334" s="97"/>
      <c r="P334" s="94"/>
      <c r="Q334" s="94"/>
      <c r="R334" s="94"/>
      <c r="S334" s="94"/>
      <c r="T334" s="94"/>
      <c r="U334" s="94"/>
      <c r="V334" s="94"/>
      <c r="W334" s="94"/>
      <c r="X334" s="94"/>
      <c r="Y334" s="94"/>
      <c r="Z334" s="94"/>
      <c r="AA334" s="94"/>
      <c r="AB334" s="94"/>
      <c r="AC334" s="94"/>
      <c r="AD334" s="94"/>
      <c r="AE334" s="94"/>
      <c r="AF334" s="94"/>
      <c r="AG334" s="94"/>
      <c r="AH334" s="94"/>
      <c r="AI334" s="94"/>
      <c r="AJ334" s="94"/>
      <c r="AK334" s="94"/>
    </row>
    <row r="335" spans="1:37" s="95" customFormat="1">
      <c r="A335" s="97"/>
      <c r="P335" s="94"/>
      <c r="Q335" s="94"/>
      <c r="R335" s="94"/>
      <c r="S335" s="94"/>
      <c r="T335" s="94"/>
      <c r="U335" s="94"/>
      <c r="V335" s="94"/>
      <c r="W335" s="94"/>
      <c r="X335" s="94"/>
      <c r="Y335" s="94"/>
      <c r="Z335" s="94"/>
      <c r="AA335" s="94"/>
      <c r="AB335" s="94"/>
      <c r="AC335" s="94"/>
      <c r="AD335" s="94"/>
      <c r="AE335" s="94"/>
      <c r="AF335" s="94"/>
      <c r="AG335" s="94"/>
      <c r="AH335" s="94"/>
      <c r="AI335" s="94"/>
      <c r="AJ335" s="94"/>
      <c r="AK335" s="94"/>
    </row>
    <row r="336" spans="1:37" s="95" customFormat="1">
      <c r="A336" s="97"/>
      <c r="P336" s="94"/>
      <c r="Q336" s="94"/>
      <c r="R336" s="94"/>
      <c r="S336" s="94"/>
      <c r="T336" s="94"/>
      <c r="U336" s="94"/>
      <c r="V336" s="94"/>
      <c r="W336" s="94"/>
      <c r="X336" s="94"/>
      <c r="Y336" s="94"/>
      <c r="Z336" s="94"/>
      <c r="AA336" s="94"/>
      <c r="AB336" s="94"/>
      <c r="AC336" s="94"/>
      <c r="AD336" s="94"/>
      <c r="AE336" s="94"/>
      <c r="AF336" s="94"/>
      <c r="AG336" s="94"/>
      <c r="AH336" s="94"/>
      <c r="AI336" s="94"/>
      <c r="AJ336" s="94"/>
      <c r="AK336" s="94"/>
    </row>
    <row r="337" spans="1:37" s="95" customFormat="1">
      <c r="A337" s="97"/>
      <c r="P337" s="94"/>
      <c r="Q337" s="94"/>
      <c r="R337" s="94"/>
      <c r="S337" s="94"/>
      <c r="T337" s="94"/>
      <c r="U337" s="94"/>
      <c r="V337" s="94"/>
      <c r="W337" s="94"/>
      <c r="X337" s="94"/>
      <c r="Y337" s="94"/>
      <c r="Z337" s="94"/>
      <c r="AA337" s="94"/>
      <c r="AB337" s="94"/>
      <c r="AC337" s="94"/>
      <c r="AD337" s="94"/>
      <c r="AE337" s="94"/>
      <c r="AF337" s="94"/>
      <c r="AG337" s="94"/>
      <c r="AH337" s="94"/>
      <c r="AI337" s="94"/>
      <c r="AJ337" s="94"/>
      <c r="AK337" s="94"/>
    </row>
    <row r="338" spans="1:37" s="95" customFormat="1">
      <c r="A338" s="97"/>
      <c r="P338" s="94"/>
      <c r="Q338" s="94"/>
      <c r="R338" s="94"/>
      <c r="S338" s="94"/>
      <c r="T338" s="94"/>
      <c r="U338" s="94"/>
      <c r="V338" s="94"/>
      <c r="W338" s="94"/>
      <c r="X338" s="94"/>
      <c r="Y338" s="94"/>
      <c r="Z338" s="94"/>
      <c r="AA338" s="94"/>
      <c r="AB338" s="94"/>
      <c r="AC338" s="94"/>
      <c r="AD338" s="94"/>
      <c r="AE338" s="94"/>
      <c r="AF338" s="94"/>
      <c r="AG338" s="94"/>
      <c r="AH338" s="94"/>
      <c r="AI338" s="94"/>
      <c r="AJ338" s="94"/>
      <c r="AK338" s="94"/>
    </row>
    <row r="339" spans="1:37" s="95" customFormat="1">
      <c r="A339" s="97"/>
      <c r="P339" s="94"/>
      <c r="Q339" s="94"/>
      <c r="R339" s="94"/>
      <c r="S339" s="94"/>
      <c r="T339" s="94"/>
      <c r="U339" s="94"/>
      <c r="V339" s="94"/>
      <c r="W339" s="94"/>
      <c r="X339" s="94"/>
      <c r="Y339" s="94"/>
      <c r="Z339" s="94"/>
      <c r="AA339" s="94"/>
      <c r="AB339" s="94"/>
      <c r="AC339" s="94"/>
      <c r="AD339" s="94"/>
      <c r="AE339" s="94"/>
      <c r="AF339" s="94"/>
      <c r="AG339" s="94"/>
      <c r="AH339" s="94"/>
      <c r="AI339" s="94"/>
      <c r="AJ339" s="94"/>
      <c r="AK339" s="94"/>
    </row>
    <row r="340" spans="1:37" s="95" customFormat="1">
      <c r="A340" s="97"/>
      <c r="P340" s="94"/>
      <c r="Q340" s="94"/>
      <c r="R340" s="94"/>
      <c r="S340" s="94"/>
      <c r="T340" s="94"/>
      <c r="U340" s="94"/>
      <c r="V340" s="94"/>
      <c r="W340" s="94"/>
      <c r="X340" s="94"/>
      <c r="Y340" s="94"/>
      <c r="Z340" s="94"/>
      <c r="AA340" s="94"/>
      <c r="AB340" s="94"/>
      <c r="AC340" s="94"/>
      <c r="AD340" s="94"/>
      <c r="AE340" s="94"/>
      <c r="AF340" s="94"/>
      <c r="AG340" s="94"/>
      <c r="AH340" s="94"/>
      <c r="AI340" s="94"/>
      <c r="AJ340" s="94"/>
      <c r="AK340" s="94"/>
    </row>
    <row r="341" spans="1:37" s="95" customFormat="1">
      <c r="A341" s="97"/>
      <c r="P341" s="94"/>
      <c r="Q341" s="94"/>
      <c r="R341" s="94"/>
      <c r="S341" s="94"/>
      <c r="T341" s="94"/>
      <c r="U341" s="94"/>
      <c r="V341" s="94"/>
      <c r="W341" s="94"/>
      <c r="X341" s="94"/>
      <c r="Y341" s="94"/>
      <c r="Z341" s="94"/>
      <c r="AA341" s="94"/>
      <c r="AB341" s="94"/>
      <c r="AC341" s="94"/>
      <c r="AD341" s="94"/>
      <c r="AE341" s="94"/>
      <c r="AF341" s="94"/>
      <c r="AG341" s="94"/>
      <c r="AH341" s="94"/>
      <c r="AI341" s="94"/>
      <c r="AJ341" s="94"/>
      <c r="AK341" s="94"/>
    </row>
    <row r="342" spans="1:37" s="95" customFormat="1">
      <c r="A342" s="97"/>
      <c r="P342" s="94"/>
      <c r="Q342" s="94"/>
      <c r="R342" s="94"/>
      <c r="S342" s="94"/>
      <c r="T342" s="94"/>
      <c r="U342" s="94"/>
      <c r="V342" s="94"/>
      <c r="W342" s="94"/>
      <c r="X342" s="94"/>
      <c r="Y342" s="94"/>
      <c r="Z342" s="94"/>
      <c r="AA342" s="94"/>
      <c r="AB342" s="94"/>
      <c r="AC342" s="94"/>
      <c r="AD342" s="94"/>
      <c r="AE342" s="94"/>
      <c r="AF342" s="94"/>
      <c r="AG342" s="94"/>
      <c r="AH342" s="94"/>
      <c r="AI342" s="94"/>
      <c r="AJ342" s="94"/>
      <c r="AK342" s="94"/>
    </row>
    <row r="343" spans="1:37" s="95" customFormat="1">
      <c r="A343" s="97"/>
      <c r="P343" s="94"/>
      <c r="Q343" s="94"/>
      <c r="R343" s="94"/>
      <c r="S343" s="94"/>
      <c r="T343" s="94"/>
      <c r="U343" s="94"/>
      <c r="V343" s="94"/>
      <c r="W343" s="94"/>
      <c r="X343" s="94"/>
      <c r="Y343" s="94"/>
      <c r="Z343" s="94"/>
      <c r="AA343" s="94"/>
      <c r="AB343" s="94"/>
      <c r="AC343" s="94"/>
      <c r="AD343" s="94"/>
      <c r="AE343" s="94"/>
      <c r="AF343" s="94"/>
      <c r="AG343" s="94"/>
      <c r="AH343" s="94"/>
      <c r="AI343" s="94"/>
      <c r="AJ343" s="94"/>
      <c r="AK343" s="94"/>
    </row>
    <row r="344" spans="1:37" s="95" customFormat="1">
      <c r="A344" s="97"/>
      <c r="P344" s="94"/>
      <c r="Q344" s="94"/>
      <c r="R344" s="94"/>
      <c r="S344" s="94"/>
      <c r="T344" s="94"/>
      <c r="U344" s="94"/>
      <c r="V344" s="94"/>
      <c r="W344" s="94"/>
      <c r="X344" s="94"/>
      <c r="Y344" s="94"/>
      <c r="Z344" s="94"/>
      <c r="AA344" s="94"/>
      <c r="AB344" s="94"/>
      <c r="AC344" s="94"/>
      <c r="AD344" s="94"/>
      <c r="AE344" s="94"/>
      <c r="AF344" s="94"/>
      <c r="AG344" s="94"/>
      <c r="AH344" s="94"/>
      <c r="AI344" s="94"/>
      <c r="AJ344" s="94"/>
      <c r="AK344" s="94"/>
    </row>
    <row r="345" spans="1:37" s="95" customFormat="1">
      <c r="A345" s="97"/>
      <c r="P345" s="94"/>
      <c r="Q345" s="94"/>
      <c r="R345" s="94"/>
      <c r="S345" s="94"/>
      <c r="T345" s="94"/>
      <c r="U345" s="94"/>
      <c r="V345" s="94"/>
      <c r="W345" s="94"/>
      <c r="X345" s="94"/>
      <c r="Y345" s="94"/>
      <c r="Z345" s="94"/>
      <c r="AA345" s="94"/>
      <c r="AB345" s="94"/>
      <c r="AC345" s="94"/>
      <c r="AD345" s="94"/>
      <c r="AE345" s="94"/>
      <c r="AF345" s="94"/>
      <c r="AG345" s="94"/>
      <c r="AH345" s="94"/>
      <c r="AI345" s="94"/>
      <c r="AJ345" s="94"/>
      <c r="AK345" s="94"/>
    </row>
    <row r="346" spans="1:37" s="95" customFormat="1">
      <c r="A346" s="97"/>
      <c r="P346" s="94"/>
      <c r="Q346" s="94"/>
      <c r="R346" s="94"/>
      <c r="S346" s="94"/>
      <c r="T346" s="94"/>
      <c r="U346" s="94"/>
      <c r="V346" s="94"/>
      <c r="W346" s="94"/>
      <c r="X346" s="94"/>
      <c r="Y346" s="94"/>
      <c r="Z346" s="94"/>
      <c r="AA346" s="94"/>
      <c r="AB346" s="94"/>
      <c r="AC346" s="94"/>
      <c r="AD346" s="94"/>
      <c r="AE346" s="94"/>
      <c r="AF346" s="94"/>
      <c r="AG346" s="94"/>
      <c r="AH346" s="94"/>
      <c r="AI346" s="94"/>
      <c r="AJ346" s="94"/>
      <c r="AK346" s="94"/>
    </row>
    <row r="347" spans="1:37" s="95" customFormat="1">
      <c r="A347" s="97"/>
      <c r="P347" s="94"/>
      <c r="Q347" s="94"/>
      <c r="R347" s="94"/>
      <c r="S347" s="94"/>
      <c r="T347" s="94"/>
      <c r="U347" s="94"/>
      <c r="V347" s="94"/>
      <c r="W347" s="94"/>
      <c r="X347" s="94"/>
      <c r="Y347" s="94"/>
      <c r="Z347" s="94"/>
      <c r="AA347" s="94"/>
      <c r="AB347" s="94"/>
      <c r="AC347" s="94"/>
      <c r="AD347" s="94"/>
      <c r="AE347" s="94"/>
      <c r="AF347" s="94"/>
      <c r="AG347" s="94"/>
      <c r="AH347" s="94"/>
      <c r="AI347" s="94"/>
      <c r="AJ347" s="94"/>
      <c r="AK347" s="94"/>
    </row>
    <row r="348" spans="1:37" s="95" customFormat="1">
      <c r="A348" s="97"/>
      <c r="P348" s="94"/>
      <c r="Q348" s="94"/>
      <c r="R348" s="94"/>
      <c r="S348" s="94"/>
      <c r="T348" s="94"/>
      <c r="U348" s="94"/>
      <c r="V348" s="94"/>
      <c r="W348" s="94"/>
      <c r="X348" s="94"/>
      <c r="Y348" s="94"/>
      <c r="Z348" s="94"/>
      <c r="AA348" s="94"/>
      <c r="AB348" s="94"/>
      <c r="AC348" s="94"/>
      <c r="AD348" s="94"/>
      <c r="AE348" s="94"/>
      <c r="AF348" s="94"/>
      <c r="AG348" s="94"/>
      <c r="AH348" s="94"/>
      <c r="AI348" s="94"/>
      <c r="AJ348" s="94"/>
      <c r="AK348" s="94"/>
    </row>
    <row r="349" spans="1:37" s="95" customFormat="1">
      <c r="A349" s="97"/>
      <c r="P349" s="94"/>
      <c r="Q349" s="94"/>
      <c r="R349" s="94"/>
      <c r="S349" s="94"/>
      <c r="T349" s="94"/>
      <c r="U349" s="94"/>
      <c r="V349" s="94"/>
      <c r="W349" s="94"/>
      <c r="X349" s="94"/>
      <c r="Y349" s="94"/>
      <c r="Z349" s="94"/>
      <c r="AA349" s="94"/>
      <c r="AB349" s="94"/>
      <c r="AC349" s="94"/>
      <c r="AD349" s="94"/>
      <c r="AE349" s="94"/>
      <c r="AF349" s="94"/>
      <c r="AG349" s="94"/>
      <c r="AH349" s="94"/>
      <c r="AI349" s="94"/>
      <c r="AJ349" s="94"/>
      <c r="AK349" s="94"/>
    </row>
    <row r="350" spans="1:37" s="95" customFormat="1">
      <c r="A350" s="97"/>
      <c r="P350" s="94"/>
      <c r="Q350" s="94"/>
      <c r="R350" s="94"/>
      <c r="S350" s="94"/>
      <c r="T350" s="94"/>
      <c r="U350" s="94"/>
      <c r="V350" s="94"/>
      <c r="W350" s="94"/>
      <c r="X350" s="94"/>
      <c r="Y350" s="94"/>
      <c r="Z350" s="94"/>
      <c r="AA350" s="94"/>
      <c r="AB350" s="94"/>
      <c r="AC350" s="94"/>
      <c r="AD350" s="94"/>
      <c r="AE350" s="94"/>
      <c r="AF350" s="94"/>
      <c r="AG350" s="94"/>
      <c r="AH350" s="94"/>
      <c r="AI350" s="94"/>
      <c r="AJ350" s="94"/>
      <c r="AK350" s="94"/>
    </row>
    <row r="351" spans="1:37" s="95" customFormat="1">
      <c r="A351" s="97"/>
      <c r="P351" s="94"/>
      <c r="Q351" s="94"/>
      <c r="R351" s="94"/>
      <c r="S351" s="94"/>
      <c r="T351" s="94"/>
      <c r="U351" s="94"/>
      <c r="V351" s="94"/>
      <c r="W351" s="94"/>
      <c r="X351" s="94"/>
      <c r="Y351" s="94"/>
      <c r="Z351" s="94"/>
      <c r="AA351" s="94"/>
      <c r="AB351" s="94"/>
      <c r="AC351" s="94"/>
      <c r="AD351" s="94"/>
      <c r="AE351" s="94"/>
      <c r="AF351" s="94"/>
      <c r="AG351" s="94"/>
      <c r="AH351" s="94"/>
      <c r="AI351" s="94"/>
      <c r="AJ351" s="94"/>
      <c r="AK351" s="94"/>
    </row>
    <row r="352" spans="1:37" s="95" customFormat="1">
      <c r="A352" s="97"/>
      <c r="P352" s="94"/>
      <c r="Q352" s="94"/>
      <c r="R352" s="94"/>
      <c r="S352" s="94"/>
      <c r="T352" s="94"/>
      <c r="U352" s="94"/>
      <c r="V352" s="94"/>
      <c r="W352" s="94"/>
      <c r="X352" s="94"/>
      <c r="Y352" s="94"/>
      <c r="Z352" s="94"/>
      <c r="AA352" s="94"/>
      <c r="AB352" s="94"/>
      <c r="AC352" s="94"/>
      <c r="AD352" s="94"/>
      <c r="AE352" s="94"/>
      <c r="AF352" s="94"/>
      <c r="AG352" s="94"/>
      <c r="AH352" s="94"/>
      <c r="AI352" s="94"/>
      <c r="AJ352" s="94"/>
      <c r="AK352" s="94"/>
    </row>
    <row r="353" spans="1:37" s="95" customFormat="1">
      <c r="A353" s="97"/>
      <c r="P353" s="94"/>
      <c r="Q353" s="94"/>
      <c r="R353" s="94"/>
      <c r="S353" s="94"/>
      <c r="T353" s="94"/>
      <c r="U353" s="94"/>
      <c r="V353" s="94"/>
      <c r="W353" s="94"/>
      <c r="X353" s="94"/>
      <c r="Y353" s="94"/>
      <c r="Z353" s="94"/>
      <c r="AA353" s="94"/>
      <c r="AB353" s="94"/>
      <c r="AC353" s="94"/>
      <c r="AD353" s="94"/>
      <c r="AE353" s="94"/>
      <c r="AF353" s="94"/>
      <c r="AG353" s="94"/>
      <c r="AH353" s="94"/>
      <c r="AI353" s="94"/>
      <c r="AJ353" s="94"/>
      <c r="AK353" s="94"/>
    </row>
    <row r="354" spans="1:37" s="95" customFormat="1">
      <c r="A354" s="97"/>
      <c r="P354" s="94"/>
      <c r="Q354" s="94"/>
      <c r="R354" s="94"/>
      <c r="S354" s="94"/>
      <c r="T354" s="94"/>
      <c r="U354" s="94"/>
      <c r="V354" s="94"/>
      <c r="W354" s="94"/>
      <c r="X354" s="94"/>
      <c r="Y354" s="94"/>
      <c r="Z354" s="94"/>
      <c r="AA354" s="94"/>
      <c r="AB354" s="94"/>
      <c r="AC354" s="94"/>
      <c r="AD354" s="94"/>
      <c r="AE354" s="94"/>
      <c r="AF354" s="94"/>
      <c r="AG354" s="94"/>
      <c r="AH354" s="94"/>
      <c r="AI354" s="94"/>
      <c r="AJ354" s="94"/>
      <c r="AK354" s="94"/>
    </row>
    <row r="355" spans="1:37" s="95" customFormat="1">
      <c r="A355" s="97"/>
      <c r="P355" s="94"/>
      <c r="Q355" s="94"/>
      <c r="R355" s="94"/>
      <c r="S355" s="94"/>
      <c r="T355" s="94"/>
      <c r="U355" s="94"/>
      <c r="V355" s="94"/>
      <c r="W355" s="94"/>
      <c r="X355" s="94"/>
      <c r="Y355" s="94"/>
      <c r="Z355" s="94"/>
      <c r="AA355" s="94"/>
      <c r="AB355" s="94"/>
      <c r="AC355" s="94"/>
      <c r="AD355" s="94"/>
      <c r="AE355" s="94"/>
      <c r="AF355" s="94"/>
      <c r="AG355" s="94"/>
      <c r="AH355" s="94"/>
      <c r="AI355" s="94"/>
      <c r="AJ355" s="94"/>
      <c r="AK355" s="94"/>
    </row>
    <row r="356" spans="1:37" s="95" customFormat="1">
      <c r="A356" s="97"/>
      <c r="P356" s="94"/>
      <c r="Q356" s="94"/>
      <c r="R356" s="94"/>
      <c r="S356" s="94"/>
      <c r="T356" s="94"/>
      <c r="U356" s="94"/>
      <c r="V356" s="94"/>
      <c r="W356" s="94"/>
      <c r="X356" s="94"/>
      <c r="Y356" s="94"/>
      <c r="Z356" s="94"/>
      <c r="AA356" s="94"/>
      <c r="AB356" s="94"/>
      <c r="AC356" s="94"/>
      <c r="AD356" s="94"/>
      <c r="AE356" s="94"/>
      <c r="AF356" s="94"/>
      <c r="AG356" s="94"/>
      <c r="AH356" s="94"/>
      <c r="AI356" s="94"/>
      <c r="AJ356" s="94"/>
      <c r="AK356" s="94"/>
    </row>
    <row r="357" spans="1:37" s="95" customFormat="1">
      <c r="A357" s="97"/>
      <c r="P357" s="94"/>
      <c r="Q357" s="94"/>
      <c r="R357" s="94"/>
      <c r="S357" s="94"/>
      <c r="T357" s="94"/>
      <c r="U357" s="94"/>
      <c r="V357" s="94"/>
      <c r="W357" s="94"/>
      <c r="X357" s="94"/>
      <c r="Y357" s="94"/>
      <c r="Z357" s="94"/>
      <c r="AA357" s="94"/>
      <c r="AB357" s="94"/>
      <c r="AC357" s="94"/>
      <c r="AD357" s="94"/>
      <c r="AE357" s="94"/>
      <c r="AF357" s="94"/>
      <c r="AG357" s="94"/>
      <c r="AH357" s="94"/>
      <c r="AI357" s="94"/>
      <c r="AJ357" s="94"/>
      <c r="AK357" s="94"/>
    </row>
    <row r="358" spans="1:37" s="95" customFormat="1">
      <c r="A358" s="97"/>
      <c r="P358" s="94"/>
      <c r="Q358" s="94"/>
      <c r="R358" s="94"/>
      <c r="S358" s="94"/>
      <c r="T358" s="94"/>
      <c r="U358" s="94"/>
      <c r="V358" s="94"/>
      <c r="W358" s="94"/>
      <c r="X358" s="94"/>
      <c r="Y358" s="94"/>
      <c r="Z358" s="94"/>
      <c r="AA358" s="94"/>
      <c r="AB358" s="94"/>
      <c r="AC358" s="94"/>
      <c r="AD358" s="94"/>
      <c r="AE358" s="94"/>
      <c r="AF358" s="94"/>
      <c r="AG358" s="94"/>
      <c r="AH358" s="94"/>
      <c r="AI358" s="94"/>
      <c r="AJ358" s="94"/>
      <c r="AK358" s="94"/>
    </row>
    <row r="359" spans="1:37" s="95" customFormat="1">
      <c r="A359" s="97"/>
      <c r="P359" s="94"/>
      <c r="Q359" s="94"/>
      <c r="R359" s="94"/>
      <c r="S359" s="94"/>
      <c r="T359" s="94"/>
      <c r="U359" s="94"/>
      <c r="V359" s="94"/>
      <c r="W359" s="94"/>
      <c r="X359" s="94"/>
      <c r="Y359" s="94"/>
      <c r="Z359" s="94"/>
      <c r="AA359" s="94"/>
      <c r="AB359" s="94"/>
      <c r="AC359" s="94"/>
      <c r="AD359" s="94"/>
      <c r="AE359" s="94"/>
      <c r="AF359" s="94"/>
      <c r="AG359" s="94"/>
      <c r="AH359" s="94"/>
      <c r="AI359" s="94"/>
      <c r="AJ359" s="94"/>
      <c r="AK359" s="94"/>
    </row>
    <row r="360" spans="1:37" s="95" customFormat="1">
      <c r="A360" s="97"/>
      <c r="P360" s="94"/>
      <c r="Q360" s="94"/>
      <c r="R360" s="94"/>
      <c r="S360" s="94"/>
      <c r="T360" s="94"/>
      <c r="U360" s="94"/>
      <c r="V360" s="94"/>
      <c r="W360" s="94"/>
      <c r="X360" s="94"/>
      <c r="Y360" s="94"/>
      <c r="Z360" s="94"/>
      <c r="AA360" s="94"/>
      <c r="AB360" s="94"/>
      <c r="AC360" s="94"/>
      <c r="AD360" s="94"/>
      <c r="AE360" s="94"/>
      <c r="AF360" s="94"/>
      <c r="AG360" s="94"/>
      <c r="AH360" s="94"/>
      <c r="AI360" s="94"/>
      <c r="AJ360" s="94"/>
      <c r="AK360" s="94"/>
    </row>
    <row r="361" spans="1:37" s="95" customFormat="1">
      <c r="A361" s="97"/>
      <c r="P361" s="94"/>
      <c r="Q361" s="94"/>
      <c r="R361" s="94"/>
      <c r="S361" s="94"/>
      <c r="T361" s="94"/>
      <c r="U361" s="94"/>
      <c r="V361" s="94"/>
      <c r="W361" s="94"/>
      <c r="X361" s="94"/>
      <c r="Y361" s="94"/>
      <c r="Z361" s="94"/>
      <c r="AA361" s="94"/>
      <c r="AB361" s="94"/>
      <c r="AC361" s="94"/>
      <c r="AD361" s="94"/>
      <c r="AE361" s="94"/>
      <c r="AF361" s="94"/>
      <c r="AG361" s="94"/>
      <c r="AH361" s="94"/>
      <c r="AI361" s="94"/>
      <c r="AJ361" s="94"/>
      <c r="AK361" s="94"/>
    </row>
    <row r="362" spans="1:37" s="95" customFormat="1">
      <c r="A362" s="97"/>
      <c r="P362" s="94"/>
      <c r="Q362" s="94"/>
      <c r="R362" s="94"/>
      <c r="S362" s="94"/>
      <c r="T362" s="94"/>
      <c r="U362" s="94"/>
      <c r="V362" s="94"/>
      <c r="W362" s="94"/>
      <c r="X362" s="94"/>
      <c r="Y362" s="94"/>
      <c r="Z362" s="94"/>
      <c r="AA362" s="94"/>
      <c r="AB362" s="94"/>
      <c r="AC362" s="94"/>
      <c r="AD362" s="94"/>
      <c r="AE362" s="94"/>
      <c r="AF362" s="94"/>
      <c r="AG362" s="94"/>
      <c r="AH362" s="94"/>
      <c r="AI362" s="94"/>
      <c r="AJ362" s="94"/>
      <c r="AK362" s="94"/>
    </row>
    <row r="363" spans="1:37" s="95" customFormat="1">
      <c r="A363" s="97"/>
      <c r="P363" s="94"/>
      <c r="Q363" s="94"/>
      <c r="R363" s="94"/>
      <c r="S363" s="94"/>
      <c r="T363" s="94"/>
      <c r="U363" s="94"/>
      <c r="V363" s="94"/>
      <c r="W363" s="94"/>
      <c r="X363" s="94"/>
      <c r="Y363" s="94"/>
      <c r="Z363" s="94"/>
      <c r="AA363" s="94"/>
      <c r="AB363" s="94"/>
      <c r="AC363" s="94"/>
      <c r="AD363" s="94"/>
      <c r="AE363" s="94"/>
      <c r="AF363" s="94"/>
      <c r="AG363" s="94"/>
      <c r="AH363" s="94"/>
      <c r="AI363" s="94"/>
      <c r="AJ363" s="94"/>
      <c r="AK363" s="94"/>
    </row>
    <row r="364" spans="1:37" s="95" customFormat="1">
      <c r="A364" s="97"/>
      <c r="P364" s="94"/>
      <c r="Q364" s="94"/>
      <c r="R364" s="94"/>
      <c r="S364" s="94"/>
      <c r="T364" s="94"/>
      <c r="U364" s="94"/>
      <c r="V364" s="94"/>
      <c r="W364" s="94"/>
      <c r="X364" s="94"/>
      <c r="Y364" s="94"/>
      <c r="Z364" s="94"/>
      <c r="AA364" s="94"/>
      <c r="AB364" s="94"/>
      <c r="AC364" s="94"/>
      <c r="AD364" s="94"/>
      <c r="AE364" s="94"/>
      <c r="AF364" s="94"/>
      <c r="AG364" s="94"/>
      <c r="AH364" s="94"/>
      <c r="AI364" s="94"/>
      <c r="AJ364" s="94"/>
      <c r="AK364" s="94"/>
    </row>
    <row r="365" spans="1:37" s="95" customFormat="1">
      <c r="A365" s="97"/>
      <c r="P365" s="94"/>
      <c r="Q365" s="94"/>
      <c r="R365" s="94"/>
      <c r="S365" s="94"/>
      <c r="T365" s="94"/>
      <c r="U365" s="94"/>
      <c r="V365" s="94"/>
      <c r="W365" s="94"/>
      <c r="X365" s="94"/>
      <c r="Y365" s="94"/>
      <c r="Z365" s="94"/>
      <c r="AA365" s="94"/>
      <c r="AB365" s="94"/>
      <c r="AC365" s="94"/>
      <c r="AD365" s="94"/>
      <c r="AE365" s="94"/>
      <c r="AF365" s="94"/>
      <c r="AG365" s="94"/>
      <c r="AH365" s="94"/>
      <c r="AI365" s="94"/>
      <c r="AJ365" s="94"/>
      <c r="AK365" s="94"/>
    </row>
    <row r="366" spans="1:37" s="95" customFormat="1">
      <c r="A366" s="97"/>
      <c r="P366" s="94"/>
      <c r="Q366" s="94"/>
      <c r="R366" s="94"/>
      <c r="S366" s="94"/>
      <c r="T366" s="94"/>
      <c r="U366" s="94"/>
      <c r="V366" s="94"/>
      <c r="W366" s="94"/>
      <c r="X366" s="94"/>
      <c r="Y366" s="94"/>
      <c r="Z366" s="94"/>
      <c r="AA366" s="94"/>
      <c r="AB366" s="94"/>
      <c r="AC366" s="94"/>
      <c r="AD366" s="94"/>
      <c r="AE366" s="94"/>
      <c r="AF366" s="94"/>
      <c r="AG366" s="94"/>
      <c r="AH366" s="94"/>
      <c r="AI366" s="94"/>
      <c r="AJ366" s="94"/>
      <c r="AK366" s="94"/>
    </row>
    <row r="367" spans="1:37" s="95" customFormat="1">
      <c r="A367" s="97"/>
      <c r="P367" s="94"/>
      <c r="Q367" s="94"/>
      <c r="R367" s="94"/>
      <c r="S367" s="94"/>
      <c r="T367" s="94"/>
      <c r="U367" s="94"/>
      <c r="V367" s="94"/>
      <c r="W367" s="94"/>
      <c r="X367" s="94"/>
      <c r="Y367" s="94"/>
      <c r="Z367" s="94"/>
      <c r="AA367" s="94"/>
      <c r="AB367" s="94"/>
      <c r="AC367" s="94"/>
      <c r="AD367" s="94"/>
      <c r="AE367" s="94"/>
      <c r="AF367" s="94"/>
      <c r="AG367" s="94"/>
      <c r="AH367" s="94"/>
      <c r="AI367" s="94"/>
      <c r="AJ367" s="94"/>
      <c r="AK367" s="94"/>
    </row>
    <row r="368" spans="1:37" s="95" customFormat="1">
      <c r="A368" s="97"/>
      <c r="P368" s="94"/>
      <c r="Q368" s="94"/>
      <c r="R368" s="94"/>
      <c r="S368" s="94"/>
      <c r="T368" s="94"/>
      <c r="U368" s="94"/>
      <c r="V368" s="94"/>
      <c r="W368" s="94"/>
      <c r="X368" s="94"/>
      <c r="Y368" s="94"/>
      <c r="Z368" s="94"/>
      <c r="AA368" s="94"/>
      <c r="AB368" s="94"/>
      <c r="AC368" s="94"/>
      <c r="AD368" s="94"/>
      <c r="AE368" s="94"/>
      <c r="AF368" s="94"/>
      <c r="AG368" s="94"/>
      <c r="AH368" s="94"/>
      <c r="AI368" s="94"/>
      <c r="AJ368" s="94"/>
      <c r="AK368" s="94"/>
    </row>
    <row r="369" spans="1:37" s="95" customFormat="1">
      <c r="A369" s="97"/>
      <c r="P369" s="94"/>
      <c r="Q369" s="94"/>
      <c r="R369" s="94"/>
      <c r="S369" s="94"/>
      <c r="T369" s="94"/>
      <c r="U369" s="94"/>
      <c r="V369" s="94"/>
      <c r="W369" s="94"/>
      <c r="X369" s="94"/>
      <c r="Y369" s="94"/>
      <c r="Z369" s="94"/>
      <c r="AA369" s="94"/>
      <c r="AB369" s="94"/>
      <c r="AC369" s="94"/>
      <c r="AD369" s="94"/>
      <c r="AE369" s="94"/>
      <c r="AF369" s="94"/>
      <c r="AG369" s="94"/>
      <c r="AH369" s="94"/>
      <c r="AI369" s="94"/>
      <c r="AJ369" s="94"/>
      <c r="AK369" s="94"/>
    </row>
    <row r="370" spans="1:37" s="95" customFormat="1">
      <c r="A370" s="97"/>
      <c r="P370" s="94"/>
      <c r="Q370" s="94"/>
      <c r="R370" s="94"/>
      <c r="S370" s="94"/>
      <c r="T370" s="94"/>
      <c r="U370" s="94"/>
      <c r="V370" s="94"/>
      <c r="W370" s="94"/>
      <c r="X370" s="94"/>
      <c r="Y370" s="94"/>
      <c r="Z370" s="94"/>
      <c r="AA370" s="94"/>
      <c r="AB370" s="94"/>
      <c r="AC370" s="94"/>
      <c r="AD370" s="94"/>
      <c r="AE370" s="94"/>
      <c r="AF370" s="94"/>
      <c r="AG370" s="94"/>
      <c r="AH370" s="94"/>
      <c r="AI370" s="94"/>
      <c r="AJ370" s="94"/>
      <c r="AK370" s="94"/>
    </row>
    <row r="371" spans="1:37" s="95" customFormat="1">
      <c r="A371" s="97"/>
      <c r="P371" s="94"/>
      <c r="Q371" s="94"/>
      <c r="R371" s="94"/>
      <c r="S371" s="94"/>
      <c r="T371" s="94"/>
      <c r="U371" s="94"/>
      <c r="V371" s="94"/>
      <c r="W371" s="94"/>
      <c r="X371" s="94"/>
      <c r="Y371" s="94"/>
      <c r="Z371" s="94"/>
      <c r="AA371" s="94"/>
      <c r="AB371" s="94"/>
      <c r="AC371" s="94"/>
      <c r="AD371" s="94"/>
      <c r="AE371" s="94"/>
      <c r="AF371" s="94"/>
      <c r="AG371" s="94"/>
      <c r="AH371" s="94"/>
      <c r="AI371" s="94"/>
      <c r="AJ371" s="94"/>
      <c r="AK371" s="94"/>
    </row>
    <row r="372" spans="1:37" s="95" customFormat="1">
      <c r="A372" s="97"/>
      <c r="P372" s="94"/>
      <c r="Q372" s="94"/>
      <c r="R372" s="94"/>
      <c r="S372" s="94"/>
      <c r="T372" s="94"/>
      <c r="U372" s="94"/>
      <c r="V372" s="94"/>
      <c r="W372" s="94"/>
      <c r="X372" s="94"/>
      <c r="Y372" s="94"/>
      <c r="Z372" s="94"/>
      <c r="AA372" s="94"/>
      <c r="AB372" s="94"/>
      <c r="AC372" s="94"/>
      <c r="AD372" s="94"/>
      <c r="AE372" s="94"/>
      <c r="AF372" s="94"/>
      <c r="AG372" s="94"/>
      <c r="AH372" s="94"/>
      <c r="AI372" s="94"/>
      <c r="AJ372" s="94"/>
      <c r="AK372" s="94"/>
    </row>
    <row r="373" spans="1:37" s="95" customFormat="1">
      <c r="A373" s="97"/>
      <c r="P373" s="94"/>
      <c r="Q373" s="94"/>
      <c r="R373" s="94"/>
      <c r="S373" s="94"/>
      <c r="T373" s="94"/>
      <c r="U373" s="94"/>
      <c r="V373" s="94"/>
      <c r="W373" s="94"/>
      <c r="X373" s="94"/>
      <c r="Y373" s="94"/>
      <c r="Z373" s="94"/>
      <c r="AA373" s="94"/>
      <c r="AB373" s="94"/>
      <c r="AC373" s="94"/>
      <c r="AD373" s="94"/>
      <c r="AE373" s="94"/>
      <c r="AF373" s="94"/>
      <c r="AG373" s="94"/>
      <c r="AH373" s="94"/>
      <c r="AI373" s="94"/>
      <c r="AJ373" s="94"/>
      <c r="AK373" s="94"/>
    </row>
    <row r="374" spans="1:37" s="95" customFormat="1">
      <c r="A374" s="97"/>
      <c r="P374" s="94"/>
      <c r="Q374" s="94"/>
      <c r="R374" s="94"/>
      <c r="S374" s="94"/>
      <c r="T374" s="94"/>
      <c r="U374" s="94"/>
      <c r="V374" s="94"/>
      <c r="W374" s="94"/>
      <c r="X374" s="94"/>
      <c r="Y374" s="94"/>
      <c r="Z374" s="94"/>
      <c r="AA374" s="94"/>
      <c r="AB374" s="94"/>
      <c r="AC374" s="94"/>
      <c r="AD374" s="94"/>
      <c r="AE374" s="94"/>
      <c r="AF374" s="94"/>
      <c r="AG374" s="94"/>
      <c r="AH374" s="94"/>
      <c r="AI374" s="94"/>
      <c r="AJ374" s="94"/>
      <c r="AK374" s="94"/>
    </row>
    <row r="375" spans="1:37" s="95" customFormat="1">
      <c r="A375" s="97"/>
      <c r="P375" s="94"/>
      <c r="Q375" s="94"/>
      <c r="R375" s="94"/>
      <c r="S375" s="94"/>
      <c r="T375" s="94"/>
      <c r="U375" s="94"/>
      <c r="V375" s="94"/>
      <c r="W375" s="94"/>
      <c r="X375" s="94"/>
      <c r="Y375" s="94"/>
      <c r="Z375" s="94"/>
      <c r="AA375" s="94"/>
      <c r="AB375" s="94"/>
      <c r="AC375" s="94"/>
      <c r="AD375" s="94"/>
      <c r="AE375" s="94"/>
      <c r="AF375" s="94"/>
      <c r="AG375" s="94"/>
      <c r="AH375" s="94"/>
      <c r="AI375" s="94"/>
      <c r="AJ375" s="94"/>
      <c r="AK375" s="94"/>
    </row>
    <row r="376" spans="1:37" s="95" customFormat="1">
      <c r="A376" s="97"/>
      <c r="P376" s="94"/>
      <c r="Q376" s="94"/>
      <c r="R376" s="94"/>
      <c r="S376" s="94"/>
      <c r="T376" s="94"/>
      <c r="U376" s="94"/>
      <c r="V376" s="94"/>
      <c r="W376" s="94"/>
      <c r="X376" s="94"/>
      <c r="Y376" s="94"/>
      <c r="Z376" s="94"/>
      <c r="AA376" s="94"/>
      <c r="AB376" s="94"/>
      <c r="AC376" s="94"/>
      <c r="AD376" s="94"/>
      <c r="AE376" s="94"/>
      <c r="AF376" s="94"/>
      <c r="AG376" s="94"/>
      <c r="AH376" s="94"/>
      <c r="AI376" s="94"/>
      <c r="AJ376" s="94"/>
      <c r="AK376" s="94"/>
    </row>
    <row r="377" spans="1:37" s="95" customFormat="1">
      <c r="A377" s="97"/>
      <c r="P377" s="94"/>
      <c r="Q377" s="94"/>
      <c r="R377" s="94"/>
      <c r="S377" s="94"/>
      <c r="T377" s="94"/>
      <c r="U377" s="94"/>
      <c r="V377" s="94"/>
      <c r="W377" s="94"/>
      <c r="X377" s="94"/>
      <c r="Y377" s="94"/>
      <c r="Z377" s="94"/>
      <c r="AA377" s="94"/>
      <c r="AB377" s="94"/>
      <c r="AC377" s="94"/>
      <c r="AD377" s="94"/>
      <c r="AE377" s="94"/>
      <c r="AF377" s="94"/>
      <c r="AG377" s="94"/>
      <c r="AH377" s="94"/>
      <c r="AI377" s="94"/>
      <c r="AJ377" s="94"/>
      <c r="AK377" s="94"/>
    </row>
    <row r="378" spans="1:37" s="95" customFormat="1">
      <c r="A378" s="97"/>
      <c r="P378" s="94"/>
      <c r="Q378" s="94"/>
      <c r="R378" s="94"/>
      <c r="S378" s="94"/>
      <c r="T378" s="94"/>
      <c r="U378" s="94"/>
      <c r="V378" s="94"/>
      <c r="W378" s="94"/>
      <c r="X378" s="94"/>
      <c r="Y378" s="94"/>
      <c r="Z378" s="94"/>
      <c r="AA378" s="94"/>
      <c r="AB378" s="94"/>
      <c r="AC378" s="94"/>
      <c r="AD378" s="94"/>
      <c r="AE378" s="94"/>
      <c r="AF378" s="94"/>
      <c r="AG378" s="94"/>
      <c r="AH378" s="94"/>
      <c r="AI378" s="94"/>
      <c r="AJ378" s="94"/>
      <c r="AK378" s="94"/>
    </row>
    <row r="379" spans="1:37" s="95" customFormat="1">
      <c r="A379" s="97"/>
      <c r="P379" s="94"/>
      <c r="Q379" s="94"/>
      <c r="R379" s="94"/>
      <c r="S379" s="94"/>
      <c r="T379" s="94"/>
      <c r="U379" s="94"/>
      <c r="V379" s="94"/>
      <c r="W379" s="94"/>
      <c r="X379" s="94"/>
      <c r="Y379" s="94"/>
      <c r="Z379" s="94"/>
      <c r="AA379" s="94"/>
      <c r="AB379" s="94"/>
      <c r="AC379" s="94"/>
      <c r="AD379" s="94"/>
      <c r="AE379" s="94"/>
      <c r="AF379" s="94"/>
      <c r="AG379" s="94"/>
      <c r="AH379" s="94"/>
      <c r="AI379" s="94"/>
      <c r="AJ379" s="94"/>
      <c r="AK379" s="94"/>
    </row>
    <row r="380" spans="1:37" s="95" customFormat="1">
      <c r="A380" s="97"/>
      <c r="P380" s="94"/>
      <c r="Q380" s="94"/>
      <c r="R380" s="94"/>
      <c r="S380" s="94"/>
      <c r="T380" s="94"/>
      <c r="U380" s="94"/>
      <c r="V380" s="94"/>
      <c r="W380" s="94"/>
      <c r="X380" s="94"/>
      <c r="Y380" s="94"/>
      <c r="Z380" s="94"/>
      <c r="AA380" s="94"/>
      <c r="AB380" s="94"/>
      <c r="AC380" s="94"/>
      <c r="AD380" s="94"/>
      <c r="AE380" s="94"/>
      <c r="AF380" s="94"/>
      <c r="AG380" s="94"/>
      <c r="AH380" s="94"/>
      <c r="AI380" s="94"/>
      <c r="AJ380" s="94"/>
      <c r="AK380" s="94"/>
    </row>
    <row r="381" spans="1:37" s="95" customFormat="1">
      <c r="A381" s="97"/>
      <c r="P381" s="94"/>
      <c r="Q381" s="94"/>
      <c r="R381" s="94"/>
      <c r="S381" s="94"/>
      <c r="T381" s="94"/>
      <c r="U381" s="94"/>
      <c r="V381" s="94"/>
      <c r="W381" s="94"/>
      <c r="X381" s="94"/>
      <c r="Y381" s="94"/>
      <c r="Z381" s="94"/>
      <c r="AA381" s="94"/>
      <c r="AB381" s="94"/>
      <c r="AC381" s="94"/>
      <c r="AD381" s="94"/>
      <c r="AE381" s="94"/>
      <c r="AF381" s="94"/>
      <c r="AG381" s="94"/>
      <c r="AH381" s="94"/>
      <c r="AI381" s="94"/>
      <c r="AJ381" s="94"/>
      <c r="AK381" s="94"/>
    </row>
    <row r="382" spans="1:37" s="95" customFormat="1">
      <c r="A382" s="97"/>
      <c r="P382" s="94"/>
      <c r="Q382" s="94"/>
      <c r="R382" s="94"/>
      <c r="S382" s="94"/>
      <c r="T382" s="94"/>
      <c r="U382" s="94"/>
      <c r="V382" s="94"/>
      <c r="W382" s="94"/>
      <c r="X382" s="94"/>
      <c r="Y382" s="94"/>
      <c r="Z382" s="94"/>
      <c r="AA382" s="94"/>
      <c r="AB382" s="94"/>
      <c r="AC382" s="94"/>
      <c r="AD382" s="94"/>
      <c r="AE382" s="94"/>
      <c r="AF382" s="94"/>
      <c r="AG382" s="94"/>
      <c r="AH382" s="94"/>
      <c r="AI382" s="94"/>
      <c r="AJ382" s="94"/>
      <c r="AK382" s="94"/>
    </row>
    <row r="383" spans="1:37" s="95" customFormat="1">
      <c r="A383" s="97"/>
      <c r="P383" s="94"/>
      <c r="Q383" s="94"/>
      <c r="R383" s="94"/>
      <c r="S383" s="94"/>
      <c r="T383" s="94"/>
      <c r="U383" s="94"/>
      <c r="V383" s="94"/>
      <c r="W383" s="94"/>
      <c r="X383" s="94"/>
      <c r="Y383" s="94"/>
      <c r="Z383" s="94"/>
      <c r="AA383" s="94"/>
      <c r="AB383" s="94"/>
      <c r="AC383" s="94"/>
      <c r="AD383" s="94"/>
      <c r="AE383" s="94"/>
      <c r="AF383" s="94"/>
      <c r="AG383" s="94"/>
      <c r="AH383" s="94"/>
      <c r="AI383" s="94"/>
      <c r="AJ383" s="94"/>
      <c r="AK383" s="94"/>
    </row>
    <row r="384" spans="1:37" s="95" customFormat="1">
      <c r="A384" s="97"/>
      <c r="P384" s="94"/>
      <c r="Q384" s="94"/>
      <c r="R384" s="94"/>
      <c r="S384" s="94"/>
      <c r="T384" s="94"/>
      <c r="U384" s="94"/>
      <c r="V384" s="94"/>
      <c r="W384" s="94"/>
      <c r="X384" s="94"/>
      <c r="Y384" s="94"/>
      <c r="Z384" s="94"/>
      <c r="AA384" s="94"/>
      <c r="AB384" s="94"/>
      <c r="AC384" s="94"/>
      <c r="AD384" s="94"/>
      <c r="AE384" s="94"/>
      <c r="AF384" s="94"/>
      <c r="AG384" s="94"/>
      <c r="AH384" s="94"/>
      <c r="AI384" s="94"/>
      <c r="AJ384" s="94"/>
      <c r="AK384" s="94"/>
    </row>
    <row r="385" spans="1:37" s="95" customFormat="1">
      <c r="A385" s="97"/>
      <c r="P385" s="94"/>
      <c r="Q385" s="94"/>
      <c r="R385" s="94"/>
      <c r="S385" s="94"/>
      <c r="T385" s="94"/>
      <c r="U385" s="94"/>
      <c r="V385" s="94"/>
      <c r="W385" s="94"/>
      <c r="X385" s="94"/>
      <c r="Y385" s="94"/>
      <c r="Z385" s="94"/>
      <c r="AA385" s="94"/>
      <c r="AB385" s="94"/>
      <c r="AC385" s="94"/>
      <c r="AD385" s="94"/>
      <c r="AE385" s="94"/>
      <c r="AF385" s="94"/>
      <c r="AG385" s="94"/>
      <c r="AH385" s="94"/>
      <c r="AI385" s="94"/>
      <c r="AJ385" s="94"/>
      <c r="AK385" s="94"/>
    </row>
    <row r="386" spans="1:37" s="95" customFormat="1">
      <c r="A386" s="97"/>
      <c r="P386" s="94"/>
      <c r="Q386" s="94"/>
      <c r="R386" s="94"/>
      <c r="S386" s="94"/>
      <c r="T386" s="94"/>
      <c r="U386" s="94"/>
      <c r="V386" s="94"/>
      <c r="W386" s="94"/>
      <c r="X386" s="94"/>
      <c r="Y386" s="94"/>
      <c r="Z386" s="94"/>
      <c r="AA386" s="94"/>
      <c r="AB386" s="94"/>
      <c r="AC386" s="94"/>
      <c r="AD386" s="94"/>
      <c r="AE386" s="94"/>
      <c r="AF386" s="94"/>
      <c r="AG386" s="94"/>
      <c r="AH386" s="94"/>
      <c r="AI386" s="94"/>
      <c r="AJ386" s="94"/>
      <c r="AK386" s="94"/>
    </row>
    <row r="387" spans="1:37" s="95" customFormat="1">
      <c r="A387" s="97"/>
      <c r="P387" s="94"/>
      <c r="Q387" s="94"/>
      <c r="R387" s="94"/>
      <c r="S387" s="94"/>
      <c r="T387" s="94"/>
      <c r="U387" s="94"/>
      <c r="V387" s="94"/>
      <c r="W387" s="94"/>
      <c r="X387" s="94"/>
      <c r="Y387" s="94"/>
      <c r="Z387" s="94"/>
      <c r="AA387" s="94"/>
      <c r="AB387" s="94"/>
      <c r="AC387" s="94"/>
      <c r="AD387" s="94"/>
      <c r="AE387" s="94"/>
      <c r="AF387" s="94"/>
      <c r="AG387" s="94"/>
      <c r="AH387" s="94"/>
      <c r="AI387" s="94"/>
      <c r="AJ387" s="94"/>
      <c r="AK387" s="94"/>
    </row>
    <row r="388" spans="1:37" s="95" customFormat="1">
      <c r="A388" s="97"/>
      <c r="P388" s="94"/>
      <c r="Q388" s="94"/>
      <c r="R388" s="94"/>
      <c r="S388" s="94"/>
      <c r="T388" s="94"/>
      <c r="U388" s="94"/>
      <c r="V388" s="94"/>
      <c r="W388" s="94"/>
      <c r="X388" s="94"/>
      <c r="Y388" s="94"/>
      <c r="Z388" s="94"/>
      <c r="AA388" s="94"/>
      <c r="AB388" s="94"/>
      <c r="AC388" s="94"/>
      <c r="AD388" s="94"/>
      <c r="AE388" s="94"/>
      <c r="AF388" s="94"/>
      <c r="AG388" s="94"/>
      <c r="AH388" s="94"/>
      <c r="AI388" s="94"/>
      <c r="AJ388" s="94"/>
      <c r="AK388" s="94"/>
    </row>
    <row r="389" spans="1:37" s="95" customFormat="1">
      <c r="A389" s="97"/>
      <c r="P389" s="94"/>
      <c r="Q389" s="94"/>
      <c r="R389" s="94"/>
      <c r="S389" s="94"/>
      <c r="T389" s="94"/>
      <c r="U389" s="94"/>
      <c r="V389" s="94"/>
      <c r="W389" s="94"/>
      <c r="X389" s="94"/>
      <c r="Y389" s="94"/>
      <c r="Z389" s="94"/>
      <c r="AA389" s="94"/>
      <c r="AB389" s="94"/>
      <c r="AC389" s="94"/>
      <c r="AD389" s="94"/>
      <c r="AE389" s="94"/>
      <c r="AF389" s="94"/>
      <c r="AG389" s="94"/>
      <c r="AH389" s="94"/>
      <c r="AI389" s="94"/>
      <c r="AJ389" s="94"/>
      <c r="AK389" s="94"/>
    </row>
    <row r="390" spans="1:37" s="95" customFormat="1">
      <c r="A390" s="97"/>
      <c r="P390" s="94"/>
      <c r="Q390" s="94"/>
      <c r="R390" s="94"/>
      <c r="S390" s="94"/>
      <c r="T390" s="94"/>
      <c r="U390" s="94"/>
      <c r="V390" s="94"/>
      <c r="W390" s="94"/>
      <c r="X390" s="94"/>
      <c r="Y390" s="94"/>
      <c r="Z390" s="94"/>
      <c r="AA390" s="94"/>
      <c r="AB390" s="94"/>
      <c r="AC390" s="94"/>
      <c r="AD390" s="94"/>
      <c r="AE390" s="94"/>
      <c r="AF390" s="94"/>
      <c r="AG390" s="94"/>
      <c r="AH390" s="94"/>
      <c r="AI390" s="94"/>
      <c r="AJ390" s="94"/>
      <c r="AK390" s="94"/>
    </row>
    <row r="391" spans="1:37" s="95" customFormat="1">
      <c r="A391" s="97"/>
      <c r="P391" s="94"/>
      <c r="Q391" s="94"/>
      <c r="R391" s="94"/>
      <c r="S391" s="94"/>
      <c r="T391" s="94"/>
      <c r="U391" s="94"/>
      <c r="V391" s="94"/>
      <c r="W391" s="94"/>
      <c r="X391" s="94"/>
      <c r="Y391" s="94"/>
      <c r="Z391" s="94"/>
      <c r="AA391" s="94"/>
      <c r="AB391" s="94"/>
      <c r="AC391" s="94"/>
      <c r="AD391" s="94"/>
      <c r="AE391" s="94"/>
      <c r="AF391" s="94"/>
      <c r="AG391" s="94"/>
      <c r="AH391" s="94"/>
      <c r="AI391" s="94"/>
      <c r="AJ391" s="94"/>
      <c r="AK391" s="94"/>
    </row>
    <row r="392" spans="1:37" s="95" customFormat="1">
      <c r="A392" s="97"/>
      <c r="P392" s="94"/>
      <c r="Q392" s="94"/>
      <c r="R392" s="94"/>
      <c r="S392" s="94"/>
      <c r="T392" s="94"/>
      <c r="U392" s="94"/>
      <c r="V392" s="94"/>
      <c r="W392" s="94"/>
      <c r="X392" s="94"/>
      <c r="Y392" s="94"/>
      <c r="Z392" s="94"/>
      <c r="AA392" s="94"/>
      <c r="AB392" s="94"/>
      <c r="AC392" s="94"/>
      <c r="AD392" s="94"/>
      <c r="AE392" s="94"/>
      <c r="AF392" s="94"/>
      <c r="AG392" s="94"/>
      <c r="AH392" s="94"/>
      <c r="AI392" s="94"/>
      <c r="AJ392" s="94"/>
      <c r="AK392" s="94"/>
    </row>
    <row r="393" spans="1:37" s="95" customFormat="1">
      <c r="A393" s="97"/>
      <c r="P393" s="94"/>
      <c r="Q393" s="94"/>
      <c r="R393" s="94"/>
      <c r="S393" s="94"/>
      <c r="T393" s="94"/>
      <c r="U393" s="94"/>
      <c r="V393" s="94"/>
      <c r="W393" s="94"/>
      <c r="X393" s="94"/>
      <c r="Y393" s="94"/>
      <c r="Z393" s="94"/>
      <c r="AA393" s="94"/>
      <c r="AB393" s="94"/>
      <c r="AC393" s="94"/>
      <c r="AD393" s="94"/>
      <c r="AE393" s="94"/>
      <c r="AF393" s="94"/>
      <c r="AG393" s="94"/>
      <c r="AH393" s="94"/>
      <c r="AI393" s="94"/>
      <c r="AJ393" s="94"/>
      <c r="AK393" s="94"/>
    </row>
    <row r="394" spans="1:37" s="95" customFormat="1">
      <c r="A394" s="97"/>
      <c r="P394" s="94"/>
      <c r="Q394" s="94"/>
      <c r="R394" s="94"/>
      <c r="S394" s="94"/>
      <c r="T394" s="94"/>
      <c r="U394" s="94"/>
      <c r="V394" s="94"/>
      <c r="W394" s="94"/>
      <c r="X394" s="94"/>
      <c r="Y394" s="94"/>
      <c r="Z394" s="94"/>
      <c r="AA394" s="94"/>
      <c r="AB394" s="94"/>
      <c r="AC394" s="94"/>
      <c r="AD394" s="94"/>
      <c r="AE394" s="94"/>
      <c r="AF394" s="94"/>
      <c r="AG394" s="94"/>
      <c r="AH394" s="94"/>
      <c r="AI394" s="94"/>
      <c r="AJ394" s="94"/>
      <c r="AK394" s="94"/>
    </row>
    <row r="395" spans="1:37" s="95" customFormat="1">
      <c r="A395" s="97"/>
      <c r="P395" s="94"/>
      <c r="Q395" s="94"/>
      <c r="R395" s="94"/>
      <c r="S395" s="94"/>
      <c r="T395" s="94"/>
      <c r="U395" s="94"/>
      <c r="V395" s="94"/>
      <c r="W395" s="94"/>
      <c r="X395" s="94"/>
      <c r="Y395" s="94"/>
      <c r="Z395" s="94"/>
      <c r="AA395" s="94"/>
      <c r="AB395" s="94"/>
      <c r="AC395" s="94"/>
      <c r="AD395" s="94"/>
      <c r="AE395" s="94"/>
      <c r="AF395" s="94"/>
      <c r="AG395" s="94"/>
      <c r="AH395" s="94"/>
      <c r="AI395" s="94"/>
      <c r="AJ395" s="94"/>
      <c r="AK395" s="94"/>
    </row>
    <row r="396" spans="1:37" s="95" customFormat="1">
      <c r="A396" s="97"/>
      <c r="P396" s="94"/>
      <c r="Q396" s="94"/>
      <c r="R396" s="94"/>
      <c r="S396" s="94"/>
      <c r="T396" s="94"/>
      <c r="U396" s="94"/>
      <c r="V396" s="94"/>
      <c r="W396" s="94"/>
      <c r="X396" s="94"/>
      <c r="Y396" s="94"/>
      <c r="Z396" s="94"/>
      <c r="AA396" s="94"/>
      <c r="AB396" s="94"/>
      <c r="AC396" s="94"/>
      <c r="AD396" s="94"/>
      <c r="AE396" s="94"/>
      <c r="AF396" s="94"/>
      <c r="AG396" s="94"/>
      <c r="AH396" s="94"/>
      <c r="AI396" s="94"/>
      <c r="AJ396" s="94"/>
      <c r="AK396" s="94"/>
    </row>
    <row r="397" spans="1:37" s="95" customFormat="1">
      <c r="A397" s="97"/>
      <c r="P397" s="94"/>
      <c r="Q397" s="94"/>
      <c r="R397" s="94"/>
      <c r="S397" s="94"/>
      <c r="T397" s="94"/>
      <c r="U397" s="94"/>
      <c r="V397" s="94"/>
      <c r="W397" s="94"/>
      <c r="X397" s="94"/>
      <c r="Y397" s="94"/>
      <c r="Z397" s="94"/>
      <c r="AA397" s="94"/>
      <c r="AB397" s="94"/>
      <c r="AC397" s="94"/>
      <c r="AD397" s="94"/>
      <c r="AE397" s="94"/>
      <c r="AF397" s="94"/>
      <c r="AG397" s="94"/>
      <c r="AH397" s="94"/>
      <c r="AI397" s="94"/>
      <c r="AJ397" s="94"/>
      <c r="AK397" s="94"/>
    </row>
    <row r="398" spans="1:37" s="95" customFormat="1">
      <c r="A398" s="97"/>
      <c r="P398" s="94"/>
      <c r="Q398" s="94"/>
      <c r="R398" s="94"/>
      <c r="S398" s="94"/>
      <c r="T398" s="94"/>
      <c r="U398" s="94"/>
      <c r="V398" s="94"/>
      <c r="W398" s="94"/>
      <c r="X398" s="94"/>
      <c r="Y398" s="94"/>
      <c r="Z398" s="94"/>
      <c r="AA398" s="94"/>
      <c r="AB398" s="94"/>
      <c r="AC398" s="94"/>
      <c r="AD398" s="94"/>
      <c r="AE398" s="94"/>
      <c r="AF398" s="94"/>
      <c r="AG398" s="94"/>
      <c r="AH398" s="94"/>
      <c r="AI398" s="94"/>
      <c r="AJ398" s="94"/>
      <c r="AK398" s="94"/>
    </row>
    <row r="399" spans="1:37" s="95" customFormat="1">
      <c r="A399" s="97"/>
      <c r="P399" s="94"/>
      <c r="Q399" s="94"/>
      <c r="R399" s="94"/>
      <c r="S399" s="94"/>
      <c r="T399" s="94"/>
      <c r="U399" s="94"/>
      <c r="V399" s="94"/>
      <c r="W399" s="94"/>
      <c r="X399" s="94"/>
      <c r="Y399" s="94"/>
      <c r="Z399" s="94"/>
      <c r="AA399" s="94"/>
      <c r="AB399" s="94"/>
      <c r="AC399" s="94"/>
      <c r="AD399" s="94"/>
      <c r="AE399" s="94"/>
      <c r="AF399" s="94"/>
      <c r="AG399" s="94"/>
      <c r="AH399" s="94"/>
      <c r="AI399" s="94"/>
      <c r="AJ399" s="94"/>
      <c r="AK399" s="94"/>
    </row>
    <row r="400" spans="1:37" s="95" customFormat="1">
      <c r="A400" s="97"/>
      <c r="P400" s="94"/>
      <c r="Q400" s="94"/>
      <c r="R400" s="94"/>
      <c r="S400" s="94"/>
      <c r="T400" s="94"/>
      <c r="U400" s="94"/>
      <c r="V400" s="94"/>
      <c r="W400" s="94"/>
      <c r="X400" s="94"/>
      <c r="Y400" s="94"/>
      <c r="Z400" s="94"/>
      <c r="AA400" s="94"/>
      <c r="AB400" s="94"/>
      <c r="AC400" s="94"/>
      <c r="AD400" s="94"/>
      <c r="AE400" s="94"/>
      <c r="AF400" s="94"/>
      <c r="AG400" s="94"/>
      <c r="AH400" s="94"/>
      <c r="AI400" s="94"/>
      <c r="AJ400" s="94"/>
      <c r="AK400" s="94"/>
    </row>
    <row r="401" spans="1:37" s="95" customFormat="1">
      <c r="A401" s="97"/>
      <c r="P401" s="94"/>
      <c r="Q401" s="94"/>
      <c r="R401" s="94"/>
      <c r="S401" s="94"/>
      <c r="T401" s="94"/>
      <c r="U401" s="94"/>
      <c r="V401" s="94"/>
      <c r="W401" s="94"/>
      <c r="X401" s="94"/>
      <c r="Y401" s="94"/>
      <c r="Z401" s="94"/>
      <c r="AA401" s="94"/>
      <c r="AB401" s="94"/>
      <c r="AC401" s="94"/>
      <c r="AD401" s="94"/>
      <c r="AE401" s="94"/>
      <c r="AF401" s="94"/>
      <c r="AG401" s="94"/>
      <c r="AH401" s="94"/>
      <c r="AI401" s="94"/>
      <c r="AJ401" s="94"/>
      <c r="AK401" s="94"/>
    </row>
    <row r="402" spans="1:37" s="95" customFormat="1">
      <c r="A402" s="97"/>
      <c r="P402" s="94"/>
      <c r="Q402" s="94"/>
      <c r="R402" s="94"/>
      <c r="S402" s="94"/>
      <c r="T402" s="94"/>
      <c r="U402" s="94"/>
      <c r="V402" s="94"/>
      <c r="W402" s="94"/>
      <c r="X402" s="94"/>
      <c r="Y402" s="94"/>
      <c r="Z402" s="94"/>
      <c r="AA402" s="94"/>
      <c r="AB402" s="94"/>
      <c r="AC402" s="94"/>
      <c r="AD402" s="94"/>
      <c r="AE402" s="94"/>
      <c r="AF402" s="94"/>
      <c r="AG402" s="94"/>
      <c r="AH402" s="94"/>
      <c r="AI402" s="94"/>
      <c r="AJ402" s="94"/>
      <c r="AK402" s="94"/>
    </row>
    <row r="403" spans="1:37" s="95" customFormat="1">
      <c r="A403" s="97"/>
      <c r="P403" s="94"/>
      <c r="Q403" s="94"/>
      <c r="R403" s="94"/>
      <c r="S403" s="94"/>
      <c r="T403" s="94"/>
      <c r="U403" s="94"/>
      <c r="V403" s="94"/>
      <c r="W403" s="94"/>
      <c r="X403" s="94"/>
      <c r="Y403" s="94"/>
      <c r="Z403" s="94"/>
      <c r="AA403" s="94"/>
      <c r="AB403" s="94"/>
      <c r="AC403" s="94"/>
      <c r="AD403" s="94"/>
      <c r="AE403" s="94"/>
      <c r="AF403" s="94"/>
      <c r="AG403" s="94"/>
      <c r="AH403" s="94"/>
      <c r="AI403" s="94"/>
      <c r="AJ403" s="94"/>
      <c r="AK403" s="94"/>
    </row>
    <row r="404" spans="1:37" s="95" customFormat="1">
      <c r="A404" s="97"/>
      <c r="P404" s="94"/>
      <c r="Q404" s="94"/>
      <c r="R404" s="94"/>
      <c r="S404" s="94"/>
      <c r="T404" s="94"/>
      <c r="U404" s="94"/>
      <c r="V404" s="94"/>
      <c r="W404" s="94"/>
      <c r="X404" s="94"/>
      <c r="Y404" s="94"/>
      <c r="Z404" s="94"/>
      <c r="AA404" s="94"/>
      <c r="AB404" s="94"/>
      <c r="AC404" s="94"/>
      <c r="AD404" s="94"/>
      <c r="AE404" s="94"/>
      <c r="AF404" s="94"/>
      <c r="AG404" s="94"/>
      <c r="AH404" s="94"/>
      <c r="AI404" s="94"/>
      <c r="AJ404" s="94"/>
      <c r="AK404" s="94"/>
    </row>
    <row r="405" spans="1:37" s="95" customFormat="1">
      <c r="A405" s="97"/>
      <c r="P405" s="94"/>
      <c r="Q405" s="94"/>
      <c r="R405" s="94"/>
      <c r="S405" s="94"/>
      <c r="T405" s="94"/>
      <c r="U405" s="94"/>
      <c r="V405" s="94"/>
      <c r="W405" s="94"/>
      <c r="X405" s="94"/>
      <c r="Y405" s="94"/>
      <c r="Z405" s="94"/>
      <c r="AA405" s="94"/>
      <c r="AB405" s="94"/>
      <c r="AC405" s="94"/>
      <c r="AD405" s="94"/>
      <c r="AE405" s="94"/>
      <c r="AF405" s="94"/>
      <c r="AG405" s="94"/>
      <c r="AH405" s="94"/>
      <c r="AI405" s="94"/>
      <c r="AJ405" s="94"/>
      <c r="AK405" s="94"/>
    </row>
    <row r="406" spans="1:37" s="95" customFormat="1">
      <c r="A406" s="97"/>
      <c r="P406" s="94"/>
      <c r="Q406" s="94"/>
      <c r="R406" s="94"/>
      <c r="S406" s="94"/>
      <c r="T406" s="94"/>
      <c r="U406" s="94"/>
      <c r="V406" s="94"/>
      <c r="W406" s="94"/>
      <c r="X406" s="94"/>
      <c r="Y406" s="94"/>
      <c r="Z406" s="94"/>
      <c r="AA406" s="94"/>
      <c r="AB406" s="94"/>
      <c r="AC406" s="94"/>
      <c r="AD406" s="94"/>
      <c r="AE406" s="94"/>
      <c r="AF406" s="94"/>
      <c r="AG406" s="94"/>
      <c r="AH406" s="94"/>
      <c r="AI406" s="94"/>
      <c r="AJ406" s="94"/>
      <c r="AK406" s="94"/>
    </row>
    <row r="407" spans="1:37" s="95" customFormat="1">
      <c r="A407" s="97"/>
      <c r="P407" s="94"/>
      <c r="Q407" s="94"/>
      <c r="R407" s="94"/>
      <c r="S407" s="94"/>
      <c r="T407" s="94"/>
      <c r="U407" s="94"/>
      <c r="V407" s="94"/>
      <c r="W407" s="94"/>
      <c r="X407" s="94"/>
      <c r="Y407" s="94"/>
      <c r="Z407" s="94"/>
      <c r="AA407" s="94"/>
      <c r="AB407" s="94"/>
      <c r="AC407" s="94"/>
      <c r="AD407" s="94"/>
      <c r="AE407" s="94"/>
      <c r="AF407" s="94"/>
      <c r="AG407" s="94"/>
      <c r="AH407" s="94"/>
      <c r="AI407" s="94"/>
      <c r="AJ407" s="94"/>
      <c r="AK407" s="94"/>
    </row>
    <row r="408" spans="1:37" s="95" customFormat="1">
      <c r="A408" s="97"/>
      <c r="P408" s="94"/>
      <c r="Q408" s="94"/>
      <c r="R408" s="94"/>
      <c r="S408" s="94"/>
      <c r="T408" s="94"/>
      <c r="U408" s="94"/>
      <c r="V408" s="94"/>
      <c r="W408" s="94"/>
      <c r="X408" s="94"/>
      <c r="Y408" s="94"/>
      <c r="Z408" s="94"/>
      <c r="AA408" s="94"/>
      <c r="AB408" s="94"/>
      <c r="AC408" s="94"/>
      <c r="AD408" s="94"/>
      <c r="AE408" s="94"/>
      <c r="AF408" s="94"/>
      <c r="AG408" s="94"/>
      <c r="AH408" s="94"/>
      <c r="AI408" s="94"/>
      <c r="AJ408" s="94"/>
      <c r="AK408" s="94"/>
    </row>
    <row r="409" spans="1:37" s="95" customFormat="1">
      <c r="A409" s="97"/>
      <c r="P409" s="94"/>
      <c r="Q409" s="94"/>
      <c r="R409" s="94"/>
      <c r="S409" s="94"/>
      <c r="T409" s="94"/>
      <c r="U409" s="94"/>
      <c r="V409" s="94"/>
      <c r="W409" s="94"/>
      <c r="X409" s="94"/>
      <c r="Y409" s="94"/>
      <c r="Z409" s="94"/>
      <c r="AA409" s="94"/>
      <c r="AB409" s="94"/>
      <c r="AC409" s="94"/>
      <c r="AD409" s="94"/>
      <c r="AE409" s="94"/>
      <c r="AF409" s="94"/>
      <c r="AG409" s="94"/>
      <c r="AH409" s="94"/>
      <c r="AI409" s="94"/>
      <c r="AJ409" s="94"/>
      <c r="AK409" s="94"/>
    </row>
    <row r="410" spans="1:37" s="95" customFormat="1">
      <c r="A410" s="97"/>
      <c r="P410" s="94"/>
      <c r="Q410" s="94"/>
      <c r="R410" s="94"/>
      <c r="S410" s="94"/>
      <c r="T410" s="94"/>
      <c r="U410" s="94"/>
      <c r="V410" s="94"/>
      <c r="W410" s="94"/>
      <c r="X410" s="94"/>
      <c r="Y410" s="94"/>
      <c r="Z410" s="94"/>
      <c r="AA410" s="94"/>
      <c r="AB410" s="94"/>
      <c r="AC410" s="94"/>
      <c r="AD410" s="94"/>
      <c r="AE410" s="94"/>
      <c r="AF410" s="94"/>
      <c r="AG410" s="94"/>
      <c r="AH410" s="94"/>
      <c r="AI410" s="94"/>
      <c r="AJ410" s="94"/>
      <c r="AK410" s="94"/>
    </row>
    <row r="411" spans="1:37" s="95" customFormat="1">
      <c r="A411" s="97"/>
      <c r="P411" s="94"/>
      <c r="Q411" s="94"/>
      <c r="R411" s="94"/>
      <c r="S411" s="94"/>
      <c r="T411" s="94"/>
      <c r="U411" s="94"/>
      <c r="V411" s="94"/>
      <c r="W411" s="94"/>
      <c r="X411" s="94"/>
      <c r="Y411" s="94"/>
      <c r="Z411" s="94"/>
      <c r="AA411" s="94"/>
      <c r="AB411" s="94"/>
      <c r="AC411" s="94"/>
      <c r="AD411" s="94"/>
      <c r="AE411" s="94"/>
      <c r="AF411" s="94"/>
      <c r="AG411" s="94"/>
      <c r="AH411" s="94"/>
      <c r="AI411" s="94"/>
      <c r="AJ411" s="94"/>
      <c r="AK411" s="94"/>
    </row>
    <row r="412" spans="1:37" s="95" customFormat="1">
      <c r="A412" s="97"/>
      <c r="P412" s="94"/>
      <c r="Q412" s="94"/>
      <c r="R412" s="94"/>
      <c r="S412" s="94"/>
      <c r="T412" s="94"/>
      <c r="U412" s="94"/>
      <c r="V412" s="94"/>
      <c r="W412" s="94"/>
      <c r="X412" s="94"/>
      <c r="Y412" s="94"/>
      <c r="Z412" s="94"/>
      <c r="AA412" s="94"/>
      <c r="AB412" s="94"/>
      <c r="AC412" s="94"/>
      <c r="AD412" s="94"/>
      <c r="AE412" s="94"/>
      <c r="AF412" s="94"/>
      <c r="AG412" s="94"/>
      <c r="AH412" s="94"/>
      <c r="AI412" s="94"/>
      <c r="AJ412" s="94"/>
      <c r="AK412" s="94"/>
    </row>
    <row r="413" spans="1:37" s="95" customFormat="1">
      <c r="A413" s="97"/>
      <c r="P413" s="94"/>
      <c r="Q413" s="94"/>
      <c r="R413" s="94"/>
      <c r="S413" s="94"/>
      <c r="T413" s="94"/>
      <c r="U413" s="94"/>
      <c r="V413" s="94"/>
      <c r="W413" s="94"/>
      <c r="X413" s="94"/>
      <c r="Y413" s="94"/>
      <c r="Z413" s="94"/>
      <c r="AA413" s="94"/>
      <c r="AB413" s="94"/>
      <c r="AC413" s="94"/>
      <c r="AD413" s="94"/>
      <c r="AE413" s="94"/>
      <c r="AF413" s="94"/>
      <c r="AG413" s="94"/>
      <c r="AH413" s="94"/>
      <c r="AI413" s="94"/>
      <c r="AJ413" s="94"/>
      <c r="AK413" s="94"/>
    </row>
    <row r="414" spans="1:37" s="95" customFormat="1">
      <c r="A414" s="97"/>
      <c r="P414" s="94"/>
      <c r="Q414" s="94"/>
      <c r="R414" s="94"/>
      <c r="S414" s="94"/>
      <c r="T414" s="94"/>
      <c r="U414" s="94"/>
      <c r="V414" s="94"/>
      <c r="W414" s="94"/>
      <c r="X414" s="94"/>
      <c r="Y414" s="94"/>
      <c r="Z414" s="94"/>
      <c r="AA414" s="94"/>
      <c r="AB414" s="94"/>
      <c r="AC414" s="94"/>
      <c r="AD414" s="94"/>
      <c r="AE414" s="94"/>
      <c r="AF414" s="94"/>
      <c r="AG414" s="94"/>
      <c r="AH414" s="94"/>
      <c r="AI414" s="94"/>
      <c r="AJ414" s="94"/>
      <c r="AK414" s="94"/>
    </row>
    <row r="415" spans="1:37" s="95" customFormat="1">
      <c r="A415" s="97"/>
      <c r="P415" s="94"/>
      <c r="Q415" s="94"/>
      <c r="R415" s="94"/>
      <c r="S415" s="94"/>
      <c r="T415" s="94"/>
      <c r="U415" s="94"/>
      <c r="V415" s="94"/>
      <c r="W415" s="94"/>
      <c r="X415" s="94"/>
      <c r="Y415" s="94"/>
      <c r="Z415" s="94"/>
      <c r="AA415" s="94"/>
      <c r="AB415" s="94"/>
      <c r="AC415" s="94"/>
      <c r="AD415" s="94"/>
      <c r="AE415" s="94"/>
      <c r="AF415" s="94"/>
      <c r="AG415" s="94"/>
      <c r="AH415" s="94"/>
      <c r="AI415" s="94"/>
      <c r="AJ415" s="94"/>
      <c r="AK415" s="94"/>
    </row>
    <row r="416" spans="1:37" s="95" customFormat="1">
      <c r="A416" s="97"/>
      <c r="P416" s="94"/>
      <c r="Q416" s="94"/>
      <c r="R416" s="94"/>
      <c r="S416" s="94"/>
      <c r="T416" s="94"/>
      <c r="U416" s="94"/>
      <c r="V416" s="94"/>
      <c r="W416" s="94"/>
      <c r="X416" s="94"/>
      <c r="Y416" s="94"/>
      <c r="Z416" s="94"/>
      <c r="AA416" s="94"/>
      <c r="AB416" s="94"/>
      <c r="AC416" s="94"/>
      <c r="AD416" s="94"/>
      <c r="AE416" s="94"/>
      <c r="AF416" s="94"/>
      <c r="AG416" s="94"/>
      <c r="AH416" s="94"/>
      <c r="AI416" s="94"/>
      <c r="AJ416" s="94"/>
      <c r="AK416" s="94"/>
    </row>
    <row r="417" spans="1:37" s="95" customFormat="1">
      <c r="A417" s="97"/>
      <c r="P417" s="94"/>
      <c r="Q417" s="94"/>
      <c r="R417" s="94"/>
      <c r="S417" s="94"/>
      <c r="T417" s="94"/>
      <c r="U417" s="94"/>
      <c r="V417" s="94"/>
      <c r="W417" s="94"/>
      <c r="X417" s="94"/>
      <c r="Y417" s="94"/>
      <c r="Z417" s="94"/>
      <c r="AA417" s="94"/>
      <c r="AB417" s="94"/>
      <c r="AC417" s="94"/>
      <c r="AD417" s="94"/>
      <c r="AE417" s="94"/>
      <c r="AF417" s="94"/>
      <c r="AG417" s="94"/>
      <c r="AH417" s="94"/>
      <c r="AI417" s="94"/>
      <c r="AJ417" s="94"/>
      <c r="AK417" s="94"/>
    </row>
    <row r="418" spans="1:37" s="95" customFormat="1">
      <c r="A418" s="97"/>
      <c r="P418" s="94"/>
      <c r="Q418" s="94"/>
      <c r="R418" s="94"/>
      <c r="S418" s="94"/>
      <c r="T418" s="94"/>
      <c r="U418" s="94"/>
      <c r="V418" s="94"/>
      <c r="W418" s="94"/>
      <c r="X418" s="94"/>
      <c r="Y418" s="94"/>
      <c r="Z418" s="94"/>
      <c r="AA418" s="94"/>
      <c r="AB418" s="94"/>
      <c r="AC418" s="94"/>
      <c r="AD418" s="94"/>
      <c r="AE418" s="94"/>
      <c r="AF418" s="94"/>
      <c r="AG418" s="94"/>
      <c r="AH418" s="94"/>
      <c r="AI418" s="94"/>
      <c r="AJ418" s="94"/>
      <c r="AK418" s="94"/>
    </row>
    <row r="419" spans="1:37" s="95" customFormat="1">
      <c r="A419" s="97"/>
      <c r="P419" s="94"/>
      <c r="Q419" s="94"/>
      <c r="R419" s="94"/>
      <c r="S419" s="94"/>
      <c r="T419" s="94"/>
      <c r="U419" s="94"/>
      <c r="V419" s="94"/>
      <c r="W419" s="94"/>
      <c r="X419" s="94"/>
      <c r="Y419" s="94"/>
      <c r="Z419" s="94"/>
      <c r="AA419" s="94"/>
      <c r="AB419" s="94"/>
      <c r="AC419" s="94"/>
      <c r="AD419" s="94"/>
      <c r="AE419" s="94"/>
      <c r="AF419" s="94"/>
      <c r="AG419" s="94"/>
      <c r="AH419" s="94"/>
      <c r="AI419" s="94"/>
      <c r="AJ419" s="94"/>
      <c r="AK419" s="94"/>
    </row>
    <row r="420" spans="1:37" s="95" customFormat="1">
      <c r="A420" s="97"/>
      <c r="P420" s="94"/>
      <c r="Q420" s="94"/>
      <c r="R420" s="94"/>
      <c r="S420" s="94"/>
      <c r="T420" s="94"/>
      <c r="U420" s="94"/>
      <c r="V420" s="94"/>
      <c r="W420" s="94"/>
      <c r="X420" s="94"/>
      <c r="Y420" s="94"/>
      <c r="Z420" s="94"/>
      <c r="AA420" s="94"/>
      <c r="AB420" s="94"/>
      <c r="AC420" s="94"/>
      <c r="AD420" s="94"/>
      <c r="AE420" s="94"/>
      <c r="AF420" s="94"/>
      <c r="AG420" s="94"/>
      <c r="AH420" s="94"/>
      <c r="AI420" s="94"/>
      <c r="AJ420" s="94"/>
      <c r="AK420" s="94"/>
    </row>
    <row r="421" spans="1:37" s="95" customFormat="1">
      <c r="A421" s="97"/>
      <c r="P421" s="94"/>
      <c r="Q421" s="94"/>
      <c r="R421" s="94"/>
      <c r="S421" s="94"/>
      <c r="T421" s="94"/>
      <c r="U421" s="94"/>
      <c r="V421" s="94"/>
      <c r="W421" s="94"/>
      <c r="X421" s="94"/>
      <c r="Y421" s="94"/>
      <c r="Z421" s="94"/>
      <c r="AA421" s="94"/>
      <c r="AB421" s="94"/>
      <c r="AC421" s="94"/>
      <c r="AD421" s="94"/>
      <c r="AE421" s="94"/>
      <c r="AF421" s="94"/>
      <c r="AG421" s="94"/>
      <c r="AH421" s="94"/>
      <c r="AI421" s="94"/>
      <c r="AJ421" s="94"/>
      <c r="AK421" s="94"/>
    </row>
    <row r="422" spans="1:37" s="95" customFormat="1">
      <c r="A422" s="97"/>
      <c r="P422" s="94"/>
      <c r="Q422" s="94"/>
      <c r="R422" s="94"/>
      <c r="S422" s="94"/>
      <c r="T422" s="94"/>
      <c r="U422" s="94"/>
      <c r="V422" s="94"/>
      <c r="W422" s="94"/>
      <c r="X422" s="94"/>
      <c r="Y422" s="94"/>
      <c r="Z422" s="94"/>
      <c r="AA422" s="94"/>
      <c r="AB422" s="94"/>
      <c r="AC422" s="94"/>
      <c r="AD422" s="94"/>
      <c r="AE422" s="94"/>
      <c r="AF422" s="94"/>
      <c r="AG422" s="94"/>
      <c r="AH422" s="94"/>
      <c r="AI422" s="94"/>
      <c r="AJ422" s="94"/>
      <c r="AK422" s="94"/>
    </row>
    <row r="423" spans="1:37" s="95" customFormat="1">
      <c r="A423" s="97"/>
      <c r="P423" s="94"/>
      <c r="Q423" s="94"/>
      <c r="R423" s="94"/>
      <c r="S423" s="94"/>
      <c r="T423" s="94"/>
      <c r="U423" s="94"/>
      <c r="V423" s="94"/>
      <c r="W423" s="94"/>
      <c r="X423" s="94"/>
      <c r="Y423" s="94"/>
      <c r="Z423" s="94"/>
      <c r="AA423" s="94"/>
      <c r="AB423" s="94"/>
      <c r="AC423" s="94"/>
      <c r="AD423" s="94"/>
      <c r="AE423" s="94"/>
      <c r="AF423" s="94"/>
      <c r="AG423" s="94"/>
      <c r="AH423" s="94"/>
      <c r="AI423" s="94"/>
      <c r="AJ423" s="94"/>
      <c r="AK423" s="94"/>
    </row>
    <row r="424" spans="1:37" s="95" customFormat="1">
      <c r="A424" s="97"/>
      <c r="P424" s="94"/>
      <c r="Q424" s="94"/>
      <c r="R424" s="94"/>
      <c r="S424" s="94"/>
      <c r="T424" s="94"/>
      <c r="U424" s="94"/>
      <c r="V424" s="94"/>
      <c r="W424" s="94"/>
      <c r="X424" s="94"/>
      <c r="Y424" s="94"/>
      <c r="Z424" s="94"/>
      <c r="AA424" s="94"/>
      <c r="AB424" s="94"/>
      <c r="AC424" s="94"/>
      <c r="AD424" s="94"/>
      <c r="AE424" s="94"/>
      <c r="AF424" s="94"/>
      <c r="AG424" s="94"/>
      <c r="AH424" s="94"/>
      <c r="AI424" s="94"/>
      <c r="AJ424" s="94"/>
      <c r="AK424" s="94"/>
    </row>
    <row r="425" spans="1:37" s="95" customFormat="1">
      <c r="A425" s="97"/>
      <c r="P425" s="94"/>
      <c r="Q425" s="94"/>
      <c r="R425" s="94"/>
      <c r="S425" s="94"/>
      <c r="T425" s="94"/>
      <c r="U425" s="94"/>
      <c r="V425" s="94"/>
      <c r="W425" s="94"/>
      <c r="X425" s="94"/>
      <c r="Y425" s="94"/>
      <c r="Z425" s="94"/>
      <c r="AA425" s="94"/>
      <c r="AB425" s="94"/>
      <c r="AC425" s="94"/>
      <c r="AD425" s="94"/>
      <c r="AE425" s="94"/>
      <c r="AF425" s="94"/>
      <c r="AG425" s="94"/>
      <c r="AH425" s="94"/>
      <c r="AI425" s="94"/>
      <c r="AJ425" s="94"/>
      <c r="AK425" s="94"/>
    </row>
    <row r="426" spans="1:37" s="95" customFormat="1">
      <c r="A426" s="97"/>
      <c r="P426" s="94"/>
      <c r="Q426" s="94"/>
      <c r="R426" s="94"/>
      <c r="S426" s="94"/>
      <c r="T426" s="94"/>
      <c r="U426" s="94"/>
      <c r="V426" s="94"/>
      <c r="W426" s="94"/>
      <c r="X426" s="94"/>
      <c r="Y426" s="94"/>
      <c r="Z426" s="94"/>
      <c r="AA426" s="94"/>
      <c r="AB426" s="94"/>
      <c r="AC426" s="94"/>
      <c r="AD426" s="94"/>
      <c r="AE426" s="94"/>
      <c r="AF426" s="94"/>
      <c r="AG426" s="94"/>
      <c r="AH426" s="94"/>
      <c r="AI426" s="94"/>
      <c r="AJ426" s="94"/>
      <c r="AK426" s="94"/>
    </row>
    <row r="427" spans="1:37" s="95" customFormat="1">
      <c r="A427" s="97"/>
      <c r="P427" s="94"/>
      <c r="Q427" s="94"/>
      <c r="R427" s="94"/>
      <c r="S427" s="94"/>
      <c r="T427" s="94"/>
      <c r="U427" s="94"/>
      <c r="V427" s="94"/>
      <c r="W427" s="94"/>
      <c r="X427" s="94"/>
      <c r="Y427" s="94"/>
      <c r="Z427" s="94"/>
      <c r="AA427" s="94"/>
      <c r="AB427" s="94"/>
      <c r="AC427" s="94"/>
      <c r="AD427" s="94"/>
      <c r="AE427" s="94"/>
      <c r="AF427" s="94"/>
      <c r="AG427" s="94"/>
      <c r="AH427" s="94"/>
      <c r="AI427" s="94"/>
      <c r="AJ427" s="94"/>
      <c r="AK427" s="94"/>
    </row>
    <row r="428" spans="1:37" s="95" customFormat="1">
      <c r="A428" s="97"/>
      <c r="P428" s="94"/>
      <c r="Q428" s="94"/>
      <c r="R428" s="94"/>
      <c r="S428" s="94"/>
      <c r="T428" s="94"/>
      <c r="U428" s="94"/>
      <c r="V428" s="94"/>
      <c r="W428" s="94"/>
      <c r="X428" s="94"/>
      <c r="Y428" s="94"/>
      <c r="Z428" s="94"/>
      <c r="AA428" s="94"/>
      <c r="AB428" s="94"/>
      <c r="AC428" s="94"/>
      <c r="AD428" s="94"/>
      <c r="AE428" s="94"/>
      <c r="AF428" s="94"/>
      <c r="AG428" s="94"/>
      <c r="AH428" s="94"/>
      <c r="AI428" s="94"/>
      <c r="AJ428" s="94"/>
      <c r="AK428" s="94"/>
    </row>
    <row r="429" spans="1:37" s="95" customFormat="1">
      <c r="A429" s="97"/>
      <c r="P429" s="94"/>
      <c r="Q429" s="94"/>
      <c r="R429" s="94"/>
      <c r="S429" s="94"/>
      <c r="T429" s="94"/>
      <c r="U429" s="94"/>
      <c r="V429" s="94"/>
      <c r="W429" s="94"/>
      <c r="X429" s="94"/>
      <c r="Y429" s="94"/>
      <c r="Z429" s="94"/>
      <c r="AA429" s="94"/>
      <c r="AB429" s="94"/>
      <c r="AC429" s="94"/>
      <c r="AD429" s="94"/>
      <c r="AE429" s="94"/>
      <c r="AF429" s="94"/>
      <c r="AG429" s="94"/>
      <c r="AH429" s="94"/>
      <c r="AI429" s="94"/>
      <c r="AJ429" s="94"/>
      <c r="AK429" s="94"/>
    </row>
    <row r="430" spans="1:37" s="95" customFormat="1">
      <c r="A430" s="97"/>
      <c r="P430" s="94"/>
      <c r="Q430" s="94"/>
      <c r="R430" s="94"/>
      <c r="S430" s="94"/>
      <c r="T430" s="94"/>
      <c r="U430" s="94"/>
      <c r="V430" s="94"/>
      <c r="W430" s="94"/>
      <c r="X430" s="94"/>
      <c r="Y430" s="94"/>
      <c r="Z430" s="94"/>
      <c r="AA430" s="94"/>
      <c r="AB430" s="94"/>
      <c r="AC430" s="94"/>
      <c r="AD430" s="94"/>
      <c r="AE430" s="94"/>
      <c r="AF430" s="94"/>
      <c r="AG430" s="94"/>
      <c r="AH430" s="94"/>
      <c r="AI430" s="94"/>
      <c r="AJ430" s="94"/>
      <c r="AK430" s="94"/>
    </row>
    <row r="431" spans="1:37" s="95" customFormat="1">
      <c r="A431" s="97"/>
      <c r="P431" s="94"/>
      <c r="Q431" s="94"/>
      <c r="R431" s="94"/>
      <c r="S431" s="94"/>
      <c r="T431" s="94"/>
      <c r="U431" s="94"/>
      <c r="V431" s="94"/>
      <c r="W431" s="94"/>
      <c r="X431" s="94"/>
      <c r="Y431" s="94"/>
      <c r="Z431" s="94"/>
      <c r="AA431" s="94"/>
      <c r="AB431" s="94"/>
      <c r="AC431" s="94"/>
      <c r="AD431" s="94"/>
      <c r="AE431" s="94"/>
      <c r="AF431" s="94"/>
      <c r="AG431" s="94"/>
      <c r="AH431" s="94"/>
      <c r="AI431" s="94"/>
      <c r="AJ431" s="94"/>
      <c r="AK431" s="94"/>
    </row>
    <row r="432" spans="1:37" s="95" customFormat="1">
      <c r="A432" s="97"/>
      <c r="P432" s="94"/>
      <c r="Q432" s="94"/>
      <c r="R432" s="94"/>
      <c r="S432" s="94"/>
      <c r="T432" s="94"/>
      <c r="U432" s="94"/>
      <c r="V432" s="94"/>
      <c r="W432" s="94"/>
      <c r="X432" s="94"/>
      <c r="Y432" s="94"/>
      <c r="Z432" s="94"/>
      <c r="AA432" s="94"/>
      <c r="AB432" s="94"/>
      <c r="AC432" s="94"/>
      <c r="AD432" s="94"/>
      <c r="AE432" s="94"/>
      <c r="AF432" s="94"/>
      <c r="AG432" s="94"/>
      <c r="AH432" s="94"/>
      <c r="AI432" s="94"/>
      <c r="AJ432" s="94"/>
      <c r="AK432" s="94"/>
    </row>
    <row r="433" spans="1:37" s="95" customFormat="1">
      <c r="A433" s="97"/>
      <c r="P433" s="94"/>
      <c r="Q433" s="94"/>
      <c r="R433" s="94"/>
      <c r="S433" s="94"/>
      <c r="T433" s="94"/>
      <c r="U433" s="94"/>
      <c r="V433" s="94"/>
      <c r="W433" s="94"/>
      <c r="X433" s="94"/>
      <c r="Y433" s="94"/>
      <c r="Z433" s="94"/>
      <c r="AA433" s="94"/>
      <c r="AB433" s="94"/>
      <c r="AC433" s="94"/>
      <c r="AD433" s="94"/>
      <c r="AE433" s="94"/>
      <c r="AF433" s="94"/>
      <c r="AG433" s="94"/>
      <c r="AH433" s="94"/>
      <c r="AI433" s="94"/>
      <c r="AJ433" s="94"/>
      <c r="AK433" s="94"/>
    </row>
    <row r="434" spans="1:37" s="95" customFormat="1">
      <c r="A434" s="97"/>
      <c r="P434" s="94"/>
      <c r="Q434" s="94"/>
      <c r="R434" s="94"/>
      <c r="S434" s="94"/>
      <c r="T434" s="94"/>
      <c r="U434" s="94"/>
      <c r="V434" s="94"/>
      <c r="W434" s="94"/>
      <c r="X434" s="94"/>
      <c r="Y434" s="94"/>
      <c r="Z434" s="94"/>
      <c r="AA434" s="94"/>
      <c r="AB434" s="94"/>
      <c r="AC434" s="94"/>
      <c r="AD434" s="94"/>
      <c r="AE434" s="94"/>
      <c r="AF434" s="94"/>
      <c r="AG434" s="94"/>
      <c r="AH434" s="94"/>
      <c r="AI434" s="94"/>
      <c r="AJ434" s="94"/>
      <c r="AK434" s="94"/>
    </row>
    <row r="435" spans="1:37" s="95" customFormat="1">
      <c r="A435" s="97"/>
      <c r="P435" s="94"/>
      <c r="Q435" s="94"/>
      <c r="R435" s="94"/>
      <c r="S435" s="94"/>
      <c r="T435" s="94"/>
      <c r="U435" s="94"/>
      <c r="V435" s="94"/>
      <c r="W435" s="94"/>
      <c r="X435" s="94"/>
      <c r="Y435" s="94"/>
      <c r="Z435" s="94"/>
      <c r="AA435" s="94"/>
      <c r="AB435" s="94"/>
      <c r="AC435" s="94"/>
      <c r="AD435" s="94"/>
      <c r="AE435" s="94"/>
      <c r="AF435" s="94"/>
      <c r="AG435" s="94"/>
      <c r="AH435" s="94"/>
      <c r="AI435" s="94"/>
      <c r="AJ435" s="94"/>
      <c r="AK435" s="94"/>
    </row>
    <row r="436" spans="1:37" s="95" customFormat="1">
      <c r="A436" s="97"/>
      <c r="P436" s="94"/>
      <c r="Q436" s="94"/>
      <c r="R436" s="94"/>
      <c r="S436" s="94"/>
      <c r="T436" s="94"/>
      <c r="U436" s="94"/>
      <c r="V436" s="94"/>
      <c r="W436" s="94"/>
      <c r="X436" s="94"/>
      <c r="Y436" s="94"/>
      <c r="Z436" s="94"/>
      <c r="AA436" s="94"/>
      <c r="AB436" s="94"/>
      <c r="AC436" s="94"/>
      <c r="AD436" s="94"/>
      <c r="AE436" s="94"/>
      <c r="AF436" s="94"/>
      <c r="AG436" s="94"/>
      <c r="AH436" s="94"/>
      <c r="AI436" s="94"/>
      <c r="AJ436" s="94"/>
      <c r="AK436" s="94"/>
    </row>
    <row r="437" spans="1:37" s="95" customFormat="1">
      <c r="A437" s="97"/>
      <c r="P437" s="94"/>
      <c r="Q437" s="94"/>
      <c r="R437" s="94"/>
      <c r="S437" s="94"/>
      <c r="T437" s="94"/>
      <c r="U437" s="94"/>
      <c r="V437" s="94"/>
      <c r="W437" s="94"/>
      <c r="X437" s="94"/>
      <c r="Y437" s="94"/>
      <c r="Z437" s="94"/>
      <c r="AA437" s="94"/>
      <c r="AB437" s="94"/>
      <c r="AC437" s="94"/>
      <c r="AD437" s="94"/>
      <c r="AE437" s="94"/>
      <c r="AF437" s="94"/>
      <c r="AG437" s="94"/>
      <c r="AH437" s="94"/>
      <c r="AI437" s="94"/>
      <c r="AJ437" s="94"/>
      <c r="AK437" s="94"/>
    </row>
    <row r="438" spans="1:37" s="95" customFormat="1">
      <c r="A438" s="97"/>
      <c r="P438" s="94"/>
      <c r="Q438" s="94"/>
      <c r="R438" s="94"/>
      <c r="S438" s="94"/>
      <c r="T438" s="94"/>
      <c r="U438" s="94"/>
      <c r="V438" s="94"/>
      <c r="W438" s="94"/>
      <c r="X438" s="94"/>
      <c r="Y438" s="94"/>
      <c r="Z438" s="94"/>
      <c r="AA438" s="94"/>
      <c r="AB438" s="94"/>
      <c r="AC438" s="94"/>
      <c r="AD438" s="94"/>
      <c r="AE438" s="94"/>
      <c r="AF438" s="94"/>
      <c r="AG438" s="94"/>
      <c r="AH438" s="94"/>
      <c r="AI438" s="94"/>
      <c r="AJ438" s="94"/>
      <c r="AK438" s="94"/>
    </row>
    <row r="439" spans="1:37" s="95" customFormat="1">
      <c r="A439" s="97"/>
      <c r="P439" s="94"/>
      <c r="Q439" s="94"/>
      <c r="R439" s="94"/>
      <c r="S439" s="94"/>
      <c r="T439" s="94"/>
      <c r="U439" s="94"/>
      <c r="V439" s="94"/>
      <c r="W439" s="94"/>
      <c r="X439" s="94"/>
      <c r="Y439" s="94"/>
      <c r="Z439" s="94"/>
      <c r="AA439" s="94"/>
      <c r="AB439" s="94"/>
      <c r="AC439" s="94"/>
      <c r="AD439" s="94"/>
      <c r="AE439" s="94"/>
      <c r="AF439" s="94"/>
      <c r="AG439" s="94"/>
      <c r="AH439" s="94"/>
      <c r="AI439" s="94"/>
      <c r="AJ439" s="94"/>
      <c r="AK439" s="94"/>
    </row>
    <row r="440" spans="1:37" s="95" customFormat="1">
      <c r="A440" s="97"/>
      <c r="P440" s="94"/>
      <c r="Q440" s="94"/>
      <c r="R440" s="94"/>
      <c r="S440" s="94"/>
      <c r="T440" s="94"/>
      <c r="U440" s="94"/>
      <c r="V440" s="94"/>
      <c r="W440" s="94"/>
      <c r="X440" s="94"/>
      <c r="Y440" s="94"/>
      <c r="Z440" s="94"/>
      <c r="AA440" s="94"/>
      <c r="AB440" s="94"/>
      <c r="AC440" s="94"/>
      <c r="AD440" s="94"/>
      <c r="AE440" s="94"/>
      <c r="AF440" s="94"/>
      <c r="AG440" s="94"/>
      <c r="AH440" s="94"/>
      <c r="AI440" s="94"/>
      <c r="AJ440" s="94"/>
      <c r="AK440" s="94"/>
    </row>
    <row r="441" spans="1:37" s="95" customFormat="1">
      <c r="A441" s="97"/>
      <c r="P441" s="94"/>
      <c r="Q441" s="94"/>
      <c r="R441" s="94"/>
      <c r="S441" s="94"/>
      <c r="T441" s="94"/>
      <c r="U441" s="94"/>
      <c r="V441" s="94"/>
      <c r="W441" s="94"/>
      <c r="X441" s="94"/>
      <c r="Y441" s="94"/>
      <c r="Z441" s="94"/>
      <c r="AA441" s="94"/>
      <c r="AB441" s="94"/>
      <c r="AC441" s="94"/>
      <c r="AD441" s="94"/>
      <c r="AE441" s="94"/>
      <c r="AF441" s="94"/>
      <c r="AG441" s="94"/>
      <c r="AH441" s="94"/>
      <c r="AI441" s="94"/>
      <c r="AJ441" s="94"/>
      <c r="AK441" s="94"/>
    </row>
    <row r="442" spans="1:37" s="95" customFormat="1">
      <c r="A442" s="97"/>
      <c r="P442" s="94"/>
      <c r="Q442" s="94"/>
      <c r="R442" s="94"/>
      <c r="S442" s="94"/>
      <c r="T442" s="94"/>
      <c r="U442" s="94"/>
      <c r="V442" s="94"/>
      <c r="W442" s="94"/>
      <c r="X442" s="94"/>
      <c r="Y442" s="94"/>
      <c r="Z442" s="94"/>
      <c r="AA442" s="94"/>
      <c r="AB442" s="94"/>
      <c r="AC442" s="94"/>
      <c r="AD442" s="94"/>
      <c r="AE442" s="94"/>
      <c r="AF442" s="94"/>
      <c r="AG442" s="94"/>
      <c r="AH442" s="94"/>
      <c r="AI442" s="94"/>
      <c r="AJ442" s="94"/>
      <c r="AK442" s="94"/>
    </row>
    <row r="443" spans="1:37" s="95" customFormat="1">
      <c r="A443" s="97"/>
      <c r="P443" s="94"/>
      <c r="Q443" s="94"/>
      <c r="R443" s="94"/>
      <c r="S443" s="94"/>
      <c r="T443" s="94"/>
      <c r="U443" s="94"/>
      <c r="V443" s="94"/>
      <c r="W443" s="94"/>
      <c r="X443" s="94"/>
      <c r="Y443" s="94"/>
      <c r="Z443" s="94"/>
      <c r="AA443" s="94"/>
      <c r="AB443" s="94"/>
      <c r="AC443" s="94"/>
      <c r="AD443" s="94"/>
      <c r="AE443" s="94"/>
      <c r="AF443" s="94"/>
      <c r="AG443" s="94"/>
      <c r="AH443" s="94"/>
      <c r="AI443" s="94"/>
      <c r="AJ443" s="94"/>
      <c r="AK443" s="94"/>
    </row>
    <row r="444" spans="1:37" s="95" customFormat="1">
      <c r="A444" s="97"/>
      <c r="P444" s="94"/>
      <c r="Q444" s="94"/>
      <c r="R444" s="94"/>
      <c r="S444" s="94"/>
      <c r="T444" s="94"/>
      <c r="U444" s="94"/>
      <c r="V444" s="94"/>
      <c r="W444" s="94"/>
      <c r="X444" s="94"/>
      <c r="Y444" s="94"/>
      <c r="Z444" s="94"/>
      <c r="AA444" s="94"/>
      <c r="AB444" s="94"/>
      <c r="AC444" s="94"/>
      <c r="AD444" s="94"/>
      <c r="AE444" s="94"/>
      <c r="AF444" s="94"/>
      <c r="AG444" s="94"/>
      <c r="AH444" s="94"/>
      <c r="AI444" s="94"/>
      <c r="AJ444" s="94"/>
      <c r="AK444" s="94"/>
    </row>
    <row r="445" spans="1:37" s="95" customFormat="1">
      <c r="A445" s="97"/>
      <c r="P445" s="94"/>
      <c r="Q445" s="94"/>
      <c r="R445" s="94"/>
      <c r="S445" s="94"/>
      <c r="T445" s="94"/>
      <c r="U445" s="94"/>
      <c r="V445" s="94"/>
      <c r="W445" s="94"/>
      <c r="X445" s="94"/>
      <c r="Y445" s="94"/>
      <c r="Z445" s="94"/>
      <c r="AA445" s="94"/>
      <c r="AB445" s="94"/>
      <c r="AC445" s="94"/>
      <c r="AD445" s="94"/>
      <c r="AE445" s="94"/>
      <c r="AF445" s="94"/>
      <c r="AG445" s="94"/>
      <c r="AH445" s="94"/>
      <c r="AI445" s="94"/>
      <c r="AJ445" s="94"/>
      <c r="AK445" s="94"/>
    </row>
    <row r="446" spans="1:37" s="95" customFormat="1">
      <c r="A446" s="97"/>
      <c r="P446" s="94"/>
      <c r="Q446" s="94"/>
      <c r="R446" s="94"/>
      <c r="S446" s="94"/>
      <c r="T446" s="94"/>
      <c r="U446" s="94"/>
      <c r="V446" s="94"/>
      <c r="W446" s="94"/>
      <c r="X446" s="94"/>
      <c r="Y446" s="94"/>
      <c r="Z446" s="94"/>
      <c r="AA446" s="94"/>
      <c r="AB446" s="94"/>
      <c r="AC446" s="94"/>
      <c r="AD446" s="94"/>
      <c r="AE446" s="94"/>
      <c r="AF446" s="94"/>
      <c r="AG446" s="94"/>
      <c r="AH446" s="94"/>
      <c r="AI446" s="94"/>
      <c r="AJ446" s="94"/>
      <c r="AK446" s="94"/>
    </row>
    <row r="447" spans="1:37" s="95" customFormat="1">
      <c r="A447" s="97"/>
      <c r="P447" s="94"/>
      <c r="Q447" s="94"/>
      <c r="R447" s="94"/>
      <c r="S447" s="94"/>
      <c r="T447" s="94"/>
      <c r="U447" s="94"/>
      <c r="V447" s="94"/>
      <c r="W447" s="94"/>
      <c r="X447" s="94"/>
      <c r="Y447" s="94"/>
      <c r="Z447" s="94"/>
      <c r="AA447" s="94"/>
      <c r="AB447" s="94"/>
      <c r="AC447" s="94"/>
      <c r="AD447" s="94"/>
      <c r="AE447" s="94"/>
      <c r="AF447" s="94"/>
      <c r="AG447" s="94"/>
      <c r="AH447" s="94"/>
      <c r="AI447" s="94"/>
      <c r="AJ447" s="94"/>
      <c r="AK447" s="94"/>
    </row>
    <row r="448" spans="1:37" s="95" customFormat="1">
      <c r="A448" s="97"/>
      <c r="P448" s="94"/>
      <c r="Q448" s="94"/>
      <c r="R448" s="94"/>
      <c r="S448" s="94"/>
      <c r="T448" s="94"/>
      <c r="U448" s="94"/>
      <c r="V448" s="94"/>
      <c r="W448" s="94"/>
      <c r="X448" s="94"/>
      <c r="Y448" s="94"/>
      <c r="Z448" s="94"/>
      <c r="AA448" s="94"/>
      <c r="AB448" s="94"/>
      <c r="AC448" s="94"/>
      <c r="AD448" s="94"/>
      <c r="AE448" s="94"/>
      <c r="AF448" s="94"/>
      <c r="AG448" s="94"/>
      <c r="AH448" s="94"/>
      <c r="AI448" s="94"/>
      <c r="AJ448" s="94"/>
      <c r="AK448" s="94"/>
    </row>
    <row r="449" spans="1:37" s="95" customFormat="1">
      <c r="A449" s="97"/>
      <c r="P449" s="94"/>
      <c r="Q449" s="94"/>
      <c r="R449" s="94"/>
      <c r="S449" s="94"/>
      <c r="T449" s="94"/>
      <c r="U449" s="94"/>
      <c r="V449" s="94"/>
      <c r="W449" s="94"/>
      <c r="X449" s="94"/>
      <c r="Y449" s="94"/>
      <c r="Z449" s="94"/>
      <c r="AA449" s="94"/>
      <c r="AB449" s="94"/>
      <c r="AC449" s="94"/>
      <c r="AD449" s="94"/>
      <c r="AE449" s="94"/>
      <c r="AF449" s="94"/>
      <c r="AG449" s="94"/>
      <c r="AH449" s="94"/>
      <c r="AI449" s="94"/>
      <c r="AJ449" s="94"/>
      <c r="AK449" s="94"/>
    </row>
    <row r="450" spans="1:37" s="95" customFormat="1">
      <c r="A450" s="97"/>
      <c r="P450" s="94"/>
      <c r="Q450" s="94"/>
      <c r="R450" s="94"/>
      <c r="S450" s="94"/>
      <c r="T450" s="94"/>
      <c r="U450" s="94"/>
      <c r="V450" s="94"/>
      <c r="W450" s="94"/>
      <c r="X450" s="94"/>
      <c r="Y450" s="94"/>
      <c r="Z450" s="94"/>
      <c r="AA450" s="94"/>
      <c r="AB450" s="94"/>
      <c r="AC450" s="94"/>
      <c r="AD450" s="94"/>
      <c r="AE450" s="94"/>
      <c r="AF450" s="94"/>
      <c r="AG450" s="94"/>
      <c r="AH450" s="94"/>
      <c r="AI450" s="94"/>
      <c r="AJ450" s="94"/>
      <c r="AK450" s="94"/>
    </row>
    <row r="451" spans="1:37" s="95" customFormat="1">
      <c r="A451" s="97"/>
      <c r="P451" s="94"/>
      <c r="Q451" s="94"/>
      <c r="R451" s="94"/>
      <c r="S451" s="94"/>
      <c r="T451" s="94"/>
      <c r="U451" s="94"/>
      <c r="V451" s="94"/>
      <c r="W451" s="94"/>
      <c r="X451" s="94"/>
      <c r="Y451" s="94"/>
      <c r="Z451" s="94"/>
      <c r="AA451" s="94"/>
      <c r="AB451" s="94"/>
      <c r="AC451" s="94"/>
      <c r="AD451" s="94"/>
      <c r="AE451" s="94"/>
      <c r="AF451" s="94"/>
      <c r="AG451" s="94"/>
      <c r="AH451" s="94"/>
      <c r="AI451" s="94"/>
      <c r="AJ451" s="94"/>
      <c r="AK451" s="94"/>
    </row>
    <row r="452" spans="1:37" s="95" customFormat="1">
      <c r="A452" s="97"/>
      <c r="P452" s="94"/>
      <c r="Q452" s="94"/>
      <c r="R452" s="94"/>
      <c r="S452" s="94"/>
      <c r="T452" s="94"/>
      <c r="U452" s="94"/>
      <c r="V452" s="94"/>
      <c r="W452" s="94"/>
      <c r="X452" s="94"/>
      <c r="Y452" s="94"/>
      <c r="Z452" s="94"/>
      <c r="AA452" s="94"/>
      <c r="AB452" s="94"/>
      <c r="AC452" s="94"/>
      <c r="AD452" s="94"/>
      <c r="AE452" s="94"/>
      <c r="AF452" s="94"/>
      <c r="AG452" s="94"/>
      <c r="AH452" s="94"/>
      <c r="AI452" s="94"/>
      <c r="AJ452" s="94"/>
      <c r="AK452" s="94"/>
    </row>
    <row r="453" spans="1:37" s="95" customFormat="1">
      <c r="A453" s="97"/>
      <c r="P453" s="94"/>
      <c r="Q453" s="94"/>
      <c r="R453" s="94"/>
      <c r="S453" s="94"/>
      <c r="T453" s="94"/>
      <c r="U453" s="94"/>
      <c r="V453" s="94"/>
      <c r="W453" s="94"/>
      <c r="X453" s="94"/>
      <c r="Y453" s="94"/>
      <c r="Z453" s="94"/>
      <c r="AA453" s="94"/>
      <c r="AB453" s="94"/>
      <c r="AC453" s="94"/>
      <c r="AD453" s="94"/>
      <c r="AE453" s="94"/>
      <c r="AF453" s="94"/>
      <c r="AG453" s="94"/>
      <c r="AH453" s="94"/>
      <c r="AI453" s="94"/>
      <c r="AJ453" s="94"/>
      <c r="AK453" s="94"/>
    </row>
    <row r="454" spans="1:37" s="95" customFormat="1">
      <c r="A454" s="97"/>
      <c r="P454" s="94"/>
      <c r="Q454" s="94"/>
      <c r="R454" s="94"/>
      <c r="S454" s="94"/>
      <c r="T454" s="94"/>
      <c r="U454" s="94"/>
      <c r="V454" s="94"/>
      <c r="W454" s="94"/>
      <c r="X454" s="94"/>
      <c r="Y454" s="94"/>
      <c r="Z454" s="94"/>
      <c r="AA454" s="94"/>
      <c r="AB454" s="94"/>
      <c r="AC454" s="94"/>
      <c r="AD454" s="94"/>
      <c r="AE454" s="94"/>
      <c r="AF454" s="94"/>
      <c r="AG454" s="94"/>
      <c r="AH454" s="94"/>
      <c r="AI454" s="94"/>
      <c r="AJ454" s="94"/>
      <c r="AK454" s="94"/>
    </row>
    <row r="455" spans="1:37" s="95" customFormat="1">
      <c r="A455" s="97"/>
      <c r="P455" s="94"/>
      <c r="Q455" s="94"/>
      <c r="R455" s="94"/>
      <c r="S455" s="94"/>
      <c r="T455" s="94"/>
      <c r="U455" s="94"/>
      <c r="V455" s="94"/>
      <c r="W455" s="94"/>
      <c r="X455" s="94"/>
      <c r="Y455" s="94"/>
      <c r="Z455" s="94"/>
      <c r="AA455" s="94"/>
      <c r="AB455" s="94"/>
      <c r="AC455" s="94"/>
      <c r="AD455" s="94"/>
      <c r="AE455" s="94"/>
      <c r="AF455" s="94"/>
      <c r="AG455" s="94"/>
      <c r="AH455" s="94"/>
      <c r="AI455" s="94"/>
      <c r="AJ455" s="94"/>
      <c r="AK455" s="94"/>
    </row>
    <row r="456" spans="1:37" s="95" customFormat="1">
      <c r="A456" s="97"/>
      <c r="P456" s="94"/>
      <c r="Q456" s="94"/>
      <c r="R456" s="94"/>
      <c r="S456" s="94"/>
      <c r="T456" s="94"/>
      <c r="U456" s="94"/>
      <c r="V456" s="94"/>
      <c r="W456" s="94"/>
      <c r="X456" s="94"/>
      <c r="Y456" s="94"/>
      <c r="Z456" s="94"/>
      <c r="AA456" s="94"/>
      <c r="AB456" s="94"/>
      <c r="AC456" s="94"/>
      <c r="AD456" s="94"/>
      <c r="AE456" s="94"/>
      <c r="AF456" s="94"/>
      <c r="AG456" s="94"/>
      <c r="AH456" s="94"/>
      <c r="AI456" s="94"/>
      <c r="AJ456" s="94"/>
      <c r="AK456" s="94"/>
    </row>
    <row r="457" spans="1:37" s="95" customFormat="1">
      <c r="A457" s="97"/>
      <c r="P457" s="94"/>
      <c r="Q457" s="94"/>
      <c r="R457" s="94"/>
      <c r="S457" s="94"/>
      <c r="T457" s="94"/>
      <c r="U457" s="94"/>
      <c r="V457" s="94"/>
      <c r="W457" s="94"/>
      <c r="X457" s="94"/>
      <c r="Y457" s="94"/>
      <c r="Z457" s="94"/>
      <c r="AA457" s="94"/>
      <c r="AB457" s="94"/>
      <c r="AC457" s="94"/>
      <c r="AD457" s="94"/>
      <c r="AE457" s="94"/>
      <c r="AF457" s="94"/>
      <c r="AG457" s="94"/>
      <c r="AH457" s="94"/>
      <c r="AI457" s="94"/>
      <c r="AJ457" s="94"/>
      <c r="AK457" s="94"/>
    </row>
    <row r="458" spans="1:37" s="95" customFormat="1">
      <c r="A458" s="97"/>
      <c r="P458" s="94"/>
      <c r="Q458" s="94"/>
      <c r="R458" s="94"/>
      <c r="S458" s="94"/>
      <c r="T458" s="94"/>
      <c r="U458" s="94"/>
      <c r="V458" s="94"/>
      <c r="W458" s="94"/>
      <c r="X458" s="94"/>
      <c r="Y458" s="94"/>
      <c r="Z458" s="94"/>
      <c r="AA458" s="94"/>
      <c r="AB458" s="94"/>
      <c r="AC458" s="94"/>
      <c r="AD458" s="94"/>
      <c r="AE458" s="94"/>
      <c r="AF458" s="94"/>
      <c r="AG458" s="94"/>
      <c r="AH458" s="94"/>
      <c r="AI458" s="94"/>
      <c r="AJ458" s="94"/>
      <c r="AK458" s="94"/>
    </row>
    <row r="459" spans="1:37" s="95" customFormat="1">
      <c r="A459" s="97"/>
      <c r="P459" s="94"/>
      <c r="Q459" s="94"/>
      <c r="R459" s="94"/>
      <c r="S459" s="94"/>
      <c r="T459" s="94"/>
      <c r="U459" s="94"/>
      <c r="V459" s="94"/>
      <c r="W459" s="94"/>
      <c r="X459" s="94"/>
      <c r="Y459" s="94"/>
      <c r="Z459" s="94"/>
      <c r="AA459" s="94"/>
      <c r="AB459" s="94"/>
      <c r="AC459" s="94"/>
      <c r="AD459" s="94"/>
      <c r="AE459" s="94"/>
      <c r="AF459" s="94"/>
      <c r="AG459" s="94"/>
      <c r="AH459" s="94"/>
      <c r="AI459" s="94"/>
      <c r="AJ459" s="94"/>
      <c r="AK459" s="94"/>
    </row>
    <row r="460" spans="1:37" s="95" customFormat="1">
      <c r="A460" s="97"/>
      <c r="P460" s="94"/>
      <c r="Q460" s="94"/>
      <c r="R460" s="94"/>
      <c r="S460" s="94"/>
      <c r="T460" s="94"/>
      <c r="U460" s="94"/>
      <c r="V460" s="94"/>
      <c r="W460" s="94"/>
      <c r="X460" s="94"/>
      <c r="Y460" s="94"/>
      <c r="Z460" s="94"/>
      <c r="AA460" s="94"/>
      <c r="AB460" s="94"/>
      <c r="AC460" s="94"/>
      <c r="AD460" s="94"/>
      <c r="AE460" s="94"/>
      <c r="AF460" s="94"/>
      <c r="AG460" s="94"/>
      <c r="AH460" s="94"/>
      <c r="AI460" s="94"/>
      <c r="AJ460" s="94"/>
      <c r="AK460" s="94"/>
    </row>
  </sheetData>
  <mergeCells count="23">
    <mergeCell ref="I24:I30"/>
    <mergeCell ref="J24:N30"/>
    <mergeCell ref="A1:O1"/>
    <mergeCell ref="A2:N2"/>
    <mergeCell ref="J22:L22"/>
    <mergeCell ref="M22:N22"/>
    <mergeCell ref="J23:M23"/>
    <mergeCell ref="I15:I23"/>
    <mergeCell ref="J15:L16"/>
    <mergeCell ref="M15:N16"/>
    <mergeCell ref="J17:L17"/>
    <mergeCell ref="M17:N17"/>
    <mergeCell ref="J18:L19"/>
    <mergeCell ref="M18:N19"/>
    <mergeCell ref="J20:L20"/>
    <mergeCell ref="M20:N20"/>
    <mergeCell ref="J21:L21"/>
    <mergeCell ref="M21:N21"/>
    <mergeCell ref="A3:C3"/>
    <mergeCell ref="D3:N3"/>
    <mergeCell ref="E5:O6"/>
    <mergeCell ref="B10:B13"/>
    <mergeCell ref="C10:N13"/>
  </mergeCells>
  <conditionalFormatting sqref="J24 O24:O30">
    <cfRule type="cellIs" dxfId="984" priority="38" operator="equal">
      <formula>"sem alertas de risco :)"</formula>
    </cfRule>
    <cfRule type="containsText" dxfId="983" priority="39" operator="containsText" text="alerta">
      <formula>NOT(ISERROR(SEARCH("alerta",J24)))</formula>
    </cfRule>
  </conditionalFormatting>
  <conditionalFormatting sqref="C34">
    <cfRule type="cellIs" dxfId="982" priority="36" operator="equal">
      <formula>"positivo"</formula>
    </cfRule>
    <cfRule type="cellIs" dxfId="981" priority="37" operator="equal">
      <formula>"negativo"</formula>
    </cfRule>
  </conditionalFormatting>
  <conditionalFormatting sqref="C35">
    <cfRule type="cellIs" dxfId="980" priority="34" operator="equal">
      <formula>"positivo"</formula>
    </cfRule>
    <cfRule type="cellIs" dxfId="979" priority="35" operator="equal">
      <formula>"negativo"</formula>
    </cfRule>
  </conditionalFormatting>
  <conditionalFormatting sqref="C36">
    <cfRule type="cellIs" dxfId="978" priority="32" operator="equal">
      <formula>"positivo"</formula>
    </cfRule>
    <cfRule type="cellIs" dxfId="977" priority="33" operator="equal">
      <formula>"negativo"</formula>
    </cfRule>
  </conditionalFormatting>
  <conditionalFormatting sqref="O33">
    <cfRule type="cellIs" dxfId="976" priority="13" operator="equal">
      <formula>0</formula>
    </cfRule>
  </conditionalFormatting>
  <conditionalFormatting sqref="O34:O36">
    <cfRule type="cellIs" dxfId="975" priority="10" operator="equal">
      <formula>"❓"</formula>
    </cfRule>
    <cfRule type="cellIs" dxfId="974" priority="11" operator="equal">
      <formula>"❌"</formula>
    </cfRule>
    <cfRule type="cellIs" dxfId="973" priority="12" operator="equal">
      <formula>"✔"</formula>
    </cfRule>
  </conditionalFormatting>
  <conditionalFormatting sqref="C37 C39 C41 C43 C45 C47 C49 C51 C53 C55 C57 C59 C61 C63 C65 C67 C69 C71 C73 C75 C77 C79 C81 C83">
    <cfRule type="cellIs" dxfId="972" priority="7" operator="equal">
      <formula>"positivo"</formula>
    </cfRule>
    <cfRule type="cellIs" dxfId="971" priority="8" operator="equal">
      <formula>"negativo"</formula>
    </cfRule>
  </conditionalFormatting>
  <conditionalFormatting sqref="C38 C40 C42 C44 C46 C48 C50 C52 C54 C56 C58 C60 C62 C64 C66 C68 C70 C72 C74 C76 C78 C80 C82">
    <cfRule type="cellIs" dxfId="970" priority="5" operator="equal">
      <formula>"positivo"</formula>
    </cfRule>
    <cfRule type="cellIs" dxfId="969" priority="6" operator="equal">
      <formula>"negativo"</formula>
    </cfRule>
  </conditionalFormatting>
  <conditionalFormatting sqref="O37:O83">
    <cfRule type="cellIs" dxfId="968" priority="2" operator="equal">
      <formula>"❓"</formula>
    </cfRule>
    <cfRule type="cellIs" dxfId="967" priority="3" operator="equal">
      <formula>"❌"</formula>
    </cfRule>
    <cfRule type="cellIs" dxfId="966" priority="4" operator="equal">
      <formula>"✔"</formula>
    </cfRule>
  </conditionalFormatting>
  <conditionalFormatting sqref="C10:N13">
    <cfRule type="cellIs" dxfId="965" priority="1" operator="equal">
      <formula>"Preencha os dados na ABA EAP+BARRAS para liberar o PROMPT IA"</formula>
    </cfRule>
  </conditionalFormatting>
  <dataValidations count="4">
    <dataValidation allowBlank="1" showInputMessage="1" showErrorMessage="1" promptTitle="ATENÇÃO" prompt="Se aparecer &quot;X&quot; nesta coluna significa que a somatória dos planos A e B esta maior que o valor esperado. Faça a correção e reduza os valores dos planos." sqref="O34:O83"/>
    <dataValidation type="list" allowBlank="1" showInputMessage="1" showErrorMessage="1" sqref="C34:C83">
      <formula1>$Y$25:$Y$26</formula1>
    </dataValidation>
    <dataValidation type="list" allowBlank="1" showInputMessage="1" showErrorMessage="1" sqref="D34:D83">
      <formula1>$Y$28:$Y$32</formula1>
    </dataValidation>
    <dataValidation type="list" allowBlank="1" showInputMessage="1" showErrorMessage="1" sqref="G34:G83">
      <formula1>$Y$34:$Y$35</formula1>
    </dataValidation>
  </dataValidations>
  <pageMargins left="0.511811024" right="0.511811024" top="0.78740157499999996" bottom="0.78740157499999996" header="0.31496062000000002" footer="0.31496062000000002"/>
  <pageSetup paperSize="9" orientation="landscape" horizontalDpi="300" verticalDpi="30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6">
    <tabColor rgb="FFFFFF00"/>
  </sheetPr>
  <dimension ref="A1:PH738"/>
  <sheetViews>
    <sheetView showGridLines="0" topLeftCell="B1" zoomScale="40" zoomScaleNormal="40" workbookViewId="0">
      <selection activeCell="C86" sqref="C86"/>
    </sheetView>
  </sheetViews>
  <sheetFormatPr defaultColWidth="9.109375" defaultRowHeight="12"/>
  <cols>
    <col min="1" max="1" width="156.21875" style="11" hidden="1" customWidth="1"/>
    <col min="2" max="2" width="26.21875" style="11" customWidth="1"/>
    <col min="3" max="3" width="35.6640625" style="11" customWidth="1"/>
    <col min="4" max="4" width="15" style="11" customWidth="1"/>
    <col min="5" max="5" width="40.6640625" style="11" customWidth="1"/>
    <col min="6" max="12" width="20.77734375" style="11" customWidth="1"/>
    <col min="13" max="13" width="25.5546875" style="11" customWidth="1"/>
    <col min="14" max="19" width="20.77734375" style="11" customWidth="1"/>
    <col min="20" max="20" width="25.77734375" style="11" customWidth="1"/>
    <col min="21" max="27" width="20.77734375" style="11" customWidth="1"/>
    <col min="28" max="28" width="26.5546875" style="11" customWidth="1"/>
    <col min="29" max="65" width="20.77734375" style="11" customWidth="1"/>
    <col min="66" max="66" width="2.44140625" style="133" customWidth="1"/>
    <col min="67" max="67" width="41.5546875" style="133" customWidth="1"/>
    <col min="68" max="79" width="9.109375" style="133" customWidth="1"/>
    <col min="80" max="81" width="9.109375" style="133" hidden="1" customWidth="1"/>
    <col min="82" max="146" width="9.109375" style="133" customWidth="1"/>
    <col min="147" max="147" width="15.88671875" style="133" customWidth="1"/>
    <col min="148" max="175" width="10.6640625" style="133" customWidth="1"/>
    <col min="176" max="176" width="10.6640625" style="133" hidden="1" customWidth="1"/>
    <col min="177" max="206" width="10.6640625" style="133" customWidth="1"/>
    <col min="207" max="207" width="15.33203125" style="133" bestFit="1" customWidth="1"/>
    <col min="208" max="424" width="9.109375" style="133"/>
    <col min="425" max="16384" width="9.109375" style="11"/>
  </cols>
  <sheetData>
    <row r="1" spans="1:424" s="86" customFormat="1" ht="6.6" customHeight="1" thickBot="1">
      <c r="B1" s="1791"/>
      <c r="C1" s="1791"/>
      <c r="D1" s="1791"/>
      <c r="E1" s="1791"/>
      <c r="F1" s="1791"/>
      <c r="G1" s="1791"/>
      <c r="H1" s="1791"/>
      <c r="I1" s="1791"/>
      <c r="J1" s="1791"/>
      <c r="K1" s="1791"/>
      <c r="L1" s="1791"/>
      <c r="M1" s="1791"/>
      <c r="N1" s="1791"/>
      <c r="O1" s="1791"/>
      <c r="P1" s="1791"/>
      <c r="BN1" s="133"/>
      <c r="BO1" s="440" t="e">
        <f>#REF!</f>
        <v>#REF!</v>
      </c>
      <c r="BP1" s="133" t="s">
        <v>602</v>
      </c>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33"/>
      <c r="DU1" s="133"/>
      <c r="DV1" s="133"/>
      <c r="DW1" s="133"/>
      <c r="DX1" s="133"/>
      <c r="DY1" s="133"/>
      <c r="DZ1" s="133"/>
      <c r="EA1" s="133"/>
      <c r="EB1" s="133"/>
      <c r="EC1" s="133"/>
      <c r="ED1" s="133"/>
      <c r="EE1" s="133"/>
      <c r="EF1" s="133"/>
      <c r="EG1" s="133"/>
      <c r="EH1" s="133"/>
      <c r="EI1" s="133"/>
      <c r="EJ1" s="133"/>
      <c r="EK1" s="133"/>
      <c r="EL1" s="133"/>
      <c r="EM1" s="133"/>
      <c r="EN1" s="133"/>
      <c r="EO1" s="133"/>
      <c r="EP1" s="133"/>
      <c r="EQ1" s="133"/>
      <c r="ER1" s="133"/>
      <c r="ES1" s="133"/>
      <c r="ET1" s="133"/>
      <c r="EU1" s="133"/>
      <c r="EV1" s="133"/>
      <c r="EW1" s="133"/>
      <c r="EX1" s="133"/>
      <c r="EY1" s="133"/>
      <c r="EZ1" s="133"/>
      <c r="FA1" s="133"/>
      <c r="FB1" s="133"/>
      <c r="FC1" s="133"/>
      <c r="FD1" s="133"/>
      <c r="FE1" s="133"/>
      <c r="FF1" s="133"/>
      <c r="FG1" s="133"/>
      <c r="FH1" s="133"/>
      <c r="FI1" s="133"/>
      <c r="FJ1" s="133"/>
      <c r="FK1" s="133"/>
      <c r="FL1" s="133"/>
      <c r="FM1" s="133"/>
      <c r="FN1" s="133"/>
      <c r="FO1" s="133"/>
      <c r="FP1" s="133"/>
      <c r="FQ1" s="133"/>
      <c r="FR1" s="133"/>
      <c r="FS1" s="133"/>
      <c r="FT1" s="133"/>
      <c r="FU1" s="133"/>
      <c r="FV1" s="133"/>
      <c r="FW1" s="133"/>
      <c r="FX1" s="133"/>
      <c r="FY1" s="133"/>
      <c r="FZ1" s="133"/>
      <c r="GA1" s="133"/>
      <c r="GB1" s="133"/>
      <c r="GC1" s="133"/>
      <c r="GD1" s="133"/>
      <c r="GE1" s="133"/>
      <c r="GF1" s="133"/>
      <c r="GG1" s="133"/>
      <c r="GH1" s="133"/>
      <c r="GI1" s="133"/>
      <c r="GJ1" s="133"/>
      <c r="GK1" s="133"/>
      <c r="GL1" s="133"/>
      <c r="GM1" s="133"/>
      <c r="GN1" s="133"/>
      <c r="GO1" s="133"/>
      <c r="GP1" s="133"/>
      <c r="GQ1" s="133"/>
      <c r="GR1" s="133"/>
      <c r="GS1" s="133"/>
      <c r="GT1" s="133"/>
      <c r="GU1" s="133"/>
      <c r="GV1" s="133"/>
      <c r="GW1" s="133"/>
      <c r="GX1" s="133"/>
      <c r="GY1" s="133"/>
      <c r="GZ1" s="133"/>
      <c r="HA1" s="133"/>
      <c r="HB1" s="133"/>
      <c r="HC1" s="133"/>
      <c r="HD1" s="133"/>
      <c r="HE1" s="133"/>
      <c r="HF1" s="133"/>
      <c r="HG1" s="133"/>
      <c r="HH1" s="133"/>
      <c r="HI1" s="133"/>
      <c r="HJ1" s="133"/>
      <c r="HK1" s="133"/>
      <c r="HL1" s="133"/>
      <c r="HM1" s="133"/>
      <c r="HN1" s="133"/>
      <c r="HO1" s="133"/>
      <c r="HP1" s="133"/>
      <c r="HQ1" s="133"/>
      <c r="HR1" s="133"/>
      <c r="HS1" s="133"/>
      <c r="HT1" s="133"/>
      <c r="HU1" s="133"/>
      <c r="HV1" s="133"/>
      <c r="HW1" s="133"/>
      <c r="HX1" s="133"/>
      <c r="HY1" s="133"/>
      <c r="HZ1" s="133"/>
      <c r="IA1" s="133"/>
      <c r="IB1" s="133"/>
      <c r="IC1" s="133"/>
      <c r="ID1" s="133"/>
      <c r="IE1" s="133"/>
      <c r="IF1" s="133"/>
      <c r="IG1" s="133"/>
      <c r="IH1" s="133"/>
      <c r="II1" s="133"/>
      <c r="IJ1" s="133"/>
      <c r="IK1" s="133"/>
      <c r="IL1" s="133"/>
      <c r="IM1" s="133"/>
      <c r="IN1" s="133"/>
      <c r="IO1" s="133"/>
      <c r="IP1" s="133"/>
      <c r="IQ1" s="133"/>
      <c r="IR1" s="133"/>
      <c r="IS1" s="133"/>
      <c r="IT1" s="133"/>
      <c r="IU1" s="133"/>
      <c r="IV1" s="133"/>
      <c r="IW1" s="133"/>
      <c r="IX1" s="133"/>
      <c r="IY1" s="133"/>
      <c r="IZ1" s="133"/>
      <c r="JA1" s="133"/>
      <c r="JB1" s="133"/>
      <c r="JC1" s="133"/>
      <c r="JD1" s="133"/>
      <c r="JE1" s="133"/>
      <c r="JF1" s="133"/>
      <c r="JG1" s="133"/>
      <c r="JH1" s="133"/>
      <c r="JI1" s="133"/>
      <c r="JJ1" s="133"/>
      <c r="JK1" s="133"/>
      <c r="JL1" s="133"/>
      <c r="JM1" s="133"/>
      <c r="JN1" s="133"/>
      <c r="JO1" s="133"/>
      <c r="JP1" s="133"/>
      <c r="JQ1" s="133"/>
      <c r="JR1" s="133"/>
      <c r="JS1" s="133"/>
      <c r="JT1" s="133"/>
      <c r="JU1" s="133"/>
      <c r="JV1" s="133"/>
      <c r="JW1" s="133"/>
      <c r="JX1" s="133"/>
      <c r="JY1" s="133"/>
      <c r="JZ1" s="133"/>
      <c r="KA1" s="133"/>
      <c r="KB1" s="133"/>
      <c r="KC1" s="133"/>
      <c r="KD1" s="133"/>
      <c r="KE1" s="133"/>
      <c r="KF1" s="133"/>
      <c r="KG1" s="133"/>
      <c r="KH1" s="133"/>
      <c r="KI1" s="133"/>
      <c r="KJ1" s="133"/>
      <c r="KK1" s="133"/>
      <c r="KL1" s="133"/>
      <c r="KM1" s="133"/>
      <c r="KN1" s="133"/>
      <c r="KO1" s="133"/>
      <c r="KP1" s="133"/>
      <c r="KQ1" s="133"/>
      <c r="KR1" s="133"/>
      <c r="KS1" s="133"/>
      <c r="KT1" s="133"/>
      <c r="KU1" s="133"/>
      <c r="KV1" s="133"/>
      <c r="KW1" s="133"/>
      <c r="KX1" s="133"/>
      <c r="KY1" s="133"/>
      <c r="KZ1" s="133"/>
      <c r="LA1" s="133"/>
      <c r="LB1" s="133"/>
      <c r="LC1" s="133"/>
      <c r="LD1" s="133"/>
      <c r="LE1" s="133"/>
      <c r="LF1" s="133"/>
      <c r="LG1" s="133"/>
      <c r="LH1" s="133"/>
      <c r="LI1" s="133"/>
      <c r="LJ1" s="133"/>
      <c r="LK1" s="133"/>
      <c r="LL1" s="133"/>
      <c r="LM1" s="133"/>
      <c r="LN1" s="133"/>
      <c r="LO1" s="133"/>
      <c r="LP1" s="133"/>
      <c r="LQ1" s="133"/>
      <c r="LR1" s="133"/>
      <c r="LS1" s="133"/>
      <c r="LT1" s="133"/>
      <c r="LU1" s="133"/>
      <c r="LV1" s="133"/>
      <c r="LW1" s="133"/>
      <c r="LX1" s="133"/>
      <c r="LY1" s="133"/>
      <c r="LZ1" s="133"/>
      <c r="MA1" s="133"/>
      <c r="MB1" s="133"/>
      <c r="MC1" s="133"/>
      <c r="MD1" s="133"/>
      <c r="ME1" s="133"/>
      <c r="MF1" s="133"/>
      <c r="MG1" s="133"/>
      <c r="MH1" s="133"/>
      <c r="MI1" s="133"/>
      <c r="MJ1" s="133"/>
      <c r="MK1" s="133"/>
      <c r="ML1" s="133"/>
      <c r="MM1" s="133"/>
      <c r="MN1" s="133"/>
      <c r="MO1" s="133"/>
      <c r="MP1" s="133"/>
      <c r="MQ1" s="133"/>
      <c r="MR1" s="133"/>
      <c r="MS1" s="133"/>
      <c r="MT1" s="133"/>
      <c r="MU1" s="133"/>
      <c r="MV1" s="133"/>
      <c r="MW1" s="133"/>
      <c r="MX1" s="133"/>
      <c r="MY1" s="133"/>
      <c r="MZ1" s="133"/>
      <c r="NA1" s="133"/>
      <c r="NB1" s="133"/>
      <c r="NC1" s="133"/>
      <c r="ND1" s="133"/>
      <c r="NE1" s="133"/>
      <c r="NF1" s="133"/>
      <c r="NG1" s="133"/>
      <c r="NH1" s="133"/>
      <c r="NI1" s="133"/>
      <c r="NJ1" s="133"/>
      <c r="NK1" s="133"/>
      <c r="NL1" s="133"/>
      <c r="NM1" s="133"/>
      <c r="NN1" s="133"/>
      <c r="NO1" s="133"/>
      <c r="NP1" s="133"/>
      <c r="NQ1" s="133"/>
      <c r="NR1" s="133"/>
      <c r="NS1" s="133"/>
      <c r="NT1" s="133"/>
      <c r="NU1" s="133"/>
      <c r="NV1" s="133"/>
      <c r="NW1" s="133"/>
      <c r="NX1" s="133"/>
      <c r="NY1" s="133"/>
      <c r="NZ1" s="133"/>
      <c r="OA1" s="133"/>
      <c r="OB1" s="133"/>
      <c r="OC1" s="133"/>
      <c r="OD1" s="133"/>
      <c r="OE1" s="133"/>
      <c r="OF1" s="133"/>
      <c r="OG1" s="133"/>
      <c r="OH1" s="133"/>
      <c r="OI1" s="133"/>
      <c r="OJ1" s="133"/>
      <c r="OK1" s="133"/>
      <c r="OL1" s="133"/>
      <c r="OM1" s="133"/>
      <c r="ON1" s="133"/>
      <c r="OO1" s="133"/>
      <c r="OP1" s="133"/>
      <c r="OQ1" s="133"/>
      <c r="OR1" s="133"/>
      <c r="OS1" s="133"/>
      <c r="OT1" s="133"/>
      <c r="OU1" s="133"/>
      <c r="OV1" s="133"/>
      <c r="OW1" s="133"/>
      <c r="OX1" s="133"/>
      <c r="OY1" s="133"/>
      <c r="OZ1" s="133"/>
      <c r="PA1" s="133"/>
      <c r="PB1" s="133"/>
      <c r="PC1" s="133"/>
      <c r="PD1" s="133"/>
      <c r="PE1" s="133"/>
      <c r="PF1" s="133"/>
      <c r="PG1" s="133"/>
      <c r="PH1" s="133"/>
    </row>
    <row r="2" spans="1:424" ht="24" customHeight="1">
      <c r="A2" s="222"/>
      <c r="B2" s="1792" t="s">
        <v>352</v>
      </c>
      <c r="C2" s="1793"/>
      <c r="D2" s="1793"/>
      <c r="E2" s="1704" t="str">
        <f>"PROJETO EXTERNO "&amp;'3.2 TAP'!C19&amp;""</f>
        <v>PROJETO EXTERNO ?</v>
      </c>
      <c r="F2" s="1704"/>
      <c r="G2" s="1704"/>
      <c r="H2" s="1704"/>
      <c r="I2" s="1704"/>
      <c r="J2" s="1704"/>
      <c r="K2" s="1704"/>
      <c r="L2" s="1704"/>
      <c r="M2" s="1704"/>
      <c r="N2" s="1704"/>
      <c r="O2" s="1704"/>
      <c r="P2" s="1704"/>
      <c r="Q2" s="1705"/>
      <c r="R2" s="223"/>
      <c r="S2" s="223"/>
      <c r="T2" s="223"/>
      <c r="U2" s="602" t="s">
        <v>81</v>
      </c>
      <c r="V2" s="223"/>
      <c r="W2" s="223"/>
      <c r="X2" s="223"/>
      <c r="Y2" s="223"/>
      <c r="Z2" s="223"/>
      <c r="AA2" s="223"/>
      <c r="AB2" s="223"/>
    </row>
    <row r="3" spans="1:424" ht="12.6" customHeight="1">
      <c r="A3" s="219"/>
      <c r="B3" s="1794"/>
      <c r="C3" s="1795"/>
      <c r="D3" s="1795"/>
      <c r="E3" s="1706"/>
      <c r="F3" s="1706"/>
      <c r="G3" s="1706"/>
      <c r="H3" s="1706"/>
      <c r="I3" s="1706"/>
      <c r="J3" s="1706"/>
      <c r="K3" s="1706"/>
      <c r="L3" s="1706"/>
      <c r="M3" s="1706"/>
      <c r="N3" s="1706"/>
      <c r="O3" s="1706"/>
      <c r="P3" s="1706"/>
      <c r="Q3" s="1707"/>
      <c r="R3" s="223"/>
      <c r="S3" s="223"/>
      <c r="T3" s="223"/>
      <c r="U3" s="602" t="s">
        <v>134</v>
      </c>
      <c r="V3" s="223"/>
      <c r="W3" s="223"/>
      <c r="X3" s="223"/>
      <c r="Y3" s="223"/>
      <c r="Z3" s="223"/>
      <c r="AA3" s="223"/>
      <c r="AB3" s="223"/>
    </row>
    <row r="4" spans="1:424" ht="18.600000000000001" customHeight="1">
      <c r="A4" s="219"/>
      <c r="B4" s="1794"/>
      <c r="C4" s="1795"/>
      <c r="D4" s="1795"/>
      <c r="E4" s="1706"/>
      <c r="F4" s="1706"/>
      <c r="G4" s="1706"/>
      <c r="H4" s="1706"/>
      <c r="I4" s="1706"/>
      <c r="J4" s="1706"/>
      <c r="K4" s="1706"/>
      <c r="L4" s="1706"/>
      <c r="M4" s="1706"/>
      <c r="N4" s="1706"/>
      <c r="O4" s="1706"/>
      <c r="P4" s="1706"/>
      <c r="Q4" s="1707"/>
      <c r="R4" s="223"/>
      <c r="S4" s="223"/>
      <c r="T4" s="223"/>
      <c r="U4" s="223"/>
      <c r="V4" s="223"/>
      <c r="W4" s="223"/>
      <c r="X4" s="223"/>
      <c r="Y4" s="223"/>
      <c r="Z4" s="223"/>
      <c r="AA4" s="223"/>
      <c r="AB4" s="223"/>
    </row>
    <row r="5" spans="1:424" ht="66.599999999999994" customHeight="1" thickBot="1">
      <c r="A5" s="220"/>
      <c r="B5" s="1796"/>
      <c r="C5" s="1797"/>
      <c r="D5" s="1797"/>
      <c r="E5" s="1708"/>
      <c r="F5" s="1708"/>
      <c r="G5" s="1708"/>
      <c r="H5" s="1708"/>
      <c r="I5" s="1708"/>
      <c r="J5" s="1708"/>
      <c r="K5" s="1708"/>
      <c r="L5" s="1708"/>
      <c r="M5" s="1708"/>
      <c r="N5" s="1708"/>
      <c r="O5" s="1708"/>
      <c r="P5" s="1708"/>
      <c r="Q5" s="1709"/>
      <c r="R5" s="223"/>
      <c r="S5" s="223"/>
      <c r="T5" s="223"/>
      <c r="U5" s="223"/>
      <c r="V5" s="223"/>
      <c r="W5" s="223"/>
      <c r="X5" s="223"/>
      <c r="Y5" s="223"/>
      <c r="Z5" s="223"/>
      <c r="AA5" s="223"/>
      <c r="AB5" s="223"/>
    </row>
    <row r="6" spans="1:424" s="86" customFormat="1" ht="20.399999999999999" customHeight="1" thickBot="1">
      <c r="A6" s="404"/>
      <c r="B6" s="405"/>
      <c r="C6" s="405"/>
      <c r="D6" s="405"/>
      <c r="E6" s="406"/>
      <c r="F6" s="406"/>
      <c r="G6" s="406"/>
      <c r="H6" s="406"/>
      <c r="I6" s="406"/>
      <c r="J6" s="406"/>
      <c r="K6" s="406"/>
      <c r="L6" s="406"/>
      <c r="M6" s="406"/>
      <c r="N6" s="221"/>
      <c r="O6" s="221"/>
      <c r="P6" s="223"/>
      <c r="Q6" s="223"/>
      <c r="R6" s="223"/>
      <c r="S6" s="223"/>
      <c r="T6" s="223"/>
      <c r="U6" s="223"/>
      <c r="V6" s="223"/>
      <c r="W6" s="223"/>
      <c r="X6" s="223"/>
      <c r="Y6" s="223"/>
      <c r="Z6" s="223"/>
      <c r="AA6" s="223"/>
      <c r="AB6" s="22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c r="CQ6" s="133"/>
      <c r="CR6" s="133"/>
      <c r="CS6" s="133"/>
      <c r="CT6" s="133"/>
      <c r="CU6" s="133"/>
      <c r="CV6" s="133"/>
      <c r="CW6" s="133"/>
      <c r="CX6" s="133"/>
      <c r="CY6" s="133"/>
      <c r="CZ6" s="133"/>
      <c r="DA6" s="133"/>
      <c r="DB6" s="133"/>
      <c r="DC6" s="133"/>
      <c r="DD6" s="133"/>
      <c r="DE6" s="133"/>
      <c r="DF6" s="133"/>
      <c r="DG6" s="133"/>
      <c r="DH6" s="133"/>
      <c r="DI6" s="133"/>
      <c r="DJ6" s="133"/>
      <c r="DK6" s="133"/>
      <c r="DL6" s="133"/>
      <c r="DM6" s="133"/>
      <c r="DN6" s="133"/>
      <c r="DO6" s="133"/>
      <c r="DP6" s="133"/>
      <c r="DQ6" s="133"/>
      <c r="DR6" s="133"/>
      <c r="DS6" s="133"/>
      <c r="DT6" s="133"/>
      <c r="DU6" s="133"/>
      <c r="DV6" s="133"/>
      <c r="DW6" s="133"/>
      <c r="DX6" s="133"/>
      <c r="DY6" s="133"/>
      <c r="DZ6" s="133"/>
      <c r="EA6" s="133"/>
      <c r="EB6" s="133"/>
      <c r="EC6" s="133"/>
      <c r="ED6" s="133"/>
      <c r="EE6" s="133"/>
      <c r="EF6" s="133"/>
      <c r="EG6" s="133"/>
      <c r="EH6" s="133"/>
      <c r="EI6" s="133"/>
      <c r="EJ6" s="133"/>
      <c r="EK6" s="133"/>
      <c r="EL6" s="133"/>
      <c r="EM6" s="133"/>
      <c r="EN6" s="133"/>
      <c r="EO6" s="133"/>
      <c r="EP6" s="133"/>
      <c r="EQ6" s="133"/>
      <c r="ER6" s="133"/>
      <c r="ES6" s="133"/>
      <c r="ET6" s="133"/>
      <c r="EU6" s="133"/>
      <c r="EV6" s="133"/>
      <c r="EW6" s="133"/>
      <c r="EX6" s="133"/>
      <c r="EY6" s="133"/>
      <c r="EZ6" s="133"/>
      <c r="FA6" s="133"/>
      <c r="FB6" s="133"/>
      <c r="FC6" s="133"/>
      <c r="FD6" s="133"/>
      <c r="FE6" s="133"/>
      <c r="FF6" s="133"/>
      <c r="FG6" s="133"/>
      <c r="FH6" s="133"/>
      <c r="FI6" s="133"/>
      <c r="FJ6" s="133"/>
      <c r="FK6" s="133"/>
      <c r="FL6" s="133"/>
      <c r="FM6" s="133"/>
      <c r="FN6" s="133"/>
      <c r="FO6" s="133"/>
      <c r="FP6" s="133"/>
      <c r="FQ6" s="133"/>
      <c r="FR6" s="133"/>
      <c r="FS6" s="133"/>
      <c r="FT6" s="133"/>
      <c r="FU6" s="133"/>
      <c r="FV6" s="133"/>
      <c r="FW6" s="133"/>
      <c r="FX6" s="133"/>
      <c r="FY6" s="133"/>
      <c r="FZ6" s="133"/>
      <c r="GA6" s="133"/>
      <c r="GB6" s="133"/>
      <c r="GC6" s="133"/>
      <c r="GD6" s="133"/>
      <c r="GE6" s="133"/>
      <c r="GF6" s="133"/>
      <c r="GG6" s="133"/>
      <c r="GH6" s="133"/>
      <c r="GI6" s="133"/>
      <c r="GJ6" s="133"/>
      <c r="GK6" s="133"/>
      <c r="GL6" s="133"/>
      <c r="GM6" s="133"/>
      <c r="GN6" s="133"/>
      <c r="GO6" s="133"/>
      <c r="GP6" s="133"/>
      <c r="GQ6" s="133"/>
      <c r="GR6" s="133"/>
      <c r="GS6" s="133"/>
      <c r="GT6" s="133"/>
      <c r="GU6" s="133"/>
      <c r="GV6" s="133"/>
      <c r="GW6" s="133"/>
      <c r="GX6" s="133"/>
      <c r="GY6" s="133"/>
      <c r="GZ6" s="133"/>
      <c r="HA6" s="133"/>
      <c r="HB6" s="133"/>
      <c r="HC6" s="133"/>
      <c r="HD6" s="133"/>
      <c r="HE6" s="133"/>
      <c r="HF6" s="133"/>
      <c r="HG6" s="133"/>
      <c r="HH6" s="133"/>
      <c r="HI6" s="133"/>
      <c r="HJ6" s="133"/>
      <c r="HK6" s="133"/>
      <c r="HL6" s="133"/>
      <c r="HM6" s="133"/>
      <c r="HN6" s="133"/>
      <c r="HO6" s="133"/>
      <c r="HP6" s="133"/>
      <c r="HQ6" s="133"/>
      <c r="HR6" s="133"/>
      <c r="HS6" s="133"/>
      <c r="HT6" s="133"/>
      <c r="HU6" s="133"/>
      <c r="HV6" s="133"/>
      <c r="HW6" s="133"/>
      <c r="HX6" s="133"/>
      <c r="HY6" s="133"/>
      <c r="HZ6" s="133"/>
      <c r="IA6" s="133"/>
      <c r="IB6" s="133"/>
      <c r="IC6" s="133"/>
      <c r="ID6" s="133"/>
      <c r="IE6" s="133"/>
      <c r="IF6" s="133"/>
      <c r="IG6" s="133"/>
      <c r="IH6" s="133"/>
      <c r="II6" s="133"/>
      <c r="IJ6" s="133"/>
      <c r="IK6" s="133"/>
      <c r="IL6" s="133"/>
      <c r="IM6" s="133"/>
      <c r="IN6" s="133"/>
      <c r="IO6" s="133"/>
      <c r="IP6" s="133"/>
      <c r="IQ6" s="133"/>
      <c r="IR6" s="133"/>
      <c r="IS6" s="133"/>
      <c r="IT6" s="133"/>
      <c r="IU6" s="133"/>
      <c r="IV6" s="133"/>
      <c r="IW6" s="133"/>
      <c r="IX6" s="133"/>
      <c r="IY6" s="133"/>
      <c r="IZ6" s="133"/>
      <c r="JA6" s="133"/>
      <c r="JB6" s="133"/>
      <c r="JC6" s="133"/>
      <c r="JD6" s="133"/>
      <c r="JE6" s="133"/>
      <c r="JF6" s="133"/>
      <c r="JG6" s="133"/>
      <c r="JH6" s="133"/>
      <c r="JI6" s="133"/>
      <c r="JJ6" s="133"/>
      <c r="JK6" s="133"/>
      <c r="JL6" s="133"/>
      <c r="JM6" s="133"/>
      <c r="JN6" s="133"/>
      <c r="JO6" s="133"/>
      <c r="JP6" s="133"/>
      <c r="JQ6" s="133"/>
      <c r="JR6" s="133"/>
      <c r="JS6" s="133"/>
      <c r="JT6" s="133"/>
      <c r="JU6" s="133"/>
      <c r="JV6" s="133"/>
      <c r="JW6" s="133"/>
      <c r="JX6" s="133"/>
      <c r="JY6" s="133"/>
      <c r="JZ6" s="133"/>
      <c r="KA6" s="133"/>
      <c r="KB6" s="133"/>
      <c r="KC6" s="133"/>
      <c r="KD6" s="133"/>
      <c r="KE6" s="133"/>
      <c r="KF6" s="133"/>
      <c r="KG6" s="133"/>
      <c r="KH6" s="133"/>
      <c r="KI6" s="133"/>
      <c r="KJ6" s="133"/>
      <c r="KK6" s="133"/>
      <c r="KL6" s="133"/>
      <c r="KM6" s="133"/>
      <c r="KN6" s="133"/>
      <c r="KO6" s="133"/>
      <c r="KP6" s="133"/>
      <c r="KQ6" s="133"/>
      <c r="KR6" s="133"/>
      <c r="KS6" s="133"/>
      <c r="KT6" s="133"/>
      <c r="KU6" s="133"/>
      <c r="KV6" s="133"/>
      <c r="KW6" s="133"/>
      <c r="KX6" s="133"/>
      <c r="KY6" s="133"/>
      <c r="KZ6" s="133"/>
      <c r="LA6" s="133"/>
      <c r="LB6" s="133"/>
      <c r="LC6" s="133"/>
      <c r="LD6" s="133"/>
      <c r="LE6" s="133"/>
      <c r="LF6" s="133"/>
      <c r="LG6" s="133"/>
      <c r="LH6" s="133"/>
      <c r="LI6" s="133"/>
      <c r="LJ6" s="133"/>
      <c r="LK6" s="133"/>
      <c r="LL6" s="133"/>
      <c r="LM6" s="133"/>
      <c r="LN6" s="133"/>
      <c r="LO6" s="133"/>
      <c r="LP6" s="133"/>
      <c r="LQ6" s="133"/>
      <c r="LR6" s="133"/>
      <c r="LS6" s="133"/>
      <c r="LT6" s="133"/>
      <c r="LU6" s="133"/>
      <c r="LV6" s="133"/>
      <c r="LW6" s="133"/>
      <c r="LX6" s="133"/>
      <c r="LY6" s="133"/>
      <c r="LZ6" s="133"/>
      <c r="MA6" s="133"/>
      <c r="MB6" s="133"/>
      <c r="MC6" s="133"/>
      <c r="MD6" s="133"/>
      <c r="ME6" s="133"/>
      <c r="MF6" s="133"/>
      <c r="MG6" s="133"/>
      <c r="MH6" s="133"/>
      <c r="MI6" s="133"/>
      <c r="MJ6" s="133"/>
      <c r="MK6" s="133"/>
      <c r="ML6" s="133"/>
      <c r="MM6" s="133"/>
      <c r="MN6" s="133"/>
      <c r="MO6" s="133"/>
      <c r="MP6" s="133"/>
      <c r="MQ6" s="133"/>
      <c r="MR6" s="133"/>
      <c r="MS6" s="133"/>
      <c r="MT6" s="133"/>
      <c r="MU6" s="133"/>
      <c r="MV6" s="133"/>
      <c r="MW6" s="133"/>
      <c r="MX6" s="133"/>
      <c r="MY6" s="133"/>
      <c r="MZ6" s="133"/>
      <c r="NA6" s="133"/>
      <c r="NB6" s="133"/>
      <c r="NC6" s="133"/>
      <c r="ND6" s="133"/>
      <c r="NE6" s="133"/>
      <c r="NF6" s="133"/>
      <c r="NG6" s="133"/>
      <c r="NH6" s="133"/>
      <c r="NI6" s="133"/>
      <c r="NJ6" s="133"/>
      <c r="NK6" s="133"/>
      <c r="NL6" s="133"/>
      <c r="NM6" s="133"/>
      <c r="NN6" s="133"/>
      <c r="NO6" s="133"/>
      <c r="NP6" s="133"/>
      <c r="NQ6" s="133"/>
      <c r="NR6" s="133"/>
      <c r="NS6" s="133"/>
      <c r="NT6" s="133"/>
      <c r="NU6" s="133"/>
      <c r="NV6" s="133"/>
      <c r="NW6" s="133"/>
      <c r="NX6" s="133"/>
      <c r="NY6" s="133"/>
      <c r="NZ6" s="133"/>
      <c r="OA6" s="133"/>
      <c r="OB6" s="133"/>
      <c r="OC6" s="133"/>
      <c r="OD6" s="133"/>
      <c r="OE6" s="133"/>
      <c r="OF6" s="133"/>
      <c r="OG6" s="133"/>
      <c r="OH6" s="133"/>
      <c r="OI6" s="133"/>
      <c r="OJ6" s="133"/>
      <c r="OK6" s="133"/>
      <c r="OL6" s="133"/>
      <c r="OM6" s="133"/>
      <c r="ON6" s="133"/>
      <c r="OO6" s="133"/>
      <c r="OP6" s="133"/>
      <c r="OQ6" s="133"/>
      <c r="OR6" s="133"/>
      <c r="OS6" s="133"/>
      <c r="OT6" s="133"/>
      <c r="OU6" s="133"/>
      <c r="OV6" s="133"/>
      <c r="OW6" s="133"/>
      <c r="OX6" s="133"/>
      <c r="OY6" s="133"/>
      <c r="OZ6" s="133"/>
      <c r="PA6" s="133"/>
      <c r="PB6" s="133"/>
      <c r="PC6" s="133"/>
      <c r="PD6" s="133"/>
      <c r="PE6" s="133"/>
      <c r="PF6" s="133"/>
      <c r="PG6" s="133"/>
      <c r="PH6" s="133"/>
    </row>
    <row r="7" spans="1:424" s="86" customFormat="1" ht="28.8" customHeight="1">
      <c r="A7" s="404"/>
      <c r="B7" s="405"/>
      <c r="C7" s="1713" t="s">
        <v>914</v>
      </c>
      <c r="D7" s="1714"/>
      <c r="E7" s="1714"/>
      <c r="F7" s="1738" t="str">
        <f>IFERROR(FT7,"Sem dados para dar diagnóstico Financeiro")</f>
        <v>Sem dados para dar diagnóstico Financeiro</v>
      </c>
      <c r="G7" s="1738"/>
      <c r="H7" s="1738"/>
      <c r="I7" s="1738"/>
      <c r="J7" s="1738"/>
      <c r="K7" s="1738"/>
      <c r="L7" s="1738"/>
      <c r="M7" s="1738"/>
      <c r="N7" s="1741" t="str">
        <f>FT9</f>
        <v>?</v>
      </c>
      <c r="O7" s="221"/>
      <c r="P7" s="223"/>
      <c r="R7" s="223"/>
      <c r="S7" s="223"/>
      <c r="T7" s="223"/>
      <c r="U7" s="223"/>
      <c r="V7" s="223"/>
      <c r="W7" s="223"/>
      <c r="X7" s="223"/>
      <c r="Y7" s="223"/>
      <c r="Z7" s="223"/>
      <c r="AA7" s="223"/>
      <c r="AB7" s="22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c r="CQ7" s="133"/>
      <c r="CR7" s="133"/>
      <c r="CS7" s="133"/>
      <c r="CT7" s="133"/>
      <c r="CU7" s="133"/>
      <c r="CV7" s="133"/>
      <c r="CW7" s="133"/>
      <c r="CX7" s="133"/>
      <c r="CY7" s="133"/>
      <c r="CZ7" s="133"/>
      <c r="DA7" s="133"/>
      <c r="DB7" s="133"/>
      <c r="DC7" s="133"/>
      <c r="DD7" s="133"/>
      <c r="DE7" s="133"/>
      <c r="DF7" s="133"/>
      <c r="DG7" s="133"/>
      <c r="DH7" s="133"/>
      <c r="DI7" s="133"/>
      <c r="DJ7" s="133"/>
      <c r="DK7" s="133"/>
      <c r="DL7" s="133"/>
      <c r="DM7" s="133"/>
      <c r="DN7" s="133"/>
      <c r="DO7" s="133"/>
      <c r="DP7" s="133"/>
      <c r="DQ7" s="133"/>
      <c r="DR7" s="133"/>
      <c r="DS7" s="133"/>
      <c r="DT7" s="133"/>
      <c r="DU7" s="133"/>
      <c r="DV7" s="133"/>
      <c r="DW7" s="133"/>
      <c r="DX7" s="133"/>
      <c r="DY7" s="133"/>
      <c r="DZ7" s="133"/>
      <c r="EA7" s="133"/>
      <c r="EB7" s="133"/>
      <c r="EC7" s="133"/>
      <c r="ED7" s="133"/>
      <c r="EE7" s="133"/>
      <c r="EF7" s="133"/>
      <c r="EG7" s="133"/>
      <c r="EH7" s="133"/>
      <c r="EI7" s="133"/>
      <c r="EJ7" s="133"/>
      <c r="EK7" s="133"/>
      <c r="EL7" s="133"/>
      <c r="EM7" s="133"/>
      <c r="EN7" s="133"/>
      <c r="EO7" s="133"/>
      <c r="EP7" s="133"/>
      <c r="EQ7" s="133"/>
      <c r="ER7" s="133"/>
      <c r="ES7" s="133"/>
      <c r="ET7" s="133"/>
      <c r="EU7" s="133"/>
      <c r="EV7" s="133"/>
      <c r="EW7" s="133"/>
      <c r="EX7" s="133"/>
      <c r="EY7" s="133"/>
      <c r="EZ7" s="133"/>
      <c r="FA7" s="133"/>
      <c r="FB7" s="133"/>
      <c r="FC7" s="133"/>
      <c r="FD7" s="133"/>
      <c r="FE7" s="133"/>
      <c r="FF7" s="133"/>
      <c r="FG7" s="133"/>
      <c r="FH7" s="133"/>
      <c r="FI7" s="133"/>
      <c r="FJ7" s="133"/>
      <c r="FK7" s="133"/>
      <c r="FL7" s="133"/>
      <c r="FM7" s="133"/>
      <c r="FN7" s="133"/>
      <c r="FO7" s="133"/>
      <c r="FP7" s="133"/>
      <c r="FQ7" s="133"/>
      <c r="FR7" s="133"/>
      <c r="FS7" s="133"/>
      <c r="FT7" s="601" t="e">
        <f>IF(AND(R72&gt;0,R74&gt;0,R76&gt;R77),
  "O projeto apresenta ROI positivo, VPL positivo e uma TIR superior à TMA. Isso demonstra forte viabilidade econômica e excelente retorno financeiro. A recomendação é seguir com a implementação do projeto.",
  IF(AND(R72&gt;0,R74&lt;=0,R76&gt;R77),
    "Apesar do ROI e da TIR indicarem bons retornos, o VPL é nulo ou negativo, sugerindo que o valor presente dos fluxos de caixa não justifica o investimento. É necessário revisar os custos ou receitas antes de decidir pela implementação.",
    IF(AND(R72&lt;=0,R74&gt;0,R76&gt;R77),
      "O VPL e a TIR mostram que o projeto é viável ao longo do tempo, mas o ROI negativo aponta que o retorno sobre o capital investido é insuficiente. A recomendação é revisar o valor do investimento inicial ou o modelo de retorno.",
      IF(AND(R72&lt;=0,R74&lt;=0,R76&gt;R77),
        "A TIR isoladamente sugere atratividade, mas sem ROI e VPL positivos, o projeto não se sustenta financeiramente. Não é recomendada sua execução nas condições atuais.",
        "O projeto apresenta ROI negativo ou nulo, VPL negativo e TIR abaixo da TMA. Esses sinais evidenciam inviabilidade econômica. A recomendação é abortar o projeto ou reformulá-lo completamente."
      )
    )
  )
)</f>
        <v>#VALUE!</v>
      </c>
      <c r="FU7" s="133"/>
      <c r="FV7" s="133"/>
      <c r="FW7" s="133"/>
      <c r="FX7" s="133"/>
      <c r="FY7" s="133"/>
      <c r="FZ7" s="133"/>
      <c r="GA7" s="133"/>
      <c r="GB7" s="133"/>
      <c r="GC7" s="133"/>
      <c r="GD7" s="133"/>
      <c r="GE7" s="133"/>
      <c r="GF7" s="133"/>
      <c r="GG7" s="133"/>
      <c r="GH7" s="133"/>
      <c r="GI7" s="133"/>
      <c r="GJ7" s="133"/>
      <c r="GK7" s="133"/>
      <c r="GL7" s="133"/>
      <c r="GM7" s="133"/>
      <c r="GN7" s="133"/>
      <c r="GO7" s="133"/>
      <c r="GP7" s="133"/>
      <c r="GQ7" s="133"/>
      <c r="GR7" s="133"/>
      <c r="GS7" s="133"/>
      <c r="GT7" s="133"/>
      <c r="GU7" s="133"/>
      <c r="GV7" s="133"/>
      <c r="GW7" s="133"/>
      <c r="GX7" s="133"/>
      <c r="GY7" s="133"/>
      <c r="GZ7" s="133"/>
      <c r="HA7" s="133"/>
      <c r="HB7" s="133"/>
      <c r="HC7" s="133"/>
      <c r="HD7" s="133"/>
      <c r="HE7" s="133"/>
      <c r="HF7" s="133"/>
      <c r="HG7" s="133"/>
      <c r="HH7" s="133"/>
      <c r="HI7" s="133"/>
      <c r="HJ7" s="133"/>
      <c r="HK7" s="133"/>
      <c r="HL7" s="133"/>
      <c r="HM7" s="133"/>
      <c r="HN7" s="133"/>
      <c r="HO7" s="133"/>
      <c r="HP7" s="133"/>
      <c r="HQ7" s="133"/>
      <c r="HR7" s="133"/>
      <c r="HS7" s="133"/>
      <c r="HT7" s="133"/>
      <c r="HU7" s="133"/>
      <c r="HV7" s="133"/>
      <c r="HW7" s="133"/>
      <c r="HX7" s="133"/>
      <c r="HY7" s="133"/>
      <c r="HZ7" s="133"/>
      <c r="IA7" s="133"/>
      <c r="IB7" s="133"/>
      <c r="IC7" s="133"/>
      <c r="ID7" s="133"/>
      <c r="IE7" s="133"/>
      <c r="IF7" s="133"/>
      <c r="IG7" s="133"/>
      <c r="IH7" s="133"/>
      <c r="II7" s="133"/>
      <c r="IJ7" s="133"/>
      <c r="IK7" s="133"/>
      <c r="IL7" s="133"/>
      <c r="IM7" s="133"/>
      <c r="IN7" s="133"/>
      <c r="IO7" s="133"/>
      <c r="IP7" s="133"/>
      <c r="IQ7" s="133"/>
      <c r="IR7" s="133"/>
      <c r="IS7" s="133"/>
      <c r="IT7" s="133"/>
      <c r="IU7" s="133"/>
      <c r="IV7" s="133"/>
      <c r="IW7" s="133"/>
      <c r="IX7" s="133"/>
      <c r="IY7" s="133"/>
      <c r="IZ7" s="133"/>
      <c r="JA7" s="133"/>
      <c r="JB7" s="133"/>
      <c r="JC7" s="133"/>
      <c r="JD7" s="133"/>
      <c r="JE7" s="133"/>
      <c r="JF7" s="133"/>
      <c r="JG7" s="133"/>
      <c r="JH7" s="133"/>
      <c r="JI7" s="133"/>
      <c r="JJ7" s="133"/>
      <c r="JK7" s="133"/>
      <c r="JL7" s="133"/>
      <c r="JM7" s="133"/>
      <c r="JN7" s="133"/>
      <c r="JO7" s="133"/>
      <c r="JP7" s="133"/>
      <c r="JQ7" s="133"/>
      <c r="JR7" s="133"/>
      <c r="JS7" s="133"/>
      <c r="JT7" s="133"/>
      <c r="JU7" s="133"/>
      <c r="JV7" s="133"/>
      <c r="JW7" s="133"/>
      <c r="JX7" s="133"/>
      <c r="JY7" s="133"/>
      <c r="JZ7" s="133"/>
      <c r="KA7" s="133"/>
      <c r="KB7" s="133"/>
      <c r="KC7" s="133"/>
      <c r="KD7" s="133"/>
      <c r="KE7" s="133"/>
      <c r="KF7" s="133"/>
      <c r="KG7" s="133"/>
      <c r="KH7" s="133"/>
      <c r="KI7" s="133"/>
      <c r="KJ7" s="133"/>
      <c r="KK7" s="133"/>
      <c r="KL7" s="133"/>
      <c r="KM7" s="133"/>
      <c r="KN7" s="133"/>
      <c r="KO7" s="133"/>
      <c r="KP7" s="133"/>
      <c r="KQ7" s="133"/>
      <c r="KR7" s="133"/>
      <c r="KS7" s="133"/>
      <c r="KT7" s="133"/>
      <c r="KU7" s="133"/>
      <c r="KV7" s="133"/>
      <c r="KW7" s="133"/>
      <c r="KX7" s="133"/>
      <c r="KY7" s="133"/>
      <c r="KZ7" s="133"/>
      <c r="LA7" s="133"/>
      <c r="LB7" s="133"/>
      <c r="LC7" s="133"/>
      <c r="LD7" s="133"/>
      <c r="LE7" s="133"/>
      <c r="LF7" s="133"/>
      <c r="LG7" s="133"/>
      <c r="LH7" s="133"/>
      <c r="LI7" s="133"/>
      <c r="LJ7" s="133"/>
      <c r="LK7" s="133"/>
      <c r="LL7" s="133"/>
      <c r="LM7" s="133"/>
      <c r="LN7" s="133"/>
      <c r="LO7" s="133"/>
      <c r="LP7" s="133"/>
      <c r="LQ7" s="133"/>
      <c r="LR7" s="133"/>
      <c r="LS7" s="133"/>
      <c r="LT7" s="133"/>
      <c r="LU7" s="133"/>
      <c r="LV7" s="133"/>
      <c r="LW7" s="133"/>
      <c r="LX7" s="133"/>
      <c r="LY7" s="133"/>
      <c r="LZ7" s="133"/>
      <c r="MA7" s="133"/>
      <c r="MB7" s="133"/>
      <c r="MC7" s="133"/>
      <c r="MD7" s="133"/>
      <c r="ME7" s="133"/>
      <c r="MF7" s="133"/>
      <c r="MG7" s="133"/>
      <c r="MH7" s="133"/>
      <c r="MI7" s="133"/>
      <c r="MJ7" s="133"/>
      <c r="MK7" s="133"/>
      <c r="ML7" s="133"/>
      <c r="MM7" s="133"/>
      <c r="MN7" s="133"/>
      <c r="MO7" s="133"/>
      <c r="MP7" s="133"/>
      <c r="MQ7" s="133"/>
      <c r="MR7" s="133"/>
      <c r="MS7" s="133"/>
      <c r="MT7" s="133"/>
      <c r="MU7" s="133"/>
      <c r="MV7" s="133"/>
      <c r="MW7" s="133"/>
      <c r="MX7" s="133"/>
      <c r="MY7" s="133"/>
      <c r="MZ7" s="133"/>
      <c r="NA7" s="133"/>
      <c r="NB7" s="133"/>
      <c r="NC7" s="133"/>
      <c r="ND7" s="133"/>
      <c r="NE7" s="133"/>
      <c r="NF7" s="133"/>
      <c r="NG7" s="133"/>
      <c r="NH7" s="133"/>
      <c r="NI7" s="133"/>
      <c r="NJ7" s="133"/>
      <c r="NK7" s="133"/>
      <c r="NL7" s="133"/>
      <c r="NM7" s="133"/>
      <c r="NN7" s="133"/>
      <c r="NO7" s="133"/>
      <c r="NP7" s="133"/>
      <c r="NQ7" s="133"/>
      <c r="NR7" s="133"/>
      <c r="NS7" s="133"/>
      <c r="NT7" s="133"/>
      <c r="NU7" s="133"/>
      <c r="NV7" s="133"/>
      <c r="NW7" s="133"/>
      <c r="NX7" s="133"/>
      <c r="NY7" s="133"/>
      <c r="NZ7" s="133"/>
      <c r="OA7" s="133"/>
      <c r="OB7" s="133"/>
      <c r="OC7" s="133"/>
      <c r="OD7" s="133"/>
      <c r="OE7" s="133"/>
      <c r="OF7" s="133"/>
      <c r="OG7" s="133"/>
      <c r="OH7" s="133"/>
      <c r="OI7" s="133"/>
      <c r="OJ7" s="133"/>
      <c r="OK7" s="133"/>
      <c r="OL7" s="133"/>
      <c r="OM7" s="133"/>
      <c r="ON7" s="133"/>
      <c r="OO7" s="133"/>
      <c r="OP7" s="133"/>
      <c r="OQ7" s="133"/>
      <c r="OR7" s="133"/>
      <c r="OS7" s="133"/>
      <c r="OT7" s="133"/>
      <c r="OU7" s="133"/>
      <c r="OV7" s="133"/>
      <c r="OW7" s="133"/>
      <c r="OX7" s="133"/>
      <c r="OY7" s="133"/>
      <c r="OZ7" s="133"/>
      <c r="PA7" s="133"/>
      <c r="PB7" s="133"/>
      <c r="PC7" s="133"/>
      <c r="PD7" s="133"/>
      <c r="PE7" s="133"/>
      <c r="PF7" s="133"/>
      <c r="PG7" s="133"/>
      <c r="PH7" s="133"/>
    </row>
    <row r="8" spans="1:424" s="86" customFormat="1" ht="28.8" customHeight="1">
      <c r="A8" s="404"/>
      <c r="B8" s="405"/>
      <c r="C8" s="1736"/>
      <c r="D8" s="1737"/>
      <c r="E8" s="1737"/>
      <c r="F8" s="1739"/>
      <c r="G8" s="1739"/>
      <c r="H8" s="1739"/>
      <c r="I8" s="1739"/>
      <c r="J8" s="1739"/>
      <c r="K8" s="1739"/>
      <c r="L8" s="1739"/>
      <c r="M8" s="1739"/>
      <c r="N8" s="1742"/>
      <c r="O8" s="221"/>
      <c r="P8" s="223"/>
      <c r="R8" s="223"/>
      <c r="S8" s="223"/>
      <c r="T8" s="223"/>
      <c r="U8" s="223"/>
      <c r="V8" s="223"/>
      <c r="W8" s="223"/>
      <c r="X8" s="223"/>
      <c r="Y8" s="223"/>
      <c r="Z8" s="223"/>
      <c r="AA8" s="223"/>
      <c r="AB8" s="22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22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c r="IW8" s="133"/>
      <c r="IX8" s="133"/>
      <c r="IY8" s="133"/>
      <c r="IZ8" s="133"/>
      <c r="JA8" s="133"/>
      <c r="JB8" s="133"/>
      <c r="JC8" s="133"/>
      <c r="JD8" s="133"/>
      <c r="JE8" s="133"/>
      <c r="JF8" s="133"/>
      <c r="JG8" s="133"/>
      <c r="JH8" s="133"/>
      <c r="JI8" s="133"/>
      <c r="JJ8" s="133"/>
      <c r="JK8" s="133"/>
      <c r="JL8" s="133"/>
      <c r="JM8" s="133"/>
      <c r="JN8" s="133"/>
      <c r="JO8" s="133"/>
      <c r="JP8" s="133"/>
      <c r="JQ8" s="133"/>
      <c r="JR8" s="133"/>
      <c r="JS8" s="133"/>
      <c r="JT8" s="133"/>
      <c r="JU8" s="133"/>
      <c r="JV8" s="133"/>
      <c r="JW8" s="133"/>
      <c r="JX8" s="133"/>
      <c r="JY8" s="133"/>
      <c r="JZ8" s="133"/>
      <c r="KA8" s="133"/>
      <c r="KB8" s="133"/>
      <c r="KC8" s="133"/>
      <c r="KD8" s="133"/>
      <c r="KE8" s="133"/>
      <c r="KF8" s="133"/>
      <c r="KG8" s="133"/>
      <c r="KH8" s="133"/>
      <c r="KI8" s="133"/>
      <c r="KJ8" s="133"/>
      <c r="KK8" s="133"/>
      <c r="KL8" s="133"/>
      <c r="KM8" s="133"/>
      <c r="KN8" s="133"/>
      <c r="KO8" s="133"/>
      <c r="KP8" s="133"/>
      <c r="KQ8" s="133"/>
      <c r="KR8" s="133"/>
      <c r="KS8" s="133"/>
      <c r="KT8" s="133"/>
      <c r="KU8" s="133"/>
      <c r="KV8" s="133"/>
      <c r="KW8" s="133"/>
      <c r="KX8" s="133"/>
      <c r="KY8" s="133"/>
      <c r="KZ8" s="133"/>
      <c r="LA8" s="133"/>
      <c r="LB8" s="133"/>
      <c r="LC8" s="133"/>
      <c r="LD8" s="133"/>
      <c r="LE8" s="133"/>
      <c r="LF8" s="133"/>
      <c r="LG8" s="133"/>
      <c r="LH8" s="133"/>
      <c r="LI8" s="133"/>
      <c r="LJ8" s="133"/>
      <c r="LK8" s="133"/>
      <c r="LL8" s="133"/>
      <c r="LM8" s="133"/>
      <c r="LN8" s="133"/>
      <c r="LO8" s="133"/>
      <c r="LP8" s="133"/>
      <c r="LQ8" s="133"/>
      <c r="LR8" s="133"/>
      <c r="LS8" s="133"/>
      <c r="LT8" s="133"/>
      <c r="LU8" s="133"/>
      <c r="LV8" s="133"/>
      <c r="LW8" s="133"/>
      <c r="LX8" s="133"/>
      <c r="LY8" s="133"/>
      <c r="LZ8" s="133"/>
      <c r="MA8" s="133"/>
      <c r="MB8" s="133"/>
      <c r="MC8" s="133"/>
      <c r="MD8" s="133"/>
      <c r="ME8" s="133"/>
      <c r="MF8" s="133"/>
      <c r="MG8" s="133"/>
      <c r="MH8" s="133"/>
      <c r="MI8" s="133"/>
      <c r="MJ8" s="133"/>
      <c r="MK8" s="133"/>
      <c r="ML8" s="133"/>
      <c r="MM8" s="133"/>
      <c r="MN8" s="133"/>
      <c r="MO8" s="133"/>
      <c r="MP8" s="133"/>
      <c r="MQ8" s="133"/>
      <c r="MR8" s="133"/>
      <c r="MS8" s="133"/>
      <c r="MT8" s="133"/>
      <c r="MU8" s="133"/>
      <c r="MV8" s="133"/>
      <c r="MW8" s="133"/>
      <c r="MX8" s="133"/>
      <c r="MY8" s="133"/>
      <c r="MZ8" s="133"/>
      <c r="NA8" s="133"/>
      <c r="NB8" s="133"/>
      <c r="NC8" s="133"/>
      <c r="ND8" s="133"/>
      <c r="NE8" s="133"/>
      <c r="NF8" s="133"/>
      <c r="NG8" s="133"/>
      <c r="NH8" s="133"/>
      <c r="NI8" s="133"/>
      <c r="NJ8" s="133"/>
      <c r="NK8" s="133"/>
      <c r="NL8" s="133"/>
      <c r="NM8" s="133"/>
      <c r="NN8" s="133"/>
      <c r="NO8" s="133"/>
      <c r="NP8" s="133"/>
      <c r="NQ8" s="133"/>
      <c r="NR8" s="133"/>
      <c r="NS8" s="133"/>
      <c r="NT8" s="133"/>
      <c r="NU8" s="133"/>
      <c r="NV8" s="133"/>
      <c r="NW8" s="133"/>
      <c r="NX8" s="133"/>
      <c r="NY8" s="133"/>
      <c r="NZ8" s="133"/>
      <c r="OA8" s="133"/>
      <c r="OB8" s="133"/>
      <c r="OC8" s="133"/>
      <c r="OD8" s="133"/>
      <c r="OE8" s="133"/>
      <c r="OF8" s="133"/>
      <c r="OG8" s="133"/>
      <c r="OH8" s="133"/>
      <c r="OI8" s="133"/>
      <c r="OJ8" s="133"/>
      <c r="OK8" s="133"/>
      <c r="OL8" s="133"/>
      <c r="OM8" s="133"/>
      <c r="ON8" s="133"/>
      <c r="OO8" s="133"/>
      <c r="OP8" s="133"/>
      <c r="OQ8" s="133"/>
      <c r="OR8" s="133"/>
      <c r="OS8" s="133"/>
      <c r="OT8" s="133"/>
      <c r="OU8" s="133"/>
      <c r="OV8" s="133"/>
      <c r="OW8" s="133"/>
      <c r="OX8" s="133"/>
      <c r="OY8" s="133"/>
      <c r="OZ8" s="133"/>
      <c r="PA8" s="133"/>
      <c r="PB8" s="133"/>
      <c r="PC8" s="133"/>
      <c r="PD8" s="133"/>
      <c r="PE8" s="133"/>
      <c r="PF8" s="133"/>
      <c r="PG8" s="133"/>
      <c r="PH8" s="133"/>
    </row>
    <row r="9" spans="1:424" s="86" customFormat="1" ht="28.8" customHeight="1">
      <c r="A9" s="404"/>
      <c r="B9" s="405"/>
      <c r="C9" s="1736"/>
      <c r="D9" s="1737"/>
      <c r="E9" s="1737"/>
      <c r="F9" s="1739"/>
      <c r="G9" s="1739"/>
      <c r="H9" s="1739"/>
      <c r="I9" s="1739"/>
      <c r="J9" s="1739"/>
      <c r="K9" s="1739"/>
      <c r="L9" s="1739"/>
      <c r="M9" s="1739"/>
      <c r="N9" s="1742"/>
      <c r="O9" s="221"/>
      <c r="P9" s="223"/>
      <c r="R9" s="223"/>
      <c r="S9" s="223"/>
      <c r="T9" s="223"/>
      <c r="U9" s="223"/>
      <c r="V9" s="223"/>
      <c r="W9" s="223"/>
      <c r="X9" s="223"/>
      <c r="Y9" s="223"/>
      <c r="Z9" s="223"/>
      <c r="AA9" s="223"/>
      <c r="AB9" s="22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223" t="str">
        <f>IF(F7="","?",
IF(F7="O projeto apresenta ROI positivo, VPL positivo e uma TIR superior à TMA. Isso demonstra forte viabilidade econômica e excelente retorno financeiro. A recomendação é seguir com a implementação do projeto.","J",
IF(F7="Apesar do ROI e da TIR indicarem bons retornos, o VPL é nulo ou negativo, sugerindo que o valor presente dos fluxos de caixa não justifica o investimento. É necessário revisar os custos ou receitas antes de decidir pela implementação.","L",
IF(F7="O VPL e a TIR mostram que o projeto é viável ao longo do tempo, mas o ROI negativo aponta que o retorno sobre o capital investido é insuficiente. A recomendação é revisar o valor do investimento inicial ou o modelo de retorno.","K",
IF(OR(F7="A TIR isoladamente sugere atratividade, mas sem ROI e VPL positivos, o projeto não se sustenta financeiramente. Não é recomendada sua execução nas condições atuais.",
       F7="O projeto apresenta ROI negativo ou nulo, VPL negativo e TIR abaixo da TMA. Esses sinais evidenciam inviabilidade econômica. A recomendação é abortar o projeto ou reformulá-lo completamente."),"L",
IF(F7="Cenário de Alerta: ROI muito alto. Revise suas projeções, os números podem estar superestimados.","K","?"))))))</f>
        <v>?</v>
      </c>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c r="IW9" s="133"/>
      <c r="IX9" s="133"/>
      <c r="IY9" s="133"/>
      <c r="IZ9" s="133"/>
      <c r="JA9" s="133"/>
      <c r="JB9" s="133"/>
      <c r="JC9" s="133"/>
      <c r="JD9" s="133"/>
      <c r="JE9" s="133"/>
      <c r="JF9" s="133"/>
      <c r="JG9" s="133"/>
      <c r="JH9" s="133"/>
      <c r="JI9" s="133"/>
      <c r="JJ9" s="133"/>
      <c r="JK9" s="133"/>
      <c r="JL9" s="133"/>
      <c r="JM9" s="133"/>
      <c r="JN9" s="133"/>
      <c r="JO9" s="133"/>
      <c r="JP9" s="133"/>
      <c r="JQ9" s="133"/>
      <c r="JR9" s="133"/>
      <c r="JS9" s="133"/>
      <c r="JT9" s="133"/>
      <c r="JU9" s="133"/>
      <c r="JV9" s="133"/>
      <c r="JW9" s="133"/>
      <c r="JX9" s="133"/>
      <c r="JY9" s="133"/>
      <c r="JZ9" s="133"/>
      <c r="KA9" s="133"/>
      <c r="KB9" s="133"/>
      <c r="KC9" s="133"/>
      <c r="KD9" s="133"/>
      <c r="KE9" s="133"/>
      <c r="KF9" s="133"/>
      <c r="KG9" s="133"/>
      <c r="KH9" s="133"/>
      <c r="KI9" s="133"/>
      <c r="KJ9" s="133"/>
      <c r="KK9" s="133"/>
      <c r="KL9" s="133"/>
      <c r="KM9" s="133"/>
      <c r="KN9" s="133"/>
      <c r="KO9" s="133"/>
      <c r="KP9" s="133"/>
      <c r="KQ9" s="133"/>
      <c r="KR9" s="133"/>
      <c r="KS9" s="133"/>
      <c r="KT9" s="133"/>
      <c r="KU9" s="133"/>
      <c r="KV9" s="133"/>
      <c r="KW9" s="133"/>
      <c r="KX9" s="133"/>
      <c r="KY9" s="133"/>
      <c r="KZ9" s="133"/>
      <c r="LA9" s="133"/>
      <c r="LB9" s="133"/>
      <c r="LC9" s="133"/>
      <c r="LD9" s="133"/>
      <c r="LE9" s="133"/>
      <c r="LF9" s="133"/>
      <c r="LG9" s="133"/>
      <c r="LH9" s="133"/>
      <c r="LI9" s="133"/>
      <c r="LJ9" s="133"/>
      <c r="LK9" s="133"/>
      <c r="LL9" s="133"/>
      <c r="LM9" s="133"/>
      <c r="LN9" s="133"/>
      <c r="LO9" s="133"/>
      <c r="LP9" s="133"/>
      <c r="LQ9" s="133"/>
      <c r="LR9" s="133"/>
      <c r="LS9" s="133"/>
      <c r="LT9" s="133"/>
      <c r="LU9" s="133"/>
      <c r="LV9" s="133"/>
      <c r="LW9" s="133"/>
      <c r="LX9" s="133"/>
      <c r="LY9" s="133"/>
      <c r="LZ9" s="133"/>
      <c r="MA9" s="133"/>
      <c r="MB9" s="133"/>
      <c r="MC9" s="133"/>
      <c r="MD9" s="133"/>
      <c r="ME9" s="133"/>
      <c r="MF9" s="133"/>
      <c r="MG9" s="133"/>
      <c r="MH9" s="133"/>
      <c r="MI9" s="133"/>
      <c r="MJ9" s="133"/>
      <c r="MK9" s="133"/>
      <c r="ML9" s="133"/>
      <c r="MM9" s="133"/>
      <c r="MN9" s="133"/>
      <c r="MO9" s="133"/>
      <c r="MP9" s="133"/>
      <c r="MQ9" s="133"/>
      <c r="MR9" s="133"/>
      <c r="MS9" s="133"/>
      <c r="MT9" s="133"/>
      <c r="MU9" s="133"/>
      <c r="MV9" s="133"/>
      <c r="MW9" s="133"/>
      <c r="MX9" s="133"/>
      <c r="MY9" s="133"/>
      <c r="MZ9" s="133"/>
      <c r="NA9" s="133"/>
      <c r="NB9" s="133"/>
      <c r="NC9" s="133"/>
      <c r="ND9" s="133"/>
      <c r="NE9" s="133"/>
      <c r="NF9" s="133"/>
      <c r="NG9" s="133"/>
      <c r="NH9" s="133"/>
      <c r="NI9" s="133"/>
      <c r="NJ9" s="133"/>
      <c r="NK9" s="133"/>
      <c r="NL9" s="133"/>
      <c r="NM9" s="133"/>
      <c r="NN9" s="133"/>
      <c r="NO9" s="133"/>
      <c r="NP9" s="133"/>
      <c r="NQ9" s="133"/>
      <c r="NR9" s="133"/>
      <c r="NS9" s="133"/>
      <c r="NT9" s="133"/>
      <c r="NU9" s="133"/>
      <c r="NV9" s="133"/>
      <c r="NW9" s="133"/>
      <c r="NX9" s="133"/>
      <c r="NY9" s="133"/>
      <c r="NZ9" s="133"/>
      <c r="OA9" s="133"/>
      <c r="OB9" s="133"/>
      <c r="OC9" s="133"/>
      <c r="OD9" s="133"/>
      <c r="OE9" s="133"/>
      <c r="OF9" s="133"/>
      <c r="OG9" s="133"/>
      <c r="OH9" s="133"/>
      <c r="OI9" s="133"/>
      <c r="OJ9" s="133"/>
      <c r="OK9" s="133"/>
      <c r="OL9" s="133"/>
      <c r="OM9" s="133"/>
      <c r="ON9" s="133"/>
      <c r="OO9" s="133"/>
      <c r="OP9" s="133"/>
      <c r="OQ9" s="133"/>
      <c r="OR9" s="133"/>
      <c r="OS9" s="133"/>
      <c r="OT9" s="133"/>
      <c r="OU9" s="133"/>
      <c r="OV9" s="133"/>
      <c r="OW9" s="133"/>
      <c r="OX9" s="133"/>
      <c r="OY9" s="133"/>
      <c r="OZ9" s="133"/>
      <c r="PA9" s="133"/>
      <c r="PB9" s="133"/>
      <c r="PC9" s="133"/>
      <c r="PD9" s="133"/>
      <c r="PE9" s="133"/>
      <c r="PF9" s="133"/>
      <c r="PG9" s="133"/>
      <c r="PH9" s="133"/>
    </row>
    <row r="10" spans="1:424" s="86" customFormat="1" ht="28.8" customHeight="1" thickBot="1">
      <c r="A10" s="404"/>
      <c r="B10" s="405"/>
      <c r="C10" s="1716"/>
      <c r="D10" s="1717"/>
      <c r="E10" s="1717"/>
      <c r="F10" s="1740"/>
      <c r="G10" s="1740"/>
      <c r="H10" s="1740"/>
      <c r="I10" s="1740"/>
      <c r="J10" s="1740"/>
      <c r="K10" s="1740"/>
      <c r="L10" s="1740"/>
      <c r="M10" s="1740"/>
      <c r="N10" s="1743"/>
      <c r="O10" s="221"/>
      <c r="P10" s="223"/>
      <c r="Q10" s="223"/>
      <c r="R10" s="223"/>
      <c r="S10" s="223"/>
      <c r="T10" s="223"/>
      <c r="U10" s="223"/>
      <c r="V10" s="223"/>
      <c r="W10" s="223"/>
      <c r="X10" s="223"/>
      <c r="Y10" s="223"/>
      <c r="Z10" s="223"/>
      <c r="AA10" s="223"/>
      <c r="AB10" s="22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c r="CQ10" s="133"/>
      <c r="CR10" s="133"/>
      <c r="CS10" s="133"/>
      <c r="CT10" s="133"/>
      <c r="CU10" s="133"/>
      <c r="CV10" s="133"/>
      <c r="CW10" s="133"/>
      <c r="CX10" s="133"/>
      <c r="CY10" s="133"/>
      <c r="CZ10" s="133"/>
      <c r="DA10" s="133"/>
      <c r="DB10" s="133"/>
      <c r="DC10" s="133"/>
      <c r="DD10" s="133"/>
      <c r="DE10" s="133"/>
      <c r="DF10" s="133"/>
      <c r="DG10" s="133"/>
      <c r="DH10" s="133"/>
      <c r="DI10" s="133"/>
      <c r="DJ10" s="133"/>
      <c r="DK10" s="133"/>
      <c r="DL10" s="133"/>
      <c r="DM10" s="133"/>
      <c r="DN10" s="133"/>
      <c r="DO10" s="133"/>
      <c r="DP10" s="133"/>
      <c r="DQ10" s="133"/>
      <c r="DR10" s="133"/>
      <c r="DS10" s="133"/>
      <c r="DT10" s="133"/>
      <c r="DU10" s="133"/>
      <c r="DV10" s="133"/>
      <c r="DW10" s="133"/>
      <c r="DX10" s="133"/>
      <c r="DY10" s="133"/>
      <c r="DZ10" s="133"/>
      <c r="EA10" s="133"/>
      <c r="EB10" s="133"/>
      <c r="EC10" s="133"/>
      <c r="ED10" s="133"/>
      <c r="EE10" s="133"/>
      <c r="EF10" s="133"/>
      <c r="EG10" s="133"/>
      <c r="EH10" s="133"/>
      <c r="EI10" s="133"/>
      <c r="EJ10" s="133"/>
      <c r="EK10" s="133"/>
      <c r="EL10" s="133"/>
      <c r="EM10" s="133"/>
      <c r="EN10" s="133"/>
      <c r="EO10" s="133"/>
      <c r="EP10" s="133"/>
      <c r="EQ10" s="133"/>
      <c r="ER10" s="133"/>
      <c r="ES10" s="133"/>
      <c r="ET10" s="133"/>
      <c r="EU10" s="133"/>
      <c r="EV10" s="133"/>
      <c r="EW10" s="133"/>
      <c r="EX10" s="133"/>
      <c r="EY10" s="133"/>
      <c r="EZ10" s="133"/>
      <c r="FA10" s="133"/>
      <c r="FB10" s="133"/>
      <c r="FC10" s="133"/>
      <c r="FD10" s="133"/>
      <c r="FE10" s="133"/>
      <c r="FF10" s="133"/>
      <c r="FG10" s="133"/>
      <c r="FH10" s="133"/>
      <c r="FI10" s="133"/>
      <c r="FJ10" s="133"/>
      <c r="FK10" s="133"/>
      <c r="FL10" s="133"/>
      <c r="FM10" s="133"/>
      <c r="FN10" s="133"/>
      <c r="FO10" s="133"/>
      <c r="FP10" s="133"/>
      <c r="FQ10" s="133"/>
      <c r="FR10" s="133"/>
      <c r="FS10" s="133"/>
      <c r="FT10" s="133"/>
      <c r="FU10" s="133"/>
      <c r="FV10" s="133"/>
      <c r="FW10" s="133"/>
      <c r="FX10" s="133"/>
      <c r="FY10" s="133"/>
      <c r="FZ10" s="133"/>
      <c r="GA10" s="133"/>
      <c r="GB10" s="133"/>
      <c r="GC10" s="133"/>
      <c r="GD10" s="133"/>
      <c r="GE10" s="133"/>
      <c r="GF10" s="133"/>
      <c r="GG10" s="133"/>
      <c r="GH10" s="133"/>
      <c r="GI10" s="133"/>
      <c r="GJ10" s="133"/>
      <c r="GK10" s="133"/>
      <c r="GL10" s="133"/>
      <c r="GM10" s="133"/>
      <c r="GN10" s="133"/>
      <c r="GO10" s="133"/>
      <c r="GP10" s="133"/>
      <c r="GQ10" s="133"/>
      <c r="GR10" s="133"/>
      <c r="GS10" s="133"/>
      <c r="GT10" s="133"/>
      <c r="GU10" s="133"/>
      <c r="GV10" s="133"/>
      <c r="GW10" s="133"/>
      <c r="GX10" s="133"/>
      <c r="GY10" s="133"/>
      <c r="GZ10" s="133"/>
      <c r="HA10" s="133"/>
      <c r="HB10" s="133"/>
      <c r="HC10" s="133"/>
      <c r="HD10" s="133"/>
      <c r="HE10" s="133"/>
      <c r="HF10" s="133"/>
      <c r="HG10" s="133"/>
      <c r="HH10" s="133"/>
      <c r="HI10" s="133"/>
      <c r="HJ10" s="133"/>
      <c r="HK10" s="133"/>
      <c r="HL10" s="133"/>
      <c r="HM10" s="133"/>
      <c r="HN10" s="133"/>
      <c r="HO10" s="133"/>
      <c r="HP10" s="133"/>
      <c r="HQ10" s="133"/>
      <c r="HR10" s="133"/>
      <c r="HS10" s="133"/>
      <c r="HT10" s="133"/>
      <c r="HU10" s="133"/>
      <c r="HV10" s="133"/>
      <c r="HW10" s="133"/>
      <c r="HX10" s="133"/>
      <c r="HY10" s="133"/>
      <c r="HZ10" s="133"/>
      <c r="IA10" s="133"/>
      <c r="IB10" s="133"/>
      <c r="IC10" s="133"/>
      <c r="ID10" s="133"/>
      <c r="IE10" s="133"/>
      <c r="IF10" s="133"/>
      <c r="IG10" s="133"/>
      <c r="IH10" s="133"/>
      <c r="II10" s="133"/>
      <c r="IJ10" s="133"/>
      <c r="IK10" s="133"/>
      <c r="IL10" s="133"/>
      <c r="IM10" s="133"/>
      <c r="IN10" s="133"/>
      <c r="IO10" s="133"/>
      <c r="IP10" s="133"/>
      <c r="IQ10" s="133"/>
      <c r="IR10" s="133"/>
      <c r="IS10" s="133"/>
      <c r="IT10" s="133"/>
      <c r="IU10" s="133"/>
      <c r="IV10" s="133"/>
      <c r="IW10" s="133"/>
      <c r="IX10" s="133"/>
      <c r="IY10" s="133"/>
      <c r="IZ10" s="133"/>
      <c r="JA10" s="133"/>
      <c r="JB10" s="133"/>
      <c r="JC10" s="133"/>
      <c r="JD10" s="133"/>
      <c r="JE10" s="133"/>
      <c r="JF10" s="133"/>
      <c r="JG10" s="133"/>
      <c r="JH10" s="133"/>
      <c r="JI10" s="133"/>
      <c r="JJ10" s="133"/>
      <c r="JK10" s="133"/>
      <c r="JL10" s="133"/>
      <c r="JM10" s="133"/>
      <c r="JN10" s="133"/>
      <c r="JO10" s="133"/>
      <c r="JP10" s="133"/>
      <c r="JQ10" s="133"/>
      <c r="JR10" s="133"/>
      <c r="JS10" s="133"/>
      <c r="JT10" s="133"/>
      <c r="JU10" s="133"/>
      <c r="JV10" s="133"/>
      <c r="JW10" s="133"/>
      <c r="JX10" s="133"/>
      <c r="JY10" s="133"/>
      <c r="JZ10" s="133"/>
      <c r="KA10" s="133"/>
      <c r="KB10" s="133"/>
      <c r="KC10" s="133"/>
      <c r="KD10" s="133"/>
      <c r="KE10" s="133"/>
      <c r="KF10" s="133"/>
      <c r="KG10" s="133"/>
      <c r="KH10" s="133"/>
      <c r="KI10" s="133"/>
      <c r="KJ10" s="133"/>
      <c r="KK10" s="133"/>
      <c r="KL10" s="133"/>
      <c r="KM10" s="133"/>
      <c r="KN10" s="133"/>
      <c r="KO10" s="133"/>
      <c r="KP10" s="133"/>
      <c r="KQ10" s="133"/>
      <c r="KR10" s="133"/>
      <c r="KS10" s="133"/>
      <c r="KT10" s="133"/>
      <c r="KU10" s="133"/>
      <c r="KV10" s="133"/>
      <c r="KW10" s="133"/>
      <c r="KX10" s="133"/>
      <c r="KY10" s="133"/>
      <c r="KZ10" s="133"/>
      <c r="LA10" s="133"/>
      <c r="LB10" s="133"/>
      <c r="LC10" s="133"/>
      <c r="LD10" s="133"/>
      <c r="LE10" s="133"/>
      <c r="LF10" s="133"/>
      <c r="LG10" s="133"/>
      <c r="LH10" s="133"/>
      <c r="LI10" s="133"/>
      <c r="LJ10" s="133"/>
      <c r="LK10" s="133"/>
      <c r="LL10" s="133"/>
      <c r="LM10" s="133"/>
      <c r="LN10" s="133"/>
      <c r="LO10" s="133"/>
      <c r="LP10" s="133"/>
      <c r="LQ10" s="133"/>
      <c r="LR10" s="133"/>
      <c r="LS10" s="133"/>
      <c r="LT10" s="133"/>
      <c r="LU10" s="133"/>
      <c r="LV10" s="133"/>
      <c r="LW10" s="133"/>
      <c r="LX10" s="133"/>
      <c r="LY10" s="133"/>
      <c r="LZ10" s="133"/>
      <c r="MA10" s="133"/>
      <c r="MB10" s="133"/>
      <c r="MC10" s="133"/>
      <c r="MD10" s="133"/>
      <c r="ME10" s="133"/>
      <c r="MF10" s="133"/>
      <c r="MG10" s="133"/>
      <c r="MH10" s="133"/>
      <c r="MI10" s="133"/>
      <c r="MJ10" s="133"/>
      <c r="MK10" s="133"/>
      <c r="ML10" s="133"/>
      <c r="MM10" s="133"/>
      <c r="MN10" s="133"/>
      <c r="MO10" s="133"/>
      <c r="MP10" s="133"/>
      <c r="MQ10" s="133"/>
      <c r="MR10" s="133"/>
      <c r="MS10" s="133"/>
      <c r="MT10" s="133"/>
      <c r="MU10" s="133"/>
      <c r="MV10" s="133"/>
      <c r="MW10" s="133"/>
      <c r="MX10" s="133"/>
      <c r="MY10" s="133"/>
      <c r="MZ10" s="133"/>
      <c r="NA10" s="133"/>
      <c r="NB10" s="133"/>
      <c r="NC10" s="133"/>
      <c r="ND10" s="133"/>
      <c r="NE10" s="133"/>
      <c r="NF10" s="133"/>
      <c r="NG10" s="133"/>
      <c r="NH10" s="133"/>
      <c r="NI10" s="133"/>
      <c r="NJ10" s="133"/>
      <c r="NK10" s="133"/>
      <c r="NL10" s="133"/>
      <c r="NM10" s="133"/>
      <c r="NN10" s="133"/>
      <c r="NO10" s="133"/>
      <c r="NP10" s="133"/>
      <c r="NQ10" s="133"/>
      <c r="NR10" s="133"/>
      <c r="NS10" s="133"/>
      <c r="NT10" s="133"/>
      <c r="NU10" s="133"/>
      <c r="NV10" s="133"/>
      <c r="NW10" s="133"/>
      <c r="NX10" s="133"/>
      <c r="NY10" s="133"/>
      <c r="NZ10" s="133"/>
      <c r="OA10" s="133"/>
      <c r="OB10" s="133"/>
      <c r="OC10" s="133"/>
      <c r="OD10" s="133"/>
      <c r="OE10" s="133"/>
      <c r="OF10" s="133"/>
      <c r="OG10" s="133"/>
      <c r="OH10" s="133"/>
      <c r="OI10" s="133"/>
      <c r="OJ10" s="133"/>
      <c r="OK10" s="133"/>
      <c r="OL10" s="133"/>
      <c r="OM10" s="133"/>
      <c r="ON10" s="133"/>
      <c r="OO10" s="133"/>
      <c r="OP10" s="133"/>
      <c r="OQ10" s="133"/>
      <c r="OR10" s="133"/>
      <c r="OS10" s="133"/>
      <c r="OT10" s="133"/>
      <c r="OU10" s="133"/>
      <c r="OV10" s="133"/>
      <c r="OW10" s="133"/>
      <c r="OX10" s="133"/>
      <c r="OY10" s="133"/>
      <c r="OZ10" s="133"/>
      <c r="PA10" s="133"/>
      <c r="PB10" s="133"/>
      <c r="PC10" s="133"/>
      <c r="PD10" s="133"/>
      <c r="PE10" s="133"/>
      <c r="PF10" s="133"/>
      <c r="PG10" s="133"/>
      <c r="PH10" s="133"/>
    </row>
    <row r="11" spans="1:424" s="86" customFormat="1" ht="13.2" customHeight="1" thickBot="1">
      <c r="A11" s="404"/>
      <c r="B11" s="405"/>
      <c r="C11" s="405"/>
      <c r="D11" s="405"/>
      <c r="E11" s="406"/>
      <c r="F11" s="406"/>
      <c r="G11" s="406"/>
      <c r="H11" s="406"/>
      <c r="I11" s="406"/>
      <c r="J11" s="406"/>
      <c r="K11" s="406"/>
      <c r="L11" s="406"/>
      <c r="M11" s="406"/>
      <c r="N11" s="221"/>
      <c r="O11" s="221"/>
      <c r="P11" s="223"/>
      <c r="Q11" s="223"/>
      <c r="R11" s="223"/>
      <c r="S11" s="223"/>
      <c r="T11" s="223"/>
      <c r="U11" s="223"/>
      <c r="V11" s="223"/>
      <c r="W11" s="223"/>
      <c r="X11" s="223"/>
      <c r="Y11" s="223"/>
      <c r="Z11" s="223"/>
      <c r="AA11" s="223"/>
      <c r="AB11" s="223"/>
      <c r="BN11" s="133"/>
      <c r="BO11" s="133"/>
      <c r="BP11" s="133"/>
      <c r="BQ11" s="133"/>
      <c r="BR11" s="133"/>
      <c r="BS11" s="133"/>
      <c r="BT11" s="133"/>
      <c r="BU11" s="133"/>
      <c r="BV11" s="133"/>
      <c r="BW11" s="133"/>
      <c r="BX11" s="133"/>
      <c r="BY11" s="133"/>
      <c r="BZ11" s="133"/>
      <c r="CA11" s="133"/>
      <c r="CB11" s="133"/>
      <c r="CC11" s="133"/>
      <c r="CD11" s="133"/>
      <c r="CE11" s="133"/>
      <c r="CF11" s="133"/>
      <c r="CG11" s="133"/>
      <c r="CH11" s="133"/>
      <c r="CI11" s="133"/>
      <c r="CJ11" s="133"/>
      <c r="CK11" s="133"/>
      <c r="CL11" s="133"/>
      <c r="CM11" s="133"/>
      <c r="CN11" s="133"/>
      <c r="CO11" s="133"/>
      <c r="CP11" s="133"/>
      <c r="CQ11" s="133"/>
      <c r="CR11" s="133"/>
      <c r="CS11" s="133"/>
      <c r="CT11" s="133"/>
      <c r="CU11" s="133"/>
      <c r="CV11" s="133"/>
      <c r="CW11" s="133"/>
      <c r="CX11" s="133"/>
      <c r="CY11" s="133"/>
      <c r="CZ11" s="133"/>
      <c r="DA11" s="133"/>
      <c r="DB11" s="133"/>
      <c r="DC11" s="133"/>
      <c r="DD11" s="133"/>
      <c r="DE11" s="133"/>
      <c r="DF11" s="133"/>
      <c r="DG11" s="133"/>
      <c r="DH11" s="133"/>
      <c r="DI11" s="133"/>
      <c r="DJ11" s="133"/>
      <c r="DK11" s="133"/>
      <c r="DL11" s="133"/>
      <c r="DM11" s="133"/>
      <c r="DN11" s="133"/>
      <c r="DO11" s="133"/>
      <c r="DP11" s="133"/>
      <c r="DQ11" s="133"/>
      <c r="DR11" s="133"/>
      <c r="DS11" s="133"/>
      <c r="DT11" s="133"/>
      <c r="DU11" s="133"/>
      <c r="DV11" s="133"/>
      <c r="DW11" s="133"/>
      <c r="DX11" s="133"/>
      <c r="DY11" s="133"/>
      <c r="DZ11" s="133"/>
      <c r="EA11" s="133"/>
      <c r="EB11" s="133"/>
      <c r="EC11" s="133"/>
      <c r="ED11" s="133"/>
      <c r="EE11" s="133"/>
      <c r="EF11" s="133"/>
      <c r="EG11" s="133"/>
      <c r="EH11" s="133"/>
      <c r="EI11" s="133"/>
      <c r="EJ11" s="133"/>
      <c r="EK11" s="133"/>
      <c r="EL11" s="133"/>
      <c r="EM11" s="133"/>
      <c r="EN11" s="133"/>
      <c r="EO11" s="133"/>
      <c r="EP11" s="133"/>
      <c r="EQ11" s="133"/>
      <c r="ER11" s="133"/>
      <c r="ES11" s="133"/>
      <c r="ET11" s="133"/>
      <c r="EU11" s="133"/>
      <c r="EV11" s="133"/>
      <c r="EW11" s="133"/>
      <c r="EX11" s="133"/>
      <c r="EY11" s="133"/>
      <c r="EZ11" s="133"/>
      <c r="FA11" s="133"/>
      <c r="FB11" s="133"/>
      <c r="FC11" s="133"/>
      <c r="FD11" s="133"/>
      <c r="FE11" s="133"/>
      <c r="FF11" s="133"/>
      <c r="FG11" s="133"/>
      <c r="FH11" s="133"/>
      <c r="FI11" s="133"/>
      <c r="FJ11" s="133"/>
      <c r="FK11" s="133"/>
      <c r="FL11" s="133"/>
      <c r="FM11" s="133"/>
      <c r="FN11" s="133"/>
      <c r="FO11" s="133"/>
      <c r="FP11" s="133"/>
      <c r="FQ11" s="133"/>
      <c r="FR11" s="133"/>
      <c r="FS11" s="133"/>
      <c r="FT11" s="133"/>
      <c r="FU11" s="133"/>
      <c r="FV11" s="133"/>
      <c r="FW11" s="133"/>
      <c r="FX11" s="133"/>
      <c r="FY11" s="133"/>
      <c r="FZ11" s="133"/>
      <c r="GA11" s="133"/>
      <c r="GB11" s="133"/>
      <c r="GC11" s="133"/>
      <c r="GD11" s="133"/>
      <c r="GE11" s="133"/>
      <c r="GF11" s="133"/>
      <c r="GG11" s="133"/>
      <c r="GH11" s="133"/>
      <c r="GI11" s="133"/>
      <c r="GJ11" s="133"/>
      <c r="GK11" s="133"/>
      <c r="GL11" s="133"/>
      <c r="GM11" s="133"/>
      <c r="GN11" s="133"/>
      <c r="GO11" s="133"/>
      <c r="GP11" s="133"/>
      <c r="GQ11" s="133"/>
      <c r="GR11" s="133"/>
      <c r="GS11" s="133"/>
      <c r="GT11" s="133"/>
      <c r="GU11" s="133"/>
      <c r="GV11" s="133"/>
      <c r="GW11" s="133"/>
      <c r="GX11" s="133"/>
      <c r="GY11" s="133"/>
      <c r="GZ11" s="133"/>
      <c r="HA11" s="133"/>
      <c r="HB11" s="133"/>
      <c r="HC11" s="133"/>
      <c r="HD11" s="133"/>
      <c r="HE11" s="133"/>
      <c r="HF11" s="133"/>
      <c r="HG11" s="133"/>
      <c r="HH11" s="133"/>
      <c r="HI11" s="133"/>
      <c r="HJ11" s="133"/>
      <c r="HK11" s="133"/>
      <c r="HL11" s="133"/>
      <c r="HM11" s="133"/>
      <c r="HN11" s="133"/>
      <c r="HO11" s="133"/>
      <c r="HP11" s="133"/>
      <c r="HQ11" s="133"/>
      <c r="HR11" s="133"/>
      <c r="HS11" s="133"/>
      <c r="HT11" s="133"/>
      <c r="HU11" s="133"/>
      <c r="HV11" s="133"/>
      <c r="HW11" s="133"/>
      <c r="HX11" s="133"/>
      <c r="HY11" s="133"/>
      <c r="HZ11" s="133"/>
      <c r="IA11" s="133"/>
      <c r="IB11" s="133"/>
      <c r="IC11" s="133"/>
      <c r="ID11" s="133"/>
      <c r="IE11" s="133"/>
      <c r="IF11" s="133"/>
      <c r="IG11" s="133"/>
      <c r="IH11" s="133"/>
      <c r="II11" s="133"/>
      <c r="IJ11" s="133"/>
      <c r="IK11" s="133"/>
      <c r="IL11" s="133"/>
      <c r="IM11" s="133"/>
      <c r="IN11" s="133"/>
      <c r="IO11" s="133"/>
      <c r="IP11" s="133"/>
      <c r="IQ11" s="133"/>
      <c r="IR11" s="133"/>
      <c r="IS11" s="133"/>
      <c r="IT11" s="133"/>
      <c r="IU11" s="133"/>
      <c r="IV11" s="133"/>
      <c r="IW11" s="133"/>
      <c r="IX11" s="133"/>
      <c r="IY11" s="133"/>
      <c r="IZ11" s="133"/>
      <c r="JA11" s="133"/>
      <c r="JB11" s="133"/>
      <c r="JC11" s="133"/>
      <c r="JD11" s="133"/>
      <c r="JE11" s="133"/>
      <c r="JF11" s="133"/>
      <c r="JG11" s="133"/>
      <c r="JH11" s="133"/>
      <c r="JI11" s="133"/>
      <c r="JJ11" s="133"/>
      <c r="JK11" s="133"/>
      <c r="JL11" s="133"/>
      <c r="JM11" s="133"/>
      <c r="JN11" s="133"/>
      <c r="JO11" s="133"/>
      <c r="JP11" s="133"/>
      <c r="JQ11" s="133"/>
      <c r="JR11" s="133"/>
      <c r="JS11" s="133"/>
      <c r="JT11" s="133"/>
      <c r="JU11" s="133"/>
      <c r="JV11" s="133"/>
      <c r="JW11" s="133"/>
      <c r="JX11" s="133"/>
      <c r="JY11" s="133"/>
      <c r="JZ11" s="133"/>
      <c r="KA11" s="133"/>
      <c r="KB11" s="133"/>
      <c r="KC11" s="133"/>
      <c r="KD11" s="133"/>
      <c r="KE11" s="133"/>
      <c r="KF11" s="133"/>
      <c r="KG11" s="133"/>
      <c r="KH11" s="133"/>
      <c r="KI11" s="133"/>
      <c r="KJ11" s="133"/>
      <c r="KK11" s="133"/>
      <c r="KL11" s="133"/>
      <c r="KM11" s="133"/>
      <c r="KN11" s="133"/>
      <c r="KO11" s="133"/>
      <c r="KP11" s="133"/>
      <c r="KQ11" s="133"/>
      <c r="KR11" s="133"/>
      <c r="KS11" s="133"/>
      <c r="KT11" s="133"/>
      <c r="KU11" s="133"/>
      <c r="KV11" s="133"/>
      <c r="KW11" s="133"/>
      <c r="KX11" s="133"/>
      <c r="KY11" s="133"/>
      <c r="KZ11" s="133"/>
      <c r="LA11" s="133"/>
      <c r="LB11" s="133"/>
      <c r="LC11" s="133"/>
      <c r="LD11" s="133"/>
      <c r="LE11" s="133"/>
      <c r="LF11" s="133"/>
      <c r="LG11" s="133"/>
      <c r="LH11" s="133"/>
      <c r="LI11" s="133"/>
      <c r="LJ11" s="133"/>
      <c r="LK11" s="133"/>
      <c r="LL11" s="133"/>
      <c r="LM11" s="133"/>
      <c r="LN11" s="133"/>
      <c r="LO11" s="133"/>
      <c r="LP11" s="133"/>
      <c r="LQ11" s="133"/>
      <c r="LR11" s="133"/>
      <c r="LS11" s="133"/>
      <c r="LT11" s="133"/>
      <c r="LU11" s="133"/>
      <c r="LV11" s="133"/>
      <c r="LW11" s="133"/>
      <c r="LX11" s="133"/>
      <c r="LY11" s="133"/>
      <c r="LZ11" s="133"/>
      <c r="MA11" s="133"/>
      <c r="MB11" s="133"/>
      <c r="MC11" s="133"/>
      <c r="MD11" s="133"/>
      <c r="ME11" s="133"/>
      <c r="MF11" s="133"/>
      <c r="MG11" s="133"/>
      <c r="MH11" s="133"/>
      <c r="MI11" s="133"/>
      <c r="MJ11" s="133"/>
      <c r="MK11" s="133"/>
      <c r="ML11" s="133"/>
      <c r="MM11" s="133"/>
      <c r="MN11" s="133"/>
      <c r="MO11" s="133"/>
      <c r="MP11" s="133"/>
      <c r="MQ11" s="133"/>
      <c r="MR11" s="133"/>
      <c r="MS11" s="133"/>
      <c r="MT11" s="133"/>
      <c r="MU11" s="133"/>
      <c r="MV11" s="133"/>
      <c r="MW11" s="133"/>
      <c r="MX11" s="133"/>
      <c r="MY11" s="133"/>
      <c r="MZ11" s="133"/>
      <c r="NA11" s="133"/>
      <c r="NB11" s="133"/>
      <c r="NC11" s="133"/>
      <c r="ND11" s="133"/>
      <c r="NE11" s="133"/>
      <c r="NF11" s="133"/>
      <c r="NG11" s="133"/>
      <c r="NH11" s="133"/>
      <c r="NI11" s="133"/>
      <c r="NJ11" s="133"/>
      <c r="NK11" s="133"/>
      <c r="NL11" s="133"/>
      <c r="NM11" s="133"/>
      <c r="NN11" s="133"/>
      <c r="NO11" s="133"/>
      <c r="NP11" s="133"/>
      <c r="NQ11" s="133"/>
      <c r="NR11" s="133"/>
      <c r="NS11" s="133"/>
      <c r="NT11" s="133"/>
      <c r="NU11" s="133"/>
      <c r="NV11" s="133"/>
      <c r="NW11" s="133"/>
      <c r="NX11" s="133"/>
      <c r="NY11" s="133"/>
      <c r="NZ11" s="133"/>
      <c r="OA11" s="133"/>
      <c r="OB11" s="133"/>
      <c r="OC11" s="133"/>
      <c r="OD11" s="133"/>
      <c r="OE11" s="133"/>
      <c r="OF11" s="133"/>
      <c r="OG11" s="133"/>
      <c r="OH11" s="133"/>
      <c r="OI11" s="133"/>
      <c r="OJ11" s="133"/>
      <c r="OK11" s="133"/>
      <c r="OL11" s="133"/>
      <c r="OM11" s="133"/>
      <c r="ON11" s="133"/>
      <c r="OO11" s="133"/>
      <c r="OP11" s="133"/>
      <c r="OQ11" s="133"/>
      <c r="OR11" s="133"/>
      <c r="OS11" s="133"/>
      <c r="OT11" s="133"/>
      <c r="OU11" s="133"/>
      <c r="OV11" s="133"/>
      <c r="OW11" s="133"/>
      <c r="OX11" s="133"/>
      <c r="OY11" s="133"/>
      <c r="OZ11" s="133"/>
      <c r="PA11" s="133"/>
      <c r="PB11" s="133"/>
      <c r="PC11" s="133"/>
      <c r="PD11" s="133"/>
      <c r="PE11" s="133"/>
      <c r="PF11" s="133"/>
      <c r="PG11" s="133"/>
      <c r="PH11" s="133"/>
    </row>
    <row r="12" spans="1:424" s="86" customFormat="1" ht="45.6" customHeight="1">
      <c r="A12" s="404"/>
      <c r="B12" s="405"/>
      <c r="C12" s="1713" t="s">
        <v>870</v>
      </c>
      <c r="D12" s="1714"/>
      <c r="E12" s="1715"/>
      <c r="F12" s="1719" t="s">
        <v>871</v>
      </c>
      <c r="G12" s="1720"/>
      <c r="H12" s="1725" t="s">
        <v>83</v>
      </c>
      <c r="I12" s="1726"/>
      <c r="J12" s="1726"/>
      <c r="K12" s="1726"/>
      <c r="L12" s="1726"/>
      <c r="M12" s="1726"/>
      <c r="N12" s="1721" t="str">
        <f>FT12</f>
        <v>?</v>
      </c>
      <c r="P12" s="223"/>
      <c r="Q12" s="223"/>
      <c r="R12" s="223"/>
      <c r="S12" s="223"/>
      <c r="T12" s="223"/>
      <c r="U12" s="223"/>
      <c r="V12" s="223"/>
      <c r="W12" s="223"/>
      <c r="X12" s="223"/>
      <c r="Y12" s="223"/>
      <c r="Z12" s="223"/>
      <c r="AA12" s="223"/>
      <c r="AB12" s="223"/>
      <c r="BN12" s="133"/>
      <c r="BO12" s="133"/>
      <c r="BP12" s="133"/>
      <c r="BQ12" s="133"/>
      <c r="BR12" s="133"/>
      <c r="BS12" s="133"/>
      <c r="BT12" s="133"/>
      <c r="BU12" s="133"/>
      <c r="BV12" s="133"/>
      <c r="BW12" s="133"/>
      <c r="BX12" s="133"/>
      <c r="BY12" s="133"/>
      <c r="BZ12" s="133"/>
      <c r="CA12" s="133"/>
      <c r="CB12" s="133"/>
      <c r="CC12" s="133"/>
      <c r="CD12" s="133"/>
      <c r="CE12" s="133"/>
      <c r="CF12" s="133"/>
      <c r="CG12" s="133"/>
      <c r="CH12" s="133"/>
      <c r="CI12" s="133"/>
      <c r="CJ12" s="133"/>
      <c r="CK12" s="133"/>
      <c r="CL12" s="133"/>
      <c r="CM12" s="133"/>
      <c r="CN12" s="133"/>
      <c r="CO12" s="133"/>
      <c r="CP12" s="133"/>
      <c r="CQ12" s="133"/>
      <c r="CR12" s="133"/>
      <c r="CS12" s="133"/>
      <c r="CT12" s="133"/>
      <c r="CU12" s="133"/>
      <c r="CV12" s="133"/>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c r="DU12" s="133"/>
      <c r="DV12" s="133"/>
      <c r="DW12" s="133"/>
      <c r="DX12" s="133"/>
      <c r="DY12" s="133"/>
      <c r="DZ12" s="133"/>
      <c r="EA12" s="133"/>
      <c r="EB12" s="133"/>
      <c r="EC12" s="133"/>
      <c r="ED12" s="133"/>
      <c r="EE12" s="133"/>
      <c r="EF12" s="133"/>
      <c r="EG12" s="133"/>
      <c r="EH12" s="133"/>
      <c r="EI12" s="133"/>
      <c r="EJ12" s="133"/>
      <c r="EK12" s="133"/>
      <c r="EL12" s="133"/>
      <c r="EM12" s="133"/>
      <c r="EN12" s="133"/>
      <c r="EO12" s="133"/>
      <c r="EP12" s="133"/>
      <c r="EQ12" s="133"/>
      <c r="ER12" s="133"/>
      <c r="ES12" s="133"/>
      <c r="ET12" s="133"/>
      <c r="EU12" s="133"/>
      <c r="EV12" s="133"/>
      <c r="EW12" s="133"/>
      <c r="EX12" s="133"/>
      <c r="EY12" s="133"/>
      <c r="EZ12" s="133"/>
      <c r="FA12" s="133"/>
      <c r="FB12" s="133"/>
      <c r="FC12" s="133"/>
      <c r="FD12" s="133"/>
      <c r="FE12" s="133"/>
      <c r="FF12" s="133"/>
      <c r="FG12" s="133"/>
      <c r="FH12" s="133"/>
      <c r="FI12" s="133"/>
      <c r="FJ12" s="133"/>
      <c r="FK12" s="133"/>
      <c r="FL12" s="133"/>
      <c r="FM12" s="133"/>
      <c r="FN12" s="133"/>
      <c r="FO12" s="133"/>
      <c r="FP12" s="133"/>
      <c r="FQ12" s="133"/>
      <c r="FR12" s="133"/>
      <c r="FS12" s="133"/>
      <c r="FT12" s="223" t="str">
        <f>IF(F13="SIM","J",IF(F13="NÃO","L","?"))</f>
        <v>?</v>
      </c>
      <c r="FU12" s="133"/>
      <c r="FV12" s="133"/>
      <c r="FW12" s="133"/>
      <c r="FX12" s="133"/>
      <c r="FY12" s="133"/>
      <c r="FZ12" s="133"/>
      <c r="GA12" s="133"/>
      <c r="GB12" s="133"/>
      <c r="GC12" s="133"/>
      <c r="GD12" s="133"/>
      <c r="GE12" s="133"/>
      <c r="GF12" s="133"/>
      <c r="GG12" s="133"/>
      <c r="GH12" s="133"/>
      <c r="GI12" s="133"/>
      <c r="GJ12" s="133"/>
      <c r="GK12" s="133"/>
      <c r="GL12" s="133"/>
      <c r="GM12" s="133"/>
      <c r="GN12" s="133"/>
      <c r="GO12" s="133"/>
      <c r="GP12" s="133"/>
      <c r="GQ12" s="133"/>
      <c r="GR12" s="133"/>
      <c r="GS12" s="133"/>
      <c r="GT12" s="133"/>
      <c r="GU12" s="133"/>
      <c r="GV12" s="133"/>
      <c r="GW12" s="133"/>
      <c r="GX12" s="133"/>
      <c r="GY12" s="133"/>
      <c r="GZ12" s="133"/>
      <c r="HA12" s="133"/>
      <c r="HB12" s="133"/>
      <c r="HC12" s="133"/>
      <c r="HD12" s="133"/>
      <c r="HE12" s="133"/>
      <c r="HF12" s="133"/>
      <c r="HG12" s="133"/>
      <c r="HH12" s="133"/>
      <c r="HI12" s="133"/>
      <c r="HJ12" s="133"/>
      <c r="HK12" s="133"/>
      <c r="HL12" s="133"/>
      <c r="HM12" s="133"/>
      <c r="HN12" s="133"/>
      <c r="HO12" s="133"/>
      <c r="HP12" s="133"/>
      <c r="HQ12" s="133"/>
      <c r="HR12" s="133"/>
      <c r="HS12" s="133"/>
      <c r="HT12" s="133"/>
      <c r="HU12" s="133"/>
      <c r="HV12" s="133"/>
      <c r="HW12" s="133"/>
      <c r="HX12" s="133"/>
      <c r="HY12" s="133"/>
      <c r="HZ12" s="133"/>
      <c r="IA12" s="133"/>
      <c r="IB12" s="133"/>
      <c r="IC12" s="133"/>
      <c r="ID12" s="133"/>
      <c r="IE12" s="133"/>
      <c r="IF12" s="133"/>
      <c r="IG12" s="133"/>
      <c r="IH12" s="133"/>
      <c r="II12" s="133"/>
      <c r="IJ12" s="133"/>
      <c r="IK12" s="133"/>
      <c r="IL12" s="133"/>
      <c r="IM12" s="133"/>
      <c r="IN12" s="133"/>
      <c r="IO12" s="133"/>
      <c r="IP12" s="133"/>
      <c r="IQ12" s="133"/>
      <c r="IR12" s="133"/>
      <c r="IS12" s="133"/>
      <c r="IT12" s="133"/>
      <c r="IU12" s="133"/>
      <c r="IV12" s="133"/>
      <c r="IW12" s="133"/>
      <c r="IX12" s="133"/>
      <c r="IY12" s="133"/>
      <c r="IZ12" s="133"/>
      <c r="JA12" s="133"/>
      <c r="JB12" s="133"/>
      <c r="JC12" s="133"/>
      <c r="JD12" s="133"/>
      <c r="JE12" s="133"/>
      <c r="JF12" s="133"/>
      <c r="JG12" s="133"/>
      <c r="JH12" s="133"/>
      <c r="JI12" s="133"/>
      <c r="JJ12" s="133"/>
      <c r="JK12" s="133"/>
      <c r="JL12" s="133"/>
      <c r="JM12" s="133"/>
      <c r="JN12" s="133"/>
      <c r="JO12" s="133"/>
      <c r="JP12" s="133"/>
      <c r="JQ12" s="133"/>
      <c r="JR12" s="133"/>
      <c r="JS12" s="133"/>
      <c r="JT12" s="133"/>
      <c r="JU12" s="133"/>
      <c r="JV12" s="133"/>
      <c r="JW12" s="133"/>
      <c r="JX12" s="133"/>
      <c r="JY12" s="133"/>
      <c r="JZ12" s="133"/>
      <c r="KA12" s="133"/>
      <c r="KB12" s="133"/>
      <c r="KC12" s="133"/>
      <c r="KD12" s="133"/>
      <c r="KE12" s="133"/>
      <c r="KF12" s="133"/>
      <c r="KG12" s="133"/>
      <c r="KH12" s="133"/>
      <c r="KI12" s="133"/>
      <c r="KJ12" s="133"/>
      <c r="KK12" s="133"/>
      <c r="KL12" s="133"/>
      <c r="KM12" s="133"/>
      <c r="KN12" s="133"/>
      <c r="KO12" s="133"/>
      <c r="KP12" s="133"/>
      <c r="KQ12" s="133"/>
      <c r="KR12" s="133"/>
      <c r="KS12" s="133"/>
      <c r="KT12" s="133"/>
      <c r="KU12" s="133"/>
      <c r="KV12" s="133"/>
      <c r="KW12" s="133"/>
      <c r="KX12" s="133"/>
      <c r="KY12" s="133"/>
      <c r="KZ12" s="133"/>
      <c r="LA12" s="133"/>
      <c r="LB12" s="133"/>
      <c r="LC12" s="133"/>
      <c r="LD12" s="133"/>
      <c r="LE12" s="133"/>
      <c r="LF12" s="133"/>
      <c r="LG12" s="133"/>
      <c r="LH12" s="133"/>
      <c r="LI12" s="133"/>
      <c r="LJ12" s="133"/>
      <c r="LK12" s="133"/>
      <c r="LL12" s="133"/>
      <c r="LM12" s="133"/>
      <c r="LN12" s="133"/>
      <c r="LO12" s="133"/>
      <c r="LP12" s="133"/>
      <c r="LQ12" s="133"/>
      <c r="LR12" s="133"/>
      <c r="LS12" s="133"/>
      <c r="LT12" s="133"/>
      <c r="LU12" s="133"/>
      <c r="LV12" s="133"/>
      <c r="LW12" s="133"/>
      <c r="LX12" s="133"/>
      <c r="LY12" s="133"/>
      <c r="LZ12" s="133"/>
      <c r="MA12" s="133"/>
      <c r="MB12" s="133"/>
      <c r="MC12" s="133"/>
      <c r="MD12" s="133"/>
      <c r="ME12" s="133"/>
      <c r="MF12" s="133"/>
      <c r="MG12" s="133"/>
      <c r="MH12" s="133"/>
      <c r="MI12" s="133"/>
      <c r="MJ12" s="133"/>
      <c r="MK12" s="133"/>
      <c r="ML12" s="133"/>
      <c r="MM12" s="133"/>
      <c r="MN12" s="133"/>
      <c r="MO12" s="133"/>
      <c r="MP12" s="133"/>
      <c r="MQ12" s="133"/>
      <c r="MR12" s="133"/>
      <c r="MS12" s="133"/>
      <c r="MT12" s="133"/>
      <c r="MU12" s="133"/>
      <c r="MV12" s="133"/>
      <c r="MW12" s="133"/>
      <c r="MX12" s="133"/>
      <c r="MY12" s="133"/>
      <c r="MZ12" s="133"/>
      <c r="NA12" s="133"/>
      <c r="NB12" s="133"/>
      <c r="NC12" s="133"/>
      <c r="ND12" s="133"/>
      <c r="NE12" s="133"/>
      <c r="NF12" s="133"/>
      <c r="NG12" s="133"/>
      <c r="NH12" s="133"/>
      <c r="NI12" s="133"/>
      <c r="NJ12" s="133"/>
      <c r="NK12" s="133"/>
      <c r="NL12" s="133"/>
      <c r="NM12" s="133"/>
      <c r="NN12" s="133"/>
      <c r="NO12" s="133"/>
      <c r="NP12" s="133"/>
      <c r="NQ12" s="133"/>
      <c r="NR12" s="133"/>
      <c r="NS12" s="133"/>
      <c r="NT12" s="133"/>
      <c r="NU12" s="133"/>
      <c r="NV12" s="133"/>
      <c r="NW12" s="133"/>
      <c r="NX12" s="133"/>
      <c r="NY12" s="133"/>
      <c r="NZ12" s="133"/>
      <c r="OA12" s="133"/>
      <c r="OB12" s="133"/>
      <c r="OC12" s="133"/>
      <c r="OD12" s="133"/>
      <c r="OE12" s="133"/>
      <c r="OF12" s="133"/>
      <c r="OG12" s="133"/>
      <c r="OH12" s="133"/>
      <c r="OI12" s="133"/>
      <c r="OJ12" s="133"/>
      <c r="OK12" s="133"/>
      <c r="OL12" s="133"/>
      <c r="OM12" s="133"/>
      <c r="ON12" s="133"/>
      <c r="OO12" s="133"/>
      <c r="OP12" s="133"/>
      <c r="OQ12" s="133"/>
      <c r="OR12" s="133"/>
      <c r="OS12" s="133"/>
      <c r="OT12" s="133"/>
      <c r="OU12" s="133"/>
      <c r="OV12" s="133"/>
      <c r="OW12" s="133"/>
      <c r="OX12" s="133"/>
      <c r="OY12" s="133"/>
      <c r="OZ12" s="133"/>
      <c r="PA12" s="133"/>
      <c r="PB12" s="133"/>
      <c r="PC12" s="133"/>
      <c r="PD12" s="133"/>
      <c r="PE12" s="133"/>
      <c r="PF12" s="133"/>
      <c r="PG12" s="133"/>
      <c r="PH12" s="133"/>
    </row>
    <row r="13" spans="1:424" s="86" customFormat="1" ht="78.599999999999994" customHeight="1" thickBot="1">
      <c r="A13" s="404"/>
      <c r="B13" s="405"/>
      <c r="C13" s="1716"/>
      <c r="D13" s="1717"/>
      <c r="E13" s="1718"/>
      <c r="F13" s="1723"/>
      <c r="G13" s="1724"/>
      <c r="H13" s="1727"/>
      <c r="I13" s="1728"/>
      <c r="J13" s="1728"/>
      <c r="K13" s="1728"/>
      <c r="L13" s="1728"/>
      <c r="M13" s="1728"/>
      <c r="N13" s="1722"/>
      <c r="P13" s="223"/>
      <c r="R13" s="223"/>
      <c r="S13" s="223"/>
      <c r="T13" s="223"/>
      <c r="U13" s="223"/>
      <c r="V13" s="223"/>
      <c r="W13" s="223"/>
      <c r="X13" s="223"/>
      <c r="Y13" s="223"/>
      <c r="Z13" s="223"/>
      <c r="AA13" s="223"/>
      <c r="AB13" s="22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c r="CQ13" s="133"/>
      <c r="CR13" s="133"/>
      <c r="CS13" s="133"/>
      <c r="CT13" s="133"/>
      <c r="CU13" s="133"/>
      <c r="CV13" s="133"/>
      <c r="CW13" s="133"/>
      <c r="CX13" s="133"/>
      <c r="CY13" s="133"/>
      <c r="CZ13" s="133"/>
      <c r="DA13" s="133"/>
      <c r="DB13" s="133"/>
      <c r="DC13" s="133"/>
      <c r="DD13" s="133"/>
      <c r="DE13" s="133"/>
      <c r="DF13" s="133"/>
      <c r="DG13" s="133"/>
      <c r="DH13" s="133"/>
      <c r="DI13" s="133"/>
      <c r="DJ13" s="133"/>
      <c r="DK13" s="133"/>
      <c r="DL13" s="133"/>
      <c r="DM13" s="133"/>
      <c r="DN13" s="133"/>
      <c r="DO13" s="133"/>
      <c r="DP13" s="133"/>
      <c r="DQ13" s="133"/>
      <c r="DR13" s="133"/>
      <c r="DS13" s="133"/>
      <c r="DT13" s="133"/>
      <c r="DU13" s="133"/>
      <c r="DV13" s="133"/>
      <c r="DW13" s="133"/>
      <c r="DX13" s="133"/>
      <c r="DY13" s="133"/>
      <c r="DZ13" s="133"/>
      <c r="EA13" s="133"/>
      <c r="EB13" s="133"/>
      <c r="EC13" s="133"/>
      <c r="ED13" s="133"/>
      <c r="EE13" s="133"/>
      <c r="EF13" s="133"/>
      <c r="EG13" s="133"/>
      <c r="EH13" s="133"/>
      <c r="EI13" s="133"/>
      <c r="EJ13" s="133"/>
      <c r="EK13" s="133"/>
      <c r="EL13" s="133"/>
      <c r="EM13" s="133"/>
      <c r="EN13" s="133"/>
      <c r="EO13" s="133"/>
      <c r="EP13" s="133"/>
      <c r="EQ13" s="133"/>
      <c r="ER13" s="133"/>
      <c r="ES13" s="133"/>
      <c r="ET13" s="133"/>
      <c r="EU13" s="133"/>
      <c r="EV13" s="133"/>
      <c r="EW13" s="133"/>
      <c r="EX13" s="133"/>
      <c r="EY13" s="133"/>
      <c r="EZ13" s="133"/>
      <c r="FA13" s="133"/>
      <c r="FB13" s="133"/>
      <c r="FC13" s="133"/>
      <c r="FD13" s="133"/>
      <c r="FE13" s="133"/>
      <c r="FF13" s="133"/>
      <c r="FG13" s="133"/>
      <c r="FH13" s="133"/>
      <c r="FI13" s="133"/>
      <c r="FJ13" s="133"/>
      <c r="FK13" s="133"/>
      <c r="FL13" s="133"/>
      <c r="FM13" s="133"/>
      <c r="FN13" s="133"/>
      <c r="FO13" s="133"/>
      <c r="FP13" s="133"/>
      <c r="FQ13" s="133"/>
      <c r="FR13" s="133"/>
      <c r="FS13" s="133"/>
      <c r="FT13" s="133"/>
      <c r="FU13" s="133"/>
      <c r="FV13" s="133"/>
      <c r="FW13" s="133"/>
      <c r="FX13" s="133"/>
      <c r="FY13" s="133"/>
      <c r="FZ13" s="133"/>
      <c r="GA13" s="133"/>
      <c r="GB13" s="133"/>
      <c r="GC13" s="133"/>
      <c r="GD13" s="133"/>
      <c r="GE13" s="133"/>
      <c r="GF13" s="133"/>
      <c r="GG13" s="133"/>
      <c r="GH13" s="133"/>
      <c r="GI13" s="133"/>
      <c r="GJ13" s="133"/>
      <c r="GK13" s="133"/>
      <c r="GL13" s="133"/>
      <c r="GM13" s="133"/>
      <c r="GN13" s="133"/>
      <c r="GO13" s="133"/>
      <c r="GP13" s="133"/>
      <c r="GQ13" s="133"/>
      <c r="GR13" s="133"/>
      <c r="GS13" s="133"/>
      <c r="GT13" s="133"/>
      <c r="GU13" s="133"/>
      <c r="GV13" s="133"/>
      <c r="GW13" s="133"/>
      <c r="GX13" s="133"/>
      <c r="GY13" s="133"/>
      <c r="GZ13" s="133"/>
      <c r="HA13" s="133"/>
      <c r="HB13" s="133"/>
      <c r="HC13" s="133"/>
      <c r="HD13" s="133"/>
      <c r="HE13" s="133"/>
      <c r="HF13" s="133"/>
      <c r="HG13" s="133"/>
      <c r="HH13" s="133"/>
      <c r="HI13" s="133"/>
      <c r="HJ13" s="133"/>
      <c r="HK13" s="133"/>
      <c r="HL13" s="133"/>
      <c r="HM13" s="133"/>
      <c r="HN13" s="133"/>
      <c r="HO13" s="133"/>
      <c r="HP13" s="133"/>
      <c r="HQ13" s="133"/>
      <c r="HR13" s="133"/>
      <c r="HS13" s="133"/>
      <c r="HT13" s="133"/>
      <c r="HU13" s="133"/>
      <c r="HV13" s="133"/>
      <c r="HW13" s="133"/>
      <c r="HX13" s="133"/>
      <c r="HY13" s="133"/>
      <c r="HZ13" s="133"/>
      <c r="IA13" s="133"/>
      <c r="IB13" s="133"/>
      <c r="IC13" s="133"/>
      <c r="ID13" s="133"/>
      <c r="IE13" s="133"/>
      <c r="IF13" s="133"/>
      <c r="IG13" s="133"/>
      <c r="IH13" s="133"/>
      <c r="II13" s="133"/>
      <c r="IJ13" s="133"/>
      <c r="IK13" s="133"/>
      <c r="IL13" s="133"/>
      <c r="IM13" s="133"/>
      <c r="IN13" s="133"/>
      <c r="IO13" s="133"/>
      <c r="IP13" s="133"/>
      <c r="IQ13" s="133"/>
      <c r="IR13" s="133"/>
      <c r="IS13" s="133"/>
      <c r="IT13" s="133"/>
      <c r="IU13" s="133"/>
      <c r="IV13" s="133"/>
      <c r="IW13" s="133"/>
      <c r="IX13" s="133"/>
      <c r="IY13" s="133"/>
      <c r="IZ13" s="133"/>
      <c r="JA13" s="133"/>
      <c r="JB13" s="133"/>
      <c r="JC13" s="133"/>
      <c r="JD13" s="133"/>
      <c r="JE13" s="133"/>
      <c r="JF13" s="133"/>
      <c r="JG13" s="133"/>
      <c r="JH13" s="133"/>
      <c r="JI13" s="133"/>
      <c r="JJ13" s="133"/>
      <c r="JK13" s="133"/>
      <c r="JL13" s="133"/>
      <c r="JM13" s="133"/>
      <c r="JN13" s="133"/>
      <c r="JO13" s="133"/>
      <c r="JP13" s="133"/>
      <c r="JQ13" s="133"/>
      <c r="JR13" s="133"/>
      <c r="JS13" s="133"/>
      <c r="JT13" s="133"/>
      <c r="JU13" s="133"/>
      <c r="JV13" s="133"/>
      <c r="JW13" s="133"/>
      <c r="JX13" s="133"/>
      <c r="JY13" s="133"/>
      <c r="JZ13" s="133"/>
      <c r="KA13" s="133"/>
      <c r="KB13" s="133"/>
      <c r="KC13" s="133"/>
      <c r="KD13" s="133"/>
      <c r="KE13" s="133"/>
      <c r="KF13" s="133"/>
      <c r="KG13" s="133"/>
      <c r="KH13" s="133"/>
      <c r="KI13" s="133"/>
      <c r="KJ13" s="133"/>
      <c r="KK13" s="133"/>
      <c r="KL13" s="133"/>
      <c r="KM13" s="133"/>
      <c r="KN13" s="133"/>
      <c r="KO13" s="133"/>
      <c r="KP13" s="133"/>
      <c r="KQ13" s="133"/>
      <c r="KR13" s="133"/>
      <c r="KS13" s="133"/>
      <c r="KT13" s="133"/>
      <c r="KU13" s="133"/>
      <c r="KV13" s="133"/>
      <c r="KW13" s="133"/>
      <c r="KX13" s="133"/>
      <c r="KY13" s="133"/>
      <c r="KZ13" s="133"/>
      <c r="LA13" s="133"/>
      <c r="LB13" s="133"/>
      <c r="LC13" s="133"/>
      <c r="LD13" s="133"/>
      <c r="LE13" s="133"/>
      <c r="LF13" s="133"/>
      <c r="LG13" s="133"/>
      <c r="LH13" s="133"/>
      <c r="LI13" s="133"/>
      <c r="LJ13" s="133"/>
      <c r="LK13" s="133"/>
      <c r="LL13" s="133"/>
      <c r="LM13" s="133"/>
      <c r="LN13" s="133"/>
      <c r="LO13" s="133"/>
      <c r="LP13" s="133"/>
      <c r="LQ13" s="133"/>
      <c r="LR13" s="133"/>
      <c r="LS13" s="133"/>
      <c r="LT13" s="133"/>
      <c r="LU13" s="133"/>
      <c r="LV13" s="133"/>
      <c r="LW13" s="133"/>
      <c r="LX13" s="133"/>
      <c r="LY13" s="133"/>
      <c r="LZ13" s="133"/>
      <c r="MA13" s="133"/>
      <c r="MB13" s="133"/>
      <c r="MC13" s="133"/>
      <c r="MD13" s="133"/>
      <c r="ME13" s="133"/>
      <c r="MF13" s="133"/>
      <c r="MG13" s="133"/>
      <c r="MH13" s="133"/>
      <c r="MI13" s="133"/>
      <c r="MJ13" s="133"/>
      <c r="MK13" s="133"/>
      <c r="ML13" s="133"/>
      <c r="MM13" s="133"/>
      <c r="MN13" s="133"/>
      <c r="MO13" s="133"/>
      <c r="MP13" s="133"/>
      <c r="MQ13" s="133"/>
      <c r="MR13" s="133"/>
      <c r="MS13" s="133"/>
      <c r="MT13" s="133"/>
      <c r="MU13" s="133"/>
      <c r="MV13" s="133"/>
      <c r="MW13" s="133"/>
      <c r="MX13" s="133"/>
      <c r="MY13" s="133"/>
      <c r="MZ13" s="133"/>
      <c r="NA13" s="133"/>
      <c r="NB13" s="133"/>
      <c r="NC13" s="133"/>
      <c r="ND13" s="133"/>
      <c r="NE13" s="133"/>
      <c r="NF13" s="133"/>
      <c r="NG13" s="133"/>
      <c r="NH13" s="133"/>
      <c r="NI13" s="133"/>
      <c r="NJ13" s="133"/>
      <c r="NK13" s="133"/>
      <c r="NL13" s="133"/>
      <c r="NM13" s="133"/>
      <c r="NN13" s="133"/>
      <c r="NO13" s="133"/>
      <c r="NP13" s="133"/>
      <c r="NQ13" s="133"/>
      <c r="NR13" s="133"/>
      <c r="NS13" s="133"/>
      <c r="NT13" s="133"/>
      <c r="NU13" s="133"/>
      <c r="NV13" s="133"/>
      <c r="NW13" s="133"/>
      <c r="NX13" s="133"/>
      <c r="NY13" s="133"/>
      <c r="NZ13" s="133"/>
      <c r="OA13" s="133"/>
      <c r="OB13" s="133"/>
      <c r="OC13" s="133"/>
      <c r="OD13" s="133"/>
      <c r="OE13" s="133"/>
      <c r="OF13" s="133"/>
      <c r="OG13" s="133"/>
      <c r="OH13" s="133"/>
      <c r="OI13" s="133"/>
      <c r="OJ13" s="133"/>
      <c r="OK13" s="133"/>
      <c r="OL13" s="133"/>
      <c r="OM13" s="133"/>
      <c r="ON13" s="133"/>
      <c r="OO13" s="133"/>
      <c r="OP13" s="133"/>
      <c r="OQ13" s="133"/>
      <c r="OR13" s="133"/>
      <c r="OS13" s="133"/>
      <c r="OT13" s="133"/>
      <c r="OU13" s="133"/>
      <c r="OV13" s="133"/>
      <c r="OW13" s="133"/>
      <c r="OX13" s="133"/>
      <c r="OY13" s="133"/>
      <c r="OZ13" s="133"/>
      <c r="PA13" s="133"/>
      <c r="PB13" s="133"/>
      <c r="PC13" s="133"/>
      <c r="PD13" s="133"/>
      <c r="PE13" s="133"/>
      <c r="PF13" s="133"/>
      <c r="PG13" s="133"/>
      <c r="PH13" s="133"/>
    </row>
    <row r="14" spans="1:424" s="86" customFormat="1" ht="28.8" customHeight="1">
      <c r="A14" s="404"/>
      <c r="B14" s="405"/>
      <c r="C14" s="405"/>
      <c r="D14" s="405"/>
      <c r="E14" s="406"/>
      <c r="F14" s="406"/>
      <c r="G14" s="406"/>
      <c r="H14" s="406"/>
      <c r="I14" s="406"/>
      <c r="J14" s="406"/>
      <c r="K14" s="406"/>
      <c r="L14" s="406"/>
      <c r="M14" s="406"/>
      <c r="N14" s="221"/>
      <c r="O14" s="221"/>
      <c r="P14" s="223"/>
      <c r="Q14" s="223"/>
      <c r="R14" s="223"/>
      <c r="S14" s="223"/>
      <c r="T14" s="223"/>
      <c r="U14" s="223"/>
      <c r="V14" s="223"/>
      <c r="W14" s="223"/>
      <c r="X14" s="223"/>
      <c r="Y14" s="223"/>
      <c r="Z14" s="223"/>
      <c r="AA14" s="223"/>
      <c r="AB14" s="22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c r="CQ14" s="133"/>
      <c r="CR14" s="133"/>
      <c r="CS14" s="133"/>
      <c r="CT14" s="133"/>
      <c r="CU14" s="133"/>
      <c r="CV14" s="133"/>
      <c r="CW14" s="133"/>
      <c r="CX14" s="133"/>
      <c r="CY14" s="133"/>
      <c r="CZ14" s="133"/>
      <c r="DA14" s="133"/>
      <c r="DB14" s="133"/>
      <c r="DC14" s="133"/>
      <c r="DD14" s="133"/>
      <c r="DE14" s="133"/>
      <c r="DF14" s="133"/>
      <c r="DG14" s="133"/>
      <c r="DH14" s="133"/>
      <c r="DI14" s="133"/>
      <c r="DJ14" s="133"/>
      <c r="DK14" s="133"/>
      <c r="DL14" s="133"/>
      <c r="DM14" s="133"/>
      <c r="DN14" s="133"/>
      <c r="DO14" s="133"/>
      <c r="DP14" s="133"/>
      <c r="DQ14" s="133"/>
      <c r="DR14" s="133"/>
      <c r="DS14" s="133"/>
      <c r="DT14" s="133"/>
      <c r="DU14" s="133"/>
      <c r="DV14" s="133"/>
      <c r="DW14" s="133"/>
      <c r="DX14" s="133"/>
      <c r="DY14" s="133"/>
      <c r="DZ14" s="133"/>
      <c r="EA14" s="133"/>
      <c r="EB14" s="133"/>
      <c r="EC14" s="133"/>
      <c r="ED14" s="133"/>
      <c r="EE14" s="133"/>
      <c r="EF14" s="133"/>
      <c r="EG14" s="133"/>
      <c r="EH14" s="133"/>
      <c r="EI14" s="133"/>
      <c r="EJ14" s="133"/>
      <c r="EK14" s="133"/>
      <c r="EL14" s="133"/>
      <c r="EM14" s="133"/>
      <c r="EN14" s="133"/>
      <c r="EO14" s="133"/>
      <c r="EP14" s="133"/>
      <c r="EQ14" s="133"/>
      <c r="ER14" s="133"/>
      <c r="ES14" s="133"/>
      <c r="ET14" s="133"/>
      <c r="EU14" s="133"/>
      <c r="EV14" s="133"/>
      <c r="EW14" s="133"/>
      <c r="EX14" s="133"/>
      <c r="EY14" s="133"/>
      <c r="EZ14" s="133"/>
      <c r="FA14" s="133"/>
      <c r="FB14" s="133"/>
      <c r="FC14" s="133"/>
      <c r="FD14" s="133"/>
      <c r="FE14" s="133"/>
      <c r="FF14" s="133"/>
      <c r="FG14" s="133"/>
      <c r="FH14" s="133"/>
      <c r="FI14" s="133"/>
      <c r="FJ14" s="133"/>
      <c r="FK14" s="133"/>
      <c r="FL14" s="133"/>
      <c r="FM14" s="133"/>
      <c r="FN14" s="133"/>
      <c r="FO14" s="133"/>
      <c r="FP14" s="133"/>
      <c r="FQ14" s="133"/>
      <c r="FR14" s="133"/>
      <c r="FS14" s="133"/>
      <c r="FT14" s="133"/>
      <c r="FU14" s="133"/>
      <c r="FV14" s="133"/>
      <c r="FW14" s="133"/>
      <c r="FX14" s="133"/>
      <c r="FY14" s="133"/>
      <c r="FZ14" s="133"/>
      <c r="GA14" s="133"/>
      <c r="GB14" s="133"/>
      <c r="GC14" s="133"/>
      <c r="GD14" s="133"/>
      <c r="GE14" s="133"/>
      <c r="GF14" s="133"/>
      <c r="GG14" s="133"/>
      <c r="GH14" s="133"/>
      <c r="GI14" s="133"/>
      <c r="GJ14" s="133"/>
      <c r="GK14" s="133"/>
      <c r="GL14" s="133"/>
      <c r="GM14" s="133"/>
      <c r="GN14" s="133"/>
      <c r="GO14" s="133"/>
      <c r="GP14" s="133"/>
      <c r="GQ14" s="133"/>
      <c r="GR14" s="133"/>
      <c r="GS14" s="133"/>
      <c r="GT14" s="133"/>
      <c r="GU14" s="133"/>
      <c r="GV14" s="133"/>
      <c r="GW14" s="133"/>
      <c r="GX14" s="133"/>
      <c r="GY14" s="133"/>
      <c r="GZ14" s="133"/>
      <c r="HA14" s="133"/>
      <c r="HB14" s="133"/>
      <c r="HC14" s="133"/>
      <c r="HD14" s="133"/>
      <c r="HE14" s="133"/>
      <c r="HF14" s="133"/>
      <c r="HG14" s="133"/>
      <c r="HH14" s="133"/>
      <c r="HI14" s="133"/>
      <c r="HJ14" s="133"/>
      <c r="HK14" s="133"/>
      <c r="HL14" s="133"/>
      <c r="HM14" s="133"/>
      <c r="HN14" s="133"/>
      <c r="HO14" s="133"/>
      <c r="HP14" s="133"/>
      <c r="HQ14" s="133"/>
      <c r="HR14" s="133"/>
      <c r="HS14" s="133"/>
      <c r="HT14" s="133"/>
      <c r="HU14" s="133"/>
      <c r="HV14" s="133"/>
      <c r="HW14" s="133"/>
      <c r="HX14" s="133"/>
      <c r="HY14" s="133"/>
      <c r="HZ14" s="133"/>
      <c r="IA14" s="133"/>
      <c r="IB14" s="133"/>
      <c r="IC14" s="133"/>
      <c r="ID14" s="133"/>
      <c r="IE14" s="133"/>
      <c r="IF14" s="133"/>
      <c r="IG14" s="133"/>
      <c r="IH14" s="133"/>
      <c r="II14" s="133"/>
      <c r="IJ14" s="133"/>
      <c r="IK14" s="133"/>
      <c r="IL14" s="133"/>
      <c r="IM14" s="133"/>
      <c r="IN14" s="133"/>
      <c r="IO14" s="133"/>
      <c r="IP14" s="133"/>
      <c r="IQ14" s="133"/>
      <c r="IR14" s="133"/>
      <c r="IS14" s="133"/>
      <c r="IT14" s="133"/>
      <c r="IU14" s="133"/>
      <c r="IV14" s="133"/>
      <c r="IW14" s="133"/>
      <c r="IX14" s="133"/>
      <c r="IY14" s="133"/>
      <c r="IZ14" s="133"/>
      <c r="JA14" s="133"/>
      <c r="JB14" s="133"/>
      <c r="JC14" s="133"/>
      <c r="JD14" s="133"/>
      <c r="JE14" s="133"/>
      <c r="JF14" s="133"/>
      <c r="JG14" s="133"/>
      <c r="JH14" s="133"/>
      <c r="JI14" s="133"/>
      <c r="JJ14" s="133"/>
      <c r="JK14" s="133"/>
      <c r="JL14" s="133"/>
      <c r="JM14" s="133"/>
      <c r="JN14" s="133"/>
      <c r="JO14" s="133"/>
      <c r="JP14" s="133"/>
      <c r="JQ14" s="133"/>
      <c r="JR14" s="133"/>
      <c r="JS14" s="133"/>
      <c r="JT14" s="133"/>
      <c r="JU14" s="133"/>
      <c r="JV14" s="133"/>
      <c r="JW14" s="133"/>
      <c r="JX14" s="133"/>
      <c r="JY14" s="133"/>
      <c r="JZ14" s="133"/>
      <c r="KA14" s="133"/>
      <c r="KB14" s="133"/>
      <c r="KC14" s="133"/>
      <c r="KD14" s="133"/>
      <c r="KE14" s="133"/>
      <c r="KF14" s="133"/>
      <c r="KG14" s="133"/>
      <c r="KH14" s="133"/>
      <c r="KI14" s="133"/>
      <c r="KJ14" s="133"/>
      <c r="KK14" s="133"/>
      <c r="KL14" s="133"/>
      <c r="KM14" s="133"/>
      <c r="KN14" s="133"/>
      <c r="KO14" s="133"/>
      <c r="KP14" s="133"/>
      <c r="KQ14" s="133"/>
      <c r="KR14" s="133"/>
      <c r="KS14" s="133"/>
      <c r="KT14" s="133"/>
      <c r="KU14" s="133"/>
      <c r="KV14" s="133"/>
      <c r="KW14" s="133"/>
      <c r="KX14" s="133"/>
      <c r="KY14" s="133"/>
      <c r="KZ14" s="133"/>
      <c r="LA14" s="133"/>
      <c r="LB14" s="133"/>
      <c r="LC14" s="133"/>
      <c r="LD14" s="133"/>
      <c r="LE14" s="133"/>
      <c r="LF14" s="133"/>
      <c r="LG14" s="133"/>
      <c r="LH14" s="133"/>
      <c r="LI14" s="133"/>
      <c r="LJ14" s="133"/>
      <c r="LK14" s="133"/>
      <c r="LL14" s="133"/>
      <c r="LM14" s="133"/>
      <c r="LN14" s="133"/>
      <c r="LO14" s="133"/>
      <c r="LP14" s="133"/>
      <c r="LQ14" s="133"/>
      <c r="LR14" s="133"/>
      <c r="LS14" s="133"/>
      <c r="LT14" s="133"/>
      <c r="LU14" s="133"/>
      <c r="LV14" s="133"/>
      <c r="LW14" s="133"/>
      <c r="LX14" s="133"/>
      <c r="LY14" s="133"/>
      <c r="LZ14" s="133"/>
      <c r="MA14" s="133"/>
      <c r="MB14" s="133"/>
      <c r="MC14" s="133"/>
      <c r="MD14" s="133"/>
      <c r="ME14" s="133"/>
      <c r="MF14" s="133"/>
      <c r="MG14" s="133"/>
      <c r="MH14" s="133"/>
      <c r="MI14" s="133"/>
      <c r="MJ14" s="133"/>
      <c r="MK14" s="133"/>
      <c r="ML14" s="133"/>
      <c r="MM14" s="133"/>
      <c r="MN14" s="133"/>
      <c r="MO14" s="133"/>
      <c r="MP14" s="133"/>
      <c r="MQ14" s="133"/>
      <c r="MR14" s="133"/>
      <c r="MS14" s="133"/>
      <c r="MT14" s="133"/>
      <c r="MU14" s="133"/>
      <c r="MV14" s="133"/>
      <c r="MW14" s="133"/>
      <c r="MX14" s="133"/>
      <c r="MY14" s="133"/>
      <c r="MZ14" s="133"/>
      <c r="NA14" s="133"/>
      <c r="NB14" s="133"/>
      <c r="NC14" s="133"/>
      <c r="ND14" s="133"/>
      <c r="NE14" s="133"/>
      <c r="NF14" s="133"/>
      <c r="NG14" s="133"/>
      <c r="NH14" s="133"/>
      <c r="NI14" s="133"/>
      <c r="NJ14" s="133"/>
      <c r="NK14" s="133"/>
      <c r="NL14" s="133"/>
      <c r="NM14" s="133"/>
      <c r="NN14" s="133"/>
      <c r="NO14" s="133"/>
      <c r="NP14" s="133"/>
      <c r="NQ14" s="133"/>
      <c r="NR14" s="133"/>
      <c r="NS14" s="133"/>
      <c r="NT14" s="133"/>
      <c r="NU14" s="133"/>
      <c r="NV14" s="133"/>
      <c r="NW14" s="133"/>
      <c r="NX14" s="133"/>
      <c r="NY14" s="133"/>
      <c r="NZ14" s="133"/>
      <c r="OA14" s="133"/>
      <c r="OB14" s="133"/>
      <c r="OC14" s="133"/>
      <c r="OD14" s="133"/>
      <c r="OE14" s="133"/>
      <c r="OF14" s="133"/>
      <c r="OG14" s="133"/>
      <c r="OH14" s="133"/>
      <c r="OI14" s="133"/>
      <c r="OJ14" s="133"/>
      <c r="OK14" s="133"/>
      <c r="OL14" s="133"/>
      <c r="OM14" s="133"/>
      <c r="ON14" s="133"/>
      <c r="OO14" s="133"/>
      <c r="OP14" s="133"/>
      <c r="OQ14" s="133"/>
      <c r="OR14" s="133"/>
      <c r="OS14" s="133"/>
      <c r="OT14" s="133"/>
      <c r="OU14" s="133"/>
      <c r="OV14" s="133"/>
      <c r="OW14" s="133"/>
      <c r="OX14" s="133"/>
      <c r="OY14" s="133"/>
      <c r="OZ14" s="133"/>
      <c r="PA14" s="133"/>
      <c r="PB14" s="133"/>
      <c r="PC14" s="133"/>
      <c r="PD14" s="133"/>
      <c r="PE14" s="133"/>
      <c r="PF14" s="133"/>
      <c r="PG14" s="133"/>
      <c r="PH14" s="133"/>
    </row>
    <row r="15" spans="1:424" s="86" customFormat="1" ht="28.8" hidden="1" customHeight="1">
      <c r="A15" s="404"/>
      <c r="B15" s="405"/>
      <c r="C15" s="405"/>
      <c r="D15" s="405"/>
      <c r="E15" s="406"/>
      <c r="F15" s="406"/>
      <c r="G15" s="406"/>
      <c r="H15" s="406"/>
      <c r="I15" s="406"/>
      <c r="J15" s="406"/>
      <c r="K15" s="406"/>
      <c r="L15" s="406"/>
      <c r="M15" s="406"/>
      <c r="N15" s="221"/>
      <c r="O15" s="221"/>
      <c r="P15" s="223"/>
      <c r="Q15" s="223"/>
      <c r="R15" s="223"/>
      <c r="S15" s="223"/>
      <c r="T15" s="223"/>
      <c r="U15" s="223"/>
      <c r="V15" s="223"/>
      <c r="W15" s="223"/>
      <c r="X15" s="223"/>
      <c r="Y15" s="223"/>
      <c r="Z15" s="223"/>
      <c r="AA15" s="223"/>
      <c r="AB15" s="22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c r="CQ15" s="133"/>
      <c r="CR15" s="133"/>
      <c r="CS15" s="133"/>
      <c r="CT15" s="133"/>
      <c r="CU15" s="133"/>
      <c r="CV15" s="133"/>
      <c r="CW15" s="133"/>
      <c r="CX15" s="133"/>
      <c r="CY15" s="133"/>
      <c r="CZ15" s="133"/>
      <c r="DA15" s="133"/>
      <c r="DB15" s="133"/>
      <c r="DC15" s="133"/>
      <c r="DD15" s="133"/>
      <c r="DE15" s="133"/>
      <c r="DF15" s="133"/>
      <c r="DG15" s="133"/>
      <c r="DH15" s="133"/>
      <c r="DI15" s="133"/>
      <c r="DJ15" s="133"/>
      <c r="DK15" s="133"/>
      <c r="DL15" s="133"/>
      <c r="DM15" s="133"/>
      <c r="DN15" s="133"/>
      <c r="DO15" s="133"/>
      <c r="DP15" s="133"/>
      <c r="DQ15" s="133"/>
      <c r="DR15" s="133"/>
      <c r="DS15" s="133"/>
      <c r="DT15" s="133"/>
      <c r="DU15" s="133"/>
      <c r="DV15" s="133"/>
      <c r="DW15" s="133"/>
      <c r="DX15" s="133"/>
      <c r="DY15" s="133"/>
      <c r="DZ15" s="133"/>
      <c r="EA15" s="133"/>
      <c r="EB15" s="133"/>
      <c r="EC15" s="133"/>
      <c r="ED15" s="133"/>
      <c r="EE15" s="133"/>
      <c r="EF15" s="133"/>
      <c r="EG15" s="133"/>
      <c r="EH15" s="133"/>
      <c r="EI15" s="133"/>
      <c r="EJ15" s="133"/>
      <c r="EK15" s="133"/>
      <c r="EL15" s="133"/>
      <c r="EM15" s="133"/>
      <c r="EN15" s="133"/>
      <c r="EO15" s="133"/>
      <c r="EP15" s="133"/>
      <c r="EQ15" s="133"/>
      <c r="ER15" s="133"/>
      <c r="ES15" s="133"/>
      <c r="ET15" s="133"/>
      <c r="EU15" s="133"/>
      <c r="EV15" s="133"/>
      <c r="EW15" s="133"/>
      <c r="EX15" s="133"/>
      <c r="EY15" s="133"/>
      <c r="EZ15" s="133"/>
      <c r="FA15" s="133"/>
      <c r="FB15" s="133"/>
      <c r="FC15" s="133"/>
      <c r="FD15" s="133"/>
      <c r="FE15" s="133"/>
      <c r="FF15" s="133"/>
      <c r="FG15" s="133"/>
      <c r="FH15" s="133"/>
      <c r="FI15" s="133"/>
      <c r="FJ15" s="133"/>
      <c r="FK15" s="133"/>
      <c r="FL15" s="133"/>
      <c r="FM15" s="133"/>
      <c r="FN15" s="133"/>
      <c r="FO15" s="133"/>
      <c r="FP15" s="133"/>
      <c r="FQ15" s="133"/>
      <c r="FR15" s="133"/>
      <c r="FS15" s="133"/>
      <c r="FT15" s="133"/>
      <c r="FU15" s="133"/>
      <c r="FV15" s="133"/>
      <c r="FW15" s="133"/>
      <c r="FX15" s="133"/>
      <c r="FY15" s="133"/>
      <c r="FZ15" s="133"/>
      <c r="GA15" s="133"/>
      <c r="GB15" s="133"/>
      <c r="GC15" s="133"/>
      <c r="GD15" s="133"/>
      <c r="GE15" s="133"/>
      <c r="GF15" s="133"/>
      <c r="GG15" s="133"/>
      <c r="GH15" s="133"/>
      <c r="GI15" s="133"/>
      <c r="GJ15" s="133"/>
      <c r="GK15" s="133"/>
      <c r="GL15" s="133"/>
      <c r="GM15" s="133"/>
      <c r="GN15" s="133"/>
      <c r="GO15" s="133"/>
      <c r="GP15" s="133"/>
      <c r="GQ15" s="133"/>
      <c r="GR15" s="133"/>
      <c r="GS15" s="133"/>
      <c r="GT15" s="133"/>
      <c r="GU15" s="133"/>
      <c r="GV15" s="133"/>
      <c r="GW15" s="133"/>
      <c r="GX15" s="133"/>
      <c r="GY15" s="133"/>
      <c r="GZ15" s="133"/>
      <c r="HA15" s="133"/>
      <c r="HB15" s="133"/>
      <c r="HC15" s="133"/>
      <c r="HD15" s="133"/>
      <c r="HE15" s="133"/>
      <c r="HF15" s="133"/>
      <c r="HG15" s="133"/>
      <c r="HH15" s="133"/>
      <c r="HI15" s="133"/>
      <c r="HJ15" s="133"/>
      <c r="HK15" s="133"/>
      <c r="HL15" s="133"/>
      <c r="HM15" s="133"/>
      <c r="HN15" s="133"/>
      <c r="HO15" s="133"/>
      <c r="HP15" s="133"/>
      <c r="HQ15" s="133"/>
      <c r="HR15" s="133"/>
      <c r="HS15" s="133"/>
      <c r="HT15" s="133"/>
      <c r="HU15" s="133"/>
      <c r="HV15" s="133"/>
      <c r="HW15" s="133"/>
      <c r="HX15" s="133"/>
      <c r="HY15" s="133"/>
      <c r="HZ15" s="133"/>
      <c r="IA15" s="133"/>
      <c r="IB15" s="133"/>
      <c r="IC15" s="133"/>
      <c r="ID15" s="133"/>
      <c r="IE15" s="133"/>
      <c r="IF15" s="133"/>
      <c r="IG15" s="133"/>
      <c r="IH15" s="133"/>
      <c r="II15" s="133"/>
      <c r="IJ15" s="133"/>
      <c r="IK15" s="133"/>
      <c r="IL15" s="133"/>
      <c r="IM15" s="133"/>
      <c r="IN15" s="133"/>
      <c r="IO15" s="133"/>
      <c r="IP15" s="133"/>
      <c r="IQ15" s="133"/>
      <c r="IR15" s="133"/>
      <c r="IS15" s="133"/>
      <c r="IT15" s="133"/>
      <c r="IU15" s="133"/>
      <c r="IV15" s="133"/>
      <c r="IW15" s="133"/>
      <c r="IX15" s="133"/>
      <c r="IY15" s="133"/>
      <c r="IZ15" s="133"/>
      <c r="JA15" s="133"/>
      <c r="JB15" s="133"/>
      <c r="JC15" s="133"/>
      <c r="JD15" s="133"/>
      <c r="JE15" s="133"/>
      <c r="JF15" s="133"/>
      <c r="JG15" s="133"/>
      <c r="JH15" s="133"/>
      <c r="JI15" s="133"/>
      <c r="JJ15" s="133"/>
      <c r="JK15" s="133"/>
      <c r="JL15" s="133"/>
      <c r="JM15" s="133"/>
      <c r="JN15" s="133"/>
      <c r="JO15" s="133"/>
      <c r="JP15" s="133"/>
      <c r="JQ15" s="133"/>
      <c r="JR15" s="133"/>
      <c r="JS15" s="133"/>
      <c r="JT15" s="133"/>
      <c r="JU15" s="133"/>
      <c r="JV15" s="133"/>
      <c r="JW15" s="133"/>
      <c r="JX15" s="133"/>
      <c r="JY15" s="133"/>
      <c r="JZ15" s="133"/>
      <c r="KA15" s="133"/>
      <c r="KB15" s="133"/>
      <c r="KC15" s="133"/>
      <c r="KD15" s="133"/>
      <c r="KE15" s="133"/>
      <c r="KF15" s="133"/>
      <c r="KG15" s="133"/>
      <c r="KH15" s="133"/>
      <c r="KI15" s="133"/>
      <c r="KJ15" s="133"/>
      <c r="KK15" s="133"/>
      <c r="KL15" s="133"/>
      <c r="KM15" s="133"/>
      <c r="KN15" s="133"/>
      <c r="KO15" s="133"/>
      <c r="KP15" s="133"/>
      <c r="KQ15" s="133"/>
      <c r="KR15" s="133"/>
      <c r="KS15" s="133"/>
      <c r="KT15" s="133"/>
      <c r="KU15" s="133"/>
      <c r="KV15" s="133"/>
      <c r="KW15" s="133"/>
      <c r="KX15" s="133"/>
      <c r="KY15" s="133"/>
      <c r="KZ15" s="133"/>
      <c r="LA15" s="133"/>
      <c r="LB15" s="133"/>
      <c r="LC15" s="133"/>
      <c r="LD15" s="133"/>
      <c r="LE15" s="133"/>
      <c r="LF15" s="133"/>
      <c r="LG15" s="133"/>
      <c r="LH15" s="133"/>
      <c r="LI15" s="133"/>
      <c r="LJ15" s="133"/>
      <c r="LK15" s="133"/>
      <c r="LL15" s="133"/>
      <c r="LM15" s="133"/>
      <c r="LN15" s="133"/>
      <c r="LO15" s="133"/>
      <c r="LP15" s="133"/>
      <c r="LQ15" s="133"/>
      <c r="LR15" s="133"/>
      <c r="LS15" s="133"/>
      <c r="LT15" s="133"/>
      <c r="LU15" s="133"/>
      <c r="LV15" s="133"/>
      <c r="LW15" s="133"/>
      <c r="LX15" s="133"/>
      <c r="LY15" s="133"/>
      <c r="LZ15" s="133"/>
      <c r="MA15" s="133"/>
      <c r="MB15" s="133"/>
      <c r="MC15" s="133"/>
      <c r="MD15" s="133"/>
      <c r="ME15" s="133"/>
      <c r="MF15" s="133"/>
      <c r="MG15" s="133"/>
      <c r="MH15" s="133"/>
      <c r="MI15" s="133"/>
      <c r="MJ15" s="133"/>
      <c r="MK15" s="133"/>
      <c r="ML15" s="133"/>
      <c r="MM15" s="133"/>
      <c r="MN15" s="133"/>
      <c r="MO15" s="133"/>
      <c r="MP15" s="133"/>
      <c r="MQ15" s="133"/>
      <c r="MR15" s="133"/>
      <c r="MS15" s="133"/>
      <c r="MT15" s="133"/>
      <c r="MU15" s="133"/>
      <c r="MV15" s="133"/>
      <c r="MW15" s="133"/>
      <c r="MX15" s="133"/>
      <c r="MY15" s="133"/>
      <c r="MZ15" s="133"/>
      <c r="NA15" s="133"/>
      <c r="NB15" s="133"/>
      <c r="NC15" s="133"/>
      <c r="ND15" s="133"/>
      <c r="NE15" s="133"/>
      <c r="NF15" s="133"/>
      <c r="NG15" s="133"/>
      <c r="NH15" s="133"/>
      <c r="NI15" s="133"/>
      <c r="NJ15" s="133"/>
      <c r="NK15" s="133"/>
      <c r="NL15" s="133"/>
      <c r="NM15" s="133"/>
      <c r="NN15" s="133"/>
      <c r="NO15" s="133"/>
      <c r="NP15" s="133"/>
      <c r="NQ15" s="133"/>
      <c r="NR15" s="133"/>
      <c r="NS15" s="133"/>
      <c r="NT15" s="133"/>
      <c r="NU15" s="133"/>
      <c r="NV15" s="133"/>
      <c r="NW15" s="133"/>
      <c r="NX15" s="133"/>
      <c r="NY15" s="133"/>
      <c r="NZ15" s="133"/>
      <c r="OA15" s="133"/>
      <c r="OB15" s="133"/>
      <c r="OC15" s="133"/>
      <c r="OD15" s="133"/>
      <c r="OE15" s="133"/>
      <c r="OF15" s="133"/>
      <c r="OG15" s="133"/>
      <c r="OH15" s="133"/>
      <c r="OI15" s="133"/>
      <c r="OJ15" s="133"/>
      <c r="OK15" s="133"/>
      <c r="OL15" s="133"/>
      <c r="OM15" s="133"/>
      <c r="ON15" s="133"/>
      <c r="OO15" s="133"/>
      <c r="OP15" s="133"/>
      <c r="OQ15" s="133"/>
      <c r="OR15" s="133"/>
      <c r="OS15" s="133"/>
      <c r="OT15" s="133"/>
      <c r="OU15" s="133"/>
      <c r="OV15" s="133"/>
      <c r="OW15" s="133"/>
      <c r="OX15" s="133"/>
      <c r="OY15" s="133"/>
      <c r="OZ15" s="133"/>
      <c r="PA15" s="133"/>
      <c r="PB15" s="133"/>
      <c r="PC15" s="133"/>
      <c r="PD15" s="133"/>
      <c r="PE15" s="133"/>
      <c r="PF15" s="133"/>
      <c r="PG15" s="133"/>
      <c r="PH15" s="133"/>
    </row>
    <row r="16" spans="1:424" s="86" customFormat="1" ht="28.8" hidden="1" customHeight="1">
      <c r="A16" s="404"/>
      <c r="B16" s="405"/>
      <c r="C16" s="405"/>
      <c r="D16" s="405"/>
      <c r="E16" s="406"/>
      <c r="F16" s="406"/>
      <c r="G16" s="406"/>
      <c r="H16" s="406"/>
      <c r="I16" s="406"/>
      <c r="J16" s="406"/>
      <c r="K16" s="406"/>
      <c r="L16" s="406"/>
      <c r="M16" s="406"/>
      <c r="N16" s="221"/>
      <c r="O16" s="221"/>
      <c r="P16" s="223"/>
      <c r="Q16" s="223"/>
      <c r="R16" s="223"/>
      <c r="S16" s="223"/>
      <c r="T16" s="223"/>
      <c r="U16" s="223"/>
      <c r="V16" s="223"/>
      <c r="W16" s="223"/>
      <c r="X16" s="223"/>
      <c r="Y16" s="223"/>
      <c r="Z16" s="223"/>
      <c r="AA16" s="223"/>
      <c r="AB16" s="22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c r="CQ16" s="133"/>
      <c r="CR16" s="133"/>
      <c r="CS16" s="133"/>
      <c r="CT16" s="133"/>
      <c r="CU16" s="133"/>
      <c r="CV16" s="133"/>
      <c r="CW16" s="133"/>
      <c r="CX16" s="133"/>
      <c r="CY16" s="133"/>
      <c r="CZ16" s="133"/>
      <c r="DA16" s="133"/>
      <c r="DB16" s="133"/>
      <c r="DC16" s="133"/>
      <c r="DD16" s="133"/>
      <c r="DE16" s="133"/>
      <c r="DF16" s="133"/>
      <c r="DG16" s="133"/>
      <c r="DH16" s="133"/>
      <c r="DI16" s="133"/>
      <c r="DJ16" s="133"/>
      <c r="DK16" s="133"/>
      <c r="DL16" s="133"/>
      <c r="DM16" s="133"/>
      <c r="DN16" s="133"/>
      <c r="DO16" s="133"/>
      <c r="DP16" s="133"/>
      <c r="DQ16" s="133"/>
      <c r="DR16" s="133"/>
      <c r="DS16" s="133"/>
      <c r="DT16" s="133"/>
      <c r="DU16" s="133"/>
      <c r="DV16" s="133"/>
      <c r="DW16" s="133"/>
      <c r="DX16" s="133"/>
      <c r="DY16" s="133"/>
      <c r="DZ16" s="133"/>
      <c r="EA16" s="133"/>
      <c r="EB16" s="133"/>
      <c r="EC16" s="133"/>
      <c r="ED16" s="133"/>
      <c r="EE16" s="133"/>
      <c r="EF16" s="133"/>
      <c r="EG16" s="133"/>
      <c r="EH16" s="133"/>
      <c r="EI16" s="133"/>
      <c r="EJ16" s="133"/>
      <c r="EK16" s="133"/>
      <c r="EL16" s="133"/>
      <c r="EM16" s="133"/>
      <c r="EN16" s="133"/>
      <c r="EO16" s="133"/>
      <c r="EP16" s="133"/>
      <c r="EQ16" s="133"/>
      <c r="ER16" s="133"/>
      <c r="ES16" s="133"/>
      <c r="ET16" s="133"/>
      <c r="EU16" s="133"/>
      <c r="EV16" s="133"/>
      <c r="EW16" s="133"/>
      <c r="EX16" s="133"/>
      <c r="EY16" s="133"/>
      <c r="EZ16" s="133"/>
      <c r="FA16" s="133"/>
      <c r="FB16" s="133"/>
      <c r="FC16" s="133"/>
      <c r="FD16" s="133"/>
      <c r="FE16" s="133"/>
      <c r="FF16" s="133"/>
      <c r="FG16" s="133"/>
      <c r="FH16" s="133"/>
      <c r="FI16" s="133"/>
      <c r="FJ16" s="133"/>
      <c r="FK16" s="133"/>
      <c r="FL16" s="133"/>
      <c r="FM16" s="133"/>
      <c r="FN16" s="133"/>
      <c r="FO16" s="133"/>
      <c r="FP16" s="133"/>
      <c r="FQ16" s="133"/>
      <c r="FR16" s="133"/>
      <c r="FS16" s="133"/>
      <c r="FT16" s="133"/>
      <c r="FU16" s="133"/>
      <c r="FV16" s="133"/>
      <c r="FW16" s="133"/>
      <c r="FX16" s="133"/>
      <c r="FY16" s="133"/>
      <c r="FZ16" s="133"/>
      <c r="GA16" s="133"/>
      <c r="GB16" s="133"/>
      <c r="GC16" s="133"/>
      <c r="GD16" s="133"/>
      <c r="GE16" s="133"/>
      <c r="GF16" s="133"/>
      <c r="GG16" s="133"/>
      <c r="GH16" s="133"/>
      <c r="GI16" s="133"/>
      <c r="GJ16" s="133"/>
      <c r="GK16" s="133"/>
      <c r="GL16" s="133"/>
      <c r="GM16" s="133"/>
      <c r="GN16" s="133"/>
      <c r="GO16" s="133"/>
      <c r="GP16" s="133"/>
      <c r="GQ16" s="133"/>
      <c r="GR16" s="133"/>
      <c r="GS16" s="133"/>
      <c r="GT16" s="133"/>
      <c r="GU16" s="133"/>
      <c r="GV16" s="133"/>
      <c r="GW16" s="133"/>
      <c r="GX16" s="133"/>
      <c r="GY16" s="133"/>
      <c r="GZ16" s="133"/>
      <c r="HA16" s="133"/>
      <c r="HB16" s="133"/>
      <c r="HC16" s="133"/>
      <c r="HD16" s="133"/>
      <c r="HE16" s="133"/>
      <c r="HF16" s="133"/>
      <c r="HG16" s="133"/>
      <c r="HH16" s="133"/>
      <c r="HI16" s="133"/>
      <c r="HJ16" s="133"/>
      <c r="HK16" s="133"/>
      <c r="HL16" s="133"/>
      <c r="HM16" s="133"/>
      <c r="HN16" s="133"/>
      <c r="HO16" s="133"/>
      <c r="HP16" s="133"/>
      <c r="HQ16" s="133"/>
      <c r="HR16" s="133"/>
      <c r="HS16" s="133"/>
      <c r="HT16" s="133"/>
      <c r="HU16" s="133"/>
      <c r="HV16" s="133"/>
      <c r="HW16" s="133"/>
      <c r="HX16" s="133"/>
      <c r="HY16" s="133"/>
      <c r="HZ16" s="133"/>
      <c r="IA16" s="133"/>
      <c r="IB16" s="133"/>
      <c r="IC16" s="133"/>
      <c r="ID16" s="133"/>
      <c r="IE16" s="133"/>
      <c r="IF16" s="133"/>
      <c r="IG16" s="133"/>
      <c r="IH16" s="133"/>
      <c r="II16" s="133"/>
      <c r="IJ16" s="133"/>
      <c r="IK16" s="133"/>
      <c r="IL16" s="133"/>
      <c r="IM16" s="133"/>
      <c r="IN16" s="133"/>
      <c r="IO16" s="133"/>
      <c r="IP16" s="133"/>
      <c r="IQ16" s="133"/>
      <c r="IR16" s="133"/>
      <c r="IS16" s="133"/>
      <c r="IT16" s="133"/>
      <c r="IU16" s="133"/>
      <c r="IV16" s="133"/>
      <c r="IW16" s="133"/>
      <c r="IX16" s="133"/>
      <c r="IY16" s="133"/>
      <c r="IZ16" s="133"/>
      <c r="JA16" s="133"/>
      <c r="JB16" s="133"/>
      <c r="JC16" s="133"/>
      <c r="JD16" s="133"/>
      <c r="JE16" s="133"/>
      <c r="JF16" s="133"/>
      <c r="JG16" s="133"/>
      <c r="JH16" s="133"/>
      <c r="JI16" s="133"/>
      <c r="JJ16" s="133"/>
      <c r="JK16" s="133"/>
      <c r="JL16" s="133"/>
      <c r="JM16" s="133"/>
      <c r="JN16" s="133"/>
      <c r="JO16" s="133"/>
      <c r="JP16" s="133"/>
      <c r="JQ16" s="133"/>
      <c r="JR16" s="133"/>
      <c r="JS16" s="133"/>
      <c r="JT16" s="133"/>
      <c r="JU16" s="133"/>
      <c r="JV16" s="133"/>
      <c r="JW16" s="133"/>
      <c r="JX16" s="133"/>
      <c r="JY16" s="133"/>
      <c r="JZ16" s="133"/>
      <c r="KA16" s="133"/>
      <c r="KB16" s="133"/>
      <c r="KC16" s="133"/>
      <c r="KD16" s="133"/>
      <c r="KE16" s="133"/>
      <c r="KF16" s="133"/>
      <c r="KG16" s="133"/>
      <c r="KH16" s="133"/>
      <c r="KI16" s="133"/>
      <c r="KJ16" s="133"/>
      <c r="KK16" s="133"/>
      <c r="KL16" s="133"/>
      <c r="KM16" s="133"/>
      <c r="KN16" s="133"/>
      <c r="KO16" s="133"/>
      <c r="KP16" s="133"/>
      <c r="KQ16" s="133"/>
      <c r="KR16" s="133"/>
      <c r="KS16" s="133"/>
      <c r="KT16" s="133"/>
      <c r="KU16" s="133"/>
      <c r="KV16" s="133"/>
      <c r="KW16" s="133"/>
      <c r="KX16" s="133"/>
      <c r="KY16" s="133"/>
      <c r="KZ16" s="133"/>
      <c r="LA16" s="133"/>
      <c r="LB16" s="133"/>
      <c r="LC16" s="133"/>
      <c r="LD16" s="133"/>
      <c r="LE16" s="133"/>
      <c r="LF16" s="133"/>
      <c r="LG16" s="133"/>
      <c r="LH16" s="133"/>
      <c r="LI16" s="133"/>
      <c r="LJ16" s="133"/>
      <c r="LK16" s="133"/>
      <c r="LL16" s="133"/>
      <c r="LM16" s="133"/>
      <c r="LN16" s="133"/>
      <c r="LO16" s="133"/>
      <c r="LP16" s="133"/>
      <c r="LQ16" s="133"/>
      <c r="LR16" s="133"/>
      <c r="LS16" s="133"/>
      <c r="LT16" s="133"/>
      <c r="LU16" s="133"/>
      <c r="LV16" s="133"/>
      <c r="LW16" s="133"/>
      <c r="LX16" s="133"/>
      <c r="LY16" s="133"/>
      <c r="LZ16" s="133"/>
      <c r="MA16" s="133"/>
      <c r="MB16" s="133"/>
      <c r="MC16" s="133"/>
      <c r="MD16" s="133"/>
      <c r="ME16" s="133"/>
      <c r="MF16" s="133"/>
      <c r="MG16" s="133"/>
      <c r="MH16" s="133"/>
      <c r="MI16" s="133"/>
      <c r="MJ16" s="133"/>
      <c r="MK16" s="133"/>
      <c r="ML16" s="133"/>
      <c r="MM16" s="133"/>
      <c r="MN16" s="133"/>
      <c r="MO16" s="133"/>
      <c r="MP16" s="133"/>
      <c r="MQ16" s="133"/>
      <c r="MR16" s="133"/>
      <c r="MS16" s="133"/>
      <c r="MT16" s="133"/>
      <c r="MU16" s="133"/>
      <c r="MV16" s="133"/>
      <c r="MW16" s="133"/>
      <c r="MX16" s="133"/>
      <c r="MY16" s="133"/>
      <c r="MZ16" s="133"/>
      <c r="NA16" s="133"/>
      <c r="NB16" s="133"/>
      <c r="NC16" s="133"/>
      <c r="ND16" s="133"/>
      <c r="NE16" s="133"/>
      <c r="NF16" s="133"/>
      <c r="NG16" s="133"/>
      <c r="NH16" s="133"/>
      <c r="NI16" s="133"/>
      <c r="NJ16" s="133"/>
      <c r="NK16" s="133"/>
      <c r="NL16" s="133"/>
      <c r="NM16" s="133"/>
      <c r="NN16" s="133"/>
      <c r="NO16" s="133"/>
      <c r="NP16" s="133"/>
      <c r="NQ16" s="133"/>
      <c r="NR16" s="133"/>
      <c r="NS16" s="133"/>
      <c r="NT16" s="133"/>
      <c r="NU16" s="133"/>
      <c r="NV16" s="133"/>
      <c r="NW16" s="133"/>
      <c r="NX16" s="133"/>
      <c r="NY16" s="133"/>
      <c r="NZ16" s="133"/>
      <c r="OA16" s="133"/>
      <c r="OB16" s="133"/>
      <c r="OC16" s="133"/>
      <c r="OD16" s="133"/>
      <c r="OE16" s="133"/>
      <c r="OF16" s="133"/>
      <c r="OG16" s="133"/>
      <c r="OH16" s="133"/>
      <c r="OI16" s="133"/>
      <c r="OJ16" s="133"/>
      <c r="OK16" s="133"/>
      <c r="OL16" s="133"/>
      <c r="OM16" s="133"/>
      <c r="ON16" s="133"/>
      <c r="OO16" s="133"/>
      <c r="OP16" s="133"/>
      <c r="OQ16" s="133"/>
      <c r="OR16" s="133"/>
      <c r="OS16" s="133"/>
      <c r="OT16" s="133"/>
      <c r="OU16" s="133"/>
      <c r="OV16" s="133"/>
      <c r="OW16" s="133"/>
      <c r="OX16" s="133"/>
      <c r="OY16" s="133"/>
      <c r="OZ16" s="133"/>
      <c r="PA16" s="133"/>
      <c r="PB16" s="133"/>
      <c r="PC16" s="133"/>
      <c r="PD16" s="133"/>
      <c r="PE16" s="133"/>
      <c r="PF16" s="133"/>
      <c r="PG16" s="133"/>
      <c r="PH16" s="133"/>
    </row>
    <row r="17" spans="1:424" s="86" customFormat="1" ht="28.8" hidden="1" customHeight="1">
      <c r="A17" s="404"/>
      <c r="B17" s="405"/>
      <c r="C17" s="405"/>
      <c r="D17" s="405"/>
      <c r="E17" s="406"/>
      <c r="F17" s="406"/>
      <c r="G17" s="406"/>
      <c r="H17" s="406"/>
      <c r="I17" s="406"/>
      <c r="J17" s="406"/>
      <c r="K17" s="406"/>
      <c r="L17" s="406"/>
      <c r="M17" s="406"/>
      <c r="N17" s="221"/>
      <c r="O17" s="221"/>
      <c r="P17" s="223"/>
      <c r="Q17" s="223"/>
      <c r="R17" s="223"/>
      <c r="S17" s="223"/>
      <c r="T17" s="223"/>
      <c r="U17" s="223"/>
      <c r="V17" s="223"/>
      <c r="W17" s="223"/>
      <c r="X17" s="223"/>
      <c r="Y17" s="223"/>
      <c r="Z17" s="223"/>
      <c r="AA17" s="223"/>
      <c r="AB17" s="223"/>
      <c r="BN17" s="133"/>
      <c r="BO17" s="133"/>
      <c r="BP17" s="133"/>
      <c r="BQ17" s="133"/>
      <c r="BR17" s="133"/>
      <c r="BS17" s="133"/>
      <c r="BT17" s="133"/>
      <c r="BU17" s="133"/>
      <c r="BV17" s="133"/>
      <c r="BW17" s="133"/>
      <c r="BX17" s="133"/>
      <c r="BY17" s="133"/>
      <c r="BZ17" s="133"/>
      <c r="CA17" s="133"/>
      <c r="CB17" s="133"/>
      <c r="CC17" s="133"/>
      <c r="CD17" s="133"/>
      <c r="CE17" s="133"/>
      <c r="CF17" s="133"/>
      <c r="CG17" s="133"/>
      <c r="CH17" s="133"/>
      <c r="CI17" s="133"/>
      <c r="CJ17" s="133"/>
      <c r="CK17" s="133"/>
      <c r="CL17" s="133"/>
      <c r="CM17" s="133"/>
      <c r="CN17" s="133"/>
      <c r="CO17" s="133"/>
      <c r="CP17" s="133"/>
      <c r="CQ17" s="133"/>
      <c r="CR17" s="133"/>
      <c r="CS17" s="133"/>
      <c r="CT17" s="133"/>
      <c r="CU17" s="133"/>
      <c r="CV17" s="133"/>
      <c r="CW17" s="133"/>
      <c r="CX17" s="133"/>
      <c r="CY17" s="133"/>
      <c r="CZ17" s="133"/>
      <c r="DA17" s="133"/>
      <c r="DB17" s="133"/>
      <c r="DC17" s="133"/>
      <c r="DD17" s="133"/>
      <c r="DE17" s="133"/>
      <c r="DF17" s="133"/>
      <c r="DG17" s="133"/>
      <c r="DH17" s="133"/>
      <c r="DI17" s="133"/>
      <c r="DJ17" s="133"/>
      <c r="DK17" s="133"/>
      <c r="DL17" s="133"/>
      <c r="DM17" s="133"/>
      <c r="DN17" s="133"/>
      <c r="DO17" s="133"/>
      <c r="DP17" s="133"/>
      <c r="DQ17" s="133"/>
      <c r="DR17" s="133"/>
      <c r="DS17" s="133"/>
      <c r="DT17" s="133"/>
      <c r="DU17" s="133"/>
      <c r="DV17" s="133"/>
      <c r="DW17" s="133"/>
      <c r="DX17" s="133"/>
      <c r="DY17" s="133"/>
      <c r="DZ17" s="133"/>
      <c r="EA17" s="133"/>
      <c r="EB17" s="133"/>
      <c r="EC17" s="133"/>
      <c r="ED17" s="133"/>
      <c r="EE17" s="133"/>
      <c r="EF17" s="133"/>
      <c r="EG17" s="133"/>
      <c r="EH17" s="133"/>
      <c r="EI17" s="133"/>
      <c r="EJ17" s="133"/>
      <c r="EK17" s="133"/>
      <c r="EL17" s="133"/>
      <c r="EM17" s="133"/>
      <c r="EN17" s="133"/>
      <c r="EO17" s="133"/>
      <c r="EP17" s="133"/>
      <c r="EQ17" s="133"/>
      <c r="ER17" s="133"/>
      <c r="ES17" s="133"/>
      <c r="ET17" s="133"/>
      <c r="EU17" s="133"/>
      <c r="EV17" s="133"/>
      <c r="EW17" s="133"/>
      <c r="EX17" s="133"/>
      <c r="EY17" s="133"/>
      <c r="EZ17" s="133"/>
      <c r="FA17" s="133"/>
      <c r="FB17" s="133"/>
      <c r="FC17" s="133"/>
      <c r="FD17" s="133"/>
      <c r="FE17" s="133"/>
      <c r="FF17" s="133"/>
      <c r="FG17" s="133"/>
      <c r="FH17" s="133"/>
      <c r="FI17" s="133"/>
      <c r="FJ17" s="133"/>
      <c r="FK17" s="133"/>
      <c r="FL17" s="133"/>
      <c r="FM17" s="133"/>
      <c r="FN17" s="133"/>
      <c r="FO17" s="133"/>
      <c r="FP17" s="133"/>
      <c r="FQ17" s="133"/>
      <c r="FR17" s="133"/>
      <c r="FS17" s="133"/>
      <c r="FT17" s="133"/>
      <c r="FU17" s="133"/>
      <c r="FV17" s="133"/>
      <c r="FW17" s="133"/>
      <c r="FX17" s="133"/>
      <c r="FY17" s="133"/>
      <c r="FZ17" s="133"/>
      <c r="GA17" s="133"/>
      <c r="GB17" s="133"/>
      <c r="GC17" s="133"/>
      <c r="GD17" s="133"/>
      <c r="GE17" s="133"/>
      <c r="GF17" s="133"/>
      <c r="GG17" s="133"/>
      <c r="GH17" s="133"/>
      <c r="GI17" s="133"/>
      <c r="GJ17" s="133"/>
      <c r="GK17" s="133"/>
      <c r="GL17" s="133"/>
      <c r="GM17" s="133"/>
      <c r="GN17" s="133"/>
      <c r="GO17" s="133"/>
      <c r="GP17" s="133"/>
      <c r="GQ17" s="133"/>
      <c r="GR17" s="133"/>
      <c r="GS17" s="133"/>
      <c r="GT17" s="133"/>
      <c r="GU17" s="133"/>
      <c r="GV17" s="133"/>
      <c r="GW17" s="133"/>
      <c r="GX17" s="133"/>
      <c r="GY17" s="133"/>
      <c r="GZ17" s="133"/>
      <c r="HA17" s="133"/>
      <c r="HB17" s="133"/>
      <c r="HC17" s="133"/>
      <c r="HD17" s="133"/>
      <c r="HE17" s="133"/>
      <c r="HF17" s="133"/>
      <c r="HG17" s="133"/>
      <c r="HH17" s="133"/>
      <c r="HI17" s="133"/>
      <c r="HJ17" s="133"/>
      <c r="HK17" s="133"/>
      <c r="HL17" s="133"/>
      <c r="HM17" s="133"/>
      <c r="HN17" s="133"/>
      <c r="HO17" s="133"/>
      <c r="HP17" s="133"/>
      <c r="HQ17" s="133"/>
      <c r="HR17" s="133"/>
      <c r="HS17" s="133"/>
      <c r="HT17" s="133"/>
      <c r="HU17" s="133"/>
      <c r="HV17" s="133"/>
      <c r="HW17" s="133"/>
      <c r="HX17" s="133"/>
      <c r="HY17" s="133"/>
      <c r="HZ17" s="133"/>
      <c r="IA17" s="133"/>
      <c r="IB17" s="133"/>
      <c r="IC17" s="133"/>
      <c r="ID17" s="133"/>
      <c r="IE17" s="133"/>
      <c r="IF17" s="133"/>
      <c r="IG17" s="133"/>
      <c r="IH17" s="133"/>
      <c r="II17" s="133"/>
      <c r="IJ17" s="133"/>
      <c r="IK17" s="133"/>
      <c r="IL17" s="133"/>
      <c r="IM17" s="133"/>
      <c r="IN17" s="133"/>
      <c r="IO17" s="133"/>
      <c r="IP17" s="133"/>
      <c r="IQ17" s="133"/>
      <c r="IR17" s="133"/>
      <c r="IS17" s="133"/>
      <c r="IT17" s="133"/>
      <c r="IU17" s="133"/>
      <c r="IV17" s="133"/>
      <c r="IW17" s="133"/>
      <c r="IX17" s="133"/>
      <c r="IY17" s="133"/>
      <c r="IZ17" s="133"/>
      <c r="JA17" s="133"/>
      <c r="JB17" s="133"/>
      <c r="JC17" s="133"/>
      <c r="JD17" s="133"/>
      <c r="JE17" s="133"/>
      <c r="JF17" s="133"/>
      <c r="JG17" s="133"/>
      <c r="JH17" s="133"/>
      <c r="JI17" s="133"/>
      <c r="JJ17" s="133"/>
      <c r="JK17" s="133"/>
      <c r="JL17" s="133"/>
      <c r="JM17" s="133"/>
      <c r="JN17" s="133"/>
      <c r="JO17" s="133"/>
      <c r="JP17" s="133"/>
      <c r="JQ17" s="133"/>
      <c r="JR17" s="133"/>
      <c r="JS17" s="133"/>
      <c r="JT17" s="133"/>
      <c r="JU17" s="133"/>
      <c r="JV17" s="133"/>
      <c r="JW17" s="133"/>
      <c r="JX17" s="133"/>
      <c r="JY17" s="133"/>
      <c r="JZ17" s="133"/>
      <c r="KA17" s="133"/>
      <c r="KB17" s="133"/>
      <c r="KC17" s="133"/>
      <c r="KD17" s="133"/>
      <c r="KE17" s="133"/>
      <c r="KF17" s="133"/>
      <c r="KG17" s="133"/>
      <c r="KH17" s="133"/>
      <c r="KI17" s="133"/>
      <c r="KJ17" s="133"/>
      <c r="KK17" s="133"/>
      <c r="KL17" s="133"/>
      <c r="KM17" s="133"/>
      <c r="KN17" s="133"/>
      <c r="KO17" s="133"/>
      <c r="KP17" s="133"/>
      <c r="KQ17" s="133"/>
      <c r="KR17" s="133"/>
      <c r="KS17" s="133"/>
      <c r="KT17" s="133"/>
      <c r="KU17" s="133"/>
      <c r="KV17" s="133"/>
      <c r="KW17" s="133"/>
      <c r="KX17" s="133"/>
      <c r="KY17" s="133"/>
      <c r="KZ17" s="133"/>
      <c r="LA17" s="133"/>
      <c r="LB17" s="133"/>
      <c r="LC17" s="133"/>
      <c r="LD17" s="133"/>
      <c r="LE17" s="133"/>
      <c r="LF17" s="133"/>
      <c r="LG17" s="133"/>
      <c r="LH17" s="133"/>
      <c r="LI17" s="133"/>
      <c r="LJ17" s="133"/>
      <c r="LK17" s="133"/>
      <c r="LL17" s="133"/>
      <c r="LM17" s="133"/>
      <c r="LN17" s="133"/>
      <c r="LO17" s="133"/>
      <c r="LP17" s="133"/>
      <c r="LQ17" s="133"/>
      <c r="LR17" s="133"/>
      <c r="LS17" s="133"/>
      <c r="LT17" s="133"/>
      <c r="LU17" s="133"/>
      <c r="LV17" s="133"/>
      <c r="LW17" s="133"/>
      <c r="LX17" s="133"/>
      <c r="LY17" s="133"/>
      <c r="LZ17" s="133"/>
      <c r="MA17" s="133"/>
      <c r="MB17" s="133"/>
      <c r="MC17" s="133"/>
      <c r="MD17" s="133"/>
      <c r="ME17" s="133"/>
      <c r="MF17" s="133"/>
      <c r="MG17" s="133"/>
      <c r="MH17" s="133"/>
      <c r="MI17" s="133"/>
      <c r="MJ17" s="133"/>
      <c r="MK17" s="133"/>
      <c r="ML17" s="133"/>
      <c r="MM17" s="133"/>
      <c r="MN17" s="133"/>
      <c r="MO17" s="133"/>
      <c r="MP17" s="133"/>
      <c r="MQ17" s="133"/>
      <c r="MR17" s="133"/>
      <c r="MS17" s="133"/>
      <c r="MT17" s="133"/>
      <c r="MU17" s="133"/>
      <c r="MV17" s="133"/>
      <c r="MW17" s="133"/>
      <c r="MX17" s="133"/>
      <c r="MY17" s="133"/>
      <c r="MZ17" s="133"/>
      <c r="NA17" s="133"/>
      <c r="NB17" s="133"/>
      <c r="NC17" s="133"/>
      <c r="ND17" s="133"/>
      <c r="NE17" s="133"/>
      <c r="NF17" s="133"/>
      <c r="NG17" s="133"/>
      <c r="NH17" s="133"/>
      <c r="NI17" s="133"/>
      <c r="NJ17" s="133"/>
      <c r="NK17" s="133"/>
      <c r="NL17" s="133"/>
      <c r="NM17" s="133"/>
      <c r="NN17" s="133"/>
      <c r="NO17" s="133"/>
      <c r="NP17" s="133"/>
      <c r="NQ17" s="133"/>
      <c r="NR17" s="133"/>
      <c r="NS17" s="133"/>
      <c r="NT17" s="133"/>
      <c r="NU17" s="133"/>
      <c r="NV17" s="133"/>
      <c r="NW17" s="133"/>
      <c r="NX17" s="133"/>
      <c r="NY17" s="133"/>
      <c r="NZ17" s="133"/>
      <c r="OA17" s="133"/>
      <c r="OB17" s="133"/>
      <c r="OC17" s="133"/>
      <c r="OD17" s="133"/>
      <c r="OE17" s="133"/>
      <c r="OF17" s="133"/>
      <c r="OG17" s="133"/>
      <c r="OH17" s="133"/>
      <c r="OI17" s="133"/>
      <c r="OJ17" s="133"/>
      <c r="OK17" s="133"/>
      <c r="OL17" s="133"/>
      <c r="OM17" s="133"/>
      <c r="ON17" s="133"/>
      <c r="OO17" s="133"/>
      <c r="OP17" s="133"/>
      <c r="OQ17" s="133"/>
      <c r="OR17" s="133"/>
      <c r="OS17" s="133"/>
      <c r="OT17" s="133"/>
      <c r="OU17" s="133"/>
      <c r="OV17" s="133"/>
      <c r="OW17" s="133"/>
      <c r="OX17" s="133"/>
      <c r="OY17" s="133"/>
      <c r="OZ17" s="133"/>
      <c r="PA17" s="133"/>
      <c r="PB17" s="133"/>
      <c r="PC17" s="133"/>
      <c r="PD17" s="133"/>
      <c r="PE17" s="133"/>
      <c r="PF17" s="133"/>
      <c r="PG17" s="133"/>
      <c r="PH17" s="133"/>
    </row>
    <row r="18" spans="1:424" s="86" customFormat="1" ht="28.8" hidden="1" customHeight="1">
      <c r="A18" s="404"/>
      <c r="B18" s="405"/>
      <c r="C18" s="405"/>
      <c r="D18" s="405"/>
      <c r="E18" s="406"/>
      <c r="F18" s="406"/>
      <c r="G18" s="406"/>
      <c r="H18" s="406"/>
      <c r="I18" s="406"/>
      <c r="J18" s="406"/>
      <c r="K18" s="406"/>
      <c r="L18" s="406"/>
      <c r="M18" s="406"/>
      <c r="N18" s="221"/>
      <c r="O18" s="221"/>
      <c r="P18" s="223"/>
      <c r="Q18" s="223"/>
      <c r="R18" s="223"/>
      <c r="S18" s="223"/>
      <c r="T18" s="223"/>
      <c r="U18" s="223"/>
      <c r="V18" s="223"/>
      <c r="W18" s="223"/>
      <c r="X18" s="223"/>
      <c r="Y18" s="223"/>
      <c r="Z18" s="223"/>
      <c r="AA18" s="223"/>
      <c r="AB18" s="22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c r="CQ18" s="133"/>
      <c r="CR18" s="133"/>
      <c r="CS18" s="133"/>
      <c r="CT18" s="133"/>
      <c r="CU18" s="133"/>
      <c r="CV18" s="133"/>
      <c r="CW18" s="133"/>
      <c r="CX18" s="133"/>
      <c r="CY18" s="133"/>
      <c r="CZ18" s="133"/>
      <c r="DA18" s="133"/>
      <c r="DB18" s="133"/>
      <c r="DC18" s="133"/>
      <c r="DD18" s="133"/>
      <c r="DE18" s="133"/>
      <c r="DF18" s="133"/>
      <c r="DG18" s="133"/>
      <c r="DH18" s="133"/>
      <c r="DI18" s="133"/>
      <c r="DJ18" s="133"/>
      <c r="DK18" s="133"/>
      <c r="DL18" s="133"/>
      <c r="DM18" s="133"/>
      <c r="DN18" s="133"/>
      <c r="DO18" s="133"/>
      <c r="DP18" s="133"/>
      <c r="DQ18" s="133"/>
      <c r="DR18" s="133"/>
      <c r="DS18" s="133"/>
      <c r="DT18" s="133"/>
      <c r="DU18" s="133"/>
      <c r="DV18" s="133"/>
      <c r="DW18" s="133"/>
      <c r="DX18" s="133"/>
      <c r="DY18" s="133"/>
      <c r="DZ18" s="133"/>
      <c r="EA18" s="133"/>
      <c r="EB18" s="133"/>
      <c r="EC18" s="133"/>
      <c r="ED18" s="133"/>
      <c r="EE18" s="133"/>
      <c r="EF18" s="133"/>
      <c r="EG18" s="133"/>
      <c r="EH18" s="133"/>
      <c r="EI18" s="133"/>
      <c r="EJ18" s="133"/>
      <c r="EK18" s="133"/>
      <c r="EL18" s="133"/>
      <c r="EM18" s="133"/>
      <c r="EN18" s="133"/>
      <c r="EO18" s="133"/>
      <c r="EP18" s="133"/>
      <c r="EQ18" s="133"/>
      <c r="ER18" s="133"/>
      <c r="ES18" s="133"/>
      <c r="ET18" s="133"/>
      <c r="EU18" s="133"/>
      <c r="EV18" s="133"/>
      <c r="EW18" s="133"/>
      <c r="EX18" s="133"/>
      <c r="EY18" s="133"/>
      <c r="EZ18" s="133"/>
      <c r="FA18" s="133"/>
      <c r="FB18" s="133"/>
      <c r="FC18" s="133"/>
      <c r="FD18" s="133"/>
      <c r="FE18" s="133"/>
      <c r="FF18" s="133"/>
      <c r="FG18" s="133"/>
      <c r="FH18" s="133"/>
      <c r="FI18" s="133"/>
      <c r="FJ18" s="133"/>
      <c r="FK18" s="133"/>
      <c r="FL18" s="133"/>
      <c r="FM18" s="133"/>
      <c r="FN18" s="133"/>
      <c r="FO18" s="133"/>
      <c r="FP18" s="133"/>
      <c r="FQ18" s="133"/>
      <c r="FR18" s="133"/>
      <c r="FS18" s="133"/>
      <c r="FT18" s="133"/>
      <c r="FU18" s="133"/>
      <c r="FV18" s="133"/>
      <c r="FW18" s="133"/>
      <c r="FX18" s="133"/>
      <c r="FY18" s="133"/>
      <c r="FZ18" s="133"/>
      <c r="GA18" s="133"/>
      <c r="GB18" s="133"/>
      <c r="GC18" s="133"/>
      <c r="GD18" s="133"/>
      <c r="GE18" s="133"/>
      <c r="GF18" s="133"/>
      <c r="GG18" s="133"/>
      <c r="GH18" s="133"/>
      <c r="GI18" s="133"/>
      <c r="GJ18" s="133"/>
      <c r="GK18" s="133"/>
      <c r="GL18" s="133"/>
      <c r="GM18" s="133"/>
      <c r="GN18" s="133"/>
      <c r="GO18" s="133"/>
      <c r="GP18" s="133"/>
      <c r="GQ18" s="133"/>
      <c r="GR18" s="133"/>
      <c r="GS18" s="133"/>
      <c r="GT18" s="133"/>
      <c r="GU18" s="133"/>
      <c r="GV18" s="133"/>
      <c r="GW18" s="133"/>
      <c r="GX18" s="133"/>
      <c r="GY18" s="133"/>
      <c r="GZ18" s="133"/>
      <c r="HA18" s="133"/>
      <c r="HB18" s="133"/>
      <c r="HC18" s="133"/>
      <c r="HD18" s="133"/>
      <c r="HE18" s="133"/>
      <c r="HF18" s="133"/>
      <c r="HG18" s="133"/>
      <c r="HH18" s="133"/>
      <c r="HI18" s="133"/>
      <c r="HJ18" s="133"/>
      <c r="HK18" s="133"/>
      <c r="HL18" s="133"/>
      <c r="HM18" s="133"/>
      <c r="HN18" s="133"/>
      <c r="HO18" s="133"/>
      <c r="HP18" s="133"/>
      <c r="HQ18" s="133"/>
      <c r="HR18" s="133"/>
      <c r="HS18" s="133"/>
      <c r="HT18" s="133"/>
      <c r="HU18" s="133"/>
      <c r="HV18" s="133"/>
      <c r="HW18" s="133"/>
      <c r="HX18" s="133"/>
      <c r="HY18" s="133"/>
      <c r="HZ18" s="133"/>
      <c r="IA18" s="133"/>
      <c r="IB18" s="133"/>
      <c r="IC18" s="133"/>
      <c r="ID18" s="133"/>
      <c r="IE18" s="133"/>
      <c r="IF18" s="133"/>
      <c r="IG18" s="133"/>
      <c r="IH18" s="133"/>
      <c r="II18" s="133"/>
      <c r="IJ18" s="133"/>
      <c r="IK18" s="133"/>
      <c r="IL18" s="133"/>
      <c r="IM18" s="133"/>
      <c r="IN18" s="133"/>
      <c r="IO18" s="133"/>
      <c r="IP18" s="133"/>
      <c r="IQ18" s="133"/>
      <c r="IR18" s="133"/>
      <c r="IS18" s="133"/>
      <c r="IT18" s="133"/>
      <c r="IU18" s="133"/>
      <c r="IV18" s="133"/>
      <c r="IW18" s="133"/>
      <c r="IX18" s="133"/>
      <c r="IY18" s="133"/>
      <c r="IZ18" s="133"/>
      <c r="JA18" s="133"/>
      <c r="JB18" s="133"/>
      <c r="JC18" s="133"/>
      <c r="JD18" s="133"/>
      <c r="JE18" s="133"/>
      <c r="JF18" s="133"/>
      <c r="JG18" s="133"/>
      <c r="JH18" s="133"/>
      <c r="JI18" s="133"/>
      <c r="JJ18" s="133"/>
      <c r="JK18" s="133"/>
      <c r="JL18" s="133"/>
      <c r="JM18" s="133"/>
      <c r="JN18" s="133"/>
      <c r="JO18" s="133"/>
      <c r="JP18" s="133"/>
      <c r="JQ18" s="133"/>
      <c r="JR18" s="133"/>
      <c r="JS18" s="133"/>
      <c r="JT18" s="133"/>
      <c r="JU18" s="133"/>
      <c r="JV18" s="133"/>
      <c r="JW18" s="133"/>
      <c r="JX18" s="133"/>
      <c r="JY18" s="133"/>
      <c r="JZ18" s="133"/>
      <c r="KA18" s="133"/>
      <c r="KB18" s="133"/>
      <c r="KC18" s="133"/>
      <c r="KD18" s="133"/>
      <c r="KE18" s="133"/>
      <c r="KF18" s="133"/>
      <c r="KG18" s="133"/>
      <c r="KH18" s="133"/>
      <c r="KI18" s="133"/>
      <c r="KJ18" s="133"/>
      <c r="KK18" s="133"/>
      <c r="KL18" s="133"/>
      <c r="KM18" s="133"/>
      <c r="KN18" s="133"/>
      <c r="KO18" s="133"/>
      <c r="KP18" s="133"/>
      <c r="KQ18" s="133"/>
      <c r="KR18" s="133"/>
      <c r="KS18" s="133"/>
      <c r="KT18" s="133"/>
      <c r="KU18" s="133"/>
      <c r="KV18" s="133"/>
      <c r="KW18" s="133"/>
      <c r="KX18" s="133"/>
      <c r="KY18" s="133"/>
      <c r="KZ18" s="133"/>
      <c r="LA18" s="133"/>
      <c r="LB18" s="133"/>
      <c r="LC18" s="133"/>
      <c r="LD18" s="133"/>
      <c r="LE18" s="133"/>
      <c r="LF18" s="133"/>
      <c r="LG18" s="133"/>
      <c r="LH18" s="133"/>
      <c r="LI18" s="133"/>
      <c r="LJ18" s="133"/>
      <c r="LK18" s="133"/>
      <c r="LL18" s="133"/>
      <c r="LM18" s="133"/>
      <c r="LN18" s="133"/>
      <c r="LO18" s="133"/>
      <c r="LP18" s="133"/>
      <c r="LQ18" s="133"/>
      <c r="LR18" s="133"/>
      <c r="LS18" s="133"/>
      <c r="LT18" s="133"/>
      <c r="LU18" s="133"/>
      <c r="LV18" s="133"/>
      <c r="LW18" s="133"/>
      <c r="LX18" s="133"/>
      <c r="LY18" s="133"/>
      <c r="LZ18" s="133"/>
      <c r="MA18" s="133"/>
      <c r="MB18" s="133"/>
      <c r="MC18" s="133"/>
      <c r="MD18" s="133"/>
      <c r="ME18" s="133"/>
      <c r="MF18" s="133"/>
      <c r="MG18" s="133"/>
      <c r="MH18" s="133"/>
      <c r="MI18" s="133"/>
      <c r="MJ18" s="133"/>
      <c r="MK18" s="133"/>
      <c r="ML18" s="133"/>
      <c r="MM18" s="133"/>
      <c r="MN18" s="133"/>
      <c r="MO18" s="133"/>
      <c r="MP18" s="133"/>
      <c r="MQ18" s="133"/>
      <c r="MR18" s="133"/>
      <c r="MS18" s="133"/>
      <c r="MT18" s="133"/>
      <c r="MU18" s="133"/>
      <c r="MV18" s="133"/>
      <c r="MW18" s="133"/>
      <c r="MX18" s="133"/>
      <c r="MY18" s="133"/>
      <c r="MZ18" s="133"/>
      <c r="NA18" s="133"/>
      <c r="NB18" s="133"/>
      <c r="NC18" s="133"/>
      <c r="ND18" s="133"/>
      <c r="NE18" s="133"/>
      <c r="NF18" s="133"/>
      <c r="NG18" s="133"/>
      <c r="NH18" s="133"/>
      <c r="NI18" s="133"/>
      <c r="NJ18" s="133"/>
      <c r="NK18" s="133"/>
      <c r="NL18" s="133"/>
      <c r="NM18" s="133"/>
      <c r="NN18" s="133"/>
      <c r="NO18" s="133"/>
      <c r="NP18" s="133"/>
      <c r="NQ18" s="133"/>
      <c r="NR18" s="133"/>
      <c r="NS18" s="133"/>
      <c r="NT18" s="133"/>
      <c r="NU18" s="133"/>
      <c r="NV18" s="133"/>
      <c r="NW18" s="133"/>
      <c r="NX18" s="133"/>
      <c r="NY18" s="133"/>
      <c r="NZ18" s="133"/>
      <c r="OA18" s="133"/>
      <c r="OB18" s="133"/>
      <c r="OC18" s="133"/>
      <c r="OD18" s="133"/>
      <c r="OE18" s="133"/>
      <c r="OF18" s="133"/>
      <c r="OG18" s="133"/>
      <c r="OH18" s="133"/>
      <c r="OI18" s="133"/>
      <c r="OJ18" s="133"/>
      <c r="OK18" s="133"/>
      <c r="OL18" s="133"/>
      <c r="OM18" s="133"/>
      <c r="ON18" s="133"/>
      <c r="OO18" s="133"/>
      <c r="OP18" s="133"/>
      <c r="OQ18" s="133"/>
      <c r="OR18" s="133"/>
      <c r="OS18" s="133"/>
      <c r="OT18" s="133"/>
      <c r="OU18" s="133"/>
      <c r="OV18" s="133"/>
      <c r="OW18" s="133"/>
      <c r="OX18" s="133"/>
      <c r="OY18" s="133"/>
      <c r="OZ18" s="133"/>
      <c r="PA18" s="133"/>
      <c r="PB18" s="133"/>
      <c r="PC18" s="133"/>
      <c r="PD18" s="133"/>
      <c r="PE18" s="133"/>
      <c r="PF18" s="133"/>
      <c r="PG18" s="133"/>
      <c r="PH18" s="133"/>
    </row>
    <row r="19" spans="1:424" s="86" customFormat="1" ht="28.8" hidden="1" customHeight="1">
      <c r="A19" s="404"/>
      <c r="B19" s="405"/>
      <c r="C19" s="405"/>
      <c r="D19" s="405"/>
      <c r="E19" s="406"/>
      <c r="F19" s="406"/>
      <c r="G19" s="406"/>
      <c r="H19" s="406"/>
      <c r="I19" s="406"/>
      <c r="J19" s="406"/>
      <c r="K19" s="406"/>
      <c r="L19" s="406"/>
      <c r="M19" s="406"/>
      <c r="N19" s="221"/>
      <c r="O19" s="221"/>
      <c r="P19" s="223"/>
      <c r="Q19" s="223"/>
      <c r="R19" s="223"/>
      <c r="S19" s="223"/>
      <c r="T19" s="223"/>
      <c r="U19" s="223"/>
      <c r="V19" s="223"/>
      <c r="W19" s="223"/>
      <c r="X19" s="223"/>
      <c r="Y19" s="223"/>
      <c r="Z19" s="223"/>
      <c r="AA19" s="223"/>
      <c r="AB19" s="22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c r="CQ19" s="133"/>
      <c r="CR19" s="133"/>
      <c r="CS19" s="133"/>
      <c r="CT19" s="133"/>
      <c r="CU19" s="133"/>
      <c r="CV19" s="133"/>
      <c r="CW19" s="133"/>
      <c r="CX19" s="133"/>
      <c r="CY19" s="133"/>
      <c r="CZ19" s="133"/>
      <c r="DA19" s="133"/>
      <c r="DB19" s="133"/>
      <c r="DC19" s="133"/>
      <c r="DD19" s="133"/>
      <c r="DE19" s="133"/>
      <c r="DF19" s="133"/>
      <c r="DG19" s="133"/>
      <c r="DH19" s="133"/>
      <c r="DI19" s="133"/>
      <c r="DJ19" s="133"/>
      <c r="DK19" s="133"/>
      <c r="DL19" s="133"/>
      <c r="DM19" s="133"/>
      <c r="DN19" s="133"/>
      <c r="DO19" s="133"/>
      <c r="DP19" s="133"/>
      <c r="DQ19" s="133"/>
      <c r="DR19" s="133"/>
      <c r="DS19" s="133"/>
      <c r="DT19" s="133"/>
      <c r="DU19" s="133"/>
      <c r="DV19" s="133"/>
      <c r="DW19" s="133"/>
      <c r="DX19" s="133"/>
      <c r="DY19" s="133"/>
      <c r="DZ19" s="133"/>
      <c r="EA19" s="133"/>
      <c r="EB19" s="133"/>
      <c r="EC19" s="133"/>
      <c r="ED19" s="133"/>
      <c r="EE19" s="133"/>
      <c r="EF19" s="133"/>
      <c r="EG19" s="133"/>
      <c r="EH19" s="133"/>
      <c r="EI19" s="133"/>
      <c r="EJ19" s="133"/>
      <c r="EK19" s="133"/>
      <c r="EL19" s="133"/>
      <c r="EM19" s="133"/>
      <c r="EN19" s="133"/>
      <c r="EO19" s="133"/>
      <c r="EP19" s="133"/>
      <c r="EQ19" s="133"/>
      <c r="ER19" s="133"/>
      <c r="ES19" s="133"/>
      <c r="ET19" s="133"/>
      <c r="EU19" s="133"/>
      <c r="EV19" s="133"/>
      <c r="EW19" s="133"/>
      <c r="EX19" s="133"/>
      <c r="EY19" s="133"/>
      <c r="EZ19" s="133"/>
      <c r="FA19" s="133"/>
      <c r="FB19" s="133"/>
      <c r="FC19" s="133"/>
      <c r="FD19" s="133"/>
      <c r="FE19" s="133"/>
      <c r="FF19" s="133"/>
      <c r="FG19" s="133"/>
      <c r="FH19" s="133"/>
      <c r="FI19" s="133"/>
      <c r="FJ19" s="133"/>
      <c r="FK19" s="133"/>
      <c r="FL19" s="133"/>
      <c r="FM19" s="133"/>
      <c r="FN19" s="133"/>
      <c r="FO19" s="133"/>
      <c r="FP19" s="133"/>
      <c r="FQ19" s="133"/>
      <c r="FR19" s="133"/>
      <c r="FS19" s="133"/>
      <c r="FT19" s="133"/>
      <c r="FU19" s="133"/>
      <c r="FV19" s="133"/>
      <c r="FW19" s="133"/>
      <c r="FX19" s="133"/>
      <c r="FY19" s="133"/>
      <c r="FZ19" s="133"/>
      <c r="GA19" s="133"/>
      <c r="GB19" s="133"/>
      <c r="GC19" s="133"/>
      <c r="GD19" s="133"/>
      <c r="GE19" s="133"/>
      <c r="GF19" s="133"/>
      <c r="GG19" s="133"/>
      <c r="GH19" s="133"/>
      <c r="GI19" s="133"/>
      <c r="GJ19" s="133"/>
      <c r="GK19" s="133"/>
      <c r="GL19" s="133"/>
      <c r="GM19" s="133"/>
      <c r="GN19" s="133"/>
      <c r="GO19" s="133"/>
      <c r="GP19" s="133"/>
      <c r="GQ19" s="133"/>
      <c r="GR19" s="133"/>
      <c r="GS19" s="133"/>
      <c r="GT19" s="133"/>
      <c r="GU19" s="133"/>
      <c r="GV19" s="133"/>
      <c r="GW19" s="133"/>
      <c r="GX19" s="133"/>
      <c r="GY19" s="133"/>
      <c r="GZ19" s="133"/>
      <c r="HA19" s="133"/>
      <c r="HB19" s="133"/>
      <c r="HC19" s="133"/>
      <c r="HD19" s="133"/>
      <c r="HE19" s="133"/>
      <c r="HF19" s="133"/>
      <c r="HG19" s="133"/>
      <c r="HH19" s="133"/>
      <c r="HI19" s="133"/>
      <c r="HJ19" s="133"/>
      <c r="HK19" s="133"/>
      <c r="HL19" s="133"/>
      <c r="HM19" s="133"/>
      <c r="HN19" s="133"/>
      <c r="HO19" s="133"/>
      <c r="HP19" s="133"/>
      <c r="HQ19" s="133"/>
      <c r="HR19" s="133"/>
      <c r="HS19" s="133"/>
      <c r="HT19" s="133"/>
      <c r="HU19" s="133"/>
      <c r="HV19" s="133"/>
      <c r="HW19" s="133"/>
      <c r="HX19" s="133"/>
      <c r="HY19" s="133"/>
      <c r="HZ19" s="133"/>
      <c r="IA19" s="133"/>
      <c r="IB19" s="133"/>
      <c r="IC19" s="133"/>
      <c r="ID19" s="133"/>
      <c r="IE19" s="133"/>
      <c r="IF19" s="133"/>
      <c r="IG19" s="133"/>
      <c r="IH19" s="133"/>
      <c r="II19" s="133"/>
      <c r="IJ19" s="133"/>
      <c r="IK19" s="133"/>
      <c r="IL19" s="133"/>
      <c r="IM19" s="133"/>
      <c r="IN19" s="133"/>
      <c r="IO19" s="133"/>
      <c r="IP19" s="133"/>
      <c r="IQ19" s="133"/>
      <c r="IR19" s="133"/>
      <c r="IS19" s="133"/>
      <c r="IT19" s="133"/>
      <c r="IU19" s="133"/>
      <c r="IV19" s="133"/>
      <c r="IW19" s="133"/>
      <c r="IX19" s="133"/>
      <c r="IY19" s="133"/>
      <c r="IZ19" s="133"/>
      <c r="JA19" s="133"/>
      <c r="JB19" s="133"/>
      <c r="JC19" s="133"/>
      <c r="JD19" s="133"/>
      <c r="JE19" s="133"/>
      <c r="JF19" s="133"/>
      <c r="JG19" s="133"/>
      <c r="JH19" s="133"/>
      <c r="JI19" s="133"/>
      <c r="JJ19" s="133"/>
      <c r="JK19" s="133"/>
      <c r="JL19" s="133"/>
      <c r="JM19" s="133"/>
      <c r="JN19" s="133"/>
      <c r="JO19" s="133"/>
      <c r="JP19" s="133"/>
      <c r="JQ19" s="133"/>
      <c r="JR19" s="133"/>
      <c r="JS19" s="133"/>
      <c r="JT19" s="133"/>
      <c r="JU19" s="133"/>
      <c r="JV19" s="133"/>
      <c r="JW19" s="133"/>
      <c r="JX19" s="133"/>
      <c r="JY19" s="133"/>
      <c r="JZ19" s="133"/>
      <c r="KA19" s="133"/>
      <c r="KB19" s="133"/>
      <c r="KC19" s="133"/>
      <c r="KD19" s="133"/>
      <c r="KE19" s="133"/>
      <c r="KF19" s="133"/>
      <c r="KG19" s="133"/>
      <c r="KH19" s="133"/>
      <c r="KI19" s="133"/>
      <c r="KJ19" s="133"/>
      <c r="KK19" s="133"/>
      <c r="KL19" s="133"/>
      <c r="KM19" s="133"/>
      <c r="KN19" s="133"/>
      <c r="KO19" s="133"/>
      <c r="KP19" s="133"/>
      <c r="KQ19" s="133"/>
      <c r="KR19" s="133"/>
      <c r="KS19" s="133"/>
      <c r="KT19" s="133"/>
      <c r="KU19" s="133"/>
      <c r="KV19" s="133"/>
      <c r="KW19" s="133"/>
      <c r="KX19" s="133"/>
      <c r="KY19" s="133"/>
      <c r="KZ19" s="133"/>
      <c r="LA19" s="133"/>
      <c r="LB19" s="133"/>
      <c r="LC19" s="133"/>
      <c r="LD19" s="133"/>
      <c r="LE19" s="133"/>
      <c r="LF19" s="133"/>
      <c r="LG19" s="133"/>
      <c r="LH19" s="133"/>
      <c r="LI19" s="133"/>
      <c r="LJ19" s="133"/>
      <c r="LK19" s="133"/>
      <c r="LL19" s="133"/>
      <c r="LM19" s="133"/>
      <c r="LN19" s="133"/>
      <c r="LO19" s="133"/>
      <c r="LP19" s="133"/>
      <c r="LQ19" s="133"/>
      <c r="LR19" s="133"/>
      <c r="LS19" s="133"/>
      <c r="LT19" s="133"/>
      <c r="LU19" s="133"/>
      <c r="LV19" s="133"/>
      <c r="LW19" s="133"/>
      <c r="LX19" s="133"/>
      <c r="LY19" s="133"/>
      <c r="LZ19" s="133"/>
      <c r="MA19" s="133"/>
      <c r="MB19" s="133"/>
      <c r="MC19" s="133"/>
      <c r="MD19" s="133"/>
      <c r="ME19" s="133"/>
      <c r="MF19" s="133"/>
      <c r="MG19" s="133"/>
      <c r="MH19" s="133"/>
      <c r="MI19" s="133"/>
      <c r="MJ19" s="133"/>
      <c r="MK19" s="133"/>
      <c r="ML19" s="133"/>
      <c r="MM19" s="133"/>
      <c r="MN19" s="133"/>
      <c r="MO19" s="133"/>
      <c r="MP19" s="133"/>
      <c r="MQ19" s="133"/>
      <c r="MR19" s="133"/>
      <c r="MS19" s="133"/>
      <c r="MT19" s="133"/>
      <c r="MU19" s="133"/>
      <c r="MV19" s="133"/>
      <c r="MW19" s="133"/>
      <c r="MX19" s="133"/>
      <c r="MY19" s="133"/>
      <c r="MZ19" s="133"/>
      <c r="NA19" s="133"/>
      <c r="NB19" s="133"/>
      <c r="NC19" s="133"/>
      <c r="ND19" s="133"/>
      <c r="NE19" s="133"/>
      <c r="NF19" s="133"/>
      <c r="NG19" s="133"/>
      <c r="NH19" s="133"/>
      <c r="NI19" s="133"/>
      <c r="NJ19" s="133"/>
      <c r="NK19" s="133"/>
      <c r="NL19" s="133"/>
      <c r="NM19" s="133"/>
      <c r="NN19" s="133"/>
      <c r="NO19" s="133"/>
      <c r="NP19" s="133"/>
      <c r="NQ19" s="133"/>
      <c r="NR19" s="133"/>
      <c r="NS19" s="133"/>
      <c r="NT19" s="133"/>
      <c r="NU19" s="133"/>
      <c r="NV19" s="133"/>
      <c r="NW19" s="133"/>
      <c r="NX19" s="133"/>
      <c r="NY19" s="133"/>
      <c r="NZ19" s="133"/>
      <c r="OA19" s="133"/>
      <c r="OB19" s="133"/>
      <c r="OC19" s="133"/>
      <c r="OD19" s="133"/>
      <c r="OE19" s="133"/>
      <c r="OF19" s="133"/>
      <c r="OG19" s="133"/>
      <c r="OH19" s="133"/>
      <c r="OI19" s="133"/>
      <c r="OJ19" s="133"/>
      <c r="OK19" s="133"/>
      <c r="OL19" s="133"/>
      <c r="OM19" s="133"/>
      <c r="ON19" s="133"/>
      <c r="OO19" s="133"/>
      <c r="OP19" s="133"/>
      <c r="OQ19" s="133"/>
      <c r="OR19" s="133"/>
      <c r="OS19" s="133"/>
      <c r="OT19" s="133"/>
      <c r="OU19" s="133"/>
      <c r="OV19" s="133"/>
      <c r="OW19" s="133"/>
      <c r="OX19" s="133"/>
      <c r="OY19" s="133"/>
      <c r="OZ19" s="133"/>
      <c r="PA19" s="133"/>
      <c r="PB19" s="133"/>
      <c r="PC19" s="133"/>
      <c r="PD19" s="133"/>
      <c r="PE19" s="133"/>
      <c r="PF19" s="133"/>
      <c r="PG19" s="133"/>
      <c r="PH19" s="133"/>
    </row>
    <row r="20" spans="1:424" s="43" customFormat="1" ht="34.950000000000003" hidden="1" customHeight="1">
      <c r="D20" s="1790"/>
      <c r="E20" s="1790"/>
      <c r="F20" s="1790"/>
      <c r="G20" s="1790"/>
      <c r="H20" s="1790"/>
      <c r="I20" s="1790"/>
      <c r="J20" s="1790"/>
      <c r="K20" s="1790"/>
      <c r="L20" s="1790"/>
      <c r="M20" s="1790"/>
      <c r="N20" s="42"/>
      <c r="O20" s="42"/>
      <c r="P20" s="42"/>
      <c r="Q20" s="42"/>
      <c r="R20" s="42"/>
      <c r="S20" s="42"/>
      <c r="T20" s="42"/>
      <c r="U20" s="42"/>
      <c r="V20" s="42"/>
      <c r="W20" s="42"/>
      <c r="X20" s="42"/>
      <c r="Y20" s="42"/>
      <c r="Z20" s="42"/>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c r="CQ20" s="133"/>
      <c r="CR20" s="133"/>
      <c r="CS20" s="133"/>
      <c r="CT20" s="133"/>
      <c r="CU20" s="133"/>
      <c r="CV20" s="133"/>
      <c r="CW20" s="133"/>
      <c r="CX20" s="133"/>
      <c r="CY20" s="133"/>
      <c r="CZ20" s="133"/>
      <c r="DA20" s="133"/>
      <c r="DB20" s="133"/>
      <c r="DC20" s="133"/>
      <c r="DD20" s="133"/>
      <c r="DE20" s="133"/>
      <c r="DF20" s="133"/>
      <c r="DG20" s="133"/>
      <c r="DH20" s="133"/>
      <c r="DI20" s="133"/>
      <c r="DJ20" s="133"/>
      <c r="DK20" s="133"/>
      <c r="DL20" s="133"/>
      <c r="DM20" s="133"/>
      <c r="DN20" s="133"/>
      <c r="DO20" s="133"/>
      <c r="DP20" s="133"/>
      <c r="DQ20" s="133"/>
      <c r="DR20" s="133"/>
      <c r="DS20" s="133"/>
      <c r="DT20" s="133"/>
      <c r="DU20" s="133"/>
      <c r="DV20" s="133"/>
      <c r="DW20" s="133"/>
      <c r="DX20" s="133"/>
      <c r="DY20" s="133"/>
      <c r="DZ20" s="133"/>
      <c r="EA20" s="133"/>
      <c r="EB20" s="133"/>
      <c r="EC20" s="133"/>
      <c r="ED20" s="133"/>
      <c r="EE20" s="133"/>
      <c r="EF20" s="133"/>
      <c r="EG20" s="133"/>
      <c r="EH20" s="133"/>
      <c r="EI20" s="133"/>
      <c r="EJ20" s="133"/>
      <c r="EK20" s="133"/>
      <c r="EL20" s="133"/>
      <c r="EM20" s="133"/>
      <c r="EN20" s="133"/>
      <c r="EO20" s="133"/>
      <c r="EP20" s="133"/>
      <c r="EQ20" s="133"/>
      <c r="ER20" s="133"/>
      <c r="ES20" s="133"/>
      <c r="ET20" s="133"/>
      <c r="EU20" s="133"/>
      <c r="EV20" s="133"/>
      <c r="EW20" s="133"/>
      <c r="EX20" s="133"/>
      <c r="EY20" s="133"/>
      <c r="EZ20" s="133"/>
      <c r="FA20" s="133"/>
      <c r="FB20" s="133"/>
      <c r="FC20" s="133"/>
      <c r="FD20" s="133"/>
      <c r="FE20" s="133"/>
      <c r="FF20" s="133"/>
      <c r="FG20" s="133"/>
      <c r="FH20" s="133"/>
      <c r="FI20" s="133"/>
      <c r="FJ20" s="133"/>
      <c r="FK20" s="133"/>
      <c r="FL20" s="133"/>
      <c r="FM20" s="133"/>
      <c r="FN20" s="133"/>
      <c r="FO20" s="133"/>
      <c r="FP20" s="133"/>
      <c r="FQ20" s="133"/>
      <c r="FR20" s="133"/>
      <c r="FS20" s="133"/>
      <c r="FT20" s="133"/>
      <c r="FU20" s="133"/>
      <c r="FV20" s="133"/>
      <c r="FW20" s="133"/>
      <c r="FX20" s="133"/>
      <c r="FY20" s="133"/>
      <c r="FZ20" s="133"/>
      <c r="GA20" s="133"/>
      <c r="GB20" s="133"/>
      <c r="GC20" s="133"/>
      <c r="GD20" s="133"/>
      <c r="GE20" s="133"/>
      <c r="GF20" s="133"/>
      <c r="GG20" s="133"/>
      <c r="GH20" s="133"/>
      <c r="GI20" s="133"/>
      <c r="GJ20" s="133"/>
      <c r="GK20" s="133"/>
      <c r="GL20" s="133"/>
      <c r="GM20" s="133"/>
      <c r="GN20" s="133"/>
      <c r="GO20" s="133"/>
      <c r="GP20" s="133"/>
      <c r="GQ20" s="133"/>
      <c r="GR20" s="133"/>
      <c r="GS20" s="133"/>
      <c r="GT20" s="133"/>
      <c r="GU20" s="133"/>
      <c r="GV20" s="133"/>
      <c r="GW20" s="133"/>
      <c r="GX20" s="133"/>
      <c r="GY20" s="133"/>
      <c r="GZ20" s="133"/>
      <c r="HA20" s="133"/>
      <c r="HB20" s="133"/>
      <c r="HC20" s="133"/>
      <c r="HD20" s="133"/>
      <c r="HE20" s="133"/>
      <c r="HF20" s="133"/>
      <c r="HG20" s="133"/>
      <c r="HH20" s="133"/>
      <c r="HI20" s="133"/>
      <c r="HJ20" s="133"/>
      <c r="HK20" s="133"/>
      <c r="HL20" s="133"/>
      <c r="HM20" s="133"/>
      <c r="HN20" s="133"/>
      <c r="HO20" s="133"/>
      <c r="HP20" s="133"/>
      <c r="HQ20" s="133"/>
      <c r="HR20" s="133"/>
      <c r="HS20" s="133"/>
      <c r="HT20" s="133"/>
      <c r="HU20" s="133"/>
      <c r="HV20" s="133"/>
      <c r="HW20" s="133"/>
      <c r="HX20" s="133"/>
      <c r="HY20" s="133"/>
      <c r="HZ20" s="133"/>
      <c r="IA20" s="133"/>
      <c r="IB20" s="133"/>
      <c r="IC20" s="133"/>
      <c r="ID20" s="133"/>
      <c r="IE20" s="133"/>
      <c r="IF20" s="133"/>
      <c r="IG20" s="133"/>
      <c r="IH20" s="133"/>
      <c r="II20" s="133"/>
      <c r="IJ20" s="133"/>
      <c r="IK20" s="133"/>
      <c r="IL20" s="133"/>
      <c r="IM20" s="133"/>
      <c r="IN20" s="133"/>
      <c r="IO20" s="133"/>
      <c r="IP20" s="133"/>
      <c r="IQ20" s="133"/>
      <c r="IR20" s="133"/>
      <c r="IS20" s="133"/>
      <c r="IT20" s="133"/>
      <c r="IU20" s="133"/>
      <c r="IV20" s="133"/>
      <c r="IW20" s="133"/>
      <c r="IX20" s="133"/>
      <c r="IY20" s="133"/>
      <c r="IZ20" s="133"/>
      <c r="JA20" s="133"/>
      <c r="JB20" s="133"/>
      <c r="JC20" s="133"/>
      <c r="JD20" s="133"/>
      <c r="JE20" s="133"/>
      <c r="JF20" s="133"/>
      <c r="JG20" s="133"/>
      <c r="JH20" s="133"/>
      <c r="JI20" s="133"/>
      <c r="JJ20" s="133"/>
      <c r="JK20" s="133"/>
      <c r="JL20" s="133"/>
      <c r="JM20" s="133"/>
      <c r="JN20" s="133"/>
      <c r="JO20" s="133"/>
      <c r="JP20" s="133"/>
      <c r="JQ20" s="133"/>
      <c r="JR20" s="133"/>
      <c r="JS20" s="133"/>
      <c r="JT20" s="133"/>
      <c r="JU20" s="133"/>
      <c r="JV20" s="133"/>
      <c r="JW20" s="133"/>
      <c r="JX20" s="133"/>
      <c r="JY20" s="133"/>
      <c r="JZ20" s="133"/>
      <c r="KA20" s="133"/>
      <c r="KB20" s="133"/>
      <c r="KC20" s="133"/>
      <c r="KD20" s="133"/>
      <c r="KE20" s="133"/>
      <c r="KF20" s="133"/>
      <c r="KG20" s="133"/>
      <c r="KH20" s="133"/>
      <c r="KI20" s="133"/>
      <c r="KJ20" s="133"/>
      <c r="KK20" s="133"/>
      <c r="KL20" s="133"/>
      <c r="KM20" s="133"/>
      <c r="KN20" s="133"/>
      <c r="KO20" s="133"/>
      <c r="KP20" s="133"/>
      <c r="KQ20" s="133"/>
      <c r="KR20" s="133"/>
      <c r="KS20" s="133"/>
      <c r="KT20" s="133"/>
      <c r="KU20" s="133"/>
      <c r="KV20" s="133"/>
      <c r="KW20" s="133"/>
      <c r="KX20" s="133"/>
      <c r="KY20" s="133"/>
      <c r="KZ20" s="133"/>
      <c r="LA20" s="133"/>
      <c r="LB20" s="133"/>
      <c r="LC20" s="133"/>
      <c r="LD20" s="133"/>
      <c r="LE20" s="133"/>
      <c r="LF20" s="133"/>
      <c r="LG20" s="133"/>
      <c r="LH20" s="133"/>
      <c r="LI20" s="133"/>
      <c r="LJ20" s="133"/>
      <c r="LK20" s="133"/>
      <c r="LL20" s="133"/>
      <c r="LM20" s="133"/>
      <c r="LN20" s="133"/>
      <c r="LO20" s="133"/>
      <c r="LP20" s="133"/>
      <c r="LQ20" s="133"/>
      <c r="LR20" s="133"/>
      <c r="LS20" s="133"/>
      <c r="LT20" s="133"/>
      <c r="LU20" s="133"/>
      <c r="LV20" s="133"/>
      <c r="LW20" s="133"/>
      <c r="LX20" s="133"/>
      <c r="LY20" s="133"/>
      <c r="LZ20" s="133"/>
      <c r="MA20" s="133"/>
      <c r="MB20" s="133"/>
      <c r="MC20" s="133"/>
      <c r="MD20" s="133"/>
      <c r="ME20" s="133"/>
      <c r="MF20" s="133"/>
      <c r="MG20" s="133"/>
      <c r="MH20" s="133"/>
      <c r="MI20" s="133"/>
      <c r="MJ20" s="133"/>
      <c r="MK20" s="133"/>
      <c r="ML20" s="133"/>
      <c r="MM20" s="133"/>
      <c r="MN20" s="133"/>
      <c r="MO20" s="133"/>
      <c r="MP20" s="133"/>
      <c r="MQ20" s="133"/>
      <c r="MR20" s="133"/>
      <c r="MS20" s="133"/>
      <c r="MT20" s="133"/>
      <c r="MU20" s="133"/>
      <c r="MV20" s="133"/>
      <c r="MW20" s="133"/>
      <c r="MX20" s="133"/>
      <c r="MY20" s="133"/>
      <c r="MZ20" s="133"/>
      <c r="NA20" s="133"/>
      <c r="NB20" s="133"/>
      <c r="NC20" s="133"/>
      <c r="ND20" s="133"/>
      <c r="NE20" s="133"/>
      <c r="NF20" s="133"/>
      <c r="NG20" s="133"/>
      <c r="NH20" s="133"/>
      <c r="NI20" s="133"/>
      <c r="NJ20" s="133"/>
      <c r="NK20" s="133"/>
      <c r="NL20" s="133"/>
      <c r="NM20" s="133"/>
      <c r="NN20" s="133"/>
      <c r="NO20" s="133"/>
      <c r="NP20" s="133"/>
      <c r="NQ20" s="133"/>
      <c r="NR20" s="133"/>
      <c r="NS20" s="133"/>
      <c r="NT20" s="133"/>
      <c r="NU20" s="133"/>
      <c r="NV20" s="133"/>
      <c r="NW20" s="133"/>
      <c r="NX20" s="133"/>
      <c r="NY20" s="133"/>
      <c r="NZ20" s="133"/>
      <c r="OA20" s="133"/>
      <c r="OB20" s="133"/>
      <c r="OC20" s="133"/>
      <c r="OD20" s="133"/>
      <c r="OE20" s="133"/>
      <c r="OF20" s="133"/>
      <c r="OG20" s="133"/>
      <c r="OH20" s="133"/>
      <c r="OI20" s="133"/>
      <c r="OJ20" s="133"/>
      <c r="OK20" s="133"/>
      <c r="OL20" s="133"/>
      <c r="OM20" s="133"/>
      <c r="ON20" s="133"/>
      <c r="OO20" s="133"/>
      <c r="OP20" s="133"/>
      <c r="OQ20" s="133"/>
      <c r="OR20" s="133"/>
      <c r="OS20" s="133"/>
      <c r="OT20" s="133"/>
      <c r="OU20" s="133"/>
      <c r="OV20" s="133"/>
      <c r="OW20" s="133"/>
      <c r="OX20" s="133"/>
      <c r="OY20" s="133"/>
      <c r="OZ20" s="133"/>
      <c r="PA20" s="133"/>
      <c r="PB20" s="133"/>
      <c r="PC20" s="133"/>
      <c r="PD20" s="133"/>
      <c r="PE20" s="133"/>
      <c r="PF20" s="133"/>
      <c r="PG20" s="133"/>
      <c r="PH20" s="133"/>
    </row>
    <row r="21" spans="1:424" s="43" customFormat="1" ht="34.950000000000003" hidden="1" customHeight="1">
      <c r="D21" s="1790"/>
      <c r="E21" s="1790"/>
      <c r="F21" s="1790"/>
      <c r="G21" s="1790"/>
      <c r="H21" s="1790"/>
      <c r="I21" s="1790"/>
      <c r="J21" s="1790"/>
      <c r="K21" s="1790"/>
      <c r="L21" s="1790"/>
      <c r="M21" s="1790"/>
      <c r="N21" s="42"/>
      <c r="O21" s="42"/>
      <c r="P21" s="42"/>
      <c r="Q21" s="42"/>
      <c r="R21" s="42"/>
      <c r="S21" s="42"/>
      <c r="T21" s="42"/>
      <c r="U21" s="42"/>
      <c r="V21" s="42"/>
      <c r="W21" s="42"/>
      <c r="X21" s="42"/>
      <c r="Y21" s="42"/>
      <c r="Z21" s="42"/>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c r="CQ21" s="133"/>
      <c r="CR21" s="133"/>
      <c r="CS21" s="133"/>
      <c r="CT21" s="133"/>
      <c r="CU21" s="133"/>
      <c r="CV21" s="133"/>
      <c r="CW21" s="133"/>
      <c r="CX21" s="133"/>
      <c r="CY21" s="133"/>
      <c r="CZ21" s="133"/>
      <c r="DA21" s="133"/>
      <c r="DB21" s="133"/>
      <c r="DC21" s="133"/>
      <c r="DD21" s="133"/>
      <c r="DE21" s="133"/>
      <c r="DF21" s="133"/>
      <c r="DG21" s="133"/>
      <c r="DH21" s="133"/>
      <c r="DI21" s="133"/>
      <c r="DJ21" s="133"/>
      <c r="DK21" s="133"/>
      <c r="DL21" s="133"/>
      <c r="DM21" s="133"/>
      <c r="DN21" s="133"/>
      <c r="DO21" s="133"/>
      <c r="DP21" s="133"/>
      <c r="DQ21" s="133"/>
      <c r="DR21" s="133"/>
      <c r="DS21" s="133"/>
      <c r="DT21" s="133"/>
      <c r="DU21" s="133"/>
      <c r="DV21" s="133"/>
      <c r="DW21" s="133"/>
      <c r="DX21" s="133"/>
      <c r="DY21" s="133"/>
      <c r="DZ21" s="133"/>
      <c r="EA21" s="133"/>
      <c r="EB21" s="133"/>
      <c r="EC21" s="133"/>
      <c r="ED21" s="133"/>
      <c r="EE21" s="133"/>
      <c r="EF21" s="133"/>
      <c r="EG21" s="133"/>
      <c r="EH21" s="133"/>
      <c r="EI21" s="133"/>
      <c r="EJ21" s="133"/>
      <c r="EK21" s="133"/>
      <c r="EL21" s="133"/>
      <c r="EM21" s="133"/>
      <c r="EN21" s="133"/>
      <c r="EO21" s="133"/>
      <c r="EP21" s="133"/>
      <c r="EQ21" s="133"/>
      <c r="ER21" s="133"/>
      <c r="ES21" s="133"/>
      <c r="ET21" s="133"/>
      <c r="EU21" s="133"/>
      <c r="EV21" s="133"/>
      <c r="EW21" s="133"/>
      <c r="EX21" s="133"/>
      <c r="EY21" s="133"/>
      <c r="EZ21" s="133"/>
      <c r="FA21" s="133"/>
      <c r="FB21" s="133"/>
      <c r="FC21" s="133"/>
      <c r="FD21" s="133"/>
      <c r="FE21" s="133"/>
      <c r="FF21" s="133"/>
      <c r="FG21" s="133"/>
      <c r="FH21" s="133"/>
      <c r="FI21" s="133"/>
      <c r="FJ21" s="133"/>
      <c r="FK21" s="133"/>
      <c r="FL21" s="133"/>
      <c r="FM21" s="133"/>
      <c r="FN21" s="133"/>
      <c r="FO21" s="133"/>
      <c r="FP21" s="133"/>
      <c r="FQ21" s="133"/>
      <c r="FR21" s="133"/>
      <c r="FS21" s="133"/>
      <c r="FT21" s="133"/>
      <c r="FU21" s="133"/>
      <c r="FV21" s="133"/>
      <c r="FW21" s="133"/>
      <c r="FX21" s="133"/>
      <c r="FY21" s="133"/>
      <c r="FZ21" s="133"/>
      <c r="GA21" s="133"/>
      <c r="GB21" s="133"/>
      <c r="GC21" s="133"/>
      <c r="GD21" s="133"/>
      <c r="GE21" s="133"/>
      <c r="GF21" s="133"/>
      <c r="GG21" s="133"/>
      <c r="GH21" s="133"/>
      <c r="GI21" s="133"/>
      <c r="GJ21" s="133"/>
      <c r="GK21" s="133"/>
      <c r="GL21" s="133"/>
      <c r="GM21" s="133"/>
      <c r="GN21" s="133"/>
      <c r="GO21" s="133"/>
      <c r="GP21" s="133"/>
      <c r="GQ21" s="133"/>
      <c r="GR21" s="133"/>
      <c r="GS21" s="133"/>
      <c r="GT21" s="133"/>
      <c r="GU21" s="133"/>
      <c r="GV21" s="133"/>
      <c r="GW21" s="133"/>
      <c r="GX21" s="133"/>
      <c r="GY21" s="133"/>
      <c r="GZ21" s="133"/>
      <c r="HA21" s="133"/>
      <c r="HB21" s="133"/>
      <c r="HC21" s="133"/>
      <c r="HD21" s="133"/>
      <c r="HE21" s="133"/>
      <c r="HF21" s="133"/>
      <c r="HG21" s="133"/>
      <c r="HH21" s="133"/>
      <c r="HI21" s="133"/>
      <c r="HJ21" s="133"/>
      <c r="HK21" s="133"/>
      <c r="HL21" s="133"/>
      <c r="HM21" s="133"/>
      <c r="HN21" s="133"/>
      <c r="HO21" s="133"/>
      <c r="HP21" s="133"/>
      <c r="HQ21" s="133"/>
      <c r="HR21" s="133"/>
      <c r="HS21" s="133"/>
      <c r="HT21" s="133"/>
      <c r="HU21" s="133"/>
      <c r="HV21" s="133"/>
      <c r="HW21" s="133"/>
      <c r="HX21" s="133"/>
      <c r="HY21" s="133"/>
      <c r="HZ21" s="133"/>
      <c r="IA21" s="133"/>
      <c r="IB21" s="133"/>
      <c r="IC21" s="133"/>
      <c r="ID21" s="133"/>
      <c r="IE21" s="133"/>
      <c r="IF21" s="133"/>
      <c r="IG21" s="133"/>
      <c r="IH21" s="133"/>
      <c r="II21" s="133"/>
      <c r="IJ21" s="133"/>
      <c r="IK21" s="133"/>
      <c r="IL21" s="133"/>
      <c r="IM21" s="133"/>
      <c r="IN21" s="133"/>
      <c r="IO21" s="133"/>
      <c r="IP21" s="133"/>
      <c r="IQ21" s="133"/>
      <c r="IR21" s="133"/>
      <c r="IS21" s="133"/>
      <c r="IT21" s="133"/>
      <c r="IU21" s="133"/>
      <c r="IV21" s="133"/>
      <c r="IW21" s="133"/>
      <c r="IX21" s="133"/>
      <c r="IY21" s="133"/>
      <c r="IZ21" s="133"/>
      <c r="JA21" s="133"/>
      <c r="JB21" s="133"/>
      <c r="JC21" s="133"/>
      <c r="JD21" s="133"/>
      <c r="JE21" s="133"/>
      <c r="JF21" s="133"/>
      <c r="JG21" s="133"/>
      <c r="JH21" s="133"/>
      <c r="JI21" s="133"/>
      <c r="JJ21" s="133"/>
      <c r="JK21" s="133"/>
      <c r="JL21" s="133"/>
      <c r="JM21" s="133"/>
      <c r="JN21" s="133"/>
      <c r="JO21" s="133"/>
      <c r="JP21" s="133"/>
      <c r="JQ21" s="133"/>
      <c r="JR21" s="133"/>
      <c r="JS21" s="133"/>
      <c r="JT21" s="133"/>
      <c r="JU21" s="133"/>
      <c r="JV21" s="133"/>
      <c r="JW21" s="133"/>
      <c r="JX21" s="133"/>
      <c r="JY21" s="133"/>
      <c r="JZ21" s="133"/>
      <c r="KA21" s="133"/>
      <c r="KB21" s="133"/>
      <c r="KC21" s="133"/>
      <c r="KD21" s="133"/>
      <c r="KE21" s="133"/>
      <c r="KF21" s="133"/>
      <c r="KG21" s="133"/>
      <c r="KH21" s="133"/>
      <c r="KI21" s="133"/>
      <c r="KJ21" s="133"/>
      <c r="KK21" s="133"/>
      <c r="KL21" s="133"/>
      <c r="KM21" s="133"/>
      <c r="KN21" s="133"/>
      <c r="KO21" s="133"/>
      <c r="KP21" s="133"/>
      <c r="KQ21" s="133"/>
      <c r="KR21" s="133"/>
      <c r="KS21" s="133"/>
      <c r="KT21" s="133"/>
      <c r="KU21" s="133"/>
      <c r="KV21" s="133"/>
      <c r="KW21" s="133"/>
      <c r="KX21" s="133"/>
      <c r="KY21" s="133"/>
      <c r="KZ21" s="133"/>
      <c r="LA21" s="133"/>
      <c r="LB21" s="133"/>
      <c r="LC21" s="133"/>
      <c r="LD21" s="133"/>
      <c r="LE21" s="133"/>
      <c r="LF21" s="133"/>
      <c r="LG21" s="133"/>
      <c r="LH21" s="133"/>
      <c r="LI21" s="133"/>
      <c r="LJ21" s="133"/>
      <c r="LK21" s="133"/>
      <c r="LL21" s="133"/>
      <c r="LM21" s="133"/>
      <c r="LN21" s="133"/>
      <c r="LO21" s="133"/>
      <c r="LP21" s="133"/>
      <c r="LQ21" s="133"/>
      <c r="LR21" s="133"/>
      <c r="LS21" s="133"/>
      <c r="LT21" s="133"/>
      <c r="LU21" s="133"/>
      <c r="LV21" s="133"/>
      <c r="LW21" s="133"/>
      <c r="LX21" s="133"/>
      <c r="LY21" s="133"/>
      <c r="LZ21" s="133"/>
      <c r="MA21" s="133"/>
      <c r="MB21" s="133"/>
      <c r="MC21" s="133"/>
      <c r="MD21" s="133"/>
      <c r="ME21" s="133"/>
      <c r="MF21" s="133"/>
      <c r="MG21" s="133"/>
      <c r="MH21" s="133"/>
      <c r="MI21" s="133"/>
      <c r="MJ21" s="133"/>
      <c r="MK21" s="133"/>
      <c r="ML21" s="133"/>
      <c r="MM21" s="133"/>
      <c r="MN21" s="133"/>
      <c r="MO21" s="133"/>
      <c r="MP21" s="133"/>
      <c r="MQ21" s="133"/>
      <c r="MR21" s="133"/>
      <c r="MS21" s="133"/>
      <c r="MT21" s="133"/>
      <c r="MU21" s="133"/>
      <c r="MV21" s="133"/>
      <c r="MW21" s="133"/>
      <c r="MX21" s="133"/>
      <c r="MY21" s="133"/>
      <c r="MZ21" s="133"/>
      <c r="NA21" s="133"/>
      <c r="NB21" s="133"/>
      <c r="NC21" s="133"/>
      <c r="ND21" s="133"/>
      <c r="NE21" s="133"/>
      <c r="NF21" s="133"/>
      <c r="NG21" s="133"/>
      <c r="NH21" s="133"/>
      <c r="NI21" s="133"/>
      <c r="NJ21" s="133"/>
      <c r="NK21" s="133"/>
      <c r="NL21" s="133"/>
      <c r="NM21" s="133"/>
      <c r="NN21" s="133"/>
      <c r="NO21" s="133"/>
      <c r="NP21" s="133"/>
      <c r="NQ21" s="133"/>
      <c r="NR21" s="133"/>
      <c r="NS21" s="133"/>
      <c r="NT21" s="133"/>
      <c r="NU21" s="133"/>
      <c r="NV21" s="133"/>
      <c r="NW21" s="133"/>
      <c r="NX21" s="133"/>
      <c r="NY21" s="133"/>
      <c r="NZ21" s="133"/>
      <c r="OA21" s="133"/>
      <c r="OB21" s="133"/>
      <c r="OC21" s="133"/>
      <c r="OD21" s="133"/>
      <c r="OE21" s="133"/>
      <c r="OF21" s="133"/>
      <c r="OG21" s="133"/>
      <c r="OH21" s="133"/>
      <c r="OI21" s="133"/>
      <c r="OJ21" s="133"/>
      <c r="OK21" s="133"/>
      <c r="OL21" s="133"/>
      <c r="OM21" s="133"/>
      <c r="ON21" s="133"/>
      <c r="OO21" s="133"/>
      <c r="OP21" s="133"/>
      <c r="OQ21" s="133"/>
      <c r="OR21" s="133"/>
      <c r="OS21" s="133"/>
      <c r="OT21" s="133"/>
      <c r="OU21" s="133"/>
      <c r="OV21" s="133"/>
      <c r="OW21" s="133"/>
      <c r="OX21" s="133"/>
      <c r="OY21" s="133"/>
      <c r="OZ21" s="133"/>
      <c r="PA21" s="133"/>
      <c r="PB21" s="133"/>
      <c r="PC21" s="133"/>
      <c r="PD21" s="133"/>
      <c r="PE21" s="133"/>
      <c r="PF21" s="133"/>
      <c r="PG21" s="133"/>
      <c r="PH21" s="133"/>
    </row>
    <row r="22" spans="1:424" s="43" customFormat="1" ht="34.950000000000003" hidden="1" customHeight="1">
      <c r="D22" s="1790"/>
      <c r="E22" s="1790"/>
      <c r="F22" s="1790"/>
      <c r="G22" s="1790"/>
      <c r="H22" s="1790"/>
      <c r="I22" s="1790"/>
      <c r="J22" s="1790"/>
      <c r="K22" s="1790"/>
      <c r="L22" s="1790"/>
      <c r="M22" s="1790"/>
      <c r="N22" s="42"/>
      <c r="O22" s="42"/>
      <c r="P22" s="42"/>
      <c r="Q22" s="42"/>
      <c r="R22" s="42"/>
      <c r="S22" s="42"/>
      <c r="T22" s="42"/>
      <c r="U22" s="42"/>
      <c r="V22" s="42"/>
      <c r="W22" s="42"/>
      <c r="X22" s="42"/>
      <c r="Y22" s="42"/>
      <c r="Z22" s="42"/>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c r="CQ22" s="133"/>
      <c r="CR22" s="133"/>
      <c r="CS22" s="133"/>
      <c r="CT22" s="133"/>
      <c r="CU22" s="133"/>
      <c r="CV22" s="133"/>
      <c r="CW22" s="133"/>
      <c r="CX22" s="133"/>
      <c r="CY22" s="133"/>
      <c r="CZ22" s="133"/>
      <c r="DA22" s="133"/>
      <c r="DB22" s="133"/>
      <c r="DC22" s="133"/>
      <c r="DD22" s="133"/>
      <c r="DE22" s="133"/>
      <c r="DF22" s="133"/>
      <c r="DG22" s="133"/>
      <c r="DH22" s="133"/>
      <c r="DI22" s="133"/>
      <c r="DJ22" s="133"/>
      <c r="DK22" s="133"/>
      <c r="DL22" s="133"/>
      <c r="DM22" s="133"/>
      <c r="DN22" s="133"/>
      <c r="DO22" s="133"/>
      <c r="DP22" s="133"/>
      <c r="DQ22" s="133"/>
      <c r="DR22" s="133"/>
      <c r="DS22" s="133"/>
      <c r="DT22" s="133"/>
      <c r="DU22" s="133"/>
      <c r="DV22" s="133"/>
      <c r="DW22" s="133"/>
      <c r="DX22" s="133"/>
      <c r="DY22" s="133"/>
      <c r="DZ22" s="133"/>
      <c r="EA22" s="133"/>
      <c r="EB22" s="133"/>
      <c r="EC22" s="133"/>
      <c r="ED22" s="133"/>
      <c r="EE22" s="133"/>
      <c r="EF22" s="133"/>
      <c r="EG22" s="133"/>
      <c r="EH22" s="133"/>
      <c r="EI22" s="133"/>
      <c r="EJ22" s="133"/>
      <c r="EK22" s="133"/>
      <c r="EL22" s="133"/>
      <c r="EM22" s="133"/>
      <c r="EN22" s="133"/>
      <c r="EO22" s="133"/>
      <c r="EP22" s="133"/>
      <c r="EQ22" s="133"/>
      <c r="ER22" s="133"/>
      <c r="ES22" s="133"/>
      <c r="ET22" s="133"/>
      <c r="EU22" s="133"/>
      <c r="EV22" s="133"/>
      <c r="EW22" s="133"/>
      <c r="EX22" s="133"/>
      <c r="EY22" s="133"/>
      <c r="EZ22" s="133"/>
      <c r="FA22" s="133"/>
      <c r="FB22" s="133"/>
      <c r="FC22" s="133"/>
      <c r="FD22" s="133"/>
      <c r="FE22" s="133"/>
      <c r="FF22" s="133"/>
      <c r="FG22" s="133"/>
      <c r="FH22" s="133"/>
      <c r="FI22" s="133"/>
      <c r="FJ22" s="133"/>
      <c r="FK22" s="133"/>
      <c r="FL22" s="133"/>
      <c r="FM22" s="133"/>
      <c r="FN22" s="133"/>
      <c r="FO22" s="133"/>
      <c r="FP22" s="133"/>
      <c r="FQ22" s="133"/>
      <c r="FR22" s="133"/>
      <c r="FS22" s="133"/>
      <c r="FT22" s="133"/>
      <c r="FU22" s="133"/>
      <c r="FV22" s="133"/>
      <c r="FW22" s="133"/>
      <c r="FX22" s="133"/>
      <c r="FY22" s="133"/>
      <c r="FZ22" s="133"/>
      <c r="GA22" s="133"/>
      <c r="GB22" s="133"/>
      <c r="GC22" s="133"/>
      <c r="GD22" s="133"/>
      <c r="GE22" s="133"/>
      <c r="GF22" s="133"/>
      <c r="GG22" s="133"/>
      <c r="GH22" s="133"/>
      <c r="GI22" s="133"/>
      <c r="GJ22" s="133"/>
      <c r="GK22" s="133"/>
      <c r="GL22" s="133"/>
      <c r="GM22" s="133"/>
      <c r="GN22" s="133"/>
      <c r="GO22" s="133"/>
      <c r="GP22" s="133"/>
      <c r="GQ22" s="133"/>
      <c r="GR22" s="133"/>
      <c r="GS22" s="133"/>
      <c r="GT22" s="133"/>
      <c r="GU22" s="133"/>
      <c r="GV22" s="133"/>
      <c r="GW22" s="133"/>
      <c r="GX22" s="133"/>
      <c r="GY22" s="133"/>
      <c r="GZ22" s="133"/>
      <c r="HA22" s="133"/>
      <c r="HB22" s="133"/>
      <c r="HC22" s="133"/>
      <c r="HD22" s="133"/>
      <c r="HE22" s="133"/>
      <c r="HF22" s="133"/>
      <c r="HG22" s="133"/>
      <c r="HH22" s="133"/>
      <c r="HI22" s="133"/>
      <c r="HJ22" s="133"/>
      <c r="HK22" s="133"/>
      <c r="HL22" s="133"/>
      <c r="HM22" s="133"/>
      <c r="HN22" s="133"/>
      <c r="HO22" s="133"/>
      <c r="HP22" s="133"/>
      <c r="HQ22" s="133"/>
      <c r="HR22" s="133"/>
      <c r="HS22" s="133"/>
      <c r="HT22" s="133"/>
      <c r="HU22" s="133"/>
      <c r="HV22" s="133"/>
      <c r="HW22" s="133"/>
      <c r="HX22" s="133"/>
      <c r="HY22" s="133"/>
      <c r="HZ22" s="133"/>
      <c r="IA22" s="133"/>
      <c r="IB22" s="133"/>
      <c r="IC22" s="133"/>
      <c r="ID22" s="133"/>
      <c r="IE22" s="133"/>
      <c r="IF22" s="133"/>
      <c r="IG22" s="133"/>
      <c r="IH22" s="133"/>
      <c r="II22" s="133"/>
      <c r="IJ22" s="133"/>
      <c r="IK22" s="133"/>
      <c r="IL22" s="133"/>
      <c r="IM22" s="133"/>
      <c r="IN22" s="133"/>
      <c r="IO22" s="133"/>
      <c r="IP22" s="133"/>
      <c r="IQ22" s="133"/>
      <c r="IR22" s="133"/>
      <c r="IS22" s="133"/>
      <c r="IT22" s="133"/>
      <c r="IU22" s="133"/>
      <c r="IV22" s="133"/>
      <c r="IW22" s="133"/>
      <c r="IX22" s="133"/>
      <c r="IY22" s="133"/>
      <c r="IZ22" s="133"/>
      <c r="JA22" s="133"/>
      <c r="JB22" s="133"/>
      <c r="JC22" s="133"/>
      <c r="JD22" s="133"/>
      <c r="JE22" s="133"/>
      <c r="JF22" s="133"/>
      <c r="JG22" s="133"/>
      <c r="JH22" s="133"/>
      <c r="JI22" s="133"/>
      <c r="JJ22" s="133"/>
      <c r="JK22" s="133"/>
      <c r="JL22" s="133"/>
      <c r="JM22" s="133"/>
      <c r="JN22" s="133"/>
      <c r="JO22" s="133"/>
      <c r="JP22" s="133"/>
      <c r="JQ22" s="133"/>
      <c r="JR22" s="133"/>
      <c r="JS22" s="133"/>
      <c r="JT22" s="133"/>
      <c r="JU22" s="133"/>
      <c r="JV22" s="133"/>
      <c r="JW22" s="133"/>
      <c r="JX22" s="133"/>
      <c r="JY22" s="133"/>
      <c r="JZ22" s="133"/>
      <c r="KA22" s="133"/>
      <c r="KB22" s="133"/>
      <c r="KC22" s="133"/>
      <c r="KD22" s="133"/>
      <c r="KE22" s="133"/>
      <c r="KF22" s="133"/>
      <c r="KG22" s="133"/>
      <c r="KH22" s="133"/>
      <c r="KI22" s="133"/>
      <c r="KJ22" s="133"/>
      <c r="KK22" s="133"/>
      <c r="KL22" s="133"/>
      <c r="KM22" s="133"/>
      <c r="KN22" s="133"/>
      <c r="KO22" s="133"/>
      <c r="KP22" s="133"/>
      <c r="KQ22" s="133"/>
      <c r="KR22" s="133"/>
      <c r="KS22" s="133"/>
      <c r="KT22" s="133"/>
      <c r="KU22" s="133"/>
      <c r="KV22" s="133"/>
      <c r="KW22" s="133"/>
      <c r="KX22" s="133"/>
      <c r="KY22" s="133"/>
      <c r="KZ22" s="133"/>
      <c r="LA22" s="133"/>
      <c r="LB22" s="133"/>
      <c r="LC22" s="133"/>
      <c r="LD22" s="133"/>
      <c r="LE22" s="133"/>
      <c r="LF22" s="133"/>
      <c r="LG22" s="133"/>
      <c r="LH22" s="133"/>
      <c r="LI22" s="133"/>
      <c r="LJ22" s="133"/>
      <c r="LK22" s="133"/>
      <c r="LL22" s="133"/>
      <c r="LM22" s="133"/>
      <c r="LN22" s="133"/>
      <c r="LO22" s="133"/>
      <c r="LP22" s="133"/>
      <c r="LQ22" s="133"/>
      <c r="LR22" s="133"/>
      <c r="LS22" s="133"/>
      <c r="LT22" s="133"/>
      <c r="LU22" s="133"/>
      <c r="LV22" s="133"/>
      <c r="LW22" s="133"/>
      <c r="LX22" s="133"/>
      <c r="LY22" s="133"/>
      <c r="LZ22" s="133"/>
      <c r="MA22" s="133"/>
      <c r="MB22" s="133"/>
      <c r="MC22" s="133"/>
      <c r="MD22" s="133"/>
      <c r="ME22" s="133"/>
      <c r="MF22" s="133"/>
      <c r="MG22" s="133"/>
      <c r="MH22" s="133"/>
      <c r="MI22" s="133"/>
      <c r="MJ22" s="133"/>
      <c r="MK22" s="133"/>
      <c r="ML22" s="133"/>
      <c r="MM22" s="133"/>
      <c r="MN22" s="133"/>
      <c r="MO22" s="133"/>
      <c r="MP22" s="133"/>
      <c r="MQ22" s="133"/>
      <c r="MR22" s="133"/>
      <c r="MS22" s="133"/>
      <c r="MT22" s="133"/>
      <c r="MU22" s="133"/>
      <c r="MV22" s="133"/>
      <c r="MW22" s="133"/>
      <c r="MX22" s="133"/>
      <c r="MY22" s="133"/>
      <c r="MZ22" s="133"/>
      <c r="NA22" s="133"/>
      <c r="NB22" s="133"/>
      <c r="NC22" s="133"/>
      <c r="ND22" s="133"/>
      <c r="NE22" s="133"/>
      <c r="NF22" s="133"/>
      <c r="NG22" s="133"/>
      <c r="NH22" s="133"/>
      <c r="NI22" s="133"/>
      <c r="NJ22" s="133"/>
      <c r="NK22" s="133"/>
      <c r="NL22" s="133"/>
      <c r="NM22" s="133"/>
      <c r="NN22" s="133"/>
      <c r="NO22" s="133"/>
      <c r="NP22" s="133"/>
      <c r="NQ22" s="133"/>
      <c r="NR22" s="133"/>
      <c r="NS22" s="133"/>
      <c r="NT22" s="133"/>
      <c r="NU22" s="133"/>
      <c r="NV22" s="133"/>
      <c r="NW22" s="133"/>
      <c r="NX22" s="133"/>
      <c r="NY22" s="133"/>
      <c r="NZ22" s="133"/>
      <c r="OA22" s="133"/>
      <c r="OB22" s="133"/>
      <c r="OC22" s="133"/>
      <c r="OD22" s="133"/>
      <c r="OE22" s="133"/>
      <c r="OF22" s="133"/>
      <c r="OG22" s="133"/>
      <c r="OH22" s="133"/>
      <c r="OI22" s="133"/>
      <c r="OJ22" s="133"/>
      <c r="OK22" s="133"/>
      <c r="OL22" s="133"/>
      <c r="OM22" s="133"/>
      <c r="ON22" s="133"/>
      <c r="OO22" s="133"/>
      <c r="OP22" s="133"/>
      <c r="OQ22" s="133"/>
      <c r="OR22" s="133"/>
      <c r="OS22" s="133"/>
      <c r="OT22" s="133"/>
      <c r="OU22" s="133"/>
      <c r="OV22" s="133"/>
      <c r="OW22" s="133"/>
      <c r="OX22" s="133"/>
      <c r="OY22" s="133"/>
      <c r="OZ22" s="133"/>
      <c r="PA22" s="133"/>
      <c r="PB22" s="133"/>
      <c r="PC22" s="133"/>
      <c r="PD22" s="133"/>
      <c r="PE22" s="133"/>
      <c r="PF22" s="133"/>
      <c r="PG22" s="133"/>
      <c r="PH22" s="133"/>
    </row>
    <row r="23" spans="1:424" s="43" customFormat="1" ht="14.4" hidden="1" customHeight="1">
      <c r="E23" s="42"/>
      <c r="F23" s="42"/>
      <c r="G23" s="42"/>
      <c r="H23" s="42"/>
      <c r="I23" s="42"/>
      <c r="J23" s="42"/>
      <c r="K23" s="42"/>
      <c r="L23" s="42"/>
      <c r="M23" s="42"/>
      <c r="N23" s="42"/>
      <c r="O23" s="42"/>
      <c r="P23" s="42"/>
      <c r="Q23" s="42"/>
      <c r="R23" s="42"/>
      <c r="S23" s="42"/>
      <c r="T23" s="42"/>
      <c r="U23" s="42"/>
      <c r="V23" s="42"/>
      <c r="W23" s="42"/>
      <c r="X23" s="42"/>
      <c r="Y23" s="42"/>
      <c r="Z23" s="42"/>
      <c r="BN23" s="133"/>
      <c r="BO23" s="133"/>
      <c r="BP23" s="133"/>
      <c r="BQ23" s="133"/>
      <c r="BR23" s="133"/>
      <c r="BS23" s="133"/>
      <c r="BT23" s="133"/>
      <c r="BU23" s="133"/>
      <c r="BV23" s="133"/>
      <c r="BW23" s="133"/>
      <c r="BX23" s="133"/>
      <c r="BY23" s="133"/>
      <c r="BZ23" s="133"/>
      <c r="CA23" s="133"/>
      <c r="CB23" s="133"/>
      <c r="CC23" s="133"/>
      <c r="CD23" s="133"/>
      <c r="CE23" s="133"/>
      <c r="CF23" s="133"/>
      <c r="CG23" s="133"/>
      <c r="CH23" s="133"/>
      <c r="CI23" s="133"/>
      <c r="CJ23" s="133"/>
      <c r="CK23" s="133"/>
      <c r="CL23" s="133"/>
      <c r="CM23" s="133"/>
      <c r="CN23" s="133"/>
      <c r="CO23" s="133"/>
      <c r="CP23" s="133"/>
      <c r="CQ23" s="133"/>
      <c r="CR23" s="133"/>
      <c r="CS23" s="133"/>
      <c r="CT23" s="133"/>
      <c r="CU23" s="133"/>
      <c r="CV23" s="133"/>
      <c r="CW23" s="133"/>
      <c r="CX23" s="133"/>
      <c r="CY23" s="133"/>
      <c r="CZ23" s="133"/>
      <c r="DA23" s="133"/>
      <c r="DB23" s="133"/>
      <c r="DC23" s="133"/>
      <c r="DD23" s="133"/>
      <c r="DE23" s="133"/>
      <c r="DF23" s="133"/>
      <c r="DG23" s="133"/>
      <c r="DH23" s="133"/>
      <c r="DI23" s="133"/>
      <c r="DJ23" s="133"/>
      <c r="DK23" s="133"/>
      <c r="DL23" s="133"/>
      <c r="DM23" s="133"/>
      <c r="DN23" s="133"/>
      <c r="DO23" s="133"/>
      <c r="DP23" s="133"/>
      <c r="DQ23" s="133"/>
      <c r="DR23" s="133"/>
      <c r="DS23" s="133"/>
      <c r="DT23" s="133"/>
      <c r="DU23" s="133"/>
      <c r="DV23" s="133"/>
      <c r="DW23" s="133"/>
      <c r="DX23" s="133"/>
      <c r="DY23" s="133"/>
      <c r="DZ23" s="133"/>
      <c r="EA23" s="133"/>
      <c r="EB23" s="133"/>
      <c r="EC23" s="133"/>
      <c r="ED23" s="133"/>
      <c r="EE23" s="133"/>
      <c r="EF23" s="133"/>
      <c r="EG23" s="133"/>
      <c r="EH23" s="133"/>
      <c r="EI23" s="133"/>
      <c r="EJ23" s="133"/>
      <c r="EK23" s="133"/>
      <c r="EL23" s="133"/>
      <c r="EM23" s="133"/>
      <c r="EN23" s="133"/>
      <c r="EO23" s="133"/>
      <c r="EP23" s="133"/>
      <c r="EQ23" s="133"/>
      <c r="ER23" s="133"/>
      <c r="ES23" s="133"/>
      <c r="ET23" s="133"/>
      <c r="EU23" s="133"/>
      <c r="EV23" s="133"/>
      <c r="EW23" s="133"/>
      <c r="EX23" s="133"/>
      <c r="EY23" s="133"/>
      <c r="EZ23" s="133"/>
      <c r="FA23" s="133"/>
      <c r="FB23" s="133"/>
      <c r="FC23" s="133"/>
      <c r="FD23" s="133"/>
      <c r="FE23" s="133"/>
      <c r="FF23" s="133"/>
      <c r="FG23" s="133"/>
      <c r="FH23" s="133"/>
      <c r="FI23" s="133"/>
      <c r="FJ23" s="133"/>
      <c r="FK23" s="133"/>
      <c r="FL23" s="133"/>
      <c r="FM23" s="133"/>
      <c r="FN23" s="133"/>
      <c r="FO23" s="133"/>
      <c r="FP23" s="133"/>
      <c r="FQ23" s="133"/>
      <c r="FR23" s="133"/>
      <c r="FS23" s="133"/>
      <c r="FT23" s="133"/>
      <c r="FU23" s="133"/>
      <c r="FV23" s="133"/>
      <c r="FW23" s="133"/>
      <c r="FX23" s="133"/>
      <c r="FY23" s="133"/>
      <c r="FZ23" s="133"/>
      <c r="GA23" s="133"/>
      <c r="GB23" s="133"/>
      <c r="GC23" s="133"/>
      <c r="GD23" s="133"/>
      <c r="GE23" s="133"/>
      <c r="GF23" s="133"/>
      <c r="GG23" s="133"/>
      <c r="GH23" s="133"/>
      <c r="GI23" s="133"/>
      <c r="GJ23" s="133"/>
      <c r="GK23" s="133"/>
      <c r="GL23" s="133"/>
      <c r="GM23" s="133"/>
      <c r="GN23" s="133"/>
      <c r="GO23" s="133"/>
      <c r="GP23" s="133"/>
      <c r="GQ23" s="133"/>
      <c r="GR23" s="133"/>
      <c r="GS23" s="133"/>
      <c r="GT23" s="133"/>
      <c r="GU23" s="133"/>
      <c r="GV23" s="133"/>
      <c r="GW23" s="133"/>
      <c r="GX23" s="133"/>
      <c r="GY23" s="133"/>
      <c r="GZ23" s="133"/>
      <c r="HA23" s="133"/>
      <c r="HB23" s="133"/>
      <c r="HC23" s="133"/>
      <c r="HD23" s="133"/>
      <c r="HE23" s="133"/>
      <c r="HF23" s="133"/>
      <c r="HG23" s="133"/>
      <c r="HH23" s="133"/>
      <c r="HI23" s="133"/>
      <c r="HJ23" s="133"/>
      <c r="HK23" s="133"/>
      <c r="HL23" s="133"/>
      <c r="HM23" s="133"/>
      <c r="HN23" s="133"/>
      <c r="HO23" s="133"/>
      <c r="HP23" s="133"/>
      <c r="HQ23" s="133"/>
      <c r="HR23" s="133"/>
      <c r="HS23" s="133"/>
      <c r="HT23" s="133"/>
      <c r="HU23" s="133"/>
      <c r="HV23" s="133"/>
      <c r="HW23" s="133"/>
      <c r="HX23" s="133"/>
      <c r="HY23" s="133"/>
      <c r="HZ23" s="133"/>
      <c r="IA23" s="133"/>
      <c r="IB23" s="133"/>
      <c r="IC23" s="133"/>
      <c r="ID23" s="133"/>
      <c r="IE23" s="133"/>
      <c r="IF23" s="133"/>
      <c r="IG23" s="133"/>
      <c r="IH23" s="133"/>
      <c r="II23" s="133"/>
      <c r="IJ23" s="133"/>
      <c r="IK23" s="133"/>
      <c r="IL23" s="133"/>
      <c r="IM23" s="133"/>
      <c r="IN23" s="133"/>
      <c r="IO23" s="133"/>
      <c r="IP23" s="133"/>
      <c r="IQ23" s="133"/>
      <c r="IR23" s="133"/>
      <c r="IS23" s="133"/>
      <c r="IT23" s="133"/>
      <c r="IU23" s="133"/>
      <c r="IV23" s="133"/>
      <c r="IW23" s="133"/>
      <c r="IX23" s="133"/>
      <c r="IY23" s="133"/>
      <c r="IZ23" s="133"/>
      <c r="JA23" s="133"/>
      <c r="JB23" s="133"/>
      <c r="JC23" s="133"/>
      <c r="JD23" s="133"/>
      <c r="JE23" s="133"/>
      <c r="JF23" s="133"/>
      <c r="JG23" s="133"/>
      <c r="JH23" s="133"/>
      <c r="JI23" s="133"/>
      <c r="JJ23" s="133"/>
      <c r="JK23" s="133"/>
      <c r="JL23" s="133"/>
      <c r="JM23" s="133"/>
      <c r="JN23" s="133"/>
      <c r="JO23" s="133"/>
      <c r="JP23" s="133"/>
      <c r="JQ23" s="133"/>
      <c r="JR23" s="133"/>
      <c r="JS23" s="133"/>
      <c r="JT23" s="133"/>
      <c r="JU23" s="133"/>
      <c r="JV23" s="133"/>
      <c r="JW23" s="133"/>
      <c r="JX23" s="133"/>
      <c r="JY23" s="133"/>
      <c r="JZ23" s="133"/>
      <c r="KA23" s="133"/>
      <c r="KB23" s="133"/>
      <c r="KC23" s="133"/>
      <c r="KD23" s="133"/>
      <c r="KE23" s="133"/>
      <c r="KF23" s="133"/>
      <c r="KG23" s="133"/>
      <c r="KH23" s="133"/>
      <c r="KI23" s="133"/>
      <c r="KJ23" s="133"/>
      <c r="KK23" s="133"/>
      <c r="KL23" s="133"/>
      <c r="KM23" s="133"/>
      <c r="KN23" s="133"/>
      <c r="KO23" s="133"/>
      <c r="KP23" s="133"/>
      <c r="KQ23" s="133"/>
      <c r="KR23" s="133"/>
      <c r="KS23" s="133"/>
      <c r="KT23" s="133"/>
      <c r="KU23" s="133"/>
      <c r="KV23" s="133"/>
      <c r="KW23" s="133"/>
      <c r="KX23" s="133"/>
      <c r="KY23" s="133"/>
      <c r="KZ23" s="133"/>
      <c r="LA23" s="133"/>
      <c r="LB23" s="133"/>
      <c r="LC23" s="133"/>
      <c r="LD23" s="133"/>
      <c r="LE23" s="133"/>
      <c r="LF23" s="133"/>
      <c r="LG23" s="133"/>
      <c r="LH23" s="133"/>
      <c r="LI23" s="133"/>
      <c r="LJ23" s="133"/>
      <c r="LK23" s="133"/>
      <c r="LL23" s="133"/>
      <c r="LM23" s="133"/>
      <c r="LN23" s="133"/>
      <c r="LO23" s="133"/>
      <c r="LP23" s="133"/>
      <c r="LQ23" s="133"/>
      <c r="LR23" s="133"/>
      <c r="LS23" s="133"/>
      <c r="LT23" s="133"/>
      <c r="LU23" s="133"/>
      <c r="LV23" s="133"/>
      <c r="LW23" s="133"/>
      <c r="LX23" s="133"/>
      <c r="LY23" s="133"/>
      <c r="LZ23" s="133"/>
      <c r="MA23" s="133"/>
      <c r="MB23" s="133"/>
      <c r="MC23" s="133"/>
      <c r="MD23" s="133"/>
      <c r="ME23" s="133"/>
      <c r="MF23" s="133"/>
      <c r="MG23" s="133"/>
      <c r="MH23" s="133"/>
      <c r="MI23" s="133"/>
      <c r="MJ23" s="133"/>
      <c r="MK23" s="133"/>
      <c r="ML23" s="133"/>
      <c r="MM23" s="133"/>
      <c r="MN23" s="133"/>
      <c r="MO23" s="133"/>
      <c r="MP23" s="133"/>
      <c r="MQ23" s="133"/>
      <c r="MR23" s="133"/>
      <c r="MS23" s="133"/>
      <c r="MT23" s="133"/>
      <c r="MU23" s="133"/>
      <c r="MV23" s="133"/>
      <c r="MW23" s="133"/>
      <c r="MX23" s="133"/>
      <c r="MY23" s="133"/>
      <c r="MZ23" s="133"/>
      <c r="NA23" s="133"/>
      <c r="NB23" s="133"/>
      <c r="NC23" s="133"/>
      <c r="ND23" s="133"/>
      <c r="NE23" s="133"/>
      <c r="NF23" s="133"/>
      <c r="NG23" s="133"/>
      <c r="NH23" s="133"/>
      <c r="NI23" s="133"/>
      <c r="NJ23" s="133"/>
      <c r="NK23" s="133"/>
      <c r="NL23" s="133"/>
      <c r="NM23" s="133"/>
      <c r="NN23" s="133"/>
      <c r="NO23" s="133"/>
      <c r="NP23" s="133"/>
      <c r="NQ23" s="133"/>
      <c r="NR23" s="133"/>
      <c r="NS23" s="133"/>
      <c r="NT23" s="133"/>
      <c r="NU23" s="133"/>
      <c r="NV23" s="133"/>
      <c r="NW23" s="133"/>
      <c r="NX23" s="133"/>
      <c r="NY23" s="133"/>
      <c r="NZ23" s="133"/>
      <c r="OA23" s="133"/>
      <c r="OB23" s="133"/>
      <c r="OC23" s="133"/>
      <c r="OD23" s="133"/>
      <c r="OE23" s="133"/>
      <c r="OF23" s="133"/>
      <c r="OG23" s="133"/>
      <c r="OH23" s="133"/>
      <c r="OI23" s="133"/>
      <c r="OJ23" s="133"/>
      <c r="OK23" s="133"/>
      <c r="OL23" s="133"/>
      <c r="OM23" s="133"/>
      <c r="ON23" s="133"/>
      <c r="OO23" s="133"/>
      <c r="OP23" s="133"/>
      <c r="OQ23" s="133"/>
      <c r="OR23" s="133"/>
      <c r="OS23" s="133"/>
      <c r="OT23" s="133"/>
      <c r="OU23" s="133"/>
      <c r="OV23" s="133"/>
      <c r="OW23" s="133"/>
      <c r="OX23" s="133"/>
      <c r="OY23" s="133"/>
      <c r="OZ23" s="133"/>
      <c r="PA23" s="133"/>
      <c r="PB23" s="133"/>
      <c r="PC23" s="133"/>
      <c r="PD23" s="133"/>
      <c r="PE23" s="133"/>
      <c r="PF23" s="133"/>
      <c r="PG23" s="133"/>
      <c r="PH23" s="133"/>
    </row>
    <row r="24" spans="1:424" s="43" customFormat="1" ht="9" customHeight="1">
      <c r="E24" s="42"/>
      <c r="F24" s="42"/>
      <c r="G24" s="42"/>
      <c r="H24" s="42"/>
      <c r="I24" s="42"/>
      <c r="J24" s="42"/>
      <c r="K24" s="42"/>
      <c r="L24" s="42"/>
      <c r="M24" s="42"/>
      <c r="N24" s="42"/>
      <c r="O24" s="42"/>
      <c r="P24" s="42"/>
      <c r="Q24" s="42"/>
      <c r="R24" s="42"/>
      <c r="S24" s="42"/>
      <c r="T24" s="42"/>
      <c r="U24" s="42"/>
      <c r="V24" s="42"/>
      <c r="W24" s="42"/>
      <c r="X24" s="42"/>
      <c r="Y24" s="42"/>
      <c r="Z24" s="42"/>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c r="CQ24" s="133"/>
      <c r="CR24" s="133"/>
      <c r="CS24" s="133"/>
      <c r="CT24" s="133"/>
      <c r="CU24" s="133"/>
      <c r="CV24" s="133"/>
      <c r="CW24" s="133"/>
      <c r="CX24" s="133"/>
      <c r="CY24" s="133"/>
      <c r="CZ24" s="133"/>
      <c r="DA24" s="133"/>
      <c r="DB24" s="133"/>
      <c r="DC24" s="133"/>
      <c r="DD24" s="133"/>
      <c r="DE24" s="133"/>
      <c r="DF24" s="133"/>
      <c r="DG24" s="133"/>
      <c r="DH24" s="133"/>
      <c r="DI24" s="133"/>
      <c r="DJ24" s="133"/>
      <c r="DK24" s="133"/>
      <c r="DL24" s="133"/>
      <c r="DM24" s="133"/>
      <c r="DN24" s="133"/>
      <c r="DO24" s="133"/>
      <c r="DP24" s="133"/>
      <c r="DQ24" s="133"/>
      <c r="DR24" s="133"/>
      <c r="DS24" s="133"/>
      <c r="DT24" s="133"/>
      <c r="DU24" s="133"/>
      <c r="DV24" s="133"/>
      <c r="DW24" s="133"/>
      <c r="DX24" s="133"/>
      <c r="DY24" s="133"/>
      <c r="DZ24" s="133"/>
      <c r="EA24" s="133"/>
      <c r="EB24" s="133"/>
      <c r="EC24" s="133"/>
      <c r="ED24" s="133"/>
      <c r="EE24" s="133"/>
      <c r="EF24" s="133"/>
      <c r="EG24" s="133"/>
      <c r="EH24" s="133"/>
      <c r="EI24" s="133"/>
      <c r="EJ24" s="133"/>
      <c r="EK24" s="133"/>
      <c r="EL24" s="133"/>
      <c r="EM24" s="133"/>
      <c r="EN24" s="133"/>
      <c r="EO24" s="133"/>
      <c r="EP24" s="133"/>
      <c r="EQ24" s="133"/>
      <c r="ER24" s="133"/>
      <c r="ES24" s="133"/>
      <c r="ET24" s="133"/>
      <c r="EU24" s="133"/>
      <c r="EV24" s="133"/>
      <c r="EW24" s="133"/>
      <c r="EX24" s="133"/>
      <c r="EY24" s="133"/>
      <c r="EZ24" s="133"/>
      <c r="FA24" s="133"/>
      <c r="FB24" s="133"/>
      <c r="FC24" s="133"/>
      <c r="FD24" s="133"/>
      <c r="FE24" s="133"/>
      <c r="FF24" s="133"/>
      <c r="FG24" s="133"/>
      <c r="FH24" s="133"/>
      <c r="FI24" s="133"/>
      <c r="FJ24" s="133"/>
      <c r="FK24" s="133"/>
      <c r="FL24" s="133"/>
      <c r="FM24" s="133"/>
      <c r="FN24" s="133"/>
      <c r="FO24" s="133"/>
      <c r="FP24" s="133"/>
      <c r="FQ24" s="133"/>
      <c r="FR24" s="133"/>
      <c r="FS24" s="133"/>
      <c r="FT24" s="133"/>
      <c r="FU24" s="133"/>
      <c r="FV24" s="133"/>
      <c r="FW24" s="133"/>
      <c r="FX24" s="133"/>
      <c r="FY24" s="133"/>
      <c r="FZ24" s="133"/>
      <c r="GA24" s="133"/>
      <c r="GB24" s="133"/>
      <c r="GC24" s="133"/>
      <c r="GD24" s="133"/>
      <c r="GE24" s="133"/>
      <c r="GF24" s="133"/>
      <c r="GG24" s="133"/>
      <c r="GH24" s="133"/>
      <c r="GI24" s="133"/>
      <c r="GJ24" s="133"/>
      <c r="GK24" s="133"/>
      <c r="GL24" s="133"/>
      <c r="GM24" s="133"/>
      <c r="GN24" s="133"/>
      <c r="GO24" s="133"/>
      <c r="GP24" s="133"/>
      <c r="GQ24" s="133"/>
      <c r="GR24" s="133"/>
      <c r="GS24" s="133"/>
      <c r="GT24" s="133"/>
      <c r="GU24" s="133"/>
      <c r="GV24" s="133"/>
      <c r="GW24" s="133"/>
      <c r="GX24" s="133"/>
      <c r="GY24" s="133"/>
      <c r="GZ24" s="133"/>
      <c r="HA24" s="133"/>
      <c r="HB24" s="133"/>
      <c r="HC24" s="133"/>
      <c r="HD24" s="133"/>
      <c r="HE24" s="133"/>
      <c r="HF24" s="133"/>
      <c r="HG24" s="133"/>
      <c r="HH24" s="133"/>
      <c r="HI24" s="133"/>
      <c r="HJ24" s="133"/>
      <c r="HK24" s="133"/>
      <c r="HL24" s="133"/>
      <c r="HM24" s="133"/>
      <c r="HN24" s="133"/>
      <c r="HO24" s="133"/>
      <c r="HP24" s="133"/>
      <c r="HQ24" s="133"/>
      <c r="HR24" s="133"/>
      <c r="HS24" s="133"/>
      <c r="HT24" s="133"/>
      <c r="HU24" s="133"/>
      <c r="HV24" s="133"/>
      <c r="HW24" s="133"/>
      <c r="HX24" s="133"/>
      <c r="HY24" s="133"/>
      <c r="HZ24" s="133"/>
      <c r="IA24" s="133"/>
      <c r="IB24" s="133"/>
      <c r="IC24" s="133"/>
      <c r="ID24" s="133"/>
      <c r="IE24" s="133"/>
      <c r="IF24" s="133"/>
      <c r="IG24" s="133"/>
      <c r="IH24" s="133"/>
      <c r="II24" s="133"/>
      <c r="IJ24" s="133"/>
      <c r="IK24" s="133"/>
      <c r="IL24" s="133"/>
      <c r="IM24" s="133"/>
      <c r="IN24" s="133"/>
      <c r="IO24" s="133"/>
      <c r="IP24" s="133"/>
      <c r="IQ24" s="133"/>
      <c r="IR24" s="133"/>
      <c r="IS24" s="133"/>
      <c r="IT24" s="133"/>
      <c r="IU24" s="133"/>
      <c r="IV24" s="133"/>
      <c r="IW24" s="133"/>
      <c r="IX24" s="133"/>
      <c r="IY24" s="133"/>
      <c r="IZ24" s="133"/>
      <c r="JA24" s="133"/>
      <c r="JB24" s="133"/>
      <c r="JC24" s="133"/>
      <c r="JD24" s="133"/>
      <c r="JE24" s="133"/>
      <c r="JF24" s="133"/>
      <c r="JG24" s="133"/>
      <c r="JH24" s="133"/>
      <c r="JI24" s="133"/>
      <c r="JJ24" s="133"/>
      <c r="JK24" s="133"/>
      <c r="JL24" s="133"/>
      <c r="JM24" s="133"/>
      <c r="JN24" s="133"/>
      <c r="JO24" s="133"/>
      <c r="JP24" s="133"/>
      <c r="JQ24" s="133"/>
      <c r="JR24" s="133"/>
      <c r="JS24" s="133"/>
      <c r="JT24" s="133"/>
      <c r="JU24" s="133"/>
      <c r="JV24" s="133"/>
      <c r="JW24" s="133"/>
      <c r="JX24" s="133"/>
      <c r="JY24" s="133"/>
      <c r="JZ24" s="133"/>
      <c r="KA24" s="133"/>
      <c r="KB24" s="133"/>
      <c r="KC24" s="133"/>
      <c r="KD24" s="133"/>
      <c r="KE24" s="133"/>
      <c r="KF24" s="133"/>
      <c r="KG24" s="133"/>
      <c r="KH24" s="133"/>
      <c r="KI24" s="133"/>
      <c r="KJ24" s="133"/>
      <c r="KK24" s="133"/>
      <c r="KL24" s="133"/>
      <c r="KM24" s="133"/>
      <c r="KN24" s="133"/>
      <c r="KO24" s="133"/>
      <c r="KP24" s="133"/>
      <c r="KQ24" s="133"/>
      <c r="KR24" s="133"/>
      <c r="KS24" s="133"/>
      <c r="KT24" s="133"/>
      <c r="KU24" s="133"/>
      <c r="KV24" s="133"/>
      <c r="KW24" s="133"/>
      <c r="KX24" s="133"/>
      <c r="KY24" s="133"/>
      <c r="KZ24" s="133"/>
      <c r="LA24" s="133"/>
      <c r="LB24" s="133"/>
      <c r="LC24" s="133"/>
      <c r="LD24" s="133"/>
      <c r="LE24" s="133"/>
      <c r="LF24" s="133"/>
      <c r="LG24" s="133"/>
      <c r="LH24" s="133"/>
      <c r="LI24" s="133"/>
      <c r="LJ24" s="133"/>
      <c r="LK24" s="133"/>
      <c r="LL24" s="133"/>
      <c r="LM24" s="133"/>
      <c r="LN24" s="133"/>
      <c r="LO24" s="133"/>
      <c r="LP24" s="133"/>
      <c r="LQ24" s="133"/>
      <c r="LR24" s="133"/>
      <c r="LS24" s="133"/>
      <c r="LT24" s="133"/>
      <c r="LU24" s="133"/>
      <c r="LV24" s="133"/>
      <c r="LW24" s="133"/>
      <c r="LX24" s="133"/>
      <c r="LY24" s="133"/>
      <c r="LZ24" s="133"/>
      <c r="MA24" s="133"/>
      <c r="MB24" s="133"/>
      <c r="MC24" s="133"/>
      <c r="MD24" s="133"/>
      <c r="ME24" s="133"/>
      <c r="MF24" s="133"/>
      <c r="MG24" s="133"/>
      <c r="MH24" s="133"/>
      <c r="MI24" s="133"/>
      <c r="MJ24" s="133"/>
      <c r="MK24" s="133"/>
      <c r="ML24" s="133"/>
      <c r="MM24" s="133"/>
      <c r="MN24" s="133"/>
      <c r="MO24" s="133"/>
      <c r="MP24" s="133"/>
      <c r="MQ24" s="133"/>
      <c r="MR24" s="133"/>
      <c r="MS24" s="133"/>
      <c r="MT24" s="133"/>
      <c r="MU24" s="133"/>
      <c r="MV24" s="133"/>
      <c r="MW24" s="133"/>
      <c r="MX24" s="133"/>
      <c r="MY24" s="133"/>
      <c r="MZ24" s="133"/>
      <c r="NA24" s="133"/>
      <c r="NB24" s="133"/>
      <c r="NC24" s="133"/>
      <c r="ND24" s="133"/>
      <c r="NE24" s="133"/>
      <c r="NF24" s="133"/>
      <c r="NG24" s="133"/>
      <c r="NH24" s="133"/>
      <c r="NI24" s="133"/>
      <c r="NJ24" s="133"/>
      <c r="NK24" s="133"/>
      <c r="NL24" s="133"/>
      <c r="NM24" s="133"/>
      <c r="NN24" s="133"/>
      <c r="NO24" s="133"/>
      <c r="NP24" s="133"/>
      <c r="NQ24" s="133"/>
      <c r="NR24" s="133"/>
      <c r="NS24" s="133"/>
      <c r="NT24" s="133"/>
      <c r="NU24" s="133"/>
      <c r="NV24" s="133"/>
      <c r="NW24" s="133"/>
      <c r="NX24" s="133"/>
      <c r="NY24" s="133"/>
      <c r="NZ24" s="133"/>
      <c r="OA24" s="133"/>
      <c r="OB24" s="133"/>
      <c r="OC24" s="133"/>
      <c r="OD24" s="133"/>
      <c r="OE24" s="133"/>
      <c r="OF24" s="133"/>
      <c r="OG24" s="133"/>
      <c r="OH24" s="133"/>
      <c r="OI24" s="133"/>
      <c r="OJ24" s="133"/>
      <c r="OK24" s="133"/>
      <c r="OL24" s="133"/>
      <c r="OM24" s="133"/>
      <c r="ON24" s="133"/>
      <c r="OO24" s="133"/>
      <c r="OP24" s="133"/>
      <c r="OQ24" s="133"/>
      <c r="OR24" s="133"/>
      <c r="OS24" s="133"/>
      <c r="OT24" s="133"/>
      <c r="OU24" s="133"/>
      <c r="OV24" s="133"/>
      <c r="OW24" s="133"/>
      <c r="OX24" s="133"/>
      <c r="OY24" s="133"/>
      <c r="OZ24" s="133"/>
      <c r="PA24" s="133"/>
      <c r="PB24" s="133"/>
      <c r="PC24" s="133"/>
      <c r="PD24" s="133"/>
      <c r="PE24" s="133"/>
      <c r="PF24" s="133"/>
      <c r="PG24" s="133"/>
      <c r="PH24" s="133"/>
    </row>
    <row r="25" spans="1:424" s="43" customFormat="1" ht="12" customHeight="1">
      <c r="E25" s="42"/>
      <c r="F25" s="42"/>
      <c r="G25" s="42"/>
      <c r="H25" s="42"/>
      <c r="I25" s="42"/>
      <c r="J25" s="42"/>
      <c r="K25" s="42"/>
      <c r="L25" s="42"/>
      <c r="M25" s="42"/>
      <c r="N25" s="42"/>
      <c r="O25" s="42"/>
      <c r="P25" s="42"/>
      <c r="Q25" s="42"/>
      <c r="R25" s="42"/>
      <c r="S25" s="42"/>
      <c r="T25" s="42"/>
      <c r="U25" s="42"/>
      <c r="V25" s="42"/>
      <c r="W25" s="42"/>
      <c r="X25" s="42"/>
      <c r="Y25" s="42"/>
      <c r="Z25" s="42"/>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c r="CQ25" s="133"/>
      <c r="CR25" s="133"/>
      <c r="CS25" s="133"/>
      <c r="CT25" s="133"/>
      <c r="CU25" s="133"/>
      <c r="CV25" s="133"/>
      <c r="CW25" s="133"/>
      <c r="CX25" s="133"/>
      <c r="CY25" s="133"/>
      <c r="CZ25" s="133"/>
      <c r="DA25" s="133"/>
      <c r="DB25" s="133"/>
      <c r="DC25" s="133"/>
      <c r="DD25" s="133"/>
      <c r="DE25" s="133"/>
      <c r="DF25" s="133"/>
      <c r="DG25" s="133"/>
      <c r="DH25" s="133"/>
      <c r="DI25" s="133"/>
      <c r="DJ25" s="133"/>
      <c r="DK25" s="133"/>
      <c r="DL25" s="133"/>
      <c r="DM25" s="133"/>
      <c r="DN25" s="133"/>
      <c r="DO25" s="133"/>
      <c r="DP25" s="133"/>
      <c r="DQ25" s="133"/>
      <c r="DR25" s="133"/>
      <c r="DS25" s="133"/>
      <c r="DT25" s="133"/>
      <c r="DU25" s="133"/>
      <c r="DV25" s="133"/>
      <c r="DW25" s="133"/>
      <c r="DX25" s="133"/>
      <c r="DY25" s="133"/>
      <c r="DZ25" s="133"/>
      <c r="EA25" s="133"/>
      <c r="EB25" s="133"/>
      <c r="EC25" s="133"/>
      <c r="ED25" s="133"/>
      <c r="EE25" s="133"/>
      <c r="EF25" s="133"/>
      <c r="EG25" s="133"/>
      <c r="EH25" s="133"/>
      <c r="EI25" s="133"/>
      <c r="EJ25" s="133"/>
      <c r="EK25" s="133"/>
      <c r="EL25" s="133"/>
      <c r="EM25" s="133"/>
      <c r="EN25" s="133"/>
      <c r="EO25" s="133"/>
      <c r="EP25" s="133"/>
      <c r="EQ25" s="133"/>
      <c r="ER25" s="133"/>
      <c r="ES25" s="133"/>
      <c r="ET25" s="133"/>
      <c r="EU25" s="133"/>
      <c r="EV25" s="133"/>
      <c r="EW25" s="133"/>
      <c r="EX25" s="133"/>
      <c r="EY25" s="133"/>
      <c r="EZ25" s="133"/>
      <c r="FA25" s="133"/>
      <c r="FB25" s="133"/>
      <c r="FC25" s="133"/>
      <c r="FD25" s="133"/>
      <c r="FE25" s="133"/>
      <c r="FF25" s="133"/>
      <c r="FG25" s="133"/>
      <c r="FH25" s="133"/>
      <c r="FI25" s="133"/>
      <c r="FJ25" s="133"/>
      <c r="FK25" s="133"/>
      <c r="FL25" s="133"/>
      <c r="FM25" s="133"/>
      <c r="FN25" s="133"/>
      <c r="FO25" s="133"/>
      <c r="FP25" s="133"/>
      <c r="FQ25" s="133"/>
      <c r="FR25" s="133"/>
      <c r="FS25" s="133"/>
      <c r="FT25" s="133"/>
      <c r="FU25" s="133"/>
      <c r="FV25" s="133"/>
      <c r="FW25" s="133"/>
      <c r="FX25" s="133"/>
      <c r="FY25" s="133"/>
      <c r="FZ25" s="133"/>
      <c r="GA25" s="133"/>
      <c r="GB25" s="133"/>
      <c r="GC25" s="133"/>
      <c r="GD25" s="133"/>
      <c r="GE25" s="133"/>
      <c r="GF25" s="133"/>
      <c r="GG25" s="133"/>
      <c r="GH25" s="133"/>
      <c r="GI25" s="133"/>
      <c r="GJ25" s="133"/>
      <c r="GK25" s="133"/>
      <c r="GL25" s="133"/>
      <c r="GM25" s="133"/>
      <c r="GN25" s="133"/>
      <c r="GO25" s="133"/>
      <c r="GP25" s="133"/>
      <c r="GQ25" s="133"/>
      <c r="GR25" s="133"/>
      <c r="GS25" s="133"/>
      <c r="GT25" s="133"/>
      <c r="GU25" s="133"/>
      <c r="GV25" s="133"/>
      <c r="GW25" s="133"/>
      <c r="GX25" s="133"/>
      <c r="GY25" s="133"/>
      <c r="GZ25" s="133"/>
      <c r="HA25" s="133"/>
      <c r="HB25" s="133"/>
      <c r="HC25" s="133"/>
      <c r="HD25" s="133"/>
      <c r="HE25" s="133"/>
      <c r="HF25" s="133"/>
      <c r="HG25" s="133"/>
      <c r="HH25" s="133"/>
      <c r="HI25" s="133"/>
      <c r="HJ25" s="133"/>
      <c r="HK25" s="133"/>
      <c r="HL25" s="133"/>
      <c r="HM25" s="133"/>
      <c r="HN25" s="133"/>
      <c r="HO25" s="133"/>
      <c r="HP25" s="133"/>
      <c r="HQ25" s="133"/>
      <c r="HR25" s="133"/>
      <c r="HS25" s="133"/>
      <c r="HT25" s="133"/>
      <c r="HU25" s="133"/>
      <c r="HV25" s="133"/>
      <c r="HW25" s="133"/>
      <c r="HX25" s="133"/>
      <c r="HY25" s="133"/>
      <c r="HZ25" s="133"/>
      <c r="IA25" s="133"/>
      <c r="IB25" s="133"/>
      <c r="IC25" s="133"/>
      <c r="ID25" s="133"/>
      <c r="IE25" s="133"/>
      <c r="IF25" s="133"/>
      <c r="IG25" s="133"/>
      <c r="IH25" s="133"/>
      <c r="II25" s="133"/>
      <c r="IJ25" s="133"/>
      <c r="IK25" s="133"/>
      <c r="IL25" s="133"/>
      <c r="IM25" s="133"/>
      <c r="IN25" s="133"/>
      <c r="IO25" s="133"/>
      <c r="IP25" s="133"/>
      <c r="IQ25" s="133"/>
      <c r="IR25" s="133"/>
      <c r="IS25" s="133"/>
      <c r="IT25" s="133"/>
      <c r="IU25" s="133"/>
      <c r="IV25" s="133"/>
      <c r="IW25" s="133"/>
      <c r="IX25" s="133"/>
      <c r="IY25" s="133"/>
      <c r="IZ25" s="133"/>
      <c r="JA25" s="133"/>
      <c r="JB25" s="133"/>
      <c r="JC25" s="133"/>
      <c r="JD25" s="133"/>
      <c r="JE25" s="133"/>
      <c r="JF25" s="133"/>
      <c r="JG25" s="133"/>
      <c r="JH25" s="133"/>
      <c r="JI25" s="133"/>
      <c r="JJ25" s="133"/>
      <c r="JK25" s="133"/>
      <c r="JL25" s="133"/>
      <c r="JM25" s="133"/>
      <c r="JN25" s="133"/>
      <c r="JO25" s="133"/>
      <c r="JP25" s="133"/>
      <c r="JQ25" s="133"/>
      <c r="JR25" s="133"/>
      <c r="JS25" s="133"/>
      <c r="JT25" s="133"/>
      <c r="JU25" s="133"/>
      <c r="JV25" s="133"/>
      <c r="JW25" s="133"/>
      <c r="JX25" s="133"/>
      <c r="JY25" s="133"/>
      <c r="JZ25" s="133"/>
      <c r="KA25" s="133"/>
      <c r="KB25" s="133"/>
      <c r="KC25" s="133"/>
      <c r="KD25" s="133"/>
      <c r="KE25" s="133"/>
      <c r="KF25" s="133"/>
      <c r="KG25" s="133"/>
      <c r="KH25" s="133"/>
      <c r="KI25" s="133"/>
      <c r="KJ25" s="133"/>
      <c r="KK25" s="133"/>
      <c r="KL25" s="133"/>
      <c r="KM25" s="133"/>
      <c r="KN25" s="133"/>
      <c r="KO25" s="133"/>
      <c r="KP25" s="133"/>
      <c r="KQ25" s="133"/>
      <c r="KR25" s="133"/>
      <c r="KS25" s="133"/>
      <c r="KT25" s="133"/>
      <c r="KU25" s="133"/>
      <c r="KV25" s="133"/>
      <c r="KW25" s="133"/>
      <c r="KX25" s="133"/>
      <c r="KY25" s="133"/>
      <c r="KZ25" s="133"/>
      <c r="LA25" s="133"/>
      <c r="LB25" s="133"/>
      <c r="LC25" s="133"/>
      <c r="LD25" s="133"/>
      <c r="LE25" s="133"/>
      <c r="LF25" s="133"/>
      <c r="LG25" s="133"/>
      <c r="LH25" s="133"/>
      <c r="LI25" s="133"/>
      <c r="LJ25" s="133"/>
      <c r="LK25" s="133"/>
      <c r="LL25" s="133"/>
      <c r="LM25" s="133"/>
      <c r="LN25" s="133"/>
      <c r="LO25" s="133"/>
      <c r="LP25" s="133"/>
      <c r="LQ25" s="133"/>
      <c r="LR25" s="133"/>
      <c r="LS25" s="133"/>
      <c r="LT25" s="133"/>
      <c r="LU25" s="133"/>
      <c r="LV25" s="133"/>
      <c r="LW25" s="133"/>
      <c r="LX25" s="133"/>
      <c r="LY25" s="133"/>
      <c r="LZ25" s="133"/>
      <c r="MA25" s="133"/>
      <c r="MB25" s="133"/>
      <c r="MC25" s="133"/>
      <c r="MD25" s="133"/>
      <c r="ME25" s="133"/>
      <c r="MF25" s="133"/>
      <c r="MG25" s="133"/>
      <c r="MH25" s="133"/>
      <c r="MI25" s="133"/>
      <c r="MJ25" s="133"/>
      <c r="MK25" s="133"/>
      <c r="ML25" s="133"/>
      <c r="MM25" s="133"/>
      <c r="MN25" s="133"/>
      <c r="MO25" s="133"/>
      <c r="MP25" s="133"/>
      <c r="MQ25" s="133"/>
      <c r="MR25" s="133"/>
      <c r="MS25" s="133"/>
      <c r="MT25" s="133"/>
      <c r="MU25" s="133"/>
      <c r="MV25" s="133"/>
      <c r="MW25" s="133"/>
      <c r="MX25" s="133"/>
      <c r="MY25" s="133"/>
      <c r="MZ25" s="133"/>
      <c r="NA25" s="133"/>
      <c r="NB25" s="133"/>
      <c r="NC25" s="133"/>
      <c r="ND25" s="133"/>
      <c r="NE25" s="133"/>
      <c r="NF25" s="133"/>
      <c r="NG25" s="133"/>
      <c r="NH25" s="133"/>
      <c r="NI25" s="133"/>
      <c r="NJ25" s="133"/>
      <c r="NK25" s="133"/>
      <c r="NL25" s="133"/>
      <c r="NM25" s="133"/>
      <c r="NN25" s="133"/>
      <c r="NO25" s="133"/>
      <c r="NP25" s="133"/>
      <c r="NQ25" s="133"/>
      <c r="NR25" s="133"/>
      <c r="NS25" s="133"/>
      <c r="NT25" s="133"/>
      <c r="NU25" s="133"/>
      <c r="NV25" s="133"/>
      <c r="NW25" s="133"/>
      <c r="NX25" s="133"/>
      <c r="NY25" s="133"/>
      <c r="NZ25" s="133"/>
      <c r="OA25" s="133"/>
      <c r="OB25" s="133"/>
      <c r="OC25" s="133"/>
      <c r="OD25" s="133"/>
      <c r="OE25" s="133"/>
      <c r="OF25" s="133"/>
      <c r="OG25" s="133"/>
      <c r="OH25" s="133"/>
      <c r="OI25" s="133"/>
      <c r="OJ25" s="133"/>
      <c r="OK25" s="133"/>
      <c r="OL25" s="133"/>
      <c r="OM25" s="133"/>
      <c r="ON25" s="133"/>
      <c r="OO25" s="133"/>
      <c r="OP25" s="133"/>
      <c r="OQ25" s="133"/>
      <c r="OR25" s="133"/>
      <c r="OS25" s="133"/>
      <c r="OT25" s="133"/>
      <c r="OU25" s="133"/>
      <c r="OV25" s="133"/>
      <c r="OW25" s="133"/>
      <c r="OX25" s="133"/>
      <c r="OY25" s="133"/>
      <c r="OZ25" s="133"/>
      <c r="PA25" s="133"/>
      <c r="PB25" s="133"/>
      <c r="PC25" s="133"/>
      <c r="PD25" s="133"/>
      <c r="PE25" s="133"/>
      <c r="PF25" s="133"/>
      <c r="PG25" s="133"/>
      <c r="PH25" s="133"/>
    </row>
    <row r="26" spans="1:424" s="43" customFormat="1" ht="7.8" customHeight="1">
      <c r="E26" s="42"/>
      <c r="F26" s="42"/>
      <c r="G26" s="42"/>
      <c r="H26" s="42"/>
      <c r="I26" s="42"/>
      <c r="J26" s="42"/>
      <c r="K26" s="42"/>
      <c r="L26" s="42"/>
      <c r="M26" s="42"/>
      <c r="N26" s="42"/>
      <c r="O26" s="42"/>
      <c r="P26" s="42"/>
      <c r="Q26" s="42"/>
      <c r="R26" s="42"/>
      <c r="S26" s="42"/>
      <c r="T26" s="42"/>
      <c r="U26" s="42"/>
      <c r="V26" s="42"/>
      <c r="W26" s="42"/>
      <c r="X26" s="42"/>
      <c r="Y26" s="42"/>
      <c r="Z26" s="42"/>
      <c r="BN26" s="133"/>
      <c r="BO26" s="133"/>
      <c r="BP26" s="133"/>
      <c r="BQ26" s="133"/>
      <c r="BR26" s="133"/>
      <c r="BS26" s="133"/>
      <c r="BT26" s="133"/>
      <c r="BU26" s="133"/>
      <c r="BV26" s="133"/>
      <c r="BW26" s="133"/>
      <c r="BX26" s="133"/>
      <c r="BY26" s="133"/>
      <c r="BZ26" s="133"/>
      <c r="CA26" s="133"/>
      <c r="CB26" s="133"/>
      <c r="CC26" s="416" t="e">
        <f>IF(OR(K72="",R72="",AD72=""),"Preencha os ROIs dos três cenários para obter o diagnóstico",
IF(AND(K72&lt;0,R72&lt;0,AD72&lt;0),"Cenário de Desistência: Todos os cenários apresentam ROI negativo. O negócio não demonstra viabilidade financeira. Reavalie completamente a ideia antes de seguir em frente.",
IF(AND(K72&lt;0,R72&lt;0),"Cenário Crítico: Pior e Mais Provável com ROI negativo. Reavalie seriamente o negócio.",
IF(AND(K72&lt;0,R72&gt;=0,R72&lt;=0.1,AD72&gt;1),"Cenário Crítico: ROI negativo no pior caso, ROI baixo no cenário mais provável e otimismo excessivo no melhor caso. Avalie os riscos antes de seguir.",
IF(AND(K72&gt;0,R72&gt;3,AD72&gt;3),"Cenário de Alerta: ROI muito alto no cenário mais provável e no melhor caso. Revise suas projeções, os números podem estar superestimados.",
IF(AND(R72&lt;=0.1,AD72&lt;=0.5),"Cenário de Alto Risco: ROI baixo no cenário mais provável e no melhor caso. Avalie se vale o risco.",
IF(AND(K72&lt;0,R72&gt;0.1,R72&lt;=0.5,AD72&gt;0.5,AD72&lt;=1),"Cenário Moderado: ROI moderado no mais provável e bom potencial no melhor caso. Prossiga com cautela.",
IF(AND(K72&lt;0,R72&gt;0.1,R72&lt;=0.5,AD72&gt;1),"Cenário Viável: ROI moderado no mais provável e excelente no melhor caso. Boa oportunidade, mas avalie os riscos.",
IF(AND(K72&lt;0,R72&gt;0.5,AD72&gt;1),"Cenário Otimista: ROI alto no mais provável e excelente no melhor caso. Confirme as projeções antes de seguir.",
IF(AND(K72&gt;1,R72&gt;1,AD72&gt;1),"Cenário de Superestimação: Todos os ROIs acima de 100%. Revise suas projeções, podem estar superestimadas.",
IF(AND(K72&lt;0,R72&gt;0.1,AD72&gt;1),"Cenário de Alerta: ROI muito alto no melhor caso, mas com riscos no pior cenário. Cautela ao seguir em frente.",
"Os dados fornecidos não geram um diagnóstico claro. Revise os ROIs e insira informações realistas.")))))))))))</f>
        <v>#VALUE!</v>
      </c>
      <c r="CD26" s="133"/>
      <c r="CE26" s="133"/>
      <c r="CF26" s="133"/>
      <c r="CG26" s="133"/>
      <c r="CH26" s="133"/>
      <c r="CI26" s="133"/>
      <c r="CJ26" s="133"/>
      <c r="CK26" s="133"/>
      <c r="CL26" s="133"/>
      <c r="CM26" s="133"/>
      <c r="CN26" s="133"/>
      <c r="CO26" s="133"/>
      <c r="CP26" s="133"/>
      <c r="CQ26" s="133"/>
      <c r="CR26" s="133"/>
      <c r="CS26" s="133"/>
      <c r="CT26" s="133"/>
      <c r="CU26" s="133"/>
      <c r="CV26" s="133"/>
      <c r="CW26" s="133"/>
      <c r="CX26" s="133"/>
      <c r="CY26" s="133"/>
      <c r="CZ26" s="133"/>
      <c r="DA26" s="133"/>
      <c r="DB26" s="133"/>
      <c r="DC26" s="133"/>
      <c r="DD26" s="133"/>
      <c r="DE26" s="133"/>
      <c r="DF26" s="133"/>
      <c r="DG26" s="133"/>
      <c r="DH26" s="133"/>
      <c r="DI26" s="133"/>
      <c r="DJ26" s="133"/>
      <c r="DK26" s="133"/>
      <c r="DL26" s="133"/>
      <c r="DM26" s="133"/>
      <c r="DN26" s="133"/>
      <c r="DO26" s="133"/>
      <c r="DP26" s="133"/>
      <c r="DQ26" s="133"/>
      <c r="DR26" s="133"/>
      <c r="DS26" s="133"/>
      <c r="DT26" s="133"/>
      <c r="DU26" s="133"/>
      <c r="DV26" s="133"/>
      <c r="DW26" s="133"/>
      <c r="DX26" s="133"/>
      <c r="DY26" s="133"/>
      <c r="DZ26" s="133"/>
      <c r="EA26" s="133"/>
      <c r="EB26" s="133"/>
      <c r="EC26" s="133"/>
      <c r="ED26" s="133"/>
      <c r="EE26" s="133"/>
      <c r="EF26" s="133"/>
      <c r="EG26" s="133"/>
      <c r="EH26" s="133"/>
      <c r="EI26" s="133"/>
      <c r="EJ26" s="133"/>
      <c r="EK26" s="133"/>
      <c r="EL26" s="133"/>
      <c r="EM26" s="133"/>
      <c r="EN26" s="133"/>
      <c r="EO26" s="133"/>
      <c r="EP26" s="133"/>
      <c r="EQ26" s="133"/>
      <c r="ER26" s="133"/>
      <c r="ES26" s="133"/>
      <c r="ET26" s="133"/>
      <c r="EU26" s="133"/>
      <c r="EV26" s="133"/>
      <c r="EW26" s="133"/>
      <c r="EX26" s="133"/>
      <c r="EY26" s="133"/>
      <c r="EZ26" s="133"/>
      <c r="FA26" s="133"/>
      <c r="FB26" s="133"/>
      <c r="FC26" s="133"/>
      <c r="FD26" s="133"/>
      <c r="FE26" s="133"/>
      <c r="FF26" s="133"/>
      <c r="FG26" s="133"/>
      <c r="FH26" s="133"/>
      <c r="FI26" s="133"/>
      <c r="FJ26" s="133"/>
      <c r="FK26" s="133"/>
      <c r="FL26" s="133"/>
      <c r="FM26" s="133"/>
      <c r="FN26" s="133"/>
      <c r="FO26" s="133"/>
      <c r="FP26" s="133"/>
      <c r="FQ26" s="133"/>
      <c r="FR26" s="133"/>
      <c r="FS26" s="133"/>
      <c r="FT26" s="133"/>
      <c r="FU26" s="133"/>
      <c r="FV26" s="133"/>
      <c r="FW26" s="133"/>
      <c r="FX26" s="133"/>
      <c r="FY26" s="133"/>
      <c r="FZ26" s="133"/>
      <c r="GA26" s="133"/>
      <c r="GB26" s="133"/>
      <c r="GC26" s="133"/>
      <c r="GD26" s="133"/>
      <c r="GE26" s="133"/>
      <c r="GF26" s="133"/>
      <c r="GG26" s="133"/>
      <c r="GH26" s="133"/>
      <c r="GI26" s="133"/>
      <c r="GJ26" s="133"/>
      <c r="GK26" s="133"/>
      <c r="GL26" s="133"/>
      <c r="GM26" s="133"/>
      <c r="GN26" s="133"/>
      <c r="GO26" s="133"/>
      <c r="GP26" s="133"/>
      <c r="GQ26" s="133"/>
      <c r="GR26" s="133"/>
      <c r="GS26" s="133"/>
      <c r="GT26" s="133"/>
      <c r="GU26" s="133"/>
      <c r="GV26" s="133"/>
      <c r="GW26" s="133"/>
      <c r="GX26" s="133"/>
      <c r="GY26" s="133"/>
      <c r="GZ26" s="133"/>
      <c r="HA26" s="133"/>
      <c r="HB26" s="133"/>
      <c r="HC26" s="133"/>
      <c r="HD26" s="133"/>
      <c r="HE26" s="133"/>
      <c r="HF26" s="133"/>
      <c r="HG26" s="133"/>
      <c r="HH26" s="133"/>
      <c r="HI26" s="133"/>
      <c r="HJ26" s="133"/>
      <c r="HK26" s="133"/>
      <c r="HL26" s="133"/>
      <c r="HM26" s="133"/>
      <c r="HN26" s="133"/>
      <c r="HO26" s="133"/>
      <c r="HP26" s="133"/>
      <c r="HQ26" s="133"/>
      <c r="HR26" s="133"/>
      <c r="HS26" s="133"/>
      <c r="HT26" s="133"/>
      <c r="HU26" s="133"/>
      <c r="HV26" s="133"/>
      <c r="HW26" s="133"/>
      <c r="HX26" s="133"/>
      <c r="HY26" s="133"/>
      <c r="HZ26" s="133"/>
      <c r="IA26" s="133"/>
      <c r="IB26" s="133"/>
      <c r="IC26" s="133"/>
      <c r="ID26" s="133"/>
      <c r="IE26" s="133"/>
      <c r="IF26" s="133"/>
      <c r="IG26" s="133"/>
      <c r="IH26" s="133"/>
      <c r="II26" s="133"/>
      <c r="IJ26" s="133"/>
      <c r="IK26" s="133"/>
      <c r="IL26" s="133"/>
      <c r="IM26" s="133"/>
      <c r="IN26" s="133"/>
      <c r="IO26" s="133"/>
      <c r="IP26" s="133"/>
      <c r="IQ26" s="133"/>
      <c r="IR26" s="133"/>
      <c r="IS26" s="133"/>
      <c r="IT26" s="133"/>
      <c r="IU26" s="133"/>
      <c r="IV26" s="133"/>
      <c r="IW26" s="133"/>
      <c r="IX26" s="133"/>
      <c r="IY26" s="133"/>
      <c r="IZ26" s="133"/>
      <c r="JA26" s="133"/>
      <c r="JB26" s="133"/>
      <c r="JC26" s="133"/>
      <c r="JD26" s="133"/>
      <c r="JE26" s="133"/>
      <c r="JF26" s="133"/>
      <c r="JG26" s="133"/>
      <c r="JH26" s="133"/>
      <c r="JI26" s="133"/>
      <c r="JJ26" s="133"/>
      <c r="JK26" s="133"/>
      <c r="JL26" s="133"/>
      <c r="JM26" s="133"/>
      <c r="JN26" s="133"/>
      <c r="JO26" s="133"/>
      <c r="JP26" s="133"/>
      <c r="JQ26" s="133"/>
      <c r="JR26" s="133"/>
      <c r="JS26" s="133"/>
      <c r="JT26" s="133"/>
      <c r="JU26" s="133"/>
      <c r="JV26" s="133"/>
      <c r="JW26" s="133"/>
      <c r="JX26" s="133"/>
      <c r="JY26" s="133"/>
      <c r="JZ26" s="133"/>
      <c r="KA26" s="133"/>
      <c r="KB26" s="133"/>
      <c r="KC26" s="133"/>
      <c r="KD26" s="133"/>
      <c r="KE26" s="133"/>
      <c r="KF26" s="133"/>
      <c r="KG26" s="133"/>
      <c r="KH26" s="133"/>
      <c r="KI26" s="133"/>
      <c r="KJ26" s="133"/>
      <c r="KK26" s="133"/>
      <c r="KL26" s="133"/>
      <c r="KM26" s="133"/>
      <c r="KN26" s="133"/>
      <c r="KO26" s="133"/>
      <c r="KP26" s="133"/>
      <c r="KQ26" s="133"/>
      <c r="KR26" s="133"/>
      <c r="KS26" s="133"/>
      <c r="KT26" s="133"/>
      <c r="KU26" s="133"/>
      <c r="KV26" s="133"/>
      <c r="KW26" s="133"/>
      <c r="KX26" s="133"/>
      <c r="KY26" s="133"/>
      <c r="KZ26" s="133"/>
      <c r="LA26" s="133"/>
      <c r="LB26" s="133"/>
      <c r="LC26" s="133"/>
      <c r="LD26" s="133"/>
      <c r="LE26" s="133"/>
      <c r="LF26" s="133"/>
      <c r="LG26" s="133"/>
      <c r="LH26" s="133"/>
      <c r="LI26" s="133"/>
      <c r="LJ26" s="133"/>
      <c r="LK26" s="133"/>
      <c r="LL26" s="133"/>
      <c r="LM26" s="133"/>
      <c r="LN26" s="133"/>
      <c r="LO26" s="133"/>
      <c r="LP26" s="133"/>
      <c r="LQ26" s="133"/>
      <c r="LR26" s="133"/>
      <c r="LS26" s="133"/>
      <c r="LT26" s="133"/>
      <c r="LU26" s="133"/>
      <c r="LV26" s="133"/>
      <c r="LW26" s="133"/>
      <c r="LX26" s="133"/>
      <c r="LY26" s="133"/>
      <c r="LZ26" s="133"/>
      <c r="MA26" s="133"/>
      <c r="MB26" s="133"/>
      <c r="MC26" s="133"/>
      <c r="MD26" s="133"/>
      <c r="ME26" s="133"/>
      <c r="MF26" s="133"/>
      <c r="MG26" s="133"/>
      <c r="MH26" s="133"/>
      <c r="MI26" s="133"/>
      <c r="MJ26" s="133"/>
      <c r="MK26" s="133"/>
      <c r="ML26" s="133"/>
      <c r="MM26" s="133"/>
      <c r="MN26" s="133"/>
      <c r="MO26" s="133"/>
      <c r="MP26" s="133"/>
      <c r="MQ26" s="133"/>
      <c r="MR26" s="133"/>
      <c r="MS26" s="133"/>
      <c r="MT26" s="133"/>
      <c r="MU26" s="133"/>
      <c r="MV26" s="133"/>
      <c r="MW26" s="133"/>
      <c r="MX26" s="133"/>
      <c r="MY26" s="133"/>
      <c r="MZ26" s="133"/>
      <c r="NA26" s="133"/>
      <c r="NB26" s="133"/>
      <c r="NC26" s="133"/>
      <c r="ND26" s="133"/>
      <c r="NE26" s="133"/>
      <c r="NF26" s="133"/>
      <c r="NG26" s="133"/>
      <c r="NH26" s="133"/>
      <c r="NI26" s="133"/>
      <c r="NJ26" s="133"/>
      <c r="NK26" s="133"/>
      <c r="NL26" s="133"/>
      <c r="NM26" s="133"/>
      <c r="NN26" s="133"/>
      <c r="NO26" s="133"/>
      <c r="NP26" s="133"/>
      <c r="NQ26" s="133"/>
      <c r="NR26" s="133"/>
      <c r="NS26" s="133"/>
      <c r="NT26" s="133"/>
      <c r="NU26" s="133"/>
      <c r="NV26" s="133"/>
      <c r="NW26" s="133"/>
      <c r="NX26" s="133"/>
      <c r="NY26" s="133"/>
      <c r="NZ26" s="133"/>
      <c r="OA26" s="133"/>
      <c r="OB26" s="133"/>
      <c r="OC26" s="133"/>
      <c r="OD26" s="133"/>
      <c r="OE26" s="133"/>
      <c r="OF26" s="133"/>
      <c r="OG26" s="133"/>
      <c r="OH26" s="133"/>
      <c r="OI26" s="133"/>
      <c r="OJ26" s="133"/>
      <c r="OK26" s="133"/>
      <c r="OL26" s="133"/>
      <c r="OM26" s="133"/>
      <c r="ON26" s="133"/>
      <c r="OO26" s="133"/>
      <c r="OP26" s="133"/>
      <c r="OQ26" s="133"/>
      <c r="OR26" s="133"/>
      <c r="OS26" s="133"/>
      <c r="OT26" s="133"/>
      <c r="OU26" s="133"/>
      <c r="OV26" s="133"/>
      <c r="OW26" s="133"/>
      <c r="OX26" s="133"/>
      <c r="OY26" s="133"/>
      <c r="OZ26" s="133"/>
      <c r="PA26" s="133"/>
      <c r="PB26" s="133"/>
      <c r="PC26" s="133"/>
      <c r="PD26" s="133"/>
      <c r="PE26" s="133"/>
      <c r="PF26" s="133"/>
      <c r="PG26" s="133"/>
      <c r="PH26" s="133"/>
    </row>
    <row r="27" spans="1:424" s="43" customFormat="1" ht="7.8" customHeight="1">
      <c r="E27" s="42"/>
      <c r="F27" s="42"/>
      <c r="G27" s="42"/>
      <c r="H27" s="42"/>
      <c r="I27" s="42"/>
      <c r="J27" s="42"/>
      <c r="K27" s="42"/>
      <c r="L27" s="42"/>
      <c r="M27" s="42"/>
      <c r="N27" s="42"/>
      <c r="O27" s="42"/>
      <c r="P27" s="42"/>
      <c r="Q27" s="42"/>
      <c r="R27" s="42"/>
      <c r="S27" s="42"/>
      <c r="T27" s="42"/>
      <c r="U27" s="42"/>
      <c r="V27" s="42"/>
      <c r="W27" s="42"/>
      <c r="X27" s="42"/>
      <c r="Y27" s="42"/>
      <c r="Z27" s="42"/>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c r="CQ27" s="133"/>
      <c r="CR27" s="133"/>
      <c r="CS27" s="133"/>
      <c r="CT27" s="133"/>
      <c r="CU27" s="133"/>
      <c r="CV27" s="133"/>
      <c r="CW27" s="133"/>
      <c r="CX27" s="133"/>
      <c r="CY27" s="133"/>
      <c r="CZ27" s="133"/>
      <c r="DA27" s="133"/>
      <c r="DB27" s="133"/>
      <c r="DC27" s="133"/>
      <c r="DD27" s="133"/>
      <c r="DE27" s="133"/>
      <c r="DF27" s="133"/>
      <c r="DG27" s="133"/>
      <c r="DH27" s="133"/>
      <c r="DI27" s="133"/>
      <c r="DJ27" s="133"/>
      <c r="DK27" s="133"/>
      <c r="DL27" s="133"/>
      <c r="DM27" s="133"/>
      <c r="DN27" s="133"/>
      <c r="DO27" s="133"/>
      <c r="DP27" s="133"/>
      <c r="DQ27" s="133"/>
      <c r="DR27" s="133"/>
      <c r="DS27" s="133"/>
      <c r="DT27" s="133"/>
      <c r="DU27" s="133"/>
      <c r="DV27" s="133"/>
      <c r="DW27" s="133"/>
      <c r="DX27" s="133"/>
      <c r="DY27" s="133"/>
      <c r="DZ27" s="133"/>
      <c r="EA27" s="133"/>
      <c r="EB27" s="133"/>
      <c r="EC27" s="133"/>
      <c r="ED27" s="133"/>
      <c r="EE27" s="133"/>
      <c r="EF27" s="133"/>
      <c r="EG27" s="133"/>
      <c r="EH27" s="133"/>
      <c r="EI27" s="133"/>
      <c r="EJ27" s="133"/>
      <c r="EK27" s="133"/>
      <c r="EL27" s="133"/>
      <c r="EM27" s="133"/>
      <c r="EN27" s="133"/>
      <c r="EO27" s="133"/>
      <c r="EP27" s="133"/>
      <c r="EQ27" s="133"/>
      <c r="ER27" s="133"/>
      <c r="ES27" s="133"/>
      <c r="ET27" s="133"/>
      <c r="EU27" s="133"/>
      <c r="EV27" s="133"/>
      <c r="EW27" s="133"/>
      <c r="EX27" s="133"/>
      <c r="EY27" s="133"/>
      <c r="EZ27" s="133"/>
      <c r="FA27" s="133"/>
      <c r="FB27" s="133"/>
      <c r="FC27" s="133"/>
      <c r="FD27" s="133"/>
      <c r="FE27" s="133"/>
      <c r="FF27" s="133"/>
      <c r="FG27" s="133"/>
      <c r="FH27" s="133"/>
      <c r="FI27" s="133"/>
      <c r="FJ27" s="133"/>
      <c r="FK27" s="133"/>
      <c r="FL27" s="133"/>
      <c r="FM27" s="133"/>
      <c r="FN27" s="133"/>
      <c r="FO27" s="133"/>
      <c r="FP27" s="133"/>
      <c r="FQ27" s="133"/>
      <c r="FR27" s="133"/>
      <c r="FS27" s="133"/>
      <c r="FT27" s="133"/>
      <c r="FU27" s="133"/>
      <c r="FV27" s="133"/>
      <c r="FW27" s="133"/>
      <c r="FX27" s="133"/>
      <c r="FY27" s="133"/>
      <c r="FZ27" s="133"/>
      <c r="GA27" s="133"/>
      <c r="GB27" s="133"/>
      <c r="GC27" s="133"/>
      <c r="GD27" s="133"/>
      <c r="GE27" s="133"/>
      <c r="GF27" s="133"/>
      <c r="GG27" s="133"/>
      <c r="GH27" s="133"/>
      <c r="GI27" s="133"/>
      <c r="GJ27" s="133"/>
      <c r="GK27" s="133"/>
      <c r="GL27" s="133"/>
      <c r="GM27" s="133"/>
      <c r="GN27" s="133"/>
      <c r="GO27" s="133"/>
      <c r="GP27" s="133"/>
      <c r="GQ27" s="133"/>
      <c r="GR27" s="133"/>
      <c r="GS27" s="133"/>
      <c r="GT27" s="133"/>
      <c r="GU27" s="133"/>
      <c r="GV27" s="133"/>
      <c r="GW27" s="133"/>
      <c r="GX27" s="133"/>
      <c r="GY27" s="133"/>
      <c r="GZ27" s="133"/>
      <c r="HA27" s="133"/>
      <c r="HB27" s="133"/>
      <c r="HC27" s="133"/>
      <c r="HD27" s="133"/>
      <c r="HE27" s="133"/>
      <c r="HF27" s="133"/>
      <c r="HG27" s="133"/>
      <c r="HH27" s="133"/>
      <c r="HI27" s="133"/>
      <c r="HJ27" s="133"/>
      <c r="HK27" s="133"/>
      <c r="HL27" s="133"/>
      <c r="HM27" s="133"/>
      <c r="HN27" s="133"/>
      <c r="HO27" s="133"/>
      <c r="HP27" s="133"/>
      <c r="HQ27" s="133"/>
      <c r="HR27" s="133"/>
      <c r="HS27" s="133"/>
      <c r="HT27" s="133"/>
      <c r="HU27" s="133"/>
      <c r="HV27" s="133"/>
      <c r="HW27" s="133"/>
      <c r="HX27" s="133"/>
      <c r="HY27" s="133"/>
      <c r="HZ27" s="133"/>
      <c r="IA27" s="133"/>
      <c r="IB27" s="133"/>
      <c r="IC27" s="133"/>
      <c r="ID27" s="133"/>
      <c r="IE27" s="133"/>
      <c r="IF27" s="133"/>
      <c r="IG27" s="133"/>
      <c r="IH27" s="133"/>
      <c r="II27" s="133"/>
      <c r="IJ27" s="133"/>
      <c r="IK27" s="133"/>
      <c r="IL27" s="133"/>
      <c r="IM27" s="133"/>
      <c r="IN27" s="133"/>
      <c r="IO27" s="133"/>
      <c r="IP27" s="133"/>
      <c r="IQ27" s="133"/>
      <c r="IR27" s="133"/>
      <c r="IS27" s="133"/>
      <c r="IT27" s="133"/>
      <c r="IU27" s="133"/>
      <c r="IV27" s="133"/>
      <c r="IW27" s="133"/>
      <c r="IX27" s="133"/>
      <c r="IY27" s="133"/>
      <c r="IZ27" s="133"/>
      <c r="JA27" s="133"/>
      <c r="JB27" s="133"/>
      <c r="JC27" s="133"/>
      <c r="JD27" s="133"/>
      <c r="JE27" s="133"/>
      <c r="JF27" s="133"/>
      <c r="JG27" s="133"/>
      <c r="JH27" s="133"/>
      <c r="JI27" s="133"/>
      <c r="JJ27" s="133"/>
      <c r="JK27" s="133"/>
      <c r="JL27" s="133"/>
      <c r="JM27" s="133"/>
      <c r="JN27" s="133"/>
      <c r="JO27" s="133"/>
      <c r="JP27" s="133"/>
      <c r="JQ27" s="133"/>
      <c r="JR27" s="133"/>
      <c r="JS27" s="133"/>
      <c r="JT27" s="133"/>
      <c r="JU27" s="133"/>
      <c r="JV27" s="133"/>
      <c r="JW27" s="133"/>
      <c r="JX27" s="133"/>
      <c r="JY27" s="133"/>
      <c r="JZ27" s="133"/>
      <c r="KA27" s="133"/>
      <c r="KB27" s="133"/>
      <c r="KC27" s="133"/>
      <c r="KD27" s="133"/>
      <c r="KE27" s="133"/>
      <c r="KF27" s="133"/>
      <c r="KG27" s="133"/>
      <c r="KH27" s="133"/>
      <c r="KI27" s="133"/>
      <c r="KJ27" s="133"/>
      <c r="KK27" s="133"/>
      <c r="KL27" s="133"/>
      <c r="KM27" s="133"/>
      <c r="KN27" s="133"/>
      <c r="KO27" s="133"/>
      <c r="KP27" s="133"/>
      <c r="KQ27" s="133"/>
      <c r="KR27" s="133"/>
      <c r="KS27" s="133"/>
      <c r="KT27" s="133"/>
      <c r="KU27" s="133"/>
      <c r="KV27" s="133"/>
      <c r="KW27" s="133"/>
      <c r="KX27" s="133"/>
      <c r="KY27" s="133"/>
      <c r="KZ27" s="133"/>
      <c r="LA27" s="133"/>
      <c r="LB27" s="133"/>
      <c r="LC27" s="133"/>
      <c r="LD27" s="133"/>
      <c r="LE27" s="133"/>
      <c r="LF27" s="133"/>
      <c r="LG27" s="133"/>
      <c r="LH27" s="133"/>
      <c r="LI27" s="133"/>
      <c r="LJ27" s="133"/>
      <c r="LK27" s="133"/>
      <c r="LL27" s="133"/>
      <c r="LM27" s="133"/>
      <c r="LN27" s="133"/>
      <c r="LO27" s="133"/>
      <c r="LP27" s="133"/>
      <c r="LQ27" s="133"/>
      <c r="LR27" s="133"/>
      <c r="LS27" s="133"/>
      <c r="LT27" s="133"/>
      <c r="LU27" s="133"/>
      <c r="LV27" s="133"/>
      <c r="LW27" s="133"/>
      <c r="LX27" s="133"/>
      <c r="LY27" s="133"/>
      <c r="LZ27" s="133"/>
      <c r="MA27" s="133"/>
      <c r="MB27" s="133"/>
      <c r="MC27" s="133"/>
      <c r="MD27" s="133"/>
      <c r="ME27" s="133"/>
      <c r="MF27" s="133"/>
      <c r="MG27" s="133"/>
      <c r="MH27" s="133"/>
      <c r="MI27" s="133"/>
      <c r="MJ27" s="133"/>
      <c r="MK27" s="133"/>
      <c r="ML27" s="133"/>
      <c r="MM27" s="133"/>
      <c r="MN27" s="133"/>
      <c r="MO27" s="133"/>
      <c r="MP27" s="133"/>
      <c r="MQ27" s="133"/>
      <c r="MR27" s="133"/>
      <c r="MS27" s="133"/>
      <c r="MT27" s="133"/>
      <c r="MU27" s="133"/>
      <c r="MV27" s="133"/>
      <c r="MW27" s="133"/>
      <c r="MX27" s="133"/>
      <c r="MY27" s="133"/>
      <c r="MZ27" s="133"/>
      <c r="NA27" s="133"/>
      <c r="NB27" s="133"/>
      <c r="NC27" s="133"/>
      <c r="ND27" s="133"/>
      <c r="NE27" s="133"/>
      <c r="NF27" s="133"/>
      <c r="NG27" s="133"/>
      <c r="NH27" s="133"/>
      <c r="NI27" s="133"/>
      <c r="NJ27" s="133"/>
      <c r="NK27" s="133"/>
      <c r="NL27" s="133"/>
      <c r="NM27" s="133"/>
      <c r="NN27" s="133"/>
      <c r="NO27" s="133"/>
      <c r="NP27" s="133"/>
      <c r="NQ27" s="133"/>
      <c r="NR27" s="133"/>
      <c r="NS27" s="133"/>
      <c r="NT27" s="133"/>
      <c r="NU27" s="133"/>
      <c r="NV27" s="133"/>
      <c r="NW27" s="133"/>
      <c r="NX27" s="133"/>
      <c r="NY27" s="133"/>
      <c r="NZ27" s="133"/>
      <c r="OA27" s="133"/>
      <c r="OB27" s="133"/>
      <c r="OC27" s="133"/>
      <c r="OD27" s="133"/>
      <c r="OE27" s="133"/>
      <c r="OF27" s="133"/>
      <c r="OG27" s="133"/>
      <c r="OH27" s="133"/>
      <c r="OI27" s="133"/>
      <c r="OJ27" s="133"/>
      <c r="OK27" s="133"/>
      <c r="OL27" s="133"/>
      <c r="OM27" s="133"/>
      <c r="ON27" s="133"/>
      <c r="OO27" s="133"/>
      <c r="OP27" s="133"/>
      <c r="OQ27" s="133"/>
      <c r="OR27" s="133"/>
      <c r="OS27" s="133"/>
      <c r="OT27" s="133"/>
      <c r="OU27" s="133"/>
      <c r="OV27" s="133"/>
      <c r="OW27" s="133"/>
      <c r="OX27" s="133"/>
      <c r="OY27" s="133"/>
      <c r="OZ27" s="133"/>
      <c r="PA27" s="133"/>
      <c r="PB27" s="133"/>
      <c r="PC27" s="133"/>
      <c r="PD27" s="133"/>
      <c r="PE27" s="133"/>
      <c r="PF27" s="133"/>
      <c r="PG27" s="133"/>
      <c r="PH27" s="133"/>
    </row>
    <row r="28" spans="1:424" s="43" customFormat="1" ht="7.8" customHeight="1">
      <c r="E28" s="42"/>
      <c r="F28" s="42"/>
      <c r="G28" s="42"/>
      <c r="H28" s="42"/>
      <c r="I28" s="42"/>
      <c r="J28" s="42"/>
      <c r="K28" s="42"/>
      <c r="L28" s="42"/>
      <c r="M28" s="42"/>
      <c r="N28" s="42"/>
      <c r="O28" s="42"/>
      <c r="P28" s="42"/>
      <c r="Q28" s="42"/>
      <c r="R28" s="42"/>
      <c r="S28" s="42"/>
      <c r="T28" s="42"/>
      <c r="U28" s="42"/>
      <c r="V28" s="42"/>
      <c r="W28" s="42"/>
      <c r="X28" s="42"/>
      <c r="Y28" s="42"/>
      <c r="Z28" s="42"/>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c r="CQ28" s="133"/>
      <c r="CR28" s="133"/>
      <c r="CS28" s="133"/>
      <c r="CT28" s="133"/>
      <c r="CU28" s="133"/>
      <c r="CV28" s="133"/>
      <c r="CW28" s="133"/>
      <c r="CX28" s="133"/>
      <c r="CY28" s="133"/>
      <c r="CZ28" s="133"/>
      <c r="DA28" s="133"/>
      <c r="DB28" s="133"/>
      <c r="DC28" s="133"/>
      <c r="DD28" s="133"/>
      <c r="DE28" s="133"/>
      <c r="DF28" s="133"/>
      <c r="DG28" s="133"/>
      <c r="DH28" s="133"/>
      <c r="DI28" s="133"/>
      <c r="DJ28" s="133"/>
      <c r="DK28" s="133"/>
      <c r="DL28" s="133"/>
      <c r="DM28" s="133"/>
      <c r="DN28" s="133"/>
      <c r="DO28" s="133"/>
      <c r="DP28" s="133"/>
      <c r="DQ28" s="133"/>
      <c r="DR28" s="133"/>
      <c r="DS28" s="133"/>
      <c r="DT28" s="133"/>
      <c r="DU28" s="133"/>
      <c r="DV28" s="133"/>
      <c r="DW28" s="133"/>
      <c r="DX28" s="133"/>
      <c r="DY28" s="133"/>
      <c r="DZ28" s="133"/>
      <c r="EA28" s="133"/>
      <c r="EB28" s="133"/>
      <c r="EC28" s="133"/>
      <c r="ED28" s="133"/>
      <c r="EE28" s="133"/>
      <c r="EF28" s="133"/>
      <c r="EG28" s="133"/>
      <c r="EH28" s="133"/>
      <c r="EI28" s="133"/>
      <c r="EJ28" s="133"/>
      <c r="EK28" s="133"/>
      <c r="EL28" s="133"/>
      <c r="EM28" s="133"/>
      <c r="EN28" s="133"/>
      <c r="EO28" s="133"/>
      <c r="EP28" s="133"/>
      <c r="EQ28" s="133"/>
      <c r="ER28" s="133"/>
      <c r="ES28" s="133"/>
      <c r="ET28" s="133"/>
      <c r="EU28" s="133"/>
      <c r="EV28" s="133"/>
      <c r="EW28" s="133"/>
      <c r="EX28" s="133"/>
      <c r="EY28" s="133"/>
      <c r="EZ28" s="133"/>
      <c r="FA28" s="133"/>
      <c r="FB28" s="133"/>
      <c r="FC28" s="133"/>
      <c r="FD28" s="133"/>
      <c r="FE28" s="133"/>
      <c r="FF28" s="133"/>
      <c r="FG28" s="133"/>
      <c r="FH28" s="133"/>
      <c r="FI28" s="133"/>
      <c r="FJ28" s="133"/>
      <c r="FK28" s="133"/>
      <c r="FL28" s="133"/>
      <c r="FM28" s="133"/>
      <c r="FN28" s="133"/>
      <c r="FO28" s="133"/>
      <c r="FP28" s="133"/>
      <c r="FQ28" s="133"/>
      <c r="FR28" s="133"/>
      <c r="FS28" s="133"/>
      <c r="FT28" s="133"/>
      <c r="FU28" s="133"/>
      <c r="FV28" s="133"/>
      <c r="FW28" s="133"/>
      <c r="FX28" s="133"/>
      <c r="FY28" s="133"/>
      <c r="FZ28" s="133"/>
      <c r="GA28" s="133"/>
      <c r="GB28" s="133"/>
      <c r="GC28" s="133"/>
      <c r="GD28" s="133"/>
      <c r="GE28" s="133"/>
      <c r="GF28" s="133"/>
      <c r="GG28" s="133"/>
      <c r="GH28" s="133"/>
      <c r="GI28" s="133"/>
      <c r="GJ28" s="133"/>
      <c r="GK28" s="133"/>
      <c r="GL28" s="133"/>
      <c r="GM28" s="133"/>
      <c r="GN28" s="133"/>
      <c r="GO28" s="133"/>
      <c r="GP28" s="133"/>
      <c r="GQ28" s="133"/>
      <c r="GR28" s="133"/>
      <c r="GS28" s="133"/>
      <c r="GT28" s="133"/>
      <c r="GU28" s="133"/>
      <c r="GV28" s="133"/>
      <c r="GW28" s="133"/>
      <c r="GX28" s="133"/>
      <c r="GY28" s="133"/>
      <c r="GZ28" s="133"/>
      <c r="HA28" s="133"/>
      <c r="HB28" s="133"/>
      <c r="HC28" s="133"/>
      <c r="HD28" s="133"/>
      <c r="HE28" s="133"/>
      <c r="HF28" s="133"/>
      <c r="HG28" s="133"/>
      <c r="HH28" s="133"/>
      <c r="HI28" s="133"/>
      <c r="HJ28" s="133"/>
      <c r="HK28" s="133"/>
      <c r="HL28" s="133"/>
      <c r="HM28" s="133"/>
      <c r="HN28" s="133"/>
      <c r="HO28" s="133"/>
      <c r="HP28" s="133"/>
      <c r="HQ28" s="133"/>
      <c r="HR28" s="133"/>
      <c r="HS28" s="133"/>
      <c r="HT28" s="133"/>
      <c r="HU28" s="133"/>
      <c r="HV28" s="133"/>
      <c r="HW28" s="133"/>
      <c r="HX28" s="133"/>
      <c r="HY28" s="133"/>
      <c r="HZ28" s="133"/>
      <c r="IA28" s="133"/>
      <c r="IB28" s="133"/>
      <c r="IC28" s="133"/>
      <c r="ID28" s="133"/>
      <c r="IE28" s="133"/>
      <c r="IF28" s="133"/>
      <c r="IG28" s="133"/>
      <c r="IH28" s="133"/>
      <c r="II28" s="133"/>
      <c r="IJ28" s="133"/>
      <c r="IK28" s="133"/>
      <c r="IL28" s="133"/>
      <c r="IM28" s="133"/>
      <c r="IN28" s="133"/>
      <c r="IO28" s="133"/>
      <c r="IP28" s="133"/>
      <c r="IQ28" s="133"/>
      <c r="IR28" s="133"/>
      <c r="IS28" s="133"/>
      <c r="IT28" s="133"/>
      <c r="IU28" s="133"/>
      <c r="IV28" s="133"/>
      <c r="IW28" s="133"/>
      <c r="IX28" s="133"/>
      <c r="IY28" s="133"/>
      <c r="IZ28" s="133"/>
      <c r="JA28" s="133"/>
      <c r="JB28" s="133"/>
      <c r="JC28" s="133"/>
      <c r="JD28" s="133"/>
      <c r="JE28" s="133"/>
      <c r="JF28" s="133"/>
      <c r="JG28" s="133"/>
      <c r="JH28" s="133"/>
      <c r="JI28" s="133"/>
      <c r="JJ28" s="133"/>
      <c r="JK28" s="133"/>
      <c r="JL28" s="133"/>
      <c r="JM28" s="133"/>
      <c r="JN28" s="133"/>
      <c r="JO28" s="133"/>
      <c r="JP28" s="133"/>
      <c r="JQ28" s="133"/>
      <c r="JR28" s="133"/>
      <c r="JS28" s="133"/>
      <c r="JT28" s="133"/>
      <c r="JU28" s="133"/>
      <c r="JV28" s="133"/>
      <c r="JW28" s="133"/>
      <c r="JX28" s="133"/>
      <c r="JY28" s="133"/>
      <c r="JZ28" s="133"/>
      <c r="KA28" s="133"/>
      <c r="KB28" s="133"/>
      <c r="KC28" s="133"/>
      <c r="KD28" s="133"/>
      <c r="KE28" s="133"/>
      <c r="KF28" s="133"/>
      <c r="KG28" s="133"/>
      <c r="KH28" s="133"/>
      <c r="KI28" s="133"/>
      <c r="KJ28" s="133"/>
      <c r="KK28" s="133"/>
      <c r="KL28" s="133"/>
      <c r="KM28" s="133"/>
      <c r="KN28" s="133"/>
      <c r="KO28" s="133"/>
      <c r="KP28" s="133"/>
      <c r="KQ28" s="133"/>
      <c r="KR28" s="133"/>
      <c r="KS28" s="133"/>
      <c r="KT28" s="133"/>
      <c r="KU28" s="133"/>
      <c r="KV28" s="133"/>
      <c r="KW28" s="133"/>
      <c r="KX28" s="133"/>
      <c r="KY28" s="133"/>
      <c r="KZ28" s="133"/>
      <c r="LA28" s="133"/>
      <c r="LB28" s="133"/>
      <c r="LC28" s="133"/>
      <c r="LD28" s="133"/>
      <c r="LE28" s="133"/>
      <c r="LF28" s="133"/>
      <c r="LG28" s="133"/>
      <c r="LH28" s="133"/>
      <c r="LI28" s="133"/>
      <c r="LJ28" s="133"/>
      <c r="LK28" s="133"/>
      <c r="LL28" s="133"/>
      <c r="LM28" s="133"/>
      <c r="LN28" s="133"/>
      <c r="LO28" s="133"/>
      <c r="LP28" s="133"/>
      <c r="LQ28" s="133"/>
      <c r="LR28" s="133"/>
      <c r="LS28" s="133"/>
      <c r="LT28" s="133"/>
      <c r="LU28" s="133"/>
      <c r="LV28" s="133"/>
      <c r="LW28" s="133"/>
      <c r="LX28" s="133"/>
      <c r="LY28" s="133"/>
      <c r="LZ28" s="133"/>
      <c r="MA28" s="133"/>
      <c r="MB28" s="133"/>
      <c r="MC28" s="133"/>
      <c r="MD28" s="133"/>
      <c r="ME28" s="133"/>
      <c r="MF28" s="133"/>
      <c r="MG28" s="133"/>
      <c r="MH28" s="133"/>
      <c r="MI28" s="133"/>
      <c r="MJ28" s="133"/>
      <c r="MK28" s="133"/>
      <c r="ML28" s="133"/>
      <c r="MM28" s="133"/>
      <c r="MN28" s="133"/>
      <c r="MO28" s="133"/>
      <c r="MP28" s="133"/>
      <c r="MQ28" s="133"/>
      <c r="MR28" s="133"/>
      <c r="MS28" s="133"/>
      <c r="MT28" s="133"/>
      <c r="MU28" s="133"/>
      <c r="MV28" s="133"/>
      <c r="MW28" s="133"/>
      <c r="MX28" s="133"/>
      <c r="MY28" s="133"/>
      <c r="MZ28" s="133"/>
      <c r="NA28" s="133"/>
      <c r="NB28" s="133"/>
      <c r="NC28" s="133"/>
      <c r="ND28" s="133"/>
      <c r="NE28" s="133"/>
      <c r="NF28" s="133"/>
      <c r="NG28" s="133"/>
      <c r="NH28" s="133"/>
      <c r="NI28" s="133"/>
      <c r="NJ28" s="133"/>
      <c r="NK28" s="133"/>
      <c r="NL28" s="133"/>
      <c r="NM28" s="133"/>
      <c r="NN28" s="133"/>
      <c r="NO28" s="133"/>
      <c r="NP28" s="133"/>
      <c r="NQ28" s="133"/>
      <c r="NR28" s="133"/>
      <c r="NS28" s="133"/>
      <c r="NT28" s="133"/>
      <c r="NU28" s="133"/>
      <c r="NV28" s="133"/>
      <c r="NW28" s="133"/>
      <c r="NX28" s="133"/>
      <c r="NY28" s="133"/>
      <c r="NZ28" s="133"/>
      <c r="OA28" s="133"/>
      <c r="OB28" s="133"/>
      <c r="OC28" s="133"/>
      <c r="OD28" s="133"/>
      <c r="OE28" s="133"/>
      <c r="OF28" s="133"/>
      <c r="OG28" s="133"/>
      <c r="OH28" s="133"/>
      <c r="OI28" s="133"/>
      <c r="OJ28" s="133"/>
      <c r="OK28" s="133"/>
      <c r="OL28" s="133"/>
      <c r="OM28" s="133"/>
      <c r="ON28" s="133"/>
      <c r="OO28" s="133"/>
      <c r="OP28" s="133"/>
      <c r="OQ28" s="133"/>
      <c r="OR28" s="133"/>
      <c r="OS28" s="133"/>
      <c r="OT28" s="133"/>
      <c r="OU28" s="133"/>
      <c r="OV28" s="133"/>
      <c r="OW28" s="133"/>
      <c r="OX28" s="133"/>
      <c r="OY28" s="133"/>
      <c r="OZ28" s="133"/>
      <c r="PA28" s="133"/>
      <c r="PB28" s="133"/>
      <c r="PC28" s="133"/>
      <c r="PD28" s="133"/>
      <c r="PE28" s="133"/>
      <c r="PF28" s="133"/>
      <c r="PG28" s="133"/>
      <c r="PH28" s="133"/>
    </row>
    <row r="29" spans="1:424" s="43" customFormat="1" ht="20.399999999999999" thickBot="1">
      <c r="E29" s="42"/>
      <c r="F29" s="42"/>
      <c r="G29" s="42"/>
      <c r="H29" s="42"/>
      <c r="I29" s="42"/>
      <c r="J29" s="42"/>
      <c r="K29" s="42"/>
      <c r="L29" s="42"/>
      <c r="M29" s="42"/>
      <c r="N29" s="42"/>
      <c r="O29" s="42"/>
      <c r="P29" s="42"/>
      <c r="Q29" s="42"/>
      <c r="R29" s="42"/>
      <c r="S29" s="42"/>
      <c r="T29" s="42"/>
      <c r="U29" s="42"/>
      <c r="V29" s="42"/>
      <c r="W29" s="42"/>
      <c r="X29" s="42"/>
      <c r="Y29" s="42"/>
      <c r="Z29" s="42"/>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c r="CQ29" s="133"/>
      <c r="CR29" s="133"/>
      <c r="CS29" s="133"/>
      <c r="CT29" s="133"/>
      <c r="CU29" s="133"/>
      <c r="CV29" s="133"/>
      <c r="CW29" s="133"/>
      <c r="CX29" s="133"/>
      <c r="CY29" s="133"/>
      <c r="CZ29" s="133"/>
      <c r="DA29" s="133"/>
      <c r="DB29" s="133"/>
      <c r="DC29" s="133"/>
      <c r="DD29" s="133"/>
      <c r="DE29" s="133"/>
      <c r="DF29" s="133"/>
      <c r="DG29" s="133"/>
      <c r="DH29" s="133"/>
      <c r="DI29" s="133"/>
      <c r="DJ29" s="133"/>
      <c r="DK29" s="133"/>
      <c r="DL29" s="133"/>
      <c r="DM29" s="133"/>
      <c r="DN29" s="133"/>
      <c r="DO29" s="133"/>
      <c r="DP29" s="133"/>
      <c r="DQ29" s="133"/>
      <c r="DR29" s="133"/>
      <c r="DS29" s="133"/>
      <c r="DT29" s="133"/>
      <c r="DU29" s="133"/>
      <c r="DV29" s="133"/>
      <c r="DW29" s="133"/>
      <c r="DX29" s="133"/>
      <c r="DY29" s="133"/>
      <c r="DZ29" s="133"/>
      <c r="EA29" s="133"/>
      <c r="EB29" s="133"/>
      <c r="EC29" s="133"/>
      <c r="ED29" s="133"/>
      <c r="EE29" s="133"/>
      <c r="EF29" s="133"/>
      <c r="EG29" s="133"/>
      <c r="EH29" s="133"/>
      <c r="EI29" s="133"/>
      <c r="EJ29" s="133"/>
      <c r="EK29" s="133"/>
      <c r="EL29" s="133"/>
      <c r="EM29" s="133"/>
      <c r="EN29" s="133"/>
      <c r="EO29" s="133"/>
      <c r="EP29" s="133"/>
      <c r="EQ29" s="133"/>
      <c r="ER29" s="133"/>
      <c r="ES29" s="133"/>
      <c r="ET29" s="133"/>
      <c r="EU29" s="133"/>
      <c r="EV29" s="133"/>
      <c r="EW29" s="133"/>
      <c r="EX29" s="133"/>
      <c r="EY29" s="133"/>
      <c r="EZ29" s="133"/>
      <c r="FA29" s="133"/>
      <c r="FB29" s="133"/>
      <c r="FC29" s="133"/>
      <c r="FD29" s="133"/>
      <c r="FE29" s="133"/>
      <c r="FF29" s="133"/>
      <c r="FG29" s="133"/>
      <c r="FH29" s="133"/>
      <c r="FI29" s="133"/>
      <c r="FJ29" s="133"/>
      <c r="FK29" s="133"/>
      <c r="FL29" s="133"/>
      <c r="FM29" s="133"/>
      <c r="FN29" s="133"/>
      <c r="FO29" s="133"/>
      <c r="FP29" s="133"/>
      <c r="FQ29" s="133"/>
      <c r="FR29" s="133"/>
      <c r="FS29" s="133"/>
      <c r="FT29" s="133"/>
      <c r="FU29" s="133"/>
      <c r="FV29" s="133"/>
      <c r="FW29" s="133"/>
      <c r="FX29" s="133"/>
      <c r="FY29" s="133"/>
      <c r="FZ29" s="133"/>
      <c r="GA29" s="133"/>
      <c r="GB29" s="133"/>
      <c r="GC29" s="133"/>
      <c r="GD29" s="133"/>
      <c r="GE29" s="133"/>
      <c r="GF29" s="133"/>
      <c r="GG29" s="133"/>
      <c r="GH29" s="133"/>
      <c r="GI29" s="133"/>
      <c r="GJ29" s="133"/>
      <c r="GK29" s="133"/>
      <c r="GL29" s="133"/>
      <c r="GM29" s="133"/>
      <c r="GN29" s="133"/>
      <c r="GO29" s="133"/>
      <c r="GP29" s="133"/>
      <c r="GQ29" s="133"/>
      <c r="GR29" s="133"/>
      <c r="GS29" s="133"/>
      <c r="GT29" s="133"/>
      <c r="GU29" s="133"/>
      <c r="GV29" s="133"/>
      <c r="GW29" s="133"/>
      <c r="GX29" s="133"/>
      <c r="GY29" s="133"/>
      <c r="GZ29" s="133"/>
      <c r="HA29" s="133"/>
      <c r="HB29" s="133"/>
      <c r="HC29" s="133"/>
      <c r="HD29" s="133"/>
      <c r="HE29" s="133"/>
      <c r="HF29" s="133"/>
      <c r="HG29" s="133"/>
      <c r="HH29" s="133"/>
      <c r="HI29" s="133"/>
      <c r="HJ29" s="133"/>
      <c r="HK29" s="133"/>
      <c r="HL29" s="133"/>
      <c r="HM29" s="133"/>
      <c r="HN29" s="133"/>
      <c r="HO29" s="133"/>
      <c r="HP29" s="133"/>
      <c r="HQ29" s="133"/>
      <c r="HR29" s="133"/>
      <c r="HS29" s="133"/>
      <c r="HT29" s="133"/>
      <c r="HU29" s="133"/>
      <c r="HV29" s="133"/>
      <c r="HW29" s="133"/>
      <c r="HX29" s="133"/>
      <c r="HY29" s="133"/>
      <c r="HZ29" s="133"/>
      <c r="IA29" s="133"/>
      <c r="IB29" s="133"/>
      <c r="IC29" s="133"/>
      <c r="ID29" s="133"/>
      <c r="IE29" s="133"/>
      <c r="IF29" s="133"/>
      <c r="IG29" s="133"/>
      <c r="IH29" s="133"/>
      <c r="II29" s="133"/>
      <c r="IJ29" s="133"/>
      <c r="IK29" s="133"/>
      <c r="IL29" s="133"/>
      <c r="IM29" s="133"/>
      <c r="IN29" s="133"/>
      <c r="IO29" s="133"/>
      <c r="IP29" s="133"/>
      <c r="IQ29" s="133"/>
      <c r="IR29" s="133"/>
      <c r="IS29" s="133"/>
      <c r="IT29" s="133"/>
      <c r="IU29" s="133"/>
      <c r="IV29" s="133"/>
      <c r="IW29" s="133"/>
      <c r="IX29" s="133"/>
      <c r="IY29" s="133"/>
      <c r="IZ29" s="133"/>
      <c r="JA29" s="133"/>
      <c r="JB29" s="133"/>
      <c r="JC29" s="133"/>
      <c r="JD29" s="133"/>
      <c r="JE29" s="133"/>
      <c r="JF29" s="133"/>
      <c r="JG29" s="133"/>
      <c r="JH29" s="133"/>
      <c r="JI29" s="133"/>
      <c r="JJ29" s="133"/>
      <c r="JK29" s="133"/>
      <c r="JL29" s="133"/>
      <c r="JM29" s="133"/>
      <c r="JN29" s="133"/>
      <c r="JO29" s="133"/>
      <c r="JP29" s="133"/>
      <c r="JQ29" s="133"/>
      <c r="JR29" s="133"/>
      <c r="JS29" s="133"/>
      <c r="JT29" s="133"/>
      <c r="JU29" s="133"/>
      <c r="JV29" s="133"/>
      <c r="JW29" s="133"/>
      <c r="JX29" s="133"/>
      <c r="JY29" s="133"/>
      <c r="JZ29" s="133"/>
      <c r="KA29" s="133"/>
      <c r="KB29" s="133"/>
      <c r="KC29" s="133"/>
      <c r="KD29" s="133"/>
      <c r="KE29" s="133"/>
      <c r="KF29" s="133"/>
      <c r="KG29" s="133"/>
      <c r="KH29" s="133"/>
      <c r="KI29" s="133"/>
      <c r="KJ29" s="133"/>
      <c r="KK29" s="133"/>
      <c r="KL29" s="133"/>
      <c r="KM29" s="133"/>
      <c r="KN29" s="133"/>
      <c r="KO29" s="133"/>
      <c r="KP29" s="133"/>
      <c r="KQ29" s="133"/>
      <c r="KR29" s="133"/>
      <c r="KS29" s="133"/>
      <c r="KT29" s="133"/>
      <c r="KU29" s="133"/>
      <c r="KV29" s="133"/>
      <c r="KW29" s="133"/>
      <c r="KX29" s="133"/>
      <c r="KY29" s="133"/>
      <c r="KZ29" s="133"/>
      <c r="LA29" s="133"/>
      <c r="LB29" s="133"/>
      <c r="LC29" s="133"/>
      <c r="LD29" s="133"/>
      <c r="LE29" s="133"/>
      <c r="LF29" s="133"/>
      <c r="LG29" s="133"/>
      <c r="LH29" s="133"/>
      <c r="LI29" s="133"/>
      <c r="LJ29" s="133"/>
      <c r="LK29" s="133"/>
      <c r="LL29" s="133"/>
      <c r="LM29" s="133"/>
      <c r="LN29" s="133"/>
      <c r="LO29" s="133"/>
      <c r="LP29" s="133"/>
      <c r="LQ29" s="133"/>
      <c r="LR29" s="133"/>
      <c r="LS29" s="133"/>
      <c r="LT29" s="133"/>
      <c r="LU29" s="133"/>
      <c r="LV29" s="133"/>
      <c r="LW29" s="133"/>
      <c r="LX29" s="133"/>
      <c r="LY29" s="133"/>
      <c r="LZ29" s="133"/>
      <c r="MA29" s="133"/>
      <c r="MB29" s="133"/>
      <c r="MC29" s="133"/>
      <c r="MD29" s="133"/>
      <c r="ME29" s="133"/>
      <c r="MF29" s="133"/>
      <c r="MG29" s="133"/>
      <c r="MH29" s="133"/>
      <c r="MI29" s="133"/>
      <c r="MJ29" s="133"/>
      <c r="MK29" s="133"/>
      <c r="ML29" s="133"/>
      <c r="MM29" s="133"/>
      <c r="MN29" s="133"/>
      <c r="MO29" s="133"/>
      <c r="MP29" s="133"/>
      <c r="MQ29" s="133"/>
      <c r="MR29" s="133"/>
      <c r="MS29" s="133"/>
      <c r="MT29" s="133"/>
      <c r="MU29" s="133"/>
      <c r="MV29" s="133"/>
      <c r="MW29" s="133"/>
      <c r="MX29" s="133"/>
      <c r="MY29" s="133"/>
      <c r="MZ29" s="133"/>
      <c r="NA29" s="133"/>
      <c r="NB29" s="133"/>
      <c r="NC29" s="133"/>
      <c r="ND29" s="133"/>
      <c r="NE29" s="133"/>
      <c r="NF29" s="133"/>
      <c r="NG29" s="133"/>
      <c r="NH29" s="133"/>
      <c r="NI29" s="133"/>
      <c r="NJ29" s="133"/>
      <c r="NK29" s="133"/>
      <c r="NL29" s="133"/>
      <c r="NM29" s="133"/>
      <c r="NN29" s="133"/>
      <c r="NO29" s="133"/>
      <c r="NP29" s="133"/>
      <c r="NQ29" s="133"/>
      <c r="NR29" s="133"/>
      <c r="NS29" s="133"/>
      <c r="NT29" s="133"/>
      <c r="NU29" s="133"/>
      <c r="NV29" s="133"/>
      <c r="NW29" s="133"/>
      <c r="NX29" s="133"/>
      <c r="NY29" s="133"/>
      <c r="NZ29" s="133"/>
      <c r="OA29" s="133"/>
      <c r="OB29" s="133"/>
      <c r="OC29" s="133"/>
      <c r="OD29" s="133"/>
      <c r="OE29" s="133"/>
      <c r="OF29" s="133"/>
      <c r="OG29" s="133"/>
      <c r="OH29" s="133"/>
      <c r="OI29" s="133"/>
      <c r="OJ29" s="133"/>
      <c r="OK29" s="133"/>
      <c r="OL29" s="133"/>
      <c r="OM29" s="133"/>
      <c r="ON29" s="133"/>
      <c r="OO29" s="133"/>
      <c r="OP29" s="133"/>
      <c r="OQ29" s="133"/>
      <c r="OR29" s="133"/>
      <c r="OS29" s="133"/>
      <c r="OT29" s="133"/>
      <c r="OU29" s="133"/>
      <c r="OV29" s="133"/>
      <c r="OW29" s="133"/>
      <c r="OX29" s="133"/>
      <c r="OY29" s="133"/>
      <c r="OZ29" s="133"/>
      <c r="PA29" s="133"/>
      <c r="PB29" s="133"/>
      <c r="PC29" s="133"/>
      <c r="PD29" s="133"/>
      <c r="PE29" s="133"/>
      <c r="PF29" s="133"/>
      <c r="PG29" s="133"/>
      <c r="PH29" s="133"/>
    </row>
    <row r="30" spans="1:424" s="43" customFormat="1" ht="24.6">
      <c r="E30" s="42"/>
      <c r="F30" s="1744" t="s">
        <v>262</v>
      </c>
      <c r="G30" s="1745"/>
      <c r="H30" s="1745"/>
      <c r="I30" s="1745"/>
      <c r="J30" s="1745"/>
      <c r="K30" s="1745"/>
      <c r="L30" s="128" t="str">
        <f>'3.2 TAP'!H67</f>
        <v>?</v>
      </c>
      <c r="N30" s="1744" t="s">
        <v>263</v>
      </c>
      <c r="O30" s="1745"/>
      <c r="P30" s="1745"/>
      <c r="Q30" s="1745"/>
      <c r="R30" s="1745"/>
      <c r="S30" s="1745"/>
      <c r="T30" s="128" t="str">
        <f>'3.2 TAP'!H69</f>
        <v>?</v>
      </c>
      <c r="V30" s="1744" t="s">
        <v>264</v>
      </c>
      <c r="W30" s="1745"/>
      <c r="X30" s="1745"/>
      <c r="Y30" s="1745"/>
      <c r="Z30" s="1745"/>
      <c r="AA30" s="1745"/>
      <c r="AB30" s="128" t="str">
        <f>'3.2 TAP'!H71</f>
        <v>?</v>
      </c>
      <c r="BN30" s="133"/>
      <c r="BO30" s="133"/>
      <c r="BP30" s="133"/>
      <c r="BQ30" s="133"/>
      <c r="BR30" s="133"/>
      <c r="BS30" s="133"/>
      <c r="BT30" s="133"/>
      <c r="BU30" s="133"/>
      <c r="BV30" s="133"/>
      <c r="BW30" s="133"/>
      <c r="BX30" s="133"/>
      <c r="BY30" s="133"/>
      <c r="BZ30" s="133"/>
      <c r="CA30" s="133"/>
      <c r="CB30" s="133"/>
      <c r="CC30" s="417" t="str">
        <f>IF(F7="Cenário de Desistência: Todos os cenários apresentam ROI negativo. O negócio não demonstra viabilidade financeira. Reavalie completamente a ideia antes de seguir em frente.","L",IF(F7="Cenário Crítico: Pior e Mais Provável com ROI negativo. Reavalie seriamente o negócio.","L",IF(F7="Cenário Crítico: ROI negativo no pior caso, ROI baixo no cenário mais provável e otimismo excessivo no melhor caso. Avalie os riscos antes de seguir.","K",IF(F7="Cenário de Alerta: ROI muito alto no cenário mais provável e no melhor caso. Revise suas projeções, os números podem estar superestimados.","K",IF(F7="Cenário de Alto Risco: ROI baixo no cenário mais provável e no melhor caso. Avalie se vale o risco.","L",IF(F7="Cenário Moderado: ROI moderado no mais provável e bom potencial no melhor caso. Prossiga com cautela.","J",IF(F7="Cenário Viável: ROI moderado no mais provável e excelente no melhor caso. Boa oportunidade, mas avalie os riscos.","J",IF(F7="Cenário Otimista: ROI alto no mais provável e excelente no melhor caso. Confirme as projeções antes de seguir.","K",IF(F7="Cenário de Superestimação: Todos os ROIs acima de 100%. Revise suas projeções, podem estar superestimadas.","L",IF(F7="Cenário de Alerta: ROI muito alto no melhor caso, mas com riscos no pior cenário. Cautela ao seguir em frente.","K",IF(F7="Os dados fornecidos não geram um diagnóstico claro. Revise os ROIs e insira informações realistas.","L","?")))))))))))</f>
        <v>?</v>
      </c>
      <c r="CD30" s="133"/>
      <c r="CE30" s="133"/>
      <c r="CF30" s="133"/>
      <c r="CG30" s="133"/>
      <c r="CH30" s="133"/>
      <c r="CI30" s="133"/>
      <c r="CJ30" s="133"/>
      <c r="CK30" s="133"/>
      <c r="CL30" s="133"/>
      <c r="CM30" s="133"/>
      <c r="CN30" s="133"/>
      <c r="CO30" s="133"/>
      <c r="CP30" s="133"/>
      <c r="CQ30" s="133"/>
      <c r="CR30" s="133"/>
      <c r="CS30" s="133"/>
      <c r="CT30" s="133"/>
      <c r="CU30" s="133"/>
      <c r="CV30" s="133"/>
      <c r="CW30" s="133"/>
      <c r="CX30" s="133"/>
      <c r="CY30" s="133"/>
      <c r="CZ30" s="133"/>
      <c r="DA30" s="133"/>
      <c r="DB30" s="133"/>
      <c r="DC30" s="133"/>
      <c r="DD30" s="133"/>
      <c r="DE30" s="133"/>
      <c r="DF30" s="133"/>
      <c r="DG30" s="133"/>
      <c r="DH30" s="133"/>
      <c r="DI30" s="133"/>
      <c r="DJ30" s="133"/>
      <c r="DK30" s="133"/>
      <c r="DL30" s="133"/>
      <c r="DM30" s="133"/>
      <c r="DN30" s="133"/>
      <c r="DO30" s="133"/>
      <c r="DP30" s="133"/>
      <c r="DQ30" s="133"/>
      <c r="DR30" s="133"/>
      <c r="DS30" s="133"/>
      <c r="DT30" s="133"/>
      <c r="DU30" s="133"/>
      <c r="DV30" s="133"/>
      <c r="DW30" s="133"/>
      <c r="DX30" s="133"/>
      <c r="DY30" s="133"/>
      <c r="DZ30" s="133"/>
      <c r="EA30" s="133"/>
      <c r="EB30" s="133"/>
      <c r="EC30" s="133"/>
      <c r="ED30" s="133"/>
      <c r="EE30" s="133"/>
      <c r="EF30" s="133"/>
      <c r="EG30" s="133"/>
      <c r="EH30" s="133"/>
      <c r="EI30" s="133"/>
      <c r="EJ30" s="133"/>
      <c r="EK30" s="133"/>
      <c r="EL30" s="133"/>
      <c r="EM30" s="133"/>
      <c r="EN30" s="133"/>
      <c r="EO30" s="133"/>
      <c r="EP30" s="133"/>
      <c r="EQ30" s="133"/>
      <c r="ER30" s="133"/>
      <c r="ES30" s="133"/>
      <c r="ET30" s="133"/>
      <c r="EU30" s="133"/>
      <c r="EV30" s="133"/>
      <c r="EW30" s="133"/>
      <c r="EX30" s="133"/>
      <c r="EY30" s="133"/>
      <c r="EZ30" s="133"/>
      <c r="FA30" s="133"/>
      <c r="FB30" s="133"/>
      <c r="FC30" s="133"/>
      <c r="FD30" s="133"/>
      <c r="FE30" s="133"/>
      <c r="FF30" s="133"/>
      <c r="FG30" s="133"/>
      <c r="FH30" s="133"/>
      <c r="FI30" s="133"/>
      <c r="FJ30" s="133"/>
      <c r="FK30" s="133"/>
      <c r="FL30" s="133"/>
      <c r="FM30" s="133"/>
      <c r="FN30" s="133"/>
      <c r="FO30" s="133"/>
      <c r="FP30" s="133"/>
      <c r="FQ30" s="133"/>
      <c r="FR30" s="133"/>
      <c r="FS30" s="133"/>
      <c r="FT30" s="133"/>
      <c r="FU30" s="133"/>
      <c r="FV30" s="133"/>
      <c r="FW30" s="133"/>
      <c r="FX30" s="133"/>
      <c r="FY30" s="133"/>
      <c r="FZ30" s="133"/>
      <c r="GA30" s="133"/>
      <c r="GB30" s="133"/>
      <c r="GC30" s="133"/>
      <c r="GD30" s="133"/>
      <c r="GE30" s="133"/>
      <c r="GF30" s="133"/>
      <c r="GG30" s="133"/>
      <c r="GH30" s="133"/>
      <c r="GI30" s="133"/>
      <c r="GJ30" s="133"/>
      <c r="GK30" s="133"/>
      <c r="GL30" s="133"/>
      <c r="GM30" s="133"/>
      <c r="GN30" s="133"/>
      <c r="GO30" s="133"/>
      <c r="GP30" s="133"/>
      <c r="GQ30" s="133"/>
      <c r="GR30" s="133"/>
      <c r="GS30" s="133"/>
      <c r="GT30" s="133"/>
      <c r="GU30" s="133"/>
      <c r="GV30" s="133"/>
      <c r="GW30" s="133"/>
      <c r="GX30" s="133"/>
      <c r="GY30" s="133"/>
      <c r="GZ30" s="133"/>
      <c r="HA30" s="133"/>
      <c r="HB30" s="133"/>
      <c r="HC30" s="133"/>
      <c r="HD30" s="133"/>
      <c r="HE30" s="133"/>
      <c r="HF30" s="133"/>
      <c r="HG30" s="133"/>
      <c r="HH30" s="133"/>
      <c r="HI30" s="133"/>
      <c r="HJ30" s="133"/>
      <c r="HK30" s="133"/>
      <c r="HL30" s="133"/>
      <c r="HM30" s="133"/>
      <c r="HN30" s="133"/>
      <c r="HO30" s="133"/>
      <c r="HP30" s="133"/>
      <c r="HQ30" s="133"/>
      <c r="HR30" s="133"/>
      <c r="HS30" s="133"/>
      <c r="HT30" s="133"/>
      <c r="HU30" s="133"/>
      <c r="HV30" s="133"/>
      <c r="HW30" s="133"/>
      <c r="HX30" s="133"/>
      <c r="HY30" s="133"/>
      <c r="HZ30" s="133"/>
      <c r="IA30" s="133"/>
      <c r="IB30" s="133"/>
      <c r="IC30" s="133"/>
      <c r="ID30" s="133"/>
      <c r="IE30" s="133"/>
      <c r="IF30" s="133"/>
      <c r="IG30" s="133"/>
      <c r="IH30" s="133"/>
      <c r="II30" s="133"/>
      <c r="IJ30" s="133"/>
      <c r="IK30" s="133"/>
      <c r="IL30" s="133"/>
      <c r="IM30" s="133"/>
      <c r="IN30" s="133"/>
      <c r="IO30" s="133"/>
      <c r="IP30" s="133"/>
      <c r="IQ30" s="133"/>
      <c r="IR30" s="133"/>
      <c r="IS30" s="133"/>
      <c r="IT30" s="133"/>
      <c r="IU30" s="133"/>
      <c r="IV30" s="133"/>
      <c r="IW30" s="133"/>
      <c r="IX30" s="133"/>
      <c r="IY30" s="133"/>
      <c r="IZ30" s="133"/>
      <c r="JA30" s="133"/>
      <c r="JB30" s="133"/>
      <c r="JC30" s="133"/>
      <c r="JD30" s="133"/>
      <c r="JE30" s="133"/>
      <c r="JF30" s="133"/>
      <c r="JG30" s="133"/>
      <c r="JH30" s="133"/>
      <c r="JI30" s="133"/>
      <c r="JJ30" s="133"/>
      <c r="JK30" s="133"/>
      <c r="JL30" s="133"/>
      <c r="JM30" s="133"/>
      <c r="JN30" s="133"/>
      <c r="JO30" s="133"/>
      <c r="JP30" s="133"/>
      <c r="JQ30" s="133"/>
      <c r="JR30" s="133"/>
      <c r="JS30" s="133"/>
      <c r="JT30" s="133"/>
      <c r="JU30" s="133"/>
      <c r="JV30" s="133"/>
      <c r="JW30" s="133"/>
      <c r="JX30" s="133"/>
      <c r="JY30" s="133"/>
      <c r="JZ30" s="133"/>
      <c r="KA30" s="133"/>
      <c r="KB30" s="133"/>
      <c r="KC30" s="133"/>
      <c r="KD30" s="133"/>
      <c r="KE30" s="133"/>
      <c r="KF30" s="133"/>
      <c r="KG30" s="133"/>
      <c r="KH30" s="133"/>
      <c r="KI30" s="133"/>
      <c r="KJ30" s="133"/>
      <c r="KK30" s="133"/>
      <c r="KL30" s="133"/>
      <c r="KM30" s="133"/>
      <c r="KN30" s="133"/>
      <c r="KO30" s="133"/>
      <c r="KP30" s="133"/>
      <c r="KQ30" s="133"/>
      <c r="KR30" s="133"/>
      <c r="KS30" s="133"/>
      <c r="KT30" s="133"/>
      <c r="KU30" s="133"/>
      <c r="KV30" s="133"/>
      <c r="KW30" s="133"/>
      <c r="KX30" s="133"/>
      <c r="KY30" s="133"/>
      <c r="KZ30" s="133"/>
      <c r="LA30" s="133"/>
      <c r="LB30" s="133"/>
      <c r="LC30" s="133"/>
      <c r="LD30" s="133"/>
      <c r="LE30" s="133"/>
      <c r="LF30" s="133"/>
      <c r="LG30" s="133"/>
      <c r="LH30" s="133"/>
      <c r="LI30" s="133"/>
      <c r="LJ30" s="133"/>
      <c r="LK30" s="133"/>
      <c r="LL30" s="133"/>
      <c r="LM30" s="133"/>
      <c r="LN30" s="133"/>
      <c r="LO30" s="133"/>
      <c r="LP30" s="133"/>
      <c r="LQ30" s="133"/>
      <c r="LR30" s="133"/>
      <c r="LS30" s="133"/>
      <c r="LT30" s="133"/>
      <c r="LU30" s="133"/>
      <c r="LV30" s="133"/>
      <c r="LW30" s="133"/>
      <c r="LX30" s="133"/>
      <c r="LY30" s="133"/>
      <c r="LZ30" s="133"/>
      <c r="MA30" s="133"/>
      <c r="MB30" s="133"/>
      <c r="MC30" s="133"/>
      <c r="MD30" s="133"/>
      <c r="ME30" s="133"/>
      <c r="MF30" s="133"/>
      <c r="MG30" s="133"/>
      <c r="MH30" s="133"/>
      <c r="MI30" s="133"/>
      <c r="MJ30" s="133"/>
      <c r="MK30" s="133"/>
      <c r="ML30" s="133"/>
      <c r="MM30" s="133"/>
      <c r="MN30" s="133"/>
      <c r="MO30" s="133"/>
      <c r="MP30" s="133"/>
      <c r="MQ30" s="133"/>
      <c r="MR30" s="133"/>
      <c r="MS30" s="133"/>
      <c r="MT30" s="133"/>
      <c r="MU30" s="133"/>
      <c r="MV30" s="133"/>
      <c r="MW30" s="133"/>
      <c r="MX30" s="133"/>
      <c r="MY30" s="133"/>
      <c r="MZ30" s="133"/>
      <c r="NA30" s="133"/>
      <c r="NB30" s="133"/>
      <c r="NC30" s="133"/>
      <c r="ND30" s="133"/>
      <c r="NE30" s="133"/>
      <c r="NF30" s="133"/>
      <c r="NG30" s="133"/>
      <c r="NH30" s="133"/>
      <c r="NI30" s="133"/>
      <c r="NJ30" s="133"/>
      <c r="NK30" s="133"/>
      <c r="NL30" s="133"/>
      <c r="NM30" s="133"/>
      <c r="NN30" s="133"/>
      <c r="NO30" s="133"/>
      <c r="NP30" s="133"/>
      <c r="NQ30" s="133"/>
      <c r="NR30" s="133"/>
      <c r="NS30" s="133"/>
      <c r="NT30" s="133"/>
      <c r="NU30" s="133"/>
      <c r="NV30" s="133"/>
      <c r="NW30" s="133"/>
      <c r="NX30" s="133"/>
      <c r="NY30" s="133"/>
      <c r="NZ30" s="133"/>
      <c r="OA30" s="133"/>
      <c r="OB30" s="133"/>
      <c r="OC30" s="133"/>
      <c r="OD30" s="133"/>
      <c r="OE30" s="133"/>
      <c r="OF30" s="133"/>
      <c r="OG30" s="133"/>
      <c r="OH30" s="133"/>
      <c r="OI30" s="133"/>
      <c r="OJ30" s="133"/>
      <c r="OK30" s="133"/>
      <c r="OL30" s="133"/>
      <c r="OM30" s="133"/>
      <c r="ON30" s="133"/>
      <c r="OO30" s="133"/>
      <c r="OP30" s="133"/>
      <c r="OQ30" s="133"/>
      <c r="OR30" s="133"/>
      <c r="OS30" s="133"/>
      <c r="OT30" s="133"/>
      <c r="OU30" s="133"/>
      <c r="OV30" s="133"/>
      <c r="OW30" s="133"/>
      <c r="OX30" s="133"/>
      <c r="OY30" s="133"/>
      <c r="OZ30" s="133"/>
      <c r="PA30" s="133"/>
      <c r="PB30" s="133"/>
      <c r="PC30" s="133"/>
      <c r="PD30" s="133"/>
      <c r="PE30" s="133"/>
      <c r="PF30" s="133"/>
      <c r="PG30" s="133"/>
      <c r="PH30" s="133"/>
    </row>
    <row r="31" spans="1:424" ht="24.6">
      <c r="E31" s="12"/>
      <c r="F31" s="1746" t="s">
        <v>267</v>
      </c>
      <c r="G31" s="1747"/>
      <c r="H31" s="1747"/>
      <c r="I31" s="1747"/>
      <c r="J31" s="1747"/>
      <c r="K31" s="1747"/>
      <c r="L31" s="136" t="str">
        <f>'3.2 TAP'!G67</f>
        <v>?</v>
      </c>
      <c r="N31" s="1746" t="s">
        <v>266</v>
      </c>
      <c r="O31" s="1747"/>
      <c r="P31" s="1747"/>
      <c r="Q31" s="1747"/>
      <c r="R31" s="1747"/>
      <c r="S31" s="1747"/>
      <c r="T31" s="136" t="str">
        <f>'3.2 TAP'!G69</f>
        <v>?</v>
      </c>
      <c r="V31" s="1746" t="s">
        <v>265</v>
      </c>
      <c r="W31" s="1747"/>
      <c r="X31" s="1747"/>
      <c r="Y31" s="1747"/>
      <c r="Z31" s="1747"/>
      <c r="AA31" s="1747"/>
      <c r="AB31" s="136" t="str">
        <f>'3.2 TAP'!G71</f>
        <v>?</v>
      </c>
      <c r="EQ31" s="397"/>
      <c r="ER31" s="397"/>
      <c r="ES31" s="397"/>
      <c r="ET31" s="397"/>
      <c r="EU31" s="397"/>
      <c r="EV31" s="397"/>
      <c r="EW31" s="397"/>
      <c r="EX31" s="397"/>
      <c r="EY31" s="397"/>
      <c r="EZ31" s="397"/>
      <c r="FA31" s="397"/>
      <c r="FB31" s="397"/>
      <c r="FC31" s="397"/>
      <c r="FD31" s="397"/>
      <c r="FE31" s="397"/>
      <c r="FF31" s="397"/>
      <c r="FG31" s="397"/>
      <c r="FH31" s="397"/>
      <c r="FI31" s="397"/>
      <c r="FJ31" s="397"/>
      <c r="FK31" s="397"/>
      <c r="FL31" s="397"/>
      <c r="FM31" s="397"/>
      <c r="FN31" s="397"/>
      <c r="FO31" s="397"/>
      <c r="FP31" s="397"/>
      <c r="FQ31" s="397"/>
      <c r="FR31" s="397"/>
      <c r="FS31" s="397"/>
      <c r="FT31" s="397"/>
      <c r="FU31" s="397"/>
      <c r="FV31" s="397"/>
      <c r="FW31" s="397"/>
      <c r="FX31" s="397"/>
      <c r="FY31" s="397"/>
      <c r="FZ31" s="397"/>
      <c r="GA31" s="397"/>
      <c r="GB31" s="397"/>
      <c r="GC31" s="397"/>
      <c r="GD31" s="397"/>
      <c r="GE31" s="397"/>
      <c r="GF31" s="397"/>
      <c r="GG31" s="397"/>
      <c r="GH31" s="397"/>
      <c r="GI31" s="397"/>
      <c r="GJ31" s="397"/>
      <c r="GK31" s="397"/>
      <c r="GL31" s="397"/>
      <c r="GM31" s="397"/>
      <c r="GN31" s="397"/>
      <c r="GO31" s="397"/>
      <c r="GP31" s="397"/>
      <c r="GQ31" s="397"/>
      <c r="GR31" s="397"/>
      <c r="GS31" s="397"/>
      <c r="GT31" s="397"/>
      <c r="GU31" s="397"/>
      <c r="GV31" s="397"/>
      <c r="GW31" s="397"/>
      <c r="GX31" s="397"/>
    </row>
    <row r="32" spans="1:424" ht="28.2" customHeight="1" thickBot="1">
      <c r="F32" s="1733" t="s">
        <v>324</v>
      </c>
      <c r="G32" s="1734"/>
      <c r="H32" s="1734"/>
      <c r="I32" s="1734"/>
      <c r="J32" s="1734"/>
      <c r="K32" s="1734"/>
      <c r="L32" s="129" t="str">
        <f>'3.2 TAP'!I67</f>
        <v>?</v>
      </c>
      <c r="M32" s="44"/>
      <c r="N32" s="1733" t="s">
        <v>324</v>
      </c>
      <c r="O32" s="1734"/>
      <c r="P32" s="1734"/>
      <c r="Q32" s="1734"/>
      <c r="R32" s="1734"/>
      <c r="S32" s="1734"/>
      <c r="T32" s="129" t="str">
        <f>'3.2 TAP'!I69</f>
        <v>?</v>
      </c>
      <c r="V32" s="1733" t="s">
        <v>324</v>
      </c>
      <c r="W32" s="1734"/>
      <c r="X32" s="1734"/>
      <c r="Y32" s="1734"/>
      <c r="Z32" s="1734"/>
      <c r="AA32" s="1734"/>
      <c r="AB32" s="129" t="str">
        <f>'3.2 TAP'!I71</f>
        <v>?</v>
      </c>
      <c r="EQ32" s="397"/>
      <c r="ER32" s="397"/>
      <c r="ES32" s="397"/>
      <c r="ET32" s="397"/>
      <c r="EU32" s="397"/>
      <c r="EV32" s="397"/>
      <c r="EW32" s="397"/>
      <c r="EX32" s="397"/>
      <c r="EY32" s="397"/>
      <c r="EZ32" s="397"/>
      <c r="FA32" s="397"/>
      <c r="FB32" s="397"/>
      <c r="FC32" s="397"/>
      <c r="FD32" s="397"/>
      <c r="FE32" s="397"/>
      <c r="FF32" s="397"/>
      <c r="FG32" s="397"/>
      <c r="FH32" s="397"/>
      <c r="FI32" s="397"/>
      <c r="FJ32" s="397"/>
      <c r="FK32" s="397"/>
      <c r="FL32" s="397"/>
      <c r="FM32" s="397"/>
      <c r="FN32" s="397"/>
      <c r="FO32" s="397"/>
      <c r="FP32" s="397"/>
      <c r="FQ32" s="397"/>
      <c r="FR32" s="397"/>
      <c r="FS32" s="397"/>
      <c r="FT32" s="397"/>
      <c r="FU32" s="397"/>
      <c r="FV32" s="397"/>
      <c r="FW32" s="397"/>
      <c r="FX32" s="397"/>
      <c r="FY32" s="397"/>
      <c r="FZ32" s="397"/>
      <c r="GA32" s="397"/>
      <c r="GB32" s="397"/>
      <c r="GC32" s="397"/>
      <c r="GD32" s="397"/>
      <c r="GE32" s="397"/>
      <c r="GF32" s="397"/>
      <c r="GG32" s="397"/>
      <c r="GH32" s="397"/>
      <c r="GI32" s="397"/>
      <c r="GJ32" s="397"/>
      <c r="GK32" s="397"/>
      <c r="GL32" s="397"/>
      <c r="GM32" s="397"/>
      <c r="GN32" s="397"/>
      <c r="GO32" s="397"/>
      <c r="GP32" s="397"/>
      <c r="GQ32" s="397"/>
      <c r="GR32" s="397"/>
      <c r="GS32" s="397"/>
      <c r="GT32" s="397"/>
      <c r="GU32" s="397"/>
      <c r="GV32" s="397"/>
      <c r="GW32" s="397"/>
      <c r="GX32" s="397"/>
    </row>
    <row r="33" spans="1:424" ht="41.4" customHeight="1" thickBot="1">
      <c r="E33" s="45"/>
      <c r="F33" s="1808" t="s">
        <v>106</v>
      </c>
      <c r="G33" s="1809"/>
      <c r="H33" s="1809"/>
      <c r="I33" s="1809"/>
      <c r="J33" s="1809"/>
      <c r="K33" s="1809"/>
      <c r="L33" s="1810"/>
      <c r="M33" s="86"/>
      <c r="N33" s="1802" t="s">
        <v>127</v>
      </c>
      <c r="O33" s="1803"/>
      <c r="P33" s="1803"/>
      <c r="Q33" s="1803"/>
      <c r="R33" s="1803"/>
      <c r="S33" s="1803"/>
      <c r="T33" s="1804"/>
      <c r="U33" s="86"/>
      <c r="V33" s="1805" t="s">
        <v>107</v>
      </c>
      <c r="W33" s="1806"/>
      <c r="X33" s="1806"/>
      <c r="Y33" s="1806"/>
      <c r="Z33" s="1806"/>
      <c r="AA33" s="1806"/>
      <c r="AB33" s="1807"/>
      <c r="AC33" s="86"/>
      <c r="EQ33" s="398"/>
      <c r="ER33" s="398"/>
      <c r="ES33" s="398"/>
      <c r="ET33" s="398"/>
      <c r="EU33" s="398"/>
      <c r="EV33" s="398"/>
      <c r="EW33" s="398"/>
      <c r="EX33" s="398"/>
      <c r="EY33" s="398"/>
      <c r="EZ33" s="398"/>
      <c r="FA33" s="398"/>
      <c r="FB33" s="398"/>
      <c r="FC33" s="398"/>
      <c r="FD33" s="398"/>
      <c r="FE33" s="398"/>
      <c r="FF33" s="398"/>
      <c r="FG33" s="398"/>
      <c r="FH33" s="398"/>
      <c r="FI33" s="398"/>
      <c r="FJ33" s="398"/>
      <c r="FK33" s="398"/>
      <c r="FL33" s="398"/>
      <c r="FM33" s="398"/>
      <c r="FN33" s="398"/>
      <c r="FO33" s="398"/>
      <c r="FP33" s="398"/>
      <c r="FQ33" s="398"/>
      <c r="FR33" s="398"/>
      <c r="FS33" s="398"/>
      <c r="FT33" s="398"/>
      <c r="FU33" s="398"/>
      <c r="FV33" s="398"/>
      <c r="FW33" s="398"/>
      <c r="FX33" s="398"/>
      <c r="FY33" s="398"/>
      <c r="FZ33" s="398"/>
      <c r="GA33" s="398"/>
      <c r="GB33" s="398"/>
      <c r="GC33" s="398"/>
      <c r="GD33" s="398"/>
      <c r="GE33" s="398"/>
      <c r="GF33" s="398"/>
      <c r="GG33" s="398"/>
      <c r="GH33" s="398"/>
      <c r="GI33" s="398"/>
      <c r="GJ33" s="398"/>
      <c r="GK33" s="398"/>
      <c r="GL33" s="398"/>
      <c r="GM33" s="398"/>
      <c r="GN33" s="398"/>
      <c r="GO33" s="398"/>
      <c r="GP33" s="398"/>
      <c r="GQ33" s="398"/>
      <c r="GR33" s="398"/>
      <c r="GS33" s="398"/>
      <c r="GT33" s="398"/>
      <c r="GU33" s="398"/>
      <c r="GV33" s="398"/>
      <c r="GW33" s="398"/>
      <c r="GX33" s="398"/>
    </row>
    <row r="34" spans="1:424" s="86" customFormat="1" ht="22.2" customHeight="1">
      <c r="E34" s="45"/>
      <c r="F34" s="1777" t="s">
        <v>86</v>
      </c>
      <c r="G34" s="1773" t="s">
        <v>333</v>
      </c>
      <c r="H34" s="1773" t="s">
        <v>334</v>
      </c>
      <c r="I34" s="1773" t="s">
        <v>335</v>
      </c>
      <c r="J34" s="1775" t="s">
        <v>336</v>
      </c>
      <c r="K34" s="1771" t="s">
        <v>171</v>
      </c>
      <c r="L34" s="1772"/>
      <c r="N34" s="1777" t="s">
        <v>86</v>
      </c>
      <c r="O34" s="1773" t="s">
        <v>333</v>
      </c>
      <c r="P34" s="1773" t="s">
        <v>334</v>
      </c>
      <c r="Q34" s="1773" t="s">
        <v>335</v>
      </c>
      <c r="R34" s="1775" t="s">
        <v>336</v>
      </c>
      <c r="S34" s="1771" t="s">
        <v>171</v>
      </c>
      <c r="T34" s="1772"/>
      <c r="V34" s="1777" t="s">
        <v>86</v>
      </c>
      <c r="W34" s="1773" t="s">
        <v>333</v>
      </c>
      <c r="X34" s="1773" t="s">
        <v>334</v>
      </c>
      <c r="Y34" s="1773" t="s">
        <v>335</v>
      </c>
      <c r="Z34" s="1775" t="s">
        <v>336</v>
      </c>
      <c r="AA34" s="1771" t="s">
        <v>171</v>
      </c>
      <c r="AB34" s="1772"/>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c r="CQ34" s="133"/>
      <c r="CR34" s="133"/>
      <c r="CS34" s="133"/>
      <c r="CT34" s="133"/>
      <c r="CU34" s="133"/>
      <c r="CV34" s="133"/>
      <c r="CW34" s="133"/>
      <c r="CX34" s="133"/>
      <c r="CY34" s="133"/>
      <c r="CZ34" s="133"/>
      <c r="DA34" s="133"/>
      <c r="DB34" s="133"/>
      <c r="DC34" s="133"/>
      <c r="DD34" s="133"/>
      <c r="DE34" s="133"/>
      <c r="DF34" s="133"/>
      <c r="DG34" s="133"/>
      <c r="DH34" s="133"/>
      <c r="DI34" s="133"/>
      <c r="DJ34" s="133"/>
      <c r="DK34" s="133"/>
      <c r="DL34" s="133"/>
      <c r="DM34" s="133"/>
      <c r="DN34" s="133"/>
      <c r="DO34" s="133"/>
      <c r="DP34" s="133"/>
      <c r="DQ34" s="133"/>
      <c r="DR34" s="133"/>
      <c r="DS34" s="133"/>
      <c r="DT34" s="133"/>
      <c r="DU34" s="133"/>
      <c r="DV34" s="133"/>
      <c r="DW34" s="133"/>
      <c r="DX34" s="133"/>
      <c r="DY34" s="133"/>
      <c r="DZ34" s="133"/>
      <c r="EA34" s="133"/>
      <c r="EB34" s="133"/>
      <c r="EC34" s="133"/>
      <c r="ED34" s="133"/>
      <c r="EE34" s="133"/>
      <c r="EF34" s="133"/>
      <c r="EG34" s="133"/>
      <c r="EH34" s="133"/>
      <c r="EI34" s="133"/>
      <c r="EJ34" s="133"/>
      <c r="EK34" s="133"/>
      <c r="EL34" s="133"/>
      <c r="EM34" s="133"/>
      <c r="EN34" s="133"/>
      <c r="EO34" s="133"/>
      <c r="EP34" s="133"/>
      <c r="EQ34" s="398"/>
      <c r="ER34" s="398"/>
      <c r="ES34" s="398"/>
      <c r="ET34" s="398"/>
      <c r="EU34" s="398"/>
      <c r="EV34" s="398"/>
      <c r="EW34" s="398"/>
      <c r="EX34" s="398"/>
      <c r="EY34" s="398"/>
      <c r="EZ34" s="398"/>
      <c r="FA34" s="398"/>
      <c r="FB34" s="398"/>
      <c r="FC34" s="398"/>
      <c r="FD34" s="398"/>
      <c r="FE34" s="398"/>
      <c r="FF34" s="398"/>
      <c r="FG34" s="398"/>
      <c r="FH34" s="398"/>
      <c r="FI34" s="398"/>
      <c r="FJ34" s="398"/>
      <c r="FK34" s="398"/>
      <c r="FL34" s="398"/>
      <c r="FM34" s="398"/>
      <c r="FN34" s="398"/>
      <c r="FO34" s="398"/>
      <c r="FP34" s="398"/>
      <c r="FQ34" s="398"/>
      <c r="FR34" s="398"/>
      <c r="FS34" s="398"/>
      <c r="FT34" s="398"/>
      <c r="FU34" s="398"/>
      <c r="FV34" s="398"/>
      <c r="FW34" s="398"/>
      <c r="FX34" s="398"/>
      <c r="FY34" s="398"/>
      <c r="FZ34" s="398"/>
      <c r="GA34" s="398"/>
      <c r="GB34" s="398"/>
      <c r="GC34" s="398"/>
      <c r="GD34" s="398"/>
      <c r="GE34" s="398"/>
      <c r="GF34" s="398"/>
      <c r="GG34" s="398"/>
      <c r="GH34" s="398"/>
      <c r="GI34" s="398"/>
      <c r="GJ34" s="398"/>
      <c r="GK34" s="398"/>
      <c r="GL34" s="398"/>
      <c r="GM34" s="398"/>
      <c r="GN34" s="398"/>
      <c r="GO34" s="398"/>
      <c r="GP34" s="398"/>
      <c r="GQ34" s="398"/>
      <c r="GR34" s="398"/>
      <c r="GS34" s="398"/>
      <c r="GT34" s="398"/>
      <c r="GU34" s="398"/>
      <c r="GV34" s="398"/>
      <c r="GW34" s="398"/>
      <c r="GX34" s="398"/>
      <c r="GY34" s="133"/>
      <c r="GZ34" s="133"/>
      <c r="HA34" s="133"/>
      <c r="HB34" s="133"/>
      <c r="HC34" s="133"/>
      <c r="HD34" s="133"/>
      <c r="HE34" s="133"/>
      <c r="HF34" s="133"/>
      <c r="HG34" s="133"/>
      <c r="HH34" s="133"/>
      <c r="HI34" s="133"/>
      <c r="HJ34" s="133"/>
      <c r="HK34" s="133"/>
      <c r="HL34" s="133"/>
      <c r="HM34" s="133"/>
      <c r="HN34" s="133"/>
      <c r="HO34" s="133"/>
      <c r="HP34" s="133"/>
      <c r="HQ34" s="133"/>
      <c r="HR34" s="133"/>
      <c r="HS34" s="133"/>
      <c r="HT34" s="133"/>
      <c r="HU34" s="133"/>
      <c r="HV34" s="133"/>
      <c r="HW34" s="133"/>
      <c r="HX34" s="133"/>
      <c r="HY34" s="133"/>
      <c r="HZ34" s="133"/>
      <c r="IA34" s="133"/>
      <c r="IB34" s="133"/>
      <c r="IC34" s="133"/>
      <c r="ID34" s="133"/>
      <c r="IE34" s="133"/>
      <c r="IF34" s="133"/>
      <c r="IG34" s="133"/>
      <c r="IH34" s="133"/>
      <c r="II34" s="133"/>
      <c r="IJ34" s="133"/>
      <c r="IK34" s="133"/>
      <c r="IL34" s="133"/>
      <c r="IM34" s="133"/>
      <c r="IN34" s="133"/>
      <c r="IO34" s="133"/>
      <c r="IP34" s="133"/>
      <c r="IQ34" s="133"/>
      <c r="IR34" s="133"/>
      <c r="IS34" s="133"/>
      <c r="IT34" s="133"/>
      <c r="IU34" s="133"/>
      <c r="IV34" s="133"/>
      <c r="IW34" s="133"/>
      <c r="IX34" s="133"/>
      <c r="IY34" s="133"/>
      <c r="IZ34" s="133"/>
      <c r="JA34" s="133"/>
      <c r="JB34" s="133"/>
      <c r="JC34" s="133"/>
      <c r="JD34" s="133"/>
      <c r="JE34" s="133"/>
      <c r="JF34" s="133"/>
      <c r="JG34" s="133"/>
      <c r="JH34" s="133"/>
      <c r="JI34" s="133"/>
      <c r="JJ34" s="133"/>
      <c r="JK34" s="133"/>
      <c r="JL34" s="133"/>
      <c r="JM34" s="133"/>
      <c r="JN34" s="133"/>
      <c r="JO34" s="133"/>
      <c r="JP34" s="133"/>
      <c r="JQ34" s="133"/>
      <c r="JR34" s="133"/>
      <c r="JS34" s="133"/>
      <c r="JT34" s="133"/>
      <c r="JU34" s="133"/>
      <c r="JV34" s="133"/>
      <c r="JW34" s="133"/>
      <c r="JX34" s="133"/>
      <c r="JY34" s="133"/>
      <c r="JZ34" s="133"/>
      <c r="KA34" s="133"/>
      <c r="KB34" s="133"/>
      <c r="KC34" s="133"/>
      <c r="KD34" s="133"/>
      <c r="KE34" s="133"/>
      <c r="KF34" s="133"/>
      <c r="KG34" s="133"/>
      <c r="KH34" s="133"/>
      <c r="KI34" s="133"/>
      <c r="KJ34" s="133"/>
      <c r="KK34" s="133"/>
      <c r="KL34" s="133"/>
      <c r="KM34" s="133"/>
      <c r="KN34" s="133"/>
      <c r="KO34" s="133"/>
      <c r="KP34" s="133"/>
      <c r="KQ34" s="133"/>
      <c r="KR34" s="133"/>
      <c r="KS34" s="133"/>
      <c r="KT34" s="133"/>
      <c r="KU34" s="133"/>
      <c r="KV34" s="133"/>
      <c r="KW34" s="133"/>
      <c r="KX34" s="133"/>
      <c r="KY34" s="133"/>
      <c r="KZ34" s="133"/>
      <c r="LA34" s="133"/>
      <c r="LB34" s="133"/>
      <c r="LC34" s="133"/>
      <c r="LD34" s="133"/>
      <c r="LE34" s="133"/>
      <c r="LF34" s="133"/>
      <c r="LG34" s="133"/>
      <c r="LH34" s="133"/>
      <c r="LI34" s="133"/>
      <c r="LJ34" s="133"/>
      <c r="LK34" s="133"/>
      <c r="LL34" s="133"/>
      <c r="LM34" s="133"/>
      <c r="LN34" s="133"/>
      <c r="LO34" s="133"/>
      <c r="LP34" s="133"/>
      <c r="LQ34" s="133"/>
      <c r="LR34" s="133"/>
      <c r="LS34" s="133"/>
      <c r="LT34" s="133"/>
      <c r="LU34" s="133"/>
      <c r="LV34" s="133"/>
      <c r="LW34" s="133"/>
      <c r="LX34" s="133"/>
      <c r="LY34" s="133"/>
      <c r="LZ34" s="133"/>
      <c r="MA34" s="133"/>
      <c r="MB34" s="133"/>
      <c r="MC34" s="133"/>
      <c r="MD34" s="133"/>
      <c r="ME34" s="133"/>
      <c r="MF34" s="133"/>
      <c r="MG34" s="133"/>
      <c r="MH34" s="133"/>
      <c r="MI34" s="133"/>
      <c r="MJ34" s="133"/>
      <c r="MK34" s="133"/>
      <c r="ML34" s="133"/>
      <c r="MM34" s="133"/>
      <c r="MN34" s="133"/>
      <c r="MO34" s="133"/>
      <c r="MP34" s="133"/>
      <c r="MQ34" s="133"/>
      <c r="MR34" s="133"/>
      <c r="MS34" s="133"/>
      <c r="MT34" s="133"/>
      <c r="MU34" s="133"/>
      <c r="MV34" s="133"/>
      <c r="MW34" s="133"/>
      <c r="MX34" s="133"/>
      <c r="MY34" s="133"/>
      <c r="MZ34" s="133"/>
      <c r="NA34" s="133"/>
      <c r="NB34" s="133"/>
      <c r="NC34" s="133"/>
      <c r="ND34" s="133"/>
      <c r="NE34" s="133"/>
      <c r="NF34" s="133"/>
      <c r="NG34" s="133"/>
      <c r="NH34" s="133"/>
      <c r="NI34" s="133"/>
      <c r="NJ34" s="133"/>
      <c r="NK34" s="133"/>
      <c r="NL34" s="133"/>
      <c r="NM34" s="133"/>
      <c r="NN34" s="133"/>
      <c r="NO34" s="133"/>
      <c r="NP34" s="133"/>
      <c r="NQ34" s="133"/>
      <c r="NR34" s="133"/>
      <c r="NS34" s="133"/>
      <c r="NT34" s="133"/>
      <c r="NU34" s="133"/>
      <c r="NV34" s="133"/>
      <c r="NW34" s="133"/>
      <c r="NX34" s="133"/>
      <c r="NY34" s="133"/>
      <c r="NZ34" s="133"/>
      <c r="OA34" s="133"/>
      <c r="OB34" s="133"/>
      <c r="OC34" s="133"/>
      <c r="OD34" s="133"/>
      <c r="OE34" s="133"/>
      <c r="OF34" s="133"/>
      <c r="OG34" s="133"/>
      <c r="OH34" s="133"/>
      <c r="OI34" s="133"/>
      <c r="OJ34" s="133"/>
      <c r="OK34" s="133"/>
      <c r="OL34" s="133"/>
      <c r="OM34" s="133"/>
      <c r="ON34" s="133"/>
      <c r="OO34" s="133"/>
      <c r="OP34" s="133"/>
      <c r="OQ34" s="133"/>
      <c r="OR34" s="133"/>
      <c r="OS34" s="133"/>
      <c r="OT34" s="133"/>
      <c r="OU34" s="133"/>
      <c r="OV34" s="133"/>
      <c r="OW34" s="133"/>
      <c r="OX34" s="133"/>
      <c r="OY34" s="133"/>
      <c r="OZ34" s="133"/>
      <c r="PA34" s="133"/>
      <c r="PB34" s="133"/>
      <c r="PC34" s="133"/>
      <c r="PD34" s="133"/>
      <c r="PE34" s="133"/>
      <c r="PF34" s="133"/>
      <c r="PG34" s="133"/>
      <c r="PH34" s="133"/>
    </row>
    <row r="35" spans="1:424" ht="35.4" thickBot="1">
      <c r="E35" s="46"/>
      <c r="F35" s="1778"/>
      <c r="G35" s="1774"/>
      <c r="H35" s="1774"/>
      <c r="I35" s="1774"/>
      <c r="J35" s="1776"/>
      <c r="K35" s="183" t="s">
        <v>88</v>
      </c>
      <c r="L35" s="184" t="s">
        <v>75</v>
      </c>
      <c r="M35" s="86"/>
      <c r="N35" s="1778"/>
      <c r="O35" s="1774"/>
      <c r="P35" s="1774"/>
      <c r="Q35" s="1774"/>
      <c r="R35" s="1776"/>
      <c r="S35" s="183" t="s">
        <v>88</v>
      </c>
      <c r="T35" s="184" t="s">
        <v>75</v>
      </c>
      <c r="U35" s="86"/>
      <c r="V35" s="1778"/>
      <c r="W35" s="1774"/>
      <c r="X35" s="1774"/>
      <c r="Y35" s="1774"/>
      <c r="Z35" s="1776"/>
      <c r="AA35" s="183" t="s">
        <v>88</v>
      </c>
      <c r="AB35" s="184" t="s">
        <v>75</v>
      </c>
      <c r="AC35" s="86"/>
    </row>
    <row r="36" spans="1:424" ht="22.05" customHeight="1">
      <c r="E36" s="148" t="s">
        <v>329</v>
      </c>
      <c r="F36" s="189">
        <v>2.5000000000000001E-2</v>
      </c>
      <c r="G36" s="190" t="e">
        <f>$L$31*F36</f>
        <v>#VALUE!</v>
      </c>
      <c r="H36" s="185" t="e">
        <f>IF(J36=0,"",G36/J36)</f>
        <v>#VALUE!</v>
      </c>
      <c r="I36" s="153">
        <v>0.1</v>
      </c>
      <c r="J36" s="188" t="e">
        <f>ROUNDUP($L$30*I36,1)</f>
        <v>#VALUE!</v>
      </c>
      <c r="K36" s="191" t="str">
        <f>'3.2 TAP'!J67</f>
        <v>?</v>
      </c>
      <c r="L36" s="192" t="e">
        <f>K36*L32*H36</f>
        <v>#VALUE!</v>
      </c>
      <c r="M36" s="179"/>
      <c r="N36" s="198">
        <v>2.5000000000000001E-2</v>
      </c>
      <c r="O36" s="190" t="e">
        <f>$T$31*N36</f>
        <v>#VALUE!</v>
      </c>
      <c r="P36" s="185" t="e">
        <f>IF(R36=0,"",O36/R36)</f>
        <v>#VALUE!</v>
      </c>
      <c r="Q36" s="153">
        <v>0.1</v>
      </c>
      <c r="R36" s="188" t="e">
        <f>ROUNDUP($T$30*Q36,2)</f>
        <v>#VALUE!</v>
      </c>
      <c r="S36" s="191" t="str">
        <f>'3.2 TAP'!J69</f>
        <v>?</v>
      </c>
      <c r="T36" s="192" t="e">
        <f>S36*T32*P36</f>
        <v>#VALUE!</v>
      </c>
      <c r="U36" s="86"/>
      <c r="V36" s="198">
        <v>2.5000000000000001E-2</v>
      </c>
      <c r="W36" s="190" t="e">
        <f>$AB$31*V36</f>
        <v>#VALUE!</v>
      </c>
      <c r="X36" s="185" t="e">
        <f>IF(Z36=0,"",W36/Z36)</f>
        <v>#VALUE!</v>
      </c>
      <c r="Y36" s="153">
        <v>0.1</v>
      </c>
      <c r="Z36" s="188" t="e">
        <f>ROUNDUP($AB$30*Y36,2)</f>
        <v>#VALUE!</v>
      </c>
      <c r="AA36" s="191" t="str">
        <f>'3.2 TAP'!J71</f>
        <v>?</v>
      </c>
      <c r="AB36" s="192" t="e">
        <f>AA36*AB32*X36</f>
        <v>#VALUE!</v>
      </c>
      <c r="AC36" s="86"/>
    </row>
    <row r="37" spans="1:424" ht="22.05" customHeight="1">
      <c r="A37" s="11" t="s">
        <v>170</v>
      </c>
      <c r="E37" s="150" t="s">
        <v>330</v>
      </c>
      <c r="F37" s="180">
        <v>0.125</v>
      </c>
      <c r="G37" s="181" t="e">
        <f>$L$31*F37</f>
        <v>#VALUE!</v>
      </c>
      <c r="H37" s="186" t="e">
        <f>IF(J37=0,"",G37/J37)</f>
        <v>#VALUE!</v>
      </c>
      <c r="I37" s="154">
        <v>0.15</v>
      </c>
      <c r="J37" s="186" t="e">
        <f>ROUNDUP($L$30*I37,1)</f>
        <v>#VALUE!</v>
      </c>
      <c r="K37" s="182" t="str">
        <f>K36</f>
        <v>?</v>
      </c>
      <c r="L37" s="193" t="e">
        <f>L32*K37*H37</f>
        <v>#VALUE!</v>
      </c>
      <c r="M37" s="179"/>
      <c r="N37" s="199">
        <v>0.125</v>
      </c>
      <c r="O37" s="181" t="e">
        <f>$T$31*N37</f>
        <v>#VALUE!</v>
      </c>
      <c r="P37" s="186" t="e">
        <f>IF(R37=0,"",O37/R37)</f>
        <v>#VALUE!</v>
      </c>
      <c r="Q37" s="154">
        <v>0.15</v>
      </c>
      <c r="R37" s="186" t="e">
        <f>ROUNDUP($T$30*Q37,2)</f>
        <v>#VALUE!</v>
      </c>
      <c r="S37" s="182" t="str">
        <f>S36</f>
        <v>?</v>
      </c>
      <c r="T37" s="193" t="e">
        <f>T32*S37*P37</f>
        <v>#VALUE!</v>
      </c>
      <c r="U37" s="86"/>
      <c r="V37" s="199">
        <v>0.125</v>
      </c>
      <c r="W37" s="181" t="e">
        <f>$AB$31*V37</f>
        <v>#VALUE!</v>
      </c>
      <c r="X37" s="186" t="e">
        <f>IF(Z37=0,"",W37/Z37)</f>
        <v>#VALUE!</v>
      </c>
      <c r="Y37" s="154">
        <v>0.15</v>
      </c>
      <c r="Z37" s="186" t="e">
        <f>ROUNDUP($AB$30*Y37,2)</f>
        <v>#VALUE!</v>
      </c>
      <c r="AA37" s="182" t="str">
        <f>AA36</f>
        <v>?</v>
      </c>
      <c r="AB37" s="193" t="e">
        <f>AB32*AA37*X37</f>
        <v>#VALUE!</v>
      </c>
      <c r="AC37" s="86"/>
    </row>
    <row r="38" spans="1:424" ht="22.05" customHeight="1">
      <c r="A38" s="11" t="s">
        <v>169</v>
      </c>
      <c r="E38" s="150" t="s">
        <v>331</v>
      </c>
      <c r="F38" s="180">
        <v>0.75</v>
      </c>
      <c r="G38" s="181" t="e">
        <f>$L$31*F38</f>
        <v>#VALUE!</v>
      </c>
      <c r="H38" s="186" t="e">
        <f>IF(J38=0,"",G38/J38)</f>
        <v>#VALUE!</v>
      </c>
      <c r="I38" s="154">
        <v>0.65</v>
      </c>
      <c r="J38" s="186" t="e">
        <f>ROUNDUP($L$30*I38,1)</f>
        <v>#VALUE!</v>
      </c>
      <c r="K38" s="182" t="str">
        <f>K37</f>
        <v>?</v>
      </c>
      <c r="L38" s="193" t="e">
        <f>L32*K38*H38</f>
        <v>#VALUE!</v>
      </c>
      <c r="M38" s="179"/>
      <c r="N38" s="199">
        <v>0.75</v>
      </c>
      <c r="O38" s="181" t="e">
        <f>$T$31*N38</f>
        <v>#VALUE!</v>
      </c>
      <c r="P38" s="186" t="e">
        <f>IF(R38=0,"",O38/R38)</f>
        <v>#VALUE!</v>
      </c>
      <c r="Q38" s="154">
        <v>0.65</v>
      </c>
      <c r="R38" s="186" t="e">
        <f>ROUNDUP($T$30*Q38,2)</f>
        <v>#VALUE!</v>
      </c>
      <c r="S38" s="182" t="str">
        <f>S37</f>
        <v>?</v>
      </c>
      <c r="T38" s="193" t="e">
        <f>T32*S38*P38</f>
        <v>#VALUE!</v>
      </c>
      <c r="U38" s="86"/>
      <c r="V38" s="199">
        <v>0.75</v>
      </c>
      <c r="W38" s="181" t="e">
        <f>$AB$31*V38</f>
        <v>#VALUE!</v>
      </c>
      <c r="X38" s="186" t="e">
        <f>IF(Z38=0,"",W38/Z38)</f>
        <v>#VALUE!</v>
      </c>
      <c r="Y38" s="154">
        <v>0.65</v>
      </c>
      <c r="Z38" s="186" t="e">
        <f>ROUNDUP($AB$30*Y38,2)</f>
        <v>#VALUE!</v>
      </c>
      <c r="AA38" s="182" t="str">
        <f>AA37</f>
        <v>?</v>
      </c>
      <c r="AB38" s="193" t="e">
        <f>AB32*AA38*X38</f>
        <v>#VALUE!</v>
      </c>
      <c r="AC38" s="86"/>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row>
    <row r="39" spans="1:424" ht="22.05" customHeight="1" thickBot="1">
      <c r="A39" s="11" t="s">
        <v>168</v>
      </c>
      <c r="E39" s="152" t="s">
        <v>332</v>
      </c>
      <c r="F39" s="194">
        <v>0.1</v>
      </c>
      <c r="G39" s="195" t="e">
        <f>$L$31*F39</f>
        <v>#VALUE!</v>
      </c>
      <c r="H39" s="187" t="e">
        <f>IF(J39=0,"",G39/J39)</f>
        <v>#VALUE!</v>
      </c>
      <c r="I39" s="155">
        <v>0.1</v>
      </c>
      <c r="J39" s="187" t="e">
        <f>ROUNDUP($L$30*I39,1)</f>
        <v>#VALUE!</v>
      </c>
      <c r="K39" s="196" t="str">
        <f>K38</f>
        <v>?</v>
      </c>
      <c r="L39" s="197" t="e">
        <f>L32*K39*H39</f>
        <v>#VALUE!</v>
      </c>
      <c r="M39" s="179"/>
      <c r="N39" s="200">
        <v>0.1</v>
      </c>
      <c r="O39" s="195" t="e">
        <f>$T$31*N39</f>
        <v>#VALUE!</v>
      </c>
      <c r="P39" s="187" t="e">
        <f>IF(R39=0,"",O39/R39)</f>
        <v>#VALUE!</v>
      </c>
      <c r="Q39" s="155">
        <v>0.1</v>
      </c>
      <c r="R39" s="187" t="e">
        <f>ROUNDUP($T$30*Q39,2)</f>
        <v>#VALUE!</v>
      </c>
      <c r="S39" s="196" t="str">
        <f>S38</f>
        <v>?</v>
      </c>
      <c r="T39" s="197" t="e">
        <f>T32*S39*P39</f>
        <v>#VALUE!</v>
      </c>
      <c r="U39" s="86"/>
      <c r="V39" s="200">
        <v>0.1</v>
      </c>
      <c r="W39" s="195" t="e">
        <f>$AB$31*V39</f>
        <v>#VALUE!</v>
      </c>
      <c r="X39" s="187" t="e">
        <f>IF(Z39=0,"",W39/Z39)</f>
        <v>#VALUE!</v>
      </c>
      <c r="Y39" s="155">
        <v>0.1</v>
      </c>
      <c r="Z39" s="187" t="e">
        <f>ROUNDUP($AB$30*Y39,2)</f>
        <v>#VALUE!</v>
      </c>
      <c r="AA39" s="196" t="str">
        <f>AA38</f>
        <v>?</v>
      </c>
      <c r="AB39" s="197" t="e">
        <f>AB32*AA39*X39</f>
        <v>#VALUE!</v>
      </c>
      <c r="AC39" s="86"/>
      <c r="EQ39" s="399"/>
      <c r="ER39" s="399"/>
      <c r="ES39" s="399"/>
      <c r="ET39" s="399"/>
      <c r="EU39" s="399"/>
      <c r="EV39" s="399"/>
      <c r="EW39" s="399"/>
      <c r="EX39" s="399"/>
      <c r="EY39" s="399"/>
      <c r="EZ39" s="399"/>
      <c r="FA39" s="399"/>
      <c r="FB39" s="399"/>
      <c r="FC39" s="399"/>
      <c r="FD39" s="399"/>
      <c r="FE39" s="399"/>
      <c r="FF39" s="399"/>
      <c r="FG39" s="399"/>
      <c r="FH39" s="399"/>
      <c r="FI39" s="399"/>
      <c r="FJ39" s="399"/>
      <c r="FK39" s="399"/>
      <c r="FL39" s="399"/>
      <c r="FM39" s="399"/>
      <c r="FN39" s="399"/>
      <c r="FO39" s="399"/>
      <c r="FP39" s="399"/>
      <c r="FQ39" s="399"/>
      <c r="FR39" s="399"/>
      <c r="FS39" s="399"/>
      <c r="FT39" s="399"/>
      <c r="FU39" s="399"/>
      <c r="FV39" s="399"/>
      <c r="FW39" s="399"/>
      <c r="FX39" s="399"/>
      <c r="FY39" s="399"/>
      <c r="FZ39" s="399"/>
      <c r="GA39" s="399"/>
      <c r="GB39" s="399"/>
      <c r="GC39" s="399"/>
      <c r="GD39" s="399"/>
      <c r="GE39" s="399"/>
      <c r="GF39" s="399"/>
      <c r="GG39" s="399"/>
      <c r="GH39" s="399"/>
      <c r="GI39" s="399"/>
      <c r="GJ39" s="399"/>
      <c r="GK39" s="399"/>
      <c r="GL39" s="399"/>
      <c r="GM39" s="399"/>
      <c r="GN39" s="399"/>
      <c r="GO39" s="399"/>
      <c r="GP39" s="399"/>
      <c r="GQ39" s="399"/>
      <c r="GR39" s="399"/>
      <c r="GS39" s="399"/>
      <c r="GT39" s="399"/>
      <c r="GU39" s="399"/>
      <c r="GV39" s="399"/>
      <c r="GW39" s="399"/>
      <c r="GX39" s="399"/>
    </row>
    <row r="40" spans="1:424" ht="25.8" customHeight="1">
      <c r="E40" s="47"/>
      <c r="F40" s="130">
        <f>SUM(F36:F39)</f>
        <v>1</v>
      </c>
      <c r="G40" s="47"/>
      <c r="H40" s="47"/>
      <c r="I40" s="130">
        <f>SUM(I36:I39)</f>
        <v>1</v>
      </c>
      <c r="J40" s="126" t="s">
        <v>325</v>
      </c>
      <c r="K40" s="139" t="e">
        <f>IF(K36=0,0,AVERAGE(K36:K39))</f>
        <v>#DIV/0!</v>
      </c>
      <c r="L40" s="139" t="e">
        <f>IF(L36=0,0,AVERAGE(L36:L39))</f>
        <v>#VALUE!</v>
      </c>
      <c r="M40" s="86"/>
      <c r="N40" s="130">
        <f>SUM(N36:N39)</f>
        <v>1</v>
      </c>
      <c r="O40" s="12"/>
      <c r="P40" s="12"/>
      <c r="Q40" s="138">
        <f>SUM(Q36:Q39)</f>
        <v>1</v>
      </c>
      <c r="R40" s="126" t="s">
        <v>325</v>
      </c>
      <c r="S40" s="139" t="e">
        <f>IF(S36=0,0,AVERAGE(S36:S39))</f>
        <v>#DIV/0!</v>
      </c>
      <c r="T40" s="201" t="e">
        <f>IF(T36=0,0,AVERAGE(T36:T39))</f>
        <v>#VALUE!</v>
      </c>
      <c r="U40" s="86"/>
      <c r="V40" s="138">
        <f>SUM(V36:V39)</f>
        <v>1</v>
      </c>
      <c r="W40" s="12"/>
      <c r="X40" s="12"/>
      <c r="Y40" s="138">
        <f>SUM(Y36:Y39)</f>
        <v>1</v>
      </c>
      <c r="Z40" s="126" t="s">
        <v>325</v>
      </c>
      <c r="AA40" s="139" t="e">
        <f>IF(AA36=0,0,AVERAGE(AA36:AA39))</f>
        <v>#DIV/0!</v>
      </c>
      <c r="AB40" s="201" t="e">
        <f>IF(AB36=0,0,AVERAGE(AB36:AB39))</f>
        <v>#VALUE!</v>
      </c>
      <c r="AC40" s="86"/>
      <c r="EQ40" s="397"/>
      <c r="ER40" s="397"/>
      <c r="ES40" s="397"/>
      <c r="ET40" s="397"/>
      <c r="EU40" s="397"/>
      <c r="EV40" s="397"/>
      <c r="EW40" s="397"/>
      <c r="EX40" s="397"/>
      <c r="EY40" s="397"/>
      <c r="EZ40" s="397"/>
      <c r="FA40" s="397"/>
      <c r="FB40" s="397"/>
      <c r="FC40" s="397"/>
      <c r="FD40" s="397"/>
      <c r="FE40" s="397"/>
      <c r="FF40" s="397"/>
      <c r="FG40" s="397"/>
      <c r="FH40" s="397"/>
      <c r="FI40" s="397"/>
      <c r="FJ40" s="397"/>
      <c r="FK40" s="397"/>
      <c r="FL40" s="397"/>
      <c r="FM40" s="397"/>
      <c r="FN40" s="397"/>
      <c r="FO40" s="397"/>
      <c r="FP40" s="397"/>
      <c r="FQ40" s="397"/>
      <c r="FR40" s="397"/>
      <c r="FS40" s="397"/>
      <c r="FT40" s="397"/>
      <c r="FU40" s="397"/>
      <c r="FV40" s="397"/>
      <c r="FW40" s="397"/>
      <c r="FX40" s="397"/>
      <c r="FY40" s="397"/>
      <c r="FZ40" s="397"/>
      <c r="GA40" s="397"/>
      <c r="GB40" s="397"/>
      <c r="GC40" s="397"/>
      <c r="GD40" s="397"/>
      <c r="GE40" s="397"/>
      <c r="GF40" s="397"/>
      <c r="GG40" s="397"/>
      <c r="GH40" s="397"/>
      <c r="GI40" s="397"/>
      <c r="GJ40" s="397"/>
      <c r="GK40" s="397"/>
      <c r="GL40" s="397"/>
      <c r="GM40" s="397"/>
      <c r="GN40" s="397"/>
      <c r="GO40" s="397"/>
      <c r="GP40" s="397"/>
      <c r="GQ40" s="397"/>
      <c r="GR40" s="397"/>
      <c r="GS40" s="397"/>
      <c r="GT40" s="397"/>
      <c r="GU40" s="397"/>
      <c r="GV40" s="397"/>
      <c r="GW40" s="397"/>
      <c r="GX40" s="397"/>
    </row>
    <row r="41" spans="1:424">
      <c r="N41" s="12"/>
      <c r="O41" s="12"/>
      <c r="P41" s="12"/>
      <c r="Q41" s="50"/>
      <c r="R41" s="51"/>
      <c r="S41" s="12"/>
      <c r="T41" s="12"/>
      <c r="U41" s="12"/>
      <c r="V41" s="12"/>
      <c r="W41" s="12"/>
      <c r="EQ41" s="398"/>
      <c r="ER41" s="398"/>
      <c r="ES41" s="398"/>
      <c r="ET41" s="398"/>
      <c r="EU41" s="398"/>
      <c r="EV41" s="398"/>
      <c r="EW41" s="398"/>
      <c r="EX41" s="398"/>
      <c r="EY41" s="398"/>
      <c r="EZ41" s="398"/>
      <c r="FA41" s="398"/>
      <c r="FB41" s="398"/>
      <c r="FC41" s="398"/>
      <c r="FD41" s="398"/>
      <c r="FE41" s="398"/>
      <c r="FF41" s="398"/>
      <c r="FG41" s="398"/>
      <c r="FH41" s="398"/>
      <c r="FI41" s="398"/>
      <c r="FJ41" s="398"/>
      <c r="FK41" s="398"/>
      <c r="FL41" s="398"/>
      <c r="FM41" s="398"/>
      <c r="FN41" s="398"/>
      <c r="FO41" s="398"/>
      <c r="FP41" s="398"/>
      <c r="FQ41" s="398"/>
      <c r="FR41" s="398"/>
      <c r="FS41" s="398"/>
      <c r="FT41" s="398"/>
      <c r="FU41" s="398"/>
      <c r="FV41" s="398"/>
      <c r="FW41" s="398"/>
      <c r="FX41" s="398"/>
      <c r="FY41" s="398"/>
      <c r="FZ41" s="398"/>
      <c r="GA41" s="398"/>
      <c r="GB41" s="398"/>
      <c r="GC41" s="398"/>
      <c r="GD41" s="398"/>
      <c r="GE41" s="398"/>
      <c r="GF41" s="398"/>
      <c r="GG41" s="398"/>
      <c r="GH41" s="398"/>
      <c r="GI41" s="398"/>
      <c r="GJ41" s="398"/>
      <c r="GK41" s="398"/>
      <c r="GL41" s="398"/>
      <c r="GM41" s="398"/>
      <c r="GN41" s="398"/>
      <c r="GO41" s="398"/>
      <c r="GP41" s="398"/>
      <c r="GQ41" s="398"/>
      <c r="GR41" s="398"/>
      <c r="GS41" s="398"/>
      <c r="GT41" s="398"/>
      <c r="GU41" s="398"/>
      <c r="GV41" s="398"/>
      <c r="GW41" s="398"/>
      <c r="GX41" s="398"/>
    </row>
    <row r="42" spans="1:424">
      <c r="G42" s="52"/>
      <c r="H42" s="52"/>
      <c r="J42" s="52"/>
      <c r="K42" s="52"/>
      <c r="N42" s="12"/>
      <c r="O42" s="12"/>
      <c r="P42" s="12"/>
      <c r="Q42" s="12"/>
      <c r="R42" s="12"/>
      <c r="S42" s="12"/>
      <c r="T42" s="12"/>
      <c r="U42" s="12"/>
      <c r="V42" s="12"/>
      <c r="W42" s="12"/>
    </row>
    <row r="43" spans="1:424" ht="14.4" customHeight="1">
      <c r="B43" s="86"/>
      <c r="C43" s="86"/>
      <c r="D43" s="86"/>
      <c r="E43" s="86"/>
      <c r="F43" s="86"/>
      <c r="L43" s="12"/>
      <c r="M43" s="12"/>
      <c r="N43" s="12"/>
      <c r="O43" s="12"/>
      <c r="P43" s="12"/>
      <c r="Q43" s="12"/>
      <c r="R43" s="48"/>
      <c r="S43" s="49"/>
      <c r="T43" s="49"/>
      <c r="U43" s="12"/>
      <c r="V43" s="12"/>
      <c r="W43" s="12"/>
    </row>
    <row r="44" spans="1:424" ht="15" customHeight="1">
      <c r="B44" s="86"/>
      <c r="C44" s="86"/>
      <c r="D44" s="86"/>
      <c r="E44" s="86"/>
      <c r="F44" s="86"/>
      <c r="L44" s="12"/>
      <c r="M44" s="12"/>
      <c r="N44" s="12"/>
      <c r="O44" s="12"/>
      <c r="P44" s="12"/>
      <c r="Q44" s="12"/>
      <c r="R44" s="48"/>
      <c r="S44" s="12"/>
      <c r="T44" s="12"/>
      <c r="U44" s="12"/>
      <c r="V44" s="12"/>
      <c r="W44" s="12"/>
    </row>
    <row r="45" spans="1:424" ht="12" customHeight="1">
      <c r="B45" s="86"/>
      <c r="C45" s="86"/>
      <c r="D45" s="86"/>
      <c r="E45" s="86"/>
      <c r="F45" s="86"/>
      <c r="L45" s="12"/>
      <c r="M45" s="12"/>
      <c r="N45" s="12"/>
      <c r="O45" s="12"/>
      <c r="P45" s="12"/>
      <c r="Q45" s="50"/>
      <c r="R45" s="51"/>
      <c r="S45" s="12"/>
      <c r="T45" s="12"/>
      <c r="U45" s="12"/>
      <c r="V45" s="12"/>
      <c r="W45" s="12"/>
      <c r="EQ45" s="397"/>
      <c r="ER45" s="397"/>
      <c r="ES45" s="397"/>
      <c r="ET45" s="397"/>
      <c r="EU45" s="397"/>
      <c r="EV45" s="397"/>
      <c r="EW45" s="397"/>
      <c r="EX45" s="397"/>
      <c r="EY45" s="397"/>
      <c r="EZ45" s="397"/>
      <c r="FA45" s="397"/>
      <c r="FB45" s="397"/>
      <c r="FC45" s="397"/>
      <c r="FD45" s="397"/>
      <c r="FE45" s="397"/>
      <c r="FF45" s="397"/>
      <c r="FG45" s="397"/>
      <c r="FH45" s="397"/>
      <c r="FI45" s="397"/>
      <c r="FJ45" s="397"/>
      <c r="FK45" s="397"/>
      <c r="FL45" s="397"/>
      <c r="FM45" s="397"/>
      <c r="FN45" s="397"/>
      <c r="FO45" s="397"/>
      <c r="FP45" s="397"/>
      <c r="FQ45" s="397"/>
      <c r="FR45" s="397"/>
      <c r="FS45" s="397"/>
      <c r="FT45" s="397"/>
      <c r="FU45" s="397"/>
      <c r="FV45" s="397"/>
      <c r="FW45" s="397"/>
      <c r="FX45" s="397"/>
      <c r="FY45" s="397"/>
      <c r="FZ45" s="397"/>
      <c r="GA45" s="397"/>
      <c r="GB45" s="397"/>
      <c r="GC45" s="397"/>
      <c r="GD45" s="397"/>
      <c r="GE45" s="397"/>
      <c r="GF45" s="397"/>
      <c r="GG45" s="397"/>
      <c r="GH45" s="397"/>
      <c r="GI45" s="397"/>
      <c r="GJ45" s="397"/>
      <c r="GK45" s="397"/>
      <c r="GL45" s="397"/>
      <c r="GM45" s="397"/>
      <c r="GN45" s="397"/>
      <c r="GO45" s="397"/>
      <c r="GP45" s="397"/>
      <c r="GQ45" s="397"/>
      <c r="GR45" s="397"/>
      <c r="GS45" s="397"/>
      <c r="GT45" s="397"/>
      <c r="GU45" s="397"/>
      <c r="GV45" s="397"/>
      <c r="GW45" s="397"/>
      <c r="GX45" s="397"/>
    </row>
    <row r="46" spans="1:424" ht="12.75" customHeight="1">
      <c r="B46" s="86"/>
      <c r="C46" s="86"/>
      <c r="D46" s="86"/>
      <c r="E46" s="86"/>
      <c r="F46" s="86"/>
      <c r="L46" s="12"/>
      <c r="M46" s="12"/>
      <c r="N46" s="12"/>
      <c r="O46" s="12"/>
      <c r="P46" s="12"/>
      <c r="Q46" s="12"/>
      <c r="R46" s="12"/>
      <c r="S46" s="12"/>
      <c r="T46" s="12"/>
      <c r="U46" s="12"/>
      <c r="V46" s="12"/>
      <c r="W46" s="12"/>
      <c r="EQ46" s="399"/>
      <c r="ER46" s="399"/>
      <c r="ES46" s="399"/>
      <c r="ET46" s="399"/>
      <c r="EU46" s="399"/>
      <c r="EV46" s="399"/>
      <c r="EW46" s="399"/>
      <c r="EX46" s="399"/>
      <c r="EY46" s="399"/>
      <c r="EZ46" s="399"/>
      <c r="FA46" s="399"/>
      <c r="FB46" s="399"/>
      <c r="FC46" s="399"/>
      <c r="FD46" s="399"/>
      <c r="FE46" s="399"/>
      <c r="FF46" s="399"/>
      <c r="FG46" s="399"/>
      <c r="FH46" s="399"/>
      <c r="FI46" s="399"/>
      <c r="FJ46" s="399"/>
      <c r="FK46" s="399"/>
      <c r="FL46" s="399"/>
      <c r="FM46" s="399"/>
      <c r="FN46" s="399"/>
      <c r="FO46" s="399"/>
      <c r="FP46" s="399"/>
      <c r="FQ46" s="399"/>
      <c r="FR46" s="399"/>
      <c r="FS46" s="399"/>
      <c r="FT46" s="399"/>
      <c r="FU46" s="399"/>
      <c r="FV46" s="399"/>
      <c r="FW46" s="399"/>
      <c r="FX46" s="399"/>
      <c r="FY46" s="399"/>
      <c r="FZ46" s="399"/>
      <c r="GA46" s="399"/>
      <c r="GB46" s="399"/>
      <c r="GC46" s="399"/>
      <c r="GD46" s="399"/>
      <c r="GE46" s="399"/>
      <c r="GF46" s="399"/>
      <c r="GG46" s="399"/>
      <c r="GH46" s="399"/>
      <c r="GI46" s="399"/>
      <c r="GJ46" s="399"/>
      <c r="GK46" s="399"/>
      <c r="GL46" s="399"/>
      <c r="GM46" s="399"/>
      <c r="GN46" s="399"/>
      <c r="GO46" s="399"/>
      <c r="GP46" s="399"/>
      <c r="GQ46" s="399"/>
      <c r="GR46" s="399"/>
      <c r="GS46" s="399"/>
      <c r="GT46" s="399"/>
      <c r="GU46" s="399"/>
      <c r="GV46" s="399"/>
      <c r="GW46" s="399"/>
      <c r="GX46" s="399"/>
    </row>
    <row r="47" spans="1:424" ht="12" customHeight="1">
      <c r="B47" s="86"/>
      <c r="C47" s="86"/>
      <c r="D47" s="86"/>
      <c r="E47" s="86"/>
      <c r="F47" s="86"/>
      <c r="L47" s="12"/>
      <c r="M47" s="12"/>
      <c r="N47" s="12"/>
      <c r="O47" s="12"/>
      <c r="P47" s="12"/>
      <c r="Q47" s="12"/>
      <c r="R47" s="12"/>
      <c r="S47" s="12"/>
      <c r="T47" s="12"/>
      <c r="U47" s="12"/>
      <c r="V47" s="12"/>
      <c r="W47" s="12"/>
      <c r="EQ47" s="397"/>
      <c r="ER47" s="397"/>
      <c r="ES47" s="397"/>
      <c r="ET47" s="397"/>
      <c r="EU47" s="397"/>
      <c r="EV47" s="397"/>
      <c r="EW47" s="397"/>
      <c r="EX47" s="397"/>
      <c r="EY47" s="397"/>
      <c r="EZ47" s="397"/>
      <c r="FA47" s="397"/>
      <c r="FB47" s="397"/>
      <c r="FC47" s="397"/>
      <c r="FD47" s="397"/>
      <c r="FE47" s="397"/>
      <c r="FF47" s="397"/>
      <c r="FG47" s="397"/>
      <c r="FH47" s="397"/>
      <c r="FI47" s="397"/>
      <c r="FJ47" s="397"/>
      <c r="FK47" s="397"/>
      <c r="FL47" s="397"/>
      <c r="FM47" s="397"/>
      <c r="FN47" s="397"/>
      <c r="FO47" s="397"/>
      <c r="FP47" s="397"/>
      <c r="FQ47" s="397"/>
      <c r="FR47" s="397"/>
      <c r="FS47" s="397"/>
      <c r="FT47" s="397"/>
      <c r="FU47" s="397"/>
      <c r="FV47" s="397"/>
      <c r="FW47" s="397"/>
      <c r="FX47" s="397"/>
      <c r="FY47" s="397"/>
      <c r="FZ47" s="397"/>
      <c r="GA47" s="397"/>
      <c r="GB47" s="397"/>
      <c r="GC47" s="397"/>
      <c r="GD47" s="397"/>
      <c r="GE47" s="397"/>
      <c r="GF47" s="397"/>
      <c r="GG47" s="397"/>
      <c r="GH47" s="397"/>
      <c r="GI47" s="397"/>
      <c r="GJ47" s="397"/>
      <c r="GK47" s="397"/>
      <c r="GL47" s="397"/>
      <c r="GM47" s="397"/>
      <c r="GN47" s="397"/>
      <c r="GO47" s="397"/>
      <c r="GP47" s="397"/>
      <c r="GQ47" s="397"/>
      <c r="GR47" s="397"/>
      <c r="GS47" s="397"/>
      <c r="GT47" s="397"/>
      <c r="GU47" s="397"/>
      <c r="GV47" s="397"/>
      <c r="GW47" s="397"/>
      <c r="GX47" s="397"/>
    </row>
    <row r="48" spans="1:424" ht="12" customHeight="1">
      <c r="B48" s="86"/>
      <c r="C48" s="86"/>
      <c r="D48" s="86"/>
      <c r="E48" s="86"/>
      <c r="F48" s="86"/>
      <c r="L48" s="12"/>
      <c r="M48" s="12"/>
      <c r="N48" s="12"/>
      <c r="O48" s="12"/>
      <c r="P48" s="12"/>
      <c r="Q48" s="12"/>
      <c r="R48" s="12"/>
      <c r="S48" s="12"/>
      <c r="T48" s="12"/>
      <c r="U48" s="12"/>
      <c r="V48" s="12"/>
      <c r="W48" s="12"/>
      <c r="EQ48" s="398"/>
      <c r="ER48" s="398"/>
      <c r="ES48" s="398"/>
      <c r="ET48" s="398"/>
      <c r="EU48" s="398"/>
      <c r="EV48" s="398"/>
      <c r="EW48" s="398"/>
      <c r="EX48" s="398"/>
      <c r="EY48" s="398"/>
      <c r="EZ48" s="398"/>
      <c r="FA48" s="398"/>
      <c r="FB48" s="398"/>
      <c r="FC48" s="398"/>
      <c r="FD48" s="398"/>
      <c r="FE48" s="398"/>
      <c r="FF48" s="398"/>
      <c r="FG48" s="398"/>
      <c r="FH48" s="398"/>
      <c r="FI48" s="398"/>
      <c r="FJ48" s="398"/>
      <c r="FK48" s="398"/>
      <c r="FL48" s="398"/>
      <c r="FM48" s="398"/>
      <c r="FN48" s="398"/>
      <c r="FO48" s="398"/>
      <c r="FP48" s="398"/>
      <c r="FQ48" s="398"/>
      <c r="FR48" s="398"/>
      <c r="FS48" s="398"/>
      <c r="FT48" s="398"/>
      <c r="FU48" s="398"/>
      <c r="FV48" s="398"/>
      <c r="FW48" s="398"/>
      <c r="FX48" s="398"/>
      <c r="FY48" s="398"/>
      <c r="FZ48" s="398"/>
      <c r="GA48" s="398"/>
      <c r="GB48" s="398"/>
      <c r="GC48" s="398"/>
      <c r="GD48" s="398"/>
      <c r="GE48" s="398"/>
      <c r="GF48" s="398"/>
      <c r="GG48" s="398"/>
      <c r="GH48" s="398"/>
      <c r="GI48" s="398"/>
      <c r="GJ48" s="398"/>
      <c r="GK48" s="398"/>
      <c r="GL48" s="398"/>
      <c r="GM48" s="398"/>
      <c r="GN48" s="398"/>
      <c r="GO48" s="398"/>
      <c r="GP48" s="398"/>
      <c r="GQ48" s="398"/>
      <c r="GR48" s="398"/>
      <c r="GS48" s="398"/>
      <c r="GT48" s="398"/>
      <c r="GU48" s="398"/>
      <c r="GV48" s="398"/>
      <c r="GW48" s="398"/>
      <c r="GX48" s="398"/>
    </row>
    <row r="49" spans="2:424" ht="12.75" customHeight="1">
      <c r="B49" s="86"/>
      <c r="C49" s="86"/>
      <c r="D49" s="86"/>
      <c r="E49" s="86"/>
      <c r="F49" s="86"/>
      <c r="L49" s="12"/>
      <c r="M49" s="12"/>
      <c r="N49" s="12"/>
      <c r="O49" s="12"/>
      <c r="P49" s="12"/>
      <c r="Q49" s="12"/>
      <c r="R49" s="12"/>
      <c r="S49" s="12"/>
      <c r="T49" s="12"/>
      <c r="U49" s="12"/>
      <c r="V49" s="12"/>
      <c r="W49" s="12"/>
    </row>
    <row r="50" spans="2:424" ht="14.4" customHeight="1">
      <c r="B50" s="86"/>
      <c r="C50" s="86"/>
      <c r="D50" s="86"/>
      <c r="E50" s="86"/>
      <c r="F50" s="86"/>
      <c r="G50" s="12"/>
      <c r="H50" s="12"/>
      <c r="I50" s="12"/>
      <c r="J50" s="12"/>
      <c r="K50" s="12"/>
      <c r="L50" s="12"/>
      <c r="M50" s="12"/>
      <c r="N50" s="12"/>
      <c r="O50" s="12"/>
      <c r="P50" s="12"/>
      <c r="Q50" s="12"/>
      <c r="R50" s="12"/>
      <c r="S50" s="12"/>
      <c r="T50" s="12"/>
      <c r="U50" s="12"/>
      <c r="V50" s="12"/>
      <c r="W50" s="12"/>
      <c r="Y50" s="12"/>
      <c r="Z50" s="53"/>
      <c r="AA50" s="53"/>
      <c r="AB50" s="53"/>
    </row>
    <row r="51" spans="2:424" ht="12" customHeight="1">
      <c r="B51" s="86"/>
      <c r="C51" s="86"/>
      <c r="D51" s="86"/>
      <c r="E51" s="86"/>
      <c r="F51" s="86"/>
      <c r="G51" s="12"/>
      <c r="H51" s="12"/>
      <c r="I51" s="12"/>
      <c r="J51" s="12"/>
      <c r="K51" s="12"/>
      <c r="L51" s="12"/>
      <c r="M51" s="12"/>
      <c r="N51" s="12"/>
      <c r="O51" s="12"/>
      <c r="P51" s="12"/>
      <c r="Q51" s="12"/>
      <c r="R51" s="12"/>
      <c r="S51" s="12"/>
      <c r="T51" s="12"/>
      <c r="U51" s="12"/>
      <c r="V51" s="12"/>
      <c r="W51" s="12"/>
      <c r="Y51" s="54"/>
      <c r="Z51" s="55"/>
      <c r="AA51" s="55"/>
      <c r="AB51" s="55"/>
    </row>
    <row r="52" spans="2:424" ht="12" customHeight="1">
      <c r="B52" s="86"/>
      <c r="C52" s="86"/>
      <c r="D52" s="86"/>
      <c r="E52" s="86"/>
      <c r="F52" s="86"/>
      <c r="G52" s="12"/>
      <c r="H52" s="12"/>
      <c r="I52" s="12"/>
      <c r="J52" s="12"/>
      <c r="K52" s="12"/>
      <c r="L52" s="12"/>
      <c r="M52" s="12"/>
      <c r="N52" s="12"/>
      <c r="O52" s="12"/>
      <c r="P52" s="12"/>
      <c r="Q52" s="12"/>
      <c r="R52" s="12"/>
      <c r="S52" s="12"/>
      <c r="T52" s="12"/>
      <c r="U52" s="12"/>
      <c r="V52" s="12"/>
      <c r="W52" s="12"/>
      <c r="EQ52" s="400"/>
      <c r="ER52" s="400"/>
      <c r="ES52" s="400"/>
      <c r="ET52" s="400"/>
      <c r="EU52" s="400"/>
      <c r="EV52" s="400"/>
      <c r="EW52" s="400"/>
      <c r="EX52" s="400"/>
      <c r="EY52" s="400"/>
      <c r="EZ52" s="400"/>
      <c r="FA52" s="400"/>
      <c r="FB52" s="400"/>
      <c r="FC52" s="400"/>
      <c r="FD52" s="400"/>
      <c r="FE52" s="400"/>
      <c r="FF52" s="400"/>
      <c r="FG52" s="400"/>
      <c r="FH52" s="400"/>
      <c r="FI52" s="400"/>
      <c r="FJ52" s="400"/>
      <c r="FK52" s="400"/>
      <c r="FL52" s="400"/>
      <c r="FM52" s="400"/>
      <c r="FN52" s="400"/>
      <c r="FO52" s="400"/>
      <c r="FP52" s="400"/>
      <c r="FQ52" s="400"/>
      <c r="FR52" s="400"/>
      <c r="FS52" s="400"/>
      <c r="FT52" s="400"/>
      <c r="FU52" s="400"/>
      <c r="FV52" s="400"/>
      <c r="FW52" s="400"/>
      <c r="FX52" s="400"/>
      <c r="FY52" s="400"/>
      <c r="FZ52" s="400"/>
      <c r="GA52" s="400"/>
      <c r="GB52" s="400"/>
      <c r="GC52" s="400"/>
      <c r="GD52" s="400"/>
      <c r="GE52" s="400"/>
      <c r="GF52" s="400"/>
      <c r="GG52" s="400"/>
      <c r="GH52" s="400"/>
      <c r="GI52" s="400"/>
      <c r="GJ52" s="400"/>
      <c r="GK52" s="400"/>
      <c r="GL52" s="400"/>
      <c r="GM52" s="400"/>
      <c r="GN52" s="400"/>
      <c r="GO52" s="400"/>
      <c r="GP52" s="400"/>
      <c r="GQ52" s="400"/>
      <c r="GR52" s="400"/>
      <c r="GS52" s="400"/>
      <c r="GT52" s="400"/>
      <c r="GU52" s="400"/>
      <c r="GV52" s="400"/>
      <c r="GW52" s="400"/>
      <c r="GX52" s="400"/>
    </row>
    <row r="53" spans="2:424" ht="12" customHeight="1">
      <c r="B53" s="86"/>
      <c r="C53" s="86"/>
      <c r="D53" s="86"/>
      <c r="E53" s="86"/>
      <c r="F53" s="86"/>
      <c r="G53" s="12"/>
      <c r="H53" s="12"/>
      <c r="I53" s="12"/>
      <c r="J53" s="12"/>
      <c r="K53" s="12"/>
      <c r="L53" s="12"/>
      <c r="M53" s="12"/>
      <c r="N53" s="12"/>
      <c r="O53" s="12"/>
      <c r="P53" s="12"/>
      <c r="Q53" s="12"/>
      <c r="R53" s="12"/>
      <c r="S53" s="12"/>
      <c r="T53" s="12"/>
      <c r="U53" s="12"/>
      <c r="V53" s="12"/>
      <c r="W53" s="12"/>
    </row>
    <row r="54" spans="2:424" ht="12" customHeight="1">
      <c r="B54" s="86"/>
      <c r="C54" s="86"/>
      <c r="D54" s="86"/>
      <c r="E54" s="86"/>
      <c r="F54" s="86"/>
      <c r="G54" s="12"/>
      <c r="H54" s="12"/>
      <c r="I54" s="12"/>
      <c r="J54" s="12"/>
      <c r="K54" s="12"/>
      <c r="L54" s="12"/>
      <c r="M54" s="12"/>
      <c r="N54" s="12"/>
      <c r="O54" s="12"/>
      <c r="P54" s="12"/>
      <c r="Q54" s="12"/>
      <c r="R54" s="12"/>
      <c r="S54" s="12"/>
      <c r="T54" s="12"/>
      <c r="U54" s="12"/>
      <c r="V54" s="12"/>
      <c r="W54" s="12"/>
    </row>
    <row r="55" spans="2:424" ht="12" customHeight="1">
      <c r="B55" s="86"/>
      <c r="C55" s="86"/>
      <c r="D55" s="86"/>
      <c r="E55" s="86"/>
      <c r="F55" s="86"/>
      <c r="G55" s="12"/>
      <c r="H55" s="12"/>
      <c r="I55" s="12"/>
      <c r="J55" s="12"/>
      <c r="K55" s="12"/>
      <c r="L55" s="12"/>
      <c r="M55" s="12"/>
      <c r="N55" s="12"/>
      <c r="O55" s="12"/>
      <c r="P55" s="12"/>
      <c r="Q55" s="12"/>
      <c r="R55" s="12"/>
      <c r="S55" s="12"/>
      <c r="T55" s="12"/>
      <c r="U55" s="12"/>
      <c r="V55" s="12"/>
      <c r="W55" s="12"/>
    </row>
    <row r="56" spans="2:424" ht="12" customHeight="1">
      <c r="B56" s="86"/>
      <c r="C56" s="126"/>
      <c r="D56" s="126"/>
      <c r="E56" s="126"/>
      <c r="F56" s="86"/>
      <c r="G56" s="12"/>
      <c r="H56" s="12"/>
      <c r="I56" s="12"/>
      <c r="J56" s="12"/>
      <c r="K56" s="12"/>
      <c r="L56" s="12"/>
      <c r="M56" s="12"/>
      <c r="N56" s="12"/>
      <c r="O56" s="12"/>
      <c r="P56" s="12"/>
      <c r="Q56" s="12"/>
      <c r="R56" s="12"/>
      <c r="S56" s="12"/>
      <c r="T56" s="12"/>
      <c r="U56" s="12"/>
      <c r="V56" s="12"/>
      <c r="W56" s="12"/>
    </row>
    <row r="57" spans="2:424" ht="12.6" customHeight="1">
      <c r="B57" s="86"/>
      <c r="C57" s="126"/>
      <c r="D57" s="126"/>
      <c r="E57" s="126"/>
      <c r="F57" s="86"/>
      <c r="G57" s="12"/>
      <c r="H57" s="12"/>
      <c r="I57" s="12"/>
      <c r="J57" s="12"/>
      <c r="K57" s="12"/>
      <c r="L57" s="12"/>
      <c r="M57" s="12"/>
      <c r="N57" s="12"/>
      <c r="O57" s="12"/>
      <c r="P57" s="12"/>
      <c r="Q57" s="12"/>
      <c r="R57" s="12"/>
      <c r="S57" s="12"/>
      <c r="T57" s="12"/>
      <c r="U57" s="12"/>
      <c r="V57" s="12"/>
      <c r="W57" s="12"/>
      <c r="CB57" s="174" t="str">
        <f>"Para o projeto "&amp;D61&amp;" que é um "&amp;E2&amp;" me crie uma tabela com os prováveis custos de pós projeto (trazer valores estimados de mercado), sendo que este projeto tem um período desejado máximo de retorno de até  "&amp;L30&amp;" meses. Considere também, se necessário,  os custos a seguir: "&amp;C95&amp;" "&amp;C101&amp;" "&amp;C104&amp;" "&amp;C109&amp;" "&amp;C113&amp;" "&amp;C116&amp;" "&amp;C119&amp;" "&amp;C122&amp;" "&amp;C125&amp;" "&amp;C128&amp;" "&amp;C131&amp;" "&amp;C134&amp;" "&amp;C137&amp;" "&amp;C140&amp;" "&amp;C143&amp;" "&amp;C146&amp;" "&amp;C149&amp;" "&amp;C153&amp;" "</f>
        <v xml:space="preserve">Para o projeto  que é um PROJETO EXTERNO ? me crie uma tabela com os prováveis custos de pós projeto (trazer valores estimados de mercado), sendo que este projeto tem um período desejado máximo de retorno de até  ? meses. Considere também, se necessário,  os custos a seguir: 1. Infraestrutura 2. Aluguel 3. Funcionários 4. Custos de Manutenção 5. Suporte 6. Treinamento e Capacitação 7. Custos de Garantia 8. Gestão de Mudanças 9. Monitoramento e Avaliação 10. Compliance e Auditoria 11. Segurança 12. Custos de Descontinuação 13. Custos de Documentação 14. Custos de Renovação 15. Custos Legais 16. Impacto Ambiental 17. Impostos 18. Comissões para Vendedores </v>
      </c>
    </row>
    <row r="58" spans="2:424" s="86" customFormat="1" ht="12.6" customHeight="1">
      <c r="C58" s="126"/>
      <c r="D58" s="126"/>
      <c r="E58" s="127"/>
      <c r="G58" s="12"/>
      <c r="H58" s="12"/>
      <c r="I58" s="12"/>
      <c r="J58" s="12"/>
      <c r="K58" s="12"/>
      <c r="L58" s="12"/>
      <c r="M58" s="12"/>
      <c r="N58" s="12"/>
      <c r="O58" s="12"/>
      <c r="P58" s="12"/>
      <c r="Q58" s="12"/>
      <c r="R58" s="12"/>
      <c r="S58" s="12"/>
      <c r="T58" s="12"/>
      <c r="U58" s="12"/>
      <c r="V58" s="12"/>
      <c r="W58" s="12"/>
      <c r="BN58" s="133"/>
      <c r="BO58" s="133"/>
      <c r="BP58" s="133"/>
      <c r="BQ58" s="133"/>
      <c r="BR58" s="133"/>
      <c r="BS58" s="133"/>
      <c r="BT58" s="133"/>
      <c r="BU58" s="133"/>
      <c r="BV58" s="133"/>
      <c r="BW58" s="133"/>
      <c r="BX58" s="133"/>
      <c r="BY58" s="133"/>
      <c r="BZ58" s="133"/>
      <c r="CA58" s="133"/>
      <c r="CB58" s="174"/>
      <c r="CC58" s="133"/>
      <c r="CD58" s="133"/>
      <c r="CE58" s="133"/>
      <c r="CF58" s="133"/>
      <c r="CG58" s="133"/>
      <c r="CH58" s="133"/>
      <c r="CI58" s="133"/>
      <c r="CJ58" s="133"/>
      <c r="CK58" s="133"/>
      <c r="CL58" s="133"/>
      <c r="CM58" s="133"/>
      <c r="CN58" s="133"/>
      <c r="CO58" s="133"/>
      <c r="CP58" s="133"/>
      <c r="CQ58" s="133"/>
      <c r="CR58" s="133"/>
      <c r="CS58" s="133"/>
      <c r="CT58" s="133"/>
      <c r="CU58" s="133"/>
      <c r="CV58" s="133"/>
      <c r="CW58" s="133"/>
      <c r="CX58" s="133"/>
      <c r="CY58" s="133"/>
      <c r="CZ58" s="133"/>
      <c r="DA58" s="133"/>
      <c r="DB58" s="133"/>
      <c r="DC58" s="133"/>
      <c r="DD58" s="133"/>
      <c r="DE58" s="133"/>
      <c r="DF58" s="133"/>
      <c r="DG58" s="133"/>
      <c r="DH58" s="133"/>
      <c r="DI58" s="133"/>
      <c r="DJ58" s="133"/>
      <c r="DK58" s="133"/>
      <c r="DL58" s="133"/>
      <c r="DM58" s="133"/>
      <c r="DN58" s="133"/>
      <c r="DO58" s="133"/>
      <c r="DP58" s="133"/>
      <c r="DQ58" s="133"/>
      <c r="DR58" s="133"/>
      <c r="DS58" s="133"/>
      <c r="DT58" s="133"/>
      <c r="DU58" s="133"/>
      <c r="DV58" s="133"/>
      <c r="DW58" s="133"/>
      <c r="DX58" s="133"/>
      <c r="DY58" s="133"/>
      <c r="DZ58" s="133"/>
      <c r="EA58" s="133"/>
      <c r="EB58" s="133"/>
      <c r="EC58" s="133"/>
      <c r="ED58" s="133"/>
      <c r="EE58" s="133"/>
      <c r="EF58" s="133"/>
      <c r="EG58" s="133"/>
      <c r="EH58" s="133"/>
      <c r="EI58" s="133"/>
      <c r="EJ58" s="133"/>
      <c r="EK58" s="133"/>
      <c r="EL58" s="133"/>
      <c r="EM58" s="133"/>
      <c r="EN58" s="133"/>
      <c r="EO58" s="133"/>
      <c r="EP58" s="133"/>
      <c r="EQ58" s="133"/>
      <c r="ER58" s="133"/>
      <c r="ES58" s="133"/>
      <c r="ET58" s="133"/>
      <c r="EU58" s="133"/>
      <c r="EV58" s="133"/>
      <c r="EW58" s="133"/>
      <c r="EX58" s="133"/>
      <c r="EY58" s="133"/>
      <c r="EZ58" s="133"/>
      <c r="FA58" s="133"/>
      <c r="FB58" s="133"/>
      <c r="FC58" s="133"/>
      <c r="FD58" s="133"/>
      <c r="FE58" s="133"/>
      <c r="FF58" s="133"/>
      <c r="FG58" s="133"/>
      <c r="FH58" s="133"/>
      <c r="FI58" s="133"/>
      <c r="FJ58" s="133"/>
      <c r="FK58" s="133"/>
      <c r="FL58" s="133"/>
      <c r="FM58" s="133"/>
      <c r="FN58" s="133"/>
      <c r="FO58" s="133"/>
      <c r="FP58" s="133"/>
      <c r="FQ58" s="133"/>
      <c r="FR58" s="133"/>
      <c r="FS58" s="133"/>
      <c r="FT58" s="133"/>
      <c r="FU58" s="133"/>
      <c r="FV58" s="133"/>
      <c r="FW58" s="133"/>
      <c r="FX58" s="133"/>
      <c r="FY58" s="133"/>
      <c r="FZ58" s="133"/>
      <c r="GA58" s="133"/>
      <c r="GB58" s="133"/>
      <c r="GC58" s="133"/>
      <c r="GD58" s="133"/>
      <c r="GE58" s="133"/>
      <c r="GF58" s="133"/>
      <c r="GG58" s="133"/>
      <c r="GH58" s="133"/>
      <c r="GI58" s="133"/>
      <c r="GJ58" s="133"/>
      <c r="GK58" s="133"/>
      <c r="GL58" s="133"/>
      <c r="GM58" s="133"/>
      <c r="GN58" s="133"/>
      <c r="GO58" s="133"/>
      <c r="GP58" s="133"/>
      <c r="GQ58" s="133"/>
      <c r="GR58" s="133"/>
      <c r="GS58" s="133"/>
      <c r="GT58" s="133"/>
      <c r="GU58" s="133"/>
      <c r="GV58" s="133"/>
      <c r="GW58" s="133"/>
      <c r="GX58" s="133"/>
      <c r="GY58" s="133"/>
      <c r="GZ58" s="133"/>
      <c r="HA58" s="133"/>
      <c r="HB58" s="133"/>
      <c r="HC58" s="133"/>
      <c r="HD58" s="133"/>
      <c r="HE58" s="133"/>
      <c r="HF58" s="133"/>
      <c r="HG58" s="133"/>
      <c r="HH58" s="133"/>
      <c r="HI58" s="133"/>
      <c r="HJ58" s="133"/>
      <c r="HK58" s="133"/>
      <c r="HL58" s="133"/>
      <c r="HM58" s="133"/>
      <c r="HN58" s="133"/>
      <c r="HO58" s="133"/>
      <c r="HP58" s="133"/>
      <c r="HQ58" s="133"/>
      <c r="HR58" s="133"/>
      <c r="HS58" s="133"/>
      <c r="HT58" s="133"/>
      <c r="HU58" s="133"/>
      <c r="HV58" s="133"/>
      <c r="HW58" s="133"/>
      <c r="HX58" s="133"/>
      <c r="HY58" s="133"/>
      <c r="HZ58" s="133"/>
      <c r="IA58" s="133"/>
      <c r="IB58" s="133"/>
      <c r="IC58" s="133"/>
      <c r="ID58" s="133"/>
      <c r="IE58" s="133"/>
      <c r="IF58" s="133"/>
      <c r="IG58" s="133"/>
      <c r="IH58" s="133"/>
      <c r="II58" s="133"/>
      <c r="IJ58" s="133"/>
      <c r="IK58" s="133"/>
      <c r="IL58" s="133"/>
      <c r="IM58" s="133"/>
      <c r="IN58" s="133"/>
      <c r="IO58" s="133"/>
      <c r="IP58" s="133"/>
      <c r="IQ58" s="133"/>
      <c r="IR58" s="133"/>
      <c r="IS58" s="133"/>
      <c r="IT58" s="133"/>
      <c r="IU58" s="133"/>
      <c r="IV58" s="133"/>
      <c r="IW58" s="133"/>
      <c r="IX58" s="133"/>
      <c r="IY58" s="133"/>
      <c r="IZ58" s="133"/>
      <c r="JA58" s="133"/>
      <c r="JB58" s="133"/>
      <c r="JC58" s="133"/>
      <c r="JD58" s="133"/>
      <c r="JE58" s="133"/>
      <c r="JF58" s="133"/>
      <c r="JG58" s="133"/>
      <c r="JH58" s="133"/>
      <c r="JI58" s="133"/>
      <c r="JJ58" s="133"/>
      <c r="JK58" s="133"/>
      <c r="JL58" s="133"/>
      <c r="JM58" s="133"/>
      <c r="JN58" s="133"/>
      <c r="JO58" s="133"/>
      <c r="JP58" s="133"/>
      <c r="JQ58" s="133"/>
      <c r="JR58" s="133"/>
      <c r="JS58" s="133"/>
      <c r="JT58" s="133"/>
      <c r="JU58" s="133"/>
      <c r="JV58" s="133"/>
      <c r="JW58" s="133"/>
      <c r="JX58" s="133"/>
      <c r="JY58" s="133"/>
      <c r="JZ58" s="133"/>
      <c r="KA58" s="133"/>
      <c r="KB58" s="133"/>
      <c r="KC58" s="133"/>
      <c r="KD58" s="133"/>
      <c r="KE58" s="133"/>
      <c r="KF58" s="133"/>
      <c r="KG58" s="133"/>
      <c r="KH58" s="133"/>
      <c r="KI58" s="133"/>
      <c r="KJ58" s="133"/>
      <c r="KK58" s="133"/>
      <c r="KL58" s="133"/>
      <c r="KM58" s="133"/>
      <c r="KN58" s="133"/>
      <c r="KO58" s="133"/>
      <c r="KP58" s="133"/>
      <c r="KQ58" s="133"/>
      <c r="KR58" s="133"/>
      <c r="KS58" s="133"/>
      <c r="KT58" s="133"/>
      <c r="KU58" s="133"/>
      <c r="KV58" s="133"/>
      <c r="KW58" s="133"/>
      <c r="KX58" s="133"/>
      <c r="KY58" s="133"/>
      <c r="KZ58" s="133"/>
      <c r="LA58" s="133"/>
      <c r="LB58" s="133"/>
      <c r="LC58" s="133"/>
      <c r="LD58" s="133"/>
      <c r="LE58" s="133"/>
      <c r="LF58" s="133"/>
      <c r="LG58" s="133"/>
      <c r="LH58" s="133"/>
      <c r="LI58" s="133"/>
      <c r="LJ58" s="133"/>
      <c r="LK58" s="133"/>
      <c r="LL58" s="133"/>
      <c r="LM58" s="133"/>
      <c r="LN58" s="133"/>
      <c r="LO58" s="133"/>
      <c r="LP58" s="133"/>
      <c r="LQ58" s="133"/>
      <c r="LR58" s="133"/>
      <c r="LS58" s="133"/>
      <c r="LT58" s="133"/>
      <c r="LU58" s="133"/>
      <c r="LV58" s="133"/>
      <c r="LW58" s="133"/>
      <c r="LX58" s="133"/>
      <c r="LY58" s="133"/>
      <c r="LZ58" s="133"/>
      <c r="MA58" s="133"/>
      <c r="MB58" s="133"/>
      <c r="MC58" s="133"/>
      <c r="MD58" s="133"/>
      <c r="ME58" s="133"/>
      <c r="MF58" s="133"/>
      <c r="MG58" s="133"/>
      <c r="MH58" s="133"/>
      <c r="MI58" s="133"/>
      <c r="MJ58" s="133"/>
      <c r="MK58" s="133"/>
      <c r="ML58" s="133"/>
      <c r="MM58" s="133"/>
      <c r="MN58" s="133"/>
      <c r="MO58" s="133"/>
      <c r="MP58" s="133"/>
      <c r="MQ58" s="133"/>
      <c r="MR58" s="133"/>
      <c r="MS58" s="133"/>
      <c r="MT58" s="133"/>
      <c r="MU58" s="133"/>
      <c r="MV58" s="133"/>
      <c r="MW58" s="133"/>
      <c r="MX58" s="133"/>
      <c r="MY58" s="133"/>
      <c r="MZ58" s="133"/>
      <c r="NA58" s="133"/>
      <c r="NB58" s="133"/>
      <c r="NC58" s="133"/>
      <c r="ND58" s="133"/>
      <c r="NE58" s="133"/>
      <c r="NF58" s="133"/>
      <c r="NG58" s="133"/>
      <c r="NH58" s="133"/>
      <c r="NI58" s="133"/>
      <c r="NJ58" s="133"/>
      <c r="NK58" s="133"/>
      <c r="NL58" s="133"/>
      <c r="NM58" s="133"/>
      <c r="NN58" s="133"/>
      <c r="NO58" s="133"/>
      <c r="NP58" s="133"/>
      <c r="NQ58" s="133"/>
      <c r="NR58" s="133"/>
      <c r="NS58" s="133"/>
      <c r="NT58" s="133"/>
      <c r="NU58" s="133"/>
      <c r="NV58" s="133"/>
      <c r="NW58" s="133"/>
      <c r="NX58" s="133"/>
      <c r="NY58" s="133"/>
      <c r="NZ58" s="133"/>
      <c r="OA58" s="133"/>
      <c r="OB58" s="133"/>
      <c r="OC58" s="133"/>
      <c r="OD58" s="133"/>
      <c r="OE58" s="133"/>
      <c r="OF58" s="133"/>
      <c r="OG58" s="133"/>
      <c r="OH58" s="133"/>
      <c r="OI58" s="133"/>
      <c r="OJ58" s="133"/>
      <c r="OK58" s="133"/>
      <c r="OL58" s="133"/>
      <c r="OM58" s="133"/>
      <c r="ON58" s="133"/>
      <c r="OO58" s="133"/>
      <c r="OP58" s="133"/>
      <c r="OQ58" s="133"/>
      <c r="OR58" s="133"/>
      <c r="OS58" s="133"/>
      <c r="OT58" s="133"/>
      <c r="OU58" s="133"/>
      <c r="OV58" s="133"/>
      <c r="OW58" s="133"/>
      <c r="OX58" s="133"/>
      <c r="OY58" s="133"/>
      <c r="OZ58" s="133"/>
      <c r="PA58" s="133"/>
      <c r="PB58" s="133"/>
      <c r="PC58" s="133"/>
      <c r="PD58" s="133"/>
      <c r="PE58" s="133"/>
      <c r="PF58" s="133"/>
      <c r="PG58" s="133"/>
      <c r="PH58" s="133"/>
    </row>
    <row r="59" spans="2:424" s="86" customFormat="1" ht="12.6" customHeight="1">
      <c r="C59" s="126"/>
      <c r="D59" s="126"/>
      <c r="E59" s="127"/>
      <c r="G59" s="12"/>
      <c r="H59" s="12"/>
      <c r="I59" s="12"/>
      <c r="J59" s="12"/>
      <c r="K59" s="12"/>
      <c r="L59" s="12"/>
      <c r="M59" s="12"/>
      <c r="N59" s="12"/>
      <c r="O59" s="12"/>
      <c r="P59" s="12"/>
      <c r="Q59" s="12"/>
      <c r="R59" s="12"/>
      <c r="S59" s="12"/>
      <c r="T59" s="12"/>
      <c r="U59" s="12"/>
      <c r="V59" s="12"/>
      <c r="W59" s="12"/>
      <c r="BN59" s="133"/>
      <c r="BO59" s="133"/>
      <c r="BP59" s="133"/>
      <c r="BQ59" s="133"/>
      <c r="BR59" s="133"/>
      <c r="BS59" s="133"/>
      <c r="BT59" s="133"/>
      <c r="BU59" s="133"/>
      <c r="BV59" s="133"/>
      <c r="BW59" s="133"/>
      <c r="BX59" s="133"/>
      <c r="BY59" s="133"/>
      <c r="BZ59" s="133"/>
      <c r="CA59" s="133"/>
      <c r="CB59" s="174"/>
      <c r="CC59" s="133"/>
      <c r="CD59" s="133"/>
      <c r="CE59" s="133"/>
      <c r="CF59" s="133"/>
      <c r="CG59" s="133"/>
      <c r="CH59" s="133"/>
      <c r="CI59" s="133"/>
      <c r="CJ59" s="133"/>
      <c r="CK59" s="133"/>
      <c r="CL59" s="133"/>
      <c r="CM59" s="133"/>
      <c r="CN59" s="133"/>
      <c r="CO59" s="133"/>
      <c r="CP59" s="133"/>
      <c r="CQ59" s="133"/>
      <c r="CR59" s="133"/>
      <c r="CS59" s="133"/>
      <c r="CT59" s="133"/>
      <c r="CU59" s="133"/>
      <c r="CV59" s="133"/>
      <c r="CW59" s="133"/>
      <c r="CX59" s="133"/>
      <c r="CY59" s="133"/>
      <c r="CZ59" s="133"/>
      <c r="DA59" s="133"/>
      <c r="DB59" s="133"/>
      <c r="DC59" s="133"/>
      <c r="DD59" s="133"/>
      <c r="DE59" s="133"/>
      <c r="DF59" s="133"/>
      <c r="DG59" s="133"/>
      <c r="DH59" s="133"/>
      <c r="DI59" s="133"/>
      <c r="DJ59" s="133"/>
      <c r="DK59" s="133"/>
      <c r="DL59" s="133"/>
      <c r="DM59" s="133"/>
      <c r="DN59" s="133"/>
      <c r="DO59" s="133"/>
      <c r="DP59" s="133"/>
      <c r="DQ59" s="133"/>
      <c r="DR59" s="133"/>
      <c r="DS59" s="133"/>
      <c r="DT59" s="133"/>
      <c r="DU59" s="133"/>
      <c r="DV59" s="133"/>
      <c r="DW59" s="133"/>
      <c r="DX59" s="133"/>
      <c r="DY59" s="133"/>
      <c r="DZ59" s="133"/>
      <c r="EA59" s="133"/>
      <c r="EB59" s="133"/>
      <c r="EC59" s="133"/>
      <c r="ED59" s="133"/>
      <c r="EE59" s="133"/>
      <c r="EF59" s="133"/>
      <c r="EG59" s="133"/>
      <c r="EH59" s="133"/>
      <c r="EI59" s="133"/>
      <c r="EJ59" s="133"/>
      <c r="EK59" s="133"/>
      <c r="EL59" s="133"/>
      <c r="EM59" s="133"/>
      <c r="EN59" s="133"/>
      <c r="EO59" s="133"/>
      <c r="EP59" s="133"/>
      <c r="EQ59" s="133"/>
      <c r="ER59" s="133"/>
      <c r="ES59" s="133"/>
      <c r="ET59" s="133"/>
      <c r="EU59" s="133"/>
      <c r="EV59" s="133"/>
      <c r="EW59" s="133"/>
      <c r="EX59" s="133"/>
      <c r="EY59" s="133"/>
      <c r="EZ59" s="133"/>
      <c r="FA59" s="133"/>
      <c r="FB59" s="133"/>
      <c r="FC59" s="133"/>
      <c r="FD59" s="133"/>
      <c r="FE59" s="133"/>
      <c r="FF59" s="133"/>
      <c r="FG59" s="133"/>
      <c r="FH59" s="133"/>
      <c r="FI59" s="133"/>
      <c r="FJ59" s="133"/>
      <c r="FK59" s="133"/>
      <c r="FL59" s="133"/>
      <c r="FM59" s="133"/>
      <c r="FN59" s="133"/>
      <c r="FO59" s="133"/>
      <c r="FP59" s="133"/>
      <c r="FQ59" s="133"/>
      <c r="FR59" s="133"/>
      <c r="FS59" s="133"/>
      <c r="FT59" s="133"/>
      <c r="FU59" s="133"/>
      <c r="FV59" s="133"/>
      <c r="FW59" s="133"/>
      <c r="FX59" s="133"/>
      <c r="FY59" s="133"/>
      <c r="FZ59" s="133"/>
      <c r="GA59" s="133"/>
      <c r="GB59" s="133"/>
      <c r="GC59" s="133"/>
      <c r="GD59" s="133"/>
      <c r="GE59" s="133"/>
      <c r="GF59" s="133"/>
      <c r="GG59" s="133"/>
      <c r="GH59" s="133"/>
      <c r="GI59" s="133"/>
      <c r="GJ59" s="133"/>
      <c r="GK59" s="133"/>
      <c r="GL59" s="133"/>
      <c r="GM59" s="133"/>
      <c r="GN59" s="133"/>
      <c r="GO59" s="133"/>
      <c r="GP59" s="133"/>
      <c r="GQ59" s="133"/>
      <c r="GR59" s="133"/>
      <c r="GS59" s="133"/>
      <c r="GT59" s="133"/>
      <c r="GU59" s="133"/>
      <c r="GV59" s="133"/>
      <c r="GW59" s="133"/>
      <c r="GX59" s="133"/>
      <c r="GY59" s="133"/>
      <c r="GZ59" s="133"/>
      <c r="HA59" s="133"/>
      <c r="HB59" s="133"/>
      <c r="HC59" s="133"/>
      <c r="HD59" s="133"/>
      <c r="HE59" s="133"/>
      <c r="HF59" s="133"/>
      <c r="HG59" s="133"/>
      <c r="HH59" s="133"/>
      <c r="HI59" s="133"/>
      <c r="HJ59" s="133"/>
      <c r="HK59" s="133"/>
      <c r="HL59" s="133"/>
      <c r="HM59" s="133"/>
      <c r="HN59" s="133"/>
      <c r="HO59" s="133"/>
      <c r="HP59" s="133"/>
      <c r="HQ59" s="133"/>
      <c r="HR59" s="133"/>
      <c r="HS59" s="133"/>
      <c r="HT59" s="133"/>
      <c r="HU59" s="133"/>
      <c r="HV59" s="133"/>
      <c r="HW59" s="133"/>
      <c r="HX59" s="133"/>
      <c r="HY59" s="133"/>
      <c r="HZ59" s="133"/>
      <c r="IA59" s="133"/>
      <c r="IB59" s="133"/>
      <c r="IC59" s="133"/>
      <c r="ID59" s="133"/>
      <c r="IE59" s="133"/>
      <c r="IF59" s="133"/>
      <c r="IG59" s="133"/>
      <c r="IH59" s="133"/>
      <c r="II59" s="133"/>
      <c r="IJ59" s="133"/>
      <c r="IK59" s="133"/>
      <c r="IL59" s="133"/>
      <c r="IM59" s="133"/>
      <c r="IN59" s="133"/>
      <c r="IO59" s="133"/>
      <c r="IP59" s="133"/>
      <c r="IQ59" s="133"/>
      <c r="IR59" s="133"/>
      <c r="IS59" s="133"/>
      <c r="IT59" s="133"/>
      <c r="IU59" s="133"/>
      <c r="IV59" s="133"/>
      <c r="IW59" s="133"/>
      <c r="IX59" s="133"/>
      <c r="IY59" s="133"/>
      <c r="IZ59" s="133"/>
      <c r="JA59" s="133"/>
      <c r="JB59" s="133"/>
      <c r="JC59" s="133"/>
      <c r="JD59" s="133"/>
      <c r="JE59" s="133"/>
      <c r="JF59" s="133"/>
      <c r="JG59" s="133"/>
      <c r="JH59" s="133"/>
      <c r="JI59" s="133"/>
      <c r="JJ59" s="133"/>
      <c r="JK59" s="133"/>
      <c r="JL59" s="133"/>
      <c r="JM59" s="133"/>
      <c r="JN59" s="133"/>
      <c r="JO59" s="133"/>
      <c r="JP59" s="133"/>
      <c r="JQ59" s="133"/>
      <c r="JR59" s="133"/>
      <c r="JS59" s="133"/>
      <c r="JT59" s="133"/>
      <c r="JU59" s="133"/>
      <c r="JV59" s="133"/>
      <c r="JW59" s="133"/>
      <c r="JX59" s="133"/>
      <c r="JY59" s="133"/>
      <c r="JZ59" s="133"/>
      <c r="KA59" s="133"/>
      <c r="KB59" s="133"/>
      <c r="KC59" s="133"/>
      <c r="KD59" s="133"/>
      <c r="KE59" s="133"/>
      <c r="KF59" s="133"/>
      <c r="KG59" s="133"/>
      <c r="KH59" s="133"/>
      <c r="KI59" s="133"/>
      <c r="KJ59" s="133"/>
      <c r="KK59" s="133"/>
      <c r="KL59" s="133"/>
      <c r="KM59" s="133"/>
      <c r="KN59" s="133"/>
      <c r="KO59" s="133"/>
      <c r="KP59" s="133"/>
      <c r="KQ59" s="133"/>
      <c r="KR59" s="133"/>
      <c r="KS59" s="133"/>
      <c r="KT59" s="133"/>
      <c r="KU59" s="133"/>
      <c r="KV59" s="133"/>
      <c r="KW59" s="133"/>
      <c r="KX59" s="133"/>
      <c r="KY59" s="133"/>
      <c r="KZ59" s="133"/>
      <c r="LA59" s="133"/>
      <c r="LB59" s="133"/>
      <c r="LC59" s="133"/>
      <c r="LD59" s="133"/>
      <c r="LE59" s="133"/>
      <c r="LF59" s="133"/>
      <c r="LG59" s="133"/>
      <c r="LH59" s="133"/>
      <c r="LI59" s="133"/>
      <c r="LJ59" s="133"/>
      <c r="LK59" s="133"/>
      <c r="LL59" s="133"/>
      <c r="LM59" s="133"/>
      <c r="LN59" s="133"/>
      <c r="LO59" s="133"/>
      <c r="LP59" s="133"/>
      <c r="LQ59" s="133"/>
      <c r="LR59" s="133"/>
      <c r="LS59" s="133"/>
      <c r="LT59" s="133"/>
      <c r="LU59" s="133"/>
      <c r="LV59" s="133"/>
      <c r="LW59" s="133"/>
      <c r="LX59" s="133"/>
      <c r="LY59" s="133"/>
      <c r="LZ59" s="133"/>
      <c r="MA59" s="133"/>
      <c r="MB59" s="133"/>
      <c r="MC59" s="133"/>
      <c r="MD59" s="133"/>
      <c r="ME59" s="133"/>
      <c r="MF59" s="133"/>
      <c r="MG59" s="133"/>
      <c r="MH59" s="133"/>
      <c r="MI59" s="133"/>
      <c r="MJ59" s="133"/>
      <c r="MK59" s="133"/>
      <c r="ML59" s="133"/>
      <c r="MM59" s="133"/>
      <c r="MN59" s="133"/>
      <c r="MO59" s="133"/>
      <c r="MP59" s="133"/>
      <c r="MQ59" s="133"/>
      <c r="MR59" s="133"/>
      <c r="MS59" s="133"/>
      <c r="MT59" s="133"/>
      <c r="MU59" s="133"/>
      <c r="MV59" s="133"/>
      <c r="MW59" s="133"/>
      <c r="MX59" s="133"/>
      <c r="MY59" s="133"/>
      <c r="MZ59" s="133"/>
      <c r="NA59" s="133"/>
      <c r="NB59" s="133"/>
      <c r="NC59" s="133"/>
      <c r="ND59" s="133"/>
      <c r="NE59" s="133"/>
      <c r="NF59" s="133"/>
      <c r="NG59" s="133"/>
      <c r="NH59" s="133"/>
      <c r="NI59" s="133"/>
      <c r="NJ59" s="133"/>
      <c r="NK59" s="133"/>
      <c r="NL59" s="133"/>
      <c r="NM59" s="133"/>
      <c r="NN59" s="133"/>
      <c r="NO59" s="133"/>
      <c r="NP59" s="133"/>
      <c r="NQ59" s="133"/>
      <c r="NR59" s="133"/>
      <c r="NS59" s="133"/>
      <c r="NT59" s="133"/>
      <c r="NU59" s="133"/>
      <c r="NV59" s="133"/>
      <c r="NW59" s="133"/>
      <c r="NX59" s="133"/>
      <c r="NY59" s="133"/>
      <c r="NZ59" s="133"/>
      <c r="OA59" s="133"/>
      <c r="OB59" s="133"/>
      <c r="OC59" s="133"/>
      <c r="OD59" s="133"/>
      <c r="OE59" s="133"/>
      <c r="OF59" s="133"/>
      <c r="OG59" s="133"/>
      <c r="OH59" s="133"/>
      <c r="OI59" s="133"/>
      <c r="OJ59" s="133"/>
      <c r="OK59" s="133"/>
      <c r="OL59" s="133"/>
      <c r="OM59" s="133"/>
      <c r="ON59" s="133"/>
      <c r="OO59" s="133"/>
      <c r="OP59" s="133"/>
      <c r="OQ59" s="133"/>
      <c r="OR59" s="133"/>
      <c r="OS59" s="133"/>
      <c r="OT59" s="133"/>
      <c r="OU59" s="133"/>
      <c r="OV59" s="133"/>
      <c r="OW59" s="133"/>
      <c r="OX59" s="133"/>
      <c r="OY59" s="133"/>
      <c r="OZ59" s="133"/>
      <c r="PA59" s="133"/>
      <c r="PB59" s="133"/>
      <c r="PC59" s="133"/>
      <c r="PD59" s="133"/>
      <c r="PE59" s="133"/>
      <c r="PF59" s="133"/>
      <c r="PG59" s="133"/>
      <c r="PH59" s="133"/>
    </row>
    <row r="60" spans="2:424" s="86" customFormat="1" ht="12.6" customHeight="1" thickBot="1">
      <c r="C60" s="126"/>
      <c r="D60" s="126"/>
      <c r="E60" s="127"/>
      <c r="G60" s="12"/>
      <c r="H60" s="12"/>
      <c r="I60" s="12"/>
      <c r="J60" s="12"/>
      <c r="K60" s="12"/>
      <c r="L60" s="12"/>
      <c r="M60" s="12"/>
      <c r="N60" s="12"/>
      <c r="O60" s="12"/>
      <c r="P60" s="12"/>
      <c r="Q60" s="12"/>
      <c r="R60" s="12"/>
      <c r="S60" s="12"/>
      <c r="T60" s="12"/>
      <c r="U60" s="12"/>
      <c r="V60" s="12"/>
      <c r="W60" s="12"/>
      <c r="BN60" s="133"/>
      <c r="BO60" s="133"/>
      <c r="BP60" s="133"/>
      <c r="BQ60" s="133"/>
      <c r="BR60" s="133"/>
      <c r="BS60" s="133"/>
      <c r="BT60" s="133"/>
      <c r="BU60" s="133"/>
      <c r="BV60" s="133"/>
      <c r="BW60" s="133"/>
      <c r="BX60" s="133"/>
      <c r="BY60" s="133"/>
      <c r="BZ60" s="133"/>
      <c r="CA60" s="133"/>
      <c r="CB60" s="174"/>
      <c r="CC60" s="133"/>
      <c r="CD60" s="133"/>
      <c r="CE60" s="133"/>
      <c r="CF60" s="133"/>
      <c r="CG60" s="133"/>
      <c r="CH60" s="133"/>
      <c r="CI60" s="133"/>
      <c r="CJ60" s="133"/>
      <c r="CK60" s="133"/>
      <c r="CL60" s="133"/>
      <c r="CM60" s="133"/>
      <c r="CN60" s="133"/>
      <c r="CO60" s="133"/>
      <c r="CP60" s="133"/>
      <c r="CQ60" s="133"/>
      <c r="CR60" s="133"/>
      <c r="CS60" s="133"/>
      <c r="CT60" s="133"/>
      <c r="CU60" s="133"/>
      <c r="CV60" s="133"/>
      <c r="CW60" s="133"/>
      <c r="CX60" s="133"/>
      <c r="CY60" s="133"/>
      <c r="CZ60" s="133"/>
      <c r="DA60" s="133"/>
      <c r="DB60" s="133"/>
      <c r="DC60" s="133"/>
      <c r="DD60" s="133"/>
      <c r="DE60" s="133"/>
      <c r="DF60" s="133"/>
      <c r="DG60" s="133"/>
      <c r="DH60" s="133"/>
      <c r="DI60" s="133"/>
      <c r="DJ60" s="133"/>
      <c r="DK60" s="133"/>
      <c r="DL60" s="133"/>
      <c r="DM60" s="133"/>
      <c r="DN60" s="133"/>
      <c r="DO60" s="133"/>
      <c r="DP60" s="133"/>
      <c r="DQ60" s="133"/>
      <c r="DR60" s="133"/>
      <c r="DS60" s="133"/>
      <c r="DT60" s="133"/>
      <c r="DU60" s="133"/>
      <c r="DV60" s="133"/>
      <c r="DW60" s="133"/>
      <c r="DX60" s="133"/>
      <c r="DY60" s="133"/>
      <c r="DZ60" s="133"/>
      <c r="EA60" s="133"/>
      <c r="EB60" s="133"/>
      <c r="EC60" s="133"/>
      <c r="ED60" s="133"/>
      <c r="EE60" s="133"/>
      <c r="EF60" s="133"/>
      <c r="EG60" s="133"/>
      <c r="EH60" s="133"/>
      <c r="EI60" s="133"/>
      <c r="EJ60" s="133"/>
      <c r="EK60" s="133"/>
      <c r="EL60" s="133"/>
      <c r="EM60" s="133"/>
      <c r="EN60" s="133"/>
      <c r="EO60" s="133"/>
      <c r="EP60" s="133"/>
      <c r="EQ60" s="133"/>
      <c r="ER60" s="133"/>
      <c r="ES60" s="133"/>
      <c r="ET60" s="133"/>
      <c r="EU60" s="133"/>
      <c r="EV60" s="133"/>
      <c r="EW60" s="133"/>
      <c r="EX60" s="133"/>
      <c r="EY60" s="133"/>
      <c r="EZ60" s="133"/>
      <c r="FA60" s="133"/>
      <c r="FB60" s="133"/>
      <c r="FC60" s="133"/>
      <c r="FD60" s="133"/>
      <c r="FE60" s="133"/>
      <c r="FF60" s="133"/>
      <c r="FG60" s="133"/>
      <c r="FH60" s="133"/>
      <c r="FI60" s="133"/>
      <c r="FJ60" s="133"/>
      <c r="FK60" s="133"/>
      <c r="FL60" s="133"/>
      <c r="FM60" s="133"/>
      <c r="FN60" s="133"/>
      <c r="FO60" s="133"/>
      <c r="FP60" s="133"/>
      <c r="FQ60" s="133"/>
      <c r="FR60" s="133"/>
      <c r="FS60" s="133"/>
      <c r="FT60" s="133"/>
      <c r="FU60" s="133"/>
      <c r="FV60" s="133"/>
      <c r="FW60" s="133"/>
      <c r="FX60" s="133"/>
      <c r="FY60" s="133"/>
      <c r="FZ60" s="133"/>
      <c r="GA60" s="133"/>
      <c r="GB60" s="133"/>
      <c r="GC60" s="133"/>
      <c r="GD60" s="133"/>
      <c r="GE60" s="133"/>
      <c r="GF60" s="133"/>
      <c r="GG60" s="133"/>
      <c r="GH60" s="133"/>
      <c r="GI60" s="133"/>
      <c r="GJ60" s="133"/>
      <c r="GK60" s="133"/>
      <c r="GL60" s="133"/>
      <c r="GM60" s="133"/>
      <c r="GN60" s="133"/>
      <c r="GO60" s="133"/>
      <c r="GP60" s="133"/>
      <c r="GQ60" s="133"/>
      <c r="GR60" s="133"/>
      <c r="GS60" s="133"/>
      <c r="GT60" s="133"/>
      <c r="GU60" s="133"/>
      <c r="GV60" s="133"/>
      <c r="GW60" s="133"/>
      <c r="GX60" s="133"/>
      <c r="GY60" s="133"/>
      <c r="GZ60" s="133"/>
      <c r="HA60" s="133"/>
      <c r="HB60" s="133"/>
      <c r="HC60" s="133"/>
      <c r="HD60" s="133"/>
      <c r="HE60" s="133"/>
      <c r="HF60" s="133"/>
      <c r="HG60" s="133"/>
      <c r="HH60" s="133"/>
      <c r="HI60" s="133"/>
      <c r="HJ60" s="133"/>
      <c r="HK60" s="133"/>
      <c r="HL60" s="133"/>
      <c r="HM60" s="133"/>
      <c r="HN60" s="133"/>
      <c r="HO60" s="133"/>
      <c r="HP60" s="133"/>
      <c r="HQ60" s="133"/>
      <c r="HR60" s="133"/>
      <c r="HS60" s="133"/>
      <c r="HT60" s="133"/>
      <c r="HU60" s="133"/>
      <c r="HV60" s="133"/>
      <c r="HW60" s="133"/>
      <c r="HX60" s="133"/>
      <c r="HY60" s="133"/>
      <c r="HZ60" s="133"/>
      <c r="IA60" s="133"/>
      <c r="IB60" s="133"/>
      <c r="IC60" s="133"/>
      <c r="ID60" s="133"/>
      <c r="IE60" s="133"/>
      <c r="IF60" s="133"/>
      <c r="IG60" s="133"/>
      <c r="IH60" s="133"/>
      <c r="II60" s="133"/>
      <c r="IJ60" s="133"/>
      <c r="IK60" s="133"/>
      <c r="IL60" s="133"/>
      <c r="IM60" s="133"/>
      <c r="IN60" s="133"/>
      <c r="IO60" s="133"/>
      <c r="IP60" s="133"/>
      <c r="IQ60" s="133"/>
      <c r="IR60" s="133"/>
      <c r="IS60" s="133"/>
      <c r="IT60" s="133"/>
      <c r="IU60" s="133"/>
      <c r="IV60" s="133"/>
      <c r="IW60" s="133"/>
      <c r="IX60" s="133"/>
      <c r="IY60" s="133"/>
      <c r="IZ60" s="133"/>
      <c r="JA60" s="133"/>
      <c r="JB60" s="133"/>
      <c r="JC60" s="133"/>
      <c r="JD60" s="133"/>
      <c r="JE60" s="133"/>
      <c r="JF60" s="133"/>
      <c r="JG60" s="133"/>
      <c r="JH60" s="133"/>
      <c r="JI60" s="133"/>
      <c r="JJ60" s="133"/>
      <c r="JK60" s="133"/>
      <c r="JL60" s="133"/>
      <c r="JM60" s="133"/>
      <c r="JN60" s="133"/>
      <c r="JO60" s="133"/>
      <c r="JP60" s="133"/>
      <c r="JQ60" s="133"/>
      <c r="JR60" s="133"/>
      <c r="JS60" s="133"/>
      <c r="JT60" s="133"/>
      <c r="JU60" s="133"/>
      <c r="JV60" s="133"/>
      <c r="JW60" s="133"/>
      <c r="JX60" s="133"/>
      <c r="JY60" s="133"/>
      <c r="JZ60" s="133"/>
      <c r="KA60" s="133"/>
      <c r="KB60" s="133"/>
      <c r="KC60" s="133"/>
      <c r="KD60" s="133"/>
      <c r="KE60" s="133"/>
      <c r="KF60" s="133"/>
      <c r="KG60" s="133"/>
      <c r="KH60" s="133"/>
      <c r="KI60" s="133"/>
      <c r="KJ60" s="133"/>
      <c r="KK60" s="133"/>
      <c r="KL60" s="133"/>
      <c r="KM60" s="133"/>
      <c r="KN60" s="133"/>
      <c r="KO60" s="133"/>
      <c r="KP60" s="133"/>
      <c r="KQ60" s="133"/>
      <c r="KR60" s="133"/>
      <c r="KS60" s="133"/>
      <c r="KT60" s="133"/>
      <c r="KU60" s="133"/>
      <c r="KV60" s="133"/>
      <c r="KW60" s="133"/>
      <c r="KX60" s="133"/>
      <c r="KY60" s="133"/>
      <c r="KZ60" s="133"/>
      <c r="LA60" s="133"/>
      <c r="LB60" s="133"/>
      <c r="LC60" s="133"/>
      <c r="LD60" s="133"/>
      <c r="LE60" s="133"/>
      <c r="LF60" s="133"/>
      <c r="LG60" s="133"/>
      <c r="LH60" s="133"/>
      <c r="LI60" s="133"/>
      <c r="LJ60" s="133"/>
      <c r="LK60" s="133"/>
      <c r="LL60" s="133"/>
      <c r="LM60" s="133"/>
      <c r="LN60" s="133"/>
      <c r="LO60" s="133"/>
      <c r="LP60" s="133"/>
      <c r="LQ60" s="133"/>
      <c r="LR60" s="133"/>
      <c r="LS60" s="133"/>
      <c r="LT60" s="133"/>
      <c r="LU60" s="133"/>
      <c r="LV60" s="133"/>
      <c r="LW60" s="133"/>
      <c r="LX60" s="133"/>
      <c r="LY60" s="133"/>
      <c r="LZ60" s="133"/>
      <c r="MA60" s="133"/>
      <c r="MB60" s="133"/>
      <c r="MC60" s="133"/>
      <c r="MD60" s="133"/>
      <c r="ME60" s="133"/>
      <c r="MF60" s="133"/>
      <c r="MG60" s="133"/>
      <c r="MH60" s="133"/>
      <c r="MI60" s="133"/>
      <c r="MJ60" s="133"/>
      <c r="MK60" s="133"/>
      <c r="ML60" s="133"/>
      <c r="MM60" s="133"/>
      <c r="MN60" s="133"/>
      <c r="MO60" s="133"/>
      <c r="MP60" s="133"/>
      <c r="MQ60" s="133"/>
      <c r="MR60" s="133"/>
      <c r="MS60" s="133"/>
      <c r="MT60" s="133"/>
      <c r="MU60" s="133"/>
      <c r="MV60" s="133"/>
      <c r="MW60" s="133"/>
      <c r="MX60" s="133"/>
      <c r="MY60" s="133"/>
      <c r="MZ60" s="133"/>
      <c r="NA60" s="133"/>
      <c r="NB60" s="133"/>
      <c r="NC60" s="133"/>
      <c r="ND60" s="133"/>
      <c r="NE60" s="133"/>
      <c r="NF60" s="133"/>
      <c r="NG60" s="133"/>
      <c r="NH60" s="133"/>
      <c r="NI60" s="133"/>
      <c r="NJ60" s="133"/>
      <c r="NK60" s="133"/>
      <c r="NL60" s="133"/>
      <c r="NM60" s="133"/>
      <c r="NN60" s="133"/>
      <c r="NO60" s="133"/>
      <c r="NP60" s="133"/>
      <c r="NQ60" s="133"/>
      <c r="NR60" s="133"/>
      <c r="NS60" s="133"/>
      <c r="NT60" s="133"/>
      <c r="NU60" s="133"/>
      <c r="NV60" s="133"/>
      <c r="NW60" s="133"/>
      <c r="NX60" s="133"/>
      <c r="NY60" s="133"/>
      <c r="NZ60" s="133"/>
      <c r="OA60" s="133"/>
      <c r="OB60" s="133"/>
      <c r="OC60" s="133"/>
      <c r="OD60" s="133"/>
      <c r="OE60" s="133"/>
      <c r="OF60" s="133"/>
      <c r="OG60" s="133"/>
      <c r="OH60" s="133"/>
      <c r="OI60" s="133"/>
      <c r="OJ60" s="133"/>
      <c r="OK60" s="133"/>
      <c r="OL60" s="133"/>
      <c r="OM60" s="133"/>
      <c r="ON60" s="133"/>
      <c r="OO60" s="133"/>
      <c r="OP60" s="133"/>
      <c r="OQ60" s="133"/>
      <c r="OR60" s="133"/>
      <c r="OS60" s="133"/>
      <c r="OT60" s="133"/>
      <c r="OU60" s="133"/>
      <c r="OV60" s="133"/>
      <c r="OW60" s="133"/>
      <c r="OX60" s="133"/>
      <c r="OY60" s="133"/>
      <c r="OZ60" s="133"/>
      <c r="PA60" s="133"/>
      <c r="PB60" s="133"/>
      <c r="PC60" s="133"/>
      <c r="PD60" s="133"/>
      <c r="PE60" s="133"/>
      <c r="PF60" s="133"/>
      <c r="PG60" s="133"/>
      <c r="PH60" s="133"/>
    </row>
    <row r="61" spans="2:424" s="86" customFormat="1" ht="40.799999999999997" customHeight="1" thickBot="1">
      <c r="B61" s="1729"/>
      <c r="C61" s="1729"/>
      <c r="D61" s="1729"/>
      <c r="E61" s="1729"/>
      <c r="F61" s="126"/>
      <c r="G61" s="12"/>
      <c r="H61" s="12"/>
      <c r="I61" s="12"/>
      <c r="J61" s="12"/>
      <c r="K61" s="1787" t="s">
        <v>912</v>
      </c>
      <c r="L61" s="1788"/>
      <c r="M61" s="1789"/>
      <c r="N61" s="408"/>
      <c r="O61" s="418"/>
      <c r="P61" s="418"/>
      <c r="Q61" s="418"/>
      <c r="R61" s="1784" t="s">
        <v>592</v>
      </c>
      <c r="S61" s="1785"/>
      <c r="T61" s="1785"/>
      <c r="U61" s="1785"/>
      <c r="V61" s="1785"/>
      <c r="W61" s="1785"/>
      <c r="X61" s="1786"/>
      <c r="AD61" s="1799" t="s">
        <v>593</v>
      </c>
      <c r="AE61" s="1800"/>
      <c r="AF61" s="1801"/>
      <c r="BN61" s="133"/>
      <c r="BO61" s="133"/>
      <c r="BP61" s="133"/>
      <c r="BQ61" s="133"/>
      <c r="BR61" s="133"/>
      <c r="BS61" s="133"/>
      <c r="BT61" s="133"/>
      <c r="BU61" s="133"/>
      <c r="BV61" s="133"/>
      <c r="BW61" s="133"/>
      <c r="BX61" s="133"/>
      <c r="BY61" s="133"/>
      <c r="BZ61" s="133"/>
      <c r="CA61" s="133"/>
      <c r="CB61" s="174"/>
      <c r="CC61" s="133"/>
      <c r="CD61" s="133"/>
      <c r="CE61" s="133"/>
      <c r="CF61" s="133"/>
      <c r="CG61" s="133"/>
      <c r="CH61" s="133"/>
      <c r="CI61" s="133"/>
      <c r="CJ61" s="133"/>
      <c r="CK61" s="133"/>
      <c r="CL61" s="133"/>
      <c r="CM61" s="133"/>
      <c r="CN61" s="133"/>
      <c r="CO61" s="133"/>
      <c r="CP61" s="133"/>
      <c r="CQ61" s="133"/>
      <c r="CR61" s="133"/>
      <c r="CS61" s="133"/>
      <c r="CT61" s="133"/>
      <c r="CU61" s="133"/>
      <c r="CV61" s="133"/>
      <c r="CW61" s="133"/>
      <c r="CX61" s="133"/>
      <c r="CY61" s="133"/>
      <c r="CZ61" s="133"/>
      <c r="DA61" s="133"/>
      <c r="DB61" s="133"/>
      <c r="DC61" s="133"/>
      <c r="DD61" s="133"/>
      <c r="DE61" s="133"/>
      <c r="DF61" s="133"/>
      <c r="DG61" s="133"/>
      <c r="DH61" s="133"/>
      <c r="DI61" s="133"/>
      <c r="DJ61" s="133"/>
      <c r="DK61" s="133"/>
      <c r="DL61" s="133"/>
      <c r="DM61" s="133"/>
      <c r="DN61" s="133"/>
      <c r="DO61" s="133"/>
      <c r="DP61" s="133"/>
      <c r="DQ61" s="133"/>
      <c r="DR61" s="133"/>
      <c r="DS61" s="133"/>
      <c r="DT61" s="133"/>
      <c r="DU61" s="133"/>
      <c r="DV61" s="133"/>
      <c r="DW61" s="133"/>
      <c r="DX61" s="133"/>
      <c r="DY61" s="133"/>
      <c r="DZ61" s="133"/>
      <c r="EA61" s="133"/>
      <c r="EB61" s="133"/>
      <c r="EC61" s="133"/>
      <c r="ED61" s="133"/>
      <c r="EE61" s="133"/>
      <c r="EF61" s="133"/>
      <c r="EG61" s="133"/>
      <c r="EH61" s="133"/>
      <c r="EI61" s="133"/>
      <c r="EJ61" s="133"/>
      <c r="EK61" s="133"/>
      <c r="EL61" s="133"/>
      <c r="EM61" s="133"/>
      <c r="EN61" s="133"/>
      <c r="EO61" s="133"/>
      <c r="EP61" s="133"/>
      <c r="EQ61" s="133"/>
      <c r="ER61" s="133"/>
      <c r="ES61" s="133"/>
      <c r="ET61" s="133"/>
      <c r="EU61" s="133"/>
      <c r="EV61" s="133"/>
      <c r="EW61" s="133"/>
      <c r="EX61" s="133"/>
      <c r="EY61" s="133"/>
      <c r="EZ61" s="133"/>
      <c r="FA61" s="133"/>
      <c r="FB61" s="133"/>
      <c r="FC61" s="133"/>
      <c r="FD61" s="133"/>
      <c r="FE61" s="133"/>
      <c r="FF61" s="133"/>
      <c r="FG61" s="133"/>
      <c r="FH61" s="133"/>
      <c r="FI61" s="133"/>
      <c r="FJ61" s="133"/>
      <c r="FK61" s="133"/>
      <c r="FL61" s="133"/>
      <c r="FM61" s="133"/>
      <c r="FN61" s="133"/>
      <c r="FO61" s="133"/>
      <c r="FP61" s="133"/>
      <c r="FQ61" s="133"/>
      <c r="FR61" s="133"/>
      <c r="FS61" s="133"/>
      <c r="FT61" s="133"/>
      <c r="FU61" s="133"/>
      <c r="FV61" s="133"/>
      <c r="FW61" s="133"/>
      <c r="FX61" s="133"/>
      <c r="FY61" s="133"/>
      <c r="FZ61" s="133"/>
      <c r="GA61" s="133"/>
      <c r="GB61" s="133"/>
      <c r="GC61" s="133"/>
      <c r="GD61" s="133"/>
      <c r="GE61" s="133"/>
      <c r="GF61" s="133"/>
      <c r="GG61" s="133"/>
      <c r="GH61" s="133"/>
      <c r="GI61" s="133"/>
      <c r="GJ61" s="133"/>
      <c r="GK61" s="133"/>
      <c r="GL61" s="133"/>
      <c r="GM61" s="133"/>
      <c r="GN61" s="133"/>
      <c r="GO61" s="133"/>
      <c r="GP61" s="133"/>
      <c r="GQ61" s="133"/>
      <c r="GR61" s="133"/>
      <c r="GS61" s="133"/>
      <c r="GT61" s="133"/>
      <c r="GU61" s="133"/>
      <c r="GV61" s="133"/>
      <c r="GW61" s="133"/>
      <c r="GX61" s="133"/>
      <c r="GY61" s="133"/>
      <c r="GZ61" s="133"/>
      <c r="HA61" s="133"/>
      <c r="HB61" s="133"/>
      <c r="HC61" s="133"/>
      <c r="HD61" s="133"/>
      <c r="HE61" s="133"/>
      <c r="HF61" s="133"/>
      <c r="HG61" s="133"/>
      <c r="HH61" s="133"/>
      <c r="HI61" s="133"/>
      <c r="HJ61" s="133"/>
      <c r="HK61" s="133"/>
      <c r="HL61" s="133"/>
      <c r="HM61" s="133"/>
      <c r="HN61" s="133"/>
      <c r="HO61" s="133"/>
      <c r="HP61" s="133"/>
      <c r="HQ61" s="133"/>
      <c r="HR61" s="133"/>
      <c r="HS61" s="133"/>
      <c r="HT61" s="133"/>
      <c r="HU61" s="133"/>
      <c r="HV61" s="133"/>
      <c r="HW61" s="133"/>
      <c r="HX61" s="133"/>
      <c r="HY61" s="133"/>
      <c r="HZ61" s="133"/>
      <c r="IA61" s="133"/>
      <c r="IB61" s="133"/>
      <c r="IC61" s="133"/>
      <c r="ID61" s="133"/>
      <c r="IE61" s="133"/>
      <c r="IF61" s="133"/>
      <c r="IG61" s="133"/>
      <c r="IH61" s="133"/>
      <c r="II61" s="133"/>
      <c r="IJ61" s="133"/>
      <c r="IK61" s="133"/>
      <c r="IL61" s="133"/>
      <c r="IM61" s="133"/>
      <c r="IN61" s="133"/>
      <c r="IO61" s="133"/>
      <c r="IP61" s="133"/>
      <c r="IQ61" s="133"/>
      <c r="IR61" s="133"/>
      <c r="IS61" s="133"/>
      <c r="IT61" s="133"/>
      <c r="IU61" s="133"/>
      <c r="IV61" s="133"/>
      <c r="IW61" s="133"/>
      <c r="IX61" s="133"/>
      <c r="IY61" s="133"/>
      <c r="IZ61" s="133"/>
      <c r="JA61" s="133"/>
      <c r="JB61" s="133"/>
      <c r="JC61" s="133"/>
      <c r="JD61" s="133"/>
      <c r="JE61" s="133"/>
      <c r="JF61" s="133"/>
      <c r="JG61" s="133"/>
      <c r="JH61" s="133"/>
      <c r="JI61" s="133"/>
      <c r="JJ61" s="133"/>
      <c r="JK61" s="133"/>
      <c r="JL61" s="133"/>
      <c r="JM61" s="133"/>
      <c r="JN61" s="133"/>
      <c r="JO61" s="133"/>
      <c r="JP61" s="133"/>
      <c r="JQ61" s="133"/>
      <c r="JR61" s="133"/>
      <c r="JS61" s="133"/>
      <c r="JT61" s="133"/>
      <c r="JU61" s="133"/>
      <c r="JV61" s="133"/>
      <c r="JW61" s="133"/>
      <c r="JX61" s="133"/>
      <c r="JY61" s="133"/>
      <c r="JZ61" s="133"/>
      <c r="KA61" s="133"/>
      <c r="KB61" s="133"/>
      <c r="KC61" s="133"/>
      <c r="KD61" s="133"/>
      <c r="KE61" s="133"/>
      <c r="KF61" s="133"/>
      <c r="KG61" s="133"/>
      <c r="KH61" s="133"/>
      <c r="KI61" s="133"/>
      <c r="KJ61" s="133"/>
      <c r="KK61" s="133"/>
      <c r="KL61" s="133"/>
      <c r="KM61" s="133"/>
      <c r="KN61" s="133"/>
      <c r="KO61" s="133"/>
      <c r="KP61" s="133"/>
      <c r="KQ61" s="133"/>
      <c r="KR61" s="133"/>
      <c r="KS61" s="133"/>
      <c r="KT61" s="133"/>
      <c r="KU61" s="133"/>
      <c r="KV61" s="133"/>
      <c r="KW61" s="133"/>
      <c r="KX61" s="133"/>
      <c r="KY61" s="133"/>
      <c r="KZ61" s="133"/>
      <c r="LA61" s="133"/>
      <c r="LB61" s="133"/>
      <c r="LC61" s="133"/>
      <c r="LD61" s="133"/>
      <c r="LE61" s="133"/>
      <c r="LF61" s="133"/>
      <c r="LG61" s="133"/>
      <c r="LH61" s="133"/>
      <c r="LI61" s="133"/>
      <c r="LJ61" s="133"/>
      <c r="LK61" s="133"/>
      <c r="LL61" s="133"/>
      <c r="LM61" s="133"/>
      <c r="LN61" s="133"/>
      <c r="LO61" s="133"/>
      <c r="LP61" s="133"/>
      <c r="LQ61" s="133"/>
      <c r="LR61" s="133"/>
      <c r="LS61" s="133"/>
      <c r="LT61" s="133"/>
      <c r="LU61" s="133"/>
      <c r="LV61" s="133"/>
      <c r="LW61" s="133"/>
      <c r="LX61" s="133"/>
      <c r="LY61" s="133"/>
      <c r="LZ61" s="133"/>
      <c r="MA61" s="133"/>
      <c r="MB61" s="133"/>
      <c r="MC61" s="133"/>
      <c r="MD61" s="133"/>
      <c r="ME61" s="133"/>
      <c r="MF61" s="133"/>
      <c r="MG61" s="133"/>
      <c r="MH61" s="133"/>
      <c r="MI61" s="133"/>
      <c r="MJ61" s="133"/>
      <c r="MK61" s="133"/>
      <c r="ML61" s="133"/>
      <c r="MM61" s="133"/>
      <c r="MN61" s="133"/>
      <c r="MO61" s="133"/>
      <c r="MP61" s="133"/>
      <c r="MQ61" s="133"/>
      <c r="MR61" s="133"/>
      <c r="MS61" s="133"/>
      <c r="MT61" s="133"/>
      <c r="MU61" s="133"/>
      <c r="MV61" s="133"/>
      <c r="MW61" s="133"/>
      <c r="MX61" s="133"/>
      <c r="MY61" s="133"/>
      <c r="MZ61" s="133"/>
      <c r="NA61" s="133"/>
      <c r="NB61" s="133"/>
      <c r="NC61" s="133"/>
      <c r="ND61" s="133"/>
      <c r="NE61" s="133"/>
      <c r="NF61" s="133"/>
      <c r="NG61" s="133"/>
      <c r="NH61" s="133"/>
      <c r="NI61" s="133"/>
      <c r="NJ61" s="133"/>
      <c r="NK61" s="133"/>
      <c r="NL61" s="133"/>
      <c r="NM61" s="133"/>
      <c r="NN61" s="133"/>
      <c r="NO61" s="133"/>
      <c r="NP61" s="133"/>
      <c r="NQ61" s="133"/>
      <c r="NR61" s="133"/>
      <c r="NS61" s="133"/>
      <c r="NT61" s="133"/>
      <c r="NU61" s="133"/>
      <c r="NV61" s="133"/>
      <c r="NW61" s="133"/>
      <c r="NX61" s="133"/>
      <c r="NY61" s="133"/>
      <c r="NZ61" s="133"/>
      <c r="OA61" s="133"/>
      <c r="OB61" s="133"/>
      <c r="OC61" s="133"/>
      <c r="OD61" s="133"/>
      <c r="OE61" s="133"/>
      <c r="OF61" s="133"/>
      <c r="OG61" s="133"/>
      <c r="OH61" s="133"/>
      <c r="OI61" s="133"/>
      <c r="OJ61" s="133"/>
      <c r="OK61" s="133"/>
      <c r="OL61" s="133"/>
      <c r="OM61" s="133"/>
      <c r="ON61" s="133"/>
      <c r="OO61" s="133"/>
      <c r="OP61" s="133"/>
      <c r="OQ61" s="133"/>
      <c r="OR61" s="133"/>
      <c r="OS61" s="133"/>
      <c r="OT61" s="133"/>
      <c r="OU61" s="133"/>
      <c r="OV61" s="133"/>
      <c r="OW61" s="133"/>
      <c r="OX61" s="133"/>
      <c r="OY61" s="133"/>
      <c r="OZ61" s="133"/>
      <c r="PA61" s="133"/>
      <c r="PB61" s="133"/>
      <c r="PC61" s="133"/>
      <c r="PD61" s="133"/>
      <c r="PE61" s="133"/>
      <c r="PF61" s="133"/>
      <c r="PG61" s="133"/>
      <c r="PH61" s="133"/>
    </row>
    <row r="62" spans="2:424" ht="25.8" customHeight="1">
      <c r="B62" s="126"/>
      <c r="C62" s="126"/>
      <c r="D62" s="126"/>
      <c r="E62" s="126"/>
      <c r="F62" s="126"/>
      <c r="G62" s="12"/>
      <c r="H62" s="12"/>
      <c r="I62" s="12"/>
      <c r="J62" s="1"/>
      <c r="K62" s="1767" t="s">
        <v>135</v>
      </c>
      <c r="L62" s="1768"/>
      <c r="M62" s="1756" t="s">
        <v>136</v>
      </c>
      <c r="N62" s="1779"/>
      <c r="O62" s="1779"/>
      <c r="P62" s="1779"/>
      <c r="Q62" s="1779"/>
      <c r="R62" s="1767" t="s">
        <v>135</v>
      </c>
      <c r="S62" s="1768"/>
      <c r="T62" s="1759" t="s">
        <v>136</v>
      </c>
      <c r="U62" s="1780" t="s">
        <v>884</v>
      </c>
      <c r="V62" s="1780"/>
      <c r="W62" s="1780"/>
      <c r="X62" s="1781"/>
      <c r="AD62" s="1767" t="s">
        <v>135</v>
      </c>
      <c r="AE62" s="1768"/>
      <c r="AF62" s="1756" t="s">
        <v>136</v>
      </c>
      <c r="CB62" s="174"/>
    </row>
    <row r="63" spans="2:424" ht="22.8" customHeight="1" thickBot="1">
      <c r="B63" s="126"/>
      <c r="C63" s="126"/>
      <c r="D63" s="126"/>
      <c r="E63" s="126"/>
      <c r="F63" s="126"/>
      <c r="G63" s="1798"/>
      <c r="H63" s="1798"/>
      <c r="I63" s="1798"/>
      <c r="J63" s="1798"/>
      <c r="K63" s="1769"/>
      <c r="L63" s="1770"/>
      <c r="M63" s="1757"/>
      <c r="N63" s="1779"/>
      <c r="O63" s="1779"/>
      <c r="P63" s="1779"/>
      <c r="Q63" s="1779"/>
      <c r="R63" s="1769"/>
      <c r="S63" s="1770"/>
      <c r="T63" s="1760"/>
      <c r="U63" s="1782"/>
      <c r="V63" s="1782"/>
      <c r="W63" s="1782"/>
      <c r="X63" s="1783"/>
      <c r="AD63" s="1769"/>
      <c r="AE63" s="1770"/>
      <c r="AF63" s="1757"/>
      <c r="CB63" s="174"/>
    </row>
    <row r="64" spans="2:424" ht="31.2" customHeight="1">
      <c r="B64" s="126"/>
      <c r="C64" s="126"/>
      <c r="D64" s="126"/>
      <c r="E64" s="126"/>
      <c r="F64" s="126"/>
      <c r="G64" s="1729" t="s">
        <v>579</v>
      </c>
      <c r="H64" s="1729"/>
      <c r="I64" s="1729"/>
      <c r="J64" s="1729"/>
      <c r="K64" s="1761" t="e">
        <f>'PIOR c riscos'!B17</f>
        <v>#VALUE!</v>
      </c>
      <c r="L64" s="1761"/>
      <c r="M64" s="419" t="e">
        <f>'PIOR s riscos'!B17</f>
        <v>#VALUE!</v>
      </c>
      <c r="N64" s="1729" t="s">
        <v>579</v>
      </c>
      <c r="O64" s="1729"/>
      <c r="P64" s="1729"/>
      <c r="Q64" s="1729"/>
      <c r="R64" s="1761" t="e">
        <f>'PRO c riscos'!B17</f>
        <v>#VALUE!</v>
      </c>
      <c r="S64" s="1761"/>
      <c r="T64" s="419" t="e">
        <f>'PRO s riscos'!B17</f>
        <v>#VALUE!</v>
      </c>
      <c r="U64" s="1758" t="e">
        <f>IF(AND(R64="0 dias",R73&lt;0),"Não há payback, pois os valores são todos negativos, assim não se paga o investimento","Este negócio tem um payback em "&amp;R64&amp;". Ou seja, a partir do payback é que estamos trazendo lucratividade para a empresa")</f>
        <v>#VALUE!</v>
      </c>
      <c r="V64" s="1758"/>
      <c r="W64" s="1758"/>
      <c r="X64" s="1758"/>
      <c r="Z64" s="1729" t="s">
        <v>579</v>
      </c>
      <c r="AA64" s="1729"/>
      <c r="AB64" s="1729"/>
      <c r="AC64" s="1729"/>
      <c r="AD64" s="1761" t="e">
        <f>MELHOR!B17</f>
        <v>#VALUE!</v>
      </c>
      <c r="AE64" s="1761"/>
      <c r="AF64" s="419" t="e">
        <f>MELHOR_RISCO!B17</f>
        <v>#VALUE!</v>
      </c>
    </row>
    <row r="65" spans="2:424" s="86" customFormat="1" ht="156.6" customHeight="1">
      <c r="B65" s="126"/>
      <c r="C65" s="126"/>
      <c r="D65" s="126"/>
      <c r="E65" s="126"/>
      <c r="F65" s="126"/>
      <c r="G65" s="1729" t="s">
        <v>580</v>
      </c>
      <c r="H65" s="1729"/>
      <c r="I65" s="1729"/>
      <c r="J65" s="1729"/>
      <c r="K65" s="1763" t="e">
        <f>'PIOR c riscos'!C17</f>
        <v>#VALUE!</v>
      </c>
      <c r="L65" s="1763"/>
      <c r="M65" s="419" t="e">
        <f>'PIOR s riscos'!C17</f>
        <v>#VALUE!</v>
      </c>
      <c r="N65" s="1729" t="s">
        <v>580</v>
      </c>
      <c r="O65" s="1729"/>
      <c r="P65" s="1729"/>
      <c r="Q65" s="1729"/>
      <c r="R65" s="1763" t="e">
        <f>'PRO c riscos'!C17</f>
        <v>#VALUE!</v>
      </c>
      <c r="S65" s="1763"/>
      <c r="T65" s="419" t="e">
        <f>'PRO s riscos'!C17</f>
        <v>#VALUE!</v>
      </c>
      <c r="U65" s="1762" t="e">
        <f>IF(AND(R65="0,00 meses",R73&lt;=0),"Não há Payback Descontado, pois os fluxos são negativos e não recuperam o investimento inicial","O Payback Descontado de "&amp;R65&amp;" é o tempo necessário para recuperar o investimento inicial de um projeto, considerando o valor do dinheiro no tempo. Ao contrário do Payback Simples, o Payback Descontado aplica a TMA (Taxa Mínima de Atratividade) selecionada de "&amp;TEXT(R77,"0,00%")&amp;" aos fluxos de caixa futuros, trazendo-os ao valor presente. Dessa forma, ele oferece uma visão mais realista da viabilidade financeira, especialmente em projetos de longo prazo, onde o efeito do valor do dinheiro no tempo tem maior impacto.")</f>
        <v>#VALUE!</v>
      </c>
      <c r="V65" s="1762"/>
      <c r="W65" s="1762"/>
      <c r="X65" s="1762"/>
      <c r="Z65" s="1729" t="s">
        <v>580</v>
      </c>
      <c r="AA65" s="1729"/>
      <c r="AB65" s="1729"/>
      <c r="AC65" s="1729"/>
      <c r="AD65" s="1763" t="e">
        <f>MELHOR!C17</f>
        <v>#VALUE!</v>
      </c>
      <c r="AE65" s="1763"/>
      <c r="AF65" s="419" t="e">
        <f>MELHOR_RISCO!C17</f>
        <v>#VALUE!</v>
      </c>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c r="CQ65" s="133"/>
      <c r="CR65" s="133"/>
      <c r="CS65" s="133"/>
      <c r="CT65" s="133"/>
      <c r="CU65" s="133"/>
      <c r="CV65" s="133"/>
      <c r="CW65" s="133"/>
      <c r="CX65" s="133"/>
      <c r="CY65" s="133"/>
      <c r="CZ65" s="133"/>
      <c r="DA65" s="133"/>
      <c r="DB65" s="133"/>
      <c r="DC65" s="133"/>
      <c r="DD65" s="133"/>
      <c r="DE65" s="133"/>
      <c r="DF65" s="133"/>
      <c r="DG65" s="133"/>
      <c r="DH65" s="133"/>
      <c r="DI65" s="133"/>
      <c r="DJ65" s="133"/>
      <c r="DK65" s="133"/>
      <c r="DL65" s="133"/>
      <c r="DM65" s="133"/>
      <c r="DN65" s="133"/>
      <c r="DO65" s="133"/>
      <c r="DP65" s="133"/>
      <c r="DQ65" s="133"/>
      <c r="DR65" s="133"/>
      <c r="DS65" s="133"/>
      <c r="DT65" s="133"/>
      <c r="DU65" s="133"/>
      <c r="DV65" s="133"/>
      <c r="DW65" s="133"/>
      <c r="DX65" s="133"/>
      <c r="DY65" s="133"/>
      <c r="DZ65" s="133"/>
      <c r="EA65" s="133"/>
      <c r="EB65" s="133"/>
      <c r="EC65" s="133"/>
      <c r="ED65" s="133"/>
      <c r="EE65" s="133"/>
      <c r="EF65" s="133"/>
      <c r="EG65" s="133"/>
      <c r="EH65" s="133"/>
      <c r="EI65" s="133"/>
      <c r="EJ65" s="133"/>
      <c r="EK65" s="133"/>
      <c r="EL65" s="133"/>
      <c r="EM65" s="133"/>
      <c r="EN65" s="133"/>
      <c r="EO65" s="133"/>
      <c r="EP65" s="133"/>
      <c r="EQ65" s="133"/>
      <c r="ER65" s="133"/>
      <c r="ES65" s="133"/>
      <c r="ET65" s="133"/>
      <c r="EU65" s="133"/>
      <c r="EV65" s="133"/>
      <c r="EW65" s="133"/>
      <c r="EX65" s="133"/>
      <c r="EY65" s="133"/>
      <c r="EZ65" s="133"/>
      <c r="FA65" s="133"/>
      <c r="FB65" s="133"/>
      <c r="FC65" s="133"/>
      <c r="FD65" s="133"/>
      <c r="FE65" s="133"/>
      <c r="FF65" s="133"/>
      <c r="FG65" s="133"/>
      <c r="FH65" s="133"/>
      <c r="FI65" s="133"/>
      <c r="FJ65" s="133"/>
      <c r="FK65" s="133"/>
      <c r="FL65" s="133"/>
      <c r="FM65" s="133"/>
      <c r="FN65" s="133"/>
      <c r="FO65" s="133"/>
      <c r="FP65" s="133"/>
      <c r="FQ65" s="133"/>
      <c r="FR65" s="133"/>
      <c r="FS65" s="133"/>
      <c r="FT65" s="133"/>
      <c r="FU65" s="133"/>
      <c r="FV65" s="133"/>
      <c r="FW65" s="133"/>
      <c r="FX65" s="133"/>
      <c r="FY65" s="133"/>
      <c r="FZ65" s="133"/>
      <c r="GA65" s="133"/>
      <c r="GB65" s="133"/>
      <c r="GC65" s="133"/>
      <c r="GD65" s="133"/>
      <c r="GE65" s="133"/>
      <c r="GF65" s="133"/>
      <c r="GG65" s="133"/>
      <c r="GH65" s="133"/>
      <c r="GI65" s="133"/>
      <c r="GJ65" s="133"/>
      <c r="GK65" s="133"/>
      <c r="GL65" s="133"/>
      <c r="GM65" s="133"/>
      <c r="GN65" s="133"/>
      <c r="GO65" s="133"/>
      <c r="GP65" s="133"/>
      <c r="GQ65" s="133"/>
      <c r="GR65" s="133"/>
      <c r="GS65" s="133"/>
      <c r="GT65" s="133"/>
      <c r="GU65" s="133"/>
      <c r="GV65" s="133"/>
      <c r="GW65" s="133"/>
      <c r="GX65" s="133"/>
      <c r="GY65" s="133"/>
      <c r="GZ65" s="133"/>
      <c r="HA65" s="133"/>
      <c r="HB65" s="133"/>
      <c r="HC65" s="133"/>
      <c r="HD65" s="133"/>
      <c r="HE65" s="133"/>
      <c r="HF65" s="133"/>
      <c r="HG65" s="133"/>
      <c r="HH65" s="133"/>
      <c r="HI65" s="133"/>
      <c r="HJ65" s="133"/>
      <c r="HK65" s="133"/>
      <c r="HL65" s="133"/>
      <c r="HM65" s="133"/>
      <c r="HN65" s="133"/>
      <c r="HO65" s="133"/>
      <c r="HP65" s="133"/>
      <c r="HQ65" s="133"/>
      <c r="HR65" s="133"/>
      <c r="HS65" s="133"/>
      <c r="HT65" s="133"/>
      <c r="HU65" s="133"/>
      <c r="HV65" s="133"/>
      <c r="HW65" s="133"/>
      <c r="HX65" s="133"/>
      <c r="HY65" s="133"/>
      <c r="HZ65" s="133"/>
      <c r="IA65" s="133"/>
      <c r="IB65" s="133"/>
      <c r="IC65" s="133"/>
      <c r="ID65" s="133"/>
      <c r="IE65" s="133"/>
      <c r="IF65" s="133"/>
      <c r="IG65" s="133"/>
      <c r="IH65" s="133"/>
      <c r="II65" s="133"/>
      <c r="IJ65" s="133"/>
      <c r="IK65" s="133"/>
      <c r="IL65" s="133"/>
      <c r="IM65" s="133"/>
      <c r="IN65" s="133"/>
      <c r="IO65" s="133"/>
      <c r="IP65" s="133"/>
      <c r="IQ65" s="133"/>
      <c r="IR65" s="133"/>
      <c r="IS65" s="133"/>
      <c r="IT65" s="133"/>
      <c r="IU65" s="133"/>
      <c r="IV65" s="133"/>
      <c r="IW65" s="133"/>
      <c r="IX65" s="133"/>
      <c r="IY65" s="133"/>
      <c r="IZ65" s="133"/>
      <c r="JA65" s="133"/>
      <c r="JB65" s="133"/>
      <c r="JC65" s="133"/>
      <c r="JD65" s="133"/>
      <c r="JE65" s="133"/>
      <c r="JF65" s="133"/>
      <c r="JG65" s="133"/>
      <c r="JH65" s="133"/>
      <c r="JI65" s="133"/>
      <c r="JJ65" s="133"/>
      <c r="JK65" s="133"/>
      <c r="JL65" s="133"/>
      <c r="JM65" s="133"/>
      <c r="JN65" s="133"/>
      <c r="JO65" s="133"/>
      <c r="JP65" s="133"/>
      <c r="JQ65" s="133"/>
      <c r="JR65" s="133"/>
      <c r="JS65" s="133"/>
      <c r="JT65" s="133"/>
      <c r="JU65" s="133"/>
      <c r="JV65" s="133"/>
      <c r="JW65" s="133"/>
      <c r="JX65" s="133"/>
      <c r="JY65" s="133"/>
      <c r="JZ65" s="133"/>
      <c r="KA65" s="133"/>
      <c r="KB65" s="133"/>
      <c r="KC65" s="133"/>
      <c r="KD65" s="133"/>
      <c r="KE65" s="133"/>
      <c r="KF65" s="133"/>
      <c r="KG65" s="133"/>
      <c r="KH65" s="133"/>
      <c r="KI65" s="133"/>
      <c r="KJ65" s="133"/>
      <c r="KK65" s="133"/>
      <c r="KL65" s="133"/>
      <c r="KM65" s="133"/>
      <c r="KN65" s="133"/>
      <c r="KO65" s="133"/>
      <c r="KP65" s="133"/>
      <c r="KQ65" s="133"/>
      <c r="KR65" s="133"/>
      <c r="KS65" s="133"/>
      <c r="KT65" s="133"/>
      <c r="KU65" s="133"/>
      <c r="KV65" s="133"/>
      <c r="KW65" s="133"/>
      <c r="KX65" s="133"/>
      <c r="KY65" s="133"/>
      <c r="KZ65" s="133"/>
      <c r="LA65" s="133"/>
      <c r="LB65" s="133"/>
      <c r="LC65" s="133"/>
      <c r="LD65" s="133"/>
      <c r="LE65" s="133"/>
      <c r="LF65" s="133"/>
      <c r="LG65" s="133"/>
      <c r="LH65" s="133"/>
      <c r="LI65" s="133"/>
      <c r="LJ65" s="133"/>
      <c r="LK65" s="133"/>
      <c r="LL65" s="133"/>
      <c r="LM65" s="133"/>
      <c r="LN65" s="133"/>
      <c r="LO65" s="133"/>
      <c r="LP65" s="133"/>
      <c r="LQ65" s="133"/>
      <c r="LR65" s="133"/>
      <c r="LS65" s="133"/>
      <c r="LT65" s="133"/>
      <c r="LU65" s="133"/>
      <c r="LV65" s="133"/>
      <c r="LW65" s="133"/>
      <c r="LX65" s="133"/>
      <c r="LY65" s="133"/>
      <c r="LZ65" s="133"/>
      <c r="MA65" s="133"/>
      <c r="MB65" s="133"/>
      <c r="MC65" s="133"/>
      <c r="MD65" s="133"/>
      <c r="ME65" s="133"/>
      <c r="MF65" s="133"/>
      <c r="MG65" s="133"/>
      <c r="MH65" s="133"/>
      <c r="MI65" s="133"/>
      <c r="MJ65" s="133"/>
      <c r="MK65" s="133"/>
      <c r="ML65" s="133"/>
      <c r="MM65" s="133"/>
      <c r="MN65" s="133"/>
      <c r="MO65" s="133"/>
      <c r="MP65" s="133"/>
      <c r="MQ65" s="133"/>
      <c r="MR65" s="133"/>
      <c r="MS65" s="133"/>
      <c r="MT65" s="133"/>
      <c r="MU65" s="133"/>
      <c r="MV65" s="133"/>
      <c r="MW65" s="133"/>
      <c r="MX65" s="133"/>
      <c r="MY65" s="133"/>
      <c r="MZ65" s="133"/>
      <c r="NA65" s="133"/>
      <c r="NB65" s="133"/>
      <c r="NC65" s="133"/>
      <c r="ND65" s="133"/>
      <c r="NE65" s="133"/>
      <c r="NF65" s="133"/>
      <c r="NG65" s="133"/>
      <c r="NH65" s="133"/>
      <c r="NI65" s="133"/>
      <c r="NJ65" s="133"/>
      <c r="NK65" s="133"/>
      <c r="NL65" s="133"/>
      <c r="NM65" s="133"/>
      <c r="NN65" s="133"/>
      <c r="NO65" s="133"/>
      <c r="NP65" s="133"/>
      <c r="NQ65" s="133"/>
      <c r="NR65" s="133"/>
      <c r="NS65" s="133"/>
      <c r="NT65" s="133"/>
      <c r="NU65" s="133"/>
      <c r="NV65" s="133"/>
      <c r="NW65" s="133"/>
      <c r="NX65" s="133"/>
      <c r="NY65" s="133"/>
      <c r="NZ65" s="133"/>
      <c r="OA65" s="133"/>
      <c r="OB65" s="133"/>
      <c r="OC65" s="133"/>
      <c r="OD65" s="133"/>
      <c r="OE65" s="133"/>
      <c r="OF65" s="133"/>
      <c r="OG65" s="133"/>
      <c r="OH65" s="133"/>
      <c r="OI65" s="133"/>
      <c r="OJ65" s="133"/>
      <c r="OK65" s="133"/>
      <c r="OL65" s="133"/>
      <c r="OM65" s="133"/>
      <c r="ON65" s="133"/>
      <c r="OO65" s="133"/>
      <c r="OP65" s="133"/>
      <c r="OQ65" s="133"/>
      <c r="OR65" s="133"/>
      <c r="OS65" s="133"/>
      <c r="OT65" s="133"/>
      <c r="OU65" s="133"/>
      <c r="OV65" s="133"/>
      <c r="OW65" s="133"/>
      <c r="OX65" s="133"/>
      <c r="OY65" s="133"/>
      <c r="OZ65" s="133"/>
      <c r="PA65" s="133"/>
      <c r="PB65" s="133"/>
      <c r="PC65" s="133"/>
      <c r="PD65" s="133"/>
      <c r="PE65" s="133"/>
      <c r="PF65" s="133"/>
      <c r="PG65" s="133"/>
      <c r="PH65" s="133"/>
    </row>
    <row r="66" spans="2:424" ht="34.799999999999997" customHeight="1">
      <c r="B66" s="126"/>
      <c r="C66" s="126"/>
      <c r="D66" s="126"/>
      <c r="E66" s="126"/>
      <c r="F66" s="126"/>
      <c r="G66" s="1729" t="s">
        <v>581</v>
      </c>
      <c r="H66" s="1729"/>
      <c r="I66" s="1729"/>
      <c r="J66" s="1729"/>
      <c r="K66" s="1764" t="e">
        <f>'PIOR c riscos'!B20</f>
        <v>#VALUE!</v>
      </c>
      <c r="L66" s="1764"/>
      <c r="M66" s="420" t="e">
        <f>'PIOR s riscos'!B20</f>
        <v>#VALUE!</v>
      </c>
      <c r="N66" s="1729" t="s">
        <v>581</v>
      </c>
      <c r="O66" s="1729"/>
      <c r="P66" s="1729"/>
      <c r="Q66" s="1729"/>
      <c r="R66" s="1764" t="e">
        <f>'PRO c riscos'!B20</f>
        <v>#VALUE!</v>
      </c>
      <c r="S66" s="1764"/>
      <c r="T66" s="420" t="e">
        <f>'PRO s riscos'!B20</f>
        <v>#VALUE!</v>
      </c>
      <c r="U66" s="1758" t="e">
        <f>"Este negócio gerou um caixa nos primeiros 12 meses de seu lançamento "&amp;TEXT(R66,"R$ ,00")</f>
        <v>#VALUE!</v>
      </c>
      <c r="V66" s="1758"/>
      <c r="W66" s="1758"/>
      <c r="X66" s="1758"/>
      <c r="Z66" s="1729" t="s">
        <v>581</v>
      </c>
      <c r="AA66" s="1729"/>
      <c r="AB66" s="1729"/>
      <c r="AC66" s="1729"/>
      <c r="AD66" s="1764" t="e">
        <f>MELHOR!B20</f>
        <v>#VALUE!</v>
      </c>
      <c r="AE66" s="1764"/>
      <c r="AF66" s="420" t="e">
        <f>MELHOR_RISCO!B20</f>
        <v>#VALUE!</v>
      </c>
    </row>
    <row r="67" spans="2:424" s="86" customFormat="1" ht="34.799999999999997" customHeight="1">
      <c r="B67" s="126"/>
      <c r="C67" s="126"/>
      <c r="D67" s="126"/>
      <c r="E67" s="126"/>
      <c r="F67" s="126"/>
      <c r="G67" s="1729" t="s">
        <v>582</v>
      </c>
      <c r="H67" s="1729"/>
      <c r="I67" s="1729"/>
      <c r="J67" s="1729"/>
      <c r="K67" s="1765" t="e">
        <f>'PIOR c riscos'!B23</f>
        <v>#VALUE!</v>
      </c>
      <c r="L67" s="1765"/>
      <c r="M67" s="420" t="e">
        <f>'PIOR s riscos'!B23</f>
        <v>#VALUE!</v>
      </c>
      <c r="N67" s="1729" t="s">
        <v>582</v>
      </c>
      <c r="O67" s="1729"/>
      <c r="P67" s="1729"/>
      <c r="Q67" s="1729"/>
      <c r="R67" s="1765" t="e">
        <f>'PRO c riscos'!B23</f>
        <v>#VALUE!</v>
      </c>
      <c r="S67" s="1765"/>
      <c r="T67" s="420" t="e">
        <f>'PRO s riscos'!B23</f>
        <v>#VALUE!</v>
      </c>
      <c r="U67" s="1762" t="e">
        <f>"Este negócio gerou um caixa no período total de "&amp;T30&amp;" meses de seu lançamento "&amp;TEXT(R67,"R$ ,00")</f>
        <v>#VALUE!</v>
      </c>
      <c r="V67" s="1762"/>
      <c r="W67" s="1762"/>
      <c r="X67" s="1762"/>
      <c r="Z67" s="1729" t="s">
        <v>582</v>
      </c>
      <c r="AA67" s="1729"/>
      <c r="AB67" s="1729"/>
      <c r="AC67" s="1729"/>
      <c r="AD67" s="1765" t="e">
        <f>MELHOR!B23</f>
        <v>#VALUE!</v>
      </c>
      <c r="AE67" s="1765"/>
      <c r="AF67" s="420" t="e">
        <f>MELHOR_RISCO!B23</f>
        <v>#VALUE!</v>
      </c>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c r="CQ67" s="133"/>
      <c r="CR67" s="133"/>
      <c r="CS67" s="133"/>
      <c r="CT67" s="133"/>
      <c r="CU67" s="133"/>
      <c r="CV67" s="133"/>
      <c r="CW67" s="133"/>
      <c r="CX67" s="133"/>
      <c r="CY67" s="133"/>
      <c r="CZ67" s="133"/>
      <c r="DA67" s="133"/>
      <c r="DB67" s="133"/>
      <c r="DC67" s="133"/>
      <c r="DD67" s="133"/>
      <c r="DE67" s="133"/>
      <c r="DF67" s="133"/>
      <c r="DG67" s="133"/>
      <c r="DH67" s="133"/>
      <c r="DI67" s="133"/>
      <c r="DJ67" s="133"/>
      <c r="DK67" s="133"/>
      <c r="DL67" s="133"/>
      <c r="DM67" s="133"/>
      <c r="DN67" s="133"/>
      <c r="DO67" s="133"/>
      <c r="DP67" s="133"/>
      <c r="DQ67" s="133"/>
      <c r="DR67" s="133"/>
      <c r="DS67" s="133"/>
      <c r="DT67" s="133"/>
      <c r="DU67" s="133"/>
      <c r="DV67" s="133"/>
      <c r="DW67" s="133"/>
      <c r="DX67" s="133"/>
      <c r="DY67" s="133"/>
      <c r="DZ67" s="133"/>
      <c r="EA67" s="133"/>
      <c r="EB67" s="133"/>
      <c r="EC67" s="133"/>
      <c r="ED67" s="133"/>
      <c r="EE67" s="133"/>
      <c r="EF67" s="133"/>
      <c r="EG67" s="133"/>
      <c r="EH67" s="133"/>
      <c r="EI67" s="133"/>
      <c r="EJ67" s="133"/>
      <c r="EK67" s="133"/>
      <c r="EL67" s="133"/>
      <c r="EM67" s="133"/>
      <c r="EN67" s="133"/>
      <c r="EO67" s="133"/>
      <c r="EP67" s="133"/>
      <c r="EQ67" s="133"/>
      <c r="ER67" s="133"/>
      <c r="ES67" s="133"/>
      <c r="ET67" s="133"/>
      <c r="EU67" s="133"/>
      <c r="EV67" s="133"/>
      <c r="EW67" s="133"/>
      <c r="EX67" s="133"/>
      <c r="EY67" s="133"/>
      <c r="EZ67" s="133"/>
      <c r="FA67" s="133"/>
      <c r="FB67" s="133"/>
      <c r="FC67" s="133"/>
      <c r="FD67" s="133"/>
      <c r="FE67" s="133"/>
      <c r="FF67" s="133"/>
      <c r="FG67" s="133"/>
      <c r="FH67" s="133"/>
      <c r="FI67" s="133"/>
      <c r="FJ67" s="133"/>
      <c r="FK67" s="133"/>
      <c r="FL67" s="133"/>
      <c r="FM67" s="133"/>
      <c r="FN67" s="133"/>
      <c r="FO67" s="133"/>
      <c r="FP67" s="133"/>
      <c r="FQ67" s="133"/>
      <c r="FR67" s="133"/>
      <c r="FS67" s="133"/>
      <c r="FT67" s="133"/>
      <c r="FU67" s="133"/>
      <c r="FV67" s="133"/>
      <c r="FW67" s="133"/>
      <c r="FX67" s="133"/>
      <c r="FY67" s="133"/>
      <c r="FZ67" s="133"/>
      <c r="GA67" s="133"/>
      <c r="GB67" s="133"/>
      <c r="GC67" s="133"/>
      <c r="GD67" s="133"/>
      <c r="GE67" s="133"/>
      <c r="GF67" s="133"/>
      <c r="GG67" s="133"/>
      <c r="GH67" s="133"/>
      <c r="GI67" s="133"/>
      <c r="GJ67" s="133"/>
      <c r="GK67" s="133"/>
      <c r="GL67" s="133"/>
      <c r="GM67" s="133"/>
      <c r="GN67" s="133"/>
      <c r="GO67" s="133"/>
      <c r="GP67" s="133"/>
      <c r="GQ67" s="133"/>
      <c r="GR67" s="133"/>
      <c r="GS67" s="133"/>
      <c r="GT67" s="133"/>
      <c r="GU67" s="133"/>
      <c r="GV67" s="133"/>
      <c r="GW67" s="133"/>
      <c r="GX67" s="133"/>
      <c r="GY67" s="133"/>
      <c r="GZ67" s="133"/>
      <c r="HA67" s="133"/>
      <c r="HB67" s="133"/>
      <c r="HC67" s="133"/>
      <c r="HD67" s="133"/>
      <c r="HE67" s="133"/>
      <c r="HF67" s="133"/>
      <c r="HG67" s="133"/>
      <c r="HH67" s="133"/>
      <c r="HI67" s="133"/>
      <c r="HJ67" s="133"/>
      <c r="HK67" s="133"/>
      <c r="HL67" s="133"/>
      <c r="HM67" s="133"/>
      <c r="HN67" s="133"/>
      <c r="HO67" s="133"/>
      <c r="HP67" s="133"/>
      <c r="HQ67" s="133"/>
      <c r="HR67" s="133"/>
      <c r="HS67" s="133"/>
      <c r="HT67" s="133"/>
      <c r="HU67" s="133"/>
      <c r="HV67" s="133"/>
      <c r="HW67" s="133"/>
      <c r="HX67" s="133"/>
      <c r="HY67" s="133"/>
      <c r="HZ67" s="133"/>
      <c r="IA67" s="133"/>
      <c r="IB67" s="133"/>
      <c r="IC67" s="133"/>
      <c r="ID67" s="133"/>
      <c r="IE67" s="133"/>
      <c r="IF67" s="133"/>
      <c r="IG67" s="133"/>
      <c r="IH67" s="133"/>
      <c r="II67" s="133"/>
      <c r="IJ67" s="133"/>
      <c r="IK67" s="133"/>
      <c r="IL67" s="133"/>
      <c r="IM67" s="133"/>
      <c r="IN67" s="133"/>
      <c r="IO67" s="133"/>
      <c r="IP67" s="133"/>
      <c r="IQ67" s="133"/>
      <c r="IR67" s="133"/>
      <c r="IS67" s="133"/>
      <c r="IT67" s="133"/>
      <c r="IU67" s="133"/>
      <c r="IV67" s="133"/>
      <c r="IW67" s="133"/>
      <c r="IX67" s="133"/>
      <c r="IY67" s="133"/>
      <c r="IZ67" s="133"/>
      <c r="JA67" s="133"/>
      <c r="JB67" s="133"/>
      <c r="JC67" s="133"/>
      <c r="JD67" s="133"/>
      <c r="JE67" s="133"/>
      <c r="JF67" s="133"/>
      <c r="JG67" s="133"/>
      <c r="JH67" s="133"/>
      <c r="JI67" s="133"/>
      <c r="JJ67" s="133"/>
      <c r="JK67" s="133"/>
      <c r="JL67" s="133"/>
      <c r="JM67" s="133"/>
      <c r="JN67" s="133"/>
      <c r="JO67" s="133"/>
      <c r="JP67" s="133"/>
      <c r="JQ67" s="133"/>
      <c r="JR67" s="133"/>
      <c r="JS67" s="133"/>
      <c r="JT67" s="133"/>
      <c r="JU67" s="133"/>
      <c r="JV67" s="133"/>
      <c r="JW67" s="133"/>
      <c r="JX67" s="133"/>
      <c r="JY67" s="133"/>
      <c r="JZ67" s="133"/>
      <c r="KA67" s="133"/>
      <c r="KB67" s="133"/>
      <c r="KC67" s="133"/>
      <c r="KD67" s="133"/>
      <c r="KE67" s="133"/>
      <c r="KF67" s="133"/>
      <c r="KG67" s="133"/>
      <c r="KH67" s="133"/>
      <c r="KI67" s="133"/>
      <c r="KJ67" s="133"/>
      <c r="KK67" s="133"/>
      <c r="KL67" s="133"/>
      <c r="KM67" s="133"/>
      <c r="KN67" s="133"/>
      <c r="KO67" s="133"/>
      <c r="KP67" s="133"/>
      <c r="KQ67" s="133"/>
      <c r="KR67" s="133"/>
      <c r="KS67" s="133"/>
      <c r="KT67" s="133"/>
      <c r="KU67" s="133"/>
      <c r="KV67" s="133"/>
      <c r="KW67" s="133"/>
      <c r="KX67" s="133"/>
      <c r="KY67" s="133"/>
      <c r="KZ67" s="133"/>
      <c r="LA67" s="133"/>
      <c r="LB67" s="133"/>
      <c r="LC67" s="133"/>
      <c r="LD67" s="133"/>
      <c r="LE67" s="133"/>
      <c r="LF67" s="133"/>
      <c r="LG67" s="133"/>
      <c r="LH67" s="133"/>
      <c r="LI67" s="133"/>
      <c r="LJ67" s="133"/>
      <c r="LK67" s="133"/>
      <c r="LL67" s="133"/>
      <c r="LM67" s="133"/>
      <c r="LN67" s="133"/>
      <c r="LO67" s="133"/>
      <c r="LP67" s="133"/>
      <c r="LQ67" s="133"/>
      <c r="LR67" s="133"/>
      <c r="LS67" s="133"/>
      <c r="LT67" s="133"/>
      <c r="LU67" s="133"/>
      <c r="LV67" s="133"/>
      <c r="LW67" s="133"/>
      <c r="LX67" s="133"/>
      <c r="LY67" s="133"/>
      <c r="LZ67" s="133"/>
      <c r="MA67" s="133"/>
      <c r="MB67" s="133"/>
      <c r="MC67" s="133"/>
      <c r="MD67" s="133"/>
      <c r="ME67" s="133"/>
      <c r="MF67" s="133"/>
      <c r="MG67" s="133"/>
      <c r="MH67" s="133"/>
      <c r="MI67" s="133"/>
      <c r="MJ67" s="133"/>
      <c r="MK67" s="133"/>
      <c r="ML67" s="133"/>
      <c r="MM67" s="133"/>
      <c r="MN67" s="133"/>
      <c r="MO67" s="133"/>
      <c r="MP67" s="133"/>
      <c r="MQ67" s="133"/>
      <c r="MR67" s="133"/>
      <c r="MS67" s="133"/>
      <c r="MT67" s="133"/>
      <c r="MU67" s="133"/>
      <c r="MV67" s="133"/>
      <c r="MW67" s="133"/>
      <c r="MX67" s="133"/>
      <c r="MY67" s="133"/>
      <c r="MZ67" s="133"/>
      <c r="NA67" s="133"/>
      <c r="NB67" s="133"/>
      <c r="NC67" s="133"/>
      <c r="ND67" s="133"/>
      <c r="NE67" s="133"/>
      <c r="NF67" s="133"/>
      <c r="NG67" s="133"/>
      <c r="NH67" s="133"/>
      <c r="NI67" s="133"/>
      <c r="NJ67" s="133"/>
      <c r="NK67" s="133"/>
      <c r="NL67" s="133"/>
      <c r="NM67" s="133"/>
      <c r="NN67" s="133"/>
      <c r="NO67" s="133"/>
      <c r="NP67" s="133"/>
      <c r="NQ67" s="133"/>
      <c r="NR67" s="133"/>
      <c r="NS67" s="133"/>
      <c r="NT67" s="133"/>
      <c r="NU67" s="133"/>
      <c r="NV67" s="133"/>
      <c r="NW67" s="133"/>
      <c r="NX67" s="133"/>
      <c r="NY67" s="133"/>
      <c r="NZ67" s="133"/>
      <c r="OA67" s="133"/>
      <c r="OB67" s="133"/>
      <c r="OC67" s="133"/>
      <c r="OD67" s="133"/>
      <c r="OE67" s="133"/>
      <c r="OF67" s="133"/>
      <c r="OG67" s="133"/>
      <c r="OH67" s="133"/>
      <c r="OI67" s="133"/>
      <c r="OJ67" s="133"/>
      <c r="OK67" s="133"/>
      <c r="OL67" s="133"/>
      <c r="OM67" s="133"/>
      <c r="ON67" s="133"/>
      <c r="OO67" s="133"/>
      <c r="OP67" s="133"/>
      <c r="OQ67" s="133"/>
      <c r="OR67" s="133"/>
      <c r="OS67" s="133"/>
      <c r="OT67" s="133"/>
      <c r="OU67" s="133"/>
      <c r="OV67" s="133"/>
      <c r="OW67" s="133"/>
      <c r="OX67" s="133"/>
      <c r="OY67" s="133"/>
      <c r="OZ67" s="133"/>
      <c r="PA67" s="133"/>
      <c r="PB67" s="133"/>
      <c r="PC67" s="133"/>
      <c r="PD67" s="133"/>
      <c r="PE67" s="133"/>
      <c r="PF67" s="133"/>
      <c r="PG67" s="133"/>
      <c r="PH67" s="133"/>
    </row>
    <row r="68" spans="2:424" ht="35.4" customHeight="1">
      <c r="B68" s="126"/>
      <c r="C68" s="126"/>
      <c r="D68" s="126"/>
      <c r="E68" s="126"/>
      <c r="F68" s="126"/>
      <c r="G68" s="1729" t="s">
        <v>583</v>
      </c>
      <c r="H68" s="1729"/>
      <c r="I68" s="1729"/>
      <c r="J68" s="1729"/>
      <c r="K68" s="1764" t="e">
        <f>'PIOR c riscos'!B21</f>
        <v>#VALUE!</v>
      </c>
      <c r="L68" s="1764"/>
      <c r="M68" s="420" t="e">
        <f>'PIOR s riscos'!B21</f>
        <v>#VALUE!</v>
      </c>
      <c r="N68" s="1729" t="s">
        <v>583</v>
      </c>
      <c r="O68" s="1729"/>
      <c r="P68" s="1729"/>
      <c r="Q68" s="1729"/>
      <c r="R68" s="1764" t="e">
        <f>'PRO c riscos'!B21</f>
        <v>#VALUE!</v>
      </c>
      <c r="S68" s="1764"/>
      <c r="T68" s="420" t="e">
        <f>'PRO s riscos'!B21</f>
        <v>#VALUE!</v>
      </c>
      <c r="U68" s="1758" t="e">
        <f>IF(R68&gt;0,"É possível já reinvestir no negócio nos primeiros 12 meses o valor de R$ "&amp;TEXT(R68,",00"),"Não é possível reinvestir no negócio no primeiro ano, pois não há caixa livre")</f>
        <v>#VALUE!</v>
      </c>
      <c r="V68" s="1758"/>
      <c r="W68" s="1758"/>
      <c r="X68" s="1758"/>
      <c r="Z68" s="1729" t="s">
        <v>583</v>
      </c>
      <c r="AA68" s="1729"/>
      <c r="AB68" s="1729"/>
      <c r="AC68" s="1729"/>
      <c r="AD68" s="1764" t="e">
        <f>MELHOR!B21</f>
        <v>#VALUE!</v>
      </c>
      <c r="AE68" s="1764"/>
      <c r="AF68" s="420" t="e">
        <f>MELHOR_RISCO!B21</f>
        <v>#VALUE!</v>
      </c>
    </row>
    <row r="69" spans="2:424" s="86" customFormat="1" ht="31.2">
      <c r="B69" s="126"/>
      <c r="C69" s="126"/>
      <c r="D69" s="126"/>
      <c r="E69" s="126"/>
      <c r="F69" s="126"/>
      <c r="G69" s="1729" t="s">
        <v>584</v>
      </c>
      <c r="H69" s="1729"/>
      <c r="I69" s="1729"/>
      <c r="J69" s="1729"/>
      <c r="K69" s="1765" t="e">
        <f>'PIOR c riscos'!B25</f>
        <v>#VALUE!</v>
      </c>
      <c r="L69" s="1765"/>
      <c r="M69" s="420" t="e">
        <f>'PIOR s riscos'!B25</f>
        <v>#VALUE!</v>
      </c>
      <c r="N69" s="1729" t="s">
        <v>584</v>
      </c>
      <c r="O69" s="1729"/>
      <c r="P69" s="1729"/>
      <c r="Q69" s="1729"/>
      <c r="R69" s="1765" t="e">
        <f>'PRO c riscos'!B25</f>
        <v>#VALUE!</v>
      </c>
      <c r="S69" s="1765"/>
      <c r="T69" s="420" t="e">
        <f>'PRO s riscos'!B25</f>
        <v>#VALUE!</v>
      </c>
      <c r="U69" s="1762" t="e">
        <f>IF(R69&gt;0,"É possível reinvestir no negócio após os primeiros 12 meses o valor de R$ "&amp;TEXT(R69,",00"),"Não é possível reinvestir no negócio em nenhum momento, pois não há caixa livre")</f>
        <v>#VALUE!</v>
      </c>
      <c r="V69" s="1762"/>
      <c r="W69" s="1762"/>
      <c r="X69" s="1762"/>
      <c r="Z69" s="1729" t="s">
        <v>584</v>
      </c>
      <c r="AA69" s="1729"/>
      <c r="AB69" s="1729"/>
      <c r="AC69" s="1729"/>
      <c r="AD69" s="1765" t="e">
        <f>MELHOR!B25</f>
        <v>#VALUE!</v>
      </c>
      <c r="AE69" s="1765"/>
      <c r="AF69" s="420" t="e">
        <f>MELHOR_RISCO!B25</f>
        <v>#VALUE!</v>
      </c>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c r="CQ69" s="133"/>
      <c r="CR69" s="133"/>
      <c r="CS69" s="133"/>
      <c r="CT69" s="133"/>
      <c r="CU69" s="133"/>
      <c r="CV69" s="133"/>
      <c r="CW69" s="133"/>
      <c r="CX69" s="133"/>
      <c r="CY69" s="133"/>
      <c r="CZ69" s="133"/>
      <c r="DA69" s="133"/>
      <c r="DB69" s="133"/>
      <c r="DC69" s="133"/>
      <c r="DD69" s="133"/>
      <c r="DE69" s="133"/>
      <c r="DF69" s="133"/>
      <c r="DG69" s="133"/>
      <c r="DH69" s="133"/>
      <c r="DI69" s="133"/>
      <c r="DJ69" s="133"/>
      <c r="DK69" s="133"/>
      <c r="DL69" s="133"/>
      <c r="DM69" s="133"/>
      <c r="DN69" s="133"/>
      <c r="DO69" s="133"/>
      <c r="DP69" s="133"/>
      <c r="DQ69" s="133"/>
      <c r="DR69" s="133"/>
      <c r="DS69" s="133"/>
      <c r="DT69" s="133"/>
      <c r="DU69" s="133"/>
      <c r="DV69" s="133"/>
      <c r="DW69" s="133"/>
      <c r="DX69" s="133"/>
      <c r="DY69" s="133"/>
      <c r="DZ69" s="133"/>
      <c r="EA69" s="133"/>
      <c r="EB69" s="133"/>
      <c r="EC69" s="133"/>
      <c r="ED69" s="133"/>
      <c r="EE69" s="133"/>
      <c r="EF69" s="133"/>
      <c r="EG69" s="133"/>
      <c r="EH69" s="133"/>
      <c r="EI69" s="133"/>
      <c r="EJ69" s="133"/>
      <c r="EK69" s="133"/>
      <c r="EL69" s="133"/>
      <c r="EM69" s="133"/>
      <c r="EN69" s="133"/>
      <c r="EO69" s="133"/>
      <c r="EP69" s="133"/>
      <c r="EQ69" s="133"/>
      <c r="ER69" s="133"/>
      <c r="ES69" s="133"/>
      <c r="ET69" s="133"/>
      <c r="EU69" s="133"/>
      <c r="EV69" s="133"/>
      <c r="EW69" s="133"/>
      <c r="EX69" s="133"/>
      <c r="EY69" s="133"/>
      <c r="EZ69" s="133"/>
      <c r="FA69" s="133"/>
      <c r="FB69" s="133"/>
      <c r="FC69" s="133"/>
      <c r="FD69" s="133"/>
      <c r="FE69" s="133"/>
      <c r="FF69" s="133"/>
      <c r="FG69" s="133"/>
      <c r="FH69" s="133"/>
      <c r="FI69" s="133"/>
      <c r="FJ69" s="133"/>
      <c r="FK69" s="133"/>
      <c r="FL69" s="133"/>
      <c r="FM69" s="133"/>
      <c r="FN69" s="133"/>
      <c r="FO69" s="133"/>
      <c r="FP69" s="133"/>
      <c r="FQ69" s="133"/>
      <c r="FR69" s="133"/>
      <c r="FS69" s="133"/>
      <c r="FT69" s="133"/>
      <c r="FU69" s="133"/>
      <c r="FV69" s="133"/>
      <c r="FW69" s="133"/>
      <c r="FX69" s="133"/>
      <c r="FY69" s="133"/>
      <c r="FZ69" s="133"/>
      <c r="GA69" s="133"/>
      <c r="GB69" s="133"/>
      <c r="GC69" s="133"/>
      <c r="GD69" s="133"/>
      <c r="GE69" s="133"/>
      <c r="GF69" s="133"/>
      <c r="GG69" s="133"/>
      <c r="GH69" s="133"/>
      <c r="GI69" s="133"/>
      <c r="GJ69" s="133"/>
      <c r="GK69" s="133"/>
      <c r="GL69" s="133"/>
      <c r="GM69" s="133"/>
      <c r="GN69" s="133"/>
      <c r="GO69" s="133"/>
      <c r="GP69" s="133"/>
      <c r="GQ69" s="133"/>
      <c r="GR69" s="133"/>
      <c r="GS69" s="133"/>
      <c r="GT69" s="133"/>
      <c r="GU69" s="133"/>
      <c r="GV69" s="133"/>
      <c r="GW69" s="133"/>
      <c r="GX69" s="133"/>
      <c r="GY69" s="133"/>
      <c r="GZ69" s="133"/>
      <c r="HA69" s="133"/>
      <c r="HB69" s="133"/>
      <c r="HC69" s="133"/>
      <c r="HD69" s="133"/>
      <c r="HE69" s="133"/>
      <c r="HF69" s="133"/>
      <c r="HG69" s="133"/>
      <c r="HH69" s="133"/>
      <c r="HI69" s="133"/>
      <c r="HJ69" s="133"/>
      <c r="HK69" s="133"/>
      <c r="HL69" s="133"/>
      <c r="HM69" s="133"/>
      <c r="HN69" s="133"/>
      <c r="HO69" s="133"/>
      <c r="HP69" s="133"/>
      <c r="HQ69" s="133"/>
      <c r="HR69" s="133"/>
      <c r="HS69" s="133"/>
      <c r="HT69" s="133"/>
      <c r="HU69" s="133"/>
      <c r="HV69" s="133"/>
      <c r="HW69" s="133"/>
      <c r="HX69" s="133"/>
      <c r="HY69" s="133"/>
      <c r="HZ69" s="133"/>
      <c r="IA69" s="133"/>
      <c r="IB69" s="133"/>
      <c r="IC69" s="133"/>
      <c r="ID69" s="133"/>
      <c r="IE69" s="133"/>
      <c r="IF69" s="133"/>
      <c r="IG69" s="133"/>
      <c r="IH69" s="133"/>
      <c r="II69" s="133"/>
      <c r="IJ69" s="133"/>
      <c r="IK69" s="133"/>
      <c r="IL69" s="133"/>
      <c r="IM69" s="133"/>
      <c r="IN69" s="133"/>
      <c r="IO69" s="133"/>
      <c r="IP69" s="133"/>
      <c r="IQ69" s="133"/>
      <c r="IR69" s="133"/>
      <c r="IS69" s="133"/>
      <c r="IT69" s="133"/>
      <c r="IU69" s="133"/>
      <c r="IV69" s="133"/>
      <c r="IW69" s="133"/>
      <c r="IX69" s="133"/>
      <c r="IY69" s="133"/>
      <c r="IZ69" s="133"/>
      <c r="JA69" s="133"/>
      <c r="JB69" s="133"/>
      <c r="JC69" s="133"/>
      <c r="JD69" s="133"/>
      <c r="JE69" s="133"/>
      <c r="JF69" s="133"/>
      <c r="JG69" s="133"/>
      <c r="JH69" s="133"/>
      <c r="JI69" s="133"/>
      <c r="JJ69" s="133"/>
      <c r="JK69" s="133"/>
      <c r="JL69" s="133"/>
      <c r="JM69" s="133"/>
      <c r="JN69" s="133"/>
      <c r="JO69" s="133"/>
      <c r="JP69" s="133"/>
      <c r="JQ69" s="133"/>
      <c r="JR69" s="133"/>
      <c r="JS69" s="133"/>
      <c r="JT69" s="133"/>
      <c r="JU69" s="133"/>
      <c r="JV69" s="133"/>
      <c r="JW69" s="133"/>
      <c r="JX69" s="133"/>
      <c r="JY69" s="133"/>
      <c r="JZ69" s="133"/>
      <c r="KA69" s="133"/>
      <c r="KB69" s="133"/>
      <c r="KC69" s="133"/>
      <c r="KD69" s="133"/>
      <c r="KE69" s="133"/>
      <c r="KF69" s="133"/>
      <c r="KG69" s="133"/>
      <c r="KH69" s="133"/>
      <c r="KI69" s="133"/>
      <c r="KJ69" s="133"/>
      <c r="KK69" s="133"/>
      <c r="KL69" s="133"/>
      <c r="KM69" s="133"/>
      <c r="KN69" s="133"/>
      <c r="KO69" s="133"/>
      <c r="KP69" s="133"/>
      <c r="KQ69" s="133"/>
      <c r="KR69" s="133"/>
      <c r="KS69" s="133"/>
      <c r="KT69" s="133"/>
      <c r="KU69" s="133"/>
      <c r="KV69" s="133"/>
      <c r="KW69" s="133"/>
      <c r="KX69" s="133"/>
      <c r="KY69" s="133"/>
      <c r="KZ69" s="133"/>
      <c r="LA69" s="133"/>
      <c r="LB69" s="133"/>
      <c r="LC69" s="133"/>
      <c r="LD69" s="133"/>
      <c r="LE69" s="133"/>
      <c r="LF69" s="133"/>
      <c r="LG69" s="133"/>
      <c r="LH69" s="133"/>
      <c r="LI69" s="133"/>
      <c r="LJ69" s="133"/>
      <c r="LK69" s="133"/>
      <c r="LL69" s="133"/>
      <c r="LM69" s="133"/>
      <c r="LN69" s="133"/>
      <c r="LO69" s="133"/>
      <c r="LP69" s="133"/>
      <c r="LQ69" s="133"/>
      <c r="LR69" s="133"/>
      <c r="LS69" s="133"/>
      <c r="LT69" s="133"/>
      <c r="LU69" s="133"/>
      <c r="LV69" s="133"/>
      <c r="LW69" s="133"/>
      <c r="LX69" s="133"/>
      <c r="LY69" s="133"/>
      <c r="LZ69" s="133"/>
      <c r="MA69" s="133"/>
      <c r="MB69" s="133"/>
      <c r="MC69" s="133"/>
      <c r="MD69" s="133"/>
      <c r="ME69" s="133"/>
      <c r="MF69" s="133"/>
      <c r="MG69" s="133"/>
      <c r="MH69" s="133"/>
      <c r="MI69" s="133"/>
      <c r="MJ69" s="133"/>
      <c r="MK69" s="133"/>
      <c r="ML69" s="133"/>
      <c r="MM69" s="133"/>
      <c r="MN69" s="133"/>
      <c r="MO69" s="133"/>
      <c r="MP69" s="133"/>
      <c r="MQ69" s="133"/>
      <c r="MR69" s="133"/>
      <c r="MS69" s="133"/>
      <c r="MT69" s="133"/>
      <c r="MU69" s="133"/>
      <c r="MV69" s="133"/>
      <c r="MW69" s="133"/>
      <c r="MX69" s="133"/>
      <c r="MY69" s="133"/>
      <c r="MZ69" s="133"/>
      <c r="NA69" s="133"/>
      <c r="NB69" s="133"/>
      <c r="NC69" s="133"/>
      <c r="ND69" s="133"/>
      <c r="NE69" s="133"/>
      <c r="NF69" s="133"/>
      <c r="NG69" s="133"/>
      <c r="NH69" s="133"/>
      <c r="NI69" s="133"/>
      <c r="NJ69" s="133"/>
      <c r="NK69" s="133"/>
      <c r="NL69" s="133"/>
      <c r="NM69" s="133"/>
      <c r="NN69" s="133"/>
      <c r="NO69" s="133"/>
      <c r="NP69" s="133"/>
      <c r="NQ69" s="133"/>
      <c r="NR69" s="133"/>
      <c r="NS69" s="133"/>
      <c r="NT69" s="133"/>
      <c r="NU69" s="133"/>
      <c r="NV69" s="133"/>
      <c r="NW69" s="133"/>
      <c r="NX69" s="133"/>
      <c r="NY69" s="133"/>
      <c r="NZ69" s="133"/>
      <c r="OA69" s="133"/>
      <c r="OB69" s="133"/>
      <c r="OC69" s="133"/>
      <c r="OD69" s="133"/>
      <c r="OE69" s="133"/>
      <c r="OF69" s="133"/>
      <c r="OG69" s="133"/>
      <c r="OH69" s="133"/>
      <c r="OI69" s="133"/>
      <c r="OJ69" s="133"/>
      <c r="OK69" s="133"/>
      <c r="OL69" s="133"/>
      <c r="OM69" s="133"/>
      <c r="ON69" s="133"/>
      <c r="OO69" s="133"/>
      <c r="OP69" s="133"/>
      <c r="OQ69" s="133"/>
      <c r="OR69" s="133"/>
      <c r="OS69" s="133"/>
      <c r="OT69" s="133"/>
      <c r="OU69" s="133"/>
      <c r="OV69" s="133"/>
      <c r="OW69" s="133"/>
      <c r="OX69" s="133"/>
      <c r="OY69" s="133"/>
      <c r="OZ69" s="133"/>
      <c r="PA69" s="133"/>
      <c r="PB69" s="133"/>
      <c r="PC69" s="133"/>
      <c r="PD69" s="133"/>
      <c r="PE69" s="133"/>
      <c r="PF69" s="133"/>
      <c r="PG69" s="133"/>
      <c r="PH69" s="133"/>
    </row>
    <row r="70" spans="2:424" ht="25.05" customHeight="1">
      <c r="B70" s="126"/>
      <c r="C70" s="126"/>
      <c r="D70" s="126"/>
      <c r="E70" s="126"/>
      <c r="F70" s="126"/>
      <c r="G70" s="1729" t="s">
        <v>585</v>
      </c>
      <c r="H70" s="1729"/>
      <c r="I70" s="1729"/>
      <c r="J70" s="1729"/>
      <c r="K70" s="1766" t="e">
        <f>'PIOR c riscos'!B22</f>
        <v>#VALUE!</v>
      </c>
      <c r="L70" s="1766"/>
      <c r="M70" s="421" t="e">
        <f>'PIOR s riscos'!B22</f>
        <v>#VALUE!</v>
      </c>
      <c r="N70" s="1729" t="s">
        <v>585</v>
      </c>
      <c r="O70" s="1729"/>
      <c r="P70" s="1729"/>
      <c r="Q70" s="1729"/>
      <c r="R70" s="1766" t="e">
        <f>'PRO c riscos'!B22</f>
        <v>#VALUE!</v>
      </c>
      <c r="S70" s="1766"/>
      <c r="T70" s="421" t="e">
        <f>'PRO s riscos'!B22</f>
        <v>#VALUE!</v>
      </c>
      <c r="U70" s="1758" t="e">
        <f>IF(R70&gt;0,"Este negócio tem um lucro nos primeiros 12 meses de " &amp; TEXT(R70,"0%") &amp; " e R$ " &amp; TEXT(R71,",00"),"Este negócio não tem lucratividade no primeiro ano")</f>
        <v>#VALUE!</v>
      </c>
      <c r="V70" s="1758"/>
      <c r="W70" s="1758"/>
      <c r="X70" s="1758"/>
      <c r="Z70" s="1729" t="s">
        <v>585</v>
      </c>
      <c r="AA70" s="1729"/>
      <c r="AB70" s="1729"/>
      <c r="AC70" s="1729"/>
      <c r="AD70" s="1766" t="e">
        <f>MELHOR!B22</f>
        <v>#VALUE!</v>
      </c>
      <c r="AE70" s="1766"/>
      <c r="AF70" s="421" t="e">
        <f>MELHOR_RISCO!B22</f>
        <v>#VALUE!</v>
      </c>
    </row>
    <row r="71" spans="2:424" s="86" customFormat="1" ht="25.05" customHeight="1">
      <c r="B71" s="126"/>
      <c r="C71" s="126"/>
      <c r="D71" s="126"/>
      <c r="E71" s="126"/>
      <c r="F71" s="126"/>
      <c r="G71" s="1729"/>
      <c r="H71" s="1729"/>
      <c r="I71" s="1729"/>
      <c r="J71" s="1729"/>
      <c r="K71" s="1751" t="e">
        <f>K70*K78</f>
        <v>#VALUE!</v>
      </c>
      <c r="L71" s="1751"/>
      <c r="M71" s="422" t="e">
        <f>M70*M78</f>
        <v>#VALUE!</v>
      </c>
      <c r="N71" s="1729"/>
      <c r="O71" s="1729"/>
      <c r="P71" s="1729"/>
      <c r="Q71" s="1729"/>
      <c r="R71" s="1751" t="e">
        <f>R70*R78</f>
        <v>#VALUE!</v>
      </c>
      <c r="S71" s="1751"/>
      <c r="T71" s="422" t="e">
        <f>T70*T78</f>
        <v>#VALUE!</v>
      </c>
      <c r="U71" s="1758"/>
      <c r="V71" s="1758"/>
      <c r="W71" s="1758"/>
      <c r="X71" s="1758"/>
      <c r="Z71" s="1729"/>
      <c r="AA71" s="1729"/>
      <c r="AB71" s="1729"/>
      <c r="AC71" s="1729"/>
      <c r="AD71" s="1751"/>
      <c r="AE71" s="1751"/>
      <c r="AF71" s="422"/>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c r="CQ71" s="133"/>
      <c r="CR71" s="133"/>
      <c r="CS71" s="133"/>
      <c r="CT71" s="133"/>
      <c r="CU71" s="133"/>
      <c r="CV71" s="133"/>
      <c r="CW71" s="133"/>
      <c r="CX71" s="133"/>
      <c r="CY71" s="133"/>
      <c r="CZ71" s="133"/>
      <c r="DA71" s="133"/>
      <c r="DB71" s="133"/>
      <c r="DC71" s="133"/>
      <c r="DD71" s="133"/>
      <c r="DE71" s="133"/>
      <c r="DF71" s="133"/>
      <c r="DG71" s="133"/>
      <c r="DH71" s="133"/>
      <c r="DI71" s="133"/>
      <c r="DJ71" s="133"/>
      <c r="DK71" s="133"/>
      <c r="DL71" s="133"/>
      <c r="DM71" s="133"/>
      <c r="DN71" s="133"/>
      <c r="DO71" s="133"/>
      <c r="DP71" s="133"/>
      <c r="DQ71" s="133"/>
      <c r="DR71" s="133"/>
      <c r="DS71" s="133"/>
      <c r="DT71" s="133"/>
      <c r="DU71" s="133"/>
      <c r="DV71" s="133"/>
      <c r="DW71" s="133"/>
      <c r="DX71" s="133"/>
      <c r="DY71" s="133"/>
      <c r="DZ71" s="133"/>
      <c r="EA71" s="133"/>
      <c r="EB71" s="133"/>
      <c r="EC71" s="133"/>
      <c r="ED71" s="133"/>
      <c r="EE71" s="133"/>
      <c r="EF71" s="133"/>
      <c r="EG71" s="133"/>
      <c r="EH71" s="133"/>
      <c r="EI71" s="133"/>
      <c r="EJ71" s="133"/>
      <c r="EK71" s="133"/>
      <c r="EL71" s="133"/>
      <c r="EM71" s="133"/>
      <c r="EN71" s="133"/>
      <c r="EO71" s="133"/>
      <c r="EP71" s="133"/>
      <c r="EQ71" s="133"/>
      <c r="ER71" s="133"/>
      <c r="ES71" s="133"/>
      <c r="ET71" s="133"/>
      <c r="EU71" s="133"/>
      <c r="EV71" s="133"/>
      <c r="EW71" s="133"/>
      <c r="EX71" s="133"/>
      <c r="EY71" s="133"/>
      <c r="EZ71" s="133"/>
      <c r="FA71" s="133"/>
      <c r="FB71" s="133"/>
      <c r="FC71" s="133"/>
      <c r="FD71" s="133"/>
      <c r="FE71" s="133"/>
      <c r="FF71" s="133"/>
      <c r="FG71" s="133"/>
      <c r="FH71" s="133"/>
      <c r="FI71" s="133"/>
      <c r="FJ71" s="133"/>
      <c r="FK71" s="133"/>
      <c r="FL71" s="133"/>
      <c r="FM71" s="133"/>
      <c r="FN71" s="133"/>
      <c r="FO71" s="133"/>
      <c r="FP71" s="133"/>
      <c r="FQ71" s="133"/>
      <c r="FR71" s="133"/>
      <c r="FS71" s="133"/>
      <c r="FT71" s="133"/>
      <c r="FU71" s="133"/>
      <c r="FV71" s="133"/>
      <c r="FW71" s="133"/>
      <c r="FX71" s="133"/>
      <c r="FY71" s="133"/>
      <c r="FZ71" s="133"/>
      <c r="GA71" s="133"/>
      <c r="GB71" s="133"/>
      <c r="GC71" s="133"/>
      <c r="GD71" s="133"/>
      <c r="GE71" s="133"/>
      <c r="GF71" s="133"/>
      <c r="GG71" s="133"/>
      <c r="GH71" s="133"/>
      <c r="GI71" s="133"/>
      <c r="GJ71" s="133"/>
      <c r="GK71" s="133"/>
      <c r="GL71" s="133"/>
      <c r="GM71" s="133"/>
      <c r="GN71" s="133"/>
      <c r="GO71" s="133"/>
      <c r="GP71" s="133"/>
      <c r="GQ71" s="133"/>
      <c r="GR71" s="133"/>
      <c r="GS71" s="133"/>
      <c r="GT71" s="133"/>
      <c r="GU71" s="133"/>
      <c r="GV71" s="133"/>
      <c r="GW71" s="133"/>
      <c r="GX71" s="133"/>
      <c r="GY71" s="133"/>
      <c r="GZ71" s="133"/>
      <c r="HA71" s="133"/>
      <c r="HB71" s="133"/>
      <c r="HC71" s="133"/>
      <c r="HD71" s="133"/>
      <c r="HE71" s="133"/>
      <c r="HF71" s="133"/>
      <c r="HG71" s="133"/>
      <c r="HH71" s="133"/>
      <c r="HI71" s="133"/>
      <c r="HJ71" s="133"/>
      <c r="HK71" s="133"/>
      <c r="HL71" s="133"/>
      <c r="HM71" s="133"/>
      <c r="HN71" s="133"/>
      <c r="HO71" s="133"/>
      <c r="HP71" s="133"/>
      <c r="HQ71" s="133"/>
      <c r="HR71" s="133"/>
      <c r="HS71" s="133"/>
      <c r="HT71" s="133"/>
      <c r="HU71" s="133"/>
      <c r="HV71" s="133"/>
      <c r="HW71" s="133"/>
      <c r="HX71" s="133"/>
      <c r="HY71" s="133"/>
      <c r="HZ71" s="133"/>
      <c r="IA71" s="133"/>
      <c r="IB71" s="133"/>
      <c r="IC71" s="133"/>
      <c r="ID71" s="133"/>
      <c r="IE71" s="133"/>
      <c r="IF71" s="133"/>
      <c r="IG71" s="133"/>
      <c r="IH71" s="133"/>
      <c r="II71" s="133"/>
      <c r="IJ71" s="133"/>
      <c r="IK71" s="133"/>
      <c r="IL71" s="133"/>
      <c r="IM71" s="133"/>
      <c r="IN71" s="133"/>
      <c r="IO71" s="133"/>
      <c r="IP71" s="133"/>
      <c r="IQ71" s="133"/>
      <c r="IR71" s="133"/>
      <c r="IS71" s="133"/>
      <c r="IT71" s="133"/>
      <c r="IU71" s="133"/>
      <c r="IV71" s="133"/>
      <c r="IW71" s="133"/>
      <c r="IX71" s="133"/>
      <c r="IY71" s="133"/>
      <c r="IZ71" s="133"/>
      <c r="JA71" s="133"/>
      <c r="JB71" s="133"/>
      <c r="JC71" s="133"/>
      <c r="JD71" s="133"/>
      <c r="JE71" s="133"/>
      <c r="JF71" s="133"/>
      <c r="JG71" s="133"/>
      <c r="JH71" s="133"/>
      <c r="JI71" s="133"/>
      <c r="JJ71" s="133"/>
      <c r="JK71" s="133"/>
      <c r="JL71" s="133"/>
      <c r="JM71" s="133"/>
      <c r="JN71" s="133"/>
      <c r="JO71" s="133"/>
      <c r="JP71" s="133"/>
      <c r="JQ71" s="133"/>
      <c r="JR71" s="133"/>
      <c r="JS71" s="133"/>
      <c r="JT71" s="133"/>
      <c r="JU71" s="133"/>
      <c r="JV71" s="133"/>
      <c r="JW71" s="133"/>
      <c r="JX71" s="133"/>
      <c r="JY71" s="133"/>
      <c r="JZ71" s="133"/>
      <c r="KA71" s="133"/>
      <c r="KB71" s="133"/>
      <c r="KC71" s="133"/>
      <c r="KD71" s="133"/>
      <c r="KE71" s="133"/>
      <c r="KF71" s="133"/>
      <c r="KG71" s="133"/>
      <c r="KH71" s="133"/>
      <c r="KI71" s="133"/>
      <c r="KJ71" s="133"/>
      <c r="KK71" s="133"/>
      <c r="KL71" s="133"/>
      <c r="KM71" s="133"/>
      <c r="KN71" s="133"/>
      <c r="KO71" s="133"/>
      <c r="KP71" s="133"/>
      <c r="KQ71" s="133"/>
      <c r="KR71" s="133"/>
      <c r="KS71" s="133"/>
      <c r="KT71" s="133"/>
      <c r="KU71" s="133"/>
      <c r="KV71" s="133"/>
      <c r="KW71" s="133"/>
      <c r="KX71" s="133"/>
      <c r="KY71" s="133"/>
      <c r="KZ71" s="133"/>
      <c r="LA71" s="133"/>
      <c r="LB71" s="133"/>
      <c r="LC71" s="133"/>
      <c r="LD71" s="133"/>
      <c r="LE71" s="133"/>
      <c r="LF71" s="133"/>
      <c r="LG71" s="133"/>
      <c r="LH71" s="133"/>
      <c r="LI71" s="133"/>
      <c r="LJ71" s="133"/>
      <c r="LK71" s="133"/>
      <c r="LL71" s="133"/>
      <c r="LM71" s="133"/>
      <c r="LN71" s="133"/>
      <c r="LO71" s="133"/>
      <c r="LP71" s="133"/>
      <c r="LQ71" s="133"/>
      <c r="LR71" s="133"/>
      <c r="LS71" s="133"/>
      <c r="LT71" s="133"/>
      <c r="LU71" s="133"/>
      <c r="LV71" s="133"/>
      <c r="LW71" s="133"/>
      <c r="LX71" s="133"/>
      <c r="LY71" s="133"/>
      <c r="LZ71" s="133"/>
      <c r="MA71" s="133"/>
      <c r="MB71" s="133"/>
      <c r="MC71" s="133"/>
      <c r="MD71" s="133"/>
      <c r="ME71" s="133"/>
      <c r="MF71" s="133"/>
      <c r="MG71" s="133"/>
      <c r="MH71" s="133"/>
      <c r="MI71" s="133"/>
      <c r="MJ71" s="133"/>
      <c r="MK71" s="133"/>
      <c r="ML71" s="133"/>
      <c r="MM71" s="133"/>
      <c r="MN71" s="133"/>
      <c r="MO71" s="133"/>
      <c r="MP71" s="133"/>
      <c r="MQ71" s="133"/>
      <c r="MR71" s="133"/>
      <c r="MS71" s="133"/>
      <c r="MT71" s="133"/>
      <c r="MU71" s="133"/>
      <c r="MV71" s="133"/>
      <c r="MW71" s="133"/>
      <c r="MX71" s="133"/>
      <c r="MY71" s="133"/>
      <c r="MZ71" s="133"/>
      <c r="NA71" s="133"/>
      <c r="NB71" s="133"/>
      <c r="NC71" s="133"/>
      <c r="ND71" s="133"/>
      <c r="NE71" s="133"/>
      <c r="NF71" s="133"/>
      <c r="NG71" s="133"/>
      <c r="NH71" s="133"/>
      <c r="NI71" s="133"/>
      <c r="NJ71" s="133"/>
      <c r="NK71" s="133"/>
      <c r="NL71" s="133"/>
      <c r="NM71" s="133"/>
      <c r="NN71" s="133"/>
      <c r="NO71" s="133"/>
      <c r="NP71" s="133"/>
      <c r="NQ71" s="133"/>
      <c r="NR71" s="133"/>
      <c r="NS71" s="133"/>
      <c r="NT71" s="133"/>
      <c r="NU71" s="133"/>
      <c r="NV71" s="133"/>
      <c r="NW71" s="133"/>
      <c r="NX71" s="133"/>
      <c r="NY71" s="133"/>
      <c r="NZ71" s="133"/>
      <c r="OA71" s="133"/>
      <c r="OB71" s="133"/>
      <c r="OC71" s="133"/>
      <c r="OD71" s="133"/>
      <c r="OE71" s="133"/>
      <c r="OF71" s="133"/>
      <c r="OG71" s="133"/>
      <c r="OH71" s="133"/>
      <c r="OI71" s="133"/>
      <c r="OJ71" s="133"/>
      <c r="OK71" s="133"/>
      <c r="OL71" s="133"/>
      <c r="OM71" s="133"/>
      <c r="ON71" s="133"/>
      <c r="OO71" s="133"/>
      <c r="OP71" s="133"/>
      <c r="OQ71" s="133"/>
      <c r="OR71" s="133"/>
      <c r="OS71" s="133"/>
      <c r="OT71" s="133"/>
      <c r="OU71" s="133"/>
      <c r="OV71" s="133"/>
      <c r="OW71" s="133"/>
      <c r="OX71" s="133"/>
      <c r="OY71" s="133"/>
      <c r="OZ71" s="133"/>
      <c r="PA71" s="133"/>
      <c r="PB71" s="133"/>
      <c r="PC71" s="133"/>
      <c r="PD71" s="133"/>
      <c r="PE71" s="133"/>
      <c r="PF71" s="133"/>
      <c r="PG71" s="133"/>
      <c r="PH71" s="133"/>
    </row>
    <row r="72" spans="2:424" s="86" customFormat="1" ht="25.05" customHeight="1">
      <c r="B72" s="126"/>
      <c r="C72" s="126"/>
      <c r="D72" s="126"/>
      <c r="E72" s="126"/>
      <c r="F72" s="126"/>
      <c r="G72" s="1729" t="s">
        <v>586</v>
      </c>
      <c r="H72" s="1729"/>
      <c r="I72" s="1729"/>
      <c r="J72" s="1729"/>
      <c r="K72" s="1748" t="e">
        <f>'PIOR c riscos'!B24</f>
        <v>#VALUE!</v>
      </c>
      <c r="L72" s="1749"/>
      <c r="M72" s="421" t="e">
        <f>'PIOR s riscos'!B24</f>
        <v>#VALUE!</v>
      </c>
      <c r="N72" s="1729" t="s">
        <v>586</v>
      </c>
      <c r="O72" s="1729"/>
      <c r="P72" s="1729"/>
      <c r="Q72" s="1729"/>
      <c r="R72" s="1748" t="e">
        <f>'PRO c riscos'!B24</f>
        <v>#VALUE!</v>
      </c>
      <c r="S72" s="1749"/>
      <c r="T72" s="421" t="e">
        <f>'PRO s riscos'!B24</f>
        <v>#VALUE!</v>
      </c>
      <c r="U72" s="1762" t="e">
        <f>IF(R72&gt;0,"Este negócio tem um lucro após os primeiros 12 meses de " &amp; TEXT(R72,"0%") &amp; " e R$ " &amp; TEXT(R73,",00"),"Este negócio não tem lucratividade em nenhum momento")</f>
        <v>#VALUE!</v>
      </c>
      <c r="V72" s="1762"/>
      <c r="W72" s="1762"/>
      <c r="X72" s="1762"/>
      <c r="Z72" s="1729" t="s">
        <v>586</v>
      </c>
      <c r="AA72" s="1729"/>
      <c r="AB72" s="1729"/>
      <c r="AC72" s="1729"/>
      <c r="AD72" s="1748" t="e">
        <f>MELHOR!B24</f>
        <v>#VALUE!</v>
      </c>
      <c r="AE72" s="1749"/>
      <c r="AF72" s="421" t="e">
        <f>MELHOR_RISCO!B24</f>
        <v>#VALUE!</v>
      </c>
      <c r="BN72" s="133"/>
      <c r="BO72" s="133"/>
      <c r="BP72" s="133"/>
      <c r="BQ72" s="133"/>
      <c r="BR72" s="133"/>
      <c r="BS72" s="133"/>
      <c r="BT72" s="133"/>
      <c r="BU72" s="133"/>
      <c r="BV72" s="133"/>
      <c r="BW72" s="133"/>
      <c r="BX72" s="133"/>
      <c r="BY72" s="133"/>
      <c r="BZ72" s="133"/>
      <c r="CA72" s="133"/>
      <c r="CB72" s="133"/>
      <c r="CC72" s="133"/>
      <c r="CD72" s="133"/>
      <c r="CE72" s="133"/>
      <c r="CF72" s="133"/>
      <c r="CG72" s="133"/>
      <c r="CH72" s="133"/>
      <c r="CI72" s="133"/>
      <c r="CJ72" s="133"/>
      <c r="CK72" s="133"/>
      <c r="CL72" s="133"/>
      <c r="CM72" s="133"/>
      <c r="CN72" s="133"/>
      <c r="CO72" s="133"/>
      <c r="CP72" s="133"/>
      <c r="CQ72" s="133"/>
      <c r="CR72" s="133"/>
      <c r="CS72" s="133"/>
      <c r="CT72" s="133"/>
      <c r="CU72" s="133"/>
      <c r="CV72" s="133"/>
      <c r="CW72" s="133"/>
      <c r="CX72" s="133"/>
      <c r="CY72" s="133"/>
      <c r="CZ72" s="133"/>
      <c r="DA72" s="133"/>
      <c r="DB72" s="133"/>
      <c r="DC72" s="133"/>
      <c r="DD72" s="133"/>
      <c r="DE72" s="133"/>
      <c r="DF72" s="133"/>
      <c r="DG72" s="133"/>
      <c r="DH72" s="133"/>
      <c r="DI72" s="133"/>
      <c r="DJ72" s="133"/>
      <c r="DK72" s="133"/>
      <c r="DL72" s="133"/>
      <c r="DM72" s="133"/>
      <c r="DN72" s="133"/>
      <c r="DO72" s="133"/>
      <c r="DP72" s="133"/>
      <c r="DQ72" s="133"/>
      <c r="DR72" s="133"/>
      <c r="DS72" s="133"/>
      <c r="DT72" s="133"/>
      <c r="DU72" s="133"/>
      <c r="DV72" s="133"/>
      <c r="DW72" s="133"/>
      <c r="DX72" s="133"/>
      <c r="DY72" s="133"/>
      <c r="DZ72" s="133"/>
      <c r="EA72" s="133"/>
      <c r="EB72" s="133"/>
      <c r="EC72" s="133"/>
      <c r="ED72" s="133"/>
      <c r="EE72" s="133"/>
      <c r="EF72" s="133"/>
      <c r="EG72" s="133"/>
      <c r="EH72" s="133"/>
      <c r="EI72" s="133"/>
      <c r="EJ72" s="133"/>
      <c r="EK72" s="133"/>
      <c r="EL72" s="133"/>
      <c r="EM72" s="133"/>
      <c r="EN72" s="133"/>
      <c r="EO72" s="133"/>
      <c r="EP72" s="133"/>
      <c r="EQ72" s="133"/>
      <c r="ER72" s="133"/>
      <c r="ES72" s="133"/>
      <c r="ET72" s="133"/>
      <c r="EU72" s="133"/>
      <c r="EV72" s="133"/>
      <c r="EW72" s="133"/>
      <c r="EX72" s="133"/>
      <c r="EY72" s="133"/>
      <c r="EZ72" s="133"/>
      <c r="FA72" s="133"/>
      <c r="FB72" s="133"/>
      <c r="FC72" s="133"/>
      <c r="FD72" s="133"/>
      <c r="FE72" s="133"/>
      <c r="FF72" s="133"/>
      <c r="FG72" s="133"/>
      <c r="FH72" s="133"/>
      <c r="FI72" s="133"/>
      <c r="FJ72" s="133"/>
      <c r="FK72" s="133"/>
      <c r="FL72" s="133"/>
      <c r="FM72" s="133"/>
      <c r="FN72" s="133"/>
      <c r="FO72" s="133"/>
      <c r="FP72" s="133"/>
      <c r="FQ72" s="133"/>
      <c r="FR72" s="133"/>
      <c r="FS72" s="133"/>
      <c r="FT72" s="133"/>
      <c r="FU72" s="133"/>
      <c r="FV72" s="133"/>
      <c r="FW72" s="133"/>
      <c r="FX72" s="133"/>
      <c r="FY72" s="133"/>
      <c r="FZ72" s="133"/>
      <c r="GA72" s="133"/>
      <c r="GB72" s="133"/>
      <c r="GC72" s="133"/>
      <c r="GD72" s="133"/>
      <c r="GE72" s="133"/>
      <c r="GF72" s="133"/>
      <c r="GG72" s="133"/>
      <c r="GH72" s="133"/>
      <c r="GI72" s="133"/>
      <c r="GJ72" s="133"/>
      <c r="GK72" s="133"/>
      <c r="GL72" s="133"/>
      <c r="GM72" s="133"/>
      <c r="GN72" s="133"/>
      <c r="GO72" s="133"/>
      <c r="GP72" s="133"/>
      <c r="GQ72" s="133"/>
      <c r="GR72" s="133"/>
      <c r="GS72" s="133"/>
      <c r="GT72" s="133"/>
      <c r="GU72" s="133"/>
      <c r="GV72" s="133"/>
      <c r="GW72" s="133"/>
      <c r="GX72" s="133"/>
      <c r="GY72" s="133"/>
      <c r="GZ72" s="133"/>
      <c r="HA72" s="133"/>
      <c r="HB72" s="133"/>
      <c r="HC72" s="133"/>
      <c r="HD72" s="133"/>
      <c r="HE72" s="133"/>
      <c r="HF72" s="133"/>
      <c r="HG72" s="133"/>
      <c r="HH72" s="133"/>
      <c r="HI72" s="133"/>
      <c r="HJ72" s="133"/>
      <c r="HK72" s="133"/>
      <c r="HL72" s="133"/>
      <c r="HM72" s="133"/>
      <c r="HN72" s="133"/>
      <c r="HO72" s="133"/>
      <c r="HP72" s="133"/>
      <c r="HQ72" s="133"/>
      <c r="HR72" s="133"/>
      <c r="HS72" s="133"/>
      <c r="HT72" s="133"/>
      <c r="HU72" s="133"/>
      <c r="HV72" s="133"/>
      <c r="HW72" s="133"/>
      <c r="HX72" s="133"/>
      <c r="HY72" s="133"/>
      <c r="HZ72" s="133"/>
      <c r="IA72" s="133"/>
      <c r="IB72" s="133"/>
      <c r="IC72" s="133"/>
      <c r="ID72" s="133"/>
      <c r="IE72" s="133"/>
      <c r="IF72" s="133"/>
      <c r="IG72" s="133"/>
      <c r="IH72" s="133"/>
      <c r="II72" s="133"/>
      <c r="IJ72" s="133"/>
      <c r="IK72" s="133"/>
      <c r="IL72" s="133"/>
      <c r="IM72" s="133"/>
      <c r="IN72" s="133"/>
      <c r="IO72" s="133"/>
      <c r="IP72" s="133"/>
      <c r="IQ72" s="133"/>
      <c r="IR72" s="133"/>
      <c r="IS72" s="133"/>
      <c r="IT72" s="133"/>
      <c r="IU72" s="133"/>
      <c r="IV72" s="133"/>
      <c r="IW72" s="133"/>
      <c r="IX72" s="133"/>
      <c r="IY72" s="133"/>
      <c r="IZ72" s="133"/>
      <c r="JA72" s="133"/>
      <c r="JB72" s="133"/>
      <c r="JC72" s="133"/>
      <c r="JD72" s="133"/>
      <c r="JE72" s="133"/>
      <c r="JF72" s="133"/>
      <c r="JG72" s="133"/>
      <c r="JH72" s="133"/>
      <c r="JI72" s="133"/>
      <c r="JJ72" s="133"/>
      <c r="JK72" s="133"/>
      <c r="JL72" s="133"/>
      <c r="JM72" s="133"/>
      <c r="JN72" s="133"/>
      <c r="JO72" s="133"/>
      <c r="JP72" s="133"/>
      <c r="JQ72" s="133"/>
      <c r="JR72" s="133"/>
      <c r="JS72" s="133"/>
      <c r="JT72" s="133"/>
      <c r="JU72" s="133"/>
      <c r="JV72" s="133"/>
      <c r="JW72" s="133"/>
      <c r="JX72" s="133"/>
      <c r="JY72" s="133"/>
      <c r="JZ72" s="133"/>
      <c r="KA72" s="133"/>
      <c r="KB72" s="133"/>
      <c r="KC72" s="133"/>
      <c r="KD72" s="133"/>
      <c r="KE72" s="133"/>
      <c r="KF72" s="133"/>
      <c r="KG72" s="133"/>
      <c r="KH72" s="133"/>
      <c r="KI72" s="133"/>
      <c r="KJ72" s="133"/>
      <c r="KK72" s="133"/>
      <c r="KL72" s="133"/>
      <c r="KM72" s="133"/>
      <c r="KN72" s="133"/>
      <c r="KO72" s="133"/>
      <c r="KP72" s="133"/>
      <c r="KQ72" s="133"/>
      <c r="KR72" s="133"/>
      <c r="KS72" s="133"/>
      <c r="KT72" s="133"/>
      <c r="KU72" s="133"/>
      <c r="KV72" s="133"/>
      <c r="KW72" s="133"/>
      <c r="KX72" s="133"/>
      <c r="KY72" s="133"/>
      <c r="KZ72" s="133"/>
      <c r="LA72" s="133"/>
      <c r="LB72" s="133"/>
      <c r="LC72" s="133"/>
      <c r="LD72" s="133"/>
      <c r="LE72" s="133"/>
      <c r="LF72" s="133"/>
      <c r="LG72" s="133"/>
      <c r="LH72" s="133"/>
      <c r="LI72" s="133"/>
      <c r="LJ72" s="133"/>
      <c r="LK72" s="133"/>
      <c r="LL72" s="133"/>
      <c r="LM72" s="133"/>
      <c r="LN72" s="133"/>
      <c r="LO72" s="133"/>
      <c r="LP72" s="133"/>
      <c r="LQ72" s="133"/>
      <c r="LR72" s="133"/>
      <c r="LS72" s="133"/>
      <c r="LT72" s="133"/>
      <c r="LU72" s="133"/>
      <c r="LV72" s="133"/>
      <c r="LW72" s="133"/>
      <c r="LX72" s="133"/>
      <c r="LY72" s="133"/>
      <c r="LZ72" s="133"/>
      <c r="MA72" s="133"/>
      <c r="MB72" s="133"/>
      <c r="MC72" s="133"/>
      <c r="MD72" s="133"/>
      <c r="ME72" s="133"/>
      <c r="MF72" s="133"/>
      <c r="MG72" s="133"/>
      <c r="MH72" s="133"/>
      <c r="MI72" s="133"/>
      <c r="MJ72" s="133"/>
      <c r="MK72" s="133"/>
      <c r="ML72" s="133"/>
      <c r="MM72" s="133"/>
      <c r="MN72" s="133"/>
      <c r="MO72" s="133"/>
      <c r="MP72" s="133"/>
      <c r="MQ72" s="133"/>
      <c r="MR72" s="133"/>
      <c r="MS72" s="133"/>
      <c r="MT72" s="133"/>
      <c r="MU72" s="133"/>
      <c r="MV72" s="133"/>
      <c r="MW72" s="133"/>
      <c r="MX72" s="133"/>
      <c r="MY72" s="133"/>
      <c r="MZ72" s="133"/>
      <c r="NA72" s="133"/>
      <c r="NB72" s="133"/>
      <c r="NC72" s="133"/>
      <c r="ND72" s="133"/>
      <c r="NE72" s="133"/>
      <c r="NF72" s="133"/>
      <c r="NG72" s="133"/>
      <c r="NH72" s="133"/>
      <c r="NI72" s="133"/>
      <c r="NJ72" s="133"/>
      <c r="NK72" s="133"/>
      <c r="NL72" s="133"/>
      <c r="NM72" s="133"/>
      <c r="NN72" s="133"/>
      <c r="NO72" s="133"/>
      <c r="NP72" s="133"/>
      <c r="NQ72" s="133"/>
      <c r="NR72" s="133"/>
      <c r="NS72" s="133"/>
      <c r="NT72" s="133"/>
      <c r="NU72" s="133"/>
      <c r="NV72" s="133"/>
      <c r="NW72" s="133"/>
      <c r="NX72" s="133"/>
      <c r="NY72" s="133"/>
      <c r="NZ72" s="133"/>
      <c r="OA72" s="133"/>
      <c r="OB72" s="133"/>
      <c r="OC72" s="133"/>
      <c r="OD72" s="133"/>
      <c r="OE72" s="133"/>
      <c r="OF72" s="133"/>
      <c r="OG72" s="133"/>
      <c r="OH72" s="133"/>
      <c r="OI72" s="133"/>
      <c r="OJ72" s="133"/>
      <c r="OK72" s="133"/>
      <c r="OL72" s="133"/>
      <c r="OM72" s="133"/>
      <c r="ON72" s="133"/>
      <c r="OO72" s="133"/>
      <c r="OP72" s="133"/>
      <c r="OQ72" s="133"/>
      <c r="OR72" s="133"/>
      <c r="OS72" s="133"/>
      <c r="OT72" s="133"/>
      <c r="OU72" s="133"/>
      <c r="OV72" s="133"/>
      <c r="OW72" s="133"/>
      <c r="OX72" s="133"/>
      <c r="OY72" s="133"/>
      <c r="OZ72" s="133"/>
      <c r="PA72" s="133"/>
      <c r="PB72" s="133"/>
      <c r="PC72" s="133"/>
      <c r="PD72" s="133"/>
      <c r="PE72" s="133"/>
      <c r="PF72" s="133"/>
      <c r="PG72" s="133"/>
      <c r="PH72" s="133"/>
    </row>
    <row r="73" spans="2:424" s="86" customFormat="1" ht="24.6" customHeight="1">
      <c r="B73" s="126"/>
      <c r="C73" s="126"/>
      <c r="D73" s="126"/>
      <c r="E73" s="126"/>
      <c r="F73" s="126"/>
      <c r="G73" s="1729"/>
      <c r="H73" s="1729"/>
      <c r="I73" s="1729"/>
      <c r="J73" s="1729"/>
      <c r="K73" s="1750" t="e">
        <f>K72*K78</f>
        <v>#VALUE!</v>
      </c>
      <c r="L73" s="1750"/>
      <c r="M73" s="422" t="e">
        <f>M72*M78</f>
        <v>#VALUE!</v>
      </c>
      <c r="N73" s="1729"/>
      <c r="O73" s="1729"/>
      <c r="P73" s="1729"/>
      <c r="Q73" s="1729"/>
      <c r="R73" s="1750" t="e">
        <f>R72*R78</f>
        <v>#VALUE!</v>
      </c>
      <c r="S73" s="1750"/>
      <c r="T73" s="422" t="e">
        <f>T72*T78</f>
        <v>#VALUE!</v>
      </c>
      <c r="U73" s="1762"/>
      <c r="V73" s="1762"/>
      <c r="W73" s="1762"/>
      <c r="X73" s="1762"/>
      <c r="Z73" s="1729"/>
      <c r="AA73" s="1729"/>
      <c r="AB73" s="1729"/>
      <c r="AC73" s="1729"/>
      <c r="AD73" s="1750" t="e">
        <f>AD72*AD78</f>
        <v>#VALUE!</v>
      </c>
      <c r="AE73" s="1750"/>
      <c r="AF73" s="422" t="e">
        <f>AF72*AF78</f>
        <v>#VALUE!</v>
      </c>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c r="CQ73" s="133"/>
      <c r="CR73" s="133"/>
      <c r="CS73" s="133"/>
      <c r="CT73" s="133"/>
      <c r="CU73" s="133"/>
      <c r="CV73" s="133"/>
      <c r="CW73" s="133"/>
      <c r="CX73" s="133"/>
      <c r="CY73" s="133"/>
      <c r="CZ73" s="133"/>
      <c r="DA73" s="133"/>
      <c r="DB73" s="133"/>
      <c r="DC73" s="133"/>
      <c r="DD73" s="133"/>
      <c r="DE73" s="133"/>
      <c r="DF73" s="133"/>
      <c r="DG73" s="133"/>
      <c r="DH73" s="133"/>
      <c r="DI73" s="133"/>
      <c r="DJ73" s="133"/>
      <c r="DK73" s="133"/>
      <c r="DL73" s="133"/>
      <c r="DM73" s="133"/>
      <c r="DN73" s="133"/>
      <c r="DO73" s="133"/>
      <c r="DP73" s="133"/>
      <c r="DQ73" s="133"/>
      <c r="DR73" s="133"/>
      <c r="DS73" s="133"/>
      <c r="DT73" s="133"/>
      <c r="DU73" s="133"/>
      <c r="DV73" s="133"/>
      <c r="DW73" s="133"/>
      <c r="DX73" s="133"/>
      <c r="DY73" s="133"/>
      <c r="DZ73" s="133"/>
      <c r="EA73" s="133"/>
      <c r="EB73" s="133"/>
      <c r="EC73" s="133"/>
      <c r="ED73" s="133"/>
      <c r="EE73" s="133"/>
      <c r="EF73" s="133"/>
      <c r="EG73" s="133"/>
      <c r="EH73" s="133"/>
      <c r="EI73" s="133"/>
      <c r="EJ73" s="133"/>
      <c r="EK73" s="133"/>
      <c r="EL73" s="133"/>
      <c r="EM73" s="133"/>
      <c r="EN73" s="133"/>
      <c r="EO73" s="133"/>
      <c r="EP73" s="133"/>
      <c r="EQ73" s="133"/>
      <c r="ER73" s="133"/>
      <c r="ES73" s="133"/>
      <c r="ET73" s="133"/>
      <c r="EU73" s="133"/>
      <c r="EV73" s="133"/>
      <c r="EW73" s="133"/>
      <c r="EX73" s="133"/>
      <c r="EY73" s="133"/>
      <c r="EZ73" s="133"/>
      <c r="FA73" s="133"/>
      <c r="FB73" s="133"/>
      <c r="FC73" s="133"/>
      <c r="FD73" s="133"/>
      <c r="FE73" s="133"/>
      <c r="FF73" s="133"/>
      <c r="FG73" s="133"/>
      <c r="FH73" s="133"/>
      <c r="FI73" s="133"/>
      <c r="FJ73" s="133"/>
      <c r="FK73" s="133"/>
      <c r="FL73" s="133"/>
      <c r="FM73" s="133"/>
      <c r="FN73" s="133"/>
      <c r="FO73" s="133"/>
      <c r="FP73" s="133"/>
      <c r="FQ73" s="133"/>
      <c r="FR73" s="133"/>
      <c r="FS73" s="133"/>
      <c r="FT73" s="133"/>
      <c r="FU73" s="133"/>
      <c r="FV73" s="133"/>
      <c r="FW73" s="133"/>
      <c r="FX73" s="133"/>
      <c r="FY73" s="133"/>
      <c r="FZ73" s="133"/>
      <c r="GA73" s="133"/>
      <c r="GB73" s="133"/>
      <c r="GC73" s="133"/>
      <c r="GD73" s="133"/>
      <c r="GE73" s="133"/>
      <c r="GF73" s="133"/>
      <c r="GG73" s="133"/>
      <c r="GH73" s="133"/>
      <c r="GI73" s="133"/>
      <c r="GJ73" s="133"/>
      <c r="GK73" s="133"/>
      <c r="GL73" s="133"/>
      <c r="GM73" s="133"/>
      <c r="GN73" s="133"/>
      <c r="GO73" s="133"/>
      <c r="GP73" s="133"/>
      <c r="GQ73" s="133"/>
      <c r="GR73" s="133"/>
      <c r="GS73" s="133"/>
      <c r="GT73" s="133"/>
      <c r="GU73" s="133"/>
      <c r="GV73" s="133"/>
      <c r="GW73" s="133"/>
      <c r="GX73" s="133"/>
      <c r="GY73" s="133"/>
      <c r="GZ73" s="133"/>
      <c r="HA73" s="133"/>
      <c r="HB73" s="133"/>
      <c r="HC73" s="133"/>
      <c r="HD73" s="133"/>
      <c r="HE73" s="133"/>
      <c r="HF73" s="133"/>
      <c r="HG73" s="133"/>
      <c r="HH73" s="133"/>
      <c r="HI73" s="133"/>
      <c r="HJ73" s="133"/>
      <c r="HK73" s="133"/>
      <c r="HL73" s="133"/>
      <c r="HM73" s="133"/>
      <c r="HN73" s="133"/>
      <c r="HO73" s="133"/>
      <c r="HP73" s="133"/>
      <c r="HQ73" s="133"/>
      <c r="HR73" s="133"/>
      <c r="HS73" s="133"/>
      <c r="HT73" s="133"/>
      <c r="HU73" s="133"/>
      <c r="HV73" s="133"/>
      <c r="HW73" s="133"/>
      <c r="HX73" s="133"/>
      <c r="HY73" s="133"/>
      <c r="HZ73" s="133"/>
      <c r="IA73" s="133"/>
      <c r="IB73" s="133"/>
      <c r="IC73" s="133"/>
      <c r="ID73" s="133"/>
      <c r="IE73" s="133"/>
      <c r="IF73" s="133"/>
      <c r="IG73" s="133"/>
      <c r="IH73" s="133"/>
      <c r="II73" s="133"/>
      <c r="IJ73" s="133"/>
      <c r="IK73" s="133"/>
      <c r="IL73" s="133"/>
      <c r="IM73" s="133"/>
      <c r="IN73" s="133"/>
      <c r="IO73" s="133"/>
      <c r="IP73" s="133"/>
      <c r="IQ73" s="133"/>
      <c r="IR73" s="133"/>
      <c r="IS73" s="133"/>
      <c r="IT73" s="133"/>
      <c r="IU73" s="133"/>
      <c r="IV73" s="133"/>
      <c r="IW73" s="133"/>
      <c r="IX73" s="133"/>
      <c r="IY73" s="133"/>
      <c r="IZ73" s="133"/>
      <c r="JA73" s="133"/>
      <c r="JB73" s="133"/>
      <c r="JC73" s="133"/>
      <c r="JD73" s="133"/>
      <c r="JE73" s="133"/>
      <c r="JF73" s="133"/>
      <c r="JG73" s="133"/>
      <c r="JH73" s="133"/>
      <c r="JI73" s="133"/>
      <c r="JJ73" s="133"/>
      <c r="JK73" s="133"/>
      <c r="JL73" s="133"/>
      <c r="JM73" s="133"/>
      <c r="JN73" s="133"/>
      <c r="JO73" s="133"/>
      <c r="JP73" s="133"/>
      <c r="JQ73" s="133"/>
      <c r="JR73" s="133"/>
      <c r="JS73" s="133"/>
      <c r="JT73" s="133"/>
      <c r="JU73" s="133"/>
      <c r="JV73" s="133"/>
      <c r="JW73" s="133"/>
      <c r="JX73" s="133"/>
      <c r="JY73" s="133"/>
      <c r="JZ73" s="133"/>
      <c r="KA73" s="133"/>
      <c r="KB73" s="133"/>
      <c r="KC73" s="133"/>
      <c r="KD73" s="133"/>
      <c r="KE73" s="133"/>
      <c r="KF73" s="133"/>
      <c r="KG73" s="133"/>
      <c r="KH73" s="133"/>
      <c r="KI73" s="133"/>
      <c r="KJ73" s="133"/>
      <c r="KK73" s="133"/>
      <c r="KL73" s="133"/>
      <c r="KM73" s="133"/>
      <c r="KN73" s="133"/>
      <c r="KO73" s="133"/>
      <c r="KP73" s="133"/>
      <c r="KQ73" s="133"/>
      <c r="KR73" s="133"/>
      <c r="KS73" s="133"/>
      <c r="KT73" s="133"/>
      <c r="KU73" s="133"/>
      <c r="KV73" s="133"/>
      <c r="KW73" s="133"/>
      <c r="KX73" s="133"/>
      <c r="KY73" s="133"/>
      <c r="KZ73" s="133"/>
      <c r="LA73" s="133"/>
      <c r="LB73" s="133"/>
      <c r="LC73" s="133"/>
      <c r="LD73" s="133"/>
      <c r="LE73" s="133"/>
      <c r="LF73" s="133"/>
      <c r="LG73" s="133"/>
      <c r="LH73" s="133"/>
      <c r="LI73" s="133"/>
      <c r="LJ73" s="133"/>
      <c r="LK73" s="133"/>
      <c r="LL73" s="133"/>
      <c r="LM73" s="133"/>
      <c r="LN73" s="133"/>
      <c r="LO73" s="133"/>
      <c r="LP73" s="133"/>
      <c r="LQ73" s="133"/>
      <c r="LR73" s="133"/>
      <c r="LS73" s="133"/>
      <c r="LT73" s="133"/>
      <c r="LU73" s="133"/>
      <c r="LV73" s="133"/>
      <c r="LW73" s="133"/>
      <c r="LX73" s="133"/>
      <c r="LY73" s="133"/>
      <c r="LZ73" s="133"/>
      <c r="MA73" s="133"/>
      <c r="MB73" s="133"/>
      <c r="MC73" s="133"/>
      <c r="MD73" s="133"/>
      <c r="ME73" s="133"/>
      <c r="MF73" s="133"/>
      <c r="MG73" s="133"/>
      <c r="MH73" s="133"/>
      <c r="MI73" s="133"/>
      <c r="MJ73" s="133"/>
      <c r="MK73" s="133"/>
      <c r="ML73" s="133"/>
      <c r="MM73" s="133"/>
      <c r="MN73" s="133"/>
      <c r="MO73" s="133"/>
      <c r="MP73" s="133"/>
      <c r="MQ73" s="133"/>
      <c r="MR73" s="133"/>
      <c r="MS73" s="133"/>
      <c r="MT73" s="133"/>
      <c r="MU73" s="133"/>
      <c r="MV73" s="133"/>
      <c r="MW73" s="133"/>
      <c r="MX73" s="133"/>
      <c r="MY73" s="133"/>
      <c r="MZ73" s="133"/>
      <c r="NA73" s="133"/>
      <c r="NB73" s="133"/>
      <c r="NC73" s="133"/>
      <c r="ND73" s="133"/>
      <c r="NE73" s="133"/>
      <c r="NF73" s="133"/>
      <c r="NG73" s="133"/>
      <c r="NH73" s="133"/>
      <c r="NI73" s="133"/>
      <c r="NJ73" s="133"/>
      <c r="NK73" s="133"/>
      <c r="NL73" s="133"/>
      <c r="NM73" s="133"/>
      <c r="NN73" s="133"/>
      <c r="NO73" s="133"/>
      <c r="NP73" s="133"/>
      <c r="NQ73" s="133"/>
      <c r="NR73" s="133"/>
      <c r="NS73" s="133"/>
      <c r="NT73" s="133"/>
      <c r="NU73" s="133"/>
      <c r="NV73" s="133"/>
      <c r="NW73" s="133"/>
      <c r="NX73" s="133"/>
      <c r="NY73" s="133"/>
      <c r="NZ73" s="133"/>
      <c r="OA73" s="133"/>
      <c r="OB73" s="133"/>
      <c r="OC73" s="133"/>
      <c r="OD73" s="133"/>
      <c r="OE73" s="133"/>
      <c r="OF73" s="133"/>
      <c r="OG73" s="133"/>
      <c r="OH73" s="133"/>
      <c r="OI73" s="133"/>
      <c r="OJ73" s="133"/>
      <c r="OK73" s="133"/>
      <c r="OL73" s="133"/>
      <c r="OM73" s="133"/>
      <c r="ON73" s="133"/>
      <c r="OO73" s="133"/>
      <c r="OP73" s="133"/>
      <c r="OQ73" s="133"/>
      <c r="OR73" s="133"/>
      <c r="OS73" s="133"/>
      <c r="OT73" s="133"/>
      <c r="OU73" s="133"/>
      <c r="OV73" s="133"/>
      <c r="OW73" s="133"/>
      <c r="OX73" s="133"/>
      <c r="OY73" s="133"/>
      <c r="OZ73" s="133"/>
      <c r="PA73" s="133"/>
      <c r="PB73" s="133"/>
      <c r="PC73" s="133"/>
      <c r="PD73" s="133"/>
      <c r="PE73" s="133"/>
      <c r="PF73" s="133"/>
      <c r="PG73" s="133"/>
      <c r="PH73" s="133"/>
    </row>
    <row r="74" spans="2:424" ht="35.4" customHeight="1">
      <c r="B74" s="126"/>
      <c r="C74" s="126"/>
      <c r="D74" s="126"/>
      <c r="E74" s="126"/>
      <c r="F74" s="126"/>
      <c r="G74" s="1729" t="s">
        <v>587</v>
      </c>
      <c r="H74" s="1729"/>
      <c r="I74" s="1729"/>
      <c r="J74" s="1729"/>
      <c r="K74" s="1751" t="e">
        <f>'PIOR c riscos'!B18</f>
        <v>#VALUE!</v>
      </c>
      <c r="L74" s="1751"/>
      <c r="M74" s="422" t="e">
        <f>'PIOR s riscos'!B18</f>
        <v>#VALUE!</v>
      </c>
      <c r="N74" s="1729" t="s">
        <v>587</v>
      </c>
      <c r="O74" s="1729"/>
      <c r="P74" s="1729"/>
      <c r="Q74" s="1729"/>
      <c r="R74" s="1751" t="e">
        <f>'PRO c riscos'!B18</f>
        <v>#VALUE!</v>
      </c>
      <c r="S74" s="1751"/>
      <c r="T74" s="422" t="e">
        <f>'PRO s riscos'!B18</f>
        <v>#VALUE!</v>
      </c>
      <c r="U74" s="1758" t="e">
        <f>IF(R74&gt;0,"Este negócio tem um valor presente líquido em "&amp;T30&amp;" meses no valor de R$ "&amp;TEXT(R74,",00"),"Este projeto não possui um valor presente líquido positivo")</f>
        <v>#VALUE!</v>
      </c>
      <c r="V74" s="1758"/>
      <c r="W74" s="1758"/>
      <c r="X74" s="1758"/>
      <c r="Z74" s="1729" t="s">
        <v>587</v>
      </c>
      <c r="AA74" s="1729"/>
      <c r="AB74" s="1729"/>
      <c r="AC74" s="1729"/>
      <c r="AD74" s="1751" t="e">
        <f>MELHOR!B18</f>
        <v>#VALUE!</v>
      </c>
      <c r="AE74" s="1751"/>
      <c r="AF74" s="422" t="e">
        <f>MELHOR_RISCO!B18</f>
        <v>#VALUE!</v>
      </c>
    </row>
    <row r="75" spans="2:424" s="86" customFormat="1" ht="33.6" customHeight="1">
      <c r="B75" s="126"/>
      <c r="C75" s="126"/>
      <c r="D75" s="126"/>
      <c r="E75" s="126"/>
      <c r="F75" s="126"/>
      <c r="G75" s="1729" t="s">
        <v>588</v>
      </c>
      <c r="H75" s="1729"/>
      <c r="I75" s="1729"/>
      <c r="J75" s="1729"/>
      <c r="K75" s="1750" t="e">
        <f>K74/L30</f>
        <v>#VALUE!</v>
      </c>
      <c r="L75" s="1750"/>
      <c r="M75" s="422" t="e">
        <f>M74/L30</f>
        <v>#VALUE!</v>
      </c>
      <c r="N75" s="1729" t="s">
        <v>588</v>
      </c>
      <c r="O75" s="1729"/>
      <c r="P75" s="1729"/>
      <c r="Q75" s="1729"/>
      <c r="R75" s="1750" t="e">
        <f>R74/T30</f>
        <v>#VALUE!</v>
      </c>
      <c r="S75" s="1750"/>
      <c r="T75" s="422" t="e">
        <f>T74/T30</f>
        <v>#VALUE!</v>
      </c>
      <c r="U75" s="1762" t="e">
        <f>IF(R75&gt;0,"Este negócio tem um valor presente líquido mensal de R$ "&amp;TEXT(R75,",00"),"Este negócio não possui um valor presente líquido positivo mensal")</f>
        <v>#VALUE!</v>
      </c>
      <c r="V75" s="1762"/>
      <c r="W75" s="1762"/>
      <c r="X75" s="1762"/>
      <c r="Z75" s="1729" t="s">
        <v>588</v>
      </c>
      <c r="AA75" s="1729"/>
      <c r="AB75" s="1729"/>
      <c r="AC75" s="1729"/>
      <c r="AD75" s="1750" t="e">
        <f>AD74/AB30</f>
        <v>#VALUE!</v>
      </c>
      <c r="AE75" s="1750"/>
      <c r="AF75" s="422" t="e">
        <f>AF74/AB30</f>
        <v>#VALUE!</v>
      </c>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c r="CQ75" s="133"/>
      <c r="CR75" s="133"/>
      <c r="CS75" s="133"/>
      <c r="CT75" s="133"/>
      <c r="CU75" s="133"/>
      <c r="CV75" s="133"/>
      <c r="CW75" s="133"/>
      <c r="CX75" s="133"/>
      <c r="CY75" s="133"/>
      <c r="CZ75" s="133"/>
      <c r="DA75" s="133"/>
      <c r="DB75" s="133"/>
      <c r="DC75" s="133"/>
      <c r="DD75" s="133"/>
      <c r="DE75" s="133"/>
      <c r="DF75" s="133"/>
      <c r="DG75" s="133"/>
      <c r="DH75" s="133"/>
      <c r="DI75" s="133"/>
      <c r="DJ75" s="133"/>
      <c r="DK75" s="133"/>
      <c r="DL75" s="133"/>
      <c r="DM75" s="133"/>
      <c r="DN75" s="133"/>
      <c r="DO75" s="133"/>
      <c r="DP75" s="133"/>
      <c r="DQ75" s="133"/>
      <c r="DR75" s="133"/>
      <c r="DS75" s="133"/>
      <c r="DT75" s="133"/>
      <c r="DU75" s="133"/>
      <c r="DV75" s="133"/>
      <c r="DW75" s="133"/>
      <c r="DX75" s="133"/>
      <c r="DY75" s="133"/>
      <c r="DZ75" s="133"/>
      <c r="EA75" s="133"/>
      <c r="EB75" s="133"/>
      <c r="EC75" s="133"/>
      <c r="ED75" s="133"/>
      <c r="EE75" s="133"/>
      <c r="EF75" s="133"/>
      <c r="EG75" s="133"/>
      <c r="EH75" s="133"/>
      <c r="EI75" s="133"/>
      <c r="EJ75" s="133"/>
      <c r="EK75" s="133"/>
      <c r="EL75" s="133"/>
      <c r="EM75" s="133"/>
      <c r="EN75" s="133"/>
      <c r="EO75" s="133"/>
      <c r="EP75" s="133"/>
      <c r="EQ75" s="133"/>
      <c r="ER75" s="133"/>
      <c r="ES75" s="133"/>
      <c r="ET75" s="133"/>
      <c r="EU75" s="133"/>
      <c r="EV75" s="133"/>
      <c r="EW75" s="133"/>
      <c r="EX75" s="133"/>
      <c r="EY75" s="133"/>
      <c r="EZ75" s="133"/>
      <c r="FA75" s="133"/>
      <c r="FB75" s="133"/>
      <c r="FC75" s="133"/>
      <c r="FD75" s="133"/>
      <c r="FE75" s="133"/>
      <c r="FF75" s="133"/>
      <c r="FG75" s="133"/>
      <c r="FH75" s="133"/>
      <c r="FI75" s="133"/>
      <c r="FJ75" s="133"/>
      <c r="FK75" s="133"/>
      <c r="FL75" s="133"/>
      <c r="FM75" s="133"/>
      <c r="FN75" s="133"/>
      <c r="FO75" s="133"/>
      <c r="FP75" s="133"/>
      <c r="FQ75" s="133"/>
      <c r="FR75" s="133"/>
      <c r="FS75" s="133"/>
      <c r="FT75" s="133"/>
      <c r="FU75" s="133"/>
      <c r="FV75" s="133"/>
      <c r="FW75" s="133"/>
      <c r="FX75" s="133"/>
      <c r="FY75" s="133"/>
      <c r="FZ75" s="133"/>
      <c r="GA75" s="133"/>
      <c r="GB75" s="133"/>
      <c r="GC75" s="133"/>
      <c r="GD75" s="133"/>
      <c r="GE75" s="133"/>
      <c r="GF75" s="133"/>
      <c r="GG75" s="133"/>
      <c r="GH75" s="133"/>
      <c r="GI75" s="133"/>
      <c r="GJ75" s="133"/>
      <c r="GK75" s="133"/>
      <c r="GL75" s="133"/>
      <c r="GM75" s="133"/>
      <c r="GN75" s="133"/>
      <c r="GO75" s="133"/>
      <c r="GP75" s="133"/>
      <c r="GQ75" s="133"/>
      <c r="GR75" s="133"/>
      <c r="GS75" s="133"/>
      <c r="GT75" s="133"/>
      <c r="GU75" s="133"/>
      <c r="GV75" s="133"/>
      <c r="GW75" s="133"/>
      <c r="GX75" s="133"/>
      <c r="GY75" s="133"/>
      <c r="GZ75" s="133"/>
      <c r="HA75" s="133"/>
      <c r="HB75" s="133"/>
      <c r="HC75" s="133"/>
      <c r="HD75" s="133"/>
      <c r="HE75" s="133"/>
      <c r="HF75" s="133"/>
      <c r="HG75" s="133"/>
      <c r="HH75" s="133"/>
      <c r="HI75" s="133"/>
      <c r="HJ75" s="133"/>
      <c r="HK75" s="133"/>
      <c r="HL75" s="133"/>
      <c r="HM75" s="133"/>
      <c r="HN75" s="133"/>
      <c r="HO75" s="133"/>
      <c r="HP75" s="133"/>
      <c r="HQ75" s="133"/>
      <c r="HR75" s="133"/>
      <c r="HS75" s="133"/>
      <c r="HT75" s="133"/>
      <c r="HU75" s="133"/>
      <c r="HV75" s="133"/>
      <c r="HW75" s="133"/>
      <c r="HX75" s="133"/>
      <c r="HY75" s="133"/>
      <c r="HZ75" s="133"/>
      <c r="IA75" s="133"/>
      <c r="IB75" s="133"/>
      <c r="IC75" s="133"/>
      <c r="ID75" s="133"/>
      <c r="IE75" s="133"/>
      <c r="IF75" s="133"/>
      <c r="IG75" s="133"/>
      <c r="IH75" s="133"/>
      <c r="II75" s="133"/>
      <c r="IJ75" s="133"/>
      <c r="IK75" s="133"/>
      <c r="IL75" s="133"/>
      <c r="IM75" s="133"/>
      <c r="IN75" s="133"/>
      <c r="IO75" s="133"/>
      <c r="IP75" s="133"/>
      <c r="IQ75" s="133"/>
      <c r="IR75" s="133"/>
      <c r="IS75" s="133"/>
      <c r="IT75" s="133"/>
      <c r="IU75" s="133"/>
      <c r="IV75" s="133"/>
      <c r="IW75" s="133"/>
      <c r="IX75" s="133"/>
      <c r="IY75" s="133"/>
      <c r="IZ75" s="133"/>
      <c r="JA75" s="133"/>
      <c r="JB75" s="133"/>
      <c r="JC75" s="133"/>
      <c r="JD75" s="133"/>
      <c r="JE75" s="133"/>
      <c r="JF75" s="133"/>
      <c r="JG75" s="133"/>
      <c r="JH75" s="133"/>
      <c r="JI75" s="133"/>
      <c r="JJ75" s="133"/>
      <c r="JK75" s="133"/>
      <c r="JL75" s="133"/>
      <c r="JM75" s="133"/>
      <c r="JN75" s="133"/>
      <c r="JO75" s="133"/>
      <c r="JP75" s="133"/>
      <c r="JQ75" s="133"/>
      <c r="JR75" s="133"/>
      <c r="JS75" s="133"/>
      <c r="JT75" s="133"/>
      <c r="JU75" s="133"/>
      <c r="JV75" s="133"/>
      <c r="JW75" s="133"/>
      <c r="JX75" s="133"/>
      <c r="JY75" s="133"/>
      <c r="JZ75" s="133"/>
      <c r="KA75" s="133"/>
      <c r="KB75" s="133"/>
      <c r="KC75" s="133"/>
      <c r="KD75" s="133"/>
      <c r="KE75" s="133"/>
      <c r="KF75" s="133"/>
      <c r="KG75" s="133"/>
      <c r="KH75" s="133"/>
      <c r="KI75" s="133"/>
      <c r="KJ75" s="133"/>
      <c r="KK75" s="133"/>
      <c r="KL75" s="133"/>
      <c r="KM75" s="133"/>
      <c r="KN75" s="133"/>
      <c r="KO75" s="133"/>
      <c r="KP75" s="133"/>
      <c r="KQ75" s="133"/>
      <c r="KR75" s="133"/>
      <c r="KS75" s="133"/>
      <c r="KT75" s="133"/>
      <c r="KU75" s="133"/>
      <c r="KV75" s="133"/>
      <c r="KW75" s="133"/>
      <c r="KX75" s="133"/>
      <c r="KY75" s="133"/>
      <c r="KZ75" s="133"/>
      <c r="LA75" s="133"/>
      <c r="LB75" s="133"/>
      <c r="LC75" s="133"/>
      <c r="LD75" s="133"/>
      <c r="LE75" s="133"/>
      <c r="LF75" s="133"/>
      <c r="LG75" s="133"/>
      <c r="LH75" s="133"/>
      <c r="LI75" s="133"/>
      <c r="LJ75" s="133"/>
      <c r="LK75" s="133"/>
      <c r="LL75" s="133"/>
      <c r="LM75" s="133"/>
      <c r="LN75" s="133"/>
      <c r="LO75" s="133"/>
      <c r="LP75" s="133"/>
      <c r="LQ75" s="133"/>
      <c r="LR75" s="133"/>
      <c r="LS75" s="133"/>
      <c r="LT75" s="133"/>
      <c r="LU75" s="133"/>
      <c r="LV75" s="133"/>
      <c r="LW75" s="133"/>
      <c r="LX75" s="133"/>
      <c r="LY75" s="133"/>
      <c r="LZ75" s="133"/>
      <c r="MA75" s="133"/>
      <c r="MB75" s="133"/>
      <c r="MC75" s="133"/>
      <c r="MD75" s="133"/>
      <c r="ME75" s="133"/>
      <c r="MF75" s="133"/>
      <c r="MG75" s="133"/>
      <c r="MH75" s="133"/>
      <c r="MI75" s="133"/>
      <c r="MJ75" s="133"/>
      <c r="MK75" s="133"/>
      <c r="ML75" s="133"/>
      <c r="MM75" s="133"/>
      <c r="MN75" s="133"/>
      <c r="MO75" s="133"/>
      <c r="MP75" s="133"/>
      <c r="MQ75" s="133"/>
      <c r="MR75" s="133"/>
      <c r="MS75" s="133"/>
      <c r="MT75" s="133"/>
      <c r="MU75" s="133"/>
      <c r="MV75" s="133"/>
      <c r="MW75" s="133"/>
      <c r="MX75" s="133"/>
      <c r="MY75" s="133"/>
      <c r="MZ75" s="133"/>
      <c r="NA75" s="133"/>
      <c r="NB75" s="133"/>
      <c r="NC75" s="133"/>
      <c r="ND75" s="133"/>
      <c r="NE75" s="133"/>
      <c r="NF75" s="133"/>
      <c r="NG75" s="133"/>
      <c r="NH75" s="133"/>
      <c r="NI75" s="133"/>
      <c r="NJ75" s="133"/>
      <c r="NK75" s="133"/>
      <c r="NL75" s="133"/>
      <c r="NM75" s="133"/>
      <c r="NN75" s="133"/>
      <c r="NO75" s="133"/>
      <c r="NP75" s="133"/>
      <c r="NQ75" s="133"/>
      <c r="NR75" s="133"/>
      <c r="NS75" s="133"/>
      <c r="NT75" s="133"/>
      <c r="NU75" s="133"/>
      <c r="NV75" s="133"/>
      <c r="NW75" s="133"/>
      <c r="NX75" s="133"/>
      <c r="NY75" s="133"/>
      <c r="NZ75" s="133"/>
      <c r="OA75" s="133"/>
      <c r="OB75" s="133"/>
      <c r="OC75" s="133"/>
      <c r="OD75" s="133"/>
      <c r="OE75" s="133"/>
      <c r="OF75" s="133"/>
      <c r="OG75" s="133"/>
      <c r="OH75" s="133"/>
      <c r="OI75" s="133"/>
      <c r="OJ75" s="133"/>
      <c r="OK75" s="133"/>
      <c r="OL75" s="133"/>
      <c r="OM75" s="133"/>
      <c r="ON75" s="133"/>
      <c r="OO75" s="133"/>
      <c r="OP75" s="133"/>
      <c r="OQ75" s="133"/>
      <c r="OR75" s="133"/>
      <c r="OS75" s="133"/>
      <c r="OT75" s="133"/>
      <c r="OU75" s="133"/>
      <c r="OV75" s="133"/>
      <c r="OW75" s="133"/>
      <c r="OX75" s="133"/>
      <c r="OY75" s="133"/>
      <c r="OZ75" s="133"/>
      <c r="PA75" s="133"/>
      <c r="PB75" s="133"/>
      <c r="PC75" s="133"/>
      <c r="PD75" s="133"/>
      <c r="PE75" s="133"/>
      <c r="PF75" s="133"/>
      <c r="PG75" s="133"/>
      <c r="PH75" s="133"/>
    </row>
    <row r="76" spans="2:424" s="86" customFormat="1" ht="63.6" customHeight="1">
      <c r="B76" s="126"/>
      <c r="C76" s="126"/>
      <c r="D76" s="126"/>
      <c r="E76" s="126"/>
      <c r="F76" s="126"/>
      <c r="G76" s="1729" t="s">
        <v>589</v>
      </c>
      <c r="H76" s="1729"/>
      <c r="I76" s="1729"/>
      <c r="J76" s="1729"/>
      <c r="K76" s="1735" t="e">
        <f>'PIOR c riscos'!B19</f>
        <v>#VALUE!</v>
      </c>
      <c r="L76" s="1735"/>
      <c r="M76" s="423" t="e">
        <f>'PIOR s riscos'!B19</f>
        <v>#VALUE!</v>
      </c>
      <c r="N76" s="1729" t="s">
        <v>589</v>
      </c>
      <c r="O76" s="1729"/>
      <c r="P76" s="1729"/>
      <c r="Q76" s="1729"/>
      <c r="R76" s="1735" t="e">
        <f>'PRO c riscos'!B19</f>
        <v>#VALUE!</v>
      </c>
      <c r="S76" s="1735"/>
      <c r="T76" s="423" t="e">
        <f>'PRO s riscos'!B19</f>
        <v>#VALUE!</v>
      </c>
      <c r="U76" s="1758" t="str">
        <f>IFERROR(IF(R76&gt;0,"A TIR de "&amp;TEXT(R76,"0,00%")&amp;" ao mês significa que o investimento de R$ "&amp;TEXT(R78,",00")&amp;" está rendendo "&amp;TEXT(R76,"0,00%")&amp;" ao mês, mas esse rendimento é composto. Ou seja, o valor vai crescendo exponencialmente a cada mês, considerando os fluxos de caixa ao longo do tempo e não de forma linear.","A TIR é zero ou negativa não sendo uma boa oportunidade de negócio"),"A TIR não pode ser calculada, pois todos os valores são muito negativos, impossibilitando o cálculo")</f>
        <v>A TIR não pode ser calculada, pois todos os valores são muito negativos, impossibilitando o cálculo</v>
      </c>
      <c r="V76" s="1758"/>
      <c r="W76" s="1758"/>
      <c r="X76" s="1758"/>
      <c r="Z76" s="1729" t="s">
        <v>589</v>
      </c>
      <c r="AA76" s="1729"/>
      <c r="AB76" s="1729"/>
      <c r="AC76" s="1729"/>
      <c r="AD76" s="1735" t="e">
        <f>MELHOR!B19</f>
        <v>#VALUE!</v>
      </c>
      <c r="AE76" s="1735"/>
      <c r="AF76" s="423" t="e">
        <f>MELHOR_RISCO!B19</f>
        <v>#VALUE!</v>
      </c>
      <c r="BN76" s="133"/>
      <c r="BO76" s="133"/>
      <c r="BP76" s="133"/>
      <c r="BQ76" s="133"/>
      <c r="BR76" s="133"/>
      <c r="BS76" s="133"/>
      <c r="BT76" s="133"/>
      <c r="BU76" s="133"/>
      <c r="BV76" s="133"/>
      <c r="BW76" s="174" t="str">
        <f>"Para o projeto "&amp;'2. Portfolio'!B8&amp;" que é um PROJETO EXTERNO e objetiva "&amp;'2. Portfolio'!B16&amp;". Me crie uma tabela de NOVOS custos de pós projeto (custos que já existem não devem ser considerados). Avalie também se faz sentido os custos a seguir e acrescente na tabela se necessário "&amp;C95&amp;" "&amp;C101&amp;" "&amp;C104&amp;" "&amp;C109&amp;" "&amp;C113&amp;""&amp;C116&amp;""&amp;C119&amp;""&amp;C122&amp;""&amp;C125&amp;""&amp;C128&amp;""&amp;C131&amp;""&amp;C134&amp;""&amp;C137&amp;""&amp;C140&amp;""&amp;C143&amp;""&amp;C146&amp;""&amp;C149&amp;""&amp;C153&amp;""</f>
        <v>Para o projeto ? que é um PROJETO EXTERNO e objetiva ?. Me crie uma tabela de NOVOS custos de pós projeto (custos que já existem não devem ser considerados). Avalie também se faz sentido os custos a seguir e acrescente na tabela se necessário 1. Infraestrutura 2. Aluguel 3. Funcionários 4. Custos de Manutenção 5. Suporte6. Treinamento e Capacitação7. Custos de Garantia8. Gestão de Mudanças9. Monitoramento e Avaliação10. Compliance e Auditoria11. Segurança12. Custos de Descontinuação13. Custos de Documentação14. Custos de Renovação15. Custos Legais16. Impacto Ambiental17. Impostos18. Comissões para Vendedores</v>
      </c>
      <c r="BX76" s="133"/>
      <c r="BY76" s="133"/>
      <c r="BZ76" s="133"/>
      <c r="CA76" s="133"/>
      <c r="CB76" s="133"/>
      <c r="CC76" s="133"/>
      <c r="CD76" s="133"/>
      <c r="CE76" s="133"/>
      <c r="CF76" s="133"/>
      <c r="CG76" s="133"/>
      <c r="CH76" s="133"/>
      <c r="CI76" s="133"/>
      <c r="CJ76" s="133"/>
      <c r="CK76" s="133"/>
      <c r="CL76" s="133"/>
      <c r="CM76" s="133"/>
      <c r="CN76" s="133"/>
      <c r="CO76" s="133"/>
      <c r="CP76" s="133"/>
      <c r="CQ76" s="133"/>
      <c r="CR76" s="133"/>
      <c r="CS76" s="133"/>
      <c r="CT76" s="133"/>
      <c r="CU76" s="133"/>
      <c r="CV76" s="133"/>
      <c r="CW76" s="133"/>
      <c r="CX76" s="133"/>
      <c r="CY76" s="133"/>
      <c r="CZ76" s="133"/>
      <c r="DA76" s="133"/>
      <c r="DB76" s="133"/>
      <c r="DC76" s="133"/>
      <c r="DD76" s="133"/>
      <c r="DE76" s="133"/>
      <c r="DF76" s="133"/>
      <c r="DG76" s="133"/>
      <c r="DH76" s="133"/>
      <c r="DI76" s="133"/>
      <c r="DJ76" s="133"/>
      <c r="DK76" s="133"/>
      <c r="DL76" s="133"/>
      <c r="DM76" s="133"/>
      <c r="DN76" s="133"/>
      <c r="DO76" s="133"/>
      <c r="DP76" s="133"/>
      <c r="DQ76" s="133"/>
      <c r="DR76" s="133"/>
      <c r="DS76" s="133"/>
      <c r="DT76" s="133"/>
      <c r="DU76" s="133"/>
      <c r="DV76" s="133"/>
      <c r="DW76" s="133"/>
      <c r="DX76" s="133"/>
      <c r="DY76" s="133"/>
      <c r="DZ76" s="133"/>
      <c r="EA76" s="133"/>
      <c r="EB76" s="133"/>
      <c r="EC76" s="133"/>
      <c r="ED76" s="133"/>
      <c r="EE76" s="133"/>
      <c r="EF76" s="133"/>
      <c r="EG76" s="133"/>
      <c r="EH76" s="133"/>
      <c r="EI76" s="133"/>
      <c r="EJ76" s="133"/>
      <c r="EK76" s="133"/>
      <c r="EL76" s="133"/>
      <c r="EM76" s="133"/>
      <c r="EN76" s="133"/>
      <c r="EO76" s="133"/>
      <c r="EP76" s="133"/>
      <c r="EQ76" s="133"/>
      <c r="ER76" s="133"/>
      <c r="ES76" s="133"/>
      <c r="ET76" s="133"/>
      <c r="EU76" s="133"/>
      <c r="EV76" s="133"/>
      <c r="EW76" s="133"/>
      <c r="EX76" s="133"/>
      <c r="EY76" s="133"/>
      <c r="EZ76" s="133"/>
      <c r="FA76" s="133"/>
      <c r="FB76" s="133"/>
      <c r="FC76" s="133"/>
      <c r="FD76" s="133"/>
      <c r="FE76" s="133"/>
      <c r="FF76" s="133"/>
      <c r="FG76" s="133"/>
      <c r="FH76" s="133"/>
      <c r="FI76" s="133"/>
      <c r="FJ76" s="133"/>
      <c r="FK76" s="133"/>
      <c r="FL76" s="133"/>
      <c r="FM76" s="133"/>
      <c r="FN76" s="133"/>
      <c r="FO76" s="133"/>
      <c r="FP76" s="133"/>
      <c r="FQ76" s="133"/>
      <c r="FR76" s="133"/>
      <c r="FS76" s="133"/>
      <c r="FT76" s="133"/>
      <c r="FU76" s="133"/>
      <c r="FV76" s="133"/>
      <c r="FW76" s="133"/>
      <c r="FX76" s="133"/>
      <c r="FY76" s="133"/>
      <c r="FZ76" s="133"/>
      <c r="GA76" s="133"/>
      <c r="GB76" s="133"/>
      <c r="GC76" s="133"/>
      <c r="GD76" s="133"/>
      <c r="GE76" s="133"/>
      <c r="GF76" s="133"/>
      <c r="GG76" s="133"/>
      <c r="GH76" s="133"/>
      <c r="GI76" s="133"/>
      <c r="GJ76" s="133"/>
      <c r="GK76" s="133"/>
      <c r="GL76" s="133"/>
      <c r="GM76" s="133"/>
      <c r="GN76" s="133"/>
      <c r="GO76" s="133"/>
      <c r="GP76" s="133"/>
      <c r="GQ76" s="133"/>
      <c r="GR76" s="133"/>
      <c r="GS76" s="133"/>
      <c r="GT76" s="133"/>
      <c r="GU76" s="133"/>
      <c r="GV76" s="133"/>
      <c r="GW76" s="133"/>
      <c r="GX76" s="133"/>
      <c r="GY76" s="133"/>
      <c r="GZ76" s="133"/>
      <c r="HA76" s="133"/>
      <c r="HB76" s="133"/>
      <c r="HC76" s="133"/>
      <c r="HD76" s="133"/>
      <c r="HE76" s="133"/>
      <c r="HF76" s="133"/>
      <c r="HG76" s="133"/>
      <c r="HH76" s="133"/>
      <c r="HI76" s="133"/>
      <c r="HJ76" s="133"/>
      <c r="HK76" s="133"/>
      <c r="HL76" s="133"/>
      <c r="HM76" s="133"/>
      <c r="HN76" s="133"/>
      <c r="HO76" s="133"/>
      <c r="HP76" s="133"/>
      <c r="HQ76" s="133"/>
      <c r="HR76" s="133"/>
      <c r="HS76" s="133"/>
      <c r="HT76" s="133"/>
      <c r="HU76" s="133"/>
      <c r="HV76" s="133"/>
      <c r="HW76" s="133"/>
      <c r="HX76" s="133"/>
      <c r="HY76" s="133"/>
      <c r="HZ76" s="133"/>
      <c r="IA76" s="133"/>
      <c r="IB76" s="133"/>
      <c r="IC76" s="133"/>
      <c r="ID76" s="133"/>
      <c r="IE76" s="133"/>
      <c r="IF76" s="133"/>
      <c r="IG76" s="133"/>
      <c r="IH76" s="133"/>
      <c r="II76" s="133"/>
      <c r="IJ76" s="133"/>
      <c r="IK76" s="133"/>
      <c r="IL76" s="133"/>
      <c r="IM76" s="133"/>
      <c r="IN76" s="133"/>
      <c r="IO76" s="133"/>
      <c r="IP76" s="133"/>
      <c r="IQ76" s="133"/>
      <c r="IR76" s="133"/>
      <c r="IS76" s="133"/>
      <c r="IT76" s="133"/>
      <c r="IU76" s="133"/>
      <c r="IV76" s="133"/>
      <c r="IW76" s="133"/>
      <c r="IX76" s="133"/>
      <c r="IY76" s="133"/>
      <c r="IZ76" s="133"/>
      <c r="JA76" s="133"/>
      <c r="JB76" s="133"/>
      <c r="JC76" s="133"/>
      <c r="JD76" s="133"/>
      <c r="JE76" s="133"/>
      <c r="JF76" s="133"/>
      <c r="JG76" s="133"/>
      <c r="JH76" s="133"/>
      <c r="JI76" s="133"/>
      <c r="JJ76" s="133"/>
      <c r="JK76" s="133"/>
      <c r="JL76" s="133"/>
      <c r="JM76" s="133"/>
      <c r="JN76" s="133"/>
      <c r="JO76" s="133"/>
      <c r="JP76" s="133"/>
      <c r="JQ76" s="133"/>
      <c r="JR76" s="133"/>
      <c r="JS76" s="133"/>
      <c r="JT76" s="133"/>
      <c r="JU76" s="133"/>
      <c r="JV76" s="133"/>
      <c r="JW76" s="133"/>
      <c r="JX76" s="133"/>
      <c r="JY76" s="133"/>
      <c r="JZ76" s="133"/>
      <c r="KA76" s="133"/>
      <c r="KB76" s="133"/>
      <c r="KC76" s="133"/>
      <c r="KD76" s="133"/>
      <c r="KE76" s="133"/>
      <c r="KF76" s="133"/>
      <c r="KG76" s="133"/>
      <c r="KH76" s="133"/>
      <c r="KI76" s="133"/>
      <c r="KJ76" s="133"/>
      <c r="KK76" s="133"/>
      <c r="KL76" s="133"/>
      <c r="KM76" s="133"/>
      <c r="KN76" s="133"/>
      <c r="KO76" s="133"/>
      <c r="KP76" s="133"/>
      <c r="KQ76" s="133"/>
      <c r="KR76" s="133"/>
      <c r="KS76" s="133"/>
      <c r="KT76" s="133"/>
      <c r="KU76" s="133"/>
      <c r="KV76" s="133"/>
      <c r="KW76" s="133"/>
      <c r="KX76" s="133"/>
      <c r="KY76" s="133"/>
      <c r="KZ76" s="133"/>
      <c r="LA76" s="133"/>
      <c r="LB76" s="133"/>
      <c r="LC76" s="133"/>
      <c r="LD76" s="133"/>
      <c r="LE76" s="133"/>
      <c r="LF76" s="133"/>
      <c r="LG76" s="133"/>
      <c r="LH76" s="133"/>
      <c r="LI76" s="133"/>
      <c r="LJ76" s="133"/>
      <c r="LK76" s="133"/>
      <c r="LL76" s="133"/>
      <c r="LM76" s="133"/>
      <c r="LN76" s="133"/>
      <c r="LO76" s="133"/>
      <c r="LP76" s="133"/>
      <c r="LQ76" s="133"/>
      <c r="LR76" s="133"/>
      <c r="LS76" s="133"/>
      <c r="LT76" s="133"/>
      <c r="LU76" s="133"/>
      <c r="LV76" s="133"/>
      <c r="LW76" s="133"/>
      <c r="LX76" s="133"/>
      <c r="LY76" s="133"/>
      <c r="LZ76" s="133"/>
      <c r="MA76" s="133"/>
      <c r="MB76" s="133"/>
      <c r="MC76" s="133"/>
      <c r="MD76" s="133"/>
      <c r="ME76" s="133"/>
      <c r="MF76" s="133"/>
      <c r="MG76" s="133"/>
      <c r="MH76" s="133"/>
      <c r="MI76" s="133"/>
      <c r="MJ76" s="133"/>
      <c r="MK76" s="133"/>
      <c r="ML76" s="133"/>
      <c r="MM76" s="133"/>
      <c r="MN76" s="133"/>
      <c r="MO76" s="133"/>
      <c r="MP76" s="133"/>
      <c r="MQ76" s="133"/>
      <c r="MR76" s="133"/>
      <c r="MS76" s="133"/>
      <c r="MT76" s="133"/>
      <c r="MU76" s="133"/>
      <c r="MV76" s="133"/>
      <c r="MW76" s="133"/>
      <c r="MX76" s="133"/>
      <c r="MY76" s="133"/>
      <c r="MZ76" s="133"/>
      <c r="NA76" s="133"/>
      <c r="NB76" s="133"/>
      <c r="NC76" s="133"/>
      <c r="ND76" s="133"/>
      <c r="NE76" s="133"/>
      <c r="NF76" s="133"/>
      <c r="NG76" s="133"/>
      <c r="NH76" s="133"/>
      <c r="NI76" s="133"/>
      <c r="NJ76" s="133"/>
      <c r="NK76" s="133"/>
      <c r="NL76" s="133"/>
      <c r="NM76" s="133"/>
      <c r="NN76" s="133"/>
      <c r="NO76" s="133"/>
      <c r="NP76" s="133"/>
      <c r="NQ76" s="133"/>
      <c r="NR76" s="133"/>
      <c r="NS76" s="133"/>
      <c r="NT76" s="133"/>
      <c r="NU76" s="133"/>
      <c r="NV76" s="133"/>
      <c r="NW76" s="133"/>
      <c r="NX76" s="133"/>
      <c r="NY76" s="133"/>
      <c r="NZ76" s="133"/>
      <c r="OA76" s="133"/>
      <c r="OB76" s="133"/>
      <c r="OC76" s="133"/>
      <c r="OD76" s="133"/>
      <c r="OE76" s="133"/>
      <c r="OF76" s="133"/>
      <c r="OG76" s="133"/>
      <c r="OH76" s="133"/>
      <c r="OI76" s="133"/>
      <c r="OJ76" s="133"/>
      <c r="OK76" s="133"/>
      <c r="OL76" s="133"/>
      <c r="OM76" s="133"/>
      <c r="ON76" s="133"/>
      <c r="OO76" s="133"/>
      <c r="OP76" s="133"/>
      <c r="OQ76" s="133"/>
      <c r="OR76" s="133"/>
      <c r="OS76" s="133"/>
      <c r="OT76" s="133"/>
      <c r="OU76" s="133"/>
      <c r="OV76" s="133"/>
      <c r="OW76" s="133"/>
      <c r="OX76" s="133"/>
      <c r="OY76" s="133"/>
      <c r="OZ76" s="133"/>
      <c r="PA76" s="133"/>
      <c r="PB76" s="133"/>
      <c r="PC76" s="133"/>
      <c r="PD76" s="133"/>
      <c r="PE76" s="133"/>
      <c r="PF76" s="133"/>
      <c r="PG76" s="133"/>
      <c r="PH76" s="133"/>
    </row>
    <row r="77" spans="2:424" s="86" customFormat="1" ht="63.6" customHeight="1">
      <c r="C77" s="425"/>
      <c r="D77" s="425"/>
      <c r="E77" s="425"/>
      <c r="F77" s="425"/>
      <c r="G77" s="1729" t="s">
        <v>866</v>
      </c>
      <c r="H77" s="1729"/>
      <c r="I77" s="1729"/>
      <c r="J77" s="1729"/>
      <c r="K77" s="1732">
        <f>'1.Info'!B15</f>
        <v>0</v>
      </c>
      <c r="L77" s="1732"/>
      <c r="M77" s="598">
        <f>K77</f>
        <v>0</v>
      </c>
      <c r="N77" s="1729" t="s">
        <v>866</v>
      </c>
      <c r="O77" s="1729"/>
      <c r="P77" s="1729"/>
      <c r="Q77" s="1729"/>
      <c r="R77" s="1732">
        <f>K77</f>
        <v>0</v>
      </c>
      <c r="S77" s="1732"/>
      <c r="T77" s="598">
        <f>M77</f>
        <v>0</v>
      </c>
      <c r="U77" s="1758" t="e">
        <f>IF(R76&lt;R77,
  "A TIR é MENOR que a TMA, desta forma, este projeto não é viável, não devendo ser executado. TIR: " &amp; TEXT(R76,"0,00%") &amp; " | TMA: " &amp; TEXT(R77,"0,00%"),
  IF(R76=R77,
    "TIR e TMA são iguais, o que desta forma, não é recomendada a implementação do projeto, pois não traz lucratividade. TIR: " &amp; TEXT(R76,"0,00%") &amp; " | TMA: " &amp; TEXT(R77,"0,00%"),
    "Este Projeto tem uma TIR maior que a TMA, sendo um projeto viável para ser implementado. TIR: " &amp; TEXT(R76,"0,00%") &amp; " | TMA: " &amp; TEXT(R77,"0,00%")
  )
)</f>
        <v>#VALUE!</v>
      </c>
      <c r="V77" s="1758"/>
      <c r="W77" s="1758"/>
      <c r="X77" s="1758"/>
      <c r="Z77" s="1729" t="s">
        <v>866</v>
      </c>
      <c r="AA77" s="1729"/>
      <c r="AB77" s="1729"/>
      <c r="AC77" s="1729"/>
      <c r="AD77" s="1732">
        <f>R77</f>
        <v>0</v>
      </c>
      <c r="AE77" s="1732"/>
      <c r="AF77" s="598">
        <f>T77</f>
        <v>0</v>
      </c>
      <c r="BN77" s="133"/>
      <c r="BO77" s="133"/>
      <c r="BP77" s="133"/>
      <c r="BQ77" s="133"/>
      <c r="BR77" s="133"/>
      <c r="BS77" s="133"/>
      <c r="BT77" s="133"/>
      <c r="BU77" s="133"/>
      <c r="BV77" s="133"/>
      <c r="BW77" s="603" t="s">
        <v>872</v>
      </c>
      <c r="BX77" s="133"/>
      <c r="BY77" s="133"/>
      <c r="BZ77" s="133"/>
      <c r="CA77" s="133"/>
      <c r="CB77" s="133"/>
      <c r="CC77" s="133"/>
      <c r="CD77" s="133"/>
      <c r="CE77" s="133"/>
      <c r="CF77" s="133"/>
      <c r="CG77" s="133"/>
      <c r="CH77" s="133"/>
      <c r="CI77" s="133"/>
      <c r="CJ77" s="133"/>
      <c r="CK77" s="133"/>
      <c r="CL77" s="133"/>
      <c r="CM77" s="133"/>
      <c r="CN77" s="133"/>
      <c r="CO77" s="133"/>
      <c r="CP77" s="133"/>
      <c r="CQ77" s="133"/>
      <c r="CR77" s="133"/>
      <c r="CS77" s="133"/>
      <c r="CT77" s="133"/>
      <c r="CU77" s="133"/>
      <c r="CV77" s="133"/>
      <c r="CW77" s="133"/>
      <c r="CX77" s="133"/>
      <c r="CY77" s="133"/>
      <c r="CZ77" s="133"/>
      <c r="DA77" s="133"/>
      <c r="DB77" s="133"/>
      <c r="DC77" s="133"/>
      <c r="DD77" s="133"/>
      <c r="DE77" s="133"/>
      <c r="DF77" s="133"/>
      <c r="DG77" s="133"/>
      <c r="DH77" s="133"/>
      <c r="DI77" s="133"/>
      <c r="DJ77" s="133"/>
      <c r="DK77" s="133"/>
      <c r="DL77" s="133"/>
      <c r="DM77" s="133"/>
      <c r="DN77" s="133"/>
      <c r="DO77" s="133"/>
      <c r="DP77" s="133"/>
      <c r="DQ77" s="133"/>
      <c r="DR77" s="133"/>
      <c r="DS77" s="133"/>
      <c r="DT77" s="133"/>
      <c r="DU77" s="133"/>
      <c r="DV77" s="133"/>
      <c r="DW77" s="133"/>
      <c r="DX77" s="133"/>
      <c r="DY77" s="133"/>
      <c r="DZ77" s="133"/>
      <c r="EA77" s="133"/>
      <c r="EB77" s="133"/>
      <c r="EC77" s="133"/>
      <c r="ED77" s="133"/>
      <c r="EE77" s="133"/>
      <c r="EF77" s="133"/>
      <c r="EG77" s="133"/>
      <c r="EH77" s="133"/>
      <c r="EI77" s="133"/>
      <c r="EJ77" s="133"/>
      <c r="EK77" s="133"/>
      <c r="EL77" s="133"/>
      <c r="EM77" s="133"/>
      <c r="EN77" s="133"/>
      <c r="EO77" s="133"/>
      <c r="EP77" s="133"/>
      <c r="EQ77" s="133"/>
      <c r="ER77" s="133"/>
      <c r="ES77" s="133"/>
      <c r="ET77" s="133"/>
      <c r="EU77" s="133"/>
      <c r="EV77" s="133"/>
      <c r="EW77" s="133"/>
      <c r="EX77" s="133"/>
      <c r="EY77" s="133"/>
      <c r="EZ77" s="133"/>
      <c r="FA77" s="133"/>
      <c r="FB77" s="133"/>
      <c r="FC77" s="133"/>
      <c r="FD77" s="133"/>
      <c r="FE77" s="133"/>
      <c r="FF77" s="133"/>
      <c r="FG77" s="133"/>
      <c r="FH77" s="133"/>
      <c r="FI77" s="133"/>
      <c r="FJ77" s="133"/>
      <c r="FK77" s="133"/>
      <c r="FL77" s="133"/>
      <c r="FM77" s="133"/>
      <c r="FN77" s="133"/>
      <c r="FO77" s="133"/>
      <c r="FP77" s="133"/>
      <c r="FQ77" s="133"/>
      <c r="FR77" s="133"/>
      <c r="FS77" s="133"/>
      <c r="FT77" s="133"/>
      <c r="FU77" s="133"/>
      <c r="FV77" s="133"/>
      <c r="FW77" s="133"/>
      <c r="FX77" s="133"/>
      <c r="FY77" s="133"/>
      <c r="FZ77" s="133"/>
      <c r="GA77" s="133"/>
      <c r="GB77" s="133"/>
      <c r="GC77" s="133"/>
      <c r="GD77" s="133"/>
      <c r="GE77" s="133"/>
      <c r="GF77" s="133"/>
      <c r="GG77" s="133"/>
      <c r="GH77" s="133"/>
      <c r="GI77" s="133"/>
      <c r="GJ77" s="133"/>
      <c r="GK77" s="133"/>
      <c r="GL77" s="133"/>
      <c r="GM77" s="133"/>
      <c r="GN77" s="133"/>
      <c r="GO77" s="133"/>
      <c r="GP77" s="133"/>
      <c r="GQ77" s="133"/>
      <c r="GR77" s="133"/>
      <c r="GS77" s="133"/>
      <c r="GT77" s="133"/>
      <c r="GU77" s="133"/>
      <c r="GV77" s="133"/>
      <c r="GW77" s="133"/>
      <c r="GX77" s="133"/>
      <c r="GY77" s="133"/>
      <c r="GZ77" s="133"/>
      <c r="HA77" s="133"/>
      <c r="HB77" s="133"/>
      <c r="HC77" s="133"/>
      <c r="HD77" s="133"/>
      <c r="HE77" s="133"/>
      <c r="HF77" s="133"/>
      <c r="HG77" s="133"/>
      <c r="HH77" s="133"/>
      <c r="HI77" s="133"/>
      <c r="HJ77" s="133"/>
      <c r="HK77" s="133"/>
      <c r="HL77" s="133"/>
      <c r="HM77" s="133"/>
      <c r="HN77" s="133"/>
      <c r="HO77" s="133"/>
      <c r="HP77" s="133"/>
      <c r="HQ77" s="133"/>
      <c r="HR77" s="133"/>
      <c r="HS77" s="133"/>
      <c r="HT77" s="133"/>
      <c r="HU77" s="133"/>
      <c r="HV77" s="133"/>
      <c r="HW77" s="133"/>
      <c r="HX77" s="133"/>
      <c r="HY77" s="133"/>
      <c r="HZ77" s="133"/>
      <c r="IA77" s="133"/>
      <c r="IB77" s="133"/>
      <c r="IC77" s="133"/>
      <c r="ID77" s="133"/>
      <c r="IE77" s="133"/>
      <c r="IF77" s="133"/>
      <c r="IG77" s="133"/>
      <c r="IH77" s="133"/>
      <c r="II77" s="133"/>
      <c r="IJ77" s="133"/>
      <c r="IK77" s="133"/>
      <c r="IL77" s="133"/>
      <c r="IM77" s="133"/>
      <c r="IN77" s="133"/>
      <c r="IO77" s="133"/>
      <c r="IP77" s="133"/>
      <c r="IQ77" s="133"/>
      <c r="IR77" s="133"/>
      <c r="IS77" s="133"/>
      <c r="IT77" s="133"/>
      <c r="IU77" s="133"/>
      <c r="IV77" s="133"/>
      <c r="IW77" s="133"/>
      <c r="IX77" s="133"/>
      <c r="IY77" s="133"/>
      <c r="IZ77" s="133"/>
      <c r="JA77" s="133"/>
      <c r="JB77" s="133"/>
      <c r="JC77" s="133"/>
      <c r="JD77" s="133"/>
      <c r="JE77" s="133"/>
      <c r="JF77" s="133"/>
      <c r="JG77" s="133"/>
      <c r="JH77" s="133"/>
      <c r="JI77" s="133"/>
      <c r="JJ77" s="133"/>
      <c r="JK77" s="133"/>
      <c r="JL77" s="133"/>
      <c r="JM77" s="133"/>
      <c r="JN77" s="133"/>
      <c r="JO77" s="133"/>
      <c r="JP77" s="133"/>
      <c r="JQ77" s="133"/>
      <c r="JR77" s="133"/>
      <c r="JS77" s="133"/>
      <c r="JT77" s="133"/>
      <c r="JU77" s="133"/>
      <c r="JV77" s="133"/>
      <c r="JW77" s="133"/>
      <c r="JX77" s="133"/>
      <c r="JY77" s="133"/>
      <c r="JZ77" s="133"/>
      <c r="KA77" s="133"/>
      <c r="KB77" s="133"/>
      <c r="KC77" s="133"/>
      <c r="KD77" s="133"/>
      <c r="KE77" s="133"/>
      <c r="KF77" s="133"/>
      <c r="KG77" s="133"/>
      <c r="KH77" s="133"/>
      <c r="KI77" s="133"/>
      <c r="KJ77" s="133"/>
      <c r="KK77" s="133"/>
      <c r="KL77" s="133"/>
      <c r="KM77" s="133"/>
      <c r="KN77" s="133"/>
      <c r="KO77" s="133"/>
      <c r="KP77" s="133"/>
      <c r="KQ77" s="133"/>
      <c r="KR77" s="133"/>
      <c r="KS77" s="133"/>
      <c r="KT77" s="133"/>
      <c r="KU77" s="133"/>
      <c r="KV77" s="133"/>
      <c r="KW77" s="133"/>
      <c r="KX77" s="133"/>
      <c r="KY77" s="133"/>
      <c r="KZ77" s="133"/>
      <c r="LA77" s="133"/>
      <c r="LB77" s="133"/>
      <c r="LC77" s="133"/>
      <c r="LD77" s="133"/>
      <c r="LE77" s="133"/>
      <c r="LF77" s="133"/>
      <c r="LG77" s="133"/>
      <c r="LH77" s="133"/>
      <c r="LI77" s="133"/>
      <c r="LJ77" s="133"/>
      <c r="LK77" s="133"/>
      <c r="LL77" s="133"/>
      <c r="LM77" s="133"/>
      <c r="LN77" s="133"/>
      <c r="LO77" s="133"/>
      <c r="LP77" s="133"/>
      <c r="LQ77" s="133"/>
      <c r="LR77" s="133"/>
      <c r="LS77" s="133"/>
      <c r="LT77" s="133"/>
      <c r="LU77" s="133"/>
      <c r="LV77" s="133"/>
      <c r="LW77" s="133"/>
      <c r="LX77" s="133"/>
      <c r="LY77" s="133"/>
      <c r="LZ77" s="133"/>
      <c r="MA77" s="133"/>
      <c r="MB77" s="133"/>
      <c r="MC77" s="133"/>
      <c r="MD77" s="133"/>
      <c r="ME77" s="133"/>
      <c r="MF77" s="133"/>
      <c r="MG77" s="133"/>
      <c r="MH77" s="133"/>
      <c r="MI77" s="133"/>
      <c r="MJ77" s="133"/>
      <c r="MK77" s="133"/>
      <c r="ML77" s="133"/>
      <c r="MM77" s="133"/>
      <c r="MN77" s="133"/>
      <c r="MO77" s="133"/>
      <c r="MP77" s="133"/>
      <c r="MQ77" s="133"/>
      <c r="MR77" s="133"/>
      <c r="MS77" s="133"/>
      <c r="MT77" s="133"/>
      <c r="MU77" s="133"/>
      <c r="MV77" s="133"/>
      <c r="MW77" s="133"/>
      <c r="MX77" s="133"/>
      <c r="MY77" s="133"/>
      <c r="MZ77" s="133"/>
      <c r="NA77" s="133"/>
      <c r="NB77" s="133"/>
      <c r="NC77" s="133"/>
      <c r="ND77" s="133"/>
      <c r="NE77" s="133"/>
      <c r="NF77" s="133"/>
      <c r="NG77" s="133"/>
      <c r="NH77" s="133"/>
      <c r="NI77" s="133"/>
      <c r="NJ77" s="133"/>
      <c r="NK77" s="133"/>
      <c r="NL77" s="133"/>
      <c r="NM77" s="133"/>
      <c r="NN77" s="133"/>
      <c r="NO77" s="133"/>
      <c r="NP77" s="133"/>
      <c r="NQ77" s="133"/>
      <c r="NR77" s="133"/>
      <c r="NS77" s="133"/>
      <c r="NT77" s="133"/>
      <c r="NU77" s="133"/>
      <c r="NV77" s="133"/>
      <c r="NW77" s="133"/>
      <c r="NX77" s="133"/>
      <c r="NY77" s="133"/>
      <c r="NZ77" s="133"/>
      <c r="OA77" s="133"/>
      <c r="OB77" s="133"/>
      <c r="OC77" s="133"/>
      <c r="OD77" s="133"/>
      <c r="OE77" s="133"/>
      <c r="OF77" s="133"/>
      <c r="OG77" s="133"/>
      <c r="OH77" s="133"/>
      <c r="OI77" s="133"/>
      <c r="OJ77" s="133"/>
      <c r="OK77" s="133"/>
      <c r="OL77" s="133"/>
      <c r="OM77" s="133"/>
      <c r="ON77" s="133"/>
      <c r="OO77" s="133"/>
      <c r="OP77" s="133"/>
      <c r="OQ77" s="133"/>
      <c r="OR77" s="133"/>
      <c r="OS77" s="133"/>
      <c r="OT77" s="133"/>
      <c r="OU77" s="133"/>
      <c r="OV77" s="133"/>
      <c r="OW77" s="133"/>
      <c r="OX77" s="133"/>
      <c r="OY77" s="133"/>
      <c r="OZ77" s="133"/>
      <c r="PA77" s="133"/>
      <c r="PB77" s="133"/>
      <c r="PC77" s="133"/>
      <c r="PD77" s="133"/>
      <c r="PE77" s="133"/>
      <c r="PF77" s="133"/>
      <c r="PG77" s="133"/>
      <c r="PH77" s="133"/>
    </row>
    <row r="78" spans="2:424" s="86" customFormat="1" ht="25.05" customHeight="1">
      <c r="C78" s="425"/>
      <c r="D78" s="425"/>
      <c r="E78" s="425"/>
      <c r="F78" s="425"/>
      <c r="G78" s="1729" t="s">
        <v>590</v>
      </c>
      <c r="H78" s="1729"/>
      <c r="I78" s="1729"/>
      <c r="J78" s="1729"/>
      <c r="K78" s="1752">
        <f>'4. EAP+Barras'!F15</f>
        <v>0</v>
      </c>
      <c r="L78" s="1752"/>
      <c r="M78" s="424">
        <f>'4. EAP+Barras'!F12</f>
        <v>0</v>
      </c>
      <c r="N78" s="1729" t="s">
        <v>590</v>
      </c>
      <c r="O78" s="1729"/>
      <c r="P78" s="1729"/>
      <c r="Q78" s="1729"/>
      <c r="R78" s="1752">
        <f>K78</f>
        <v>0</v>
      </c>
      <c r="S78" s="1752"/>
      <c r="T78" s="424">
        <f>M78</f>
        <v>0</v>
      </c>
      <c r="U78" s="12"/>
      <c r="V78" s="12"/>
      <c r="W78" s="12"/>
      <c r="X78" s="12"/>
      <c r="Z78" s="1729" t="s">
        <v>590</v>
      </c>
      <c r="AA78" s="1729"/>
      <c r="AB78" s="1729"/>
      <c r="AC78" s="1729"/>
      <c r="AD78" s="1752">
        <f>K78</f>
        <v>0</v>
      </c>
      <c r="AE78" s="1752"/>
      <c r="AF78" s="424">
        <f>T78</f>
        <v>0</v>
      </c>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c r="CQ78" s="133"/>
      <c r="CR78" s="133"/>
      <c r="CS78" s="133"/>
      <c r="CT78" s="133"/>
      <c r="CU78" s="133"/>
      <c r="CV78" s="133"/>
      <c r="CW78" s="133"/>
      <c r="CX78" s="133"/>
      <c r="CY78" s="133"/>
      <c r="CZ78" s="133"/>
      <c r="DA78" s="133"/>
      <c r="DB78" s="133"/>
      <c r="DC78" s="133"/>
      <c r="DD78" s="133"/>
      <c r="DE78" s="133"/>
      <c r="DF78" s="133"/>
      <c r="DG78" s="133"/>
      <c r="DH78" s="133"/>
      <c r="DI78" s="133"/>
      <c r="DJ78" s="133"/>
      <c r="DK78" s="133"/>
      <c r="DL78" s="133"/>
      <c r="DM78" s="133"/>
      <c r="DN78" s="133"/>
      <c r="DO78" s="133"/>
      <c r="DP78" s="133"/>
      <c r="DQ78" s="133"/>
      <c r="DR78" s="133"/>
      <c r="DS78" s="133"/>
      <c r="DT78" s="133"/>
      <c r="DU78" s="133"/>
      <c r="DV78" s="133"/>
      <c r="DW78" s="133"/>
      <c r="DX78" s="133"/>
      <c r="DY78" s="133"/>
      <c r="DZ78" s="133"/>
      <c r="EA78" s="133"/>
      <c r="EB78" s="133"/>
      <c r="EC78" s="133"/>
      <c r="ED78" s="133"/>
      <c r="EE78" s="133"/>
      <c r="EF78" s="133"/>
      <c r="EG78" s="133"/>
      <c r="EH78" s="133"/>
      <c r="EI78" s="133"/>
      <c r="EJ78" s="133"/>
      <c r="EK78" s="133"/>
      <c r="EL78" s="133"/>
      <c r="EM78" s="133"/>
      <c r="EN78" s="133"/>
      <c r="EO78" s="133"/>
      <c r="EP78" s="133"/>
      <c r="EQ78" s="133"/>
      <c r="ER78" s="133"/>
      <c r="ES78" s="133"/>
      <c r="ET78" s="133"/>
      <c r="EU78" s="133"/>
      <c r="EV78" s="133"/>
      <c r="EW78" s="133"/>
      <c r="EX78" s="133"/>
      <c r="EY78" s="133"/>
      <c r="EZ78" s="133"/>
      <c r="FA78" s="133"/>
      <c r="FB78" s="133"/>
      <c r="FC78" s="133"/>
      <c r="FD78" s="133"/>
      <c r="FE78" s="133"/>
      <c r="FF78" s="133"/>
      <c r="FG78" s="133"/>
      <c r="FH78" s="133"/>
      <c r="FI78" s="133"/>
      <c r="FJ78" s="133"/>
      <c r="FK78" s="133"/>
      <c r="FL78" s="133"/>
      <c r="FM78" s="133"/>
      <c r="FN78" s="133"/>
      <c r="FO78" s="133"/>
      <c r="FP78" s="133"/>
      <c r="FQ78" s="133"/>
      <c r="FR78" s="133"/>
      <c r="FS78" s="133"/>
      <c r="FT78" s="133"/>
      <c r="FU78" s="133"/>
      <c r="FV78" s="133"/>
      <c r="FW78" s="133"/>
      <c r="FX78" s="133"/>
      <c r="FY78" s="133"/>
      <c r="FZ78" s="133"/>
      <c r="GA78" s="133"/>
      <c r="GB78" s="133"/>
      <c r="GC78" s="133"/>
      <c r="GD78" s="133"/>
      <c r="GE78" s="133"/>
      <c r="GF78" s="133"/>
      <c r="GG78" s="133"/>
      <c r="GH78" s="133"/>
      <c r="GI78" s="133"/>
      <c r="GJ78" s="133"/>
      <c r="GK78" s="133"/>
      <c r="GL78" s="133"/>
      <c r="GM78" s="133"/>
      <c r="GN78" s="133"/>
      <c r="GO78" s="133"/>
      <c r="GP78" s="133"/>
      <c r="GQ78" s="133"/>
      <c r="GR78" s="133"/>
      <c r="GS78" s="133"/>
      <c r="GT78" s="133"/>
      <c r="GU78" s="133"/>
      <c r="GV78" s="133"/>
      <c r="GW78" s="133"/>
      <c r="GX78" s="133"/>
      <c r="GY78" s="133"/>
      <c r="GZ78" s="133"/>
      <c r="HA78" s="133"/>
      <c r="HB78" s="133"/>
      <c r="HC78" s="133"/>
      <c r="HD78" s="133"/>
      <c r="HE78" s="133"/>
      <c r="HF78" s="133"/>
      <c r="HG78" s="133"/>
      <c r="HH78" s="133"/>
      <c r="HI78" s="133"/>
      <c r="HJ78" s="133"/>
      <c r="HK78" s="133"/>
      <c r="HL78" s="133"/>
      <c r="HM78" s="133"/>
      <c r="HN78" s="133"/>
      <c r="HO78" s="133"/>
      <c r="HP78" s="133"/>
      <c r="HQ78" s="133"/>
      <c r="HR78" s="133"/>
      <c r="HS78" s="133"/>
      <c r="HT78" s="133"/>
      <c r="HU78" s="133"/>
      <c r="HV78" s="133"/>
      <c r="HW78" s="133"/>
      <c r="HX78" s="133"/>
      <c r="HY78" s="133"/>
      <c r="HZ78" s="133"/>
      <c r="IA78" s="133"/>
      <c r="IB78" s="133"/>
      <c r="IC78" s="133"/>
      <c r="ID78" s="133"/>
      <c r="IE78" s="133"/>
      <c r="IF78" s="133"/>
      <c r="IG78" s="133"/>
      <c r="IH78" s="133"/>
      <c r="II78" s="133"/>
      <c r="IJ78" s="133"/>
      <c r="IK78" s="133"/>
      <c r="IL78" s="133"/>
      <c r="IM78" s="133"/>
      <c r="IN78" s="133"/>
      <c r="IO78" s="133"/>
      <c r="IP78" s="133"/>
      <c r="IQ78" s="133"/>
      <c r="IR78" s="133"/>
      <c r="IS78" s="133"/>
      <c r="IT78" s="133"/>
      <c r="IU78" s="133"/>
      <c r="IV78" s="133"/>
      <c r="IW78" s="133"/>
      <c r="IX78" s="133"/>
      <c r="IY78" s="133"/>
      <c r="IZ78" s="133"/>
      <c r="JA78" s="133"/>
      <c r="JB78" s="133"/>
      <c r="JC78" s="133"/>
      <c r="JD78" s="133"/>
      <c r="JE78" s="133"/>
      <c r="JF78" s="133"/>
      <c r="JG78" s="133"/>
      <c r="JH78" s="133"/>
      <c r="JI78" s="133"/>
      <c r="JJ78" s="133"/>
      <c r="JK78" s="133"/>
      <c r="JL78" s="133"/>
      <c r="JM78" s="133"/>
      <c r="JN78" s="133"/>
      <c r="JO78" s="133"/>
      <c r="JP78" s="133"/>
      <c r="JQ78" s="133"/>
      <c r="JR78" s="133"/>
      <c r="JS78" s="133"/>
      <c r="JT78" s="133"/>
      <c r="JU78" s="133"/>
      <c r="JV78" s="133"/>
      <c r="JW78" s="133"/>
      <c r="JX78" s="133"/>
      <c r="JY78" s="133"/>
      <c r="JZ78" s="133"/>
      <c r="KA78" s="133"/>
      <c r="KB78" s="133"/>
      <c r="KC78" s="133"/>
      <c r="KD78" s="133"/>
      <c r="KE78" s="133"/>
      <c r="KF78" s="133"/>
      <c r="KG78" s="133"/>
      <c r="KH78" s="133"/>
      <c r="KI78" s="133"/>
      <c r="KJ78" s="133"/>
      <c r="KK78" s="133"/>
      <c r="KL78" s="133"/>
      <c r="KM78" s="133"/>
      <c r="KN78" s="133"/>
      <c r="KO78" s="133"/>
      <c r="KP78" s="133"/>
      <c r="KQ78" s="133"/>
      <c r="KR78" s="133"/>
      <c r="KS78" s="133"/>
      <c r="KT78" s="133"/>
      <c r="KU78" s="133"/>
      <c r="KV78" s="133"/>
      <c r="KW78" s="133"/>
      <c r="KX78" s="133"/>
      <c r="KY78" s="133"/>
      <c r="KZ78" s="133"/>
      <c r="LA78" s="133"/>
      <c r="LB78" s="133"/>
      <c r="LC78" s="133"/>
      <c r="LD78" s="133"/>
      <c r="LE78" s="133"/>
      <c r="LF78" s="133"/>
      <c r="LG78" s="133"/>
      <c r="LH78" s="133"/>
      <c r="LI78" s="133"/>
      <c r="LJ78" s="133"/>
      <c r="LK78" s="133"/>
      <c r="LL78" s="133"/>
      <c r="LM78" s="133"/>
      <c r="LN78" s="133"/>
      <c r="LO78" s="133"/>
      <c r="LP78" s="133"/>
      <c r="LQ78" s="133"/>
      <c r="LR78" s="133"/>
      <c r="LS78" s="133"/>
      <c r="LT78" s="133"/>
      <c r="LU78" s="133"/>
      <c r="LV78" s="133"/>
      <c r="LW78" s="133"/>
      <c r="LX78" s="133"/>
      <c r="LY78" s="133"/>
      <c r="LZ78" s="133"/>
      <c r="MA78" s="133"/>
      <c r="MB78" s="133"/>
      <c r="MC78" s="133"/>
      <c r="MD78" s="133"/>
      <c r="ME78" s="133"/>
      <c r="MF78" s="133"/>
      <c r="MG78" s="133"/>
      <c r="MH78" s="133"/>
      <c r="MI78" s="133"/>
      <c r="MJ78" s="133"/>
      <c r="MK78" s="133"/>
      <c r="ML78" s="133"/>
      <c r="MM78" s="133"/>
      <c r="MN78" s="133"/>
      <c r="MO78" s="133"/>
      <c r="MP78" s="133"/>
      <c r="MQ78" s="133"/>
      <c r="MR78" s="133"/>
      <c r="MS78" s="133"/>
      <c r="MT78" s="133"/>
      <c r="MU78" s="133"/>
      <c r="MV78" s="133"/>
      <c r="MW78" s="133"/>
      <c r="MX78" s="133"/>
      <c r="MY78" s="133"/>
      <c r="MZ78" s="133"/>
      <c r="NA78" s="133"/>
      <c r="NB78" s="133"/>
      <c r="NC78" s="133"/>
      <c r="ND78" s="133"/>
      <c r="NE78" s="133"/>
      <c r="NF78" s="133"/>
      <c r="NG78" s="133"/>
      <c r="NH78" s="133"/>
      <c r="NI78" s="133"/>
      <c r="NJ78" s="133"/>
      <c r="NK78" s="133"/>
      <c r="NL78" s="133"/>
      <c r="NM78" s="133"/>
      <c r="NN78" s="133"/>
      <c r="NO78" s="133"/>
      <c r="NP78" s="133"/>
      <c r="NQ78" s="133"/>
      <c r="NR78" s="133"/>
      <c r="NS78" s="133"/>
      <c r="NT78" s="133"/>
      <c r="NU78" s="133"/>
      <c r="NV78" s="133"/>
      <c r="NW78" s="133"/>
      <c r="NX78" s="133"/>
      <c r="NY78" s="133"/>
      <c r="NZ78" s="133"/>
      <c r="OA78" s="133"/>
      <c r="OB78" s="133"/>
      <c r="OC78" s="133"/>
      <c r="OD78" s="133"/>
      <c r="OE78" s="133"/>
      <c r="OF78" s="133"/>
      <c r="OG78" s="133"/>
      <c r="OH78" s="133"/>
      <c r="OI78" s="133"/>
      <c r="OJ78" s="133"/>
      <c r="OK78" s="133"/>
      <c r="OL78" s="133"/>
      <c r="OM78" s="133"/>
      <c r="ON78" s="133"/>
      <c r="OO78" s="133"/>
      <c r="OP78" s="133"/>
      <c r="OQ78" s="133"/>
      <c r="OR78" s="133"/>
      <c r="OS78" s="133"/>
      <c r="OT78" s="133"/>
      <c r="OU78" s="133"/>
      <c r="OV78" s="133"/>
      <c r="OW78" s="133"/>
      <c r="OX78" s="133"/>
      <c r="OY78" s="133"/>
      <c r="OZ78" s="133"/>
      <c r="PA78" s="133"/>
      <c r="PB78" s="133"/>
      <c r="PC78" s="133"/>
      <c r="PD78" s="133"/>
      <c r="PE78" s="133"/>
      <c r="PF78" s="133"/>
      <c r="PG78" s="133"/>
      <c r="PH78" s="133"/>
    </row>
    <row r="79" spans="2:424" s="86" customFormat="1" ht="28.8" customHeight="1">
      <c r="C79" s="425"/>
      <c r="D79" s="425"/>
      <c r="E79" s="425"/>
      <c r="F79" s="425"/>
      <c r="G79" s="1827" t="s">
        <v>591</v>
      </c>
      <c r="H79" s="1827"/>
      <c r="I79" s="1827"/>
      <c r="J79" s="1827"/>
      <c r="K79" s="1753">
        <f>'6. Riscos'!N23</f>
        <v>0</v>
      </c>
      <c r="L79" s="1753"/>
      <c r="M79" s="12"/>
      <c r="N79" s="1827" t="s">
        <v>591</v>
      </c>
      <c r="O79" s="1827"/>
      <c r="P79" s="1827"/>
      <c r="Q79" s="1827"/>
      <c r="R79" s="1753">
        <f>K79</f>
        <v>0</v>
      </c>
      <c r="S79" s="1753"/>
      <c r="T79" s="12"/>
      <c r="U79" s="1779"/>
      <c r="V79" s="1779"/>
      <c r="W79" s="1779"/>
      <c r="X79" s="1779"/>
      <c r="Z79" s="1827" t="s">
        <v>591</v>
      </c>
      <c r="AA79" s="1827"/>
      <c r="AB79" s="1827"/>
      <c r="AC79" s="1827"/>
      <c r="AD79" s="1753">
        <f>R79</f>
        <v>0</v>
      </c>
      <c r="AE79" s="1753"/>
      <c r="AF79" s="12"/>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c r="CQ79" s="133"/>
      <c r="CR79" s="133"/>
      <c r="CS79" s="133"/>
      <c r="CT79" s="133"/>
      <c r="CU79" s="133"/>
      <c r="CV79" s="133"/>
      <c r="CW79" s="133"/>
      <c r="CX79" s="133"/>
      <c r="CY79" s="133"/>
      <c r="CZ79" s="133"/>
      <c r="DA79" s="133"/>
      <c r="DB79" s="133"/>
      <c r="DC79" s="133"/>
      <c r="DD79" s="133"/>
      <c r="DE79" s="133"/>
      <c r="DF79" s="133"/>
      <c r="DG79" s="133"/>
      <c r="DH79" s="133"/>
      <c r="DI79" s="133"/>
      <c r="DJ79" s="133"/>
      <c r="DK79" s="133"/>
      <c r="DL79" s="133"/>
      <c r="DM79" s="133"/>
      <c r="DN79" s="133"/>
      <c r="DO79" s="133"/>
      <c r="DP79" s="133"/>
      <c r="DQ79" s="133"/>
      <c r="DR79" s="133"/>
      <c r="DS79" s="133"/>
      <c r="DT79" s="133"/>
      <c r="DU79" s="133"/>
      <c r="DV79" s="133"/>
      <c r="DW79" s="133"/>
      <c r="DX79" s="133"/>
      <c r="DY79" s="133"/>
      <c r="DZ79" s="133"/>
      <c r="EA79" s="133"/>
      <c r="EB79" s="133"/>
      <c r="EC79" s="133"/>
      <c r="ED79" s="133"/>
      <c r="EE79" s="133"/>
      <c r="EF79" s="133"/>
      <c r="EG79" s="133"/>
      <c r="EH79" s="133"/>
      <c r="EI79" s="133"/>
      <c r="EJ79" s="133"/>
      <c r="EK79" s="133"/>
      <c r="EL79" s="133"/>
      <c r="EM79" s="133"/>
      <c r="EN79" s="133"/>
      <c r="EO79" s="133"/>
      <c r="EP79" s="133"/>
      <c r="EQ79" s="133"/>
      <c r="ER79" s="133"/>
      <c r="ES79" s="133"/>
      <c r="ET79" s="133"/>
      <c r="EU79" s="133"/>
      <c r="EV79" s="133"/>
      <c r="EW79" s="133"/>
      <c r="EX79" s="133"/>
      <c r="EY79" s="133"/>
      <c r="EZ79" s="133"/>
      <c r="FA79" s="133"/>
      <c r="FB79" s="133"/>
      <c r="FC79" s="133"/>
      <c r="FD79" s="133"/>
      <c r="FE79" s="133"/>
      <c r="FF79" s="133"/>
      <c r="FG79" s="133"/>
      <c r="FH79" s="133"/>
      <c r="FI79" s="133"/>
      <c r="FJ79" s="133"/>
      <c r="FK79" s="133"/>
      <c r="FL79" s="133"/>
      <c r="FM79" s="133"/>
      <c r="FN79" s="133"/>
      <c r="FO79" s="133"/>
      <c r="FP79" s="133"/>
      <c r="FQ79" s="133"/>
      <c r="FR79" s="133"/>
      <c r="FS79" s="133"/>
      <c r="FT79" s="133"/>
      <c r="FU79" s="133"/>
      <c r="FV79" s="133"/>
      <c r="FW79" s="133"/>
      <c r="FX79" s="133"/>
      <c r="FY79" s="133"/>
      <c r="FZ79" s="133"/>
      <c r="GA79" s="133"/>
      <c r="GB79" s="133"/>
      <c r="GC79" s="133"/>
      <c r="GD79" s="133"/>
      <c r="GE79" s="133"/>
      <c r="GF79" s="133"/>
      <c r="GG79" s="133"/>
      <c r="GH79" s="133"/>
      <c r="GI79" s="133"/>
      <c r="GJ79" s="133"/>
      <c r="GK79" s="133"/>
      <c r="GL79" s="133"/>
      <c r="GM79" s="133"/>
      <c r="GN79" s="133"/>
      <c r="GO79" s="133"/>
      <c r="GP79" s="133"/>
      <c r="GQ79" s="133"/>
      <c r="GR79" s="133"/>
      <c r="GS79" s="133"/>
      <c r="GT79" s="133"/>
      <c r="GU79" s="133"/>
      <c r="GV79" s="133"/>
      <c r="GW79" s="133"/>
      <c r="GX79" s="133"/>
      <c r="GY79" s="133"/>
      <c r="GZ79" s="133"/>
      <c r="HA79" s="133"/>
      <c r="HB79" s="133"/>
      <c r="HC79" s="133"/>
      <c r="HD79" s="133"/>
      <c r="HE79" s="133"/>
      <c r="HF79" s="133"/>
      <c r="HG79" s="133"/>
      <c r="HH79" s="133"/>
      <c r="HI79" s="133"/>
      <c r="HJ79" s="133"/>
      <c r="HK79" s="133"/>
      <c r="HL79" s="133"/>
      <c r="HM79" s="133"/>
      <c r="HN79" s="133"/>
      <c r="HO79" s="133"/>
      <c r="HP79" s="133"/>
      <c r="HQ79" s="133"/>
      <c r="HR79" s="133"/>
      <c r="HS79" s="133"/>
      <c r="HT79" s="133"/>
      <c r="HU79" s="133"/>
      <c r="HV79" s="133"/>
      <c r="HW79" s="133"/>
      <c r="HX79" s="133"/>
      <c r="HY79" s="133"/>
      <c r="HZ79" s="133"/>
      <c r="IA79" s="133"/>
      <c r="IB79" s="133"/>
      <c r="IC79" s="133"/>
      <c r="ID79" s="133"/>
      <c r="IE79" s="133"/>
      <c r="IF79" s="133"/>
      <c r="IG79" s="133"/>
      <c r="IH79" s="133"/>
      <c r="II79" s="133"/>
      <c r="IJ79" s="133"/>
      <c r="IK79" s="133"/>
      <c r="IL79" s="133"/>
      <c r="IM79" s="133"/>
      <c r="IN79" s="133"/>
      <c r="IO79" s="133"/>
      <c r="IP79" s="133"/>
      <c r="IQ79" s="133"/>
      <c r="IR79" s="133"/>
      <c r="IS79" s="133"/>
      <c r="IT79" s="133"/>
      <c r="IU79" s="133"/>
      <c r="IV79" s="133"/>
      <c r="IW79" s="133"/>
      <c r="IX79" s="133"/>
      <c r="IY79" s="133"/>
      <c r="IZ79" s="133"/>
      <c r="JA79" s="133"/>
      <c r="JB79" s="133"/>
      <c r="JC79" s="133"/>
      <c r="JD79" s="133"/>
      <c r="JE79" s="133"/>
      <c r="JF79" s="133"/>
      <c r="JG79" s="133"/>
      <c r="JH79" s="133"/>
      <c r="JI79" s="133"/>
      <c r="JJ79" s="133"/>
      <c r="JK79" s="133"/>
      <c r="JL79" s="133"/>
      <c r="JM79" s="133"/>
      <c r="JN79" s="133"/>
      <c r="JO79" s="133"/>
      <c r="JP79" s="133"/>
      <c r="JQ79" s="133"/>
      <c r="JR79" s="133"/>
      <c r="JS79" s="133"/>
      <c r="JT79" s="133"/>
      <c r="JU79" s="133"/>
      <c r="JV79" s="133"/>
      <c r="JW79" s="133"/>
      <c r="JX79" s="133"/>
      <c r="JY79" s="133"/>
      <c r="JZ79" s="133"/>
      <c r="KA79" s="133"/>
      <c r="KB79" s="133"/>
      <c r="KC79" s="133"/>
      <c r="KD79" s="133"/>
      <c r="KE79" s="133"/>
      <c r="KF79" s="133"/>
      <c r="KG79" s="133"/>
      <c r="KH79" s="133"/>
      <c r="KI79" s="133"/>
      <c r="KJ79" s="133"/>
      <c r="KK79" s="133"/>
      <c r="KL79" s="133"/>
      <c r="KM79" s="133"/>
      <c r="KN79" s="133"/>
      <c r="KO79" s="133"/>
      <c r="KP79" s="133"/>
      <c r="KQ79" s="133"/>
      <c r="KR79" s="133"/>
      <c r="KS79" s="133"/>
      <c r="KT79" s="133"/>
      <c r="KU79" s="133"/>
      <c r="KV79" s="133"/>
      <c r="KW79" s="133"/>
      <c r="KX79" s="133"/>
      <c r="KY79" s="133"/>
      <c r="KZ79" s="133"/>
      <c r="LA79" s="133"/>
      <c r="LB79" s="133"/>
      <c r="LC79" s="133"/>
      <c r="LD79" s="133"/>
      <c r="LE79" s="133"/>
      <c r="LF79" s="133"/>
      <c r="LG79" s="133"/>
      <c r="LH79" s="133"/>
      <c r="LI79" s="133"/>
      <c r="LJ79" s="133"/>
      <c r="LK79" s="133"/>
      <c r="LL79" s="133"/>
      <c r="LM79" s="133"/>
      <c r="LN79" s="133"/>
      <c r="LO79" s="133"/>
      <c r="LP79" s="133"/>
      <c r="LQ79" s="133"/>
      <c r="LR79" s="133"/>
      <c r="LS79" s="133"/>
      <c r="LT79" s="133"/>
      <c r="LU79" s="133"/>
      <c r="LV79" s="133"/>
      <c r="LW79" s="133"/>
      <c r="LX79" s="133"/>
      <c r="LY79" s="133"/>
      <c r="LZ79" s="133"/>
      <c r="MA79" s="133"/>
      <c r="MB79" s="133"/>
      <c r="MC79" s="133"/>
      <c r="MD79" s="133"/>
      <c r="ME79" s="133"/>
      <c r="MF79" s="133"/>
      <c r="MG79" s="133"/>
      <c r="MH79" s="133"/>
      <c r="MI79" s="133"/>
      <c r="MJ79" s="133"/>
      <c r="MK79" s="133"/>
      <c r="ML79" s="133"/>
      <c r="MM79" s="133"/>
      <c r="MN79" s="133"/>
      <c r="MO79" s="133"/>
      <c r="MP79" s="133"/>
      <c r="MQ79" s="133"/>
      <c r="MR79" s="133"/>
      <c r="MS79" s="133"/>
      <c r="MT79" s="133"/>
      <c r="MU79" s="133"/>
      <c r="MV79" s="133"/>
      <c r="MW79" s="133"/>
      <c r="MX79" s="133"/>
      <c r="MY79" s="133"/>
      <c r="MZ79" s="133"/>
      <c r="NA79" s="133"/>
      <c r="NB79" s="133"/>
      <c r="NC79" s="133"/>
      <c r="ND79" s="133"/>
      <c r="NE79" s="133"/>
      <c r="NF79" s="133"/>
      <c r="NG79" s="133"/>
      <c r="NH79" s="133"/>
      <c r="NI79" s="133"/>
      <c r="NJ79" s="133"/>
      <c r="NK79" s="133"/>
      <c r="NL79" s="133"/>
      <c r="NM79" s="133"/>
      <c r="NN79" s="133"/>
      <c r="NO79" s="133"/>
      <c r="NP79" s="133"/>
      <c r="NQ79" s="133"/>
      <c r="NR79" s="133"/>
      <c r="NS79" s="133"/>
      <c r="NT79" s="133"/>
      <c r="NU79" s="133"/>
      <c r="NV79" s="133"/>
      <c r="NW79" s="133"/>
      <c r="NX79" s="133"/>
      <c r="NY79" s="133"/>
      <c r="NZ79" s="133"/>
      <c r="OA79" s="133"/>
      <c r="OB79" s="133"/>
      <c r="OC79" s="133"/>
      <c r="OD79" s="133"/>
      <c r="OE79" s="133"/>
      <c r="OF79" s="133"/>
      <c r="OG79" s="133"/>
      <c r="OH79" s="133"/>
      <c r="OI79" s="133"/>
      <c r="OJ79" s="133"/>
      <c r="OK79" s="133"/>
      <c r="OL79" s="133"/>
      <c r="OM79" s="133"/>
      <c r="ON79" s="133"/>
      <c r="OO79" s="133"/>
      <c r="OP79" s="133"/>
      <c r="OQ79" s="133"/>
      <c r="OR79" s="133"/>
      <c r="OS79" s="133"/>
      <c r="OT79" s="133"/>
      <c r="OU79" s="133"/>
      <c r="OV79" s="133"/>
      <c r="OW79" s="133"/>
      <c r="OX79" s="133"/>
      <c r="OY79" s="133"/>
      <c r="OZ79" s="133"/>
      <c r="PA79" s="133"/>
      <c r="PB79" s="133"/>
      <c r="PC79" s="133"/>
      <c r="PD79" s="133"/>
      <c r="PE79" s="133"/>
      <c r="PF79" s="133"/>
      <c r="PG79" s="133"/>
      <c r="PH79" s="133"/>
    </row>
    <row r="80" spans="2:424" ht="12.6" customHeight="1" thickBot="1">
      <c r="K80" s="1832"/>
      <c r="L80" s="1832"/>
      <c r="N80" s="86"/>
      <c r="O80" s="86"/>
      <c r="P80" s="86"/>
      <c r="Q80" s="86"/>
      <c r="R80" s="86"/>
      <c r="S80" s="86"/>
      <c r="T80" s="86"/>
      <c r="U80" s="86"/>
      <c r="V80" s="86"/>
      <c r="W80" s="86"/>
      <c r="X80" s="86"/>
      <c r="Y80" s="86"/>
      <c r="Z80" s="86"/>
      <c r="AA80" s="86"/>
      <c r="AB80" s="86"/>
      <c r="AC80" s="86"/>
    </row>
    <row r="81" spans="2:424" ht="74.400000000000006" customHeight="1" thickBot="1">
      <c r="J81" s="12"/>
      <c r="K81" s="1754" t="str">
        <f>"Diagnóstico "&amp;K61&amp;" →"</f>
        <v>Diagnóstico PIOR →</v>
      </c>
      <c r="L81" s="1755"/>
      <c r="M81" s="1826" t="str">
        <f>IFERROR(BW81,"Preencher os valores para ter o diagnóstico financeiro")</f>
        <v>Preencher os valores para ter o diagnóstico financeiro</v>
      </c>
      <c r="N81" s="1826"/>
      <c r="O81" s="1826"/>
      <c r="P81" s="1826"/>
      <c r="Q81" s="407" t="str">
        <f>BX81</f>
        <v>?</v>
      </c>
      <c r="R81" s="1730" t="s">
        <v>867</v>
      </c>
      <c r="S81" s="1731"/>
      <c r="T81" s="1828" t="str">
        <f>IFERROR(FX81,"Preencher os valores para ter o diagnóstico financeiro")</f>
        <v>Preencher os valores para ter o diagnóstico financeiro</v>
      </c>
      <c r="U81" s="1829"/>
      <c r="V81" s="1829"/>
      <c r="W81" s="1829"/>
      <c r="X81" s="600" t="str">
        <f>FX83</f>
        <v>?</v>
      </c>
      <c r="Z81" s="1754" t="str">
        <f>"Diagnóstico "&amp;AD61&amp;" →"</f>
        <v>Diagnóstico MELHOR →</v>
      </c>
      <c r="AA81" s="1755"/>
      <c r="AB81" s="1826" t="str">
        <f>IFERROR(CC81,"Preencher os valores para ter o diagnóstico financeiro")</f>
        <v>Preencher os valores para ter o diagnóstico financeiro</v>
      </c>
      <c r="AC81" s="1826"/>
      <c r="AD81" s="1826"/>
      <c r="AE81" s="1826"/>
      <c r="AF81" s="407" t="str">
        <f>CD81</f>
        <v>?</v>
      </c>
      <c r="BW81" s="411" t="e">
        <f>IF(K72="","Sem dados para gerar um diagnóstico",
IF(K72&lt;0,"ROI negativo: esperado no pior cenário. Prepare-se para desafios financeiros, mas mantenha a calma! O objetivo é testar os limites do negócio",
IF(AND(K72&gt;=0,K72&lt;=0.1),"ROI próximo de zero até 10% pode ser dentro do esperado, não é comum, uma vez que é esperado valores próximos de zero e negativos",
IF(K72&gt;10%,"ATENÇÃO! ROI acima de 10% no pior cenário é RARO. Revise projeções de custos, receitas e mercado. Pode haver inconsistências",
""))))</f>
        <v>#VALUE!</v>
      </c>
      <c r="BX81" s="412" t="str">
        <f>IF(M81="ROI negativo: esperado no pior cenário. Prepare-se para desafios financeiros, mas mantenha a calma! O objetivo é testar os limites do negócio","J",IF(M81="ROI próximo de zero até 10% pode ser dentro do esperado, não é comum, uma vez que é esperado valores próximos de zero e negativos","K",IF(M81="ATENÇÃO! ROI acima de 10% no pior cenário é RARO. Revise projeções de custos, receitas e mercado. Pode haver inconsistências","L","?")))</f>
        <v>?</v>
      </c>
      <c r="BZ81" s="413" t="e">
        <f>IF(R72="","Sem dados para gerar um diagnóstico",
IF(R72&lt;0,"Atenção! O ROI negativo no cenário mais provável indica um alto risco financeiro. Revise os custos, receitas e estratégia do negócio antes de seguir em frente",
IF(AND(R72&gt;=0,R72&lt;=10%),"ROI muito baixo no cenário mais provável. O negócio pode não ser viável financeiramente. Avalie se os esforços e o investimento valem a pena para esse retorno",
IF(AND(R72&gt;10%,R72&lt;=20%),"ROI moderado. O negócio pode ser viável, mas avalie o esforço necessário para atingir esse retorno. Considere otimizações para aumentar a rentabilidade",
IF(AND(R72&gt;20%,R72&lt;=50%),"Excelente! ROI entre 20% e 50% no cenário mais provável indica um negócio promissor. Mantenha a estratégia e prepare-se para crescer",
IF(R72&gt;50%,"Cuidado! ROI acima de 50% no cenário mais provável pode indicar números superestimados. Revise os dados para garantir a consistência e evitar falsas expectativas",
"Sem dados para gerar um diagnóstico"))))))</f>
        <v>#VALUE!</v>
      </c>
      <c r="CA81" s="414" t="e">
        <f>IF(#REF!="Atenção! O ROI negativo no cenário mais provável indica um alto risco financeiro. Revise os custos, receitas e estratégia do negócio antes de seguir em frente","L",IF(#REF!="ROI muito baixo no cenário mais provável. O negócio pode não ser viável financeiramente. Avalie se os esforços e o investimento valem a pena para esse retorno","K",IF(#REF!="ROI moderado. O negócio pode ser viável, mas avalie o esforço necessário para atingir esse retorno. Considere otimizações para aumentar a rentabilidade","K",IF(#REF!="Excelente! ROI entre 20% e 50% no cenário mais provável indica um negócio promissor. Mantenha a estratégia e prepare-se para crescer","J",IF(#REF!="Cuidado! ROI acima de 50% no cenário mais provável pode indicar números superestimados. Revise os dados para garantir a consistência e evitar falsas expectativas","K","?")))))</f>
        <v>#REF!</v>
      </c>
      <c r="CC81" s="415" t="e">
        <f>IF(AD72="","Sem dados para gerar um diagnóstico",
IF(AD72&lt;0,"Alerta! ROI negativo no melhor cenário é um forte indicativo de que o negócio não é viável. Revise urgentemente os custos, receitas e a estratégia",
IF(AND(AD72&gt;=0,AD72&lt;=20%),"ROI baixo no melhor cenário. O negócio pode ter dificuldades para gerar lucro significativo. Reavalie a proposta de valor e os custos envolvidos",
IF(AND(AD72&gt;20%,AD72&lt;=50%),"ROI moderado no melhor cenário. Embora seja positivo, este é o melhor cenário, então considere reavaliar o negócio e suas expectativas de ganho financeiro",
IF(AND(AD72&gt;50%,AD72&lt;=100%),"ROI excelente! O negócio tem grande potencial de lucro. Mantenha a estratégia e esteja preparado para aproveitar as oportunidades de crescimento",
IF(AD72&gt;100%,"Cuidado! ROI acima de 100% no melhor cenário pode indicar projeções superestimadas. Revise as informações para garantir que os números sejam realistas",
"Sem dados para gerar um diagnóstico"))))))</f>
        <v>#VALUE!</v>
      </c>
      <c r="CD81" s="416" t="str">
        <f>IF(AB81="Alerta! ROI negativo no melhor cenário é um forte indicativo de que o negócio não é viável. Revise urgentemente os custos, receitas e a estratégia","L",IF(AB81="ROI baixo no melhor cenário. O negócio pode ter dificuldades para gerar lucro significativo. Reavalie a proposta de valor e os custos envolvidos","L",IF(AB81="ROI moderado no melhor cenário. Embora seja positivo, este é o melhor cenário, então considere reavaliar o negócio e suas expectativas de ganho financeiro","K",IF(AB81="ROI excelente! O negócio tem grande potencial de lucro. Mantenha a estratégia e esteja preparado para aproveitar as oportunidades de crescimento","J",IF(AB81="Cuidado! ROI acima de 100% no melhor cenário pode indicar projeções superestimadas. Revise as informações para garantir que os números sejam realistas","K","?")))))</f>
        <v>?</v>
      </c>
      <c r="FX81" s="86" t="e">
        <f>IF(R72="","Sem dados para gerar um diagnóstico",
IF(R72&lt;0,"Atenção! O ROI negativo indica um alto risco financeiro. Revise os custos, receitas e estratégia do negócio antes de seguir em frente",
IF(AND(R72&gt;=0,R72&lt;=10%),"ROI muito baixo. O negócio pode não ser viável financeiramente. Avalie se os esforços e o investimento valem a pena para esse retorno",
IF(AND(R72&gt;10%,R72&lt;=20%),"ROI moderado. O negócio pode ser viável, mas avalie o esforço necessário para atingir esse retorno. Considere otimizações para aumentar a rentabilidade",
IF(AND(R72&gt;20%,R72&lt;=50%),"Excelente! ROI entre 20% e 50% indica um negócio promissor. Mantenha a estratégia e prepare-se para crescer",
IF(R72&gt;50%,"Cuidado! ROI acima de 50% pode indicar números superestimados. Revise os dados para garantir a consistência e evitar falsas expectativas",
"Sem dados para gerar um diagnóstico"))))))</f>
        <v>#VALUE!</v>
      </c>
    </row>
    <row r="82" spans="2:424" s="86" customFormat="1" ht="74.400000000000006" customHeight="1" thickBot="1">
      <c r="C82" s="593"/>
      <c r="D82" s="593"/>
      <c r="E82" s="593"/>
      <c r="F82" s="593"/>
      <c r="G82" s="593"/>
      <c r="H82" s="593"/>
      <c r="I82" s="593"/>
      <c r="J82" s="12"/>
      <c r="K82" s="594"/>
      <c r="L82" s="594"/>
      <c r="M82" s="595"/>
      <c r="N82" s="595"/>
      <c r="O82" s="595"/>
      <c r="P82" s="595"/>
      <c r="Q82" s="596"/>
      <c r="R82" s="1730" t="s">
        <v>868</v>
      </c>
      <c r="S82" s="1731"/>
      <c r="T82" s="1828" t="str">
        <f>IFERROR(FX82,"Preencher os valores para ter o diagnóstico financeiro")</f>
        <v>Preencher os valores para ter o diagnóstico financeiro</v>
      </c>
      <c r="U82" s="1829"/>
      <c r="V82" s="1829"/>
      <c r="W82" s="1829"/>
      <c r="X82" s="600" t="str">
        <f>FX84</f>
        <v>?</v>
      </c>
      <c r="Y82" s="599"/>
      <c r="AA82" s="597"/>
      <c r="AB82" s="595"/>
      <c r="AC82" s="595"/>
      <c r="AD82" s="595"/>
      <c r="AE82" s="595"/>
      <c r="AF82" s="596"/>
      <c r="BN82" s="133"/>
      <c r="BO82" s="133"/>
      <c r="BP82" s="133"/>
      <c r="BQ82" s="133"/>
      <c r="BR82" s="133"/>
      <c r="BS82" s="133"/>
      <c r="BT82" s="133"/>
      <c r="BU82" s="133"/>
      <c r="BV82" s="133"/>
      <c r="BW82" s="411"/>
      <c r="BX82" s="412"/>
      <c r="BY82" s="133"/>
      <c r="BZ82" s="413"/>
      <c r="CA82" s="414"/>
      <c r="CB82" s="133"/>
      <c r="CC82" s="415"/>
      <c r="CD82" s="416"/>
      <c r="CE82" s="133"/>
      <c r="CF82" s="133"/>
      <c r="CG82" s="133"/>
      <c r="CH82" s="133"/>
      <c r="CI82" s="133"/>
      <c r="CJ82" s="133"/>
      <c r="CK82" s="133"/>
      <c r="CL82" s="133"/>
      <c r="CM82" s="133"/>
      <c r="CN82" s="133"/>
      <c r="CO82" s="133"/>
      <c r="CP82" s="133"/>
      <c r="CQ82" s="133"/>
      <c r="CR82" s="133"/>
      <c r="CS82" s="133"/>
      <c r="CT82" s="133"/>
      <c r="CU82" s="133"/>
      <c r="CV82" s="133"/>
      <c r="CW82" s="133"/>
      <c r="CX82" s="133"/>
      <c r="CY82" s="133"/>
      <c r="CZ82" s="133"/>
      <c r="DA82" s="133"/>
      <c r="DB82" s="133"/>
      <c r="DC82" s="133"/>
      <c r="DD82" s="133"/>
      <c r="DE82" s="133"/>
      <c r="DF82" s="133"/>
      <c r="DG82" s="133"/>
      <c r="DH82" s="133"/>
      <c r="DI82" s="133"/>
      <c r="DJ82" s="133"/>
      <c r="DK82" s="133"/>
      <c r="DL82" s="133"/>
      <c r="DM82" s="133"/>
      <c r="DN82" s="133"/>
      <c r="DO82" s="133"/>
      <c r="DP82" s="133"/>
      <c r="DQ82" s="133"/>
      <c r="DR82" s="133"/>
      <c r="DS82" s="133"/>
      <c r="DT82" s="133"/>
      <c r="DU82" s="133"/>
      <c r="DV82" s="133"/>
      <c r="DW82" s="133"/>
      <c r="DX82" s="133"/>
      <c r="DY82" s="133"/>
      <c r="DZ82" s="133"/>
      <c r="EA82" s="133"/>
      <c r="EB82" s="133"/>
      <c r="EC82" s="133"/>
      <c r="ED82" s="133"/>
      <c r="EE82" s="133"/>
      <c r="EF82" s="133"/>
      <c r="EG82" s="133"/>
      <c r="EH82" s="133"/>
      <c r="EI82" s="133"/>
      <c r="EJ82" s="133"/>
      <c r="EK82" s="133"/>
      <c r="EL82" s="133"/>
      <c r="EM82" s="133"/>
      <c r="EN82" s="133"/>
      <c r="EO82" s="133"/>
      <c r="EP82" s="133"/>
      <c r="EQ82" s="133"/>
      <c r="ER82" s="133"/>
      <c r="ES82" s="133"/>
      <c r="ET82" s="133"/>
      <c r="EU82" s="133"/>
      <c r="EV82" s="133"/>
      <c r="EW82" s="133"/>
      <c r="EX82" s="133"/>
      <c r="EY82" s="133"/>
      <c r="EZ82" s="133"/>
      <c r="FA82" s="133"/>
      <c r="FB82" s="133"/>
      <c r="FC82" s="133"/>
      <c r="FD82" s="133"/>
      <c r="FE82" s="133"/>
      <c r="FF82" s="133"/>
      <c r="FG82" s="133"/>
      <c r="FH82" s="133"/>
      <c r="FI82" s="133"/>
      <c r="FJ82" s="133"/>
      <c r="FK82" s="133"/>
      <c r="FL82" s="133"/>
      <c r="FM82" s="133"/>
      <c r="FN82" s="133"/>
      <c r="FO82" s="133"/>
      <c r="FP82" s="133"/>
      <c r="FQ82" s="133"/>
      <c r="FR82" s="133"/>
      <c r="FS82" s="133"/>
      <c r="FT82" s="133"/>
      <c r="FU82" s="133"/>
      <c r="FV82" s="133"/>
      <c r="FW82" s="133"/>
      <c r="FX82" s="86" t="e">
        <f>IF(R74&lt;0,
  "O VPL é negativo (" &amp; TEXT(R74,"R$ #.##0,00") &amp; "), o que indica que o projeto trará prejuízo financeiro. Desta forma, não deve ser implementado.",
  IF(R74=0,
    "O VPL é igual a zero (" &amp; TEXT(R74,"R$ #.##0,00") &amp; "), o que significa que o projeto apenas empata com o investimento realizado, sem gerar lucro. Assim, sua implementação não é recomendada.",
    "O VPL é positivo (" &amp; TEXT(R74,"R$ #.##0,00") &amp; "), indicando que o projeto trará retorno financeiro superior ao investimento. Portanto, é viável e deve ser considerado para implementação."
  )
)</f>
        <v>#VALUE!</v>
      </c>
      <c r="FY82" s="133"/>
      <c r="FZ82" s="133"/>
      <c r="GA82" s="133"/>
      <c r="GB82" s="133"/>
      <c r="GC82" s="133"/>
      <c r="GD82" s="133"/>
      <c r="GE82" s="133"/>
      <c r="GF82" s="133"/>
      <c r="GG82" s="133"/>
      <c r="GH82" s="133"/>
      <c r="GI82" s="133"/>
      <c r="GJ82" s="133"/>
      <c r="GK82" s="133"/>
      <c r="GL82" s="133"/>
      <c r="GM82" s="133"/>
      <c r="GN82" s="133"/>
      <c r="GO82" s="133"/>
      <c r="GP82" s="133"/>
      <c r="GQ82" s="133"/>
      <c r="GR82" s="133"/>
      <c r="GS82" s="133"/>
      <c r="GT82" s="133"/>
      <c r="GU82" s="133"/>
      <c r="GV82" s="133"/>
      <c r="GW82" s="133"/>
      <c r="GX82" s="133"/>
      <c r="GY82" s="133"/>
      <c r="GZ82" s="133"/>
      <c r="HA82" s="133"/>
      <c r="HB82" s="133"/>
      <c r="HC82" s="133"/>
      <c r="HD82" s="133"/>
      <c r="HE82" s="133"/>
      <c r="HF82" s="133"/>
      <c r="HG82" s="133"/>
      <c r="HH82" s="133"/>
      <c r="HI82" s="133"/>
      <c r="HJ82" s="133"/>
      <c r="HK82" s="133"/>
      <c r="HL82" s="133"/>
      <c r="HM82" s="133"/>
      <c r="HN82" s="133"/>
      <c r="HO82" s="133"/>
      <c r="HP82" s="133"/>
      <c r="HQ82" s="133"/>
      <c r="HR82" s="133"/>
      <c r="HS82" s="133"/>
      <c r="HT82" s="133"/>
      <c r="HU82" s="133"/>
      <c r="HV82" s="133"/>
      <c r="HW82" s="133"/>
      <c r="HX82" s="133"/>
      <c r="HY82" s="133"/>
      <c r="HZ82" s="133"/>
      <c r="IA82" s="133"/>
      <c r="IB82" s="133"/>
      <c r="IC82" s="133"/>
      <c r="ID82" s="133"/>
      <c r="IE82" s="133"/>
      <c r="IF82" s="133"/>
      <c r="IG82" s="133"/>
      <c r="IH82" s="133"/>
      <c r="II82" s="133"/>
      <c r="IJ82" s="133"/>
      <c r="IK82" s="133"/>
      <c r="IL82" s="133"/>
      <c r="IM82" s="133"/>
      <c r="IN82" s="133"/>
      <c r="IO82" s="133"/>
      <c r="IP82" s="133"/>
      <c r="IQ82" s="133"/>
      <c r="IR82" s="133"/>
      <c r="IS82" s="133"/>
      <c r="IT82" s="133"/>
      <c r="IU82" s="133"/>
      <c r="IV82" s="133"/>
      <c r="IW82" s="133"/>
      <c r="IX82" s="133"/>
      <c r="IY82" s="133"/>
      <c r="IZ82" s="133"/>
      <c r="JA82" s="133"/>
      <c r="JB82" s="133"/>
      <c r="JC82" s="133"/>
      <c r="JD82" s="133"/>
      <c r="JE82" s="133"/>
      <c r="JF82" s="133"/>
      <c r="JG82" s="133"/>
      <c r="JH82" s="133"/>
      <c r="JI82" s="133"/>
      <c r="JJ82" s="133"/>
      <c r="JK82" s="133"/>
      <c r="JL82" s="133"/>
      <c r="JM82" s="133"/>
      <c r="JN82" s="133"/>
      <c r="JO82" s="133"/>
      <c r="JP82" s="133"/>
      <c r="JQ82" s="133"/>
      <c r="JR82" s="133"/>
      <c r="JS82" s="133"/>
      <c r="JT82" s="133"/>
      <c r="JU82" s="133"/>
      <c r="JV82" s="133"/>
      <c r="JW82" s="133"/>
      <c r="JX82" s="133"/>
      <c r="JY82" s="133"/>
      <c r="JZ82" s="133"/>
      <c r="KA82" s="133"/>
      <c r="KB82" s="133"/>
      <c r="KC82" s="133"/>
      <c r="KD82" s="133"/>
      <c r="KE82" s="133"/>
      <c r="KF82" s="133"/>
      <c r="KG82" s="133"/>
      <c r="KH82" s="133"/>
      <c r="KI82" s="133"/>
      <c r="KJ82" s="133"/>
      <c r="KK82" s="133"/>
      <c r="KL82" s="133"/>
      <c r="KM82" s="133"/>
      <c r="KN82" s="133"/>
      <c r="KO82" s="133"/>
      <c r="KP82" s="133"/>
      <c r="KQ82" s="133"/>
      <c r="KR82" s="133"/>
      <c r="KS82" s="133"/>
      <c r="KT82" s="133"/>
      <c r="KU82" s="133"/>
      <c r="KV82" s="133"/>
      <c r="KW82" s="133"/>
      <c r="KX82" s="133"/>
      <c r="KY82" s="133"/>
      <c r="KZ82" s="133"/>
      <c r="LA82" s="133"/>
      <c r="LB82" s="133"/>
      <c r="LC82" s="133"/>
      <c r="LD82" s="133"/>
      <c r="LE82" s="133"/>
      <c r="LF82" s="133"/>
      <c r="LG82" s="133"/>
      <c r="LH82" s="133"/>
      <c r="LI82" s="133"/>
      <c r="LJ82" s="133"/>
      <c r="LK82" s="133"/>
      <c r="LL82" s="133"/>
      <c r="LM82" s="133"/>
      <c r="LN82" s="133"/>
      <c r="LO82" s="133"/>
      <c r="LP82" s="133"/>
      <c r="LQ82" s="133"/>
      <c r="LR82" s="133"/>
      <c r="LS82" s="133"/>
      <c r="LT82" s="133"/>
      <c r="LU82" s="133"/>
      <c r="LV82" s="133"/>
      <c r="LW82" s="133"/>
      <c r="LX82" s="133"/>
      <c r="LY82" s="133"/>
      <c r="LZ82" s="133"/>
      <c r="MA82" s="133"/>
      <c r="MB82" s="133"/>
      <c r="MC82" s="133"/>
      <c r="MD82" s="133"/>
      <c r="ME82" s="133"/>
      <c r="MF82" s="133"/>
      <c r="MG82" s="133"/>
      <c r="MH82" s="133"/>
      <c r="MI82" s="133"/>
      <c r="MJ82" s="133"/>
      <c r="MK82" s="133"/>
      <c r="ML82" s="133"/>
      <c r="MM82" s="133"/>
      <c r="MN82" s="133"/>
      <c r="MO82" s="133"/>
      <c r="MP82" s="133"/>
      <c r="MQ82" s="133"/>
      <c r="MR82" s="133"/>
      <c r="MS82" s="133"/>
      <c r="MT82" s="133"/>
      <c r="MU82" s="133"/>
      <c r="MV82" s="133"/>
      <c r="MW82" s="133"/>
      <c r="MX82" s="133"/>
      <c r="MY82" s="133"/>
      <c r="MZ82" s="133"/>
      <c r="NA82" s="133"/>
      <c r="NB82" s="133"/>
      <c r="NC82" s="133"/>
      <c r="ND82" s="133"/>
      <c r="NE82" s="133"/>
      <c r="NF82" s="133"/>
      <c r="NG82" s="133"/>
      <c r="NH82" s="133"/>
      <c r="NI82" s="133"/>
      <c r="NJ82" s="133"/>
      <c r="NK82" s="133"/>
      <c r="NL82" s="133"/>
      <c r="NM82" s="133"/>
      <c r="NN82" s="133"/>
      <c r="NO82" s="133"/>
      <c r="NP82" s="133"/>
      <c r="NQ82" s="133"/>
      <c r="NR82" s="133"/>
      <c r="NS82" s="133"/>
      <c r="NT82" s="133"/>
      <c r="NU82" s="133"/>
      <c r="NV82" s="133"/>
      <c r="NW82" s="133"/>
      <c r="NX82" s="133"/>
      <c r="NY82" s="133"/>
      <c r="NZ82" s="133"/>
      <c r="OA82" s="133"/>
      <c r="OB82" s="133"/>
      <c r="OC82" s="133"/>
      <c r="OD82" s="133"/>
      <c r="OE82" s="133"/>
      <c r="OF82" s="133"/>
      <c r="OG82" s="133"/>
      <c r="OH82" s="133"/>
      <c r="OI82" s="133"/>
      <c r="OJ82" s="133"/>
      <c r="OK82" s="133"/>
      <c r="OL82" s="133"/>
      <c r="OM82" s="133"/>
      <c r="ON82" s="133"/>
      <c r="OO82" s="133"/>
      <c r="OP82" s="133"/>
      <c r="OQ82" s="133"/>
      <c r="OR82" s="133"/>
      <c r="OS82" s="133"/>
      <c r="OT82" s="133"/>
      <c r="OU82" s="133"/>
      <c r="OV82" s="133"/>
      <c r="OW82" s="133"/>
      <c r="OX82" s="133"/>
      <c r="OY82" s="133"/>
      <c r="OZ82" s="133"/>
      <c r="PA82" s="133"/>
      <c r="PB82" s="133"/>
      <c r="PC82" s="133"/>
      <c r="PD82" s="133"/>
      <c r="PE82" s="133"/>
      <c r="PF82" s="133"/>
      <c r="PG82" s="133"/>
      <c r="PH82" s="133"/>
    </row>
    <row r="83" spans="2:424" s="86" customFormat="1" ht="74.400000000000006" customHeight="1" thickBot="1">
      <c r="C83" s="593"/>
      <c r="D83" s="593"/>
      <c r="E83" s="593"/>
      <c r="F83" s="593"/>
      <c r="G83" s="593"/>
      <c r="H83" s="593"/>
      <c r="I83" s="593"/>
      <c r="J83" s="12"/>
      <c r="K83" s="594"/>
      <c r="L83" s="594"/>
      <c r="M83" s="595"/>
      <c r="N83" s="595"/>
      <c r="O83" s="595"/>
      <c r="P83" s="595"/>
      <c r="Q83" s="596"/>
      <c r="R83" s="1730" t="s">
        <v>869</v>
      </c>
      <c r="S83" s="1731"/>
      <c r="T83" s="1833" t="str">
        <f>IFERROR(U77,"Preencher os valores para ter o diagnóstico financeiro")</f>
        <v>Preencher os valores para ter o diagnóstico financeiro</v>
      </c>
      <c r="U83" s="1826"/>
      <c r="V83" s="1826"/>
      <c r="W83" s="1826"/>
      <c r="X83" s="600" t="str">
        <f>FX85</f>
        <v>?</v>
      </c>
      <c r="Y83" s="599"/>
      <c r="AA83" s="597"/>
      <c r="AB83" s="595"/>
      <c r="AC83" s="595"/>
      <c r="AD83" s="595"/>
      <c r="AE83" s="595"/>
      <c r="AF83" s="596"/>
      <c r="BN83" s="133"/>
      <c r="BO83" s="133"/>
      <c r="BP83" s="133"/>
      <c r="BQ83" s="133"/>
      <c r="BR83" s="133"/>
      <c r="BS83" s="133"/>
      <c r="BT83" s="133"/>
      <c r="BU83" s="133"/>
      <c r="BV83" s="133"/>
      <c r="BW83" s="411"/>
      <c r="BX83" s="412"/>
      <c r="BY83" s="133"/>
      <c r="BZ83" s="413"/>
      <c r="CA83" s="414"/>
      <c r="CB83" s="133"/>
      <c r="CC83" s="415"/>
      <c r="CD83" s="416"/>
      <c r="CE83" s="133"/>
      <c r="CF83" s="133"/>
      <c r="CG83" s="133"/>
      <c r="CH83" s="133"/>
      <c r="CI83" s="133"/>
      <c r="CJ83" s="133"/>
      <c r="CK83" s="133"/>
      <c r="CL83" s="133"/>
      <c r="CM83" s="133"/>
      <c r="CN83" s="133"/>
      <c r="CO83" s="133"/>
      <c r="CP83" s="133"/>
      <c r="CQ83" s="133"/>
      <c r="CR83" s="133"/>
      <c r="CS83" s="133"/>
      <c r="CT83" s="133"/>
      <c r="CU83" s="133"/>
      <c r="CV83" s="133"/>
      <c r="CW83" s="133"/>
      <c r="CX83" s="133"/>
      <c r="CY83" s="133"/>
      <c r="CZ83" s="133"/>
      <c r="DA83" s="133"/>
      <c r="DB83" s="133"/>
      <c r="DC83" s="133"/>
      <c r="DD83" s="133"/>
      <c r="DE83" s="133"/>
      <c r="DF83" s="133"/>
      <c r="DG83" s="133"/>
      <c r="DH83" s="133"/>
      <c r="DI83" s="133"/>
      <c r="DJ83" s="133"/>
      <c r="DK83" s="133"/>
      <c r="DL83" s="133"/>
      <c r="DM83" s="133"/>
      <c r="DN83" s="133"/>
      <c r="DO83" s="133"/>
      <c r="DP83" s="133"/>
      <c r="DQ83" s="133"/>
      <c r="DR83" s="133"/>
      <c r="DS83" s="133"/>
      <c r="DT83" s="133"/>
      <c r="DU83" s="133"/>
      <c r="DV83" s="133"/>
      <c r="DW83" s="133"/>
      <c r="DX83" s="133"/>
      <c r="DY83" s="133"/>
      <c r="DZ83" s="133"/>
      <c r="EA83" s="133"/>
      <c r="EB83" s="133"/>
      <c r="EC83" s="133"/>
      <c r="ED83" s="133"/>
      <c r="EE83" s="133"/>
      <c r="EF83" s="133"/>
      <c r="EG83" s="133"/>
      <c r="EH83" s="133"/>
      <c r="EI83" s="133"/>
      <c r="EJ83" s="133"/>
      <c r="EK83" s="133"/>
      <c r="EL83" s="133"/>
      <c r="EM83" s="133"/>
      <c r="EN83" s="133"/>
      <c r="EO83" s="133"/>
      <c r="EP83" s="133"/>
      <c r="EQ83" s="133"/>
      <c r="ER83" s="133"/>
      <c r="ES83" s="133"/>
      <c r="ET83" s="133"/>
      <c r="EU83" s="133"/>
      <c r="EV83" s="133"/>
      <c r="EW83" s="133"/>
      <c r="EX83" s="133"/>
      <c r="EY83" s="133"/>
      <c r="EZ83" s="133"/>
      <c r="FA83" s="133"/>
      <c r="FB83" s="133"/>
      <c r="FC83" s="133"/>
      <c r="FD83" s="133"/>
      <c r="FE83" s="133"/>
      <c r="FF83" s="133"/>
      <c r="FG83" s="133"/>
      <c r="FH83" s="133"/>
      <c r="FI83" s="133"/>
      <c r="FJ83" s="133"/>
      <c r="FK83" s="133"/>
      <c r="FL83" s="133"/>
      <c r="FM83" s="133"/>
      <c r="FN83" s="133"/>
      <c r="FO83" s="133"/>
      <c r="FP83" s="133"/>
      <c r="FQ83" s="133"/>
      <c r="FR83" s="133"/>
      <c r="FS83" s="133"/>
      <c r="FT83" s="133"/>
      <c r="FU83" s="133"/>
      <c r="FV83" s="133"/>
      <c r="FW83" s="133"/>
      <c r="FX83" s="86" t="str">
        <f>IF(T81="Sem dados para gerar um diagnóstico","?",
IF(T81="Atenção! O ROI negativo indica um alto risco financeiro. Revise os custos, receitas e estratégia do negócio antes de seguir em frente","L",
IF(T81="ROI muito baixo. O negócio pode não ser viável financeiramente. Avalie se os esforços e o investimento valem a pena para esse retorno","K",
IF(T81="ROI moderado. O negócio pode ser viável, mas avalie o esforço necessário para atingir esse retorno. Considere otimizações para aumentar a rentabilidade","K",
IF(T81="Excelente! ROI entre 20% e 50% indica um negócio promissor. Mantenha a estratégia e prepare-se para crescer","J",
IF(T81="Cuidado! ROI acima de 50% pode indicar números superestimados. Revise os dados para garantir a consistência e evitar falsas expectativas","K","?"))))))</f>
        <v>?</v>
      </c>
      <c r="FY83" s="133"/>
      <c r="FZ83" s="133"/>
      <c r="GA83" s="133"/>
      <c r="GB83" s="133"/>
      <c r="GC83" s="133"/>
      <c r="GD83" s="133"/>
      <c r="GE83" s="133"/>
      <c r="GF83" s="133"/>
      <c r="GG83" s="133"/>
      <c r="GH83" s="133"/>
      <c r="GI83" s="133"/>
      <c r="GJ83" s="133"/>
      <c r="GK83" s="133"/>
      <c r="GL83" s="133"/>
      <c r="GM83" s="133"/>
      <c r="GN83" s="133"/>
      <c r="GO83" s="133"/>
      <c r="GP83" s="133"/>
      <c r="GQ83" s="133"/>
      <c r="GR83" s="133"/>
      <c r="GS83" s="133"/>
      <c r="GT83" s="133"/>
      <c r="GU83" s="133"/>
      <c r="GV83" s="133"/>
      <c r="GW83" s="133"/>
      <c r="GX83" s="133"/>
      <c r="GY83" s="133"/>
      <c r="GZ83" s="133"/>
      <c r="HA83" s="133"/>
      <c r="HB83" s="133"/>
      <c r="HC83" s="133"/>
      <c r="HD83" s="133"/>
      <c r="HE83" s="133"/>
      <c r="HF83" s="133"/>
      <c r="HG83" s="133"/>
      <c r="HH83" s="133"/>
      <c r="HI83" s="133"/>
      <c r="HJ83" s="133"/>
      <c r="HK83" s="133"/>
      <c r="HL83" s="133"/>
      <c r="HM83" s="133"/>
      <c r="HN83" s="133"/>
      <c r="HO83" s="133"/>
      <c r="HP83" s="133"/>
      <c r="HQ83" s="133"/>
      <c r="HR83" s="133"/>
      <c r="HS83" s="133"/>
      <c r="HT83" s="133"/>
      <c r="HU83" s="133"/>
      <c r="HV83" s="133"/>
      <c r="HW83" s="133"/>
      <c r="HX83" s="133"/>
      <c r="HY83" s="133"/>
      <c r="HZ83" s="133"/>
      <c r="IA83" s="133"/>
      <c r="IB83" s="133"/>
      <c r="IC83" s="133"/>
      <c r="ID83" s="133"/>
      <c r="IE83" s="133"/>
      <c r="IF83" s="133"/>
      <c r="IG83" s="133"/>
      <c r="IH83" s="133"/>
      <c r="II83" s="133"/>
      <c r="IJ83" s="133"/>
      <c r="IK83" s="133"/>
      <c r="IL83" s="133"/>
      <c r="IM83" s="133"/>
      <c r="IN83" s="133"/>
      <c r="IO83" s="133"/>
      <c r="IP83" s="133"/>
      <c r="IQ83" s="133"/>
      <c r="IR83" s="133"/>
      <c r="IS83" s="133"/>
      <c r="IT83" s="133"/>
      <c r="IU83" s="133"/>
      <c r="IV83" s="133"/>
      <c r="IW83" s="133"/>
      <c r="IX83" s="133"/>
      <c r="IY83" s="133"/>
      <c r="IZ83" s="133"/>
      <c r="JA83" s="133"/>
      <c r="JB83" s="133"/>
      <c r="JC83" s="133"/>
      <c r="JD83" s="133"/>
      <c r="JE83" s="133"/>
      <c r="JF83" s="133"/>
      <c r="JG83" s="133"/>
      <c r="JH83" s="133"/>
      <c r="JI83" s="133"/>
      <c r="JJ83" s="133"/>
      <c r="JK83" s="133"/>
      <c r="JL83" s="133"/>
      <c r="JM83" s="133"/>
      <c r="JN83" s="133"/>
      <c r="JO83" s="133"/>
      <c r="JP83" s="133"/>
      <c r="JQ83" s="133"/>
      <c r="JR83" s="133"/>
      <c r="JS83" s="133"/>
      <c r="JT83" s="133"/>
      <c r="JU83" s="133"/>
      <c r="JV83" s="133"/>
      <c r="JW83" s="133"/>
      <c r="JX83" s="133"/>
      <c r="JY83" s="133"/>
      <c r="JZ83" s="133"/>
      <c r="KA83" s="133"/>
      <c r="KB83" s="133"/>
      <c r="KC83" s="133"/>
      <c r="KD83" s="133"/>
      <c r="KE83" s="133"/>
      <c r="KF83" s="133"/>
      <c r="KG83" s="133"/>
      <c r="KH83" s="133"/>
      <c r="KI83" s="133"/>
      <c r="KJ83" s="133"/>
      <c r="KK83" s="133"/>
      <c r="KL83" s="133"/>
      <c r="KM83" s="133"/>
      <c r="KN83" s="133"/>
      <c r="KO83" s="133"/>
      <c r="KP83" s="133"/>
      <c r="KQ83" s="133"/>
      <c r="KR83" s="133"/>
      <c r="KS83" s="133"/>
      <c r="KT83" s="133"/>
      <c r="KU83" s="133"/>
      <c r="KV83" s="133"/>
      <c r="KW83" s="133"/>
      <c r="KX83" s="133"/>
      <c r="KY83" s="133"/>
      <c r="KZ83" s="133"/>
      <c r="LA83" s="133"/>
      <c r="LB83" s="133"/>
      <c r="LC83" s="133"/>
      <c r="LD83" s="133"/>
      <c r="LE83" s="133"/>
      <c r="LF83" s="133"/>
      <c r="LG83" s="133"/>
      <c r="LH83" s="133"/>
      <c r="LI83" s="133"/>
      <c r="LJ83" s="133"/>
      <c r="LK83" s="133"/>
      <c r="LL83" s="133"/>
      <c r="LM83" s="133"/>
      <c r="LN83" s="133"/>
      <c r="LO83" s="133"/>
      <c r="LP83" s="133"/>
      <c r="LQ83" s="133"/>
      <c r="LR83" s="133"/>
      <c r="LS83" s="133"/>
      <c r="LT83" s="133"/>
      <c r="LU83" s="133"/>
      <c r="LV83" s="133"/>
      <c r="LW83" s="133"/>
      <c r="LX83" s="133"/>
      <c r="LY83" s="133"/>
      <c r="LZ83" s="133"/>
      <c r="MA83" s="133"/>
      <c r="MB83" s="133"/>
      <c r="MC83" s="133"/>
      <c r="MD83" s="133"/>
      <c r="ME83" s="133"/>
      <c r="MF83" s="133"/>
      <c r="MG83" s="133"/>
      <c r="MH83" s="133"/>
      <c r="MI83" s="133"/>
      <c r="MJ83" s="133"/>
      <c r="MK83" s="133"/>
      <c r="ML83" s="133"/>
      <c r="MM83" s="133"/>
      <c r="MN83" s="133"/>
      <c r="MO83" s="133"/>
      <c r="MP83" s="133"/>
      <c r="MQ83" s="133"/>
      <c r="MR83" s="133"/>
      <c r="MS83" s="133"/>
      <c r="MT83" s="133"/>
      <c r="MU83" s="133"/>
      <c r="MV83" s="133"/>
      <c r="MW83" s="133"/>
      <c r="MX83" s="133"/>
      <c r="MY83" s="133"/>
      <c r="MZ83" s="133"/>
      <c r="NA83" s="133"/>
      <c r="NB83" s="133"/>
      <c r="NC83" s="133"/>
      <c r="ND83" s="133"/>
      <c r="NE83" s="133"/>
      <c r="NF83" s="133"/>
      <c r="NG83" s="133"/>
      <c r="NH83" s="133"/>
      <c r="NI83" s="133"/>
      <c r="NJ83" s="133"/>
      <c r="NK83" s="133"/>
      <c r="NL83" s="133"/>
      <c r="NM83" s="133"/>
      <c r="NN83" s="133"/>
      <c r="NO83" s="133"/>
      <c r="NP83" s="133"/>
      <c r="NQ83" s="133"/>
      <c r="NR83" s="133"/>
      <c r="NS83" s="133"/>
      <c r="NT83" s="133"/>
      <c r="NU83" s="133"/>
      <c r="NV83" s="133"/>
      <c r="NW83" s="133"/>
      <c r="NX83" s="133"/>
      <c r="NY83" s="133"/>
      <c r="NZ83" s="133"/>
      <c r="OA83" s="133"/>
      <c r="OB83" s="133"/>
      <c r="OC83" s="133"/>
      <c r="OD83" s="133"/>
      <c r="OE83" s="133"/>
      <c r="OF83" s="133"/>
      <c r="OG83" s="133"/>
      <c r="OH83" s="133"/>
      <c r="OI83" s="133"/>
      <c r="OJ83" s="133"/>
      <c r="OK83" s="133"/>
      <c r="OL83" s="133"/>
      <c r="OM83" s="133"/>
      <c r="ON83" s="133"/>
      <c r="OO83" s="133"/>
      <c r="OP83" s="133"/>
      <c r="OQ83" s="133"/>
      <c r="OR83" s="133"/>
      <c r="OS83" s="133"/>
      <c r="OT83" s="133"/>
      <c r="OU83" s="133"/>
      <c r="OV83" s="133"/>
      <c r="OW83" s="133"/>
      <c r="OX83" s="133"/>
      <c r="OY83" s="133"/>
      <c r="OZ83" s="133"/>
      <c r="PA83" s="133"/>
      <c r="PB83" s="133"/>
      <c r="PC83" s="133"/>
      <c r="PD83" s="133"/>
      <c r="PE83" s="133"/>
      <c r="PF83" s="133"/>
      <c r="PG83" s="133"/>
      <c r="PH83" s="133"/>
    </row>
    <row r="84" spans="2:424" s="86" customFormat="1" ht="77.400000000000006" customHeight="1" thickBot="1">
      <c r="C84" s="593"/>
      <c r="D84" s="593"/>
      <c r="E84" s="593"/>
      <c r="F84" s="593"/>
      <c r="G84" s="593"/>
      <c r="H84" s="593"/>
      <c r="I84" s="593"/>
      <c r="J84" s="12"/>
      <c r="K84" s="594"/>
      <c r="M84" s="595"/>
      <c r="N84" s="595"/>
      <c r="O84" s="595"/>
      <c r="P84" s="595"/>
      <c r="Q84" s="596"/>
      <c r="Y84" s="599"/>
      <c r="AA84" s="597"/>
      <c r="AB84" s="595"/>
      <c r="AC84" s="595"/>
      <c r="AD84" s="595"/>
      <c r="AE84" s="595"/>
      <c r="AF84" s="596"/>
      <c r="BN84" s="133"/>
      <c r="BO84" s="133"/>
      <c r="BP84" s="133"/>
      <c r="BQ84" s="133"/>
      <c r="BR84" s="133"/>
      <c r="BS84" s="133"/>
      <c r="BT84" s="133"/>
      <c r="BU84" s="133"/>
      <c r="BV84" s="133"/>
      <c r="BW84" s="411"/>
      <c r="BX84" s="412"/>
      <c r="BY84" s="133"/>
      <c r="BZ84" s="413"/>
      <c r="CA84" s="414"/>
      <c r="CB84" s="133"/>
      <c r="CC84" s="415"/>
      <c r="CD84" s="416"/>
      <c r="CE84" s="133"/>
      <c r="CF84" s="133"/>
      <c r="CG84" s="133"/>
      <c r="CH84" s="133"/>
      <c r="CI84" s="133"/>
      <c r="CJ84" s="133"/>
      <c r="CK84" s="133"/>
      <c r="CL84" s="133"/>
      <c r="CM84" s="133"/>
      <c r="CN84" s="133"/>
      <c r="CO84" s="133"/>
      <c r="CP84" s="133"/>
      <c r="CQ84" s="133"/>
      <c r="CR84" s="133"/>
      <c r="CS84" s="133"/>
      <c r="CT84" s="133"/>
      <c r="CU84" s="133"/>
      <c r="CV84" s="133"/>
      <c r="CW84" s="133"/>
      <c r="CX84" s="133"/>
      <c r="CY84" s="133"/>
      <c r="CZ84" s="133"/>
      <c r="DA84" s="133"/>
      <c r="DB84" s="133"/>
      <c r="DC84" s="133"/>
      <c r="DD84" s="133"/>
      <c r="DE84" s="133"/>
      <c r="DF84" s="133"/>
      <c r="DG84" s="133"/>
      <c r="DH84" s="133"/>
      <c r="DI84" s="133"/>
      <c r="DJ84" s="133"/>
      <c r="DK84" s="133"/>
      <c r="DL84" s="133"/>
      <c r="DM84" s="133"/>
      <c r="DN84" s="133"/>
      <c r="DO84" s="133"/>
      <c r="DP84" s="133"/>
      <c r="DQ84" s="133"/>
      <c r="DR84" s="133"/>
      <c r="DS84" s="133"/>
      <c r="DT84" s="133"/>
      <c r="DU84" s="133"/>
      <c r="DV84" s="133"/>
      <c r="DW84" s="133"/>
      <c r="DX84" s="133"/>
      <c r="DY84" s="133"/>
      <c r="DZ84" s="133"/>
      <c r="EA84" s="133"/>
      <c r="EB84" s="133"/>
      <c r="EC84" s="133"/>
      <c r="ED84" s="133"/>
      <c r="EE84" s="133"/>
      <c r="EF84" s="133"/>
      <c r="EG84" s="133"/>
      <c r="EH84" s="133"/>
      <c r="EI84" s="133"/>
      <c r="EJ84" s="133"/>
      <c r="EK84" s="133"/>
      <c r="EL84" s="133"/>
      <c r="EM84" s="133"/>
      <c r="EN84" s="133"/>
      <c r="EO84" s="133"/>
      <c r="EP84" s="133"/>
      <c r="EQ84" s="133"/>
      <c r="ER84" s="133"/>
      <c r="ES84" s="133"/>
      <c r="ET84" s="133"/>
      <c r="EU84" s="133"/>
      <c r="EV84" s="133"/>
      <c r="EW84" s="133"/>
      <c r="EX84" s="133"/>
      <c r="EY84" s="133"/>
      <c r="EZ84" s="133"/>
      <c r="FA84" s="133"/>
      <c r="FB84" s="133"/>
      <c r="FC84" s="133"/>
      <c r="FD84" s="133"/>
      <c r="FE84" s="133"/>
      <c r="FF84" s="133"/>
      <c r="FG84" s="133"/>
      <c r="FH84" s="133"/>
      <c r="FI84" s="133"/>
      <c r="FJ84" s="133"/>
      <c r="FK84" s="133"/>
      <c r="FL84" s="133"/>
      <c r="FM84" s="133"/>
      <c r="FN84" s="133"/>
      <c r="FO84" s="133"/>
      <c r="FP84" s="133"/>
      <c r="FQ84" s="133"/>
      <c r="FR84" s="133"/>
      <c r="FS84" s="133"/>
      <c r="FT84" s="133"/>
      <c r="FU84" s="133"/>
      <c r="FV84" s="133"/>
      <c r="FW84" s="133"/>
      <c r="FX84" s="597" t="str">
        <f>IFERROR(IF(R74&lt;0,"L",IF(R74=0,"K",IF(R74&gt;0,"J","?"))),"?")</f>
        <v>?</v>
      </c>
      <c r="FY84" s="133"/>
      <c r="FZ84" s="133"/>
      <c r="GA84" s="133"/>
      <c r="GB84" s="133"/>
      <c r="GC84" s="133"/>
      <c r="GD84" s="133"/>
      <c r="GE84" s="133"/>
      <c r="GF84" s="133"/>
      <c r="GG84" s="133"/>
      <c r="GH84" s="133"/>
      <c r="GI84" s="133"/>
      <c r="GJ84" s="133"/>
      <c r="GK84" s="133"/>
      <c r="GL84" s="133"/>
      <c r="GM84" s="133"/>
      <c r="GN84" s="133"/>
      <c r="GO84" s="133"/>
      <c r="GP84" s="133"/>
      <c r="GQ84" s="133"/>
      <c r="GR84" s="133"/>
      <c r="GS84" s="133"/>
      <c r="GT84" s="133"/>
      <c r="GU84" s="133"/>
      <c r="GV84" s="133"/>
      <c r="GW84" s="133"/>
      <c r="GX84" s="133"/>
      <c r="GY84" s="133"/>
      <c r="GZ84" s="133"/>
      <c r="HA84" s="133"/>
      <c r="HB84" s="133"/>
      <c r="HC84" s="133"/>
      <c r="HD84" s="133"/>
      <c r="HE84" s="133"/>
      <c r="HF84" s="133"/>
      <c r="HG84" s="133"/>
      <c r="HH84" s="133"/>
      <c r="HI84" s="133"/>
      <c r="HJ84" s="133"/>
      <c r="HK84" s="133"/>
      <c r="HL84" s="133"/>
      <c r="HM84" s="133"/>
      <c r="HN84" s="133"/>
      <c r="HO84" s="133"/>
      <c r="HP84" s="133"/>
      <c r="HQ84" s="133"/>
      <c r="HR84" s="133"/>
      <c r="HS84" s="133"/>
      <c r="HT84" s="133"/>
      <c r="HU84" s="133"/>
      <c r="HV84" s="133"/>
      <c r="HW84" s="133"/>
      <c r="HX84" s="133"/>
      <c r="HY84" s="133"/>
      <c r="HZ84" s="133"/>
      <c r="IA84" s="133"/>
      <c r="IB84" s="133"/>
      <c r="IC84" s="133"/>
      <c r="ID84" s="133"/>
      <c r="IE84" s="133"/>
      <c r="IF84" s="133"/>
      <c r="IG84" s="133"/>
      <c r="IH84" s="133"/>
      <c r="II84" s="133"/>
      <c r="IJ84" s="133"/>
      <c r="IK84" s="133"/>
      <c r="IL84" s="133"/>
      <c r="IM84" s="133"/>
      <c r="IN84" s="133"/>
      <c r="IO84" s="133"/>
      <c r="IP84" s="133"/>
      <c r="IQ84" s="133"/>
      <c r="IR84" s="133"/>
      <c r="IS84" s="133"/>
      <c r="IT84" s="133"/>
      <c r="IU84" s="133"/>
      <c r="IV84" s="133"/>
      <c r="IW84" s="133"/>
      <c r="IX84" s="133"/>
      <c r="IY84" s="133"/>
      <c r="IZ84" s="133"/>
      <c r="JA84" s="133"/>
      <c r="JB84" s="133"/>
      <c r="JC84" s="133"/>
      <c r="JD84" s="133"/>
      <c r="JE84" s="133"/>
      <c r="JF84" s="133"/>
      <c r="JG84" s="133"/>
      <c r="JH84" s="133"/>
      <c r="JI84" s="133"/>
      <c r="JJ84" s="133"/>
      <c r="JK84" s="133"/>
      <c r="JL84" s="133"/>
      <c r="JM84" s="133"/>
      <c r="JN84" s="133"/>
      <c r="JO84" s="133"/>
      <c r="JP84" s="133"/>
      <c r="JQ84" s="133"/>
      <c r="JR84" s="133"/>
      <c r="JS84" s="133"/>
      <c r="JT84" s="133"/>
      <c r="JU84" s="133"/>
      <c r="JV84" s="133"/>
      <c r="JW84" s="133"/>
      <c r="JX84" s="133"/>
      <c r="JY84" s="133"/>
      <c r="JZ84" s="133"/>
      <c r="KA84" s="133"/>
      <c r="KB84" s="133"/>
      <c r="KC84" s="133"/>
      <c r="KD84" s="133"/>
      <c r="KE84" s="133"/>
      <c r="KF84" s="133"/>
      <c r="KG84" s="133"/>
      <c r="KH84" s="133"/>
      <c r="KI84" s="133"/>
      <c r="KJ84" s="133"/>
      <c r="KK84" s="133"/>
      <c r="KL84" s="133"/>
      <c r="KM84" s="133"/>
      <c r="KN84" s="133"/>
      <c r="KO84" s="133"/>
      <c r="KP84" s="133"/>
      <c r="KQ84" s="133"/>
      <c r="KR84" s="133"/>
      <c r="KS84" s="133"/>
      <c r="KT84" s="133"/>
      <c r="KU84" s="133"/>
      <c r="KV84" s="133"/>
      <c r="KW84" s="133"/>
      <c r="KX84" s="133"/>
      <c r="KY84" s="133"/>
      <c r="KZ84" s="133"/>
      <c r="LA84" s="133"/>
      <c r="LB84" s="133"/>
      <c r="LC84" s="133"/>
      <c r="LD84" s="133"/>
      <c r="LE84" s="133"/>
      <c r="LF84" s="133"/>
      <c r="LG84" s="133"/>
      <c r="LH84" s="133"/>
      <c r="LI84" s="133"/>
      <c r="LJ84" s="133"/>
      <c r="LK84" s="133"/>
      <c r="LL84" s="133"/>
      <c r="LM84" s="133"/>
      <c r="LN84" s="133"/>
      <c r="LO84" s="133"/>
      <c r="LP84" s="133"/>
      <c r="LQ84" s="133"/>
      <c r="LR84" s="133"/>
      <c r="LS84" s="133"/>
      <c r="LT84" s="133"/>
      <c r="LU84" s="133"/>
      <c r="LV84" s="133"/>
      <c r="LW84" s="133"/>
      <c r="LX84" s="133"/>
      <c r="LY84" s="133"/>
      <c r="LZ84" s="133"/>
      <c r="MA84" s="133"/>
      <c r="MB84" s="133"/>
      <c r="MC84" s="133"/>
      <c r="MD84" s="133"/>
      <c r="ME84" s="133"/>
      <c r="MF84" s="133"/>
      <c r="MG84" s="133"/>
      <c r="MH84" s="133"/>
      <c r="MI84" s="133"/>
      <c r="MJ84" s="133"/>
      <c r="MK84" s="133"/>
      <c r="ML84" s="133"/>
      <c r="MM84" s="133"/>
      <c r="MN84" s="133"/>
      <c r="MO84" s="133"/>
      <c r="MP84" s="133"/>
      <c r="MQ84" s="133"/>
      <c r="MR84" s="133"/>
      <c r="MS84" s="133"/>
      <c r="MT84" s="133"/>
      <c r="MU84" s="133"/>
      <c r="MV84" s="133"/>
      <c r="MW84" s="133"/>
      <c r="MX84" s="133"/>
      <c r="MY84" s="133"/>
      <c r="MZ84" s="133"/>
      <c r="NA84" s="133"/>
      <c r="NB84" s="133"/>
      <c r="NC84" s="133"/>
      <c r="ND84" s="133"/>
      <c r="NE84" s="133"/>
      <c r="NF84" s="133"/>
      <c r="NG84" s="133"/>
      <c r="NH84" s="133"/>
      <c r="NI84" s="133"/>
      <c r="NJ84" s="133"/>
      <c r="NK84" s="133"/>
      <c r="NL84" s="133"/>
      <c r="NM84" s="133"/>
      <c r="NN84" s="133"/>
      <c r="NO84" s="133"/>
      <c r="NP84" s="133"/>
      <c r="NQ84" s="133"/>
      <c r="NR84" s="133"/>
      <c r="NS84" s="133"/>
      <c r="NT84" s="133"/>
      <c r="NU84" s="133"/>
      <c r="NV84" s="133"/>
      <c r="NW84" s="133"/>
      <c r="NX84" s="133"/>
      <c r="NY84" s="133"/>
      <c r="NZ84" s="133"/>
      <c r="OA84" s="133"/>
      <c r="OB84" s="133"/>
      <c r="OC84" s="133"/>
      <c r="OD84" s="133"/>
      <c r="OE84" s="133"/>
      <c r="OF84" s="133"/>
      <c r="OG84" s="133"/>
      <c r="OH84" s="133"/>
      <c r="OI84" s="133"/>
      <c r="OJ84" s="133"/>
      <c r="OK84" s="133"/>
      <c r="OL84" s="133"/>
      <c r="OM84" s="133"/>
      <c r="ON84" s="133"/>
      <c r="OO84" s="133"/>
      <c r="OP84" s="133"/>
      <c r="OQ84" s="133"/>
      <c r="OR84" s="133"/>
      <c r="OS84" s="133"/>
      <c r="OT84" s="133"/>
      <c r="OU84" s="133"/>
      <c r="OV84" s="133"/>
      <c r="OW84" s="133"/>
      <c r="OX84" s="133"/>
      <c r="OY84" s="133"/>
      <c r="OZ84" s="133"/>
      <c r="PA84" s="133"/>
      <c r="PB84" s="133"/>
      <c r="PC84" s="133"/>
      <c r="PD84" s="133"/>
      <c r="PE84" s="133"/>
      <c r="PF84" s="133"/>
      <c r="PG84" s="133"/>
      <c r="PH84" s="133"/>
    </row>
    <row r="85" spans="2:424" s="86" customFormat="1" ht="74.400000000000006" customHeight="1" thickBot="1">
      <c r="B85" s="447" t="s">
        <v>788</v>
      </c>
      <c r="C85" s="1710" t="str">
        <f>IF(L30="?","Preencha as ABAS anteriores para liberar o PROMPT IA",BW76 &amp; "" &amp;BW77)</f>
        <v>Preencha as ABAS anteriores para liberar o PROMPT IA</v>
      </c>
      <c r="D85" s="1711"/>
      <c r="E85" s="1711"/>
      <c r="F85" s="1711"/>
      <c r="G85" s="1711"/>
      <c r="H85" s="1711"/>
      <c r="I85" s="1711"/>
      <c r="J85" s="1711"/>
      <c r="K85" s="1711"/>
      <c r="L85" s="1711"/>
      <c r="M85" s="1711"/>
      <c r="N85" s="1711"/>
      <c r="O85" s="1711"/>
      <c r="P85" s="1712"/>
      <c r="Q85" s="596"/>
      <c r="R85" s="597"/>
      <c r="S85" s="597"/>
      <c r="T85" s="595"/>
      <c r="U85" s="595"/>
      <c r="V85" s="595"/>
      <c r="W85" s="595"/>
      <c r="X85" s="596"/>
      <c r="AA85" s="597"/>
      <c r="AB85" s="595"/>
      <c r="AC85" s="595"/>
      <c r="AD85" s="595"/>
      <c r="AE85" s="595"/>
      <c r="AF85" s="596"/>
      <c r="BN85" s="133"/>
      <c r="BO85" s="133"/>
      <c r="BP85" s="133"/>
      <c r="BQ85" s="133"/>
      <c r="BR85" s="133"/>
      <c r="BS85" s="133"/>
      <c r="BT85" s="133"/>
      <c r="BU85" s="133"/>
      <c r="BV85" s="133"/>
      <c r="BW85" s="411"/>
      <c r="BX85" s="412"/>
      <c r="BY85" s="133"/>
      <c r="BZ85" s="413"/>
      <c r="CA85" s="414"/>
      <c r="CB85" s="133"/>
      <c r="CC85" s="415"/>
      <c r="CD85" s="416"/>
      <c r="CE85" s="133"/>
      <c r="CF85" s="133"/>
      <c r="CG85" s="133"/>
      <c r="CH85" s="133"/>
      <c r="CI85" s="133"/>
      <c r="CJ85" s="133"/>
      <c r="CK85" s="133"/>
      <c r="CL85" s="133"/>
      <c r="CM85" s="133"/>
      <c r="CN85" s="133"/>
      <c r="CO85" s="133"/>
      <c r="CP85" s="133"/>
      <c r="CQ85" s="133"/>
      <c r="CR85" s="133"/>
      <c r="CS85" s="133"/>
      <c r="CT85" s="133"/>
      <c r="CU85" s="133"/>
      <c r="CV85" s="133"/>
      <c r="CW85" s="133"/>
      <c r="CX85" s="133"/>
      <c r="CY85" s="133"/>
      <c r="CZ85" s="133"/>
      <c r="DA85" s="133"/>
      <c r="DB85" s="133"/>
      <c r="DC85" s="133"/>
      <c r="DD85" s="133"/>
      <c r="DE85" s="133"/>
      <c r="DF85" s="133"/>
      <c r="DG85" s="133"/>
      <c r="DH85" s="133"/>
      <c r="DI85" s="133"/>
      <c r="DJ85" s="133"/>
      <c r="DK85" s="133"/>
      <c r="DL85" s="133"/>
      <c r="DM85" s="133"/>
      <c r="DN85" s="133"/>
      <c r="DO85" s="133"/>
      <c r="DP85" s="133"/>
      <c r="DQ85" s="133"/>
      <c r="DR85" s="133"/>
      <c r="DS85" s="133"/>
      <c r="DT85" s="133"/>
      <c r="DU85" s="133"/>
      <c r="DV85" s="133"/>
      <c r="DW85" s="133"/>
      <c r="DX85" s="133"/>
      <c r="DY85" s="133"/>
      <c r="DZ85" s="133"/>
      <c r="EA85" s="133"/>
      <c r="EB85" s="133"/>
      <c r="EC85" s="133"/>
      <c r="ED85" s="133"/>
      <c r="EE85" s="133"/>
      <c r="EF85" s="133"/>
      <c r="EG85" s="133"/>
      <c r="EH85" s="133"/>
      <c r="EI85" s="133"/>
      <c r="EJ85" s="133"/>
      <c r="EK85" s="133"/>
      <c r="EL85" s="133"/>
      <c r="EM85" s="133"/>
      <c r="EN85" s="133"/>
      <c r="EO85" s="133"/>
      <c r="EP85" s="133"/>
      <c r="EQ85" s="133"/>
      <c r="ER85" s="133"/>
      <c r="ES85" s="133"/>
      <c r="ET85" s="133"/>
      <c r="EU85" s="133"/>
      <c r="EV85" s="133"/>
      <c r="EW85" s="133"/>
      <c r="EX85" s="133"/>
      <c r="EY85" s="133"/>
      <c r="EZ85" s="133"/>
      <c r="FA85" s="133"/>
      <c r="FB85" s="133"/>
      <c r="FC85" s="133"/>
      <c r="FD85" s="133"/>
      <c r="FE85" s="133"/>
      <c r="FF85" s="133"/>
      <c r="FG85" s="133"/>
      <c r="FH85" s="133"/>
      <c r="FI85" s="133"/>
      <c r="FJ85" s="133"/>
      <c r="FK85" s="133"/>
      <c r="FL85" s="133"/>
      <c r="FM85" s="133"/>
      <c r="FN85" s="133"/>
      <c r="FO85" s="133"/>
      <c r="FP85" s="133"/>
      <c r="FQ85" s="133"/>
      <c r="FR85" s="133"/>
      <c r="FS85" s="133"/>
      <c r="FT85" s="133"/>
      <c r="FU85" s="133"/>
      <c r="FV85" s="133"/>
      <c r="FW85" s="133"/>
      <c r="FX85" s="597" t="str">
        <f>IF(ISERROR(R76),"?",IFERROR(IF(R76&lt;R77,"L",IF(R76=R77,"K",IF(R76&gt;R77,"J","?"))),"?"))</f>
        <v>?</v>
      </c>
      <c r="FY85" s="133"/>
      <c r="FZ85" s="133"/>
      <c r="GA85" s="133"/>
      <c r="GB85" s="133"/>
      <c r="GC85" s="133"/>
      <c r="GD85" s="133"/>
      <c r="GE85" s="133"/>
      <c r="GF85" s="133"/>
      <c r="GG85" s="133"/>
      <c r="GH85" s="133"/>
      <c r="GI85" s="133"/>
      <c r="GJ85" s="133"/>
      <c r="GK85" s="133"/>
      <c r="GL85" s="133"/>
      <c r="GM85" s="133"/>
      <c r="GN85" s="133"/>
      <c r="GO85" s="133"/>
      <c r="GP85" s="133"/>
      <c r="GQ85" s="133"/>
      <c r="GR85" s="133"/>
      <c r="GS85" s="133"/>
      <c r="GT85" s="133"/>
      <c r="GU85" s="133"/>
      <c r="GV85" s="133"/>
      <c r="GW85" s="133"/>
      <c r="GX85" s="133"/>
      <c r="GY85" s="133"/>
      <c r="GZ85" s="133"/>
      <c r="HA85" s="133"/>
      <c r="HB85" s="133"/>
      <c r="HC85" s="133"/>
      <c r="HD85" s="133"/>
      <c r="HE85" s="133"/>
      <c r="HF85" s="133"/>
      <c r="HG85" s="133"/>
      <c r="HH85" s="133"/>
      <c r="HI85" s="133"/>
      <c r="HJ85" s="133"/>
      <c r="HK85" s="133"/>
      <c r="HL85" s="133"/>
      <c r="HM85" s="133"/>
      <c r="HN85" s="133"/>
      <c r="HO85" s="133"/>
      <c r="HP85" s="133"/>
      <c r="HQ85" s="133"/>
      <c r="HR85" s="133"/>
      <c r="HS85" s="133"/>
      <c r="HT85" s="133"/>
      <c r="HU85" s="133"/>
      <c r="HV85" s="133"/>
      <c r="HW85" s="133"/>
      <c r="HX85" s="133"/>
      <c r="HY85" s="133"/>
      <c r="HZ85" s="133"/>
      <c r="IA85" s="133"/>
      <c r="IB85" s="133"/>
      <c r="IC85" s="133"/>
      <c r="ID85" s="133"/>
      <c r="IE85" s="133"/>
      <c r="IF85" s="133"/>
      <c r="IG85" s="133"/>
      <c r="IH85" s="133"/>
      <c r="II85" s="133"/>
      <c r="IJ85" s="133"/>
      <c r="IK85" s="133"/>
      <c r="IL85" s="133"/>
      <c r="IM85" s="133"/>
      <c r="IN85" s="133"/>
      <c r="IO85" s="133"/>
      <c r="IP85" s="133"/>
      <c r="IQ85" s="133"/>
      <c r="IR85" s="133"/>
      <c r="IS85" s="133"/>
      <c r="IT85" s="133"/>
      <c r="IU85" s="133"/>
      <c r="IV85" s="133"/>
      <c r="IW85" s="133"/>
      <c r="IX85" s="133"/>
      <c r="IY85" s="133"/>
      <c r="IZ85" s="133"/>
      <c r="JA85" s="133"/>
      <c r="JB85" s="133"/>
      <c r="JC85" s="133"/>
      <c r="JD85" s="133"/>
      <c r="JE85" s="133"/>
      <c r="JF85" s="133"/>
      <c r="JG85" s="133"/>
      <c r="JH85" s="133"/>
      <c r="JI85" s="133"/>
      <c r="JJ85" s="133"/>
      <c r="JK85" s="133"/>
      <c r="JL85" s="133"/>
      <c r="JM85" s="133"/>
      <c r="JN85" s="133"/>
      <c r="JO85" s="133"/>
      <c r="JP85" s="133"/>
      <c r="JQ85" s="133"/>
      <c r="JR85" s="133"/>
      <c r="JS85" s="133"/>
      <c r="JT85" s="133"/>
      <c r="JU85" s="133"/>
      <c r="JV85" s="133"/>
      <c r="JW85" s="133"/>
      <c r="JX85" s="133"/>
      <c r="JY85" s="133"/>
      <c r="JZ85" s="133"/>
      <c r="KA85" s="133"/>
      <c r="KB85" s="133"/>
      <c r="KC85" s="133"/>
      <c r="KD85" s="133"/>
      <c r="KE85" s="133"/>
      <c r="KF85" s="133"/>
      <c r="KG85" s="133"/>
      <c r="KH85" s="133"/>
      <c r="KI85" s="133"/>
      <c r="KJ85" s="133"/>
      <c r="KK85" s="133"/>
      <c r="KL85" s="133"/>
      <c r="KM85" s="133"/>
      <c r="KN85" s="133"/>
      <c r="KO85" s="133"/>
      <c r="KP85" s="133"/>
      <c r="KQ85" s="133"/>
      <c r="KR85" s="133"/>
      <c r="KS85" s="133"/>
      <c r="KT85" s="133"/>
      <c r="KU85" s="133"/>
      <c r="KV85" s="133"/>
      <c r="KW85" s="133"/>
      <c r="KX85" s="133"/>
      <c r="KY85" s="133"/>
      <c r="KZ85" s="133"/>
      <c r="LA85" s="133"/>
      <c r="LB85" s="133"/>
      <c r="LC85" s="133"/>
      <c r="LD85" s="133"/>
      <c r="LE85" s="133"/>
      <c r="LF85" s="133"/>
      <c r="LG85" s="133"/>
      <c r="LH85" s="133"/>
      <c r="LI85" s="133"/>
      <c r="LJ85" s="133"/>
      <c r="LK85" s="133"/>
      <c r="LL85" s="133"/>
      <c r="LM85" s="133"/>
      <c r="LN85" s="133"/>
      <c r="LO85" s="133"/>
      <c r="LP85" s="133"/>
      <c r="LQ85" s="133"/>
      <c r="LR85" s="133"/>
      <c r="LS85" s="133"/>
      <c r="LT85" s="133"/>
      <c r="LU85" s="133"/>
      <c r="LV85" s="133"/>
      <c r="LW85" s="133"/>
      <c r="LX85" s="133"/>
      <c r="LY85" s="133"/>
      <c r="LZ85" s="133"/>
      <c r="MA85" s="133"/>
      <c r="MB85" s="133"/>
      <c r="MC85" s="133"/>
      <c r="MD85" s="133"/>
      <c r="ME85" s="133"/>
      <c r="MF85" s="133"/>
      <c r="MG85" s="133"/>
      <c r="MH85" s="133"/>
      <c r="MI85" s="133"/>
      <c r="MJ85" s="133"/>
      <c r="MK85" s="133"/>
      <c r="ML85" s="133"/>
      <c r="MM85" s="133"/>
      <c r="MN85" s="133"/>
      <c r="MO85" s="133"/>
      <c r="MP85" s="133"/>
      <c r="MQ85" s="133"/>
      <c r="MR85" s="133"/>
      <c r="MS85" s="133"/>
      <c r="MT85" s="133"/>
      <c r="MU85" s="133"/>
      <c r="MV85" s="133"/>
      <c r="MW85" s="133"/>
      <c r="MX85" s="133"/>
      <c r="MY85" s="133"/>
      <c r="MZ85" s="133"/>
      <c r="NA85" s="133"/>
      <c r="NB85" s="133"/>
      <c r="NC85" s="133"/>
      <c r="ND85" s="133"/>
      <c r="NE85" s="133"/>
      <c r="NF85" s="133"/>
      <c r="NG85" s="133"/>
      <c r="NH85" s="133"/>
      <c r="NI85" s="133"/>
      <c r="NJ85" s="133"/>
      <c r="NK85" s="133"/>
      <c r="NL85" s="133"/>
      <c r="NM85" s="133"/>
      <c r="NN85" s="133"/>
      <c r="NO85" s="133"/>
      <c r="NP85" s="133"/>
      <c r="NQ85" s="133"/>
      <c r="NR85" s="133"/>
      <c r="NS85" s="133"/>
      <c r="NT85" s="133"/>
      <c r="NU85" s="133"/>
      <c r="NV85" s="133"/>
      <c r="NW85" s="133"/>
      <c r="NX85" s="133"/>
      <c r="NY85" s="133"/>
      <c r="NZ85" s="133"/>
      <c r="OA85" s="133"/>
      <c r="OB85" s="133"/>
      <c r="OC85" s="133"/>
      <c r="OD85" s="133"/>
      <c r="OE85" s="133"/>
      <c r="OF85" s="133"/>
      <c r="OG85" s="133"/>
      <c r="OH85" s="133"/>
      <c r="OI85" s="133"/>
      <c r="OJ85" s="133"/>
      <c r="OK85" s="133"/>
      <c r="OL85" s="133"/>
      <c r="OM85" s="133"/>
      <c r="ON85" s="133"/>
      <c r="OO85" s="133"/>
      <c r="OP85" s="133"/>
      <c r="OQ85" s="133"/>
      <c r="OR85" s="133"/>
      <c r="OS85" s="133"/>
      <c r="OT85" s="133"/>
      <c r="OU85" s="133"/>
      <c r="OV85" s="133"/>
      <c r="OW85" s="133"/>
      <c r="OX85" s="133"/>
      <c r="OY85" s="133"/>
      <c r="OZ85" s="133"/>
      <c r="PA85" s="133"/>
      <c r="PB85" s="133"/>
      <c r="PC85" s="133"/>
      <c r="PD85" s="133"/>
      <c r="PE85" s="133"/>
      <c r="PF85" s="133"/>
      <c r="PG85" s="133"/>
      <c r="PH85" s="133"/>
    </row>
    <row r="86" spans="2:424" s="86" customFormat="1" ht="74.400000000000006" customHeight="1">
      <c r="B86" s="593"/>
      <c r="C86" s="593"/>
      <c r="D86" s="593"/>
      <c r="E86" s="593"/>
      <c r="F86" s="593"/>
      <c r="G86" s="593"/>
      <c r="H86" s="593"/>
      <c r="I86" s="593"/>
      <c r="J86" s="12"/>
      <c r="K86" s="594"/>
      <c r="L86" s="594"/>
      <c r="M86" s="595"/>
      <c r="N86" s="595"/>
      <c r="O86" s="595"/>
      <c r="P86" s="595"/>
      <c r="Q86" s="596"/>
      <c r="R86" s="597"/>
      <c r="S86" s="597"/>
      <c r="T86" s="595"/>
      <c r="U86" s="595"/>
      <c r="V86" s="595"/>
      <c r="W86" s="595"/>
      <c r="X86" s="596"/>
      <c r="AA86" s="597"/>
      <c r="AB86" s="595"/>
      <c r="AC86" s="595"/>
      <c r="AD86" s="595"/>
      <c r="AE86" s="595"/>
      <c r="AF86" s="596"/>
      <c r="BN86" s="133"/>
      <c r="BO86" s="133"/>
      <c r="BP86" s="133"/>
      <c r="BQ86" s="133"/>
      <c r="BR86" s="133"/>
      <c r="BS86" s="133"/>
      <c r="BT86" s="133"/>
      <c r="BU86" s="133"/>
      <c r="BV86" s="133"/>
      <c r="BW86" s="411"/>
      <c r="BX86" s="412"/>
      <c r="BY86" s="133"/>
      <c r="BZ86" s="413"/>
      <c r="CA86" s="414"/>
      <c r="CB86" s="133"/>
      <c r="CC86" s="415"/>
      <c r="CD86" s="416"/>
      <c r="CE86" s="133"/>
      <c r="CF86" s="133"/>
      <c r="CG86" s="133"/>
      <c r="CH86" s="133"/>
      <c r="CI86" s="133"/>
      <c r="CJ86" s="133"/>
      <c r="CK86" s="133"/>
      <c r="CL86" s="133"/>
      <c r="CM86" s="133"/>
      <c r="CN86" s="133"/>
      <c r="CO86" s="133"/>
      <c r="CP86" s="133"/>
      <c r="CQ86" s="133"/>
      <c r="CR86" s="133"/>
      <c r="CS86" s="133"/>
      <c r="CT86" s="133"/>
      <c r="CU86" s="133"/>
      <c r="CV86" s="133"/>
      <c r="CW86" s="133"/>
      <c r="CX86" s="133"/>
      <c r="CY86" s="133"/>
      <c r="CZ86" s="133"/>
      <c r="DA86" s="133"/>
      <c r="DB86" s="133"/>
      <c r="DC86" s="133"/>
      <c r="DD86" s="133"/>
      <c r="DE86" s="133"/>
      <c r="DF86" s="133"/>
      <c r="DG86" s="133"/>
      <c r="DH86" s="133"/>
      <c r="DI86" s="133"/>
      <c r="DJ86" s="133"/>
      <c r="DK86" s="133"/>
      <c r="DL86" s="133"/>
      <c r="DM86" s="133"/>
      <c r="DN86" s="133"/>
      <c r="DO86" s="133"/>
      <c r="DP86" s="133"/>
      <c r="DQ86" s="133"/>
      <c r="DR86" s="133"/>
      <c r="DS86" s="133"/>
      <c r="DT86" s="133"/>
      <c r="DU86" s="133"/>
      <c r="DV86" s="133"/>
      <c r="DW86" s="133"/>
      <c r="DX86" s="133"/>
      <c r="DY86" s="133"/>
      <c r="DZ86" s="133"/>
      <c r="EA86" s="133"/>
      <c r="EB86" s="133"/>
      <c r="EC86" s="133"/>
      <c r="ED86" s="133"/>
      <c r="EE86" s="133"/>
      <c r="EF86" s="133"/>
      <c r="EG86" s="133"/>
      <c r="EH86" s="133"/>
      <c r="EI86" s="133"/>
      <c r="EJ86" s="133"/>
      <c r="EK86" s="133"/>
      <c r="EL86" s="133"/>
      <c r="EM86" s="133"/>
      <c r="EN86" s="133"/>
      <c r="EO86" s="133"/>
      <c r="EP86" s="133"/>
      <c r="EQ86" s="133"/>
      <c r="ER86" s="133"/>
      <c r="ES86" s="133"/>
      <c r="ET86" s="133"/>
      <c r="EU86" s="133"/>
      <c r="EV86" s="133"/>
      <c r="EW86" s="133"/>
      <c r="EX86" s="133"/>
      <c r="EY86" s="133"/>
      <c r="EZ86" s="133"/>
      <c r="FA86" s="133"/>
      <c r="FB86" s="133"/>
      <c r="FC86" s="133"/>
      <c r="FD86" s="133"/>
      <c r="FE86" s="133"/>
      <c r="FF86" s="133"/>
      <c r="FG86" s="133"/>
      <c r="FH86" s="133"/>
      <c r="FI86" s="133"/>
      <c r="FJ86" s="133"/>
      <c r="FK86" s="133"/>
      <c r="FL86" s="133"/>
      <c r="FM86" s="133"/>
      <c r="FN86" s="133"/>
      <c r="FO86" s="133"/>
      <c r="FP86" s="133"/>
      <c r="FQ86" s="133"/>
      <c r="FR86" s="133"/>
      <c r="FS86" s="133"/>
      <c r="FT86" s="133"/>
      <c r="FU86" s="133"/>
      <c r="FV86" s="133"/>
      <c r="FW86" s="133"/>
      <c r="FX86" s="133"/>
      <c r="FY86" s="133"/>
      <c r="FZ86" s="133"/>
      <c r="GA86" s="133"/>
      <c r="GB86" s="133"/>
      <c r="GC86" s="133"/>
      <c r="GD86" s="133"/>
      <c r="GE86" s="133"/>
      <c r="GF86" s="133"/>
      <c r="GG86" s="133"/>
      <c r="GH86" s="133"/>
      <c r="GI86" s="133"/>
      <c r="GJ86" s="133"/>
      <c r="GK86" s="133"/>
      <c r="GL86" s="133"/>
      <c r="GM86" s="133"/>
      <c r="GN86" s="133"/>
      <c r="GO86" s="133"/>
      <c r="GP86" s="133"/>
      <c r="GQ86" s="133"/>
      <c r="GR86" s="133"/>
      <c r="GS86" s="133"/>
      <c r="GT86" s="133"/>
      <c r="GU86" s="133"/>
      <c r="GV86" s="133"/>
      <c r="GW86" s="133"/>
      <c r="GX86" s="133"/>
      <c r="GY86" s="133"/>
      <c r="GZ86" s="133"/>
      <c r="HA86" s="133"/>
      <c r="HB86" s="133"/>
      <c r="HC86" s="133"/>
      <c r="HD86" s="133"/>
      <c r="HE86" s="133"/>
      <c r="HF86" s="133"/>
      <c r="HG86" s="133"/>
      <c r="HH86" s="133"/>
      <c r="HI86" s="133"/>
      <c r="HJ86" s="133"/>
      <c r="HK86" s="133"/>
      <c r="HL86" s="133"/>
      <c r="HM86" s="133"/>
      <c r="HN86" s="133"/>
      <c r="HO86" s="133"/>
      <c r="HP86" s="133"/>
      <c r="HQ86" s="133"/>
      <c r="HR86" s="133"/>
      <c r="HS86" s="133"/>
      <c r="HT86" s="133"/>
      <c r="HU86" s="133"/>
      <c r="HV86" s="133"/>
      <c r="HW86" s="133"/>
      <c r="HX86" s="133"/>
      <c r="HY86" s="133"/>
      <c r="HZ86" s="133"/>
      <c r="IA86" s="133"/>
      <c r="IB86" s="133"/>
      <c r="IC86" s="133"/>
      <c r="ID86" s="133"/>
      <c r="IE86" s="133"/>
      <c r="IF86" s="133"/>
      <c r="IG86" s="133"/>
      <c r="IH86" s="133"/>
      <c r="II86" s="133"/>
      <c r="IJ86" s="133"/>
      <c r="IK86" s="133"/>
      <c r="IL86" s="133"/>
      <c r="IM86" s="133"/>
      <c r="IN86" s="133"/>
      <c r="IO86" s="133"/>
      <c r="IP86" s="133"/>
      <c r="IQ86" s="133"/>
      <c r="IR86" s="133"/>
      <c r="IS86" s="133"/>
      <c r="IT86" s="133"/>
      <c r="IU86" s="133"/>
      <c r="IV86" s="133"/>
      <c r="IW86" s="133"/>
      <c r="IX86" s="133"/>
      <c r="IY86" s="133"/>
      <c r="IZ86" s="133"/>
      <c r="JA86" s="133"/>
      <c r="JB86" s="133"/>
      <c r="JC86" s="133"/>
      <c r="JD86" s="133"/>
      <c r="JE86" s="133"/>
      <c r="JF86" s="133"/>
      <c r="JG86" s="133"/>
      <c r="JH86" s="133"/>
      <c r="JI86" s="133"/>
      <c r="JJ86" s="133"/>
      <c r="JK86" s="133"/>
      <c r="JL86" s="133"/>
      <c r="JM86" s="133"/>
      <c r="JN86" s="133"/>
      <c r="JO86" s="133"/>
      <c r="JP86" s="133"/>
      <c r="JQ86" s="133"/>
      <c r="JR86" s="133"/>
      <c r="JS86" s="133"/>
      <c r="JT86" s="133"/>
      <c r="JU86" s="133"/>
      <c r="JV86" s="133"/>
      <c r="JW86" s="133"/>
      <c r="JX86" s="133"/>
      <c r="JY86" s="133"/>
      <c r="JZ86" s="133"/>
      <c r="KA86" s="133"/>
      <c r="KB86" s="133"/>
      <c r="KC86" s="133"/>
      <c r="KD86" s="133"/>
      <c r="KE86" s="133"/>
      <c r="KF86" s="133"/>
      <c r="KG86" s="133"/>
      <c r="KH86" s="133"/>
      <c r="KI86" s="133"/>
      <c r="KJ86" s="133"/>
      <c r="KK86" s="133"/>
      <c r="KL86" s="133"/>
      <c r="KM86" s="133"/>
      <c r="KN86" s="133"/>
      <c r="KO86" s="133"/>
      <c r="KP86" s="133"/>
      <c r="KQ86" s="133"/>
      <c r="KR86" s="133"/>
      <c r="KS86" s="133"/>
      <c r="KT86" s="133"/>
      <c r="KU86" s="133"/>
      <c r="KV86" s="133"/>
      <c r="KW86" s="133"/>
      <c r="KX86" s="133"/>
      <c r="KY86" s="133"/>
      <c r="KZ86" s="133"/>
      <c r="LA86" s="133"/>
      <c r="LB86" s="133"/>
      <c r="LC86" s="133"/>
      <c r="LD86" s="133"/>
      <c r="LE86" s="133"/>
      <c r="LF86" s="133"/>
      <c r="LG86" s="133"/>
      <c r="LH86" s="133"/>
      <c r="LI86" s="133"/>
      <c r="LJ86" s="133"/>
      <c r="LK86" s="133"/>
      <c r="LL86" s="133"/>
      <c r="LM86" s="133"/>
      <c r="LN86" s="133"/>
      <c r="LO86" s="133"/>
      <c r="LP86" s="133"/>
      <c r="LQ86" s="133"/>
      <c r="LR86" s="133"/>
      <c r="LS86" s="133"/>
      <c r="LT86" s="133"/>
      <c r="LU86" s="133"/>
      <c r="LV86" s="133"/>
      <c r="LW86" s="133"/>
      <c r="LX86" s="133"/>
      <c r="LY86" s="133"/>
      <c r="LZ86" s="133"/>
      <c r="MA86" s="133"/>
      <c r="MB86" s="133"/>
      <c r="MC86" s="133"/>
      <c r="MD86" s="133"/>
      <c r="ME86" s="133"/>
      <c r="MF86" s="133"/>
      <c r="MG86" s="133"/>
      <c r="MH86" s="133"/>
      <c r="MI86" s="133"/>
      <c r="MJ86" s="133"/>
      <c r="MK86" s="133"/>
      <c r="ML86" s="133"/>
      <c r="MM86" s="133"/>
      <c r="MN86" s="133"/>
      <c r="MO86" s="133"/>
      <c r="MP86" s="133"/>
      <c r="MQ86" s="133"/>
      <c r="MR86" s="133"/>
      <c r="MS86" s="133"/>
      <c r="MT86" s="133"/>
      <c r="MU86" s="133"/>
      <c r="MV86" s="133"/>
      <c r="MW86" s="133"/>
      <c r="MX86" s="133"/>
      <c r="MY86" s="133"/>
      <c r="MZ86" s="133"/>
      <c r="NA86" s="133"/>
      <c r="NB86" s="133"/>
      <c r="NC86" s="133"/>
      <c r="ND86" s="133"/>
      <c r="NE86" s="133"/>
      <c r="NF86" s="133"/>
      <c r="NG86" s="133"/>
      <c r="NH86" s="133"/>
      <c r="NI86" s="133"/>
      <c r="NJ86" s="133"/>
      <c r="NK86" s="133"/>
      <c r="NL86" s="133"/>
      <c r="NM86" s="133"/>
      <c r="NN86" s="133"/>
      <c r="NO86" s="133"/>
      <c r="NP86" s="133"/>
      <c r="NQ86" s="133"/>
      <c r="NR86" s="133"/>
      <c r="NS86" s="133"/>
      <c r="NT86" s="133"/>
      <c r="NU86" s="133"/>
      <c r="NV86" s="133"/>
      <c r="NW86" s="133"/>
      <c r="NX86" s="133"/>
      <c r="NY86" s="133"/>
      <c r="NZ86" s="133"/>
      <c r="OA86" s="133"/>
      <c r="OB86" s="133"/>
      <c r="OC86" s="133"/>
      <c r="OD86" s="133"/>
      <c r="OE86" s="133"/>
      <c r="OF86" s="133"/>
      <c r="OG86" s="133"/>
      <c r="OH86" s="133"/>
      <c r="OI86" s="133"/>
      <c r="OJ86" s="133"/>
      <c r="OK86" s="133"/>
      <c r="OL86" s="133"/>
      <c r="OM86" s="133"/>
      <c r="ON86" s="133"/>
      <c r="OO86" s="133"/>
      <c r="OP86" s="133"/>
      <c r="OQ86" s="133"/>
      <c r="OR86" s="133"/>
      <c r="OS86" s="133"/>
      <c r="OT86" s="133"/>
      <c r="OU86" s="133"/>
      <c r="OV86" s="133"/>
      <c r="OW86" s="133"/>
      <c r="OX86" s="133"/>
      <c r="OY86" s="133"/>
      <c r="OZ86" s="133"/>
      <c r="PA86" s="133"/>
      <c r="PB86" s="133"/>
      <c r="PC86" s="133"/>
      <c r="PD86" s="133"/>
      <c r="PE86" s="133"/>
      <c r="PF86" s="133"/>
      <c r="PG86" s="133"/>
      <c r="PH86" s="133"/>
    </row>
    <row r="87" spans="2:424" ht="15" customHeight="1" thickBot="1">
      <c r="F87" s="12"/>
      <c r="G87" s="12"/>
      <c r="H87" s="12"/>
      <c r="I87" s="12"/>
      <c r="J87" s="12"/>
      <c r="K87" s="12"/>
      <c r="L87" s="12"/>
      <c r="M87" s="12"/>
      <c r="N87" s="86"/>
      <c r="O87" s="86"/>
      <c r="P87" s="86"/>
      <c r="Q87" s="86"/>
      <c r="R87" s="86"/>
      <c r="S87" s="86"/>
      <c r="T87" s="86"/>
      <c r="U87" s="86"/>
      <c r="V87" s="86"/>
      <c r="W87" s="86"/>
      <c r="X87" s="86"/>
      <c r="Y87" s="86"/>
      <c r="Z87" s="86"/>
      <c r="AA87" s="86"/>
      <c r="AB87" s="86"/>
      <c r="AC87" s="86"/>
    </row>
    <row r="88" spans="2:424" ht="43.8" customHeight="1" thickBot="1">
      <c r="D88" s="393"/>
      <c r="E88" s="146" t="s">
        <v>85</v>
      </c>
      <c r="F88" s="1831" t="s">
        <v>44</v>
      </c>
      <c r="G88" s="1831"/>
      <c r="H88" s="1831"/>
      <c r="I88" s="1831"/>
      <c r="J88" s="1831"/>
      <c r="K88" s="1831"/>
      <c r="L88" s="1831"/>
      <c r="M88" s="1831"/>
      <c r="N88" s="1831"/>
      <c r="O88" s="1831"/>
      <c r="P88" s="1831"/>
      <c r="Q88" s="1831"/>
      <c r="R88" s="1830" t="s">
        <v>45</v>
      </c>
      <c r="S88" s="1830"/>
      <c r="T88" s="1830"/>
      <c r="U88" s="1830"/>
      <c r="V88" s="1830"/>
      <c r="W88" s="1830"/>
      <c r="X88" s="1830"/>
      <c r="Y88" s="1830"/>
      <c r="Z88" s="1830"/>
      <c r="AA88" s="1830"/>
      <c r="AB88" s="1830"/>
      <c r="AC88" s="1830"/>
      <c r="AD88" s="1831" t="s">
        <v>46</v>
      </c>
      <c r="AE88" s="1831"/>
      <c r="AF88" s="1831"/>
      <c r="AG88" s="1831"/>
      <c r="AH88" s="1831"/>
      <c r="AI88" s="1831"/>
      <c r="AJ88" s="1831"/>
      <c r="AK88" s="1831"/>
      <c r="AL88" s="1831"/>
      <c r="AM88" s="1831"/>
      <c r="AN88" s="1831"/>
      <c r="AO88" s="1831"/>
      <c r="AP88" s="1830" t="s">
        <v>47</v>
      </c>
      <c r="AQ88" s="1830"/>
      <c r="AR88" s="1830"/>
      <c r="AS88" s="1830"/>
      <c r="AT88" s="1830"/>
      <c r="AU88" s="1830"/>
      <c r="AV88" s="1830"/>
      <c r="AW88" s="1830"/>
      <c r="AX88" s="1830"/>
      <c r="AY88" s="1830"/>
      <c r="AZ88" s="1830"/>
      <c r="BA88" s="1830"/>
      <c r="BB88" s="1831" t="s">
        <v>48</v>
      </c>
      <c r="BC88" s="1831"/>
      <c r="BD88" s="1831"/>
      <c r="BE88" s="1831"/>
      <c r="BF88" s="1831"/>
      <c r="BG88" s="1831"/>
      <c r="BH88" s="1831"/>
      <c r="BI88" s="1831"/>
      <c r="BJ88" s="1831"/>
      <c r="BK88" s="1831"/>
      <c r="BL88" s="1831"/>
      <c r="BM88" s="1831"/>
    </row>
    <row r="89" spans="2:424" s="78" customFormat="1" ht="41.4" customHeight="1" thickBot="1">
      <c r="D89" s="83" t="s">
        <v>87</v>
      </c>
      <c r="E89" s="140" t="s">
        <v>75</v>
      </c>
      <c r="F89" s="147">
        <v>1</v>
      </c>
      <c r="G89" s="147">
        <v>2</v>
      </c>
      <c r="H89" s="147">
        <v>3</v>
      </c>
      <c r="I89" s="147">
        <v>4</v>
      </c>
      <c r="J89" s="147">
        <v>5</v>
      </c>
      <c r="K89" s="147">
        <v>6</v>
      </c>
      <c r="L89" s="147">
        <v>7</v>
      </c>
      <c r="M89" s="147">
        <v>8</v>
      </c>
      <c r="N89" s="147">
        <v>9</v>
      </c>
      <c r="O89" s="147">
        <v>10</v>
      </c>
      <c r="P89" s="147">
        <v>11</v>
      </c>
      <c r="Q89" s="147">
        <v>12</v>
      </c>
      <c r="R89" s="147">
        <v>13</v>
      </c>
      <c r="S89" s="147">
        <v>14</v>
      </c>
      <c r="T89" s="147">
        <v>15</v>
      </c>
      <c r="U89" s="147">
        <v>16</v>
      </c>
      <c r="V89" s="147">
        <v>17</v>
      </c>
      <c r="W89" s="147">
        <v>18</v>
      </c>
      <c r="X89" s="147">
        <v>19</v>
      </c>
      <c r="Y89" s="147">
        <v>20</v>
      </c>
      <c r="Z89" s="147">
        <v>21</v>
      </c>
      <c r="AA89" s="147">
        <v>22</v>
      </c>
      <c r="AB89" s="147">
        <v>23</v>
      </c>
      <c r="AC89" s="147">
        <v>24</v>
      </c>
      <c r="AD89" s="147">
        <v>25</v>
      </c>
      <c r="AE89" s="147">
        <v>26</v>
      </c>
      <c r="AF89" s="147">
        <v>27</v>
      </c>
      <c r="AG89" s="147">
        <v>28</v>
      </c>
      <c r="AH89" s="147">
        <v>29</v>
      </c>
      <c r="AI89" s="147">
        <v>30</v>
      </c>
      <c r="AJ89" s="147">
        <v>31</v>
      </c>
      <c r="AK89" s="147">
        <v>32</v>
      </c>
      <c r="AL89" s="147">
        <v>33</v>
      </c>
      <c r="AM89" s="147">
        <v>34</v>
      </c>
      <c r="AN89" s="147">
        <v>35</v>
      </c>
      <c r="AO89" s="147">
        <v>36</v>
      </c>
      <c r="AP89" s="147">
        <v>37</v>
      </c>
      <c r="AQ89" s="147">
        <v>38</v>
      </c>
      <c r="AR89" s="147">
        <v>39</v>
      </c>
      <c r="AS89" s="147">
        <v>40</v>
      </c>
      <c r="AT89" s="147">
        <v>41</v>
      </c>
      <c r="AU89" s="147">
        <v>42</v>
      </c>
      <c r="AV89" s="147">
        <v>43</v>
      </c>
      <c r="AW89" s="147">
        <v>44</v>
      </c>
      <c r="AX89" s="147">
        <v>45</v>
      </c>
      <c r="AY89" s="147">
        <v>46</v>
      </c>
      <c r="AZ89" s="147">
        <v>47</v>
      </c>
      <c r="BA89" s="147">
        <v>48</v>
      </c>
      <c r="BB89" s="147">
        <v>49</v>
      </c>
      <c r="BC89" s="147">
        <v>50</v>
      </c>
      <c r="BD89" s="147">
        <v>51</v>
      </c>
      <c r="BE89" s="147">
        <v>52</v>
      </c>
      <c r="BF89" s="147">
        <v>53</v>
      </c>
      <c r="BG89" s="147">
        <v>54</v>
      </c>
      <c r="BH89" s="147">
        <v>55</v>
      </c>
      <c r="BI89" s="147">
        <v>56</v>
      </c>
      <c r="BJ89" s="147">
        <v>57</v>
      </c>
      <c r="BK89" s="147">
        <v>58</v>
      </c>
      <c r="BL89" s="147">
        <v>59</v>
      </c>
      <c r="BM89" s="147">
        <v>60</v>
      </c>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4"/>
      <c r="ES89" s="134"/>
      <c r="ET89" s="134"/>
      <c r="EU89" s="134"/>
      <c r="EV89" s="134"/>
      <c r="EW89" s="134"/>
      <c r="EX89" s="134"/>
      <c r="EY89" s="134"/>
      <c r="EZ89" s="134"/>
      <c r="FA89" s="134"/>
      <c r="FB89" s="134"/>
      <c r="FC89" s="134"/>
      <c r="FD89" s="134"/>
      <c r="FE89" s="134"/>
      <c r="FF89" s="134"/>
      <c r="FG89" s="134"/>
      <c r="FH89" s="134"/>
      <c r="FI89" s="134"/>
      <c r="FJ89" s="134"/>
      <c r="FK89" s="134"/>
      <c r="FL89" s="134"/>
      <c r="FM89" s="134"/>
      <c r="FN89" s="134"/>
      <c r="FO89" s="134"/>
      <c r="FP89" s="134"/>
      <c r="FQ89" s="134"/>
      <c r="FR89" s="134"/>
      <c r="FS89" s="134"/>
      <c r="FT89" s="134"/>
      <c r="FU89" s="134"/>
      <c r="FV89" s="134"/>
      <c r="FW89" s="134"/>
      <c r="FX89" s="134"/>
      <c r="FY89" s="134"/>
      <c r="FZ89" s="134"/>
      <c r="GA89" s="134"/>
      <c r="GB89" s="134"/>
      <c r="GC89" s="134"/>
      <c r="GD89" s="134"/>
      <c r="GE89" s="134"/>
      <c r="GF89" s="134"/>
      <c r="GG89" s="134"/>
      <c r="GH89" s="134"/>
      <c r="GI89" s="134"/>
      <c r="GJ89" s="134"/>
      <c r="GK89" s="134"/>
      <c r="GL89" s="134"/>
      <c r="GM89" s="134"/>
      <c r="GN89" s="134"/>
      <c r="GO89" s="134"/>
      <c r="GP89" s="134"/>
      <c r="GQ89" s="134"/>
      <c r="GR89" s="134"/>
      <c r="GS89" s="134"/>
      <c r="GT89" s="134"/>
      <c r="GU89" s="134"/>
      <c r="GV89" s="134"/>
      <c r="GW89" s="134"/>
      <c r="GX89" s="134"/>
      <c r="GY89" s="134"/>
      <c r="GZ89" s="134"/>
      <c r="HA89" s="134"/>
      <c r="HB89" s="134"/>
      <c r="HC89" s="134"/>
      <c r="HD89" s="134"/>
      <c r="HE89" s="134"/>
      <c r="HF89" s="134"/>
      <c r="HG89" s="134"/>
      <c r="HH89" s="134"/>
      <c r="HI89" s="134"/>
      <c r="HJ89" s="134"/>
      <c r="HK89" s="134"/>
      <c r="HL89" s="134"/>
      <c r="HM89" s="134"/>
      <c r="HN89" s="134"/>
      <c r="HO89" s="134"/>
      <c r="HP89" s="134"/>
      <c r="HQ89" s="134"/>
      <c r="HR89" s="134"/>
      <c r="HS89" s="134"/>
      <c r="HT89" s="134"/>
      <c r="HU89" s="134"/>
      <c r="HV89" s="134"/>
      <c r="HW89" s="134"/>
      <c r="HX89" s="134"/>
      <c r="HY89" s="134"/>
      <c r="HZ89" s="134"/>
      <c r="IA89" s="134"/>
      <c r="IB89" s="134"/>
      <c r="IC89" s="134"/>
      <c r="ID89" s="134"/>
      <c r="IE89" s="134"/>
      <c r="IF89" s="134"/>
      <c r="IG89" s="134"/>
      <c r="IH89" s="134"/>
      <c r="II89" s="134"/>
      <c r="IJ89" s="134"/>
      <c r="IK89" s="134"/>
      <c r="IL89" s="134"/>
      <c r="IM89" s="134"/>
      <c r="IN89" s="134"/>
      <c r="IO89" s="134"/>
      <c r="IP89" s="134"/>
      <c r="IQ89" s="134"/>
      <c r="IR89" s="134"/>
      <c r="IS89" s="134"/>
      <c r="IT89" s="134"/>
      <c r="IU89" s="134"/>
      <c r="IV89" s="134"/>
      <c r="IW89" s="134"/>
      <c r="IX89" s="134"/>
      <c r="IY89" s="134"/>
      <c r="IZ89" s="134"/>
      <c r="JA89" s="134"/>
      <c r="JB89" s="134"/>
      <c r="JC89" s="134"/>
      <c r="JD89" s="134"/>
      <c r="JE89" s="134"/>
      <c r="JF89" s="134"/>
      <c r="JG89" s="134"/>
      <c r="JH89" s="134"/>
      <c r="JI89" s="134"/>
      <c r="JJ89" s="134"/>
      <c r="JK89" s="134"/>
      <c r="JL89" s="134"/>
      <c r="JM89" s="134"/>
      <c r="JN89" s="134"/>
      <c r="JO89" s="134"/>
      <c r="JP89" s="134"/>
      <c r="JQ89" s="134"/>
      <c r="JR89" s="134"/>
      <c r="JS89" s="134"/>
      <c r="JT89" s="134"/>
      <c r="JU89" s="134"/>
      <c r="JV89" s="134"/>
      <c r="JW89" s="134"/>
      <c r="JX89" s="134"/>
      <c r="JY89" s="134"/>
      <c r="JZ89" s="134"/>
      <c r="KA89" s="134"/>
      <c r="KB89" s="134"/>
      <c r="KC89" s="134"/>
      <c r="KD89" s="134"/>
      <c r="KE89" s="134"/>
      <c r="KF89" s="134"/>
      <c r="KG89" s="134"/>
      <c r="KH89" s="134"/>
      <c r="KI89" s="134"/>
      <c r="KJ89" s="134"/>
      <c r="KK89" s="134"/>
      <c r="KL89" s="134"/>
      <c r="KM89" s="134"/>
      <c r="KN89" s="134"/>
      <c r="KO89" s="134"/>
      <c r="KP89" s="134"/>
      <c r="KQ89" s="134"/>
      <c r="KR89" s="134"/>
      <c r="KS89" s="134"/>
      <c r="KT89" s="134"/>
      <c r="KU89" s="134"/>
      <c r="KV89" s="134"/>
      <c r="KW89" s="134"/>
      <c r="KX89" s="134"/>
      <c r="KY89" s="134"/>
      <c r="KZ89" s="134"/>
      <c r="LA89" s="134"/>
      <c r="LB89" s="134"/>
      <c r="LC89" s="134"/>
      <c r="LD89" s="134"/>
      <c r="LE89" s="134"/>
      <c r="LF89" s="134"/>
      <c r="LG89" s="134"/>
      <c r="LH89" s="134"/>
      <c r="LI89" s="134"/>
      <c r="LJ89" s="134"/>
      <c r="LK89" s="134"/>
      <c r="LL89" s="134"/>
      <c r="LM89" s="134"/>
      <c r="LN89" s="134"/>
      <c r="LO89" s="134"/>
      <c r="LP89" s="134"/>
      <c r="LQ89" s="134"/>
      <c r="LR89" s="134"/>
      <c r="LS89" s="134"/>
      <c r="LT89" s="134"/>
      <c r="LU89" s="134"/>
      <c r="LV89" s="134"/>
      <c r="LW89" s="134"/>
      <c r="LX89" s="134"/>
      <c r="LY89" s="134"/>
      <c r="LZ89" s="134"/>
      <c r="MA89" s="134"/>
      <c r="MB89" s="134"/>
      <c r="MC89" s="134"/>
      <c r="MD89" s="134"/>
      <c r="ME89" s="134"/>
      <c r="MF89" s="134"/>
      <c r="MG89" s="134"/>
      <c r="MH89" s="134"/>
      <c r="MI89" s="134"/>
      <c r="MJ89" s="134"/>
      <c r="MK89" s="134"/>
      <c r="ML89" s="134"/>
      <c r="MM89" s="134"/>
      <c r="MN89" s="134"/>
      <c r="MO89" s="134"/>
      <c r="MP89" s="134"/>
      <c r="MQ89" s="134"/>
      <c r="MR89" s="134"/>
      <c r="MS89" s="134"/>
      <c r="MT89" s="134"/>
      <c r="MU89" s="134"/>
      <c r="MV89" s="134"/>
      <c r="MW89" s="134"/>
      <c r="MX89" s="134"/>
      <c r="MY89" s="134"/>
      <c r="MZ89" s="134"/>
      <c r="NA89" s="134"/>
      <c r="NB89" s="134"/>
      <c r="NC89" s="134"/>
      <c r="ND89" s="134"/>
      <c r="NE89" s="134"/>
      <c r="NF89" s="134"/>
      <c r="NG89" s="134"/>
      <c r="NH89" s="134"/>
      <c r="NI89" s="134"/>
      <c r="NJ89" s="134"/>
      <c r="NK89" s="134"/>
      <c r="NL89" s="134"/>
      <c r="NM89" s="134"/>
      <c r="NN89" s="134"/>
      <c r="NO89" s="134"/>
      <c r="NP89" s="134"/>
      <c r="NQ89" s="134"/>
      <c r="NR89" s="134"/>
      <c r="NS89" s="134"/>
      <c r="NT89" s="134"/>
      <c r="NU89" s="134"/>
      <c r="NV89" s="134"/>
      <c r="NW89" s="134"/>
      <c r="NX89" s="134"/>
      <c r="NY89" s="134"/>
      <c r="NZ89" s="134"/>
      <c r="OA89" s="134"/>
      <c r="OB89" s="134"/>
      <c r="OC89" s="134"/>
      <c r="OD89" s="134"/>
      <c r="OE89" s="134"/>
      <c r="OF89" s="134"/>
      <c r="OG89" s="134"/>
      <c r="OH89" s="134"/>
      <c r="OI89" s="134"/>
      <c r="OJ89" s="134"/>
      <c r="OK89" s="134"/>
      <c r="OL89" s="134"/>
      <c r="OM89" s="134"/>
      <c r="ON89" s="134"/>
      <c r="OO89" s="134"/>
      <c r="OP89" s="134"/>
      <c r="OQ89" s="134"/>
      <c r="OR89" s="134"/>
      <c r="OS89" s="134"/>
      <c r="OT89" s="134"/>
      <c r="OU89" s="134"/>
      <c r="OV89" s="134"/>
      <c r="OW89" s="134"/>
      <c r="OX89" s="134"/>
      <c r="OY89" s="134"/>
      <c r="OZ89" s="134"/>
      <c r="PA89" s="134"/>
      <c r="PB89" s="134"/>
      <c r="PC89" s="134"/>
      <c r="PD89" s="134"/>
      <c r="PE89" s="134"/>
      <c r="PF89" s="134"/>
      <c r="PG89" s="134"/>
      <c r="PH89" s="134"/>
    </row>
    <row r="90" spans="2:424" s="28" customFormat="1" ht="34.950000000000003" customHeight="1">
      <c r="C90" s="148" t="s">
        <v>329</v>
      </c>
      <c r="D90" s="175" t="e">
        <f>J36</f>
        <v>#VALUE!</v>
      </c>
      <c r="E90" s="149" t="e">
        <f>IF(K36=0,M36,IF(M36=0,L36,""))</f>
        <v>#VALUE!</v>
      </c>
      <c r="F90" s="145" t="e">
        <f>IF(COLUMN(F$2)-COLUMN($F$2)+1&lt;=ROUND($D90,0),$E90,
IF(COLUMN(F$2)-COLUMN($F$2)+1&lt;=ROUND($D90,0)+ROUND($D91,0),$E91,
IF(COLUMN(F$2)-COLUMN($F$2)+1&lt;=ROUND($D90,0)+ROUND($D91,0)+ROUND($D92,0),$E92,
IF(COLUMN(F$2)-COLUMN($F$2)+1&lt;=ROUND($D90,0)+ROUND($D91,0)+ROUND($D92,0)+ROUND($D93,0),$E93,
0))))</f>
        <v>#VALUE!</v>
      </c>
      <c r="G90" s="145" t="e">
        <f t="shared" ref="G90:BM90" si="0">IF(COLUMN(G$2)-COLUMN($F$2)+1&lt;=ROUND($D90,0),$E90,
IF(COLUMN(G$2)-COLUMN($F$2)+1&lt;=ROUND($D90,0)+ROUND($D91,0),$E91,
IF(COLUMN(G$2)-COLUMN($F$2)+1&lt;=ROUND($D90,0)+ROUND($D91,0)+ROUND($D92,0),$E92,
IF(COLUMN(G$2)-COLUMN($F$2)+1&lt;=ROUND($D90,0)+ROUND($D91,0)+ROUND($D92,0)+ROUND($D93,0),$E93,
0))))</f>
        <v>#VALUE!</v>
      </c>
      <c r="H90" s="145" t="e">
        <f>IF(COLUMN(H$2)-COLUMN($F$2)+1&lt;=ROUND($D90,0),$E90,
IF(COLUMN(H$2)-COLUMN($F$2)+1&lt;=ROUND($D90,0)+ROUND($D91,0),$E91,
IF(COLUMN(H$2)-COLUMN($F$2)+1&lt;=ROUND($D90,0)+ROUND($D91,0)+ROUND($D92,0),$E92,
IF(COLUMN(H$2)-COLUMN($F$2)+1&lt;=ROUND($D90,0)+ROUND($D91,0)+ROUND($D92,0)+ROUND($D93,0),$E93,
0))))</f>
        <v>#VALUE!</v>
      </c>
      <c r="I90" s="145" t="e">
        <f t="shared" si="0"/>
        <v>#VALUE!</v>
      </c>
      <c r="J90" s="145" t="e">
        <f>IF(COLUMN(J$2)-COLUMN($F$2)+1&lt;=ROUND($D90,0),$E90,
IF(COLUMN(J$2)-COLUMN($F$2)+1&lt;=ROUND($D90,0)+ROUND($D91,0),$E91,
IF(COLUMN(J$2)-COLUMN($F$2)+1&lt;=ROUND($D90,0)+ROUND($D91,0)+ROUND($D92,0),$E92,
IF(COLUMN(J$2)-COLUMN($F$2)+1&lt;=ROUND($D90,0)+ROUND($D91,0)+ROUND($D92,0)+ROUND($D93,0),$E93,
0))))</f>
        <v>#VALUE!</v>
      </c>
      <c r="K90" s="145" t="e">
        <f t="shared" si="0"/>
        <v>#VALUE!</v>
      </c>
      <c r="L90" s="145" t="e">
        <f t="shared" si="0"/>
        <v>#VALUE!</v>
      </c>
      <c r="M90" s="145" t="e">
        <f t="shared" si="0"/>
        <v>#VALUE!</v>
      </c>
      <c r="N90" s="145" t="e">
        <f t="shared" si="0"/>
        <v>#VALUE!</v>
      </c>
      <c r="O90" s="145" t="e">
        <f t="shared" si="0"/>
        <v>#VALUE!</v>
      </c>
      <c r="P90" s="145" t="e">
        <f t="shared" si="0"/>
        <v>#VALUE!</v>
      </c>
      <c r="Q90" s="145" t="e">
        <f t="shared" si="0"/>
        <v>#VALUE!</v>
      </c>
      <c r="R90" s="145" t="e">
        <f t="shared" si="0"/>
        <v>#VALUE!</v>
      </c>
      <c r="S90" s="145" t="e">
        <f t="shared" si="0"/>
        <v>#VALUE!</v>
      </c>
      <c r="T90" s="145" t="e">
        <f t="shared" si="0"/>
        <v>#VALUE!</v>
      </c>
      <c r="U90" s="145" t="e">
        <f t="shared" si="0"/>
        <v>#VALUE!</v>
      </c>
      <c r="V90" s="145" t="e">
        <f t="shared" si="0"/>
        <v>#VALUE!</v>
      </c>
      <c r="W90" s="145" t="e">
        <f t="shared" si="0"/>
        <v>#VALUE!</v>
      </c>
      <c r="X90" s="145" t="e">
        <f t="shared" si="0"/>
        <v>#VALUE!</v>
      </c>
      <c r="Y90" s="145" t="e">
        <f t="shared" si="0"/>
        <v>#VALUE!</v>
      </c>
      <c r="Z90" s="145" t="e">
        <f t="shared" si="0"/>
        <v>#VALUE!</v>
      </c>
      <c r="AA90" s="145" t="e">
        <f t="shared" si="0"/>
        <v>#VALUE!</v>
      </c>
      <c r="AB90" s="145" t="e">
        <f t="shared" si="0"/>
        <v>#VALUE!</v>
      </c>
      <c r="AC90" s="145" t="e">
        <f t="shared" si="0"/>
        <v>#VALUE!</v>
      </c>
      <c r="AD90" s="145" t="e">
        <f t="shared" si="0"/>
        <v>#VALUE!</v>
      </c>
      <c r="AE90" s="145" t="e">
        <f t="shared" si="0"/>
        <v>#VALUE!</v>
      </c>
      <c r="AF90" s="145" t="e">
        <f t="shared" si="0"/>
        <v>#VALUE!</v>
      </c>
      <c r="AG90" s="145" t="e">
        <f t="shared" si="0"/>
        <v>#VALUE!</v>
      </c>
      <c r="AH90" s="145" t="e">
        <f t="shared" si="0"/>
        <v>#VALUE!</v>
      </c>
      <c r="AI90" s="145" t="e">
        <f t="shared" si="0"/>
        <v>#VALUE!</v>
      </c>
      <c r="AJ90" s="145" t="e">
        <f t="shared" si="0"/>
        <v>#VALUE!</v>
      </c>
      <c r="AK90" s="145" t="e">
        <f t="shared" si="0"/>
        <v>#VALUE!</v>
      </c>
      <c r="AL90" s="145" t="e">
        <f t="shared" si="0"/>
        <v>#VALUE!</v>
      </c>
      <c r="AM90" s="145" t="e">
        <f t="shared" si="0"/>
        <v>#VALUE!</v>
      </c>
      <c r="AN90" s="145" t="e">
        <f t="shared" si="0"/>
        <v>#VALUE!</v>
      </c>
      <c r="AO90" s="145" t="e">
        <f t="shared" si="0"/>
        <v>#VALUE!</v>
      </c>
      <c r="AP90" s="145" t="e">
        <f t="shared" si="0"/>
        <v>#VALUE!</v>
      </c>
      <c r="AQ90" s="145" t="e">
        <f t="shared" si="0"/>
        <v>#VALUE!</v>
      </c>
      <c r="AR90" s="145" t="e">
        <f t="shared" si="0"/>
        <v>#VALUE!</v>
      </c>
      <c r="AS90" s="145" t="e">
        <f t="shared" si="0"/>
        <v>#VALUE!</v>
      </c>
      <c r="AT90" s="145" t="e">
        <f t="shared" si="0"/>
        <v>#VALUE!</v>
      </c>
      <c r="AU90" s="145" t="e">
        <f t="shared" si="0"/>
        <v>#VALUE!</v>
      </c>
      <c r="AV90" s="145" t="e">
        <f t="shared" si="0"/>
        <v>#VALUE!</v>
      </c>
      <c r="AW90" s="145" t="e">
        <f t="shared" si="0"/>
        <v>#VALUE!</v>
      </c>
      <c r="AX90" s="145" t="e">
        <f t="shared" si="0"/>
        <v>#VALUE!</v>
      </c>
      <c r="AY90" s="145" t="e">
        <f t="shared" si="0"/>
        <v>#VALUE!</v>
      </c>
      <c r="AZ90" s="145" t="e">
        <f t="shared" si="0"/>
        <v>#VALUE!</v>
      </c>
      <c r="BA90" s="145" t="e">
        <f t="shared" si="0"/>
        <v>#VALUE!</v>
      </c>
      <c r="BB90" s="145" t="e">
        <f t="shared" si="0"/>
        <v>#VALUE!</v>
      </c>
      <c r="BC90" s="145" t="e">
        <f t="shared" si="0"/>
        <v>#VALUE!</v>
      </c>
      <c r="BD90" s="145" t="e">
        <f t="shared" si="0"/>
        <v>#VALUE!</v>
      </c>
      <c r="BE90" s="145" t="e">
        <f t="shared" si="0"/>
        <v>#VALUE!</v>
      </c>
      <c r="BF90" s="145" t="e">
        <f t="shared" si="0"/>
        <v>#VALUE!</v>
      </c>
      <c r="BG90" s="145" t="e">
        <f t="shared" si="0"/>
        <v>#VALUE!</v>
      </c>
      <c r="BH90" s="145" t="e">
        <f t="shared" si="0"/>
        <v>#VALUE!</v>
      </c>
      <c r="BI90" s="145" t="e">
        <f t="shared" si="0"/>
        <v>#VALUE!</v>
      </c>
      <c r="BJ90" s="145" t="e">
        <f t="shared" si="0"/>
        <v>#VALUE!</v>
      </c>
      <c r="BK90" s="145" t="e">
        <f t="shared" si="0"/>
        <v>#VALUE!</v>
      </c>
      <c r="BL90" s="145" t="e">
        <f t="shared" si="0"/>
        <v>#VALUE!</v>
      </c>
      <c r="BM90" s="145" t="e">
        <f t="shared" si="0"/>
        <v>#VALUE!</v>
      </c>
      <c r="BN90" s="95"/>
      <c r="BO90" s="95"/>
      <c r="BP90" s="95"/>
      <c r="BQ90" s="95"/>
      <c r="BR90" s="95"/>
      <c r="BS90" s="95"/>
      <c r="BT90" s="95"/>
      <c r="BU90" s="95"/>
      <c r="BV90" s="95"/>
      <c r="BW90" s="95"/>
      <c r="BX90" s="95"/>
      <c r="BY90" s="95"/>
      <c r="BZ90" s="95"/>
      <c r="CA90" s="95"/>
      <c r="CB90" s="95"/>
      <c r="CC90" s="95"/>
      <c r="CD90" s="95"/>
      <c r="CE90" s="95"/>
      <c r="CF90" s="95"/>
      <c r="CG90" s="95"/>
      <c r="CH90" s="95"/>
      <c r="CI90" s="95"/>
      <c r="CJ90" s="95"/>
      <c r="CK90" s="95"/>
      <c r="CL90" s="95"/>
      <c r="CM90" s="95"/>
      <c r="CN90" s="95"/>
      <c r="CO90" s="95"/>
      <c r="CP90" s="95"/>
      <c r="CQ90" s="95"/>
      <c r="CR90" s="95"/>
      <c r="CS90" s="95"/>
      <c r="CT90" s="95"/>
      <c r="CU90" s="95"/>
      <c r="CV90" s="95"/>
      <c r="CW90" s="95"/>
      <c r="CX90" s="95"/>
      <c r="CY90" s="95"/>
      <c r="CZ90" s="95"/>
      <c r="DA90" s="95"/>
      <c r="DB90" s="95"/>
      <c r="DC90" s="95"/>
      <c r="DD90" s="95"/>
      <c r="DE90" s="95"/>
      <c r="DF90" s="95"/>
      <c r="DG90" s="95"/>
      <c r="DH90" s="95"/>
      <c r="DI90" s="95"/>
      <c r="DJ90" s="95"/>
      <c r="DK90" s="95"/>
      <c r="DL90" s="95"/>
      <c r="DM90" s="95"/>
      <c r="DN90" s="95"/>
      <c r="DO90" s="95"/>
      <c r="DP90" s="95"/>
      <c r="DQ90" s="95"/>
      <c r="DR90" s="95"/>
      <c r="DS90" s="95"/>
      <c r="DT90" s="95"/>
      <c r="DU90" s="95"/>
      <c r="DV90" s="95"/>
      <c r="DW90" s="95"/>
      <c r="DX90" s="95"/>
      <c r="DY90" s="95"/>
      <c r="DZ90" s="95"/>
      <c r="EA90" s="95"/>
      <c r="EB90" s="95"/>
      <c r="EC90" s="95"/>
      <c r="ED90" s="95"/>
      <c r="EE90" s="95"/>
      <c r="EF90" s="95"/>
      <c r="EG90" s="95"/>
      <c r="EH90" s="95"/>
      <c r="EI90" s="95"/>
      <c r="EJ90" s="95"/>
      <c r="EK90" s="95"/>
      <c r="EL90" s="95"/>
      <c r="EM90" s="95"/>
      <c r="EN90" s="95"/>
      <c r="EO90" s="95"/>
      <c r="EP90" s="95"/>
      <c r="EQ90" s="95"/>
      <c r="ER90" s="95"/>
      <c r="ES90" s="95"/>
      <c r="ET90" s="95"/>
      <c r="EU90" s="95"/>
      <c r="EV90" s="95"/>
      <c r="EW90" s="95"/>
      <c r="EX90" s="95"/>
      <c r="EY90" s="95"/>
      <c r="EZ90" s="95"/>
      <c r="FA90" s="95"/>
      <c r="FB90" s="95"/>
      <c r="FC90" s="95"/>
      <c r="FD90" s="95"/>
      <c r="FE90" s="95"/>
      <c r="FF90" s="95"/>
      <c r="FG90" s="95"/>
      <c r="FH90" s="95"/>
      <c r="FI90" s="95"/>
      <c r="FJ90" s="95"/>
      <c r="FK90" s="95"/>
      <c r="FL90" s="95"/>
      <c r="FM90" s="95"/>
      <c r="FN90" s="95"/>
      <c r="FO90" s="95"/>
      <c r="FP90" s="95"/>
      <c r="FQ90" s="95"/>
      <c r="FR90" s="95"/>
      <c r="FS90" s="95"/>
      <c r="FT90" s="95"/>
      <c r="FU90" s="95"/>
      <c r="FV90" s="95"/>
      <c r="FW90" s="95"/>
      <c r="FX90" s="95"/>
      <c r="FY90" s="95"/>
      <c r="FZ90" s="95"/>
      <c r="GA90" s="95"/>
      <c r="GB90" s="95"/>
      <c r="GC90" s="95"/>
      <c r="GD90" s="95"/>
      <c r="GE90" s="95"/>
      <c r="GF90" s="95"/>
      <c r="GG90" s="95"/>
      <c r="GH90" s="95"/>
      <c r="GI90" s="95"/>
      <c r="GJ90" s="95"/>
      <c r="GK90" s="95"/>
      <c r="GL90" s="95"/>
      <c r="GM90" s="95"/>
      <c r="GN90" s="95"/>
      <c r="GO90" s="95"/>
      <c r="GP90" s="95"/>
      <c r="GQ90" s="95"/>
      <c r="GR90" s="95"/>
      <c r="GS90" s="95"/>
      <c r="GT90" s="95"/>
      <c r="GU90" s="95"/>
      <c r="GV90" s="95"/>
      <c r="GW90" s="95"/>
      <c r="GX90" s="95"/>
      <c r="GY90" s="95"/>
      <c r="GZ90" s="95"/>
      <c r="HA90" s="95"/>
      <c r="HB90" s="95"/>
      <c r="HC90" s="95"/>
      <c r="HD90" s="95"/>
      <c r="HE90" s="95"/>
      <c r="HF90" s="95"/>
      <c r="HG90" s="95"/>
      <c r="HH90" s="95"/>
      <c r="HI90" s="95"/>
      <c r="HJ90" s="95"/>
      <c r="HK90" s="95"/>
      <c r="HL90" s="95"/>
      <c r="HM90" s="95"/>
      <c r="HN90" s="95"/>
      <c r="HO90" s="95"/>
      <c r="HP90" s="95"/>
      <c r="HQ90" s="95"/>
      <c r="HR90" s="95"/>
      <c r="HS90" s="95"/>
      <c r="HT90" s="95"/>
      <c r="HU90" s="95"/>
      <c r="HV90" s="95"/>
      <c r="HW90" s="95"/>
      <c r="HX90" s="95"/>
      <c r="HY90" s="95"/>
      <c r="HZ90" s="95"/>
      <c r="IA90" s="95"/>
      <c r="IB90" s="95"/>
      <c r="IC90" s="95"/>
      <c r="ID90" s="95"/>
      <c r="IE90" s="95"/>
      <c r="IF90" s="95"/>
      <c r="IG90" s="95"/>
      <c r="IH90" s="95"/>
      <c r="II90" s="95"/>
      <c r="IJ90" s="95"/>
      <c r="IK90" s="95"/>
      <c r="IL90" s="95"/>
      <c r="IM90" s="95"/>
      <c r="IN90" s="95"/>
      <c r="IO90" s="95"/>
      <c r="IP90" s="95"/>
      <c r="IQ90" s="95"/>
      <c r="IR90" s="95"/>
      <c r="IS90" s="95"/>
      <c r="IT90" s="95"/>
      <c r="IU90" s="95"/>
      <c r="IV90" s="95"/>
      <c r="IW90" s="95"/>
      <c r="IX90" s="95"/>
      <c r="IY90" s="95"/>
      <c r="IZ90" s="95"/>
      <c r="JA90" s="95"/>
      <c r="JB90" s="95"/>
      <c r="JC90" s="95"/>
      <c r="JD90" s="95"/>
      <c r="JE90" s="95"/>
      <c r="JF90" s="95"/>
      <c r="JG90" s="95"/>
      <c r="JH90" s="95"/>
      <c r="JI90" s="95"/>
      <c r="JJ90" s="95"/>
      <c r="JK90" s="95"/>
      <c r="JL90" s="95"/>
      <c r="JM90" s="95"/>
      <c r="JN90" s="95"/>
      <c r="JO90" s="95"/>
      <c r="JP90" s="95"/>
      <c r="JQ90" s="95"/>
      <c r="JR90" s="95"/>
      <c r="JS90" s="95"/>
      <c r="JT90" s="95"/>
      <c r="JU90" s="95"/>
      <c r="JV90" s="95"/>
      <c r="JW90" s="95"/>
      <c r="JX90" s="95"/>
      <c r="JY90" s="95"/>
      <c r="JZ90" s="95"/>
      <c r="KA90" s="95"/>
      <c r="KB90" s="95"/>
      <c r="KC90" s="95"/>
      <c r="KD90" s="95"/>
      <c r="KE90" s="95"/>
      <c r="KF90" s="95"/>
      <c r="KG90" s="95"/>
      <c r="KH90" s="95"/>
      <c r="KI90" s="95"/>
      <c r="KJ90" s="95"/>
      <c r="KK90" s="95"/>
      <c r="KL90" s="95"/>
      <c r="KM90" s="95"/>
      <c r="KN90" s="95"/>
      <c r="KO90" s="95"/>
      <c r="KP90" s="95"/>
      <c r="KQ90" s="95"/>
      <c r="KR90" s="95"/>
      <c r="KS90" s="95"/>
      <c r="KT90" s="95"/>
      <c r="KU90" s="95"/>
      <c r="KV90" s="95"/>
      <c r="KW90" s="95"/>
      <c r="KX90" s="95"/>
      <c r="KY90" s="95"/>
      <c r="KZ90" s="95"/>
      <c r="LA90" s="95"/>
      <c r="LB90" s="95"/>
      <c r="LC90" s="95"/>
      <c r="LD90" s="95"/>
      <c r="LE90" s="95"/>
      <c r="LF90" s="95"/>
      <c r="LG90" s="95"/>
      <c r="LH90" s="95"/>
      <c r="LI90" s="95"/>
      <c r="LJ90" s="95"/>
      <c r="LK90" s="95"/>
      <c r="LL90" s="95"/>
      <c r="LM90" s="95"/>
      <c r="LN90" s="95"/>
      <c r="LO90" s="95"/>
      <c r="LP90" s="95"/>
      <c r="LQ90" s="95"/>
      <c r="LR90" s="95"/>
      <c r="LS90" s="95"/>
      <c r="LT90" s="95"/>
      <c r="LU90" s="95"/>
      <c r="LV90" s="95"/>
      <c r="LW90" s="95"/>
      <c r="LX90" s="95"/>
      <c r="LY90" s="95"/>
      <c r="LZ90" s="95"/>
      <c r="MA90" s="95"/>
      <c r="MB90" s="95"/>
      <c r="MC90" s="95"/>
      <c r="MD90" s="95"/>
      <c r="ME90" s="95"/>
      <c r="MF90" s="95"/>
      <c r="MG90" s="95"/>
      <c r="MH90" s="95"/>
      <c r="MI90" s="95"/>
      <c r="MJ90" s="95"/>
      <c r="MK90" s="95"/>
      <c r="ML90" s="95"/>
      <c r="MM90" s="95"/>
      <c r="MN90" s="95"/>
      <c r="MO90" s="95"/>
      <c r="MP90" s="95"/>
      <c r="MQ90" s="95"/>
      <c r="MR90" s="95"/>
      <c r="MS90" s="95"/>
      <c r="MT90" s="95"/>
      <c r="MU90" s="95"/>
      <c r="MV90" s="95"/>
      <c r="MW90" s="95"/>
      <c r="MX90" s="95"/>
      <c r="MY90" s="95"/>
      <c r="MZ90" s="95"/>
      <c r="NA90" s="95"/>
      <c r="NB90" s="95"/>
      <c r="NC90" s="95"/>
      <c r="ND90" s="95"/>
      <c r="NE90" s="95"/>
      <c r="NF90" s="95"/>
      <c r="NG90" s="95"/>
      <c r="NH90" s="95"/>
      <c r="NI90" s="95"/>
      <c r="NJ90" s="95"/>
      <c r="NK90" s="95"/>
      <c r="NL90" s="95"/>
      <c r="NM90" s="95"/>
      <c r="NN90" s="95"/>
      <c r="NO90" s="95"/>
      <c r="NP90" s="95"/>
      <c r="NQ90" s="95"/>
      <c r="NR90" s="95"/>
      <c r="NS90" s="95"/>
      <c r="NT90" s="95"/>
      <c r="NU90" s="95"/>
      <c r="NV90" s="95"/>
      <c r="NW90" s="95"/>
      <c r="NX90" s="95"/>
      <c r="NY90" s="95"/>
      <c r="NZ90" s="95"/>
      <c r="OA90" s="95"/>
      <c r="OB90" s="95"/>
      <c r="OC90" s="95"/>
      <c r="OD90" s="95"/>
      <c r="OE90" s="95"/>
      <c r="OF90" s="95"/>
      <c r="OG90" s="95"/>
      <c r="OH90" s="95"/>
      <c r="OI90" s="95"/>
      <c r="OJ90" s="95"/>
      <c r="OK90" s="95"/>
      <c r="OL90" s="95"/>
      <c r="OM90" s="95"/>
      <c r="ON90" s="95"/>
      <c r="OO90" s="95"/>
      <c r="OP90" s="95"/>
      <c r="OQ90" s="95"/>
      <c r="OR90" s="95"/>
      <c r="OS90" s="95"/>
      <c r="OT90" s="95"/>
      <c r="OU90" s="95"/>
      <c r="OV90" s="95"/>
      <c r="OW90" s="95"/>
      <c r="OX90" s="95"/>
      <c r="OY90" s="95"/>
      <c r="OZ90" s="95"/>
      <c r="PA90" s="95"/>
      <c r="PB90" s="95"/>
      <c r="PC90" s="95"/>
      <c r="PD90" s="95"/>
      <c r="PE90" s="95"/>
      <c r="PF90" s="95"/>
      <c r="PG90" s="95"/>
      <c r="PH90" s="95"/>
    </row>
    <row r="91" spans="2:424" s="28" customFormat="1" ht="34.950000000000003" customHeight="1">
      <c r="C91" s="150" t="s">
        <v>330</v>
      </c>
      <c r="D91" s="175" t="e">
        <f>J37</f>
        <v>#VALUE!</v>
      </c>
      <c r="E91" s="151" t="e">
        <f>IF(K37=0,M37,IF(M37=0,L37,""))</f>
        <v>#VALUE!</v>
      </c>
      <c r="F91" s="1811"/>
      <c r="G91" s="1812"/>
      <c r="H91" s="1812"/>
      <c r="I91" s="1812"/>
      <c r="J91" s="1812"/>
      <c r="K91" s="1812"/>
      <c r="L91" s="1812"/>
      <c r="M91" s="1812"/>
      <c r="N91" s="1812"/>
      <c r="O91" s="1812"/>
      <c r="P91" s="1812"/>
      <c r="Q91" s="1812"/>
      <c r="R91" s="1812"/>
      <c r="S91" s="1812"/>
      <c r="T91" s="1812"/>
      <c r="U91" s="1812"/>
      <c r="V91" s="1812"/>
      <c r="W91" s="1812"/>
      <c r="X91" s="1812"/>
      <c r="Y91" s="1812"/>
      <c r="Z91" s="1812"/>
      <c r="AA91" s="1812"/>
      <c r="AB91" s="1812"/>
      <c r="AC91" s="1812"/>
      <c r="AD91" s="1812"/>
      <c r="AE91" s="1812"/>
      <c r="AF91" s="1812"/>
      <c r="AG91" s="1812"/>
      <c r="AH91" s="1812"/>
      <c r="AI91" s="1812"/>
      <c r="AJ91" s="1812"/>
      <c r="AK91" s="1812"/>
      <c r="AL91" s="1812"/>
      <c r="AM91" s="1812"/>
      <c r="AN91" s="1812"/>
      <c r="AO91" s="1812"/>
      <c r="AP91" s="1812"/>
      <c r="AQ91" s="1812"/>
      <c r="AR91" s="1812"/>
      <c r="AS91" s="1812"/>
      <c r="AT91" s="1812"/>
      <c r="AU91" s="1812"/>
      <c r="AV91" s="1812"/>
      <c r="AW91" s="1812"/>
      <c r="AX91" s="1812"/>
      <c r="AY91" s="1812"/>
      <c r="AZ91" s="1812"/>
      <c r="BA91" s="1812"/>
      <c r="BB91" s="1812"/>
      <c r="BC91" s="1812"/>
      <c r="BD91" s="1812"/>
      <c r="BE91" s="1812"/>
      <c r="BF91" s="1812"/>
      <c r="BG91" s="1812"/>
      <c r="BH91" s="1812"/>
      <c r="BI91" s="1812"/>
      <c r="BJ91" s="1812"/>
      <c r="BK91" s="1812"/>
      <c r="BL91" s="1812"/>
      <c r="BM91" s="1812"/>
      <c r="BN91" s="95"/>
      <c r="BO91" s="95"/>
      <c r="BP91" s="95"/>
      <c r="BQ91" s="95"/>
      <c r="BR91" s="95"/>
      <c r="BS91" s="95"/>
      <c r="BT91" s="95"/>
      <c r="BU91" s="95"/>
      <c r="BV91" s="95"/>
      <c r="BW91" s="95"/>
      <c r="BX91" s="95"/>
      <c r="BY91" s="95"/>
      <c r="BZ91" s="95"/>
      <c r="CA91" s="95"/>
      <c r="CB91" s="95"/>
      <c r="CC91" s="95"/>
      <c r="CD91" s="95"/>
      <c r="CE91" s="95"/>
      <c r="CF91" s="95"/>
      <c r="CG91" s="95"/>
      <c r="CH91" s="95"/>
      <c r="CI91" s="95"/>
      <c r="CJ91" s="95"/>
      <c r="CK91" s="95"/>
      <c r="CL91" s="95"/>
      <c r="CM91" s="95"/>
      <c r="CN91" s="95"/>
      <c r="CO91" s="95"/>
      <c r="CP91" s="95"/>
      <c r="CQ91" s="95"/>
      <c r="CR91" s="95"/>
      <c r="CS91" s="95"/>
      <c r="CT91" s="95"/>
      <c r="CU91" s="95"/>
      <c r="CV91" s="95"/>
      <c r="CW91" s="95"/>
      <c r="CX91" s="95"/>
      <c r="CY91" s="95"/>
      <c r="CZ91" s="95"/>
      <c r="DA91" s="95"/>
      <c r="DB91" s="95"/>
      <c r="DC91" s="95"/>
      <c r="DD91" s="95"/>
      <c r="DE91" s="95"/>
      <c r="DF91" s="95"/>
      <c r="DG91" s="95"/>
      <c r="DH91" s="95"/>
      <c r="DI91" s="95"/>
      <c r="DJ91" s="95"/>
      <c r="DK91" s="95"/>
      <c r="DL91" s="95"/>
      <c r="DM91" s="95"/>
      <c r="DN91" s="95"/>
      <c r="DO91" s="95"/>
      <c r="DP91" s="95"/>
      <c r="DQ91" s="95"/>
      <c r="DR91" s="95"/>
      <c r="DS91" s="95"/>
      <c r="DT91" s="95"/>
      <c r="DU91" s="95"/>
      <c r="DV91" s="95"/>
      <c r="DW91" s="95"/>
      <c r="DX91" s="95"/>
      <c r="DY91" s="95"/>
      <c r="DZ91" s="95"/>
      <c r="EA91" s="95"/>
      <c r="EB91" s="95"/>
      <c r="EC91" s="95"/>
      <c r="ED91" s="95"/>
      <c r="EE91" s="95"/>
      <c r="EF91" s="95"/>
      <c r="EG91" s="95"/>
      <c r="EH91" s="95"/>
      <c r="EI91" s="95"/>
      <c r="EJ91" s="95"/>
      <c r="EK91" s="95"/>
      <c r="EL91" s="95"/>
      <c r="EM91" s="95"/>
      <c r="EN91" s="95"/>
      <c r="EO91" s="95"/>
      <c r="EP91" s="95"/>
      <c r="EQ91" s="95"/>
      <c r="ER91" s="95"/>
      <c r="ES91" s="95"/>
      <c r="ET91" s="95"/>
      <c r="EU91" s="95"/>
      <c r="EV91" s="95"/>
      <c r="EW91" s="95"/>
      <c r="EX91" s="95"/>
      <c r="EY91" s="95"/>
      <c r="EZ91" s="95"/>
      <c r="FA91" s="95"/>
      <c r="FB91" s="95"/>
      <c r="FC91" s="95"/>
      <c r="FD91" s="95"/>
      <c r="FE91" s="95"/>
      <c r="FF91" s="95"/>
      <c r="FG91" s="95"/>
      <c r="FH91" s="95"/>
      <c r="FI91" s="95"/>
      <c r="FJ91" s="95"/>
      <c r="FK91" s="95"/>
      <c r="FL91" s="95"/>
      <c r="FM91" s="95"/>
      <c r="FN91" s="95"/>
      <c r="FO91" s="95"/>
      <c r="FP91" s="95"/>
      <c r="FQ91" s="95"/>
      <c r="FR91" s="95"/>
      <c r="FS91" s="95"/>
      <c r="FT91" s="95"/>
      <c r="FU91" s="95"/>
      <c r="FV91" s="95"/>
      <c r="FW91" s="95"/>
      <c r="FX91" s="95"/>
      <c r="FY91" s="95"/>
      <c r="FZ91" s="95"/>
      <c r="GA91" s="95"/>
      <c r="GB91" s="95"/>
      <c r="GC91" s="95"/>
      <c r="GD91" s="95"/>
      <c r="GE91" s="95"/>
      <c r="GF91" s="95"/>
      <c r="GG91" s="95"/>
      <c r="GH91" s="95"/>
      <c r="GI91" s="95"/>
      <c r="GJ91" s="95"/>
      <c r="GK91" s="95"/>
      <c r="GL91" s="95"/>
      <c r="GM91" s="95"/>
      <c r="GN91" s="95"/>
      <c r="GO91" s="95"/>
      <c r="GP91" s="95"/>
      <c r="GQ91" s="95"/>
      <c r="GR91" s="95"/>
      <c r="GS91" s="95"/>
      <c r="GT91" s="95"/>
      <c r="GU91" s="95"/>
      <c r="GV91" s="95"/>
      <c r="GW91" s="95"/>
      <c r="GX91" s="95"/>
      <c r="GY91" s="95"/>
      <c r="GZ91" s="95"/>
      <c r="HA91" s="95"/>
      <c r="HB91" s="95"/>
      <c r="HC91" s="95"/>
      <c r="HD91" s="95"/>
      <c r="HE91" s="95"/>
      <c r="HF91" s="95"/>
      <c r="HG91" s="95"/>
      <c r="HH91" s="95"/>
      <c r="HI91" s="95"/>
      <c r="HJ91" s="95"/>
      <c r="HK91" s="95"/>
      <c r="HL91" s="95"/>
      <c r="HM91" s="95"/>
      <c r="HN91" s="95"/>
      <c r="HO91" s="95"/>
      <c r="HP91" s="95"/>
      <c r="HQ91" s="95"/>
      <c r="HR91" s="95"/>
      <c r="HS91" s="95"/>
      <c r="HT91" s="95"/>
      <c r="HU91" s="95"/>
      <c r="HV91" s="95"/>
      <c r="HW91" s="95"/>
      <c r="HX91" s="95"/>
      <c r="HY91" s="95"/>
      <c r="HZ91" s="95"/>
      <c r="IA91" s="95"/>
      <c r="IB91" s="95"/>
      <c r="IC91" s="95"/>
      <c r="ID91" s="95"/>
      <c r="IE91" s="95"/>
      <c r="IF91" s="95"/>
      <c r="IG91" s="95"/>
      <c r="IH91" s="95"/>
      <c r="II91" s="95"/>
      <c r="IJ91" s="95"/>
      <c r="IK91" s="95"/>
      <c r="IL91" s="95"/>
      <c r="IM91" s="95"/>
      <c r="IN91" s="95"/>
      <c r="IO91" s="95"/>
      <c r="IP91" s="95"/>
      <c r="IQ91" s="95"/>
      <c r="IR91" s="95"/>
      <c r="IS91" s="95"/>
      <c r="IT91" s="95"/>
      <c r="IU91" s="95"/>
      <c r="IV91" s="95"/>
      <c r="IW91" s="95"/>
      <c r="IX91" s="95"/>
      <c r="IY91" s="95"/>
      <c r="IZ91" s="95"/>
      <c r="JA91" s="95"/>
      <c r="JB91" s="95"/>
      <c r="JC91" s="95"/>
      <c r="JD91" s="95"/>
      <c r="JE91" s="95"/>
      <c r="JF91" s="95"/>
      <c r="JG91" s="95"/>
      <c r="JH91" s="95"/>
      <c r="JI91" s="95"/>
      <c r="JJ91" s="95"/>
      <c r="JK91" s="95"/>
      <c r="JL91" s="95"/>
      <c r="JM91" s="95"/>
      <c r="JN91" s="95"/>
      <c r="JO91" s="95"/>
      <c r="JP91" s="95"/>
      <c r="JQ91" s="95"/>
      <c r="JR91" s="95"/>
      <c r="JS91" s="95"/>
      <c r="JT91" s="95"/>
      <c r="JU91" s="95"/>
      <c r="JV91" s="95"/>
      <c r="JW91" s="95"/>
      <c r="JX91" s="95"/>
      <c r="JY91" s="95"/>
      <c r="JZ91" s="95"/>
      <c r="KA91" s="95"/>
      <c r="KB91" s="95"/>
      <c r="KC91" s="95"/>
      <c r="KD91" s="95"/>
      <c r="KE91" s="95"/>
      <c r="KF91" s="95"/>
      <c r="KG91" s="95"/>
      <c r="KH91" s="95"/>
      <c r="KI91" s="95"/>
      <c r="KJ91" s="95"/>
      <c r="KK91" s="95"/>
      <c r="KL91" s="95"/>
      <c r="KM91" s="95"/>
      <c r="KN91" s="95"/>
      <c r="KO91" s="95"/>
      <c r="KP91" s="95"/>
      <c r="KQ91" s="95"/>
      <c r="KR91" s="95"/>
      <c r="KS91" s="95"/>
      <c r="KT91" s="95"/>
      <c r="KU91" s="95"/>
      <c r="KV91" s="95"/>
      <c r="KW91" s="95"/>
      <c r="KX91" s="95"/>
      <c r="KY91" s="95"/>
      <c r="KZ91" s="95"/>
      <c r="LA91" s="95"/>
      <c r="LB91" s="95"/>
      <c r="LC91" s="95"/>
      <c r="LD91" s="95"/>
      <c r="LE91" s="95"/>
      <c r="LF91" s="95"/>
      <c r="LG91" s="95"/>
      <c r="LH91" s="95"/>
      <c r="LI91" s="95"/>
      <c r="LJ91" s="95"/>
      <c r="LK91" s="95"/>
      <c r="LL91" s="95"/>
      <c r="LM91" s="95"/>
      <c r="LN91" s="95"/>
      <c r="LO91" s="95"/>
      <c r="LP91" s="95"/>
      <c r="LQ91" s="95"/>
      <c r="LR91" s="95"/>
      <c r="LS91" s="95"/>
      <c r="LT91" s="95"/>
      <c r="LU91" s="95"/>
      <c r="LV91" s="95"/>
      <c r="LW91" s="95"/>
      <c r="LX91" s="95"/>
      <c r="LY91" s="95"/>
      <c r="LZ91" s="95"/>
      <c r="MA91" s="95"/>
      <c r="MB91" s="95"/>
      <c r="MC91" s="95"/>
      <c r="MD91" s="95"/>
      <c r="ME91" s="95"/>
      <c r="MF91" s="95"/>
      <c r="MG91" s="95"/>
      <c r="MH91" s="95"/>
      <c r="MI91" s="95"/>
      <c r="MJ91" s="95"/>
      <c r="MK91" s="95"/>
      <c r="ML91" s="95"/>
      <c r="MM91" s="95"/>
      <c r="MN91" s="95"/>
      <c r="MO91" s="95"/>
      <c r="MP91" s="95"/>
      <c r="MQ91" s="95"/>
      <c r="MR91" s="95"/>
      <c r="MS91" s="95"/>
      <c r="MT91" s="95"/>
      <c r="MU91" s="95"/>
      <c r="MV91" s="95"/>
      <c r="MW91" s="95"/>
      <c r="MX91" s="95"/>
      <c r="MY91" s="95"/>
      <c r="MZ91" s="95"/>
      <c r="NA91" s="95"/>
      <c r="NB91" s="95"/>
      <c r="NC91" s="95"/>
      <c r="ND91" s="95"/>
      <c r="NE91" s="95"/>
      <c r="NF91" s="95"/>
      <c r="NG91" s="95"/>
      <c r="NH91" s="95"/>
      <c r="NI91" s="95"/>
      <c r="NJ91" s="95"/>
      <c r="NK91" s="95"/>
      <c r="NL91" s="95"/>
      <c r="NM91" s="95"/>
      <c r="NN91" s="95"/>
      <c r="NO91" s="95"/>
      <c r="NP91" s="95"/>
      <c r="NQ91" s="95"/>
      <c r="NR91" s="95"/>
      <c r="NS91" s="95"/>
      <c r="NT91" s="95"/>
      <c r="NU91" s="95"/>
      <c r="NV91" s="95"/>
      <c r="NW91" s="95"/>
      <c r="NX91" s="95"/>
      <c r="NY91" s="95"/>
      <c r="NZ91" s="95"/>
      <c r="OA91" s="95"/>
      <c r="OB91" s="95"/>
      <c r="OC91" s="95"/>
      <c r="OD91" s="95"/>
      <c r="OE91" s="95"/>
      <c r="OF91" s="95"/>
      <c r="OG91" s="95"/>
      <c r="OH91" s="95"/>
      <c r="OI91" s="95"/>
      <c r="OJ91" s="95"/>
      <c r="OK91" s="95"/>
      <c r="OL91" s="95"/>
      <c r="OM91" s="95"/>
      <c r="ON91" s="95"/>
      <c r="OO91" s="95"/>
      <c r="OP91" s="95"/>
      <c r="OQ91" s="95"/>
      <c r="OR91" s="95"/>
      <c r="OS91" s="95"/>
      <c r="OT91" s="95"/>
      <c r="OU91" s="95"/>
      <c r="OV91" s="95"/>
      <c r="OW91" s="95"/>
      <c r="OX91" s="95"/>
      <c r="OY91" s="95"/>
      <c r="OZ91" s="95"/>
      <c r="PA91" s="95"/>
      <c r="PB91" s="95"/>
      <c r="PC91" s="95"/>
      <c r="PD91" s="95"/>
      <c r="PE91" s="95"/>
      <c r="PF91" s="95"/>
      <c r="PG91" s="95"/>
      <c r="PH91" s="95"/>
    </row>
    <row r="92" spans="2:424" s="28" customFormat="1" ht="34.950000000000003" customHeight="1">
      <c r="C92" s="150" t="s">
        <v>331</v>
      </c>
      <c r="D92" s="175" t="e">
        <f>J38</f>
        <v>#VALUE!</v>
      </c>
      <c r="E92" s="151" t="e">
        <f>IF(K38=0,M38,IF(M38=0,L38,""))</f>
        <v>#VALUE!</v>
      </c>
      <c r="F92" s="1811"/>
      <c r="G92" s="1812"/>
      <c r="H92" s="1812"/>
      <c r="I92" s="1812"/>
      <c r="J92" s="1812"/>
      <c r="K92" s="1812"/>
      <c r="L92" s="1812"/>
      <c r="M92" s="1812"/>
      <c r="N92" s="1812"/>
      <c r="O92" s="1812"/>
      <c r="P92" s="1812"/>
      <c r="Q92" s="1812"/>
      <c r="R92" s="1812"/>
      <c r="S92" s="1812"/>
      <c r="T92" s="1812"/>
      <c r="U92" s="1812"/>
      <c r="V92" s="1812"/>
      <c r="W92" s="1812"/>
      <c r="X92" s="1812"/>
      <c r="Y92" s="1812"/>
      <c r="Z92" s="1812"/>
      <c r="AA92" s="1812"/>
      <c r="AB92" s="1812"/>
      <c r="AC92" s="1812"/>
      <c r="AD92" s="1812"/>
      <c r="AE92" s="1812"/>
      <c r="AF92" s="1812"/>
      <c r="AG92" s="1812"/>
      <c r="AH92" s="1812"/>
      <c r="AI92" s="1812"/>
      <c r="AJ92" s="1812"/>
      <c r="AK92" s="1812"/>
      <c r="AL92" s="1812"/>
      <c r="AM92" s="1812"/>
      <c r="AN92" s="1812"/>
      <c r="AO92" s="1812"/>
      <c r="AP92" s="1812"/>
      <c r="AQ92" s="1812"/>
      <c r="AR92" s="1812"/>
      <c r="AS92" s="1812"/>
      <c r="AT92" s="1812"/>
      <c r="AU92" s="1812"/>
      <c r="AV92" s="1812"/>
      <c r="AW92" s="1812"/>
      <c r="AX92" s="1812"/>
      <c r="AY92" s="1812"/>
      <c r="AZ92" s="1812"/>
      <c r="BA92" s="1812"/>
      <c r="BB92" s="1812"/>
      <c r="BC92" s="1812"/>
      <c r="BD92" s="1812"/>
      <c r="BE92" s="1812"/>
      <c r="BF92" s="1812"/>
      <c r="BG92" s="1812"/>
      <c r="BH92" s="1812"/>
      <c r="BI92" s="1812"/>
      <c r="BJ92" s="1812"/>
      <c r="BK92" s="1812"/>
      <c r="BL92" s="1812"/>
      <c r="BM92" s="1812"/>
      <c r="BN92" s="95"/>
      <c r="BO92" s="95"/>
      <c r="BP92" s="95"/>
      <c r="BQ92" s="95"/>
      <c r="BR92" s="95"/>
      <c r="BS92" s="95"/>
      <c r="BT92" s="95"/>
      <c r="BU92" s="95"/>
      <c r="BV92" s="95"/>
      <c r="BW92" s="95"/>
      <c r="BX92" s="95"/>
      <c r="BY92" s="95"/>
      <c r="BZ92" s="95"/>
      <c r="CA92" s="95"/>
      <c r="CB92" s="95"/>
      <c r="CC92" s="95"/>
      <c r="CD92" s="95"/>
      <c r="CE92" s="95"/>
      <c r="CF92" s="95"/>
      <c r="CG92" s="95"/>
      <c r="CH92" s="95"/>
      <c r="CI92" s="95"/>
      <c r="CJ92" s="95"/>
      <c r="CK92" s="95"/>
      <c r="CL92" s="95"/>
      <c r="CM92" s="95"/>
      <c r="CN92" s="95"/>
      <c r="CO92" s="95"/>
      <c r="CP92" s="95"/>
      <c r="CQ92" s="95"/>
      <c r="CR92" s="95"/>
      <c r="CS92" s="95"/>
      <c r="CT92" s="95"/>
      <c r="CU92" s="95"/>
      <c r="CV92" s="95"/>
      <c r="CW92" s="95"/>
      <c r="CX92" s="95"/>
      <c r="CY92" s="95"/>
      <c r="CZ92" s="95"/>
      <c r="DA92" s="95"/>
      <c r="DB92" s="95"/>
      <c r="DC92" s="95"/>
      <c r="DD92" s="95"/>
      <c r="DE92" s="95"/>
      <c r="DF92" s="95"/>
      <c r="DG92" s="95"/>
      <c r="DH92" s="95"/>
      <c r="DI92" s="95"/>
      <c r="DJ92" s="95"/>
      <c r="DK92" s="95"/>
      <c r="DL92" s="95"/>
      <c r="DM92" s="95"/>
      <c r="DN92" s="95"/>
      <c r="DO92" s="95"/>
      <c r="DP92" s="95"/>
      <c r="DQ92" s="95"/>
      <c r="DR92" s="95"/>
      <c r="DS92" s="95"/>
      <c r="DT92" s="95"/>
      <c r="DU92" s="95"/>
      <c r="DV92" s="95"/>
      <c r="DW92" s="95"/>
      <c r="DX92" s="95"/>
      <c r="DY92" s="95"/>
      <c r="DZ92" s="95"/>
      <c r="EA92" s="95"/>
      <c r="EB92" s="95"/>
      <c r="EC92" s="95"/>
      <c r="ED92" s="95"/>
      <c r="EE92" s="95"/>
      <c r="EF92" s="95"/>
      <c r="EG92" s="95"/>
      <c r="EH92" s="95"/>
      <c r="EI92" s="95"/>
      <c r="EJ92" s="95"/>
      <c r="EK92" s="95"/>
      <c r="EL92" s="95"/>
      <c r="EM92" s="95"/>
      <c r="EN92" s="95"/>
      <c r="EO92" s="95"/>
      <c r="EP92" s="95"/>
      <c r="EQ92" s="95"/>
      <c r="ER92" s="95"/>
      <c r="ES92" s="95"/>
      <c r="ET92" s="95"/>
      <c r="EU92" s="95"/>
      <c r="EV92" s="95"/>
      <c r="EW92" s="95"/>
      <c r="EX92" s="95"/>
      <c r="EY92" s="95"/>
      <c r="EZ92" s="95"/>
      <c r="FA92" s="95"/>
      <c r="FB92" s="95"/>
      <c r="FC92" s="95"/>
      <c r="FD92" s="95"/>
      <c r="FE92" s="95"/>
      <c r="FF92" s="95"/>
      <c r="FG92" s="95"/>
      <c r="FH92" s="95"/>
      <c r="FI92" s="95"/>
      <c r="FJ92" s="95"/>
      <c r="FK92" s="95"/>
      <c r="FL92" s="95"/>
      <c r="FM92" s="95"/>
      <c r="FN92" s="95"/>
      <c r="FO92" s="95"/>
      <c r="FP92" s="95"/>
      <c r="FQ92" s="95"/>
      <c r="FR92" s="95"/>
      <c r="FS92" s="95"/>
      <c r="FT92" s="95"/>
      <c r="FU92" s="95"/>
      <c r="FV92" s="95"/>
      <c r="FW92" s="95"/>
      <c r="FX92" s="95"/>
      <c r="FY92" s="95"/>
      <c r="FZ92" s="95"/>
      <c r="GA92" s="95"/>
      <c r="GB92" s="95"/>
      <c r="GC92" s="95"/>
      <c r="GD92" s="95"/>
      <c r="GE92" s="95"/>
      <c r="GF92" s="95"/>
      <c r="GG92" s="95"/>
      <c r="GH92" s="95"/>
      <c r="GI92" s="95"/>
      <c r="GJ92" s="95"/>
      <c r="GK92" s="95"/>
      <c r="GL92" s="95"/>
      <c r="GM92" s="95"/>
      <c r="GN92" s="95"/>
      <c r="GO92" s="95"/>
      <c r="GP92" s="95"/>
      <c r="GQ92" s="95"/>
      <c r="GR92" s="95"/>
      <c r="GS92" s="95"/>
      <c r="GT92" s="95"/>
      <c r="GU92" s="95"/>
      <c r="GV92" s="95"/>
      <c r="GW92" s="95"/>
      <c r="GX92" s="95"/>
      <c r="GY92" s="95"/>
      <c r="GZ92" s="95"/>
      <c r="HA92" s="95"/>
      <c r="HB92" s="95"/>
      <c r="HC92" s="95"/>
      <c r="HD92" s="95"/>
      <c r="HE92" s="95"/>
      <c r="HF92" s="95"/>
      <c r="HG92" s="95"/>
      <c r="HH92" s="95"/>
      <c r="HI92" s="95"/>
      <c r="HJ92" s="95"/>
      <c r="HK92" s="95"/>
      <c r="HL92" s="95"/>
      <c r="HM92" s="95"/>
      <c r="HN92" s="95"/>
      <c r="HO92" s="95"/>
      <c r="HP92" s="95"/>
      <c r="HQ92" s="95"/>
      <c r="HR92" s="95"/>
      <c r="HS92" s="95"/>
      <c r="HT92" s="95"/>
      <c r="HU92" s="95"/>
      <c r="HV92" s="95"/>
      <c r="HW92" s="95"/>
      <c r="HX92" s="95"/>
      <c r="HY92" s="95"/>
      <c r="HZ92" s="95"/>
      <c r="IA92" s="95"/>
      <c r="IB92" s="95"/>
      <c r="IC92" s="95"/>
      <c r="ID92" s="95"/>
      <c r="IE92" s="95"/>
      <c r="IF92" s="95"/>
      <c r="IG92" s="95"/>
      <c r="IH92" s="95"/>
      <c r="II92" s="95"/>
      <c r="IJ92" s="95"/>
      <c r="IK92" s="95"/>
      <c r="IL92" s="95"/>
      <c r="IM92" s="95"/>
      <c r="IN92" s="95"/>
      <c r="IO92" s="95"/>
      <c r="IP92" s="95"/>
      <c r="IQ92" s="95"/>
      <c r="IR92" s="95"/>
      <c r="IS92" s="95"/>
      <c r="IT92" s="95"/>
      <c r="IU92" s="95"/>
      <c r="IV92" s="95"/>
      <c r="IW92" s="95"/>
      <c r="IX92" s="95"/>
      <c r="IY92" s="95"/>
      <c r="IZ92" s="95"/>
      <c r="JA92" s="95"/>
      <c r="JB92" s="95"/>
      <c r="JC92" s="95"/>
      <c r="JD92" s="95"/>
      <c r="JE92" s="95"/>
      <c r="JF92" s="95"/>
      <c r="JG92" s="95"/>
      <c r="JH92" s="95"/>
      <c r="JI92" s="95"/>
      <c r="JJ92" s="95"/>
      <c r="JK92" s="95"/>
      <c r="JL92" s="95"/>
      <c r="JM92" s="95"/>
      <c r="JN92" s="95"/>
      <c r="JO92" s="95"/>
      <c r="JP92" s="95"/>
      <c r="JQ92" s="95"/>
      <c r="JR92" s="95"/>
      <c r="JS92" s="95"/>
      <c r="JT92" s="95"/>
      <c r="JU92" s="95"/>
      <c r="JV92" s="95"/>
      <c r="JW92" s="95"/>
      <c r="JX92" s="95"/>
      <c r="JY92" s="95"/>
      <c r="JZ92" s="95"/>
      <c r="KA92" s="95"/>
      <c r="KB92" s="95"/>
      <c r="KC92" s="95"/>
      <c r="KD92" s="95"/>
      <c r="KE92" s="95"/>
      <c r="KF92" s="95"/>
      <c r="KG92" s="95"/>
      <c r="KH92" s="95"/>
      <c r="KI92" s="95"/>
      <c r="KJ92" s="95"/>
      <c r="KK92" s="95"/>
      <c r="KL92" s="95"/>
      <c r="KM92" s="95"/>
      <c r="KN92" s="95"/>
      <c r="KO92" s="95"/>
      <c r="KP92" s="95"/>
      <c r="KQ92" s="95"/>
      <c r="KR92" s="95"/>
      <c r="KS92" s="95"/>
      <c r="KT92" s="95"/>
      <c r="KU92" s="95"/>
      <c r="KV92" s="95"/>
      <c r="KW92" s="95"/>
      <c r="KX92" s="95"/>
      <c r="KY92" s="95"/>
      <c r="KZ92" s="95"/>
      <c r="LA92" s="95"/>
      <c r="LB92" s="95"/>
      <c r="LC92" s="95"/>
      <c r="LD92" s="95"/>
      <c r="LE92" s="95"/>
      <c r="LF92" s="95"/>
      <c r="LG92" s="95"/>
      <c r="LH92" s="95"/>
      <c r="LI92" s="95"/>
      <c r="LJ92" s="95"/>
      <c r="LK92" s="95"/>
      <c r="LL92" s="95"/>
      <c r="LM92" s="95"/>
      <c r="LN92" s="95"/>
      <c r="LO92" s="95"/>
      <c r="LP92" s="95"/>
      <c r="LQ92" s="95"/>
      <c r="LR92" s="95"/>
      <c r="LS92" s="95"/>
      <c r="LT92" s="95"/>
      <c r="LU92" s="95"/>
      <c r="LV92" s="95"/>
      <c r="LW92" s="95"/>
      <c r="LX92" s="95"/>
      <c r="LY92" s="95"/>
      <c r="LZ92" s="95"/>
      <c r="MA92" s="95"/>
      <c r="MB92" s="95"/>
      <c r="MC92" s="95"/>
      <c r="MD92" s="95"/>
      <c r="ME92" s="95"/>
      <c r="MF92" s="95"/>
      <c r="MG92" s="95"/>
      <c r="MH92" s="95"/>
      <c r="MI92" s="95"/>
      <c r="MJ92" s="95"/>
      <c r="MK92" s="95"/>
      <c r="ML92" s="95"/>
      <c r="MM92" s="95"/>
      <c r="MN92" s="95"/>
      <c r="MO92" s="95"/>
      <c r="MP92" s="95"/>
      <c r="MQ92" s="95"/>
      <c r="MR92" s="95"/>
      <c r="MS92" s="95"/>
      <c r="MT92" s="95"/>
      <c r="MU92" s="95"/>
      <c r="MV92" s="95"/>
      <c r="MW92" s="95"/>
      <c r="MX92" s="95"/>
      <c r="MY92" s="95"/>
      <c r="MZ92" s="95"/>
      <c r="NA92" s="95"/>
      <c r="NB92" s="95"/>
      <c r="NC92" s="95"/>
      <c r="ND92" s="95"/>
      <c r="NE92" s="95"/>
      <c r="NF92" s="95"/>
      <c r="NG92" s="95"/>
      <c r="NH92" s="95"/>
      <c r="NI92" s="95"/>
      <c r="NJ92" s="95"/>
      <c r="NK92" s="95"/>
      <c r="NL92" s="95"/>
      <c r="NM92" s="95"/>
      <c r="NN92" s="95"/>
      <c r="NO92" s="95"/>
      <c r="NP92" s="95"/>
      <c r="NQ92" s="95"/>
      <c r="NR92" s="95"/>
      <c r="NS92" s="95"/>
      <c r="NT92" s="95"/>
      <c r="NU92" s="95"/>
      <c r="NV92" s="95"/>
      <c r="NW92" s="95"/>
      <c r="NX92" s="95"/>
      <c r="NY92" s="95"/>
      <c r="NZ92" s="95"/>
      <c r="OA92" s="95"/>
      <c r="OB92" s="95"/>
      <c r="OC92" s="95"/>
      <c r="OD92" s="95"/>
      <c r="OE92" s="95"/>
      <c r="OF92" s="95"/>
      <c r="OG92" s="95"/>
      <c r="OH92" s="95"/>
      <c r="OI92" s="95"/>
      <c r="OJ92" s="95"/>
      <c r="OK92" s="95"/>
      <c r="OL92" s="95"/>
      <c r="OM92" s="95"/>
      <c r="ON92" s="95"/>
      <c r="OO92" s="95"/>
      <c r="OP92" s="95"/>
      <c r="OQ92" s="95"/>
      <c r="OR92" s="95"/>
      <c r="OS92" s="95"/>
      <c r="OT92" s="95"/>
      <c r="OU92" s="95"/>
      <c r="OV92" s="95"/>
      <c r="OW92" s="95"/>
      <c r="OX92" s="95"/>
      <c r="OY92" s="95"/>
      <c r="OZ92" s="95"/>
      <c r="PA92" s="95"/>
      <c r="PB92" s="95"/>
      <c r="PC92" s="95"/>
      <c r="PD92" s="95"/>
      <c r="PE92" s="95"/>
      <c r="PF92" s="95"/>
      <c r="PG92" s="95"/>
      <c r="PH92" s="95"/>
    </row>
    <row r="93" spans="2:424" s="28" customFormat="1" ht="34.950000000000003" customHeight="1" thickBot="1">
      <c r="C93" s="152" t="s">
        <v>332</v>
      </c>
      <c r="D93" s="176" t="e">
        <f>J39</f>
        <v>#VALUE!</v>
      </c>
      <c r="E93" s="151" t="e">
        <f>IF(K39=0,M39,IF(M39=0,L39,""))</f>
        <v>#VALUE!</v>
      </c>
      <c r="F93" s="1813"/>
      <c r="G93" s="1814"/>
      <c r="H93" s="1814"/>
      <c r="I93" s="1814"/>
      <c r="J93" s="1814"/>
      <c r="K93" s="1814"/>
      <c r="L93" s="1814"/>
      <c r="M93" s="1814"/>
      <c r="N93" s="1814"/>
      <c r="O93" s="1814"/>
      <c r="P93" s="1814"/>
      <c r="Q93" s="1814"/>
      <c r="R93" s="1814"/>
      <c r="S93" s="1814"/>
      <c r="T93" s="1814"/>
      <c r="U93" s="1814"/>
      <c r="V93" s="1814"/>
      <c r="W93" s="1814"/>
      <c r="X93" s="1814"/>
      <c r="Y93" s="1814"/>
      <c r="Z93" s="1814"/>
      <c r="AA93" s="1814"/>
      <c r="AB93" s="1814"/>
      <c r="AC93" s="1814"/>
      <c r="AD93" s="1814"/>
      <c r="AE93" s="1814"/>
      <c r="AF93" s="1814"/>
      <c r="AG93" s="1814"/>
      <c r="AH93" s="1814"/>
      <c r="AI93" s="1814"/>
      <c r="AJ93" s="1814"/>
      <c r="AK93" s="1814"/>
      <c r="AL93" s="1814"/>
      <c r="AM93" s="1814"/>
      <c r="AN93" s="1814"/>
      <c r="AO93" s="1814"/>
      <c r="AP93" s="1814"/>
      <c r="AQ93" s="1814"/>
      <c r="AR93" s="1814"/>
      <c r="AS93" s="1814"/>
      <c r="AT93" s="1814"/>
      <c r="AU93" s="1814"/>
      <c r="AV93" s="1814"/>
      <c r="AW93" s="1814"/>
      <c r="AX93" s="1814"/>
      <c r="AY93" s="1814"/>
      <c r="AZ93" s="1814"/>
      <c r="BA93" s="1814"/>
      <c r="BB93" s="1814"/>
      <c r="BC93" s="1814"/>
      <c r="BD93" s="1814"/>
      <c r="BE93" s="1814"/>
      <c r="BF93" s="1814"/>
      <c r="BG93" s="1814"/>
      <c r="BH93" s="1814"/>
      <c r="BI93" s="1814"/>
      <c r="BJ93" s="1814"/>
      <c r="BK93" s="1814"/>
      <c r="BL93" s="1814"/>
      <c r="BM93" s="1814"/>
      <c r="BN93" s="95"/>
      <c r="BO93" s="95"/>
      <c r="BP93" s="95"/>
      <c r="BQ93" s="95"/>
      <c r="BR93" s="95"/>
      <c r="BS93" s="95"/>
      <c r="BT93" s="95"/>
      <c r="BU93" s="95"/>
      <c r="BV93" s="95"/>
      <c r="BW93" s="95"/>
      <c r="BX93" s="95"/>
      <c r="BY93" s="95"/>
      <c r="BZ93" s="95"/>
      <c r="CA93" s="95"/>
      <c r="CB93" s="95"/>
      <c r="CC93" s="95"/>
      <c r="CD93" s="95"/>
      <c r="CE93" s="95"/>
      <c r="CF93" s="95"/>
      <c r="CG93" s="95"/>
      <c r="CH93" s="95"/>
      <c r="CI93" s="95"/>
      <c r="CJ93" s="95"/>
      <c r="CK93" s="95"/>
      <c r="CL93" s="95"/>
      <c r="CM93" s="95"/>
      <c r="CN93" s="95"/>
      <c r="CO93" s="95"/>
      <c r="CP93" s="95"/>
      <c r="CQ93" s="95"/>
      <c r="CR93" s="95"/>
      <c r="CS93" s="95"/>
      <c r="CT93" s="95"/>
      <c r="CU93" s="95"/>
      <c r="CV93" s="95"/>
      <c r="CW93" s="95"/>
      <c r="CX93" s="95"/>
      <c r="CY93" s="95"/>
      <c r="CZ93" s="95"/>
      <c r="DA93" s="95"/>
      <c r="DB93" s="95"/>
      <c r="DC93" s="95"/>
      <c r="DD93" s="95"/>
      <c r="DE93" s="95"/>
      <c r="DF93" s="95"/>
      <c r="DG93" s="95"/>
      <c r="DH93" s="95"/>
      <c r="DI93" s="95"/>
      <c r="DJ93" s="95"/>
      <c r="DK93" s="95"/>
      <c r="DL93" s="95"/>
      <c r="DM93" s="95"/>
      <c r="DN93" s="95"/>
      <c r="DO93" s="95"/>
      <c r="DP93" s="95"/>
      <c r="DQ93" s="95"/>
      <c r="DR93" s="95"/>
      <c r="DS93" s="95"/>
      <c r="DT93" s="95"/>
      <c r="DU93" s="95"/>
      <c r="DV93" s="95"/>
      <c r="DW93" s="95"/>
      <c r="DX93" s="95"/>
      <c r="DY93" s="95"/>
      <c r="DZ93" s="95"/>
      <c r="EA93" s="95"/>
      <c r="EB93" s="95"/>
      <c r="EC93" s="95"/>
      <c r="ED93" s="95"/>
      <c r="EE93" s="95"/>
      <c r="EF93" s="95"/>
      <c r="EG93" s="95"/>
      <c r="EH93" s="95"/>
      <c r="EI93" s="95"/>
      <c r="EJ93" s="95"/>
      <c r="EK93" s="95"/>
      <c r="EL93" s="95"/>
      <c r="EM93" s="95"/>
      <c r="EN93" s="95"/>
      <c r="EO93" s="95"/>
      <c r="EP93" s="95"/>
      <c r="EQ93" s="95"/>
      <c r="ER93" s="95"/>
      <c r="ES93" s="95"/>
      <c r="ET93" s="95"/>
      <c r="EU93" s="95"/>
      <c r="EV93" s="95"/>
      <c r="EW93" s="95"/>
      <c r="EX93" s="95"/>
      <c r="EY93" s="95"/>
      <c r="EZ93" s="95"/>
      <c r="FA93" s="95"/>
      <c r="FB93" s="95"/>
      <c r="FC93" s="95"/>
      <c r="FD93" s="95"/>
      <c r="FE93" s="95"/>
      <c r="FF93" s="95"/>
      <c r="FG93" s="95"/>
      <c r="FH93" s="95"/>
      <c r="FI93" s="95"/>
      <c r="FJ93" s="95"/>
      <c r="FK93" s="95"/>
      <c r="FL93" s="95"/>
      <c r="FM93" s="95"/>
      <c r="FN93" s="95"/>
      <c r="FO93" s="95"/>
      <c r="FP93" s="95"/>
      <c r="FQ93" s="95"/>
      <c r="FR93" s="95"/>
      <c r="FS93" s="95"/>
      <c r="FT93" s="95"/>
      <c r="FU93" s="95"/>
      <c r="FV93" s="95"/>
      <c r="FW93" s="95"/>
      <c r="FX93" s="95"/>
      <c r="FY93" s="95"/>
      <c r="FZ93" s="95"/>
      <c r="GA93" s="95"/>
      <c r="GB93" s="95"/>
      <c r="GC93" s="95"/>
      <c r="GD93" s="95"/>
      <c r="GE93" s="95"/>
      <c r="GF93" s="95"/>
      <c r="GG93" s="95"/>
      <c r="GH93" s="95"/>
      <c r="GI93" s="95"/>
      <c r="GJ93" s="95"/>
      <c r="GK93" s="95"/>
      <c r="GL93" s="95"/>
      <c r="GM93" s="95"/>
      <c r="GN93" s="95"/>
      <c r="GO93" s="95"/>
      <c r="GP93" s="95"/>
      <c r="GQ93" s="95"/>
      <c r="GR93" s="95"/>
      <c r="GS93" s="95"/>
      <c r="GT93" s="95"/>
      <c r="GU93" s="95"/>
      <c r="GV93" s="95"/>
      <c r="GW93" s="95"/>
      <c r="GX93" s="95"/>
      <c r="GY93" s="95"/>
      <c r="GZ93" s="95"/>
      <c r="HA93" s="95"/>
      <c r="HB93" s="95"/>
      <c r="HC93" s="95"/>
      <c r="HD93" s="95"/>
      <c r="HE93" s="95"/>
      <c r="HF93" s="95"/>
      <c r="HG93" s="95"/>
      <c r="HH93" s="95"/>
      <c r="HI93" s="95"/>
      <c r="HJ93" s="95"/>
      <c r="HK93" s="95"/>
      <c r="HL93" s="95"/>
      <c r="HM93" s="95"/>
      <c r="HN93" s="95"/>
      <c r="HO93" s="95"/>
      <c r="HP93" s="95"/>
      <c r="HQ93" s="95"/>
      <c r="HR93" s="95"/>
      <c r="HS93" s="95"/>
      <c r="HT93" s="95"/>
      <c r="HU93" s="95"/>
      <c r="HV93" s="95"/>
      <c r="HW93" s="95"/>
      <c r="HX93" s="95"/>
      <c r="HY93" s="95"/>
      <c r="HZ93" s="95"/>
      <c r="IA93" s="95"/>
      <c r="IB93" s="95"/>
      <c r="IC93" s="95"/>
      <c r="ID93" s="95"/>
      <c r="IE93" s="95"/>
      <c r="IF93" s="95"/>
      <c r="IG93" s="95"/>
      <c r="IH93" s="95"/>
      <c r="II93" s="95"/>
      <c r="IJ93" s="95"/>
      <c r="IK93" s="95"/>
      <c r="IL93" s="95"/>
      <c r="IM93" s="95"/>
      <c r="IN93" s="95"/>
      <c r="IO93" s="95"/>
      <c r="IP93" s="95"/>
      <c r="IQ93" s="95"/>
      <c r="IR93" s="95"/>
      <c r="IS93" s="95"/>
      <c r="IT93" s="95"/>
      <c r="IU93" s="95"/>
      <c r="IV93" s="95"/>
      <c r="IW93" s="95"/>
      <c r="IX93" s="95"/>
      <c r="IY93" s="95"/>
      <c r="IZ93" s="95"/>
      <c r="JA93" s="95"/>
      <c r="JB93" s="95"/>
      <c r="JC93" s="95"/>
      <c r="JD93" s="95"/>
      <c r="JE93" s="95"/>
      <c r="JF93" s="95"/>
      <c r="JG93" s="95"/>
      <c r="JH93" s="95"/>
      <c r="JI93" s="95"/>
      <c r="JJ93" s="95"/>
      <c r="JK93" s="95"/>
      <c r="JL93" s="95"/>
      <c r="JM93" s="95"/>
      <c r="JN93" s="95"/>
      <c r="JO93" s="95"/>
      <c r="JP93" s="95"/>
      <c r="JQ93" s="95"/>
      <c r="JR93" s="95"/>
      <c r="JS93" s="95"/>
      <c r="JT93" s="95"/>
      <c r="JU93" s="95"/>
      <c r="JV93" s="95"/>
      <c r="JW93" s="95"/>
      <c r="JX93" s="95"/>
      <c r="JY93" s="95"/>
      <c r="JZ93" s="95"/>
      <c r="KA93" s="95"/>
      <c r="KB93" s="95"/>
      <c r="KC93" s="95"/>
      <c r="KD93" s="95"/>
      <c r="KE93" s="95"/>
      <c r="KF93" s="95"/>
      <c r="KG93" s="95"/>
      <c r="KH93" s="95"/>
      <c r="KI93" s="95"/>
      <c r="KJ93" s="95"/>
      <c r="KK93" s="95"/>
      <c r="KL93" s="95"/>
      <c r="KM93" s="95"/>
      <c r="KN93" s="95"/>
      <c r="KO93" s="95"/>
      <c r="KP93" s="95"/>
      <c r="KQ93" s="95"/>
      <c r="KR93" s="95"/>
      <c r="KS93" s="95"/>
      <c r="KT93" s="95"/>
      <c r="KU93" s="95"/>
      <c r="KV93" s="95"/>
      <c r="KW93" s="95"/>
      <c r="KX93" s="95"/>
      <c r="KY93" s="95"/>
      <c r="KZ93" s="95"/>
      <c r="LA93" s="95"/>
      <c r="LB93" s="95"/>
      <c r="LC93" s="95"/>
      <c r="LD93" s="95"/>
      <c r="LE93" s="95"/>
      <c r="LF93" s="95"/>
      <c r="LG93" s="95"/>
      <c r="LH93" s="95"/>
      <c r="LI93" s="95"/>
      <c r="LJ93" s="95"/>
      <c r="LK93" s="95"/>
      <c r="LL93" s="95"/>
      <c r="LM93" s="95"/>
      <c r="LN93" s="95"/>
      <c r="LO93" s="95"/>
      <c r="LP93" s="95"/>
      <c r="LQ93" s="95"/>
      <c r="LR93" s="95"/>
      <c r="LS93" s="95"/>
      <c r="LT93" s="95"/>
      <c r="LU93" s="95"/>
      <c r="LV93" s="95"/>
      <c r="LW93" s="95"/>
      <c r="LX93" s="95"/>
      <c r="LY93" s="95"/>
      <c r="LZ93" s="95"/>
      <c r="MA93" s="95"/>
      <c r="MB93" s="95"/>
      <c r="MC93" s="95"/>
      <c r="MD93" s="95"/>
      <c r="ME93" s="95"/>
      <c r="MF93" s="95"/>
      <c r="MG93" s="95"/>
      <c r="MH93" s="95"/>
      <c r="MI93" s="95"/>
      <c r="MJ93" s="95"/>
      <c r="MK93" s="95"/>
      <c r="ML93" s="95"/>
      <c r="MM93" s="95"/>
      <c r="MN93" s="95"/>
      <c r="MO93" s="95"/>
      <c r="MP93" s="95"/>
      <c r="MQ93" s="95"/>
      <c r="MR93" s="95"/>
      <c r="MS93" s="95"/>
      <c r="MT93" s="95"/>
      <c r="MU93" s="95"/>
      <c r="MV93" s="95"/>
      <c r="MW93" s="95"/>
      <c r="MX93" s="95"/>
      <c r="MY93" s="95"/>
      <c r="MZ93" s="95"/>
      <c r="NA93" s="95"/>
      <c r="NB93" s="95"/>
      <c r="NC93" s="95"/>
      <c r="ND93" s="95"/>
      <c r="NE93" s="95"/>
      <c r="NF93" s="95"/>
      <c r="NG93" s="95"/>
      <c r="NH93" s="95"/>
      <c r="NI93" s="95"/>
      <c r="NJ93" s="95"/>
      <c r="NK93" s="95"/>
      <c r="NL93" s="95"/>
      <c r="NM93" s="95"/>
      <c r="NN93" s="95"/>
      <c r="NO93" s="95"/>
      <c r="NP93" s="95"/>
      <c r="NQ93" s="95"/>
      <c r="NR93" s="95"/>
      <c r="NS93" s="95"/>
      <c r="NT93" s="95"/>
      <c r="NU93" s="95"/>
      <c r="NV93" s="95"/>
      <c r="NW93" s="95"/>
      <c r="NX93" s="95"/>
      <c r="NY93" s="95"/>
      <c r="NZ93" s="95"/>
      <c r="OA93" s="95"/>
      <c r="OB93" s="95"/>
      <c r="OC93" s="95"/>
      <c r="OD93" s="95"/>
      <c r="OE93" s="95"/>
      <c r="OF93" s="95"/>
      <c r="OG93" s="95"/>
      <c r="OH93" s="95"/>
      <c r="OI93" s="95"/>
      <c r="OJ93" s="95"/>
      <c r="OK93" s="95"/>
      <c r="OL93" s="95"/>
      <c r="OM93" s="95"/>
      <c r="ON93" s="95"/>
      <c r="OO93" s="95"/>
      <c r="OP93" s="95"/>
      <c r="OQ93" s="95"/>
      <c r="OR93" s="95"/>
      <c r="OS93" s="95"/>
      <c r="OT93" s="95"/>
      <c r="OU93" s="95"/>
      <c r="OV93" s="95"/>
      <c r="OW93" s="95"/>
      <c r="OX93" s="95"/>
      <c r="OY93" s="95"/>
      <c r="OZ93" s="95"/>
      <c r="PA93" s="95"/>
      <c r="PB93" s="95"/>
      <c r="PC93" s="95"/>
      <c r="PD93" s="95"/>
      <c r="PE93" s="95"/>
      <c r="PF93" s="95"/>
      <c r="PG93" s="95"/>
      <c r="PH93" s="95"/>
    </row>
    <row r="94" spans="2:424" s="28" customFormat="1" ht="37.200000000000003" customHeight="1" thickBot="1">
      <c r="C94" s="1834" t="s">
        <v>173</v>
      </c>
      <c r="D94" s="1835"/>
      <c r="E94" s="1836"/>
      <c r="F94" s="142">
        <f t="shared" ref="F94:AK94" si="1">-SUM(F95:F166)</f>
        <v>0</v>
      </c>
      <c r="G94" s="142" t="e">
        <f t="shared" si="1"/>
        <v>#VALUE!</v>
      </c>
      <c r="H94" s="142" t="e">
        <f t="shared" si="1"/>
        <v>#VALUE!</v>
      </c>
      <c r="I94" s="142" t="e">
        <f t="shared" si="1"/>
        <v>#VALUE!</v>
      </c>
      <c r="J94" s="142" t="e">
        <f t="shared" si="1"/>
        <v>#VALUE!</v>
      </c>
      <c r="K94" s="142" t="e">
        <f t="shared" si="1"/>
        <v>#VALUE!</v>
      </c>
      <c r="L94" s="142" t="e">
        <f t="shared" si="1"/>
        <v>#VALUE!</v>
      </c>
      <c r="M94" s="142" t="e">
        <f t="shared" si="1"/>
        <v>#VALUE!</v>
      </c>
      <c r="N94" s="142" t="e">
        <f t="shared" si="1"/>
        <v>#VALUE!</v>
      </c>
      <c r="O94" s="142" t="e">
        <f t="shared" si="1"/>
        <v>#VALUE!</v>
      </c>
      <c r="P94" s="142" t="e">
        <f t="shared" si="1"/>
        <v>#VALUE!</v>
      </c>
      <c r="Q94" s="142" t="e">
        <f t="shared" si="1"/>
        <v>#VALUE!</v>
      </c>
      <c r="R94" s="142" t="e">
        <f t="shared" si="1"/>
        <v>#VALUE!</v>
      </c>
      <c r="S94" s="142" t="e">
        <f t="shared" si="1"/>
        <v>#VALUE!</v>
      </c>
      <c r="T94" s="142" t="e">
        <f t="shared" si="1"/>
        <v>#VALUE!</v>
      </c>
      <c r="U94" s="142" t="e">
        <f t="shared" si="1"/>
        <v>#VALUE!</v>
      </c>
      <c r="V94" s="142" t="e">
        <f t="shared" si="1"/>
        <v>#VALUE!</v>
      </c>
      <c r="W94" s="142" t="e">
        <f t="shared" si="1"/>
        <v>#VALUE!</v>
      </c>
      <c r="X94" s="142" t="e">
        <f t="shared" si="1"/>
        <v>#VALUE!</v>
      </c>
      <c r="Y94" s="142" t="e">
        <f t="shared" si="1"/>
        <v>#VALUE!</v>
      </c>
      <c r="Z94" s="142" t="e">
        <f t="shared" si="1"/>
        <v>#VALUE!</v>
      </c>
      <c r="AA94" s="142" t="e">
        <f t="shared" si="1"/>
        <v>#VALUE!</v>
      </c>
      <c r="AB94" s="142" t="e">
        <f t="shared" si="1"/>
        <v>#VALUE!</v>
      </c>
      <c r="AC94" s="142" t="e">
        <f t="shared" si="1"/>
        <v>#VALUE!</v>
      </c>
      <c r="AD94" s="142" t="e">
        <f t="shared" si="1"/>
        <v>#VALUE!</v>
      </c>
      <c r="AE94" s="142" t="e">
        <f t="shared" si="1"/>
        <v>#VALUE!</v>
      </c>
      <c r="AF94" s="142" t="e">
        <f t="shared" si="1"/>
        <v>#VALUE!</v>
      </c>
      <c r="AG94" s="142" t="e">
        <f t="shared" si="1"/>
        <v>#VALUE!</v>
      </c>
      <c r="AH94" s="142" t="e">
        <f t="shared" si="1"/>
        <v>#VALUE!</v>
      </c>
      <c r="AI94" s="142" t="e">
        <f t="shared" si="1"/>
        <v>#VALUE!</v>
      </c>
      <c r="AJ94" s="142" t="e">
        <f t="shared" si="1"/>
        <v>#VALUE!</v>
      </c>
      <c r="AK94" s="142" t="e">
        <f t="shared" si="1"/>
        <v>#VALUE!</v>
      </c>
      <c r="AL94" s="142" t="e">
        <f t="shared" ref="AL94:BM94" si="2">-SUM(AL95:AL166)</f>
        <v>#VALUE!</v>
      </c>
      <c r="AM94" s="142" t="e">
        <f t="shared" si="2"/>
        <v>#VALUE!</v>
      </c>
      <c r="AN94" s="142" t="e">
        <f t="shared" si="2"/>
        <v>#VALUE!</v>
      </c>
      <c r="AO94" s="142" t="e">
        <f t="shared" si="2"/>
        <v>#VALUE!</v>
      </c>
      <c r="AP94" s="142" t="e">
        <f t="shared" si="2"/>
        <v>#VALUE!</v>
      </c>
      <c r="AQ94" s="142" t="e">
        <f t="shared" si="2"/>
        <v>#VALUE!</v>
      </c>
      <c r="AR94" s="142" t="e">
        <f t="shared" si="2"/>
        <v>#VALUE!</v>
      </c>
      <c r="AS94" s="142" t="e">
        <f t="shared" si="2"/>
        <v>#VALUE!</v>
      </c>
      <c r="AT94" s="142" t="e">
        <f t="shared" si="2"/>
        <v>#VALUE!</v>
      </c>
      <c r="AU94" s="142" t="e">
        <f t="shared" si="2"/>
        <v>#VALUE!</v>
      </c>
      <c r="AV94" s="142" t="e">
        <f t="shared" si="2"/>
        <v>#VALUE!</v>
      </c>
      <c r="AW94" s="142" t="e">
        <f t="shared" si="2"/>
        <v>#VALUE!</v>
      </c>
      <c r="AX94" s="142" t="e">
        <f t="shared" si="2"/>
        <v>#VALUE!</v>
      </c>
      <c r="AY94" s="142" t="e">
        <f t="shared" si="2"/>
        <v>#VALUE!</v>
      </c>
      <c r="AZ94" s="142" t="e">
        <f t="shared" si="2"/>
        <v>#VALUE!</v>
      </c>
      <c r="BA94" s="142" t="e">
        <f t="shared" si="2"/>
        <v>#VALUE!</v>
      </c>
      <c r="BB94" s="142" t="e">
        <f t="shared" si="2"/>
        <v>#VALUE!</v>
      </c>
      <c r="BC94" s="142" t="e">
        <f t="shared" si="2"/>
        <v>#VALUE!</v>
      </c>
      <c r="BD94" s="142" t="e">
        <f t="shared" si="2"/>
        <v>#VALUE!</v>
      </c>
      <c r="BE94" s="142" t="e">
        <f t="shared" si="2"/>
        <v>#VALUE!</v>
      </c>
      <c r="BF94" s="142" t="e">
        <f t="shared" si="2"/>
        <v>#VALUE!</v>
      </c>
      <c r="BG94" s="142" t="e">
        <f t="shared" si="2"/>
        <v>#VALUE!</v>
      </c>
      <c r="BH94" s="142" t="e">
        <f t="shared" si="2"/>
        <v>#VALUE!</v>
      </c>
      <c r="BI94" s="142" t="e">
        <f t="shared" si="2"/>
        <v>#VALUE!</v>
      </c>
      <c r="BJ94" s="142" t="e">
        <f t="shared" si="2"/>
        <v>#VALUE!</v>
      </c>
      <c r="BK94" s="142" t="e">
        <f t="shared" si="2"/>
        <v>#VALUE!</v>
      </c>
      <c r="BL94" s="142" t="e">
        <f t="shared" si="2"/>
        <v>#VALUE!</v>
      </c>
      <c r="BM94" s="142" t="e">
        <f t="shared" si="2"/>
        <v>#VALUE!</v>
      </c>
      <c r="BN94" s="135"/>
      <c r="BO94" s="100" t="e">
        <f>(SUM(F94:BM94)/L30)*-1</f>
        <v>#VALUE!</v>
      </c>
      <c r="BP94" s="95"/>
      <c r="BQ94" s="95"/>
      <c r="BR94" s="95"/>
      <c r="BS94" s="95"/>
      <c r="BT94" s="95"/>
      <c r="BU94" s="95"/>
      <c r="BV94" s="95"/>
      <c r="BW94" s="95"/>
      <c r="BX94" s="95"/>
      <c r="BY94" s="95"/>
      <c r="BZ94" s="95"/>
      <c r="CA94" s="95"/>
      <c r="CB94" s="95"/>
      <c r="CC94" s="95"/>
      <c r="CD94" s="95"/>
      <c r="CE94" s="95"/>
      <c r="CF94" s="95"/>
      <c r="CG94" s="95"/>
      <c r="CH94" s="95"/>
      <c r="CI94" s="95"/>
      <c r="CJ94" s="95"/>
      <c r="CK94" s="95"/>
      <c r="CL94" s="95"/>
      <c r="CM94" s="95"/>
      <c r="CN94" s="95"/>
      <c r="CO94" s="95"/>
      <c r="CP94" s="95"/>
      <c r="CQ94" s="95"/>
      <c r="CR94" s="95"/>
      <c r="CS94" s="95"/>
      <c r="CT94" s="95"/>
      <c r="CU94" s="95"/>
      <c r="CV94" s="95"/>
      <c r="CW94" s="95"/>
      <c r="CX94" s="95"/>
      <c r="CY94" s="95"/>
      <c r="CZ94" s="95"/>
      <c r="DA94" s="95"/>
      <c r="DB94" s="95"/>
      <c r="DC94" s="95"/>
      <c r="DD94" s="95"/>
      <c r="DE94" s="95"/>
      <c r="DF94" s="95"/>
      <c r="DG94" s="95"/>
      <c r="DH94" s="95"/>
      <c r="DI94" s="95"/>
      <c r="DJ94" s="95"/>
      <c r="DK94" s="95"/>
      <c r="DL94" s="95"/>
      <c r="DM94" s="95"/>
      <c r="DN94" s="95"/>
      <c r="DO94" s="95"/>
      <c r="DP94" s="95"/>
      <c r="DQ94" s="95"/>
      <c r="DR94" s="95"/>
      <c r="DS94" s="95"/>
      <c r="DT94" s="95"/>
      <c r="DU94" s="95"/>
      <c r="DV94" s="95"/>
      <c r="DW94" s="95"/>
      <c r="DX94" s="95"/>
      <c r="DY94" s="95"/>
      <c r="DZ94" s="95"/>
      <c r="EA94" s="95"/>
      <c r="EB94" s="95"/>
      <c r="EC94" s="95"/>
      <c r="ED94" s="95"/>
      <c r="EE94" s="95"/>
      <c r="EF94" s="95"/>
      <c r="EG94" s="95"/>
      <c r="EH94" s="95"/>
      <c r="EI94" s="95"/>
      <c r="EJ94" s="95"/>
      <c r="EK94" s="95"/>
      <c r="EL94" s="95"/>
      <c r="EM94" s="95"/>
      <c r="EN94" s="95"/>
      <c r="EO94" s="95"/>
      <c r="EP94" s="95"/>
      <c r="EQ94" s="95"/>
      <c r="ER94" s="95"/>
      <c r="ES94" s="95"/>
      <c r="ET94" s="95"/>
      <c r="EU94" s="95"/>
      <c r="EV94" s="95"/>
      <c r="EW94" s="95"/>
      <c r="EX94" s="95"/>
      <c r="EY94" s="95"/>
      <c r="EZ94" s="95"/>
      <c r="FA94" s="95"/>
      <c r="FB94" s="95"/>
      <c r="FC94" s="95"/>
      <c r="FD94" s="95"/>
      <c r="FE94" s="95"/>
      <c r="FF94" s="95"/>
      <c r="FG94" s="95"/>
      <c r="FH94" s="95"/>
      <c r="FI94" s="95"/>
      <c r="FJ94" s="95"/>
      <c r="FK94" s="95"/>
      <c r="FL94" s="95"/>
      <c r="FM94" s="95"/>
      <c r="FN94" s="95"/>
      <c r="FO94" s="95"/>
      <c r="FP94" s="95"/>
      <c r="FQ94" s="95"/>
      <c r="FR94" s="95"/>
      <c r="FS94" s="95"/>
      <c r="FT94" s="95"/>
      <c r="FU94" s="95"/>
      <c r="FV94" s="95"/>
      <c r="FW94" s="95"/>
      <c r="FX94" s="95"/>
      <c r="FY94" s="95"/>
      <c r="FZ94" s="95"/>
      <c r="GA94" s="95"/>
      <c r="GB94" s="95"/>
      <c r="GC94" s="95"/>
      <c r="GD94" s="95"/>
      <c r="GE94" s="95"/>
      <c r="GF94" s="95"/>
      <c r="GG94" s="95"/>
      <c r="GH94" s="95"/>
      <c r="GI94" s="95"/>
      <c r="GJ94" s="95"/>
      <c r="GK94" s="95"/>
      <c r="GL94" s="95"/>
      <c r="GM94" s="95"/>
      <c r="GN94" s="95"/>
      <c r="GO94" s="95"/>
      <c r="GP94" s="95"/>
      <c r="GQ94" s="95"/>
      <c r="GR94" s="95"/>
      <c r="GS94" s="95"/>
      <c r="GT94" s="95"/>
      <c r="GU94" s="95"/>
      <c r="GV94" s="95"/>
      <c r="GW94" s="133"/>
      <c r="GX94" s="133"/>
      <c r="GY94" s="133"/>
      <c r="GZ94" s="133"/>
      <c r="HA94" s="133"/>
      <c r="HB94" s="133"/>
      <c r="HC94" s="133"/>
      <c r="HD94" s="133"/>
      <c r="HE94" s="133"/>
      <c r="HF94" s="133"/>
      <c r="HG94" s="95"/>
      <c r="HH94" s="95"/>
      <c r="HI94" s="95"/>
      <c r="HJ94" s="95"/>
      <c r="HK94" s="95"/>
      <c r="HL94" s="95"/>
      <c r="HM94" s="95"/>
      <c r="HN94" s="95"/>
      <c r="HO94" s="95"/>
      <c r="HP94" s="95"/>
      <c r="HQ94" s="95"/>
      <c r="HR94" s="95"/>
      <c r="HS94" s="95"/>
      <c r="HT94" s="95"/>
      <c r="HU94" s="95"/>
      <c r="HV94" s="95"/>
      <c r="HW94" s="95"/>
      <c r="HX94" s="95"/>
      <c r="HY94" s="95"/>
      <c r="HZ94" s="95"/>
      <c r="IA94" s="95"/>
      <c r="IB94" s="95"/>
      <c r="IC94" s="95"/>
      <c r="ID94" s="95"/>
      <c r="IE94" s="95"/>
      <c r="IF94" s="95"/>
      <c r="IG94" s="95"/>
      <c r="IH94" s="95"/>
      <c r="II94" s="95"/>
      <c r="IJ94" s="95"/>
      <c r="IK94" s="95"/>
      <c r="IL94" s="95"/>
      <c r="IM94" s="95"/>
      <c r="IN94" s="95"/>
      <c r="IO94" s="95"/>
      <c r="IP94" s="95"/>
      <c r="IQ94" s="95"/>
      <c r="IR94" s="95"/>
      <c r="IS94" s="95"/>
      <c r="IT94" s="95"/>
      <c r="IU94" s="95"/>
      <c r="IV94" s="95"/>
      <c r="IW94" s="95"/>
      <c r="IX94" s="95"/>
      <c r="IY94" s="95"/>
      <c r="IZ94" s="95"/>
      <c r="JA94" s="95"/>
      <c r="JB94" s="95"/>
      <c r="JC94" s="95"/>
      <c r="JD94" s="95"/>
      <c r="JE94" s="95"/>
      <c r="JF94" s="95"/>
      <c r="JG94" s="95"/>
      <c r="JH94" s="95"/>
      <c r="JI94" s="95"/>
      <c r="JJ94" s="95"/>
      <c r="JK94" s="95"/>
      <c r="JL94" s="95"/>
      <c r="JM94" s="95"/>
      <c r="JN94" s="95"/>
      <c r="JO94" s="95"/>
      <c r="JP94" s="95"/>
      <c r="JQ94" s="95"/>
      <c r="JR94" s="95"/>
      <c r="JS94" s="95"/>
      <c r="JT94" s="95"/>
      <c r="JU94" s="95"/>
      <c r="JV94" s="95"/>
      <c r="JW94" s="95"/>
      <c r="JX94" s="95"/>
      <c r="JY94" s="95"/>
      <c r="JZ94" s="95"/>
      <c r="KA94" s="95"/>
      <c r="KB94" s="95"/>
      <c r="KC94" s="95"/>
      <c r="KD94" s="95"/>
      <c r="KE94" s="95"/>
      <c r="KF94" s="95"/>
      <c r="KG94" s="95"/>
      <c r="KH94" s="95"/>
      <c r="KI94" s="95"/>
      <c r="KJ94" s="95"/>
      <c r="KK94" s="95"/>
      <c r="KL94" s="95"/>
      <c r="KM94" s="95"/>
      <c r="KN94" s="95"/>
      <c r="KO94" s="95"/>
      <c r="KP94" s="95"/>
      <c r="KQ94" s="95"/>
      <c r="KR94" s="95"/>
      <c r="KS94" s="95"/>
      <c r="KT94" s="95"/>
      <c r="KU94" s="95"/>
      <c r="KV94" s="95"/>
      <c r="KW94" s="95"/>
      <c r="KX94" s="95"/>
      <c r="KY94" s="95"/>
      <c r="KZ94" s="95"/>
      <c r="LA94" s="95"/>
      <c r="LB94" s="95"/>
      <c r="LC94" s="95"/>
      <c r="LD94" s="95"/>
      <c r="LE94" s="95"/>
      <c r="LF94" s="95"/>
      <c r="LG94" s="95"/>
      <c r="LH94" s="95"/>
      <c r="LI94" s="95"/>
      <c r="LJ94" s="95"/>
      <c r="LK94" s="95"/>
      <c r="LL94" s="95"/>
      <c r="LM94" s="95"/>
      <c r="LN94" s="95"/>
      <c r="LO94" s="95"/>
      <c r="LP94" s="95"/>
      <c r="LQ94" s="95"/>
      <c r="LR94" s="95"/>
      <c r="LS94" s="95"/>
      <c r="LT94" s="95"/>
      <c r="LU94" s="95"/>
      <c r="LV94" s="95"/>
      <c r="LW94" s="95"/>
      <c r="LX94" s="95"/>
      <c r="LY94" s="95"/>
      <c r="LZ94" s="95"/>
      <c r="MA94" s="95"/>
      <c r="MB94" s="95"/>
      <c r="MC94" s="95"/>
      <c r="MD94" s="95"/>
      <c r="ME94" s="95"/>
      <c r="MF94" s="95"/>
      <c r="MG94" s="95"/>
      <c r="MH94" s="95"/>
      <c r="MI94" s="95"/>
      <c r="MJ94" s="95"/>
      <c r="MK94" s="95"/>
      <c r="ML94" s="95"/>
      <c r="MM94" s="95"/>
      <c r="MN94" s="95"/>
      <c r="MO94" s="95"/>
      <c r="MP94" s="95"/>
      <c r="MQ94" s="95"/>
      <c r="MR94" s="95"/>
      <c r="MS94" s="95"/>
      <c r="MT94" s="95"/>
      <c r="MU94" s="95"/>
      <c r="MV94" s="95"/>
      <c r="MW94" s="95"/>
      <c r="MX94" s="95"/>
      <c r="MY94" s="95"/>
      <c r="MZ94" s="95"/>
      <c r="NA94" s="95"/>
      <c r="NB94" s="95"/>
      <c r="NC94" s="95"/>
      <c r="ND94" s="95"/>
      <c r="NE94" s="95"/>
      <c r="NF94" s="95"/>
      <c r="NG94" s="95"/>
      <c r="NH94" s="95"/>
      <c r="NI94" s="95"/>
      <c r="NJ94" s="95"/>
      <c r="NK94" s="95"/>
      <c r="NL94" s="95"/>
      <c r="NM94" s="95"/>
      <c r="NN94" s="95"/>
      <c r="NO94" s="95"/>
      <c r="NP94" s="95"/>
      <c r="NQ94" s="95"/>
      <c r="NR94" s="95"/>
      <c r="NS94" s="95"/>
      <c r="NT94" s="95"/>
      <c r="NU94" s="95"/>
      <c r="NV94" s="95"/>
      <c r="NW94" s="95"/>
      <c r="NX94" s="95"/>
      <c r="NY94" s="95"/>
      <c r="NZ94" s="95"/>
      <c r="OA94" s="95"/>
      <c r="OB94" s="95"/>
      <c r="OC94" s="95"/>
      <c r="OD94" s="95"/>
      <c r="OE94" s="95"/>
      <c r="OF94" s="95"/>
      <c r="OG94" s="95"/>
      <c r="OH94" s="95"/>
      <c r="OI94" s="95"/>
      <c r="OJ94" s="95"/>
      <c r="OK94" s="95"/>
      <c r="OL94" s="95"/>
      <c r="OM94" s="95"/>
      <c r="ON94" s="95"/>
      <c r="OO94" s="95"/>
      <c r="OP94" s="95"/>
      <c r="OQ94" s="95"/>
      <c r="OR94" s="95"/>
      <c r="OS94" s="95"/>
      <c r="OT94" s="95"/>
      <c r="OU94" s="95"/>
      <c r="OV94" s="95"/>
      <c r="OW94" s="95"/>
      <c r="OX94" s="95"/>
      <c r="OY94" s="95"/>
      <c r="OZ94" s="95"/>
      <c r="PA94" s="95"/>
      <c r="PB94" s="95"/>
      <c r="PC94" s="95"/>
      <c r="PD94" s="95"/>
      <c r="PE94" s="95"/>
      <c r="PF94" s="95"/>
      <c r="PG94" s="95"/>
      <c r="PH94" s="95"/>
    </row>
    <row r="95" spans="2:424" s="28" customFormat="1" ht="18">
      <c r="C95" s="1821" t="s">
        <v>241</v>
      </c>
      <c r="D95" s="1821"/>
      <c r="E95" s="1822"/>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95"/>
      <c r="BO95" s="95"/>
      <c r="BP95" s="95"/>
      <c r="BQ95" s="95"/>
      <c r="BR95" s="95"/>
      <c r="BS95" s="95"/>
      <c r="BT95" s="95"/>
      <c r="BU95" s="95"/>
      <c r="BV95" s="95"/>
      <c r="BW95" s="95"/>
      <c r="BX95" s="95"/>
      <c r="BY95" s="95"/>
      <c r="BZ95" s="95"/>
      <c r="CA95" s="95"/>
      <c r="CB95" s="95"/>
      <c r="CC95" s="95"/>
      <c r="CD95" s="95"/>
      <c r="CE95" s="95"/>
      <c r="CF95" s="95"/>
      <c r="CG95" s="95"/>
      <c r="CH95" s="95"/>
      <c r="CI95" s="95"/>
      <c r="CJ95" s="95"/>
      <c r="CK95" s="95"/>
      <c r="CL95" s="95"/>
      <c r="CM95" s="95"/>
      <c r="CN95" s="95"/>
      <c r="CO95" s="95"/>
      <c r="CP95" s="95"/>
      <c r="CQ95" s="95"/>
      <c r="CR95" s="95"/>
      <c r="CS95" s="95"/>
      <c r="CT95" s="95"/>
      <c r="CU95" s="95"/>
      <c r="CV95" s="95"/>
      <c r="CW95" s="95"/>
      <c r="CX95" s="95"/>
      <c r="CY95" s="95"/>
      <c r="CZ95" s="95"/>
      <c r="DA95" s="95"/>
      <c r="DB95" s="95"/>
      <c r="DC95" s="95"/>
      <c r="DD95" s="95"/>
      <c r="DE95" s="95"/>
      <c r="DF95" s="95"/>
      <c r="DG95" s="95"/>
      <c r="DH95" s="95"/>
      <c r="DI95" s="95"/>
      <c r="DJ95" s="95"/>
      <c r="DK95" s="95"/>
      <c r="DL95" s="95"/>
      <c r="DM95" s="95"/>
      <c r="DN95" s="95"/>
      <c r="DO95" s="95"/>
      <c r="DP95" s="95"/>
      <c r="DQ95" s="95"/>
      <c r="DR95" s="95"/>
      <c r="DS95" s="95"/>
      <c r="DT95" s="95"/>
      <c r="DU95" s="95"/>
      <c r="DV95" s="95"/>
      <c r="DW95" s="95"/>
      <c r="DX95" s="95"/>
      <c r="DY95" s="95"/>
      <c r="DZ95" s="95"/>
      <c r="EA95" s="95"/>
      <c r="EB95" s="95"/>
      <c r="EC95" s="95"/>
      <c r="ED95" s="95"/>
      <c r="EE95" s="95"/>
      <c r="EF95" s="95"/>
      <c r="EG95" s="95"/>
      <c r="EH95" s="95"/>
      <c r="EI95" s="95"/>
      <c r="EJ95" s="95"/>
      <c r="EK95" s="95"/>
      <c r="EL95" s="95"/>
      <c r="EM95" s="95"/>
      <c r="EN95" s="95"/>
      <c r="EO95" s="95"/>
      <c r="EP95" s="95"/>
      <c r="EQ95" s="95"/>
      <c r="ER95" s="95"/>
      <c r="ES95" s="95"/>
      <c r="ET95" s="95"/>
      <c r="EU95" s="95"/>
      <c r="EV95" s="95"/>
      <c r="EW95" s="95"/>
      <c r="EX95" s="95"/>
      <c r="EY95" s="95"/>
      <c r="EZ95" s="95"/>
      <c r="FA95" s="95"/>
      <c r="FB95" s="95"/>
      <c r="FC95" s="95"/>
      <c r="FD95" s="95"/>
      <c r="FE95" s="95"/>
      <c r="FF95" s="95"/>
      <c r="FG95" s="95"/>
      <c r="FH95" s="95"/>
      <c r="FI95" s="95"/>
      <c r="FJ95" s="95"/>
      <c r="FK95" s="95"/>
      <c r="FL95" s="95"/>
      <c r="FM95" s="95"/>
      <c r="FN95" s="95"/>
      <c r="FO95" s="95"/>
      <c r="FP95" s="95"/>
      <c r="FQ95" s="95"/>
      <c r="FR95" s="95"/>
      <c r="FS95" s="95"/>
      <c r="FT95" s="95"/>
      <c r="FU95" s="95"/>
      <c r="FV95" s="95"/>
      <c r="FW95" s="95"/>
      <c r="FX95" s="95"/>
      <c r="FY95" s="95"/>
      <c r="FZ95" s="95"/>
      <c r="GA95" s="95"/>
      <c r="GB95" s="95"/>
      <c r="GC95" s="95"/>
      <c r="GD95" s="95"/>
      <c r="GE95" s="95"/>
      <c r="GF95" s="95"/>
      <c r="GG95" s="95"/>
      <c r="GH95" s="95"/>
      <c r="GI95" s="95"/>
      <c r="GJ95" s="95"/>
      <c r="GK95" s="95"/>
      <c r="GL95" s="95"/>
      <c r="GM95" s="95"/>
      <c r="GN95" s="95"/>
      <c r="GO95" s="95"/>
      <c r="GP95" s="95"/>
      <c r="GQ95" s="95"/>
      <c r="GR95" s="95"/>
      <c r="GS95" s="95"/>
      <c r="GT95" s="95"/>
      <c r="GU95" s="95"/>
      <c r="GV95" s="95"/>
      <c r="GW95" s="133"/>
      <c r="GX95" s="133"/>
      <c r="GY95" s="133"/>
      <c r="GZ95" s="133"/>
      <c r="HA95" s="133"/>
      <c r="HB95" s="133"/>
      <c r="HC95" s="133"/>
      <c r="HD95" s="133"/>
      <c r="HE95" s="133"/>
      <c r="HF95" s="133"/>
      <c r="HG95" s="95"/>
      <c r="HH95" s="95"/>
      <c r="HI95" s="95"/>
      <c r="HJ95" s="95"/>
      <c r="HK95" s="95"/>
      <c r="HL95" s="95"/>
      <c r="HM95" s="95"/>
      <c r="HN95" s="95"/>
      <c r="HO95" s="95"/>
      <c r="HP95" s="95"/>
      <c r="HQ95" s="95"/>
      <c r="HR95" s="95"/>
      <c r="HS95" s="95"/>
      <c r="HT95" s="95"/>
      <c r="HU95" s="95"/>
      <c r="HV95" s="95"/>
      <c r="HW95" s="95"/>
      <c r="HX95" s="95"/>
      <c r="HY95" s="95"/>
      <c r="HZ95" s="95"/>
      <c r="IA95" s="95"/>
      <c r="IB95" s="95"/>
      <c r="IC95" s="95"/>
      <c r="ID95" s="95"/>
      <c r="IE95" s="95"/>
      <c r="IF95" s="95"/>
      <c r="IG95" s="95"/>
      <c r="IH95" s="95"/>
      <c r="II95" s="95"/>
      <c r="IJ95" s="95"/>
      <c r="IK95" s="95"/>
      <c r="IL95" s="95"/>
      <c r="IM95" s="95"/>
      <c r="IN95" s="95"/>
      <c r="IO95" s="95"/>
      <c r="IP95" s="95"/>
      <c r="IQ95" s="95"/>
      <c r="IR95" s="95"/>
      <c r="IS95" s="95"/>
      <c r="IT95" s="95"/>
      <c r="IU95" s="95"/>
      <c r="IV95" s="95"/>
      <c r="IW95" s="95"/>
      <c r="IX95" s="95"/>
      <c r="IY95" s="95"/>
      <c r="IZ95" s="95"/>
      <c r="JA95" s="95"/>
      <c r="JB95" s="95"/>
      <c r="JC95" s="95"/>
      <c r="JD95" s="95"/>
      <c r="JE95" s="95"/>
      <c r="JF95" s="95"/>
      <c r="JG95" s="95"/>
      <c r="JH95" s="95"/>
      <c r="JI95" s="95"/>
      <c r="JJ95" s="95"/>
      <c r="JK95" s="95"/>
      <c r="JL95" s="95"/>
      <c r="JM95" s="95"/>
      <c r="JN95" s="95"/>
      <c r="JO95" s="95"/>
      <c r="JP95" s="95"/>
      <c r="JQ95" s="95"/>
      <c r="JR95" s="95"/>
      <c r="JS95" s="95"/>
      <c r="JT95" s="95"/>
      <c r="JU95" s="95"/>
      <c r="JV95" s="95"/>
      <c r="JW95" s="95"/>
      <c r="JX95" s="95"/>
      <c r="JY95" s="95"/>
      <c r="JZ95" s="95"/>
      <c r="KA95" s="95"/>
      <c r="KB95" s="95"/>
      <c r="KC95" s="95"/>
      <c r="KD95" s="95"/>
      <c r="KE95" s="95"/>
      <c r="KF95" s="95"/>
      <c r="KG95" s="95"/>
      <c r="KH95" s="95"/>
      <c r="KI95" s="95"/>
      <c r="KJ95" s="95"/>
      <c r="KK95" s="95"/>
      <c r="KL95" s="95"/>
      <c r="KM95" s="95"/>
      <c r="KN95" s="95"/>
      <c r="KO95" s="95"/>
      <c r="KP95" s="95"/>
      <c r="KQ95" s="95"/>
      <c r="KR95" s="95"/>
      <c r="KS95" s="95"/>
      <c r="KT95" s="95"/>
      <c r="KU95" s="95"/>
      <c r="KV95" s="95"/>
      <c r="KW95" s="95"/>
      <c r="KX95" s="95"/>
      <c r="KY95" s="95"/>
      <c r="KZ95" s="95"/>
      <c r="LA95" s="95"/>
      <c r="LB95" s="95"/>
      <c r="LC95" s="95"/>
      <c r="LD95" s="95"/>
      <c r="LE95" s="95"/>
      <c r="LF95" s="95"/>
      <c r="LG95" s="95"/>
      <c r="LH95" s="95"/>
      <c r="LI95" s="95"/>
      <c r="LJ95" s="95"/>
      <c r="LK95" s="95"/>
      <c r="LL95" s="95"/>
      <c r="LM95" s="95"/>
      <c r="LN95" s="95"/>
      <c r="LO95" s="95"/>
      <c r="LP95" s="95"/>
      <c r="LQ95" s="95"/>
      <c r="LR95" s="95"/>
      <c r="LS95" s="95"/>
      <c r="LT95" s="95"/>
      <c r="LU95" s="95"/>
      <c r="LV95" s="95"/>
      <c r="LW95" s="95"/>
      <c r="LX95" s="95"/>
      <c r="LY95" s="95"/>
      <c r="LZ95" s="95"/>
      <c r="MA95" s="95"/>
      <c r="MB95" s="95"/>
      <c r="MC95" s="95"/>
      <c r="MD95" s="95"/>
      <c r="ME95" s="95"/>
      <c r="MF95" s="95"/>
      <c r="MG95" s="95"/>
      <c r="MH95" s="95"/>
      <c r="MI95" s="95"/>
      <c r="MJ95" s="95"/>
      <c r="MK95" s="95"/>
      <c r="ML95" s="95"/>
      <c r="MM95" s="95"/>
      <c r="MN95" s="95"/>
      <c r="MO95" s="95"/>
      <c r="MP95" s="95"/>
      <c r="MQ95" s="95"/>
      <c r="MR95" s="95"/>
      <c r="MS95" s="95"/>
      <c r="MT95" s="95"/>
      <c r="MU95" s="95"/>
      <c r="MV95" s="95"/>
      <c r="MW95" s="95"/>
      <c r="MX95" s="95"/>
      <c r="MY95" s="95"/>
      <c r="MZ95" s="95"/>
      <c r="NA95" s="95"/>
      <c r="NB95" s="95"/>
      <c r="NC95" s="95"/>
      <c r="ND95" s="95"/>
      <c r="NE95" s="95"/>
      <c r="NF95" s="95"/>
      <c r="NG95" s="95"/>
      <c r="NH95" s="95"/>
      <c r="NI95" s="95"/>
      <c r="NJ95" s="95"/>
      <c r="NK95" s="95"/>
      <c r="NL95" s="95"/>
      <c r="NM95" s="95"/>
      <c r="NN95" s="95"/>
      <c r="NO95" s="95"/>
      <c r="NP95" s="95"/>
      <c r="NQ95" s="95"/>
      <c r="NR95" s="95"/>
      <c r="NS95" s="95"/>
      <c r="NT95" s="95"/>
      <c r="NU95" s="95"/>
      <c r="NV95" s="95"/>
      <c r="NW95" s="95"/>
      <c r="NX95" s="95"/>
      <c r="NY95" s="95"/>
      <c r="NZ95" s="95"/>
      <c r="OA95" s="95"/>
      <c r="OB95" s="95"/>
      <c r="OC95" s="95"/>
      <c r="OD95" s="95"/>
      <c r="OE95" s="95"/>
      <c r="OF95" s="95"/>
      <c r="OG95" s="95"/>
      <c r="OH95" s="95"/>
      <c r="OI95" s="95"/>
      <c r="OJ95" s="95"/>
      <c r="OK95" s="95"/>
      <c r="OL95" s="95"/>
      <c r="OM95" s="95"/>
      <c r="ON95" s="95"/>
      <c r="OO95" s="95"/>
      <c r="OP95" s="95"/>
      <c r="OQ95" s="95"/>
      <c r="OR95" s="95"/>
      <c r="OS95" s="95"/>
      <c r="OT95" s="95"/>
      <c r="OU95" s="95"/>
      <c r="OV95" s="95"/>
      <c r="OW95" s="95"/>
      <c r="OX95" s="95"/>
      <c r="OY95" s="95"/>
      <c r="OZ95" s="95"/>
      <c r="PA95" s="95"/>
      <c r="PB95" s="95"/>
      <c r="PC95" s="95"/>
      <c r="PD95" s="95"/>
      <c r="PE95" s="95"/>
      <c r="PF95" s="95"/>
      <c r="PG95" s="95"/>
      <c r="PH95" s="95"/>
    </row>
    <row r="96" spans="2:424" s="85" customFormat="1" ht="30" customHeight="1">
      <c r="C96" s="1815" t="s">
        <v>209</v>
      </c>
      <c r="D96" s="1815"/>
      <c r="E96" s="1815"/>
      <c r="F96" s="143">
        <v>0</v>
      </c>
      <c r="G96" s="143" t="e">
        <f>IF(COLUMN(F$96)-COLUMN($L$30)+1&lt;=ROUND($L$30,0)-7,F$96,0)</f>
        <v>#VALUE!</v>
      </c>
      <c r="H96" s="143" t="e">
        <f t="shared" ref="H96:BM96" si="3">IF(COLUMN(G$96)-COLUMN($L$30)+1&lt;=ROUND($L$30,0)-7,G$96,0)</f>
        <v>#VALUE!</v>
      </c>
      <c r="I96" s="143" t="e">
        <f t="shared" si="3"/>
        <v>#VALUE!</v>
      </c>
      <c r="J96" s="143" t="e">
        <f t="shared" si="3"/>
        <v>#VALUE!</v>
      </c>
      <c r="K96" s="143" t="e">
        <f t="shared" si="3"/>
        <v>#VALUE!</v>
      </c>
      <c r="L96" s="143" t="e">
        <f t="shared" si="3"/>
        <v>#VALUE!</v>
      </c>
      <c r="M96" s="143" t="e">
        <f t="shared" si="3"/>
        <v>#VALUE!</v>
      </c>
      <c r="N96" s="143" t="e">
        <f t="shared" si="3"/>
        <v>#VALUE!</v>
      </c>
      <c r="O96" s="143" t="e">
        <f t="shared" si="3"/>
        <v>#VALUE!</v>
      </c>
      <c r="P96" s="143" t="e">
        <f t="shared" si="3"/>
        <v>#VALUE!</v>
      </c>
      <c r="Q96" s="143" t="e">
        <f t="shared" si="3"/>
        <v>#VALUE!</v>
      </c>
      <c r="R96" s="143" t="e">
        <f t="shared" si="3"/>
        <v>#VALUE!</v>
      </c>
      <c r="S96" s="143" t="e">
        <f t="shared" si="3"/>
        <v>#VALUE!</v>
      </c>
      <c r="T96" s="143" t="e">
        <f t="shared" si="3"/>
        <v>#VALUE!</v>
      </c>
      <c r="U96" s="143" t="e">
        <f t="shared" si="3"/>
        <v>#VALUE!</v>
      </c>
      <c r="V96" s="143" t="e">
        <f t="shared" si="3"/>
        <v>#VALUE!</v>
      </c>
      <c r="W96" s="143" t="e">
        <f t="shared" si="3"/>
        <v>#VALUE!</v>
      </c>
      <c r="X96" s="143" t="e">
        <f t="shared" si="3"/>
        <v>#VALUE!</v>
      </c>
      <c r="Y96" s="143" t="e">
        <f t="shared" si="3"/>
        <v>#VALUE!</v>
      </c>
      <c r="Z96" s="143" t="e">
        <f t="shared" si="3"/>
        <v>#VALUE!</v>
      </c>
      <c r="AA96" s="143" t="e">
        <f t="shared" si="3"/>
        <v>#VALUE!</v>
      </c>
      <c r="AB96" s="143" t="e">
        <f t="shared" si="3"/>
        <v>#VALUE!</v>
      </c>
      <c r="AC96" s="143" t="e">
        <f t="shared" si="3"/>
        <v>#VALUE!</v>
      </c>
      <c r="AD96" s="143" t="e">
        <f t="shared" si="3"/>
        <v>#VALUE!</v>
      </c>
      <c r="AE96" s="143" t="e">
        <f t="shared" si="3"/>
        <v>#VALUE!</v>
      </c>
      <c r="AF96" s="143" t="e">
        <f t="shared" si="3"/>
        <v>#VALUE!</v>
      </c>
      <c r="AG96" s="143" t="e">
        <f t="shared" si="3"/>
        <v>#VALUE!</v>
      </c>
      <c r="AH96" s="143" t="e">
        <f t="shared" si="3"/>
        <v>#VALUE!</v>
      </c>
      <c r="AI96" s="143" t="e">
        <f t="shared" si="3"/>
        <v>#VALUE!</v>
      </c>
      <c r="AJ96" s="143" t="e">
        <f t="shared" si="3"/>
        <v>#VALUE!</v>
      </c>
      <c r="AK96" s="143" t="e">
        <f t="shared" si="3"/>
        <v>#VALUE!</v>
      </c>
      <c r="AL96" s="143" t="e">
        <f t="shared" si="3"/>
        <v>#VALUE!</v>
      </c>
      <c r="AM96" s="143" t="e">
        <f t="shared" si="3"/>
        <v>#VALUE!</v>
      </c>
      <c r="AN96" s="143" t="e">
        <f t="shared" si="3"/>
        <v>#VALUE!</v>
      </c>
      <c r="AO96" s="143" t="e">
        <f t="shared" si="3"/>
        <v>#VALUE!</v>
      </c>
      <c r="AP96" s="143" t="e">
        <f t="shared" si="3"/>
        <v>#VALUE!</v>
      </c>
      <c r="AQ96" s="143" t="e">
        <f t="shared" si="3"/>
        <v>#VALUE!</v>
      </c>
      <c r="AR96" s="143" t="e">
        <f t="shared" si="3"/>
        <v>#VALUE!</v>
      </c>
      <c r="AS96" s="143" t="e">
        <f t="shared" si="3"/>
        <v>#VALUE!</v>
      </c>
      <c r="AT96" s="143" t="e">
        <f t="shared" si="3"/>
        <v>#VALUE!</v>
      </c>
      <c r="AU96" s="143" t="e">
        <f t="shared" si="3"/>
        <v>#VALUE!</v>
      </c>
      <c r="AV96" s="143" t="e">
        <f t="shared" si="3"/>
        <v>#VALUE!</v>
      </c>
      <c r="AW96" s="143" t="e">
        <f t="shared" si="3"/>
        <v>#VALUE!</v>
      </c>
      <c r="AX96" s="143" t="e">
        <f t="shared" si="3"/>
        <v>#VALUE!</v>
      </c>
      <c r="AY96" s="143" t="e">
        <f t="shared" si="3"/>
        <v>#VALUE!</v>
      </c>
      <c r="AZ96" s="143" t="e">
        <f t="shared" si="3"/>
        <v>#VALUE!</v>
      </c>
      <c r="BA96" s="143" t="e">
        <f t="shared" si="3"/>
        <v>#VALUE!</v>
      </c>
      <c r="BB96" s="143" t="e">
        <f t="shared" si="3"/>
        <v>#VALUE!</v>
      </c>
      <c r="BC96" s="143" t="e">
        <f t="shared" si="3"/>
        <v>#VALUE!</v>
      </c>
      <c r="BD96" s="143" t="e">
        <f t="shared" si="3"/>
        <v>#VALUE!</v>
      </c>
      <c r="BE96" s="143" t="e">
        <f t="shared" si="3"/>
        <v>#VALUE!</v>
      </c>
      <c r="BF96" s="143" t="e">
        <f t="shared" si="3"/>
        <v>#VALUE!</v>
      </c>
      <c r="BG96" s="143" t="e">
        <f t="shared" si="3"/>
        <v>#VALUE!</v>
      </c>
      <c r="BH96" s="143" t="e">
        <f t="shared" si="3"/>
        <v>#VALUE!</v>
      </c>
      <c r="BI96" s="143" t="e">
        <f t="shared" si="3"/>
        <v>#VALUE!</v>
      </c>
      <c r="BJ96" s="143" t="e">
        <f t="shared" si="3"/>
        <v>#VALUE!</v>
      </c>
      <c r="BK96" s="143" t="e">
        <f t="shared" si="3"/>
        <v>#VALUE!</v>
      </c>
      <c r="BL96" s="143" t="e">
        <f t="shared" si="3"/>
        <v>#VALUE!</v>
      </c>
      <c r="BM96" s="143" t="e">
        <f t="shared" si="3"/>
        <v>#VALUE!</v>
      </c>
      <c r="BN96" s="95"/>
      <c r="BO96" s="95"/>
      <c r="BP96" s="95"/>
      <c r="BQ96" s="95"/>
      <c r="BR96" s="95"/>
      <c r="BS96" s="95"/>
      <c r="BT96" s="95"/>
      <c r="BU96" s="95"/>
      <c r="BV96" s="95"/>
      <c r="BW96" s="95"/>
      <c r="BX96" s="95"/>
      <c r="BY96" s="95"/>
      <c r="BZ96" s="95"/>
      <c r="CA96" s="95"/>
      <c r="CB96" s="95"/>
      <c r="CC96" s="95"/>
      <c r="CD96" s="95"/>
      <c r="CE96" s="95"/>
      <c r="CF96" s="95"/>
      <c r="CG96" s="95"/>
      <c r="CH96" s="95"/>
      <c r="CI96" s="95"/>
      <c r="CJ96" s="95"/>
      <c r="CK96" s="95"/>
      <c r="CL96" s="95"/>
      <c r="CM96" s="95"/>
      <c r="CN96" s="95"/>
      <c r="CO96" s="95"/>
      <c r="CP96" s="95"/>
      <c r="CQ96" s="95"/>
      <c r="CR96" s="95"/>
      <c r="CS96" s="95"/>
      <c r="CT96" s="95"/>
      <c r="CU96" s="95"/>
      <c r="CV96" s="95"/>
      <c r="CW96" s="95"/>
      <c r="CX96" s="95"/>
      <c r="CY96" s="95"/>
      <c r="CZ96" s="95"/>
      <c r="DA96" s="95"/>
      <c r="DB96" s="95"/>
      <c r="DC96" s="95"/>
      <c r="DD96" s="95"/>
      <c r="DE96" s="95"/>
      <c r="DF96" s="95"/>
      <c r="DG96" s="95"/>
      <c r="DH96" s="95"/>
      <c r="DI96" s="95"/>
      <c r="DJ96" s="95"/>
      <c r="DK96" s="95"/>
      <c r="DL96" s="95"/>
      <c r="DM96" s="95"/>
      <c r="DN96" s="95"/>
      <c r="DO96" s="95"/>
      <c r="DP96" s="95"/>
      <c r="DQ96" s="95"/>
      <c r="DR96" s="95"/>
      <c r="DS96" s="95"/>
      <c r="DT96" s="95"/>
      <c r="DU96" s="95"/>
      <c r="DV96" s="95"/>
      <c r="DW96" s="95"/>
      <c r="DX96" s="95"/>
      <c r="DY96" s="95"/>
      <c r="DZ96" s="95"/>
      <c r="EA96" s="95"/>
      <c r="EB96" s="95"/>
      <c r="EC96" s="95"/>
      <c r="ED96" s="95"/>
      <c r="EE96" s="95"/>
      <c r="EF96" s="95"/>
      <c r="EG96" s="95"/>
      <c r="EH96" s="95"/>
      <c r="EI96" s="95"/>
      <c r="EJ96" s="95"/>
      <c r="EK96" s="95"/>
      <c r="EL96" s="95"/>
      <c r="EM96" s="95"/>
      <c r="EN96" s="95"/>
      <c r="EO96" s="95"/>
      <c r="EP96" s="95"/>
      <c r="EQ96" s="95"/>
      <c r="ER96" s="95"/>
      <c r="ES96" s="95"/>
      <c r="ET96" s="95"/>
      <c r="EU96" s="95"/>
      <c r="EV96" s="95"/>
      <c r="EW96" s="95"/>
      <c r="EX96" s="95"/>
      <c r="EY96" s="95"/>
      <c r="EZ96" s="95"/>
      <c r="FA96" s="95"/>
      <c r="FB96" s="95"/>
      <c r="FC96" s="95"/>
      <c r="FD96" s="95"/>
      <c r="FE96" s="95"/>
      <c r="FF96" s="95"/>
      <c r="FG96" s="95"/>
      <c r="FH96" s="95"/>
      <c r="FI96" s="95"/>
      <c r="FJ96" s="95"/>
      <c r="FK96" s="95"/>
      <c r="FL96" s="95"/>
      <c r="FM96" s="95"/>
      <c r="FN96" s="95"/>
      <c r="FO96" s="95"/>
      <c r="FP96" s="95"/>
      <c r="FQ96" s="95"/>
      <c r="FR96" s="95"/>
      <c r="FS96" s="95"/>
      <c r="FT96" s="95"/>
      <c r="FU96" s="95"/>
      <c r="FV96" s="95"/>
      <c r="FW96" s="95"/>
      <c r="FX96" s="95"/>
      <c r="FY96" s="95"/>
      <c r="FZ96" s="95"/>
      <c r="GA96" s="95"/>
      <c r="GB96" s="95"/>
      <c r="GC96" s="95"/>
      <c r="GD96" s="95"/>
      <c r="GE96" s="95"/>
      <c r="GF96" s="95"/>
      <c r="GG96" s="95"/>
      <c r="GH96" s="95"/>
      <c r="GI96" s="95"/>
      <c r="GJ96" s="95"/>
      <c r="GK96" s="95"/>
      <c r="GL96" s="95"/>
      <c r="GM96" s="95"/>
      <c r="GN96" s="95"/>
      <c r="GO96" s="95"/>
      <c r="GP96" s="95"/>
      <c r="GQ96" s="95"/>
      <c r="GR96" s="95"/>
      <c r="GS96" s="95"/>
      <c r="GT96" s="95"/>
      <c r="GU96" s="95"/>
      <c r="GV96" s="95"/>
      <c r="GW96" s="133"/>
      <c r="GX96" s="133"/>
      <c r="GY96" s="133"/>
      <c r="GZ96" s="133"/>
      <c r="HA96" s="133"/>
      <c r="HB96" s="133"/>
      <c r="HC96" s="133"/>
      <c r="HD96" s="133"/>
      <c r="HE96" s="133"/>
      <c r="HF96" s="133"/>
      <c r="HG96" s="95"/>
      <c r="HH96" s="95"/>
      <c r="HI96" s="95"/>
      <c r="HJ96" s="95"/>
      <c r="HK96" s="95"/>
      <c r="HL96" s="95"/>
      <c r="HM96" s="95"/>
      <c r="HN96" s="95"/>
      <c r="HO96" s="95"/>
      <c r="HP96" s="95"/>
      <c r="HQ96" s="95"/>
      <c r="HR96" s="95"/>
      <c r="HS96" s="95"/>
      <c r="HT96" s="95"/>
      <c r="HU96" s="95"/>
      <c r="HV96" s="95"/>
      <c r="HW96" s="95"/>
      <c r="HX96" s="95"/>
      <c r="HY96" s="95"/>
      <c r="HZ96" s="95"/>
      <c r="IA96" s="95"/>
      <c r="IB96" s="95"/>
      <c r="IC96" s="95"/>
      <c r="ID96" s="95"/>
      <c r="IE96" s="95"/>
      <c r="IF96" s="95"/>
      <c r="IG96" s="95"/>
      <c r="IH96" s="95"/>
      <c r="II96" s="95"/>
      <c r="IJ96" s="95"/>
      <c r="IK96" s="95"/>
      <c r="IL96" s="95"/>
      <c r="IM96" s="95"/>
      <c r="IN96" s="95"/>
      <c r="IO96" s="95"/>
      <c r="IP96" s="95"/>
      <c r="IQ96" s="95"/>
      <c r="IR96" s="95"/>
      <c r="IS96" s="95"/>
      <c r="IT96" s="95"/>
      <c r="IU96" s="95"/>
      <c r="IV96" s="95"/>
      <c r="IW96" s="95"/>
      <c r="IX96" s="95"/>
      <c r="IY96" s="95"/>
      <c r="IZ96" s="95"/>
      <c r="JA96" s="95"/>
      <c r="JB96" s="95"/>
      <c r="JC96" s="95"/>
      <c r="JD96" s="95"/>
      <c r="JE96" s="95"/>
      <c r="JF96" s="95"/>
      <c r="JG96" s="95"/>
      <c r="JH96" s="95"/>
      <c r="JI96" s="95"/>
      <c r="JJ96" s="95"/>
      <c r="JK96" s="95"/>
      <c r="JL96" s="95"/>
      <c r="JM96" s="95"/>
      <c r="JN96" s="95"/>
      <c r="JO96" s="95"/>
      <c r="JP96" s="95"/>
      <c r="JQ96" s="95"/>
      <c r="JR96" s="95"/>
      <c r="JS96" s="95"/>
      <c r="JT96" s="95"/>
      <c r="JU96" s="95"/>
      <c r="JV96" s="95"/>
      <c r="JW96" s="95"/>
      <c r="JX96" s="95"/>
      <c r="JY96" s="95"/>
      <c r="JZ96" s="95"/>
      <c r="KA96" s="95"/>
      <c r="KB96" s="95"/>
      <c r="KC96" s="95"/>
      <c r="KD96" s="95"/>
      <c r="KE96" s="95"/>
      <c r="KF96" s="95"/>
      <c r="KG96" s="95"/>
      <c r="KH96" s="95"/>
      <c r="KI96" s="95"/>
      <c r="KJ96" s="95"/>
      <c r="KK96" s="95"/>
      <c r="KL96" s="95"/>
      <c r="KM96" s="95"/>
      <c r="KN96" s="95"/>
      <c r="KO96" s="95"/>
      <c r="KP96" s="95"/>
      <c r="KQ96" s="95"/>
      <c r="KR96" s="95"/>
      <c r="KS96" s="95"/>
      <c r="KT96" s="95"/>
      <c r="KU96" s="95"/>
      <c r="KV96" s="95"/>
      <c r="KW96" s="95"/>
      <c r="KX96" s="95"/>
      <c r="KY96" s="95"/>
      <c r="KZ96" s="95"/>
      <c r="LA96" s="95"/>
      <c r="LB96" s="95"/>
      <c r="LC96" s="95"/>
      <c r="LD96" s="95"/>
      <c r="LE96" s="95"/>
      <c r="LF96" s="95"/>
      <c r="LG96" s="95"/>
      <c r="LH96" s="95"/>
      <c r="LI96" s="95"/>
      <c r="LJ96" s="95"/>
      <c r="LK96" s="95"/>
      <c r="LL96" s="95"/>
      <c r="LM96" s="95"/>
      <c r="LN96" s="95"/>
      <c r="LO96" s="95"/>
      <c r="LP96" s="95"/>
      <c r="LQ96" s="95"/>
      <c r="LR96" s="95"/>
      <c r="LS96" s="95"/>
      <c r="LT96" s="95"/>
      <c r="LU96" s="95"/>
      <c r="LV96" s="95"/>
      <c r="LW96" s="95"/>
      <c r="LX96" s="95"/>
      <c r="LY96" s="95"/>
      <c r="LZ96" s="95"/>
      <c r="MA96" s="95"/>
      <c r="MB96" s="95"/>
      <c r="MC96" s="95"/>
      <c r="MD96" s="95"/>
      <c r="ME96" s="95"/>
      <c r="MF96" s="95"/>
      <c r="MG96" s="95"/>
      <c r="MH96" s="95"/>
      <c r="MI96" s="95"/>
      <c r="MJ96" s="95"/>
      <c r="MK96" s="95"/>
      <c r="ML96" s="95"/>
      <c r="MM96" s="95"/>
      <c r="MN96" s="95"/>
      <c r="MO96" s="95"/>
      <c r="MP96" s="95"/>
      <c r="MQ96" s="95"/>
      <c r="MR96" s="95"/>
      <c r="MS96" s="95"/>
      <c r="MT96" s="95"/>
      <c r="MU96" s="95"/>
      <c r="MV96" s="95"/>
      <c r="MW96" s="95"/>
      <c r="MX96" s="95"/>
      <c r="MY96" s="95"/>
      <c r="MZ96" s="95"/>
      <c r="NA96" s="95"/>
      <c r="NB96" s="95"/>
      <c r="NC96" s="95"/>
      <c r="ND96" s="95"/>
      <c r="NE96" s="95"/>
      <c r="NF96" s="95"/>
      <c r="NG96" s="95"/>
      <c r="NH96" s="95"/>
      <c r="NI96" s="95"/>
      <c r="NJ96" s="95"/>
      <c r="NK96" s="95"/>
      <c r="NL96" s="95"/>
      <c r="NM96" s="95"/>
      <c r="NN96" s="95"/>
      <c r="NO96" s="95"/>
      <c r="NP96" s="95"/>
      <c r="NQ96" s="95"/>
      <c r="NR96" s="95"/>
      <c r="NS96" s="95"/>
      <c r="NT96" s="95"/>
      <c r="NU96" s="95"/>
      <c r="NV96" s="95"/>
      <c r="NW96" s="95"/>
      <c r="NX96" s="95"/>
      <c r="NY96" s="95"/>
      <c r="NZ96" s="95"/>
      <c r="OA96" s="95"/>
      <c r="OB96" s="95"/>
      <c r="OC96" s="95"/>
      <c r="OD96" s="95"/>
      <c r="OE96" s="95"/>
      <c r="OF96" s="95"/>
      <c r="OG96" s="95"/>
      <c r="OH96" s="95"/>
      <c r="OI96" s="95"/>
      <c r="OJ96" s="95"/>
      <c r="OK96" s="95"/>
      <c r="OL96" s="95"/>
      <c r="OM96" s="95"/>
      <c r="ON96" s="95"/>
      <c r="OO96" s="95"/>
      <c r="OP96" s="95"/>
      <c r="OQ96" s="95"/>
      <c r="OR96" s="95"/>
      <c r="OS96" s="95"/>
      <c r="OT96" s="95"/>
      <c r="OU96" s="95"/>
      <c r="OV96" s="95"/>
      <c r="OW96" s="95"/>
      <c r="OX96" s="95"/>
      <c r="OY96" s="95"/>
      <c r="OZ96" s="95"/>
      <c r="PA96" s="95"/>
      <c r="PB96" s="95"/>
      <c r="PC96" s="95"/>
      <c r="PD96" s="95"/>
      <c r="PE96" s="95"/>
      <c r="PF96" s="95"/>
      <c r="PG96" s="95"/>
      <c r="PH96" s="95"/>
    </row>
    <row r="97" spans="3:424" s="85" customFormat="1" ht="28.2" customHeight="1">
      <c r="C97" s="1815" t="s">
        <v>210</v>
      </c>
      <c r="D97" s="1815"/>
      <c r="E97" s="1815"/>
      <c r="F97" s="143">
        <v>0</v>
      </c>
      <c r="G97" s="143" t="e">
        <f>IF(COLUMN(F$97)-COLUMN($L$30)+1&lt;=ROUND($L$30,0)-7,F$97,0)</f>
        <v>#VALUE!</v>
      </c>
      <c r="H97" s="143" t="e">
        <f t="shared" ref="H97:BM97" si="4">IF(COLUMN(G$97)-COLUMN($L$30)+1&lt;=ROUND($L$30,0)-7,G$97,0)</f>
        <v>#VALUE!</v>
      </c>
      <c r="I97" s="143" t="e">
        <f t="shared" si="4"/>
        <v>#VALUE!</v>
      </c>
      <c r="J97" s="143" t="e">
        <f t="shared" si="4"/>
        <v>#VALUE!</v>
      </c>
      <c r="K97" s="143" t="e">
        <f t="shared" si="4"/>
        <v>#VALUE!</v>
      </c>
      <c r="L97" s="143" t="e">
        <f t="shared" si="4"/>
        <v>#VALUE!</v>
      </c>
      <c r="M97" s="143" t="e">
        <f t="shared" si="4"/>
        <v>#VALUE!</v>
      </c>
      <c r="N97" s="143" t="e">
        <f t="shared" si="4"/>
        <v>#VALUE!</v>
      </c>
      <c r="O97" s="143" t="e">
        <f t="shared" si="4"/>
        <v>#VALUE!</v>
      </c>
      <c r="P97" s="143" t="e">
        <f t="shared" si="4"/>
        <v>#VALUE!</v>
      </c>
      <c r="Q97" s="143" t="e">
        <f t="shared" si="4"/>
        <v>#VALUE!</v>
      </c>
      <c r="R97" s="143" t="e">
        <f t="shared" si="4"/>
        <v>#VALUE!</v>
      </c>
      <c r="S97" s="143" t="e">
        <f t="shared" si="4"/>
        <v>#VALUE!</v>
      </c>
      <c r="T97" s="143" t="e">
        <f t="shared" si="4"/>
        <v>#VALUE!</v>
      </c>
      <c r="U97" s="143" t="e">
        <f t="shared" si="4"/>
        <v>#VALUE!</v>
      </c>
      <c r="V97" s="143" t="e">
        <f t="shared" si="4"/>
        <v>#VALUE!</v>
      </c>
      <c r="W97" s="143" t="e">
        <f t="shared" si="4"/>
        <v>#VALUE!</v>
      </c>
      <c r="X97" s="143" t="e">
        <f t="shared" si="4"/>
        <v>#VALUE!</v>
      </c>
      <c r="Y97" s="143" t="e">
        <f t="shared" si="4"/>
        <v>#VALUE!</v>
      </c>
      <c r="Z97" s="143" t="e">
        <f t="shared" si="4"/>
        <v>#VALUE!</v>
      </c>
      <c r="AA97" s="143" t="e">
        <f t="shared" si="4"/>
        <v>#VALUE!</v>
      </c>
      <c r="AB97" s="143" t="e">
        <f t="shared" si="4"/>
        <v>#VALUE!</v>
      </c>
      <c r="AC97" s="143" t="e">
        <f t="shared" si="4"/>
        <v>#VALUE!</v>
      </c>
      <c r="AD97" s="143" t="e">
        <f t="shared" si="4"/>
        <v>#VALUE!</v>
      </c>
      <c r="AE97" s="143" t="e">
        <f t="shared" si="4"/>
        <v>#VALUE!</v>
      </c>
      <c r="AF97" s="143" t="e">
        <f t="shared" si="4"/>
        <v>#VALUE!</v>
      </c>
      <c r="AG97" s="143" t="e">
        <f t="shared" si="4"/>
        <v>#VALUE!</v>
      </c>
      <c r="AH97" s="143" t="e">
        <f t="shared" si="4"/>
        <v>#VALUE!</v>
      </c>
      <c r="AI97" s="143" t="e">
        <f t="shared" si="4"/>
        <v>#VALUE!</v>
      </c>
      <c r="AJ97" s="143" t="e">
        <f t="shared" si="4"/>
        <v>#VALUE!</v>
      </c>
      <c r="AK97" s="143" t="e">
        <f t="shared" si="4"/>
        <v>#VALUE!</v>
      </c>
      <c r="AL97" s="143" t="e">
        <f t="shared" si="4"/>
        <v>#VALUE!</v>
      </c>
      <c r="AM97" s="143" t="e">
        <f t="shared" si="4"/>
        <v>#VALUE!</v>
      </c>
      <c r="AN97" s="143" t="e">
        <f t="shared" si="4"/>
        <v>#VALUE!</v>
      </c>
      <c r="AO97" s="143" t="e">
        <f t="shared" si="4"/>
        <v>#VALUE!</v>
      </c>
      <c r="AP97" s="143" t="e">
        <f t="shared" si="4"/>
        <v>#VALUE!</v>
      </c>
      <c r="AQ97" s="143" t="e">
        <f t="shared" si="4"/>
        <v>#VALUE!</v>
      </c>
      <c r="AR97" s="143" t="e">
        <f t="shared" si="4"/>
        <v>#VALUE!</v>
      </c>
      <c r="AS97" s="143" t="e">
        <f t="shared" si="4"/>
        <v>#VALUE!</v>
      </c>
      <c r="AT97" s="143" t="e">
        <f t="shared" si="4"/>
        <v>#VALUE!</v>
      </c>
      <c r="AU97" s="143" t="e">
        <f t="shared" si="4"/>
        <v>#VALUE!</v>
      </c>
      <c r="AV97" s="143" t="e">
        <f t="shared" si="4"/>
        <v>#VALUE!</v>
      </c>
      <c r="AW97" s="143" t="e">
        <f t="shared" si="4"/>
        <v>#VALUE!</v>
      </c>
      <c r="AX97" s="143" t="e">
        <f t="shared" si="4"/>
        <v>#VALUE!</v>
      </c>
      <c r="AY97" s="143" t="e">
        <f t="shared" si="4"/>
        <v>#VALUE!</v>
      </c>
      <c r="AZ97" s="143" t="e">
        <f t="shared" si="4"/>
        <v>#VALUE!</v>
      </c>
      <c r="BA97" s="143" t="e">
        <f t="shared" si="4"/>
        <v>#VALUE!</v>
      </c>
      <c r="BB97" s="143" t="e">
        <f t="shared" si="4"/>
        <v>#VALUE!</v>
      </c>
      <c r="BC97" s="143" t="e">
        <f t="shared" si="4"/>
        <v>#VALUE!</v>
      </c>
      <c r="BD97" s="143" t="e">
        <f t="shared" si="4"/>
        <v>#VALUE!</v>
      </c>
      <c r="BE97" s="143" t="e">
        <f t="shared" si="4"/>
        <v>#VALUE!</v>
      </c>
      <c r="BF97" s="143" t="e">
        <f t="shared" si="4"/>
        <v>#VALUE!</v>
      </c>
      <c r="BG97" s="143" t="e">
        <f t="shared" si="4"/>
        <v>#VALUE!</v>
      </c>
      <c r="BH97" s="143" t="e">
        <f t="shared" si="4"/>
        <v>#VALUE!</v>
      </c>
      <c r="BI97" s="143" t="e">
        <f t="shared" si="4"/>
        <v>#VALUE!</v>
      </c>
      <c r="BJ97" s="143" t="e">
        <f t="shared" si="4"/>
        <v>#VALUE!</v>
      </c>
      <c r="BK97" s="143" t="e">
        <f t="shared" si="4"/>
        <v>#VALUE!</v>
      </c>
      <c r="BL97" s="143" t="e">
        <f t="shared" si="4"/>
        <v>#VALUE!</v>
      </c>
      <c r="BM97" s="143" t="e">
        <f t="shared" si="4"/>
        <v>#VALUE!</v>
      </c>
      <c r="BN97" s="95"/>
      <c r="BO97" s="95"/>
      <c r="BP97" s="95"/>
      <c r="BQ97" s="95"/>
      <c r="BR97" s="95"/>
      <c r="BS97" s="95"/>
      <c r="BT97" s="95"/>
      <c r="BU97" s="95"/>
      <c r="BV97" s="95"/>
      <c r="BW97" s="95"/>
      <c r="BX97" s="95"/>
      <c r="BY97" s="95"/>
      <c r="BZ97" s="95"/>
      <c r="CA97" s="95"/>
      <c r="CB97" s="95"/>
      <c r="CC97" s="95"/>
      <c r="CD97" s="95"/>
      <c r="CE97" s="95"/>
      <c r="CF97" s="95"/>
      <c r="CG97" s="95"/>
      <c r="CH97" s="95"/>
      <c r="CI97" s="95"/>
      <c r="CJ97" s="95"/>
      <c r="CK97" s="95"/>
      <c r="CL97" s="95"/>
      <c r="CM97" s="95"/>
      <c r="CN97" s="95"/>
      <c r="CO97" s="95"/>
      <c r="CP97" s="95"/>
      <c r="CQ97" s="95"/>
      <c r="CR97" s="95"/>
      <c r="CS97" s="95"/>
      <c r="CT97" s="95"/>
      <c r="CU97" s="95"/>
      <c r="CV97" s="95"/>
      <c r="CW97" s="95"/>
      <c r="CX97" s="95"/>
      <c r="CY97" s="95"/>
      <c r="CZ97" s="95"/>
      <c r="DA97" s="95"/>
      <c r="DB97" s="95"/>
      <c r="DC97" s="95"/>
      <c r="DD97" s="95"/>
      <c r="DE97" s="95"/>
      <c r="DF97" s="95"/>
      <c r="DG97" s="95"/>
      <c r="DH97" s="95"/>
      <c r="DI97" s="95"/>
      <c r="DJ97" s="95"/>
      <c r="DK97" s="95"/>
      <c r="DL97" s="95"/>
      <c r="DM97" s="95"/>
      <c r="DN97" s="95"/>
      <c r="DO97" s="95"/>
      <c r="DP97" s="95"/>
      <c r="DQ97" s="95"/>
      <c r="DR97" s="95"/>
      <c r="DS97" s="95"/>
      <c r="DT97" s="95"/>
      <c r="DU97" s="95"/>
      <c r="DV97" s="95"/>
      <c r="DW97" s="95"/>
      <c r="DX97" s="95"/>
      <c r="DY97" s="95"/>
      <c r="DZ97" s="95"/>
      <c r="EA97" s="95"/>
      <c r="EB97" s="95"/>
      <c r="EC97" s="95"/>
      <c r="ED97" s="95"/>
      <c r="EE97" s="95"/>
      <c r="EF97" s="95"/>
      <c r="EG97" s="95"/>
      <c r="EH97" s="95"/>
      <c r="EI97" s="95"/>
      <c r="EJ97" s="95"/>
      <c r="EK97" s="95"/>
      <c r="EL97" s="95"/>
      <c r="EM97" s="95"/>
      <c r="EN97" s="95"/>
      <c r="EO97" s="95"/>
      <c r="EP97" s="95"/>
      <c r="EQ97" s="95"/>
      <c r="ER97" s="95"/>
      <c r="ES97" s="95"/>
      <c r="ET97" s="95"/>
      <c r="EU97" s="95"/>
      <c r="EV97" s="95"/>
      <c r="EW97" s="95"/>
      <c r="EX97" s="95"/>
      <c r="EY97" s="95"/>
      <c r="EZ97" s="95"/>
      <c r="FA97" s="95"/>
      <c r="FB97" s="95"/>
      <c r="FC97" s="95"/>
      <c r="FD97" s="95"/>
      <c r="FE97" s="95"/>
      <c r="FF97" s="95"/>
      <c r="FG97" s="95"/>
      <c r="FH97" s="95"/>
      <c r="FI97" s="95"/>
      <c r="FJ97" s="95"/>
      <c r="FK97" s="95"/>
      <c r="FL97" s="95"/>
      <c r="FM97" s="95"/>
      <c r="FN97" s="95"/>
      <c r="FO97" s="95"/>
      <c r="FP97" s="95"/>
      <c r="FQ97" s="95"/>
      <c r="FR97" s="95"/>
      <c r="FS97" s="95"/>
      <c r="FT97" s="95"/>
      <c r="FU97" s="95"/>
      <c r="FV97" s="95"/>
      <c r="FW97" s="95"/>
      <c r="FX97" s="95"/>
      <c r="FY97" s="95"/>
      <c r="FZ97" s="95"/>
      <c r="GA97" s="95"/>
      <c r="GB97" s="95"/>
      <c r="GC97" s="95"/>
      <c r="GD97" s="95"/>
      <c r="GE97" s="95"/>
      <c r="GF97" s="95"/>
      <c r="GG97" s="95"/>
      <c r="GH97" s="95"/>
      <c r="GI97" s="95"/>
      <c r="GJ97" s="95"/>
      <c r="GK97" s="95"/>
      <c r="GL97" s="95"/>
      <c r="GM97" s="95"/>
      <c r="GN97" s="95"/>
      <c r="GO97" s="95"/>
      <c r="GP97" s="95"/>
      <c r="GQ97" s="95"/>
      <c r="GR97" s="95"/>
      <c r="GS97" s="95"/>
      <c r="GT97" s="95"/>
      <c r="GU97" s="95"/>
      <c r="GV97" s="95"/>
      <c r="GW97" s="133"/>
      <c r="GX97" s="133"/>
      <c r="GY97" s="133"/>
      <c r="GZ97" s="133"/>
      <c r="HA97" s="133"/>
      <c r="HB97" s="133"/>
      <c r="HC97" s="133"/>
      <c r="HD97" s="133"/>
      <c r="HE97" s="133"/>
      <c r="HF97" s="133"/>
      <c r="HG97" s="95"/>
      <c r="HH97" s="95"/>
      <c r="HI97" s="95"/>
      <c r="HJ97" s="95"/>
      <c r="HK97" s="95"/>
      <c r="HL97" s="95"/>
      <c r="HM97" s="95"/>
      <c r="HN97" s="95"/>
      <c r="HO97" s="95"/>
      <c r="HP97" s="95"/>
      <c r="HQ97" s="95"/>
      <c r="HR97" s="95"/>
      <c r="HS97" s="95"/>
      <c r="HT97" s="95"/>
      <c r="HU97" s="95"/>
      <c r="HV97" s="95"/>
      <c r="HW97" s="95"/>
      <c r="HX97" s="95"/>
      <c r="HY97" s="95"/>
      <c r="HZ97" s="95"/>
      <c r="IA97" s="95"/>
      <c r="IB97" s="95"/>
      <c r="IC97" s="95"/>
      <c r="ID97" s="95"/>
      <c r="IE97" s="95"/>
      <c r="IF97" s="95"/>
      <c r="IG97" s="95"/>
      <c r="IH97" s="95"/>
      <c r="II97" s="95"/>
      <c r="IJ97" s="95"/>
      <c r="IK97" s="95"/>
      <c r="IL97" s="95"/>
      <c r="IM97" s="95"/>
      <c r="IN97" s="95"/>
      <c r="IO97" s="95"/>
      <c r="IP97" s="95"/>
      <c r="IQ97" s="95"/>
      <c r="IR97" s="95"/>
      <c r="IS97" s="95"/>
      <c r="IT97" s="95"/>
      <c r="IU97" s="95"/>
      <c r="IV97" s="95"/>
      <c r="IW97" s="95"/>
      <c r="IX97" s="95"/>
      <c r="IY97" s="95"/>
      <c r="IZ97" s="95"/>
      <c r="JA97" s="95"/>
      <c r="JB97" s="95"/>
      <c r="JC97" s="95"/>
      <c r="JD97" s="95"/>
      <c r="JE97" s="95"/>
      <c r="JF97" s="95"/>
      <c r="JG97" s="95"/>
      <c r="JH97" s="95"/>
      <c r="JI97" s="95"/>
      <c r="JJ97" s="95"/>
      <c r="JK97" s="95"/>
      <c r="JL97" s="95"/>
      <c r="JM97" s="95"/>
      <c r="JN97" s="95"/>
      <c r="JO97" s="95"/>
      <c r="JP97" s="95"/>
      <c r="JQ97" s="95"/>
      <c r="JR97" s="95"/>
      <c r="JS97" s="95"/>
      <c r="JT97" s="95"/>
      <c r="JU97" s="95"/>
      <c r="JV97" s="95"/>
      <c r="JW97" s="95"/>
      <c r="JX97" s="95"/>
      <c r="JY97" s="95"/>
      <c r="JZ97" s="95"/>
      <c r="KA97" s="95"/>
      <c r="KB97" s="95"/>
      <c r="KC97" s="95"/>
      <c r="KD97" s="95"/>
      <c r="KE97" s="95"/>
      <c r="KF97" s="95"/>
      <c r="KG97" s="95"/>
      <c r="KH97" s="95"/>
      <c r="KI97" s="95"/>
      <c r="KJ97" s="95"/>
      <c r="KK97" s="95"/>
      <c r="KL97" s="95"/>
      <c r="KM97" s="95"/>
      <c r="KN97" s="95"/>
      <c r="KO97" s="95"/>
      <c r="KP97" s="95"/>
      <c r="KQ97" s="95"/>
      <c r="KR97" s="95"/>
      <c r="KS97" s="95"/>
      <c r="KT97" s="95"/>
      <c r="KU97" s="95"/>
      <c r="KV97" s="95"/>
      <c r="KW97" s="95"/>
      <c r="KX97" s="95"/>
      <c r="KY97" s="95"/>
      <c r="KZ97" s="95"/>
      <c r="LA97" s="95"/>
      <c r="LB97" s="95"/>
      <c r="LC97" s="95"/>
      <c r="LD97" s="95"/>
      <c r="LE97" s="95"/>
      <c r="LF97" s="95"/>
      <c r="LG97" s="95"/>
      <c r="LH97" s="95"/>
      <c r="LI97" s="95"/>
      <c r="LJ97" s="95"/>
      <c r="LK97" s="95"/>
      <c r="LL97" s="95"/>
      <c r="LM97" s="95"/>
      <c r="LN97" s="95"/>
      <c r="LO97" s="95"/>
      <c r="LP97" s="95"/>
      <c r="LQ97" s="95"/>
      <c r="LR97" s="95"/>
      <c r="LS97" s="95"/>
      <c r="LT97" s="95"/>
      <c r="LU97" s="95"/>
      <c r="LV97" s="95"/>
      <c r="LW97" s="95"/>
      <c r="LX97" s="95"/>
      <c r="LY97" s="95"/>
      <c r="LZ97" s="95"/>
      <c r="MA97" s="95"/>
      <c r="MB97" s="95"/>
      <c r="MC97" s="95"/>
      <c r="MD97" s="95"/>
      <c r="ME97" s="95"/>
      <c r="MF97" s="95"/>
      <c r="MG97" s="95"/>
      <c r="MH97" s="95"/>
      <c r="MI97" s="95"/>
      <c r="MJ97" s="95"/>
      <c r="MK97" s="95"/>
      <c r="ML97" s="95"/>
      <c r="MM97" s="95"/>
      <c r="MN97" s="95"/>
      <c r="MO97" s="95"/>
      <c r="MP97" s="95"/>
      <c r="MQ97" s="95"/>
      <c r="MR97" s="95"/>
      <c r="MS97" s="95"/>
      <c r="MT97" s="95"/>
      <c r="MU97" s="95"/>
      <c r="MV97" s="95"/>
      <c r="MW97" s="95"/>
      <c r="MX97" s="95"/>
      <c r="MY97" s="95"/>
      <c r="MZ97" s="95"/>
      <c r="NA97" s="95"/>
      <c r="NB97" s="95"/>
      <c r="NC97" s="95"/>
      <c r="ND97" s="95"/>
      <c r="NE97" s="95"/>
      <c r="NF97" s="95"/>
      <c r="NG97" s="95"/>
      <c r="NH97" s="95"/>
      <c r="NI97" s="95"/>
      <c r="NJ97" s="95"/>
      <c r="NK97" s="95"/>
      <c r="NL97" s="95"/>
      <c r="NM97" s="95"/>
      <c r="NN97" s="95"/>
      <c r="NO97" s="95"/>
      <c r="NP97" s="95"/>
      <c r="NQ97" s="95"/>
      <c r="NR97" s="95"/>
      <c r="NS97" s="95"/>
      <c r="NT97" s="95"/>
      <c r="NU97" s="95"/>
      <c r="NV97" s="95"/>
      <c r="NW97" s="95"/>
      <c r="NX97" s="95"/>
      <c r="NY97" s="95"/>
      <c r="NZ97" s="95"/>
      <c r="OA97" s="95"/>
      <c r="OB97" s="95"/>
      <c r="OC97" s="95"/>
      <c r="OD97" s="95"/>
      <c r="OE97" s="95"/>
      <c r="OF97" s="95"/>
      <c r="OG97" s="95"/>
      <c r="OH97" s="95"/>
      <c r="OI97" s="95"/>
      <c r="OJ97" s="95"/>
      <c r="OK97" s="95"/>
      <c r="OL97" s="95"/>
      <c r="OM97" s="95"/>
      <c r="ON97" s="95"/>
      <c r="OO97" s="95"/>
      <c r="OP97" s="95"/>
      <c r="OQ97" s="95"/>
      <c r="OR97" s="95"/>
      <c r="OS97" s="95"/>
      <c r="OT97" s="95"/>
      <c r="OU97" s="95"/>
      <c r="OV97" s="95"/>
      <c r="OW97" s="95"/>
      <c r="OX97" s="95"/>
      <c r="OY97" s="95"/>
      <c r="OZ97" s="95"/>
      <c r="PA97" s="95"/>
      <c r="PB97" s="95"/>
      <c r="PC97" s="95"/>
      <c r="PD97" s="95"/>
      <c r="PE97" s="95"/>
      <c r="PF97" s="95"/>
      <c r="PG97" s="95"/>
      <c r="PH97" s="95"/>
    </row>
    <row r="98" spans="3:424" s="85" customFormat="1" ht="28.8" customHeight="1">
      <c r="C98" s="1815" t="s">
        <v>211</v>
      </c>
      <c r="D98" s="1815"/>
      <c r="E98" s="1815"/>
      <c r="F98" s="143">
        <v>0</v>
      </c>
      <c r="G98" s="143" t="e">
        <f>IF(COLUMN(F$98)-COLUMN($L$30)+1&lt;=ROUND($L$30,0)-7,F$98,0)</f>
        <v>#VALUE!</v>
      </c>
      <c r="H98" s="143" t="e">
        <f t="shared" ref="H98:BM98" si="5">IF(COLUMN(G$98)-COLUMN($L$30)+1&lt;=ROUND($L$30,0)-7,G$98,0)</f>
        <v>#VALUE!</v>
      </c>
      <c r="I98" s="143" t="e">
        <f t="shared" si="5"/>
        <v>#VALUE!</v>
      </c>
      <c r="J98" s="143" t="e">
        <f t="shared" si="5"/>
        <v>#VALUE!</v>
      </c>
      <c r="K98" s="143" t="e">
        <f t="shared" si="5"/>
        <v>#VALUE!</v>
      </c>
      <c r="L98" s="143" t="e">
        <f t="shared" si="5"/>
        <v>#VALUE!</v>
      </c>
      <c r="M98" s="143" t="e">
        <f t="shared" si="5"/>
        <v>#VALUE!</v>
      </c>
      <c r="N98" s="143" t="e">
        <f t="shared" si="5"/>
        <v>#VALUE!</v>
      </c>
      <c r="O98" s="143" t="e">
        <f t="shared" si="5"/>
        <v>#VALUE!</v>
      </c>
      <c r="P98" s="143" t="e">
        <f t="shared" si="5"/>
        <v>#VALUE!</v>
      </c>
      <c r="Q98" s="143" t="e">
        <f t="shared" si="5"/>
        <v>#VALUE!</v>
      </c>
      <c r="R98" s="143" t="e">
        <f t="shared" si="5"/>
        <v>#VALUE!</v>
      </c>
      <c r="S98" s="143" t="e">
        <f t="shared" si="5"/>
        <v>#VALUE!</v>
      </c>
      <c r="T98" s="143" t="e">
        <f t="shared" si="5"/>
        <v>#VALUE!</v>
      </c>
      <c r="U98" s="143" t="e">
        <f t="shared" si="5"/>
        <v>#VALUE!</v>
      </c>
      <c r="V98" s="143" t="e">
        <f t="shared" si="5"/>
        <v>#VALUE!</v>
      </c>
      <c r="W98" s="143" t="e">
        <f t="shared" si="5"/>
        <v>#VALUE!</v>
      </c>
      <c r="X98" s="143" t="e">
        <f t="shared" si="5"/>
        <v>#VALUE!</v>
      </c>
      <c r="Y98" s="143" t="e">
        <f t="shared" si="5"/>
        <v>#VALUE!</v>
      </c>
      <c r="Z98" s="143" t="e">
        <f t="shared" si="5"/>
        <v>#VALUE!</v>
      </c>
      <c r="AA98" s="143" t="e">
        <f t="shared" si="5"/>
        <v>#VALUE!</v>
      </c>
      <c r="AB98" s="143" t="e">
        <f t="shared" si="5"/>
        <v>#VALUE!</v>
      </c>
      <c r="AC98" s="143" t="e">
        <f t="shared" si="5"/>
        <v>#VALUE!</v>
      </c>
      <c r="AD98" s="143" t="e">
        <f t="shared" si="5"/>
        <v>#VALUE!</v>
      </c>
      <c r="AE98" s="143" t="e">
        <f t="shared" si="5"/>
        <v>#VALUE!</v>
      </c>
      <c r="AF98" s="143" t="e">
        <f t="shared" si="5"/>
        <v>#VALUE!</v>
      </c>
      <c r="AG98" s="143" t="e">
        <f t="shared" si="5"/>
        <v>#VALUE!</v>
      </c>
      <c r="AH98" s="143" t="e">
        <f t="shared" si="5"/>
        <v>#VALUE!</v>
      </c>
      <c r="AI98" s="143" t="e">
        <f t="shared" si="5"/>
        <v>#VALUE!</v>
      </c>
      <c r="AJ98" s="143" t="e">
        <f t="shared" si="5"/>
        <v>#VALUE!</v>
      </c>
      <c r="AK98" s="143" t="e">
        <f t="shared" si="5"/>
        <v>#VALUE!</v>
      </c>
      <c r="AL98" s="143" t="e">
        <f t="shared" si="5"/>
        <v>#VALUE!</v>
      </c>
      <c r="AM98" s="143" t="e">
        <f t="shared" si="5"/>
        <v>#VALUE!</v>
      </c>
      <c r="AN98" s="143" t="e">
        <f t="shared" si="5"/>
        <v>#VALUE!</v>
      </c>
      <c r="AO98" s="143" t="e">
        <f t="shared" si="5"/>
        <v>#VALUE!</v>
      </c>
      <c r="AP98" s="143" t="e">
        <f t="shared" si="5"/>
        <v>#VALUE!</v>
      </c>
      <c r="AQ98" s="143" t="e">
        <f t="shared" si="5"/>
        <v>#VALUE!</v>
      </c>
      <c r="AR98" s="143" t="e">
        <f t="shared" si="5"/>
        <v>#VALUE!</v>
      </c>
      <c r="AS98" s="143" t="e">
        <f t="shared" si="5"/>
        <v>#VALUE!</v>
      </c>
      <c r="AT98" s="143" t="e">
        <f t="shared" si="5"/>
        <v>#VALUE!</v>
      </c>
      <c r="AU98" s="143" t="e">
        <f t="shared" si="5"/>
        <v>#VALUE!</v>
      </c>
      <c r="AV98" s="143" t="e">
        <f t="shared" si="5"/>
        <v>#VALUE!</v>
      </c>
      <c r="AW98" s="143" t="e">
        <f t="shared" si="5"/>
        <v>#VALUE!</v>
      </c>
      <c r="AX98" s="143" t="e">
        <f t="shared" si="5"/>
        <v>#VALUE!</v>
      </c>
      <c r="AY98" s="143" t="e">
        <f t="shared" si="5"/>
        <v>#VALUE!</v>
      </c>
      <c r="AZ98" s="143" t="e">
        <f t="shared" si="5"/>
        <v>#VALUE!</v>
      </c>
      <c r="BA98" s="143" t="e">
        <f t="shared" si="5"/>
        <v>#VALUE!</v>
      </c>
      <c r="BB98" s="143" t="e">
        <f t="shared" si="5"/>
        <v>#VALUE!</v>
      </c>
      <c r="BC98" s="143" t="e">
        <f t="shared" si="5"/>
        <v>#VALUE!</v>
      </c>
      <c r="BD98" s="143" t="e">
        <f t="shared" si="5"/>
        <v>#VALUE!</v>
      </c>
      <c r="BE98" s="143" t="e">
        <f t="shared" si="5"/>
        <v>#VALUE!</v>
      </c>
      <c r="BF98" s="143" t="e">
        <f t="shared" si="5"/>
        <v>#VALUE!</v>
      </c>
      <c r="BG98" s="143" t="e">
        <f t="shared" si="5"/>
        <v>#VALUE!</v>
      </c>
      <c r="BH98" s="143" t="e">
        <f t="shared" si="5"/>
        <v>#VALUE!</v>
      </c>
      <c r="BI98" s="143" t="e">
        <f t="shared" si="5"/>
        <v>#VALUE!</v>
      </c>
      <c r="BJ98" s="143" t="e">
        <f t="shared" si="5"/>
        <v>#VALUE!</v>
      </c>
      <c r="BK98" s="143" t="e">
        <f t="shared" si="5"/>
        <v>#VALUE!</v>
      </c>
      <c r="BL98" s="143" t="e">
        <f t="shared" si="5"/>
        <v>#VALUE!</v>
      </c>
      <c r="BM98" s="143" t="e">
        <f t="shared" si="5"/>
        <v>#VALUE!</v>
      </c>
      <c r="BN98" s="95"/>
      <c r="BO98" s="95"/>
      <c r="BP98" s="95"/>
      <c r="BQ98" s="95"/>
      <c r="BR98" s="95"/>
      <c r="BS98" s="95"/>
      <c r="BT98" s="95"/>
      <c r="BU98" s="95"/>
      <c r="BV98" s="95"/>
      <c r="BW98" s="95"/>
      <c r="BX98" s="95"/>
      <c r="BY98" s="95"/>
      <c r="BZ98" s="95"/>
      <c r="CA98" s="95"/>
      <c r="CB98" s="95"/>
      <c r="CC98" s="95"/>
      <c r="CD98" s="95"/>
      <c r="CE98" s="95"/>
      <c r="CF98" s="95"/>
      <c r="CG98" s="95"/>
      <c r="CH98" s="95"/>
      <c r="CI98" s="95"/>
      <c r="CJ98" s="95"/>
      <c r="CK98" s="95"/>
      <c r="CL98" s="95"/>
      <c r="CM98" s="95"/>
      <c r="CN98" s="95"/>
      <c r="CO98" s="95"/>
      <c r="CP98" s="95"/>
      <c r="CQ98" s="95"/>
      <c r="CR98" s="95"/>
      <c r="CS98" s="95"/>
      <c r="CT98" s="95"/>
      <c r="CU98" s="95"/>
      <c r="CV98" s="95"/>
      <c r="CW98" s="95"/>
      <c r="CX98" s="95"/>
      <c r="CY98" s="95"/>
      <c r="CZ98" s="95"/>
      <c r="DA98" s="95"/>
      <c r="DB98" s="95"/>
      <c r="DC98" s="95"/>
      <c r="DD98" s="95"/>
      <c r="DE98" s="95"/>
      <c r="DF98" s="95"/>
      <c r="DG98" s="95"/>
      <c r="DH98" s="95"/>
      <c r="DI98" s="95"/>
      <c r="DJ98" s="95"/>
      <c r="DK98" s="95"/>
      <c r="DL98" s="95"/>
      <c r="DM98" s="95"/>
      <c r="DN98" s="95"/>
      <c r="DO98" s="95"/>
      <c r="DP98" s="95"/>
      <c r="DQ98" s="95"/>
      <c r="DR98" s="95"/>
      <c r="DS98" s="95"/>
      <c r="DT98" s="95"/>
      <c r="DU98" s="95"/>
      <c r="DV98" s="95"/>
      <c r="DW98" s="95"/>
      <c r="DX98" s="95"/>
      <c r="DY98" s="95"/>
      <c r="DZ98" s="95"/>
      <c r="EA98" s="95"/>
      <c r="EB98" s="95"/>
      <c r="EC98" s="95"/>
      <c r="ED98" s="95"/>
      <c r="EE98" s="95"/>
      <c r="EF98" s="95"/>
      <c r="EG98" s="95"/>
      <c r="EH98" s="95"/>
      <c r="EI98" s="95"/>
      <c r="EJ98" s="95"/>
      <c r="EK98" s="95"/>
      <c r="EL98" s="95"/>
      <c r="EM98" s="95"/>
      <c r="EN98" s="95"/>
      <c r="EO98" s="95"/>
      <c r="EP98" s="95"/>
      <c r="EQ98" s="95"/>
      <c r="ER98" s="95"/>
      <c r="ES98" s="95"/>
      <c r="ET98" s="95"/>
      <c r="EU98" s="95"/>
      <c r="EV98" s="95"/>
      <c r="EW98" s="95"/>
      <c r="EX98" s="95"/>
      <c r="EY98" s="95"/>
      <c r="EZ98" s="95"/>
      <c r="FA98" s="95"/>
      <c r="FB98" s="95"/>
      <c r="FC98" s="95"/>
      <c r="FD98" s="95"/>
      <c r="FE98" s="95"/>
      <c r="FF98" s="95"/>
      <c r="FG98" s="95"/>
      <c r="FH98" s="95"/>
      <c r="FI98" s="95"/>
      <c r="FJ98" s="95"/>
      <c r="FK98" s="95"/>
      <c r="FL98" s="95"/>
      <c r="FM98" s="95"/>
      <c r="FN98" s="95"/>
      <c r="FO98" s="95"/>
      <c r="FP98" s="95"/>
      <c r="FQ98" s="95"/>
      <c r="FR98" s="95"/>
      <c r="FS98" s="95"/>
      <c r="FT98" s="95"/>
      <c r="FU98" s="95"/>
      <c r="FV98" s="95"/>
      <c r="FW98" s="95"/>
      <c r="FX98" s="95"/>
      <c r="FY98" s="95"/>
      <c r="FZ98" s="95"/>
      <c r="GA98" s="95"/>
      <c r="GB98" s="95"/>
      <c r="GC98" s="95"/>
      <c r="GD98" s="95"/>
      <c r="GE98" s="95"/>
      <c r="GF98" s="95"/>
      <c r="GG98" s="95"/>
      <c r="GH98" s="95"/>
      <c r="GI98" s="95"/>
      <c r="GJ98" s="95"/>
      <c r="GK98" s="95"/>
      <c r="GL98" s="95"/>
      <c r="GM98" s="95"/>
      <c r="GN98" s="95"/>
      <c r="GO98" s="95"/>
      <c r="GP98" s="95"/>
      <c r="GQ98" s="95"/>
      <c r="GR98" s="95"/>
      <c r="GS98" s="95"/>
      <c r="GT98" s="95"/>
      <c r="GU98" s="95"/>
      <c r="GV98" s="95"/>
      <c r="GW98" s="133"/>
      <c r="GX98" s="133"/>
      <c r="GY98" s="133"/>
      <c r="GZ98" s="133"/>
      <c r="HA98" s="133"/>
      <c r="HB98" s="133"/>
      <c r="HC98" s="133"/>
      <c r="HD98" s="133"/>
      <c r="HE98" s="133"/>
      <c r="HF98" s="133"/>
      <c r="HG98" s="95"/>
      <c r="HH98" s="95"/>
      <c r="HI98" s="95"/>
      <c r="HJ98" s="95"/>
      <c r="HK98" s="95"/>
      <c r="HL98" s="95"/>
      <c r="HM98" s="95"/>
      <c r="HN98" s="95"/>
      <c r="HO98" s="95"/>
      <c r="HP98" s="95"/>
      <c r="HQ98" s="95"/>
      <c r="HR98" s="95"/>
      <c r="HS98" s="95"/>
      <c r="HT98" s="95"/>
      <c r="HU98" s="95"/>
      <c r="HV98" s="95"/>
      <c r="HW98" s="95"/>
      <c r="HX98" s="95"/>
      <c r="HY98" s="95"/>
      <c r="HZ98" s="95"/>
      <c r="IA98" s="95"/>
      <c r="IB98" s="95"/>
      <c r="IC98" s="95"/>
      <c r="ID98" s="95"/>
      <c r="IE98" s="95"/>
      <c r="IF98" s="95"/>
      <c r="IG98" s="95"/>
      <c r="IH98" s="95"/>
      <c r="II98" s="95"/>
      <c r="IJ98" s="95"/>
      <c r="IK98" s="95"/>
      <c r="IL98" s="95"/>
      <c r="IM98" s="95"/>
      <c r="IN98" s="95"/>
      <c r="IO98" s="95"/>
      <c r="IP98" s="95"/>
      <c r="IQ98" s="95"/>
      <c r="IR98" s="95"/>
      <c r="IS98" s="95"/>
      <c r="IT98" s="95"/>
      <c r="IU98" s="95"/>
      <c r="IV98" s="95"/>
      <c r="IW98" s="95"/>
      <c r="IX98" s="95"/>
      <c r="IY98" s="95"/>
      <c r="IZ98" s="95"/>
      <c r="JA98" s="95"/>
      <c r="JB98" s="95"/>
      <c r="JC98" s="95"/>
      <c r="JD98" s="95"/>
      <c r="JE98" s="95"/>
      <c r="JF98" s="95"/>
      <c r="JG98" s="95"/>
      <c r="JH98" s="95"/>
      <c r="JI98" s="95"/>
      <c r="JJ98" s="95"/>
      <c r="JK98" s="95"/>
      <c r="JL98" s="95"/>
      <c r="JM98" s="95"/>
      <c r="JN98" s="95"/>
      <c r="JO98" s="95"/>
      <c r="JP98" s="95"/>
      <c r="JQ98" s="95"/>
      <c r="JR98" s="95"/>
      <c r="JS98" s="95"/>
      <c r="JT98" s="95"/>
      <c r="JU98" s="95"/>
      <c r="JV98" s="95"/>
      <c r="JW98" s="95"/>
      <c r="JX98" s="95"/>
      <c r="JY98" s="95"/>
      <c r="JZ98" s="95"/>
      <c r="KA98" s="95"/>
      <c r="KB98" s="95"/>
      <c r="KC98" s="95"/>
      <c r="KD98" s="95"/>
      <c r="KE98" s="95"/>
      <c r="KF98" s="95"/>
      <c r="KG98" s="95"/>
      <c r="KH98" s="95"/>
      <c r="KI98" s="95"/>
      <c r="KJ98" s="95"/>
      <c r="KK98" s="95"/>
      <c r="KL98" s="95"/>
      <c r="KM98" s="95"/>
      <c r="KN98" s="95"/>
      <c r="KO98" s="95"/>
      <c r="KP98" s="95"/>
      <c r="KQ98" s="95"/>
      <c r="KR98" s="95"/>
      <c r="KS98" s="95"/>
      <c r="KT98" s="95"/>
      <c r="KU98" s="95"/>
      <c r="KV98" s="95"/>
      <c r="KW98" s="95"/>
      <c r="KX98" s="95"/>
      <c r="KY98" s="95"/>
      <c r="KZ98" s="95"/>
      <c r="LA98" s="95"/>
      <c r="LB98" s="95"/>
      <c r="LC98" s="95"/>
      <c r="LD98" s="95"/>
      <c r="LE98" s="95"/>
      <c r="LF98" s="95"/>
      <c r="LG98" s="95"/>
      <c r="LH98" s="95"/>
      <c r="LI98" s="95"/>
      <c r="LJ98" s="95"/>
      <c r="LK98" s="95"/>
      <c r="LL98" s="95"/>
      <c r="LM98" s="95"/>
      <c r="LN98" s="95"/>
      <c r="LO98" s="95"/>
      <c r="LP98" s="95"/>
      <c r="LQ98" s="95"/>
      <c r="LR98" s="95"/>
      <c r="LS98" s="95"/>
      <c r="LT98" s="95"/>
      <c r="LU98" s="95"/>
      <c r="LV98" s="95"/>
      <c r="LW98" s="95"/>
      <c r="LX98" s="95"/>
      <c r="LY98" s="95"/>
      <c r="LZ98" s="95"/>
      <c r="MA98" s="95"/>
      <c r="MB98" s="95"/>
      <c r="MC98" s="95"/>
      <c r="MD98" s="95"/>
      <c r="ME98" s="95"/>
      <c r="MF98" s="95"/>
      <c r="MG98" s="95"/>
      <c r="MH98" s="95"/>
      <c r="MI98" s="95"/>
      <c r="MJ98" s="95"/>
      <c r="MK98" s="95"/>
      <c r="ML98" s="95"/>
      <c r="MM98" s="95"/>
      <c r="MN98" s="95"/>
      <c r="MO98" s="95"/>
      <c r="MP98" s="95"/>
      <c r="MQ98" s="95"/>
      <c r="MR98" s="95"/>
      <c r="MS98" s="95"/>
      <c r="MT98" s="95"/>
      <c r="MU98" s="95"/>
      <c r="MV98" s="95"/>
      <c r="MW98" s="95"/>
      <c r="MX98" s="95"/>
      <c r="MY98" s="95"/>
      <c r="MZ98" s="95"/>
      <c r="NA98" s="95"/>
      <c r="NB98" s="95"/>
      <c r="NC98" s="95"/>
      <c r="ND98" s="95"/>
      <c r="NE98" s="95"/>
      <c r="NF98" s="95"/>
      <c r="NG98" s="95"/>
      <c r="NH98" s="95"/>
      <c r="NI98" s="95"/>
      <c r="NJ98" s="95"/>
      <c r="NK98" s="95"/>
      <c r="NL98" s="95"/>
      <c r="NM98" s="95"/>
      <c r="NN98" s="95"/>
      <c r="NO98" s="95"/>
      <c r="NP98" s="95"/>
      <c r="NQ98" s="95"/>
      <c r="NR98" s="95"/>
      <c r="NS98" s="95"/>
      <c r="NT98" s="95"/>
      <c r="NU98" s="95"/>
      <c r="NV98" s="95"/>
      <c r="NW98" s="95"/>
      <c r="NX98" s="95"/>
      <c r="NY98" s="95"/>
      <c r="NZ98" s="95"/>
      <c r="OA98" s="95"/>
      <c r="OB98" s="95"/>
      <c r="OC98" s="95"/>
      <c r="OD98" s="95"/>
      <c r="OE98" s="95"/>
      <c r="OF98" s="95"/>
      <c r="OG98" s="95"/>
      <c r="OH98" s="95"/>
      <c r="OI98" s="95"/>
      <c r="OJ98" s="95"/>
      <c r="OK98" s="95"/>
      <c r="OL98" s="95"/>
      <c r="OM98" s="95"/>
      <c r="ON98" s="95"/>
      <c r="OO98" s="95"/>
      <c r="OP98" s="95"/>
      <c r="OQ98" s="95"/>
      <c r="OR98" s="95"/>
      <c r="OS98" s="95"/>
      <c r="OT98" s="95"/>
      <c r="OU98" s="95"/>
      <c r="OV98" s="95"/>
      <c r="OW98" s="95"/>
      <c r="OX98" s="95"/>
      <c r="OY98" s="95"/>
      <c r="OZ98" s="95"/>
      <c r="PA98" s="95"/>
      <c r="PB98" s="95"/>
      <c r="PC98" s="95"/>
      <c r="PD98" s="95"/>
      <c r="PE98" s="95"/>
      <c r="PF98" s="95"/>
      <c r="PG98" s="95"/>
      <c r="PH98" s="95"/>
    </row>
    <row r="99" spans="3:424" s="85" customFormat="1" ht="29.4" customHeight="1">
      <c r="C99" s="1815" t="s">
        <v>212</v>
      </c>
      <c r="D99" s="1815"/>
      <c r="E99" s="1815"/>
      <c r="F99" s="143">
        <v>0</v>
      </c>
      <c r="G99" s="143" t="e">
        <f>IF(COLUMN(F$99)-COLUMN($L$30)+1&lt;=ROUND($L$30,0)-7,F$99,0)</f>
        <v>#VALUE!</v>
      </c>
      <c r="H99" s="143" t="e">
        <f t="shared" ref="H99:BM99" si="6">IF(COLUMN(G$99)-COLUMN($L$30)+1&lt;=ROUND($L$30,0)-7,G$99,0)</f>
        <v>#VALUE!</v>
      </c>
      <c r="I99" s="143" t="e">
        <f t="shared" si="6"/>
        <v>#VALUE!</v>
      </c>
      <c r="J99" s="143" t="e">
        <f t="shared" si="6"/>
        <v>#VALUE!</v>
      </c>
      <c r="K99" s="143" t="e">
        <f t="shared" si="6"/>
        <v>#VALUE!</v>
      </c>
      <c r="L99" s="143" t="e">
        <f t="shared" si="6"/>
        <v>#VALUE!</v>
      </c>
      <c r="M99" s="143" t="e">
        <f t="shared" si="6"/>
        <v>#VALUE!</v>
      </c>
      <c r="N99" s="143" t="e">
        <f t="shared" si="6"/>
        <v>#VALUE!</v>
      </c>
      <c r="O99" s="143" t="e">
        <f t="shared" si="6"/>
        <v>#VALUE!</v>
      </c>
      <c r="P99" s="143" t="e">
        <f t="shared" si="6"/>
        <v>#VALUE!</v>
      </c>
      <c r="Q99" s="143" t="e">
        <f t="shared" si="6"/>
        <v>#VALUE!</v>
      </c>
      <c r="R99" s="143" t="e">
        <f t="shared" si="6"/>
        <v>#VALUE!</v>
      </c>
      <c r="S99" s="143" t="e">
        <f t="shared" si="6"/>
        <v>#VALUE!</v>
      </c>
      <c r="T99" s="143" t="e">
        <f t="shared" si="6"/>
        <v>#VALUE!</v>
      </c>
      <c r="U99" s="143" t="e">
        <f t="shared" si="6"/>
        <v>#VALUE!</v>
      </c>
      <c r="V99" s="143" t="e">
        <f t="shared" si="6"/>
        <v>#VALUE!</v>
      </c>
      <c r="W99" s="143" t="e">
        <f t="shared" si="6"/>
        <v>#VALUE!</v>
      </c>
      <c r="X99" s="143" t="e">
        <f t="shared" si="6"/>
        <v>#VALUE!</v>
      </c>
      <c r="Y99" s="143" t="e">
        <f t="shared" si="6"/>
        <v>#VALUE!</v>
      </c>
      <c r="Z99" s="143" t="e">
        <f t="shared" si="6"/>
        <v>#VALUE!</v>
      </c>
      <c r="AA99" s="143" t="e">
        <f t="shared" si="6"/>
        <v>#VALUE!</v>
      </c>
      <c r="AB99" s="143" t="e">
        <f t="shared" si="6"/>
        <v>#VALUE!</v>
      </c>
      <c r="AC99" s="143" t="e">
        <f t="shared" si="6"/>
        <v>#VALUE!</v>
      </c>
      <c r="AD99" s="143" t="e">
        <f t="shared" si="6"/>
        <v>#VALUE!</v>
      </c>
      <c r="AE99" s="143" t="e">
        <f t="shared" si="6"/>
        <v>#VALUE!</v>
      </c>
      <c r="AF99" s="143" t="e">
        <f t="shared" si="6"/>
        <v>#VALUE!</v>
      </c>
      <c r="AG99" s="143" t="e">
        <f t="shared" si="6"/>
        <v>#VALUE!</v>
      </c>
      <c r="AH99" s="143" t="e">
        <f t="shared" si="6"/>
        <v>#VALUE!</v>
      </c>
      <c r="AI99" s="143" t="e">
        <f t="shared" si="6"/>
        <v>#VALUE!</v>
      </c>
      <c r="AJ99" s="143" t="e">
        <f t="shared" si="6"/>
        <v>#VALUE!</v>
      </c>
      <c r="AK99" s="143" t="e">
        <f t="shared" si="6"/>
        <v>#VALUE!</v>
      </c>
      <c r="AL99" s="143" t="e">
        <f t="shared" si="6"/>
        <v>#VALUE!</v>
      </c>
      <c r="AM99" s="143" t="e">
        <f t="shared" si="6"/>
        <v>#VALUE!</v>
      </c>
      <c r="AN99" s="143" t="e">
        <f t="shared" si="6"/>
        <v>#VALUE!</v>
      </c>
      <c r="AO99" s="143" t="e">
        <f t="shared" si="6"/>
        <v>#VALUE!</v>
      </c>
      <c r="AP99" s="143" t="e">
        <f t="shared" si="6"/>
        <v>#VALUE!</v>
      </c>
      <c r="AQ99" s="143" t="e">
        <f t="shared" si="6"/>
        <v>#VALUE!</v>
      </c>
      <c r="AR99" s="143" t="e">
        <f t="shared" si="6"/>
        <v>#VALUE!</v>
      </c>
      <c r="AS99" s="143" t="e">
        <f t="shared" si="6"/>
        <v>#VALUE!</v>
      </c>
      <c r="AT99" s="143" t="e">
        <f t="shared" si="6"/>
        <v>#VALUE!</v>
      </c>
      <c r="AU99" s="143" t="e">
        <f t="shared" si="6"/>
        <v>#VALUE!</v>
      </c>
      <c r="AV99" s="143" t="e">
        <f t="shared" si="6"/>
        <v>#VALUE!</v>
      </c>
      <c r="AW99" s="143" t="e">
        <f t="shared" si="6"/>
        <v>#VALUE!</v>
      </c>
      <c r="AX99" s="143" t="e">
        <f t="shared" si="6"/>
        <v>#VALUE!</v>
      </c>
      <c r="AY99" s="143" t="e">
        <f t="shared" si="6"/>
        <v>#VALUE!</v>
      </c>
      <c r="AZ99" s="143" t="e">
        <f t="shared" si="6"/>
        <v>#VALUE!</v>
      </c>
      <c r="BA99" s="143" t="e">
        <f t="shared" si="6"/>
        <v>#VALUE!</v>
      </c>
      <c r="BB99" s="143" t="e">
        <f t="shared" si="6"/>
        <v>#VALUE!</v>
      </c>
      <c r="BC99" s="143" t="e">
        <f t="shared" si="6"/>
        <v>#VALUE!</v>
      </c>
      <c r="BD99" s="143" t="e">
        <f t="shared" si="6"/>
        <v>#VALUE!</v>
      </c>
      <c r="BE99" s="143" t="e">
        <f t="shared" si="6"/>
        <v>#VALUE!</v>
      </c>
      <c r="BF99" s="143" t="e">
        <f t="shared" si="6"/>
        <v>#VALUE!</v>
      </c>
      <c r="BG99" s="143" t="e">
        <f t="shared" si="6"/>
        <v>#VALUE!</v>
      </c>
      <c r="BH99" s="143" t="e">
        <f t="shared" si="6"/>
        <v>#VALUE!</v>
      </c>
      <c r="BI99" s="143" t="e">
        <f t="shared" si="6"/>
        <v>#VALUE!</v>
      </c>
      <c r="BJ99" s="143" t="e">
        <f t="shared" si="6"/>
        <v>#VALUE!</v>
      </c>
      <c r="BK99" s="143" t="e">
        <f t="shared" si="6"/>
        <v>#VALUE!</v>
      </c>
      <c r="BL99" s="143" t="e">
        <f t="shared" si="6"/>
        <v>#VALUE!</v>
      </c>
      <c r="BM99" s="143" t="e">
        <f t="shared" si="6"/>
        <v>#VALUE!</v>
      </c>
      <c r="BN99" s="95"/>
      <c r="BO99" s="95"/>
      <c r="BP99" s="95"/>
      <c r="BQ99" s="95"/>
      <c r="BR99" s="95"/>
      <c r="BS99" s="95"/>
      <c r="BT99" s="95"/>
      <c r="BU99" s="95"/>
      <c r="BV99" s="95"/>
      <c r="BW99" s="95"/>
      <c r="BX99" s="95"/>
      <c r="BY99" s="95"/>
      <c r="BZ99" s="95"/>
      <c r="CA99" s="95"/>
      <c r="CB99" s="95"/>
      <c r="CC99" s="95"/>
      <c r="CD99" s="95"/>
      <c r="CE99" s="95"/>
      <c r="CF99" s="95"/>
      <c r="CG99" s="95"/>
      <c r="CH99" s="95"/>
      <c r="CI99" s="95"/>
      <c r="CJ99" s="95"/>
      <c r="CK99" s="95"/>
      <c r="CL99" s="95"/>
      <c r="CM99" s="95"/>
      <c r="CN99" s="95"/>
      <c r="CO99" s="95"/>
      <c r="CP99" s="95"/>
      <c r="CQ99" s="95"/>
      <c r="CR99" s="95"/>
      <c r="CS99" s="95"/>
      <c r="CT99" s="95"/>
      <c r="CU99" s="95"/>
      <c r="CV99" s="95"/>
      <c r="CW99" s="95"/>
      <c r="CX99" s="95"/>
      <c r="CY99" s="95"/>
      <c r="CZ99" s="95"/>
      <c r="DA99" s="95"/>
      <c r="DB99" s="95"/>
      <c r="DC99" s="95"/>
      <c r="DD99" s="95"/>
      <c r="DE99" s="95"/>
      <c r="DF99" s="95"/>
      <c r="DG99" s="95"/>
      <c r="DH99" s="95"/>
      <c r="DI99" s="95"/>
      <c r="DJ99" s="95"/>
      <c r="DK99" s="95"/>
      <c r="DL99" s="95"/>
      <c r="DM99" s="95"/>
      <c r="DN99" s="95"/>
      <c r="DO99" s="95"/>
      <c r="DP99" s="95"/>
      <c r="DQ99" s="95"/>
      <c r="DR99" s="95"/>
      <c r="DS99" s="95"/>
      <c r="DT99" s="95"/>
      <c r="DU99" s="95"/>
      <c r="DV99" s="95"/>
      <c r="DW99" s="95"/>
      <c r="DX99" s="95"/>
      <c r="DY99" s="95"/>
      <c r="DZ99" s="95"/>
      <c r="EA99" s="95"/>
      <c r="EB99" s="95"/>
      <c r="EC99" s="95"/>
      <c r="ED99" s="95"/>
      <c r="EE99" s="95"/>
      <c r="EF99" s="95"/>
      <c r="EG99" s="95"/>
      <c r="EH99" s="95"/>
      <c r="EI99" s="95"/>
      <c r="EJ99" s="95"/>
      <c r="EK99" s="95"/>
      <c r="EL99" s="95"/>
      <c r="EM99" s="95"/>
      <c r="EN99" s="95"/>
      <c r="EO99" s="95"/>
      <c r="EP99" s="95"/>
      <c r="EQ99" s="95"/>
      <c r="ER99" s="95"/>
      <c r="ES99" s="95"/>
      <c r="ET99" s="95"/>
      <c r="EU99" s="95"/>
      <c r="EV99" s="95"/>
      <c r="EW99" s="95"/>
      <c r="EX99" s="95"/>
      <c r="EY99" s="95"/>
      <c r="EZ99" s="95"/>
      <c r="FA99" s="95"/>
      <c r="FB99" s="95"/>
      <c r="FC99" s="95"/>
      <c r="FD99" s="95"/>
      <c r="FE99" s="95"/>
      <c r="FF99" s="95"/>
      <c r="FG99" s="95"/>
      <c r="FH99" s="95"/>
      <c r="FI99" s="95"/>
      <c r="FJ99" s="95"/>
      <c r="FK99" s="95"/>
      <c r="FL99" s="95"/>
      <c r="FM99" s="95"/>
      <c r="FN99" s="95"/>
      <c r="FO99" s="95"/>
      <c r="FP99" s="95"/>
      <c r="FQ99" s="95"/>
      <c r="FR99" s="95"/>
      <c r="FS99" s="95"/>
      <c r="FT99" s="95"/>
      <c r="FU99" s="95"/>
      <c r="FV99" s="95"/>
      <c r="FW99" s="95"/>
      <c r="FX99" s="95"/>
      <c r="FY99" s="95"/>
      <c r="FZ99" s="95"/>
      <c r="GA99" s="95"/>
      <c r="GB99" s="95"/>
      <c r="GC99" s="95"/>
      <c r="GD99" s="95"/>
      <c r="GE99" s="95"/>
      <c r="GF99" s="95"/>
      <c r="GG99" s="95"/>
      <c r="GH99" s="95"/>
      <c r="GI99" s="95"/>
      <c r="GJ99" s="95"/>
      <c r="GK99" s="95"/>
      <c r="GL99" s="95"/>
      <c r="GM99" s="95"/>
      <c r="GN99" s="95"/>
      <c r="GO99" s="95"/>
      <c r="GP99" s="95"/>
      <c r="GQ99" s="95"/>
      <c r="GR99" s="95"/>
      <c r="GS99" s="95"/>
      <c r="GT99" s="95"/>
      <c r="GU99" s="95"/>
      <c r="GV99" s="95"/>
      <c r="GW99" s="133"/>
      <c r="GX99" s="133"/>
      <c r="GY99" s="133"/>
      <c r="GZ99" s="133"/>
      <c r="HA99" s="133"/>
      <c r="HB99" s="133"/>
      <c r="HC99" s="133"/>
      <c r="HD99" s="133"/>
      <c r="HE99" s="133"/>
      <c r="HF99" s="133"/>
      <c r="HG99" s="95"/>
      <c r="HH99" s="95"/>
      <c r="HI99" s="95"/>
      <c r="HJ99" s="95"/>
      <c r="HK99" s="95"/>
      <c r="HL99" s="95"/>
      <c r="HM99" s="95"/>
      <c r="HN99" s="95"/>
      <c r="HO99" s="95"/>
      <c r="HP99" s="95"/>
      <c r="HQ99" s="95"/>
      <c r="HR99" s="95"/>
      <c r="HS99" s="95"/>
      <c r="HT99" s="95"/>
      <c r="HU99" s="95"/>
      <c r="HV99" s="95"/>
      <c r="HW99" s="95"/>
      <c r="HX99" s="95"/>
      <c r="HY99" s="95"/>
      <c r="HZ99" s="95"/>
      <c r="IA99" s="95"/>
      <c r="IB99" s="95"/>
      <c r="IC99" s="95"/>
      <c r="ID99" s="95"/>
      <c r="IE99" s="95"/>
      <c r="IF99" s="95"/>
      <c r="IG99" s="95"/>
      <c r="IH99" s="95"/>
      <c r="II99" s="95"/>
      <c r="IJ99" s="95"/>
      <c r="IK99" s="95"/>
      <c r="IL99" s="95"/>
      <c r="IM99" s="95"/>
      <c r="IN99" s="95"/>
      <c r="IO99" s="95"/>
      <c r="IP99" s="95"/>
      <c r="IQ99" s="95"/>
      <c r="IR99" s="95"/>
      <c r="IS99" s="95"/>
      <c r="IT99" s="95"/>
      <c r="IU99" s="95"/>
      <c r="IV99" s="95"/>
      <c r="IW99" s="95"/>
      <c r="IX99" s="95"/>
      <c r="IY99" s="95"/>
      <c r="IZ99" s="95"/>
      <c r="JA99" s="95"/>
      <c r="JB99" s="95"/>
      <c r="JC99" s="95"/>
      <c r="JD99" s="95"/>
      <c r="JE99" s="95"/>
      <c r="JF99" s="95"/>
      <c r="JG99" s="95"/>
      <c r="JH99" s="95"/>
      <c r="JI99" s="95"/>
      <c r="JJ99" s="95"/>
      <c r="JK99" s="95"/>
      <c r="JL99" s="95"/>
      <c r="JM99" s="95"/>
      <c r="JN99" s="95"/>
      <c r="JO99" s="95"/>
      <c r="JP99" s="95"/>
      <c r="JQ99" s="95"/>
      <c r="JR99" s="95"/>
      <c r="JS99" s="95"/>
      <c r="JT99" s="95"/>
      <c r="JU99" s="95"/>
      <c r="JV99" s="95"/>
      <c r="JW99" s="95"/>
      <c r="JX99" s="95"/>
      <c r="JY99" s="95"/>
      <c r="JZ99" s="95"/>
      <c r="KA99" s="95"/>
      <c r="KB99" s="95"/>
      <c r="KC99" s="95"/>
      <c r="KD99" s="95"/>
      <c r="KE99" s="95"/>
      <c r="KF99" s="95"/>
      <c r="KG99" s="95"/>
      <c r="KH99" s="95"/>
      <c r="KI99" s="95"/>
      <c r="KJ99" s="95"/>
      <c r="KK99" s="95"/>
      <c r="KL99" s="95"/>
      <c r="KM99" s="95"/>
      <c r="KN99" s="95"/>
      <c r="KO99" s="95"/>
      <c r="KP99" s="95"/>
      <c r="KQ99" s="95"/>
      <c r="KR99" s="95"/>
      <c r="KS99" s="95"/>
      <c r="KT99" s="95"/>
      <c r="KU99" s="95"/>
      <c r="KV99" s="95"/>
      <c r="KW99" s="95"/>
      <c r="KX99" s="95"/>
      <c r="KY99" s="95"/>
      <c r="KZ99" s="95"/>
      <c r="LA99" s="95"/>
      <c r="LB99" s="95"/>
      <c r="LC99" s="95"/>
      <c r="LD99" s="95"/>
      <c r="LE99" s="95"/>
      <c r="LF99" s="95"/>
      <c r="LG99" s="95"/>
      <c r="LH99" s="95"/>
      <c r="LI99" s="95"/>
      <c r="LJ99" s="95"/>
      <c r="LK99" s="95"/>
      <c r="LL99" s="95"/>
      <c r="LM99" s="95"/>
      <c r="LN99" s="95"/>
      <c r="LO99" s="95"/>
      <c r="LP99" s="95"/>
      <c r="LQ99" s="95"/>
      <c r="LR99" s="95"/>
      <c r="LS99" s="95"/>
      <c r="LT99" s="95"/>
      <c r="LU99" s="95"/>
      <c r="LV99" s="95"/>
      <c r="LW99" s="95"/>
      <c r="LX99" s="95"/>
      <c r="LY99" s="95"/>
      <c r="LZ99" s="95"/>
      <c r="MA99" s="95"/>
      <c r="MB99" s="95"/>
      <c r="MC99" s="95"/>
      <c r="MD99" s="95"/>
      <c r="ME99" s="95"/>
      <c r="MF99" s="95"/>
      <c r="MG99" s="95"/>
      <c r="MH99" s="95"/>
      <c r="MI99" s="95"/>
      <c r="MJ99" s="95"/>
      <c r="MK99" s="95"/>
      <c r="ML99" s="95"/>
      <c r="MM99" s="95"/>
      <c r="MN99" s="95"/>
      <c r="MO99" s="95"/>
      <c r="MP99" s="95"/>
      <c r="MQ99" s="95"/>
      <c r="MR99" s="95"/>
      <c r="MS99" s="95"/>
      <c r="MT99" s="95"/>
      <c r="MU99" s="95"/>
      <c r="MV99" s="95"/>
      <c r="MW99" s="95"/>
      <c r="MX99" s="95"/>
      <c r="MY99" s="95"/>
      <c r="MZ99" s="95"/>
      <c r="NA99" s="95"/>
      <c r="NB99" s="95"/>
      <c r="NC99" s="95"/>
      <c r="ND99" s="95"/>
      <c r="NE99" s="95"/>
      <c r="NF99" s="95"/>
      <c r="NG99" s="95"/>
      <c r="NH99" s="95"/>
      <c r="NI99" s="95"/>
      <c r="NJ99" s="95"/>
      <c r="NK99" s="95"/>
      <c r="NL99" s="95"/>
      <c r="NM99" s="95"/>
      <c r="NN99" s="95"/>
      <c r="NO99" s="95"/>
      <c r="NP99" s="95"/>
      <c r="NQ99" s="95"/>
      <c r="NR99" s="95"/>
      <c r="NS99" s="95"/>
      <c r="NT99" s="95"/>
      <c r="NU99" s="95"/>
      <c r="NV99" s="95"/>
      <c r="NW99" s="95"/>
      <c r="NX99" s="95"/>
      <c r="NY99" s="95"/>
      <c r="NZ99" s="95"/>
      <c r="OA99" s="95"/>
      <c r="OB99" s="95"/>
      <c r="OC99" s="95"/>
      <c r="OD99" s="95"/>
      <c r="OE99" s="95"/>
      <c r="OF99" s="95"/>
      <c r="OG99" s="95"/>
      <c r="OH99" s="95"/>
      <c r="OI99" s="95"/>
      <c r="OJ99" s="95"/>
      <c r="OK99" s="95"/>
      <c r="OL99" s="95"/>
      <c r="OM99" s="95"/>
      <c r="ON99" s="95"/>
      <c r="OO99" s="95"/>
      <c r="OP99" s="95"/>
      <c r="OQ99" s="95"/>
      <c r="OR99" s="95"/>
      <c r="OS99" s="95"/>
      <c r="OT99" s="95"/>
      <c r="OU99" s="95"/>
      <c r="OV99" s="95"/>
      <c r="OW99" s="95"/>
      <c r="OX99" s="95"/>
      <c r="OY99" s="95"/>
      <c r="OZ99" s="95"/>
      <c r="PA99" s="95"/>
      <c r="PB99" s="95"/>
      <c r="PC99" s="95"/>
      <c r="PD99" s="95"/>
      <c r="PE99" s="95"/>
      <c r="PF99" s="95"/>
      <c r="PG99" s="95"/>
      <c r="PH99" s="95"/>
    </row>
    <row r="100" spans="3:424" s="85" customFormat="1" ht="29.55" customHeight="1">
      <c r="C100" s="1815" t="s">
        <v>213</v>
      </c>
      <c r="D100" s="1815"/>
      <c r="E100" s="1815"/>
      <c r="F100" s="143">
        <v>0</v>
      </c>
      <c r="G100" s="143" t="e">
        <f>IF(COLUMN(F$100)-COLUMN($L$30)+1&lt;=ROUND($L$30,0)-7,F$100,0)</f>
        <v>#VALUE!</v>
      </c>
      <c r="H100" s="143" t="e">
        <f t="shared" ref="H100:BM100" si="7">IF(COLUMN(G$100)-COLUMN($L$30)+1&lt;=ROUND($L$30,0)-7,G$100,0)</f>
        <v>#VALUE!</v>
      </c>
      <c r="I100" s="143" t="e">
        <f t="shared" si="7"/>
        <v>#VALUE!</v>
      </c>
      <c r="J100" s="143" t="e">
        <f t="shared" si="7"/>
        <v>#VALUE!</v>
      </c>
      <c r="K100" s="143" t="e">
        <f t="shared" si="7"/>
        <v>#VALUE!</v>
      </c>
      <c r="L100" s="143" t="e">
        <f t="shared" si="7"/>
        <v>#VALUE!</v>
      </c>
      <c r="M100" s="143" t="e">
        <f t="shared" si="7"/>
        <v>#VALUE!</v>
      </c>
      <c r="N100" s="143" t="e">
        <f t="shared" si="7"/>
        <v>#VALUE!</v>
      </c>
      <c r="O100" s="143" t="e">
        <f t="shared" si="7"/>
        <v>#VALUE!</v>
      </c>
      <c r="P100" s="143" t="e">
        <f t="shared" si="7"/>
        <v>#VALUE!</v>
      </c>
      <c r="Q100" s="143" t="e">
        <f t="shared" si="7"/>
        <v>#VALUE!</v>
      </c>
      <c r="R100" s="143" t="e">
        <f t="shared" si="7"/>
        <v>#VALUE!</v>
      </c>
      <c r="S100" s="143" t="e">
        <f t="shared" si="7"/>
        <v>#VALUE!</v>
      </c>
      <c r="T100" s="143" t="e">
        <f t="shared" si="7"/>
        <v>#VALUE!</v>
      </c>
      <c r="U100" s="143" t="e">
        <f t="shared" si="7"/>
        <v>#VALUE!</v>
      </c>
      <c r="V100" s="143" t="e">
        <f t="shared" si="7"/>
        <v>#VALUE!</v>
      </c>
      <c r="W100" s="143" t="e">
        <f t="shared" si="7"/>
        <v>#VALUE!</v>
      </c>
      <c r="X100" s="143" t="e">
        <f t="shared" si="7"/>
        <v>#VALUE!</v>
      </c>
      <c r="Y100" s="143" t="e">
        <f t="shared" si="7"/>
        <v>#VALUE!</v>
      </c>
      <c r="Z100" s="143" t="e">
        <f t="shared" si="7"/>
        <v>#VALUE!</v>
      </c>
      <c r="AA100" s="143" t="e">
        <f t="shared" si="7"/>
        <v>#VALUE!</v>
      </c>
      <c r="AB100" s="143" t="e">
        <f t="shared" si="7"/>
        <v>#VALUE!</v>
      </c>
      <c r="AC100" s="143" t="e">
        <f t="shared" si="7"/>
        <v>#VALUE!</v>
      </c>
      <c r="AD100" s="143" t="e">
        <f t="shared" si="7"/>
        <v>#VALUE!</v>
      </c>
      <c r="AE100" s="143" t="e">
        <f t="shared" si="7"/>
        <v>#VALUE!</v>
      </c>
      <c r="AF100" s="143" t="e">
        <f t="shared" si="7"/>
        <v>#VALUE!</v>
      </c>
      <c r="AG100" s="143" t="e">
        <f t="shared" si="7"/>
        <v>#VALUE!</v>
      </c>
      <c r="AH100" s="143" t="e">
        <f t="shared" si="7"/>
        <v>#VALUE!</v>
      </c>
      <c r="AI100" s="143" t="e">
        <f t="shared" si="7"/>
        <v>#VALUE!</v>
      </c>
      <c r="AJ100" s="143" t="e">
        <f t="shared" si="7"/>
        <v>#VALUE!</v>
      </c>
      <c r="AK100" s="143" t="e">
        <f t="shared" si="7"/>
        <v>#VALUE!</v>
      </c>
      <c r="AL100" s="143" t="e">
        <f t="shared" si="7"/>
        <v>#VALUE!</v>
      </c>
      <c r="AM100" s="143" t="e">
        <f t="shared" si="7"/>
        <v>#VALUE!</v>
      </c>
      <c r="AN100" s="143" t="e">
        <f t="shared" si="7"/>
        <v>#VALUE!</v>
      </c>
      <c r="AO100" s="143" t="e">
        <f t="shared" si="7"/>
        <v>#VALUE!</v>
      </c>
      <c r="AP100" s="143" t="e">
        <f t="shared" si="7"/>
        <v>#VALUE!</v>
      </c>
      <c r="AQ100" s="143" t="e">
        <f t="shared" si="7"/>
        <v>#VALUE!</v>
      </c>
      <c r="AR100" s="143" t="e">
        <f t="shared" si="7"/>
        <v>#VALUE!</v>
      </c>
      <c r="AS100" s="143" t="e">
        <f t="shared" si="7"/>
        <v>#VALUE!</v>
      </c>
      <c r="AT100" s="143" t="e">
        <f t="shared" si="7"/>
        <v>#VALUE!</v>
      </c>
      <c r="AU100" s="143" t="e">
        <f t="shared" si="7"/>
        <v>#VALUE!</v>
      </c>
      <c r="AV100" s="143" t="e">
        <f t="shared" si="7"/>
        <v>#VALUE!</v>
      </c>
      <c r="AW100" s="143" t="e">
        <f t="shared" si="7"/>
        <v>#VALUE!</v>
      </c>
      <c r="AX100" s="143" t="e">
        <f t="shared" si="7"/>
        <v>#VALUE!</v>
      </c>
      <c r="AY100" s="143" t="e">
        <f t="shared" si="7"/>
        <v>#VALUE!</v>
      </c>
      <c r="AZ100" s="143" t="e">
        <f t="shared" si="7"/>
        <v>#VALUE!</v>
      </c>
      <c r="BA100" s="143" t="e">
        <f t="shared" si="7"/>
        <v>#VALUE!</v>
      </c>
      <c r="BB100" s="143" t="e">
        <f t="shared" si="7"/>
        <v>#VALUE!</v>
      </c>
      <c r="BC100" s="143" t="e">
        <f t="shared" si="7"/>
        <v>#VALUE!</v>
      </c>
      <c r="BD100" s="143" t="e">
        <f t="shared" si="7"/>
        <v>#VALUE!</v>
      </c>
      <c r="BE100" s="143" t="e">
        <f t="shared" si="7"/>
        <v>#VALUE!</v>
      </c>
      <c r="BF100" s="143" t="e">
        <f t="shared" si="7"/>
        <v>#VALUE!</v>
      </c>
      <c r="BG100" s="143" t="e">
        <f t="shared" si="7"/>
        <v>#VALUE!</v>
      </c>
      <c r="BH100" s="143" t="e">
        <f t="shared" si="7"/>
        <v>#VALUE!</v>
      </c>
      <c r="BI100" s="143" t="e">
        <f t="shared" si="7"/>
        <v>#VALUE!</v>
      </c>
      <c r="BJ100" s="143" t="e">
        <f t="shared" si="7"/>
        <v>#VALUE!</v>
      </c>
      <c r="BK100" s="143" t="e">
        <f t="shared" si="7"/>
        <v>#VALUE!</v>
      </c>
      <c r="BL100" s="143" t="e">
        <f t="shared" si="7"/>
        <v>#VALUE!</v>
      </c>
      <c r="BM100" s="143" t="e">
        <f t="shared" si="7"/>
        <v>#VALUE!</v>
      </c>
      <c r="BN100" s="95"/>
      <c r="BO100" s="95"/>
      <c r="BP100" s="95"/>
      <c r="BQ100" s="95"/>
      <c r="BR100" s="95"/>
      <c r="BS100" s="95"/>
      <c r="BT100" s="95"/>
      <c r="BU100" s="95"/>
      <c r="BV100" s="95"/>
      <c r="BW100" s="95"/>
      <c r="BX100" s="95"/>
      <c r="BY100" s="95"/>
      <c r="BZ100" s="95"/>
      <c r="CA100" s="95"/>
      <c r="CB100" s="95"/>
      <c r="CC100" s="95"/>
      <c r="CD100" s="95"/>
      <c r="CE100" s="95"/>
      <c r="CF100" s="95"/>
      <c r="CG100" s="95"/>
      <c r="CH100" s="95"/>
      <c r="CI100" s="95"/>
      <c r="CJ100" s="95"/>
      <c r="CK100" s="95"/>
      <c r="CL100" s="95"/>
      <c r="CM100" s="95"/>
      <c r="CN100" s="95"/>
      <c r="CO100" s="95"/>
      <c r="CP100" s="95"/>
      <c r="CQ100" s="95"/>
      <c r="CR100" s="95"/>
      <c r="CS100" s="95"/>
      <c r="CT100" s="95"/>
      <c r="CU100" s="95"/>
      <c r="CV100" s="95"/>
      <c r="CW100" s="95"/>
      <c r="CX100" s="95"/>
      <c r="CY100" s="95"/>
      <c r="CZ100" s="95"/>
      <c r="DA100" s="95"/>
      <c r="DB100" s="95"/>
      <c r="DC100" s="95"/>
      <c r="DD100" s="95"/>
      <c r="DE100" s="95"/>
      <c r="DF100" s="95"/>
      <c r="DG100" s="95"/>
      <c r="DH100" s="95"/>
      <c r="DI100" s="95"/>
      <c r="DJ100" s="95"/>
      <c r="DK100" s="95"/>
      <c r="DL100" s="95"/>
      <c r="DM100" s="95"/>
      <c r="DN100" s="95"/>
      <c r="DO100" s="95"/>
      <c r="DP100" s="95"/>
      <c r="DQ100" s="95"/>
      <c r="DR100" s="95"/>
      <c r="DS100" s="95"/>
      <c r="DT100" s="95"/>
      <c r="DU100" s="95"/>
      <c r="DV100" s="95"/>
      <c r="DW100" s="95"/>
      <c r="DX100" s="95"/>
      <c r="DY100" s="95"/>
      <c r="DZ100" s="95"/>
      <c r="EA100" s="95"/>
      <c r="EB100" s="95"/>
      <c r="EC100" s="95"/>
      <c r="ED100" s="95"/>
      <c r="EE100" s="95"/>
      <c r="EF100" s="95"/>
      <c r="EG100" s="95"/>
      <c r="EH100" s="95"/>
      <c r="EI100" s="95"/>
      <c r="EJ100" s="95"/>
      <c r="EK100" s="95"/>
      <c r="EL100" s="95"/>
      <c r="EM100" s="95"/>
      <c r="EN100" s="95"/>
      <c r="EO100" s="95"/>
      <c r="EP100" s="95"/>
      <c r="EQ100" s="95"/>
      <c r="ER100" s="95"/>
      <c r="ES100" s="95"/>
      <c r="ET100" s="95"/>
      <c r="EU100" s="95"/>
      <c r="EV100" s="95"/>
      <c r="EW100" s="95"/>
      <c r="EX100" s="95"/>
      <c r="EY100" s="95"/>
      <c r="EZ100" s="95"/>
      <c r="FA100" s="95"/>
      <c r="FB100" s="95"/>
      <c r="FC100" s="95"/>
      <c r="FD100" s="95"/>
      <c r="FE100" s="95"/>
      <c r="FF100" s="95"/>
      <c r="FG100" s="95"/>
      <c r="FH100" s="95"/>
      <c r="FI100" s="95"/>
      <c r="FJ100" s="95"/>
      <c r="FK100" s="95"/>
      <c r="FL100" s="95"/>
      <c r="FM100" s="95"/>
      <c r="FN100" s="95"/>
      <c r="FO100" s="95"/>
      <c r="FP100" s="95"/>
      <c r="FQ100" s="95"/>
      <c r="FR100" s="95"/>
      <c r="FS100" s="95"/>
      <c r="FT100" s="95"/>
      <c r="FU100" s="95"/>
      <c r="FV100" s="95"/>
      <c r="FW100" s="95"/>
      <c r="FX100" s="95"/>
      <c r="FY100" s="95"/>
      <c r="FZ100" s="95"/>
      <c r="GA100" s="95"/>
      <c r="GB100" s="95"/>
      <c r="GC100" s="95"/>
      <c r="GD100" s="95"/>
      <c r="GE100" s="95"/>
      <c r="GF100" s="95"/>
      <c r="GG100" s="95"/>
      <c r="GH100" s="95"/>
      <c r="GI100" s="95"/>
      <c r="GJ100" s="95"/>
      <c r="GK100" s="95"/>
      <c r="GL100" s="95"/>
      <c r="GM100" s="95"/>
      <c r="GN100" s="95"/>
      <c r="GO100" s="95"/>
      <c r="GP100" s="95"/>
      <c r="GQ100" s="95"/>
      <c r="GR100" s="95"/>
      <c r="GS100" s="95"/>
      <c r="GT100" s="95"/>
      <c r="GU100" s="95"/>
      <c r="GV100" s="95"/>
      <c r="GW100" s="133"/>
      <c r="GX100" s="133"/>
      <c r="GY100" s="133"/>
      <c r="GZ100" s="133"/>
      <c r="HA100" s="133"/>
      <c r="HB100" s="133"/>
      <c r="HC100" s="133"/>
      <c r="HD100" s="133"/>
      <c r="HE100" s="133"/>
      <c r="HF100" s="133"/>
      <c r="HG100" s="95"/>
      <c r="HH100" s="95"/>
      <c r="HI100" s="95"/>
      <c r="HJ100" s="95"/>
      <c r="HK100" s="95"/>
      <c r="HL100" s="95"/>
      <c r="HM100" s="95"/>
      <c r="HN100" s="95"/>
      <c r="HO100" s="95"/>
      <c r="HP100" s="95"/>
      <c r="HQ100" s="95"/>
      <c r="HR100" s="95"/>
      <c r="HS100" s="95"/>
      <c r="HT100" s="95"/>
      <c r="HU100" s="95"/>
      <c r="HV100" s="95"/>
      <c r="HW100" s="95"/>
      <c r="HX100" s="95"/>
      <c r="HY100" s="95"/>
      <c r="HZ100" s="95"/>
      <c r="IA100" s="95"/>
      <c r="IB100" s="95"/>
      <c r="IC100" s="95"/>
      <c r="ID100" s="95"/>
      <c r="IE100" s="95"/>
      <c r="IF100" s="95"/>
      <c r="IG100" s="95"/>
      <c r="IH100" s="95"/>
      <c r="II100" s="95"/>
      <c r="IJ100" s="95"/>
      <c r="IK100" s="95"/>
      <c r="IL100" s="95"/>
      <c r="IM100" s="95"/>
      <c r="IN100" s="95"/>
      <c r="IO100" s="95"/>
      <c r="IP100" s="95"/>
      <c r="IQ100" s="95"/>
      <c r="IR100" s="95"/>
      <c r="IS100" s="95"/>
      <c r="IT100" s="95"/>
      <c r="IU100" s="95"/>
      <c r="IV100" s="95"/>
      <c r="IW100" s="95"/>
      <c r="IX100" s="95"/>
      <c r="IY100" s="95"/>
      <c r="IZ100" s="95"/>
      <c r="JA100" s="95"/>
      <c r="JB100" s="95"/>
      <c r="JC100" s="95"/>
      <c r="JD100" s="95"/>
      <c r="JE100" s="95"/>
      <c r="JF100" s="95"/>
      <c r="JG100" s="95"/>
      <c r="JH100" s="95"/>
      <c r="JI100" s="95"/>
      <c r="JJ100" s="95"/>
      <c r="JK100" s="95"/>
      <c r="JL100" s="95"/>
      <c r="JM100" s="95"/>
      <c r="JN100" s="95"/>
      <c r="JO100" s="95"/>
      <c r="JP100" s="95"/>
      <c r="JQ100" s="95"/>
      <c r="JR100" s="95"/>
      <c r="JS100" s="95"/>
      <c r="JT100" s="95"/>
      <c r="JU100" s="95"/>
      <c r="JV100" s="95"/>
      <c r="JW100" s="95"/>
      <c r="JX100" s="95"/>
      <c r="JY100" s="95"/>
      <c r="JZ100" s="95"/>
      <c r="KA100" s="95"/>
      <c r="KB100" s="95"/>
      <c r="KC100" s="95"/>
      <c r="KD100" s="95"/>
      <c r="KE100" s="95"/>
      <c r="KF100" s="95"/>
      <c r="KG100" s="95"/>
      <c r="KH100" s="95"/>
      <c r="KI100" s="95"/>
      <c r="KJ100" s="95"/>
      <c r="KK100" s="95"/>
      <c r="KL100" s="95"/>
      <c r="KM100" s="95"/>
      <c r="KN100" s="95"/>
      <c r="KO100" s="95"/>
      <c r="KP100" s="95"/>
      <c r="KQ100" s="95"/>
      <c r="KR100" s="95"/>
      <c r="KS100" s="95"/>
      <c r="KT100" s="95"/>
      <c r="KU100" s="95"/>
      <c r="KV100" s="95"/>
      <c r="KW100" s="95"/>
      <c r="KX100" s="95"/>
      <c r="KY100" s="95"/>
      <c r="KZ100" s="95"/>
      <c r="LA100" s="95"/>
      <c r="LB100" s="95"/>
      <c r="LC100" s="95"/>
      <c r="LD100" s="95"/>
      <c r="LE100" s="95"/>
      <c r="LF100" s="95"/>
      <c r="LG100" s="95"/>
      <c r="LH100" s="95"/>
      <c r="LI100" s="95"/>
      <c r="LJ100" s="95"/>
      <c r="LK100" s="95"/>
      <c r="LL100" s="95"/>
      <c r="LM100" s="95"/>
      <c r="LN100" s="95"/>
      <c r="LO100" s="95"/>
      <c r="LP100" s="95"/>
      <c r="LQ100" s="95"/>
      <c r="LR100" s="95"/>
      <c r="LS100" s="95"/>
      <c r="LT100" s="95"/>
      <c r="LU100" s="95"/>
      <c r="LV100" s="95"/>
      <c r="LW100" s="95"/>
      <c r="LX100" s="95"/>
      <c r="LY100" s="95"/>
      <c r="LZ100" s="95"/>
      <c r="MA100" s="95"/>
      <c r="MB100" s="95"/>
      <c r="MC100" s="95"/>
      <c r="MD100" s="95"/>
      <c r="ME100" s="95"/>
      <c r="MF100" s="95"/>
      <c r="MG100" s="95"/>
      <c r="MH100" s="95"/>
      <c r="MI100" s="95"/>
      <c r="MJ100" s="95"/>
      <c r="MK100" s="95"/>
      <c r="ML100" s="95"/>
      <c r="MM100" s="95"/>
      <c r="MN100" s="95"/>
      <c r="MO100" s="95"/>
      <c r="MP100" s="95"/>
      <c r="MQ100" s="95"/>
      <c r="MR100" s="95"/>
      <c r="MS100" s="95"/>
      <c r="MT100" s="95"/>
      <c r="MU100" s="95"/>
      <c r="MV100" s="95"/>
      <c r="MW100" s="95"/>
      <c r="MX100" s="95"/>
      <c r="MY100" s="95"/>
      <c r="MZ100" s="95"/>
      <c r="NA100" s="95"/>
      <c r="NB100" s="95"/>
      <c r="NC100" s="95"/>
      <c r="ND100" s="95"/>
      <c r="NE100" s="95"/>
      <c r="NF100" s="95"/>
      <c r="NG100" s="95"/>
      <c r="NH100" s="95"/>
      <c r="NI100" s="95"/>
      <c r="NJ100" s="95"/>
      <c r="NK100" s="95"/>
      <c r="NL100" s="95"/>
      <c r="NM100" s="95"/>
      <c r="NN100" s="95"/>
      <c r="NO100" s="95"/>
      <c r="NP100" s="95"/>
      <c r="NQ100" s="95"/>
      <c r="NR100" s="95"/>
      <c r="NS100" s="95"/>
      <c r="NT100" s="95"/>
      <c r="NU100" s="95"/>
      <c r="NV100" s="95"/>
      <c r="NW100" s="95"/>
      <c r="NX100" s="95"/>
      <c r="NY100" s="95"/>
      <c r="NZ100" s="95"/>
      <c r="OA100" s="95"/>
      <c r="OB100" s="95"/>
      <c r="OC100" s="95"/>
      <c r="OD100" s="95"/>
      <c r="OE100" s="95"/>
      <c r="OF100" s="95"/>
      <c r="OG100" s="95"/>
      <c r="OH100" s="95"/>
      <c r="OI100" s="95"/>
      <c r="OJ100" s="95"/>
      <c r="OK100" s="95"/>
      <c r="OL100" s="95"/>
      <c r="OM100" s="95"/>
      <c r="ON100" s="95"/>
      <c r="OO100" s="95"/>
      <c r="OP100" s="95"/>
      <c r="OQ100" s="95"/>
      <c r="OR100" s="95"/>
      <c r="OS100" s="95"/>
      <c r="OT100" s="95"/>
      <c r="OU100" s="95"/>
      <c r="OV100" s="95"/>
      <c r="OW100" s="95"/>
      <c r="OX100" s="95"/>
      <c r="OY100" s="95"/>
      <c r="OZ100" s="95"/>
      <c r="PA100" s="95"/>
      <c r="PB100" s="95"/>
      <c r="PC100" s="95"/>
      <c r="PD100" s="95"/>
      <c r="PE100" s="95"/>
      <c r="PF100" s="95"/>
      <c r="PG100" s="95"/>
      <c r="PH100" s="95"/>
    </row>
    <row r="101" spans="3:424" s="85" customFormat="1" ht="18">
      <c r="C101" s="1816" t="s">
        <v>242</v>
      </c>
      <c r="D101" s="1816"/>
      <c r="E101" s="1817"/>
      <c r="F101" s="131"/>
      <c r="G101" s="144"/>
      <c r="H101" s="144"/>
      <c r="I101" s="144"/>
      <c r="J101" s="144"/>
      <c r="K101" s="144"/>
      <c r="L101" s="144"/>
      <c r="M101" s="144"/>
      <c r="N101" s="144"/>
      <c r="O101" s="144"/>
      <c r="P101" s="144"/>
      <c r="Q101" s="144"/>
      <c r="R101" s="144"/>
      <c r="S101" s="144"/>
      <c r="T101" s="144"/>
      <c r="U101" s="144"/>
      <c r="V101" s="144"/>
      <c r="W101" s="144"/>
      <c r="X101" s="144"/>
      <c r="Y101" s="144"/>
      <c r="Z101" s="144"/>
      <c r="AA101" s="144"/>
      <c r="AB101" s="144"/>
      <c r="AC101" s="144"/>
      <c r="AD101" s="144"/>
      <c r="AE101" s="144"/>
      <c r="AF101" s="144"/>
      <c r="AG101" s="144"/>
      <c r="AH101" s="144"/>
      <c r="AI101" s="144"/>
      <c r="AJ101" s="144"/>
      <c r="AK101" s="144"/>
      <c r="AL101" s="144"/>
      <c r="AM101" s="144"/>
      <c r="AN101" s="144"/>
      <c r="AO101" s="144"/>
      <c r="AP101" s="144"/>
      <c r="AQ101" s="144"/>
      <c r="AR101" s="144"/>
      <c r="AS101" s="144"/>
      <c r="AT101" s="144"/>
      <c r="AU101" s="144"/>
      <c r="AV101" s="144"/>
      <c r="AW101" s="144"/>
      <c r="AX101" s="144"/>
      <c r="AY101" s="144"/>
      <c r="AZ101" s="144"/>
      <c r="BA101" s="144"/>
      <c r="BB101" s="144"/>
      <c r="BC101" s="144"/>
      <c r="BD101" s="144"/>
      <c r="BE101" s="144"/>
      <c r="BF101" s="144"/>
      <c r="BG101" s="144"/>
      <c r="BH101" s="144"/>
      <c r="BI101" s="144"/>
      <c r="BJ101" s="144"/>
      <c r="BK101" s="144"/>
      <c r="BL101" s="144"/>
      <c r="BM101" s="144"/>
      <c r="BN101" s="95"/>
      <c r="BO101" s="95"/>
      <c r="BP101" s="95"/>
      <c r="BQ101" s="95"/>
      <c r="BR101" s="95"/>
      <c r="BS101" s="95"/>
      <c r="BT101" s="95"/>
      <c r="BU101" s="95"/>
      <c r="BV101" s="95"/>
      <c r="BW101" s="95"/>
      <c r="BX101" s="95"/>
      <c r="BY101" s="95"/>
      <c r="BZ101" s="95"/>
      <c r="CA101" s="95"/>
      <c r="CB101" s="95"/>
      <c r="CC101" s="95"/>
      <c r="CD101" s="95"/>
      <c r="CE101" s="95"/>
      <c r="CF101" s="95"/>
      <c r="CG101" s="95"/>
      <c r="CH101" s="95"/>
      <c r="CI101" s="95"/>
      <c r="CJ101" s="95"/>
      <c r="CK101" s="95"/>
      <c r="CL101" s="95"/>
      <c r="CM101" s="95"/>
      <c r="CN101" s="95"/>
      <c r="CO101" s="95"/>
      <c r="CP101" s="95"/>
      <c r="CQ101" s="95"/>
      <c r="CR101" s="95"/>
      <c r="CS101" s="95"/>
      <c r="CT101" s="95"/>
      <c r="CU101" s="95"/>
      <c r="CV101" s="95"/>
      <c r="CW101" s="95"/>
      <c r="CX101" s="95"/>
      <c r="CY101" s="95"/>
      <c r="CZ101" s="95"/>
      <c r="DA101" s="95"/>
      <c r="DB101" s="95"/>
      <c r="DC101" s="95"/>
      <c r="DD101" s="95"/>
      <c r="DE101" s="95"/>
      <c r="DF101" s="95"/>
      <c r="DG101" s="95"/>
      <c r="DH101" s="95"/>
      <c r="DI101" s="95"/>
      <c r="DJ101" s="95"/>
      <c r="DK101" s="95"/>
      <c r="DL101" s="95"/>
      <c r="DM101" s="95"/>
      <c r="DN101" s="95"/>
      <c r="DO101" s="95"/>
      <c r="DP101" s="95"/>
      <c r="DQ101" s="95"/>
      <c r="DR101" s="95"/>
      <c r="DS101" s="95"/>
      <c r="DT101" s="95"/>
      <c r="DU101" s="95"/>
      <c r="DV101" s="95"/>
      <c r="DW101" s="95"/>
      <c r="DX101" s="95"/>
      <c r="DY101" s="95"/>
      <c r="DZ101" s="95"/>
      <c r="EA101" s="95"/>
      <c r="EB101" s="95"/>
      <c r="EC101" s="95"/>
      <c r="ED101" s="95"/>
      <c r="EE101" s="95"/>
      <c r="EF101" s="95"/>
      <c r="EG101" s="95"/>
      <c r="EH101" s="95"/>
      <c r="EI101" s="95"/>
      <c r="EJ101" s="95"/>
      <c r="EK101" s="95"/>
      <c r="EL101" s="95"/>
      <c r="EM101" s="95"/>
      <c r="EN101" s="95"/>
      <c r="EO101" s="95"/>
      <c r="EP101" s="95"/>
      <c r="EQ101" s="95"/>
      <c r="ER101" s="95"/>
      <c r="ES101" s="95"/>
      <c r="ET101" s="95"/>
      <c r="EU101" s="95"/>
      <c r="EV101" s="95"/>
      <c r="EW101" s="95"/>
      <c r="EX101" s="95"/>
      <c r="EY101" s="95"/>
      <c r="EZ101" s="95"/>
      <c r="FA101" s="95"/>
      <c r="FB101" s="95"/>
      <c r="FC101" s="95"/>
      <c r="FD101" s="95"/>
      <c r="FE101" s="95"/>
      <c r="FF101" s="95"/>
      <c r="FG101" s="95"/>
      <c r="FH101" s="95"/>
      <c r="FI101" s="95"/>
      <c r="FJ101" s="95"/>
      <c r="FK101" s="95"/>
      <c r="FL101" s="95"/>
      <c r="FM101" s="95"/>
      <c r="FN101" s="95"/>
      <c r="FO101" s="95"/>
      <c r="FP101" s="95"/>
      <c r="FQ101" s="95"/>
      <c r="FR101" s="95"/>
      <c r="FS101" s="95"/>
      <c r="FT101" s="95"/>
      <c r="FU101" s="95"/>
      <c r="FV101" s="95"/>
      <c r="FW101" s="95"/>
      <c r="FX101" s="95"/>
      <c r="FY101" s="95"/>
      <c r="FZ101" s="95"/>
      <c r="GA101" s="95"/>
      <c r="GB101" s="95"/>
      <c r="GC101" s="95"/>
      <c r="GD101" s="95"/>
      <c r="GE101" s="95"/>
      <c r="GF101" s="95"/>
      <c r="GG101" s="95"/>
      <c r="GH101" s="95"/>
      <c r="GI101" s="95"/>
      <c r="GJ101" s="95"/>
      <c r="GK101" s="95"/>
      <c r="GL101" s="95"/>
      <c r="GM101" s="95"/>
      <c r="GN101" s="95"/>
      <c r="GO101" s="95"/>
      <c r="GP101" s="95"/>
      <c r="GQ101" s="95"/>
      <c r="GR101" s="95"/>
      <c r="GS101" s="95"/>
      <c r="GT101" s="95"/>
      <c r="GU101" s="95"/>
      <c r="GV101" s="95"/>
      <c r="GW101" s="133"/>
      <c r="GX101" s="133"/>
      <c r="GY101" s="133"/>
      <c r="GZ101" s="133"/>
      <c r="HA101" s="133"/>
      <c r="HB101" s="133"/>
      <c r="HC101" s="133"/>
      <c r="HD101" s="133"/>
      <c r="HE101" s="133"/>
      <c r="HF101" s="133"/>
      <c r="HG101" s="95"/>
      <c r="HH101" s="95"/>
      <c r="HI101" s="95"/>
      <c r="HJ101" s="95"/>
      <c r="HK101" s="95"/>
      <c r="HL101" s="95"/>
      <c r="HM101" s="95"/>
      <c r="HN101" s="95"/>
      <c r="HO101" s="95"/>
      <c r="HP101" s="95"/>
      <c r="HQ101" s="95"/>
      <c r="HR101" s="95"/>
      <c r="HS101" s="95"/>
      <c r="HT101" s="95"/>
      <c r="HU101" s="95"/>
      <c r="HV101" s="95"/>
      <c r="HW101" s="95"/>
      <c r="HX101" s="95"/>
      <c r="HY101" s="95"/>
      <c r="HZ101" s="95"/>
      <c r="IA101" s="95"/>
      <c r="IB101" s="95"/>
      <c r="IC101" s="95"/>
      <c r="ID101" s="95"/>
      <c r="IE101" s="95"/>
      <c r="IF101" s="95"/>
      <c r="IG101" s="95"/>
      <c r="IH101" s="95"/>
      <c r="II101" s="95"/>
      <c r="IJ101" s="95"/>
      <c r="IK101" s="95"/>
      <c r="IL101" s="95"/>
      <c r="IM101" s="95"/>
      <c r="IN101" s="95"/>
      <c r="IO101" s="95"/>
      <c r="IP101" s="95"/>
      <c r="IQ101" s="95"/>
      <c r="IR101" s="95"/>
      <c r="IS101" s="95"/>
      <c r="IT101" s="95"/>
      <c r="IU101" s="95"/>
      <c r="IV101" s="95"/>
      <c r="IW101" s="95"/>
      <c r="IX101" s="95"/>
      <c r="IY101" s="95"/>
      <c r="IZ101" s="95"/>
      <c r="JA101" s="95"/>
      <c r="JB101" s="95"/>
      <c r="JC101" s="95"/>
      <c r="JD101" s="95"/>
      <c r="JE101" s="95"/>
      <c r="JF101" s="95"/>
      <c r="JG101" s="95"/>
      <c r="JH101" s="95"/>
      <c r="JI101" s="95"/>
      <c r="JJ101" s="95"/>
      <c r="JK101" s="95"/>
      <c r="JL101" s="95"/>
      <c r="JM101" s="95"/>
      <c r="JN101" s="95"/>
      <c r="JO101" s="95"/>
      <c r="JP101" s="95"/>
      <c r="JQ101" s="95"/>
      <c r="JR101" s="95"/>
      <c r="JS101" s="95"/>
      <c r="JT101" s="95"/>
      <c r="JU101" s="95"/>
      <c r="JV101" s="95"/>
      <c r="JW101" s="95"/>
      <c r="JX101" s="95"/>
      <c r="JY101" s="95"/>
      <c r="JZ101" s="95"/>
      <c r="KA101" s="95"/>
      <c r="KB101" s="95"/>
      <c r="KC101" s="95"/>
      <c r="KD101" s="95"/>
      <c r="KE101" s="95"/>
      <c r="KF101" s="95"/>
      <c r="KG101" s="95"/>
      <c r="KH101" s="95"/>
      <c r="KI101" s="95"/>
      <c r="KJ101" s="95"/>
      <c r="KK101" s="95"/>
      <c r="KL101" s="95"/>
      <c r="KM101" s="95"/>
      <c r="KN101" s="95"/>
      <c r="KO101" s="95"/>
      <c r="KP101" s="95"/>
      <c r="KQ101" s="95"/>
      <c r="KR101" s="95"/>
      <c r="KS101" s="95"/>
      <c r="KT101" s="95"/>
      <c r="KU101" s="95"/>
      <c r="KV101" s="95"/>
      <c r="KW101" s="95"/>
      <c r="KX101" s="95"/>
      <c r="KY101" s="95"/>
      <c r="KZ101" s="95"/>
      <c r="LA101" s="95"/>
      <c r="LB101" s="95"/>
      <c r="LC101" s="95"/>
      <c r="LD101" s="95"/>
      <c r="LE101" s="95"/>
      <c r="LF101" s="95"/>
      <c r="LG101" s="95"/>
      <c r="LH101" s="95"/>
      <c r="LI101" s="95"/>
      <c r="LJ101" s="95"/>
      <c r="LK101" s="95"/>
      <c r="LL101" s="95"/>
      <c r="LM101" s="95"/>
      <c r="LN101" s="95"/>
      <c r="LO101" s="95"/>
      <c r="LP101" s="95"/>
      <c r="LQ101" s="95"/>
      <c r="LR101" s="95"/>
      <c r="LS101" s="95"/>
      <c r="LT101" s="95"/>
      <c r="LU101" s="95"/>
      <c r="LV101" s="95"/>
      <c r="LW101" s="95"/>
      <c r="LX101" s="95"/>
      <c r="LY101" s="95"/>
      <c r="LZ101" s="95"/>
      <c r="MA101" s="95"/>
      <c r="MB101" s="95"/>
      <c r="MC101" s="95"/>
      <c r="MD101" s="95"/>
      <c r="ME101" s="95"/>
      <c r="MF101" s="95"/>
      <c r="MG101" s="95"/>
      <c r="MH101" s="95"/>
      <c r="MI101" s="95"/>
      <c r="MJ101" s="95"/>
      <c r="MK101" s="95"/>
      <c r="ML101" s="95"/>
      <c r="MM101" s="95"/>
      <c r="MN101" s="95"/>
      <c r="MO101" s="95"/>
      <c r="MP101" s="95"/>
      <c r="MQ101" s="95"/>
      <c r="MR101" s="95"/>
      <c r="MS101" s="95"/>
      <c r="MT101" s="95"/>
      <c r="MU101" s="95"/>
      <c r="MV101" s="95"/>
      <c r="MW101" s="95"/>
      <c r="MX101" s="95"/>
      <c r="MY101" s="95"/>
      <c r="MZ101" s="95"/>
      <c r="NA101" s="95"/>
      <c r="NB101" s="95"/>
      <c r="NC101" s="95"/>
      <c r="ND101" s="95"/>
      <c r="NE101" s="95"/>
      <c r="NF101" s="95"/>
      <c r="NG101" s="95"/>
      <c r="NH101" s="95"/>
      <c r="NI101" s="95"/>
      <c r="NJ101" s="95"/>
      <c r="NK101" s="95"/>
      <c r="NL101" s="95"/>
      <c r="NM101" s="95"/>
      <c r="NN101" s="95"/>
      <c r="NO101" s="95"/>
      <c r="NP101" s="95"/>
      <c r="NQ101" s="95"/>
      <c r="NR101" s="95"/>
      <c r="NS101" s="95"/>
      <c r="NT101" s="95"/>
      <c r="NU101" s="95"/>
      <c r="NV101" s="95"/>
      <c r="NW101" s="95"/>
      <c r="NX101" s="95"/>
      <c r="NY101" s="95"/>
      <c r="NZ101" s="95"/>
      <c r="OA101" s="95"/>
      <c r="OB101" s="95"/>
      <c r="OC101" s="95"/>
      <c r="OD101" s="95"/>
      <c r="OE101" s="95"/>
      <c r="OF101" s="95"/>
      <c r="OG101" s="95"/>
      <c r="OH101" s="95"/>
      <c r="OI101" s="95"/>
      <c r="OJ101" s="95"/>
      <c r="OK101" s="95"/>
      <c r="OL101" s="95"/>
      <c r="OM101" s="95"/>
      <c r="ON101" s="95"/>
      <c r="OO101" s="95"/>
      <c r="OP101" s="95"/>
      <c r="OQ101" s="95"/>
      <c r="OR101" s="95"/>
      <c r="OS101" s="95"/>
      <c r="OT101" s="95"/>
      <c r="OU101" s="95"/>
      <c r="OV101" s="95"/>
      <c r="OW101" s="95"/>
      <c r="OX101" s="95"/>
      <c r="OY101" s="95"/>
      <c r="OZ101" s="95"/>
      <c r="PA101" s="95"/>
      <c r="PB101" s="95"/>
      <c r="PC101" s="95"/>
      <c r="PD101" s="95"/>
      <c r="PE101" s="95"/>
      <c r="PF101" s="95"/>
      <c r="PG101" s="95"/>
      <c r="PH101" s="95"/>
    </row>
    <row r="102" spans="3:424" s="85" customFormat="1" ht="29.55" customHeight="1">
      <c r="C102" s="1815" t="s">
        <v>214</v>
      </c>
      <c r="D102" s="1815"/>
      <c r="E102" s="1815"/>
      <c r="F102" s="143">
        <v>0</v>
      </c>
      <c r="G102" s="143" t="e">
        <f>IF(COLUMN(F$102)-COLUMN($L$30)+1&lt;=ROUND($L$30,0)-7,F$102,0)</f>
        <v>#VALUE!</v>
      </c>
      <c r="H102" s="143" t="e">
        <f t="shared" ref="H102:BM102" si="8">IF(COLUMN(G$102)-COLUMN($L$30)+1&lt;=ROUND($L$30,0)-7,G$102,0)</f>
        <v>#VALUE!</v>
      </c>
      <c r="I102" s="143" t="e">
        <f t="shared" si="8"/>
        <v>#VALUE!</v>
      </c>
      <c r="J102" s="143" t="e">
        <f t="shared" si="8"/>
        <v>#VALUE!</v>
      </c>
      <c r="K102" s="143" t="e">
        <f t="shared" si="8"/>
        <v>#VALUE!</v>
      </c>
      <c r="L102" s="143" t="e">
        <f t="shared" si="8"/>
        <v>#VALUE!</v>
      </c>
      <c r="M102" s="143" t="e">
        <f t="shared" si="8"/>
        <v>#VALUE!</v>
      </c>
      <c r="N102" s="143" t="e">
        <f t="shared" si="8"/>
        <v>#VALUE!</v>
      </c>
      <c r="O102" s="143" t="e">
        <f t="shared" si="8"/>
        <v>#VALUE!</v>
      </c>
      <c r="P102" s="143" t="e">
        <f t="shared" si="8"/>
        <v>#VALUE!</v>
      </c>
      <c r="Q102" s="143" t="e">
        <f t="shared" si="8"/>
        <v>#VALUE!</v>
      </c>
      <c r="R102" s="143" t="e">
        <f t="shared" si="8"/>
        <v>#VALUE!</v>
      </c>
      <c r="S102" s="143" t="e">
        <f t="shared" si="8"/>
        <v>#VALUE!</v>
      </c>
      <c r="T102" s="143" t="e">
        <f t="shared" si="8"/>
        <v>#VALUE!</v>
      </c>
      <c r="U102" s="143" t="e">
        <f t="shared" si="8"/>
        <v>#VALUE!</v>
      </c>
      <c r="V102" s="143" t="e">
        <f t="shared" si="8"/>
        <v>#VALUE!</v>
      </c>
      <c r="W102" s="143" t="e">
        <f t="shared" si="8"/>
        <v>#VALUE!</v>
      </c>
      <c r="X102" s="143" t="e">
        <f t="shared" si="8"/>
        <v>#VALUE!</v>
      </c>
      <c r="Y102" s="143" t="e">
        <f t="shared" si="8"/>
        <v>#VALUE!</v>
      </c>
      <c r="Z102" s="143" t="e">
        <f t="shared" si="8"/>
        <v>#VALUE!</v>
      </c>
      <c r="AA102" s="143" t="e">
        <f t="shared" si="8"/>
        <v>#VALUE!</v>
      </c>
      <c r="AB102" s="143" t="e">
        <f t="shared" si="8"/>
        <v>#VALUE!</v>
      </c>
      <c r="AC102" s="143" t="e">
        <f t="shared" si="8"/>
        <v>#VALUE!</v>
      </c>
      <c r="AD102" s="143" t="e">
        <f t="shared" si="8"/>
        <v>#VALUE!</v>
      </c>
      <c r="AE102" s="143" t="e">
        <f t="shared" si="8"/>
        <v>#VALUE!</v>
      </c>
      <c r="AF102" s="143" t="e">
        <f t="shared" si="8"/>
        <v>#VALUE!</v>
      </c>
      <c r="AG102" s="143" t="e">
        <f t="shared" si="8"/>
        <v>#VALUE!</v>
      </c>
      <c r="AH102" s="143" t="e">
        <f t="shared" si="8"/>
        <v>#VALUE!</v>
      </c>
      <c r="AI102" s="143" t="e">
        <f t="shared" si="8"/>
        <v>#VALUE!</v>
      </c>
      <c r="AJ102" s="143" t="e">
        <f t="shared" si="8"/>
        <v>#VALUE!</v>
      </c>
      <c r="AK102" s="143" t="e">
        <f t="shared" si="8"/>
        <v>#VALUE!</v>
      </c>
      <c r="AL102" s="143" t="e">
        <f t="shared" si="8"/>
        <v>#VALUE!</v>
      </c>
      <c r="AM102" s="143" t="e">
        <f t="shared" si="8"/>
        <v>#VALUE!</v>
      </c>
      <c r="AN102" s="143" t="e">
        <f t="shared" si="8"/>
        <v>#VALUE!</v>
      </c>
      <c r="AO102" s="143" t="e">
        <f t="shared" si="8"/>
        <v>#VALUE!</v>
      </c>
      <c r="AP102" s="143" t="e">
        <f t="shared" si="8"/>
        <v>#VALUE!</v>
      </c>
      <c r="AQ102" s="143" t="e">
        <f t="shared" si="8"/>
        <v>#VALUE!</v>
      </c>
      <c r="AR102" s="143" t="e">
        <f t="shared" si="8"/>
        <v>#VALUE!</v>
      </c>
      <c r="AS102" s="143" t="e">
        <f t="shared" si="8"/>
        <v>#VALUE!</v>
      </c>
      <c r="AT102" s="143" t="e">
        <f t="shared" si="8"/>
        <v>#VALUE!</v>
      </c>
      <c r="AU102" s="143" t="e">
        <f t="shared" si="8"/>
        <v>#VALUE!</v>
      </c>
      <c r="AV102" s="143" t="e">
        <f t="shared" si="8"/>
        <v>#VALUE!</v>
      </c>
      <c r="AW102" s="143" t="e">
        <f t="shared" si="8"/>
        <v>#VALUE!</v>
      </c>
      <c r="AX102" s="143" t="e">
        <f t="shared" si="8"/>
        <v>#VALUE!</v>
      </c>
      <c r="AY102" s="143" t="e">
        <f t="shared" si="8"/>
        <v>#VALUE!</v>
      </c>
      <c r="AZ102" s="143" t="e">
        <f t="shared" si="8"/>
        <v>#VALUE!</v>
      </c>
      <c r="BA102" s="143" t="e">
        <f t="shared" si="8"/>
        <v>#VALUE!</v>
      </c>
      <c r="BB102" s="143" t="e">
        <f t="shared" si="8"/>
        <v>#VALUE!</v>
      </c>
      <c r="BC102" s="143" t="e">
        <f t="shared" si="8"/>
        <v>#VALUE!</v>
      </c>
      <c r="BD102" s="143" t="e">
        <f t="shared" si="8"/>
        <v>#VALUE!</v>
      </c>
      <c r="BE102" s="143" t="e">
        <f t="shared" si="8"/>
        <v>#VALUE!</v>
      </c>
      <c r="BF102" s="143" t="e">
        <f t="shared" si="8"/>
        <v>#VALUE!</v>
      </c>
      <c r="BG102" s="143" t="e">
        <f t="shared" si="8"/>
        <v>#VALUE!</v>
      </c>
      <c r="BH102" s="143" t="e">
        <f t="shared" si="8"/>
        <v>#VALUE!</v>
      </c>
      <c r="BI102" s="143" t="e">
        <f t="shared" si="8"/>
        <v>#VALUE!</v>
      </c>
      <c r="BJ102" s="143" t="e">
        <f t="shared" si="8"/>
        <v>#VALUE!</v>
      </c>
      <c r="BK102" s="143" t="e">
        <f t="shared" si="8"/>
        <v>#VALUE!</v>
      </c>
      <c r="BL102" s="143" t="e">
        <f t="shared" si="8"/>
        <v>#VALUE!</v>
      </c>
      <c r="BM102" s="143" t="e">
        <f t="shared" si="8"/>
        <v>#VALUE!</v>
      </c>
      <c r="BN102" s="95"/>
      <c r="BO102" s="95"/>
      <c r="BP102" s="95"/>
      <c r="BQ102" s="95"/>
      <c r="BR102" s="95"/>
      <c r="BS102" s="95"/>
      <c r="BT102" s="95"/>
      <c r="BU102" s="95"/>
      <c r="BV102" s="95"/>
      <c r="BW102" s="95"/>
      <c r="BX102" s="95"/>
      <c r="BY102" s="95"/>
      <c r="BZ102" s="95"/>
      <c r="CA102" s="95"/>
      <c r="CB102" s="95"/>
      <c r="CC102" s="95"/>
      <c r="CD102" s="95"/>
      <c r="CE102" s="95"/>
      <c r="CF102" s="95"/>
      <c r="CG102" s="95"/>
      <c r="CH102" s="95"/>
      <c r="CI102" s="95"/>
      <c r="CJ102" s="95"/>
      <c r="CK102" s="95"/>
      <c r="CL102" s="95"/>
      <c r="CM102" s="95"/>
      <c r="CN102" s="95"/>
      <c r="CO102" s="95"/>
      <c r="CP102" s="95"/>
      <c r="CQ102" s="95"/>
      <c r="CR102" s="95"/>
      <c r="CS102" s="95"/>
      <c r="CT102" s="95"/>
      <c r="CU102" s="95"/>
      <c r="CV102" s="95"/>
      <c r="CW102" s="95"/>
      <c r="CX102" s="95"/>
      <c r="CY102" s="95"/>
      <c r="CZ102" s="95"/>
      <c r="DA102" s="95"/>
      <c r="DB102" s="95"/>
      <c r="DC102" s="95"/>
      <c r="DD102" s="95"/>
      <c r="DE102" s="95"/>
      <c r="DF102" s="95"/>
      <c r="DG102" s="95"/>
      <c r="DH102" s="95"/>
      <c r="DI102" s="95"/>
      <c r="DJ102" s="95"/>
      <c r="DK102" s="95"/>
      <c r="DL102" s="95"/>
      <c r="DM102" s="95"/>
      <c r="DN102" s="95"/>
      <c r="DO102" s="95"/>
      <c r="DP102" s="95"/>
      <c r="DQ102" s="95"/>
      <c r="DR102" s="95"/>
      <c r="DS102" s="95"/>
      <c r="DT102" s="95"/>
      <c r="DU102" s="95"/>
      <c r="DV102" s="95"/>
      <c r="DW102" s="95"/>
      <c r="DX102" s="95"/>
      <c r="DY102" s="95"/>
      <c r="DZ102" s="95"/>
      <c r="EA102" s="95"/>
      <c r="EB102" s="95"/>
      <c r="EC102" s="95"/>
      <c r="ED102" s="95"/>
      <c r="EE102" s="95"/>
      <c r="EF102" s="95"/>
      <c r="EG102" s="95"/>
      <c r="EH102" s="95"/>
      <c r="EI102" s="95"/>
      <c r="EJ102" s="95"/>
      <c r="EK102" s="95"/>
      <c r="EL102" s="95"/>
      <c r="EM102" s="95"/>
      <c r="EN102" s="95"/>
      <c r="EO102" s="95"/>
      <c r="EP102" s="95"/>
      <c r="EQ102" s="95"/>
      <c r="ER102" s="95"/>
      <c r="ES102" s="95"/>
      <c r="ET102" s="95"/>
      <c r="EU102" s="95"/>
      <c r="EV102" s="95"/>
      <c r="EW102" s="95"/>
      <c r="EX102" s="95"/>
      <c r="EY102" s="95"/>
      <c r="EZ102" s="95"/>
      <c r="FA102" s="95"/>
      <c r="FB102" s="95"/>
      <c r="FC102" s="95"/>
      <c r="FD102" s="95"/>
      <c r="FE102" s="95"/>
      <c r="FF102" s="95"/>
      <c r="FG102" s="95"/>
      <c r="FH102" s="95"/>
      <c r="FI102" s="95"/>
      <c r="FJ102" s="95"/>
      <c r="FK102" s="95"/>
      <c r="FL102" s="95"/>
      <c r="FM102" s="95"/>
      <c r="FN102" s="95"/>
      <c r="FO102" s="95"/>
      <c r="FP102" s="95"/>
      <c r="FQ102" s="95"/>
      <c r="FR102" s="95"/>
      <c r="FS102" s="95"/>
      <c r="FT102" s="95"/>
      <c r="FU102" s="95"/>
      <c r="FV102" s="95"/>
      <c r="FW102" s="95"/>
      <c r="FX102" s="95"/>
      <c r="FY102" s="95"/>
      <c r="FZ102" s="95"/>
      <c r="GA102" s="95"/>
      <c r="GB102" s="95"/>
      <c r="GC102" s="95"/>
      <c r="GD102" s="95"/>
      <c r="GE102" s="95"/>
      <c r="GF102" s="95"/>
      <c r="GG102" s="95"/>
      <c r="GH102" s="95"/>
      <c r="GI102" s="95"/>
      <c r="GJ102" s="95"/>
      <c r="GK102" s="95"/>
      <c r="GL102" s="95"/>
      <c r="GM102" s="95"/>
      <c r="GN102" s="95"/>
      <c r="GO102" s="95"/>
      <c r="GP102" s="95"/>
      <c r="GQ102" s="95"/>
      <c r="GR102" s="95"/>
      <c r="GS102" s="95"/>
      <c r="GT102" s="95"/>
      <c r="GU102" s="95"/>
      <c r="GV102" s="95"/>
      <c r="GW102" s="133"/>
      <c r="GX102" s="133"/>
      <c r="GY102" s="133"/>
      <c r="GZ102" s="133"/>
      <c r="HA102" s="133"/>
      <c r="HB102" s="133"/>
      <c r="HC102" s="133"/>
      <c r="HD102" s="133"/>
      <c r="HE102" s="133"/>
      <c r="HF102" s="133"/>
      <c r="HG102" s="95"/>
      <c r="HH102" s="95"/>
      <c r="HI102" s="95"/>
      <c r="HJ102" s="95"/>
      <c r="HK102" s="95"/>
      <c r="HL102" s="95"/>
      <c r="HM102" s="95"/>
      <c r="HN102" s="95"/>
      <c r="HO102" s="95"/>
      <c r="HP102" s="95"/>
      <c r="HQ102" s="95"/>
      <c r="HR102" s="95"/>
      <c r="HS102" s="95"/>
      <c r="HT102" s="95"/>
      <c r="HU102" s="95"/>
      <c r="HV102" s="95"/>
      <c r="HW102" s="95"/>
      <c r="HX102" s="95"/>
      <c r="HY102" s="95"/>
      <c r="HZ102" s="95"/>
      <c r="IA102" s="95"/>
      <c r="IB102" s="95"/>
      <c r="IC102" s="95"/>
      <c r="ID102" s="95"/>
      <c r="IE102" s="95"/>
      <c r="IF102" s="95"/>
      <c r="IG102" s="95"/>
      <c r="IH102" s="95"/>
      <c r="II102" s="95"/>
      <c r="IJ102" s="95"/>
      <c r="IK102" s="95"/>
      <c r="IL102" s="95"/>
      <c r="IM102" s="95"/>
      <c r="IN102" s="95"/>
      <c r="IO102" s="95"/>
      <c r="IP102" s="95"/>
      <c r="IQ102" s="95"/>
      <c r="IR102" s="95"/>
      <c r="IS102" s="95"/>
      <c r="IT102" s="95"/>
      <c r="IU102" s="95"/>
      <c r="IV102" s="95"/>
      <c r="IW102" s="95"/>
      <c r="IX102" s="95"/>
      <c r="IY102" s="95"/>
      <c r="IZ102" s="95"/>
      <c r="JA102" s="95"/>
      <c r="JB102" s="95"/>
      <c r="JC102" s="95"/>
      <c r="JD102" s="95"/>
      <c r="JE102" s="95"/>
      <c r="JF102" s="95"/>
      <c r="JG102" s="95"/>
      <c r="JH102" s="95"/>
      <c r="JI102" s="95"/>
      <c r="JJ102" s="95"/>
      <c r="JK102" s="95"/>
      <c r="JL102" s="95"/>
      <c r="JM102" s="95"/>
      <c r="JN102" s="95"/>
      <c r="JO102" s="95"/>
      <c r="JP102" s="95"/>
      <c r="JQ102" s="95"/>
      <c r="JR102" s="95"/>
      <c r="JS102" s="95"/>
      <c r="JT102" s="95"/>
      <c r="JU102" s="95"/>
      <c r="JV102" s="95"/>
      <c r="JW102" s="95"/>
      <c r="JX102" s="95"/>
      <c r="JY102" s="95"/>
      <c r="JZ102" s="95"/>
      <c r="KA102" s="95"/>
      <c r="KB102" s="95"/>
      <c r="KC102" s="95"/>
      <c r="KD102" s="95"/>
      <c r="KE102" s="95"/>
      <c r="KF102" s="95"/>
      <c r="KG102" s="95"/>
      <c r="KH102" s="95"/>
      <c r="KI102" s="95"/>
      <c r="KJ102" s="95"/>
      <c r="KK102" s="95"/>
      <c r="KL102" s="95"/>
      <c r="KM102" s="95"/>
      <c r="KN102" s="95"/>
      <c r="KO102" s="95"/>
      <c r="KP102" s="95"/>
      <c r="KQ102" s="95"/>
      <c r="KR102" s="95"/>
      <c r="KS102" s="95"/>
      <c r="KT102" s="95"/>
      <c r="KU102" s="95"/>
      <c r="KV102" s="95"/>
      <c r="KW102" s="95"/>
      <c r="KX102" s="95"/>
      <c r="KY102" s="95"/>
      <c r="KZ102" s="95"/>
      <c r="LA102" s="95"/>
      <c r="LB102" s="95"/>
      <c r="LC102" s="95"/>
      <c r="LD102" s="95"/>
      <c r="LE102" s="95"/>
      <c r="LF102" s="95"/>
      <c r="LG102" s="95"/>
      <c r="LH102" s="95"/>
      <c r="LI102" s="95"/>
      <c r="LJ102" s="95"/>
      <c r="LK102" s="95"/>
      <c r="LL102" s="95"/>
      <c r="LM102" s="95"/>
      <c r="LN102" s="95"/>
      <c r="LO102" s="95"/>
      <c r="LP102" s="95"/>
      <c r="LQ102" s="95"/>
      <c r="LR102" s="95"/>
      <c r="LS102" s="95"/>
      <c r="LT102" s="95"/>
      <c r="LU102" s="95"/>
      <c r="LV102" s="95"/>
      <c r="LW102" s="95"/>
      <c r="LX102" s="95"/>
      <c r="LY102" s="95"/>
      <c r="LZ102" s="95"/>
      <c r="MA102" s="95"/>
      <c r="MB102" s="95"/>
      <c r="MC102" s="95"/>
      <c r="MD102" s="95"/>
      <c r="ME102" s="95"/>
      <c r="MF102" s="95"/>
      <c r="MG102" s="95"/>
      <c r="MH102" s="95"/>
      <c r="MI102" s="95"/>
      <c r="MJ102" s="95"/>
      <c r="MK102" s="95"/>
      <c r="ML102" s="95"/>
      <c r="MM102" s="95"/>
      <c r="MN102" s="95"/>
      <c r="MO102" s="95"/>
      <c r="MP102" s="95"/>
      <c r="MQ102" s="95"/>
      <c r="MR102" s="95"/>
      <c r="MS102" s="95"/>
      <c r="MT102" s="95"/>
      <c r="MU102" s="95"/>
      <c r="MV102" s="95"/>
      <c r="MW102" s="95"/>
      <c r="MX102" s="95"/>
      <c r="MY102" s="95"/>
      <c r="MZ102" s="95"/>
      <c r="NA102" s="95"/>
      <c r="NB102" s="95"/>
      <c r="NC102" s="95"/>
      <c r="ND102" s="95"/>
      <c r="NE102" s="95"/>
      <c r="NF102" s="95"/>
      <c r="NG102" s="95"/>
      <c r="NH102" s="95"/>
      <c r="NI102" s="95"/>
      <c r="NJ102" s="95"/>
      <c r="NK102" s="95"/>
      <c r="NL102" s="95"/>
      <c r="NM102" s="95"/>
      <c r="NN102" s="95"/>
      <c r="NO102" s="95"/>
      <c r="NP102" s="95"/>
      <c r="NQ102" s="95"/>
      <c r="NR102" s="95"/>
      <c r="NS102" s="95"/>
      <c r="NT102" s="95"/>
      <c r="NU102" s="95"/>
      <c r="NV102" s="95"/>
      <c r="NW102" s="95"/>
      <c r="NX102" s="95"/>
      <c r="NY102" s="95"/>
      <c r="NZ102" s="95"/>
      <c r="OA102" s="95"/>
      <c r="OB102" s="95"/>
      <c r="OC102" s="95"/>
      <c r="OD102" s="95"/>
      <c r="OE102" s="95"/>
      <c r="OF102" s="95"/>
      <c r="OG102" s="95"/>
      <c r="OH102" s="95"/>
      <c r="OI102" s="95"/>
      <c r="OJ102" s="95"/>
      <c r="OK102" s="95"/>
      <c r="OL102" s="95"/>
      <c r="OM102" s="95"/>
      <c r="ON102" s="95"/>
      <c r="OO102" s="95"/>
      <c r="OP102" s="95"/>
      <c r="OQ102" s="95"/>
      <c r="OR102" s="95"/>
      <c r="OS102" s="95"/>
      <c r="OT102" s="95"/>
      <c r="OU102" s="95"/>
      <c r="OV102" s="95"/>
      <c r="OW102" s="95"/>
      <c r="OX102" s="95"/>
      <c r="OY102" s="95"/>
      <c r="OZ102" s="95"/>
      <c r="PA102" s="95"/>
      <c r="PB102" s="95"/>
      <c r="PC102" s="95"/>
      <c r="PD102" s="95"/>
      <c r="PE102" s="95"/>
      <c r="PF102" s="95"/>
      <c r="PG102" s="95"/>
      <c r="PH102" s="95"/>
    </row>
    <row r="103" spans="3:424" s="85" customFormat="1" ht="29.55" customHeight="1">
      <c r="C103" s="1815" t="s">
        <v>215</v>
      </c>
      <c r="D103" s="1815"/>
      <c r="E103" s="1815"/>
      <c r="F103" s="143">
        <v>0</v>
      </c>
      <c r="G103" s="143" t="e">
        <f>IF(COLUMN(F$103)-COLUMN($L$30)+1&lt;=ROUND($L$30,0)-7,F$103,0)</f>
        <v>#VALUE!</v>
      </c>
      <c r="H103" s="143" t="e">
        <f t="shared" ref="H103:BM103" si="9">IF(COLUMN(G$103)-COLUMN($L$30)+1&lt;=ROUND($L$30,0)-7,G$103,0)</f>
        <v>#VALUE!</v>
      </c>
      <c r="I103" s="143" t="e">
        <f t="shared" si="9"/>
        <v>#VALUE!</v>
      </c>
      <c r="J103" s="143" t="e">
        <f t="shared" si="9"/>
        <v>#VALUE!</v>
      </c>
      <c r="K103" s="143" t="e">
        <f t="shared" si="9"/>
        <v>#VALUE!</v>
      </c>
      <c r="L103" s="143" t="e">
        <f t="shared" si="9"/>
        <v>#VALUE!</v>
      </c>
      <c r="M103" s="143" t="e">
        <f t="shared" si="9"/>
        <v>#VALUE!</v>
      </c>
      <c r="N103" s="143" t="e">
        <f t="shared" si="9"/>
        <v>#VALUE!</v>
      </c>
      <c r="O103" s="143" t="e">
        <f t="shared" si="9"/>
        <v>#VALUE!</v>
      </c>
      <c r="P103" s="143" t="e">
        <f t="shared" si="9"/>
        <v>#VALUE!</v>
      </c>
      <c r="Q103" s="143" t="e">
        <f t="shared" si="9"/>
        <v>#VALUE!</v>
      </c>
      <c r="R103" s="143" t="e">
        <f t="shared" si="9"/>
        <v>#VALUE!</v>
      </c>
      <c r="S103" s="143" t="e">
        <f t="shared" si="9"/>
        <v>#VALUE!</v>
      </c>
      <c r="T103" s="143" t="e">
        <f t="shared" si="9"/>
        <v>#VALUE!</v>
      </c>
      <c r="U103" s="143" t="e">
        <f t="shared" si="9"/>
        <v>#VALUE!</v>
      </c>
      <c r="V103" s="143" t="e">
        <f t="shared" si="9"/>
        <v>#VALUE!</v>
      </c>
      <c r="W103" s="143" t="e">
        <f t="shared" si="9"/>
        <v>#VALUE!</v>
      </c>
      <c r="X103" s="143" t="e">
        <f t="shared" si="9"/>
        <v>#VALUE!</v>
      </c>
      <c r="Y103" s="143" t="e">
        <f t="shared" si="9"/>
        <v>#VALUE!</v>
      </c>
      <c r="Z103" s="143" t="e">
        <f t="shared" si="9"/>
        <v>#VALUE!</v>
      </c>
      <c r="AA103" s="143" t="e">
        <f t="shared" si="9"/>
        <v>#VALUE!</v>
      </c>
      <c r="AB103" s="143" t="e">
        <f t="shared" si="9"/>
        <v>#VALUE!</v>
      </c>
      <c r="AC103" s="143" t="e">
        <f t="shared" si="9"/>
        <v>#VALUE!</v>
      </c>
      <c r="AD103" s="143" t="e">
        <f t="shared" si="9"/>
        <v>#VALUE!</v>
      </c>
      <c r="AE103" s="143" t="e">
        <f t="shared" si="9"/>
        <v>#VALUE!</v>
      </c>
      <c r="AF103" s="143" t="e">
        <f t="shared" si="9"/>
        <v>#VALUE!</v>
      </c>
      <c r="AG103" s="143" t="e">
        <f t="shared" si="9"/>
        <v>#VALUE!</v>
      </c>
      <c r="AH103" s="143" t="e">
        <f t="shared" si="9"/>
        <v>#VALUE!</v>
      </c>
      <c r="AI103" s="143" t="e">
        <f t="shared" si="9"/>
        <v>#VALUE!</v>
      </c>
      <c r="AJ103" s="143" t="e">
        <f t="shared" si="9"/>
        <v>#VALUE!</v>
      </c>
      <c r="AK103" s="143" t="e">
        <f t="shared" si="9"/>
        <v>#VALUE!</v>
      </c>
      <c r="AL103" s="143" t="e">
        <f t="shared" si="9"/>
        <v>#VALUE!</v>
      </c>
      <c r="AM103" s="143" t="e">
        <f t="shared" si="9"/>
        <v>#VALUE!</v>
      </c>
      <c r="AN103" s="143" t="e">
        <f t="shared" si="9"/>
        <v>#VALUE!</v>
      </c>
      <c r="AO103" s="143" t="e">
        <f t="shared" si="9"/>
        <v>#VALUE!</v>
      </c>
      <c r="AP103" s="143" t="e">
        <f t="shared" si="9"/>
        <v>#VALUE!</v>
      </c>
      <c r="AQ103" s="143" t="e">
        <f t="shared" si="9"/>
        <v>#VALUE!</v>
      </c>
      <c r="AR103" s="143" t="e">
        <f t="shared" si="9"/>
        <v>#VALUE!</v>
      </c>
      <c r="AS103" s="143" t="e">
        <f t="shared" si="9"/>
        <v>#VALUE!</v>
      </c>
      <c r="AT103" s="143" t="e">
        <f t="shared" si="9"/>
        <v>#VALUE!</v>
      </c>
      <c r="AU103" s="143" t="e">
        <f t="shared" si="9"/>
        <v>#VALUE!</v>
      </c>
      <c r="AV103" s="143" t="e">
        <f t="shared" si="9"/>
        <v>#VALUE!</v>
      </c>
      <c r="AW103" s="143" t="e">
        <f t="shared" si="9"/>
        <v>#VALUE!</v>
      </c>
      <c r="AX103" s="143" t="e">
        <f t="shared" si="9"/>
        <v>#VALUE!</v>
      </c>
      <c r="AY103" s="143" t="e">
        <f t="shared" si="9"/>
        <v>#VALUE!</v>
      </c>
      <c r="AZ103" s="143" t="e">
        <f t="shared" si="9"/>
        <v>#VALUE!</v>
      </c>
      <c r="BA103" s="143" t="e">
        <f t="shared" si="9"/>
        <v>#VALUE!</v>
      </c>
      <c r="BB103" s="143" t="e">
        <f t="shared" si="9"/>
        <v>#VALUE!</v>
      </c>
      <c r="BC103" s="143" t="e">
        <f t="shared" si="9"/>
        <v>#VALUE!</v>
      </c>
      <c r="BD103" s="143" t="e">
        <f t="shared" si="9"/>
        <v>#VALUE!</v>
      </c>
      <c r="BE103" s="143" t="e">
        <f t="shared" si="9"/>
        <v>#VALUE!</v>
      </c>
      <c r="BF103" s="143" t="e">
        <f t="shared" si="9"/>
        <v>#VALUE!</v>
      </c>
      <c r="BG103" s="143" t="e">
        <f t="shared" si="9"/>
        <v>#VALUE!</v>
      </c>
      <c r="BH103" s="143" t="e">
        <f t="shared" si="9"/>
        <v>#VALUE!</v>
      </c>
      <c r="BI103" s="143" t="e">
        <f t="shared" si="9"/>
        <v>#VALUE!</v>
      </c>
      <c r="BJ103" s="143" t="e">
        <f t="shared" si="9"/>
        <v>#VALUE!</v>
      </c>
      <c r="BK103" s="143" t="e">
        <f t="shared" si="9"/>
        <v>#VALUE!</v>
      </c>
      <c r="BL103" s="143" t="e">
        <f t="shared" si="9"/>
        <v>#VALUE!</v>
      </c>
      <c r="BM103" s="143" t="e">
        <f t="shared" si="9"/>
        <v>#VALUE!</v>
      </c>
      <c r="BN103" s="95"/>
      <c r="BO103" s="95"/>
      <c r="BP103" s="95"/>
      <c r="BQ103" s="95"/>
      <c r="BR103" s="95"/>
      <c r="BS103" s="95"/>
      <c r="BT103" s="95"/>
      <c r="BU103" s="95"/>
      <c r="BV103" s="95"/>
      <c r="BW103" s="95"/>
      <c r="BX103" s="95"/>
      <c r="BY103" s="95"/>
      <c r="BZ103" s="95"/>
      <c r="CA103" s="95"/>
      <c r="CB103" s="95"/>
      <c r="CC103" s="95"/>
      <c r="CD103" s="95"/>
      <c r="CE103" s="95"/>
      <c r="CF103" s="95"/>
      <c r="CG103" s="95"/>
      <c r="CH103" s="95"/>
      <c r="CI103" s="95"/>
      <c r="CJ103" s="95"/>
      <c r="CK103" s="95"/>
      <c r="CL103" s="95"/>
      <c r="CM103" s="95"/>
      <c r="CN103" s="95"/>
      <c r="CO103" s="95"/>
      <c r="CP103" s="95"/>
      <c r="CQ103" s="95"/>
      <c r="CR103" s="95"/>
      <c r="CS103" s="95"/>
      <c r="CT103" s="95"/>
      <c r="CU103" s="95"/>
      <c r="CV103" s="95"/>
      <c r="CW103" s="95"/>
      <c r="CX103" s="95"/>
      <c r="CY103" s="95"/>
      <c r="CZ103" s="95"/>
      <c r="DA103" s="95"/>
      <c r="DB103" s="95"/>
      <c r="DC103" s="95"/>
      <c r="DD103" s="95"/>
      <c r="DE103" s="95"/>
      <c r="DF103" s="95"/>
      <c r="DG103" s="95"/>
      <c r="DH103" s="95"/>
      <c r="DI103" s="95"/>
      <c r="DJ103" s="95"/>
      <c r="DK103" s="95"/>
      <c r="DL103" s="95"/>
      <c r="DM103" s="95"/>
      <c r="DN103" s="95"/>
      <c r="DO103" s="95"/>
      <c r="DP103" s="95"/>
      <c r="DQ103" s="95"/>
      <c r="DR103" s="95"/>
      <c r="DS103" s="95"/>
      <c r="DT103" s="95"/>
      <c r="DU103" s="95"/>
      <c r="DV103" s="95"/>
      <c r="DW103" s="95"/>
      <c r="DX103" s="95"/>
      <c r="DY103" s="95"/>
      <c r="DZ103" s="95"/>
      <c r="EA103" s="95"/>
      <c r="EB103" s="95"/>
      <c r="EC103" s="95"/>
      <c r="ED103" s="95"/>
      <c r="EE103" s="95"/>
      <c r="EF103" s="95"/>
      <c r="EG103" s="95"/>
      <c r="EH103" s="95"/>
      <c r="EI103" s="95"/>
      <c r="EJ103" s="95"/>
      <c r="EK103" s="95"/>
      <c r="EL103" s="95"/>
      <c r="EM103" s="95"/>
      <c r="EN103" s="95"/>
      <c r="EO103" s="95"/>
      <c r="EP103" s="95"/>
      <c r="EQ103" s="95"/>
      <c r="ER103" s="95"/>
      <c r="ES103" s="95"/>
      <c r="ET103" s="95"/>
      <c r="EU103" s="95"/>
      <c r="EV103" s="95"/>
      <c r="EW103" s="95"/>
      <c r="EX103" s="95"/>
      <c r="EY103" s="95"/>
      <c r="EZ103" s="95"/>
      <c r="FA103" s="95"/>
      <c r="FB103" s="95"/>
      <c r="FC103" s="95"/>
      <c r="FD103" s="95"/>
      <c r="FE103" s="95"/>
      <c r="FF103" s="95"/>
      <c r="FG103" s="95"/>
      <c r="FH103" s="95"/>
      <c r="FI103" s="95"/>
      <c r="FJ103" s="95"/>
      <c r="FK103" s="95"/>
      <c r="FL103" s="95"/>
      <c r="FM103" s="95"/>
      <c r="FN103" s="95"/>
      <c r="FO103" s="95"/>
      <c r="FP103" s="95"/>
      <c r="FQ103" s="95"/>
      <c r="FR103" s="95"/>
      <c r="FS103" s="95"/>
      <c r="FT103" s="95"/>
      <c r="FU103" s="95"/>
      <c r="FV103" s="95"/>
      <c r="FW103" s="95"/>
      <c r="FX103" s="95"/>
      <c r="FY103" s="95"/>
      <c r="FZ103" s="95"/>
      <c r="GA103" s="95"/>
      <c r="GB103" s="95"/>
      <c r="GC103" s="95"/>
      <c r="GD103" s="95"/>
      <c r="GE103" s="95"/>
      <c r="GF103" s="95"/>
      <c r="GG103" s="95"/>
      <c r="GH103" s="95"/>
      <c r="GI103" s="95"/>
      <c r="GJ103" s="95"/>
      <c r="GK103" s="95"/>
      <c r="GL103" s="95"/>
      <c r="GM103" s="95"/>
      <c r="GN103" s="95"/>
      <c r="GO103" s="95"/>
      <c r="GP103" s="95"/>
      <c r="GQ103" s="95"/>
      <c r="GR103" s="95"/>
      <c r="GS103" s="95"/>
      <c r="GT103" s="95"/>
      <c r="GU103" s="95"/>
      <c r="GV103" s="95"/>
      <c r="GW103" s="133"/>
      <c r="GX103" s="133"/>
      <c r="GY103" s="133"/>
      <c r="GZ103" s="133"/>
      <c r="HA103" s="133"/>
      <c r="HB103" s="133"/>
      <c r="HC103" s="133"/>
      <c r="HD103" s="133"/>
      <c r="HE103" s="133"/>
      <c r="HF103" s="133"/>
      <c r="HG103" s="95"/>
      <c r="HH103" s="95"/>
      <c r="HI103" s="95"/>
      <c r="HJ103" s="95"/>
      <c r="HK103" s="95"/>
      <c r="HL103" s="95"/>
      <c r="HM103" s="95"/>
      <c r="HN103" s="95"/>
      <c r="HO103" s="95"/>
      <c r="HP103" s="95"/>
      <c r="HQ103" s="95"/>
      <c r="HR103" s="95"/>
      <c r="HS103" s="95"/>
      <c r="HT103" s="95"/>
      <c r="HU103" s="95"/>
      <c r="HV103" s="95"/>
      <c r="HW103" s="95"/>
      <c r="HX103" s="95"/>
      <c r="HY103" s="95"/>
      <c r="HZ103" s="95"/>
      <c r="IA103" s="95"/>
      <c r="IB103" s="95"/>
      <c r="IC103" s="95"/>
      <c r="ID103" s="95"/>
      <c r="IE103" s="95"/>
      <c r="IF103" s="95"/>
      <c r="IG103" s="95"/>
      <c r="IH103" s="95"/>
      <c r="II103" s="95"/>
      <c r="IJ103" s="95"/>
      <c r="IK103" s="95"/>
      <c r="IL103" s="95"/>
      <c r="IM103" s="95"/>
      <c r="IN103" s="95"/>
      <c r="IO103" s="95"/>
      <c r="IP103" s="95"/>
      <c r="IQ103" s="95"/>
      <c r="IR103" s="95"/>
      <c r="IS103" s="95"/>
      <c r="IT103" s="95"/>
      <c r="IU103" s="95"/>
      <c r="IV103" s="95"/>
      <c r="IW103" s="95"/>
      <c r="IX103" s="95"/>
      <c r="IY103" s="95"/>
      <c r="IZ103" s="95"/>
      <c r="JA103" s="95"/>
      <c r="JB103" s="95"/>
      <c r="JC103" s="95"/>
      <c r="JD103" s="95"/>
      <c r="JE103" s="95"/>
      <c r="JF103" s="95"/>
      <c r="JG103" s="95"/>
      <c r="JH103" s="95"/>
      <c r="JI103" s="95"/>
      <c r="JJ103" s="95"/>
      <c r="JK103" s="95"/>
      <c r="JL103" s="95"/>
      <c r="JM103" s="95"/>
      <c r="JN103" s="95"/>
      <c r="JO103" s="95"/>
      <c r="JP103" s="95"/>
      <c r="JQ103" s="95"/>
      <c r="JR103" s="95"/>
      <c r="JS103" s="95"/>
      <c r="JT103" s="95"/>
      <c r="JU103" s="95"/>
      <c r="JV103" s="95"/>
      <c r="JW103" s="95"/>
      <c r="JX103" s="95"/>
      <c r="JY103" s="95"/>
      <c r="JZ103" s="95"/>
      <c r="KA103" s="95"/>
      <c r="KB103" s="95"/>
      <c r="KC103" s="95"/>
      <c r="KD103" s="95"/>
      <c r="KE103" s="95"/>
      <c r="KF103" s="95"/>
      <c r="KG103" s="95"/>
      <c r="KH103" s="95"/>
      <c r="KI103" s="95"/>
      <c r="KJ103" s="95"/>
      <c r="KK103" s="95"/>
      <c r="KL103" s="95"/>
      <c r="KM103" s="95"/>
      <c r="KN103" s="95"/>
      <c r="KO103" s="95"/>
      <c r="KP103" s="95"/>
      <c r="KQ103" s="95"/>
      <c r="KR103" s="95"/>
      <c r="KS103" s="95"/>
      <c r="KT103" s="95"/>
      <c r="KU103" s="95"/>
      <c r="KV103" s="95"/>
      <c r="KW103" s="95"/>
      <c r="KX103" s="95"/>
      <c r="KY103" s="95"/>
      <c r="KZ103" s="95"/>
      <c r="LA103" s="95"/>
      <c r="LB103" s="95"/>
      <c r="LC103" s="95"/>
      <c r="LD103" s="95"/>
      <c r="LE103" s="95"/>
      <c r="LF103" s="95"/>
      <c r="LG103" s="95"/>
      <c r="LH103" s="95"/>
      <c r="LI103" s="95"/>
      <c r="LJ103" s="95"/>
      <c r="LK103" s="95"/>
      <c r="LL103" s="95"/>
      <c r="LM103" s="95"/>
      <c r="LN103" s="95"/>
      <c r="LO103" s="95"/>
      <c r="LP103" s="95"/>
      <c r="LQ103" s="95"/>
      <c r="LR103" s="95"/>
      <c r="LS103" s="95"/>
      <c r="LT103" s="95"/>
      <c r="LU103" s="95"/>
      <c r="LV103" s="95"/>
      <c r="LW103" s="95"/>
      <c r="LX103" s="95"/>
      <c r="LY103" s="95"/>
      <c r="LZ103" s="95"/>
      <c r="MA103" s="95"/>
      <c r="MB103" s="95"/>
      <c r="MC103" s="95"/>
      <c r="MD103" s="95"/>
      <c r="ME103" s="95"/>
      <c r="MF103" s="95"/>
      <c r="MG103" s="95"/>
      <c r="MH103" s="95"/>
      <c r="MI103" s="95"/>
      <c r="MJ103" s="95"/>
      <c r="MK103" s="95"/>
      <c r="ML103" s="95"/>
      <c r="MM103" s="95"/>
      <c r="MN103" s="95"/>
      <c r="MO103" s="95"/>
      <c r="MP103" s="95"/>
      <c r="MQ103" s="95"/>
      <c r="MR103" s="95"/>
      <c r="MS103" s="95"/>
      <c r="MT103" s="95"/>
      <c r="MU103" s="95"/>
      <c r="MV103" s="95"/>
      <c r="MW103" s="95"/>
      <c r="MX103" s="95"/>
      <c r="MY103" s="95"/>
      <c r="MZ103" s="95"/>
      <c r="NA103" s="95"/>
      <c r="NB103" s="95"/>
      <c r="NC103" s="95"/>
      <c r="ND103" s="95"/>
      <c r="NE103" s="95"/>
      <c r="NF103" s="95"/>
      <c r="NG103" s="95"/>
      <c r="NH103" s="95"/>
      <c r="NI103" s="95"/>
      <c r="NJ103" s="95"/>
      <c r="NK103" s="95"/>
      <c r="NL103" s="95"/>
      <c r="NM103" s="95"/>
      <c r="NN103" s="95"/>
      <c r="NO103" s="95"/>
      <c r="NP103" s="95"/>
      <c r="NQ103" s="95"/>
      <c r="NR103" s="95"/>
      <c r="NS103" s="95"/>
      <c r="NT103" s="95"/>
      <c r="NU103" s="95"/>
      <c r="NV103" s="95"/>
      <c r="NW103" s="95"/>
      <c r="NX103" s="95"/>
      <c r="NY103" s="95"/>
      <c r="NZ103" s="95"/>
      <c r="OA103" s="95"/>
      <c r="OB103" s="95"/>
      <c r="OC103" s="95"/>
      <c r="OD103" s="95"/>
      <c r="OE103" s="95"/>
      <c r="OF103" s="95"/>
      <c r="OG103" s="95"/>
      <c r="OH103" s="95"/>
      <c r="OI103" s="95"/>
      <c r="OJ103" s="95"/>
      <c r="OK103" s="95"/>
      <c r="OL103" s="95"/>
      <c r="OM103" s="95"/>
      <c r="ON103" s="95"/>
      <c r="OO103" s="95"/>
      <c r="OP103" s="95"/>
      <c r="OQ103" s="95"/>
      <c r="OR103" s="95"/>
      <c r="OS103" s="95"/>
      <c r="OT103" s="95"/>
      <c r="OU103" s="95"/>
      <c r="OV103" s="95"/>
      <c r="OW103" s="95"/>
      <c r="OX103" s="95"/>
      <c r="OY103" s="95"/>
      <c r="OZ103" s="95"/>
      <c r="PA103" s="95"/>
      <c r="PB103" s="95"/>
      <c r="PC103" s="95"/>
      <c r="PD103" s="95"/>
      <c r="PE103" s="95"/>
      <c r="PF103" s="95"/>
      <c r="PG103" s="95"/>
      <c r="PH103" s="95"/>
    </row>
    <row r="104" spans="3:424" s="85" customFormat="1" ht="18">
      <c r="C104" s="1816" t="s">
        <v>243</v>
      </c>
      <c r="D104" s="1816"/>
      <c r="E104" s="1817"/>
      <c r="F104" s="131"/>
      <c r="G104" s="144"/>
      <c r="H104" s="144"/>
      <c r="I104" s="144"/>
      <c r="J104" s="144"/>
      <c r="K104" s="144"/>
      <c r="L104" s="144"/>
      <c r="M104" s="144"/>
      <c r="N104" s="144"/>
      <c r="O104" s="144"/>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4"/>
      <c r="AT104" s="144"/>
      <c r="AU104" s="144"/>
      <c r="AV104" s="144"/>
      <c r="AW104" s="144"/>
      <c r="AX104" s="144"/>
      <c r="AY104" s="144"/>
      <c r="AZ104" s="144"/>
      <c r="BA104" s="144"/>
      <c r="BB104" s="144"/>
      <c r="BC104" s="144"/>
      <c r="BD104" s="144"/>
      <c r="BE104" s="144"/>
      <c r="BF104" s="144"/>
      <c r="BG104" s="144"/>
      <c r="BH104" s="144"/>
      <c r="BI104" s="144"/>
      <c r="BJ104" s="144"/>
      <c r="BK104" s="144"/>
      <c r="BL104" s="144"/>
      <c r="BM104" s="144"/>
      <c r="BN104" s="95"/>
      <c r="BO104" s="95"/>
      <c r="BP104" s="95"/>
      <c r="BQ104" s="95"/>
      <c r="BR104" s="95"/>
      <c r="BS104" s="95"/>
      <c r="BT104" s="95"/>
      <c r="BU104" s="95"/>
      <c r="BV104" s="95"/>
      <c r="BW104" s="95"/>
      <c r="BX104" s="95"/>
      <c r="BY104" s="95"/>
      <c r="BZ104" s="95"/>
      <c r="CA104" s="95"/>
      <c r="CB104" s="95"/>
      <c r="CC104" s="95"/>
      <c r="CD104" s="95"/>
      <c r="CE104" s="95"/>
      <c r="CF104" s="95"/>
      <c r="CG104" s="95"/>
      <c r="CH104" s="95"/>
      <c r="CI104" s="95"/>
      <c r="CJ104" s="95"/>
      <c r="CK104" s="95"/>
      <c r="CL104" s="95"/>
      <c r="CM104" s="95"/>
      <c r="CN104" s="95"/>
      <c r="CO104" s="95"/>
      <c r="CP104" s="95"/>
      <c r="CQ104" s="95"/>
      <c r="CR104" s="95"/>
      <c r="CS104" s="95"/>
      <c r="CT104" s="95"/>
      <c r="CU104" s="95"/>
      <c r="CV104" s="95"/>
      <c r="CW104" s="95"/>
      <c r="CX104" s="95"/>
      <c r="CY104" s="95"/>
      <c r="CZ104" s="95"/>
      <c r="DA104" s="95"/>
      <c r="DB104" s="95"/>
      <c r="DC104" s="95"/>
      <c r="DD104" s="95"/>
      <c r="DE104" s="95"/>
      <c r="DF104" s="95"/>
      <c r="DG104" s="95"/>
      <c r="DH104" s="95"/>
      <c r="DI104" s="95"/>
      <c r="DJ104" s="95"/>
      <c r="DK104" s="95"/>
      <c r="DL104" s="95"/>
      <c r="DM104" s="95"/>
      <c r="DN104" s="95"/>
      <c r="DO104" s="95"/>
      <c r="DP104" s="95"/>
      <c r="DQ104" s="95"/>
      <c r="DR104" s="95"/>
      <c r="DS104" s="95"/>
      <c r="DT104" s="95"/>
      <c r="DU104" s="95"/>
      <c r="DV104" s="95"/>
      <c r="DW104" s="95"/>
      <c r="DX104" s="95"/>
      <c r="DY104" s="95"/>
      <c r="DZ104" s="95"/>
      <c r="EA104" s="95"/>
      <c r="EB104" s="95"/>
      <c r="EC104" s="95"/>
      <c r="ED104" s="95"/>
      <c r="EE104" s="95"/>
      <c r="EF104" s="95"/>
      <c r="EG104" s="95"/>
      <c r="EH104" s="95"/>
      <c r="EI104" s="95"/>
      <c r="EJ104" s="95"/>
      <c r="EK104" s="95"/>
      <c r="EL104" s="95"/>
      <c r="EM104" s="95"/>
      <c r="EN104" s="95"/>
      <c r="EO104" s="95"/>
      <c r="EP104" s="95"/>
      <c r="EQ104" s="95"/>
      <c r="ER104" s="95"/>
      <c r="ES104" s="95"/>
      <c r="ET104" s="95"/>
      <c r="EU104" s="95"/>
      <c r="EV104" s="95"/>
      <c r="EW104" s="95"/>
      <c r="EX104" s="95"/>
      <c r="EY104" s="95"/>
      <c r="EZ104" s="95"/>
      <c r="FA104" s="95"/>
      <c r="FB104" s="95"/>
      <c r="FC104" s="95"/>
      <c r="FD104" s="95"/>
      <c r="FE104" s="95"/>
      <c r="FF104" s="95"/>
      <c r="FG104" s="95"/>
      <c r="FH104" s="95"/>
      <c r="FI104" s="95"/>
      <c r="FJ104" s="95"/>
      <c r="FK104" s="95"/>
      <c r="FL104" s="95"/>
      <c r="FM104" s="95"/>
      <c r="FN104" s="95"/>
      <c r="FO104" s="95"/>
      <c r="FP104" s="95"/>
      <c r="FQ104" s="95"/>
      <c r="FR104" s="95"/>
      <c r="FS104" s="95"/>
      <c r="FT104" s="95"/>
      <c r="FU104" s="95"/>
      <c r="FV104" s="95"/>
      <c r="FW104" s="95"/>
      <c r="FX104" s="95"/>
      <c r="FY104" s="95"/>
      <c r="FZ104" s="95"/>
      <c r="GA104" s="95"/>
      <c r="GB104" s="95"/>
      <c r="GC104" s="95"/>
      <c r="GD104" s="95"/>
      <c r="GE104" s="95"/>
      <c r="GF104" s="95"/>
      <c r="GG104" s="95"/>
      <c r="GH104" s="95"/>
      <c r="GI104" s="95"/>
      <c r="GJ104" s="95"/>
      <c r="GK104" s="95"/>
      <c r="GL104" s="95"/>
      <c r="GM104" s="95"/>
      <c r="GN104" s="95"/>
      <c r="GO104" s="95"/>
      <c r="GP104" s="95"/>
      <c r="GQ104" s="95"/>
      <c r="GR104" s="95"/>
      <c r="GS104" s="95"/>
      <c r="GT104" s="95"/>
      <c r="GU104" s="95"/>
      <c r="GV104" s="95"/>
      <c r="GW104" s="133"/>
      <c r="GX104" s="133"/>
      <c r="GY104" s="133"/>
      <c r="GZ104" s="133"/>
      <c r="HA104" s="133"/>
      <c r="HB104" s="133"/>
      <c r="HC104" s="133"/>
      <c r="HD104" s="133"/>
      <c r="HE104" s="133"/>
      <c r="HF104" s="133"/>
      <c r="HG104" s="95"/>
      <c r="HH104" s="95"/>
      <c r="HI104" s="95"/>
      <c r="HJ104" s="95"/>
      <c r="HK104" s="95"/>
      <c r="HL104" s="95"/>
      <c r="HM104" s="95"/>
      <c r="HN104" s="95"/>
      <c r="HO104" s="95"/>
      <c r="HP104" s="95"/>
      <c r="HQ104" s="95"/>
      <c r="HR104" s="95"/>
      <c r="HS104" s="95"/>
      <c r="HT104" s="95"/>
      <c r="HU104" s="95"/>
      <c r="HV104" s="95"/>
      <c r="HW104" s="95"/>
      <c r="HX104" s="95"/>
      <c r="HY104" s="95"/>
      <c r="HZ104" s="95"/>
      <c r="IA104" s="95"/>
      <c r="IB104" s="95"/>
      <c r="IC104" s="95"/>
      <c r="ID104" s="95"/>
      <c r="IE104" s="95"/>
      <c r="IF104" s="95"/>
      <c r="IG104" s="95"/>
      <c r="IH104" s="95"/>
      <c r="II104" s="95"/>
      <c r="IJ104" s="95"/>
      <c r="IK104" s="95"/>
      <c r="IL104" s="95"/>
      <c r="IM104" s="95"/>
      <c r="IN104" s="95"/>
      <c r="IO104" s="95"/>
      <c r="IP104" s="95"/>
      <c r="IQ104" s="95"/>
      <c r="IR104" s="95"/>
      <c r="IS104" s="95"/>
      <c r="IT104" s="95"/>
      <c r="IU104" s="95"/>
      <c r="IV104" s="95"/>
      <c r="IW104" s="95"/>
      <c r="IX104" s="95"/>
      <c r="IY104" s="95"/>
      <c r="IZ104" s="95"/>
      <c r="JA104" s="95"/>
      <c r="JB104" s="95"/>
      <c r="JC104" s="95"/>
      <c r="JD104" s="95"/>
      <c r="JE104" s="95"/>
      <c r="JF104" s="95"/>
      <c r="JG104" s="95"/>
      <c r="JH104" s="95"/>
      <c r="JI104" s="95"/>
      <c r="JJ104" s="95"/>
      <c r="JK104" s="95"/>
      <c r="JL104" s="95"/>
      <c r="JM104" s="95"/>
      <c r="JN104" s="95"/>
      <c r="JO104" s="95"/>
      <c r="JP104" s="95"/>
      <c r="JQ104" s="95"/>
      <c r="JR104" s="95"/>
      <c r="JS104" s="95"/>
      <c r="JT104" s="95"/>
      <c r="JU104" s="95"/>
      <c r="JV104" s="95"/>
      <c r="JW104" s="95"/>
      <c r="JX104" s="95"/>
      <c r="JY104" s="95"/>
      <c r="JZ104" s="95"/>
      <c r="KA104" s="95"/>
      <c r="KB104" s="95"/>
      <c r="KC104" s="95"/>
      <c r="KD104" s="95"/>
      <c r="KE104" s="95"/>
      <c r="KF104" s="95"/>
      <c r="KG104" s="95"/>
      <c r="KH104" s="95"/>
      <c r="KI104" s="95"/>
      <c r="KJ104" s="95"/>
      <c r="KK104" s="95"/>
      <c r="KL104" s="95"/>
      <c r="KM104" s="95"/>
      <c r="KN104" s="95"/>
      <c r="KO104" s="95"/>
      <c r="KP104" s="95"/>
      <c r="KQ104" s="95"/>
      <c r="KR104" s="95"/>
      <c r="KS104" s="95"/>
      <c r="KT104" s="95"/>
      <c r="KU104" s="95"/>
      <c r="KV104" s="95"/>
      <c r="KW104" s="95"/>
      <c r="KX104" s="95"/>
      <c r="KY104" s="95"/>
      <c r="KZ104" s="95"/>
      <c r="LA104" s="95"/>
      <c r="LB104" s="95"/>
      <c r="LC104" s="95"/>
      <c r="LD104" s="95"/>
      <c r="LE104" s="95"/>
      <c r="LF104" s="95"/>
      <c r="LG104" s="95"/>
      <c r="LH104" s="95"/>
      <c r="LI104" s="95"/>
      <c r="LJ104" s="95"/>
      <c r="LK104" s="95"/>
      <c r="LL104" s="95"/>
      <c r="LM104" s="95"/>
      <c r="LN104" s="95"/>
      <c r="LO104" s="95"/>
      <c r="LP104" s="95"/>
      <c r="LQ104" s="95"/>
      <c r="LR104" s="95"/>
      <c r="LS104" s="95"/>
      <c r="LT104" s="95"/>
      <c r="LU104" s="95"/>
      <c r="LV104" s="95"/>
      <c r="LW104" s="95"/>
      <c r="LX104" s="95"/>
      <c r="LY104" s="95"/>
      <c r="LZ104" s="95"/>
      <c r="MA104" s="95"/>
      <c r="MB104" s="95"/>
      <c r="MC104" s="95"/>
      <c r="MD104" s="95"/>
      <c r="ME104" s="95"/>
      <c r="MF104" s="95"/>
      <c r="MG104" s="95"/>
      <c r="MH104" s="95"/>
      <c r="MI104" s="95"/>
      <c r="MJ104" s="95"/>
      <c r="MK104" s="95"/>
      <c r="ML104" s="95"/>
      <c r="MM104" s="95"/>
      <c r="MN104" s="95"/>
      <c r="MO104" s="95"/>
      <c r="MP104" s="95"/>
      <c r="MQ104" s="95"/>
      <c r="MR104" s="95"/>
      <c r="MS104" s="95"/>
      <c r="MT104" s="95"/>
      <c r="MU104" s="95"/>
      <c r="MV104" s="95"/>
      <c r="MW104" s="95"/>
      <c r="MX104" s="95"/>
      <c r="MY104" s="95"/>
      <c r="MZ104" s="95"/>
      <c r="NA104" s="95"/>
      <c r="NB104" s="95"/>
      <c r="NC104" s="95"/>
      <c r="ND104" s="95"/>
      <c r="NE104" s="95"/>
      <c r="NF104" s="95"/>
      <c r="NG104" s="95"/>
      <c r="NH104" s="95"/>
      <c r="NI104" s="95"/>
      <c r="NJ104" s="95"/>
      <c r="NK104" s="95"/>
      <c r="NL104" s="95"/>
      <c r="NM104" s="95"/>
      <c r="NN104" s="95"/>
      <c r="NO104" s="95"/>
      <c r="NP104" s="95"/>
      <c r="NQ104" s="95"/>
      <c r="NR104" s="95"/>
      <c r="NS104" s="95"/>
      <c r="NT104" s="95"/>
      <c r="NU104" s="95"/>
      <c r="NV104" s="95"/>
      <c r="NW104" s="95"/>
      <c r="NX104" s="95"/>
      <c r="NY104" s="95"/>
      <c r="NZ104" s="95"/>
      <c r="OA104" s="95"/>
      <c r="OB104" s="95"/>
      <c r="OC104" s="95"/>
      <c r="OD104" s="95"/>
      <c r="OE104" s="95"/>
      <c r="OF104" s="95"/>
      <c r="OG104" s="95"/>
      <c r="OH104" s="95"/>
      <c r="OI104" s="95"/>
      <c r="OJ104" s="95"/>
      <c r="OK104" s="95"/>
      <c r="OL104" s="95"/>
      <c r="OM104" s="95"/>
      <c r="ON104" s="95"/>
      <c r="OO104" s="95"/>
      <c r="OP104" s="95"/>
      <c r="OQ104" s="95"/>
      <c r="OR104" s="95"/>
      <c r="OS104" s="95"/>
      <c r="OT104" s="95"/>
      <c r="OU104" s="95"/>
      <c r="OV104" s="95"/>
      <c r="OW104" s="95"/>
      <c r="OX104" s="95"/>
      <c r="OY104" s="95"/>
      <c r="OZ104" s="95"/>
      <c r="PA104" s="95"/>
      <c r="PB104" s="95"/>
      <c r="PC104" s="95"/>
      <c r="PD104" s="95"/>
      <c r="PE104" s="95"/>
      <c r="PF104" s="95"/>
      <c r="PG104" s="95"/>
      <c r="PH104" s="95"/>
    </row>
    <row r="105" spans="3:424" s="85" customFormat="1" ht="29.55" customHeight="1">
      <c r="C105" s="1815" t="s">
        <v>216</v>
      </c>
      <c r="D105" s="1815"/>
      <c r="E105" s="1815"/>
      <c r="F105" s="143">
        <v>0</v>
      </c>
      <c r="G105" s="143" t="e">
        <f>IF(COLUMN(F$105)-COLUMN($L$30)+1&lt;=ROUND($L$30,0)-7,F$105,0)</f>
        <v>#VALUE!</v>
      </c>
      <c r="H105" s="143" t="e">
        <f t="shared" ref="H105:BM105" si="10">IF(COLUMN(G$105)-COLUMN($L$30)+1&lt;=ROUND($L$30,0)-7,G$105,0)</f>
        <v>#VALUE!</v>
      </c>
      <c r="I105" s="143" t="e">
        <f t="shared" si="10"/>
        <v>#VALUE!</v>
      </c>
      <c r="J105" s="143" t="e">
        <f t="shared" si="10"/>
        <v>#VALUE!</v>
      </c>
      <c r="K105" s="143" t="e">
        <f t="shared" si="10"/>
        <v>#VALUE!</v>
      </c>
      <c r="L105" s="143" t="e">
        <f t="shared" si="10"/>
        <v>#VALUE!</v>
      </c>
      <c r="M105" s="143" t="e">
        <f t="shared" si="10"/>
        <v>#VALUE!</v>
      </c>
      <c r="N105" s="143" t="e">
        <f t="shared" si="10"/>
        <v>#VALUE!</v>
      </c>
      <c r="O105" s="143" t="e">
        <f t="shared" si="10"/>
        <v>#VALUE!</v>
      </c>
      <c r="P105" s="143" t="e">
        <f t="shared" si="10"/>
        <v>#VALUE!</v>
      </c>
      <c r="Q105" s="143" t="e">
        <f t="shared" si="10"/>
        <v>#VALUE!</v>
      </c>
      <c r="R105" s="143" t="e">
        <f t="shared" si="10"/>
        <v>#VALUE!</v>
      </c>
      <c r="S105" s="143" t="e">
        <f t="shared" si="10"/>
        <v>#VALUE!</v>
      </c>
      <c r="T105" s="143" t="e">
        <f t="shared" si="10"/>
        <v>#VALUE!</v>
      </c>
      <c r="U105" s="143" t="e">
        <f t="shared" si="10"/>
        <v>#VALUE!</v>
      </c>
      <c r="V105" s="143" t="e">
        <f t="shared" si="10"/>
        <v>#VALUE!</v>
      </c>
      <c r="W105" s="143" t="e">
        <f t="shared" si="10"/>
        <v>#VALUE!</v>
      </c>
      <c r="X105" s="143" t="e">
        <f t="shared" si="10"/>
        <v>#VALUE!</v>
      </c>
      <c r="Y105" s="143" t="e">
        <f t="shared" si="10"/>
        <v>#VALUE!</v>
      </c>
      <c r="Z105" s="143" t="e">
        <f t="shared" si="10"/>
        <v>#VALUE!</v>
      </c>
      <c r="AA105" s="143" t="e">
        <f t="shared" si="10"/>
        <v>#VALUE!</v>
      </c>
      <c r="AB105" s="143" t="e">
        <f t="shared" si="10"/>
        <v>#VALUE!</v>
      </c>
      <c r="AC105" s="143" t="e">
        <f t="shared" si="10"/>
        <v>#VALUE!</v>
      </c>
      <c r="AD105" s="143" t="e">
        <f t="shared" si="10"/>
        <v>#VALUE!</v>
      </c>
      <c r="AE105" s="143" t="e">
        <f t="shared" si="10"/>
        <v>#VALUE!</v>
      </c>
      <c r="AF105" s="143" t="e">
        <f t="shared" si="10"/>
        <v>#VALUE!</v>
      </c>
      <c r="AG105" s="143" t="e">
        <f t="shared" si="10"/>
        <v>#VALUE!</v>
      </c>
      <c r="AH105" s="143" t="e">
        <f t="shared" si="10"/>
        <v>#VALUE!</v>
      </c>
      <c r="AI105" s="143" t="e">
        <f t="shared" si="10"/>
        <v>#VALUE!</v>
      </c>
      <c r="AJ105" s="143" t="e">
        <f t="shared" si="10"/>
        <v>#VALUE!</v>
      </c>
      <c r="AK105" s="143" t="e">
        <f t="shared" si="10"/>
        <v>#VALUE!</v>
      </c>
      <c r="AL105" s="143" t="e">
        <f t="shared" si="10"/>
        <v>#VALUE!</v>
      </c>
      <c r="AM105" s="143" t="e">
        <f t="shared" si="10"/>
        <v>#VALUE!</v>
      </c>
      <c r="AN105" s="143" t="e">
        <f t="shared" si="10"/>
        <v>#VALUE!</v>
      </c>
      <c r="AO105" s="143" t="e">
        <f t="shared" si="10"/>
        <v>#VALUE!</v>
      </c>
      <c r="AP105" s="143" t="e">
        <f t="shared" si="10"/>
        <v>#VALUE!</v>
      </c>
      <c r="AQ105" s="143" t="e">
        <f t="shared" si="10"/>
        <v>#VALUE!</v>
      </c>
      <c r="AR105" s="143" t="e">
        <f t="shared" si="10"/>
        <v>#VALUE!</v>
      </c>
      <c r="AS105" s="143" t="e">
        <f t="shared" si="10"/>
        <v>#VALUE!</v>
      </c>
      <c r="AT105" s="143" t="e">
        <f t="shared" si="10"/>
        <v>#VALUE!</v>
      </c>
      <c r="AU105" s="143" t="e">
        <f t="shared" si="10"/>
        <v>#VALUE!</v>
      </c>
      <c r="AV105" s="143" t="e">
        <f t="shared" si="10"/>
        <v>#VALUE!</v>
      </c>
      <c r="AW105" s="143" t="e">
        <f t="shared" si="10"/>
        <v>#VALUE!</v>
      </c>
      <c r="AX105" s="143" t="e">
        <f t="shared" si="10"/>
        <v>#VALUE!</v>
      </c>
      <c r="AY105" s="143" t="e">
        <f t="shared" si="10"/>
        <v>#VALUE!</v>
      </c>
      <c r="AZ105" s="143" t="e">
        <f t="shared" si="10"/>
        <v>#VALUE!</v>
      </c>
      <c r="BA105" s="143" t="e">
        <f t="shared" si="10"/>
        <v>#VALUE!</v>
      </c>
      <c r="BB105" s="143" t="e">
        <f t="shared" si="10"/>
        <v>#VALUE!</v>
      </c>
      <c r="BC105" s="143" t="e">
        <f t="shared" si="10"/>
        <v>#VALUE!</v>
      </c>
      <c r="BD105" s="143" t="e">
        <f t="shared" si="10"/>
        <v>#VALUE!</v>
      </c>
      <c r="BE105" s="143" t="e">
        <f t="shared" si="10"/>
        <v>#VALUE!</v>
      </c>
      <c r="BF105" s="143" t="e">
        <f t="shared" si="10"/>
        <v>#VALUE!</v>
      </c>
      <c r="BG105" s="143" t="e">
        <f t="shared" si="10"/>
        <v>#VALUE!</v>
      </c>
      <c r="BH105" s="143" t="e">
        <f t="shared" si="10"/>
        <v>#VALUE!</v>
      </c>
      <c r="BI105" s="143" t="e">
        <f t="shared" si="10"/>
        <v>#VALUE!</v>
      </c>
      <c r="BJ105" s="143" t="e">
        <f t="shared" si="10"/>
        <v>#VALUE!</v>
      </c>
      <c r="BK105" s="143" t="e">
        <f t="shared" si="10"/>
        <v>#VALUE!</v>
      </c>
      <c r="BL105" s="143" t="e">
        <f t="shared" si="10"/>
        <v>#VALUE!</v>
      </c>
      <c r="BM105" s="143" t="e">
        <f t="shared" si="10"/>
        <v>#VALUE!</v>
      </c>
      <c r="BN105" s="95"/>
      <c r="BO105" s="95"/>
      <c r="BP105" s="95"/>
      <c r="BQ105" s="95"/>
      <c r="BR105" s="95"/>
      <c r="BS105" s="95"/>
      <c r="BT105" s="95"/>
      <c r="BU105" s="95"/>
      <c r="BV105" s="95"/>
      <c r="BW105" s="95"/>
      <c r="BX105" s="95"/>
      <c r="BY105" s="95"/>
      <c r="BZ105" s="95"/>
      <c r="CA105" s="95"/>
      <c r="CB105" s="95"/>
      <c r="CC105" s="95"/>
      <c r="CD105" s="95"/>
      <c r="CE105" s="95"/>
      <c r="CF105" s="95"/>
      <c r="CG105" s="95"/>
      <c r="CH105" s="95"/>
      <c r="CI105" s="95"/>
      <c r="CJ105" s="95"/>
      <c r="CK105" s="95"/>
      <c r="CL105" s="95"/>
      <c r="CM105" s="95"/>
      <c r="CN105" s="95"/>
      <c r="CO105" s="95"/>
      <c r="CP105" s="95"/>
      <c r="CQ105" s="95"/>
      <c r="CR105" s="95"/>
      <c r="CS105" s="95"/>
      <c r="CT105" s="95"/>
      <c r="CU105" s="95"/>
      <c r="CV105" s="95"/>
      <c r="CW105" s="95"/>
      <c r="CX105" s="95"/>
      <c r="CY105" s="95"/>
      <c r="CZ105" s="95"/>
      <c r="DA105" s="95"/>
      <c r="DB105" s="95"/>
      <c r="DC105" s="95"/>
      <c r="DD105" s="95"/>
      <c r="DE105" s="95"/>
      <c r="DF105" s="95"/>
      <c r="DG105" s="95"/>
      <c r="DH105" s="95"/>
      <c r="DI105" s="95"/>
      <c r="DJ105" s="95"/>
      <c r="DK105" s="95"/>
      <c r="DL105" s="95"/>
      <c r="DM105" s="95"/>
      <c r="DN105" s="95"/>
      <c r="DO105" s="95"/>
      <c r="DP105" s="95"/>
      <c r="DQ105" s="95"/>
      <c r="DR105" s="95"/>
      <c r="DS105" s="95"/>
      <c r="DT105" s="95"/>
      <c r="DU105" s="95"/>
      <c r="DV105" s="95"/>
      <c r="DW105" s="95"/>
      <c r="DX105" s="95"/>
      <c r="DY105" s="95"/>
      <c r="DZ105" s="95"/>
      <c r="EA105" s="95"/>
      <c r="EB105" s="95"/>
      <c r="EC105" s="95"/>
      <c r="ED105" s="95"/>
      <c r="EE105" s="95"/>
      <c r="EF105" s="95"/>
      <c r="EG105" s="95"/>
      <c r="EH105" s="95"/>
      <c r="EI105" s="95"/>
      <c r="EJ105" s="95"/>
      <c r="EK105" s="95"/>
      <c r="EL105" s="95"/>
      <c r="EM105" s="95"/>
      <c r="EN105" s="95"/>
      <c r="EO105" s="95"/>
      <c r="EP105" s="95"/>
      <c r="EQ105" s="95"/>
      <c r="ER105" s="95"/>
      <c r="ES105" s="95"/>
      <c r="ET105" s="95"/>
      <c r="EU105" s="95"/>
      <c r="EV105" s="95"/>
      <c r="EW105" s="95"/>
      <c r="EX105" s="95"/>
      <c r="EY105" s="95"/>
      <c r="EZ105" s="95"/>
      <c r="FA105" s="95"/>
      <c r="FB105" s="95"/>
      <c r="FC105" s="95"/>
      <c r="FD105" s="95"/>
      <c r="FE105" s="95"/>
      <c r="FF105" s="95"/>
      <c r="FG105" s="95"/>
      <c r="FH105" s="95"/>
      <c r="FI105" s="95"/>
      <c r="FJ105" s="95"/>
      <c r="FK105" s="95"/>
      <c r="FL105" s="95"/>
      <c r="FM105" s="95"/>
      <c r="FN105" s="95"/>
      <c r="FO105" s="95"/>
      <c r="FP105" s="95"/>
      <c r="FQ105" s="95"/>
      <c r="FR105" s="95"/>
      <c r="FS105" s="95"/>
      <c r="FT105" s="95"/>
      <c r="FU105" s="95"/>
      <c r="FV105" s="95"/>
      <c r="FW105" s="95"/>
      <c r="FX105" s="95"/>
      <c r="FY105" s="95"/>
      <c r="FZ105" s="95"/>
      <c r="GA105" s="95"/>
      <c r="GB105" s="95"/>
      <c r="GC105" s="95"/>
      <c r="GD105" s="95"/>
      <c r="GE105" s="95"/>
      <c r="GF105" s="95"/>
      <c r="GG105" s="95"/>
      <c r="GH105" s="95"/>
      <c r="GI105" s="95"/>
      <c r="GJ105" s="95"/>
      <c r="GK105" s="95"/>
      <c r="GL105" s="95"/>
      <c r="GM105" s="95"/>
      <c r="GN105" s="95"/>
      <c r="GO105" s="95"/>
      <c r="GP105" s="95"/>
      <c r="GQ105" s="95"/>
      <c r="GR105" s="95"/>
      <c r="GS105" s="95"/>
      <c r="GT105" s="95"/>
      <c r="GU105" s="95"/>
      <c r="GV105" s="95"/>
      <c r="GW105" s="133"/>
      <c r="GX105" s="133"/>
      <c r="GY105" s="133"/>
      <c r="GZ105" s="133"/>
      <c r="HA105" s="133"/>
      <c r="HB105" s="133"/>
      <c r="HC105" s="133"/>
      <c r="HD105" s="133"/>
      <c r="HE105" s="133"/>
      <c r="HF105" s="133"/>
      <c r="HG105" s="95"/>
      <c r="HH105" s="95"/>
      <c r="HI105" s="95"/>
      <c r="HJ105" s="95"/>
      <c r="HK105" s="95"/>
      <c r="HL105" s="95"/>
      <c r="HM105" s="95"/>
      <c r="HN105" s="95"/>
      <c r="HO105" s="95"/>
      <c r="HP105" s="95"/>
      <c r="HQ105" s="95"/>
      <c r="HR105" s="95"/>
      <c r="HS105" s="95"/>
      <c r="HT105" s="95"/>
      <c r="HU105" s="95"/>
      <c r="HV105" s="95"/>
      <c r="HW105" s="95"/>
      <c r="HX105" s="95"/>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95"/>
      <c r="JZ105" s="95"/>
      <c r="KA105" s="95"/>
      <c r="KB105" s="95"/>
      <c r="KC105" s="95"/>
      <c r="KD105" s="95"/>
      <c r="KE105" s="95"/>
      <c r="KF105" s="95"/>
      <c r="KG105" s="95"/>
      <c r="KH105" s="95"/>
      <c r="KI105" s="95"/>
      <c r="KJ105" s="95"/>
      <c r="KK105" s="95"/>
      <c r="KL105" s="95"/>
      <c r="KM105" s="95"/>
      <c r="KN105" s="95"/>
      <c r="KO105" s="95"/>
      <c r="KP105" s="95"/>
      <c r="KQ105" s="95"/>
      <c r="KR105" s="95"/>
      <c r="KS105" s="95"/>
      <c r="KT105" s="95"/>
      <c r="KU105" s="95"/>
      <c r="KV105" s="95"/>
      <c r="KW105" s="95"/>
      <c r="KX105" s="95"/>
      <c r="KY105" s="95"/>
      <c r="KZ105" s="95"/>
      <c r="LA105" s="95"/>
      <c r="LB105" s="95"/>
      <c r="LC105" s="95"/>
      <c r="LD105" s="95"/>
      <c r="LE105" s="95"/>
      <c r="LF105" s="95"/>
      <c r="LG105" s="95"/>
      <c r="LH105" s="95"/>
      <c r="LI105" s="95"/>
      <c r="LJ105" s="95"/>
      <c r="LK105" s="95"/>
      <c r="LL105" s="95"/>
      <c r="LM105" s="95"/>
      <c r="LN105" s="95"/>
      <c r="LO105" s="95"/>
      <c r="LP105" s="95"/>
      <c r="LQ105" s="95"/>
      <c r="LR105" s="95"/>
      <c r="LS105" s="95"/>
      <c r="LT105" s="95"/>
      <c r="LU105" s="95"/>
      <c r="LV105" s="95"/>
      <c r="LW105" s="95"/>
      <c r="LX105" s="95"/>
      <c r="LY105" s="95"/>
      <c r="LZ105" s="95"/>
      <c r="MA105" s="95"/>
      <c r="MB105" s="95"/>
      <c r="MC105" s="95"/>
      <c r="MD105" s="95"/>
      <c r="ME105" s="95"/>
      <c r="MF105" s="95"/>
      <c r="MG105" s="95"/>
      <c r="MH105" s="95"/>
      <c r="MI105" s="95"/>
      <c r="MJ105" s="95"/>
      <c r="MK105" s="95"/>
      <c r="ML105" s="95"/>
      <c r="MM105" s="95"/>
      <c r="MN105" s="95"/>
      <c r="MO105" s="95"/>
      <c r="MP105" s="95"/>
      <c r="MQ105" s="95"/>
      <c r="MR105" s="95"/>
      <c r="MS105" s="95"/>
      <c r="MT105" s="95"/>
      <c r="MU105" s="95"/>
      <c r="MV105" s="95"/>
      <c r="MW105" s="95"/>
      <c r="MX105" s="95"/>
      <c r="MY105" s="95"/>
      <c r="MZ105" s="95"/>
      <c r="NA105" s="95"/>
      <c r="NB105" s="95"/>
      <c r="NC105" s="95"/>
      <c r="ND105" s="95"/>
      <c r="NE105" s="95"/>
      <c r="NF105" s="95"/>
      <c r="NG105" s="95"/>
      <c r="NH105" s="95"/>
      <c r="NI105" s="95"/>
      <c r="NJ105" s="95"/>
      <c r="NK105" s="95"/>
      <c r="NL105" s="95"/>
      <c r="NM105" s="95"/>
      <c r="NN105" s="95"/>
      <c r="NO105" s="95"/>
      <c r="NP105" s="95"/>
      <c r="NQ105" s="95"/>
      <c r="NR105" s="95"/>
      <c r="NS105" s="95"/>
      <c r="NT105" s="95"/>
      <c r="NU105" s="95"/>
      <c r="NV105" s="95"/>
      <c r="NW105" s="95"/>
      <c r="NX105" s="95"/>
      <c r="NY105" s="95"/>
      <c r="NZ105" s="95"/>
      <c r="OA105" s="95"/>
      <c r="OB105" s="95"/>
      <c r="OC105" s="95"/>
      <c r="OD105" s="95"/>
      <c r="OE105" s="95"/>
      <c r="OF105" s="95"/>
      <c r="OG105" s="95"/>
      <c r="OH105" s="95"/>
      <c r="OI105" s="95"/>
      <c r="OJ105" s="95"/>
      <c r="OK105" s="95"/>
      <c r="OL105" s="95"/>
      <c r="OM105" s="95"/>
      <c r="ON105" s="95"/>
      <c r="OO105" s="95"/>
      <c r="OP105" s="95"/>
      <c r="OQ105" s="95"/>
      <c r="OR105" s="95"/>
      <c r="OS105" s="95"/>
      <c r="OT105" s="95"/>
      <c r="OU105" s="95"/>
      <c r="OV105" s="95"/>
      <c r="OW105" s="95"/>
      <c r="OX105" s="95"/>
      <c r="OY105" s="95"/>
      <c r="OZ105" s="95"/>
      <c r="PA105" s="95"/>
      <c r="PB105" s="95"/>
      <c r="PC105" s="95"/>
      <c r="PD105" s="95"/>
      <c r="PE105" s="95"/>
      <c r="PF105" s="95"/>
      <c r="PG105" s="95"/>
      <c r="PH105" s="95"/>
    </row>
    <row r="106" spans="3:424" s="85" customFormat="1" ht="29.55" customHeight="1">
      <c r="C106" s="1815" t="s">
        <v>217</v>
      </c>
      <c r="D106" s="1815"/>
      <c r="E106" s="1815"/>
      <c r="F106" s="143">
        <v>0</v>
      </c>
      <c r="G106" s="143" t="e">
        <f>IF(COLUMN(F$106)-COLUMN($L$30)+1&lt;=ROUND($L$30,0)-7,F$106,0)</f>
        <v>#VALUE!</v>
      </c>
      <c r="H106" s="143" t="e">
        <f t="shared" ref="H106:BM106" si="11">IF(COLUMN(G$106)-COLUMN($L$30)+1&lt;=ROUND($L$30,0)-7,G$106,0)</f>
        <v>#VALUE!</v>
      </c>
      <c r="I106" s="143" t="e">
        <f t="shared" si="11"/>
        <v>#VALUE!</v>
      </c>
      <c r="J106" s="143" t="e">
        <f t="shared" si="11"/>
        <v>#VALUE!</v>
      </c>
      <c r="K106" s="143" t="e">
        <f t="shared" si="11"/>
        <v>#VALUE!</v>
      </c>
      <c r="L106" s="143" t="e">
        <f t="shared" si="11"/>
        <v>#VALUE!</v>
      </c>
      <c r="M106" s="143" t="e">
        <f t="shared" si="11"/>
        <v>#VALUE!</v>
      </c>
      <c r="N106" s="143" t="e">
        <f t="shared" si="11"/>
        <v>#VALUE!</v>
      </c>
      <c r="O106" s="143" t="e">
        <f t="shared" si="11"/>
        <v>#VALUE!</v>
      </c>
      <c r="P106" s="143" t="e">
        <f t="shared" si="11"/>
        <v>#VALUE!</v>
      </c>
      <c r="Q106" s="143" t="e">
        <f t="shared" si="11"/>
        <v>#VALUE!</v>
      </c>
      <c r="R106" s="143" t="e">
        <f t="shared" si="11"/>
        <v>#VALUE!</v>
      </c>
      <c r="S106" s="143" t="e">
        <f t="shared" si="11"/>
        <v>#VALUE!</v>
      </c>
      <c r="T106" s="143" t="e">
        <f t="shared" si="11"/>
        <v>#VALUE!</v>
      </c>
      <c r="U106" s="143" t="e">
        <f t="shared" si="11"/>
        <v>#VALUE!</v>
      </c>
      <c r="V106" s="143" t="e">
        <f t="shared" si="11"/>
        <v>#VALUE!</v>
      </c>
      <c r="W106" s="143" t="e">
        <f t="shared" si="11"/>
        <v>#VALUE!</v>
      </c>
      <c r="X106" s="143" t="e">
        <f t="shared" si="11"/>
        <v>#VALUE!</v>
      </c>
      <c r="Y106" s="143" t="e">
        <f t="shared" si="11"/>
        <v>#VALUE!</v>
      </c>
      <c r="Z106" s="143" t="e">
        <f t="shared" si="11"/>
        <v>#VALUE!</v>
      </c>
      <c r="AA106" s="143" t="e">
        <f t="shared" si="11"/>
        <v>#VALUE!</v>
      </c>
      <c r="AB106" s="143" t="e">
        <f t="shared" si="11"/>
        <v>#VALUE!</v>
      </c>
      <c r="AC106" s="143" t="e">
        <f t="shared" si="11"/>
        <v>#VALUE!</v>
      </c>
      <c r="AD106" s="143" t="e">
        <f t="shared" si="11"/>
        <v>#VALUE!</v>
      </c>
      <c r="AE106" s="143" t="e">
        <f t="shared" si="11"/>
        <v>#VALUE!</v>
      </c>
      <c r="AF106" s="143" t="e">
        <f t="shared" si="11"/>
        <v>#VALUE!</v>
      </c>
      <c r="AG106" s="143" t="e">
        <f t="shared" si="11"/>
        <v>#VALUE!</v>
      </c>
      <c r="AH106" s="143" t="e">
        <f t="shared" si="11"/>
        <v>#VALUE!</v>
      </c>
      <c r="AI106" s="143" t="e">
        <f t="shared" si="11"/>
        <v>#VALUE!</v>
      </c>
      <c r="AJ106" s="143" t="e">
        <f t="shared" si="11"/>
        <v>#VALUE!</v>
      </c>
      <c r="AK106" s="143" t="e">
        <f t="shared" si="11"/>
        <v>#VALUE!</v>
      </c>
      <c r="AL106" s="143" t="e">
        <f t="shared" si="11"/>
        <v>#VALUE!</v>
      </c>
      <c r="AM106" s="143" t="e">
        <f t="shared" si="11"/>
        <v>#VALUE!</v>
      </c>
      <c r="AN106" s="143" t="e">
        <f t="shared" si="11"/>
        <v>#VALUE!</v>
      </c>
      <c r="AO106" s="143" t="e">
        <f t="shared" si="11"/>
        <v>#VALUE!</v>
      </c>
      <c r="AP106" s="143" t="e">
        <f t="shared" si="11"/>
        <v>#VALUE!</v>
      </c>
      <c r="AQ106" s="143" t="e">
        <f t="shared" si="11"/>
        <v>#VALUE!</v>
      </c>
      <c r="AR106" s="143" t="e">
        <f t="shared" si="11"/>
        <v>#VALUE!</v>
      </c>
      <c r="AS106" s="143" t="e">
        <f t="shared" si="11"/>
        <v>#VALUE!</v>
      </c>
      <c r="AT106" s="143" t="e">
        <f t="shared" si="11"/>
        <v>#VALUE!</v>
      </c>
      <c r="AU106" s="143" t="e">
        <f t="shared" si="11"/>
        <v>#VALUE!</v>
      </c>
      <c r="AV106" s="143" t="e">
        <f t="shared" si="11"/>
        <v>#VALUE!</v>
      </c>
      <c r="AW106" s="143" t="e">
        <f t="shared" si="11"/>
        <v>#VALUE!</v>
      </c>
      <c r="AX106" s="143" t="e">
        <f t="shared" si="11"/>
        <v>#VALUE!</v>
      </c>
      <c r="AY106" s="143" t="e">
        <f t="shared" si="11"/>
        <v>#VALUE!</v>
      </c>
      <c r="AZ106" s="143" t="e">
        <f t="shared" si="11"/>
        <v>#VALUE!</v>
      </c>
      <c r="BA106" s="143" t="e">
        <f t="shared" si="11"/>
        <v>#VALUE!</v>
      </c>
      <c r="BB106" s="143" t="e">
        <f t="shared" si="11"/>
        <v>#VALUE!</v>
      </c>
      <c r="BC106" s="143" t="e">
        <f t="shared" si="11"/>
        <v>#VALUE!</v>
      </c>
      <c r="BD106" s="143" t="e">
        <f t="shared" si="11"/>
        <v>#VALUE!</v>
      </c>
      <c r="BE106" s="143" t="e">
        <f t="shared" si="11"/>
        <v>#VALUE!</v>
      </c>
      <c r="BF106" s="143" t="e">
        <f t="shared" si="11"/>
        <v>#VALUE!</v>
      </c>
      <c r="BG106" s="143" t="e">
        <f t="shared" si="11"/>
        <v>#VALUE!</v>
      </c>
      <c r="BH106" s="143" t="e">
        <f t="shared" si="11"/>
        <v>#VALUE!</v>
      </c>
      <c r="BI106" s="143" t="e">
        <f t="shared" si="11"/>
        <v>#VALUE!</v>
      </c>
      <c r="BJ106" s="143" t="e">
        <f t="shared" si="11"/>
        <v>#VALUE!</v>
      </c>
      <c r="BK106" s="143" t="e">
        <f t="shared" si="11"/>
        <v>#VALUE!</v>
      </c>
      <c r="BL106" s="143" t="e">
        <f t="shared" si="11"/>
        <v>#VALUE!</v>
      </c>
      <c r="BM106" s="143" t="e">
        <f t="shared" si="11"/>
        <v>#VALUE!</v>
      </c>
      <c r="BN106" s="95"/>
      <c r="BO106" s="95"/>
      <c r="BP106" s="95"/>
      <c r="BQ106" s="95"/>
      <c r="BR106" s="95"/>
      <c r="BS106" s="95"/>
      <c r="BT106" s="95"/>
      <c r="BU106" s="95"/>
      <c r="BV106" s="95"/>
      <c r="BW106" s="95"/>
      <c r="BX106" s="95"/>
      <c r="BY106" s="95"/>
      <c r="BZ106" s="95"/>
      <c r="CA106" s="95"/>
      <c r="CB106" s="95"/>
      <c r="CC106" s="95"/>
      <c r="CD106" s="95"/>
      <c r="CE106" s="95"/>
      <c r="CF106" s="95"/>
      <c r="CG106" s="95"/>
      <c r="CH106" s="95"/>
      <c r="CI106" s="95"/>
      <c r="CJ106" s="95"/>
      <c r="CK106" s="95"/>
      <c r="CL106" s="95"/>
      <c r="CM106" s="95"/>
      <c r="CN106" s="95"/>
      <c r="CO106" s="95"/>
      <c r="CP106" s="95"/>
      <c r="CQ106" s="95"/>
      <c r="CR106" s="95"/>
      <c r="CS106" s="95"/>
      <c r="CT106" s="95"/>
      <c r="CU106" s="95"/>
      <c r="CV106" s="95"/>
      <c r="CW106" s="95"/>
      <c r="CX106" s="95"/>
      <c r="CY106" s="95"/>
      <c r="CZ106" s="95"/>
      <c r="DA106" s="95"/>
      <c r="DB106" s="95"/>
      <c r="DC106" s="95"/>
      <c r="DD106" s="95"/>
      <c r="DE106" s="95"/>
      <c r="DF106" s="95"/>
      <c r="DG106" s="95"/>
      <c r="DH106" s="95"/>
      <c r="DI106" s="95"/>
      <c r="DJ106" s="95"/>
      <c r="DK106" s="95"/>
      <c r="DL106" s="95"/>
      <c r="DM106" s="95"/>
      <c r="DN106" s="95"/>
      <c r="DO106" s="95"/>
      <c r="DP106" s="95"/>
      <c r="DQ106" s="95"/>
      <c r="DR106" s="95"/>
      <c r="DS106" s="95"/>
      <c r="DT106" s="95"/>
      <c r="DU106" s="95"/>
      <c r="DV106" s="95"/>
      <c r="DW106" s="95"/>
      <c r="DX106" s="95"/>
      <c r="DY106" s="95"/>
      <c r="DZ106" s="95"/>
      <c r="EA106" s="95"/>
      <c r="EB106" s="95"/>
      <c r="EC106" s="95"/>
      <c r="ED106" s="95"/>
      <c r="EE106" s="95"/>
      <c r="EF106" s="95"/>
      <c r="EG106" s="95"/>
      <c r="EH106" s="95"/>
      <c r="EI106" s="95"/>
      <c r="EJ106" s="95"/>
      <c r="EK106" s="95"/>
      <c r="EL106" s="95"/>
      <c r="EM106" s="95"/>
      <c r="EN106" s="95"/>
      <c r="EO106" s="95"/>
      <c r="EP106" s="95"/>
      <c r="EQ106" s="95"/>
      <c r="ER106" s="95"/>
      <c r="ES106" s="95"/>
      <c r="ET106" s="95"/>
      <c r="EU106" s="95"/>
      <c r="EV106" s="95"/>
      <c r="EW106" s="95"/>
      <c r="EX106" s="95"/>
      <c r="EY106" s="95"/>
      <c r="EZ106" s="95"/>
      <c r="FA106" s="95"/>
      <c r="FB106" s="95"/>
      <c r="FC106" s="95"/>
      <c r="FD106" s="95"/>
      <c r="FE106" s="95"/>
      <c r="FF106" s="95"/>
      <c r="FG106" s="95"/>
      <c r="FH106" s="95"/>
      <c r="FI106" s="95"/>
      <c r="FJ106" s="95"/>
      <c r="FK106" s="95"/>
      <c r="FL106" s="95"/>
      <c r="FM106" s="95"/>
      <c r="FN106" s="95"/>
      <c r="FO106" s="95"/>
      <c r="FP106" s="95"/>
      <c r="FQ106" s="95"/>
      <c r="FR106" s="95"/>
      <c r="FS106" s="95"/>
      <c r="FT106" s="95"/>
      <c r="FU106" s="95"/>
      <c r="FV106" s="95"/>
      <c r="FW106" s="95"/>
      <c r="FX106" s="95"/>
      <c r="FY106" s="95"/>
      <c r="FZ106" s="95"/>
      <c r="GA106" s="95"/>
      <c r="GB106" s="95"/>
      <c r="GC106" s="95"/>
      <c r="GD106" s="95"/>
      <c r="GE106" s="95"/>
      <c r="GF106" s="95"/>
      <c r="GG106" s="95"/>
      <c r="GH106" s="95"/>
      <c r="GI106" s="95"/>
      <c r="GJ106" s="95"/>
      <c r="GK106" s="95"/>
      <c r="GL106" s="95"/>
      <c r="GM106" s="95"/>
      <c r="GN106" s="95"/>
      <c r="GO106" s="95"/>
      <c r="GP106" s="95"/>
      <c r="GQ106" s="95"/>
      <c r="GR106" s="95"/>
      <c r="GS106" s="95"/>
      <c r="GT106" s="95"/>
      <c r="GU106" s="95"/>
      <c r="GV106" s="95"/>
      <c r="GW106" s="133"/>
      <c r="GX106" s="133"/>
      <c r="GY106" s="133"/>
      <c r="GZ106" s="133"/>
      <c r="HA106" s="133"/>
      <c r="HB106" s="133"/>
      <c r="HC106" s="133"/>
      <c r="HD106" s="133"/>
      <c r="HE106" s="133"/>
      <c r="HF106" s="133"/>
      <c r="HG106" s="95"/>
      <c r="HH106" s="95"/>
      <c r="HI106" s="95"/>
      <c r="HJ106" s="95"/>
      <c r="HK106" s="95"/>
      <c r="HL106" s="95"/>
      <c r="HM106" s="95"/>
      <c r="HN106" s="95"/>
      <c r="HO106" s="95"/>
      <c r="HP106" s="95"/>
      <c r="HQ106" s="95"/>
      <c r="HR106" s="95"/>
      <c r="HS106" s="95"/>
      <c r="HT106" s="95"/>
      <c r="HU106" s="95"/>
      <c r="HV106" s="95"/>
      <c r="HW106" s="95"/>
      <c r="HX106" s="95"/>
      <c r="HY106" s="95"/>
      <c r="HZ106" s="95"/>
      <c r="IA106" s="95"/>
      <c r="IB106" s="95"/>
      <c r="IC106" s="95"/>
      <c r="ID106" s="95"/>
      <c r="IE106" s="95"/>
      <c r="IF106" s="95"/>
      <c r="IG106" s="95"/>
      <c r="IH106" s="95"/>
      <c r="II106" s="95"/>
      <c r="IJ106" s="95"/>
      <c r="IK106" s="95"/>
      <c r="IL106" s="95"/>
      <c r="IM106" s="95"/>
      <c r="IN106" s="95"/>
      <c r="IO106" s="95"/>
      <c r="IP106" s="95"/>
      <c r="IQ106" s="95"/>
      <c r="IR106" s="95"/>
      <c r="IS106" s="95"/>
      <c r="IT106" s="95"/>
      <c r="IU106" s="95"/>
      <c r="IV106" s="95"/>
      <c r="IW106" s="95"/>
      <c r="IX106" s="95"/>
      <c r="IY106" s="95"/>
      <c r="IZ106" s="95"/>
      <c r="JA106" s="95"/>
      <c r="JB106" s="95"/>
      <c r="JC106" s="95"/>
      <c r="JD106" s="95"/>
      <c r="JE106" s="95"/>
      <c r="JF106" s="95"/>
      <c r="JG106" s="95"/>
      <c r="JH106" s="95"/>
      <c r="JI106" s="95"/>
      <c r="JJ106" s="95"/>
      <c r="JK106" s="95"/>
      <c r="JL106" s="95"/>
      <c r="JM106" s="95"/>
      <c r="JN106" s="95"/>
      <c r="JO106" s="95"/>
      <c r="JP106" s="95"/>
      <c r="JQ106" s="95"/>
      <c r="JR106" s="95"/>
      <c r="JS106" s="95"/>
      <c r="JT106" s="95"/>
      <c r="JU106" s="95"/>
      <c r="JV106" s="95"/>
      <c r="JW106" s="95"/>
      <c r="JX106" s="95"/>
      <c r="JY106" s="95"/>
      <c r="JZ106" s="95"/>
      <c r="KA106" s="95"/>
      <c r="KB106" s="95"/>
      <c r="KC106" s="95"/>
      <c r="KD106" s="95"/>
      <c r="KE106" s="95"/>
      <c r="KF106" s="95"/>
      <c r="KG106" s="95"/>
      <c r="KH106" s="95"/>
      <c r="KI106" s="95"/>
      <c r="KJ106" s="95"/>
      <c r="KK106" s="95"/>
      <c r="KL106" s="95"/>
      <c r="KM106" s="95"/>
      <c r="KN106" s="95"/>
      <c r="KO106" s="95"/>
      <c r="KP106" s="95"/>
      <c r="KQ106" s="95"/>
      <c r="KR106" s="95"/>
      <c r="KS106" s="95"/>
      <c r="KT106" s="95"/>
      <c r="KU106" s="95"/>
      <c r="KV106" s="95"/>
      <c r="KW106" s="95"/>
      <c r="KX106" s="95"/>
      <c r="KY106" s="95"/>
      <c r="KZ106" s="95"/>
      <c r="LA106" s="95"/>
      <c r="LB106" s="95"/>
      <c r="LC106" s="95"/>
      <c r="LD106" s="95"/>
      <c r="LE106" s="95"/>
      <c r="LF106" s="95"/>
      <c r="LG106" s="95"/>
      <c r="LH106" s="95"/>
      <c r="LI106" s="95"/>
      <c r="LJ106" s="95"/>
      <c r="LK106" s="95"/>
      <c r="LL106" s="95"/>
      <c r="LM106" s="95"/>
      <c r="LN106" s="95"/>
      <c r="LO106" s="95"/>
      <c r="LP106" s="95"/>
      <c r="LQ106" s="95"/>
      <c r="LR106" s="95"/>
      <c r="LS106" s="95"/>
      <c r="LT106" s="95"/>
      <c r="LU106" s="95"/>
      <c r="LV106" s="95"/>
      <c r="LW106" s="95"/>
      <c r="LX106" s="95"/>
      <c r="LY106" s="95"/>
      <c r="LZ106" s="95"/>
      <c r="MA106" s="95"/>
      <c r="MB106" s="95"/>
      <c r="MC106" s="95"/>
      <c r="MD106" s="95"/>
      <c r="ME106" s="95"/>
      <c r="MF106" s="95"/>
      <c r="MG106" s="95"/>
      <c r="MH106" s="95"/>
      <c r="MI106" s="95"/>
      <c r="MJ106" s="95"/>
      <c r="MK106" s="95"/>
      <c r="ML106" s="95"/>
      <c r="MM106" s="95"/>
      <c r="MN106" s="95"/>
      <c r="MO106" s="95"/>
      <c r="MP106" s="95"/>
      <c r="MQ106" s="95"/>
      <c r="MR106" s="95"/>
      <c r="MS106" s="95"/>
      <c r="MT106" s="95"/>
      <c r="MU106" s="95"/>
      <c r="MV106" s="95"/>
      <c r="MW106" s="95"/>
      <c r="MX106" s="95"/>
      <c r="MY106" s="95"/>
      <c r="MZ106" s="95"/>
      <c r="NA106" s="95"/>
      <c r="NB106" s="95"/>
      <c r="NC106" s="95"/>
      <c r="ND106" s="95"/>
      <c r="NE106" s="95"/>
      <c r="NF106" s="95"/>
      <c r="NG106" s="95"/>
      <c r="NH106" s="95"/>
      <c r="NI106" s="95"/>
      <c r="NJ106" s="95"/>
      <c r="NK106" s="95"/>
      <c r="NL106" s="95"/>
      <c r="NM106" s="95"/>
      <c r="NN106" s="95"/>
      <c r="NO106" s="95"/>
      <c r="NP106" s="95"/>
      <c r="NQ106" s="95"/>
      <c r="NR106" s="95"/>
      <c r="NS106" s="95"/>
      <c r="NT106" s="95"/>
      <c r="NU106" s="95"/>
      <c r="NV106" s="95"/>
      <c r="NW106" s="95"/>
      <c r="NX106" s="95"/>
      <c r="NY106" s="95"/>
      <c r="NZ106" s="95"/>
      <c r="OA106" s="95"/>
      <c r="OB106" s="95"/>
      <c r="OC106" s="95"/>
      <c r="OD106" s="95"/>
      <c r="OE106" s="95"/>
      <c r="OF106" s="95"/>
      <c r="OG106" s="95"/>
      <c r="OH106" s="95"/>
      <c r="OI106" s="95"/>
      <c r="OJ106" s="95"/>
      <c r="OK106" s="95"/>
      <c r="OL106" s="95"/>
      <c r="OM106" s="95"/>
      <c r="ON106" s="95"/>
      <c r="OO106" s="95"/>
      <c r="OP106" s="95"/>
      <c r="OQ106" s="95"/>
      <c r="OR106" s="95"/>
      <c r="OS106" s="95"/>
      <c r="OT106" s="95"/>
      <c r="OU106" s="95"/>
      <c r="OV106" s="95"/>
      <c r="OW106" s="95"/>
      <c r="OX106" s="95"/>
      <c r="OY106" s="95"/>
      <c r="OZ106" s="95"/>
      <c r="PA106" s="95"/>
      <c r="PB106" s="95"/>
      <c r="PC106" s="95"/>
      <c r="PD106" s="95"/>
      <c r="PE106" s="95"/>
      <c r="PF106" s="95"/>
      <c r="PG106" s="95"/>
      <c r="PH106" s="95"/>
    </row>
    <row r="107" spans="3:424" s="85" customFormat="1" ht="29.55" customHeight="1">
      <c r="C107" s="1815" t="s">
        <v>218</v>
      </c>
      <c r="D107" s="1815"/>
      <c r="E107" s="1815"/>
      <c r="F107" s="143">
        <v>0</v>
      </c>
      <c r="G107" s="143" t="e">
        <f>IF(COLUMN(F$107)-COLUMN($L$30)+1&lt;=ROUND($L$30,0)-7,F$107,0)</f>
        <v>#VALUE!</v>
      </c>
      <c r="H107" s="143" t="e">
        <f t="shared" ref="H107:BM107" si="12">IF(COLUMN(G$107)-COLUMN($L$30)+1&lt;=ROUND($L$30,0)-7,G$107,0)</f>
        <v>#VALUE!</v>
      </c>
      <c r="I107" s="143" t="e">
        <f t="shared" si="12"/>
        <v>#VALUE!</v>
      </c>
      <c r="J107" s="143" t="e">
        <f t="shared" si="12"/>
        <v>#VALUE!</v>
      </c>
      <c r="K107" s="143" t="e">
        <f t="shared" si="12"/>
        <v>#VALUE!</v>
      </c>
      <c r="L107" s="143" t="e">
        <f t="shared" si="12"/>
        <v>#VALUE!</v>
      </c>
      <c r="M107" s="143" t="e">
        <f t="shared" si="12"/>
        <v>#VALUE!</v>
      </c>
      <c r="N107" s="143" t="e">
        <f t="shared" si="12"/>
        <v>#VALUE!</v>
      </c>
      <c r="O107" s="143" t="e">
        <f t="shared" si="12"/>
        <v>#VALUE!</v>
      </c>
      <c r="P107" s="143" t="e">
        <f t="shared" si="12"/>
        <v>#VALUE!</v>
      </c>
      <c r="Q107" s="143" t="e">
        <f t="shared" si="12"/>
        <v>#VALUE!</v>
      </c>
      <c r="R107" s="143" t="e">
        <f t="shared" si="12"/>
        <v>#VALUE!</v>
      </c>
      <c r="S107" s="143" t="e">
        <f t="shared" si="12"/>
        <v>#VALUE!</v>
      </c>
      <c r="T107" s="143" t="e">
        <f t="shared" si="12"/>
        <v>#VALUE!</v>
      </c>
      <c r="U107" s="143" t="e">
        <f t="shared" si="12"/>
        <v>#VALUE!</v>
      </c>
      <c r="V107" s="143" t="e">
        <f t="shared" si="12"/>
        <v>#VALUE!</v>
      </c>
      <c r="W107" s="143" t="e">
        <f t="shared" si="12"/>
        <v>#VALUE!</v>
      </c>
      <c r="X107" s="143" t="e">
        <f t="shared" si="12"/>
        <v>#VALUE!</v>
      </c>
      <c r="Y107" s="143" t="e">
        <f t="shared" si="12"/>
        <v>#VALUE!</v>
      </c>
      <c r="Z107" s="143" t="e">
        <f t="shared" si="12"/>
        <v>#VALUE!</v>
      </c>
      <c r="AA107" s="143" t="e">
        <f t="shared" si="12"/>
        <v>#VALUE!</v>
      </c>
      <c r="AB107" s="143" t="e">
        <f t="shared" si="12"/>
        <v>#VALUE!</v>
      </c>
      <c r="AC107" s="143" t="e">
        <f t="shared" si="12"/>
        <v>#VALUE!</v>
      </c>
      <c r="AD107" s="143" t="e">
        <f t="shared" si="12"/>
        <v>#VALUE!</v>
      </c>
      <c r="AE107" s="143" t="e">
        <f t="shared" si="12"/>
        <v>#VALUE!</v>
      </c>
      <c r="AF107" s="143" t="e">
        <f t="shared" si="12"/>
        <v>#VALUE!</v>
      </c>
      <c r="AG107" s="143" t="e">
        <f t="shared" si="12"/>
        <v>#VALUE!</v>
      </c>
      <c r="AH107" s="143" t="e">
        <f t="shared" si="12"/>
        <v>#VALUE!</v>
      </c>
      <c r="AI107" s="143" t="e">
        <f t="shared" si="12"/>
        <v>#VALUE!</v>
      </c>
      <c r="AJ107" s="143" t="e">
        <f t="shared" si="12"/>
        <v>#VALUE!</v>
      </c>
      <c r="AK107" s="143" t="e">
        <f t="shared" si="12"/>
        <v>#VALUE!</v>
      </c>
      <c r="AL107" s="143" t="e">
        <f t="shared" si="12"/>
        <v>#VALUE!</v>
      </c>
      <c r="AM107" s="143" t="e">
        <f t="shared" si="12"/>
        <v>#VALUE!</v>
      </c>
      <c r="AN107" s="143" t="e">
        <f t="shared" si="12"/>
        <v>#VALUE!</v>
      </c>
      <c r="AO107" s="143" t="e">
        <f t="shared" si="12"/>
        <v>#VALUE!</v>
      </c>
      <c r="AP107" s="143" t="e">
        <f t="shared" si="12"/>
        <v>#VALUE!</v>
      </c>
      <c r="AQ107" s="143" t="e">
        <f t="shared" si="12"/>
        <v>#VALUE!</v>
      </c>
      <c r="AR107" s="143" t="e">
        <f t="shared" si="12"/>
        <v>#VALUE!</v>
      </c>
      <c r="AS107" s="143" t="e">
        <f t="shared" si="12"/>
        <v>#VALUE!</v>
      </c>
      <c r="AT107" s="143" t="e">
        <f t="shared" si="12"/>
        <v>#VALUE!</v>
      </c>
      <c r="AU107" s="143" t="e">
        <f t="shared" si="12"/>
        <v>#VALUE!</v>
      </c>
      <c r="AV107" s="143" t="e">
        <f t="shared" si="12"/>
        <v>#VALUE!</v>
      </c>
      <c r="AW107" s="143" t="e">
        <f t="shared" si="12"/>
        <v>#VALUE!</v>
      </c>
      <c r="AX107" s="143" t="e">
        <f t="shared" si="12"/>
        <v>#VALUE!</v>
      </c>
      <c r="AY107" s="143" t="e">
        <f t="shared" si="12"/>
        <v>#VALUE!</v>
      </c>
      <c r="AZ107" s="143" t="e">
        <f t="shared" si="12"/>
        <v>#VALUE!</v>
      </c>
      <c r="BA107" s="143" t="e">
        <f t="shared" si="12"/>
        <v>#VALUE!</v>
      </c>
      <c r="BB107" s="143" t="e">
        <f t="shared" si="12"/>
        <v>#VALUE!</v>
      </c>
      <c r="BC107" s="143" t="e">
        <f t="shared" si="12"/>
        <v>#VALUE!</v>
      </c>
      <c r="BD107" s="143" t="e">
        <f t="shared" si="12"/>
        <v>#VALUE!</v>
      </c>
      <c r="BE107" s="143" t="e">
        <f t="shared" si="12"/>
        <v>#VALUE!</v>
      </c>
      <c r="BF107" s="143" t="e">
        <f t="shared" si="12"/>
        <v>#VALUE!</v>
      </c>
      <c r="BG107" s="143" t="e">
        <f t="shared" si="12"/>
        <v>#VALUE!</v>
      </c>
      <c r="BH107" s="143" t="e">
        <f t="shared" si="12"/>
        <v>#VALUE!</v>
      </c>
      <c r="BI107" s="143" t="e">
        <f t="shared" si="12"/>
        <v>#VALUE!</v>
      </c>
      <c r="BJ107" s="143" t="e">
        <f t="shared" si="12"/>
        <v>#VALUE!</v>
      </c>
      <c r="BK107" s="143" t="e">
        <f t="shared" si="12"/>
        <v>#VALUE!</v>
      </c>
      <c r="BL107" s="143" t="e">
        <f t="shared" si="12"/>
        <v>#VALUE!</v>
      </c>
      <c r="BM107" s="143" t="e">
        <f t="shared" si="12"/>
        <v>#VALUE!</v>
      </c>
      <c r="BN107" s="95"/>
      <c r="BO107" s="95"/>
      <c r="BP107" s="95"/>
      <c r="BQ107" s="95"/>
      <c r="BR107" s="95"/>
      <c r="BS107" s="95"/>
      <c r="BT107" s="95"/>
      <c r="BU107" s="95"/>
      <c r="BV107" s="95"/>
      <c r="BW107" s="95"/>
      <c r="BX107" s="95"/>
      <c r="BY107" s="95"/>
      <c r="BZ107" s="95"/>
      <c r="CA107" s="95"/>
      <c r="CB107" s="95"/>
      <c r="CC107" s="95"/>
      <c r="CD107" s="95"/>
      <c r="CE107" s="95"/>
      <c r="CF107" s="95"/>
      <c r="CG107" s="95"/>
      <c r="CH107" s="95"/>
      <c r="CI107" s="95"/>
      <c r="CJ107" s="95"/>
      <c r="CK107" s="95"/>
      <c r="CL107" s="95"/>
      <c r="CM107" s="95"/>
      <c r="CN107" s="95"/>
      <c r="CO107" s="95"/>
      <c r="CP107" s="95"/>
      <c r="CQ107" s="95"/>
      <c r="CR107" s="95"/>
      <c r="CS107" s="95"/>
      <c r="CT107" s="95"/>
      <c r="CU107" s="95"/>
      <c r="CV107" s="95"/>
      <c r="CW107" s="95"/>
      <c r="CX107" s="95"/>
      <c r="CY107" s="95"/>
      <c r="CZ107" s="95"/>
      <c r="DA107" s="95"/>
      <c r="DB107" s="95"/>
      <c r="DC107" s="95"/>
      <c r="DD107" s="95"/>
      <c r="DE107" s="95"/>
      <c r="DF107" s="95"/>
      <c r="DG107" s="95"/>
      <c r="DH107" s="95"/>
      <c r="DI107" s="95"/>
      <c r="DJ107" s="95"/>
      <c r="DK107" s="95"/>
      <c r="DL107" s="95"/>
      <c r="DM107" s="95"/>
      <c r="DN107" s="95"/>
      <c r="DO107" s="95"/>
      <c r="DP107" s="95"/>
      <c r="DQ107" s="95"/>
      <c r="DR107" s="95"/>
      <c r="DS107" s="95"/>
      <c r="DT107" s="95"/>
      <c r="DU107" s="95"/>
      <c r="DV107" s="95"/>
      <c r="DW107" s="95"/>
      <c r="DX107" s="95"/>
      <c r="DY107" s="95"/>
      <c r="DZ107" s="95"/>
      <c r="EA107" s="95"/>
      <c r="EB107" s="95"/>
      <c r="EC107" s="95"/>
      <c r="ED107" s="95"/>
      <c r="EE107" s="95"/>
      <c r="EF107" s="95"/>
      <c r="EG107" s="95"/>
      <c r="EH107" s="95"/>
      <c r="EI107" s="95"/>
      <c r="EJ107" s="95"/>
      <c r="EK107" s="95"/>
      <c r="EL107" s="95"/>
      <c r="EM107" s="95"/>
      <c r="EN107" s="95"/>
      <c r="EO107" s="95"/>
      <c r="EP107" s="95"/>
      <c r="EQ107" s="95"/>
      <c r="ER107" s="95"/>
      <c r="ES107" s="95"/>
      <c r="ET107" s="95"/>
      <c r="EU107" s="95"/>
      <c r="EV107" s="95"/>
      <c r="EW107" s="95"/>
      <c r="EX107" s="95"/>
      <c r="EY107" s="95"/>
      <c r="EZ107" s="95"/>
      <c r="FA107" s="95"/>
      <c r="FB107" s="95"/>
      <c r="FC107" s="95"/>
      <c r="FD107" s="95"/>
      <c r="FE107" s="95"/>
      <c r="FF107" s="95"/>
      <c r="FG107" s="95"/>
      <c r="FH107" s="95"/>
      <c r="FI107" s="95"/>
      <c r="FJ107" s="95"/>
      <c r="FK107" s="95"/>
      <c r="FL107" s="95"/>
      <c r="FM107" s="95"/>
      <c r="FN107" s="95"/>
      <c r="FO107" s="95"/>
      <c r="FP107" s="95"/>
      <c r="FQ107" s="95"/>
      <c r="FR107" s="95"/>
      <c r="FS107" s="95"/>
      <c r="FT107" s="95"/>
      <c r="FU107" s="95"/>
      <c r="FV107" s="95"/>
      <c r="FW107" s="95"/>
      <c r="FX107" s="95"/>
      <c r="FY107" s="95"/>
      <c r="FZ107" s="95"/>
      <c r="GA107" s="95"/>
      <c r="GB107" s="95"/>
      <c r="GC107" s="95"/>
      <c r="GD107" s="95"/>
      <c r="GE107" s="95"/>
      <c r="GF107" s="95"/>
      <c r="GG107" s="95"/>
      <c r="GH107" s="95"/>
      <c r="GI107" s="95"/>
      <c r="GJ107" s="95"/>
      <c r="GK107" s="95"/>
      <c r="GL107" s="95"/>
      <c r="GM107" s="95"/>
      <c r="GN107" s="95"/>
      <c r="GO107" s="95"/>
      <c r="GP107" s="95"/>
      <c r="GQ107" s="95"/>
      <c r="GR107" s="95"/>
      <c r="GS107" s="95"/>
      <c r="GT107" s="95"/>
      <c r="GU107" s="95"/>
      <c r="GV107" s="95"/>
      <c r="GW107" s="133"/>
      <c r="GX107" s="133"/>
      <c r="GY107" s="133"/>
      <c r="GZ107" s="133"/>
      <c r="HA107" s="133"/>
      <c r="HB107" s="133"/>
      <c r="HC107" s="133"/>
      <c r="HD107" s="133"/>
      <c r="HE107" s="133"/>
      <c r="HF107" s="133"/>
      <c r="HG107" s="95"/>
      <c r="HH107" s="95"/>
      <c r="HI107" s="95"/>
      <c r="HJ107" s="95"/>
      <c r="HK107" s="95"/>
      <c r="HL107" s="95"/>
      <c r="HM107" s="95"/>
      <c r="HN107" s="95"/>
      <c r="HO107" s="95"/>
      <c r="HP107" s="95"/>
      <c r="HQ107" s="95"/>
      <c r="HR107" s="95"/>
      <c r="HS107" s="95"/>
      <c r="HT107" s="95"/>
      <c r="HU107" s="95"/>
      <c r="HV107" s="95"/>
      <c r="HW107" s="95"/>
      <c r="HX107" s="95"/>
      <c r="HY107" s="95"/>
      <c r="HZ107" s="95"/>
      <c r="IA107" s="95"/>
      <c r="IB107" s="95"/>
      <c r="IC107" s="95"/>
      <c r="ID107" s="95"/>
      <c r="IE107" s="95"/>
      <c r="IF107" s="95"/>
      <c r="IG107" s="95"/>
      <c r="IH107" s="95"/>
      <c r="II107" s="95"/>
      <c r="IJ107" s="95"/>
      <c r="IK107" s="95"/>
      <c r="IL107" s="95"/>
      <c r="IM107" s="95"/>
      <c r="IN107" s="95"/>
      <c r="IO107" s="95"/>
      <c r="IP107" s="95"/>
      <c r="IQ107" s="95"/>
      <c r="IR107" s="95"/>
      <c r="IS107" s="95"/>
      <c r="IT107" s="95"/>
      <c r="IU107" s="95"/>
      <c r="IV107" s="95"/>
      <c r="IW107" s="95"/>
      <c r="IX107" s="95"/>
      <c r="IY107" s="95"/>
      <c r="IZ107" s="95"/>
      <c r="JA107" s="95"/>
      <c r="JB107" s="95"/>
      <c r="JC107" s="95"/>
      <c r="JD107" s="95"/>
      <c r="JE107" s="95"/>
      <c r="JF107" s="95"/>
      <c r="JG107" s="95"/>
      <c r="JH107" s="95"/>
      <c r="JI107" s="95"/>
      <c r="JJ107" s="95"/>
      <c r="JK107" s="95"/>
      <c r="JL107" s="95"/>
      <c r="JM107" s="95"/>
      <c r="JN107" s="95"/>
      <c r="JO107" s="95"/>
      <c r="JP107" s="95"/>
      <c r="JQ107" s="95"/>
      <c r="JR107" s="95"/>
      <c r="JS107" s="95"/>
      <c r="JT107" s="95"/>
      <c r="JU107" s="95"/>
      <c r="JV107" s="95"/>
      <c r="JW107" s="95"/>
      <c r="JX107" s="95"/>
      <c r="JY107" s="95"/>
      <c r="JZ107" s="95"/>
      <c r="KA107" s="95"/>
      <c r="KB107" s="95"/>
      <c r="KC107" s="95"/>
      <c r="KD107" s="95"/>
      <c r="KE107" s="95"/>
      <c r="KF107" s="95"/>
      <c r="KG107" s="95"/>
      <c r="KH107" s="95"/>
      <c r="KI107" s="95"/>
      <c r="KJ107" s="95"/>
      <c r="KK107" s="95"/>
      <c r="KL107" s="95"/>
      <c r="KM107" s="95"/>
      <c r="KN107" s="95"/>
      <c r="KO107" s="95"/>
      <c r="KP107" s="95"/>
      <c r="KQ107" s="95"/>
      <c r="KR107" s="95"/>
      <c r="KS107" s="95"/>
      <c r="KT107" s="95"/>
      <c r="KU107" s="95"/>
      <c r="KV107" s="95"/>
      <c r="KW107" s="95"/>
      <c r="KX107" s="95"/>
      <c r="KY107" s="95"/>
      <c r="KZ107" s="95"/>
      <c r="LA107" s="95"/>
      <c r="LB107" s="95"/>
      <c r="LC107" s="95"/>
      <c r="LD107" s="95"/>
      <c r="LE107" s="95"/>
      <c r="LF107" s="95"/>
      <c r="LG107" s="95"/>
      <c r="LH107" s="95"/>
      <c r="LI107" s="95"/>
      <c r="LJ107" s="95"/>
      <c r="LK107" s="95"/>
      <c r="LL107" s="95"/>
      <c r="LM107" s="95"/>
      <c r="LN107" s="95"/>
      <c r="LO107" s="95"/>
      <c r="LP107" s="95"/>
      <c r="LQ107" s="95"/>
      <c r="LR107" s="95"/>
      <c r="LS107" s="95"/>
      <c r="LT107" s="95"/>
      <c r="LU107" s="95"/>
      <c r="LV107" s="95"/>
      <c r="LW107" s="95"/>
      <c r="LX107" s="95"/>
      <c r="LY107" s="95"/>
      <c r="LZ107" s="95"/>
      <c r="MA107" s="95"/>
      <c r="MB107" s="95"/>
      <c r="MC107" s="95"/>
      <c r="MD107" s="95"/>
      <c r="ME107" s="95"/>
      <c r="MF107" s="95"/>
      <c r="MG107" s="95"/>
      <c r="MH107" s="95"/>
      <c r="MI107" s="95"/>
      <c r="MJ107" s="95"/>
      <c r="MK107" s="95"/>
      <c r="ML107" s="95"/>
      <c r="MM107" s="95"/>
      <c r="MN107" s="95"/>
      <c r="MO107" s="95"/>
      <c r="MP107" s="95"/>
      <c r="MQ107" s="95"/>
      <c r="MR107" s="95"/>
      <c r="MS107" s="95"/>
      <c r="MT107" s="95"/>
      <c r="MU107" s="95"/>
      <c r="MV107" s="95"/>
      <c r="MW107" s="95"/>
      <c r="MX107" s="95"/>
      <c r="MY107" s="95"/>
      <c r="MZ107" s="95"/>
      <c r="NA107" s="95"/>
      <c r="NB107" s="95"/>
      <c r="NC107" s="95"/>
      <c r="ND107" s="95"/>
      <c r="NE107" s="95"/>
      <c r="NF107" s="95"/>
      <c r="NG107" s="95"/>
      <c r="NH107" s="95"/>
      <c r="NI107" s="95"/>
      <c r="NJ107" s="95"/>
      <c r="NK107" s="95"/>
      <c r="NL107" s="95"/>
      <c r="NM107" s="95"/>
      <c r="NN107" s="95"/>
      <c r="NO107" s="95"/>
      <c r="NP107" s="95"/>
      <c r="NQ107" s="95"/>
      <c r="NR107" s="95"/>
      <c r="NS107" s="95"/>
      <c r="NT107" s="95"/>
      <c r="NU107" s="95"/>
      <c r="NV107" s="95"/>
      <c r="NW107" s="95"/>
      <c r="NX107" s="95"/>
      <c r="NY107" s="95"/>
      <c r="NZ107" s="95"/>
      <c r="OA107" s="95"/>
      <c r="OB107" s="95"/>
      <c r="OC107" s="95"/>
      <c r="OD107" s="95"/>
      <c r="OE107" s="95"/>
      <c r="OF107" s="95"/>
      <c r="OG107" s="95"/>
      <c r="OH107" s="95"/>
      <c r="OI107" s="95"/>
      <c r="OJ107" s="95"/>
      <c r="OK107" s="95"/>
      <c r="OL107" s="95"/>
      <c r="OM107" s="95"/>
      <c r="ON107" s="95"/>
      <c r="OO107" s="95"/>
      <c r="OP107" s="95"/>
      <c r="OQ107" s="95"/>
      <c r="OR107" s="95"/>
      <c r="OS107" s="95"/>
      <c r="OT107" s="95"/>
      <c r="OU107" s="95"/>
      <c r="OV107" s="95"/>
      <c r="OW107" s="95"/>
      <c r="OX107" s="95"/>
      <c r="OY107" s="95"/>
      <c r="OZ107" s="95"/>
      <c r="PA107" s="95"/>
      <c r="PB107" s="95"/>
      <c r="PC107" s="95"/>
      <c r="PD107" s="95"/>
      <c r="PE107" s="95"/>
      <c r="PF107" s="95"/>
      <c r="PG107" s="95"/>
      <c r="PH107" s="95"/>
    </row>
    <row r="108" spans="3:424" s="85" customFormat="1" ht="29.55" customHeight="1">
      <c r="C108" s="1815" t="s">
        <v>244</v>
      </c>
      <c r="D108" s="1815"/>
      <c r="E108" s="1815"/>
      <c r="F108" s="143">
        <v>0</v>
      </c>
      <c r="G108" s="143" t="e">
        <f>IF(COLUMN(F$108)-COLUMN($L$30)+1&lt;=ROUND($L$30,0)-7,F$108,0)</f>
        <v>#VALUE!</v>
      </c>
      <c r="H108" s="143" t="e">
        <f t="shared" ref="H108:BM108" si="13">IF(COLUMN(G$108)-COLUMN($L$30)+1&lt;=ROUND($L$30,0)-7,G$108,0)</f>
        <v>#VALUE!</v>
      </c>
      <c r="I108" s="143" t="e">
        <f t="shared" si="13"/>
        <v>#VALUE!</v>
      </c>
      <c r="J108" s="143" t="e">
        <f t="shared" si="13"/>
        <v>#VALUE!</v>
      </c>
      <c r="K108" s="143" t="e">
        <f t="shared" si="13"/>
        <v>#VALUE!</v>
      </c>
      <c r="L108" s="143" t="e">
        <f t="shared" si="13"/>
        <v>#VALUE!</v>
      </c>
      <c r="M108" s="143" t="e">
        <f t="shared" si="13"/>
        <v>#VALUE!</v>
      </c>
      <c r="N108" s="143" t="e">
        <f t="shared" si="13"/>
        <v>#VALUE!</v>
      </c>
      <c r="O108" s="143" t="e">
        <f t="shared" si="13"/>
        <v>#VALUE!</v>
      </c>
      <c r="P108" s="143" t="e">
        <f t="shared" si="13"/>
        <v>#VALUE!</v>
      </c>
      <c r="Q108" s="143" t="e">
        <f t="shared" si="13"/>
        <v>#VALUE!</v>
      </c>
      <c r="R108" s="143" t="e">
        <f t="shared" si="13"/>
        <v>#VALUE!</v>
      </c>
      <c r="S108" s="143" t="e">
        <f t="shared" si="13"/>
        <v>#VALUE!</v>
      </c>
      <c r="T108" s="143" t="e">
        <f t="shared" si="13"/>
        <v>#VALUE!</v>
      </c>
      <c r="U108" s="143" t="e">
        <f t="shared" si="13"/>
        <v>#VALUE!</v>
      </c>
      <c r="V108" s="143" t="e">
        <f t="shared" si="13"/>
        <v>#VALUE!</v>
      </c>
      <c r="W108" s="143" t="e">
        <f t="shared" si="13"/>
        <v>#VALUE!</v>
      </c>
      <c r="X108" s="143" t="e">
        <f t="shared" si="13"/>
        <v>#VALUE!</v>
      </c>
      <c r="Y108" s="143" t="e">
        <f t="shared" si="13"/>
        <v>#VALUE!</v>
      </c>
      <c r="Z108" s="143" t="e">
        <f t="shared" si="13"/>
        <v>#VALUE!</v>
      </c>
      <c r="AA108" s="143" t="e">
        <f t="shared" si="13"/>
        <v>#VALUE!</v>
      </c>
      <c r="AB108" s="143" t="e">
        <f t="shared" si="13"/>
        <v>#VALUE!</v>
      </c>
      <c r="AC108" s="143" t="e">
        <f t="shared" si="13"/>
        <v>#VALUE!</v>
      </c>
      <c r="AD108" s="143" t="e">
        <f t="shared" si="13"/>
        <v>#VALUE!</v>
      </c>
      <c r="AE108" s="143" t="e">
        <f t="shared" si="13"/>
        <v>#VALUE!</v>
      </c>
      <c r="AF108" s="143" t="e">
        <f t="shared" si="13"/>
        <v>#VALUE!</v>
      </c>
      <c r="AG108" s="143" t="e">
        <f t="shared" si="13"/>
        <v>#VALUE!</v>
      </c>
      <c r="AH108" s="143" t="e">
        <f t="shared" si="13"/>
        <v>#VALUE!</v>
      </c>
      <c r="AI108" s="143" t="e">
        <f t="shared" si="13"/>
        <v>#VALUE!</v>
      </c>
      <c r="AJ108" s="143" t="e">
        <f t="shared" si="13"/>
        <v>#VALUE!</v>
      </c>
      <c r="AK108" s="143" t="e">
        <f t="shared" si="13"/>
        <v>#VALUE!</v>
      </c>
      <c r="AL108" s="143" t="e">
        <f t="shared" si="13"/>
        <v>#VALUE!</v>
      </c>
      <c r="AM108" s="143" t="e">
        <f t="shared" si="13"/>
        <v>#VALUE!</v>
      </c>
      <c r="AN108" s="143" t="e">
        <f t="shared" si="13"/>
        <v>#VALUE!</v>
      </c>
      <c r="AO108" s="143" t="e">
        <f t="shared" si="13"/>
        <v>#VALUE!</v>
      </c>
      <c r="AP108" s="143" t="e">
        <f t="shared" si="13"/>
        <v>#VALUE!</v>
      </c>
      <c r="AQ108" s="143" t="e">
        <f t="shared" si="13"/>
        <v>#VALUE!</v>
      </c>
      <c r="AR108" s="143" t="e">
        <f t="shared" si="13"/>
        <v>#VALUE!</v>
      </c>
      <c r="AS108" s="143" t="e">
        <f t="shared" si="13"/>
        <v>#VALUE!</v>
      </c>
      <c r="AT108" s="143" t="e">
        <f t="shared" si="13"/>
        <v>#VALUE!</v>
      </c>
      <c r="AU108" s="143" t="e">
        <f t="shared" si="13"/>
        <v>#VALUE!</v>
      </c>
      <c r="AV108" s="143" t="e">
        <f t="shared" si="13"/>
        <v>#VALUE!</v>
      </c>
      <c r="AW108" s="143" t="e">
        <f t="shared" si="13"/>
        <v>#VALUE!</v>
      </c>
      <c r="AX108" s="143" t="e">
        <f t="shared" si="13"/>
        <v>#VALUE!</v>
      </c>
      <c r="AY108" s="143" t="e">
        <f t="shared" si="13"/>
        <v>#VALUE!</v>
      </c>
      <c r="AZ108" s="143" t="e">
        <f t="shared" si="13"/>
        <v>#VALUE!</v>
      </c>
      <c r="BA108" s="143" t="e">
        <f t="shared" si="13"/>
        <v>#VALUE!</v>
      </c>
      <c r="BB108" s="143" t="e">
        <f t="shared" si="13"/>
        <v>#VALUE!</v>
      </c>
      <c r="BC108" s="143" t="e">
        <f t="shared" si="13"/>
        <v>#VALUE!</v>
      </c>
      <c r="BD108" s="143" t="e">
        <f t="shared" si="13"/>
        <v>#VALUE!</v>
      </c>
      <c r="BE108" s="143" t="e">
        <f t="shared" si="13"/>
        <v>#VALUE!</v>
      </c>
      <c r="BF108" s="143" t="e">
        <f t="shared" si="13"/>
        <v>#VALUE!</v>
      </c>
      <c r="BG108" s="143" t="e">
        <f t="shared" si="13"/>
        <v>#VALUE!</v>
      </c>
      <c r="BH108" s="143" t="e">
        <f t="shared" si="13"/>
        <v>#VALUE!</v>
      </c>
      <c r="BI108" s="143" t="e">
        <f t="shared" si="13"/>
        <v>#VALUE!</v>
      </c>
      <c r="BJ108" s="143" t="e">
        <f t="shared" si="13"/>
        <v>#VALUE!</v>
      </c>
      <c r="BK108" s="143" t="e">
        <f t="shared" si="13"/>
        <v>#VALUE!</v>
      </c>
      <c r="BL108" s="143" t="e">
        <f t="shared" si="13"/>
        <v>#VALUE!</v>
      </c>
      <c r="BM108" s="143" t="e">
        <f t="shared" si="13"/>
        <v>#VALUE!</v>
      </c>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133"/>
      <c r="GX108" s="133"/>
      <c r="GY108" s="133"/>
      <c r="GZ108" s="133"/>
      <c r="HA108" s="133"/>
      <c r="HB108" s="133"/>
      <c r="HC108" s="133"/>
      <c r="HD108" s="133"/>
      <c r="HE108" s="133"/>
      <c r="HF108" s="133"/>
      <c r="HG108" s="95"/>
      <c r="HH108" s="95"/>
      <c r="HI108" s="95"/>
      <c r="HJ108" s="95"/>
      <c r="HK108" s="95"/>
      <c r="HL108" s="95"/>
      <c r="HM108" s="95"/>
      <c r="HN108" s="95"/>
      <c r="HO108" s="95"/>
      <c r="HP108" s="95"/>
      <c r="HQ108" s="95"/>
      <c r="HR108" s="95"/>
      <c r="HS108" s="95"/>
      <c r="HT108" s="95"/>
      <c r="HU108" s="95"/>
      <c r="HV108" s="95"/>
      <c r="HW108" s="95"/>
      <c r="HX108" s="95"/>
      <c r="HY108" s="95"/>
      <c r="HZ108" s="95"/>
      <c r="IA108" s="95"/>
      <c r="IB108" s="95"/>
      <c r="IC108" s="95"/>
      <c r="ID108" s="95"/>
      <c r="IE108" s="95"/>
      <c r="IF108" s="95"/>
      <c r="IG108" s="95"/>
      <c r="IH108" s="95"/>
      <c r="II108" s="95"/>
      <c r="IJ108" s="95"/>
      <c r="IK108" s="95"/>
      <c r="IL108" s="95"/>
      <c r="IM108" s="95"/>
      <c r="IN108" s="95"/>
      <c r="IO108" s="95"/>
      <c r="IP108" s="95"/>
      <c r="IQ108" s="95"/>
      <c r="IR108" s="95"/>
      <c r="IS108" s="95"/>
      <c r="IT108" s="95"/>
      <c r="IU108" s="95"/>
      <c r="IV108" s="95"/>
      <c r="IW108" s="95"/>
      <c r="IX108" s="95"/>
      <c r="IY108" s="95"/>
      <c r="IZ108" s="95"/>
      <c r="JA108" s="95"/>
      <c r="JB108" s="95"/>
      <c r="JC108" s="95"/>
      <c r="JD108" s="95"/>
      <c r="JE108" s="95"/>
      <c r="JF108" s="95"/>
      <c r="JG108" s="95"/>
      <c r="JH108" s="95"/>
      <c r="JI108" s="95"/>
      <c r="JJ108" s="95"/>
      <c r="JK108" s="95"/>
      <c r="JL108" s="95"/>
      <c r="JM108" s="95"/>
      <c r="JN108" s="95"/>
      <c r="JO108" s="95"/>
      <c r="JP108" s="95"/>
      <c r="JQ108" s="95"/>
      <c r="JR108" s="95"/>
      <c r="JS108" s="95"/>
      <c r="JT108" s="95"/>
      <c r="JU108" s="95"/>
      <c r="JV108" s="95"/>
      <c r="JW108" s="95"/>
      <c r="JX108" s="95"/>
      <c r="JY108" s="95"/>
      <c r="JZ108" s="95"/>
      <c r="KA108" s="95"/>
      <c r="KB108" s="95"/>
      <c r="KC108" s="95"/>
      <c r="KD108" s="95"/>
      <c r="KE108" s="95"/>
      <c r="KF108" s="95"/>
      <c r="KG108" s="95"/>
      <c r="KH108" s="95"/>
      <c r="KI108" s="95"/>
      <c r="KJ108" s="95"/>
      <c r="KK108" s="95"/>
      <c r="KL108" s="95"/>
      <c r="KM108" s="95"/>
      <c r="KN108" s="95"/>
      <c r="KO108" s="95"/>
      <c r="KP108" s="95"/>
      <c r="KQ108" s="95"/>
      <c r="KR108" s="95"/>
      <c r="KS108" s="95"/>
      <c r="KT108" s="95"/>
      <c r="KU108" s="95"/>
      <c r="KV108" s="95"/>
      <c r="KW108" s="95"/>
      <c r="KX108" s="95"/>
      <c r="KY108" s="95"/>
      <c r="KZ108" s="95"/>
      <c r="LA108" s="95"/>
      <c r="LB108" s="95"/>
      <c r="LC108" s="95"/>
      <c r="LD108" s="95"/>
      <c r="LE108" s="95"/>
      <c r="LF108" s="95"/>
      <c r="LG108" s="95"/>
      <c r="LH108" s="95"/>
      <c r="LI108" s="95"/>
      <c r="LJ108" s="95"/>
      <c r="LK108" s="95"/>
      <c r="LL108" s="95"/>
      <c r="LM108" s="95"/>
      <c r="LN108" s="95"/>
      <c r="LO108" s="95"/>
      <c r="LP108" s="95"/>
      <c r="LQ108" s="95"/>
      <c r="LR108" s="95"/>
      <c r="LS108" s="95"/>
      <c r="LT108" s="95"/>
      <c r="LU108" s="95"/>
      <c r="LV108" s="95"/>
      <c r="LW108" s="95"/>
      <c r="LX108" s="95"/>
      <c r="LY108" s="95"/>
      <c r="LZ108" s="95"/>
      <c r="MA108" s="95"/>
      <c r="MB108" s="95"/>
      <c r="MC108" s="95"/>
      <c r="MD108" s="95"/>
      <c r="ME108" s="95"/>
      <c r="MF108" s="95"/>
      <c r="MG108" s="95"/>
      <c r="MH108" s="95"/>
      <c r="MI108" s="95"/>
      <c r="MJ108" s="95"/>
      <c r="MK108" s="95"/>
      <c r="ML108" s="95"/>
      <c r="MM108" s="95"/>
      <c r="MN108" s="95"/>
      <c r="MO108" s="95"/>
      <c r="MP108" s="95"/>
      <c r="MQ108" s="95"/>
      <c r="MR108" s="95"/>
      <c r="MS108" s="95"/>
      <c r="MT108" s="95"/>
      <c r="MU108" s="95"/>
      <c r="MV108" s="95"/>
      <c r="MW108" s="95"/>
      <c r="MX108" s="95"/>
      <c r="MY108" s="95"/>
      <c r="MZ108" s="95"/>
      <c r="NA108" s="95"/>
      <c r="NB108" s="95"/>
      <c r="NC108" s="95"/>
      <c r="ND108" s="95"/>
      <c r="NE108" s="95"/>
      <c r="NF108" s="95"/>
      <c r="NG108" s="95"/>
      <c r="NH108" s="95"/>
      <c r="NI108" s="95"/>
      <c r="NJ108" s="95"/>
      <c r="NK108" s="95"/>
      <c r="NL108" s="95"/>
      <c r="NM108" s="95"/>
      <c r="NN108" s="95"/>
      <c r="NO108" s="95"/>
      <c r="NP108" s="95"/>
      <c r="NQ108" s="95"/>
      <c r="NR108" s="95"/>
      <c r="NS108" s="95"/>
      <c r="NT108" s="95"/>
      <c r="NU108" s="95"/>
      <c r="NV108" s="95"/>
      <c r="NW108" s="95"/>
      <c r="NX108" s="95"/>
      <c r="NY108" s="95"/>
      <c r="NZ108" s="95"/>
      <c r="OA108" s="95"/>
      <c r="OB108" s="95"/>
      <c r="OC108" s="95"/>
      <c r="OD108" s="95"/>
      <c r="OE108" s="95"/>
      <c r="OF108" s="95"/>
      <c r="OG108" s="95"/>
      <c r="OH108" s="95"/>
      <c r="OI108" s="95"/>
      <c r="OJ108" s="95"/>
      <c r="OK108" s="95"/>
      <c r="OL108" s="95"/>
      <c r="OM108" s="95"/>
      <c r="ON108" s="95"/>
      <c r="OO108" s="95"/>
      <c r="OP108" s="95"/>
      <c r="OQ108" s="95"/>
      <c r="OR108" s="95"/>
      <c r="OS108" s="95"/>
      <c r="OT108" s="95"/>
      <c r="OU108" s="95"/>
      <c r="OV108" s="95"/>
      <c r="OW108" s="95"/>
      <c r="OX108" s="95"/>
      <c r="OY108" s="95"/>
      <c r="OZ108" s="95"/>
      <c r="PA108" s="95"/>
      <c r="PB108" s="95"/>
      <c r="PC108" s="95"/>
      <c r="PD108" s="95"/>
      <c r="PE108" s="95"/>
      <c r="PF108" s="95"/>
      <c r="PG108" s="95"/>
      <c r="PH108" s="95"/>
    </row>
    <row r="109" spans="3:424" s="85" customFormat="1" ht="18">
      <c r="C109" s="1816" t="s">
        <v>245</v>
      </c>
      <c r="D109" s="1816"/>
      <c r="E109" s="1817"/>
      <c r="F109" s="131"/>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4"/>
      <c r="AT109" s="144"/>
      <c r="AU109" s="144"/>
      <c r="AV109" s="144"/>
      <c r="AW109" s="144"/>
      <c r="AX109" s="144"/>
      <c r="AY109" s="144"/>
      <c r="AZ109" s="144"/>
      <c r="BA109" s="144"/>
      <c r="BB109" s="144"/>
      <c r="BC109" s="144"/>
      <c r="BD109" s="144"/>
      <c r="BE109" s="144"/>
      <c r="BF109" s="144"/>
      <c r="BG109" s="144"/>
      <c r="BH109" s="144"/>
      <c r="BI109" s="144"/>
      <c r="BJ109" s="144"/>
      <c r="BK109" s="144"/>
      <c r="BL109" s="144"/>
      <c r="BM109" s="144"/>
      <c r="BN109" s="95"/>
      <c r="BO109" s="95"/>
      <c r="BP109" s="95"/>
      <c r="BQ109" s="95"/>
      <c r="BR109" s="95"/>
      <c r="BS109" s="95"/>
      <c r="BT109" s="95"/>
      <c r="BU109" s="95"/>
      <c r="BV109" s="95"/>
      <c r="BW109" s="95"/>
      <c r="BX109" s="95"/>
      <c r="BY109" s="95"/>
      <c r="BZ109" s="95"/>
      <c r="CA109" s="95"/>
      <c r="CB109" s="95"/>
      <c r="CC109" s="95"/>
      <c r="CD109" s="95"/>
      <c r="CE109" s="95"/>
      <c r="CF109" s="95"/>
      <c r="CG109" s="95"/>
      <c r="CH109" s="95"/>
      <c r="CI109" s="95"/>
      <c r="CJ109" s="95"/>
      <c r="CK109" s="95"/>
      <c r="CL109" s="95"/>
      <c r="CM109" s="95"/>
      <c r="CN109" s="95"/>
      <c r="CO109" s="95"/>
      <c r="CP109" s="95"/>
      <c r="CQ109" s="95"/>
      <c r="CR109" s="95"/>
      <c r="CS109" s="95"/>
      <c r="CT109" s="95"/>
      <c r="CU109" s="95"/>
      <c r="CV109" s="95"/>
      <c r="CW109" s="95"/>
      <c r="CX109" s="95"/>
      <c r="CY109" s="95"/>
      <c r="CZ109" s="95"/>
      <c r="DA109" s="95"/>
      <c r="DB109" s="95"/>
      <c r="DC109" s="95"/>
      <c r="DD109" s="95"/>
      <c r="DE109" s="95"/>
      <c r="DF109" s="95"/>
      <c r="DG109" s="95"/>
      <c r="DH109" s="95"/>
      <c r="DI109" s="95"/>
      <c r="DJ109" s="95"/>
      <c r="DK109" s="95"/>
      <c r="DL109" s="95"/>
      <c r="DM109" s="95"/>
      <c r="DN109" s="95"/>
      <c r="DO109" s="95"/>
      <c r="DP109" s="95"/>
      <c r="DQ109" s="95"/>
      <c r="DR109" s="95"/>
      <c r="DS109" s="95"/>
      <c r="DT109" s="95"/>
      <c r="DU109" s="95"/>
      <c r="DV109" s="95"/>
      <c r="DW109" s="95"/>
      <c r="DX109" s="95"/>
      <c r="DY109" s="95"/>
      <c r="DZ109" s="95"/>
      <c r="EA109" s="95"/>
      <c r="EB109" s="95"/>
      <c r="EC109" s="95"/>
      <c r="ED109" s="95"/>
      <c r="EE109" s="95"/>
      <c r="EF109" s="95"/>
      <c r="EG109" s="95"/>
      <c r="EH109" s="95"/>
      <c r="EI109" s="95"/>
      <c r="EJ109" s="95"/>
      <c r="EK109" s="95"/>
      <c r="EL109" s="95"/>
      <c r="EM109" s="95"/>
      <c r="EN109" s="95"/>
      <c r="EO109" s="95"/>
      <c r="EP109" s="95"/>
      <c r="EQ109" s="95"/>
      <c r="ER109" s="95"/>
      <c r="ES109" s="95"/>
      <c r="ET109" s="95"/>
      <c r="EU109" s="95"/>
      <c r="EV109" s="95"/>
      <c r="EW109" s="95"/>
      <c r="EX109" s="95"/>
      <c r="EY109" s="95"/>
      <c r="EZ109" s="95"/>
      <c r="FA109" s="95"/>
      <c r="FB109" s="95"/>
      <c r="FC109" s="95"/>
      <c r="FD109" s="95"/>
      <c r="FE109" s="95"/>
      <c r="FF109" s="95"/>
      <c r="FG109" s="95"/>
      <c r="FH109" s="95"/>
      <c r="FI109" s="95"/>
      <c r="FJ109" s="95"/>
      <c r="FK109" s="95"/>
      <c r="FL109" s="95"/>
      <c r="FM109" s="95"/>
      <c r="FN109" s="95"/>
      <c r="FO109" s="95"/>
      <c r="FP109" s="95"/>
      <c r="FQ109" s="95"/>
      <c r="FR109" s="95"/>
      <c r="FS109" s="95"/>
      <c r="FT109" s="95"/>
      <c r="FU109" s="95"/>
      <c r="FV109" s="95"/>
      <c r="FW109" s="95"/>
      <c r="FX109" s="95"/>
      <c r="FY109" s="95"/>
      <c r="FZ109" s="95"/>
      <c r="GA109" s="95"/>
      <c r="GB109" s="95"/>
      <c r="GC109" s="95"/>
      <c r="GD109" s="95"/>
      <c r="GE109" s="95"/>
      <c r="GF109" s="95"/>
      <c r="GG109" s="95"/>
      <c r="GH109" s="95"/>
      <c r="GI109" s="95"/>
      <c r="GJ109" s="95"/>
      <c r="GK109" s="95"/>
      <c r="GL109" s="95"/>
      <c r="GM109" s="95"/>
      <c r="GN109" s="95"/>
      <c r="GO109" s="95"/>
      <c r="GP109" s="95"/>
      <c r="GQ109" s="95"/>
      <c r="GR109" s="95"/>
      <c r="GS109" s="95"/>
      <c r="GT109" s="95"/>
      <c r="GU109" s="95"/>
      <c r="GV109" s="95"/>
      <c r="GW109" s="133"/>
      <c r="GX109" s="133"/>
      <c r="GY109" s="133"/>
      <c r="GZ109" s="133"/>
      <c r="HA109" s="133"/>
      <c r="HB109" s="133"/>
      <c r="HC109" s="133"/>
      <c r="HD109" s="133"/>
      <c r="HE109" s="133"/>
      <c r="HF109" s="133"/>
      <c r="HG109" s="95"/>
      <c r="HH109" s="95"/>
      <c r="HI109" s="95"/>
      <c r="HJ109" s="95"/>
      <c r="HK109" s="95"/>
      <c r="HL109" s="95"/>
      <c r="HM109" s="95"/>
      <c r="HN109" s="95"/>
      <c r="HO109" s="95"/>
      <c r="HP109" s="95"/>
      <c r="HQ109" s="95"/>
      <c r="HR109" s="95"/>
      <c r="HS109" s="95"/>
      <c r="HT109" s="95"/>
      <c r="HU109" s="95"/>
      <c r="HV109" s="95"/>
      <c r="HW109" s="95"/>
      <c r="HX109" s="95"/>
      <c r="HY109" s="95"/>
      <c r="HZ109" s="95"/>
      <c r="IA109" s="95"/>
      <c r="IB109" s="95"/>
      <c r="IC109" s="95"/>
      <c r="ID109" s="95"/>
      <c r="IE109" s="95"/>
      <c r="IF109" s="95"/>
      <c r="IG109" s="95"/>
      <c r="IH109" s="95"/>
      <c r="II109" s="95"/>
      <c r="IJ109" s="95"/>
      <c r="IK109" s="95"/>
      <c r="IL109" s="95"/>
      <c r="IM109" s="95"/>
      <c r="IN109" s="95"/>
      <c r="IO109" s="95"/>
      <c r="IP109" s="95"/>
      <c r="IQ109" s="95"/>
      <c r="IR109" s="95"/>
      <c r="IS109" s="95"/>
      <c r="IT109" s="95"/>
      <c r="IU109" s="95"/>
      <c r="IV109" s="95"/>
      <c r="IW109" s="95"/>
      <c r="IX109" s="95"/>
      <c r="IY109" s="95"/>
      <c r="IZ109" s="95"/>
      <c r="JA109" s="95"/>
      <c r="JB109" s="95"/>
      <c r="JC109" s="95"/>
      <c r="JD109" s="95"/>
      <c r="JE109" s="95"/>
      <c r="JF109" s="95"/>
      <c r="JG109" s="95"/>
      <c r="JH109" s="95"/>
      <c r="JI109" s="95"/>
      <c r="JJ109" s="95"/>
      <c r="JK109" s="95"/>
      <c r="JL109" s="95"/>
      <c r="JM109" s="95"/>
      <c r="JN109" s="95"/>
      <c r="JO109" s="95"/>
      <c r="JP109" s="95"/>
      <c r="JQ109" s="95"/>
      <c r="JR109" s="95"/>
      <c r="JS109" s="95"/>
      <c r="JT109" s="95"/>
      <c r="JU109" s="95"/>
      <c r="JV109" s="95"/>
      <c r="JW109" s="95"/>
      <c r="JX109" s="95"/>
      <c r="JY109" s="95"/>
      <c r="JZ109" s="95"/>
      <c r="KA109" s="95"/>
      <c r="KB109" s="95"/>
      <c r="KC109" s="95"/>
      <c r="KD109" s="95"/>
      <c r="KE109" s="95"/>
      <c r="KF109" s="95"/>
      <c r="KG109" s="95"/>
      <c r="KH109" s="95"/>
      <c r="KI109" s="95"/>
      <c r="KJ109" s="95"/>
      <c r="KK109" s="95"/>
      <c r="KL109" s="95"/>
      <c r="KM109" s="95"/>
      <c r="KN109" s="95"/>
      <c r="KO109" s="95"/>
      <c r="KP109" s="95"/>
      <c r="KQ109" s="95"/>
      <c r="KR109" s="95"/>
      <c r="KS109" s="95"/>
      <c r="KT109" s="95"/>
      <c r="KU109" s="95"/>
      <c r="KV109" s="95"/>
      <c r="KW109" s="95"/>
      <c r="KX109" s="95"/>
      <c r="KY109" s="95"/>
      <c r="KZ109" s="95"/>
      <c r="LA109" s="95"/>
      <c r="LB109" s="95"/>
      <c r="LC109" s="95"/>
      <c r="LD109" s="95"/>
      <c r="LE109" s="95"/>
      <c r="LF109" s="95"/>
      <c r="LG109" s="95"/>
      <c r="LH109" s="95"/>
      <c r="LI109" s="95"/>
      <c r="LJ109" s="95"/>
      <c r="LK109" s="95"/>
      <c r="LL109" s="95"/>
      <c r="LM109" s="95"/>
      <c r="LN109" s="95"/>
      <c r="LO109" s="95"/>
      <c r="LP109" s="95"/>
      <c r="LQ109" s="95"/>
      <c r="LR109" s="95"/>
      <c r="LS109" s="95"/>
      <c r="LT109" s="95"/>
      <c r="LU109" s="95"/>
      <c r="LV109" s="95"/>
      <c r="LW109" s="95"/>
      <c r="LX109" s="95"/>
      <c r="LY109" s="95"/>
      <c r="LZ109" s="95"/>
      <c r="MA109" s="95"/>
      <c r="MB109" s="95"/>
      <c r="MC109" s="95"/>
      <c r="MD109" s="95"/>
      <c r="ME109" s="95"/>
      <c r="MF109" s="95"/>
      <c r="MG109" s="95"/>
      <c r="MH109" s="95"/>
      <c r="MI109" s="95"/>
      <c r="MJ109" s="95"/>
      <c r="MK109" s="95"/>
      <c r="ML109" s="95"/>
      <c r="MM109" s="95"/>
      <c r="MN109" s="95"/>
      <c r="MO109" s="95"/>
      <c r="MP109" s="95"/>
      <c r="MQ109" s="95"/>
      <c r="MR109" s="95"/>
      <c r="MS109" s="95"/>
      <c r="MT109" s="95"/>
      <c r="MU109" s="95"/>
      <c r="MV109" s="95"/>
      <c r="MW109" s="95"/>
      <c r="MX109" s="95"/>
      <c r="MY109" s="95"/>
      <c r="MZ109" s="95"/>
      <c r="NA109" s="95"/>
      <c r="NB109" s="95"/>
      <c r="NC109" s="95"/>
      <c r="ND109" s="95"/>
      <c r="NE109" s="95"/>
      <c r="NF109" s="95"/>
      <c r="NG109" s="95"/>
      <c r="NH109" s="95"/>
      <c r="NI109" s="95"/>
      <c r="NJ109" s="95"/>
      <c r="NK109" s="95"/>
      <c r="NL109" s="95"/>
      <c r="NM109" s="95"/>
      <c r="NN109" s="95"/>
      <c r="NO109" s="95"/>
      <c r="NP109" s="95"/>
      <c r="NQ109" s="95"/>
      <c r="NR109" s="95"/>
      <c r="NS109" s="95"/>
      <c r="NT109" s="95"/>
      <c r="NU109" s="95"/>
      <c r="NV109" s="95"/>
      <c r="NW109" s="95"/>
      <c r="NX109" s="95"/>
      <c r="NY109" s="95"/>
      <c r="NZ109" s="95"/>
      <c r="OA109" s="95"/>
      <c r="OB109" s="95"/>
      <c r="OC109" s="95"/>
      <c r="OD109" s="95"/>
      <c r="OE109" s="95"/>
      <c r="OF109" s="95"/>
      <c r="OG109" s="95"/>
      <c r="OH109" s="95"/>
      <c r="OI109" s="95"/>
      <c r="OJ109" s="95"/>
      <c r="OK109" s="95"/>
      <c r="OL109" s="95"/>
      <c r="OM109" s="95"/>
      <c r="ON109" s="95"/>
      <c r="OO109" s="95"/>
      <c r="OP109" s="95"/>
      <c r="OQ109" s="95"/>
      <c r="OR109" s="95"/>
      <c r="OS109" s="95"/>
      <c r="OT109" s="95"/>
      <c r="OU109" s="95"/>
      <c r="OV109" s="95"/>
      <c r="OW109" s="95"/>
      <c r="OX109" s="95"/>
      <c r="OY109" s="95"/>
      <c r="OZ109" s="95"/>
      <c r="PA109" s="95"/>
      <c r="PB109" s="95"/>
      <c r="PC109" s="95"/>
      <c r="PD109" s="95"/>
      <c r="PE109" s="95"/>
      <c r="PF109" s="95"/>
      <c r="PG109" s="95"/>
      <c r="PH109" s="95"/>
    </row>
    <row r="110" spans="3:424" s="85" customFormat="1" ht="29.55" customHeight="1">
      <c r="C110" s="1815" t="s">
        <v>200</v>
      </c>
      <c r="D110" s="1815"/>
      <c r="E110" s="1815"/>
      <c r="F110" s="143">
        <v>0</v>
      </c>
      <c r="G110" s="143" t="e">
        <f>IF(COLUMN(F$110)-COLUMN($L$30)+1&lt;=ROUND($L$30,0)-7,F$110,0)</f>
        <v>#VALUE!</v>
      </c>
      <c r="H110" s="143" t="e">
        <f t="shared" ref="H110:BM110" si="14">IF(COLUMN(G$110)-COLUMN($L$30)+1&lt;=ROUND($L$30,0)-7,G$110,0)</f>
        <v>#VALUE!</v>
      </c>
      <c r="I110" s="143" t="e">
        <f t="shared" si="14"/>
        <v>#VALUE!</v>
      </c>
      <c r="J110" s="143" t="e">
        <f t="shared" si="14"/>
        <v>#VALUE!</v>
      </c>
      <c r="K110" s="143" t="e">
        <f t="shared" si="14"/>
        <v>#VALUE!</v>
      </c>
      <c r="L110" s="143" t="e">
        <f t="shared" si="14"/>
        <v>#VALUE!</v>
      </c>
      <c r="M110" s="143" t="e">
        <f t="shared" si="14"/>
        <v>#VALUE!</v>
      </c>
      <c r="N110" s="143" t="e">
        <f t="shared" si="14"/>
        <v>#VALUE!</v>
      </c>
      <c r="O110" s="143" t="e">
        <f t="shared" si="14"/>
        <v>#VALUE!</v>
      </c>
      <c r="P110" s="143" t="e">
        <f t="shared" si="14"/>
        <v>#VALUE!</v>
      </c>
      <c r="Q110" s="143" t="e">
        <f t="shared" si="14"/>
        <v>#VALUE!</v>
      </c>
      <c r="R110" s="143" t="e">
        <f t="shared" si="14"/>
        <v>#VALUE!</v>
      </c>
      <c r="S110" s="143" t="e">
        <f t="shared" si="14"/>
        <v>#VALUE!</v>
      </c>
      <c r="T110" s="143" t="e">
        <f t="shared" si="14"/>
        <v>#VALUE!</v>
      </c>
      <c r="U110" s="143" t="e">
        <f t="shared" si="14"/>
        <v>#VALUE!</v>
      </c>
      <c r="V110" s="143" t="e">
        <f t="shared" si="14"/>
        <v>#VALUE!</v>
      </c>
      <c r="W110" s="143" t="e">
        <f t="shared" si="14"/>
        <v>#VALUE!</v>
      </c>
      <c r="X110" s="143" t="e">
        <f t="shared" si="14"/>
        <v>#VALUE!</v>
      </c>
      <c r="Y110" s="143" t="e">
        <f t="shared" si="14"/>
        <v>#VALUE!</v>
      </c>
      <c r="Z110" s="143" t="e">
        <f t="shared" si="14"/>
        <v>#VALUE!</v>
      </c>
      <c r="AA110" s="143" t="e">
        <f t="shared" si="14"/>
        <v>#VALUE!</v>
      </c>
      <c r="AB110" s="143" t="e">
        <f t="shared" si="14"/>
        <v>#VALUE!</v>
      </c>
      <c r="AC110" s="143" t="e">
        <f t="shared" si="14"/>
        <v>#VALUE!</v>
      </c>
      <c r="AD110" s="143" t="e">
        <f t="shared" si="14"/>
        <v>#VALUE!</v>
      </c>
      <c r="AE110" s="143" t="e">
        <f t="shared" si="14"/>
        <v>#VALUE!</v>
      </c>
      <c r="AF110" s="143" t="e">
        <f t="shared" si="14"/>
        <v>#VALUE!</v>
      </c>
      <c r="AG110" s="143" t="e">
        <f t="shared" si="14"/>
        <v>#VALUE!</v>
      </c>
      <c r="AH110" s="143" t="e">
        <f t="shared" si="14"/>
        <v>#VALUE!</v>
      </c>
      <c r="AI110" s="143" t="e">
        <f t="shared" si="14"/>
        <v>#VALUE!</v>
      </c>
      <c r="AJ110" s="143" t="e">
        <f t="shared" si="14"/>
        <v>#VALUE!</v>
      </c>
      <c r="AK110" s="143" t="e">
        <f t="shared" si="14"/>
        <v>#VALUE!</v>
      </c>
      <c r="AL110" s="143" t="e">
        <f t="shared" si="14"/>
        <v>#VALUE!</v>
      </c>
      <c r="AM110" s="143" t="e">
        <f t="shared" si="14"/>
        <v>#VALUE!</v>
      </c>
      <c r="AN110" s="143" t="e">
        <f t="shared" si="14"/>
        <v>#VALUE!</v>
      </c>
      <c r="AO110" s="143" t="e">
        <f t="shared" si="14"/>
        <v>#VALUE!</v>
      </c>
      <c r="AP110" s="143" t="e">
        <f t="shared" si="14"/>
        <v>#VALUE!</v>
      </c>
      <c r="AQ110" s="143" t="e">
        <f t="shared" si="14"/>
        <v>#VALUE!</v>
      </c>
      <c r="AR110" s="143" t="e">
        <f t="shared" si="14"/>
        <v>#VALUE!</v>
      </c>
      <c r="AS110" s="143" t="e">
        <f t="shared" si="14"/>
        <v>#VALUE!</v>
      </c>
      <c r="AT110" s="143" t="e">
        <f t="shared" si="14"/>
        <v>#VALUE!</v>
      </c>
      <c r="AU110" s="143" t="e">
        <f t="shared" si="14"/>
        <v>#VALUE!</v>
      </c>
      <c r="AV110" s="143" t="e">
        <f t="shared" si="14"/>
        <v>#VALUE!</v>
      </c>
      <c r="AW110" s="143" t="e">
        <f t="shared" si="14"/>
        <v>#VALUE!</v>
      </c>
      <c r="AX110" s="143" t="e">
        <f t="shared" si="14"/>
        <v>#VALUE!</v>
      </c>
      <c r="AY110" s="143" t="e">
        <f t="shared" si="14"/>
        <v>#VALUE!</v>
      </c>
      <c r="AZ110" s="143" t="e">
        <f t="shared" si="14"/>
        <v>#VALUE!</v>
      </c>
      <c r="BA110" s="143" t="e">
        <f t="shared" si="14"/>
        <v>#VALUE!</v>
      </c>
      <c r="BB110" s="143" t="e">
        <f t="shared" si="14"/>
        <v>#VALUE!</v>
      </c>
      <c r="BC110" s="143" t="e">
        <f t="shared" si="14"/>
        <v>#VALUE!</v>
      </c>
      <c r="BD110" s="143" t="e">
        <f t="shared" si="14"/>
        <v>#VALUE!</v>
      </c>
      <c r="BE110" s="143" t="e">
        <f t="shared" si="14"/>
        <v>#VALUE!</v>
      </c>
      <c r="BF110" s="143" t="e">
        <f t="shared" si="14"/>
        <v>#VALUE!</v>
      </c>
      <c r="BG110" s="143" t="e">
        <f t="shared" si="14"/>
        <v>#VALUE!</v>
      </c>
      <c r="BH110" s="143" t="e">
        <f t="shared" si="14"/>
        <v>#VALUE!</v>
      </c>
      <c r="BI110" s="143" t="e">
        <f t="shared" si="14"/>
        <v>#VALUE!</v>
      </c>
      <c r="BJ110" s="143" t="e">
        <f t="shared" si="14"/>
        <v>#VALUE!</v>
      </c>
      <c r="BK110" s="143" t="e">
        <f t="shared" si="14"/>
        <v>#VALUE!</v>
      </c>
      <c r="BL110" s="143" t="e">
        <f t="shared" si="14"/>
        <v>#VALUE!</v>
      </c>
      <c r="BM110" s="143" t="e">
        <f t="shared" si="14"/>
        <v>#VALUE!</v>
      </c>
      <c r="BN110" s="95"/>
      <c r="BO110" s="95"/>
      <c r="BP110" s="95"/>
      <c r="BQ110" s="95"/>
      <c r="BR110" s="95"/>
      <c r="BS110" s="95"/>
      <c r="BT110" s="95"/>
      <c r="BU110" s="95"/>
      <c r="BV110" s="95"/>
      <c r="BW110" s="95"/>
      <c r="BX110" s="95"/>
      <c r="BY110" s="95"/>
      <c r="BZ110" s="95"/>
      <c r="CA110" s="95"/>
      <c r="CB110" s="95"/>
      <c r="CC110" s="95"/>
      <c r="CD110" s="95"/>
      <c r="CE110" s="95"/>
      <c r="CF110" s="95"/>
      <c r="CG110" s="95"/>
      <c r="CH110" s="95"/>
      <c r="CI110" s="95"/>
      <c r="CJ110" s="95"/>
      <c r="CK110" s="95"/>
      <c r="CL110" s="95"/>
      <c r="CM110" s="95"/>
      <c r="CN110" s="95"/>
      <c r="CO110" s="95"/>
      <c r="CP110" s="95"/>
      <c r="CQ110" s="95"/>
      <c r="CR110" s="95"/>
      <c r="CS110" s="95"/>
      <c r="CT110" s="95"/>
      <c r="CU110" s="95"/>
      <c r="CV110" s="95"/>
      <c r="CW110" s="95"/>
      <c r="CX110" s="95"/>
      <c r="CY110" s="95"/>
      <c r="CZ110" s="95"/>
      <c r="DA110" s="95"/>
      <c r="DB110" s="95"/>
      <c r="DC110" s="95"/>
      <c r="DD110" s="95"/>
      <c r="DE110" s="95"/>
      <c r="DF110" s="95"/>
      <c r="DG110" s="95"/>
      <c r="DH110" s="95"/>
      <c r="DI110" s="95"/>
      <c r="DJ110" s="95"/>
      <c r="DK110" s="95"/>
      <c r="DL110" s="95"/>
      <c r="DM110" s="95"/>
      <c r="DN110" s="95"/>
      <c r="DO110" s="95"/>
      <c r="DP110" s="95"/>
      <c r="DQ110" s="95"/>
      <c r="DR110" s="95"/>
      <c r="DS110" s="95"/>
      <c r="DT110" s="95"/>
      <c r="DU110" s="95"/>
      <c r="DV110" s="95"/>
      <c r="DW110" s="95"/>
      <c r="DX110" s="95"/>
      <c r="DY110" s="95"/>
      <c r="DZ110" s="95"/>
      <c r="EA110" s="95"/>
      <c r="EB110" s="95"/>
      <c r="EC110" s="95"/>
      <c r="ED110" s="95"/>
      <c r="EE110" s="95"/>
      <c r="EF110" s="95"/>
      <c r="EG110" s="95"/>
      <c r="EH110" s="95"/>
      <c r="EI110" s="95"/>
      <c r="EJ110" s="95"/>
      <c r="EK110" s="95"/>
      <c r="EL110" s="95"/>
      <c r="EM110" s="95"/>
      <c r="EN110" s="95"/>
      <c r="EO110" s="95"/>
      <c r="EP110" s="95"/>
      <c r="EQ110" s="95"/>
      <c r="ER110" s="95"/>
      <c r="ES110" s="95"/>
      <c r="ET110" s="95"/>
      <c r="EU110" s="95"/>
      <c r="EV110" s="95"/>
      <c r="EW110" s="95"/>
      <c r="EX110" s="95"/>
      <c r="EY110" s="95"/>
      <c r="EZ110" s="95"/>
      <c r="FA110" s="95"/>
      <c r="FB110" s="95"/>
      <c r="FC110" s="95"/>
      <c r="FD110" s="95"/>
      <c r="FE110" s="95"/>
      <c r="FF110" s="95"/>
      <c r="FG110" s="95"/>
      <c r="FH110" s="95"/>
      <c r="FI110" s="95"/>
      <c r="FJ110" s="95"/>
      <c r="FK110" s="95"/>
      <c r="FL110" s="95"/>
      <c r="FM110" s="95"/>
      <c r="FN110" s="95"/>
      <c r="FO110" s="95"/>
      <c r="FP110" s="95"/>
      <c r="FQ110" s="95"/>
      <c r="FR110" s="95"/>
      <c r="FS110" s="95"/>
      <c r="FT110" s="95"/>
      <c r="FU110" s="95"/>
      <c r="FV110" s="95"/>
      <c r="FW110" s="95"/>
      <c r="FX110" s="95"/>
      <c r="FY110" s="95"/>
      <c r="FZ110" s="95"/>
      <c r="GA110" s="95"/>
      <c r="GB110" s="95"/>
      <c r="GC110" s="95"/>
      <c r="GD110" s="95"/>
      <c r="GE110" s="95"/>
      <c r="GF110" s="95"/>
      <c r="GG110" s="95"/>
      <c r="GH110" s="95"/>
      <c r="GI110" s="95"/>
      <c r="GJ110" s="95"/>
      <c r="GK110" s="95"/>
      <c r="GL110" s="95"/>
      <c r="GM110" s="95"/>
      <c r="GN110" s="95"/>
      <c r="GO110" s="95"/>
      <c r="GP110" s="95"/>
      <c r="GQ110" s="95"/>
      <c r="GR110" s="95"/>
      <c r="GS110" s="95"/>
      <c r="GT110" s="95"/>
      <c r="GU110" s="95"/>
      <c r="GV110" s="95"/>
      <c r="GW110" s="133"/>
      <c r="GX110" s="133"/>
      <c r="GY110" s="133"/>
      <c r="GZ110" s="133"/>
      <c r="HA110" s="133"/>
      <c r="HB110" s="133"/>
      <c r="HC110" s="133"/>
      <c r="HD110" s="133"/>
      <c r="HE110" s="133"/>
      <c r="HF110" s="133"/>
      <c r="HG110" s="95"/>
      <c r="HH110" s="95"/>
      <c r="HI110" s="95"/>
      <c r="HJ110" s="95"/>
      <c r="HK110" s="95"/>
      <c r="HL110" s="95"/>
      <c r="HM110" s="95"/>
      <c r="HN110" s="95"/>
      <c r="HO110" s="95"/>
      <c r="HP110" s="95"/>
      <c r="HQ110" s="95"/>
      <c r="HR110" s="95"/>
      <c r="HS110" s="95"/>
      <c r="HT110" s="95"/>
      <c r="HU110" s="95"/>
      <c r="HV110" s="95"/>
      <c r="HW110" s="95"/>
      <c r="HX110" s="95"/>
      <c r="HY110" s="95"/>
      <c r="HZ110" s="95"/>
      <c r="IA110" s="95"/>
      <c r="IB110" s="95"/>
      <c r="IC110" s="95"/>
      <c r="ID110" s="95"/>
      <c r="IE110" s="95"/>
      <c r="IF110" s="95"/>
      <c r="IG110" s="95"/>
      <c r="IH110" s="95"/>
      <c r="II110" s="95"/>
      <c r="IJ110" s="95"/>
      <c r="IK110" s="95"/>
      <c r="IL110" s="95"/>
      <c r="IM110" s="95"/>
      <c r="IN110" s="95"/>
      <c r="IO110" s="95"/>
      <c r="IP110" s="95"/>
      <c r="IQ110" s="95"/>
      <c r="IR110" s="95"/>
      <c r="IS110" s="95"/>
      <c r="IT110" s="95"/>
      <c r="IU110" s="95"/>
      <c r="IV110" s="95"/>
      <c r="IW110" s="95"/>
      <c r="IX110" s="95"/>
      <c r="IY110" s="95"/>
      <c r="IZ110" s="95"/>
      <c r="JA110" s="95"/>
      <c r="JB110" s="95"/>
      <c r="JC110" s="95"/>
      <c r="JD110" s="95"/>
      <c r="JE110" s="95"/>
      <c r="JF110" s="95"/>
      <c r="JG110" s="95"/>
      <c r="JH110" s="95"/>
      <c r="JI110" s="95"/>
      <c r="JJ110" s="95"/>
      <c r="JK110" s="95"/>
      <c r="JL110" s="95"/>
      <c r="JM110" s="95"/>
      <c r="JN110" s="95"/>
      <c r="JO110" s="95"/>
      <c r="JP110" s="95"/>
      <c r="JQ110" s="95"/>
      <c r="JR110" s="95"/>
      <c r="JS110" s="95"/>
      <c r="JT110" s="95"/>
      <c r="JU110" s="95"/>
      <c r="JV110" s="95"/>
      <c r="JW110" s="95"/>
      <c r="JX110" s="95"/>
      <c r="JY110" s="95"/>
      <c r="JZ110" s="95"/>
      <c r="KA110" s="95"/>
      <c r="KB110" s="95"/>
      <c r="KC110" s="95"/>
      <c r="KD110" s="95"/>
      <c r="KE110" s="95"/>
      <c r="KF110" s="95"/>
      <c r="KG110" s="95"/>
      <c r="KH110" s="95"/>
      <c r="KI110" s="95"/>
      <c r="KJ110" s="95"/>
      <c r="KK110" s="95"/>
      <c r="KL110" s="95"/>
      <c r="KM110" s="95"/>
      <c r="KN110" s="95"/>
      <c r="KO110" s="95"/>
      <c r="KP110" s="95"/>
      <c r="KQ110" s="95"/>
      <c r="KR110" s="95"/>
      <c r="KS110" s="95"/>
      <c r="KT110" s="95"/>
      <c r="KU110" s="95"/>
      <c r="KV110" s="95"/>
      <c r="KW110" s="95"/>
      <c r="KX110" s="95"/>
      <c r="KY110" s="95"/>
      <c r="KZ110" s="95"/>
      <c r="LA110" s="95"/>
      <c r="LB110" s="95"/>
      <c r="LC110" s="95"/>
      <c r="LD110" s="95"/>
      <c r="LE110" s="95"/>
      <c r="LF110" s="95"/>
      <c r="LG110" s="95"/>
      <c r="LH110" s="95"/>
      <c r="LI110" s="95"/>
      <c r="LJ110" s="95"/>
      <c r="LK110" s="95"/>
      <c r="LL110" s="95"/>
      <c r="LM110" s="95"/>
      <c r="LN110" s="95"/>
      <c r="LO110" s="95"/>
      <c r="LP110" s="95"/>
      <c r="LQ110" s="95"/>
      <c r="LR110" s="95"/>
      <c r="LS110" s="95"/>
      <c r="LT110" s="95"/>
      <c r="LU110" s="95"/>
      <c r="LV110" s="95"/>
      <c r="LW110" s="95"/>
      <c r="LX110" s="95"/>
      <c r="LY110" s="95"/>
      <c r="LZ110" s="95"/>
      <c r="MA110" s="95"/>
      <c r="MB110" s="95"/>
      <c r="MC110" s="95"/>
      <c r="MD110" s="95"/>
      <c r="ME110" s="95"/>
      <c r="MF110" s="95"/>
      <c r="MG110" s="95"/>
      <c r="MH110" s="95"/>
      <c r="MI110" s="95"/>
      <c r="MJ110" s="95"/>
      <c r="MK110" s="95"/>
      <c r="ML110" s="95"/>
      <c r="MM110" s="95"/>
      <c r="MN110" s="95"/>
      <c r="MO110" s="95"/>
      <c r="MP110" s="95"/>
      <c r="MQ110" s="95"/>
      <c r="MR110" s="95"/>
      <c r="MS110" s="95"/>
      <c r="MT110" s="95"/>
      <c r="MU110" s="95"/>
      <c r="MV110" s="95"/>
      <c r="MW110" s="95"/>
      <c r="MX110" s="95"/>
      <c r="MY110" s="95"/>
      <c r="MZ110" s="95"/>
      <c r="NA110" s="95"/>
      <c r="NB110" s="95"/>
      <c r="NC110" s="95"/>
      <c r="ND110" s="95"/>
      <c r="NE110" s="95"/>
      <c r="NF110" s="95"/>
      <c r="NG110" s="95"/>
      <c r="NH110" s="95"/>
      <c r="NI110" s="95"/>
      <c r="NJ110" s="95"/>
      <c r="NK110" s="95"/>
      <c r="NL110" s="95"/>
      <c r="NM110" s="95"/>
      <c r="NN110" s="95"/>
      <c r="NO110" s="95"/>
      <c r="NP110" s="95"/>
      <c r="NQ110" s="95"/>
      <c r="NR110" s="95"/>
      <c r="NS110" s="95"/>
      <c r="NT110" s="95"/>
      <c r="NU110" s="95"/>
      <c r="NV110" s="95"/>
      <c r="NW110" s="95"/>
      <c r="NX110" s="95"/>
      <c r="NY110" s="95"/>
      <c r="NZ110" s="95"/>
      <c r="OA110" s="95"/>
      <c r="OB110" s="95"/>
      <c r="OC110" s="95"/>
      <c r="OD110" s="95"/>
      <c r="OE110" s="95"/>
      <c r="OF110" s="95"/>
      <c r="OG110" s="95"/>
      <c r="OH110" s="95"/>
      <c r="OI110" s="95"/>
      <c r="OJ110" s="95"/>
      <c r="OK110" s="95"/>
      <c r="OL110" s="95"/>
      <c r="OM110" s="95"/>
      <c r="ON110" s="95"/>
      <c r="OO110" s="95"/>
      <c r="OP110" s="95"/>
      <c r="OQ110" s="95"/>
      <c r="OR110" s="95"/>
      <c r="OS110" s="95"/>
      <c r="OT110" s="95"/>
      <c r="OU110" s="95"/>
      <c r="OV110" s="95"/>
      <c r="OW110" s="95"/>
      <c r="OX110" s="95"/>
      <c r="OY110" s="95"/>
      <c r="OZ110" s="95"/>
      <c r="PA110" s="95"/>
      <c r="PB110" s="95"/>
      <c r="PC110" s="95"/>
      <c r="PD110" s="95"/>
      <c r="PE110" s="95"/>
      <c r="PF110" s="95"/>
      <c r="PG110" s="95"/>
      <c r="PH110" s="95"/>
    </row>
    <row r="111" spans="3:424" s="85" customFormat="1" ht="29.55" customHeight="1">
      <c r="C111" s="1815" t="s">
        <v>201</v>
      </c>
      <c r="D111" s="1815"/>
      <c r="E111" s="1815"/>
      <c r="F111" s="143">
        <v>0</v>
      </c>
      <c r="G111" s="143" t="e">
        <f>IF(COLUMN(F$111)-COLUMN($L$30)+1&lt;=ROUND($L$30,0)-7,F$111,0)</f>
        <v>#VALUE!</v>
      </c>
      <c r="H111" s="143" t="e">
        <f t="shared" ref="H111:BM111" si="15">IF(COLUMN(G$111)-COLUMN($L$30)+1&lt;=ROUND($L$30,0)-7,G$111,0)</f>
        <v>#VALUE!</v>
      </c>
      <c r="I111" s="143" t="e">
        <f t="shared" si="15"/>
        <v>#VALUE!</v>
      </c>
      <c r="J111" s="143" t="e">
        <f t="shared" si="15"/>
        <v>#VALUE!</v>
      </c>
      <c r="K111" s="143" t="e">
        <f t="shared" si="15"/>
        <v>#VALUE!</v>
      </c>
      <c r="L111" s="143" t="e">
        <f t="shared" si="15"/>
        <v>#VALUE!</v>
      </c>
      <c r="M111" s="143" t="e">
        <f t="shared" si="15"/>
        <v>#VALUE!</v>
      </c>
      <c r="N111" s="143" t="e">
        <f t="shared" si="15"/>
        <v>#VALUE!</v>
      </c>
      <c r="O111" s="143" t="e">
        <f t="shared" si="15"/>
        <v>#VALUE!</v>
      </c>
      <c r="P111" s="143" t="e">
        <f t="shared" si="15"/>
        <v>#VALUE!</v>
      </c>
      <c r="Q111" s="143" t="e">
        <f t="shared" si="15"/>
        <v>#VALUE!</v>
      </c>
      <c r="R111" s="143" t="e">
        <f t="shared" si="15"/>
        <v>#VALUE!</v>
      </c>
      <c r="S111" s="143" t="e">
        <f t="shared" si="15"/>
        <v>#VALUE!</v>
      </c>
      <c r="T111" s="143" t="e">
        <f t="shared" si="15"/>
        <v>#VALUE!</v>
      </c>
      <c r="U111" s="143" t="e">
        <f t="shared" si="15"/>
        <v>#VALUE!</v>
      </c>
      <c r="V111" s="143" t="e">
        <f t="shared" si="15"/>
        <v>#VALUE!</v>
      </c>
      <c r="W111" s="143" t="e">
        <f t="shared" si="15"/>
        <v>#VALUE!</v>
      </c>
      <c r="X111" s="143" t="e">
        <f t="shared" si="15"/>
        <v>#VALUE!</v>
      </c>
      <c r="Y111" s="143" t="e">
        <f t="shared" si="15"/>
        <v>#VALUE!</v>
      </c>
      <c r="Z111" s="143" t="e">
        <f t="shared" si="15"/>
        <v>#VALUE!</v>
      </c>
      <c r="AA111" s="143" t="e">
        <f t="shared" si="15"/>
        <v>#VALUE!</v>
      </c>
      <c r="AB111" s="143" t="e">
        <f t="shared" si="15"/>
        <v>#VALUE!</v>
      </c>
      <c r="AC111" s="143" t="e">
        <f t="shared" si="15"/>
        <v>#VALUE!</v>
      </c>
      <c r="AD111" s="143" t="e">
        <f t="shared" si="15"/>
        <v>#VALUE!</v>
      </c>
      <c r="AE111" s="143" t="e">
        <f t="shared" si="15"/>
        <v>#VALUE!</v>
      </c>
      <c r="AF111" s="143" t="e">
        <f t="shared" si="15"/>
        <v>#VALUE!</v>
      </c>
      <c r="AG111" s="143" t="e">
        <f t="shared" si="15"/>
        <v>#VALUE!</v>
      </c>
      <c r="AH111" s="143" t="e">
        <f t="shared" si="15"/>
        <v>#VALUE!</v>
      </c>
      <c r="AI111" s="143" t="e">
        <f t="shared" si="15"/>
        <v>#VALUE!</v>
      </c>
      <c r="AJ111" s="143" t="e">
        <f t="shared" si="15"/>
        <v>#VALUE!</v>
      </c>
      <c r="AK111" s="143" t="e">
        <f t="shared" si="15"/>
        <v>#VALUE!</v>
      </c>
      <c r="AL111" s="143" t="e">
        <f t="shared" si="15"/>
        <v>#VALUE!</v>
      </c>
      <c r="AM111" s="143" t="e">
        <f t="shared" si="15"/>
        <v>#VALUE!</v>
      </c>
      <c r="AN111" s="143" t="e">
        <f t="shared" si="15"/>
        <v>#VALUE!</v>
      </c>
      <c r="AO111" s="143" t="e">
        <f t="shared" si="15"/>
        <v>#VALUE!</v>
      </c>
      <c r="AP111" s="143" t="e">
        <f t="shared" si="15"/>
        <v>#VALUE!</v>
      </c>
      <c r="AQ111" s="143" t="e">
        <f t="shared" si="15"/>
        <v>#VALUE!</v>
      </c>
      <c r="AR111" s="143" t="e">
        <f t="shared" si="15"/>
        <v>#VALUE!</v>
      </c>
      <c r="AS111" s="143" t="e">
        <f t="shared" si="15"/>
        <v>#VALUE!</v>
      </c>
      <c r="AT111" s="143" t="e">
        <f t="shared" si="15"/>
        <v>#VALUE!</v>
      </c>
      <c r="AU111" s="143" t="e">
        <f t="shared" si="15"/>
        <v>#VALUE!</v>
      </c>
      <c r="AV111" s="143" t="e">
        <f t="shared" si="15"/>
        <v>#VALUE!</v>
      </c>
      <c r="AW111" s="143" t="e">
        <f t="shared" si="15"/>
        <v>#VALUE!</v>
      </c>
      <c r="AX111" s="143" t="e">
        <f t="shared" si="15"/>
        <v>#VALUE!</v>
      </c>
      <c r="AY111" s="143" t="e">
        <f t="shared" si="15"/>
        <v>#VALUE!</v>
      </c>
      <c r="AZ111" s="143" t="e">
        <f t="shared" si="15"/>
        <v>#VALUE!</v>
      </c>
      <c r="BA111" s="143" t="e">
        <f t="shared" si="15"/>
        <v>#VALUE!</v>
      </c>
      <c r="BB111" s="143" t="e">
        <f t="shared" si="15"/>
        <v>#VALUE!</v>
      </c>
      <c r="BC111" s="143" t="e">
        <f t="shared" si="15"/>
        <v>#VALUE!</v>
      </c>
      <c r="BD111" s="143" t="e">
        <f t="shared" si="15"/>
        <v>#VALUE!</v>
      </c>
      <c r="BE111" s="143" t="e">
        <f t="shared" si="15"/>
        <v>#VALUE!</v>
      </c>
      <c r="BF111" s="143" t="e">
        <f t="shared" si="15"/>
        <v>#VALUE!</v>
      </c>
      <c r="BG111" s="143" t="e">
        <f t="shared" si="15"/>
        <v>#VALUE!</v>
      </c>
      <c r="BH111" s="143" t="e">
        <f t="shared" si="15"/>
        <v>#VALUE!</v>
      </c>
      <c r="BI111" s="143" t="e">
        <f t="shared" si="15"/>
        <v>#VALUE!</v>
      </c>
      <c r="BJ111" s="143" t="e">
        <f t="shared" si="15"/>
        <v>#VALUE!</v>
      </c>
      <c r="BK111" s="143" t="e">
        <f t="shared" si="15"/>
        <v>#VALUE!</v>
      </c>
      <c r="BL111" s="143" t="e">
        <f t="shared" si="15"/>
        <v>#VALUE!</v>
      </c>
      <c r="BM111" s="143" t="e">
        <f t="shared" si="15"/>
        <v>#VALUE!</v>
      </c>
      <c r="BN111" s="95"/>
      <c r="BO111" s="95"/>
      <c r="BP111" s="95"/>
      <c r="BQ111" s="95"/>
      <c r="BR111" s="95"/>
      <c r="BS111" s="95"/>
      <c r="BT111" s="95"/>
      <c r="BU111" s="95"/>
      <c r="BV111" s="95"/>
      <c r="BW111" s="95"/>
      <c r="BX111" s="95"/>
      <c r="BY111" s="95"/>
      <c r="BZ111" s="95"/>
      <c r="CA111" s="95"/>
      <c r="CB111" s="95"/>
      <c r="CC111" s="95"/>
      <c r="CD111" s="95"/>
      <c r="CE111" s="95"/>
      <c r="CF111" s="95"/>
      <c r="CG111" s="95"/>
      <c r="CH111" s="95"/>
      <c r="CI111" s="95"/>
      <c r="CJ111" s="95"/>
      <c r="CK111" s="95"/>
      <c r="CL111" s="95"/>
      <c r="CM111" s="95"/>
      <c r="CN111" s="95"/>
      <c r="CO111" s="95"/>
      <c r="CP111" s="95"/>
      <c r="CQ111" s="95"/>
      <c r="CR111" s="95"/>
      <c r="CS111" s="95"/>
      <c r="CT111" s="95"/>
      <c r="CU111" s="95"/>
      <c r="CV111" s="95"/>
      <c r="CW111" s="95"/>
      <c r="CX111" s="95"/>
      <c r="CY111" s="95"/>
      <c r="CZ111" s="95"/>
      <c r="DA111" s="95"/>
      <c r="DB111" s="95"/>
      <c r="DC111" s="95"/>
      <c r="DD111" s="95"/>
      <c r="DE111" s="95"/>
      <c r="DF111" s="95"/>
      <c r="DG111" s="95"/>
      <c r="DH111" s="95"/>
      <c r="DI111" s="95"/>
      <c r="DJ111" s="95"/>
      <c r="DK111" s="95"/>
      <c r="DL111" s="95"/>
      <c r="DM111" s="95"/>
      <c r="DN111" s="95"/>
      <c r="DO111" s="95"/>
      <c r="DP111" s="95"/>
      <c r="DQ111" s="95"/>
      <c r="DR111" s="95"/>
      <c r="DS111" s="95"/>
      <c r="DT111" s="95"/>
      <c r="DU111" s="95"/>
      <c r="DV111" s="95"/>
      <c r="DW111" s="95"/>
      <c r="DX111" s="95"/>
      <c r="DY111" s="95"/>
      <c r="DZ111" s="95"/>
      <c r="EA111" s="95"/>
      <c r="EB111" s="95"/>
      <c r="EC111" s="95"/>
      <c r="ED111" s="95"/>
      <c r="EE111" s="95"/>
      <c r="EF111" s="95"/>
      <c r="EG111" s="95"/>
      <c r="EH111" s="95"/>
      <c r="EI111" s="95"/>
      <c r="EJ111" s="95"/>
      <c r="EK111" s="95"/>
      <c r="EL111" s="95"/>
      <c r="EM111" s="95"/>
      <c r="EN111" s="95"/>
      <c r="EO111" s="95"/>
      <c r="EP111" s="95"/>
      <c r="EQ111" s="95"/>
      <c r="ER111" s="95"/>
      <c r="ES111" s="95"/>
      <c r="ET111" s="95"/>
      <c r="EU111" s="95"/>
      <c r="EV111" s="95"/>
      <c r="EW111" s="95"/>
      <c r="EX111" s="95"/>
      <c r="EY111" s="95"/>
      <c r="EZ111" s="95"/>
      <c r="FA111" s="95"/>
      <c r="FB111" s="95"/>
      <c r="FC111" s="95"/>
      <c r="FD111" s="95"/>
      <c r="FE111" s="95"/>
      <c r="FF111" s="95"/>
      <c r="FG111" s="95"/>
      <c r="FH111" s="95"/>
      <c r="FI111" s="95"/>
      <c r="FJ111" s="95"/>
      <c r="FK111" s="95"/>
      <c r="FL111" s="95"/>
      <c r="FM111" s="95"/>
      <c r="FN111" s="95"/>
      <c r="FO111" s="95"/>
      <c r="FP111" s="95"/>
      <c r="FQ111" s="95"/>
      <c r="FR111" s="95"/>
      <c r="FS111" s="95"/>
      <c r="FT111" s="95"/>
      <c r="FU111" s="95"/>
      <c r="FV111" s="95"/>
      <c r="FW111" s="95"/>
      <c r="FX111" s="95"/>
      <c r="FY111" s="95"/>
      <c r="FZ111" s="95"/>
      <c r="GA111" s="95"/>
      <c r="GB111" s="95"/>
      <c r="GC111" s="95"/>
      <c r="GD111" s="95"/>
      <c r="GE111" s="95"/>
      <c r="GF111" s="95"/>
      <c r="GG111" s="95"/>
      <c r="GH111" s="95"/>
      <c r="GI111" s="95"/>
      <c r="GJ111" s="95"/>
      <c r="GK111" s="95"/>
      <c r="GL111" s="95"/>
      <c r="GM111" s="95"/>
      <c r="GN111" s="95"/>
      <c r="GO111" s="95"/>
      <c r="GP111" s="95"/>
      <c r="GQ111" s="95"/>
      <c r="GR111" s="95"/>
      <c r="GS111" s="95"/>
      <c r="GT111" s="95"/>
      <c r="GU111" s="95"/>
      <c r="GV111" s="95"/>
      <c r="GW111" s="133"/>
      <c r="GX111" s="133"/>
      <c r="GY111" s="133"/>
      <c r="GZ111" s="133"/>
      <c r="HA111" s="133"/>
      <c r="HB111" s="133"/>
      <c r="HC111" s="133"/>
      <c r="HD111" s="133"/>
      <c r="HE111" s="133"/>
      <c r="HF111" s="133"/>
      <c r="HG111" s="95"/>
      <c r="HH111" s="95"/>
      <c r="HI111" s="95"/>
      <c r="HJ111" s="95"/>
      <c r="HK111" s="95"/>
      <c r="HL111" s="95"/>
      <c r="HM111" s="95"/>
      <c r="HN111" s="95"/>
      <c r="HO111" s="95"/>
      <c r="HP111" s="95"/>
      <c r="HQ111" s="95"/>
      <c r="HR111" s="95"/>
      <c r="HS111" s="95"/>
      <c r="HT111" s="95"/>
      <c r="HU111" s="95"/>
      <c r="HV111" s="95"/>
      <c r="HW111" s="95"/>
      <c r="HX111" s="95"/>
      <c r="HY111" s="95"/>
      <c r="HZ111" s="95"/>
      <c r="IA111" s="95"/>
      <c r="IB111" s="95"/>
      <c r="IC111" s="95"/>
      <c r="ID111" s="95"/>
      <c r="IE111" s="95"/>
      <c r="IF111" s="95"/>
      <c r="IG111" s="95"/>
      <c r="IH111" s="95"/>
      <c r="II111" s="95"/>
      <c r="IJ111" s="95"/>
      <c r="IK111" s="95"/>
      <c r="IL111" s="95"/>
      <c r="IM111" s="95"/>
      <c r="IN111" s="95"/>
      <c r="IO111" s="95"/>
      <c r="IP111" s="95"/>
      <c r="IQ111" s="95"/>
      <c r="IR111" s="95"/>
      <c r="IS111" s="95"/>
      <c r="IT111" s="95"/>
      <c r="IU111" s="95"/>
      <c r="IV111" s="95"/>
      <c r="IW111" s="95"/>
      <c r="IX111" s="95"/>
      <c r="IY111" s="95"/>
      <c r="IZ111" s="95"/>
      <c r="JA111" s="95"/>
      <c r="JB111" s="95"/>
      <c r="JC111" s="95"/>
      <c r="JD111" s="95"/>
      <c r="JE111" s="95"/>
      <c r="JF111" s="95"/>
      <c r="JG111" s="95"/>
      <c r="JH111" s="95"/>
      <c r="JI111" s="95"/>
      <c r="JJ111" s="95"/>
      <c r="JK111" s="95"/>
      <c r="JL111" s="95"/>
      <c r="JM111" s="95"/>
      <c r="JN111" s="95"/>
      <c r="JO111" s="95"/>
      <c r="JP111" s="95"/>
      <c r="JQ111" s="95"/>
      <c r="JR111" s="95"/>
      <c r="JS111" s="95"/>
      <c r="JT111" s="95"/>
      <c r="JU111" s="95"/>
      <c r="JV111" s="95"/>
      <c r="JW111" s="95"/>
      <c r="JX111" s="95"/>
      <c r="JY111" s="95"/>
      <c r="JZ111" s="95"/>
      <c r="KA111" s="95"/>
      <c r="KB111" s="95"/>
      <c r="KC111" s="95"/>
      <c r="KD111" s="95"/>
      <c r="KE111" s="95"/>
      <c r="KF111" s="95"/>
      <c r="KG111" s="95"/>
      <c r="KH111" s="95"/>
      <c r="KI111" s="95"/>
      <c r="KJ111" s="95"/>
      <c r="KK111" s="95"/>
      <c r="KL111" s="95"/>
      <c r="KM111" s="95"/>
      <c r="KN111" s="95"/>
      <c r="KO111" s="95"/>
      <c r="KP111" s="95"/>
      <c r="KQ111" s="95"/>
      <c r="KR111" s="95"/>
      <c r="KS111" s="95"/>
      <c r="KT111" s="95"/>
      <c r="KU111" s="95"/>
      <c r="KV111" s="95"/>
      <c r="KW111" s="95"/>
      <c r="KX111" s="95"/>
      <c r="KY111" s="95"/>
      <c r="KZ111" s="95"/>
      <c r="LA111" s="95"/>
      <c r="LB111" s="95"/>
      <c r="LC111" s="95"/>
      <c r="LD111" s="95"/>
      <c r="LE111" s="95"/>
      <c r="LF111" s="95"/>
      <c r="LG111" s="95"/>
      <c r="LH111" s="95"/>
      <c r="LI111" s="95"/>
      <c r="LJ111" s="95"/>
      <c r="LK111" s="95"/>
      <c r="LL111" s="95"/>
      <c r="LM111" s="95"/>
      <c r="LN111" s="95"/>
      <c r="LO111" s="95"/>
      <c r="LP111" s="95"/>
      <c r="LQ111" s="95"/>
      <c r="LR111" s="95"/>
      <c r="LS111" s="95"/>
      <c r="LT111" s="95"/>
      <c r="LU111" s="95"/>
      <c r="LV111" s="95"/>
      <c r="LW111" s="95"/>
      <c r="LX111" s="95"/>
      <c r="LY111" s="95"/>
      <c r="LZ111" s="95"/>
      <c r="MA111" s="95"/>
      <c r="MB111" s="95"/>
      <c r="MC111" s="95"/>
      <c r="MD111" s="95"/>
      <c r="ME111" s="95"/>
      <c r="MF111" s="95"/>
      <c r="MG111" s="95"/>
      <c r="MH111" s="95"/>
      <c r="MI111" s="95"/>
      <c r="MJ111" s="95"/>
      <c r="MK111" s="95"/>
      <c r="ML111" s="95"/>
      <c r="MM111" s="95"/>
      <c r="MN111" s="95"/>
      <c r="MO111" s="95"/>
      <c r="MP111" s="95"/>
      <c r="MQ111" s="95"/>
      <c r="MR111" s="95"/>
      <c r="MS111" s="95"/>
      <c r="MT111" s="95"/>
      <c r="MU111" s="95"/>
      <c r="MV111" s="95"/>
      <c r="MW111" s="95"/>
      <c r="MX111" s="95"/>
      <c r="MY111" s="95"/>
      <c r="MZ111" s="95"/>
      <c r="NA111" s="95"/>
      <c r="NB111" s="95"/>
      <c r="NC111" s="95"/>
      <c r="ND111" s="95"/>
      <c r="NE111" s="95"/>
      <c r="NF111" s="95"/>
      <c r="NG111" s="95"/>
      <c r="NH111" s="95"/>
      <c r="NI111" s="95"/>
      <c r="NJ111" s="95"/>
      <c r="NK111" s="95"/>
      <c r="NL111" s="95"/>
      <c r="NM111" s="95"/>
      <c r="NN111" s="95"/>
      <c r="NO111" s="95"/>
      <c r="NP111" s="95"/>
      <c r="NQ111" s="95"/>
      <c r="NR111" s="95"/>
      <c r="NS111" s="95"/>
      <c r="NT111" s="95"/>
      <c r="NU111" s="95"/>
      <c r="NV111" s="95"/>
      <c r="NW111" s="95"/>
      <c r="NX111" s="95"/>
      <c r="NY111" s="95"/>
      <c r="NZ111" s="95"/>
      <c r="OA111" s="95"/>
      <c r="OB111" s="95"/>
      <c r="OC111" s="95"/>
      <c r="OD111" s="95"/>
      <c r="OE111" s="95"/>
      <c r="OF111" s="95"/>
      <c r="OG111" s="95"/>
      <c r="OH111" s="95"/>
      <c r="OI111" s="95"/>
      <c r="OJ111" s="95"/>
      <c r="OK111" s="95"/>
      <c r="OL111" s="95"/>
      <c r="OM111" s="95"/>
      <c r="ON111" s="95"/>
      <c r="OO111" s="95"/>
      <c r="OP111" s="95"/>
      <c r="OQ111" s="95"/>
      <c r="OR111" s="95"/>
      <c r="OS111" s="95"/>
      <c r="OT111" s="95"/>
      <c r="OU111" s="95"/>
      <c r="OV111" s="95"/>
      <c r="OW111" s="95"/>
      <c r="OX111" s="95"/>
      <c r="OY111" s="95"/>
      <c r="OZ111" s="95"/>
      <c r="PA111" s="95"/>
      <c r="PB111" s="95"/>
      <c r="PC111" s="95"/>
      <c r="PD111" s="95"/>
      <c r="PE111" s="95"/>
      <c r="PF111" s="95"/>
      <c r="PG111" s="95"/>
      <c r="PH111" s="95"/>
    </row>
    <row r="112" spans="3:424" s="85" customFormat="1" ht="29.55" customHeight="1">
      <c r="C112" s="1815" t="s">
        <v>202</v>
      </c>
      <c r="D112" s="1815"/>
      <c r="E112" s="1815"/>
      <c r="F112" s="143">
        <v>0</v>
      </c>
      <c r="G112" s="143" t="e">
        <f>IF(COLUMN(F$112)-COLUMN($L$30)+1&lt;=ROUND($L$30,0)-7,F$112,0)</f>
        <v>#VALUE!</v>
      </c>
      <c r="H112" s="143" t="e">
        <f t="shared" ref="H112:BM112" si="16">IF(COLUMN(G$112)-COLUMN($L$30)+1&lt;=ROUND($L$30,0)-7,G$112,0)</f>
        <v>#VALUE!</v>
      </c>
      <c r="I112" s="143" t="e">
        <f t="shared" si="16"/>
        <v>#VALUE!</v>
      </c>
      <c r="J112" s="143" t="e">
        <f t="shared" si="16"/>
        <v>#VALUE!</v>
      </c>
      <c r="K112" s="143" t="e">
        <f t="shared" si="16"/>
        <v>#VALUE!</v>
      </c>
      <c r="L112" s="143" t="e">
        <f t="shared" si="16"/>
        <v>#VALUE!</v>
      </c>
      <c r="M112" s="143" t="e">
        <f t="shared" si="16"/>
        <v>#VALUE!</v>
      </c>
      <c r="N112" s="143" t="e">
        <f t="shared" si="16"/>
        <v>#VALUE!</v>
      </c>
      <c r="O112" s="143" t="e">
        <f t="shared" si="16"/>
        <v>#VALUE!</v>
      </c>
      <c r="P112" s="143" t="e">
        <f t="shared" si="16"/>
        <v>#VALUE!</v>
      </c>
      <c r="Q112" s="143" t="e">
        <f t="shared" si="16"/>
        <v>#VALUE!</v>
      </c>
      <c r="R112" s="143" t="e">
        <f t="shared" si="16"/>
        <v>#VALUE!</v>
      </c>
      <c r="S112" s="143" t="e">
        <f t="shared" si="16"/>
        <v>#VALUE!</v>
      </c>
      <c r="T112" s="143" t="e">
        <f t="shared" si="16"/>
        <v>#VALUE!</v>
      </c>
      <c r="U112" s="143" t="e">
        <f t="shared" si="16"/>
        <v>#VALUE!</v>
      </c>
      <c r="V112" s="143" t="e">
        <f t="shared" si="16"/>
        <v>#VALUE!</v>
      </c>
      <c r="W112" s="143" t="e">
        <f t="shared" si="16"/>
        <v>#VALUE!</v>
      </c>
      <c r="X112" s="143" t="e">
        <f t="shared" si="16"/>
        <v>#VALUE!</v>
      </c>
      <c r="Y112" s="143" t="e">
        <f t="shared" si="16"/>
        <v>#VALUE!</v>
      </c>
      <c r="Z112" s="143" t="e">
        <f t="shared" si="16"/>
        <v>#VALUE!</v>
      </c>
      <c r="AA112" s="143" t="e">
        <f t="shared" si="16"/>
        <v>#VALUE!</v>
      </c>
      <c r="AB112" s="143" t="e">
        <f t="shared" si="16"/>
        <v>#VALUE!</v>
      </c>
      <c r="AC112" s="143" t="e">
        <f t="shared" si="16"/>
        <v>#VALUE!</v>
      </c>
      <c r="AD112" s="143" t="e">
        <f t="shared" si="16"/>
        <v>#VALUE!</v>
      </c>
      <c r="AE112" s="143" t="e">
        <f t="shared" si="16"/>
        <v>#VALUE!</v>
      </c>
      <c r="AF112" s="143" t="e">
        <f t="shared" si="16"/>
        <v>#VALUE!</v>
      </c>
      <c r="AG112" s="143" t="e">
        <f t="shared" si="16"/>
        <v>#VALUE!</v>
      </c>
      <c r="AH112" s="143" t="e">
        <f t="shared" si="16"/>
        <v>#VALUE!</v>
      </c>
      <c r="AI112" s="143" t="e">
        <f t="shared" si="16"/>
        <v>#VALUE!</v>
      </c>
      <c r="AJ112" s="143" t="e">
        <f t="shared" si="16"/>
        <v>#VALUE!</v>
      </c>
      <c r="AK112" s="143" t="e">
        <f t="shared" si="16"/>
        <v>#VALUE!</v>
      </c>
      <c r="AL112" s="143" t="e">
        <f t="shared" si="16"/>
        <v>#VALUE!</v>
      </c>
      <c r="AM112" s="143" t="e">
        <f t="shared" si="16"/>
        <v>#VALUE!</v>
      </c>
      <c r="AN112" s="143" t="e">
        <f t="shared" si="16"/>
        <v>#VALUE!</v>
      </c>
      <c r="AO112" s="143" t="e">
        <f t="shared" si="16"/>
        <v>#VALUE!</v>
      </c>
      <c r="AP112" s="143" t="e">
        <f t="shared" si="16"/>
        <v>#VALUE!</v>
      </c>
      <c r="AQ112" s="143" t="e">
        <f t="shared" si="16"/>
        <v>#VALUE!</v>
      </c>
      <c r="AR112" s="143" t="e">
        <f t="shared" si="16"/>
        <v>#VALUE!</v>
      </c>
      <c r="AS112" s="143" t="e">
        <f t="shared" si="16"/>
        <v>#VALUE!</v>
      </c>
      <c r="AT112" s="143" t="e">
        <f t="shared" si="16"/>
        <v>#VALUE!</v>
      </c>
      <c r="AU112" s="143" t="e">
        <f t="shared" si="16"/>
        <v>#VALUE!</v>
      </c>
      <c r="AV112" s="143" t="e">
        <f t="shared" si="16"/>
        <v>#VALUE!</v>
      </c>
      <c r="AW112" s="143" t="e">
        <f t="shared" si="16"/>
        <v>#VALUE!</v>
      </c>
      <c r="AX112" s="143" t="e">
        <f t="shared" si="16"/>
        <v>#VALUE!</v>
      </c>
      <c r="AY112" s="143" t="e">
        <f t="shared" si="16"/>
        <v>#VALUE!</v>
      </c>
      <c r="AZ112" s="143" t="e">
        <f t="shared" si="16"/>
        <v>#VALUE!</v>
      </c>
      <c r="BA112" s="143" t="e">
        <f t="shared" si="16"/>
        <v>#VALUE!</v>
      </c>
      <c r="BB112" s="143" t="e">
        <f t="shared" si="16"/>
        <v>#VALUE!</v>
      </c>
      <c r="BC112" s="143" t="e">
        <f t="shared" si="16"/>
        <v>#VALUE!</v>
      </c>
      <c r="BD112" s="143" t="e">
        <f t="shared" si="16"/>
        <v>#VALUE!</v>
      </c>
      <c r="BE112" s="143" t="e">
        <f t="shared" si="16"/>
        <v>#VALUE!</v>
      </c>
      <c r="BF112" s="143" t="e">
        <f t="shared" si="16"/>
        <v>#VALUE!</v>
      </c>
      <c r="BG112" s="143" t="e">
        <f t="shared" si="16"/>
        <v>#VALUE!</v>
      </c>
      <c r="BH112" s="143" t="e">
        <f t="shared" si="16"/>
        <v>#VALUE!</v>
      </c>
      <c r="BI112" s="143" t="e">
        <f t="shared" si="16"/>
        <v>#VALUE!</v>
      </c>
      <c r="BJ112" s="143" t="e">
        <f t="shared" si="16"/>
        <v>#VALUE!</v>
      </c>
      <c r="BK112" s="143" t="e">
        <f t="shared" si="16"/>
        <v>#VALUE!</v>
      </c>
      <c r="BL112" s="143" t="e">
        <f t="shared" si="16"/>
        <v>#VALUE!</v>
      </c>
      <c r="BM112" s="143" t="e">
        <f t="shared" si="16"/>
        <v>#VALUE!</v>
      </c>
      <c r="BN112" s="95"/>
      <c r="BO112" s="95"/>
      <c r="BP112" s="95"/>
      <c r="BQ112" s="95"/>
      <c r="BR112" s="95"/>
      <c r="BS112" s="95"/>
      <c r="BT112" s="95"/>
      <c r="BU112" s="95"/>
      <c r="BV112" s="95"/>
      <c r="BW112" s="95"/>
      <c r="BX112" s="95"/>
      <c r="BY112" s="95"/>
      <c r="BZ112" s="95"/>
      <c r="CA112" s="95"/>
      <c r="CB112" s="95"/>
      <c r="CC112" s="95"/>
      <c r="CD112" s="95"/>
      <c r="CE112" s="95"/>
      <c r="CF112" s="95"/>
      <c r="CG112" s="95"/>
      <c r="CH112" s="95"/>
      <c r="CI112" s="95"/>
      <c r="CJ112" s="95"/>
      <c r="CK112" s="95"/>
      <c r="CL112" s="95"/>
      <c r="CM112" s="95"/>
      <c r="CN112" s="95"/>
      <c r="CO112" s="95"/>
      <c r="CP112" s="95"/>
      <c r="CQ112" s="95"/>
      <c r="CR112" s="95"/>
      <c r="CS112" s="95"/>
      <c r="CT112" s="95"/>
      <c r="CU112" s="95"/>
      <c r="CV112" s="95"/>
      <c r="CW112" s="95"/>
      <c r="CX112" s="95"/>
      <c r="CY112" s="95"/>
      <c r="CZ112" s="95"/>
      <c r="DA112" s="95"/>
      <c r="DB112" s="95"/>
      <c r="DC112" s="95"/>
      <c r="DD112" s="95"/>
      <c r="DE112" s="95"/>
      <c r="DF112" s="95"/>
      <c r="DG112" s="95"/>
      <c r="DH112" s="95"/>
      <c r="DI112" s="95"/>
      <c r="DJ112" s="95"/>
      <c r="DK112" s="95"/>
      <c r="DL112" s="95"/>
      <c r="DM112" s="95"/>
      <c r="DN112" s="95"/>
      <c r="DO112" s="95"/>
      <c r="DP112" s="95"/>
      <c r="DQ112" s="95"/>
      <c r="DR112" s="95"/>
      <c r="DS112" s="95"/>
      <c r="DT112" s="95"/>
      <c r="DU112" s="95"/>
      <c r="DV112" s="95"/>
      <c r="DW112" s="95"/>
      <c r="DX112" s="95"/>
      <c r="DY112" s="95"/>
      <c r="DZ112" s="95"/>
      <c r="EA112" s="95"/>
      <c r="EB112" s="95"/>
      <c r="EC112" s="95"/>
      <c r="ED112" s="95"/>
      <c r="EE112" s="95"/>
      <c r="EF112" s="95"/>
      <c r="EG112" s="95"/>
      <c r="EH112" s="95"/>
      <c r="EI112" s="95"/>
      <c r="EJ112" s="95"/>
      <c r="EK112" s="95"/>
      <c r="EL112" s="95"/>
      <c r="EM112" s="95"/>
      <c r="EN112" s="95"/>
      <c r="EO112" s="95"/>
      <c r="EP112" s="95"/>
      <c r="EQ112" s="95"/>
      <c r="ER112" s="95"/>
      <c r="ES112" s="95"/>
      <c r="ET112" s="95"/>
      <c r="EU112" s="95"/>
      <c r="EV112" s="95"/>
      <c r="EW112" s="95"/>
      <c r="EX112" s="95"/>
      <c r="EY112" s="95"/>
      <c r="EZ112" s="95"/>
      <c r="FA112" s="95"/>
      <c r="FB112" s="95"/>
      <c r="FC112" s="95"/>
      <c r="FD112" s="95"/>
      <c r="FE112" s="95"/>
      <c r="FF112" s="95"/>
      <c r="FG112" s="95"/>
      <c r="FH112" s="95"/>
      <c r="FI112" s="95"/>
      <c r="FJ112" s="95"/>
      <c r="FK112" s="95"/>
      <c r="FL112" s="95"/>
      <c r="FM112" s="95"/>
      <c r="FN112" s="95"/>
      <c r="FO112" s="95"/>
      <c r="FP112" s="95"/>
      <c r="FQ112" s="95"/>
      <c r="FR112" s="95"/>
      <c r="FS112" s="95"/>
      <c r="FT112" s="95"/>
      <c r="FU112" s="95"/>
      <c r="FV112" s="95"/>
      <c r="FW112" s="95"/>
      <c r="FX112" s="95"/>
      <c r="FY112" s="95"/>
      <c r="FZ112" s="95"/>
      <c r="GA112" s="95"/>
      <c r="GB112" s="95"/>
      <c r="GC112" s="95"/>
      <c r="GD112" s="95"/>
      <c r="GE112" s="95"/>
      <c r="GF112" s="95"/>
      <c r="GG112" s="95"/>
      <c r="GH112" s="95"/>
      <c r="GI112" s="95"/>
      <c r="GJ112" s="95"/>
      <c r="GK112" s="95"/>
      <c r="GL112" s="95"/>
      <c r="GM112" s="95"/>
      <c r="GN112" s="95"/>
      <c r="GO112" s="95"/>
      <c r="GP112" s="95"/>
      <c r="GQ112" s="95"/>
      <c r="GR112" s="95"/>
      <c r="GS112" s="95"/>
      <c r="GT112" s="95"/>
      <c r="GU112" s="95"/>
      <c r="GV112" s="95"/>
      <c r="GW112" s="133"/>
      <c r="GX112" s="133"/>
      <c r="GY112" s="133"/>
      <c r="GZ112" s="133"/>
      <c r="HA112" s="133"/>
      <c r="HB112" s="133"/>
      <c r="HC112" s="133"/>
      <c r="HD112" s="133"/>
      <c r="HE112" s="133"/>
      <c r="HF112" s="133"/>
      <c r="HG112" s="95"/>
      <c r="HH112" s="95"/>
      <c r="HI112" s="95"/>
      <c r="HJ112" s="95"/>
      <c r="HK112" s="95"/>
      <c r="HL112" s="95"/>
      <c r="HM112" s="95"/>
      <c r="HN112" s="95"/>
      <c r="HO112" s="95"/>
      <c r="HP112" s="95"/>
      <c r="HQ112" s="95"/>
      <c r="HR112" s="95"/>
      <c r="HS112" s="95"/>
      <c r="HT112" s="95"/>
      <c r="HU112" s="95"/>
      <c r="HV112" s="95"/>
      <c r="HW112" s="95"/>
      <c r="HX112" s="95"/>
      <c r="HY112" s="95"/>
      <c r="HZ112" s="95"/>
      <c r="IA112" s="95"/>
      <c r="IB112" s="95"/>
      <c r="IC112" s="95"/>
      <c r="ID112" s="95"/>
      <c r="IE112" s="95"/>
      <c r="IF112" s="95"/>
      <c r="IG112" s="95"/>
      <c r="IH112" s="95"/>
      <c r="II112" s="95"/>
      <c r="IJ112" s="95"/>
      <c r="IK112" s="95"/>
      <c r="IL112" s="95"/>
      <c r="IM112" s="95"/>
      <c r="IN112" s="95"/>
      <c r="IO112" s="95"/>
      <c r="IP112" s="95"/>
      <c r="IQ112" s="95"/>
      <c r="IR112" s="95"/>
      <c r="IS112" s="95"/>
      <c r="IT112" s="95"/>
      <c r="IU112" s="95"/>
      <c r="IV112" s="95"/>
      <c r="IW112" s="95"/>
      <c r="IX112" s="95"/>
      <c r="IY112" s="95"/>
      <c r="IZ112" s="95"/>
      <c r="JA112" s="95"/>
      <c r="JB112" s="95"/>
      <c r="JC112" s="95"/>
      <c r="JD112" s="95"/>
      <c r="JE112" s="95"/>
      <c r="JF112" s="95"/>
      <c r="JG112" s="95"/>
      <c r="JH112" s="95"/>
      <c r="JI112" s="95"/>
      <c r="JJ112" s="95"/>
      <c r="JK112" s="95"/>
      <c r="JL112" s="95"/>
      <c r="JM112" s="95"/>
      <c r="JN112" s="95"/>
      <c r="JO112" s="95"/>
      <c r="JP112" s="95"/>
      <c r="JQ112" s="95"/>
      <c r="JR112" s="95"/>
      <c r="JS112" s="95"/>
      <c r="JT112" s="95"/>
      <c r="JU112" s="95"/>
      <c r="JV112" s="95"/>
      <c r="JW112" s="95"/>
      <c r="JX112" s="95"/>
      <c r="JY112" s="95"/>
      <c r="JZ112" s="95"/>
      <c r="KA112" s="95"/>
      <c r="KB112" s="95"/>
      <c r="KC112" s="95"/>
      <c r="KD112" s="95"/>
      <c r="KE112" s="95"/>
      <c r="KF112" s="95"/>
      <c r="KG112" s="95"/>
      <c r="KH112" s="95"/>
      <c r="KI112" s="95"/>
      <c r="KJ112" s="95"/>
      <c r="KK112" s="95"/>
      <c r="KL112" s="95"/>
      <c r="KM112" s="95"/>
      <c r="KN112" s="95"/>
      <c r="KO112" s="95"/>
      <c r="KP112" s="95"/>
      <c r="KQ112" s="95"/>
      <c r="KR112" s="95"/>
      <c r="KS112" s="95"/>
      <c r="KT112" s="95"/>
      <c r="KU112" s="95"/>
      <c r="KV112" s="95"/>
      <c r="KW112" s="95"/>
      <c r="KX112" s="95"/>
      <c r="KY112" s="95"/>
      <c r="KZ112" s="95"/>
      <c r="LA112" s="95"/>
      <c r="LB112" s="95"/>
      <c r="LC112" s="95"/>
      <c r="LD112" s="95"/>
      <c r="LE112" s="95"/>
      <c r="LF112" s="95"/>
      <c r="LG112" s="95"/>
      <c r="LH112" s="95"/>
      <c r="LI112" s="95"/>
      <c r="LJ112" s="95"/>
      <c r="LK112" s="95"/>
      <c r="LL112" s="95"/>
      <c r="LM112" s="95"/>
      <c r="LN112" s="95"/>
      <c r="LO112" s="95"/>
      <c r="LP112" s="95"/>
      <c r="LQ112" s="95"/>
      <c r="LR112" s="95"/>
      <c r="LS112" s="95"/>
      <c r="LT112" s="95"/>
      <c r="LU112" s="95"/>
      <c r="LV112" s="95"/>
      <c r="LW112" s="95"/>
      <c r="LX112" s="95"/>
      <c r="LY112" s="95"/>
      <c r="LZ112" s="95"/>
      <c r="MA112" s="95"/>
      <c r="MB112" s="95"/>
      <c r="MC112" s="95"/>
      <c r="MD112" s="95"/>
      <c r="ME112" s="95"/>
      <c r="MF112" s="95"/>
      <c r="MG112" s="95"/>
      <c r="MH112" s="95"/>
      <c r="MI112" s="95"/>
      <c r="MJ112" s="95"/>
      <c r="MK112" s="95"/>
      <c r="ML112" s="95"/>
      <c r="MM112" s="95"/>
      <c r="MN112" s="95"/>
      <c r="MO112" s="95"/>
      <c r="MP112" s="95"/>
      <c r="MQ112" s="95"/>
      <c r="MR112" s="95"/>
      <c r="MS112" s="95"/>
      <c r="MT112" s="95"/>
      <c r="MU112" s="95"/>
      <c r="MV112" s="95"/>
      <c r="MW112" s="95"/>
      <c r="MX112" s="95"/>
      <c r="MY112" s="95"/>
      <c r="MZ112" s="95"/>
      <c r="NA112" s="95"/>
      <c r="NB112" s="95"/>
      <c r="NC112" s="95"/>
      <c r="ND112" s="95"/>
      <c r="NE112" s="95"/>
      <c r="NF112" s="95"/>
      <c r="NG112" s="95"/>
      <c r="NH112" s="95"/>
      <c r="NI112" s="95"/>
      <c r="NJ112" s="95"/>
      <c r="NK112" s="95"/>
      <c r="NL112" s="95"/>
      <c r="NM112" s="95"/>
      <c r="NN112" s="95"/>
      <c r="NO112" s="95"/>
      <c r="NP112" s="95"/>
      <c r="NQ112" s="95"/>
      <c r="NR112" s="95"/>
      <c r="NS112" s="95"/>
      <c r="NT112" s="95"/>
      <c r="NU112" s="95"/>
      <c r="NV112" s="95"/>
      <c r="NW112" s="95"/>
      <c r="NX112" s="95"/>
      <c r="NY112" s="95"/>
      <c r="NZ112" s="95"/>
      <c r="OA112" s="95"/>
      <c r="OB112" s="95"/>
      <c r="OC112" s="95"/>
      <c r="OD112" s="95"/>
      <c r="OE112" s="95"/>
      <c r="OF112" s="95"/>
      <c r="OG112" s="95"/>
      <c r="OH112" s="95"/>
      <c r="OI112" s="95"/>
      <c r="OJ112" s="95"/>
      <c r="OK112" s="95"/>
      <c r="OL112" s="95"/>
      <c r="OM112" s="95"/>
      <c r="ON112" s="95"/>
      <c r="OO112" s="95"/>
      <c r="OP112" s="95"/>
      <c r="OQ112" s="95"/>
      <c r="OR112" s="95"/>
      <c r="OS112" s="95"/>
      <c r="OT112" s="95"/>
      <c r="OU112" s="95"/>
      <c r="OV112" s="95"/>
      <c r="OW112" s="95"/>
      <c r="OX112" s="95"/>
      <c r="OY112" s="95"/>
      <c r="OZ112" s="95"/>
      <c r="PA112" s="95"/>
      <c r="PB112" s="95"/>
      <c r="PC112" s="95"/>
      <c r="PD112" s="95"/>
      <c r="PE112" s="95"/>
      <c r="PF112" s="95"/>
      <c r="PG112" s="95"/>
      <c r="PH112" s="95"/>
    </row>
    <row r="113" spans="3:424" s="85" customFormat="1" ht="18">
      <c r="C113" s="1816" t="s">
        <v>246</v>
      </c>
      <c r="D113" s="1816"/>
      <c r="E113" s="1817"/>
      <c r="F113" s="131"/>
      <c r="G113" s="144"/>
      <c r="H113" s="144"/>
      <c r="I113" s="144"/>
      <c r="J113" s="14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144"/>
      <c r="AG113" s="144"/>
      <c r="AH113" s="144"/>
      <c r="AI113" s="144"/>
      <c r="AJ113" s="144"/>
      <c r="AK113" s="144"/>
      <c r="AL113" s="144"/>
      <c r="AM113" s="144"/>
      <c r="AN113" s="144"/>
      <c r="AO113" s="144"/>
      <c r="AP113" s="144"/>
      <c r="AQ113" s="144"/>
      <c r="AR113" s="144"/>
      <c r="AS113" s="144"/>
      <c r="AT113" s="144"/>
      <c r="AU113" s="144"/>
      <c r="AV113" s="144"/>
      <c r="AW113" s="144"/>
      <c r="AX113" s="144"/>
      <c r="AY113" s="144"/>
      <c r="AZ113" s="144"/>
      <c r="BA113" s="144"/>
      <c r="BB113" s="144"/>
      <c r="BC113" s="144"/>
      <c r="BD113" s="144"/>
      <c r="BE113" s="144"/>
      <c r="BF113" s="144"/>
      <c r="BG113" s="144"/>
      <c r="BH113" s="144"/>
      <c r="BI113" s="144"/>
      <c r="BJ113" s="144"/>
      <c r="BK113" s="144"/>
      <c r="BL113" s="144"/>
      <c r="BM113" s="144"/>
      <c r="BN113" s="95"/>
      <c r="BO113" s="95"/>
      <c r="BP113" s="95"/>
      <c r="BQ113" s="95"/>
      <c r="BR113" s="95"/>
      <c r="BS113" s="95"/>
      <c r="BT113" s="95"/>
      <c r="BU113" s="95"/>
      <c r="BV113" s="95"/>
      <c r="BW113" s="95"/>
      <c r="BX113" s="95"/>
      <c r="BY113" s="95"/>
      <c r="BZ113" s="95"/>
      <c r="CA113" s="95"/>
      <c r="CB113" s="95"/>
      <c r="CC113" s="95"/>
      <c r="CD113" s="95"/>
      <c r="CE113" s="95"/>
      <c r="CF113" s="95"/>
      <c r="CG113" s="95"/>
      <c r="CH113" s="95"/>
      <c r="CI113" s="95"/>
      <c r="CJ113" s="95"/>
      <c r="CK113" s="95"/>
      <c r="CL113" s="95"/>
      <c r="CM113" s="95"/>
      <c r="CN113" s="95"/>
      <c r="CO113" s="95"/>
      <c r="CP113" s="95"/>
      <c r="CQ113" s="95"/>
      <c r="CR113" s="95"/>
      <c r="CS113" s="95"/>
      <c r="CT113" s="95"/>
      <c r="CU113" s="95"/>
      <c r="CV113" s="95"/>
      <c r="CW113" s="95"/>
      <c r="CX113" s="95"/>
      <c r="CY113" s="95"/>
      <c r="CZ113" s="95"/>
      <c r="DA113" s="95"/>
      <c r="DB113" s="95"/>
      <c r="DC113" s="95"/>
      <c r="DD113" s="95"/>
      <c r="DE113" s="95"/>
      <c r="DF113" s="95"/>
      <c r="DG113" s="95"/>
      <c r="DH113" s="95"/>
      <c r="DI113" s="95"/>
      <c r="DJ113" s="95"/>
      <c r="DK113" s="95"/>
      <c r="DL113" s="95"/>
      <c r="DM113" s="95"/>
      <c r="DN113" s="95"/>
      <c r="DO113" s="95"/>
      <c r="DP113" s="95"/>
      <c r="DQ113" s="95"/>
      <c r="DR113" s="95"/>
      <c r="DS113" s="95"/>
      <c r="DT113" s="95"/>
      <c r="DU113" s="95"/>
      <c r="DV113" s="95"/>
      <c r="DW113" s="95"/>
      <c r="DX113" s="95"/>
      <c r="DY113" s="95"/>
      <c r="DZ113" s="95"/>
      <c r="EA113" s="95"/>
      <c r="EB113" s="95"/>
      <c r="EC113" s="95"/>
      <c r="ED113" s="95"/>
      <c r="EE113" s="95"/>
      <c r="EF113" s="95"/>
      <c r="EG113" s="95"/>
      <c r="EH113" s="95"/>
      <c r="EI113" s="95"/>
      <c r="EJ113" s="95"/>
      <c r="EK113" s="95"/>
      <c r="EL113" s="95"/>
      <c r="EM113" s="95"/>
      <c r="EN113" s="95"/>
      <c r="EO113" s="95"/>
      <c r="EP113" s="95"/>
      <c r="EQ113" s="95"/>
      <c r="ER113" s="95"/>
      <c r="ES113" s="95"/>
      <c r="ET113" s="95"/>
      <c r="EU113" s="95"/>
      <c r="EV113" s="95"/>
      <c r="EW113" s="95"/>
      <c r="EX113" s="95"/>
      <c r="EY113" s="95"/>
      <c r="EZ113" s="95"/>
      <c r="FA113" s="95"/>
      <c r="FB113" s="95"/>
      <c r="FC113" s="95"/>
      <c r="FD113" s="95"/>
      <c r="FE113" s="95"/>
      <c r="FF113" s="95"/>
      <c r="FG113" s="95"/>
      <c r="FH113" s="95"/>
      <c r="FI113" s="95"/>
      <c r="FJ113" s="95"/>
      <c r="FK113" s="95"/>
      <c r="FL113" s="95"/>
      <c r="FM113" s="95"/>
      <c r="FN113" s="95"/>
      <c r="FO113" s="95"/>
      <c r="FP113" s="95"/>
      <c r="FQ113" s="95"/>
      <c r="FR113" s="95"/>
      <c r="FS113" s="95"/>
      <c r="FT113" s="95"/>
      <c r="FU113" s="95"/>
      <c r="FV113" s="95"/>
      <c r="FW113" s="95"/>
      <c r="FX113" s="95"/>
      <c r="FY113" s="95"/>
      <c r="FZ113" s="95"/>
      <c r="GA113" s="95"/>
      <c r="GB113" s="95"/>
      <c r="GC113" s="95"/>
      <c r="GD113" s="95"/>
      <c r="GE113" s="95"/>
      <c r="GF113" s="95"/>
      <c r="GG113" s="95"/>
      <c r="GH113" s="95"/>
      <c r="GI113" s="95"/>
      <c r="GJ113" s="95"/>
      <c r="GK113" s="95"/>
      <c r="GL113" s="95"/>
      <c r="GM113" s="95"/>
      <c r="GN113" s="95"/>
      <c r="GO113" s="95"/>
      <c r="GP113" s="95"/>
      <c r="GQ113" s="95"/>
      <c r="GR113" s="95"/>
      <c r="GS113" s="95"/>
      <c r="GT113" s="95"/>
      <c r="GU113" s="95"/>
      <c r="GV113" s="95"/>
      <c r="GW113" s="133"/>
      <c r="GX113" s="133"/>
      <c r="GY113" s="133"/>
      <c r="GZ113" s="133"/>
      <c r="HA113" s="133"/>
      <c r="HB113" s="133"/>
      <c r="HC113" s="133"/>
      <c r="HD113" s="133"/>
      <c r="HE113" s="133"/>
      <c r="HF113" s="133"/>
      <c r="HG113" s="95"/>
      <c r="HH113" s="95"/>
      <c r="HI113" s="95"/>
      <c r="HJ113" s="95"/>
      <c r="HK113" s="95"/>
      <c r="HL113" s="95"/>
      <c r="HM113" s="95"/>
      <c r="HN113" s="95"/>
      <c r="HO113" s="95"/>
      <c r="HP113" s="95"/>
      <c r="HQ113" s="95"/>
      <c r="HR113" s="95"/>
      <c r="HS113" s="95"/>
      <c r="HT113" s="95"/>
      <c r="HU113" s="95"/>
      <c r="HV113" s="95"/>
      <c r="HW113" s="95"/>
      <c r="HX113" s="95"/>
      <c r="HY113" s="95"/>
      <c r="HZ113" s="95"/>
      <c r="IA113" s="95"/>
      <c r="IB113" s="95"/>
      <c r="IC113" s="95"/>
      <c r="ID113" s="95"/>
      <c r="IE113" s="95"/>
      <c r="IF113" s="95"/>
      <c r="IG113" s="95"/>
      <c r="IH113" s="95"/>
      <c r="II113" s="95"/>
      <c r="IJ113" s="95"/>
      <c r="IK113" s="95"/>
      <c r="IL113" s="95"/>
      <c r="IM113" s="95"/>
      <c r="IN113" s="95"/>
      <c r="IO113" s="95"/>
      <c r="IP113" s="95"/>
      <c r="IQ113" s="95"/>
      <c r="IR113" s="95"/>
      <c r="IS113" s="95"/>
      <c r="IT113" s="95"/>
      <c r="IU113" s="95"/>
      <c r="IV113" s="95"/>
      <c r="IW113" s="95"/>
      <c r="IX113" s="95"/>
      <c r="IY113" s="95"/>
      <c r="IZ113" s="95"/>
      <c r="JA113" s="95"/>
      <c r="JB113" s="95"/>
      <c r="JC113" s="95"/>
      <c r="JD113" s="95"/>
      <c r="JE113" s="95"/>
      <c r="JF113" s="95"/>
      <c r="JG113" s="95"/>
      <c r="JH113" s="95"/>
      <c r="JI113" s="95"/>
      <c r="JJ113" s="95"/>
      <c r="JK113" s="95"/>
      <c r="JL113" s="95"/>
      <c r="JM113" s="95"/>
      <c r="JN113" s="95"/>
      <c r="JO113" s="95"/>
      <c r="JP113" s="95"/>
      <c r="JQ113" s="95"/>
      <c r="JR113" s="95"/>
      <c r="JS113" s="95"/>
      <c r="JT113" s="95"/>
      <c r="JU113" s="95"/>
      <c r="JV113" s="95"/>
      <c r="JW113" s="95"/>
      <c r="JX113" s="95"/>
      <c r="JY113" s="95"/>
      <c r="JZ113" s="95"/>
      <c r="KA113" s="95"/>
      <c r="KB113" s="95"/>
      <c r="KC113" s="95"/>
      <c r="KD113" s="95"/>
      <c r="KE113" s="95"/>
      <c r="KF113" s="95"/>
      <c r="KG113" s="95"/>
      <c r="KH113" s="95"/>
      <c r="KI113" s="95"/>
      <c r="KJ113" s="95"/>
      <c r="KK113" s="95"/>
      <c r="KL113" s="95"/>
      <c r="KM113" s="95"/>
      <c r="KN113" s="95"/>
      <c r="KO113" s="95"/>
      <c r="KP113" s="95"/>
      <c r="KQ113" s="95"/>
      <c r="KR113" s="95"/>
      <c r="KS113" s="95"/>
      <c r="KT113" s="95"/>
      <c r="KU113" s="95"/>
      <c r="KV113" s="95"/>
      <c r="KW113" s="95"/>
      <c r="KX113" s="95"/>
      <c r="KY113" s="95"/>
      <c r="KZ113" s="95"/>
      <c r="LA113" s="95"/>
      <c r="LB113" s="95"/>
      <c r="LC113" s="95"/>
      <c r="LD113" s="95"/>
      <c r="LE113" s="95"/>
      <c r="LF113" s="95"/>
      <c r="LG113" s="95"/>
      <c r="LH113" s="95"/>
      <c r="LI113" s="95"/>
      <c r="LJ113" s="95"/>
      <c r="LK113" s="95"/>
      <c r="LL113" s="95"/>
      <c r="LM113" s="95"/>
      <c r="LN113" s="95"/>
      <c r="LO113" s="95"/>
      <c r="LP113" s="95"/>
      <c r="LQ113" s="95"/>
      <c r="LR113" s="95"/>
      <c r="LS113" s="95"/>
      <c r="LT113" s="95"/>
      <c r="LU113" s="95"/>
      <c r="LV113" s="95"/>
      <c r="LW113" s="95"/>
      <c r="LX113" s="95"/>
      <c r="LY113" s="95"/>
      <c r="LZ113" s="95"/>
      <c r="MA113" s="95"/>
      <c r="MB113" s="95"/>
      <c r="MC113" s="95"/>
      <c r="MD113" s="95"/>
      <c r="ME113" s="95"/>
      <c r="MF113" s="95"/>
      <c r="MG113" s="95"/>
      <c r="MH113" s="95"/>
      <c r="MI113" s="95"/>
      <c r="MJ113" s="95"/>
      <c r="MK113" s="95"/>
      <c r="ML113" s="95"/>
      <c r="MM113" s="95"/>
      <c r="MN113" s="95"/>
      <c r="MO113" s="95"/>
      <c r="MP113" s="95"/>
      <c r="MQ113" s="95"/>
      <c r="MR113" s="95"/>
      <c r="MS113" s="95"/>
      <c r="MT113" s="95"/>
      <c r="MU113" s="95"/>
      <c r="MV113" s="95"/>
      <c r="MW113" s="95"/>
      <c r="MX113" s="95"/>
      <c r="MY113" s="95"/>
      <c r="MZ113" s="95"/>
      <c r="NA113" s="95"/>
      <c r="NB113" s="95"/>
      <c r="NC113" s="95"/>
      <c r="ND113" s="95"/>
      <c r="NE113" s="95"/>
      <c r="NF113" s="95"/>
      <c r="NG113" s="95"/>
      <c r="NH113" s="95"/>
      <c r="NI113" s="95"/>
      <c r="NJ113" s="95"/>
      <c r="NK113" s="95"/>
      <c r="NL113" s="95"/>
      <c r="NM113" s="95"/>
      <c r="NN113" s="95"/>
      <c r="NO113" s="95"/>
      <c r="NP113" s="95"/>
      <c r="NQ113" s="95"/>
      <c r="NR113" s="95"/>
      <c r="NS113" s="95"/>
      <c r="NT113" s="95"/>
      <c r="NU113" s="95"/>
      <c r="NV113" s="95"/>
      <c r="NW113" s="95"/>
      <c r="NX113" s="95"/>
      <c r="NY113" s="95"/>
      <c r="NZ113" s="95"/>
      <c r="OA113" s="95"/>
      <c r="OB113" s="95"/>
      <c r="OC113" s="95"/>
      <c r="OD113" s="95"/>
      <c r="OE113" s="95"/>
      <c r="OF113" s="95"/>
      <c r="OG113" s="95"/>
      <c r="OH113" s="95"/>
      <c r="OI113" s="95"/>
      <c r="OJ113" s="95"/>
      <c r="OK113" s="95"/>
      <c r="OL113" s="95"/>
      <c r="OM113" s="95"/>
      <c r="ON113" s="95"/>
      <c r="OO113" s="95"/>
      <c r="OP113" s="95"/>
      <c r="OQ113" s="95"/>
      <c r="OR113" s="95"/>
      <c r="OS113" s="95"/>
      <c r="OT113" s="95"/>
      <c r="OU113" s="95"/>
      <c r="OV113" s="95"/>
      <c r="OW113" s="95"/>
      <c r="OX113" s="95"/>
      <c r="OY113" s="95"/>
      <c r="OZ113" s="95"/>
      <c r="PA113" s="95"/>
      <c r="PB113" s="95"/>
      <c r="PC113" s="95"/>
      <c r="PD113" s="95"/>
      <c r="PE113" s="95"/>
      <c r="PF113" s="95"/>
      <c r="PG113" s="95"/>
      <c r="PH113" s="95"/>
    </row>
    <row r="114" spans="3:424" s="85" customFormat="1" ht="29.55" customHeight="1">
      <c r="C114" s="1815" t="s">
        <v>247</v>
      </c>
      <c r="D114" s="1815"/>
      <c r="E114" s="1815"/>
      <c r="F114" s="143">
        <v>0</v>
      </c>
      <c r="G114" s="143" t="e">
        <f>IF(COLUMN(F$114)-COLUMN($L$30)+1&lt;=ROUND($L$30,0)-7,F$114,0)</f>
        <v>#VALUE!</v>
      </c>
      <c r="H114" s="143" t="e">
        <f t="shared" ref="H114:BM114" si="17">IF(COLUMN(G$114)-COLUMN($L$30)+1&lt;=ROUND($L$30,0)-7,G$114,0)</f>
        <v>#VALUE!</v>
      </c>
      <c r="I114" s="143" t="e">
        <f t="shared" si="17"/>
        <v>#VALUE!</v>
      </c>
      <c r="J114" s="143" t="e">
        <f t="shared" si="17"/>
        <v>#VALUE!</v>
      </c>
      <c r="K114" s="143" t="e">
        <f t="shared" si="17"/>
        <v>#VALUE!</v>
      </c>
      <c r="L114" s="143" t="e">
        <f t="shared" si="17"/>
        <v>#VALUE!</v>
      </c>
      <c r="M114" s="143" t="e">
        <f t="shared" si="17"/>
        <v>#VALUE!</v>
      </c>
      <c r="N114" s="143" t="e">
        <f t="shared" si="17"/>
        <v>#VALUE!</v>
      </c>
      <c r="O114" s="143" t="e">
        <f t="shared" si="17"/>
        <v>#VALUE!</v>
      </c>
      <c r="P114" s="143" t="e">
        <f t="shared" si="17"/>
        <v>#VALUE!</v>
      </c>
      <c r="Q114" s="143" t="e">
        <f t="shared" si="17"/>
        <v>#VALUE!</v>
      </c>
      <c r="R114" s="143" t="e">
        <f t="shared" si="17"/>
        <v>#VALUE!</v>
      </c>
      <c r="S114" s="143" t="e">
        <f t="shared" si="17"/>
        <v>#VALUE!</v>
      </c>
      <c r="T114" s="143" t="e">
        <f t="shared" si="17"/>
        <v>#VALUE!</v>
      </c>
      <c r="U114" s="143" t="e">
        <f t="shared" si="17"/>
        <v>#VALUE!</v>
      </c>
      <c r="V114" s="143" t="e">
        <f t="shared" si="17"/>
        <v>#VALUE!</v>
      </c>
      <c r="W114" s="143" t="e">
        <f t="shared" si="17"/>
        <v>#VALUE!</v>
      </c>
      <c r="X114" s="143" t="e">
        <f t="shared" si="17"/>
        <v>#VALUE!</v>
      </c>
      <c r="Y114" s="143" t="e">
        <f t="shared" si="17"/>
        <v>#VALUE!</v>
      </c>
      <c r="Z114" s="143" t="e">
        <f t="shared" si="17"/>
        <v>#VALUE!</v>
      </c>
      <c r="AA114" s="143" t="e">
        <f t="shared" si="17"/>
        <v>#VALUE!</v>
      </c>
      <c r="AB114" s="143" t="e">
        <f t="shared" si="17"/>
        <v>#VALUE!</v>
      </c>
      <c r="AC114" s="143" t="e">
        <f t="shared" si="17"/>
        <v>#VALUE!</v>
      </c>
      <c r="AD114" s="143" t="e">
        <f t="shared" si="17"/>
        <v>#VALUE!</v>
      </c>
      <c r="AE114" s="143" t="e">
        <f t="shared" si="17"/>
        <v>#VALUE!</v>
      </c>
      <c r="AF114" s="143" t="e">
        <f t="shared" si="17"/>
        <v>#VALUE!</v>
      </c>
      <c r="AG114" s="143" t="e">
        <f t="shared" si="17"/>
        <v>#VALUE!</v>
      </c>
      <c r="AH114" s="143" t="e">
        <f t="shared" si="17"/>
        <v>#VALUE!</v>
      </c>
      <c r="AI114" s="143" t="e">
        <f t="shared" si="17"/>
        <v>#VALUE!</v>
      </c>
      <c r="AJ114" s="143" t="e">
        <f t="shared" si="17"/>
        <v>#VALUE!</v>
      </c>
      <c r="AK114" s="143" t="e">
        <f t="shared" si="17"/>
        <v>#VALUE!</v>
      </c>
      <c r="AL114" s="143" t="e">
        <f t="shared" si="17"/>
        <v>#VALUE!</v>
      </c>
      <c r="AM114" s="143" t="e">
        <f t="shared" si="17"/>
        <v>#VALUE!</v>
      </c>
      <c r="AN114" s="143" t="e">
        <f t="shared" si="17"/>
        <v>#VALUE!</v>
      </c>
      <c r="AO114" s="143" t="e">
        <f t="shared" si="17"/>
        <v>#VALUE!</v>
      </c>
      <c r="AP114" s="143" t="e">
        <f t="shared" si="17"/>
        <v>#VALUE!</v>
      </c>
      <c r="AQ114" s="143" t="e">
        <f t="shared" si="17"/>
        <v>#VALUE!</v>
      </c>
      <c r="AR114" s="143" t="e">
        <f t="shared" si="17"/>
        <v>#VALUE!</v>
      </c>
      <c r="AS114" s="143" t="e">
        <f t="shared" si="17"/>
        <v>#VALUE!</v>
      </c>
      <c r="AT114" s="143" t="e">
        <f t="shared" si="17"/>
        <v>#VALUE!</v>
      </c>
      <c r="AU114" s="143" t="e">
        <f t="shared" si="17"/>
        <v>#VALUE!</v>
      </c>
      <c r="AV114" s="143" t="e">
        <f t="shared" si="17"/>
        <v>#VALUE!</v>
      </c>
      <c r="AW114" s="143" t="e">
        <f t="shared" si="17"/>
        <v>#VALUE!</v>
      </c>
      <c r="AX114" s="143" t="e">
        <f t="shared" si="17"/>
        <v>#VALUE!</v>
      </c>
      <c r="AY114" s="143" t="e">
        <f t="shared" si="17"/>
        <v>#VALUE!</v>
      </c>
      <c r="AZ114" s="143" t="e">
        <f t="shared" si="17"/>
        <v>#VALUE!</v>
      </c>
      <c r="BA114" s="143" t="e">
        <f t="shared" si="17"/>
        <v>#VALUE!</v>
      </c>
      <c r="BB114" s="143" t="e">
        <f t="shared" si="17"/>
        <v>#VALUE!</v>
      </c>
      <c r="BC114" s="143" t="e">
        <f t="shared" si="17"/>
        <v>#VALUE!</v>
      </c>
      <c r="BD114" s="143" t="e">
        <f t="shared" si="17"/>
        <v>#VALUE!</v>
      </c>
      <c r="BE114" s="143" t="e">
        <f t="shared" si="17"/>
        <v>#VALUE!</v>
      </c>
      <c r="BF114" s="143" t="e">
        <f t="shared" si="17"/>
        <v>#VALUE!</v>
      </c>
      <c r="BG114" s="143" t="e">
        <f t="shared" si="17"/>
        <v>#VALUE!</v>
      </c>
      <c r="BH114" s="143" t="e">
        <f t="shared" si="17"/>
        <v>#VALUE!</v>
      </c>
      <c r="BI114" s="143" t="e">
        <f t="shared" si="17"/>
        <v>#VALUE!</v>
      </c>
      <c r="BJ114" s="143" t="e">
        <f t="shared" si="17"/>
        <v>#VALUE!</v>
      </c>
      <c r="BK114" s="143" t="e">
        <f t="shared" si="17"/>
        <v>#VALUE!</v>
      </c>
      <c r="BL114" s="143" t="e">
        <f t="shared" si="17"/>
        <v>#VALUE!</v>
      </c>
      <c r="BM114" s="143" t="e">
        <f t="shared" si="17"/>
        <v>#VALUE!</v>
      </c>
      <c r="BN114" s="95"/>
      <c r="BO114" s="95"/>
      <c r="BP114" s="95"/>
      <c r="BQ114" s="95"/>
      <c r="BR114" s="95"/>
      <c r="BS114" s="95"/>
      <c r="BT114" s="95"/>
      <c r="BU114" s="95"/>
      <c r="BV114" s="95"/>
      <c r="BW114" s="95"/>
      <c r="BX114" s="95"/>
      <c r="BY114" s="95"/>
      <c r="BZ114" s="95"/>
      <c r="CA114" s="95"/>
      <c r="CB114" s="95"/>
      <c r="CC114" s="95"/>
      <c r="CD114" s="95"/>
      <c r="CE114" s="95"/>
      <c r="CF114" s="95"/>
      <c r="CG114" s="95"/>
      <c r="CH114" s="95"/>
      <c r="CI114" s="95"/>
      <c r="CJ114" s="95"/>
      <c r="CK114" s="95"/>
      <c r="CL114" s="95"/>
      <c r="CM114" s="95"/>
      <c r="CN114" s="95"/>
      <c r="CO114" s="95"/>
      <c r="CP114" s="95"/>
      <c r="CQ114" s="95"/>
      <c r="CR114" s="95"/>
      <c r="CS114" s="95"/>
      <c r="CT114" s="95"/>
      <c r="CU114" s="95"/>
      <c r="CV114" s="95"/>
      <c r="CW114" s="95"/>
      <c r="CX114" s="95"/>
      <c r="CY114" s="95"/>
      <c r="CZ114" s="95"/>
      <c r="DA114" s="95"/>
      <c r="DB114" s="95"/>
      <c r="DC114" s="95"/>
      <c r="DD114" s="95"/>
      <c r="DE114" s="95"/>
      <c r="DF114" s="95"/>
      <c r="DG114" s="95"/>
      <c r="DH114" s="95"/>
      <c r="DI114" s="95"/>
      <c r="DJ114" s="95"/>
      <c r="DK114" s="95"/>
      <c r="DL114" s="95"/>
      <c r="DM114" s="95"/>
      <c r="DN114" s="95"/>
      <c r="DO114" s="95"/>
      <c r="DP114" s="95"/>
      <c r="DQ114" s="95"/>
      <c r="DR114" s="95"/>
      <c r="DS114" s="95"/>
      <c r="DT114" s="95"/>
      <c r="DU114" s="95"/>
      <c r="DV114" s="95"/>
      <c r="DW114" s="95"/>
      <c r="DX114" s="95"/>
      <c r="DY114" s="95"/>
      <c r="DZ114" s="95"/>
      <c r="EA114" s="95"/>
      <c r="EB114" s="95"/>
      <c r="EC114" s="95"/>
      <c r="ED114" s="95"/>
      <c r="EE114" s="95"/>
      <c r="EF114" s="95"/>
      <c r="EG114" s="95"/>
      <c r="EH114" s="95"/>
      <c r="EI114" s="95"/>
      <c r="EJ114" s="95"/>
      <c r="EK114" s="95"/>
      <c r="EL114" s="95"/>
      <c r="EM114" s="95"/>
      <c r="EN114" s="95"/>
      <c r="EO114" s="95"/>
      <c r="EP114" s="95"/>
      <c r="EQ114" s="95"/>
      <c r="ER114" s="95"/>
      <c r="ES114" s="95"/>
      <c r="ET114" s="95"/>
      <c r="EU114" s="95"/>
      <c r="EV114" s="95"/>
      <c r="EW114" s="95"/>
      <c r="EX114" s="95"/>
      <c r="EY114" s="95"/>
      <c r="EZ114" s="95"/>
      <c r="FA114" s="95"/>
      <c r="FB114" s="95"/>
      <c r="FC114" s="95"/>
      <c r="FD114" s="95"/>
      <c r="FE114" s="95"/>
      <c r="FF114" s="95"/>
      <c r="FG114" s="95"/>
      <c r="FH114" s="95"/>
      <c r="FI114" s="95"/>
      <c r="FJ114" s="95"/>
      <c r="FK114" s="95"/>
      <c r="FL114" s="95"/>
      <c r="FM114" s="95"/>
      <c r="FN114" s="95"/>
      <c r="FO114" s="95"/>
      <c r="FP114" s="95"/>
      <c r="FQ114" s="95"/>
      <c r="FR114" s="95"/>
      <c r="FS114" s="95"/>
      <c r="FT114" s="95"/>
      <c r="FU114" s="95"/>
      <c r="FV114" s="95"/>
      <c r="FW114" s="95"/>
      <c r="FX114" s="95"/>
      <c r="FY114" s="95"/>
      <c r="FZ114" s="95"/>
      <c r="GA114" s="95"/>
      <c r="GB114" s="95"/>
      <c r="GC114" s="95"/>
      <c r="GD114" s="95"/>
      <c r="GE114" s="95"/>
      <c r="GF114" s="95"/>
      <c r="GG114" s="95"/>
      <c r="GH114" s="95"/>
      <c r="GI114" s="95"/>
      <c r="GJ114" s="95"/>
      <c r="GK114" s="95"/>
      <c r="GL114" s="95"/>
      <c r="GM114" s="95"/>
      <c r="GN114" s="95"/>
      <c r="GO114" s="95"/>
      <c r="GP114" s="95"/>
      <c r="GQ114" s="95"/>
      <c r="GR114" s="95"/>
      <c r="GS114" s="95"/>
      <c r="GT114" s="95"/>
      <c r="GU114" s="95"/>
      <c r="GV114" s="95"/>
      <c r="GW114" s="133"/>
      <c r="GX114" s="133"/>
      <c r="GY114" s="133"/>
      <c r="GZ114" s="133"/>
      <c r="HA114" s="133"/>
      <c r="HB114" s="133"/>
      <c r="HC114" s="133"/>
      <c r="HD114" s="133"/>
      <c r="HE114" s="133"/>
      <c r="HF114" s="133"/>
      <c r="HG114" s="95"/>
      <c r="HH114" s="95"/>
      <c r="HI114" s="95"/>
      <c r="HJ114" s="95"/>
      <c r="HK114" s="95"/>
      <c r="HL114" s="95"/>
      <c r="HM114" s="95"/>
      <c r="HN114" s="95"/>
      <c r="HO114" s="95"/>
      <c r="HP114" s="95"/>
      <c r="HQ114" s="95"/>
      <c r="HR114" s="95"/>
      <c r="HS114" s="95"/>
      <c r="HT114" s="95"/>
      <c r="HU114" s="95"/>
      <c r="HV114" s="95"/>
      <c r="HW114" s="95"/>
      <c r="HX114" s="95"/>
      <c r="HY114" s="95"/>
      <c r="HZ114" s="95"/>
      <c r="IA114" s="95"/>
      <c r="IB114" s="95"/>
      <c r="IC114" s="95"/>
      <c r="ID114" s="95"/>
      <c r="IE114" s="95"/>
      <c r="IF114" s="95"/>
      <c r="IG114" s="95"/>
      <c r="IH114" s="95"/>
      <c r="II114" s="95"/>
      <c r="IJ114" s="95"/>
      <c r="IK114" s="95"/>
      <c r="IL114" s="95"/>
      <c r="IM114" s="95"/>
      <c r="IN114" s="95"/>
      <c r="IO114" s="95"/>
      <c r="IP114" s="95"/>
      <c r="IQ114" s="95"/>
      <c r="IR114" s="95"/>
      <c r="IS114" s="95"/>
      <c r="IT114" s="95"/>
      <c r="IU114" s="95"/>
      <c r="IV114" s="95"/>
      <c r="IW114" s="95"/>
      <c r="IX114" s="95"/>
      <c r="IY114" s="95"/>
      <c r="IZ114" s="95"/>
      <c r="JA114" s="95"/>
      <c r="JB114" s="95"/>
      <c r="JC114" s="95"/>
      <c r="JD114" s="95"/>
      <c r="JE114" s="95"/>
      <c r="JF114" s="95"/>
      <c r="JG114" s="95"/>
      <c r="JH114" s="95"/>
      <c r="JI114" s="95"/>
      <c r="JJ114" s="95"/>
      <c r="JK114" s="95"/>
      <c r="JL114" s="95"/>
      <c r="JM114" s="95"/>
      <c r="JN114" s="95"/>
      <c r="JO114" s="95"/>
      <c r="JP114" s="95"/>
      <c r="JQ114" s="95"/>
      <c r="JR114" s="95"/>
      <c r="JS114" s="95"/>
      <c r="JT114" s="95"/>
      <c r="JU114" s="95"/>
      <c r="JV114" s="95"/>
      <c r="JW114" s="95"/>
      <c r="JX114" s="95"/>
      <c r="JY114" s="95"/>
      <c r="JZ114" s="95"/>
      <c r="KA114" s="95"/>
      <c r="KB114" s="95"/>
      <c r="KC114" s="95"/>
      <c r="KD114" s="95"/>
      <c r="KE114" s="95"/>
      <c r="KF114" s="95"/>
      <c r="KG114" s="95"/>
      <c r="KH114" s="95"/>
      <c r="KI114" s="95"/>
      <c r="KJ114" s="95"/>
      <c r="KK114" s="95"/>
      <c r="KL114" s="95"/>
      <c r="KM114" s="95"/>
      <c r="KN114" s="95"/>
      <c r="KO114" s="95"/>
      <c r="KP114" s="95"/>
      <c r="KQ114" s="95"/>
      <c r="KR114" s="95"/>
      <c r="KS114" s="95"/>
      <c r="KT114" s="95"/>
      <c r="KU114" s="95"/>
      <c r="KV114" s="95"/>
      <c r="KW114" s="95"/>
      <c r="KX114" s="95"/>
      <c r="KY114" s="95"/>
      <c r="KZ114" s="95"/>
      <c r="LA114" s="95"/>
      <c r="LB114" s="95"/>
      <c r="LC114" s="95"/>
      <c r="LD114" s="95"/>
      <c r="LE114" s="95"/>
      <c r="LF114" s="95"/>
      <c r="LG114" s="95"/>
      <c r="LH114" s="95"/>
      <c r="LI114" s="95"/>
      <c r="LJ114" s="95"/>
      <c r="LK114" s="95"/>
      <c r="LL114" s="95"/>
      <c r="LM114" s="95"/>
      <c r="LN114" s="95"/>
      <c r="LO114" s="95"/>
      <c r="LP114" s="95"/>
      <c r="LQ114" s="95"/>
      <c r="LR114" s="95"/>
      <c r="LS114" s="95"/>
      <c r="LT114" s="95"/>
      <c r="LU114" s="95"/>
      <c r="LV114" s="95"/>
      <c r="LW114" s="95"/>
      <c r="LX114" s="95"/>
      <c r="LY114" s="95"/>
      <c r="LZ114" s="95"/>
      <c r="MA114" s="95"/>
      <c r="MB114" s="95"/>
      <c r="MC114" s="95"/>
      <c r="MD114" s="95"/>
      <c r="ME114" s="95"/>
      <c r="MF114" s="95"/>
      <c r="MG114" s="95"/>
      <c r="MH114" s="95"/>
      <c r="MI114" s="95"/>
      <c r="MJ114" s="95"/>
      <c r="MK114" s="95"/>
      <c r="ML114" s="95"/>
      <c r="MM114" s="95"/>
      <c r="MN114" s="95"/>
      <c r="MO114" s="95"/>
      <c r="MP114" s="95"/>
      <c r="MQ114" s="95"/>
      <c r="MR114" s="95"/>
      <c r="MS114" s="95"/>
      <c r="MT114" s="95"/>
      <c r="MU114" s="95"/>
      <c r="MV114" s="95"/>
      <c r="MW114" s="95"/>
      <c r="MX114" s="95"/>
      <c r="MY114" s="95"/>
      <c r="MZ114" s="95"/>
      <c r="NA114" s="95"/>
      <c r="NB114" s="95"/>
      <c r="NC114" s="95"/>
      <c r="ND114" s="95"/>
      <c r="NE114" s="95"/>
      <c r="NF114" s="95"/>
      <c r="NG114" s="95"/>
      <c r="NH114" s="95"/>
      <c r="NI114" s="95"/>
      <c r="NJ114" s="95"/>
      <c r="NK114" s="95"/>
      <c r="NL114" s="95"/>
      <c r="NM114" s="95"/>
      <c r="NN114" s="95"/>
      <c r="NO114" s="95"/>
      <c r="NP114" s="95"/>
      <c r="NQ114" s="95"/>
      <c r="NR114" s="95"/>
      <c r="NS114" s="95"/>
      <c r="NT114" s="95"/>
      <c r="NU114" s="95"/>
      <c r="NV114" s="95"/>
      <c r="NW114" s="95"/>
      <c r="NX114" s="95"/>
      <c r="NY114" s="95"/>
      <c r="NZ114" s="95"/>
      <c r="OA114" s="95"/>
      <c r="OB114" s="95"/>
      <c r="OC114" s="95"/>
      <c r="OD114" s="95"/>
      <c r="OE114" s="95"/>
      <c r="OF114" s="95"/>
      <c r="OG114" s="95"/>
      <c r="OH114" s="95"/>
      <c r="OI114" s="95"/>
      <c r="OJ114" s="95"/>
      <c r="OK114" s="95"/>
      <c r="OL114" s="95"/>
      <c r="OM114" s="95"/>
      <c r="ON114" s="95"/>
      <c r="OO114" s="95"/>
      <c r="OP114" s="95"/>
      <c r="OQ114" s="95"/>
      <c r="OR114" s="95"/>
      <c r="OS114" s="95"/>
      <c r="OT114" s="95"/>
      <c r="OU114" s="95"/>
      <c r="OV114" s="95"/>
      <c r="OW114" s="95"/>
      <c r="OX114" s="95"/>
      <c r="OY114" s="95"/>
      <c r="OZ114" s="95"/>
      <c r="PA114" s="95"/>
      <c r="PB114" s="95"/>
      <c r="PC114" s="95"/>
      <c r="PD114" s="95"/>
      <c r="PE114" s="95"/>
      <c r="PF114" s="95"/>
      <c r="PG114" s="95"/>
      <c r="PH114" s="95"/>
    </row>
    <row r="115" spans="3:424" s="85" customFormat="1" ht="29.55" customHeight="1">
      <c r="C115" s="1815" t="s">
        <v>248</v>
      </c>
      <c r="D115" s="1815"/>
      <c r="E115" s="1815"/>
      <c r="F115" s="143">
        <v>0</v>
      </c>
      <c r="G115" s="143" t="e">
        <f>IF(COLUMN(F$115)-COLUMN($L$30)+1&lt;=ROUND($L$30,0)-7,F$115,0)</f>
        <v>#VALUE!</v>
      </c>
      <c r="H115" s="143" t="e">
        <f t="shared" ref="H115:BM115" si="18">IF(COLUMN(G$115)-COLUMN($L$30)+1&lt;=ROUND($L$30,0)-7,G$115,0)</f>
        <v>#VALUE!</v>
      </c>
      <c r="I115" s="143" t="e">
        <f t="shared" si="18"/>
        <v>#VALUE!</v>
      </c>
      <c r="J115" s="143" t="e">
        <f t="shared" si="18"/>
        <v>#VALUE!</v>
      </c>
      <c r="K115" s="143" t="e">
        <f t="shared" si="18"/>
        <v>#VALUE!</v>
      </c>
      <c r="L115" s="143" t="e">
        <f t="shared" si="18"/>
        <v>#VALUE!</v>
      </c>
      <c r="M115" s="143" t="e">
        <f t="shared" si="18"/>
        <v>#VALUE!</v>
      </c>
      <c r="N115" s="143" t="e">
        <f t="shared" si="18"/>
        <v>#VALUE!</v>
      </c>
      <c r="O115" s="143" t="e">
        <f t="shared" si="18"/>
        <v>#VALUE!</v>
      </c>
      <c r="P115" s="143" t="e">
        <f t="shared" si="18"/>
        <v>#VALUE!</v>
      </c>
      <c r="Q115" s="143" t="e">
        <f t="shared" si="18"/>
        <v>#VALUE!</v>
      </c>
      <c r="R115" s="143" t="e">
        <f t="shared" si="18"/>
        <v>#VALUE!</v>
      </c>
      <c r="S115" s="143" t="e">
        <f t="shared" si="18"/>
        <v>#VALUE!</v>
      </c>
      <c r="T115" s="143" t="e">
        <f t="shared" si="18"/>
        <v>#VALUE!</v>
      </c>
      <c r="U115" s="143" t="e">
        <f t="shared" si="18"/>
        <v>#VALUE!</v>
      </c>
      <c r="V115" s="143" t="e">
        <f t="shared" si="18"/>
        <v>#VALUE!</v>
      </c>
      <c r="W115" s="143" t="e">
        <f t="shared" si="18"/>
        <v>#VALUE!</v>
      </c>
      <c r="X115" s="143" t="e">
        <f t="shared" si="18"/>
        <v>#VALUE!</v>
      </c>
      <c r="Y115" s="143" t="e">
        <f t="shared" si="18"/>
        <v>#VALUE!</v>
      </c>
      <c r="Z115" s="143" t="e">
        <f t="shared" si="18"/>
        <v>#VALUE!</v>
      </c>
      <c r="AA115" s="143" t="e">
        <f t="shared" si="18"/>
        <v>#VALUE!</v>
      </c>
      <c r="AB115" s="143" t="e">
        <f t="shared" si="18"/>
        <v>#VALUE!</v>
      </c>
      <c r="AC115" s="143" t="e">
        <f t="shared" si="18"/>
        <v>#VALUE!</v>
      </c>
      <c r="AD115" s="143" t="e">
        <f t="shared" si="18"/>
        <v>#VALUE!</v>
      </c>
      <c r="AE115" s="143" t="e">
        <f t="shared" si="18"/>
        <v>#VALUE!</v>
      </c>
      <c r="AF115" s="143" t="e">
        <f t="shared" si="18"/>
        <v>#VALUE!</v>
      </c>
      <c r="AG115" s="143" t="e">
        <f t="shared" si="18"/>
        <v>#VALUE!</v>
      </c>
      <c r="AH115" s="143" t="e">
        <f t="shared" si="18"/>
        <v>#VALUE!</v>
      </c>
      <c r="AI115" s="143" t="e">
        <f t="shared" si="18"/>
        <v>#VALUE!</v>
      </c>
      <c r="AJ115" s="143" t="e">
        <f t="shared" si="18"/>
        <v>#VALUE!</v>
      </c>
      <c r="AK115" s="143" t="e">
        <f t="shared" si="18"/>
        <v>#VALUE!</v>
      </c>
      <c r="AL115" s="143" t="e">
        <f t="shared" si="18"/>
        <v>#VALUE!</v>
      </c>
      <c r="AM115" s="143" t="e">
        <f t="shared" si="18"/>
        <v>#VALUE!</v>
      </c>
      <c r="AN115" s="143" t="e">
        <f t="shared" si="18"/>
        <v>#VALUE!</v>
      </c>
      <c r="AO115" s="143" t="e">
        <f t="shared" si="18"/>
        <v>#VALUE!</v>
      </c>
      <c r="AP115" s="143" t="e">
        <f t="shared" si="18"/>
        <v>#VALUE!</v>
      </c>
      <c r="AQ115" s="143" t="e">
        <f t="shared" si="18"/>
        <v>#VALUE!</v>
      </c>
      <c r="AR115" s="143" t="e">
        <f t="shared" si="18"/>
        <v>#VALUE!</v>
      </c>
      <c r="AS115" s="143" t="e">
        <f t="shared" si="18"/>
        <v>#VALUE!</v>
      </c>
      <c r="AT115" s="143" t="e">
        <f t="shared" si="18"/>
        <v>#VALUE!</v>
      </c>
      <c r="AU115" s="143" t="e">
        <f t="shared" si="18"/>
        <v>#VALUE!</v>
      </c>
      <c r="AV115" s="143" t="e">
        <f t="shared" si="18"/>
        <v>#VALUE!</v>
      </c>
      <c r="AW115" s="143" t="e">
        <f t="shared" si="18"/>
        <v>#VALUE!</v>
      </c>
      <c r="AX115" s="143" t="e">
        <f t="shared" si="18"/>
        <v>#VALUE!</v>
      </c>
      <c r="AY115" s="143" t="e">
        <f t="shared" si="18"/>
        <v>#VALUE!</v>
      </c>
      <c r="AZ115" s="143" t="e">
        <f t="shared" si="18"/>
        <v>#VALUE!</v>
      </c>
      <c r="BA115" s="143" t="e">
        <f t="shared" si="18"/>
        <v>#VALUE!</v>
      </c>
      <c r="BB115" s="143" t="e">
        <f t="shared" si="18"/>
        <v>#VALUE!</v>
      </c>
      <c r="BC115" s="143" t="e">
        <f t="shared" si="18"/>
        <v>#VALUE!</v>
      </c>
      <c r="BD115" s="143" t="e">
        <f t="shared" si="18"/>
        <v>#VALUE!</v>
      </c>
      <c r="BE115" s="143" t="e">
        <f t="shared" si="18"/>
        <v>#VALUE!</v>
      </c>
      <c r="BF115" s="143" t="e">
        <f t="shared" si="18"/>
        <v>#VALUE!</v>
      </c>
      <c r="BG115" s="143" t="e">
        <f t="shared" si="18"/>
        <v>#VALUE!</v>
      </c>
      <c r="BH115" s="143" t="e">
        <f t="shared" si="18"/>
        <v>#VALUE!</v>
      </c>
      <c r="BI115" s="143" t="e">
        <f t="shared" si="18"/>
        <v>#VALUE!</v>
      </c>
      <c r="BJ115" s="143" t="e">
        <f t="shared" si="18"/>
        <v>#VALUE!</v>
      </c>
      <c r="BK115" s="143" t="e">
        <f t="shared" si="18"/>
        <v>#VALUE!</v>
      </c>
      <c r="BL115" s="143" t="e">
        <f t="shared" si="18"/>
        <v>#VALUE!</v>
      </c>
      <c r="BM115" s="143" t="e">
        <f t="shared" si="18"/>
        <v>#VALUE!</v>
      </c>
      <c r="BN115" s="95"/>
      <c r="BO115" s="95"/>
      <c r="BP115" s="95"/>
      <c r="BQ115" s="95"/>
      <c r="BR115" s="95"/>
      <c r="BS115" s="95"/>
      <c r="BT115" s="95"/>
      <c r="BU115" s="95"/>
      <c r="BV115" s="95"/>
      <c r="BW115" s="95"/>
      <c r="BX115" s="95"/>
      <c r="BY115" s="95"/>
      <c r="BZ115" s="95"/>
      <c r="CA115" s="95"/>
      <c r="CB115" s="95"/>
      <c r="CC115" s="95"/>
      <c r="CD115" s="95"/>
      <c r="CE115" s="95"/>
      <c r="CF115" s="95"/>
      <c r="CG115" s="95"/>
      <c r="CH115" s="95"/>
      <c r="CI115" s="95"/>
      <c r="CJ115" s="95"/>
      <c r="CK115" s="95"/>
      <c r="CL115" s="95"/>
      <c r="CM115" s="95"/>
      <c r="CN115" s="95"/>
      <c r="CO115" s="95"/>
      <c r="CP115" s="95"/>
      <c r="CQ115" s="95"/>
      <c r="CR115" s="95"/>
      <c r="CS115" s="95"/>
      <c r="CT115" s="95"/>
      <c r="CU115" s="95"/>
      <c r="CV115" s="95"/>
      <c r="CW115" s="95"/>
      <c r="CX115" s="95"/>
      <c r="CY115" s="95"/>
      <c r="CZ115" s="95"/>
      <c r="DA115" s="95"/>
      <c r="DB115" s="95"/>
      <c r="DC115" s="95"/>
      <c r="DD115" s="95"/>
      <c r="DE115" s="95"/>
      <c r="DF115" s="95"/>
      <c r="DG115" s="95"/>
      <c r="DH115" s="95"/>
      <c r="DI115" s="95"/>
      <c r="DJ115" s="95"/>
      <c r="DK115" s="95"/>
      <c r="DL115" s="95"/>
      <c r="DM115" s="95"/>
      <c r="DN115" s="95"/>
      <c r="DO115" s="95"/>
      <c r="DP115" s="95"/>
      <c r="DQ115" s="95"/>
      <c r="DR115" s="95"/>
      <c r="DS115" s="95"/>
      <c r="DT115" s="95"/>
      <c r="DU115" s="95"/>
      <c r="DV115" s="95"/>
      <c r="DW115" s="95"/>
      <c r="DX115" s="95"/>
      <c r="DY115" s="95"/>
      <c r="DZ115" s="95"/>
      <c r="EA115" s="95"/>
      <c r="EB115" s="95"/>
      <c r="EC115" s="95"/>
      <c r="ED115" s="95"/>
      <c r="EE115" s="95"/>
      <c r="EF115" s="95"/>
      <c r="EG115" s="95"/>
      <c r="EH115" s="95"/>
      <c r="EI115" s="95"/>
      <c r="EJ115" s="95"/>
      <c r="EK115" s="95"/>
      <c r="EL115" s="95"/>
      <c r="EM115" s="95"/>
      <c r="EN115" s="95"/>
      <c r="EO115" s="95"/>
      <c r="EP115" s="95"/>
      <c r="EQ115" s="95"/>
      <c r="ER115" s="95"/>
      <c r="ES115" s="95"/>
      <c r="ET115" s="95"/>
      <c r="EU115" s="95"/>
      <c r="EV115" s="95"/>
      <c r="EW115" s="95"/>
      <c r="EX115" s="95"/>
      <c r="EY115" s="95"/>
      <c r="EZ115" s="95"/>
      <c r="FA115" s="95"/>
      <c r="FB115" s="95"/>
      <c r="FC115" s="95"/>
      <c r="FD115" s="95"/>
      <c r="FE115" s="95"/>
      <c r="FF115" s="95"/>
      <c r="FG115" s="95"/>
      <c r="FH115" s="95"/>
      <c r="FI115" s="95"/>
      <c r="FJ115" s="95"/>
      <c r="FK115" s="95"/>
      <c r="FL115" s="95"/>
      <c r="FM115" s="95"/>
      <c r="FN115" s="95"/>
      <c r="FO115" s="95"/>
      <c r="FP115" s="95"/>
      <c r="FQ115" s="95"/>
      <c r="FR115" s="95"/>
      <c r="FS115" s="95"/>
      <c r="FT115" s="95"/>
      <c r="FU115" s="95"/>
      <c r="FV115" s="95"/>
      <c r="FW115" s="95"/>
      <c r="FX115" s="95"/>
      <c r="FY115" s="95"/>
      <c r="FZ115" s="95"/>
      <c r="GA115" s="95"/>
      <c r="GB115" s="95"/>
      <c r="GC115" s="95"/>
      <c r="GD115" s="95"/>
      <c r="GE115" s="95"/>
      <c r="GF115" s="95"/>
      <c r="GG115" s="95"/>
      <c r="GH115" s="95"/>
      <c r="GI115" s="95"/>
      <c r="GJ115" s="95"/>
      <c r="GK115" s="95"/>
      <c r="GL115" s="95"/>
      <c r="GM115" s="95"/>
      <c r="GN115" s="95"/>
      <c r="GO115" s="95"/>
      <c r="GP115" s="95"/>
      <c r="GQ115" s="95"/>
      <c r="GR115" s="95"/>
      <c r="GS115" s="95"/>
      <c r="GT115" s="95"/>
      <c r="GU115" s="95"/>
      <c r="GV115" s="95"/>
      <c r="GW115" s="133"/>
      <c r="GX115" s="133"/>
      <c r="GY115" s="133"/>
      <c r="GZ115" s="133"/>
      <c r="HA115" s="133"/>
      <c r="HB115" s="133"/>
      <c r="HC115" s="133"/>
      <c r="HD115" s="133"/>
      <c r="HE115" s="133"/>
      <c r="HF115" s="133"/>
      <c r="HG115" s="95"/>
      <c r="HH115" s="95"/>
      <c r="HI115" s="95"/>
      <c r="HJ115" s="95"/>
      <c r="HK115" s="95"/>
      <c r="HL115" s="95"/>
      <c r="HM115" s="95"/>
      <c r="HN115" s="95"/>
      <c r="HO115" s="95"/>
      <c r="HP115" s="95"/>
      <c r="HQ115" s="95"/>
      <c r="HR115" s="95"/>
      <c r="HS115" s="95"/>
      <c r="HT115" s="95"/>
      <c r="HU115" s="95"/>
      <c r="HV115" s="95"/>
      <c r="HW115" s="95"/>
      <c r="HX115" s="95"/>
      <c r="HY115" s="95"/>
      <c r="HZ115" s="95"/>
      <c r="IA115" s="95"/>
      <c r="IB115" s="95"/>
      <c r="IC115" s="95"/>
      <c r="ID115" s="95"/>
      <c r="IE115" s="95"/>
      <c r="IF115" s="95"/>
      <c r="IG115" s="95"/>
      <c r="IH115" s="95"/>
      <c r="II115" s="95"/>
      <c r="IJ115" s="95"/>
      <c r="IK115" s="95"/>
      <c r="IL115" s="95"/>
      <c r="IM115" s="95"/>
      <c r="IN115" s="95"/>
      <c r="IO115" s="95"/>
      <c r="IP115" s="95"/>
      <c r="IQ115" s="95"/>
      <c r="IR115" s="95"/>
      <c r="IS115" s="95"/>
      <c r="IT115" s="95"/>
      <c r="IU115" s="95"/>
      <c r="IV115" s="95"/>
      <c r="IW115" s="95"/>
      <c r="IX115" s="95"/>
      <c r="IY115" s="95"/>
      <c r="IZ115" s="95"/>
      <c r="JA115" s="95"/>
      <c r="JB115" s="95"/>
      <c r="JC115" s="95"/>
      <c r="JD115" s="95"/>
      <c r="JE115" s="95"/>
      <c r="JF115" s="95"/>
      <c r="JG115" s="95"/>
      <c r="JH115" s="95"/>
      <c r="JI115" s="95"/>
      <c r="JJ115" s="95"/>
      <c r="JK115" s="95"/>
      <c r="JL115" s="95"/>
      <c r="JM115" s="95"/>
      <c r="JN115" s="95"/>
      <c r="JO115" s="95"/>
      <c r="JP115" s="95"/>
      <c r="JQ115" s="95"/>
      <c r="JR115" s="95"/>
      <c r="JS115" s="95"/>
      <c r="JT115" s="95"/>
      <c r="JU115" s="95"/>
      <c r="JV115" s="95"/>
      <c r="JW115" s="95"/>
      <c r="JX115" s="95"/>
      <c r="JY115" s="95"/>
      <c r="JZ115" s="95"/>
      <c r="KA115" s="95"/>
      <c r="KB115" s="95"/>
      <c r="KC115" s="95"/>
      <c r="KD115" s="95"/>
      <c r="KE115" s="95"/>
      <c r="KF115" s="95"/>
      <c r="KG115" s="95"/>
      <c r="KH115" s="95"/>
      <c r="KI115" s="95"/>
      <c r="KJ115" s="95"/>
      <c r="KK115" s="95"/>
      <c r="KL115" s="95"/>
      <c r="KM115" s="95"/>
      <c r="KN115" s="95"/>
      <c r="KO115" s="95"/>
      <c r="KP115" s="95"/>
      <c r="KQ115" s="95"/>
      <c r="KR115" s="95"/>
      <c r="KS115" s="95"/>
      <c r="KT115" s="95"/>
      <c r="KU115" s="95"/>
      <c r="KV115" s="95"/>
      <c r="KW115" s="95"/>
      <c r="KX115" s="95"/>
      <c r="KY115" s="95"/>
      <c r="KZ115" s="95"/>
      <c r="LA115" s="95"/>
      <c r="LB115" s="95"/>
      <c r="LC115" s="95"/>
      <c r="LD115" s="95"/>
      <c r="LE115" s="95"/>
      <c r="LF115" s="95"/>
      <c r="LG115" s="95"/>
      <c r="LH115" s="95"/>
      <c r="LI115" s="95"/>
      <c r="LJ115" s="95"/>
      <c r="LK115" s="95"/>
      <c r="LL115" s="95"/>
      <c r="LM115" s="95"/>
      <c r="LN115" s="95"/>
      <c r="LO115" s="95"/>
      <c r="LP115" s="95"/>
      <c r="LQ115" s="95"/>
      <c r="LR115" s="95"/>
      <c r="LS115" s="95"/>
      <c r="LT115" s="95"/>
      <c r="LU115" s="95"/>
      <c r="LV115" s="95"/>
      <c r="LW115" s="95"/>
      <c r="LX115" s="95"/>
      <c r="LY115" s="95"/>
      <c r="LZ115" s="95"/>
      <c r="MA115" s="95"/>
      <c r="MB115" s="95"/>
      <c r="MC115" s="95"/>
      <c r="MD115" s="95"/>
      <c r="ME115" s="95"/>
      <c r="MF115" s="95"/>
      <c r="MG115" s="95"/>
      <c r="MH115" s="95"/>
      <c r="MI115" s="95"/>
      <c r="MJ115" s="95"/>
      <c r="MK115" s="95"/>
      <c r="ML115" s="95"/>
      <c r="MM115" s="95"/>
      <c r="MN115" s="95"/>
      <c r="MO115" s="95"/>
      <c r="MP115" s="95"/>
      <c r="MQ115" s="95"/>
      <c r="MR115" s="95"/>
      <c r="MS115" s="95"/>
      <c r="MT115" s="95"/>
      <c r="MU115" s="95"/>
      <c r="MV115" s="95"/>
      <c r="MW115" s="95"/>
      <c r="MX115" s="95"/>
      <c r="MY115" s="95"/>
      <c r="MZ115" s="95"/>
      <c r="NA115" s="95"/>
      <c r="NB115" s="95"/>
      <c r="NC115" s="95"/>
      <c r="ND115" s="95"/>
      <c r="NE115" s="95"/>
      <c r="NF115" s="95"/>
      <c r="NG115" s="95"/>
      <c r="NH115" s="95"/>
      <c r="NI115" s="95"/>
      <c r="NJ115" s="95"/>
      <c r="NK115" s="95"/>
      <c r="NL115" s="95"/>
      <c r="NM115" s="95"/>
      <c r="NN115" s="95"/>
      <c r="NO115" s="95"/>
      <c r="NP115" s="95"/>
      <c r="NQ115" s="95"/>
      <c r="NR115" s="95"/>
      <c r="NS115" s="95"/>
      <c r="NT115" s="95"/>
      <c r="NU115" s="95"/>
      <c r="NV115" s="95"/>
      <c r="NW115" s="95"/>
      <c r="NX115" s="95"/>
      <c r="NY115" s="95"/>
      <c r="NZ115" s="95"/>
      <c r="OA115" s="95"/>
      <c r="OB115" s="95"/>
      <c r="OC115" s="95"/>
      <c r="OD115" s="95"/>
      <c r="OE115" s="95"/>
      <c r="OF115" s="95"/>
      <c r="OG115" s="95"/>
      <c r="OH115" s="95"/>
      <c r="OI115" s="95"/>
      <c r="OJ115" s="95"/>
      <c r="OK115" s="95"/>
      <c r="OL115" s="95"/>
      <c r="OM115" s="95"/>
      <c r="ON115" s="95"/>
      <c r="OO115" s="95"/>
      <c r="OP115" s="95"/>
      <c r="OQ115" s="95"/>
      <c r="OR115" s="95"/>
      <c r="OS115" s="95"/>
      <c r="OT115" s="95"/>
      <c r="OU115" s="95"/>
      <c r="OV115" s="95"/>
      <c r="OW115" s="95"/>
      <c r="OX115" s="95"/>
      <c r="OY115" s="95"/>
      <c r="OZ115" s="95"/>
      <c r="PA115" s="95"/>
      <c r="PB115" s="95"/>
      <c r="PC115" s="95"/>
      <c r="PD115" s="95"/>
      <c r="PE115" s="95"/>
      <c r="PF115" s="95"/>
      <c r="PG115" s="95"/>
      <c r="PH115" s="95"/>
    </row>
    <row r="116" spans="3:424" s="85" customFormat="1" ht="18">
      <c r="C116" s="1816" t="s">
        <v>249</v>
      </c>
      <c r="D116" s="1816"/>
      <c r="E116" s="1817"/>
      <c r="F116" s="131"/>
      <c r="G116" s="144"/>
      <c r="H116" s="144"/>
      <c r="I116" s="144"/>
      <c r="J116" s="144"/>
      <c r="K116" s="144"/>
      <c r="L116" s="144"/>
      <c r="M116" s="144"/>
      <c r="N116" s="144"/>
      <c r="O116" s="144"/>
      <c r="P116" s="144"/>
      <c r="Q116" s="144"/>
      <c r="R116" s="144"/>
      <c r="S116" s="144"/>
      <c r="T116" s="144"/>
      <c r="U116" s="144"/>
      <c r="V116" s="144"/>
      <c r="W116" s="144"/>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4"/>
      <c r="AT116" s="144"/>
      <c r="AU116" s="144"/>
      <c r="AV116" s="144"/>
      <c r="AW116" s="144"/>
      <c r="AX116" s="144"/>
      <c r="AY116" s="144"/>
      <c r="AZ116" s="144"/>
      <c r="BA116" s="144"/>
      <c r="BB116" s="144"/>
      <c r="BC116" s="144"/>
      <c r="BD116" s="144"/>
      <c r="BE116" s="144"/>
      <c r="BF116" s="144"/>
      <c r="BG116" s="144"/>
      <c r="BH116" s="144"/>
      <c r="BI116" s="144"/>
      <c r="BJ116" s="144"/>
      <c r="BK116" s="144"/>
      <c r="BL116" s="144"/>
      <c r="BM116" s="144"/>
      <c r="BN116" s="95"/>
      <c r="BO116" s="95"/>
      <c r="BP116" s="95"/>
      <c r="BQ116" s="95"/>
      <c r="BR116" s="95"/>
      <c r="BS116" s="95"/>
      <c r="BT116" s="95"/>
      <c r="BU116" s="95"/>
      <c r="BV116" s="95"/>
      <c r="BW116" s="95"/>
      <c r="BX116" s="95"/>
      <c r="BY116" s="95"/>
      <c r="BZ116" s="95"/>
      <c r="CA116" s="95"/>
      <c r="CB116" s="95"/>
      <c r="CC116" s="95"/>
      <c r="CD116" s="95"/>
      <c r="CE116" s="95"/>
      <c r="CF116" s="95"/>
      <c r="CG116" s="95"/>
      <c r="CH116" s="95"/>
      <c r="CI116" s="95"/>
      <c r="CJ116" s="95"/>
      <c r="CK116" s="95"/>
      <c r="CL116" s="95"/>
      <c r="CM116" s="95"/>
      <c r="CN116" s="95"/>
      <c r="CO116" s="95"/>
      <c r="CP116" s="95"/>
      <c r="CQ116" s="95"/>
      <c r="CR116" s="95"/>
      <c r="CS116" s="95"/>
      <c r="CT116" s="95"/>
      <c r="CU116" s="95"/>
      <c r="CV116" s="95"/>
      <c r="CW116" s="95"/>
      <c r="CX116" s="95"/>
      <c r="CY116" s="95"/>
      <c r="CZ116" s="95"/>
      <c r="DA116" s="95"/>
      <c r="DB116" s="95"/>
      <c r="DC116" s="95"/>
      <c r="DD116" s="95"/>
      <c r="DE116" s="95"/>
      <c r="DF116" s="95"/>
      <c r="DG116" s="95"/>
      <c r="DH116" s="95"/>
      <c r="DI116" s="95"/>
      <c r="DJ116" s="95"/>
      <c r="DK116" s="95"/>
      <c r="DL116" s="95"/>
      <c r="DM116" s="95"/>
      <c r="DN116" s="95"/>
      <c r="DO116" s="95"/>
      <c r="DP116" s="95"/>
      <c r="DQ116" s="95"/>
      <c r="DR116" s="95"/>
      <c r="DS116" s="95"/>
      <c r="DT116" s="95"/>
      <c r="DU116" s="95"/>
      <c r="DV116" s="95"/>
      <c r="DW116" s="95"/>
      <c r="DX116" s="95"/>
      <c r="DY116" s="95"/>
      <c r="DZ116" s="95"/>
      <c r="EA116" s="95"/>
      <c r="EB116" s="95"/>
      <c r="EC116" s="95"/>
      <c r="ED116" s="95"/>
      <c r="EE116" s="95"/>
      <c r="EF116" s="95"/>
      <c r="EG116" s="95"/>
      <c r="EH116" s="95"/>
      <c r="EI116" s="95"/>
      <c r="EJ116" s="95"/>
      <c r="EK116" s="95"/>
      <c r="EL116" s="95"/>
      <c r="EM116" s="95"/>
      <c r="EN116" s="95"/>
      <c r="EO116" s="95"/>
      <c r="EP116" s="95"/>
      <c r="EQ116" s="95"/>
      <c r="ER116" s="95"/>
      <c r="ES116" s="95"/>
      <c r="ET116" s="95"/>
      <c r="EU116" s="95"/>
      <c r="EV116" s="95"/>
      <c r="EW116" s="95"/>
      <c r="EX116" s="95"/>
      <c r="EY116" s="95"/>
      <c r="EZ116" s="95"/>
      <c r="FA116" s="95"/>
      <c r="FB116" s="95"/>
      <c r="FC116" s="95"/>
      <c r="FD116" s="95"/>
      <c r="FE116" s="95"/>
      <c r="FF116" s="95"/>
      <c r="FG116" s="95"/>
      <c r="FH116" s="95"/>
      <c r="FI116" s="95"/>
      <c r="FJ116" s="95"/>
      <c r="FK116" s="95"/>
      <c r="FL116" s="95"/>
      <c r="FM116" s="95"/>
      <c r="FN116" s="95"/>
      <c r="FO116" s="95"/>
      <c r="FP116" s="95"/>
      <c r="FQ116" s="95"/>
      <c r="FR116" s="95"/>
      <c r="FS116" s="95"/>
      <c r="FT116" s="95"/>
      <c r="FU116" s="95"/>
      <c r="FV116" s="95"/>
      <c r="FW116" s="95"/>
      <c r="FX116" s="95"/>
      <c r="FY116" s="95"/>
      <c r="FZ116" s="95"/>
      <c r="GA116" s="95"/>
      <c r="GB116" s="95"/>
      <c r="GC116" s="95"/>
      <c r="GD116" s="95"/>
      <c r="GE116" s="95"/>
      <c r="GF116" s="95"/>
      <c r="GG116" s="95"/>
      <c r="GH116" s="95"/>
      <c r="GI116" s="95"/>
      <c r="GJ116" s="95"/>
      <c r="GK116" s="95"/>
      <c r="GL116" s="95"/>
      <c r="GM116" s="95"/>
      <c r="GN116" s="95"/>
      <c r="GO116" s="95"/>
      <c r="GP116" s="95"/>
      <c r="GQ116" s="95"/>
      <c r="GR116" s="95"/>
      <c r="GS116" s="95"/>
      <c r="GT116" s="95"/>
      <c r="GU116" s="95"/>
      <c r="GV116" s="95"/>
      <c r="GW116" s="133"/>
      <c r="GX116" s="133"/>
      <c r="GY116" s="133"/>
      <c r="GZ116" s="133"/>
      <c r="HA116" s="133"/>
      <c r="HB116" s="133"/>
      <c r="HC116" s="133"/>
      <c r="HD116" s="133"/>
      <c r="HE116" s="133"/>
      <c r="HF116" s="133"/>
      <c r="HG116" s="95"/>
      <c r="HH116" s="95"/>
      <c r="HI116" s="95"/>
      <c r="HJ116" s="95"/>
      <c r="HK116" s="95"/>
      <c r="HL116" s="95"/>
      <c r="HM116" s="95"/>
      <c r="HN116" s="95"/>
      <c r="HO116" s="95"/>
      <c r="HP116" s="95"/>
      <c r="HQ116" s="95"/>
      <c r="HR116" s="95"/>
      <c r="HS116" s="95"/>
      <c r="HT116" s="95"/>
      <c r="HU116" s="95"/>
      <c r="HV116" s="95"/>
      <c r="HW116" s="95"/>
      <c r="HX116" s="95"/>
      <c r="HY116" s="95"/>
      <c r="HZ116" s="95"/>
      <c r="IA116" s="95"/>
      <c r="IB116" s="95"/>
      <c r="IC116" s="95"/>
      <c r="ID116" s="95"/>
      <c r="IE116" s="95"/>
      <c r="IF116" s="95"/>
      <c r="IG116" s="95"/>
      <c r="IH116" s="95"/>
      <c r="II116" s="95"/>
      <c r="IJ116" s="95"/>
      <c r="IK116" s="95"/>
      <c r="IL116" s="95"/>
      <c r="IM116" s="95"/>
      <c r="IN116" s="95"/>
      <c r="IO116" s="95"/>
      <c r="IP116" s="95"/>
      <c r="IQ116" s="95"/>
      <c r="IR116" s="95"/>
      <c r="IS116" s="95"/>
      <c r="IT116" s="95"/>
      <c r="IU116" s="95"/>
      <c r="IV116" s="95"/>
      <c r="IW116" s="95"/>
      <c r="IX116" s="95"/>
      <c r="IY116" s="95"/>
      <c r="IZ116" s="95"/>
      <c r="JA116" s="95"/>
      <c r="JB116" s="95"/>
      <c r="JC116" s="95"/>
      <c r="JD116" s="95"/>
      <c r="JE116" s="95"/>
      <c r="JF116" s="95"/>
      <c r="JG116" s="95"/>
      <c r="JH116" s="95"/>
      <c r="JI116" s="95"/>
      <c r="JJ116" s="95"/>
      <c r="JK116" s="95"/>
      <c r="JL116" s="95"/>
      <c r="JM116" s="95"/>
      <c r="JN116" s="95"/>
      <c r="JO116" s="95"/>
      <c r="JP116" s="95"/>
      <c r="JQ116" s="95"/>
      <c r="JR116" s="95"/>
      <c r="JS116" s="95"/>
      <c r="JT116" s="95"/>
      <c r="JU116" s="95"/>
      <c r="JV116" s="95"/>
      <c r="JW116" s="95"/>
      <c r="JX116" s="95"/>
      <c r="JY116" s="95"/>
      <c r="JZ116" s="95"/>
      <c r="KA116" s="95"/>
      <c r="KB116" s="95"/>
      <c r="KC116" s="95"/>
      <c r="KD116" s="95"/>
      <c r="KE116" s="95"/>
      <c r="KF116" s="95"/>
      <c r="KG116" s="95"/>
      <c r="KH116" s="95"/>
      <c r="KI116" s="95"/>
      <c r="KJ116" s="95"/>
      <c r="KK116" s="95"/>
      <c r="KL116" s="95"/>
      <c r="KM116" s="95"/>
      <c r="KN116" s="95"/>
      <c r="KO116" s="95"/>
      <c r="KP116" s="95"/>
      <c r="KQ116" s="95"/>
      <c r="KR116" s="95"/>
      <c r="KS116" s="95"/>
      <c r="KT116" s="95"/>
      <c r="KU116" s="95"/>
      <c r="KV116" s="95"/>
      <c r="KW116" s="95"/>
      <c r="KX116" s="95"/>
      <c r="KY116" s="95"/>
      <c r="KZ116" s="95"/>
      <c r="LA116" s="95"/>
      <c r="LB116" s="95"/>
      <c r="LC116" s="95"/>
      <c r="LD116" s="95"/>
      <c r="LE116" s="95"/>
      <c r="LF116" s="95"/>
      <c r="LG116" s="95"/>
      <c r="LH116" s="95"/>
      <c r="LI116" s="95"/>
      <c r="LJ116" s="95"/>
      <c r="LK116" s="95"/>
      <c r="LL116" s="95"/>
      <c r="LM116" s="95"/>
      <c r="LN116" s="95"/>
      <c r="LO116" s="95"/>
      <c r="LP116" s="95"/>
      <c r="LQ116" s="95"/>
      <c r="LR116" s="95"/>
      <c r="LS116" s="95"/>
      <c r="LT116" s="95"/>
      <c r="LU116" s="95"/>
      <c r="LV116" s="95"/>
      <c r="LW116" s="95"/>
      <c r="LX116" s="95"/>
      <c r="LY116" s="95"/>
      <c r="LZ116" s="95"/>
      <c r="MA116" s="95"/>
      <c r="MB116" s="95"/>
      <c r="MC116" s="95"/>
      <c r="MD116" s="95"/>
      <c r="ME116" s="95"/>
      <c r="MF116" s="95"/>
      <c r="MG116" s="95"/>
      <c r="MH116" s="95"/>
      <c r="MI116" s="95"/>
      <c r="MJ116" s="95"/>
      <c r="MK116" s="95"/>
      <c r="ML116" s="95"/>
      <c r="MM116" s="95"/>
      <c r="MN116" s="95"/>
      <c r="MO116" s="95"/>
      <c r="MP116" s="95"/>
      <c r="MQ116" s="95"/>
      <c r="MR116" s="95"/>
      <c r="MS116" s="95"/>
      <c r="MT116" s="95"/>
      <c r="MU116" s="95"/>
      <c r="MV116" s="95"/>
      <c r="MW116" s="95"/>
      <c r="MX116" s="95"/>
      <c r="MY116" s="95"/>
      <c r="MZ116" s="95"/>
      <c r="NA116" s="95"/>
      <c r="NB116" s="95"/>
      <c r="NC116" s="95"/>
      <c r="ND116" s="95"/>
      <c r="NE116" s="95"/>
      <c r="NF116" s="95"/>
      <c r="NG116" s="95"/>
      <c r="NH116" s="95"/>
      <c r="NI116" s="95"/>
      <c r="NJ116" s="95"/>
      <c r="NK116" s="95"/>
      <c r="NL116" s="95"/>
      <c r="NM116" s="95"/>
      <c r="NN116" s="95"/>
      <c r="NO116" s="95"/>
      <c r="NP116" s="95"/>
      <c r="NQ116" s="95"/>
      <c r="NR116" s="95"/>
      <c r="NS116" s="95"/>
      <c r="NT116" s="95"/>
      <c r="NU116" s="95"/>
      <c r="NV116" s="95"/>
      <c r="NW116" s="95"/>
      <c r="NX116" s="95"/>
      <c r="NY116" s="95"/>
      <c r="NZ116" s="95"/>
      <c r="OA116" s="95"/>
      <c r="OB116" s="95"/>
      <c r="OC116" s="95"/>
      <c r="OD116" s="95"/>
      <c r="OE116" s="95"/>
      <c r="OF116" s="95"/>
      <c r="OG116" s="95"/>
      <c r="OH116" s="95"/>
      <c r="OI116" s="95"/>
      <c r="OJ116" s="95"/>
      <c r="OK116" s="95"/>
      <c r="OL116" s="95"/>
      <c r="OM116" s="95"/>
      <c r="ON116" s="95"/>
      <c r="OO116" s="95"/>
      <c r="OP116" s="95"/>
      <c r="OQ116" s="95"/>
      <c r="OR116" s="95"/>
      <c r="OS116" s="95"/>
      <c r="OT116" s="95"/>
      <c r="OU116" s="95"/>
      <c r="OV116" s="95"/>
      <c r="OW116" s="95"/>
      <c r="OX116" s="95"/>
      <c r="OY116" s="95"/>
      <c r="OZ116" s="95"/>
      <c r="PA116" s="95"/>
      <c r="PB116" s="95"/>
      <c r="PC116" s="95"/>
      <c r="PD116" s="95"/>
      <c r="PE116" s="95"/>
      <c r="PF116" s="95"/>
      <c r="PG116" s="95"/>
      <c r="PH116" s="95"/>
    </row>
    <row r="117" spans="3:424" s="85" customFormat="1" ht="29.55" customHeight="1">
      <c r="C117" s="1815" t="s">
        <v>203</v>
      </c>
      <c r="D117" s="1815"/>
      <c r="E117" s="1815"/>
      <c r="F117" s="143">
        <v>0</v>
      </c>
      <c r="G117" s="143" t="e">
        <f>IF(COLUMN(F$117)-COLUMN($L$30)+1&lt;=ROUND($L$30,0)-7,F$117,0)</f>
        <v>#VALUE!</v>
      </c>
      <c r="H117" s="143" t="e">
        <f t="shared" ref="H117:BM117" si="19">IF(COLUMN(G$117)-COLUMN($L$30)+1&lt;=ROUND($L$30,0)-7,G$117,0)</f>
        <v>#VALUE!</v>
      </c>
      <c r="I117" s="143" t="e">
        <f t="shared" si="19"/>
        <v>#VALUE!</v>
      </c>
      <c r="J117" s="143" t="e">
        <f t="shared" si="19"/>
        <v>#VALUE!</v>
      </c>
      <c r="K117" s="143" t="e">
        <f t="shared" si="19"/>
        <v>#VALUE!</v>
      </c>
      <c r="L117" s="143" t="e">
        <f t="shared" si="19"/>
        <v>#VALUE!</v>
      </c>
      <c r="M117" s="143" t="e">
        <f t="shared" si="19"/>
        <v>#VALUE!</v>
      </c>
      <c r="N117" s="143" t="e">
        <f t="shared" si="19"/>
        <v>#VALUE!</v>
      </c>
      <c r="O117" s="143" t="e">
        <f t="shared" si="19"/>
        <v>#VALUE!</v>
      </c>
      <c r="P117" s="143" t="e">
        <f t="shared" si="19"/>
        <v>#VALUE!</v>
      </c>
      <c r="Q117" s="143" t="e">
        <f t="shared" si="19"/>
        <v>#VALUE!</v>
      </c>
      <c r="R117" s="143" t="e">
        <f t="shared" si="19"/>
        <v>#VALUE!</v>
      </c>
      <c r="S117" s="143" t="e">
        <f t="shared" si="19"/>
        <v>#VALUE!</v>
      </c>
      <c r="T117" s="143" t="e">
        <f t="shared" si="19"/>
        <v>#VALUE!</v>
      </c>
      <c r="U117" s="143" t="e">
        <f t="shared" si="19"/>
        <v>#VALUE!</v>
      </c>
      <c r="V117" s="143" t="e">
        <f t="shared" si="19"/>
        <v>#VALUE!</v>
      </c>
      <c r="W117" s="143" t="e">
        <f t="shared" si="19"/>
        <v>#VALUE!</v>
      </c>
      <c r="X117" s="143" t="e">
        <f t="shared" si="19"/>
        <v>#VALUE!</v>
      </c>
      <c r="Y117" s="143" t="e">
        <f t="shared" si="19"/>
        <v>#VALUE!</v>
      </c>
      <c r="Z117" s="143" t="e">
        <f t="shared" si="19"/>
        <v>#VALUE!</v>
      </c>
      <c r="AA117" s="143" t="e">
        <f t="shared" si="19"/>
        <v>#VALUE!</v>
      </c>
      <c r="AB117" s="143" t="e">
        <f t="shared" si="19"/>
        <v>#VALUE!</v>
      </c>
      <c r="AC117" s="143" t="e">
        <f t="shared" si="19"/>
        <v>#VALUE!</v>
      </c>
      <c r="AD117" s="143" t="e">
        <f t="shared" si="19"/>
        <v>#VALUE!</v>
      </c>
      <c r="AE117" s="143" t="e">
        <f t="shared" si="19"/>
        <v>#VALUE!</v>
      </c>
      <c r="AF117" s="143" t="e">
        <f t="shared" si="19"/>
        <v>#VALUE!</v>
      </c>
      <c r="AG117" s="143" t="e">
        <f t="shared" si="19"/>
        <v>#VALUE!</v>
      </c>
      <c r="AH117" s="143" t="e">
        <f t="shared" si="19"/>
        <v>#VALUE!</v>
      </c>
      <c r="AI117" s="143" t="e">
        <f t="shared" si="19"/>
        <v>#VALUE!</v>
      </c>
      <c r="AJ117" s="143" t="e">
        <f t="shared" si="19"/>
        <v>#VALUE!</v>
      </c>
      <c r="AK117" s="143" t="e">
        <f t="shared" si="19"/>
        <v>#VALUE!</v>
      </c>
      <c r="AL117" s="143" t="e">
        <f t="shared" si="19"/>
        <v>#VALUE!</v>
      </c>
      <c r="AM117" s="143" t="e">
        <f t="shared" si="19"/>
        <v>#VALUE!</v>
      </c>
      <c r="AN117" s="143" t="e">
        <f t="shared" si="19"/>
        <v>#VALUE!</v>
      </c>
      <c r="AO117" s="143" t="e">
        <f t="shared" si="19"/>
        <v>#VALUE!</v>
      </c>
      <c r="AP117" s="143" t="e">
        <f t="shared" si="19"/>
        <v>#VALUE!</v>
      </c>
      <c r="AQ117" s="143" t="e">
        <f t="shared" si="19"/>
        <v>#VALUE!</v>
      </c>
      <c r="AR117" s="143" t="e">
        <f t="shared" si="19"/>
        <v>#VALUE!</v>
      </c>
      <c r="AS117" s="143" t="e">
        <f t="shared" si="19"/>
        <v>#VALUE!</v>
      </c>
      <c r="AT117" s="143" t="e">
        <f t="shared" si="19"/>
        <v>#VALUE!</v>
      </c>
      <c r="AU117" s="143" t="e">
        <f t="shared" si="19"/>
        <v>#VALUE!</v>
      </c>
      <c r="AV117" s="143" t="e">
        <f t="shared" si="19"/>
        <v>#VALUE!</v>
      </c>
      <c r="AW117" s="143" t="e">
        <f t="shared" si="19"/>
        <v>#VALUE!</v>
      </c>
      <c r="AX117" s="143" t="e">
        <f t="shared" si="19"/>
        <v>#VALUE!</v>
      </c>
      <c r="AY117" s="143" t="e">
        <f t="shared" si="19"/>
        <v>#VALUE!</v>
      </c>
      <c r="AZ117" s="143" t="e">
        <f t="shared" si="19"/>
        <v>#VALUE!</v>
      </c>
      <c r="BA117" s="143" t="e">
        <f t="shared" si="19"/>
        <v>#VALUE!</v>
      </c>
      <c r="BB117" s="143" t="e">
        <f t="shared" si="19"/>
        <v>#VALUE!</v>
      </c>
      <c r="BC117" s="143" t="e">
        <f t="shared" si="19"/>
        <v>#VALUE!</v>
      </c>
      <c r="BD117" s="143" t="e">
        <f t="shared" si="19"/>
        <v>#VALUE!</v>
      </c>
      <c r="BE117" s="143" t="e">
        <f t="shared" si="19"/>
        <v>#VALUE!</v>
      </c>
      <c r="BF117" s="143" t="e">
        <f t="shared" si="19"/>
        <v>#VALUE!</v>
      </c>
      <c r="BG117" s="143" t="e">
        <f t="shared" si="19"/>
        <v>#VALUE!</v>
      </c>
      <c r="BH117" s="143" t="e">
        <f t="shared" si="19"/>
        <v>#VALUE!</v>
      </c>
      <c r="BI117" s="143" t="e">
        <f t="shared" si="19"/>
        <v>#VALUE!</v>
      </c>
      <c r="BJ117" s="143" t="e">
        <f t="shared" si="19"/>
        <v>#VALUE!</v>
      </c>
      <c r="BK117" s="143" t="e">
        <f t="shared" si="19"/>
        <v>#VALUE!</v>
      </c>
      <c r="BL117" s="143" t="e">
        <f t="shared" si="19"/>
        <v>#VALUE!</v>
      </c>
      <c r="BM117" s="143" t="e">
        <f t="shared" si="19"/>
        <v>#VALUE!</v>
      </c>
      <c r="BN117" s="95"/>
      <c r="BO117" s="95"/>
      <c r="BP117" s="95"/>
      <c r="BQ117" s="95"/>
      <c r="BR117" s="95"/>
      <c r="BS117" s="95"/>
      <c r="BT117" s="95"/>
      <c r="BU117" s="95"/>
      <c r="BV117" s="95"/>
      <c r="BW117" s="95"/>
      <c r="BX117" s="95"/>
      <c r="BY117" s="95"/>
      <c r="BZ117" s="95"/>
      <c r="CA117" s="95"/>
      <c r="CB117" s="95"/>
      <c r="CC117" s="95"/>
      <c r="CD117" s="95"/>
      <c r="CE117" s="95"/>
      <c r="CF117" s="95"/>
      <c r="CG117" s="95"/>
      <c r="CH117" s="95"/>
      <c r="CI117" s="95"/>
      <c r="CJ117" s="95"/>
      <c r="CK117" s="95"/>
      <c r="CL117" s="95"/>
      <c r="CM117" s="95"/>
      <c r="CN117" s="95"/>
      <c r="CO117" s="95"/>
      <c r="CP117" s="95"/>
      <c r="CQ117" s="95"/>
      <c r="CR117" s="95"/>
      <c r="CS117" s="95"/>
      <c r="CT117" s="95"/>
      <c r="CU117" s="95"/>
      <c r="CV117" s="95"/>
      <c r="CW117" s="95"/>
      <c r="CX117" s="95"/>
      <c r="CY117" s="95"/>
      <c r="CZ117" s="95"/>
      <c r="DA117" s="95"/>
      <c r="DB117" s="95"/>
      <c r="DC117" s="95"/>
      <c r="DD117" s="95"/>
      <c r="DE117" s="95"/>
      <c r="DF117" s="95"/>
      <c r="DG117" s="95"/>
      <c r="DH117" s="95"/>
      <c r="DI117" s="95"/>
      <c r="DJ117" s="95"/>
      <c r="DK117" s="95"/>
      <c r="DL117" s="95"/>
      <c r="DM117" s="95"/>
      <c r="DN117" s="95"/>
      <c r="DO117" s="95"/>
      <c r="DP117" s="95"/>
      <c r="DQ117" s="95"/>
      <c r="DR117" s="95"/>
      <c r="DS117" s="95"/>
      <c r="DT117" s="95"/>
      <c r="DU117" s="95"/>
      <c r="DV117" s="95"/>
      <c r="DW117" s="95"/>
      <c r="DX117" s="95"/>
      <c r="DY117" s="95"/>
      <c r="DZ117" s="95"/>
      <c r="EA117" s="95"/>
      <c r="EB117" s="95"/>
      <c r="EC117" s="95"/>
      <c r="ED117" s="95"/>
      <c r="EE117" s="95"/>
      <c r="EF117" s="95"/>
      <c r="EG117" s="95"/>
      <c r="EH117" s="95"/>
      <c r="EI117" s="95"/>
      <c r="EJ117" s="95"/>
      <c r="EK117" s="95"/>
      <c r="EL117" s="95"/>
      <c r="EM117" s="95"/>
      <c r="EN117" s="95"/>
      <c r="EO117" s="95"/>
      <c r="EP117" s="95"/>
      <c r="EQ117" s="95"/>
      <c r="ER117" s="95"/>
      <c r="ES117" s="95"/>
      <c r="ET117" s="95"/>
      <c r="EU117" s="95"/>
      <c r="EV117" s="95"/>
      <c r="EW117" s="95"/>
      <c r="EX117" s="95"/>
      <c r="EY117" s="95"/>
      <c r="EZ117" s="95"/>
      <c r="FA117" s="95"/>
      <c r="FB117" s="95"/>
      <c r="FC117" s="95"/>
      <c r="FD117" s="95"/>
      <c r="FE117" s="95"/>
      <c r="FF117" s="95"/>
      <c r="FG117" s="95"/>
      <c r="FH117" s="95"/>
      <c r="FI117" s="95"/>
      <c r="FJ117" s="95"/>
      <c r="FK117" s="95"/>
      <c r="FL117" s="95"/>
      <c r="FM117" s="95"/>
      <c r="FN117" s="95"/>
      <c r="FO117" s="95"/>
      <c r="FP117" s="95"/>
      <c r="FQ117" s="95"/>
      <c r="FR117" s="95"/>
      <c r="FS117" s="95"/>
      <c r="FT117" s="95"/>
      <c r="FU117" s="95"/>
      <c r="FV117" s="95"/>
      <c r="FW117" s="95"/>
      <c r="FX117" s="95"/>
      <c r="FY117" s="95"/>
      <c r="FZ117" s="95"/>
      <c r="GA117" s="95"/>
      <c r="GB117" s="95"/>
      <c r="GC117" s="95"/>
      <c r="GD117" s="95"/>
      <c r="GE117" s="95"/>
      <c r="GF117" s="95"/>
      <c r="GG117" s="95"/>
      <c r="GH117" s="95"/>
      <c r="GI117" s="95"/>
      <c r="GJ117" s="95"/>
      <c r="GK117" s="95"/>
      <c r="GL117" s="95"/>
      <c r="GM117" s="95"/>
      <c r="GN117" s="95"/>
      <c r="GO117" s="95"/>
      <c r="GP117" s="95"/>
      <c r="GQ117" s="95"/>
      <c r="GR117" s="95"/>
      <c r="GS117" s="95"/>
      <c r="GT117" s="95"/>
      <c r="GU117" s="95"/>
      <c r="GV117" s="95"/>
      <c r="GW117" s="133"/>
      <c r="GX117" s="133"/>
      <c r="GY117" s="133"/>
      <c r="GZ117" s="133"/>
      <c r="HA117" s="133"/>
      <c r="HB117" s="133"/>
      <c r="HC117" s="133"/>
      <c r="HD117" s="133"/>
      <c r="HE117" s="133"/>
      <c r="HF117" s="133"/>
      <c r="HG117" s="95"/>
      <c r="HH117" s="95"/>
      <c r="HI117" s="95"/>
      <c r="HJ117" s="95"/>
      <c r="HK117" s="95"/>
      <c r="HL117" s="95"/>
      <c r="HM117" s="95"/>
      <c r="HN117" s="95"/>
      <c r="HO117" s="95"/>
      <c r="HP117" s="95"/>
      <c r="HQ117" s="95"/>
      <c r="HR117" s="95"/>
      <c r="HS117" s="95"/>
      <c r="HT117" s="95"/>
      <c r="HU117" s="95"/>
      <c r="HV117" s="95"/>
      <c r="HW117" s="95"/>
      <c r="HX117" s="95"/>
      <c r="HY117" s="95"/>
      <c r="HZ117" s="95"/>
      <c r="IA117" s="95"/>
      <c r="IB117" s="95"/>
      <c r="IC117" s="95"/>
      <c r="ID117" s="95"/>
      <c r="IE117" s="95"/>
      <c r="IF117" s="95"/>
      <c r="IG117" s="95"/>
      <c r="IH117" s="95"/>
      <c r="II117" s="95"/>
      <c r="IJ117" s="95"/>
      <c r="IK117" s="95"/>
      <c r="IL117" s="95"/>
      <c r="IM117" s="95"/>
      <c r="IN117" s="95"/>
      <c r="IO117" s="95"/>
      <c r="IP117" s="95"/>
      <c r="IQ117" s="95"/>
      <c r="IR117" s="95"/>
      <c r="IS117" s="95"/>
      <c r="IT117" s="95"/>
      <c r="IU117" s="95"/>
      <c r="IV117" s="95"/>
      <c r="IW117" s="95"/>
      <c r="IX117" s="95"/>
      <c r="IY117" s="95"/>
      <c r="IZ117" s="95"/>
      <c r="JA117" s="95"/>
      <c r="JB117" s="95"/>
      <c r="JC117" s="95"/>
      <c r="JD117" s="95"/>
      <c r="JE117" s="95"/>
      <c r="JF117" s="95"/>
      <c r="JG117" s="95"/>
      <c r="JH117" s="95"/>
      <c r="JI117" s="95"/>
      <c r="JJ117" s="95"/>
      <c r="JK117" s="95"/>
      <c r="JL117" s="95"/>
      <c r="JM117" s="95"/>
      <c r="JN117" s="95"/>
      <c r="JO117" s="95"/>
      <c r="JP117" s="95"/>
      <c r="JQ117" s="95"/>
      <c r="JR117" s="95"/>
      <c r="JS117" s="95"/>
      <c r="JT117" s="95"/>
      <c r="JU117" s="95"/>
      <c r="JV117" s="95"/>
      <c r="JW117" s="95"/>
      <c r="JX117" s="95"/>
      <c r="JY117" s="95"/>
      <c r="JZ117" s="95"/>
      <c r="KA117" s="95"/>
      <c r="KB117" s="95"/>
      <c r="KC117" s="95"/>
      <c r="KD117" s="95"/>
      <c r="KE117" s="95"/>
      <c r="KF117" s="95"/>
      <c r="KG117" s="95"/>
      <c r="KH117" s="95"/>
      <c r="KI117" s="95"/>
      <c r="KJ117" s="95"/>
      <c r="KK117" s="95"/>
      <c r="KL117" s="95"/>
      <c r="KM117" s="95"/>
      <c r="KN117" s="95"/>
      <c r="KO117" s="95"/>
      <c r="KP117" s="95"/>
      <c r="KQ117" s="95"/>
      <c r="KR117" s="95"/>
      <c r="KS117" s="95"/>
      <c r="KT117" s="95"/>
      <c r="KU117" s="95"/>
      <c r="KV117" s="95"/>
      <c r="KW117" s="95"/>
      <c r="KX117" s="95"/>
      <c r="KY117" s="95"/>
      <c r="KZ117" s="95"/>
      <c r="LA117" s="95"/>
      <c r="LB117" s="95"/>
      <c r="LC117" s="95"/>
      <c r="LD117" s="95"/>
      <c r="LE117" s="95"/>
      <c r="LF117" s="95"/>
      <c r="LG117" s="95"/>
      <c r="LH117" s="95"/>
      <c r="LI117" s="95"/>
      <c r="LJ117" s="95"/>
      <c r="LK117" s="95"/>
      <c r="LL117" s="95"/>
      <c r="LM117" s="95"/>
      <c r="LN117" s="95"/>
      <c r="LO117" s="95"/>
      <c r="LP117" s="95"/>
      <c r="LQ117" s="95"/>
      <c r="LR117" s="95"/>
      <c r="LS117" s="95"/>
      <c r="LT117" s="95"/>
      <c r="LU117" s="95"/>
      <c r="LV117" s="95"/>
      <c r="LW117" s="95"/>
      <c r="LX117" s="95"/>
      <c r="LY117" s="95"/>
      <c r="LZ117" s="95"/>
      <c r="MA117" s="95"/>
      <c r="MB117" s="95"/>
      <c r="MC117" s="95"/>
      <c r="MD117" s="95"/>
      <c r="ME117" s="95"/>
      <c r="MF117" s="95"/>
      <c r="MG117" s="95"/>
      <c r="MH117" s="95"/>
      <c r="MI117" s="95"/>
      <c r="MJ117" s="95"/>
      <c r="MK117" s="95"/>
      <c r="ML117" s="95"/>
      <c r="MM117" s="95"/>
      <c r="MN117" s="95"/>
      <c r="MO117" s="95"/>
      <c r="MP117" s="95"/>
      <c r="MQ117" s="95"/>
      <c r="MR117" s="95"/>
      <c r="MS117" s="95"/>
      <c r="MT117" s="95"/>
      <c r="MU117" s="95"/>
      <c r="MV117" s="95"/>
      <c r="MW117" s="95"/>
      <c r="MX117" s="95"/>
      <c r="MY117" s="95"/>
      <c r="MZ117" s="95"/>
      <c r="NA117" s="95"/>
      <c r="NB117" s="95"/>
      <c r="NC117" s="95"/>
      <c r="ND117" s="95"/>
      <c r="NE117" s="95"/>
      <c r="NF117" s="95"/>
      <c r="NG117" s="95"/>
      <c r="NH117" s="95"/>
      <c r="NI117" s="95"/>
      <c r="NJ117" s="95"/>
      <c r="NK117" s="95"/>
      <c r="NL117" s="95"/>
      <c r="NM117" s="95"/>
      <c r="NN117" s="95"/>
      <c r="NO117" s="95"/>
      <c r="NP117" s="95"/>
      <c r="NQ117" s="95"/>
      <c r="NR117" s="95"/>
      <c r="NS117" s="95"/>
      <c r="NT117" s="95"/>
      <c r="NU117" s="95"/>
      <c r="NV117" s="95"/>
      <c r="NW117" s="95"/>
      <c r="NX117" s="95"/>
      <c r="NY117" s="95"/>
      <c r="NZ117" s="95"/>
      <c r="OA117" s="95"/>
      <c r="OB117" s="95"/>
      <c r="OC117" s="95"/>
      <c r="OD117" s="95"/>
      <c r="OE117" s="95"/>
      <c r="OF117" s="95"/>
      <c r="OG117" s="95"/>
      <c r="OH117" s="95"/>
      <c r="OI117" s="95"/>
      <c r="OJ117" s="95"/>
      <c r="OK117" s="95"/>
      <c r="OL117" s="95"/>
      <c r="OM117" s="95"/>
      <c r="ON117" s="95"/>
      <c r="OO117" s="95"/>
      <c r="OP117" s="95"/>
      <c r="OQ117" s="95"/>
      <c r="OR117" s="95"/>
      <c r="OS117" s="95"/>
      <c r="OT117" s="95"/>
      <c r="OU117" s="95"/>
      <c r="OV117" s="95"/>
      <c r="OW117" s="95"/>
      <c r="OX117" s="95"/>
      <c r="OY117" s="95"/>
      <c r="OZ117" s="95"/>
      <c r="PA117" s="95"/>
      <c r="PB117" s="95"/>
      <c r="PC117" s="95"/>
      <c r="PD117" s="95"/>
      <c r="PE117" s="95"/>
      <c r="PF117" s="95"/>
      <c r="PG117" s="95"/>
      <c r="PH117" s="95"/>
    </row>
    <row r="118" spans="3:424" s="85" customFormat="1" ht="29.55" customHeight="1">
      <c r="C118" s="1815" t="s">
        <v>204</v>
      </c>
      <c r="D118" s="1815"/>
      <c r="E118" s="1815"/>
      <c r="F118" s="143">
        <v>0</v>
      </c>
      <c r="G118" s="143" t="e">
        <f>IF(COLUMN(F$118)-COLUMN($L$30)+1&lt;=ROUND($L$30,0)-7,F$118,0)</f>
        <v>#VALUE!</v>
      </c>
      <c r="H118" s="143" t="e">
        <f t="shared" ref="H118:BM118" si="20">IF(COLUMN(G$118)-COLUMN($L$30)+1&lt;=ROUND($L$30,0)-7,G$118,0)</f>
        <v>#VALUE!</v>
      </c>
      <c r="I118" s="143" t="e">
        <f t="shared" si="20"/>
        <v>#VALUE!</v>
      </c>
      <c r="J118" s="143" t="e">
        <f t="shared" si="20"/>
        <v>#VALUE!</v>
      </c>
      <c r="K118" s="143" t="e">
        <f t="shared" si="20"/>
        <v>#VALUE!</v>
      </c>
      <c r="L118" s="143" t="e">
        <f t="shared" si="20"/>
        <v>#VALUE!</v>
      </c>
      <c r="M118" s="143" t="e">
        <f t="shared" si="20"/>
        <v>#VALUE!</v>
      </c>
      <c r="N118" s="143" t="e">
        <f t="shared" si="20"/>
        <v>#VALUE!</v>
      </c>
      <c r="O118" s="143" t="e">
        <f t="shared" si="20"/>
        <v>#VALUE!</v>
      </c>
      <c r="P118" s="143" t="e">
        <f t="shared" si="20"/>
        <v>#VALUE!</v>
      </c>
      <c r="Q118" s="143" t="e">
        <f t="shared" si="20"/>
        <v>#VALUE!</v>
      </c>
      <c r="R118" s="143" t="e">
        <f t="shared" si="20"/>
        <v>#VALUE!</v>
      </c>
      <c r="S118" s="143" t="e">
        <f t="shared" si="20"/>
        <v>#VALUE!</v>
      </c>
      <c r="T118" s="143" t="e">
        <f t="shared" si="20"/>
        <v>#VALUE!</v>
      </c>
      <c r="U118" s="143" t="e">
        <f t="shared" si="20"/>
        <v>#VALUE!</v>
      </c>
      <c r="V118" s="143" t="e">
        <f t="shared" si="20"/>
        <v>#VALUE!</v>
      </c>
      <c r="W118" s="143" t="e">
        <f t="shared" si="20"/>
        <v>#VALUE!</v>
      </c>
      <c r="X118" s="143" t="e">
        <f t="shared" si="20"/>
        <v>#VALUE!</v>
      </c>
      <c r="Y118" s="143" t="e">
        <f t="shared" si="20"/>
        <v>#VALUE!</v>
      </c>
      <c r="Z118" s="143" t="e">
        <f t="shared" si="20"/>
        <v>#VALUE!</v>
      </c>
      <c r="AA118" s="143" t="e">
        <f t="shared" si="20"/>
        <v>#VALUE!</v>
      </c>
      <c r="AB118" s="143" t="e">
        <f t="shared" si="20"/>
        <v>#VALUE!</v>
      </c>
      <c r="AC118" s="143" t="e">
        <f t="shared" si="20"/>
        <v>#VALUE!</v>
      </c>
      <c r="AD118" s="143" t="e">
        <f t="shared" si="20"/>
        <v>#VALUE!</v>
      </c>
      <c r="AE118" s="143" t="e">
        <f t="shared" si="20"/>
        <v>#VALUE!</v>
      </c>
      <c r="AF118" s="143" t="e">
        <f t="shared" si="20"/>
        <v>#VALUE!</v>
      </c>
      <c r="AG118" s="143" t="e">
        <f t="shared" si="20"/>
        <v>#VALUE!</v>
      </c>
      <c r="AH118" s="143" t="e">
        <f t="shared" si="20"/>
        <v>#VALUE!</v>
      </c>
      <c r="AI118" s="143" t="e">
        <f t="shared" si="20"/>
        <v>#VALUE!</v>
      </c>
      <c r="AJ118" s="143" t="e">
        <f t="shared" si="20"/>
        <v>#VALUE!</v>
      </c>
      <c r="AK118" s="143" t="e">
        <f t="shared" si="20"/>
        <v>#VALUE!</v>
      </c>
      <c r="AL118" s="143" t="e">
        <f t="shared" si="20"/>
        <v>#VALUE!</v>
      </c>
      <c r="AM118" s="143" t="e">
        <f t="shared" si="20"/>
        <v>#VALUE!</v>
      </c>
      <c r="AN118" s="143" t="e">
        <f t="shared" si="20"/>
        <v>#VALUE!</v>
      </c>
      <c r="AO118" s="143" t="e">
        <f t="shared" si="20"/>
        <v>#VALUE!</v>
      </c>
      <c r="AP118" s="143" t="e">
        <f t="shared" si="20"/>
        <v>#VALUE!</v>
      </c>
      <c r="AQ118" s="143" t="e">
        <f t="shared" si="20"/>
        <v>#VALUE!</v>
      </c>
      <c r="AR118" s="143" t="e">
        <f t="shared" si="20"/>
        <v>#VALUE!</v>
      </c>
      <c r="AS118" s="143" t="e">
        <f t="shared" si="20"/>
        <v>#VALUE!</v>
      </c>
      <c r="AT118" s="143" t="e">
        <f t="shared" si="20"/>
        <v>#VALUE!</v>
      </c>
      <c r="AU118" s="143" t="e">
        <f t="shared" si="20"/>
        <v>#VALUE!</v>
      </c>
      <c r="AV118" s="143" t="e">
        <f t="shared" si="20"/>
        <v>#VALUE!</v>
      </c>
      <c r="AW118" s="143" t="e">
        <f t="shared" si="20"/>
        <v>#VALUE!</v>
      </c>
      <c r="AX118" s="143" t="e">
        <f t="shared" si="20"/>
        <v>#VALUE!</v>
      </c>
      <c r="AY118" s="143" t="e">
        <f t="shared" si="20"/>
        <v>#VALUE!</v>
      </c>
      <c r="AZ118" s="143" t="e">
        <f t="shared" si="20"/>
        <v>#VALUE!</v>
      </c>
      <c r="BA118" s="143" t="e">
        <f t="shared" si="20"/>
        <v>#VALUE!</v>
      </c>
      <c r="BB118" s="143" t="e">
        <f t="shared" si="20"/>
        <v>#VALUE!</v>
      </c>
      <c r="BC118" s="143" t="e">
        <f t="shared" si="20"/>
        <v>#VALUE!</v>
      </c>
      <c r="BD118" s="143" t="e">
        <f t="shared" si="20"/>
        <v>#VALUE!</v>
      </c>
      <c r="BE118" s="143" t="e">
        <f t="shared" si="20"/>
        <v>#VALUE!</v>
      </c>
      <c r="BF118" s="143" t="e">
        <f t="shared" si="20"/>
        <v>#VALUE!</v>
      </c>
      <c r="BG118" s="143" t="e">
        <f t="shared" si="20"/>
        <v>#VALUE!</v>
      </c>
      <c r="BH118" s="143" t="e">
        <f t="shared" si="20"/>
        <v>#VALUE!</v>
      </c>
      <c r="BI118" s="143" t="e">
        <f t="shared" si="20"/>
        <v>#VALUE!</v>
      </c>
      <c r="BJ118" s="143" t="e">
        <f t="shared" si="20"/>
        <v>#VALUE!</v>
      </c>
      <c r="BK118" s="143" t="e">
        <f t="shared" si="20"/>
        <v>#VALUE!</v>
      </c>
      <c r="BL118" s="143" t="e">
        <f t="shared" si="20"/>
        <v>#VALUE!</v>
      </c>
      <c r="BM118" s="143" t="e">
        <f t="shared" si="20"/>
        <v>#VALUE!</v>
      </c>
      <c r="BN118" s="95"/>
      <c r="BO118" s="95"/>
      <c r="BP118" s="95"/>
      <c r="BQ118" s="95"/>
      <c r="BR118" s="95"/>
      <c r="BS118" s="95"/>
      <c r="BT118" s="95"/>
      <c r="BU118" s="95"/>
      <c r="BV118" s="95"/>
      <c r="BW118" s="95"/>
      <c r="BX118" s="95"/>
      <c r="BY118" s="95"/>
      <c r="BZ118" s="95"/>
      <c r="CA118" s="95"/>
      <c r="CB118" s="95"/>
      <c r="CC118" s="95"/>
      <c r="CD118" s="95"/>
      <c r="CE118" s="95"/>
      <c r="CF118" s="95"/>
      <c r="CG118" s="95"/>
      <c r="CH118" s="95"/>
      <c r="CI118" s="95"/>
      <c r="CJ118" s="95"/>
      <c r="CK118" s="95"/>
      <c r="CL118" s="95"/>
      <c r="CM118" s="95"/>
      <c r="CN118" s="95"/>
      <c r="CO118" s="95"/>
      <c r="CP118" s="95"/>
      <c r="CQ118" s="95"/>
      <c r="CR118" s="95"/>
      <c r="CS118" s="95"/>
      <c r="CT118" s="95"/>
      <c r="CU118" s="95"/>
      <c r="CV118" s="95"/>
      <c r="CW118" s="95"/>
      <c r="CX118" s="95"/>
      <c r="CY118" s="95"/>
      <c r="CZ118" s="95"/>
      <c r="DA118" s="95"/>
      <c r="DB118" s="95"/>
      <c r="DC118" s="95"/>
      <c r="DD118" s="95"/>
      <c r="DE118" s="95"/>
      <c r="DF118" s="95"/>
      <c r="DG118" s="95"/>
      <c r="DH118" s="95"/>
      <c r="DI118" s="95"/>
      <c r="DJ118" s="95"/>
      <c r="DK118" s="95"/>
      <c r="DL118" s="95"/>
      <c r="DM118" s="95"/>
      <c r="DN118" s="95"/>
      <c r="DO118" s="95"/>
      <c r="DP118" s="95"/>
      <c r="DQ118" s="95"/>
      <c r="DR118" s="95"/>
      <c r="DS118" s="95"/>
      <c r="DT118" s="95"/>
      <c r="DU118" s="95"/>
      <c r="DV118" s="95"/>
      <c r="DW118" s="95"/>
      <c r="DX118" s="95"/>
      <c r="DY118" s="95"/>
      <c r="DZ118" s="95"/>
      <c r="EA118" s="95"/>
      <c r="EB118" s="95"/>
      <c r="EC118" s="95"/>
      <c r="ED118" s="95"/>
      <c r="EE118" s="95"/>
      <c r="EF118" s="95"/>
      <c r="EG118" s="95"/>
      <c r="EH118" s="95"/>
      <c r="EI118" s="95"/>
      <c r="EJ118" s="95"/>
      <c r="EK118" s="95"/>
      <c r="EL118" s="95"/>
      <c r="EM118" s="95"/>
      <c r="EN118" s="95"/>
      <c r="EO118" s="95"/>
      <c r="EP118" s="95"/>
      <c r="EQ118" s="95"/>
      <c r="ER118" s="95"/>
      <c r="ES118" s="95"/>
      <c r="ET118" s="95"/>
      <c r="EU118" s="95"/>
      <c r="EV118" s="95"/>
      <c r="EW118" s="95"/>
      <c r="EX118" s="95"/>
      <c r="EY118" s="95"/>
      <c r="EZ118" s="95"/>
      <c r="FA118" s="95"/>
      <c r="FB118" s="95"/>
      <c r="FC118" s="95"/>
      <c r="FD118" s="95"/>
      <c r="FE118" s="95"/>
      <c r="FF118" s="95"/>
      <c r="FG118" s="95"/>
      <c r="FH118" s="95"/>
      <c r="FI118" s="95"/>
      <c r="FJ118" s="95"/>
      <c r="FK118" s="95"/>
      <c r="FL118" s="95"/>
      <c r="FM118" s="95"/>
      <c r="FN118" s="95"/>
      <c r="FO118" s="95"/>
      <c r="FP118" s="95"/>
      <c r="FQ118" s="95"/>
      <c r="FR118" s="95"/>
      <c r="FS118" s="95"/>
      <c r="FT118" s="95"/>
      <c r="FU118" s="95"/>
      <c r="FV118" s="95"/>
      <c r="FW118" s="95"/>
      <c r="FX118" s="95"/>
      <c r="FY118" s="95"/>
      <c r="FZ118" s="95"/>
      <c r="GA118" s="95"/>
      <c r="GB118" s="95"/>
      <c r="GC118" s="95"/>
      <c r="GD118" s="95"/>
      <c r="GE118" s="95"/>
      <c r="GF118" s="95"/>
      <c r="GG118" s="95"/>
      <c r="GH118" s="95"/>
      <c r="GI118" s="95"/>
      <c r="GJ118" s="95"/>
      <c r="GK118" s="95"/>
      <c r="GL118" s="95"/>
      <c r="GM118" s="95"/>
      <c r="GN118" s="95"/>
      <c r="GO118" s="95"/>
      <c r="GP118" s="95"/>
      <c r="GQ118" s="95"/>
      <c r="GR118" s="95"/>
      <c r="GS118" s="95"/>
      <c r="GT118" s="95"/>
      <c r="GU118" s="95"/>
      <c r="GV118" s="95"/>
      <c r="GW118" s="133"/>
      <c r="GX118" s="133"/>
      <c r="GY118" s="133"/>
      <c r="GZ118" s="133"/>
      <c r="HA118" s="133"/>
      <c r="HB118" s="133"/>
      <c r="HC118" s="133"/>
      <c r="HD118" s="133"/>
      <c r="HE118" s="133"/>
      <c r="HF118" s="133"/>
      <c r="HG118" s="95"/>
      <c r="HH118" s="95"/>
      <c r="HI118" s="95"/>
      <c r="HJ118" s="95"/>
      <c r="HK118" s="95"/>
      <c r="HL118" s="95"/>
      <c r="HM118" s="95"/>
      <c r="HN118" s="95"/>
      <c r="HO118" s="95"/>
      <c r="HP118" s="95"/>
      <c r="HQ118" s="95"/>
      <c r="HR118" s="95"/>
      <c r="HS118" s="95"/>
      <c r="HT118" s="95"/>
      <c r="HU118" s="95"/>
      <c r="HV118" s="95"/>
      <c r="HW118" s="95"/>
      <c r="HX118" s="95"/>
      <c r="HY118" s="95"/>
      <c r="HZ118" s="95"/>
      <c r="IA118" s="95"/>
      <c r="IB118" s="95"/>
      <c r="IC118" s="95"/>
      <c r="ID118" s="95"/>
      <c r="IE118" s="95"/>
      <c r="IF118" s="95"/>
      <c r="IG118" s="95"/>
      <c r="IH118" s="95"/>
      <c r="II118" s="95"/>
      <c r="IJ118" s="95"/>
      <c r="IK118" s="95"/>
      <c r="IL118" s="95"/>
      <c r="IM118" s="95"/>
      <c r="IN118" s="95"/>
      <c r="IO118" s="95"/>
      <c r="IP118" s="95"/>
      <c r="IQ118" s="95"/>
      <c r="IR118" s="95"/>
      <c r="IS118" s="95"/>
      <c r="IT118" s="95"/>
      <c r="IU118" s="95"/>
      <c r="IV118" s="95"/>
      <c r="IW118" s="95"/>
      <c r="IX118" s="95"/>
      <c r="IY118" s="95"/>
      <c r="IZ118" s="95"/>
      <c r="JA118" s="95"/>
      <c r="JB118" s="95"/>
      <c r="JC118" s="95"/>
      <c r="JD118" s="95"/>
      <c r="JE118" s="95"/>
      <c r="JF118" s="95"/>
      <c r="JG118" s="95"/>
      <c r="JH118" s="95"/>
      <c r="JI118" s="95"/>
      <c r="JJ118" s="95"/>
      <c r="JK118" s="95"/>
      <c r="JL118" s="95"/>
      <c r="JM118" s="95"/>
      <c r="JN118" s="95"/>
      <c r="JO118" s="95"/>
      <c r="JP118" s="95"/>
      <c r="JQ118" s="95"/>
      <c r="JR118" s="95"/>
      <c r="JS118" s="95"/>
      <c r="JT118" s="95"/>
      <c r="JU118" s="95"/>
      <c r="JV118" s="95"/>
      <c r="JW118" s="95"/>
      <c r="JX118" s="95"/>
      <c r="JY118" s="95"/>
      <c r="JZ118" s="95"/>
      <c r="KA118" s="95"/>
      <c r="KB118" s="95"/>
      <c r="KC118" s="95"/>
      <c r="KD118" s="95"/>
      <c r="KE118" s="95"/>
      <c r="KF118" s="95"/>
      <c r="KG118" s="95"/>
      <c r="KH118" s="95"/>
      <c r="KI118" s="95"/>
      <c r="KJ118" s="95"/>
      <c r="KK118" s="95"/>
      <c r="KL118" s="95"/>
      <c r="KM118" s="95"/>
      <c r="KN118" s="95"/>
      <c r="KO118" s="95"/>
      <c r="KP118" s="95"/>
      <c r="KQ118" s="95"/>
      <c r="KR118" s="95"/>
      <c r="KS118" s="95"/>
      <c r="KT118" s="95"/>
      <c r="KU118" s="95"/>
      <c r="KV118" s="95"/>
      <c r="KW118" s="95"/>
      <c r="KX118" s="95"/>
      <c r="KY118" s="95"/>
      <c r="KZ118" s="95"/>
      <c r="LA118" s="95"/>
      <c r="LB118" s="95"/>
      <c r="LC118" s="95"/>
      <c r="LD118" s="95"/>
      <c r="LE118" s="95"/>
      <c r="LF118" s="95"/>
      <c r="LG118" s="95"/>
      <c r="LH118" s="95"/>
      <c r="LI118" s="95"/>
      <c r="LJ118" s="95"/>
      <c r="LK118" s="95"/>
      <c r="LL118" s="95"/>
      <c r="LM118" s="95"/>
      <c r="LN118" s="95"/>
      <c r="LO118" s="95"/>
      <c r="LP118" s="95"/>
      <c r="LQ118" s="95"/>
      <c r="LR118" s="95"/>
      <c r="LS118" s="95"/>
      <c r="LT118" s="95"/>
      <c r="LU118" s="95"/>
      <c r="LV118" s="95"/>
      <c r="LW118" s="95"/>
      <c r="LX118" s="95"/>
      <c r="LY118" s="95"/>
      <c r="LZ118" s="95"/>
      <c r="MA118" s="95"/>
      <c r="MB118" s="95"/>
      <c r="MC118" s="95"/>
      <c r="MD118" s="95"/>
      <c r="ME118" s="95"/>
      <c r="MF118" s="95"/>
      <c r="MG118" s="95"/>
      <c r="MH118" s="95"/>
      <c r="MI118" s="95"/>
      <c r="MJ118" s="95"/>
      <c r="MK118" s="95"/>
      <c r="ML118" s="95"/>
      <c r="MM118" s="95"/>
      <c r="MN118" s="95"/>
      <c r="MO118" s="95"/>
      <c r="MP118" s="95"/>
      <c r="MQ118" s="95"/>
      <c r="MR118" s="95"/>
      <c r="MS118" s="95"/>
      <c r="MT118" s="95"/>
      <c r="MU118" s="95"/>
      <c r="MV118" s="95"/>
      <c r="MW118" s="95"/>
      <c r="MX118" s="95"/>
      <c r="MY118" s="95"/>
      <c r="MZ118" s="95"/>
      <c r="NA118" s="95"/>
      <c r="NB118" s="95"/>
      <c r="NC118" s="95"/>
      <c r="ND118" s="95"/>
      <c r="NE118" s="95"/>
      <c r="NF118" s="95"/>
      <c r="NG118" s="95"/>
      <c r="NH118" s="95"/>
      <c r="NI118" s="95"/>
      <c r="NJ118" s="95"/>
      <c r="NK118" s="95"/>
      <c r="NL118" s="95"/>
      <c r="NM118" s="95"/>
      <c r="NN118" s="95"/>
      <c r="NO118" s="95"/>
      <c r="NP118" s="95"/>
      <c r="NQ118" s="95"/>
      <c r="NR118" s="95"/>
      <c r="NS118" s="95"/>
      <c r="NT118" s="95"/>
      <c r="NU118" s="95"/>
      <c r="NV118" s="95"/>
      <c r="NW118" s="95"/>
      <c r="NX118" s="95"/>
      <c r="NY118" s="95"/>
      <c r="NZ118" s="95"/>
      <c r="OA118" s="95"/>
      <c r="OB118" s="95"/>
      <c r="OC118" s="95"/>
      <c r="OD118" s="95"/>
      <c r="OE118" s="95"/>
      <c r="OF118" s="95"/>
      <c r="OG118" s="95"/>
      <c r="OH118" s="95"/>
      <c r="OI118" s="95"/>
      <c r="OJ118" s="95"/>
      <c r="OK118" s="95"/>
      <c r="OL118" s="95"/>
      <c r="OM118" s="95"/>
      <c r="ON118" s="95"/>
      <c r="OO118" s="95"/>
      <c r="OP118" s="95"/>
      <c r="OQ118" s="95"/>
      <c r="OR118" s="95"/>
      <c r="OS118" s="95"/>
      <c r="OT118" s="95"/>
      <c r="OU118" s="95"/>
      <c r="OV118" s="95"/>
      <c r="OW118" s="95"/>
      <c r="OX118" s="95"/>
      <c r="OY118" s="95"/>
      <c r="OZ118" s="95"/>
      <c r="PA118" s="95"/>
      <c r="PB118" s="95"/>
      <c r="PC118" s="95"/>
      <c r="PD118" s="95"/>
      <c r="PE118" s="95"/>
      <c r="PF118" s="95"/>
      <c r="PG118" s="95"/>
      <c r="PH118" s="95"/>
    </row>
    <row r="119" spans="3:424" s="85" customFormat="1" ht="18">
      <c r="C119" s="1816" t="s">
        <v>250</v>
      </c>
      <c r="D119" s="1816"/>
      <c r="E119" s="1817"/>
      <c r="F119" s="131"/>
      <c r="G119" s="144"/>
      <c r="H119" s="144"/>
      <c r="I119" s="144"/>
      <c r="J119" s="144"/>
      <c r="K119" s="144"/>
      <c r="L119" s="144"/>
      <c r="M119" s="144"/>
      <c r="N119" s="144"/>
      <c r="O119" s="144"/>
      <c r="P119" s="144"/>
      <c r="Q119" s="144"/>
      <c r="R119" s="144"/>
      <c r="S119" s="144"/>
      <c r="T119" s="144"/>
      <c r="U119" s="144"/>
      <c r="V119" s="144"/>
      <c r="W119" s="144"/>
      <c r="X119" s="144"/>
      <c r="Y119" s="144"/>
      <c r="Z119" s="144"/>
      <c r="AA119" s="144"/>
      <c r="AB119" s="144"/>
      <c r="AC119" s="144"/>
      <c r="AD119" s="144"/>
      <c r="AE119" s="144"/>
      <c r="AF119" s="144"/>
      <c r="AG119" s="144"/>
      <c r="AH119" s="144"/>
      <c r="AI119" s="144"/>
      <c r="AJ119" s="144"/>
      <c r="AK119" s="144"/>
      <c r="AL119" s="144"/>
      <c r="AM119" s="144"/>
      <c r="AN119" s="144"/>
      <c r="AO119" s="144"/>
      <c r="AP119" s="144"/>
      <c r="AQ119" s="144"/>
      <c r="AR119" s="144"/>
      <c r="AS119" s="144"/>
      <c r="AT119" s="144"/>
      <c r="AU119" s="144"/>
      <c r="AV119" s="144"/>
      <c r="AW119" s="144"/>
      <c r="AX119" s="144"/>
      <c r="AY119" s="144"/>
      <c r="AZ119" s="144"/>
      <c r="BA119" s="144"/>
      <c r="BB119" s="144"/>
      <c r="BC119" s="144"/>
      <c r="BD119" s="144"/>
      <c r="BE119" s="144"/>
      <c r="BF119" s="144"/>
      <c r="BG119" s="144"/>
      <c r="BH119" s="144"/>
      <c r="BI119" s="144"/>
      <c r="BJ119" s="144"/>
      <c r="BK119" s="144"/>
      <c r="BL119" s="144"/>
      <c r="BM119" s="144"/>
      <c r="BN119" s="95"/>
      <c r="BO119" s="95"/>
      <c r="BP119" s="95"/>
      <c r="BQ119" s="95"/>
      <c r="BR119" s="95"/>
      <c r="BS119" s="95"/>
      <c r="BT119" s="95"/>
      <c r="BU119" s="95"/>
      <c r="BV119" s="95"/>
      <c r="BW119" s="95"/>
      <c r="BX119" s="95"/>
      <c r="BY119" s="95"/>
      <c r="BZ119" s="95"/>
      <c r="CA119" s="95"/>
      <c r="CB119" s="95"/>
      <c r="CC119" s="95"/>
      <c r="CD119" s="95"/>
      <c r="CE119" s="95"/>
      <c r="CF119" s="95"/>
      <c r="CG119" s="95"/>
      <c r="CH119" s="95"/>
      <c r="CI119" s="95"/>
      <c r="CJ119" s="95"/>
      <c r="CK119" s="95"/>
      <c r="CL119" s="95"/>
      <c r="CM119" s="95"/>
      <c r="CN119" s="95"/>
      <c r="CO119" s="95"/>
      <c r="CP119" s="95"/>
      <c r="CQ119" s="95"/>
      <c r="CR119" s="95"/>
      <c r="CS119" s="95"/>
      <c r="CT119" s="95"/>
      <c r="CU119" s="95"/>
      <c r="CV119" s="95"/>
      <c r="CW119" s="95"/>
      <c r="CX119" s="95"/>
      <c r="CY119" s="95"/>
      <c r="CZ119" s="95"/>
      <c r="DA119" s="95"/>
      <c r="DB119" s="95"/>
      <c r="DC119" s="95"/>
      <c r="DD119" s="95"/>
      <c r="DE119" s="95"/>
      <c r="DF119" s="95"/>
      <c r="DG119" s="95"/>
      <c r="DH119" s="95"/>
      <c r="DI119" s="95"/>
      <c r="DJ119" s="95"/>
      <c r="DK119" s="95"/>
      <c r="DL119" s="95"/>
      <c r="DM119" s="95"/>
      <c r="DN119" s="95"/>
      <c r="DO119" s="95"/>
      <c r="DP119" s="95"/>
      <c r="DQ119" s="95"/>
      <c r="DR119" s="95"/>
      <c r="DS119" s="95"/>
      <c r="DT119" s="95"/>
      <c r="DU119" s="95"/>
      <c r="DV119" s="95"/>
      <c r="DW119" s="95"/>
      <c r="DX119" s="95"/>
      <c r="DY119" s="95"/>
      <c r="DZ119" s="95"/>
      <c r="EA119" s="95"/>
      <c r="EB119" s="95"/>
      <c r="EC119" s="95"/>
      <c r="ED119" s="95"/>
      <c r="EE119" s="95"/>
      <c r="EF119" s="95"/>
      <c r="EG119" s="95"/>
      <c r="EH119" s="95"/>
      <c r="EI119" s="95"/>
      <c r="EJ119" s="95"/>
      <c r="EK119" s="95"/>
      <c r="EL119" s="95"/>
      <c r="EM119" s="95"/>
      <c r="EN119" s="95"/>
      <c r="EO119" s="95"/>
      <c r="EP119" s="95"/>
      <c r="EQ119" s="95"/>
      <c r="ER119" s="95"/>
      <c r="ES119" s="95"/>
      <c r="ET119" s="95"/>
      <c r="EU119" s="95"/>
      <c r="EV119" s="95"/>
      <c r="EW119" s="95"/>
      <c r="EX119" s="95"/>
      <c r="EY119" s="95"/>
      <c r="EZ119" s="95"/>
      <c r="FA119" s="95"/>
      <c r="FB119" s="95"/>
      <c r="FC119" s="95"/>
      <c r="FD119" s="95"/>
      <c r="FE119" s="95"/>
      <c r="FF119" s="95"/>
      <c r="FG119" s="95"/>
      <c r="FH119" s="95"/>
      <c r="FI119" s="95"/>
      <c r="FJ119" s="95"/>
      <c r="FK119" s="95"/>
      <c r="FL119" s="95"/>
      <c r="FM119" s="95"/>
      <c r="FN119" s="95"/>
      <c r="FO119" s="95"/>
      <c r="FP119" s="95"/>
      <c r="FQ119" s="95"/>
      <c r="FR119" s="95"/>
      <c r="FS119" s="95"/>
      <c r="FT119" s="95"/>
      <c r="FU119" s="95"/>
      <c r="FV119" s="95"/>
      <c r="FW119" s="95"/>
      <c r="FX119" s="95"/>
      <c r="FY119" s="95"/>
      <c r="FZ119" s="95"/>
      <c r="GA119" s="95"/>
      <c r="GB119" s="95"/>
      <c r="GC119" s="95"/>
      <c r="GD119" s="95"/>
      <c r="GE119" s="95"/>
      <c r="GF119" s="95"/>
      <c r="GG119" s="95"/>
      <c r="GH119" s="95"/>
      <c r="GI119" s="95"/>
      <c r="GJ119" s="95"/>
      <c r="GK119" s="95"/>
      <c r="GL119" s="95"/>
      <c r="GM119" s="95"/>
      <c r="GN119" s="95"/>
      <c r="GO119" s="95"/>
      <c r="GP119" s="95"/>
      <c r="GQ119" s="95"/>
      <c r="GR119" s="95"/>
      <c r="GS119" s="95"/>
      <c r="GT119" s="95"/>
      <c r="GU119" s="95"/>
      <c r="GV119" s="95"/>
      <c r="GW119" s="133"/>
      <c r="GX119" s="133"/>
      <c r="GY119" s="133"/>
      <c r="GZ119" s="133"/>
      <c r="HA119" s="133"/>
      <c r="HB119" s="133"/>
      <c r="HC119" s="133"/>
      <c r="HD119" s="133"/>
      <c r="HE119" s="133"/>
      <c r="HF119" s="133"/>
      <c r="HG119" s="95"/>
      <c r="HH119" s="95"/>
      <c r="HI119" s="95"/>
      <c r="HJ119" s="95"/>
      <c r="HK119" s="95"/>
      <c r="HL119" s="95"/>
      <c r="HM119" s="95"/>
      <c r="HN119" s="95"/>
      <c r="HO119" s="95"/>
      <c r="HP119" s="95"/>
      <c r="HQ119" s="95"/>
      <c r="HR119" s="95"/>
      <c r="HS119" s="95"/>
      <c r="HT119" s="95"/>
      <c r="HU119" s="95"/>
      <c r="HV119" s="95"/>
      <c r="HW119" s="95"/>
      <c r="HX119" s="95"/>
      <c r="HY119" s="95"/>
      <c r="HZ119" s="95"/>
      <c r="IA119" s="95"/>
      <c r="IB119" s="95"/>
      <c r="IC119" s="95"/>
      <c r="ID119" s="95"/>
      <c r="IE119" s="95"/>
      <c r="IF119" s="95"/>
      <c r="IG119" s="95"/>
      <c r="IH119" s="95"/>
      <c r="II119" s="95"/>
      <c r="IJ119" s="95"/>
      <c r="IK119" s="95"/>
      <c r="IL119" s="95"/>
      <c r="IM119" s="95"/>
      <c r="IN119" s="95"/>
      <c r="IO119" s="95"/>
      <c r="IP119" s="95"/>
      <c r="IQ119" s="95"/>
      <c r="IR119" s="95"/>
      <c r="IS119" s="95"/>
      <c r="IT119" s="95"/>
      <c r="IU119" s="95"/>
      <c r="IV119" s="95"/>
      <c r="IW119" s="95"/>
      <c r="IX119" s="95"/>
      <c r="IY119" s="95"/>
      <c r="IZ119" s="95"/>
      <c r="JA119" s="95"/>
      <c r="JB119" s="95"/>
      <c r="JC119" s="95"/>
      <c r="JD119" s="95"/>
      <c r="JE119" s="95"/>
      <c r="JF119" s="95"/>
      <c r="JG119" s="95"/>
      <c r="JH119" s="95"/>
      <c r="JI119" s="95"/>
      <c r="JJ119" s="95"/>
      <c r="JK119" s="95"/>
      <c r="JL119" s="95"/>
      <c r="JM119" s="95"/>
      <c r="JN119" s="95"/>
      <c r="JO119" s="95"/>
      <c r="JP119" s="95"/>
      <c r="JQ119" s="95"/>
      <c r="JR119" s="95"/>
      <c r="JS119" s="95"/>
      <c r="JT119" s="95"/>
      <c r="JU119" s="95"/>
      <c r="JV119" s="95"/>
      <c r="JW119" s="95"/>
      <c r="JX119" s="95"/>
      <c r="JY119" s="95"/>
      <c r="JZ119" s="95"/>
      <c r="KA119" s="95"/>
      <c r="KB119" s="95"/>
      <c r="KC119" s="95"/>
      <c r="KD119" s="95"/>
      <c r="KE119" s="95"/>
      <c r="KF119" s="95"/>
      <c r="KG119" s="95"/>
      <c r="KH119" s="95"/>
      <c r="KI119" s="95"/>
      <c r="KJ119" s="95"/>
      <c r="KK119" s="95"/>
      <c r="KL119" s="95"/>
      <c r="KM119" s="95"/>
      <c r="KN119" s="95"/>
      <c r="KO119" s="95"/>
      <c r="KP119" s="95"/>
      <c r="KQ119" s="95"/>
      <c r="KR119" s="95"/>
      <c r="KS119" s="95"/>
      <c r="KT119" s="95"/>
      <c r="KU119" s="95"/>
      <c r="KV119" s="95"/>
      <c r="KW119" s="95"/>
      <c r="KX119" s="95"/>
      <c r="KY119" s="95"/>
      <c r="KZ119" s="95"/>
      <c r="LA119" s="95"/>
      <c r="LB119" s="95"/>
      <c r="LC119" s="95"/>
      <c r="LD119" s="95"/>
      <c r="LE119" s="95"/>
      <c r="LF119" s="95"/>
      <c r="LG119" s="95"/>
      <c r="LH119" s="95"/>
      <c r="LI119" s="95"/>
      <c r="LJ119" s="95"/>
      <c r="LK119" s="95"/>
      <c r="LL119" s="95"/>
      <c r="LM119" s="95"/>
      <c r="LN119" s="95"/>
      <c r="LO119" s="95"/>
      <c r="LP119" s="95"/>
      <c r="LQ119" s="95"/>
      <c r="LR119" s="95"/>
      <c r="LS119" s="95"/>
      <c r="LT119" s="95"/>
      <c r="LU119" s="95"/>
      <c r="LV119" s="95"/>
      <c r="LW119" s="95"/>
      <c r="LX119" s="95"/>
      <c r="LY119" s="95"/>
      <c r="LZ119" s="95"/>
      <c r="MA119" s="95"/>
      <c r="MB119" s="95"/>
      <c r="MC119" s="95"/>
      <c r="MD119" s="95"/>
      <c r="ME119" s="95"/>
      <c r="MF119" s="95"/>
      <c r="MG119" s="95"/>
      <c r="MH119" s="95"/>
      <c r="MI119" s="95"/>
      <c r="MJ119" s="95"/>
      <c r="MK119" s="95"/>
      <c r="ML119" s="95"/>
      <c r="MM119" s="95"/>
      <c r="MN119" s="95"/>
      <c r="MO119" s="95"/>
      <c r="MP119" s="95"/>
      <c r="MQ119" s="95"/>
      <c r="MR119" s="95"/>
      <c r="MS119" s="95"/>
      <c r="MT119" s="95"/>
      <c r="MU119" s="95"/>
      <c r="MV119" s="95"/>
      <c r="MW119" s="95"/>
      <c r="MX119" s="95"/>
      <c r="MY119" s="95"/>
      <c r="MZ119" s="95"/>
      <c r="NA119" s="95"/>
      <c r="NB119" s="95"/>
      <c r="NC119" s="95"/>
      <c r="ND119" s="95"/>
      <c r="NE119" s="95"/>
      <c r="NF119" s="95"/>
      <c r="NG119" s="95"/>
      <c r="NH119" s="95"/>
      <c r="NI119" s="95"/>
      <c r="NJ119" s="95"/>
      <c r="NK119" s="95"/>
      <c r="NL119" s="95"/>
      <c r="NM119" s="95"/>
      <c r="NN119" s="95"/>
      <c r="NO119" s="95"/>
      <c r="NP119" s="95"/>
      <c r="NQ119" s="95"/>
      <c r="NR119" s="95"/>
      <c r="NS119" s="95"/>
      <c r="NT119" s="95"/>
      <c r="NU119" s="95"/>
      <c r="NV119" s="95"/>
      <c r="NW119" s="95"/>
      <c r="NX119" s="95"/>
      <c r="NY119" s="95"/>
      <c r="NZ119" s="95"/>
      <c r="OA119" s="95"/>
      <c r="OB119" s="95"/>
      <c r="OC119" s="95"/>
      <c r="OD119" s="95"/>
      <c r="OE119" s="95"/>
      <c r="OF119" s="95"/>
      <c r="OG119" s="95"/>
      <c r="OH119" s="95"/>
      <c r="OI119" s="95"/>
      <c r="OJ119" s="95"/>
      <c r="OK119" s="95"/>
      <c r="OL119" s="95"/>
      <c r="OM119" s="95"/>
      <c r="ON119" s="95"/>
      <c r="OO119" s="95"/>
      <c r="OP119" s="95"/>
      <c r="OQ119" s="95"/>
      <c r="OR119" s="95"/>
      <c r="OS119" s="95"/>
      <c r="OT119" s="95"/>
      <c r="OU119" s="95"/>
      <c r="OV119" s="95"/>
      <c r="OW119" s="95"/>
      <c r="OX119" s="95"/>
      <c r="OY119" s="95"/>
      <c r="OZ119" s="95"/>
      <c r="PA119" s="95"/>
      <c r="PB119" s="95"/>
      <c r="PC119" s="95"/>
      <c r="PD119" s="95"/>
      <c r="PE119" s="95"/>
      <c r="PF119" s="95"/>
      <c r="PG119" s="95"/>
      <c r="PH119" s="95"/>
    </row>
    <row r="120" spans="3:424" s="85" customFormat="1" ht="29.55" customHeight="1">
      <c r="C120" s="1815" t="s">
        <v>205</v>
      </c>
      <c r="D120" s="1815"/>
      <c r="E120" s="1815"/>
      <c r="F120" s="143">
        <v>0</v>
      </c>
      <c r="G120" s="143" t="e">
        <f>IF(COLUMN(F$120)-COLUMN($L$30)+1&lt;=ROUND($L$30,0)-7,F$120,0)</f>
        <v>#VALUE!</v>
      </c>
      <c r="H120" s="143" t="e">
        <f t="shared" ref="H120:BM120" si="21">IF(COLUMN(G$120)-COLUMN($L$30)+1&lt;=ROUND($L$30,0)-7,G$120,0)</f>
        <v>#VALUE!</v>
      </c>
      <c r="I120" s="143" t="e">
        <f t="shared" si="21"/>
        <v>#VALUE!</v>
      </c>
      <c r="J120" s="143" t="e">
        <f t="shared" si="21"/>
        <v>#VALUE!</v>
      </c>
      <c r="K120" s="143" t="e">
        <f t="shared" si="21"/>
        <v>#VALUE!</v>
      </c>
      <c r="L120" s="143" t="e">
        <f t="shared" si="21"/>
        <v>#VALUE!</v>
      </c>
      <c r="M120" s="143" t="e">
        <f t="shared" si="21"/>
        <v>#VALUE!</v>
      </c>
      <c r="N120" s="143" t="e">
        <f t="shared" si="21"/>
        <v>#VALUE!</v>
      </c>
      <c r="O120" s="143" t="e">
        <f t="shared" si="21"/>
        <v>#VALUE!</v>
      </c>
      <c r="P120" s="143" t="e">
        <f t="shared" si="21"/>
        <v>#VALUE!</v>
      </c>
      <c r="Q120" s="143" t="e">
        <f t="shared" si="21"/>
        <v>#VALUE!</v>
      </c>
      <c r="R120" s="143" t="e">
        <f t="shared" si="21"/>
        <v>#VALUE!</v>
      </c>
      <c r="S120" s="143" t="e">
        <f t="shared" si="21"/>
        <v>#VALUE!</v>
      </c>
      <c r="T120" s="143" t="e">
        <f t="shared" si="21"/>
        <v>#VALUE!</v>
      </c>
      <c r="U120" s="143" t="e">
        <f t="shared" si="21"/>
        <v>#VALUE!</v>
      </c>
      <c r="V120" s="143" t="e">
        <f t="shared" si="21"/>
        <v>#VALUE!</v>
      </c>
      <c r="W120" s="143" t="e">
        <f t="shared" si="21"/>
        <v>#VALUE!</v>
      </c>
      <c r="X120" s="143" t="e">
        <f t="shared" si="21"/>
        <v>#VALUE!</v>
      </c>
      <c r="Y120" s="143" t="e">
        <f t="shared" si="21"/>
        <v>#VALUE!</v>
      </c>
      <c r="Z120" s="143" t="e">
        <f t="shared" si="21"/>
        <v>#VALUE!</v>
      </c>
      <c r="AA120" s="143" t="e">
        <f t="shared" si="21"/>
        <v>#VALUE!</v>
      </c>
      <c r="AB120" s="143" t="e">
        <f t="shared" si="21"/>
        <v>#VALUE!</v>
      </c>
      <c r="AC120" s="143" t="e">
        <f t="shared" si="21"/>
        <v>#VALUE!</v>
      </c>
      <c r="AD120" s="143" t="e">
        <f t="shared" si="21"/>
        <v>#VALUE!</v>
      </c>
      <c r="AE120" s="143" t="e">
        <f t="shared" si="21"/>
        <v>#VALUE!</v>
      </c>
      <c r="AF120" s="143" t="e">
        <f t="shared" si="21"/>
        <v>#VALUE!</v>
      </c>
      <c r="AG120" s="143" t="e">
        <f t="shared" si="21"/>
        <v>#VALUE!</v>
      </c>
      <c r="AH120" s="143" t="e">
        <f t="shared" si="21"/>
        <v>#VALUE!</v>
      </c>
      <c r="AI120" s="143" t="e">
        <f t="shared" si="21"/>
        <v>#VALUE!</v>
      </c>
      <c r="AJ120" s="143" t="e">
        <f t="shared" si="21"/>
        <v>#VALUE!</v>
      </c>
      <c r="AK120" s="143" t="e">
        <f t="shared" si="21"/>
        <v>#VALUE!</v>
      </c>
      <c r="AL120" s="143" t="e">
        <f t="shared" si="21"/>
        <v>#VALUE!</v>
      </c>
      <c r="AM120" s="143" t="e">
        <f t="shared" si="21"/>
        <v>#VALUE!</v>
      </c>
      <c r="AN120" s="143" t="e">
        <f t="shared" si="21"/>
        <v>#VALUE!</v>
      </c>
      <c r="AO120" s="143" t="e">
        <f t="shared" si="21"/>
        <v>#VALUE!</v>
      </c>
      <c r="AP120" s="143" t="e">
        <f t="shared" si="21"/>
        <v>#VALUE!</v>
      </c>
      <c r="AQ120" s="143" t="e">
        <f t="shared" si="21"/>
        <v>#VALUE!</v>
      </c>
      <c r="AR120" s="143" t="e">
        <f t="shared" si="21"/>
        <v>#VALUE!</v>
      </c>
      <c r="AS120" s="143" t="e">
        <f t="shared" si="21"/>
        <v>#VALUE!</v>
      </c>
      <c r="AT120" s="143" t="e">
        <f t="shared" si="21"/>
        <v>#VALUE!</v>
      </c>
      <c r="AU120" s="143" t="e">
        <f t="shared" si="21"/>
        <v>#VALUE!</v>
      </c>
      <c r="AV120" s="143" t="e">
        <f t="shared" si="21"/>
        <v>#VALUE!</v>
      </c>
      <c r="AW120" s="143" t="e">
        <f t="shared" si="21"/>
        <v>#VALUE!</v>
      </c>
      <c r="AX120" s="143" t="e">
        <f t="shared" si="21"/>
        <v>#VALUE!</v>
      </c>
      <c r="AY120" s="143" t="e">
        <f t="shared" si="21"/>
        <v>#VALUE!</v>
      </c>
      <c r="AZ120" s="143" t="e">
        <f t="shared" si="21"/>
        <v>#VALUE!</v>
      </c>
      <c r="BA120" s="143" t="e">
        <f t="shared" si="21"/>
        <v>#VALUE!</v>
      </c>
      <c r="BB120" s="143" t="e">
        <f t="shared" si="21"/>
        <v>#VALUE!</v>
      </c>
      <c r="BC120" s="143" t="e">
        <f t="shared" si="21"/>
        <v>#VALUE!</v>
      </c>
      <c r="BD120" s="143" t="e">
        <f t="shared" si="21"/>
        <v>#VALUE!</v>
      </c>
      <c r="BE120" s="143" t="e">
        <f t="shared" si="21"/>
        <v>#VALUE!</v>
      </c>
      <c r="BF120" s="143" t="e">
        <f t="shared" si="21"/>
        <v>#VALUE!</v>
      </c>
      <c r="BG120" s="143" t="e">
        <f t="shared" si="21"/>
        <v>#VALUE!</v>
      </c>
      <c r="BH120" s="143" t="e">
        <f t="shared" si="21"/>
        <v>#VALUE!</v>
      </c>
      <c r="BI120" s="143" t="e">
        <f t="shared" si="21"/>
        <v>#VALUE!</v>
      </c>
      <c r="BJ120" s="143" t="e">
        <f t="shared" si="21"/>
        <v>#VALUE!</v>
      </c>
      <c r="BK120" s="143" t="e">
        <f t="shared" si="21"/>
        <v>#VALUE!</v>
      </c>
      <c r="BL120" s="143" t="e">
        <f t="shared" si="21"/>
        <v>#VALUE!</v>
      </c>
      <c r="BM120" s="143" t="e">
        <f t="shared" si="21"/>
        <v>#VALUE!</v>
      </c>
      <c r="BN120" s="95"/>
      <c r="BO120" s="95"/>
      <c r="BP120" s="95"/>
      <c r="BQ120" s="95"/>
      <c r="BR120" s="95"/>
      <c r="BS120" s="95"/>
      <c r="BT120" s="95"/>
      <c r="BU120" s="95"/>
      <c r="BV120" s="95"/>
      <c r="BW120" s="95"/>
      <c r="BX120" s="95"/>
      <c r="BY120" s="95"/>
      <c r="BZ120" s="95"/>
      <c r="CA120" s="95"/>
      <c r="CB120" s="95"/>
      <c r="CC120" s="95"/>
      <c r="CD120" s="95"/>
      <c r="CE120" s="95"/>
      <c r="CF120" s="95"/>
      <c r="CG120" s="95"/>
      <c r="CH120" s="95"/>
      <c r="CI120" s="95"/>
      <c r="CJ120" s="95"/>
      <c r="CK120" s="95"/>
      <c r="CL120" s="95"/>
      <c r="CM120" s="95"/>
      <c r="CN120" s="95"/>
      <c r="CO120" s="95"/>
      <c r="CP120" s="95"/>
      <c r="CQ120" s="95"/>
      <c r="CR120" s="95"/>
      <c r="CS120" s="95"/>
      <c r="CT120" s="95"/>
      <c r="CU120" s="95"/>
      <c r="CV120" s="95"/>
      <c r="CW120" s="95"/>
      <c r="CX120" s="95"/>
      <c r="CY120" s="95"/>
      <c r="CZ120" s="95"/>
      <c r="DA120" s="95"/>
      <c r="DB120" s="95"/>
      <c r="DC120" s="95"/>
      <c r="DD120" s="95"/>
      <c r="DE120" s="95"/>
      <c r="DF120" s="95"/>
      <c r="DG120" s="95"/>
      <c r="DH120" s="95"/>
      <c r="DI120" s="95"/>
      <c r="DJ120" s="95"/>
      <c r="DK120" s="95"/>
      <c r="DL120" s="95"/>
      <c r="DM120" s="95"/>
      <c r="DN120" s="95"/>
      <c r="DO120" s="95"/>
      <c r="DP120" s="95"/>
      <c r="DQ120" s="95"/>
      <c r="DR120" s="95"/>
      <c r="DS120" s="95"/>
      <c r="DT120" s="95"/>
      <c r="DU120" s="95"/>
      <c r="DV120" s="95"/>
      <c r="DW120" s="95"/>
      <c r="DX120" s="95"/>
      <c r="DY120" s="95"/>
      <c r="DZ120" s="95"/>
      <c r="EA120" s="95"/>
      <c r="EB120" s="95"/>
      <c r="EC120" s="95"/>
      <c r="ED120" s="95"/>
      <c r="EE120" s="95"/>
      <c r="EF120" s="95"/>
      <c r="EG120" s="95"/>
      <c r="EH120" s="95"/>
      <c r="EI120" s="95"/>
      <c r="EJ120" s="95"/>
      <c r="EK120" s="95"/>
      <c r="EL120" s="95"/>
      <c r="EM120" s="95"/>
      <c r="EN120" s="95"/>
      <c r="EO120" s="95"/>
      <c r="EP120" s="95"/>
      <c r="EQ120" s="95"/>
      <c r="ER120" s="95"/>
      <c r="ES120" s="95"/>
      <c r="ET120" s="95"/>
      <c r="EU120" s="95"/>
      <c r="EV120" s="95"/>
      <c r="EW120" s="95"/>
      <c r="EX120" s="95"/>
      <c r="EY120" s="95"/>
      <c r="EZ120" s="95"/>
      <c r="FA120" s="95"/>
      <c r="FB120" s="95"/>
      <c r="FC120" s="95"/>
      <c r="FD120" s="95"/>
      <c r="FE120" s="95"/>
      <c r="FF120" s="95"/>
      <c r="FG120" s="95"/>
      <c r="FH120" s="95"/>
      <c r="FI120" s="95"/>
      <c r="FJ120" s="95"/>
      <c r="FK120" s="95"/>
      <c r="FL120" s="95"/>
      <c r="FM120" s="95"/>
      <c r="FN120" s="95"/>
      <c r="FO120" s="95"/>
      <c r="FP120" s="95"/>
      <c r="FQ120" s="95"/>
      <c r="FR120" s="95"/>
      <c r="FS120" s="95"/>
      <c r="FT120" s="95"/>
      <c r="FU120" s="95"/>
      <c r="FV120" s="95"/>
      <c r="FW120" s="95"/>
      <c r="FX120" s="95"/>
      <c r="FY120" s="95"/>
      <c r="FZ120" s="95"/>
      <c r="GA120" s="95"/>
      <c r="GB120" s="95"/>
      <c r="GC120" s="95"/>
      <c r="GD120" s="95"/>
      <c r="GE120" s="95"/>
      <c r="GF120" s="95"/>
      <c r="GG120" s="95"/>
      <c r="GH120" s="95"/>
      <c r="GI120" s="95"/>
      <c r="GJ120" s="95"/>
      <c r="GK120" s="95"/>
      <c r="GL120" s="95"/>
      <c r="GM120" s="95"/>
      <c r="GN120" s="95"/>
      <c r="GO120" s="95"/>
      <c r="GP120" s="95"/>
      <c r="GQ120" s="95"/>
      <c r="GR120" s="95"/>
      <c r="GS120" s="95"/>
      <c r="GT120" s="95"/>
      <c r="GU120" s="95"/>
      <c r="GV120" s="95"/>
      <c r="GW120" s="133"/>
      <c r="GX120" s="133"/>
      <c r="GY120" s="133"/>
      <c r="GZ120" s="133"/>
      <c r="HA120" s="133"/>
      <c r="HB120" s="133"/>
      <c r="HC120" s="133"/>
      <c r="HD120" s="133"/>
      <c r="HE120" s="133"/>
      <c r="HF120" s="133"/>
      <c r="HG120" s="95"/>
      <c r="HH120" s="95"/>
      <c r="HI120" s="95"/>
      <c r="HJ120" s="95"/>
      <c r="HK120" s="95"/>
      <c r="HL120" s="95"/>
      <c r="HM120" s="95"/>
      <c r="HN120" s="95"/>
      <c r="HO120" s="95"/>
      <c r="HP120" s="95"/>
      <c r="HQ120" s="95"/>
      <c r="HR120" s="95"/>
      <c r="HS120" s="95"/>
      <c r="HT120" s="95"/>
      <c r="HU120" s="95"/>
      <c r="HV120" s="95"/>
      <c r="HW120" s="95"/>
      <c r="HX120" s="95"/>
      <c r="HY120" s="95"/>
      <c r="HZ120" s="95"/>
      <c r="IA120" s="95"/>
      <c r="IB120" s="95"/>
      <c r="IC120" s="95"/>
      <c r="ID120" s="95"/>
      <c r="IE120" s="95"/>
      <c r="IF120" s="95"/>
      <c r="IG120" s="95"/>
      <c r="IH120" s="95"/>
      <c r="II120" s="95"/>
      <c r="IJ120" s="95"/>
      <c r="IK120" s="95"/>
      <c r="IL120" s="95"/>
      <c r="IM120" s="95"/>
      <c r="IN120" s="95"/>
      <c r="IO120" s="95"/>
      <c r="IP120" s="95"/>
      <c r="IQ120" s="95"/>
      <c r="IR120" s="95"/>
      <c r="IS120" s="95"/>
      <c r="IT120" s="95"/>
      <c r="IU120" s="95"/>
      <c r="IV120" s="95"/>
      <c r="IW120" s="95"/>
      <c r="IX120" s="95"/>
      <c r="IY120" s="95"/>
      <c r="IZ120" s="95"/>
      <c r="JA120" s="95"/>
      <c r="JB120" s="95"/>
      <c r="JC120" s="95"/>
      <c r="JD120" s="95"/>
      <c r="JE120" s="95"/>
      <c r="JF120" s="95"/>
      <c r="JG120" s="95"/>
      <c r="JH120" s="95"/>
      <c r="JI120" s="95"/>
      <c r="JJ120" s="95"/>
      <c r="JK120" s="95"/>
      <c r="JL120" s="95"/>
      <c r="JM120" s="95"/>
      <c r="JN120" s="95"/>
      <c r="JO120" s="95"/>
      <c r="JP120" s="95"/>
      <c r="JQ120" s="95"/>
      <c r="JR120" s="95"/>
      <c r="JS120" s="95"/>
      <c r="JT120" s="95"/>
      <c r="JU120" s="95"/>
      <c r="JV120" s="95"/>
      <c r="JW120" s="95"/>
      <c r="JX120" s="95"/>
      <c r="JY120" s="95"/>
      <c r="JZ120" s="95"/>
      <c r="KA120" s="95"/>
      <c r="KB120" s="95"/>
      <c r="KC120" s="95"/>
      <c r="KD120" s="95"/>
      <c r="KE120" s="95"/>
      <c r="KF120" s="95"/>
      <c r="KG120" s="95"/>
      <c r="KH120" s="95"/>
      <c r="KI120" s="95"/>
      <c r="KJ120" s="95"/>
      <c r="KK120" s="95"/>
      <c r="KL120" s="95"/>
      <c r="KM120" s="95"/>
      <c r="KN120" s="95"/>
      <c r="KO120" s="95"/>
      <c r="KP120" s="95"/>
      <c r="KQ120" s="95"/>
      <c r="KR120" s="95"/>
      <c r="KS120" s="95"/>
      <c r="KT120" s="95"/>
      <c r="KU120" s="95"/>
      <c r="KV120" s="95"/>
      <c r="KW120" s="95"/>
      <c r="KX120" s="95"/>
      <c r="KY120" s="95"/>
      <c r="KZ120" s="95"/>
      <c r="LA120" s="95"/>
      <c r="LB120" s="95"/>
      <c r="LC120" s="95"/>
      <c r="LD120" s="95"/>
      <c r="LE120" s="95"/>
      <c r="LF120" s="95"/>
      <c r="LG120" s="95"/>
      <c r="LH120" s="95"/>
      <c r="LI120" s="95"/>
      <c r="LJ120" s="95"/>
      <c r="LK120" s="95"/>
      <c r="LL120" s="95"/>
      <c r="LM120" s="95"/>
      <c r="LN120" s="95"/>
      <c r="LO120" s="95"/>
      <c r="LP120" s="95"/>
      <c r="LQ120" s="95"/>
      <c r="LR120" s="95"/>
      <c r="LS120" s="95"/>
      <c r="LT120" s="95"/>
      <c r="LU120" s="95"/>
      <c r="LV120" s="95"/>
      <c r="LW120" s="95"/>
      <c r="LX120" s="95"/>
      <c r="LY120" s="95"/>
      <c r="LZ120" s="95"/>
      <c r="MA120" s="95"/>
      <c r="MB120" s="95"/>
      <c r="MC120" s="95"/>
      <c r="MD120" s="95"/>
      <c r="ME120" s="95"/>
      <c r="MF120" s="95"/>
      <c r="MG120" s="95"/>
      <c r="MH120" s="95"/>
      <c r="MI120" s="95"/>
      <c r="MJ120" s="95"/>
      <c r="MK120" s="95"/>
      <c r="ML120" s="95"/>
      <c r="MM120" s="95"/>
      <c r="MN120" s="95"/>
      <c r="MO120" s="95"/>
      <c r="MP120" s="95"/>
      <c r="MQ120" s="95"/>
      <c r="MR120" s="95"/>
      <c r="MS120" s="95"/>
      <c r="MT120" s="95"/>
      <c r="MU120" s="95"/>
      <c r="MV120" s="95"/>
      <c r="MW120" s="95"/>
      <c r="MX120" s="95"/>
      <c r="MY120" s="95"/>
      <c r="MZ120" s="95"/>
      <c r="NA120" s="95"/>
      <c r="NB120" s="95"/>
      <c r="NC120" s="95"/>
      <c r="ND120" s="95"/>
      <c r="NE120" s="95"/>
      <c r="NF120" s="95"/>
      <c r="NG120" s="95"/>
      <c r="NH120" s="95"/>
      <c r="NI120" s="95"/>
      <c r="NJ120" s="95"/>
      <c r="NK120" s="95"/>
      <c r="NL120" s="95"/>
      <c r="NM120" s="95"/>
      <c r="NN120" s="95"/>
      <c r="NO120" s="95"/>
      <c r="NP120" s="95"/>
      <c r="NQ120" s="95"/>
      <c r="NR120" s="95"/>
      <c r="NS120" s="95"/>
      <c r="NT120" s="95"/>
      <c r="NU120" s="95"/>
      <c r="NV120" s="95"/>
      <c r="NW120" s="95"/>
      <c r="NX120" s="95"/>
      <c r="NY120" s="95"/>
      <c r="NZ120" s="95"/>
      <c r="OA120" s="95"/>
      <c r="OB120" s="95"/>
      <c r="OC120" s="95"/>
      <c r="OD120" s="95"/>
      <c r="OE120" s="95"/>
      <c r="OF120" s="95"/>
      <c r="OG120" s="95"/>
      <c r="OH120" s="95"/>
      <c r="OI120" s="95"/>
      <c r="OJ120" s="95"/>
      <c r="OK120" s="95"/>
      <c r="OL120" s="95"/>
      <c r="OM120" s="95"/>
      <c r="ON120" s="95"/>
      <c r="OO120" s="95"/>
      <c r="OP120" s="95"/>
      <c r="OQ120" s="95"/>
      <c r="OR120" s="95"/>
      <c r="OS120" s="95"/>
      <c r="OT120" s="95"/>
      <c r="OU120" s="95"/>
      <c r="OV120" s="95"/>
      <c r="OW120" s="95"/>
      <c r="OX120" s="95"/>
      <c r="OY120" s="95"/>
      <c r="OZ120" s="95"/>
      <c r="PA120" s="95"/>
      <c r="PB120" s="95"/>
      <c r="PC120" s="95"/>
      <c r="PD120" s="95"/>
      <c r="PE120" s="95"/>
      <c r="PF120" s="95"/>
      <c r="PG120" s="95"/>
      <c r="PH120" s="95"/>
    </row>
    <row r="121" spans="3:424" s="85" customFormat="1" ht="29.55" customHeight="1">
      <c r="C121" s="1815" t="s">
        <v>206</v>
      </c>
      <c r="D121" s="1815"/>
      <c r="E121" s="1815"/>
      <c r="F121" s="143">
        <v>0</v>
      </c>
      <c r="G121" s="143" t="e">
        <f>IF(COLUMN(F$121)-COLUMN($L$30)+1&lt;=ROUND($L$30,0)-7,F$121,0)</f>
        <v>#VALUE!</v>
      </c>
      <c r="H121" s="143" t="e">
        <f t="shared" ref="H121:BM121" si="22">IF(COLUMN(G$121)-COLUMN($L$30)+1&lt;=ROUND($L$30,0)-7,G$121,0)</f>
        <v>#VALUE!</v>
      </c>
      <c r="I121" s="143" t="e">
        <f t="shared" si="22"/>
        <v>#VALUE!</v>
      </c>
      <c r="J121" s="143" t="e">
        <f t="shared" si="22"/>
        <v>#VALUE!</v>
      </c>
      <c r="K121" s="143" t="e">
        <f t="shared" si="22"/>
        <v>#VALUE!</v>
      </c>
      <c r="L121" s="143" t="e">
        <f t="shared" si="22"/>
        <v>#VALUE!</v>
      </c>
      <c r="M121" s="143" t="e">
        <f t="shared" si="22"/>
        <v>#VALUE!</v>
      </c>
      <c r="N121" s="143" t="e">
        <f t="shared" si="22"/>
        <v>#VALUE!</v>
      </c>
      <c r="O121" s="143" t="e">
        <f t="shared" si="22"/>
        <v>#VALUE!</v>
      </c>
      <c r="P121" s="143" t="e">
        <f t="shared" si="22"/>
        <v>#VALUE!</v>
      </c>
      <c r="Q121" s="143" t="e">
        <f t="shared" si="22"/>
        <v>#VALUE!</v>
      </c>
      <c r="R121" s="143" t="e">
        <f t="shared" si="22"/>
        <v>#VALUE!</v>
      </c>
      <c r="S121" s="143" t="e">
        <f t="shared" si="22"/>
        <v>#VALUE!</v>
      </c>
      <c r="T121" s="143" t="e">
        <f t="shared" si="22"/>
        <v>#VALUE!</v>
      </c>
      <c r="U121" s="143" t="e">
        <f t="shared" si="22"/>
        <v>#VALUE!</v>
      </c>
      <c r="V121" s="143" t="e">
        <f t="shared" si="22"/>
        <v>#VALUE!</v>
      </c>
      <c r="W121" s="143" t="e">
        <f t="shared" si="22"/>
        <v>#VALUE!</v>
      </c>
      <c r="X121" s="143" t="e">
        <f t="shared" si="22"/>
        <v>#VALUE!</v>
      </c>
      <c r="Y121" s="143" t="e">
        <f t="shared" si="22"/>
        <v>#VALUE!</v>
      </c>
      <c r="Z121" s="143" t="e">
        <f t="shared" si="22"/>
        <v>#VALUE!</v>
      </c>
      <c r="AA121" s="143" t="e">
        <f t="shared" si="22"/>
        <v>#VALUE!</v>
      </c>
      <c r="AB121" s="143" t="e">
        <f t="shared" si="22"/>
        <v>#VALUE!</v>
      </c>
      <c r="AC121" s="143" t="e">
        <f t="shared" si="22"/>
        <v>#VALUE!</v>
      </c>
      <c r="AD121" s="143" t="e">
        <f t="shared" si="22"/>
        <v>#VALUE!</v>
      </c>
      <c r="AE121" s="143" t="e">
        <f t="shared" si="22"/>
        <v>#VALUE!</v>
      </c>
      <c r="AF121" s="143" t="e">
        <f t="shared" si="22"/>
        <v>#VALUE!</v>
      </c>
      <c r="AG121" s="143" t="e">
        <f t="shared" si="22"/>
        <v>#VALUE!</v>
      </c>
      <c r="AH121" s="143" t="e">
        <f t="shared" si="22"/>
        <v>#VALUE!</v>
      </c>
      <c r="AI121" s="143" t="e">
        <f t="shared" si="22"/>
        <v>#VALUE!</v>
      </c>
      <c r="AJ121" s="143" t="e">
        <f t="shared" si="22"/>
        <v>#VALUE!</v>
      </c>
      <c r="AK121" s="143" t="e">
        <f t="shared" si="22"/>
        <v>#VALUE!</v>
      </c>
      <c r="AL121" s="143" t="e">
        <f t="shared" si="22"/>
        <v>#VALUE!</v>
      </c>
      <c r="AM121" s="143" t="e">
        <f t="shared" si="22"/>
        <v>#VALUE!</v>
      </c>
      <c r="AN121" s="143" t="e">
        <f t="shared" si="22"/>
        <v>#VALUE!</v>
      </c>
      <c r="AO121" s="143" t="e">
        <f t="shared" si="22"/>
        <v>#VALUE!</v>
      </c>
      <c r="AP121" s="143" t="e">
        <f t="shared" si="22"/>
        <v>#VALUE!</v>
      </c>
      <c r="AQ121" s="143" t="e">
        <f t="shared" si="22"/>
        <v>#VALUE!</v>
      </c>
      <c r="AR121" s="143" t="e">
        <f t="shared" si="22"/>
        <v>#VALUE!</v>
      </c>
      <c r="AS121" s="143" t="e">
        <f t="shared" si="22"/>
        <v>#VALUE!</v>
      </c>
      <c r="AT121" s="143" t="e">
        <f t="shared" si="22"/>
        <v>#VALUE!</v>
      </c>
      <c r="AU121" s="143" t="e">
        <f t="shared" si="22"/>
        <v>#VALUE!</v>
      </c>
      <c r="AV121" s="143" t="e">
        <f t="shared" si="22"/>
        <v>#VALUE!</v>
      </c>
      <c r="AW121" s="143" t="e">
        <f t="shared" si="22"/>
        <v>#VALUE!</v>
      </c>
      <c r="AX121" s="143" t="e">
        <f t="shared" si="22"/>
        <v>#VALUE!</v>
      </c>
      <c r="AY121" s="143" t="e">
        <f t="shared" si="22"/>
        <v>#VALUE!</v>
      </c>
      <c r="AZ121" s="143" t="e">
        <f t="shared" si="22"/>
        <v>#VALUE!</v>
      </c>
      <c r="BA121" s="143" t="e">
        <f t="shared" si="22"/>
        <v>#VALUE!</v>
      </c>
      <c r="BB121" s="143" t="e">
        <f t="shared" si="22"/>
        <v>#VALUE!</v>
      </c>
      <c r="BC121" s="143" t="e">
        <f t="shared" si="22"/>
        <v>#VALUE!</v>
      </c>
      <c r="BD121" s="143" t="e">
        <f t="shared" si="22"/>
        <v>#VALUE!</v>
      </c>
      <c r="BE121" s="143" t="e">
        <f t="shared" si="22"/>
        <v>#VALUE!</v>
      </c>
      <c r="BF121" s="143" t="e">
        <f t="shared" si="22"/>
        <v>#VALUE!</v>
      </c>
      <c r="BG121" s="143" t="e">
        <f t="shared" si="22"/>
        <v>#VALUE!</v>
      </c>
      <c r="BH121" s="143" t="e">
        <f t="shared" si="22"/>
        <v>#VALUE!</v>
      </c>
      <c r="BI121" s="143" t="e">
        <f t="shared" si="22"/>
        <v>#VALUE!</v>
      </c>
      <c r="BJ121" s="143" t="e">
        <f t="shared" si="22"/>
        <v>#VALUE!</v>
      </c>
      <c r="BK121" s="143" t="e">
        <f t="shared" si="22"/>
        <v>#VALUE!</v>
      </c>
      <c r="BL121" s="143" t="e">
        <f t="shared" si="22"/>
        <v>#VALUE!</v>
      </c>
      <c r="BM121" s="143" t="e">
        <f t="shared" si="22"/>
        <v>#VALUE!</v>
      </c>
      <c r="BN121" s="95"/>
      <c r="BO121" s="95"/>
      <c r="BP121" s="95"/>
      <c r="BQ121" s="95"/>
      <c r="BR121" s="95"/>
      <c r="BS121" s="95"/>
      <c r="BT121" s="95"/>
      <c r="BU121" s="95"/>
      <c r="BV121" s="95"/>
      <c r="BW121" s="95"/>
      <c r="BX121" s="95"/>
      <c r="BY121" s="95"/>
      <c r="BZ121" s="95"/>
      <c r="CA121" s="95"/>
      <c r="CB121" s="95"/>
      <c r="CC121" s="95"/>
      <c r="CD121" s="95"/>
      <c r="CE121" s="95"/>
      <c r="CF121" s="95"/>
      <c r="CG121" s="95"/>
      <c r="CH121" s="95"/>
      <c r="CI121" s="95"/>
      <c r="CJ121" s="95"/>
      <c r="CK121" s="95"/>
      <c r="CL121" s="95"/>
      <c r="CM121" s="95"/>
      <c r="CN121" s="95"/>
      <c r="CO121" s="95"/>
      <c r="CP121" s="95"/>
      <c r="CQ121" s="95"/>
      <c r="CR121" s="95"/>
      <c r="CS121" s="95"/>
      <c r="CT121" s="95"/>
      <c r="CU121" s="95"/>
      <c r="CV121" s="95"/>
      <c r="CW121" s="95"/>
      <c r="CX121" s="95"/>
      <c r="CY121" s="95"/>
      <c r="CZ121" s="95"/>
      <c r="DA121" s="95"/>
      <c r="DB121" s="95"/>
      <c r="DC121" s="95"/>
      <c r="DD121" s="95"/>
      <c r="DE121" s="95"/>
      <c r="DF121" s="95"/>
      <c r="DG121" s="95"/>
      <c r="DH121" s="95"/>
      <c r="DI121" s="95"/>
      <c r="DJ121" s="95"/>
      <c r="DK121" s="95"/>
      <c r="DL121" s="95"/>
      <c r="DM121" s="95"/>
      <c r="DN121" s="95"/>
      <c r="DO121" s="95"/>
      <c r="DP121" s="95"/>
      <c r="DQ121" s="95"/>
      <c r="DR121" s="95"/>
      <c r="DS121" s="95"/>
      <c r="DT121" s="95"/>
      <c r="DU121" s="95"/>
      <c r="DV121" s="95"/>
      <c r="DW121" s="95"/>
      <c r="DX121" s="95"/>
      <c r="DY121" s="95"/>
      <c r="DZ121" s="95"/>
      <c r="EA121" s="95"/>
      <c r="EB121" s="95"/>
      <c r="EC121" s="95"/>
      <c r="ED121" s="95"/>
      <c r="EE121" s="95"/>
      <c r="EF121" s="95"/>
      <c r="EG121" s="95"/>
      <c r="EH121" s="95"/>
      <c r="EI121" s="95"/>
      <c r="EJ121" s="95"/>
      <c r="EK121" s="95"/>
      <c r="EL121" s="95"/>
      <c r="EM121" s="95"/>
      <c r="EN121" s="95"/>
      <c r="EO121" s="95"/>
      <c r="EP121" s="95"/>
      <c r="EQ121" s="95"/>
      <c r="ER121" s="95"/>
      <c r="ES121" s="95"/>
      <c r="ET121" s="95"/>
      <c r="EU121" s="95"/>
      <c r="EV121" s="95"/>
      <c r="EW121" s="95"/>
      <c r="EX121" s="95"/>
      <c r="EY121" s="95"/>
      <c r="EZ121" s="95"/>
      <c r="FA121" s="95"/>
      <c r="FB121" s="95"/>
      <c r="FC121" s="95"/>
      <c r="FD121" s="95"/>
      <c r="FE121" s="95"/>
      <c r="FF121" s="95"/>
      <c r="FG121" s="95"/>
      <c r="FH121" s="95"/>
      <c r="FI121" s="95"/>
      <c r="FJ121" s="95"/>
      <c r="FK121" s="95"/>
      <c r="FL121" s="95"/>
      <c r="FM121" s="95"/>
      <c r="FN121" s="95"/>
      <c r="FO121" s="95"/>
      <c r="FP121" s="95"/>
      <c r="FQ121" s="95"/>
      <c r="FR121" s="95"/>
      <c r="FS121" s="95"/>
      <c r="FT121" s="95"/>
      <c r="FU121" s="95"/>
      <c r="FV121" s="95"/>
      <c r="FW121" s="95"/>
      <c r="FX121" s="95"/>
      <c r="FY121" s="95"/>
      <c r="FZ121" s="95"/>
      <c r="GA121" s="95"/>
      <c r="GB121" s="95"/>
      <c r="GC121" s="95"/>
      <c r="GD121" s="95"/>
      <c r="GE121" s="95"/>
      <c r="GF121" s="95"/>
      <c r="GG121" s="95"/>
      <c r="GH121" s="95"/>
      <c r="GI121" s="95"/>
      <c r="GJ121" s="95"/>
      <c r="GK121" s="95"/>
      <c r="GL121" s="95"/>
      <c r="GM121" s="95"/>
      <c r="GN121" s="95"/>
      <c r="GO121" s="95"/>
      <c r="GP121" s="95"/>
      <c r="GQ121" s="95"/>
      <c r="GR121" s="95"/>
      <c r="GS121" s="95"/>
      <c r="GT121" s="95"/>
      <c r="GU121" s="95"/>
      <c r="GV121" s="95"/>
      <c r="GW121" s="133"/>
      <c r="GX121" s="133"/>
      <c r="GY121" s="133"/>
      <c r="GZ121" s="133"/>
      <c r="HA121" s="133"/>
      <c r="HB121" s="133"/>
      <c r="HC121" s="133"/>
      <c r="HD121" s="133"/>
      <c r="HE121" s="133"/>
      <c r="HF121" s="133"/>
      <c r="HG121" s="95"/>
      <c r="HH121" s="95"/>
      <c r="HI121" s="95"/>
      <c r="HJ121" s="95"/>
      <c r="HK121" s="95"/>
      <c r="HL121" s="95"/>
      <c r="HM121" s="95"/>
      <c r="HN121" s="95"/>
      <c r="HO121" s="95"/>
      <c r="HP121" s="95"/>
      <c r="HQ121" s="95"/>
      <c r="HR121" s="95"/>
      <c r="HS121" s="95"/>
      <c r="HT121" s="95"/>
      <c r="HU121" s="95"/>
      <c r="HV121" s="95"/>
      <c r="HW121" s="95"/>
      <c r="HX121" s="95"/>
      <c r="HY121" s="95"/>
      <c r="HZ121" s="95"/>
      <c r="IA121" s="95"/>
      <c r="IB121" s="95"/>
      <c r="IC121" s="95"/>
      <c r="ID121" s="95"/>
      <c r="IE121" s="95"/>
      <c r="IF121" s="95"/>
      <c r="IG121" s="95"/>
      <c r="IH121" s="95"/>
      <c r="II121" s="95"/>
      <c r="IJ121" s="95"/>
      <c r="IK121" s="95"/>
      <c r="IL121" s="95"/>
      <c r="IM121" s="95"/>
      <c r="IN121" s="95"/>
      <c r="IO121" s="95"/>
      <c r="IP121" s="95"/>
      <c r="IQ121" s="95"/>
      <c r="IR121" s="95"/>
      <c r="IS121" s="95"/>
      <c r="IT121" s="95"/>
      <c r="IU121" s="95"/>
      <c r="IV121" s="95"/>
      <c r="IW121" s="95"/>
      <c r="IX121" s="95"/>
      <c r="IY121" s="95"/>
      <c r="IZ121" s="95"/>
      <c r="JA121" s="95"/>
      <c r="JB121" s="95"/>
      <c r="JC121" s="95"/>
      <c r="JD121" s="95"/>
      <c r="JE121" s="95"/>
      <c r="JF121" s="95"/>
      <c r="JG121" s="95"/>
      <c r="JH121" s="95"/>
      <c r="JI121" s="95"/>
      <c r="JJ121" s="95"/>
      <c r="JK121" s="95"/>
      <c r="JL121" s="95"/>
      <c r="JM121" s="95"/>
      <c r="JN121" s="95"/>
      <c r="JO121" s="95"/>
      <c r="JP121" s="95"/>
      <c r="JQ121" s="95"/>
      <c r="JR121" s="95"/>
      <c r="JS121" s="95"/>
      <c r="JT121" s="95"/>
      <c r="JU121" s="95"/>
      <c r="JV121" s="95"/>
      <c r="JW121" s="95"/>
      <c r="JX121" s="95"/>
      <c r="JY121" s="95"/>
      <c r="JZ121" s="95"/>
      <c r="KA121" s="95"/>
      <c r="KB121" s="95"/>
      <c r="KC121" s="95"/>
      <c r="KD121" s="95"/>
      <c r="KE121" s="95"/>
      <c r="KF121" s="95"/>
      <c r="KG121" s="95"/>
      <c r="KH121" s="95"/>
      <c r="KI121" s="95"/>
      <c r="KJ121" s="95"/>
      <c r="KK121" s="95"/>
      <c r="KL121" s="95"/>
      <c r="KM121" s="95"/>
      <c r="KN121" s="95"/>
      <c r="KO121" s="95"/>
      <c r="KP121" s="95"/>
      <c r="KQ121" s="95"/>
      <c r="KR121" s="95"/>
      <c r="KS121" s="95"/>
      <c r="KT121" s="95"/>
      <c r="KU121" s="95"/>
      <c r="KV121" s="95"/>
      <c r="KW121" s="95"/>
      <c r="KX121" s="95"/>
      <c r="KY121" s="95"/>
      <c r="KZ121" s="95"/>
      <c r="LA121" s="95"/>
      <c r="LB121" s="95"/>
      <c r="LC121" s="95"/>
      <c r="LD121" s="95"/>
      <c r="LE121" s="95"/>
      <c r="LF121" s="95"/>
      <c r="LG121" s="95"/>
      <c r="LH121" s="95"/>
      <c r="LI121" s="95"/>
      <c r="LJ121" s="95"/>
      <c r="LK121" s="95"/>
      <c r="LL121" s="95"/>
      <c r="LM121" s="95"/>
      <c r="LN121" s="95"/>
      <c r="LO121" s="95"/>
      <c r="LP121" s="95"/>
      <c r="LQ121" s="95"/>
      <c r="LR121" s="95"/>
      <c r="LS121" s="95"/>
      <c r="LT121" s="95"/>
      <c r="LU121" s="95"/>
      <c r="LV121" s="95"/>
      <c r="LW121" s="95"/>
      <c r="LX121" s="95"/>
      <c r="LY121" s="95"/>
      <c r="LZ121" s="95"/>
      <c r="MA121" s="95"/>
      <c r="MB121" s="95"/>
      <c r="MC121" s="95"/>
      <c r="MD121" s="95"/>
      <c r="ME121" s="95"/>
      <c r="MF121" s="95"/>
      <c r="MG121" s="95"/>
      <c r="MH121" s="95"/>
      <c r="MI121" s="95"/>
      <c r="MJ121" s="95"/>
      <c r="MK121" s="95"/>
      <c r="ML121" s="95"/>
      <c r="MM121" s="95"/>
      <c r="MN121" s="95"/>
      <c r="MO121" s="95"/>
      <c r="MP121" s="95"/>
      <c r="MQ121" s="95"/>
      <c r="MR121" s="95"/>
      <c r="MS121" s="95"/>
      <c r="MT121" s="95"/>
      <c r="MU121" s="95"/>
      <c r="MV121" s="95"/>
      <c r="MW121" s="95"/>
      <c r="MX121" s="95"/>
      <c r="MY121" s="95"/>
      <c r="MZ121" s="95"/>
      <c r="NA121" s="95"/>
      <c r="NB121" s="95"/>
      <c r="NC121" s="95"/>
      <c r="ND121" s="95"/>
      <c r="NE121" s="95"/>
      <c r="NF121" s="95"/>
      <c r="NG121" s="95"/>
      <c r="NH121" s="95"/>
      <c r="NI121" s="95"/>
      <c r="NJ121" s="95"/>
      <c r="NK121" s="95"/>
      <c r="NL121" s="95"/>
      <c r="NM121" s="95"/>
      <c r="NN121" s="95"/>
      <c r="NO121" s="95"/>
      <c r="NP121" s="95"/>
      <c r="NQ121" s="95"/>
      <c r="NR121" s="95"/>
      <c r="NS121" s="95"/>
      <c r="NT121" s="95"/>
      <c r="NU121" s="95"/>
      <c r="NV121" s="95"/>
      <c r="NW121" s="95"/>
      <c r="NX121" s="95"/>
      <c r="NY121" s="95"/>
      <c r="NZ121" s="95"/>
      <c r="OA121" s="95"/>
      <c r="OB121" s="95"/>
      <c r="OC121" s="95"/>
      <c r="OD121" s="95"/>
      <c r="OE121" s="95"/>
      <c r="OF121" s="95"/>
      <c r="OG121" s="95"/>
      <c r="OH121" s="95"/>
      <c r="OI121" s="95"/>
      <c r="OJ121" s="95"/>
      <c r="OK121" s="95"/>
      <c r="OL121" s="95"/>
      <c r="OM121" s="95"/>
      <c r="ON121" s="95"/>
      <c r="OO121" s="95"/>
      <c r="OP121" s="95"/>
      <c r="OQ121" s="95"/>
      <c r="OR121" s="95"/>
      <c r="OS121" s="95"/>
      <c r="OT121" s="95"/>
      <c r="OU121" s="95"/>
      <c r="OV121" s="95"/>
      <c r="OW121" s="95"/>
      <c r="OX121" s="95"/>
      <c r="OY121" s="95"/>
      <c r="OZ121" s="95"/>
      <c r="PA121" s="95"/>
      <c r="PB121" s="95"/>
      <c r="PC121" s="95"/>
      <c r="PD121" s="95"/>
      <c r="PE121" s="95"/>
      <c r="PF121" s="95"/>
      <c r="PG121" s="95"/>
      <c r="PH121" s="95"/>
    </row>
    <row r="122" spans="3:424" s="85" customFormat="1" ht="18">
      <c r="C122" s="1816" t="s">
        <v>251</v>
      </c>
      <c r="D122" s="1816"/>
      <c r="E122" s="1817"/>
      <c r="F122" s="131"/>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4"/>
      <c r="AY122" s="144"/>
      <c r="AZ122" s="144"/>
      <c r="BA122" s="144"/>
      <c r="BB122" s="144"/>
      <c r="BC122" s="144"/>
      <c r="BD122" s="144"/>
      <c r="BE122" s="144"/>
      <c r="BF122" s="144"/>
      <c r="BG122" s="144"/>
      <c r="BH122" s="144"/>
      <c r="BI122" s="144"/>
      <c r="BJ122" s="144"/>
      <c r="BK122" s="144"/>
      <c r="BL122" s="144"/>
      <c r="BM122" s="144"/>
      <c r="BN122" s="95"/>
      <c r="BO122" s="95"/>
      <c r="BP122" s="95"/>
      <c r="BQ122" s="95"/>
      <c r="BR122" s="95"/>
      <c r="BS122" s="95"/>
      <c r="BT122" s="95"/>
      <c r="BU122" s="95"/>
      <c r="BV122" s="95"/>
      <c r="BW122" s="95"/>
      <c r="BX122" s="95"/>
      <c r="BY122" s="95"/>
      <c r="BZ122" s="95"/>
      <c r="CA122" s="95"/>
      <c r="CB122" s="95"/>
      <c r="CC122" s="95"/>
      <c r="CD122" s="95"/>
      <c r="CE122" s="95"/>
      <c r="CF122" s="95"/>
      <c r="CG122" s="95"/>
      <c r="CH122" s="95"/>
      <c r="CI122" s="95"/>
      <c r="CJ122" s="95"/>
      <c r="CK122" s="95"/>
      <c r="CL122" s="95"/>
      <c r="CM122" s="95"/>
      <c r="CN122" s="95"/>
      <c r="CO122" s="95"/>
      <c r="CP122" s="95"/>
      <c r="CQ122" s="95"/>
      <c r="CR122" s="95"/>
      <c r="CS122" s="95"/>
      <c r="CT122" s="95"/>
      <c r="CU122" s="95"/>
      <c r="CV122" s="95"/>
      <c r="CW122" s="95"/>
      <c r="CX122" s="95"/>
      <c r="CY122" s="95"/>
      <c r="CZ122" s="95"/>
      <c r="DA122" s="95"/>
      <c r="DB122" s="95"/>
      <c r="DC122" s="95"/>
      <c r="DD122" s="95"/>
      <c r="DE122" s="95"/>
      <c r="DF122" s="95"/>
      <c r="DG122" s="95"/>
      <c r="DH122" s="95"/>
      <c r="DI122" s="95"/>
      <c r="DJ122" s="95"/>
      <c r="DK122" s="95"/>
      <c r="DL122" s="95"/>
      <c r="DM122" s="95"/>
      <c r="DN122" s="95"/>
      <c r="DO122" s="95"/>
      <c r="DP122" s="95"/>
      <c r="DQ122" s="95"/>
      <c r="DR122" s="95"/>
      <c r="DS122" s="95"/>
      <c r="DT122" s="95"/>
      <c r="DU122" s="95"/>
      <c r="DV122" s="95"/>
      <c r="DW122" s="95"/>
      <c r="DX122" s="95"/>
      <c r="DY122" s="95"/>
      <c r="DZ122" s="95"/>
      <c r="EA122" s="95"/>
      <c r="EB122" s="95"/>
      <c r="EC122" s="95"/>
      <c r="ED122" s="95"/>
      <c r="EE122" s="95"/>
      <c r="EF122" s="95"/>
      <c r="EG122" s="95"/>
      <c r="EH122" s="95"/>
      <c r="EI122" s="95"/>
      <c r="EJ122" s="95"/>
      <c r="EK122" s="95"/>
      <c r="EL122" s="95"/>
      <c r="EM122" s="95"/>
      <c r="EN122" s="95"/>
      <c r="EO122" s="95"/>
      <c r="EP122" s="95"/>
      <c r="EQ122" s="95"/>
      <c r="ER122" s="95"/>
      <c r="ES122" s="95"/>
      <c r="ET122" s="95"/>
      <c r="EU122" s="95"/>
      <c r="EV122" s="95"/>
      <c r="EW122" s="95"/>
      <c r="EX122" s="95"/>
      <c r="EY122" s="95"/>
      <c r="EZ122" s="95"/>
      <c r="FA122" s="95"/>
      <c r="FB122" s="95"/>
      <c r="FC122" s="95"/>
      <c r="FD122" s="95"/>
      <c r="FE122" s="95"/>
      <c r="FF122" s="95"/>
      <c r="FG122" s="95"/>
      <c r="FH122" s="95"/>
      <c r="FI122" s="95"/>
      <c r="FJ122" s="95"/>
      <c r="FK122" s="95"/>
      <c r="FL122" s="95"/>
      <c r="FM122" s="95"/>
      <c r="FN122" s="95"/>
      <c r="FO122" s="95"/>
      <c r="FP122" s="95"/>
      <c r="FQ122" s="95"/>
      <c r="FR122" s="95"/>
      <c r="FS122" s="95"/>
      <c r="FT122" s="95"/>
      <c r="FU122" s="95"/>
      <c r="FV122" s="95"/>
      <c r="FW122" s="95"/>
      <c r="FX122" s="95"/>
      <c r="FY122" s="95"/>
      <c r="FZ122" s="95"/>
      <c r="GA122" s="95"/>
      <c r="GB122" s="95"/>
      <c r="GC122" s="95"/>
      <c r="GD122" s="95"/>
      <c r="GE122" s="95"/>
      <c r="GF122" s="95"/>
      <c r="GG122" s="95"/>
      <c r="GH122" s="95"/>
      <c r="GI122" s="95"/>
      <c r="GJ122" s="95"/>
      <c r="GK122" s="95"/>
      <c r="GL122" s="95"/>
      <c r="GM122" s="95"/>
      <c r="GN122" s="95"/>
      <c r="GO122" s="95"/>
      <c r="GP122" s="95"/>
      <c r="GQ122" s="95"/>
      <c r="GR122" s="95"/>
      <c r="GS122" s="95"/>
      <c r="GT122" s="95"/>
      <c r="GU122" s="95"/>
      <c r="GV122" s="95"/>
      <c r="GW122" s="133"/>
      <c r="GX122" s="133"/>
      <c r="GY122" s="133"/>
      <c r="GZ122" s="133"/>
      <c r="HA122" s="133"/>
      <c r="HB122" s="133"/>
      <c r="HC122" s="133"/>
      <c r="HD122" s="133"/>
      <c r="HE122" s="133"/>
      <c r="HF122" s="133"/>
      <c r="HG122" s="95"/>
      <c r="HH122" s="95"/>
      <c r="HI122" s="95"/>
      <c r="HJ122" s="95"/>
      <c r="HK122" s="95"/>
      <c r="HL122" s="95"/>
      <c r="HM122" s="95"/>
      <c r="HN122" s="95"/>
      <c r="HO122" s="95"/>
      <c r="HP122" s="95"/>
      <c r="HQ122" s="95"/>
      <c r="HR122" s="95"/>
      <c r="HS122" s="95"/>
      <c r="HT122" s="95"/>
      <c r="HU122" s="95"/>
      <c r="HV122" s="95"/>
      <c r="HW122" s="95"/>
      <c r="HX122" s="95"/>
      <c r="HY122" s="95"/>
      <c r="HZ122" s="95"/>
      <c r="IA122" s="95"/>
      <c r="IB122" s="95"/>
      <c r="IC122" s="95"/>
      <c r="ID122" s="95"/>
      <c r="IE122" s="95"/>
      <c r="IF122" s="95"/>
      <c r="IG122" s="95"/>
      <c r="IH122" s="95"/>
      <c r="II122" s="95"/>
      <c r="IJ122" s="95"/>
      <c r="IK122" s="95"/>
      <c r="IL122" s="95"/>
      <c r="IM122" s="95"/>
      <c r="IN122" s="95"/>
      <c r="IO122" s="95"/>
      <c r="IP122" s="95"/>
      <c r="IQ122" s="95"/>
      <c r="IR122" s="95"/>
      <c r="IS122" s="95"/>
      <c r="IT122" s="95"/>
      <c r="IU122" s="95"/>
      <c r="IV122" s="95"/>
      <c r="IW122" s="95"/>
      <c r="IX122" s="95"/>
      <c r="IY122" s="95"/>
      <c r="IZ122" s="95"/>
      <c r="JA122" s="95"/>
      <c r="JB122" s="95"/>
      <c r="JC122" s="95"/>
      <c r="JD122" s="95"/>
      <c r="JE122" s="95"/>
      <c r="JF122" s="95"/>
      <c r="JG122" s="95"/>
      <c r="JH122" s="95"/>
      <c r="JI122" s="95"/>
      <c r="JJ122" s="95"/>
      <c r="JK122" s="95"/>
      <c r="JL122" s="95"/>
      <c r="JM122" s="95"/>
      <c r="JN122" s="95"/>
      <c r="JO122" s="95"/>
      <c r="JP122" s="95"/>
      <c r="JQ122" s="95"/>
      <c r="JR122" s="95"/>
      <c r="JS122" s="95"/>
      <c r="JT122" s="95"/>
      <c r="JU122" s="95"/>
      <c r="JV122" s="95"/>
      <c r="JW122" s="95"/>
      <c r="JX122" s="95"/>
      <c r="JY122" s="95"/>
      <c r="JZ122" s="95"/>
      <c r="KA122" s="95"/>
      <c r="KB122" s="95"/>
      <c r="KC122" s="95"/>
      <c r="KD122" s="95"/>
      <c r="KE122" s="95"/>
      <c r="KF122" s="95"/>
      <c r="KG122" s="95"/>
      <c r="KH122" s="95"/>
      <c r="KI122" s="95"/>
      <c r="KJ122" s="95"/>
      <c r="KK122" s="95"/>
      <c r="KL122" s="95"/>
      <c r="KM122" s="95"/>
      <c r="KN122" s="95"/>
      <c r="KO122" s="95"/>
      <c r="KP122" s="95"/>
      <c r="KQ122" s="95"/>
      <c r="KR122" s="95"/>
      <c r="KS122" s="95"/>
      <c r="KT122" s="95"/>
      <c r="KU122" s="95"/>
      <c r="KV122" s="95"/>
      <c r="KW122" s="95"/>
      <c r="KX122" s="95"/>
      <c r="KY122" s="95"/>
      <c r="KZ122" s="95"/>
      <c r="LA122" s="95"/>
      <c r="LB122" s="95"/>
      <c r="LC122" s="95"/>
      <c r="LD122" s="95"/>
      <c r="LE122" s="95"/>
      <c r="LF122" s="95"/>
      <c r="LG122" s="95"/>
      <c r="LH122" s="95"/>
      <c r="LI122" s="95"/>
      <c r="LJ122" s="95"/>
      <c r="LK122" s="95"/>
      <c r="LL122" s="95"/>
      <c r="LM122" s="95"/>
      <c r="LN122" s="95"/>
      <c r="LO122" s="95"/>
      <c r="LP122" s="95"/>
      <c r="LQ122" s="95"/>
      <c r="LR122" s="95"/>
      <c r="LS122" s="95"/>
      <c r="LT122" s="95"/>
      <c r="LU122" s="95"/>
      <c r="LV122" s="95"/>
      <c r="LW122" s="95"/>
      <c r="LX122" s="95"/>
      <c r="LY122" s="95"/>
      <c r="LZ122" s="95"/>
      <c r="MA122" s="95"/>
      <c r="MB122" s="95"/>
      <c r="MC122" s="95"/>
      <c r="MD122" s="95"/>
      <c r="ME122" s="95"/>
      <c r="MF122" s="95"/>
      <c r="MG122" s="95"/>
      <c r="MH122" s="95"/>
      <c r="MI122" s="95"/>
      <c r="MJ122" s="95"/>
      <c r="MK122" s="95"/>
      <c r="ML122" s="95"/>
      <c r="MM122" s="95"/>
      <c r="MN122" s="95"/>
      <c r="MO122" s="95"/>
      <c r="MP122" s="95"/>
      <c r="MQ122" s="95"/>
      <c r="MR122" s="95"/>
      <c r="MS122" s="95"/>
      <c r="MT122" s="95"/>
      <c r="MU122" s="95"/>
      <c r="MV122" s="95"/>
      <c r="MW122" s="95"/>
      <c r="MX122" s="95"/>
      <c r="MY122" s="95"/>
      <c r="MZ122" s="95"/>
      <c r="NA122" s="95"/>
      <c r="NB122" s="95"/>
      <c r="NC122" s="95"/>
      <c r="ND122" s="95"/>
      <c r="NE122" s="95"/>
      <c r="NF122" s="95"/>
      <c r="NG122" s="95"/>
      <c r="NH122" s="95"/>
      <c r="NI122" s="95"/>
      <c r="NJ122" s="95"/>
      <c r="NK122" s="95"/>
      <c r="NL122" s="95"/>
      <c r="NM122" s="95"/>
      <c r="NN122" s="95"/>
      <c r="NO122" s="95"/>
      <c r="NP122" s="95"/>
      <c r="NQ122" s="95"/>
      <c r="NR122" s="95"/>
      <c r="NS122" s="95"/>
      <c r="NT122" s="95"/>
      <c r="NU122" s="95"/>
      <c r="NV122" s="95"/>
      <c r="NW122" s="95"/>
      <c r="NX122" s="95"/>
      <c r="NY122" s="95"/>
      <c r="NZ122" s="95"/>
      <c r="OA122" s="95"/>
      <c r="OB122" s="95"/>
      <c r="OC122" s="95"/>
      <c r="OD122" s="95"/>
      <c r="OE122" s="95"/>
      <c r="OF122" s="95"/>
      <c r="OG122" s="95"/>
      <c r="OH122" s="95"/>
      <c r="OI122" s="95"/>
      <c r="OJ122" s="95"/>
      <c r="OK122" s="95"/>
      <c r="OL122" s="95"/>
      <c r="OM122" s="95"/>
      <c r="ON122" s="95"/>
      <c r="OO122" s="95"/>
      <c r="OP122" s="95"/>
      <c r="OQ122" s="95"/>
      <c r="OR122" s="95"/>
      <c r="OS122" s="95"/>
      <c r="OT122" s="95"/>
      <c r="OU122" s="95"/>
      <c r="OV122" s="95"/>
      <c r="OW122" s="95"/>
      <c r="OX122" s="95"/>
      <c r="OY122" s="95"/>
      <c r="OZ122" s="95"/>
      <c r="PA122" s="95"/>
      <c r="PB122" s="95"/>
      <c r="PC122" s="95"/>
      <c r="PD122" s="95"/>
      <c r="PE122" s="95"/>
      <c r="PF122" s="95"/>
      <c r="PG122" s="95"/>
      <c r="PH122" s="95"/>
    </row>
    <row r="123" spans="3:424" s="85" customFormat="1" ht="29.55" customHeight="1">
      <c r="C123" s="1815" t="s">
        <v>207</v>
      </c>
      <c r="D123" s="1815"/>
      <c r="E123" s="1815"/>
      <c r="F123" s="143">
        <v>0</v>
      </c>
      <c r="G123" s="143" t="e">
        <f>IF(COLUMN(F$123)-COLUMN($L$30)+1&lt;=ROUND($L$30,0)-7,F$123,0)</f>
        <v>#VALUE!</v>
      </c>
      <c r="H123" s="143" t="e">
        <f t="shared" ref="H123:BM123" si="23">IF(COLUMN(G$123)-COLUMN($L$30)+1&lt;=ROUND($L$30,0)-7,G$123,0)</f>
        <v>#VALUE!</v>
      </c>
      <c r="I123" s="143" t="e">
        <f t="shared" si="23"/>
        <v>#VALUE!</v>
      </c>
      <c r="J123" s="143" t="e">
        <f t="shared" si="23"/>
        <v>#VALUE!</v>
      </c>
      <c r="K123" s="143" t="e">
        <f t="shared" si="23"/>
        <v>#VALUE!</v>
      </c>
      <c r="L123" s="143" t="e">
        <f t="shared" si="23"/>
        <v>#VALUE!</v>
      </c>
      <c r="M123" s="143" t="e">
        <f t="shared" si="23"/>
        <v>#VALUE!</v>
      </c>
      <c r="N123" s="143" t="e">
        <f t="shared" si="23"/>
        <v>#VALUE!</v>
      </c>
      <c r="O123" s="143" t="e">
        <f t="shared" si="23"/>
        <v>#VALUE!</v>
      </c>
      <c r="P123" s="143" t="e">
        <f t="shared" si="23"/>
        <v>#VALUE!</v>
      </c>
      <c r="Q123" s="143" t="e">
        <f t="shared" si="23"/>
        <v>#VALUE!</v>
      </c>
      <c r="R123" s="143" t="e">
        <f t="shared" si="23"/>
        <v>#VALUE!</v>
      </c>
      <c r="S123" s="143" t="e">
        <f t="shared" si="23"/>
        <v>#VALUE!</v>
      </c>
      <c r="T123" s="143" t="e">
        <f t="shared" si="23"/>
        <v>#VALUE!</v>
      </c>
      <c r="U123" s="143" t="e">
        <f t="shared" si="23"/>
        <v>#VALUE!</v>
      </c>
      <c r="V123" s="143" t="e">
        <f t="shared" si="23"/>
        <v>#VALUE!</v>
      </c>
      <c r="W123" s="143" t="e">
        <f t="shared" si="23"/>
        <v>#VALUE!</v>
      </c>
      <c r="X123" s="143" t="e">
        <f t="shared" si="23"/>
        <v>#VALUE!</v>
      </c>
      <c r="Y123" s="143" t="e">
        <f t="shared" si="23"/>
        <v>#VALUE!</v>
      </c>
      <c r="Z123" s="143" t="e">
        <f t="shared" si="23"/>
        <v>#VALUE!</v>
      </c>
      <c r="AA123" s="143" t="e">
        <f t="shared" si="23"/>
        <v>#VALUE!</v>
      </c>
      <c r="AB123" s="143" t="e">
        <f t="shared" si="23"/>
        <v>#VALUE!</v>
      </c>
      <c r="AC123" s="143" t="e">
        <f t="shared" si="23"/>
        <v>#VALUE!</v>
      </c>
      <c r="AD123" s="143" t="e">
        <f t="shared" si="23"/>
        <v>#VALUE!</v>
      </c>
      <c r="AE123" s="143" t="e">
        <f t="shared" si="23"/>
        <v>#VALUE!</v>
      </c>
      <c r="AF123" s="143" t="e">
        <f t="shared" si="23"/>
        <v>#VALUE!</v>
      </c>
      <c r="AG123" s="143" t="e">
        <f t="shared" si="23"/>
        <v>#VALUE!</v>
      </c>
      <c r="AH123" s="143" t="e">
        <f t="shared" si="23"/>
        <v>#VALUE!</v>
      </c>
      <c r="AI123" s="143" t="e">
        <f t="shared" si="23"/>
        <v>#VALUE!</v>
      </c>
      <c r="AJ123" s="143" t="e">
        <f t="shared" si="23"/>
        <v>#VALUE!</v>
      </c>
      <c r="AK123" s="143" t="e">
        <f t="shared" si="23"/>
        <v>#VALUE!</v>
      </c>
      <c r="AL123" s="143" t="e">
        <f t="shared" si="23"/>
        <v>#VALUE!</v>
      </c>
      <c r="AM123" s="143" t="e">
        <f t="shared" si="23"/>
        <v>#VALUE!</v>
      </c>
      <c r="AN123" s="143" t="e">
        <f t="shared" si="23"/>
        <v>#VALUE!</v>
      </c>
      <c r="AO123" s="143" t="e">
        <f t="shared" si="23"/>
        <v>#VALUE!</v>
      </c>
      <c r="AP123" s="143" t="e">
        <f t="shared" si="23"/>
        <v>#VALUE!</v>
      </c>
      <c r="AQ123" s="143" t="e">
        <f t="shared" si="23"/>
        <v>#VALUE!</v>
      </c>
      <c r="AR123" s="143" t="e">
        <f t="shared" si="23"/>
        <v>#VALUE!</v>
      </c>
      <c r="AS123" s="143" t="e">
        <f t="shared" si="23"/>
        <v>#VALUE!</v>
      </c>
      <c r="AT123" s="143" t="e">
        <f t="shared" si="23"/>
        <v>#VALUE!</v>
      </c>
      <c r="AU123" s="143" t="e">
        <f t="shared" si="23"/>
        <v>#VALUE!</v>
      </c>
      <c r="AV123" s="143" t="e">
        <f t="shared" si="23"/>
        <v>#VALUE!</v>
      </c>
      <c r="AW123" s="143" t="e">
        <f t="shared" si="23"/>
        <v>#VALUE!</v>
      </c>
      <c r="AX123" s="143" t="e">
        <f t="shared" si="23"/>
        <v>#VALUE!</v>
      </c>
      <c r="AY123" s="143" t="e">
        <f t="shared" si="23"/>
        <v>#VALUE!</v>
      </c>
      <c r="AZ123" s="143" t="e">
        <f t="shared" si="23"/>
        <v>#VALUE!</v>
      </c>
      <c r="BA123" s="143" t="e">
        <f t="shared" si="23"/>
        <v>#VALUE!</v>
      </c>
      <c r="BB123" s="143" t="e">
        <f t="shared" si="23"/>
        <v>#VALUE!</v>
      </c>
      <c r="BC123" s="143" t="e">
        <f t="shared" si="23"/>
        <v>#VALUE!</v>
      </c>
      <c r="BD123" s="143" t="e">
        <f t="shared" si="23"/>
        <v>#VALUE!</v>
      </c>
      <c r="BE123" s="143" t="e">
        <f t="shared" si="23"/>
        <v>#VALUE!</v>
      </c>
      <c r="BF123" s="143" t="e">
        <f t="shared" si="23"/>
        <v>#VALUE!</v>
      </c>
      <c r="BG123" s="143" t="e">
        <f t="shared" si="23"/>
        <v>#VALUE!</v>
      </c>
      <c r="BH123" s="143" t="e">
        <f t="shared" si="23"/>
        <v>#VALUE!</v>
      </c>
      <c r="BI123" s="143" t="e">
        <f t="shared" si="23"/>
        <v>#VALUE!</v>
      </c>
      <c r="BJ123" s="143" t="e">
        <f t="shared" si="23"/>
        <v>#VALUE!</v>
      </c>
      <c r="BK123" s="143" t="e">
        <f t="shared" si="23"/>
        <v>#VALUE!</v>
      </c>
      <c r="BL123" s="143" t="e">
        <f t="shared" si="23"/>
        <v>#VALUE!</v>
      </c>
      <c r="BM123" s="143" t="e">
        <f t="shared" si="23"/>
        <v>#VALUE!</v>
      </c>
      <c r="BN123" s="95"/>
      <c r="BO123" s="95"/>
      <c r="BP123" s="95"/>
      <c r="BQ123" s="95"/>
      <c r="BR123" s="95"/>
      <c r="BS123" s="95"/>
      <c r="BT123" s="95"/>
      <c r="BU123" s="95"/>
      <c r="BV123" s="95"/>
      <c r="BW123" s="95"/>
      <c r="BX123" s="95"/>
      <c r="BY123" s="95"/>
      <c r="BZ123" s="95"/>
      <c r="CA123" s="95"/>
      <c r="CB123" s="95"/>
      <c r="CC123" s="95"/>
      <c r="CD123" s="95"/>
      <c r="CE123" s="95"/>
      <c r="CF123" s="95"/>
      <c r="CG123" s="95"/>
      <c r="CH123" s="95"/>
      <c r="CI123" s="95"/>
      <c r="CJ123" s="95"/>
      <c r="CK123" s="95"/>
      <c r="CL123" s="95"/>
      <c r="CM123" s="95"/>
      <c r="CN123" s="95"/>
      <c r="CO123" s="95"/>
      <c r="CP123" s="95"/>
      <c r="CQ123" s="95"/>
      <c r="CR123" s="95"/>
      <c r="CS123" s="95"/>
      <c r="CT123" s="95"/>
      <c r="CU123" s="95"/>
      <c r="CV123" s="95"/>
      <c r="CW123" s="95"/>
      <c r="CX123" s="95"/>
      <c r="CY123" s="95"/>
      <c r="CZ123" s="95"/>
      <c r="DA123" s="95"/>
      <c r="DB123" s="95"/>
      <c r="DC123" s="95"/>
      <c r="DD123" s="95"/>
      <c r="DE123" s="95"/>
      <c r="DF123" s="95"/>
      <c r="DG123" s="95"/>
      <c r="DH123" s="95"/>
      <c r="DI123" s="95"/>
      <c r="DJ123" s="95"/>
      <c r="DK123" s="95"/>
      <c r="DL123" s="95"/>
      <c r="DM123" s="95"/>
      <c r="DN123" s="95"/>
      <c r="DO123" s="95"/>
      <c r="DP123" s="95"/>
      <c r="DQ123" s="95"/>
      <c r="DR123" s="95"/>
      <c r="DS123" s="95"/>
      <c r="DT123" s="95"/>
      <c r="DU123" s="95"/>
      <c r="DV123" s="95"/>
      <c r="DW123" s="95"/>
      <c r="DX123" s="95"/>
      <c r="DY123" s="95"/>
      <c r="DZ123" s="95"/>
      <c r="EA123" s="95"/>
      <c r="EB123" s="95"/>
      <c r="EC123" s="95"/>
      <c r="ED123" s="95"/>
      <c r="EE123" s="95"/>
      <c r="EF123" s="95"/>
      <c r="EG123" s="95"/>
      <c r="EH123" s="95"/>
      <c r="EI123" s="95"/>
      <c r="EJ123" s="95"/>
      <c r="EK123" s="95"/>
      <c r="EL123" s="95"/>
      <c r="EM123" s="95"/>
      <c r="EN123" s="95"/>
      <c r="EO123" s="95"/>
      <c r="EP123" s="95"/>
      <c r="EQ123" s="95"/>
      <c r="ER123" s="95"/>
      <c r="ES123" s="95"/>
      <c r="ET123" s="95"/>
      <c r="EU123" s="95"/>
      <c r="EV123" s="95"/>
      <c r="EW123" s="95"/>
      <c r="EX123" s="95"/>
      <c r="EY123" s="95"/>
      <c r="EZ123" s="95"/>
      <c r="FA123" s="95"/>
      <c r="FB123" s="95"/>
      <c r="FC123" s="95"/>
      <c r="FD123" s="95"/>
      <c r="FE123" s="95"/>
      <c r="FF123" s="95"/>
      <c r="FG123" s="95"/>
      <c r="FH123" s="95"/>
      <c r="FI123" s="95"/>
      <c r="FJ123" s="95"/>
      <c r="FK123" s="95"/>
      <c r="FL123" s="95"/>
      <c r="FM123" s="95"/>
      <c r="FN123" s="95"/>
      <c r="FO123" s="95"/>
      <c r="FP123" s="95"/>
      <c r="FQ123" s="95"/>
      <c r="FR123" s="95"/>
      <c r="FS123" s="95"/>
      <c r="FT123" s="95"/>
      <c r="FU123" s="95"/>
      <c r="FV123" s="95"/>
      <c r="FW123" s="95"/>
      <c r="FX123" s="95"/>
      <c r="FY123" s="95"/>
      <c r="FZ123" s="95"/>
      <c r="GA123" s="95"/>
      <c r="GB123" s="95"/>
      <c r="GC123" s="95"/>
      <c r="GD123" s="95"/>
      <c r="GE123" s="95"/>
      <c r="GF123" s="95"/>
      <c r="GG123" s="95"/>
      <c r="GH123" s="95"/>
      <c r="GI123" s="95"/>
      <c r="GJ123" s="95"/>
      <c r="GK123" s="95"/>
      <c r="GL123" s="95"/>
      <c r="GM123" s="95"/>
      <c r="GN123" s="95"/>
      <c r="GO123" s="95"/>
      <c r="GP123" s="95"/>
      <c r="GQ123" s="95"/>
      <c r="GR123" s="95"/>
      <c r="GS123" s="95"/>
      <c r="GT123" s="95"/>
      <c r="GU123" s="95"/>
      <c r="GV123" s="95"/>
      <c r="GW123" s="133"/>
      <c r="GX123" s="133"/>
      <c r="GY123" s="133"/>
      <c r="GZ123" s="133"/>
      <c r="HA123" s="133"/>
      <c r="HB123" s="133"/>
      <c r="HC123" s="133"/>
      <c r="HD123" s="133"/>
      <c r="HE123" s="133"/>
      <c r="HF123" s="133"/>
      <c r="HG123" s="95"/>
      <c r="HH123" s="95"/>
      <c r="HI123" s="95"/>
      <c r="HJ123" s="95"/>
      <c r="HK123" s="95"/>
      <c r="HL123" s="95"/>
      <c r="HM123" s="95"/>
      <c r="HN123" s="95"/>
      <c r="HO123" s="95"/>
      <c r="HP123" s="95"/>
      <c r="HQ123" s="95"/>
      <c r="HR123" s="95"/>
      <c r="HS123" s="95"/>
      <c r="HT123" s="95"/>
      <c r="HU123" s="95"/>
      <c r="HV123" s="95"/>
      <c r="HW123" s="95"/>
      <c r="HX123" s="95"/>
      <c r="HY123" s="95"/>
      <c r="HZ123" s="95"/>
      <c r="IA123" s="95"/>
      <c r="IB123" s="95"/>
      <c r="IC123" s="95"/>
      <c r="ID123" s="95"/>
      <c r="IE123" s="95"/>
      <c r="IF123" s="95"/>
      <c r="IG123" s="95"/>
      <c r="IH123" s="95"/>
      <c r="II123" s="95"/>
      <c r="IJ123" s="95"/>
      <c r="IK123" s="95"/>
      <c r="IL123" s="95"/>
      <c r="IM123" s="95"/>
      <c r="IN123" s="95"/>
      <c r="IO123" s="95"/>
      <c r="IP123" s="95"/>
      <c r="IQ123" s="95"/>
      <c r="IR123" s="95"/>
      <c r="IS123" s="95"/>
      <c r="IT123" s="95"/>
      <c r="IU123" s="95"/>
      <c r="IV123" s="95"/>
      <c r="IW123" s="95"/>
      <c r="IX123" s="95"/>
      <c r="IY123" s="95"/>
      <c r="IZ123" s="95"/>
      <c r="JA123" s="95"/>
      <c r="JB123" s="95"/>
      <c r="JC123" s="95"/>
      <c r="JD123" s="95"/>
      <c r="JE123" s="95"/>
      <c r="JF123" s="95"/>
      <c r="JG123" s="95"/>
      <c r="JH123" s="95"/>
      <c r="JI123" s="95"/>
      <c r="JJ123" s="95"/>
      <c r="JK123" s="95"/>
      <c r="JL123" s="95"/>
      <c r="JM123" s="95"/>
      <c r="JN123" s="95"/>
      <c r="JO123" s="95"/>
      <c r="JP123" s="95"/>
      <c r="JQ123" s="95"/>
      <c r="JR123" s="95"/>
      <c r="JS123" s="95"/>
      <c r="JT123" s="95"/>
      <c r="JU123" s="95"/>
      <c r="JV123" s="95"/>
      <c r="JW123" s="95"/>
      <c r="JX123" s="95"/>
      <c r="JY123" s="95"/>
      <c r="JZ123" s="95"/>
      <c r="KA123" s="95"/>
      <c r="KB123" s="95"/>
      <c r="KC123" s="95"/>
      <c r="KD123" s="95"/>
      <c r="KE123" s="95"/>
      <c r="KF123" s="95"/>
      <c r="KG123" s="95"/>
      <c r="KH123" s="95"/>
      <c r="KI123" s="95"/>
      <c r="KJ123" s="95"/>
      <c r="KK123" s="95"/>
      <c r="KL123" s="95"/>
      <c r="KM123" s="95"/>
      <c r="KN123" s="95"/>
      <c r="KO123" s="95"/>
      <c r="KP123" s="95"/>
      <c r="KQ123" s="95"/>
      <c r="KR123" s="95"/>
      <c r="KS123" s="95"/>
      <c r="KT123" s="95"/>
      <c r="KU123" s="95"/>
      <c r="KV123" s="95"/>
      <c r="KW123" s="95"/>
      <c r="KX123" s="95"/>
      <c r="KY123" s="95"/>
      <c r="KZ123" s="95"/>
      <c r="LA123" s="95"/>
      <c r="LB123" s="95"/>
      <c r="LC123" s="95"/>
      <c r="LD123" s="95"/>
      <c r="LE123" s="95"/>
      <c r="LF123" s="95"/>
      <c r="LG123" s="95"/>
      <c r="LH123" s="95"/>
      <c r="LI123" s="95"/>
      <c r="LJ123" s="95"/>
      <c r="LK123" s="95"/>
      <c r="LL123" s="95"/>
      <c r="LM123" s="95"/>
      <c r="LN123" s="95"/>
      <c r="LO123" s="95"/>
      <c r="LP123" s="95"/>
      <c r="LQ123" s="95"/>
      <c r="LR123" s="95"/>
      <c r="LS123" s="95"/>
      <c r="LT123" s="95"/>
      <c r="LU123" s="95"/>
      <c r="LV123" s="95"/>
      <c r="LW123" s="95"/>
      <c r="LX123" s="95"/>
      <c r="LY123" s="95"/>
      <c r="LZ123" s="95"/>
      <c r="MA123" s="95"/>
      <c r="MB123" s="95"/>
      <c r="MC123" s="95"/>
      <c r="MD123" s="95"/>
      <c r="ME123" s="95"/>
      <c r="MF123" s="95"/>
      <c r="MG123" s="95"/>
      <c r="MH123" s="95"/>
      <c r="MI123" s="95"/>
      <c r="MJ123" s="95"/>
      <c r="MK123" s="95"/>
      <c r="ML123" s="95"/>
      <c r="MM123" s="95"/>
      <c r="MN123" s="95"/>
      <c r="MO123" s="95"/>
      <c r="MP123" s="95"/>
      <c r="MQ123" s="95"/>
      <c r="MR123" s="95"/>
      <c r="MS123" s="95"/>
      <c r="MT123" s="95"/>
      <c r="MU123" s="95"/>
      <c r="MV123" s="95"/>
      <c r="MW123" s="95"/>
      <c r="MX123" s="95"/>
      <c r="MY123" s="95"/>
      <c r="MZ123" s="95"/>
      <c r="NA123" s="95"/>
      <c r="NB123" s="95"/>
      <c r="NC123" s="95"/>
      <c r="ND123" s="95"/>
      <c r="NE123" s="95"/>
      <c r="NF123" s="95"/>
      <c r="NG123" s="95"/>
      <c r="NH123" s="95"/>
      <c r="NI123" s="95"/>
      <c r="NJ123" s="95"/>
      <c r="NK123" s="95"/>
      <c r="NL123" s="95"/>
      <c r="NM123" s="95"/>
      <c r="NN123" s="95"/>
      <c r="NO123" s="95"/>
      <c r="NP123" s="95"/>
      <c r="NQ123" s="95"/>
      <c r="NR123" s="95"/>
      <c r="NS123" s="95"/>
      <c r="NT123" s="95"/>
      <c r="NU123" s="95"/>
      <c r="NV123" s="95"/>
      <c r="NW123" s="95"/>
      <c r="NX123" s="95"/>
      <c r="NY123" s="95"/>
      <c r="NZ123" s="95"/>
      <c r="OA123" s="95"/>
      <c r="OB123" s="95"/>
      <c r="OC123" s="95"/>
      <c r="OD123" s="95"/>
      <c r="OE123" s="95"/>
      <c r="OF123" s="95"/>
      <c r="OG123" s="95"/>
      <c r="OH123" s="95"/>
      <c r="OI123" s="95"/>
      <c r="OJ123" s="95"/>
      <c r="OK123" s="95"/>
      <c r="OL123" s="95"/>
      <c r="OM123" s="95"/>
      <c r="ON123" s="95"/>
      <c r="OO123" s="95"/>
      <c r="OP123" s="95"/>
      <c r="OQ123" s="95"/>
      <c r="OR123" s="95"/>
      <c r="OS123" s="95"/>
      <c r="OT123" s="95"/>
      <c r="OU123" s="95"/>
      <c r="OV123" s="95"/>
      <c r="OW123" s="95"/>
      <c r="OX123" s="95"/>
      <c r="OY123" s="95"/>
      <c r="OZ123" s="95"/>
      <c r="PA123" s="95"/>
      <c r="PB123" s="95"/>
      <c r="PC123" s="95"/>
      <c r="PD123" s="95"/>
      <c r="PE123" s="95"/>
      <c r="PF123" s="95"/>
      <c r="PG123" s="95"/>
      <c r="PH123" s="95"/>
    </row>
    <row r="124" spans="3:424" s="85" customFormat="1" ht="29.55" customHeight="1">
      <c r="C124" s="1815" t="s">
        <v>208</v>
      </c>
      <c r="D124" s="1815"/>
      <c r="E124" s="1815"/>
      <c r="F124" s="143">
        <v>0</v>
      </c>
      <c r="G124" s="143" t="e">
        <f>IF(COLUMN(F$124)-COLUMN($L$30)+1&lt;=ROUND($L$30,0)-7,F$124,0)</f>
        <v>#VALUE!</v>
      </c>
      <c r="H124" s="143" t="e">
        <f t="shared" ref="H124:BM124" si="24">IF(COLUMN(G$124)-COLUMN($L$30)+1&lt;=ROUND($L$30,0)-7,G$124,0)</f>
        <v>#VALUE!</v>
      </c>
      <c r="I124" s="143" t="e">
        <f t="shared" si="24"/>
        <v>#VALUE!</v>
      </c>
      <c r="J124" s="143" t="e">
        <f t="shared" si="24"/>
        <v>#VALUE!</v>
      </c>
      <c r="K124" s="143" t="e">
        <f t="shared" si="24"/>
        <v>#VALUE!</v>
      </c>
      <c r="L124" s="143" t="e">
        <f t="shared" si="24"/>
        <v>#VALUE!</v>
      </c>
      <c r="M124" s="143" t="e">
        <f t="shared" si="24"/>
        <v>#VALUE!</v>
      </c>
      <c r="N124" s="143" t="e">
        <f t="shared" si="24"/>
        <v>#VALUE!</v>
      </c>
      <c r="O124" s="143" t="e">
        <f t="shared" si="24"/>
        <v>#VALUE!</v>
      </c>
      <c r="P124" s="143" t="e">
        <f t="shared" si="24"/>
        <v>#VALUE!</v>
      </c>
      <c r="Q124" s="143" t="e">
        <f t="shared" si="24"/>
        <v>#VALUE!</v>
      </c>
      <c r="R124" s="143" t="e">
        <f t="shared" si="24"/>
        <v>#VALUE!</v>
      </c>
      <c r="S124" s="143" t="e">
        <f t="shared" si="24"/>
        <v>#VALUE!</v>
      </c>
      <c r="T124" s="143" t="e">
        <f t="shared" si="24"/>
        <v>#VALUE!</v>
      </c>
      <c r="U124" s="143" t="e">
        <f t="shared" si="24"/>
        <v>#VALUE!</v>
      </c>
      <c r="V124" s="143" t="e">
        <f t="shared" si="24"/>
        <v>#VALUE!</v>
      </c>
      <c r="W124" s="143" t="e">
        <f t="shared" si="24"/>
        <v>#VALUE!</v>
      </c>
      <c r="X124" s="143" t="e">
        <f t="shared" si="24"/>
        <v>#VALUE!</v>
      </c>
      <c r="Y124" s="143" t="e">
        <f t="shared" si="24"/>
        <v>#VALUE!</v>
      </c>
      <c r="Z124" s="143" t="e">
        <f t="shared" si="24"/>
        <v>#VALUE!</v>
      </c>
      <c r="AA124" s="143" t="e">
        <f t="shared" si="24"/>
        <v>#VALUE!</v>
      </c>
      <c r="AB124" s="143" t="e">
        <f t="shared" si="24"/>
        <v>#VALUE!</v>
      </c>
      <c r="AC124" s="143" t="e">
        <f t="shared" si="24"/>
        <v>#VALUE!</v>
      </c>
      <c r="AD124" s="143" t="e">
        <f t="shared" si="24"/>
        <v>#VALUE!</v>
      </c>
      <c r="AE124" s="143" t="e">
        <f t="shared" si="24"/>
        <v>#VALUE!</v>
      </c>
      <c r="AF124" s="143" t="e">
        <f t="shared" si="24"/>
        <v>#VALUE!</v>
      </c>
      <c r="AG124" s="143" t="e">
        <f t="shared" si="24"/>
        <v>#VALUE!</v>
      </c>
      <c r="AH124" s="143" t="e">
        <f t="shared" si="24"/>
        <v>#VALUE!</v>
      </c>
      <c r="AI124" s="143" t="e">
        <f t="shared" si="24"/>
        <v>#VALUE!</v>
      </c>
      <c r="AJ124" s="143" t="e">
        <f t="shared" si="24"/>
        <v>#VALUE!</v>
      </c>
      <c r="AK124" s="143" t="e">
        <f t="shared" si="24"/>
        <v>#VALUE!</v>
      </c>
      <c r="AL124" s="143" t="e">
        <f t="shared" si="24"/>
        <v>#VALUE!</v>
      </c>
      <c r="AM124" s="143" t="e">
        <f t="shared" si="24"/>
        <v>#VALUE!</v>
      </c>
      <c r="AN124" s="143" t="e">
        <f t="shared" si="24"/>
        <v>#VALUE!</v>
      </c>
      <c r="AO124" s="143" t="e">
        <f t="shared" si="24"/>
        <v>#VALUE!</v>
      </c>
      <c r="AP124" s="143" t="e">
        <f t="shared" si="24"/>
        <v>#VALUE!</v>
      </c>
      <c r="AQ124" s="143" t="e">
        <f t="shared" si="24"/>
        <v>#VALUE!</v>
      </c>
      <c r="AR124" s="143" t="e">
        <f t="shared" si="24"/>
        <v>#VALUE!</v>
      </c>
      <c r="AS124" s="143" t="e">
        <f t="shared" si="24"/>
        <v>#VALUE!</v>
      </c>
      <c r="AT124" s="143" t="e">
        <f t="shared" si="24"/>
        <v>#VALUE!</v>
      </c>
      <c r="AU124" s="143" t="e">
        <f t="shared" si="24"/>
        <v>#VALUE!</v>
      </c>
      <c r="AV124" s="143" t="e">
        <f t="shared" si="24"/>
        <v>#VALUE!</v>
      </c>
      <c r="AW124" s="143" t="e">
        <f t="shared" si="24"/>
        <v>#VALUE!</v>
      </c>
      <c r="AX124" s="143" t="e">
        <f t="shared" si="24"/>
        <v>#VALUE!</v>
      </c>
      <c r="AY124" s="143" t="e">
        <f t="shared" si="24"/>
        <v>#VALUE!</v>
      </c>
      <c r="AZ124" s="143" t="e">
        <f t="shared" si="24"/>
        <v>#VALUE!</v>
      </c>
      <c r="BA124" s="143" t="e">
        <f t="shared" si="24"/>
        <v>#VALUE!</v>
      </c>
      <c r="BB124" s="143" t="e">
        <f t="shared" si="24"/>
        <v>#VALUE!</v>
      </c>
      <c r="BC124" s="143" t="e">
        <f t="shared" si="24"/>
        <v>#VALUE!</v>
      </c>
      <c r="BD124" s="143" t="e">
        <f t="shared" si="24"/>
        <v>#VALUE!</v>
      </c>
      <c r="BE124" s="143" t="e">
        <f t="shared" si="24"/>
        <v>#VALUE!</v>
      </c>
      <c r="BF124" s="143" t="e">
        <f t="shared" si="24"/>
        <v>#VALUE!</v>
      </c>
      <c r="BG124" s="143" t="e">
        <f t="shared" si="24"/>
        <v>#VALUE!</v>
      </c>
      <c r="BH124" s="143" t="e">
        <f t="shared" si="24"/>
        <v>#VALUE!</v>
      </c>
      <c r="BI124" s="143" t="e">
        <f t="shared" si="24"/>
        <v>#VALUE!</v>
      </c>
      <c r="BJ124" s="143" t="e">
        <f t="shared" si="24"/>
        <v>#VALUE!</v>
      </c>
      <c r="BK124" s="143" t="e">
        <f t="shared" si="24"/>
        <v>#VALUE!</v>
      </c>
      <c r="BL124" s="143" t="e">
        <f t="shared" si="24"/>
        <v>#VALUE!</v>
      </c>
      <c r="BM124" s="143" t="e">
        <f t="shared" si="24"/>
        <v>#VALUE!</v>
      </c>
      <c r="BN124" s="95"/>
      <c r="BO124" s="95"/>
      <c r="BP124" s="95"/>
      <c r="BQ124" s="95"/>
      <c r="BR124" s="95"/>
      <c r="BS124" s="95"/>
      <c r="BT124" s="95"/>
      <c r="BU124" s="95"/>
      <c r="BV124" s="95"/>
      <c r="BW124" s="95"/>
      <c r="BX124" s="95"/>
      <c r="BY124" s="95"/>
      <c r="BZ124" s="95"/>
      <c r="CA124" s="95"/>
      <c r="CB124" s="95"/>
      <c r="CC124" s="95"/>
      <c r="CD124" s="95"/>
      <c r="CE124" s="95"/>
      <c r="CF124" s="95"/>
      <c r="CG124" s="95"/>
      <c r="CH124" s="95"/>
      <c r="CI124" s="95"/>
      <c r="CJ124" s="95"/>
      <c r="CK124" s="95"/>
      <c r="CL124" s="95"/>
      <c r="CM124" s="95"/>
      <c r="CN124" s="95"/>
      <c r="CO124" s="95"/>
      <c r="CP124" s="95"/>
      <c r="CQ124" s="95"/>
      <c r="CR124" s="95"/>
      <c r="CS124" s="95"/>
      <c r="CT124" s="95"/>
      <c r="CU124" s="95"/>
      <c r="CV124" s="95"/>
      <c r="CW124" s="95"/>
      <c r="CX124" s="95"/>
      <c r="CY124" s="95"/>
      <c r="CZ124" s="95"/>
      <c r="DA124" s="95"/>
      <c r="DB124" s="95"/>
      <c r="DC124" s="95"/>
      <c r="DD124" s="95"/>
      <c r="DE124" s="95"/>
      <c r="DF124" s="95"/>
      <c r="DG124" s="95"/>
      <c r="DH124" s="95"/>
      <c r="DI124" s="95"/>
      <c r="DJ124" s="95"/>
      <c r="DK124" s="95"/>
      <c r="DL124" s="95"/>
      <c r="DM124" s="95"/>
      <c r="DN124" s="95"/>
      <c r="DO124" s="95"/>
      <c r="DP124" s="95"/>
      <c r="DQ124" s="95"/>
      <c r="DR124" s="95"/>
      <c r="DS124" s="95"/>
      <c r="DT124" s="95"/>
      <c r="DU124" s="95"/>
      <c r="DV124" s="95"/>
      <c r="DW124" s="95"/>
      <c r="DX124" s="95"/>
      <c r="DY124" s="95"/>
      <c r="DZ124" s="95"/>
      <c r="EA124" s="95"/>
      <c r="EB124" s="95"/>
      <c r="EC124" s="95"/>
      <c r="ED124" s="95"/>
      <c r="EE124" s="95"/>
      <c r="EF124" s="95"/>
      <c r="EG124" s="95"/>
      <c r="EH124" s="95"/>
      <c r="EI124" s="95"/>
      <c r="EJ124" s="95"/>
      <c r="EK124" s="95"/>
      <c r="EL124" s="95"/>
      <c r="EM124" s="95"/>
      <c r="EN124" s="95"/>
      <c r="EO124" s="95"/>
      <c r="EP124" s="95"/>
      <c r="EQ124" s="95"/>
      <c r="ER124" s="95"/>
      <c r="ES124" s="95"/>
      <c r="ET124" s="95"/>
      <c r="EU124" s="95"/>
      <c r="EV124" s="95"/>
      <c r="EW124" s="95"/>
      <c r="EX124" s="95"/>
      <c r="EY124" s="95"/>
      <c r="EZ124" s="95"/>
      <c r="FA124" s="95"/>
      <c r="FB124" s="95"/>
      <c r="FC124" s="95"/>
      <c r="FD124" s="95"/>
      <c r="FE124" s="95"/>
      <c r="FF124" s="95"/>
      <c r="FG124" s="95"/>
      <c r="FH124" s="95"/>
      <c r="FI124" s="95"/>
      <c r="FJ124" s="95"/>
      <c r="FK124" s="95"/>
      <c r="FL124" s="95"/>
      <c r="FM124" s="95"/>
      <c r="FN124" s="95"/>
      <c r="FO124" s="95"/>
      <c r="FP124" s="95"/>
      <c r="FQ124" s="95"/>
      <c r="FR124" s="95"/>
      <c r="FS124" s="95"/>
      <c r="FT124" s="95"/>
      <c r="FU124" s="95"/>
      <c r="FV124" s="95"/>
      <c r="FW124" s="95"/>
      <c r="FX124" s="95"/>
      <c r="FY124" s="95"/>
      <c r="FZ124" s="95"/>
      <c r="GA124" s="95"/>
      <c r="GB124" s="95"/>
      <c r="GC124" s="95"/>
      <c r="GD124" s="95"/>
      <c r="GE124" s="95"/>
      <c r="GF124" s="95"/>
      <c r="GG124" s="95"/>
      <c r="GH124" s="95"/>
      <c r="GI124" s="95"/>
      <c r="GJ124" s="95"/>
      <c r="GK124" s="95"/>
      <c r="GL124" s="95"/>
      <c r="GM124" s="95"/>
      <c r="GN124" s="95"/>
      <c r="GO124" s="95"/>
      <c r="GP124" s="95"/>
      <c r="GQ124" s="95"/>
      <c r="GR124" s="95"/>
      <c r="GS124" s="95"/>
      <c r="GT124" s="95"/>
      <c r="GU124" s="95"/>
      <c r="GV124" s="95"/>
      <c r="GW124" s="133"/>
      <c r="GX124" s="133"/>
      <c r="GY124" s="133"/>
      <c r="GZ124" s="133"/>
      <c r="HA124" s="133"/>
      <c r="HB124" s="133"/>
      <c r="HC124" s="133"/>
      <c r="HD124" s="133"/>
      <c r="HE124" s="133"/>
      <c r="HF124" s="133"/>
      <c r="HG124" s="95"/>
      <c r="HH124" s="95"/>
      <c r="HI124" s="95"/>
      <c r="HJ124" s="95"/>
      <c r="HK124" s="95"/>
      <c r="HL124" s="95"/>
      <c r="HM124" s="95"/>
      <c r="HN124" s="95"/>
      <c r="HO124" s="95"/>
      <c r="HP124" s="95"/>
      <c r="HQ124" s="95"/>
      <c r="HR124" s="95"/>
      <c r="HS124" s="95"/>
      <c r="HT124" s="95"/>
      <c r="HU124" s="95"/>
      <c r="HV124" s="95"/>
      <c r="HW124" s="95"/>
      <c r="HX124" s="95"/>
      <c r="HY124" s="95"/>
      <c r="HZ124" s="95"/>
      <c r="IA124" s="95"/>
      <c r="IB124" s="95"/>
      <c r="IC124" s="95"/>
      <c r="ID124" s="95"/>
      <c r="IE124" s="95"/>
      <c r="IF124" s="95"/>
      <c r="IG124" s="95"/>
      <c r="IH124" s="95"/>
      <c r="II124" s="95"/>
      <c r="IJ124" s="95"/>
      <c r="IK124" s="95"/>
      <c r="IL124" s="95"/>
      <c r="IM124" s="95"/>
      <c r="IN124" s="95"/>
      <c r="IO124" s="95"/>
      <c r="IP124" s="95"/>
      <c r="IQ124" s="95"/>
      <c r="IR124" s="95"/>
      <c r="IS124" s="95"/>
      <c r="IT124" s="95"/>
      <c r="IU124" s="95"/>
      <c r="IV124" s="95"/>
      <c r="IW124" s="95"/>
      <c r="IX124" s="95"/>
      <c r="IY124" s="95"/>
      <c r="IZ124" s="95"/>
      <c r="JA124" s="95"/>
      <c r="JB124" s="95"/>
      <c r="JC124" s="95"/>
      <c r="JD124" s="95"/>
      <c r="JE124" s="95"/>
      <c r="JF124" s="95"/>
      <c r="JG124" s="95"/>
      <c r="JH124" s="95"/>
      <c r="JI124" s="95"/>
      <c r="JJ124" s="95"/>
      <c r="JK124" s="95"/>
      <c r="JL124" s="95"/>
      <c r="JM124" s="95"/>
      <c r="JN124" s="95"/>
      <c r="JO124" s="95"/>
      <c r="JP124" s="95"/>
      <c r="JQ124" s="95"/>
      <c r="JR124" s="95"/>
      <c r="JS124" s="95"/>
      <c r="JT124" s="95"/>
      <c r="JU124" s="95"/>
      <c r="JV124" s="95"/>
      <c r="JW124" s="95"/>
      <c r="JX124" s="95"/>
      <c r="JY124" s="95"/>
      <c r="JZ124" s="95"/>
      <c r="KA124" s="95"/>
      <c r="KB124" s="95"/>
      <c r="KC124" s="95"/>
      <c r="KD124" s="95"/>
      <c r="KE124" s="95"/>
      <c r="KF124" s="95"/>
      <c r="KG124" s="95"/>
      <c r="KH124" s="95"/>
      <c r="KI124" s="95"/>
      <c r="KJ124" s="95"/>
      <c r="KK124" s="95"/>
      <c r="KL124" s="95"/>
      <c r="KM124" s="95"/>
      <c r="KN124" s="95"/>
      <c r="KO124" s="95"/>
      <c r="KP124" s="95"/>
      <c r="KQ124" s="95"/>
      <c r="KR124" s="95"/>
      <c r="KS124" s="95"/>
      <c r="KT124" s="95"/>
      <c r="KU124" s="95"/>
      <c r="KV124" s="95"/>
      <c r="KW124" s="95"/>
      <c r="KX124" s="95"/>
      <c r="KY124" s="95"/>
      <c r="KZ124" s="95"/>
      <c r="LA124" s="95"/>
      <c r="LB124" s="95"/>
      <c r="LC124" s="95"/>
      <c r="LD124" s="95"/>
      <c r="LE124" s="95"/>
      <c r="LF124" s="95"/>
      <c r="LG124" s="95"/>
      <c r="LH124" s="95"/>
      <c r="LI124" s="95"/>
      <c r="LJ124" s="95"/>
      <c r="LK124" s="95"/>
      <c r="LL124" s="95"/>
      <c r="LM124" s="95"/>
      <c r="LN124" s="95"/>
      <c r="LO124" s="95"/>
      <c r="LP124" s="95"/>
      <c r="LQ124" s="95"/>
      <c r="LR124" s="95"/>
      <c r="LS124" s="95"/>
      <c r="LT124" s="95"/>
      <c r="LU124" s="95"/>
      <c r="LV124" s="95"/>
      <c r="LW124" s="95"/>
      <c r="LX124" s="95"/>
      <c r="LY124" s="95"/>
      <c r="LZ124" s="95"/>
      <c r="MA124" s="95"/>
      <c r="MB124" s="95"/>
      <c r="MC124" s="95"/>
      <c r="MD124" s="95"/>
      <c r="ME124" s="95"/>
      <c r="MF124" s="95"/>
      <c r="MG124" s="95"/>
      <c r="MH124" s="95"/>
      <c r="MI124" s="95"/>
      <c r="MJ124" s="95"/>
      <c r="MK124" s="95"/>
      <c r="ML124" s="95"/>
      <c r="MM124" s="95"/>
      <c r="MN124" s="95"/>
      <c r="MO124" s="95"/>
      <c r="MP124" s="95"/>
      <c r="MQ124" s="95"/>
      <c r="MR124" s="95"/>
      <c r="MS124" s="95"/>
      <c r="MT124" s="95"/>
      <c r="MU124" s="95"/>
      <c r="MV124" s="95"/>
      <c r="MW124" s="95"/>
      <c r="MX124" s="95"/>
      <c r="MY124" s="95"/>
      <c r="MZ124" s="95"/>
      <c r="NA124" s="95"/>
      <c r="NB124" s="95"/>
      <c r="NC124" s="95"/>
      <c r="ND124" s="95"/>
      <c r="NE124" s="95"/>
      <c r="NF124" s="95"/>
      <c r="NG124" s="95"/>
      <c r="NH124" s="95"/>
      <c r="NI124" s="95"/>
      <c r="NJ124" s="95"/>
      <c r="NK124" s="95"/>
      <c r="NL124" s="95"/>
      <c r="NM124" s="95"/>
      <c r="NN124" s="95"/>
      <c r="NO124" s="95"/>
      <c r="NP124" s="95"/>
      <c r="NQ124" s="95"/>
      <c r="NR124" s="95"/>
      <c r="NS124" s="95"/>
      <c r="NT124" s="95"/>
      <c r="NU124" s="95"/>
      <c r="NV124" s="95"/>
      <c r="NW124" s="95"/>
      <c r="NX124" s="95"/>
      <c r="NY124" s="95"/>
      <c r="NZ124" s="95"/>
      <c r="OA124" s="95"/>
      <c r="OB124" s="95"/>
      <c r="OC124" s="95"/>
      <c r="OD124" s="95"/>
      <c r="OE124" s="95"/>
      <c r="OF124" s="95"/>
      <c r="OG124" s="95"/>
      <c r="OH124" s="95"/>
      <c r="OI124" s="95"/>
      <c r="OJ124" s="95"/>
      <c r="OK124" s="95"/>
      <c r="OL124" s="95"/>
      <c r="OM124" s="95"/>
      <c r="ON124" s="95"/>
      <c r="OO124" s="95"/>
      <c r="OP124" s="95"/>
      <c r="OQ124" s="95"/>
      <c r="OR124" s="95"/>
      <c r="OS124" s="95"/>
      <c r="OT124" s="95"/>
      <c r="OU124" s="95"/>
      <c r="OV124" s="95"/>
      <c r="OW124" s="95"/>
      <c r="OX124" s="95"/>
      <c r="OY124" s="95"/>
      <c r="OZ124" s="95"/>
      <c r="PA124" s="95"/>
      <c r="PB124" s="95"/>
      <c r="PC124" s="95"/>
      <c r="PD124" s="95"/>
      <c r="PE124" s="95"/>
      <c r="PF124" s="95"/>
      <c r="PG124" s="95"/>
      <c r="PH124" s="95"/>
    </row>
    <row r="125" spans="3:424" s="85" customFormat="1" ht="18">
      <c r="C125" s="1816" t="s">
        <v>219</v>
      </c>
      <c r="D125" s="1816"/>
      <c r="E125" s="1817"/>
      <c r="F125" s="131"/>
      <c r="G125" s="144"/>
      <c r="H125" s="144"/>
      <c r="I125" s="144"/>
      <c r="J125" s="144"/>
      <c r="K125" s="144"/>
      <c r="L125" s="144"/>
      <c r="M125" s="144"/>
      <c r="N125" s="144"/>
      <c r="O125" s="144"/>
      <c r="P125" s="144"/>
      <c r="Q125" s="144"/>
      <c r="R125" s="144"/>
      <c r="S125" s="144"/>
      <c r="T125" s="144"/>
      <c r="U125" s="144"/>
      <c r="V125" s="144"/>
      <c r="W125" s="144"/>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4"/>
      <c r="AY125" s="144"/>
      <c r="AZ125" s="144"/>
      <c r="BA125" s="144"/>
      <c r="BB125" s="144"/>
      <c r="BC125" s="144"/>
      <c r="BD125" s="144"/>
      <c r="BE125" s="144"/>
      <c r="BF125" s="144"/>
      <c r="BG125" s="144"/>
      <c r="BH125" s="144"/>
      <c r="BI125" s="144"/>
      <c r="BJ125" s="144"/>
      <c r="BK125" s="144"/>
      <c r="BL125" s="144"/>
      <c r="BM125" s="144"/>
      <c r="BN125" s="95"/>
      <c r="BO125" s="95"/>
      <c r="BP125" s="95"/>
      <c r="BQ125" s="95"/>
      <c r="BR125" s="95"/>
      <c r="BS125" s="95"/>
      <c r="BT125" s="95"/>
      <c r="BU125" s="95"/>
      <c r="BV125" s="95"/>
      <c r="BW125" s="95"/>
      <c r="BX125" s="95"/>
      <c r="BY125" s="95"/>
      <c r="BZ125" s="95"/>
      <c r="CA125" s="95"/>
      <c r="CB125" s="95"/>
      <c r="CC125" s="95"/>
      <c r="CD125" s="95"/>
      <c r="CE125" s="95"/>
      <c r="CF125" s="95"/>
      <c r="CG125" s="95"/>
      <c r="CH125" s="95"/>
      <c r="CI125" s="95"/>
      <c r="CJ125" s="95"/>
      <c r="CK125" s="95"/>
      <c r="CL125" s="95"/>
      <c r="CM125" s="95"/>
      <c r="CN125" s="95"/>
      <c r="CO125" s="95"/>
      <c r="CP125" s="95"/>
      <c r="CQ125" s="95"/>
      <c r="CR125" s="95"/>
      <c r="CS125" s="95"/>
      <c r="CT125" s="95"/>
      <c r="CU125" s="95"/>
      <c r="CV125" s="95"/>
      <c r="CW125" s="95"/>
      <c r="CX125" s="95"/>
      <c r="CY125" s="95"/>
      <c r="CZ125" s="95"/>
      <c r="DA125" s="95"/>
      <c r="DB125" s="95"/>
      <c r="DC125" s="95"/>
      <c r="DD125" s="95"/>
      <c r="DE125" s="95"/>
      <c r="DF125" s="95"/>
      <c r="DG125" s="95"/>
      <c r="DH125" s="95"/>
      <c r="DI125" s="95"/>
      <c r="DJ125" s="95"/>
      <c r="DK125" s="95"/>
      <c r="DL125" s="95"/>
      <c r="DM125" s="95"/>
      <c r="DN125" s="95"/>
      <c r="DO125" s="95"/>
      <c r="DP125" s="95"/>
      <c r="DQ125" s="95"/>
      <c r="DR125" s="95"/>
      <c r="DS125" s="95"/>
      <c r="DT125" s="95"/>
      <c r="DU125" s="95"/>
      <c r="DV125" s="95"/>
      <c r="DW125" s="95"/>
      <c r="DX125" s="95"/>
      <c r="DY125" s="95"/>
      <c r="DZ125" s="95"/>
      <c r="EA125" s="95"/>
      <c r="EB125" s="95"/>
      <c r="EC125" s="95"/>
      <c r="ED125" s="95"/>
      <c r="EE125" s="95"/>
      <c r="EF125" s="95"/>
      <c r="EG125" s="95"/>
      <c r="EH125" s="95"/>
      <c r="EI125" s="95"/>
      <c r="EJ125" s="95"/>
      <c r="EK125" s="95"/>
      <c r="EL125" s="95"/>
      <c r="EM125" s="95"/>
      <c r="EN125" s="95"/>
      <c r="EO125" s="95"/>
      <c r="EP125" s="95"/>
      <c r="EQ125" s="95"/>
      <c r="ER125" s="95"/>
      <c r="ES125" s="95"/>
      <c r="ET125" s="95"/>
      <c r="EU125" s="95"/>
      <c r="EV125" s="95"/>
      <c r="EW125" s="95"/>
      <c r="EX125" s="95"/>
      <c r="EY125" s="95"/>
      <c r="EZ125" s="95"/>
      <c r="FA125" s="95"/>
      <c r="FB125" s="95"/>
      <c r="FC125" s="95"/>
      <c r="FD125" s="95"/>
      <c r="FE125" s="95"/>
      <c r="FF125" s="95"/>
      <c r="FG125" s="95"/>
      <c r="FH125" s="95"/>
      <c r="FI125" s="95"/>
      <c r="FJ125" s="95"/>
      <c r="FK125" s="95"/>
      <c r="FL125" s="95"/>
      <c r="FM125" s="95"/>
      <c r="FN125" s="95"/>
      <c r="FO125" s="95"/>
      <c r="FP125" s="95"/>
      <c r="FQ125" s="95"/>
      <c r="FR125" s="95"/>
      <c r="FS125" s="95"/>
      <c r="FT125" s="95"/>
      <c r="FU125" s="95"/>
      <c r="FV125" s="95"/>
      <c r="FW125" s="95"/>
      <c r="FX125" s="95"/>
      <c r="FY125" s="95"/>
      <c r="FZ125" s="95"/>
      <c r="GA125" s="95"/>
      <c r="GB125" s="95"/>
      <c r="GC125" s="95"/>
      <c r="GD125" s="95"/>
      <c r="GE125" s="95"/>
      <c r="GF125" s="95"/>
      <c r="GG125" s="95"/>
      <c r="GH125" s="95"/>
      <c r="GI125" s="95"/>
      <c r="GJ125" s="95"/>
      <c r="GK125" s="95"/>
      <c r="GL125" s="95"/>
      <c r="GM125" s="95"/>
      <c r="GN125" s="95"/>
      <c r="GO125" s="95"/>
      <c r="GP125" s="95"/>
      <c r="GQ125" s="95"/>
      <c r="GR125" s="95"/>
      <c r="GS125" s="95"/>
      <c r="GT125" s="95"/>
      <c r="GU125" s="95"/>
      <c r="GV125" s="95"/>
      <c r="GW125" s="133"/>
      <c r="GX125" s="133"/>
      <c r="GY125" s="133"/>
      <c r="GZ125" s="133"/>
      <c r="HA125" s="133"/>
      <c r="HB125" s="133"/>
      <c r="HC125" s="133"/>
      <c r="HD125" s="133"/>
      <c r="HE125" s="133"/>
      <c r="HF125" s="133"/>
      <c r="HG125" s="95"/>
      <c r="HH125" s="95"/>
      <c r="HI125" s="95"/>
      <c r="HJ125" s="95"/>
      <c r="HK125" s="95"/>
      <c r="HL125" s="95"/>
      <c r="HM125" s="95"/>
      <c r="HN125" s="95"/>
      <c r="HO125" s="95"/>
      <c r="HP125" s="95"/>
      <c r="HQ125" s="95"/>
      <c r="HR125" s="95"/>
      <c r="HS125" s="95"/>
      <c r="HT125" s="95"/>
      <c r="HU125" s="95"/>
      <c r="HV125" s="95"/>
      <c r="HW125" s="95"/>
      <c r="HX125" s="95"/>
      <c r="HY125" s="95"/>
      <c r="HZ125" s="95"/>
      <c r="IA125" s="95"/>
      <c r="IB125" s="95"/>
      <c r="IC125" s="95"/>
      <c r="ID125" s="95"/>
      <c r="IE125" s="95"/>
      <c r="IF125" s="95"/>
      <c r="IG125" s="95"/>
      <c r="IH125" s="95"/>
      <c r="II125" s="95"/>
      <c r="IJ125" s="95"/>
      <c r="IK125" s="95"/>
      <c r="IL125" s="95"/>
      <c r="IM125" s="95"/>
      <c r="IN125" s="95"/>
      <c r="IO125" s="95"/>
      <c r="IP125" s="95"/>
      <c r="IQ125" s="95"/>
      <c r="IR125" s="95"/>
      <c r="IS125" s="95"/>
      <c r="IT125" s="95"/>
      <c r="IU125" s="95"/>
      <c r="IV125" s="95"/>
      <c r="IW125" s="95"/>
      <c r="IX125" s="95"/>
      <c r="IY125" s="95"/>
      <c r="IZ125" s="95"/>
      <c r="JA125" s="95"/>
      <c r="JB125" s="95"/>
      <c r="JC125" s="95"/>
      <c r="JD125" s="95"/>
      <c r="JE125" s="95"/>
      <c r="JF125" s="95"/>
      <c r="JG125" s="95"/>
      <c r="JH125" s="95"/>
      <c r="JI125" s="95"/>
      <c r="JJ125" s="95"/>
      <c r="JK125" s="95"/>
      <c r="JL125" s="95"/>
      <c r="JM125" s="95"/>
      <c r="JN125" s="95"/>
      <c r="JO125" s="95"/>
      <c r="JP125" s="95"/>
      <c r="JQ125" s="95"/>
      <c r="JR125" s="95"/>
      <c r="JS125" s="95"/>
      <c r="JT125" s="95"/>
      <c r="JU125" s="95"/>
      <c r="JV125" s="95"/>
      <c r="JW125" s="95"/>
      <c r="JX125" s="95"/>
      <c r="JY125" s="95"/>
      <c r="JZ125" s="95"/>
      <c r="KA125" s="95"/>
      <c r="KB125" s="95"/>
      <c r="KC125" s="95"/>
      <c r="KD125" s="95"/>
      <c r="KE125" s="95"/>
      <c r="KF125" s="95"/>
      <c r="KG125" s="95"/>
      <c r="KH125" s="95"/>
      <c r="KI125" s="95"/>
      <c r="KJ125" s="95"/>
      <c r="KK125" s="95"/>
      <c r="KL125" s="95"/>
      <c r="KM125" s="95"/>
      <c r="KN125" s="95"/>
      <c r="KO125" s="95"/>
      <c r="KP125" s="95"/>
      <c r="KQ125" s="95"/>
      <c r="KR125" s="95"/>
      <c r="KS125" s="95"/>
      <c r="KT125" s="95"/>
      <c r="KU125" s="95"/>
      <c r="KV125" s="95"/>
      <c r="KW125" s="95"/>
      <c r="KX125" s="95"/>
      <c r="KY125" s="95"/>
      <c r="KZ125" s="95"/>
      <c r="LA125" s="95"/>
      <c r="LB125" s="95"/>
      <c r="LC125" s="95"/>
      <c r="LD125" s="95"/>
      <c r="LE125" s="95"/>
      <c r="LF125" s="95"/>
      <c r="LG125" s="95"/>
      <c r="LH125" s="95"/>
      <c r="LI125" s="95"/>
      <c r="LJ125" s="95"/>
      <c r="LK125" s="95"/>
      <c r="LL125" s="95"/>
      <c r="LM125" s="95"/>
      <c r="LN125" s="95"/>
      <c r="LO125" s="95"/>
      <c r="LP125" s="95"/>
      <c r="LQ125" s="95"/>
      <c r="LR125" s="95"/>
      <c r="LS125" s="95"/>
      <c r="LT125" s="95"/>
      <c r="LU125" s="95"/>
      <c r="LV125" s="95"/>
      <c r="LW125" s="95"/>
      <c r="LX125" s="95"/>
      <c r="LY125" s="95"/>
      <c r="LZ125" s="95"/>
      <c r="MA125" s="95"/>
      <c r="MB125" s="95"/>
      <c r="MC125" s="95"/>
      <c r="MD125" s="95"/>
      <c r="ME125" s="95"/>
      <c r="MF125" s="95"/>
      <c r="MG125" s="95"/>
      <c r="MH125" s="95"/>
      <c r="MI125" s="95"/>
      <c r="MJ125" s="95"/>
      <c r="MK125" s="95"/>
      <c r="ML125" s="95"/>
      <c r="MM125" s="95"/>
      <c r="MN125" s="95"/>
      <c r="MO125" s="95"/>
      <c r="MP125" s="95"/>
      <c r="MQ125" s="95"/>
      <c r="MR125" s="95"/>
      <c r="MS125" s="95"/>
      <c r="MT125" s="95"/>
      <c r="MU125" s="95"/>
      <c r="MV125" s="95"/>
      <c r="MW125" s="95"/>
      <c r="MX125" s="95"/>
      <c r="MY125" s="95"/>
      <c r="MZ125" s="95"/>
      <c r="NA125" s="95"/>
      <c r="NB125" s="95"/>
      <c r="NC125" s="95"/>
      <c r="ND125" s="95"/>
      <c r="NE125" s="95"/>
      <c r="NF125" s="95"/>
      <c r="NG125" s="95"/>
      <c r="NH125" s="95"/>
      <c r="NI125" s="95"/>
      <c r="NJ125" s="95"/>
      <c r="NK125" s="95"/>
      <c r="NL125" s="95"/>
      <c r="NM125" s="95"/>
      <c r="NN125" s="95"/>
      <c r="NO125" s="95"/>
      <c r="NP125" s="95"/>
      <c r="NQ125" s="95"/>
      <c r="NR125" s="95"/>
      <c r="NS125" s="95"/>
      <c r="NT125" s="95"/>
      <c r="NU125" s="95"/>
      <c r="NV125" s="95"/>
      <c r="NW125" s="95"/>
      <c r="NX125" s="95"/>
      <c r="NY125" s="95"/>
      <c r="NZ125" s="95"/>
      <c r="OA125" s="95"/>
      <c r="OB125" s="95"/>
      <c r="OC125" s="95"/>
      <c r="OD125" s="95"/>
      <c r="OE125" s="95"/>
      <c r="OF125" s="95"/>
      <c r="OG125" s="95"/>
      <c r="OH125" s="95"/>
      <c r="OI125" s="95"/>
      <c r="OJ125" s="95"/>
      <c r="OK125" s="95"/>
      <c r="OL125" s="95"/>
      <c r="OM125" s="95"/>
      <c r="ON125" s="95"/>
      <c r="OO125" s="95"/>
      <c r="OP125" s="95"/>
      <c r="OQ125" s="95"/>
      <c r="OR125" s="95"/>
      <c r="OS125" s="95"/>
      <c r="OT125" s="95"/>
      <c r="OU125" s="95"/>
      <c r="OV125" s="95"/>
      <c r="OW125" s="95"/>
      <c r="OX125" s="95"/>
      <c r="OY125" s="95"/>
      <c r="OZ125" s="95"/>
      <c r="PA125" s="95"/>
      <c r="PB125" s="95"/>
      <c r="PC125" s="95"/>
      <c r="PD125" s="95"/>
      <c r="PE125" s="95"/>
      <c r="PF125" s="95"/>
      <c r="PG125" s="95"/>
      <c r="PH125" s="95"/>
    </row>
    <row r="126" spans="3:424" s="85" customFormat="1" ht="29.55" customHeight="1">
      <c r="C126" s="1815" t="s">
        <v>220</v>
      </c>
      <c r="D126" s="1815"/>
      <c r="E126" s="1815"/>
      <c r="F126" s="143">
        <v>0</v>
      </c>
      <c r="G126" s="143" t="e">
        <f>IF(COLUMN(F$126)-COLUMN($L$30)+1&lt;=ROUND($L$30,0)-7,F$126,0)</f>
        <v>#VALUE!</v>
      </c>
      <c r="H126" s="143" t="e">
        <f t="shared" ref="H126:BM126" si="25">IF(COLUMN(G$126)-COLUMN($L$30)+1&lt;=ROUND($L$30,0)-7,G$126,0)</f>
        <v>#VALUE!</v>
      </c>
      <c r="I126" s="143" t="e">
        <f t="shared" si="25"/>
        <v>#VALUE!</v>
      </c>
      <c r="J126" s="143" t="e">
        <f t="shared" si="25"/>
        <v>#VALUE!</v>
      </c>
      <c r="K126" s="143" t="e">
        <f t="shared" si="25"/>
        <v>#VALUE!</v>
      </c>
      <c r="L126" s="143" t="e">
        <f t="shared" si="25"/>
        <v>#VALUE!</v>
      </c>
      <c r="M126" s="143" t="e">
        <f t="shared" si="25"/>
        <v>#VALUE!</v>
      </c>
      <c r="N126" s="143" t="e">
        <f t="shared" si="25"/>
        <v>#VALUE!</v>
      </c>
      <c r="O126" s="143" t="e">
        <f t="shared" si="25"/>
        <v>#VALUE!</v>
      </c>
      <c r="P126" s="143" t="e">
        <f t="shared" si="25"/>
        <v>#VALUE!</v>
      </c>
      <c r="Q126" s="143" t="e">
        <f t="shared" si="25"/>
        <v>#VALUE!</v>
      </c>
      <c r="R126" s="143" t="e">
        <f t="shared" si="25"/>
        <v>#VALUE!</v>
      </c>
      <c r="S126" s="143" t="e">
        <f t="shared" si="25"/>
        <v>#VALUE!</v>
      </c>
      <c r="T126" s="143" t="e">
        <f t="shared" si="25"/>
        <v>#VALUE!</v>
      </c>
      <c r="U126" s="143" t="e">
        <f t="shared" si="25"/>
        <v>#VALUE!</v>
      </c>
      <c r="V126" s="143" t="e">
        <f t="shared" si="25"/>
        <v>#VALUE!</v>
      </c>
      <c r="W126" s="143" t="e">
        <f t="shared" si="25"/>
        <v>#VALUE!</v>
      </c>
      <c r="X126" s="143" t="e">
        <f t="shared" si="25"/>
        <v>#VALUE!</v>
      </c>
      <c r="Y126" s="143" t="e">
        <f t="shared" si="25"/>
        <v>#VALUE!</v>
      </c>
      <c r="Z126" s="143" t="e">
        <f t="shared" si="25"/>
        <v>#VALUE!</v>
      </c>
      <c r="AA126" s="143" t="e">
        <f t="shared" si="25"/>
        <v>#VALUE!</v>
      </c>
      <c r="AB126" s="143" t="e">
        <f t="shared" si="25"/>
        <v>#VALUE!</v>
      </c>
      <c r="AC126" s="143" t="e">
        <f t="shared" si="25"/>
        <v>#VALUE!</v>
      </c>
      <c r="AD126" s="143" t="e">
        <f t="shared" si="25"/>
        <v>#VALUE!</v>
      </c>
      <c r="AE126" s="143" t="e">
        <f t="shared" si="25"/>
        <v>#VALUE!</v>
      </c>
      <c r="AF126" s="143" t="e">
        <f t="shared" si="25"/>
        <v>#VALUE!</v>
      </c>
      <c r="AG126" s="143" t="e">
        <f t="shared" si="25"/>
        <v>#VALUE!</v>
      </c>
      <c r="AH126" s="143" t="e">
        <f t="shared" si="25"/>
        <v>#VALUE!</v>
      </c>
      <c r="AI126" s="143" t="e">
        <f t="shared" si="25"/>
        <v>#VALUE!</v>
      </c>
      <c r="AJ126" s="143" t="e">
        <f t="shared" si="25"/>
        <v>#VALUE!</v>
      </c>
      <c r="AK126" s="143" t="e">
        <f t="shared" si="25"/>
        <v>#VALUE!</v>
      </c>
      <c r="AL126" s="143" t="e">
        <f t="shared" si="25"/>
        <v>#VALUE!</v>
      </c>
      <c r="AM126" s="143" t="e">
        <f t="shared" si="25"/>
        <v>#VALUE!</v>
      </c>
      <c r="AN126" s="143" t="e">
        <f t="shared" si="25"/>
        <v>#VALUE!</v>
      </c>
      <c r="AO126" s="143" t="e">
        <f t="shared" si="25"/>
        <v>#VALUE!</v>
      </c>
      <c r="AP126" s="143" t="e">
        <f t="shared" si="25"/>
        <v>#VALUE!</v>
      </c>
      <c r="AQ126" s="143" t="e">
        <f t="shared" si="25"/>
        <v>#VALUE!</v>
      </c>
      <c r="AR126" s="143" t="e">
        <f t="shared" si="25"/>
        <v>#VALUE!</v>
      </c>
      <c r="AS126" s="143" t="e">
        <f t="shared" si="25"/>
        <v>#VALUE!</v>
      </c>
      <c r="AT126" s="143" t="e">
        <f t="shared" si="25"/>
        <v>#VALUE!</v>
      </c>
      <c r="AU126" s="143" t="e">
        <f t="shared" si="25"/>
        <v>#VALUE!</v>
      </c>
      <c r="AV126" s="143" t="e">
        <f t="shared" si="25"/>
        <v>#VALUE!</v>
      </c>
      <c r="AW126" s="143" t="e">
        <f t="shared" si="25"/>
        <v>#VALUE!</v>
      </c>
      <c r="AX126" s="143" t="e">
        <f t="shared" si="25"/>
        <v>#VALUE!</v>
      </c>
      <c r="AY126" s="143" t="e">
        <f t="shared" si="25"/>
        <v>#VALUE!</v>
      </c>
      <c r="AZ126" s="143" t="e">
        <f t="shared" si="25"/>
        <v>#VALUE!</v>
      </c>
      <c r="BA126" s="143" t="e">
        <f t="shared" si="25"/>
        <v>#VALUE!</v>
      </c>
      <c r="BB126" s="143" t="e">
        <f t="shared" si="25"/>
        <v>#VALUE!</v>
      </c>
      <c r="BC126" s="143" t="e">
        <f t="shared" si="25"/>
        <v>#VALUE!</v>
      </c>
      <c r="BD126" s="143" t="e">
        <f t="shared" si="25"/>
        <v>#VALUE!</v>
      </c>
      <c r="BE126" s="143" t="e">
        <f t="shared" si="25"/>
        <v>#VALUE!</v>
      </c>
      <c r="BF126" s="143" t="e">
        <f t="shared" si="25"/>
        <v>#VALUE!</v>
      </c>
      <c r="BG126" s="143" t="e">
        <f t="shared" si="25"/>
        <v>#VALUE!</v>
      </c>
      <c r="BH126" s="143" t="e">
        <f t="shared" si="25"/>
        <v>#VALUE!</v>
      </c>
      <c r="BI126" s="143" t="e">
        <f t="shared" si="25"/>
        <v>#VALUE!</v>
      </c>
      <c r="BJ126" s="143" t="e">
        <f t="shared" si="25"/>
        <v>#VALUE!</v>
      </c>
      <c r="BK126" s="143" t="e">
        <f t="shared" si="25"/>
        <v>#VALUE!</v>
      </c>
      <c r="BL126" s="143" t="e">
        <f t="shared" si="25"/>
        <v>#VALUE!</v>
      </c>
      <c r="BM126" s="143" t="e">
        <f t="shared" si="25"/>
        <v>#VALUE!</v>
      </c>
      <c r="BN126" s="95"/>
      <c r="BO126" s="95"/>
      <c r="BP126" s="95"/>
      <c r="BQ126" s="95"/>
      <c r="BR126" s="95"/>
      <c r="BS126" s="95"/>
      <c r="BT126" s="95"/>
      <c r="BU126" s="95"/>
      <c r="BV126" s="95"/>
      <c r="BW126" s="95"/>
      <c r="BX126" s="95"/>
      <c r="BY126" s="95"/>
      <c r="BZ126" s="95"/>
      <c r="CA126" s="95"/>
      <c r="CB126" s="95"/>
      <c r="CC126" s="95"/>
      <c r="CD126" s="95"/>
      <c r="CE126" s="95"/>
      <c r="CF126" s="95"/>
      <c r="CG126" s="95"/>
      <c r="CH126" s="95"/>
      <c r="CI126" s="95"/>
      <c r="CJ126" s="95"/>
      <c r="CK126" s="95"/>
      <c r="CL126" s="95"/>
      <c r="CM126" s="95"/>
      <c r="CN126" s="95"/>
      <c r="CO126" s="95"/>
      <c r="CP126" s="95"/>
      <c r="CQ126" s="95"/>
      <c r="CR126" s="95"/>
      <c r="CS126" s="95"/>
      <c r="CT126" s="95"/>
      <c r="CU126" s="95"/>
      <c r="CV126" s="95"/>
      <c r="CW126" s="95"/>
      <c r="CX126" s="95"/>
      <c r="CY126" s="95"/>
      <c r="CZ126" s="95"/>
      <c r="DA126" s="95"/>
      <c r="DB126" s="95"/>
      <c r="DC126" s="95"/>
      <c r="DD126" s="95"/>
      <c r="DE126" s="95"/>
      <c r="DF126" s="95"/>
      <c r="DG126" s="95"/>
      <c r="DH126" s="95"/>
      <c r="DI126" s="95"/>
      <c r="DJ126" s="95"/>
      <c r="DK126" s="95"/>
      <c r="DL126" s="95"/>
      <c r="DM126" s="95"/>
      <c r="DN126" s="95"/>
      <c r="DO126" s="95"/>
      <c r="DP126" s="95"/>
      <c r="DQ126" s="95"/>
      <c r="DR126" s="95"/>
      <c r="DS126" s="95"/>
      <c r="DT126" s="95"/>
      <c r="DU126" s="95"/>
      <c r="DV126" s="95"/>
      <c r="DW126" s="95"/>
      <c r="DX126" s="95"/>
      <c r="DY126" s="95"/>
      <c r="DZ126" s="95"/>
      <c r="EA126" s="95"/>
      <c r="EB126" s="95"/>
      <c r="EC126" s="95"/>
      <c r="ED126" s="95"/>
      <c r="EE126" s="95"/>
      <c r="EF126" s="95"/>
      <c r="EG126" s="95"/>
      <c r="EH126" s="95"/>
      <c r="EI126" s="95"/>
      <c r="EJ126" s="95"/>
      <c r="EK126" s="95"/>
      <c r="EL126" s="95"/>
      <c r="EM126" s="95"/>
      <c r="EN126" s="95"/>
      <c r="EO126" s="95"/>
      <c r="EP126" s="95"/>
      <c r="EQ126" s="95"/>
      <c r="ER126" s="95"/>
      <c r="ES126" s="95"/>
      <c r="ET126" s="95"/>
      <c r="EU126" s="95"/>
      <c r="EV126" s="95"/>
      <c r="EW126" s="95"/>
      <c r="EX126" s="95"/>
      <c r="EY126" s="95"/>
      <c r="EZ126" s="95"/>
      <c r="FA126" s="95"/>
      <c r="FB126" s="95"/>
      <c r="FC126" s="95"/>
      <c r="FD126" s="95"/>
      <c r="FE126" s="95"/>
      <c r="FF126" s="95"/>
      <c r="FG126" s="95"/>
      <c r="FH126" s="95"/>
      <c r="FI126" s="95"/>
      <c r="FJ126" s="95"/>
      <c r="FK126" s="95"/>
      <c r="FL126" s="95"/>
      <c r="FM126" s="95"/>
      <c r="FN126" s="95"/>
      <c r="FO126" s="95"/>
      <c r="FP126" s="95"/>
      <c r="FQ126" s="95"/>
      <c r="FR126" s="95"/>
      <c r="FS126" s="95"/>
      <c r="FT126" s="95"/>
      <c r="FU126" s="95"/>
      <c r="FV126" s="95"/>
      <c r="FW126" s="95"/>
      <c r="FX126" s="95"/>
      <c r="FY126" s="95"/>
      <c r="FZ126" s="95"/>
      <c r="GA126" s="95"/>
      <c r="GB126" s="95"/>
      <c r="GC126" s="95"/>
      <c r="GD126" s="95"/>
      <c r="GE126" s="95"/>
      <c r="GF126" s="95"/>
      <c r="GG126" s="95"/>
      <c r="GH126" s="95"/>
      <c r="GI126" s="95"/>
      <c r="GJ126" s="95"/>
      <c r="GK126" s="95"/>
      <c r="GL126" s="95"/>
      <c r="GM126" s="95"/>
      <c r="GN126" s="95"/>
      <c r="GO126" s="95"/>
      <c r="GP126" s="95"/>
      <c r="GQ126" s="95"/>
      <c r="GR126" s="95"/>
      <c r="GS126" s="95"/>
      <c r="GT126" s="95"/>
      <c r="GU126" s="95"/>
      <c r="GV126" s="95"/>
      <c r="GW126" s="133"/>
      <c r="GX126" s="133"/>
      <c r="GY126" s="133"/>
      <c r="GZ126" s="133"/>
      <c r="HA126" s="133"/>
      <c r="HB126" s="133"/>
      <c r="HC126" s="133"/>
      <c r="HD126" s="133"/>
      <c r="HE126" s="133"/>
      <c r="HF126" s="133"/>
      <c r="HG126" s="95"/>
      <c r="HH126" s="95"/>
      <c r="HI126" s="95"/>
      <c r="HJ126" s="95"/>
      <c r="HK126" s="95"/>
      <c r="HL126" s="95"/>
      <c r="HM126" s="95"/>
      <c r="HN126" s="95"/>
      <c r="HO126" s="95"/>
      <c r="HP126" s="95"/>
      <c r="HQ126" s="95"/>
      <c r="HR126" s="95"/>
      <c r="HS126" s="95"/>
      <c r="HT126" s="95"/>
      <c r="HU126" s="95"/>
      <c r="HV126" s="95"/>
      <c r="HW126" s="95"/>
      <c r="HX126" s="95"/>
      <c r="HY126" s="95"/>
      <c r="HZ126" s="95"/>
      <c r="IA126" s="95"/>
      <c r="IB126" s="95"/>
      <c r="IC126" s="95"/>
      <c r="ID126" s="95"/>
      <c r="IE126" s="95"/>
      <c r="IF126" s="95"/>
      <c r="IG126" s="95"/>
      <c r="IH126" s="95"/>
      <c r="II126" s="95"/>
      <c r="IJ126" s="95"/>
      <c r="IK126" s="95"/>
      <c r="IL126" s="95"/>
      <c r="IM126" s="95"/>
      <c r="IN126" s="95"/>
      <c r="IO126" s="95"/>
      <c r="IP126" s="95"/>
      <c r="IQ126" s="95"/>
      <c r="IR126" s="95"/>
      <c r="IS126" s="95"/>
      <c r="IT126" s="95"/>
      <c r="IU126" s="95"/>
      <c r="IV126" s="95"/>
      <c r="IW126" s="95"/>
      <c r="IX126" s="95"/>
      <c r="IY126" s="95"/>
      <c r="IZ126" s="95"/>
      <c r="JA126" s="95"/>
      <c r="JB126" s="95"/>
      <c r="JC126" s="95"/>
      <c r="JD126" s="95"/>
      <c r="JE126" s="95"/>
      <c r="JF126" s="95"/>
      <c r="JG126" s="95"/>
      <c r="JH126" s="95"/>
      <c r="JI126" s="95"/>
      <c r="JJ126" s="95"/>
      <c r="JK126" s="95"/>
      <c r="JL126" s="95"/>
      <c r="JM126" s="95"/>
      <c r="JN126" s="95"/>
      <c r="JO126" s="95"/>
      <c r="JP126" s="95"/>
      <c r="JQ126" s="95"/>
      <c r="JR126" s="95"/>
      <c r="JS126" s="95"/>
      <c r="JT126" s="95"/>
      <c r="JU126" s="95"/>
      <c r="JV126" s="95"/>
      <c r="JW126" s="95"/>
      <c r="JX126" s="95"/>
      <c r="JY126" s="95"/>
      <c r="JZ126" s="95"/>
      <c r="KA126" s="95"/>
      <c r="KB126" s="95"/>
      <c r="KC126" s="95"/>
      <c r="KD126" s="95"/>
      <c r="KE126" s="95"/>
      <c r="KF126" s="95"/>
      <c r="KG126" s="95"/>
      <c r="KH126" s="95"/>
      <c r="KI126" s="95"/>
      <c r="KJ126" s="95"/>
      <c r="KK126" s="95"/>
      <c r="KL126" s="95"/>
      <c r="KM126" s="95"/>
      <c r="KN126" s="95"/>
      <c r="KO126" s="95"/>
      <c r="KP126" s="95"/>
      <c r="KQ126" s="95"/>
      <c r="KR126" s="95"/>
      <c r="KS126" s="95"/>
      <c r="KT126" s="95"/>
      <c r="KU126" s="95"/>
      <c r="KV126" s="95"/>
      <c r="KW126" s="95"/>
      <c r="KX126" s="95"/>
      <c r="KY126" s="95"/>
      <c r="KZ126" s="95"/>
      <c r="LA126" s="95"/>
      <c r="LB126" s="95"/>
      <c r="LC126" s="95"/>
      <c r="LD126" s="95"/>
      <c r="LE126" s="95"/>
      <c r="LF126" s="95"/>
      <c r="LG126" s="95"/>
      <c r="LH126" s="95"/>
      <c r="LI126" s="95"/>
      <c r="LJ126" s="95"/>
      <c r="LK126" s="95"/>
      <c r="LL126" s="95"/>
      <c r="LM126" s="95"/>
      <c r="LN126" s="95"/>
      <c r="LO126" s="95"/>
      <c r="LP126" s="95"/>
      <c r="LQ126" s="95"/>
      <c r="LR126" s="95"/>
      <c r="LS126" s="95"/>
      <c r="LT126" s="95"/>
      <c r="LU126" s="95"/>
      <c r="LV126" s="95"/>
      <c r="LW126" s="95"/>
      <c r="LX126" s="95"/>
      <c r="LY126" s="95"/>
      <c r="LZ126" s="95"/>
      <c r="MA126" s="95"/>
      <c r="MB126" s="95"/>
      <c r="MC126" s="95"/>
      <c r="MD126" s="95"/>
      <c r="ME126" s="95"/>
      <c r="MF126" s="95"/>
      <c r="MG126" s="95"/>
      <c r="MH126" s="95"/>
      <c r="MI126" s="95"/>
      <c r="MJ126" s="95"/>
      <c r="MK126" s="95"/>
      <c r="ML126" s="95"/>
      <c r="MM126" s="95"/>
      <c r="MN126" s="95"/>
      <c r="MO126" s="95"/>
      <c r="MP126" s="95"/>
      <c r="MQ126" s="95"/>
      <c r="MR126" s="95"/>
      <c r="MS126" s="95"/>
      <c r="MT126" s="95"/>
      <c r="MU126" s="95"/>
      <c r="MV126" s="95"/>
      <c r="MW126" s="95"/>
      <c r="MX126" s="95"/>
      <c r="MY126" s="95"/>
      <c r="MZ126" s="95"/>
      <c r="NA126" s="95"/>
      <c r="NB126" s="95"/>
      <c r="NC126" s="95"/>
      <c r="ND126" s="95"/>
      <c r="NE126" s="95"/>
      <c r="NF126" s="95"/>
      <c r="NG126" s="95"/>
      <c r="NH126" s="95"/>
      <c r="NI126" s="95"/>
      <c r="NJ126" s="95"/>
      <c r="NK126" s="95"/>
      <c r="NL126" s="95"/>
      <c r="NM126" s="95"/>
      <c r="NN126" s="95"/>
      <c r="NO126" s="95"/>
      <c r="NP126" s="95"/>
      <c r="NQ126" s="95"/>
      <c r="NR126" s="95"/>
      <c r="NS126" s="95"/>
      <c r="NT126" s="95"/>
      <c r="NU126" s="95"/>
      <c r="NV126" s="95"/>
      <c r="NW126" s="95"/>
      <c r="NX126" s="95"/>
      <c r="NY126" s="95"/>
      <c r="NZ126" s="95"/>
      <c r="OA126" s="95"/>
      <c r="OB126" s="95"/>
      <c r="OC126" s="95"/>
      <c r="OD126" s="95"/>
      <c r="OE126" s="95"/>
      <c r="OF126" s="95"/>
      <c r="OG126" s="95"/>
      <c r="OH126" s="95"/>
      <c r="OI126" s="95"/>
      <c r="OJ126" s="95"/>
      <c r="OK126" s="95"/>
      <c r="OL126" s="95"/>
      <c r="OM126" s="95"/>
      <c r="ON126" s="95"/>
      <c r="OO126" s="95"/>
      <c r="OP126" s="95"/>
      <c r="OQ126" s="95"/>
      <c r="OR126" s="95"/>
      <c r="OS126" s="95"/>
      <c r="OT126" s="95"/>
      <c r="OU126" s="95"/>
      <c r="OV126" s="95"/>
      <c r="OW126" s="95"/>
      <c r="OX126" s="95"/>
      <c r="OY126" s="95"/>
      <c r="OZ126" s="95"/>
      <c r="PA126" s="95"/>
      <c r="PB126" s="95"/>
      <c r="PC126" s="95"/>
      <c r="PD126" s="95"/>
      <c r="PE126" s="95"/>
      <c r="PF126" s="95"/>
      <c r="PG126" s="95"/>
      <c r="PH126" s="95"/>
    </row>
    <row r="127" spans="3:424" s="85" customFormat="1" ht="29.55" customHeight="1">
      <c r="C127" s="1815" t="s">
        <v>221</v>
      </c>
      <c r="D127" s="1815"/>
      <c r="E127" s="1815"/>
      <c r="F127" s="143">
        <v>0</v>
      </c>
      <c r="G127" s="143" t="e">
        <f>IF(COLUMN(F$127)-COLUMN($L$30)+1&lt;=ROUND($L$30,0)-7,F$127,0)</f>
        <v>#VALUE!</v>
      </c>
      <c r="H127" s="143" t="e">
        <f t="shared" ref="H127:BM127" si="26">IF(COLUMN(G$127)-COLUMN($L$30)+1&lt;=ROUND($L$30,0)-7,G$127,0)</f>
        <v>#VALUE!</v>
      </c>
      <c r="I127" s="143" t="e">
        <f t="shared" si="26"/>
        <v>#VALUE!</v>
      </c>
      <c r="J127" s="143" t="e">
        <f t="shared" si="26"/>
        <v>#VALUE!</v>
      </c>
      <c r="K127" s="143" t="e">
        <f t="shared" si="26"/>
        <v>#VALUE!</v>
      </c>
      <c r="L127" s="143" t="e">
        <f t="shared" si="26"/>
        <v>#VALUE!</v>
      </c>
      <c r="M127" s="143" t="e">
        <f t="shared" si="26"/>
        <v>#VALUE!</v>
      </c>
      <c r="N127" s="143" t="e">
        <f t="shared" si="26"/>
        <v>#VALUE!</v>
      </c>
      <c r="O127" s="143" t="e">
        <f t="shared" si="26"/>
        <v>#VALUE!</v>
      </c>
      <c r="P127" s="143" t="e">
        <f t="shared" si="26"/>
        <v>#VALUE!</v>
      </c>
      <c r="Q127" s="143" t="e">
        <f t="shared" si="26"/>
        <v>#VALUE!</v>
      </c>
      <c r="R127" s="143" t="e">
        <f t="shared" si="26"/>
        <v>#VALUE!</v>
      </c>
      <c r="S127" s="143" t="e">
        <f t="shared" si="26"/>
        <v>#VALUE!</v>
      </c>
      <c r="T127" s="143" t="e">
        <f t="shared" si="26"/>
        <v>#VALUE!</v>
      </c>
      <c r="U127" s="143" t="e">
        <f t="shared" si="26"/>
        <v>#VALUE!</v>
      </c>
      <c r="V127" s="143" t="e">
        <f t="shared" si="26"/>
        <v>#VALUE!</v>
      </c>
      <c r="W127" s="143" t="e">
        <f t="shared" si="26"/>
        <v>#VALUE!</v>
      </c>
      <c r="X127" s="143" t="e">
        <f t="shared" si="26"/>
        <v>#VALUE!</v>
      </c>
      <c r="Y127" s="143" t="e">
        <f t="shared" si="26"/>
        <v>#VALUE!</v>
      </c>
      <c r="Z127" s="143" t="e">
        <f t="shared" si="26"/>
        <v>#VALUE!</v>
      </c>
      <c r="AA127" s="143" t="e">
        <f t="shared" si="26"/>
        <v>#VALUE!</v>
      </c>
      <c r="AB127" s="143" t="e">
        <f t="shared" si="26"/>
        <v>#VALUE!</v>
      </c>
      <c r="AC127" s="143" t="e">
        <f t="shared" si="26"/>
        <v>#VALUE!</v>
      </c>
      <c r="AD127" s="143" t="e">
        <f t="shared" si="26"/>
        <v>#VALUE!</v>
      </c>
      <c r="AE127" s="143" t="e">
        <f t="shared" si="26"/>
        <v>#VALUE!</v>
      </c>
      <c r="AF127" s="143" t="e">
        <f t="shared" si="26"/>
        <v>#VALUE!</v>
      </c>
      <c r="AG127" s="143" t="e">
        <f t="shared" si="26"/>
        <v>#VALUE!</v>
      </c>
      <c r="AH127" s="143" t="e">
        <f t="shared" si="26"/>
        <v>#VALUE!</v>
      </c>
      <c r="AI127" s="143" t="e">
        <f t="shared" si="26"/>
        <v>#VALUE!</v>
      </c>
      <c r="AJ127" s="143" t="e">
        <f t="shared" si="26"/>
        <v>#VALUE!</v>
      </c>
      <c r="AK127" s="143" t="e">
        <f t="shared" si="26"/>
        <v>#VALUE!</v>
      </c>
      <c r="AL127" s="143" t="e">
        <f t="shared" si="26"/>
        <v>#VALUE!</v>
      </c>
      <c r="AM127" s="143" t="e">
        <f t="shared" si="26"/>
        <v>#VALUE!</v>
      </c>
      <c r="AN127" s="143" t="e">
        <f t="shared" si="26"/>
        <v>#VALUE!</v>
      </c>
      <c r="AO127" s="143" t="e">
        <f t="shared" si="26"/>
        <v>#VALUE!</v>
      </c>
      <c r="AP127" s="143" t="e">
        <f t="shared" si="26"/>
        <v>#VALUE!</v>
      </c>
      <c r="AQ127" s="143" t="e">
        <f t="shared" si="26"/>
        <v>#VALUE!</v>
      </c>
      <c r="AR127" s="143" t="e">
        <f t="shared" si="26"/>
        <v>#VALUE!</v>
      </c>
      <c r="AS127" s="143" t="e">
        <f t="shared" si="26"/>
        <v>#VALUE!</v>
      </c>
      <c r="AT127" s="143" t="e">
        <f t="shared" si="26"/>
        <v>#VALUE!</v>
      </c>
      <c r="AU127" s="143" t="e">
        <f t="shared" si="26"/>
        <v>#VALUE!</v>
      </c>
      <c r="AV127" s="143" t="e">
        <f t="shared" si="26"/>
        <v>#VALUE!</v>
      </c>
      <c r="AW127" s="143" t="e">
        <f t="shared" si="26"/>
        <v>#VALUE!</v>
      </c>
      <c r="AX127" s="143" t="e">
        <f t="shared" si="26"/>
        <v>#VALUE!</v>
      </c>
      <c r="AY127" s="143" t="e">
        <f t="shared" si="26"/>
        <v>#VALUE!</v>
      </c>
      <c r="AZ127" s="143" t="e">
        <f t="shared" si="26"/>
        <v>#VALUE!</v>
      </c>
      <c r="BA127" s="143" t="e">
        <f t="shared" si="26"/>
        <v>#VALUE!</v>
      </c>
      <c r="BB127" s="143" t="e">
        <f t="shared" si="26"/>
        <v>#VALUE!</v>
      </c>
      <c r="BC127" s="143" t="e">
        <f t="shared" si="26"/>
        <v>#VALUE!</v>
      </c>
      <c r="BD127" s="143" t="e">
        <f t="shared" si="26"/>
        <v>#VALUE!</v>
      </c>
      <c r="BE127" s="143" t="e">
        <f t="shared" si="26"/>
        <v>#VALUE!</v>
      </c>
      <c r="BF127" s="143" t="e">
        <f t="shared" si="26"/>
        <v>#VALUE!</v>
      </c>
      <c r="BG127" s="143" t="e">
        <f t="shared" si="26"/>
        <v>#VALUE!</v>
      </c>
      <c r="BH127" s="143" t="e">
        <f t="shared" si="26"/>
        <v>#VALUE!</v>
      </c>
      <c r="BI127" s="143" t="e">
        <f t="shared" si="26"/>
        <v>#VALUE!</v>
      </c>
      <c r="BJ127" s="143" t="e">
        <f t="shared" si="26"/>
        <v>#VALUE!</v>
      </c>
      <c r="BK127" s="143" t="e">
        <f t="shared" si="26"/>
        <v>#VALUE!</v>
      </c>
      <c r="BL127" s="143" t="e">
        <f t="shared" si="26"/>
        <v>#VALUE!</v>
      </c>
      <c r="BM127" s="143" t="e">
        <f t="shared" si="26"/>
        <v>#VALUE!</v>
      </c>
      <c r="BN127" s="95"/>
      <c r="BO127" s="95"/>
      <c r="BP127" s="95"/>
      <c r="BQ127" s="95"/>
      <c r="BR127" s="95"/>
      <c r="BS127" s="95"/>
      <c r="BT127" s="95"/>
      <c r="BU127" s="95"/>
      <c r="BV127" s="95"/>
      <c r="BW127" s="95"/>
      <c r="BX127" s="95"/>
      <c r="BY127" s="95"/>
      <c r="BZ127" s="95"/>
      <c r="CA127" s="95"/>
      <c r="CB127" s="95"/>
      <c r="CC127" s="95"/>
      <c r="CD127" s="95"/>
      <c r="CE127" s="95"/>
      <c r="CF127" s="95"/>
      <c r="CG127" s="95"/>
      <c r="CH127" s="95"/>
      <c r="CI127" s="95"/>
      <c r="CJ127" s="95"/>
      <c r="CK127" s="95"/>
      <c r="CL127" s="95"/>
      <c r="CM127" s="95"/>
      <c r="CN127" s="95"/>
      <c r="CO127" s="95"/>
      <c r="CP127" s="95"/>
      <c r="CQ127" s="95"/>
      <c r="CR127" s="95"/>
      <c r="CS127" s="95"/>
      <c r="CT127" s="95"/>
      <c r="CU127" s="95"/>
      <c r="CV127" s="95"/>
      <c r="CW127" s="95"/>
      <c r="CX127" s="95"/>
      <c r="CY127" s="95"/>
      <c r="CZ127" s="95"/>
      <c r="DA127" s="95"/>
      <c r="DB127" s="95"/>
      <c r="DC127" s="95"/>
      <c r="DD127" s="95"/>
      <c r="DE127" s="95"/>
      <c r="DF127" s="95"/>
      <c r="DG127" s="95"/>
      <c r="DH127" s="95"/>
      <c r="DI127" s="95"/>
      <c r="DJ127" s="95"/>
      <c r="DK127" s="95"/>
      <c r="DL127" s="95"/>
      <c r="DM127" s="95"/>
      <c r="DN127" s="95"/>
      <c r="DO127" s="95"/>
      <c r="DP127" s="95"/>
      <c r="DQ127" s="95"/>
      <c r="DR127" s="95"/>
      <c r="DS127" s="95"/>
      <c r="DT127" s="95"/>
      <c r="DU127" s="95"/>
      <c r="DV127" s="95"/>
      <c r="DW127" s="95"/>
      <c r="DX127" s="95"/>
      <c r="DY127" s="95"/>
      <c r="DZ127" s="95"/>
      <c r="EA127" s="95"/>
      <c r="EB127" s="95"/>
      <c r="EC127" s="95"/>
      <c r="ED127" s="95"/>
      <c r="EE127" s="95"/>
      <c r="EF127" s="95"/>
      <c r="EG127" s="95"/>
      <c r="EH127" s="95"/>
      <c r="EI127" s="95"/>
      <c r="EJ127" s="95"/>
      <c r="EK127" s="95"/>
      <c r="EL127" s="95"/>
      <c r="EM127" s="95"/>
      <c r="EN127" s="95"/>
      <c r="EO127" s="95"/>
      <c r="EP127" s="95"/>
      <c r="EQ127" s="95"/>
      <c r="ER127" s="95"/>
      <c r="ES127" s="95"/>
      <c r="ET127" s="95"/>
      <c r="EU127" s="95"/>
      <c r="EV127" s="95"/>
      <c r="EW127" s="95"/>
      <c r="EX127" s="95"/>
      <c r="EY127" s="95"/>
      <c r="EZ127" s="95"/>
      <c r="FA127" s="95"/>
      <c r="FB127" s="95"/>
      <c r="FC127" s="95"/>
      <c r="FD127" s="95"/>
      <c r="FE127" s="95"/>
      <c r="FF127" s="95"/>
      <c r="FG127" s="95"/>
      <c r="FH127" s="95"/>
      <c r="FI127" s="95"/>
      <c r="FJ127" s="95"/>
      <c r="FK127" s="95"/>
      <c r="FL127" s="95"/>
      <c r="FM127" s="95"/>
      <c r="FN127" s="95"/>
      <c r="FO127" s="95"/>
      <c r="FP127" s="95"/>
      <c r="FQ127" s="95"/>
      <c r="FR127" s="95"/>
      <c r="FS127" s="95"/>
      <c r="FT127" s="95"/>
      <c r="FU127" s="95"/>
      <c r="FV127" s="95"/>
      <c r="FW127" s="95"/>
      <c r="FX127" s="95"/>
      <c r="FY127" s="95"/>
      <c r="FZ127" s="95"/>
      <c r="GA127" s="95"/>
      <c r="GB127" s="95"/>
      <c r="GC127" s="95"/>
      <c r="GD127" s="95"/>
      <c r="GE127" s="95"/>
      <c r="GF127" s="95"/>
      <c r="GG127" s="95"/>
      <c r="GH127" s="95"/>
      <c r="GI127" s="95"/>
      <c r="GJ127" s="95"/>
      <c r="GK127" s="95"/>
      <c r="GL127" s="95"/>
      <c r="GM127" s="95"/>
      <c r="GN127" s="95"/>
      <c r="GO127" s="95"/>
      <c r="GP127" s="95"/>
      <c r="GQ127" s="95"/>
      <c r="GR127" s="95"/>
      <c r="GS127" s="95"/>
      <c r="GT127" s="95"/>
      <c r="GU127" s="95"/>
      <c r="GV127" s="95"/>
      <c r="GW127" s="133"/>
      <c r="GX127" s="133"/>
      <c r="GY127" s="133"/>
      <c r="GZ127" s="133"/>
      <c r="HA127" s="133"/>
      <c r="HB127" s="133"/>
      <c r="HC127" s="133"/>
      <c r="HD127" s="133"/>
      <c r="HE127" s="133"/>
      <c r="HF127" s="133"/>
      <c r="HG127" s="95"/>
      <c r="HH127" s="95"/>
      <c r="HI127" s="95"/>
      <c r="HJ127" s="95"/>
      <c r="HK127" s="95"/>
      <c r="HL127" s="95"/>
      <c r="HM127" s="95"/>
      <c r="HN127" s="95"/>
      <c r="HO127" s="95"/>
      <c r="HP127" s="95"/>
      <c r="HQ127" s="95"/>
      <c r="HR127" s="95"/>
      <c r="HS127" s="95"/>
      <c r="HT127" s="95"/>
      <c r="HU127" s="95"/>
      <c r="HV127" s="95"/>
      <c r="HW127" s="95"/>
      <c r="HX127" s="95"/>
      <c r="HY127" s="95"/>
      <c r="HZ127" s="95"/>
      <c r="IA127" s="95"/>
      <c r="IB127" s="95"/>
      <c r="IC127" s="95"/>
      <c r="ID127" s="95"/>
      <c r="IE127" s="95"/>
      <c r="IF127" s="95"/>
      <c r="IG127" s="95"/>
      <c r="IH127" s="95"/>
      <c r="II127" s="95"/>
      <c r="IJ127" s="95"/>
      <c r="IK127" s="95"/>
      <c r="IL127" s="95"/>
      <c r="IM127" s="95"/>
      <c r="IN127" s="95"/>
      <c r="IO127" s="95"/>
      <c r="IP127" s="95"/>
      <c r="IQ127" s="95"/>
      <c r="IR127" s="95"/>
      <c r="IS127" s="95"/>
      <c r="IT127" s="95"/>
      <c r="IU127" s="95"/>
      <c r="IV127" s="95"/>
      <c r="IW127" s="95"/>
      <c r="IX127" s="95"/>
      <c r="IY127" s="95"/>
      <c r="IZ127" s="95"/>
      <c r="JA127" s="95"/>
      <c r="JB127" s="95"/>
      <c r="JC127" s="95"/>
      <c r="JD127" s="95"/>
      <c r="JE127" s="95"/>
      <c r="JF127" s="95"/>
      <c r="JG127" s="95"/>
      <c r="JH127" s="95"/>
      <c r="JI127" s="95"/>
      <c r="JJ127" s="95"/>
      <c r="JK127" s="95"/>
      <c r="JL127" s="95"/>
      <c r="JM127" s="95"/>
      <c r="JN127" s="95"/>
      <c r="JO127" s="95"/>
      <c r="JP127" s="95"/>
      <c r="JQ127" s="95"/>
      <c r="JR127" s="95"/>
      <c r="JS127" s="95"/>
      <c r="JT127" s="95"/>
      <c r="JU127" s="95"/>
      <c r="JV127" s="95"/>
      <c r="JW127" s="95"/>
      <c r="JX127" s="95"/>
      <c r="JY127" s="95"/>
      <c r="JZ127" s="95"/>
      <c r="KA127" s="95"/>
      <c r="KB127" s="95"/>
      <c r="KC127" s="95"/>
      <c r="KD127" s="95"/>
      <c r="KE127" s="95"/>
      <c r="KF127" s="95"/>
      <c r="KG127" s="95"/>
      <c r="KH127" s="95"/>
      <c r="KI127" s="95"/>
      <c r="KJ127" s="95"/>
      <c r="KK127" s="95"/>
      <c r="KL127" s="95"/>
      <c r="KM127" s="95"/>
      <c r="KN127" s="95"/>
      <c r="KO127" s="95"/>
      <c r="KP127" s="95"/>
      <c r="KQ127" s="95"/>
      <c r="KR127" s="95"/>
      <c r="KS127" s="95"/>
      <c r="KT127" s="95"/>
      <c r="KU127" s="95"/>
      <c r="KV127" s="95"/>
      <c r="KW127" s="95"/>
      <c r="KX127" s="95"/>
      <c r="KY127" s="95"/>
      <c r="KZ127" s="95"/>
      <c r="LA127" s="95"/>
      <c r="LB127" s="95"/>
      <c r="LC127" s="95"/>
      <c r="LD127" s="95"/>
      <c r="LE127" s="95"/>
      <c r="LF127" s="95"/>
      <c r="LG127" s="95"/>
      <c r="LH127" s="95"/>
      <c r="LI127" s="95"/>
      <c r="LJ127" s="95"/>
      <c r="LK127" s="95"/>
      <c r="LL127" s="95"/>
      <c r="LM127" s="95"/>
      <c r="LN127" s="95"/>
      <c r="LO127" s="95"/>
      <c r="LP127" s="95"/>
      <c r="LQ127" s="95"/>
      <c r="LR127" s="95"/>
      <c r="LS127" s="95"/>
      <c r="LT127" s="95"/>
      <c r="LU127" s="95"/>
      <c r="LV127" s="95"/>
      <c r="LW127" s="95"/>
      <c r="LX127" s="95"/>
      <c r="LY127" s="95"/>
      <c r="LZ127" s="95"/>
      <c r="MA127" s="95"/>
      <c r="MB127" s="95"/>
      <c r="MC127" s="95"/>
      <c r="MD127" s="95"/>
      <c r="ME127" s="95"/>
      <c r="MF127" s="95"/>
      <c r="MG127" s="95"/>
      <c r="MH127" s="95"/>
      <c r="MI127" s="95"/>
      <c r="MJ127" s="95"/>
      <c r="MK127" s="95"/>
      <c r="ML127" s="95"/>
      <c r="MM127" s="95"/>
      <c r="MN127" s="95"/>
      <c r="MO127" s="95"/>
      <c r="MP127" s="95"/>
      <c r="MQ127" s="95"/>
      <c r="MR127" s="95"/>
      <c r="MS127" s="95"/>
      <c r="MT127" s="95"/>
      <c r="MU127" s="95"/>
      <c r="MV127" s="95"/>
      <c r="MW127" s="95"/>
      <c r="MX127" s="95"/>
      <c r="MY127" s="95"/>
      <c r="MZ127" s="95"/>
      <c r="NA127" s="95"/>
      <c r="NB127" s="95"/>
      <c r="NC127" s="95"/>
      <c r="ND127" s="95"/>
      <c r="NE127" s="95"/>
      <c r="NF127" s="95"/>
      <c r="NG127" s="95"/>
      <c r="NH127" s="95"/>
      <c r="NI127" s="95"/>
      <c r="NJ127" s="95"/>
      <c r="NK127" s="95"/>
      <c r="NL127" s="95"/>
      <c r="NM127" s="95"/>
      <c r="NN127" s="95"/>
      <c r="NO127" s="95"/>
      <c r="NP127" s="95"/>
      <c r="NQ127" s="95"/>
      <c r="NR127" s="95"/>
      <c r="NS127" s="95"/>
      <c r="NT127" s="95"/>
      <c r="NU127" s="95"/>
      <c r="NV127" s="95"/>
      <c r="NW127" s="95"/>
      <c r="NX127" s="95"/>
      <c r="NY127" s="95"/>
      <c r="NZ127" s="95"/>
      <c r="OA127" s="95"/>
      <c r="OB127" s="95"/>
      <c r="OC127" s="95"/>
      <c r="OD127" s="95"/>
      <c r="OE127" s="95"/>
      <c r="OF127" s="95"/>
      <c r="OG127" s="95"/>
      <c r="OH127" s="95"/>
      <c r="OI127" s="95"/>
      <c r="OJ127" s="95"/>
      <c r="OK127" s="95"/>
      <c r="OL127" s="95"/>
      <c r="OM127" s="95"/>
      <c r="ON127" s="95"/>
      <c r="OO127" s="95"/>
      <c r="OP127" s="95"/>
      <c r="OQ127" s="95"/>
      <c r="OR127" s="95"/>
      <c r="OS127" s="95"/>
      <c r="OT127" s="95"/>
      <c r="OU127" s="95"/>
      <c r="OV127" s="95"/>
      <c r="OW127" s="95"/>
      <c r="OX127" s="95"/>
      <c r="OY127" s="95"/>
      <c r="OZ127" s="95"/>
      <c r="PA127" s="95"/>
      <c r="PB127" s="95"/>
      <c r="PC127" s="95"/>
      <c r="PD127" s="95"/>
      <c r="PE127" s="95"/>
      <c r="PF127" s="95"/>
      <c r="PG127" s="95"/>
      <c r="PH127" s="95"/>
    </row>
    <row r="128" spans="3:424" s="85" customFormat="1" ht="18">
      <c r="C128" s="1816" t="s">
        <v>222</v>
      </c>
      <c r="D128" s="1816"/>
      <c r="E128" s="1817"/>
      <c r="F128" s="131"/>
      <c r="G128" s="144"/>
      <c r="H128" s="144"/>
      <c r="I128" s="144"/>
      <c r="J128" s="144"/>
      <c r="K128" s="144"/>
      <c r="L128" s="144"/>
      <c r="M128" s="144"/>
      <c r="N128" s="144"/>
      <c r="O128" s="144"/>
      <c r="P128" s="144"/>
      <c r="Q128" s="144"/>
      <c r="R128" s="144"/>
      <c r="S128" s="144"/>
      <c r="T128" s="144"/>
      <c r="U128" s="144"/>
      <c r="V128" s="144"/>
      <c r="W128" s="144"/>
      <c r="X128" s="144"/>
      <c r="Y128" s="144"/>
      <c r="Z128" s="144"/>
      <c r="AA128" s="144"/>
      <c r="AB128" s="144"/>
      <c r="AC128" s="144"/>
      <c r="AD128" s="144"/>
      <c r="AE128" s="144"/>
      <c r="AF128" s="144"/>
      <c r="AG128" s="144"/>
      <c r="AH128" s="144"/>
      <c r="AI128" s="144"/>
      <c r="AJ128" s="144"/>
      <c r="AK128" s="144"/>
      <c r="AL128" s="144"/>
      <c r="AM128" s="144"/>
      <c r="AN128" s="144"/>
      <c r="AO128" s="144"/>
      <c r="AP128" s="144"/>
      <c r="AQ128" s="144"/>
      <c r="AR128" s="144"/>
      <c r="AS128" s="144"/>
      <c r="AT128" s="144"/>
      <c r="AU128" s="144"/>
      <c r="AV128" s="144"/>
      <c r="AW128" s="144"/>
      <c r="AX128" s="144"/>
      <c r="AY128" s="144"/>
      <c r="AZ128" s="144"/>
      <c r="BA128" s="144"/>
      <c r="BB128" s="144"/>
      <c r="BC128" s="144"/>
      <c r="BD128" s="144"/>
      <c r="BE128" s="144"/>
      <c r="BF128" s="144"/>
      <c r="BG128" s="144"/>
      <c r="BH128" s="144"/>
      <c r="BI128" s="144"/>
      <c r="BJ128" s="144"/>
      <c r="BK128" s="144"/>
      <c r="BL128" s="144"/>
      <c r="BM128" s="144"/>
      <c r="BN128" s="95"/>
      <c r="BO128" s="95"/>
      <c r="BP128" s="95"/>
      <c r="BQ128" s="95"/>
      <c r="BR128" s="95"/>
      <c r="BS128" s="95"/>
      <c r="BT128" s="95"/>
      <c r="BU128" s="95"/>
      <c r="BV128" s="95"/>
      <c r="BW128" s="95"/>
      <c r="BX128" s="95"/>
      <c r="BY128" s="95"/>
      <c r="BZ128" s="95"/>
      <c r="CA128" s="95"/>
      <c r="CB128" s="95"/>
      <c r="CC128" s="95"/>
      <c r="CD128" s="95"/>
      <c r="CE128" s="95"/>
      <c r="CF128" s="95"/>
      <c r="CG128" s="95"/>
      <c r="CH128" s="95"/>
      <c r="CI128" s="95"/>
      <c r="CJ128" s="95"/>
      <c r="CK128" s="95"/>
      <c r="CL128" s="95"/>
      <c r="CM128" s="95"/>
      <c r="CN128" s="95"/>
      <c r="CO128" s="95"/>
      <c r="CP128" s="95"/>
      <c r="CQ128" s="95"/>
      <c r="CR128" s="95"/>
      <c r="CS128" s="95"/>
      <c r="CT128" s="95"/>
      <c r="CU128" s="95"/>
      <c r="CV128" s="95"/>
      <c r="CW128" s="95"/>
      <c r="CX128" s="95"/>
      <c r="CY128" s="95"/>
      <c r="CZ128" s="95"/>
      <c r="DA128" s="95"/>
      <c r="DB128" s="95"/>
      <c r="DC128" s="95"/>
      <c r="DD128" s="95"/>
      <c r="DE128" s="95"/>
      <c r="DF128" s="95"/>
      <c r="DG128" s="95"/>
      <c r="DH128" s="95"/>
      <c r="DI128" s="95"/>
      <c r="DJ128" s="95"/>
      <c r="DK128" s="95"/>
      <c r="DL128" s="95"/>
      <c r="DM128" s="95"/>
      <c r="DN128" s="95"/>
      <c r="DO128" s="95"/>
      <c r="DP128" s="95"/>
      <c r="DQ128" s="95"/>
      <c r="DR128" s="95"/>
      <c r="DS128" s="95"/>
      <c r="DT128" s="95"/>
      <c r="DU128" s="95"/>
      <c r="DV128" s="95"/>
      <c r="DW128" s="95"/>
      <c r="DX128" s="95"/>
      <c r="DY128" s="95"/>
      <c r="DZ128" s="95"/>
      <c r="EA128" s="95"/>
      <c r="EB128" s="95"/>
      <c r="EC128" s="95"/>
      <c r="ED128" s="95"/>
      <c r="EE128" s="95"/>
      <c r="EF128" s="95"/>
      <c r="EG128" s="95"/>
      <c r="EH128" s="95"/>
      <c r="EI128" s="95"/>
      <c r="EJ128" s="95"/>
      <c r="EK128" s="95"/>
      <c r="EL128" s="95"/>
      <c r="EM128" s="95"/>
      <c r="EN128" s="95"/>
      <c r="EO128" s="95"/>
      <c r="EP128" s="95"/>
      <c r="EQ128" s="95"/>
      <c r="ER128" s="95"/>
      <c r="ES128" s="95"/>
      <c r="ET128" s="95"/>
      <c r="EU128" s="95"/>
      <c r="EV128" s="95"/>
      <c r="EW128" s="95"/>
      <c r="EX128" s="95"/>
      <c r="EY128" s="95"/>
      <c r="EZ128" s="95"/>
      <c r="FA128" s="95"/>
      <c r="FB128" s="95"/>
      <c r="FC128" s="95"/>
      <c r="FD128" s="95"/>
      <c r="FE128" s="95"/>
      <c r="FF128" s="95"/>
      <c r="FG128" s="95"/>
      <c r="FH128" s="95"/>
      <c r="FI128" s="95"/>
      <c r="FJ128" s="95"/>
      <c r="FK128" s="95"/>
      <c r="FL128" s="95"/>
      <c r="FM128" s="95"/>
      <c r="FN128" s="95"/>
      <c r="FO128" s="95"/>
      <c r="FP128" s="95"/>
      <c r="FQ128" s="95"/>
      <c r="FR128" s="95"/>
      <c r="FS128" s="95"/>
      <c r="FT128" s="95"/>
      <c r="FU128" s="95"/>
      <c r="FV128" s="95"/>
      <c r="FW128" s="95"/>
      <c r="FX128" s="95"/>
      <c r="FY128" s="95"/>
      <c r="FZ128" s="95"/>
      <c r="GA128" s="95"/>
      <c r="GB128" s="95"/>
      <c r="GC128" s="95"/>
      <c r="GD128" s="95"/>
      <c r="GE128" s="95"/>
      <c r="GF128" s="95"/>
      <c r="GG128" s="95"/>
      <c r="GH128" s="95"/>
      <c r="GI128" s="95"/>
      <c r="GJ128" s="95"/>
      <c r="GK128" s="95"/>
      <c r="GL128" s="95"/>
      <c r="GM128" s="95"/>
      <c r="GN128" s="95"/>
      <c r="GO128" s="95"/>
      <c r="GP128" s="95"/>
      <c r="GQ128" s="95"/>
      <c r="GR128" s="95"/>
      <c r="GS128" s="95"/>
      <c r="GT128" s="95"/>
      <c r="GU128" s="95"/>
      <c r="GV128" s="95"/>
      <c r="GW128" s="133"/>
      <c r="GX128" s="133"/>
      <c r="GY128" s="133"/>
      <c r="GZ128" s="133"/>
      <c r="HA128" s="133"/>
      <c r="HB128" s="133"/>
      <c r="HC128" s="133"/>
      <c r="HD128" s="133"/>
      <c r="HE128" s="133"/>
      <c r="HF128" s="133"/>
      <c r="HG128" s="95"/>
      <c r="HH128" s="95"/>
      <c r="HI128" s="95"/>
      <c r="HJ128" s="95"/>
      <c r="HK128" s="95"/>
      <c r="HL128" s="95"/>
      <c r="HM128" s="95"/>
      <c r="HN128" s="95"/>
      <c r="HO128" s="95"/>
      <c r="HP128" s="95"/>
      <c r="HQ128" s="95"/>
      <c r="HR128" s="95"/>
      <c r="HS128" s="95"/>
      <c r="HT128" s="95"/>
      <c r="HU128" s="95"/>
      <c r="HV128" s="95"/>
      <c r="HW128" s="95"/>
      <c r="HX128" s="95"/>
      <c r="HY128" s="95"/>
      <c r="HZ128" s="95"/>
      <c r="IA128" s="95"/>
      <c r="IB128" s="95"/>
      <c r="IC128" s="95"/>
      <c r="ID128" s="95"/>
      <c r="IE128" s="95"/>
      <c r="IF128" s="95"/>
      <c r="IG128" s="95"/>
      <c r="IH128" s="95"/>
      <c r="II128" s="95"/>
      <c r="IJ128" s="95"/>
      <c r="IK128" s="95"/>
      <c r="IL128" s="95"/>
      <c r="IM128" s="95"/>
      <c r="IN128" s="95"/>
      <c r="IO128" s="95"/>
      <c r="IP128" s="95"/>
      <c r="IQ128" s="95"/>
      <c r="IR128" s="95"/>
      <c r="IS128" s="95"/>
      <c r="IT128" s="95"/>
      <c r="IU128" s="95"/>
      <c r="IV128" s="95"/>
      <c r="IW128" s="95"/>
      <c r="IX128" s="95"/>
      <c r="IY128" s="95"/>
      <c r="IZ128" s="95"/>
      <c r="JA128" s="95"/>
      <c r="JB128" s="95"/>
      <c r="JC128" s="95"/>
      <c r="JD128" s="95"/>
      <c r="JE128" s="95"/>
      <c r="JF128" s="95"/>
      <c r="JG128" s="95"/>
      <c r="JH128" s="95"/>
      <c r="JI128" s="95"/>
      <c r="JJ128" s="95"/>
      <c r="JK128" s="95"/>
      <c r="JL128" s="95"/>
      <c r="JM128" s="95"/>
      <c r="JN128" s="95"/>
      <c r="JO128" s="95"/>
      <c r="JP128" s="95"/>
      <c r="JQ128" s="95"/>
      <c r="JR128" s="95"/>
      <c r="JS128" s="95"/>
      <c r="JT128" s="95"/>
      <c r="JU128" s="95"/>
      <c r="JV128" s="95"/>
      <c r="JW128" s="95"/>
      <c r="JX128" s="95"/>
      <c r="JY128" s="95"/>
      <c r="JZ128" s="95"/>
      <c r="KA128" s="95"/>
      <c r="KB128" s="95"/>
      <c r="KC128" s="95"/>
      <c r="KD128" s="95"/>
      <c r="KE128" s="95"/>
      <c r="KF128" s="95"/>
      <c r="KG128" s="95"/>
      <c r="KH128" s="95"/>
      <c r="KI128" s="95"/>
      <c r="KJ128" s="95"/>
      <c r="KK128" s="95"/>
      <c r="KL128" s="95"/>
      <c r="KM128" s="95"/>
      <c r="KN128" s="95"/>
      <c r="KO128" s="95"/>
      <c r="KP128" s="95"/>
      <c r="KQ128" s="95"/>
      <c r="KR128" s="95"/>
      <c r="KS128" s="95"/>
      <c r="KT128" s="95"/>
      <c r="KU128" s="95"/>
      <c r="KV128" s="95"/>
      <c r="KW128" s="95"/>
      <c r="KX128" s="95"/>
      <c r="KY128" s="95"/>
      <c r="KZ128" s="95"/>
      <c r="LA128" s="95"/>
      <c r="LB128" s="95"/>
      <c r="LC128" s="95"/>
      <c r="LD128" s="95"/>
      <c r="LE128" s="95"/>
      <c r="LF128" s="95"/>
      <c r="LG128" s="95"/>
      <c r="LH128" s="95"/>
      <c r="LI128" s="95"/>
      <c r="LJ128" s="95"/>
      <c r="LK128" s="95"/>
      <c r="LL128" s="95"/>
      <c r="LM128" s="95"/>
      <c r="LN128" s="95"/>
      <c r="LO128" s="95"/>
      <c r="LP128" s="95"/>
      <c r="LQ128" s="95"/>
      <c r="LR128" s="95"/>
      <c r="LS128" s="95"/>
      <c r="LT128" s="95"/>
      <c r="LU128" s="95"/>
      <c r="LV128" s="95"/>
      <c r="LW128" s="95"/>
      <c r="LX128" s="95"/>
      <c r="LY128" s="95"/>
      <c r="LZ128" s="95"/>
      <c r="MA128" s="95"/>
      <c r="MB128" s="95"/>
      <c r="MC128" s="95"/>
      <c r="MD128" s="95"/>
      <c r="ME128" s="95"/>
      <c r="MF128" s="95"/>
      <c r="MG128" s="95"/>
      <c r="MH128" s="95"/>
      <c r="MI128" s="95"/>
      <c r="MJ128" s="95"/>
      <c r="MK128" s="95"/>
      <c r="ML128" s="95"/>
      <c r="MM128" s="95"/>
      <c r="MN128" s="95"/>
      <c r="MO128" s="95"/>
      <c r="MP128" s="95"/>
      <c r="MQ128" s="95"/>
      <c r="MR128" s="95"/>
      <c r="MS128" s="95"/>
      <c r="MT128" s="95"/>
      <c r="MU128" s="95"/>
      <c r="MV128" s="95"/>
      <c r="MW128" s="95"/>
      <c r="MX128" s="95"/>
      <c r="MY128" s="95"/>
      <c r="MZ128" s="95"/>
      <c r="NA128" s="95"/>
      <c r="NB128" s="95"/>
      <c r="NC128" s="95"/>
      <c r="ND128" s="95"/>
      <c r="NE128" s="95"/>
      <c r="NF128" s="95"/>
      <c r="NG128" s="95"/>
      <c r="NH128" s="95"/>
      <c r="NI128" s="95"/>
      <c r="NJ128" s="95"/>
      <c r="NK128" s="95"/>
      <c r="NL128" s="95"/>
      <c r="NM128" s="95"/>
      <c r="NN128" s="95"/>
      <c r="NO128" s="95"/>
      <c r="NP128" s="95"/>
      <c r="NQ128" s="95"/>
      <c r="NR128" s="95"/>
      <c r="NS128" s="95"/>
      <c r="NT128" s="95"/>
      <c r="NU128" s="95"/>
      <c r="NV128" s="95"/>
      <c r="NW128" s="95"/>
      <c r="NX128" s="95"/>
      <c r="NY128" s="95"/>
      <c r="NZ128" s="95"/>
      <c r="OA128" s="95"/>
      <c r="OB128" s="95"/>
      <c r="OC128" s="95"/>
      <c r="OD128" s="95"/>
      <c r="OE128" s="95"/>
      <c r="OF128" s="95"/>
      <c r="OG128" s="95"/>
      <c r="OH128" s="95"/>
      <c r="OI128" s="95"/>
      <c r="OJ128" s="95"/>
      <c r="OK128" s="95"/>
      <c r="OL128" s="95"/>
      <c r="OM128" s="95"/>
      <c r="ON128" s="95"/>
      <c r="OO128" s="95"/>
      <c r="OP128" s="95"/>
      <c r="OQ128" s="95"/>
      <c r="OR128" s="95"/>
      <c r="OS128" s="95"/>
      <c r="OT128" s="95"/>
      <c r="OU128" s="95"/>
      <c r="OV128" s="95"/>
      <c r="OW128" s="95"/>
      <c r="OX128" s="95"/>
      <c r="OY128" s="95"/>
      <c r="OZ128" s="95"/>
      <c r="PA128" s="95"/>
      <c r="PB128" s="95"/>
      <c r="PC128" s="95"/>
      <c r="PD128" s="95"/>
      <c r="PE128" s="95"/>
      <c r="PF128" s="95"/>
      <c r="PG128" s="95"/>
      <c r="PH128" s="95"/>
    </row>
    <row r="129" spans="3:424" s="85" customFormat="1" ht="29.55" customHeight="1">
      <c r="C129" s="1815" t="s">
        <v>223</v>
      </c>
      <c r="D129" s="1815"/>
      <c r="E129" s="1815"/>
      <c r="F129" s="143">
        <v>0</v>
      </c>
      <c r="G129" s="143" t="e">
        <f>IF(COLUMN(F$129)-COLUMN($L$30)+1&lt;=ROUND($L$30,0)-7,F$129,0)</f>
        <v>#VALUE!</v>
      </c>
      <c r="H129" s="143" t="e">
        <f t="shared" ref="H129:BM129" si="27">IF(COLUMN(G$129)-COLUMN($L$30)+1&lt;=ROUND($L$30,0)-7,G$129,0)</f>
        <v>#VALUE!</v>
      </c>
      <c r="I129" s="143" t="e">
        <f t="shared" si="27"/>
        <v>#VALUE!</v>
      </c>
      <c r="J129" s="143" t="e">
        <f t="shared" si="27"/>
        <v>#VALUE!</v>
      </c>
      <c r="K129" s="143" t="e">
        <f t="shared" si="27"/>
        <v>#VALUE!</v>
      </c>
      <c r="L129" s="143" t="e">
        <f t="shared" si="27"/>
        <v>#VALUE!</v>
      </c>
      <c r="M129" s="143" t="e">
        <f t="shared" si="27"/>
        <v>#VALUE!</v>
      </c>
      <c r="N129" s="143" t="e">
        <f t="shared" si="27"/>
        <v>#VALUE!</v>
      </c>
      <c r="O129" s="143" t="e">
        <f t="shared" si="27"/>
        <v>#VALUE!</v>
      </c>
      <c r="P129" s="143" t="e">
        <f t="shared" si="27"/>
        <v>#VALUE!</v>
      </c>
      <c r="Q129" s="143" t="e">
        <f t="shared" si="27"/>
        <v>#VALUE!</v>
      </c>
      <c r="R129" s="143" t="e">
        <f t="shared" si="27"/>
        <v>#VALUE!</v>
      </c>
      <c r="S129" s="143" t="e">
        <f t="shared" si="27"/>
        <v>#VALUE!</v>
      </c>
      <c r="T129" s="143" t="e">
        <f t="shared" si="27"/>
        <v>#VALUE!</v>
      </c>
      <c r="U129" s="143" t="e">
        <f t="shared" si="27"/>
        <v>#VALUE!</v>
      </c>
      <c r="V129" s="143" t="e">
        <f t="shared" si="27"/>
        <v>#VALUE!</v>
      </c>
      <c r="W129" s="143" t="e">
        <f t="shared" si="27"/>
        <v>#VALUE!</v>
      </c>
      <c r="X129" s="143" t="e">
        <f t="shared" si="27"/>
        <v>#VALUE!</v>
      </c>
      <c r="Y129" s="143" t="e">
        <f t="shared" si="27"/>
        <v>#VALUE!</v>
      </c>
      <c r="Z129" s="143" t="e">
        <f t="shared" si="27"/>
        <v>#VALUE!</v>
      </c>
      <c r="AA129" s="143" t="e">
        <f t="shared" si="27"/>
        <v>#VALUE!</v>
      </c>
      <c r="AB129" s="143" t="e">
        <f t="shared" si="27"/>
        <v>#VALUE!</v>
      </c>
      <c r="AC129" s="143" t="e">
        <f t="shared" si="27"/>
        <v>#VALUE!</v>
      </c>
      <c r="AD129" s="143" t="e">
        <f t="shared" si="27"/>
        <v>#VALUE!</v>
      </c>
      <c r="AE129" s="143" t="e">
        <f t="shared" si="27"/>
        <v>#VALUE!</v>
      </c>
      <c r="AF129" s="143" t="e">
        <f t="shared" si="27"/>
        <v>#VALUE!</v>
      </c>
      <c r="AG129" s="143" t="e">
        <f t="shared" si="27"/>
        <v>#VALUE!</v>
      </c>
      <c r="AH129" s="143" t="e">
        <f t="shared" si="27"/>
        <v>#VALUE!</v>
      </c>
      <c r="AI129" s="143" t="e">
        <f t="shared" si="27"/>
        <v>#VALUE!</v>
      </c>
      <c r="AJ129" s="143" t="e">
        <f t="shared" si="27"/>
        <v>#VALUE!</v>
      </c>
      <c r="AK129" s="143" t="e">
        <f t="shared" si="27"/>
        <v>#VALUE!</v>
      </c>
      <c r="AL129" s="143" t="e">
        <f t="shared" si="27"/>
        <v>#VALUE!</v>
      </c>
      <c r="AM129" s="143" t="e">
        <f t="shared" si="27"/>
        <v>#VALUE!</v>
      </c>
      <c r="AN129" s="143" t="e">
        <f t="shared" si="27"/>
        <v>#VALUE!</v>
      </c>
      <c r="AO129" s="143" t="e">
        <f t="shared" si="27"/>
        <v>#VALUE!</v>
      </c>
      <c r="AP129" s="143" t="e">
        <f t="shared" si="27"/>
        <v>#VALUE!</v>
      </c>
      <c r="AQ129" s="143" t="e">
        <f t="shared" si="27"/>
        <v>#VALUE!</v>
      </c>
      <c r="AR129" s="143" t="e">
        <f t="shared" si="27"/>
        <v>#VALUE!</v>
      </c>
      <c r="AS129" s="143" t="e">
        <f t="shared" si="27"/>
        <v>#VALUE!</v>
      </c>
      <c r="AT129" s="143" t="e">
        <f t="shared" si="27"/>
        <v>#VALUE!</v>
      </c>
      <c r="AU129" s="143" t="e">
        <f t="shared" si="27"/>
        <v>#VALUE!</v>
      </c>
      <c r="AV129" s="143" t="e">
        <f t="shared" si="27"/>
        <v>#VALUE!</v>
      </c>
      <c r="AW129" s="143" t="e">
        <f t="shared" si="27"/>
        <v>#VALUE!</v>
      </c>
      <c r="AX129" s="143" t="e">
        <f t="shared" si="27"/>
        <v>#VALUE!</v>
      </c>
      <c r="AY129" s="143" t="e">
        <f t="shared" si="27"/>
        <v>#VALUE!</v>
      </c>
      <c r="AZ129" s="143" t="e">
        <f t="shared" si="27"/>
        <v>#VALUE!</v>
      </c>
      <c r="BA129" s="143" t="e">
        <f t="shared" si="27"/>
        <v>#VALUE!</v>
      </c>
      <c r="BB129" s="143" t="e">
        <f t="shared" si="27"/>
        <v>#VALUE!</v>
      </c>
      <c r="BC129" s="143" t="e">
        <f t="shared" si="27"/>
        <v>#VALUE!</v>
      </c>
      <c r="BD129" s="143" t="e">
        <f t="shared" si="27"/>
        <v>#VALUE!</v>
      </c>
      <c r="BE129" s="143" t="e">
        <f t="shared" si="27"/>
        <v>#VALUE!</v>
      </c>
      <c r="BF129" s="143" t="e">
        <f t="shared" si="27"/>
        <v>#VALUE!</v>
      </c>
      <c r="BG129" s="143" t="e">
        <f t="shared" si="27"/>
        <v>#VALUE!</v>
      </c>
      <c r="BH129" s="143" t="e">
        <f t="shared" si="27"/>
        <v>#VALUE!</v>
      </c>
      <c r="BI129" s="143" t="e">
        <f t="shared" si="27"/>
        <v>#VALUE!</v>
      </c>
      <c r="BJ129" s="143" t="e">
        <f t="shared" si="27"/>
        <v>#VALUE!</v>
      </c>
      <c r="BK129" s="143" t="e">
        <f t="shared" si="27"/>
        <v>#VALUE!</v>
      </c>
      <c r="BL129" s="143" t="e">
        <f t="shared" si="27"/>
        <v>#VALUE!</v>
      </c>
      <c r="BM129" s="143" t="e">
        <f t="shared" si="27"/>
        <v>#VALUE!</v>
      </c>
      <c r="BN129" s="95"/>
      <c r="BO129" s="95"/>
      <c r="BP129" s="95"/>
      <c r="BQ129" s="95"/>
      <c r="BR129" s="95"/>
      <c r="BS129" s="95"/>
      <c r="BT129" s="95"/>
      <c r="BU129" s="95"/>
      <c r="BV129" s="95"/>
      <c r="BW129" s="95"/>
      <c r="BX129" s="95"/>
      <c r="BY129" s="95"/>
      <c r="BZ129" s="95"/>
      <c r="CA129" s="95"/>
      <c r="CB129" s="95"/>
      <c r="CC129" s="95"/>
      <c r="CD129" s="95"/>
      <c r="CE129" s="95"/>
      <c r="CF129" s="95"/>
      <c r="CG129" s="95"/>
      <c r="CH129" s="95"/>
      <c r="CI129" s="95"/>
      <c r="CJ129" s="95"/>
      <c r="CK129" s="95"/>
      <c r="CL129" s="95"/>
      <c r="CM129" s="95"/>
      <c r="CN129" s="95"/>
      <c r="CO129" s="95"/>
      <c r="CP129" s="95"/>
      <c r="CQ129" s="95"/>
      <c r="CR129" s="95"/>
      <c r="CS129" s="95"/>
      <c r="CT129" s="95"/>
      <c r="CU129" s="95"/>
      <c r="CV129" s="95"/>
      <c r="CW129" s="95"/>
      <c r="CX129" s="95"/>
      <c r="CY129" s="95"/>
      <c r="CZ129" s="95"/>
      <c r="DA129" s="95"/>
      <c r="DB129" s="95"/>
      <c r="DC129" s="95"/>
      <c r="DD129" s="95"/>
      <c r="DE129" s="95"/>
      <c r="DF129" s="95"/>
      <c r="DG129" s="95"/>
      <c r="DH129" s="95"/>
      <c r="DI129" s="95"/>
      <c r="DJ129" s="95"/>
      <c r="DK129" s="95"/>
      <c r="DL129" s="95"/>
      <c r="DM129" s="95"/>
      <c r="DN129" s="95"/>
      <c r="DO129" s="95"/>
      <c r="DP129" s="95"/>
      <c r="DQ129" s="95"/>
      <c r="DR129" s="95"/>
      <c r="DS129" s="95"/>
      <c r="DT129" s="95"/>
      <c r="DU129" s="95"/>
      <c r="DV129" s="95"/>
      <c r="DW129" s="95"/>
      <c r="DX129" s="95"/>
      <c r="DY129" s="95"/>
      <c r="DZ129" s="95"/>
      <c r="EA129" s="95"/>
      <c r="EB129" s="95"/>
      <c r="EC129" s="95"/>
      <c r="ED129" s="95"/>
      <c r="EE129" s="95"/>
      <c r="EF129" s="95"/>
      <c r="EG129" s="95"/>
      <c r="EH129" s="95"/>
      <c r="EI129" s="95"/>
      <c r="EJ129" s="95"/>
      <c r="EK129" s="95"/>
      <c r="EL129" s="95"/>
      <c r="EM129" s="95"/>
      <c r="EN129" s="95"/>
      <c r="EO129" s="95"/>
      <c r="EP129" s="95"/>
      <c r="EQ129" s="95"/>
      <c r="ER129" s="95"/>
      <c r="ES129" s="95"/>
      <c r="ET129" s="95"/>
      <c r="EU129" s="95"/>
      <c r="EV129" s="95"/>
      <c r="EW129" s="95"/>
      <c r="EX129" s="95"/>
      <c r="EY129" s="95"/>
      <c r="EZ129" s="95"/>
      <c r="FA129" s="95"/>
      <c r="FB129" s="95"/>
      <c r="FC129" s="95"/>
      <c r="FD129" s="95"/>
      <c r="FE129" s="95"/>
      <c r="FF129" s="95"/>
      <c r="FG129" s="95"/>
      <c r="FH129" s="95"/>
      <c r="FI129" s="95"/>
      <c r="FJ129" s="95"/>
      <c r="FK129" s="95"/>
      <c r="FL129" s="95"/>
      <c r="FM129" s="95"/>
      <c r="FN129" s="95"/>
      <c r="FO129" s="95"/>
      <c r="FP129" s="95"/>
      <c r="FQ129" s="95"/>
      <c r="FR129" s="95"/>
      <c r="FS129" s="95"/>
      <c r="FT129" s="95"/>
      <c r="FU129" s="95"/>
      <c r="FV129" s="95"/>
      <c r="FW129" s="95"/>
      <c r="FX129" s="95"/>
      <c r="FY129" s="95"/>
      <c r="FZ129" s="95"/>
      <c r="GA129" s="95"/>
      <c r="GB129" s="95"/>
      <c r="GC129" s="95"/>
      <c r="GD129" s="95"/>
      <c r="GE129" s="95"/>
      <c r="GF129" s="95"/>
      <c r="GG129" s="95"/>
      <c r="GH129" s="95"/>
      <c r="GI129" s="95"/>
      <c r="GJ129" s="95"/>
      <c r="GK129" s="95"/>
      <c r="GL129" s="95"/>
      <c r="GM129" s="95"/>
      <c r="GN129" s="95"/>
      <c r="GO129" s="95"/>
      <c r="GP129" s="95"/>
      <c r="GQ129" s="95"/>
      <c r="GR129" s="95"/>
      <c r="GS129" s="95"/>
      <c r="GT129" s="95"/>
      <c r="GU129" s="95"/>
      <c r="GV129" s="95"/>
      <c r="GW129" s="133"/>
      <c r="GX129" s="133"/>
      <c r="GY129" s="133"/>
      <c r="GZ129" s="133"/>
      <c r="HA129" s="133"/>
      <c r="HB129" s="133"/>
      <c r="HC129" s="133"/>
      <c r="HD129" s="133"/>
      <c r="HE129" s="133"/>
      <c r="HF129" s="133"/>
      <c r="HG129" s="95"/>
      <c r="HH129" s="95"/>
      <c r="HI129" s="95"/>
      <c r="HJ129" s="95"/>
      <c r="HK129" s="95"/>
      <c r="HL129" s="95"/>
      <c r="HM129" s="95"/>
      <c r="HN129" s="95"/>
      <c r="HO129" s="95"/>
      <c r="HP129" s="95"/>
      <c r="HQ129" s="95"/>
      <c r="HR129" s="95"/>
      <c r="HS129" s="95"/>
      <c r="HT129" s="95"/>
      <c r="HU129" s="95"/>
      <c r="HV129" s="95"/>
      <c r="HW129" s="95"/>
      <c r="HX129" s="95"/>
      <c r="HY129" s="95"/>
      <c r="HZ129" s="95"/>
      <c r="IA129" s="95"/>
      <c r="IB129" s="95"/>
      <c r="IC129" s="95"/>
      <c r="ID129" s="95"/>
      <c r="IE129" s="95"/>
      <c r="IF129" s="95"/>
      <c r="IG129" s="95"/>
      <c r="IH129" s="95"/>
      <c r="II129" s="95"/>
      <c r="IJ129" s="95"/>
      <c r="IK129" s="95"/>
      <c r="IL129" s="95"/>
      <c r="IM129" s="95"/>
      <c r="IN129" s="95"/>
      <c r="IO129" s="95"/>
      <c r="IP129" s="95"/>
      <c r="IQ129" s="95"/>
      <c r="IR129" s="95"/>
      <c r="IS129" s="95"/>
      <c r="IT129" s="95"/>
      <c r="IU129" s="95"/>
      <c r="IV129" s="95"/>
      <c r="IW129" s="95"/>
      <c r="IX129" s="95"/>
      <c r="IY129" s="95"/>
      <c r="IZ129" s="95"/>
      <c r="JA129" s="95"/>
      <c r="JB129" s="95"/>
      <c r="JC129" s="95"/>
      <c r="JD129" s="95"/>
      <c r="JE129" s="95"/>
      <c r="JF129" s="95"/>
      <c r="JG129" s="95"/>
      <c r="JH129" s="95"/>
      <c r="JI129" s="95"/>
      <c r="JJ129" s="95"/>
      <c r="JK129" s="95"/>
      <c r="JL129" s="95"/>
      <c r="JM129" s="95"/>
      <c r="JN129" s="95"/>
      <c r="JO129" s="95"/>
      <c r="JP129" s="95"/>
      <c r="JQ129" s="95"/>
      <c r="JR129" s="95"/>
      <c r="JS129" s="95"/>
      <c r="JT129" s="95"/>
      <c r="JU129" s="95"/>
      <c r="JV129" s="95"/>
      <c r="JW129" s="95"/>
      <c r="JX129" s="95"/>
      <c r="JY129" s="95"/>
      <c r="JZ129" s="95"/>
      <c r="KA129" s="95"/>
      <c r="KB129" s="95"/>
      <c r="KC129" s="95"/>
      <c r="KD129" s="95"/>
      <c r="KE129" s="95"/>
      <c r="KF129" s="95"/>
      <c r="KG129" s="95"/>
      <c r="KH129" s="95"/>
      <c r="KI129" s="95"/>
      <c r="KJ129" s="95"/>
      <c r="KK129" s="95"/>
      <c r="KL129" s="95"/>
      <c r="KM129" s="95"/>
      <c r="KN129" s="95"/>
      <c r="KO129" s="95"/>
      <c r="KP129" s="95"/>
      <c r="KQ129" s="95"/>
      <c r="KR129" s="95"/>
      <c r="KS129" s="95"/>
      <c r="KT129" s="95"/>
      <c r="KU129" s="95"/>
      <c r="KV129" s="95"/>
      <c r="KW129" s="95"/>
      <c r="KX129" s="95"/>
      <c r="KY129" s="95"/>
      <c r="KZ129" s="95"/>
      <c r="LA129" s="95"/>
      <c r="LB129" s="95"/>
      <c r="LC129" s="95"/>
      <c r="LD129" s="95"/>
      <c r="LE129" s="95"/>
      <c r="LF129" s="95"/>
      <c r="LG129" s="95"/>
      <c r="LH129" s="95"/>
      <c r="LI129" s="95"/>
      <c r="LJ129" s="95"/>
      <c r="LK129" s="95"/>
      <c r="LL129" s="95"/>
      <c r="LM129" s="95"/>
      <c r="LN129" s="95"/>
      <c r="LO129" s="95"/>
      <c r="LP129" s="95"/>
      <c r="LQ129" s="95"/>
      <c r="LR129" s="95"/>
      <c r="LS129" s="95"/>
      <c r="LT129" s="95"/>
      <c r="LU129" s="95"/>
      <c r="LV129" s="95"/>
      <c r="LW129" s="95"/>
      <c r="LX129" s="95"/>
      <c r="LY129" s="95"/>
      <c r="LZ129" s="95"/>
      <c r="MA129" s="95"/>
      <c r="MB129" s="95"/>
      <c r="MC129" s="95"/>
      <c r="MD129" s="95"/>
      <c r="ME129" s="95"/>
      <c r="MF129" s="95"/>
      <c r="MG129" s="95"/>
      <c r="MH129" s="95"/>
      <c r="MI129" s="95"/>
      <c r="MJ129" s="95"/>
      <c r="MK129" s="95"/>
      <c r="ML129" s="95"/>
      <c r="MM129" s="95"/>
      <c r="MN129" s="95"/>
      <c r="MO129" s="95"/>
      <c r="MP129" s="95"/>
      <c r="MQ129" s="95"/>
      <c r="MR129" s="95"/>
      <c r="MS129" s="95"/>
      <c r="MT129" s="95"/>
      <c r="MU129" s="95"/>
      <c r="MV129" s="95"/>
      <c r="MW129" s="95"/>
      <c r="MX129" s="95"/>
      <c r="MY129" s="95"/>
      <c r="MZ129" s="95"/>
      <c r="NA129" s="95"/>
      <c r="NB129" s="95"/>
      <c r="NC129" s="95"/>
      <c r="ND129" s="95"/>
      <c r="NE129" s="95"/>
      <c r="NF129" s="95"/>
      <c r="NG129" s="95"/>
      <c r="NH129" s="95"/>
      <c r="NI129" s="95"/>
      <c r="NJ129" s="95"/>
      <c r="NK129" s="95"/>
      <c r="NL129" s="95"/>
      <c r="NM129" s="95"/>
      <c r="NN129" s="95"/>
      <c r="NO129" s="95"/>
      <c r="NP129" s="95"/>
      <c r="NQ129" s="95"/>
      <c r="NR129" s="95"/>
      <c r="NS129" s="95"/>
      <c r="NT129" s="95"/>
      <c r="NU129" s="95"/>
      <c r="NV129" s="95"/>
      <c r="NW129" s="95"/>
      <c r="NX129" s="95"/>
      <c r="NY129" s="95"/>
      <c r="NZ129" s="95"/>
      <c r="OA129" s="95"/>
      <c r="OB129" s="95"/>
      <c r="OC129" s="95"/>
      <c r="OD129" s="95"/>
      <c r="OE129" s="95"/>
      <c r="OF129" s="95"/>
      <c r="OG129" s="95"/>
      <c r="OH129" s="95"/>
      <c r="OI129" s="95"/>
      <c r="OJ129" s="95"/>
      <c r="OK129" s="95"/>
      <c r="OL129" s="95"/>
      <c r="OM129" s="95"/>
      <c r="ON129" s="95"/>
      <c r="OO129" s="95"/>
      <c r="OP129" s="95"/>
      <c r="OQ129" s="95"/>
      <c r="OR129" s="95"/>
      <c r="OS129" s="95"/>
      <c r="OT129" s="95"/>
      <c r="OU129" s="95"/>
      <c r="OV129" s="95"/>
      <c r="OW129" s="95"/>
      <c r="OX129" s="95"/>
      <c r="OY129" s="95"/>
      <c r="OZ129" s="95"/>
      <c r="PA129" s="95"/>
      <c r="PB129" s="95"/>
      <c r="PC129" s="95"/>
      <c r="PD129" s="95"/>
      <c r="PE129" s="95"/>
      <c r="PF129" s="95"/>
      <c r="PG129" s="95"/>
      <c r="PH129" s="95"/>
    </row>
    <row r="130" spans="3:424" s="85" customFormat="1" ht="29.55" customHeight="1">
      <c r="C130" s="1815" t="s">
        <v>224</v>
      </c>
      <c r="D130" s="1815"/>
      <c r="E130" s="1815"/>
      <c r="F130" s="143">
        <v>0</v>
      </c>
      <c r="G130" s="143" t="e">
        <f>IF(COLUMN(F$130)-COLUMN($L$30)+1&lt;=ROUND($L$30,0)-7,F$130,0)</f>
        <v>#VALUE!</v>
      </c>
      <c r="H130" s="143" t="e">
        <f t="shared" ref="H130:BM130" si="28">IF(COLUMN(G$130)-COLUMN($L$30)+1&lt;=ROUND($L$30,0)-7,G$130,0)</f>
        <v>#VALUE!</v>
      </c>
      <c r="I130" s="143" t="e">
        <f t="shared" si="28"/>
        <v>#VALUE!</v>
      </c>
      <c r="J130" s="143" t="e">
        <f t="shared" si="28"/>
        <v>#VALUE!</v>
      </c>
      <c r="K130" s="143" t="e">
        <f t="shared" si="28"/>
        <v>#VALUE!</v>
      </c>
      <c r="L130" s="143" t="e">
        <f t="shared" si="28"/>
        <v>#VALUE!</v>
      </c>
      <c r="M130" s="143" t="e">
        <f t="shared" si="28"/>
        <v>#VALUE!</v>
      </c>
      <c r="N130" s="143" t="e">
        <f t="shared" si="28"/>
        <v>#VALUE!</v>
      </c>
      <c r="O130" s="143" t="e">
        <f t="shared" si="28"/>
        <v>#VALUE!</v>
      </c>
      <c r="P130" s="143" t="e">
        <f t="shared" si="28"/>
        <v>#VALUE!</v>
      </c>
      <c r="Q130" s="143" t="e">
        <f t="shared" si="28"/>
        <v>#VALUE!</v>
      </c>
      <c r="R130" s="143" t="e">
        <f t="shared" si="28"/>
        <v>#VALUE!</v>
      </c>
      <c r="S130" s="143" t="e">
        <f t="shared" si="28"/>
        <v>#VALUE!</v>
      </c>
      <c r="T130" s="143" t="e">
        <f t="shared" si="28"/>
        <v>#VALUE!</v>
      </c>
      <c r="U130" s="143" t="e">
        <f t="shared" si="28"/>
        <v>#VALUE!</v>
      </c>
      <c r="V130" s="143" t="e">
        <f t="shared" si="28"/>
        <v>#VALUE!</v>
      </c>
      <c r="W130" s="143" t="e">
        <f t="shared" si="28"/>
        <v>#VALUE!</v>
      </c>
      <c r="X130" s="143" t="e">
        <f t="shared" si="28"/>
        <v>#VALUE!</v>
      </c>
      <c r="Y130" s="143" t="e">
        <f t="shared" si="28"/>
        <v>#VALUE!</v>
      </c>
      <c r="Z130" s="143" t="e">
        <f t="shared" si="28"/>
        <v>#VALUE!</v>
      </c>
      <c r="AA130" s="143" t="e">
        <f t="shared" si="28"/>
        <v>#VALUE!</v>
      </c>
      <c r="AB130" s="143" t="e">
        <f t="shared" si="28"/>
        <v>#VALUE!</v>
      </c>
      <c r="AC130" s="143" t="e">
        <f t="shared" si="28"/>
        <v>#VALUE!</v>
      </c>
      <c r="AD130" s="143" t="e">
        <f t="shared" si="28"/>
        <v>#VALUE!</v>
      </c>
      <c r="AE130" s="143" t="e">
        <f t="shared" si="28"/>
        <v>#VALUE!</v>
      </c>
      <c r="AF130" s="143" t="e">
        <f t="shared" si="28"/>
        <v>#VALUE!</v>
      </c>
      <c r="AG130" s="143" t="e">
        <f t="shared" si="28"/>
        <v>#VALUE!</v>
      </c>
      <c r="AH130" s="143" t="e">
        <f t="shared" si="28"/>
        <v>#VALUE!</v>
      </c>
      <c r="AI130" s="143" t="e">
        <f t="shared" si="28"/>
        <v>#VALUE!</v>
      </c>
      <c r="AJ130" s="143" t="e">
        <f t="shared" si="28"/>
        <v>#VALUE!</v>
      </c>
      <c r="AK130" s="143" t="e">
        <f t="shared" si="28"/>
        <v>#VALUE!</v>
      </c>
      <c r="AL130" s="143" t="e">
        <f t="shared" si="28"/>
        <v>#VALUE!</v>
      </c>
      <c r="AM130" s="143" t="e">
        <f t="shared" si="28"/>
        <v>#VALUE!</v>
      </c>
      <c r="AN130" s="143" t="e">
        <f t="shared" si="28"/>
        <v>#VALUE!</v>
      </c>
      <c r="AO130" s="143" t="e">
        <f t="shared" si="28"/>
        <v>#VALUE!</v>
      </c>
      <c r="AP130" s="143" t="e">
        <f t="shared" si="28"/>
        <v>#VALUE!</v>
      </c>
      <c r="AQ130" s="143" t="e">
        <f t="shared" si="28"/>
        <v>#VALUE!</v>
      </c>
      <c r="AR130" s="143" t="e">
        <f t="shared" si="28"/>
        <v>#VALUE!</v>
      </c>
      <c r="AS130" s="143" t="e">
        <f t="shared" si="28"/>
        <v>#VALUE!</v>
      </c>
      <c r="AT130" s="143" t="e">
        <f t="shared" si="28"/>
        <v>#VALUE!</v>
      </c>
      <c r="AU130" s="143" t="e">
        <f t="shared" si="28"/>
        <v>#VALUE!</v>
      </c>
      <c r="AV130" s="143" t="e">
        <f t="shared" si="28"/>
        <v>#VALUE!</v>
      </c>
      <c r="AW130" s="143" t="e">
        <f t="shared" si="28"/>
        <v>#VALUE!</v>
      </c>
      <c r="AX130" s="143" t="e">
        <f t="shared" si="28"/>
        <v>#VALUE!</v>
      </c>
      <c r="AY130" s="143" t="e">
        <f t="shared" si="28"/>
        <v>#VALUE!</v>
      </c>
      <c r="AZ130" s="143" t="e">
        <f t="shared" si="28"/>
        <v>#VALUE!</v>
      </c>
      <c r="BA130" s="143" t="e">
        <f t="shared" si="28"/>
        <v>#VALUE!</v>
      </c>
      <c r="BB130" s="143" t="e">
        <f t="shared" si="28"/>
        <v>#VALUE!</v>
      </c>
      <c r="BC130" s="143" t="e">
        <f t="shared" si="28"/>
        <v>#VALUE!</v>
      </c>
      <c r="BD130" s="143" t="e">
        <f t="shared" si="28"/>
        <v>#VALUE!</v>
      </c>
      <c r="BE130" s="143" t="e">
        <f t="shared" si="28"/>
        <v>#VALUE!</v>
      </c>
      <c r="BF130" s="143" t="e">
        <f t="shared" si="28"/>
        <v>#VALUE!</v>
      </c>
      <c r="BG130" s="143" t="e">
        <f t="shared" si="28"/>
        <v>#VALUE!</v>
      </c>
      <c r="BH130" s="143" t="e">
        <f t="shared" si="28"/>
        <v>#VALUE!</v>
      </c>
      <c r="BI130" s="143" t="e">
        <f t="shared" si="28"/>
        <v>#VALUE!</v>
      </c>
      <c r="BJ130" s="143" t="e">
        <f t="shared" si="28"/>
        <v>#VALUE!</v>
      </c>
      <c r="BK130" s="143" t="e">
        <f t="shared" si="28"/>
        <v>#VALUE!</v>
      </c>
      <c r="BL130" s="143" t="e">
        <f t="shared" si="28"/>
        <v>#VALUE!</v>
      </c>
      <c r="BM130" s="143" t="e">
        <f t="shared" si="28"/>
        <v>#VALUE!</v>
      </c>
      <c r="BN130" s="95"/>
      <c r="BO130" s="95"/>
      <c r="BP130" s="95"/>
      <c r="BQ130" s="95"/>
      <c r="BR130" s="95"/>
      <c r="BS130" s="95"/>
      <c r="BT130" s="95"/>
      <c r="BU130" s="95"/>
      <c r="BV130" s="95"/>
      <c r="BW130" s="95"/>
      <c r="BX130" s="95"/>
      <c r="BY130" s="95"/>
      <c r="BZ130" s="95"/>
      <c r="CA130" s="95"/>
      <c r="CB130" s="95"/>
      <c r="CC130" s="95"/>
      <c r="CD130" s="95"/>
      <c r="CE130" s="95"/>
      <c r="CF130" s="95"/>
      <c r="CG130" s="95"/>
      <c r="CH130" s="95"/>
      <c r="CI130" s="95"/>
      <c r="CJ130" s="95"/>
      <c r="CK130" s="95"/>
      <c r="CL130" s="95"/>
      <c r="CM130" s="95"/>
      <c r="CN130" s="95"/>
      <c r="CO130" s="95"/>
      <c r="CP130" s="95"/>
      <c r="CQ130" s="95"/>
      <c r="CR130" s="95"/>
      <c r="CS130" s="95"/>
      <c r="CT130" s="95"/>
      <c r="CU130" s="95"/>
      <c r="CV130" s="95"/>
      <c r="CW130" s="95"/>
      <c r="CX130" s="95"/>
      <c r="CY130" s="95"/>
      <c r="CZ130" s="95"/>
      <c r="DA130" s="95"/>
      <c r="DB130" s="95"/>
      <c r="DC130" s="95"/>
      <c r="DD130" s="95"/>
      <c r="DE130" s="95"/>
      <c r="DF130" s="95"/>
      <c r="DG130" s="95"/>
      <c r="DH130" s="95"/>
      <c r="DI130" s="95"/>
      <c r="DJ130" s="95"/>
      <c r="DK130" s="95"/>
      <c r="DL130" s="95"/>
      <c r="DM130" s="95"/>
      <c r="DN130" s="95"/>
      <c r="DO130" s="95"/>
      <c r="DP130" s="95"/>
      <c r="DQ130" s="95"/>
      <c r="DR130" s="95"/>
      <c r="DS130" s="95"/>
      <c r="DT130" s="95"/>
      <c r="DU130" s="95"/>
      <c r="DV130" s="95"/>
      <c r="DW130" s="95"/>
      <c r="DX130" s="95"/>
      <c r="DY130" s="95"/>
      <c r="DZ130" s="95"/>
      <c r="EA130" s="95"/>
      <c r="EB130" s="95"/>
      <c r="EC130" s="95"/>
      <c r="ED130" s="95"/>
      <c r="EE130" s="95"/>
      <c r="EF130" s="95"/>
      <c r="EG130" s="95"/>
      <c r="EH130" s="95"/>
      <c r="EI130" s="95"/>
      <c r="EJ130" s="95"/>
      <c r="EK130" s="95"/>
      <c r="EL130" s="95"/>
      <c r="EM130" s="95"/>
      <c r="EN130" s="95"/>
      <c r="EO130" s="95"/>
      <c r="EP130" s="95"/>
      <c r="EQ130" s="95"/>
      <c r="ER130" s="95"/>
      <c r="ES130" s="95"/>
      <c r="ET130" s="95"/>
      <c r="EU130" s="95"/>
      <c r="EV130" s="95"/>
      <c r="EW130" s="95"/>
      <c r="EX130" s="95"/>
      <c r="EY130" s="95"/>
      <c r="EZ130" s="95"/>
      <c r="FA130" s="95"/>
      <c r="FB130" s="95"/>
      <c r="FC130" s="95"/>
      <c r="FD130" s="95"/>
      <c r="FE130" s="95"/>
      <c r="FF130" s="95"/>
      <c r="FG130" s="95"/>
      <c r="FH130" s="95"/>
      <c r="FI130" s="95"/>
      <c r="FJ130" s="95"/>
      <c r="FK130" s="95"/>
      <c r="FL130" s="95"/>
      <c r="FM130" s="95"/>
      <c r="FN130" s="95"/>
      <c r="FO130" s="95"/>
      <c r="FP130" s="95"/>
      <c r="FQ130" s="95"/>
      <c r="FR130" s="95"/>
      <c r="FS130" s="95"/>
      <c r="FT130" s="95"/>
      <c r="FU130" s="95"/>
      <c r="FV130" s="95"/>
      <c r="FW130" s="95"/>
      <c r="FX130" s="95"/>
      <c r="FY130" s="95"/>
      <c r="FZ130" s="95"/>
      <c r="GA130" s="95"/>
      <c r="GB130" s="95"/>
      <c r="GC130" s="95"/>
      <c r="GD130" s="95"/>
      <c r="GE130" s="95"/>
      <c r="GF130" s="95"/>
      <c r="GG130" s="95"/>
      <c r="GH130" s="95"/>
      <c r="GI130" s="95"/>
      <c r="GJ130" s="95"/>
      <c r="GK130" s="95"/>
      <c r="GL130" s="95"/>
      <c r="GM130" s="95"/>
      <c r="GN130" s="95"/>
      <c r="GO130" s="95"/>
      <c r="GP130" s="95"/>
      <c r="GQ130" s="95"/>
      <c r="GR130" s="95"/>
      <c r="GS130" s="95"/>
      <c r="GT130" s="95"/>
      <c r="GU130" s="95"/>
      <c r="GV130" s="95"/>
      <c r="GW130" s="133"/>
      <c r="GX130" s="133"/>
      <c r="GY130" s="133"/>
      <c r="GZ130" s="133"/>
      <c r="HA130" s="133"/>
      <c r="HB130" s="133"/>
      <c r="HC130" s="133"/>
      <c r="HD130" s="133"/>
      <c r="HE130" s="133"/>
      <c r="HF130" s="133"/>
      <c r="HG130" s="95"/>
      <c r="HH130" s="95"/>
      <c r="HI130" s="95"/>
      <c r="HJ130" s="95"/>
      <c r="HK130" s="95"/>
      <c r="HL130" s="95"/>
      <c r="HM130" s="95"/>
      <c r="HN130" s="95"/>
      <c r="HO130" s="95"/>
      <c r="HP130" s="95"/>
      <c r="HQ130" s="95"/>
      <c r="HR130" s="95"/>
      <c r="HS130" s="95"/>
      <c r="HT130" s="95"/>
      <c r="HU130" s="95"/>
      <c r="HV130" s="95"/>
      <c r="HW130" s="95"/>
      <c r="HX130" s="95"/>
      <c r="HY130" s="95"/>
      <c r="HZ130" s="95"/>
      <c r="IA130" s="95"/>
      <c r="IB130" s="95"/>
      <c r="IC130" s="95"/>
      <c r="ID130" s="95"/>
      <c r="IE130" s="95"/>
      <c r="IF130" s="95"/>
      <c r="IG130" s="95"/>
      <c r="IH130" s="95"/>
      <c r="II130" s="95"/>
      <c r="IJ130" s="95"/>
      <c r="IK130" s="95"/>
      <c r="IL130" s="95"/>
      <c r="IM130" s="95"/>
      <c r="IN130" s="95"/>
      <c r="IO130" s="95"/>
      <c r="IP130" s="95"/>
      <c r="IQ130" s="95"/>
      <c r="IR130" s="95"/>
      <c r="IS130" s="95"/>
      <c r="IT130" s="95"/>
      <c r="IU130" s="95"/>
      <c r="IV130" s="95"/>
      <c r="IW130" s="95"/>
      <c r="IX130" s="95"/>
      <c r="IY130" s="95"/>
      <c r="IZ130" s="95"/>
      <c r="JA130" s="95"/>
      <c r="JB130" s="95"/>
      <c r="JC130" s="95"/>
      <c r="JD130" s="95"/>
      <c r="JE130" s="95"/>
      <c r="JF130" s="95"/>
      <c r="JG130" s="95"/>
      <c r="JH130" s="95"/>
      <c r="JI130" s="95"/>
      <c r="JJ130" s="95"/>
      <c r="JK130" s="95"/>
      <c r="JL130" s="95"/>
      <c r="JM130" s="95"/>
      <c r="JN130" s="95"/>
      <c r="JO130" s="95"/>
      <c r="JP130" s="95"/>
      <c r="JQ130" s="95"/>
      <c r="JR130" s="95"/>
      <c r="JS130" s="95"/>
      <c r="JT130" s="95"/>
      <c r="JU130" s="95"/>
      <c r="JV130" s="95"/>
      <c r="JW130" s="95"/>
      <c r="JX130" s="95"/>
      <c r="JY130" s="95"/>
      <c r="JZ130" s="95"/>
      <c r="KA130" s="95"/>
      <c r="KB130" s="95"/>
      <c r="KC130" s="95"/>
      <c r="KD130" s="95"/>
      <c r="KE130" s="95"/>
      <c r="KF130" s="95"/>
      <c r="KG130" s="95"/>
      <c r="KH130" s="95"/>
      <c r="KI130" s="95"/>
      <c r="KJ130" s="95"/>
      <c r="KK130" s="95"/>
      <c r="KL130" s="95"/>
      <c r="KM130" s="95"/>
      <c r="KN130" s="95"/>
      <c r="KO130" s="95"/>
      <c r="KP130" s="95"/>
      <c r="KQ130" s="95"/>
      <c r="KR130" s="95"/>
      <c r="KS130" s="95"/>
      <c r="KT130" s="95"/>
      <c r="KU130" s="95"/>
      <c r="KV130" s="95"/>
      <c r="KW130" s="95"/>
      <c r="KX130" s="95"/>
      <c r="KY130" s="95"/>
      <c r="KZ130" s="95"/>
      <c r="LA130" s="95"/>
      <c r="LB130" s="95"/>
      <c r="LC130" s="95"/>
      <c r="LD130" s="95"/>
      <c r="LE130" s="95"/>
      <c r="LF130" s="95"/>
      <c r="LG130" s="95"/>
      <c r="LH130" s="95"/>
      <c r="LI130" s="95"/>
      <c r="LJ130" s="95"/>
      <c r="LK130" s="95"/>
      <c r="LL130" s="95"/>
      <c r="LM130" s="95"/>
      <c r="LN130" s="95"/>
      <c r="LO130" s="95"/>
      <c r="LP130" s="95"/>
      <c r="LQ130" s="95"/>
      <c r="LR130" s="95"/>
      <c r="LS130" s="95"/>
      <c r="LT130" s="95"/>
      <c r="LU130" s="95"/>
      <c r="LV130" s="95"/>
      <c r="LW130" s="95"/>
      <c r="LX130" s="95"/>
      <c r="LY130" s="95"/>
      <c r="LZ130" s="95"/>
      <c r="MA130" s="95"/>
      <c r="MB130" s="95"/>
      <c r="MC130" s="95"/>
      <c r="MD130" s="95"/>
      <c r="ME130" s="95"/>
      <c r="MF130" s="95"/>
      <c r="MG130" s="95"/>
      <c r="MH130" s="95"/>
      <c r="MI130" s="95"/>
      <c r="MJ130" s="95"/>
      <c r="MK130" s="95"/>
      <c r="ML130" s="95"/>
      <c r="MM130" s="95"/>
      <c r="MN130" s="95"/>
      <c r="MO130" s="95"/>
      <c r="MP130" s="95"/>
      <c r="MQ130" s="95"/>
      <c r="MR130" s="95"/>
      <c r="MS130" s="95"/>
      <c r="MT130" s="95"/>
      <c r="MU130" s="95"/>
      <c r="MV130" s="95"/>
      <c r="MW130" s="95"/>
      <c r="MX130" s="95"/>
      <c r="MY130" s="95"/>
      <c r="MZ130" s="95"/>
      <c r="NA130" s="95"/>
      <c r="NB130" s="95"/>
      <c r="NC130" s="95"/>
      <c r="ND130" s="95"/>
      <c r="NE130" s="95"/>
      <c r="NF130" s="95"/>
      <c r="NG130" s="95"/>
      <c r="NH130" s="95"/>
      <c r="NI130" s="95"/>
      <c r="NJ130" s="95"/>
      <c r="NK130" s="95"/>
      <c r="NL130" s="95"/>
      <c r="NM130" s="95"/>
      <c r="NN130" s="95"/>
      <c r="NO130" s="95"/>
      <c r="NP130" s="95"/>
      <c r="NQ130" s="95"/>
      <c r="NR130" s="95"/>
      <c r="NS130" s="95"/>
      <c r="NT130" s="95"/>
      <c r="NU130" s="95"/>
      <c r="NV130" s="95"/>
      <c r="NW130" s="95"/>
      <c r="NX130" s="95"/>
      <c r="NY130" s="95"/>
      <c r="NZ130" s="95"/>
      <c r="OA130" s="95"/>
      <c r="OB130" s="95"/>
      <c r="OC130" s="95"/>
      <c r="OD130" s="95"/>
      <c r="OE130" s="95"/>
      <c r="OF130" s="95"/>
      <c r="OG130" s="95"/>
      <c r="OH130" s="95"/>
      <c r="OI130" s="95"/>
      <c r="OJ130" s="95"/>
      <c r="OK130" s="95"/>
      <c r="OL130" s="95"/>
      <c r="OM130" s="95"/>
      <c r="ON130" s="95"/>
      <c r="OO130" s="95"/>
      <c r="OP130" s="95"/>
      <c r="OQ130" s="95"/>
      <c r="OR130" s="95"/>
      <c r="OS130" s="95"/>
      <c r="OT130" s="95"/>
      <c r="OU130" s="95"/>
      <c r="OV130" s="95"/>
      <c r="OW130" s="95"/>
      <c r="OX130" s="95"/>
      <c r="OY130" s="95"/>
      <c r="OZ130" s="95"/>
      <c r="PA130" s="95"/>
      <c r="PB130" s="95"/>
      <c r="PC130" s="95"/>
      <c r="PD130" s="95"/>
      <c r="PE130" s="95"/>
      <c r="PF130" s="95"/>
      <c r="PG130" s="95"/>
      <c r="PH130" s="95"/>
    </row>
    <row r="131" spans="3:424" s="85" customFormat="1" ht="18">
      <c r="C131" s="1816" t="s">
        <v>252</v>
      </c>
      <c r="D131" s="1816"/>
      <c r="E131" s="1817"/>
      <c r="F131" s="131"/>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c r="AC131" s="144"/>
      <c r="AD131" s="144"/>
      <c r="AE131" s="144"/>
      <c r="AF131" s="144"/>
      <c r="AG131" s="144"/>
      <c r="AH131" s="144"/>
      <c r="AI131" s="144"/>
      <c r="AJ131" s="144"/>
      <c r="AK131" s="144"/>
      <c r="AL131" s="144"/>
      <c r="AM131" s="144"/>
      <c r="AN131" s="144"/>
      <c r="AO131" s="144"/>
      <c r="AP131" s="144"/>
      <c r="AQ131" s="144"/>
      <c r="AR131" s="144"/>
      <c r="AS131" s="144"/>
      <c r="AT131" s="144"/>
      <c r="AU131" s="144"/>
      <c r="AV131" s="144"/>
      <c r="AW131" s="144"/>
      <c r="AX131" s="144"/>
      <c r="AY131" s="144"/>
      <c r="AZ131" s="144"/>
      <c r="BA131" s="144"/>
      <c r="BB131" s="144"/>
      <c r="BC131" s="144"/>
      <c r="BD131" s="144"/>
      <c r="BE131" s="144"/>
      <c r="BF131" s="144"/>
      <c r="BG131" s="144"/>
      <c r="BH131" s="144"/>
      <c r="BI131" s="144"/>
      <c r="BJ131" s="144"/>
      <c r="BK131" s="144"/>
      <c r="BL131" s="144"/>
      <c r="BM131" s="144"/>
      <c r="BN131" s="95"/>
      <c r="BO131" s="95"/>
      <c r="BP131" s="95"/>
      <c r="BQ131" s="95"/>
      <c r="BR131" s="95"/>
      <c r="BS131" s="95"/>
      <c r="BT131" s="95"/>
      <c r="BU131" s="95"/>
      <c r="BV131" s="95"/>
      <c r="BW131" s="95"/>
      <c r="BX131" s="95"/>
      <c r="BY131" s="95"/>
      <c r="BZ131" s="95"/>
      <c r="CA131" s="95"/>
      <c r="CB131" s="95"/>
      <c r="CC131" s="95"/>
      <c r="CD131" s="95"/>
      <c r="CE131" s="95"/>
      <c r="CF131" s="95"/>
      <c r="CG131" s="95"/>
      <c r="CH131" s="95"/>
      <c r="CI131" s="95"/>
      <c r="CJ131" s="95"/>
      <c r="CK131" s="95"/>
      <c r="CL131" s="95"/>
      <c r="CM131" s="95"/>
      <c r="CN131" s="95"/>
      <c r="CO131" s="95"/>
      <c r="CP131" s="95"/>
      <c r="CQ131" s="95"/>
      <c r="CR131" s="95"/>
      <c r="CS131" s="95"/>
      <c r="CT131" s="95"/>
      <c r="CU131" s="95"/>
      <c r="CV131" s="95"/>
      <c r="CW131" s="95"/>
      <c r="CX131" s="95"/>
      <c r="CY131" s="95"/>
      <c r="CZ131" s="95"/>
      <c r="DA131" s="95"/>
      <c r="DB131" s="95"/>
      <c r="DC131" s="95"/>
      <c r="DD131" s="95"/>
      <c r="DE131" s="95"/>
      <c r="DF131" s="95"/>
      <c r="DG131" s="95"/>
      <c r="DH131" s="95"/>
      <c r="DI131" s="95"/>
      <c r="DJ131" s="95"/>
      <c r="DK131" s="95"/>
      <c r="DL131" s="95"/>
      <c r="DM131" s="95"/>
      <c r="DN131" s="95"/>
      <c r="DO131" s="95"/>
      <c r="DP131" s="95"/>
      <c r="DQ131" s="95"/>
      <c r="DR131" s="95"/>
      <c r="DS131" s="95"/>
      <c r="DT131" s="95"/>
      <c r="DU131" s="95"/>
      <c r="DV131" s="95"/>
      <c r="DW131" s="95"/>
      <c r="DX131" s="95"/>
      <c r="DY131" s="95"/>
      <c r="DZ131" s="95"/>
      <c r="EA131" s="95"/>
      <c r="EB131" s="95"/>
      <c r="EC131" s="95"/>
      <c r="ED131" s="95"/>
      <c r="EE131" s="95"/>
      <c r="EF131" s="95"/>
      <c r="EG131" s="95"/>
      <c r="EH131" s="95"/>
      <c r="EI131" s="95"/>
      <c r="EJ131" s="95"/>
      <c r="EK131" s="95"/>
      <c r="EL131" s="95"/>
      <c r="EM131" s="95"/>
      <c r="EN131" s="95"/>
      <c r="EO131" s="95"/>
      <c r="EP131" s="95"/>
      <c r="EQ131" s="95"/>
      <c r="ER131" s="95"/>
      <c r="ES131" s="95"/>
      <c r="ET131" s="95"/>
      <c r="EU131" s="95"/>
      <c r="EV131" s="95"/>
      <c r="EW131" s="95"/>
      <c r="EX131" s="95"/>
      <c r="EY131" s="95"/>
      <c r="EZ131" s="95"/>
      <c r="FA131" s="95"/>
      <c r="FB131" s="95"/>
      <c r="FC131" s="95"/>
      <c r="FD131" s="95"/>
      <c r="FE131" s="95"/>
      <c r="FF131" s="95"/>
      <c r="FG131" s="95"/>
      <c r="FH131" s="95"/>
      <c r="FI131" s="95"/>
      <c r="FJ131" s="95"/>
      <c r="FK131" s="95"/>
      <c r="FL131" s="95"/>
      <c r="FM131" s="95"/>
      <c r="FN131" s="95"/>
      <c r="FO131" s="95"/>
      <c r="FP131" s="95"/>
      <c r="FQ131" s="95"/>
      <c r="FR131" s="95"/>
      <c r="FS131" s="95"/>
      <c r="FT131" s="95"/>
      <c r="FU131" s="95"/>
      <c r="FV131" s="95"/>
      <c r="FW131" s="95"/>
      <c r="FX131" s="95"/>
      <c r="FY131" s="95"/>
      <c r="FZ131" s="95"/>
      <c r="GA131" s="95"/>
      <c r="GB131" s="95"/>
      <c r="GC131" s="95"/>
      <c r="GD131" s="95"/>
      <c r="GE131" s="95"/>
      <c r="GF131" s="95"/>
      <c r="GG131" s="95"/>
      <c r="GH131" s="95"/>
      <c r="GI131" s="95"/>
      <c r="GJ131" s="95"/>
      <c r="GK131" s="95"/>
      <c r="GL131" s="95"/>
      <c r="GM131" s="95"/>
      <c r="GN131" s="95"/>
      <c r="GO131" s="95"/>
      <c r="GP131" s="95"/>
      <c r="GQ131" s="95"/>
      <c r="GR131" s="95"/>
      <c r="GS131" s="95"/>
      <c r="GT131" s="95"/>
      <c r="GU131" s="95"/>
      <c r="GV131" s="95"/>
      <c r="GW131" s="133"/>
      <c r="GX131" s="133"/>
      <c r="GY131" s="133"/>
      <c r="GZ131" s="133"/>
      <c r="HA131" s="133"/>
      <c r="HB131" s="133"/>
      <c r="HC131" s="133"/>
      <c r="HD131" s="133"/>
      <c r="HE131" s="133"/>
      <c r="HF131" s="133"/>
      <c r="HG131" s="95"/>
      <c r="HH131" s="95"/>
      <c r="HI131" s="95"/>
      <c r="HJ131" s="95"/>
      <c r="HK131" s="95"/>
      <c r="HL131" s="95"/>
      <c r="HM131" s="95"/>
      <c r="HN131" s="95"/>
      <c r="HO131" s="95"/>
      <c r="HP131" s="95"/>
      <c r="HQ131" s="95"/>
      <c r="HR131" s="95"/>
      <c r="HS131" s="95"/>
      <c r="HT131" s="95"/>
      <c r="HU131" s="95"/>
      <c r="HV131" s="95"/>
      <c r="HW131" s="95"/>
      <c r="HX131" s="95"/>
      <c r="HY131" s="95"/>
      <c r="HZ131" s="95"/>
      <c r="IA131" s="95"/>
      <c r="IB131" s="95"/>
      <c r="IC131" s="95"/>
      <c r="ID131" s="95"/>
      <c r="IE131" s="95"/>
      <c r="IF131" s="95"/>
      <c r="IG131" s="95"/>
      <c r="IH131" s="95"/>
      <c r="II131" s="95"/>
      <c r="IJ131" s="95"/>
      <c r="IK131" s="95"/>
      <c r="IL131" s="95"/>
      <c r="IM131" s="95"/>
      <c r="IN131" s="95"/>
      <c r="IO131" s="95"/>
      <c r="IP131" s="95"/>
      <c r="IQ131" s="95"/>
      <c r="IR131" s="95"/>
      <c r="IS131" s="95"/>
      <c r="IT131" s="95"/>
      <c r="IU131" s="95"/>
      <c r="IV131" s="95"/>
      <c r="IW131" s="95"/>
      <c r="IX131" s="95"/>
      <c r="IY131" s="95"/>
      <c r="IZ131" s="95"/>
      <c r="JA131" s="95"/>
      <c r="JB131" s="95"/>
      <c r="JC131" s="95"/>
      <c r="JD131" s="95"/>
      <c r="JE131" s="95"/>
      <c r="JF131" s="95"/>
      <c r="JG131" s="95"/>
      <c r="JH131" s="95"/>
      <c r="JI131" s="95"/>
      <c r="JJ131" s="95"/>
      <c r="JK131" s="95"/>
      <c r="JL131" s="95"/>
      <c r="JM131" s="95"/>
      <c r="JN131" s="95"/>
      <c r="JO131" s="95"/>
      <c r="JP131" s="95"/>
      <c r="JQ131" s="95"/>
      <c r="JR131" s="95"/>
      <c r="JS131" s="95"/>
      <c r="JT131" s="95"/>
      <c r="JU131" s="95"/>
      <c r="JV131" s="95"/>
      <c r="JW131" s="95"/>
      <c r="JX131" s="95"/>
      <c r="JY131" s="95"/>
      <c r="JZ131" s="95"/>
      <c r="KA131" s="95"/>
      <c r="KB131" s="95"/>
      <c r="KC131" s="95"/>
      <c r="KD131" s="95"/>
      <c r="KE131" s="95"/>
      <c r="KF131" s="95"/>
      <c r="KG131" s="95"/>
      <c r="KH131" s="95"/>
      <c r="KI131" s="95"/>
      <c r="KJ131" s="95"/>
      <c r="KK131" s="95"/>
      <c r="KL131" s="95"/>
      <c r="KM131" s="95"/>
      <c r="KN131" s="95"/>
      <c r="KO131" s="95"/>
      <c r="KP131" s="95"/>
      <c r="KQ131" s="95"/>
      <c r="KR131" s="95"/>
      <c r="KS131" s="95"/>
      <c r="KT131" s="95"/>
      <c r="KU131" s="95"/>
      <c r="KV131" s="95"/>
      <c r="KW131" s="95"/>
      <c r="KX131" s="95"/>
      <c r="KY131" s="95"/>
      <c r="KZ131" s="95"/>
      <c r="LA131" s="95"/>
      <c r="LB131" s="95"/>
      <c r="LC131" s="95"/>
      <c r="LD131" s="95"/>
      <c r="LE131" s="95"/>
      <c r="LF131" s="95"/>
      <c r="LG131" s="95"/>
      <c r="LH131" s="95"/>
      <c r="LI131" s="95"/>
      <c r="LJ131" s="95"/>
      <c r="LK131" s="95"/>
      <c r="LL131" s="95"/>
      <c r="LM131" s="95"/>
      <c r="LN131" s="95"/>
      <c r="LO131" s="95"/>
      <c r="LP131" s="95"/>
      <c r="LQ131" s="95"/>
      <c r="LR131" s="95"/>
      <c r="LS131" s="95"/>
      <c r="LT131" s="95"/>
      <c r="LU131" s="95"/>
      <c r="LV131" s="95"/>
      <c r="LW131" s="95"/>
      <c r="LX131" s="95"/>
      <c r="LY131" s="95"/>
      <c r="LZ131" s="95"/>
      <c r="MA131" s="95"/>
      <c r="MB131" s="95"/>
      <c r="MC131" s="95"/>
      <c r="MD131" s="95"/>
      <c r="ME131" s="95"/>
      <c r="MF131" s="95"/>
      <c r="MG131" s="95"/>
      <c r="MH131" s="95"/>
      <c r="MI131" s="95"/>
      <c r="MJ131" s="95"/>
      <c r="MK131" s="95"/>
      <c r="ML131" s="95"/>
      <c r="MM131" s="95"/>
      <c r="MN131" s="95"/>
      <c r="MO131" s="95"/>
      <c r="MP131" s="95"/>
      <c r="MQ131" s="95"/>
      <c r="MR131" s="95"/>
      <c r="MS131" s="95"/>
      <c r="MT131" s="95"/>
      <c r="MU131" s="95"/>
      <c r="MV131" s="95"/>
      <c r="MW131" s="95"/>
      <c r="MX131" s="95"/>
      <c r="MY131" s="95"/>
      <c r="MZ131" s="95"/>
      <c r="NA131" s="95"/>
      <c r="NB131" s="95"/>
      <c r="NC131" s="95"/>
      <c r="ND131" s="95"/>
      <c r="NE131" s="95"/>
      <c r="NF131" s="95"/>
      <c r="NG131" s="95"/>
      <c r="NH131" s="95"/>
      <c r="NI131" s="95"/>
      <c r="NJ131" s="95"/>
      <c r="NK131" s="95"/>
      <c r="NL131" s="95"/>
      <c r="NM131" s="95"/>
      <c r="NN131" s="95"/>
      <c r="NO131" s="95"/>
      <c r="NP131" s="95"/>
      <c r="NQ131" s="95"/>
      <c r="NR131" s="95"/>
      <c r="NS131" s="95"/>
      <c r="NT131" s="95"/>
      <c r="NU131" s="95"/>
      <c r="NV131" s="95"/>
      <c r="NW131" s="95"/>
      <c r="NX131" s="95"/>
      <c r="NY131" s="95"/>
      <c r="NZ131" s="95"/>
      <c r="OA131" s="95"/>
      <c r="OB131" s="95"/>
      <c r="OC131" s="95"/>
      <c r="OD131" s="95"/>
      <c r="OE131" s="95"/>
      <c r="OF131" s="95"/>
      <c r="OG131" s="95"/>
      <c r="OH131" s="95"/>
      <c r="OI131" s="95"/>
      <c r="OJ131" s="95"/>
      <c r="OK131" s="95"/>
      <c r="OL131" s="95"/>
      <c r="OM131" s="95"/>
      <c r="ON131" s="95"/>
      <c r="OO131" s="95"/>
      <c r="OP131" s="95"/>
      <c r="OQ131" s="95"/>
      <c r="OR131" s="95"/>
      <c r="OS131" s="95"/>
      <c r="OT131" s="95"/>
      <c r="OU131" s="95"/>
      <c r="OV131" s="95"/>
      <c r="OW131" s="95"/>
      <c r="OX131" s="95"/>
      <c r="OY131" s="95"/>
      <c r="OZ131" s="95"/>
      <c r="PA131" s="95"/>
      <c r="PB131" s="95"/>
      <c r="PC131" s="95"/>
      <c r="PD131" s="95"/>
      <c r="PE131" s="95"/>
      <c r="PF131" s="95"/>
      <c r="PG131" s="95"/>
      <c r="PH131" s="95"/>
    </row>
    <row r="132" spans="3:424" s="85" customFormat="1" ht="29.55" customHeight="1">
      <c r="C132" s="1815" t="s">
        <v>225</v>
      </c>
      <c r="D132" s="1815"/>
      <c r="E132" s="1815"/>
      <c r="F132" s="143">
        <v>0</v>
      </c>
      <c r="G132" s="143" t="e">
        <f>IF(COLUMN(F$132)-COLUMN($L$30)+1&lt;=ROUND($L$30,0)-7,F$132,0)</f>
        <v>#VALUE!</v>
      </c>
      <c r="H132" s="143" t="e">
        <f t="shared" ref="H132:BM132" si="29">IF(COLUMN(G$132)-COLUMN($L$30)+1&lt;=ROUND($L$30,0)-7,G$132,0)</f>
        <v>#VALUE!</v>
      </c>
      <c r="I132" s="143" t="e">
        <f t="shared" si="29"/>
        <v>#VALUE!</v>
      </c>
      <c r="J132" s="143" t="e">
        <f t="shared" si="29"/>
        <v>#VALUE!</v>
      </c>
      <c r="K132" s="143" t="e">
        <f t="shared" si="29"/>
        <v>#VALUE!</v>
      </c>
      <c r="L132" s="143" t="e">
        <f t="shared" si="29"/>
        <v>#VALUE!</v>
      </c>
      <c r="M132" s="143" t="e">
        <f t="shared" si="29"/>
        <v>#VALUE!</v>
      </c>
      <c r="N132" s="143" t="e">
        <f t="shared" si="29"/>
        <v>#VALUE!</v>
      </c>
      <c r="O132" s="143" t="e">
        <f t="shared" si="29"/>
        <v>#VALUE!</v>
      </c>
      <c r="P132" s="143" t="e">
        <f t="shared" si="29"/>
        <v>#VALUE!</v>
      </c>
      <c r="Q132" s="143" t="e">
        <f t="shared" si="29"/>
        <v>#VALUE!</v>
      </c>
      <c r="R132" s="143" t="e">
        <f t="shared" si="29"/>
        <v>#VALUE!</v>
      </c>
      <c r="S132" s="143" t="e">
        <f t="shared" si="29"/>
        <v>#VALUE!</v>
      </c>
      <c r="T132" s="143" t="e">
        <f t="shared" si="29"/>
        <v>#VALUE!</v>
      </c>
      <c r="U132" s="143" t="e">
        <f t="shared" si="29"/>
        <v>#VALUE!</v>
      </c>
      <c r="V132" s="143" t="e">
        <f t="shared" si="29"/>
        <v>#VALUE!</v>
      </c>
      <c r="W132" s="143" t="e">
        <f t="shared" si="29"/>
        <v>#VALUE!</v>
      </c>
      <c r="X132" s="143" t="e">
        <f t="shared" si="29"/>
        <v>#VALUE!</v>
      </c>
      <c r="Y132" s="143" t="e">
        <f t="shared" si="29"/>
        <v>#VALUE!</v>
      </c>
      <c r="Z132" s="143" t="e">
        <f t="shared" si="29"/>
        <v>#VALUE!</v>
      </c>
      <c r="AA132" s="143" t="e">
        <f t="shared" si="29"/>
        <v>#VALUE!</v>
      </c>
      <c r="AB132" s="143" t="e">
        <f t="shared" si="29"/>
        <v>#VALUE!</v>
      </c>
      <c r="AC132" s="143" t="e">
        <f t="shared" si="29"/>
        <v>#VALUE!</v>
      </c>
      <c r="AD132" s="143" t="e">
        <f t="shared" si="29"/>
        <v>#VALUE!</v>
      </c>
      <c r="AE132" s="143" t="e">
        <f t="shared" si="29"/>
        <v>#VALUE!</v>
      </c>
      <c r="AF132" s="143" t="e">
        <f t="shared" si="29"/>
        <v>#VALUE!</v>
      </c>
      <c r="AG132" s="143" t="e">
        <f t="shared" si="29"/>
        <v>#VALUE!</v>
      </c>
      <c r="AH132" s="143" t="e">
        <f t="shared" si="29"/>
        <v>#VALUE!</v>
      </c>
      <c r="AI132" s="143" t="e">
        <f t="shared" si="29"/>
        <v>#VALUE!</v>
      </c>
      <c r="AJ132" s="143" t="e">
        <f t="shared" si="29"/>
        <v>#VALUE!</v>
      </c>
      <c r="AK132" s="143" t="e">
        <f t="shared" si="29"/>
        <v>#VALUE!</v>
      </c>
      <c r="AL132" s="143" t="e">
        <f t="shared" si="29"/>
        <v>#VALUE!</v>
      </c>
      <c r="AM132" s="143" t="e">
        <f t="shared" si="29"/>
        <v>#VALUE!</v>
      </c>
      <c r="AN132" s="143" t="e">
        <f t="shared" si="29"/>
        <v>#VALUE!</v>
      </c>
      <c r="AO132" s="143" t="e">
        <f t="shared" si="29"/>
        <v>#VALUE!</v>
      </c>
      <c r="AP132" s="143" t="e">
        <f t="shared" si="29"/>
        <v>#VALUE!</v>
      </c>
      <c r="AQ132" s="143" t="e">
        <f t="shared" si="29"/>
        <v>#VALUE!</v>
      </c>
      <c r="AR132" s="143" t="e">
        <f t="shared" si="29"/>
        <v>#VALUE!</v>
      </c>
      <c r="AS132" s="143" t="e">
        <f t="shared" si="29"/>
        <v>#VALUE!</v>
      </c>
      <c r="AT132" s="143" t="e">
        <f t="shared" si="29"/>
        <v>#VALUE!</v>
      </c>
      <c r="AU132" s="143" t="e">
        <f t="shared" si="29"/>
        <v>#VALUE!</v>
      </c>
      <c r="AV132" s="143" t="e">
        <f t="shared" si="29"/>
        <v>#VALUE!</v>
      </c>
      <c r="AW132" s="143" t="e">
        <f t="shared" si="29"/>
        <v>#VALUE!</v>
      </c>
      <c r="AX132" s="143" t="e">
        <f t="shared" si="29"/>
        <v>#VALUE!</v>
      </c>
      <c r="AY132" s="143" t="e">
        <f t="shared" si="29"/>
        <v>#VALUE!</v>
      </c>
      <c r="AZ132" s="143" t="e">
        <f t="shared" si="29"/>
        <v>#VALUE!</v>
      </c>
      <c r="BA132" s="143" t="e">
        <f t="shared" si="29"/>
        <v>#VALUE!</v>
      </c>
      <c r="BB132" s="143" t="e">
        <f t="shared" si="29"/>
        <v>#VALUE!</v>
      </c>
      <c r="BC132" s="143" t="e">
        <f t="shared" si="29"/>
        <v>#VALUE!</v>
      </c>
      <c r="BD132" s="143" t="e">
        <f t="shared" si="29"/>
        <v>#VALUE!</v>
      </c>
      <c r="BE132" s="143" t="e">
        <f t="shared" si="29"/>
        <v>#VALUE!</v>
      </c>
      <c r="BF132" s="143" t="e">
        <f t="shared" si="29"/>
        <v>#VALUE!</v>
      </c>
      <c r="BG132" s="143" t="e">
        <f t="shared" si="29"/>
        <v>#VALUE!</v>
      </c>
      <c r="BH132" s="143" t="e">
        <f t="shared" si="29"/>
        <v>#VALUE!</v>
      </c>
      <c r="BI132" s="143" t="e">
        <f t="shared" si="29"/>
        <v>#VALUE!</v>
      </c>
      <c r="BJ132" s="143" t="e">
        <f t="shared" si="29"/>
        <v>#VALUE!</v>
      </c>
      <c r="BK132" s="143" t="e">
        <f t="shared" si="29"/>
        <v>#VALUE!</v>
      </c>
      <c r="BL132" s="143" t="e">
        <f t="shared" si="29"/>
        <v>#VALUE!</v>
      </c>
      <c r="BM132" s="143" t="e">
        <f t="shared" si="29"/>
        <v>#VALUE!</v>
      </c>
      <c r="BN132" s="95"/>
      <c r="BO132" s="95"/>
      <c r="BP132" s="95"/>
      <c r="BQ132" s="95"/>
      <c r="BR132" s="95"/>
      <c r="BS132" s="95"/>
      <c r="BT132" s="95"/>
      <c r="BU132" s="95"/>
      <c r="BV132" s="95"/>
      <c r="BW132" s="95"/>
      <c r="BX132" s="95"/>
      <c r="BY132" s="95"/>
      <c r="BZ132" s="95"/>
      <c r="CA132" s="95"/>
      <c r="CB132" s="95"/>
      <c r="CC132" s="95"/>
      <c r="CD132" s="95"/>
      <c r="CE132" s="95"/>
      <c r="CF132" s="95"/>
      <c r="CG132" s="95"/>
      <c r="CH132" s="95"/>
      <c r="CI132" s="95"/>
      <c r="CJ132" s="95"/>
      <c r="CK132" s="95"/>
      <c r="CL132" s="95"/>
      <c r="CM132" s="95"/>
      <c r="CN132" s="95"/>
      <c r="CO132" s="95"/>
      <c r="CP132" s="95"/>
      <c r="CQ132" s="95"/>
      <c r="CR132" s="95"/>
      <c r="CS132" s="95"/>
      <c r="CT132" s="95"/>
      <c r="CU132" s="95"/>
      <c r="CV132" s="95"/>
      <c r="CW132" s="95"/>
      <c r="CX132" s="95"/>
      <c r="CY132" s="95"/>
      <c r="CZ132" s="95"/>
      <c r="DA132" s="95"/>
      <c r="DB132" s="95"/>
      <c r="DC132" s="95"/>
      <c r="DD132" s="95"/>
      <c r="DE132" s="95"/>
      <c r="DF132" s="95"/>
      <c r="DG132" s="95"/>
      <c r="DH132" s="95"/>
      <c r="DI132" s="95"/>
      <c r="DJ132" s="95"/>
      <c r="DK132" s="95"/>
      <c r="DL132" s="95"/>
      <c r="DM132" s="95"/>
      <c r="DN132" s="95"/>
      <c r="DO132" s="95"/>
      <c r="DP132" s="95"/>
      <c r="DQ132" s="95"/>
      <c r="DR132" s="95"/>
      <c r="DS132" s="95"/>
      <c r="DT132" s="95"/>
      <c r="DU132" s="95"/>
      <c r="DV132" s="95"/>
      <c r="DW132" s="95"/>
      <c r="DX132" s="95"/>
      <c r="DY132" s="95"/>
      <c r="DZ132" s="95"/>
      <c r="EA132" s="95"/>
      <c r="EB132" s="95"/>
      <c r="EC132" s="95"/>
      <c r="ED132" s="95"/>
      <c r="EE132" s="95"/>
      <c r="EF132" s="95"/>
      <c r="EG132" s="95"/>
      <c r="EH132" s="95"/>
      <c r="EI132" s="95"/>
      <c r="EJ132" s="95"/>
      <c r="EK132" s="95"/>
      <c r="EL132" s="95"/>
      <c r="EM132" s="95"/>
      <c r="EN132" s="95"/>
      <c r="EO132" s="95"/>
      <c r="EP132" s="95"/>
      <c r="EQ132" s="95"/>
      <c r="ER132" s="95"/>
      <c r="ES132" s="95"/>
      <c r="ET132" s="95"/>
      <c r="EU132" s="95"/>
      <c r="EV132" s="95"/>
      <c r="EW132" s="95"/>
      <c r="EX132" s="95"/>
      <c r="EY132" s="95"/>
      <c r="EZ132" s="95"/>
      <c r="FA132" s="95"/>
      <c r="FB132" s="95"/>
      <c r="FC132" s="95"/>
      <c r="FD132" s="95"/>
      <c r="FE132" s="95"/>
      <c r="FF132" s="95"/>
      <c r="FG132" s="95"/>
      <c r="FH132" s="95"/>
      <c r="FI132" s="95"/>
      <c r="FJ132" s="95"/>
      <c r="FK132" s="95"/>
      <c r="FL132" s="95"/>
      <c r="FM132" s="95"/>
      <c r="FN132" s="95"/>
      <c r="FO132" s="95"/>
      <c r="FP132" s="95"/>
      <c r="FQ132" s="95"/>
      <c r="FR132" s="95"/>
      <c r="FS132" s="95"/>
      <c r="FT132" s="95"/>
      <c r="FU132" s="95"/>
      <c r="FV132" s="95"/>
      <c r="FW132" s="95"/>
      <c r="FX132" s="95"/>
      <c r="FY132" s="95"/>
      <c r="FZ132" s="95"/>
      <c r="GA132" s="95"/>
      <c r="GB132" s="95"/>
      <c r="GC132" s="95"/>
      <c r="GD132" s="95"/>
      <c r="GE132" s="95"/>
      <c r="GF132" s="95"/>
      <c r="GG132" s="95"/>
      <c r="GH132" s="95"/>
      <c r="GI132" s="95"/>
      <c r="GJ132" s="95"/>
      <c r="GK132" s="95"/>
      <c r="GL132" s="95"/>
      <c r="GM132" s="95"/>
      <c r="GN132" s="95"/>
      <c r="GO132" s="95"/>
      <c r="GP132" s="95"/>
      <c r="GQ132" s="95"/>
      <c r="GR132" s="95"/>
      <c r="GS132" s="95"/>
      <c r="GT132" s="95"/>
      <c r="GU132" s="95"/>
      <c r="GV132" s="95"/>
      <c r="GW132" s="133"/>
      <c r="GX132" s="133"/>
      <c r="GY132" s="133"/>
      <c r="GZ132" s="133"/>
      <c r="HA132" s="133"/>
      <c r="HB132" s="133"/>
      <c r="HC132" s="133"/>
      <c r="HD132" s="133"/>
      <c r="HE132" s="133"/>
      <c r="HF132" s="133"/>
      <c r="HG132" s="95"/>
      <c r="HH132" s="95"/>
      <c r="HI132" s="95"/>
      <c r="HJ132" s="95"/>
      <c r="HK132" s="95"/>
      <c r="HL132" s="95"/>
      <c r="HM132" s="95"/>
      <c r="HN132" s="95"/>
      <c r="HO132" s="95"/>
      <c r="HP132" s="95"/>
      <c r="HQ132" s="95"/>
      <c r="HR132" s="95"/>
      <c r="HS132" s="95"/>
      <c r="HT132" s="95"/>
      <c r="HU132" s="95"/>
      <c r="HV132" s="95"/>
      <c r="HW132" s="95"/>
      <c r="HX132" s="95"/>
      <c r="HY132" s="95"/>
      <c r="HZ132" s="95"/>
      <c r="IA132" s="95"/>
      <c r="IB132" s="95"/>
      <c r="IC132" s="95"/>
      <c r="ID132" s="95"/>
      <c r="IE132" s="95"/>
      <c r="IF132" s="95"/>
      <c r="IG132" s="95"/>
      <c r="IH132" s="95"/>
      <c r="II132" s="95"/>
      <c r="IJ132" s="95"/>
      <c r="IK132" s="95"/>
      <c r="IL132" s="95"/>
      <c r="IM132" s="95"/>
      <c r="IN132" s="95"/>
      <c r="IO132" s="95"/>
      <c r="IP132" s="95"/>
      <c r="IQ132" s="95"/>
      <c r="IR132" s="95"/>
      <c r="IS132" s="95"/>
      <c r="IT132" s="95"/>
      <c r="IU132" s="95"/>
      <c r="IV132" s="95"/>
      <c r="IW132" s="95"/>
      <c r="IX132" s="95"/>
      <c r="IY132" s="95"/>
      <c r="IZ132" s="95"/>
      <c r="JA132" s="95"/>
      <c r="JB132" s="95"/>
      <c r="JC132" s="95"/>
      <c r="JD132" s="95"/>
      <c r="JE132" s="95"/>
      <c r="JF132" s="95"/>
      <c r="JG132" s="95"/>
      <c r="JH132" s="95"/>
      <c r="JI132" s="95"/>
      <c r="JJ132" s="95"/>
      <c r="JK132" s="95"/>
      <c r="JL132" s="95"/>
      <c r="JM132" s="95"/>
      <c r="JN132" s="95"/>
      <c r="JO132" s="95"/>
      <c r="JP132" s="95"/>
      <c r="JQ132" s="95"/>
      <c r="JR132" s="95"/>
      <c r="JS132" s="95"/>
      <c r="JT132" s="95"/>
      <c r="JU132" s="95"/>
      <c r="JV132" s="95"/>
      <c r="JW132" s="95"/>
      <c r="JX132" s="95"/>
      <c r="JY132" s="95"/>
      <c r="JZ132" s="95"/>
      <c r="KA132" s="95"/>
      <c r="KB132" s="95"/>
      <c r="KC132" s="95"/>
      <c r="KD132" s="95"/>
      <c r="KE132" s="95"/>
      <c r="KF132" s="95"/>
      <c r="KG132" s="95"/>
      <c r="KH132" s="95"/>
      <c r="KI132" s="95"/>
      <c r="KJ132" s="95"/>
      <c r="KK132" s="95"/>
      <c r="KL132" s="95"/>
      <c r="KM132" s="95"/>
      <c r="KN132" s="95"/>
      <c r="KO132" s="95"/>
      <c r="KP132" s="95"/>
      <c r="KQ132" s="95"/>
      <c r="KR132" s="95"/>
      <c r="KS132" s="95"/>
      <c r="KT132" s="95"/>
      <c r="KU132" s="95"/>
      <c r="KV132" s="95"/>
      <c r="KW132" s="95"/>
      <c r="KX132" s="95"/>
      <c r="KY132" s="95"/>
      <c r="KZ132" s="95"/>
      <c r="LA132" s="95"/>
      <c r="LB132" s="95"/>
      <c r="LC132" s="95"/>
      <c r="LD132" s="95"/>
      <c r="LE132" s="95"/>
      <c r="LF132" s="95"/>
      <c r="LG132" s="95"/>
      <c r="LH132" s="95"/>
      <c r="LI132" s="95"/>
      <c r="LJ132" s="95"/>
      <c r="LK132" s="95"/>
      <c r="LL132" s="95"/>
      <c r="LM132" s="95"/>
      <c r="LN132" s="95"/>
      <c r="LO132" s="95"/>
      <c r="LP132" s="95"/>
      <c r="LQ132" s="95"/>
      <c r="LR132" s="95"/>
      <c r="LS132" s="95"/>
      <c r="LT132" s="95"/>
      <c r="LU132" s="95"/>
      <c r="LV132" s="95"/>
      <c r="LW132" s="95"/>
      <c r="LX132" s="95"/>
      <c r="LY132" s="95"/>
      <c r="LZ132" s="95"/>
      <c r="MA132" s="95"/>
      <c r="MB132" s="95"/>
      <c r="MC132" s="95"/>
      <c r="MD132" s="95"/>
      <c r="ME132" s="95"/>
      <c r="MF132" s="95"/>
      <c r="MG132" s="95"/>
      <c r="MH132" s="95"/>
      <c r="MI132" s="95"/>
      <c r="MJ132" s="95"/>
      <c r="MK132" s="95"/>
      <c r="ML132" s="95"/>
      <c r="MM132" s="95"/>
      <c r="MN132" s="95"/>
      <c r="MO132" s="95"/>
      <c r="MP132" s="95"/>
      <c r="MQ132" s="95"/>
      <c r="MR132" s="95"/>
      <c r="MS132" s="95"/>
      <c r="MT132" s="95"/>
      <c r="MU132" s="95"/>
      <c r="MV132" s="95"/>
      <c r="MW132" s="95"/>
      <c r="MX132" s="95"/>
      <c r="MY132" s="95"/>
      <c r="MZ132" s="95"/>
      <c r="NA132" s="95"/>
      <c r="NB132" s="95"/>
      <c r="NC132" s="95"/>
      <c r="ND132" s="95"/>
      <c r="NE132" s="95"/>
      <c r="NF132" s="95"/>
      <c r="NG132" s="95"/>
      <c r="NH132" s="95"/>
      <c r="NI132" s="95"/>
      <c r="NJ132" s="95"/>
      <c r="NK132" s="95"/>
      <c r="NL132" s="95"/>
      <c r="NM132" s="95"/>
      <c r="NN132" s="95"/>
      <c r="NO132" s="95"/>
      <c r="NP132" s="95"/>
      <c r="NQ132" s="95"/>
      <c r="NR132" s="95"/>
      <c r="NS132" s="95"/>
      <c r="NT132" s="95"/>
      <c r="NU132" s="95"/>
      <c r="NV132" s="95"/>
      <c r="NW132" s="95"/>
      <c r="NX132" s="95"/>
      <c r="NY132" s="95"/>
      <c r="NZ132" s="95"/>
      <c r="OA132" s="95"/>
      <c r="OB132" s="95"/>
      <c r="OC132" s="95"/>
      <c r="OD132" s="95"/>
      <c r="OE132" s="95"/>
      <c r="OF132" s="95"/>
      <c r="OG132" s="95"/>
      <c r="OH132" s="95"/>
      <c r="OI132" s="95"/>
      <c r="OJ132" s="95"/>
      <c r="OK132" s="95"/>
      <c r="OL132" s="95"/>
      <c r="OM132" s="95"/>
      <c r="ON132" s="95"/>
      <c r="OO132" s="95"/>
      <c r="OP132" s="95"/>
      <c r="OQ132" s="95"/>
      <c r="OR132" s="95"/>
      <c r="OS132" s="95"/>
      <c r="OT132" s="95"/>
      <c r="OU132" s="95"/>
      <c r="OV132" s="95"/>
      <c r="OW132" s="95"/>
      <c r="OX132" s="95"/>
      <c r="OY132" s="95"/>
      <c r="OZ132" s="95"/>
      <c r="PA132" s="95"/>
      <c r="PB132" s="95"/>
      <c r="PC132" s="95"/>
      <c r="PD132" s="95"/>
      <c r="PE132" s="95"/>
      <c r="PF132" s="95"/>
      <c r="PG132" s="95"/>
      <c r="PH132" s="95"/>
    </row>
    <row r="133" spans="3:424" s="85" customFormat="1" ht="29.55" customHeight="1">
      <c r="C133" s="1815" t="s">
        <v>226</v>
      </c>
      <c r="D133" s="1815"/>
      <c r="E133" s="1815"/>
      <c r="F133" s="143">
        <v>0</v>
      </c>
      <c r="G133" s="143" t="e">
        <f>IF(COLUMN(F$133)-COLUMN($L$30)+1&lt;=ROUND($L$30,0)-7,F$133,0)</f>
        <v>#VALUE!</v>
      </c>
      <c r="H133" s="143" t="e">
        <f t="shared" ref="H133:BM133" si="30">IF(COLUMN(G$133)-COLUMN($L$30)+1&lt;=ROUND($L$30,0)-7,G$133,0)</f>
        <v>#VALUE!</v>
      </c>
      <c r="I133" s="143" t="e">
        <f t="shared" si="30"/>
        <v>#VALUE!</v>
      </c>
      <c r="J133" s="143" t="e">
        <f t="shared" si="30"/>
        <v>#VALUE!</v>
      </c>
      <c r="K133" s="143" t="e">
        <f t="shared" si="30"/>
        <v>#VALUE!</v>
      </c>
      <c r="L133" s="143" t="e">
        <f t="shared" si="30"/>
        <v>#VALUE!</v>
      </c>
      <c r="M133" s="143" t="e">
        <f t="shared" si="30"/>
        <v>#VALUE!</v>
      </c>
      <c r="N133" s="143" t="e">
        <f t="shared" si="30"/>
        <v>#VALUE!</v>
      </c>
      <c r="O133" s="143" t="e">
        <f t="shared" si="30"/>
        <v>#VALUE!</v>
      </c>
      <c r="P133" s="143" t="e">
        <f t="shared" si="30"/>
        <v>#VALUE!</v>
      </c>
      <c r="Q133" s="143" t="e">
        <f t="shared" si="30"/>
        <v>#VALUE!</v>
      </c>
      <c r="R133" s="143" t="e">
        <f t="shared" si="30"/>
        <v>#VALUE!</v>
      </c>
      <c r="S133" s="143" t="e">
        <f t="shared" si="30"/>
        <v>#VALUE!</v>
      </c>
      <c r="T133" s="143" t="e">
        <f t="shared" si="30"/>
        <v>#VALUE!</v>
      </c>
      <c r="U133" s="143" t="e">
        <f t="shared" si="30"/>
        <v>#VALUE!</v>
      </c>
      <c r="V133" s="143" t="e">
        <f t="shared" si="30"/>
        <v>#VALUE!</v>
      </c>
      <c r="W133" s="143" t="e">
        <f t="shared" si="30"/>
        <v>#VALUE!</v>
      </c>
      <c r="X133" s="143" t="e">
        <f t="shared" si="30"/>
        <v>#VALUE!</v>
      </c>
      <c r="Y133" s="143" t="e">
        <f t="shared" si="30"/>
        <v>#VALUE!</v>
      </c>
      <c r="Z133" s="143" t="e">
        <f t="shared" si="30"/>
        <v>#VALUE!</v>
      </c>
      <c r="AA133" s="143" t="e">
        <f t="shared" si="30"/>
        <v>#VALUE!</v>
      </c>
      <c r="AB133" s="143" t="e">
        <f t="shared" si="30"/>
        <v>#VALUE!</v>
      </c>
      <c r="AC133" s="143" t="e">
        <f t="shared" si="30"/>
        <v>#VALUE!</v>
      </c>
      <c r="AD133" s="143" t="e">
        <f t="shared" si="30"/>
        <v>#VALUE!</v>
      </c>
      <c r="AE133" s="143" t="e">
        <f t="shared" si="30"/>
        <v>#VALUE!</v>
      </c>
      <c r="AF133" s="143" t="e">
        <f t="shared" si="30"/>
        <v>#VALUE!</v>
      </c>
      <c r="AG133" s="143" t="e">
        <f t="shared" si="30"/>
        <v>#VALUE!</v>
      </c>
      <c r="AH133" s="143" t="e">
        <f t="shared" si="30"/>
        <v>#VALUE!</v>
      </c>
      <c r="AI133" s="143" t="e">
        <f t="shared" si="30"/>
        <v>#VALUE!</v>
      </c>
      <c r="AJ133" s="143" t="e">
        <f t="shared" si="30"/>
        <v>#VALUE!</v>
      </c>
      <c r="AK133" s="143" t="e">
        <f t="shared" si="30"/>
        <v>#VALUE!</v>
      </c>
      <c r="AL133" s="143" t="e">
        <f t="shared" si="30"/>
        <v>#VALUE!</v>
      </c>
      <c r="AM133" s="143" t="e">
        <f t="shared" si="30"/>
        <v>#VALUE!</v>
      </c>
      <c r="AN133" s="143" t="e">
        <f t="shared" si="30"/>
        <v>#VALUE!</v>
      </c>
      <c r="AO133" s="143" t="e">
        <f t="shared" si="30"/>
        <v>#VALUE!</v>
      </c>
      <c r="AP133" s="143" t="e">
        <f t="shared" si="30"/>
        <v>#VALUE!</v>
      </c>
      <c r="AQ133" s="143" t="e">
        <f t="shared" si="30"/>
        <v>#VALUE!</v>
      </c>
      <c r="AR133" s="143" t="e">
        <f t="shared" si="30"/>
        <v>#VALUE!</v>
      </c>
      <c r="AS133" s="143" t="e">
        <f t="shared" si="30"/>
        <v>#VALUE!</v>
      </c>
      <c r="AT133" s="143" t="e">
        <f t="shared" si="30"/>
        <v>#VALUE!</v>
      </c>
      <c r="AU133" s="143" t="e">
        <f t="shared" si="30"/>
        <v>#VALUE!</v>
      </c>
      <c r="AV133" s="143" t="e">
        <f t="shared" si="30"/>
        <v>#VALUE!</v>
      </c>
      <c r="AW133" s="143" t="e">
        <f t="shared" si="30"/>
        <v>#VALUE!</v>
      </c>
      <c r="AX133" s="143" t="e">
        <f t="shared" si="30"/>
        <v>#VALUE!</v>
      </c>
      <c r="AY133" s="143" t="e">
        <f t="shared" si="30"/>
        <v>#VALUE!</v>
      </c>
      <c r="AZ133" s="143" t="e">
        <f t="shared" si="30"/>
        <v>#VALUE!</v>
      </c>
      <c r="BA133" s="143" t="e">
        <f t="shared" si="30"/>
        <v>#VALUE!</v>
      </c>
      <c r="BB133" s="143" t="e">
        <f t="shared" si="30"/>
        <v>#VALUE!</v>
      </c>
      <c r="BC133" s="143" t="e">
        <f t="shared" si="30"/>
        <v>#VALUE!</v>
      </c>
      <c r="BD133" s="143" t="e">
        <f t="shared" si="30"/>
        <v>#VALUE!</v>
      </c>
      <c r="BE133" s="143" t="e">
        <f t="shared" si="30"/>
        <v>#VALUE!</v>
      </c>
      <c r="BF133" s="143" t="e">
        <f t="shared" si="30"/>
        <v>#VALUE!</v>
      </c>
      <c r="BG133" s="143" t="e">
        <f t="shared" si="30"/>
        <v>#VALUE!</v>
      </c>
      <c r="BH133" s="143" t="e">
        <f t="shared" si="30"/>
        <v>#VALUE!</v>
      </c>
      <c r="BI133" s="143" t="e">
        <f t="shared" si="30"/>
        <v>#VALUE!</v>
      </c>
      <c r="BJ133" s="143" t="e">
        <f t="shared" si="30"/>
        <v>#VALUE!</v>
      </c>
      <c r="BK133" s="143" t="e">
        <f t="shared" si="30"/>
        <v>#VALUE!</v>
      </c>
      <c r="BL133" s="143" t="e">
        <f t="shared" si="30"/>
        <v>#VALUE!</v>
      </c>
      <c r="BM133" s="143" t="e">
        <f t="shared" si="30"/>
        <v>#VALUE!</v>
      </c>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95"/>
      <c r="GQ133" s="95"/>
      <c r="GR133" s="95"/>
      <c r="GS133" s="95"/>
      <c r="GT133" s="95"/>
      <c r="GU133" s="95"/>
      <c r="GV133" s="95"/>
      <c r="GW133" s="133"/>
      <c r="GX133" s="133"/>
      <c r="GY133" s="133"/>
      <c r="GZ133" s="133"/>
      <c r="HA133" s="133"/>
      <c r="HB133" s="133"/>
      <c r="HC133" s="133"/>
      <c r="HD133" s="133"/>
      <c r="HE133" s="133"/>
      <c r="HF133" s="133"/>
      <c r="HG133" s="95"/>
      <c r="HH133" s="95"/>
      <c r="HI133" s="95"/>
      <c r="HJ133" s="95"/>
      <c r="HK133" s="95"/>
      <c r="HL133" s="95"/>
      <c r="HM133" s="95"/>
      <c r="HN133" s="95"/>
      <c r="HO133" s="95"/>
      <c r="HP133" s="95"/>
      <c r="HQ133" s="95"/>
      <c r="HR133" s="95"/>
      <c r="HS133" s="95"/>
      <c r="HT133" s="95"/>
      <c r="HU133" s="95"/>
      <c r="HV133" s="95"/>
      <c r="HW133" s="95"/>
      <c r="HX133" s="95"/>
      <c r="HY133" s="95"/>
      <c r="HZ133" s="95"/>
      <c r="IA133" s="95"/>
      <c r="IB133" s="95"/>
      <c r="IC133" s="95"/>
      <c r="ID133" s="95"/>
      <c r="IE133" s="95"/>
      <c r="IF133" s="95"/>
      <c r="IG133" s="95"/>
      <c r="IH133" s="95"/>
      <c r="II133" s="95"/>
      <c r="IJ133" s="95"/>
      <c r="IK133" s="95"/>
      <c r="IL133" s="95"/>
      <c r="IM133" s="95"/>
      <c r="IN133" s="95"/>
      <c r="IO133" s="95"/>
      <c r="IP133" s="95"/>
      <c r="IQ133" s="95"/>
      <c r="IR133" s="95"/>
      <c r="IS133" s="95"/>
      <c r="IT133" s="95"/>
      <c r="IU133" s="95"/>
      <c r="IV133" s="95"/>
      <c r="IW133" s="95"/>
      <c r="IX133" s="95"/>
      <c r="IY133" s="95"/>
      <c r="IZ133" s="95"/>
      <c r="JA133" s="95"/>
      <c r="JB133" s="95"/>
      <c r="JC133" s="95"/>
      <c r="JD133" s="95"/>
      <c r="JE133" s="95"/>
      <c r="JF133" s="95"/>
      <c r="JG133" s="95"/>
      <c r="JH133" s="95"/>
      <c r="JI133" s="95"/>
      <c r="JJ133" s="95"/>
      <c r="JK133" s="95"/>
      <c r="JL133" s="95"/>
      <c r="JM133" s="95"/>
      <c r="JN133" s="95"/>
      <c r="JO133" s="95"/>
      <c r="JP133" s="95"/>
      <c r="JQ133" s="95"/>
      <c r="JR133" s="95"/>
      <c r="JS133" s="95"/>
      <c r="JT133" s="95"/>
      <c r="JU133" s="95"/>
      <c r="JV133" s="95"/>
      <c r="JW133" s="95"/>
      <c r="JX133" s="95"/>
      <c r="JY133" s="95"/>
      <c r="JZ133" s="95"/>
      <c r="KA133" s="95"/>
      <c r="KB133" s="95"/>
      <c r="KC133" s="95"/>
      <c r="KD133" s="95"/>
      <c r="KE133" s="95"/>
      <c r="KF133" s="95"/>
      <c r="KG133" s="95"/>
      <c r="KH133" s="95"/>
      <c r="KI133" s="95"/>
      <c r="KJ133" s="95"/>
      <c r="KK133" s="95"/>
      <c r="KL133" s="95"/>
      <c r="KM133" s="95"/>
      <c r="KN133" s="95"/>
      <c r="KO133" s="95"/>
      <c r="KP133" s="95"/>
      <c r="KQ133" s="95"/>
      <c r="KR133" s="95"/>
      <c r="KS133" s="95"/>
      <c r="KT133" s="95"/>
      <c r="KU133" s="95"/>
      <c r="KV133" s="95"/>
      <c r="KW133" s="95"/>
      <c r="KX133" s="95"/>
      <c r="KY133" s="95"/>
      <c r="KZ133" s="95"/>
      <c r="LA133" s="95"/>
      <c r="LB133" s="95"/>
      <c r="LC133" s="95"/>
      <c r="LD133" s="95"/>
      <c r="LE133" s="95"/>
      <c r="LF133" s="95"/>
      <c r="LG133" s="95"/>
      <c r="LH133" s="95"/>
      <c r="LI133" s="95"/>
      <c r="LJ133" s="95"/>
      <c r="LK133" s="95"/>
      <c r="LL133" s="95"/>
      <c r="LM133" s="95"/>
      <c r="LN133" s="95"/>
      <c r="LO133" s="95"/>
      <c r="LP133" s="95"/>
      <c r="LQ133" s="95"/>
      <c r="LR133" s="95"/>
      <c r="LS133" s="95"/>
      <c r="LT133" s="95"/>
      <c r="LU133" s="95"/>
      <c r="LV133" s="95"/>
      <c r="LW133" s="95"/>
      <c r="LX133" s="95"/>
      <c r="LY133" s="95"/>
      <c r="LZ133" s="95"/>
      <c r="MA133" s="95"/>
      <c r="MB133" s="95"/>
      <c r="MC133" s="95"/>
      <c r="MD133" s="95"/>
      <c r="ME133" s="95"/>
      <c r="MF133" s="95"/>
      <c r="MG133" s="95"/>
      <c r="MH133" s="95"/>
      <c r="MI133" s="95"/>
      <c r="MJ133" s="95"/>
      <c r="MK133" s="95"/>
      <c r="ML133" s="95"/>
      <c r="MM133" s="95"/>
      <c r="MN133" s="95"/>
      <c r="MO133" s="95"/>
      <c r="MP133" s="95"/>
      <c r="MQ133" s="95"/>
      <c r="MR133" s="95"/>
      <c r="MS133" s="95"/>
      <c r="MT133" s="95"/>
      <c r="MU133" s="95"/>
      <c r="MV133" s="95"/>
      <c r="MW133" s="95"/>
      <c r="MX133" s="95"/>
      <c r="MY133" s="95"/>
      <c r="MZ133" s="95"/>
      <c r="NA133" s="95"/>
      <c r="NB133" s="95"/>
      <c r="NC133" s="95"/>
      <c r="ND133" s="95"/>
      <c r="NE133" s="95"/>
      <c r="NF133" s="95"/>
      <c r="NG133" s="95"/>
      <c r="NH133" s="95"/>
      <c r="NI133" s="95"/>
      <c r="NJ133" s="95"/>
      <c r="NK133" s="95"/>
      <c r="NL133" s="95"/>
      <c r="NM133" s="95"/>
      <c r="NN133" s="95"/>
      <c r="NO133" s="95"/>
      <c r="NP133" s="95"/>
      <c r="NQ133" s="95"/>
      <c r="NR133" s="95"/>
      <c r="NS133" s="95"/>
      <c r="NT133" s="95"/>
      <c r="NU133" s="95"/>
      <c r="NV133" s="95"/>
      <c r="NW133" s="95"/>
      <c r="NX133" s="95"/>
      <c r="NY133" s="95"/>
      <c r="NZ133" s="95"/>
      <c r="OA133" s="95"/>
      <c r="OB133" s="95"/>
      <c r="OC133" s="95"/>
      <c r="OD133" s="95"/>
      <c r="OE133" s="95"/>
      <c r="OF133" s="95"/>
      <c r="OG133" s="95"/>
      <c r="OH133" s="95"/>
      <c r="OI133" s="95"/>
      <c r="OJ133" s="95"/>
      <c r="OK133" s="95"/>
      <c r="OL133" s="95"/>
      <c r="OM133" s="95"/>
      <c r="ON133" s="95"/>
      <c r="OO133" s="95"/>
      <c r="OP133" s="95"/>
      <c r="OQ133" s="95"/>
      <c r="OR133" s="95"/>
      <c r="OS133" s="95"/>
      <c r="OT133" s="95"/>
      <c r="OU133" s="95"/>
      <c r="OV133" s="95"/>
      <c r="OW133" s="95"/>
      <c r="OX133" s="95"/>
      <c r="OY133" s="95"/>
      <c r="OZ133" s="95"/>
      <c r="PA133" s="95"/>
      <c r="PB133" s="95"/>
      <c r="PC133" s="95"/>
      <c r="PD133" s="95"/>
      <c r="PE133" s="95"/>
      <c r="PF133" s="95"/>
      <c r="PG133" s="95"/>
      <c r="PH133" s="95"/>
    </row>
    <row r="134" spans="3:424" s="85" customFormat="1" ht="18">
      <c r="C134" s="1816" t="s">
        <v>253</v>
      </c>
      <c r="D134" s="1816"/>
      <c r="E134" s="1817"/>
      <c r="F134" s="131"/>
      <c r="G134" s="144"/>
      <c r="H134" s="144"/>
      <c r="I134" s="144"/>
      <c r="J134" s="144"/>
      <c r="K134" s="144"/>
      <c r="L134" s="144"/>
      <c r="M134" s="144"/>
      <c r="N134" s="144"/>
      <c r="O134" s="144"/>
      <c r="P134" s="144"/>
      <c r="Q134" s="144"/>
      <c r="R134" s="144"/>
      <c r="S134" s="144"/>
      <c r="T134" s="144"/>
      <c r="U134" s="144"/>
      <c r="V134" s="144"/>
      <c r="W134" s="144"/>
      <c r="X134" s="144"/>
      <c r="Y134" s="144"/>
      <c r="Z134" s="144"/>
      <c r="AA134" s="144"/>
      <c r="AB134" s="144"/>
      <c r="AC134" s="144"/>
      <c r="AD134" s="144"/>
      <c r="AE134" s="144"/>
      <c r="AF134" s="144"/>
      <c r="AG134" s="144"/>
      <c r="AH134" s="144"/>
      <c r="AI134" s="144"/>
      <c r="AJ134" s="144"/>
      <c r="AK134" s="144"/>
      <c r="AL134" s="144"/>
      <c r="AM134" s="144"/>
      <c r="AN134" s="144"/>
      <c r="AO134" s="144"/>
      <c r="AP134" s="144"/>
      <c r="AQ134" s="144"/>
      <c r="AR134" s="144"/>
      <c r="AS134" s="144"/>
      <c r="AT134" s="144"/>
      <c r="AU134" s="144"/>
      <c r="AV134" s="144"/>
      <c r="AW134" s="144"/>
      <c r="AX134" s="144"/>
      <c r="AY134" s="144"/>
      <c r="AZ134" s="144"/>
      <c r="BA134" s="144"/>
      <c r="BB134" s="144"/>
      <c r="BC134" s="144"/>
      <c r="BD134" s="144"/>
      <c r="BE134" s="144"/>
      <c r="BF134" s="144"/>
      <c r="BG134" s="144"/>
      <c r="BH134" s="144"/>
      <c r="BI134" s="144"/>
      <c r="BJ134" s="144"/>
      <c r="BK134" s="144"/>
      <c r="BL134" s="144"/>
      <c r="BM134" s="144"/>
      <c r="BN134" s="95"/>
      <c r="BO134" s="95"/>
      <c r="BP134" s="95"/>
      <c r="BQ134" s="95"/>
      <c r="BR134" s="95"/>
      <c r="BS134" s="95"/>
      <c r="BT134" s="95"/>
      <c r="BU134" s="95"/>
      <c r="BV134" s="95"/>
      <c r="BW134" s="95"/>
      <c r="BX134" s="95"/>
      <c r="BY134" s="95"/>
      <c r="BZ134" s="95"/>
      <c r="CA134" s="95"/>
      <c r="CB134" s="95"/>
      <c r="CC134" s="95"/>
      <c r="CD134" s="95"/>
      <c r="CE134" s="95"/>
      <c r="CF134" s="95"/>
      <c r="CG134" s="95"/>
      <c r="CH134" s="95"/>
      <c r="CI134" s="95"/>
      <c r="CJ134" s="95"/>
      <c r="CK134" s="95"/>
      <c r="CL134" s="95"/>
      <c r="CM134" s="95"/>
      <c r="CN134" s="95"/>
      <c r="CO134" s="95"/>
      <c r="CP134" s="95"/>
      <c r="CQ134" s="95"/>
      <c r="CR134" s="95"/>
      <c r="CS134" s="95"/>
      <c r="CT134" s="95"/>
      <c r="CU134" s="95"/>
      <c r="CV134" s="95"/>
      <c r="CW134" s="95"/>
      <c r="CX134" s="95"/>
      <c r="CY134" s="95"/>
      <c r="CZ134" s="95"/>
      <c r="DA134" s="95"/>
      <c r="DB134" s="95"/>
      <c r="DC134" s="95"/>
      <c r="DD134" s="95"/>
      <c r="DE134" s="95"/>
      <c r="DF134" s="95"/>
      <c r="DG134" s="95"/>
      <c r="DH134" s="95"/>
      <c r="DI134" s="95"/>
      <c r="DJ134" s="95"/>
      <c r="DK134" s="95"/>
      <c r="DL134" s="95"/>
      <c r="DM134" s="95"/>
      <c r="DN134" s="95"/>
      <c r="DO134" s="95"/>
      <c r="DP134" s="95"/>
      <c r="DQ134" s="95"/>
      <c r="DR134" s="95"/>
      <c r="DS134" s="95"/>
      <c r="DT134" s="95"/>
      <c r="DU134" s="95"/>
      <c r="DV134" s="95"/>
      <c r="DW134" s="95"/>
      <c r="DX134" s="95"/>
      <c r="DY134" s="95"/>
      <c r="DZ134" s="95"/>
      <c r="EA134" s="95"/>
      <c r="EB134" s="95"/>
      <c r="EC134" s="95"/>
      <c r="ED134" s="95"/>
      <c r="EE134" s="95"/>
      <c r="EF134" s="95"/>
      <c r="EG134" s="95"/>
      <c r="EH134" s="95"/>
      <c r="EI134" s="95"/>
      <c r="EJ134" s="95"/>
      <c r="EK134" s="95"/>
      <c r="EL134" s="95"/>
      <c r="EM134" s="95"/>
      <c r="EN134" s="95"/>
      <c r="EO134" s="95"/>
      <c r="EP134" s="95"/>
      <c r="EQ134" s="95"/>
      <c r="ER134" s="95"/>
      <c r="ES134" s="95"/>
      <c r="ET134" s="95"/>
      <c r="EU134" s="95"/>
      <c r="EV134" s="95"/>
      <c r="EW134" s="95"/>
      <c r="EX134" s="95"/>
      <c r="EY134" s="95"/>
      <c r="EZ134" s="95"/>
      <c r="FA134" s="95"/>
      <c r="FB134" s="95"/>
      <c r="FC134" s="95"/>
      <c r="FD134" s="95"/>
      <c r="FE134" s="95"/>
      <c r="FF134" s="95"/>
      <c r="FG134" s="95"/>
      <c r="FH134" s="95"/>
      <c r="FI134" s="95"/>
      <c r="FJ134" s="95"/>
      <c r="FK134" s="95"/>
      <c r="FL134" s="95"/>
      <c r="FM134" s="95"/>
      <c r="FN134" s="95"/>
      <c r="FO134" s="95"/>
      <c r="FP134" s="95"/>
      <c r="FQ134" s="95"/>
      <c r="FR134" s="95"/>
      <c r="FS134" s="95"/>
      <c r="FT134" s="95"/>
      <c r="FU134" s="95"/>
      <c r="FV134" s="95"/>
      <c r="FW134" s="95"/>
      <c r="FX134" s="95"/>
      <c r="FY134" s="95"/>
      <c r="FZ134" s="95"/>
      <c r="GA134" s="95"/>
      <c r="GB134" s="95"/>
      <c r="GC134" s="95"/>
      <c r="GD134" s="95"/>
      <c r="GE134" s="95"/>
      <c r="GF134" s="95"/>
      <c r="GG134" s="95"/>
      <c r="GH134" s="95"/>
      <c r="GI134" s="95"/>
      <c r="GJ134" s="95"/>
      <c r="GK134" s="95"/>
      <c r="GL134" s="95"/>
      <c r="GM134" s="95"/>
      <c r="GN134" s="95"/>
      <c r="GO134" s="95"/>
      <c r="GP134" s="95"/>
      <c r="GQ134" s="95"/>
      <c r="GR134" s="95"/>
      <c r="GS134" s="95"/>
      <c r="GT134" s="95"/>
      <c r="GU134" s="95"/>
      <c r="GV134" s="95"/>
      <c r="GW134" s="133"/>
      <c r="GX134" s="133"/>
      <c r="GY134" s="133"/>
      <c r="GZ134" s="133"/>
      <c r="HA134" s="133"/>
      <c r="HB134" s="133"/>
      <c r="HC134" s="133"/>
      <c r="HD134" s="133"/>
      <c r="HE134" s="133"/>
      <c r="HF134" s="133"/>
      <c r="HG134" s="95"/>
      <c r="HH134" s="95"/>
      <c r="HI134" s="95"/>
      <c r="HJ134" s="95"/>
      <c r="HK134" s="95"/>
      <c r="HL134" s="95"/>
      <c r="HM134" s="95"/>
      <c r="HN134" s="95"/>
      <c r="HO134" s="95"/>
      <c r="HP134" s="95"/>
      <c r="HQ134" s="95"/>
      <c r="HR134" s="95"/>
      <c r="HS134" s="95"/>
      <c r="HT134" s="95"/>
      <c r="HU134" s="95"/>
      <c r="HV134" s="95"/>
      <c r="HW134" s="95"/>
      <c r="HX134" s="95"/>
      <c r="HY134" s="95"/>
      <c r="HZ134" s="95"/>
      <c r="IA134" s="95"/>
      <c r="IB134" s="95"/>
      <c r="IC134" s="95"/>
      <c r="ID134" s="95"/>
      <c r="IE134" s="95"/>
      <c r="IF134" s="95"/>
      <c r="IG134" s="95"/>
      <c r="IH134" s="95"/>
      <c r="II134" s="95"/>
      <c r="IJ134" s="95"/>
      <c r="IK134" s="95"/>
      <c r="IL134" s="95"/>
      <c r="IM134" s="95"/>
      <c r="IN134" s="95"/>
      <c r="IO134" s="95"/>
      <c r="IP134" s="95"/>
      <c r="IQ134" s="95"/>
      <c r="IR134" s="95"/>
      <c r="IS134" s="95"/>
      <c r="IT134" s="95"/>
      <c r="IU134" s="95"/>
      <c r="IV134" s="95"/>
      <c r="IW134" s="95"/>
      <c r="IX134" s="95"/>
      <c r="IY134" s="95"/>
      <c r="IZ134" s="95"/>
      <c r="JA134" s="95"/>
      <c r="JB134" s="95"/>
      <c r="JC134" s="95"/>
      <c r="JD134" s="95"/>
      <c r="JE134" s="95"/>
      <c r="JF134" s="95"/>
      <c r="JG134" s="95"/>
      <c r="JH134" s="95"/>
      <c r="JI134" s="95"/>
      <c r="JJ134" s="95"/>
      <c r="JK134" s="95"/>
      <c r="JL134" s="95"/>
      <c r="JM134" s="95"/>
      <c r="JN134" s="95"/>
      <c r="JO134" s="95"/>
      <c r="JP134" s="95"/>
      <c r="JQ134" s="95"/>
      <c r="JR134" s="95"/>
      <c r="JS134" s="95"/>
      <c r="JT134" s="95"/>
      <c r="JU134" s="95"/>
      <c r="JV134" s="95"/>
      <c r="JW134" s="95"/>
      <c r="JX134" s="95"/>
      <c r="JY134" s="95"/>
      <c r="JZ134" s="95"/>
      <c r="KA134" s="95"/>
      <c r="KB134" s="95"/>
      <c r="KC134" s="95"/>
      <c r="KD134" s="95"/>
      <c r="KE134" s="95"/>
      <c r="KF134" s="95"/>
      <c r="KG134" s="95"/>
      <c r="KH134" s="95"/>
      <c r="KI134" s="95"/>
      <c r="KJ134" s="95"/>
      <c r="KK134" s="95"/>
      <c r="KL134" s="95"/>
      <c r="KM134" s="95"/>
      <c r="KN134" s="95"/>
      <c r="KO134" s="95"/>
      <c r="KP134" s="95"/>
      <c r="KQ134" s="95"/>
      <c r="KR134" s="95"/>
      <c r="KS134" s="95"/>
      <c r="KT134" s="95"/>
      <c r="KU134" s="95"/>
      <c r="KV134" s="95"/>
      <c r="KW134" s="95"/>
      <c r="KX134" s="95"/>
      <c r="KY134" s="95"/>
      <c r="KZ134" s="95"/>
      <c r="LA134" s="95"/>
      <c r="LB134" s="95"/>
      <c r="LC134" s="95"/>
      <c r="LD134" s="95"/>
      <c r="LE134" s="95"/>
      <c r="LF134" s="95"/>
      <c r="LG134" s="95"/>
      <c r="LH134" s="95"/>
      <c r="LI134" s="95"/>
      <c r="LJ134" s="95"/>
      <c r="LK134" s="95"/>
      <c r="LL134" s="95"/>
      <c r="LM134" s="95"/>
      <c r="LN134" s="95"/>
      <c r="LO134" s="95"/>
      <c r="LP134" s="95"/>
      <c r="LQ134" s="95"/>
      <c r="LR134" s="95"/>
      <c r="LS134" s="95"/>
      <c r="LT134" s="95"/>
      <c r="LU134" s="95"/>
      <c r="LV134" s="95"/>
      <c r="LW134" s="95"/>
      <c r="LX134" s="95"/>
      <c r="LY134" s="95"/>
      <c r="LZ134" s="95"/>
      <c r="MA134" s="95"/>
      <c r="MB134" s="95"/>
      <c r="MC134" s="95"/>
      <c r="MD134" s="95"/>
      <c r="ME134" s="95"/>
      <c r="MF134" s="95"/>
      <c r="MG134" s="95"/>
      <c r="MH134" s="95"/>
      <c r="MI134" s="95"/>
      <c r="MJ134" s="95"/>
      <c r="MK134" s="95"/>
      <c r="ML134" s="95"/>
      <c r="MM134" s="95"/>
      <c r="MN134" s="95"/>
      <c r="MO134" s="95"/>
      <c r="MP134" s="95"/>
      <c r="MQ134" s="95"/>
      <c r="MR134" s="95"/>
      <c r="MS134" s="95"/>
      <c r="MT134" s="95"/>
      <c r="MU134" s="95"/>
      <c r="MV134" s="95"/>
      <c r="MW134" s="95"/>
      <c r="MX134" s="95"/>
      <c r="MY134" s="95"/>
      <c r="MZ134" s="95"/>
      <c r="NA134" s="95"/>
      <c r="NB134" s="95"/>
      <c r="NC134" s="95"/>
      <c r="ND134" s="95"/>
      <c r="NE134" s="95"/>
      <c r="NF134" s="95"/>
      <c r="NG134" s="95"/>
      <c r="NH134" s="95"/>
      <c r="NI134" s="95"/>
      <c r="NJ134" s="95"/>
      <c r="NK134" s="95"/>
      <c r="NL134" s="95"/>
      <c r="NM134" s="95"/>
      <c r="NN134" s="95"/>
      <c r="NO134" s="95"/>
      <c r="NP134" s="95"/>
      <c r="NQ134" s="95"/>
      <c r="NR134" s="95"/>
      <c r="NS134" s="95"/>
      <c r="NT134" s="95"/>
      <c r="NU134" s="95"/>
      <c r="NV134" s="95"/>
      <c r="NW134" s="95"/>
      <c r="NX134" s="95"/>
      <c r="NY134" s="95"/>
      <c r="NZ134" s="95"/>
      <c r="OA134" s="95"/>
      <c r="OB134" s="95"/>
      <c r="OC134" s="95"/>
      <c r="OD134" s="95"/>
      <c r="OE134" s="95"/>
      <c r="OF134" s="95"/>
      <c r="OG134" s="95"/>
      <c r="OH134" s="95"/>
      <c r="OI134" s="95"/>
      <c r="OJ134" s="95"/>
      <c r="OK134" s="95"/>
      <c r="OL134" s="95"/>
      <c r="OM134" s="95"/>
      <c r="ON134" s="95"/>
      <c r="OO134" s="95"/>
      <c r="OP134" s="95"/>
      <c r="OQ134" s="95"/>
      <c r="OR134" s="95"/>
      <c r="OS134" s="95"/>
      <c r="OT134" s="95"/>
      <c r="OU134" s="95"/>
      <c r="OV134" s="95"/>
      <c r="OW134" s="95"/>
      <c r="OX134" s="95"/>
      <c r="OY134" s="95"/>
      <c r="OZ134" s="95"/>
      <c r="PA134" s="95"/>
      <c r="PB134" s="95"/>
      <c r="PC134" s="95"/>
      <c r="PD134" s="95"/>
      <c r="PE134" s="95"/>
      <c r="PF134" s="95"/>
      <c r="PG134" s="95"/>
      <c r="PH134" s="95"/>
    </row>
    <row r="135" spans="3:424" s="85" customFormat="1" ht="29.55" customHeight="1">
      <c r="C135" s="1815" t="s">
        <v>227</v>
      </c>
      <c r="D135" s="1815"/>
      <c r="E135" s="1815"/>
      <c r="F135" s="143">
        <v>0</v>
      </c>
      <c r="G135" s="143" t="e">
        <f>IF(COLUMN(F$135)-COLUMN($L$30)+1&lt;=ROUND($L$30,0)-7,F$135,0)</f>
        <v>#VALUE!</v>
      </c>
      <c r="H135" s="143" t="e">
        <f t="shared" ref="H135:BM135" si="31">IF(COLUMN(G$135)-COLUMN($L$30)+1&lt;=ROUND($L$30,0)-7,G$135,0)</f>
        <v>#VALUE!</v>
      </c>
      <c r="I135" s="143" t="e">
        <f t="shared" si="31"/>
        <v>#VALUE!</v>
      </c>
      <c r="J135" s="143" t="e">
        <f t="shared" si="31"/>
        <v>#VALUE!</v>
      </c>
      <c r="K135" s="143" t="e">
        <f t="shared" si="31"/>
        <v>#VALUE!</v>
      </c>
      <c r="L135" s="143" t="e">
        <f t="shared" si="31"/>
        <v>#VALUE!</v>
      </c>
      <c r="M135" s="143" t="e">
        <f t="shared" si="31"/>
        <v>#VALUE!</v>
      </c>
      <c r="N135" s="143" t="e">
        <f t="shared" si="31"/>
        <v>#VALUE!</v>
      </c>
      <c r="O135" s="143" t="e">
        <f t="shared" si="31"/>
        <v>#VALUE!</v>
      </c>
      <c r="P135" s="143" t="e">
        <f t="shared" si="31"/>
        <v>#VALUE!</v>
      </c>
      <c r="Q135" s="143" t="e">
        <f t="shared" si="31"/>
        <v>#VALUE!</v>
      </c>
      <c r="R135" s="143" t="e">
        <f t="shared" si="31"/>
        <v>#VALUE!</v>
      </c>
      <c r="S135" s="143" t="e">
        <f t="shared" si="31"/>
        <v>#VALUE!</v>
      </c>
      <c r="T135" s="143" t="e">
        <f t="shared" si="31"/>
        <v>#VALUE!</v>
      </c>
      <c r="U135" s="143" t="e">
        <f t="shared" si="31"/>
        <v>#VALUE!</v>
      </c>
      <c r="V135" s="143" t="e">
        <f t="shared" si="31"/>
        <v>#VALUE!</v>
      </c>
      <c r="W135" s="143" t="e">
        <f t="shared" si="31"/>
        <v>#VALUE!</v>
      </c>
      <c r="X135" s="143" t="e">
        <f t="shared" si="31"/>
        <v>#VALUE!</v>
      </c>
      <c r="Y135" s="143" t="e">
        <f t="shared" si="31"/>
        <v>#VALUE!</v>
      </c>
      <c r="Z135" s="143" t="e">
        <f t="shared" si="31"/>
        <v>#VALUE!</v>
      </c>
      <c r="AA135" s="143" t="e">
        <f t="shared" si="31"/>
        <v>#VALUE!</v>
      </c>
      <c r="AB135" s="143" t="e">
        <f t="shared" si="31"/>
        <v>#VALUE!</v>
      </c>
      <c r="AC135" s="143" t="e">
        <f t="shared" si="31"/>
        <v>#VALUE!</v>
      </c>
      <c r="AD135" s="143" t="e">
        <f t="shared" si="31"/>
        <v>#VALUE!</v>
      </c>
      <c r="AE135" s="143" t="e">
        <f t="shared" si="31"/>
        <v>#VALUE!</v>
      </c>
      <c r="AF135" s="143" t="e">
        <f t="shared" si="31"/>
        <v>#VALUE!</v>
      </c>
      <c r="AG135" s="143" t="e">
        <f t="shared" si="31"/>
        <v>#VALUE!</v>
      </c>
      <c r="AH135" s="143" t="e">
        <f t="shared" si="31"/>
        <v>#VALUE!</v>
      </c>
      <c r="AI135" s="143" t="e">
        <f t="shared" si="31"/>
        <v>#VALUE!</v>
      </c>
      <c r="AJ135" s="143" t="e">
        <f t="shared" si="31"/>
        <v>#VALUE!</v>
      </c>
      <c r="AK135" s="143" t="e">
        <f t="shared" si="31"/>
        <v>#VALUE!</v>
      </c>
      <c r="AL135" s="143" t="e">
        <f t="shared" si="31"/>
        <v>#VALUE!</v>
      </c>
      <c r="AM135" s="143" t="e">
        <f t="shared" si="31"/>
        <v>#VALUE!</v>
      </c>
      <c r="AN135" s="143" t="e">
        <f t="shared" si="31"/>
        <v>#VALUE!</v>
      </c>
      <c r="AO135" s="143" t="e">
        <f t="shared" si="31"/>
        <v>#VALUE!</v>
      </c>
      <c r="AP135" s="143" t="e">
        <f t="shared" si="31"/>
        <v>#VALUE!</v>
      </c>
      <c r="AQ135" s="143" t="e">
        <f t="shared" si="31"/>
        <v>#VALUE!</v>
      </c>
      <c r="AR135" s="143" t="e">
        <f t="shared" si="31"/>
        <v>#VALUE!</v>
      </c>
      <c r="AS135" s="143" t="e">
        <f t="shared" si="31"/>
        <v>#VALUE!</v>
      </c>
      <c r="AT135" s="143" t="e">
        <f t="shared" si="31"/>
        <v>#VALUE!</v>
      </c>
      <c r="AU135" s="143" t="e">
        <f t="shared" si="31"/>
        <v>#VALUE!</v>
      </c>
      <c r="AV135" s="143" t="e">
        <f t="shared" si="31"/>
        <v>#VALUE!</v>
      </c>
      <c r="AW135" s="143" t="e">
        <f t="shared" si="31"/>
        <v>#VALUE!</v>
      </c>
      <c r="AX135" s="143" t="e">
        <f t="shared" si="31"/>
        <v>#VALUE!</v>
      </c>
      <c r="AY135" s="143" t="e">
        <f t="shared" si="31"/>
        <v>#VALUE!</v>
      </c>
      <c r="AZ135" s="143" t="e">
        <f t="shared" si="31"/>
        <v>#VALUE!</v>
      </c>
      <c r="BA135" s="143" t="e">
        <f t="shared" si="31"/>
        <v>#VALUE!</v>
      </c>
      <c r="BB135" s="143" t="e">
        <f t="shared" si="31"/>
        <v>#VALUE!</v>
      </c>
      <c r="BC135" s="143" t="e">
        <f t="shared" si="31"/>
        <v>#VALUE!</v>
      </c>
      <c r="BD135" s="143" t="e">
        <f t="shared" si="31"/>
        <v>#VALUE!</v>
      </c>
      <c r="BE135" s="143" t="e">
        <f t="shared" si="31"/>
        <v>#VALUE!</v>
      </c>
      <c r="BF135" s="143" t="e">
        <f t="shared" si="31"/>
        <v>#VALUE!</v>
      </c>
      <c r="BG135" s="143" t="e">
        <f t="shared" si="31"/>
        <v>#VALUE!</v>
      </c>
      <c r="BH135" s="143" t="e">
        <f t="shared" si="31"/>
        <v>#VALUE!</v>
      </c>
      <c r="BI135" s="143" t="e">
        <f t="shared" si="31"/>
        <v>#VALUE!</v>
      </c>
      <c r="BJ135" s="143" t="e">
        <f t="shared" si="31"/>
        <v>#VALUE!</v>
      </c>
      <c r="BK135" s="143" t="e">
        <f t="shared" si="31"/>
        <v>#VALUE!</v>
      </c>
      <c r="BL135" s="143" t="e">
        <f t="shared" si="31"/>
        <v>#VALUE!</v>
      </c>
      <c r="BM135" s="143" t="e">
        <f t="shared" si="31"/>
        <v>#VALUE!</v>
      </c>
      <c r="BN135" s="95"/>
      <c r="BO135" s="95"/>
      <c r="BP135" s="95"/>
      <c r="BQ135" s="95"/>
      <c r="BR135" s="95"/>
      <c r="BS135" s="95"/>
      <c r="BT135" s="95"/>
      <c r="BU135" s="95"/>
      <c r="BV135" s="95"/>
      <c r="BW135" s="95"/>
      <c r="BX135" s="95"/>
      <c r="BY135" s="95"/>
      <c r="BZ135" s="95"/>
      <c r="CA135" s="95"/>
      <c r="CB135" s="95"/>
      <c r="CC135" s="95"/>
      <c r="CD135" s="95"/>
      <c r="CE135" s="95"/>
      <c r="CF135" s="95"/>
      <c r="CG135" s="95"/>
      <c r="CH135" s="95"/>
      <c r="CI135" s="95"/>
      <c r="CJ135" s="95"/>
      <c r="CK135" s="95"/>
      <c r="CL135" s="95"/>
      <c r="CM135" s="95"/>
      <c r="CN135" s="95"/>
      <c r="CO135" s="95"/>
      <c r="CP135" s="95"/>
      <c r="CQ135" s="95"/>
      <c r="CR135" s="95"/>
      <c r="CS135" s="95"/>
      <c r="CT135" s="95"/>
      <c r="CU135" s="95"/>
      <c r="CV135" s="95"/>
      <c r="CW135" s="95"/>
      <c r="CX135" s="95"/>
      <c r="CY135" s="95"/>
      <c r="CZ135" s="95"/>
      <c r="DA135" s="95"/>
      <c r="DB135" s="95"/>
      <c r="DC135" s="95"/>
      <c r="DD135" s="95"/>
      <c r="DE135" s="95"/>
      <c r="DF135" s="95"/>
      <c r="DG135" s="95"/>
      <c r="DH135" s="95"/>
      <c r="DI135" s="95"/>
      <c r="DJ135" s="95"/>
      <c r="DK135" s="95"/>
      <c r="DL135" s="95"/>
      <c r="DM135" s="95"/>
      <c r="DN135" s="95"/>
      <c r="DO135" s="95"/>
      <c r="DP135" s="95"/>
      <c r="DQ135" s="95"/>
      <c r="DR135" s="95"/>
      <c r="DS135" s="95"/>
      <c r="DT135" s="95"/>
      <c r="DU135" s="95"/>
      <c r="DV135" s="95"/>
      <c r="DW135" s="95"/>
      <c r="DX135" s="95"/>
      <c r="DY135" s="95"/>
      <c r="DZ135" s="95"/>
      <c r="EA135" s="95"/>
      <c r="EB135" s="95"/>
      <c r="EC135" s="95"/>
      <c r="ED135" s="95"/>
      <c r="EE135" s="95"/>
      <c r="EF135" s="95"/>
      <c r="EG135" s="95"/>
      <c r="EH135" s="95"/>
      <c r="EI135" s="95"/>
      <c r="EJ135" s="95"/>
      <c r="EK135" s="95"/>
      <c r="EL135" s="95"/>
      <c r="EM135" s="95"/>
      <c r="EN135" s="95"/>
      <c r="EO135" s="95"/>
      <c r="EP135" s="95"/>
      <c r="EQ135" s="95"/>
      <c r="ER135" s="95"/>
      <c r="ES135" s="95"/>
      <c r="ET135" s="95"/>
      <c r="EU135" s="95"/>
      <c r="EV135" s="95"/>
      <c r="EW135" s="95"/>
      <c r="EX135" s="95"/>
      <c r="EY135" s="95"/>
      <c r="EZ135" s="95"/>
      <c r="FA135" s="95"/>
      <c r="FB135" s="95"/>
      <c r="FC135" s="95"/>
      <c r="FD135" s="95"/>
      <c r="FE135" s="95"/>
      <c r="FF135" s="95"/>
      <c r="FG135" s="95"/>
      <c r="FH135" s="95"/>
      <c r="FI135" s="95"/>
      <c r="FJ135" s="95"/>
      <c r="FK135" s="95"/>
      <c r="FL135" s="95"/>
      <c r="FM135" s="95"/>
      <c r="FN135" s="95"/>
      <c r="FO135" s="95"/>
      <c r="FP135" s="95"/>
      <c r="FQ135" s="95"/>
      <c r="FR135" s="95"/>
      <c r="FS135" s="95"/>
      <c r="FT135" s="95"/>
      <c r="FU135" s="95"/>
      <c r="FV135" s="95"/>
      <c r="FW135" s="95"/>
      <c r="FX135" s="95"/>
      <c r="FY135" s="95"/>
      <c r="FZ135" s="95"/>
      <c r="GA135" s="95"/>
      <c r="GB135" s="95"/>
      <c r="GC135" s="95"/>
      <c r="GD135" s="95"/>
      <c r="GE135" s="95"/>
      <c r="GF135" s="95"/>
      <c r="GG135" s="95"/>
      <c r="GH135" s="95"/>
      <c r="GI135" s="95"/>
      <c r="GJ135" s="95"/>
      <c r="GK135" s="95"/>
      <c r="GL135" s="95"/>
      <c r="GM135" s="95"/>
      <c r="GN135" s="95"/>
      <c r="GO135" s="95"/>
      <c r="GP135" s="95"/>
      <c r="GQ135" s="95"/>
      <c r="GR135" s="95"/>
      <c r="GS135" s="95"/>
      <c r="GT135" s="95"/>
      <c r="GU135" s="95"/>
      <c r="GV135" s="95"/>
      <c r="GW135" s="133"/>
      <c r="GX135" s="133"/>
      <c r="GY135" s="133"/>
      <c r="GZ135" s="133"/>
      <c r="HA135" s="133"/>
      <c r="HB135" s="133"/>
      <c r="HC135" s="133"/>
      <c r="HD135" s="133"/>
      <c r="HE135" s="133"/>
      <c r="HF135" s="133"/>
      <c r="HG135" s="95"/>
      <c r="HH135" s="95"/>
      <c r="HI135" s="95"/>
      <c r="HJ135" s="95"/>
      <c r="HK135" s="95"/>
      <c r="HL135" s="95"/>
      <c r="HM135" s="95"/>
      <c r="HN135" s="95"/>
      <c r="HO135" s="95"/>
      <c r="HP135" s="95"/>
      <c r="HQ135" s="95"/>
      <c r="HR135" s="95"/>
      <c r="HS135" s="95"/>
      <c r="HT135" s="95"/>
      <c r="HU135" s="95"/>
      <c r="HV135" s="95"/>
      <c r="HW135" s="95"/>
      <c r="HX135" s="95"/>
      <c r="HY135" s="95"/>
      <c r="HZ135" s="95"/>
      <c r="IA135" s="95"/>
      <c r="IB135" s="95"/>
      <c r="IC135" s="95"/>
      <c r="ID135" s="95"/>
      <c r="IE135" s="95"/>
      <c r="IF135" s="95"/>
      <c r="IG135" s="95"/>
      <c r="IH135" s="95"/>
      <c r="II135" s="95"/>
      <c r="IJ135" s="95"/>
      <c r="IK135" s="95"/>
      <c r="IL135" s="95"/>
      <c r="IM135" s="95"/>
      <c r="IN135" s="95"/>
      <c r="IO135" s="95"/>
      <c r="IP135" s="95"/>
      <c r="IQ135" s="95"/>
      <c r="IR135" s="95"/>
      <c r="IS135" s="95"/>
      <c r="IT135" s="95"/>
      <c r="IU135" s="95"/>
      <c r="IV135" s="95"/>
      <c r="IW135" s="95"/>
      <c r="IX135" s="95"/>
      <c r="IY135" s="95"/>
      <c r="IZ135" s="95"/>
      <c r="JA135" s="95"/>
      <c r="JB135" s="95"/>
      <c r="JC135" s="95"/>
      <c r="JD135" s="95"/>
      <c r="JE135" s="95"/>
      <c r="JF135" s="95"/>
      <c r="JG135" s="95"/>
      <c r="JH135" s="95"/>
      <c r="JI135" s="95"/>
      <c r="JJ135" s="95"/>
      <c r="JK135" s="95"/>
      <c r="JL135" s="95"/>
      <c r="JM135" s="95"/>
      <c r="JN135" s="95"/>
      <c r="JO135" s="95"/>
      <c r="JP135" s="95"/>
      <c r="JQ135" s="95"/>
      <c r="JR135" s="95"/>
      <c r="JS135" s="95"/>
      <c r="JT135" s="95"/>
      <c r="JU135" s="95"/>
      <c r="JV135" s="95"/>
      <c r="JW135" s="95"/>
      <c r="JX135" s="95"/>
      <c r="JY135" s="95"/>
      <c r="JZ135" s="95"/>
      <c r="KA135" s="95"/>
      <c r="KB135" s="95"/>
      <c r="KC135" s="95"/>
      <c r="KD135" s="95"/>
      <c r="KE135" s="95"/>
      <c r="KF135" s="95"/>
      <c r="KG135" s="95"/>
      <c r="KH135" s="95"/>
      <c r="KI135" s="95"/>
      <c r="KJ135" s="95"/>
      <c r="KK135" s="95"/>
      <c r="KL135" s="95"/>
      <c r="KM135" s="95"/>
      <c r="KN135" s="95"/>
      <c r="KO135" s="95"/>
      <c r="KP135" s="95"/>
      <c r="KQ135" s="95"/>
      <c r="KR135" s="95"/>
      <c r="KS135" s="95"/>
      <c r="KT135" s="95"/>
      <c r="KU135" s="95"/>
      <c r="KV135" s="95"/>
      <c r="KW135" s="95"/>
      <c r="KX135" s="95"/>
      <c r="KY135" s="95"/>
      <c r="KZ135" s="95"/>
      <c r="LA135" s="95"/>
      <c r="LB135" s="95"/>
      <c r="LC135" s="95"/>
      <c r="LD135" s="95"/>
      <c r="LE135" s="95"/>
      <c r="LF135" s="95"/>
      <c r="LG135" s="95"/>
      <c r="LH135" s="95"/>
      <c r="LI135" s="95"/>
      <c r="LJ135" s="95"/>
      <c r="LK135" s="95"/>
      <c r="LL135" s="95"/>
      <c r="LM135" s="95"/>
      <c r="LN135" s="95"/>
      <c r="LO135" s="95"/>
      <c r="LP135" s="95"/>
      <c r="LQ135" s="95"/>
      <c r="LR135" s="95"/>
      <c r="LS135" s="95"/>
      <c r="LT135" s="95"/>
      <c r="LU135" s="95"/>
      <c r="LV135" s="95"/>
      <c r="LW135" s="95"/>
      <c r="LX135" s="95"/>
      <c r="LY135" s="95"/>
      <c r="LZ135" s="95"/>
      <c r="MA135" s="95"/>
      <c r="MB135" s="95"/>
      <c r="MC135" s="95"/>
      <c r="MD135" s="95"/>
      <c r="ME135" s="95"/>
      <c r="MF135" s="95"/>
      <c r="MG135" s="95"/>
      <c r="MH135" s="95"/>
      <c r="MI135" s="95"/>
      <c r="MJ135" s="95"/>
      <c r="MK135" s="95"/>
      <c r="ML135" s="95"/>
      <c r="MM135" s="95"/>
      <c r="MN135" s="95"/>
      <c r="MO135" s="95"/>
      <c r="MP135" s="95"/>
      <c r="MQ135" s="95"/>
      <c r="MR135" s="95"/>
      <c r="MS135" s="95"/>
      <c r="MT135" s="95"/>
      <c r="MU135" s="95"/>
      <c r="MV135" s="95"/>
      <c r="MW135" s="95"/>
      <c r="MX135" s="95"/>
      <c r="MY135" s="95"/>
      <c r="MZ135" s="95"/>
      <c r="NA135" s="95"/>
      <c r="NB135" s="95"/>
      <c r="NC135" s="95"/>
      <c r="ND135" s="95"/>
      <c r="NE135" s="95"/>
      <c r="NF135" s="95"/>
      <c r="NG135" s="95"/>
      <c r="NH135" s="95"/>
      <c r="NI135" s="95"/>
      <c r="NJ135" s="95"/>
      <c r="NK135" s="95"/>
      <c r="NL135" s="95"/>
      <c r="NM135" s="95"/>
      <c r="NN135" s="95"/>
      <c r="NO135" s="95"/>
      <c r="NP135" s="95"/>
      <c r="NQ135" s="95"/>
      <c r="NR135" s="95"/>
      <c r="NS135" s="95"/>
      <c r="NT135" s="95"/>
      <c r="NU135" s="95"/>
      <c r="NV135" s="95"/>
      <c r="NW135" s="95"/>
      <c r="NX135" s="95"/>
      <c r="NY135" s="95"/>
      <c r="NZ135" s="95"/>
      <c r="OA135" s="95"/>
      <c r="OB135" s="95"/>
      <c r="OC135" s="95"/>
      <c r="OD135" s="95"/>
      <c r="OE135" s="95"/>
      <c r="OF135" s="95"/>
      <c r="OG135" s="95"/>
      <c r="OH135" s="95"/>
      <c r="OI135" s="95"/>
      <c r="OJ135" s="95"/>
      <c r="OK135" s="95"/>
      <c r="OL135" s="95"/>
      <c r="OM135" s="95"/>
      <c r="ON135" s="95"/>
      <c r="OO135" s="95"/>
      <c r="OP135" s="95"/>
      <c r="OQ135" s="95"/>
      <c r="OR135" s="95"/>
      <c r="OS135" s="95"/>
      <c r="OT135" s="95"/>
      <c r="OU135" s="95"/>
      <c r="OV135" s="95"/>
      <c r="OW135" s="95"/>
      <c r="OX135" s="95"/>
      <c r="OY135" s="95"/>
      <c r="OZ135" s="95"/>
      <c r="PA135" s="95"/>
      <c r="PB135" s="95"/>
      <c r="PC135" s="95"/>
      <c r="PD135" s="95"/>
      <c r="PE135" s="95"/>
      <c r="PF135" s="95"/>
      <c r="PG135" s="95"/>
      <c r="PH135" s="95"/>
    </row>
    <row r="136" spans="3:424" s="85" customFormat="1" ht="29.55" customHeight="1">
      <c r="C136" s="1815" t="s">
        <v>228</v>
      </c>
      <c r="D136" s="1815"/>
      <c r="E136" s="1815"/>
      <c r="F136" s="143">
        <v>0</v>
      </c>
      <c r="G136" s="143" t="e">
        <f>IF(COLUMN(F$136)-COLUMN($L$30)+1&lt;=ROUND($L$30,0)-7,F$136,0)</f>
        <v>#VALUE!</v>
      </c>
      <c r="H136" s="143" t="e">
        <f t="shared" ref="H136:BM136" si="32">IF(COLUMN(G$136)-COLUMN($L$30)+1&lt;=ROUND($L$30,0)-7,G$136,0)</f>
        <v>#VALUE!</v>
      </c>
      <c r="I136" s="143" t="e">
        <f t="shared" si="32"/>
        <v>#VALUE!</v>
      </c>
      <c r="J136" s="143" t="e">
        <f t="shared" si="32"/>
        <v>#VALUE!</v>
      </c>
      <c r="K136" s="143" t="e">
        <f t="shared" si="32"/>
        <v>#VALUE!</v>
      </c>
      <c r="L136" s="143" t="e">
        <f t="shared" si="32"/>
        <v>#VALUE!</v>
      </c>
      <c r="M136" s="143" t="e">
        <f t="shared" si="32"/>
        <v>#VALUE!</v>
      </c>
      <c r="N136" s="143" t="e">
        <f t="shared" si="32"/>
        <v>#VALUE!</v>
      </c>
      <c r="O136" s="143" t="e">
        <f t="shared" si="32"/>
        <v>#VALUE!</v>
      </c>
      <c r="P136" s="143" t="e">
        <f t="shared" si="32"/>
        <v>#VALUE!</v>
      </c>
      <c r="Q136" s="143" t="e">
        <f t="shared" si="32"/>
        <v>#VALUE!</v>
      </c>
      <c r="R136" s="143" t="e">
        <f t="shared" si="32"/>
        <v>#VALUE!</v>
      </c>
      <c r="S136" s="143" t="e">
        <f t="shared" si="32"/>
        <v>#VALUE!</v>
      </c>
      <c r="T136" s="143" t="e">
        <f t="shared" si="32"/>
        <v>#VALUE!</v>
      </c>
      <c r="U136" s="143" t="e">
        <f t="shared" si="32"/>
        <v>#VALUE!</v>
      </c>
      <c r="V136" s="143" t="e">
        <f t="shared" si="32"/>
        <v>#VALUE!</v>
      </c>
      <c r="W136" s="143" t="e">
        <f t="shared" si="32"/>
        <v>#VALUE!</v>
      </c>
      <c r="X136" s="143" t="e">
        <f t="shared" si="32"/>
        <v>#VALUE!</v>
      </c>
      <c r="Y136" s="143" t="e">
        <f t="shared" si="32"/>
        <v>#VALUE!</v>
      </c>
      <c r="Z136" s="143" t="e">
        <f t="shared" si="32"/>
        <v>#VALUE!</v>
      </c>
      <c r="AA136" s="143" t="e">
        <f t="shared" si="32"/>
        <v>#VALUE!</v>
      </c>
      <c r="AB136" s="143" t="e">
        <f t="shared" si="32"/>
        <v>#VALUE!</v>
      </c>
      <c r="AC136" s="143" t="e">
        <f t="shared" si="32"/>
        <v>#VALUE!</v>
      </c>
      <c r="AD136" s="143" t="e">
        <f t="shared" si="32"/>
        <v>#VALUE!</v>
      </c>
      <c r="AE136" s="143" t="e">
        <f t="shared" si="32"/>
        <v>#VALUE!</v>
      </c>
      <c r="AF136" s="143" t="e">
        <f t="shared" si="32"/>
        <v>#VALUE!</v>
      </c>
      <c r="AG136" s="143" t="e">
        <f t="shared" si="32"/>
        <v>#VALUE!</v>
      </c>
      <c r="AH136" s="143" t="e">
        <f t="shared" si="32"/>
        <v>#VALUE!</v>
      </c>
      <c r="AI136" s="143" t="e">
        <f t="shared" si="32"/>
        <v>#VALUE!</v>
      </c>
      <c r="AJ136" s="143" t="e">
        <f t="shared" si="32"/>
        <v>#VALUE!</v>
      </c>
      <c r="AK136" s="143" t="e">
        <f t="shared" si="32"/>
        <v>#VALUE!</v>
      </c>
      <c r="AL136" s="143" t="e">
        <f t="shared" si="32"/>
        <v>#VALUE!</v>
      </c>
      <c r="AM136" s="143" t="e">
        <f t="shared" si="32"/>
        <v>#VALUE!</v>
      </c>
      <c r="AN136" s="143" t="e">
        <f t="shared" si="32"/>
        <v>#VALUE!</v>
      </c>
      <c r="AO136" s="143" t="e">
        <f t="shared" si="32"/>
        <v>#VALUE!</v>
      </c>
      <c r="AP136" s="143" t="e">
        <f t="shared" si="32"/>
        <v>#VALUE!</v>
      </c>
      <c r="AQ136" s="143" t="e">
        <f t="shared" si="32"/>
        <v>#VALUE!</v>
      </c>
      <c r="AR136" s="143" t="e">
        <f t="shared" si="32"/>
        <v>#VALUE!</v>
      </c>
      <c r="AS136" s="143" t="e">
        <f t="shared" si="32"/>
        <v>#VALUE!</v>
      </c>
      <c r="AT136" s="143" t="e">
        <f t="shared" si="32"/>
        <v>#VALUE!</v>
      </c>
      <c r="AU136" s="143" t="e">
        <f t="shared" si="32"/>
        <v>#VALUE!</v>
      </c>
      <c r="AV136" s="143" t="e">
        <f t="shared" si="32"/>
        <v>#VALUE!</v>
      </c>
      <c r="AW136" s="143" t="e">
        <f t="shared" si="32"/>
        <v>#VALUE!</v>
      </c>
      <c r="AX136" s="143" t="e">
        <f t="shared" si="32"/>
        <v>#VALUE!</v>
      </c>
      <c r="AY136" s="143" t="e">
        <f t="shared" si="32"/>
        <v>#VALUE!</v>
      </c>
      <c r="AZ136" s="143" t="e">
        <f t="shared" si="32"/>
        <v>#VALUE!</v>
      </c>
      <c r="BA136" s="143" t="e">
        <f t="shared" si="32"/>
        <v>#VALUE!</v>
      </c>
      <c r="BB136" s="143" t="e">
        <f t="shared" si="32"/>
        <v>#VALUE!</v>
      </c>
      <c r="BC136" s="143" t="e">
        <f t="shared" si="32"/>
        <v>#VALUE!</v>
      </c>
      <c r="BD136" s="143" t="e">
        <f t="shared" si="32"/>
        <v>#VALUE!</v>
      </c>
      <c r="BE136" s="143" t="e">
        <f t="shared" si="32"/>
        <v>#VALUE!</v>
      </c>
      <c r="BF136" s="143" t="e">
        <f t="shared" si="32"/>
        <v>#VALUE!</v>
      </c>
      <c r="BG136" s="143" t="e">
        <f t="shared" si="32"/>
        <v>#VALUE!</v>
      </c>
      <c r="BH136" s="143" t="e">
        <f t="shared" si="32"/>
        <v>#VALUE!</v>
      </c>
      <c r="BI136" s="143" t="e">
        <f t="shared" si="32"/>
        <v>#VALUE!</v>
      </c>
      <c r="BJ136" s="143" t="e">
        <f t="shared" si="32"/>
        <v>#VALUE!</v>
      </c>
      <c r="BK136" s="143" t="e">
        <f t="shared" si="32"/>
        <v>#VALUE!</v>
      </c>
      <c r="BL136" s="143" t="e">
        <f t="shared" si="32"/>
        <v>#VALUE!</v>
      </c>
      <c r="BM136" s="143" t="e">
        <f t="shared" si="32"/>
        <v>#VALUE!</v>
      </c>
      <c r="BN136" s="95"/>
      <c r="BO136" s="95"/>
      <c r="BP136" s="95"/>
      <c r="BQ136" s="95"/>
      <c r="BR136" s="95"/>
      <c r="BS136" s="95"/>
      <c r="BT136" s="95"/>
      <c r="BU136" s="95"/>
      <c r="BV136" s="95"/>
      <c r="BW136" s="95"/>
      <c r="BX136" s="95"/>
      <c r="BY136" s="95"/>
      <c r="BZ136" s="95"/>
      <c r="CA136" s="95"/>
      <c r="CB136" s="95"/>
      <c r="CC136" s="95"/>
      <c r="CD136" s="95"/>
      <c r="CE136" s="95"/>
      <c r="CF136" s="95"/>
      <c r="CG136" s="95"/>
      <c r="CH136" s="95"/>
      <c r="CI136" s="95"/>
      <c r="CJ136" s="95"/>
      <c r="CK136" s="95"/>
      <c r="CL136" s="95"/>
      <c r="CM136" s="95"/>
      <c r="CN136" s="95"/>
      <c r="CO136" s="95"/>
      <c r="CP136" s="95"/>
      <c r="CQ136" s="95"/>
      <c r="CR136" s="95"/>
      <c r="CS136" s="95"/>
      <c r="CT136" s="95"/>
      <c r="CU136" s="95"/>
      <c r="CV136" s="95"/>
      <c r="CW136" s="95"/>
      <c r="CX136" s="95"/>
      <c r="CY136" s="95"/>
      <c r="CZ136" s="95"/>
      <c r="DA136" s="95"/>
      <c r="DB136" s="95"/>
      <c r="DC136" s="95"/>
      <c r="DD136" s="95"/>
      <c r="DE136" s="95"/>
      <c r="DF136" s="95"/>
      <c r="DG136" s="95"/>
      <c r="DH136" s="95"/>
      <c r="DI136" s="95"/>
      <c r="DJ136" s="95"/>
      <c r="DK136" s="95"/>
      <c r="DL136" s="95"/>
      <c r="DM136" s="95"/>
      <c r="DN136" s="95"/>
      <c r="DO136" s="95"/>
      <c r="DP136" s="95"/>
      <c r="DQ136" s="95"/>
      <c r="DR136" s="95"/>
      <c r="DS136" s="95"/>
      <c r="DT136" s="95"/>
      <c r="DU136" s="95"/>
      <c r="DV136" s="95"/>
      <c r="DW136" s="95"/>
      <c r="DX136" s="95"/>
      <c r="DY136" s="95"/>
      <c r="DZ136" s="95"/>
      <c r="EA136" s="95"/>
      <c r="EB136" s="95"/>
      <c r="EC136" s="95"/>
      <c r="ED136" s="95"/>
      <c r="EE136" s="95"/>
      <c r="EF136" s="95"/>
      <c r="EG136" s="95"/>
      <c r="EH136" s="95"/>
      <c r="EI136" s="95"/>
      <c r="EJ136" s="95"/>
      <c r="EK136" s="95"/>
      <c r="EL136" s="95"/>
      <c r="EM136" s="95"/>
      <c r="EN136" s="95"/>
      <c r="EO136" s="95"/>
      <c r="EP136" s="95"/>
      <c r="EQ136" s="95"/>
      <c r="ER136" s="95"/>
      <c r="ES136" s="95"/>
      <c r="ET136" s="95"/>
      <c r="EU136" s="95"/>
      <c r="EV136" s="95"/>
      <c r="EW136" s="95"/>
      <c r="EX136" s="95"/>
      <c r="EY136" s="95"/>
      <c r="EZ136" s="95"/>
      <c r="FA136" s="95"/>
      <c r="FB136" s="95"/>
      <c r="FC136" s="95"/>
      <c r="FD136" s="95"/>
      <c r="FE136" s="95"/>
      <c r="FF136" s="95"/>
      <c r="FG136" s="95"/>
      <c r="FH136" s="95"/>
      <c r="FI136" s="95"/>
      <c r="FJ136" s="95"/>
      <c r="FK136" s="95"/>
      <c r="FL136" s="95"/>
      <c r="FM136" s="95"/>
      <c r="FN136" s="95"/>
      <c r="FO136" s="95"/>
      <c r="FP136" s="95"/>
      <c r="FQ136" s="95"/>
      <c r="FR136" s="95"/>
      <c r="FS136" s="95"/>
      <c r="FT136" s="95"/>
      <c r="FU136" s="95"/>
      <c r="FV136" s="95"/>
      <c r="FW136" s="95"/>
      <c r="FX136" s="95"/>
      <c r="FY136" s="95"/>
      <c r="FZ136" s="95"/>
      <c r="GA136" s="95"/>
      <c r="GB136" s="95"/>
      <c r="GC136" s="95"/>
      <c r="GD136" s="95"/>
      <c r="GE136" s="95"/>
      <c r="GF136" s="95"/>
      <c r="GG136" s="95"/>
      <c r="GH136" s="95"/>
      <c r="GI136" s="95"/>
      <c r="GJ136" s="95"/>
      <c r="GK136" s="95"/>
      <c r="GL136" s="95"/>
      <c r="GM136" s="95"/>
      <c r="GN136" s="95"/>
      <c r="GO136" s="95"/>
      <c r="GP136" s="95"/>
      <c r="GQ136" s="95"/>
      <c r="GR136" s="95"/>
      <c r="GS136" s="95"/>
      <c r="GT136" s="95"/>
      <c r="GU136" s="95"/>
      <c r="GV136" s="95"/>
      <c r="GW136" s="133"/>
      <c r="GX136" s="133"/>
      <c r="GY136" s="133"/>
      <c r="GZ136" s="133"/>
      <c r="HA136" s="133"/>
      <c r="HB136" s="133"/>
      <c r="HC136" s="133"/>
      <c r="HD136" s="133"/>
      <c r="HE136" s="133"/>
      <c r="HF136" s="133"/>
      <c r="HG136" s="95"/>
      <c r="HH136" s="95"/>
      <c r="HI136" s="95"/>
      <c r="HJ136" s="95"/>
      <c r="HK136" s="95"/>
      <c r="HL136" s="95"/>
      <c r="HM136" s="95"/>
      <c r="HN136" s="95"/>
      <c r="HO136" s="95"/>
      <c r="HP136" s="95"/>
      <c r="HQ136" s="95"/>
      <c r="HR136" s="95"/>
      <c r="HS136" s="95"/>
      <c r="HT136" s="95"/>
      <c r="HU136" s="95"/>
      <c r="HV136" s="95"/>
      <c r="HW136" s="95"/>
      <c r="HX136" s="95"/>
      <c r="HY136" s="95"/>
      <c r="HZ136" s="95"/>
      <c r="IA136" s="95"/>
      <c r="IB136" s="95"/>
      <c r="IC136" s="95"/>
      <c r="ID136" s="95"/>
      <c r="IE136" s="95"/>
      <c r="IF136" s="95"/>
      <c r="IG136" s="95"/>
      <c r="IH136" s="95"/>
      <c r="II136" s="95"/>
      <c r="IJ136" s="95"/>
      <c r="IK136" s="95"/>
      <c r="IL136" s="95"/>
      <c r="IM136" s="95"/>
      <c r="IN136" s="95"/>
      <c r="IO136" s="95"/>
      <c r="IP136" s="95"/>
      <c r="IQ136" s="95"/>
      <c r="IR136" s="95"/>
      <c r="IS136" s="95"/>
      <c r="IT136" s="95"/>
      <c r="IU136" s="95"/>
      <c r="IV136" s="95"/>
      <c r="IW136" s="95"/>
      <c r="IX136" s="95"/>
      <c r="IY136" s="95"/>
      <c r="IZ136" s="95"/>
      <c r="JA136" s="95"/>
      <c r="JB136" s="95"/>
      <c r="JC136" s="95"/>
      <c r="JD136" s="95"/>
      <c r="JE136" s="95"/>
      <c r="JF136" s="95"/>
      <c r="JG136" s="95"/>
      <c r="JH136" s="95"/>
      <c r="JI136" s="95"/>
      <c r="JJ136" s="95"/>
      <c r="JK136" s="95"/>
      <c r="JL136" s="95"/>
      <c r="JM136" s="95"/>
      <c r="JN136" s="95"/>
      <c r="JO136" s="95"/>
      <c r="JP136" s="95"/>
      <c r="JQ136" s="95"/>
      <c r="JR136" s="95"/>
      <c r="JS136" s="95"/>
      <c r="JT136" s="95"/>
      <c r="JU136" s="95"/>
      <c r="JV136" s="95"/>
      <c r="JW136" s="95"/>
      <c r="JX136" s="95"/>
      <c r="JY136" s="95"/>
      <c r="JZ136" s="95"/>
      <c r="KA136" s="95"/>
      <c r="KB136" s="95"/>
      <c r="KC136" s="95"/>
      <c r="KD136" s="95"/>
      <c r="KE136" s="95"/>
      <c r="KF136" s="95"/>
      <c r="KG136" s="95"/>
      <c r="KH136" s="95"/>
      <c r="KI136" s="95"/>
      <c r="KJ136" s="95"/>
      <c r="KK136" s="95"/>
      <c r="KL136" s="95"/>
      <c r="KM136" s="95"/>
      <c r="KN136" s="95"/>
      <c r="KO136" s="95"/>
      <c r="KP136" s="95"/>
      <c r="KQ136" s="95"/>
      <c r="KR136" s="95"/>
      <c r="KS136" s="95"/>
      <c r="KT136" s="95"/>
      <c r="KU136" s="95"/>
      <c r="KV136" s="95"/>
      <c r="KW136" s="95"/>
      <c r="KX136" s="95"/>
      <c r="KY136" s="95"/>
      <c r="KZ136" s="95"/>
      <c r="LA136" s="95"/>
      <c r="LB136" s="95"/>
      <c r="LC136" s="95"/>
      <c r="LD136" s="95"/>
      <c r="LE136" s="95"/>
      <c r="LF136" s="95"/>
      <c r="LG136" s="95"/>
      <c r="LH136" s="95"/>
      <c r="LI136" s="95"/>
      <c r="LJ136" s="95"/>
      <c r="LK136" s="95"/>
      <c r="LL136" s="95"/>
      <c r="LM136" s="95"/>
      <c r="LN136" s="95"/>
      <c r="LO136" s="95"/>
      <c r="LP136" s="95"/>
      <c r="LQ136" s="95"/>
      <c r="LR136" s="95"/>
      <c r="LS136" s="95"/>
      <c r="LT136" s="95"/>
      <c r="LU136" s="95"/>
      <c r="LV136" s="95"/>
      <c r="LW136" s="95"/>
      <c r="LX136" s="95"/>
      <c r="LY136" s="95"/>
      <c r="LZ136" s="95"/>
      <c r="MA136" s="95"/>
      <c r="MB136" s="95"/>
      <c r="MC136" s="95"/>
      <c r="MD136" s="95"/>
      <c r="ME136" s="95"/>
      <c r="MF136" s="95"/>
      <c r="MG136" s="95"/>
      <c r="MH136" s="95"/>
      <c r="MI136" s="95"/>
      <c r="MJ136" s="95"/>
      <c r="MK136" s="95"/>
      <c r="ML136" s="95"/>
      <c r="MM136" s="95"/>
      <c r="MN136" s="95"/>
      <c r="MO136" s="95"/>
      <c r="MP136" s="95"/>
      <c r="MQ136" s="95"/>
      <c r="MR136" s="95"/>
      <c r="MS136" s="95"/>
      <c r="MT136" s="95"/>
      <c r="MU136" s="95"/>
      <c r="MV136" s="95"/>
      <c r="MW136" s="95"/>
      <c r="MX136" s="95"/>
      <c r="MY136" s="95"/>
      <c r="MZ136" s="95"/>
      <c r="NA136" s="95"/>
      <c r="NB136" s="95"/>
      <c r="NC136" s="95"/>
      <c r="ND136" s="95"/>
      <c r="NE136" s="95"/>
      <c r="NF136" s="95"/>
      <c r="NG136" s="95"/>
      <c r="NH136" s="95"/>
      <c r="NI136" s="95"/>
      <c r="NJ136" s="95"/>
      <c r="NK136" s="95"/>
      <c r="NL136" s="95"/>
      <c r="NM136" s="95"/>
      <c r="NN136" s="95"/>
      <c r="NO136" s="95"/>
      <c r="NP136" s="95"/>
      <c r="NQ136" s="95"/>
      <c r="NR136" s="95"/>
      <c r="NS136" s="95"/>
      <c r="NT136" s="95"/>
      <c r="NU136" s="95"/>
      <c r="NV136" s="95"/>
      <c r="NW136" s="95"/>
      <c r="NX136" s="95"/>
      <c r="NY136" s="95"/>
      <c r="NZ136" s="95"/>
      <c r="OA136" s="95"/>
      <c r="OB136" s="95"/>
      <c r="OC136" s="95"/>
      <c r="OD136" s="95"/>
      <c r="OE136" s="95"/>
      <c r="OF136" s="95"/>
      <c r="OG136" s="95"/>
      <c r="OH136" s="95"/>
      <c r="OI136" s="95"/>
      <c r="OJ136" s="95"/>
      <c r="OK136" s="95"/>
      <c r="OL136" s="95"/>
      <c r="OM136" s="95"/>
      <c r="ON136" s="95"/>
      <c r="OO136" s="95"/>
      <c r="OP136" s="95"/>
      <c r="OQ136" s="95"/>
      <c r="OR136" s="95"/>
      <c r="OS136" s="95"/>
      <c r="OT136" s="95"/>
      <c r="OU136" s="95"/>
      <c r="OV136" s="95"/>
      <c r="OW136" s="95"/>
      <c r="OX136" s="95"/>
      <c r="OY136" s="95"/>
      <c r="OZ136" s="95"/>
      <c r="PA136" s="95"/>
      <c r="PB136" s="95"/>
      <c r="PC136" s="95"/>
      <c r="PD136" s="95"/>
      <c r="PE136" s="95"/>
      <c r="PF136" s="95"/>
      <c r="PG136" s="95"/>
      <c r="PH136" s="95"/>
    </row>
    <row r="137" spans="3:424" s="85" customFormat="1" ht="18">
      <c r="C137" s="1816" t="s">
        <v>254</v>
      </c>
      <c r="D137" s="1816"/>
      <c r="E137" s="1817"/>
      <c r="F137" s="131"/>
      <c r="G137" s="144"/>
      <c r="H137" s="144"/>
      <c r="I137" s="144"/>
      <c r="J137" s="144"/>
      <c r="K137" s="144"/>
      <c r="L137" s="144"/>
      <c r="M137" s="144"/>
      <c r="N137" s="144"/>
      <c r="O137" s="144"/>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c r="AT137" s="144"/>
      <c r="AU137" s="144"/>
      <c r="AV137" s="144"/>
      <c r="AW137" s="144"/>
      <c r="AX137" s="144"/>
      <c r="AY137" s="144"/>
      <c r="AZ137" s="144"/>
      <c r="BA137" s="144"/>
      <c r="BB137" s="144"/>
      <c r="BC137" s="144"/>
      <c r="BD137" s="144"/>
      <c r="BE137" s="144"/>
      <c r="BF137" s="144"/>
      <c r="BG137" s="144"/>
      <c r="BH137" s="144"/>
      <c r="BI137" s="144"/>
      <c r="BJ137" s="144"/>
      <c r="BK137" s="144"/>
      <c r="BL137" s="144"/>
      <c r="BM137" s="144"/>
      <c r="BN137" s="95"/>
      <c r="BO137" s="95"/>
      <c r="BP137" s="95"/>
      <c r="BQ137" s="95"/>
      <c r="BR137" s="95"/>
      <c r="BS137" s="95"/>
      <c r="BT137" s="95"/>
      <c r="BU137" s="95"/>
      <c r="BV137" s="95"/>
      <c r="BW137" s="95"/>
      <c r="BX137" s="95"/>
      <c r="BY137" s="95"/>
      <c r="BZ137" s="95"/>
      <c r="CA137" s="95"/>
      <c r="CB137" s="95"/>
      <c r="CC137" s="95"/>
      <c r="CD137" s="95"/>
      <c r="CE137" s="95"/>
      <c r="CF137" s="95"/>
      <c r="CG137" s="95"/>
      <c r="CH137" s="95"/>
      <c r="CI137" s="95"/>
      <c r="CJ137" s="95"/>
      <c r="CK137" s="95"/>
      <c r="CL137" s="95"/>
      <c r="CM137" s="95"/>
      <c r="CN137" s="95"/>
      <c r="CO137" s="95"/>
      <c r="CP137" s="95"/>
      <c r="CQ137" s="95"/>
      <c r="CR137" s="95"/>
      <c r="CS137" s="95"/>
      <c r="CT137" s="95"/>
      <c r="CU137" s="95"/>
      <c r="CV137" s="95"/>
      <c r="CW137" s="95"/>
      <c r="CX137" s="95"/>
      <c r="CY137" s="95"/>
      <c r="CZ137" s="95"/>
      <c r="DA137" s="95"/>
      <c r="DB137" s="95"/>
      <c r="DC137" s="95"/>
      <c r="DD137" s="95"/>
      <c r="DE137" s="95"/>
      <c r="DF137" s="95"/>
      <c r="DG137" s="95"/>
      <c r="DH137" s="95"/>
      <c r="DI137" s="95"/>
      <c r="DJ137" s="95"/>
      <c r="DK137" s="95"/>
      <c r="DL137" s="95"/>
      <c r="DM137" s="95"/>
      <c r="DN137" s="95"/>
      <c r="DO137" s="95"/>
      <c r="DP137" s="95"/>
      <c r="DQ137" s="95"/>
      <c r="DR137" s="95"/>
      <c r="DS137" s="95"/>
      <c r="DT137" s="95"/>
      <c r="DU137" s="95"/>
      <c r="DV137" s="95"/>
      <c r="DW137" s="95"/>
      <c r="DX137" s="95"/>
      <c r="DY137" s="95"/>
      <c r="DZ137" s="95"/>
      <c r="EA137" s="95"/>
      <c r="EB137" s="95"/>
      <c r="EC137" s="95"/>
      <c r="ED137" s="95"/>
      <c r="EE137" s="95"/>
      <c r="EF137" s="95"/>
      <c r="EG137" s="95"/>
      <c r="EH137" s="95"/>
      <c r="EI137" s="95"/>
      <c r="EJ137" s="95"/>
      <c r="EK137" s="95"/>
      <c r="EL137" s="95"/>
      <c r="EM137" s="95"/>
      <c r="EN137" s="95"/>
      <c r="EO137" s="95"/>
      <c r="EP137" s="95"/>
      <c r="EQ137" s="95"/>
      <c r="ER137" s="95"/>
      <c r="ES137" s="95"/>
      <c r="ET137" s="95"/>
      <c r="EU137" s="95"/>
      <c r="EV137" s="95"/>
      <c r="EW137" s="95"/>
      <c r="EX137" s="95"/>
      <c r="EY137" s="95"/>
      <c r="EZ137" s="95"/>
      <c r="FA137" s="95"/>
      <c r="FB137" s="95"/>
      <c r="FC137" s="95"/>
      <c r="FD137" s="95"/>
      <c r="FE137" s="95"/>
      <c r="FF137" s="95"/>
      <c r="FG137" s="95"/>
      <c r="FH137" s="95"/>
      <c r="FI137" s="95"/>
      <c r="FJ137" s="95"/>
      <c r="FK137" s="95"/>
      <c r="FL137" s="95"/>
      <c r="FM137" s="95"/>
      <c r="FN137" s="95"/>
      <c r="FO137" s="95"/>
      <c r="FP137" s="95"/>
      <c r="FQ137" s="95"/>
      <c r="FR137" s="95"/>
      <c r="FS137" s="95"/>
      <c r="FT137" s="95"/>
      <c r="FU137" s="95"/>
      <c r="FV137" s="95"/>
      <c r="FW137" s="95"/>
      <c r="FX137" s="95"/>
      <c r="FY137" s="95"/>
      <c r="FZ137" s="95"/>
      <c r="GA137" s="95"/>
      <c r="GB137" s="95"/>
      <c r="GC137" s="95"/>
      <c r="GD137" s="95"/>
      <c r="GE137" s="95"/>
      <c r="GF137" s="95"/>
      <c r="GG137" s="95"/>
      <c r="GH137" s="95"/>
      <c r="GI137" s="95"/>
      <c r="GJ137" s="95"/>
      <c r="GK137" s="95"/>
      <c r="GL137" s="95"/>
      <c r="GM137" s="95"/>
      <c r="GN137" s="95"/>
      <c r="GO137" s="95"/>
      <c r="GP137" s="95"/>
      <c r="GQ137" s="95"/>
      <c r="GR137" s="95"/>
      <c r="GS137" s="95"/>
      <c r="GT137" s="95"/>
      <c r="GU137" s="95"/>
      <c r="GV137" s="95"/>
      <c r="GW137" s="133"/>
      <c r="GX137" s="133"/>
      <c r="GY137" s="133"/>
      <c r="GZ137" s="133"/>
      <c r="HA137" s="133"/>
      <c r="HB137" s="133"/>
      <c r="HC137" s="133"/>
      <c r="HD137" s="133"/>
      <c r="HE137" s="133"/>
      <c r="HF137" s="133"/>
      <c r="HG137" s="95"/>
      <c r="HH137" s="95"/>
      <c r="HI137" s="95"/>
      <c r="HJ137" s="95"/>
      <c r="HK137" s="95"/>
      <c r="HL137" s="95"/>
      <c r="HM137" s="95"/>
      <c r="HN137" s="95"/>
      <c r="HO137" s="95"/>
      <c r="HP137" s="95"/>
      <c r="HQ137" s="95"/>
      <c r="HR137" s="95"/>
      <c r="HS137" s="95"/>
      <c r="HT137" s="95"/>
      <c r="HU137" s="95"/>
      <c r="HV137" s="95"/>
      <c r="HW137" s="95"/>
      <c r="HX137" s="95"/>
      <c r="HY137" s="95"/>
      <c r="HZ137" s="95"/>
      <c r="IA137" s="95"/>
      <c r="IB137" s="95"/>
      <c r="IC137" s="95"/>
      <c r="ID137" s="95"/>
      <c r="IE137" s="95"/>
      <c r="IF137" s="95"/>
      <c r="IG137" s="95"/>
      <c r="IH137" s="95"/>
      <c r="II137" s="95"/>
      <c r="IJ137" s="95"/>
      <c r="IK137" s="95"/>
      <c r="IL137" s="95"/>
      <c r="IM137" s="95"/>
      <c r="IN137" s="95"/>
      <c r="IO137" s="95"/>
      <c r="IP137" s="95"/>
      <c r="IQ137" s="95"/>
      <c r="IR137" s="95"/>
      <c r="IS137" s="95"/>
      <c r="IT137" s="95"/>
      <c r="IU137" s="95"/>
      <c r="IV137" s="95"/>
      <c r="IW137" s="95"/>
      <c r="IX137" s="95"/>
      <c r="IY137" s="95"/>
      <c r="IZ137" s="95"/>
      <c r="JA137" s="95"/>
      <c r="JB137" s="95"/>
      <c r="JC137" s="95"/>
      <c r="JD137" s="95"/>
      <c r="JE137" s="95"/>
      <c r="JF137" s="95"/>
      <c r="JG137" s="95"/>
      <c r="JH137" s="95"/>
      <c r="JI137" s="95"/>
      <c r="JJ137" s="95"/>
      <c r="JK137" s="95"/>
      <c r="JL137" s="95"/>
      <c r="JM137" s="95"/>
      <c r="JN137" s="95"/>
      <c r="JO137" s="95"/>
      <c r="JP137" s="95"/>
      <c r="JQ137" s="95"/>
      <c r="JR137" s="95"/>
      <c r="JS137" s="95"/>
      <c r="JT137" s="95"/>
      <c r="JU137" s="95"/>
      <c r="JV137" s="95"/>
      <c r="JW137" s="95"/>
      <c r="JX137" s="95"/>
      <c r="JY137" s="95"/>
      <c r="JZ137" s="95"/>
      <c r="KA137" s="95"/>
      <c r="KB137" s="95"/>
      <c r="KC137" s="95"/>
      <c r="KD137" s="95"/>
      <c r="KE137" s="95"/>
      <c r="KF137" s="95"/>
      <c r="KG137" s="95"/>
      <c r="KH137" s="95"/>
      <c r="KI137" s="95"/>
      <c r="KJ137" s="95"/>
      <c r="KK137" s="95"/>
      <c r="KL137" s="95"/>
      <c r="KM137" s="95"/>
      <c r="KN137" s="95"/>
      <c r="KO137" s="95"/>
      <c r="KP137" s="95"/>
      <c r="KQ137" s="95"/>
      <c r="KR137" s="95"/>
      <c r="KS137" s="95"/>
      <c r="KT137" s="95"/>
      <c r="KU137" s="95"/>
      <c r="KV137" s="95"/>
      <c r="KW137" s="95"/>
      <c r="KX137" s="95"/>
      <c r="KY137" s="95"/>
      <c r="KZ137" s="95"/>
      <c r="LA137" s="95"/>
      <c r="LB137" s="95"/>
      <c r="LC137" s="95"/>
      <c r="LD137" s="95"/>
      <c r="LE137" s="95"/>
      <c r="LF137" s="95"/>
      <c r="LG137" s="95"/>
      <c r="LH137" s="95"/>
      <c r="LI137" s="95"/>
      <c r="LJ137" s="95"/>
      <c r="LK137" s="95"/>
      <c r="LL137" s="95"/>
      <c r="LM137" s="95"/>
      <c r="LN137" s="95"/>
      <c r="LO137" s="95"/>
      <c r="LP137" s="95"/>
      <c r="LQ137" s="95"/>
      <c r="LR137" s="95"/>
      <c r="LS137" s="95"/>
      <c r="LT137" s="95"/>
      <c r="LU137" s="95"/>
      <c r="LV137" s="95"/>
      <c r="LW137" s="95"/>
      <c r="LX137" s="95"/>
      <c r="LY137" s="95"/>
      <c r="LZ137" s="95"/>
      <c r="MA137" s="95"/>
      <c r="MB137" s="95"/>
      <c r="MC137" s="95"/>
      <c r="MD137" s="95"/>
      <c r="ME137" s="95"/>
      <c r="MF137" s="95"/>
      <c r="MG137" s="95"/>
      <c r="MH137" s="95"/>
      <c r="MI137" s="95"/>
      <c r="MJ137" s="95"/>
      <c r="MK137" s="95"/>
      <c r="ML137" s="95"/>
      <c r="MM137" s="95"/>
      <c r="MN137" s="95"/>
      <c r="MO137" s="95"/>
      <c r="MP137" s="95"/>
      <c r="MQ137" s="95"/>
      <c r="MR137" s="95"/>
      <c r="MS137" s="95"/>
      <c r="MT137" s="95"/>
      <c r="MU137" s="95"/>
      <c r="MV137" s="95"/>
      <c r="MW137" s="95"/>
      <c r="MX137" s="95"/>
      <c r="MY137" s="95"/>
      <c r="MZ137" s="95"/>
      <c r="NA137" s="95"/>
      <c r="NB137" s="95"/>
      <c r="NC137" s="95"/>
      <c r="ND137" s="95"/>
      <c r="NE137" s="95"/>
      <c r="NF137" s="95"/>
      <c r="NG137" s="95"/>
      <c r="NH137" s="95"/>
      <c r="NI137" s="95"/>
      <c r="NJ137" s="95"/>
      <c r="NK137" s="95"/>
      <c r="NL137" s="95"/>
      <c r="NM137" s="95"/>
      <c r="NN137" s="95"/>
      <c r="NO137" s="95"/>
      <c r="NP137" s="95"/>
      <c r="NQ137" s="95"/>
      <c r="NR137" s="95"/>
      <c r="NS137" s="95"/>
      <c r="NT137" s="95"/>
      <c r="NU137" s="95"/>
      <c r="NV137" s="95"/>
      <c r="NW137" s="95"/>
      <c r="NX137" s="95"/>
      <c r="NY137" s="95"/>
      <c r="NZ137" s="95"/>
      <c r="OA137" s="95"/>
      <c r="OB137" s="95"/>
      <c r="OC137" s="95"/>
      <c r="OD137" s="95"/>
      <c r="OE137" s="95"/>
      <c r="OF137" s="95"/>
      <c r="OG137" s="95"/>
      <c r="OH137" s="95"/>
      <c r="OI137" s="95"/>
      <c r="OJ137" s="95"/>
      <c r="OK137" s="95"/>
      <c r="OL137" s="95"/>
      <c r="OM137" s="95"/>
      <c r="ON137" s="95"/>
      <c r="OO137" s="95"/>
      <c r="OP137" s="95"/>
      <c r="OQ137" s="95"/>
      <c r="OR137" s="95"/>
      <c r="OS137" s="95"/>
      <c r="OT137" s="95"/>
      <c r="OU137" s="95"/>
      <c r="OV137" s="95"/>
      <c r="OW137" s="95"/>
      <c r="OX137" s="95"/>
      <c r="OY137" s="95"/>
      <c r="OZ137" s="95"/>
      <c r="PA137" s="95"/>
      <c r="PB137" s="95"/>
      <c r="PC137" s="95"/>
      <c r="PD137" s="95"/>
      <c r="PE137" s="95"/>
      <c r="PF137" s="95"/>
      <c r="PG137" s="95"/>
      <c r="PH137" s="95"/>
    </row>
    <row r="138" spans="3:424" s="85" customFormat="1" ht="29.55" customHeight="1">
      <c r="C138" s="1815" t="s">
        <v>229</v>
      </c>
      <c r="D138" s="1815"/>
      <c r="E138" s="1815"/>
      <c r="F138" s="143">
        <v>0</v>
      </c>
      <c r="G138" s="143" t="e">
        <f>IF(COLUMN(F$138)-COLUMN($L$30)+1&lt;=ROUND($L$30,0)-7,F$138,0)</f>
        <v>#VALUE!</v>
      </c>
      <c r="H138" s="143" t="e">
        <f t="shared" ref="H138:BM138" si="33">IF(COLUMN(G$138)-COLUMN($L$30)+1&lt;=ROUND($L$30,0)-7,G$138,0)</f>
        <v>#VALUE!</v>
      </c>
      <c r="I138" s="143" t="e">
        <f t="shared" si="33"/>
        <v>#VALUE!</v>
      </c>
      <c r="J138" s="143" t="e">
        <f t="shared" si="33"/>
        <v>#VALUE!</v>
      </c>
      <c r="K138" s="143" t="e">
        <f t="shared" si="33"/>
        <v>#VALUE!</v>
      </c>
      <c r="L138" s="143" t="e">
        <f t="shared" si="33"/>
        <v>#VALUE!</v>
      </c>
      <c r="M138" s="143" t="e">
        <f t="shared" si="33"/>
        <v>#VALUE!</v>
      </c>
      <c r="N138" s="143" t="e">
        <f t="shared" si="33"/>
        <v>#VALUE!</v>
      </c>
      <c r="O138" s="143" t="e">
        <f t="shared" si="33"/>
        <v>#VALUE!</v>
      </c>
      <c r="P138" s="143" t="e">
        <f t="shared" si="33"/>
        <v>#VALUE!</v>
      </c>
      <c r="Q138" s="143" t="e">
        <f t="shared" si="33"/>
        <v>#VALUE!</v>
      </c>
      <c r="R138" s="143" t="e">
        <f t="shared" si="33"/>
        <v>#VALUE!</v>
      </c>
      <c r="S138" s="143" t="e">
        <f t="shared" si="33"/>
        <v>#VALUE!</v>
      </c>
      <c r="T138" s="143" t="e">
        <f t="shared" si="33"/>
        <v>#VALUE!</v>
      </c>
      <c r="U138" s="143" t="e">
        <f t="shared" si="33"/>
        <v>#VALUE!</v>
      </c>
      <c r="V138" s="143" t="e">
        <f t="shared" si="33"/>
        <v>#VALUE!</v>
      </c>
      <c r="W138" s="143" t="e">
        <f t="shared" si="33"/>
        <v>#VALUE!</v>
      </c>
      <c r="X138" s="143" t="e">
        <f t="shared" si="33"/>
        <v>#VALUE!</v>
      </c>
      <c r="Y138" s="143" t="e">
        <f t="shared" si="33"/>
        <v>#VALUE!</v>
      </c>
      <c r="Z138" s="143" t="e">
        <f t="shared" si="33"/>
        <v>#VALUE!</v>
      </c>
      <c r="AA138" s="143" t="e">
        <f t="shared" si="33"/>
        <v>#VALUE!</v>
      </c>
      <c r="AB138" s="143" t="e">
        <f t="shared" si="33"/>
        <v>#VALUE!</v>
      </c>
      <c r="AC138" s="143" t="e">
        <f t="shared" si="33"/>
        <v>#VALUE!</v>
      </c>
      <c r="AD138" s="143" t="e">
        <f t="shared" si="33"/>
        <v>#VALUE!</v>
      </c>
      <c r="AE138" s="143" t="e">
        <f t="shared" si="33"/>
        <v>#VALUE!</v>
      </c>
      <c r="AF138" s="143" t="e">
        <f t="shared" si="33"/>
        <v>#VALUE!</v>
      </c>
      <c r="AG138" s="143" t="e">
        <f t="shared" si="33"/>
        <v>#VALUE!</v>
      </c>
      <c r="AH138" s="143" t="e">
        <f t="shared" si="33"/>
        <v>#VALUE!</v>
      </c>
      <c r="AI138" s="143" t="e">
        <f t="shared" si="33"/>
        <v>#VALUE!</v>
      </c>
      <c r="AJ138" s="143" t="e">
        <f t="shared" si="33"/>
        <v>#VALUE!</v>
      </c>
      <c r="AK138" s="143" t="e">
        <f t="shared" si="33"/>
        <v>#VALUE!</v>
      </c>
      <c r="AL138" s="143" t="e">
        <f t="shared" si="33"/>
        <v>#VALUE!</v>
      </c>
      <c r="AM138" s="143" t="e">
        <f t="shared" si="33"/>
        <v>#VALUE!</v>
      </c>
      <c r="AN138" s="143" t="e">
        <f t="shared" si="33"/>
        <v>#VALUE!</v>
      </c>
      <c r="AO138" s="143" t="e">
        <f t="shared" si="33"/>
        <v>#VALUE!</v>
      </c>
      <c r="AP138" s="143" t="e">
        <f t="shared" si="33"/>
        <v>#VALUE!</v>
      </c>
      <c r="AQ138" s="143" t="e">
        <f t="shared" si="33"/>
        <v>#VALUE!</v>
      </c>
      <c r="AR138" s="143" t="e">
        <f t="shared" si="33"/>
        <v>#VALUE!</v>
      </c>
      <c r="AS138" s="143" t="e">
        <f t="shared" si="33"/>
        <v>#VALUE!</v>
      </c>
      <c r="AT138" s="143" t="e">
        <f t="shared" si="33"/>
        <v>#VALUE!</v>
      </c>
      <c r="AU138" s="143" t="e">
        <f t="shared" si="33"/>
        <v>#VALUE!</v>
      </c>
      <c r="AV138" s="143" t="e">
        <f t="shared" si="33"/>
        <v>#VALUE!</v>
      </c>
      <c r="AW138" s="143" t="e">
        <f t="shared" si="33"/>
        <v>#VALUE!</v>
      </c>
      <c r="AX138" s="143" t="e">
        <f t="shared" si="33"/>
        <v>#VALUE!</v>
      </c>
      <c r="AY138" s="143" t="e">
        <f t="shared" si="33"/>
        <v>#VALUE!</v>
      </c>
      <c r="AZ138" s="143" t="e">
        <f t="shared" si="33"/>
        <v>#VALUE!</v>
      </c>
      <c r="BA138" s="143" t="e">
        <f t="shared" si="33"/>
        <v>#VALUE!</v>
      </c>
      <c r="BB138" s="143" t="e">
        <f t="shared" si="33"/>
        <v>#VALUE!</v>
      </c>
      <c r="BC138" s="143" t="e">
        <f t="shared" si="33"/>
        <v>#VALUE!</v>
      </c>
      <c r="BD138" s="143" t="e">
        <f t="shared" si="33"/>
        <v>#VALUE!</v>
      </c>
      <c r="BE138" s="143" t="e">
        <f t="shared" si="33"/>
        <v>#VALUE!</v>
      </c>
      <c r="BF138" s="143" t="e">
        <f t="shared" si="33"/>
        <v>#VALUE!</v>
      </c>
      <c r="BG138" s="143" t="e">
        <f t="shared" si="33"/>
        <v>#VALUE!</v>
      </c>
      <c r="BH138" s="143" t="e">
        <f t="shared" si="33"/>
        <v>#VALUE!</v>
      </c>
      <c r="BI138" s="143" t="e">
        <f t="shared" si="33"/>
        <v>#VALUE!</v>
      </c>
      <c r="BJ138" s="143" t="e">
        <f t="shared" si="33"/>
        <v>#VALUE!</v>
      </c>
      <c r="BK138" s="143" t="e">
        <f t="shared" si="33"/>
        <v>#VALUE!</v>
      </c>
      <c r="BL138" s="143" t="e">
        <f t="shared" si="33"/>
        <v>#VALUE!</v>
      </c>
      <c r="BM138" s="143" t="e">
        <f t="shared" si="33"/>
        <v>#VALUE!</v>
      </c>
      <c r="BN138" s="95"/>
      <c r="BO138" s="95"/>
      <c r="BP138" s="95"/>
      <c r="BQ138" s="95"/>
      <c r="BR138" s="95"/>
      <c r="BS138" s="95"/>
      <c r="BT138" s="95"/>
      <c r="BU138" s="95"/>
      <c r="BV138" s="95"/>
      <c r="BW138" s="95"/>
      <c r="BX138" s="95"/>
      <c r="BY138" s="95"/>
      <c r="BZ138" s="95"/>
      <c r="CA138" s="95"/>
      <c r="CB138" s="95"/>
      <c r="CC138" s="95"/>
      <c r="CD138" s="95"/>
      <c r="CE138" s="95"/>
      <c r="CF138" s="95"/>
      <c r="CG138" s="95"/>
      <c r="CH138" s="95"/>
      <c r="CI138" s="95"/>
      <c r="CJ138" s="95"/>
      <c r="CK138" s="95"/>
      <c r="CL138" s="95"/>
      <c r="CM138" s="95"/>
      <c r="CN138" s="95"/>
      <c r="CO138" s="95"/>
      <c r="CP138" s="95"/>
      <c r="CQ138" s="95"/>
      <c r="CR138" s="95"/>
      <c r="CS138" s="95"/>
      <c r="CT138" s="95"/>
      <c r="CU138" s="95"/>
      <c r="CV138" s="95"/>
      <c r="CW138" s="95"/>
      <c r="CX138" s="95"/>
      <c r="CY138" s="95"/>
      <c r="CZ138" s="95"/>
      <c r="DA138" s="95"/>
      <c r="DB138" s="95"/>
      <c r="DC138" s="95"/>
      <c r="DD138" s="95"/>
      <c r="DE138" s="95"/>
      <c r="DF138" s="95"/>
      <c r="DG138" s="95"/>
      <c r="DH138" s="95"/>
      <c r="DI138" s="95"/>
      <c r="DJ138" s="95"/>
      <c r="DK138" s="95"/>
      <c r="DL138" s="95"/>
      <c r="DM138" s="95"/>
      <c r="DN138" s="95"/>
      <c r="DO138" s="95"/>
      <c r="DP138" s="95"/>
      <c r="DQ138" s="95"/>
      <c r="DR138" s="95"/>
      <c r="DS138" s="95"/>
      <c r="DT138" s="95"/>
      <c r="DU138" s="95"/>
      <c r="DV138" s="95"/>
      <c r="DW138" s="95"/>
      <c r="DX138" s="95"/>
      <c r="DY138" s="95"/>
      <c r="DZ138" s="95"/>
      <c r="EA138" s="95"/>
      <c r="EB138" s="95"/>
      <c r="EC138" s="95"/>
      <c r="ED138" s="95"/>
      <c r="EE138" s="95"/>
      <c r="EF138" s="95"/>
      <c r="EG138" s="95"/>
      <c r="EH138" s="95"/>
      <c r="EI138" s="95"/>
      <c r="EJ138" s="95"/>
      <c r="EK138" s="95"/>
      <c r="EL138" s="95"/>
      <c r="EM138" s="95"/>
      <c r="EN138" s="95"/>
      <c r="EO138" s="95"/>
      <c r="EP138" s="95"/>
      <c r="EQ138" s="95"/>
      <c r="ER138" s="95"/>
      <c r="ES138" s="95"/>
      <c r="ET138" s="95"/>
      <c r="EU138" s="95"/>
      <c r="EV138" s="95"/>
      <c r="EW138" s="95"/>
      <c r="EX138" s="95"/>
      <c r="EY138" s="95"/>
      <c r="EZ138" s="95"/>
      <c r="FA138" s="95"/>
      <c r="FB138" s="95"/>
      <c r="FC138" s="95"/>
      <c r="FD138" s="95"/>
      <c r="FE138" s="95"/>
      <c r="FF138" s="95"/>
      <c r="FG138" s="95"/>
      <c r="FH138" s="95"/>
      <c r="FI138" s="95"/>
      <c r="FJ138" s="95"/>
      <c r="FK138" s="95"/>
      <c r="FL138" s="95"/>
      <c r="FM138" s="95"/>
      <c r="FN138" s="95"/>
      <c r="FO138" s="95"/>
      <c r="FP138" s="95"/>
      <c r="FQ138" s="95"/>
      <c r="FR138" s="95"/>
      <c r="FS138" s="95"/>
      <c r="FT138" s="95"/>
      <c r="FU138" s="95"/>
      <c r="FV138" s="95"/>
      <c r="FW138" s="95"/>
      <c r="FX138" s="95"/>
      <c r="FY138" s="95"/>
      <c r="FZ138" s="95"/>
      <c r="GA138" s="95"/>
      <c r="GB138" s="95"/>
      <c r="GC138" s="95"/>
      <c r="GD138" s="95"/>
      <c r="GE138" s="95"/>
      <c r="GF138" s="95"/>
      <c r="GG138" s="95"/>
      <c r="GH138" s="95"/>
      <c r="GI138" s="95"/>
      <c r="GJ138" s="95"/>
      <c r="GK138" s="95"/>
      <c r="GL138" s="95"/>
      <c r="GM138" s="95"/>
      <c r="GN138" s="95"/>
      <c r="GO138" s="95"/>
      <c r="GP138" s="95"/>
      <c r="GQ138" s="95"/>
      <c r="GR138" s="95"/>
      <c r="GS138" s="95"/>
      <c r="GT138" s="95"/>
      <c r="GU138" s="95"/>
      <c r="GV138" s="95"/>
      <c r="GW138" s="133"/>
      <c r="GX138" s="133"/>
      <c r="GY138" s="133"/>
      <c r="GZ138" s="133"/>
      <c r="HA138" s="133"/>
      <c r="HB138" s="133"/>
      <c r="HC138" s="133"/>
      <c r="HD138" s="133"/>
      <c r="HE138" s="133"/>
      <c r="HF138" s="133"/>
      <c r="HG138" s="95"/>
      <c r="HH138" s="95"/>
      <c r="HI138" s="95"/>
      <c r="HJ138" s="95"/>
      <c r="HK138" s="95"/>
      <c r="HL138" s="95"/>
      <c r="HM138" s="95"/>
      <c r="HN138" s="95"/>
      <c r="HO138" s="95"/>
      <c r="HP138" s="95"/>
      <c r="HQ138" s="95"/>
      <c r="HR138" s="95"/>
      <c r="HS138" s="95"/>
      <c r="HT138" s="95"/>
      <c r="HU138" s="95"/>
      <c r="HV138" s="95"/>
      <c r="HW138" s="95"/>
      <c r="HX138" s="95"/>
      <c r="HY138" s="95"/>
      <c r="HZ138" s="95"/>
      <c r="IA138" s="95"/>
      <c r="IB138" s="95"/>
      <c r="IC138" s="95"/>
      <c r="ID138" s="95"/>
      <c r="IE138" s="95"/>
      <c r="IF138" s="95"/>
      <c r="IG138" s="95"/>
      <c r="IH138" s="95"/>
      <c r="II138" s="95"/>
      <c r="IJ138" s="95"/>
      <c r="IK138" s="95"/>
      <c r="IL138" s="95"/>
      <c r="IM138" s="95"/>
      <c r="IN138" s="95"/>
      <c r="IO138" s="95"/>
      <c r="IP138" s="95"/>
      <c r="IQ138" s="95"/>
      <c r="IR138" s="95"/>
      <c r="IS138" s="95"/>
      <c r="IT138" s="95"/>
      <c r="IU138" s="95"/>
      <c r="IV138" s="95"/>
      <c r="IW138" s="95"/>
      <c r="IX138" s="95"/>
      <c r="IY138" s="95"/>
      <c r="IZ138" s="95"/>
      <c r="JA138" s="95"/>
      <c r="JB138" s="95"/>
      <c r="JC138" s="95"/>
      <c r="JD138" s="95"/>
      <c r="JE138" s="95"/>
      <c r="JF138" s="95"/>
      <c r="JG138" s="95"/>
      <c r="JH138" s="95"/>
      <c r="JI138" s="95"/>
      <c r="JJ138" s="95"/>
      <c r="JK138" s="95"/>
      <c r="JL138" s="95"/>
      <c r="JM138" s="95"/>
      <c r="JN138" s="95"/>
      <c r="JO138" s="95"/>
      <c r="JP138" s="95"/>
      <c r="JQ138" s="95"/>
      <c r="JR138" s="95"/>
      <c r="JS138" s="95"/>
      <c r="JT138" s="95"/>
      <c r="JU138" s="95"/>
      <c r="JV138" s="95"/>
      <c r="JW138" s="95"/>
      <c r="JX138" s="95"/>
      <c r="JY138" s="95"/>
      <c r="JZ138" s="95"/>
      <c r="KA138" s="95"/>
      <c r="KB138" s="95"/>
      <c r="KC138" s="95"/>
      <c r="KD138" s="95"/>
      <c r="KE138" s="95"/>
      <c r="KF138" s="95"/>
      <c r="KG138" s="95"/>
      <c r="KH138" s="95"/>
      <c r="KI138" s="95"/>
      <c r="KJ138" s="95"/>
      <c r="KK138" s="95"/>
      <c r="KL138" s="95"/>
      <c r="KM138" s="95"/>
      <c r="KN138" s="95"/>
      <c r="KO138" s="95"/>
      <c r="KP138" s="95"/>
      <c r="KQ138" s="95"/>
      <c r="KR138" s="95"/>
      <c r="KS138" s="95"/>
      <c r="KT138" s="95"/>
      <c r="KU138" s="95"/>
      <c r="KV138" s="95"/>
      <c r="KW138" s="95"/>
      <c r="KX138" s="95"/>
      <c r="KY138" s="95"/>
      <c r="KZ138" s="95"/>
      <c r="LA138" s="95"/>
      <c r="LB138" s="95"/>
      <c r="LC138" s="95"/>
      <c r="LD138" s="95"/>
      <c r="LE138" s="95"/>
      <c r="LF138" s="95"/>
      <c r="LG138" s="95"/>
      <c r="LH138" s="95"/>
      <c r="LI138" s="95"/>
      <c r="LJ138" s="95"/>
      <c r="LK138" s="95"/>
      <c r="LL138" s="95"/>
      <c r="LM138" s="95"/>
      <c r="LN138" s="95"/>
      <c r="LO138" s="95"/>
      <c r="LP138" s="95"/>
      <c r="LQ138" s="95"/>
      <c r="LR138" s="95"/>
      <c r="LS138" s="95"/>
      <c r="LT138" s="95"/>
      <c r="LU138" s="95"/>
      <c r="LV138" s="95"/>
      <c r="LW138" s="95"/>
      <c r="LX138" s="95"/>
      <c r="LY138" s="95"/>
      <c r="LZ138" s="95"/>
      <c r="MA138" s="95"/>
      <c r="MB138" s="95"/>
      <c r="MC138" s="95"/>
      <c r="MD138" s="95"/>
      <c r="ME138" s="95"/>
      <c r="MF138" s="95"/>
      <c r="MG138" s="95"/>
      <c r="MH138" s="95"/>
      <c r="MI138" s="95"/>
      <c r="MJ138" s="95"/>
      <c r="MK138" s="95"/>
      <c r="ML138" s="95"/>
      <c r="MM138" s="95"/>
      <c r="MN138" s="95"/>
      <c r="MO138" s="95"/>
      <c r="MP138" s="95"/>
      <c r="MQ138" s="95"/>
      <c r="MR138" s="95"/>
      <c r="MS138" s="95"/>
      <c r="MT138" s="95"/>
      <c r="MU138" s="95"/>
      <c r="MV138" s="95"/>
      <c r="MW138" s="95"/>
      <c r="MX138" s="95"/>
      <c r="MY138" s="95"/>
      <c r="MZ138" s="95"/>
      <c r="NA138" s="95"/>
      <c r="NB138" s="95"/>
      <c r="NC138" s="95"/>
      <c r="ND138" s="95"/>
      <c r="NE138" s="95"/>
      <c r="NF138" s="95"/>
      <c r="NG138" s="95"/>
      <c r="NH138" s="95"/>
      <c r="NI138" s="95"/>
      <c r="NJ138" s="95"/>
      <c r="NK138" s="95"/>
      <c r="NL138" s="95"/>
      <c r="NM138" s="95"/>
      <c r="NN138" s="95"/>
      <c r="NO138" s="95"/>
      <c r="NP138" s="95"/>
      <c r="NQ138" s="95"/>
      <c r="NR138" s="95"/>
      <c r="NS138" s="95"/>
      <c r="NT138" s="95"/>
      <c r="NU138" s="95"/>
      <c r="NV138" s="95"/>
      <c r="NW138" s="95"/>
      <c r="NX138" s="95"/>
      <c r="NY138" s="95"/>
      <c r="NZ138" s="95"/>
      <c r="OA138" s="95"/>
      <c r="OB138" s="95"/>
      <c r="OC138" s="95"/>
      <c r="OD138" s="95"/>
      <c r="OE138" s="95"/>
      <c r="OF138" s="95"/>
      <c r="OG138" s="95"/>
      <c r="OH138" s="95"/>
      <c r="OI138" s="95"/>
      <c r="OJ138" s="95"/>
      <c r="OK138" s="95"/>
      <c r="OL138" s="95"/>
      <c r="OM138" s="95"/>
      <c r="ON138" s="95"/>
      <c r="OO138" s="95"/>
      <c r="OP138" s="95"/>
      <c r="OQ138" s="95"/>
      <c r="OR138" s="95"/>
      <c r="OS138" s="95"/>
      <c r="OT138" s="95"/>
      <c r="OU138" s="95"/>
      <c r="OV138" s="95"/>
      <c r="OW138" s="95"/>
      <c r="OX138" s="95"/>
      <c r="OY138" s="95"/>
      <c r="OZ138" s="95"/>
      <c r="PA138" s="95"/>
      <c r="PB138" s="95"/>
      <c r="PC138" s="95"/>
      <c r="PD138" s="95"/>
      <c r="PE138" s="95"/>
      <c r="PF138" s="95"/>
      <c r="PG138" s="95"/>
      <c r="PH138" s="95"/>
    </row>
    <row r="139" spans="3:424" s="85" customFormat="1" ht="29.55" customHeight="1">
      <c r="C139" s="1815" t="s">
        <v>230</v>
      </c>
      <c r="D139" s="1815"/>
      <c r="E139" s="1815"/>
      <c r="F139" s="143">
        <v>0</v>
      </c>
      <c r="G139" s="143" t="e">
        <f>IF(COLUMN(F$139)-COLUMN($L$30)+1&lt;=ROUND($L$30,0)-7,F$139,0)</f>
        <v>#VALUE!</v>
      </c>
      <c r="H139" s="143" t="e">
        <f t="shared" ref="H139:BM139" si="34">IF(COLUMN(G$139)-COLUMN($L$30)+1&lt;=ROUND($L$30,0)-7,G$139,0)</f>
        <v>#VALUE!</v>
      </c>
      <c r="I139" s="143" t="e">
        <f t="shared" si="34"/>
        <v>#VALUE!</v>
      </c>
      <c r="J139" s="143" t="e">
        <f t="shared" si="34"/>
        <v>#VALUE!</v>
      </c>
      <c r="K139" s="143" t="e">
        <f t="shared" si="34"/>
        <v>#VALUE!</v>
      </c>
      <c r="L139" s="143" t="e">
        <f t="shared" si="34"/>
        <v>#VALUE!</v>
      </c>
      <c r="M139" s="143" t="e">
        <f t="shared" si="34"/>
        <v>#VALUE!</v>
      </c>
      <c r="N139" s="143" t="e">
        <f t="shared" si="34"/>
        <v>#VALUE!</v>
      </c>
      <c r="O139" s="143" t="e">
        <f t="shared" si="34"/>
        <v>#VALUE!</v>
      </c>
      <c r="P139" s="143" t="e">
        <f t="shared" si="34"/>
        <v>#VALUE!</v>
      </c>
      <c r="Q139" s="143" t="e">
        <f t="shared" si="34"/>
        <v>#VALUE!</v>
      </c>
      <c r="R139" s="143" t="e">
        <f t="shared" si="34"/>
        <v>#VALUE!</v>
      </c>
      <c r="S139" s="143" t="e">
        <f t="shared" si="34"/>
        <v>#VALUE!</v>
      </c>
      <c r="T139" s="143" t="e">
        <f t="shared" si="34"/>
        <v>#VALUE!</v>
      </c>
      <c r="U139" s="143" t="e">
        <f t="shared" si="34"/>
        <v>#VALUE!</v>
      </c>
      <c r="V139" s="143" t="e">
        <f t="shared" si="34"/>
        <v>#VALUE!</v>
      </c>
      <c r="W139" s="143" t="e">
        <f t="shared" si="34"/>
        <v>#VALUE!</v>
      </c>
      <c r="X139" s="143" t="e">
        <f t="shared" si="34"/>
        <v>#VALUE!</v>
      </c>
      <c r="Y139" s="143" t="e">
        <f t="shared" si="34"/>
        <v>#VALUE!</v>
      </c>
      <c r="Z139" s="143" t="e">
        <f t="shared" si="34"/>
        <v>#VALUE!</v>
      </c>
      <c r="AA139" s="143" t="e">
        <f t="shared" si="34"/>
        <v>#VALUE!</v>
      </c>
      <c r="AB139" s="143" t="e">
        <f t="shared" si="34"/>
        <v>#VALUE!</v>
      </c>
      <c r="AC139" s="143" t="e">
        <f t="shared" si="34"/>
        <v>#VALUE!</v>
      </c>
      <c r="AD139" s="143" t="e">
        <f t="shared" si="34"/>
        <v>#VALUE!</v>
      </c>
      <c r="AE139" s="143" t="e">
        <f t="shared" si="34"/>
        <v>#VALUE!</v>
      </c>
      <c r="AF139" s="143" t="e">
        <f t="shared" si="34"/>
        <v>#VALUE!</v>
      </c>
      <c r="AG139" s="143" t="e">
        <f t="shared" si="34"/>
        <v>#VALUE!</v>
      </c>
      <c r="AH139" s="143" t="e">
        <f t="shared" si="34"/>
        <v>#VALUE!</v>
      </c>
      <c r="AI139" s="143" t="e">
        <f t="shared" si="34"/>
        <v>#VALUE!</v>
      </c>
      <c r="AJ139" s="143" t="e">
        <f t="shared" si="34"/>
        <v>#VALUE!</v>
      </c>
      <c r="AK139" s="143" t="e">
        <f t="shared" si="34"/>
        <v>#VALUE!</v>
      </c>
      <c r="AL139" s="143" t="e">
        <f t="shared" si="34"/>
        <v>#VALUE!</v>
      </c>
      <c r="AM139" s="143" t="e">
        <f t="shared" si="34"/>
        <v>#VALUE!</v>
      </c>
      <c r="AN139" s="143" t="e">
        <f t="shared" si="34"/>
        <v>#VALUE!</v>
      </c>
      <c r="AO139" s="143" t="e">
        <f t="shared" si="34"/>
        <v>#VALUE!</v>
      </c>
      <c r="AP139" s="143" t="e">
        <f t="shared" si="34"/>
        <v>#VALUE!</v>
      </c>
      <c r="AQ139" s="143" t="e">
        <f t="shared" si="34"/>
        <v>#VALUE!</v>
      </c>
      <c r="AR139" s="143" t="e">
        <f t="shared" si="34"/>
        <v>#VALUE!</v>
      </c>
      <c r="AS139" s="143" t="e">
        <f t="shared" si="34"/>
        <v>#VALUE!</v>
      </c>
      <c r="AT139" s="143" t="e">
        <f t="shared" si="34"/>
        <v>#VALUE!</v>
      </c>
      <c r="AU139" s="143" t="e">
        <f t="shared" si="34"/>
        <v>#VALUE!</v>
      </c>
      <c r="AV139" s="143" t="e">
        <f t="shared" si="34"/>
        <v>#VALUE!</v>
      </c>
      <c r="AW139" s="143" t="e">
        <f t="shared" si="34"/>
        <v>#VALUE!</v>
      </c>
      <c r="AX139" s="143" t="e">
        <f t="shared" si="34"/>
        <v>#VALUE!</v>
      </c>
      <c r="AY139" s="143" t="e">
        <f t="shared" si="34"/>
        <v>#VALUE!</v>
      </c>
      <c r="AZ139" s="143" t="e">
        <f t="shared" si="34"/>
        <v>#VALUE!</v>
      </c>
      <c r="BA139" s="143" t="e">
        <f t="shared" si="34"/>
        <v>#VALUE!</v>
      </c>
      <c r="BB139" s="143" t="e">
        <f t="shared" si="34"/>
        <v>#VALUE!</v>
      </c>
      <c r="BC139" s="143" t="e">
        <f t="shared" si="34"/>
        <v>#VALUE!</v>
      </c>
      <c r="BD139" s="143" t="e">
        <f t="shared" si="34"/>
        <v>#VALUE!</v>
      </c>
      <c r="BE139" s="143" t="e">
        <f t="shared" si="34"/>
        <v>#VALUE!</v>
      </c>
      <c r="BF139" s="143" t="e">
        <f t="shared" si="34"/>
        <v>#VALUE!</v>
      </c>
      <c r="BG139" s="143" t="e">
        <f t="shared" si="34"/>
        <v>#VALUE!</v>
      </c>
      <c r="BH139" s="143" t="e">
        <f t="shared" si="34"/>
        <v>#VALUE!</v>
      </c>
      <c r="BI139" s="143" t="e">
        <f t="shared" si="34"/>
        <v>#VALUE!</v>
      </c>
      <c r="BJ139" s="143" t="e">
        <f t="shared" si="34"/>
        <v>#VALUE!</v>
      </c>
      <c r="BK139" s="143" t="e">
        <f t="shared" si="34"/>
        <v>#VALUE!</v>
      </c>
      <c r="BL139" s="143" t="e">
        <f t="shared" si="34"/>
        <v>#VALUE!</v>
      </c>
      <c r="BM139" s="143" t="e">
        <f t="shared" si="34"/>
        <v>#VALUE!</v>
      </c>
      <c r="BN139" s="95"/>
      <c r="BO139" s="95"/>
      <c r="BP139" s="95"/>
      <c r="BQ139" s="95"/>
      <c r="BR139" s="95"/>
      <c r="BS139" s="95"/>
      <c r="BT139" s="95"/>
      <c r="BU139" s="95"/>
      <c r="BV139" s="95"/>
      <c r="BW139" s="95"/>
      <c r="BX139" s="95"/>
      <c r="BY139" s="95"/>
      <c r="BZ139" s="95"/>
      <c r="CA139" s="95"/>
      <c r="CB139" s="95"/>
      <c r="CC139" s="95"/>
      <c r="CD139" s="95"/>
      <c r="CE139" s="95"/>
      <c r="CF139" s="95"/>
      <c r="CG139" s="95"/>
      <c r="CH139" s="95"/>
      <c r="CI139" s="95"/>
      <c r="CJ139" s="95"/>
      <c r="CK139" s="95"/>
      <c r="CL139" s="95"/>
      <c r="CM139" s="95"/>
      <c r="CN139" s="95"/>
      <c r="CO139" s="95"/>
      <c r="CP139" s="95"/>
      <c r="CQ139" s="95"/>
      <c r="CR139" s="95"/>
      <c r="CS139" s="95"/>
      <c r="CT139" s="95"/>
      <c r="CU139" s="95"/>
      <c r="CV139" s="95"/>
      <c r="CW139" s="95"/>
      <c r="CX139" s="95"/>
      <c r="CY139" s="95"/>
      <c r="CZ139" s="95"/>
      <c r="DA139" s="95"/>
      <c r="DB139" s="95"/>
      <c r="DC139" s="95"/>
      <c r="DD139" s="95"/>
      <c r="DE139" s="95"/>
      <c r="DF139" s="95"/>
      <c r="DG139" s="95"/>
      <c r="DH139" s="95"/>
      <c r="DI139" s="95"/>
      <c r="DJ139" s="95"/>
      <c r="DK139" s="95"/>
      <c r="DL139" s="95"/>
      <c r="DM139" s="95"/>
      <c r="DN139" s="95"/>
      <c r="DO139" s="95"/>
      <c r="DP139" s="95"/>
      <c r="DQ139" s="95"/>
      <c r="DR139" s="95"/>
      <c r="DS139" s="95"/>
      <c r="DT139" s="95"/>
      <c r="DU139" s="95"/>
      <c r="DV139" s="95"/>
      <c r="DW139" s="95"/>
      <c r="DX139" s="95"/>
      <c r="DY139" s="95"/>
      <c r="DZ139" s="95"/>
      <c r="EA139" s="95"/>
      <c r="EB139" s="95"/>
      <c r="EC139" s="95"/>
      <c r="ED139" s="95"/>
      <c r="EE139" s="95"/>
      <c r="EF139" s="95"/>
      <c r="EG139" s="95"/>
      <c r="EH139" s="95"/>
      <c r="EI139" s="95"/>
      <c r="EJ139" s="95"/>
      <c r="EK139" s="95"/>
      <c r="EL139" s="95"/>
      <c r="EM139" s="95"/>
      <c r="EN139" s="95"/>
      <c r="EO139" s="95"/>
      <c r="EP139" s="95"/>
      <c r="EQ139" s="95"/>
      <c r="ER139" s="95"/>
      <c r="ES139" s="95"/>
      <c r="ET139" s="95"/>
      <c r="EU139" s="95"/>
      <c r="EV139" s="95"/>
      <c r="EW139" s="95"/>
      <c r="EX139" s="95"/>
      <c r="EY139" s="95"/>
      <c r="EZ139" s="95"/>
      <c r="FA139" s="95"/>
      <c r="FB139" s="95"/>
      <c r="FC139" s="95"/>
      <c r="FD139" s="95"/>
      <c r="FE139" s="95"/>
      <c r="FF139" s="95"/>
      <c r="FG139" s="95"/>
      <c r="FH139" s="95"/>
      <c r="FI139" s="95"/>
      <c r="FJ139" s="95"/>
      <c r="FK139" s="95"/>
      <c r="FL139" s="95"/>
      <c r="FM139" s="95"/>
      <c r="FN139" s="95"/>
      <c r="FO139" s="95"/>
      <c r="FP139" s="95"/>
      <c r="FQ139" s="95"/>
      <c r="FR139" s="95"/>
      <c r="FS139" s="95"/>
      <c r="FT139" s="95"/>
      <c r="FU139" s="95"/>
      <c r="FV139" s="95"/>
      <c r="FW139" s="95"/>
      <c r="FX139" s="95"/>
      <c r="FY139" s="95"/>
      <c r="FZ139" s="95"/>
      <c r="GA139" s="95"/>
      <c r="GB139" s="95"/>
      <c r="GC139" s="95"/>
      <c r="GD139" s="95"/>
      <c r="GE139" s="95"/>
      <c r="GF139" s="95"/>
      <c r="GG139" s="95"/>
      <c r="GH139" s="95"/>
      <c r="GI139" s="95"/>
      <c r="GJ139" s="95"/>
      <c r="GK139" s="95"/>
      <c r="GL139" s="95"/>
      <c r="GM139" s="95"/>
      <c r="GN139" s="95"/>
      <c r="GO139" s="95"/>
      <c r="GP139" s="95"/>
      <c r="GQ139" s="95"/>
      <c r="GR139" s="95"/>
      <c r="GS139" s="95"/>
      <c r="GT139" s="95"/>
      <c r="GU139" s="95"/>
      <c r="GV139" s="95"/>
      <c r="GW139" s="133"/>
      <c r="GX139" s="133"/>
      <c r="GY139" s="133"/>
      <c r="GZ139" s="133"/>
      <c r="HA139" s="133"/>
      <c r="HB139" s="133"/>
      <c r="HC139" s="133"/>
      <c r="HD139" s="133"/>
      <c r="HE139" s="133"/>
      <c r="HF139" s="133"/>
      <c r="HG139" s="95"/>
      <c r="HH139" s="95"/>
      <c r="HI139" s="95"/>
      <c r="HJ139" s="95"/>
      <c r="HK139" s="95"/>
      <c r="HL139" s="95"/>
      <c r="HM139" s="95"/>
      <c r="HN139" s="95"/>
      <c r="HO139" s="95"/>
      <c r="HP139" s="95"/>
      <c r="HQ139" s="95"/>
      <c r="HR139" s="95"/>
      <c r="HS139" s="95"/>
      <c r="HT139" s="95"/>
      <c r="HU139" s="95"/>
      <c r="HV139" s="95"/>
      <c r="HW139" s="95"/>
      <c r="HX139" s="95"/>
      <c r="HY139" s="95"/>
      <c r="HZ139" s="95"/>
      <c r="IA139" s="95"/>
      <c r="IB139" s="95"/>
      <c r="IC139" s="95"/>
      <c r="ID139" s="95"/>
      <c r="IE139" s="95"/>
      <c r="IF139" s="95"/>
      <c r="IG139" s="95"/>
      <c r="IH139" s="95"/>
      <c r="II139" s="95"/>
      <c r="IJ139" s="95"/>
      <c r="IK139" s="95"/>
      <c r="IL139" s="95"/>
      <c r="IM139" s="95"/>
      <c r="IN139" s="95"/>
      <c r="IO139" s="95"/>
      <c r="IP139" s="95"/>
      <c r="IQ139" s="95"/>
      <c r="IR139" s="95"/>
      <c r="IS139" s="95"/>
      <c r="IT139" s="95"/>
      <c r="IU139" s="95"/>
      <c r="IV139" s="95"/>
      <c r="IW139" s="95"/>
      <c r="IX139" s="95"/>
      <c r="IY139" s="95"/>
      <c r="IZ139" s="95"/>
      <c r="JA139" s="95"/>
      <c r="JB139" s="95"/>
      <c r="JC139" s="95"/>
      <c r="JD139" s="95"/>
      <c r="JE139" s="95"/>
      <c r="JF139" s="95"/>
      <c r="JG139" s="95"/>
      <c r="JH139" s="95"/>
      <c r="JI139" s="95"/>
      <c r="JJ139" s="95"/>
      <c r="JK139" s="95"/>
      <c r="JL139" s="95"/>
      <c r="JM139" s="95"/>
      <c r="JN139" s="95"/>
      <c r="JO139" s="95"/>
      <c r="JP139" s="95"/>
      <c r="JQ139" s="95"/>
      <c r="JR139" s="95"/>
      <c r="JS139" s="95"/>
      <c r="JT139" s="95"/>
      <c r="JU139" s="95"/>
      <c r="JV139" s="95"/>
      <c r="JW139" s="95"/>
      <c r="JX139" s="95"/>
      <c r="JY139" s="95"/>
      <c r="JZ139" s="95"/>
      <c r="KA139" s="95"/>
      <c r="KB139" s="95"/>
      <c r="KC139" s="95"/>
      <c r="KD139" s="95"/>
      <c r="KE139" s="95"/>
      <c r="KF139" s="95"/>
      <c r="KG139" s="95"/>
      <c r="KH139" s="95"/>
      <c r="KI139" s="95"/>
      <c r="KJ139" s="95"/>
      <c r="KK139" s="95"/>
      <c r="KL139" s="95"/>
      <c r="KM139" s="95"/>
      <c r="KN139" s="95"/>
      <c r="KO139" s="95"/>
      <c r="KP139" s="95"/>
      <c r="KQ139" s="95"/>
      <c r="KR139" s="95"/>
      <c r="KS139" s="95"/>
      <c r="KT139" s="95"/>
      <c r="KU139" s="95"/>
      <c r="KV139" s="95"/>
      <c r="KW139" s="95"/>
      <c r="KX139" s="95"/>
      <c r="KY139" s="95"/>
      <c r="KZ139" s="95"/>
      <c r="LA139" s="95"/>
      <c r="LB139" s="95"/>
      <c r="LC139" s="95"/>
      <c r="LD139" s="95"/>
      <c r="LE139" s="95"/>
      <c r="LF139" s="95"/>
      <c r="LG139" s="95"/>
      <c r="LH139" s="95"/>
      <c r="LI139" s="95"/>
      <c r="LJ139" s="95"/>
      <c r="LK139" s="95"/>
      <c r="LL139" s="95"/>
      <c r="LM139" s="95"/>
      <c r="LN139" s="95"/>
      <c r="LO139" s="95"/>
      <c r="LP139" s="95"/>
      <c r="LQ139" s="95"/>
      <c r="LR139" s="95"/>
      <c r="LS139" s="95"/>
      <c r="LT139" s="95"/>
      <c r="LU139" s="95"/>
      <c r="LV139" s="95"/>
      <c r="LW139" s="95"/>
      <c r="LX139" s="95"/>
      <c r="LY139" s="95"/>
      <c r="LZ139" s="95"/>
      <c r="MA139" s="95"/>
      <c r="MB139" s="95"/>
      <c r="MC139" s="95"/>
      <c r="MD139" s="95"/>
      <c r="ME139" s="95"/>
      <c r="MF139" s="95"/>
      <c r="MG139" s="95"/>
      <c r="MH139" s="95"/>
      <c r="MI139" s="95"/>
      <c r="MJ139" s="95"/>
      <c r="MK139" s="95"/>
      <c r="ML139" s="95"/>
      <c r="MM139" s="95"/>
      <c r="MN139" s="95"/>
      <c r="MO139" s="95"/>
      <c r="MP139" s="95"/>
      <c r="MQ139" s="95"/>
      <c r="MR139" s="95"/>
      <c r="MS139" s="95"/>
      <c r="MT139" s="95"/>
      <c r="MU139" s="95"/>
      <c r="MV139" s="95"/>
      <c r="MW139" s="95"/>
      <c r="MX139" s="95"/>
      <c r="MY139" s="95"/>
      <c r="MZ139" s="95"/>
      <c r="NA139" s="95"/>
      <c r="NB139" s="95"/>
      <c r="NC139" s="95"/>
      <c r="ND139" s="95"/>
      <c r="NE139" s="95"/>
      <c r="NF139" s="95"/>
      <c r="NG139" s="95"/>
      <c r="NH139" s="95"/>
      <c r="NI139" s="95"/>
      <c r="NJ139" s="95"/>
      <c r="NK139" s="95"/>
      <c r="NL139" s="95"/>
      <c r="NM139" s="95"/>
      <c r="NN139" s="95"/>
      <c r="NO139" s="95"/>
      <c r="NP139" s="95"/>
      <c r="NQ139" s="95"/>
      <c r="NR139" s="95"/>
      <c r="NS139" s="95"/>
      <c r="NT139" s="95"/>
      <c r="NU139" s="95"/>
      <c r="NV139" s="95"/>
      <c r="NW139" s="95"/>
      <c r="NX139" s="95"/>
      <c r="NY139" s="95"/>
      <c r="NZ139" s="95"/>
      <c r="OA139" s="95"/>
      <c r="OB139" s="95"/>
      <c r="OC139" s="95"/>
      <c r="OD139" s="95"/>
      <c r="OE139" s="95"/>
      <c r="OF139" s="95"/>
      <c r="OG139" s="95"/>
      <c r="OH139" s="95"/>
      <c r="OI139" s="95"/>
      <c r="OJ139" s="95"/>
      <c r="OK139" s="95"/>
      <c r="OL139" s="95"/>
      <c r="OM139" s="95"/>
      <c r="ON139" s="95"/>
      <c r="OO139" s="95"/>
      <c r="OP139" s="95"/>
      <c r="OQ139" s="95"/>
      <c r="OR139" s="95"/>
      <c r="OS139" s="95"/>
      <c r="OT139" s="95"/>
      <c r="OU139" s="95"/>
      <c r="OV139" s="95"/>
      <c r="OW139" s="95"/>
      <c r="OX139" s="95"/>
      <c r="OY139" s="95"/>
      <c r="OZ139" s="95"/>
      <c r="PA139" s="95"/>
      <c r="PB139" s="95"/>
      <c r="PC139" s="95"/>
      <c r="PD139" s="95"/>
      <c r="PE139" s="95"/>
      <c r="PF139" s="95"/>
      <c r="PG139" s="95"/>
      <c r="PH139" s="95"/>
    </row>
    <row r="140" spans="3:424" s="85" customFormat="1" ht="18">
      <c r="C140" s="1816" t="s">
        <v>255</v>
      </c>
      <c r="D140" s="1816"/>
      <c r="E140" s="1817"/>
      <c r="F140" s="131"/>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c r="AU140" s="144"/>
      <c r="AV140" s="144"/>
      <c r="AW140" s="144"/>
      <c r="AX140" s="144"/>
      <c r="AY140" s="144"/>
      <c r="AZ140" s="144"/>
      <c r="BA140" s="144"/>
      <c r="BB140" s="144"/>
      <c r="BC140" s="144"/>
      <c r="BD140" s="144"/>
      <c r="BE140" s="144"/>
      <c r="BF140" s="144"/>
      <c r="BG140" s="144"/>
      <c r="BH140" s="144"/>
      <c r="BI140" s="144"/>
      <c r="BJ140" s="144"/>
      <c r="BK140" s="144"/>
      <c r="BL140" s="144"/>
      <c r="BM140" s="144"/>
      <c r="BN140" s="95"/>
      <c r="BO140" s="95"/>
      <c r="BP140" s="95"/>
      <c r="BQ140" s="95"/>
      <c r="BR140" s="95"/>
      <c r="BS140" s="95"/>
      <c r="BT140" s="95"/>
      <c r="BU140" s="95"/>
      <c r="BV140" s="95"/>
      <c r="BW140" s="95"/>
      <c r="BX140" s="95"/>
      <c r="BY140" s="95"/>
      <c r="BZ140" s="95"/>
      <c r="CA140" s="95"/>
      <c r="CB140" s="95"/>
      <c r="CC140" s="95"/>
      <c r="CD140" s="95"/>
      <c r="CE140" s="95"/>
      <c r="CF140" s="95"/>
      <c r="CG140" s="95"/>
      <c r="CH140" s="95"/>
      <c r="CI140" s="95"/>
      <c r="CJ140" s="95"/>
      <c r="CK140" s="95"/>
      <c r="CL140" s="95"/>
      <c r="CM140" s="95"/>
      <c r="CN140" s="95"/>
      <c r="CO140" s="95"/>
      <c r="CP140" s="95"/>
      <c r="CQ140" s="95"/>
      <c r="CR140" s="95"/>
      <c r="CS140" s="95"/>
      <c r="CT140" s="95"/>
      <c r="CU140" s="95"/>
      <c r="CV140" s="95"/>
      <c r="CW140" s="95"/>
      <c r="CX140" s="95"/>
      <c r="CY140" s="95"/>
      <c r="CZ140" s="95"/>
      <c r="DA140" s="95"/>
      <c r="DB140" s="95"/>
      <c r="DC140" s="95"/>
      <c r="DD140" s="95"/>
      <c r="DE140" s="95"/>
      <c r="DF140" s="95"/>
      <c r="DG140" s="95"/>
      <c r="DH140" s="95"/>
      <c r="DI140" s="95"/>
      <c r="DJ140" s="95"/>
      <c r="DK140" s="95"/>
      <c r="DL140" s="95"/>
      <c r="DM140" s="95"/>
      <c r="DN140" s="95"/>
      <c r="DO140" s="95"/>
      <c r="DP140" s="95"/>
      <c r="DQ140" s="95"/>
      <c r="DR140" s="95"/>
      <c r="DS140" s="95"/>
      <c r="DT140" s="95"/>
      <c r="DU140" s="95"/>
      <c r="DV140" s="95"/>
      <c r="DW140" s="95"/>
      <c r="DX140" s="95"/>
      <c r="DY140" s="95"/>
      <c r="DZ140" s="95"/>
      <c r="EA140" s="95"/>
      <c r="EB140" s="95"/>
      <c r="EC140" s="95"/>
      <c r="ED140" s="95"/>
      <c r="EE140" s="95"/>
      <c r="EF140" s="95"/>
      <c r="EG140" s="95"/>
      <c r="EH140" s="95"/>
      <c r="EI140" s="95"/>
      <c r="EJ140" s="95"/>
      <c r="EK140" s="95"/>
      <c r="EL140" s="95"/>
      <c r="EM140" s="95"/>
      <c r="EN140" s="95"/>
      <c r="EO140" s="95"/>
      <c r="EP140" s="95"/>
      <c r="EQ140" s="95"/>
      <c r="ER140" s="95"/>
      <c r="ES140" s="95"/>
      <c r="ET140" s="95"/>
      <c r="EU140" s="95"/>
      <c r="EV140" s="95"/>
      <c r="EW140" s="95"/>
      <c r="EX140" s="95"/>
      <c r="EY140" s="95"/>
      <c r="EZ140" s="95"/>
      <c r="FA140" s="95"/>
      <c r="FB140" s="95"/>
      <c r="FC140" s="95"/>
      <c r="FD140" s="95"/>
      <c r="FE140" s="95"/>
      <c r="FF140" s="95"/>
      <c r="FG140" s="95"/>
      <c r="FH140" s="95"/>
      <c r="FI140" s="95"/>
      <c r="FJ140" s="95"/>
      <c r="FK140" s="95"/>
      <c r="FL140" s="95"/>
      <c r="FM140" s="95"/>
      <c r="FN140" s="95"/>
      <c r="FO140" s="95"/>
      <c r="FP140" s="95"/>
      <c r="FQ140" s="95"/>
      <c r="FR140" s="95"/>
      <c r="FS140" s="95"/>
      <c r="FT140" s="95"/>
      <c r="FU140" s="95"/>
      <c r="FV140" s="95"/>
      <c r="FW140" s="95"/>
      <c r="FX140" s="95"/>
      <c r="FY140" s="95"/>
      <c r="FZ140" s="95"/>
      <c r="GA140" s="95"/>
      <c r="GB140" s="95"/>
      <c r="GC140" s="95"/>
      <c r="GD140" s="95"/>
      <c r="GE140" s="95"/>
      <c r="GF140" s="95"/>
      <c r="GG140" s="95"/>
      <c r="GH140" s="95"/>
      <c r="GI140" s="95"/>
      <c r="GJ140" s="95"/>
      <c r="GK140" s="95"/>
      <c r="GL140" s="95"/>
      <c r="GM140" s="95"/>
      <c r="GN140" s="95"/>
      <c r="GO140" s="95"/>
      <c r="GP140" s="95"/>
      <c r="GQ140" s="95"/>
      <c r="GR140" s="95"/>
      <c r="GS140" s="95"/>
      <c r="GT140" s="95"/>
      <c r="GU140" s="95"/>
      <c r="GV140" s="95"/>
      <c r="GW140" s="133"/>
      <c r="GX140" s="133"/>
      <c r="GY140" s="133"/>
      <c r="GZ140" s="133"/>
      <c r="HA140" s="133"/>
      <c r="HB140" s="133"/>
      <c r="HC140" s="133"/>
      <c r="HD140" s="133"/>
      <c r="HE140" s="133"/>
      <c r="HF140" s="133"/>
      <c r="HG140" s="95"/>
      <c r="HH140" s="95"/>
      <c r="HI140" s="95"/>
      <c r="HJ140" s="95"/>
      <c r="HK140" s="95"/>
      <c r="HL140" s="95"/>
      <c r="HM140" s="95"/>
      <c r="HN140" s="95"/>
      <c r="HO140" s="95"/>
      <c r="HP140" s="95"/>
      <c r="HQ140" s="95"/>
      <c r="HR140" s="95"/>
      <c r="HS140" s="95"/>
      <c r="HT140" s="95"/>
      <c r="HU140" s="95"/>
      <c r="HV140" s="95"/>
      <c r="HW140" s="95"/>
      <c r="HX140" s="95"/>
      <c r="HY140" s="95"/>
      <c r="HZ140" s="95"/>
      <c r="IA140" s="95"/>
      <c r="IB140" s="95"/>
      <c r="IC140" s="95"/>
      <c r="ID140" s="95"/>
      <c r="IE140" s="95"/>
      <c r="IF140" s="95"/>
      <c r="IG140" s="95"/>
      <c r="IH140" s="95"/>
      <c r="II140" s="95"/>
      <c r="IJ140" s="95"/>
      <c r="IK140" s="95"/>
      <c r="IL140" s="95"/>
      <c r="IM140" s="95"/>
      <c r="IN140" s="95"/>
      <c r="IO140" s="95"/>
      <c r="IP140" s="95"/>
      <c r="IQ140" s="95"/>
      <c r="IR140" s="95"/>
      <c r="IS140" s="95"/>
      <c r="IT140" s="95"/>
      <c r="IU140" s="95"/>
      <c r="IV140" s="95"/>
      <c r="IW140" s="95"/>
      <c r="IX140" s="95"/>
      <c r="IY140" s="95"/>
      <c r="IZ140" s="95"/>
      <c r="JA140" s="95"/>
      <c r="JB140" s="95"/>
      <c r="JC140" s="95"/>
      <c r="JD140" s="95"/>
      <c r="JE140" s="95"/>
      <c r="JF140" s="95"/>
      <c r="JG140" s="95"/>
      <c r="JH140" s="95"/>
      <c r="JI140" s="95"/>
      <c r="JJ140" s="95"/>
      <c r="JK140" s="95"/>
      <c r="JL140" s="95"/>
      <c r="JM140" s="95"/>
      <c r="JN140" s="95"/>
      <c r="JO140" s="95"/>
      <c r="JP140" s="95"/>
      <c r="JQ140" s="95"/>
      <c r="JR140" s="95"/>
      <c r="JS140" s="95"/>
      <c r="JT140" s="95"/>
      <c r="JU140" s="95"/>
      <c r="JV140" s="95"/>
      <c r="JW140" s="95"/>
      <c r="JX140" s="95"/>
      <c r="JY140" s="95"/>
      <c r="JZ140" s="95"/>
      <c r="KA140" s="95"/>
      <c r="KB140" s="95"/>
      <c r="KC140" s="95"/>
      <c r="KD140" s="95"/>
      <c r="KE140" s="95"/>
      <c r="KF140" s="95"/>
      <c r="KG140" s="95"/>
      <c r="KH140" s="95"/>
      <c r="KI140" s="95"/>
      <c r="KJ140" s="95"/>
      <c r="KK140" s="95"/>
      <c r="KL140" s="95"/>
      <c r="KM140" s="95"/>
      <c r="KN140" s="95"/>
      <c r="KO140" s="95"/>
      <c r="KP140" s="95"/>
      <c r="KQ140" s="95"/>
      <c r="KR140" s="95"/>
      <c r="KS140" s="95"/>
      <c r="KT140" s="95"/>
      <c r="KU140" s="95"/>
      <c r="KV140" s="95"/>
      <c r="KW140" s="95"/>
      <c r="KX140" s="95"/>
      <c r="KY140" s="95"/>
      <c r="KZ140" s="95"/>
      <c r="LA140" s="95"/>
      <c r="LB140" s="95"/>
      <c r="LC140" s="95"/>
      <c r="LD140" s="95"/>
      <c r="LE140" s="95"/>
      <c r="LF140" s="95"/>
      <c r="LG140" s="95"/>
      <c r="LH140" s="95"/>
      <c r="LI140" s="95"/>
      <c r="LJ140" s="95"/>
      <c r="LK140" s="95"/>
      <c r="LL140" s="95"/>
      <c r="LM140" s="95"/>
      <c r="LN140" s="95"/>
      <c r="LO140" s="95"/>
      <c r="LP140" s="95"/>
      <c r="LQ140" s="95"/>
      <c r="LR140" s="95"/>
      <c r="LS140" s="95"/>
      <c r="LT140" s="95"/>
      <c r="LU140" s="95"/>
      <c r="LV140" s="95"/>
      <c r="LW140" s="95"/>
      <c r="LX140" s="95"/>
      <c r="LY140" s="95"/>
      <c r="LZ140" s="95"/>
      <c r="MA140" s="95"/>
      <c r="MB140" s="95"/>
      <c r="MC140" s="95"/>
      <c r="MD140" s="95"/>
      <c r="ME140" s="95"/>
      <c r="MF140" s="95"/>
      <c r="MG140" s="95"/>
      <c r="MH140" s="95"/>
      <c r="MI140" s="95"/>
      <c r="MJ140" s="95"/>
      <c r="MK140" s="95"/>
      <c r="ML140" s="95"/>
      <c r="MM140" s="95"/>
      <c r="MN140" s="95"/>
      <c r="MO140" s="95"/>
      <c r="MP140" s="95"/>
      <c r="MQ140" s="95"/>
      <c r="MR140" s="95"/>
      <c r="MS140" s="95"/>
      <c r="MT140" s="95"/>
      <c r="MU140" s="95"/>
      <c r="MV140" s="95"/>
      <c r="MW140" s="95"/>
      <c r="MX140" s="95"/>
      <c r="MY140" s="95"/>
      <c r="MZ140" s="95"/>
      <c r="NA140" s="95"/>
      <c r="NB140" s="95"/>
      <c r="NC140" s="95"/>
      <c r="ND140" s="95"/>
      <c r="NE140" s="95"/>
      <c r="NF140" s="95"/>
      <c r="NG140" s="95"/>
      <c r="NH140" s="95"/>
      <c r="NI140" s="95"/>
      <c r="NJ140" s="95"/>
      <c r="NK140" s="95"/>
      <c r="NL140" s="95"/>
      <c r="NM140" s="95"/>
      <c r="NN140" s="95"/>
      <c r="NO140" s="95"/>
      <c r="NP140" s="95"/>
      <c r="NQ140" s="95"/>
      <c r="NR140" s="95"/>
      <c r="NS140" s="95"/>
      <c r="NT140" s="95"/>
      <c r="NU140" s="95"/>
      <c r="NV140" s="95"/>
      <c r="NW140" s="95"/>
      <c r="NX140" s="95"/>
      <c r="NY140" s="95"/>
      <c r="NZ140" s="95"/>
      <c r="OA140" s="95"/>
      <c r="OB140" s="95"/>
      <c r="OC140" s="95"/>
      <c r="OD140" s="95"/>
      <c r="OE140" s="95"/>
      <c r="OF140" s="95"/>
      <c r="OG140" s="95"/>
      <c r="OH140" s="95"/>
      <c r="OI140" s="95"/>
      <c r="OJ140" s="95"/>
      <c r="OK140" s="95"/>
      <c r="OL140" s="95"/>
      <c r="OM140" s="95"/>
      <c r="ON140" s="95"/>
      <c r="OO140" s="95"/>
      <c r="OP140" s="95"/>
      <c r="OQ140" s="95"/>
      <c r="OR140" s="95"/>
      <c r="OS140" s="95"/>
      <c r="OT140" s="95"/>
      <c r="OU140" s="95"/>
      <c r="OV140" s="95"/>
      <c r="OW140" s="95"/>
      <c r="OX140" s="95"/>
      <c r="OY140" s="95"/>
      <c r="OZ140" s="95"/>
      <c r="PA140" s="95"/>
      <c r="PB140" s="95"/>
      <c r="PC140" s="95"/>
      <c r="PD140" s="95"/>
      <c r="PE140" s="95"/>
      <c r="PF140" s="95"/>
      <c r="PG140" s="95"/>
      <c r="PH140" s="95"/>
    </row>
    <row r="141" spans="3:424" s="85" customFormat="1" ht="29.55" customHeight="1">
      <c r="C141" s="1815" t="s">
        <v>231</v>
      </c>
      <c r="D141" s="1815"/>
      <c r="E141" s="1815"/>
      <c r="F141" s="143">
        <v>0</v>
      </c>
      <c r="G141" s="143" t="e">
        <f>IF(COLUMN(F$141)-COLUMN($L$30)+1&lt;=ROUND($L$30,0)-7,F$141,0)</f>
        <v>#VALUE!</v>
      </c>
      <c r="H141" s="143" t="e">
        <f t="shared" ref="H141:BM141" si="35">IF(COLUMN(G$141)-COLUMN($L$30)+1&lt;=ROUND($L$30,0)-7,G$141,0)</f>
        <v>#VALUE!</v>
      </c>
      <c r="I141" s="143" t="e">
        <f t="shared" si="35"/>
        <v>#VALUE!</v>
      </c>
      <c r="J141" s="143" t="e">
        <f t="shared" si="35"/>
        <v>#VALUE!</v>
      </c>
      <c r="K141" s="143" t="e">
        <f t="shared" si="35"/>
        <v>#VALUE!</v>
      </c>
      <c r="L141" s="143" t="e">
        <f t="shared" si="35"/>
        <v>#VALUE!</v>
      </c>
      <c r="M141" s="143" t="e">
        <f t="shared" si="35"/>
        <v>#VALUE!</v>
      </c>
      <c r="N141" s="143" t="e">
        <f t="shared" si="35"/>
        <v>#VALUE!</v>
      </c>
      <c r="O141" s="143" t="e">
        <f t="shared" si="35"/>
        <v>#VALUE!</v>
      </c>
      <c r="P141" s="143" t="e">
        <f t="shared" si="35"/>
        <v>#VALUE!</v>
      </c>
      <c r="Q141" s="143" t="e">
        <f t="shared" si="35"/>
        <v>#VALUE!</v>
      </c>
      <c r="R141" s="143" t="e">
        <f t="shared" si="35"/>
        <v>#VALUE!</v>
      </c>
      <c r="S141" s="143" t="e">
        <f t="shared" si="35"/>
        <v>#VALUE!</v>
      </c>
      <c r="T141" s="143" t="e">
        <f t="shared" si="35"/>
        <v>#VALUE!</v>
      </c>
      <c r="U141" s="143" t="e">
        <f t="shared" si="35"/>
        <v>#VALUE!</v>
      </c>
      <c r="V141" s="143" t="e">
        <f t="shared" si="35"/>
        <v>#VALUE!</v>
      </c>
      <c r="W141" s="143" t="e">
        <f t="shared" si="35"/>
        <v>#VALUE!</v>
      </c>
      <c r="X141" s="143" t="e">
        <f t="shared" si="35"/>
        <v>#VALUE!</v>
      </c>
      <c r="Y141" s="143" t="e">
        <f t="shared" si="35"/>
        <v>#VALUE!</v>
      </c>
      <c r="Z141" s="143" t="e">
        <f t="shared" si="35"/>
        <v>#VALUE!</v>
      </c>
      <c r="AA141" s="143" t="e">
        <f t="shared" si="35"/>
        <v>#VALUE!</v>
      </c>
      <c r="AB141" s="143" t="e">
        <f t="shared" si="35"/>
        <v>#VALUE!</v>
      </c>
      <c r="AC141" s="143" t="e">
        <f t="shared" si="35"/>
        <v>#VALUE!</v>
      </c>
      <c r="AD141" s="143" t="e">
        <f t="shared" si="35"/>
        <v>#VALUE!</v>
      </c>
      <c r="AE141" s="143" t="e">
        <f t="shared" si="35"/>
        <v>#VALUE!</v>
      </c>
      <c r="AF141" s="143" t="e">
        <f t="shared" si="35"/>
        <v>#VALUE!</v>
      </c>
      <c r="AG141" s="143" t="e">
        <f t="shared" si="35"/>
        <v>#VALUE!</v>
      </c>
      <c r="AH141" s="143" t="e">
        <f t="shared" si="35"/>
        <v>#VALUE!</v>
      </c>
      <c r="AI141" s="143" t="e">
        <f t="shared" si="35"/>
        <v>#VALUE!</v>
      </c>
      <c r="AJ141" s="143" t="e">
        <f t="shared" si="35"/>
        <v>#VALUE!</v>
      </c>
      <c r="AK141" s="143" t="e">
        <f t="shared" si="35"/>
        <v>#VALUE!</v>
      </c>
      <c r="AL141" s="143" t="e">
        <f t="shared" si="35"/>
        <v>#VALUE!</v>
      </c>
      <c r="AM141" s="143" t="e">
        <f t="shared" si="35"/>
        <v>#VALUE!</v>
      </c>
      <c r="AN141" s="143" t="e">
        <f t="shared" si="35"/>
        <v>#VALUE!</v>
      </c>
      <c r="AO141" s="143" t="e">
        <f t="shared" si="35"/>
        <v>#VALUE!</v>
      </c>
      <c r="AP141" s="143" t="e">
        <f t="shared" si="35"/>
        <v>#VALUE!</v>
      </c>
      <c r="AQ141" s="143" t="e">
        <f t="shared" si="35"/>
        <v>#VALUE!</v>
      </c>
      <c r="AR141" s="143" t="e">
        <f t="shared" si="35"/>
        <v>#VALUE!</v>
      </c>
      <c r="AS141" s="143" t="e">
        <f t="shared" si="35"/>
        <v>#VALUE!</v>
      </c>
      <c r="AT141" s="143" t="e">
        <f t="shared" si="35"/>
        <v>#VALUE!</v>
      </c>
      <c r="AU141" s="143" t="e">
        <f t="shared" si="35"/>
        <v>#VALUE!</v>
      </c>
      <c r="AV141" s="143" t="e">
        <f t="shared" si="35"/>
        <v>#VALUE!</v>
      </c>
      <c r="AW141" s="143" t="e">
        <f t="shared" si="35"/>
        <v>#VALUE!</v>
      </c>
      <c r="AX141" s="143" t="e">
        <f t="shared" si="35"/>
        <v>#VALUE!</v>
      </c>
      <c r="AY141" s="143" t="e">
        <f t="shared" si="35"/>
        <v>#VALUE!</v>
      </c>
      <c r="AZ141" s="143" t="e">
        <f t="shared" si="35"/>
        <v>#VALUE!</v>
      </c>
      <c r="BA141" s="143" t="e">
        <f t="shared" si="35"/>
        <v>#VALUE!</v>
      </c>
      <c r="BB141" s="143" t="e">
        <f t="shared" si="35"/>
        <v>#VALUE!</v>
      </c>
      <c r="BC141" s="143" t="e">
        <f t="shared" si="35"/>
        <v>#VALUE!</v>
      </c>
      <c r="BD141" s="143" t="e">
        <f t="shared" si="35"/>
        <v>#VALUE!</v>
      </c>
      <c r="BE141" s="143" t="e">
        <f t="shared" si="35"/>
        <v>#VALUE!</v>
      </c>
      <c r="BF141" s="143" t="e">
        <f t="shared" si="35"/>
        <v>#VALUE!</v>
      </c>
      <c r="BG141" s="143" t="e">
        <f t="shared" si="35"/>
        <v>#VALUE!</v>
      </c>
      <c r="BH141" s="143" t="e">
        <f t="shared" si="35"/>
        <v>#VALUE!</v>
      </c>
      <c r="BI141" s="143" t="e">
        <f t="shared" si="35"/>
        <v>#VALUE!</v>
      </c>
      <c r="BJ141" s="143" t="e">
        <f t="shared" si="35"/>
        <v>#VALUE!</v>
      </c>
      <c r="BK141" s="143" t="e">
        <f t="shared" si="35"/>
        <v>#VALUE!</v>
      </c>
      <c r="BL141" s="143" t="e">
        <f t="shared" si="35"/>
        <v>#VALUE!</v>
      </c>
      <c r="BM141" s="143" t="e">
        <f t="shared" si="35"/>
        <v>#VALUE!</v>
      </c>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95"/>
      <c r="CR141" s="95"/>
      <c r="CS141" s="95"/>
      <c r="CT141" s="95"/>
      <c r="CU141" s="95"/>
      <c r="CV141" s="95"/>
      <c r="CW141" s="95"/>
      <c r="CX141" s="95"/>
      <c r="CY141" s="95"/>
      <c r="CZ141" s="95"/>
      <c r="DA141" s="95"/>
      <c r="DB141" s="95"/>
      <c r="DC141" s="95"/>
      <c r="DD141" s="95"/>
      <c r="DE141" s="95"/>
      <c r="DF141" s="95"/>
      <c r="DG141" s="95"/>
      <c r="DH141" s="95"/>
      <c r="DI141" s="95"/>
      <c r="DJ141" s="95"/>
      <c r="DK141" s="95"/>
      <c r="DL141" s="95"/>
      <c r="DM141" s="95"/>
      <c r="DN141" s="95"/>
      <c r="DO141" s="95"/>
      <c r="DP141" s="95"/>
      <c r="DQ141" s="95"/>
      <c r="DR141" s="95"/>
      <c r="DS141" s="95"/>
      <c r="DT141" s="95"/>
      <c r="DU141" s="95"/>
      <c r="DV141" s="95"/>
      <c r="DW141" s="95"/>
      <c r="DX141" s="95"/>
      <c r="DY141" s="95"/>
      <c r="DZ141" s="95"/>
      <c r="EA141" s="95"/>
      <c r="EB141" s="95"/>
      <c r="EC141" s="95"/>
      <c r="ED141" s="95"/>
      <c r="EE141" s="95"/>
      <c r="EF141" s="95"/>
      <c r="EG141" s="95"/>
      <c r="EH141" s="95"/>
      <c r="EI141" s="95"/>
      <c r="EJ141" s="95"/>
      <c r="EK141" s="95"/>
      <c r="EL141" s="95"/>
      <c r="EM141" s="95"/>
      <c r="EN141" s="95"/>
      <c r="EO141" s="95"/>
      <c r="EP141" s="95"/>
      <c r="EQ141" s="95"/>
      <c r="ER141" s="95"/>
      <c r="ES141" s="95"/>
      <c r="ET141" s="95"/>
      <c r="EU141" s="95"/>
      <c r="EV141" s="95"/>
      <c r="EW141" s="95"/>
      <c r="EX141" s="95"/>
      <c r="EY141" s="95"/>
      <c r="EZ141" s="95"/>
      <c r="FA141" s="95"/>
      <c r="FB141" s="95"/>
      <c r="FC141" s="95"/>
      <c r="FD141" s="95"/>
      <c r="FE141" s="95"/>
      <c r="FF141" s="95"/>
      <c r="FG141" s="95"/>
      <c r="FH141" s="95"/>
      <c r="FI141" s="95"/>
      <c r="FJ141" s="95"/>
      <c r="FK141" s="95"/>
      <c r="FL141" s="95"/>
      <c r="FM141" s="95"/>
      <c r="FN141" s="95"/>
      <c r="FO141" s="95"/>
      <c r="FP141" s="95"/>
      <c r="FQ141" s="95"/>
      <c r="FR141" s="95"/>
      <c r="FS141" s="95"/>
      <c r="FT141" s="95"/>
      <c r="FU141" s="95"/>
      <c r="FV141" s="95"/>
      <c r="FW141" s="95"/>
      <c r="FX141" s="95"/>
      <c r="FY141" s="95"/>
      <c r="FZ141" s="95"/>
      <c r="GA141" s="95"/>
      <c r="GB141" s="95"/>
      <c r="GC141" s="95"/>
      <c r="GD141" s="95"/>
      <c r="GE141" s="95"/>
      <c r="GF141" s="95"/>
      <c r="GG141" s="95"/>
      <c r="GH141" s="95"/>
      <c r="GI141" s="95"/>
      <c r="GJ141" s="95"/>
      <c r="GK141" s="95"/>
      <c r="GL141" s="95"/>
      <c r="GM141" s="95"/>
      <c r="GN141" s="95"/>
      <c r="GO141" s="95"/>
      <c r="GP141" s="95"/>
      <c r="GQ141" s="95"/>
      <c r="GR141" s="95"/>
      <c r="GS141" s="95"/>
      <c r="GT141" s="95"/>
      <c r="GU141" s="95"/>
      <c r="GV141" s="95"/>
      <c r="GW141" s="133"/>
      <c r="GX141" s="133"/>
      <c r="GY141" s="133"/>
      <c r="GZ141" s="133"/>
      <c r="HA141" s="133"/>
      <c r="HB141" s="133"/>
      <c r="HC141" s="133"/>
      <c r="HD141" s="133"/>
      <c r="HE141" s="133"/>
      <c r="HF141" s="133"/>
      <c r="HG141" s="95"/>
      <c r="HH141" s="95"/>
      <c r="HI141" s="95"/>
      <c r="HJ141" s="95"/>
      <c r="HK141" s="95"/>
      <c r="HL141" s="95"/>
      <c r="HM141" s="95"/>
      <c r="HN141" s="95"/>
      <c r="HO141" s="95"/>
      <c r="HP141" s="95"/>
      <c r="HQ141" s="95"/>
      <c r="HR141" s="95"/>
      <c r="HS141" s="95"/>
      <c r="HT141" s="95"/>
      <c r="HU141" s="95"/>
      <c r="HV141" s="95"/>
      <c r="HW141" s="95"/>
      <c r="HX141" s="95"/>
      <c r="HY141" s="95"/>
      <c r="HZ141" s="95"/>
      <c r="IA141" s="95"/>
      <c r="IB141" s="95"/>
      <c r="IC141" s="95"/>
      <c r="ID141" s="95"/>
      <c r="IE141" s="95"/>
      <c r="IF141" s="95"/>
      <c r="IG141" s="95"/>
      <c r="IH141" s="95"/>
      <c r="II141" s="95"/>
      <c r="IJ141" s="95"/>
      <c r="IK141" s="95"/>
      <c r="IL141" s="95"/>
      <c r="IM141" s="95"/>
      <c r="IN141" s="95"/>
      <c r="IO141" s="95"/>
      <c r="IP141" s="95"/>
      <c r="IQ141" s="95"/>
      <c r="IR141" s="95"/>
      <c r="IS141" s="95"/>
      <c r="IT141" s="95"/>
      <c r="IU141" s="95"/>
      <c r="IV141" s="95"/>
      <c r="IW141" s="95"/>
      <c r="IX141" s="95"/>
      <c r="IY141" s="95"/>
      <c r="IZ141" s="95"/>
      <c r="JA141" s="95"/>
      <c r="JB141" s="95"/>
      <c r="JC141" s="95"/>
      <c r="JD141" s="95"/>
      <c r="JE141" s="95"/>
      <c r="JF141" s="95"/>
      <c r="JG141" s="95"/>
      <c r="JH141" s="95"/>
      <c r="JI141" s="95"/>
      <c r="JJ141" s="95"/>
      <c r="JK141" s="95"/>
      <c r="JL141" s="95"/>
      <c r="JM141" s="95"/>
      <c r="JN141" s="95"/>
      <c r="JO141" s="95"/>
      <c r="JP141" s="95"/>
      <c r="JQ141" s="95"/>
      <c r="JR141" s="95"/>
      <c r="JS141" s="95"/>
      <c r="JT141" s="95"/>
      <c r="JU141" s="95"/>
      <c r="JV141" s="95"/>
      <c r="JW141" s="95"/>
      <c r="JX141" s="95"/>
      <c r="JY141" s="95"/>
      <c r="JZ141" s="95"/>
      <c r="KA141" s="95"/>
      <c r="KB141" s="95"/>
      <c r="KC141" s="95"/>
      <c r="KD141" s="95"/>
      <c r="KE141" s="95"/>
      <c r="KF141" s="95"/>
      <c r="KG141" s="95"/>
      <c r="KH141" s="95"/>
      <c r="KI141" s="95"/>
      <c r="KJ141" s="95"/>
      <c r="KK141" s="95"/>
      <c r="KL141" s="95"/>
      <c r="KM141" s="95"/>
      <c r="KN141" s="95"/>
      <c r="KO141" s="95"/>
      <c r="KP141" s="95"/>
      <c r="KQ141" s="95"/>
      <c r="KR141" s="95"/>
      <c r="KS141" s="95"/>
      <c r="KT141" s="95"/>
      <c r="KU141" s="95"/>
      <c r="KV141" s="95"/>
      <c r="KW141" s="95"/>
      <c r="KX141" s="95"/>
      <c r="KY141" s="95"/>
      <c r="KZ141" s="95"/>
      <c r="LA141" s="95"/>
      <c r="LB141" s="95"/>
      <c r="LC141" s="95"/>
      <c r="LD141" s="95"/>
      <c r="LE141" s="95"/>
      <c r="LF141" s="95"/>
      <c r="LG141" s="95"/>
      <c r="LH141" s="95"/>
      <c r="LI141" s="95"/>
      <c r="LJ141" s="95"/>
      <c r="LK141" s="95"/>
      <c r="LL141" s="95"/>
      <c r="LM141" s="95"/>
      <c r="LN141" s="95"/>
      <c r="LO141" s="95"/>
      <c r="LP141" s="95"/>
      <c r="LQ141" s="95"/>
      <c r="LR141" s="95"/>
      <c r="LS141" s="95"/>
      <c r="LT141" s="95"/>
      <c r="LU141" s="95"/>
      <c r="LV141" s="95"/>
      <c r="LW141" s="95"/>
      <c r="LX141" s="95"/>
      <c r="LY141" s="95"/>
      <c r="LZ141" s="95"/>
      <c r="MA141" s="95"/>
      <c r="MB141" s="95"/>
      <c r="MC141" s="95"/>
      <c r="MD141" s="95"/>
      <c r="ME141" s="95"/>
      <c r="MF141" s="95"/>
      <c r="MG141" s="95"/>
      <c r="MH141" s="95"/>
      <c r="MI141" s="95"/>
      <c r="MJ141" s="95"/>
      <c r="MK141" s="95"/>
      <c r="ML141" s="95"/>
      <c r="MM141" s="95"/>
      <c r="MN141" s="95"/>
      <c r="MO141" s="95"/>
      <c r="MP141" s="95"/>
      <c r="MQ141" s="95"/>
      <c r="MR141" s="95"/>
      <c r="MS141" s="95"/>
      <c r="MT141" s="95"/>
      <c r="MU141" s="95"/>
      <c r="MV141" s="95"/>
      <c r="MW141" s="95"/>
      <c r="MX141" s="95"/>
      <c r="MY141" s="95"/>
      <c r="MZ141" s="95"/>
      <c r="NA141" s="95"/>
      <c r="NB141" s="95"/>
      <c r="NC141" s="95"/>
      <c r="ND141" s="95"/>
      <c r="NE141" s="95"/>
      <c r="NF141" s="95"/>
      <c r="NG141" s="95"/>
      <c r="NH141" s="95"/>
      <c r="NI141" s="95"/>
      <c r="NJ141" s="95"/>
      <c r="NK141" s="95"/>
      <c r="NL141" s="95"/>
      <c r="NM141" s="95"/>
      <c r="NN141" s="95"/>
      <c r="NO141" s="95"/>
      <c r="NP141" s="95"/>
      <c r="NQ141" s="95"/>
      <c r="NR141" s="95"/>
      <c r="NS141" s="95"/>
      <c r="NT141" s="95"/>
      <c r="NU141" s="95"/>
      <c r="NV141" s="95"/>
      <c r="NW141" s="95"/>
      <c r="NX141" s="95"/>
      <c r="NY141" s="95"/>
      <c r="NZ141" s="95"/>
      <c r="OA141" s="95"/>
      <c r="OB141" s="95"/>
      <c r="OC141" s="95"/>
      <c r="OD141" s="95"/>
      <c r="OE141" s="95"/>
      <c r="OF141" s="95"/>
      <c r="OG141" s="95"/>
      <c r="OH141" s="95"/>
      <c r="OI141" s="95"/>
      <c r="OJ141" s="95"/>
      <c r="OK141" s="95"/>
      <c r="OL141" s="95"/>
      <c r="OM141" s="95"/>
      <c r="ON141" s="95"/>
      <c r="OO141" s="95"/>
      <c r="OP141" s="95"/>
      <c r="OQ141" s="95"/>
      <c r="OR141" s="95"/>
      <c r="OS141" s="95"/>
      <c r="OT141" s="95"/>
      <c r="OU141" s="95"/>
      <c r="OV141" s="95"/>
      <c r="OW141" s="95"/>
      <c r="OX141" s="95"/>
      <c r="OY141" s="95"/>
      <c r="OZ141" s="95"/>
      <c r="PA141" s="95"/>
      <c r="PB141" s="95"/>
      <c r="PC141" s="95"/>
      <c r="PD141" s="95"/>
      <c r="PE141" s="95"/>
      <c r="PF141" s="95"/>
      <c r="PG141" s="95"/>
      <c r="PH141" s="95"/>
    </row>
    <row r="142" spans="3:424" s="85" customFormat="1" ht="29.55" customHeight="1">
      <c r="C142" s="1815" t="s">
        <v>232</v>
      </c>
      <c r="D142" s="1815"/>
      <c r="E142" s="1815"/>
      <c r="F142" s="143">
        <v>0</v>
      </c>
      <c r="G142" s="143" t="e">
        <f>IF(COLUMN(F$142)-COLUMN($L$30)+1&lt;=ROUND($L$30,0)-7,F$142,0)</f>
        <v>#VALUE!</v>
      </c>
      <c r="H142" s="143" t="e">
        <f t="shared" ref="H142:BM142" si="36">IF(COLUMN(G$142)-COLUMN($L$30)+1&lt;=ROUND($L$30,0)-7,G$142,0)</f>
        <v>#VALUE!</v>
      </c>
      <c r="I142" s="143" t="e">
        <f t="shared" si="36"/>
        <v>#VALUE!</v>
      </c>
      <c r="J142" s="143" t="e">
        <f t="shared" si="36"/>
        <v>#VALUE!</v>
      </c>
      <c r="K142" s="143" t="e">
        <f t="shared" si="36"/>
        <v>#VALUE!</v>
      </c>
      <c r="L142" s="143" t="e">
        <f t="shared" si="36"/>
        <v>#VALUE!</v>
      </c>
      <c r="M142" s="143" t="e">
        <f t="shared" si="36"/>
        <v>#VALUE!</v>
      </c>
      <c r="N142" s="143" t="e">
        <f t="shared" si="36"/>
        <v>#VALUE!</v>
      </c>
      <c r="O142" s="143" t="e">
        <f t="shared" si="36"/>
        <v>#VALUE!</v>
      </c>
      <c r="P142" s="143" t="e">
        <f t="shared" si="36"/>
        <v>#VALUE!</v>
      </c>
      <c r="Q142" s="143" t="e">
        <f t="shared" si="36"/>
        <v>#VALUE!</v>
      </c>
      <c r="R142" s="143" t="e">
        <f t="shared" si="36"/>
        <v>#VALUE!</v>
      </c>
      <c r="S142" s="143" t="e">
        <f t="shared" si="36"/>
        <v>#VALUE!</v>
      </c>
      <c r="T142" s="143" t="e">
        <f t="shared" si="36"/>
        <v>#VALUE!</v>
      </c>
      <c r="U142" s="143" t="e">
        <f t="shared" si="36"/>
        <v>#VALUE!</v>
      </c>
      <c r="V142" s="143" t="e">
        <f t="shared" si="36"/>
        <v>#VALUE!</v>
      </c>
      <c r="W142" s="143" t="e">
        <f t="shared" si="36"/>
        <v>#VALUE!</v>
      </c>
      <c r="X142" s="143" t="e">
        <f t="shared" si="36"/>
        <v>#VALUE!</v>
      </c>
      <c r="Y142" s="143" t="e">
        <f t="shared" si="36"/>
        <v>#VALUE!</v>
      </c>
      <c r="Z142" s="143" t="e">
        <f t="shared" si="36"/>
        <v>#VALUE!</v>
      </c>
      <c r="AA142" s="143" t="e">
        <f t="shared" si="36"/>
        <v>#VALUE!</v>
      </c>
      <c r="AB142" s="143" t="e">
        <f t="shared" si="36"/>
        <v>#VALUE!</v>
      </c>
      <c r="AC142" s="143" t="e">
        <f t="shared" si="36"/>
        <v>#VALUE!</v>
      </c>
      <c r="AD142" s="143" t="e">
        <f t="shared" si="36"/>
        <v>#VALUE!</v>
      </c>
      <c r="AE142" s="143" t="e">
        <f t="shared" si="36"/>
        <v>#VALUE!</v>
      </c>
      <c r="AF142" s="143" t="e">
        <f t="shared" si="36"/>
        <v>#VALUE!</v>
      </c>
      <c r="AG142" s="143" t="e">
        <f t="shared" si="36"/>
        <v>#VALUE!</v>
      </c>
      <c r="AH142" s="143" t="e">
        <f t="shared" si="36"/>
        <v>#VALUE!</v>
      </c>
      <c r="AI142" s="143" t="e">
        <f t="shared" si="36"/>
        <v>#VALUE!</v>
      </c>
      <c r="AJ142" s="143" t="e">
        <f t="shared" si="36"/>
        <v>#VALUE!</v>
      </c>
      <c r="AK142" s="143" t="e">
        <f t="shared" si="36"/>
        <v>#VALUE!</v>
      </c>
      <c r="AL142" s="143" t="e">
        <f t="shared" si="36"/>
        <v>#VALUE!</v>
      </c>
      <c r="AM142" s="143" t="e">
        <f t="shared" si="36"/>
        <v>#VALUE!</v>
      </c>
      <c r="AN142" s="143" t="e">
        <f t="shared" si="36"/>
        <v>#VALUE!</v>
      </c>
      <c r="AO142" s="143" t="e">
        <f t="shared" si="36"/>
        <v>#VALUE!</v>
      </c>
      <c r="AP142" s="143" t="e">
        <f t="shared" si="36"/>
        <v>#VALUE!</v>
      </c>
      <c r="AQ142" s="143" t="e">
        <f t="shared" si="36"/>
        <v>#VALUE!</v>
      </c>
      <c r="AR142" s="143" t="e">
        <f t="shared" si="36"/>
        <v>#VALUE!</v>
      </c>
      <c r="AS142" s="143" t="e">
        <f t="shared" si="36"/>
        <v>#VALUE!</v>
      </c>
      <c r="AT142" s="143" t="e">
        <f t="shared" si="36"/>
        <v>#VALUE!</v>
      </c>
      <c r="AU142" s="143" t="e">
        <f t="shared" si="36"/>
        <v>#VALUE!</v>
      </c>
      <c r="AV142" s="143" t="e">
        <f t="shared" si="36"/>
        <v>#VALUE!</v>
      </c>
      <c r="AW142" s="143" t="e">
        <f t="shared" si="36"/>
        <v>#VALUE!</v>
      </c>
      <c r="AX142" s="143" t="e">
        <f t="shared" si="36"/>
        <v>#VALUE!</v>
      </c>
      <c r="AY142" s="143" t="e">
        <f t="shared" si="36"/>
        <v>#VALUE!</v>
      </c>
      <c r="AZ142" s="143" t="e">
        <f t="shared" si="36"/>
        <v>#VALUE!</v>
      </c>
      <c r="BA142" s="143" t="e">
        <f t="shared" si="36"/>
        <v>#VALUE!</v>
      </c>
      <c r="BB142" s="143" t="e">
        <f t="shared" si="36"/>
        <v>#VALUE!</v>
      </c>
      <c r="BC142" s="143" t="e">
        <f t="shared" si="36"/>
        <v>#VALUE!</v>
      </c>
      <c r="BD142" s="143" t="e">
        <f t="shared" si="36"/>
        <v>#VALUE!</v>
      </c>
      <c r="BE142" s="143" t="e">
        <f t="shared" si="36"/>
        <v>#VALUE!</v>
      </c>
      <c r="BF142" s="143" t="e">
        <f t="shared" si="36"/>
        <v>#VALUE!</v>
      </c>
      <c r="BG142" s="143" t="e">
        <f t="shared" si="36"/>
        <v>#VALUE!</v>
      </c>
      <c r="BH142" s="143" t="e">
        <f t="shared" si="36"/>
        <v>#VALUE!</v>
      </c>
      <c r="BI142" s="143" t="e">
        <f t="shared" si="36"/>
        <v>#VALUE!</v>
      </c>
      <c r="BJ142" s="143" t="e">
        <f t="shared" si="36"/>
        <v>#VALUE!</v>
      </c>
      <c r="BK142" s="143" t="e">
        <f t="shared" si="36"/>
        <v>#VALUE!</v>
      </c>
      <c r="BL142" s="143" t="e">
        <f t="shared" si="36"/>
        <v>#VALUE!</v>
      </c>
      <c r="BM142" s="143" t="e">
        <f t="shared" si="36"/>
        <v>#VALUE!</v>
      </c>
      <c r="BN142" s="95"/>
      <c r="BO142" s="95"/>
      <c r="BP142" s="95"/>
      <c r="BQ142" s="95"/>
      <c r="BR142" s="95"/>
      <c r="BS142" s="95"/>
      <c r="BT142" s="95"/>
      <c r="BU142" s="95"/>
      <c r="BV142" s="95"/>
      <c r="BW142" s="95"/>
      <c r="BX142" s="95"/>
      <c r="BY142" s="95"/>
      <c r="BZ142" s="95"/>
      <c r="CA142" s="95"/>
      <c r="CB142" s="95"/>
      <c r="CC142" s="95"/>
      <c r="CD142" s="95"/>
      <c r="CE142" s="95"/>
      <c r="CF142" s="95"/>
      <c r="CG142" s="95"/>
      <c r="CH142" s="95"/>
      <c r="CI142" s="95"/>
      <c r="CJ142" s="95"/>
      <c r="CK142" s="95"/>
      <c r="CL142" s="95"/>
      <c r="CM142" s="95"/>
      <c r="CN142" s="95"/>
      <c r="CO142" s="95"/>
      <c r="CP142" s="95"/>
      <c r="CQ142" s="95"/>
      <c r="CR142" s="95"/>
      <c r="CS142" s="95"/>
      <c r="CT142" s="95"/>
      <c r="CU142" s="95"/>
      <c r="CV142" s="95"/>
      <c r="CW142" s="95"/>
      <c r="CX142" s="95"/>
      <c r="CY142" s="95"/>
      <c r="CZ142" s="95"/>
      <c r="DA142" s="95"/>
      <c r="DB142" s="95"/>
      <c r="DC142" s="95"/>
      <c r="DD142" s="95"/>
      <c r="DE142" s="95"/>
      <c r="DF142" s="95"/>
      <c r="DG142" s="95"/>
      <c r="DH142" s="95"/>
      <c r="DI142" s="95"/>
      <c r="DJ142" s="95"/>
      <c r="DK142" s="95"/>
      <c r="DL142" s="95"/>
      <c r="DM142" s="95"/>
      <c r="DN142" s="95"/>
      <c r="DO142" s="95"/>
      <c r="DP142" s="95"/>
      <c r="DQ142" s="95"/>
      <c r="DR142" s="95"/>
      <c r="DS142" s="95"/>
      <c r="DT142" s="95"/>
      <c r="DU142" s="95"/>
      <c r="DV142" s="95"/>
      <c r="DW142" s="95"/>
      <c r="DX142" s="95"/>
      <c r="DY142" s="95"/>
      <c r="DZ142" s="95"/>
      <c r="EA142" s="95"/>
      <c r="EB142" s="95"/>
      <c r="EC142" s="95"/>
      <c r="ED142" s="95"/>
      <c r="EE142" s="95"/>
      <c r="EF142" s="95"/>
      <c r="EG142" s="95"/>
      <c r="EH142" s="95"/>
      <c r="EI142" s="95"/>
      <c r="EJ142" s="95"/>
      <c r="EK142" s="95"/>
      <c r="EL142" s="95"/>
      <c r="EM142" s="95"/>
      <c r="EN142" s="95"/>
      <c r="EO142" s="95"/>
      <c r="EP142" s="95"/>
      <c r="EQ142" s="95"/>
      <c r="ER142" s="95"/>
      <c r="ES142" s="95"/>
      <c r="ET142" s="95"/>
      <c r="EU142" s="95"/>
      <c r="EV142" s="95"/>
      <c r="EW142" s="95"/>
      <c r="EX142" s="95"/>
      <c r="EY142" s="95"/>
      <c r="EZ142" s="95"/>
      <c r="FA142" s="95"/>
      <c r="FB142" s="95"/>
      <c r="FC142" s="95"/>
      <c r="FD142" s="95"/>
      <c r="FE142" s="95"/>
      <c r="FF142" s="95"/>
      <c r="FG142" s="95"/>
      <c r="FH142" s="95"/>
      <c r="FI142" s="95"/>
      <c r="FJ142" s="95"/>
      <c r="FK142" s="95"/>
      <c r="FL142" s="95"/>
      <c r="FM142" s="95"/>
      <c r="FN142" s="95"/>
      <c r="FO142" s="95"/>
      <c r="FP142" s="95"/>
      <c r="FQ142" s="95"/>
      <c r="FR142" s="95"/>
      <c r="FS142" s="95"/>
      <c r="FT142" s="95"/>
      <c r="FU142" s="95"/>
      <c r="FV142" s="95"/>
      <c r="FW142" s="95"/>
      <c r="FX142" s="95"/>
      <c r="FY142" s="95"/>
      <c r="FZ142" s="95"/>
      <c r="GA142" s="95"/>
      <c r="GB142" s="95"/>
      <c r="GC142" s="95"/>
      <c r="GD142" s="95"/>
      <c r="GE142" s="95"/>
      <c r="GF142" s="95"/>
      <c r="GG142" s="95"/>
      <c r="GH142" s="95"/>
      <c r="GI142" s="95"/>
      <c r="GJ142" s="95"/>
      <c r="GK142" s="95"/>
      <c r="GL142" s="95"/>
      <c r="GM142" s="95"/>
      <c r="GN142" s="95"/>
      <c r="GO142" s="95"/>
      <c r="GP142" s="95"/>
      <c r="GQ142" s="95"/>
      <c r="GR142" s="95"/>
      <c r="GS142" s="95"/>
      <c r="GT142" s="95"/>
      <c r="GU142" s="95"/>
      <c r="GV142" s="95"/>
      <c r="GW142" s="133"/>
      <c r="GX142" s="133"/>
      <c r="GY142" s="133"/>
      <c r="GZ142" s="133"/>
      <c r="HA142" s="133"/>
      <c r="HB142" s="133"/>
      <c r="HC142" s="133"/>
      <c r="HD142" s="133"/>
      <c r="HE142" s="133"/>
      <c r="HF142" s="133"/>
      <c r="HG142" s="95"/>
      <c r="HH142" s="95"/>
      <c r="HI142" s="95"/>
      <c r="HJ142" s="95"/>
      <c r="HK142" s="95"/>
      <c r="HL142" s="95"/>
      <c r="HM142" s="95"/>
      <c r="HN142" s="95"/>
      <c r="HO142" s="95"/>
      <c r="HP142" s="95"/>
      <c r="HQ142" s="95"/>
      <c r="HR142" s="95"/>
      <c r="HS142" s="95"/>
      <c r="HT142" s="95"/>
      <c r="HU142" s="95"/>
      <c r="HV142" s="95"/>
      <c r="HW142" s="95"/>
      <c r="HX142" s="95"/>
      <c r="HY142" s="95"/>
      <c r="HZ142" s="95"/>
      <c r="IA142" s="95"/>
      <c r="IB142" s="95"/>
      <c r="IC142" s="95"/>
      <c r="ID142" s="95"/>
      <c r="IE142" s="95"/>
      <c r="IF142" s="95"/>
      <c r="IG142" s="95"/>
      <c r="IH142" s="95"/>
      <c r="II142" s="95"/>
      <c r="IJ142" s="95"/>
      <c r="IK142" s="95"/>
      <c r="IL142" s="95"/>
      <c r="IM142" s="95"/>
      <c r="IN142" s="95"/>
      <c r="IO142" s="95"/>
      <c r="IP142" s="95"/>
      <c r="IQ142" s="95"/>
      <c r="IR142" s="95"/>
      <c r="IS142" s="95"/>
      <c r="IT142" s="95"/>
      <c r="IU142" s="95"/>
      <c r="IV142" s="95"/>
      <c r="IW142" s="95"/>
      <c r="IX142" s="95"/>
      <c r="IY142" s="95"/>
      <c r="IZ142" s="95"/>
      <c r="JA142" s="95"/>
      <c r="JB142" s="95"/>
      <c r="JC142" s="95"/>
      <c r="JD142" s="95"/>
      <c r="JE142" s="95"/>
      <c r="JF142" s="95"/>
      <c r="JG142" s="95"/>
      <c r="JH142" s="95"/>
      <c r="JI142" s="95"/>
      <c r="JJ142" s="95"/>
      <c r="JK142" s="95"/>
      <c r="JL142" s="95"/>
      <c r="JM142" s="95"/>
      <c r="JN142" s="95"/>
      <c r="JO142" s="95"/>
      <c r="JP142" s="95"/>
      <c r="JQ142" s="95"/>
      <c r="JR142" s="95"/>
      <c r="JS142" s="95"/>
      <c r="JT142" s="95"/>
      <c r="JU142" s="95"/>
      <c r="JV142" s="95"/>
      <c r="JW142" s="95"/>
      <c r="JX142" s="95"/>
      <c r="JY142" s="95"/>
      <c r="JZ142" s="95"/>
      <c r="KA142" s="95"/>
      <c r="KB142" s="95"/>
      <c r="KC142" s="95"/>
      <c r="KD142" s="95"/>
      <c r="KE142" s="95"/>
      <c r="KF142" s="95"/>
      <c r="KG142" s="95"/>
      <c r="KH142" s="95"/>
      <c r="KI142" s="95"/>
      <c r="KJ142" s="95"/>
      <c r="KK142" s="95"/>
      <c r="KL142" s="95"/>
      <c r="KM142" s="95"/>
      <c r="KN142" s="95"/>
      <c r="KO142" s="95"/>
      <c r="KP142" s="95"/>
      <c r="KQ142" s="95"/>
      <c r="KR142" s="95"/>
      <c r="KS142" s="95"/>
      <c r="KT142" s="95"/>
      <c r="KU142" s="95"/>
      <c r="KV142" s="95"/>
      <c r="KW142" s="95"/>
      <c r="KX142" s="95"/>
      <c r="KY142" s="95"/>
      <c r="KZ142" s="95"/>
      <c r="LA142" s="95"/>
      <c r="LB142" s="95"/>
      <c r="LC142" s="95"/>
      <c r="LD142" s="95"/>
      <c r="LE142" s="95"/>
      <c r="LF142" s="95"/>
      <c r="LG142" s="95"/>
      <c r="LH142" s="95"/>
      <c r="LI142" s="95"/>
      <c r="LJ142" s="95"/>
      <c r="LK142" s="95"/>
      <c r="LL142" s="95"/>
      <c r="LM142" s="95"/>
      <c r="LN142" s="95"/>
      <c r="LO142" s="95"/>
      <c r="LP142" s="95"/>
      <c r="LQ142" s="95"/>
      <c r="LR142" s="95"/>
      <c r="LS142" s="95"/>
      <c r="LT142" s="95"/>
      <c r="LU142" s="95"/>
      <c r="LV142" s="95"/>
      <c r="LW142" s="95"/>
      <c r="LX142" s="95"/>
      <c r="LY142" s="95"/>
      <c r="LZ142" s="95"/>
      <c r="MA142" s="95"/>
      <c r="MB142" s="95"/>
      <c r="MC142" s="95"/>
      <c r="MD142" s="95"/>
      <c r="ME142" s="95"/>
      <c r="MF142" s="95"/>
      <c r="MG142" s="95"/>
      <c r="MH142" s="95"/>
      <c r="MI142" s="95"/>
      <c r="MJ142" s="95"/>
      <c r="MK142" s="95"/>
      <c r="ML142" s="95"/>
      <c r="MM142" s="95"/>
      <c r="MN142" s="95"/>
      <c r="MO142" s="95"/>
      <c r="MP142" s="95"/>
      <c r="MQ142" s="95"/>
      <c r="MR142" s="95"/>
      <c r="MS142" s="95"/>
      <c r="MT142" s="95"/>
      <c r="MU142" s="95"/>
      <c r="MV142" s="95"/>
      <c r="MW142" s="95"/>
      <c r="MX142" s="95"/>
      <c r="MY142" s="95"/>
      <c r="MZ142" s="95"/>
      <c r="NA142" s="95"/>
      <c r="NB142" s="95"/>
      <c r="NC142" s="95"/>
      <c r="ND142" s="95"/>
      <c r="NE142" s="95"/>
      <c r="NF142" s="95"/>
      <c r="NG142" s="95"/>
      <c r="NH142" s="95"/>
      <c r="NI142" s="95"/>
      <c r="NJ142" s="95"/>
      <c r="NK142" s="95"/>
      <c r="NL142" s="95"/>
      <c r="NM142" s="95"/>
      <c r="NN142" s="95"/>
      <c r="NO142" s="95"/>
      <c r="NP142" s="95"/>
      <c r="NQ142" s="95"/>
      <c r="NR142" s="95"/>
      <c r="NS142" s="95"/>
      <c r="NT142" s="95"/>
      <c r="NU142" s="95"/>
      <c r="NV142" s="95"/>
      <c r="NW142" s="95"/>
      <c r="NX142" s="95"/>
      <c r="NY142" s="95"/>
      <c r="NZ142" s="95"/>
      <c r="OA142" s="95"/>
      <c r="OB142" s="95"/>
      <c r="OC142" s="95"/>
      <c r="OD142" s="95"/>
      <c r="OE142" s="95"/>
      <c r="OF142" s="95"/>
      <c r="OG142" s="95"/>
      <c r="OH142" s="95"/>
      <c r="OI142" s="95"/>
      <c r="OJ142" s="95"/>
      <c r="OK142" s="95"/>
      <c r="OL142" s="95"/>
      <c r="OM142" s="95"/>
      <c r="ON142" s="95"/>
      <c r="OO142" s="95"/>
      <c r="OP142" s="95"/>
      <c r="OQ142" s="95"/>
      <c r="OR142" s="95"/>
      <c r="OS142" s="95"/>
      <c r="OT142" s="95"/>
      <c r="OU142" s="95"/>
      <c r="OV142" s="95"/>
      <c r="OW142" s="95"/>
      <c r="OX142" s="95"/>
      <c r="OY142" s="95"/>
      <c r="OZ142" s="95"/>
      <c r="PA142" s="95"/>
      <c r="PB142" s="95"/>
      <c r="PC142" s="95"/>
      <c r="PD142" s="95"/>
      <c r="PE142" s="95"/>
      <c r="PF142" s="95"/>
      <c r="PG142" s="95"/>
      <c r="PH142" s="95"/>
    </row>
    <row r="143" spans="3:424" s="85" customFormat="1" ht="18">
      <c r="C143" s="1816" t="s">
        <v>256</v>
      </c>
      <c r="D143" s="1816"/>
      <c r="E143" s="1817"/>
      <c r="F143" s="131"/>
      <c r="G143" s="144"/>
      <c r="H143" s="144"/>
      <c r="I143" s="144"/>
      <c r="J143" s="144"/>
      <c r="K143" s="144"/>
      <c r="L143" s="144"/>
      <c r="M143" s="144"/>
      <c r="N143" s="144"/>
      <c r="O143" s="144"/>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c r="AT143" s="144"/>
      <c r="AU143" s="144"/>
      <c r="AV143" s="144"/>
      <c r="AW143" s="144"/>
      <c r="AX143" s="144"/>
      <c r="AY143" s="144"/>
      <c r="AZ143" s="144"/>
      <c r="BA143" s="144"/>
      <c r="BB143" s="144"/>
      <c r="BC143" s="144"/>
      <c r="BD143" s="144"/>
      <c r="BE143" s="144"/>
      <c r="BF143" s="144"/>
      <c r="BG143" s="144"/>
      <c r="BH143" s="144"/>
      <c r="BI143" s="144"/>
      <c r="BJ143" s="144"/>
      <c r="BK143" s="144"/>
      <c r="BL143" s="144"/>
      <c r="BM143" s="144"/>
      <c r="BN143" s="95"/>
      <c r="BO143" s="95"/>
      <c r="BP143" s="95"/>
      <c r="BQ143" s="95"/>
      <c r="BR143" s="95"/>
      <c r="BS143" s="95"/>
      <c r="BT143" s="95"/>
      <c r="BU143" s="95"/>
      <c r="BV143" s="95"/>
      <c r="BW143" s="95"/>
      <c r="BX143" s="95"/>
      <c r="BY143" s="95"/>
      <c r="BZ143" s="95"/>
      <c r="CA143" s="95"/>
      <c r="CB143" s="95"/>
      <c r="CC143" s="95"/>
      <c r="CD143" s="95"/>
      <c r="CE143" s="95"/>
      <c r="CF143" s="95"/>
      <c r="CG143" s="95"/>
      <c r="CH143" s="95"/>
      <c r="CI143" s="95"/>
      <c r="CJ143" s="95"/>
      <c r="CK143" s="95"/>
      <c r="CL143" s="95"/>
      <c r="CM143" s="95"/>
      <c r="CN143" s="95"/>
      <c r="CO143" s="95"/>
      <c r="CP143" s="95"/>
      <c r="CQ143" s="95"/>
      <c r="CR143" s="95"/>
      <c r="CS143" s="95"/>
      <c r="CT143" s="95"/>
      <c r="CU143" s="95"/>
      <c r="CV143" s="95"/>
      <c r="CW143" s="95"/>
      <c r="CX143" s="95"/>
      <c r="CY143" s="95"/>
      <c r="CZ143" s="95"/>
      <c r="DA143" s="95"/>
      <c r="DB143" s="95"/>
      <c r="DC143" s="95"/>
      <c r="DD143" s="95"/>
      <c r="DE143" s="95"/>
      <c r="DF143" s="95"/>
      <c r="DG143" s="95"/>
      <c r="DH143" s="95"/>
      <c r="DI143" s="95"/>
      <c r="DJ143" s="95"/>
      <c r="DK143" s="95"/>
      <c r="DL143" s="95"/>
      <c r="DM143" s="95"/>
      <c r="DN143" s="95"/>
      <c r="DO143" s="95"/>
      <c r="DP143" s="95"/>
      <c r="DQ143" s="95"/>
      <c r="DR143" s="95"/>
      <c r="DS143" s="95"/>
      <c r="DT143" s="95"/>
      <c r="DU143" s="95"/>
      <c r="DV143" s="95"/>
      <c r="DW143" s="95"/>
      <c r="DX143" s="95"/>
      <c r="DY143" s="95"/>
      <c r="DZ143" s="95"/>
      <c r="EA143" s="95"/>
      <c r="EB143" s="95"/>
      <c r="EC143" s="95"/>
      <c r="ED143" s="95"/>
      <c r="EE143" s="95"/>
      <c r="EF143" s="95"/>
      <c r="EG143" s="95"/>
      <c r="EH143" s="95"/>
      <c r="EI143" s="95"/>
      <c r="EJ143" s="95"/>
      <c r="EK143" s="95"/>
      <c r="EL143" s="95"/>
      <c r="EM143" s="95"/>
      <c r="EN143" s="95"/>
      <c r="EO143" s="95"/>
      <c r="EP143" s="95"/>
      <c r="EQ143" s="95"/>
      <c r="ER143" s="95"/>
      <c r="ES143" s="95"/>
      <c r="ET143" s="95"/>
      <c r="EU143" s="95"/>
      <c r="EV143" s="95"/>
      <c r="EW143" s="95"/>
      <c r="EX143" s="95"/>
      <c r="EY143" s="95"/>
      <c r="EZ143" s="95"/>
      <c r="FA143" s="95"/>
      <c r="FB143" s="95"/>
      <c r="FC143" s="95"/>
      <c r="FD143" s="95"/>
      <c r="FE143" s="95"/>
      <c r="FF143" s="95"/>
      <c r="FG143" s="95"/>
      <c r="FH143" s="95"/>
      <c r="FI143" s="95"/>
      <c r="FJ143" s="95"/>
      <c r="FK143" s="95"/>
      <c r="FL143" s="95"/>
      <c r="FM143" s="95"/>
      <c r="FN143" s="95"/>
      <c r="FO143" s="95"/>
      <c r="FP143" s="95"/>
      <c r="FQ143" s="95"/>
      <c r="FR143" s="95"/>
      <c r="FS143" s="95"/>
      <c r="FT143" s="95"/>
      <c r="FU143" s="95"/>
      <c r="FV143" s="95"/>
      <c r="FW143" s="95"/>
      <c r="FX143" s="95"/>
      <c r="FY143" s="95"/>
      <c r="FZ143" s="95"/>
      <c r="GA143" s="95"/>
      <c r="GB143" s="95"/>
      <c r="GC143" s="95"/>
      <c r="GD143" s="95"/>
      <c r="GE143" s="95"/>
      <c r="GF143" s="95"/>
      <c r="GG143" s="95"/>
      <c r="GH143" s="95"/>
      <c r="GI143" s="95"/>
      <c r="GJ143" s="95"/>
      <c r="GK143" s="95"/>
      <c r="GL143" s="95"/>
      <c r="GM143" s="95"/>
      <c r="GN143" s="95"/>
      <c r="GO143" s="95"/>
      <c r="GP143" s="95"/>
      <c r="GQ143" s="95"/>
      <c r="GR143" s="95"/>
      <c r="GS143" s="95"/>
      <c r="GT143" s="95"/>
      <c r="GU143" s="95"/>
      <c r="GV143" s="95"/>
      <c r="GW143" s="133"/>
      <c r="GX143" s="133"/>
      <c r="GY143" s="133"/>
      <c r="GZ143" s="133"/>
      <c r="HA143" s="133"/>
      <c r="HB143" s="133"/>
      <c r="HC143" s="133"/>
      <c r="HD143" s="133"/>
      <c r="HE143" s="133"/>
      <c r="HF143" s="133"/>
      <c r="HG143" s="95"/>
      <c r="HH143" s="95"/>
      <c r="HI143" s="95"/>
      <c r="HJ143" s="95"/>
      <c r="HK143" s="95"/>
      <c r="HL143" s="95"/>
      <c r="HM143" s="95"/>
      <c r="HN143" s="95"/>
      <c r="HO143" s="95"/>
      <c r="HP143" s="95"/>
      <c r="HQ143" s="95"/>
      <c r="HR143" s="95"/>
      <c r="HS143" s="95"/>
      <c r="HT143" s="95"/>
      <c r="HU143" s="95"/>
      <c r="HV143" s="95"/>
      <c r="HW143" s="95"/>
      <c r="HX143" s="95"/>
      <c r="HY143" s="95"/>
      <c r="HZ143" s="95"/>
      <c r="IA143" s="95"/>
      <c r="IB143" s="95"/>
      <c r="IC143" s="95"/>
      <c r="ID143" s="95"/>
      <c r="IE143" s="95"/>
      <c r="IF143" s="95"/>
      <c r="IG143" s="95"/>
      <c r="IH143" s="95"/>
      <c r="II143" s="95"/>
      <c r="IJ143" s="95"/>
      <c r="IK143" s="95"/>
      <c r="IL143" s="95"/>
      <c r="IM143" s="95"/>
      <c r="IN143" s="95"/>
      <c r="IO143" s="95"/>
      <c r="IP143" s="95"/>
      <c r="IQ143" s="95"/>
      <c r="IR143" s="95"/>
      <c r="IS143" s="95"/>
      <c r="IT143" s="95"/>
      <c r="IU143" s="95"/>
      <c r="IV143" s="95"/>
      <c r="IW143" s="95"/>
      <c r="IX143" s="95"/>
      <c r="IY143" s="95"/>
      <c r="IZ143" s="95"/>
      <c r="JA143" s="95"/>
      <c r="JB143" s="95"/>
      <c r="JC143" s="95"/>
      <c r="JD143" s="95"/>
      <c r="JE143" s="95"/>
      <c r="JF143" s="95"/>
      <c r="JG143" s="95"/>
      <c r="JH143" s="95"/>
      <c r="JI143" s="95"/>
      <c r="JJ143" s="95"/>
      <c r="JK143" s="95"/>
      <c r="JL143" s="95"/>
      <c r="JM143" s="95"/>
      <c r="JN143" s="95"/>
      <c r="JO143" s="95"/>
      <c r="JP143" s="95"/>
      <c r="JQ143" s="95"/>
      <c r="JR143" s="95"/>
      <c r="JS143" s="95"/>
      <c r="JT143" s="95"/>
      <c r="JU143" s="95"/>
      <c r="JV143" s="95"/>
      <c r="JW143" s="95"/>
      <c r="JX143" s="95"/>
      <c r="JY143" s="95"/>
      <c r="JZ143" s="95"/>
      <c r="KA143" s="95"/>
      <c r="KB143" s="95"/>
      <c r="KC143" s="95"/>
      <c r="KD143" s="95"/>
      <c r="KE143" s="95"/>
      <c r="KF143" s="95"/>
      <c r="KG143" s="95"/>
      <c r="KH143" s="95"/>
      <c r="KI143" s="95"/>
      <c r="KJ143" s="95"/>
      <c r="KK143" s="95"/>
      <c r="KL143" s="95"/>
      <c r="KM143" s="95"/>
      <c r="KN143" s="95"/>
      <c r="KO143" s="95"/>
      <c r="KP143" s="95"/>
      <c r="KQ143" s="95"/>
      <c r="KR143" s="95"/>
      <c r="KS143" s="95"/>
      <c r="KT143" s="95"/>
      <c r="KU143" s="95"/>
      <c r="KV143" s="95"/>
      <c r="KW143" s="95"/>
      <c r="KX143" s="95"/>
      <c r="KY143" s="95"/>
      <c r="KZ143" s="95"/>
      <c r="LA143" s="95"/>
      <c r="LB143" s="95"/>
      <c r="LC143" s="95"/>
      <c r="LD143" s="95"/>
      <c r="LE143" s="95"/>
      <c r="LF143" s="95"/>
      <c r="LG143" s="95"/>
      <c r="LH143" s="95"/>
      <c r="LI143" s="95"/>
      <c r="LJ143" s="95"/>
      <c r="LK143" s="95"/>
      <c r="LL143" s="95"/>
      <c r="LM143" s="95"/>
      <c r="LN143" s="95"/>
      <c r="LO143" s="95"/>
      <c r="LP143" s="95"/>
      <c r="LQ143" s="95"/>
      <c r="LR143" s="95"/>
      <c r="LS143" s="95"/>
      <c r="LT143" s="95"/>
      <c r="LU143" s="95"/>
      <c r="LV143" s="95"/>
      <c r="LW143" s="95"/>
      <c r="LX143" s="95"/>
      <c r="LY143" s="95"/>
      <c r="LZ143" s="95"/>
      <c r="MA143" s="95"/>
      <c r="MB143" s="95"/>
      <c r="MC143" s="95"/>
      <c r="MD143" s="95"/>
      <c r="ME143" s="95"/>
      <c r="MF143" s="95"/>
      <c r="MG143" s="95"/>
      <c r="MH143" s="95"/>
      <c r="MI143" s="95"/>
      <c r="MJ143" s="95"/>
      <c r="MK143" s="95"/>
      <c r="ML143" s="95"/>
      <c r="MM143" s="95"/>
      <c r="MN143" s="95"/>
      <c r="MO143" s="95"/>
      <c r="MP143" s="95"/>
      <c r="MQ143" s="95"/>
      <c r="MR143" s="95"/>
      <c r="MS143" s="95"/>
      <c r="MT143" s="95"/>
      <c r="MU143" s="95"/>
      <c r="MV143" s="95"/>
      <c r="MW143" s="95"/>
      <c r="MX143" s="95"/>
      <c r="MY143" s="95"/>
      <c r="MZ143" s="95"/>
      <c r="NA143" s="95"/>
      <c r="NB143" s="95"/>
      <c r="NC143" s="95"/>
      <c r="ND143" s="95"/>
      <c r="NE143" s="95"/>
      <c r="NF143" s="95"/>
      <c r="NG143" s="95"/>
      <c r="NH143" s="95"/>
      <c r="NI143" s="95"/>
      <c r="NJ143" s="95"/>
      <c r="NK143" s="95"/>
      <c r="NL143" s="95"/>
      <c r="NM143" s="95"/>
      <c r="NN143" s="95"/>
      <c r="NO143" s="95"/>
      <c r="NP143" s="95"/>
      <c r="NQ143" s="95"/>
      <c r="NR143" s="95"/>
      <c r="NS143" s="95"/>
      <c r="NT143" s="95"/>
      <c r="NU143" s="95"/>
      <c r="NV143" s="95"/>
      <c r="NW143" s="95"/>
      <c r="NX143" s="95"/>
      <c r="NY143" s="95"/>
      <c r="NZ143" s="95"/>
      <c r="OA143" s="95"/>
      <c r="OB143" s="95"/>
      <c r="OC143" s="95"/>
      <c r="OD143" s="95"/>
      <c r="OE143" s="95"/>
      <c r="OF143" s="95"/>
      <c r="OG143" s="95"/>
      <c r="OH143" s="95"/>
      <c r="OI143" s="95"/>
      <c r="OJ143" s="95"/>
      <c r="OK143" s="95"/>
      <c r="OL143" s="95"/>
      <c r="OM143" s="95"/>
      <c r="ON143" s="95"/>
      <c r="OO143" s="95"/>
      <c r="OP143" s="95"/>
      <c r="OQ143" s="95"/>
      <c r="OR143" s="95"/>
      <c r="OS143" s="95"/>
      <c r="OT143" s="95"/>
      <c r="OU143" s="95"/>
      <c r="OV143" s="95"/>
      <c r="OW143" s="95"/>
      <c r="OX143" s="95"/>
      <c r="OY143" s="95"/>
      <c r="OZ143" s="95"/>
      <c r="PA143" s="95"/>
      <c r="PB143" s="95"/>
      <c r="PC143" s="95"/>
      <c r="PD143" s="95"/>
      <c r="PE143" s="95"/>
      <c r="PF143" s="95"/>
      <c r="PG143" s="95"/>
      <c r="PH143" s="95"/>
    </row>
    <row r="144" spans="3:424" s="85" customFormat="1" ht="29.55" customHeight="1">
      <c r="C144" s="1815" t="s">
        <v>233</v>
      </c>
      <c r="D144" s="1815"/>
      <c r="E144" s="1815"/>
      <c r="F144" s="143">
        <v>0</v>
      </c>
      <c r="G144" s="143" t="e">
        <f>IF(COLUMN(F$144)-COLUMN($L$30)+1&lt;=ROUND($L$30,0)-7,F$144,0)</f>
        <v>#VALUE!</v>
      </c>
      <c r="H144" s="143" t="e">
        <f t="shared" ref="H144:BM144" si="37">IF(COLUMN(G$144)-COLUMN($L$30)+1&lt;=ROUND($L$30,0)-7,G$144,0)</f>
        <v>#VALUE!</v>
      </c>
      <c r="I144" s="143" t="e">
        <f t="shared" si="37"/>
        <v>#VALUE!</v>
      </c>
      <c r="J144" s="143" t="e">
        <f t="shared" si="37"/>
        <v>#VALUE!</v>
      </c>
      <c r="K144" s="143" t="e">
        <f t="shared" si="37"/>
        <v>#VALUE!</v>
      </c>
      <c r="L144" s="143" t="e">
        <f t="shared" si="37"/>
        <v>#VALUE!</v>
      </c>
      <c r="M144" s="143" t="e">
        <f t="shared" si="37"/>
        <v>#VALUE!</v>
      </c>
      <c r="N144" s="143" t="e">
        <f t="shared" si="37"/>
        <v>#VALUE!</v>
      </c>
      <c r="O144" s="143" t="e">
        <f t="shared" si="37"/>
        <v>#VALUE!</v>
      </c>
      <c r="P144" s="143" t="e">
        <f t="shared" si="37"/>
        <v>#VALUE!</v>
      </c>
      <c r="Q144" s="143" t="e">
        <f t="shared" si="37"/>
        <v>#VALUE!</v>
      </c>
      <c r="R144" s="143" t="e">
        <f t="shared" si="37"/>
        <v>#VALUE!</v>
      </c>
      <c r="S144" s="143" t="e">
        <f t="shared" si="37"/>
        <v>#VALUE!</v>
      </c>
      <c r="T144" s="143" t="e">
        <f t="shared" si="37"/>
        <v>#VALUE!</v>
      </c>
      <c r="U144" s="143" t="e">
        <f t="shared" si="37"/>
        <v>#VALUE!</v>
      </c>
      <c r="V144" s="143" t="e">
        <f t="shared" si="37"/>
        <v>#VALUE!</v>
      </c>
      <c r="W144" s="143" t="e">
        <f t="shared" si="37"/>
        <v>#VALUE!</v>
      </c>
      <c r="X144" s="143" t="e">
        <f t="shared" si="37"/>
        <v>#VALUE!</v>
      </c>
      <c r="Y144" s="143" t="e">
        <f t="shared" si="37"/>
        <v>#VALUE!</v>
      </c>
      <c r="Z144" s="143" t="e">
        <f t="shared" si="37"/>
        <v>#VALUE!</v>
      </c>
      <c r="AA144" s="143" t="e">
        <f t="shared" si="37"/>
        <v>#VALUE!</v>
      </c>
      <c r="AB144" s="143" t="e">
        <f t="shared" si="37"/>
        <v>#VALUE!</v>
      </c>
      <c r="AC144" s="143" t="e">
        <f t="shared" si="37"/>
        <v>#VALUE!</v>
      </c>
      <c r="AD144" s="143" t="e">
        <f t="shared" si="37"/>
        <v>#VALUE!</v>
      </c>
      <c r="AE144" s="143" t="e">
        <f t="shared" si="37"/>
        <v>#VALUE!</v>
      </c>
      <c r="AF144" s="143" t="e">
        <f t="shared" si="37"/>
        <v>#VALUE!</v>
      </c>
      <c r="AG144" s="143" t="e">
        <f t="shared" si="37"/>
        <v>#VALUE!</v>
      </c>
      <c r="AH144" s="143" t="e">
        <f t="shared" si="37"/>
        <v>#VALUE!</v>
      </c>
      <c r="AI144" s="143" t="e">
        <f t="shared" si="37"/>
        <v>#VALUE!</v>
      </c>
      <c r="AJ144" s="143" t="e">
        <f t="shared" si="37"/>
        <v>#VALUE!</v>
      </c>
      <c r="AK144" s="143" t="e">
        <f t="shared" si="37"/>
        <v>#VALUE!</v>
      </c>
      <c r="AL144" s="143" t="e">
        <f t="shared" si="37"/>
        <v>#VALUE!</v>
      </c>
      <c r="AM144" s="143" t="e">
        <f t="shared" si="37"/>
        <v>#VALUE!</v>
      </c>
      <c r="AN144" s="143" t="e">
        <f t="shared" si="37"/>
        <v>#VALUE!</v>
      </c>
      <c r="AO144" s="143" t="e">
        <f t="shared" si="37"/>
        <v>#VALUE!</v>
      </c>
      <c r="AP144" s="143" t="e">
        <f t="shared" si="37"/>
        <v>#VALUE!</v>
      </c>
      <c r="AQ144" s="143" t="e">
        <f t="shared" si="37"/>
        <v>#VALUE!</v>
      </c>
      <c r="AR144" s="143" t="e">
        <f t="shared" si="37"/>
        <v>#VALUE!</v>
      </c>
      <c r="AS144" s="143" t="e">
        <f t="shared" si="37"/>
        <v>#VALUE!</v>
      </c>
      <c r="AT144" s="143" t="e">
        <f t="shared" si="37"/>
        <v>#VALUE!</v>
      </c>
      <c r="AU144" s="143" t="e">
        <f t="shared" si="37"/>
        <v>#VALUE!</v>
      </c>
      <c r="AV144" s="143" t="e">
        <f t="shared" si="37"/>
        <v>#VALUE!</v>
      </c>
      <c r="AW144" s="143" t="e">
        <f t="shared" si="37"/>
        <v>#VALUE!</v>
      </c>
      <c r="AX144" s="143" t="e">
        <f t="shared" si="37"/>
        <v>#VALUE!</v>
      </c>
      <c r="AY144" s="143" t="e">
        <f t="shared" si="37"/>
        <v>#VALUE!</v>
      </c>
      <c r="AZ144" s="143" t="e">
        <f t="shared" si="37"/>
        <v>#VALUE!</v>
      </c>
      <c r="BA144" s="143" t="e">
        <f t="shared" si="37"/>
        <v>#VALUE!</v>
      </c>
      <c r="BB144" s="143" t="e">
        <f t="shared" si="37"/>
        <v>#VALUE!</v>
      </c>
      <c r="BC144" s="143" t="e">
        <f t="shared" si="37"/>
        <v>#VALUE!</v>
      </c>
      <c r="BD144" s="143" t="e">
        <f t="shared" si="37"/>
        <v>#VALUE!</v>
      </c>
      <c r="BE144" s="143" t="e">
        <f t="shared" si="37"/>
        <v>#VALUE!</v>
      </c>
      <c r="BF144" s="143" t="e">
        <f t="shared" si="37"/>
        <v>#VALUE!</v>
      </c>
      <c r="BG144" s="143" t="e">
        <f t="shared" si="37"/>
        <v>#VALUE!</v>
      </c>
      <c r="BH144" s="143" t="e">
        <f t="shared" si="37"/>
        <v>#VALUE!</v>
      </c>
      <c r="BI144" s="143" t="e">
        <f t="shared" si="37"/>
        <v>#VALUE!</v>
      </c>
      <c r="BJ144" s="143" t="e">
        <f t="shared" si="37"/>
        <v>#VALUE!</v>
      </c>
      <c r="BK144" s="143" t="e">
        <f t="shared" si="37"/>
        <v>#VALUE!</v>
      </c>
      <c r="BL144" s="143" t="e">
        <f t="shared" si="37"/>
        <v>#VALUE!</v>
      </c>
      <c r="BM144" s="143" t="e">
        <f t="shared" si="37"/>
        <v>#VALUE!</v>
      </c>
      <c r="BN144" s="95"/>
      <c r="BO144" s="95"/>
      <c r="BP144" s="95"/>
      <c r="BQ144" s="95"/>
      <c r="BR144" s="95"/>
      <c r="BS144" s="95"/>
      <c r="BT144" s="95"/>
      <c r="BU144" s="95"/>
      <c r="BV144" s="95"/>
      <c r="BW144" s="95"/>
      <c r="BX144" s="95"/>
      <c r="BY144" s="95"/>
      <c r="BZ144" s="95"/>
      <c r="CA144" s="95"/>
      <c r="CB144" s="95"/>
      <c r="CC144" s="95"/>
      <c r="CD144" s="95"/>
      <c r="CE144" s="95"/>
      <c r="CF144" s="95"/>
      <c r="CG144" s="95"/>
      <c r="CH144" s="95"/>
      <c r="CI144" s="95"/>
      <c r="CJ144" s="95"/>
      <c r="CK144" s="95"/>
      <c r="CL144" s="95"/>
      <c r="CM144" s="95"/>
      <c r="CN144" s="95"/>
      <c r="CO144" s="95"/>
      <c r="CP144" s="95"/>
      <c r="CQ144" s="95"/>
      <c r="CR144" s="95"/>
      <c r="CS144" s="95"/>
      <c r="CT144" s="95"/>
      <c r="CU144" s="95"/>
      <c r="CV144" s="95"/>
      <c r="CW144" s="95"/>
      <c r="CX144" s="95"/>
      <c r="CY144" s="95"/>
      <c r="CZ144" s="95"/>
      <c r="DA144" s="95"/>
      <c r="DB144" s="95"/>
      <c r="DC144" s="95"/>
      <c r="DD144" s="95"/>
      <c r="DE144" s="95"/>
      <c r="DF144" s="95"/>
      <c r="DG144" s="95"/>
      <c r="DH144" s="95"/>
      <c r="DI144" s="95"/>
      <c r="DJ144" s="95"/>
      <c r="DK144" s="95"/>
      <c r="DL144" s="95"/>
      <c r="DM144" s="95"/>
      <c r="DN144" s="95"/>
      <c r="DO144" s="95"/>
      <c r="DP144" s="95"/>
      <c r="DQ144" s="95"/>
      <c r="DR144" s="95"/>
      <c r="DS144" s="95"/>
      <c r="DT144" s="95"/>
      <c r="DU144" s="95"/>
      <c r="DV144" s="95"/>
      <c r="DW144" s="95"/>
      <c r="DX144" s="95"/>
      <c r="DY144" s="95"/>
      <c r="DZ144" s="95"/>
      <c r="EA144" s="95"/>
      <c r="EB144" s="95"/>
      <c r="EC144" s="95"/>
      <c r="ED144" s="95"/>
      <c r="EE144" s="95"/>
      <c r="EF144" s="95"/>
      <c r="EG144" s="95"/>
      <c r="EH144" s="95"/>
      <c r="EI144" s="95"/>
      <c r="EJ144" s="95"/>
      <c r="EK144" s="95"/>
      <c r="EL144" s="95"/>
      <c r="EM144" s="95"/>
      <c r="EN144" s="95"/>
      <c r="EO144" s="95"/>
      <c r="EP144" s="95"/>
      <c r="EQ144" s="95"/>
      <c r="ER144" s="95"/>
      <c r="ES144" s="95"/>
      <c r="ET144" s="95"/>
      <c r="EU144" s="95"/>
      <c r="EV144" s="95"/>
      <c r="EW144" s="95"/>
      <c r="EX144" s="95"/>
      <c r="EY144" s="95"/>
      <c r="EZ144" s="95"/>
      <c r="FA144" s="95"/>
      <c r="FB144" s="95"/>
      <c r="FC144" s="95"/>
      <c r="FD144" s="95"/>
      <c r="FE144" s="95"/>
      <c r="FF144" s="95"/>
      <c r="FG144" s="95"/>
      <c r="FH144" s="95"/>
      <c r="FI144" s="95"/>
      <c r="FJ144" s="95"/>
      <c r="FK144" s="95"/>
      <c r="FL144" s="95"/>
      <c r="FM144" s="95"/>
      <c r="FN144" s="95"/>
      <c r="FO144" s="95"/>
      <c r="FP144" s="95"/>
      <c r="FQ144" s="95"/>
      <c r="FR144" s="95"/>
      <c r="FS144" s="95"/>
      <c r="FT144" s="95"/>
      <c r="FU144" s="95"/>
      <c r="FV144" s="95"/>
      <c r="FW144" s="95"/>
      <c r="FX144" s="95"/>
      <c r="FY144" s="95"/>
      <c r="FZ144" s="95"/>
      <c r="GA144" s="95"/>
      <c r="GB144" s="95"/>
      <c r="GC144" s="95"/>
      <c r="GD144" s="95"/>
      <c r="GE144" s="95"/>
      <c r="GF144" s="95"/>
      <c r="GG144" s="95"/>
      <c r="GH144" s="95"/>
      <c r="GI144" s="95"/>
      <c r="GJ144" s="95"/>
      <c r="GK144" s="95"/>
      <c r="GL144" s="95"/>
      <c r="GM144" s="95"/>
      <c r="GN144" s="95"/>
      <c r="GO144" s="95"/>
      <c r="GP144" s="95"/>
      <c r="GQ144" s="95"/>
      <c r="GR144" s="95"/>
      <c r="GS144" s="95"/>
      <c r="GT144" s="95"/>
      <c r="GU144" s="95"/>
      <c r="GV144" s="95"/>
      <c r="GW144" s="133"/>
      <c r="GX144" s="133"/>
      <c r="GY144" s="133"/>
      <c r="GZ144" s="133"/>
      <c r="HA144" s="133"/>
      <c r="HB144" s="133"/>
      <c r="HC144" s="133"/>
      <c r="HD144" s="133"/>
      <c r="HE144" s="133"/>
      <c r="HF144" s="133"/>
      <c r="HG144" s="95"/>
      <c r="HH144" s="95"/>
      <c r="HI144" s="95"/>
      <c r="HJ144" s="95"/>
      <c r="HK144" s="95"/>
      <c r="HL144" s="95"/>
      <c r="HM144" s="95"/>
      <c r="HN144" s="95"/>
      <c r="HO144" s="95"/>
      <c r="HP144" s="95"/>
      <c r="HQ144" s="95"/>
      <c r="HR144" s="95"/>
      <c r="HS144" s="95"/>
      <c r="HT144" s="95"/>
      <c r="HU144" s="95"/>
      <c r="HV144" s="95"/>
      <c r="HW144" s="95"/>
      <c r="HX144" s="95"/>
      <c r="HY144" s="95"/>
      <c r="HZ144" s="95"/>
      <c r="IA144" s="95"/>
      <c r="IB144" s="95"/>
      <c r="IC144" s="95"/>
      <c r="ID144" s="95"/>
      <c r="IE144" s="95"/>
      <c r="IF144" s="95"/>
      <c r="IG144" s="95"/>
      <c r="IH144" s="95"/>
      <c r="II144" s="95"/>
      <c r="IJ144" s="95"/>
      <c r="IK144" s="95"/>
      <c r="IL144" s="95"/>
      <c r="IM144" s="95"/>
      <c r="IN144" s="95"/>
      <c r="IO144" s="95"/>
      <c r="IP144" s="95"/>
      <c r="IQ144" s="95"/>
      <c r="IR144" s="95"/>
      <c r="IS144" s="95"/>
      <c r="IT144" s="95"/>
      <c r="IU144" s="95"/>
      <c r="IV144" s="95"/>
      <c r="IW144" s="95"/>
      <c r="IX144" s="95"/>
      <c r="IY144" s="95"/>
      <c r="IZ144" s="95"/>
      <c r="JA144" s="95"/>
      <c r="JB144" s="95"/>
      <c r="JC144" s="95"/>
      <c r="JD144" s="95"/>
      <c r="JE144" s="95"/>
      <c r="JF144" s="95"/>
      <c r="JG144" s="95"/>
      <c r="JH144" s="95"/>
      <c r="JI144" s="95"/>
      <c r="JJ144" s="95"/>
      <c r="JK144" s="95"/>
      <c r="JL144" s="95"/>
      <c r="JM144" s="95"/>
      <c r="JN144" s="95"/>
      <c r="JO144" s="95"/>
      <c r="JP144" s="95"/>
      <c r="JQ144" s="95"/>
      <c r="JR144" s="95"/>
      <c r="JS144" s="95"/>
      <c r="JT144" s="95"/>
      <c r="JU144" s="95"/>
      <c r="JV144" s="95"/>
      <c r="JW144" s="95"/>
      <c r="JX144" s="95"/>
      <c r="JY144" s="95"/>
      <c r="JZ144" s="95"/>
      <c r="KA144" s="95"/>
      <c r="KB144" s="95"/>
      <c r="KC144" s="95"/>
      <c r="KD144" s="95"/>
      <c r="KE144" s="95"/>
      <c r="KF144" s="95"/>
      <c r="KG144" s="95"/>
      <c r="KH144" s="95"/>
      <c r="KI144" s="95"/>
      <c r="KJ144" s="95"/>
      <c r="KK144" s="95"/>
      <c r="KL144" s="95"/>
      <c r="KM144" s="95"/>
      <c r="KN144" s="95"/>
      <c r="KO144" s="95"/>
      <c r="KP144" s="95"/>
      <c r="KQ144" s="95"/>
      <c r="KR144" s="95"/>
      <c r="KS144" s="95"/>
      <c r="KT144" s="95"/>
      <c r="KU144" s="95"/>
      <c r="KV144" s="95"/>
      <c r="KW144" s="95"/>
      <c r="KX144" s="95"/>
      <c r="KY144" s="95"/>
      <c r="KZ144" s="95"/>
      <c r="LA144" s="95"/>
      <c r="LB144" s="95"/>
      <c r="LC144" s="95"/>
      <c r="LD144" s="95"/>
      <c r="LE144" s="95"/>
      <c r="LF144" s="95"/>
      <c r="LG144" s="95"/>
      <c r="LH144" s="95"/>
      <c r="LI144" s="95"/>
      <c r="LJ144" s="95"/>
      <c r="LK144" s="95"/>
      <c r="LL144" s="95"/>
      <c r="LM144" s="95"/>
      <c r="LN144" s="95"/>
      <c r="LO144" s="95"/>
      <c r="LP144" s="95"/>
      <c r="LQ144" s="95"/>
      <c r="LR144" s="95"/>
      <c r="LS144" s="95"/>
      <c r="LT144" s="95"/>
      <c r="LU144" s="95"/>
      <c r="LV144" s="95"/>
      <c r="LW144" s="95"/>
      <c r="LX144" s="95"/>
      <c r="LY144" s="95"/>
      <c r="LZ144" s="95"/>
      <c r="MA144" s="95"/>
      <c r="MB144" s="95"/>
      <c r="MC144" s="95"/>
      <c r="MD144" s="95"/>
      <c r="ME144" s="95"/>
      <c r="MF144" s="95"/>
      <c r="MG144" s="95"/>
      <c r="MH144" s="95"/>
      <c r="MI144" s="95"/>
      <c r="MJ144" s="95"/>
      <c r="MK144" s="95"/>
      <c r="ML144" s="95"/>
      <c r="MM144" s="95"/>
      <c r="MN144" s="95"/>
      <c r="MO144" s="95"/>
      <c r="MP144" s="95"/>
      <c r="MQ144" s="95"/>
      <c r="MR144" s="95"/>
      <c r="MS144" s="95"/>
      <c r="MT144" s="95"/>
      <c r="MU144" s="95"/>
      <c r="MV144" s="95"/>
      <c r="MW144" s="95"/>
      <c r="MX144" s="95"/>
      <c r="MY144" s="95"/>
      <c r="MZ144" s="95"/>
      <c r="NA144" s="95"/>
      <c r="NB144" s="95"/>
      <c r="NC144" s="95"/>
      <c r="ND144" s="95"/>
      <c r="NE144" s="95"/>
      <c r="NF144" s="95"/>
      <c r="NG144" s="95"/>
      <c r="NH144" s="95"/>
      <c r="NI144" s="95"/>
      <c r="NJ144" s="95"/>
      <c r="NK144" s="95"/>
      <c r="NL144" s="95"/>
      <c r="NM144" s="95"/>
      <c r="NN144" s="95"/>
      <c r="NO144" s="95"/>
      <c r="NP144" s="95"/>
      <c r="NQ144" s="95"/>
      <c r="NR144" s="95"/>
      <c r="NS144" s="95"/>
      <c r="NT144" s="95"/>
      <c r="NU144" s="95"/>
      <c r="NV144" s="95"/>
      <c r="NW144" s="95"/>
      <c r="NX144" s="95"/>
      <c r="NY144" s="95"/>
      <c r="NZ144" s="95"/>
      <c r="OA144" s="95"/>
      <c r="OB144" s="95"/>
      <c r="OC144" s="95"/>
      <c r="OD144" s="95"/>
      <c r="OE144" s="95"/>
      <c r="OF144" s="95"/>
      <c r="OG144" s="95"/>
      <c r="OH144" s="95"/>
      <c r="OI144" s="95"/>
      <c r="OJ144" s="95"/>
      <c r="OK144" s="95"/>
      <c r="OL144" s="95"/>
      <c r="OM144" s="95"/>
      <c r="ON144" s="95"/>
      <c r="OO144" s="95"/>
      <c r="OP144" s="95"/>
      <c r="OQ144" s="95"/>
      <c r="OR144" s="95"/>
      <c r="OS144" s="95"/>
      <c r="OT144" s="95"/>
      <c r="OU144" s="95"/>
      <c r="OV144" s="95"/>
      <c r="OW144" s="95"/>
      <c r="OX144" s="95"/>
      <c r="OY144" s="95"/>
      <c r="OZ144" s="95"/>
      <c r="PA144" s="95"/>
      <c r="PB144" s="95"/>
      <c r="PC144" s="95"/>
      <c r="PD144" s="95"/>
      <c r="PE144" s="95"/>
      <c r="PF144" s="95"/>
      <c r="PG144" s="95"/>
      <c r="PH144" s="95"/>
    </row>
    <row r="145" spans="3:424" s="85" customFormat="1" ht="29.55" customHeight="1">
      <c r="C145" s="1815" t="s">
        <v>234</v>
      </c>
      <c r="D145" s="1815"/>
      <c r="E145" s="1815"/>
      <c r="F145" s="143">
        <v>0</v>
      </c>
      <c r="G145" s="143" t="e">
        <f>IF(COLUMN(F$145)-COLUMN($L$30)+1&lt;=ROUND($L$30,0)-7,F$145,0)</f>
        <v>#VALUE!</v>
      </c>
      <c r="H145" s="143" t="e">
        <f t="shared" ref="H145:BM145" si="38">IF(COLUMN(G$145)-COLUMN($L$30)+1&lt;=ROUND($L$30,0)-7,G$145,0)</f>
        <v>#VALUE!</v>
      </c>
      <c r="I145" s="143" t="e">
        <f t="shared" si="38"/>
        <v>#VALUE!</v>
      </c>
      <c r="J145" s="143" t="e">
        <f t="shared" si="38"/>
        <v>#VALUE!</v>
      </c>
      <c r="K145" s="143" t="e">
        <f t="shared" si="38"/>
        <v>#VALUE!</v>
      </c>
      <c r="L145" s="143" t="e">
        <f t="shared" si="38"/>
        <v>#VALUE!</v>
      </c>
      <c r="M145" s="143" t="e">
        <f t="shared" si="38"/>
        <v>#VALUE!</v>
      </c>
      <c r="N145" s="143" t="e">
        <f t="shared" si="38"/>
        <v>#VALUE!</v>
      </c>
      <c r="O145" s="143" t="e">
        <f t="shared" si="38"/>
        <v>#VALUE!</v>
      </c>
      <c r="P145" s="143" t="e">
        <f t="shared" si="38"/>
        <v>#VALUE!</v>
      </c>
      <c r="Q145" s="143" t="e">
        <f t="shared" si="38"/>
        <v>#VALUE!</v>
      </c>
      <c r="R145" s="143" t="e">
        <f t="shared" si="38"/>
        <v>#VALUE!</v>
      </c>
      <c r="S145" s="143" t="e">
        <f t="shared" si="38"/>
        <v>#VALUE!</v>
      </c>
      <c r="T145" s="143" t="e">
        <f t="shared" si="38"/>
        <v>#VALUE!</v>
      </c>
      <c r="U145" s="143" t="e">
        <f t="shared" si="38"/>
        <v>#VALUE!</v>
      </c>
      <c r="V145" s="143" t="e">
        <f t="shared" si="38"/>
        <v>#VALUE!</v>
      </c>
      <c r="W145" s="143" t="e">
        <f t="shared" si="38"/>
        <v>#VALUE!</v>
      </c>
      <c r="X145" s="143" t="e">
        <f t="shared" si="38"/>
        <v>#VALUE!</v>
      </c>
      <c r="Y145" s="143" t="e">
        <f t="shared" si="38"/>
        <v>#VALUE!</v>
      </c>
      <c r="Z145" s="143" t="e">
        <f t="shared" si="38"/>
        <v>#VALUE!</v>
      </c>
      <c r="AA145" s="143" t="e">
        <f t="shared" si="38"/>
        <v>#VALUE!</v>
      </c>
      <c r="AB145" s="143" t="e">
        <f t="shared" si="38"/>
        <v>#VALUE!</v>
      </c>
      <c r="AC145" s="143" t="e">
        <f t="shared" si="38"/>
        <v>#VALUE!</v>
      </c>
      <c r="AD145" s="143" t="e">
        <f t="shared" si="38"/>
        <v>#VALUE!</v>
      </c>
      <c r="AE145" s="143" t="e">
        <f t="shared" si="38"/>
        <v>#VALUE!</v>
      </c>
      <c r="AF145" s="143" t="e">
        <f t="shared" si="38"/>
        <v>#VALUE!</v>
      </c>
      <c r="AG145" s="143" t="e">
        <f t="shared" si="38"/>
        <v>#VALUE!</v>
      </c>
      <c r="AH145" s="143" t="e">
        <f t="shared" si="38"/>
        <v>#VALUE!</v>
      </c>
      <c r="AI145" s="143" t="e">
        <f t="shared" si="38"/>
        <v>#VALUE!</v>
      </c>
      <c r="AJ145" s="143" t="e">
        <f t="shared" si="38"/>
        <v>#VALUE!</v>
      </c>
      <c r="AK145" s="143" t="e">
        <f t="shared" si="38"/>
        <v>#VALUE!</v>
      </c>
      <c r="AL145" s="143" t="e">
        <f t="shared" si="38"/>
        <v>#VALUE!</v>
      </c>
      <c r="AM145" s="143" t="e">
        <f t="shared" si="38"/>
        <v>#VALUE!</v>
      </c>
      <c r="AN145" s="143" t="e">
        <f t="shared" si="38"/>
        <v>#VALUE!</v>
      </c>
      <c r="AO145" s="143" t="e">
        <f t="shared" si="38"/>
        <v>#VALUE!</v>
      </c>
      <c r="AP145" s="143" t="e">
        <f t="shared" si="38"/>
        <v>#VALUE!</v>
      </c>
      <c r="AQ145" s="143" t="e">
        <f t="shared" si="38"/>
        <v>#VALUE!</v>
      </c>
      <c r="AR145" s="143" t="e">
        <f t="shared" si="38"/>
        <v>#VALUE!</v>
      </c>
      <c r="AS145" s="143" t="e">
        <f t="shared" si="38"/>
        <v>#VALUE!</v>
      </c>
      <c r="AT145" s="143" t="e">
        <f t="shared" si="38"/>
        <v>#VALUE!</v>
      </c>
      <c r="AU145" s="143" t="e">
        <f t="shared" si="38"/>
        <v>#VALUE!</v>
      </c>
      <c r="AV145" s="143" t="e">
        <f t="shared" si="38"/>
        <v>#VALUE!</v>
      </c>
      <c r="AW145" s="143" t="e">
        <f t="shared" si="38"/>
        <v>#VALUE!</v>
      </c>
      <c r="AX145" s="143" t="e">
        <f t="shared" si="38"/>
        <v>#VALUE!</v>
      </c>
      <c r="AY145" s="143" t="e">
        <f t="shared" si="38"/>
        <v>#VALUE!</v>
      </c>
      <c r="AZ145" s="143" t="e">
        <f t="shared" si="38"/>
        <v>#VALUE!</v>
      </c>
      <c r="BA145" s="143" t="e">
        <f t="shared" si="38"/>
        <v>#VALUE!</v>
      </c>
      <c r="BB145" s="143" t="e">
        <f t="shared" si="38"/>
        <v>#VALUE!</v>
      </c>
      <c r="BC145" s="143" t="e">
        <f t="shared" si="38"/>
        <v>#VALUE!</v>
      </c>
      <c r="BD145" s="143" t="e">
        <f t="shared" si="38"/>
        <v>#VALUE!</v>
      </c>
      <c r="BE145" s="143" t="e">
        <f t="shared" si="38"/>
        <v>#VALUE!</v>
      </c>
      <c r="BF145" s="143" t="e">
        <f t="shared" si="38"/>
        <v>#VALUE!</v>
      </c>
      <c r="BG145" s="143" t="e">
        <f t="shared" si="38"/>
        <v>#VALUE!</v>
      </c>
      <c r="BH145" s="143" t="e">
        <f t="shared" si="38"/>
        <v>#VALUE!</v>
      </c>
      <c r="BI145" s="143" t="e">
        <f t="shared" si="38"/>
        <v>#VALUE!</v>
      </c>
      <c r="BJ145" s="143" t="e">
        <f t="shared" si="38"/>
        <v>#VALUE!</v>
      </c>
      <c r="BK145" s="143" t="e">
        <f t="shared" si="38"/>
        <v>#VALUE!</v>
      </c>
      <c r="BL145" s="143" t="e">
        <f t="shared" si="38"/>
        <v>#VALUE!</v>
      </c>
      <c r="BM145" s="143" t="e">
        <f t="shared" si="38"/>
        <v>#VALUE!</v>
      </c>
      <c r="BN145" s="95"/>
      <c r="BO145" s="95"/>
      <c r="BP145" s="95"/>
      <c r="BQ145" s="95"/>
      <c r="BR145" s="95"/>
      <c r="BS145" s="95"/>
      <c r="BT145" s="95"/>
      <c r="BU145" s="95"/>
      <c r="BV145" s="95"/>
      <c r="BW145" s="95"/>
      <c r="BX145" s="95"/>
      <c r="BY145" s="95"/>
      <c r="BZ145" s="95"/>
      <c r="CA145" s="95"/>
      <c r="CB145" s="95"/>
      <c r="CC145" s="95"/>
      <c r="CD145" s="95"/>
      <c r="CE145" s="95"/>
      <c r="CF145" s="95"/>
      <c r="CG145" s="95"/>
      <c r="CH145" s="95"/>
      <c r="CI145" s="95"/>
      <c r="CJ145" s="95"/>
      <c r="CK145" s="95"/>
      <c r="CL145" s="95"/>
      <c r="CM145" s="95"/>
      <c r="CN145" s="95"/>
      <c r="CO145" s="95"/>
      <c r="CP145" s="95"/>
      <c r="CQ145" s="95"/>
      <c r="CR145" s="95"/>
      <c r="CS145" s="95"/>
      <c r="CT145" s="95"/>
      <c r="CU145" s="95"/>
      <c r="CV145" s="95"/>
      <c r="CW145" s="95"/>
      <c r="CX145" s="95"/>
      <c r="CY145" s="95"/>
      <c r="CZ145" s="95"/>
      <c r="DA145" s="95"/>
      <c r="DB145" s="95"/>
      <c r="DC145" s="95"/>
      <c r="DD145" s="95"/>
      <c r="DE145" s="95"/>
      <c r="DF145" s="95"/>
      <c r="DG145" s="95"/>
      <c r="DH145" s="95"/>
      <c r="DI145" s="95"/>
      <c r="DJ145" s="95"/>
      <c r="DK145" s="95"/>
      <c r="DL145" s="95"/>
      <c r="DM145" s="95"/>
      <c r="DN145" s="95"/>
      <c r="DO145" s="95"/>
      <c r="DP145" s="95"/>
      <c r="DQ145" s="95"/>
      <c r="DR145" s="95"/>
      <c r="DS145" s="95"/>
      <c r="DT145" s="95"/>
      <c r="DU145" s="95"/>
      <c r="DV145" s="95"/>
      <c r="DW145" s="95"/>
      <c r="DX145" s="95"/>
      <c r="DY145" s="95"/>
      <c r="DZ145" s="95"/>
      <c r="EA145" s="95"/>
      <c r="EB145" s="95"/>
      <c r="EC145" s="95"/>
      <c r="ED145" s="95"/>
      <c r="EE145" s="95"/>
      <c r="EF145" s="95"/>
      <c r="EG145" s="95"/>
      <c r="EH145" s="95"/>
      <c r="EI145" s="95"/>
      <c r="EJ145" s="95"/>
      <c r="EK145" s="95"/>
      <c r="EL145" s="95"/>
      <c r="EM145" s="95"/>
      <c r="EN145" s="95"/>
      <c r="EO145" s="95"/>
      <c r="EP145" s="95"/>
      <c r="EQ145" s="95"/>
      <c r="ER145" s="95"/>
      <c r="ES145" s="95"/>
      <c r="ET145" s="95"/>
      <c r="EU145" s="95"/>
      <c r="EV145" s="95"/>
      <c r="EW145" s="95"/>
      <c r="EX145" s="95"/>
      <c r="EY145" s="95"/>
      <c r="EZ145" s="95"/>
      <c r="FA145" s="95"/>
      <c r="FB145" s="95"/>
      <c r="FC145" s="95"/>
      <c r="FD145" s="95"/>
      <c r="FE145" s="95"/>
      <c r="FF145" s="95"/>
      <c r="FG145" s="95"/>
      <c r="FH145" s="95"/>
      <c r="FI145" s="95"/>
      <c r="FJ145" s="95"/>
      <c r="FK145" s="95"/>
      <c r="FL145" s="95"/>
      <c r="FM145" s="95"/>
      <c r="FN145" s="95"/>
      <c r="FO145" s="95"/>
      <c r="FP145" s="95"/>
      <c r="FQ145" s="95"/>
      <c r="FR145" s="95"/>
      <c r="FS145" s="95"/>
      <c r="FT145" s="95"/>
      <c r="FU145" s="95"/>
      <c r="FV145" s="95"/>
      <c r="FW145" s="95"/>
      <c r="FX145" s="95"/>
      <c r="FY145" s="95"/>
      <c r="FZ145" s="95"/>
      <c r="GA145" s="95"/>
      <c r="GB145" s="95"/>
      <c r="GC145" s="95"/>
      <c r="GD145" s="95"/>
      <c r="GE145" s="95"/>
      <c r="GF145" s="95"/>
      <c r="GG145" s="95"/>
      <c r="GH145" s="95"/>
      <c r="GI145" s="95"/>
      <c r="GJ145" s="95"/>
      <c r="GK145" s="95"/>
      <c r="GL145" s="95"/>
      <c r="GM145" s="95"/>
      <c r="GN145" s="95"/>
      <c r="GO145" s="95"/>
      <c r="GP145" s="95"/>
      <c r="GQ145" s="95"/>
      <c r="GR145" s="95"/>
      <c r="GS145" s="95"/>
      <c r="GT145" s="95"/>
      <c r="GU145" s="95"/>
      <c r="GV145" s="95"/>
      <c r="GW145" s="133"/>
      <c r="GX145" s="133"/>
      <c r="GY145" s="133"/>
      <c r="GZ145" s="133"/>
      <c r="HA145" s="133"/>
      <c r="HB145" s="133"/>
      <c r="HC145" s="133"/>
      <c r="HD145" s="133"/>
      <c r="HE145" s="133"/>
      <c r="HF145" s="133"/>
      <c r="HG145" s="95"/>
      <c r="HH145" s="95"/>
      <c r="HI145" s="95"/>
      <c r="HJ145" s="95"/>
      <c r="HK145" s="95"/>
      <c r="HL145" s="95"/>
      <c r="HM145" s="95"/>
      <c r="HN145" s="95"/>
      <c r="HO145" s="95"/>
      <c r="HP145" s="95"/>
      <c r="HQ145" s="95"/>
      <c r="HR145" s="95"/>
      <c r="HS145" s="95"/>
      <c r="HT145" s="95"/>
      <c r="HU145" s="95"/>
      <c r="HV145" s="95"/>
      <c r="HW145" s="95"/>
      <c r="HX145" s="95"/>
      <c r="HY145" s="95"/>
      <c r="HZ145" s="95"/>
      <c r="IA145" s="95"/>
      <c r="IB145" s="95"/>
      <c r="IC145" s="95"/>
      <c r="ID145" s="95"/>
      <c r="IE145" s="95"/>
      <c r="IF145" s="95"/>
      <c r="IG145" s="95"/>
      <c r="IH145" s="95"/>
      <c r="II145" s="95"/>
      <c r="IJ145" s="95"/>
      <c r="IK145" s="95"/>
      <c r="IL145" s="95"/>
      <c r="IM145" s="95"/>
      <c r="IN145" s="95"/>
      <c r="IO145" s="95"/>
      <c r="IP145" s="95"/>
      <c r="IQ145" s="95"/>
      <c r="IR145" s="95"/>
      <c r="IS145" s="95"/>
      <c r="IT145" s="95"/>
      <c r="IU145" s="95"/>
      <c r="IV145" s="95"/>
      <c r="IW145" s="95"/>
      <c r="IX145" s="95"/>
      <c r="IY145" s="95"/>
      <c r="IZ145" s="95"/>
      <c r="JA145" s="95"/>
      <c r="JB145" s="95"/>
      <c r="JC145" s="95"/>
      <c r="JD145" s="95"/>
      <c r="JE145" s="95"/>
      <c r="JF145" s="95"/>
      <c r="JG145" s="95"/>
      <c r="JH145" s="95"/>
      <c r="JI145" s="95"/>
      <c r="JJ145" s="95"/>
      <c r="JK145" s="95"/>
      <c r="JL145" s="95"/>
      <c r="JM145" s="95"/>
      <c r="JN145" s="95"/>
      <c r="JO145" s="95"/>
      <c r="JP145" s="95"/>
      <c r="JQ145" s="95"/>
      <c r="JR145" s="95"/>
      <c r="JS145" s="95"/>
      <c r="JT145" s="95"/>
      <c r="JU145" s="95"/>
      <c r="JV145" s="95"/>
      <c r="JW145" s="95"/>
      <c r="JX145" s="95"/>
      <c r="JY145" s="95"/>
      <c r="JZ145" s="95"/>
      <c r="KA145" s="95"/>
      <c r="KB145" s="95"/>
      <c r="KC145" s="95"/>
      <c r="KD145" s="95"/>
      <c r="KE145" s="95"/>
      <c r="KF145" s="95"/>
      <c r="KG145" s="95"/>
      <c r="KH145" s="95"/>
      <c r="KI145" s="95"/>
      <c r="KJ145" s="95"/>
      <c r="KK145" s="95"/>
      <c r="KL145" s="95"/>
      <c r="KM145" s="95"/>
      <c r="KN145" s="95"/>
      <c r="KO145" s="95"/>
      <c r="KP145" s="95"/>
      <c r="KQ145" s="95"/>
      <c r="KR145" s="95"/>
      <c r="KS145" s="95"/>
      <c r="KT145" s="95"/>
      <c r="KU145" s="95"/>
      <c r="KV145" s="95"/>
      <c r="KW145" s="95"/>
      <c r="KX145" s="95"/>
      <c r="KY145" s="95"/>
      <c r="KZ145" s="95"/>
      <c r="LA145" s="95"/>
      <c r="LB145" s="95"/>
      <c r="LC145" s="95"/>
      <c r="LD145" s="95"/>
      <c r="LE145" s="95"/>
      <c r="LF145" s="95"/>
      <c r="LG145" s="95"/>
      <c r="LH145" s="95"/>
      <c r="LI145" s="95"/>
      <c r="LJ145" s="95"/>
      <c r="LK145" s="95"/>
      <c r="LL145" s="95"/>
      <c r="LM145" s="95"/>
      <c r="LN145" s="95"/>
      <c r="LO145" s="95"/>
      <c r="LP145" s="95"/>
      <c r="LQ145" s="95"/>
      <c r="LR145" s="95"/>
      <c r="LS145" s="95"/>
      <c r="LT145" s="95"/>
      <c r="LU145" s="95"/>
      <c r="LV145" s="95"/>
      <c r="LW145" s="95"/>
      <c r="LX145" s="95"/>
      <c r="LY145" s="95"/>
      <c r="LZ145" s="95"/>
      <c r="MA145" s="95"/>
      <c r="MB145" s="95"/>
      <c r="MC145" s="95"/>
      <c r="MD145" s="95"/>
      <c r="ME145" s="95"/>
      <c r="MF145" s="95"/>
      <c r="MG145" s="95"/>
      <c r="MH145" s="95"/>
      <c r="MI145" s="95"/>
      <c r="MJ145" s="95"/>
      <c r="MK145" s="95"/>
      <c r="ML145" s="95"/>
      <c r="MM145" s="95"/>
      <c r="MN145" s="95"/>
      <c r="MO145" s="95"/>
      <c r="MP145" s="95"/>
      <c r="MQ145" s="95"/>
      <c r="MR145" s="95"/>
      <c r="MS145" s="95"/>
      <c r="MT145" s="95"/>
      <c r="MU145" s="95"/>
      <c r="MV145" s="95"/>
      <c r="MW145" s="95"/>
      <c r="MX145" s="95"/>
      <c r="MY145" s="95"/>
      <c r="MZ145" s="95"/>
      <c r="NA145" s="95"/>
      <c r="NB145" s="95"/>
      <c r="NC145" s="95"/>
      <c r="ND145" s="95"/>
      <c r="NE145" s="95"/>
      <c r="NF145" s="95"/>
      <c r="NG145" s="95"/>
      <c r="NH145" s="95"/>
      <c r="NI145" s="95"/>
      <c r="NJ145" s="95"/>
      <c r="NK145" s="95"/>
      <c r="NL145" s="95"/>
      <c r="NM145" s="95"/>
      <c r="NN145" s="95"/>
      <c r="NO145" s="95"/>
      <c r="NP145" s="95"/>
      <c r="NQ145" s="95"/>
      <c r="NR145" s="95"/>
      <c r="NS145" s="95"/>
      <c r="NT145" s="95"/>
      <c r="NU145" s="95"/>
      <c r="NV145" s="95"/>
      <c r="NW145" s="95"/>
      <c r="NX145" s="95"/>
      <c r="NY145" s="95"/>
      <c r="NZ145" s="95"/>
      <c r="OA145" s="95"/>
      <c r="OB145" s="95"/>
      <c r="OC145" s="95"/>
      <c r="OD145" s="95"/>
      <c r="OE145" s="95"/>
      <c r="OF145" s="95"/>
      <c r="OG145" s="95"/>
      <c r="OH145" s="95"/>
      <c r="OI145" s="95"/>
      <c r="OJ145" s="95"/>
      <c r="OK145" s="95"/>
      <c r="OL145" s="95"/>
      <c r="OM145" s="95"/>
      <c r="ON145" s="95"/>
      <c r="OO145" s="95"/>
      <c r="OP145" s="95"/>
      <c r="OQ145" s="95"/>
      <c r="OR145" s="95"/>
      <c r="OS145" s="95"/>
      <c r="OT145" s="95"/>
      <c r="OU145" s="95"/>
      <c r="OV145" s="95"/>
      <c r="OW145" s="95"/>
      <c r="OX145" s="95"/>
      <c r="OY145" s="95"/>
      <c r="OZ145" s="95"/>
      <c r="PA145" s="95"/>
      <c r="PB145" s="95"/>
      <c r="PC145" s="95"/>
      <c r="PD145" s="95"/>
      <c r="PE145" s="95"/>
      <c r="PF145" s="95"/>
      <c r="PG145" s="95"/>
      <c r="PH145" s="95"/>
    </row>
    <row r="146" spans="3:424" s="85" customFormat="1" ht="18">
      <c r="C146" s="1816" t="s">
        <v>257</v>
      </c>
      <c r="D146" s="1816"/>
      <c r="E146" s="1817"/>
      <c r="F146" s="131"/>
      <c r="G146" s="144"/>
      <c r="H146" s="144"/>
      <c r="I146" s="144"/>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95"/>
      <c r="CR146" s="95"/>
      <c r="CS146" s="95"/>
      <c r="CT146" s="95"/>
      <c r="CU146" s="95"/>
      <c r="CV146" s="95"/>
      <c r="CW146" s="95"/>
      <c r="CX146" s="95"/>
      <c r="CY146" s="95"/>
      <c r="CZ146" s="95"/>
      <c r="DA146" s="95"/>
      <c r="DB146" s="95"/>
      <c r="DC146" s="95"/>
      <c r="DD146" s="95"/>
      <c r="DE146" s="95"/>
      <c r="DF146" s="95"/>
      <c r="DG146" s="95"/>
      <c r="DH146" s="95"/>
      <c r="DI146" s="95"/>
      <c r="DJ146" s="95"/>
      <c r="DK146" s="95"/>
      <c r="DL146" s="95"/>
      <c r="DM146" s="95"/>
      <c r="DN146" s="95"/>
      <c r="DO146" s="95"/>
      <c r="DP146" s="95"/>
      <c r="DQ146" s="95"/>
      <c r="DR146" s="95"/>
      <c r="DS146" s="95"/>
      <c r="DT146" s="95"/>
      <c r="DU146" s="95"/>
      <c r="DV146" s="95"/>
      <c r="DW146" s="95"/>
      <c r="DX146" s="95"/>
      <c r="DY146" s="95"/>
      <c r="DZ146" s="95"/>
      <c r="EA146" s="95"/>
      <c r="EB146" s="95"/>
      <c r="EC146" s="95"/>
      <c r="ED146" s="95"/>
      <c r="EE146" s="95"/>
      <c r="EF146" s="95"/>
      <c r="EG146" s="95"/>
      <c r="EH146" s="95"/>
      <c r="EI146" s="95"/>
      <c r="EJ146" s="95"/>
      <c r="EK146" s="95"/>
      <c r="EL146" s="95"/>
      <c r="EM146" s="95"/>
      <c r="EN146" s="95"/>
      <c r="EO146" s="95"/>
      <c r="EP146" s="95"/>
      <c r="EQ146" s="95"/>
      <c r="ER146" s="95"/>
      <c r="ES146" s="95"/>
      <c r="ET146" s="95"/>
      <c r="EU146" s="95"/>
      <c r="EV146" s="95"/>
      <c r="EW146" s="95"/>
      <c r="EX146" s="95"/>
      <c r="EY146" s="95"/>
      <c r="EZ146" s="95"/>
      <c r="FA146" s="95"/>
      <c r="FB146" s="95"/>
      <c r="FC146" s="95"/>
      <c r="FD146" s="95"/>
      <c r="FE146" s="95"/>
      <c r="FF146" s="95"/>
      <c r="FG146" s="95"/>
      <c r="FH146" s="95"/>
      <c r="FI146" s="95"/>
      <c r="FJ146" s="95"/>
      <c r="FK146" s="95"/>
      <c r="FL146" s="95"/>
      <c r="FM146" s="95"/>
      <c r="FN146" s="95"/>
      <c r="FO146" s="95"/>
      <c r="FP146" s="95"/>
      <c r="FQ146" s="95"/>
      <c r="FR146" s="95"/>
      <c r="FS146" s="95"/>
      <c r="FT146" s="95"/>
      <c r="FU146" s="95"/>
      <c r="FV146" s="95"/>
      <c r="FW146" s="95"/>
      <c r="FX146" s="95"/>
      <c r="FY146" s="95"/>
      <c r="FZ146" s="95"/>
      <c r="GA146" s="95"/>
      <c r="GB146" s="95"/>
      <c r="GC146" s="95"/>
      <c r="GD146" s="95"/>
      <c r="GE146" s="95"/>
      <c r="GF146" s="95"/>
      <c r="GG146" s="95"/>
      <c r="GH146" s="95"/>
      <c r="GI146" s="95"/>
      <c r="GJ146" s="95"/>
      <c r="GK146" s="95"/>
      <c r="GL146" s="95"/>
      <c r="GM146" s="95"/>
      <c r="GN146" s="95"/>
      <c r="GO146" s="95"/>
      <c r="GP146" s="95"/>
      <c r="GQ146" s="95"/>
      <c r="GR146" s="95"/>
      <c r="GS146" s="95"/>
      <c r="GT146" s="95"/>
      <c r="GU146" s="95"/>
      <c r="GV146" s="95"/>
      <c r="GW146" s="133"/>
      <c r="GX146" s="133"/>
      <c r="GY146" s="133"/>
      <c r="GZ146" s="133"/>
      <c r="HA146" s="133"/>
      <c r="HB146" s="133"/>
      <c r="HC146" s="133"/>
      <c r="HD146" s="133"/>
      <c r="HE146" s="133"/>
      <c r="HF146" s="133"/>
      <c r="HG146" s="95"/>
      <c r="HH146" s="95"/>
      <c r="HI146" s="95"/>
      <c r="HJ146" s="95"/>
      <c r="HK146" s="95"/>
      <c r="HL146" s="95"/>
      <c r="HM146" s="95"/>
      <c r="HN146" s="95"/>
      <c r="HO146" s="95"/>
      <c r="HP146" s="95"/>
      <c r="HQ146" s="95"/>
      <c r="HR146" s="95"/>
      <c r="HS146" s="95"/>
      <c r="HT146" s="95"/>
      <c r="HU146" s="95"/>
      <c r="HV146" s="95"/>
      <c r="HW146" s="95"/>
      <c r="HX146" s="95"/>
      <c r="HY146" s="95"/>
      <c r="HZ146" s="95"/>
      <c r="IA146" s="95"/>
      <c r="IB146" s="95"/>
      <c r="IC146" s="95"/>
      <c r="ID146" s="95"/>
      <c r="IE146" s="95"/>
      <c r="IF146" s="95"/>
      <c r="IG146" s="95"/>
      <c r="IH146" s="95"/>
      <c r="II146" s="95"/>
      <c r="IJ146" s="95"/>
      <c r="IK146" s="95"/>
      <c r="IL146" s="95"/>
      <c r="IM146" s="95"/>
      <c r="IN146" s="95"/>
      <c r="IO146" s="95"/>
      <c r="IP146" s="95"/>
      <c r="IQ146" s="95"/>
      <c r="IR146" s="95"/>
      <c r="IS146" s="95"/>
      <c r="IT146" s="95"/>
      <c r="IU146" s="95"/>
      <c r="IV146" s="95"/>
      <c r="IW146" s="95"/>
      <c r="IX146" s="95"/>
      <c r="IY146" s="95"/>
      <c r="IZ146" s="95"/>
      <c r="JA146" s="95"/>
      <c r="JB146" s="95"/>
      <c r="JC146" s="95"/>
      <c r="JD146" s="95"/>
      <c r="JE146" s="95"/>
      <c r="JF146" s="95"/>
      <c r="JG146" s="95"/>
      <c r="JH146" s="95"/>
      <c r="JI146" s="95"/>
      <c r="JJ146" s="95"/>
      <c r="JK146" s="95"/>
      <c r="JL146" s="95"/>
      <c r="JM146" s="95"/>
      <c r="JN146" s="95"/>
      <c r="JO146" s="95"/>
      <c r="JP146" s="95"/>
      <c r="JQ146" s="95"/>
      <c r="JR146" s="95"/>
      <c r="JS146" s="95"/>
      <c r="JT146" s="95"/>
      <c r="JU146" s="95"/>
      <c r="JV146" s="95"/>
      <c r="JW146" s="95"/>
      <c r="JX146" s="95"/>
      <c r="JY146" s="95"/>
      <c r="JZ146" s="95"/>
      <c r="KA146" s="95"/>
      <c r="KB146" s="95"/>
      <c r="KC146" s="95"/>
      <c r="KD146" s="95"/>
      <c r="KE146" s="95"/>
      <c r="KF146" s="95"/>
      <c r="KG146" s="95"/>
      <c r="KH146" s="95"/>
      <c r="KI146" s="95"/>
      <c r="KJ146" s="95"/>
      <c r="KK146" s="95"/>
      <c r="KL146" s="95"/>
      <c r="KM146" s="95"/>
      <c r="KN146" s="95"/>
      <c r="KO146" s="95"/>
      <c r="KP146" s="95"/>
      <c r="KQ146" s="95"/>
      <c r="KR146" s="95"/>
      <c r="KS146" s="95"/>
      <c r="KT146" s="95"/>
      <c r="KU146" s="95"/>
      <c r="KV146" s="95"/>
      <c r="KW146" s="95"/>
      <c r="KX146" s="95"/>
      <c r="KY146" s="95"/>
      <c r="KZ146" s="95"/>
      <c r="LA146" s="95"/>
      <c r="LB146" s="95"/>
      <c r="LC146" s="95"/>
      <c r="LD146" s="95"/>
      <c r="LE146" s="95"/>
      <c r="LF146" s="95"/>
      <c r="LG146" s="95"/>
      <c r="LH146" s="95"/>
      <c r="LI146" s="95"/>
      <c r="LJ146" s="95"/>
      <c r="LK146" s="95"/>
      <c r="LL146" s="95"/>
      <c r="LM146" s="95"/>
      <c r="LN146" s="95"/>
      <c r="LO146" s="95"/>
      <c r="LP146" s="95"/>
      <c r="LQ146" s="95"/>
      <c r="LR146" s="95"/>
      <c r="LS146" s="95"/>
      <c r="LT146" s="95"/>
      <c r="LU146" s="95"/>
      <c r="LV146" s="95"/>
      <c r="LW146" s="95"/>
      <c r="LX146" s="95"/>
      <c r="LY146" s="95"/>
      <c r="LZ146" s="95"/>
      <c r="MA146" s="95"/>
      <c r="MB146" s="95"/>
      <c r="MC146" s="95"/>
      <c r="MD146" s="95"/>
      <c r="ME146" s="95"/>
      <c r="MF146" s="95"/>
      <c r="MG146" s="95"/>
      <c r="MH146" s="95"/>
      <c r="MI146" s="95"/>
      <c r="MJ146" s="95"/>
      <c r="MK146" s="95"/>
      <c r="ML146" s="95"/>
      <c r="MM146" s="95"/>
      <c r="MN146" s="95"/>
      <c r="MO146" s="95"/>
      <c r="MP146" s="95"/>
      <c r="MQ146" s="95"/>
      <c r="MR146" s="95"/>
      <c r="MS146" s="95"/>
      <c r="MT146" s="95"/>
      <c r="MU146" s="95"/>
      <c r="MV146" s="95"/>
      <c r="MW146" s="95"/>
      <c r="MX146" s="95"/>
      <c r="MY146" s="95"/>
      <c r="MZ146" s="95"/>
      <c r="NA146" s="95"/>
      <c r="NB146" s="95"/>
      <c r="NC146" s="95"/>
      <c r="ND146" s="95"/>
      <c r="NE146" s="95"/>
      <c r="NF146" s="95"/>
      <c r="NG146" s="95"/>
      <c r="NH146" s="95"/>
      <c r="NI146" s="95"/>
      <c r="NJ146" s="95"/>
      <c r="NK146" s="95"/>
      <c r="NL146" s="95"/>
      <c r="NM146" s="95"/>
      <c r="NN146" s="95"/>
      <c r="NO146" s="95"/>
      <c r="NP146" s="95"/>
      <c r="NQ146" s="95"/>
      <c r="NR146" s="95"/>
      <c r="NS146" s="95"/>
      <c r="NT146" s="95"/>
      <c r="NU146" s="95"/>
      <c r="NV146" s="95"/>
      <c r="NW146" s="95"/>
      <c r="NX146" s="95"/>
      <c r="NY146" s="95"/>
      <c r="NZ146" s="95"/>
      <c r="OA146" s="95"/>
      <c r="OB146" s="95"/>
      <c r="OC146" s="95"/>
      <c r="OD146" s="95"/>
      <c r="OE146" s="95"/>
      <c r="OF146" s="95"/>
      <c r="OG146" s="95"/>
      <c r="OH146" s="95"/>
      <c r="OI146" s="95"/>
      <c r="OJ146" s="95"/>
      <c r="OK146" s="95"/>
      <c r="OL146" s="95"/>
      <c r="OM146" s="95"/>
      <c r="ON146" s="95"/>
      <c r="OO146" s="95"/>
      <c r="OP146" s="95"/>
      <c r="OQ146" s="95"/>
      <c r="OR146" s="95"/>
      <c r="OS146" s="95"/>
      <c r="OT146" s="95"/>
      <c r="OU146" s="95"/>
      <c r="OV146" s="95"/>
      <c r="OW146" s="95"/>
      <c r="OX146" s="95"/>
      <c r="OY146" s="95"/>
      <c r="OZ146" s="95"/>
      <c r="PA146" s="95"/>
      <c r="PB146" s="95"/>
      <c r="PC146" s="95"/>
      <c r="PD146" s="95"/>
      <c r="PE146" s="95"/>
      <c r="PF146" s="95"/>
      <c r="PG146" s="95"/>
      <c r="PH146" s="95"/>
    </row>
    <row r="147" spans="3:424" s="85" customFormat="1" ht="29.55" customHeight="1">
      <c r="C147" s="1815" t="s">
        <v>235</v>
      </c>
      <c r="D147" s="1815"/>
      <c r="E147" s="1815"/>
      <c r="F147" s="143">
        <v>0</v>
      </c>
      <c r="G147" s="143" t="e">
        <f>IF(COLUMN(F$147)-COLUMN($L$30)+1&lt;=ROUND($L$30,0)-7,F$147,0)</f>
        <v>#VALUE!</v>
      </c>
      <c r="H147" s="143" t="e">
        <f t="shared" ref="H147:BM147" si="39">IF(COLUMN(G$147)-COLUMN($L$30)+1&lt;=ROUND($L$30,0)-7,G$147,0)</f>
        <v>#VALUE!</v>
      </c>
      <c r="I147" s="143" t="e">
        <f t="shared" si="39"/>
        <v>#VALUE!</v>
      </c>
      <c r="J147" s="143" t="e">
        <f t="shared" si="39"/>
        <v>#VALUE!</v>
      </c>
      <c r="K147" s="143" t="e">
        <f t="shared" si="39"/>
        <v>#VALUE!</v>
      </c>
      <c r="L147" s="143" t="e">
        <f t="shared" si="39"/>
        <v>#VALUE!</v>
      </c>
      <c r="M147" s="143" t="e">
        <f t="shared" si="39"/>
        <v>#VALUE!</v>
      </c>
      <c r="N147" s="143" t="e">
        <f t="shared" si="39"/>
        <v>#VALUE!</v>
      </c>
      <c r="O147" s="143" t="e">
        <f t="shared" si="39"/>
        <v>#VALUE!</v>
      </c>
      <c r="P147" s="143" t="e">
        <f t="shared" si="39"/>
        <v>#VALUE!</v>
      </c>
      <c r="Q147" s="143" t="e">
        <f t="shared" si="39"/>
        <v>#VALUE!</v>
      </c>
      <c r="R147" s="143" t="e">
        <f t="shared" si="39"/>
        <v>#VALUE!</v>
      </c>
      <c r="S147" s="143" t="e">
        <f t="shared" si="39"/>
        <v>#VALUE!</v>
      </c>
      <c r="T147" s="143" t="e">
        <f t="shared" si="39"/>
        <v>#VALUE!</v>
      </c>
      <c r="U147" s="143" t="e">
        <f t="shared" si="39"/>
        <v>#VALUE!</v>
      </c>
      <c r="V147" s="143" t="e">
        <f t="shared" si="39"/>
        <v>#VALUE!</v>
      </c>
      <c r="W147" s="143" t="e">
        <f t="shared" si="39"/>
        <v>#VALUE!</v>
      </c>
      <c r="X147" s="143" t="e">
        <f t="shared" si="39"/>
        <v>#VALUE!</v>
      </c>
      <c r="Y147" s="143" t="e">
        <f t="shared" si="39"/>
        <v>#VALUE!</v>
      </c>
      <c r="Z147" s="143" t="e">
        <f t="shared" si="39"/>
        <v>#VALUE!</v>
      </c>
      <c r="AA147" s="143" t="e">
        <f t="shared" si="39"/>
        <v>#VALUE!</v>
      </c>
      <c r="AB147" s="143" t="e">
        <f t="shared" si="39"/>
        <v>#VALUE!</v>
      </c>
      <c r="AC147" s="143" t="e">
        <f t="shared" si="39"/>
        <v>#VALUE!</v>
      </c>
      <c r="AD147" s="143" t="e">
        <f t="shared" si="39"/>
        <v>#VALUE!</v>
      </c>
      <c r="AE147" s="143" t="e">
        <f t="shared" si="39"/>
        <v>#VALUE!</v>
      </c>
      <c r="AF147" s="143" t="e">
        <f t="shared" si="39"/>
        <v>#VALUE!</v>
      </c>
      <c r="AG147" s="143" t="e">
        <f t="shared" si="39"/>
        <v>#VALUE!</v>
      </c>
      <c r="AH147" s="143" t="e">
        <f t="shared" si="39"/>
        <v>#VALUE!</v>
      </c>
      <c r="AI147" s="143" t="e">
        <f t="shared" si="39"/>
        <v>#VALUE!</v>
      </c>
      <c r="AJ147" s="143" t="e">
        <f t="shared" si="39"/>
        <v>#VALUE!</v>
      </c>
      <c r="AK147" s="143" t="e">
        <f t="shared" si="39"/>
        <v>#VALUE!</v>
      </c>
      <c r="AL147" s="143" t="e">
        <f t="shared" si="39"/>
        <v>#VALUE!</v>
      </c>
      <c r="AM147" s="143" t="e">
        <f t="shared" si="39"/>
        <v>#VALUE!</v>
      </c>
      <c r="AN147" s="143" t="e">
        <f t="shared" si="39"/>
        <v>#VALUE!</v>
      </c>
      <c r="AO147" s="143" t="e">
        <f t="shared" si="39"/>
        <v>#VALUE!</v>
      </c>
      <c r="AP147" s="143" t="e">
        <f t="shared" si="39"/>
        <v>#VALUE!</v>
      </c>
      <c r="AQ147" s="143" t="e">
        <f t="shared" si="39"/>
        <v>#VALUE!</v>
      </c>
      <c r="AR147" s="143" t="e">
        <f t="shared" si="39"/>
        <v>#VALUE!</v>
      </c>
      <c r="AS147" s="143" t="e">
        <f t="shared" si="39"/>
        <v>#VALUE!</v>
      </c>
      <c r="AT147" s="143" t="e">
        <f t="shared" si="39"/>
        <v>#VALUE!</v>
      </c>
      <c r="AU147" s="143" t="e">
        <f t="shared" si="39"/>
        <v>#VALUE!</v>
      </c>
      <c r="AV147" s="143" t="e">
        <f t="shared" si="39"/>
        <v>#VALUE!</v>
      </c>
      <c r="AW147" s="143" t="e">
        <f t="shared" si="39"/>
        <v>#VALUE!</v>
      </c>
      <c r="AX147" s="143" t="e">
        <f t="shared" si="39"/>
        <v>#VALUE!</v>
      </c>
      <c r="AY147" s="143" t="e">
        <f t="shared" si="39"/>
        <v>#VALUE!</v>
      </c>
      <c r="AZ147" s="143" t="e">
        <f t="shared" si="39"/>
        <v>#VALUE!</v>
      </c>
      <c r="BA147" s="143" t="e">
        <f t="shared" si="39"/>
        <v>#VALUE!</v>
      </c>
      <c r="BB147" s="143" t="e">
        <f t="shared" si="39"/>
        <v>#VALUE!</v>
      </c>
      <c r="BC147" s="143" t="e">
        <f t="shared" si="39"/>
        <v>#VALUE!</v>
      </c>
      <c r="BD147" s="143" t="e">
        <f t="shared" si="39"/>
        <v>#VALUE!</v>
      </c>
      <c r="BE147" s="143" t="e">
        <f t="shared" si="39"/>
        <v>#VALUE!</v>
      </c>
      <c r="BF147" s="143" t="e">
        <f t="shared" si="39"/>
        <v>#VALUE!</v>
      </c>
      <c r="BG147" s="143" t="e">
        <f t="shared" si="39"/>
        <v>#VALUE!</v>
      </c>
      <c r="BH147" s="143" t="e">
        <f t="shared" si="39"/>
        <v>#VALUE!</v>
      </c>
      <c r="BI147" s="143" t="e">
        <f t="shared" si="39"/>
        <v>#VALUE!</v>
      </c>
      <c r="BJ147" s="143" t="e">
        <f t="shared" si="39"/>
        <v>#VALUE!</v>
      </c>
      <c r="BK147" s="143" t="e">
        <f t="shared" si="39"/>
        <v>#VALUE!</v>
      </c>
      <c r="BL147" s="143" t="e">
        <f t="shared" si="39"/>
        <v>#VALUE!</v>
      </c>
      <c r="BM147" s="143" t="e">
        <f t="shared" si="39"/>
        <v>#VALUE!</v>
      </c>
      <c r="BN147" s="95"/>
      <c r="BO147" s="95"/>
      <c r="BP147" s="95"/>
      <c r="BQ147" s="95"/>
      <c r="BR147" s="95"/>
      <c r="BS147" s="95"/>
      <c r="BT147" s="95"/>
      <c r="BU147" s="95"/>
      <c r="BV147" s="95"/>
      <c r="BW147" s="95"/>
      <c r="BX147" s="95"/>
      <c r="BY147" s="95"/>
      <c r="BZ147" s="95"/>
      <c r="CA147" s="95"/>
      <c r="CB147" s="95"/>
      <c r="CC147" s="95"/>
      <c r="CD147" s="95"/>
      <c r="CE147" s="95"/>
      <c r="CF147" s="95"/>
      <c r="CG147" s="95"/>
      <c r="CH147" s="95"/>
      <c r="CI147" s="95"/>
      <c r="CJ147" s="95"/>
      <c r="CK147" s="95"/>
      <c r="CL147" s="95"/>
      <c r="CM147" s="95"/>
      <c r="CN147" s="95"/>
      <c r="CO147" s="95"/>
      <c r="CP147" s="95"/>
      <c r="CQ147" s="95"/>
      <c r="CR147" s="95"/>
      <c r="CS147" s="95"/>
      <c r="CT147" s="95"/>
      <c r="CU147" s="95"/>
      <c r="CV147" s="95"/>
      <c r="CW147" s="95"/>
      <c r="CX147" s="95"/>
      <c r="CY147" s="95"/>
      <c r="CZ147" s="95"/>
      <c r="DA147" s="95"/>
      <c r="DB147" s="95"/>
      <c r="DC147" s="95"/>
      <c r="DD147" s="95"/>
      <c r="DE147" s="95"/>
      <c r="DF147" s="95"/>
      <c r="DG147" s="95"/>
      <c r="DH147" s="95"/>
      <c r="DI147" s="95"/>
      <c r="DJ147" s="95"/>
      <c r="DK147" s="95"/>
      <c r="DL147" s="95"/>
      <c r="DM147" s="95"/>
      <c r="DN147" s="95"/>
      <c r="DO147" s="95"/>
      <c r="DP147" s="95"/>
      <c r="DQ147" s="95"/>
      <c r="DR147" s="95"/>
      <c r="DS147" s="95"/>
      <c r="DT147" s="95"/>
      <c r="DU147" s="95"/>
      <c r="DV147" s="95"/>
      <c r="DW147" s="95"/>
      <c r="DX147" s="95"/>
      <c r="DY147" s="95"/>
      <c r="DZ147" s="95"/>
      <c r="EA147" s="95"/>
      <c r="EB147" s="95"/>
      <c r="EC147" s="95"/>
      <c r="ED147" s="95"/>
      <c r="EE147" s="95"/>
      <c r="EF147" s="95"/>
      <c r="EG147" s="95"/>
      <c r="EH147" s="95"/>
      <c r="EI147" s="95"/>
      <c r="EJ147" s="95"/>
      <c r="EK147" s="95"/>
      <c r="EL147" s="95"/>
      <c r="EM147" s="95"/>
      <c r="EN147" s="95"/>
      <c r="EO147" s="95"/>
      <c r="EP147" s="95"/>
      <c r="EQ147" s="95"/>
      <c r="ER147" s="95"/>
      <c r="ES147" s="95"/>
      <c r="ET147" s="95"/>
      <c r="EU147" s="95"/>
      <c r="EV147" s="95"/>
      <c r="EW147" s="95"/>
      <c r="EX147" s="95"/>
      <c r="EY147" s="95"/>
      <c r="EZ147" s="95"/>
      <c r="FA147" s="95"/>
      <c r="FB147" s="95"/>
      <c r="FC147" s="95"/>
      <c r="FD147" s="95"/>
      <c r="FE147" s="95"/>
      <c r="FF147" s="95"/>
      <c r="FG147" s="95"/>
      <c r="FH147" s="95"/>
      <c r="FI147" s="95"/>
      <c r="FJ147" s="95"/>
      <c r="FK147" s="95"/>
      <c r="FL147" s="95"/>
      <c r="FM147" s="95"/>
      <c r="FN147" s="95"/>
      <c r="FO147" s="95"/>
      <c r="FP147" s="95"/>
      <c r="FQ147" s="95"/>
      <c r="FR147" s="95"/>
      <c r="FS147" s="95"/>
      <c r="FT147" s="95"/>
      <c r="FU147" s="95"/>
      <c r="FV147" s="95"/>
      <c r="FW147" s="95"/>
      <c r="FX147" s="95"/>
      <c r="FY147" s="95"/>
      <c r="FZ147" s="95"/>
      <c r="GA147" s="95"/>
      <c r="GB147" s="95"/>
      <c r="GC147" s="95"/>
      <c r="GD147" s="95"/>
      <c r="GE147" s="95"/>
      <c r="GF147" s="95"/>
      <c r="GG147" s="95"/>
      <c r="GH147" s="95"/>
      <c r="GI147" s="95"/>
      <c r="GJ147" s="95"/>
      <c r="GK147" s="95"/>
      <c r="GL147" s="95"/>
      <c r="GM147" s="95"/>
      <c r="GN147" s="95"/>
      <c r="GO147" s="95"/>
      <c r="GP147" s="95"/>
      <c r="GQ147" s="95"/>
      <c r="GR147" s="95"/>
      <c r="GS147" s="95"/>
      <c r="GT147" s="95"/>
      <c r="GU147" s="95"/>
      <c r="GV147" s="95"/>
      <c r="GW147" s="133"/>
      <c r="GX147" s="133"/>
      <c r="GY147" s="133"/>
      <c r="GZ147" s="133"/>
      <c r="HA147" s="133"/>
      <c r="HB147" s="133"/>
      <c r="HC147" s="133"/>
      <c r="HD147" s="133"/>
      <c r="HE147" s="133"/>
      <c r="HF147" s="133"/>
      <c r="HG147" s="95"/>
      <c r="HH147" s="95"/>
      <c r="HI147" s="95"/>
      <c r="HJ147" s="95"/>
      <c r="HK147" s="95"/>
      <c r="HL147" s="95"/>
      <c r="HM147" s="95"/>
      <c r="HN147" s="95"/>
      <c r="HO147" s="95"/>
      <c r="HP147" s="95"/>
      <c r="HQ147" s="95"/>
      <c r="HR147" s="95"/>
      <c r="HS147" s="95"/>
      <c r="HT147" s="95"/>
      <c r="HU147" s="95"/>
      <c r="HV147" s="95"/>
      <c r="HW147" s="95"/>
      <c r="HX147" s="95"/>
      <c r="HY147" s="95"/>
      <c r="HZ147" s="95"/>
      <c r="IA147" s="95"/>
      <c r="IB147" s="95"/>
      <c r="IC147" s="95"/>
      <c r="ID147" s="95"/>
      <c r="IE147" s="95"/>
      <c r="IF147" s="95"/>
      <c r="IG147" s="95"/>
      <c r="IH147" s="95"/>
      <c r="II147" s="95"/>
      <c r="IJ147" s="95"/>
      <c r="IK147" s="95"/>
      <c r="IL147" s="95"/>
      <c r="IM147" s="95"/>
      <c r="IN147" s="95"/>
      <c r="IO147" s="95"/>
      <c r="IP147" s="95"/>
      <c r="IQ147" s="95"/>
      <c r="IR147" s="95"/>
      <c r="IS147" s="95"/>
      <c r="IT147" s="95"/>
      <c r="IU147" s="95"/>
      <c r="IV147" s="95"/>
      <c r="IW147" s="95"/>
      <c r="IX147" s="95"/>
      <c r="IY147" s="95"/>
      <c r="IZ147" s="95"/>
      <c r="JA147" s="95"/>
      <c r="JB147" s="95"/>
      <c r="JC147" s="95"/>
      <c r="JD147" s="95"/>
      <c r="JE147" s="95"/>
      <c r="JF147" s="95"/>
      <c r="JG147" s="95"/>
      <c r="JH147" s="95"/>
      <c r="JI147" s="95"/>
      <c r="JJ147" s="95"/>
      <c r="JK147" s="95"/>
      <c r="JL147" s="95"/>
      <c r="JM147" s="95"/>
      <c r="JN147" s="95"/>
      <c r="JO147" s="95"/>
      <c r="JP147" s="95"/>
      <c r="JQ147" s="95"/>
      <c r="JR147" s="95"/>
      <c r="JS147" s="95"/>
      <c r="JT147" s="95"/>
      <c r="JU147" s="95"/>
      <c r="JV147" s="95"/>
      <c r="JW147" s="95"/>
      <c r="JX147" s="95"/>
      <c r="JY147" s="95"/>
      <c r="JZ147" s="95"/>
      <c r="KA147" s="95"/>
      <c r="KB147" s="95"/>
      <c r="KC147" s="95"/>
      <c r="KD147" s="95"/>
      <c r="KE147" s="95"/>
      <c r="KF147" s="95"/>
      <c r="KG147" s="95"/>
      <c r="KH147" s="95"/>
      <c r="KI147" s="95"/>
      <c r="KJ147" s="95"/>
      <c r="KK147" s="95"/>
      <c r="KL147" s="95"/>
      <c r="KM147" s="95"/>
      <c r="KN147" s="95"/>
      <c r="KO147" s="95"/>
      <c r="KP147" s="95"/>
      <c r="KQ147" s="95"/>
      <c r="KR147" s="95"/>
      <c r="KS147" s="95"/>
      <c r="KT147" s="95"/>
      <c r="KU147" s="95"/>
      <c r="KV147" s="95"/>
      <c r="KW147" s="95"/>
      <c r="KX147" s="95"/>
      <c r="KY147" s="95"/>
      <c r="KZ147" s="95"/>
      <c r="LA147" s="95"/>
      <c r="LB147" s="95"/>
      <c r="LC147" s="95"/>
      <c r="LD147" s="95"/>
      <c r="LE147" s="95"/>
      <c r="LF147" s="95"/>
      <c r="LG147" s="95"/>
      <c r="LH147" s="95"/>
      <c r="LI147" s="95"/>
      <c r="LJ147" s="95"/>
      <c r="LK147" s="95"/>
      <c r="LL147" s="95"/>
      <c r="LM147" s="95"/>
      <c r="LN147" s="95"/>
      <c r="LO147" s="95"/>
      <c r="LP147" s="95"/>
      <c r="LQ147" s="95"/>
      <c r="LR147" s="95"/>
      <c r="LS147" s="95"/>
      <c r="LT147" s="95"/>
      <c r="LU147" s="95"/>
      <c r="LV147" s="95"/>
      <c r="LW147" s="95"/>
      <c r="LX147" s="95"/>
      <c r="LY147" s="95"/>
      <c r="LZ147" s="95"/>
      <c r="MA147" s="95"/>
      <c r="MB147" s="95"/>
      <c r="MC147" s="95"/>
      <c r="MD147" s="95"/>
      <c r="ME147" s="95"/>
      <c r="MF147" s="95"/>
      <c r="MG147" s="95"/>
      <c r="MH147" s="95"/>
      <c r="MI147" s="95"/>
      <c r="MJ147" s="95"/>
      <c r="MK147" s="95"/>
      <c r="ML147" s="95"/>
      <c r="MM147" s="95"/>
      <c r="MN147" s="95"/>
      <c r="MO147" s="95"/>
      <c r="MP147" s="95"/>
      <c r="MQ147" s="95"/>
      <c r="MR147" s="95"/>
      <c r="MS147" s="95"/>
      <c r="MT147" s="95"/>
      <c r="MU147" s="95"/>
      <c r="MV147" s="95"/>
      <c r="MW147" s="95"/>
      <c r="MX147" s="95"/>
      <c r="MY147" s="95"/>
      <c r="MZ147" s="95"/>
      <c r="NA147" s="95"/>
      <c r="NB147" s="95"/>
      <c r="NC147" s="95"/>
      <c r="ND147" s="95"/>
      <c r="NE147" s="95"/>
      <c r="NF147" s="95"/>
      <c r="NG147" s="95"/>
      <c r="NH147" s="95"/>
      <c r="NI147" s="95"/>
      <c r="NJ147" s="95"/>
      <c r="NK147" s="95"/>
      <c r="NL147" s="95"/>
      <c r="NM147" s="95"/>
      <c r="NN147" s="95"/>
      <c r="NO147" s="95"/>
      <c r="NP147" s="95"/>
      <c r="NQ147" s="95"/>
      <c r="NR147" s="95"/>
      <c r="NS147" s="95"/>
      <c r="NT147" s="95"/>
      <c r="NU147" s="95"/>
      <c r="NV147" s="95"/>
      <c r="NW147" s="95"/>
      <c r="NX147" s="95"/>
      <c r="NY147" s="95"/>
      <c r="NZ147" s="95"/>
      <c r="OA147" s="95"/>
      <c r="OB147" s="95"/>
      <c r="OC147" s="95"/>
      <c r="OD147" s="95"/>
      <c r="OE147" s="95"/>
      <c r="OF147" s="95"/>
      <c r="OG147" s="95"/>
      <c r="OH147" s="95"/>
      <c r="OI147" s="95"/>
      <c r="OJ147" s="95"/>
      <c r="OK147" s="95"/>
      <c r="OL147" s="95"/>
      <c r="OM147" s="95"/>
      <c r="ON147" s="95"/>
      <c r="OO147" s="95"/>
      <c r="OP147" s="95"/>
      <c r="OQ147" s="95"/>
      <c r="OR147" s="95"/>
      <c r="OS147" s="95"/>
      <c r="OT147" s="95"/>
      <c r="OU147" s="95"/>
      <c r="OV147" s="95"/>
      <c r="OW147" s="95"/>
      <c r="OX147" s="95"/>
      <c r="OY147" s="95"/>
      <c r="OZ147" s="95"/>
      <c r="PA147" s="95"/>
      <c r="PB147" s="95"/>
      <c r="PC147" s="95"/>
      <c r="PD147" s="95"/>
      <c r="PE147" s="95"/>
      <c r="PF147" s="95"/>
      <c r="PG147" s="95"/>
      <c r="PH147" s="95"/>
    </row>
    <row r="148" spans="3:424" s="85" customFormat="1" ht="29.55" customHeight="1">
      <c r="C148" s="1815" t="s">
        <v>236</v>
      </c>
      <c r="D148" s="1815"/>
      <c r="E148" s="1815"/>
      <c r="F148" s="143">
        <v>0</v>
      </c>
      <c r="G148" s="143" t="e">
        <f>IF(COLUMN(F$148)-COLUMN($L$30)+1&lt;=ROUND($L$30,0)-7,F$148,0)</f>
        <v>#VALUE!</v>
      </c>
      <c r="H148" s="143" t="e">
        <f t="shared" ref="H148:BM148" si="40">IF(COLUMN(G$148)-COLUMN($L$30)+1&lt;=ROUND($L$30,0)-7,G$148,0)</f>
        <v>#VALUE!</v>
      </c>
      <c r="I148" s="143" t="e">
        <f t="shared" si="40"/>
        <v>#VALUE!</v>
      </c>
      <c r="J148" s="143" t="e">
        <f t="shared" si="40"/>
        <v>#VALUE!</v>
      </c>
      <c r="K148" s="143" t="e">
        <f t="shared" si="40"/>
        <v>#VALUE!</v>
      </c>
      <c r="L148" s="143" t="e">
        <f t="shared" si="40"/>
        <v>#VALUE!</v>
      </c>
      <c r="M148" s="143" t="e">
        <f t="shared" si="40"/>
        <v>#VALUE!</v>
      </c>
      <c r="N148" s="143" t="e">
        <f t="shared" si="40"/>
        <v>#VALUE!</v>
      </c>
      <c r="O148" s="143" t="e">
        <f t="shared" si="40"/>
        <v>#VALUE!</v>
      </c>
      <c r="P148" s="143" t="e">
        <f t="shared" si="40"/>
        <v>#VALUE!</v>
      </c>
      <c r="Q148" s="143" t="e">
        <f t="shared" si="40"/>
        <v>#VALUE!</v>
      </c>
      <c r="R148" s="143" t="e">
        <f t="shared" si="40"/>
        <v>#VALUE!</v>
      </c>
      <c r="S148" s="143" t="e">
        <f t="shared" si="40"/>
        <v>#VALUE!</v>
      </c>
      <c r="T148" s="143" t="e">
        <f t="shared" si="40"/>
        <v>#VALUE!</v>
      </c>
      <c r="U148" s="143" t="e">
        <f t="shared" si="40"/>
        <v>#VALUE!</v>
      </c>
      <c r="V148" s="143" t="e">
        <f t="shared" si="40"/>
        <v>#VALUE!</v>
      </c>
      <c r="W148" s="143" t="e">
        <f t="shared" si="40"/>
        <v>#VALUE!</v>
      </c>
      <c r="X148" s="143" t="e">
        <f t="shared" si="40"/>
        <v>#VALUE!</v>
      </c>
      <c r="Y148" s="143" t="e">
        <f t="shared" si="40"/>
        <v>#VALUE!</v>
      </c>
      <c r="Z148" s="143" t="e">
        <f t="shared" si="40"/>
        <v>#VALUE!</v>
      </c>
      <c r="AA148" s="143" t="e">
        <f t="shared" si="40"/>
        <v>#VALUE!</v>
      </c>
      <c r="AB148" s="143" t="e">
        <f t="shared" si="40"/>
        <v>#VALUE!</v>
      </c>
      <c r="AC148" s="143" t="e">
        <f t="shared" si="40"/>
        <v>#VALUE!</v>
      </c>
      <c r="AD148" s="143" t="e">
        <f t="shared" si="40"/>
        <v>#VALUE!</v>
      </c>
      <c r="AE148" s="143" t="e">
        <f t="shared" si="40"/>
        <v>#VALUE!</v>
      </c>
      <c r="AF148" s="143" t="e">
        <f t="shared" si="40"/>
        <v>#VALUE!</v>
      </c>
      <c r="AG148" s="143" t="e">
        <f t="shared" si="40"/>
        <v>#VALUE!</v>
      </c>
      <c r="AH148" s="143" t="e">
        <f t="shared" si="40"/>
        <v>#VALUE!</v>
      </c>
      <c r="AI148" s="143" t="e">
        <f t="shared" si="40"/>
        <v>#VALUE!</v>
      </c>
      <c r="AJ148" s="143" t="e">
        <f t="shared" si="40"/>
        <v>#VALUE!</v>
      </c>
      <c r="AK148" s="143" t="e">
        <f t="shared" si="40"/>
        <v>#VALUE!</v>
      </c>
      <c r="AL148" s="143" t="e">
        <f t="shared" si="40"/>
        <v>#VALUE!</v>
      </c>
      <c r="AM148" s="143" t="e">
        <f t="shared" si="40"/>
        <v>#VALUE!</v>
      </c>
      <c r="AN148" s="143" t="e">
        <f t="shared" si="40"/>
        <v>#VALUE!</v>
      </c>
      <c r="AO148" s="143" t="e">
        <f t="shared" si="40"/>
        <v>#VALUE!</v>
      </c>
      <c r="AP148" s="143" t="e">
        <f t="shared" si="40"/>
        <v>#VALUE!</v>
      </c>
      <c r="AQ148" s="143" t="e">
        <f t="shared" si="40"/>
        <v>#VALUE!</v>
      </c>
      <c r="AR148" s="143" t="e">
        <f t="shared" si="40"/>
        <v>#VALUE!</v>
      </c>
      <c r="AS148" s="143" t="e">
        <f t="shared" si="40"/>
        <v>#VALUE!</v>
      </c>
      <c r="AT148" s="143" t="e">
        <f t="shared" si="40"/>
        <v>#VALUE!</v>
      </c>
      <c r="AU148" s="143" t="e">
        <f t="shared" si="40"/>
        <v>#VALUE!</v>
      </c>
      <c r="AV148" s="143" t="e">
        <f t="shared" si="40"/>
        <v>#VALUE!</v>
      </c>
      <c r="AW148" s="143" t="e">
        <f t="shared" si="40"/>
        <v>#VALUE!</v>
      </c>
      <c r="AX148" s="143" t="e">
        <f t="shared" si="40"/>
        <v>#VALUE!</v>
      </c>
      <c r="AY148" s="143" t="e">
        <f t="shared" si="40"/>
        <v>#VALUE!</v>
      </c>
      <c r="AZ148" s="143" t="e">
        <f t="shared" si="40"/>
        <v>#VALUE!</v>
      </c>
      <c r="BA148" s="143" t="e">
        <f t="shared" si="40"/>
        <v>#VALUE!</v>
      </c>
      <c r="BB148" s="143" t="e">
        <f t="shared" si="40"/>
        <v>#VALUE!</v>
      </c>
      <c r="BC148" s="143" t="e">
        <f t="shared" si="40"/>
        <v>#VALUE!</v>
      </c>
      <c r="BD148" s="143" t="e">
        <f t="shared" si="40"/>
        <v>#VALUE!</v>
      </c>
      <c r="BE148" s="143" t="e">
        <f t="shared" si="40"/>
        <v>#VALUE!</v>
      </c>
      <c r="BF148" s="143" t="e">
        <f t="shared" si="40"/>
        <v>#VALUE!</v>
      </c>
      <c r="BG148" s="143" t="e">
        <f t="shared" si="40"/>
        <v>#VALUE!</v>
      </c>
      <c r="BH148" s="143" t="e">
        <f t="shared" si="40"/>
        <v>#VALUE!</v>
      </c>
      <c r="BI148" s="143" t="e">
        <f t="shared" si="40"/>
        <v>#VALUE!</v>
      </c>
      <c r="BJ148" s="143" t="e">
        <f t="shared" si="40"/>
        <v>#VALUE!</v>
      </c>
      <c r="BK148" s="143" t="e">
        <f t="shared" si="40"/>
        <v>#VALUE!</v>
      </c>
      <c r="BL148" s="143" t="e">
        <f t="shared" si="40"/>
        <v>#VALUE!</v>
      </c>
      <c r="BM148" s="143" t="e">
        <f t="shared" si="40"/>
        <v>#VALUE!</v>
      </c>
      <c r="BN148" s="95"/>
      <c r="BO148" s="95"/>
      <c r="BP148" s="95"/>
      <c r="BQ148" s="95"/>
      <c r="BR148" s="95"/>
      <c r="BS148" s="95"/>
      <c r="BT148" s="95"/>
      <c r="BU148" s="95"/>
      <c r="BV148" s="95"/>
      <c r="BW148" s="95"/>
      <c r="BX148" s="95"/>
      <c r="BY148" s="95"/>
      <c r="BZ148" s="95"/>
      <c r="CA148" s="95"/>
      <c r="CB148" s="95"/>
      <c r="CC148" s="95"/>
      <c r="CD148" s="95"/>
      <c r="CE148" s="95"/>
      <c r="CF148" s="95"/>
      <c r="CG148" s="95"/>
      <c r="CH148" s="95"/>
      <c r="CI148" s="95"/>
      <c r="CJ148" s="95"/>
      <c r="CK148" s="95"/>
      <c r="CL148" s="95"/>
      <c r="CM148" s="95"/>
      <c r="CN148" s="95"/>
      <c r="CO148" s="95"/>
      <c r="CP148" s="95"/>
      <c r="CQ148" s="95"/>
      <c r="CR148" s="95"/>
      <c r="CS148" s="95"/>
      <c r="CT148" s="95"/>
      <c r="CU148" s="95"/>
      <c r="CV148" s="95"/>
      <c r="CW148" s="95"/>
      <c r="CX148" s="95"/>
      <c r="CY148" s="95"/>
      <c r="CZ148" s="95"/>
      <c r="DA148" s="95"/>
      <c r="DB148" s="95"/>
      <c r="DC148" s="95"/>
      <c r="DD148" s="95"/>
      <c r="DE148" s="95"/>
      <c r="DF148" s="95"/>
      <c r="DG148" s="95"/>
      <c r="DH148" s="95"/>
      <c r="DI148" s="95"/>
      <c r="DJ148" s="95"/>
      <c r="DK148" s="95"/>
      <c r="DL148" s="95"/>
      <c r="DM148" s="95"/>
      <c r="DN148" s="95"/>
      <c r="DO148" s="95"/>
      <c r="DP148" s="95"/>
      <c r="DQ148" s="95"/>
      <c r="DR148" s="95"/>
      <c r="DS148" s="95"/>
      <c r="DT148" s="95"/>
      <c r="DU148" s="95"/>
      <c r="DV148" s="95"/>
      <c r="DW148" s="95"/>
      <c r="DX148" s="95"/>
      <c r="DY148" s="95"/>
      <c r="DZ148" s="95"/>
      <c r="EA148" s="95"/>
      <c r="EB148" s="95"/>
      <c r="EC148" s="95"/>
      <c r="ED148" s="95"/>
      <c r="EE148" s="95"/>
      <c r="EF148" s="95"/>
      <c r="EG148" s="95"/>
      <c r="EH148" s="95"/>
      <c r="EI148" s="95"/>
      <c r="EJ148" s="95"/>
      <c r="EK148" s="95"/>
      <c r="EL148" s="95"/>
      <c r="EM148" s="95"/>
      <c r="EN148" s="95"/>
      <c r="EO148" s="95"/>
      <c r="EP148" s="95"/>
      <c r="EQ148" s="95"/>
      <c r="ER148" s="95"/>
      <c r="ES148" s="95"/>
      <c r="ET148" s="95"/>
      <c r="EU148" s="95"/>
      <c r="EV148" s="95"/>
      <c r="EW148" s="95"/>
      <c r="EX148" s="95"/>
      <c r="EY148" s="95"/>
      <c r="EZ148" s="95"/>
      <c r="FA148" s="95"/>
      <c r="FB148" s="95"/>
      <c r="FC148" s="95"/>
      <c r="FD148" s="95"/>
      <c r="FE148" s="95"/>
      <c r="FF148" s="95"/>
      <c r="FG148" s="95"/>
      <c r="FH148" s="95"/>
      <c r="FI148" s="95"/>
      <c r="FJ148" s="95"/>
      <c r="FK148" s="95"/>
      <c r="FL148" s="95"/>
      <c r="FM148" s="95"/>
      <c r="FN148" s="95"/>
      <c r="FO148" s="95"/>
      <c r="FP148" s="95"/>
      <c r="FQ148" s="95"/>
      <c r="FR148" s="95"/>
      <c r="FS148" s="95"/>
      <c r="FT148" s="95"/>
      <c r="FU148" s="95"/>
      <c r="FV148" s="95"/>
      <c r="FW148" s="95"/>
      <c r="FX148" s="95"/>
      <c r="FY148" s="95"/>
      <c r="FZ148" s="95"/>
      <c r="GA148" s="95"/>
      <c r="GB148" s="95"/>
      <c r="GC148" s="95"/>
      <c r="GD148" s="95"/>
      <c r="GE148" s="95"/>
      <c r="GF148" s="95"/>
      <c r="GG148" s="95"/>
      <c r="GH148" s="95"/>
      <c r="GI148" s="95"/>
      <c r="GJ148" s="95"/>
      <c r="GK148" s="95"/>
      <c r="GL148" s="95"/>
      <c r="GM148" s="95"/>
      <c r="GN148" s="95"/>
      <c r="GO148" s="95"/>
      <c r="GP148" s="95"/>
      <c r="GQ148" s="95"/>
      <c r="GR148" s="95"/>
      <c r="GS148" s="95"/>
      <c r="GT148" s="95"/>
      <c r="GU148" s="95"/>
      <c r="GV148" s="95"/>
      <c r="GW148" s="133"/>
      <c r="GX148" s="133"/>
      <c r="GY148" s="133"/>
      <c r="GZ148" s="133"/>
      <c r="HA148" s="133"/>
      <c r="HB148" s="133"/>
      <c r="HC148" s="133"/>
      <c r="HD148" s="133"/>
      <c r="HE148" s="133"/>
      <c r="HF148" s="133"/>
      <c r="HG148" s="95"/>
      <c r="HH148" s="95"/>
      <c r="HI148" s="95"/>
      <c r="HJ148" s="95"/>
      <c r="HK148" s="95"/>
      <c r="HL148" s="95"/>
      <c r="HM148" s="95"/>
      <c r="HN148" s="95"/>
      <c r="HO148" s="95"/>
      <c r="HP148" s="95"/>
      <c r="HQ148" s="95"/>
      <c r="HR148" s="95"/>
      <c r="HS148" s="95"/>
      <c r="HT148" s="95"/>
      <c r="HU148" s="95"/>
      <c r="HV148" s="95"/>
      <c r="HW148" s="95"/>
      <c r="HX148" s="95"/>
      <c r="HY148" s="95"/>
      <c r="HZ148" s="95"/>
      <c r="IA148" s="95"/>
      <c r="IB148" s="95"/>
      <c r="IC148" s="95"/>
      <c r="ID148" s="95"/>
      <c r="IE148" s="95"/>
      <c r="IF148" s="95"/>
      <c r="IG148" s="95"/>
      <c r="IH148" s="95"/>
      <c r="II148" s="95"/>
      <c r="IJ148" s="95"/>
      <c r="IK148" s="95"/>
      <c r="IL148" s="95"/>
      <c r="IM148" s="95"/>
      <c r="IN148" s="95"/>
      <c r="IO148" s="95"/>
      <c r="IP148" s="95"/>
      <c r="IQ148" s="95"/>
      <c r="IR148" s="95"/>
      <c r="IS148" s="95"/>
      <c r="IT148" s="95"/>
      <c r="IU148" s="95"/>
      <c r="IV148" s="95"/>
      <c r="IW148" s="95"/>
      <c r="IX148" s="95"/>
      <c r="IY148" s="95"/>
      <c r="IZ148" s="95"/>
      <c r="JA148" s="95"/>
      <c r="JB148" s="95"/>
      <c r="JC148" s="95"/>
      <c r="JD148" s="95"/>
      <c r="JE148" s="95"/>
      <c r="JF148" s="95"/>
      <c r="JG148" s="95"/>
      <c r="JH148" s="95"/>
      <c r="JI148" s="95"/>
      <c r="JJ148" s="95"/>
      <c r="JK148" s="95"/>
      <c r="JL148" s="95"/>
      <c r="JM148" s="95"/>
      <c r="JN148" s="95"/>
      <c r="JO148" s="95"/>
      <c r="JP148" s="95"/>
      <c r="JQ148" s="95"/>
      <c r="JR148" s="95"/>
      <c r="JS148" s="95"/>
      <c r="JT148" s="95"/>
      <c r="JU148" s="95"/>
      <c r="JV148" s="95"/>
      <c r="JW148" s="95"/>
      <c r="JX148" s="95"/>
      <c r="JY148" s="95"/>
      <c r="JZ148" s="95"/>
      <c r="KA148" s="95"/>
      <c r="KB148" s="95"/>
      <c r="KC148" s="95"/>
      <c r="KD148" s="95"/>
      <c r="KE148" s="95"/>
      <c r="KF148" s="95"/>
      <c r="KG148" s="95"/>
      <c r="KH148" s="95"/>
      <c r="KI148" s="95"/>
      <c r="KJ148" s="95"/>
      <c r="KK148" s="95"/>
      <c r="KL148" s="95"/>
      <c r="KM148" s="95"/>
      <c r="KN148" s="95"/>
      <c r="KO148" s="95"/>
      <c r="KP148" s="95"/>
      <c r="KQ148" s="95"/>
      <c r="KR148" s="95"/>
      <c r="KS148" s="95"/>
      <c r="KT148" s="95"/>
      <c r="KU148" s="95"/>
      <c r="KV148" s="95"/>
      <c r="KW148" s="95"/>
      <c r="KX148" s="95"/>
      <c r="KY148" s="95"/>
      <c r="KZ148" s="95"/>
      <c r="LA148" s="95"/>
      <c r="LB148" s="95"/>
      <c r="LC148" s="95"/>
      <c r="LD148" s="95"/>
      <c r="LE148" s="95"/>
      <c r="LF148" s="95"/>
      <c r="LG148" s="95"/>
      <c r="LH148" s="95"/>
      <c r="LI148" s="95"/>
      <c r="LJ148" s="95"/>
      <c r="LK148" s="95"/>
      <c r="LL148" s="95"/>
      <c r="LM148" s="95"/>
      <c r="LN148" s="95"/>
      <c r="LO148" s="95"/>
      <c r="LP148" s="95"/>
      <c r="LQ148" s="95"/>
      <c r="LR148" s="95"/>
      <c r="LS148" s="95"/>
      <c r="LT148" s="95"/>
      <c r="LU148" s="95"/>
      <c r="LV148" s="95"/>
      <c r="LW148" s="95"/>
      <c r="LX148" s="95"/>
      <c r="LY148" s="95"/>
      <c r="LZ148" s="95"/>
      <c r="MA148" s="95"/>
      <c r="MB148" s="95"/>
      <c r="MC148" s="95"/>
      <c r="MD148" s="95"/>
      <c r="ME148" s="95"/>
      <c r="MF148" s="95"/>
      <c r="MG148" s="95"/>
      <c r="MH148" s="95"/>
      <c r="MI148" s="95"/>
      <c r="MJ148" s="95"/>
      <c r="MK148" s="95"/>
      <c r="ML148" s="95"/>
      <c r="MM148" s="95"/>
      <c r="MN148" s="95"/>
      <c r="MO148" s="95"/>
      <c r="MP148" s="95"/>
      <c r="MQ148" s="95"/>
      <c r="MR148" s="95"/>
      <c r="MS148" s="95"/>
      <c r="MT148" s="95"/>
      <c r="MU148" s="95"/>
      <c r="MV148" s="95"/>
      <c r="MW148" s="95"/>
      <c r="MX148" s="95"/>
      <c r="MY148" s="95"/>
      <c r="MZ148" s="95"/>
      <c r="NA148" s="95"/>
      <c r="NB148" s="95"/>
      <c r="NC148" s="95"/>
      <c r="ND148" s="95"/>
      <c r="NE148" s="95"/>
      <c r="NF148" s="95"/>
      <c r="NG148" s="95"/>
      <c r="NH148" s="95"/>
      <c r="NI148" s="95"/>
      <c r="NJ148" s="95"/>
      <c r="NK148" s="95"/>
      <c r="NL148" s="95"/>
      <c r="NM148" s="95"/>
      <c r="NN148" s="95"/>
      <c r="NO148" s="95"/>
      <c r="NP148" s="95"/>
      <c r="NQ148" s="95"/>
      <c r="NR148" s="95"/>
      <c r="NS148" s="95"/>
      <c r="NT148" s="95"/>
      <c r="NU148" s="95"/>
      <c r="NV148" s="95"/>
      <c r="NW148" s="95"/>
      <c r="NX148" s="95"/>
      <c r="NY148" s="95"/>
      <c r="NZ148" s="95"/>
      <c r="OA148" s="95"/>
      <c r="OB148" s="95"/>
      <c r="OC148" s="95"/>
      <c r="OD148" s="95"/>
      <c r="OE148" s="95"/>
      <c r="OF148" s="95"/>
      <c r="OG148" s="95"/>
      <c r="OH148" s="95"/>
      <c r="OI148" s="95"/>
      <c r="OJ148" s="95"/>
      <c r="OK148" s="95"/>
      <c r="OL148" s="95"/>
      <c r="OM148" s="95"/>
      <c r="ON148" s="95"/>
      <c r="OO148" s="95"/>
      <c r="OP148" s="95"/>
      <c r="OQ148" s="95"/>
      <c r="OR148" s="95"/>
      <c r="OS148" s="95"/>
      <c r="OT148" s="95"/>
      <c r="OU148" s="95"/>
      <c r="OV148" s="95"/>
      <c r="OW148" s="95"/>
      <c r="OX148" s="95"/>
      <c r="OY148" s="95"/>
      <c r="OZ148" s="95"/>
      <c r="PA148" s="95"/>
      <c r="PB148" s="95"/>
      <c r="PC148" s="95"/>
      <c r="PD148" s="95"/>
      <c r="PE148" s="95"/>
      <c r="PF148" s="95"/>
      <c r="PG148" s="95"/>
      <c r="PH148" s="95"/>
    </row>
    <row r="149" spans="3:424" s="85" customFormat="1" ht="18">
      <c r="C149" s="1816" t="s">
        <v>258</v>
      </c>
      <c r="D149" s="1816"/>
      <c r="E149" s="1817"/>
      <c r="F149" s="131"/>
      <c r="G149" s="144"/>
      <c r="H149" s="144"/>
      <c r="I149" s="144"/>
      <c r="J149" s="144"/>
      <c r="K149" s="144"/>
      <c r="L149" s="144"/>
      <c r="M149" s="144"/>
      <c r="N149" s="144"/>
      <c r="O149" s="144"/>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c r="AT149" s="144"/>
      <c r="AU149" s="144"/>
      <c r="AV149" s="144"/>
      <c r="AW149" s="144"/>
      <c r="AX149" s="144"/>
      <c r="AY149" s="144"/>
      <c r="AZ149" s="144"/>
      <c r="BA149" s="144"/>
      <c r="BB149" s="144"/>
      <c r="BC149" s="144"/>
      <c r="BD149" s="144"/>
      <c r="BE149" s="144"/>
      <c r="BF149" s="144"/>
      <c r="BG149" s="144"/>
      <c r="BH149" s="144"/>
      <c r="BI149" s="144"/>
      <c r="BJ149" s="144"/>
      <c r="BK149" s="144"/>
      <c r="BL149" s="144"/>
      <c r="BM149" s="144"/>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95"/>
      <c r="CR149" s="95"/>
      <c r="CS149" s="95"/>
      <c r="CT149" s="95"/>
      <c r="CU149" s="95"/>
      <c r="CV149" s="95"/>
      <c r="CW149" s="95"/>
      <c r="CX149" s="95"/>
      <c r="CY149" s="95"/>
      <c r="CZ149" s="95"/>
      <c r="DA149" s="95"/>
      <c r="DB149" s="95"/>
      <c r="DC149" s="95"/>
      <c r="DD149" s="95"/>
      <c r="DE149" s="95"/>
      <c r="DF149" s="95"/>
      <c r="DG149" s="95"/>
      <c r="DH149" s="95"/>
      <c r="DI149" s="95"/>
      <c r="DJ149" s="95"/>
      <c r="DK149" s="95"/>
      <c r="DL149" s="95"/>
      <c r="DM149" s="95"/>
      <c r="DN149" s="95"/>
      <c r="DO149" s="95"/>
      <c r="DP149" s="95"/>
      <c r="DQ149" s="95"/>
      <c r="DR149" s="95"/>
      <c r="DS149" s="95"/>
      <c r="DT149" s="95"/>
      <c r="DU149" s="95"/>
      <c r="DV149" s="95"/>
      <c r="DW149" s="95"/>
      <c r="DX149" s="95"/>
      <c r="DY149" s="95"/>
      <c r="DZ149" s="95"/>
      <c r="EA149" s="95"/>
      <c r="EB149" s="95"/>
      <c r="EC149" s="95"/>
      <c r="ED149" s="95"/>
      <c r="EE149" s="95"/>
      <c r="EF149" s="95"/>
      <c r="EG149" s="95"/>
      <c r="EH149" s="95"/>
      <c r="EI149" s="95"/>
      <c r="EJ149" s="95"/>
      <c r="EK149" s="95"/>
      <c r="EL149" s="95"/>
      <c r="EM149" s="95"/>
      <c r="EN149" s="95"/>
      <c r="EO149" s="95"/>
      <c r="EP149" s="95"/>
      <c r="EQ149" s="95"/>
      <c r="ER149" s="95"/>
      <c r="ES149" s="95"/>
      <c r="ET149" s="95"/>
      <c r="EU149" s="95"/>
      <c r="EV149" s="95"/>
      <c r="EW149" s="95"/>
      <c r="EX149" s="95"/>
      <c r="EY149" s="95"/>
      <c r="EZ149" s="95"/>
      <c r="FA149" s="95"/>
      <c r="FB149" s="95"/>
      <c r="FC149" s="95"/>
      <c r="FD149" s="95"/>
      <c r="FE149" s="95"/>
      <c r="FF149" s="95"/>
      <c r="FG149" s="95"/>
      <c r="FH149" s="95"/>
      <c r="FI149" s="95"/>
      <c r="FJ149" s="95"/>
      <c r="FK149" s="95"/>
      <c r="FL149" s="95"/>
      <c r="FM149" s="95"/>
      <c r="FN149" s="95"/>
      <c r="FO149" s="95"/>
      <c r="FP149" s="95"/>
      <c r="FQ149" s="95"/>
      <c r="FR149" s="95"/>
      <c r="FS149" s="95"/>
      <c r="FT149" s="95"/>
      <c r="FU149" s="95"/>
      <c r="FV149" s="95"/>
      <c r="FW149" s="95"/>
      <c r="FX149" s="95"/>
      <c r="FY149" s="95"/>
      <c r="FZ149" s="95"/>
      <c r="GA149" s="95"/>
      <c r="GB149" s="95"/>
      <c r="GC149" s="95"/>
      <c r="GD149" s="95"/>
      <c r="GE149" s="95"/>
      <c r="GF149" s="95"/>
      <c r="GG149" s="95"/>
      <c r="GH149" s="95"/>
      <c r="GI149" s="95"/>
      <c r="GJ149" s="95"/>
      <c r="GK149" s="95"/>
      <c r="GL149" s="95"/>
      <c r="GM149" s="95"/>
      <c r="GN149" s="95"/>
      <c r="GO149" s="95"/>
      <c r="GP149" s="95"/>
      <c r="GQ149" s="95"/>
      <c r="GR149" s="95"/>
      <c r="GS149" s="95"/>
      <c r="GT149" s="95"/>
      <c r="GU149" s="95"/>
      <c r="GV149" s="95"/>
      <c r="GW149" s="133"/>
      <c r="GX149" s="133"/>
      <c r="GY149" s="133"/>
      <c r="GZ149" s="133"/>
      <c r="HA149" s="133"/>
      <c r="HB149" s="133"/>
      <c r="HC149" s="133"/>
      <c r="HD149" s="133"/>
      <c r="HE149" s="133"/>
      <c r="HF149" s="133"/>
      <c r="HG149" s="95"/>
      <c r="HH149" s="95"/>
      <c r="HI149" s="95"/>
      <c r="HJ149" s="95"/>
      <c r="HK149" s="95"/>
      <c r="HL149" s="95"/>
      <c r="HM149" s="95"/>
      <c r="HN149" s="95"/>
      <c r="HO149" s="95"/>
      <c r="HP149" s="95"/>
      <c r="HQ149" s="95"/>
      <c r="HR149" s="95"/>
      <c r="HS149" s="95"/>
      <c r="HT149" s="95"/>
      <c r="HU149" s="95"/>
      <c r="HV149" s="95"/>
      <c r="HW149" s="95"/>
      <c r="HX149" s="95"/>
      <c r="HY149" s="95"/>
      <c r="HZ149" s="95"/>
      <c r="IA149" s="95"/>
      <c r="IB149" s="95"/>
      <c r="IC149" s="95"/>
      <c r="ID149" s="95"/>
      <c r="IE149" s="95"/>
      <c r="IF149" s="95"/>
      <c r="IG149" s="95"/>
      <c r="IH149" s="95"/>
      <c r="II149" s="95"/>
      <c r="IJ149" s="95"/>
      <c r="IK149" s="95"/>
      <c r="IL149" s="95"/>
      <c r="IM149" s="95"/>
      <c r="IN149" s="95"/>
      <c r="IO149" s="95"/>
      <c r="IP149" s="95"/>
      <c r="IQ149" s="95"/>
      <c r="IR149" s="95"/>
      <c r="IS149" s="95"/>
      <c r="IT149" s="95"/>
      <c r="IU149" s="95"/>
      <c r="IV149" s="95"/>
      <c r="IW149" s="95"/>
      <c r="IX149" s="95"/>
      <c r="IY149" s="95"/>
      <c r="IZ149" s="95"/>
      <c r="JA149" s="95"/>
      <c r="JB149" s="95"/>
      <c r="JC149" s="95"/>
      <c r="JD149" s="95"/>
      <c r="JE149" s="95"/>
      <c r="JF149" s="95"/>
      <c r="JG149" s="95"/>
      <c r="JH149" s="95"/>
      <c r="JI149" s="95"/>
      <c r="JJ149" s="95"/>
      <c r="JK149" s="95"/>
      <c r="JL149" s="95"/>
      <c r="JM149" s="95"/>
      <c r="JN149" s="95"/>
      <c r="JO149" s="95"/>
      <c r="JP149" s="95"/>
      <c r="JQ149" s="95"/>
      <c r="JR149" s="95"/>
      <c r="JS149" s="95"/>
      <c r="JT149" s="95"/>
      <c r="JU149" s="95"/>
      <c r="JV149" s="95"/>
      <c r="JW149" s="95"/>
      <c r="JX149" s="95"/>
      <c r="JY149" s="95"/>
      <c r="JZ149" s="95"/>
      <c r="KA149" s="95"/>
      <c r="KB149" s="95"/>
      <c r="KC149" s="95"/>
      <c r="KD149" s="95"/>
      <c r="KE149" s="95"/>
      <c r="KF149" s="95"/>
      <c r="KG149" s="95"/>
      <c r="KH149" s="95"/>
      <c r="KI149" s="95"/>
      <c r="KJ149" s="95"/>
      <c r="KK149" s="95"/>
      <c r="KL149" s="95"/>
      <c r="KM149" s="95"/>
      <c r="KN149" s="95"/>
      <c r="KO149" s="95"/>
      <c r="KP149" s="95"/>
      <c r="KQ149" s="95"/>
      <c r="KR149" s="95"/>
      <c r="KS149" s="95"/>
      <c r="KT149" s="95"/>
      <c r="KU149" s="95"/>
      <c r="KV149" s="95"/>
      <c r="KW149" s="95"/>
      <c r="KX149" s="95"/>
      <c r="KY149" s="95"/>
      <c r="KZ149" s="95"/>
      <c r="LA149" s="95"/>
      <c r="LB149" s="95"/>
      <c r="LC149" s="95"/>
      <c r="LD149" s="95"/>
      <c r="LE149" s="95"/>
      <c r="LF149" s="95"/>
      <c r="LG149" s="95"/>
      <c r="LH149" s="95"/>
      <c r="LI149" s="95"/>
      <c r="LJ149" s="95"/>
      <c r="LK149" s="95"/>
      <c r="LL149" s="95"/>
      <c r="LM149" s="95"/>
      <c r="LN149" s="95"/>
      <c r="LO149" s="95"/>
      <c r="LP149" s="95"/>
      <c r="LQ149" s="95"/>
      <c r="LR149" s="95"/>
      <c r="LS149" s="95"/>
      <c r="LT149" s="95"/>
      <c r="LU149" s="95"/>
      <c r="LV149" s="95"/>
      <c r="LW149" s="95"/>
      <c r="LX149" s="95"/>
      <c r="LY149" s="95"/>
      <c r="LZ149" s="95"/>
      <c r="MA149" s="95"/>
      <c r="MB149" s="95"/>
      <c r="MC149" s="95"/>
      <c r="MD149" s="95"/>
      <c r="ME149" s="95"/>
      <c r="MF149" s="95"/>
      <c r="MG149" s="95"/>
      <c r="MH149" s="95"/>
      <c r="MI149" s="95"/>
      <c r="MJ149" s="95"/>
      <c r="MK149" s="95"/>
      <c r="ML149" s="95"/>
      <c r="MM149" s="95"/>
      <c r="MN149" s="95"/>
      <c r="MO149" s="95"/>
      <c r="MP149" s="95"/>
      <c r="MQ149" s="95"/>
      <c r="MR149" s="95"/>
      <c r="MS149" s="95"/>
      <c r="MT149" s="95"/>
      <c r="MU149" s="95"/>
      <c r="MV149" s="95"/>
      <c r="MW149" s="95"/>
      <c r="MX149" s="95"/>
      <c r="MY149" s="95"/>
      <c r="MZ149" s="95"/>
      <c r="NA149" s="95"/>
      <c r="NB149" s="95"/>
      <c r="NC149" s="95"/>
      <c r="ND149" s="95"/>
      <c r="NE149" s="95"/>
      <c r="NF149" s="95"/>
      <c r="NG149" s="95"/>
      <c r="NH149" s="95"/>
      <c r="NI149" s="95"/>
      <c r="NJ149" s="95"/>
      <c r="NK149" s="95"/>
      <c r="NL149" s="95"/>
      <c r="NM149" s="95"/>
      <c r="NN149" s="95"/>
      <c r="NO149" s="95"/>
      <c r="NP149" s="95"/>
      <c r="NQ149" s="95"/>
      <c r="NR149" s="95"/>
      <c r="NS149" s="95"/>
      <c r="NT149" s="95"/>
      <c r="NU149" s="95"/>
      <c r="NV149" s="95"/>
      <c r="NW149" s="95"/>
      <c r="NX149" s="95"/>
      <c r="NY149" s="95"/>
      <c r="NZ149" s="95"/>
      <c r="OA149" s="95"/>
      <c r="OB149" s="95"/>
      <c r="OC149" s="95"/>
      <c r="OD149" s="95"/>
      <c r="OE149" s="95"/>
      <c r="OF149" s="95"/>
      <c r="OG149" s="95"/>
      <c r="OH149" s="95"/>
      <c r="OI149" s="95"/>
      <c r="OJ149" s="95"/>
      <c r="OK149" s="95"/>
      <c r="OL149" s="95"/>
      <c r="OM149" s="95"/>
      <c r="ON149" s="95"/>
      <c r="OO149" s="95"/>
      <c r="OP149" s="95"/>
      <c r="OQ149" s="95"/>
      <c r="OR149" s="95"/>
      <c r="OS149" s="95"/>
      <c r="OT149" s="95"/>
      <c r="OU149" s="95"/>
      <c r="OV149" s="95"/>
      <c r="OW149" s="95"/>
      <c r="OX149" s="95"/>
      <c r="OY149" s="95"/>
      <c r="OZ149" s="95"/>
      <c r="PA149" s="95"/>
      <c r="PB149" s="95"/>
      <c r="PC149" s="95"/>
      <c r="PD149" s="95"/>
      <c r="PE149" s="95"/>
      <c r="PF149" s="95"/>
      <c r="PG149" s="95"/>
      <c r="PH149" s="95"/>
    </row>
    <row r="150" spans="3:424" s="85" customFormat="1" ht="29.55" customHeight="1">
      <c r="C150" s="1815" t="s">
        <v>259</v>
      </c>
      <c r="D150" s="1815"/>
      <c r="E150" s="1815"/>
      <c r="F150" s="143">
        <v>0</v>
      </c>
      <c r="G150" s="143" t="e">
        <f>IF(COLUMN(F$150)-COLUMN($L$30)+1&lt;=ROUND($L$30,0)-7,F$150,0)</f>
        <v>#VALUE!</v>
      </c>
      <c r="H150" s="143" t="e">
        <f t="shared" ref="H150:BM150" si="41">IF(COLUMN(G$150)-COLUMN($L$30)+1&lt;=ROUND($L$30,0)-7,G$150,0)</f>
        <v>#VALUE!</v>
      </c>
      <c r="I150" s="143" t="e">
        <f t="shared" si="41"/>
        <v>#VALUE!</v>
      </c>
      <c r="J150" s="143" t="e">
        <f t="shared" si="41"/>
        <v>#VALUE!</v>
      </c>
      <c r="K150" s="143" t="e">
        <f t="shared" si="41"/>
        <v>#VALUE!</v>
      </c>
      <c r="L150" s="143" t="e">
        <f t="shared" si="41"/>
        <v>#VALUE!</v>
      </c>
      <c r="M150" s="143" t="e">
        <f t="shared" si="41"/>
        <v>#VALUE!</v>
      </c>
      <c r="N150" s="143" t="e">
        <f t="shared" si="41"/>
        <v>#VALUE!</v>
      </c>
      <c r="O150" s="143" t="e">
        <f t="shared" si="41"/>
        <v>#VALUE!</v>
      </c>
      <c r="P150" s="143" t="e">
        <f t="shared" si="41"/>
        <v>#VALUE!</v>
      </c>
      <c r="Q150" s="143" t="e">
        <f t="shared" si="41"/>
        <v>#VALUE!</v>
      </c>
      <c r="R150" s="143" t="e">
        <f t="shared" si="41"/>
        <v>#VALUE!</v>
      </c>
      <c r="S150" s="143" t="e">
        <f t="shared" si="41"/>
        <v>#VALUE!</v>
      </c>
      <c r="T150" s="143" t="e">
        <f t="shared" si="41"/>
        <v>#VALUE!</v>
      </c>
      <c r="U150" s="143" t="e">
        <f t="shared" si="41"/>
        <v>#VALUE!</v>
      </c>
      <c r="V150" s="143" t="e">
        <f t="shared" si="41"/>
        <v>#VALUE!</v>
      </c>
      <c r="W150" s="143" t="e">
        <f t="shared" si="41"/>
        <v>#VALUE!</v>
      </c>
      <c r="X150" s="143" t="e">
        <f t="shared" si="41"/>
        <v>#VALUE!</v>
      </c>
      <c r="Y150" s="143" t="e">
        <f t="shared" si="41"/>
        <v>#VALUE!</v>
      </c>
      <c r="Z150" s="143" t="e">
        <f t="shared" si="41"/>
        <v>#VALUE!</v>
      </c>
      <c r="AA150" s="143" t="e">
        <f t="shared" si="41"/>
        <v>#VALUE!</v>
      </c>
      <c r="AB150" s="143" t="e">
        <f t="shared" si="41"/>
        <v>#VALUE!</v>
      </c>
      <c r="AC150" s="143" t="e">
        <f t="shared" si="41"/>
        <v>#VALUE!</v>
      </c>
      <c r="AD150" s="143" t="e">
        <f t="shared" si="41"/>
        <v>#VALUE!</v>
      </c>
      <c r="AE150" s="143" t="e">
        <f t="shared" si="41"/>
        <v>#VALUE!</v>
      </c>
      <c r="AF150" s="143" t="e">
        <f t="shared" si="41"/>
        <v>#VALUE!</v>
      </c>
      <c r="AG150" s="143" t="e">
        <f t="shared" si="41"/>
        <v>#VALUE!</v>
      </c>
      <c r="AH150" s="143" t="e">
        <f t="shared" si="41"/>
        <v>#VALUE!</v>
      </c>
      <c r="AI150" s="143" t="e">
        <f t="shared" si="41"/>
        <v>#VALUE!</v>
      </c>
      <c r="AJ150" s="143" t="e">
        <f t="shared" si="41"/>
        <v>#VALUE!</v>
      </c>
      <c r="AK150" s="143" t="e">
        <f t="shared" si="41"/>
        <v>#VALUE!</v>
      </c>
      <c r="AL150" s="143" t="e">
        <f t="shared" si="41"/>
        <v>#VALUE!</v>
      </c>
      <c r="AM150" s="143" t="e">
        <f t="shared" si="41"/>
        <v>#VALUE!</v>
      </c>
      <c r="AN150" s="143" t="e">
        <f t="shared" si="41"/>
        <v>#VALUE!</v>
      </c>
      <c r="AO150" s="143" t="e">
        <f t="shared" si="41"/>
        <v>#VALUE!</v>
      </c>
      <c r="AP150" s="143" t="e">
        <f t="shared" si="41"/>
        <v>#VALUE!</v>
      </c>
      <c r="AQ150" s="143" t="e">
        <f t="shared" si="41"/>
        <v>#VALUE!</v>
      </c>
      <c r="AR150" s="143" t="e">
        <f t="shared" si="41"/>
        <v>#VALUE!</v>
      </c>
      <c r="AS150" s="143" t="e">
        <f t="shared" si="41"/>
        <v>#VALUE!</v>
      </c>
      <c r="AT150" s="143" t="e">
        <f t="shared" si="41"/>
        <v>#VALUE!</v>
      </c>
      <c r="AU150" s="143" t="e">
        <f t="shared" si="41"/>
        <v>#VALUE!</v>
      </c>
      <c r="AV150" s="143" t="e">
        <f t="shared" si="41"/>
        <v>#VALUE!</v>
      </c>
      <c r="AW150" s="143" t="e">
        <f t="shared" si="41"/>
        <v>#VALUE!</v>
      </c>
      <c r="AX150" s="143" t="e">
        <f t="shared" si="41"/>
        <v>#VALUE!</v>
      </c>
      <c r="AY150" s="143" t="e">
        <f t="shared" si="41"/>
        <v>#VALUE!</v>
      </c>
      <c r="AZ150" s="143" t="e">
        <f t="shared" si="41"/>
        <v>#VALUE!</v>
      </c>
      <c r="BA150" s="143" t="e">
        <f t="shared" si="41"/>
        <v>#VALUE!</v>
      </c>
      <c r="BB150" s="143" t="e">
        <f t="shared" si="41"/>
        <v>#VALUE!</v>
      </c>
      <c r="BC150" s="143" t="e">
        <f t="shared" si="41"/>
        <v>#VALUE!</v>
      </c>
      <c r="BD150" s="143" t="e">
        <f t="shared" si="41"/>
        <v>#VALUE!</v>
      </c>
      <c r="BE150" s="143" t="e">
        <f t="shared" si="41"/>
        <v>#VALUE!</v>
      </c>
      <c r="BF150" s="143" t="e">
        <f t="shared" si="41"/>
        <v>#VALUE!</v>
      </c>
      <c r="BG150" s="143" t="e">
        <f t="shared" si="41"/>
        <v>#VALUE!</v>
      </c>
      <c r="BH150" s="143" t="e">
        <f t="shared" si="41"/>
        <v>#VALUE!</v>
      </c>
      <c r="BI150" s="143" t="e">
        <f t="shared" si="41"/>
        <v>#VALUE!</v>
      </c>
      <c r="BJ150" s="143" t="e">
        <f t="shared" si="41"/>
        <v>#VALUE!</v>
      </c>
      <c r="BK150" s="143" t="e">
        <f t="shared" si="41"/>
        <v>#VALUE!</v>
      </c>
      <c r="BL150" s="143" t="e">
        <f t="shared" si="41"/>
        <v>#VALUE!</v>
      </c>
      <c r="BM150" s="143" t="e">
        <f t="shared" si="41"/>
        <v>#VALUE!</v>
      </c>
      <c r="BN150" s="95"/>
      <c r="BO150" s="95"/>
      <c r="BP150" s="95"/>
      <c r="BQ150" s="95"/>
      <c r="BR150" s="95"/>
      <c r="BS150" s="95"/>
      <c r="BT150" s="95"/>
      <c r="BU150" s="95"/>
      <c r="BV150" s="95"/>
      <c r="BW150" s="95"/>
      <c r="BX150" s="95"/>
      <c r="BY150" s="95"/>
      <c r="BZ150" s="95"/>
      <c r="CA150" s="95"/>
      <c r="CB150" s="95"/>
      <c r="CC150" s="95"/>
      <c r="CD150" s="95"/>
      <c r="CE150" s="95"/>
      <c r="CF150" s="95"/>
      <c r="CG150" s="95"/>
      <c r="CH150" s="95"/>
      <c r="CI150" s="95"/>
      <c r="CJ150" s="95"/>
      <c r="CK150" s="95"/>
      <c r="CL150" s="95"/>
      <c r="CM150" s="95"/>
      <c r="CN150" s="95"/>
      <c r="CO150" s="95"/>
      <c r="CP150" s="95"/>
      <c r="CQ150" s="95"/>
      <c r="CR150" s="95"/>
      <c r="CS150" s="95"/>
      <c r="CT150" s="95"/>
      <c r="CU150" s="95"/>
      <c r="CV150" s="95"/>
      <c r="CW150" s="95"/>
      <c r="CX150" s="95"/>
      <c r="CY150" s="95"/>
      <c r="CZ150" s="95"/>
      <c r="DA150" s="95"/>
      <c r="DB150" s="95"/>
      <c r="DC150" s="95"/>
      <c r="DD150" s="95"/>
      <c r="DE150" s="95"/>
      <c r="DF150" s="95"/>
      <c r="DG150" s="95"/>
      <c r="DH150" s="95"/>
      <c r="DI150" s="95"/>
      <c r="DJ150" s="95"/>
      <c r="DK150" s="95"/>
      <c r="DL150" s="95"/>
      <c r="DM150" s="95"/>
      <c r="DN150" s="95"/>
      <c r="DO150" s="95"/>
      <c r="DP150" s="95"/>
      <c r="DQ150" s="95"/>
      <c r="DR150" s="95"/>
      <c r="DS150" s="95"/>
      <c r="DT150" s="95"/>
      <c r="DU150" s="95"/>
      <c r="DV150" s="95"/>
      <c r="DW150" s="95"/>
      <c r="DX150" s="95"/>
      <c r="DY150" s="95"/>
      <c r="DZ150" s="95"/>
      <c r="EA150" s="95"/>
      <c r="EB150" s="95"/>
      <c r="EC150" s="95"/>
      <c r="ED150" s="95"/>
      <c r="EE150" s="95"/>
      <c r="EF150" s="95"/>
      <c r="EG150" s="95"/>
      <c r="EH150" s="95"/>
      <c r="EI150" s="95"/>
      <c r="EJ150" s="95"/>
      <c r="EK150" s="95"/>
      <c r="EL150" s="95"/>
      <c r="EM150" s="95"/>
      <c r="EN150" s="95"/>
      <c r="EO150" s="95"/>
      <c r="EP150" s="95"/>
      <c r="EQ150" s="95"/>
      <c r="ER150" s="95"/>
      <c r="ES150" s="95"/>
      <c r="ET150" s="95"/>
      <c r="EU150" s="95"/>
      <c r="EV150" s="95"/>
      <c r="EW150" s="95"/>
      <c r="EX150" s="95"/>
      <c r="EY150" s="95"/>
      <c r="EZ150" s="95"/>
      <c r="FA150" s="95"/>
      <c r="FB150" s="95"/>
      <c r="FC150" s="95"/>
      <c r="FD150" s="95"/>
      <c r="FE150" s="95"/>
      <c r="FF150" s="95"/>
      <c r="FG150" s="95"/>
      <c r="FH150" s="95"/>
      <c r="FI150" s="95"/>
      <c r="FJ150" s="95"/>
      <c r="FK150" s="95"/>
      <c r="FL150" s="95"/>
      <c r="FM150" s="95"/>
      <c r="FN150" s="95"/>
      <c r="FO150" s="95"/>
      <c r="FP150" s="95"/>
      <c r="FQ150" s="95"/>
      <c r="FR150" s="95"/>
      <c r="FS150" s="95"/>
      <c r="FT150" s="95"/>
      <c r="FU150" s="95"/>
      <c r="FV150" s="95"/>
      <c r="FW150" s="95"/>
      <c r="FX150" s="95"/>
      <c r="FY150" s="95"/>
      <c r="FZ150" s="95"/>
      <c r="GA150" s="95"/>
      <c r="GB150" s="95"/>
      <c r="GC150" s="95"/>
      <c r="GD150" s="95"/>
      <c r="GE150" s="95"/>
      <c r="GF150" s="95"/>
      <c r="GG150" s="95"/>
      <c r="GH150" s="95"/>
      <c r="GI150" s="95"/>
      <c r="GJ150" s="95"/>
      <c r="GK150" s="95"/>
      <c r="GL150" s="95"/>
      <c r="GM150" s="95"/>
      <c r="GN150" s="95"/>
      <c r="GO150" s="95"/>
      <c r="GP150" s="95"/>
      <c r="GQ150" s="95"/>
      <c r="GR150" s="95"/>
      <c r="GS150" s="95"/>
      <c r="GT150" s="95"/>
      <c r="GU150" s="95"/>
      <c r="GV150" s="95"/>
      <c r="GW150" s="133"/>
      <c r="GX150" s="133"/>
      <c r="GY150" s="133"/>
      <c r="GZ150" s="133"/>
      <c r="HA150" s="133"/>
      <c r="HB150" s="133"/>
      <c r="HC150" s="133"/>
      <c r="HD150" s="133"/>
      <c r="HE150" s="133"/>
      <c r="HF150" s="133"/>
      <c r="HG150" s="95"/>
      <c r="HH150" s="95"/>
      <c r="HI150" s="95"/>
      <c r="HJ150" s="95"/>
      <c r="HK150" s="95"/>
      <c r="HL150" s="95"/>
      <c r="HM150" s="95"/>
      <c r="HN150" s="95"/>
      <c r="HO150" s="95"/>
      <c r="HP150" s="95"/>
      <c r="HQ150" s="95"/>
      <c r="HR150" s="95"/>
      <c r="HS150" s="95"/>
      <c r="HT150" s="95"/>
      <c r="HU150" s="95"/>
      <c r="HV150" s="95"/>
      <c r="HW150" s="95"/>
      <c r="HX150" s="95"/>
      <c r="HY150" s="95"/>
      <c r="HZ150" s="95"/>
      <c r="IA150" s="95"/>
      <c r="IB150" s="95"/>
      <c r="IC150" s="95"/>
      <c r="ID150" s="95"/>
      <c r="IE150" s="95"/>
      <c r="IF150" s="95"/>
      <c r="IG150" s="95"/>
      <c r="IH150" s="95"/>
      <c r="II150" s="95"/>
      <c r="IJ150" s="95"/>
      <c r="IK150" s="95"/>
      <c r="IL150" s="95"/>
      <c r="IM150" s="95"/>
      <c r="IN150" s="95"/>
      <c r="IO150" s="95"/>
      <c r="IP150" s="95"/>
      <c r="IQ150" s="95"/>
      <c r="IR150" s="95"/>
      <c r="IS150" s="95"/>
      <c r="IT150" s="95"/>
      <c r="IU150" s="95"/>
      <c r="IV150" s="95"/>
      <c r="IW150" s="95"/>
      <c r="IX150" s="95"/>
      <c r="IY150" s="95"/>
      <c r="IZ150" s="95"/>
      <c r="JA150" s="95"/>
      <c r="JB150" s="95"/>
      <c r="JC150" s="95"/>
      <c r="JD150" s="95"/>
      <c r="JE150" s="95"/>
      <c r="JF150" s="95"/>
      <c r="JG150" s="95"/>
      <c r="JH150" s="95"/>
      <c r="JI150" s="95"/>
      <c r="JJ150" s="95"/>
      <c r="JK150" s="95"/>
      <c r="JL150" s="95"/>
      <c r="JM150" s="95"/>
      <c r="JN150" s="95"/>
      <c r="JO150" s="95"/>
      <c r="JP150" s="95"/>
      <c r="JQ150" s="95"/>
      <c r="JR150" s="95"/>
      <c r="JS150" s="95"/>
      <c r="JT150" s="95"/>
      <c r="JU150" s="95"/>
      <c r="JV150" s="95"/>
      <c r="JW150" s="95"/>
      <c r="JX150" s="95"/>
      <c r="JY150" s="95"/>
      <c r="JZ150" s="95"/>
      <c r="KA150" s="95"/>
      <c r="KB150" s="95"/>
      <c r="KC150" s="95"/>
      <c r="KD150" s="95"/>
      <c r="KE150" s="95"/>
      <c r="KF150" s="95"/>
      <c r="KG150" s="95"/>
      <c r="KH150" s="95"/>
      <c r="KI150" s="95"/>
      <c r="KJ150" s="95"/>
      <c r="KK150" s="95"/>
      <c r="KL150" s="95"/>
      <c r="KM150" s="95"/>
      <c r="KN150" s="95"/>
      <c r="KO150" s="95"/>
      <c r="KP150" s="95"/>
      <c r="KQ150" s="95"/>
      <c r="KR150" s="95"/>
      <c r="KS150" s="95"/>
      <c r="KT150" s="95"/>
      <c r="KU150" s="95"/>
      <c r="KV150" s="95"/>
      <c r="KW150" s="95"/>
      <c r="KX150" s="95"/>
      <c r="KY150" s="95"/>
      <c r="KZ150" s="95"/>
      <c r="LA150" s="95"/>
      <c r="LB150" s="95"/>
      <c r="LC150" s="95"/>
      <c r="LD150" s="95"/>
      <c r="LE150" s="95"/>
      <c r="LF150" s="95"/>
      <c r="LG150" s="95"/>
      <c r="LH150" s="95"/>
      <c r="LI150" s="95"/>
      <c r="LJ150" s="95"/>
      <c r="LK150" s="95"/>
      <c r="LL150" s="95"/>
      <c r="LM150" s="95"/>
      <c r="LN150" s="95"/>
      <c r="LO150" s="95"/>
      <c r="LP150" s="95"/>
      <c r="LQ150" s="95"/>
      <c r="LR150" s="95"/>
      <c r="LS150" s="95"/>
      <c r="LT150" s="95"/>
      <c r="LU150" s="95"/>
      <c r="LV150" s="95"/>
      <c r="LW150" s="95"/>
      <c r="LX150" s="95"/>
      <c r="LY150" s="95"/>
      <c r="LZ150" s="95"/>
      <c r="MA150" s="95"/>
      <c r="MB150" s="95"/>
      <c r="MC150" s="95"/>
      <c r="MD150" s="95"/>
      <c r="ME150" s="95"/>
      <c r="MF150" s="95"/>
      <c r="MG150" s="95"/>
      <c r="MH150" s="95"/>
      <c r="MI150" s="95"/>
      <c r="MJ150" s="95"/>
      <c r="MK150" s="95"/>
      <c r="ML150" s="95"/>
      <c r="MM150" s="95"/>
      <c r="MN150" s="95"/>
      <c r="MO150" s="95"/>
      <c r="MP150" s="95"/>
      <c r="MQ150" s="95"/>
      <c r="MR150" s="95"/>
      <c r="MS150" s="95"/>
      <c r="MT150" s="95"/>
      <c r="MU150" s="95"/>
      <c r="MV150" s="95"/>
      <c r="MW150" s="95"/>
      <c r="MX150" s="95"/>
      <c r="MY150" s="95"/>
      <c r="MZ150" s="95"/>
      <c r="NA150" s="95"/>
      <c r="NB150" s="95"/>
      <c r="NC150" s="95"/>
      <c r="ND150" s="95"/>
      <c r="NE150" s="95"/>
      <c r="NF150" s="95"/>
      <c r="NG150" s="95"/>
      <c r="NH150" s="95"/>
      <c r="NI150" s="95"/>
      <c r="NJ150" s="95"/>
      <c r="NK150" s="95"/>
      <c r="NL150" s="95"/>
      <c r="NM150" s="95"/>
      <c r="NN150" s="95"/>
      <c r="NO150" s="95"/>
      <c r="NP150" s="95"/>
      <c r="NQ150" s="95"/>
      <c r="NR150" s="95"/>
      <c r="NS150" s="95"/>
      <c r="NT150" s="95"/>
      <c r="NU150" s="95"/>
      <c r="NV150" s="95"/>
      <c r="NW150" s="95"/>
      <c r="NX150" s="95"/>
      <c r="NY150" s="95"/>
      <c r="NZ150" s="95"/>
      <c r="OA150" s="95"/>
      <c r="OB150" s="95"/>
      <c r="OC150" s="95"/>
      <c r="OD150" s="95"/>
      <c r="OE150" s="95"/>
      <c r="OF150" s="95"/>
      <c r="OG150" s="95"/>
      <c r="OH150" s="95"/>
      <c r="OI150" s="95"/>
      <c r="OJ150" s="95"/>
      <c r="OK150" s="95"/>
      <c r="OL150" s="95"/>
      <c r="OM150" s="95"/>
      <c r="ON150" s="95"/>
      <c r="OO150" s="95"/>
      <c r="OP150" s="95"/>
      <c r="OQ150" s="95"/>
      <c r="OR150" s="95"/>
      <c r="OS150" s="95"/>
      <c r="OT150" s="95"/>
      <c r="OU150" s="95"/>
      <c r="OV150" s="95"/>
      <c r="OW150" s="95"/>
      <c r="OX150" s="95"/>
      <c r="OY150" s="95"/>
      <c r="OZ150" s="95"/>
      <c r="PA150" s="95"/>
      <c r="PB150" s="95"/>
      <c r="PC150" s="95"/>
      <c r="PD150" s="95"/>
      <c r="PE150" s="95"/>
      <c r="PF150" s="95"/>
      <c r="PG150" s="95"/>
      <c r="PH150" s="95"/>
    </row>
    <row r="151" spans="3:424" s="85" customFormat="1" ht="29.55" customHeight="1">
      <c r="C151" s="1815" t="s">
        <v>237</v>
      </c>
      <c r="D151" s="1815"/>
      <c r="E151" s="1815"/>
      <c r="F151" s="143">
        <v>0</v>
      </c>
      <c r="G151" s="143" t="e">
        <f>IF(COLUMN(F$151)-COLUMN($L$30)+1&lt;=ROUND($L$30,0)-7,F$151,0)</f>
        <v>#VALUE!</v>
      </c>
      <c r="H151" s="143" t="e">
        <f t="shared" ref="H151:BM151" si="42">IF(COLUMN(G$151)-COLUMN($L$30)+1&lt;=ROUND($L$30,0)-7,G$151,0)</f>
        <v>#VALUE!</v>
      </c>
      <c r="I151" s="143" t="e">
        <f t="shared" si="42"/>
        <v>#VALUE!</v>
      </c>
      <c r="J151" s="143" t="e">
        <f t="shared" si="42"/>
        <v>#VALUE!</v>
      </c>
      <c r="K151" s="143" t="e">
        <f t="shared" si="42"/>
        <v>#VALUE!</v>
      </c>
      <c r="L151" s="143" t="e">
        <f t="shared" si="42"/>
        <v>#VALUE!</v>
      </c>
      <c r="M151" s="143" t="e">
        <f t="shared" si="42"/>
        <v>#VALUE!</v>
      </c>
      <c r="N151" s="143" t="e">
        <f t="shared" si="42"/>
        <v>#VALUE!</v>
      </c>
      <c r="O151" s="143" t="e">
        <f t="shared" si="42"/>
        <v>#VALUE!</v>
      </c>
      <c r="P151" s="143" t="e">
        <f t="shared" si="42"/>
        <v>#VALUE!</v>
      </c>
      <c r="Q151" s="143" t="e">
        <f t="shared" si="42"/>
        <v>#VALUE!</v>
      </c>
      <c r="R151" s="143" t="e">
        <f t="shared" si="42"/>
        <v>#VALUE!</v>
      </c>
      <c r="S151" s="143" t="e">
        <f t="shared" si="42"/>
        <v>#VALUE!</v>
      </c>
      <c r="T151" s="143" t="e">
        <f t="shared" si="42"/>
        <v>#VALUE!</v>
      </c>
      <c r="U151" s="143" t="e">
        <f t="shared" si="42"/>
        <v>#VALUE!</v>
      </c>
      <c r="V151" s="143" t="e">
        <f t="shared" si="42"/>
        <v>#VALUE!</v>
      </c>
      <c r="W151" s="143" t="e">
        <f t="shared" si="42"/>
        <v>#VALUE!</v>
      </c>
      <c r="X151" s="143" t="e">
        <f t="shared" si="42"/>
        <v>#VALUE!</v>
      </c>
      <c r="Y151" s="143" t="e">
        <f t="shared" si="42"/>
        <v>#VALUE!</v>
      </c>
      <c r="Z151" s="143" t="e">
        <f t="shared" si="42"/>
        <v>#VALUE!</v>
      </c>
      <c r="AA151" s="143" t="e">
        <f t="shared" si="42"/>
        <v>#VALUE!</v>
      </c>
      <c r="AB151" s="143" t="e">
        <f t="shared" si="42"/>
        <v>#VALUE!</v>
      </c>
      <c r="AC151" s="143" t="e">
        <f t="shared" si="42"/>
        <v>#VALUE!</v>
      </c>
      <c r="AD151" s="143" t="e">
        <f t="shared" si="42"/>
        <v>#VALUE!</v>
      </c>
      <c r="AE151" s="143" t="e">
        <f t="shared" si="42"/>
        <v>#VALUE!</v>
      </c>
      <c r="AF151" s="143" t="e">
        <f t="shared" si="42"/>
        <v>#VALUE!</v>
      </c>
      <c r="AG151" s="143" t="e">
        <f t="shared" si="42"/>
        <v>#VALUE!</v>
      </c>
      <c r="AH151" s="143" t="e">
        <f t="shared" si="42"/>
        <v>#VALUE!</v>
      </c>
      <c r="AI151" s="143" t="e">
        <f t="shared" si="42"/>
        <v>#VALUE!</v>
      </c>
      <c r="AJ151" s="143" t="e">
        <f t="shared" si="42"/>
        <v>#VALUE!</v>
      </c>
      <c r="AK151" s="143" t="e">
        <f t="shared" si="42"/>
        <v>#VALUE!</v>
      </c>
      <c r="AL151" s="143" t="e">
        <f t="shared" si="42"/>
        <v>#VALUE!</v>
      </c>
      <c r="AM151" s="143" t="e">
        <f t="shared" si="42"/>
        <v>#VALUE!</v>
      </c>
      <c r="AN151" s="143" t="e">
        <f t="shared" si="42"/>
        <v>#VALUE!</v>
      </c>
      <c r="AO151" s="143" t="e">
        <f t="shared" si="42"/>
        <v>#VALUE!</v>
      </c>
      <c r="AP151" s="143" t="e">
        <f t="shared" si="42"/>
        <v>#VALUE!</v>
      </c>
      <c r="AQ151" s="143" t="e">
        <f t="shared" si="42"/>
        <v>#VALUE!</v>
      </c>
      <c r="AR151" s="143" t="e">
        <f t="shared" si="42"/>
        <v>#VALUE!</v>
      </c>
      <c r="AS151" s="143" t="e">
        <f t="shared" si="42"/>
        <v>#VALUE!</v>
      </c>
      <c r="AT151" s="143" t="e">
        <f t="shared" si="42"/>
        <v>#VALUE!</v>
      </c>
      <c r="AU151" s="143" t="e">
        <f t="shared" si="42"/>
        <v>#VALUE!</v>
      </c>
      <c r="AV151" s="143" t="e">
        <f t="shared" si="42"/>
        <v>#VALUE!</v>
      </c>
      <c r="AW151" s="143" t="e">
        <f t="shared" si="42"/>
        <v>#VALUE!</v>
      </c>
      <c r="AX151" s="143" t="e">
        <f t="shared" si="42"/>
        <v>#VALUE!</v>
      </c>
      <c r="AY151" s="143" t="e">
        <f t="shared" si="42"/>
        <v>#VALUE!</v>
      </c>
      <c r="AZ151" s="143" t="e">
        <f t="shared" si="42"/>
        <v>#VALUE!</v>
      </c>
      <c r="BA151" s="143" t="e">
        <f t="shared" si="42"/>
        <v>#VALUE!</v>
      </c>
      <c r="BB151" s="143" t="e">
        <f t="shared" si="42"/>
        <v>#VALUE!</v>
      </c>
      <c r="BC151" s="143" t="e">
        <f t="shared" si="42"/>
        <v>#VALUE!</v>
      </c>
      <c r="BD151" s="143" t="e">
        <f t="shared" si="42"/>
        <v>#VALUE!</v>
      </c>
      <c r="BE151" s="143" t="e">
        <f t="shared" si="42"/>
        <v>#VALUE!</v>
      </c>
      <c r="BF151" s="143" t="e">
        <f t="shared" si="42"/>
        <v>#VALUE!</v>
      </c>
      <c r="BG151" s="143" t="e">
        <f t="shared" si="42"/>
        <v>#VALUE!</v>
      </c>
      <c r="BH151" s="143" t="e">
        <f t="shared" si="42"/>
        <v>#VALUE!</v>
      </c>
      <c r="BI151" s="143" t="e">
        <f t="shared" si="42"/>
        <v>#VALUE!</v>
      </c>
      <c r="BJ151" s="143" t="e">
        <f t="shared" si="42"/>
        <v>#VALUE!</v>
      </c>
      <c r="BK151" s="143" t="e">
        <f t="shared" si="42"/>
        <v>#VALUE!</v>
      </c>
      <c r="BL151" s="143" t="e">
        <f t="shared" si="42"/>
        <v>#VALUE!</v>
      </c>
      <c r="BM151" s="143" t="e">
        <f t="shared" si="42"/>
        <v>#VALUE!</v>
      </c>
      <c r="BN151" s="95"/>
      <c r="BO151" s="95"/>
      <c r="BP151" s="95"/>
      <c r="BQ151" s="95"/>
      <c r="BR151" s="95"/>
      <c r="BS151" s="95"/>
      <c r="BT151" s="95"/>
      <c r="BU151" s="95"/>
      <c r="BV151" s="95"/>
      <c r="BW151" s="95"/>
      <c r="BX151" s="95"/>
      <c r="BY151" s="95"/>
      <c r="BZ151" s="95"/>
      <c r="CA151" s="95"/>
      <c r="CB151" s="95"/>
      <c r="CC151" s="95"/>
      <c r="CD151" s="95"/>
      <c r="CE151" s="95"/>
      <c r="CF151" s="95"/>
      <c r="CG151" s="95"/>
      <c r="CH151" s="95"/>
      <c r="CI151" s="95"/>
      <c r="CJ151" s="95"/>
      <c r="CK151" s="95"/>
      <c r="CL151" s="95"/>
      <c r="CM151" s="95"/>
      <c r="CN151" s="95"/>
      <c r="CO151" s="95"/>
      <c r="CP151" s="95"/>
      <c r="CQ151" s="95"/>
      <c r="CR151" s="95"/>
      <c r="CS151" s="95"/>
      <c r="CT151" s="95"/>
      <c r="CU151" s="95"/>
      <c r="CV151" s="95"/>
      <c r="CW151" s="95"/>
      <c r="CX151" s="95"/>
      <c r="CY151" s="95"/>
      <c r="CZ151" s="95"/>
      <c r="DA151" s="95"/>
      <c r="DB151" s="95"/>
      <c r="DC151" s="95"/>
      <c r="DD151" s="95"/>
      <c r="DE151" s="95"/>
      <c r="DF151" s="95"/>
      <c r="DG151" s="95"/>
      <c r="DH151" s="95"/>
      <c r="DI151" s="95"/>
      <c r="DJ151" s="95"/>
      <c r="DK151" s="95"/>
      <c r="DL151" s="95"/>
      <c r="DM151" s="95"/>
      <c r="DN151" s="95"/>
      <c r="DO151" s="95"/>
      <c r="DP151" s="95"/>
      <c r="DQ151" s="95"/>
      <c r="DR151" s="95"/>
      <c r="DS151" s="95"/>
      <c r="DT151" s="95"/>
      <c r="DU151" s="95"/>
      <c r="DV151" s="95"/>
      <c r="DW151" s="95"/>
      <c r="DX151" s="95"/>
      <c r="DY151" s="95"/>
      <c r="DZ151" s="95"/>
      <c r="EA151" s="95"/>
      <c r="EB151" s="95"/>
      <c r="EC151" s="95"/>
      <c r="ED151" s="95"/>
      <c r="EE151" s="95"/>
      <c r="EF151" s="95"/>
      <c r="EG151" s="95"/>
      <c r="EH151" s="95"/>
      <c r="EI151" s="95"/>
      <c r="EJ151" s="95"/>
      <c r="EK151" s="95"/>
      <c r="EL151" s="95"/>
      <c r="EM151" s="95"/>
      <c r="EN151" s="95"/>
      <c r="EO151" s="95"/>
      <c r="EP151" s="95"/>
      <c r="EQ151" s="95"/>
      <c r="ER151" s="95"/>
      <c r="ES151" s="95"/>
      <c r="ET151" s="95"/>
      <c r="EU151" s="95"/>
      <c r="EV151" s="95"/>
      <c r="EW151" s="95"/>
      <c r="EX151" s="95"/>
      <c r="EY151" s="95"/>
      <c r="EZ151" s="95"/>
      <c r="FA151" s="95"/>
      <c r="FB151" s="95"/>
      <c r="FC151" s="95"/>
      <c r="FD151" s="95"/>
      <c r="FE151" s="95"/>
      <c r="FF151" s="95"/>
      <c r="FG151" s="95"/>
      <c r="FH151" s="95"/>
      <c r="FI151" s="95"/>
      <c r="FJ151" s="95"/>
      <c r="FK151" s="95"/>
      <c r="FL151" s="95"/>
      <c r="FM151" s="95"/>
      <c r="FN151" s="95"/>
      <c r="FO151" s="95"/>
      <c r="FP151" s="95"/>
      <c r="FQ151" s="95"/>
      <c r="FR151" s="95"/>
      <c r="FS151" s="95"/>
      <c r="FT151" s="95"/>
      <c r="FU151" s="95"/>
      <c r="FV151" s="95"/>
      <c r="FW151" s="95"/>
      <c r="FX151" s="95"/>
      <c r="FY151" s="95"/>
      <c r="FZ151" s="95"/>
      <c r="GA151" s="95"/>
      <c r="GB151" s="95"/>
      <c r="GC151" s="95"/>
      <c r="GD151" s="95"/>
      <c r="GE151" s="95"/>
      <c r="GF151" s="95"/>
      <c r="GG151" s="95"/>
      <c r="GH151" s="95"/>
      <c r="GI151" s="95"/>
      <c r="GJ151" s="95"/>
      <c r="GK151" s="95"/>
      <c r="GL151" s="95"/>
      <c r="GM151" s="95"/>
      <c r="GN151" s="95"/>
      <c r="GO151" s="95"/>
      <c r="GP151" s="95"/>
      <c r="GQ151" s="95"/>
      <c r="GR151" s="95"/>
      <c r="GS151" s="95"/>
      <c r="GT151" s="95"/>
      <c r="GU151" s="95"/>
      <c r="GV151" s="95"/>
      <c r="GW151" s="133"/>
      <c r="GX151" s="133"/>
      <c r="GY151" s="133"/>
      <c r="GZ151" s="133"/>
      <c r="HA151" s="133"/>
      <c r="HB151" s="133"/>
      <c r="HC151" s="133"/>
      <c r="HD151" s="133"/>
      <c r="HE151" s="133"/>
      <c r="HF151" s="133"/>
      <c r="HG151" s="95"/>
      <c r="HH151" s="95"/>
      <c r="HI151" s="95"/>
      <c r="HJ151" s="95"/>
      <c r="HK151" s="95"/>
      <c r="HL151" s="95"/>
      <c r="HM151" s="95"/>
      <c r="HN151" s="95"/>
      <c r="HO151" s="95"/>
      <c r="HP151" s="95"/>
      <c r="HQ151" s="95"/>
      <c r="HR151" s="95"/>
      <c r="HS151" s="95"/>
      <c r="HT151" s="95"/>
      <c r="HU151" s="95"/>
      <c r="HV151" s="95"/>
      <c r="HW151" s="95"/>
      <c r="HX151" s="95"/>
      <c r="HY151" s="95"/>
      <c r="HZ151" s="95"/>
      <c r="IA151" s="95"/>
      <c r="IB151" s="95"/>
      <c r="IC151" s="95"/>
      <c r="ID151" s="95"/>
      <c r="IE151" s="95"/>
      <c r="IF151" s="95"/>
      <c r="IG151" s="95"/>
      <c r="IH151" s="95"/>
      <c r="II151" s="95"/>
      <c r="IJ151" s="95"/>
      <c r="IK151" s="95"/>
      <c r="IL151" s="95"/>
      <c r="IM151" s="95"/>
      <c r="IN151" s="95"/>
      <c r="IO151" s="95"/>
      <c r="IP151" s="95"/>
      <c r="IQ151" s="95"/>
      <c r="IR151" s="95"/>
      <c r="IS151" s="95"/>
      <c r="IT151" s="95"/>
      <c r="IU151" s="95"/>
      <c r="IV151" s="95"/>
      <c r="IW151" s="95"/>
      <c r="IX151" s="95"/>
      <c r="IY151" s="95"/>
      <c r="IZ151" s="95"/>
      <c r="JA151" s="95"/>
      <c r="JB151" s="95"/>
      <c r="JC151" s="95"/>
      <c r="JD151" s="95"/>
      <c r="JE151" s="95"/>
      <c r="JF151" s="95"/>
      <c r="JG151" s="95"/>
      <c r="JH151" s="95"/>
      <c r="JI151" s="95"/>
      <c r="JJ151" s="95"/>
      <c r="JK151" s="95"/>
      <c r="JL151" s="95"/>
      <c r="JM151" s="95"/>
      <c r="JN151" s="95"/>
      <c r="JO151" s="95"/>
      <c r="JP151" s="95"/>
      <c r="JQ151" s="95"/>
      <c r="JR151" s="95"/>
      <c r="JS151" s="95"/>
      <c r="JT151" s="95"/>
      <c r="JU151" s="95"/>
      <c r="JV151" s="95"/>
      <c r="JW151" s="95"/>
      <c r="JX151" s="95"/>
      <c r="JY151" s="95"/>
      <c r="JZ151" s="95"/>
      <c r="KA151" s="95"/>
      <c r="KB151" s="95"/>
      <c r="KC151" s="95"/>
      <c r="KD151" s="95"/>
      <c r="KE151" s="95"/>
      <c r="KF151" s="95"/>
      <c r="KG151" s="95"/>
      <c r="KH151" s="95"/>
      <c r="KI151" s="95"/>
      <c r="KJ151" s="95"/>
      <c r="KK151" s="95"/>
      <c r="KL151" s="95"/>
      <c r="KM151" s="95"/>
      <c r="KN151" s="95"/>
      <c r="KO151" s="95"/>
      <c r="KP151" s="95"/>
      <c r="KQ151" s="95"/>
      <c r="KR151" s="95"/>
      <c r="KS151" s="95"/>
      <c r="KT151" s="95"/>
      <c r="KU151" s="95"/>
      <c r="KV151" s="95"/>
      <c r="KW151" s="95"/>
      <c r="KX151" s="95"/>
      <c r="KY151" s="95"/>
      <c r="KZ151" s="95"/>
      <c r="LA151" s="95"/>
      <c r="LB151" s="95"/>
      <c r="LC151" s="95"/>
      <c r="LD151" s="95"/>
      <c r="LE151" s="95"/>
      <c r="LF151" s="95"/>
      <c r="LG151" s="95"/>
      <c r="LH151" s="95"/>
      <c r="LI151" s="95"/>
      <c r="LJ151" s="95"/>
      <c r="LK151" s="95"/>
      <c r="LL151" s="95"/>
      <c r="LM151" s="95"/>
      <c r="LN151" s="95"/>
      <c r="LO151" s="95"/>
      <c r="LP151" s="95"/>
      <c r="LQ151" s="95"/>
      <c r="LR151" s="95"/>
      <c r="LS151" s="95"/>
      <c r="LT151" s="95"/>
      <c r="LU151" s="95"/>
      <c r="LV151" s="95"/>
      <c r="LW151" s="95"/>
      <c r="LX151" s="95"/>
      <c r="LY151" s="95"/>
      <c r="LZ151" s="95"/>
      <c r="MA151" s="95"/>
      <c r="MB151" s="95"/>
      <c r="MC151" s="95"/>
      <c r="MD151" s="95"/>
      <c r="ME151" s="95"/>
      <c r="MF151" s="95"/>
      <c r="MG151" s="95"/>
      <c r="MH151" s="95"/>
      <c r="MI151" s="95"/>
      <c r="MJ151" s="95"/>
      <c r="MK151" s="95"/>
      <c r="ML151" s="95"/>
      <c r="MM151" s="95"/>
      <c r="MN151" s="95"/>
      <c r="MO151" s="95"/>
      <c r="MP151" s="95"/>
      <c r="MQ151" s="95"/>
      <c r="MR151" s="95"/>
      <c r="MS151" s="95"/>
      <c r="MT151" s="95"/>
      <c r="MU151" s="95"/>
      <c r="MV151" s="95"/>
      <c r="MW151" s="95"/>
      <c r="MX151" s="95"/>
      <c r="MY151" s="95"/>
      <c r="MZ151" s="95"/>
      <c r="NA151" s="95"/>
      <c r="NB151" s="95"/>
      <c r="NC151" s="95"/>
      <c r="ND151" s="95"/>
      <c r="NE151" s="95"/>
      <c r="NF151" s="95"/>
      <c r="NG151" s="95"/>
      <c r="NH151" s="95"/>
      <c r="NI151" s="95"/>
      <c r="NJ151" s="95"/>
      <c r="NK151" s="95"/>
      <c r="NL151" s="95"/>
      <c r="NM151" s="95"/>
      <c r="NN151" s="95"/>
      <c r="NO151" s="95"/>
      <c r="NP151" s="95"/>
      <c r="NQ151" s="95"/>
      <c r="NR151" s="95"/>
      <c r="NS151" s="95"/>
      <c r="NT151" s="95"/>
      <c r="NU151" s="95"/>
      <c r="NV151" s="95"/>
      <c r="NW151" s="95"/>
      <c r="NX151" s="95"/>
      <c r="NY151" s="95"/>
      <c r="NZ151" s="95"/>
      <c r="OA151" s="95"/>
      <c r="OB151" s="95"/>
      <c r="OC151" s="95"/>
      <c r="OD151" s="95"/>
      <c r="OE151" s="95"/>
      <c r="OF151" s="95"/>
      <c r="OG151" s="95"/>
      <c r="OH151" s="95"/>
      <c r="OI151" s="95"/>
      <c r="OJ151" s="95"/>
      <c r="OK151" s="95"/>
      <c r="OL151" s="95"/>
      <c r="OM151" s="95"/>
      <c r="ON151" s="95"/>
      <c r="OO151" s="95"/>
      <c r="OP151" s="95"/>
      <c r="OQ151" s="95"/>
      <c r="OR151" s="95"/>
      <c r="OS151" s="95"/>
      <c r="OT151" s="95"/>
      <c r="OU151" s="95"/>
      <c r="OV151" s="95"/>
      <c r="OW151" s="95"/>
      <c r="OX151" s="95"/>
      <c r="OY151" s="95"/>
      <c r="OZ151" s="95"/>
      <c r="PA151" s="95"/>
      <c r="PB151" s="95"/>
      <c r="PC151" s="95"/>
      <c r="PD151" s="95"/>
      <c r="PE151" s="95"/>
      <c r="PF151" s="95"/>
      <c r="PG151" s="95"/>
      <c r="PH151" s="95"/>
    </row>
    <row r="152" spans="3:424" s="85" customFormat="1" ht="29.55" customHeight="1">
      <c r="C152" s="1815" t="s">
        <v>238</v>
      </c>
      <c r="D152" s="1815"/>
      <c r="E152" s="1815"/>
      <c r="F152" s="143">
        <v>0</v>
      </c>
      <c r="G152" s="143" t="e">
        <f>IF(COLUMN(F$152)-COLUMN($L$30)+1&lt;=ROUND($L$30,0)-7,F$152,0)</f>
        <v>#VALUE!</v>
      </c>
      <c r="H152" s="143" t="e">
        <f t="shared" ref="H152:BM152" si="43">IF(COLUMN(G$152)-COLUMN($L$30)+1&lt;=ROUND($L$30,0)-7,G$152,0)</f>
        <v>#VALUE!</v>
      </c>
      <c r="I152" s="143" t="e">
        <f t="shared" si="43"/>
        <v>#VALUE!</v>
      </c>
      <c r="J152" s="143" t="e">
        <f t="shared" si="43"/>
        <v>#VALUE!</v>
      </c>
      <c r="K152" s="143" t="e">
        <f t="shared" si="43"/>
        <v>#VALUE!</v>
      </c>
      <c r="L152" s="143" t="e">
        <f t="shared" si="43"/>
        <v>#VALUE!</v>
      </c>
      <c r="M152" s="143" t="e">
        <f t="shared" si="43"/>
        <v>#VALUE!</v>
      </c>
      <c r="N152" s="143" t="e">
        <f t="shared" si="43"/>
        <v>#VALUE!</v>
      </c>
      <c r="O152" s="143" t="e">
        <f t="shared" si="43"/>
        <v>#VALUE!</v>
      </c>
      <c r="P152" s="143" t="e">
        <f t="shared" si="43"/>
        <v>#VALUE!</v>
      </c>
      <c r="Q152" s="143" t="e">
        <f t="shared" si="43"/>
        <v>#VALUE!</v>
      </c>
      <c r="R152" s="143" t="e">
        <f t="shared" si="43"/>
        <v>#VALUE!</v>
      </c>
      <c r="S152" s="143" t="e">
        <f t="shared" si="43"/>
        <v>#VALUE!</v>
      </c>
      <c r="T152" s="143" t="e">
        <f t="shared" si="43"/>
        <v>#VALUE!</v>
      </c>
      <c r="U152" s="143" t="e">
        <f t="shared" si="43"/>
        <v>#VALUE!</v>
      </c>
      <c r="V152" s="143" t="e">
        <f t="shared" si="43"/>
        <v>#VALUE!</v>
      </c>
      <c r="W152" s="143" t="e">
        <f t="shared" si="43"/>
        <v>#VALUE!</v>
      </c>
      <c r="X152" s="143" t="e">
        <f t="shared" si="43"/>
        <v>#VALUE!</v>
      </c>
      <c r="Y152" s="143" t="e">
        <f t="shared" si="43"/>
        <v>#VALUE!</v>
      </c>
      <c r="Z152" s="143" t="e">
        <f t="shared" si="43"/>
        <v>#VALUE!</v>
      </c>
      <c r="AA152" s="143" t="e">
        <f t="shared" si="43"/>
        <v>#VALUE!</v>
      </c>
      <c r="AB152" s="143" t="e">
        <f t="shared" si="43"/>
        <v>#VALUE!</v>
      </c>
      <c r="AC152" s="143" t="e">
        <f t="shared" si="43"/>
        <v>#VALUE!</v>
      </c>
      <c r="AD152" s="143" t="e">
        <f t="shared" si="43"/>
        <v>#VALUE!</v>
      </c>
      <c r="AE152" s="143" t="e">
        <f t="shared" si="43"/>
        <v>#VALUE!</v>
      </c>
      <c r="AF152" s="143" t="e">
        <f t="shared" si="43"/>
        <v>#VALUE!</v>
      </c>
      <c r="AG152" s="143" t="e">
        <f t="shared" si="43"/>
        <v>#VALUE!</v>
      </c>
      <c r="AH152" s="143" t="e">
        <f t="shared" si="43"/>
        <v>#VALUE!</v>
      </c>
      <c r="AI152" s="143" t="e">
        <f t="shared" si="43"/>
        <v>#VALUE!</v>
      </c>
      <c r="AJ152" s="143" t="e">
        <f t="shared" si="43"/>
        <v>#VALUE!</v>
      </c>
      <c r="AK152" s="143" t="e">
        <f t="shared" si="43"/>
        <v>#VALUE!</v>
      </c>
      <c r="AL152" s="143" t="e">
        <f t="shared" si="43"/>
        <v>#VALUE!</v>
      </c>
      <c r="AM152" s="143" t="e">
        <f t="shared" si="43"/>
        <v>#VALUE!</v>
      </c>
      <c r="AN152" s="143" t="e">
        <f t="shared" si="43"/>
        <v>#VALUE!</v>
      </c>
      <c r="AO152" s="143" t="e">
        <f t="shared" si="43"/>
        <v>#VALUE!</v>
      </c>
      <c r="AP152" s="143" t="e">
        <f t="shared" si="43"/>
        <v>#VALUE!</v>
      </c>
      <c r="AQ152" s="143" t="e">
        <f t="shared" si="43"/>
        <v>#VALUE!</v>
      </c>
      <c r="AR152" s="143" t="e">
        <f t="shared" si="43"/>
        <v>#VALUE!</v>
      </c>
      <c r="AS152" s="143" t="e">
        <f t="shared" si="43"/>
        <v>#VALUE!</v>
      </c>
      <c r="AT152" s="143" t="e">
        <f t="shared" si="43"/>
        <v>#VALUE!</v>
      </c>
      <c r="AU152" s="143" t="e">
        <f t="shared" si="43"/>
        <v>#VALUE!</v>
      </c>
      <c r="AV152" s="143" t="e">
        <f t="shared" si="43"/>
        <v>#VALUE!</v>
      </c>
      <c r="AW152" s="143" t="e">
        <f t="shared" si="43"/>
        <v>#VALUE!</v>
      </c>
      <c r="AX152" s="143" t="e">
        <f t="shared" si="43"/>
        <v>#VALUE!</v>
      </c>
      <c r="AY152" s="143" t="e">
        <f t="shared" si="43"/>
        <v>#VALUE!</v>
      </c>
      <c r="AZ152" s="143" t="e">
        <f t="shared" si="43"/>
        <v>#VALUE!</v>
      </c>
      <c r="BA152" s="143" t="e">
        <f t="shared" si="43"/>
        <v>#VALUE!</v>
      </c>
      <c r="BB152" s="143" t="e">
        <f t="shared" si="43"/>
        <v>#VALUE!</v>
      </c>
      <c r="BC152" s="143" t="e">
        <f t="shared" si="43"/>
        <v>#VALUE!</v>
      </c>
      <c r="BD152" s="143" t="e">
        <f t="shared" si="43"/>
        <v>#VALUE!</v>
      </c>
      <c r="BE152" s="143" t="e">
        <f t="shared" si="43"/>
        <v>#VALUE!</v>
      </c>
      <c r="BF152" s="143" t="e">
        <f t="shared" si="43"/>
        <v>#VALUE!</v>
      </c>
      <c r="BG152" s="143" t="e">
        <f t="shared" si="43"/>
        <v>#VALUE!</v>
      </c>
      <c r="BH152" s="143" t="e">
        <f t="shared" si="43"/>
        <v>#VALUE!</v>
      </c>
      <c r="BI152" s="143" t="e">
        <f t="shared" si="43"/>
        <v>#VALUE!</v>
      </c>
      <c r="BJ152" s="143" t="e">
        <f t="shared" si="43"/>
        <v>#VALUE!</v>
      </c>
      <c r="BK152" s="143" t="e">
        <f t="shared" si="43"/>
        <v>#VALUE!</v>
      </c>
      <c r="BL152" s="143" t="e">
        <f t="shared" si="43"/>
        <v>#VALUE!</v>
      </c>
      <c r="BM152" s="143" t="e">
        <f t="shared" si="43"/>
        <v>#VALUE!</v>
      </c>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95"/>
      <c r="GQ152" s="95"/>
      <c r="GR152" s="95"/>
      <c r="GS152" s="95"/>
      <c r="GT152" s="95"/>
      <c r="GU152" s="95"/>
      <c r="GV152" s="95"/>
      <c r="GW152" s="133"/>
      <c r="GX152" s="133"/>
      <c r="GY152" s="133"/>
      <c r="GZ152" s="133"/>
      <c r="HA152" s="133"/>
      <c r="HB152" s="133"/>
      <c r="HC152" s="133"/>
      <c r="HD152" s="133"/>
      <c r="HE152" s="133"/>
      <c r="HF152" s="133"/>
      <c r="HG152" s="95"/>
      <c r="HH152" s="95"/>
      <c r="HI152" s="95"/>
      <c r="HJ152" s="95"/>
      <c r="HK152" s="95"/>
      <c r="HL152" s="95"/>
      <c r="HM152" s="95"/>
      <c r="HN152" s="95"/>
      <c r="HO152" s="95"/>
      <c r="HP152" s="95"/>
      <c r="HQ152" s="95"/>
      <c r="HR152" s="95"/>
      <c r="HS152" s="95"/>
      <c r="HT152" s="95"/>
      <c r="HU152" s="95"/>
      <c r="HV152" s="95"/>
      <c r="HW152" s="95"/>
      <c r="HX152" s="95"/>
      <c r="HY152" s="95"/>
      <c r="HZ152" s="95"/>
      <c r="IA152" s="95"/>
      <c r="IB152" s="95"/>
      <c r="IC152" s="95"/>
      <c r="ID152" s="95"/>
      <c r="IE152" s="95"/>
      <c r="IF152" s="95"/>
      <c r="IG152" s="95"/>
      <c r="IH152" s="95"/>
      <c r="II152" s="95"/>
      <c r="IJ152" s="95"/>
      <c r="IK152" s="95"/>
      <c r="IL152" s="95"/>
      <c r="IM152" s="95"/>
      <c r="IN152" s="95"/>
      <c r="IO152" s="95"/>
      <c r="IP152" s="95"/>
      <c r="IQ152" s="95"/>
      <c r="IR152" s="95"/>
      <c r="IS152" s="95"/>
      <c r="IT152" s="95"/>
      <c r="IU152" s="95"/>
      <c r="IV152" s="95"/>
      <c r="IW152" s="95"/>
      <c r="IX152" s="95"/>
      <c r="IY152" s="95"/>
      <c r="IZ152" s="95"/>
      <c r="JA152" s="95"/>
      <c r="JB152" s="95"/>
      <c r="JC152" s="95"/>
      <c r="JD152" s="95"/>
      <c r="JE152" s="95"/>
      <c r="JF152" s="95"/>
      <c r="JG152" s="95"/>
      <c r="JH152" s="95"/>
      <c r="JI152" s="95"/>
      <c r="JJ152" s="95"/>
      <c r="JK152" s="95"/>
      <c r="JL152" s="95"/>
      <c r="JM152" s="95"/>
      <c r="JN152" s="95"/>
      <c r="JO152" s="95"/>
      <c r="JP152" s="95"/>
      <c r="JQ152" s="95"/>
      <c r="JR152" s="95"/>
      <c r="JS152" s="95"/>
      <c r="JT152" s="95"/>
      <c r="JU152" s="95"/>
      <c r="JV152" s="95"/>
      <c r="JW152" s="95"/>
      <c r="JX152" s="95"/>
      <c r="JY152" s="95"/>
      <c r="JZ152" s="95"/>
      <c r="KA152" s="95"/>
      <c r="KB152" s="95"/>
      <c r="KC152" s="95"/>
      <c r="KD152" s="95"/>
      <c r="KE152" s="95"/>
      <c r="KF152" s="95"/>
      <c r="KG152" s="95"/>
      <c r="KH152" s="95"/>
      <c r="KI152" s="95"/>
      <c r="KJ152" s="95"/>
      <c r="KK152" s="95"/>
      <c r="KL152" s="95"/>
      <c r="KM152" s="95"/>
      <c r="KN152" s="95"/>
      <c r="KO152" s="95"/>
      <c r="KP152" s="95"/>
      <c r="KQ152" s="95"/>
      <c r="KR152" s="95"/>
      <c r="KS152" s="95"/>
      <c r="KT152" s="95"/>
      <c r="KU152" s="95"/>
      <c r="KV152" s="95"/>
      <c r="KW152" s="95"/>
      <c r="KX152" s="95"/>
      <c r="KY152" s="95"/>
      <c r="KZ152" s="95"/>
      <c r="LA152" s="95"/>
      <c r="LB152" s="95"/>
      <c r="LC152" s="95"/>
      <c r="LD152" s="95"/>
      <c r="LE152" s="95"/>
      <c r="LF152" s="95"/>
      <c r="LG152" s="95"/>
      <c r="LH152" s="95"/>
      <c r="LI152" s="95"/>
      <c r="LJ152" s="95"/>
      <c r="LK152" s="95"/>
      <c r="LL152" s="95"/>
      <c r="LM152" s="95"/>
      <c r="LN152" s="95"/>
      <c r="LO152" s="95"/>
      <c r="LP152" s="95"/>
      <c r="LQ152" s="95"/>
      <c r="LR152" s="95"/>
      <c r="LS152" s="95"/>
      <c r="LT152" s="95"/>
      <c r="LU152" s="95"/>
      <c r="LV152" s="95"/>
      <c r="LW152" s="95"/>
      <c r="LX152" s="95"/>
      <c r="LY152" s="95"/>
      <c r="LZ152" s="95"/>
      <c r="MA152" s="95"/>
      <c r="MB152" s="95"/>
      <c r="MC152" s="95"/>
      <c r="MD152" s="95"/>
      <c r="ME152" s="95"/>
      <c r="MF152" s="95"/>
      <c r="MG152" s="95"/>
      <c r="MH152" s="95"/>
      <c r="MI152" s="95"/>
      <c r="MJ152" s="95"/>
      <c r="MK152" s="95"/>
      <c r="ML152" s="95"/>
      <c r="MM152" s="95"/>
      <c r="MN152" s="95"/>
      <c r="MO152" s="95"/>
      <c r="MP152" s="95"/>
      <c r="MQ152" s="95"/>
      <c r="MR152" s="95"/>
      <c r="MS152" s="95"/>
      <c r="MT152" s="95"/>
      <c r="MU152" s="95"/>
      <c r="MV152" s="95"/>
      <c r="MW152" s="95"/>
      <c r="MX152" s="95"/>
      <c r="MY152" s="95"/>
      <c r="MZ152" s="95"/>
      <c r="NA152" s="95"/>
      <c r="NB152" s="95"/>
      <c r="NC152" s="95"/>
      <c r="ND152" s="95"/>
      <c r="NE152" s="95"/>
      <c r="NF152" s="95"/>
      <c r="NG152" s="95"/>
      <c r="NH152" s="95"/>
      <c r="NI152" s="95"/>
      <c r="NJ152" s="95"/>
      <c r="NK152" s="95"/>
      <c r="NL152" s="95"/>
      <c r="NM152" s="95"/>
      <c r="NN152" s="95"/>
      <c r="NO152" s="95"/>
      <c r="NP152" s="95"/>
      <c r="NQ152" s="95"/>
      <c r="NR152" s="95"/>
      <c r="NS152" s="95"/>
      <c r="NT152" s="95"/>
      <c r="NU152" s="95"/>
      <c r="NV152" s="95"/>
      <c r="NW152" s="95"/>
      <c r="NX152" s="95"/>
      <c r="NY152" s="95"/>
      <c r="NZ152" s="95"/>
      <c r="OA152" s="95"/>
      <c r="OB152" s="95"/>
      <c r="OC152" s="95"/>
      <c r="OD152" s="95"/>
      <c r="OE152" s="95"/>
      <c r="OF152" s="95"/>
      <c r="OG152" s="95"/>
      <c r="OH152" s="95"/>
      <c r="OI152" s="95"/>
      <c r="OJ152" s="95"/>
      <c r="OK152" s="95"/>
      <c r="OL152" s="95"/>
      <c r="OM152" s="95"/>
      <c r="ON152" s="95"/>
      <c r="OO152" s="95"/>
      <c r="OP152" s="95"/>
      <c r="OQ152" s="95"/>
      <c r="OR152" s="95"/>
      <c r="OS152" s="95"/>
      <c r="OT152" s="95"/>
      <c r="OU152" s="95"/>
      <c r="OV152" s="95"/>
      <c r="OW152" s="95"/>
      <c r="OX152" s="95"/>
      <c r="OY152" s="95"/>
      <c r="OZ152" s="95"/>
      <c r="PA152" s="95"/>
      <c r="PB152" s="95"/>
      <c r="PC152" s="95"/>
      <c r="PD152" s="95"/>
      <c r="PE152" s="95"/>
      <c r="PF152" s="95"/>
      <c r="PG152" s="95"/>
      <c r="PH152" s="95"/>
    </row>
    <row r="153" spans="3:424" s="85" customFormat="1" ht="18">
      <c r="C153" s="1816" t="s">
        <v>260</v>
      </c>
      <c r="D153" s="1816"/>
      <c r="E153" s="1817"/>
      <c r="F153" s="131"/>
      <c r="G153" s="144"/>
      <c r="H153" s="144"/>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c r="AT153" s="144"/>
      <c r="AU153" s="144"/>
      <c r="AV153" s="144"/>
      <c r="AW153" s="144"/>
      <c r="AX153" s="144"/>
      <c r="AY153" s="144"/>
      <c r="AZ153" s="144"/>
      <c r="BA153" s="144"/>
      <c r="BB153" s="144"/>
      <c r="BC153" s="144"/>
      <c r="BD153" s="144"/>
      <c r="BE153" s="144"/>
      <c r="BF153" s="144"/>
      <c r="BG153" s="144"/>
      <c r="BH153" s="144"/>
      <c r="BI153" s="144"/>
      <c r="BJ153" s="144"/>
      <c r="BK153" s="144"/>
      <c r="BL153" s="144"/>
      <c r="BM153" s="144"/>
      <c r="BN153" s="95"/>
      <c r="BO153" s="95"/>
      <c r="BP153" s="95"/>
      <c r="BQ153" s="95"/>
      <c r="BR153" s="95"/>
      <c r="BS153" s="95"/>
      <c r="BT153" s="95"/>
      <c r="BU153" s="95"/>
      <c r="BV153" s="95"/>
      <c r="BW153" s="95"/>
      <c r="BX153" s="95"/>
      <c r="BY153" s="95"/>
      <c r="BZ153" s="95"/>
      <c r="CA153" s="95"/>
      <c r="CB153" s="95"/>
      <c r="CC153" s="95"/>
      <c r="CD153" s="95"/>
      <c r="CE153" s="95"/>
      <c r="CF153" s="95"/>
      <c r="CG153" s="95"/>
      <c r="CH153" s="95"/>
      <c r="CI153" s="95"/>
      <c r="CJ153" s="95"/>
      <c r="CK153" s="95"/>
      <c r="CL153" s="95"/>
      <c r="CM153" s="95"/>
      <c r="CN153" s="95"/>
      <c r="CO153" s="95"/>
      <c r="CP153" s="95"/>
      <c r="CQ153" s="95"/>
      <c r="CR153" s="95"/>
      <c r="CS153" s="95"/>
      <c r="CT153" s="95"/>
      <c r="CU153" s="95"/>
      <c r="CV153" s="95"/>
      <c r="CW153" s="95"/>
      <c r="CX153" s="95"/>
      <c r="CY153" s="95"/>
      <c r="CZ153" s="95"/>
      <c r="DA153" s="95"/>
      <c r="DB153" s="95"/>
      <c r="DC153" s="95"/>
      <c r="DD153" s="95"/>
      <c r="DE153" s="95"/>
      <c r="DF153" s="95"/>
      <c r="DG153" s="95"/>
      <c r="DH153" s="95"/>
      <c r="DI153" s="95"/>
      <c r="DJ153" s="95"/>
      <c r="DK153" s="95"/>
      <c r="DL153" s="95"/>
      <c r="DM153" s="95"/>
      <c r="DN153" s="95"/>
      <c r="DO153" s="95"/>
      <c r="DP153" s="95"/>
      <c r="DQ153" s="95"/>
      <c r="DR153" s="95"/>
      <c r="DS153" s="95"/>
      <c r="DT153" s="95"/>
      <c r="DU153" s="95"/>
      <c r="DV153" s="95"/>
      <c r="DW153" s="95"/>
      <c r="DX153" s="95"/>
      <c r="DY153" s="95"/>
      <c r="DZ153" s="95"/>
      <c r="EA153" s="95"/>
      <c r="EB153" s="95"/>
      <c r="EC153" s="95"/>
      <c r="ED153" s="95"/>
      <c r="EE153" s="95"/>
      <c r="EF153" s="95"/>
      <c r="EG153" s="95"/>
      <c r="EH153" s="95"/>
      <c r="EI153" s="95"/>
      <c r="EJ153" s="95"/>
      <c r="EK153" s="95"/>
      <c r="EL153" s="95"/>
      <c r="EM153" s="95"/>
      <c r="EN153" s="95"/>
      <c r="EO153" s="95"/>
      <c r="EP153" s="95"/>
      <c r="EQ153" s="95"/>
      <c r="ER153" s="95"/>
      <c r="ES153" s="95"/>
      <c r="ET153" s="95"/>
      <c r="EU153" s="95"/>
      <c r="EV153" s="95"/>
      <c r="EW153" s="95"/>
      <c r="EX153" s="95"/>
      <c r="EY153" s="95"/>
      <c r="EZ153" s="95"/>
      <c r="FA153" s="95"/>
      <c r="FB153" s="95"/>
      <c r="FC153" s="95"/>
      <c r="FD153" s="95"/>
      <c r="FE153" s="95"/>
      <c r="FF153" s="95"/>
      <c r="FG153" s="95"/>
      <c r="FH153" s="95"/>
      <c r="FI153" s="95"/>
      <c r="FJ153" s="95"/>
      <c r="FK153" s="95"/>
      <c r="FL153" s="95"/>
      <c r="FM153" s="95"/>
      <c r="FN153" s="95"/>
      <c r="FO153" s="95"/>
      <c r="FP153" s="95"/>
      <c r="FQ153" s="95"/>
      <c r="FR153" s="95"/>
      <c r="FS153" s="95"/>
      <c r="FT153" s="95"/>
      <c r="FU153" s="95"/>
      <c r="FV153" s="95"/>
      <c r="FW153" s="95"/>
      <c r="FX153" s="95"/>
      <c r="FY153" s="95"/>
      <c r="FZ153" s="95"/>
      <c r="GA153" s="95"/>
      <c r="GB153" s="95"/>
      <c r="GC153" s="95"/>
      <c r="GD153" s="95"/>
      <c r="GE153" s="95"/>
      <c r="GF153" s="95"/>
      <c r="GG153" s="95"/>
      <c r="GH153" s="95"/>
      <c r="GI153" s="95"/>
      <c r="GJ153" s="95"/>
      <c r="GK153" s="95"/>
      <c r="GL153" s="95"/>
      <c r="GM153" s="95"/>
      <c r="GN153" s="95"/>
      <c r="GO153" s="95"/>
      <c r="GP153" s="95"/>
      <c r="GQ153" s="95"/>
      <c r="GR153" s="95"/>
      <c r="GS153" s="95"/>
      <c r="GT153" s="95"/>
      <c r="GU153" s="95"/>
      <c r="GV153" s="95"/>
      <c r="GW153" s="133"/>
      <c r="GX153" s="133"/>
      <c r="GY153" s="133"/>
      <c r="GZ153" s="133"/>
      <c r="HA153" s="133"/>
      <c r="HB153" s="133"/>
      <c r="HC153" s="133"/>
      <c r="HD153" s="133"/>
      <c r="HE153" s="133"/>
      <c r="HF153" s="133"/>
      <c r="HG153" s="95"/>
      <c r="HH153" s="95"/>
      <c r="HI153" s="95"/>
      <c r="HJ153" s="95"/>
      <c r="HK153" s="95"/>
      <c r="HL153" s="95"/>
      <c r="HM153" s="95"/>
      <c r="HN153" s="95"/>
      <c r="HO153" s="95"/>
      <c r="HP153" s="95"/>
      <c r="HQ153" s="95"/>
      <c r="HR153" s="95"/>
      <c r="HS153" s="95"/>
      <c r="HT153" s="95"/>
      <c r="HU153" s="95"/>
      <c r="HV153" s="95"/>
      <c r="HW153" s="95"/>
      <c r="HX153" s="95"/>
      <c r="HY153" s="95"/>
      <c r="HZ153" s="95"/>
      <c r="IA153" s="95"/>
      <c r="IB153" s="95"/>
      <c r="IC153" s="95"/>
      <c r="ID153" s="95"/>
      <c r="IE153" s="95"/>
      <c r="IF153" s="95"/>
      <c r="IG153" s="95"/>
      <c r="IH153" s="95"/>
      <c r="II153" s="95"/>
      <c r="IJ153" s="95"/>
      <c r="IK153" s="95"/>
      <c r="IL153" s="95"/>
      <c r="IM153" s="95"/>
      <c r="IN153" s="95"/>
      <c r="IO153" s="95"/>
      <c r="IP153" s="95"/>
      <c r="IQ153" s="95"/>
      <c r="IR153" s="95"/>
      <c r="IS153" s="95"/>
      <c r="IT153" s="95"/>
      <c r="IU153" s="95"/>
      <c r="IV153" s="95"/>
      <c r="IW153" s="95"/>
      <c r="IX153" s="95"/>
      <c r="IY153" s="95"/>
      <c r="IZ153" s="95"/>
      <c r="JA153" s="95"/>
      <c r="JB153" s="95"/>
      <c r="JC153" s="95"/>
      <c r="JD153" s="95"/>
      <c r="JE153" s="95"/>
      <c r="JF153" s="95"/>
      <c r="JG153" s="95"/>
      <c r="JH153" s="95"/>
      <c r="JI153" s="95"/>
      <c r="JJ153" s="95"/>
      <c r="JK153" s="95"/>
      <c r="JL153" s="95"/>
      <c r="JM153" s="95"/>
      <c r="JN153" s="95"/>
      <c r="JO153" s="95"/>
      <c r="JP153" s="95"/>
      <c r="JQ153" s="95"/>
      <c r="JR153" s="95"/>
      <c r="JS153" s="95"/>
      <c r="JT153" s="95"/>
      <c r="JU153" s="95"/>
      <c r="JV153" s="95"/>
      <c r="JW153" s="95"/>
      <c r="JX153" s="95"/>
      <c r="JY153" s="95"/>
      <c r="JZ153" s="95"/>
      <c r="KA153" s="95"/>
      <c r="KB153" s="95"/>
      <c r="KC153" s="95"/>
      <c r="KD153" s="95"/>
      <c r="KE153" s="95"/>
      <c r="KF153" s="95"/>
      <c r="KG153" s="95"/>
      <c r="KH153" s="95"/>
      <c r="KI153" s="95"/>
      <c r="KJ153" s="95"/>
      <c r="KK153" s="95"/>
      <c r="KL153" s="95"/>
      <c r="KM153" s="95"/>
      <c r="KN153" s="95"/>
      <c r="KO153" s="95"/>
      <c r="KP153" s="95"/>
      <c r="KQ153" s="95"/>
      <c r="KR153" s="95"/>
      <c r="KS153" s="95"/>
      <c r="KT153" s="95"/>
      <c r="KU153" s="95"/>
      <c r="KV153" s="95"/>
      <c r="KW153" s="95"/>
      <c r="KX153" s="95"/>
      <c r="KY153" s="95"/>
      <c r="KZ153" s="95"/>
      <c r="LA153" s="95"/>
      <c r="LB153" s="95"/>
      <c r="LC153" s="95"/>
      <c r="LD153" s="95"/>
      <c r="LE153" s="95"/>
      <c r="LF153" s="95"/>
      <c r="LG153" s="95"/>
      <c r="LH153" s="95"/>
      <c r="LI153" s="95"/>
      <c r="LJ153" s="95"/>
      <c r="LK153" s="95"/>
      <c r="LL153" s="95"/>
      <c r="LM153" s="95"/>
      <c r="LN153" s="95"/>
      <c r="LO153" s="95"/>
      <c r="LP153" s="95"/>
      <c r="LQ153" s="95"/>
      <c r="LR153" s="95"/>
      <c r="LS153" s="95"/>
      <c r="LT153" s="95"/>
      <c r="LU153" s="95"/>
      <c r="LV153" s="95"/>
      <c r="LW153" s="95"/>
      <c r="LX153" s="95"/>
      <c r="LY153" s="95"/>
      <c r="LZ153" s="95"/>
      <c r="MA153" s="95"/>
      <c r="MB153" s="95"/>
      <c r="MC153" s="95"/>
      <c r="MD153" s="95"/>
      <c r="ME153" s="95"/>
      <c r="MF153" s="95"/>
      <c r="MG153" s="95"/>
      <c r="MH153" s="95"/>
      <c r="MI153" s="95"/>
      <c r="MJ153" s="95"/>
      <c r="MK153" s="95"/>
      <c r="ML153" s="95"/>
      <c r="MM153" s="95"/>
      <c r="MN153" s="95"/>
      <c r="MO153" s="95"/>
      <c r="MP153" s="95"/>
      <c r="MQ153" s="95"/>
      <c r="MR153" s="95"/>
      <c r="MS153" s="95"/>
      <c r="MT153" s="95"/>
      <c r="MU153" s="95"/>
      <c r="MV153" s="95"/>
      <c r="MW153" s="95"/>
      <c r="MX153" s="95"/>
      <c r="MY153" s="95"/>
      <c r="MZ153" s="95"/>
      <c r="NA153" s="95"/>
      <c r="NB153" s="95"/>
      <c r="NC153" s="95"/>
      <c r="ND153" s="95"/>
      <c r="NE153" s="95"/>
      <c r="NF153" s="95"/>
      <c r="NG153" s="95"/>
      <c r="NH153" s="95"/>
      <c r="NI153" s="95"/>
      <c r="NJ153" s="95"/>
      <c r="NK153" s="95"/>
      <c r="NL153" s="95"/>
      <c r="NM153" s="95"/>
      <c r="NN153" s="95"/>
      <c r="NO153" s="95"/>
      <c r="NP153" s="95"/>
      <c r="NQ153" s="95"/>
      <c r="NR153" s="95"/>
      <c r="NS153" s="95"/>
      <c r="NT153" s="95"/>
      <c r="NU153" s="95"/>
      <c r="NV153" s="95"/>
      <c r="NW153" s="95"/>
      <c r="NX153" s="95"/>
      <c r="NY153" s="95"/>
      <c r="NZ153" s="95"/>
      <c r="OA153" s="95"/>
      <c r="OB153" s="95"/>
      <c r="OC153" s="95"/>
      <c r="OD153" s="95"/>
      <c r="OE153" s="95"/>
      <c r="OF153" s="95"/>
      <c r="OG153" s="95"/>
      <c r="OH153" s="95"/>
      <c r="OI153" s="95"/>
      <c r="OJ153" s="95"/>
      <c r="OK153" s="95"/>
      <c r="OL153" s="95"/>
      <c r="OM153" s="95"/>
      <c r="ON153" s="95"/>
      <c r="OO153" s="95"/>
      <c r="OP153" s="95"/>
      <c r="OQ153" s="95"/>
      <c r="OR153" s="95"/>
      <c r="OS153" s="95"/>
      <c r="OT153" s="95"/>
      <c r="OU153" s="95"/>
      <c r="OV153" s="95"/>
      <c r="OW153" s="95"/>
      <c r="OX153" s="95"/>
      <c r="OY153" s="95"/>
      <c r="OZ153" s="95"/>
      <c r="PA153" s="95"/>
      <c r="PB153" s="95"/>
      <c r="PC153" s="95"/>
      <c r="PD153" s="95"/>
      <c r="PE153" s="95"/>
      <c r="PF153" s="95"/>
      <c r="PG153" s="95"/>
      <c r="PH153" s="95"/>
    </row>
    <row r="154" spans="3:424" s="85" customFormat="1" ht="29.55" customHeight="1">
      <c r="C154" s="1815" t="s">
        <v>239</v>
      </c>
      <c r="D154" s="1815"/>
      <c r="E154" s="1815"/>
      <c r="F154" s="143">
        <v>0</v>
      </c>
      <c r="G154" s="143" t="e">
        <f>IF(COLUMN(F$154)-COLUMN($L$30)+1&lt;=ROUND($L$30,0)-7,F$154,0)</f>
        <v>#VALUE!</v>
      </c>
      <c r="H154" s="143" t="e">
        <f t="shared" ref="H154:BM154" si="44">IF(COLUMN(G$154)-COLUMN($L$30)+1&lt;=ROUND($L$30,0)-7,G$154,0)</f>
        <v>#VALUE!</v>
      </c>
      <c r="I154" s="143" t="e">
        <f t="shared" si="44"/>
        <v>#VALUE!</v>
      </c>
      <c r="J154" s="143" t="e">
        <f t="shared" si="44"/>
        <v>#VALUE!</v>
      </c>
      <c r="K154" s="143" t="e">
        <f t="shared" si="44"/>
        <v>#VALUE!</v>
      </c>
      <c r="L154" s="143" t="e">
        <f t="shared" si="44"/>
        <v>#VALUE!</v>
      </c>
      <c r="M154" s="143" t="e">
        <f t="shared" si="44"/>
        <v>#VALUE!</v>
      </c>
      <c r="N154" s="143" t="e">
        <f t="shared" si="44"/>
        <v>#VALUE!</v>
      </c>
      <c r="O154" s="143" t="e">
        <f t="shared" si="44"/>
        <v>#VALUE!</v>
      </c>
      <c r="P154" s="143" t="e">
        <f t="shared" si="44"/>
        <v>#VALUE!</v>
      </c>
      <c r="Q154" s="143" t="e">
        <f t="shared" si="44"/>
        <v>#VALUE!</v>
      </c>
      <c r="R154" s="143" t="e">
        <f t="shared" si="44"/>
        <v>#VALUE!</v>
      </c>
      <c r="S154" s="143" t="e">
        <f t="shared" si="44"/>
        <v>#VALUE!</v>
      </c>
      <c r="T154" s="143" t="e">
        <f t="shared" si="44"/>
        <v>#VALUE!</v>
      </c>
      <c r="U154" s="143" t="e">
        <f t="shared" si="44"/>
        <v>#VALUE!</v>
      </c>
      <c r="V154" s="143" t="e">
        <f t="shared" si="44"/>
        <v>#VALUE!</v>
      </c>
      <c r="W154" s="143" t="e">
        <f t="shared" si="44"/>
        <v>#VALUE!</v>
      </c>
      <c r="X154" s="143" t="e">
        <f t="shared" si="44"/>
        <v>#VALUE!</v>
      </c>
      <c r="Y154" s="143" t="e">
        <f t="shared" si="44"/>
        <v>#VALUE!</v>
      </c>
      <c r="Z154" s="143" t="e">
        <f t="shared" si="44"/>
        <v>#VALUE!</v>
      </c>
      <c r="AA154" s="143" t="e">
        <f t="shared" si="44"/>
        <v>#VALUE!</v>
      </c>
      <c r="AB154" s="143" t="e">
        <f t="shared" si="44"/>
        <v>#VALUE!</v>
      </c>
      <c r="AC154" s="143" t="e">
        <f t="shared" si="44"/>
        <v>#VALUE!</v>
      </c>
      <c r="AD154" s="143" t="e">
        <f t="shared" si="44"/>
        <v>#VALUE!</v>
      </c>
      <c r="AE154" s="143" t="e">
        <f t="shared" si="44"/>
        <v>#VALUE!</v>
      </c>
      <c r="AF154" s="143" t="e">
        <f t="shared" si="44"/>
        <v>#VALUE!</v>
      </c>
      <c r="AG154" s="143" t="e">
        <f t="shared" si="44"/>
        <v>#VALUE!</v>
      </c>
      <c r="AH154" s="143" t="e">
        <f t="shared" si="44"/>
        <v>#VALUE!</v>
      </c>
      <c r="AI154" s="143" t="e">
        <f t="shared" si="44"/>
        <v>#VALUE!</v>
      </c>
      <c r="AJ154" s="143" t="e">
        <f t="shared" si="44"/>
        <v>#VALUE!</v>
      </c>
      <c r="AK154" s="143" t="e">
        <f t="shared" si="44"/>
        <v>#VALUE!</v>
      </c>
      <c r="AL154" s="143" t="e">
        <f t="shared" si="44"/>
        <v>#VALUE!</v>
      </c>
      <c r="AM154" s="143" t="e">
        <f t="shared" si="44"/>
        <v>#VALUE!</v>
      </c>
      <c r="AN154" s="143" t="e">
        <f t="shared" si="44"/>
        <v>#VALUE!</v>
      </c>
      <c r="AO154" s="143" t="e">
        <f t="shared" si="44"/>
        <v>#VALUE!</v>
      </c>
      <c r="AP154" s="143" t="e">
        <f t="shared" si="44"/>
        <v>#VALUE!</v>
      </c>
      <c r="AQ154" s="143" t="e">
        <f t="shared" si="44"/>
        <v>#VALUE!</v>
      </c>
      <c r="AR154" s="143" t="e">
        <f t="shared" si="44"/>
        <v>#VALUE!</v>
      </c>
      <c r="AS154" s="143" t="e">
        <f t="shared" si="44"/>
        <v>#VALUE!</v>
      </c>
      <c r="AT154" s="143" t="e">
        <f t="shared" si="44"/>
        <v>#VALUE!</v>
      </c>
      <c r="AU154" s="143" t="e">
        <f t="shared" si="44"/>
        <v>#VALUE!</v>
      </c>
      <c r="AV154" s="143" t="e">
        <f t="shared" si="44"/>
        <v>#VALUE!</v>
      </c>
      <c r="AW154" s="143" t="e">
        <f t="shared" si="44"/>
        <v>#VALUE!</v>
      </c>
      <c r="AX154" s="143" t="e">
        <f t="shared" si="44"/>
        <v>#VALUE!</v>
      </c>
      <c r="AY154" s="143" t="e">
        <f t="shared" si="44"/>
        <v>#VALUE!</v>
      </c>
      <c r="AZ154" s="143" t="e">
        <f t="shared" si="44"/>
        <v>#VALUE!</v>
      </c>
      <c r="BA154" s="143" t="e">
        <f t="shared" si="44"/>
        <v>#VALUE!</v>
      </c>
      <c r="BB154" s="143" t="e">
        <f t="shared" si="44"/>
        <v>#VALUE!</v>
      </c>
      <c r="BC154" s="143" t="e">
        <f t="shared" si="44"/>
        <v>#VALUE!</v>
      </c>
      <c r="BD154" s="143" t="e">
        <f t="shared" si="44"/>
        <v>#VALUE!</v>
      </c>
      <c r="BE154" s="143" t="e">
        <f t="shared" si="44"/>
        <v>#VALUE!</v>
      </c>
      <c r="BF154" s="143" t="e">
        <f t="shared" si="44"/>
        <v>#VALUE!</v>
      </c>
      <c r="BG154" s="143" t="e">
        <f t="shared" si="44"/>
        <v>#VALUE!</v>
      </c>
      <c r="BH154" s="143" t="e">
        <f t="shared" si="44"/>
        <v>#VALUE!</v>
      </c>
      <c r="BI154" s="143" t="e">
        <f t="shared" si="44"/>
        <v>#VALUE!</v>
      </c>
      <c r="BJ154" s="143" t="e">
        <f t="shared" si="44"/>
        <v>#VALUE!</v>
      </c>
      <c r="BK154" s="143" t="e">
        <f t="shared" si="44"/>
        <v>#VALUE!</v>
      </c>
      <c r="BL154" s="143" t="e">
        <f t="shared" si="44"/>
        <v>#VALUE!</v>
      </c>
      <c r="BM154" s="143" t="e">
        <f t="shared" si="44"/>
        <v>#VALUE!</v>
      </c>
      <c r="BN154" s="95"/>
      <c r="BO154" s="95"/>
      <c r="BP154" s="95"/>
      <c r="BQ154" s="95"/>
      <c r="BR154" s="95"/>
      <c r="BS154" s="95"/>
      <c r="BT154" s="95"/>
      <c r="BU154" s="95"/>
      <c r="BV154" s="95"/>
      <c r="BW154" s="95"/>
      <c r="BX154" s="95"/>
      <c r="BY154" s="95"/>
      <c r="BZ154" s="95"/>
      <c r="CA154" s="95"/>
      <c r="CB154" s="95"/>
      <c r="CC154" s="95"/>
      <c r="CD154" s="95"/>
      <c r="CE154" s="95"/>
      <c r="CF154" s="95"/>
      <c r="CG154" s="95"/>
      <c r="CH154" s="95"/>
      <c r="CI154" s="95"/>
      <c r="CJ154" s="95"/>
      <c r="CK154" s="95"/>
      <c r="CL154" s="95"/>
      <c r="CM154" s="95"/>
      <c r="CN154" s="95"/>
      <c r="CO154" s="95"/>
      <c r="CP154" s="95"/>
      <c r="CQ154" s="95"/>
      <c r="CR154" s="95"/>
      <c r="CS154" s="95"/>
      <c r="CT154" s="95"/>
      <c r="CU154" s="95"/>
      <c r="CV154" s="95"/>
      <c r="CW154" s="95"/>
      <c r="CX154" s="95"/>
      <c r="CY154" s="95"/>
      <c r="CZ154" s="95"/>
      <c r="DA154" s="95"/>
      <c r="DB154" s="95"/>
      <c r="DC154" s="95"/>
      <c r="DD154" s="95"/>
      <c r="DE154" s="95"/>
      <c r="DF154" s="95"/>
      <c r="DG154" s="95"/>
      <c r="DH154" s="95"/>
      <c r="DI154" s="95"/>
      <c r="DJ154" s="95"/>
      <c r="DK154" s="95"/>
      <c r="DL154" s="95"/>
      <c r="DM154" s="95"/>
      <c r="DN154" s="95"/>
      <c r="DO154" s="95"/>
      <c r="DP154" s="95"/>
      <c r="DQ154" s="95"/>
      <c r="DR154" s="95"/>
      <c r="DS154" s="95"/>
      <c r="DT154" s="95"/>
      <c r="DU154" s="95"/>
      <c r="DV154" s="95"/>
      <c r="DW154" s="95"/>
      <c r="DX154" s="95"/>
      <c r="DY154" s="95"/>
      <c r="DZ154" s="95"/>
      <c r="EA154" s="95"/>
      <c r="EB154" s="95"/>
      <c r="EC154" s="95"/>
      <c r="ED154" s="95"/>
      <c r="EE154" s="95"/>
      <c r="EF154" s="95"/>
      <c r="EG154" s="95"/>
      <c r="EH154" s="95"/>
      <c r="EI154" s="95"/>
      <c r="EJ154" s="95"/>
      <c r="EK154" s="95"/>
      <c r="EL154" s="95"/>
      <c r="EM154" s="95"/>
      <c r="EN154" s="95"/>
      <c r="EO154" s="95"/>
      <c r="EP154" s="95"/>
      <c r="EQ154" s="95"/>
      <c r="ER154" s="95"/>
      <c r="ES154" s="95"/>
      <c r="ET154" s="95"/>
      <c r="EU154" s="95"/>
      <c r="EV154" s="95"/>
      <c r="EW154" s="95"/>
      <c r="EX154" s="95"/>
      <c r="EY154" s="95"/>
      <c r="EZ154" s="95"/>
      <c r="FA154" s="95"/>
      <c r="FB154" s="95"/>
      <c r="FC154" s="95"/>
      <c r="FD154" s="95"/>
      <c r="FE154" s="95"/>
      <c r="FF154" s="95"/>
      <c r="FG154" s="95"/>
      <c r="FH154" s="95"/>
      <c r="FI154" s="95"/>
      <c r="FJ154" s="95"/>
      <c r="FK154" s="95"/>
      <c r="FL154" s="95"/>
      <c r="FM154" s="95"/>
      <c r="FN154" s="95"/>
      <c r="FO154" s="95"/>
      <c r="FP154" s="95"/>
      <c r="FQ154" s="95"/>
      <c r="FR154" s="95"/>
      <c r="FS154" s="95"/>
      <c r="FT154" s="95"/>
      <c r="FU154" s="95"/>
      <c r="FV154" s="95"/>
      <c r="FW154" s="95"/>
      <c r="FX154" s="95"/>
      <c r="FY154" s="95"/>
      <c r="FZ154" s="95"/>
      <c r="GA154" s="95"/>
      <c r="GB154" s="95"/>
      <c r="GC154" s="95"/>
      <c r="GD154" s="95"/>
      <c r="GE154" s="95"/>
      <c r="GF154" s="95"/>
      <c r="GG154" s="95"/>
      <c r="GH154" s="95"/>
      <c r="GI154" s="95"/>
      <c r="GJ154" s="95"/>
      <c r="GK154" s="95"/>
      <c r="GL154" s="95"/>
      <c r="GM154" s="95"/>
      <c r="GN154" s="95"/>
      <c r="GO154" s="95"/>
      <c r="GP154" s="95"/>
      <c r="GQ154" s="95"/>
      <c r="GR154" s="95"/>
      <c r="GS154" s="95"/>
      <c r="GT154" s="95"/>
      <c r="GU154" s="95"/>
      <c r="GV154" s="95"/>
      <c r="GW154" s="133"/>
      <c r="GX154" s="133"/>
      <c r="GY154" s="133"/>
      <c r="GZ154" s="133"/>
      <c r="HA154" s="133"/>
      <c r="HB154" s="133"/>
      <c r="HC154" s="133"/>
      <c r="HD154" s="133"/>
      <c r="HE154" s="133"/>
      <c r="HF154" s="133"/>
      <c r="HG154" s="95"/>
      <c r="HH154" s="95"/>
      <c r="HI154" s="95"/>
      <c r="HJ154" s="95"/>
      <c r="HK154" s="95"/>
      <c r="HL154" s="95"/>
      <c r="HM154" s="95"/>
      <c r="HN154" s="95"/>
      <c r="HO154" s="95"/>
      <c r="HP154" s="95"/>
      <c r="HQ154" s="95"/>
      <c r="HR154" s="95"/>
      <c r="HS154" s="95"/>
      <c r="HT154" s="95"/>
      <c r="HU154" s="95"/>
      <c r="HV154" s="95"/>
      <c r="HW154" s="95"/>
      <c r="HX154" s="95"/>
      <c r="HY154" s="95"/>
      <c r="HZ154" s="95"/>
      <c r="IA154" s="95"/>
      <c r="IB154" s="95"/>
      <c r="IC154" s="95"/>
      <c r="ID154" s="95"/>
      <c r="IE154" s="95"/>
      <c r="IF154" s="95"/>
      <c r="IG154" s="95"/>
      <c r="IH154" s="95"/>
      <c r="II154" s="95"/>
      <c r="IJ154" s="95"/>
      <c r="IK154" s="95"/>
      <c r="IL154" s="95"/>
      <c r="IM154" s="95"/>
      <c r="IN154" s="95"/>
      <c r="IO154" s="95"/>
      <c r="IP154" s="95"/>
      <c r="IQ154" s="95"/>
      <c r="IR154" s="95"/>
      <c r="IS154" s="95"/>
      <c r="IT154" s="95"/>
      <c r="IU154" s="95"/>
      <c r="IV154" s="95"/>
      <c r="IW154" s="95"/>
      <c r="IX154" s="95"/>
      <c r="IY154" s="95"/>
      <c r="IZ154" s="95"/>
      <c r="JA154" s="95"/>
      <c r="JB154" s="95"/>
      <c r="JC154" s="95"/>
      <c r="JD154" s="95"/>
      <c r="JE154" s="95"/>
      <c r="JF154" s="95"/>
      <c r="JG154" s="95"/>
      <c r="JH154" s="95"/>
      <c r="JI154" s="95"/>
      <c r="JJ154" s="95"/>
      <c r="JK154" s="95"/>
      <c r="JL154" s="95"/>
      <c r="JM154" s="95"/>
      <c r="JN154" s="95"/>
      <c r="JO154" s="95"/>
      <c r="JP154" s="95"/>
      <c r="JQ154" s="95"/>
      <c r="JR154" s="95"/>
      <c r="JS154" s="95"/>
      <c r="JT154" s="95"/>
      <c r="JU154" s="95"/>
      <c r="JV154" s="95"/>
      <c r="JW154" s="95"/>
      <c r="JX154" s="95"/>
      <c r="JY154" s="95"/>
      <c r="JZ154" s="95"/>
      <c r="KA154" s="95"/>
      <c r="KB154" s="95"/>
      <c r="KC154" s="95"/>
      <c r="KD154" s="95"/>
      <c r="KE154" s="95"/>
      <c r="KF154" s="95"/>
      <c r="KG154" s="95"/>
      <c r="KH154" s="95"/>
      <c r="KI154" s="95"/>
      <c r="KJ154" s="95"/>
      <c r="KK154" s="95"/>
      <c r="KL154" s="95"/>
      <c r="KM154" s="95"/>
      <c r="KN154" s="95"/>
      <c r="KO154" s="95"/>
      <c r="KP154" s="95"/>
      <c r="KQ154" s="95"/>
      <c r="KR154" s="95"/>
      <c r="KS154" s="95"/>
      <c r="KT154" s="95"/>
      <c r="KU154" s="95"/>
      <c r="KV154" s="95"/>
      <c r="KW154" s="95"/>
      <c r="KX154" s="95"/>
      <c r="KY154" s="95"/>
      <c r="KZ154" s="95"/>
      <c r="LA154" s="95"/>
      <c r="LB154" s="95"/>
      <c r="LC154" s="95"/>
      <c r="LD154" s="95"/>
      <c r="LE154" s="95"/>
      <c r="LF154" s="95"/>
      <c r="LG154" s="95"/>
      <c r="LH154" s="95"/>
      <c r="LI154" s="95"/>
      <c r="LJ154" s="95"/>
      <c r="LK154" s="95"/>
      <c r="LL154" s="95"/>
      <c r="LM154" s="95"/>
      <c r="LN154" s="95"/>
      <c r="LO154" s="95"/>
      <c r="LP154" s="95"/>
      <c r="LQ154" s="95"/>
      <c r="LR154" s="95"/>
      <c r="LS154" s="95"/>
      <c r="LT154" s="95"/>
      <c r="LU154" s="95"/>
      <c r="LV154" s="95"/>
      <c r="LW154" s="95"/>
      <c r="LX154" s="95"/>
      <c r="LY154" s="95"/>
      <c r="LZ154" s="95"/>
      <c r="MA154" s="95"/>
      <c r="MB154" s="95"/>
      <c r="MC154" s="95"/>
      <c r="MD154" s="95"/>
      <c r="ME154" s="95"/>
      <c r="MF154" s="95"/>
      <c r="MG154" s="95"/>
      <c r="MH154" s="95"/>
      <c r="MI154" s="95"/>
      <c r="MJ154" s="95"/>
      <c r="MK154" s="95"/>
      <c r="ML154" s="95"/>
      <c r="MM154" s="95"/>
      <c r="MN154" s="95"/>
      <c r="MO154" s="95"/>
      <c r="MP154" s="95"/>
      <c r="MQ154" s="95"/>
      <c r="MR154" s="95"/>
      <c r="MS154" s="95"/>
      <c r="MT154" s="95"/>
      <c r="MU154" s="95"/>
      <c r="MV154" s="95"/>
      <c r="MW154" s="95"/>
      <c r="MX154" s="95"/>
      <c r="MY154" s="95"/>
      <c r="MZ154" s="95"/>
      <c r="NA154" s="95"/>
      <c r="NB154" s="95"/>
      <c r="NC154" s="95"/>
      <c r="ND154" s="95"/>
      <c r="NE154" s="95"/>
      <c r="NF154" s="95"/>
      <c r="NG154" s="95"/>
      <c r="NH154" s="95"/>
      <c r="NI154" s="95"/>
      <c r="NJ154" s="95"/>
      <c r="NK154" s="95"/>
      <c r="NL154" s="95"/>
      <c r="NM154" s="95"/>
      <c r="NN154" s="95"/>
      <c r="NO154" s="95"/>
      <c r="NP154" s="95"/>
      <c r="NQ154" s="95"/>
      <c r="NR154" s="95"/>
      <c r="NS154" s="95"/>
      <c r="NT154" s="95"/>
      <c r="NU154" s="95"/>
      <c r="NV154" s="95"/>
      <c r="NW154" s="95"/>
      <c r="NX154" s="95"/>
      <c r="NY154" s="95"/>
      <c r="NZ154" s="95"/>
      <c r="OA154" s="95"/>
      <c r="OB154" s="95"/>
      <c r="OC154" s="95"/>
      <c r="OD154" s="95"/>
      <c r="OE154" s="95"/>
      <c r="OF154" s="95"/>
      <c r="OG154" s="95"/>
      <c r="OH154" s="95"/>
      <c r="OI154" s="95"/>
      <c r="OJ154" s="95"/>
      <c r="OK154" s="95"/>
      <c r="OL154" s="95"/>
      <c r="OM154" s="95"/>
      <c r="ON154" s="95"/>
      <c r="OO154" s="95"/>
      <c r="OP154" s="95"/>
      <c r="OQ154" s="95"/>
      <c r="OR154" s="95"/>
      <c r="OS154" s="95"/>
      <c r="OT154" s="95"/>
      <c r="OU154" s="95"/>
      <c r="OV154" s="95"/>
      <c r="OW154" s="95"/>
      <c r="OX154" s="95"/>
      <c r="OY154" s="95"/>
      <c r="OZ154" s="95"/>
      <c r="PA154" s="95"/>
      <c r="PB154" s="95"/>
      <c r="PC154" s="95"/>
      <c r="PD154" s="95"/>
      <c r="PE154" s="95"/>
      <c r="PF154" s="95"/>
      <c r="PG154" s="95"/>
      <c r="PH154" s="95"/>
    </row>
    <row r="155" spans="3:424" s="85" customFormat="1" ht="29.55" customHeight="1">
      <c r="C155" s="1815" t="s">
        <v>240</v>
      </c>
      <c r="D155" s="1815"/>
      <c r="E155" s="1815"/>
      <c r="F155" s="143">
        <v>0</v>
      </c>
      <c r="G155" s="143" t="e">
        <f>IF(COLUMN(F$155)-COLUMN($L$30)+1&lt;=ROUND($L$30,0)-7,F$155,0)</f>
        <v>#VALUE!</v>
      </c>
      <c r="H155" s="143" t="e">
        <f t="shared" ref="H155:BM155" si="45">IF(COLUMN(G$155)-COLUMN($L$30)+1&lt;=ROUND($L$30,0)-7,G$155,0)</f>
        <v>#VALUE!</v>
      </c>
      <c r="I155" s="143" t="e">
        <f t="shared" si="45"/>
        <v>#VALUE!</v>
      </c>
      <c r="J155" s="143" t="e">
        <f t="shared" si="45"/>
        <v>#VALUE!</v>
      </c>
      <c r="K155" s="143" t="e">
        <f t="shared" si="45"/>
        <v>#VALUE!</v>
      </c>
      <c r="L155" s="143" t="e">
        <f t="shared" si="45"/>
        <v>#VALUE!</v>
      </c>
      <c r="M155" s="143" t="e">
        <f t="shared" si="45"/>
        <v>#VALUE!</v>
      </c>
      <c r="N155" s="143" t="e">
        <f t="shared" si="45"/>
        <v>#VALUE!</v>
      </c>
      <c r="O155" s="143" t="e">
        <f t="shared" si="45"/>
        <v>#VALUE!</v>
      </c>
      <c r="P155" s="143" t="e">
        <f t="shared" si="45"/>
        <v>#VALUE!</v>
      </c>
      <c r="Q155" s="143" t="e">
        <f t="shared" si="45"/>
        <v>#VALUE!</v>
      </c>
      <c r="R155" s="143" t="e">
        <f t="shared" si="45"/>
        <v>#VALUE!</v>
      </c>
      <c r="S155" s="143" t="e">
        <f t="shared" si="45"/>
        <v>#VALUE!</v>
      </c>
      <c r="T155" s="143" t="e">
        <f t="shared" si="45"/>
        <v>#VALUE!</v>
      </c>
      <c r="U155" s="143" t="e">
        <f t="shared" si="45"/>
        <v>#VALUE!</v>
      </c>
      <c r="V155" s="143" t="e">
        <f t="shared" si="45"/>
        <v>#VALUE!</v>
      </c>
      <c r="W155" s="143" t="e">
        <f t="shared" si="45"/>
        <v>#VALUE!</v>
      </c>
      <c r="X155" s="143" t="e">
        <f t="shared" si="45"/>
        <v>#VALUE!</v>
      </c>
      <c r="Y155" s="143" t="e">
        <f t="shared" si="45"/>
        <v>#VALUE!</v>
      </c>
      <c r="Z155" s="143" t="e">
        <f t="shared" si="45"/>
        <v>#VALUE!</v>
      </c>
      <c r="AA155" s="143" t="e">
        <f t="shared" si="45"/>
        <v>#VALUE!</v>
      </c>
      <c r="AB155" s="143" t="e">
        <f t="shared" si="45"/>
        <v>#VALUE!</v>
      </c>
      <c r="AC155" s="143" t="e">
        <f t="shared" si="45"/>
        <v>#VALUE!</v>
      </c>
      <c r="AD155" s="143" t="e">
        <f t="shared" si="45"/>
        <v>#VALUE!</v>
      </c>
      <c r="AE155" s="143" t="e">
        <f t="shared" si="45"/>
        <v>#VALUE!</v>
      </c>
      <c r="AF155" s="143" t="e">
        <f t="shared" si="45"/>
        <v>#VALUE!</v>
      </c>
      <c r="AG155" s="143" t="e">
        <f t="shared" si="45"/>
        <v>#VALUE!</v>
      </c>
      <c r="AH155" s="143" t="e">
        <f t="shared" si="45"/>
        <v>#VALUE!</v>
      </c>
      <c r="AI155" s="143" t="e">
        <f t="shared" si="45"/>
        <v>#VALUE!</v>
      </c>
      <c r="AJ155" s="143" t="e">
        <f t="shared" si="45"/>
        <v>#VALUE!</v>
      </c>
      <c r="AK155" s="143" t="e">
        <f t="shared" si="45"/>
        <v>#VALUE!</v>
      </c>
      <c r="AL155" s="143" t="e">
        <f t="shared" si="45"/>
        <v>#VALUE!</v>
      </c>
      <c r="AM155" s="143" t="e">
        <f t="shared" si="45"/>
        <v>#VALUE!</v>
      </c>
      <c r="AN155" s="143" t="e">
        <f t="shared" si="45"/>
        <v>#VALUE!</v>
      </c>
      <c r="AO155" s="143" t="e">
        <f t="shared" si="45"/>
        <v>#VALUE!</v>
      </c>
      <c r="AP155" s="143" t="e">
        <f t="shared" si="45"/>
        <v>#VALUE!</v>
      </c>
      <c r="AQ155" s="143" t="e">
        <f t="shared" si="45"/>
        <v>#VALUE!</v>
      </c>
      <c r="AR155" s="143" t="e">
        <f t="shared" si="45"/>
        <v>#VALUE!</v>
      </c>
      <c r="AS155" s="143" t="e">
        <f t="shared" si="45"/>
        <v>#VALUE!</v>
      </c>
      <c r="AT155" s="143" t="e">
        <f t="shared" si="45"/>
        <v>#VALUE!</v>
      </c>
      <c r="AU155" s="143" t="e">
        <f t="shared" si="45"/>
        <v>#VALUE!</v>
      </c>
      <c r="AV155" s="143" t="e">
        <f t="shared" si="45"/>
        <v>#VALUE!</v>
      </c>
      <c r="AW155" s="143" t="e">
        <f t="shared" si="45"/>
        <v>#VALUE!</v>
      </c>
      <c r="AX155" s="143" t="e">
        <f t="shared" si="45"/>
        <v>#VALUE!</v>
      </c>
      <c r="AY155" s="143" t="e">
        <f t="shared" si="45"/>
        <v>#VALUE!</v>
      </c>
      <c r="AZ155" s="143" t="e">
        <f t="shared" si="45"/>
        <v>#VALUE!</v>
      </c>
      <c r="BA155" s="143" t="e">
        <f t="shared" si="45"/>
        <v>#VALUE!</v>
      </c>
      <c r="BB155" s="143" t="e">
        <f t="shared" si="45"/>
        <v>#VALUE!</v>
      </c>
      <c r="BC155" s="143" t="e">
        <f t="shared" si="45"/>
        <v>#VALUE!</v>
      </c>
      <c r="BD155" s="143" t="e">
        <f t="shared" si="45"/>
        <v>#VALUE!</v>
      </c>
      <c r="BE155" s="143" t="e">
        <f t="shared" si="45"/>
        <v>#VALUE!</v>
      </c>
      <c r="BF155" s="143" t="e">
        <f t="shared" si="45"/>
        <v>#VALUE!</v>
      </c>
      <c r="BG155" s="143" t="e">
        <f t="shared" si="45"/>
        <v>#VALUE!</v>
      </c>
      <c r="BH155" s="143" t="e">
        <f t="shared" si="45"/>
        <v>#VALUE!</v>
      </c>
      <c r="BI155" s="143" t="e">
        <f t="shared" si="45"/>
        <v>#VALUE!</v>
      </c>
      <c r="BJ155" s="143" t="e">
        <f t="shared" si="45"/>
        <v>#VALUE!</v>
      </c>
      <c r="BK155" s="143" t="e">
        <f t="shared" si="45"/>
        <v>#VALUE!</v>
      </c>
      <c r="BL155" s="143" t="e">
        <f t="shared" si="45"/>
        <v>#VALUE!</v>
      </c>
      <c r="BM155" s="143" t="e">
        <f t="shared" si="45"/>
        <v>#VALUE!</v>
      </c>
      <c r="BN155" s="95"/>
      <c r="BO155" s="95"/>
      <c r="BP155" s="95"/>
      <c r="BQ155" s="95"/>
      <c r="BR155" s="95"/>
      <c r="BS155" s="95"/>
      <c r="BT155" s="95"/>
      <c r="BU155" s="95"/>
      <c r="BV155" s="95"/>
      <c r="BW155" s="95"/>
      <c r="BX155" s="95"/>
      <c r="BY155" s="95"/>
      <c r="BZ155" s="95"/>
      <c r="CA155" s="95"/>
      <c r="CB155" s="95"/>
      <c r="CC155" s="95"/>
      <c r="CD155" s="95"/>
      <c r="CE155" s="95"/>
      <c r="CF155" s="95"/>
      <c r="CG155" s="95"/>
      <c r="CH155" s="95"/>
      <c r="CI155" s="95"/>
      <c r="CJ155" s="95"/>
      <c r="CK155" s="95"/>
      <c r="CL155" s="95"/>
      <c r="CM155" s="95"/>
      <c r="CN155" s="95"/>
      <c r="CO155" s="95"/>
      <c r="CP155" s="95"/>
      <c r="CQ155" s="95"/>
      <c r="CR155" s="95"/>
      <c r="CS155" s="95"/>
      <c r="CT155" s="95"/>
      <c r="CU155" s="95"/>
      <c r="CV155" s="95"/>
      <c r="CW155" s="95"/>
      <c r="CX155" s="95"/>
      <c r="CY155" s="95"/>
      <c r="CZ155" s="95"/>
      <c r="DA155" s="95"/>
      <c r="DB155" s="95"/>
      <c r="DC155" s="95"/>
      <c r="DD155" s="95"/>
      <c r="DE155" s="95"/>
      <c r="DF155" s="95"/>
      <c r="DG155" s="95"/>
      <c r="DH155" s="95"/>
      <c r="DI155" s="95"/>
      <c r="DJ155" s="95"/>
      <c r="DK155" s="95"/>
      <c r="DL155" s="95"/>
      <c r="DM155" s="95"/>
      <c r="DN155" s="95"/>
      <c r="DO155" s="95"/>
      <c r="DP155" s="95"/>
      <c r="DQ155" s="95"/>
      <c r="DR155" s="95"/>
      <c r="DS155" s="95"/>
      <c r="DT155" s="95"/>
      <c r="DU155" s="95"/>
      <c r="DV155" s="95"/>
      <c r="DW155" s="95"/>
      <c r="DX155" s="95"/>
      <c r="DY155" s="95"/>
      <c r="DZ155" s="95"/>
      <c r="EA155" s="95"/>
      <c r="EB155" s="95"/>
      <c r="EC155" s="95"/>
      <c r="ED155" s="95"/>
      <c r="EE155" s="95"/>
      <c r="EF155" s="95"/>
      <c r="EG155" s="95"/>
      <c r="EH155" s="95"/>
      <c r="EI155" s="95"/>
      <c r="EJ155" s="95"/>
      <c r="EK155" s="95"/>
      <c r="EL155" s="95"/>
      <c r="EM155" s="95"/>
      <c r="EN155" s="95"/>
      <c r="EO155" s="95"/>
      <c r="EP155" s="95"/>
      <c r="EQ155" s="95"/>
      <c r="ER155" s="95"/>
      <c r="ES155" s="95"/>
      <c r="ET155" s="95"/>
      <c r="EU155" s="95"/>
      <c r="EV155" s="95"/>
      <c r="EW155" s="95"/>
      <c r="EX155" s="95"/>
      <c r="EY155" s="95"/>
      <c r="EZ155" s="95"/>
      <c r="FA155" s="95"/>
      <c r="FB155" s="95"/>
      <c r="FC155" s="95"/>
      <c r="FD155" s="95"/>
      <c r="FE155" s="95"/>
      <c r="FF155" s="95"/>
      <c r="FG155" s="95"/>
      <c r="FH155" s="95"/>
      <c r="FI155" s="95"/>
      <c r="FJ155" s="95"/>
      <c r="FK155" s="95"/>
      <c r="FL155" s="95"/>
      <c r="FM155" s="95"/>
      <c r="FN155" s="95"/>
      <c r="FO155" s="95"/>
      <c r="FP155" s="95"/>
      <c r="FQ155" s="95"/>
      <c r="FR155" s="95"/>
      <c r="FS155" s="95"/>
      <c r="FT155" s="95"/>
      <c r="FU155" s="95"/>
      <c r="FV155" s="95"/>
      <c r="FW155" s="95"/>
      <c r="FX155" s="95"/>
      <c r="FY155" s="95"/>
      <c r="FZ155" s="95"/>
      <c r="GA155" s="95"/>
      <c r="GB155" s="95"/>
      <c r="GC155" s="95"/>
      <c r="GD155" s="95"/>
      <c r="GE155" s="95"/>
      <c r="GF155" s="95"/>
      <c r="GG155" s="95"/>
      <c r="GH155" s="95"/>
      <c r="GI155" s="95"/>
      <c r="GJ155" s="95"/>
      <c r="GK155" s="95"/>
      <c r="GL155" s="95"/>
      <c r="GM155" s="95"/>
      <c r="GN155" s="95"/>
      <c r="GO155" s="95"/>
      <c r="GP155" s="95"/>
      <c r="GQ155" s="95"/>
      <c r="GR155" s="95"/>
      <c r="GS155" s="95"/>
      <c r="GT155" s="95"/>
      <c r="GU155" s="95"/>
      <c r="GV155" s="95"/>
      <c r="GW155" s="133"/>
      <c r="GX155" s="133"/>
      <c r="GY155" s="133"/>
      <c r="GZ155" s="133"/>
      <c r="HA155" s="133"/>
      <c r="HB155" s="133"/>
      <c r="HC155" s="133"/>
      <c r="HD155" s="133"/>
      <c r="HE155" s="133"/>
      <c r="HF155" s="133"/>
      <c r="HG155" s="95"/>
      <c r="HH155" s="95"/>
      <c r="HI155" s="95"/>
      <c r="HJ155" s="95"/>
      <c r="HK155" s="95"/>
      <c r="HL155" s="95"/>
      <c r="HM155" s="95"/>
      <c r="HN155" s="95"/>
      <c r="HO155" s="95"/>
      <c r="HP155" s="95"/>
      <c r="HQ155" s="95"/>
      <c r="HR155" s="95"/>
      <c r="HS155" s="95"/>
      <c r="HT155" s="95"/>
      <c r="HU155" s="95"/>
      <c r="HV155" s="95"/>
      <c r="HW155" s="95"/>
      <c r="HX155" s="95"/>
      <c r="HY155" s="95"/>
      <c r="HZ155" s="95"/>
      <c r="IA155" s="95"/>
      <c r="IB155" s="95"/>
      <c r="IC155" s="95"/>
      <c r="ID155" s="95"/>
      <c r="IE155" s="95"/>
      <c r="IF155" s="95"/>
      <c r="IG155" s="95"/>
      <c r="IH155" s="95"/>
      <c r="II155" s="95"/>
      <c r="IJ155" s="95"/>
      <c r="IK155" s="95"/>
      <c r="IL155" s="95"/>
      <c r="IM155" s="95"/>
      <c r="IN155" s="95"/>
      <c r="IO155" s="95"/>
      <c r="IP155" s="95"/>
      <c r="IQ155" s="95"/>
      <c r="IR155" s="95"/>
      <c r="IS155" s="95"/>
      <c r="IT155" s="95"/>
      <c r="IU155" s="95"/>
      <c r="IV155" s="95"/>
      <c r="IW155" s="95"/>
      <c r="IX155" s="95"/>
      <c r="IY155" s="95"/>
      <c r="IZ155" s="95"/>
      <c r="JA155" s="95"/>
      <c r="JB155" s="95"/>
      <c r="JC155" s="95"/>
      <c r="JD155" s="95"/>
      <c r="JE155" s="95"/>
      <c r="JF155" s="95"/>
      <c r="JG155" s="95"/>
      <c r="JH155" s="95"/>
      <c r="JI155" s="95"/>
      <c r="JJ155" s="95"/>
      <c r="JK155" s="95"/>
      <c r="JL155" s="95"/>
      <c r="JM155" s="95"/>
      <c r="JN155" s="95"/>
      <c r="JO155" s="95"/>
      <c r="JP155" s="95"/>
      <c r="JQ155" s="95"/>
      <c r="JR155" s="95"/>
      <c r="JS155" s="95"/>
      <c r="JT155" s="95"/>
      <c r="JU155" s="95"/>
      <c r="JV155" s="95"/>
      <c r="JW155" s="95"/>
      <c r="JX155" s="95"/>
      <c r="JY155" s="95"/>
      <c r="JZ155" s="95"/>
      <c r="KA155" s="95"/>
      <c r="KB155" s="95"/>
      <c r="KC155" s="95"/>
      <c r="KD155" s="95"/>
      <c r="KE155" s="95"/>
      <c r="KF155" s="95"/>
      <c r="KG155" s="95"/>
      <c r="KH155" s="95"/>
      <c r="KI155" s="95"/>
      <c r="KJ155" s="95"/>
      <c r="KK155" s="95"/>
      <c r="KL155" s="95"/>
      <c r="KM155" s="95"/>
      <c r="KN155" s="95"/>
      <c r="KO155" s="95"/>
      <c r="KP155" s="95"/>
      <c r="KQ155" s="95"/>
      <c r="KR155" s="95"/>
      <c r="KS155" s="95"/>
      <c r="KT155" s="95"/>
      <c r="KU155" s="95"/>
      <c r="KV155" s="95"/>
      <c r="KW155" s="95"/>
      <c r="KX155" s="95"/>
      <c r="KY155" s="95"/>
      <c r="KZ155" s="95"/>
      <c r="LA155" s="95"/>
      <c r="LB155" s="95"/>
      <c r="LC155" s="95"/>
      <c r="LD155" s="95"/>
      <c r="LE155" s="95"/>
      <c r="LF155" s="95"/>
      <c r="LG155" s="95"/>
      <c r="LH155" s="95"/>
      <c r="LI155" s="95"/>
      <c r="LJ155" s="95"/>
      <c r="LK155" s="95"/>
      <c r="LL155" s="95"/>
      <c r="LM155" s="95"/>
      <c r="LN155" s="95"/>
      <c r="LO155" s="95"/>
      <c r="LP155" s="95"/>
      <c r="LQ155" s="95"/>
      <c r="LR155" s="95"/>
      <c r="LS155" s="95"/>
      <c r="LT155" s="95"/>
      <c r="LU155" s="95"/>
      <c r="LV155" s="95"/>
      <c r="LW155" s="95"/>
      <c r="LX155" s="95"/>
      <c r="LY155" s="95"/>
      <c r="LZ155" s="95"/>
      <c r="MA155" s="95"/>
      <c r="MB155" s="95"/>
      <c r="MC155" s="95"/>
      <c r="MD155" s="95"/>
      <c r="ME155" s="95"/>
      <c r="MF155" s="95"/>
      <c r="MG155" s="95"/>
      <c r="MH155" s="95"/>
      <c r="MI155" s="95"/>
      <c r="MJ155" s="95"/>
      <c r="MK155" s="95"/>
      <c r="ML155" s="95"/>
      <c r="MM155" s="95"/>
      <c r="MN155" s="95"/>
      <c r="MO155" s="95"/>
      <c r="MP155" s="95"/>
      <c r="MQ155" s="95"/>
      <c r="MR155" s="95"/>
      <c r="MS155" s="95"/>
      <c r="MT155" s="95"/>
      <c r="MU155" s="95"/>
      <c r="MV155" s="95"/>
      <c r="MW155" s="95"/>
      <c r="MX155" s="95"/>
      <c r="MY155" s="95"/>
      <c r="MZ155" s="95"/>
      <c r="NA155" s="95"/>
      <c r="NB155" s="95"/>
      <c r="NC155" s="95"/>
      <c r="ND155" s="95"/>
      <c r="NE155" s="95"/>
      <c r="NF155" s="95"/>
      <c r="NG155" s="95"/>
      <c r="NH155" s="95"/>
      <c r="NI155" s="95"/>
      <c r="NJ155" s="95"/>
      <c r="NK155" s="95"/>
      <c r="NL155" s="95"/>
      <c r="NM155" s="95"/>
      <c r="NN155" s="95"/>
      <c r="NO155" s="95"/>
      <c r="NP155" s="95"/>
      <c r="NQ155" s="95"/>
      <c r="NR155" s="95"/>
      <c r="NS155" s="95"/>
      <c r="NT155" s="95"/>
      <c r="NU155" s="95"/>
      <c r="NV155" s="95"/>
      <c r="NW155" s="95"/>
      <c r="NX155" s="95"/>
      <c r="NY155" s="95"/>
      <c r="NZ155" s="95"/>
      <c r="OA155" s="95"/>
      <c r="OB155" s="95"/>
      <c r="OC155" s="95"/>
      <c r="OD155" s="95"/>
      <c r="OE155" s="95"/>
      <c r="OF155" s="95"/>
      <c r="OG155" s="95"/>
      <c r="OH155" s="95"/>
      <c r="OI155" s="95"/>
      <c r="OJ155" s="95"/>
      <c r="OK155" s="95"/>
      <c r="OL155" s="95"/>
      <c r="OM155" s="95"/>
      <c r="ON155" s="95"/>
      <c r="OO155" s="95"/>
      <c r="OP155" s="95"/>
      <c r="OQ155" s="95"/>
      <c r="OR155" s="95"/>
      <c r="OS155" s="95"/>
      <c r="OT155" s="95"/>
      <c r="OU155" s="95"/>
      <c r="OV155" s="95"/>
      <c r="OW155" s="95"/>
      <c r="OX155" s="95"/>
      <c r="OY155" s="95"/>
      <c r="OZ155" s="95"/>
      <c r="PA155" s="95"/>
      <c r="PB155" s="95"/>
      <c r="PC155" s="95"/>
      <c r="PD155" s="95"/>
      <c r="PE155" s="95"/>
      <c r="PF155" s="95"/>
      <c r="PG155" s="95"/>
      <c r="PH155" s="95"/>
    </row>
    <row r="156" spans="3:424" s="85" customFormat="1" ht="18">
      <c r="C156" s="1816" t="s">
        <v>261</v>
      </c>
      <c r="D156" s="1816"/>
      <c r="E156" s="1817"/>
      <c r="F156" s="131"/>
      <c r="G156" s="144"/>
      <c r="H156" s="144"/>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95"/>
      <c r="BO156" s="95"/>
      <c r="BP156" s="95"/>
      <c r="BQ156" s="95"/>
      <c r="BR156" s="95"/>
      <c r="BS156" s="95"/>
      <c r="BT156" s="95"/>
      <c r="BU156" s="95"/>
      <c r="BV156" s="95"/>
      <c r="BW156" s="95"/>
      <c r="BX156" s="95"/>
      <c r="BY156" s="95"/>
      <c r="BZ156" s="95"/>
      <c r="CA156" s="95"/>
      <c r="CB156" s="95"/>
      <c r="CC156" s="95"/>
      <c r="CD156" s="95"/>
      <c r="CE156" s="95"/>
      <c r="CF156" s="95"/>
      <c r="CG156" s="95"/>
      <c r="CH156" s="95"/>
      <c r="CI156" s="95"/>
      <c r="CJ156" s="95"/>
      <c r="CK156" s="95"/>
      <c r="CL156" s="95"/>
      <c r="CM156" s="95"/>
      <c r="CN156" s="95"/>
      <c r="CO156" s="95"/>
      <c r="CP156" s="95"/>
      <c r="CQ156" s="95"/>
      <c r="CR156" s="95"/>
      <c r="CS156" s="95"/>
      <c r="CT156" s="95"/>
      <c r="CU156" s="95"/>
      <c r="CV156" s="95"/>
      <c r="CW156" s="95"/>
      <c r="CX156" s="95"/>
      <c r="CY156" s="95"/>
      <c r="CZ156" s="95"/>
      <c r="DA156" s="95"/>
      <c r="DB156" s="95"/>
      <c r="DC156" s="95"/>
      <c r="DD156" s="95"/>
      <c r="DE156" s="95"/>
      <c r="DF156" s="95"/>
      <c r="DG156" s="95"/>
      <c r="DH156" s="95"/>
      <c r="DI156" s="95"/>
      <c r="DJ156" s="95"/>
      <c r="DK156" s="95"/>
      <c r="DL156" s="95"/>
      <c r="DM156" s="95"/>
      <c r="DN156" s="95"/>
      <c r="DO156" s="95"/>
      <c r="DP156" s="95"/>
      <c r="DQ156" s="95"/>
      <c r="DR156" s="95"/>
      <c r="DS156" s="95"/>
      <c r="DT156" s="95"/>
      <c r="DU156" s="95"/>
      <c r="DV156" s="95"/>
      <c r="DW156" s="95"/>
      <c r="DX156" s="95"/>
      <c r="DY156" s="95"/>
      <c r="DZ156" s="95"/>
      <c r="EA156" s="95"/>
      <c r="EB156" s="95"/>
      <c r="EC156" s="95"/>
      <c r="ED156" s="95"/>
      <c r="EE156" s="95"/>
      <c r="EF156" s="95"/>
      <c r="EG156" s="95"/>
      <c r="EH156" s="95"/>
      <c r="EI156" s="95"/>
      <c r="EJ156" s="95"/>
      <c r="EK156" s="95"/>
      <c r="EL156" s="95"/>
      <c r="EM156" s="95"/>
      <c r="EN156" s="95"/>
      <c r="EO156" s="95"/>
      <c r="EP156" s="95"/>
      <c r="EQ156" s="95"/>
      <c r="ER156" s="95"/>
      <c r="ES156" s="95"/>
      <c r="ET156" s="95"/>
      <c r="EU156" s="95"/>
      <c r="EV156" s="95"/>
      <c r="EW156" s="95"/>
      <c r="EX156" s="95"/>
      <c r="EY156" s="95"/>
      <c r="EZ156" s="95"/>
      <c r="FA156" s="95"/>
      <c r="FB156" s="95"/>
      <c r="FC156" s="95"/>
      <c r="FD156" s="95"/>
      <c r="FE156" s="95"/>
      <c r="FF156" s="95"/>
      <c r="FG156" s="95"/>
      <c r="FH156" s="95"/>
      <c r="FI156" s="95"/>
      <c r="FJ156" s="95"/>
      <c r="FK156" s="95"/>
      <c r="FL156" s="95"/>
      <c r="FM156" s="95"/>
      <c r="FN156" s="95"/>
      <c r="FO156" s="95"/>
      <c r="FP156" s="95"/>
      <c r="FQ156" s="95"/>
      <c r="FR156" s="95"/>
      <c r="FS156" s="95"/>
      <c r="FT156" s="95"/>
      <c r="FU156" s="95"/>
      <c r="FV156" s="95"/>
      <c r="FW156" s="95"/>
      <c r="FX156" s="95"/>
      <c r="FY156" s="95"/>
      <c r="FZ156" s="95"/>
      <c r="GA156" s="95"/>
      <c r="GB156" s="95"/>
      <c r="GC156" s="95"/>
      <c r="GD156" s="95"/>
      <c r="GE156" s="95"/>
      <c r="GF156" s="95"/>
      <c r="GG156" s="95"/>
      <c r="GH156" s="95"/>
      <c r="GI156" s="95"/>
      <c r="GJ156" s="95"/>
      <c r="GK156" s="95"/>
      <c r="GL156" s="95"/>
      <c r="GM156" s="95"/>
      <c r="GN156" s="95"/>
      <c r="GO156" s="95"/>
      <c r="GP156" s="95"/>
      <c r="GQ156" s="95"/>
      <c r="GR156" s="95"/>
      <c r="GS156" s="95"/>
      <c r="GT156" s="95"/>
      <c r="GU156" s="95"/>
      <c r="GV156" s="95"/>
      <c r="GW156" s="133"/>
      <c r="GX156" s="133"/>
      <c r="GY156" s="133"/>
      <c r="GZ156" s="133"/>
      <c r="HA156" s="133"/>
      <c r="HB156" s="133"/>
      <c r="HC156" s="133"/>
      <c r="HD156" s="133"/>
      <c r="HE156" s="133"/>
      <c r="HF156" s="133"/>
      <c r="HG156" s="95"/>
      <c r="HH156" s="95"/>
      <c r="HI156" s="95"/>
      <c r="HJ156" s="95"/>
      <c r="HK156" s="95"/>
      <c r="HL156" s="95"/>
      <c r="HM156" s="95"/>
      <c r="HN156" s="95"/>
      <c r="HO156" s="95"/>
      <c r="HP156" s="95"/>
      <c r="HQ156" s="95"/>
      <c r="HR156" s="95"/>
      <c r="HS156" s="95"/>
      <c r="HT156" s="95"/>
      <c r="HU156" s="95"/>
      <c r="HV156" s="95"/>
      <c r="HW156" s="95"/>
      <c r="HX156" s="95"/>
      <c r="HY156" s="95"/>
      <c r="HZ156" s="95"/>
      <c r="IA156" s="95"/>
      <c r="IB156" s="95"/>
      <c r="IC156" s="95"/>
      <c r="ID156" s="95"/>
      <c r="IE156" s="95"/>
      <c r="IF156" s="95"/>
      <c r="IG156" s="95"/>
      <c r="IH156" s="95"/>
      <c r="II156" s="95"/>
      <c r="IJ156" s="95"/>
      <c r="IK156" s="95"/>
      <c r="IL156" s="95"/>
      <c r="IM156" s="95"/>
      <c r="IN156" s="95"/>
      <c r="IO156" s="95"/>
      <c r="IP156" s="95"/>
      <c r="IQ156" s="95"/>
      <c r="IR156" s="95"/>
      <c r="IS156" s="95"/>
      <c r="IT156" s="95"/>
      <c r="IU156" s="95"/>
      <c r="IV156" s="95"/>
      <c r="IW156" s="95"/>
      <c r="IX156" s="95"/>
      <c r="IY156" s="95"/>
      <c r="IZ156" s="95"/>
      <c r="JA156" s="95"/>
      <c r="JB156" s="95"/>
      <c r="JC156" s="95"/>
      <c r="JD156" s="95"/>
      <c r="JE156" s="95"/>
      <c r="JF156" s="95"/>
      <c r="JG156" s="95"/>
      <c r="JH156" s="95"/>
      <c r="JI156" s="95"/>
      <c r="JJ156" s="95"/>
      <c r="JK156" s="95"/>
      <c r="JL156" s="95"/>
      <c r="JM156" s="95"/>
      <c r="JN156" s="95"/>
      <c r="JO156" s="95"/>
      <c r="JP156" s="95"/>
      <c r="JQ156" s="95"/>
      <c r="JR156" s="95"/>
      <c r="JS156" s="95"/>
      <c r="JT156" s="95"/>
      <c r="JU156" s="95"/>
      <c r="JV156" s="95"/>
      <c r="JW156" s="95"/>
      <c r="JX156" s="95"/>
      <c r="JY156" s="95"/>
      <c r="JZ156" s="95"/>
      <c r="KA156" s="95"/>
      <c r="KB156" s="95"/>
      <c r="KC156" s="95"/>
      <c r="KD156" s="95"/>
      <c r="KE156" s="95"/>
      <c r="KF156" s="95"/>
      <c r="KG156" s="95"/>
      <c r="KH156" s="95"/>
      <c r="KI156" s="95"/>
      <c r="KJ156" s="95"/>
      <c r="KK156" s="95"/>
      <c r="KL156" s="95"/>
      <c r="KM156" s="95"/>
      <c r="KN156" s="95"/>
      <c r="KO156" s="95"/>
      <c r="KP156" s="95"/>
      <c r="KQ156" s="95"/>
      <c r="KR156" s="95"/>
      <c r="KS156" s="95"/>
      <c r="KT156" s="95"/>
      <c r="KU156" s="95"/>
      <c r="KV156" s="95"/>
      <c r="KW156" s="95"/>
      <c r="KX156" s="95"/>
      <c r="KY156" s="95"/>
      <c r="KZ156" s="95"/>
      <c r="LA156" s="95"/>
      <c r="LB156" s="95"/>
      <c r="LC156" s="95"/>
      <c r="LD156" s="95"/>
      <c r="LE156" s="95"/>
      <c r="LF156" s="95"/>
      <c r="LG156" s="95"/>
      <c r="LH156" s="95"/>
      <c r="LI156" s="95"/>
      <c r="LJ156" s="95"/>
      <c r="LK156" s="95"/>
      <c r="LL156" s="95"/>
      <c r="LM156" s="95"/>
      <c r="LN156" s="95"/>
      <c r="LO156" s="95"/>
      <c r="LP156" s="95"/>
      <c r="LQ156" s="95"/>
      <c r="LR156" s="95"/>
      <c r="LS156" s="95"/>
      <c r="LT156" s="95"/>
      <c r="LU156" s="95"/>
      <c r="LV156" s="95"/>
      <c r="LW156" s="95"/>
      <c r="LX156" s="95"/>
      <c r="LY156" s="95"/>
      <c r="LZ156" s="95"/>
      <c r="MA156" s="95"/>
      <c r="MB156" s="95"/>
      <c r="MC156" s="95"/>
      <c r="MD156" s="95"/>
      <c r="ME156" s="95"/>
      <c r="MF156" s="95"/>
      <c r="MG156" s="95"/>
      <c r="MH156" s="95"/>
      <c r="MI156" s="95"/>
      <c r="MJ156" s="95"/>
      <c r="MK156" s="95"/>
      <c r="ML156" s="95"/>
      <c r="MM156" s="95"/>
      <c r="MN156" s="95"/>
      <c r="MO156" s="95"/>
      <c r="MP156" s="95"/>
      <c r="MQ156" s="95"/>
      <c r="MR156" s="95"/>
      <c r="MS156" s="95"/>
      <c r="MT156" s="95"/>
      <c r="MU156" s="95"/>
      <c r="MV156" s="95"/>
      <c r="MW156" s="95"/>
      <c r="MX156" s="95"/>
      <c r="MY156" s="95"/>
      <c r="MZ156" s="95"/>
      <c r="NA156" s="95"/>
      <c r="NB156" s="95"/>
      <c r="NC156" s="95"/>
      <c r="ND156" s="95"/>
      <c r="NE156" s="95"/>
      <c r="NF156" s="95"/>
      <c r="NG156" s="95"/>
      <c r="NH156" s="95"/>
      <c r="NI156" s="95"/>
      <c r="NJ156" s="95"/>
      <c r="NK156" s="95"/>
      <c r="NL156" s="95"/>
      <c r="NM156" s="95"/>
      <c r="NN156" s="95"/>
      <c r="NO156" s="95"/>
      <c r="NP156" s="95"/>
      <c r="NQ156" s="95"/>
      <c r="NR156" s="95"/>
      <c r="NS156" s="95"/>
      <c r="NT156" s="95"/>
      <c r="NU156" s="95"/>
      <c r="NV156" s="95"/>
      <c r="NW156" s="95"/>
      <c r="NX156" s="95"/>
      <c r="NY156" s="95"/>
      <c r="NZ156" s="95"/>
      <c r="OA156" s="95"/>
      <c r="OB156" s="95"/>
      <c r="OC156" s="95"/>
      <c r="OD156" s="95"/>
      <c r="OE156" s="95"/>
      <c r="OF156" s="95"/>
      <c r="OG156" s="95"/>
      <c r="OH156" s="95"/>
      <c r="OI156" s="95"/>
      <c r="OJ156" s="95"/>
      <c r="OK156" s="95"/>
      <c r="OL156" s="95"/>
      <c r="OM156" s="95"/>
      <c r="ON156" s="95"/>
      <c r="OO156" s="95"/>
      <c r="OP156" s="95"/>
      <c r="OQ156" s="95"/>
      <c r="OR156" s="95"/>
      <c r="OS156" s="95"/>
      <c r="OT156" s="95"/>
      <c r="OU156" s="95"/>
      <c r="OV156" s="95"/>
      <c r="OW156" s="95"/>
      <c r="OX156" s="95"/>
      <c r="OY156" s="95"/>
      <c r="OZ156" s="95"/>
      <c r="PA156" s="95"/>
      <c r="PB156" s="95"/>
      <c r="PC156" s="95"/>
      <c r="PD156" s="95"/>
      <c r="PE156" s="95"/>
      <c r="PF156" s="95"/>
      <c r="PG156" s="95"/>
      <c r="PH156" s="95"/>
    </row>
    <row r="157" spans="3:424" s="85" customFormat="1" ht="29.55" customHeight="1">
      <c r="C157" s="1815"/>
      <c r="D157" s="1815"/>
      <c r="E157" s="1815"/>
      <c r="F157" s="143">
        <v>0</v>
      </c>
      <c r="G157" s="143" t="e">
        <f>IF(COLUMN(F$157)-COLUMN($L$30)+1&lt;=ROUND($L$30,0)-7,F$157,0)</f>
        <v>#VALUE!</v>
      </c>
      <c r="H157" s="143" t="e">
        <f t="shared" ref="H157:BM157" si="46">IF(COLUMN(G$157)-COLUMN($L$30)+1&lt;=ROUND($L$30,0)-7,G$157,0)</f>
        <v>#VALUE!</v>
      </c>
      <c r="I157" s="143" t="e">
        <f t="shared" si="46"/>
        <v>#VALUE!</v>
      </c>
      <c r="J157" s="143" t="e">
        <f t="shared" si="46"/>
        <v>#VALUE!</v>
      </c>
      <c r="K157" s="143" t="e">
        <f t="shared" si="46"/>
        <v>#VALUE!</v>
      </c>
      <c r="L157" s="143" t="e">
        <f t="shared" si="46"/>
        <v>#VALUE!</v>
      </c>
      <c r="M157" s="143" t="e">
        <f t="shared" si="46"/>
        <v>#VALUE!</v>
      </c>
      <c r="N157" s="143" t="e">
        <f t="shared" si="46"/>
        <v>#VALUE!</v>
      </c>
      <c r="O157" s="143" t="e">
        <f t="shared" si="46"/>
        <v>#VALUE!</v>
      </c>
      <c r="P157" s="143" t="e">
        <f t="shared" si="46"/>
        <v>#VALUE!</v>
      </c>
      <c r="Q157" s="143" t="e">
        <f t="shared" si="46"/>
        <v>#VALUE!</v>
      </c>
      <c r="R157" s="143" t="e">
        <f t="shared" si="46"/>
        <v>#VALUE!</v>
      </c>
      <c r="S157" s="143" t="e">
        <f t="shared" si="46"/>
        <v>#VALUE!</v>
      </c>
      <c r="T157" s="143" t="e">
        <f t="shared" si="46"/>
        <v>#VALUE!</v>
      </c>
      <c r="U157" s="143" t="e">
        <f t="shared" si="46"/>
        <v>#VALUE!</v>
      </c>
      <c r="V157" s="143" t="e">
        <f t="shared" si="46"/>
        <v>#VALUE!</v>
      </c>
      <c r="W157" s="143" t="e">
        <f t="shared" si="46"/>
        <v>#VALUE!</v>
      </c>
      <c r="X157" s="143" t="e">
        <f t="shared" si="46"/>
        <v>#VALUE!</v>
      </c>
      <c r="Y157" s="143" t="e">
        <f t="shared" si="46"/>
        <v>#VALUE!</v>
      </c>
      <c r="Z157" s="143" t="e">
        <f t="shared" si="46"/>
        <v>#VALUE!</v>
      </c>
      <c r="AA157" s="143" t="e">
        <f t="shared" si="46"/>
        <v>#VALUE!</v>
      </c>
      <c r="AB157" s="143" t="e">
        <f t="shared" si="46"/>
        <v>#VALUE!</v>
      </c>
      <c r="AC157" s="143" t="e">
        <f t="shared" si="46"/>
        <v>#VALUE!</v>
      </c>
      <c r="AD157" s="143" t="e">
        <f t="shared" si="46"/>
        <v>#VALUE!</v>
      </c>
      <c r="AE157" s="143" t="e">
        <f t="shared" si="46"/>
        <v>#VALUE!</v>
      </c>
      <c r="AF157" s="143" t="e">
        <f t="shared" si="46"/>
        <v>#VALUE!</v>
      </c>
      <c r="AG157" s="143" t="e">
        <f t="shared" si="46"/>
        <v>#VALUE!</v>
      </c>
      <c r="AH157" s="143" t="e">
        <f t="shared" si="46"/>
        <v>#VALUE!</v>
      </c>
      <c r="AI157" s="143" t="e">
        <f t="shared" si="46"/>
        <v>#VALUE!</v>
      </c>
      <c r="AJ157" s="143" t="e">
        <f t="shared" si="46"/>
        <v>#VALUE!</v>
      </c>
      <c r="AK157" s="143" t="e">
        <f t="shared" si="46"/>
        <v>#VALUE!</v>
      </c>
      <c r="AL157" s="143" t="e">
        <f t="shared" si="46"/>
        <v>#VALUE!</v>
      </c>
      <c r="AM157" s="143" t="e">
        <f t="shared" si="46"/>
        <v>#VALUE!</v>
      </c>
      <c r="AN157" s="143" t="e">
        <f t="shared" si="46"/>
        <v>#VALUE!</v>
      </c>
      <c r="AO157" s="143" t="e">
        <f t="shared" si="46"/>
        <v>#VALUE!</v>
      </c>
      <c r="AP157" s="143" t="e">
        <f t="shared" si="46"/>
        <v>#VALUE!</v>
      </c>
      <c r="AQ157" s="143" t="e">
        <f t="shared" si="46"/>
        <v>#VALUE!</v>
      </c>
      <c r="AR157" s="143" t="e">
        <f t="shared" si="46"/>
        <v>#VALUE!</v>
      </c>
      <c r="AS157" s="143" t="e">
        <f t="shared" si="46"/>
        <v>#VALUE!</v>
      </c>
      <c r="AT157" s="143" t="e">
        <f t="shared" si="46"/>
        <v>#VALUE!</v>
      </c>
      <c r="AU157" s="143" t="e">
        <f t="shared" si="46"/>
        <v>#VALUE!</v>
      </c>
      <c r="AV157" s="143" t="e">
        <f t="shared" si="46"/>
        <v>#VALUE!</v>
      </c>
      <c r="AW157" s="143" t="e">
        <f t="shared" si="46"/>
        <v>#VALUE!</v>
      </c>
      <c r="AX157" s="143" t="e">
        <f t="shared" si="46"/>
        <v>#VALUE!</v>
      </c>
      <c r="AY157" s="143" t="e">
        <f t="shared" si="46"/>
        <v>#VALUE!</v>
      </c>
      <c r="AZ157" s="143" t="e">
        <f t="shared" si="46"/>
        <v>#VALUE!</v>
      </c>
      <c r="BA157" s="143" t="e">
        <f t="shared" si="46"/>
        <v>#VALUE!</v>
      </c>
      <c r="BB157" s="143" t="e">
        <f t="shared" si="46"/>
        <v>#VALUE!</v>
      </c>
      <c r="BC157" s="143" t="e">
        <f t="shared" si="46"/>
        <v>#VALUE!</v>
      </c>
      <c r="BD157" s="143" t="e">
        <f t="shared" si="46"/>
        <v>#VALUE!</v>
      </c>
      <c r="BE157" s="143" t="e">
        <f t="shared" si="46"/>
        <v>#VALUE!</v>
      </c>
      <c r="BF157" s="143" t="e">
        <f t="shared" si="46"/>
        <v>#VALUE!</v>
      </c>
      <c r="BG157" s="143" t="e">
        <f t="shared" si="46"/>
        <v>#VALUE!</v>
      </c>
      <c r="BH157" s="143" t="e">
        <f t="shared" si="46"/>
        <v>#VALUE!</v>
      </c>
      <c r="BI157" s="143" t="e">
        <f t="shared" si="46"/>
        <v>#VALUE!</v>
      </c>
      <c r="BJ157" s="143" t="e">
        <f t="shared" si="46"/>
        <v>#VALUE!</v>
      </c>
      <c r="BK157" s="143" t="e">
        <f t="shared" si="46"/>
        <v>#VALUE!</v>
      </c>
      <c r="BL157" s="143" t="e">
        <f t="shared" si="46"/>
        <v>#VALUE!</v>
      </c>
      <c r="BM157" s="143" t="e">
        <f t="shared" si="46"/>
        <v>#VALUE!</v>
      </c>
      <c r="BN157" s="95"/>
      <c r="BO157" s="95"/>
      <c r="BP157" s="95"/>
      <c r="BQ157" s="95"/>
      <c r="BR157" s="95"/>
      <c r="BS157" s="95"/>
      <c r="BT157" s="95"/>
      <c r="BU157" s="95"/>
      <c r="BV157" s="95"/>
      <c r="BW157" s="95"/>
      <c r="BX157" s="95"/>
      <c r="BY157" s="95"/>
      <c r="BZ157" s="95"/>
      <c r="CA157" s="95"/>
      <c r="CB157" s="95"/>
      <c r="CC157" s="95"/>
      <c r="CD157" s="95"/>
      <c r="CE157" s="95"/>
      <c r="CF157" s="95"/>
      <c r="CG157" s="95"/>
      <c r="CH157" s="95"/>
      <c r="CI157" s="95"/>
      <c r="CJ157" s="95"/>
      <c r="CK157" s="95"/>
      <c r="CL157" s="95"/>
      <c r="CM157" s="95"/>
      <c r="CN157" s="95"/>
      <c r="CO157" s="95"/>
      <c r="CP157" s="95"/>
      <c r="CQ157" s="95"/>
      <c r="CR157" s="95"/>
      <c r="CS157" s="95"/>
      <c r="CT157" s="95"/>
      <c r="CU157" s="95"/>
      <c r="CV157" s="95"/>
      <c r="CW157" s="95"/>
      <c r="CX157" s="95"/>
      <c r="CY157" s="95"/>
      <c r="CZ157" s="95"/>
      <c r="DA157" s="95"/>
      <c r="DB157" s="95"/>
      <c r="DC157" s="95"/>
      <c r="DD157" s="95"/>
      <c r="DE157" s="95"/>
      <c r="DF157" s="95"/>
      <c r="DG157" s="95"/>
      <c r="DH157" s="95"/>
      <c r="DI157" s="95"/>
      <c r="DJ157" s="95"/>
      <c r="DK157" s="95"/>
      <c r="DL157" s="95"/>
      <c r="DM157" s="95"/>
      <c r="DN157" s="95"/>
      <c r="DO157" s="95"/>
      <c r="DP157" s="95"/>
      <c r="DQ157" s="95"/>
      <c r="DR157" s="95"/>
      <c r="DS157" s="95"/>
      <c r="DT157" s="95"/>
      <c r="DU157" s="95"/>
      <c r="DV157" s="95"/>
      <c r="DW157" s="95"/>
      <c r="DX157" s="95"/>
      <c r="DY157" s="95"/>
      <c r="DZ157" s="95"/>
      <c r="EA157" s="95"/>
      <c r="EB157" s="95"/>
      <c r="EC157" s="95"/>
      <c r="ED157" s="95"/>
      <c r="EE157" s="95"/>
      <c r="EF157" s="95"/>
      <c r="EG157" s="95"/>
      <c r="EH157" s="95"/>
      <c r="EI157" s="95"/>
      <c r="EJ157" s="95"/>
      <c r="EK157" s="95"/>
      <c r="EL157" s="95"/>
      <c r="EM157" s="95"/>
      <c r="EN157" s="95"/>
      <c r="EO157" s="95"/>
      <c r="EP157" s="95"/>
      <c r="EQ157" s="95"/>
      <c r="ER157" s="95"/>
      <c r="ES157" s="95"/>
      <c r="ET157" s="95"/>
      <c r="EU157" s="95"/>
      <c r="EV157" s="95"/>
      <c r="EW157" s="95"/>
      <c r="EX157" s="95"/>
      <c r="EY157" s="95"/>
      <c r="EZ157" s="95"/>
      <c r="FA157" s="95"/>
      <c r="FB157" s="95"/>
      <c r="FC157" s="95"/>
      <c r="FD157" s="95"/>
      <c r="FE157" s="95"/>
      <c r="FF157" s="95"/>
      <c r="FG157" s="95"/>
      <c r="FH157" s="95"/>
      <c r="FI157" s="95"/>
      <c r="FJ157" s="95"/>
      <c r="FK157" s="95"/>
      <c r="FL157" s="95"/>
      <c r="FM157" s="95"/>
      <c r="FN157" s="95"/>
      <c r="FO157" s="95"/>
      <c r="FP157" s="95"/>
      <c r="FQ157" s="95"/>
      <c r="FR157" s="95"/>
      <c r="FS157" s="95"/>
      <c r="FT157" s="95"/>
      <c r="FU157" s="95"/>
      <c r="FV157" s="95"/>
      <c r="FW157" s="95"/>
      <c r="FX157" s="95"/>
      <c r="FY157" s="95"/>
      <c r="FZ157" s="95"/>
      <c r="GA157" s="95"/>
      <c r="GB157" s="95"/>
      <c r="GC157" s="95"/>
      <c r="GD157" s="95"/>
      <c r="GE157" s="95"/>
      <c r="GF157" s="95"/>
      <c r="GG157" s="95"/>
      <c r="GH157" s="95"/>
      <c r="GI157" s="95"/>
      <c r="GJ157" s="95"/>
      <c r="GK157" s="95"/>
      <c r="GL157" s="95"/>
      <c r="GM157" s="95"/>
      <c r="GN157" s="95"/>
      <c r="GO157" s="95"/>
      <c r="GP157" s="95"/>
      <c r="GQ157" s="95"/>
      <c r="GR157" s="95"/>
      <c r="GS157" s="95"/>
      <c r="GT157" s="95"/>
      <c r="GU157" s="95"/>
      <c r="GV157" s="95"/>
      <c r="GW157" s="133"/>
      <c r="GX157" s="133"/>
      <c r="GY157" s="133"/>
      <c r="GZ157" s="133"/>
      <c r="HA157" s="133"/>
      <c r="HB157" s="133"/>
      <c r="HC157" s="133"/>
      <c r="HD157" s="133"/>
      <c r="HE157" s="133"/>
      <c r="HF157" s="133"/>
      <c r="HG157" s="95"/>
      <c r="HH157" s="95"/>
      <c r="HI157" s="95"/>
      <c r="HJ157" s="95"/>
      <c r="HK157" s="95"/>
      <c r="HL157" s="95"/>
      <c r="HM157" s="95"/>
      <c r="HN157" s="95"/>
      <c r="HO157" s="95"/>
      <c r="HP157" s="95"/>
      <c r="HQ157" s="95"/>
      <c r="HR157" s="95"/>
      <c r="HS157" s="95"/>
      <c r="HT157" s="95"/>
      <c r="HU157" s="95"/>
      <c r="HV157" s="95"/>
      <c r="HW157" s="95"/>
      <c r="HX157" s="95"/>
      <c r="HY157" s="95"/>
      <c r="HZ157" s="95"/>
      <c r="IA157" s="95"/>
      <c r="IB157" s="95"/>
      <c r="IC157" s="95"/>
      <c r="ID157" s="95"/>
      <c r="IE157" s="95"/>
      <c r="IF157" s="95"/>
      <c r="IG157" s="95"/>
      <c r="IH157" s="95"/>
      <c r="II157" s="95"/>
      <c r="IJ157" s="95"/>
      <c r="IK157" s="95"/>
      <c r="IL157" s="95"/>
      <c r="IM157" s="95"/>
      <c r="IN157" s="95"/>
      <c r="IO157" s="95"/>
      <c r="IP157" s="95"/>
      <c r="IQ157" s="95"/>
      <c r="IR157" s="95"/>
      <c r="IS157" s="95"/>
      <c r="IT157" s="95"/>
      <c r="IU157" s="95"/>
      <c r="IV157" s="95"/>
      <c r="IW157" s="95"/>
      <c r="IX157" s="95"/>
      <c r="IY157" s="95"/>
      <c r="IZ157" s="95"/>
      <c r="JA157" s="95"/>
      <c r="JB157" s="95"/>
      <c r="JC157" s="95"/>
      <c r="JD157" s="95"/>
      <c r="JE157" s="95"/>
      <c r="JF157" s="95"/>
      <c r="JG157" s="95"/>
      <c r="JH157" s="95"/>
      <c r="JI157" s="95"/>
      <c r="JJ157" s="95"/>
      <c r="JK157" s="95"/>
      <c r="JL157" s="95"/>
      <c r="JM157" s="95"/>
      <c r="JN157" s="95"/>
      <c r="JO157" s="95"/>
      <c r="JP157" s="95"/>
      <c r="JQ157" s="95"/>
      <c r="JR157" s="95"/>
      <c r="JS157" s="95"/>
      <c r="JT157" s="95"/>
      <c r="JU157" s="95"/>
      <c r="JV157" s="95"/>
      <c r="JW157" s="95"/>
      <c r="JX157" s="95"/>
      <c r="JY157" s="95"/>
      <c r="JZ157" s="95"/>
      <c r="KA157" s="95"/>
      <c r="KB157" s="95"/>
      <c r="KC157" s="95"/>
      <c r="KD157" s="95"/>
      <c r="KE157" s="95"/>
      <c r="KF157" s="95"/>
      <c r="KG157" s="95"/>
      <c r="KH157" s="95"/>
      <c r="KI157" s="95"/>
      <c r="KJ157" s="95"/>
      <c r="KK157" s="95"/>
      <c r="KL157" s="95"/>
      <c r="KM157" s="95"/>
      <c r="KN157" s="95"/>
      <c r="KO157" s="95"/>
      <c r="KP157" s="95"/>
      <c r="KQ157" s="95"/>
      <c r="KR157" s="95"/>
      <c r="KS157" s="95"/>
      <c r="KT157" s="95"/>
      <c r="KU157" s="95"/>
      <c r="KV157" s="95"/>
      <c r="KW157" s="95"/>
      <c r="KX157" s="95"/>
      <c r="KY157" s="95"/>
      <c r="KZ157" s="95"/>
      <c r="LA157" s="95"/>
      <c r="LB157" s="95"/>
      <c r="LC157" s="95"/>
      <c r="LD157" s="95"/>
      <c r="LE157" s="95"/>
      <c r="LF157" s="95"/>
      <c r="LG157" s="95"/>
      <c r="LH157" s="95"/>
      <c r="LI157" s="95"/>
      <c r="LJ157" s="95"/>
      <c r="LK157" s="95"/>
      <c r="LL157" s="95"/>
      <c r="LM157" s="95"/>
      <c r="LN157" s="95"/>
      <c r="LO157" s="95"/>
      <c r="LP157" s="95"/>
      <c r="LQ157" s="95"/>
      <c r="LR157" s="95"/>
      <c r="LS157" s="95"/>
      <c r="LT157" s="95"/>
      <c r="LU157" s="95"/>
      <c r="LV157" s="95"/>
      <c r="LW157" s="95"/>
      <c r="LX157" s="95"/>
      <c r="LY157" s="95"/>
      <c r="LZ157" s="95"/>
      <c r="MA157" s="95"/>
      <c r="MB157" s="95"/>
      <c r="MC157" s="95"/>
      <c r="MD157" s="95"/>
      <c r="ME157" s="95"/>
      <c r="MF157" s="95"/>
      <c r="MG157" s="95"/>
      <c r="MH157" s="95"/>
      <c r="MI157" s="95"/>
      <c r="MJ157" s="95"/>
      <c r="MK157" s="95"/>
      <c r="ML157" s="95"/>
      <c r="MM157" s="95"/>
      <c r="MN157" s="95"/>
      <c r="MO157" s="95"/>
      <c r="MP157" s="95"/>
      <c r="MQ157" s="95"/>
      <c r="MR157" s="95"/>
      <c r="MS157" s="95"/>
      <c r="MT157" s="95"/>
      <c r="MU157" s="95"/>
      <c r="MV157" s="95"/>
      <c r="MW157" s="95"/>
      <c r="MX157" s="95"/>
      <c r="MY157" s="95"/>
      <c r="MZ157" s="95"/>
      <c r="NA157" s="95"/>
      <c r="NB157" s="95"/>
      <c r="NC157" s="95"/>
      <c r="ND157" s="95"/>
      <c r="NE157" s="95"/>
      <c r="NF157" s="95"/>
      <c r="NG157" s="95"/>
      <c r="NH157" s="95"/>
      <c r="NI157" s="95"/>
      <c r="NJ157" s="95"/>
      <c r="NK157" s="95"/>
      <c r="NL157" s="95"/>
      <c r="NM157" s="95"/>
      <c r="NN157" s="95"/>
      <c r="NO157" s="95"/>
      <c r="NP157" s="95"/>
      <c r="NQ157" s="95"/>
      <c r="NR157" s="95"/>
      <c r="NS157" s="95"/>
      <c r="NT157" s="95"/>
      <c r="NU157" s="95"/>
      <c r="NV157" s="95"/>
      <c r="NW157" s="95"/>
      <c r="NX157" s="95"/>
      <c r="NY157" s="95"/>
      <c r="NZ157" s="95"/>
      <c r="OA157" s="95"/>
      <c r="OB157" s="95"/>
      <c r="OC157" s="95"/>
      <c r="OD157" s="95"/>
      <c r="OE157" s="95"/>
      <c r="OF157" s="95"/>
      <c r="OG157" s="95"/>
      <c r="OH157" s="95"/>
      <c r="OI157" s="95"/>
      <c r="OJ157" s="95"/>
      <c r="OK157" s="95"/>
      <c r="OL157" s="95"/>
      <c r="OM157" s="95"/>
      <c r="ON157" s="95"/>
      <c r="OO157" s="95"/>
      <c r="OP157" s="95"/>
      <c r="OQ157" s="95"/>
      <c r="OR157" s="95"/>
      <c r="OS157" s="95"/>
      <c r="OT157" s="95"/>
      <c r="OU157" s="95"/>
      <c r="OV157" s="95"/>
      <c r="OW157" s="95"/>
      <c r="OX157" s="95"/>
      <c r="OY157" s="95"/>
      <c r="OZ157" s="95"/>
      <c r="PA157" s="95"/>
      <c r="PB157" s="95"/>
      <c r="PC157" s="95"/>
      <c r="PD157" s="95"/>
      <c r="PE157" s="95"/>
      <c r="PF157" s="95"/>
      <c r="PG157" s="95"/>
      <c r="PH157" s="95"/>
    </row>
    <row r="158" spans="3:424" s="85" customFormat="1" ht="29.55" customHeight="1">
      <c r="C158" s="1815"/>
      <c r="D158" s="1815"/>
      <c r="E158" s="1815"/>
      <c r="F158" s="143">
        <v>0</v>
      </c>
      <c r="G158" s="143" t="e">
        <f>IF(COLUMN(F$158)-COLUMN($L$30)+1&lt;=ROUND($L$30,0)-7,F$158,0)</f>
        <v>#VALUE!</v>
      </c>
      <c r="H158" s="143" t="e">
        <f t="shared" ref="H158:BM158" si="47">IF(COLUMN(G$158)-COLUMN($L$30)+1&lt;=ROUND($L$30,0)-7,G$158,0)</f>
        <v>#VALUE!</v>
      </c>
      <c r="I158" s="143" t="e">
        <f t="shared" si="47"/>
        <v>#VALUE!</v>
      </c>
      <c r="J158" s="143" t="e">
        <f t="shared" si="47"/>
        <v>#VALUE!</v>
      </c>
      <c r="K158" s="143" t="e">
        <f t="shared" si="47"/>
        <v>#VALUE!</v>
      </c>
      <c r="L158" s="143" t="e">
        <f t="shared" si="47"/>
        <v>#VALUE!</v>
      </c>
      <c r="M158" s="143" t="e">
        <f t="shared" si="47"/>
        <v>#VALUE!</v>
      </c>
      <c r="N158" s="143" t="e">
        <f t="shared" si="47"/>
        <v>#VALUE!</v>
      </c>
      <c r="O158" s="143" t="e">
        <f t="shared" si="47"/>
        <v>#VALUE!</v>
      </c>
      <c r="P158" s="143" t="e">
        <f t="shared" si="47"/>
        <v>#VALUE!</v>
      </c>
      <c r="Q158" s="143" t="e">
        <f t="shared" si="47"/>
        <v>#VALUE!</v>
      </c>
      <c r="R158" s="143" t="e">
        <f t="shared" si="47"/>
        <v>#VALUE!</v>
      </c>
      <c r="S158" s="143" t="e">
        <f t="shared" si="47"/>
        <v>#VALUE!</v>
      </c>
      <c r="T158" s="143" t="e">
        <f t="shared" si="47"/>
        <v>#VALUE!</v>
      </c>
      <c r="U158" s="143" t="e">
        <f t="shared" si="47"/>
        <v>#VALUE!</v>
      </c>
      <c r="V158" s="143" t="e">
        <f t="shared" si="47"/>
        <v>#VALUE!</v>
      </c>
      <c r="W158" s="143" t="e">
        <f t="shared" si="47"/>
        <v>#VALUE!</v>
      </c>
      <c r="X158" s="143" t="e">
        <f t="shared" si="47"/>
        <v>#VALUE!</v>
      </c>
      <c r="Y158" s="143" t="e">
        <f t="shared" si="47"/>
        <v>#VALUE!</v>
      </c>
      <c r="Z158" s="143" t="e">
        <f t="shared" si="47"/>
        <v>#VALUE!</v>
      </c>
      <c r="AA158" s="143" t="e">
        <f t="shared" si="47"/>
        <v>#VALUE!</v>
      </c>
      <c r="AB158" s="143" t="e">
        <f t="shared" si="47"/>
        <v>#VALUE!</v>
      </c>
      <c r="AC158" s="143" t="e">
        <f t="shared" si="47"/>
        <v>#VALUE!</v>
      </c>
      <c r="AD158" s="143" t="e">
        <f t="shared" si="47"/>
        <v>#VALUE!</v>
      </c>
      <c r="AE158" s="143" t="e">
        <f t="shared" si="47"/>
        <v>#VALUE!</v>
      </c>
      <c r="AF158" s="143" t="e">
        <f t="shared" si="47"/>
        <v>#VALUE!</v>
      </c>
      <c r="AG158" s="143" t="e">
        <f t="shared" si="47"/>
        <v>#VALUE!</v>
      </c>
      <c r="AH158" s="143" t="e">
        <f t="shared" si="47"/>
        <v>#VALUE!</v>
      </c>
      <c r="AI158" s="143" t="e">
        <f t="shared" si="47"/>
        <v>#VALUE!</v>
      </c>
      <c r="AJ158" s="143" t="e">
        <f t="shared" si="47"/>
        <v>#VALUE!</v>
      </c>
      <c r="AK158" s="143" t="e">
        <f t="shared" si="47"/>
        <v>#VALUE!</v>
      </c>
      <c r="AL158" s="143" t="e">
        <f t="shared" si="47"/>
        <v>#VALUE!</v>
      </c>
      <c r="AM158" s="143" t="e">
        <f t="shared" si="47"/>
        <v>#VALUE!</v>
      </c>
      <c r="AN158" s="143" t="e">
        <f t="shared" si="47"/>
        <v>#VALUE!</v>
      </c>
      <c r="AO158" s="143" t="e">
        <f t="shared" si="47"/>
        <v>#VALUE!</v>
      </c>
      <c r="AP158" s="143" t="e">
        <f t="shared" si="47"/>
        <v>#VALUE!</v>
      </c>
      <c r="AQ158" s="143" t="e">
        <f t="shared" si="47"/>
        <v>#VALUE!</v>
      </c>
      <c r="AR158" s="143" t="e">
        <f t="shared" si="47"/>
        <v>#VALUE!</v>
      </c>
      <c r="AS158" s="143" t="e">
        <f t="shared" si="47"/>
        <v>#VALUE!</v>
      </c>
      <c r="AT158" s="143" t="e">
        <f t="shared" si="47"/>
        <v>#VALUE!</v>
      </c>
      <c r="AU158" s="143" t="e">
        <f t="shared" si="47"/>
        <v>#VALUE!</v>
      </c>
      <c r="AV158" s="143" t="e">
        <f t="shared" si="47"/>
        <v>#VALUE!</v>
      </c>
      <c r="AW158" s="143" t="e">
        <f t="shared" si="47"/>
        <v>#VALUE!</v>
      </c>
      <c r="AX158" s="143" t="e">
        <f t="shared" si="47"/>
        <v>#VALUE!</v>
      </c>
      <c r="AY158" s="143" t="e">
        <f t="shared" si="47"/>
        <v>#VALUE!</v>
      </c>
      <c r="AZ158" s="143" t="e">
        <f t="shared" si="47"/>
        <v>#VALUE!</v>
      </c>
      <c r="BA158" s="143" t="e">
        <f t="shared" si="47"/>
        <v>#VALUE!</v>
      </c>
      <c r="BB158" s="143" t="e">
        <f t="shared" si="47"/>
        <v>#VALUE!</v>
      </c>
      <c r="BC158" s="143" t="e">
        <f t="shared" si="47"/>
        <v>#VALUE!</v>
      </c>
      <c r="BD158" s="143" t="e">
        <f t="shared" si="47"/>
        <v>#VALUE!</v>
      </c>
      <c r="BE158" s="143" t="e">
        <f t="shared" si="47"/>
        <v>#VALUE!</v>
      </c>
      <c r="BF158" s="143" t="e">
        <f t="shared" si="47"/>
        <v>#VALUE!</v>
      </c>
      <c r="BG158" s="143" t="e">
        <f t="shared" si="47"/>
        <v>#VALUE!</v>
      </c>
      <c r="BH158" s="143" t="e">
        <f t="shared" si="47"/>
        <v>#VALUE!</v>
      </c>
      <c r="BI158" s="143" t="e">
        <f t="shared" si="47"/>
        <v>#VALUE!</v>
      </c>
      <c r="BJ158" s="143" t="e">
        <f t="shared" si="47"/>
        <v>#VALUE!</v>
      </c>
      <c r="BK158" s="143" t="e">
        <f t="shared" si="47"/>
        <v>#VALUE!</v>
      </c>
      <c r="BL158" s="143" t="e">
        <f t="shared" si="47"/>
        <v>#VALUE!</v>
      </c>
      <c r="BM158" s="143" t="e">
        <f t="shared" si="47"/>
        <v>#VALUE!</v>
      </c>
      <c r="BN158" s="95"/>
      <c r="BO158" s="95"/>
      <c r="BP158" s="95"/>
      <c r="BQ158" s="95"/>
      <c r="BR158" s="95"/>
      <c r="BS158" s="95"/>
      <c r="BT158" s="95"/>
      <c r="BU158" s="95"/>
      <c r="BV158" s="95"/>
      <c r="BW158" s="95"/>
      <c r="BX158" s="95"/>
      <c r="BY158" s="95"/>
      <c r="BZ158" s="95"/>
      <c r="CA158" s="95"/>
      <c r="CB158" s="95"/>
      <c r="CC158" s="95"/>
      <c r="CD158" s="95"/>
      <c r="CE158" s="95"/>
      <c r="CF158" s="95"/>
      <c r="CG158" s="95"/>
      <c r="CH158" s="95"/>
      <c r="CI158" s="95"/>
      <c r="CJ158" s="95"/>
      <c r="CK158" s="95"/>
      <c r="CL158" s="95"/>
      <c r="CM158" s="95"/>
      <c r="CN158" s="95"/>
      <c r="CO158" s="95"/>
      <c r="CP158" s="95"/>
      <c r="CQ158" s="95"/>
      <c r="CR158" s="95"/>
      <c r="CS158" s="95"/>
      <c r="CT158" s="95"/>
      <c r="CU158" s="95"/>
      <c r="CV158" s="95"/>
      <c r="CW158" s="95"/>
      <c r="CX158" s="95"/>
      <c r="CY158" s="95"/>
      <c r="CZ158" s="95"/>
      <c r="DA158" s="95"/>
      <c r="DB158" s="95"/>
      <c r="DC158" s="95"/>
      <c r="DD158" s="95"/>
      <c r="DE158" s="95"/>
      <c r="DF158" s="95"/>
      <c r="DG158" s="95"/>
      <c r="DH158" s="95"/>
      <c r="DI158" s="95"/>
      <c r="DJ158" s="95"/>
      <c r="DK158" s="95"/>
      <c r="DL158" s="95"/>
      <c r="DM158" s="95"/>
      <c r="DN158" s="95"/>
      <c r="DO158" s="95"/>
      <c r="DP158" s="95"/>
      <c r="DQ158" s="95"/>
      <c r="DR158" s="95"/>
      <c r="DS158" s="95"/>
      <c r="DT158" s="95"/>
      <c r="DU158" s="95"/>
      <c r="DV158" s="95"/>
      <c r="DW158" s="95"/>
      <c r="DX158" s="95"/>
      <c r="DY158" s="95"/>
      <c r="DZ158" s="95"/>
      <c r="EA158" s="95"/>
      <c r="EB158" s="95"/>
      <c r="EC158" s="95"/>
      <c r="ED158" s="95"/>
      <c r="EE158" s="95"/>
      <c r="EF158" s="95"/>
      <c r="EG158" s="95"/>
      <c r="EH158" s="95"/>
      <c r="EI158" s="95"/>
      <c r="EJ158" s="95"/>
      <c r="EK158" s="95"/>
      <c r="EL158" s="95"/>
      <c r="EM158" s="95"/>
      <c r="EN158" s="95"/>
      <c r="EO158" s="95"/>
      <c r="EP158" s="95"/>
      <c r="EQ158" s="95"/>
      <c r="ER158" s="95"/>
      <c r="ES158" s="95"/>
      <c r="ET158" s="95"/>
      <c r="EU158" s="95"/>
      <c r="EV158" s="95"/>
      <c r="EW158" s="95"/>
      <c r="EX158" s="95"/>
      <c r="EY158" s="95"/>
      <c r="EZ158" s="95"/>
      <c r="FA158" s="95"/>
      <c r="FB158" s="95"/>
      <c r="FC158" s="95"/>
      <c r="FD158" s="95"/>
      <c r="FE158" s="95"/>
      <c r="FF158" s="95"/>
      <c r="FG158" s="95"/>
      <c r="FH158" s="95"/>
      <c r="FI158" s="95"/>
      <c r="FJ158" s="95"/>
      <c r="FK158" s="95"/>
      <c r="FL158" s="95"/>
      <c r="FM158" s="95"/>
      <c r="FN158" s="95"/>
      <c r="FO158" s="95"/>
      <c r="FP158" s="95"/>
      <c r="FQ158" s="95"/>
      <c r="FR158" s="95"/>
      <c r="FS158" s="95"/>
      <c r="FT158" s="95"/>
      <c r="FU158" s="95"/>
      <c r="FV158" s="95"/>
      <c r="FW158" s="95"/>
      <c r="FX158" s="95"/>
      <c r="FY158" s="95"/>
      <c r="FZ158" s="95"/>
      <c r="GA158" s="95"/>
      <c r="GB158" s="95"/>
      <c r="GC158" s="95"/>
      <c r="GD158" s="95"/>
      <c r="GE158" s="95"/>
      <c r="GF158" s="95"/>
      <c r="GG158" s="95"/>
      <c r="GH158" s="95"/>
      <c r="GI158" s="95"/>
      <c r="GJ158" s="95"/>
      <c r="GK158" s="95"/>
      <c r="GL158" s="95"/>
      <c r="GM158" s="95"/>
      <c r="GN158" s="95"/>
      <c r="GO158" s="95"/>
      <c r="GP158" s="95"/>
      <c r="GQ158" s="95"/>
      <c r="GR158" s="95"/>
      <c r="GS158" s="95"/>
      <c r="GT158" s="95"/>
      <c r="GU158" s="95"/>
      <c r="GV158" s="95"/>
      <c r="GW158" s="133"/>
      <c r="GX158" s="133"/>
      <c r="GY158" s="133"/>
      <c r="GZ158" s="133"/>
      <c r="HA158" s="133"/>
      <c r="HB158" s="133"/>
      <c r="HC158" s="133"/>
      <c r="HD158" s="133"/>
      <c r="HE158" s="133"/>
      <c r="HF158" s="133"/>
      <c r="HG158" s="95"/>
      <c r="HH158" s="95"/>
      <c r="HI158" s="95"/>
      <c r="HJ158" s="95"/>
      <c r="HK158" s="95"/>
      <c r="HL158" s="95"/>
      <c r="HM158" s="95"/>
      <c r="HN158" s="95"/>
      <c r="HO158" s="95"/>
      <c r="HP158" s="95"/>
      <c r="HQ158" s="95"/>
      <c r="HR158" s="95"/>
      <c r="HS158" s="95"/>
      <c r="HT158" s="95"/>
      <c r="HU158" s="95"/>
      <c r="HV158" s="95"/>
      <c r="HW158" s="95"/>
      <c r="HX158" s="95"/>
      <c r="HY158" s="95"/>
      <c r="HZ158" s="95"/>
      <c r="IA158" s="95"/>
      <c r="IB158" s="95"/>
      <c r="IC158" s="95"/>
      <c r="ID158" s="95"/>
      <c r="IE158" s="95"/>
      <c r="IF158" s="95"/>
      <c r="IG158" s="95"/>
      <c r="IH158" s="95"/>
      <c r="II158" s="95"/>
      <c r="IJ158" s="95"/>
      <c r="IK158" s="95"/>
      <c r="IL158" s="95"/>
      <c r="IM158" s="95"/>
      <c r="IN158" s="95"/>
      <c r="IO158" s="95"/>
      <c r="IP158" s="95"/>
      <c r="IQ158" s="95"/>
      <c r="IR158" s="95"/>
      <c r="IS158" s="95"/>
      <c r="IT158" s="95"/>
      <c r="IU158" s="95"/>
      <c r="IV158" s="95"/>
      <c r="IW158" s="95"/>
      <c r="IX158" s="95"/>
      <c r="IY158" s="95"/>
      <c r="IZ158" s="95"/>
      <c r="JA158" s="95"/>
      <c r="JB158" s="95"/>
      <c r="JC158" s="95"/>
      <c r="JD158" s="95"/>
      <c r="JE158" s="95"/>
      <c r="JF158" s="95"/>
      <c r="JG158" s="95"/>
      <c r="JH158" s="95"/>
      <c r="JI158" s="95"/>
      <c r="JJ158" s="95"/>
      <c r="JK158" s="95"/>
      <c r="JL158" s="95"/>
      <c r="JM158" s="95"/>
      <c r="JN158" s="95"/>
      <c r="JO158" s="95"/>
      <c r="JP158" s="95"/>
      <c r="JQ158" s="95"/>
      <c r="JR158" s="95"/>
      <c r="JS158" s="95"/>
      <c r="JT158" s="95"/>
      <c r="JU158" s="95"/>
      <c r="JV158" s="95"/>
      <c r="JW158" s="95"/>
      <c r="JX158" s="95"/>
      <c r="JY158" s="95"/>
      <c r="JZ158" s="95"/>
      <c r="KA158" s="95"/>
      <c r="KB158" s="95"/>
      <c r="KC158" s="95"/>
      <c r="KD158" s="95"/>
      <c r="KE158" s="95"/>
      <c r="KF158" s="95"/>
      <c r="KG158" s="95"/>
      <c r="KH158" s="95"/>
      <c r="KI158" s="95"/>
      <c r="KJ158" s="95"/>
      <c r="KK158" s="95"/>
      <c r="KL158" s="95"/>
      <c r="KM158" s="95"/>
      <c r="KN158" s="95"/>
      <c r="KO158" s="95"/>
      <c r="KP158" s="95"/>
      <c r="KQ158" s="95"/>
      <c r="KR158" s="95"/>
      <c r="KS158" s="95"/>
      <c r="KT158" s="95"/>
      <c r="KU158" s="95"/>
      <c r="KV158" s="95"/>
      <c r="KW158" s="95"/>
      <c r="KX158" s="95"/>
      <c r="KY158" s="95"/>
      <c r="KZ158" s="95"/>
      <c r="LA158" s="95"/>
      <c r="LB158" s="95"/>
      <c r="LC158" s="95"/>
      <c r="LD158" s="95"/>
      <c r="LE158" s="95"/>
      <c r="LF158" s="95"/>
      <c r="LG158" s="95"/>
      <c r="LH158" s="95"/>
      <c r="LI158" s="95"/>
      <c r="LJ158" s="95"/>
      <c r="LK158" s="95"/>
      <c r="LL158" s="95"/>
      <c r="LM158" s="95"/>
      <c r="LN158" s="95"/>
      <c r="LO158" s="95"/>
      <c r="LP158" s="95"/>
      <c r="LQ158" s="95"/>
      <c r="LR158" s="95"/>
      <c r="LS158" s="95"/>
      <c r="LT158" s="95"/>
      <c r="LU158" s="95"/>
      <c r="LV158" s="95"/>
      <c r="LW158" s="95"/>
      <c r="LX158" s="95"/>
      <c r="LY158" s="95"/>
      <c r="LZ158" s="95"/>
      <c r="MA158" s="95"/>
      <c r="MB158" s="95"/>
      <c r="MC158" s="95"/>
      <c r="MD158" s="95"/>
      <c r="ME158" s="95"/>
      <c r="MF158" s="95"/>
      <c r="MG158" s="95"/>
      <c r="MH158" s="95"/>
      <c r="MI158" s="95"/>
      <c r="MJ158" s="95"/>
      <c r="MK158" s="95"/>
      <c r="ML158" s="95"/>
      <c r="MM158" s="95"/>
      <c r="MN158" s="95"/>
      <c r="MO158" s="95"/>
      <c r="MP158" s="95"/>
      <c r="MQ158" s="95"/>
      <c r="MR158" s="95"/>
      <c r="MS158" s="95"/>
      <c r="MT158" s="95"/>
      <c r="MU158" s="95"/>
      <c r="MV158" s="95"/>
      <c r="MW158" s="95"/>
      <c r="MX158" s="95"/>
      <c r="MY158" s="95"/>
      <c r="MZ158" s="95"/>
      <c r="NA158" s="95"/>
      <c r="NB158" s="95"/>
      <c r="NC158" s="95"/>
      <c r="ND158" s="95"/>
      <c r="NE158" s="95"/>
      <c r="NF158" s="95"/>
      <c r="NG158" s="95"/>
      <c r="NH158" s="95"/>
      <c r="NI158" s="95"/>
      <c r="NJ158" s="95"/>
      <c r="NK158" s="95"/>
      <c r="NL158" s="95"/>
      <c r="NM158" s="95"/>
      <c r="NN158" s="95"/>
      <c r="NO158" s="95"/>
      <c r="NP158" s="95"/>
      <c r="NQ158" s="95"/>
      <c r="NR158" s="95"/>
      <c r="NS158" s="95"/>
      <c r="NT158" s="95"/>
      <c r="NU158" s="95"/>
      <c r="NV158" s="95"/>
      <c r="NW158" s="95"/>
      <c r="NX158" s="95"/>
      <c r="NY158" s="95"/>
      <c r="NZ158" s="95"/>
      <c r="OA158" s="95"/>
      <c r="OB158" s="95"/>
      <c r="OC158" s="95"/>
      <c r="OD158" s="95"/>
      <c r="OE158" s="95"/>
      <c r="OF158" s="95"/>
      <c r="OG158" s="95"/>
      <c r="OH158" s="95"/>
      <c r="OI158" s="95"/>
      <c r="OJ158" s="95"/>
      <c r="OK158" s="95"/>
      <c r="OL158" s="95"/>
      <c r="OM158" s="95"/>
      <c r="ON158" s="95"/>
      <c r="OO158" s="95"/>
      <c r="OP158" s="95"/>
      <c r="OQ158" s="95"/>
      <c r="OR158" s="95"/>
      <c r="OS158" s="95"/>
      <c r="OT158" s="95"/>
      <c r="OU158" s="95"/>
      <c r="OV158" s="95"/>
      <c r="OW158" s="95"/>
      <c r="OX158" s="95"/>
      <c r="OY158" s="95"/>
      <c r="OZ158" s="95"/>
      <c r="PA158" s="95"/>
      <c r="PB158" s="95"/>
      <c r="PC158" s="95"/>
      <c r="PD158" s="95"/>
      <c r="PE158" s="95"/>
      <c r="PF158" s="95"/>
      <c r="PG158" s="95"/>
      <c r="PH158" s="95"/>
    </row>
    <row r="159" spans="3:424" s="85" customFormat="1" ht="29.55" customHeight="1">
      <c r="C159" s="1815"/>
      <c r="D159" s="1815"/>
      <c r="E159" s="1815"/>
      <c r="F159" s="143">
        <v>0</v>
      </c>
      <c r="G159" s="143" t="e">
        <f>IF(COLUMN(F$159)-COLUMN($L$30)+1&lt;=ROUND($L$30,0)-7,F$159,0)</f>
        <v>#VALUE!</v>
      </c>
      <c r="H159" s="143" t="e">
        <f t="shared" ref="H159:BM159" si="48">IF(COLUMN(G$159)-COLUMN($L$30)+1&lt;=ROUND($L$30,0)-7,G$159,0)</f>
        <v>#VALUE!</v>
      </c>
      <c r="I159" s="143" t="e">
        <f t="shared" si="48"/>
        <v>#VALUE!</v>
      </c>
      <c r="J159" s="143" t="e">
        <f t="shared" si="48"/>
        <v>#VALUE!</v>
      </c>
      <c r="K159" s="143" t="e">
        <f t="shared" si="48"/>
        <v>#VALUE!</v>
      </c>
      <c r="L159" s="143" t="e">
        <f t="shared" si="48"/>
        <v>#VALUE!</v>
      </c>
      <c r="M159" s="143" t="e">
        <f t="shared" si="48"/>
        <v>#VALUE!</v>
      </c>
      <c r="N159" s="143" t="e">
        <f t="shared" si="48"/>
        <v>#VALUE!</v>
      </c>
      <c r="O159" s="143" t="e">
        <f t="shared" si="48"/>
        <v>#VALUE!</v>
      </c>
      <c r="P159" s="143" t="e">
        <f t="shared" si="48"/>
        <v>#VALUE!</v>
      </c>
      <c r="Q159" s="143" t="e">
        <f t="shared" si="48"/>
        <v>#VALUE!</v>
      </c>
      <c r="R159" s="143" t="e">
        <f t="shared" si="48"/>
        <v>#VALUE!</v>
      </c>
      <c r="S159" s="143" t="e">
        <f t="shared" si="48"/>
        <v>#VALUE!</v>
      </c>
      <c r="T159" s="143" t="e">
        <f t="shared" si="48"/>
        <v>#VALUE!</v>
      </c>
      <c r="U159" s="143" t="e">
        <f t="shared" si="48"/>
        <v>#VALUE!</v>
      </c>
      <c r="V159" s="143" t="e">
        <f t="shared" si="48"/>
        <v>#VALUE!</v>
      </c>
      <c r="W159" s="143" t="e">
        <f t="shared" si="48"/>
        <v>#VALUE!</v>
      </c>
      <c r="X159" s="143" t="e">
        <f t="shared" si="48"/>
        <v>#VALUE!</v>
      </c>
      <c r="Y159" s="143" t="e">
        <f t="shared" si="48"/>
        <v>#VALUE!</v>
      </c>
      <c r="Z159" s="143" t="e">
        <f t="shared" si="48"/>
        <v>#VALUE!</v>
      </c>
      <c r="AA159" s="143" t="e">
        <f t="shared" si="48"/>
        <v>#VALUE!</v>
      </c>
      <c r="AB159" s="143" t="e">
        <f t="shared" si="48"/>
        <v>#VALUE!</v>
      </c>
      <c r="AC159" s="143" t="e">
        <f t="shared" si="48"/>
        <v>#VALUE!</v>
      </c>
      <c r="AD159" s="143" t="e">
        <f t="shared" si="48"/>
        <v>#VALUE!</v>
      </c>
      <c r="AE159" s="143" t="e">
        <f t="shared" si="48"/>
        <v>#VALUE!</v>
      </c>
      <c r="AF159" s="143" t="e">
        <f t="shared" si="48"/>
        <v>#VALUE!</v>
      </c>
      <c r="AG159" s="143" t="e">
        <f t="shared" si="48"/>
        <v>#VALUE!</v>
      </c>
      <c r="AH159" s="143" t="e">
        <f t="shared" si="48"/>
        <v>#VALUE!</v>
      </c>
      <c r="AI159" s="143" t="e">
        <f t="shared" si="48"/>
        <v>#VALUE!</v>
      </c>
      <c r="AJ159" s="143" t="e">
        <f t="shared" si="48"/>
        <v>#VALUE!</v>
      </c>
      <c r="AK159" s="143" t="e">
        <f t="shared" si="48"/>
        <v>#VALUE!</v>
      </c>
      <c r="AL159" s="143" t="e">
        <f t="shared" si="48"/>
        <v>#VALUE!</v>
      </c>
      <c r="AM159" s="143" t="e">
        <f t="shared" si="48"/>
        <v>#VALUE!</v>
      </c>
      <c r="AN159" s="143" t="e">
        <f t="shared" si="48"/>
        <v>#VALUE!</v>
      </c>
      <c r="AO159" s="143" t="e">
        <f t="shared" si="48"/>
        <v>#VALUE!</v>
      </c>
      <c r="AP159" s="143" t="e">
        <f t="shared" si="48"/>
        <v>#VALUE!</v>
      </c>
      <c r="AQ159" s="143" t="e">
        <f t="shared" si="48"/>
        <v>#VALUE!</v>
      </c>
      <c r="AR159" s="143" t="e">
        <f t="shared" si="48"/>
        <v>#VALUE!</v>
      </c>
      <c r="AS159" s="143" t="e">
        <f t="shared" si="48"/>
        <v>#VALUE!</v>
      </c>
      <c r="AT159" s="143" t="e">
        <f t="shared" si="48"/>
        <v>#VALUE!</v>
      </c>
      <c r="AU159" s="143" t="e">
        <f t="shared" si="48"/>
        <v>#VALUE!</v>
      </c>
      <c r="AV159" s="143" t="e">
        <f t="shared" si="48"/>
        <v>#VALUE!</v>
      </c>
      <c r="AW159" s="143" t="e">
        <f t="shared" si="48"/>
        <v>#VALUE!</v>
      </c>
      <c r="AX159" s="143" t="e">
        <f t="shared" si="48"/>
        <v>#VALUE!</v>
      </c>
      <c r="AY159" s="143" t="e">
        <f t="shared" si="48"/>
        <v>#VALUE!</v>
      </c>
      <c r="AZ159" s="143" t="e">
        <f t="shared" si="48"/>
        <v>#VALUE!</v>
      </c>
      <c r="BA159" s="143" t="e">
        <f t="shared" si="48"/>
        <v>#VALUE!</v>
      </c>
      <c r="BB159" s="143" t="e">
        <f t="shared" si="48"/>
        <v>#VALUE!</v>
      </c>
      <c r="BC159" s="143" t="e">
        <f t="shared" si="48"/>
        <v>#VALUE!</v>
      </c>
      <c r="BD159" s="143" t="e">
        <f t="shared" si="48"/>
        <v>#VALUE!</v>
      </c>
      <c r="BE159" s="143" t="e">
        <f t="shared" si="48"/>
        <v>#VALUE!</v>
      </c>
      <c r="BF159" s="143" t="e">
        <f t="shared" si="48"/>
        <v>#VALUE!</v>
      </c>
      <c r="BG159" s="143" t="e">
        <f t="shared" si="48"/>
        <v>#VALUE!</v>
      </c>
      <c r="BH159" s="143" t="e">
        <f t="shared" si="48"/>
        <v>#VALUE!</v>
      </c>
      <c r="BI159" s="143" t="e">
        <f t="shared" si="48"/>
        <v>#VALUE!</v>
      </c>
      <c r="BJ159" s="143" t="e">
        <f t="shared" si="48"/>
        <v>#VALUE!</v>
      </c>
      <c r="BK159" s="143" t="e">
        <f t="shared" si="48"/>
        <v>#VALUE!</v>
      </c>
      <c r="BL159" s="143" t="e">
        <f t="shared" si="48"/>
        <v>#VALUE!</v>
      </c>
      <c r="BM159" s="143" t="e">
        <f t="shared" si="48"/>
        <v>#VALUE!</v>
      </c>
      <c r="BN159" s="95"/>
      <c r="BO159" s="95"/>
      <c r="BP159" s="95"/>
      <c r="BQ159" s="95"/>
      <c r="BR159" s="95"/>
      <c r="BS159" s="95"/>
      <c r="BT159" s="95"/>
      <c r="BU159" s="95"/>
      <c r="BV159" s="95"/>
      <c r="BW159" s="95"/>
      <c r="BX159" s="95"/>
      <c r="BY159" s="95"/>
      <c r="BZ159" s="95"/>
      <c r="CA159" s="95"/>
      <c r="CB159" s="95"/>
      <c r="CC159" s="95"/>
      <c r="CD159" s="95"/>
      <c r="CE159" s="95"/>
      <c r="CF159" s="95"/>
      <c r="CG159" s="95"/>
      <c r="CH159" s="95"/>
      <c r="CI159" s="95"/>
      <c r="CJ159" s="95"/>
      <c r="CK159" s="95"/>
      <c r="CL159" s="95"/>
      <c r="CM159" s="95"/>
      <c r="CN159" s="95"/>
      <c r="CO159" s="95"/>
      <c r="CP159" s="95"/>
      <c r="CQ159" s="95"/>
      <c r="CR159" s="95"/>
      <c r="CS159" s="95"/>
      <c r="CT159" s="95"/>
      <c r="CU159" s="95"/>
      <c r="CV159" s="95"/>
      <c r="CW159" s="95"/>
      <c r="CX159" s="95"/>
      <c r="CY159" s="95"/>
      <c r="CZ159" s="95"/>
      <c r="DA159" s="95"/>
      <c r="DB159" s="95"/>
      <c r="DC159" s="95"/>
      <c r="DD159" s="95"/>
      <c r="DE159" s="95"/>
      <c r="DF159" s="95"/>
      <c r="DG159" s="95"/>
      <c r="DH159" s="95"/>
      <c r="DI159" s="95"/>
      <c r="DJ159" s="95"/>
      <c r="DK159" s="95"/>
      <c r="DL159" s="95"/>
      <c r="DM159" s="95"/>
      <c r="DN159" s="95"/>
      <c r="DO159" s="95"/>
      <c r="DP159" s="95"/>
      <c r="DQ159" s="95"/>
      <c r="DR159" s="95"/>
      <c r="DS159" s="95"/>
      <c r="DT159" s="95"/>
      <c r="DU159" s="95"/>
      <c r="DV159" s="95"/>
      <c r="DW159" s="95"/>
      <c r="DX159" s="95"/>
      <c r="DY159" s="95"/>
      <c r="DZ159" s="95"/>
      <c r="EA159" s="95"/>
      <c r="EB159" s="95"/>
      <c r="EC159" s="95"/>
      <c r="ED159" s="95"/>
      <c r="EE159" s="95"/>
      <c r="EF159" s="95"/>
      <c r="EG159" s="95"/>
      <c r="EH159" s="95"/>
      <c r="EI159" s="95"/>
      <c r="EJ159" s="95"/>
      <c r="EK159" s="95"/>
      <c r="EL159" s="95"/>
      <c r="EM159" s="95"/>
      <c r="EN159" s="95"/>
      <c r="EO159" s="95"/>
      <c r="EP159" s="95"/>
      <c r="EQ159" s="95"/>
      <c r="ER159" s="95"/>
      <c r="ES159" s="95"/>
      <c r="ET159" s="95"/>
      <c r="EU159" s="95"/>
      <c r="EV159" s="95"/>
      <c r="EW159" s="95"/>
      <c r="EX159" s="95"/>
      <c r="EY159" s="95"/>
      <c r="EZ159" s="95"/>
      <c r="FA159" s="95"/>
      <c r="FB159" s="95"/>
      <c r="FC159" s="95"/>
      <c r="FD159" s="95"/>
      <c r="FE159" s="95"/>
      <c r="FF159" s="95"/>
      <c r="FG159" s="95"/>
      <c r="FH159" s="95"/>
      <c r="FI159" s="95"/>
      <c r="FJ159" s="95"/>
      <c r="FK159" s="95"/>
      <c r="FL159" s="95"/>
      <c r="FM159" s="95"/>
      <c r="FN159" s="95"/>
      <c r="FO159" s="95"/>
      <c r="FP159" s="95"/>
      <c r="FQ159" s="95"/>
      <c r="FR159" s="95"/>
      <c r="FS159" s="95"/>
      <c r="FT159" s="95"/>
      <c r="FU159" s="95"/>
      <c r="FV159" s="95"/>
      <c r="FW159" s="95"/>
      <c r="FX159" s="95"/>
      <c r="FY159" s="95"/>
      <c r="FZ159" s="95"/>
      <c r="GA159" s="95"/>
      <c r="GB159" s="95"/>
      <c r="GC159" s="95"/>
      <c r="GD159" s="95"/>
      <c r="GE159" s="95"/>
      <c r="GF159" s="95"/>
      <c r="GG159" s="95"/>
      <c r="GH159" s="95"/>
      <c r="GI159" s="95"/>
      <c r="GJ159" s="95"/>
      <c r="GK159" s="95"/>
      <c r="GL159" s="95"/>
      <c r="GM159" s="95"/>
      <c r="GN159" s="95"/>
      <c r="GO159" s="95"/>
      <c r="GP159" s="95"/>
      <c r="GQ159" s="95"/>
      <c r="GR159" s="95"/>
      <c r="GS159" s="95"/>
      <c r="GT159" s="95"/>
      <c r="GU159" s="95"/>
      <c r="GV159" s="95"/>
      <c r="GW159" s="133"/>
      <c r="GX159" s="133"/>
      <c r="GY159" s="133"/>
      <c r="GZ159" s="133"/>
      <c r="HA159" s="133"/>
      <c r="HB159" s="133"/>
      <c r="HC159" s="133"/>
      <c r="HD159" s="133"/>
      <c r="HE159" s="133"/>
      <c r="HF159" s="133"/>
      <c r="HG159" s="95"/>
      <c r="HH159" s="95"/>
      <c r="HI159" s="95"/>
      <c r="HJ159" s="95"/>
      <c r="HK159" s="95"/>
      <c r="HL159" s="95"/>
      <c r="HM159" s="95"/>
      <c r="HN159" s="95"/>
      <c r="HO159" s="95"/>
      <c r="HP159" s="95"/>
      <c r="HQ159" s="95"/>
      <c r="HR159" s="95"/>
      <c r="HS159" s="95"/>
      <c r="HT159" s="95"/>
      <c r="HU159" s="95"/>
      <c r="HV159" s="95"/>
      <c r="HW159" s="95"/>
      <c r="HX159" s="95"/>
      <c r="HY159" s="95"/>
      <c r="HZ159" s="95"/>
      <c r="IA159" s="95"/>
      <c r="IB159" s="95"/>
      <c r="IC159" s="95"/>
      <c r="ID159" s="95"/>
      <c r="IE159" s="95"/>
      <c r="IF159" s="95"/>
      <c r="IG159" s="95"/>
      <c r="IH159" s="95"/>
      <c r="II159" s="95"/>
      <c r="IJ159" s="95"/>
      <c r="IK159" s="95"/>
      <c r="IL159" s="95"/>
      <c r="IM159" s="95"/>
      <c r="IN159" s="95"/>
      <c r="IO159" s="95"/>
      <c r="IP159" s="95"/>
      <c r="IQ159" s="95"/>
      <c r="IR159" s="95"/>
      <c r="IS159" s="95"/>
      <c r="IT159" s="95"/>
      <c r="IU159" s="95"/>
      <c r="IV159" s="95"/>
      <c r="IW159" s="95"/>
      <c r="IX159" s="95"/>
      <c r="IY159" s="95"/>
      <c r="IZ159" s="95"/>
      <c r="JA159" s="95"/>
      <c r="JB159" s="95"/>
      <c r="JC159" s="95"/>
      <c r="JD159" s="95"/>
      <c r="JE159" s="95"/>
      <c r="JF159" s="95"/>
      <c r="JG159" s="95"/>
      <c r="JH159" s="95"/>
      <c r="JI159" s="95"/>
      <c r="JJ159" s="95"/>
      <c r="JK159" s="95"/>
      <c r="JL159" s="95"/>
      <c r="JM159" s="95"/>
      <c r="JN159" s="95"/>
      <c r="JO159" s="95"/>
      <c r="JP159" s="95"/>
      <c r="JQ159" s="95"/>
      <c r="JR159" s="95"/>
      <c r="JS159" s="95"/>
      <c r="JT159" s="95"/>
      <c r="JU159" s="95"/>
      <c r="JV159" s="95"/>
      <c r="JW159" s="95"/>
      <c r="JX159" s="95"/>
      <c r="JY159" s="95"/>
      <c r="JZ159" s="95"/>
      <c r="KA159" s="95"/>
      <c r="KB159" s="95"/>
      <c r="KC159" s="95"/>
      <c r="KD159" s="95"/>
      <c r="KE159" s="95"/>
      <c r="KF159" s="95"/>
      <c r="KG159" s="95"/>
      <c r="KH159" s="95"/>
      <c r="KI159" s="95"/>
      <c r="KJ159" s="95"/>
      <c r="KK159" s="95"/>
      <c r="KL159" s="95"/>
      <c r="KM159" s="95"/>
      <c r="KN159" s="95"/>
      <c r="KO159" s="95"/>
      <c r="KP159" s="95"/>
      <c r="KQ159" s="95"/>
      <c r="KR159" s="95"/>
      <c r="KS159" s="95"/>
      <c r="KT159" s="95"/>
      <c r="KU159" s="95"/>
      <c r="KV159" s="95"/>
      <c r="KW159" s="95"/>
      <c r="KX159" s="95"/>
      <c r="KY159" s="95"/>
      <c r="KZ159" s="95"/>
      <c r="LA159" s="95"/>
      <c r="LB159" s="95"/>
      <c r="LC159" s="95"/>
      <c r="LD159" s="95"/>
      <c r="LE159" s="95"/>
      <c r="LF159" s="95"/>
      <c r="LG159" s="95"/>
      <c r="LH159" s="95"/>
      <c r="LI159" s="95"/>
      <c r="LJ159" s="95"/>
      <c r="LK159" s="95"/>
      <c r="LL159" s="95"/>
      <c r="LM159" s="95"/>
      <c r="LN159" s="95"/>
      <c r="LO159" s="95"/>
      <c r="LP159" s="95"/>
      <c r="LQ159" s="95"/>
      <c r="LR159" s="95"/>
      <c r="LS159" s="95"/>
      <c r="LT159" s="95"/>
      <c r="LU159" s="95"/>
      <c r="LV159" s="95"/>
      <c r="LW159" s="95"/>
      <c r="LX159" s="95"/>
      <c r="LY159" s="95"/>
      <c r="LZ159" s="95"/>
      <c r="MA159" s="95"/>
      <c r="MB159" s="95"/>
      <c r="MC159" s="95"/>
      <c r="MD159" s="95"/>
      <c r="ME159" s="95"/>
      <c r="MF159" s="95"/>
      <c r="MG159" s="95"/>
      <c r="MH159" s="95"/>
      <c r="MI159" s="95"/>
      <c r="MJ159" s="95"/>
      <c r="MK159" s="95"/>
      <c r="ML159" s="95"/>
      <c r="MM159" s="95"/>
      <c r="MN159" s="95"/>
      <c r="MO159" s="95"/>
      <c r="MP159" s="95"/>
      <c r="MQ159" s="95"/>
      <c r="MR159" s="95"/>
      <c r="MS159" s="95"/>
      <c r="MT159" s="95"/>
      <c r="MU159" s="95"/>
      <c r="MV159" s="95"/>
      <c r="MW159" s="95"/>
      <c r="MX159" s="95"/>
      <c r="MY159" s="95"/>
      <c r="MZ159" s="95"/>
      <c r="NA159" s="95"/>
      <c r="NB159" s="95"/>
      <c r="NC159" s="95"/>
      <c r="ND159" s="95"/>
      <c r="NE159" s="95"/>
      <c r="NF159" s="95"/>
      <c r="NG159" s="95"/>
      <c r="NH159" s="95"/>
      <c r="NI159" s="95"/>
      <c r="NJ159" s="95"/>
      <c r="NK159" s="95"/>
      <c r="NL159" s="95"/>
      <c r="NM159" s="95"/>
      <c r="NN159" s="95"/>
      <c r="NO159" s="95"/>
      <c r="NP159" s="95"/>
      <c r="NQ159" s="95"/>
      <c r="NR159" s="95"/>
      <c r="NS159" s="95"/>
      <c r="NT159" s="95"/>
      <c r="NU159" s="95"/>
      <c r="NV159" s="95"/>
      <c r="NW159" s="95"/>
      <c r="NX159" s="95"/>
      <c r="NY159" s="95"/>
      <c r="NZ159" s="95"/>
      <c r="OA159" s="95"/>
      <c r="OB159" s="95"/>
      <c r="OC159" s="95"/>
      <c r="OD159" s="95"/>
      <c r="OE159" s="95"/>
      <c r="OF159" s="95"/>
      <c r="OG159" s="95"/>
      <c r="OH159" s="95"/>
      <c r="OI159" s="95"/>
      <c r="OJ159" s="95"/>
      <c r="OK159" s="95"/>
      <c r="OL159" s="95"/>
      <c r="OM159" s="95"/>
      <c r="ON159" s="95"/>
      <c r="OO159" s="95"/>
      <c r="OP159" s="95"/>
      <c r="OQ159" s="95"/>
      <c r="OR159" s="95"/>
      <c r="OS159" s="95"/>
      <c r="OT159" s="95"/>
      <c r="OU159" s="95"/>
      <c r="OV159" s="95"/>
      <c r="OW159" s="95"/>
      <c r="OX159" s="95"/>
      <c r="OY159" s="95"/>
      <c r="OZ159" s="95"/>
      <c r="PA159" s="95"/>
      <c r="PB159" s="95"/>
      <c r="PC159" s="95"/>
      <c r="PD159" s="95"/>
      <c r="PE159" s="95"/>
      <c r="PF159" s="95"/>
      <c r="PG159" s="95"/>
      <c r="PH159" s="95"/>
    </row>
    <row r="160" spans="3:424" s="85" customFormat="1" ht="29.55" customHeight="1">
      <c r="C160" s="1815"/>
      <c r="D160" s="1815"/>
      <c r="E160" s="1815"/>
      <c r="F160" s="143">
        <v>0</v>
      </c>
      <c r="G160" s="143" t="e">
        <f>IF(COLUMN(F$160)-COLUMN($L$30)+1&lt;=ROUND($L$30,0)-7,F$160,0)</f>
        <v>#VALUE!</v>
      </c>
      <c r="H160" s="143" t="e">
        <f t="shared" ref="H160:BM160" si="49">IF(COLUMN(G$160)-COLUMN($L$30)+1&lt;=ROUND($L$30,0)-7,G$160,0)</f>
        <v>#VALUE!</v>
      </c>
      <c r="I160" s="143" t="e">
        <f t="shared" si="49"/>
        <v>#VALUE!</v>
      </c>
      <c r="J160" s="143" t="e">
        <f t="shared" si="49"/>
        <v>#VALUE!</v>
      </c>
      <c r="K160" s="143" t="e">
        <f t="shared" si="49"/>
        <v>#VALUE!</v>
      </c>
      <c r="L160" s="143" t="e">
        <f t="shared" si="49"/>
        <v>#VALUE!</v>
      </c>
      <c r="M160" s="143" t="e">
        <f t="shared" si="49"/>
        <v>#VALUE!</v>
      </c>
      <c r="N160" s="143" t="e">
        <f t="shared" si="49"/>
        <v>#VALUE!</v>
      </c>
      <c r="O160" s="143" t="e">
        <f t="shared" si="49"/>
        <v>#VALUE!</v>
      </c>
      <c r="P160" s="143" t="e">
        <f t="shared" si="49"/>
        <v>#VALUE!</v>
      </c>
      <c r="Q160" s="143" t="e">
        <f t="shared" si="49"/>
        <v>#VALUE!</v>
      </c>
      <c r="R160" s="143" t="e">
        <f t="shared" si="49"/>
        <v>#VALUE!</v>
      </c>
      <c r="S160" s="143" t="e">
        <f t="shared" si="49"/>
        <v>#VALUE!</v>
      </c>
      <c r="T160" s="143" t="e">
        <f t="shared" si="49"/>
        <v>#VALUE!</v>
      </c>
      <c r="U160" s="143" t="e">
        <f t="shared" si="49"/>
        <v>#VALUE!</v>
      </c>
      <c r="V160" s="143" t="e">
        <f t="shared" si="49"/>
        <v>#VALUE!</v>
      </c>
      <c r="W160" s="143" t="e">
        <f t="shared" si="49"/>
        <v>#VALUE!</v>
      </c>
      <c r="X160" s="143" t="e">
        <f t="shared" si="49"/>
        <v>#VALUE!</v>
      </c>
      <c r="Y160" s="143" t="e">
        <f t="shared" si="49"/>
        <v>#VALUE!</v>
      </c>
      <c r="Z160" s="143" t="e">
        <f t="shared" si="49"/>
        <v>#VALUE!</v>
      </c>
      <c r="AA160" s="143" t="e">
        <f t="shared" si="49"/>
        <v>#VALUE!</v>
      </c>
      <c r="AB160" s="143" t="e">
        <f t="shared" si="49"/>
        <v>#VALUE!</v>
      </c>
      <c r="AC160" s="143" t="e">
        <f t="shared" si="49"/>
        <v>#VALUE!</v>
      </c>
      <c r="AD160" s="143" t="e">
        <f t="shared" si="49"/>
        <v>#VALUE!</v>
      </c>
      <c r="AE160" s="143" t="e">
        <f t="shared" si="49"/>
        <v>#VALUE!</v>
      </c>
      <c r="AF160" s="143" t="e">
        <f t="shared" si="49"/>
        <v>#VALUE!</v>
      </c>
      <c r="AG160" s="143" t="e">
        <f t="shared" si="49"/>
        <v>#VALUE!</v>
      </c>
      <c r="AH160" s="143" t="e">
        <f t="shared" si="49"/>
        <v>#VALUE!</v>
      </c>
      <c r="AI160" s="143" t="e">
        <f t="shared" si="49"/>
        <v>#VALUE!</v>
      </c>
      <c r="AJ160" s="143" t="e">
        <f t="shared" si="49"/>
        <v>#VALUE!</v>
      </c>
      <c r="AK160" s="143" t="e">
        <f t="shared" si="49"/>
        <v>#VALUE!</v>
      </c>
      <c r="AL160" s="143" t="e">
        <f t="shared" si="49"/>
        <v>#VALUE!</v>
      </c>
      <c r="AM160" s="143" t="e">
        <f t="shared" si="49"/>
        <v>#VALUE!</v>
      </c>
      <c r="AN160" s="143" t="e">
        <f t="shared" si="49"/>
        <v>#VALUE!</v>
      </c>
      <c r="AO160" s="143" t="e">
        <f t="shared" si="49"/>
        <v>#VALUE!</v>
      </c>
      <c r="AP160" s="143" t="e">
        <f t="shared" si="49"/>
        <v>#VALUE!</v>
      </c>
      <c r="AQ160" s="143" t="e">
        <f t="shared" si="49"/>
        <v>#VALUE!</v>
      </c>
      <c r="AR160" s="143" t="e">
        <f t="shared" si="49"/>
        <v>#VALUE!</v>
      </c>
      <c r="AS160" s="143" t="e">
        <f t="shared" si="49"/>
        <v>#VALUE!</v>
      </c>
      <c r="AT160" s="143" t="e">
        <f t="shared" si="49"/>
        <v>#VALUE!</v>
      </c>
      <c r="AU160" s="143" t="e">
        <f t="shared" si="49"/>
        <v>#VALUE!</v>
      </c>
      <c r="AV160" s="143" t="e">
        <f t="shared" si="49"/>
        <v>#VALUE!</v>
      </c>
      <c r="AW160" s="143" t="e">
        <f t="shared" si="49"/>
        <v>#VALUE!</v>
      </c>
      <c r="AX160" s="143" t="e">
        <f t="shared" si="49"/>
        <v>#VALUE!</v>
      </c>
      <c r="AY160" s="143" t="e">
        <f t="shared" si="49"/>
        <v>#VALUE!</v>
      </c>
      <c r="AZ160" s="143" t="e">
        <f t="shared" si="49"/>
        <v>#VALUE!</v>
      </c>
      <c r="BA160" s="143" t="e">
        <f t="shared" si="49"/>
        <v>#VALUE!</v>
      </c>
      <c r="BB160" s="143" t="e">
        <f t="shared" si="49"/>
        <v>#VALUE!</v>
      </c>
      <c r="BC160" s="143" t="e">
        <f t="shared" si="49"/>
        <v>#VALUE!</v>
      </c>
      <c r="BD160" s="143" t="e">
        <f t="shared" si="49"/>
        <v>#VALUE!</v>
      </c>
      <c r="BE160" s="143" t="e">
        <f t="shared" si="49"/>
        <v>#VALUE!</v>
      </c>
      <c r="BF160" s="143" t="e">
        <f t="shared" si="49"/>
        <v>#VALUE!</v>
      </c>
      <c r="BG160" s="143" t="e">
        <f t="shared" si="49"/>
        <v>#VALUE!</v>
      </c>
      <c r="BH160" s="143" t="e">
        <f t="shared" si="49"/>
        <v>#VALUE!</v>
      </c>
      <c r="BI160" s="143" t="e">
        <f t="shared" si="49"/>
        <v>#VALUE!</v>
      </c>
      <c r="BJ160" s="143" t="e">
        <f t="shared" si="49"/>
        <v>#VALUE!</v>
      </c>
      <c r="BK160" s="143" t="e">
        <f t="shared" si="49"/>
        <v>#VALUE!</v>
      </c>
      <c r="BL160" s="143" t="e">
        <f t="shared" si="49"/>
        <v>#VALUE!</v>
      </c>
      <c r="BM160" s="143" t="e">
        <f t="shared" si="49"/>
        <v>#VALUE!</v>
      </c>
      <c r="BN160" s="95"/>
      <c r="BO160" s="95"/>
      <c r="BP160" s="95"/>
      <c r="BQ160" s="95"/>
      <c r="BR160" s="95"/>
      <c r="BS160" s="95"/>
      <c r="BT160" s="95"/>
      <c r="BU160" s="95"/>
      <c r="BV160" s="95"/>
      <c r="BW160" s="95"/>
      <c r="BX160" s="95"/>
      <c r="BY160" s="95"/>
      <c r="BZ160" s="95"/>
      <c r="CA160" s="95"/>
      <c r="CB160" s="95"/>
      <c r="CC160" s="95"/>
      <c r="CD160" s="95"/>
      <c r="CE160" s="95"/>
      <c r="CF160" s="95"/>
      <c r="CG160" s="95"/>
      <c r="CH160" s="95"/>
      <c r="CI160" s="95"/>
      <c r="CJ160" s="95"/>
      <c r="CK160" s="95"/>
      <c r="CL160" s="95"/>
      <c r="CM160" s="95"/>
      <c r="CN160" s="95"/>
      <c r="CO160" s="95"/>
      <c r="CP160" s="95"/>
      <c r="CQ160" s="95"/>
      <c r="CR160" s="95"/>
      <c r="CS160" s="95"/>
      <c r="CT160" s="95"/>
      <c r="CU160" s="95"/>
      <c r="CV160" s="95"/>
      <c r="CW160" s="95"/>
      <c r="CX160" s="95"/>
      <c r="CY160" s="95"/>
      <c r="CZ160" s="95"/>
      <c r="DA160" s="95"/>
      <c r="DB160" s="95"/>
      <c r="DC160" s="95"/>
      <c r="DD160" s="95"/>
      <c r="DE160" s="95"/>
      <c r="DF160" s="95"/>
      <c r="DG160" s="95"/>
      <c r="DH160" s="95"/>
      <c r="DI160" s="95"/>
      <c r="DJ160" s="95"/>
      <c r="DK160" s="95"/>
      <c r="DL160" s="95"/>
      <c r="DM160" s="95"/>
      <c r="DN160" s="95"/>
      <c r="DO160" s="95"/>
      <c r="DP160" s="95"/>
      <c r="DQ160" s="95"/>
      <c r="DR160" s="95"/>
      <c r="DS160" s="95"/>
      <c r="DT160" s="95"/>
      <c r="DU160" s="95"/>
      <c r="DV160" s="95"/>
      <c r="DW160" s="95"/>
      <c r="DX160" s="95"/>
      <c r="DY160" s="95"/>
      <c r="DZ160" s="95"/>
      <c r="EA160" s="95"/>
      <c r="EB160" s="95"/>
      <c r="EC160" s="95"/>
      <c r="ED160" s="95"/>
      <c r="EE160" s="95"/>
      <c r="EF160" s="95"/>
      <c r="EG160" s="95"/>
      <c r="EH160" s="95"/>
      <c r="EI160" s="95"/>
      <c r="EJ160" s="95"/>
      <c r="EK160" s="95"/>
      <c r="EL160" s="95"/>
      <c r="EM160" s="95"/>
      <c r="EN160" s="95"/>
      <c r="EO160" s="95"/>
      <c r="EP160" s="95"/>
      <c r="EQ160" s="95"/>
      <c r="ER160" s="95"/>
      <c r="ES160" s="95"/>
      <c r="ET160" s="95"/>
      <c r="EU160" s="95"/>
      <c r="EV160" s="95"/>
      <c r="EW160" s="95"/>
      <c r="EX160" s="95"/>
      <c r="EY160" s="95"/>
      <c r="EZ160" s="95"/>
      <c r="FA160" s="95"/>
      <c r="FB160" s="95"/>
      <c r="FC160" s="95"/>
      <c r="FD160" s="95"/>
      <c r="FE160" s="95"/>
      <c r="FF160" s="95"/>
      <c r="FG160" s="95"/>
      <c r="FH160" s="95"/>
      <c r="FI160" s="95"/>
      <c r="FJ160" s="95"/>
      <c r="FK160" s="95"/>
      <c r="FL160" s="95"/>
      <c r="FM160" s="95"/>
      <c r="FN160" s="95"/>
      <c r="FO160" s="95"/>
      <c r="FP160" s="95"/>
      <c r="FQ160" s="95"/>
      <c r="FR160" s="95"/>
      <c r="FS160" s="95"/>
      <c r="FT160" s="95"/>
      <c r="FU160" s="95"/>
      <c r="FV160" s="95"/>
      <c r="FW160" s="95"/>
      <c r="FX160" s="95"/>
      <c r="FY160" s="95"/>
      <c r="FZ160" s="95"/>
      <c r="GA160" s="95"/>
      <c r="GB160" s="95"/>
      <c r="GC160" s="95"/>
      <c r="GD160" s="95"/>
      <c r="GE160" s="95"/>
      <c r="GF160" s="95"/>
      <c r="GG160" s="95"/>
      <c r="GH160" s="95"/>
      <c r="GI160" s="95"/>
      <c r="GJ160" s="95"/>
      <c r="GK160" s="95"/>
      <c r="GL160" s="95"/>
      <c r="GM160" s="95"/>
      <c r="GN160" s="95"/>
      <c r="GO160" s="95"/>
      <c r="GP160" s="95"/>
      <c r="GQ160" s="95"/>
      <c r="GR160" s="95"/>
      <c r="GS160" s="95"/>
      <c r="GT160" s="95"/>
      <c r="GU160" s="95"/>
      <c r="GV160" s="95"/>
      <c r="GW160" s="133"/>
      <c r="GX160" s="133"/>
      <c r="GY160" s="133"/>
      <c r="GZ160" s="133"/>
      <c r="HA160" s="133"/>
      <c r="HB160" s="133"/>
      <c r="HC160" s="133"/>
      <c r="HD160" s="133"/>
      <c r="HE160" s="133"/>
      <c r="HF160" s="133"/>
      <c r="HG160" s="95"/>
      <c r="HH160" s="95"/>
      <c r="HI160" s="95"/>
      <c r="HJ160" s="95"/>
      <c r="HK160" s="95"/>
      <c r="HL160" s="95"/>
      <c r="HM160" s="95"/>
      <c r="HN160" s="95"/>
      <c r="HO160" s="95"/>
      <c r="HP160" s="95"/>
      <c r="HQ160" s="95"/>
      <c r="HR160" s="95"/>
      <c r="HS160" s="95"/>
      <c r="HT160" s="95"/>
      <c r="HU160" s="95"/>
      <c r="HV160" s="95"/>
      <c r="HW160" s="95"/>
      <c r="HX160" s="95"/>
      <c r="HY160" s="95"/>
      <c r="HZ160" s="95"/>
      <c r="IA160" s="95"/>
      <c r="IB160" s="95"/>
      <c r="IC160" s="95"/>
      <c r="ID160" s="95"/>
      <c r="IE160" s="95"/>
      <c r="IF160" s="95"/>
      <c r="IG160" s="95"/>
      <c r="IH160" s="95"/>
      <c r="II160" s="95"/>
      <c r="IJ160" s="95"/>
      <c r="IK160" s="95"/>
      <c r="IL160" s="95"/>
      <c r="IM160" s="95"/>
      <c r="IN160" s="95"/>
      <c r="IO160" s="95"/>
      <c r="IP160" s="95"/>
      <c r="IQ160" s="95"/>
      <c r="IR160" s="95"/>
      <c r="IS160" s="95"/>
      <c r="IT160" s="95"/>
      <c r="IU160" s="95"/>
      <c r="IV160" s="95"/>
      <c r="IW160" s="95"/>
      <c r="IX160" s="95"/>
      <c r="IY160" s="95"/>
      <c r="IZ160" s="95"/>
      <c r="JA160" s="95"/>
      <c r="JB160" s="95"/>
      <c r="JC160" s="95"/>
      <c r="JD160" s="95"/>
      <c r="JE160" s="95"/>
      <c r="JF160" s="95"/>
      <c r="JG160" s="95"/>
      <c r="JH160" s="95"/>
      <c r="JI160" s="95"/>
      <c r="JJ160" s="95"/>
      <c r="JK160" s="95"/>
      <c r="JL160" s="95"/>
      <c r="JM160" s="95"/>
      <c r="JN160" s="95"/>
      <c r="JO160" s="95"/>
      <c r="JP160" s="95"/>
      <c r="JQ160" s="95"/>
      <c r="JR160" s="95"/>
      <c r="JS160" s="95"/>
      <c r="JT160" s="95"/>
      <c r="JU160" s="95"/>
      <c r="JV160" s="95"/>
      <c r="JW160" s="95"/>
      <c r="JX160" s="95"/>
      <c r="JY160" s="95"/>
      <c r="JZ160" s="95"/>
      <c r="KA160" s="95"/>
      <c r="KB160" s="95"/>
      <c r="KC160" s="95"/>
      <c r="KD160" s="95"/>
      <c r="KE160" s="95"/>
      <c r="KF160" s="95"/>
      <c r="KG160" s="95"/>
      <c r="KH160" s="95"/>
      <c r="KI160" s="95"/>
      <c r="KJ160" s="95"/>
      <c r="KK160" s="95"/>
      <c r="KL160" s="95"/>
      <c r="KM160" s="95"/>
      <c r="KN160" s="95"/>
      <c r="KO160" s="95"/>
      <c r="KP160" s="95"/>
      <c r="KQ160" s="95"/>
      <c r="KR160" s="95"/>
      <c r="KS160" s="95"/>
      <c r="KT160" s="95"/>
      <c r="KU160" s="95"/>
      <c r="KV160" s="95"/>
      <c r="KW160" s="95"/>
      <c r="KX160" s="95"/>
      <c r="KY160" s="95"/>
      <c r="KZ160" s="95"/>
      <c r="LA160" s="95"/>
      <c r="LB160" s="95"/>
      <c r="LC160" s="95"/>
      <c r="LD160" s="95"/>
      <c r="LE160" s="95"/>
      <c r="LF160" s="95"/>
      <c r="LG160" s="95"/>
      <c r="LH160" s="95"/>
      <c r="LI160" s="95"/>
      <c r="LJ160" s="95"/>
      <c r="LK160" s="95"/>
      <c r="LL160" s="95"/>
      <c r="LM160" s="95"/>
      <c r="LN160" s="95"/>
      <c r="LO160" s="95"/>
      <c r="LP160" s="95"/>
      <c r="LQ160" s="95"/>
      <c r="LR160" s="95"/>
      <c r="LS160" s="95"/>
      <c r="LT160" s="95"/>
      <c r="LU160" s="95"/>
      <c r="LV160" s="95"/>
      <c r="LW160" s="95"/>
      <c r="LX160" s="95"/>
      <c r="LY160" s="95"/>
      <c r="LZ160" s="95"/>
      <c r="MA160" s="95"/>
      <c r="MB160" s="95"/>
      <c r="MC160" s="95"/>
      <c r="MD160" s="95"/>
      <c r="ME160" s="95"/>
      <c r="MF160" s="95"/>
      <c r="MG160" s="95"/>
      <c r="MH160" s="95"/>
      <c r="MI160" s="95"/>
      <c r="MJ160" s="95"/>
      <c r="MK160" s="95"/>
      <c r="ML160" s="95"/>
      <c r="MM160" s="95"/>
      <c r="MN160" s="95"/>
      <c r="MO160" s="95"/>
      <c r="MP160" s="95"/>
      <c r="MQ160" s="95"/>
      <c r="MR160" s="95"/>
      <c r="MS160" s="95"/>
      <c r="MT160" s="95"/>
      <c r="MU160" s="95"/>
      <c r="MV160" s="95"/>
      <c r="MW160" s="95"/>
      <c r="MX160" s="95"/>
      <c r="MY160" s="95"/>
      <c r="MZ160" s="95"/>
      <c r="NA160" s="95"/>
      <c r="NB160" s="95"/>
      <c r="NC160" s="95"/>
      <c r="ND160" s="95"/>
      <c r="NE160" s="95"/>
      <c r="NF160" s="95"/>
      <c r="NG160" s="95"/>
      <c r="NH160" s="95"/>
      <c r="NI160" s="95"/>
      <c r="NJ160" s="95"/>
      <c r="NK160" s="95"/>
      <c r="NL160" s="95"/>
      <c r="NM160" s="95"/>
      <c r="NN160" s="95"/>
      <c r="NO160" s="95"/>
      <c r="NP160" s="95"/>
      <c r="NQ160" s="95"/>
      <c r="NR160" s="95"/>
      <c r="NS160" s="95"/>
      <c r="NT160" s="95"/>
      <c r="NU160" s="95"/>
      <c r="NV160" s="95"/>
      <c r="NW160" s="95"/>
      <c r="NX160" s="95"/>
      <c r="NY160" s="95"/>
      <c r="NZ160" s="95"/>
      <c r="OA160" s="95"/>
      <c r="OB160" s="95"/>
      <c r="OC160" s="95"/>
      <c r="OD160" s="95"/>
      <c r="OE160" s="95"/>
      <c r="OF160" s="95"/>
      <c r="OG160" s="95"/>
      <c r="OH160" s="95"/>
      <c r="OI160" s="95"/>
      <c r="OJ160" s="95"/>
      <c r="OK160" s="95"/>
      <c r="OL160" s="95"/>
      <c r="OM160" s="95"/>
      <c r="ON160" s="95"/>
      <c r="OO160" s="95"/>
      <c r="OP160" s="95"/>
      <c r="OQ160" s="95"/>
      <c r="OR160" s="95"/>
      <c r="OS160" s="95"/>
      <c r="OT160" s="95"/>
      <c r="OU160" s="95"/>
      <c r="OV160" s="95"/>
      <c r="OW160" s="95"/>
      <c r="OX160" s="95"/>
      <c r="OY160" s="95"/>
      <c r="OZ160" s="95"/>
      <c r="PA160" s="95"/>
      <c r="PB160" s="95"/>
      <c r="PC160" s="95"/>
      <c r="PD160" s="95"/>
      <c r="PE160" s="95"/>
      <c r="PF160" s="95"/>
      <c r="PG160" s="95"/>
      <c r="PH160" s="95"/>
    </row>
    <row r="161" spans="3:424" s="85" customFormat="1" ht="29.55" customHeight="1">
      <c r="C161" s="1815"/>
      <c r="D161" s="1815"/>
      <c r="E161" s="1815"/>
      <c r="F161" s="143">
        <v>0</v>
      </c>
      <c r="G161" s="143" t="e">
        <f>IF(COLUMN(F$161)-COLUMN($L$30)+1&lt;=ROUND($L$30,0)-7,F$161,0)</f>
        <v>#VALUE!</v>
      </c>
      <c r="H161" s="143" t="e">
        <f t="shared" ref="H161:BM161" si="50">IF(COLUMN(G$161)-COLUMN($L$30)+1&lt;=ROUND($L$30,0)-7,G$161,0)</f>
        <v>#VALUE!</v>
      </c>
      <c r="I161" s="143" t="e">
        <f t="shared" si="50"/>
        <v>#VALUE!</v>
      </c>
      <c r="J161" s="143" t="e">
        <f t="shared" si="50"/>
        <v>#VALUE!</v>
      </c>
      <c r="K161" s="143" t="e">
        <f t="shared" si="50"/>
        <v>#VALUE!</v>
      </c>
      <c r="L161" s="143" t="e">
        <f t="shared" si="50"/>
        <v>#VALUE!</v>
      </c>
      <c r="M161" s="143" t="e">
        <f t="shared" si="50"/>
        <v>#VALUE!</v>
      </c>
      <c r="N161" s="143" t="e">
        <f t="shared" si="50"/>
        <v>#VALUE!</v>
      </c>
      <c r="O161" s="143" t="e">
        <f t="shared" si="50"/>
        <v>#VALUE!</v>
      </c>
      <c r="P161" s="143" t="e">
        <f t="shared" si="50"/>
        <v>#VALUE!</v>
      </c>
      <c r="Q161" s="143" t="e">
        <f t="shared" si="50"/>
        <v>#VALUE!</v>
      </c>
      <c r="R161" s="143" t="e">
        <f t="shared" si="50"/>
        <v>#VALUE!</v>
      </c>
      <c r="S161" s="143" t="e">
        <f t="shared" si="50"/>
        <v>#VALUE!</v>
      </c>
      <c r="T161" s="143" t="e">
        <f t="shared" si="50"/>
        <v>#VALUE!</v>
      </c>
      <c r="U161" s="143" t="e">
        <f t="shared" si="50"/>
        <v>#VALUE!</v>
      </c>
      <c r="V161" s="143" t="e">
        <f t="shared" si="50"/>
        <v>#VALUE!</v>
      </c>
      <c r="W161" s="143" t="e">
        <f t="shared" si="50"/>
        <v>#VALUE!</v>
      </c>
      <c r="X161" s="143" t="e">
        <f t="shared" si="50"/>
        <v>#VALUE!</v>
      </c>
      <c r="Y161" s="143" t="e">
        <f t="shared" si="50"/>
        <v>#VALUE!</v>
      </c>
      <c r="Z161" s="143" t="e">
        <f t="shared" si="50"/>
        <v>#VALUE!</v>
      </c>
      <c r="AA161" s="143" t="e">
        <f t="shared" si="50"/>
        <v>#VALUE!</v>
      </c>
      <c r="AB161" s="143" t="e">
        <f t="shared" si="50"/>
        <v>#VALUE!</v>
      </c>
      <c r="AC161" s="143" t="e">
        <f t="shared" si="50"/>
        <v>#VALUE!</v>
      </c>
      <c r="AD161" s="143" t="e">
        <f t="shared" si="50"/>
        <v>#VALUE!</v>
      </c>
      <c r="AE161" s="143" t="e">
        <f t="shared" si="50"/>
        <v>#VALUE!</v>
      </c>
      <c r="AF161" s="143" t="e">
        <f t="shared" si="50"/>
        <v>#VALUE!</v>
      </c>
      <c r="AG161" s="143" t="e">
        <f t="shared" si="50"/>
        <v>#VALUE!</v>
      </c>
      <c r="AH161" s="143" t="e">
        <f t="shared" si="50"/>
        <v>#VALUE!</v>
      </c>
      <c r="AI161" s="143" t="e">
        <f t="shared" si="50"/>
        <v>#VALUE!</v>
      </c>
      <c r="AJ161" s="143" t="e">
        <f t="shared" si="50"/>
        <v>#VALUE!</v>
      </c>
      <c r="AK161" s="143" t="e">
        <f t="shared" si="50"/>
        <v>#VALUE!</v>
      </c>
      <c r="AL161" s="143" t="e">
        <f t="shared" si="50"/>
        <v>#VALUE!</v>
      </c>
      <c r="AM161" s="143" t="e">
        <f t="shared" si="50"/>
        <v>#VALUE!</v>
      </c>
      <c r="AN161" s="143" t="e">
        <f t="shared" si="50"/>
        <v>#VALUE!</v>
      </c>
      <c r="AO161" s="143" t="e">
        <f t="shared" si="50"/>
        <v>#VALUE!</v>
      </c>
      <c r="AP161" s="143" t="e">
        <f t="shared" si="50"/>
        <v>#VALUE!</v>
      </c>
      <c r="AQ161" s="143" t="e">
        <f t="shared" si="50"/>
        <v>#VALUE!</v>
      </c>
      <c r="AR161" s="143" t="e">
        <f t="shared" si="50"/>
        <v>#VALUE!</v>
      </c>
      <c r="AS161" s="143" t="e">
        <f t="shared" si="50"/>
        <v>#VALUE!</v>
      </c>
      <c r="AT161" s="143" t="e">
        <f t="shared" si="50"/>
        <v>#VALUE!</v>
      </c>
      <c r="AU161" s="143" t="e">
        <f t="shared" si="50"/>
        <v>#VALUE!</v>
      </c>
      <c r="AV161" s="143" t="e">
        <f t="shared" si="50"/>
        <v>#VALUE!</v>
      </c>
      <c r="AW161" s="143" t="e">
        <f t="shared" si="50"/>
        <v>#VALUE!</v>
      </c>
      <c r="AX161" s="143" t="e">
        <f t="shared" si="50"/>
        <v>#VALUE!</v>
      </c>
      <c r="AY161" s="143" t="e">
        <f t="shared" si="50"/>
        <v>#VALUE!</v>
      </c>
      <c r="AZ161" s="143" t="e">
        <f t="shared" si="50"/>
        <v>#VALUE!</v>
      </c>
      <c r="BA161" s="143" t="e">
        <f t="shared" si="50"/>
        <v>#VALUE!</v>
      </c>
      <c r="BB161" s="143" t="e">
        <f t="shared" si="50"/>
        <v>#VALUE!</v>
      </c>
      <c r="BC161" s="143" t="e">
        <f t="shared" si="50"/>
        <v>#VALUE!</v>
      </c>
      <c r="BD161" s="143" t="e">
        <f t="shared" si="50"/>
        <v>#VALUE!</v>
      </c>
      <c r="BE161" s="143" t="e">
        <f t="shared" si="50"/>
        <v>#VALUE!</v>
      </c>
      <c r="BF161" s="143" t="e">
        <f t="shared" si="50"/>
        <v>#VALUE!</v>
      </c>
      <c r="BG161" s="143" t="e">
        <f t="shared" si="50"/>
        <v>#VALUE!</v>
      </c>
      <c r="BH161" s="143" t="e">
        <f t="shared" si="50"/>
        <v>#VALUE!</v>
      </c>
      <c r="BI161" s="143" t="e">
        <f t="shared" si="50"/>
        <v>#VALUE!</v>
      </c>
      <c r="BJ161" s="143" t="e">
        <f t="shared" si="50"/>
        <v>#VALUE!</v>
      </c>
      <c r="BK161" s="143" t="e">
        <f t="shared" si="50"/>
        <v>#VALUE!</v>
      </c>
      <c r="BL161" s="143" t="e">
        <f t="shared" si="50"/>
        <v>#VALUE!</v>
      </c>
      <c r="BM161" s="143" t="e">
        <f t="shared" si="50"/>
        <v>#VALUE!</v>
      </c>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95"/>
      <c r="CR161" s="95"/>
      <c r="CS161" s="95"/>
      <c r="CT161" s="95"/>
      <c r="CU161" s="95"/>
      <c r="CV161" s="95"/>
      <c r="CW161" s="95"/>
      <c r="CX161" s="95"/>
      <c r="CY161" s="95"/>
      <c r="CZ161" s="95"/>
      <c r="DA161" s="95"/>
      <c r="DB161" s="95"/>
      <c r="DC161" s="95"/>
      <c r="DD161" s="95"/>
      <c r="DE161" s="95"/>
      <c r="DF161" s="95"/>
      <c r="DG161" s="95"/>
      <c r="DH161" s="95"/>
      <c r="DI161" s="95"/>
      <c r="DJ161" s="95"/>
      <c r="DK161" s="95"/>
      <c r="DL161" s="95"/>
      <c r="DM161" s="95"/>
      <c r="DN161" s="95"/>
      <c r="DO161" s="95"/>
      <c r="DP161" s="95"/>
      <c r="DQ161" s="95"/>
      <c r="DR161" s="95"/>
      <c r="DS161" s="95"/>
      <c r="DT161" s="95"/>
      <c r="DU161" s="95"/>
      <c r="DV161" s="95"/>
      <c r="DW161" s="95"/>
      <c r="DX161" s="95"/>
      <c r="DY161" s="95"/>
      <c r="DZ161" s="95"/>
      <c r="EA161" s="95"/>
      <c r="EB161" s="95"/>
      <c r="EC161" s="95"/>
      <c r="ED161" s="95"/>
      <c r="EE161" s="95"/>
      <c r="EF161" s="95"/>
      <c r="EG161" s="95"/>
      <c r="EH161" s="95"/>
      <c r="EI161" s="95"/>
      <c r="EJ161" s="95"/>
      <c r="EK161" s="95"/>
      <c r="EL161" s="95"/>
      <c r="EM161" s="95"/>
      <c r="EN161" s="95"/>
      <c r="EO161" s="95"/>
      <c r="EP161" s="95"/>
      <c r="EQ161" s="95"/>
      <c r="ER161" s="95"/>
      <c r="ES161" s="95"/>
      <c r="ET161" s="95"/>
      <c r="EU161" s="95"/>
      <c r="EV161" s="95"/>
      <c r="EW161" s="95"/>
      <c r="EX161" s="95"/>
      <c r="EY161" s="95"/>
      <c r="EZ161" s="95"/>
      <c r="FA161" s="95"/>
      <c r="FB161" s="95"/>
      <c r="FC161" s="95"/>
      <c r="FD161" s="95"/>
      <c r="FE161" s="95"/>
      <c r="FF161" s="95"/>
      <c r="FG161" s="95"/>
      <c r="FH161" s="95"/>
      <c r="FI161" s="95"/>
      <c r="FJ161" s="95"/>
      <c r="FK161" s="95"/>
      <c r="FL161" s="95"/>
      <c r="FM161" s="95"/>
      <c r="FN161" s="95"/>
      <c r="FO161" s="95"/>
      <c r="FP161" s="95"/>
      <c r="FQ161" s="95"/>
      <c r="FR161" s="95"/>
      <c r="FS161" s="95"/>
      <c r="FT161" s="95"/>
      <c r="FU161" s="95"/>
      <c r="FV161" s="95"/>
      <c r="FW161" s="95"/>
      <c r="FX161" s="95"/>
      <c r="FY161" s="95"/>
      <c r="FZ161" s="95"/>
      <c r="GA161" s="95"/>
      <c r="GB161" s="95"/>
      <c r="GC161" s="95"/>
      <c r="GD161" s="95"/>
      <c r="GE161" s="95"/>
      <c r="GF161" s="95"/>
      <c r="GG161" s="95"/>
      <c r="GH161" s="95"/>
      <c r="GI161" s="95"/>
      <c r="GJ161" s="95"/>
      <c r="GK161" s="95"/>
      <c r="GL161" s="95"/>
      <c r="GM161" s="95"/>
      <c r="GN161" s="95"/>
      <c r="GO161" s="95"/>
      <c r="GP161" s="95"/>
      <c r="GQ161" s="95"/>
      <c r="GR161" s="95"/>
      <c r="GS161" s="95"/>
      <c r="GT161" s="95"/>
      <c r="GU161" s="95"/>
      <c r="GV161" s="95"/>
      <c r="GW161" s="133"/>
      <c r="GX161" s="133"/>
      <c r="GY161" s="133"/>
      <c r="GZ161" s="133"/>
      <c r="HA161" s="133"/>
      <c r="HB161" s="133"/>
      <c r="HC161" s="133"/>
      <c r="HD161" s="133"/>
      <c r="HE161" s="133"/>
      <c r="HF161" s="133"/>
      <c r="HG161" s="95"/>
      <c r="HH161" s="95"/>
      <c r="HI161" s="95"/>
      <c r="HJ161" s="95"/>
      <c r="HK161" s="95"/>
      <c r="HL161" s="95"/>
      <c r="HM161" s="95"/>
      <c r="HN161" s="95"/>
      <c r="HO161" s="95"/>
      <c r="HP161" s="95"/>
      <c r="HQ161" s="95"/>
      <c r="HR161" s="95"/>
      <c r="HS161" s="95"/>
      <c r="HT161" s="95"/>
      <c r="HU161" s="95"/>
      <c r="HV161" s="95"/>
      <c r="HW161" s="95"/>
      <c r="HX161" s="95"/>
      <c r="HY161" s="95"/>
      <c r="HZ161" s="95"/>
      <c r="IA161" s="95"/>
      <c r="IB161" s="95"/>
      <c r="IC161" s="95"/>
      <c r="ID161" s="95"/>
      <c r="IE161" s="95"/>
      <c r="IF161" s="95"/>
      <c r="IG161" s="95"/>
      <c r="IH161" s="95"/>
      <c r="II161" s="95"/>
      <c r="IJ161" s="95"/>
      <c r="IK161" s="95"/>
      <c r="IL161" s="95"/>
      <c r="IM161" s="95"/>
      <c r="IN161" s="95"/>
      <c r="IO161" s="95"/>
      <c r="IP161" s="95"/>
      <c r="IQ161" s="95"/>
      <c r="IR161" s="95"/>
      <c r="IS161" s="95"/>
      <c r="IT161" s="95"/>
      <c r="IU161" s="95"/>
      <c r="IV161" s="95"/>
      <c r="IW161" s="95"/>
      <c r="IX161" s="95"/>
      <c r="IY161" s="95"/>
      <c r="IZ161" s="95"/>
      <c r="JA161" s="95"/>
      <c r="JB161" s="95"/>
      <c r="JC161" s="95"/>
      <c r="JD161" s="95"/>
      <c r="JE161" s="95"/>
      <c r="JF161" s="95"/>
      <c r="JG161" s="95"/>
      <c r="JH161" s="95"/>
      <c r="JI161" s="95"/>
      <c r="JJ161" s="95"/>
      <c r="JK161" s="95"/>
      <c r="JL161" s="95"/>
      <c r="JM161" s="95"/>
      <c r="JN161" s="95"/>
      <c r="JO161" s="95"/>
      <c r="JP161" s="95"/>
      <c r="JQ161" s="95"/>
      <c r="JR161" s="95"/>
      <c r="JS161" s="95"/>
      <c r="JT161" s="95"/>
      <c r="JU161" s="95"/>
      <c r="JV161" s="95"/>
      <c r="JW161" s="95"/>
      <c r="JX161" s="95"/>
      <c r="JY161" s="95"/>
      <c r="JZ161" s="95"/>
      <c r="KA161" s="95"/>
      <c r="KB161" s="95"/>
      <c r="KC161" s="95"/>
      <c r="KD161" s="95"/>
      <c r="KE161" s="95"/>
      <c r="KF161" s="95"/>
      <c r="KG161" s="95"/>
      <c r="KH161" s="95"/>
      <c r="KI161" s="95"/>
      <c r="KJ161" s="95"/>
      <c r="KK161" s="95"/>
      <c r="KL161" s="95"/>
      <c r="KM161" s="95"/>
      <c r="KN161" s="95"/>
      <c r="KO161" s="95"/>
      <c r="KP161" s="95"/>
      <c r="KQ161" s="95"/>
      <c r="KR161" s="95"/>
      <c r="KS161" s="95"/>
      <c r="KT161" s="95"/>
      <c r="KU161" s="95"/>
      <c r="KV161" s="95"/>
      <c r="KW161" s="95"/>
      <c r="KX161" s="95"/>
      <c r="KY161" s="95"/>
      <c r="KZ161" s="95"/>
      <c r="LA161" s="95"/>
      <c r="LB161" s="95"/>
      <c r="LC161" s="95"/>
      <c r="LD161" s="95"/>
      <c r="LE161" s="95"/>
      <c r="LF161" s="95"/>
      <c r="LG161" s="95"/>
      <c r="LH161" s="95"/>
      <c r="LI161" s="95"/>
      <c r="LJ161" s="95"/>
      <c r="LK161" s="95"/>
      <c r="LL161" s="95"/>
      <c r="LM161" s="95"/>
      <c r="LN161" s="95"/>
      <c r="LO161" s="95"/>
      <c r="LP161" s="95"/>
      <c r="LQ161" s="95"/>
      <c r="LR161" s="95"/>
      <c r="LS161" s="95"/>
      <c r="LT161" s="95"/>
      <c r="LU161" s="95"/>
      <c r="LV161" s="95"/>
      <c r="LW161" s="95"/>
      <c r="LX161" s="95"/>
      <c r="LY161" s="95"/>
      <c r="LZ161" s="95"/>
      <c r="MA161" s="95"/>
      <c r="MB161" s="95"/>
      <c r="MC161" s="95"/>
      <c r="MD161" s="95"/>
      <c r="ME161" s="95"/>
      <c r="MF161" s="95"/>
      <c r="MG161" s="95"/>
      <c r="MH161" s="95"/>
      <c r="MI161" s="95"/>
      <c r="MJ161" s="95"/>
      <c r="MK161" s="95"/>
      <c r="ML161" s="95"/>
      <c r="MM161" s="95"/>
      <c r="MN161" s="95"/>
      <c r="MO161" s="95"/>
      <c r="MP161" s="95"/>
      <c r="MQ161" s="95"/>
      <c r="MR161" s="95"/>
      <c r="MS161" s="95"/>
      <c r="MT161" s="95"/>
      <c r="MU161" s="95"/>
      <c r="MV161" s="95"/>
      <c r="MW161" s="95"/>
      <c r="MX161" s="95"/>
      <c r="MY161" s="95"/>
      <c r="MZ161" s="95"/>
      <c r="NA161" s="95"/>
      <c r="NB161" s="95"/>
      <c r="NC161" s="95"/>
      <c r="ND161" s="95"/>
      <c r="NE161" s="95"/>
      <c r="NF161" s="95"/>
      <c r="NG161" s="95"/>
      <c r="NH161" s="95"/>
      <c r="NI161" s="95"/>
      <c r="NJ161" s="95"/>
      <c r="NK161" s="95"/>
      <c r="NL161" s="95"/>
      <c r="NM161" s="95"/>
      <c r="NN161" s="95"/>
      <c r="NO161" s="95"/>
      <c r="NP161" s="95"/>
      <c r="NQ161" s="95"/>
      <c r="NR161" s="95"/>
      <c r="NS161" s="95"/>
      <c r="NT161" s="95"/>
      <c r="NU161" s="95"/>
      <c r="NV161" s="95"/>
      <c r="NW161" s="95"/>
      <c r="NX161" s="95"/>
      <c r="NY161" s="95"/>
      <c r="NZ161" s="95"/>
      <c r="OA161" s="95"/>
      <c r="OB161" s="95"/>
      <c r="OC161" s="95"/>
      <c r="OD161" s="95"/>
      <c r="OE161" s="95"/>
      <c r="OF161" s="95"/>
      <c r="OG161" s="95"/>
      <c r="OH161" s="95"/>
      <c r="OI161" s="95"/>
      <c r="OJ161" s="95"/>
      <c r="OK161" s="95"/>
      <c r="OL161" s="95"/>
      <c r="OM161" s="95"/>
      <c r="ON161" s="95"/>
      <c r="OO161" s="95"/>
      <c r="OP161" s="95"/>
      <c r="OQ161" s="95"/>
      <c r="OR161" s="95"/>
      <c r="OS161" s="95"/>
      <c r="OT161" s="95"/>
      <c r="OU161" s="95"/>
      <c r="OV161" s="95"/>
      <c r="OW161" s="95"/>
      <c r="OX161" s="95"/>
      <c r="OY161" s="95"/>
      <c r="OZ161" s="95"/>
      <c r="PA161" s="95"/>
      <c r="PB161" s="95"/>
      <c r="PC161" s="95"/>
      <c r="PD161" s="95"/>
      <c r="PE161" s="95"/>
      <c r="PF161" s="95"/>
      <c r="PG161" s="95"/>
      <c r="PH161" s="95"/>
    </row>
    <row r="162" spans="3:424" s="85" customFormat="1" ht="29.55" customHeight="1">
      <c r="C162" s="1815"/>
      <c r="D162" s="1815"/>
      <c r="E162" s="1815"/>
      <c r="F162" s="143">
        <v>0</v>
      </c>
      <c r="G162" s="143" t="e">
        <f>IF(COLUMN(F$162)-COLUMN($L$30)+1&lt;=ROUND($L$30,0)-7,F$162,0)</f>
        <v>#VALUE!</v>
      </c>
      <c r="H162" s="143" t="e">
        <f t="shared" ref="H162:BM162" si="51">IF(COLUMN(G$162)-COLUMN($L$30)+1&lt;=ROUND($L$30,0)-7,G$162,0)</f>
        <v>#VALUE!</v>
      </c>
      <c r="I162" s="143" t="e">
        <f t="shared" si="51"/>
        <v>#VALUE!</v>
      </c>
      <c r="J162" s="143" t="e">
        <f t="shared" si="51"/>
        <v>#VALUE!</v>
      </c>
      <c r="K162" s="143" t="e">
        <f t="shared" si="51"/>
        <v>#VALUE!</v>
      </c>
      <c r="L162" s="143" t="e">
        <f t="shared" si="51"/>
        <v>#VALUE!</v>
      </c>
      <c r="M162" s="143" t="e">
        <f t="shared" si="51"/>
        <v>#VALUE!</v>
      </c>
      <c r="N162" s="143" t="e">
        <f t="shared" si="51"/>
        <v>#VALUE!</v>
      </c>
      <c r="O162" s="143" t="e">
        <f t="shared" si="51"/>
        <v>#VALUE!</v>
      </c>
      <c r="P162" s="143" t="e">
        <f t="shared" si="51"/>
        <v>#VALUE!</v>
      </c>
      <c r="Q162" s="143" t="e">
        <f t="shared" si="51"/>
        <v>#VALUE!</v>
      </c>
      <c r="R162" s="143" t="e">
        <f t="shared" si="51"/>
        <v>#VALUE!</v>
      </c>
      <c r="S162" s="143" t="e">
        <f t="shared" si="51"/>
        <v>#VALUE!</v>
      </c>
      <c r="T162" s="143" t="e">
        <f t="shared" si="51"/>
        <v>#VALUE!</v>
      </c>
      <c r="U162" s="143" t="e">
        <f t="shared" si="51"/>
        <v>#VALUE!</v>
      </c>
      <c r="V162" s="143" t="e">
        <f t="shared" si="51"/>
        <v>#VALUE!</v>
      </c>
      <c r="W162" s="143" t="e">
        <f t="shared" si="51"/>
        <v>#VALUE!</v>
      </c>
      <c r="X162" s="143" t="e">
        <f t="shared" si="51"/>
        <v>#VALUE!</v>
      </c>
      <c r="Y162" s="143" t="e">
        <f t="shared" si="51"/>
        <v>#VALUE!</v>
      </c>
      <c r="Z162" s="143" t="e">
        <f t="shared" si="51"/>
        <v>#VALUE!</v>
      </c>
      <c r="AA162" s="143" t="e">
        <f t="shared" si="51"/>
        <v>#VALUE!</v>
      </c>
      <c r="AB162" s="143" t="e">
        <f t="shared" si="51"/>
        <v>#VALUE!</v>
      </c>
      <c r="AC162" s="143" t="e">
        <f t="shared" si="51"/>
        <v>#VALUE!</v>
      </c>
      <c r="AD162" s="143" t="e">
        <f t="shared" si="51"/>
        <v>#VALUE!</v>
      </c>
      <c r="AE162" s="143" t="e">
        <f t="shared" si="51"/>
        <v>#VALUE!</v>
      </c>
      <c r="AF162" s="143" t="e">
        <f t="shared" si="51"/>
        <v>#VALUE!</v>
      </c>
      <c r="AG162" s="143" t="e">
        <f t="shared" si="51"/>
        <v>#VALUE!</v>
      </c>
      <c r="AH162" s="143" t="e">
        <f t="shared" si="51"/>
        <v>#VALUE!</v>
      </c>
      <c r="AI162" s="143" t="e">
        <f t="shared" si="51"/>
        <v>#VALUE!</v>
      </c>
      <c r="AJ162" s="143" t="e">
        <f t="shared" si="51"/>
        <v>#VALUE!</v>
      </c>
      <c r="AK162" s="143" t="e">
        <f t="shared" si="51"/>
        <v>#VALUE!</v>
      </c>
      <c r="AL162" s="143" t="e">
        <f t="shared" si="51"/>
        <v>#VALUE!</v>
      </c>
      <c r="AM162" s="143" t="e">
        <f t="shared" si="51"/>
        <v>#VALUE!</v>
      </c>
      <c r="AN162" s="143" t="e">
        <f t="shared" si="51"/>
        <v>#VALUE!</v>
      </c>
      <c r="AO162" s="143" t="e">
        <f t="shared" si="51"/>
        <v>#VALUE!</v>
      </c>
      <c r="AP162" s="143" t="e">
        <f t="shared" si="51"/>
        <v>#VALUE!</v>
      </c>
      <c r="AQ162" s="143" t="e">
        <f t="shared" si="51"/>
        <v>#VALUE!</v>
      </c>
      <c r="AR162" s="143" t="e">
        <f t="shared" si="51"/>
        <v>#VALUE!</v>
      </c>
      <c r="AS162" s="143" t="e">
        <f t="shared" si="51"/>
        <v>#VALUE!</v>
      </c>
      <c r="AT162" s="143" t="e">
        <f t="shared" si="51"/>
        <v>#VALUE!</v>
      </c>
      <c r="AU162" s="143" t="e">
        <f t="shared" si="51"/>
        <v>#VALUE!</v>
      </c>
      <c r="AV162" s="143" t="e">
        <f t="shared" si="51"/>
        <v>#VALUE!</v>
      </c>
      <c r="AW162" s="143" t="e">
        <f t="shared" si="51"/>
        <v>#VALUE!</v>
      </c>
      <c r="AX162" s="143" t="e">
        <f t="shared" si="51"/>
        <v>#VALUE!</v>
      </c>
      <c r="AY162" s="143" t="e">
        <f t="shared" si="51"/>
        <v>#VALUE!</v>
      </c>
      <c r="AZ162" s="143" t="e">
        <f t="shared" si="51"/>
        <v>#VALUE!</v>
      </c>
      <c r="BA162" s="143" t="e">
        <f t="shared" si="51"/>
        <v>#VALUE!</v>
      </c>
      <c r="BB162" s="143" t="e">
        <f t="shared" si="51"/>
        <v>#VALUE!</v>
      </c>
      <c r="BC162" s="143" t="e">
        <f t="shared" si="51"/>
        <v>#VALUE!</v>
      </c>
      <c r="BD162" s="143" t="e">
        <f t="shared" si="51"/>
        <v>#VALUE!</v>
      </c>
      <c r="BE162" s="143" t="e">
        <f t="shared" si="51"/>
        <v>#VALUE!</v>
      </c>
      <c r="BF162" s="143" t="e">
        <f t="shared" si="51"/>
        <v>#VALUE!</v>
      </c>
      <c r="BG162" s="143" t="e">
        <f t="shared" si="51"/>
        <v>#VALUE!</v>
      </c>
      <c r="BH162" s="143" t="e">
        <f t="shared" si="51"/>
        <v>#VALUE!</v>
      </c>
      <c r="BI162" s="143" t="e">
        <f t="shared" si="51"/>
        <v>#VALUE!</v>
      </c>
      <c r="BJ162" s="143" t="e">
        <f t="shared" si="51"/>
        <v>#VALUE!</v>
      </c>
      <c r="BK162" s="143" t="e">
        <f t="shared" si="51"/>
        <v>#VALUE!</v>
      </c>
      <c r="BL162" s="143" t="e">
        <f t="shared" si="51"/>
        <v>#VALUE!</v>
      </c>
      <c r="BM162" s="143" t="e">
        <f t="shared" si="51"/>
        <v>#VALUE!</v>
      </c>
      <c r="BN162" s="95"/>
      <c r="BO162" s="95"/>
      <c r="BP162" s="95"/>
      <c r="BQ162" s="95"/>
      <c r="BR162" s="95"/>
      <c r="BS162" s="95"/>
      <c r="BT162" s="95"/>
      <c r="BU162" s="95"/>
      <c r="BV162" s="95"/>
      <c r="BW162" s="95"/>
      <c r="BX162" s="95"/>
      <c r="BY162" s="95"/>
      <c r="BZ162" s="95"/>
      <c r="CA162" s="95"/>
      <c r="CB162" s="95"/>
      <c r="CC162" s="95"/>
      <c r="CD162" s="95"/>
      <c r="CE162" s="95"/>
      <c r="CF162" s="95"/>
      <c r="CG162" s="95"/>
      <c r="CH162" s="95"/>
      <c r="CI162" s="95"/>
      <c r="CJ162" s="95"/>
      <c r="CK162" s="95"/>
      <c r="CL162" s="95"/>
      <c r="CM162" s="95"/>
      <c r="CN162" s="95"/>
      <c r="CO162" s="95"/>
      <c r="CP162" s="95"/>
      <c r="CQ162" s="95"/>
      <c r="CR162" s="95"/>
      <c r="CS162" s="95"/>
      <c r="CT162" s="95"/>
      <c r="CU162" s="95"/>
      <c r="CV162" s="95"/>
      <c r="CW162" s="95"/>
      <c r="CX162" s="95"/>
      <c r="CY162" s="95"/>
      <c r="CZ162" s="95"/>
      <c r="DA162" s="95"/>
      <c r="DB162" s="95"/>
      <c r="DC162" s="95"/>
      <c r="DD162" s="95"/>
      <c r="DE162" s="95"/>
      <c r="DF162" s="95"/>
      <c r="DG162" s="95"/>
      <c r="DH162" s="95"/>
      <c r="DI162" s="95"/>
      <c r="DJ162" s="95"/>
      <c r="DK162" s="95"/>
      <c r="DL162" s="95"/>
      <c r="DM162" s="95"/>
      <c r="DN162" s="95"/>
      <c r="DO162" s="95"/>
      <c r="DP162" s="95"/>
      <c r="DQ162" s="95"/>
      <c r="DR162" s="95"/>
      <c r="DS162" s="95"/>
      <c r="DT162" s="95"/>
      <c r="DU162" s="95"/>
      <c r="DV162" s="95"/>
      <c r="DW162" s="95"/>
      <c r="DX162" s="95"/>
      <c r="DY162" s="95"/>
      <c r="DZ162" s="95"/>
      <c r="EA162" s="95"/>
      <c r="EB162" s="95"/>
      <c r="EC162" s="95"/>
      <c r="ED162" s="95"/>
      <c r="EE162" s="95"/>
      <c r="EF162" s="95"/>
      <c r="EG162" s="95"/>
      <c r="EH162" s="95"/>
      <c r="EI162" s="95"/>
      <c r="EJ162" s="95"/>
      <c r="EK162" s="95"/>
      <c r="EL162" s="95"/>
      <c r="EM162" s="95"/>
      <c r="EN162" s="95"/>
      <c r="EO162" s="95"/>
      <c r="EP162" s="95"/>
      <c r="EQ162" s="95"/>
      <c r="ER162" s="95"/>
      <c r="ES162" s="95"/>
      <c r="ET162" s="95"/>
      <c r="EU162" s="95"/>
      <c r="EV162" s="95"/>
      <c r="EW162" s="95"/>
      <c r="EX162" s="95"/>
      <c r="EY162" s="95"/>
      <c r="EZ162" s="95"/>
      <c r="FA162" s="95"/>
      <c r="FB162" s="95"/>
      <c r="FC162" s="95"/>
      <c r="FD162" s="95"/>
      <c r="FE162" s="95"/>
      <c r="FF162" s="95"/>
      <c r="FG162" s="95"/>
      <c r="FH162" s="95"/>
      <c r="FI162" s="95"/>
      <c r="FJ162" s="95"/>
      <c r="FK162" s="95"/>
      <c r="FL162" s="95"/>
      <c r="FM162" s="95"/>
      <c r="FN162" s="95"/>
      <c r="FO162" s="95"/>
      <c r="FP162" s="95"/>
      <c r="FQ162" s="95"/>
      <c r="FR162" s="95"/>
      <c r="FS162" s="95"/>
      <c r="FT162" s="95"/>
      <c r="FU162" s="95"/>
      <c r="FV162" s="95"/>
      <c r="FW162" s="95"/>
      <c r="FX162" s="95"/>
      <c r="FY162" s="95"/>
      <c r="FZ162" s="95"/>
      <c r="GA162" s="95"/>
      <c r="GB162" s="95"/>
      <c r="GC162" s="95"/>
      <c r="GD162" s="95"/>
      <c r="GE162" s="95"/>
      <c r="GF162" s="95"/>
      <c r="GG162" s="95"/>
      <c r="GH162" s="95"/>
      <c r="GI162" s="95"/>
      <c r="GJ162" s="95"/>
      <c r="GK162" s="95"/>
      <c r="GL162" s="95"/>
      <c r="GM162" s="95"/>
      <c r="GN162" s="95"/>
      <c r="GO162" s="95"/>
      <c r="GP162" s="95"/>
      <c r="GQ162" s="95"/>
      <c r="GR162" s="95"/>
      <c r="GS162" s="95"/>
      <c r="GT162" s="95"/>
      <c r="GU162" s="95"/>
      <c r="GV162" s="95"/>
      <c r="GW162" s="133"/>
      <c r="GX162" s="133"/>
      <c r="GY162" s="133"/>
      <c r="GZ162" s="133"/>
      <c r="HA162" s="133"/>
      <c r="HB162" s="133"/>
      <c r="HC162" s="133"/>
      <c r="HD162" s="133"/>
      <c r="HE162" s="133"/>
      <c r="HF162" s="133"/>
      <c r="HG162" s="95"/>
      <c r="HH162" s="95"/>
      <c r="HI162" s="95"/>
      <c r="HJ162" s="95"/>
      <c r="HK162" s="95"/>
      <c r="HL162" s="95"/>
      <c r="HM162" s="95"/>
      <c r="HN162" s="95"/>
      <c r="HO162" s="95"/>
      <c r="HP162" s="95"/>
      <c r="HQ162" s="95"/>
      <c r="HR162" s="95"/>
      <c r="HS162" s="95"/>
      <c r="HT162" s="95"/>
      <c r="HU162" s="95"/>
      <c r="HV162" s="95"/>
      <c r="HW162" s="95"/>
      <c r="HX162" s="95"/>
      <c r="HY162" s="95"/>
      <c r="HZ162" s="95"/>
      <c r="IA162" s="95"/>
      <c r="IB162" s="95"/>
      <c r="IC162" s="95"/>
      <c r="ID162" s="95"/>
      <c r="IE162" s="95"/>
      <c r="IF162" s="95"/>
      <c r="IG162" s="95"/>
      <c r="IH162" s="95"/>
      <c r="II162" s="95"/>
      <c r="IJ162" s="95"/>
      <c r="IK162" s="95"/>
      <c r="IL162" s="95"/>
      <c r="IM162" s="95"/>
      <c r="IN162" s="95"/>
      <c r="IO162" s="95"/>
      <c r="IP162" s="95"/>
      <c r="IQ162" s="95"/>
      <c r="IR162" s="95"/>
      <c r="IS162" s="95"/>
      <c r="IT162" s="95"/>
      <c r="IU162" s="95"/>
      <c r="IV162" s="95"/>
      <c r="IW162" s="95"/>
      <c r="IX162" s="95"/>
      <c r="IY162" s="95"/>
      <c r="IZ162" s="95"/>
      <c r="JA162" s="95"/>
      <c r="JB162" s="95"/>
      <c r="JC162" s="95"/>
      <c r="JD162" s="95"/>
      <c r="JE162" s="95"/>
      <c r="JF162" s="95"/>
      <c r="JG162" s="95"/>
      <c r="JH162" s="95"/>
      <c r="JI162" s="95"/>
      <c r="JJ162" s="95"/>
      <c r="JK162" s="95"/>
      <c r="JL162" s="95"/>
      <c r="JM162" s="95"/>
      <c r="JN162" s="95"/>
      <c r="JO162" s="95"/>
      <c r="JP162" s="95"/>
      <c r="JQ162" s="95"/>
      <c r="JR162" s="95"/>
      <c r="JS162" s="95"/>
      <c r="JT162" s="95"/>
      <c r="JU162" s="95"/>
      <c r="JV162" s="95"/>
      <c r="JW162" s="95"/>
      <c r="JX162" s="95"/>
      <c r="JY162" s="95"/>
      <c r="JZ162" s="95"/>
      <c r="KA162" s="95"/>
      <c r="KB162" s="95"/>
      <c r="KC162" s="95"/>
      <c r="KD162" s="95"/>
      <c r="KE162" s="95"/>
      <c r="KF162" s="95"/>
      <c r="KG162" s="95"/>
      <c r="KH162" s="95"/>
      <c r="KI162" s="95"/>
      <c r="KJ162" s="95"/>
      <c r="KK162" s="95"/>
      <c r="KL162" s="95"/>
      <c r="KM162" s="95"/>
      <c r="KN162" s="95"/>
      <c r="KO162" s="95"/>
      <c r="KP162" s="95"/>
      <c r="KQ162" s="95"/>
      <c r="KR162" s="95"/>
      <c r="KS162" s="95"/>
      <c r="KT162" s="95"/>
      <c r="KU162" s="95"/>
      <c r="KV162" s="95"/>
      <c r="KW162" s="95"/>
      <c r="KX162" s="95"/>
      <c r="KY162" s="95"/>
      <c r="KZ162" s="95"/>
      <c r="LA162" s="95"/>
      <c r="LB162" s="95"/>
      <c r="LC162" s="95"/>
      <c r="LD162" s="95"/>
      <c r="LE162" s="95"/>
      <c r="LF162" s="95"/>
      <c r="LG162" s="95"/>
      <c r="LH162" s="95"/>
      <c r="LI162" s="95"/>
      <c r="LJ162" s="95"/>
      <c r="LK162" s="95"/>
      <c r="LL162" s="95"/>
      <c r="LM162" s="95"/>
      <c r="LN162" s="95"/>
      <c r="LO162" s="95"/>
      <c r="LP162" s="95"/>
      <c r="LQ162" s="95"/>
      <c r="LR162" s="95"/>
      <c r="LS162" s="95"/>
      <c r="LT162" s="95"/>
      <c r="LU162" s="95"/>
      <c r="LV162" s="95"/>
      <c r="LW162" s="95"/>
      <c r="LX162" s="95"/>
      <c r="LY162" s="95"/>
      <c r="LZ162" s="95"/>
      <c r="MA162" s="95"/>
      <c r="MB162" s="95"/>
      <c r="MC162" s="95"/>
      <c r="MD162" s="95"/>
      <c r="ME162" s="95"/>
      <c r="MF162" s="95"/>
      <c r="MG162" s="95"/>
      <c r="MH162" s="95"/>
      <c r="MI162" s="95"/>
      <c r="MJ162" s="95"/>
      <c r="MK162" s="95"/>
      <c r="ML162" s="95"/>
      <c r="MM162" s="95"/>
      <c r="MN162" s="95"/>
      <c r="MO162" s="95"/>
      <c r="MP162" s="95"/>
      <c r="MQ162" s="95"/>
      <c r="MR162" s="95"/>
      <c r="MS162" s="95"/>
      <c r="MT162" s="95"/>
      <c r="MU162" s="95"/>
      <c r="MV162" s="95"/>
      <c r="MW162" s="95"/>
      <c r="MX162" s="95"/>
      <c r="MY162" s="95"/>
      <c r="MZ162" s="95"/>
      <c r="NA162" s="95"/>
      <c r="NB162" s="95"/>
      <c r="NC162" s="95"/>
      <c r="ND162" s="95"/>
      <c r="NE162" s="95"/>
      <c r="NF162" s="95"/>
      <c r="NG162" s="95"/>
      <c r="NH162" s="95"/>
      <c r="NI162" s="95"/>
      <c r="NJ162" s="95"/>
      <c r="NK162" s="95"/>
      <c r="NL162" s="95"/>
      <c r="NM162" s="95"/>
      <c r="NN162" s="95"/>
      <c r="NO162" s="95"/>
      <c r="NP162" s="95"/>
      <c r="NQ162" s="95"/>
      <c r="NR162" s="95"/>
      <c r="NS162" s="95"/>
      <c r="NT162" s="95"/>
      <c r="NU162" s="95"/>
      <c r="NV162" s="95"/>
      <c r="NW162" s="95"/>
      <c r="NX162" s="95"/>
      <c r="NY162" s="95"/>
      <c r="NZ162" s="95"/>
      <c r="OA162" s="95"/>
      <c r="OB162" s="95"/>
      <c r="OC162" s="95"/>
      <c r="OD162" s="95"/>
      <c r="OE162" s="95"/>
      <c r="OF162" s="95"/>
      <c r="OG162" s="95"/>
      <c r="OH162" s="95"/>
      <c r="OI162" s="95"/>
      <c r="OJ162" s="95"/>
      <c r="OK162" s="95"/>
      <c r="OL162" s="95"/>
      <c r="OM162" s="95"/>
      <c r="ON162" s="95"/>
      <c r="OO162" s="95"/>
      <c r="OP162" s="95"/>
      <c r="OQ162" s="95"/>
      <c r="OR162" s="95"/>
      <c r="OS162" s="95"/>
      <c r="OT162" s="95"/>
      <c r="OU162" s="95"/>
      <c r="OV162" s="95"/>
      <c r="OW162" s="95"/>
      <c r="OX162" s="95"/>
      <c r="OY162" s="95"/>
      <c r="OZ162" s="95"/>
      <c r="PA162" s="95"/>
      <c r="PB162" s="95"/>
      <c r="PC162" s="95"/>
      <c r="PD162" s="95"/>
      <c r="PE162" s="95"/>
      <c r="PF162" s="95"/>
      <c r="PG162" s="95"/>
      <c r="PH162" s="95"/>
    </row>
    <row r="163" spans="3:424" s="85" customFormat="1" ht="29.55" customHeight="1">
      <c r="C163" s="1815"/>
      <c r="D163" s="1815"/>
      <c r="E163" s="1815"/>
      <c r="F163" s="143">
        <v>0</v>
      </c>
      <c r="G163" s="143" t="e">
        <f>IF(COLUMN(F$163)-COLUMN($L$30)+1&lt;=ROUND($L$30,0)-7,F$163,0)</f>
        <v>#VALUE!</v>
      </c>
      <c r="H163" s="143" t="e">
        <f t="shared" ref="H163:BM163" si="52">IF(COLUMN(G$163)-COLUMN($L$30)+1&lt;=ROUND($L$30,0)-7,G$163,0)</f>
        <v>#VALUE!</v>
      </c>
      <c r="I163" s="143" t="e">
        <f t="shared" si="52"/>
        <v>#VALUE!</v>
      </c>
      <c r="J163" s="143" t="e">
        <f t="shared" si="52"/>
        <v>#VALUE!</v>
      </c>
      <c r="K163" s="143" t="e">
        <f t="shared" si="52"/>
        <v>#VALUE!</v>
      </c>
      <c r="L163" s="143" t="e">
        <f t="shared" si="52"/>
        <v>#VALUE!</v>
      </c>
      <c r="M163" s="143" t="e">
        <f t="shared" si="52"/>
        <v>#VALUE!</v>
      </c>
      <c r="N163" s="143" t="e">
        <f t="shared" si="52"/>
        <v>#VALUE!</v>
      </c>
      <c r="O163" s="143" t="e">
        <f t="shared" si="52"/>
        <v>#VALUE!</v>
      </c>
      <c r="P163" s="143" t="e">
        <f t="shared" si="52"/>
        <v>#VALUE!</v>
      </c>
      <c r="Q163" s="143" t="e">
        <f t="shared" si="52"/>
        <v>#VALUE!</v>
      </c>
      <c r="R163" s="143" t="e">
        <f t="shared" si="52"/>
        <v>#VALUE!</v>
      </c>
      <c r="S163" s="143" t="e">
        <f t="shared" si="52"/>
        <v>#VALUE!</v>
      </c>
      <c r="T163" s="143" t="e">
        <f t="shared" si="52"/>
        <v>#VALUE!</v>
      </c>
      <c r="U163" s="143" t="e">
        <f t="shared" si="52"/>
        <v>#VALUE!</v>
      </c>
      <c r="V163" s="143" t="e">
        <f t="shared" si="52"/>
        <v>#VALUE!</v>
      </c>
      <c r="W163" s="143" t="e">
        <f t="shared" si="52"/>
        <v>#VALUE!</v>
      </c>
      <c r="X163" s="143" t="e">
        <f t="shared" si="52"/>
        <v>#VALUE!</v>
      </c>
      <c r="Y163" s="143" t="e">
        <f t="shared" si="52"/>
        <v>#VALUE!</v>
      </c>
      <c r="Z163" s="143" t="e">
        <f t="shared" si="52"/>
        <v>#VALUE!</v>
      </c>
      <c r="AA163" s="143" t="e">
        <f t="shared" si="52"/>
        <v>#VALUE!</v>
      </c>
      <c r="AB163" s="143" t="e">
        <f t="shared" si="52"/>
        <v>#VALUE!</v>
      </c>
      <c r="AC163" s="143" t="e">
        <f t="shared" si="52"/>
        <v>#VALUE!</v>
      </c>
      <c r="AD163" s="143" t="e">
        <f t="shared" si="52"/>
        <v>#VALUE!</v>
      </c>
      <c r="AE163" s="143" t="e">
        <f t="shared" si="52"/>
        <v>#VALUE!</v>
      </c>
      <c r="AF163" s="143" t="e">
        <f t="shared" si="52"/>
        <v>#VALUE!</v>
      </c>
      <c r="AG163" s="143" t="e">
        <f t="shared" si="52"/>
        <v>#VALUE!</v>
      </c>
      <c r="AH163" s="143" t="e">
        <f t="shared" si="52"/>
        <v>#VALUE!</v>
      </c>
      <c r="AI163" s="143" t="e">
        <f t="shared" si="52"/>
        <v>#VALUE!</v>
      </c>
      <c r="AJ163" s="143" t="e">
        <f t="shared" si="52"/>
        <v>#VALUE!</v>
      </c>
      <c r="AK163" s="143" t="e">
        <f t="shared" si="52"/>
        <v>#VALUE!</v>
      </c>
      <c r="AL163" s="143" t="e">
        <f t="shared" si="52"/>
        <v>#VALUE!</v>
      </c>
      <c r="AM163" s="143" t="e">
        <f t="shared" si="52"/>
        <v>#VALUE!</v>
      </c>
      <c r="AN163" s="143" t="e">
        <f t="shared" si="52"/>
        <v>#VALUE!</v>
      </c>
      <c r="AO163" s="143" t="e">
        <f t="shared" si="52"/>
        <v>#VALUE!</v>
      </c>
      <c r="AP163" s="143" t="e">
        <f t="shared" si="52"/>
        <v>#VALUE!</v>
      </c>
      <c r="AQ163" s="143" t="e">
        <f t="shared" si="52"/>
        <v>#VALUE!</v>
      </c>
      <c r="AR163" s="143" t="e">
        <f t="shared" si="52"/>
        <v>#VALUE!</v>
      </c>
      <c r="AS163" s="143" t="e">
        <f t="shared" si="52"/>
        <v>#VALUE!</v>
      </c>
      <c r="AT163" s="143" t="e">
        <f t="shared" si="52"/>
        <v>#VALUE!</v>
      </c>
      <c r="AU163" s="143" t="e">
        <f t="shared" si="52"/>
        <v>#VALUE!</v>
      </c>
      <c r="AV163" s="143" t="e">
        <f t="shared" si="52"/>
        <v>#VALUE!</v>
      </c>
      <c r="AW163" s="143" t="e">
        <f t="shared" si="52"/>
        <v>#VALUE!</v>
      </c>
      <c r="AX163" s="143" t="e">
        <f t="shared" si="52"/>
        <v>#VALUE!</v>
      </c>
      <c r="AY163" s="143" t="e">
        <f t="shared" si="52"/>
        <v>#VALUE!</v>
      </c>
      <c r="AZ163" s="143" t="e">
        <f t="shared" si="52"/>
        <v>#VALUE!</v>
      </c>
      <c r="BA163" s="143" t="e">
        <f t="shared" si="52"/>
        <v>#VALUE!</v>
      </c>
      <c r="BB163" s="143" t="e">
        <f t="shared" si="52"/>
        <v>#VALUE!</v>
      </c>
      <c r="BC163" s="143" t="e">
        <f t="shared" si="52"/>
        <v>#VALUE!</v>
      </c>
      <c r="BD163" s="143" t="e">
        <f t="shared" si="52"/>
        <v>#VALUE!</v>
      </c>
      <c r="BE163" s="143" t="e">
        <f t="shared" si="52"/>
        <v>#VALUE!</v>
      </c>
      <c r="BF163" s="143" t="e">
        <f t="shared" si="52"/>
        <v>#VALUE!</v>
      </c>
      <c r="BG163" s="143" t="e">
        <f t="shared" si="52"/>
        <v>#VALUE!</v>
      </c>
      <c r="BH163" s="143" t="e">
        <f t="shared" si="52"/>
        <v>#VALUE!</v>
      </c>
      <c r="BI163" s="143" t="e">
        <f t="shared" si="52"/>
        <v>#VALUE!</v>
      </c>
      <c r="BJ163" s="143" t="e">
        <f t="shared" si="52"/>
        <v>#VALUE!</v>
      </c>
      <c r="BK163" s="143" t="e">
        <f t="shared" si="52"/>
        <v>#VALUE!</v>
      </c>
      <c r="BL163" s="143" t="e">
        <f t="shared" si="52"/>
        <v>#VALUE!</v>
      </c>
      <c r="BM163" s="143" t="e">
        <f t="shared" si="52"/>
        <v>#VALUE!</v>
      </c>
      <c r="BN163" s="95"/>
      <c r="BO163" s="95"/>
      <c r="BP163" s="95"/>
      <c r="BQ163" s="95"/>
      <c r="BR163" s="95"/>
      <c r="BS163" s="95"/>
      <c r="BT163" s="95"/>
      <c r="BU163" s="95"/>
      <c r="BV163" s="95"/>
      <c r="BW163" s="95"/>
      <c r="BX163" s="95"/>
      <c r="BY163" s="95"/>
      <c r="BZ163" s="95"/>
      <c r="CA163" s="95"/>
      <c r="CB163" s="95"/>
      <c r="CC163" s="95"/>
      <c r="CD163" s="95"/>
      <c r="CE163" s="95"/>
      <c r="CF163" s="95"/>
      <c r="CG163" s="95"/>
      <c r="CH163" s="95"/>
      <c r="CI163" s="95"/>
      <c r="CJ163" s="95"/>
      <c r="CK163" s="95"/>
      <c r="CL163" s="95"/>
      <c r="CM163" s="95"/>
      <c r="CN163" s="95"/>
      <c r="CO163" s="95"/>
      <c r="CP163" s="95"/>
      <c r="CQ163" s="95"/>
      <c r="CR163" s="95"/>
      <c r="CS163" s="95"/>
      <c r="CT163" s="95"/>
      <c r="CU163" s="95"/>
      <c r="CV163" s="95"/>
      <c r="CW163" s="95"/>
      <c r="CX163" s="95"/>
      <c r="CY163" s="95"/>
      <c r="CZ163" s="95"/>
      <c r="DA163" s="95"/>
      <c r="DB163" s="95"/>
      <c r="DC163" s="95"/>
      <c r="DD163" s="95"/>
      <c r="DE163" s="95"/>
      <c r="DF163" s="95"/>
      <c r="DG163" s="95"/>
      <c r="DH163" s="95"/>
      <c r="DI163" s="95"/>
      <c r="DJ163" s="95"/>
      <c r="DK163" s="95"/>
      <c r="DL163" s="95"/>
      <c r="DM163" s="95"/>
      <c r="DN163" s="95"/>
      <c r="DO163" s="95"/>
      <c r="DP163" s="95"/>
      <c r="DQ163" s="95"/>
      <c r="DR163" s="95"/>
      <c r="DS163" s="95"/>
      <c r="DT163" s="95"/>
      <c r="DU163" s="95"/>
      <c r="DV163" s="95"/>
      <c r="DW163" s="95"/>
      <c r="DX163" s="95"/>
      <c r="DY163" s="95"/>
      <c r="DZ163" s="95"/>
      <c r="EA163" s="95"/>
      <c r="EB163" s="95"/>
      <c r="EC163" s="95"/>
      <c r="ED163" s="95"/>
      <c r="EE163" s="95"/>
      <c r="EF163" s="95"/>
      <c r="EG163" s="95"/>
      <c r="EH163" s="95"/>
      <c r="EI163" s="95"/>
      <c r="EJ163" s="95"/>
      <c r="EK163" s="95"/>
      <c r="EL163" s="95"/>
      <c r="EM163" s="95"/>
      <c r="EN163" s="95"/>
      <c r="EO163" s="95"/>
      <c r="EP163" s="95"/>
      <c r="EQ163" s="95"/>
      <c r="ER163" s="95"/>
      <c r="ES163" s="95"/>
      <c r="ET163" s="95"/>
      <c r="EU163" s="95"/>
      <c r="EV163" s="95"/>
      <c r="EW163" s="95"/>
      <c r="EX163" s="95"/>
      <c r="EY163" s="95"/>
      <c r="EZ163" s="95"/>
      <c r="FA163" s="95"/>
      <c r="FB163" s="95"/>
      <c r="FC163" s="95"/>
      <c r="FD163" s="95"/>
      <c r="FE163" s="95"/>
      <c r="FF163" s="95"/>
      <c r="FG163" s="95"/>
      <c r="FH163" s="95"/>
      <c r="FI163" s="95"/>
      <c r="FJ163" s="95"/>
      <c r="FK163" s="95"/>
      <c r="FL163" s="95"/>
      <c r="FM163" s="95"/>
      <c r="FN163" s="95"/>
      <c r="FO163" s="95"/>
      <c r="FP163" s="95"/>
      <c r="FQ163" s="95"/>
      <c r="FR163" s="95"/>
      <c r="FS163" s="95"/>
      <c r="FT163" s="95"/>
      <c r="FU163" s="95"/>
      <c r="FV163" s="95"/>
      <c r="FW163" s="95"/>
      <c r="FX163" s="95"/>
      <c r="FY163" s="95"/>
      <c r="FZ163" s="95"/>
      <c r="GA163" s="95"/>
      <c r="GB163" s="95"/>
      <c r="GC163" s="95"/>
      <c r="GD163" s="95"/>
      <c r="GE163" s="95"/>
      <c r="GF163" s="95"/>
      <c r="GG163" s="95"/>
      <c r="GH163" s="95"/>
      <c r="GI163" s="95"/>
      <c r="GJ163" s="95"/>
      <c r="GK163" s="95"/>
      <c r="GL163" s="95"/>
      <c r="GM163" s="95"/>
      <c r="GN163" s="95"/>
      <c r="GO163" s="95"/>
      <c r="GP163" s="95"/>
      <c r="GQ163" s="95"/>
      <c r="GR163" s="95"/>
      <c r="GS163" s="95"/>
      <c r="GT163" s="95"/>
      <c r="GU163" s="95"/>
      <c r="GV163" s="95"/>
      <c r="GW163" s="133"/>
      <c r="GX163" s="133"/>
      <c r="GY163" s="133"/>
      <c r="GZ163" s="133"/>
      <c r="HA163" s="133"/>
      <c r="HB163" s="133"/>
      <c r="HC163" s="133"/>
      <c r="HD163" s="133"/>
      <c r="HE163" s="133"/>
      <c r="HF163" s="133"/>
      <c r="HG163" s="95"/>
      <c r="HH163" s="95"/>
      <c r="HI163" s="95"/>
      <c r="HJ163" s="95"/>
      <c r="HK163" s="95"/>
      <c r="HL163" s="95"/>
      <c r="HM163" s="95"/>
      <c r="HN163" s="95"/>
      <c r="HO163" s="95"/>
      <c r="HP163" s="95"/>
      <c r="HQ163" s="95"/>
      <c r="HR163" s="95"/>
      <c r="HS163" s="95"/>
      <c r="HT163" s="95"/>
      <c r="HU163" s="95"/>
      <c r="HV163" s="95"/>
      <c r="HW163" s="95"/>
      <c r="HX163" s="95"/>
      <c r="HY163" s="95"/>
      <c r="HZ163" s="95"/>
      <c r="IA163" s="95"/>
      <c r="IB163" s="95"/>
      <c r="IC163" s="95"/>
      <c r="ID163" s="95"/>
      <c r="IE163" s="95"/>
      <c r="IF163" s="95"/>
      <c r="IG163" s="95"/>
      <c r="IH163" s="95"/>
      <c r="II163" s="95"/>
      <c r="IJ163" s="95"/>
      <c r="IK163" s="95"/>
      <c r="IL163" s="95"/>
      <c r="IM163" s="95"/>
      <c r="IN163" s="95"/>
      <c r="IO163" s="95"/>
      <c r="IP163" s="95"/>
      <c r="IQ163" s="95"/>
      <c r="IR163" s="95"/>
      <c r="IS163" s="95"/>
      <c r="IT163" s="95"/>
      <c r="IU163" s="95"/>
      <c r="IV163" s="95"/>
      <c r="IW163" s="95"/>
      <c r="IX163" s="95"/>
      <c r="IY163" s="95"/>
      <c r="IZ163" s="95"/>
      <c r="JA163" s="95"/>
      <c r="JB163" s="95"/>
      <c r="JC163" s="95"/>
      <c r="JD163" s="95"/>
      <c r="JE163" s="95"/>
      <c r="JF163" s="95"/>
      <c r="JG163" s="95"/>
      <c r="JH163" s="95"/>
      <c r="JI163" s="95"/>
      <c r="JJ163" s="95"/>
      <c r="JK163" s="95"/>
      <c r="JL163" s="95"/>
      <c r="JM163" s="95"/>
      <c r="JN163" s="95"/>
      <c r="JO163" s="95"/>
      <c r="JP163" s="95"/>
      <c r="JQ163" s="95"/>
      <c r="JR163" s="95"/>
      <c r="JS163" s="95"/>
      <c r="JT163" s="95"/>
      <c r="JU163" s="95"/>
      <c r="JV163" s="95"/>
      <c r="JW163" s="95"/>
      <c r="JX163" s="95"/>
      <c r="JY163" s="95"/>
      <c r="JZ163" s="95"/>
      <c r="KA163" s="95"/>
      <c r="KB163" s="95"/>
      <c r="KC163" s="95"/>
      <c r="KD163" s="95"/>
      <c r="KE163" s="95"/>
      <c r="KF163" s="95"/>
      <c r="KG163" s="95"/>
      <c r="KH163" s="95"/>
      <c r="KI163" s="95"/>
      <c r="KJ163" s="95"/>
      <c r="KK163" s="95"/>
      <c r="KL163" s="95"/>
      <c r="KM163" s="95"/>
      <c r="KN163" s="95"/>
      <c r="KO163" s="95"/>
      <c r="KP163" s="95"/>
      <c r="KQ163" s="95"/>
      <c r="KR163" s="95"/>
      <c r="KS163" s="95"/>
      <c r="KT163" s="95"/>
      <c r="KU163" s="95"/>
      <c r="KV163" s="95"/>
      <c r="KW163" s="95"/>
      <c r="KX163" s="95"/>
      <c r="KY163" s="95"/>
      <c r="KZ163" s="95"/>
      <c r="LA163" s="95"/>
      <c r="LB163" s="95"/>
      <c r="LC163" s="95"/>
      <c r="LD163" s="95"/>
      <c r="LE163" s="95"/>
      <c r="LF163" s="95"/>
      <c r="LG163" s="95"/>
      <c r="LH163" s="95"/>
      <c r="LI163" s="95"/>
      <c r="LJ163" s="95"/>
      <c r="LK163" s="95"/>
      <c r="LL163" s="95"/>
      <c r="LM163" s="95"/>
      <c r="LN163" s="95"/>
      <c r="LO163" s="95"/>
      <c r="LP163" s="95"/>
      <c r="LQ163" s="95"/>
      <c r="LR163" s="95"/>
      <c r="LS163" s="95"/>
      <c r="LT163" s="95"/>
      <c r="LU163" s="95"/>
      <c r="LV163" s="95"/>
      <c r="LW163" s="95"/>
      <c r="LX163" s="95"/>
      <c r="LY163" s="95"/>
      <c r="LZ163" s="95"/>
      <c r="MA163" s="95"/>
      <c r="MB163" s="95"/>
      <c r="MC163" s="95"/>
      <c r="MD163" s="95"/>
      <c r="ME163" s="95"/>
      <c r="MF163" s="95"/>
      <c r="MG163" s="95"/>
      <c r="MH163" s="95"/>
      <c r="MI163" s="95"/>
      <c r="MJ163" s="95"/>
      <c r="MK163" s="95"/>
      <c r="ML163" s="95"/>
      <c r="MM163" s="95"/>
      <c r="MN163" s="95"/>
      <c r="MO163" s="95"/>
      <c r="MP163" s="95"/>
      <c r="MQ163" s="95"/>
      <c r="MR163" s="95"/>
      <c r="MS163" s="95"/>
      <c r="MT163" s="95"/>
      <c r="MU163" s="95"/>
      <c r="MV163" s="95"/>
      <c r="MW163" s="95"/>
      <c r="MX163" s="95"/>
      <c r="MY163" s="95"/>
      <c r="MZ163" s="95"/>
      <c r="NA163" s="95"/>
      <c r="NB163" s="95"/>
      <c r="NC163" s="95"/>
      <c r="ND163" s="95"/>
      <c r="NE163" s="95"/>
      <c r="NF163" s="95"/>
      <c r="NG163" s="95"/>
      <c r="NH163" s="95"/>
      <c r="NI163" s="95"/>
      <c r="NJ163" s="95"/>
      <c r="NK163" s="95"/>
      <c r="NL163" s="95"/>
      <c r="NM163" s="95"/>
      <c r="NN163" s="95"/>
      <c r="NO163" s="95"/>
      <c r="NP163" s="95"/>
      <c r="NQ163" s="95"/>
      <c r="NR163" s="95"/>
      <c r="NS163" s="95"/>
      <c r="NT163" s="95"/>
      <c r="NU163" s="95"/>
      <c r="NV163" s="95"/>
      <c r="NW163" s="95"/>
      <c r="NX163" s="95"/>
      <c r="NY163" s="95"/>
      <c r="NZ163" s="95"/>
      <c r="OA163" s="95"/>
      <c r="OB163" s="95"/>
      <c r="OC163" s="95"/>
      <c r="OD163" s="95"/>
      <c r="OE163" s="95"/>
      <c r="OF163" s="95"/>
      <c r="OG163" s="95"/>
      <c r="OH163" s="95"/>
      <c r="OI163" s="95"/>
      <c r="OJ163" s="95"/>
      <c r="OK163" s="95"/>
      <c r="OL163" s="95"/>
      <c r="OM163" s="95"/>
      <c r="ON163" s="95"/>
      <c r="OO163" s="95"/>
      <c r="OP163" s="95"/>
      <c r="OQ163" s="95"/>
      <c r="OR163" s="95"/>
      <c r="OS163" s="95"/>
      <c r="OT163" s="95"/>
      <c r="OU163" s="95"/>
      <c r="OV163" s="95"/>
      <c r="OW163" s="95"/>
      <c r="OX163" s="95"/>
      <c r="OY163" s="95"/>
      <c r="OZ163" s="95"/>
      <c r="PA163" s="95"/>
      <c r="PB163" s="95"/>
      <c r="PC163" s="95"/>
      <c r="PD163" s="95"/>
      <c r="PE163" s="95"/>
      <c r="PF163" s="95"/>
      <c r="PG163" s="95"/>
      <c r="PH163" s="95"/>
    </row>
    <row r="164" spans="3:424" s="85" customFormat="1" ht="29.55" customHeight="1">
      <c r="C164" s="1815"/>
      <c r="D164" s="1815"/>
      <c r="E164" s="1815"/>
      <c r="F164" s="143">
        <v>0</v>
      </c>
      <c r="G164" s="143" t="e">
        <f>IF(COLUMN(F$164)-COLUMN($L$30)+1&lt;=ROUND($L$30,0)-7,F$164,0)</f>
        <v>#VALUE!</v>
      </c>
      <c r="H164" s="143" t="e">
        <f t="shared" ref="H164:BM164" si="53">IF(COLUMN(G$164)-COLUMN($L$30)+1&lt;=ROUND($L$30,0)-7,G$164,0)</f>
        <v>#VALUE!</v>
      </c>
      <c r="I164" s="143" t="e">
        <f t="shared" si="53"/>
        <v>#VALUE!</v>
      </c>
      <c r="J164" s="143" t="e">
        <f t="shared" si="53"/>
        <v>#VALUE!</v>
      </c>
      <c r="K164" s="143" t="e">
        <f t="shared" si="53"/>
        <v>#VALUE!</v>
      </c>
      <c r="L164" s="143" t="e">
        <f t="shared" si="53"/>
        <v>#VALUE!</v>
      </c>
      <c r="M164" s="143" t="e">
        <f t="shared" si="53"/>
        <v>#VALUE!</v>
      </c>
      <c r="N164" s="143" t="e">
        <f t="shared" si="53"/>
        <v>#VALUE!</v>
      </c>
      <c r="O164" s="143" t="e">
        <f t="shared" si="53"/>
        <v>#VALUE!</v>
      </c>
      <c r="P164" s="143" t="e">
        <f t="shared" si="53"/>
        <v>#VALUE!</v>
      </c>
      <c r="Q164" s="143" t="e">
        <f t="shared" si="53"/>
        <v>#VALUE!</v>
      </c>
      <c r="R164" s="143" t="e">
        <f t="shared" si="53"/>
        <v>#VALUE!</v>
      </c>
      <c r="S164" s="143" t="e">
        <f t="shared" si="53"/>
        <v>#VALUE!</v>
      </c>
      <c r="T164" s="143" t="e">
        <f t="shared" si="53"/>
        <v>#VALUE!</v>
      </c>
      <c r="U164" s="143" t="e">
        <f t="shared" si="53"/>
        <v>#VALUE!</v>
      </c>
      <c r="V164" s="143" t="e">
        <f t="shared" si="53"/>
        <v>#VALUE!</v>
      </c>
      <c r="W164" s="143" t="e">
        <f t="shared" si="53"/>
        <v>#VALUE!</v>
      </c>
      <c r="X164" s="143" t="e">
        <f t="shared" si="53"/>
        <v>#VALUE!</v>
      </c>
      <c r="Y164" s="143" t="e">
        <f t="shared" si="53"/>
        <v>#VALUE!</v>
      </c>
      <c r="Z164" s="143" t="e">
        <f t="shared" si="53"/>
        <v>#VALUE!</v>
      </c>
      <c r="AA164" s="143" t="e">
        <f t="shared" si="53"/>
        <v>#VALUE!</v>
      </c>
      <c r="AB164" s="143" t="e">
        <f t="shared" si="53"/>
        <v>#VALUE!</v>
      </c>
      <c r="AC164" s="143" t="e">
        <f t="shared" si="53"/>
        <v>#VALUE!</v>
      </c>
      <c r="AD164" s="143" t="e">
        <f t="shared" si="53"/>
        <v>#VALUE!</v>
      </c>
      <c r="AE164" s="143" t="e">
        <f t="shared" si="53"/>
        <v>#VALUE!</v>
      </c>
      <c r="AF164" s="143" t="e">
        <f t="shared" si="53"/>
        <v>#VALUE!</v>
      </c>
      <c r="AG164" s="143" t="e">
        <f t="shared" si="53"/>
        <v>#VALUE!</v>
      </c>
      <c r="AH164" s="143" t="e">
        <f t="shared" si="53"/>
        <v>#VALUE!</v>
      </c>
      <c r="AI164" s="143" t="e">
        <f t="shared" si="53"/>
        <v>#VALUE!</v>
      </c>
      <c r="AJ164" s="143" t="e">
        <f t="shared" si="53"/>
        <v>#VALUE!</v>
      </c>
      <c r="AK164" s="143" t="e">
        <f t="shared" si="53"/>
        <v>#VALUE!</v>
      </c>
      <c r="AL164" s="143" t="e">
        <f t="shared" si="53"/>
        <v>#VALUE!</v>
      </c>
      <c r="AM164" s="143" t="e">
        <f t="shared" si="53"/>
        <v>#VALUE!</v>
      </c>
      <c r="AN164" s="143" t="e">
        <f t="shared" si="53"/>
        <v>#VALUE!</v>
      </c>
      <c r="AO164" s="143" t="e">
        <f t="shared" si="53"/>
        <v>#VALUE!</v>
      </c>
      <c r="AP164" s="143" t="e">
        <f t="shared" si="53"/>
        <v>#VALUE!</v>
      </c>
      <c r="AQ164" s="143" t="e">
        <f t="shared" si="53"/>
        <v>#VALUE!</v>
      </c>
      <c r="AR164" s="143" t="e">
        <f t="shared" si="53"/>
        <v>#VALUE!</v>
      </c>
      <c r="AS164" s="143" t="e">
        <f t="shared" si="53"/>
        <v>#VALUE!</v>
      </c>
      <c r="AT164" s="143" t="e">
        <f t="shared" si="53"/>
        <v>#VALUE!</v>
      </c>
      <c r="AU164" s="143" t="e">
        <f t="shared" si="53"/>
        <v>#VALUE!</v>
      </c>
      <c r="AV164" s="143" t="e">
        <f t="shared" si="53"/>
        <v>#VALUE!</v>
      </c>
      <c r="AW164" s="143" t="e">
        <f t="shared" si="53"/>
        <v>#VALUE!</v>
      </c>
      <c r="AX164" s="143" t="e">
        <f t="shared" si="53"/>
        <v>#VALUE!</v>
      </c>
      <c r="AY164" s="143" t="e">
        <f t="shared" si="53"/>
        <v>#VALUE!</v>
      </c>
      <c r="AZ164" s="143" t="e">
        <f t="shared" si="53"/>
        <v>#VALUE!</v>
      </c>
      <c r="BA164" s="143" t="e">
        <f t="shared" si="53"/>
        <v>#VALUE!</v>
      </c>
      <c r="BB164" s="143" t="e">
        <f t="shared" si="53"/>
        <v>#VALUE!</v>
      </c>
      <c r="BC164" s="143" t="e">
        <f t="shared" si="53"/>
        <v>#VALUE!</v>
      </c>
      <c r="BD164" s="143" t="e">
        <f t="shared" si="53"/>
        <v>#VALUE!</v>
      </c>
      <c r="BE164" s="143" t="e">
        <f t="shared" si="53"/>
        <v>#VALUE!</v>
      </c>
      <c r="BF164" s="143" t="e">
        <f t="shared" si="53"/>
        <v>#VALUE!</v>
      </c>
      <c r="BG164" s="143" t="e">
        <f t="shared" si="53"/>
        <v>#VALUE!</v>
      </c>
      <c r="BH164" s="143" t="e">
        <f t="shared" si="53"/>
        <v>#VALUE!</v>
      </c>
      <c r="BI164" s="143" t="e">
        <f t="shared" si="53"/>
        <v>#VALUE!</v>
      </c>
      <c r="BJ164" s="143" t="e">
        <f t="shared" si="53"/>
        <v>#VALUE!</v>
      </c>
      <c r="BK164" s="143" t="e">
        <f t="shared" si="53"/>
        <v>#VALUE!</v>
      </c>
      <c r="BL164" s="143" t="e">
        <f t="shared" si="53"/>
        <v>#VALUE!</v>
      </c>
      <c r="BM164" s="143" t="e">
        <f t="shared" si="53"/>
        <v>#VALUE!</v>
      </c>
      <c r="BN164" s="95"/>
      <c r="BO164" s="95"/>
      <c r="BP164" s="95"/>
      <c r="BQ164" s="95"/>
      <c r="BR164" s="95"/>
      <c r="BS164" s="95"/>
      <c r="BT164" s="95"/>
      <c r="BU164" s="95"/>
      <c r="BV164" s="95"/>
      <c r="BW164" s="95"/>
      <c r="BX164" s="95"/>
      <c r="BY164" s="95"/>
      <c r="BZ164" s="95"/>
      <c r="CA164" s="95"/>
      <c r="CB164" s="95"/>
      <c r="CC164" s="95"/>
      <c r="CD164" s="95"/>
      <c r="CE164" s="95"/>
      <c r="CF164" s="95"/>
      <c r="CG164" s="95"/>
      <c r="CH164" s="95"/>
      <c r="CI164" s="95"/>
      <c r="CJ164" s="95"/>
      <c r="CK164" s="95"/>
      <c r="CL164" s="95"/>
      <c r="CM164" s="95"/>
      <c r="CN164" s="95"/>
      <c r="CO164" s="95"/>
      <c r="CP164" s="95"/>
      <c r="CQ164" s="95"/>
      <c r="CR164" s="95"/>
      <c r="CS164" s="95"/>
      <c r="CT164" s="95"/>
      <c r="CU164" s="95"/>
      <c r="CV164" s="95"/>
      <c r="CW164" s="95"/>
      <c r="CX164" s="95"/>
      <c r="CY164" s="95"/>
      <c r="CZ164" s="95"/>
      <c r="DA164" s="95"/>
      <c r="DB164" s="95"/>
      <c r="DC164" s="95"/>
      <c r="DD164" s="95"/>
      <c r="DE164" s="95"/>
      <c r="DF164" s="95"/>
      <c r="DG164" s="95"/>
      <c r="DH164" s="95"/>
      <c r="DI164" s="95"/>
      <c r="DJ164" s="95"/>
      <c r="DK164" s="95"/>
      <c r="DL164" s="95"/>
      <c r="DM164" s="95"/>
      <c r="DN164" s="95"/>
      <c r="DO164" s="95"/>
      <c r="DP164" s="95"/>
      <c r="DQ164" s="95"/>
      <c r="DR164" s="95"/>
      <c r="DS164" s="95"/>
      <c r="DT164" s="95"/>
      <c r="DU164" s="95"/>
      <c r="DV164" s="95"/>
      <c r="DW164" s="95"/>
      <c r="DX164" s="95"/>
      <c r="DY164" s="95"/>
      <c r="DZ164" s="95"/>
      <c r="EA164" s="95"/>
      <c r="EB164" s="95"/>
      <c r="EC164" s="95"/>
      <c r="ED164" s="95"/>
      <c r="EE164" s="95"/>
      <c r="EF164" s="95"/>
      <c r="EG164" s="95"/>
      <c r="EH164" s="95"/>
      <c r="EI164" s="95"/>
      <c r="EJ164" s="95"/>
      <c r="EK164" s="95"/>
      <c r="EL164" s="95"/>
      <c r="EM164" s="95"/>
      <c r="EN164" s="95"/>
      <c r="EO164" s="95"/>
      <c r="EP164" s="95"/>
      <c r="EQ164" s="95"/>
      <c r="ER164" s="95"/>
      <c r="ES164" s="95"/>
      <c r="ET164" s="95"/>
      <c r="EU164" s="95"/>
      <c r="EV164" s="95"/>
      <c r="EW164" s="95"/>
      <c r="EX164" s="95"/>
      <c r="EY164" s="95"/>
      <c r="EZ164" s="95"/>
      <c r="FA164" s="95"/>
      <c r="FB164" s="95"/>
      <c r="FC164" s="95"/>
      <c r="FD164" s="95"/>
      <c r="FE164" s="95"/>
      <c r="FF164" s="95"/>
      <c r="FG164" s="95"/>
      <c r="FH164" s="95"/>
      <c r="FI164" s="95"/>
      <c r="FJ164" s="95"/>
      <c r="FK164" s="95"/>
      <c r="FL164" s="95"/>
      <c r="FM164" s="95"/>
      <c r="FN164" s="95"/>
      <c r="FO164" s="95"/>
      <c r="FP164" s="95"/>
      <c r="FQ164" s="95"/>
      <c r="FR164" s="95"/>
      <c r="FS164" s="95"/>
      <c r="FT164" s="95"/>
      <c r="FU164" s="95"/>
      <c r="FV164" s="95"/>
      <c r="FW164" s="95"/>
      <c r="FX164" s="95"/>
      <c r="FY164" s="95"/>
      <c r="FZ164" s="95"/>
      <c r="GA164" s="95"/>
      <c r="GB164" s="95"/>
      <c r="GC164" s="95"/>
      <c r="GD164" s="95"/>
      <c r="GE164" s="95"/>
      <c r="GF164" s="95"/>
      <c r="GG164" s="95"/>
      <c r="GH164" s="95"/>
      <c r="GI164" s="95"/>
      <c r="GJ164" s="95"/>
      <c r="GK164" s="95"/>
      <c r="GL164" s="95"/>
      <c r="GM164" s="95"/>
      <c r="GN164" s="95"/>
      <c r="GO164" s="95"/>
      <c r="GP164" s="95"/>
      <c r="GQ164" s="95"/>
      <c r="GR164" s="95"/>
      <c r="GS164" s="95"/>
      <c r="GT164" s="95"/>
      <c r="GU164" s="95"/>
      <c r="GV164" s="95"/>
      <c r="GW164" s="133"/>
      <c r="GX164" s="133"/>
      <c r="GY164" s="133"/>
      <c r="GZ164" s="133"/>
      <c r="HA164" s="133"/>
      <c r="HB164" s="133"/>
      <c r="HC164" s="133"/>
      <c r="HD164" s="133"/>
      <c r="HE164" s="133"/>
      <c r="HF164" s="133"/>
      <c r="HG164" s="95"/>
      <c r="HH164" s="95"/>
      <c r="HI164" s="95"/>
      <c r="HJ164" s="95"/>
      <c r="HK164" s="95"/>
      <c r="HL164" s="95"/>
      <c r="HM164" s="95"/>
      <c r="HN164" s="95"/>
      <c r="HO164" s="95"/>
      <c r="HP164" s="95"/>
      <c r="HQ164" s="95"/>
      <c r="HR164" s="95"/>
      <c r="HS164" s="95"/>
      <c r="HT164" s="95"/>
      <c r="HU164" s="95"/>
      <c r="HV164" s="95"/>
      <c r="HW164" s="95"/>
      <c r="HX164" s="95"/>
      <c r="HY164" s="95"/>
      <c r="HZ164" s="95"/>
      <c r="IA164" s="95"/>
      <c r="IB164" s="95"/>
      <c r="IC164" s="95"/>
      <c r="ID164" s="95"/>
      <c r="IE164" s="95"/>
      <c r="IF164" s="95"/>
      <c r="IG164" s="95"/>
      <c r="IH164" s="95"/>
      <c r="II164" s="95"/>
      <c r="IJ164" s="95"/>
      <c r="IK164" s="95"/>
      <c r="IL164" s="95"/>
      <c r="IM164" s="95"/>
      <c r="IN164" s="95"/>
      <c r="IO164" s="95"/>
      <c r="IP164" s="95"/>
      <c r="IQ164" s="95"/>
      <c r="IR164" s="95"/>
      <c r="IS164" s="95"/>
      <c r="IT164" s="95"/>
      <c r="IU164" s="95"/>
      <c r="IV164" s="95"/>
      <c r="IW164" s="95"/>
      <c r="IX164" s="95"/>
      <c r="IY164" s="95"/>
      <c r="IZ164" s="95"/>
      <c r="JA164" s="95"/>
      <c r="JB164" s="95"/>
      <c r="JC164" s="95"/>
      <c r="JD164" s="95"/>
      <c r="JE164" s="95"/>
      <c r="JF164" s="95"/>
      <c r="JG164" s="95"/>
      <c r="JH164" s="95"/>
      <c r="JI164" s="95"/>
      <c r="JJ164" s="95"/>
      <c r="JK164" s="95"/>
      <c r="JL164" s="95"/>
      <c r="JM164" s="95"/>
      <c r="JN164" s="95"/>
      <c r="JO164" s="95"/>
      <c r="JP164" s="95"/>
      <c r="JQ164" s="95"/>
      <c r="JR164" s="95"/>
      <c r="JS164" s="95"/>
      <c r="JT164" s="95"/>
      <c r="JU164" s="95"/>
      <c r="JV164" s="95"/>
      <c r="JW164" s="95"/>
      <c r="JX164" s="95"/>
      <c r="JY164" s="95"/>
      <c r="JZ164" s="95"/>
      <c r="KA164" s="95"/>
      <c r="KB164" s="95"/>
      <c r="KC164" s="95"/>
      <c r="KD164" s="95"/>
      <c r="KE164" s="95"/>
      <c r="KF164" s="95"/>
      <c r="KG164" s="95"/>
      <c r="KH164" s="95"/>
      <c r="KI164" s="95"/>
      <c r="KJ164" s="95"/>
      <c r="KK164" s="95"/>
      <c r="KL164" s="95"/>
      <c r="KM164" s="95"/>
      <c r="KN164" s="95"/>
      <c r="KO164" s="95"/>
      <c r="KP164" s="95"/>
      <c r="KQ164" s="95"/>
      <c r="KR164" s="95"/>
      <c r="KS164" s="95"/>
      <c r="KT164" s="95"/>
      <c r="KU164" s="95"/>
      <c r="KV164" s="95"/>
      <c r="KW164" s="95"/>
      <c r="KX164" s="95"/>
      <c r="KY164" s="95"/>
      <c r="KZ164" s="95"/>
      <c r="LA164" s="95"/>
      <c r="LB164" s="95"/>
      <c r="LC164" s="95"/>
      <c r="LD164" s="95"/>
      <c r="LE164" s="95"/>
      <c r="LF164" s="95"/>
      <c r="LG164" s="95"/>
      <c r="LH164" s="95"/>
      <c r="LI164" s="95"/>
      <c r="LJ164" s="95"/>
      <c r="LK164" s="95"/>
      <c r="LL164" s="95"/>
      <c r="LM164" s="95"/>
      <c r="LN164" s="95"/>
      <c r="LO164" s="95"/>
      <c r="LP164" s="95"/>
      <c r="LQ164" s="95"/>
      <c r="LR164" s="95"/>
      <c r="LS164" s="95"/>
      <c r="LT164" s="95"/>
      <c r="LU164" s="95"/>
      <c r="LV164" s="95"/>
      <c r="LW164" s="95"/>
      <c r="LX164" s="95"/>
      <c r="LY164" s="95"/>
      <c r="LZ164" s="95"/>
      <c r="MA164" s="95"/>
      <c r="MB164" s="95"/>
      <c r="MC164" s="95"/>
      <c r="MD164" s="95"/>
      <c r="ME164" s="95"/>
      <c r="MF164" s="95"/>
      <c r="MG164" s="95"/>
      <c r="MH164" s="95"/>
      <c r="MI164" s="95"/>
      <c r="MJ164" s="95"/>
      <c r="MK164" s="95"/>
      <c r="ML164" s="95"/>
      <c r="MM164" s="95"/>
      <c r="MN164" s="95"/>
      <c r="MO164" s="95"/>
      <c r="MP164" s="95"/>
      <c r="MQ164" s="95"/>
      <c r="MR164" s="95"/>
      <c r="MS164" s="95"/>
      <c r="MT164" s="95"/>
      <c r="MU164" s="95"/>
      <c r="MV164" s="95"/>
      <c r="MW164" s="95"/>
      <c r="MX164" s="95"/>
      <c r="MY164" s="95"/>
      <c r="MZ164" s="95"/>
      <c r="NA164" s="95"/>
      <c r="NB164" s="95"/>
      <c r="NC164" s="95"/>
      <c r="ND164" s="95"/>
      <c r="NE164" s="95"/>
      <c r="NF164" s="95"/>
      <c r="NG164" s="95"/>
      <c r="NH164" s="95"/>
      <c r="NI164" s="95"/>
      <c r="NJ164" s="95"/>
      <c r="NK164" s="95"/>
      <c r="NL164" s="95"/>
      <c r="NM164" s="95"/>
      <c r="NN164" s="95"/>
      <c r="NO164" s="95"/>
      <c r="NP164" s="95"/>
      <c r="NQ164" s="95"/>
      <c r="NR164" s="95"/>
      <c r="NS164" s="95"/>
      <c r="NT164" s="95"/>
      <c r="NU164" s="95"/>
      <c r="NV164" s="95"/>
      <c r="NW164" s="95"/>
      <c r="NX164" s="95"/>
      <c r="NY164" s="95"/>
      <c r="NZ164" s="95"/>
      <c r="OA164" s="95"/>
      <c r="OB164" s="95"/>
      <c r="OC164" s="95"/>
      <c r="OD164" s="95"/>
      <c r="OE164" s="95"/>
      <c r="OF164" s="95"/>
      <c r="OG164" s="95"/>
      <c r="OH164" s="95"/>
      <c r="OI164" s="95"/>
      <c r="OJ164" s="95"/>
      <c r="OK164" s="95"/>
      <c r="OL164" s="95"/>
      <c r="OM164" s="95"/>
      <c r="ON164" s="95"/>
      <c r="OO164" s="95"/>
      <c r="OP164" s="95"/>
      <c r="OQ164" s="95"/>
      <c r="OR164" s="95"/>
      <c r="OS164" s="95"/>
      <c r="OT164" s="95"/>
      <c r="OU164" s="95"/>
      <c r="OV164" s="95"/>
      <c r="OW164" s="95"/>
      <c r="OX164" s="95"/>
      <c r="OY164" s="95"/>
      <c r="OZ164" s="95"/>
      <c r="PA164" s="95"/>
      <c r="PB164" s="95"/>
      <c r="PC164" s="95"/>
      <c r="PD164" s="95"/>
      <c r="PE164" s="95"/>
      <c r="PF164" s="95"/>
      <c r="PG164" s="95"/>
      <c r="PH164" s="95"/>
    </row>
    <row r="165" spans="3:424" s="85" customFormat="1" ht="29.55" customHeight="1">
      <c r="C165" s="1815"/>
      <c r="D165" s="1815"/>
      <c r="E165" s="1815"/>
      <c r="F165" s="143">
        <v>0</v>
      </c>
      <c r="G165" s="143" t="e">
        <f>IF(COLUMN(F$165)-COLUMN($L$30)+1&lt;=ROUND($L$30,0)-7,F$165,0)</f>
        <v>#VALUE!</v>
      </c>
      <c r="H165" s="143" t="e">
        <f t="shared" ref="H165:BM165" si="54">IF(COLUMN(G$165)-COLUMN($L$30)+1&lt;=ROUND($L$30,0)-7,G$165,0)</f>
        <v>#VALUE!</v>
      </c>
      <c r="I165" s="143" t="e">
        <f t="shared" si="54"/>
        <v>#VALUE!</v>
      </c>
      <c r="J165" s="143" t="e">
        <f t="shared" si="54"/>
        <v>#VALUE!</v>
      </c>
      <c r="K165" s="143" t="e">
        <f t="shared" si="54"/>
        <v>#VALUE!</v>
      </c>
      <c r="L165" s="143" t="e">
        <f t="shared" si="54"/>
        <v>#VALUE!</v>
      </c>
      <c r="M165" s="143" t="e">
        <f t="shared" si="54"/>
        <v>#VALUE!</v>
      </c>
      <c r="N165" s="143" t="e">
        <f t="shared" si="54"/>
        <v>#VALUE!</v>
      </c>
      <c r="O165" s="143" t="e">
        <f t="shared" si="54"/>
        <v>#VALUE!</v>
      </c>
      <c r="P165" s="143" t="e">
        <f t="shared" si="54"/>
        <v>#VALUE!</v>
      </c>
      <c r="Q165" s="143" t="e">
        <f t="shared" si="54"/>
        <v>#VALUE!</v>
      </c>
      <c r="R165" s="143" t="e">
        <f t="shared" si="54"/>
        <v>#VALUE!</v>
      </c>
      <c r="S165" s="143" t="e">
        <f t="shared" si="54"/>
        <v>#VALUE!</v>
      </c>
      <c r="T165" s="143" t="e">
        <f t="shared" si="54"/>
        <v>#VALUE!</v>
      </c>
      <c r="U165" s="143" t="e">
        <f t="shared" si="54"/>
        <v>#VALUE!</v>
      </c>
      <c r="V165" s="143" t="e">
        <f t="shared" si="54"/>
        <v>#VALUE!</v>
      </c>
      <c r="W165" s="143" t="e">
        <f t="shared" si="54"/>
        <v>#VALUE!</v>
      </c>
      <c r="X165" s="143" t="e">
        <f t="shared" si="54"/>
        <v>#VALUE!</v>
      </c>
      <c r="Y165" s="143" t="e">
        <f t="shared" si="54"/>
        <v>#VALUE!</v>
      </c>
      <c r="Z165" s="143" t="e">
        <f t="shared" si="54"/>
        <v>#VALUE!</v>
      </c>
      <c r="AA165" s="143" t="e">
        <f t="shared" si="54"/>
        <v>#VALUE!</v>
      </c>
      <c r="AB165" s="143" t="e">
        <f t="shared" si="54"/>
        <v>#VALUE!</v>
      </c>
      <c r="AC165" s="143" t="e">
        <f t="shared" si="54"/>
        <v>#VALUE!</v>
      </c>
      <c r="AD165" s="143" t="e">
        <f t="shared" si="54"/>
        <v>#VALUE!</v>
      </c>
      <c r="AE165" s="143" t="e">
        <f t="shared" si="54"/>
        <v>#VALUE!</v>
      </c>
      <c r="AF165" s="143" t="e">
        <f t="shared" si="54"/>
        <v>#VALUE!</v>
      </c>
      <c r="AG165" s="143" t="e">
        <f t="shared" si="54"/>
        <v>#VALUE!</v>
      </c>
      <c r="AH165" s="143" t="e">
        <f t="shared" si="54"/>
        <v>#VALUE!</v>
      </c>
      <c r="AI165" s="143" t="e">
        <f t="shared" si="54"/>
        <v>#VALUE!</v>
      </c>
      <c r="AJ165" s="143" t="e">
        <f t="shared" si="54"/>
        <v>#VALUE!</v>
      </c>
      <c r="AK165" s="143" t="e">
        <f t="shared" si="54"/>
        <v>#VALUE!</v>
      </c>
      <c r="AL165" s="143" t="e">
        <f t="shared" si="54"/>
        <v>#VALUE!</v>
      </c>
      <c r="AM165" s="143" t="e">
        <f t="shared" si="54"/>
        <v>#VALUE!</v>
      </c>
      <c r="AN165" s="143" t="e">
        <f t="shared" si="54"/>
        <v>#VALUE!</v>
      </c>
      <c r="AO165" s="143" t="e">
        <f t="shared" si="54"/>
        <v>#VALUE!</v>
      </c>
      <c r="AP165" s="143" t="e">
        <f t="shared" si="54"/>
        <v>#VALUE!</v>
      </c>
      <c r="AQ165" s="143" t="e">
        <f t="shared" si="54"/>
        <v>#VALUE!</v>
      </c>
      <c r="AR165" s="143" t="e">
        <f t="shared" si="54"/>
        <v>#VALUE!</v>
      </c>
      <c r="AS165" s="143" t="e">
        <f t="shared" si="54"/>
        <v>#VALUE!</v>
      </c>
      <c r="AT165" s="143" t="e">
        <f t="shared" si="54"/>
        <v>#VALUE!</v>
      </c>
      <c r="AU165" s="143" t="e">
        <f t="shared" si="54"/>
        <v>#VALUE!</v>
      </c>
      <c r="AV165" s="143" t="e">
        <f t="shared" si="54"/>
        <v>#VALUE!</v>
      </c>
      <c r="AW165" s="143" t="e">
        <f t="shared" si="54"/>
        <v>#VALUE!</v>
      </c>
      <c r="AX165" s="143" t="e">
        <f t="shared" si="54"/>
        <v>#VALUE!</v>
      </c>
      <c r="AY165" s="143" t="e">
        <f t="shared" si="54"/>
        <v>#VALUE!</v>
      </c>
      <c r="AZ165" s="143" t="e">
        <f t="shared" si="54"/>
        <v>#VALUE!</v>
      </c>
      <c r="BA165" s="143" t="e">
        <f t="shared" si="54"/>
        <v>#VALUE!</v>
      </c>
      <c r="BB165" s="143" t="e">
        <f t="shared" si="54"/>
        <v>#VALUE!</v>
      </c>
      <c r="BC165" s="143" t="e">
        <f t="shared" si="54"/>
        <v>#VALUE!</v>
      </c>
      <c r="BD165" s="143" t="e">
        <f t="shared" si="54"/>
        <v>#VALUE!</v>
      </c>
      <c r="BE165" s="143" t="e">
        <f t="shared" si="54"/>
        <v>#VALUE!</v>
      </c>
      <c r="BF165" s="143" t="e">
        <f t="shared" si="54"/>
        <v>#VALUE!</v>
      </c>
      <c r="BG165" s="143" t="e">
        <f t="shared" si="54"/>
        <v>#VALUE!</v>
      </c>
      <c r="BH165" s="143" t="e">
        <f t="shared" si="54"/>
        <v>#VALUE!</v>
      </c>
      <c r="BI165" s="143" t="e">
        <f t="shared" si="54"/>
        <v>#VALUE!</v>
      </c>
      <c r="BJ165" s="143" t="e">
        <f t="shared" si="54"/>
        <v>#VALUE!</v>
      </c>
      <c r="BK165" s="143" t="e">
        <f t="shared" si="54"/>
        <v>#VALUE!</v>
      </c>
      <c r="BL165" s="143" t="e">
        <f t="shared" si="54"/>
        <v>#VALUE!</v>
      </c>
      <c r="BM165" s="143" t="e">
        <f t="shared" si="54"/>
        <v>#VALUE!</v>
      </c>
      <c r="BN165" s="95"/>
      <c r="BO165" s="95"/>
      <c r="BP165" s="95"/>
      <c r="BQ165" s="95"/>
      <c r="BR165" s="95"/>
      <c r="BS165" s="95"/>
      <c r="BT165" s="95"/>
      <c r="BU165" s="95"/>
      <c r="BV165" s="95"/>
      <c r="BW165" s="95"/>
      <c r="BX165" s="95"/>
      <c r="BY165" s="95"/>
      <c r="BZ165" s="95"/>
      <c r="CA165" s="95"/>
      <c r="CB165" s="95"/>
      <c r="CC165" s="95"/>
      <c r="CD165" s="95"/>
      <c r="CE165" s="95"/>
      <c r="CF165" s="95"/>
      <c r="CG165" s="95"/>
      <c r="CH165" s="95"/>
      <c r="CI165" s="95"/>
      <c r="CJ165" s="95"/>
      <c r="CK165" s="95"/>
      <c r="CL165" s="95"/>
      <c r="CM165" s="95"/>
      <c r="CN165" s="95"/>
      <c r="CO165" s="95"/>
      <c r="CP165" s="95"/>
      <c r="CQ165" s="95"/>
      <c r="CR165" s="95"/>
      <c r="CS165" s="95"/>
      <c r="CT165" s="95"/>
      <c r="CU165" s="95"/>
      <c r="CV165" s="95"/>
      <c r="CW165" s="95"/>
      <c r="CX165" s="95"/>
      <c r="CY165" s="95"/>
      <c r="CZ165" s="95"/>
      <c r="DA165" s="95"/>
      <c r="DB165" s="95"/>
      <c r="DC165" s="95"/>
      <c r="DD165" s="95"/>
      <c r="DE165" s="95"/>
      <c r="DF165" s="95"/>
      <c r="DG165" s="95"/>
      <c r="DH165" s="95"/>
      <c r="DI165" s="95"/>
      <c r="DJ165" s="95"/>
      <c r="DK165" s="95"/>
      <c r="DL165" s="95"/>
      <c r="DM165" s="95"/>
      <c r="DN165" s="95"/>
      <c r="DO165" s="95"/>
      <c r="DP165" s="95"/>
      <c r="DQ165" s="95"/>
      <c r="DR165" s="95"/>
      <c r="DS165" s="95"/>
      <c r="DT165" s="95"/>
      <c r="DU165" s="95"/>
      <c r="DV165" s="95"/>
      <c r="DW165" s="95"/>
      <c r="DX165" s="95"/>
      <c r="DY165" s="95"/>
      <c r="DZ165" s="95"/>
      <c r="EA165" s="95"/>
      <c r="EB165" s="95"/>
      <c r="EC165" s="95"/>
      <c r="ED165" s="95"/>
      <c r="EE165" s="95"/>
      <c r="EF165" s="95"/>
      <c r="EG165" s="95"/>
      <c r="EH165" s="95"/>
      <c r="EI165" s="95"/>
      <c r="EJ165" s="95"/>
      <c r="EK165" s="95"/>
      <c r="EL165" s="95"/>
      <c r="EM165" s="95"/>
      <c r="EN165" s="95"/>
      <c r="EO165" s="95"/>
      <c r="EP165" s="95"/>
      <c r="EQ165" s="95"/>
      <c r="ER165" s="95"/>
      <c r="ES165" s="95"/>
      <c r="ET165" s="95"/>
      <c r="EU165" s="95"/>
      <c r="EV165" s="95"/>
      <c r="EW165" s="95"/>
      <c r="EX165" s="95"/>
      <c r="EY165" s="95"/>
      <c r="EZ165" s="95"/>
      <c r="FA165" s="95"/>
      <c r="FB165" s="95"/>
      <c r="FC165" s="95"/>
      <c r="FD165" s="95"/>
      <c r="FE165" s="95"/>
      <c r="FF165" s="95"/>
      <c r="FG165" s="95"/>
      <c r="FH165" s="95"/>
      <c r="FI165" s="95"/>
      <c r="FJ165" s="95"/>
      <c r="FK165" s="95"/>
      <c r="FL165" s="95"/>
      <c r="FM165" s="95"/>
      <c r="FN165" s="95"/>
      <c r="FO165" s="95"/>
      <c r="FP165" s="95"/>
      <c r="FQ165" s="95"/>
      <c r="FR165" s="95"/>
      <c r="FS165" s="95"/>
      <c r="FT165" s="95"/>
      <c r="FU165" s="95"/>
      <c r="FV165" s="95"/>
      <c r="FW165" s="95"/>
      <c r="FX165" s="95"/>
      <c r="FY165" s="95"/>
      <c r="FZ165" s="95"/>
      <c r="GA165" s="95"/>
      <c r="GB165" s="95"/>
      <c r="GC165" s="95"/>
      <c r="GD165" s="95"/>
      <c r="GE165" s="95"/>
      <c r="GF165" s="95"/>
      <c r="GG165" s="95"/>
      <c r="GH165" s="95"/>
      <c r="GI165" s="95"/>
      <c r="GJ165" s="95"/>
      <c r="GK165" s="95"/>
      <c r="GL165" s="95"/>
      <c r="GM165" s="95"/>
      <c r="GN165" s="95"/>
      <c r="GO165" s="95"/>
      <c r="GP165" s="95"/>
      <c r="GQ165" s="95"/>
      <c r="GR165" s="95"/>
      <c r="GS165" s="95"/>
      <c r="GT165" s="95"/>
      <c r="GU165" s="95"/>
      <c r="GV165" s="95"/>
      <c r="GW165" s="133"/>
      <c r="GX165" s="133"/>
      <c r="GY165" s="133"/>
      <c r="GZ165" s="133"/>
      <c r="HA165" s="133"/>
      <c r="HB165" s="133"/>
      <c r="HC165" s="133"/>
      <c r="HD165" s="133"/>
      <c r="HE165" s="133"/>
      <c r="HF165" s="133"/>
      <c r="HG165" s="95"/>
      <c r="HH165" s="95"/>
      <c r="HI165" s="95"/>
      <c r="HJ165" s="95"/>
      <c r="HK165" s="95"/>
      <c r="HL165" s="95"/>
      <c r="HM165" s="95"/>
      <c r="HN165" s="95"/>
      <c r="HO165" s="95"/>
      <c r="HP165" s="95"/>
      <c r="HQ165" s="95"/>
      <c r="HR165" s="95"/>
      <c r="HS165" s="95"/>
      <c r="HT165" s="95"/>
      <c r="HU165" s="95"/>
      <c r="HV165" s="95"/>
      <c r="HW165" s="95"/>
      <c r="HX165" s="95"/>
      <c r="HY165" s="95"/>
      <c r="HZ165" s="95"/>
      <c r="IA165" s="95"/>
      <c r="IB165" s="95"/>
      <c r="IC165" s="95"/>
      <c r="ID165" s="95"/>
      <c r="IE165" s="95"/>
      <c r="IF165" s="95"/>
      <c r="IG165" s="95"/>
      <c r="IH165" s="95"/>
      <c r="II165" s="95"/>
      <c r="IJ165" s="95"/>
      <c r="IK165" s="95"/>
      <c r="IL165" s="95"/>
      <c r="IM165" s="95"/>
      <c r="IN165" s="95"/>
      <c r="IO165" s="95"/>
      <c r="IP165" s="95"/>
      <c r="IQ165" s="95"/>
      <c r="IR165" s="95"/>
      <c r="IS165" s="95"/>
      <c r="IT165" s="95"/>
      <c r="IU165" s="95"/>
      <c r="IV165" s="95"/>
      <c r="IW165" s="95"/>
      <c r="IX165" s="95"/>
      <c r="IY165" s="95"/>
      <c r="IZ165" s="95"/>
      <c r="JA165" s="95"/>
      <c r="JB165" s="95"/>
      <c r="JC165" s="95"/>
      <c r="JD165" s="95"/>
      <c r="JE165" s="95"/>
      <c r="JF165" s="95"/>
      <c r="JG165" s="95"/>
      <c r="JH165" s="95"/>
      <c r="JI165" s="95"/>
      <c r="JJ165" s="95"/>
      <c r="JK165" s="95"/>
      <c r="JL165" s="95"/>
      <c r="JM165" s="95"/>
      <c r="JN165" s="95"/>
      <c r="JO165" s="95"/>
      <c r="JP165" s="95"/>
      <c r="JQ165" s="95"/>
      <c r="JR165" s="95"/>
      <c r="JS165" s="95"/>
      <c r="JT165" s="95"/>
      <c r="JU165" s="95"/>
      <c r="JV165" s="95"/>
      <c r="JW165" s="95"/>
      <c r="JX165" s="95"/>
      <c r="JY165" s="95"/>
      <c r="JZ165" s="95"/>
      <c r="KA165" s="95"/>
      <c r="KB165" s="95"/>
      <c r="KC165" s="95"/>
      <c r="KD165" s="95"/>
      <c r="KE165" s="95"/>
      <c r="KF165" s="95"/>
      <c r="KG165" s="95"/>
      <c r="KH165" s="95"/>
      <c r="KI165" s="95"/>
      <c r="KJ165" s="95"/>
      <c r="KK165" s="95"/>
      <c r="KL165" s="95"/>
      <c r="KM165" s="95"/>
      <c r="KN165" s="95"/>
      <c r="KO165" s="95"/>
      <c r="KP165" s="95"/>
      <c r="KQ165" s="95"/>
      <c r="KR165" s="95"/>
      <c r="KS165" s="95"/>
      <c r="KT165" s="95"/>
      <c r="KU165" s="95"/>
      <c r="KV165" s="95"/>
      <c r="KW165" s="95"/>
      <c r="KX165" s="95"/>
      <c r="KY165" s="95"/>
      <c r="KZ165" s="95"/>
      <c r="LA165" s="95"/>
      <c r="LB165" s="95"/>
      <c r="LC165" s="95"/>
      <c r="LD165" s="95"/>
      <c r="LE165" s="95"/>
      <c r="LF165" s="95"/>
      <c r="LG165" s="95"/>
      <c r="LH165" s="95"/>
      <c r="LI165" s="95"/>
      <c r="LJ165" s="95"/>
      <c r="LK165" s="95"/>
      <c r="LL165" s="95"/>
      <c r="LM165" s="95"/>
      <c r="LN165" s="95"/>
      <c r="LO165" s="95"/>
      <c r="LP165" s="95"/>
      <c r="LQ165" s="95"/>
      <c r="LR165" s="95"/>
      <c r="LS165" s="95"/>
      <c r="LT165" s="95"/>
      <c r="LU165" s="95"/>
      <c r="LV165" s="95"/>
      <c r="LW165" s="95"/>
      <c r="LX165" s="95"/>
      <c r="LY165" s="95"/>
      <c r="LZ165" s="95"/>
      <c r="MA165" s="95"/>
      <c r="MB165" s="95"/>
      <c r="MC165" s="95"/>
      <c r="MD165" s="95"/>
      <c r="ME165" s="95"/>
      <c r="MF165" s="95"/>
      <c r="MG165" s="95"/>
      <c r="MH165" s="95"/>
      <c r="MI165" s="95"/>
      <c r="MJ165" s="95"/>
      <c r="MK165" s="95"/>
      <c r="ML165" s="95"/>
      <c r="MM165" s="95"/>
      <c r="MN165" s="95"/>
      <c r="MO165" s="95"/>
      <c r="MP165" s="95"/>
      <c r="MQ165" s="95"/>
      <c r="MR165" s="95"/>
      <c r="MS165" s="95"/>
      <c r="MT165" s="95"/>
      <c r="MU165" s="95"/>
      <c r="MV165" s="95"/>
      <c r="MW165" s="95"/>
      <c r="MX165" s="95"/>
      <c r="MY165" s="95"/>
      <c r="MZ165" s="95"/>
      <c r="NA165" s="95"/>
      <c r="NB165" s="95"/>
      <c r="NC165" s="95"/>
      <c r="ND165" s="95"/>
      <c r="NE165" s="95"/>
      <c r="NF165" s="95"/>
      <c r="NG165" s="95"/>
      <c r="NH165" s="95"/>
      <c r="NI165" s="95"/>
      <c r="NJ165" s="95"/>
      <c r="NK165" s="95"/>
      <c r="NL165" s="95"/>
      <c r="NM165" s="95"/>
      <c r="NN165" s="95"/>
      <c r="NO165" s="95"/>
      <c r="NP165" s="95"/>
      <c r="NQ165" s="95"/>
      <c r="NR165" s="95"/>
      <c r="NS165" s="95"/>
      <c r="NT165" s="95"/>
      <c r="NU165" s="95"/>
      <c r="NV165" s="95"/>
      <c r="NW165" s="95"/>
      <c r="NX165" s="95"/>
      <c r="NY165" s="95"/>
      <c r="NZ165" s="95"/>
      <c r="OA165" s="95"/>
      <c r="OB165" s="95"/>
      <c r="OC165" s="95"/>
      <c r="OD165" s="95"/>
      <c r="OE165" s="95"/>
      <c r="OF165" s="95"/>
      <c r="OG165" s="95"/>
      <c r="OH165" s="95"/>
      <c r="OI165" s="95"/>
      <c r="OJ165" s="95"/>
      <c r="OK165" s="95"/>
      <c r="OL165" s="95"/>
      <c r="OM165" s="95"/>
      <c r="ON165" s="95"/>
      <c r="OO165" s="95"/>
      <c r="OP165" s="95"/>
      <c r="OQ165" s="95"/>
      <c r="OR165" s="95"/>
      <c r="OS165" s="95"/>
      <c r="OT165" s="95"/>
      <c r="OU165" s="95"/>
      <c r="OV165" s="95"/>
      <c r="OW165" s="95"/>
      <c r="OX165" s="95"/>
      <c r="OY165" s="95"/>
      <c r="OZ165" s="95"/>
      <c r="PA165" s="95"/>
      <c r="PB165" s="95"/>
      <c r="PC165" s="95"/>
      <c r="PD165" s="95"/>
      <c r="PE165" s="95"/>
      <c r="PF165" s="95"/>
      <c r="PG165" s="95"/>
      <c r="PH165" s="95"/>
    </row>
    <row r="166" spans="3:424" s="85" customFormat="1" ht="29.55" customHeight="1">
      <c r="C166" s="1815"/>
      <c r="D166" s="1815"/>
      <c r="E166" s="1815"/>
      <c r="F166" s="143">
        <v>0</v>
      </c>
      <c r="G166" s="143" t="e">
        <f>IF(COLUMN(F$166)-COLUMN($L$30)+1&lt;=ROUND($L$30,0)-7,F$166,0)</f>
        <v>#VALUE!</v>
      </c>
      <c r="H166" s="143" t="e">
        <f t="shared" ref="H166:BM166" si="55">IF(COLUMN(G$166)-COLUMN($L$30)+1&lt;=ROUND($L$30,0)-7,G$166,0)</f>
        <v>#VALUE!</v>
      </c>
      <c r="I166" s="143" t="e">
        <f t="shared" si="55"/>
        <v>#VALUE!</v>
      </c>
      <c r="J166" s="143" t="e">
        <f t="shared" si="55"/>
        <v>#VALUE!</v>
      </c>
      <c r="K166" s="143" t="e">
        <f t="shared" si="55"/>
        <v>#VALUE!</v>
      </c>
      <c r="L166" s="143" t="e">
        <f t="shared" si="55"/>
        <v>#VALUE!</v>
      </c>
      <c r="M166" s="143" t="e">
        <f t="shared" si="55"/>
        <v>#VALUE!</v>
      </c>
      <c r="N166" s="143" t="e">
        <f t="shared" si="55"/>
        <v>#VALUE!</v>
      </c>
      <c r="O166" s="143" t="e">
        <f t="shared" si="55"/>
        <v>#VALUE!</v>
      </c>
      <c r="P166" s="143" t="e">
        <f t="shared" si="55"/>
        <v>#VALUE!</v>
      </c>
      <c r="Q166" s="143" t="e">
        <f t="shared" si="55"/>
        <v>#VALUE!</v>
      </c>
      <c r="R166" s="143" t="e">
        <f t="shared" si="55"/>
        <v>#VALUE!</v>
      </c>
      <c r="S166" s="143" t="e">
        <f t="shared" si="55"/>
        <v>#VALUE!</v>
      </c>
      <c r="T166" s="143" t="e">
        <f t="shared" si="55"/>
        <v>#VALUE!</v>
      </c>
      <c r="U166" s="143" t="e">
        <f t="shared" si="55"/>
        <v>#VALUE!</v>
      </c>
      <c r="V166" s="143" t="e">
        <f t="shared" si="55"/>
        <v>#VALUE!</v>
      </c>
      <c r="W166" s="143" t="e">
        <f t="shared" si="55"/>
        <v>#VALUE!</v>
      </c>
      <c r="X166" s="143" t="e">
        <f t="shared" si="55"/>
        <v>#VALUE!</v>
      </c>
      <c r="Y166" s="143" t="e">
        <f t="shared" si="55"/>
        <v>#VALUE!</v>
      </c>
      <c r="Z166" s="143" t="e">
        <f t="shared" si="55"/>
        <v>#VALUE!</v>
      </c>
      <c r="AA166" s="143" t="e">
        <f t="shared" si="55"/>
        <v>#VALUE!</v>
      </c>
      <c r="AB166" s="143" t="e">
        <f t="shared" si="55"/>
        <v>#VALUE!</v>
      </c>
      <c r="AC166" s="143" t="e">
        <f t="shared" si="55"/>
        <v>#VALUE!</v>
      </c>
      <c r="AD166" s="143" t="e">
        <f t="shared" si="55"/>
        <v>#VALUE!</v>
      </c>
      <c r="AE166" s="143" t="e">
        <f t="shared" si="55"/>
        <v>#VALUE!</v>
      </c>
      <c r="AF166" s="143" t="e">
        <f t="shared" si="55"/>
        <v>#VALUE!</v>
      </c>
      <c r="AG166" s="143" t="e">
        <f t="shared" si="55"/>
        <v>#VALUE!</v>
      </c>
      <c r="AH166" s="143" t="e">
        <f t="shared" si="55"/>
        <v>#VALUE!</v>
      </c>
      <c r="AI166" s="143" t="e">
        <f t="shared" si="55"/>
        <v>#VALUE!</v>
      </c>
      <c r="AJ166" s="143" t="e">
        <f t="shared" si="55"/>
        <v>#VALUE!</v>
      </c>
      <c r="AK166" s="143" t="e">
        <f t="shared" si="55"/>
        <v>#VALUE!</v>
      </c>
      <c r="AL166" s="143" t="e">
        <f t="shared" si="55"/>
        <v>#VALUE!</v>
      </c>
      <c r="AM166" s="143" t="e">
        <f t="shared" si="55"/>
        <v>#VALUE!</v>
      </c>
      <c r="AN166" s="143" t="e">
        <f t="shared" si="55"/>
        <v>#VALUE!</v>
      </c>
      <c r="AO166" s="143" t="e">
        <f t="shared" si="55"/>
        <v>#VALUE!</v>
      </c>
      <c r="AP166" s="143" t="e">
        <f t="shared" si="55"/>
        <v>#VALUE!</v>
      </c>
      <c r="AQ166" s="143" t="e">
        <f t="shared" si="55"/>
        <v>#VALUE!</v>
      </c>
      <c r="AR166" s="143" t="e">
        <f t="shared" si="55"/>
        <v>#VALUE!</v>
      </c>
      <c r="AS166" s="143" t="e">
        <f t="shared" si="55"/>
        <v>#VALUE!</v>
      </c>
      <c r="AT166" s="143" t="e">
        <f t="shared" si="55"/>
        <v>#VALUE!</v>
      </c>
      <c r="AU166" s="143" t="e">
        <f t="shared" si="55"/>
        <v>#VALUE!</v>
      </c>
      <c r="AV166" s="143" t="e">
        <f t="shared" si="55"/>
        <v>#VALUE!</v>
      </c>
      <c r="AW166" s="143" t="e">
        <f t="shared" si="55"/>
        <v>#VALUE!</v>
      </c>
      <c r="AX166" s="143" t="e">
        <f t="shared" si="55"/>
        <v>#VALUE!</v>
      </c>
      <c r="AY166" s="143" t="e">
        <f t="shared" si="55"/>
        <v>#VALUE!</v>
      </c>
      <c r="AZ166" s="143" t="e">
        <f t="shared" si="55"/>
        <v>#VALUE!</v>
      </c>
      <c r="BA166" s="143" t="e">
        <f t="shared" si="55"/>
        <v>#VALUE!</v>
      </c>
      <c r="BB166" s="143" t="e">
        <f t="shared" si="55"/>
        <v>#VALUE!</v>
      </c>
      <c r="BC166" s="143" t="e">
        <f t="shared" si="55"/>
        <v>#VALUE!</v>
      </c>
      <c r="BD166" s="143" t="e">
        <f t="shared" si="55"/>
        <v>#VALUE!</v>
      </c>
      <c r="BE166" s="143" t="e">
        <f t="shared" si="55"/>
        <v>#VALUE!</v>
      </c>
      <c r="BF166" s="143" t="e">
        <f t="shared" si="55"/>
        <v>#VALUE!</v>
      </c>
      <c r="BG166" s="143" t="e">
        <f t="shared" si="55"/>
        <v>#VALUE!</v>
      </c>
      <c r="BH166" s="143" t="e">
        <f t="shared" si="55"/>
        <v>#VALUE!</v>
      </c>
      <c r="BI166" s="143" t="e">
        <f t="shared" si="55"/>
        <v>#VALUE!</v>
      </c>
      <c r="BJ166" s="143" t="e">
        <f t="shared" si="55"/>
        <v>#VALUE!</v>
      </c>
      <c r="BK166" s="143" t="e">
        <f t="shared" si="55"/>
        <v>#VALUE!</v>
      </c>
      <c r="BL166" s="143" t="e">
        <f t="shared" si="55"/>
        <v>#VALUE!</v>
      </c>
      <c r="BM166" s="143" t="e">
        <f t="shared" si="55"/>
        <v>#VALUE!</v>
      </c>
      <c r="BN166" s="95"/>
      <c r="BO166" s="95"/>
      <c r="BP166" s="95"/>
      <c r="BQ166" s="95"/>
      <c r="BR166" s="95"/>
      <c r="BS166" s="95"/>
      <c r="BT166" s="95"/>
      <c r="BU166" s="95"/>
      <c r="BV166" s="95"/>
      <c r="BW166" s="95"/>
      <c r="BX166" s="95"/>
      <c r="BY166" s="95"/>
      <c r="BZ166" s="95"/>
      <c r="CA166" s="95"/>
      <c r="CB166" s="95"/>
      <c r="CC166" s="95"/>
      <c r="CD166" s="95"/>
      <c r="CE166" s="95"/>
      <c r="CF166" s="95"/>
      <c r="CG166" s="95"/>
      <c r="CH166" s="95"/>
      <c r="CI166" s="95"/>
      <c r="CJ166" s="95"/>
      <c r="CK166" s="95"/>
      <c r="CL166" s="95"/>
      <c r="CM166" s="95"/>
      <c r="CN166" s="95"/>
      <c r="CO166" s="95"/>
      <c r="CP166" s="95"/>
      <c r="CQ166" s="95"/>
      <c r="CR166" s="95"/>
      <c r="CS166" s="95"/>
      <c r="CT166" s="95"/>
      <c r="CU166" s="95"/>
      <c r="CV166" s="95"/>
      <c r="CW166" s="95"/>
      <c r="CX166" s="95"/>
      <c r="CY166" s="95"/>
      <c r="CZ166" s="95"/>
      <c r="DA166" s="95"/>
      <c r="DB166" s="95"/>
      <c r="DC166" s="95"/>
      <c r="DD166" s="95"/>
      <c r="DE166" s="95"/>
      <c r="DF166" s="95"/>
      <c r="DG166" s="95"/>
      <c r="DH166" s="95"/>
      <c r="DI166" s="95"/>
      <c r="DJ166" s="95"/>
      <c r="DK166" s="95"/>
      <c r="DL166" s="95"/>
      <c r="DM166" s="95"/>
      <c r="DN166" s="95"/>
      <c r="DO166" s="95"/>
      <c r="DP166" s="95"/>
      <c r="DQ166" s="95"/>
      <c r="DR166" s="95"/>
      <c r="DS166" s="95"/>
      <c r="DT166" s="95"/>
      <c r="DU166" s="95"/>
      <c r="DV166" s="95"/>
      <c r="DW166" s="95"/>
      <c r="DX166" s="95"/>
      <c r="DY166" s="95"/>
      <c r="DZ166" s="95"/>
      <c r="EA166" s="95"/>
      <c r="EB166" s="95"/>
      <c r="EC166" s="95"/>
      <c r="ED166" s="95"/>
      <c r="EE166" s="95"/>
      <c r="EF166" s="95"/>
      <c r="EG166" s="95"/>
      <c r="EH166" s="95"/>
      <c r="EI166" s="95"/>
      <c r="EJ166" s="95"/>
      <c r="EK166" s="95"/>
      <c r="EL166" s="95"/>
      <c r="EM166" s="95"/>
      <c r="EN166" s="95"/>
      <c r="EO166" s="95"/>
      <c r="EP166" s="95"/>
      <c r="EQ166" s="95"/>
      <c r="ER166" s="95"/>
      <c r="ES166" s="95"/>
      <c r="ET166" s="95"/>
      <c r="EU166" s="95"/>
      <c r="EV166" s="95"/>
      <c r="EW166" s="95"/>
      <c r="EX166" s="95"/>
      <c r="EY166" s="95"/>
      <c r="EZ166" s="95"/>
      <c r="FA166" s="95"/>
      <c r="FB166" s="95"/>
      <c r="FC166" s="95"/>
      <c r="FD166" s="95"/>
      <c r="FE166" s="95"/>
      <c r="FF166" s="95"/>
      <c r="FG166" s="95"/>
      <c r="FH166" s="95"/>
      <c r="FI166" s="95"/>
      <c r="FJ166" s="95"/>
      <c r="FK166" s="95"/>
      <c r="FL166" s="95"/>
      <c r="FM166" s="95"/>
      <c r="FN166" s="95"/>
      <c r="FO166" s="95"/>
      <c r="FP166" s="95"/>
      <c r="FQ166" s="95"/>
      <c r="FR166" s="95"/>
      <c r="FS166" s="95"/>
      <c r="FT166" s="95"/>
      <c r="FU166" s="95"/>
      <c r="FV166" s="95"/>
      <c r="FW166" s="95"/>
      <c r="FX166" s="95"/>
      <c r="FY166" s="95"/>
      <c r="FZ166" s="95"/>
      <c r="GA166" s="95"/>
      <c r="GB166" s="95"/>
      <c r="GC166" s="95"/>
      <c r="GD166" s="95"/>
      <c r="GE166" s="95"/>
      <c r="GF166" s="95"/>
      <c r="GG166" s="95"/>
      <c r="GH166" s="95"/>
      <c r="GI166" s="95"/>
      <c r="GJ166" s="95"/>
      <c r="GK166" s="95"/>
      <c r="GL166" s="95"/>
      <c r="GM166" s="95"/>
      <c r="GN166" s="95"/>
      <c r="GO166" s="95"/>
      <c r="GP166" s="95"/>
      <c r="GQ166" s="95"/>
      <c r="GR166" s="95"/>
      <c r="GS166" s="95"/>
      <c r="GT166" s="95"/>
      <c r="GU166" s="95"/>
      <c r="GV166" s="95"/>
      <c r="GW166" s="133"/>
      <c r="GX166" s="133"/>
      <c r="GY166" s="133"/>
      <c r="GZ166" s="133"/>
      <c r="HA166" s="133"/>
      <c r="HB166" s="133"/>
      <c r="HC166" s="133"/>
      <c r="HD166" s="133"/>
      <c r="HE166" s="133"/>
      <c r="HF166" s="133"/>
      <c r="HG166" s="95"/>
      <c r="HH166" s="95"/>
      <c r="HI166" s="95"/>
      <c r="HJ166" s="95"/>
      <c r="HK166" s="95"/>
      <c r="HL166" s="95"/>
      <c r="HM166" s="95"/>
      <c r="HN166" s="95"/>
      <c r="HO166" s="95"/>
      <c r="HP166" s="95"/>
      <c r="HQ166" s="95"/>
      <c r="HR166" s="95"/>
      <c r="HS166" s="95"/>
      <c r="HT166" s="95"/>
      <c r="HU166" s="95"/>
      <c r="HV166" s="95"/>
      <c r="HW166" s="95"/>
      <c r="HX166" s="95"/>
      <c r="HY166" s="95"/>
      <c r="HZ166" s="95"/>
      <c r="IA166" s="95"/>
      <c r="IB166" s="95"/>
      <c r="IC166" s="95"/>
      <c r="ID166" s="95"/>
      <c r="IE166" s="95"/>
      <c r="IF166" s="95"/>
      <c r="IG166" s="95"/>
      <c r="IH166" s="95"/>
      <c r="II166" s="95"/>
      <c r="IJ166" s="95"/>
      <c r="IK166" s="95"/>
      <c r="IL166" s="95"/>
      <c r="IM166" s="95"/>
      <c r="IN166" s="95"/>
      <c r="IO166" s="95"/>
      <c r="IP166" s="95"/>
      <c r="IQ166" s="95"/>
      <c r="IR166" s="95"/>
      <c r="IS166" s="95"/>
      <c r="IT166" s="95"/>
      <c r="IU166" s="95"/>
      <c r="IV166" s="95"/>
      <c r="IW166" s="95"/>
      <c r="IX166" s="95"/>
      <c r="IY166" s="95"/>
      <c r="IZ166" s="95"/>
      <c r="JA166" s="95"/>
      <c r="JB166" s="95"/>
      <c r="JC166" s="95"/>
      <c r="JD166" s="95"/>
      <c r="JE166" s="95"/>
      <c r="JF166" s="95"/>
      <c r="JG166" s="95"/>
      <c r="JH166" s="95"/>
      <c r="JI166" s="95"/>
      <c r="JJ166" s="95"/>
      <c r="JK166" s="95"/>
      <c r="JL166" s="95"/>
      <c r="JM166" s="95"/>
      <c r="JN166" s="95"/>
      <c r="JO166" s="95"/>
      <c r="JP166" s="95"/>
      <c r="JQ166" s="95"/>
      <c r="JR166" s="95"/>
      <c r="JS166" s="95"/>
      <c r="JT166" s="95"/>
      <c r="JU166" s="95"/>
      <c r="JV166" s="95"/>
      <c r="JW166" s="95"/>
      <c r="JX166" s="95"/>
      <c r="JY166" s="95"/>
      <c r="JZ166" s="95"/>
      <c r="KA166" s="95"/>
      <c r="KB166" s="95"/>
      <c r="KC166" s="95"/>
      <c r="KD166" s="95"/>
      <c r="KE166" s="95"/>
      <c r="KF166" s="95"/>
      <c r="KG166" s="95"/>
      <c r="KH166" s="95"/>
      <c r="KI166" s="95"/>
      <c r="KJ166" s="95"/>
      <c r="KK166" s="95"/>
      <c r="KL166" s="95"/>
      <c r="KM166" s="95"/>
      <c r="KN166" s="95"/>
      <c r="KO166" s="95"/>
      <c r="KP166" s="95"/>
      <c r="KQ166" s="95"/>
      <c r="KR166" s="95"/>
      <c r="KS166" s="95"/>
      <c r="KT166" s="95"/>
      <c r="KU166" s="95"/>
      <c r="KV166" s="95"/>
      <c r="KW166" s="95"/>
      <c r="KX166" s="95"/>
      <c r="KY166" s="95"/>
      <c r="KZ166" s="95"/>
      <c r="LA166" s="95"/>
      <c r="LB166" s="95"/>
      <c r="LC166" s="95"/>
      <c r="LD166" s="95"/>
      <c r="LE166" s="95"/>
      <c r="LF166" s="95"/>
      <c r="LG166" s="95"/>
      <c r="LH166" s="95"/>
      <c r="LI166" s="95"/>
      <c r="LJ166" s="95"/>
      <c r="LK166" s="95"/>
      <c r="LL166" s="95"/>
      <c r="LM166" s="95"/>
      <c r="LN166" s="95"/>
      <c r="LO166" s="95"/>
      <c r="LP166" s="95"/>
      <c r="LQ166" s="95"/>
      <c r="LR166" s="95"/>
      <c r="LS166" s="95"/>
      <c r="LT166" s="95"/>
      <c r="LU166" s="95"/>
      <c r="LV166" s="95"/>
      <c r="LW166" s="95"/>
      <c r="LX166" s="95"/>
      <c r="LY166" s="95"/>
      <c r="LZ166" s="95"/>
      <c r="MA166" s="95"/>
      <c r="MB166" s="95"/>
      <c r="MC166" s="95"/>
      <c r="MD166" s="95"/>
      <c r="ME166" s="95"/>
      <c r="MF166" s="95"/>
      <c r="MG166" s="95"/>
      <c r="MH166" s="95"/>
      <c r="MI166" s="95"/>
      <c r="MJ166" s="95"/>
      <c r="MK166" s="95"/>
      <c r="ML166" s="95"/>
      <c r="MM166" s="95"/>
      <c r="MN166" s="95"/>
      <c r="MO166" s="95"/>
      <c r="MP166" s="95"/>
      <c r="MQ166" s="95"/>
      <c r="MR166" s="95"/>
      <c r="MS166" s="95"/>
      <c r="MT166" s="95"/>
      <c r="MU166" s="95"/>
      <c r="MV166" s="95"/>
      <c r="MW166" s="95"/>
      <c r="MX166" s="95"/>
      <c r="MY166" s="95"/>
      <c r="MZ166" s="95"/>
      <c r="NA166" s="95"/>
      <c r="NB166" s="95"/>
      <c r="NC166" s="95"/>
      <c r="ND166" s="95"/>
      <c r="NE166" s="95"/>
      <c r="NF166" s="95"/>
      <c r="NG166" s="95"/>
      <c r="NH166" s="95"/>
      <c r="NI166" s="95"/>
      <c r="NJ166" s="95"/>
      <c r="NK166" s="95"/>
      <c r="NL166" s="95"/>
      <c r="NM166" s="95"/>
      <c r="NN166" s="95"/>
      <c r="NO166" s="95"/>
      <c r="NP166" s="95"/>
      <c r="NQ166" s="95"/>
      <c r="NR166" s="95"/>
      <c r="NS166" s="95"/>
      <c r="NT166" s="95"/>
      <c r="NU166" s="95"/>
      <c r="NV166" s="95"/>
      <c r="NW166" s="95"/>
      <c r="NX166" s="95"/>
      <c r="NY166" s="95"/>
      <c r="NZ166" s="95"/>
      <c r="OA166" s="95"/>
      <c r="OB166" s="95"/>
      <c r="OC166" s="95"/>
      <c r="OD166" s="95"/>
      <c r="OE166" s="95"/>
      <c r="OF166" s="95"/>
      <c r="OG166" s="95"/>
      <c r="OH166" s="95"/>
      <c r="OI166" s="95"/>
      <c r="OJ166" s="95"/>
      <c r="OK166" s="95"/>
      <c r="OL166" s="95"/>
      <c r="OM166" s="95"/>
      <c r="ON166" s="95"/>
      <c r="OO166" s="95"/>
      <c r="OP166" s="95"/>
      <c r="OQ166" s="95"/>
      <c r="OR166" s="95"/>
      <c r="OS166" s="95"/>
      <c r="OT166" s="95"/>
      <c r="OU166" s="95"/>
      <c r="OV166" s="95"/>
      <c r="OW166" s="95"/>
      <c r="OX166" s="95"/>
      <c r="OY166" s="95"/>
      <c r="OZ166" s="95"/>
      <c r="PA166" s="95"/>
      <c r="PB166" s="95"/>
      <c r="PC166" s="95"/>
      <c r="PD166" s="95"/>
      <c r="PE166" s="95"/>
      <c r="PF166" s="95"/>
      <c r="PG166" s="95"/>
      <c r="PH166" s="95"/>
    </row>
    <row r="167" spans="3:424" s="13" customFormat="1" ht="21" customHeight="1" thickBot="1">
      <c r="C167" s="79"/>
      <c r="E167" s="80"/>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95"/>
      <c r="BO167" s="95"/>
      <c r="BP167" s="95"/>
      <c r="BQ167" s="95"/>
      <c r="BR167" s="95"/>
      <c r="BS167" s="95"/>
      <c r="BT167" s="95"/>
      <c r="BU167" s="95"/>
      <c r="BV167" s="95"/>
      <c r="BW167" s="95"/>
      <c r="BX167" s="95"/>
      <c r="BY167" s="95"/>
      <c r="BZ167" s="95"/>
      <c r="CA167" s="95"/>
      <c r="CB167" s="95"/>
      <c r="CC167" s="95"/>
      <c r="CD167" s="95"/>
      <c r="CE167" s="95"/>
      <c r="CF167" s="95"/>
      <c r="CG167" s="95"/>
      <c r="CH167" s="95"/>
      <c r="CI167" s="95"/>
      <c r="CJ167" s="95"/>
      <c r="CK167" s="95"/>
      <c r="CL167" s="95"/>
      <c r="CM167" s="95"/>
      <c r="CN167" s="95"/>
      <c r="CO167" s="95"/>
      <c r="CP167" s="95"/>
      <c r="CQ167" s="95"/>
      <c r="CR167" s="95"/>
      <c r="CS167" s="95"/>
      <c r="CT167" s="95"/>
      <c r="CU167" s="95"/>
      <c r="CV167" s="95"/>
      <c r="CW167" s="95"/>
      <c r="CX167" s="95"/>
      <c r="CY167" s="95"/>
      <c r="CZ167" s="95"/>
      <c r="DA167" s="95"/>
      <c r="DB167" s="95"/>
      <c r="DC167" s="95"/>
      <c r="DD167" s="95"/>
      <c r="DE167" s="95"/>
      <c r="DF167" s="95"/>
      <c r="DG167" s="95"/>
      <c r="DH167" s="95"/>
      <c r="DI167" s="95"/>
      <c r="DJ167" s="95"/>
      <c r="DK167" s="95"/>
      <c r="DL167" s="95"/>
      <c r="DM167" s="95"/>
      <c r="DN167" s="95"/>
      <c r="DO167" s="95"/>
      <c r="DP167" s="95"/>
      <c r="DQ167" s="95"/>
      <c r="DR167" s="95"/>
      <c r="DS167" s="95"/>
      <c r="DT167" s="95"/>
      <c r="DU167" s="95"/>
      <c r="DV167" s="95"/>
      <c r="DW167" s="95"/>
      <c r="DX167" s="95"/>
      <c r="DY167" s="95"/>
      <c r="DZ167" s="95"/>
      <c r="EA167" s="95"/>
      <c r="EB167" s="95"/>
      <c r="EC167" s="95"/>
      <c r="ED167" s="95"/>
      <c r="EE167" s="95"/>
      <c r="EF167" s="95"/>
      <c r="EG167" s="95"/>
      <c r="EH167" s="95"/>
      <c r="EI167" s="95"/>
      <c r="EJ167" s="95"/>
      <c r="EK167" s="95"/>
      <c r="EL167" s="95"/>
      <c r="EM167" s="95"/>
      <c r="EN167" s="95"/>
      <c r="EO167" s="95"/>
      <c r="EP167" s="95"/>
      <c r="EQ167" s="95"/>
      <c r="ER167" s="95"/>
      <c r="ES167" s="95"/>
      <c r="ET167" s="95"/>
      <c r="EU167" s="95"/>
      <c r="EV167" s="95"/>
      <c r="EW167" s="95"/>
      <c r="EX167" s="95"/>
      <c r="EY167" s="95"/>
      <c r="EZ167" s="95"/>
      <c r="FA167" s="95"/>
      <c r="FB167" s="95"/>
      <c r="FC167" s="95"/>
      <c r="FD167" s="95"/>
      <c r="FE167" s="95"/>
      <c r="FF167" s="95"/>
      <c r="FG167" s="95"/>
      <c r="FH167" s="95"/>
      <c r="FI167" s="95"/>
      <c r="FJ167" s="95"/>
      <c r="FK167" s="95"/>
      <c r="FL167" s="95"/>
      <c r="FM167" s="95"/>
      <c r="FN167" s="95"/>
      <c r="FO167" s="95"/>
      <c r="FP167" s="95"/>
      <c r="FQ167" s="95"/>
      <c r="FR167" s="95"/>
      <c r="FS167" s="95"/>
      <c r="FT167" s="95"/>
      <c r="FU167" s="95"/>
      <c r="FV167" s="95"/>
      <c r="FW167" s="95"/>
      <c r="FX167" s="95"/>
      <c r="FY167" s="95"/>
      <c r="FZ167" s="95"/>
      <c r="GA167" s="95"/>
      <c r="GB167" s="95"/>
      <c r="GC167" s="95"/>
      <c r="GD167" s="95"/>
      <c r="GE167" s="95"/>
      <c r="GF167" s="95"/>
      <c r="GG167" s="95"/>
      <c r="GH167" s="95"/>
      <c r="GI167" s="95"/>
      <c r="GJ167" s="95"/>
      <c r="GK167" s="95"/>
      <c r="GL167" s="95"/>
      <c r="GM167" s="95"/>
      <c r="GN167" s="95"/>
      <c r="GO167" s="95"/>
      <c r="GP167" s="95"/>
      <c r="GQ167" s="95"/>
      <c r="GR167" s="95"/>
      <c r="GS167" s="95"/>
      <c r="GT167" s="95"/>
      <c r="GU167" s="95"/>
      <c r="GV167" s="95"/>
      <c r="GW167" s="95"/>
      <c r="GX167" s="95"/>
      <c r="GY167" s="95"/>
      <c r="GZ167" s="95"/>
      <c r="HA167" s="95"/>
      <c r="HB167" s="95"/>
      <c r="HC167" s="95"/>
      <c r="HD167" s="95"/>
      <c r="HE167" s="95"/>
      <c r="HF167" s="95"/>
      <c r="HG167" s="95"/>
      <c r="HH167" s="95"/>
      <c r="HI167" s="95"/>
      <c r="HJ167" s="95"/>
      <c r="HK167" s="95"/>
      <c r="HL167" s="95"/>
      <c r="HM167" s="95"/>
      <c r="HN167" s="95"/>
      <c r="HO167" s="95"/>
      <c r="HP167" s="95"/>
      <c r="HQ167" s="95"/>
      <c r="HR167" s="95"/>
      <c r="HS167" s="95"/>
      <c r="HT167" s="95"/>
      <c r="HU167" s="95"/>
      <c r="HV167" s="95"/>
      <c r="HW167" s="95"/>
      <c r="HX167" s="95"/>
      <c r="HY167" s="95"/>
      <c r="HZ167" s="95"/>
      <c r="IA167" s="95"/>
      <c r="IB167" s="95"/>
      <c r="IC167" s="95"/>
      <c r="ID167" s="95"/>
      <c r="IE167" s="95"/>
      <c r="IF167" s="95"/>
      <c r="IG167" s="95"/>
      <c r="IH167" s="95"/>
      <c r="II167" s="95"/>
      <c r="IJ167" s="95"/>
      <c r="IK167" s="95"/>
      <c r="IL167" s="95"/>
      <c r="IM167" s="95"/>
      <c r="IN167" s="95"/>
      <c r="IO167" s="95"/>
      <c r="IP167" s="95"/>
      <c r="IQ167" s="95"/>
      <c r="IR167" s="95"/>
      <c r="IS167" s="95"/>
      <c r="IT167" s="95"/>
      <c r="IU167" s="95"/>
      <c r="IV167" s="95"/>
      <c r="IW167" s="95"/>
      <c r="IX167" s="95"/>
      <c r="IY167" s="95"/>
      <c r="IZ167" s="95"/>
      <c r="JA167" s="95"/>
      <c r="JB167" s="95"/>
      <c r="JC167" s="95"/>
      <c r="JD167" s="95"/>
      <c r="JE167" s="95"/>
      <c r="JF167" s="95"/>
      <c r="JG167" s="95"/>
      <c r="JH167" s="95"/>
      <c r="JI167" s="95"/>
      <c r="JJ167" s="95"/>
      <c r="JK167" s="95"/>
      <c r="JL167" s="95"/>
      <c r="JM167" s="95"/>
      <c r="JN167" s="95"/>
      <c r="JO167" s="95"/>
      <c r="JP167" s="95"/>
      <c r="JQ167" s="95"/>
      <c r="JR167" s="95"/>
      <c r="JS167" s="95"/>
      <c r="JT167" s="95"/>
      <c r="JU167" s="95"/>
      <c r="JV167" s="95"/>
      <c r="JW167" s="95"/>
      <c r="JX167" s="95"/>
      <c r="JY167" s="95"/>
      <c r="JZ167" s="95"/>
      <c r="KA167" s="95"/>
      <c r="KB167" s="95"/>
      <c r="KC167" s="95"/>
      <c r="KD167" s="95"/>
      <c r="KE167" s="95"/>
      <c r="KF167" s="95"/>
      <c r="KG167" s="95"/>
      <c r="KH167" s="95"/>
      <c r="KI167" s="95"/>
      <c r="KJ167" s="95"/>
      <c r="KK167" s="95"/>
      <c r="KL167" s="95"/>
      <c r="KM167" s="95"/>
      <c r="KN167" s="95"/>
      <c r="KO167" s="95"/>
      <c r="KP167" s="95"/>
      <c r="KQ167" s="95"/>
      <c r="KR167" s="95"/>
      <c r="KS167" s="95"/>
      <c r="KT167" s="95"/>
      <c r="KU167" s="95"/>
      <c r="KV167" s="95"/>
      <c r="KW167" s="95"/>
      <c r="KX167" s="95"/>
      <c r="KY167" s="95"/>
      <c r="KZ167" s="95"/>
      <c r="LA167" s="95"/>
      <c r="LB167" s="95"/>
      <c r="LC167" s="95"/>
      <c r="LD167" s="95"/>
      <c r="LE167" s="95"/>
      <c r="LF167" s="95"/>
      <c r="LG167" s="95"/>
      <c r="LH167" s="95"/>
      <c r="LI167" s="95"/>
      <c r="LJ167" s="95"/>
      <c r="LK167" s="95"/>
      <c r="LL167" s="95"/>
      <c r="LM167" s="95"/>
      <c r="LN167" s="95"/>
      <c r="LO167" s="95"/>
      <c r="LP167" s="95"/>
      <c r="LQ167" s="95"/>
      <c r="LR167" s="95"/>
      <c r="LS167" s="95"/>
      <c r="LT167" s="95"/>
      <c r="LU167" s="95"/>
      <c r="LV167" s="95"/>
      <c r="LW167" s="95"/>
      <c r="LX167" s="95"/>
      <c r="LY167" s="95"/>
      <c r="LZ167" s="95"/>
      <c r="MA167" s="95"/>
      <c r="MB167" s="95"/>
      <c r="MC167" s="95"/>
      <c r="MD167" s="95"/>
      <c r="ME167" s="95"/>
      <c r="MF167" s="95"/>
      <c r="MG167" s="95"/>
      <c r="MH167" s="95"/>
      <c r="MI167" s="95"/>
      <c r="MJ167" s="95"/>
      <c r="MK167" s="95"/>
      <c r="ML167" s="95"/>
      <c r="MM167" s="95"/>
      <c r="MN167" s="95"/>
      <c r="MO167" s="95"/>
      <c r="MP167" s="95"/>
      <c r="MQ167" s="95"/>
      <c r="MR167" s="95"/>
      <c r="MS167" s="95"/>
      <c r="MT167" s="95"/>
      <c r="MU167" s="95"/>
      <c r="MV167" s="95"/>
      <c r="MW167" s="95"/>
      <c r="MX167" s="95"/>
      <c r="MY167" s="95"/>
      <c r="MZ167" s="95"/>
      <c r="NA167" s="95"/>
      <c r="NB167" s="95"/>
      <c r="NC167" s="95"/>
      <c r="ND167" s="95"/>
      <c r="NE167" s="95"/>
      <c r="NF167" s="95"/>
      <c r="NG167" s="95"/>
      <c r="NH167" s="95"/>
      <c r="NI167" s="95"/>
      <c r="NJ167" s="95"/>
      <c r="NK167" s="95"/>
      <c r="NL167" s="95"/>
      <c r="NM167" s="95"/>
      <c r="NN167" s="95"/>
      <c r="NO167" s="95"/>
      <c r="NP167" s="95"/>
      <c r="NQ167" s="95"/>
      <c r="NR167" s="95"/>
      <c r="NS167" s="95"/>
      <c r="NT167" s="95"/>
      <c r="NU167" s="95"/>
      <c r="NV167" s="95"/>
      <c r="NW167" s="95"/>
      <c r="NX167" s="95"/>
      <c r="NY167" s="95"/>
      <c r="NZ167" s="95"/>
      <c r="OA167" s="95"/>
      <c r="OB167" s="95"/>
      <c r="OC167" s="95"/>
      <c r="OD167" s="95"/>
      <c r="OE167" s="95"/>
      <c r="OF167" s="95"/>
      <c r="OG167" s="95"/>
      <c r="OH167" s="95"/>
      <c r="OI167" s="95"/>
      <c r="OJ167" s="95"/>
      <c r="OK167" s="95"/>
      <c r="OL167" s="95"/>
      <c r="OM167" s="95"/>
      <c r="ON167" s="95"/>
      <c r="OO167" s="95"/>
      <c r="OP167" s="95"/>
      <c r="OQ167" s="95"/>
      <c r="OR167" s="95"/>
      <c r="OS167" s="95"/>
      <c r="OT167" s="95"/>
      <c r="OU167" s="95"/>
      <c r="OV167" s="95"/>
      <c r="OW167" s="95"/>
      <c r="OX167" s="95"/>
      <c r="OY167" s="95"/>
      <c r="OZ167" s="95"/>
      <c r="PA167" s="95"/>
      <c r="PB167" s="95"/>
      <c r="PC167" s="95"/>
      <c r="PD167" s="95"/>
      <c r="PE167" s="95"/>
      <c r="PF167" s="95"/>
      <c r="PG167" s="95"/>
      <c r="PH167" s="95"/>
    </row>
    <row r="168" spans="3:424" ht="39.6" customHeight="1" thickBot="1">
      <c r="E168" s="84" t="s">
        <v>89</v>
      </c>
      <c r="F168" s="1831" t="s">
        <v>44</v>
      </c>
      <c r="G168" s="1831"/>
      <c r="H168" s="1831"/>
      <c r="I168" s="1831"/>
      <c r="J168" s="1831"/>
      <c r="K168" s="1831"/>
      <c r="L168" s="1831"/>
      <c r="M168" s="1831"/>
      <c r="N168" s="1831"/>
      <c r="O168" s="1831"/>
      <c r="P168" s="1831"/>
      <c r="Q168" s="1831"/>
      <c r="R168" s="1830" t="s">
        <v>45</v>
      </c>
      <c r="S168" s="1830"/>
      <c r="T168" s="1830"/>
      <c r="U168" s="1830"/>
      <c r="V168" s="1830"/>
      <c r="W168" s="1830"/>
      <c r="X168" s="1830"/>
      <c r="Y168" s="1830"/>
      <c r="Z168" s="1830"/>
      <c r="AA168" s="1830"/>
      <c r="AB168" s="1830"/>
      <c r="AC168" s="1830"/>
      <c r="AD168" s="1831" t="s">
        <v>46</v>
      </c>
      <c r="AE168" s="1831"/>
      <c r="AF168" s="1831"/>
      <c r="AG168" s="1831"/>
      <c r="AH168" s="1831"/>
      <c r="AI168" s="1831"/>
      <c r="AJ168" s="1831"/>
      <c r="AK168" s="1831"/>
      <c r="AL168" s="1831"/>
      <c r="AM168" s="1831"/>
      <c r="AN168" s="1831"/>
      <c r="AO168" s="1831"/>
      <c r="AP168" s="1830" t="s">
        <v>47</v>
      </c>
      <c r="AQ168" s="1830"/>
      <c r="AR168" s="1830"/>
      <c r="AS168" s="1830"/>
      <c r="AT168" s="1830"/>
      <c r="AU168" s="1830"/>
      <c r="AV168" s="1830"/>
      <c r="AW168" s="1830"/>
      <c r="AX168" s="1830"/>
      <c r="AY168" s="1830"/>
      <c r="AZ168" s="1830"/>
      <c r="BA168" s="1830"/>
      <c r="BB168" s="1831" t="s">
        <v>48</v>
      </c>
      <c r="BC168" s="1831"/>
      <c r="BD168" s="1831"/>
      <c r="BE168" s="1831"/>
      <c r="BF168" s="1831"/>
      <c r="BG168" s="1831"/>
      <c r="BH168" s="1831"/>
      <c r="BI168" s="1831"/>
      <c r="BJ168" s="1831"/>
      <c r="BK168" s="1831"/>
      <c r="BL168" s="1831"/>
      <c r="BM168" s="1831"/>
    </row>
    <row r="169" spans="3:424" s="78" customFormat="1" ht="45" customHeight="1" thickBot="1">
      <c r="D169" s="83" t="s">
        <v>87</v>
      </c>
      <c r="E169" s="140" t="s">
        <v>75</v>
      </c>
      <c r="F169" s="147">
        <v>1</v>
      </c>
      <c r="G169" s="147">
        <v>2</v>
      </c>
      <c r="H169" s="147">
        <v>3</v>
      </c>
      <c r="I169" s="147">
        <v>4</v>
      </c>
      <c r="J169" s="147">
        <v>5</v>
      </c>
      <c r="K169" s="147">
        <v>6</v>
      </c>
      <c r="L169" s="147">
        <v>7</v>
      </c>
      <c r="M169" s="147">
        <v>8</v>
      </c>
      <c r="N169" s="147">
        <v>9</v>
      </c>
      <c r="O169" s="147">
        <v>10</v>
      </c>
      <c r="P169" s="147">
        <v>11</v>
      </c>
      <c r="Q169" s="147">
        <v>12</v>
      </c>
      <c r="R169" s="147">
        <v>13</v>
      </c>
      <c r="S169" s="147">
        <v>14</v>
      </c>
      <c r="T169" s="147">
        <v>15</v>
      </c>
      <c r="U169" s="147">
        <v>16</v>
      </c>
      <c r="V169" s="147">
        <v>17</v>
      </c>
      <c r="W169" s="147">
        <v>18</v>
      </c>
      <c r="X169" s="147">
        <v>19</v>
      </c>
      <c r="Y169" s="147">
        <v>20</v>
      </c>
      <c r="Z169" s="147">
        <v>21</v>
      </c>
      <c r="AA169" s="147">
        <v>22</v>
      </c>
      <c r="AB169" s="147">
        <v>23</v>
      </c>
      <c r="AC169" s="147">
        <v>24</v>
      </c>
      <c r="AD169" s="147">
        <v>25</v>
      </c>
      <c r="AE169" s="147">
        <v>26</v>
      </c>
      <c r="AF169" s="147">
        <v>27</v>
      </c>
      <c r="AG169" s="147">
        <v>28</v>
      </c>
      <c r="AH169" s="147">
        <v>29</v>
      </c>
      <c r="AI169" s="147">
        <v>30</v>
      </c>
      <c r="AJ169" s="147">
        <v>31</v>
      </c>
      <c r="AK169" s="147">
        <v>32</v>
      </c>
      <c r="AL169" s="147">
        <v>33</v>
      </c>
      <c r="AM169" s="147">
        <v>34</v>
      </c>
      <c r="AN169" s="147">
        <v>35</v>
      </c>
      <c r="AO169" s="147">
        <v>36</v>
      </c>
      <c r="AP169" s="147">
        <v>37</v>
      </c>
      <c r="AQ169" s="147">
        <v>38</v>
      </c>
      <c r="AR169" s="147">
        <v>39</v>
      </c>
      <c r="AS169" s="147">
        <v>40</v>
      </c>
      <c r="AT169" s="147">
        <v>41</v>
      </c>
      <c r="AU169" s="147">
        <v>42</v>
      </c>
      <c r="AV169" s="147">
        <v>43</v>
      </c>
      <c r="AW169" s="147">
        <v>44</v>
      </c>
      <c r="AX169" s="147">
        <v>45</v>
      </c>
      <c r="AY169" s="147">
        <v>46</v>
      </c>
      <c r="AZ169" s="147">
        <v>47</v>
      </c>
      <c r="BA169" s="147">
        <v>48</v>
      </c>
      <c r="BB169" s="147">
        <v>49</v>
      </c>
      <c r="BC169" s="147">
        <v>50</v>
      </c>
      <c r="BD169" s="147">
        <v>51</v>
      </c>
      <c r="BE169" s="147">
        <v>52</v>
      </c>
      <c r="BF169" s="147">
        <v>53</v>
      </c>
      <c r="BG169" s="147">
        <v>54</v>
      </c>
      <c r="BH169" s="147">
        <v>55</v>
      </c>
      <c r="BI169" s="147">
        <v>56</v>
      </c>
      <c r="BJ169" s="147">
        <v>57</v>
      </c>
      <c r="BK169" s="147">
        <v>58</v>
      </c>
      <c r="BL169" s="147">
        <v>59</v>
      </c>
      <c r="BM169" s="147">
        <v>60</v>
      </c>
      <c r="BN169" s="134"/>
      <c r="BO169" s="134"/>
      <c r="BP169" s="134"/>
      <c r="BQ169" s="134"/>
      <c r="BR169" s="134"/>
      <c r="BS169" s="134"/>
      <c r="BT169" s="134"/>
      <c r="BU169" s="134"/>
      <c r="BV169" s="134"/>
      <c r="BW169" s="134"/>
      <c r="BX169" s="134"/>
      <c r="BY169" s="134"/>
      <c r="BZ169" s="134"/>
      <c r="CA169" s="134"/>
      <c r="CB169" s="134"/>
      <c r="CC169" s="134"/>
      <c r="CD169" s="134"/>
      <c r="CE169" s="134"/>
      <c r="CF169" s="134"/>
      <c r="CG169" s="134"/>
      <c r="CH169" s="134"/>
      <c r="CI169" s="134"/>
      <c r="CJ169" s="134"/>
      <c r="CK169" s="134"/>
      <c r="CL169" s="134"/>
      <c r="CM169" s="134"/>
      <c r="CN169" s="134"/>
      <c r="CO169" s="134"/>
      <c r="CP169" s="134"/>
      <c r="CQ169" s="134"/>
      <c r="CR169" s="134"/>
      <c r="CS169" s="134"/>
      <c r="CT169" s="134"/>
      <c r="CU169" s="134"/>
      <c r="CV169" s="134"/>
      <c r="CW169" s="134"/>
      <c r="CX169" s="134"/>
      <c r="CY169" s="134"/>
      <c r="CZ169" s="134"/>
      <c r="DA169" s="134"/>
      <c r="DB169" s="134"/>
      <c r="DC169" s="134"/>
      <c r="DD169" s="134"/>
      <c r="DE169" s="134"/>
      <c r="DF169" s="134"/>
      <c r="DG169" s="134"/>
      <c r="DH169" s="134"/>
      <c r="DI169" s="134"/>
      <c r="DJ169" s="134"/>
      <c r="DK169" s="134"/>
      <c r="DL169" s="134"/>
      <c r="DM169" s="134"/>
      <c r="DN169" s="134"/>
      <c r="DO169" s="134"/>
      <c r="DP169" s="134"/>
      <c r="DQ169" s="134"/>
      <c r="DR169" s="134"/>
      <c r="DS169" s="134"/>
      <c r="DT169" s="134"/>
      <c r="DU169" s="134"/>
      <c r="DV169" s="134"/>
      <c r="DW169" s="134"/>
      <c r="DX169" s="134"/>
      <c r="DY169" s="134"/>
      <c r="DZ169" s="134"/>
      <c r="EA169" s="134"/>
      <c r="EB169" s="134"/>
      <c r="EC169" s="134"/>
      <c r="ED169" s="134"/>
      <c r="EE169" s="134"/>
      <c r="EF169" s="134"/>
      <c r="EG169" s="134"/>
      <c r="EH169" s="134"/>
      <c r="EI169" s="134"/>
      <c r="EJ169" s="134"/>
      <c r="EK169" s="134"/>
      <c r="EL169" s="134"/>
      <c r="EM169" s="134"/>
      <c r="EN169" s="134"/>
      <c r="EO169" s="134"/>
      <c r="EP169" s="134"/>
      <c r="EQ169" s="134"/>
      <c r="ER169" s="134"/>
      <c r="ES169" s="134"/>
      <c r="ET169" s="134"/>
      <c r="EU169" s="134"/>
      <c r="EV169" s="134"/>
      <c r="EW169" s="134"/>
      <c r="EX169" s="134"/>
      <c r="EY169" s="134"/>
      <c r="EZ169" s="134"/>
      <c r="FA169" s="134"/>
      <c r="FB169" s="134"/>
      <c r="FC169" s="134"/>
      <c r="FD169" s="134"/>
      <c r="FE169" s="134"/>
      <c r="FF169" s="134"/>
      <c r="FG169" s="134"/>
      <c r="FH169" s="134"/>
      <c r="FI169" s="134"/>
      <c r="FJ169" s="134"/>
      <c r="FK169" s="134"/>
      <c r="FL169" s="134"/>
      <c r="FM169" s="134"/>
      <c r="FN169" s="134"/>
      <c r="FO169" s="134"/>
      <c r="FP169" s="134"/>
      <c r="FQ169" s="134"/>
      <c r="FR169" s="134"/>
      <c r="FS169" s="134"/>
      <c r="FT169" s="134"/>
      <c r="FU169" s="134"/>
      <c r="FV169" s="134"/>
      <c r="FW169" s="134"/>
      <c r="FX169" s="134"/>
      <c r="FY169" s="134"/>
      <c r="FZ169" s="134"/>
      <c r="GA169" s="134"/>
      <c r="GB169" s="134"/>
      <c r="GC169" s="134"/>
      <c r="GD169" s="134"/>
      <c r="GE169" s="134"/>
      <c r="GF169" s="134"/>
      <c r="GG169" s="134"/>
      <c r="GH169" s="134"/>
      <c r="GI169" s="134"/>
      <c r="GJ169" s="134"/>
      <c r="GK169" s="134"/>
      <c r="GL169" s="134"/>
      <c r="GM169" s="134"/>
      <c r="GN169" s="134"/>
      <c r="GO169" s="134"/>
      <c r="GP169" s="134"/>
      <c r="GQ169" s="134"/>
      <c r="GR169" s="134"/>
      <c r="GS169" s="134"/>
      <c r="GT169" s="134"/>
      <c r="GU169" s="134"/>
      <c r="GV169" s="134"/>
      <c r="GW169" s="134"/>
      <c r="GX169" s="134"/>
      <c r="GY169" s="134"/>
      <c r="GZ169" s="134"/>
      <c r="HA169" s="134"/>
      <c r="HB169" s="134"/>
      <c r="HC169" s="134"/>
      <c r="HD169" s="134"/>
      <c r="HE169" s="134"/>
      <c r="HF169" s="134"/>
      <c r="HG169" s="134"/>
      <c r="HH169" s="134"/>
      <c r="HI169" s="134"/>
      <c r="HJ169" s="134"/>
      <c r="HK169" s="134"/>
      <c r="HL169" s="134"/>
      <c r="HM169" s="134"/>
      <c r="HN169" s="134"/>
      <c r="HO169" s="134"/>
      <c r="HP169" s="134"/>
      <c r="HQ169" s="134"/>
      <c r="HR169" s="134"/>
      <c r="HS169" s="134"/>
      <c r="HT169" s="134"/>
      <c r="HU169" s="134"/>
      <c r="HV169" s="134"/>
      <c r="HW169" s="134"/>
      <c r="HX169" s="134"/>
      <c r="HY169" s="134"/>
      <c r="HZ169" s="134"/>
      <c r="IA169" s="134"/>
      <c r="IB169" s="134"/>
      <c r="IC169" s="134"/>
      <c r="ID169" s="134"/>
      <c r="IE169" s="134"/>
      <c r="IF169" s="134"/>
      <c r="IG169" s="134"/>
      <c r="IH169" s="134"/>
      <c r="II169" s="134"/>
      <c r="IJ169" s="134"/>
      <c r="IK169" s="134"/>
      <c r="IL169" s="134"/>
      <c r="IM169" s="134"/>
      <c r="IN169" s="134"/>
      <c r="IO169" s="134"/>
      <c r="IP169" s="134"/>
      <c r="IQ169" s="134"/>
      <c r="IR169" s="134"/>
      <c r="IS169" s="134"/>
      <c r="IT169" s="134"/>
      <c r="IU169" s="134"/>
      <c r="IV169" s="134"/>
      <c r="IW169" s="134"/>
      <c r="IX169" s="134"/>
      <c r="IY169" s="134"/>
      <c r="IZ169" s="134"/>
      <c r="JA169" s="134"/>
      <c r="JB169" s="134"/>
      <c r="JC169" s="134"/>
      <c r="JD169" s="134"/>
      <c r="JE169" s="134"/>
      <c r="JF169" s="134"/>
      <c r="JG169" s="134"/>
      <c r="JH169" s="134"/>
      <c r="JI169" s="134"/>
      <c r="JJ169" s="134"/>
      <c r="JK169" s="134"/>
      <c r="JL169" s="134"/>
      <c r="JM169" s="134"/>
      <c r="JN169" s="134"/>
      <c r="JO169" s="134"/>
      <c r="JP169" s="134"/>
      <c r="JQ169" s="134"/>
      <c r="JR169" s="134"/>
      <c r="JS169" s="134"/>
      <c r="JT169" s="134"/>
      <c r="JU169" s="134"/>
      <c r="JV169" s="134"/>
      <c r="JW169" s="134"/>
      <c r="JX169" s="134"/>
      <c r="JY169" s="134"/>
      <c r="JZ169" s="134"/>
      <c r="KA169" s="134"/>
      <c r="KB169" s="134"/>
      <c r="KC169" s="134"/>
      <c r="KD169" s="134"/>
      <c r="KE169" s="134"/>
      <c r="KF169" s="134"/>
      <c r="KG169" s="134"/>
      <c r="KH169" s="134"/>
      <c r="KI169" s="134"/>
      <c r="KJ169" s="134"/>
      <c r="KK169" s="134"/>
      <c r="KL169" s="134"/>
      <c r="KM169" s="134"/>
      <c r="KN169" s="134"/>
      <c r="KO169" s="134"/>
      <c r="KP169" s="134"/>
      <c r="KQ169" s="134"/>
      <c r="KR169" s="134"/>
      <c r="KS169" s="134"/>
      <c r="KT169" s="134"/>
      <c r="KU169" s="134"/>
      <c r="KV169" s="134"/>
      <c r="KW169" s="134"/>
      <c r="KX169" s="134"/>
      <c r="KY169" s="134"/>
      <c r="KZ169" s="134"/>
      <c r="LA169" s="134"/>
      <c r="LB169" s="134"/>
      <c r="LC169" s="134"/>
      <c r="LD169" s="134"/>
      <c r="LE169" s="134"/>
      <c r="LF169" s="134"/>
      <c r="LG169" s="134"/>
      <c r="LH169" s="134"/>
      <c r="LI169" s="134"/>
      <c r="LJ169" s="134"/>
      <c r="LK169" s="134"/>
      <c r="LL169" s="134"/>
      <c r="LM169" s="134"/>
      <c r="LN169" s="134"/>
      <c r="LO169" s="134"/>
      <c r="LP169" s="134"/>
      <c r="LQ169" s="134"/>
      <c r="LR169" s="134"/>
      <c r="LS169" s="134"/>
      <c r="LT169" s="134"/>
      <c r="LU169" s="134"/>
      <c r="LV169" s="134"/>
      <c r="LW169" s="134"/>
      <c r="LX169" s="134"/>
      <c r="LY169" s="134"/>
      <c r="LZ169" s="134"/>
      <c r="MA169" s="134"/>
      <c r="MB169" s="134"/>
      <c r="MC169" s="134"/>
      <c r="MD169" s="134"/>
      <c r="ME169" s="134"/>
      <c r="MF169" s="134"/>
      <c r="MG169" s="134"/>
      <c r="MH169" s="134"/>
      <c r="MI169" s="134"/>
      <c r="MJ169" s="134"/>
      <c r="MK169" s="134"/>
      <c r="ML169" s="134"/>
      <c r="MM169" s="134"/>
      <c r="MN169" s="134"/>
      <c r="MO169" s="134"/>
      <c r="MP169" s="134"/>
      <c r="MQ169" s="134"/>
      <c r="MR169" s="134"/>
      <c r="MS169" s="134"/>
      <c r="MT169" s="134"/>
      <c r="MU169" s="134"/>
      <c r="MV169" s="134"/>
      <c r="MW169" s="134"/>
      <c r="MX169" s="134"/>
      <c r="MY169" s="134"/>
      <c r="MZ169" s="134"/>
      <c r="NA169" s="134"/>
      <c r="NB169" s="134"/>
      <c r="NC169" s="134"/>
      <c r="ND169" s="134"/>
      <c r="NE169" s="134"/>
      <c r="NF169" s="134"/>
      <c r="NG169" s="134"/>
      <c r="NH169" s="134"/>
      <c r="NI169" s="134"/>
      <c r="NJ169" s="134"/>
      <c r="NK169" s="134"/>
      <c r="NL169" s="134"/>
      <c r="NM169" s="134"/>
      <c r="NN169" s="134"/>
      <c r="NO169" s="134"/>
      <c r="NP169" s="134"/>
      <c r="NQ169" s="134"/>
      <c r="NR169" s="134"/>
      <c r="NS169" s="134"/>
      <c r="NT169" s="134"/>
      <c r="NU169" s="134"/>
      <c r="NV169" s="134"/>
      <c r="NW169" s="134"/>
      <c r="NX169" s="134"/>
      <c r="NY169" s="134"/>
      <c r="NZ169" s="134"/>
      <c r="OA169" s="134"/>
      <c r="OB169" s="134"/>
      <c r="OC169" s="134"/>
      <c r="OD169" s="134"/>
      <c r="OE169" s="134"/>
      <c r="OF169" s="134"/>
      <c r="OG169" s="134"/>
      <c r="OH169" s="134"/>
      <c r="OI169" s="134"/>
      <c r="OJ169" s="134"/>
      <c r="OK169" s="134"/>
      <c r="OL169" s="134"/>
      <c r="OM169" s="134"/>
      <c r="ON169" s="134"/>
      <c r="OO169" s="134"/>
      <c r="OP169" s="134"/>
      <c r="OQ169" s="134"/>
      <c r="OR169" s="134"/>
      <c r="OS169" s="134"/>
      <c r="OT169" s="134"/>
      <c r="OU169" s="134"/>
      <c r="OV169" s="134"/>
      <c r="OW169" s="134"/>
      <c r="OX169" s="134"/>
      <c r="OY169" s="134"/>
      <c r="OZ169" s="134"/>
      <c r="PA169" s="134"/>
      <c r="PB169" s="134"/>
      <c r="PC169" s="134"/>
      <c r="PD169" s="134"/>
      <c r="PE169" s="134"/>
      <c r="PF169" s="134"/>
      <c r="PG169" s="134"/>
      <c r="PH169" s="134"/>
    </row>
    <row r="170" spans="3:424" s="28" customFormat="1" ht="34.950000000000003" customHeight="1">
      <c r="C170" s="148" t="s">
        <v>329</v>
      </c>
      <c r="D170" s="175" t="e">
        <f>R36</f>
        <v>#VALUE!</v>
      </c>
      <c r="E170" s="149" t="e">
        <f>IF(S36=0,U36,IF(U36=0,T36,""))</f>
        <v>#VALUE!</v>
      </c>
      <c r="F170" s="145" t="e">
        <f t="shared" ref="F170:AK170" si="56">IF(COLUMN(F$2)-COLUMN($F$2)+1&lt;=ROUND($D170,0),$E170,
IF(COLUMN(F$2)-COLUMN($F$2)+1&lt;=ROUND($D170,0)+ROUND($D171,0),$E171,
IF(COLUMN(F$2)-COLUMN($F$2)+1&lt;=ROUND($D170,0)+ROUND($D171,0)+ROUND($D172,0),$E172,
IF(COLUMN(F$2)-COLUMN($F$2)+1&lt;=ROUND($D170,0)+ROUND($D171,0)+ROUND($D172,0)+ROUND($D173,0),$E173,
0))))</f>
        <v>#VALUE!</v>
      </c>
      <c r="G170" s="145" t="e">
        <f t="shared" si="56"/>
        <v>#VALUE!</v>
      </c>
      <c r="H170" s="145" t="e">
        <f>IF(COLUMN(H$2)-COLUMN($F$2)+1&lt;=ROUND($D170,0),$E170,
IF(COLUMN(H$2)-COLUMN($F$2)+1&lt;=ROUND($D170,0)+ROUND($D171,0),$E171,
IF(COLUMN(H$2)-COLUMN($F$2)+1&lt;=ROUND($D170,0)+ROUND($D171,0)+ROUND($D172,0),$E172,
IF(COLUMN(H$2)-COLUMN($F$2)+1&lt;=ROUND($D170,0)+ROUND($D171,0)+ROUND($D172,0)+ROUND($D173,0),$E173,
0))))</f>
        <v>#VALUE!</v>
      </c>
      <c r="I170" s="145" t="e">
        <f t="shared" si="56"/>
        <v>#VALUE!</v>
      </c>
      <c r="J170" s="145" t="e">
        <f>IF(COLUMN(J$2)-COLUMN($F$2)+1&lt;=ROUND($D170,0),$E170,
IF(COLUMN(J$2)-COLUMN($F$2)+1&lt;=ROUND($D170,0)+ROUND($D171,0),$E171,
IF(COLUMN(J$2)-COLUMN($F$2)+1&lt;=ROUND($D170,0)+ROUND($D171,0)+ROUND($D172,0),$E172,
IF(COLUMN(J$2)-COLUMN($F$2)+1&lt;=ROUND($D170,0)+ROUND($D171,0)+ROUND($D172,0)+ROUND($D173,0),$E173,
0))))</f>
        <v>#VALUE!</v>
      </c>
      <c r="K170" s="145" t="e">
        <f t="shared" si="56"/>
        <v>#VALUE!</v>
      </c>
      <c r="L170" s="145" t="e">
        <f t="shared" si="56"/>
        <v>#VALUE!</v>
      </c>
      <c r="M170" s="145" t="e">
        <f t="shared" si="56"/>
        <v>#VALUE!</v>
      </c>
      <c r="N170" s="145" t="e">
        <f t="shared" si="56"/>
        <v>#VALUE!</v>
      </c>
      <c r="O170" s="145" t="e">
        <f t="shared" si="56"/>
        <v>#VALUE!</v>
      </c>
      <c r="P170" s="145" t="e">
        <f t="shared" si="56"/>
        <v>#VALUE!</v>
      </c>
      <c r="Q170" s="145" t="e">
        <f t="shared" si="56"/>
        <v>#VALUE!</v>
      </c>
      <c r="R170" s="145" t="e">
        <f t="shared" si="56"/>
        <v>#VALUE!</v>
      </c>
      <c r="S170" s="145" t="e">
        <f t="shared" si="56"/>
        <v>#VALUE!</v>
      </c>
      <c r="T170" s="145" t="e">
        <f t="shared" si="56"/>
        <v>#VALUE!</v>
      </c>
      <c r="U170" s="145" t="e">
        <f t="shared" si="56"/>
        <v>#VALUE!</v>
      </c>
      <c r="V170" s="145" t="e">
        <f t="shared" si="56"/>
        <v>#VALUE!</v>
      </c>
      <c r="W170" s="145" t="e">
        <f t="shared" si="56"/>
        <v>#VALUE!</v>
      </c>
      <c r="X170" s="145" t="e">
        <f t="shared" si="56"/>
        <v>#VALUE!</v>
      </c>
      <c r="Y170" s="145" t="e">
        <f t="shared" si="56"/>
        <v>#VALUE!</v>
      </c>
      <c r="Z170" s="145" t="e">
        <f t="shared" si="56"/>
        <v>#VALUE!</v>
      </c>
      <c r="AA170" s="145" t="e">
        <f t="shared" si="56"/>
        <v>#VALUE!</v>
      </c>
      <c r="AB170" s="145" t="e">
        <f t="shared" si="56"/>
        <v>#VALUE!</v>
      </c>
      <c r="AC170" s="145" t="e">
        <f t="shared" si="56"/>
        <v>#VALUE!</v>
      </c>
      <c r="AD170" s="145" t="e">
        <f t="shared" si="56"/>
        <v>#VALUE!</v>
      </c>
      <c r="AE170" s="145" t="e">
        <f t="shared" si="56"/>
        <v>#VALUE!</v>
      </c>
      <c r="AF170" s="145" t="e">
        <f t="shared" si="56"/>
        <v>#VALUE!</v>
      </c>
      <c r="AG170" s="145" t="e">
        <f t="shared" si="56"/>
        <v>#VALUE!</v>
      </c>
      <c r="AH170" s="145" t="e">
        <f t="shared" si="56"/>
        <v>#VALUE!</v>
      </c>
      <c r="AI170" s="145" t="e">
        <f t="shared" si="56"/>
        <v>#VALUE!</v>
      </c>
      <c r="AJ170" s="145" t="e">
        <f t="shared" si="56"/>
        <v>#VALUE!</v>
      </c>
      <c r="AK170" s="145" t="e">
        <f t="shared" si="56"/>
        <v>#VALUE!</v>
      </c>
      <c r="AL170" s="145" t="e">
        <f t="shared" ref="AL170:BM170" si="57">IF(COLUMN(AL$2)-COLUMN($F$2)+1&lt;=ROUND($D170,0),$E170,
IF(COLUMN(AL$2)-COLUMN($F$2)+1&lt;=ROUND($D170,0)+ROUND($D171,0),$E171,
IF(COLUMN(AL$2)-COLUMN($F$2)+1&lt;=ROUND($D170,0)+ROUND($D171,0)+ROUND($D172,0),$E172,
IF(COLUMN(AL$2)-COLUMN($F$2)+1&lt;=ROUND($D170,0)+ROUND($D171,0)+ROUND($D172,0)+ROUND($D173,0),$E173,
0))))</f>
        <v>#VALUE!</v>
      </c>
      <c r="AM170" s="145" t="e">
        <f t="shared" si="57"/>
        <v>#VALUE!</v>
      </c>
      <c r="AN170" s="145" t="e">
        <f t="shared" si="57"/>
        <v>#VALUE!</v>
      </c>
      <c r="AO170" s="145" t="e">
        <f t="shared" si="57"/>
        <v>#VALUE!</v>
      </c>
      <c r="AP170" s="145" t="e">
        <f t="shared" si="57"/>
        <v>#VALUE!</v>
      </c>
      <c r="AQ170" s="145" t="e">
        <f t="shared" si="57"/>
        <v>#VALUE!</v>
      </c>
      <c r="AR170" s="145" t="e">
        <f t="shared" si="57"/>
        <v>#VALUE!</v>
      </c>
      <c r="AS170" s="145" t="e">
        <f t="shared" si="57"/>
        <v>#VALUE!</v>
      </c>
      <c r="AT170" s="145" t="e">
        <f t="shared" si="57"/>
        <v>#VALUE!</v>
      </c>
      <c r="AU170" s="145" t="e">
        <f t="shared" si="57"/>
        <v>#VALUE!</v>
      </c>
      <c r="AV170" s="145" t="e">
        <f t="shared" si="57"/>
        <v>#VALUE!</v>
      </c>
      <c r="AW170" s="145" t="e">
        <f t="shared" si="57"/>
        <v>#VALUE!</v>
      </c>
      <c r="AX170" s="145" t="e">
        <f t="shared" si="57"/>
        <v>#VALUE!</v>
      </c>
      <c r="AY170" s="145" t="e">
        <f t="shared" si="57"/>
        <v>#VALUE!</v>
      </c>
      <c r="AZ170" s="145" t="e">
        <f t="shared" si="57"/>
        <v>#VALUE!</v>
      </c>
      <c r="BA170" s="145" t="e">
        <f t="shared" si="57"/>
        <v>#VALUE!</v>
      </c>
      <c r="BB170" s="145" t="e">
        <f t="shared" si="57"/>
        <v>#VALUE!</v>
      </c>
      <c r="BC170" s="145" t="e">
        <f t="shared" si="57"/>
        <v>#VALUE!</v>
      </c>
      <c r="BD170" s="145" t="e">
        <f t="shared" si="57"/>
        <v>#VALUE!</v>
      </c>
      <c r="BE170" s="145" t="e">
        <f t="shared" si="57"/>
        <v>#VALUE!</v>
      </c>
      <c r="BF170" s="145" t="e">
        <f t="shared" si="57"/>
        <v>#VALUE!</v>
      </c>
      <c r="BG170" s="145" t="e">
        <f t="shared" si="57"/>
        <v>#VALUE!</v>
      </c>
      <c r="BH170" s="145" t="e">
        <f t="shared" si="57"/>
        <v>#VALUE!</v>
      </c>
      <c r="BI170" s="145" t="e">
        <f t="shared" si="57"/>
        <v>#VALUE!</v>
      </c>
      <c r="BJ170" s="145" t="e">
        <f t="shared" si="57"/>
        <v>#VALUE!</v>
      </c>
      <c r="BK170" s="145" t="e">
        <f t="shared" si="57"/>
        <v>#VALUE!</v>
      </c>
      <c r="BL170" s="145" t="e">
        <f t="shared" si="57"/>
        <v>#VALUE!</v>
      </c>
      <c r="BM170" s="145" t="e">
        <f t="shared" si="57"/>
        <v>#VALUE!</v>
      </c>
      <c r="BN170" s="95"/>
      <c r="BO170" s="95"/>
      <c r="BP170" s="95"/>
      <c r="BQ170" s="95"/>
      <c r="BR170" s="95"/>
      <c r="BS170" s="95"/>
      <c r="BT170" s="95"/>
      <c r="BU170" s="95"/>
      <c r="BV170" s="95"/>
      <c r="BW170" s="95"/>
      <c r="BX170" s="95"/>
      <c r="BY170" s="95"/>
      <c r="BZ170" s="95"/>
      <c r="CA170" s="95"/>
      <c r="CB170" s="95"/>
      <c r="CC170" s="95"/>
      <c r="CD170" s="95"/>
      <c r="CE170" s="95"/>
      <c r="CF170" s="95"/>
      <c r="CG170" s="95"/>
      <c r="CH170" s="95"/>
      <c r="CI170" s="95"/>
      <c r="CJ170" s="95"/>
      <c r="CK170" s="95"/>
      <c r="CL170" s="95"/>
      <c r="CM170" s="95"/>
      <c r="CN170" s="95"/>
      <c r="CO170" s="95"/>
      <c r="CP170" s="95"/>
      <c r="CQ170" s="95"/>
      <c r="CR170" s="95"/>
      <c r="CS170" s="95"/>
      <c r="CT170" s="95"/>
      <c r="CU170" s="95"/>
      <c r="CV170" s="95"/>
      <c r="CW170" s="95"/>
      <c r="CX170" s="95"/>
      <c r="CY170" s="95"/>
      <c r="CZ170" s="95"/>
      <c r="DA170" s="95"/>
      <c r="DB170" s="95"/>
      <c r="DC170" s="95"/>
      <c r="DD170" s="95"/>
      <c r="DE170" s="95"/>
      <c r="DF170" s="95"/>
      <c r="DG170" s="95"/>
      <c r="DH170" s="95"/>
      <c r="DI170" s="95"/>
      <c r="DJ170" s="95"/>
      <c r="DK170" s="95"/>
      <c r="DL170" s="95"/>
      <c r="DM170" s="95"/>
      <c r="DN170" s="95"/>
      <c r="DO170" s="95"/>
      <c r="DP170" s="95"/>
      <c r="DQ170" s="95"/>
      <c r="DR170" s="95"/>
      <c r="DS170" s="95"/>
      <c r="DT170" s="95"/>
      <c r="DU170" s="95"/>
      <c r="DV170" s="95"/>
      <c r="DW170" s="95"/>
      <c r="DX170" s="95"/>
      <c r="DY170" s="95"/>
      <c r="DZ170" s="95"/>
      <c r="EA170" s="95"/>
      <c r="EB170" s="95"/>
      <c r="EC170" s="95"/>
      <c r="ED170" s="95"/>
      <c r="EE170" s="95"/>
      <c r="EF170" s="95"/>
      <c r="EG170" s="95"/>
      <c r="EH170" s="95"/>
      <c r="EI170" s="95"/>
      <c r="EJ170" s="95"/>
      <c r="EK170" s="95"/>
      <c r="EL170" s="95"/>
      <c r="EM170" s="95"/>
      <c r="EN170" s="95"/>
      <c r="EO170" s="95"/>
      <c r="EP170" s="95"/>
      <c r="EQ170" s="95"/>
      <c r="ER170" s="95"/>
      <c r="ES170" s="95"/>
      <c r="ET170" s="95"/>
      <c r="EU170" s="95"/>
      <c r="EV170" s="95"/>
      <c r="EW170" s="95"/>
      <c r="EX170" s="95"/>
      <c r="EY170" s="95"/>
      <c r="EZ170" s="95"/>
      <c r="FA170" s="95"/>
      <c r="FB170" s="95"/>
      <c r="FC170" s="95"/>
      <c r="FD170" s="95"/>
      <c r="FE170" s="95"/>
      <c r="FF170" s="95"/>
      <c r="FG170" s="95"/>
      <c r="FH170" s="95"/>
      <c r="FI170" s="95"/>
      <c r="FJ170" s="95"/>
      <c r="FK170" s="95"/>
      <c r="FL170" s="95"/>
      <c r="FM170" s="95"/>
      <c r="FN170" s="95"/>
      <c r="FO170" s="95"/>
      <c r="FP170" s="95"/>
      <c r="FQ170" s="95"/>
      <c r="FR170" s="95"/>
      <c r="FS170" s="95"/>
      <c r="FT170" s="95"/>
      <c r="FU170" s="95"/>
      <c r="FV170" s="95"/>
      <c r="FW170" s="95"/>
      <c r="FX170" s="95"/>
      <c r="FY170" s="95"/>
      <c r="FZ170" s="95"/>
      <c r="GA170" s="95"/>
      <c r="GB170" s="95"/>
      <c r="GC170" s="95"/>
      <c r="GD170" s="95"/>
      <c r="GE170" s="95"/>
      <c r="GF170" s="95"/>
      <c r="GG170" s="95"/>
      <c r="GH170" s="95"/>
      <c r="GI170" s="95"/>
      <c r="GJ170" s="95"/>
      <c r="GK170" s="95"/>
      <c r="GL170" s="95"/>
      <c r="GM170" s="95"/>
      <c r="GN170" s="95"/>
      <c r="GO170" s="95"/>
      <c r="GP170" s="95"/>
      <c r="GQ170" s="95"/>
      <c r="GR170" s="95"/>
      <c r="GS170" s="95"/>
      <c r="GT170" s="95"/>
      <c r="GU170" s="95"/>
      <c r="GV170" s="95"/>
      <c r="GW170" s="95"/>
      <c r="GX170" s="95"/>
      <c r="GY170" s="95"/>
      <c r="GZ170" s="95"/>
      <c r="HA170" s="95"/>
      <c r="HB170" s="95"/>
      <c r="HC170" s="95"/>
      <c r="HD170" s="95"/>
      <c r="HE170" s="95"/>
      <c r="HF170" s="95"/>
      <c r="HG170" s="95"/>
      <c r="HH170" s="95"/>
      <c r="HI170" s="95"/>
      <c r="HJ170" s="95"/>
      <c r="HK170" s="95"/>
      <c r="HL170" s="95"/>
      <c r="HM170" s="95"/>
      <c r="HN170" s="95"/>
      <c r="HO170" s="95"/>
      <c r="HP170" s="95"/>
      <c r="HQ170" s="95"/>
      <c r="HR170" s="95"/>
      <c r="HS170" s="95"/>
      <c r="HT170" s="95"/>
      <c r="HU170" s="95"/>
      <c r="HV170" s="95"/>
      <c r="HW170" s="95"/>
      <c r="HX170" s="95"/>
      <c r="HY170" s="95"/>
      <c r="HZ170" s="95"/>
      <c r="IA170" s="95"/>
      <c r="IB170" s="95"/>
      <c r="IC170" s="95"/>
      <c r="ID170" s="95"/>
      <c r="IE170" s="95"/>
      <c r="IF170" s="95"/>
      <c r="IG170" s="95"/>
      <c r="IH170" s="95"/>
      <c r="II170" s="95"/>
      <c r="IJ170" s="95"/>
      <c r="IK170" s="95"/>
      <c r="IL170" s="95"/>
      <c r="IM170" s="95"/>
      <c r="IN170" s="95"/>
      <c r="IO170" s="95"/>
      <c r="IP170" s="95"/>
      <c r="IQ170" s="95"/>
      <c r="IR170" s="95"/>
      <c r="IS170" s="95"/>
      <c r="IT170" s="95"/>
      <c r="IU170" s="95"/>
      <c r="IV170" s="95"/>
      <c r="IW170" s="95"/>
      <c r="IX170" s="95"/>
      <c r="IY170" s="95"/>
      <c r="IZ170" s="95"/>
      <c r="JA170" s="95"/>
      <c r="JB170" s="95"/>
      <c r="JC170" s="95"/>
      <c r="JD170" s="95"/>
      <c r="JE170" s="95"/>
      <c r="JF170" s="95"/>
      <c r="JG170" s="95"/>
      <c r="JH170" s="95"/>
      <c r="JI170" s="95"/>
      <c r="JJ170" s="95"/>
      <c r="JK170" s="95"/>
      <c r="JL170" s="95"/>
      <c r="JM170" s="95"/>
      <c r="JN170" s="95"/>
      <c r="JO170" s="95"/>
      <c r="JP170" s="95"/>
      <c r="JQ170" s="95"/>
      <c r="JR170" s="95"/>
      <c r="JS170" s="95"/>
      <c r="JT170" s="95"/>
      <c r="JU170" s="95"/>
      <c r="JV170" s="95"/>
      <c r="JW170" s="95"/>
      <c r="JX170" s="95"/>
      <c r="JY170" s="95"/>
      <c r="JZ170" s="95"/>
      <c r="KA170" s="95"/>
      <c r="KB170" s="95"/>
      <c r="KC170" s="95"/>
      <c r="KD170" s="95"/>
      <c r="KE170" s="95"/>
      <c r="KF170" s="95"/>
      <c r="KG170" s="95"/>
      <c r="KH170" s="95"/>
      <c r="KI170" s="95"/>
      <c r="KJ170" s="95"/>
      <c r="KK170" s="95"/>
      <c r="KL170" s="95"/>
      <c r="KM170" s="95"/>
      <c r="KN170" s="95"/>
      <c r="KO170" s="95"/>
      <c r="KP170" s="95"/>
      <c r="KQ170" s="95"/>
      <c r="KR170" s="95"/>
      <c r="KS170" s="95"/>
      <c r="KT170" s="95"/>
      <c r="KU170" s="95"/>
      <c r="KV170" s="95"/>
      <c r="KW170" s="95"/>
      <c r="KX170" s="95"/>
      <c r="KY170" s="95"/>
      <c r="KZ170" s="95"/>
      <c r="LA170" s="95"/>
      <c r="LB170" s="95"/>
      <c r="LC170" s="95"/>
      <c r="LD170" s="95"/>
      <c r="LE170" s="95"/>
      <c r="LF170" s="95"/>
      <c r="LG170" s="95"/>
      <c r="LH170" s="95"/>
      <c r="LI170" s="95"/>
      <c r="LJ170" s="95"/>
      <c r="LK170" s="95"/>
      <c r="LL170" s="95"/>
      <c r="LM170" s="95"/>
      <c r="LN170" s="95"/>
      <c r="LO170" s="95"/>
      <c r="LP170" s="95"/>
      <c r="LQ170" s="95"/>
      <c r="LR170" s="95"/>
      <c r="LS170" s="95"/>
      <c r="LT170" s="95"/>
      <c r="LU170" s="95"/>
      <c r="LV170" s="95"/>
      <c r="LW170" s="95"/>
      <c r="LX170" s="95"/>
      <c r="LY170" s="95"/>
      <c r="LZ170" s="95"/>
      <c r="MA170" s="95"/>
      <c r="MB170" s="95"/>
      <c r="MC170" s="95"/>
      <c r="MD170" s="95"/>
      <c r="ME170" s="95"/>
      <c r="MF170" s="95"/>
      <c r="MG170" s="95"/>
      <c r="MH170" s="95"/>
      <c r="MI170" s="95"/>
      <c r="MJ170" s="95"/>
      <c r="MK170" s="95"/>
      <c r="ML170" s="95"/>
      <c r="MM170" s="95"/>
      <c r="MN170" s="95"/>
      <c r="MO170" s="95"/>
      <c r="MP170" s="95"/>
      <c r="MQ170" s="95"/>
      <c r="MR170" s="95"/>
      <c r="MS170" s="95"/>
      <c r="MT170" s="95"/>
      <c r="MU170" s="95"/>
      <c r="MV170" s="95"/>
      <c r="MW170" s="95"/>
      <c r="MX170" s="95"/>
      <c r="MY170" s="95"/>
      <c r="MZ170" s="95"/>
      <c r="NA170" s="95"/>
      <c r="NB170" s="95"/>
      <c r="NC170" s="95"/>
      <c r="ND170" s="95"/>
      <c r="NE170" s="95"/>
      <c r="NF170" s="95"/>
      <c r="NG170" s="95"/>
      <c r="NH170" s="95"/>
      <c r="NI170" s="95"/>
      <c r="NJ170" s="95"/>
      <c r="NK170" s="95"/>
      <c r="NL170" s="95"/>
      <c r="NM170" s="95"/>
      <c r="NN170" s="95"/>
      <c r="NO170" s="95"/>
      <c r="NP170" s="95"/>
      <c r="NQ170" s="95"/>
      <c r="NR170" s="95"/>
      <c r="NS170" s="95"/>
      <c r="NT170" s="95"/>
      <c r="NU170" s="95"/>
      <c r="NV170" s="95"/>
      <c r="NW170" s="95"/>
      <c r="NX170" s="95"/>
      <c r="NY170" s="95"/>
      <c r="NZ170" s="95"/>
      <c r="OA170" s="95"/>
      <c r="OB170" s="95"/>
      <c r="OC170" s="95"/>
      <c r="OD170" s="95"/>
      <c r="OE170" s="95"/>
      <c r="OF170" s="95"/>
      <c r="OG170" s="95"/>
      <c r="OH170" s="95"/>
      <c r="OI170" s="95"/>
      <c r="OJ170" s="95"/>
      <c r="OK170" s="95"/>
      <c r="OL170" s="95"/>
      <c r="OM170" s="95"/>
      <c r="ON170" s="95"/>
      <c r="OO170" s="95"/>
      <c r="OP170" s="95"/>
      <c r="OQ170" s="95"/>
      <c r="OR170" s="95"/>
      <c r="OS170" s="95"/>
      <c r="OT170" s="95"/>
      <c r="OU170" s="95"/>
      <c r="OV170" s="95"/>
      <c r="OW170" s="95"/>
      <c r="OX170" s="95"/>
      <c r="OY170" s="95"/>
      <c r="OZ170" s="95"/>
      <c r="PA170" s="95"/>
      <c r="PB170" s="95"/>
      <c r="PC170" s="95"/>
      <c r="PD170" s="95"/>
      <c r="PE170" s="95"/>
      <c r="PF170" s="95"/>
      <c r="PG170" s="95"/>
      <c r="PH170" s="95"/>
    </row>
    <row r="171" spans="3:424" s="28" customFormat="1" ht="34.950000000000003" customHeight="1">
      <c r="C171" s="150" t="s">
        <v>330</v>
      </c>
      <c r="D171" s="175" t="e">
        <f>R37</f>
        <v>#VALUE!</v>
      </c>
      <c r="E171" s="151" t="e">
        <f>IF(S37=0,U37,IF(U37=0,T37,""))</f>
        <v>#VALUE!</v>
      </c>
      <c r="F171" s="1811"/>
      <c r="G171" s="1812"/>
      <c r="H171" s="1812"/>
      <c r="I171" s="1812"/>
      <c r="J171" s="1812"/>
      <c r="K171" s="1812"/>
      <c r="L171" s="1812"/>
      <c r="M171" s="1812"/>
      <c r="N171" s="1812"/>
      <c r="O171" s="1812"/>
      <c r="P171" s="1812"/>
      <c r="Q171" s="1812"/>
      <c r="R171" s="1812"/>
      <c r="S171" s="1812"/>
      <c r="T171" s="1812"/>
      <c r="U171" s="1812"/>
      <c r="V171" s="1812"/>
      <c r="W171" s="1812"/>
      <c r="X171" s="1812"/>
      <c r="Y171" s="1812"/>
      <c r="Z171" s="1812"/>
      <c r="AA171" s="1812"/>
      <c r="AB171" s="1812"/>
      <c r="AC171" s="1812"/>
      <c r="AD171" s="1812"/>
      <c r="AE171" s="1812"/>
      <c r="AF171" s="1812"/>
      <c r="AG171" s="1812"/>
      <c r="AH171" s="1812"/>
      <c r="AI171" s="1812"/>
      <c r="AJ171" s="1812"/>
      <c r="AK171" s="1812"/>
      <c r="AL171" s="1812"/>
      <c r="AM171" s="1812"/>
      <c r="AN171" s="1812"/>
      <c r="AO171" s="1812"/>
      <c r="AP171" s="1812"/>
      <c r="AQ171" s="1812"/>
      <c r="AR171" s="1812"/>
      <c r="AS171" s="1812"/>
      <c r="AT171" s="1812"/>
      <c r="AU171" s="1812"/>
      <c r="AV171" s="1812"/>
      <c r="AW171" s="1812"/>
      <c r="AX171" s="1812"/>
      <c r="AY171" s="1812"/>
      <c r="AZ171" s="1812"/>
      <c r="BA171" s="1812"/>
      <c r="BB171" s="1812"/>
      <c r="BC171" s="1812"/>
      <c r="BD171" s="1812"/>
      <c r="BE171" s="1812"/>
      <c r="BF171" s="1812"/>
      <c r="BG171" s="1812"/>
      <c r="BH171" s="1812"/>
      <c r="BI171" s="1812"/>
      <c r="BJ171" s="1812"/>
      <c r="BK171" s="1812"/>
      <c r="BL171" s="1812"/>
      <c r="BM171" s="1812"/>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95"/>
      <c r="CR171" s="95"/>
      <c r="CS171" s="95"/>
      <c r="CT171" s="95"/>
      <c r="CU171" s="95"/>
      <c r="CV171" s="95"/>
      <c r="CW171" s="95"/>
      <c r="CX171" s="95"/>
      <c r="CY171" s="95"/>
      <c r="CZ171" s="95"/>
      <c r="DA171" s="95"/>
      <c r="DB171" s="95"/>
      <c r="DC171" s="95"/>
      <c r="DD171" s="95"/>
      <c r="DE171" s="95"/>
      <c r="DF171" s="95"/>
      <c r="DG171" s="95"/>
      <c r="DH171" s="95"/>
      <c r="DI171" s="95"/>
      <c r="DJ171" s="95"/>
      <c r="DK171" s="95"/>
      <c r="DL171" s="95"/>
      <c r="DM171" s="95"/>
      <c r="DN171" s="95"/>
      <c r="DO171" s="95"/>
      <c r="DP171" s="95"/>
      <c r="DQ171" s="95"/>
      <c r="DR171" s="95"/>
      <c r="DS171" s="95"/>
      <c r="DT171" s="95"/>
      <c r="DU171" s="95"/>
      <c r="DV171" s="95"/>
      <c r="DW171" s="95"/>
      <c r="DX171" s="95"/>
      <c r="DY171" s="95"/>
      <c r="DZ171" s="95"/>
      <c r="EA171" s="95"/>
      <c r="EB171" s="95"/>
      <c r="EC171" s="95"/>
      <c r="ED171" s="95"/>
      <c r="EE171" s="95"/>
      <c r="EF171" s="95"/>
      <c r="EG171" s="95"/>
      <c r="EH171" s="95"/>
      <c r="EI171" s="95"/>
      <c r="EJ171" s="95"/>
      <c r="EK171" s="95"/>
      <c r="EL171" s="95"/>
      <c r="EM171" s="95"/>
      <c r="EN171" s="95"/>
      <c r="EO171" s="95"/>
      <c r="EP171" s="95"/>
      <c r="EQ171" s="95"/>
      <c r="ER171" s="95"/>
      <c r="ES171" s="95"/>
      <c r="ET171" s="95"/>
      <c r="EU171" s="95"/>
      <c r="EV171" s="95"/>
      <c r="EW171" s="95"/>
      <c r="EX171" s="95"/>
      <c r="EY171" s="95"/>
      <c r="EZ171" s="95"/>
      <c r="FA171" s="95"/>
      <c r="FB171" s="95"/>
      <c r="FC171" s="95"/>
      <c r="FD171" s="95"/>
      <c r="FE171" s="95"/>
      <c r="FF171" s="95"/>
      <c r="FG171" s="95"/>
      <c r="FH171" s="95"/>
      <c r="FI171" s="95"/>
      <c r="FJ171" s="95"/>
      <c r="FK171" s="95"/>
      <c r="FL171" s="95"/>
      <c r="FM171" s="95"/>
      <c r="FN171" s="95"/>
      <c r="FO171" s="95"/>
      <c r="FP171" s="95"/>
      <c r="FQ171" s="95"/>
      <c r="FR171" s="95"/>
      <c r="FS171" s="95"/>
      <c r="FT171" s="95"/>
      <c r="FU171" s="95"/>
      <c r="FV171" s="95"/>
      <c r="FW171" s="95"/>
      <c r="FX171" s="95"/>
      <c r="FY171" s="95"/>
      <c r="FZ171" s="95"/>
      <c r="GA171" s="95"/>
      <c r="GB171" s="95"/>
      <c r="GC171" s="95"/>
      <c r="GD171" s="95"/>
      <c r="GE171" s="95"/>
      <c r="GF171" s="95"/>
      <c r="GG171" s="95"/>
      <c r="GH171" s="95"/>
      <c r="GI171" s="95"/>
      <c r="GJ171" s="95"/>
      <c r="GK171" s="95"/>
      <c r="GL171" s="95"/>
      <c r="GM171" s="95"/>
      <c r="GN171" s="95"/>
      <c r="GO171" s="95"/>
      <c r="GP171" s="95"/>
      <c r="GQ171" s="95"/>
      <c r="GR171" s="95"/>
      <c r="GS171" s="95"/>
      <c r="GT171" s="95"/>
      <c r="GU171" s="95"/>
      <c r="GV171" s="95"/>
      <c r="GW171" s="95"/>
      <c r="GX171" s="95"/>
      <c r="GY171" s="95"/>
      <c r="GZ171" s="95"/>
      <c r="HA171" s="95"/>
      <c r="HB171" s="95"/>
      <c r="HC171" s="95"/>
      <c r="HD171" s="95"/>
      <c r="HE171" s="95"/>
      <c r="HF171" s="95"/>
      <c r="HG171" s="95"/>
      <c r="HH171" s="95"/>
      <c r="HI171" s="95"/>
      <c r="HJ171" s="95"/>
      <c r="HK171" s="95"/>
      <c r="HL171" s="95"/>
      <c r="HM171" s="95"/>
      <c r="HN171" s="95"/>
      <c r="HO171" s="95"/>
      <c r="HP171" s="95"/>
      <c r="HQ171" s="95"/>
      <c r="HR171" s="95"/>
      <c r="HS171" s="95"/>
      <c r="HT171" s="95"/>
      <c r="HU171" s="95"/>
      <c r="HV171" s="95"/>
      <c r="HW171" s="95"/>
      <c r="HX171" s="95"/>
      <c r="HY171" s="95"/>
      <c r="HZ171" s="95"/>
      <c r="IA171" s="95"/>
      <c r="IB171" s="95"/>
      <c r="IC171" s="95"/>
      <c r="ID171" s="95"/>
      <c r="IE171" s="95"/>
      <c r="IF171" s="95"/>
      <c r="IG171" s="95"/>
      <c r="IH171" s="95"/>
      <c r="II171" s="95"/>
      <c r="IJ171" s="95"/>
      <c r="IK171" s="95"/>
      <c r="IL171" s="95"/>
      <c r="IM171" s="95"/>
      <c r="IN171" s="95"/>
      <c r="IO171" s="95"/>
      <c r="IP171" s="95"/>
      <c r="IQ171" s="95"/>
      <c r="IR171" s="95"/>
      <c r="IS171" s="95"/>
      <c r="IT171" s="95"/>
      <c r="IU171" s="95"/>
      <c r="IV171" s="95"/>
      <c r="IW171" s="95"/>
      <c r="IX171" s="95"/>
      <c r="IY171" s="95"/>
      <c r="IZ171" s="95"/>
      <c r="JA171" s="95"/>
      <c r="JB171" s="95"/>
      <c r="JC171" s="95"/>
      <c r="JD171" s="95"/>
      <c r="JE171" s="95"/>
      <c r="JF171" s="95"/>
      <c r="JG171" s="95"/>
      <c r="JH171" s="95"/>
      <c r="JI171" s="95"/>
      <c r="JJ171" s="95"/>
      <c r="JK171" s="95"/>
      <c r="JL171" s="95"/>
      <c r="JM171" s="95"/>
      <c r="JN171" s="95"/>
      <c r="JO171" s="95"/>
      <c r="JP171" s="95"/>
      <c r="JQ171" s="95"/>
      <c r="JR171" s="95"/>
      <c r="JS171" s="95"/>
      <c r="JT171" s="95"/>
      <c r="JU171" s="95"/>
      <c r="JV171" s="95"/>
      <c r="JW171" s="95"/>
      <c r="JX171" s="95"/>
      <c r="JY171" s="95"/>
      <c r="JZ171" s="95"/>
      <c r="KA171" s="95"/>
      <c r="KB171" s="95"/>
      <c r="KC171" s="95"/>
      <c r="KD171" s="95"/>
      <c r="KE171" s="95"/>
      <c r="KF171" s="95"/>
      <c r="KG171" s="95"/>
      <c r="KH171" s="95"/>
      <c r="KI171" s="95"/>
      <c r="KJ171" s="95"/>
      <c r="KK171" s="95"/>
      <c r="KL171" s="95"/>
      <c r="KM171" s="95"/>
      <c r="KN171" s="95"/>
      <c r="KO171" s="95"/>
      <c r="KP171" s="95"/>
      <c r="KQ171" s="95"/>
      <c r="KR171" s="95"/>
      <c r="KS171" s="95"/>
      <c r="KT171" s="95"/>
      <c r="KU171" s="95"/>
      <c r="KV171" s="95"/>
      <c r="KW171" s="95"/>
      <c r="KX171" s="95"/>
      <c r="KY171" s="95"/>
      <c r="KZ171" s="95"/>
      <c r="LA171" s="95"/>
      <c r="LB171" s="95"/>
      <c r="LC171" s="95"/>
      <c r="LD171" s="95"/>
      <c r="LE171" s="95"/>
      <c r="LF171" s="95"/>
      <c r="LG171" s="95"/>
      <c r="LH171" s="95"/>
      <c r="LI171" s="95"/>
      <c r="LJ171" s="95"/>
      <c r="LK171" s="95"/>
      <c r="LL171" s="95"/>
      <c r="LM171" s="95"/>
      <c r="LN171" s="95"/>
      <c r="LO171" s="95"/>
      <c r="LP171" s="95"/>
      <c r="LQ171" s="95"/>
      <c r="LR171" s="95"/>
      <c r="LS171" s="95"/>
      <c r="LT171" s="95"/>
      <c r="LU171" s="95"/>
      <c r="LV171" s="95"/>
      <c r="LW171" s="95"/>
      <c r="LX171" s="95"/>
      <c r="LY171" s="95"/>
      <c r="LZ171" s="95"/>
      <c r="MA171" s="95"/>
      <c r="MB171" s="95"/>
      <c r="MC171" s="95"/>
      <c r="MD171" s="95"/>
      <c r="ME171" s="95"/>
      <c r="MF171" s="95"/>
      <c r="MG171" s="95"/>
      <c r="MH171" s="95"/>
      <c r="MI171" s="95"/>
      <c r="MJ171" s="95"/>
      <c r="MK171" s="95"/>
      <c r="ML171" s="95"/>
      <c r="MM171" s="95"/>
      <c r="MN171" s="95"/>
      <c r="MO171" s="95"/>
      <c r="MP171" s="95"/>
      <c r="MQ171" s="95"/>
      <c r="MR171" s="95"/>
      <c r="MS171" s="95"/>
      <c r="MT171" s="95"/>
      <c r="MU171" s="95"/>
      <c r="MV171" s="95"/>
      <c r="MW171" s="95"/>
      <c r="MX171" s="95"/>
      <c r="MY171" s="95"/>
      <c r="MZ171" s="95"/>
      <c r="NA171" s="95"/>
      <c r="NB171" s="95"/>
      <c r="NC171" s="95"/>
      <c r="ND171" s="95"/>
      <c r="NE171" s="95"/>
      <c r="NF171" s="95"/>
      <c r="NG171" s="95"/>
      <c r="NH171" s="95"/>
      <c r="NI171" s="95"/>
      <c r="NJ171" s="95"/>
      <c r="NK171" s="95"/>
      <c r="NL171" s="95"/>
      <c r="NM171" s="95"/>
      <c r="NN171" s="95"/>
      <c r="NO171" s="95"/>
      <c r="NP171" s="95"/>
      <c r="NQ171" s="95"/>
      <c r="NR171" s="95"/>
      <c r="NS171" s="95"/>
      <c r="NT171" s="95"/>
      <c r="NU171" s="95"/>
      <c r="NV171" s="95"/>
      <c r="NW171" s="95"/>
      <c r="NX171" s="95"/>
      <c r="NY171" s="95"/>
      <c r="NZ171" s="95"/>
      <c r="OA171" s="95"/>
      <c r="OB171" s="95"/>
      <c r="OC171" s="95"/>
      <c r="OD171" s="95"/>
      <c r="OE171" s="95"/>
      <c r="OF171" s="95"/>
      <c r="OG171" s="95"/>
      <c r="OH171" s="95"/>
      <c r="OI171" s="95"/>
      <c r="OJ171" s="95"/>
      <c r="OK171" s="95"/>
      <c r="OL171" s="95"/>
      <c r="OM171" s="95"/>
      <c r="ON171" s="95"/>
      <c r="OO171" s="95"/>
      <c r="OP171" s="95"/>
      <c r="OQ171" s="95"/>
      <c r="OR171" s="95"/>
      <c r="OS171" s="95"/>
      <c r="OT171" s="95"/>
      <c r="OU171" s="95"/>
      <c r="OV171" s="95"/>
      <c r="OW171" s="95"/>
      <c r="OX171" s="95"/>
      <c r="OY171" s="95"/>
      <c r="OZ171" s="95"/>
      <c r="PA171" s="95"/>
      <c r="PB171" s="95"/>
      <c r="PC171" s="95"/>
      <c r="PD171" s="95"/>
      <c r="PE171" s="95"/>
      <c r="PF171" s="95"/>
      <c r="PG171" s="95"/>
      <c r="PH171" s="95"/>
    </row>
    <row r="172" spans="3:424" s="28" customFormat="1" ht="34.950000000000003" customHeight="1">
      <c r="C172" s="150" t="s">
        <v>331</v>
      </c>
      <c r="D172" s="175" t="e">
        <f>R38</f>
        <v>#VALUE!</v>
      </c>
      <c r="E172" s="151" t="e">
        <f>IF(S38=0,U38,IF(U38=0,T38,""))</f>
        <v>#VALUE!</v>
      </c>
      <c r="F172" s="1811"/>
      <c r="G172" s="1812"/>
      <c r="H172" s="1812"/>
      <c r="I172" s="1812"/>
      <c r="J172" s="1812"/>
      <c r="K172" s="1812"/>
      <c r="L172" s="1812"/>
      <c r="M172" s="1812"/>
      <c r="N172" s="1812"/>
      <c r="O172" s="1812"/>
      <c r="P172" s="1812"/>
      <c r="Q172" s="1812"/>
      <c r="R172" s="1812"/>
      <c r="S172" s="1812"/>
      <c r="T172" s="1812"/>
      <c r="U172" s="1812"/>
      <c r="V172" s="1812"/>
      <c r="W172" s="1812"/>
      <c r="X172" s="1812"/>
      <c r="Y172" s="1812"/>
      <c r="Z172" s="1812"/>
      <c r="AA172" s="1812"/>
      <c r="AB172" s="1812"/>
      <c r="AC172" s="1812"/>
      <c r="AD172" s="1812"/>
      <c r="AE172" s="1812"/>
      <c r="AF172" s="1812"/>
      <c r="AG172" s="1812"/>
      <c r="AH172" s="1812"/>
      <c r="AI172" s="1812"/>
      <c r="AJ172" s="1812"/>
      <c r="AK172" s="1812"/>
      <c r="AL172" s="1812"/>
      <c r="AM172" s="1812"/>
      <c r="AN172" s="1812"/>
      <c r="AO172" s="1812"/>
      <c r="AP172" s="1812"/>
      <c r="AQ172" s="1812"/>
      <c r="AR172" s="1812"/>
      <c r="AS172" s="1812"/>
      <c r="AT172" s="1812"/>
      <c r="AU172" s="1812"/>
      <c r="AV172" s="1812"/>
      <c r="AW172" s="1812"/>
      <c r="AX172" s="1812"/>
      <c r="AY172" s="1812"/>
      <c r="AZ172" s="1812"/>
      <c r="BA172" s="1812"/>
      <c r="BB172" s="1812"/>
      <c r="BC172" s="1812"/>
      <c r="BD172" s="1812"/>
      <c r="BE172" s="1812"/>
      <c r="BF172" s="1812"/>
      <c r="BG172" s="1812"/>
      <c r="BH172" s="1812"/>
      <c r="BI172" s="1812"/>
      <c r="BJ172" s="1812"/>
      <c r="BK172" s="1812"/>
      <c r="BL172" s="1812"/>
      <c r="BM172" s="1812"/>
      <c r="BN172" s="95"/>
      <c r="BO172" s="95"/>
      <c r="BP172" s="95"/>
      <c r="BQ172" s="95"/>
      <c r="BR172" s="95"/>
      <c r="BS172" s="95"/>
      <c r="BT172" s="95"/>
      <c r="BU172" s="95"/>
      <c r="BV172" s="95"/>
      <c r="BW172" s="95"/>
      <c r="BX172" s="95"/>
      <c r="BY172" s="95"/>
      <c r="BZ172" s="95"/>
      <c r="CA172" s="95"/>
      <c r="CB172" s="95"/>
      <c r="CC172" s="95"/>
      <c r="CD172" s="95"/>
      <c r="CE172" s="95"/>
      <c r="CF172" s="95"/>
      <c r="CG172" s="95"/>
      <c r="CH172" s="95"/>
      <c r="CI172" s="95"/>
      <c r="CJ172" s="95"/>
      <c r="CK172" s="95"/>
      <c r="CL172" s="95"/>
      <c r="CM172" s="95"/>
      <c r="CN172" s="95"/>
      <c r="CO172" s="95"/>
      <c r="CP172" s="95"/>
      <c r="CQ172" s="95"/>
      <c r="CR172" s="95"/>
      <c r="CS172" s="95"/>
      <c r="CT172" s="95"/>
      <c r="CU172" s="95"/>
      <c r="CV172" s="95"/>
      <c r="CW172" s="95"/>
      <c r="CX172" s="95"/>
      <c r="CY172" s="95"/>
      <c r="CZ172" s="95"/>
      <c r="DA172" s="95"/>
      <c r="DB172" s="95"/>
      <c r="DC172" s="95"/>
      <c r="DD172" s="95"/>
      <c r="DE172" s="95"/>
      <c r="DF172" s="95"/>
      <c r="DG172" s="95"/>
      <c r="DH172" s="95"/>
      <c r="DI172" s="95"/>
      <c r="DJ172" s="95"/>
      <c r="DK172" s="95"/>
      <c r="DL172" s="95"/>
      <c r="DM172" s="95"/>
      <c r="DN172" s="95"/>
      <c r="DO172" s="95"/>
      <c r="DP172" s="95"/>
      <c r="DQ172" s="95"/>
      <c r="DR172" s="95"/>
      <c r="DS172" s="95"/>
      <c r="DT172" s="95"/>
      <c r="DU172" s="95"/>
      <c r="DV172" s="95"/>
      <c r="DW172" s="95"/>
      <c r="DX172" s="95"/>
      <c r="DY172" s="95"/>
      <c r="DZ172" s="95"/>
      <c r="EA172" s="95"/>
      <c r="EB172" s="95"/>
      <c r="EC172" s="95"/>
      <c r="ED172" s="95"/>
      <c r="EE172" s="95"/>
      <c r="EF172" s="95"/>
      <c r="EG172" s="95"/>
      <c r="EH172" s="95"/>
      <c r="EI172" s="95"/>
      <c r="EJ172" s="95"/>
      <c r="EK172" s="95"/>
      <c r="EL172" s="95"/>
      <c r="EM172" s="95"/>
      <c r="EN172" s="95"/>
      <c r="EO172" s="95"/>
      <c r="EP172" s="95"/>
      <c r="EQ172" s="95"/>
      <c r="ER172" s="95"/>
      <c r="ES172" s="95"/>
      <c r="ET172" s="95"/>
      <c r="EU172" s="95"/>
      <c r="EV172" s="95"/>
      <c r="EW172" s="95"/>
      <c r="EX172" s="95"/>
      <c r="EY172" s="95"/>
      <c r="EZ172" s="95"/>
      <c r="FA172" s="95"/>
      <c r="FB172" s="95"/>
      <c r="FC172" s="95"/>
      <c r="FD172" s="95"/>
      <c r="FE172" s="95"/>
      <c r="FF172" s="95"/>
      <c r="FG172" s="95"/>
      <c r="FH172" s="95"/>
      <c r="FI172" s="95"/>
      <c r="FJ172" s="95"/>
      <c r="FK172" s="95"/>
      <c r="FL172" s="95"/>
      <c r="FM172" s="95"/>
      <c r="FN172" s="95"/>
      <c r="FO172" s="95"/>
      <c r="FP172" s="95"/>
      <c r="FQ172" s="95"/>
      <c r="FR172" s="95"/>
      <c r="FS172" s="95"/>
      <c r="FT172" s="95"/>
      <c r="FU172" s="95"/>
      <c r="FV172" s="95"/>
      <c r="FW172" s="95"/>
      <c r="FX172" s="95"/>
      <c r="FY172" s="95"/>
      <c r="FZ172" s="95"/>
      <c r="GA172" s="95"/>
      <c r="GB172" s="95"/>
      <c r="GC172" s="95"/>
      <c r="GD172" s="95"/>
      <c r="GE172" s="95"/>
      <c r="GF172" s="95"/>
      <c r="GG172" s="95"/>
      <c r="GH172" s="95"/>
      <c r="GI172" s="95"/>
      <c r="GJ172" s="95"/>
      <c r="GK172" s="95"/>
      <c r="GL172" s="95"/>
      <c r="GM172" s="95"/>
      <c r="GN172" s="95"/>
      <c r="GO172" s="95"/>
      <c r="GP172" s="95"/>
      <c r="GQ172" s="95"/>
      <c r="GR172" s="95"/>
      <c r="GS172" s="95"/>
      <c r="GT172" s="95"/>
      <c r="GU172" s="95"/>
      <c r="GV172" s="95"/>
      <c r="GW172" s="95"/>
      <c r="GX172" s="95"/>
      <c r="GY172" s="95"/>
      <c r="GZ172" s="95"/>
      <c r="HA172" s="95"/>
      <c r="HB172" s="95"/>
      <c r="HC172" s="95"/>
      <c r="HD172" s="95"/>
      <c r="HE172" s="95"/>
      <c r="HF172" s="95"/>
      <c r="HG172" s="95"/>
      <c r="HH172" s="95"/>
      <c r="HI172" s="95"/>
      <c r="HJ172" s="95"/>
      <c r="HK172" s="95"/>
      <c r="HL172" s="95"/>
      <c r="HM172" s="95"/>
      <c r="HN172" s="95"/>
      <c r="HO172" s="95"/>
      <c r="HP172" s="95"/>
      <c r="HQ172" s="95"/>
      <c r="HR172" s="95"/>
      <c r="HS172" s="95"/>
      <c r="HT172" s="95"/>
      <c r="HU172" s="95"/>
      <c r="HV172" s="95"/>
      <c r="HW172" s="95"/>
      <c r="HX172" s="95"/>
      <c r="HY172" s="95"/>
      <c r="HZ172" s="95"/>
      <c r="IA172" s="95"/>
      <c r="IB172" s="95"/>
      <c r="IC172" s="95"/>
      <c r="ID172" s="95"/>
      <c r="IE172" s="95"/>
      <c r="IF172" s="95"/>
      <c r="IG172" s="95"/>
      <c r="IH172" s="95"/>
      <c r="II172" s="95"/>
      <c r="IJ172" s="95"/>
      <c r="IK172" s="95"/>
      <c r="IL172" s="95"/>
      <c r="IM172" s="95"/>
      <c r="IN172" s="95"/>
      <c r="IO172" s="95"/>
      <c r="IP172" s="95"/>
      <c r="IQ172" s="95"/>
      <c r="IR172" s="95"/>
      <c r="IS172" s="95"/>
      <c r="IT172" s="95"/>
      <c r="IU172" s="95"/>
      <c r="IV172" s="95"/>
      <c r="IW172" s="95"/>
      <c r="IX172" s="95"/>
      <c r="IY172" s="95"/>
      <c r="IZ172" s="95"/>
      <c r="JA172" s="95"/>
      <c r="JB172" s="95"/>
      <c r="JC172" s="95"/>
      <c r="JD172" s="95"/>
      <c r="JE172" s="95"/>
      <c r="JF172" s="95"/>
      <c r="JG172" s="95"/>
      <c r="JH172" s="95"/>
      <c r="JI172" s="95"/>
      <c r="JJ172" s="95"/>
      <c r="JK172" s="95"/>
      <c r="JL172" s="95"/>
      <c r="JM172" s="95"/>
      <c r="JN172" s="95"/>
      <c r="JO172" s="95"/>
      <c r="JP172" s="95"/>
      <c r="JQ172" s="95"/>
      <c r="JR172" s="95"/>
      <c r="JS172" s="95"/>
      <c r="JT172" s="95"/>
      <c r="JU172" s="95"/>
      <c r="JV172" s="95"/>
      <c r="JW172" s="95"/>
      <c r="JX172" s="95"/>
      <c r="JY172" s="95"/>
      <c r="JZ172" s="95"/>
      <c r="KA172" s="95"/>
      <c r="KB172" s="95"/>
      <c r="KC172" s="95"/>
      <c r="KD172" s="95"/>
      <c r="KE172" s="95"/>
      <c r="KF172" s="95"/>
      <c r="KG172" s="95"/>
      <c r="KH172" s="95"/>
      <c r="KI172" s="95"/>
      <c r="KJ172" s="95"/>
      <c r="KK172" s="95"/>
      <c r="KL172" s="95"/>
      <c r="KM172" s="95"/>
      <c r="KN172" s="95"/>
      <c r="KO172" s="95"/>
      <c r="KP172" s="95"/>
      <c r="KQ172" s="95"/>
      <c r="KR172" s="95"/>
      <c r="KS172" s="95"/>
      <c r="KT172" s="95"/>
      <c r="KU172" s="95"/>
      <c r="KV172" s="95"/>
      <c r="KW172" s="95"/>
      <c r="KX172" s="95"/>
      <c r="KY172" s="95"/>
      <c r="KZ172" s="95"/>
      <c r="LA172" s="95"/>
      <c r="LB172" s="95"/>
      <c r="LC172" s="95"/>
      <c r="LD172" s="95"/>
      <c r="LE172" s="95"/>
      <c r="LF172" s="95"/>
      <c r="LG172" s="95"/>
      <c r="LH172" s="95"/>
      <c r="LI172" s="95"/>
      <c r="LJ172" s="95"/>
      <c r="LK172" s="95"/>
      <c r="LL172" s="95"/>
      <c r="LM172" s="95"/>
      <c r="LN172" s="95"/>
      <c r="LO172" s="95"/>
      <c r="LP172" s="95"/>
      <c r="LQ172" s="95"/>
      <c r="LR172" s="95"/>
      <c r="LS172" s="95"/>
      <c r="LT172" s="95"/>
      <c r="LU172" s="95"/>
      <c r="LV172" s="95"/>
      <c r="LW172" s="95"/>
      <c r="LX172" s="95"/>
      <c r="LY172" s="95"/>
      <c r="LZ172" s="95"/>
      <c r="MA172" s="95"/>
      <c r="MB172" s="95"/>
      <c r="MC172" s="95"/>
      <c r="MD172" s="95"/>
      <c r="ME172" s="95"/>
      <c r="MF172" s="95"/>
      <c r="MG172" s="95"/>
      <c r="MH172" s="95"/>
      <c r="MI172" s="95"/>
      <c r="MJ172" s="95"/>
      <c r="MK172" s="95"/>
      <c r="ML172" s="95"/>
      <c r="MM172" s="95"/>
      <c r="MN172" s="95"/>
      <c r="MO172" s="95"/>
      <c r="MP172" s="95"/>
      <c r="MQ172" s="95"/>
      <c r="MR172" s="95"/>
      <c r="MS172" s="95"/>
      <c r="MT172" s="95"/>
      <c r="MU172" s="95"/>
      <c r="MV172" s="95"/>
      <c r="MW172" s="95"/>
      <c r="MX172" s="95"/>
      <c r="MY172" s="95"/>
      <c r="MZ172" s="95"/>
      <c r="NA172" s="95"/>
      <c r="NB172" s="95"/>
      <c r="NC172" s="95"/>
      <c r="ND172" s="95"/>
      <c r="NE172" s="95"/>
      <c r="NF172" s="95"/>
      <c r="NG172" s="95"/>
      <c r="NH172" s="95"/>
      <c r="NI172" s="95"/>
      <c r="NJ172" s="95"/>
      <c r="NK172" s="95"/>
      <c r="NL172" s="95"/>
      <c r="NM172" s="95"/>
      <c r="NN172" s="95"/>
      <c r="NO172" s="95"/>
      <c r="NP172" s="95"/>
      <c r="NQ172" s="95"/>
      <c r="NR172" s="95"/>
      <c r="NS172" s="95"/>
      <c r="NT172" s="95"/>
      <c r="NU172" s="95"/>
      <c r="NV172" s="95"/>
      <c r="NW172" s="95"/>
      <c r="NX172" s="95"/>
      <c r="NY172" s="95"/>
      <c r="NZ172" s="95"/>
      <c r="OA172" s="95"/>
      <c r="OB172" s="95"/>
      <c r="OC172" s="95"/>
      <c r="OD172" s="95"/>
      <c r="OE172" s="95"/>
      <c r="OF172" s="95"/>
      <c r="OG172" s="95"/>
      <c r="OH172" s="95"/>
      <c r="OI172" s="95"/>
      <c r="OJ172" s="95"/>
      <c r="OK172" s="95"/>
      <c r="OL172" s="95"/>
      <c r="OM172" s="95"/>
      <c r="ON172" s="95"/>
      <c r="OO172" s="95"/>
      <c r="OP172" s="95"/>
      <c r="OQ172" s="95"/>
      <c r="OR172" s="95"/>
      <c r="OS172" s="95"/>
      <c r="OT172" s="95"/>
      <c r="OU172" s="95"/>
      <c r="OV172" s="95"/>
      <c r="OW172" s="95"/>
      <c r="OX172" s="95"/>
      <c r="OY172" s="95"/>
      <c r="OZ172" s="95"/>
      <c r="PA172" s="95"/>
      <c r="PB172" s="95"/>
      <c r="PC172" s="95"/>
      <c r="PD172" s="95"/>
      <c r="PE172" s="95"/>
      <c r="PF172" s="95"/>
      <c r="PG172" s="95"/>
      <c r="PH172" s="95"/>
    </row>
    <row r="173" spans="3:424" s="28" customFormat="1" ht="34.950000000000003" customHeight="1" thickBot="1">
      <c r="C173" s="152" t="s">
        <v>332</v>
      </c>
      <c r="D173" s="176" t="e">
        <f>R39</f>
        <v>#VALUE!</v>
      </c>
      <c r="E173" s="151" t="e">
        <f>IF(S39=0,U39,IF(U39=0,T39,""))</f>
        <v>#VALUE!</v>
      </c>
      <c r="F173" s="1813"/>
      <c r="G173" s="1814"/>
      <c r="H173" s="1814"/>
      <c r="I173" s="1814"/>
      <c r="J173" s="1814"/>
      <c r="K173" s="1814"/>
      <c r="L173" s="1814"/>
      <c r="M173" s="1814"/>
      <c r="N173" s="1814"/>
      <c r="O173" s="1814"/>
      <c r="P173" s="1814"/>
      <c r="Q173" s="1814"/>
      <c r="R173" s="1814"/>
      <c r="S173" s="1814"/>
      <c r="T173" s="1814"/>
      <c r="U173" s="1814"/>
      <c r="V173" s="1814"/>
      <c r="W173" s="1814"/>
      <c r="X173" s="1814"/>
      <c r="Y173" s="1814"/>
      <c r="Z173" s="1814"/>
      <c r="AA173" s="1814"/>
      <c r="AB173" s="1814"/>
      <c r="AC173" s="1814"/>
      <c r="AD173" s="1814"/>
      <c r="AE173" s="1814"/>
      <c r="AF173" s="1814"/>
      <c r="AG173" s="1814"/>
      <c r="AH173" s="1814"/>
      <c r="AI173" s="1814"/>
      <c r="AJ173" s="1814"/>
      <c r="AK173" s="1814"/>
      <c r="AL173" s="1814"/>
      <c r="AM173" s="1814"/>
      <c r="AN173" s="1814"/>
      <c r="AO173" s="1814"/>
      <c r="AP173" s="1814"/>
      <c r="AQ173" s="1814"/>
      <c r="AR173" s="1814"/>
      <c r="AS173" s="1814"/>
      <c r="AT173" s="1814"/>
      <c r="AU173" s="1814"/>
      <c r="AV173" s="1814"/>
      <c r="AW173" s="1814"/>
      <c r="AX173" s="1814"/>
      <c r="AY173" s="1814"/>
      <c r="AZ173" s="1814"/>
      <c r="BA173" s="1814"/>
      <c r="BB173" s="1814"/>
      <c r="BC173" s="1814"/>
      <c r="BD173" s="1814"/>
      <c r="BE173" s="1814"/>
      <c r="BF173" s="1814"/>
      <c r="BG173" s="1814"/>
      <c r="BH173" s="1814"/>
      <c r="BI173" s="1814"/>
      <c r="BJ173" s="1814"/>
      <c r="BK173" s="1814"/>
      <c r="BL173" s="1814"/>
      <c r="BM173" s="1814"/>
      <c r="BN173" s="95"/>
      <c r="BO173" s="95"/>
      <c r="BP173" s="95"/>
      <c r="BQ173" s="95"/>
      <c r="BR173" s="95"/>
      <c r="BS173" s="95"/>
      <c r="BT173" s="95"/>
      <c r="BU173" s="95"/>
      <c r="BV173" s="95"/>
      <c r="BW173" s="95"/>
      <c r="BX173" s="95"/>
      <c r="BY173" s="95"/>
      <c r="BZ173" s="95"/>
      <c r="CA173" s="95"/>
      <c r="CB173" s="95"/>
      <c r="CC173" s="95"/>
      <c r="CD173" s="95"/>
      <c r="CE173" s="95"/>
      <c r="CF173" s="95"/>
      <c r="CG173" s="95"/>
      <c r="CH173" s="95"/>
      <c r="CI173" s="95"/>
      <c r="CJ173" s="95"/>
      <c r="CK173" s="95"/>
      <c r="CL173" s="95"/>
      <c r="CM173" s="95"/>
      <c r="CN173" s="95"/>
      <c r="CO173" s="95"/>
      <c r="CP173" s="95"/>
      <c r="CQ173" s="95"/>
      <c r="CR173" s="95"/>
      <c r="CS173" s="95"/>
      <c r="CT173" s="95"/>
      <c r="CU173" s="95"/>
      <c r="CV173" s="95"/>
      <c r="CW173" s="95"/>
      <c r="CX173" s="95"/>
      <c r="CY173" s="95"/>
      <c r="CZ173" s="95"/>
      <c r="DA173" s="95"/>
      <c r="DB173" s="95"/>
      <c r="DC173" s="95"/>
      <c r="DD173" s="95"/>
      <c r="DE173" s="95"/>
      <c r="DF173" s="95"/>
      <c r="DG173" s="95"/>
      <c r="DH173" s="95"/>
      <c r="DI173" s="95"/>
      <c r="DJ173" s="95"/>
      <c r="DK173" s="95"/>
      <c r="DL173" s="95"/>
      <c r="DM173" s="95"/>
      <c r="DN173" s="95"/>
      <c r="DO173" s="95"/>
      <c r="DP173" s="95"/>
      <c r="DQ173" s="95"/>
      <c r="DR173" s="95"/>
      <c r="DS173" s="95"/>
      <c r="DT173" s="95"/>
      <c r="DU173" s="95"/>
      <c r="DV173" s="95"/>
      <c r="DW173" s="95"/>
      <c r="DX173" s="95"/>
      <c r="DY173" s="95"/>
      <c r="DZ173" s="95"/>
      <c r="EA173" s="95"/>
      <c r="EB173" s="95"/>
      <c r="EC173" s="95"/>
      <c r="ED173" s="95"/>
      <c r="EE173" s="95"/>
      <c r="EF173" s="95"/>
      <c r="EG173" s="95"/>
      <c r="EH173" s="95"/>
      <c r="EI173" s="95"/>
      <c r="EJ173" s="95"/>
      <c r="EK173" s="95"/>
      <c r="EL173" s="95"/>
      <c r="EM173" s="95"/>
      <c r="EN173" s="95"/>
      <c r="EO173" s="95"/>
      <c r="EP173" s="95"/>
      <c r="EQ173" s="95"/>
      <c r="ER173" s="95"/>
      <c r="ES173" s="95"/>
      <c r="ET173" s="95"/>
      <c r="EU173" s="95"/>
      <c r="EV173" s="95"/>
      <c r="EW173" s="95"/>
      <c r="EX173" s="95"/>
      <c r="EY173" s="95"/>
      <c r="EZ173" s="95"/>
      <c r="FA173" s="95"/>
      <c r="FB173" s="95"/>
      <c r="FC173" s="95"/>
      <c r="FD173" s="95"/>
      <c r="FE173" s="95"/>
      <c r="FF173" s="95"/>
      <c r="FG173" s="95"/>
      <c r="FH173" s="95"/>
      <c r="FI173" s="95"/>
      <c r="FJ173" s="95"/>
      <c r="FK173" s="95"/>
      <c r="FL173" s="95"/>
      <c r="FM173" s="95"/>
      <c r="FN173" s="95"/>
      <c r="FO173" s="95"/>
      <c r="FP173" s="95"/>
      <c r="FQ173" s="95"/>
      <c r="FR173" s="95"/>
      <c r="FS173" s="95"/>
      <c r="FT173" s="95"/>
      <c r="FU173" s="95"/>
      <c r="FV173" s="95"/>
      <c r="FW173" s="95"/>
      <c r="FX173" s="95"/>
      <c r="FY173" s="95"/>
      <c r="FZ173" s="95"/>
      <c r="GA173" s="95"/>
      <c r="GB173" s="95"/>
      <c r="GC173" s="95"/>
      <c r="GD173" s="95"/>
      <c r="GE173" s="95"/>
      <c r="GF173" s="95"/>
      <c r="GG173" s="95"/>
      <c r="GH173" s="95"/>
      <c r="GI173" s="95"/>
      <c r="GJ173" s="95"/>
      <c r="GK173" s="95"/>
      <c r="GL173" s="95"/>
      <c r="GM173" s="95"/>
      <c r="GN173" s="95"/>
      <c r="GO173" s="95"/>
      <c r="GP173" s="95"/>
      <c r="GQ173" s="95"/>
      <c r="GR173" s="95"/>
      <c r="GS173" s="95"/>
      <c r="GT173" s="95"/>
      <c r="GU173" s="95"/>
      <c r="GV173" s="95"/>
      <c r="GW173" s="95"/>
      <c r="GX173" s="95"/>
      <c r="GY173" s="95"/>
      <c r="GZ173" s="95"/>
      <c r="HA173" s="95"/>
      <c r="HB173" s="95"/>
      <c r="HC173" s="95"/>
      <c r="HD173" s="95"/>
      <c r="HE173" s="95"/>
      <c r="HF173" s="95"/>
      <c r="HG173" s="95"/>
      <c r="HH173" s="95"/>
      <c r="HI173" s="95"/>
      <c r="HJ173" s="95"/>
      <c r="HK173" s="95"/>
      <c r="HL173" s="95"/>
      <c r="HM173" s="95"/>
      <c r="HN173" s="95"/>
      <c r="HO173" s="95"/>
      <c r="HP173" s="95"/>
      <c r="HQ173" s="95"/>
      <c r="HR173" s="95"/>
      <c r="HS173" s="95"/>
      <c r="HT173" s="95"/>
      <c r="HU173" s="95"/>
      <c r="HV173" s="95"/>
      <c r="HW173" s="95"/>
      <c r="HX173" s="95"/>
      <c r="HY173" s="95"/>
      <c r="HZ173" s="95"/>
      <c r="IA173" s="95"/>
      <c r="IB173" s="95"/>
      <c r="IC173" s="95"/>
      <c r="ID173" s="95"/>
      <c r="IE173" s="95"/>
      <c r="IF173" s="95"/>
      <c r="IG173" s="95"/>
      <c r="IH173" s="95"/>
      <c r="II173" s="95"/>
      <c r="IJ173" s="95"/>
      <c r="IK173" s="95"/>
      <c r="IL173" s="95"/>
      <c r="IM173" s="95"/>
      <c r="IN173" s="95"/>
      <c r="IO173" s="95"/>
      <c r="IP173" s="95"/>
      <c r="IQ173" s="95"/>
      <c r="IR173" s="95"/>
      <c r="IS173" s="95"/>
      <c r="IT173" s="95"/>
      <c r="IU173" s="95"/>
      <c r="IV173" s="95"/>
      <c r="IW173" s="95"/>
      <c r="IX173" s="95"/>
      <c r="IY173" s="95"/>
      <c r="IZ173" s="95"/>
      <c r="JA173" s="95"/>
      <c r="JB173" s="95"/>
      <c r="JC173" s="95"/>
      <c r="JD173" s="95"/>
      <c r="JE173" s="95"/>
      <c r="JF173" s="95"/>
      <c r="JG173" s="95"/>
      <c r="JH173" s="95"/>
      <c r="JI173" s="95"/>
      <c r="JJ173" s="95"/>
      <c r="JK173" s="95"/>
      <c r="JL173" s="95"/>
      <c r="JM173" s="95"/>
      <c r="JN173" s="95"/>
      <c r="JO173" s="95"/>
      <c r="JP173" s="95"/>
      <c r="JQ173" s="95"/>
      <c r="JR173" s="95"/>
      <c r="JS173" s="95"/>
      <c r="JT173" s="95"/>
      <c r="JU173" s="95"/>
      <c r="JV173" s="95"/>
      <c r="JW173" s="95"/>
      <c r="JX173" s="95"/>
      <c r="JY173" s="95"/>
      <c r="JZ173" s="95"/>
      <c r="KA173" s="95"/>
      <c r="KB173" s="95"/>
      <c r="KC173" s="95"/>
      <c r="KD173" s="95"/>
      <c r="KE173" s="95"/>
      <c r="KF173" s="95"/>
      <c r="KG173" s="95"/>
      <c r="KH173" s="95"/>
      <c r="KI173" s="95"/>
      <c r="KJ173" s="95"/>
      <c r="KK173" s="95"/>
      <c r="KL173" s="95"/>
      <c r="KM173" s="95"/>
      <c r="KN173" s="95"/>
      <c r="KO173" s="95"/>
      <c r="KP173" s="95"/>
      <c r="KQ173" s="95"/>
      <c r="KR173" s="95"/>
      <c r="KS173" s="95"/>
      <c r="KT173" s="95"/>
      <c r="KU173" s="95"/>
      <c r="KV173" s="95"/>
      <c r="KW173" s="95"/>
      <c r="KX173" s="95"/>
      <c r="KY173" s="95"/>
      <c r="KZ173" s="95"/>
      <c r="LA173" s="95"/>
      <c r="LB173" s="95"/>
      <c r="LC173" s="95"/>
      <c r="LD173" s="95"/>
      <c r="LE173" s="95"/>
      <c r="LF173" s="95"/>
      <c r="LG173" s="95"/>
      <c r="LH173" s="95"/>
      <c r="LI173" s="95"/>
      <c r="LJ173" s="95"/>
      <c r="LK173" s="95"/>
      <c r="LL173" s="95"/>
      <c r="LM173" s="95"/>
      <c r="LN173" s="95"/>
      <c r="LO173" s="95"/>
      <c r="LP173" s="95"/>
      <c r="LQ173" s="95"/>
      <c r="LR173" s="95"/>
      <c r="LS173" s="95"/>
      <c r="LT173" s="95"/>
      <c r="LU173" s="95"/>
      <c r="LV173" s="95"/>
      <c r="LW173" s="95"/>
      <c r="LX173" s="95"/>
      <c r="LY173" s="95"/>
      <c r="LZ173" s="95"/>
      <c r="MA173" s="95"/>
      <c r="MB173" s="95"/>
      <c r="MC173" s="95"/>
      <c r="MD173" s="95"/>
      <c r="ME173" s="95"/>
      <c r="MF173" s="95"/>
      <c r="MG173" s="95"/>
      <c r="MH173" s="95"/>
      <c r="MI173" s="95"/>
      <c r="MJ173" s="95"/>
      <c r="MK173" s="95"/>
      <c r="ML173" s="95"/>
      <c r="MM173" s="95"/>
      <c r="MN173" s="95"/>
      <c r="MO173" s="95"/>
      <c r="MP173" s="95"/>
      <c r="MQ173" s="95"/>
      <c r="MR173" s="95"/>
      <c r="MS173" s="95"/>
      <c r="MT173" s="95"/>
      <c r="MU173" s="95"/>
      <c r="MV173" s="95"/>
      <c r="MW173" s="95"/>
      <c r="MX173" s="95"/>
      <c r="MY173" s="95"/>
      <c r="MZ173" s="95"/>
      <c r="NA173" s="95"/>
      <c r="NB173" s="95"/>
      <c r="NC173" s="95"/>
      <c r="ND173" s="95"/>
      <c r="NE173" s="95"/>
      <c r="NF173" s="95"/>
      <c r="NG173" s="95"/>
      <c r="NH173" s="95"/>
      <c r="NI173" s="95"/>
      <c r="NJ173" s="95"/>
      <c r="NK173" s="95"/>
      <c r="NL173" s="95"/>
      <c r="NM173" s="95"/>
      <c r="NN173" s="95"/>
      <c r="NO173" s="95"/>
      <c r="NP173" s="95"/>
      <c r="NQ173" s="95"/>
      <c r="NR173" s="95"/>
      <c r="NS173" s="95"/>
      <c r="NT173" s="95"/>
      <c r="NU173" s="95"/>
      <c r="NV173" s="95"/>
      <c r="NW173" s="95"/>
      <c r="NX173" s="95"/>
      <c r="NY173" s="95"/>
      <c r="NZ173" s="95"/>
      <c r="OA173" s="95"/>
      <c r="OB173" s="95"/>
      <c r="OC173" s="95"/>
      <c r="OD173" s="95"/>
      <c r="OE173" s="95"/>
      <c r="OF173" s="95"/>
      <c r="OG173" s="95"/>
      <c r="OH173" s="95"/>
      <c r="OI173" s="95"/>
      <c r="OJ173" s="95"/>
      <c r="OK173" s="95"/>
      <c r="OL173" s="95"/>
      <c r="OM173" s="95"/>
      <c r="ON173" s="95"/>
      <c r="OO173" s="95"/>
      <c r="OP173" s="95"/>
      <c r="OQ173" s="95"/>
      <c r="OR173" s="95"/>
      <c r="OS173" s="95"/>
      <c r="OT173" s="95"/>
      <c r="OU173" s="95"/>
      <c r="OV173" s="95"/>
      <c r="OW173" s="95"/>
      <c r="OX173" s="95"/>
      <c r="OY173" s="95"/>
      <c r="OZ173" s="95"/>
      <c r="PA173" s="95"/>
      <c r="PB173" s="95"/>
      <c r="PC173" s="95"/>
      <c r="PD173" s="95"/>
      <c r="PE173" s="95"/>
      <c r="PF173" s="95"/>
      <c r="PG173" s="95"/>
      <c r="PH173" s="95"/>
    </row>
    <row r="174" spans="3:424" s="28" customFormat="1" ht="40.799999999999997" customHeight="1" thickBot="1">
      <c r="C174" s="1823" t="s">
        <v>174</v>
      </c>
      <c r="D174" s="1824"/>
      <c r="E174" s="1825"/>
      <c r="F174" s="142">
        <f t="shared" ref="F174:AK174" si="58">-SUM(F175:F246)</f>
        <v>0</v>
      </c>
      <c r="G174" s="142" t="e">
        <f t="shared" si="58"/>
        <v>#VALUE!</v>
      </c>
      <c r="H174" s="142" t="e">
        <f t="shared" si="58"/>
        <v>#VALUE!</v>
      </c>
      <c r="I174" s="142" t="e">
        <f t="shared" si="58"/>
        <v>#VALUE!</v>
      </c>
      <c r="J174" s="142" t="e">
        <f t="shared" si="58"/>
        <v>#VALUE!</v>
      </c>
      <c r="K174" s="142" t="e">
        <f t="shared" si="58"/>
        <v>#VALUE!</v>
      </c>
      <c r="L174" s="142" t="e">
        <f t="shared" si="58"/>
        <v>#VALUE!</v>
      </c>
      <c r="M174" s="142" t="e">
        <f t="shared" si="58"/>
        <v>#VALUE!</v>
      </c>
      <c r="N174" s="142" t="e">
        <f t="shared" si="58"/>
        <v>#VALUE!</v>
      </c>
      <c r="O174" s="142" t="e">
        <f t="shared" si="58"/>
        <v>#VALUE!</v>
      </c>
      <c r="P174" s="142" t="e">
        <f t="shared" si="58"/>
        <v>#VALUE!</v>
      </c>
      <c r="Q174" s="142" t="e">
        <f t="shared" si="58"/>
        <v>#VALUE!</v>
      </c>
      <c r="R174" s="142" t="e">
        <f t="shared" si="58"/>
        <v>#VALUE!</v>
      </c>
      <c r="S174" s="142" t="e">
        <f t="shared" si="58"/>
        <v>#VALUE!</v>
      </c>
      <c r="T174" s="142" t="e">
        <f t="shared" si="58"/>
        <v>#VALUE!</v>
      </c>
      <c r="U174" s="142" t="e">
        <f t="shared" si="58"/>
        <v>#VALUE!</v>
      </c>
      <c r="V174" s="142" t="e">
        <f t="shared" si="58"/>
        <v>#VALUE!</v>
      </c>
      <c r="W174" s="142" t="e">
        <f t="shared" si="58"/>
        <v>#VALUE!</v>
      </c>
      <c r="X174" s="142" t="e">
        <f t="shared" si="58"/>
        <v>#VALUE!</v>
      </c>
      <c r="Y174" s="142" t="e">
        <f t="shared" si="58"/>
        <v>#VALUE!</v>
      </c>
      <c r="Z174" s="142" t="e">
        <f t="shared" si="58"/>
        <v>#VALUE!</v>
      </c>
      <c r="AA174" s="142" t="e">
        <f t="shared" si="58"/>
        <v>#VALUE!</v>
      </c>
      <c r="AB174" s="142" t="e">
        <f t="shared" si="58"/>
        <v>#VALUE!</v>
      </c>
      <c r="AC174" s="142" t="e">
        <f t="shared" si="58"/>
        <v>#VALUE!</v>
      </c>
      <c r="AD174" s="142" t="e">
        <f t="shared" si="58"/>
        <v>#VALUE!</v>
      </c>
      <c r="AE174" s="142" t="e">
        <f t="shared" si="58"/>
        <v>#VALUE!</v>
      </c>
      <c r="AF174" s="142" t="e">
        <f t="shared" si="58"/>
        <v>#VALUE!</v>
      </c>
      <c r="AG174" s="142" t="e">
        <f t="shared" si="58"/>
        <v>#VALUE!</v>
      </c>
      <c r="AH174" s="142" t="e">
        <f t="shared" si="58"/>
        <v>#VALUE!</v>
      </c>
      <c r="AI174" s="142" t="e">
        <f t="shared" si="58"/>
        <v>#VALUE!</v>
      </c>
      <c r="AJ174" s="142" t="e">
        <f t="shared" si="58"/>
        <v>#VALUE!</v>
      </c>
      <c r="AK174" s="142" t="e">
        <f t="shared" si="58"/>
        <v>#VALUE!</v>
      </c>
      <c r="AL174" s="142" t="e">
        <f t="shared" ref="AL174:BM174" si="59">-SUM(AL175:AL246)</f>
        <v>#VALUE!</v>
      </c>
      <c r="AM174" s="142" t="e">
        <f t="shared" si="59"/>
        <v>#VALUE!</v>
      </c>
      <c r="AN174" s="142" t="e">
        <f t="shared" si="59"/>
        <v>#VALUE!</v>
      </c>
      <c r="AO174" s="142" t="e">
        <f t="shared" si="59"/>
        <v>#VALUE!</v>
      </c>
      <c r="AP174" s="142" t="e">
        <f t="shared" si="59"/>
        <v>#VALUE!</v>
      </c>
      <c r="AQ174" s="142" t="e">
        <f t="shared" si="59"/>
        <v>#VALUE!</v>
      </c>
      <c r="AR174" s="142" t="e">
        <f t="shared" si="59"/>
        <v>#VALUE!</v>
      </c>
      <c r="AS174" s="142" t="e">
        <f t="shared" si="59"/>
        <v>#VALUE!</v>
      </c>
      <c r="AT174" s="142" t="e">
        <f t="shared" si="59"/>
        <v>#VALUE!</v>
      </c>
      <c r="AU174" s="142" t="e">
        <f t="shared" si="59"/>
        <v>#VALUE!</v>
      </c>
      <c r="AV174" s="142" t="e">
        <f t="shared" si="59"/>
        <v>#VALUE!</v>
      </c>
      <c r="AW174" s="142" t="e">
        <f t="shared" si="59"/>
        <v>#VALUE!</v>
      </c>
      <c r="AX174" s="142" t="e">
        <f t="shared" si="59"/>
        <v>#VALUE!</v>
      </c>
      <c r="AY174" s="142" t="e">
        <f t="shared" si="59"/>
        <v>#VALUE!</v>
      </c>
      <c r="AZ174" s="142" t="e">
        <f t="shared" si="59"/>
        <v>#VALUE!</v>
      </c>
      <c r="BA174" s="142" t="e">
        <f t="shared" si="59"/>
        <v>#VALUE!</v>
      </c>
      <c r="BB174" s="142" t="e">
        <f t="shared" si="59"/>
        <v>#VALUE!</v>
      </c>
      <c r="BC174" s="142" t="e">
        <f t="shared" si="59"/>
        <v>#VALUE!</v>
      </c>
      <c r="BD174" s="142" t="e">
        <f t="shared" si="59"/>
        <v>#VALUE!</v>
      </c>
      <c r="BE174" s="142" t="e">
        <f t="shared" si="59"/>
        <v>#VALUE!</v>
      </c>
      <c r="BF174" s="142" t="e">
        <f t="shared" si="59"/>
        <v>#VALUE!</v>
      </c>
      <c r="BG174" s="142" t="e">
        <f t="shared" si="59"/>
        <v>#VALUE!</v>
      </c>
      <c r="BH174" s="142" t="e">
        <f t="shared" si="59"/>
        <v>#VALUE!</v>
      </c>
      <c r="BI174" s="142" t="e">
        <f t="shared" si="59"/>
        <v>#VALUE!</v>
      </c>
      <c r="BJ174" s="142" t="e">
        <f t="shared" si="59"/>
        <v>#VALUE!</v>
      </c>
      <c r="BK174" s="142" t="e">
        <f t="shared" si="59"/>
        <v>#VALUE!</v>
      </c>
      <c r="BL174" s="142" t="e">
        <f t="shared" si="59"/>
        <v>#VALUE!</v>
      </c>
      <c r="BM174" s="142" t="e">
        <f t="shared" si="59"/>
        <v>#VALUE!</v>
      </c>
      <c r="BN174" s="95"/>
      <c r="BO174" s="156" t="e">
        <f>(SUM(F174:BM174)/T30)*-1</f>
        <v>#VALUE!</v>
      </c>
      <c r="BP174" s="95"/>
      <c r="BQ174" s="95"/>
      <c r="BR174" s="95"/>
      <c r="BS174" s="95"/>
      <c r="BT174" s="95"/>
      <c r="BU174" s="95"/>
      <c r="BV174" s="95"/>
      <c r="BW174" s="95"/>
      <c r="BX174" s="95"/>
      <c r="BY174" s="95"/>
      <c r="BZ174" s="95"/>
      <c r="CA174" s="95"/>
      <c r="CB174" s="95"/>
      <c r="CC174" s="95"/>
      <c r="CD174" s="95"/>
      <c r="CE174" s="95"/>
      <c r="CF174" s="95"/>
      <c r="CG174" s="95"/>
      <c r="CH174" s="95"/>
      <c r="CI174" s="95"/>
      <c r="CJ174" s="95"/>
      <c r="CK174" s="95"/>
      <c r="CL174" s="95"/>
      <c r="CM174" s="95"/>
      <c r="CN174" s="95"/>
      <c r="CO174" s="95"/>
      <c r="CP174" s="95"/>
      <c r="CQ174" s="95"/>
      <c r="CR174" s="95"/>
      <c r="CS174" s="95"/>
      <c r="CT174" s="95"/>
      <c r="CU174" s="95"/>
      <c r="CV174" s="95"/>
      <c r="CW174" s="95"/>
      <c r="CX174" s="95"/>
      <c r="CY174" s="95"/>
      <c r="CZ174" s="95"/>
      <c r="DA174" s="95"/>
      <c r="DB174" s="95"/>
      <c r="DC174" s="95"/>
      <c r="DD174" s="95"/>
      <c r="DE174" s="95"/>
      <c r="DF174" s="95"/>
      <c r="DG174" s="95"/>
      <c r="DH174" s="95"/>
      <c r="DI174" s="95"/>
      <c r="DJ174" s="95"/>
      <c r="DK174" s="95"/>
      <c r="DL174" s="95"/>
      <c r="DM174" s="95"/>
      <c r="DN174" s="95"/>
      <c r="DO174" s="95"/>
      <c r="DP174" s="95"/>
      <c r="DQ174" s="95"/>
      <c r="DR174" s="95"/>
      <c r="DS174" s="95"/>
      <c r="DT174" s="95"/>
      <c r="DU174" s="95"/>
      <c r="DV174" s="95"/>
      <c r="DW174" s="95"/>
      <c r="DX174" s="95"/>
      <c r="DY174" s="95"/>
      <c r="DZ174" s="95"/>
      <c r="EA174" s="95"/>
      <c r="EB174" s="95"/>
      <c r="EC174" s="95"/>
      <c r="ED174" s="95"/>
      <c r="EE174" s="95"/>
      <c r="EF174" s="95"/>
      <c r="EG174" s="95"/>
      <c r="EH174" s="95"/>
      <c r="EI174" s="95"/>
      <c r="EJ174" s="95"/>
      <c r="EK174" s="95"/>
      <c r="EL174" s="95"/>
      <c r="EM174" s="95"/>
      <c r="EN174" s="95"/>
      <c r="EO174" s="95"/>
      <c r="EP174" s="95"/>
      <c r="EQ174" s="95"/>
      <c r="ER174" s="95"/>
      <c r="ES174" s="95"/>
      <c r="ET174" s="95"/>
      <c r="EU174" s="95"/>
      <c r="EV174" s="95"/>
      <c r="EW174" s="95"/>
      <c r="EX174" s="95"/>
      <c r="EY174" s="95"/>
      <c r="EZ174" s="95"/>
      <c r="FA174" s="95"/>
      <c r="FB174" s="95"/>
      <c r="FC174" s="95"/>
      <c r="FD174" s="95"/>
      <c r="FE174" s="95"/>
      <c r="FF174" s="95"/>
      <c r="FG174" s="95"/>
      <c r="FH174" s="95"/>
      <c r="FI174" s="95"/>
      <c r="FJ174" s="95"/>
      <c r="FK174" s="95"/>
      <c r="FL174" s="95"/>
      <c r="FM174" s="95"/>
      <c r="FN174" s="95"/>
      <c r="FO174" s="95"/>
      <c r="FP174" s="95"/>
      <c r="FQ174" s="95"/>
      <c r="FR174" s="95"/>
      <c r="FS174" s="95"/>
      <c r="FT174" s="95"/>
      <c r="FU174" s="95"/>
      <c r="FV174" s="95"/>
      <c r="FW174" s="95"/>
      <c r="FX174" s="95"/>
      <c r="FY174" s="95"/>
      <c r="FZ174" s="95"/>
      <c r="GA174" s="95"/>
      <c r="GB174" s="95"/>
      <c r="GC174" s="95"/>
      <c r="GD174" s="95"/>
      <c r="GE174" s="95"/>
      <c r="GF174" s="95"/>
      <c r="GG174" s="95"/>
      <c r="GH174" s="95"/>
      <c r="GI174" s="95"/>
      <c r="GJ174" s="95"/>
      <c r="GK174" s="95"/>
      <c r="GL174" s="95"/>
      <c r="GM174" s="95"/>
      <c r="GN174" s="95"/>
      <c r="GO174" s="95"/>
      <c r="GP174" s="95"/>
      <c r="GQ174" s="95"/>
      <c r="GR174" s="95"/>
      <c r="GS174" s="95"/>
      <c r="GT174" s="95"/>
      <c r="GU174" s="95"/>
      <c r="GV174" s="95"/>
      <c r="GW174" s="133"/>
      <c r="GX174" s="133"/>
      <c r="GY174" s="133"/>
      <c r="GZ174" s="133"/>
      <c r="HA174" s="133"/>
      <c r="HB174" s="133"/>
      <c r="HC174" s="133"/>
      <c r="HD174" s="133"/>
      <c r="HE174" s="133"/>
      <c r="HF174" s="133"/>
      <c r="HG174" s="95"/>
      <c r="HH174" s="95"/>
      <c r="HI174" s="95"/>
      <c r="HJ174" s="95"/>
      <c r="HK174" s="95"/>
      <c r="HL174" s="95"/>
      <c r="HM174" s="95"/>
      <c r="HN174" s="95"/>
      <c r="HO174" s="95"/>
      <c r="HP174" s="95"/>
      <c r="HQ174" s="95"/>
      <c r="HR174" s="95"/>
      <c r="HS174" s="95"/>
      <c r="HT174" s="95"/>
      <c r="HU174" s="95"/>
      <c r="HV174" s="95"/>
      <c r="HW174" s="95"/>
      <c r="HX174" s="95"/>
      <c r="HY174" s="95"/>
      <c r="HZ174" s="95"/>
      <c r="IA174" s="95"/>
      <c r="IB174" s="95"/>
      <c r="IC174" s="95"/>
      <c r="ID174" s="95"/>
      <c r="IE174" s="95"/>
      <c r="IF174" s="95"/>
      <c r="IG174" s="95"/>
      <c r="IH174" s="95"/>
      <c r="II174" s="95"/>
      <c r="IJ174" s="95"/>
      <c r="IK174" s="95"/>
      <c r="IL174" s="95"/>
      <c r="IM174" s="95"/>
      <c r="IN174" s="95"/>
      <c r="IO174" s="95"/>
      <c r="IP174" s="95"/>
      <c r="IQ174" s="95"/>
      <c r="IR174" s="95"/>
      <c r="IS174" s="95"/>
      <c r="IT174" s="95"/>
      <c r="IU174" s="95"/>
      <c r="IV174" s="95"/>
      <c r="IW174" s="95"/>
      <c r="IX174" s="95"/>
      <c r="IY174" s="95"/>
      <c r="IZ174" s="95"/>
      <c r="JA174" s="95"/>
      <c r="JB174" s="95"/>
      <c r="JC174" s="95"/>
      <c r="JD174" s="95"/>
      <c r="JE174" s="95"/>
      <c r="JF174" s="95"/>
      <c r="JG174" s="95"/>
      <c r="JH174" s="95"/>
      <c r="JI174" s="95"/>
      <c r="JJ174" s="95"/>
      <c r="JK174" s="95"/>
      <c r="JL174" s="95"/>
      <c r="JM174" s="95"/>
      <c r="JN174" s="95"/>
      <c r="JO174" s="95"/>
      <c r="JP174" s="95"/>
      <c r="JQ174" s="95"/>
      <c r="JR174" s="95"/>
      <c r="JS174" s="95"/>
      <c r="JT174" s="95"/>
      <c r="JU174" s="95"/>
      <c r="JV174" s="95"/>
      <c r="JW174" s="95"/>
      <c r="JX174" s="95"/>
      <c r="JY174" s="95"/>
      <c r="JZ174" s="95"/>
      <c r="KA174" s="95"/>
      <c r="KB174" s="95"/>
      <c r="KC174" s="95"/>
      <c r="KD174" s="95"/>
      <c r="KE174" s="95"/>
      <c r="KF174" s="95"/>
      <c r="KG174" s="95"/>
      <c r="KH174" s="95"/>
      <c r="KI174" s="95"/>
      <c r="KJ174" s="95"/>
      <c r="KK174" s="95"/>
      <c r="KL174" s="95"/>
      <c r="KM174" s="95"/>
      <c r="KN174" s="95"/>
      <c r="KO174" s="95"/>
      <c r="KP174" s="95"/>
      <c r="KQ174" s="95"/>
      <c r="KR174" s="95"/>
      <c r="KS174" s="95"/>
      <c r="KT174" s="95"/>
      <c r="KU174" s="95"/>
      <c r="KV174" s="95"/>
      <c r="KW174" s="95"/>
      <c r="KX174" s="95"/>
      <c r="KY174" s="95"/>
      <c r="KZ174" s="95"/>
      <c r="LA174" s="95"/>
      <c r="LB174" s="95"/>
      <c r="LC174" s="95"/>
      <c r="LD174" s="95"/>
      <c r="LE174" s="95"/>
      <c r="LF174" s="95"/>
      <c r="LG174" s="95"/>
      <c r="LH174" s="95"/>
      <c r="LI174" s="95"/>
      <c r="LJ174" s="95"/>
      <c r="LK174" s="95"/>
      <c r="LL174" s="95"/>
      <c r="LM174" s="95"/>
      <c r="LN174" s="95"/>
      <c r="LO174" s="95"/>
      <c r="LP174" s="95"/>
      <c r="LQ174" s="95"/>
      <c r="LR174" s="95"/>
      <c r="LS174" s="95"/>
      <c r="LT174" s="95"/>
      <c r="LU174" s="95"/>
      <c r="LV174" s="95"/>
      <c r="LW174" s="95"/>
      <c r="LX174" s="95"/>
      <c r="LY174" s="95"/>
      <c r="LZ174" s="95"/>
      <c r="MA174" s="95"/>
      <c r="MB174" s="95"/>
      <c r="MC174" s="95"/>
      <c r="MD174" s="95"/>
      <c r="ME174" s="95"/>
      <c r="MF174" s="95"/>
      <c r="MG174" s="95"/>
      <c r="MH174" s="95"/>
      <c r="MI174" s="95"/>
      <c r="MJ174" s="95"/>
      <c r="MK174" s="95"/>
      <c r="ML174" s="95"/>
      <c r="MM174" s="95"/>
      <c r="MN174" s="95"/>
      <c r="MO174" s="95"/>
      <c r="MP174" s="95"/>
      <c r="MQ174" s="95"/>
      <c r="MR174" s="95"/>
      <c r="MS174" s="95"/>
      <c r="MT174" s="95"/>
      <c r="MU174" s="95"/>
      <c r="MV174" s="95"/>
      <c r="MW174" s="95"/>
      <c r="MX174" s="95"/>
      <c r="MY174" s="95"/>
      <c r="MZ174" s="95"/>
      <c r="NA174" s="95"/>
      <c r="NB174" s="95"/>
      <c r="NC174" s="95"/>
      <c r="ND174" s="95"/>
      <c r="NE174" s="95"/>
      <c r="NF174" s="95"/>
      <c r="NG174" s="95"/>
      <c r="NH174" s="95"/>
      <c r="NI174" s="95"/>
      <c r="NJ174" s="95"/>
      <c r="NK174" s="95"/>
      <c r="NL174" s="95"/>
      <c r="NM174" s="95"/>
      <c r="NN174" s="95"/>
      <c r="NO174" s="95"/>
      <c r="NP174" s="95"/>
      <c r="NQ174" s="95"/>
      <c r="NR174" s="95"/>
      <c r="NS174" s="95"/>
      <c r="NT174" s="95"/>
      <c r="NU174" s="95"/>
      <c r="NV174" s="95"/>
      <c r="NW174" s="95"/>
      <c r="NX174" s="95"/>
      <c r="NY174" s="95"/>
      <c r="NZ174" s="95"/>
      <c r="OA174" s="95"/>
      <c r="OB174" s="95"/>
      <c r="OC174" s="95"/>
      <c r="OD174" s="95"/>
      <c r="OE174" s="95"/>
      <c r="OF174" s="95"/>
      <c r="OG174" s="95"/>
      <c r="OH174" s="95"/>
      <c r="OI174" s="95"/>
      <c r="OJ174" s="95"/>
      <c r="OK174" s="95"/>
      <c r="OL174" s="95"/>
      <c r="OM174" s="95"/>
      <c r="ON174" s="95"/>
      <c r="OO174" s="95"/>
      <c r="OP174" s="95"/>
      <c r="OQ174" s="95"/>
      <c r="OR174" s="95"/>
      <c r="OS174" s="95"/>
      <c r="OT174" s="95"/>
      <c r="OU174" s="95"/>
      <c r="OV174" s="95"/>
      <c r="OW174" s="95"/>
      <c r="OX174" s="95"/>
      <c r="OY174" s="95"/>
      <c r="OZ174" s="95"/>
      <c r="PA174" s="95"/>
      <c r="PB174" s="95"/>
      <c r="PC174" s="95"/>
      <c r="PD174" s="95"/>
      <c r="PE174" s="95"/>
      <c r="PF174" s="95"/>
      <c r="PG174" s="95"/>
      <c r="PH174" s="95"/>
    </row>
    <row r="175" spans="3:424" s="85" customFormat="1" ht="18">
      <c r="C175" s="1821" t="s">
        <v>241</v>
      </c>
      <c r="D175" s="1821"/>
      <c r="E175" s="1822"/>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31"/>
      <c r="AT175" s="131"/>
      <c r="AU175" s="131"/>
      <c r="AV175" s="131"/>
      <c r="AW175" s="131"/>
      <c r="AX175" s="131"/>
      <c r="AY175" s="131"/>
      <c r="AZ175" s="131"/>
      <c r="BA175" s="131"/>
      <c r="BB175" s="131"/>
      <c r="BC175" s="131"/>
      <c r="BD175" s="131"/>
      <c r="BE175" s="131"/>
      <c r="BF175" s="131"/>
      <c r="BG175" s="131"/>
      <c r="BH175" s="131"/>
      <c r="BI175" s="131"/>
      <c r="BJ175" s="131"/>
      <c r="BK175" s="131"/>
      <c r="BL175" s="131"/>
      <c r="BM175" s="131"/>
      <c r="BN175" s="95"/>
      <c r="BO175" s="95"/>
      <c r="BP175" s="95"/>
      <c r="BQ175" s="95"/>
      <c r="BR175" s="95"/>
      <c r="BS175" s="95"/>
      <c r="BT175" s="95"/>
      <c r="BU175" s="95"/>
      <c r="BV175" s="95"/>
      <c r="BW175" s="95"/>
      <c r="BX175" s="95"/>
      <c r="BY175" s="95"/>
      <c r="BZ175" s="95"/>
      <c r="CA175" s="95"/>
      <c r="CB175" s="95"/>
      <c r="CC175" s="95"/>
      <c r="CD175" s="95"/>
      <c r="CE175" s="95"/>
      <c r="CF175" s="95"/>
      <c r="CG175" s="95"/>
      <c r="CH175" s="95"/>
      <c r="CI175" s="95"/>
      <c r="CJ175" s="95"/>
      <c r="CK175" s="95"/>
      <c r="CL175" s="95"/>
      <c r="CM175" s="95"/>
      <c r="CN175" s="95"/>
      <c r="CO175" s="95"/>
      <c r="CP175" s="95"/>
      <c r="CQ175" s="95"/>
      <c r="CR175" s="95"/>
      <c r="CS175" s="95"/>
      <c r="CT175" s="95"/>
      <c r="CU175" s="95"/>
      <c r="CV175" s="95"/>
      <c r="CW175" s="95"/>
      <c r="CX175" s="95"/>
      <c r="CY175" s="95"/>
      <c r="CZ175" s="95"/>
      <c r="DA175" s="95"/>
      <c r="DB175" s="95"/>
      <c r="DC175" s="95"/>
      <c r="DD175" s="95"/>
      <c r="DE175" s="95"/>
      <c r="DF175" s="95"/>
      <c r="DG175" s="95"/>
      <c r="DH175" s="95"/>
      <c r="DI175" s="95"/>
      <c r="DJ175" s="95"/>
      <c r="DK175" s="95"/>
      <c r="DL175" s="95"/>
      <c r="DM175" s="95"/>
      <c r="DN175" s="95"/>
      <c r="DO175" s="95"/>
      <c r="DP175" s="95"/>
      <c r="DQ175" s="95"/>
      <c r="DR175" s="95"/>
      <c r="DS175" s="95"/>
      <c r="DT175" s="95"/>
      <c r="DU175" s="95"/>
      <c r="DV175" s="95"/>
      <c r="DW175" s="95"/>
      <c r="DX175" s="95"/>
      <c r="DY175" s="95"/>
      <c r="DZ175" s="95"/>
      <c r="EA175" s="95"/>
      <c r="EB175" s="95"/>
      <c r="EC175" s="95"/>
      <c r="ED175" s="95"/>
      <c r="EE175" s="95"/>
      <c r="EF175" s="95"/>
      <c r="EG175" s="95"/>
      <c r="EH175" s="95"/>
      <c r="EI175" s="95"/>
      <c r="EJ175" s="95"/>
      <c r="EK175" s="95"/>
      <c r="EL175" s="95"/>
      <c r="EM175" s="95"/>
      <c r="EN175" s="95"/>
      <c r="EO175" s="95"/>
      <c r="EP175" s="95"/>
      <c r="EQ175" s="95"/>
      <c r="ER175" s="95"/>
      <c r="ES175" s="95"/>
      <c r="ET175" s="95"/>
      <c r="EU175" s="95"/>
      <c r="EV175" s="95"/>
      <c r="EW175" s="95"/>
      <c r="EX175" s="95"/>
      <c r="EY175" s="95"/>
      <c r="EZ175" s="95"/>
      <c r="FA175" s="95"/>
      <c r="FB175" s="95"/>
      <c r="FC175" s="95"/>
      <c r="FD175" s="95"/>
      <c r="FE175" s="95"/>
      <c r="FF175" s="95"/>
      <c r="FG175" s="95"/>
      <c r="FH175" s="95"/>
      <c r="FI175" s="95"/>
      <c r="FJ175" s="95"/>
      <c r="FK175" s="95"/>
      <c r="FL175" s="95"/>
      <c r="FM175" s="95"/>
      <c r="FN175" s="95"/>
      <c r="FO175" s="95"/>
      <c r="FP175" s="95"/>
      <c r="FQ175" s="95"/>
      <c r="FR175" s="95"/>
      <c r="FS175" s="95"/>
      <c r="FT175" s="95"/>
      <c r="FU175" s="95"/>
      <c r="FV175" s="95"/>
      <c r="FW175" s="95"/>
      <c r="FX175" s="95"/>
      <c r="FY175" s="95"/>
      <c r="FZ175" s="95"/>
      <c r="GA175" s="95"/>
      <c r="GB175" s="95"/>
      <c r="GC175" s="95"/>
      <c r="GD175" s="95"/>
      <c r="GE175" s="95"/>
      <c r="GF175" s="95"/>
      <c r="GG175" s="95"/>
      <c r="GH175" s="95"/>
      <c r="GI175" s="95"/>
      <c r="GJ175" s="95"/>
      <c r="GK175" s="95"/>
      <c r="GL175" s="95"/>
      <c r="GM175" s="95"/>
      <c r="GN175" s="95"/>
      <c r="GO175" s="95"/>
      <c r="GP175" s="95"/>
      <c r="GQ175" s="95"/>
      <c r="GR175" s="95"/>
      <c r="GS175" s="95"/>
      <c r="GT175" s="95"/>
      <c r="GU175" s="95"/>
      <c r="GV175" s="95"/>
      <c r="GW175" s="133"/>
      <c r="GX175" s="133"/>
      <c r="GY175" s="133"/>
      <c r="GZ175" s="133"/>
      <c r="HA175" s="133"/>
      <c r="HB175" s="133"/>
      <c r="HC175" s="133"/>
      <c r="HD175" s="133"/>
      <c r="HE175" s="133"/>
      <c r="HF175" s="133"/>
      <c r="HG175" s="95"/>
      <c r="HH175" s="95"/>
      <c r="HI175" s="95"/>
      <c r="HJ175" s="95"/>
      <c r="HK175" s="95"/>
      <c r="HL175" s="95"/>
      <c r="HM175" s="95"/>
      <c r="HN175" s="95"/>
      <c r="HO175" s="95"/>
      <c r="HP175" s="95"/>
      <c r="HQ175" s="95"/>
      <c r="HR175" s="95"/>
      <c r="HS175" s="95"/>
      <c r="HT175" s="95"/>
      <c r="HU175" s="95"/>
      <c r="HV175" s="95"/>
      <c r="HW175" s="95"/>
      <c r="HX175" s="95"/>
      <c r="HY175" s="95"/>
      <c r="HZ175" s="95"/>
      <c r="IA175" s="95"/>
      <c r="IB175" s="95"/>
      <c r="IC175" s="95"/>
      <c r="ID175" s="95"/>
      <c r="IE175" s="95"/>
      <c r="IF175" s="95"/>
      <c r="IG175" s="95"/>
      <c r="IH175" s="95"/>
      <c r="II175" s="95"/>
      <c r="IJ175" s="95"/>
      <c r="IK175" s="95"/>
      <c r="IL175" s="95"/>
      <c r="IM175" s="95"/>
      <c r="IN175" s="95"/>
      <c r="IO175" s="95"/>
      <c r="IP175" s="95"/>
      <c r="IQ175" s="95"/>
      <c r="IR175" s="95"/>
      <c r="IS175" s="95"/>
      <c r="IT175" s="95"/>
      <c r="IU175" s="95"/>
      <c r="IV175" s="95"/>
      <c r="IW175" s="95"/>
      <c r="IX175" s="95"/>
      <c r="IY175" s="95"/>
      <c r="IZ175" s="95"/>
      <c r="JA175" s="95"/>
      <c r="JB175" s="95"/>
      <c r="JC175" s="95"/>
      <c r="JD175" s="95"/>
      <c r="JE175" s="95"/>
      <c r="JF175" s="95"/>
      <c r="JG175" s="95"/>
      <c r="JH175" s="95"/>
      <c r="JI175" s="95"/>
      <c r="JJ175" s="95"/>
      <c r="JK175" s="95"/>
      <c r="JL175" s="95"/>
      <c r="JM175" s="95"/>
      <c r="JN175" s="95"/>
      <c r="JO175" s="95"/>
      <c r="JP175" s="95"/>
      <c r="JQ175" s="95"/>
      <c r="JR175" s="95"/>
      <c r="JS175" s="95"/>
      <c r="JT175" s="95"/>
      <c r="JU175" s="95"/>
      <c r="JV175" s="95"/>
      <c r="JW175" s="95"/>
      <c r="JX175" s="95"/>
      <c r="JY175" s="95"/>
      <c r="JZ175" s="95"/>
      <c r="KA175" s="95"/>
      <c r="KB175" s="95"/>
      <c r="KC175" s="95"/>
      <c r="KD175" s="95"/>
      <c r="KE175" s="95"/>
      <c r="KF175" s="95"/>
      <c r="KG175" s="95"/>
      <c r="KH175" s="95"/>
      <c r="KI175" s="95"/>
      <c r="KJ175" s="95"/>
      <c r="KK175" s="95"/>
      <c r="KL175" s="95"/>
      <c r="KM175" s="95"/>
      <c r="KN175" s="95"/>
      <c r="KO175" s="95"/>
      <c r="KP175" s="95"/>
      <c r="KQ175" s="95"/>
      <c r="KR175" s="95"/>
      <c r="KS175" s="95"/>
      <c r="KT175" s="95"/>
      <c r="KU175" s="95"/>
      <c r="KV175" s="95"/>
      <c r="KW175" s="95"/>
      <c r="KX175" s="95"/>
      <c r="KY175" s="95"/>
      <c r="KZ175" s="95"/>
      <c r="LA175" s="95"/>
      <c r="LB175" s="95"/>
      <c r="LC175" s="95"/>
      <c r="LD175" s="95"/>
      <c r="LE175" s="95"/>
      <c r="LF175" s="95"/>
      <c r="LG175" s="95"/>
      <c r="LH175" s="95"/>
      <c r="LI175" s="95"/>
      <c r="LJ175" s="95"/>
      <c r="LK175" s="95"/>
      <c r="LL175" s="95"/>
      <c r="LM175" s="95"/>
      <c r="LN175" s="95"/>
      <c r="LO175" s="95"/>
      <c r="LP175" s="95"/>
      <c r="LQ175" s="95"/>
      <c r="LR175" s="95"/>
      <c r="LS175" s="95"/>
      <c r="LT175" s="95"/>
      <c r="LU175" s="95"/>
      <c r="LV175" s="95"/>
      <c r="LW175" s="95"/>
      <c r="LX175" s="95"/>
      <c r="LY175" s="95"/>
      <c r="LZ175" s="95"/>
      <c r="MA175" s="95"/>
      <c r="MB175" s="95"/>
      <c r="MC175" s="95"/>
      <c r="MD175" s="95"/>
      <c r="ME175" s="95"/>
      <c r="MF175" s="95"/>
      <c r="MG175" s="95"/>
      <c r="MH175" s="95"/>
      <c r="MI175" s="95"/>
      <c r="MJ175" s="95"/>
      <c r="MK175" s="95"/>
      <c r="ML175" s="95"/>
      <c r="MM175" s="95"/>
      <c r="MN175" s="95"/>
      <c r="MO175" s="95"/>
      <c r="MP175" s="95"/>
      <c r="MQ175" s="95"/>
      <c r="MR175" s="95"/>
      <c r="MS175" s="95"/>
      <c r="MT175" s="95"/>
      <c r="MU175" s="95"/>
      <c r="MV175" s="95"/>
      <c r="MW175" s="95"/>
      <c r="MX175" s="95"/>
      <c r="MY175" s="95"/>
      <c r="MZ175" s="95"/>
      <c r="NA175" s="95"/>
      <c r="NB175" s="95"/>
      <c r="NC175" s="95"/>
      <c r="ND175" s="95"/>
      <c r="NE175" s="95"/>
      <c r="NF175" s="95"/>
      <c r="NG175" s="95"/>
      <c r="NH175" s="95"/>
      <c r="NI175" s="95"/>
      <c r="NJ175" s="95"/>
      <c r="NK175" s="95"/>
      <c r="NL175" s="95"/>
      <c r="NM175" s="95"/>
      <c r="NN175" s="95"/>
      <c r="NO175" s="95"/>
      <c r="NP175" s="95"/>
      <c r="NQ175" s="95"/>
      <c r="NR175" s="95"/>
      <c r="NS175" s="95"/>
      <c r="NT175" s="95"/>
      <c r="NU175" s="95"/>
      <c r="NV175" s="95"/>
      <c r="NW175" s="95"/>
      <c r="NX175" s="95"/>
      <c r="NY175" s="95"/>
      <c r="NZ175" s="95"/>
      <c r="OA175" s="95"/>
      <c r="OB175" s="95"/>
      <c r="OC175" s="95"/>
      <c r="OD175" s="95"/>
      <c r="OE175" s="95"/>
      <c r="OF175" s="95"/>
      <c r="OG175" s="95"/>
      <c r="OH175" s="95"/>
      <c r="OI175" s="95"/>
      <c r="OJ175" s="95"/>
      <c r="OK175" s="95"/>
      <c r="OL175" s="95"/>
      <c r="OM175" s="95"/>
      <c r="ON175" s="95"/>
      <c r="OO175" s="95"/>
      <c r="OP175" s="95"/>
      <c r="OQ175" s="95"/>
      <c r="OR175" s="95"/>
      <c r="OS175" s="95"/>
      <c r="OT175" s="95"/>
      <c r="OU175" s="95"/>
      <c r="OV175" s="95"/>
      <c r="OW175" s="95"/>
      <c r="OX175" s="95"/>
      <c r="OY175" s="95"/>
      <c r="OZ175" s="95"/>
      <c r="PA175" s="95"/>
      <c r="PB175" s="95"/>
      <c r="PC175" s="95"/>
      <c r="PD175" s="95"/>
      <c r="PE175" s="95"/>
      <c r="PF175" s="95"/>
      <c r="PG175" s="95"/>
      <c r="PH175" s="95"/>
    </row>
    <row r="176" spans="3:424" s="85" customFormat="1" ht="30" customHeight="1">
      <c r="C176" s="1815" t="s">
        <v>209</v>
      </c>
      <c r="D176" s="1815"/>
      <c r="E176" s="1815"/>
      <c r="F176" s="143">
        <f>F96</f>
        <v>0</v>
      </c>
      <c r="G176" s="143" t="e">
        <f>IF(COLUMN(F$176)-COLUMN($T$30)+1&lt;=ROUND($T$30,0)-15,F$176,0)</f>
        <v>#VALUE!</v>
      </c>
      <c r="H176" s="143" t="e">
        <f t="shared" ref="H176:BM176" si="60">IF(COLUMN(G$176)-COLUMN($T$30)+1&lt;=ROUND($T$30,0)-15,G$176,0)</f>
        <v>#VALUE!</v>
      </c>
      <c r="I176" s="143" t="e">
        <f t="shared" si="60"/>
        <v>#VALUE!</v>
      </c>
      <c r="J176" s="143" t="e">
        <f t="shared" si="60"/>
        <v>#VALUE!</v>
      </c>
      <c r="K176" s="143" t="e">
        <f t="shared" si="60"/>
        <v>#VALUE!</v>
      </c>
      <c r="L176" s="143" t="e">
        <f t="shared" si="60"/>
        <v>#VALUE!</v>
      </c>
      <c r="M176" s="143" t="e">
        <f t="shared" si="60"/>
        <v>#VALUE!</v>
      </c>
      <c r="N176" s="143" t="e">
        <f t="shared" si="60"/>
        <v>#VALUE!</v>
      </c>
      <c r="O176" s="143" t="e">
        <f t="shared" si="60"/>
        <v>#VALUE!</v>
      </c>
      <c r="P176" s="143" t="e">
        <f t="shared" si="60"/>
        <v>#VALUE!</v>
      </c>
      <c r="Q176" s="143" t="e">
        <f t="shared" si="60"/>
        <v>#VALUE!</v>
      </c>
      <c r="R176" s="143" t="e">
        <f t="shared" si="60"/>
        <v>#VALUE!</v>
      </c>
      <c r="S176" s="143" t="e">
        <f t="shared" si="60"/>
        <v>#VALUE!</v>
      </c>
      <c r="T176" s="143" t="e">
        <f t="shared" si="60"/>
        <v>#VALUE!</v>
      </c>
      <c r="U176" s="143" t="e">
        <f t="shared" si="60"/>
        <v>#VALUE!</v>
      </c>
      <c r="V176" s="143" t="e">
        <f t="shared" si="60"/>
        <v>#VALUE!</v>
      </c>
      <c r="W176" s="143" t="e">
        <f t="shared" si="60"/>
        <v>#VALUE!</v>
      </c>
      <c r="X176" s="143" t="e">
        <f t="shared" si="60"/>
        <v>#VALUE!</v>
      </c>
      <c r="Y176" s="143" t="e">
        <f t="shared" si="60"/>
        <v>#VALUE!</v>
      </c>
      <c r="Z176" s="143" t="e">
        <f t="shared" si="60"/>
        <v>#VALUE!</v>
      </c>
      <c r="AA176" s="143" t="e">
        <f t="shared" si="60"/>
        <v>#VALUE!</v>
      </c>
      <c r="AB176" s="143" t="e">
        <f t="shared" si="60"/>
        <v>#VALUE!</v>
      </c>
      <c r="AC176" s="143" t="e">
        <f t="shared" si="60"/>
        <v>#VALUE!</v>
      </c>
      <c r="AD176" s="143" t="e">
        <f t="shared" si="60"/>
        <v>#VALUE!</v>
      </c>
      <c r="AE176" s="143" t="e">
        <f t="shared" si="60"/>
        <v>#VALUE!</v>
      </c>
      <c r="AF176" s="143" t="e">
        <f t="shared" si="60"/>
        <v>#VALUE!</v>
      </c>
      <c r="AG176" s="143" t="e">
        <f t="shared" si="60"/>
        <v>#VALUE!</v>
      </c>
      <c r="AH176" s="143" t="e">
        <f t="shared" si="60"/>
        <v>#VALUE!</v>
      </c>
      <c r="AI176" s="143" t="e">
        <f t="shared" si="60"/>
        <v>#VALUE!</v>
      </c>
      <c r="AJ176" s="143" t="e">
        <f t="shared" si="60"/>
        <v>#VALUE!</v>
      </c>
      <c r="AK176" s="143" t="e">
        <f t="shared" si="60"/>
        <v>#VALUE!</v>
      </c>
      <c r="AL176" s="143" t="e">
        <f t="shared" si="60"/>
        <v>#VALUE!</v>
      </c>
      <c r="AM176" s="143" t="e">
        <f t="shared" si="60"/>
        <v>#VALUE!</v>
      </c>
      <c r="AN176" s="143" t="e">
        <f t="shared" si="60"/>
        <v>#VALUE!</v>
      </c>
      <c r="AO176" s="143" t="e">
        <f t="shared" si="60"/>
        <v>#VALUE!</v>
      </c>
      <c r="AP176" s="143" t="e">
        <f t="shared" si="60"/>
        <v>#VALUE!</v>
      </c>
      <c r="AQ176" s="143" t="e">
        <f t="shared" si="60"/>
        <v>#VALUE!</v>
      </c>
      <c r="AR176" s="143" t="e">
        <f t="shared" si="60"/>
        <v>#VALUE!</v>
      </c>
      <c r="AS176" s="143" t="e">
        <f t="shared" si="60"/>
        <v>#VALUE!</v>
      </c>
      <c r="AT176" s="143" t="e">
        <f t="shared" si="60"/>
        <v>#VALUE!</v>
      </c>
      <c r="AU176" s="143" t="e">
        <f t="shared" si="60"/>
        <v>#VALUE!</v>
      </c>
      <c r="AV176" s="143" t="e">
        <f t="shared" si="60"/>
        <v>#VALUE!</v>
      </c>
      <c r="AW176" s="143" t="e">
        <f t="shared" si="60"/>
        <v>#VALUE!</v>
      </c>
      <c r="AX176" s="143" t="e">
        <f t="shared" si="60"/>
        <v>#VALUE!</v>
      </c>
      <c r="AY176" s="143" t="e">
        <f t="shared" si="60"/>
        <v>#VALUE!</v>
      </c>
      <c r="AZ176" s="143" t="e">
        <f t="shared" si="60"/>
        <v>#VALUE!</v>
      </c>
      <c r="BA176" s="143" t="e">
        <f t="shared" si="60"/>
        <v>#VALUE!</v>
      </c>
      <c r="BB176" s="143" t="e">
        <f t="shared" si="60"/>
        <v>#VALUE!</v>
      </c>
      <c r="BC176" s="143" t="e">
        <f t="shared" si="60"/>
        <v>#VALUE!</v>
      </c>
      <c r="BD176" s="143" t="e">
        <f t="shared" si="60"/>
        <v>#VALUE!</v>
      </c>
      <c r="BE176" s="143" t="e">
        <f t="shared" si="60"/>
        <v>#VALUE!</v>
      </c>
      <c r="BF176" s="143" t="e">
        <f t="shared" si="60"/>
        <v>#VALUE!</v>
      </c>
      <c r="BG176" s="143" t="e">
        <f t="shared" si="60"/>
        <v>#VALUE!</v>
      </c>
      <c r="BH176" s="143" t="e">
        <f t="shared" si="60"/>
        <v>#VALUE!</v>
      </c>
      <c r="BI176" s="143" t="e">
        <f t="shared" si="60"/>
        <v>#VALUE!</v>
      </c>
      <c r="BJ176" s="143" t="e">
        <f t="shared" si="60"/>
        <v>#VALUE!</v>
      </c>
      <c r="BK176" s="143" t="e">
        <f t="shared" si="60"/>
        <v>#VALUE!</v>
      </c>
      <c r="BL176" s="143" t="e">
        <f t="shared" si="60"/>
        <v>#VALUE!</v>
      </c>
      <c r="BM176" s="143" t="e">
        <f t="shared" si="60"/>
        <v>#VALUE!</v>
      </c>
      <c r="BN176" s="95"/>
      <c r="BO176" s="95"/>
      <c r="BP176" s="95"/>
      <c r="BQ176" s="95"/>
      <c r="BR176" s="95"/>
      <c r="BS176" s="95"/>
      <c r="BT176" s="95"/>
      <c r="BU176" s="95"/>
      <c r="BV176" s="95"/>
      <c r="BW176" s="95"/>
      <c r="BX176" s="95"/>
      <c r="BY176" s="95"/>
      <c r="BZ176" s="95"/>
      <c r="CA176" s="95"/>
      <c r="CB176" s="95"/>
      <c r="CC176" s="95"/>
      <c r="CD176" s="95"/>
      <c r="CE176" s="95"/>
      <c r="CF176" s="95"/>
      <c r="CG176" s="95"/>
      <c r="CH176" s="95"/>
      <c r="CI176" s="95"/>
      <c r="CJ176" s="95"/>
      <c r="CK176" s="95"/>
      <c r="CL176" s="95"/>
      <c r="CM176" s="95"/>
      <c r="CN176" s="95"/>
      <c r="CO176" s="95"/>
      <c r="CP176" s="95"/>
      <c r="CQ176" s="95"/>
      <c r="CR176" s="95"/>
      <c r="CS176" s="95"/>
      <c r="CT176" s="95"/>
      <c r="CU176" s="95"/>
      <c r="CV176" s="95"/>
      <c r="CW176" s="95"/>
      <c r="CX176" s="95"/>
      <c r="CY176" s="95"/>
      <c r="CZ176" s="95"/>
      <c r="DA176" s="95"/>
      <c r="DB176" s="95"/>
      <c r="DC176" s="95"/>
      <c r="DD176" s="95"/>
      <c r="DE176" s="95"/>
      <c r="DF176" s="95"/>
      <c r="DG176" s="95"/>
      <c r="DH176" s="95"/>
      <c r="DI176" s="95"/>
      <c r="DJ176" s="95"/>
      <c r="DK176" s="95"/>
      <c r="DL176" s="95"/>
      <c r="DM176" s="95"/>
      <c r="DN176" s="95"/>
      <c r="DO176" s="95"/>
      <c r="DP176" s="95"/>
      <c r="DQ176" s="95"/>
      <c r="DR176" s="95"/>
      <c r="DS176" s="95"/>
      <c r="DT176" s="95"/>
      <c r="DU176" s="95"/>
      <c r="DV176" s="95"/>
      <c r="DW176" s="95"/>
      <c r="DX176" s="95"/>
      <c r="DY176" s="95"/>
      <c r="DZ176" s="95"/>
      <c r="EA176" s="95"/>
      <c r="EB176" s="95"/>
      <c r="EC176" s="95"/>
      <c r="ED176" s="95"/>
      <c r="EE176" s="95"/>
      <c r="EF176" s="95"/>
      <c r="EG176" s="95"/>
      <c r="EH176" s="95"/>
      <c r="EI176" s="95"/>
      <c r="EJ176" s="95"/>
      <c r="EK176" s="95"/>
      <c r="EL176" s="95"/>
      <c r="EM176" s="95"/>
      <c r="EN176" s="95"/>
      <c r="EO176" s="95"/>
      <c r="EP176" s="95"/>
      <c r="EQ176" s="95"/>
      <c r="ER176" s="95"/>
      <c r="ES176" s="95"/>
      <c r="ET176" s="95"/>
      <c r="EU176" s="95"/>
      <c r="EV176" s="95"/>
      <c r="EW176" s="95"/>
      <c r="EX176" s="95"/>
      <c r="EY176" s="95"/>
      <c r="EZ176" s="95"/>
      <c r="FA176" s="95"/>
      <c r="FB176" s="95"/>
      <c r="FC176" s="95"/>
      <c r="FD176" s="95"/>
      <c r="FE176" s="95"/>
      <c r="FF176" s="95"/>
      <c r="FG176" s="95"/>
      <c r="FH176" s="95"/>
      <c r="FI176" s="95"/>
      <c r="FJ176" s="95"/>
      <c r="FK176" s="95"/>
      <c r="FL176" s="95"/>
      <c r="FM176" s="95"/>
      <c r="FN176" s="95"/>
      <c r="FO176" s="95"/>
      <c r="FP176" s="95"/>
      <c r="FQ176" s="95"/>
      <c r="FR176" s="95"/>
      <c r="FS176" s="95"/>
      <c r="FT176" s="95"/>
      <c r="FU176" s="95"/>
      <c r="FV176" s="95"/>
      <c r="FW176" s="95"/>
      <c r="FX176" s="95"/>
      <c r="FY176" s="95"/>
      <c r="FZ176" s="95"/>
      <c r="GA176" s="95"/>
      <c r="GB176" s="95"/>
      <c r="GC176" s="95"/>
      <c r="GD176" s="95"/>
      <c r="GE176" s="95"/>
      <c r="GF176" s="95"/>
      <c r="GG176" s="95"/>
      <c r="GH176" s="95"/>
      <c r="GI176" s="95"/>
      <c r="GJ176" s="95"/>
      <c r="GK176" s="95"/>
      <c r="GL176" s="95"/>
      <c r="GM176" s="95"/>
      <c r="GN176" s="95"/>
      <c r="GO176" s="95"/>
      <c r="GP176" s="95"/>
      <c r="GQ176" s="95"/>
      <c r="GR176" s="95"/>
      <c r="GS176" s="95"/>
      <c r="GT176" s="95"/>
      <c r="GU176" s="95"/>
      <c r="GV176" s="95"/>
      <c r="GW176" s="133"/>
      <c r="GX176" s="133"/>
      <c r="GY176" s="133"/>
      <c r="GZ176" s="133"/>
      <c r="HA176" s="133"/>
      <c r="HB176" s="133"/>
      <c r="HC176" s="133"/>
      <c r="HD176" s="133"/>
      <c r="HE176" s="133"/>
      <c r="HF176" s="133"/>
      <c r="HG176" s="95"/>
      <c r="HH176" s="95"/>
      <c r="HI176" s="95"/>
      <c r="HJ176" s="95"/>
      <c r="HK176" s="95"/>
      <c r="HL176" s="95"/>
      <c r="HM176" s="95"/>
      <c r="HN176" s="95"/>
      <c r="HO176" s="95"/>
      <c r="HP176" s="95"/>
      <c r="HQ176" s="95"/>
      <c r="HR176" s="95"/>
      <c r="HS176" s="95"/>
      <c r="HT176" s="95"/>
      <c r="HU176" s="95"/>
      <c r="HV176" s="95"/>
      <c r="HW176" s="95"/>
      <c r="HX176" s="95"/>
      <c r="HY176" s="95"/>
      <c r="HZ176" s="95"/>
      <c r="IA176" s="95"/>
      <c r="IB176" s="95"/>
      <c r="IC176" s="95"/>
      <c r="ID176" s="95"/>
      <c r="IE176" s="95"/>
      <c r="IF176" s="95"/>
      <c r="IG176" s="95"/>
      <c r="IH176" s="95"/>
      <c r="II176" s="95"/>
      <c r="IJ176" s="95"/>
      <c r="IK176" s="95"/>
      <c r="IL176" s="95"/>
      <c r="IM176" s="95"/>
      <c r="IN176" s="95"/>
      <c r="IO176" s="95"/>
      <c r="IP176" s="95"/>
      <c r="IQ176" s="95"/>
      <c r="IR176" s="95"/>
      <c r="IS176" s="95"/>
      <c r="IT176" s="95"/>
      <c r="IU176" s="95"/>
      <c r="IV176" s="95"/>
      <c r="IW176" s="95"/>
      <c r="IX176" s="95"/>
      <c r="IY176" s="95"/>
      <c r="IZ176" s="95"/>
      <c r="JA176" s="95"/>
      <c r="JB176" s="95"/>
      <c r="JC176" s="95"/>
      <c r="JD176" s="95"/>
      <c r="JE176" s="95"/>
      <c r="JF176" s="95"/>
      <c r="JG176" s="95"/>
      <c r="JH176" s="95"/>
      <c r="JI176" s="95"/>
      <c r="JJ176" s="95"/>
      <c r="JK176" s="95"/>
      <c r="JL176" s="95"/>
      <c r="JM176" s="95"/>
      <c r="JN176" s="95"/>
      <c r="JO176" s="95"/>
      <c r="JP176" s="95"/>
      <c r="JQ176" s="95"/>
      <c r="JR176" s="95"/>
      <c r="JS176" s="95"/>
      <c r="JT176" s="95"/>
      <c r="JU176" s="95"/>
      <c r="JV176" s="95"/>
      <c r="JW176" s="95"/>
      <c r="JX176" s="95"/>
      <c r="JY176" s="95"/>
      <c r="JZ176" s="95"/>
      <c r="KA176" s="95"/>
      <c r="KB176" s="95"/>
      <c r="KC176" s="95"/>
      <c r="KD176" s="95"/>
      <c r="KE176" s="95"/>
      <c r="KF176" s="95"/>
      <c r="KG176" s="95"/>
      <c r="KH176" s="95"/>
      <c r="KI176" s="95"/>
      <c r="KJ176" s="95"/>
      <c r="KK176" s="95"/>
      <c r="KL176" s="95"/>
      <c r="KM176" s="95"/>
      <c r="KN176" s="95"/>
      <c r="KO176" s="95"/>
      <c r="KP176" s="95"/>
      <c r="KQ176" s="95"/>
      <c r="KR176" s="95"/>
      <c r="KS176" s="95"/>
      <c r="KT176" s="95"/>
      <c r="KU176" s="95"/>
      <c r="KV176" s="95"/>
      <c r="KW176" s="95"/>
      <c r="KX176" s="95"/>
      <c r="KY176" s="95"/>
      <c r="KZ176" s="95"/>
      <c r="LA176" s="95"/>
      <c r="LB176" s="95"/>
      <c r="LC176" s="95"/>
      <c r="LD176" s="95"/>
      <c r="LE176" s="95"/>
      <c r="LF176" s="95"/>
      <c r="LG176" s="95"/>
      <c r="LH176" s="95"/>
      <c r="LI176" s="95"/>
      <c r="LJ176" s="95"/>
      <c r="LK176" s="95"/>
      <c r="LL176" s="95"/>
      <c r="LM176" s="95"/>
      <c r="LN176" s="95"/>
      <c r="LO176" s="95"/>
      <c r="LP176" s="95"/>
      <c r="LQ176" s="95"/>
      <c r="LR176" s="95"/>
      <c r="LS176" s="95"/>
      <c r="LT176" s="95"/>
      <c r="LU176" s="95"/>
      <c r="LV176" s="95"/>
      <c r="LW176" s="95"/>
      <c r="LX176" s="95"/>
      <c r="LY176" s="95"/>
      <c r="LZ176" s="95"/>
      <c r="MA176" s="95"/>
      <c r="MB176" s="95"/>
      <c r="MC176" s="95"/>
      <c r="MD176" s="95"/>
      <c r="ME176" s="95"/>
      <c r="MF176" s="95"/>
      <c r="MG176" s="95"/>
      <c r="MH176" s="95"/>
      <c r="MI176" s="95"/>
      <c r="MJ176" s="95"/>
      <c r="MK176" s="95"/>
      <c r="ML176" s="95"/>
      <c r="MM176" s="95"/>
      <c r="MN176" s="95"/>
      <c r="MO176" s="95"/>
      <c r="MP176" s="95"/>
      <c r="MQ176" s="95"/>
      <c r="MR176" s="95"/>
      <c r="MS176" s="95"/>
      <c r="MT176" s="95"/>
      <c r="MU176" s="95"/>
      <c r="MV176" s="95"/>
      <c r="MW176" s="95"/>
      <c r="MX176" s="95"/>
      <c r="MY176" s="95"/>
      <c r="MZ176" s="95"/>
      <c r="NA176" s="95"/>
      <c r="NB176" s="95"/>
      <c r="NC176" s="95"/>
      <c r="ND176" s="95"/>
      <c r="NE176" s="95"/>
      <c r="NF176" s="95"/>
      <c r="NG176" s="95"/>
      <c r="NH176" s="95"/>
      <c r="NI176" s="95"/>
      <c r="NJ176" s="95"/>
      <c r="NK176" s="95"/>
      <c r="NL176" s="95"/>
      <c r="NM176" s="95"/>
      <c r="NN176" s="95"/>
      <c r="NO176" s="95"/>
      <c r="NP176" s="95"/>
      <c r="NQ176" s="95"/>
      <c r="NR176" s="95"/>
      <c r="NS176" s="95"/>
      <c r="NT176" s="95"/>
      <c r="NU176" s="95"/>
      <c r="NV176" s="95"/>
      <c r="NW176" s="95"/>
      <c r="NX176" s="95"/>
      <c r="NY176" s="95"/>
      <c r="NZ176" s="95"/>
      <c r="OA176" s="95"/>
      <c r="OB176" s="95"/>
      <c r="OC176" s="95"/>
      <c r="OD176" s="95"/>
      <c r="OE176" s="95"/>
      <c r="OF176" s="95"/>
      <c r="OG176" s="95"/>
      <c r="OH176" s="95"/>
      <c r="OI176" s="95"/>
      <c r="OJ176" s="95"/>
      <c r="OK176" s="95"/>
      <c r="OL176" s="95"/>
      <c r="OM176" s="95"/>
      <c r="ON176" s="95"/>
      <c r="OO176" s="95"/>
      <c r="OP176" s="95"/>
      <c r="OQ176" s="95"/>
      <c r="OR176" s="95"/>
      <c r="OS176" s="95"/>
      <c r="OT176" s="95"/>
      <c r="OU176" s="95"/>
      <c r="OV176" s="95"/>
      <c r="OW176" s="95"/>
      <c r="OX176" s="95"/>
      <c r="OY176" s="95"/>
      <c r="OZ176" s="95"/>
      <c r="PA176" s="95"/>
      <c r="PB176" s="95"/>
      <c r="PC176" s="95"/>
      <c r="PD176" s="95"/>
      <c r="PE176" s="95"/>
      <c r="PF176" s="95"/>
      <c r="PG176" s="95"/>
      <c r="PH176" s="95"/>
    </row>
    <row r="177" spans="3:424" s="85" customFormat="1" ht="28.2" customHeight="1">
      <c r="C177" s="1815" t="s">
        <v>210</v>
      </c>
      <c r="D177" s="1815"/>
      <c r="E177" s="1815"/>
      <c r="F177" s="143">
        <f t="shared" ref="F177:F240" si="61">F97</f>
        <v>0</v>
      </c>
      <c r="G177" s="143" t="e">
        <f>IF(COLUMN(F$177)-COLUMN($T$30)+1&lt;=ROUND($T$30,0)-15,F$177,0)</f>
        <v>#VALUE!</v>
      </c>
      <c r="H177" s="143" t="e">
        <f t="shared" ref="H177:BM177" si="62">IF(COLUMN(G$177)-COLUMN($T$30)+1&lt;=ROUND($T$30,0)-15,G$177,0)</f>
        <v>#VALUE!</v>
      </c>
      <c r="I177" s="143" t="e">
        <f t="shared" si="62"/>
        <v>#VALUE!</v>
      </c>
      <c r="J177" s="143" t="e">
        <f t="shared" si="62"/>
        <v>#VALUE!</v>
      </c>
      <c r="K177" s="143" t="e">
        <f t="shared" si="62"/>
        <v>#VALUE!</v>
      </c>
      <c r="L177" s="143" t="e">
        <f t="shared" si="62"/>
        <v>#VALUE!</v>
      </c>
      <c r="M177" s="143" t="e">
        <f t="shared" si="62"/>
        <v>#VALUE!</v>
      </c>
      <c r="N177" s="143" t="e">
        <f t="shared" si="62"/>
        <v>#VALUE!</v>
      </c>
      <c r="O177" s="143" t="e">
        <f t="shared" si="62"/>
        <v>#VALUE!</v>
      </c>
      <c r="P177" s="143" t="e">
        <f t="shared" si="62"/>
        <v>#VALUE!</v>
      </c>
      <c r="Q177" s="143" t="e">
        <f t="shared" si="62"/>
        <v>#VALUE!</v>
      </c>
      <c r="R177" s="143" t="e">
        <f t="shared" si="62"/>
        <v>#VALUE!</v>
      </c>
      <c r="S177" s="143" t="e">
        <f t="shared" si="62"/>
        <v>#VALUE!</v>
      </c>
      <c r="T177" s="143" t="e">
        <f t="shared" si="62"/>
        <v>#VALUE!</v>
      </c>
      <c r="U177" s="143" t="e">
        <f t="shared" si="62"/>
        <v>#VALUE!</v>
      </c>
      <c r="V177" s="143" t="e">
        <f t="shared" si="62"/>
        <v>#VALUE!</v>
      </c>
      <c r="W177" s="143" t="e">
        <f t="shared" si="62"/>
        <v>#VALUE!</v>
      </c>
      <c r="X177" s="143" t="e">
        <f t="shared" si="62"/>
        <v>#VALUE!</v>
      </c>
      <c r="Y177" s="143" t="e">
        <f t="shared" si="62"/>
        <v>#VALUE!</v>
      </c>
      <c r="Z177" s="143" t="e">
        <f t="shared" si="62"/>
        <v>#VALUE!</v>
      </c>
      <c r="AA177" s="143" t="e">
        <f t="shared" si="62"/>
        <v>#VALUE!</v>
      </c>
      <c r="AB177" s="143" t="e">
        <f t="shared" si="62"/>
        <v>#VALUE!</v>
      </c>
      <c r="AC177" s="143" t="e">
        <f t="shared" si="62"/>
        <v>#VALUE!</v>
      </c>
      <c r="AD177" s="143" t="e">
        <f t="shared" si="62"/>
        <v>#VALUE!</v>
      </c>
      <c r="AE177" s="143" t="e">
        <f t="shared" si="62"/>
        <v>#VALUE!</v>
      </c>
      <c r="AF177" s="143" t="e">
        <f t="shared" si="62"/>
        <v>#VALUE!</v>
      </c>
      <c r="AG177" s="143" t="e">
        <f t="shared" si="62"/>
        <v>#VALUE!</v>
      </c>
      <c r="AH177" s="143" t="e">
        <f t="shared" si="62"/>
        <v>#VALUE!</v>
      </c>
      <c r="AI177" s="143" t="e">
        <f t="shared" si="62"/>
        <v>#VALUE!</v>
      </c>
      <c r="AJ177" s="143" t="e">
        <f t="shared" si="62"/>
        <v>#VALUE!</v>
      </c>
      <c r="AK177" s="143" t="e">
        <f t="shared" si="62"/>
        <v>#VALUE!</v>
      </c>
      <c r="AL177" s="143" t="e">
        <f t="shared" si="62"/>
        <v>#VALUE!</v>
      </c>
      <c r="AM177" s="143" t="e">
        <f t="shared" si="62"/>
        <v>#VALUE!</v>
      </c>
      <c r="AN177" s="143" t="e">
        <f t="shared" si="62"/>
        <v>#VALUE!</v>
      </c>
      <c r="AO177" s="143" t="e">
        <f t="shared" si="62"/>
        <v>#VALUE!</v>
      </c>
      <c r="AP177" s="143" t="e">
        <f t="shared" si="62"/>
        <v>#VALUE!</v>
      </c>
      <c r="AQ177" s="143" t="e">
        <f t="shared" si="62"/>
        <v>#VALUE!</v>
      </c>
      <c r="AR177" s="143" t="e">
        <f t="shared" si="62"/>
        <v>#VALUE!</v>
      </c>
      <c r="AS177" s="143" t="e">
        <f t="shared" si="62"/>
        <v>#VALUE!</v>
      </c>
      <c r="AT177" s="143" t="e">
        <f t="shared" si="62"/>
        <v>#VALUE!</v>
      </c>
      <c r="AU177" s="143" t="e">
        <f t="shared" si="62"/>
        <v>#VALUE!</v>
      </c>
      <c r="AV177" s="143" t="e">
        <f t="shared" si="62"/>
        <v>#VALUE!</v>
      </c>
      <c r="AW177" s="143" t="e">
        <f t="shared" si="62"/>
        <v>#VALUE!</v>
      </c>
      <c r="AX177" s="143" t="e">
        <f t="shared" si="62"/>
        <v>#VALUE!</v>
      </c>
      <c r="AY177" s="143" t="e">
        <f t="shared" si="62"/>
        <v>#VALUE!</v>
      </c>
      <c r="AZ177" s="143" t="e">
        <f t="shared" si="62"/>
        <v>#VALUE!</v>
      </c>
      <c r="BA177" s="143" t="e">
        <f t="shared" si="62"/>
        <v>#VALUE!</v>
      </c>
      <c r="BB177" s="143" t="e">
        <f t="shared" si="62"/>
        <v>#VALUE!</v>
      </c>
      <c r="BC177" s="143" t="e">
        <f t="shared" si="62"/>
        <v>#VALUE!</v>
      </c>
      <c r="BD177" s="143" t="e">
        <f t="shared" si="62"/>
        <v>#VALUE!</v>
      </c>
      <c r="BE177" s="143" t="e">
        <f t="shared" si="62"/>
        <v>#VALUE!</v>
      </c>
      <c r="BF177" s="143" t="e">
        <f t="shared" si="62"/>
        <v>#VALUE!</v>
      </c>
      <c r="BG177" s="143" t="e">
        <f t="shared" si="62"/>
        <v>#VALUE!</v>
      </c>
      <c r="BH177" s="143" t="e">
        <f t="shared" si="62"/>
        <v>#VALUE!</v>
      </c>
      <c r="BI177" s="143" t="e">
        <f t="shared" si="62"/>
        <v>#VALUE!</v>
      </c>
      <c r="BJ177" s="143" t="e">
        <f t="shared" si="62"/>
        <v>#VALUE!</v>
      </c>
      <c r="BK177" s="143" t="e">
        <f t="shared" si="62"/>
        <v>#VALUE!</v>
      </c>
      <c r="BL177" s="143" t="e">
        <f t="shared" si="62"/>
        <v>#VALUE!</v>
      </c>
      <c r="BM177" s="143" t="e">
        <f t="shared" si="62"/>
        <v>#VALUE!</v>
      </c>
      <c r="BN177" s="95"/>
      <c r="BO177" s="95"/>
      <c r="BP177" s="95"/>
      <c r="BQ177" s="95"/>
      <c r="BR177" s="95"/>
      <c r="BS177" s="95"/>
      <c r="BT177" s="95"/>
      <c r="BU177" s="95"/>
      <c r="BV177" s="95"/>
      <c r="BW177" s="95"/>
      <c r="BX177" s="95"/>
      <c r="BY177" s="95"/>
      <c r="BZ177" s="95"/>
      <c r="CA177" s="95"/>
      <c r="CB177" s="95"/>
      <c r="CC177" s="95"/>
      <c r="CD177" s="95"/>
      <c r="CE177" s="95"/>
      <c r="CF177" s="95"/>
      <c r="CG177" s="95"/>
      <c r="CH177" s="95"/>
      <c r="CI177" s="95"/>
      <c r="CJ177" s="95"/>
      <c r="CK177" s="95"/>
      <c r="CL177" s="95"/>
      <c r="CM177" s="95"/>
      <c r="CN177" s="95"/>
      <c r="CO177" s="95"/>
      <c r="CP177" s="95"/>
      <c r="CQ177" s="95"/>
      <c r="CR177" s="95"/>
      <c r="CS177" s="95"/>
      <c r="CT177" s="95"/>
      <c r="CU177" s="95"/>
      <c r="CV177" s="95"/>
      <c r="CW177" s="95"/>
      <c r="CX177" s="95"/>
      <c r="CY177" s="95"/>
      <c r="CZ177" s="95"/>
      <c r="DA177" s="95"/>
      <c r="DB177" s="95"/>
      <c r="DC177" s="95"/>
      <c r="DD177" s="95"/>
      <c r="DE177" s="95"/>
      <c r="DF177" s="95"/>
      <c r="DG177" s="95"/>
      <c r="DH177" s="95"/>
      <c r="DI177" s="95"/>
      <c r="DJ177" s="95"/>
      <c r="DK177" s="95"/>
      <c r="DL177" s="95"/>
      <c r="DM177" s="95"/>
      <c r="DN177" s="95"/>
      <c r="DO177" s="95"/>
      <c r="DP177" s="95"/>
      <c r="DQ177" s="95"/>
      <c r="DR177" s="95"/>
      <c r="DS177" s="95"/>
      <c r="DT177" s="95"/>
      <c r="DU177" s="95"/>
      <c r="DV177" s="95"/>
      <c r="DW177" s="95"/>
      <c r="DX177" s="95"/>
      <c r="DY177" s="95"/>
      <c r="DZ177" s="95"/>
      <c r="EA177" s="95"/>
      <c r="EB177" s="95"/>
      <c r="EC177" s="95"/>
      <c r="ED177" s="95"/>
      <c r="EE177" s="95"/>
      <c r="EF177" s="95"/>
      <c r="EG177" s="95"/>
      <c r="EH177" s="95"/>
      <c r="EI177" s="95"/>
      <c r="EJ177" s="95"/>
      <c r="EK177" s="95"/>
      <c r="EL177" s="95"/>
      <c r="EM177" s="95"/>
      <c r="EN177" s="95"/>
      <c r="EO177" s="95"/>
      <c r="EP177" s="95"/>
      <c r="EQ177" s="95"/>
      <c r="ER177" s="95"/>
      <c r="ES177" s="95"/>
      <c r="ET177" s="95"/>
      <c r="EU177" s="95"/>
      <c r="EV177" s="95"/>
      <c r="EW177" s="95"/>
      <c r="EX177" s="95"/>
      <c r="EY177" s="95"/>
      <c r="EZ177" s="95"/>
      <c r="FA177" s="95"/>
      <c r="FB177" s="95"/>
      <c r="FC177" s="95"/>
      <c r="FD177" s="95"/>
      <c r="FE177" s="95"/>
      <c r="FF177" s="95"/>
      <c r="FG177" s="95"/>
      <c r="FH177" s="95"/>
      <c r="FI177" s="95"/>
      <c r="FJ177" s="95"/>
      <c r="FK177" s="95"/>
      <c r="FL177" s="95"/>
      <c r="FM177" s="95"/>
      <c r="FN177" s="95"/>
      <c r="FO177" s="95"/>
      <c r="FP177" s="95"/>
      <c r="FQ177" s="95"/>
      <c r="FR177" s="95"/>
      <c r="FS177" s="95"/>
      <c r="FT177" s="95"/>
      <c r="FU177" s="95"/>
      <c r="FV177" s="95"/>
      <c r="FW177" s="95"/>
      <c r="FX177" s="95"/>
      <c r="FY177" s="95"/>
      <c r="FZ177" s="95"/>
      <c r="GA177" s="95"/>
      <c r="GB177" s="95"/>
      <c r="GC177" s="95"/>
      <c r="GD177" s="95"/>
      <c r="GE177" s="95"/>
      <c r="GF177" s="95"/>
      <c r="GG177" s="95"/>
      <c r="GH177" s="95"/>
      <c r="GI177" s="95"/>
      <c r="GJ177" s="95"/>
      <c r="GK177" s="95"/>
      <c r="GL177" s="95"/>
      <c r="GM177" s="95"/>
      <c r="GN177" s="95"/>
      <c r="GO177" s="95"/>
      <c r="GP177" s="95"/>
      <c r="GQ177" s="95"/>
      <c r="GR177" s="95"/>
      <c r="GS177" s="95"/>
      <c r="GT177" s="95"/>
      <c r="GU177" s="95"/>
      <c r="GV177" s="95"/>
      <c r="GW177" s="133"/>
      <c r="GX177" s="133"/>
      <c r="GY177" s="133"/>
      <c r="GZ177" s="133"/>
      <c r="HA177" s="133"/>
      <c r="HB177" s="133"/>
      <c r="HC177" s="133"/>
      <c r="HD177" s="133"/>
      <c r="HE177" s="133"/>
      <c r="HF177" s="133"/>
      <c r="HG177" s="95"/>
      <c r="HH177" s="95"/>
      <c r="HI177" s="95"/>
      <c r="HJ177" s="95"/>
      <c r="HK177" s="95"/>
      <c r="HL177" s="95"/>
      <c r="HM177" s="95"/>
      <c r="HN177" s="95"/>
      <c r="HO177" s="95"/>
      <c r="HP177" s="95"/>
      <c r="HQ177" s="95"/>
      <c r="HR177" s="95"/>
      <c r="HS177" s="95"/>
      <c r="HT177" s="95"/>
      <c r="HU177" s="95"/>
      <c r="HV177" s="95"/>
      <c r="HW177" s="95"/>
      <c r="HX177" s="95"/>
      <c r="HY177" s="95"/>
      <c r="HZ177" s="95"/>
      <c r="IA177" s="95"/>
      <c r="IB177" s="95"/>
      <c r="IC177" s="95"/>
      <c r="ID177" s="95"/>
      <c r="IE177" s="95"/>
      <c r="IF177" s="95"/>
      <c r="IG177" s="95"/>
      <c r="IH177" s="95"/>
      <c r="II177" s="95"/>
      <c r="IJ177" s="95"/>
      <c r="IK177" s="95"/>
      <c r="IL177" s="95"/>
      <c r="IM177" s="95"/>
      <c r="IN177" s="95"/>
      <c r="IO177" s="95"/>
      <c r="IP177" s="95"/>
      <c r="IQ177" s="95"/>
      <c r="IR177" s="95"/>
      <c r="IS177" s="95"/>
      <c r="IT177" s="95"/>
      <c r="IU177" s="95"/>
      <c r="IV177" s="95"/>
      <c r="IW177" s="95"/>
      <c r="IX177" s="95"/>
      <c r="IY177" s="95"/>
      <c r="IZ177" s="95"/>
      <c r="JA177" s="95"/>
      <c r="JB177" s="95"/>
      <c r="JC177" s="95"/>
      <c r="JD177" s="95"/>
      <c r="JE177" s="95"/>
      <c r="JF177" s="95"/>
      <c r="JG177" s="95"/>
      <c r="JH177" s="95"/>
      <c r="JI177" s="95"/>
      <c r="JJ177" s="95"/>
      <c r="JK177" s="95"/>
      <c r="JL177" s="95"/>
      <c r="JM177" s="95"/>
      <c r="JN177" s="95"/>
      <c r="JO177" s="95"/>
      <c r="JP177" s="95"/>
      <c r="JQ177" s="95"/>
      <c r="JR177" s="95"/>
      <c r="JS177" s="95"/>
      <c r="JT177" s="95"/>
      <c r="JU177" s="95"/>
      <c r="JV177" s="95"/>
      <c r="JW177" s="95"/>
      <c r="JX177" s="95"/>
      <c r="JY177" s="95"/>
      <c r="JZ177" s="95"/>
      <c r="KA177" s="95"/>
      <c r="KB177" s="95"/>
      <c r="KC177" s="95"/>
      <c r="KD177" s="95"/>
      <c r="KE177" s="95"/>
      <c r="KF177" s="95"/>
      <c r="KG177" s="95"/>
      <c r="KH177" s="95"/>
      <c r="KI177" s="95"/>
      <c r="KJ177" s="95"/>
      <c r="KK177" s="95"/>
      <c r="KL177" s="95"/>
      <c r="KM177" s="95"/>
      <c r="KN177" s="95"/>
      <c r="KO177" s="95"/>
      <c r="KP177" s="95"/>
      <c r="KQ177" s="95"/>
      <c r="KR177" s="95"/>
      <c r="KS177" s="95"/>
      <c r="KT177" s="95"/>
      <c r="KU177" s="95"/>
      <c r="KV177" s="95"/>
      <c r="KW177" s="95"/>
      <c r="KX177" s="95"/>
      <c r="KY177" s="95"/>
      <c r="KZ177" s="95"/>
      <c r="LA177" s="95"/>
      <c r="LB177" s="95"/>
      <c r="LC177" s="95"/>
      <c r="LD177" s="95"/>
      <c r="LE177" s="95"/>
      <c r="LF177" s="95"/>
      <c r="LG177" s="95"/>
      <c r="LH177" s="95"/>
      <c r="LI177" s="95"/>
      <c r="LJ177" s="95"/>
      <c r="LK177" s="95"/>
      <c r="LL177" s="95"/>
      <c r="LM177" s="95"/>
      <c r="LN177" s="95"/>
      <c r="LO177" s="95"/>
      <c r="LP177" s="95"/>
      <c r="LQ177" s="95"/>
      <c r="LR177" s="95"/>
      <c r="LS177" s="95"/>
      <c r="LT177" s="95"/>
      <c r="LU177" s="95"/>
      <c r="LV177" s="95"/>
      <c r="LW177" s="95"/>
      <c r="LX177" s="95"/>
      <c r="LY177" s="95"/>
      <c r="LZ177" s="95"/>
      <c r="MA177" s="95"/>
      <c r="MB177" s="95"/>
      <c r="MC177" s="95"/>
      <c r="MD177" s="95"/>
      <c r="ME177" s="95"/>
      <c r="MF177" s="95"/>
      <c r="MG177" s="95"/>
      <c r="MH177" s="95"/>
      <c r="MI177" s="95"/>
      <c r="MJ177" s="95"/>
      <c r="MK177" s="95"/>
      <c r="ML177" s="95"/>
      <c r="MM177" s="95"/>
      <c r="MN177" s="95"/>
      <c r="MO177" s="95"/>
      <c r="MP177" s="95"/>
      <c r="MQ177" s="95"/>
      <c r="MR177" s="95"/>
      <c r="MS177" s="95"/>
      <c r="MT177" s="95"/>
      <c r="MU177" s="95"/>
      <c r="MV177" s="95"/>
      <c r="MW177" s="95"/>
      <c r="MX177" s="95"/>
      <c r="MY177" s="95"/>
      <c r="MZ177" s="95"/>
      <c r="NA177" s="95"/>
      <c r="NB177" s="95"/>
      <c r="NC177" s="95"/>
      <c r="ND177" s="95"/>
      <c r="NE177" s="95"/>
      <c r="NF177" s="95"/>
      <c r="NG177" s="95"/>
      <c r="NH177" s="95"/>
      <c r="NI177" s="95"/>
      <c r="NJ177" s="95"/>
      <c r="NK177" s="95"/>
      <c r="NL177" s="95"/>
      <c r="NM177" s="95"/>
      <c r="NN177" s="95"/>
      <c r="NO177" s="95"/>
      <c r="NP177" s="95"/>
      <c r="NQ177" s="95"/>
      <c r="NR177" s="95"/>
      <c r="NS177" s="95"/>
      <c r="NT177" s="95"/>
      <c r="NU177" s="95"/>
      <c r="NV177" s="95"/>
      <c r="NW177" s="95"/>
      <c r="NX177" s="95"/>
      <c r="NY177" s="95"/>
      <c r="NZ177" s="95"/>
      <c r="OA177" s="95"/>
      <c r="OB177" s="95"/>
      <c r="OC177" s="95"/>
      <c r="OD177" s="95"/>
      <c r="OE177" s="95"/>
      <c r="OF177" s="95"/>
      <c r="OG177" s="95"/>
      <c r="OH177" s="95"/>
      <c r="OI177" s="95"/>
      <c r="OJ177" s="95"/>
      <c r="OK177" s="95"/>
      <c r="OL177" s="95"/>
      <c r="OM177" s="95"/>
      <c r="ON177" s="95"/>
      <c r="OO177" s="95"/>
      <c r="OP177" s="95"/>
      <c r="OQ177" s="95"/>
      <c r="OR177" s="95"/>
      <c r="OS177" s="95"/>
      <c r="OT177" s="95"/>
      <c r="OU177" s="95"/>
      <c r="OV177" s="95"/>
      <c r="OW177" s="95"/>
      <c r="OX177" s="95"/>
      <c r="OY177" s="95"/>
      <c r="OZ177" s="95"/>
      <c r="PA177" s="95"/>
      <c r="PB177" s="95"/>
      <c r="PC177" s="95"/>
      <c r="PD177" s="95"/>
      <c r="PE177" s="95"/>
      <c r="PF177" s="95"/>
      <c r="PG177" s="95"/>
      <c r="PH177" s="95"/>
    </row>
    <row r="178" spans="3:424" s="85" customFormat="1" ht="28.8" customHeight="1">
      <c r="C178" s="1815" t="s">
        <v>211</v>
      </c>
      <c r="D178" s="1815"/>
      <c r="E178" s="1815"/>
      <c r="F178" s="143">
        <f t="shared" si="61"/>
        <v>0</v>
      </c>
      <c r="G178" s="143" t="e">
        <f>IF(COLUMN(F$178)-COLUMN($T$30)+1&lt;=ROUND($T$30,0)-15,F$178,0)</f>
        <v>#VALUE!</v>
      </c>
      <c r="H178" s="143" t="e">
        <f t="shared" ref="H178:BM178" si="63">IF(COLUMN(G$178)-COLUMN($T$30)+1&lt;=ROUND($T$30,0)-15,G$178,0)</f>
        <v>#VALUE!</v>
      </c>
      <c r="I178" s="143" t="e">
        <f t="shared" si="63"/>
        <v>#VALUE!</v>
      </c>
      <c r="J178" s="143" t="e">
        <f t="shared" si="63"/>
        <v>#VALUE!</v>
      </c>
      <c r="K178" s="143" t="e">
        <f t="shared" si="63"/>
        <v>#VALUE!</v>
      </c>
      <c r="L178" s="143" t="e">
        <f t="shared" si="63"/>
        <v>#VALUE!</v>
      </c>
      <c r="M178" s="143" t="e">
        <f t="shared" si="63"/>
        <v>#VALUE!</v>
      </c>
      <c r="N178" s="143" t="e">
        <f t="shared" si="63"/>
        <v>#VALUE!</v>
      </c>
      <c r="O178" s="143" t="e">
        <f t="shared" si="63"/>
        <v>#VALUE!</v>
      </c>
      <c r="P178" s="143" t="e">
        <f t="shared" si="63"/>
        <v>#VALUE!</v>
      </c>
      <c r="Q178" s="143" t="e">
        <f t="shared" si="63"/>
        <v>#VALUE!</v>
      </c>
      <c r="R178" s="143" t="e">
        <f t="shared" si="63"/>
        <v>#VALUE!</v>
      </c>
      <c r="S178" s="143" t="e">
        <f t="shared" si="63"/>
        <v>#VALUE!</v>
      </c>
      <c r="T178" s="143" t="e">
        <f t="shared" si="63"/>
        <v>#VALUE!</v>
      </c>
      <c r="U178" s="143" t="e">
        <f t="shared" si="63"/>
        <v>#VALUE!</v>
      </c>
      <c r="V178" s="143" t="e">
        <f t="shared" si="63"/>
        <v>#VALUE!</v>
      </c>
      <c r="W178" s="143" t="e">
        <f t="shared" si="63"/>
        <v>#VALUE!</v>
      </c>
      <c r="X178" s="143" t="e">
        <f t="shared" si="63"/>
        <v>#VALUE!</v>
      </c>
      <c r="Y178" s="143" t="e">
        <f t="shared" si="63"/>
        <v>#VALUE!</v>
      </c>
      <c r="Z178" s="143" t="e">
        <f t="shared" si="63"/>
        <v>#VALUE!</v>
      </c>
      <c r="AA178" s="143" t="e">
        <f t="shared" si="63"/>
        <v>#VALUE!</v>
      </c>
      <c r="AB178" s="143" t="e">
        <f t="shared" si="63"/>
        <v>#VALUE!</v>
      </c>
      <c r="AC178" s="143" t="e">
        <f t="shared" si="63"/>
        <v>#VALUE!</v>
      </c>
      <c r="AD178" s="143" t="e">
        <f t="shared" si="63"/>
        <v>#VALUE!</v>
      </c>
      <c r="AE178" s="143" t="e">
        <f t="shared" si="63"/>
        <v>#VALUE!</v>
      </c>
      <c r="AF178" s="143" t="e">
        <f t="shared" si="63"/>
        <v>#VALUE!</v>
      </c>
      <c r="AG178" s="143" t="e">
        <f t="shared" si="63"/>
        <v>#VALUE!</v>
      </c>
      <c r="AH178" s="143" t="e">
        <f t="shared" si="63"/>
        <v>#VALUE!</v>
      </c>
      <c r="AI178" s="143" t="e">
        <f t="shared" si="63"/>
        <v>#VALUE!</v>
      </c>
      <c r="AJ178" s="143" t="e">
        <f t="shared" si="63"/>
        <v>#VALUE!</v>
      </c>
      <c r="AK178" s="143" t="e">
        <f t="shared" si="63"/>
        <v>#VALUE!</v>
      </c>
      <c r="AL178" s="143" t="e">
        <f t="shared" si="63"/>
        <v>#VALUE!</v>
      </c>
      <c r="AM178" s="143" t="e">
        <f t="shared" si="63"/>
        <v>#VALUE!</v>
      </c>
      <c r="AN178" s="143" t="e">
        <f t="shared" si="63"/>
        <v>#VALUE!</v>
      </c>
      <c r="AO178" s="143" t="e">
        <f t="shared" si="63"/>
        <v>#VALUE!</v>
      </c>
      <c r="AP178" s="143" t="e">
        <f t="shared" si="63"/>
        <v>#VALUE!</v>
      </c>
      <c r="AQ178" s="143" t="e">
        <f t="shared" si="63"/>
        <v>#VALUE!</v>
      </c>
      <c r="AR178" s="143" t="e">
        <f t="shared" si="63"/>
        <v>#VALUE!</v>
      </c>
      <c r="AS178" s="143" t="e">
        <f t="shared" si="63"/>
        <v>#VALUE!</v>
      </c>
      <c r="AT178" s="143" t="e">
        <f t="shared" si="63"/>
        <v>#VALUE!</v>
      </c>
      <c r="AU178" s="143" t="e">
        <f t="shared" si="63"/>
        <v>#VALUE!</v>
      </c>
      <c r="AV178" s="143" t="e">
        <f t="shared" si="63"/>
        <v>#VALUE!</v>
      </c>
      <c r="AW178" s="143" t="e">
        <f t="shared" si="63"/>
        <v>#VALUE!</v>
      </c>
      <c r="AX178" s="143" t="e">
        <f t="shared" si="63"/>
        <v>#VALUE!</v>
      </c>
      <c r="AY178" s="143" t="e">
        <f t="shared" si="63"/>
        <v>#VALUE!</v>
      </c>
      <c r="AZ178" s="143" t="e">
        <f t="shared" si="63"/>
        <v>#VALUE!</v>
      </c>
      <c r="BA178" s="143" t="e">
        <f t="shared" si="63"/>
        <v>#VALUE!</v>
      </c>
      <c r="BB178" s="143" t="e">
        <f t="shared" si="63"/>
        <v>#VALUE!</v>
      </c>
      <c r="BC178" s="143" t="e">
        <f t="shared" si="63"/>
        <v>#VALUE!</v>
      </c>
      <c r="BD178" s="143" t="e">
        <f t="shared" si="63"/>
        <v>#VALUE!</v>
      </c>
      <c r="BE178" s="143" t="e">
        <f t="shared" si="63"/>
        <v>#VALUE!</v>
      </c>
      <c r="BF178" s="143" t="e">
        <f t="shared" si="63"/>
        <v>#VALUE!</v>
      </c>
      <c r="BG178" s="143" t="e">
        <f t="shared" si="63"/>
        <v>#VALUE!</v>
      </c>
      <c r="BH178" s="143" t="e">
        <f t="shared" si="63"/>
        <v>#VALUE!</v>
      </c>
      <c r="BI178" s="143" t="e">
        <f t="shared" si="63"/>
        <v>#VALUE!</v>
      </c>
      <c r="BJ178" s="143" t="e">
        <f t="shared" si="63"/>
        <v>#VALUE!</v>
      </c>
      <c r="BK178" s="143" t="e">
        <f t="shared" si="63"/>
        <v>#VALUE!</v>
      </c>
      <c r="BL178" s="143" t="e">
        <f t="shared" si="63"/>
        <v>#VALUE!</v>
      </c>
      <c r="BM178" s="143" t="e">
        <f t="shared" si="63"/>
        <v>#VALUE!</v>
      </c>
      <c r="BN178" s="95"/>
      <c r="BO178" s="95"/>
      <c r="BP178" s="95"/>
      <c r="BQ178" s="95"/>
      <c r="BR178" s="95"/>
      <c r="BS178" s="95"/>
      <c r="BT178" s="95"/>
      <c r="BU178" s="95"/>
      <c r="BV178" s="95"/>
      <c r="BW178" s="95"/>
      <c r="BX178" s="95"/>
      <c r="BY178" s="95"/>
      <c r="BZ178" s="95"/>
      <c r="CA178" s="95"/>
      <c r="CB178" s="95"/>
      <c r="CC178" s="95"/>
      <c r="CD178" s="95"/>
      <c r="CE178" s="95"/>
      <c r="CF178" s="95"/>
      <c r="CG178" s="95"/>
      <c r="CH178" s="95"/>
      <c r="CI178" s="95"/>
      <c r="CJ178" s="95"/>
      <c r="CK178" s="95"/>
      <c r="CL178" s="95"/>
      <c r="CM178" s="95"/>
      <c r="CN178" s="95"/>
      <c r="CO178" s="95"/>
      <c r="CP178" s="95"/>
      <c r="CQ178" s="95"/>
      <c r="CR178" s="95"/>
      <c r="CS178" s="95"/>
      <c r="CT178" s="95"/>
      <c r="CU178" s="95"/>
      <c r="CV178" s="95"/>
      <c r="CW178" s="95"/>
      <c r="CX178" s="95"/>
      <c r="CY178" s="95"/>
      <c r="CZ178" s="95"/>
      <c r="DA178" s="95"/>
      <c r="DB178" s="95"/>
      <c r="DC178" s="95"/>
      <c r="DD178" s="95"/>
      <c r="DE178" s="95"/>
      <c r="DF178" s="95"/>
      <c r="DG178" s="95"/>
      <c r="DH178" s="95"/>
      <c r="DI178" s="95"/>
      <c r="DJ178" s="95"/>
      <c r="DK178" s="95"/>
      <c r="DL178" s="95"/>
      <c r="DM178" s="95"/>
      <c r="DN178" s="95"/>
      <c r="DO178" s="95"/>
      <c r="DP178" s="95"/>
      <c r="DQ178" s="95"/>
      <c r="DR178" s="95"/>
      <c r="DS178" s="95"/>
      <c r="DT178" s="95"/>
      <c r="DU178" s="95"/>
      <c r="DV178" s="95"/>
      <c r="DW178" s="95"/>
      <c r="DX178" s="95"/>
      <c r="DY178" s="95"/>
      <c r="DZ178" s="95"/>
      <c r="EA178" s="95"/>
      <c r="EB178" s="95"/>
      <c r="EC178" s="95"/>
      <c r="ED178" s="95"/>
      <c r="EE178" s="95"/>
      <c r="EF178" s="95"/>
      <c r="EG178" s="95"/>
      <c r="EH178" s="95"/>
      <c r="EI178" s="95"/>
      <c r="EJ178" s="95"/>
      <c r="EK178" s="95"/>
      <c r="EL178" s="95"/>
      <c r="EM178" s="95"/>
      <c r="EN178" s="95"/>
      <c r="EO178" s="95"/>
      <c r="EP178" s="95"/>
      <c r="EQ178" s="95"/>
      <c r="ER178" s="95"/>
      <c r="ES178" s="95"/>
      <c r="ET178" s="95"/>
      <c r="EU178" s="95"/>
      <c r="EV178" s="95"/>
      <c r="EW178" s="95"/>
      <c r="EX178" s="95"/>
      <c r="EY178" s="95"/>
      <c r="EZ178" s="95"/>
      <c r="FA178" s="95"/>
      <c r="FB178" s="95"/>
      <c r="FC178" s="95"/>
      <c r="FD178" s="95"/>
      <c r="FE178" s="95"/>
      <c r="FF178" s="95"/>
      <c r="FG178" s="95"/>
      <c r="FH178" s="95"/>
      <c r="FI178" s="95"/>
      <c r="FJ178" s="95"/>
      <c r="FK178" s="95"/>
      <c r="FL178" s="95"/>
      <c r="FM178" s="95"/>
      <c r="FN178" s="95"/>
      <c r="FO178" s="95"/>
      <c r="FP178" s="95"/>
      <c r="FQ178" s="95"/>
      <c r="FR178" s="95"/>
      <c r="FS178" s="95"/>
      <c r="FT178" s="95"/>
      <c r="FU178" s="95"/>
      <c r="FV178" s="95"/>
      <c r="FW178" s="95"/>
      <c r="FX178" s="95"/>
      <c r="FY178" s="95"/>
      <c r="FZ178" s="95"/>
      <c r="GA178" s="95"/>
      <c r="GB178" s="95"/>
      <c r="GC178" s="95"/>
      <c r="GD178" s="95"/>
      <c r="GE178" s="95"/>
      <c r="GF178" s="95"/>
      <c r="GG178" s="95"/>
      <c r="GH178" s="95"/>
      <c r="GI178" s="95"/>
      <c r="GJ178" s="95"/>
      <c r="GK178" s="95"/>
      <c r="GL178" s="95"/>
      <c r="GM178" s="95"/>
      <c r="GN178" s="95"/>
      <c r="GO178" s="95"/>
      <c r="GP178" s="95"/>
      <c r="GQ178" s="95"/>
      <c r="GR178" s="95"/>
      <c r="GS178" s="95"/>
      <c r="GT178" s="95"/>
      <c r="GU178" s="95"/>
      <c r="GV178" s="95"/>
      <c r="GW178" s="133"/>
      <c r="GX178" s="133"/>
      <c r="GY178" s="133"/>
      <c r="GZ178" s="133"/>
      <c r="HA178" s="133"/>
      <c r="HB178" s="133"/>
      <c r="HC178" s="133"/>
      <c r="HD178" s="133"/>
      <c r="HE178" s="133"/>
      <c r="HF178" s="133"/>
      <c r="HG178" s="95"/>
      <c r="HH178" s="95"/>
      <c r="HI178" s="95"/>
      <c r="HJ178" s="95"/>
      <c r="HK178" s="95"/>
      <c r="HL178" s="95"/>
      <c r="HM178" s="95"/>
      <c r="HN178" s="95"/>
      <c r="HO178" s="95"/>
      <c r="HP178" s="95"/>
      <c r="HQ178" s="95"/>
      <c r="HR178" s="95"/>
      <c r="HS178" s="95"/>
      <c r="HT178" s="95"/>
      <c r="HU178" s="95"/>
      <c r="HV178" s="95"/>
      <c r="HW178" s="95"/>
      <c r="HX178" s="95"/>
      <c r="HY178" s="95"/>
      <c r="HZ178" s="95"/>
      <c r="IA178" s="95"/>
      <c r="IB178" s="95"/>
      <c r="IC178" s="95"/>
      <c r="ID178" s="95"/>
      <c r="IE178" s="95"/>
      <c r="IF178" s="95"/>
      <c r="IG178" s="95"/>
      <c r="IH178" s="95"/>
      <c r="II178" s="95"/>
      <c r="IJ178" s="95"/>
      <c r="IK178" s="95"/>
      <c r="IL178" s="95"/>
      <c r="IM178" s="95"/>
      <c r="IN178" s="95"/>
      <c r="IO178" s="95"/>
      <c r="IP178" s="95"/>
      <c r="IQ178" s="95"/>
      <c r="IR178" s="95"/>
      <c r="IS178" s="95"/>
      <c r="IT178" s="95"/>
      <c r="IU178" s="95"/>
      <c r="IV178" s="95"/>
      <c r="IW178" s="95"/>
      <c r="IX178" s="95"/>
      <c r="IY178" s="95"/>
      <c r="IZ178" s="95"/>
      <c r="JA178" s="95"/>
      <c r="JB178" s="95"/>
      <c r="JC178" s="95"/>
      <c r="JD178" s="95"/>
      <c r="JE178" s="95"/>
      <c r="JF178" s="95"/>
      <c r="JG178" s="95"/>
      <c r="JH178" s="95"/>
      <c r="JI178" s="95"/>
      <c r="JJ178" s="95"/>
      <c r="JK178" s="95"/>
      <c r="JL178" s="95"/>
      <c r="JM178" s="95"/>
      <c r="JN178" s="95"/>
      <c r="JO178" s="95"/>
      <c r="JP178" s="95"/>
      <c r="JQ178" s="95"/>
      <c r="JR178" s="95"/>
      <c r="JS178" s="95"/>
      <c r="JT178" s="95"/>
      <c r="JU178" s="95"/>
      <c r="JV178" s="95"/>
      <c r="JW178" s="95"/>
      <c r="JX178" s="95"/>
      <c r="JY178" s="95"/>
      <c r="JZ178" s="95"/>
      <c r="KA178" s="95"/>
      <c r="KB178" s="95"/>
      <c r="KC178" s="95"/>
      <c r="KD178" s="95"/>
      <c r="KE178" s="95"/>
      <c r="KF178" s="95"/>
      <c r="KG178" s="95"/>
      <c r="KH178" s="95"/>
      <c r="KI178" s="95"/>
      <c r="KJ178" s="95"/>
      <c r="KK178" s="95"/>
      <c r="KL178" s="95"/>
      <c r="KM178" s="95"/>
      <c r="KN178" s="95"/>
      <c r="KO178" s="95"/>
      <c r="KP178" s="95"/>
      <c r="KQ178" s="95"/>
      <c r="KR178" s="95"/>
      <c r="KS178" s="95"/>
      <c r="KT178" s="95"/>
      <c r="KU178" s="95"/>
      <c r="KV178" s="95"/>
      <c r="KW178" s="95"/>
      <c r="KX178" s="95"/>
      <c r="KY178" s="95"/>
      <c r="KZ178" s="95"/>
      <c r="LA178" s="95"/>
      <c r="LB178" s="95"/>
      <c r="LC178" s="95"/>
      <c r="LD178" s="95"/>
      <c r="LE178" s="95"/>
      <c r="LF178" s="95"/>
      <c r="LG178" s="95"/>
      <c r="LH178" s="95"/>
      <c r="LI178" s="95"/>
      <c r="LJ178" s="95"/>
      <c r="LK178" s="95"/>
      <c r="LL178" s="95"/>
      <c r="LM178" s="95"/>
      <c r="LN178" s="95"/>
      <c r="LO178" s="95"/>
      <c r="LP178" s="95"/>
      <c r="LQ178" s="95"/>
      <c r="LR178" s="95"/>
      <c r="LS178" s="95"/>
      <c r="LT178" s="95"/>
      <c r="LU178" s="95"/>
      <c r="LV178" s="95"/>
      <c r="LW178" s="95"/>
      <c r="LX178" s="95"/>
      <c r="LY178" s="95"/>
      <c r="LZ178" s="95"/>
      <c r="MA178" s="95"/>
      <c r="MB178" s="95"/>
      <c r="MC178" s="95"/>
      <c r="MD178" s="95"/>
      <c r="ME178" s="95"/>
      <c r="MF178" s="95"/>
      <c r="MG178" s="95"/>
      <c r="MH178" s="95"/>
      <c r="MI178" s="95"/>
      <c r="MJ178" s="95"/>
      <c r="MK178" s="95"/>
      <c r="ML178" s="95"/>
      <c r="MM178" s="95"/>
      <c r="MN178" s="95"/>
      <c r="MO178" s="95"/>
      <c r="MP178" s="95"/>
      <c r="MQ178" s="95"/>
      <c r="MR178" s="95"/>
      <c r="MS178" s="95"/>
      <c r="MT178" s="95"/>
      <c r="MU178" s="95"/>
      <c r="MV178" s="95"/>
      <c r="MW178" s="95"/>
      <c r="MX178" s="95"/>
      <c r="MY178" s="95"/>
      <c r="MZ178" s="95"/>
      <c r="NA178" s="95"/>
      <c r="NB178" s="95"/>
      <c r="NC178" s="95"/>
      <c r="ND178" s="95"/>
      <c r="NE178" s="95"/>
      <c r="NF178" s="95"/>
      <c r="NG178" s="95"/>
      <c r="NH178" s="95"/>
      <c r="NI178" s="95"/>
      <c r="NJ178" s="95"/>
      <c r="NK178" s="95"/>
      <c r="NL178" s="95"/>
      <c r="NM178" s="95"/>
      <c r="NN178" s="95"/>
      <c r="NO178" s="95"/>
      <c r="NP178" s="95"/>
      <c r="NQ178" s="95"/>
      <c r="NR178" s="95"/>
      <c r="NS178" s="95"/>
      <c r="NT178" s="95"/>
      <c r="NU178" s="95"/>
      <c r="NV178" s="95"/>
      <c r="NW178" s="95"/>
      <c r="NX178" s="95"/>
      <c r="NY178" s="95"/>
      <c r="NZ178" s="95"/>
      <c r="OA178" s="95"/>
      <c r="OB178" s="95"/>
      <c r="OC178" s="95"/>
      <c r="OD178" s="95"/>
      <c r="OE178" s="95"/>
      <c r="OF178" s="95"/>
      <c r="OG178" s="95"/>
      <c r="OH178" s="95"/>
      <c r="OI178" s="95"/>
      <c r="OJ178" s="95"/>
      <c r="OK178" s="95"/>
      <c r="OL178" s="95"/>
      <c r="OM178" s="95"/>
      <c r="ON178" s="95"/>
      <c r="OO178" s="95"/>
      <c r="OP178" s="95"/>
      <c r="OQ178" s="95"/>
      <c r="OR178" s="95"/>
      <c r="OS178" s="95"/>
      <c r="OT178" s="95"/>
      <c r="OU178" s="95"/>
      <c r="OV178" s="95"/>
      <c r="OW178" s="95"/>
      <c r="OX178" s="95"/>
      <c r="OY178" s="95"/>
      <c r="OZ178" s="95"/>
      <c r="PA178" s="95"/>
      <c r="PB178" s="95"/>
      <c r="PC178" s="95"/>
      <c r="PD178" s="95"/>
      <c r="PE178" s="95"/>
      <c r="PF178" s="95"/>
      <c r="PG178" s="95"/>
      <c r="PH178" s="95"/>
    </row>
    <row r="179" spans="3:424" s="85" customFormat="1" ht="29.4" customHeight="1">
      <c r="C179" s="1815" t="s">
        <v>212</v>
      </c>
      <c r="D179" s="1815"/>
      <c r="E179" s="1815"/>
      <c r="F179" s="143">
        <f t="shared" si="61"/>
        <v>0</v>
      </c>
      <c r="G179" s="143" t="e">
        <f>IF(COLUMN(F$179)-COLUMN($T$30)+1&lt;=ROUND($T$30,0)-15,F$179,0)</f>
        <v>#VALUE!</v>
      </c>
      <c r="H179" s="143" t="e">
        <f t="shared" ref="H179:BM179" si="64">IF(COLUMN(G$179)-COLUMN($T$30)+1&lt;=ROUND($T$30,0)-15,G$179,0)</f>
        <v>#VALUE!</v>
      </c>
      <c r="I179" s="143" t="e">
        <f t="shared" si="64"/>
        <v>#VALUE!</v>
      </c>
      <c r="J179" s="143" t="e">
        <f t="shared" si="64"/>
        <v>#VALUE!</v>
      </c>
      <c r="K179" s="143" t="e">
        <f t="shared" si="64"/>
        <v>#VALUE!</v>
      </c>
      <c r="L179" s="143" t="e">
        <f t="shared" si="64"/>
        <v>#VALUE!</v>
      </c>
      <c r="M179" s="143" t="e">
        <f t="shared" si="64"/>
        <v>#VALUE!</v>
      </c>
      <c r="N179" s="143" t="e">
        <f t="shared" si="64"/>
        <v>#VALUE!</v>
      </c>
      <c r="O179" s="143" t="e">
        <f t="shared" si="64"/>
        <v>#VALUE!</v>
      </c>
      <c r="P179" s="143" t="e">
        <f t="shared" si="64"/>
        <v>#VALUE!</v>
      </c>
      <c r="Q179" s="143" t="e">
        <f t="shared" si="64"/>
        <v>#VALUE!</v>
      </c>
      <c r="R179" s="143" t="e">
        <f t="shared" si="64"/>
        <v>#VALUE!</v>
      </c>
      <c r="S179" s="143" t="e">
        <f t="shared" si="64"/>
        <v>#VALUE!</v>
      </c>
      <c r="T179" s="143" t="e">
        <f t="shared" si="64"/>
        <v>#VALUE!</v>
      </c>
      <c r="U179" s="143" t="e">
        <f t="shared" si="64"/>
        <v>#VALUE!</v>
      </c>
      <c r="V179" s="143" t="e">
        <f t="shared" si="64"/>
        <v>#VALUE!</v>
      </c>
      <c r="W179" s="143" t="e">
        <f t="shared" si="64"/>
        <v>#VALUE!</v>
      </c>
      <c r="X179" s="143" t="e">
        <f t="shared" si="64"/>
        <v>#VALUE!</v>
      </c>
      <c r="Y179" s="143" t="e">
        <f t="shared" si="64"/>
        <v>#VALUE!</v>
      </c>
      <c r="Z179" s="143" t="e">
        <f t="shared" si="64"/>
        <v>#VALUE!</v>
      </c>
      <c r="AA179" s="143" t="e">
        <f t="shared" si="64"/>
        <v>#VALUE!</v>
      </c>
      <c r="AB179" s="143" t="e">
        <f t="shared" si="64"/>
        <v>#VALUE!</v>
      </c>
      <c r="AC179" s="143" t="e">
        <f t="shared" si="64"/>
        <v>#VALUE!</v>
      </c>
      <c r="AD179" s="143" t="e">
        <f t="shared" si="64"/>
        <v>#VALUE!</v>
      </c>
      <c r="AE179" s="143" t="e">
        <f t="shared" si="64"/>
        <v>#VALUE!</v>
      </c>
      <c r="AF179" s="143" t="e">
        <f t="shared" si="64"/>
        <v>#VALUE!</v>
      </c>
      <c r="AG179" s="143" t="e">
        <f t="shared" si="64"/>
        <v>#VALUE!</v>
      </c>
      <c r="AH179" s="143" t="e">
        <f t="shared" si="64"/>
        <v>#VALUE!</v>
      </c>
      <c r="AI179" s="143" t="e">
        <f t="shared" si="64"/>
        <v>#VALUE!</v>
      </c>
      <c r="AJ179" s="143" t="e">
        <f t="shared" si="64"/>
        <v>#VALUE!</v>
      </c>
      <c r="AK179" s="143" t="e">
        <f t="shared" si="64"/>
        <v>#VALUE!</v>
      </c>
      <c r="AL179" s="143" t="e">
        <f t="shared" si="64"/>
        <v>#VALUE!</v>
      </c>
      <c r="AM179" s="143" t="e">
        <f t="shared" si="64"/>
        <v>#VALUE!</v>
      </c>
      <c r="AN179" s="143" t="e">
        <f t="shared" si="64"/>
        <v>#VALUE!</v>
      </c>
      <c r="AO179" s="143" t="e">
        <f t="shared" si="64"/>
        <v>#VALUE!</v>
      </c>
      <c r="AP179" s="143" t="e">
        <f t="shared" si="64"/>
        <v>#VALUE!</v>
      </c>
      <c r="AQ179" s="143" t="e">
        <f t="shared" si="64"/>
        <v>#VALUE!</v>
      </c>
      <c r="AR179" s="143" t="e">
        <f t="shared" si="64"/>
        <v>#VALUE!</v>
      </c>
      <c r="AS179" s="143" t="e">
        <f t="shared" si="64"/>
        <v>#VALUE!</v>
      </c>
      <c r="AT179" s="143" t="e">
        <f t="shared" si="64"/>
        <v>#VALUE!</v>
      </c>
      <c r="AU179" s="143" t="e">
        <f t="shared" si="64"/>
        <v>#VALUE!</v>
      </c>
      <c r="AV179" s="143" t="e">
        <f t="shared" si="64"/>
        <v>#VALUE!</v>
      </c>
      <c r="AW179" s="143" t="e">
        <f t="shared" si="64"/>
        <v>#VALUE!</v>
      </c>
      <c r="AX179" s="143" t="e">
        <f t="shared" si="64"/>
        <v>#VALUE!</v>
      </c>
      <c r="AY179" s="143" t="e">
        <f t="shared" si="64"/>
        <v>#VALUE!</v>
      </c>
      <c r="AZ179" s="143" t="e">
        <f t="shared" si="64"/>
        <v>#VALUE!</v>
      </c>
      <c r="BA179" s="143" t="e">
        <f t="shared" si="64"/>
        <v>#VALUE!</v>
      </c>
      <c r="BB179" s="143" t="e">
        <f t="shared" si="64"/>
        <v>#VALUE!</v>
      </c>
      <c r="BC179" s="143" t="e">
        <f t="shared" si="64"/>
        <v>#VALUE!</v>
      </c>
      <c r="BD179" s="143" t="e">
        <f t="shared" si="64"/>
        <v>#VALUE!</v>
      </c>
      <c r="BE179" s="143" t="e">
        <f t="shared" si="64"/>
        <v>#VALUE!</v>
      </c>
      <c r="BF179" s="143" t="e">
        <f t="shared" si="64"/>
        <v>#VALUE!</v>
      </c>
      <c r="BG179" s="143" t="e">
        <f t="shared" si="64"/>
        <v>#VALUE!</v>
      </c>
      <c r="BH179" s="143" t="e">
        <f t="shared" si="64"/>
        <v>#VALUE!</v>
      </c>
      <c r="BI179" s="143" t="e">
        <f t="shared" si="64"/>
        <v>#VALUE!</v>
      </c>
      <c r="BJ179" s="143" t="e">
        <f t="shared" si="64"/>
        <v>#VALUE!</v>
      </c>
      <c r="BK179" s="143" t="e">
        <f t="shared" si="64"/>
        <v>#VALUE!</v>
      </c>
      <c r="BL179" s="143" t="e">
        <f t="shared" si="64"/>
        <v>#VALUE!</v>
      </c>
      <c r="BM179" s="143" t="e">
        <f t="shared" si="64"/>
        <v>#VALUE!</v>
      </c>
      <c r="BN179" s="95"/>
      <c r="BO179" s="95"/>
      <c r="BP179" s="95"/>
      <c r="BQ179" s="95"/>
      <c r="BR179" s="95"/>
      <c r="BS179" s="95"/>
      <c r="BT179" s="95"/>
      <c r="BU179" s="95"/>
      <c r="BV179" s="95"/>
      <c r="BW179" s="95"/>
      <c r="BX179" s="95"/>
      <c r="BY179" s="95"/>
      <c r="BZ179" s="95"/>
      <c r="CA179" s="95"/>
      <c r="CB179" s="95"/>
      <c r="CC179" s="95"/>
      <c r="CD179" s="95"/>
      <c r="CE179" s="95"/>
      <c r="CF179" s="95"/>
      <c r="CG179" s="95"/>
      <c r="CH179" s="95"/>
      <c r="CI179" s="95"/>
      <c r="CJ179" s="95"/>
      <c r="CK179" s="95"/>
      <c r="CL179" s="95"/>
      <c r="CM179" s="95"/>
      <c r="CN179" s="95"/>
      <c r="CO179" s="95"/>
      <c r="CP179" s="95"/>
      <c r="CQ179" s="95"/>
      <c r="CR179" s="95"/>
      <c r="CS179" s="95"/>
      <c r="CT179" s="95"/>
      <c r="CU179" s="95"/>
      <c r="CV179" s="95"/>
      <c r="CW179" s="95"/>
      <c r="CX179" s="95"/>
      <c r="CY179" s="95"/>
      <c r="CZ179" s="95"/>
      <c r="DA179" s="95"/>
      <c r="DB179" s="95"/>
      <c r="DC179" s="95"/>
      <c r="DD179" s="95"/>
      <c r="DE179" s="95"/>
      <c r="DF179" s="95"/>
      <c r="DG179" s="95"/>
      <c r="DH179" s="95"/>
      <c r="DI179" s="95"/>
      <c r="DJ179" s="95"/>
      <c r="DK179" s="95"/>
      <c r="DL179" s="95"/>
      <c r="DM179" s="95"/>
      <c r="DN179" s="95"/>
      <c r="DO179" s="95"/>
      <c r="DP179" s="95"/>
      <c r="DQ179" s="95"/>
      <c r="DR179" s="95"/>
      <c r="DS179" s="95"/>
      <c r="DT179" s="95"/>
      <c r="DU179" s="95"/>
      <c r="DV179" s="95"/>
      <c r="DW179" s="95"/>
      <c r="DX179" s="95"/>
      <c r="DY179" s="95"/>
      <c r="DZ179" s="95"/>
      <c r="EA179" s="95"/>
      <c r="EB179" s="95"/>
      <c r="EC179" s="95"/>
      <c r="ED179" s="95"/>
      <c r="EE179" s="95"/>
      <c r="EF179" s="95"/>
      <c r="EG179" s="95"/>
      <c r="EH179" s="95"/>
      <c r="EI179" s="95"/>
      <c r="EJ179" s="95"/>
      <c r="EK179" s="95"/>
      <c r="EL179" s="95"/>
      <c r="EM179" s="95"/>
      <c r="EN179" s="95"/>
      <c r="EO179" s="95"/>
      <c r="EP179" s="95"/>
      <c r="EQ179" s="95"/>
      <c r="ER179" s="95"/>
      <c r="ES179" s="95"/>
      <c r="ET179" s="95"/>
      <c r="EU179" s="95"/>
      <c r="EV179" s="95"/>
      <c r="EW179" s="95"/>
      <c r="EX179" s="95"/>
      <c r="EY179" s="95"/>
      <c r="EZ179" s="95"/>
      <c r="FA179" s="95"/>
      <c r="FB179" s="95"/>
      <c r="FC179" s="95"/>
      <c r="FD179" s="95"/>
      <c r="FE179" s="95"/>
      <c r="FF179" s="95"/>
      <c r="FG179" s="95"/>
      <c r="FH179" s="95"/>
      <c r="FI179" s="95"/>
      <c r="FJ179" s="95"/>
      <c r="FK179" s="95"/>
      <c r="FL179" s="95"/>
      <c r="FM179" s="95"/>
      <c r="FN179" s="95"/>
      <c r="FO179" s="95"/>
      <c r="FP179" s="95"/>
      <c r="FQ179" s="95"/>
      <c r="FR179" s="95"/>
      <c r="FS179" s="95"/>
      <c r="FT179" s="95"/>
      <c r="FU179" s="95"/>
      <c r="FV179" s="95"/>
      <c r="FW179" s="95"/>
      <c r="FX179" s="95"/>
      <c r="FY179" s="95"/>
      <c r="FZ179" s="95"/>
      <c r="GA179" s="95"/>
      <c r="GB179" s="95"/>
      <c r="GC179" s="95"/>
      <c r="GD179" s="95"/>
      <c r="GE179" s="95"/>
      <c r="GF179" s="95"/>
      <c r="GG179" s="95"/>
      <c r="GH179" s="95"/>
      <c r="GI179" s="95"/>
      <c r="GJ179" s="95"/>
      <c r="GK179" s="95"/>
      <c r="GL179" s="95"/>
      <c r="GM179" s="95"/>
      <c r="GN179" s="95"/>
      <c r="GO179" s="95"/>
      <c r="GP179" s="95"/>
      <c r="GQ179" s="95"/>
      <c r="GR179" s="95"/>
      <c r="GS179" s="95"/>
      <c r="GT179" s="95"/>
      <c r="GU179" s="95"/>
      <c r="GV179" s="95"/>
      <c r="GW179" s="133"/>
      <c r="GX179" s="133"/>
      <c r="GY179" s="133"/>
      <c r="GZ179" s="133"/>
      <c r="HA179" s="133"/>
      <c r="HB179" s="133"/>
      <c r="HC179" s="133"/>
      <c r="HD179" s="133"/>
      <c r="HE179" s="133"/>
      <c r="HF179" s="133"/>
      <c r="HG179" s="95"/>
      <c r="HH179" s="95"/>
      <c r="HI179" s="95"/>
      <c r="HJ179" s="95"/>
      <c r="HK179" s="95"/>
      <c r="HL179" s="95"/>
      <c r="HM179" s="95"/>
      <c r="HN179" s="95"/>
      <c r="HO179" s="95"/>
      <c r="HP179" s="95"/>
      <c r="HQ179" s="95"/>
      <c r="HR179" s="95"/>
      <c r="HS179" s="95"/>
      <c r="HT179" s="95"/>
      <c r="HU179" s="95"/>
      <c r="HV179" s="95"/>
      <c r="HW179" s="95"/>
      <c r="HX179" s="95"/>
      <c r="HY179" s="95"/>
      <c r="HZ179" s="95"/>
      <c r="IA179" s="95"/>
      <c r="IB179" s="95"/>
      <c r="IC179" s="95"/>
      <c r="ID179" s="95"/>
      <c r="IE179" s="95"/>
      <c r="IF179" s="95"/>
      <c r="IG179" s="95"/>
      <c r="IH179" s="95"/>
      <c r="II179" s="95"/>
      <c r="IJ179" s="95"/>
      <c r="IK179" s="95"/>
      <c r="IL179" s="95"/>
      <c r="IM179" s="95"/>
      <c r="IN179" s="95"/>
      <c r="IO179" s="95"/>
      <c r="IP179" s="95"/>
      <c r="IQ179" s="95"/>
      <c r="IR179" s="95"/>
      <c r="IS179" s="95"/>
      <c r="IT179" s="95"/>
      <c r="IU179" s="95"/>
      <c r="IV179" s="95"/>
      <c r="IW179" s="95"/>
      <c r="IX179" s="95"/>
      <c r="IY179" s="95"/>
      <c r="IZ179" s="95"/>
      <c r="JA179" s="95"/>
      <c r="JB179" s="95"/>
      <c r="JC179" s="95"/>
      <c r="JD179" s="95"/>
      <c r="JE179" s="95"/>
      <c r="JF179" s="95"/>
      <c r="JG179" s="95"/>
      <c r="JH179" s="95"/>
      <c r="JI179" s="95"/>
      <c r="JJ179" s="95"/>
      <c r="JK179" s="95"/>
      <c r="JL179" s="95"/>
      <c r="JM179" s="95"/>
      <c r="JN179" s="95"/>
      <c r="JO179" s="95"/>
      <c r="JP179" s="95"/>
      <c r="JQ179" s="95"/>
      <c r="JR179" s="95"/>
      <c r="JS179" s="95"/>
      <c r="JT179" s="95"/>
      <c r="JU179" s="95"/>
      <c r="JV179" s="95"/>
      <c r="JW179" s="95"/>
      <c r="JX179" s="95"/>
      <c r="JY179" s="95"/>
      <c r="JZ179" s="95"/>
      <c r="KA179" s="95"/>
      <c r="KB179" s="95"/>
      <c r="KC179" s="95"/>
      <c r="KD179" s="95"/>
      <c r="KE179" s="95"/>
      <c r="KF179" s="95"/>
      <c r="KG179" s="95"/>
      <c r="KH179" s="95"/>
      <c r="KI179" s="95"/>
      <c r="KJ179" s="95"/>
      <c r="KK179" s="95"/>
      <c r="KL179" s="95"/>
      <c r="KM179" s="95"/>
      <c r="KN179" s="95"/>
      <c r="KO179" s="95"/>
      <c r="KP179" s="95"/>
      <c r="KQ179" s="95"/>
      <c r="KR179" s="95"/>
      <c r="KS179" s="95"/>
      <c r="KT179" s="95"/>
      <c r="KU179" s="95"/>
      <c r="KV179" s="95"/>
      <c r="KW179" s="95"/>
      <c r="KX179" s="95"/>
      <c r="KY179" s="95"/>
      <c r="KZ179" s="95"/>
      <c r="LA179" s="95"/>
      <c r="LB179" s="95"/>
      <c r="LC179" s="95"/>
      <c r="LD179" s="95"/>
      <c r="LE179" s="95"/>
      <c r="LF179" s="95"/>
      <c r="LG179" s="95"/>
      <c r="LH179" s="95"/>
      <c r="LI179" s="95"/>
      <c r="LJ179" s="95"/>
      <c r="LK179" s="95"/>
      <c r="LL179" s="95"/>
      <c r="LM179" s="95"/>
      <c r="LN179" s="95"/>
      <c r="LO179" s="95"/>
      <c r="LP179" s="95"/>
      <c r="LQ179" s="95"/>
      <c r="LR179" s="95"/>
      <c r="LS179" s="95"/>
      <c r="LT179" s="95"/>
      <c r="LU179" s="95"/>
      <c r="LV179" s="95"/>
      <c r="LW179" s="95"/>
      <c r="LX179" s="95"/>
      <c r="LY179" s="95"/>
      <c r="LZ179" s="95"/>
      <c r="MA179" s="95"/>
      <c r="MB179" s="95"/>
      <c r="MC179" s="95"/>
      <c r="MD179" s="95"/>
      <c r="ME179" s="95"/>
      <c r="MF179" s="95"/>
      <c r="MG179" s="95"/>
      <c r="MH179" s="95"/>
      <c r="MI179" s="95"/>
      <c r="MJ179" s="95"/>
      <c r="MK179" s="95"/>
      <c r="ML179" s="95"/>
      <c r="MM179" s="95"/>
      <c r="MN179" s="95"/>
      <c r="MO179" s="95"/>
      <c r="MP179" s="95"/>
      <c r="MQ179" s="95"/>
      <c r="MR179" s="95"/>
      <c r="MS179" s="95"/>
      <c r="MT179" s="95"/>
      <c r="MU179" s="95"/>
      <c r="MV179" s="95"/>
      <c r="MW179" s="95"/>
      <c r="MX179" s="95"/>
      <c r="MY179" s="95"/>
      <c r="MZ179" s="95"/>
      <c r="NA179" s="95"/>
      <c r="NB179" s="95"/>
      <c r="NC179" s="95"/>
      <c r="ND179" s="95"/>
      <c r="NE179" s="95"/>
      <c r="NF179" s="95"/>
      <c r="NG179" s="95"/>
      <c r="NH179" s="95"/>
      <c r="NI179" s="95"/>
      <c r="NJ179" s="95"/>
      <c r="NK179" s="95"/>
      <c r="NL179" s="95"/>
      <c r="NM179" s="95"/>
      <c r="NN179" s="95"/>
      <c r="NO179" s="95"/>
      <c r="NP179" s="95"/>
      <c r="NQ179" s="95"/>
      <c r="NR179" s="95"/>
      <c r="NS179" s="95"/>
      <c r="NT179" s="95"/>
      <c r="NU179" s="95"/>
      <c r="NV179" s="95"/>
      <c r="NW179" s="95"/>
      <c r="NX179" s="95"/>
      <c r="NY179" s="95"/>
      <c r="NZ179" s="95"/>
      <c r="OA179" s="95"/>
      <c r="OB179" s="95"/>
      <c r="OC179" s="95"/>
      <c r="OD179" s="95"/>
      <c r="OE179" s="95"/>
      <c r="OF179" s="95"/>
      <c r="OG179" s="95"/>
      <c r="OH179" s="95"/>
      <c r="OI179" s="95"/>
      <c r="OJ179" s="95"/>
      <c r="OK179" s="95"/>
      <c r="OL179" s="95"/>
      <c r="OM179" s="95"/>
      <c r="ON179" s="95"/>
      <c r="OO179" s="95"/>
      <c r="OP179" s="95"/>
      <c r="OQ179" s="95"/>
      <c r="OR179" s="95"/>
      <c r="OS179" s="95"/>
      <c r="OT179" s="95"/>
      <c r="OU179" s="95"/>
      <c r="OV179" s="95"/>
      <c r="OW179" s="95"/>
      <c r="OX179" s="95"/>
      <c r="OY179" s="95"/>
      <c r="OZ179" s="95"/>
      <c r="PA179" s="95"/>
      <c r="PB179" s="95"/>
      <c r="PC179" s="95"/>
      <c r="PD179" s="95"/>
      <c r="PE179" s="95"/>
      <c r="PF179" s="95"/>
      <c r="PG179" s="95"/>
      <c r="PH179" s="95"/>
    </row>
    <row r="180" spans="3:424" s="85" customFormat="1" ht="29.55" customHeight="1">
      <c r="C180" s="1815" t="s">
        <v>213</v>
      </c>
      <c r="D180" s="1815"/>
      <c r="E180" s="1815"/>
      <c r="F180" s="143">
        <f t="shared" si="61"/>
        <v>0</v>
      </c>
      <c r="G180" s="143" t="e">
        <f>IF(COLUMN(F$180)-COLUMN($T$30)+1&lt;=ROUND($T$30,0)-15,F$180,0)</f>
        <v>#VALUE!</v>
      </c>
      <c r="H180" s="143" t="e">
        <f t="shared" ref="H180:BM180" si="65">IF(COLUMN(G$180)-COLUMN($T$30)+1&lt;=ROUND($T$30,0)-15,G$180,0)</f>
        <v>#VALUE!</v>
      </c>
      <c r="I180" s="143" t="e">
        <f t="shared" si="65"/>
        <v>#VALUE!</v>
      </c>
      <c r="J180" s="143" t="e">
        <f t="shared" si="65"/>
        <v>#VALUE!</v>
      </c>
      <c r="K180" s="143" t="e">
        <f t="shared" si="65"/>
        <v>#VALUE!</v>
      </c>
      <c r="L180" s="143" t="e">
        <f t="shared" si="65"/>
        <v>#VALUE!</v>
      </c>
      <c r="M180" s="143" t="e">
        <f t="shared" si="65"/>
        <v>#VALUE!</v>
      </c>
      <c r="N180" s="143" t="e">
        <f t="shared" si="65"/>
        <v>#VALUE!</v>
      </c>
      <c r="O180" s="143" t="e">
        <f t="shared" si="65"/>
        <v>#VALUE!</v>
      </c>
      <c r="P180" s="143" t="e">
        <f t="shared" si="65"/>
        <v>#VALUE!</v>
      </c>
      <c r="Q180" s="143" t="e">
        <f t="shared" si="65"/>
        <v>#VALUE!</v>
      </c>
      <c r="R180" s="143" t="e">
        <f t="shared" si="65"/>
        <v>#VALUE!</v>
      </c>
      <c r="S180" s="143" t="e">
        <f t="shared" si="65"/>
        <v>#VALUE!</v>
      </c>
      <c r="T180" s="143" t="e">
        <f t="shared" si="65"/>
        <v>#VALUE!</v>
      </c>
      <c r="U180" s="143" t="e">
        <f t="shared" si="65"/>
        <v>#VALUE!</v>
      </c>
      <c r="V180" s="143" t="e">
        <f t="shared" si="65"/>
        <v>#VALUE!</v>
      </c>
      <c r="W180" s="143" t="e">
        <f t="shared" si="65"/>
        <v>#VALUE!</v>
      </c>
      <c r="X180" s="143" t="e">
        <f t="shared" si="65"/>
        <v>#VALUE!</v>
      </c>
      <c r="Y180" s="143" t="e">
        <f t="shared" si="65"/>
        <v>#VALUE!</v>
      </c>
      <c r="Z180" s="143" t="e">
        <f t="shared" si="65"/>
        <v>#VALUE!</v>
      </c>
      <c r="AA180" s="143" t="e">
        <f t="shared" si="65"/>
        <v>#VALUE!</v>
      </c>
      <c r="AB180" s="143" t="e">
        <f t="shared" si="65"/>
        <v>#VALUE!</v>
      </c>
      <c r="AC180" s="143" t="e">
        <f t="shared" si="65"/>
        <v>#VALUE!</v>
      </c>
      <c r="AD180" s="143" t="e">
        <f t="shared" si="65"/>
        <v>#VALUE!</v>
      </c>
      <c r="AE180" s="143" t="e">
        <f t="shared" si="65"/>
        <v>#VALUE!</v>
      </c>
      <c r="AF180" s="143" t="e">
        <f t="shared" si="65"/>
        <v>#VALUE!</v>
      </c>
      <c r="AG180" s="143" t="e">
        <f t="shared" si="65"/>
        <v>#VALUE!</v>
      </c>
      <c r="AH180" s="143" t="e">
        <f t="shared" si="65"/>
        <v>#VALUE!</v>
      </c>
      <c r="AI180" s="143" t="e">
        <f t="shared" si="65"/>
        <v>#VALUE!</v>
      </c>
      <c r="AJ180" s="143" t="e">
        <f t="shared" si="65"/>
        <v>#VALUE!</v>
      </c>
      <c r="AK180" s="143" t="e">
        <f t="shared" si="65"/>
        <v>#VALUE!</v>
      </c>
      <c r="AL180" s="143" t="e">
        <f t="shared" si="65"/>
        <v>#VALUE!</v>
      </c>
      <c r="AM180" s="143" t="e">
        <f t="shared" si="65"/>
        <v>#VALUE!</v>
      </c>
      <c r="AN180" s="143" t="e">
        <f t="shared" si="65"/>
        <v>#VALUE!</v>
      </c>
      <c r="AO180" s="143" t="e">
        <f t="shared" si="65"/>
        <v>#VALUE!</v>
      </c>
      <c r="AP180" s="143" t="e">
        <f t="shared" si="65"/>
        <v>#VALUE!</v>
      </c>
      <c r="AQ180" s="143" t="e">
        <f t="shared" si="65"/>
        <v>#VALUE!</v>
      </c>
      <c r="AR180" s="143" t="e">
        <f t="shared" si="65"/>
        <v>#VALUE!</v>
      </c>
      <c r="AS180" s="143" t="e">
        <f t="shared" si="65"/>
        <v>#VALUE!</v>
      </c>
      <c r="AT180" s="143" t="e">
        <f t="shared" si="65"/>
        <v>#VALUE!</v>
      </c>
      <c r="AU180" s="143" t="e">
        <f t="shared" si="65"/>
        <v>#VALUE!</v>
      </c>
      <c r="AV180" s="143" t="e">
        <f t="shared" si="65"/>
        <v>#VALUE!</v>
      </c>
      <c r="AW180" s="143" t="e">
        <f t="shared" si="65"/>
        <v>#VALUE!</v>
      </c>
      <c r="AX180" s="143" t="e">
        <f t="shared" si="65"/>
        <v>#VALUE!</v>
      </c>
      <c r="AY180" s="143" t="e">
        <f t="shared" si="65"/>
        <v>#VALUE!</v>
      </c>
      <c r="AZ180" s="143" t="e">
        <f t="shared" si="65"/>
        <v>#VALUE!</v>
      </c>
      <c r="BA180" s="143" t="e">
        <f t="shared" si="65"/>
        <v>#VALUE!</v>
      </c>
      <c r="BB180" s="143" t="e">
        <f t="shared" si="65"/>
        <v>#VALUE!</v>
      </c>
      <c r="BC180" s="143" t="e">
        <f t="shared" si="65"/>
        <v>#VALUE!</v>
      </c>
      <c r="BD180" s="143" t="e">
        <f t="shared" si="65"/>
        <v>#VALUE!</v>
      </c>
      <c r="BE180" s="143" t="e">
        <f t="shared" si="65"/>
        <v>#VALUE!</v>
      </c>
      <c r="BF180" s="143" t="e">
        <f t="shared" si="65"/>
        <v>#VALUE!</v>
      </c>
      <c r="BG180" s="143" t="e">
        <f t="shared" si="65"/>
        <v>#VALUE!</v>
      </c>
      <c r="BH180" s="143" t="e">
        <f t="shared" si="65"/>
        <v>#VALUE!</v>
      </c>
      <c r="BI180" s="143" t="e">
        <f t="shared" si="65"/>
        <v>#VALUE!</v>
      </c>
      <c r="BJ180" s="143" t="e">
        <f t="shared" si="65"/>
        <v>#VALUE!</v>
      </c>
      <c r="BK180" s="143" t="e">
        <f t="shared" si="65"/>
        <v>#VALUE!</v>
      </c>
      <c r="BL180" s="143" t="e">
        <f t="shared" si="65"/>
        <v>#VALUE!</v>
      </c>
      <c r="BM180" s="143" t="e">
        <f t="shared" si="65"/>
        <v>#VALUE!</v>
      </c>
      <c r="BN180" s="95"/>
      <c r="BO180" s="95"/>
      <c r="BP180" s="95"/>
      <c r="BQ180" s="95"/>
      <c r="BR180" s="95"/>
      <c r="BS180" s="95"/>
      <c r="BT180" s="95"/>
      <c r="BU180" s="95"/>
      <c r="BV180" s="95"/>
      <c r="BW180" s="95"/>
      <c r="BX180" s="95"/>
      <c r="BY180" s="95"/>
      <c r="BZ180" s="95"/>
      <c r="CA180" s="95"/>
      <c r="CB180" s="95"/>
      <c r="CC180" s="95"/>
      <c r="CD180" s="95"/>
      <c r="CE180" s="95"/>
      <c r="CF180" s="95"/>
      <c r="CG180" s="95"/>
      <c r="CH180" s="95"/>
      <c r="CI180" s="95"/>
      <c r="CJ180" s="95"/>
      <c r="CK180" s="95"/>
      <c r="CL180" s="95"/>
      <c r="CM180" s="95"/>
      <c r="CN180" s="95"/>
      <c r="CO180" s="95"/>
      <c r="CP180" s="95"/>
      <c r="CQ180" s="95"/>
      <c r="CR180" s="95"/>
      <c r="CS180" s="95"/>
      <c r="CT180" s="95"/>
      <c r="CU180" s="95"/>
      <c r="CV180" s="95"/>
      <c r="CW180" s="95"/>
      <c r="CX180" s="95"/>
      <c r="CY180" s="95"/>
      <c r="CZ180" s="95"/>
      <c r="DA180" s="95"/>
      <c r="DB180" s="95"/>
      <c r="DC180" s="95"/>
      <c r="DD180" s="95"/>
      <c r="DE180" s="95"/>
      <c r="DF180" s="95"/>
      <c r="DG180" s="95"/>
      <c r="DH180" s="95"/>
      <c r="DI180" s="95"/>
      <c r="DJ180" s="95"/>
      <c r="DK180" s="95"/>
      <c r="DL180" s="95"/>
      <c r="DM180" s="95"/>
      <c r="DN180" s="95"/>
      <c r="DO180" s="95"/>
      <c r="DP180" s="95"/>
      <c r="DQ180" s="95"/>
      <c r="DR180" s="95"/>
      <c r="DS180" s="95"/>
      <c r="DT180" s="95"/>
      <c r="DU180" s="95"/>
      <c r="DV180" s="95"/>
      <c r="DW180" s="95"/>
      <c r="DX180" s="95"/>
      <c r="DY180" s="95"/>
      <c r="DZ180" s="95"/>
      <c r="EA180" s="95"/>
      <c r="EB180" s="95"/>
      <c r="EC180" s="95"/>
      <c r="ED180" s="95"/>
      <c r="EE180" s="95"/>
      <c r="EF180" s="95"/>
      <c r="EG180" s="95"/>
      <c r="EH180" s="95"/>
      <c r="EI180" s="95"/>
      <c r="EJ180" s="95"/>
      <c r="EK180" s="95"/>
      <c r="EL180" s="95"/>
      <c r="EM180" s="95"/>
      <c r="EN180" s="95"/>
      <c r="EO180" s="95"/>
      <c r="EP180" s="95"/>
      <c r="EQ180" s="95"/>
      <c r="ER180" s="95"/>
      <c r="ES180" s="95"/>
      <c r="ET180" s="95"/>
      <c r="EU180" s="95"/>
      <c r="EV180" s="95"/>
      <c r="EW180" s="95"/>
      <c r="EX180" s="95"/>
      <c r="EY180" s="95"/>
      <c r="EZ180" s="95"/>
      <c r="FA180" s="95"/>
      <c r="FB180" s="95"/>
      <c r="FC180" s="95"/>
      <c r="FD180" s="95"/>
      <c r="FE180" s="95"/>
      <c r="FF180" s="95"/>
      <c r="FG180" s="95"/>
      <c r="FH180" s="95"/>
      <c r="FI180" s="95"/>
      <c r="FJ180" s="95"/>
      <c r="FK180" s="95"/>
      <c r="FL180" s="95"/>
      <c r="FM180" s="95"/>
      <c r="FN180" s="95"/>
      <c r="FO180" s="95"/>
      <c r="FP180" s="95"/>
      <c r="FQ180" s="95"/>
      <c r="FR180" s="95"/>
      <c r="FS180" s="95"/>
      <c r="FT180" s="95"/>
      <c r="FU180" s="95"/>
      <c r="FV180" s="95"/>
      <c r="FW180" s="95"/>
      <c r="FX180" s="95"/>
      <c r="FY180" s="95"/>
      <c r="FZ180" s="95"/>
      <c r="GA180" s="95"/>
      <c r="GB180" s="95"/>
      <c r="GC180" s="95"/>
      <c r="GD180" s="95"/>
      <c r="GE180" s="95"/>
      <c r="GF180" s="95"/>
      <c r="GG180" s="95"/>
      <c r="GH180" s="95"/>
      <c r="GI180" s="95"/>
      <c r="GJ180" s="95"/>
      <c r="GK180" s="95"/>
      <c r="GL180" s="95"/>
      <c r="GM180" s="95"/>
      <c r="GN180" s="95"/>
      <c r="GO180" s="95"/>
      <c r="GP180" s="95"/>
      <c r="GQ180" s="95"/>
      <c r="GR180" s="95"/>
      <c r="GS180" s="95"/>
      <c r="GT180" s="95"/>
      <c r="GU180" s="95"/>
      <c r="GV180" s="95"/>
      <c r="GW180" s="133"/>
      <c r="GX180" s="133"/>
      <c r="GY180" s="133"/>
      <c r="GZ180" s="133"/>
      <c r="HA180" s="133"/>
      <c r="HB180" s="133"/>
      <c r="HC180" s="133"/>
      <c r="HD180" s="133"/>
      <c r="HE180" s="133"/>
      <c r="HF180" s="133"/>
      <c r="HG180" s="95"/>
      <c r="HH180" s="95"/>
      <c r="HI180" s="95"/>
      <c r="HJ180" s="95"/>
      <c r="HK180" s="95"/>
      <c r="HL180" s="95"/>
      <c r="HM180" s="95"/>
      <c r="HN180" s="95"/>
      <c r="HO180" s="95"/>
      <c r="HP180" s="95"/>
      <c r="HQ180" s="95"/>
      <c r="HR180" s="95"/>
      <c r="HS180" s="95"/>
      <c r="HT180" s="95"/>
      <c r="HU180" s="95"/>
      <c r="HV180" s="95"/>
      <c r="HW180" s="95"/>
      <c r="HX180" s="95"/>
      <c r="HY180" s="95"/>
      <c r="HZ180" s="95"/>
      <c r="IA180" s="95"/>
      <c r="IB180" s="95"/>
      <c r="IC180" s="95"/>
      <c r="ID180" s="95"/>
      <c r="IE180" s="95"/>
      <c r="IF180" s="95"/>
      <c r="IG180" s="95"/>
      <c r="IH180" s="95"/>
      <c r="II180" s="95"/>
      <c r="IJ180" s="95"/>
      <c r="IK180" s="95"/>
      <c r="IL180" s="95"/>
      <c r="IM180" s="95"/>
      <c r="IN180" s="95"/>
      <c r="IO180" s="95"/>
      <c r="IP180" s="95"/>
      <c r="IQ180" s="95"/>
      <c r="IR180" s="95"/>
      <c r="IS180" s="95"/>
      <c r="IT180" s="95"/>
      <c r="IU180" s="95"/>
      <c r="IV180" s="95"/>
      <c r="IW180" s="95"/>
      <c r="IX180" s="95"/>
      <c r="IY180" s="95"/>
      <c r="IZ180" s="95"/>
      <c r="JA180" s="95"/>
      <c r="JB180" s="95"/>
      <c r="JC180" s="95"/>
      <c r="JD180" s="95"/>
      <c r="JE180" s="95"/>
      <c r="JF180" s="95"/>
      <c r="JG180" s="95"/>
      <c r="JH180" s="95"/>
      <c r="JI180" s="95"/>
      <c r="JJ180" s="95"/>
      <c r="JK180" s="95"/>
      <c r="JL180" s="95"/>
      <c r="JM180" s="95"/>
      <c r="JN180" s="95"/>
      <c r="JO180" s="95"/>
      <c r="JP180" s="95"/>
      <c r="JQ180" s="95"/>
      <c r="JR180" s="95"/>
      <c r="JS180" s="95"/>
      <c r="JT180" s="95"/>
      <c r="JU180" s="95"/>
      <c r="JV180" s="95"/>
      <c r="JW180" s="95"/>
      <c r="JX180" s="95"/>
      <c r="JY180" s="95"/>
      <c r="JZ180" s="95"/>
      <c r="KA180" s="95"/>
      <c r="KB180" s="95"/>
      <c r="KC180" s="95"/>
      <c r="KD180" s="95"/>
      <c r="KE180" s="95"/>
      <c r="KF180" s="95"/>
      <c r="KG180" s="95"/>
      <c r="KH180" s="95"/>
      <c r="KI180" s="95"/>
      <c r="KJ180" s="95"/>
      <c r="KK180" s="95"/>
      <c r="KL180" s="95"/>
      <c r="KM180" s="95"/>
      <c r="KN180" s="95"/>
      <c r="KO180" s="95"/>
      <c r="KP180" s="95"/>
      <c r="KQ180" s="95"/>
      <c r="KR180" s="95"/>
      <c r="KS180" s="95"/>
      <c r="KT180" s="95"/>
      <c r="KU180" s="95"/>
      <c r="KV180" s="95"/>
      <c r="KW180" s="95"/>
      <c r="KX180" s="95"/>
      <c r="KY180" s="95"/>
      <c r="KZ180" s="95"/>
      <c r="LA180" s="95"/>
      <c r="LB180" s="95"/>
      <c r="LC180" s="95"/>
      <c r="LD180" s="95"/>
      <c r="LE180" s="95"/>
      <c r="LF180" s="95"/>
      <c r="LG180" s="95"/>
      <c r="LH180" s="95"/>
      <c r="LI180" s="95"/>
      <c r="LJ180" s="95"/>
      <c r="LK180" s="95"/>
      <c r="LL180" s="95"/>
      <c r="LM180" s="95"/>
      <c r="LN180" s="95"/>
      <c r="LO180" s="95"/>
      <c r="LP180" s="95"/>
      <c r="LQ180" s="95"/>
      <c r="LR180" s="95"/>
      <c r="LS180" s="95"/>
      <c r="LT180" s="95"/>
      <c r="LU180" s="95"/>
      <c r="LV180" s="95"/>
      <c r="LW180" s="95"/>
      <c r="LX180" s="95"/>
      <c r="LY180" s="95"/>
      <c r="LZ180" s="95"/>
      <c r="MA180" s="95"/>
      <c r="MB180" s="95"/>
      <c r="MC180" s="95"/>
      <c r="MD180" s="95"/>
      <c r="ME180" s="95"/>
      <c r="MF180" s="95"/>
      <c r="MG180" s="95"/>
      <c r="MH180" s="95"/>
      <c r="MI180" s="95"/>
      <c r="MJ180" s="95"/>
      <c r="MK180" s="95"/>
      <c r="ML180" s="95"/>
      <c r="MM180" s="95"/>
      <c r="MN180" s="95"/>
      <c r="MO180" s="95"/>
      <c r="MP180" s="95"/>
      <c r="MQ180" s="95"/>
      <c r="MR180" s="95"/>
      <c r="MS180" s="95"/>
      <c r="MT180" s="95"/>
      <c r="MU180" s="95"/>
      <c r="MV180" s="95"/>
      <c r="MW180" s="95"/>
      <c r="MX180" s="95"/>
      <c r="MY180" s="95"/>
      <c r="MZ180" s="95"/>
      <c r="NA180" s="95"/>
      <c r="NB180" s="95"/>
      <c r="NC180" s="95"/>
      <c r="ND180" s="95"/>
      <c r="NE180" s="95"/>
      <c r="NF180" s="95"/>
      <c r="NG180" s="95"/>
      <c r="NH180" s="95"/>
      <c r="NI180" s="95"/>
      <c r="NJ180" s="95"/>
      <c r="NK180" s="95"/>
      <c r="NL180" s="95"/>
      <c r="NM180" s="95"/>
      <c r="NN180" s="95"/>
      <c r="NO180" s="95"/>
      <c r="NP180" s="95"/>
      <c r="NQ180" s="95"/>
      <c r="NR180" s="95"/>
      <c r="NS180" s="95"/>
      <c r="NT180" s="95"/>
      <c r="NU180" s="95"/>
      <c r="NV180" s="95"/>
      <c r="NW180" s="95"/>
      <c r="NX180" s="95"/>
      <c r="NY180" s="95"/>
      <c r="NZ180" s="95"/>
      <c r="OA180" s="95"/>
      <c r="OB180" s="95"/>
      <c r="OC180" s="95"/>
      <c r="OD180" s="95"/>
      <c r="OE180" s="95"/>
      <c r="OF180" s="95"/>
      <c r="OG180" s="95"/>
      <c r="OH180" s="95"/>
      <c r="OI180" s="95"/>
      <c r="OJ180" s="95"/>
      <c r="OK180" s="95"/>
      <c r="OL180" s="95"/>
      <c r="OM180" s="95"/>
      <c r="ON180" s="95"/>
      <c r="OO180" s="95"/>
      <c r="OP180" s="95"/>
      <c r="OQ180" s="95"/>
      <c r="OR180" s="95"/>
      <c r="OS180" s="95"/>
      <c r="OT180" s="95"/>
      <c r="OU180" s="95"/>
      <c r="OV180" s="95"/>
      <c r="OW180" s="95"/>
      <c r="OX180" s="95"/>
      <c r="OY180" s="95"/>
      <c r="OZ180" s="95"/>
      <c r="PA180" s="95"/>
      <c r="PB180" s="95"/>
      <c r="PC180" s="95"/>
      <c r="PD180" s="95"/>
      <c r="PE180" s="95"/>
      <c r="PF180" s="95"/>
      <c r="PG180" s="95"/>
      <c r="PH180" s="95"/>
    </row>
    <row r="181" spans="3:424" s="85" customFormat="1" ht="18">
      <c r="C181" s="1816" t="s">
        <v>242</v>
      </c>
      <c r="D181" s="1816"/>
      <c r="E181" s="1817"/>
      <c r="F181" s="131"/>
      <c r="G181" s="144"/>
      <c r="H181" s="144"/>
      <c r="I181" s="144"/>
      <c r="J181" s="144"/>
      <c r="K181" s="144"/>
      <c r="L181" s="144"/>
      <c r="M181" s="144"/>
      <c r="N181" s="144"/>
      <c r="O181" s="144"/>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c r="AT181" s="144"/>
      <c r="AU181" s="144"/>
      <c r="AV181" s="144"/>
      <c r="AW181" s="144"/>
      <c r="AX181" s="144"/>
      <c r="AY181" s="144"/>
      <c r="AZ181" s="144"/>
      <c r="BA181" s="144"/>
      <c r="BB181" s="144"/>
      <c r="BC181" s="144"/>
      <c r="BD181" s="144"/>
      <c r="BE181" s="144"/>
      <c r="BF181" s="144"/>
      <c r="BG181" s="144"/>
      <c r="BH181" s="144"/>
      <c r="BI181" s="144"/>
      <c r="BJ181" s="144"/>
      <c r="BK181" s="144"/>
      <c r="BL181" s="144"/>
      <c r="BM181" s="144"/>
      <c r="BN181" s="95"/>
      <c r="BO181" s="95"/>
      <c r="BP181" s="95"/>
      <c r="BQ181" s="95"/>
      <c r="BR181" s="95"/>
      <c r="BS181" s="95"/>
      <c r="BT181" s="95"/>
      <c r="BU181" s="95"/>
      <c r="BV181" s="95"/>
      <c r="BW181" s="95"/>
      <c r="BX181" s="95"/>
      <c r="BY181" s="95"/>
      <c r="BZ181" s="95"/>
      <c r="CA181" s="95"/>
      <c r="CB181" s="95"/>
      <c r="CC181" s="95"/>
      <c r="CD181" s="95"/>
      <c r="CE181" s="95"/>
      <c r="CF181" s="95"/>
      <c r="CG181" s="95"/>
      <c r="CH181" s="95"/>
      <c r="CI181" s="95"/>
      <c r="CJ181" s="95"/>
      <c r="CK181" s="95"/>
      <c r="CL181" s="95"/>
      <c r="CM181" s="95"/>
      <c r="CN181" s="95"/>
      <c r="CO181" s="95"/>
      <c r="CP181" s="95"/>
      <c r="CQ181" s="95"/>
      <c r="CR181" s="95"/>
      <c r="CS181" s="95"/>
      <c r="CT181" s="95"/>
      <c r="CU181" s="95"/>
      <c r="CV181" s="95"/>
      <c r="CW181" s="95"/>
      <c r="CX181" s="95"/>
      <c r="CY181" s="95"/>
      <c r="CZ181" s="95"/>
      <c r="DA181" s="95"/>
      <c r="DB181" s="95"/>
      <c r="DC181" s="95"/>
      <c r="DD181" s="95"/>
      <c r="DE181" s="95"/>
      <c r="DF181" s="95"/>
      <c r="DG181" s="95"/>
      <c r="DH181" s="95"/>
      <c r="DI181" s="95"/>
      <c r="DJ181" s="95"/>
      <c r="DK181" s="95"/>
      <c r="DL181" s="95"/>
      <c r="DM181" s="95"/>
      <c r="DN181" s="95"/>
      <c r="DO181" s="95"/>
      <c r="DP181" s="95"/>
      <c r="DQ181" s="95"/>
      <c r="DR181" s="95"/>
      <c r="DS181" s="95"/>
      <c r="DT181" s="95"/>
      <c r="DU181" s="95"/>
      <c r="DV181" s="95"/>
      <c r="DW181" s="95"/>
      <c r="DX181" s="95"/>
      <c r="DY181" s="95"/>
      <c r="DZ181" s="95"/>
      <c r="EA181" s="95"/>
      <c r="EB181" s="95"/>
      <c r="EC181" s="95"/>
      <c r="ED181" s="95"/>
      <c r="EE181" s="95"/>
      <c r="EF181" s="95"/>
      <c r="EG181" s="95"/>
      <c r="EH181" s="95"/>
      <c r="EI181" s="95"/>
      <c r="EJ181" s="95"/>
      <c r="EK181" s="95"/>
      <c r="EL181" s="95"/>
      <c r="EM181" s="95"/>
      <c r="EN181" s="95"/>
      <c r="EO181" s="95"/>
      <c r="EP181" s="95"/>
      <c r="EQ181" s="95"/>
      <c r="ER181" s="95"/>
      <c r="ES181" s="95"/>
      <c r="ET181" s="95"/>
      <c r="EU181" s="95"/>
      <c r="EV181" s="95"/>
      <c r="EW181" s="95"/>
      <c r="EX181" s="95"/>
      <c r="EY181" s="95"/>
      <c r="EZ181" s="95"/>
      <c r="FA181" s="95"/>
      <c r="FB181" s="95"/>
      <c r="FC181" s="95"/>
      <c r="FD181" s="95"/>
      <c r="FE181" s="95"/>
      <c r="FF181" s="95"/>
      <c r="FG181" s="95"/>
      <c r="FH181" s="95"/>
      <c r="FI181" s="95"/>
      <c r="FJ181" s="95"/>
      <c r="FK181" s="95"/>
      <c r="FL181" s="95"/>
      <c r="FM181" s="95"/>
      <c r="FN181" s="95"/>
      <c r="FO181" s="95"/>
      <c r="FP181" s="95"/>
      <c r="FQ181" s="95"/>
      <c r="FR181" s="95"/>
      <c r="FS181" s="95"/>
      <c r="FT181" s="95"/>
      <c r="FU181" s="95"/>
      <c r="FV181" s="95"/>
      <c r="FW181" s="95"/>
      <c r="FX181" s="95"/>
      <c r="FY181" s="95"/>
      <c r="FZ181" s="95"/>
      <c r="GA181" s="95"/>
      <c r="GB181" s="95"/>
      <c r="GC181" s="95"/>
      <c r="GD181" s="95"/>
      <c r="GE181" s="95"/>
      <c r="GF181" s="95"/>
      <c r="GG181" s="95"/>
      <c r="GH181" s="95"/>
      <c r="GI181" s="95"/>
      <c r="GJ181" s="95"/>
      <c r="GK181" s="95"/>
      <c r="GL181" s="95"/>
      <c r="GM181" s="95"/>
      <c r="GN181" s="95"/>
      <c r="GO181" s="95"/>
      <c r="GP181" s="95"/>
      <c r="GQ181" s="95"/>
      <c r="GR181" s="95"/>
      <c r="GS181" s="95"/>
      <c r="GT181" s="95"/>
      <c r="GU181" s="95"/>
      <c r="GV181" s="95"/>
      <c r="GW181" s="133"/>
      <c r="GX181" s="133"/>
      <c r="GY181" s="133"/>
      <c r="GZ181" s="133"/>
      <c r="HA181" s="133"/>
      <c r="HB181" s="133"/>
      <c r="HC181" s="133"/>
      <c r="HD181" s="133"/>
      <c r="HE181" s="133"/>
      <c r="HF181" s="133"/>
      <c r="HG181" s="95"/>
      <c r="HH181" s="95"/>
      <c r="HI181" s="95"/>
      <c r="HJ181" s="95"/>
      <c r="HK181" s="95"/>
      <c r="HL181" s="95"/>
      <c r="HM181" s="95"/>
      <c r="HN181" s="95"/>
      <c r="HO181" s="95"/>
      <c r="HP181" s="95"/>
      <c r="HQ181" s="95"/>
      <c r="HR181" s="95"/>
      <c r="HS181" s="95"/>
      <c r="HT181" s="95"/>
      <c r="HU181" s="95"/>
      <c r="HV181" s="95"/>
      <c r="HW181" s="95"/>
      <c r="HX181" s="95"/>
      <c r="HY181" s="95"/>
      <c r="HZ181" s="95"/>
      <c r="IA181" s="95"/>
      <c r="IB181" s="95"/>
      <c r="IC181" s="95"/>
      <c r="ID181" s="95"/>
      <c r="IE181" s="95"/>
      <c r="IF181" s="95"/>
      <c r="IG181" s="95"/>
      <c r="IH181" s="95"/>
      <c r="II181" s="95"/>
      <c r="IJ181" s="95"/>
      <c r="IK181" s="95"/>
      <c r="IL181" s="95"/>
      <c r="IM181" s="95"/>
      <c r="IN181" s="95"/>
      <c r="IO181" s="95"/>
      <c r="IP181" s="95"/>
      <c r="IQ181" s="95"/>
      <c r="IR181" s="95"/>
      <c r="IS181" s="95"/>
      <c r="IT181" s="95"/>
      <c r="IU181" s="95"/>
      <c r="IV181" s="95"/>
      <c r="IW181" s="95"/>
      <c r="IX181" s="95"/>
      <c r="IY181" s="95"/>
      <c r="IZ181" s="95"/>
      <c r="JA181" s="95"/>
      <c r="JB181" s="95"/>
      <c r="JC181" s="95"/>
      <c r="JD181" s="95"/>
      <c r="JE181" s="95"/>
      <c r="JF181" s="95"/>
      <c r="JG181" s="95"/>
      <c r="JH181" s="95"/>
      <c r="JI181" s="95"/>
      <c r="JJ181" s="95"/>
      <c r="JK181" s="95"/>
      <c r="JL181" s="95"/>
      <c r="JM181" s="95"/>
      <c r="JN181" s="95"/>
      <c r="JO181" s="95"/>
      <c r="JP181" s="95"/>
      <c r="JQ181" s="95"/>
      <c r="JR181" s="95"/>
      <c r="JS181" s="95"/>
      <c r="JT181" s="95"/>
      <c r="JU181" s="95"/>
      <c r="JV181" s="95"/>
      <c r="JW181" s="95"/>
      <c r="JX181" s="95"/>
      <c r="JY181" s="95"/>
      <c r="JZ181" s="95"/>
      <c r="KA181" s="95"/>
      <c r="KB181" s="95"/>
      <c r="KC181" s="95"/>
      <c r="KD181" s="95"/>
      <c r="KE181" s="95"/>
      <c r="KF181" s="95"/>
      <c r="KG181" s="95"/>
      <c r="KH181" s="95"/>
      <c r="KI181" s="95"/>
      <c r="KJ181" s="95"/>
      <c r="KK181" s="95"/>
      <c r="KL181" s="95"/>
      <c r="KM181" s="95"/>
      <c r="KN181" s="95"/>
      <c r="KO181" s="95"/>
      <c r="KP181" s="95"/>
      <c r="KQ181" s="95"/>
      <c r="KR181" s="95"/>
      <c r="KS181" s="95"/>
      <c r="KT181" s="95"/>
      <c r="KU181" s="95"/>
      <c r="KV181" s="95"/>
      <c r="KW181" s="95"/>
      <c r="KX181" s="95"/>
      <c r="KY181" s="95"/>
      <c r="KZ181" s="95"/>
      <c r="LA181" s="95"/>
      <c r="LB181" s="95"/>
      <c r="LC181" s="95"/>
      <c r="LD181" s="95"/>
      <c r="LE181" s="95"/>
      <c r="LF181" s="95"/>
      <c r="LG181" s="95"/>
      <c r="LH181" s="95"/>
      <c r="LI181" s="95"/>
      <c r="LJ181" s="95"/>
      <c r="LK181" s="95"/>
      <c r="LL181" s="95"/>
      <c r="LM181" s="95"/>
      <c r="LN181" s="95"/>
      <c r="LO181" s="95"/>
      <c r="LP181" s="95"/>
      <c r="LQ181" s="95"/>
      <c r="LR181" s="95"/>
      <c r="LS181" s="95"/>
      <c r="LT181" s="95"/>
      <c r="LU181" s="95"/>
      <c r="LV181" s="95"/>
      <c r="LW181" s="95"/>
      <c r="LX181" s="95"/>
      <c r="LY181" s="95"/>
      <c r="LZ181" s="95"/>
      <c r="MA181" s="95"/>
      <c r="MB181" s="95"/>
      <c r="MC181" s="95"/>
      <c r="MD181" s="95"/>
      <c r="ME181" s="95"/>
      <c r="MF181" s="95"/>
      <c r="MG181" s="95"/>
      <c r="MH181" s="95"/>
      <c r="MI181" s="95"/>
      <c r="MJ181" s="95"/>
      <c r="MK181" s="95"/>
      <c r="ML181" s="95"/>
      <c r="MM181" s="95"/>
      <c r="MN181" s="95"/>
      <c r="MO181" s="95"/>
      <c r="MP181" s="95"/>
      <c r="MQ181" s="95"/>
      <c r="MR181" s="95"/>
      <c r="MS181" s="95"/>
      <c r="MT181" s="95"/>
      <c r="MU181" s="95"/>
      <c r="MV181" s="95"/>
      <c r="MW181" s="95"/>
      <c r="MX181" s="95"/>
      <c r="MY181" s="95"/>
      <c r="MZ181" s="95"/>
      <c r="NA181" s="95"/>
      <c r="NB181" s="95"/>
      <c r="NC181" s="95"/>
      <c r="ND181" s="95"/>
      <c r="NE181" s="95"/>
      <c r="NF181" s="95"/>
      <c r="NG181" s="95"/>
      <c r="NH181" s="95"/>
      <c r="NI181" s="95"/>
      <c r="NJ181" s="95"/>
      <c r="NK181" s="95"/>
      <c r="NL181" s="95"/>
      <c r="NM181" s="95"/>
      <c r="NN181" s="95"/>
      <c r="NO181" s="95"/>
      <c r="NP181" s="95"/>
      <c r="NQ181" s="95"/>
      <c r="NR181" s="95"/>
      <c r="NS181" s="95"/>
      <c r="NT181" s="95"/>
      <c r="NU181" s="95"/>
      <c r="NV181" s="95"/>
      <c r="NW181" s="95"/>
      <c r="NX181" s="95"/>
      <c r="NY181" s="95"/>
      <c r="NZ181" s="95"/>
      <c r="OA181" s="95"/>
      <c r="OB181" s="95"/>
      <c r="OC181" s="95"/>
      <c r="OD181" s="95"/>
      <c r="OE181" s="95"/>
      <c r="OF181" s="95"/>
      <c r="OG181" s="95"/>
      <c r="OH181" s="95"/>
      <c r="OI181" s="95"/>
      <c r="OJ181" s="95"/>
      <c r="OK181" s="95"/>
      <c r="OL181" s="95"/>
      <c r="OM181" s="95"/>
      <c r="ON181" s="95"/>
      <c r="OO181" s="95"/>
      <c r="OP181" s="95"/>
      <c r="OQ181" s="95"/>
      <c r="OR181" s="95"/>
      <c r="OS181" s="95"/>
      <c r="OT181" s="95"/>
      <c r="OU181" s="95"/>
      <c r="OV181" s="95"/>
      <c r="OW181" s="95"/>
      <c r="OX181" s="95"/>
      <c r="OY181" s="95"/>
      <c r="OZ181" s="95"/>
      <c r="PA181" s="95"/>
      <c r="PB181" s="95"/>
      <c r="PC181" s="95"/>
      <c r="PD181" s="95"/>
      <c r="PE181" s="95"/>
      <c r="PF181" s="95"/>
      <c r="PG181" s="95"/>
      <c r="PH181" s="95"/>
    </row>
    <row r="182" spans="3:424" s="85" customFormat="1" ht="29.55" customHeight="1">
      <c r="C182" s="1815" t="s">
        <v>214</v>
      </c>
      <c r="D182" s="1815"/>
      <c r="E182" s="1815"/>
      <c r="F182" s="143">
        <f t="shared" si="61"/>
        <v>0</v>
      </c>
      <c r="G182" s="143" t="e">
        <f>IF(COLUMN(F$182)-COLUMN($T$30)+1&lt;=ROUND($T$30,0)-15,F$182,0)</f>
        <v>#VALUE!</v>
      </c>
      <c r="H182" s="143" t="e">
        <f t="shared" ref="H182:BM182" si="66">IF(COLUMN(G$182)-COLUMN($T$30)+1&lt;=ROUND($T$30,0)-15,G$182,0)</f>
        <v>#VALUE!</v>
      </c>
      <c r="I182" s="143" t="e">
        <f t="shared" si="66"/>
        <v>#VALUE!</v>
      </c>
      <c r="J182" s="143" t="e">
        <f t="shared" si="66"/>
        <v>#VALUE!</v>
      </c>
      <c r="K182" s="143" t="e">
        <f t="shared" si="66"/>
        <v>#VALUE!</v>
      </c>
      <c r="L182" s="143" t="e">
        <f t="shared" si="66"/>
        <v>#VALUE!</v>
      </c>
      <c r="M182" s="143" t="e">
        <f t="shared" si="66"/>
        <v>#VALUE!</v>
      </c>
      <c r="N182" s="143" t="e">
        <f t="shared" si="66"/>
        <v>#VALUE!</v>
      </c>
      <c r="O182" s="143" t="e">
        <f t="shared" si="66"/>
        <v>#VALUE!</v>
      </c>
      <c r="P182" s="143" t="e">
        <f t="shared" si="66"/>
        <v>#VALUE!</v>
      </c>
      <c r="Q182" s="143" t="e">
        <f t="shared" si="66"/>
        <v>#VALUE!</v>
      </c>
      <c r="R182" s="143" t="e">
        <f t="shared" si="66"/>
        <v>#VALUE!</v>
      </c>
      <c r="S182" s="143" t="e">
        <f t="shared" si="66"/>
        <v>#VALUE!</v>
      </c>
      <c r="T182" s="143" t="e">
        <f t="shared" si="66"/>
        <v>#VALUE!</v>
      </c>
      <c r="U182" s="143" t="e">
        <f t="shared" si="66"/>
        <v>#VALUE!</v>
      </c>
      <c r="V182" s="143" t="e">
        <f t="shared" si="66"/>
        <v>#VALUE!</v>
      </c>
      <c r="W182" s="143" t="e">
        <f t="shared" si="66"/>
        <v>#VALUE!</v>
      </c>
      <c r="X182" s="143" t="e">
        <f t="shared" si="66"/>
        <v>#VALUE!</v>
      </c>
      <c r="Y182" s="143" t="e">
        <f t="shared" si="66"/>
        <v>#VALUE!</v>
      </c>
      <c r="Z182" s="143" t="e">
        <f t="shared" si="66"/>
        <v>#VALUE!</v>
      </c>
      <c r="AA182" s="143" t="e">
        <f t="shared" si="66"/>
        <v>#VALUE!</v>
      </c>
      <c r="AB182" s="143" t="e">
        <f t="shared" si="66"/>
        <v>#VALUE!</v>
      </c>
      <c r="AC182" s="143" t="e">
        <f t="shared" si="66"/>
        <v>#VALUE!</v>
      </c>
      <c r="AD182" s="143" t="e">
        <f t="shared" si="66"/>
        <v>#VALUE!</v>
      </c>
      <c r="AE182" s="143" t="e">
        <f t="shared" si="66"/>
        <v>#VALUE!</v>
      </c>
      <c r="AF182" s="143" t="e">
        <f t="shared" si="66"/>
        <v>#VALUE!</v>
      </c>
      <c r="AG182" s="143" t="e">
        <f t="shared" si="66"/>
        <v>#VALUE!</v>
      </c>
      <c r="AH182" s="143" t="e">
        <f t="shared" si="66"/>
        <v>#VALUE!</v>
      </c>
      <c r="AI182" s="143" t="e">
        <f t="shared" si="66"/>
        <v>#VALUE!</v>
      </c>
      <c r="AJ182" s="143" t="e">
        <f t="shared" si="66"/>
        <v>#VALUE!</v>
      </c>
      <c r="AK182" s="143" t="e">
        <f t="shared" si="66"/>
        <v>#VALUE!</v>
      </c>
      <c r="AL182" s="143" t="e">
        <f t="shared" si="66"/>
        <v>#VALUE!</v>
      </c>
      <c r="AM182" s="143" t="e">
        <f t="shared" si="66"/>
        <v>#VALUE!</v>
      </c>
      <c r="AN182" s="143" t="e">
        <f t="shared" si="66"/>
        <v>#VALUE!</v>
      </c>
      <c r="AO182" s="143" t="e">
        <f t="shared" si="66"/>
        <v>#VALUE!</v>
      </c>
      <c r="AP182" s="143" t="e">
        <f t="shared" si="66"/>
        <v>#VALUE!</v>
      </c>
      <c r="AQ182" s="143" t="e">
        <f t="shared" si="66"/>
        <v>#VALUE!</v>
      </c>
      <c r="AR182" s="143" t="e">
        <f t="shared" si="66"/>
        <v>#VALUE!</v>
      </c>
      <c r="AS182" s="143" t="e">
        <f t="shared" si="66"/>
        <v>#VALUE!</v>
      </c>
      <c r="AT182" s="143" t="e">
        <f t="shared" si="66"/>
        <v>#VALUE!</v>
      </c>
      <c r="AU182" s="143" t="e">
        <f t="shared" si="66"/>
        <v>#VALUE!</v>
      </c>
      <c r="AV182" s="143" t="e">
        <f t="shared" si="66"/>
        <v>#VALUE!</v>
      </c>
      <c r="AW182" s="143" t="e">
        <f t="shared" si="66"/>
        <v>#VALUE!</v>
      </c>
      <c r="AX182" s="143" t="e">
        <f t="shared" si="66"/>
        <v>#VALUE!</v>
      </c>
      <c r="AY182" s="143" t="e">
        <f t="shared" si="66"/>
        <v>#VALUE!</v>
      </c>
      <c r="AZ182" s="143" t="e">
        <f t="shared" si="66"/>
        <v>#VALUE!</v>
      </c>
      <c r="BA182" s="143" t="e">
        <f t="shared" si="66"/>
        <v>#VALUE!</v>
      </c>
      <c r="BB182" s="143" t="e">
        <f t="shared" si="66"/>
        <v>#VALUE!</v>
      </c>
      <c r="BC182" s="143" t="e">
        <f t="shared" si="66"/>
        <v>#VALUE!</v>
      </c>
      <c r="BD182" s="143" t="e">
        <f t="shared" si="66"/>
        <v>#VALUE!</v>
      </c>
      <c r="BE182" s="143" t="e">
        <f t="shared" si="66"/>
        <v>#VALUE!</v>
      </c>
      <c r="BF182" s="143" t="e">
        <f t="shared" si="66"/>
        <v>#VALUE!</v>
      </c>
      <c r="BG182" s="143" t="e">
        <f t="shared" si="66"/>
        <v>#VALUE!</v>
      </c>
      <c r="BH182" s="143" t="e">
        <f t="shared" si="66"/>
        <v>#VALUE!</v>
      </c>
      <c r="BI182" s="143" t="e">
        <f t="shared" si="66"/>
        <v>#VALUE!</v>
      </c>
      <c r="BJ182" s="143" t="e">
        <f t="shared" si="66"/>
        <v>#VALUE!</v>
      </c>
      <c r="BK182" s="143" t="e">
        <f t="shared" si="66"/>
        <v>#VALUE!</v>
      </c>
      <c r="BL182" s="143" t="e">
        <f t="shared" si="66"/>
        <v>#VALUE!</v>
      </c>
      <c r="BM182" s="143" t="e">
        <f t="shared" si="66"/>
        <v>#VALUE!</v>
      </c>
      <c r="BN182" s="95"/>
      <c r="BO182" s="95"/>
      <c r="BP182" s="95"/>
      <c r="BQ182" s="95"/>
      <c r="BR182" s="95"/>
      <c r="BS182" s="95"/>
      <c r="BT182" s="95"/>
      <c r="BU182" s="95"/>
      <c r="BV182" s="95"/>
      <c r="BW182" s="95"/>
      <c r="BX182" s="95"/>
      <c r="BY182" s="95"/>
      <c r="BZ182" s="95"/>
      <c r="CA182" s="95"/>
      <c r="CB182" s="95"/>
      <c r="CC182" s="95"/>
      <c r="CD182" s="95"/>
      <c r="CE182" s="95"/>
      <c r="CF182" s="95"/>
      <c r="CG182" s="95"/>
      <c r="CH182" s="95"/>
      <c r="CI182" s="95"/>
      <c r="CJ182" s="95"/>
      <c r="CK182" s="95"/>
      <c r="CL182" s="95"/>
      <c r="CM182" s="95"/>
      <c r="CN182" s="95"/>
      <c r="CO182" s="95"/>
      <c r="CP182" s="95"/>
      <c r="CQ182" s="95"/>
      <c r="CR182" s="95"/>
      <c r="CS182" s="95"/>
      <c r="CT182" s="95"/>
      <c r="CU182" s="95"/>
      <c r="CV182" s="95"/>
      <c r="CW182" s="95"/>
      <c r="CX182" s="95"/>
      <c r="CY182" s="95"/>
      <c r="CZ182" s="95"/>
      <c r="DA182" s="95"/>
      <c r="DB182" s="95"/>
      <c r="DC182" s="95"/>
      <c r="DD182" s="95"/>
      <c r="DE182" s="95"/>
      <c r="DF182" s="95"/>
      <c r="DG182" s="95"/>
      <c r="DH182" s="95"/>
      <c r="DI182" s="95"/>
      <c r="DJ182" s="95"/>
      <c r="DK182" s="95"/>
      <c r="DL182" s="95"/>
      <c r="DM182" s="95"/>
      <c r="DN182" s="95"/>
      <c r="DO182" s="95"/>
      <c r="DP182" s="95"/>
      <c r="DQ182" s="95"/>
      <c r="DR182" s="95"/>
      <c r="DS182" s="95"/>
      <c r="DT182" s="95"/>
      <c r="DU182" s="95"/>
      <c r="DV182" s="95"/>
      <c r="DW182" s="95"/>
      <c r="DX182" s="95"/>
      <c r="DY182" s="95"/>
      <c r="DZ182" s="95"/>
      <c r="EA182" s="95"/>
      <c r="EB182" s="95"/>
      <c r="EC182" s="95"/>
      <c r="ED182" s="95"/>
      <c r="EE182" s="95"/>
      <c r="EF182" s="95"/>
      <c r="EG182" s="95"/>
      <c r="EH182" s="95"/>
      <c r="EI182" s="95"/>
      <c r="EJ182" s="95"/>
      <c r="EK182" s="95"/>
      <c r="EL182" s="95"/>
      <c r="EM182" s="95"/>
      <c r="EN182" s="95"/>
      <c r="EO182" s="95"/>
      <c r="EP182" s="95"/>
      <c r="EQ182" s="95"/>
      <c r="ER182" s="95"/>
      <c r="ES182" s="95"/>
      <c r="ET182" s="95"/>
      <c r="EU182" s="95"/>
      <c r="EV182" s="95"/>
      <c r="EW182" s="95"/>
      <c r="EX182" s="95"/>
      <c r="EY182" s="95"/>
      <c r="EZ182" s="95"/>
      <c r="FA182" s="95"/>
      <c r="FB182" s="95"/>
      <c r="FC182" s="95"/>
      <c r="FD182" s="95"/>
      <c r="FE182" s="95"/>
      <c r="FF182" s="95"/>
      <c r="FG182" s="95"/>
      <c r="FH182" s="95"/>
      <c r="FI182" s="95"/>
      <c r="FJ182" s="95"/>
      <c r="FK182" s="95"/>
      <c r="FL182" s="95"/>
      <c r="FM182" s="95"/>
      <c r="FN182" s="95"/>
      <c r="FO182" s="95"/>
      <c r="FP182" s="95"/>
      <c r="FQ182" s="95"/>
      <c r="FR182" s="95"/>
      <c r="FS182" s="95"/>
      <c r="FT182" s="95"/>
      <c r="FU182" s="95"/>
      <c r="FV182" s="95"/>
      <c r="FW182" s="95"/>
      <c r="FX182" s="95"/>
      <c r="FY182" s="95"/>
      <c r="FZ182" s="95"/>
      <c r="GA182" s="95"/>
      <c r="GB182" s="95"/>
      <c r="GC182" s="95"/>
      <c r="GD182" s="95"/>
      <c r="GE182" s="95"/>
      <c r="GF182" s="95"/>
      <c r="GG182" s="95"/>
      <c r="GH182" s="95"/>
      <c r="GI182" s="95"/>
      <c r="GJ182" s="95"/>
      <c r="GK182" s="95"/>
      <c r="GL182" s="95"/>
      <c r="GM182" s="95"/>
      <c r="GN182" s="95"/>
      <c r="GO182" s="95"/>
      <c r="GP182" s="95"/>
      <c r="GQ182" s="95"/>
      <c r="GR182" s="95"/>
      <c r="GS182" s="95"/>
      <c r="GT182" s="95"/>
      <c r="GU182" s="95"/>
      <c r="GV182" s="95"/>
      <c r="GW182" s="133"/>
      <c r="GX182" s="133"/>
      <c r="GY182" s="133"/>
      <c r="GZ182" s="133"/>
      <c r="HA182" s="133"/>
      <c r="HB182" s="133"/>
      <c r="HC182" s="133"/>
      <c r="HD182" s="133"/>
      <c r="HE182" s="133"/>
      <c r="HF182" s="133"/>
      <c r="HG182" s="95"/>
      <c r="HH182" s="95"/>
      <c r="HI182" s="95"/>
      <c r="HJ182" s="95"/>
      <c r="HK182" s="95"/>
      <c r="HL182" s="95"/>
      <c r="HM182" s="95"/>
      <c r="HN182" s="95"/>
      <c r="HO182" s="95"/>
      <c r="HP182" s="95"/>
      <c r="HQ182" s="95"/>
      <c r="HR182" s="95"/>
      <c r="HS182" s="95"/>
      <c r="HT182" s="95"/>
      <c r="HU182" s="95"/>
      <c r="HV182" s="95"/>
      <c r="HW182" s="95"/>
      <c r="HX182" s="95"/>
      <c r="HY182" s="95"/>
      <c r="HZ182" s="95"/>
      <c r="IA182" s="95"/>
      <c r="IB182" s="95"/>
      <c r="IC182" s="95"/>
      <c r="ID182" s="95"/>
      <c r="IE182" s="95"/>
      <c r="IF182" s="95"/>
      <c r="IG182" s="95"/>
      <c r="IH182" s="95"/>
      <c r="II182" s="95"/>
      <c r="IJ182" s="95"/>
      <c r="IK182" s="95"/>
      <c r="IL182" s="95"/>
      <c r="IM182" s="95"/>
      <c r="IN182" s="95"/>
      <c r="IO182" s="95"/>
      <c r="IP182" s="95"/>
      <c r="IQ182" s="95"/>
      <c r="IR182" s="95"/>
      <c r="IS182" s="95"/>
      <c r="IT182" s="95"/>
      <c r="IU182" s="95"/>
      <c r="IV182" s="95"/>
      <c r="IW182" s="95"/>
      <c r="IX182" s="95"/>
      <c r="IY182" s="95"/>
      <c r="IZ182" s="95"/>
      <c r="JA182" s="95"/>
      <c r="JB182" s="95"/>
      <c r="JC182" s="95"/>
      <c r="JD182" s="95"/>
      <c r="JE182" s="95"/>
      <c r="JF182" s="95"/>
      <c r="JG182" s="95"/>
      <c r="JH182" s="95"/>
      <c r="JI182" s="95"/>
      <c r="JJ182" s="95"/>
      <c r="JK182" s="95"/>
      <c r="JL182" s="95"/>
      <c r="JM182" s="95"/>
      <c r="JN182" s="95"/>
      <c r="JO182" s="95"/>
      <c r="JP182" s="95"/>
      <c r="JQ182" s="95"/>
      <c r="JR182" s="95"/>
      <c r="JS182" s="95"/>
      <c r="JT182" s="95"/>
      <c r="JU182" s="95"/>
      <c r="JV182" s="95"/>
      <c r="JW182" s="95"/>
      <c r="JX182" s="95"/>
      <c r="JY182" s="95"/>
      <c r="JZ182" s="95"/>
      <c r="KA182" s="95"/>
      <c r="KB182" s="95"/>
      <c r="KC182" s="95"/>
      <c r="KD182" s="95"/>
      <c r="KE182" s="95"/>
      <c r="KF182" s="95"/>
      <c r="KG182" s="95"/>
      <c r="KH182" s="95"/>
      <c r="KI182" s="95"/>
      <c r="KJ182" s="95"/>
      <c r="KK182" s="95"/>
      <c r="KL182" s="95"/>
      <c r="KM182" s="95"/>
      <c r="KN182" s="95"/>
      <c r="KO182" s="95"/>
      <c r="KP182" s="95"/>
      <c r="KQ182" s="95"/>
      <c r="KR182" s="95"/>
      <c r="KS182" s="95"/>
      <c r="KT182" s="95"/>
      <c r="KU182" s="95"/>
      <c r="KV182" s="95"/>
      <c r="KW182" s="95"/>
      <c r="KX182" s="95"/>
      <c r="KY182" s="95"/>
      <c r="KZ182" s="95"/>
      <c r="LA182" s="95"/>
      <c r="LB182" s="95"/>
      <c r="LC182" s="95"/>
      <c r="LD182" s="95"/>
      <c r="LE182" s="95"/>
      <c r="LF182" s="95"/>
      <c r="LG182" s="95"/>
      <c r="LH182" s="95"/>
      <c r="LI182" s="95"/>
      <c r="LJ182" s="95"/>
      <c r="LK182" s="95"/>
      <c r="LL182" s="95"/>
      <c r="LM182" s="95"/>
      <c r="LN182" s="95"/>
      <c r="LO182" s="95"/>
      <c r="LP182" s="95"/>
      <c r="LQ182" s="95"/>
      <c r="LR182" s="95"/>
      <c r="LS182" s="95"/>
      <c r="LT182" s="95"/>
      <c r="LU182" s="95"/>
      <c r="LV182" s="95"/>
      <c r="LW182" s="95"/>
      <c r="LX182" s="95"/>
      <c r="LY182" s="95"/>
      <c r="LZ182" s="95"/>
      <c r="MA182" s="95"/>
      <c r="MB182" s="95"/>
      <c r="MC182" s="95"/>
      <c r="MD182" s="95"/>
      <c r="ME182" s="95"/>
      <c r="MF182" s="95"/>
      <c r="MG182" s="95"/>
      <c r="MH182" s="95"/>
      <c r="MI182" s="95"/>
      <c r="MJ182" s="95"/>
      <c r="MK182" s="95"/>
      <c r="ML182" s="95"/>
      <c r="MM182" s="95"/>
      <c r="MN182" s="95"/>
      <c r="MO182" s="95"/>
      <c r="MP182" s="95"/>
      <c r="MQ182" s="95"/>
      <c r="MR182" s="95"/>
      <c r="MS182" s="95"/>
      <c r="MT182" s="95"/>
      <c r="MU182" s="95"/>
      <c r="MV182" s="95"/>
      <c r="MW182" s="95"/>
      <c r="MX182" s="95"/>
      <c r="MY182" s="95"/>
      <c r="MZ182" s="95"/>
      <c r="NA182" s="95"/>
      <c r="NB182" s="95"/>
      <c r="NC182" s="95"/>
      <c r="ND182" s="95"/>
      <c r="NE182" s="95"/>
      <c r="NF182" s="95"/>
      <c r="NG182" s="95"/>
      <c r="NH182" s="95"/>
      <c r="NI182" s="95"/>
      <c r="NJ182" s="95"/>
      <c r="NK182" s="95"/>
      <c r="NL182" s="95"/>
      <c r="NM182" s="95"/>
      <c r="NN182" s="95"/>
      <c r="NO182" s="95"/>
      <c r="NP182" s="95"/>
      <c r="NQ182" s="95"/>
      <c r="NR182" s="95"/>
      <c r="NS182" s="95"/>
      <c r="NT182" s="95"/>
      <c r="NU182" s="95"/>
      <c r="NV182" s="95"/>
      <c r="NW182" s="95"/>
      <c r="NX182" s="95"/>
      <c r="NY182" s="95"/>
      <c r="NZ182" s="95"/>
      <c r="OA182" s="95"/>
      <c r="OB182" s="95"/>
      <c r="OC182" s="95"/>
      <c r="OD182" s="95"/>
      <c r="OE182" s="95"/>
      <c r="OF182" s="95"/>
      <c r="OG182" s="95"/>
      <c r="OH182" s="95"/>
      <c r="OI182" s="95"/>
      <c r="OJ182" s="95"/>
      <c r="OK182" s="95"/>
      <c r="OL182" s="95"/>
      <c r="OM182" s="95"/>
      <c r="ON182" s="95"/>
      <c r="OO182" s="95"/>
      <c r="OP182" s="95"/>
      <c r="OQ182" s="95"/>
      <c r="OR182" s="95"/>
      <c r="OS182" s="95"/>
      <c r="OT182" s="95"/>
      <c r="OU182" s="95"/>
      <c r="OV182" s="95"/>
      <c r="OW182" s="95"/>
      <c r="OX182" s="95"/>
      <c r="OY182" s="95"/>
      <c r="OZ182" s="95"/>
      <c r="PA182" s="95"/>
      <c r="PB182" s="95"/>
      <c r="PC182" s="95"/>
      <c r="PD182" s="95"/>
      <c r="PE182" s="95"/>
      <c r="PF182" s="95"/>
      <c r="PG182" s="95"/>
      <c r="PH182" s="95"/>
    </row>
    <row r="183" spans="3:424" s="85" customFormat="1" ht="29.55" customHeight="1">
      <c r="C183" s="1815" t="s">
        <v>215</v>
      </c>
      <c r="D183" s="1815"/>
      <c r="E183" s="1815"/>
      <c r="F183" s="143">
        <f t="shared" si="61"/>
        <v>0</v>
      </c>
      <c r="G183" s="143" t="e">
        <f>IF(COLUMN(F$183)-COLUMN($T$30)+1&lt;=ROUND($T$30,0)-15,F$183,0)</f>
        <v>#VALUE!</v>
      </c>
      <c r="H183" s="143" t="e">
        <f t="shared" ref="H183:BM183" si="67">IF(COLUMN(G$183)-COLUMN($T$30)+1&lt;=ROUND($T$30,0)-15,G$183,0)</f>
        <v>#VALUE!</v>
      </c>
      <c r="I183" s="143" t="e">
        <f t="shared" si="67"/>
        <v>#VALUE!</v>
      </c>
      <c r="J183" s="143" t="e">
        <f t="shared" si="67"/>
        <v>#VALUE!</v>
      </c>
      <c r="K183" s="143" t="e">
        <f t="shared" si="67"/>
        <v>#VALUE!</v>
      </c>
      <c r="L183" s="143" t="e">
        <f t="shared" si="67"/>
        <v>#VALUE!</v>
      </c>
      <c r="M183" s="143" t="e">
        <f t="shared" si="67"/>
        <v>#VALUE!</v>
      </c>
      <c r="N183" s="143" t="e">
        <f t="shared" si="67"/>
        <v>#VALUE!</v>
      </c>
      <c r="O183" s="143" t="e">
        <f t="shared" si="67"/>
        <v>#VALUE!</v>
      </c>
      <c r="P183" s="143" t="e">
        <f t="shared" si="67"/>
        <v>#VALUE!</v>
      </c>
      <c r="Q183" s="143" t="e">
        <f t="shared" si="67"/>
        <v>#VALUE!</v>
      </c>
      <c r="R183" s="143" t="e">
        <f t="shared" si="67"/>
        <v>#VALUE!</v>
      </c>
      <c r="S183" s="143" t="e">
        <f t="shared" si="67"/>
        <v>#VALUE!</v>
      </c>
      <c r="T183" s="143" t="e">
        <f t="shared" si="67"/>
        <v>#VALUE!</v>
      </c>
      <c r="U183" s="143" t="e">
        <f t="shared" si="67"/>
        <v>#VALUE!</v>
      </c>
      <c r="V183" s="143" t="e">
        <f t="shared" si="67"/>
        <v>#VALUE!</v>
      </c>
      <c r="W183" s="143" t="e">
        <f t="shared" si="67"/>
        <v>#VALUE!</v>
      </c>
      <c r="X183" s="143" t="e">
        <f t="shared" si="67"/>
        <v>#VALUE!</v>
      </c>
      <c r="Y183" s="143" t="e">
        <f t="shared" si="67"/>
        <v>#VALUE!</v>
      </c>
      <c r="Z183" s="143" t="e">
        <f t="shared" si="67"/>
        <v>#VALUE!</v>
      </c>
      <c r="AA183" s="143" t="e">
        <f t="shared" si="67"/>
        <v>#VALUE!</v>
      </c>
      <c r="AB183" s="143" t="e">
        <f t="shared" si="67"/>
        <v>#VALUE!</v>
      </c>
      <c r="AC183" s="143" t="e">
        <f t="shared" si="67"/>
        <v>#VALUE!</v>
      </c>
      <c r="AD183" s="143" t="e">
        <f t="shared" si="67"/>
        <v>#VALUE!</v>
      </c>
      <c r="AE183" s="143" t="e">
        <f t="shared" si="67"/>
        <v>#VALUE!</v>
      </c>
      <c r="AF183" s="143" t="e">
        <f t="shared" si="67"/>
        <v>#VALUE!</v>
      </c>
      <c r="AG183" s="143" t="e">
        <f t="shared" si="67"/>
        <v>#VALUE!</v>
      </c>
      <c r="AH183" s="143" t="e">
        <f t="shared" si="67"/>
        <v>#VALUE!</v>
      </c>
      <c r="AI183" s="143" t="e">
        <f t="shared" si="67"/>
        <v>#VALUE!</v>
      </c>
      <c r="AJ183" s="143" t="e">
        <f t="shared" si="67"/>
        <v>#VALUE!</v>
      </c>
      <c r="AK183" s="143" t="e">
        <f t="shared" si="67"/>
        <v>#VALUE!</v>
      </c>
      <c r="AL183" s="143" t="e">
        <f t="shared" si="67"/>
        <v>#VALUE!</v>
      </c>
      <c r="AM183" s="143" t="e">
        <f t="shared" si="67"/>
        <v>#VALUE!</v>
      </c>
      <c r="AN183" s="143" t="e">
        <f t="shared" si="67"/>
        <v>#VALUE!</v>
      </c>
      <c r="AO183" s="143" t="e">
        <f t="shared" si="67"/>
        <v>#VALUE!</v>
      </c>
      <c r="AP183" s="143" t="e">
        <f t="shared" si="67"/>
        <v>#VALUE!</v>
      </c>
      <c r="AQ183" s="143" t="e">
        <f t="shared" si="67"/>
        <v>#VALUE!</v>
      </c>
      <c r="AR183" s="143" t="e">
        <f t="shared" si="67"/>
        <v>#VALUE!</v>
      </c>
      <c r="AS183" s="143" t="e">
        <f t="shared" si="67"/>
        <v>#VALUE!</v>
      </c>
      <c r="AT183" s="143" t="e">
        <f t="shared" si="67"/>
        <v>#VALUE!</v>
      </c>
      <c r="AU183" s="143" t="e">
        <f t="shared" si="67"/>
        <v>#VALUE!</v>
      </c>
      <c r="AV183" s="143" t="e">
        <f t="shared" si="67"/>
        <v>#VALUE!</v>
      </c>
      <c r="AW183" s="143" t="e">
        <f t="shared" si="67"/>
        <v>#VALUE!</v>
      </c>
      <c r="AX183" s="143" t="e">
        <f t="shared" si="67"/>
        <v>#VALUE!</v>
      </c>
      <c r="AY183" s="143" t="e">
        <f t="shared" si="67"/>
        <v>#VALUE!</v>
      </c>
      <c r="AZ183" s="143" t="e">
        <f t="shared" si="67"/>
        <v>#VALUE!</v>
      </c>
      <c r="BA183" s="143" t="e">
        <f t="shared" si="67"/>
        <v>#VALUE!</v>
      </c>
      <c r="BB183" s="143" t="e">
        <f t="shared" si="67"/>
        <v>#VALUE!</v>
      </c>
      <c r="BC183" s="143" t="e">
        <f t="shared" si="67"/>
        <v>#VALUE!</v>
      </c>
      <c r="BD183" s="143" t="e">
        <f t="shared" si="67"/>
        <v>#VALUE!</v>
      </c>
      <c r="BE183" s="143" t="e">
        <f t="shared" si="67"/>
        <v>#VALUE!</v>
      </c>
      <c r="BF183" s="143" t="e">
        <f t="shared" si="67"/>
        <v>#VALUE!</v>
      </c>
      <c r="BG183" s="143" t="e">
        <f t="shared" si="67"/>
        <v>#VALUE!</v>
      </c>
      <c r="BH183" s="143" t="e">
        <f t="shared" si="67"/>
        <v>#VALUE!</v>
      </c>
      <c r="BI183" s="143" t="e">
        <f t="shared" si="67"/>
        <v>#VALUE!</v>
      </c>
      <c r="BJ183" s="143" t="e">
        <f t="shared" si="67"/>
        <v>#VALUE!</v>
      </c>
      <c r="BK183" s="143" t="e">
        <f t="shared" si="67"/>
        <v>#VALUE!</v>
      </c>
      <c r="BL183" s="143" t="e">
        <f t="shared" si="67"/>
        <v>#VALUE!</v>
      </c>
      <c r="BM183" s="143" t="e">
        <f t="shared" si="67"/>
        <v>#VALUE!</v>
      </c>
      <c r="BN183" s="95"/>
      <c r="BO183" s="95"/>
      <c r="BP183" s="95"/>
      <c r="BQ183" s="95"/>
      <c r="BR183" s="95"/>
      <c r="BS183" s="95"/>
      <c r="BT183" s="95"/>
      <c r="BU183" s="95"/>
      <c r="BV183" s="95"/>
      <c r="BW183" s="95"/>
      <c r="BX183" s="95"/>
      <c r="BY183" s="95"/>
      <c r="BZ183" s="95"/>
      <c r="CA183" s="95"/>
      <c r="CB183" s="95"/>
      <c r="CC183" s="95"/>
      <c r="CD183" s="95"/>
      <c r="CE183" s="95"/>
      <c r="CF183" s="95"/>
      <c r="CG183" s="95"/>
      <c r="CH183" s="95"/>
      <c r="CI183" s="95"/>
      <c r="CJ183" s="95"/>
      <c r="CK183" s="95"/>
      <c r="CL183" s="95"/>
      <c r="CM183" s="95"/>
      <c r="CN183" s="95"/>
      <c r="CO183" s="95"/>
      <c r="CP183" s="95"/>
      <c r="CQ183" s="95"/>
      <c r="CR183" s="95"/>
      <c r="CS183" s="95"/>
      <c r="CT183" s="95"/>
      <c r="CU183" s="95"/>
      <c r="CV183" s="95"/>
      <c r="CW183" s="95"/>
      <c r="CX183" s="95"/>
      <c r="CY183" s="95"/>
      <c r="CZ183" s="95"/>
      <c r="DA183" s="95"/>
      <c r="DB183" s="95"/>
      <c r="DC183" s="95"/>
      <c r="DD183" s="95"/>
      <c r="DE183" s="95"/>
      <c r="DF183" s="95"/>
      <c r="DG183" s="95"/>
      <c r="DH183" s="95"/>
      <c r="DI183" s="95"/>
      <c r="DJ183" s="95"/>
      <c r="DK183" s="95"/>
      <c r="DL183" s="95"/>
      <c r="DM183" s="95"/>
      <c r="DN183" s="95"/>
      <c r="DO183" s="95"/>
      <c r="DP183" s="95"/>
      <c r="DQ183" s="95"/>
      <c r="DR183" s="95"/>
      <c r="DS183" s="95"/>
      <c r="DT183" s="95"/>
      <c r="DU183" s="95"/>
      <c r="DV183" s="95"/>
      <c r="DW183" s="95"/>
      <c r="DX183" s="95"/>
      <c r="DY183" s="95"/>
      <c r="DZ183" s="95"/>
      <c r="EA183" s="95"/>
      <c r="EB183" s="95"/>
      <c r="EC183" s="95"/>
      <c r="ED183" s="95"/>
      <c r="EE183" s="95"/>
      <c r="EF183" s="95"/>
      <c r="EG183" s="95"/>
      <c r="EH183" s="95"/>
      <c r="EI183" s="95"/>
      <c r="EJ183" s="95"/>
      <c r="EK183" s="95"/>
      <c r="EL183" s="95"/>
      <c r="EM183" s="95"/>
      <c r="EN183" s="95"/>
      <c r="EO183" s="95"/>
      <c r="EP183" s="95"/>
      <c r="EQ183" s="95"/>
      <c r="ER183" s="95"/>
      <c r="ES183" s="95"/>
      <c r="ET183" s="95"/>
      <c r="EU183" s="95"/>
      <c r="EV183" s="95"/>
      <c r="EW183" s="95"/>
      <c r="EX183" s="95"/>
      <c r="EY183" s="95"/>
      <c r="EZ183" s="95"/>
      <c r="FA183" s="95"/>
      <c r="FB183" s="95"/>
      <c r="FC183" s="95"/>
      <c r="FD183" s="95"/>
      <c r="FE183" s="95"/>
      <c r="FF183" s="95"/>
      <c r="FG183" s="95"/>
      <c r="FH183" s="95"/>
      <c r="FI183" s="95"/>
      <c r="FJ183" s="95"/>
      <c r="FK183" s="95"/>
      <c r="FL183" s="95"/>
      <c r="FM183" s="95"/>
      <c r="FN183" s="95"/>
      <c r="FO183" s="95"/>
      <c r="FP183" s="95"/>
      <c r="FQ183" s="95"/>
      <c r="FR183" s="95"/>
      <c r="FS183" s="95"/>
      <c r="FT183" s="95"/>
      <c r="FU183" s="95"/>
      <c r="FV183" s="95"/>
      <c r="FW183" s="95"/>
      <c r="FX183" s="95"/>
      <c r="FY183" s="95"/>
      <c r="FZ183" s="95"/>
      <c r="GA183" s="95"/>
      <c r="GB183" s="95"/>
      <c r="GC183" s="95"/>
      <c r="GD183" s="95"/>
      <c r="GE183" s="95"/>
      <c r="GF183" s="95"/>
      <c r="GG183" s="95"/>
      <c r="GH183" s="95"/>
      <c r="GI183" s="95"/>
      <c r="GJ183" s="95"/>
      <c r="GK183" s="95"/>
      <c r="GL183" s="95"/>
      <c r="GM183" s="95"/>
      <c r="GN183" s="95"/>
      <c r="GO183" s="95"/>
      <c r="GP183" s="95"/>
      <c r="GQ183" s="95"/>
      <c r="GR183" s="95"/>
      <c r="GS183" s="95"/>
      <c r="GT183" s="95"/>
      <c r="GU183" s="95"/>
      <c r="GV183" s="95"/>
      <c r="GW183" s="133"/>
      <c r="GX183" s="133"/>
      <c r="GY183" s="133"/>
      <c r="GZ183" s="133"/>
      <c r="HA183" s="133"/>
      <c r="HB183" s="133"/>
      <c r="HC183" s="133"/>
      <c r="HD183" s="133"/>
      <c r="HE183" s="133"/>
      <c r="HF183" s="133"/>
      <c r="HG183" s="95"/>
      <c r="HH183" s="95"/>
      <c r="HI183" s="95"/>
      <c r="HJ183" s="95"/>
      <c r="HK183" s="95"/>
      <c r="HL183" s="95"/>
      <c r="HM183" s="95"/>
      <c r="HN183" s="95"/>
      <c r="HO183" s="95"/>
      <c r="HP183" s="95"/>
      <c r="HQ183" s="95"/>
      <c r="HR183" s="95"/>
      <c r="HS183" s="95"/>
      <c r="HT183" s="95"/>
      <c r="HU183" s="95"/>
      <c r="HV183" s="95"/>
      <c r="HW183" s="95"/>
      <c r="HX183" s="95"/>
      <c r="HY183" s="95"/>
      <c r="HZ183" s="95"/>
      <c r="IA183" s="95"/>
      <c r="IB183" s="95"/>
      <c r="IC183" s="95"/>
      <c r="ID183" s="95"/>
      <c r="IE183" s="95"/>
      <c r="IF183" s="95"/>
      <c r="IG183" s="95"/>
      <c r="IH183" s="95"/>
      <c r="II183" s="95"/>
      <c r="IJ183" s="95"/>
      <c r="IK183" s="95"/>
      <c r="IL183" s="95"/>
      <c r="IM183" s="95"/>
      <c r="IN183" s="95"/>
      <c r="IO183" s="95"/>
      <c r="IP183" s="95"/>
      <c r="IQ183" s="95"/>
      <c r="IR183" s="95"/>
      <c r="IS183" s="95"/>
      <c r="IT183" s="95"/>
      <c r="IU183" s="95"/>
      <c r="IV183" s="95"/>
      <c r="IW183" s="95"/>
      <c r="IX183" s="95"/>
      <c r="IY183" s="95"/>
      <c r="IZ183" s="95"/>
      <c r="JA183" s="95"/>
      <c r="JB183" s="95"/>
      <c r="JC183" s="95"/>
      <c r="JD183" s="95"/>
      <c r="JE183" s="95"/>
      <c r="JF183" s="95"/>
      <c r="JG183" s="95"/>
      <c r="JH183" s="95"/>
      <c r="JI183" s="95"/>
      <c r="JJ183" s="95"/>
      <c r="JK183" s="95"/>
      <c r="JL183" s="95"/>
      <c r="JM183" s="95"/>
      <c r="JN183" s="95"/>
      <c r="JO183" s="95"/>
      <c r="JP183" s="95"/>
      <c r="JQ183" s="95"/>
      <c r="JR183" s="95"/>
      <c r="JS183" s="95"/>
      <c r="JT183" s="95"/>
      <c r="JU183" s="95"/>
      <c r="JV183" s="95"/>
      <c r="JW183" s="95"/>
      <c r="JX183" s="95"/>
      <c r="JY183" s="95"/>
      <c r="JZ183" s="95"/>
      <c r="KA183" s="95"/>
      <c r="KB183" s="95"/>
      <c r="KC183" s="95"/>
      <c r="KD183" s="95"/>
      <c r="KE183" s="95"/>
      <c r="KF183" s="95"/>
      <c r="KG183" s="95"/>
      <c r="KH183" s="95"/>
      <c r="KI183" s="95"/>
      <c r="KJ183" s="95"/>
      <c r="KK183" s="95"/>
      <c r="KL183" s="95"/>
      <c r="KM183" s="95"/>
      <c r="KN183" s="95"/>
      <c r="KO183" s="95"/>
      <c r="KP183" s="95"/>
      <c r="KQ183" s="95"/>
      <c r="KR183" s="95"/>
      <c r="KS183" s="95"/>
      <c r="KT183" s="95"/>
      <c r="KU183" s="95"/>
      <c r="KV183" s="95"/>
      <c r="KW183" s="95"/>
      <c r="KX183" s="95"/>
      <c r="KY183" s="95"/>
      <c r="KZ183" s="95"/>
      <c r="LA183" s="95"/>
      <c r="LB183" s="95"/>
      <c r="LC183" s="95"/>
      <c r="LD183" s="95"/>
      <c r="LE183" s="95"/>
      <c r="LF183" s="95"/>
      <c r="LG183" s="95"/>
      <c r="LH183" s="95"/>
      <c r="LI183" s="95"/>
      <c r="LJ183" s="95"/>
      <c r="LK183" s="95"/>
      <c r="LL183" s="95"/>
      <c r="LM183" s="95"/>
      <c r="LN183" s="95"/>
      <c r="LO183" s="95"/>
      <c r="LP183" s="95"/>
      <c r="LQ183" s="95"/>
      <c r="LR183" s="95"/>
      <c r="LS183" s="95"/>
      <c r="LT183" s="95"/>
      <c r="LU183" s="95"/>
      <c r="LV183" s="95"/>
      <c r="LW183" s="95"/>
      <c r="LX183" s="95"/>
      <c r="LY183" s="95"/>
      <c r="LZ183" s="95"/>
      <c r="MA183" s="95"/>
      <c r="MB183" s="95"/>
      <c r="MC183" s="95"/>
      <c r="MD183" s="95"/>
      <c r="ME183" s="95"/>
      <c r="MF183" s="95"/>
      <c r="MG183" s="95"/>
      <c r="MH183" s="95"/>
      <c r="MI183" s="95"/>
      <c r="MJ183" s="95"/>
      <c r="MK183" s="95"/>
      <c r="ML183" s="95"/>
      <c r="MM183" s="95"/>
      <c r="MN183" s="95"/>
      <c r="MO183" s="95"/>
      <c r="MP183" s="95"/>
      <c r="MQ183" s="95"/>
      <c r="MR183" s="95"/>
      <c r="MS183" s="95"/>
      <c r="MT183" s="95"/>
      <c r="MU183" s="95"/>
      <c r="MV183" s="95"/>
      <c r="MW183" s="95"/>
      <c r="MX183" s="95"/>
      <c r="MY183" s="95"/>
      <c r="MZ183" s="95"/>
      <c r="NA183" s="95"/>
      <c r="NB183" s="95"/>
      <c r="NC183" s="95"/>
      <c r="ND183" s="95"/>
      <c r="NE183" s="95"/>
      <c r="NF183" s="95"/>
      <c r="NG183" s="95"/>
      <c r="NH183" s="95"/>
      <c r="NI183" s="95"/>
      <c r="NJ183" s="95"/>
      <c r="NK183" s="95"/>
      <c r="NL183" s="95"/>
      <c r="NM183" s="95"/>
      <c r="NN183" s="95"/>
      <c r="NO183" s="95"/>
      <c r="NP183" s="95"/>
      <c r="NQ183" s="95"/>
      <c r="NR183" s="95"/>
      <c r="NS183" s="95"/>
      <c r="NT183" s="95"/>
      <c r="NU183" s="95"/>
      <c r="NV183" s="95"/>
      <c r="NW183" s="95"/>
      <c r="NX183" s="95"/>
      <c r="NY183" s="95"/>
      <c r="NZ183" s="95"/>
      <c r="OA183" s="95"/>
      <c r="OB183" s="95"/>
      <c r="OC183" s="95"/>
      <c r="OD183" s="95"/>
      <c r="OE183" s="95"/>
      <c r="OF183" s="95"/>
      <c r="OG183" s="95"/>
      <c r="OH183" s="95"/>
      <c r="OI183" s="95"/>
      <c r="OJ183" s="95"/>
      <c r="OK183" s="95"/>
      <c r="OL183" s="95"/>
      <c r="OM183" s="95"/>
      <c r="ON183" s="95"/>
      <c r="OO183" s="95"/>
      <c r="OP183" s="95"/>
      <c r="OQ183" s="95"/>
      <c r="OR183" s="95"/>
      <c r="OS183" s="95"/>
      <c r="OT183" s="95"/>
      <c r="OU183" s="95"/>
      <c r="OV183" s="95"/>
      <c r="OW183" s="95"/>
      <c r="OX183" s="95"/>
      <c r="OY183" s="95"/>
      <c r="OZ183" s="95"/>
      <c r="PA183" s="95"/>
      <c r="PB183" s="95"/>
      <c r="PC183" s="95"/>
      <c r="PD183" s="95"/>
      <c r="PE183" s="95"/>
      <c r="PF183" s="95"/>
      <c r="PG183" s="95"/>
      <c r="PH183" s="95"/>
    </row>
    <row r="184" spans="3:424" s="85" customFormat="1" ht="18">
      <c r="C184" s="1816" t="s">
        <v>243</v>
      </c>
      <c r="D184" s="1816"/>
      <c r="E184" s="1817"/>
      <c r="F184" s="131"/>
      <c r="G184" s="144"/>
      <c r="H184" s="144"/>
      <c r="I184" s="144"/>
      <c r="J184" s="144"/>
      <c r="K184" s="144"/>
      <c r="L184" s="144"/>
      <c r="M184" s="144"/>
      <c r="N184" s="144"/>
      <c r="O184" s="144"/>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c r="BD184" s="144"/>
      <c r="BE184" s="144"/>
      <c r="BF184" s="144"/>
      <c r="BG184" s="144"/>
      <c r="BH184" s="144"/>
      <c r="BI184" s="144"/>
      <c r="BJ184" s="144"/>
      <c r="BK184" s="144"/>
      <c r="BL184" s="144"/>
      <c r="BM184" s="144"/>
      <c r="BN184" s="95"/>
      <c r="BO184" s="95"/>
      <c r="BP184" s="95"/>
      <c r="BQ184" s="95"/>
      <c r="BR184" s="95"/>
      <c r="BS184" s="95"/>
      <c r="BT184" s="95"/>
      <c r="BU184" s="95"/>
      <c r="BV184" s="95"/>
      <c r="BW184" s="95"/>
      <c r="BX184" s="95"/>
      <c r="BY184" s="95"/>
      <c r="BZ184" s="95"/>
      <c r="CA184" s="95"/>
      <c r="CB184" s="95"/>
      <c r="CC184" s="95"/>
      <c r="CD184" s="95"/>
      <c r="CE184" s="95"/>
      <c r="CF184" s="95"/>
      <c r="CG184" s="95"/>
      <c r="CH184" s="95"/>
      <c r="CI184" s="95"/>
      <c r="CJ184" s="95"/>
      <c r="CK184" s="95"/>
      <c r="CL184" s="95"/>
      <c r="CM184" s="95"/>
      <c r="CN184" s="95"/>
      <c r="CO184" s="95"/>
      <c r="CP184" s="95"/>
      <c r="CQ184" s="95"/>
      <c r="CR184" s="95"/>
      <c r="CS184" s="95"/>
      <c r="CT184" s="95"/>
      <c r="CU184" s="95"/>
      <c r="CV184" s="95"/>
      <c r="CW184" s="95"/>
      <c r="CX184" s="95"/>
      <c r="CY184" s="95"/>
      <c r="CZ184" s="95"/>
      <c r="DA184" s="95"/>
      <c r="DB184" s="95"/>
      <c r="DC184" s="95"/>
      <c r="DD184" s="95"/>
      <c r="DE184" s="95"/>
      <c r="DF184" s="95"/>
      <c r="DG184" s="95"/>
      <c r="DH184" s="95"/>
      <c r="DI184" s="95"/>
      <c r="DJ184" s="95"/>
      <c r="DK184" s="95"/>
      <c r="DL184" s="95"/>
      <c r="DM184" s="95"/>
      <c r="DN184" s="95"/>
      <c r="DO184" s="95"/>
      <c r="DP184" s="95"/>
      <c r="DQ184" s="95"/>
      <c r="DR184" s="95"/>
      <c r="DS184" s="95"/>
      <c r="DT184" s="95"/>
      <c r="DU184" s="95"/>
      <c r="DV184" s="95"/>
      <c r="DW184" s="95"/>
      <c r="DX184" s="95"/>
      <c r="DY184" s="95"/>
      <c r="DZ184" s="95"/>
      <c r="EA184" s="95"/>
      <c r="EB184" s="95"/>
      <c r="EC184" s="95"/>
      <c r="ED184" s="95"/>
      <c r="EE184" s="95"/>
      <c r="EF184" s="95"/>
      <c r="EG184" s="95"/>
      <c r="EH184" s="95"/>
      <c r="EI184" s="95"/>
      <c r="EJ184" s="95"/>
      <c r="EK184" s="95"/>
      <c r="EL184" s="95"/>
      <c r="EM184" s="95"/>
      <c r="EN184" s="95"/>
      <c r="EO184" s="95"/>
      <c r="EP184" s="95"/>
      <c r="EQ184" s="95"/>
      <c r="ER184" s="95"/>
      <c r="ES184" s="95"/>
      <c r="ET184" s="95"/>
      <c r="EU184" s="95"/>
      <c r="EV184" s="95"/>
      <c r="EW184" s="95"/>
      <c r="EX184" s="95"/>
      <c r="EY184" s="95"/>
      <c r="EZ184" s="95"/>
      <c r="FA184" s="95"/>
      <c r="FB184" s="95"/>
      <c r="FC184" s="95"/>
      <c r="FD184" s="95"/>
      <c r="FE184" s="95"/>
      <c r="FF184" s="95"/>
      <c r="FG184" s="95"/>
      <c r="FH184" s="95"/>
      <c r="FI184" s="95"/>
      <c r="FJ184" s="95"/>
      <c r="FK184" s="95"/>
      <c r="FL184" s="95"/>
      <c r="FM184" s="95"/>
      <c r="FN184" s="95"/>
      <c r="FO184" s="95"/>
      <c r="FP184" s="95"/>
      <c r="FQ184" s="95"/>
      <c r="FR184" s="95"/>
      <c r="FS184" s="95"/>
      <c r="FT184" s="95"/>
      <c r="FU184" s="95"/>
      <c r="FV184" s="95"/>
      <c r="FW184" s="95"/>
      <c r="FX184" s="95"/>
      <c r="FY184" s="95"/>
      <c r="FZ184" s="95"/>
      <c r="GA184" s="95"/>
      <c r="GB184" s="95"/>
      <c r="GC184" s="95"/>
      <c r="GD184" s="95"/>
      <c r="GE184" s="95"/>
      <c r="GF184" s="95"/>
      <c r="GG184" s="95"/>
      <c r="GH184" s="95"/>
      <c r="GI184" s="95"/>
      <c r="GJ184" s="95"/>
      <c r="GK184" s="95"/>
      <c r="GL184" s="95"/>
      <c r="GM184" s="95"/>
      <c r="GN184" s="95"/>
      <c r="GO184" s="95"/>
      <c r="GP184" s="95"/>
      <c r="GQ184" s="95"/>
      <c r="GR184" s="95"/>
      <c r="GS184" s="95"/>
      <c r="GT184" s="95"/>
      <c r="GU184" s="95"/>
      <c r="GV184" s="95"/>
      <c r="GW184" s="133"/>
      <c r="GX184" s="133"/>
      <c r="GY184" s="133"/>
      <c r="GZ184" s="133"/>
      <c r="HA184" s="133"/>
      <c r="HB184" s="133"/>
      <c r="HC184" s="133"/>
      <c r="HD184" s="133"/>
      <c r="HE184" s="133"/>
      <c r="HF184" s="133"/>
      <c r="HG184" s="95"/>
      <c r="HH184" s="95"/>
      <c r="HI184" s="95"/>
      <c r="HJ184" s="95"/>
      <c r="HK184" s="95"/>
      <c r="HL184" s="95"/>
      <c r="HM184" s="95"/>
      <c r="HN184" s="95"/>
      <c r="HO184" s="95"/>
      <c r="HP184" s="95"/>
      <c r="HQ184" s="95"/>
      <c r="HR184" s="95"/>
      <c r="HS184" s="95"/>
      <c r="HT184" s="95"/>
      <c r="HU184" s="95"/>
      <c r="HV184" s="95"/>
      <c r="HW184" s="95"/>
      <c r="HX184" s="95"/>
      <c r="HY184" s="95"/>
      <c r="HZ184" s="95"/>
      <c r="IA184" s="95"/>
      <c r="IB184" s="95"/>
      <c r="IC184" s="95"/>
      <c r="ID184" s="95"/>
      <c r="IE184" s="95"/>
      <c r="IF184" s="95"/>
      <c r="IG184" s="95"/>
      <c r="IH184" s="95"/>
      <c r="II184" s="95"/>
      <c r="IJ184" s="95"/>
      <c r="IK184" s="95"/>
      <c r="IL184" s="95"/>
      <c r="IM184" s="95"/>
      <c r="IN184" s="95"/>
      <c r="IO184" s="95"/>
      <c r="IP184" s="95"/>
      <c r="IQ184" s="95"/>
      <c r="IR184" s="95"/>
      <c r="IS184" s="95"/>
      <c r="IT184" s="95"/>
      <c r="IU184" s="95"/>
      <c r="IV184" s="95"/>
      <c r="IW184" s="95"/>
      <c r="IX184" s="95"/>
      <c r="IY184" s="95"/>
      <c r="IZ184" s="95"/>
      <c r="JA184" s="95"/>
      <c r="JB184" s="95"/>
      <c r="JC184" s="95"/>
      <c r="JD184" s="95"/>
      <c r="JE184" s="95"/>
      <c r="JF184" s="95"/>
      <c r="JG184" s="95"/>
      <c r="JH184" s="95"/>
      <c r="JI184" s="95"/>
      <c r="JJ184" s="95"/>
      <c r="JK184" s="95"/>
      <c r="JL184" s="95"/>
      <c r="JM184" s="95"/>
      <c r="JN184" s="95"/>
      <c r="JO184" s="95"/>
      <c r="JP184" s="95"/>
      <c r="JQ184" s="95"/>
      <c r="JR184" s="95"/>
      <c r="JS184" s="95"/>
      <c r="JT184" s="95"/>
      <c r="JU184" s="95"/>
      <c r="JV184" s="95"/>
      <c r="JW184" s="95"/>
      <c r="JX184" s="95"/>
      <c r="JY184" s="95"/>
      <c r="JZ184" s="95"/>
      <c r="KA184" s="95"/>
      <c r="KB184" s="95"/>
      <c r="KC184" s="95"/>
      <c r="KD184" s="95"/>
      <c r="KE184" s="95"/>
      <c r="KF184" s="95"/>
      <c r="KG184" s="95"/>
      <c r="KH184" s="95"/>
      <c r="KI184" s="95"/>
      <c r="KJ184" s="95"/>
      <c r="KK184" s="95"/>
      <c r="KL184" s="95"/>
      <c r="KM184" s="95"/>
      <c r="KN184" s="95"/>
      <c r="KO184" s="95"/>
      <c r="KP184" s="95"/>
      <c r="KQ184" s="95"/>
      <c r="KR184" s="95"/>
      <c r="KS184" s="95"/>
      <c r="KT184" s="95"/>
      <c r="KU184" s="95"/>
      <c r="KV184" s="95"/>
      <c r="KW184" s="95"/>
      <c r="KX184" s="95"/>
      <c r="KY184" s="95"/>
      <c r="KZ184" s="95"/>
      <c r="LA184" s="95"/>
      <c r="LB184" s="95"/>
      <c r="LC184" s="95"/>
      <c r="LD184" s="95"/>
      <c r="LE184" s="95"/>
      <c r="LF184" s="95"/>
      <c r="LG184" s="95"/>
      <c r="LH184" s="95"/>
      <c r="LI184" s="95"/>
      <c r="LJ184" s="95"/>
      <c r="LK184" s="95"/>
      <c r="LL184" s="95"/>
      <c r="LM184" s="95"/>
      <c r="LN184" s="95"/>
      <c r="LO184" s="95"/>
      <c r="LP184" s="95"/>
      <c r="LQ184" s="95"/>
      <c r="LR184" s="95"/>
      <c r="LS184" s="95"/>
      <c r="LT184" s="95"/>
      <c r="LU184" s="95"/>
      <c r="LV184" s="95"/>
      <c r="LW184" s="95"/>
      <c r="LX184" s="95"/>
      <c r="LY184" s="95"/>
      <c r="LZ184" s="95"/>
      <c r="MA184" s="95"/>
      <c r="MB184" s="95"/>
      <c r="MC184" s="95"/>
      <c r="MD184" s="95"/>
      <c r="ME184" s="95"/>
      <c r="MF184" s="95"/>
      <c r="MG184" s="95"/>
      <c r="MH184" s="95"/>
      <c r="MI184" s="95"/>
      <c r="MJ184" s="95"/>
      <c r="MK184" s="95"/>
      <c r="ML184" s="95"/>
      <c r="MM184" s="95"/>
      <c r="MN184" s="95"/>
      <c r="MO184" s="95"/>
      <c r="MP184" s="95"/>
      <c r="MQ184" s="95"/>
      <c r="MR184" s="95"/>
      <c r="MS184" s="95"/>
      <c r="MT184" s="95"/>
      <c r="MU184" s="95"/>
      <c r="MV184" s="95"/>
      <c r="MW184" s="95"/>
      <c r="MX184" s="95"/>
      <c r="MY184" s="95"/>
      <c r="MZ184" s="95"/>
      <c r="NA184" s="95"/>
      <c r="NB184" s="95"/>
      <c r="NC184" s="95"/>
      <c r="ND184" s="95"/>
      <c r="NE184" s="95"/>
      <c r="NF184" s="95"/>
      <c r="NG184" s="95"/>
      <c r="NH184" s="95"/>
      <c r="NI184" s="95"/>
      <c r="NJ184" s="95"/>
      <c r="NK184" s="95"/>
      <c r="NL184" s="95"/>
      <c r="NM184" s="95"/>
      <c r="NN184" s="95"/>
      <c r="NO184" s="95"/>
      <c r="NP184" s="95"/>
      <c r="NQ184" s="95"/>
      <c r="NR184" s="95"/>
      <c r="NS184" s="95"/>
      <c r="NT184" s="95"/>
      <c r="NU184" s="95"/>
      <c r="NV184" s="95"/>
      <c r="NW184" s="95"/>
      <c r="NX184" s="95"/>
      <c r="NY184" s="95"/>
      <c r="NZ184" s="95"/>
      <c r="OA184" s="95"/>
      <c r="OB184" s="95"/>
      <c r="OC184" s="95"/>
      <c r="OD184" s="95"/>
      <c r="OE184" s="95"/>
      <c r="OF184" s="95"/>
      <c r="OG184" s="95"/>
      <c r="OH184" s="95"/>
      <c r="OI184" s="95"/>
      <c r="OJ184" s="95"/>
      <c r="OK184" s="95"/>
      <c r="OL184" s="95"/>
      <c r="OM184" s="95"/>
      <c r="ON184" s="95"/>
      <c r="OO184" s="95"/>
      <c r="OP184" s="95"/>
      <c r="OQ184" s="95"/>
      <c r="OR184" s="95"/>
      <c r="OS184" s="95"/>
      <c r="OT184" s="95"/>
      <c r="OU184" s="95"/>
      <c r="OV184" s="95"/>
      <c r="OW184" s="95"/>
      <c r="OX184" s="95"/>
      <c r="OY184" s="95"/>
      <c r="OZ184" s="95"/>
      <c r="PA184" s="95"/>
      <c r="PB184" s="95"/>
      <c r="PC184" s="95"/>
      <c r="PD184" s="95"/>
      <c r="PE184" s="95"/>
      <c r="PF184" s="95"/>
      <c r="PG184" s="95"/>
      <c r="PH184" s="95"/>
    </row>
    <row r="185" spans="3:424" s="85" customFormat="1" ht="29.55" customHeight="1">
      <c r="C185" s="1815" t="s">
        <v>216</v>
      </c>
      <c r="D185" s="1815"/>
      <c r="E185" s="1815"/>
      <c r="F185" s="143">
        <f t="shared" si="61"/>
        <v>0</v>
      </c>
      <c r="G185" s="143" t="e">
        <f>IF(COLUMN(F185)-COLUMN($T$30)+1&lt;=ROUND($T$30,0)-15,F185,0)</f>
        <v>#VALUE!</v>
      </c>
      <c r="H185" s="143" t="e">
        <f t="shared" ref="H185:BM188" si="68">IF(COLUMN(G185)-COLUMN($T$30)+1&lt;=ROUND($T$30,0)-15,G185,0)</f>
        <v>#VALUE!</v>
      </c>
      <c r="I185" s="143" t="e">
        <f t="shared" si="68"/>
        <v>#VALUE!</v>
      </c>
      <c r="J185" s="143" t="e">
        <f t="shared" si="68"/>
        <v>#VALUE!</v>
      </c>
      <c r="K185" s="143" t="e">
        <f t="shared" si="68"/>
        <v>#VALUE!</v>
      </c>
      <c r="L185" s="143" t="e">
        <f t="shared" si="68"/>
        <v>#VALUE!</v>
      </c>
      <c r="M185" s="143" t="e">
        <f t="shared" si="68"/>
        <v>#VALUE!</v>
      </c>
      <c r="N185" s="143" t="e">
        <f t="shared" si="68"/>
        <v>#VALUE!</v>
      </c>
      <c r="O185" s="143" t="e">
        <f t="shared" si="68"/>
        <v>#VALUE!</v>
      </c>
      <c r="P185" s="143" t="e">
        <f t="shared" si="68"/>
        <v>#VALUE!</v>
      </c>
      <c r="Q185" s="143" t="e">
        <f t="shared" si="68"/>
        <v>#VALUE!</v>
      </c>
      <c r="R185" s="143" t="e">
        <f t="shared" si="68"/>
        <v>#VALUE!</v>
      </c>
      <c r="S185" s="143" t="e">
        <f t="shared" si="68"/>
        <v>#VALUE!</v>
      </c>
      <c r="T185" s="143" t="e">
        <f t="shared" si="68"/>
        <v>#VALUE!</v>
      </c>
      <c r="U185" s="143" t="e">
        <f t="shared" si="68"/>
        <v>#VALUE!</v>
      </c>
      <c r="V185" s="143" t="e">
        <f t="shared" si="68"/>
        <v>#VALUE!</v>
      </c>
      <c r="W185" s="143" t="e">
        <f t="shared" si="68"/>
        <v>#VALUE!</v>
      </c>
      <c r="X185" s="143" t="e">
        <f t="shared" si="68"/>
        <v>#VALUE!</v>
      </c>
      <c r="Y185" s="143" t="e">
        <f t="shared" si="68"/>
        <v>#VALUE!</v>
      </c>
      <c r="Z185" s="143" t="e">
        <f t="shared" si="68"/>
        <v>#VALUE!</v>
      </c>
      <c r="AA185" s="143" t="e">
        <f t="shared" si="68"/>
        <v>#VALUE!</v>
      </c>
      <c r="AB185" s="143" t="e">
        <f t="shared" si="68"/>
        <v>#VALUE!</v>
      </c>
      <c r="AC185" s="143" t="e">
        <f t="shared" si="68"/>
        <v>#VALUE!</v>
      </c>
      <c r="AD185" s="143" t="e">
        <f t="shared" si="68"/>
        <v>#VALUE!</v>
      </c>
      <c r="AE185" s="143" t="e">
        <f t="shared" si="68"/>
        <v>#VALUE!</v>
      </c>
      <c r="AF185" s="143" t="e">
        <f t="shared" si="68"/>
        <v>#VALUE!</v>
      </c>
      <c r="AG185" s="143" t="e">
        <f t="shared" si="68"/>
        <v>#VALUE!</v>
      </c>
      <c r="AH185" s="143" t="e">
        <f t="shared" si="68"/>
        <v>#VALUE!</v>
      </c>
      <c r="AI185" s="143" t="e">
        <f t="shared" si="68"/>
        <v>#VALUE!</v>
      </c>
      <c r="AJ185" s="143" t="e">
        <f t="shared" si="68"/>
        <v>#VALUE!</v>
      </c>
      <c r="AK185" s="143" t="e">
        <f t="shared" si="68"/>
        <v>#VALUE!</v>
      </c>
      <c r="AL185" s="143" t="e">
        <f t="shared" si="68"/>
        <v>#VALUE!</v>
      </c>
      <c r="AM185" s="143" t="e">
        <f t="shared" si="68"/>
        <v>#VALUE!</v>
      </c>
      <c r="AN185" s="143" t="e">
        <f t="shared" si="68"/>
        <v>#VALUE!</v>
      </c>
      <c r="AO185" s="143" t="e">
        <f t="shared" si="68"/>
        <v>#VALUE!</v>
      </c>
      <c r="AP185" s="143" t="e">
        <f t="shared" si="68"/>
        <v>#VALUE!</v>
      </c>
      <c r="AQ185" s="143" t="e">
        <f t="shared" si="68"/>
        <v>#VALUE!</v>
      </c>
      <c r="AR185" s="143" t="e">
        <f t="shared" si="68"/>
        <v>#VALUE!</v>
      </c>
      <c r="AS185" s="143" t="e">
        <f t="shared" si="68"/>
        <v>#VALUE!</v>
      </c>
      <c r="AT185" s="143" t="e">
        <f t="shared" si="68"/>
        <v>#VALUE!</v>
      </c>
      <c r="AU185" s="143" t="e">
        <f t="shared" si="68"/>
        <v>#VALUE!</v>
      </c>
      <c r="AV185" s="143" t="e">
        <f t="shared" si="68"/>
        <v>#VALUE!</v>
      </c>
      <c r="AW185" s="143" t="e">
        <f t="shared" si="68"/>
        <v>#VALUE!</v>
      </c>
      <c r="AX185" s="143" t="e">
        <f t="shared" si="68"/>
        <v>#VALUE!</v>
      </c>
      <c r="AY185" s="143" t="e">
        <f t="shared" si="68"/>
        <v>#VALUE!</v>
      </c>
      <c r="AZ185" s="143" t="e">
        <f t="shared" si="68"/>
        <v>#VALUE!</v>
      </c>
      <c r="BA185" s="143" t="e">
        <f t="shared" si="68"/>
        <v>#VALUE!</v>
      </c>
      <c r="BB185" s="143" t="e">
        <f t="shared" si="68"/>
        <v>#VALUE!</v>
      </c>
      <c r="BC185" s="143" t="e">
        <f t="shared" si="68"/>
        <v>#VALUE!</v>
      </c>
      <c r="BD185" s="143" t="e">
        <f t="shared" si="68"/>
        <v>#VALUE!</v>
      </c>
      <c r="BE185" s="143" t="e">
        <f t="shared" si="68"/>
        <v>#VALUE!</v>
      </c>
      <c r="BF185" s="143" t="e">
        <f t="shared" si="68"/>
        <v>#VALUE!</v>
      </c>
      <c r="BG185" s="143" t="e">
        <f t="shared" si="68"/>
        <v>#VALUE!</v>
      </c>
      <c r="BH185" s="143" t="e">
        <f t="shared" si="68"/>
        <v>#VALUE!</v>
      </c>
      <c r="BI185" s="143" t="e">
        <f t="shared" si="68"/>
        <v>#VALUE!</v>
      </c>
      <c r="BJ185" s="143" t="e">
        <f t="shared" si="68"/>
        <v>#VALUE!</v>
      </c>
      <c r="BK185" s="143" t="e">
        <f t="shared" si="68"/>
        <v>#VALUE!</v>
      </c>
      <c r="BL185" s="143" t="e">
        <f t="shared" si="68"/>
        <v>#VALUE!</v>
      </c>
      <c r="BM185" s="143" t="e">
        <f t="shared" si="68"/>
        <v>#VALUE!</v>
      </c>
      <c r="BN185" s="95"/>
      <c r="BO185" s="95"/>
      <c r="BP185" s="95"/>
      <c r="BQ185" s="95"/>
      <c r="BR185" s="95"/>
      <c r="BS185" s="95"/>
      <c r="BT185" s="95"/>
      <c r="BU185" s="95"/>
      <c r="BV185" s="95"/>
      <c r="BW185" s="95"/>
      <c r="BX185" s="95"/>
      <c r="BY185" s="95"/>
      <c r="BZ185" s="95"/>
      <c r="CA185" s="95"/>
      <c r="CB185" s="95"/>
      <c r="CC185" s="95"/>
      <c r="CD185" s="95"/>
      <c r="CE185" s="95"/>
      <c r="CF185" s="95"/>
      <c r="CG185" s="95"/>
      <c r="CH185" s="95"/>
      <c r="CI185" s="95"/>
      <c r="CJ185" s="95"/>
      <c r="CK185" s="95"/>
      <c r="CL185" s="95"/>
      <c r="CM185" s="95"/>
      <c r="CN185" s="95"/>
      <c r="CO185" s="95"/>
      <c r="CP185" s="95"/>
      <c r="CQ185" s="95"/>
      <c r="CR185" s="95"/>
      <c r="CS185" s="95"/>
      <c r="CT185" s="95"/>
      <c r="CU185" s="95"/>
      <c r="CV185" s="95"/>
      <c r="CW185" s="95"/>
      <c r="CX185" s="95"/>
      <c r="CY185" s="95"/>
      <c r="CZ185" s="95"/>
      <c r="DA185" s="95"/>
      <c r="DB185" s="95"/>
      <c r="DC185" s="95"/>
      <c r="DD185" s="95"/>
      <c r="DE185" s="95"/>
      <c r="DF185" s="95"/>
      <c r="DG185" s="95"/>
      <c r="DH185" s="95"/>
      <c r="DI185" s="95"/>
      <c r="DJ185" s="95"/>
      <c r="DK185" s="95"/>
      <c r="DL185" s="95"/>
      <c r="DM185" s="95"/>
      <c r="DN185" s="95"/>
      <c r="DO185" s="95"/>
      <c r="DP185" s="95"/>
      <c r="DQ185" s="95"/>
      <c r="DR185" s="95"/>
      <c r="DS185" s="95"/>
      <c r="DT185" s="95"/>
      <c r="DU185" s="95"/>
      <c r="DV185" s="95"/>
      <c r="DW185" s="95"/>
      <c r="DX185" s="95"/>
      <c r="DY185" s="95"/>
      <c r="DZ185" s="95"/>
      <c r="EA185" s="95"/>
      <c r="EB185" s="95"/>
      <c r="EC185" s="95"/>
      <c r="ED185" s="95"/>
      <c r="EE185" s="95"/>
      <c r="EF185" s="95"/>
      <c r="EG185" s="95"/>
      <c r="EH185" s="95"/>
      <c r="EI185" s="95"/>
      <c r="EJ185" s="95"/>
      <c r="EK185" s="95"/>
      <c r="EL185" s="95"/>
      <c r="EM185" s="95"/>
      <c r="EN185" s="95"/>
      <c r="EO185" s="95"/>
      <c r="EP185" s="95"/>
      <c r="EQ185" s="95"/>
      <c r="ER185" s="95"/>
      <c r="ES185" s="95"/>
      <c r="ET185" s="95"/>
      <c r="EU185" s="95"/>
      <c r="EV185" s="95"/>
      <c r="EW185" s="95"/>
      <c r="EX185" s="95"/>
      <c r="EY185" s="95"/>
      <c r="EZ185" s="95"/>
      <c r="FA185" s="95"/>
      <c r="FB185" s="95"/>
      <c r="FC185" s="95"/>
      <c r="FD185" s="95"/>
      <c r="FE185" s="95"/>
      <c r="FF185" s="95"/>
      <c r="FG185" s="95"/>
      <c r="FH185" s="95"/>
      <c r="FI185" s="95"/>
      <c r="FJ185" s="95"/>
      <c r="FK185" s="95"/>
      <c r="FL185" s="95"/>
      <c r="FM185" s="95"/>
      <c r="FN185" s="95"/>
      <c r="FO185" s="95"/>
      <c r="FP185" s="95"/>
      <c r="FQ185" s="95"/>
      <c r="FR185" s="95"/>
      <c r="FS185" s="95"/>
      <c r="FT185" s="95"/>
      <c r="FU185" s="95"/>
      <c r="FV185" s="95"/>
      <c r="FW185" s="95"/>
      <c r="FX185" s="95"/>
      <c r="FY185" s="95"/>
      <c r="FZ185" s="95"/>
      <c r="GA185" s="95"/>
      <c r="GB185" s="95"/>
      <c r="GC185" s="95"/>
      <c r="GD185" s="95"/>
      <c r="GE185" s="95"/>
      <c r="GF185" s="95"/>
      <c r="GG185" s="95"/>
      <c r="GH185" s="95"/>
      <c r="GI185" s="95"/>
      <c r="GJ185" s="95"/>
      <c r="GK185" s="95"/>
      <c r="GL185" s="95"/>
      <c r="GM185" s="95"/>
      <c r="GN185" s="95"/>
      <c r="GO185" s="95"/>
      <c r="GP185" s="95"/>
      <c r="GQ185" s="95"/>
      <c r="GR185" s="95"/>
      <c r="GS185" s="95"/>
      <c r="GT185" s="95"/>
      <c r="GU185" s="95"/>
      <c r="GV185" s="95"/>
      <c r="GW185" s="133"/>
      <c r="GX185" s="133"/>
      <c r="GY185" s="133"/>
      <c r="GZ185" s="133"/>
      <c r="HA185" s="133"/>
      <c r="HB185" s="133"/>
      <c r="HC185" s="133"/>
      <c r="HD185" s="133"/>
      <c r="HE185" s="133"/>
      <c r="HF185" s="133"/>
      <c r="HG185" s="95"/>
      <c r="HH185" s="95"/>
      <c r="HI185" s="95"/>
      <c r="HJ185" s="95"/>
      <c r="HK185" s="95"/>
      <c r="HL185" s="95"/>
      <c r="HM185" s="95"/>
      <c r="HN185" s="95"/>
      <c r="HO185" s="95"/>
      <c r="HP185" s="95"/>
      <c r="HQ185" s="95"/>
      <c r="HR185" s="95"/>
      <c r="HS185" s="95"/>
      <c r="HT185" s="95"/>
      <c r="HU185" s="95"/>
      <c r="HV185" s="95"/>
      <c r="HW185" s="95"/>
      <c r="HX185" s="95"/>
      <c r="HY185" s="95"/>
      <c r="HZ185" s="95"/>
      <c r="IA185" s="95"/>
      <c r="IB185" s="95"/>
      <c r="IC185" s="95"/>
      <c r="ID185" s="95"/>
      <c r="IE185" s="95"/>
      <c r="IF185" s="95"/>
      <c r="IG185" s="95"/>
      <c r="IH185" s="95"/>
      <c r="II185" s="95"/>
      <c r="IJ185" s="95"/>
      <c r="IK185" s="95"/>
      <c r="IL185" s="95"/>
      <c r="IM185" s="95"/>
      <c r="IN185" s="95"/>
      <c r="IO185" s="95"/>
      <c r="IP185" s="95"/>
      <c r="IQ185" s="95"/>
      <c r="IR185" s="95"/>
      <c r="IS185" s="95"/>
      <c r="IT185" s="95"/>
      <c r="IU185" s="95"/>
      <c r="IV185" s="95"/>
      <c r="IW185" s="95"/>
      <c r="IX185" s="95"/>
      <c r="IY185" s="95"/>
      <c r="IZ185" s="95"/>
      <c r="JA185" s="95"/>
      <c r="JB185" s="95"/>
      <c r="JC185" s="95"/>
      <c r="JD185" s="95"/>
      <c r="JE185" s="95"/>
      <c r="JF185" s="95"/>
      <c r="JG185" s="95"/>
      <c r="JH185" s="95"/>
      <c r="JI185" s="95"/>
      <c r="JJ185" s="95"/>
      <c r="JK185" s="95"/>
      <c r="JL185" s="95"/>
      <c r="JM185" s="95"/>
      <c r="JN185" s="95"/>
      <c r="JO185" s="95"/>
      <c r="JP185" s="95"/>
      <c r="JQ185" s="95"/>
      <c r="JR185" s="95"/>
      <c r="JS185" s="95"/>
      <c r="JT185" s="95"/>
      <c r="JU185" s="95"/>
      <c r="JV185" s="95"/>
      <c r="JW185" s="95"/>
      <c r="JX185" s="95"/>
      <c r="JY185" s="95"/>
      <c r="JZ185" s="95"/>
      <c r="KA185" s="95"/>
      <c r="KB185" s="95"/>
      <c r="KC185" s="95"/>
      <c r="KD185" s="95"/>
      <c r="KE185" s="95"/>
      <c r="KF185" s="95"/>
      <c r="KG185" s="95"/>
      <c r="KH185" s="95"/>
      <c r="KI185" s="95"/>
      <c r="KJ185" s="95"/>
      <c r="KK185" s="95"/>
      <c r="KL185" s="95"/>
      <c r="KM185" s="95"/>
      <c r="KN185" s="95"/>
      <c r="KO185" s="95"/>
      <c r="KP185" s="95"/>
      <c r="KQ185" s="95"/>
      <c r="KR185" s="95"/>
      <c r="KS185" s="95"/>
      <c r="KT185" s="95"/>
      <c r="KU185" s="95"/>
      <c r="KV185" s="95"/>
      <c r="KW185" s="95"/>
      <c r="KX185" s="95"/>
      <c r="KY185" s="95"/>
      <c r="KZ185" s="95"/>
      <c r="LA185" s="95"/>
      <c r="LB185" s="95"/>
      <c r="LC185" s="95"/>
      <c r="LD185" s="95"/>
      <c r="LE185" s="95"/>
      <c r="LF185" s="95"/>
      <c r="LG185" s="95"/>
      <c r="LH185" s="95"/>
      <c r="LI185" s="95"/>
      <c r="LJ185" s="95"/>
      <c r="LK185" s="95"/>
      <c r="LL185" s="95"/>
      <c r="LM185" s="95"/>
      <c r="LN185" s="95"/>
      <c r="LO185" s="95"/>
      <c r="LP185" s="95"/>
      <c r="LQ185" s="95"/>
      <c r="LR185" s="95"/>
      <c r="LS185" s="95"/>
      <c r="LT185" s="95"/>
      <c r="LU185" s="95"/>
      <c r="LV185" s="95"/>
      <c r="LW185" s="95"/>
      <c r="LX185" s="95"/>
      <c r="LY185" s="95"/>
      <c r="LZ185" s="95"/>
      <c r="MA185" s="95"/>
      <c r="MB185" s="95"/>
      <c r="MC185" s="95"/>
      <c r="MD185" s="95"/>
      <c r="ME185" s="95"/>
      <c r="MF185" s="95"/>
      <c r="MG185" s="95"/>
      <c r="MH185" s="95"/>
      <c r="MI185" s="95"/>
      <c r="MJ185" s="95"/>
      <c r="MK185" s="95"/>
      <c r="ML185" s="95"/>
      <c r="MM185" s="95"/>
      <c r="MN185" s="95"/>
      <c r="MO185" s="95"/>
      <c r="MP185" s="95"/>
      <c r="MQ185" s="95"/>
      <c r="MR185" s="95"/>
      <c r="MS185" s="95"/>
      <c r="MT185" s="95"/>
      <c r="MU185" s="95"/>
      <c r="MV185" s="95"/>
      <c r="MW185" s="95"/>
      <c r="MX185" s="95"/>
      <c r="MY185" s="95"/>
      <c r="MZ185" s="95"/>
      <c r="NA185" s="95"/>
      <c r="NB185" s="95"/>
      <c r="NC185" s="95"/>
      <c r="ND185" s="95"/>
      <c r="NE185" s="95"/>
      <c r="NF185" s="95"/>
      <c r="NG185" s="95"/>
      <c r="NH185" s="95"/>
      <c r="NI185" s="95"/>
      <c r="NJ185" s="95"/>
      <c r="NK185" s="95"/>
      <c r="NL185" s="95"/>
      <c r="NM185" s="95"/>
      <c r="NN185" s="95"/>
      <c r="NO185" s="95"/>
      <c r="NP185" s="95"/>
      <c r="NQ185" s="95"/>
      <c r="NR185" s="95"/>
      <c r="NS185" s="95"/>
      <c r="NT185" s="95"/>
      <c r="NU185" s="95"/>
      <c r="NV185" s="95"/>
      <c r="NW185" s="95"/>
      <c r="NX185" s="95"/>
      <c r="NY185" s="95"/>
      <c r="NZ185" s="95"/>
      <c r="OA185" s="95"/>
      <c r="OB185" s="95"/>
      <c r="OC185" s="95"/>
      <c r="OD185" s="95"/>
      <c r="OE185" s="95"/>
      <c r="OF185" s="95"/>
      <c r="OG185" s="95"/>
      <c r="OH185" s="95"/>
      <c r="OI185" s="95"/>
      <c r="OJ185" s="95"/>
      <c r="OK185" s="95"/>
      <c r="OL185" s="95"/>
      <c r="OM185" s="95"/>
      <c r="ON185" s="95"/>
      <c r="OO185" s="95"/>
      <c r="OP185" s="95"/>
      <c r="OQ185" s="95"/>
      <c r="OR185" s="95"/>
      <c r="OS185" s="95"/>
      <c r="OT185" s="95"/>
      <c r="OU185" s="95"/>
      <c r="OV185" s="95"/>
      <c r="OW185" s="95"/>
      <c r="OX185" s="95"/>
      <c r="OY185" s="95"/>
      <c r="OZ185" s="95"/>
      <c r="PA185" s="95"/>
      <c r="PB185" s="95"/>
      <c r="PC185" s="95"/>
      <c r="PD185" s="95"/>
      <c r="PE185" s="95"/>
      <c r="PF185" s="95"/>
      <c r="PG185" s="95"/>
      <c r="PH185" s="95"/>
    </row>
    <row r="186" spans="3:424" s="85" customFormat="1" ht="29.55" customHeight="1">
      <c r="C186" s="1815" t="s">
        <v>217</v>
      </c>
      <c r="D186" s="1815"/>
      <c r="E186" s="1815"/>
      <c r="F186" s="143">
        <f t="shared" si="61"/>
        <v>0</v>
      </c>
      <c r="G186" s="143" t="e">
        <f t="shared" ref="G186:V188" si="69">IF(COLUMN(F186)-COLUMN($T$30)+1&lt;=ROUND($T$30,0)-15,F186,0)</f>
        <v>#VALUE!</v>
      </c>
      <c r="H186" s="143" t="e">
        <f t="shared" si="69"/>
        <v>#VALUE!</v>
      </c>
      <c r="I186" s="143" t="e">
        <f t="shared" si="69"/>
        <v>#VALUE!</v>
      </c>
      <c r="J186" s="143" t="e">
        <f t="shared" si="69"/>
        <v>#VALUE!</v>
      </c>
      <c r="K186" s="143" t="e">
        <f t="shared" si="69"/>
        <v>#VALUE!</v>
      </c>
      <c r="L186" s="143" t="e">
        <f t="shared" si="69"/>
        <v>#VALUE!</v>
      </c>
      <c r="M186" s="143" t="e">
        <f t="shared" si="69"/>
        <v>#VALUE!</v>
      </c>
      <c r="N186" s="143" t="e">
        <f t="shared" si="69"/>
        <v>#VALUE!</v>
      </c>
      <c r="O186" s="143" t="e">
        <f t="shared" si="69"/>
        <v>#VALUE!</v>
      </c>
      <c r="P186" s="143" t="e">
        <f t="shared" si="69"/>
        <v>#VALUE!</v>
      </c>
      <c r="Q186" s="143" t="e">
        <f t="shared" si="69"/>
        <v>#VALUE!</v>
      </c>
      <c r="R186" s="143" t="e">
        <f t="shared" si="69"/>
        <v>#VALUE!</v>
      </c>
      <c r="S186" s="143" t="e">
        <f t="shared" si="69"/>
        <v>#VALUE!</v>
      </c>
      <c r="T186" s="143" t="e">
        <f t="shared" si="69"/>
        <v>#VALUE!</v>
      </c>
      <c r="U186" s="143" t="e">
        <f t="shared" si="69"/>
        <v>#VALUE!</v>
      </c>
      <c r="V186" s="143" t="e">
        <f t="shared" si="69"/>
        <v>#VALUE!</v>
      </c>
      <c r="W186" s="143" t="e">
        <f t="shared" si="68"/>
        <v>#VALUE!</v>
      </c>
      <c r="X186" s="143" t="e">
        <f t="shared" si="68"/>
        <v>#VALUE!</v>
      </c>
      <c r="Y186" s="143" t="e">
        <f t="shared" si="68"/>
        <v>#VALUE!</v>
      </c>
      <c r="Z186" s="143" t="e">
        <f t="shared" si="68"/>
        <v>#VALUE!</v>
      </c>
      <c r="AA186" s="143" t="e">
        <f t="shared" si="68"/>
        <v>#VALUE!</v>
      </c>
      <c r="AB186" s="143" t="e">
        <f t="shared" si="68"/>
        <v>#VALUE!</v>
      </c>
      <c r="AC186" s="143" t="e">
        <f t="shared" si="68"/>
        <v>#VALUE!</v>
      </c>
      <c r="AD186" s="143" t="e">
        <f t="shared" si="68"/>
        <v>#VALUE!</v>
      </c>
      <c r="AE186" s="143" t="e">
        <f t="shared" si="68"/>
        <v>#VALUE!</v>
      </c>
      <c r="AF186" s="143" t="e">
        <f t="shared" si="68"/>
        <v>#VALUE!</v>
      </c>
      <c r="AG186" s="143" t="e">
        <f t="shared" si="68"/>
        <v>#VALUE!</v>
      </c>
      <c r="AH186" s="143" t="e">
        <f t="shared" si="68"/>
        <v>#VALUE!</v>
      </c>
      <c r="AI186" s="143" t="e">
        <f t="shared" si="68"/>
        <v>#VALUE!</v>
      </c>
      <c r="AJ186" s="143" t="e">
        <f t="shared" si="68"/>
        <v>#VALUE!</v>
      </c>
      <c r="AK186" s="143" t="e">
        <f t="shared" si="68"/>
        <v>#VALUE!</v>
      </c>
      <c r="AL186" s="143" t="e">
        <f t="shared" si="68"/>
        <v>#VALUE!</v>
      </c>
      <c r="AM186" s="143" t="e">
        <f t="shared" si="68"/>
        <v>#VALUE!</v>
      </c>
      <c r="AN186" s="143" t="e">
        <f t="shared" si="68"/>
        <v>#VALUE!</v>
      </c>
      <c r="AO186" s="143" t="e">
        <f t="shared" si="68"/>
        <v>#VALUE!</v>
      </c>
      <c r="AP186" s="143" t="e">
        <f t="shared" si="68"/>
        <v>#VALUE!</v>
      </c>
      <c r="AQ186" s="143" t="e">
        <f t="shared" si="68"/>
        <v>#VALUE!</v>
      </c>
      <c r="AR186" s="143" t="e">
        <f t="shared" si="68"/>
        <v>#VALUE!</v>
      </c>
      <c r="AS186" s="143" t="e">
        <f t="shared" si="68"/>
        <v>#VALUE!</v>
      </c>
      <c r="AT186" s="143" t="e">
        <f t="shared" si="68"/>
        <v>#VALUE!</v>
      </c>
      <c r="AU186" s="143" t="e">
        <f t="shared" si="68"/>
        <v>#VALUE!</v>
      </c>
      <c r="AV186" s="143" t="e">
        <f t="shared" si="68"/>
        <v>#VALUE!</v>
      </c>
      <c r="AW186" s="143" t="e">
        <f t="shared" si="68"/>
        <v>#VALUE!</v>
      </c>
      <c r="AX186" s="143" t="e">
        <f t="shared" si="68"/>
        <v>#VALUE!</v>
      </c>
      <c r="AY186" s="143" t="e">
        <f t="shared" si="68"/>
        <v>#VALUE!</v>
      </c>
      <c r="AZ186" s="143" t="e">
        <f t="shared" si="68"/>
        <v>#VALUE!</v>
      </c>
      <c r="BA186" s="143" t="e">
        <f t="shared" si="68"/>
        <v>#VALUE!</v>
      </c>
      <c r="BB186" s="143" t="e">
        <f t="shared" si="68"/>
        <v>#VALUE!</v>
      </c>
      <c r="BC186" s="143" t="e">
        <f t="shared" si="68"/>
        <v>#VALUE!</v>
      </c>
      <c r="BD186" s="143" t="e">
        <f t="shared" si="68"/>
        <v>#VALUE!</v>
      </c>
      <c r="BE186" s="143" t="e">
        <f t="shared" si="68"/>
        <v>#VALUE!</v>
      </c>
      <c r="BF186" s="143" t="e">
        <f t="shared" si="68"/>
        <v>#VALUE!</v>
      </c>
      <c r="BG186" s="143" t="e">
        <f t="shared" si="68"/>
        <v>#VALUE!</v>
      </c>
      <c r="BH186" s="143" t="e">
        <f t="shared" si="68"/>
        <v>#VALUE!</v>
      </c>
      <c r="BI186" s="143" t="e">
        <f t="shared" si="68"/>
        <v>#VALUE!</v>
      </c>
      <c r="BJ186" s="143" t="e">
        <f t="shared" si="68"/>
        <v>#VALUE!</v>
      </c>
      <c r="BK186" s="143" t="e">
        <f t="shared" si="68"/>
        <v>#VALUE!</v>
      </c>
      <c r="BL186" s="143" t="e">
        <f t="shared" si="68"/>
        <v>#VALUE!</v>
      </c>
      <c r="BM186" s="143" t="e">
        <f t="shared" si="68"/>
        <v>#VALUE!</v>
      </c>
      <c r="BN186" s="95"/>
      <c r="BO186" s="95"/>
      <c r="BP186" s="95"/>
      <c r="BQ186" s="95"/>
      <c r="BR186" s="95"/>
      <c r="BS186" s="95"/>
      <c r="BT186" s="95"/>
      <c r="BU186" s="95"/>
      <c r="BV186" s="95"/>
      <c r="BW186" s="95"/>
      <c r="BX186" s="95"/>
      <c r="BY186" s="95"/>
      <c r="BZ186" s="95"/>
      <c r="CA186" s="95"/>
      <c r="CB186" s="95"/>
      <c r="CC186" s="95"/>
      <c r="CD186" s="95"/>
      <c r="CE186" s="95"/>
      <c r="CF186" s="95"/>
      <c r="CG186" s="95"/>
      <c r="CH186" s="95"/>
      <c r="CI186" s="95"/>
      <c r="CJ186" s="95"/>
      <c r="CK186" s="95"/>
      <c r="CL186" s="95"/>
      <c r="CM186" s="95"/>
      <c r="CN186" s="95"/>
      <c r="CO186" s="95"/>
      <c r="CP186" s="95"/>
      <c r="CQ186" s="95"/>
      <c r="CR186" s="95"/>
      <c r="CS186" s="95"/>
      <c r="CT186" s="95"/>
      <c r="CU186" s="95"/>
      <c r="CV186" s="95"/>
      <c r="CW186" s="95"/>
      <c r="CX186" s="95"/>
      <c r="CY186" s="95"/>
      <c r="CZ186" s="95"/>
      <c r="DA186" s="95"/>
      <c r="DB186" s="95"/>
      <c r="DC186" s="95"/>
      <c r="DD186" s="95"/>
      <c r="DE186" s="95"/>
      <c r="DF186" s="95"/>
      <c r="DG186" s="95"/>
      <c r="DH186" s="95"/>
      <c r="DI186" s="95"/>
      <c r="DJ186" s="95"/>
      <c r="DK186" s="95"/>
      <c r="DL186" s="95"/>
      <c r="DM186" s="95"/>
      <c r="DN186" s="95"/>
      <c r="DO186" s="95"/>
      <c r="DP186" s="95"/>
      <c r="DQ186" s="95"/>
      <c r="DR186" s="95"/>
      <c r="DS186" s="95"/>
      <c r="DT186" s="95"/>
      <c r="DU186" s="95"/>
      <c r="DV186" s="95"/>
      <c r="DW186" s="95"/>
      <c r="DX186" s="95"/>
      <c r="DY186" s="95"/>
      <c r="DZ186" s="95"/>
      <c r="EA186" s="95"/>
      <c r="EB186" s="95"/>
      <c r="EC186" s="95"/>
      <c r="ED186" s="95"/>
      <c r="EE186" s="95"/>
      <c r="EF186" s="95"/>
      <c r="EG186" s="95"/>
      <c r="EH186" s="95"/>
      <c r="EI186" s="95"/>
      <c r="EJ186" s="95"/>
      <c r="EK186" s="95"/>
      <c r="EL186" s="95"/>
      <c r="EM186" s="95"/>
      <c r="EN186" s="95"/>
      <c r="EO186" s="95"/>
      <c r="EP186" s="95"/>
      <c r="EQ186" s="95"/>
      <c r="ER186" s="95"/>
      <c r="ES186" s="95"/>
      <c r="ET186" s="95"/>
      <c r="EU186" s="95"/>
      <c r="EV186" s="95"/>
      <c r="EW186" s="95"/>
      <c r="EX186" s="95"/>
      <c r="EY186" s="95"/>
      <c r="EZ186" s="95"/>
      <c r="FA186" s="95"/>
      <c r="FB186" s="95"/>
      <c r="FC186" s="95"/>
      <c r="FD186" s="95"/>
      <c r="FE186" s="95"/>
      <c r="FF186" s="95"/>
      <c r="FG186" s="95"/>
      <c r="FH186" s="95"/>
      <c r="FI186" s="95"/>
      <c r="FJ186" s="95"/>
      <c r="FK186" s="95"/>
      <c r="FL186" s="95"/>
      <c r="FM186" s="95"/>
      <c r="FN186" s="95"/>
      <c r="FO186" s="95"/>
      <c r="FP186" s="95"/>
      <c r="FQ186" s="95"/>
      <c r="FR186" s="95"/>
      <c r="FS186" s="95"/>
      <c r="FT186" s="95"/>
      <c r="FU186" s="95"/>
      <c r="FV186" s="95"/>
      <c r="FW186" s="95"/>
      <c r="FX186" s="95"/>
      <c r="FY186" s="95"/>
      <c r="FZ186" s="95"/>
      <c r="GA186" s="95"/>
      <c r="GB186" s="95"/>
      <c r="GC186" s="95"/>
      <c r="GD186" s="95"/>
      <c r="GE186" s="95"/>
      <c r="GF186" s="95"/>
      <c r="GG186" s="95"/>
      <c r="GH186" s="95"/>
      <c r="GI186" s="95"/>
      <c r="GJ186" s="95"/>
      <c r="GK186" s="95"/>
      <c r="GL186" s="95"/>
      <c r="GM186" s="95"/>
      <c r="GN186" s="95"/>
      <c r="GO186" s="95"/>
      <c r="GP186" s="95"/>
      <c r="GQ186" s="95"/>
      <c r="GR186" s="95"/>
      <c r="GS186" s="95"/>
      <c r="GT186" s="95"/>
      <c r="GU186" s="95"/>
      <c r="GV186" s="95"/>
      <c r="GW186" s="133"/>
      <c r="GX186" s="133"/>
      <c r="GY186" s="133"/>
      <c r="GZ186" s="133"/>
      <c r="HA186" s="133"/>
      <c r="HB186" s="133"/>
      <c r="HC186" s="133"/>
      <c r="HD186" s="133"/>
      <c r="HE186" s="133"/>
      <c r="HF186" s="133"/>
      <c r="HG186" s="95"/>
      <c r="HH186" s="95"/>
      <c r="HI186" s="95"/>
      <c r="HJ186" s="95"/>
      <c r="HK186" s="95"/>
      <c r="HL186" s="95"/>
      <c r="HM186" s="95"/>
      <c r="HN186" s="95"/>
      <c r="HO186" s="95"/>
      <c r="HP186" s="95"/>
      <c r="HQ186" s="95"/>
      <c r="HR186" s="95"/>
      <c r="HS186" s="95"/>
      <c r="HT186" s="95"/>
      <c r="HU186" s="95"/>
      <c r="HV186" s="95"/>
      <c r="HW186" s="95"/>
      <c r="HX186" s="95"/>
      <c r="HY186" s="95"/>
      <c r="HZ186" s="95"/>
      <c r="IA186" s="95"/>
      <c r="IB186" s="95"/>
      <c r="IC186" s="95"/>
      <c r="ID186" s="95"/>
      <c r="IE186" s="95"/>
      <c r="IF186" s="95"/>
      <c r="IG186" s="95"/>
      <c r="IH186" s="95"/>
      <c r="II186" s="95"/>
      <c r="IJ186" s="95"/>
      <c r="IK186" s="95"/>
      <c r="IL186" s="95"/>
      <c r="IM186" s="95"/>
      <c r="IN186" s="95"/>
      <c r="IO186" s="95"/>
      <c r="IP186" s="95"/>
      <c r="IQ186" s="95"/>
      <c r="IR186" s="95"/>
      <c r="IS186" s="95"/>
      <c r="IT186" s="95"/>
      <c r="IU186" s="95"/>
      <c r="IV186" s="95"/>
      <c r="IW186" s="95"/>
      <c r="IX186" s="95"/>
      <c r="IY186" s="95"/>
      <c r="IZ186" s="95"/>
      <c r="JA186" s="95"/>
      <c r="JB186" s="95"/>
      <c r="JC186" s="95"/>
      <c r="JD186" s="95"/>
      <c r="JE186" s="95"/>
      <c r="JF186" s="95"/>
      <c r="JG186" s="95"/>
      <c r="JH186" s="95"/>
      <c r="JI186" s="95"/>
      <c r="JJ186" s="95"/>
      <c r="JK186" s="95"/>
      <c r="JL186" s="95"/>
      <c r="JM186" s="95"/>
      <c r="JN186" s="95"/>
      <c r="JO186" s="95"/>
      <c r="JP186" s="95"/>
      <c r="JQ186" s="95"/>
      <c r="JR186" s="95"/>
      <c r="JS186" s="95"/>
      <c r="JT186" s="95"/>
      <c r="JU186" s="95"/>
      <c r="JV186" s="95"/>
      <c r="JW186" s="95"/>
      <c r="JX186" s="95"/>
      <c r="JY186" s="95"/>
      <c r="JZ186" s="95"/>
      <c r="KA186" s="95"/>
      <c r="KB186" s="95"/>
      <c r="KC186" s="95"/>
      <c r="KD186" s="95"/>
      <c r="KE186" s="95"/>
      <c r="KF186" s="95"/>
      <c r="KG186" s="95"/>
      <c r="KH186" s="95"/>
      <c r="KI186" s="95"/>
      <c r="KJ186" s="95"/>
      <c r="KK186" s="95"/>
      <c r="KL186" s="95"/>
      <c r="KM186" s="95"/>
      <c r="KN186" s="95"/>
      <c r="KO186" s="95"/>
      <c r="KP186" s="95"/>
      <c r="KQ186" s="95"/>
      <c r="KR186" s="95"/>
      <c r="KS186" s="95"/>
      <c r="KT186" s="95"/>
      <c r="KU186" s="95"/>
      <c r="KV186" s="95"/>
      <c r="KW186" s="95"/>
      <c r="KX186" s="95"/>
      <c r="KY186" s="95"/>
      <c r="KZ186" s="95"/>
      <c r="LA186" s="95"/>
      <c r="LB186" s="95"/>
      <c r="LC186" s="95"/>
      <c r="LD186" s="95"/>
      <c r="LE186" s="95"/>
      <c r="LF186" s="95"/>
      <c r="LG186" s="95"/>
      <c r="LH186" s="95"/>
      <c r="LI186" s="95"/>
      <c r="LJ186" s="95"/>
      <c r="LK186" s="95"/>
      <c r="LL186" s="95"/>
      <c r="LM186" s="95"/>
      <c r="LN186" s="95"/>
      <c r="LO186" s="95"/>
      <c r="LP186" s="95"/>
      <c r="LQ186" s="95"/>
      <c r="LR186" s="95"/>
      <c r="LS186" s="95"/>
      <c r="LT186" s="95"/>
      <c r="LU186" s="95"/>
      <c r="LV186" s="95"/>
      <c r="LW186" s="95"/>
      <c r="LX186" s="95"/>
      <c r="LY186" s="95"/>
      <c r="LZ186" s="95"/>
      <c r="MA186" s="95"/>
      <c r="MB186" s="95"/>
      <c r="MC186" s="95"/>
      <c r="MD186" s="95"/>
      <c r="ME186" s="95"/>
      <c r="MF186" s="95"/>
      <c r="MG186" s="95"/>
      <c r="MH186" s="95"/>
      <c r="MI186" s="95"/>
      <c r="MJ186" s="95"/>
      <c r="MK186" s="95"/>
      <c r="ML186" s="95"/>
      <c r="MM186" s="95"/>
      <c r="MN186" s="95"/>
      <c r="MO186" s="95"/>
      <c r="MP186" s="95"/>
      <c r="MQ186" s="95"/>
      <c r="MR186" s="95"/>
      <c r="MS186" s="95"/>
      <c r="MT186" s="95"/>
      <c r="MU186" s="95"/>
      <c r="MV186" s="95"/>
      <c r="MW186" s="95"/>
      <c r="MX186" s="95"/>
      <c r="MY186" s="95"/>
      <c r="MZ186" s="95"/>
      <c r="NA186" s="95"/>
      <c r="NB186" s="95"/>
      <c r="NC186" s="95"/>
      <c r="ND186" s="95"/>
      <c r="NE186" s="95"/>
      <c r="NF186" s="95"/>
      <c r="NG186" s="95"/>
      <c r="NH186" s="95"/>
      <c r="NI186" s="95"/>
      <c r="NJ186" s="95"/>
      <c r="NK186" s="95"/>
      <c r="NL186" s="95"/>
      <c r="NM186" s="95"/>
      <c r="NN186" s="95"/>
      <c r="NO186" s="95"/>
      <c r="NP186" s="95"/>
      <c r="NQ186" s="95"/>
      <c r="NR186" s="95"/>
      <c r="NS186" s="95"/>
      <c r="NT186" s="95"/>
      <c r="NU186" s="95"/>
      <c r="NV186" s="95"/>
      <c r="NW186" s="95"/>
      <c r="NX186" s="95"/>
      <c r="NY186" s="95"/>
      <c r="NZ186" s="95"/>
      <c r="OA186" s="95"/>
      <c r="OB186" s="95"/>
      <c r="OC186" s="95"/>
      <c r="OD186" s="95"/>
      <c r="OE186" s="95"/>
      <c r="OF186" s="95"/>
      <c r="OG186" s="95"/>
      <c r="OH186" s="95"/>
      <c r="OI186" s="95"/>
      <c r="OJ186" s="95"/>
      <c r="OK186" s="95"/>
      <c r="OL186" s="95"/>
      <c r="OM186" s="95"/>
      <c r="ON186" s="95"/>
      <c r="OO186" s="95"/>
      <c r="OP186" s="95"/>
      <c r="OQ186" s="95"/>
      <c r="OR186" s="95"/>
      <c r="OS186" s="95"/>
      <c r="OT186" s="95"/>
      <c r="OU186" s="95"/>
      <c r="OV186" s="95"/>
      <c r="OW186" s="95"/>
      <c r="OX186" s="95"/>
      <c r="OY186" s="95"/>
      <c r="OZ186" s="95"/>
      <c r="PA186" s="95"/>
      <c r="PB186" s="95"/>
      <c r="PC186" s="95"/>
      <c r="PD186" s="95"/>
      <c r="PE186" s="95"/>
      <c r="PF186" s="95"/>
      <c r="PG186" s="95"/>
      <c r="PH186" s="95"/>
    </row>
    <row r="187" spans="3:424" s="85" customFormat="1" ht="29.55" customHeight="1">
      <c r="C187" s="1815" t="s">
        <v>218</v>
      </c>
      <c r="D187" s="1815"/>
      <c r="E187" s="1815"/>
      <c r="F187" s="143">
        <f t="shared" si="61"/>
        <v>0</v>
      </c>
      <c r="G187" s="143" t="e">
        <f t="shared" si="69"/>
        <v>#VALUE!</v>
      </c>
      <c r="H187" s="143" t="e">
        <f t="shared" si="68"/>
        <v>#VALUE!</v>
      </c>
      <c r="I187" s="143" t="e">
        <f t="shared" si="68"/>
        <v>#VALUE!</v>
      </c>
      <c r="J187" s="143" t="e">
        <f t="shared" si="68"/>
        <v>#VALUE!</v>
      </c>
      <c r="K187" s="143" t="e">
        <f t="shared" si="68"/>
        <v>#VALUE!</v>
      </c>
      <c r="L187" s="143" t="e">
        <f t="shared" si="68"/>
        <v>#VALUE!</v>
      </c>
      <c r="M187" s="143" t="e">
        <f t="shared" si="68"/>
        <v>#VALUE!</v>
      </c>
      <c r="N187" s="143" t="e">
        <f t="shared" si="68"/>
        <v>#VALUE!</v>
      </c>
      <c r="O187" s="143" t="e">
        <f t="shared" si="68"/>
        <v>#VALUE!</v>
      </c>
      <c r="P187" s="143" t="e">
        <f t="shared" si="68"/>
        <v>#VALUE!</v>
      </c>
      <c r="Q187" s="143" t="e">
        <f t="shared" si="68"/>
        <v>#VALUE!</v>
      </c>
      <c r="R187" s="143" t="e">
        <f t="shared" si="68"/>
        <v>#VALUE!</v>
      </c>
      <c r="S187" s="143" t="e">
        <f t="shared" si="68"/>
        <v>#VALUE!</v>
      </c>
      <c r="T187" s="143" t="e">
        <f t="shared" si="68"/>
        <v>#VALUE!</v>
      </c>
      <c r="U187" s="143" t="e">
        <f t="shared" si="68"/>
        <v>#VALUE!</v>
      </c>
      <c r="V187" s="143" t="e">
        <f t="shared" si="68"/>
        <v>#VALUE!</v>
      </c>
      <c r="W187" s="143" t="e">
        <f t="shared" si="68"/>
        <v>#VALUE!</v>
      </c>
      <c r="X187" s="143" t="e">
        <f t="shared" si="68"/>
        <v>#VALUE!</v>
      </c>
      <c r="Y187" s="143" t="e">
        <f t="shared" si="68"/>
        <v>#VALUE!</v>
      </c>
      <c r="Z187" s="143" t="e">
        <f t="shared" si="68"/>
        <v>#VALUE!</v>
      </c>
      <c r="AA187" s="143" t="e">
        <f t="shared" si="68"/>
        <v>#VALUE!</v>
      </c>
      <c r="AB187" s="143" t="e">
        <f t="shared" si="68"/>
        <v>#VALUE!</v>
      </c>
      <c r="AC187" s="143" t="e">
        <f t="shared" si="68"/>
        <v>#VALUE!</v>
      </c>
      <c r="AD187" s="143" t="e">
        <f t="shared" si="68"/>
        <v>#VALUE!</v>
      </c>
      <c r="AE187" s="143" t="e">
        <f t="shared" si="68"/>
        <v>#VALUE!</v>
      </c>
      <c r="AF187" s="143" t="e">
        <f t="shared" si="68"/>
        <v>#VALUE!</v>
      </c>
      <c r="AG187" s="143" t="e">
        <f t="shared" si="68"/>
        <v>#VALUE!</v>
      </c>
      <c r="AH187" s="143" t="e">
        <f t="shared" si="68"/>
        <v>#VALUE!</v>
      </c>
      <c r="AI187" s="143" t="e">
        <f t="shared" si="68"/>
        <v>#VALUE!</v>
      </c>
      <c r="AJ187" s="143" t="e">
        <f t="shared" si="68"/>
        <v>#VALUE!</v>
      </c>
      <c r="AK187" s="143" t="e">
        <f t="shared" si="68"/>
        <v>#VALUE!</v>
      </c>
      <c r="AL187" s="143" t="e">
        <f t="shared" si="68"/>
        <v>#VALUE!</v>
      </c>
      <c r="AM187" s="143" t="e">
        <f t="shared" si="68"/>
        <v>#VALUE!</v>
      </c>
      <c r="AN187" s="143" t="e">
        <f t="shared" si="68"/>
        <v>#VALUE!</v>
      </c>
      <c r="AO187" s="143" t="e">
        <f t="shared" si="68"/>
        <v>#VALUE!</v>
      </c>
      <c r="AP187" s="143" t="e">
        <f t="shared" si="68"/>
        <v>#VALUE!</v>
      </c>
      <c r="AQ187" s="143" t="e">
        <f t="shared" si="68"/>
        <v>#VALUE!</v>
      </c>
      <c r="AR187" s="143" t="e">
        <f t="shared" si="68"/>
        <v>#VALUE!</v>
      </c>
      <c r="AS187" s="143" t="e">
        <f t="shared" si="68"/>
        <v>#VALUE!</v>
      </c>
      <c r="AT187" s="143" t="e">
        <f t="shared" si="68"/>
        <v>#VALUE!</v>
      </c>
      <c r="AU187" s="143" t="e">
        <f t="shared" si="68"/>
        <v>#VALUE!</v>
      </c>
      <c r="AV187" s="143" t="e">
        <f t="shared" si="68"/>
        <v>#VALUE!</v>
      </c>
      <c r="AW187" s="143" t="e">
        <f t="shared" si="68"/>
        <v>#VALUE!</v>
      </c>
      <c r="AX187" s="143" t="e">
        <f t="shared" si="68"/>
        <v>#VALUE!</v>
      </c>
      <c r="AY187" s="143" t="e">
        <f t="shared" si="68"/>
        <v>#VALUE!</v>
      </c>
      <c r="AZ187" s="143" t="e">
        <f t="shared" si="68"/>
        <v>#VALUE!</v>
      </c>
      <c r="BA187" s="143" t="e">
        <f t="shared" si="68"/>
        <v>#VALUE!</v>
      </c>
      <c r="BB187" s="143" t="e">
        <f t="shared" si="68"/>
        <v>#VALUE!</v>
      </c>
      <c r="BC187" s="143" t="e">
        <f t="shared" si="68"/>
        <v>#VALUE!</v>
      </c>
      <c r="BD187" s="143" t="e">
        <f t="shared" si="68"/>
        <v>#VALUE!</v>
      </c>
      <c r="BE187" s="143" t="e">
        <f t="shared" si="68"/>
        <v>#VALUE!</v>
      </c>
      <c r="BF187" s="143" t="e">
        <f t="shared" si="68"/>
        <v>#VALUE!</v>
      </c>
      <c r="BG187" s="143" t="e">
        <f t="shared" si="68"/>
        <v>#VALUE!</v>
      </c>
      <c r="BH187" s="143" t="e">
        <f t="shared" si="68"/>
        <v>#VALUE!</v>
      </c>
      <c r="BI187" s="143" t="e">
        <f t="shared" si="68"/>
        <v>#VALUE!</v>
      </c>
      <c r="BJ187" s="143" t="e">
        <f t="shared" si="68"/>
        <v>#VALUE!</v>
      </c>
      <c r="BK187" s="143" t="e">
        <f t="shared" si="68"/>
        <v>#VALUE!</v>
      </c>
      <c r="BL187" s="143" t="e">
        <f t="shared" si="68"/>
        <v>#VALUE!</v>
      </c>
      <c r="BM187" s="143" t="e">
        <f t="shared" si="68"/>
        <v>#VALUE!</v>
      </c>
      <c r="BN187" s="95"/>
      <c r="BO187" s="95"/>
      <c r="BP187" s="95"/>
      <c r="BQ187" s="95"/>
      <c r="BR187" s="95"/>
      <c r="BS187" s="95"/>
      <c r="BT187" s="95"/>
      <c r="BU187" s="95"/>
      <c r="BV187" s="95"/>
      <c r="BW187" s="95"/>
      <c r="BX187" s="95"/>
      <c r="BY187" s="95"/>
      <c r="BZ187" s="95"/>
      <c r="CA187" s="95"/>
      <c r="CB187" s="95"/>
      <c r="CC187" s="95"/>
      <c r="CD187" s="95"/>
      <c r="CE187" s="95"/>
      <c r="CF187" s="95"/>
      <c r="CG187" s="95"/>
      <c r="CH187" s="95"/>
      <c r="CI187" s="95"/>
      <c r="CJ187" s="95"/>
      <c r="CK187" s="95"/>
      <c r="CL187" s="95"/>
      <c r="CM187" s="95"/>
      <c r="CN187" s="95"/>
      <c r="CO187" s="95"/>
      <c r="CP187" s="95"/>
      <c r="CQ187" s="95"/>
      <c r="CR187" s="95"/>
      <c r="CS187" s="95"/>
      <c r="CT187" s="95"/>
      <c r="CU187" s="95"/>
      <c r="CV187" s="95"/>
      <c r="CW187" s="95"/>
      <c r="CX187" s="95"/>
      <c r="CY187" s="95"/>
      <c r="CZ187" s="95"/>
      <c r="DA187" s="95"/>
      <c r="DB187" s="95"/>
      <c r="DC187" s="95"/>
      <c r="DD187" s="95"/>
      <c r="DE187" s="95"/>
      <c r="DF187" s="95"/>
      <c r="DG187" s="95"/>
      <c r="DH187" s="95"/>
      <c r="DI187" s="95"/>
      <c r="DJ187" s="95"/>
      <c r="DK187" s="95"/>
      <c r="DL187" s="95"/>
      <c r="DM187" s="95"/>
      <c r="DN187" s="95"/>
      <c r="DO187" s="95"/>
      <c r="DP187" s="95"/>
      <c r="DQ187" s="95"/>
      <c r="DR187" s="95"/>
      <c r="DS187" s="95"/>
      <c r="DT187" s="95"/>
      <c r="DU187" s="95"/>
      <c r="DV187" s="95"/>
      <c r="DW187" s="95"/>
      <c r="DX187" s="95"/>
      <c r="DY187" s="95"/>
      <c r="DZ187" s="95"/>
      <c r="EA187" s="95"/>
      <c r="EB187" s="95"/>
      <c r="EC187" s="95"/>
      <c r="ED187" s="95"/>
      <c r="EE187" s="95"/>
      <c r="EF187" s="95"/>
      <c r="EG187" s="95"/>
      <c r="EH187" s="95"/>
      <c r="EI187" s="95"/>
      <c r="EJ187" s="95"/>
      <c r="EK187" s="95"/>
      <c r="EL187" s="95"/>
      <c r="EM187" s="95"/>
      <c r="EN187" s="95"/>
      <c r="EO187" s="95"/>
      <c r="EP187" s="95"/>
      <c r="EQ187" s="95"/>
      <c r="ER187" s="95"/>
      <c r="ES187" s="95"/>
      <c r="ET187" s="95"/>
      <c r="EU187" s="95"/>
      <c r="EV187" s="95"/>
      <c r="EW187" s="95"/>
      <c r="EX187" s="95"/>
      <c r="EY187" s="95"/>
      <c r="EZ187" s="95"/>
      <c r="FA187" s="95"/>
      <c r="FB187" s="95"/>
      <c r="FC187" s="95"/>
      <c r="FD187" s="95"/>
      <c r="FE187" s="95"/>
      <c r="FF187" s="95"/>
      <c r="FG187" s="95"/>
      <c r="FH187" s="95"/>
      <c r="FI187" s="95"/>
      <c r="FJ187" s="95"/>
      <c r="FK187" s="95"/>
      <c r="FL187" s="95"/>
      <c r="FM187" s="95"/>
      <c r="FN187" s="95"/>
      <c r="FO187" s="95"/>
      <c r="FP187" s="95"/>
      <c r="FQ187" s="95"/>
      <c r="FR187" s="95"/>
      <c r="FS187" s="95"/>
      <c r="FT187" s="95"/>
      <c r="FU187" s="95"/>
      <c r="FV187" s="95"/>
      <c r="FW187" s="95"/>
      <c r="FX187" s="95"/>
      <c r="FY187" s="95"/>
      <c r="FZ187" s="95"/>
      <c r="GA187" s="95"/>
      <c r="GB187" s="95"/>
      <c r="GC187" s="95"/>
      <c r="GD187" s="95"/>
      <c r="GE187" s="95"/>
      <c r="GF187" s="95"/>
      <c r="GG187" s="95"/>
      <c r="GH187" s="95"/>
      <c r="GI187" s="95"/>
      <c r="GJ187" s="95"/>
      <c r="GK187" s="95"/>
      <c r="GL187" s="95"/>
      <c r="GM187" s="95"/>
      <c r="GN187" s="95"/>
      <c r="GO187" s="95"/>
      <c r="GP187" s="95"/>
      <c r="GQ187" s="95"/>
      <c r="GR187" s="95"/>
      <c r="GS187" s="95"/>
      <c r="GT187" s="95"/>
      <c r="GU187" s="95"/>
      <c r="GV187" s="95"/>
      <c r="GW187" s="133"/>
      <c r="GX187" s="133"/>
      <c r="GY187" s="133"/>
      <c r="GZ187" s="133"/>
      <c r="HA187" s="133"/>
      <c r="HB187" s="133"/>
      <c r="HC187" s="133"/>
      <c r="HD187" s="133"/>
      <c r="HE187" s="133"/>
      <c r="HF187" s="133"/>
      <c r="HG187" s="95"/>
      <c r="HH187" s="95"/>
      <c r="HI187" s="95"/>
      <c r="HJ187" s="95"/>
      <c r="HK187" s="95"/>
      <c r="HL187" s="95"/>
      <c r="HM187" s="95"/>
      <c r="HN187" s="95"/>
      <c r="HO187" s="95"/>
      <c r="HP187" s="95"/>
      <c r="HQ187" s="95"/>
      <c r="HR187" s="95"/>
      <c r="HS187" s="95"/>
      <c r="HT187" s="95"/>
      <c r="HU187" s="95"/>
      <c r="HV187" s="95"/>
      <c r="HW187" s="95"/>
      <c r="HX187" s="95"/>
      <c r="HY187" s="95"/>
      <c r="HZ187" s="95"/>
      <c r="IA187" s="95"/>
      <c r="IB187" s="95"/>
      <c r="IC187" s="95"/>
      <c r="ID187" s="95"/>
      <c r="IE187" s="95"/>
      <c r="IF187" s="95"/>
      <c r="IG187" s="95"/>
      <c r="IH187" s="95"/>
      <c r="II187" s="95"/>
      <c r="IJ187" s="95"/>
      <c r="IK187" s="95"/>
      <c r="IL187" s="95"/>
      <c r="IM187" s="95"/>
      <c r="IN187" s="95"/>
      <c r="IO187" s="95"/>
      <c r="IP187" s="95"/>
      <c r="IQ187" s="95"/>
      <c r="IR187" s="95"/>
      <c r="IS187" s="95"/>
      <c r="IT187" s="95"/>
      <c r="IU187" s="95"/>
      <c r="IV187" s="95"/>
      <c r="IW187" s="95"/>
      <c r="IX187" s="95"/>
      <c r="IY187" s="95"/>
      <c r="IZ187" s="95"/>
      <c r="JA187" s="95"/>
      <c r="JB187" s="95"/>
      <c r="JC187" s="95"/>
      <c r="JD187" s="95"/>
      <c r="JE187" s="95"/>
      <c r="JF187" s="95"/>
      <c r="JG187" s="95"/>
      <c r="JH187" s="95"/>
      <c r="JI187" s="95"/>
      <c r="JJ187" s="95"/>
      <c r="JK187" s="95"/>
      <c r="JL187" s="95"/>
      <c r="JM187" s="95"/>
      <c r="JN187" s="95"/>
      <c r="JO187" s="95"/>
      <c r="JP187" s="95"/>
      <c r="JQ187" s="95"/>
      <c r="JR187" s="95"/>
      <c r="JS187" s="95"/>
      <c r="JT187" s="95"/>
      <c r="JU187" s="95"/>
      <c r="JV187" s="95"/>
      <c r="JW187" s="95"/>
      <c r="JX187" s="95"/>
      <c r="JY187" s="95"/>
      <c r="JZ187" s="95"/>
      <c r="KA187" s="95"/>
      <c r="KB187" s="95"/>
      <c r="KC187" s="95"/>
      <c r="KD187" s="95"/>
      <c r="KE187" s="95"/>
      <c r="KF187" s="95"/>
      <c r="KG187" s="95"/>
      <c r="KH187" s="95"/>
      <c r="KI187" s="95"/>
      <c r="KJ187" s="95"/>
      <c r="KK187" s="95"/>
      <c r="KL187" s="95"/>
      <c r="KM187" s="95"/>
      <c r="KN187" s="95"/>
      <c r="KO187" s="95"/>
      <c r="KP187" s="95"/>
      <c r="KQ187" s="95"/>
      <c r="KR187" s="95"/>
      <c r="KS187" s="95"/>
      <c r="KT187" s="95"/>
      <c r="KU187" s="95"/>
      <c r="KV187" s="95"/>
      <c r="KW187" s="95"/>
      <c r="KX187" s="95"/>
      <c r="KY187" s="95"/>
      <c r="KZ187" s="95"/>
      <c r="LA187" s="95"/>
      <c r="LB187" s="95"/>
      <c r="LC187" s="95"/>
      <c r="LD187" s="95"/>
      <c r="LE187" s="95"/>
      <c r="LF187" s="95"/>
      <c r="LG187" s="95"/>
      <c r="LH187" s="95"/>
      <c r="LI187" s="95"/>
      <c r="LJ187" s="95"/>
      <c r="LK187" s="95"/>
      <c r="LL187" s="95"/>
      <c r="LM187" s="95"/>
      <c r="LN187" s="95"/>
      <c r="LO187" s="95"/>
      <c r="LP187" s="95"/>
      <c r="LQ187" s="95"/>
      <c r="LR187" s="95"/>
      <c r="LS187" s="95"/>
      <c r="LT187" s="95"/>
      <c r="LU187" s="95"/>
      <c r="LV187" s="95"/>
      <c r="LW187" s="95"/>
      <c r="LX187" s="95"/>
      <c r="LY187" s="95"/>
      <c r="LZ187" s="95"/>
      <c r="MA187" s="95"/>
      <c r="MB187" s="95"/>
      <c r="MC187" s="95"/>
      <c r="MD187" s="95"/>
      <c r="ME187" s="95"/>
      <c r="MF187" s="95"/>
      <c r="MG187" s="95"/>
      <c r="MH187" s="95"/>
      <c r="MI187" s="95"/>
      <c r="MJ187" s="95"/>
      <c r="MK187" s="95"/>
      <c r="ML187" s="95"/>
      <c r="MM187" s="95"/>
      <c r="MN187" s="95"/>
      <c r="MO187" s="95"/>
      <c r="MP187" s="95"/>
      <c r="MQ187" s="95"/>
      <c r="MR187" s="95"/>
      <c r="MS187" s="95"/>
      <c r="MT187" s="95"/>
      <c r="MU187" s="95"/>
      <c r="MV187" s="95"/>
      <c r="MW187" s="95"/>
      <c r="MX187" s="95"/>
      <c r="MY187" s="95"/>
      <c r="MZ187" s="95"/>
      <c r="NA187" s="95"/>
      <c r="NB187" s="95"/>
      <c r="NC187" s="95"/>
      <c r="ND187" s="95"/>
      <c r="NE187" s="95"/>
      <c r="NF187" s="95"/>
      <c r="NG187" s="95"/>
      <c r="NH187" s="95"/>
      <c r="NI187" s="95"/>
      <c r="NJ187" s="95"/>
      <c r="NK187" s="95"/>
      <c r="NL187" s="95"/>
      <c r="NM187" s="95"/>
      <c r="NN187" s="95"/>
      <c r="NO187" s="95"/>
      <c r="NP187" s="95"/>
      <c r="NQ187" s="95"/>
      <c r="NR187" s="95"/>
      <c r="NS187" s="95"/>
      <c r="NT187" s="95"/>
      <c r="NU187" s="95"/>
      <c r="NV187" s="95"/>
      <c r="NW187" s="95"/>
      <c r="NX187" s="95"/>
      <c r="NY187" s="95"/>
      <c r="NZ187" s="95"/>
      <c r="OA187" s="95"/>
      <c r="OB187" s="95"/>
      <c r="OC187" s="95"/>
      <c r="OD187" s="95"/>
      <c r="OE187" s="95"/>
      <c r="OF187" s="95"/>
      <c r="OG187" s="95"/>
      <c r="OH187" s="95"/>
      <c r="OI187" s="95"/>
      <c r="OJ187" s="95"/>
      <c r="OK187" s="95"/>
      <c r="OL187" s="95"/>
      <c r="OM187" s="95"/>
      <c r="ON187" s="95"/>
      <c r="OO187" s="95"/>
      <c r="OP187" s="95"/>
      <c r="OQ187" s="95"/>
      <c r="OR187" s="95"/>
      <c r="OS187" s="95"/>
      <c r="OT187" s="95"/>
      <c r="OU187" s="95"/>
      <c r="OV187" s="95"/>
      <c r="OW187" s="95"/>
      <c r="OX187" s="95"/>
      <c r="OY187" s="95"/>
      <c r="OZ187" s="95"/>
      <c r="PA187" s="95"/>
      <c r="PB187" s="95"/>
      <c r="PC187" s="95"/>
      <c r="PD187" s="95"/>
      <c r="PE187" s="95"/>
      <c r="PF187" s="95"/>
      <c r="PG187" s="95"/>
      <c r="PH187" s="95"/>
    </row>
    <row r="188" spans="3:424" s="85" customFormat="1" ht="29.55" customHeight="1">
      <c r="C188" s="1815" t="s">
        <v>244</v>
      </c>
      <c r="D188" s="1815"/>
      <c r="E188" s="1815"/>
      <c r="F188" s="143">
        <f t="shared" si="61"/>
        <v>0</v>
      </c>
      <c r="G188" s="143" t="e">
        <f t="shared" si="69"/>
        <v>#VALUE!</v>
      </c>
      <c r="H188" s="143" t="e">
        <f t="shared" si="68"/>
        <v>#VALUE!</v>
      </c>
      <c r="I188" s="143" t="e">
        <f t="shared" si="68"/>
        <v>#VALUE!</v>
      </c>
      <c r="J188" s="143" t="e">
        <f t="shared" si="68"/>
        <v>#VALUE!</v>
      </c>
      <c r="K188" s="143" t="e">
        <f t="shared" si="68"/>
        <v>#VALUE!</v>
      </c>
      <c r="L188" s="143" t="e">
        <f t="shared" si="68"/>
        <v>#VALUE!</v>
      </c>
      <c r="M188" s="143" t="e">
        <f t="shared" si="68"/>
        <v>#VALUE!</v>
      </c>
      <c r="N188" s="143" t="e">
        <f t="shared" si="68"/>
        <v>#VALUE!</v>
      </c>
      <c r="O188" s="143" t="e">
        <f t="shared" si="68"/>
        <v>#VALUE!</v>
      </c>
      <c r="P188" s="143" t="e">
        <f t="shared" si="68"/>
        <v>#VALUE!</v>
      </c>
      <c r="Q188" s="143" t="e">
        <f t="shared" si="68"/>
        <v>#VALUE!</v>
      </c>
      <c r="R188" s="143" t="e">
        <f t="shared" si="68"/>
        <v>#VALUE!</v>
      </c>
      <c r="S188" s="143" t="e">
        <f t="shared" si="68"/>
        <v>#VALUE!</v>
      </c>
      <c r="T188" s="143" t="e">
        <f t="shared" si="68"/>
        <v>#VALUE!</v>
      </c>
      <c r="U188" s="143" t="e">
        <f t="shared" si="68"/>
        <v>#VALUE!</v>
      </c>
      <c r="V188" s="143" t="e">
        <f t="shared" si="68"/>
        <v>#VALUE!</v>
      </c>
      <c r="W188" s="143" t="e">
        <f t="shared" si="68"/>
        <v>#VALUE!</v>
      </c>
      <c r="X188" s="143" t="e">
        <f t="shared" si="68"/>
        <v>#VALUE!</v>
      </c>
      <c r="Y188" s="143" t="e">
        <f t="shared" si="68"/>
        <v>#VALUE!</v>
      </c>
      <c r="Z188" s="143" t="e">
        <f t="shared" si="68"/>
        <v>#VALUE!</v>
      </c>
      <c r="AA188" s="143" t="e">
        <f t="shared" si="68"/>
        <v>#VALUE!</v>
      </c>
      <c r="AB188" s="143" t="e">
        <f t="shared" si="68"/>
        <v>#VALUE!</v>
      </c>
      <c r="AC188" s="143" t="e">
        <f t="shared" si="68"/>
        <v>#VALUE!</v>
      </c>
      <c r="AD188" s="143" t="e">
        <f t="shared" si="68"/>
        <v>#VALUE!</v>
      </c>
      <c r="AE188" s="143" t="e">
        <f t="shared" si="68"/>
        <v>#VALUE!</v>
      </c>
      <c r="AF188" s="143" t="e">
        <f t="shared" si="68"/>
        <v>#VALUE!</v>
      </c>
      <c r="AG188" s="143" t="e">
        <f t="shared" si="68"/>
        <v>#VALUE!</v>
      </c>
      <c r="AH188" s="143" t="e">
        <f t="shared" si="68"/>
        <v>#VALUE!</v>
      </c>
      <c r="AI188" s="143" t="e">
        <f t="shared" si="68"/>
        <v>#VALUE!</v>
      </c>
      <c r="AJ188" s="143" t="e">
        <f t="shared" si="68"/>
        <v>#VALUE!</v>
      </c>
      <c r="AK188" s="143" t="e">
        <f t="shared" si="68"/>
        <v>#VALUE!</v>
      </c>
      <c r="AL188" s="143" t="e">
        <f t="shared" si="68"/>
        <v>#VALUE!</v>
      </c>
      <c r="AM188" s="143" t="e">
        <f t="shared" si="68"/>
        <v>#VALUE!</v>
      </c>
      <c r="AN188" s="143" t="e">
        <f t="shared" si="68"/>
        <v>#VALUE!</v>
      </c>
      <c r="AO188" s="143" t="e">
        <f t="shared" si="68"/>
        <v>#VALUE!</v>
      </c>
      <c r="AP188" s="143" t="e">
        <f t="shared" si="68"/>
        <v>#VALUE!</v>
      </c>
      <c r="AQ188" s="143" t="e">
        <f t="shared" si="68"/>
        <v>#VALUE!</v>
      </c>
      <c r="AR188" s="143" t="e">
        <f t="shared" si="68"/>
        <v>#VALUE!</v>
      </c>
      <c r="AS188" s="143" t="e">
        <f t="shared" si="68"/>
        <v>#VALUE!</v>
      </c>
      <c r="AT188" s="143" t="e">
        <f t="shared" si="68"/>
        <v>#VALUE!</v>
      </c>
      <c r="AU188" s="143" t="e">
        <f t="shared" si="68"/>
        <v>#VALUE!</v>
      </c>
      <c r="AV188" s="143" t="e">
        <f t="shared" si="68"/>
        <v>#VALUE!</v>
      </c>
      <c r="AW188" s="143" t="e">
        <f t="shared" si="68"/>
        <v>#VALUE!</v>
      </c>
      <c r="AX188" s="143" t="e">
        <f t="shared" si="68"/>
        <v>#VALUE!</v>
      </c>
      <c r="AY188" s="143" t="e">
        <f t="shared" si="68"/>
        <v>#VALUE!</v>
      </c>
      <c r="AZ188" s="143" t="e">
        <f t="shared" si="68"/>
        <v>#VALUE!</v>
      </c>
      <c r="BA188" s="143" t="e">
        <f t="shared" si="68"/>
        <v>#VALUE!</v>
      </c>
      <c r="BB188" s="143" t="e">
        <f t="shared" si="68"/>
        <v>#VALUE!</v>
      </c>
      <c r="BC188" s="143" t="e">
        <f t="shared" si="68"/>
        <v>#VALUE!</v>
      </c>
      <c r="BD188" s="143" t="e">
        <f t="shared" si="68"/>
        <v>#VALUE!</v>
      </c>
      <c r="BE188" s="143" t="e">
        <f t="shared" si="68"/>
        <v>#VALUE!</v>
      </c>
      <c r="BF188" s="143" t="e">
        <f t="shared" si="68"/>
        <v>#VALUE!</v>
      </c>
      <c r="BG188" s="143" t="e">
        <f t="shared" si="68"/>
        <v>#VALUE!</v>
      </c>
      <c r="BH188" s="143" t="e">
        <f t="shared" si="68"/>
        <v>#VALUE!</v>
      </c>
      <c r="BI188" s="143" t="e">
        <f t="shared" si="68"/>
        <v>#VALUE!</v>
      </c>
      <c r="BJ188" s="143" t="e">
        <f t="shared" si="68"/>
        <v>#VALUE!</v>
      </c>
      <c r="BK188" s="143" t="e">
        <f t="shared" si="68"/>
        <v>#VALUE!</v>
      </c>
      <c r="BL188" s="143" t="e">
        <f t="shared" si="68"/>
        <v>#VALUE!</v>
      </c>
      <c r="BM188" s="143" t="e">
        <f t="shared" si="68"/>
        <v>#VALUE!</v>
      </c>
      <c r="BN188" s="95"/>
      <c r="BO188" s="95"/>
      <c r="BP188" s="95"/>
      <c r="BQ188" s="95"/>
      <c r="BR188" s="95"/>
      <c r="BS188" s="95"/>
      <c r="BT188" s="95"/>
      <c r="BU188" s="95"/>
      <c r="BV188" s="95"/>
      <c r="BW188" s="95"/>
      <c r="BX188" s="95"/>
      <c r="BY188" s="95"/>
      <c r="BZ188" s="95"/>
      <c r="CA188" s="95"/>
      <c r="CB188" s="95"/>
      <c r="CC188" s="95"/>
      <c r="CD188" s="95"/>
      <c r="CE188" s="95"/>
      <c r="CF188" s="95"/>
      <c r="CG188" s="95"/>
      <c r="CH188" s="95"/>
      <c r="CI188" s="95"/>
      <c r="CJ188" s="95"/>
      <c r="CK188" s="95"/>
      <c r="CL188" s="95"/>
      <c r="CM188" s="95"/>
      <c r="CN188" s="95"/>
      <c r="CO188" s="95"/>
      <c r="CP188" s="95"/>
      <c r="CQ188" s="95"/>
      <c r="CR188" s="95"/>
      <c r="CS188" s="95"/>
      <c r="CT188" s="95"/>
      <c r="CU188" s="95"/>
      <c r="CV188" s="95"/>
      <c r="CW188" s="95"/>
      <c r="CX188" s="95"/>
      <c r="CY188" s="95"/>
      <c r="CZ188" s="95"/>
      <c r="DA188" s="95"/>
      <c r="DB188" s="95"/>
      <c r="DC188" s="95"/>
      <c r="DD188" s="95"/>
      <c r="DE188" s="95"/>
      <c r="DF188" s="95"/>
      <c r="DG188" s="95"/>
      <c r="DH188" s="95"/>
      <c r="DI188" s="95"/>
      <c r="DJ188" s="95"/>
      <c r="DK188" s="95"/>
      <c r="DL188" s="95"/>
      <c r="DM188" s="95"/>
      <c r="DN188" s="95"/>
      <c r="DO188" s="95"/>
      <c r="DP188" s="95"/>
      <c r="DQ188" s="95"/>
      <c r="DR188" s="95"/>
      <c r="DS188" s="95"/>
      <c r="DT188" s="95"/>
      <c r="DU188" s="95"/>
      <c r="DV188" s="95"/>
      <c r="DW188" s="95"/>
      <c r="DX188" s="95"/>
      <c r="DY188" s="95"/>
      <c r="DZ188" s="95"/>
      <c r="EA188" s="95"/>
      <c r="EB188" s="95"/>
      <c r="EC188" s="95"/>
      <c r="ED188" s="95"/>
      <c r="EE188" s="95"/>
      <c r="EF188" s="95"/>
      <c r="EG188" s="95"/>
      <c r="EH188" s="95"/>
      <c r="EI188" s="95"/>
      <c r="EJ188" s="95"/>
      <c r="EK188" s="95"/>
      <c r="EL188" s="95"/>
      <c r="EM188" s="95"/>
      <c r="EN188" s="95"/>
      <c r="EO188" s="95"/>
      <c r="EP188" s="95"/>
      <c r="EQ188" s="95"/>
      <c r="ER188" s="95"/>
      <c r="ES188" s="95"/>
      <c r="ET188" s="95"/>
      <c r="EU188" s="95"/>
      <c r="EV188" s="95"/>
      <c r="EW188" s="95"/>
      <c r="EX188" s="95"/>
      <c r="EY188" s="95"/>
      <c r="EZ188" s="95"/>
      <c r="FA188" s="95"/>
      <c r="FB188" s="95"/>
      <c r="FC188" s="95"/>
      <c r="FD188" s="95"/>
      <c r="FE188" s="95"/>
      <c r="FF188" s="95"/>
      <c r="FG188" s="95"/>
      <c r="FH188" s="95"/>
      <c r="FI188" s="95"/>
      <c r="FJ188" s="95"/>
      <c r="FK188" s="95"/>
      <c r="FL188" s="95"/>
      <c r="FM188" s="95"/>
      <c r="FN188" s="95"/>
      <c r="FO188" s="95"/>
      <c r="FP188" s="95"/>
      <c r="FQ188" s="95"/>
      <c r="FR188" s="95"/>
      <c r="FS188" s="95"/>
      <c r="FT188" s="95"/>
      <c r="FU188" s="95"/>
      <c r="FV188" s="95"/>
      <c r="FW188" s="95"/>
      <c r="FX188" s="95"/>
      <c r="FY188" s="95"/>
      <c r="FZ188" s="95"/>
      <c r="GA188" s="95"/>
      <c r="GB188" s="95"/>
      <c r="GC188" s="95"/>
      <c r="GD188" s="95"/>
      <c r="GE188" s="95"/>
      <c r="GF188" s="95"/>
      <c r="GG188" s="95"/>
      <c r="GH188" s="95"/>
      <c r="GI188" s="95"/>
      <c r="GJ188" s="95"/>
      <c r="GK188" s="95"/>
      <c r="GL188" s="95"/>
      <c r="GM188" s="95"/>
      <c r="GN188" s="95"/>
      <c r="GO188" s="95"/>
      <c r="GP188" s="95"/>
      <c r="GQ188" s="95"/>
      <c r="GR188" s="95"/>
      <c r="GS188" s="95"/>
      <c r="GT188" s="95"/>
      <c r="GU188" s="95"/>
      <c r="GV188" s="95"/>
      <c r="GW188" s="133"/>
      <c r="GX188" s="133"/>
      <c r="GY188" s="133"/>
      <c r="GZ188" s="133"/>
      <c r="HA188" s="133"/>
      <c r="HB188" s="133"/>
      <c r="HC188" s="133"/>
      <c r="HD188" s="133"/>
      <c r="HE188" s="133"/>
      <c r="HF188" s="133"/>
      <c r="HG188" s="95"/>
      <c r="HH188" s="95"/>
      <c r="HI188" s="95"/>
      <c r="HJ188" s="95"/>
      <c r="HK188" s="95"/>
      <c r="HL188" s="95"/>
      <c r="HM188" s="95"/>
      <c r="HN188" s="95"/>
      <c r="HO188" s="95"/>
      <c r="HP188" s="95"/>
      <c r="HQ188" s="95"/>
      <c r="HR188" s="95"/>
      <c r="HS188" s="95"/>
      <c r="HT188" s="95"/>
      <c r="HU188" s="95"/>
      <c r="HV188" s="95"/>
      <c r="HW188" s="95"/>
      <c r="HX188" s="95"/>
      <c r="HY188" s="95"/>
      <c r="HZ188" s="95"/>
      <c r="IA188" s="95"/>
      <c r="IB188" s="95"/>
      <c r="IC188" s="95"/>
      <c r="ID188" s="95"/>
      <c r="IE188" s="95"/>
      <c r="IF188" s="95"/>
      <c r="IG188" s="95"/>
      <c r="IH188" s="95"/>
      <c r="II188" s="95"/>
      <c r="IJ188" s="95"/>
      <c r="IK188" s="95"/>
      <c r="IL188" s="95"/>
      <c r="IM188" s="95"/>
      <c r="IN188" s="95"/>
      <c r="IO188" s="95"/>
      <c r="IP188" s="95"/>
      <c r="IQ188" s="95"/>
      <c r="IR188" s="95"/>
      <c r="IS188" s="95"/>
      <c r="IT188" s="95"/>
      <c r="IU188" s="95"/>
      <c r="IV188" s="95"/>
      <c r="IW188" s="95"/>
      <c r="IX188" s="95"/>
      <c r="IY188" s="95"/>
      <c r="IZ188" s="95"/>
      <c r="JA188" s="95"/>
      <c r="JB188" s="95"/>
      <c r="JC188" s="95"/>
      <c r="JD188" s="95"/>
      <c r="JE188" s="95"/>
      <c r="JF188" s="95"/>
      <c r="JG188" s="95"/>
      <c r="JH188" s="95"/>
      <c r="JI188" s="95"/>
      <c r="JJ188" s="95"/>
      <c r="JK188" s="95"/>
      <c r="JL188" s="95"/>
      <c r="JM188" s="95"/>
      <c r="JN188" s="95"/>
      <c r="JO188" s="95"/>
      <c r="JP188" s="95"/>
      <c r="JQ188" s="95"/>
      <c r="JR188" s="95"/>
      <c r="JS188" s="95"/>
      <c r="JT188" s="95"/>
      <c r="JU188" s="95"/>
      <c r="JV188" s="95"/>
      <c r="JW188" s="95"/>
      <c r="JX188" s="95"/>
      <c r="JY188" s="95"/>
      <c r="JZ188" s="95"/>
      <c r="KA188" s="95"/>
      <c r="KB188" s="95"/>
      <c r="KC188" s="95"/>
      <c r="KD188" s="95"/>
      <c r="KE188" s="95"/>
      <c r="KF188" s="95"/>
      <c r="KG188" s="95"/>
      <c r="KH188" s="95"/>
      <c r="KI188" s="95"/>
      <c r="KJ188" s="95"/>
      <c r="KK188" s="95"/>
      <c r="KL188" s="95"/>
      <c r="KM188" s="95"/>
      <c r="KN188" s="95"/>
      <c r="KO188" s="95"/>
      <c r="KP188" s="95"/>
      <c r="KQ188" s="95"/>
      <c r="KR188" s="95"/>
      <c r="KS188" s="95"/>
      <c r="KT188" s="95"/>
      <c r="KU188" s="95"/>
      <c r="KV188" s="95"/>
      <c r="KW188" s="95"/>
      <c r="KX188" s="95"/>
      <c r="KY188" s="95"/>
      <c r="KZ188" s="95"/>
      <c r="LA188" s="95"/>
      <c r="LB188" s="95"/>
      <c r="LC188" s="95"/>
      <c r="LD188" s="95"/>
      <c r="LE188" s="95"/>
      <c r="LF188" s="95"/>
      <c r="LG188" s="95"/>
      <c r="LH188" s="95"/>
      <c r="LI188" s="95"/>
      <c r="LJ188" s="95"/>
      <c r="LK188" s="95"/>
      <c r="LL188" s="95"/>
      <c r="LM188" s="95"/>
      <c r="LN188" s="95"/>
      <c r="LO188" s="95"/>
      <c r="LP188" s="95"/>
      <c r="LQ188" s="95"/>
      <c r="LR188" s="95"/>
      <c r="LS188" s="95"/>
      <c r="LT188" s="95"/>
      <c r="LU188" s="95"/>
      <c r="LV188" s="95"/>
      <c r="LW188" s="95"/>
      <c r="LX188" s="95"/>
      <c r="LY188" s="95"/>
      <c r="LZ188" s="95"/>
      <c r="MA188" s="95"/>
      <c r="MB188" s="95"/>
      <c r="MC188" s="95"/>
      <c r="MD188" s="95"/>
      <c r="ME188" s="95"/>
      <c r="MF188" s="95"/>
      <c r="MG188" s="95"/>
      <c r="MH188" s="95"/>
      <c r="MI188" s="95"/>
      <c r="MJ188" s="95"/>
      <c r="MK188" s="95"/>
      <c r="ML188" s="95"/>
      <c r="MM188" s="95"/>
      <c r="MN188" s="95"/>
      <c r="MO188" s="95"/>
      <c r="MP188" s="95"/>
      <c r="MQ188" s="95"/>
      <c r="MR188" s="95"/>
      <c r="MS188" s="95"/>
      <c r="MT188" s="95"/>
      <c r="MU188" s="95"/>
      <c r="MV188" s="95"/>
      <c r="MW188" s="95"/>
      <c r="MX188" s="95"/>
      <c r="MY188" s="95"/>
      <c r="MZ188" s="95"/>
      <c r="NA188" s="95"/>
      <c r="NB188" s="95"/>
      <c r="NC188" s="95"/>
      <c r="ND188" s="95"/>
      <c r="NE188" s="95"/>
      <c r="NF188" s="95"/>
      <c r="NG188" s="95"/>
      <c r="NH188" s="95"/>
      <c r="NI188" s="95"/>
      <c r="NJ188" s="95"/>
      <c r="NK188" s="95"/>
      <c r="NL188" s="95"/>
      <c r="NM188" s="95"/>
      <c r="NN188" s="95"/>
      <c r="NO188" s="95"/>
      <c r="NP188" s="95"/>
      <c r="NQ188" s="95"/>
      <c r="NR188" s="95"/>
      <c r="NS188" s="95"/>
      <c r="NT188" s="95"/>
      <c r="NU188" s="95"/>
      <c r="NV188" s="95"/>
      <c r="NW188" s="95"/>
      <c r="NX188" s="95"/>
      <c r="NY188" s="95"/>
      <c r="NZ188" s="95"/>
      <c r="OA188" s="95"/>
      <c r="OB188" s="95"/>
      <c r="OC188" s="95"/>
      <c r="OD188" s="95"/>
      <c r="OE188" s="95"/>
      <c r="OF188" s="95"/>
      <c r="OG188" s="95"/>
      <c r="OH188" s="95"/>
      <c r="OI188" s="95"/>
      <c r="OJ188" s="95"/>
      <c r="OK188" s="95"/>
      <c r="OL188" s="95"/>
      <c r="OM188" s="95"/>
      <c r="ON188" s="95"/>
      <c r="OO188" s="95"/>
      <c r="OP188" s="95"/>
      <c r="OQ188" s="95"/>
      <c r="OR188" s="95"/>
      <c r="OS188" s="95"/>
      <c r="OT188" s="95"/>
      <c r="OU188" s="95"/>
      <c r="OV188" s="95"/>
      <c r="OW188" s="95"/>
      <c r="OX188" s="95"/>
      <c r="OY188" s="95"/>
      <c r="OZ188" s="95"/>
      <c r="PA188" s="95"/>
      <c r="PB188" s="95"/>
      <c r="PC188" s="95"/>
      <c r="PD188" s="95"/>
      <c r="PE188" s="95"/>
      <c r="PF188" s="95"/>
      <c r="PG188" s="95"/>
      <c r="PH188" s="95"/>
    </row>
    <row r="189" spans="3:424" s="85" customFormat="1" ht="18">
      <c r="C189" s="1816" t="s">
        <v>245</v>
      </c>
      <c r="D189" s="1816"/>
      <c r="E189" s="1817"/>
      <c r="F189" s="131"/>
      <c r="G189" s="144"/>
      <c r="H189" s="144"/>
      <c r="I189" s="144"/>
      <c r="J189" s="144"/>
      <c r="K189" s="144"/>
      <c r="L189" s="144"/>
      <c r="M189" s="144"/>
      <c r="N189" s="144"/>
      <c r="O189" s="144"/>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c r="AT189" s="144"/>
      <c r="AU189" s="144"/>
      <c r="AV189" s="144"/>
      <c r="AW189" s="144"/>
      <c r="AX189" s="144"/>
      <c r="AY189" s="144"/>
      <c r="AZ189" s="144"/>
      <c r="BA189" s="144"/>
      <c r="BB189" s="144"/>
      <c r="BC189" s="144"/>
      <c r="BD189" s="144"/>
      <c r="BE189" s="144"/>
      <c r="BF189" s="144"/>
      <c r="BG189" s="144"/>
      <c r="BH189" s="144"/>
      <c r="BI189" s="144"/>
      <c r="BJ189" s="144"/>
      <c r="BK189" s="144"/>
      <c r="BL189" s="144"/>
      <c r="BM189" s="144"/>
      <c r="BN189" s="95"/>
      <c r="BO189" s="95"/>
      <c r="BP189" s="95"/>
      <c r="BQ189" s="95"/>
      <c r="BR189" s="95"/>
      <c r="BS189" s="95"/>
      <c r="BT189" s="95"/>
      <c r="BU189" s="95"/>
      <c r="BV189" s="95"/>
      <c r="BW189" s="95"/>
      <c r="BX189" s="95"/>
      <c r="BY189" s="95"/>
      <c r="BZ189" s="95"/>
      <c r="CA189" s="95"/>
      <c r="CB189" s="95"/>
      <c r="CC189" s="95"/>
      <c r="CD189" s="95"/>
      <c r="CE189" s="95"/>
      <c r="CF189" s="95"/>
      <c r="CG189" s="95"/>
      <c r="CH189" s="95"/>
      <c r="CI189" s="95"/>
      <c r="CJ189" s="95"/>
      <c r="CK189" s="95"/>
      <c r="CL189" s="95"/>
      <c r="CM189" s="95"/>
      <c r="CN189" s="95"/>
      <c r="CO189" s="95"/>
      <c r="CP189" s="95"/>
      <c r="CQ189" s="95"/>
      <c r="CR189" s="95"/>
      <c r="CS189" s="95"/>
      <c r="CT189" s="95"/>
      <c r="CU189" s="95"/>
      <c r="CV189" s="95"/>
      <c r="CW189" s="95"/>
      <c r="CX189" s="95"/>
      <c r="CY189" s="95"/>
      <c r="CZ189" s="95"/>
      <c r="DA189" s="95"/>
      <c r="DB189" s="95"/>
      <c r="DC189" s="95"/>
      <c r="DD189" s="95"/>
      <c r="DE189" s="95"/>
      <c r="DF189" s="95"/>
      <c r="DG189" s="95"/>
      <c r="DH189" s="95"/>
      <c r="DI189" s="95"/>
      <c r="DJ189" s="95"/>
      <c r="DK189" s="95"/>
      <c r="DL189" s="95"/>
      <c r="DM189" s="95"/>
      <c r="DN189" s="95"/>
      <c r="DO189" s="95"/>
      <c r="DP189" s="95"/>
      <c r="DQ189" s="95"/>
      <c r="DR189" s="95"/>
      <c r="DS189" s="95"/>
      <c r="DT189" s="95"/>
      <c r="DU189" s="95"/>
      <c r="DV189" s="95"/>
      <c r="DW189" s="95"/>
      <c r="DX189" s="95"/>
      <c r="DY189" s="95"/>
      <c r="DZ189" s="95"/>
      <c r="EA189" s="95"/>
      <c r="EB189" s="95"/>
      <c r="EC189" s="95"/>
      <c r="ED189" s="95"/>
      <c r="EE189" s="95"/>
      <c r="EF189" s="95"/>
      <c r="EG189" s="95"/>
      <c r="EH189" s="95"/>
      <c r="EI189" s="95"/>
      <c r="EJ189" s="95"/>
      <c r="EK189" s="95"/>
      <c r="EL189" s="95"/>
      <c r="EM189" s="95"/>
      <c r="EN189" s="95"/>
      <c r="EO189" s="95"/>
      <c r="EP189" s="95"/>
      <c r="EQ189" s="95"/>
      <c r="ER189" s="95"/>
      <c r="ES189" s="95"/>
      <c r="ET189" s="95"/>
      <c r="EU189" s="95"/>
      <c r="EV189" s="95"/>
      <c r="EW189" s="95"/>
      <c r="EX189" s="95"/>
      <c r="EY189" s="95"/>
      <c r="EZ189" s="95"/>
      <c r="FA189" s="95"/>
      <c r="FB189" s="95"/>
      <c r="FC189" s="95"/>
      <c r="FD189" s="95"/>
      <c r="FE189" s="95"/>
      <c r="FF189" s="95"/>
      <c r="FG189" s="95"/>
      <c r="FH189" s="95"/>
      <c r="FI189" s="95"/>
      <c r="FJ189" s="95"/>
      <c r="FK189" s="95"/>
      <c r="FL189" s="95"/>
      <c r="FM189" s="95"/>
      <c r="FN189" s="95"/>
      <c r="FO189" s="95"/>
      <c r="FP189" s="95"/>
      <c r="FQ189" s="95"/>
      <c r="FR189" s="95"/>
      <c r="FS189" s="95"/>
      <c r="FT189" s="95"/>
      <c r="FU189" s="95"/>
      <c r="FV189" s="95"/>
      <c r="FW189" s="95"/>
      <c r="FX189" s="95"/>
      <c r="FY189" s="95"/>
      <c r="FZ189" s="95"/>
      <c r="GA189" s="95"/>
      <c r="GB189" s="95"/>
      <c r="GC189" s="95"/>
      <c r="GD189" s="95"/>
      <c r="GE189" s="95"/>
      <c r="GF189" s="95"/>
      <c r="GG189" s="95"/>
      <c r="GH189" s="95"/>
      <c r="GI189" s="95"/>
      <c r="GJ189" s="95"/>
      <c r="GK189" s="95"/>
      <c r="GL189" s="95"/>
      <c r="GM189" s="95"/>
      <c r="GN189" s="95"/>
      <c r="GO189" s="95"/>
      <c r="GP189" s="95"/>
      <c r="GQ189" s="95"/>
      <c r="GR189" s="95"/>
      <c r="GS189" s="95"/>
      <c r="GT189" s="95"/>
      <c r="GU189" s="95"/>
      <c r="GV189" s="95"/>
      <c r="GW189" s="133"/>
      <c r="GX189" s="133"/>
      <c r="GY189" s="133"/>
      <c r="GZ189" s="133"/>
      <c r="HA189" s="133"/>
      <c r="HB189" s="133"/>
      <c r="HC189" s="133"/>
      <c r="HD189" s="133"/>
      <c r="HE189" s="133"/>
      <c r="HF189" s="133"/>
      <c r="HG189" s="95"/>
      <c r="HH189" s="95"/>
      <c r="HI189" s="95"/>
      <c r="HJ189" s="95"/>
      <c r="HK189" s="95"/>
      <c r="HL189" s="95"/>
      <c r="HM189" s="95"/>
      <c r="HN189" s="95"/>
      <c r="HO189" s="95"/>
      <c r="HP189" s="95"/>
      <c r="HQ189" s="95"/>
      <c r="HR189" s="95"/>
      <c r="HS189" s="95"/>
      <c r="HT189" s="95"/>
      <c r="HU189" s="95"/>
      <c r="HV189" s="95"/>
      <c r="HW189" s="95"/>
      <c r="HX189" s="95"/>
      <c r="HY189" s="95"/>
      <c r="HZ189" s="95"/>
      <c r="IA189" s="95"/>
      <c r="IB189" s="95"/>
      <c r="IC189" s="95"/>
      <c r="ID189" s="95"/>
      <c r="IE189" s="95"/>
      <c r="IF189" s="95"/>
      <c r="IG189" s="95"/>
      <c r="IH189" s="95"/>
      <c r="II189" s="95"/>
      <c r="IJ189" s="95"/>
      <c r="IK189" s="95"/>
      <c r="IL189" s="95"/>
      <c r="IM189" s="95"/>
      <c r="IN189" s="95"/>
      <c r="IO189" s="95"/>
      <c r="IP189" s="95"/>
      <c r="IQ189" s="95"/>
      <c r="IR189" s="95"/>
      <c r="IS189" s="95"/>
      <c r="IT189" s="95"/>
      <c r="IU189" s="95"/>
      <c r="IV189" s="95"/>
      <c r="IW189" s="95"/>
      <c r="IX189" s="95"/>
      <c r="IY189" s="95"/>
      <c r="IZ189" s="95"/>
      <c r="JA189" s="95"/>
      <c r="JB189" s="95"/>
      <c r="JC189" s="95"/>
      <c r="JD189" s="95"/>
      <c r="JE189" s="95"/>
      <c r="JF189" s="95"/>
      <c r="JG189" s="95"/>
      <c r="JH189" s="95"/>
      <c r="JI189" s="95"/>
      <c r="JJ189" s="95"/>
      <c r="JK189" s="95"/>
      <c r="JL189" s="95"/>
      <c r="JM189" s="95"/>
      <c r="JN189" s="95"/>
      <c r="JO189" s="95"/>
      <c r="JP189" s="95"/>
      <c r="JQ189" s="95"/>
      <c r="JR189" s="95"/>
      <c r="JS189" s="95"/>
      <c r="JT189" s="95"/>
      <c r="JU189" s="95"/>
      <c r="JV189" s="95"/>
      <c r="JW189" s="95"/>
      <c r="JX189" s="95"/>
      <c r="JY189" s="95"/>
      <c r="JZ189" s="95"/>
      <c r="KA189" s="95"/>
      <c r="KB189" s="95"/>
      <c r="KC189" s="95"/>
      <c r="KD189" s="95"/>
      <c r="KE189" s="95"/>
      <c r="KF189" s="95"/>
      <c r="KG189" s="95"/>
      <c r="KH189" s="95"/>
      <c r="KI189" s="95"/>
      <c r="KJ189" s="95"/>
      <c r="KK189" s="95"/>
      <c r="KL189" s="95"/>
      <c r="KM189" s="95"/>
      <c r="KN189" s="95"/>
      <c r="KO189" s="95"/>
      <c r="KP189" s="95"/>
      <c r="KQ189" s="95"/>
      <c r="KR189" s="95"/>
      <c r="KS189" s="95"/>
      <c r="KT189" s="95"/>
      <c r="KU189" s="95"/>
      <c r="KV189" s="95"/>
      <c r="KW189" s="95"/>
      <c r="KX189" s="95"/>
      <c r="KY189" s="95"/>
      <c r="KZ189" s="95"/>
      <c r="LA189" s="95"/>
      <c r="LB189" s="95"/>
      <c r="LC189" s="95"/>
      <c r="LD189" s="95"/>
      <c r="LE189" s="95"/>
      <c r="LF189" s="95"/>
      <c r="LG189" s="95"/>
      <c r="LH189" s="95"/>
      <c r="LI189" s="95"/>
      <c r="LJ189" s="95"/>
      <c r="LK189" s="95"/>
      <c r="LL189" s="95"/>
      <c r="LM189" s="95"/>
      <c r="LN189" s="95"/>
      <c r="LO189" s="95"/>
      <c r="LP189" s="95"/>
      <c r="LQ189" s="95"/>
      <c r="LR189" s="95"/>
      <c r="LS189" s="95"/>
      <c r="LT189" s="95"/>
      <c r="LU189" s="95"/>
      <c r="LV189" s="95"/>
      <c r="LW189" s="95"/>
      <c r="LX189" s="95"/>
      <c r="LY189" s="95"/>
      <c r="LZ189" s="95"/>
      <c r="MA189" s="95"/>
      <c r="MB189" s="95"/>
      <c r="MC189" s="95"/>
      <c r="MD189" s="95"/>
      <c r="ME189" s="95"/>
      <c r="MF189" s="95"/>
      <c r="MG189" s="95"/>
      <c r="MH189" s="95"/>
      <c r="MI189" s="95"/>
      <c r="MJ189" s="95"/>
      <c r="MK189" s="95"/>
      <c r="ML189" s="95"/>
      <c r="MM189" s="95"/>
      <c r="MN189" s="95"/>
      <c r="MO189" s="95"/>
      <c r="MP189" s="95"/>
      <c r="MQ189" s="95"/>
      <c r="MR189" s="95"/>
      <c r="MS189" s="95"/>
      <c r="MT189" s="95"/>
      <c r="MU189" s="95"/>
      <c r="MV189" s="95"/>
      <c r="MW189" s="95"/>
      <c r="MX189" s="95"/>
      <c r="MY189" s="95"/>
      <c r="MZ189" s="95"/>
      <c r="NA189" s="95"/>
      <c r="NB189" s="95"/>
      <c r="NC189" s="95"/>
      <c r="ND189" s="95"/>
      <c r="NE189" s="95"/>
      <c r="NF189" s="95"/>
      <c r="NG189" s="95"/>
      <c r="NH189" s="95"/>
      <c r="NI189" s="95"/>
      <c r="NJ189" s="95"/>
      <c r="NK189" s="95"/>
      <c r="NL189" s="95"/>
      <c r="NM189" s="95"/>
      <c r="NN189" s="95"/>
      <c r="NO189" s="95"/>
      <c r="NP189" s="95"/>
      <c r="NQ189" s="95"/>
      <c r="NR189" s="95"/>
      <c r="NS189" s="95"/>
      <c r="NT189" s="95"/>
      <c r="NU189" s="95"/>
      <c r="NV189" s="95"/>
      <c r="NW189" s="95"/>
      <c r="NX189" s="95"/>
      <c r="NY189" s="95"/>
      <c r="NZ189" s="95"/>
      <c r="OA189" s="95"/>
      <c r="OB189" s="95"/>
      <c r="OC189" s="95"/>
      <c r="OD189" s="95"/>
      <c r="OE189" s="95"/>
      <c r="OF189" s="95"/>
      <c r="OG189" s="95"/>
      <c r="OH189" s="95"/>
      <c r="OI189" s="95"/>
      <c r="OJ189" s="95"/>
      <c r="OK189" s="95"/>
      <c r="OL189" s="95"/>
      <c r="OM189" s="95"/>
      <c r="ON189" s="95"/>
      <c r="OO189" s="95"/>
      <c r="OP189" s="95"/>
      <c r="OQ189" s="95"/>
      <c r="OR189" s="95"/>
      <c r="OS189" s="95"/>
      <c r="OT189" s="95"/>
      <c r="OU189" s="95"/>
      <c r="OV189" s="95"/>
      <c r="OW189" s="95"/>
      <c r="OX189" s="95"/>
      <c r="OY189" s="95"/>
      <c r="OZ189" s="95"/>
      <c r="PA189" s="95"/>
      <c r="PB189" s="95"/>
      <c r="PC189" s="95"/>
      <c r="PD189" s="95"/>
      <c r="PE189" s="95"/>
      <c r="PF189" s="95"/>
      <c r="PG189" s="95"/>
      <c r="PH189" s="95"/>
    </row>
    <row r="190" spans="3:424" s="85" customFormat="1" ht="29.55" customHeight="1">
      <c r="C190" s="1815" t="s">
        <v>200</v>
      </c>
      <c r="D190" s="1815"/>
      <c r="E190" s="1815"/>
      <c r="F190" s="143">
        <f t="shared" si="61"/>
        <v>0</v>
      </c>
      <c r="G190" s="143" t="e">
        <f t="shared" ref="G190:BM190" si="70">IF(COLUMN(F190)-COLUMN($T$30)+1&lt;=ROUND($T$30,0)-15,F190,0)</f>
        <v>#VALUE!</v>
      </c>
      <c r="H190" s="143" t="e">
        <f t="shared" si="70"/>
        <v>#VALUE!</v>
      </c>
      <c r="I190" s="143" t="e">
        <f t="shared" si="70"/>
        <v>#VALUE!</v>
      </c>
      <c r="J190" s="143" t="e">
        <f t="shared" si="70"/>
        <v>#VALUE!</v>
      </c>
      <c r="K190" s="143" t="e">
        <f t="shared" si="70"/>
        <v>#VALUE!</v>
      </c>
      <c r="L190" s="143" t="e">
        <f t="shared" si="70"/>
        <v>#VALUE!</v>
      </c>
      <c r="M190" s="143" t="e">
        <f t="shared" si="70"/>
        <v>#VALUE!</v>
      </c>
      <c r="N190" s="143" t="e">
        <f t="shared" si="70"/>
        <v>#VALUE!</v>
      </c>
      <c r="O190" s="143" t="e">
        <f t="shared" si="70"/>
        <v>#VALUE!</v>
      </c>
      <c r="P190" s="143" t="e">
        <f t="shared" si="70"/>
        <v>#VALUE!</v>
      </c>
      <c r="Q190" s="143" t="e">
        <f t="shared" si="70"/>
        <v>#VALUE!</v>
      </c>
      <c r="R190" s="143" t="e">
        <f t="shared" si="70"/>
        <v>#VALUE!</v>
      </c>
      <c r="S190" s="143" t="e">
        <f t="shared" si="70"/>
        <v>#VALUE!</v>
      </c>
      <c r="T190" s="143" t="e">
        <f t="shared" si="70"/>
        <v>#VALUE!</v>
      </c>
      <c r="U190" s="143" t="e">
        <f t="shared" si="70"/>
        <v>#VALUE!</v>
      </c>
      <c r="V190" s="143" t="e">
        <f t="shared" si="70"/>
        <v>#VALUE!</v>
      </c>
      <c r="W190" s="143" t="e">
        <f t="shared" si="70"/>
        <v>#VALUE!</v>
      </c>
      <c r="X190" s="143" t="e">
        <f t="shared" si="70"/>
        <v>#VALUE!</v>
      </c>
      <c r="Y190" s="143" t="e">
        <f t="shared" si="70"/>
        <v>#VALUE!</v>
      </c>
      <c r="Z190" s="143" t="e">
        <f t="shared" si="70"/>
        <v>#VALUE!</v>
      </c>
      <c r="AA190" s="143" t="e">
        <f t="shared" si="70"/>
        <v>#VALUE!</v>
      </c>
      <c r="AB190" s="143" t="e">
        <f t="shared" si="70"/>
        <v>#VALUE!</v>
      </c>
      <c r="AC190" s="143" t="e">
        <f t="shared" si="70"/>
        <v>#VALUE!</v>
      </c>
      <c r="AD190" s="143" t="e">
        <f t="shared" si="70"/>
        <v>#VALUE!</v>
      </c>
      <c r="AE190" s="143" t="e">
        <f t="shared" si="70"/>
        <v>#VALUE!</v>
      </c>
      <c r="AF190" s="143" t="e">
        <f t="shared" si="70"/>
        <v>#VALUE!</v>
      </c>
      <c r="AG190" s="143" t="e">
        <f t="shared" si="70"/>
        <v>#VALUE!</v>
      </c>
      <c r="AH190" s="143" t="e">
        <f t="shared" si="70"/>
        <v>#VALUE!</v>
      </c>
      <c r="AI190" s="143" t="e">
        <f t="shared" si="70"/>
        <v>#VALUE!</v>
      </c>
      <c r="AJ190" s="143" t="e">
        <f t="shared" si="70"/>
        <v>#VALUE!</v>
      </c>
      <c r="AK190" s="143" t="e">
        <f t="shared" si="70"/>
        <v>#VALUE!</v>
      </c>
      <c r="AL190" s="143" t="e">
        <f t="shared" si="70"/>
        <v>#VALUE!</v>
      </c>
      <c r="AM190" s="143" t="e">
        <f t="shared" si="70"/>
        <v>#VALUE!</v>
      </c>
      <c r="AN190" s="143" t="e">
        <f t="shared" si="70"/>
        <v>#VALUE!</v>
      </c>
      <c r="AO190" s="143" t="e">
        <f t="shared" si="70"/>
        <v>#VALUE!</v>
      </c>
      <c r="AP190" s="143" t="e">
        <f t="shared" si="70"/>
        <v>#VALUE!</v>
      </c>
      <c r="AQ190" s="143" t="e">
        <f t="shared" si="70"/>
        <v>#VALUE!</v>
      </c>
      <c r="AR190" s="143" t="e">
        <f t="shared" si="70"/>
        <v>#VALUE!</v>
      </c>
      <c r="AS190" s="143" t="e">
        <f t="shared" si="70"/>
        <v>#VALUE!</v>
      </c>
      <c r="AT190" s="143" t="e">
        <f t="shared" si="70"/>
        <v>#VALUE!</v>
      </c>
      <c r="AU190" s="143" t="e">
        <f t="shared" si="70"/>
        <v>#VALUE!</v>
      </c>
      <c r="AV190" s="143" t="e">
        <f t="shared" si="70"/>
        <v>#VALUE!</v>
      </c>
      <c r="AW190" s="143" t="e">
        <f t="shared" si="70"/>
        <v>#VALUE!</v>
      </c>
      <c r="AX190" s="143" t="e">
        <f t="shared" si="70"/>
        <v>#VALUE!</v>
      </c>
      <c r="AY190" s="143" t="e">
        <f t="shared" si="70"/>
        <v>#VALUE!</v>
      </c>
      <c r="AZ190" s="143" t="e">
        <f t="shared" si="70"/>
        <v>#VALUE!</v>
      </c>
      <c r="BA190" s="143" t="e">
        <f t="shared" si="70"/>
        <v>#VALUE!</v>
      </c>
      <c r="BB190" s="143" t="e">
        <f t="shared" si="70"/>
        <v>#VALUE!</v>
      </c>
      <c r="BC190" s="143" t="e">
        <f t="shared" si="70"/>
        <v>#VALUE!</v>
      </c>
      <c r="BD190" s="143" t="e">
        <f t="shared" si="70"/>
        <v>#VALUE!</v>
      </c>
      <c r="BE190" s="143" t="e">
        <f t="shared" si="70"/>
        <v>#VALUE!</v>
      </c>
      <c r="BF190" s="143" t="e">
        <f t="shared" si="70"/>
        <v>#VALUE!</v>
      </c>
      <c r="BG190" s="143" t="e">
        <f t="shared" si="70"/>
        <v>#VALUE!</v>
      </c>
      <c r="BH190" s="143" t="e">
        <f t="shared" si="70"/>
        <v>#VALUE!</v>
      </c>
      <c r="BI190" s="143" t="e">
        <f t="shared" si="70"/>
        <v>#VALUE!</v>
      </c>
      <c r="BJ190" s="143" t="e">
        <f t="shared" si="70"/>
        <v>#VALUE!</v>
      </c>
      <c r="BK190" s="143" t="e">
        <f t="shared" si="70"/>
        <v>#VALUE!</v>
      </c>
      <c r="BL190" s="143" t="e">
        <f t="shared" si="70"/>
        <v>#VALUE!</v>
      </c>
      <c r="BM190" s="143" t="e">
        <f t="shared" si="70"/>
        <v>#VALUE!</v>
      </c>
      <c r="BN190" s="95"/>
      <c r="BO190" s="95"/>
      <c r="BP190" s="95"/>
      <c r="BQ190" s="95"/>
      <c r="BR190" s="95"/>
      <c r="BS190" s="95"/>
      <c r="BT190" s="95"/>
      <c r="BU190" s="95"/>
      <c r="BV190" s="95"/>
      <c r="BW190" s="95"/>
      <c r="BX190" s="95"/>
      <c r="BY190" s="95"/>
      <c r="BZ190" s="95"/>
      <c r="CA190" s="95"/>
      <c r="CB190" s="95"/>
      <c r="CC190" s="95"/>
      <c r="CD190" s="95"/>
      <c r="CE190" s="95"/>
      <c r="CF190" s="95"/>
      <c r="CG190" s="95"/>
      <c r="CH190" s="95"/>
      <c r="CI190" s="95"/>
      <c r="CJ190" s="95"/>
      <c r="CK190" s="95"/>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5"/>
      <c r="DM190" s="95"/>
      <c r="DN190" s="95"/>
      <c r="DO190" s="95"/>
      <c r="DP190" s="95"/>
      <c r="DQ190" s="95"/>
      <c r="DR190" s="95"/>
      <c r="DS190" s="95"/>
      <c r="DT190" s="95"/>
      <c r="DU190" s="95"/>
      <c r="DV190" s="95"/>
      <c r="DW190" s="95"/>
      <c r="DX190" s="95"/>
      <c r="DY190" s="95"/>
      <c r="DZ190" s="95"/>
      <c r="EA190" s="95"/>
      <c r="EB190" s="95"/>
      <c r="EC190" s="95"/>
      <c r="ED190" s="95"/>
      <c r="EE190" s="95"/>
      <c r="EF190" s="95"/>
      <c r="EG190" s="95"/>
      <c r="EH190" s="95"/>
      <c r="EI190" s="95"/>
      <c r="EJ190" s="95"/>
      <c r="EK190" s="95"/>
      <c r="EL190" s="95"/>
      <c r="EM190" s="95"/>
      <c r="EN190" s="95"/>
      <c r="EO190" s="95"/>
      <c r="EP190" s="95"/>
      <c r="EQ190" s="95"/>
      <c r="ER190" s="95"/>
      <c r="ES190" s="95"/>
      <c r="ET190" s="95"/>
      <c r="EU190" s="95"/>
      <c r="EV190" s="95"/>
      <c r="EW190" s="95"/>
      <c r="EX190" s="95"/>
      <c r="EY190" s="95"/>
      <c r="EZ190" s="95"/>
      <c r="FA190" s="95"/>
      <c r="FB190" s="95"/>
      <c r="FC190" s="95"/>
      <c r="FD190" s="95"/>
      <c r="FE190" s="95"/>
      <c r="FF190" s="95"/>
      <c r="FG190" s="95"/>
      <c r="FH190" s="95"/>
      <c r="FI190" s="95"/>
      <c r="FJ190" s="95"/>
      <c r="FK190" s="95"/>
      <c r="FL190" s="95"/>
      <c r="FM190" s="95"/>
      <c r="FN190" s="95"/>
      <c r="FO190" s="95"/>
      <c r="FP190" s="95"/>
      <c r="FQ190" s="95"/>
      <c r="FR190" s="95"/>
      <c r="FS190" s="95"/>
      <c r="FT190" s="95"/>
      <c r="FU190" s="95"/>
      <c r="FV190" s="95"/>
      <c r="FW190" s="95"/>
      <c r="FX190" s="95"/>
      <c r="FY190" s="95"/>
      <c r="FZ190" s="95"/>
      <c r="GA190" s="95"/>
      <c r="GB190" s="95"/>
      <c r="GC190" s="95"/>
      <c r="GD190" s="95"/>
      <c r="GE190" s="95"/>
      <c r="GF190" s="95"/>
      <c r="GG190" s="95"/>
      <c r="GH190" s="95"/>
      <c r="GI190" s="95"/>
      <c r="GJ190" s="95"/>
      <c r="GK190" s="95"/>
      <c r="GL190" s="95"/>
      <c r="GM190" s="95"/>
      <c r="GN190" s="95"/>
      <c r="GO190" s="95"/>
      <c r="GP190" s="95"/>
      <c r="GQ190" s="95"/>
      <c r="GR190" s="95"/>
      <c r="GS190" s="95"/>
      <c r="GT190" s="95"/>
      <c r="GU190" s="95"/>
      <c r="GV190" s="95"/>
      <c r="GW190" s="133"/>
      <c r="GX190" s="133"/>
      <c r="GY190" s="133"/>
      <c r="GZ190" s="133"/>
      <c r="HA190" s="133"/>
      <c r="HB190" s="133"/>
      <c r="HC190" s="133"/>
      <c r="HD190" s="133"/>
      <c r="HE190" s="133"/>
      <c r="HF190" s="133"/>
      <c r="HG190" s="95"/>
      <c r="HH190" s="95"/>
      <c r="HI190" s="95"/>
      <c r="HJ190" s="95"/>
      <c r="HK190" s="95"/>
      <c r="HL190" s="95"/>
      <c r="HM190" s="95"/>
      <c r="HN190" s="95"/>
      <c r="HO190" s="95"/>
      <c r="HP190" s="95"/>
      <c r="HQ190" s="95"/>
      <c r="HR190" s="95"/>
      <c r="HS190" s="95"/>
      <c r="HT190" s="95"/>
      <c r="HU190" s="95"/>
      <c r="HV190" s="95"/>
      <c r="HW190" s="95"/>
      <c r="HX190" s="95"/>
      <c r="HY190" s="95"/>
      <c r="HZ190" s="95"/>
      <c r="IA190" s="95"/>
      <c r="IB190" s="95"/>
      <c r="IC190" s="95"/>
      <c r="ID190" s="95"/>
      <c r="IE190" s="95"/>
      <c r="IF190" s="95"/>
      <c r="IG190" s="95"/>
      <c r="IH190" s="95"/>
      <c r="II190" s="95"/>
      <c r="IJ190" s="95"/>
      <c r="IK190" s="95"/>
      <c r="IL190" s="95"/>
      <c r="IM190" s="95"/>
      <c r="IN190" s="95"/>
      <c r="IO190" s="95"/>
      <c r="IP190" s="95"/>
      <c r="IQ190" s="95"/>
      <c r="IR190" s="95"/>
      <c r="IS190" s="95"/>
      <c r="IT190" s="95"/>
      <c r="IU190" s="95"/>
      <c r="IV190" s="95"/>
      <c r="IW190" s="95"/>
      <c r="IX190" s="95"/>
      <c r="IY190" s="95"/>
      <c r="IZ190" s="95"/>
      <c r="JA190" s="95"/>
      <c r="JB190" s="95"/>
      <c r="JC190" s="95"/>
      <c r="JD190" s="95"/>
      <c r="JE190" s="95"/>
      <c r="JF190" s="95"/>
      <c r="JG190" s="95"/>
      <c r="JH190" s="95"/>
      <c r="JI190" s="95"/>
      <c r="JJ190" s="95"/>
      <c r="JK190" s="95"/>
      <c r="JL190" s="95"/>
      <c r="JM190" s="95"/>
      <c r="JN190" s="95"/>
      <c r="JO190" s="95"/>
      <c r="JP190" s="95"/>
      <c r="JQ190" s="95"/>
      <c r="JR190" s="95"/>
      <c r="JS190" s="95"/>
      <c r="JT190" s="95"/>
      <c r="JU190" s="95"/>
      <c r="JV190" s="95"/>
      <c r="JW190" s="95"/>
      <c r="JX190" s="95"/>
      <c r="JY190" s="95"/>
      <c r="JZ190" s="95"/>
      <c r="KA190" s="95"/>
      <c r="KB190" s="95"/>
      <c r="KC190" s="95"/>
      <c r="KD190" s="95"/>
      <c r="KE190" s="95"/>
      <c r="KF190" s="95"/>
      <c r="KG190" s="95"/>
      <c r="KH190" s="95"/>
      <c r="KI190" s="95"/>
      <c r="KJ190" s="95"/>
      <c r="KK190" s="95"/>
      <c r="KL190" s="95"/>
      <c r="KM190" s="95"/>
      <c r="KN190" s="95"/>
      <c r="KO190" s="95"/>
      <c r="KP190" s="95"/>
      <c r="KQ190" s="95"/>
      <c r="KR190" s="95"/>
      <c r="KS190" s="95"/>
      <c r="KT190" s="95"/>
      <c r="KU190" s="95"/>
      <c r="KV190" s="95"/>
      <c r="KW190" s="95"/>
      <c r="KX190" s="95"/>
      <c r="KY190" s="95"/>
      <c r="KZ190" s="95"/>
      <c r="LA190" s="95"/>
      <c r="LB190" s="95"/>
      <c r="LC190" s="95"/>
      <c r="LD190" s="95"/>
      <c r="LE190" s="95"/>
      <c r="LF190" s="95"/>
      <c r="LG190" s="95"/>
      <c r="LH190" s="95"/>
      <c r="LI190" s="95"/>
      <c r="LJ190" s="95"/>
      <c r="LK190" s="95"/>
      <c r="LL190" s="95"/>
      <c r="LM190" s="95"/>
      <c r="LN190" s="95"/>
      <c r="LO190" s="95"/>
      <c r="LP190" s="95"/>
      <c r="LQ190" s="95"/>
      <c r="LR190" s="95"/>
      <c r="LS190" s="95"/>
      <c r="LT190" s="95"/>
      <c r="LU190" s="95"/>
      <c r="LV190" s="95"/>
      <c r="LW190" s="95"/>
      <c r="LX190" s="95"/>
      <c r="LY190" s="95"/>
      <c r="LZ190" s="95"/>
      <c r="MA190" s="95"/>
      <c r="MB190" s="95"/>
      <c r="MC190" s="95"/>
      <c r="MD190" s="95"/>
      <c r="ME190" s="95"/>
      <c r="MF190" s="95"/>
      <c r="MG190" s="95"/>
      <c r="MH190" s="95"/>
      <c r="MI190" s="95"/>
      <c r="MJ190" s="95"/>
      <c r="MK190" s="95"/>
      <c r="ML190" s="95"/>
      <c r="MM190" s="95"/>
      <c r="MN190" s="95"/>
      <c r="MO190" s="95"/>
      <c r="MP190" s="95"/>
      <c r="MQ190" s="95"/>
      <c r="MR190" s="95"/>
      <c r="MS190" s="95"/>
      <c r="MT190" s="95"/>
      <c r="MU190" s="95"/>
      <c r="MV190" s="95"/>
      <c r="MW190" s="95"/>
      <c r="MX190" s="95"/>
      <c r="MY190" s="95"/>
      <c r="MZ190" s="95"/>
      <c r="NA190" s="95"/>
      <c r="NB190" s="95"/>
      <c r="NC190" s="95"/>
      <c r="ND190" s="95"/>
      <c r="NE190" s="95"/>
      <c r="NF190" s="95"/>
      <c r="NG190" s="95"/>
      <c r="NH190" s="95"/>
      <c r="NI190" s="95"/>
      <c r="NJ190" s="95"/>
      <c r="NK190" s="95"/>
      <c r="NL190" s="95"/>
      <c r="NM190" s="95"/>
      <c r="NN190" s="95"/>
      <c r="NO190" s="95"/>
      <c r="NP190" s="95"/>
      <c r="NQ190" s="95"/>
      <c r="NR190" s="95"/>
      <c r="NS190" s="95"/>
      <c r="NT190" s="95"/>
      <c r="NU190" s="95"/>
      <c r="NV190" s="95"/>
      <c r="NW190" s="95"/>
      <c r="NX190" s="95"/>
      <c r="NY190" s="95"/>
      <c r="NZ190" s="95"/>
      <c r="OA190" s="95"/>
      <c r="OB190" s="95"/>
      <c r="OC190" s="95"/>
      <c r="OD190" s="95"/>
      <c r="OE190" s="95"/>
      <c r="OF190" s="95"/>
      <c r="OG190" s="95"/>
      <c r="OH190" s="95"/>
      <c r="OI190" s="95"/>
      <c r="OJ190" s="95"/>
      <c r="OK190" s="95"/>
      <c r="OL190" s="95"/>
      <c r="OM190" s="95"/>
      <c r="ON190" s="95"/>
      <c r="OO190" s="95"/>
      <c r="OP190" s="95"/>
      <c r="OQ190" s="95"/>
      <c r="OR190" s="95"/>
      <c r="OS190" s="95"/>
      <c r="OT190" s="95"/>
      <c r="OU190" s="95"/>
      <c r="OV190" s="95"/>
      <c r="OW190" s="95"/>
      <c r="OX190" s="95"/>
      <c r="OY190" s="95"/>
      <c r="OZ190" s="95"/>
      <c r="PA190" s="95"/>
      <c r="PB190" s="95"/>
      <c r="PC190" s="95"/>
      <c r="PD190" s="95"/>
      <c r="PE190" s="95"/>
      <c r="PF190" s="95"/>
      <c r="PG190" s="95"/>
      <c r="PH190" s="95"/>
    </row>
    <row r="191" spans="3:424" s="85" customFormat="1" ht="29.55" customHeight="1">
      <c r="C191" s="1815" t="s">
        <v>201</v>
      </c>
      <c r="D191" s="1815"/>
      <c r="E191" s="1815"/>
      <c r="F191" s="143">
        <f t="shared" si="61"/>
        <v>0</v>
      </c>
      <c r="G191" s="143" t="e">
        <f t="shared" ref="G191:BM197" si="71">IF(COLUMN(F191)-COLUMN($T$30)+1&lt;=ROUND($T$30,0)-15,F191,0)</f>
        <v>#VALUE!</v>
      </c>
      <c r="H191" s="143" t="e">
        <f t="shared" si="71"/>
        <v>#VALUE!</v>
      </c>
      <c r="I191" s="143" t="e">
        <f t="shared" si="71"/>
        <v>#VALUE!</v>
      </c>
      <c r="J191" s="143" t="e">
        <f t="shared" si="71"/>
        <v>#VALUE!</v>
      </c>
      <c r="K191" s="143" t="e">
        <f t="shared" si="71"/>
        <v>#VALUE!</v>
      </c>
      <c r="L191" s="143" t="e">
        <f t="shared" si="71"/>
        <v>#VALUE!</v>
      </c>
      <c r="M191" s="143" t="e">
        <f t="shared" si="71"/>
        <v>#VALUE!</v>
      </c>
      <c r="N191" s="143" t="e">
        <f t="shared" si="71"/>
        <v>#VALUE!</v>
      </c>
      <c r="O191" s="143" t="e">
        <f t="shared" si="71"/>
        <v>#VALUE!</v>
      </c>
      <c r="P191" s="143" t="e">
        <f t="shared" si="71"/>
        <v>#VALUE!</v>
      </c>
      <c r="Q191" s="143" t="e">
        <f t="shared" si="71"/>
        <v>#VALUE!</v>
      </c>
      <c r="R191" s="143" t="e">
        <f t="shared" si="71"/>
        <v>#VALUE!</v>
      </c>
      <c r="S191" s="143" t="e">
        <f t="shared" si="71"/>
        <v>#VALUE!</v>
      </c>
      <c r="T191" s="143" t="e">
        <f t="shared" si="71"/>
        <v>#VALUE!</v>
      </c>
      <c r="U191" s="143" t="e">
        <f t="shared" si="71"/>
        <v>#VALUE!</v>
      </c>
      <c r="V191" s="143" t="e">
        <f t="shared" si="71"/>
        <v>#VALUE!</v>
      </c>
      <c r="W191" s="143" t="e">
        <f t="shared" si="71"/>
        <v>#VALUE!</v>
      </c>
      <c r="X191" s="143" t="e">
        <f t="shared" si="71"/>
        <v>#VALUE!</v>
      </c>
      <c r="Y191" s="143" t="e">
        <f t="shared" si="71"/>
        <v>#VALUE!</v>
      </c>
      <c r="Z191" s="143" t="e">
        <f t="shared" si="71"/>
        <v>#VALUE!</v>
      </c>
      <c r="AA191" s="143" t="e">
        <f t="shared" si="71"/>
        <v>#VALUE!</v>
      </c>
      <c r="AB191" s="143" t="e">
        <f t="shared" si="71"/>
        <v>#VALUE!</v>
      </c>
      <c r="AC191" s="143" t="e">
        <f t="shared" si="71"/>
        <v>#VALUE!</v>
      </c>
      <c r="AD191" s="143" t="e">
        <f t="shared" si="71"/>
        <v>#VALUE!</v>
      </c>
      <c r="AE191" s="143" t="e">
        <f t="shared" si="71"/>
        <v>#VALUE!</v>
      </c>
      <c r="AF191" s="143" t="e">
        <f t="shared" si="71"/>
        <v>#VALUE!</v>
      </c>
      <c r="AG191" s="143" t="e">
        <f t="shared" si="71"/>
        <v>#VALUE!</v>
      </c>
      <c r="AH191" s="143" t="e">
        <f t="shared" si="71"/>
        <v>#VALUE!</v>
      </c>
      <c r="AI191" s="143" t="e">
        <f t="shared" si="71"/>
        <v>#VALUE!</v>
      </c>
      <c r="AJ191" s="143" t="e">
        <f t="shared" si="71"/>
        <v>#VALUE!</v>
      </c>
      <c r="AK191" s="143" t="e">
        <f t="shared" si="71"/>
        <v>#VALUE!</v>
      </c>
      <c r="AL191" s="143" t="e">
        <f t="shared" si="71"/>
        <v>#VALUE!</v>
      </c>
      <c r="AM191" s="143" t="e">
        <f t="shared" si="71"/>
        <v>#VALUE!</v>
      </c>
      <c r="AN191" s="143" t="e">
        <f t="shared" si="71"/>
        <v>#VALUE!</v>
      </c>
      <c r="AO191" s="143" t="e">
        <f t="shared" si="71"/>
        <v>#VALUE!</v>
      </c>
      <c r="AP191" s="143" t="e">
        <f t="shared" si="71"/>
        <v>#VALUE!</v>
      </c>
      <c r="AQ191" s="143" t="e">
        <f t="shared" si="71"/>
        <v>#VALUE!</v>
      </c>
      <c r="AR191" s="143" t="e">
        <f t="shared" si="71"/>
        <v>#VALUE!</v>
      </c>
      <c r="AS191" s="143" t="e">
        <f t="shared" si="71"/>
        <v>#VALUE!</v>
      </c>
      <c r="AT191" s="143" t="e">
        <f t="shared" si="71"/>
        <v>#VALUE!</v>
      </c>
      <c r="AU191" s="143" t="e">
        <f t="shared" si="71"/>
        <v>#VALUE!</v>
      </c>
      <c r="AV191" s="143" t="e">
        <f t="shared" si="71"/>
        <v>#VALUE!</v>
      </c>
      <c r="AW191" s="143" t="e">
        <f t="shared" si="71"/>
        <v>#VALUE!</v>
      </c>
      <c r="AX191" s="143" t="e">
        <f t="shared" si="71"/>
        <v>#VALUE!</v>
      </c>
      <c r="AY191" s="143" t="e">
        <f t="shared" si="71"/>
        <v>#VALUE!</v>
      </c>
      <c r="AZ191" s="143" t="e">
        <f t="shared" si="71"/>
        <v>#VALUE!</v>
      </c>
      <c r="BA191" s="143" t="e">
        <f t="shared" si="71"/>
        <v>#VALUE!</v>
      </c>
      <c r="BB191" s="143" t="e">
        <f t="shared" si="71"/>
        <v>#VALUE!</v>
      </c>
      <c r="BC191" s="143" t="e">
        <f t="shared" si="71"/>
        <v>#VALUE!</v>
      </c>
      <c r="BD191" s="143" t="e">
        <f t="shared" si="71"/>
        <v>#VALUE!</v>
      </c>
      <c r="BE191" s="143" t="e">
        <f t="shared" si="71"/>
        <v>#VALUE!</v>
      </c>
      <c r="BF191" s="143" t="e">
        <f t="shared" si="71"/>
        <v>#VALUE!</v>
      </c>
      <c r="BG191" s="143" t="e">
        <f t="shared" si="71"/>
        <v>#VALUE!</v>
      </c>
      <c r="BH191" s="143" t="e">
        <f t="shared" si="71"/>
        <v>#VALUE!</v>
      </c>
      <c r="BI191" s="143" t="e">
        <f t="shared" si="71"/>
        <v>#VALUE!</v>
      </c>
      <c r="BJ191" s="143" t="e">
        <f t="shared" si="71"/>
        <v>#VALUE!</v>
      </c>
      <c r="BK191" s="143" t="e">
        <f t="shared" si="71"/>
        <v>#VALUE!</v>
      </c>
      <c r="BL191" s="143" t="e">
        <f t="shared" si="71"/>
        <v>#VALUE!</v>
      </c>
      <c r="BM191" s="143" t="e">
        <f t="shared" si="71"/>
        <v>#VALUE!</v>
      </c>
      <c r="BN191" s="95"/>
      <c r="BO191" s="95"/>
      <c r="BP191" s="95"/>
      <c r="BQ191" s="95"/>
      <c r="BR191" s="95"/>
      <c r="BS191" s="95"/>
      <c r="BT191" s="95"/>
      <c r="BU191" s="95"/>
      <c r="BV191" s="95"/>
      <c r="BW191" s="95"/>
      <c r="BX191" s="95"/>
      <c r="BY191" s="95"/>
      <c r="BZ191" s="95"/>
      <c r="CA191" s="95"/>
      <c r="CB191" s="95"/>
      <c r="CC191" s="95"/>
      <c r="CD191" s="95"/>
      <c r="CE191" s="95"/>
      <c r="CF191" s="95"/>
      <c r="CG191" s="95"/>
      <c r="CH191" s="95"/>
      <c r="CI191" s="95"/>
      <c r="CJ191" s="95"/>
      <c r="CK191" s="95"/>
      <c r="CL191" s="95"/>
      <c r="CM191" s="95"/>
      <c r="CN191" s="95"/>
      <c r="CO191" s="95"/>
      <c r="CP191" s="95"/>
      <c r="CQ191" s="95"/>
      <c r="CR191" s="95"/>
      <c r="CS191" s="95"/>
      <c r="CT191" s="95"/>
      <c r="CU191" s="95"/>
      <c r="CV191" s="95"/>
      <c r="CW191" s="95"/>
      <c r="CX191" s="95"/>
      <c r="CY191" s="95"/>
      <c r="CZ191" s="95"/>
      <c r="DA191" s="95"/>
      <c r="DB191" s="95"/>
      <c r="DC191" s="95"/>
      <c r="DD191" s="95"/>
      <c r="DE191" s="95"/>
      <c r="DF191" s="95"/>
      <c r="DG191" s="95"/>
      <c r="DH191" s="95"/>
      <c r="DI191" s="95"/>
      <c r="DJ191" s="95"/>
      <c r="DK191" s="95"/>
      <c r="DL191" s="95"/>
      <c r="DM191" s="95"/>
      <c r="DN191" s="95"/>
      <c r="DO191" s="95"/>
      <c r="DP191" s="95"/>
      <c r="DQ191" s="95"/>
      <c r="DR191" s="95"/>
      <c r="DS191" s="95"/>
      <c r="DT191" s="95"/>
      <c r="DU191" s="95"/>
      <c r="DV191" s="95"/>
      <c r="DW191" s="95"/>
      <c r="DX191" s="95"/>
      <c r="DY191" s="95"/>
      <c r="DZ191" s="95"/>
      <c r="EA191" s="95"/>
      <c r="EB191" s="95"/>
      <c r="EC191" s="95"/>
      <c r="ED191" s="95"/>
      <c r="EE191" s="95"/>
      <c r="EF191" s="95"/>
      <c r="EG191" s="95"/>
      <c r="EH191" s="95"/>
      <c r="EI191" s="95"/>
      <c r="EJ191" s="95"/>
      <c r="EK191" s="95"/>
      <c r="EL191" s="95"/>
      <c r="EM191" s="95"/>
      <c r="EN191" s="95"/>
      <c r="EO191" s="95"/>
      <c r="EP191" s="95"/>
      <c r="EQ191" s="95"/>
      <c r="ER191" s="95"/>
      <c r="ES191" s="95"/>
      <c r="ET191" s="95"/>
      <c r="EU191" s="95"/>
      <c r="EV191" s="95"/>
      <c r="EW191" s="95"/>
      <c r="EX191" s="95"/>
      <c r="EY191" s="95"/>
      <c r="EZ191" s="95"/>
      <c r="FA191" s="95"/>
      <c r="FB191" s="95"/>
      <c r="FC191" s="95"/>
      <c r="FD191" s="95"/>
      <c r="FE191" s="95"/>
      <c r="FF191" s="95"/>
      <c r="FG191" s="95"/>
      <c r="FH191" s="95"/>
      <c r="FI191" s="95"/>
      <c r="FJ191" s="95"/>
      <c r="FK191" s="95"/>
      <c r="FL191" s="95"/>
      <c r="FM191" s="95"/>
      <c r="FN191" s="95"/>
      <c r="FO191" s="95"/>
      <c r="FP191" s="95"/>
      <c r="FQ191" s="95"/>
      <c r="FR191" s="95"/>
      <c r="FS191" s="95"/>
      <c r="FT191" s="95"/>
      <c r="FU191" s="95"/>
      <c r="FV191" s="95"/>
      <c r="FW191" s="95"/>
      <c r="FX191" s="95"/>
      <c r="FY191" s="95"/>
      <c r="FZ191" s="95"/>
      <c r="GA191" s="95"/>
      <c r="GB191" s="95"/>
      <c r="GC191" s="95"/>
      <c r="GD191" s="95"/>
      <c r="GE191" s="95"/>
      <c r="GF191" s="95"/>
      <c r="GG191" s="95"/>
      <c r="GH191" s="95"/>
      <c r="GI191" s="95"/>
      <c r="GJ191" s="95"/>
      <c r="GK191" s="95"/>
      <c r="GL191" s="95"/>
      <c r="GM191" s="95"/>
      <c r="GN191" s="95"/>
      <c r="GO191" s="95"/>
      <c r="GP191" s="95"/>
      <c r="GQ191" s="95"/>
      <c r="GR191" s="95"/>
      <c r="GS191" s="95"/>
      <c r="GT191" s="95"/>
      <c r="GU191" s="95"/>
      <c r="GV191" s="95"/>
      <c r="GW191" s="133"/>
      <c r="GX191" s="133"/>
      <c r="GY191" s="133"/>
      <c r="GZ191" s="133"/>
      <c r="HA191" s="133"/>
      <c r="HB191" s="133"/>
      <c r="HC191" s="133"/>
      <c r="HD191" s="133"/>
      <c r="HE191" s="133"/>
      <c r="HF191" s="133"/>
      <c r="HG191" s="95"/>
      <c r="HH191" s="95"/>
      <c r="HI191" s="95"/>
      <c r="HJ191" s="95"/>
      <c r="HK191" s="95"/>
      <c r="HL191" s="95"/>
      <c r="HM191" s="95"/>
      <c r="HN191" s="95"/>
      <c r="HO191" s="95"/>
      <c r="HP191" s="95"/>
      <c r="HQ191" s="95"/>
      <c r="HR191" s="95"/>
      <c r="HS191" s="95"/>
      <c r="HT191" s="95"/>
      <c r="HU191" s="95"/>
      <c r="HV191" s="95"/>
      <c r="HW191" s="95"/>
      <c r="HX191" s="95"/>
      <c r="HY191" s="95"/>
      <c r="HZ191" s="95"/>
      <c r="IA191" s="95"/>
      <c r="IB191" s="95"/>
      <c r="IC191" s="95"/>
      <c r="ID191" s="95"/>
      <c r="IE191" s="95"/>
      <c r="IF191" s="95"/>
      <c r="IG191" s="95"/>
      <c r="IH191" s="95"/>
      <c r="II191" s="95"/>
      <c r="IJ191" s="95"/>
      <c r="IK191" s="95"/>
      <c r="IL191" s="95"/>
      <c r="IM191" s="95"/>
      <c r="IN191" s="95"/>
      <c r="IO191" s="95"/>
      <c r="IP191" s="95"/>
      <c r="IQ191" s="95"/>
      <c r="IR191" s="95"/>
      <c r="IS191" s="95"/>
      <c r="IT191" s="95"/>
      <c r="IU191" s="95"/>
      <c r="IV191" s="95"/>
      <c r="IW191" s="95"/>
      <c r="IX191" s="95"/>
      <c r="IY191" s="95"/>
      <c r="IZ191" s="95"/>
      <c r="JA191" s="95"/>
      <c r="JB191" s="95"/>
      <c r="JC191" s="95"/>
      <c r="JD191" s="95"/>
      <c r="JE191" s="95"/>
      <c r="JF191" s="95"/>
      <c r="JG191" s="95"/>
      <c r="JH191" s="95"/>
      <c r="JI191" s="95"/>
      <c r="JJ191" s="95"/>
      <c r="JK191" s="95"/>
      <c r="JL191" s="95"/>
      <c r="JM191" s="95"/>
      <c r="JN191" s="95"/>
      <c r="JO191" s="95"/>
      <c r="JP191" s="95"/>
      <c r="JQ191" s="95"/>
      <c r="JR191" s="95"/>
      <c r="JS191" s="95"/>
      <c r="JT191" s="95"/>
      <c r="JU191" s="95"/>
      <c r="JV191" s="95"/>
      <c r="JW191" s="95"/>
      <c r="JX191" s="95"/>
      <c r="JY191" s="95"/>
      <c r="JZ191" s="95"/>
      <c r="KA191" s="95"/>
      <c r="KB191" s="95"/>
      <c r="KC191" s="95"/>
      <c r="KD191" s="95"/>
      <c r="KE191" s="95"/>
      <c r="KF191" s="95"/>
      <c r="KG191" s="95"/>
      <c r="KH191" s="95"/>
      <c r="KI191" s="95"/>
      <c r="KJ191" s="95"/>
      <c r="KK191" s="95"/>
      <c r="KL191" s="95"/>
      <c r="KM191" s="95"/>
      <c r="KN191" s="95"/>
      <c r="KO191" s="95"/>
      <c r="KP191" s="95"/>
      <c r="KQ191" s="95"/>
      <c r="KR191" s="95"/>
      <c r="KS191" s="95"/>
      <c r="KT191" s="95"/>
      <c r="KU191" s="95"/>
      <c r="KV191" s="95"/>
      <c r="KW191" s="95"/>
      <c r="KX191" s="95"/>
      <c r="KY191" s="95"/>
      <c r="KZ191" s="95"/>
      <c r="LA191" s="95"/>
      <c r="LB191" s="95"/>
      <c r="LC191" s="95"/>
      <c r="LD191" s="95"/>
      <c r="LE191" s="95"/>
      <c r="LF191" s="95"/>
      <c r="LG191" s="95"/>
      <c r="LH191" s="95"/>
      <c r="LI191" s="95"/>
      <c r="LJ191" s="95"/>
      <c r="LK191" s="95"/>
      <c r="LL191" s="95"/>
      <c r="LM191" s="95"/>
      <c r="LN191" s="95"/>
      <c r="LO191" s="95"/>
      <c r="LP191" s="95"/>
      <c r="LQ191" s="95"/>
      <c r="LR191" s="95"/>
      <c r="LS191" s="95"/>
      <c r="LT191" s="95"/>
      <c r="LU191" s="95"/>
      <c r="LV191" s="95"/>
      <c r="LW191" s="95"/>
      <c r="LX191" s="95"/>
      <c r="LY191" s="95"/>
      <c r="LZ191" s="95"/>
      <c r="MA191" s="95"/>
      <c r="MB191" s="95"/>
      <c r="MC191" s="95"/>
      <c r="MD191" s="95"/>
      <c r="ME191" s="95"/>
      <c r="MF191" s="95"/>
      <c r="MG191" s="95"/>
      <c r="MH191" s="95"/>
      <c r="MI191" s="95"/>
      <c r="MJ191" s="95"/>
      <c r="MK191" s="95"/>
      <c r="ML191" s="95"/>
      <c r="MM191" s="95"/>
      <c r="MN191" s="95"/>
      <c r="MO191" s="95"/>
      <c r="MP191" s="95"/>
      <c r="MQ191" s="95"/>
      <c r="MR191" s="95"/>
      <c r="MS191" s="95"/>
      <c r="MT191" s="95"/>
      <c r="MU191" s="95"/>
      <c r="MV191" s="95"/>
      <c r="MW191" s="95"/>
      <c r="MX191" s="95"/>
      <c r="MY191" s="95"/>
      <c r="MZ191" s="95"/>
      <c r="NA191" s="95"/>
      <c r="NB191" s="95"/>
      <c r="NC191" s="95"/>
      <c r="ND191" s="95"/>
      <c r="NE191" s="95"/>
      <c r="NF191" s="95"/>
      <c r="NG191" s="95"/>
      <c r="NH191" s="95"/>
      <c r="NI191" s="95"/>
      <c r="NJ191" s="95"/>
      <c r="NK191" s="95"/>
      <c r="NL191" s="95"/>
      <c r="NM191" s="95"/>
      <c r="NN191" s="95"/>
      <c r="NO191" s="95"/>
      <c r="NP191" s="95"/>
      <c r="NQ191" s="95"/>
      <c r="NR191" s="95"/>
      <c r="NS191" s="95"/>
      <c r="NT191" s="95"/>
      <c r="NU191" s="95"/>
      <c r="NV191" s="95"/>
      <c r="NW191" s="95"/>
      <c r="NX191" s="95"/>
      <c r="NY191" s="95"/>
      <c r="NZ191" s="95"/>
      <c r="OA191" s="95"/>
      <c r="OB191" s="95"/>
      <c r="OC191" s="95"/>
      <c r="OD191" s="95"/>
      <c r="OE191" s="95"/>
      <c r="OF191" s="95"/>
      <c r="OG191" s="95"/>
      <c r="OH191" s="95"/>
      <c r="OI191" s="95"/>
      <c r="OJ191" s="95"/>
      <c r="OK191" s="95"/>
      <c r="OL191" s="95"/>
      <c r="OM191" s="95"/>
      <c r="ON191" s="95"/>
      <c r="OO191" s="95"/>
      <c r="OP191" s="95"/>
      <c r="OQ191" s="95"/>
      <c r="OR191" s="95"/>
      <c r="OS191" s="95"/>
      <c r="OT191" s="95"/>
      <c r="OU191" s="95"/>
      <c r="OV191" s="95"/>
      <c r="OW191" s="95"/>
      <c r="OX191" s="95"/>
      <c r="OY191" s="95"/>
      <c r="OZ191" s="95"/>
      <c r="PA191" s="95"/>
      <c r="PB191" s="95"/>
      <c r="PC191" s="95"/>
      <c r="PD191" s="95"/>
      <c r="PE191" s="95"/>
      <c r="PF191" s="95"/>
      <c r="PG191" s="95"/>
      <c r="PH191" s="95"/>
    </row>
    <row r="192" spans="3:424" s="85" customFormat="1" ht="29.55" customHeight="1">
      <c r="C192" s="1815" t="s">
        <v>202</v>
      </c>
      <c r="D192" s="1815"/>
      <c r="E192" s="1815"/>
      <c r="F192" s="143">
        <f t="shared" si="61"/>
        <v>0</v>
      </c>
      <c r="G192" s="143" t="e">
        <f t="shared" ref="G192:V246" si="72">IF(COLUMN(F192)-COLUMN($T$30)+1&lt;=ROUND($T$30,0)-15,F192,0)</f>
        <v>#VALUE!</v>
      </c>
      <c r="H192" s="143" t="e">
        <f t="shared" si="72"/>
        <v>#VALUE!</v>
      </c>
      <c r="I192" s="143" t="e">
        <f t="shared" si="72"/>
        <v>#VALUE!</v>
      </c>
      <c r="J192" s="143" t="e">
        <f t="shared" si="72"/>
        <v>#VALUE!</v>
      </c>
      <c r="K192" s="143" t="e">
        <f t="shared" si="72"/>
        <v>#VALUE!</v>
      </c>
      <c r="L192" s="143" t="e">
        <f t="shared" si="72"/>
        <v>#VALUE!</v>
      </c>
      <c r="M192" s="143" t="e">
        <f t="shared" si="72"/>
        <v>#VALUE!</v>
      </c>
      <c r="N192" s="143" t="e">
        <f t="shared" si="72"/>
        <v>#VALUE!</v>
      </c>
      <c r="O192" s="143" t="e">
        <f t="shared" si="72"/>
        <v>#VALUE!</v>
      </c>
      <c r="P192" s="143" t="e">
        <f t="shared" si="72"/>
        <v>#VALUE!</v>
      </c>
      <c r="Q192" s="143" t="e">
        <f t="shared" si="72"/>
        <v>#VALUE!</v>
      </c>
      <c r="R192" s="143" t="e">
        <f t="shared" si="72"/>
        <v>#VALUE!</v>
      </c>
      <c r="S192" s="143" t="e">
        <f t="shared" si="72"/>
        <v>#VALUE!</v>
      </c>
      <c r="T192" s="143" t="e">
        <f t="shared" si="72"/>
        <v>#VALUE!</v>
      </c>
      <c r="U192" s="143" t="e">
        <f t="shared" si="72"/>
        <v>#VALUE!</v>
      </c>
      <c r="V192" s="143" t="e">
        <f t="shared" si="72"/>
        <v>#VALUE!</v>
      </c>
      <c r="W192" s="143" t="e">
        <f t="shared" si="71"/>
        <v>#VALUE!</v>
      </c>
      <c r="X192" s="143" t="e">
        <f t="shared" si="71"/>
        <v>#VALUE!</v>
      </c>
      <c r="Y192" s="143" t="e">
        <f t="shared" si="71"/>
        <v>#VALUE!</v>
      </c>
      <c r="Z192" s="143" t="e">
        <f t="shared" si="71"/>
        <v>#VALUE!</v>
      </c>
      <c r="AA192" s="143" t="e">
        <f t="shared" si="71"/>
        <v>#VALUE!</v>
      </c>
      <c r="AB192" s="143" t="e">
        <f t="shared" si="71"/>
        <v>#VALUE!</v>
      </c>
      <c r="AC192" s="143" t="e">
        <f t="shared" si="71"/>
        <v>#VALUE!</v>
      </c>
      <c r="AD192" s="143" t="e">
        <f t="shared" si="71"/>
        <v>#VALUE!</v>
      </c>
      <c r="AE192" s="143" t="e">
        <f t="shared" si="71"/>
        <v>#VALUE!</v>
      </c>
      <c r="AF192" s="143" t="e">
        <f t="shared" si="71"/>
        <v>#VALUE!</v>
      </c>
      <c r="AG192" s="143" t="e">
        <f t="shared" si="71"/>
        <v>#VALUE!</v>
      </c>
      <c r="AH192" s="143" t="e">
        <f t="shared" si="71"/>
        <v>#VALUE!</v>
      </c>
      <c r="AI192" s="143" t="e">
        <f t="shared" si="71"/>
        <v>#VALUE!</v>
      </c>
      <c r="AJ192" s="143" t="e">
        <f t="shared" si="71"/>
        <v>#VALUE!</v>
      </c>
      <c r="AK192" s="143" t="e">
        <f t="shared" si="71"/>
        <v>#VALUE!</v>
      </c>
      <c r="AL192" s="143" t="e">
        <f t="shared" si="71"/>
        <v>#VALUE!</v>
      </c>
      <c r="AM192" s="143" t="e">
        <f t="shared" si="71"/>
        <v>#VALUE!</v>
      </c>
      <c r="AN192" s="143" t="e">
        <f t="shared" si="71"/>
        <v>#VALUE!</v>
      </c>
      <c r="AO192" s="143" t="e">
        <f t="shared" si="71"/>
        <v>#VALUE!</v>
      </c>
      <c r="AP192" s="143" t="e">
        <f t="shared" si="71"/>
        <v>#VALUE!</v>
      </c>
      <c r="AQ192" s="143" t="e">
        <f t="shared" si="71"/>
        <v>#VALUE!</v>
      </c>
      <c r="AR192" s="143" t="e">
        <f t="shared" si="71"/>
        <v>#VALUE!</v>
      </c>
      <c r="AS192" s="143" t="e">
        <f t="shared" si="71"/>
        <v>#VALUE!</v>
      </c>
      <c r="AT192" s="143" t="e">
        <f t="shared" si="71"/>
        <v>#VALUE!</v>
      </c>
      <c r="AU192" s="143" t="e">
        <f t="shared" si="71"/>
        <v>#VALUE!</v>
      </c>
      <c r="AV192" s="143" t="e">
        <f t="shared" si="71"/>
        <v>#VALUE!</v>
      </c>
      <c r="AW192" s="143" t="e">
        <f t="shared" si="71"/>
        <v>#VALUE!</v>
      </c>
      <c r="AX192" s="143" t="e">
        <f t="shared" si="71"/>
        <v>#VALUE!</v>
      </c>
      <c r="AY192" s="143" t="e">
        <f t="shared" si="71"/>
        <v>#VALUE!</v>
      </c>
      <c r="AZ192" s="143" t="e">
        <f t="shared" si="71"/>
        <v>#VALUE!</v>
      </c>
      <c r="BA192" s="143" t="e">
        <f t="shared" si="71"/>
        <v>#VALUE!</v>
      </c>
      <c r="BB192" s="143" t="e">
        <f t="shared" si="71"/>
        <v>#VALUE!</v>
      </c>
      <c r="BC192" s="143" t="e">
        <f t="shared" si="71"/>
        <v>#VALUE!</v>
      </c>
      <c r="BD192" s="143" t="e">
        <f t="shared" si="71"/>
        <v>#VALUE!</v>
      </c>
      <c r="BE192" s="143" t="e">
        <f t="shared" si="71"/>
        <v>#VALUE!</v>
      </c>
      <c r="BF192" s="143" t="e">
        <f t="shared" si="71"/>
        <v>#VALUE!</v>
      </c>
      <c r="BG192" s="143" t="e">
        <f t="shared" si="71"/>
        <v>#VALUE!</v>
      </c>
      <c r="BH192" s="143" t="e">
        <f t="shared" si="71"/>
        <v>#VALUE!</v>
      </c>
      <c r="BI192" s="143" t="e">
        <f t="shared" si="71"/>
        <v>#VALUE!</v>
      </c>
      <c r="BJ192" s="143" t="e">
        <f t="shared" si="71"/>
        <v>#VALUE!</v>
      </c>
      <c r="BK192" s="143" t="e">
        <f t="shared" si="71"/>
        <v>#VALUE!</v>
      </c>
      <c r="BL192" s="143" t="e">
        <f t="shared" si="71"/>
        <v>#VALUE!</v>
      </c>
      <c r="BM192" s="143" t="e">
        <f t="shared" si="71"/>
        <v>#VALUE!</v>
      </c>
      <c r="BN192" s="95"/>
      <c r="BO192" s="95"/>
      <c r="BP192" s="95"/>
      <c r="BQ192" s="95"/>
      <c r="BR192" s="95"/>
      <c r="BS192" s="95"/>
      <c r="BT192" s="95"/>
      <c r="BU192" s="95"/>
      <c r="BV192" s="95"/>
      <c r="BW192" s="95"/>
      <c r="BX192" s="95"/>
      <c r="BY192" s="95"/>
      <c r="BZ192" s="95"/>
      <c r="CA192" s="95"/>
      <c r="CB192" s="95"/>
      <c r="CC192" s="95"/>
      <c r="CD192" s="95"/>
      <c r="CE192" s="95"/>
      <c r="CF192" s="95"/>
      <c r="CG192" s="95"/>
      <c r="CH192" s="95"/>
      <c r="CI192" s="95"/>
      <c r="CJ192" s="95"/>
      <c r="CK192" s="95"/>
      <c r="CL192" s="95"/>
      <c r="CM192" s="95"/>
      <c r="CN192" s="95"/>
      <c r="CO192" s="95"/>
      <c r="CP192" s="95"/>
      <c r="CQ192" s="95"/>
      <c r="CR192" s="95"/>
      <c r="CS192" s="95"/>
      <c r="CT192" s="95"/>
      <c r="CU192" s="95"/>
      <c r="CV192" s="95"/>
      <c r="CW192" s="95"/>
      <c r="CX192" s="95"/>
      <c r="CY192" s="95"/>
      <c r="CZ192" s="95"/>
      <c r="DA192" s="95"/>
      <c r="DB192" s="95"/>
      <c r="DC192" s="95"/>
      <c r="DD192" s="95"/>
      <c r="DE192" s="95"/>
      <c r="DF192" s="95"/>
      <c r="DG192" s="95"/>
      <c r="DH192" s="95"/>
      <c r="DI192" s="95"/>
      <c r="DJ192" s="95"/>
      <c r="DK192" s="95"/>
      <c r="DL192" s="95"/>
      <c r="DM192" s="95"/>
      <c r="DN192" s="95"/>
      <c r="DO192" s="95"/>
      <c r="DP192" s="95"/>
      <c r="DQ192" s="95"/>
      <c r="DR192" s="95"/>
      <c r="DS192" s="95"/>
      <c r="DT192" s="95"/>
      <c r="DU192" s="95"/>
      <c r="DV192" s="95"/>
      <c r="DW192" s="95"/>
      <c r="DX192" s="95"/>
      <c r="DY192" s="95"/>
      <c r="DZ192" s="95"/>
      <c r="EA192" s="95"/>
      <c r="EB192" s="95"/>
      <c r="EC192" s="95"/>
      <c r="ED192" s="95"/>
      <c r="EE192" s="95"/>
      <c r="EF192" s="95"/>
      <c r="EG192" s="95"/>
      <c r="EH192" s="95"/>
      <c r="EI192" s="95"/>
      <c r="EJ192" s="95"/>
      <c r="EK192" s="95"/>
      <c r="EL192" s="95"/>
      <c r="EM192" s="95"/>
      <c r="EN192" s="95"/>
      <c r="EO192" s="95"/>
      <c r="EP192" s="95"/>
      <c r="EQ192" s="95"/>
      <c r="ER192" s="95"/>
      <c r="ES192" s="95"/>
      <c r="ET192" s="95"/>
      <c r="EU192" s="95"/>
      <c r="EV192" s="95"/>
      <c r="EW192" s="95"/>
      <c r="EX192" s="95"/>
      <c r="EY192" s="95"/>
      <c r="EZ192" s="95"/>
      <c r="FA192" s="95"/>
      <c r="FB192" s="95"/>
      <c r="FC192" s="95"/>
      <c r="FD192" s="95"/>
      <c r="FE192" s="95"/>
      <c r="FF192" s="95"/>
      <c r="FG192" s="95"/>
      <c r="FH192" s="95"/>
      <c r="FI192" s="95"/>
      <c r="FJ192" s="95"/>
      <c r="FK192" s="95"/>
      <c r="FL192" s="95"/>
      <c r="FM192" s="95"/>
      <c r="FN192" s="95"/>
      <c r="FO192" s="95"/>
      <c r="FP192" s="95"/>
      <c r="FQ192" s="95"/>
      <c r="FR192" s="95"/>
      <c r="FS192" s="95"/>
      <c r="FT192" s="95"/>
      <c r="FU192" s="95"/>
      <c r="FV192" s="95"/>
      <c r="FW192" s="95"/>
      <c r="FX192" s="95"/>
      <c r="FY192" s="95"/>
      <c r="FZ192" s="95"/>
      <c r="GA192" s="95"/>
      <c r="GB192" s="95"/>
      <c r="GC192" s="95"/>
      <c r="GD192" s="95"/>
      <c r="GE192" s="95"/>
      <c r="GF192" s="95"/>
      <c r="GG192" s="95"/>
      <c r="GH192" s="95"/>
      <c r="GI192" s="95"/>
      <c r="GJ192" s="95"/>
      <c r="GK192" s="95"/>
      <c r="GL192" s="95"/>
      <c r="GM192" s="95"/>
      <c r="GN192" s="95"/>
      <c r="GO192" s="95"/>
      <c r="GP192" s="95"/>
      <c r="GQ192" s="95"/>
      <c r="GR192" s="95"/>
      <c r="GS192" s="95"/>
      <c r="GT192" s="95"/>
      <c r="GU192" s="95"/>
      <c r="GV192" s="95"/>
      <c r="GW192" s="133"/>
      <c r="GX192" s="133"/>
      <c r="GY192" s="133"/>
      <c r="GZ192" s="133"/>
      <c r="HA192" s="133"/>
      <c r="HB192" s="133"/>
      <c r="HC192" s="133"/>
      <c r="HD192" s="133"/>
      <c r="HE192" s="133"/>
      <c r="HF192" s="133"/>
      <c r="HG192" s="95"/>
      <c r="HH192" s="95"/>
      <c r="HI192" s="95"/>
      <c r="HJ192" s="95"/>
      <c r="HK192" s="95"/>
      <c r="HL192" s="95"/>
      <c r="HM192" s="95"/>
      <c r="HN192" s="95"/>
      <c r="HO192" s="95"/>
      <c r="HP192" s="95"/>
      <c r="HQ192" s="95"/>
      <c r="HR192" s="95"/>
      <c r="HS192" s="95"/>
      <c r="HT192" s="95"/>
      <c r="HU192" s="95"/>
      <c r="HV192" s="95"/>
      <c r="HW192" s="95"/>
      <c r="HX192" s="95"/>
      <c r="HY192" s="95"/>
      <c r="HZ192" s="95"/>
      <c r="IA192" s="95"/>
      <c r="IB192" s="95"/>
      <c r="IC192" s="95"/>
      <c r="ID192" s="95"/>
      <c r="IE192" s="95"/>
      <c r="IF192" s="95"/>
      <c r="IG192" s="95"/>
      <c r="IH192" s="95"/>
      <c r="II192" s="95"/>
      <c r="IJ192" s="95"/>
      <c r="IK192" s="95"/>
      <c r="IL192" s="95"/>
      <c r="IM192" s="95"/>
      <c r="IN192" s="95"/>
      <c r="IO192" s="95"/>
      <c r="IP192" s="95"/>
      <c r="IQ192" s="95"/>
      <c r="IR192" s="95"/>
      <c r="IS192" s="95"/>
      <c r="IT192" s="95"/>
      <c r="IU192" s="95"/>
      <c r="IV192" s="95"/>
      <c r="IW192" s="95"/>
      <c r="IX192" s="95"/>
      <c r="IY192" s="95"/>
      <c r="IZ192" s="95"/>
      <c r="JA192" s="95"/>
      <c r="JB192" s="95"/>
      <c r="JC192" s="95"/>
      <c r="JD192" s="95"/>
      <c r="JE192" s="95"/>
      <c r="JF192" s="95"/>
      <c r="JG192" s="95"/>
      <c r="JH192" s="95"/>
      <c r="JI192" s="95"/>
      <c r="JJ192" s="95"/>
      <c r="JK192" s="95"/>
      <c r="JL192" s="95"/>
      <c r="JM192" s="95"/>
      <c r="JN192" s="95"/>
      <c r="JO192" s="95"/>
      <c r="JP192" s="95"/>
      <c r="JQ192" s="95"/>
      <c r="JR192" s="95"/>
      <c r="JS192" s="95"/>
      <c r="JT192" s="95"/>
      <c r="JU192" s="95"/>
      <c r="JV192" s="95"/>
      <c r="JW192" s="95"/>
      <c r="JX192" s="95"/>
      <c r="JY192" s="95"/>
      <c r="JZ192" s="95"/>
      <c r="KA192" s="95"/>
      <c r="KB192" s="95"/>
      <c r="KC192" s="95"/>
      <c r="KD192" s="95"/>
      <c r="KE192" s="95"/>
      <c r="KF192" s="95"/>
      <c r="KG192" s="95"/>
      <c r="KH192" s="95"/>
      <c r="KI192" s="95"/>
      <c r="KJ192" s="95"/>
      <c r="KK192" s="95"/>
      <c r="KL192" s="95"/>
      <c r="KM192" s="95"/>
      <c r="KN192" s="95"/>
      <c r="KO192" s="95"/>
      <c r="KP192" s="95"/>
      <c r="KQ192" s="95"/>
      <c r="KR192" s="95"/>
      <c r="KS192" s="95"/>
      <c r="KT192" s="95"/>
      <c r="KU192" s="95"/>
      <c r="KV192" s="95"/>
      <c r="KW192" s="95"/>
      <c r="KX192" s="95"/>
      <c r="KY192" s="95"/>
      <c r="KZ192" s="95"/>
      <c r="LA192" s="95"/>
      <c r="LB192" s="95"/>
      <c r="LC192" s="95"/>
      <c r="LD192" s="95"/>
      <c r="LE192" s="95"/>
      <c r="LF192" s="95"/>
      <c r="LG192" s="95"/>
      <c r="LH192" s="95"/>
      <c r="LI192" s="95"/>
      <c r="LJ192" s="95"/>
      <c r="LK192" s="95"/>
      <c r="LL192" s="95"/>
      <c r="LM192" s="95"/>
      <c r="LN192" s="95"/>
      <c r="LO192" s="95"/>
      <c r="LP192" s="95"/>
      <c r="LQ192" s="95"/>
      <c r="LR192" s="95"/>
      <c r="LS192" s="95"/>
      <c r="LT192" s="95"/>
      <c r="LU192" s="95"/>
      <c r="LV192" s="95"/>
      <c r="LW192" s="95"/>
      <c r="LX192" s="95"/>
      <c r="LY192" s="95"/>
      <c r="LZ192" s="95"/>
      <c r="MA192" s="95"/>
      <c r="MB192" s="95"/>
      <c r="MC192" s="95"/>
      <c r="MD192" s="95"/>
      <c r="ME192" s="95"/>
      <c r="MF192" s="95"/>
      <c r="MG192" s="95"/>
      <c r="MH192" s="95"/>
      <c r="MI192" s="95"/>
      <c r="MJ192" s="95"/>
      <c r="MK192" s="95"/>
      <c r="ML192" s="95"/>
      <c r="MM192" s="95"/>
      <c r="MN192" s="95"/>
      <c r="MO192" s="95"/>
      <c r="MP192" s="95"/>
      <c r="MQ192" s="95"/>
      <c r="MR192" s="95"/>
      <c r="MS192" s="95"/>
      <c r="MT192" s="95"/>
      <c r="MU192" s="95"/>
      <c r="MV192" s="95"/>
      <c r="MW192" s="95"/>
      <c r="MX192" s="95"/>
      <c r="MY192" s="95"/>
      <c r="MZ192" s="95"/>
      <c r="NA192" s="95"/>
      <c r="NB192" s="95"/>
      <c r="NC192" s="95"/>
      <c r="ND192" s="95"/>
      <c r="NE192" s="95"/>
      <c r="NF192" s="95"/>
      <c r="NG192" s="95"/>
      <c r="NH192" s="95"/>
      <c r="NI192" s="95"/>
      <c r="NJ192" s="95"/>
      <c r="NK192" s="95"/>
      <c r="NL192" s="95"/>
      <c r="NM192" s="95"/>
      <c r="NN192" s="95"/>
      <c r="NO192" s="95"/>
      <c r="NP192" s="95"/>
      <c r="NQ192" s="95"/>
      <c r="NR192" s="95"/>
      <c r="NS192" s="95"/>
      <c r="NT192" s="95"/>
      <c r="NU192" s="95"/>
      <c r="NV192" s="95"/>
      <c r="NW192" s="95"/>
      <c r="NX192" s="95"/>
      <c r="NY192" s="95"/>
      <c r="NZ192" s="95"/>
      <c r="OA192" s="95"/>
      <c r="OB192" s="95"/>
      <c r="OC192" s="95"/>
      <c r="OD192" s="95"/>
      <c r="OE192" s="95"/>
      <c r="OF192" s="95"/>
      <c r="OG192" s="95"/>
      <c r="OH192" s="95"/>
      <c r="OI192" s="95"/>
      <c r="OJ192" s="95"/>
      <c r="OK192" s="95"/>
      <c r="OL192" s="95"/>
      <c r="OM192" s="95"/>
      <c r="ON192" s="95"/>
      <c r="OO192" s="95"/>
      <c r="OP192" s="95"/>
      <c r="OQ192" s="95"/>
      <c r="OR192" s="95"/>
      <c r="OS192" s="95"/>
      <c r="OT192" s="95"/>
      <c r="OU192" s="95"/>
      <c r="OV192" s="95"/>
      <c r="OW192" s="95"/>
      <c r="OX192" s="95"/>
      <c r="OY192" s="95"/>
      <c r="OZ192" s="95"/>
      <c r="PA192" s="95"/>
      <c r="PB192" s="95"/>
      <c r="PC192" s="95"/>
      <c r="PD192" s="95"/>
      <c r="PE192" s="95"/>
      <c r="PF192" s="95"/>
      <c r="PG192" s="95"/>
      <c r="PH192" s="95"/>
    </row>
    <row r="193" spans="3:424" s="85" customFormat="1" ht="18">
      <c r="C193" s="1816" t="s">
        <v>246</v>
      </c>
      <c r="D193" s="1816"/>
      <c r="E193" s="1817"/>
      <c r="F193" s="131"/>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c r="AT193" s="144"/>
      <c r="AU193" s="144"/>
      <c r="AV193" s="144"/>
      <c r="AW193" s="144"/>
      <c r="AX193" s="144"/>
      <c r="AY193" s="144"/>
      <c r="AZ193" s="144"/>
      <c r="BA193" s="144"/>
      <c r="BB193" s="144"/>
      <c r="BC193" s="144"/>
      <c r="BD193" s="144"/>
      <c r="BE193" s="144"/>
      <c r="BF193" s="144"/>
      <c r="BG193" s="144"/>
      <c r="BH193" s="144"/>
      <c r="BI193" s="144"/>
      <c r="BJ193" s="144"/>
      <c r="BK193" s="144"/>
      <c r="BL193" s="144"/>
      <c r="BM193" s="144"/>
      <c r="BN193" s="95"/>
      <c r="BO193" s="95"/>
      <c r="BP193" s="95"/>
      <c r="BQ193" s="95"/>
      <c r="BR193" s="95"/>
      <c r="BS193" s="95"/>
      <c r="BT193" s="95"/>
      <c r="BU193" s="95"/>
      <c r="BV193" s="95"/>
      <c r="BW193" s="95"/>
      <c r="BX193" s="95"/>
      <c r="BY193" s="95"/>
      <c r="BZ193" s="95"/>
      <c r="CA193" s="95"/>
      <c r="CB193" s="95"/>
      <c r="CC193" s="95"/>
      <c r="CD193" s="95"/>
      <c r="CE193" s="95"/>
      <c r="CF193" s="95"/>
      <c r="CG193" s="95"/>
      <c r="CH193" s="95"/>
      <c r="CI193" s="95"/>
      <c r="CJ193" s="95"/>
      <c r="CK193" s="95"/>
      <c r="CL193" s="95"/>
      <c r="CM193" s="95"/>
      <c r="CN193" s="95"/>
      <c r="CO193" s="95"/>
      <c r="CP193" s="95"/>
      <c r="CQ193" s="95"/>
      <c r="CR193" s="95"/>
      <c r="CS193" s="95"/>
      <c r="CT193" s="95"/>
      <c r="CU193" s="95"/>
      <c r="CV193" s="95"/>
      <c r="CW193" s="95"/>
      <c r="CX193" s="95"/>
      <c r="CY193" s="95"/>
      <c r="CZ193" s="95"/>
      <c r="DA193" s="95"/>
      <c r="DB193" s="95"/>
      <c r="DC193" s="95"/>
      <c r="DD193" s="95"/>
      <c r="DE193" s="95"/>
      <c r="DF193" s="95"/>
      <c r="DG193" s="95"/>
      <c r="DH193" s="95"/>
      <c r="DI193" s="95"/>
      <c r="DJ193" s="95"/>
      <c r="DK193" s="95"/>
      <c r="DL193" s="95"/>
      <c r="DM193" s="95"/>
      <c r="DN193" s="95"/>
      <c r="DO193" s="95"/>
      <c r="DP193" s="95"/>
      <c r="DQ193" s="95"/>
      <c r="DR193" s="95"/>
      <c r="DS193" s="95"/>
      <c r="DT193" s="95"/>
      <c r="DU193" s="95"/>
      <c r="DV193" s="95"/>
      <c r="DW193" s="95"/>
      <c r="DX193" s="95"/>
      <c r="DY193" s="95"/>
      <c r="DZ193" s="95"/>
      <c r="EA193" s="95"/>
      <c r="EB193" s="95"/>
      <c r="EC193" s="95"/>
      <c r="ED193" s="95"/>
      <c r="EE193" s="95"/>
      <c r="EF193" s="95"/>
      <c r="EG193" s="95"/>
      <c r="EH193" s="95"/>
      <c r="EI193" s="95"/>
      <c r="EJ193" s="95"/>
      <c r="EK193" s="95"/>
      <c r="EL193" s="95"/>
      <c r="EM193" s="95"/>
      <c r="EN193" s="95"/>
      <c r="EO193" s="95"/>
      <c r="EP193" s="95"/>
      <c r="EQ193" s="95"/>
      <c r="ER193" s="95"/>
      <c r="ES193" s="95"/>
      <c r="ET193" s="95"/>
      <c r="EU193" s="95"/>
      <c r="EV193" s="95"/>
      <c r="EW193" s="95"/>
      <c r="EX193" s="95"/>
      <c r="EY193" s="95"/>
      <c r="EZ193" s="95"/>
      <c r="FA193" s="95"/>
      <c r="FB193" s="95"/>
      <c r="FC193" s="95"/>
      <c r="FD193" s="95"/>
      <c r="FE193" s="95"/>
      <c r="FF193" s="95"/>
      <c r="FG193" s="95"/>
      <c r="FH193" s="95"/>
      <c r="FI193" s="95"/>
      <c r="FJ193" s="95"/>
      <c r="FK193" s="95"/>
      <c r="FL193" s="95"/>
      <c r="FM193" s="95"/>
      <c r="FN193" s="95"/>
      <c r="FO193" s="95"/>
      <c r="FP193" s="95"/>
      <c r="FQ193" s="95"/>
      <c r="FR193" s="95"/>
      <c r="FS193" s="95"/>
      <c r="FT193" s="95"/>
      <c r="FU193" s="95"/>
      <c r="FV193" s="95"/>
      <c r="FW193" s="95"/>
      <c r="FX193" s="95"/>
      <c r="FY193" s="95"/>
      <c r="FZ193" s="95"/>
      <c r="GA193" s="95"/>
      <c r="GB193" s="95"/>
      <c r="GC193" s="95"/>
      <c r="GD193" s="95"/>
      <c r="GE193" s="95"/>
      <c r="GF193" s="95"/>
      <c r="GG193" s="95"/>
      <c r="GH193" s="95"/>
      <c r="GI193" s="95"/>
      <c r="GJ193" s="95"/>
      <c r="GK193" s="95"/>
      <c r="GL193" s="95"/>
      <c r="GM193" s="95"/>
      <c r="GN193" s="95"/>
      <c r="GO193" s="95"/>
      <c r="GP193" s="95"/>
      <c r="GQ193" s="95"/>
      <c r="GR193" s="95"/>
      <c r="GS193" s="95"/>
      <c r="GT193" s="95"/>
      <c r="GU193" s="95"/>
      <c r="GV193" s="95"/>
      <c r="GW193" s="133"/>
      <c r="GX193" s="133"/>
      <c r="GY193" s="133"/>
      <c r="GZ193" s="133"/>
      <c r="HA193" s="133"/>
      <c r="HB193" s="133"/>
      <c r="HC193" s="133"/>
      <c r="HD193" s="133"/>
      <c r="HE193" s="133"/>
      <c r="HF193" s="133"/>
      <c r="HG193" s="95"/>
      <c r="HH193" s="95"/>
      <c r="HI193" s="95"/>
      <c r="HJ193" s="95"/>
      <c r="HK193" s="95"/>
      <c r="HL193" s="95"/>
      <c r="HM193" s="95"/>
      <c r="HN193" s="95"/>
      <c r="HO193" s="95"/>
      <c r="HP193" s="95"/>
      <c r="HQ193" s="95"/>
      <c r="HR193" s="95"/>
      <c r="HS193" s="95"/>
      <c r="HT193" s="95"/>
      <c r="HU193" s="95"/>
      <c r="HV193" s="95"/>
      <c r="HW193" s="95"/>
      <c r="HX193" s="95"/>
      <c r="HY193" s="95"/>
      <c r="HZ193" s="95"/>
      <c r="IA193" s="95"/>
      <c r="IB193" s="95"/>
      <c r="IC193" s="95"/>
      <c r="ID193" s="95"/>
      <c r="IE193" s="95"/>
      <c r="IF193" s="95"/>
      <c r="IG193" s="95"/>
      <c r="IH193" s="95"/>
      <c r="II193" s="95"/>
      <c r="IJ193" s="95"/>
      <c r="IK193" s="95"/>
      <c r="IL193" s="95"/>
      <c r="IM193" s="95"/>
      <c r="IN193" s="95"/>
      <c r="IO193" s="95"/>
      <c r="IP193" s="95"/>
      <c r="IQ193" s="95"/>
      <c r="IR193" s="95"/>
      <c r="IS193" s="95"/>
      <c r="IT193" s="95"/>
      <c r="IU193" s="95"/>
      <c r="IV193" s="95"/>
      <c r="IW193" s="95"/>
      <c r="IX193" s="95"/>
      <c r="IY193" s="95"/>
      <c r="IZ193" s="95"/>
      <c r="JA193" s="95"/>
      <c r="JB193" s="95"/>
      <c r="JC193" s="95"/>
      <c r="JD193" s="95"/>
      <c r="JE193" s="95"/>
      <c r="JF193" s="95"/>
      <c r="JG193" s="95"/>
      <c r="JH193" s="95"/>
      <c r="JI193" s="95"/>
      <c r="JJ193" s="95"/>
      <c r="JK193" s="95"/>
      <c r="JL193" s="95"/>
      <c r="JM193" s="95"/>
      <c r="JN193" s="95"/>
      <c r="JO193" s="95"/>
      <c r="JP193" s="95"/>
      <c r="JQ193" s="95"/>
      <c r="JR193" s="95"/>
      <c r="JS193" s="95"/>
      <c r="JT193" s="95"/>
      <c r="JU193" s="95"/>
      <c r="JV193" s="95"/>
      <c r="JW193" s="95"/>
      <c r="JX193" s="95"/>
      <c r="JY193" s="95"/>
      <c r="JZ193" s="95"/>
      <c r="KA193" s="95"/>
      <c r="KB193" s="95"/>
      <c r="KC193" s="95"/>
      <c r="KD193" s="95"/>
      <c r="KE193" s="95"/>
      <c r="KF193" s="95"/>
      <c r="KG193" s="95"/>
      <c r="KH193" s="95"/>
      <c r="KI193" s="95"/>
      <c r="KJ193" s="95"/>
      <c r="KK193" s="95"/>
      <c r="KL193" s="95"/>
      <c r="KM193" s="95"/>
      <c r="KN193" s="95"/>
      <c r="KO193" s="95"/>
      <c r="KP193" s="95"/>
      <c r="KQ193" s="95"/>
      <c r="KR193" s="95"/>
      <c r="KS193" s="95"/>
      <c r="KT193" s="95"/>
      <c r="KU193" s="95"/>
      <c r="KV193" s="95"/>
      <c r="KW193" s="95"/>
      <c r="KX193" s="95"/>
      <c r="KY193" s="95"/>
      <c r="KZ193" s="95"/>
      <c r="LA193" s="95"/>
      <c r="LB193" s="95"/>
      <c r="LC193" s="95"/>
      <c r="LD193" s="95"/>
      <c r="LE193" s="95"/>
      <c r="LF193" s="95"/>
      <c r="LG193" s="95"/>
      <c r="LH193" s="95"/>
      <c r="LI193" s="95"/>
      <c r="LJ193" s="95"/>
      <c r="LK193" s="95"/>
      <c r="LL193" s="95"/>
      <c r="LM193" s="95"/>
      <c r="LN193" s="95"/>
      <c r="LO193" s="95"/>
      <c r="LP193" s="95"/>
      <c r="LQ193" s="95"/>
      <c r="LR193" s="95"/>
      <c r="LS193" s="95"/>
      <c r="LT193" s="95"/>
      <c r="LU193" s="95"/>
      <c r="LV193" s="95"/>
      <c r="LW193" s="95"/>
      <c r="LX193" s="95"/>
      <c r="LY193" s="95"/>
      <c r="LZ193" s="95"/>
      <c r="MA193" s="95"/>
      <c r="MB193" s="95"/>
      <c r="MC193" s="95"/>
      <c r="MD193" s="95"/>
      <c r="ME193" s="95"/>
      <c r="MF193" s="95"/>
      <c r="MG193" s="95"/>
      <c r="MH193" s="95"/>
      <c r="MI193" s="95"/>
      <c r="MJ193" s="95"/>
      <c r="MK193" s="95"/>
      <c r="ML193" s="95"/>
      <c r="MM193" s="95"/>
      <c r="MN193" s="95"/>
      <c r="MO193" s="95"/>
      <c r="MP193" s="95"/>
      <c r="MQ193" s="95"/>
      <c r="MR193" s="95"/>
      <c r="MS193" s="95"/>
      <c r="MT193" s="95"/>
      <c r="MU193" s="95"/>
      <c r="MV193" s="95"/>
      <c r="MW193" s="95"/>
      <c r="MX193" s="95"/>
      <c r="MY193" s="95"/>
      <c r="MZ193" s="95"/>
      <c r="NA193" s="95"/>
      <c r="NB193" s="95"/>
      <c r="NC193" s="95"/>
      <c r="ND193" s="95"/>
      <c r="NE193" s="95"/>
      <c r="NF193" s="95"/>
      <c r="NG193" s="95"/>
      <c r="NH193" s="95"/>
      <c r="NI193" s="95"/>
      <c r="NJ193" s="95"/>
      <c r="NK193" s="95"/>
      <c r="NL193" s="95"/>
      <c r="NM193" s="95"/>
      <c r="NN193" s="95"/>
      <c r="NO193" s="95"/>
      <c r="NP193" s="95"/>
      <c r="NQ193" s="95"/>
      <c r="NR193" s="95"/>
      <c r="NS193" s="95"/>
      <c r="NT193" s="95"/>
      <c r="NU193" s="95"/>
      <c r="NV193" s="95"/>
      <c r="NW193" s="95"/>
      <c r="NX193" s="95"/>
      <c r="NY193" s="95"/>
      <c r="NZ193" s="95"/>
      <c r="OA193" s="95"/>
      <c r="OB193" s="95"/>
      <c r="OC193" s="95"/>
      <c r="OD193" s="95"/>
      <c r="OE193" s="95"/>
      <c r="OF193" s="95"/>
      <c r="OG193" s="95"/>
      <c r="OH193" s="95"/>
      <c r="OI193" s="95"/>
      <c r="OJ193" s="95"/>
      <c r="OK193" s="95"/>
      <c r="OL193" s="95"/>
      <c r="OM193" s="95"/>
      <c r="ON193" s="95"/>
      <c r="OO193" s="95"/>
      <c r="OP193" s="95"/>
      <c r="OQ193" s="95"/>
      <c r="OR193" s="95"/>
      <c r="OS193" s="95"/>
      <c r="OT193" s="95"/>
      <c r="OU193" s="95"/>
      <c r="OV193" s="95"/>
      <c r="OW193" s="95"/>
      <c r="OX193" s="95"/>
      <c r="OY193" s="95"/>
      <c r="OZ193" s="95"/>
      <c r="PA193" s="95"/>
      <c r="PB193" s="95"/>
      <c r="PC193" s="95"/>
      <c r="PD193" s="95"/>
      <c r="PE193" s="95"/>
      <c r="PF193" s="95"/>
      <c r="PG193" s="95"/>
      <c r="PH193" s="95"/>
    </row>
    <row r="194" spans="3:424" s="85" customFormat="1" ht="29.55" customHeight="1">
      <c r="C194" s="1815" t="s">
        <v>247</v>
      </c>
      <c r="D194" s="1815"/>
      <c r="E194" s="1815"/>
      <c r="F194" s="143">
        <f t="shared" si="61"/>
        <v>0</v>
      </c>
      <c r="G194" s="143" t="e">
        <f t="shared" si="72"/>
        <v>#VALUE!</v>
      </c>
      <c r="H194" s="143" t="e">
        <f t="shared" si="71"/>
        <v>#VALUE!</v>
      </c>
      <c r="I194" s="143" t="e">
        <f t="shared" si="71"/>
        <v>#VALUE!</v>
      </c>
      <c r="J194" s="143" t="e">
        <f t="shared" si="71"/>
        <v>#VALUE!</v>
      </c>
      <c r="K194" s="143" t="e">
        <f t="shared" si="71"/>
        <v>#VALUE!</v>
      </c>
      <c r="L194" s="143" t="e">
        <f t="shared" si="71"/>
        <v>#VALUE!</v>
      </c>
      <c r="M194" s="143" t="e">
        <f t="shared" si="71"/>
        <v>#VALUE!</v>
      </c>
      <c r="N194" s="143" t="e">
        <f t="shared" si="71"/>
        <v>#VALUE!</v>
      </c>
      <c r="O194" s="143" t="e">
        <f t="shared" si="71"/>
        <v>#VALUE!</v>
      </c>
      <c r="P194" s="143" t="e">
        <f t="shared" si="71"/>
        <v>#VALUE!</v>
      </c>
      <c r="Q194" s="143" t="e">
        <f t="shared" si="71"/>
        <v>#VALUE!</v>
      </c>
      <c r="R194" s="143" t="e">
        <f t="shared" si="71"/>
        <v>#VALUE!</v>
      </c>
      <c r="S194" s="143" t="e">
        <f t="shared" si="71"/>
        <v>#VALUE!</v>
      </c>
      <c r="T194" s="143" t="e">
        <f t="shared" si="71"/>
        <v>#VALUE!</v>
      </c>
      <c r="U194" s="143" t="e">
        <f t="shared" si="71"/>
        <v>#VALUE!</v>
      </c>
      <c r="V194" s="143" t="e">
        <f t="shared" si="71"/>
        <v>#VALUE!</v>
      </c>
      <c r="W194" s="143" t="e">
        <f t="shared" si="71"/>
        <v>#VALUE!</v>
      </c>
      <c r="X194" s="143" t="e">
        <f t="shared" si="71"/>
        <v>#VALUE!</v>
      </c>
      <c r="Y194" s="143" t="e">
        <f t="shared" si="71"/>
        <v>#VALUE!</v>
      </c>
      <c r="Z194" s="143" t="e">
        <f t="shared" si="71"/>
        <v>#VALUE!</v>
      </c>
      <c r="AA194" s="143" t="e">
        <f t="shared" si="71"/>
        <v>#VALUE!</v>
      </c>
      <c r="AB194" s="143" t="e">
        <f t="shared" si="71"/>
        <v>#VALUE!</v>
      </c>
      <c r="AC194" s="143" t="e">
        <f t="shared" si="71"/>
        <v>#VALUE!</v>
      </c>
      <c r="AD194" s="143" t="e">
        <f t="shared" si="71"/>
        <v>#VALUE!</v>
      </c>
      <c r="AE194" s="143" t="e">
        <f t="shared" si="71"/>
        <v>#VALUE!</v>
      </c>
      <c r="AF194" s="143" t="e">
        <f t="shared" si="71"/>
        <v>#VALUE!</v>
      </c>
      <c r="AG194" s="143" t="e">
        <f t="shared" si="71"/>
        <v>#VALUE!</v>
      </c>
      <c r="AH194" s="143" t="e">
        <f t="shared" si="71"/>
        <v>#VALUE!</v>
      </c>
      <c r="AI194" s="143" t="e">
        <f t="shared" si="71"/>
        <v>#VALUE!</v>
      </c>
      <c r="AJ194" s="143" t="e">
        <f t="shared" si="71"/>
        <v>#VALUE!</v>
      </c>
      <c r="AK194" s="143" t="e">
        <f t="shared" si="71"/>
        <v>#VALUE!</v>
      </c>
      <c r="AL194" s="143" t="e">
        <f t="shared" si="71"/>
        <v>#VALUE!</v>
      </c>
      <c r="AM194" s="143" t="e">
        <f t="shared" si="71"/>
        <v>#VALUE!</v>
      </c>
      <c r="AN194" s="143" t="e">
        <f t="shared" si="71"/>
        <v>#VALUE!</v>
      </c>
      <c r="AO194" s="143" t="e">
        <f t="shared" si="71"/>
        <v>#VALUE!</v>
      </c>
      <c r="AP194" s="143" t="e">
        <f t="shared" si="71"/>
        <v>#VALUE!</v>
      </c>
      <c r="AQ194" s="143" t="e">
        <f t="shared" si="71"/>
        <v>#VALUE!</v>
      </c>
      <c r="AR194" s="143" t="e">
        <f t="shared" si="71"/>
        <v>#VALUE!</v>
      </c>
      <c r="AS194" s="143" t="e">
        <f t="shared" si="71"/>
        <v>#VALUE!</v>
      </c>
      <c r="AT194" s="143" t="e">
        <f t="shared" si="71"/>
        <v>#VALUE!</v>
      </c>
      <c r="AU194" s="143" t="e">
        <f t="shared" si="71"/>
        <v>#VALUE!</v>
      </c>
      <c r="AV194" s="143" t="e">
        <f t="shared" si="71"/>
        <v>#VALUE!</v>
      </c>
      <c r="AW194" s="143" t="e">
        <f t="shared" si="71"/>
        <v>#VALUE!</v>
      </c>
      <c r="AX194" s="143" t="e">
        <f t="shared" si="71"/>
        <v>#VALUE!</v>
      </c>
      <c r="AY194" s="143" t="e">
        <f t="shared" si="71"/>
        <v>#VALUE!</v>
      </c>
      <c r="AZ194" s="143" t="e">
        <f t="shared" si="71"/>
        <v>#VALUE!</v>
      </c>
      <c r="BA194" s="143" t="e">
        <f t="shared" si="71"/>
        <v>#VALUE!</v>
      </c>
      <c r="BB194" s="143" t="e">
        <f t="shared" si="71"/>
        <v>#VALUE!</v>
      </c>
      <c r="BC194" s="143" t="e">
        <f t="shared" si="71"/>
        <v>#VALUE!</v>
      </c>
      <c r="BD194" s="143" t="e">
        <f t="shared" si="71"/>
        <v>#VALUE!</v>
      </c>
      <c r="BE194" s="143" t="e">
        <f t="shared" si="71"/>
        <v>#VALUE!</v>
      </c>
      <c r="BF194" s="143" t="e">
        <f t="shared" si="71"/>
        <v>#VALUE!</v>
      </c>
      <c r="BG194" s="143" t="e">
        <f t="shared" si="71"/>
        <v>#VALUE!</v>
      </c>
      <c r="BH194" s="143" t="e">
        <f t="shared" si="71"/>
        <v>#VALUE!</v>
      </c>
      <c r="BI194" s="143" t="e">
        <f t="shared" si="71"/>
        <v>#VALUE!</v>
      </c>
      <c r="BJ194" s="143" t="e">
        <f t="shared" si="71"/>
        <v>#VALUE!</v>
      </c>
      <c r="BK194" s="143" t="e">
        <f t="shared" si="71"/>
        <v>#VALUE!</v>
      </c>
      <c r="BL194" s="143" t="e">
        <f t="shared" si="71"/>
        <v>#VALUE!</v>
      </c>
      <c r="BM194" s="143" t="e">
        <f t="shared" si="71"/>
        <v>#VALUE!</v>
      </c>
      <c r="BN194" s="95"/>
      <c r="BO194" s="95"/>
      <c r="BP194" s="95"/>
      <c r="BQ194" s="95"/>
      <c r="BR194" s="95"/>
      <c r="BS194" s="95"/>
      <c r="BT194" s="95"/>
      <c r="BU194" s="95"/>
      <c r="BV194" s="95"/>
      <c r="BW194" s="95"/>
      <c r="BX194" s="95"/>
      <c r="BY194" s="95"/>
      <c r="BZ194" s="95"/>
      <c r="CA194" s="95"/>
      <c r="CB194" s="95"/>
      <c r="CC194" s="95"/>
      <c r="CD194" s="95"/>
      <c r="CE194" s="95"/>
      <c r="CF194" s="95"/>
      <c r="CG194" s="95"/>
      <c r="CH194" s="95"/>
      <c r="CI194" s="95"/>
      <c r="CJ194" s="95"/>
      <c r="CK194" s="95"/>
      <c r="CL194" s="95"/>
      <c r="CM194" s="95"/>
      <c r="CN194" s="95"/>
      <c r="CO194" s="95"/>
      <c r="CP194" s="95"/>
      <c r="CQ194" s="95"/>
      <c r="CR194" s="95"/>
      <c r="CS194" s="95"/>
      <c r="CT194" s="95"/>
      <c r="CU194" s="95"/>
      <c r="CV194" s="95"/>
      <c r="CW194" s="95"/>
      <c r="CX194" s="95"/>
      <c r="CY194" s="95"/>
      <c r="CZ194" s="95"/>
      <c r="DA194" s="95"/>
      <c r="DB194" s="95"/>
      <c r="DC194" s="95"/>
      <c r="DD194" s="95"/>
      <c r="DE194" s="95"/>
      <c r="DF194" s="95"/>
      <c r="DG194" s="95"/>
      <c r="DH194" s="95"/>
      <c r="DI194" s="95"/>
      <c r="DJ194" s="95"/>
      <c r="DK194" s="95"/>
      <c r="DL194" s="95"/>
      <c r="DM194" s="95"/>
      <c r="DN194" s="95"/>
      <c r="DO194" s="95"/>
      <c r="DP194" s="95"/>
      <c r="DQ194" s="95"/>
      <c r="DR194" s="95"/>
      <c r="DS194" s="95"/>
      <c r="DT194" s="95"/>
      <c r="DU194" s="95"/>
      <c r="DV194" s="95"/>
      <c r="DW194" s="95"/>
      <c r="DX194" s="95"/>
      <c r="DY194" s="95"/>
      <c r="DZ194" s="95"/>
      <c r="EA194" s="95"/>
      <c r="EB194" s="95"/>
      <c r="EC194" s="95"/>
      <c r="ED194" s="95"/>
      <c r="EE194" s="95"/>
      <c r="EF194" s="95"/>
      <c r="EG194" s="95"/>
      <c r="EH194" s="95"/>
      <c r="EI194" s="95"/>
      <c r="EJ194" s="95"/>
      <c r="EK194" s="95"/>
      <c r="EL194" s="95"/>
      <c r="EM194" s="95"/>
      <c r="EN194" s="95"/>
      <c r="EO194" s="95"/>
      <c r="EP194" s="95"/>
      <c r="EQ194" s="95"/>
      <c r="ER194" s="95"/>
      <c r="ES194" s="95"/>
      <c r="ET194" s="95"/>
      <c r="EU194" s="95"/>
      <c r="EV194" s="95"/>
      <c r="EW194" s="95"/>
      <c r="EX194" s="95"/>
      <c r="EY194" s="95"/>
      <c r="EZ194" s="95"/>
      <c r="FA194" s="95"/>
      <c r="FB194" s="95"/>
      <c r="FC194" s="95"/>
      <c r="FD194" s="95"/>
      <c r="FE194" s="95"/>
      <c r="FF194" s="95"/>
      <c r="FG194" s="95"/>
      <c r="FH194" s="95"/>
      <c r="FI194" s="95"/>
      <c r="FJ194" s="95"/>
      <c r="FK194" s="95"/>
      <c r="FL194" s="95"/>
      <c r="FM194" s="95"/>
      <c r="FN194" s="95"/>
      <c r="FO194" s="95"/>
      <c r="FP194" s="95"/>
      <c r="FQ194" s="95"/>
      <c r="FR194" s="95"/>
      <c r="FS194" s="95"/>
      <c r="FT194" s="95"/>
      <c r="FU194" s="95"/>
      <c r="FV194" s="95"/>
      <c r="FW194" s="95"/>
      <c r="FX194" s="95"/>
      <c r="FY194" s="95"/>
      <c r="FZ194" s="95"/>
      <c r="GA194" s="95"/>
      <c r="GB194" s="95"/>
      <c r="GC194" s="95"/>
      <c r="GD194" s="95"/>
      <c r="GE194" s="95"/>
      <c r="GF194" s="95"/>
      <c r="GG194" s="95"/>
      <c r="GH194" s="95"/>
      <c r="GI194" s="95"/>
      <c r="GJ194" s="95"/>
      <c r="GK194" s="95"/>
      <c r="GL194" s="95"/>
      <c r="GM194" s="95"/>
      <c r="GN194" s="95"/>
      <c r="GO194" s="95"/>
      <c r="GP194" s="95"/>
      <c r="GQ194" s="95"/>
      <c r="GR194" s="95"/>
      <c r="GS194" s="95"/>
      <c r="GT194" s="95"/>
      <c r="GU194" s="95"/>
      <c r="GV194" s="95"/>
      <c r="GW194" s="133"/>
      <c r="GX194" s="133"/>
      <c r="GY194" s="133"/>
      <c r="GZ194" s="133"/>
      <c r="HA194" s="133"/>
      <c r="HB194" s="133"/>
      <c r="HC194" s="133"/>
      <c r="HD194" s="133"/>
      <c r="HE194" s="133"/>
      <c r="HF194" s="133"/>
      <c r="HG194" s="95"/>
      <c r="HH194" s="95"/>
      <c r="HI194" s="95"/>
      <c r="HJ194" s="95"/>
      <c r="HK194" s="95"/>
      <c r="HL194" s="95"/>
      <c r="HM194" s="95"/>
      <c r="HN194" s="95"/>
      <c r="HO194" s="95"/>
      <c r="HP194" s="95"/>
      <c r="HQ194" s="95"/>
      <c r="HR194" s="95"/>
      <c r="HS194" s="95"/>
      <c r="HT194" s="95"/>
      <c r="HU194" s="95"/>
      <c r="HV194" s="95"/>
      <c r="HW194" s="95"/>
      <c r="HX194" s="95"/>
      <c r="HY194" s="95"/>
      <c r="HZ194" s="95"/>
      <c r="IA194" s="95"/>
      <c r="IB194" s="95"/>
      <c r="IC194" s="95"/>
      <c r="ID194" s="95"/>
      <c r="IE194" s="95"/>
      <c r="IF194" s="95"/>
      <c r="IG194" s="95"/>
      <c r="IH194" s="95"/>
      <c r="II194" s="95"/>
      <c r="IJ194" s="95"/>
      <c r="IK194" s="95"/>
      <c r="IL194" s="95"/>
      <c r="IM194" s="95"/>
      <c r="IN194" s="95"/>
      <c r="IO194" s="95"/>
      <c r="IP194" s="95"/>
      <c r="IQ194" s="95"/>
      <c r="IR194" s="95"/>
      <c r="IS194" s="95"/>
      <c r="IT194" s="95"/>
      <c r="IU194" s="95"/>
      <c r="IV194" s="95"/>
      <c r="IW194" s="95"/>
      <c r="IX194" s="95"/>
      <c r="IY194" s="95"/>
      <c r="IZ194" s="95"/>
      <c r="JA194" s="95"/>
      <c r="JB194" s="95"/>
      <c r="JC194" s="95"/>
      <c r="JD194" s="95"/>
      <c r="JE194" s="95"/>
      <c r="JF194" s="95"/>
      <c r="JG194" s="95"/>
      <c r="JH194" s="95"/>
      <c r="JI194" s="95"/>
      <c r="JJ194" s="95"/>
      <c r="JK194" s="95"/>
      <c r="JL194" s="95"/>
      <c r="JM194" s="95"/>
      <c r="JN194" s="95"/>
      <c r="JO194" s="95"/>
      <c r="JP194" s="95"/>
      <c r="JQ194" s="95"/>
      <c r="JR194" s="95"/>
      <c r="JS194" s="95"/>
      <c r="JT194" s="95"/>
      <c r="JU194" s="95"/>
      <c r="JV194" s="95"/>
      <c r="JW194" s="95"/>
      <c r="JX194" s="95"/>
      <c r="JY194" s="95"/>
      <c r="JZ194" s="95"/>
      <c r="KA194" s="95"/>
      <c r="KB194" s="95"/>
      <c r="KC194" s="95"/>
      <c r="KD194" s="95"/>
      <c r="KE194" s="95"/>
      <c r="KF194" s="95"/>
      <c r="KG194" s="95"/>
      <c r="KH194" s="95"/>
      <c r="KI194" s="95"/>
      <c r="KJ194" s="95"/>
      <c r="KK194" s="95"/>
      <c r="KL194" s="95"/>
      <c r="KM194" s="95"/>
      <c r="KN194" s="95"/>
      <c r="KO194" s="95"/>
      <c r="KP194" s="95"/>
      <c r="KQ194" s="95"/>
      <c r="KR194" s="95"/>
      <c r="KS194" s="95"/>
      <c r="KT194" s="95"/>
      <c r="KU194" s="95"/>
      <c r="KV194" s="95"/>
      <c r="KW194" s="95"/>
      <c r="KX194" s="95"/>
      <c r="KY194" s="95"/>
      <c r="KZ194" s="95"/>
      <c r="LA194" s="95"/>
      <c r="LB194" s="95"/>
      <c r="LC194" s="95"/>
      <c r="LD194" s="95"/>
      <c r="LE194" s="95"/>
      <c r="LF194" s="95"/>
      <c r="LG194" s="95"/>
      <c r="LH194" s="95"/>
      <c r="LI194" s="95"/>
      <c r="LJ194" s="95"/>
      <c r="LK194" s="95"/>
      <c r="LL194" s="95"/>
      <c r="LM194" s="95"/>
      <c r="LN194" s="95"/>
      <c r="LO194" s="95"/>
      <c r="LP194" s="95"/>
      <c r="LQ194" s="95"/>
      <c r="LR194" s="95"/>
      <c r="LS194" s="95"/>
      <c r="LT194" s="95"/>
      <c r="LU194" s="95"/>
      <c r="LV194" s="95"/>
      <c r="LW194" s="95"/>
      <c r="LX194" s="95"/>
      <c r="LY194" s="95"/>
      <c r="LZ194" s="95"/>
      <c r="MA194" s="95"/>
      <c r="MB194" s="95"/>
      <c r="MC194" s="95"/>
      <c r="MD194" s="95"/>
      <c r="ME194" s="95"/>
      <c r="MF194" s="95"/>
      <c r="MG194" s="95"/>
      <c r="MH194" s="95"/>
      <c r="MI194" s="95"/>
      <c r="MJ194" s="95"/>
      <c r="MK194" s="95"/>
      <c r="ML194" s="95"/>
      <c r="MM194" s="95"/>
      <c r="MN194" s="95"/>
      <c r="MO194" s="95"/>
      <c r="MP194" s="95"/>
      <c r="MQ194" s="95"/>
      <c r="MR194" s="95"/>
      <c r="MS194" s="95"/>
      <c r="MT194" s="95"/>
      <c r="MU194" s="95"/>
      <c r="MV194" s="95"/>
      <c r="MW194" s="95"/>
      <c r="MX194" s="95"/>
      <c r="MY194" s="95"/>
      <c r="MZ194" s="95"/>
      <c r="NA194" s="95"/>
      <c r="NB194" s="95"/>
      <c r="NC194" s="95"/>
      <c r="ND194" s="95"/>
      <c r="NE194" s="95"/>
      <c r="NF194" s="95"/>
      <c r="NG194" s="95"/>
      <c r="NH194" s="95"/>
      <c r="NI194" s="95"/>
      <c r="NJ194" s="95"/>
      <c r="NK194" s="95"/>
      <c r="NL194" s="95"/>
      <c r="NM194" s="95"/>
      <c r="NN194" s="95"/>
      <c r="NO194" s="95"/>
      <c r="NP194" s="95"/>
      <c r="NQ194" s="95"/>
      <c r="NR194" s="95"/>
      <c r="NS194" s="95"/>
      <c r="NT194" s="95"/>
      <c r="NU194" s="95"/>
      <c r="NV194" s="95"/>
      <c r="NW194" s="95"/>
      <c r="NX194" s="95"/>
      <c r="NY194" s="95"/>
      <c r="NZ194" s="95"/>
      <c r="OA194" s="95"/>
      <c r="OB194" s="95"/>
      <c r="OC194" s="95"/>
      <c r="OD194" s="95"/>
      <c r="OE194" s="95"/>
      <c r="OF194" s="95"/>
      <c r="OG194" s="95"/>
      <c r="OH194" s="95"/>
      <c r="OI194" s="95"/>
      <c r="OJ194" s="95"/>
      <c r="OK194" s="95"/>
      <c r="OL194" s="95"/>
      <c r="OM194" s="95"/>
      <c r="ON194" s="95"/>
      <c r="OO194" s="95"/>
      <c r="OP194" s="95"/>
      <c r="OQ194" s="95"/>
      <c r="OR194" s="95"/>
      <c r="OS194" s="95"/>
      <c r="OT194" s="95"/>
      <c r="OU194" s="95"/>
      <c r="OV194" s="95"/>
      <c r="OW194" s="95"/>
      <c r="OX194" s="95"/>
      <c r="OY194" s="95"/>
      <c r="OZ194" s="95"/>
      <c r="PA194" s="95"/>
      <c r="PB194" s="95"/>
      <c r="PC194" s="95"/>
      <c r="PD194" s="95"/>
      <c r="PE194" s="95"/>
      <c r="PF194" s="95"/>
      <c r="PG194" s="95"/>
      <c r="PH194" s="95"/>
    </row>
    <row r="195" spans="3:424" s="85" customFormat="1" ht="29.55" customHeight="1">
      <c r="C195" s="1815" t="s">
        <v>248</v>
      </c>
      <c r="D195" s="1815"/>
      <c r="E195" s="1815"/>
      <c r="F195" s="143">
        <f t="shared" si="61"/>
        <v>0</v>
      </c>
      <c r="G195" s="143" t="e">
        <f t="shared" si="72"/>
        <v>#VALUE!</v>
      </c>
      <c r="H195" s="143" t="e">
        <f t="shared" si="71"/>
        <v>#VALUE!</v>
      </c>
      <c r="I195" s="143" t="e">
        <f t="shared" si="71"/>
        <v>#VALUE!</v>
      </c>
      <c r="J195" s="143" t="e">
        <f t="shared" si="71"/>
        <v>#VALUE!</v>
      </c>
      <c r="K195" s="143" t="e">
        <f t="shared" si="71"/>
        <v>#VALUE!</v>
      </c>
      <c r="L195" s="143" t="e">
        <f t="shared" si="71"/>
        <v>#VALUE!</v>
      </c>
      <c r="M195" s="143" t="e">
        <f t="shared" si="71"/>
        <v>#VALUE!</v>
      </c>
      <c r="N195" s="143" t="e">
        <f t="shared" si="71"/>
        <v>#VALUE!</v>
      </c>
      <c r="O195" s="143" t="e">
        <f t="shared" si="71"/>
        <v>#VALUE!</v>
      </c>
      <c r="P195" s="143" t="e">
        <f t="shared" si="71"/>
        <v>#VALUE!</v>
      </c>
      <c r="Q195" s="143" t="e">
        <f t="shared" si="71"/>
        <v>#VALUE!</v>
      </c>
      <c r="R195" s="143" t="e">
        <f t="shared" si="71"/>
        <v>#VALUE!</v>
      </c>
      <c r="S195" s="143" t="e">
        <f t="shared" si="71"/>
        <v>#VALUE!</v>
      </c>
      <c r="T195" s="143" t="e">
        <f t="shared" si="71"/>
        <v>#VALUE!</v>
      </c>
      <c r="U195" s="143" t="e">
        <f t="shared" si="71"/>
        <v>#VALUE!</v>
      </c>
      <c r="V195" s="143" t="e">
        <f t="shared" si="71"/>
        <v>#VALUE!</v>
      </c>
      <c r="W195" s="143" t="e">
        <f t="shared" si="71"/>
        <v>#VALUE!</v>
      </c>
      <c r="X195" s="143" t="e">
        <f t="shared" si="71"/>
        <v>#VALUE!</v>
      </c>
      <c r="Y195" s="143" t="e">
        <f t="shared" si="71"/>
        <v>#VALUE!</v>
      </c>
      <c r="Z195" s="143" t="e">
        <f t="shared" si="71"/>
        <v>#VALUE!</v>
      </c>
      <c r="AA195" s="143" t="e">
        <f t="shared" si="71"/>
        <v>#VALUE!</v>
      </c>
      <c r="AB195" s="143" t="e">
        <f t="shared" si="71"/>
        <v>#VALUE!</v>
      </c>
      <c r="AC195" s="143" t="e">
        <f t="shared" si="71"/>
        <v>#VALUE!</v>
      </c>
      <c r="AD195" s="143" t="e">
        <f t="shared" si="71"/>
        <v>#VALUE!</v>
      </c>
      <c r="AE195" s="143" t="e">
        <f t="shared" si="71"/>
        <v>#VALUE!</v>
      </c>
      <c r="AF195" s="143" t="e">
        <f t="shared" si="71"/>
        <v>#VALUE!</v>
      </c>
      <c r="AG195" s="143" t="e">
        <f t="shared" si="71"/>
        <v>#VALUE!</v>
      </c>
      <c r="AH195" s="143" t="e">
        <f t="shared" si="71"/>
        <v>#VALUE!</v>
      </c>
      <c r="AI195" s="143" t="e">
        <f t="shared" si="71"/>
        <v>#VALUE!</v>
      </c>
      <c r="AJ195" s="143" t="e">
        <f t="shared" si="71"/>
        <v>#VALUE!</v>
      </c>
      <c r="AK195" s="143" t="e">
        <f t="shared" si="71"/>
        <v>#VALUE!</v>
      </c>
      <c r="AL195" s="143" t="e">
        <f t="shared" si="71"/>
        <v>#VALUE!</v>
      </c>
      <c r="AM195" s="143" t="e">
        <f t="shared" si="71"/>
        <v>#VALUE!</v>
      </c>
      <c r="AN195" s="143" t="e">
        <f t="shared" si="71"/>
        <v>#VALUE!</v>
      </c>
      <c r="AO195" s="143" t="e">
        <f t="shared" si="71"/>
        <v>#VALUE!</v>
      </c>
      <c r="AP195" s="143" t="e">
        <f t="shared" si="71"/>
        <v>#VALUE!</v>
      </c>
      <c r="AQ195" s="143" t="e">
        <f t="shared" si="71"/>
        <v>#VALUE!</v>
      </c>
      <c r="AR195" s="143" t="e">
        <f t="shared" si="71"/>
        <v>#VALUE!</v>
      </c>
      <c r="AS195" s="143" t="e">
        <f t="shared" si="71"/>
        <v>#VALUE!</v>
      </c>
      <c r="AT195" s="143" t="e">
        <f t="shared" si="71"/>
        <v>#VALUE!</v>
      </c>
      <c r="AU195" s="143" t="e">
        <f t="shared" si="71"/>
        <v>#VALUE!</v>
      </c>
      <c r="AV195" s="143" t="e">
        <f t="shared" si="71"/>
        <v>#VALUE!</v>
      </c>
      <c r="AW195" s="143" t="e">
        <f t="shared" si="71"/>
        <v>#VALUE!</v>
      </c>
      <c r="AX195" s="143" t="e">
        <f t="shared" si="71"/>
        <v>#VALUE!</v>
      </c>
      <c r="AY195" s="143" t="e">
        <f t="shared" si="71"/>
        <v>#VALUE!</v>
      </c>
      <c r="AZ195" s="143" t="e">
        <f t="shared" si="71"/>
        <v>#VALUE!</v>
      </c>
      <c r="BA195" s="143" t="e">
        <f t="shared" si="71"/>
        <v>#VALUE!</v>
      </c>
      <c r="BB195" s="143" t="e">
        <f t="shared" si="71"/>
        <v>#VALUE!</v>
      </c>
      <c r="BC195" s="143" t="e">
        <f t="shared" si="71"/>
        <v>#VALUE!</v>
      </c>
      <c r="BD195" s="143" t="e">
        <f t="shared" si="71"/>
        <v>#VALUE!</v>
      </c>
      <c r="BE195" s="143" t="e">
        <f t="shared" si="71"/>
        <v>#VALUE!</v>
      </c>
      <c r="BF195" s="143" t="e">
        <f t="shared" si="71"/>
        <v>#VALUE!</v>
      </c>
      <c r="BG195" s="143" t="e">
        <f t="shared" si="71"/>
        <v>#VALUE!</v>
      </c>
      <c r="BH195" s="143" t="e">
        <f t="shared" si="71"/>
        <v>#VALUE!</v>
      </c>
      <c r="BI195" s="143" t="e">
        <f t="shared" si="71"/>
        <v>#VALUE!</v>
      </c>
      <c r="BJ195" s="143" t="e">
        <f t="shared" si="71"/>
        <v>#VALUE!</v>
      </c>
      <c r="BK195" s="143" t="e">
        <f t="shared" si="71"/>
        <v>#VALUE!</v>
      </c>
      <c r="BL195" s="143" t="e">
        <f t="shared" si="71"/>
        <v>#VALUE!</v>
      </c>
      <c r="BM195" s="143" t="e">
        <f t="shared" si="71"/>
        <v>#VALUE!</v>
      </c>
      <c r="BN195" s="95"/>
      <c r="BO195" s="95"/>
      <c r="BP195" s="95"/>
      <c r="BQ195" s="95"/>
      <c r="BR195" s="95"/>
      <c r="BS195" s="95"/>
      <c r="BT195" s="95"/>
      <c r="BU195" s="95"/>
      <c r="BV195" s="95"/>
      <c r="BW195" s="95"/>
      <c r="BX195" s="95"/>
      <c r="BY195" s="95"/>
      <c r="BZ195" s="95"/>
      <c r="CA195" s="95"/>
      <c r="CB195" s="95"/>
      <c r="CC195" s="95"/>
      <c r="CD195" s="95"/>
      <c r="CE195" s="95"/>
      <c r="CF195" s="95"/>
      <c r="CG195" s="95"/>
      <c r="CH195" s="95"/>
      <c r="CI195" s="95"/>
      <c r="CJ195" s="95"/>
      <c r="CK195" s="95"/>
      <c r="CL195" s="95"/>
      <c r="CM195" s="95"/>
      <c r="CN195" s="95"/>
      <c r="CO195" s="95"/>
      <c r="CP195" s="95"/>
      <c r="CQ195" s="95"/>
      <c r="CR195" s="95"/>
      <c r="CS195" s="95"/>
      <c r="CT195" s="95"/>
      <c r="CU195" s="95"/>
      <c r="CV195" s="95"/>
      <c r="CW195" s="95"/>
      <c r="CX195" s="95"/>
      <c r="CY195" s="95"/>
      <c r="CZ195" s="95"/>
      <c r="DA195" s="95"/>
      <c r="DB195" s="95"/>
      <c r="DC195" s="95"/>
      <c r="DD195" s="95"/>
      <c r="DE195" s="95"/>
      <c r="DF195" s="95"/>
      <c r="DG195" s="95"/>
      <c r="DH195" s="95"/>
      <c r="DI195" s="95"/>
      <c r="DJ195" s="95"/>
      <c r="DK195" s="95"/>
      <c r="DL195" s="95"/>
      <c r="DM195" s="95"/>
      <c r="DN195" s="95"/>
      <c r="DO195" s="95"/>
      <c r="DP195" s="95"/>
      <c r="DQ195" s="95"/>
      <c r="DR195" s="95"/>
      <c r="DS195" s="95"/>
      <c r="DT195" s="95"/>
      <c r="DU195" s="95"/>
      <c r="DV195" s="95"/>
      <c r="DW195" s="95"/>
      <c r="DX195" s="95"/>
      <c r="DY195" s="95"/>
      <c r="DZ195" s="95"/>
      <c r="EA195" s="95"/>
      <c r="EB195" s="95"/>
      <c r="EC195" s="95"/>
      <c r="ED195" s="95"/>
      <c r="EE195" s="95"/>
      <c r="EF195" s="95"/>
      <c r="EG195" s="95"/>
      <c r="EH195" s="95"/>
      <c r="EI195" s="95"/>
      <c r="EJ195" s="95"/>
      <c r="EK195" s="95"/>
      <c r="EL195" s="95"/>
      <c r="EM195" s="95"/>
      <c r="EN195" s="95"/>
      <c r="EO195" s="95"/>
      <c r="EP195" s="95"/>
      <c r="EQ195" s="95"/>
      <c r="ER195" s="95"/>
      <c r="ES195" s="95"/>
      <c r="ET195" s="95"/>
      <c r="EU195" s="95"/>
      <c r="EV195" s="95"/>
      <c r="EW195" s="95"/>
      <c r="EX195" s="95"/>
      <c r="EY195" s="95"/>
      <c r="EZ195" s="95"/>
      <c r="FA195" s="95"/>
      <c r="FB195" s="95"/>
      <c r="FC195" s="95"/>
      <c r="FD195" s="95"/>
      <c r="FE195" s="95"/>
      <c r="FF195" s="95"/>
      <c r="FG195" s="95"/>
      <c r="FH195" s="95"/>
      <c r="FI195" s="95"/>
      <c r="FJ195" s="95"/>
      <c r="FK195" s="95"/>
      <c r="FL195" s="95"/>
      <c r="FM195" s="95"/>
      <c r="FN195" s="95"/>
      <c r="FO195" s="95"/>
      <c r="FP195" s="95"/>
      <c r="FQ195" s="95"/>
      <c r="FR195" s="95"/>
      <c r="FS195" s="95"/>
      <c r="FT195" s="95"/>
      <c r="FU195" s="95"/>
      <c r="FV195" s="95"/>
      <c r="FW195" s="95"/>
      <c r="FX195" s="95"/>
      <c r="FY195" s="95"/>
      <c r="FZ195" s="95"/>
      <c r="GA195" s="95"/>
      <c r="GB195" s="95"/>
      <c r="GC195" s="95"/>
      <c r="GD195" s="95"/>
      <c r="GE195" s="95"/>
      <c r="GF195" s="95"/>
      <c r="GG195" s="95"/>
      <c r="GH195" s="95"/>
      <c r="GI195" s="95"/>
      <c r="GJ195" s="95"/>
      <c r="GK195" s="95"/>
      <c r="GL195" s="95"/>
      <c r="GM195" s="95"/>
      <c r="GN195" s="95"/>
      <c r="GO195" s="95"/>
      <c r="GP195" s="95"/>
      <c r="GQ195" s="95"/>
      <c r="GR195" s="95"/>
      <c r="GS195" s="95"/>
      <c r="GT195" s="95"/>
      <c r="GU195" s="95"/>
      <c r="GV195" s="95"/>
      <c r="GW195" s="133"/>
      <c r="GX195" s="133"/>
      <c r="GY195" s="133"/>
      <c r="GZ195" s="133"/>
      <c r="HA195" s="133"/>
      <c r="HB195" s="133"/>
      <c r="HC195" s="133"/>
      <c r="HD195" s="133"/>
      <c r="HE195" s="133"/>
      <c r="HF195" s="133"/>
      <c r="HG195" s="95"/>
      <c r="HH195" s="95"/>
      <c r="HI195" s="95"/>
      <c r="HJ195" s="95"/>
      <c r="HK195" s="95"/>
      <c r="HL195" s="95"/>
      <c r="HM195" s="95"/>
      <c r="HN195" s="95"/>
      <c r="HO195" s="95"/>
      <c r="HP195" s="95"/>
      <c r="HQ195" s="95"/>
      <c r="HR195" s="95"/>
      <c r="HS195" s="95"/>
      <c r="HT195" s="95"/>
      <c r="HU195" s="95"/>
      <c r="HV195" s="95"/>
      <c r="HW195" s="95"/>
      <c r="HX195" s="95"/>
      <c r="HY195" s="95"/>
      <c r="HZ195" s="95"/>
      <c r="IA195" s="95"/>
      <c r="IB195" s="95"/>
      <c r="IC195" s="95"/>
      <c r="ID195" s="95"/>
      <c r="IE195" s="95"/>
      <c r="IF195" s="95"/>
      <c r="IG195" s="95"/>
      <c r="IH195" s="95"/>
      <c r="II195" s="95"/>
      <c r="IJ195" s="95"/>
      <c r="IK195" s="95"/>
      <c r="IL195" s="95"/>
      <c r="IM195" s="95"/>
      <c r="IN195" s="95"/>
      <c r="IO195" s="95"/>
      <c r="IP195" s="95"/>
      <c r="IQ195" s="95"/>
      <c r="IR195" s="95"/>
      <c r="IS195" s="95"/>
      <c r="IT195" s="95"/>
      <c r="IU195" s="95"/>
      <c r="IV195" s="95"/>
      <c r="IW195" s="95"/>
      <c r="IX195" s="95"/>
      <c r="IY195" s="95"/>
      <c r="IZ195" s="95"/>
      <c r="JA195" s="95"/>
      <c r="JB195" s="95"/>
      <c r="JC195" s="95"/>
      <c r="JD195" s="95"/>
      <c r="JE195" s="95"/>
      <c r="JF195" s="95"/>
      <c r="JG195" s="95"/>
      <c r="JH195" s="95"/>
      <c r="JI195" s="95"/>
      <c r="JJ195" s="95"/>
      <c r="JK195" s="95"/>
      <c r="JL195" s="95"/>
      <c r="JM195" s="95"/>
      <c r="JN195" s="95"/>
      <c r="JO195" s="95"/>
      <c r="JP195" s="95"/>
      <c r="JQ195" s="95"/>
      <c r="JR195" s="95"/>
      <c r="JS195" s="95"/>
      <c r="JT195" s="95"/>
      <c r="JU195" s="95"/>
      <c r="JV195" s="95"/>
      <c r="JW195" s="95"/>
      <c r="JX195" s="95"/>
      <c r="JY195" s="95"/>
      <c r="JZ195" s="95"/>
      <c r="KA195" s="95"/>
      <c r="KB195" s="95"/>
      <c r="KC195" s="95"/>
      <c r="KD195" s="95"/>
      <c r="KE195" s="95"/>
      <c r="KF195" s="95"/>
      <c r="KG195" s="95"/>
      <c r="KH195" s="95"/>
      <c r="KI195" s="95"/>
      <c r="KJ195" s="95"/>
      <c r="KK195" s="95"/>
      <c r="KL195" s="95"/>
      <c r="KM195" s="95"/>
      <c r="KN195" s="95"/>
      <c r="KO195" s="95"/>
      <c r="KP195" s="95"/>
      <c r="KQ195" s="95"/>
      <c r="KR195" s="95"/>
      <c r="KS195" s="95"/>
      <c r="KT195" s="95"/>
      <c r="KU195" s="95"/>
      <c r="KV195" s="95"/>
      <c r="KW195" s="95"/>
      <c r="KX195" s="95"/>
      <c r="KY195" s="95"/>
      <c r="KZ195" s="95"/>
      <c r="LA195" s="95"/>
      <c r="LB195" s="95"/>
      <c r="LC195" s="95"/>
      <c r="LD195" s="95"/>
      <c r="LE195" s="95"/>
      <c r="LF195" s="95"/>
      <c r="LG195" s="95"/>
      <c r="LH195" s="95"/>
      <c r="LI195" s="95"/>
      <c r="LJ195" s="95"/>
      <c r="LK195" s="95"/>
      <c r="LL195" s="95"/>
      <c r="LM195" s="95"/>
      <c r="LN195" s="95"/>
      <c r="LO195" s="95"/>
      <c r="LP195" s="95"/>
      <c r="LQ195" s="95"/>
      <c r="LR195" s="95"/>
      <c r="LS195" s="95"/>
      <c r="LT195" s="95"/>
      <c r="LU195" s="95"/>
      <c r="LV195" s="95"/>
      <c r="LW195" s="95"/>
      <c r="LX195" s="95"/>
      <c r="LY195" s="95"/>
      <c r="LZ195" s="95"/>
      <c r="MA195" s="95"/>
      <c r="MB195" s="95"/>
      <c r="MC195" s="95"/>
      <c r="MD195" s="95"/>
      <c r="ME195" s="95"/>
      <c r="MF195" s="95"/>
      <c r="MG195" s="95"/>
      <c r="MH195" s="95"/>
      <c r="MI195" s="95"/>
      <c r="MJ195" s="95"/>
      <c r="MK195" s="95"/>
      <c r="ML195" s="95"/>
      <c r="MM195" s="95"/>
      <c r="MN195" s="95"/>
      <c r="MO195" s="95"/>
      <c r="MP195" s="95"/>
      <c r="MQ195" s="95"/>
      <c r="MR195" s="95"/>
      <c r="MS195" s="95"/>
      <c r="MT195" s="95"/>
      <c r="MU195" s="95"/>
      <c r="MV195" s="95"/>
      <c r="MW195" s="95"/>
      <c r="MX195" s="95"/>
      <c r="MY195" s="95"/>
      <c r="MZ195" s="95"/>
      <c r="NA195" s="95"/>
      <c r="NB195" s="95"/>
      <c r="NC195" s="95"/>
      <c r="ND195" s="95"/>
      <c r="NE195" s="95"/>
      <c r="NF195" s="95"/>
      <c r="NG195" s="95"/>
      <c r="NH195" s="95"/>
      <c r="NI195" s="95"/>
      <c r="NJ195" s="95"/>
      <c r="NK195" s="95"/>
      <c r="NL195" s="95"/>
      <c r="NM195" s="95"/>
      <c r="NN195" s="95"/>
      <c r="NO195" s="95"/>
      <c r="NP195" s="95"/>
      <c r="NQ195" s="95"/>
      <c r="NR195" s="95"/>
      <c r="NS195" s="95"/>
      <c r="NT195" s="95"/>
      <c r="NU195" s="95"/>
      <c r="NV195" s="95"/>
      <c r="NW195" s="95"/>
      <c r="NX195" s="95"/>
      <c r="NY195" s="95"/>
      <c r="NZ195" s="95"/>
      <c r="OA195" s="95"/>
      <c r="OB195" s="95"/>
      <c r="OC195" s="95"/>
      <c r="OD195" s="95"/>
      <c r="OE195" s="95"/>
      <c r="OF195" s="95"/>
      <c r="OG195" s="95"/>
      <c r="OH195" s="95"/>
      <c r="OI195" s="95"/>
      <c r="OJ195" s="95"/>
      <c r="OK195" s="95"/>
      <c r="OL195" s="95"/>
      <c r="OM195" s="95"/>
      <c r="ON195" s="95"/>
      <c r="OO195" s="95"/>
      <c r="OP195" s="95"/>
      <c r="OQ195" s="95"/>
      <c r="OR195" s="95"/>
      <c r="OS195" s="95"/>
      <c r="OT195" s="95"/>
      <c r="OU195" s="95"/>
      <c r="OV195" s="95"/>
      <c r="OW195" s="95"/>
      <c r="OX195" s="95"/>
      <c r="OY195" s="95"/>
      <c r="OZ195" s="95"/>
      <c r="PA195" s="95"/>
      <c r="PB195" s="95"/>
      <c r="PC195" s="95"/>
      <c r="PD195" s="95"/>
      <c r="PE195" s="95"/>
      <c r="PF195" s="95"/>
      <c r="PG195" s="95"/>
      <c r="PH195" s="95"/>
    </row>
    <row r="196" spans="3:424" s="85" customFormat="1" ht="18">
      <c r="C196" s="1816" t="s">
        <v>249</v>
      </c>
      <c r="D196" s="1816"/>
      <c r="E196" s="1817"/>
      <c r="F196" s="131"/>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c r="AT196" s="144"/>
      <c r="AU196" s="144"/>
      <c r="AV196" s="144"/>
      <c r="AW196" s="144"/>
      <c r="AX196" s="144"/>
      <c r="AY196" s="144"/>
      <c r="AZ196" s="144"/>
      <c r="BA196" s="144"/>
      <c r="BB196" s="144"/>
      <c r="BC196" s="144"/>
      <c r="BD196" s="144"/>
      <c r="BE196" s="144"/>
      <c r="BF196" s="144"/>
      <c r="BG196" s="144"/>
      <c r="BH196" s="144"/>
      <c r="BI196" s="144"/>
      <c r="BJ196" s="144"/>
      <c r="BK196" s="144"/>
      <c r="BL196" s="144"/>
      <c r="BM196" s="144"/>
      <c r="BN196" s="95"/>
      <c r="BO196" s="95"/>
      <c r="BP196" s="95"/>
      <c r="BQ196" s="95"/>
      <c r="BR196" s="95"/>
      <c r="BS196" s="95"/>
      <c r="BT196" s="95"/>
      <c r="BU196" s="95"/>
      <c r="BV196" s="95"/>
      <c r="BW196" s="95"/>
      <c r="BX196" s="95"/>
      <c r="BY196" s="95"/>
      <c r="BZ196" s="95"/>
      <c r="CA196" s="95"/>
      <c r="CB196" s="95"/>
      <c r="CC196" s="95"/>
      <c r="CD196" s="95"/>
      <c r="CE196" s="95"/>
      <c r="CF196" s="95"/>
      <c r="CG196" s="95"/>
      <c r="CH196" s="95"/>
      <c r="CI196" s="95"/>
      <c r="CJ196" s="95"/>
      <c r="CK196" s="95"/>
      <c r="CL196" s="95"/>
      <c r="CM196" s="95"/>
      <c r="CN196" s="95"/>
      <c r="CO196" s="95"/>
      <c r="CP196" s="95"/>
      <c r="CQ196" s="95"/>
      <c r="CR196" s="95"/>
      <c r="CS196" s="95"/>
      <c r="CT196" s="95"/>
      <c r="CU196" s="95"/>
      <c r="CV196" s="95"/>
      <c r="CW196" s="95"/>
      <c r="CX196" s="95"/>
      <c r="CY196" s="95"/>
      <c r="CZ196" s="95"/>
      <c r="DA196" s="95"/>
      <c r="DB196" s="95"/>
      <c r="DC196" s="95"/>
      <c r="DD196" s="95"/>
      <c r="DE196" s="95"/>
      <c r="DF196" s="95"/>
      <c r="DG196" s="95"/>
      <c r="DH196" s="95"/>
      <c r="DI196" s="95"/>
      <c r="DJ196" s="95"/>
      <c r="DK196" s="95"/>
      <c r="DL196" s="95"/>
      <c r="DM196" s="95"/>
      <c r="DN196" s="95"/>
      <c r="DO196" s="95"/>
      <c r="DP196" s="95"/>
      <c r="DQ196" s="95"/>
      <c r="DR196" s="95"/>
      <c r="DS196" s="95"/>
      <c r="DT196" s="95"/>
      <c r="DU196" s="95"/>
      <c r="DV196" s="95"/>
      <c r="DW196" s="95"/>
      <c r="DX196" s="95"/>
      <c r="DY196" s="95"/>
      <c r="DZ196" s="95"/>
      <c r="EA196" s="95"/>
      <c r="EB196" s="95"/>
      <c r="EC196" s="95"/>
      <c r="ED196" s="95"/>
      <c r="EE196" s="95"/>
      <c r="EF196" s="95"/>
      <c r="EG196" s="95"/>
      <c r="EH196" s="95"/>
      <c r="EI196" s="95"/>
      <c r="EJ196" s="95"/>
      <c r="EK196" s="95"/>
      <c r="EL196" s="95"/>
      <c r="EM196" s="95"/>
      <c r="EN196" s="95"/>
      <c r="EO196" s="95"/>
      <c r="EP196" s="95"/>
      <c r="EQ196" s="95"/>
      <c r="ER196" s="95"/>
      <c r="ES196" s="95"/>
      <c r="ET196" s="95"/>
      <c r="EU196" s="95"/>
      <c r="EV196" s="95"/>
      <c r="EW196" s="95"/>
      <c r="EX196" s="95"/>
      <c r="EY196" s="95"/>
      <c r="EZ196" s="95"/>
      <c r="FA196" s="95"/>
      <c r="FB196" s="95"/>
      <c r="FC196" s="95"/>
      <c r="FD196" s="95"/>
      <c r="FE196" s="95"/>
      <c r="FF196" s="95"/>
      <c r="FG196" s="95"/>
      <c r="FH196" s="95"/>
      <c r="FI196" s="95"/>
      <c r="FJ196" s="95"/>
      <c r="FK196" s="95"/>
      <c r="FL196" s="95"/>
      <c r="FM196" s="95"/>
      <c r="FN196" s="95"/>
      <c r="FO196" s="95"/>
      <c r="FP196" s="95"/>
      <c r="FQ196" s="95"/>
      <c r="FR196" s="95"/>
      <c r="FS196" s="95"/>
      <c r="FT196" s="95"/>
      <c r="FU196" s="95"/>
      <c r="FV196" s="95"/>
      <c r="FW196" s="95"/>
      <c r="FX196" s="95"/>
      <c r="FY196" s="95"/>
      <c r="FZ196" s="95"/>
      <c r="GA196" s="95"/>
      <c r="GB196" s="95"/>
      <c r="GC196" s="95"/>
      <c r="GD196" s="95"/>
      <c r="GE196" s="95"/>
      <c r="GF196" s="95"/>
      <c r="GG196" s="95"/>
      <c r="GH196" s="95"/>
      <c r="GI196" s="95"/>
      <c r="GJ196" s="95"/>
      <c r="GK196" s="95"/>
      <c r="GL196" s="95"/>
      <c r="GM196" s="95"/>
      <c r="GN196" s="95"/>
      <c r="GO196" s="95"/>
      <c r="GP196" s="95"/>
      <c r="GQ196" s="95"/>
      <c r="GR196" s="95"/>
      <c r="GS196" s="95"/>
      <c r="GT196" s="95"/>
      <c r="GU196" s="95"/>
      <c r="GV196" s="95"/>
      <c r="GW196" s="133"/>
      <c r="GX196" s="133"/>
      <c r="GY196" s="133"/>
      <c r="GZ196" s="133"/>
      <c r="HA196" s="133"/>
      <c r="HB196" s="133"/>
      <c r="HC196" s="133"/>
      <c r="HD196" s="133"/>
      <c r="HE196" s="133"/>
      <c r="HF196" s="133"/>
      <c r="HG196" s="95"/>
      <c r="HH196" s="95"/>
      <c r="HI196" s="95"/>
      <c r="HJ196" s="95"/>
      <c r="HK196" s="95"/>
      <c r="HL196" s="95"/>
      <c r="HM196" s="95"/>
      <c r="HN196" s="95"/>
      <c r="HO196" s="95"/>
      <c r="HP196" s="95"/>
      <c r="HQ196" s="95"/>
      <c r="HR196" s="95"/>
      <c r="HS196" s="95"/>
      <c r="HT196" s="95"/>
      <c r="HU196" s="95"/>
      <c r="HV196" s="95"/>
      <c r="HW196" s="95"/>
      <c r="HX196" s="95"/>
      <c r="HY196" s="95"/>
      <c r="HZ196" s="95"/>
      <c r="IA196" s="95"/>
      <c r="IB196" s="95"/>
      <c r="IC196" s="95"/>
      <c r="ID196" s="95"/>
      <c r="IE196" s="95"/>
      <c r="IF196" s="95"/>
      <c r="IG196" s="95"/>
      <c r="IH196" s="95"/>
      <c r="II196" s="95"/>
      <c r="IJ196" s="95"/>
      <c r="IK196" s="95"/>
      <c r="IL196" s="95"/>
      <c r="IM196" s="95"/>
      <c r="IN196" s="95"/>
      <c r="IO196" s="95"/>
      <c r="IP196" s="95"/>
      <c r="IQ196" s="95"/>
      <c r="IR196" s="95"/>
      <c r="IS196" s="95"/>
      <c r="IT196" s="95"/>
      <c r="IU196" s="95"/>
      <c r="IV196" s="95"/>
      <c r="IW196" s="95"/>
      <c r="IX196" s="95"/>
      <c r="IY196" s="95"/>
      <c r="IZ196" s="95"/>
      <c r="JA196" s="95"/>
      <c r="JB196" s="95"/>
      <c r="JC196" s="95"/>
      <c r="JD196" s="95"/>
      <c r="JE196" s="95"/>
      <c r="JF196" s="95"/>
      <c r="JG196" s="95"/>
      <c r="JH196" s="95"/>
      <c r="JI196" s="95"/>
      <c r="JJ196" s="95"/>
      <c r="JK196" s="95"/>
      <c r="JL196" s="95"/>
      <c r="JM196" s="95"/>
      <c r="JN196" s="95"/>
      <c r="JO196" s="95"/>
      <c r="JP196" s="95"/>
      <c r="JQ196" s="95"/>
      <c r="JR196" s="95"/>
      <c r="JS196" s="95"/>
      <c r="JT196" s="95"/>
      <c r="JU196" s="95"/>
      <c r="JV196" s="95"/>
      <c r="JW196" s="95"/>
      <c r="JX196" s="95"/>
      <c r="JY196" s="95"/>
      <c r="JZ196" s="95"/>
      <c r="KA196" s="95"/>
      <c r="KB196" s="95"/>
      <c r="KC196" s="95"/>
      <c r="KD196" s="95"/>
      <c r="KE196" s="95"/>
      <c r="KF196" s="95"/>
      <c r="KG196" s="95"/>
      <c r="KH196" s="95"/>
      <c r="KI196" s="95"/>
      <c r="KJ196" s="95"/>
      <c r="KK196" s="95"/>
      <c r="KL196" s="95"/>
      <c r="KM196" s="95"/>
      <c r="KN196" s="95"/>
      <c r="KO196" s="95"/>
      <c r="KP196" s="95"/>
      <c r="KQ196" s="95"/>
      <c r="KR196" s="95"/>
      <c r="KS196" s="95"/>
      <c r="KT196" s="95"/>
      <c r="KU196" s="95"/>
      <c r="KV196" s="95"/>
      <c r="KW196" s="95"/>
      <c r="KX196" s="95"/>
      <c r="KY196" s="95"/>
      <c r="KZ196" s="95"/>
      <c r="LA196" s="95"/>
      <c r="LB196" s="95"/>
      <c r="LC196" s="95"/>
      <c r="LD196" s="95"/>
      <c r="LE196" s="95"/>
      <c r="LF196" s="95"/>
      <c r="LG196" s="95"/>
      <c r="LH196" s="95"/>
      <c r="LI196" s="95"/>
      <c r="LJ196" s="95"/>
      <c r="LK196" s="95"/>
      <c r="LL196" s="95"/>
      <c r="LM196" s="95"/>
      <c r="LN196" s="95"/>
      <c r="LO196" s="95"/>
      <c r="LP196" s="95"/>
      <c r="LQ196" s="95"/>
      <c r="LR196" s="95"/>
      <c r="LS196" s="95"/>
      <c r="LT196" s="95"/>
      <c r="LU196" s="95"/>
      <c r="LV196" s="95"/>
      <c r="LW196" s="95"/>
      <c r="LX196" s="95"/>
      <c r="LY196" s="95"/>
      <c r="LZ196" s="95"/>
      <c r="MA196" s="95"/>
      <c r="MB196" s="95"/>
      <c r="MC196" s="95"/>
      <c r="MD196" s="95"/>
      <c r="ME196" s="95"/>
      <c r="MF196" s="95"/>
      <c r="MG196" s="95"/>
      <c r="MH196" s="95"/>
      <c r="MI196" s="95"/>
      <c r="MJ196" s="95"/>
      <c r="MK196" s="95"/>
      <c r="ML196" s="95"/>
      <c r="MM196" s="95"/>
      <c r="MN196" s="95"/>
      <c r="MO196" s="95"/>
      <c r="MP196" s="95"/>
      <c r="MQ196" s="95"/>
      <c r="MR196" s="95"/>
      <c r="MS196" s="95"/>
      <c r="MT196" s="95"/>
      <c r="MU196" s="95"/>
      <c r="MV196" s="95"/>
      <c r="MW196" s="95"/>
      <c r="MX196" s="95"/>
      <c r="MY196" s="95"/>
      <c r="MZ196" s="95"/>
      <c r="NA196" s="95"/>
      <c r="NB196" s="95"/>
      <c r="NC196" s="95"/>
      <c r="ND196" s="95"/>
      <c r="NE196" s="95"/>
      <c r="NF196" s="95"/>
      <c r="NG196" s="95"/>
      <c r="NH196" s="95"/>
      <c r="NI196" s="95"/>
      <c r="NJ196" s="95"/>
      <c r="NK196" s="95"/>
      <c r="NL196" s="95"/>
      <c r="NM196" s="95"/>
      <c r="NN196" s="95"/>
      <c r="NO196" s="95"/>
      <c r="NP196" s="95"/>
      <c r="NQ196" s="95"/>
      <c r="NR196" s="95"/>
      <c r="NS196" s="95"/>
      <c r="NT196" s="95"/>
      <c r="NU196" s="95"/>
      <c r="NV196" s="95"/>
      <c r="NW196" s="95"/>
      <c r="NX196" s="95"/>
      <c r="NY196" s="95"/>
      <c r="NZ196" s="95"/>
      <c r="OA196" s="95"/>
      <c r="OB196" s="95"/>
      <c r="OC196" s="95"/>
      <c r="OD196" s="95"/>
      <c r="OE196" s="95"/>
      <c r="OF196" s="95"/>
      <c r="OG196" s="95"/>
      <c r="OH196" s="95"/>
      <c r="OI196" s="95"/>
      <c r="OJ196" s="95"/>
      <c r="OK196" s="95"/>
      <c r="OL196" s="95"/>
      <c r="OM196" s="95"/>
      <c r="ON196" s="95"/>
      <c r="OO196" s="95"/>
      <c r="OP196" s="95"/>
      <c r="OQ196" s="95"/>
      <c r="OR196" s="95"/>
      <c r="OS196" s="95"/>
      <c r="OT196" s="95"/>
      <c r="OU196" s="95"/>
      <c r="OV196" s="95"/>
      <c r="OW196" s="95"/>
      <c r="OX196" s="95"/>
      <c r="OY196" s="95"/>
      <c r="OZ196" s="95"/>
      <c r="PA196" s="95"/>
      <c r="PB196" s="95"/>
      <c r="PC196" s="95"/>
      <c r="PD196" s="95"/>
      <c r="PE196" s="95"/>
      <c r="PF196" s="95"/>
      <c r="PG196" s="95"/>
      <c r="PH196" s="95"/>
    </row>
    <row r="197" spans="3:424" s="85" customFormat="1" ht="29.55" customHeight="1">
      <c r="C197" s="1815" t="s">
        <v>203</v>
      </c>
      <c r="D197" s="1815"/>
      <c r="E197" s="1815"/>
      <c r="F197" s="143">
        <f t="shared" si="61"/>
        <v>0</v>
      </c>
      <c r="G197" s="143" t="e">
        <f t="shared" si="72"/>
        <v>#VALUE!</v>
      </c>
      <c r="H197" s="143" t="e">
        <f t="shared" si="71"/>
        <v>#VALUE!</v>
      </c>
      <c r="I197" s="143" t="e">
        <f t="shared" si="71"/>
        <v>#VALUE!</v>
      </c>
      <c r="J197" s="143" t="e">
        <f t="shared" si="71"/>
        <v>#VALUE!</v>
      </c>
      <c r="K197" s="143" t="e">
        <f t="shared" si="71"/>
        <v>#VALUE!</v>
      </c>
      <c r="L197" s="143" t="e">
        <f t="shared" si="71"/>
        <v>#VALUE!</v>
      </c>
      <c r="M197" s="143" t="e">
        <f t="shared" si="71"/>
        <v>#VALUE!</v>
      </c>
      <c r="N197" s="143" t="e">
        <f t="shared" si="71"/>
        <v>#VALUE!</v>
      </c>
      <c r="O197" s="143" t="e">
        <f t="shared" si="71"/>
        <v>#VALUE!</v>
      </c>
      <c r="P197" s="143" t="e">
        <f t="shared" si="71"/>
        <v>#VALUE!</v>
      </c>
      <c r="Q197" s="143" t="e">
        <f t="shared" si="71"/>
        <v>#VALUE!</v>
      </c>
      <c r="R197" s="143" t="e">
        <f t="shared" si="71"/>
        <v>#VALUE!</v>
      </c>
      <c r="S197" s="143" t="e">
        <f t="shared" si="71"/>
        <v>#VALUE!</v>
      </c>
      <c r="T197" s="143" t="e">
        <f t="shared" si="71"/>
        <v>#VALUE!</v>
      </c>
      <c r="U197" s="143" t="e">
        <f t="shared" si="71"/>
        <v>#VALUE!</v>
      </c>
      <c r="V197" s="143" t="e">
        <f t="shared" si="71"/>
        <v>#VALUE!</v>
      </c>
      <c r="W197" s="143" t="e">
        <f t="shared" si="71"/>
        <v>#VALUE!</v>
      </c>
      <c r="X197" s="143" t="e">
        <f t="shared" si="71"/>
        <v>#VALUE!</v>
      </c>
      <c r="Y197" s="143" t="e">
        <f t="shared" si="71"/>
        <v>#VALUE!</v>
      </c>
      <c r="Z197" s="143" t="e">
        <f t="shared" si="71"/>
        <v>#VALUE!</v>
      </c>
      <c r="AA197" s="143" t="e">
        <f t="shared" si="71"/>
        <v>#VALUE!</v>
      </c>
      <c r="AB197" s="143" t="e">
        <f t="shared" si="71"/>
        <v>#VALUE!</v>
      </c>
      <c r="AC197" s="143" t="e">
        <f t="shared" si="71"/>
        <v>#VALUE!</v>
      </c>
      <c r="AD197" s="143" t="e">
        <f t="shared" si="71"/>
        <v>#VALUE!</v>
      </c>
      <c r="AE197" s="143" t="e">
        <f t="shared" si="71"/>
        <v>#VALUE!</v>
      </c>
      <c r="AF197" s="143" t="e">
        <f t="shared" si="71"/>
        <v>#VALUE!</v>
      </c>
      <c r="AG197" s="143" t="e">
        <f t="shared" si="71"/>
        <v>#VALUE!</v>
      </c>
      <c r="AH197" s="143" t="e">
        <f t="shared" si="71"/>
        <v>#VALUE!</v>
      </c>
      <c r="AI197" s="143" t="e">
        <f t="shared" si="71"/>
        <v>#VALUE!</v>
      </c>
      <c r="AJ197" s="143" t="e">
        <f t="shared" si="71"/>
        <v>#VALUE!</v>
      </c>
      <c r="AK197" s="143" t="e">
        <f t="shared" si="71"/>
        <v>#VALUE!</v>
      </c>
      <c r="AL197" s="143" t="e">
        <f t="shared" si="71"/>
        <v>#VALUE!</v>
      </c>
      <c r="AM197" s="143" t="e">
        <f t="shared" si="71"/>
        <v>#VALUE!</v>
      </c>
      <c r="AN197" s="143" t="e">
        <f t="shared" si="71"/>
        <v>#VALUE!</v>
      </c>
      <c r="AO197" s="143" t="e">
        <f t="shared" si="71"/>
        <v>#VALUE!</v>
      </c>
      <c r="AP197" s="143" t="e">
        <f t="shared" si="71"/>
        <v>#VALUE!</v>
      </c>
      <c r="AQ197" s="143" t="e">
        <f t="shared" si="71"/>
        <v>#VALUE!</v>
      </c>
      <c r="AR197" s="143" t="e">
        <f t="shared" si="71"/>
        <v>#VALUE!</v>
      </c>
      <c r="AS197" s="143" t="e">
        <f t="shared" ref="H197:BM204" si="73">IF(COLUMN(AR197)-COLUMN($T$30)+1&lt;=ROUND($T$30,0)-15,AR197,0)</f>
        <v>#VALUE!</v>
      </c>
      <c r="AT197" s="143" t="e">
        <f t="shared" si="73"/>
        <v>#VALUE!</v>
      </c>
      <c r="AU197" s="143" t="e">
        <f t="shared" si="73"/>
        <v>#VALUE!</v>
      </c>
      <c r="AV197" s="143" t="e">
        <f t="shared" si="73"/>
        <v>#VALUE!</v>
      </c>
      <c r="AW197" s="143" t="e">
        <f t="shared" si="73"/>
        <v>#VALUE!</v>
      </c>
      <c r="AX197" s="143" t="e">
        <f t="shared" si="73"/>
        <v>#VALUE!</v>
      </c>
      <c r="AY197" s="143" t="e">
        <f t="shared" si="73"/>
        <v>#VALUE!</v>
      </c>
      <c r="AZ197" s="143" t="e">
        <f t="shared" si="73"/>
        <v>#VALUE!</v>
      </c>
      <c r="BA197" s="143" t="e">
        <f t="shared" si="73"/>
        <v>#VALUE!</v>
      </c>
      <c r="BB197" s="143" t="e">
        <f t="shared" si="73"/>
        <v>#VALUE!</v>
      </c>
      <c r="BC197" s="143" t="e">
        <f t="shared" si="73"/>
        <v>#VALUE!</v>
      </c>
      <c r="BD197" s="143" t="e">
        <f t="shared" si="73"/>
        <v>#VALUE!</v>
      </c>
      <c r="BE197" s="143" t="e">
        <f t="shared" si="73"/>
        <v>#VALUE!</v>
      </c>
      <c r="BF197" s="143" t="e">
        <f t="shared" si="73"/>
        <v>#VALUE!</v>
      </c>
      <c r="BG197" s="143" t="e">
        <f t="shared" si="73"/>
        <v>#VALUE!</v>
      </c>
      <c r="BH197" s="143" t="e">
        <f t="shared" si="73"/>
        <v>#VALUE!</v>
      </c>
      <c r="BI197" s="143" t="e">
        <f t="shared" si="73"/>
        <v>#VALUE!</v>
      </c>
      <c r="BJ197" s="143" t="e">
        <f t="shared" si="73"/>
        <v>#VALUE!</v>
      </c>
      <c r="BK197" s="143" t="e">
        <f t="shared" si="73"/>
        <v>#VALUE!</v>
      </c>
      <c r="BL197" s="143" t="e">
        <f t="shared" si="73"/>
        <v>#VALUE!</v>
      </c>
      <c r="BM197" s="143" t="e">
        <f t="shared" si="73"/>
        <v>#VALUE!</v>
      </c>
      <c r="BN197" s="95"/>
      <c r="BO197" s="95"/>
      <c r="BP197" s="95"/>
      <c r="BQ197" s="95"/>
      <c r="BR197" s="95"/>
      <c r="BS197" s="95"/>
      <c r="BT197" s="95"/>
      <c r="BU197" s="95"/>
      <c r="BV197" s="95"/>
      <c r="BW197" s="95"/>
      <c r="BX197" s="95"/>
      <c r="BY197" s="95"/>
      <c r="BZ197" s="95"/>
      <c r="CA197" s="95"/>
      <c r="CB197" s="95"/>
      <c r="CC197" s="95"/>
      <c r="CD197" s="95"/>
      <c r="CE197" s="95"/>
      <c r="CF197" s="95"/>
      <c r="CG197" s="95"/>
      <c r="CH197" s="95"/>
      <c r="CI197" s="95"/>
      <c r="CJ197" s="95"/>
      <c r="CK197" s="95"/>
      <c r="CL197" s="95"/>
      <c r="CM197" s="95"/>
      <c r="CN197" s="95"/>
      <c r="CO197" s="95"/>
      <c r="CP197" s="95"/>
      <c r="CQ197" s="95"/>
      <c r="CR197" s="95"/>
      <c r="CS197" s="95"/>
      <c r="CT197" s="95"/>
      <c r="CU197" s="95"/>
      <c r="CV197" s="95"/>
      <c r="CW197" s="95"/>
      <c r="CX197" s="95"/>
      <c r="CY197" s="95"/>
      <c r="CZ197" s="95"/>
      <c r="DA197" s="95"/>
      <c r="DB197" s="95"/>
      <c r="DC197" s="95"/>
      <c r="DD197" s="95"/>
      <c r="DE197" s="95"/>
      <c r="DF197" s="95"/>
      <c r="DG197" s="95"/>
      <c r="DH197" s="95"/>
      <c r="DI197" s="95"/>
      <c r="DJ197" s="95"/>
      <c r="DK197" s="95"/>
      <c r="DL197" s="95"/>
      <c r="DM197" s="95"/>
      <c r="DN197" s="95"/>
      <c r="DO197" s="95"/>
      <c r="DP197" s="95"/>
      <c r="DQ197" s="95"/>
      <c r="DR197" s="95"/>
      <c r="DS197" s="95"/>
      <c r="DT197" s="95"/>
      <c r="DU197" s="95"/>
      <c r="DV197" s="95"/>
      <c r="DW197" s="95"/>
      <c r="DX197" s="95"/>
      <c r="DY197" s="95"/>
      <c r="DZ197" s="95"/>
      <c r="EA197" s="95"/>
      <c r="EB197" s="95"/>
      <c r="EC197" s="95"/>
      <c r="ED197" s="95"/>
      <c r="EE197" s="95"/>
      <c r="EF197" s="95"/>
      <c r="EG197" s="95"/>
      <c r="EH197" s="95"/>
      <c r="EI197" s="95"/>
      <c r="EJ197" s="95"/>
      <c r="EK197" s="95"/>
      <c r="EL197" s="95"/>
      <c r="EM197" s="95"/>
      <c r="EN197" s="95"/>
      <c r="EO197" s="95"/>
      <c r="EP197" s="95"/>
      <c r="EQ197" s="95"/>
      <c r="ER197" s="95"/>
      <c r="ES197" s="95"/>
      <c r="ET197" s="95"/>
      <c r="EU197" s="95"/>
      <c r="EV197" s="95"/>
      <c r="EW197" s="95"/>
      <c r="EX197" s="95"/>
      <c r="EY197" s="95"/>
      <c r="EZ197" s="95"/>
      <c r="FA197" s="95"/>
      <c r="FB197" s="95"/>
      <c r="FC197" s="95"/>
      <c r="FD197" s="95"/>
      <c r="FE197" s="95"/>
      <c r="FF197" s="95"/>
      <c r="FG197" s="95"/>
      <c r="FH197" s="95"/>
      <c r="FI197" s="95"/>
      <c r="FJ197" s="95"/>
      <c r="FK197" s="95"/>
      <c r="FL197" s="95"/>
      <c r="FM197" s="95"/>
      <c r="FN197" s="95"/>
      <c r="FO197" s="95"/>
      <c r="FP197" s="95"/>
      <c r="FQ197" s="95"/>
      <c r="FR197" s="95"/>
      <c r="FS197" s="95"/>
      <c r="FT197" s="95"/>
      <c r="FU197" s="95"/>
      <c r="FV197" s="95"/>
      <c r="FW197" s="95"/>
      <c r="FX197" s="95"/>
      <c r="FY197" s="95"/>
      <c r="FZ197" s="95"/>
      <c r="GA197" s="95"/>
      <c r="GB197" s="95"/>
      <c r="GC197" s="95"/>
      <c r="GD197" s="95"/>
      <c r="GE197" s="95"/>
      <c r="GF197" s="95"/>
      <c r="GG197" s="95"/>
      <c r="GH197" s="95"/>
      <c r="GI197" s="95"/>
      <c r="GJ197" s="95"/>
      <c r="GK197" s="95"/>
      <c r="GL197" s="95"/>
      <c r="GM197" s="95"/>
      <c r="GN197" s="95"/>
      <c r="GO197" s="95"/>
      <c r="GP197" s="95"/>
      <c r="GQ197" s="95"/>
      <c r="GR197" s="95"/>
      <c r="GS197" s="95"/>
      <c r="GT197" s="95"/>
      <c r="GU197" s="95"/>
      <c r="GV197" s="95"/>
      <c r="GW197" s="133"/>
      <c r="GX197" s="133"/>
      <c r="GY197" s="133"/>
      <c r="GZ197" s="133"/>
      <c r="HA197" s="133"/>
      <c r="HB197" s="133"/>
      <c r="HC197" s="133"/>
      <c r="HD197" s="133"/>
      <c r="HE197" s="133"/>
      <c r="HF197" s="133"/>
      <c r="HG197" s="95"/>
      <c r="HH197" s="95"/>
      <c r="HI197" s="95"/>
      <c r="HJ197" s="95"/>
      <c r="HK197" s="95"/>
      <c r="HL197" s="95"/>
      <c r="HM197" s="95"/>
      <c r="HN197" s="95"/>
      <c r="HO197" s="95"/>
      <c r="HP197" s="95"/>
      <c r="HQ197" s="95"/>
      <c r="HR197" s="95"/>
      <c r="HS197" s="95"/>
      <c r="HT197" s="95"/>
      <c r="HU197" s="95"/>
      <c r="HV197" s="95"/>
      <c r="HW197" s="95"/>
      <c r="HX197" s="95"/>
      <c r="HY197" s="95"/>
      <c r="HZ197" s="95"/>
      <c r="IA197" s="95"/>
      <c r="IB197" s="95"/>
      <c r="IC197" s="95"/>
      <c r="ID197" s="95"/>
      <c r="IE197" s="95"/>
      <c r="IF197" s="95"/>
      <c r="IG197" s="95"/>
      <c r="IH197" s="95"/>
      <c r="II197" s="95"/>
      <c r="IJ197" s="95"/>
      <c r="IK197" s="95"/>
      <c r="IL197" s="95"/>
      <c r="IM197" s="95"/>
      <c r="IN197" s="95"/>
      <c r="IO197" s="95"/>
      <c r="IP197" s="95"/>
      <c r="IQ197" s="95"/>
      <c r="IR197" s="95"/>
      <c r="IS197" s="95"/>
      <c r="IT197" s="95"/>
      <c r="IU197" s="95"/>
      <c r="IV197" s="95"/>
      <c r="IW197" s="95"/>
      <c r="IX197" s="95"/>
      <c r="IY197" s="95"/>
      <c r="IZ197" s="95"/>
      <c r="JA197" s="95"/>
      <c r="JB197" s="95"/>
      <c r="JC197" s="95"/>
      <c r="JD197" s="95"/>
      <c r="JE197" s="95"/>
      <c r="JF197" s="95"/>
      <c r="JG197" s="95"/>
      <c r="JH197" s="95"/>
      <c r="JI197" s="95"/>
      <c r="JJ197" s="95"/>
      <c r="JK197" s="95"/>
      <c r="JL197" s="95"/>
      <c r="JM197" s="95"/>
      <c r="JN197" s="95"/>
      <c r="JO197" s="95"/>
      <c r="JP197" s="95"/>
      <c r="JQ197" s="95"/>
      <c r="JR197" s="95"/>
      <c r="JS197" s="95"/>
      <c r="JT197" s="95"/>
      <c r="JU197" s="95"/>
      <c r="JV197" s="95"/>
      <c r="JW197" s="95"/>
      <c r="JX197" s="95"/>
      <c r="JY197" s="95"/>
      <c r="JZ197" s="95"/>
      <c r="KA197" s="95"/>
      <c r="KB197" s="95"/>
      <c r="KC197" s="95"/>
      <c r="KD197" s="95"/>
      <c r="KE197" s="95"/>
      <c r="KF197" s="95"/>
      <c r="KG197" s="95"/>
      <c r="KH197" s="95"/>
      <c r="KI197" s="95"/>
      <c r="KJ197" s="95"/>
      <c r="KK197" s="95"/>
      <c r="KL197" s="95"/>
      <c r="KM197" s="95"/>
      <c r="KN197" s="95"/>
      <c r="KO197" s="95"/>
      <c r="KP197" s="95"/>
      <c r="KQ197" s="95"/>
      <c r="KR197" s="95"/>
      <c r="KS197" s="95"/>
      <c r="KT197" s="95"/>
      <c r="KU197" s="95"/>
      <c r="KV197" s="95"/>
      <c r="KW197" s="95"/>
      <c r="KX197" s="95"/>
      <c r="KY197" s="95"/>
      <c r="KZ197" s="95"/>
      <c r="LA197" s="95"/>
      <c r="LB197" s="95"/>
      <c r="LC197" s="95"/>
      <c r="LD197" s="95"/>
      <c r="LE197" s="95"/>
      <c r="LF197" s="95"/>
      <c r="LG197" s="95"/>
      <c r="LH197" s="95"/>
      <c r="LI197" s="95"/>
      <c r="LJ197" s="95"/>
      <c r="LK197" s="95"/>
      <c r="LL197" s="95"/>
      <c r="LM197" s="95"/>
      <c r="LN197" s="95"/>
      <c r="LO197" s="95"/>
      <c r="LP197" s="95"/>
      <c r="LQ197" s="95"/>
      <c r="LR197" s="95"/>
      <c r="LS197" s="95"/>
      <c r="LT197" s="95"/>
      <c r="LU197" s="95"/>
      <c r="LV197" s="95"/>
      <c r="LW197" s="95"/>
      <c r="LX197" s="95"/>
      <c r="LY197" s="95"/>
      <c r="LZ197" s="95"/>
      <c r="MA197" s="95"/>
      <c r="MB197" s="95"/>
      <c r="MC197" s="95"/>
      <c r="MD197" s="95"/>
      <c r="ME197" s="95"/>
      <c r="MF197" s="95"/>
      <c r="MG197" s="95"/>
      <c r="MH197" s="95"/>
      <c r="MI197" s="95"/>
      <c r="MJ197" s="95"/>
      <c r="MK197" s="95"/>
      <c r="ML197" s="95"/>
      <c r="MM197" s="95"/>
      <c r="MN197" s="95"/>
      <c r="MO197" s="95"/>
      <c r="MP197" s="95"/>
      <c r="MQ197" s="95"/>
      <c r="MR197" s="95"/>
      <c r="MS197" s="95"/>
      <c r="MT197" s="95"/>
      <c r="MU197" s="95"/>
      <c r="MV197" s="95"/>
      <c r="MW197" s="95"/>
      <c r="MX197" s="95"/>
      <c r="MY197" s="95"/>
      <c r="MZ197" s="95"/>
      <c r="NA197" s="95"/>
      <c r="NB197" s="95"/>
      <c r="NC197" s="95"/>
      <c r="ND197" s="95"/>
      <c r="NE197" s="95"/>
      <c r="NF197" s="95"/>
      <c r="NG197" s="95"/>
      <c r="NH197" s="95"/>
      <c r="NI197" s="95"/>
      <c r="NJ197" s="95"/>
      <c r="NK197" s="95"/>
      <c r="NL197" s="95"/>
      <c r="NM197" s="95"/>
      <c r="NN197" s="95"/>
      <c r="NO197" s="95"/>
      <c r="NP197" s="95"/>
      <c r="NQ197" s="95"/>
      <c r="NR197" s="95"/>
      <c r="NS197" s="95"/>
      <c r="NT197" s="95"/>
      <c r="NU197" s="95"/>
      <c r="NV197" s="95"/>
      <c r="NW197" s="95"/>
      <c r="NX197" s="95"/>
      <c r="NY197" s="95"/>
      <c r="NZ197" s="95"/>
      <c r="OA197" s="95"/>
      <c r="OB197" s="95"/>
      <c r="OC197" s="95"/>
      <c r="OD197" s="95"/>
      <c r="OE197" s="95"/>
      <c r="OF197" s="95"/>
      <c r="OG197" s="95"/>
      <c r="OH197" s="95"/>
      <c r="OI197" s="95"/>
      <c r="OJ197" s="95"/>
      <c r="OK197" s="95"/>
      <c r="OL197" s="95"/>
      <c r="OM197" s="95"/>
      <c r="ON197" s="95"/>
      <c r="OO197" s="95"/>
      <c r="OP197" s="95"/>
      <c r="OQ197" s="95"/>
      <c r="OR197" s="95"/>
      <c r="OS197" s="95"/>
      <c r="OT197" s="95"/>
      <c r="OU197" s="95"/>
      <c r="OV197" s="95"/>
      <c r="OW197" s="95"/>
      <c r="OX197" s="95"/>
      <c r="OY197" s="95"/>
      <c r="OZ197" s="95"/>
      <c r="PA197" s="95"/>
      <c r="PB197" s="95"/>
      <c r="PC197" s="95"/>
      <c r="PD197" s="95"/>
      <c r="PE197" s="95"/>
      <c r="PF197" s="95"/>
      <c r="PG197" s="95"/>
      <c r="PH197" s="95"/>
    </row>
    <row r="198" spans="3:424" s="85" customFormat="1" ht="29.55" customHeight="1">
      <c r="C198" s="1815" t="s">
        <v>204</v>
      </c>
      <c r="D198" s="1815"/>
      <c r="E198" s="1815"/>
      <c r="F198" s="143">
        <f t="shared" si="61"/>
        <v>0</v>
      </c>
      <c r="G198" s="143" t="e">
        <f t="shared" si="72"/>
        <v>#VALUE!</v>
      </c>
      <c r="H198" s="143" t="e">
        <f t="shared" si="73"/>
        <v>#VALUE!</v>
      </c>
      <c r="I198" s="143" t="e">
        <f t="shared" si="73"/>
        <v>#VALUE!</v>
      </c>
      <c r="J198" s="143" t="e">
        <f t="shared" si="73"/>
        <v>#VALUE!</v>
      </c>
      <c r="K198" s="143" t="e">
        <f t="shared" si="73"/>
        <v>#VALUE!</v>
      </c>
      <c r="L198" s="143" t="e">
        <f t="shared" si="73"/>
        <v>#VALUE!</v>
      </c>
      <c r="M198" s="143" t="e">
        <f t="shared" si="73"/>
        <v>#VALUE!</v>
      </c>
      <c r="N198" s="143" t="e">
        <f t="shared" si="73"/>
        <v>#VALUE!</v>
      </c>
      <c r="O198" s="143" t="e">
        <f t="shared" si="73"/>
        <v>#VALUE!</v>
      </c>
      <c r="P198" s="143" t="e">
        <f t="shared" si="73"/>
        <v>#VALUE!</v>
      </c>
      <c r="Q198" s="143" t="e">
        <f t="shared" si="73"/>
        <v>#VALUE!</v>
      </c>
      <c r="R198" s="143" t="e">
        <f t="shared" si="73"/>
        <v>#VALUE!</v>
      </c>
      <c r="S198" s="143" t="e">
        <f t="shared" si="73"/>
        <v>#VALUE!</v>
      </c>
      <c r="T198" s="143" t="e">
        <f t="shared" si="73"/>
        <v>#VALUE!</v>
      </c>
      <c r="U198" s="143" t="e">
        <f t="shared" si="73"/>
        <v>#VALUE!</v>
      </c>
      <c r="V198" s="143" t="e">
        <f t="shared" si="73"/>
        <v>#VALUE!</v>
      </c>
      <c r="W198" s="143" t="e">
        <f t="shared" si="73"/>
        <v>#VALUE!</v>
      </c>
      <c r="X198" s="143" t="e">
        <f t="shared" si="73"/>
        <v>#VALUE!</v>
      </c>
      <c r="Y198" s="143" t="e">
        <f t="shared" si="73"/>
        <v>#VALUE!</v>
      </c>
      <c r="Z198" s="143" t="e">
        <f t="shared" si="73"/>
        <v>#VALUE!</v>
      </c>
      <c r="AA198" s="143" t="e">
        <f t="shared" si="73"/>
        <v>#VALUE!</v>
      </c>
      <c r="AB198" s="143" t="e">
        <f t="shared" si="73"/>
        <v>#VALUE!</v>
      </c>
      <c r="AC198" s="143" t="e">
        <f t="shared" si="73"/>
        <v>#VALUE!</v>
      </c>
      <c r="AD198" s="143" t="e">
        <f t="shared" si="73"/>
        <v>#VALUE!</v>
      </c>
      <c r="AE198" s="143" t="e">
        <f t="shared" si="73"/>
        <v>#VALUE!</v>
      </c>
      <c r="AF198" s="143" t="e">
        <f t="shared" si="73"/>
        <v>#VALUE!</v>
      </c>
      <c r="AG198" s="143" t="e">
        <f t="shared" si="73"/>
        <v>#VALUE!</v>
      </c>
      <c r="AH198" s="143" t="e">
        <f t="shared" si="73"/>
        <v>#VALUE!</v>
      </c>
      <c r="AI198" s="143" t="e">
        <f t="shared" si="73"/>
        <v>#VALUE!</v>
      </c>
      <c r="AJ198" s="143" t="e">
        <f t="shared" si="73"/>
        <v>#VALUE!</v>
      </c>
      <c r="AK198" s="143" t="e">
        <f t="shared" si="73"/>
        <v>#VALUE!</v>
      </c>
      <c r="AL198" s="143" t="e">
        <f t="shared" si="73"/>
        <v>#VALUE!</v>
      </c>
      <c r="AM198" s="143" t="e">
        <f t="shared" si="73"/>
        <v>#VALUE!</v>
      </c>
      <c r="AN198" s="143" t="e">
        <f t="shared" si="73"/>
        <v>#VALUE!</v>
      </c>
      <c r="AO198" s="143" t="e">
        <f t="shared" si="73"/>
        <v>#VALUE!</v>
      </c>
      <c r="AP198" s="143" t="e">
        <f t="shared" si="73"/>
        <v>#VALUE!</v>
      </c>
      <c r="AQ198" s="143" t="e">
        <f t="shared" si="73"/>
        <v>#VALUE!</v>
      </c>
      <c r="AR198" s="143" t="e">
        <f t="shared" si="73"/>
        <v>#VALUE!</v>
      </c>
      <c r="AS198" s="143" t="e">
        <f t="shared" si="73"/>
        <v>#VALUE!</v>
      </c>
      <c r="AT198" s="143" t="e">
        <f t="shared" si="73"/>
        <v>#VALUE!</v>
      </c>
      <c r="AU198" s="143" t="e">
        <f t="shared" si="73"/>
        <v>#VALUE!</v>
      </c>
      <c r="AV198" s="143" t="e">
        <f t="shared" si="73"/>
        <v>#VALUE!</v>
      </c>
      <c r="AW198" s="143" t="e">
        <f t="shared" si="73"/>
        <v>#VALUE!</v>
      </c>
      <c r="AX198" s="143" t="e">
        <f t="shared" si="73"/>
        <v>#VALUE!</v>
      </c>
      <c r="AY198" s="143" t="e">
        <f t="shared" si="73"/>
        <v>#VALUE!</v>
      </c>
      <c r="AZ198" s="143" t="e">
        <f t="shared" si="73"/>
        <v>#VALUE!</v>
      </c>
      <c r="BA198" s="143" t="e">
        <f t="shared" si="73"/>
        <v>#VALUE!</v>
      </c>
      <c r="BB198" s="143" t="e">
        <f t="shared" si="73"/>
        <v>#VALUE!</v>
      </c>
      <c r="BC198" s="143" t="e">
        <f t="shared" si="73"/>
        <v>#VALUE!</v>
      </c>
      <c r="BD198" s="143" t="e">
        <f t="shared" si="73"/>
        <v>#VALUE!</v>
      </c>
      <c r="BE198" s="143" t="e">
        <f t="shared" si="73"/>
        <v>#VALUE!</v>
      </c>
      <c r="BF198" s="143" t="e">
        <f t="shared" si="73"/>
        <v>#VALUE!</v>
      </c>
      <c r="BG198" s="143" t="e">
        <f t="shared" si="73"/>
        <v>#VALUE!</v>
      </c>
      <c r="BH198" s="143" t="e">
        <f t="shared" si="73"/>
        <v>#VALUE!</v>
      </c>
      <c r="BI198" s="143" t="e">
        <f t="shared" si="73"/>
        <v>#VALUE!</v>
      </c>
      <c r="BJ198" s="143" t="e">
        <f t="shared" si="73"/>
        <v>#VALUE!</v>
      </c>
      <c r="BK198" s="143" t="e">
        <f t="shared" si="73"/>
        <v>#VALUE!</v>
      </c>
      <c r="BL198" s="143" t="e">
        <f t="shared" si="73"/>
        <v>#VALUE!</v>
      </c>
      <c r="BM198" s="143" t="e">
        <f t="shared" si="73"/>
        <v>#VALUE!</v>
      </c>
      <c r="BN198" s="95"/>
      <c r="BO198" s="95"/>
      <c r="BP198" s="95"/>
      <c r="BQ198" s="95"/>
      <c r="BR198" s="95"/>
      <c r="BS198" s="95"/>
      <c r="BT198" s="95"/>
      <c r="BU198" s="95"/>
      <c r="BV198" s="95"/>
      <c r="BW198" s="95"/>
      <c r="BX198" s="95"/>
      <c r="BY198" s="95"/>
      <c r="BZ198" s="95"/>
      <c r="CA198" s="95"/>
      <c r="CB198" s="95"/>
      <c r="CC198" s="95"/>
      <c r="CD198" s="95"/>
      <c r="CE198" s="95"/>
      <c r="CF198" s="95"/>
      <c r="CG198" s="95"/>
      <c r="CH198" s="95"/>
      <c r="CI198" s="95"/>
      <c r="CJ198" s="95"/>
      <c r="CK198" s="95"/>
      <c r="CL198" s="95"/>
      <c r="CM198" s="95"/>
      <c r="CN198" s="95"/>
      <c r="CO198" s="95"/>
      <c r="CP198" s="95"/>
      <c r="CQ198" s="95"/>
      <c r="CR198" s="95"/>
      <c r="CS198" s="95"/>
      <c r="CT198" s="95"/>
      <c r="CU198" s="95"/>
      <c r="CV198" s="95"/>
      <c r="CW198" s="95"/>
      <c r="CX198" s="95"/>
      <c r="CY198" s="95"/>
      <c r="CZ198" s="95"/>
      <c r="DA198" s="95"/>
      <c r="DB198" s="95"/>
      <c r="DC198" s="95"/>
      <c r="DD198" s="95"/>
      <c r="DE198" s="95"/>
      <c r="DF198" s="95"/>
      <c r="DG198" s="95"/>
      <c r="DH198" s="95"/>
      <c r="DI198" s="95"/>
      <c r="DJ198" s="95"/>
      <c r="DK198" s="95"/>
      <c r="DL198" s="95"/>
      <c r="DM198" s="95"/>
      <c r="DN198" s="95"/>
      <c r="DO198" s="95"/>
      <c r="DP198" s="95"/>
      <c r="DQ198" s="95"/>
      <c r="DR198" s="95"/>
      <c r="DS198" s="95"/>
      <c r="DT198" s="95"/>
      <c r="DU198" s="95"/>
      <c r="DV198" s="95"/>
      <c r="DW198" s="95"/>
      <c r="DX198" s="95"/>
      <c r="DY198" s="95"/>
      <c r="DZ198" s="95"/>
      <c r="EA198" s="95"/>
      <c r="EB198" s="95"/>
      <c r="EC198" s="95"/>
      <c r="ED198" s="95"/>
      <c r="EE198" s="95"/>
      <c r="EF198" s="95"/>
      <c r="EG198" s="95"/>
      <c r="EH198" s="95"/>
      <c r="EI198" s="95"/>
      <c r="EJ198" s="95"/>
      <c r="EK198" s="95"/>
      <c r="EL198" s="95"/>
      <c r="EM198" s="95"/>
      <c r="EN198" s="95"/>
      <c r="EO198" s="95"/>
      <c r="EP198" s="95"/>
      <c r="EQ198" s="95"/>
      <c r="ER198" s="95"/>
      <c r="ES198" s="95"/>
      <c r="ET198" s="95"/>
      <c r="EU198" s="95"/>
      <c r="EV198" s="95"/>
      <c r="EW198" s="95"/>
      <c r="EX198" s="95"/>
      <c r="EY198" s="95"/>
      <c r="EZ198" s="95"/>
      <c r="FA198" s="95"/>
      <c r="FB198" s="95"/>
      <c r="FC198" s="95"/>
      <c r="FD198" s="95"/>
      <c r="FE198" s="95"/>
      <c r="FF198" s="95"/>
      <c r="FG198" s="95"/>
      <c r="FH198" s="95"/>
      <c r="FI198" s="95"/>
      <c r="FJ198" s="95"/>
      <c r="FK198" s="95"/>
      <c r="FL198" s="95"/>
      <c r="FM198" s="95"/>
      <c r="FN198" s="95"/>
      <c r="FO198" s="95"/>
      <c r="FP198" s="95"/>
      <c r="FQ198" s="95"/>
      <c r="FR198" s="95"/>
      <c r="FS198" s="95"/>
      <c r="FT198" s="95"/>
      <c r="FU198" s="95"/>
      <c r="FV198" s="95"/>
      <c r="FW198" s="95"/>
      <c r="FX198" s="95"/>
      <c r="FY198" s="95"/>
      <c r="FZ198" s="95"/>
      <c r="GA198" s="95"/>
      <c r="GB198" s="95"/>
      <c r="GC198" s="95"/>
      <c r="GD198" s="95"/>
      <c r="GE198" s="95"/>
      <c r="GF198" s="95"/>
      <c r="GG198" s="95"/>
      <c r="GH198" s="95"/>
      <c r="GI198" s="95"/>
      <c r="GJ198" s="95"/>
      <c r="GK198" s="95"/>
      <c r="GL198" s="95"/>
      <c r="GM198" s="95"/>
      <c r="GN198" s="95"/>
      <c r="GO198" s="95"/>
      <c r="GP198" s="95"/>
      <c r="GQ198" s="95"/>
      <c r="GR198" s="95"/>
      <c r="GS198" s="95"/>
      <c r="GT198" s="95"/>
      <c r="GU198" s="95"/>
      <c r="GV198" s="95"/>
      <c r="GW198" s="133"/>
      <c r="GX198" s="133"/>
      <c r="GY198" s="133"/>
      <c r="GZ198" s="133"/>
      <c r="HA198" s="133"/>
      <c r="HB198" s="133"/>
      <c r="HC198" s="133"/>
      <c r="HD198" s="133"/>
      <c r="HE198" s="133"/>
      <c r="HF198" s="133"/>
      <c r="HG198" s="95"/>
      <c r="HH198" s="95"/>
      <c r="HI198" s="95"/>
      <c r="HJ198" s="95"/>
      <c r="HK198" s="95"/>
      <c r="HL198" s="95"/>
      <c r="HM198" s="95"/>
      <c r="HN198" s="95"/>
      <c r="HO198" s="95"/>
      <c r="HP198" s="95"/>
      <c r="HQ198" s="95"/>
      <c r="HR198" s="95"/>
      <c r="HS198" s="95"/>
      <c r="HT198" s="95"/>
      <c r="HU198" s="95"/>
      <c r="HV198" s="95"/>
      <c r="HW198" s="95"/>
      <c r="HX198" s="95"/>
      <c r="HY198" s="95"/>
      <c r="HZ198" s="95"/>
      <c r="IA198" s="95"/>
      <c r="IB198" s="95"/>
      <c r="IC198" s="95"/>
      <c r="ID198" s="95"/>
      <c r="IE198" s="95"/>
      <c r="IF198" s="95"/>
      <c r="IG198" s="95"/>
      <c r="IH198" s="95"/>
      <c r="II198" s="95"/>
      <c r="IJ198" s="95"/>
      <c r="IK198" s="95"/>
      <c r="IL198" s="95"/>
      <c r="IM198" s="95"/>
      <c r="IN198" s="95"/>
      <c r="IO198" s="95"/>
      <c r="IP198" s="95"/>
      <c r="IQ198" s="95"/>
      <c r="IR198" s="95"/>
      <c r="IS198" s="95"/>
      <c r="IT198" s="95"/>
      <c r="IU198" s="95"/>
      <c r="IV198" s="95"/>
      <c r="IW198" s="95"/>
      <c r="IX198" s="95"/>
      <c r="IY198" s="95"/>
      <c r="IZ198" s="95"/>
      <c r="JA198" s="95"/>
      <c r="JB198" s="95"/>
      <c r="JC198" s="95"/>
      <c r="JD198" s="95"/>
      <c r="JE198" s="95"/>
      <c r="JF198" s="95"/>
      <c r="JG198" s="95"/>
      <c r="JH198" s="95"/>
      <c r="JI198" s="95"/>
      <c r="JJ198" s="95"/>
      <c r="JK198" s="95"/>
      <c r="JL198" s="95"/>
      <c r="JM198" s="95"/>
      <c r="JN198" s="95"/>
      <c r="JO198" s="95"/>
      <c r="JP198" s="95"/>
      <c r="JQ198" s="95"/>
      <c r="JR198" s="95"/>
      <c r="JS198" s="95"/>
      <c r="JT198" s="95"/>
      <c r="JU198" s="95"/>
      <c r="JV198" s="95"/>
      <c r="JW198" s="95"/>
      <c r="JX198" s="95"/>
      <c r="JY198" s="95"/>
      <c r="JZ198" s="95"/>
      <c r="KA198" s="95"/>
      <c r="KB198" s="95"/>
      <c r="KC198" s="95"/>
      <c r="KD198" s="95"/>
      <c r="KE198" s="95"/>
      <c r="KF198" s="95"/>
      <c r="KG198" s="95"/>
      <c r="KH198" s="95"/>
      <c r="KI198" s="95"/>
      <c r="KJ198" s="95"/>
      <c r="KK198" s="95"/>
      <c r="KL198" s="95"/>
      <c r="KM198" s="95"/>
      <c r="KN198" s="95"/>
      <c r="KO198" s="95"/>
      <c r="KP198" s="95"/>
      <c r="KQ198" s="95"/>
      <c r="KR198" s="95"/>
      <c r="KS198" s="95"/>
      <c r="KT198" s="95"/>
      <c r="KU198" s="95"/>
      <c r="KV198" s="95"/>
      <c r="KW198" s="95"/>
      <c r="KX198" s="95"/>
      <c r="KY198" s="95"/>
      <c r="KZ198" s="95"/>
      <c r="LA198" s="95"/>
      <c r="LB198" s="95"/>
      <c r="LC198" s="95"/>
      <c r="LD198" s="95"/>
      <c r="LE198" s="95"/>
      <c r="LF198" s="95"/>
      <c r="LG198" s="95"/>
      <c r="LH198" s="95"/>
      <c r="LI198" s="95"/>
      <c r="LJ198" s="95"/>
      <c r="LK198" s="95"/>
      <c r="LL198" s="95"/>
      <c r="LM198" s="95"/>
      <c r="LN198" s="95"/>
      <c r="LO198" s="95"/>
      <c r="LP198" s="95"/>
      <c r="LQ198" s="95"/>
      <c r="LR198" s="95"/>
      <c r="LS198" s="95"/>
      <c r="LT198" s="95"/>
      <c r="LU198" s="95"/>
      <c r="LV198" s="95"/>
      <c r="LW198" s="95"/>
      <c r="LX198" s="95"/>
      <c r="LY198" s="95"/>
      <c r="LZ198" s="95"/>
      <c r="MA198" s="95"/>
      <c r="MB198" s="95"/>
      <c r="MC198" s="95"/>
      <c r="MD198" s="95"/>
      <c r="ME198" s="95"/>
      <c r="MF198" s="95"/>
      <c r="MG198" s="95"/>
      <c r="MH198" s="95"/>
      <c r="MI198" s="95"/>
      <c r="MJ198" s="95"/>
      <c r="MK198" s="95"/>
      <c r="ML198" s="95"/>
      <c r="MM198" s="95"/>
      <c r="MN198" s="95"/>
      <c r="MO198" s="95"/>
      <c r="MP198" s="95"/>
      <c r="MQ198" s="95"/>
      <c r="MR198" s="95"/>
      <c r="MS198" s="95"/>
      <c r="MT198" s="95"/>
      <c r="MU198" s="95"/>
      <c r="MV198" s="95"/>
      <c r="MW198" s="95"/>
      <c r="MX198" s="95"/>
      <c r="MY198" s="95"/>
      <c r="MZ198" s="95"/>
      <c r="NA198" s="95"/>
      <c r="NB198" s="95"/>
      <c r="NC198" s="95"/>
      <c r="ND198" s="95"/>
      <c r="NE198" s="95"/>
      <c r="NF198" s="95"/>
      <c r="NG198" s="95"/>
      <c r="NH198" s="95"/>
      <c r="NI198" s="95"/>
      <c r="NJ198" s="95"/>
      <c r="NK198" s="95"/>
      <c r="NL198" s="95"/>
      <c r="NM198" s="95"/>
      <c r="NN198" s="95"/>
      <c r="NO198" s="95"/>
      <c r="NP198" s="95"/>
      <c r="NQ198" s="95"/>
      <c r="NR198" s="95"/>
      <c r="NS198" s="95"/>
      <c r="NT198" s="95"/>
      <c r="NU198" s="95"/>
      <c r="NV198" s="95"/>
      <c r="NW198" s="95"/>
      <c r="NX198" s="95"/>
      <c r="NY198" s="95"/>
      <c r="NZ198" s="95"/>
      <c r="OA198" s="95"/>
      <c r="OB198" s="95"/>
      <c r="OC198" s="95"/>
      <c r="OD198" s="95"/>
      <c r="OE198" s="95"/>
      <c r="OF198" s="95"/>
      <c r="OG198" s="95"/>
      <c r="OH198" s="95"/>
      <c r="OI198" s="95"/>
      <c r="OJ198" s="95"/>
      <c r="OK198" s="95"/>
      <c r="OL198" s="95"/>
      <c r="OM198" s="95"/>
      <c r="ON198" s="95"/>
      <c r="OO198" s="95"/>
      <c r="OP198" s="95"/>
      <c r="OQ198" s="95"/>
      <c r="OR198" s="95"/>
      <c r="OS198" s="95"/>
      <c r="OT198" s="95"/>
      <c r="OU198" s="95"/>
      <c r="OV198" s="95"/>
      <c r="OW198" s="95"/>
      <c r="OX198" s="95"/>
      <c r="OY198" s="95"/>
      <c r="OZ198" s="95"/>
      <c r="PA198" s="95"/>
      <c r="PB198" s="95"/>
      <c r="PC198" s="95"/>
      <c r="PD198" s="95"/>
      <c r="PE198" s="95"/>
      <c r="PF198" s="95"/>
      <c r="PG198" s="95"/>
      <c r="PH198" s="95"/>
    </row>
    <row r="199" spans="3:424" s="85" customFormat="1" ht="18">
      <c r="C199" s="1816" t="s">
        <v>250</v>
      </c>
      <c r="D199" s="1816"/>
      <c r="E199" s="1817"/>
      <c r="F199" s="131"/>
      <c r="G199" s="144"/>
      <c r="H199" s="144"/>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c r="AT199" s="144"/>
      <c r="AU199" s="144"/>
      <c r="AV199" s="144"/>
      <c r="AW199" s="144"/>
      <c r="AX199" s="144"/>
      <c r="AY199" s="144"/>
      <c r="AZ199" s="144"/>
      <c r="BA199" s="144"/>
      <c r="BB199" s="144"/>
      <c r="BC199" s="144"/>
      <c r="BD199" s="144"/>
      <c r="BE199" s="144"/>
      <c r="BF199" s="144"/>
      <c r="BG199" s="144"/>
      <c r="BH199" s="144"/>
      <c r="BI199" s="144"/>
      <c r="BJ199" s="144"/>
      <c r="BK199" s="144"/>
      <c r="BL199" s="144"/>
      <c r="BM199" s="144"/>
      <c r="BN199" s="95"/>
      <c r="BO199" s="95"/>
      <c r="BP199" s="95"/>
      <c r="BQ199" s="95"/>
      <c r="BR199" s="95"/>
      <c r="BS199" s="95"/>
      <c r="BT199" s="95"/>
      <c r="BU199" s="95"/>
      <c r="BV199" s="95"/>
      <c r="BW199" s="95"/>
      <c r="BX199" s="95"/>
      <c r="BY199" s="95"/>
      <c r="BZ199" s="95"/>
      <c r="CA199" s="95"/>
      <c r="CB199" s="95"/>
      <c r="CC199" s="95"/>
      <c r="CD199" s="95"/>
      <c r="CE199" s="95"/>
      <c r="CF199" s="95"/>
      <c r="CG199" s="95"/>
      <c r="CH199" s="95"/>
      <c r="CI199" s="95"/>
      <c r="CJ199" s="95"/>
      <c r="CK199" s="95"/>
      <c r="CL199" s="95"/>
      <c r="CM199" s="95"/>
      <c r="CN199" s="95"/>
      <c r="CO199" s="95"/>
      <c r="CP199" s="95"/>
      <c r="CQ199" s="95"/>
      <c r="CR199" s="95"/>
      <c r="CS199" s="95"/>
      <c r="CT199" s="95"/>
      <c r="CU199" s="95"/>
      <c r="CV199" s="95"/>
      <c r="CW199" s="95"/>
      <c r="CX199" s="95"/>
      <c r="CY199" s="95"/>
      <c r="CZ199" s="95"/>
      <c r="DA199" s="95"/>
      <c r="DB199" s="95"/>
      <c r="DC199" s="95"/>
      <c r="DD199" s="95"/>
      <c r="DE199" s="95"/>
      <c r="DF199" s="95"/>
      <c r="DG199" s="95"/>
      <c r="DH199" s="95"/>
      <c r="DI199" s="95"/>
      <c r="DJ199" s="95"/>
      <c r="DK199" s="95"/>
      <c r="DL199" s="95"/>
      <c r="DM199" s="95"/>
      <c r="DN199" s="95"/>
      <c r="DO199" s="95"/>
      <c r="DP199" s="95"/>
      <c r="DQ199" s="95"/>
      <c r="DR199" s="95"/>
      <c r="DS199" s="95"/>
      <c r="DT199" s="95"/>
      <c r="DU199" s="95"/>
      <c r="DV199" s="95"/>
      <c r="DW199" s="95"/>
      <c r="DX199" s="95"/>
      <c r="DY199" s="95"/>
      <c r="DZ199" s="95"/>
      <c r="EA199" s="95"/>
      <c r="EB199" s="95"/>
      <c r="EC199" s="95"/>
      <c r="ED199" s="95"/>
      <c r="EE199" s="95"/>
      <c r="EF199" s="95"/>
      <c r="EG199" s="95"/>
      <c r="EH199" s="95"/>
      <c r="EI199" s="95"/>
      <c r="EJ199" s="95"/>
      <c r="EK199" s="95"/>
      <c r="EL199" s="95"/>
      <c r="EM199" s="95"/>
      <c r="EN199" s="95"/>
      <c r="EO199" s="95"/>
      <c r="EP199" s="95"/>
      <c r="EQ199" s="95"/>
      <c r="ER199" s="95"/>
      <c r="ES199" s="95"/>
      <c r="ET199" s="95"/>
      <c r="EU199" s="95"/>
      <c r="EV199" s="95"/>
      <c r="EW199" s="95"/>
      <c r="EX199" s="95"/>
      <c r="EY199" s="95"/>
      <c r="EZ199" s="95"/>
      <c r="FA199" s="95"/>
      <c r="FB199" s="95"/>
      <c r="FC199" s="95"/>
      <c r="FD199" s="95"/>
      <c r="FE199" s="95"/>
      <c r="FF199" s="95"/>
      <c r="FG199" s="95"/>
      <c r="FH199" s="95"/>
      <c r="FI199" s="95"/>
      <c r="FJ199" s="95"/>
      <c r="FK199" s="95"/>
      <c r="FL199" s="95"/>
      <c r="FM199" s="95"/>
      <c r="FN199" s="95"/>
      <c r="FO199" s="95"/>
      <c r="FP199" s="95"/>
      <c r="FQ199" s="95"/>
      <c r="FR199" s="95"/>
      <c r="FS199" s="95"/>
      <c r="FT199" s="95"/>
      <c r="FU199" s="95"/>
      <c r="FV199" s="95"/>
      <c r="FW199" s="95"/>
      <c r="FX199" s="95"/>
      <c r="FY199" s="95"/>
      <c r="FZ199" s="95"/>
      <c r="GA199" s="95"/>
      <c r="GB199" s="95"/>
      <c r="GC199" s="95"/>
      <c r="GD199" s="95"/>
      <c r="GE199" s="95"/>
      <c r="GF199" s="95"/>
      <c r="GG199" s="95"/>
      <c r="GH199" s="95"/>
      <c r="GI199" s="95"/>
      <c r="GJ199" s="95"/>
      <c r="GK199" s="95"/>
      <c r="GL199" s="95"/>
      <c r="GM199" s="95"/>
      <c r="GN199" s="95"/>
      <c r="GO199" s="95"/>
      <c r="GP199" s="95"/>
      <c r="GQ199" s="95"/>
      <c r="GR199" s="95"/>
      <c r="GS199" s="95"/>
      <c r="GT199" s="95"/>
      <c r="GU199" s="95"/>
      <c r="GV199" s="95"/>
      <c r="GW199" s="133"/>
      <c r="GX199" s="133"/>
      <c r="GY199" s="133"/>
      <c r="GZ199" s="133"/>
      <c r="HA199" s="133"/>
      <c r="HB199" s="133"/>
      <c r="HC199" s="133"/>
      <c r="HD199" s="133"/>
      <c r="HE199" s="133"/>
      <c r="HF199" s="133"/>
      <c r="HG199" s="95"/>
      <c r="HH199" s="95"/>
      <c r="HI199" s="95"/>
      <c r="HJ199" s="95"/>
      <c r="HK199" s="95"/>
      <c r="HL199" s="95"/>
      <c r="HM199" s="95"/>
      <c r="HN199" s="95"/>
      <c r="HO199" s="95"/>
      <c r="HP199" s="95"/>
      <c r="HQ199" s="95"/>
      <c r="HR199" s="95"/>
      <c r="HS199" s="95"/>
      <c r="HT199" s="95"/>
      <c r="HU199" s="95"/>
      <c r="HV199" s="95"/>
      <c r="HW199" s="95"/>
      <c r="HX199" s="95"/>
      <c r="HY199" s="95"/>
      <c r="HZ199" s="95"/>
      <c r="IA199" s="95"/>
      <c r="IB199" s="95"/>
      <c r="IC199" s="95"/>
      <c r="ID199" s="95"/>
      <c r="IE199" s="95"/>
      <c r="IF199" s="95"/>
      <c r="IG199" s="95"/>
      <c r="IH199" s="95"/>
      <c r="II199" s="95"/>
      <c r="IJ199" s="95"/>
      <c r="IK199" s="95"/>
      <c r="IL199" s="95"/>
      <c r="IM199" s="95"/>
      <c r="IN199" s="95"/>
      <c r="IO199" s="95"/>
      <c r="IP199" s="95"/>
      <c r="IQ199" s="95"/>
      <c r="IR199" s="95"/>
      <c r="IS199" s="95"/>
      <c r="IT199" s="95"/>
      <c r="IU199" s="95"/>
      <c r="IV199" s="95"/>
      <c r="IW199" s="95"/>
      <c r="IX199" s="95"/>
      <c r="IY199" s="95"/>
      <c r="IZ199" s="95"/>
      <c r="JA199" s="95"/>
      <c r="JB199" s="95"/>
      <c r="JC199" s="95"/>
      <c r="JD199" s="95"/>
      <c r="JE199" s="95"/>
      <c r="JF199" s="95"/>
      <c r="JG199" s="95"/>
      <c r="JH199" s="95"/>
      <c r="JI199" s="95"/>
      <c r="JJ199" s="95"/>
      <c r="JK199" s="95"/>
      <c r="JL199" s="95"/>
      <c r="JM199" s="95"/>
      <c r="JN199" s="95"/>
      <c r="JO199" s="95"/>
      <c r="JP199" s="95"/>
      <c r="JQ199" s="95"/>
      <c r="JR199" s="95"/>
      <c r="JS199" s="95"/>
      <c r="JT199" s="95"/>
      <c r="JU199" s="95"/>
      <c r="JV199" s="95"/>
      <c r="JW199" s="95"/>
      <c r="JX199" s="95"/>
      <c r="JY199" s="95"/>
      <c r="JZ199" s="95"/>
      <c r="KA199" s="95"/>
      <c r="KB199" s="95"/>
      <c r="KC199" s="95"/>
      <c r="KD199" s="95"/>
      <c r="KE199" s="95"/>
      <c r="KF199" s="95"/>
      <c r="KG199" s="95"/>
      <c r="KH199" s="95"/>
      <c r="KI199" s="95"/>
      <c r="KJ199" s="95"/>
      <c r="KK199" s="95"/>
      <c r="KL199" s="95"/>
      <c r="KM199" s="95"/>
      <c r="KN199" s="95"/>
      <c r="KO199" s="95"/>
      <c r="KP199" s="95"/>
      <c r="KQ199" s="95"/>
      <c r="KR199" s="95"/>
      <c r="KS199" s="95"/>
      <c r="KT199" s="95"/>
      <c r="KU199" s="95"/>
      <c r="KV199" s="95"/>
      <c r="KW199" s="95"/>
      <c r="KX199" s="95"/>
      <c r="KY199" s="95"/>
      <c r="KZ199" s="95"/>
      <c r="LA199" s="95"/>
      <c r="LB199" s="95"/>
      <c r="LC199" s="95"/>
      <c r="LD199" s="95"/>
      <c r="LE199" s="95"/>
      <c r="LF199" s="95"/>
      <c r="LG199" s="95"/>
      <c r="LH199" s="95"/>
      <c r="LI199" s="95"/>
      <c r="LJ199" s="95"/>
      <c r="LK199" s="95"/>
      <c r="LL199" s="95"/>
      <c r="LM199" s="95"/>
      <c r="LN199" s="95"/>
      <c r="LO199" s="95"/>
      <c r="LP199" s="95"/>
      <c r="LQ199" s="95"/>
      <c r="LR199" s="95"/>
      <c r="LS199" s="95"/>
      <c r="LT199" s="95"/>
      <c r="LU199" s="95"/>
      <c r="LV199" s="95"/>
      <c r="LW199" s="95"/>
      <c r="LX199" s="95"/>
      <c r="LY199" s="95"/>
      <c r="LZ199" s="95"/>
      <c r="MA199" s="95"/>
      <c r="MB199" s="95"/>
      <c r="MC199" s="95"/>
      <c r="MD199" s="95"/>
      <c r="ME199" s="95"/>
      <c r="MF199" s="95"/>
      <c r="MG199" s="95"/>
      <c r="MH199" s="95"/>
      <c r="MI199" s="95"/>
      <c r="MJ199" s="95"/>
      <c r="MK199" s="95"/>
      <c r="ML199" s="95"/>
      <c r="MM199" s="95"/>
      <c r="MN199" s="95"/>
      <c r="MO199" s="95"/>
      <c r="MP199" s="95"/>
      <c r="MQ199" s="95"/>
      <c r="MR199" s="95"/>
      <c r="MS199" s="95"/>
      <c r="MT199" s="95"/>
      <c r="MU199" s="95"/>
      <c r="MV199" s="95"/>
      <c r="MW199" s="95"/>
      <c r="MX199" s="95"/>
      <c r="MY199" s="95"/>
      <c r="MZ199" s="95"/>
      <c r="NA199" s="95"/>
      <c r="NB199" s="95"/>
      <c r="NC199" s="95"/>
      <c r="ND199" s="95"/>
      <c r="NE199" s="95"/>
      <c r="NF199" s="95"/>
      <c r="NG199" s="95"/>
      <c r="NH199" s="95"/>
      <c r="NI199" s="95"/>
      <c r="NJ199" s="95"/>
      <c r="NK199" s="95"/>
      <c r="NL199" s="95"/>
      <c r="NM199" s="95"/>
      <c r="NN199" s="95"/>
      <c r="NO199" s="95"/>
      <c r="NP199" s="95"/>
      <c r="NQ199" s="95"/>
      <c r="NR199" s="95"/>
      <c r="NS199" s="95"/>
      <c r="NT199" s="95"/>
      <c r="NU199" s="95"/>
      <c r="NV199" s="95"/>
      <c r="NW199" s="95"/>
      <c r="NX199" s="95"/>
      <c r="NY199" s="95"/>
      <c r="NZ199" s="95"/>
      <c r="OA199" s="95"/>
      <c r="OB199" s="95"/>
      <c r="OC199" s="95"/>
      <c r="OD199" s="95"/>
      <c r="OE199" s="95"/>
      <c r="OF199" s="95"/>
      <c r="OG199" s="95"/>
      <c r="OH199" s="95"/>
      <c r="OI199" s="95"/>
      <c r="OJ199" s="95"/>
      <c r="OK199" s="95"/>
      <c r="OL199" s="95"/>
      <c r="OM199" s="95"/>
      <c r="ON199" s="95"/>
      <c r="OO199" s="95"/>
      <c r="OP199" s="95"/>
      <c r="OQ199" s="95"/>
      <c r="OR199" s="95"/>
      <c r="OS199" s="95"/>
      <c r="OT199" s="95"/>
      <c r="OU199" s="95"/>
      <c r="OV199" s="95"/>
      <c r="OW199" s="95"/>
      <c r="OX199" s="95"/>
      <c r="OY199" s="95"/>
      <c r="OZ199" s="95"/>
      <c r="PA199" s="95"/>
      <c r="PB199" s="95"/>
      <c r="PC199" s="95"/>
      <c r="PD199" s="95"/>
      <c r="PE199" s="95"/>
      <c r="PF199" s="95"/>
      <c r="PG199" s="95"/>
      <c r="PH199" s="95"/>
    </row>
    <row r="200" spans="3:424" s="85" customFormat="1" ht="29.55" customHeight="1">
      <c r="C200" s="1815" t="s">
        <v>205</v>
      </c>
      <c r="D200" s="1815"/>
      <c r="E200" s="1815"/>
      <c r="F200" s="143">
        <f t="shared" si="61"/>
        <v>0</v>
      </c>
      <c r="G200" s="143" t="e">
        <f t="shared" si="72"/>
        <v>#VALUE!</v>
      </c>
      <c r="H200" s="143" t="e">
        <f t="shared" si="73"/>
        <v>#VALUE!</v>
      </c>
      <c r="I200" s="143" t="e">
        <f t="shared" si="73"/>
        <v>#VALUE!</v>
      </c>
      <c r="J200" s="143" t="e">
        <f t="shared" si="73"/>
        <v>#VALUE!</v>
      </c>
      <c r="K200" s="143" t="e">
        <f t="shared" si="73"/>
        <v>#VALUE!</v>
      </c>
      <c r="L200" s="143" t="e">
        <f t="shared" si="73"/>
        <v>#VALUE!</v>
      </c>
      <c r="M200" s="143" t="e">
        <f t="shared" si="73"/>
        <v>#VALUE!</v>
      </c>
      <c r="N200" s="143" t="e">
        <f t="shared" si="73"/>
        <v>#VALUE!</v>
      </c>
      <c r="O200" s="143" t="e">
        <f t="shared" si="73"/>
        <v>#VALUE!</v>
      </c>
      <c r="P200" s="143" t="e">
        <f t="shared" si="73"/>
        <v>#VALUE!</v>
      </c>
      <c r="Q200" s="143" t="e">
        <f t="shared" si="73"/>
        <v>#VALUE!</v>
      </c>
      <c r="R200" s="143" t="e">
        <f t="shared" si="73"/>
        <v>#VALUE!</v>
      </c>
      <c r="S200" s="143" t="e">
        <f t="shared" si="73"/>
        <v>#VALUE!</v>
      </c>
      <c r="T200" s="143" t="e">
        <f t="shared" si="73"/>
        <v>#VALUE!</v>
      </c>
      <c r="U200" s="143" t="e">
        <f t="shared" si="73"/>
        <v>#VALUE!</v>
      </c>
      <c r="V200" s="143" t="e">
        <f t="shared" si="73"/>
        <v>#VALUE!</v>
      </c>
      <c r="W200" s="143" t="e">
        <f t="shared" si="73"/>
        <v>#VALUE!</v>
      </c>
      <c r="X200" s="143" t="e">
        <f t="shared" si="73"/>
        <v>#VALUE!</v>
      </c>
      <c r="Y200" s="143" t="e">
        <f t="shared" si="73"/>
        <v>#VALUE!</v>
      </c>
      <c r="Z200" s="143" t="e">
        <f t="shared" si="73"/>
        <v>#VALUE!</v>
      </c>
      <c r="AA200" s="143" t="e">
        <f t="shared" si="73"/>
        <v>#VALUE!</v>
      </c>
      <c r="AB200" s="143" t="e">
        <f t="shared" si="73"/>
        <v>#VALUE!</v>
      </c>
      <c r="AC200" s="143" t="e">
        <f t="shared" si="73"/>
        <v>#VALUE!</v>
      </c>
      <c r="AD200" s="143" t="e">
        <f t="shared" si="73"/>
        <v>#VALUE!</v>
      </c>
      <c r="AE200" s="143" t="e">
        <f t="shared" si="73"/>
        <v>#VALUE!</v>
      </c>
      <c r="AF200" s="143" t="e">
        <f t="shared" si="73"/>
        <v>#VALUE!</v>
      </c>
      <c r="AG200" s="143" t="e">
        <f t="shared" si="73"/>
        <v>#VALUE!</v>
      </c>
      <c r="AH200" s="143" t="e">
        <f t="shared" si="73"/>
        <v>#VALUE!</v>
      </c>
      <c r="AI200" s="143" t="e">
        <f t="shared" si="73"/>
        <v>#VALUE!</v>
      </c>
      <c r="AJ200" s="143" t="e">
        <f t="shared" si="73"/>
        <v>#VALUE!</v>
      </c>
      <c r="AK200" s="143" t="e">
        <f t="shared" si="73"/>
        <v>#VALUE!</v>
      </c>
      <c r="AL200" s="143" t="e">
        <f t="shared" si="73"/>
        <v>#VALUE!</v>
      </c>
      <c r="AM200" s="143" t="e">
        <f t="shared" si="73"/>
        <v>#VALUE!</v>
      </c>
      <c r="AN200" s="143" t="e">
        <f t="shared" si="73"/>
        <v>#VALUE!</v>
      </c>
      <c r="AO200" s="143" t="e">
        <f t="shared" si="73"/>
        <v>#VALUE!</v>
      </c>
      <c r="AP200" s="143" t="e">
        <f t="shared" si="73"/>
        <v>#VALUE!</v>
      </c>
      <c r="AQ200" s="143" t="e">
        <f t="shared" si="73"/>
        <v>#VALUE!</v>
      </c>
      <c r="AR200" s="143" t="e">
        <f t="shared" si="73"/>
        <v>#VALUE!</v>
      </c>
      <c r="AS200" s="143" t="e">
        <f t="shared" si="73"/>
        <v>#VALUE!</v>
      </c>
      <c r="AT200" s="143" t="e">
        <f t="shared" si="73"/>
        <v>#VALUE!</v>
      </c>
      <c r="AU200" s="143" t="e">
        <f t="shared" si="73"/>
        <v>#VALUE!</v>
      </c>
      <c r="AV200" s="143" t="e">
        <f t="shared" si="73"/>
        <v>#VALUE!</v>
      </c>
      <c r="AW200" s="143" t="e">
        <f t="shared" si="73"/>
        <v>#VALUE!</v>
      </c>
      <c r="AX200" s="143" t="e">
        <f t="shared" si="73"/>
        <v>#VALUE!</v>
      </c>
      <c r="AY200" s="143" t="e">
        <f t="shared" si="73"/>
        <v>#VALUE!</v>
      </c>
      <c r="AZ200" s="143" t="e">
        <f t="shared" si="73"/>
        <v>#VALUE!</v>
      </c>
      <c r="BA200" s="143" t="e">
        <f t="shared" si="73"/>
        <v>#VALUE!</v>
      </c>
      <c r="BB200" s="143" t="e">
        <f t="shared" si="73"/>
        <v>#VALUE!</v>
      </c>
      <c r="BC200" s="143" t="e">
        <f t="shared" si="73"/>
        <v>#VALUE!</v>
      </c>
      <c r="BD200" s="143" t="e">
        <f t="shared" si="73"/>
        <v>#VALUE!</v>
      </c>
      <c r="BE200" s="143" t="e">
        <f t="shared" si="73"/>
        <v>#VALUE!</v>
      </c>
      <c r="BF200" s="143" t="e">
        <f t="shared" si="73"/>
        <v>#VALUE!</v>
      </c>
      <c r="BG200" s="143" t="e">
        <f t="shared" si="73"/>
        <v>#VALUE!</v>
      </c>
      <c r="BH200" s="143" t="e">
        <f t="shared" si="73"/>
        <v>#VALUE!</v>
      </c>
      <c r="BI200" s="143" t="e">
        <f t="shared" si="73"/>
        <v>#VALUE!</v>
      </c>
      <c r="BJ200" s="143" t="e">
        <f t="shared" si="73"/>
        <v>#VALUE!</v>
      </c>
      <c r="BK200" s="143" t="e">
        <f t="shared" si="73"/>
        <v>#VALUE!</v>
      </c>
      <c r="BL200" s="143" t="e">
        <f t="shared" si="73"/>
        <v>#VALUE!</v>
      </c>
      <c r="BM200" s="143" t="e">
        <f t="shared" si="73"/>
        <v>#VALUE!</v>
      </c>
      <c r="BN200" s="95"/>
      <c r="BO200" s="95"/>
      <c r="BP200" s="95"/>
      <c r="BQ200" s="95"/>
      <c r="BR200" s="95"/>
      <c r="BS200" s="95"/>
      <c r="BT200" s="95"/>
      <c r="BU200" s="95"/>
      <c r="BV200" s="95"/>
      <c r="BW200" s="95"/>
      <c r="BX200" s="95"/>
      <c r="BY200" s="95"/>
      <c r="BZ200" s="95"/>
      <c r="CA200" s="95"/>
      <c r="CB200" s="95"/>
      <c r="CC200" s="95"/>
      <c r="CD200" s="95"/>
      <c r="CE200" s="95"/>
      <c r="CF200" s="95"/>
      <c r="CG200" s="95"/>
      <c r="CH200" s="95"/>
      <c r="CI200" s="95"/>
      <c r="CJ200" s="95"/>
      <c r="CK200" s="95"/>
      <c r="CL200" s="95"/>
      <c r="CM200" s="95"/>
      <c r="CN200" s="95"/>
      <c r="CO200" s="95"/>
      <c r="CP200" s="95"/>
      <c r="CQ200" s="95"/>
      <c r="CR200" s="95"/>
      <c r="CS200" s="95"/>
      <c r="CT200" s="95"/>
      <c r="CU200" s="95"/>
      <c r="CV200" s="95"/>
      <c r="CW200" s="95"/>
      <c r="CX200" s="95"/>
      <c r="CY200" s="95"/>
      <c r="CZ200" s="95"/>
      <c r="DA200" s="95"/>
      <c r="DB200" s="95"/>
      <c r="DC200" s="95"/>
      <c r="DD200" s="95"/>
      <c r="DE200" s="95"/>
      <c r="DF200" s="95"/>
      <c r="DG200" s="95"/>
      <c r="DH200" s="95"/>
      <c r="DI200" s="95"/>
      <c r="DJ200" s="95"/>
      <c r="DK200" s="95"/>
      <c r="DL200" s="95"/>
      <c r="DM200" s="95"/>
      <c r="DN200" s="95"/>
      <c r="DO200" s="95"/>
      <c r="DP200" s="95"/>
      <c r="DQ200" s="95"/>
      <c r="DR200" s="95"/>
      <c r="DS200" s="95"/>
      <c r="DT200" s="95"/>
      <c r="DU200" s="95"/>
      <c r="DV200" s="95"/>
      <c r="DW200" s="95"/>
      <c r="DX200" s="95"/>
      <c r="DY200" s="95"/>
      <c r="DZ200" s="95"/>
      <c r="EA200" s="95"/>
      <c r="EB200" s="95"/>
      <c r="EC200" s="95"/>
      <c r="ED200" s="95"/>
      <c r="EE200" s="95"/>
      <c r="EF200" s="95"/>
      <c r="EG200" s="95"/>
      <c r="EH200" s="95"/>
      <c r="EI200" s="95"/>
      <c r="EJ200" s="95"/>
      <c r="EK200" s="95"/>
      <c r="EL200" s="95"/>
      <c r="EM200" s="95"/>
      <c r="EN200" s="95"/>
      <c r="EO200" s="95"/>
      <c r="EP200" s="95"/>
      <c r="EQ200" s="95"/>
      <c r="ER200" s="95"/>
      <c r="ES200" s="95"/>
      <c r="ET200" s="95"/>
      <c r="EU200" s="95"/>
      <c r="EV200" s="95"/>
      <c r="EW200" s="95"/>
      <c r="EX200" s="95"/>
      <c r="EY200" s="95"/>
      <c r="EZ200" s="95"/>
      <c r="FA200" s="95"/>
      <c r="FB200" s="95"/>
      <c r="FC200" s="95"/>
      <c r="FD200" s="95"/>
      <c r="FE200" s="95"/>
      <c r="FF200" s="95"/>
      <c r="FG200" s="95"/>
      <c r="FH200" s="95"/>
      <c r="FI200" s="95"/>
      <c r="FJ200" s="95"/>
      <c r="FK200" s="95"/>
      <c r="FL200" s="95"/>
      <c r="FM200" s="95"/>
      <c r="FN200" s="95"/>
      <c r="FO200" s="95"/>
      <c r="FP200" s="95"/>
      <c r="FQ200" s="95"/>
      <c r="FR200" s="95"/>
      <c r="FS200" s="95"/>
      <c r="FT200" s="95"/>
      <c r="FU200" s="95"/>
      <c r="FV200" s="95"/>
      <c r="FW200" s="95"/>
      <c r="FX200" s="95"/>
      <c r="FY200" s="95"/>
      <c r="FZ200" s="95"/>
      <c r="GA200" s="95"/>
      <c r="GB200" s="95"/>
      <c r="GC200" s="95"/>
      <c r="GD200" s="95"/>
      <c r="GE200" s="95"/>
      <c r="GF200" s="95"/>
      <c r="GG200" s="95"/>
      <c r="GH200" s="95"/>
      <c r="GI200" s="95"/>
      <c r="GJ200" s="95"/>
      <c r="GK200" s="95"/>
      <c r="GL200" s="95"/>
      <c r="GM200" s="95"/>
      <c r="GN200" s="95"/>
      <c r="GO200" s="95"/>
      <c r="GP200" s="95"/>
      <c r="GQ200" s="95"/>
      <c r="GR200" s="95"/>
      <c r="GS200" s="95"/>
      <c r="GT200" s="95"/>
      <c r="GU200" s="95"/>
      <c r="GV200" s="95"/>
      <c r="GW200" s="133"/>
      <c r="GX200" s="133"/>
      <c r="GY200" s="133"/>
      <c r="GZ200" s="133"/>
      <c r="HA200" s="133"/>
      <c r="HB200" s="133"/>
      <c r="HC200" s="133"/>
      <c r="HD200" s="133"/>
      <c r="HE200" s="133"/>
      <c r="HF200" s="133"/>
      <c r="HG200" s="95"/>
      <c r="HH200" s="95"/>
      <c r="HI200" s="95"/>
      <c r="HJ200" s="95"/>
      <c r="HK200" s="95"/>
      <c r="HL200" s="95"/>
      <c r="HM200" s="95"/>
      <c r="HN200" s="95"/>
      <c r="HO200" s="95"/>
      <c r="HP200" s="95"/>
      <c r="HQ200" s="95"/>
      <c r="HR200" s="95"/>
      <c r="HS200" s="95"/>
      <c r="HT200" s="95"/>
      <c r="HU200" s="95"/>
      <c r="HV200" s="95"/>
      <c r="HW200" s="95"/>
      <c r="HX200" s="95"/>
      <c r="HY200" s="95"/>
      <c r="HZ200" s="95"/>
      <c r="IA200" s="95"/>
      <c r="IB200" s="95"/>
      <c r="IC200" s="95"/>
      <c r="ID200" s="95"/>
      <c r="IE200" s="95"/>
      <c r="IF200" s="95"/>
      <c r="IG200" s="95"/>
      <c r="IH200" s="95"/>
      <c r="II200" s="95"/>
      <c r="IJ200" s="95"/>
      <c r="IK200" s="95"/>
      <c r="IL200" s="95"/>
      <c r="IM200" s="95"/>
      <c r="IN200" s="95"/>
      <c r="IO200" s="95"/>
      <c r="IP200" s="95"/>
      <c r="IQ200" s="95"/>
      <c r="IR200" s="95"/>
      <c r="IS200" s="95"/>
      <c r="IT200" s="95"/>
      <c r="IU200" s="95"/>
      <c r="IV200" s="95"/>
      <c r="IW200" s="95"/>
      <c r="IX200" s="95"/>
      <c r="IY200" s="95"/>
      <c r="IZ200" s="95"/>
      <c r="JA200" s="95"/>
      <c r="JB200" s="95"/>
      <c r="JC200" s="95"/>
      <c r="JD200" s="95"/>
      <c r="JE200" s="95"/>
      <c r="JF200" s="95"/>
      <c r="JG200" s="95"/>
      <c r="JH200" s="95"/>
      <c r="JI200" s="95"/>
      <c r="JJ200" s="95"/>
      <c r="JK200" s="95"/>
      <c r="JL200" s="95"/>
      <c r="JM200" s="95"/>
      <c r="JN200" s="95"/>
      <c r="JO200" s="95"/>
      <c r="JP200" s="95"/>
      <c r="JQ200" s="95"/>
      <c r="JR200" s="95"/>
      <c r="JS200" s="95"/>
      <c r="JT200" s="95"/>
      <c r="JU200" s="95"/>
      <c r="JV200" s="95"/>
      <c r="JW200" s="95"/>
      <c r="JX200" s="95"/>
      <c r="JY200" s="95"/>
      <c r="JZ200" s="95"/>
      <c r="KA200" s="95"/>
      <c r="KB200" s="95"/>
      <c r="KC200" s="95"/>
      <c r="KD200" s="95"/>
      <c r="KE200" s="95"/>
      <c r="KF200" s="95"/>
      <c r="KG200" s="95"/>
      <c r="KH200" s="95"/>
      <c r="KI200" s="95"/>
      <c r="KJ200" s="95"/>
      <c r="KK200" s="95"/>
      <c r="KL200" s="95"/>
      <c r="KM200" s="95"/>
      <c r="KN200" s="95"/>
      <c r="KO200" s="95"/>
      <c r="KP200" s="95"/>
      <c r="KQ200" s="95"/>
      <c r="KR200" s="95"/>
      <c r="KS200" s="95"/>
      <c r="KT200" s="95"/>
      <c r="KU200" s="95"/>
      <c r="KV200" s="95"/>
      <c r="KW200" s="95"/>
      <c r="KX200" s="95"/>
      <c r="KY200" s="95"/>
      <c r="KZ200" s="95"/>
      <c r="LA200" s="95"/>
      <c r="LB200" s="95"/>
      <c r="LC200" s="95"/>
      <c r="LD200" s="95"/>
      <c r="LE200" s="95"/>
      <c r="LF200" s="95"/>
      <c r="LG200" s="95"/>
      <c r="LH200" s="95"/>
      <c r="LI200" s="95"/>
      <c r="LJ200" s="95"/>
      <c r="LK200" s="95"/>
      <c r="LL200" s="95"/>
      <c r="LM200" s="95"/>
      <c r="LN200" s="95"/>
      <c r="LO200" s="95"/>
      <c r="LP200" s="95"/>
      <c r="LQ200" s="95"/>
      <c r="LR200" s="95"/>
      <c r="LS200" s="95"/>
      <c r="LT200" s="95"/>
      <c r="LU200" s="95"/>
      <c r="LV200" s="95"/>
      <c r="LW200" s="95"/>
      <c r="LX200" s="95"/>
      <c r="LY200" s="95"/>
      <c r="LZ200" s="95"/>
      <c r="MA200" s="95"/>
      <c r="MB200" s="95"/>
      <c r="MC200" s="95"/>
      <c r="MD200" s="95"/>
      <c r="ME200" s="95"/>
      <c r="MF200" s="95"/>
      <c r="MG200" s="95"/>
      <c r="MH200" s="95"/>
      <c r="MI200" s="95"/>
      <c r="MJ200" s="95"/>
      <c r="MK200" s="95"/>
      <c r="ML200" s="95"/>
      <c r="MM200" s="95"/>
      <c r="MN200" s="95"/>
      <c r="MO200" s="95"/>
      <c r="MP200" s="95"/>
      <c r="MQ200" s="95"/>
      <c r="MR200" s="95"/>
      <c r="MS200" s="95"/>
      <c r="MT200" s="95"/>
      <c r="MU200" s="95"/>
      <c r="MV200" s="95"/>
      <c r="MW200" s="95"/>
      <c r="MX200" s="95"/>
      <c r="MY200" s="95"/>
      <c r="MZ200" s="95"/>
      <c r="NA200" s="95"/>
      <c r="NB200" s="95"/>
      <c r="NC200" s="95"/>
      <c r="ND200" s="95"/>
      <c r="NE200" s="95"/>
      <c r="NF200" s="95"/>
      <c r="NG200" s="95"/>
      <c r="NH200" s="95"/>
      <c r="NI200" s="95"/>
      <c r="NJ200" s="95"/>
      <c r="NK200" s="95"/>
      <c r="NL200" s="95"/>
      <c r="NM200" s="95"/>
      <c r="NN200" s="95"/>
      <c r="NO200" s="95"/>
      <c r="NP200" s="95"/>
      <c r="NQ200" s="95"/>
      <c r="NR200" s="95"/>
      <c r="NS200" s="95"/>
      <c r="NT200" s="95"/>
      <c r="NU200" s="95"/>
      <c r="NV200" s="95"/>
      <c r="NW200" s="95"/>
      <c r="NX200" s="95"/>
      <c r="NY200" s="95"/>
      <c r="NZ200" s="95"/>
      <c r="OA200" s="95"/>
      <c r="OB200" s="95"/>
      <c r="OC200" s="95"/>
      <c r="OD200" s="95"/>
      <c r="OE200" s="95"/>
      <c r="OF200" s="95"/>
      <c r="OG200" s="95"/>
      <c r="OH200" s="95"/>
      <c r="OI200" s="95"/>
      <c r="OJ200" s="95"/>
      <c r="OK200" s="95"/>
      <c r="OL200" s="95"/>
      <c r="OM200" s="95"/>
      <c r="ON200" s="95"/>
      <c r="OO200" s="95"/>
      <c r="OP200" s="95"/>
      <c r="OQ200" s="95"/>
      <c r="OR200" s="95"/>
      <c r="OS200" s="95"/>
      <c r="OT200" s="95"/>
      <c r="OU200" s="95"/>
      <c r="OV200" s="95"/>
      <c r="OW200" s="95"/>
      <c r="OX200" s="95"/>
      <c r="OY200" s="95"/>
      <c r="OZ200" s="95"/>
      <c r="PA200" s="95"/>
      <c r="PB200" s="95"/>
      <c r="PC200" s="95"/>
      <c r="PD200" s="95"/>
      <c r="PE200" s="95"/>
      <c r="PF200" s="95"/>
      <c r="PG200" s="95"/>
      <c r="PH200" s="95"/>
    </row>
    <row r="201" spans="3:424" s="85" customFormat="1" ht="29.55" customHeight="1">
      <c r="C201" s="1815" t="s">
        <v>206</v>
      </c>
      <c r="D201" s="1815"/>
      <c r="E201" s="1815"/>
      <c r="F201" s="143">
        <f t="shared" si="61"/>
        <v>0</v>
      </c>
      <c r="G201" s="143" t="e">
        <f t="shared" si="72"/>
        <v>#VALUE!</v>
      </c>
      <c r="H201" s="143" t="e">
        <f t="shared" si="73"/>
        <v>#VALUE!</v>
      </c>
      <c r="I201" s="143" t="e">
        <f t="shared" si="73"/>
        <v>#VALUE!</v>
      </c>
      <c r="J201" s="143" t="e">
        <f t="shared" si="73"/>
        <v>#VALUE!</v>
      </c>
      <c r="K201" s="143" t="e">
        <f t="shared" si="73"/>
        <v>#VALUE!</v>
      </c>
      <c r="L201" s="143" t="e">
        <f t="shared" si="73"/>
        <v>#VALUE!</v>
      </c>
      <c r="M201" s="143" t="e">
        <f t="shared" si="73"/>
        <v>#VALUE!</v>
      </c>
      <c r="N201" s="143" t="e">
        <f t="shared" si="73"/>
        <v>#VALUE!</v>
      </c>
      <c r="O201" s="143" t="e">
        <f t="shared" si="73"/>
        <v>#VALUE!</v>
      </c>
      <c r="P201" s="143" t="e">
        <f t="shared" si="73"/>
        <v>#VALUE!</v>
      </c>
      <c r="Q201" s="143" t="e">
        <f t="shared" si="73"/>
        <v>#VALUE!</v>
      </c>
      <c r="R201" s="143" t="e">
        <f t="shared" si="73"/>
        <v>#VALUE!</v>
      </c>
      <c r="S201" s="143" t="e">
        <f t="shared" si="73"/>
        <v>#VALUE!</v>
      </c>
      <c r="T201" s="143" t="e">
        <f t="shared" si="73"/>
        <v>#VALUE!</v>
      </c>
      <c r="U201" s="143" t="e">
        <f t="shared" si="73"/>
        <v>#VALUE!</v>
      </c>
      <c r="V201" s="143" t="e">
        <f t="shared" si="73"/>
        <v>#VALUE!</v>
      </c>
      <c r="W201" s="143" t="e">
        <f t="shared" si="73"/>
        <v>#VALUE!</v>
      </c>
      <c r="X201" s="143" t="e">
        <f t="shared" si="73"/>
        <v>#VALUE!</v>
      </c>
      <c r="Y201" s="143" t="e">
        <f t="shared" si="73"/>
        <v>#VALUE!</v>
      </c>
      <c r="Z201" s="143" t="e">
        <f t="shared" si="73"/>
        <v>#VALUE!</v>
      </c>
      <c r="AA201" s="143" t="e">
        <f t="shared" si="73"/>
        <v>#VALUE!</v>
      </c>
      <c r="AB201" s="143" t="e">
        <f t="shared" si="73"/>
        <v>#VALUE!</v>
      </c>
      <c r="AC201" s="143" t="e">
        <f t="shared" si="73"/>
        <v>#VALUE!</v>
      </c>
      <c r="AD201" s="143" t="e">
        <f t="shared" si="73"/>
        <v>#VALUE!</v>
      </c>
      <c r="AE201" s="143" t="e">
        <f t="shared" si="73"/>
        <v>#VALUE!</v>
      </c>
      <c r="AF201" s="143" t="e">
        <f t="shared" si="73"/>
        <v>#VALUE!</v>
      </c>
      <c r="AG201" s="143" t="e">
        <f t="shared" si="73"/>
        <v>#VALUE!</v>
      </c>
      <c r="AH201" s="143" t="e">
        <f t="shared" si="73"/>
        <v>#VALUE!</v>
      </c>
      <c r="AI201" s="143" t="e">
        <f t="shared" si="73"/>
        <v>#VALUE!</v>
      </c>
      <c r="AJ201" s="143" t="e">
        <f t="shared" si="73"/>
        <v>#VALUE!</v>
      </c>
      <c r="AK201" s="143" t="e">
        <f t="shared" si="73"/>
        <v>#VALUE!</v>
      </c>
      <c r="AL201" s="143" t="e">
        <f t="shared" si="73"/>
        <v>#VALUE!</v>
      </c>
      <c r="AM201" s="143" t="e">
        <f t="shared" si="73"/>
        <v>#VALUE!</v>
      </c>
      <c r="AN201" s="143" t="e">
        <f t="shared" si="73"/>
        <v>#VALUE!</v>
      </c>
      <c r="AO201" s="143" t="e">
        <f t="shared" si="73"/>
        <v>#VALUE!</v>
      </c>
      <c r="AP201" s="143" t="e">
        <f t="shared" si="73"/>
        <v>#VALUE!</v>
      </c>
      <c r="AQ201" s="143" t="e">
        <f t="shared" si="73"/>
        <v>#VALUE!</v>
      </c>
      <c r="AR201" s="143" t="e">
        <f t="shared" si="73"/>
        <v>#VALUE!</v>
      </c>
      <c r="AS201" s="143" t="e">
        <f t="shared" si="73"/>
        <v>#VALUE!</v>
      </c>
      <c r="AT201" s="143" t="e">
        <f t="shared" si="73"/>
        <v>#VALUE!</v>
      </c>
      <c r="AU201" s="143" t="e">
        <f t="shared" si="73"/>
        <v>#VALUE!</v>
      </c>
      <c r="AV201" s="143" t="e">
        <f t="shared" si="73"/>
        <v>#VALUE!</v>
      </c>
      <c r="AW201" s="143" t="e">
        <f t="shared" si="73"/>
        <v>#VALUE!</v>
      </c>
      <c r="AX201" s="143" t="e">
        <f t="shared" si="73"/>
        <v>#VALUE!</v>
      </c>
      <c r="AY201" s="143" t="e">
        <f t="shared" si="73"/>
        <v>#VALUE!</v>
      </c>
      <c r="AZ201" s="143" t="e">
        <f t="shared" si="73"/>
        <v>#VALUE!</v>
      </c>
      <c r="BA201" s="143" t="e">
        <f t="shared" si="73"/>
        <v>#VALUE!</v>
      </c>
      <c r="BB201" s="143" t="e">
        <f t="shared" si="73"/>
        <v>#VALUE!</v>
      </c>
      <c r="BC201" s="143" t="e">
        <f t="shared" si="73"/>
        <v>#VALUE!</v>
      </c>
      <c r="BD201" s="143" t="e">
        <f t="shared" si="73"/>
        <v>#VALUE!</v>
      </c>
      <c r="BE201" s="143" t="e">
        <f t="shared" si="73"/>
        <v>#VALUE!</v>
      </c>
      <c r="BF201" s="143" t="e">
        <f t="shared" si="73"/>
        <v>#VALUE!</v>
      </c>
      <c r="BG201" s="143" t="e">
        <f t="shared" si="73"/>
        <v>#VALUE!</v>
      </c>
      <c r="BH201" s="143" t="e">
        <f t="shared" si="73"/>
        <v>#VALUE!</v>
      </c>
      <c r="BI201" s="143" t="e">
        <f t="shared" si="73"/>
        <v>#VALUE!</v>
      </c>
      <c r="BJ201" s="143" t="e">
        <f t="shared" si="73"/>
        <v>#VALUE!</v>
      </c>
      <c r="BK201" s="143" t="e">
        <f t="shared" si="73"/>
        <v>#VALUE!</v>
      </c>
      <c r="BL201" s="143" t="e">
        <f t="shared" si="73"/>
        <v>#VALUE!</v>
      </c>
      <c r="BM201" s="143" t="e">
        <f t="shared" si="73"/>
        <v>#VALUE!</v>
      </c>
      <c r="BN201" s="95"/>
      <c r="BO201" s="95"/>
      <c r="BP201" s="95"/>
      <c r="BQ201" s="95"/>
      <c r="BR201" s="95"/>
      <c r="BS201" s="95"/>
      <c r="BT201" s="95"/>
      <c r="BU201" s="95"/>
      <c r="BV201" s="95"/>
      <c r="BW201" s="95"/>
      <c r="BX201" s="95"/>
      <c r="BY201" s="95"/>
      <c r="BZ201" s="95"/>
      <c r="CA201" s="95"/>
      <c r="CB201" s="95"/>
      <c r="CC201" s="95"/>
      <c r="CD201" s="95"/>
      <c r="CE201" s="95"/>
      <c r="CF201" s="95"/>
      <c r="CG201" s="95"/>
      <c r="CH201" s="95"/>
      <c r="CI201" s="95"/>
      <c r="CJ201" s="95"/>
      <c r="CK201" s="95"/>
      <c r="CL201" s="95"/>
      <c r="CM201" s="95"/>
      <c r="CN201" s="95"/>
      <c r="CO201" s="95"/>
      <c r="CP201" s="95"/>
      <c r="CQ201" s="95"/>
      <c r="CR201" s="95"/>
      <c r="CS201" s="95"/>
      <c r="CT201" s="95"/>
      <c r="CU201" s="95"/>
      <c r="CV201" s="95"/>
      <c r="CW201" s="95"/>
      <c r="CX201" s="95"/>
      <c r="CY201" s="95"/>
      <c r="CZ201" s="95"/>
      <c r="DA201" s="95"/>
      <c r="DB201" s="95"/>
      <c r="DC201" s="95"/>
      <c r="DD201" s="95"/>
      <c r="DE201" s="95"/>
      <c r="DF201" s="95"/>
      <c r="DG201" s="95"/>
      <c r="DH201" s="95"/>
      <c r="DI201" s="95"/>
      <c r="DJ201" s="95"/>
      <c r="DK201" s="95"/>
      <c r="DL201" s="95"/>
      <c r="DM201" s="95"/>
      <c r="DN201" s="95"/>
      <c r="DO201" s="95"/>
      <c r="DP201" s="95"/>
      <c r="DQ201" s="95"/>
      <c r="DR201" s="95"/>
      <c r="DS201" s="95"/>
      <c r="DT201" s="95"/>
      <c r="DU201" s="95"/>
      <c r="DV201" s="95"/>
      <c r="DW201" s="95"/>
      <c r="DX201" s="95"/>
      <c r="DY201" s="95"/>
      <c r="DZ201" s="95"/>
      <c r="EA201" s="95"/>
      <c r="EB201" s="95"/>
      <c r="EC201" s="95"/>
      <c r="ED201" s="95"/>
      <c r="EE201" s="95"/>
      <c r="EF201" s="95"/>
      <c r="EG201" s="95"/>
      <c r="EH201" s="95"/>
      <c r="EI201" s="95"/>
      <c r="EJ201" s="95"/>
      <c r="EK201" s="95"/>
      <c r="EL201" s="95"/>
      <c r="EM201" s="95"/>
      <c r="EN201" s="95"/>
      <c r="EO201" s="95"/>
      <c r="EP201" s="95"/>
      <c r="EQ201" s="95"/>
      <c r="ER201" s="95"/>
      <c r="ES201" s="95"/>
      <c r="ET201" s="95"/>
      <c r="EU201" s="95"/>
      <c r="EV201" s="95"/>
      <c r="EW201" s="95"/>
      <c r="EX201" s="95"/>
      <c r="EY201" s="95"/>
      <c r="EZ201" s="95"/>
      <c r="FA201" s="95"/>
      <c r="FB201" s="95"/>
      <c r="FC201" s="95"/>
      <c r="FD201" s="95"/>
      <c r="FE201" s="95"/>
      <c r="FF201" s="95"/>
      <c r="FG201" s="95"/>
      <c r="FH201" s="95"/>
      <c r="FI201" s="95"/>
      <c r="FJ201" s="95"/>
      <c r="FK201" s="95"/>
      <c r="FL201" s="95"/>
      <c r="FM201" s="95"/>
      <c r="FN201" s="95"/>
      <c r="FO201" s="95"/>
      <c r="FP201" s="95"/>
      <c r="FQ201" s="95"/>
      <c r="FR201" s="95"/>
      <c r="FS201" s="95"/>
      <c r="FT201" s="95"/>
      <c r="FU201" s="95"/>
      <c r="FV201" s="95"/>
      <c r="FW201" s="95"/>
      <c r="FX201" s="95"/>
      <c r="FY201" s="95"/>
      <c r="FZ201" s="95"/>
      <c r="GA201" s="95"/>
      <c r="GB201" s="95"/>
      <c r="GC201" s="95"/>
      <c r="GD201" s="95"/>
      <c r="GE201" s="95"/>
      <c r="GF201" s="95"/>
      <c r="GG201" s="95"/>
      <c r="GH201" s="95"/>
      <c r="GI201" s="95"/>
      <c r="GJ201" s="95"/>
      <c r="GK201" s="95"/>
      <c r="GL201" s="95"/>
      <c r="GM201" s="95"/>
      <c r="GN201" s="95"/>
      <c r="GO201" s="95"/>
      <c r="GP201" s="95"/>
      <c r="GQ201" s="95"/>
      <c r="GR201" s="95"/>
      <c r="GS201" s="95"/>
      <c r="GT201" s="95"/>
      <c r="GU201" s="95"/>
      <c r="GV201" s="95"/>
      <c r="GW201" s="133"/>
      <c r="GX201" s="133"/>
      <c r="GY201" s="133"/>
      <c r="GZ201" s="133"/>
      <c r="HA201" s="133"/>
      <c r="HB201" s="133"/>
      <c r="HC201" s="133"/>
      <c r="HD201" s="133"/>
      <c r="HE201" s="133"/>
      <c r="HF201" s="133"/>
      <c r="HG201" s="95"/>
      <c r="HH201" s="95"/>
      <c r="HI201" s="95"/>
      <c r="HJ201" s="95"/>
      <c r="HK201" s="95"/>
      <c r="HL201" s="95"/>
      <c r="HM201" s="95"/>
      <c r="HN201" s="95"/>
      <c r="HO201" s="95"/>
      <c r="HP201" s="95"/>
      <c r="HQ201" s="95"/>
      <c r="HR201" s="95"/>
      <c r="HS201" s="95"/>
      <c r="HT201" s="95"/>
      <c r="HU201" s="95"/>
      <c r="HV201" s="95"/>
      <c r="HW201" s="95"/>
      <c r="HX201" s="95"/>
      <c r="HY201" s="95"/>
      <c r="HZ201" s="95"/>
      <c r="IA201" s="95"/>
      <c r="IB201" s="95"/>
      <c r="IC201" s="95"/>
      <c r="ID201" s="95"/>
      <c r="IE201" s="95"/>
      <c r="IF201" s="95"/>
      <c r="IG201" s="95"/>
      <c r="IH201" s="95"/>
      <c r="II201" s="95"/>
      <c r="IJ201" s="95"/>
      <c r="IK201" s="95"/>
      <c r="IL201" s="95"/>
      <c r="IM201" s="95"/>
      <c r="IN201" s="95"/>
      <c r="IO201" s="95"/>
      <c r="IP201" s="95"/>
      <c r="IQ201" s="95"/>
      <c r="IR201" s="95"/>
      <c r="IS201" s="95"/>
      <c r="IT201" s="95"/>
      <c r="IU201" s="95"/>
      <c r="IV201" s="95"/>
      <c r="IW201" s="95"/>
      <c r="IX201" s="95"/>
      <c r="IY201" s="95"/>
      <c r="IZ201" s="95"/>
      <c r="JA201" s="95"/>
      <c r="JB201" s="95"/>
      <c r="JC201" s="95"/>
      <c r="JD201" s="95"/>
      <c r="JE201" s="95"/>
      <c r="JF201" s="95"/>
      <c r="JG201" s="95"/>
      <c r="JH201" s="95"/>
      <c r="JI201" s="95"/>
      <c r="JJ201" s="95"/>
      <c r="JK201" s="95"/>
      <c r="JL201" s="95"/>
      <c r="JM201" s="95"/>
      <c r="JN201" s="95"/>
      <c r="JO201" s="95"/>
      <c r="JP201" s="95"/>
      <c r="JQ201" s="95"/>
      <c r="JR201" s="95"/>
      <c r="JS201" s="95"/>
      <c r="JT201" s="95"/>
      <c r="JU201" s="95"/>
      <c r="JV201" s="95"/>
      <c r="JW201" s="95"/>
      <c r="JX201" s="95"/>
      <c r="JY201" s="95"/>
      <c r="JZ201" s="95"/>
      <c r="KA201" s="95"/>
      <c r="KB201" s="95"/>
      <c r="KC201" s="95"/>
      <c r="KD201" s="95"/>
      <c r="KE201" s="95"/>
      <c r="KF201" s="95"/>
      <c r="KG201" s="95"/>
      <c r="KH201" s="95"/>
      <c r="KI201" s="95"/>
      <c r="KJ201" s="95"/>
      <c r="KK201" s="95"/>
      <c r="KL201" s="95"/>
      <c r="KM201" s="95"/>
      <c r="KN201" s="95"/>
      <c r="KO201" s="95"/>
      <c r="KP201" s="95"/>
      <c r="KQ201" s="95"/>
      <c r="KR201" s="95"/>
      <c r="KS201" s="95"/>
      <c r="KT201" s="95"/>
      <c r="KU201" s="95"/>
      <c r="KV201" s="95"/>
      <c r="KW201" s="95"/>
      <c r="KX201" s="95"/>
      <c r="KY201" s="95"/>
      <c r="KZ201" s="95"/>
      <c r="LA201" s="95"/>
      <c r="LB201" s="95"/>
      <c r="LC201" s="95"/>
      <c r="LD201" s="95"/>
      <c r="LE201" s="95"/>
      <c r="LF201" s="95"/>
      <c r="LG201" s="95"/>
      <c r="LH201" s="95"/>
      <c r="LI201" s="95"/>
      <c r="LJ201" s="95"/>
      <c r="LK201" s="95"/>
      <c r="LL201" s="95"/>
      <c r="LM201" s="95"/>
      <c r="LN201" s="95"/>
      <c r="LO201" s="95"/>
      <c r="LP201" s="95"/>
      <c r="LQ201" s="95"/>
      <c r="LR201" s="95"/>
      <c r="LS201" s="95"/>
      <c r="LT201" s="95"/>
      <c r="LU201" s="95"/>
      <c r="LV201" s="95"/>
      <c r="LW201" s="95"/>
      <c r="LX201" s="95"/>
      <c r="LY201" s="95"/>
      <c r="LZ201" s="95"/>
      <c r="MA201" s="95"/>
      <c r="MB201" s="95"/>
      <c r="MC201" s="95"/>
      <c r="MD201" s="95"/>
      <c r="ME201" s="95"/>
      <c r="MF201" s="95"/>
      <c r="MG201" s="95"/>
      <c r="MH201" s="95"/>
      <c r="MI201" s="95"/>
      <c r="MJ201" s="95"/>
      <c r="MK201" s="95"/>
      <c r="ML201" s="95"/>
      <c r="MM201" s="95"/>
      <c r="MN201" s="95"/>
      <c r="MO201" s="95"/>
      <c r="MP201" s="95"/>
      <c r="MQ201" s="95"/>
      <c r="MR201" s="95"/>
      <c r="MS201" s="95"/>
      <c r="MT201" s="95"/>
      <c r="MU201" s="95"/>
      <c r="MV201" s="95"/>
      <c r="MW201" s="95"/>
      <c r="MX201" s="95"/>
      <c r="MY201" s="95"/>
      <c r="MZ201" s="95"/>
      <c r="NA201" s="95"/>
      <c r="NB201" s="95"/>
      <c r="NC201" s="95"/>
      <c r="ND201" s="95"/>
      <c r="NE201" s="95"/>
      <c r="NF201" s="95"/>
      <c r="NG201" s="95"/>
      <c r="NH201" s="95"/>
      <c r="NI201" s="95"/>
      <c r="NJ201" s="95"/>
      <c r="NK201" s="95"/>
      <c r="NL201" s="95"/>
      <c r="NM201" s="95"/>
      <c r="NN201" s="95"/>
      <c r="NO201" s="95"/>
      <c r="NP201" s="95"/>
      <c r="NQ201" s="95"/>
      <c r="NR201" s="95"/>
      <c r="NS201" s="95"/>
      <c r="NT201" s="95"/>
      <c r="NU201" s="95"/>
      <c r="NV201" s="95"/>
      <c r="NW201" s="95"/>
      <c r="NX201" s="95"/>
      <c r="NY201" s="95"/>
      <c r="NZ201" s="95"/>
      <c r="OA201" s="95"/>
      <c r="OB201" s="95"/>
      <c r="OC201" s="95"/>
      <c r="OD201" s="95"/>
      <c r="OE201" s="95"/>
      <c r="OF201" s="95"/>
      <c r="OG201" s="95"/>
      <c r="OH201" s="95"/>
      <c r="OI201" s="95"/>
      <c r="OJ201" s="95"/>
      <c r="OK201" s="95"/>
      <c r="OL201" s="95"/>
      <c r="OM201" s="95"/>
      <c r="ON201" s="95"/>
      <c r="OO201" s="95"/>
      <c r="OP201" s="95"/>
      <c r="OQ201" s="95"/>
      <c r="OR201" s="95"/>
      <c r="OS201" s="95"/>
      <c r="OT201" s="95"/>
      <c r="OU201" s="95"/>
      <c r="OV201" s="95"/>
      <c r="OW201" s="95"/>
      <c r="OX201" s="95"/>
      <c r="OY201" s="95"/>
      <c r="OZ201" s="95"/>
      <c r="PA201" s="95"/>
      <c r="PB201" s="95"/>
      <c r="PC201" s="95"/>
      <c r="PD201" s="95"/>
      <c r="PE201" s="95"/>
      <c r="PF201" s="95"/>
      <c r="PG201" s="95"/>
      <c r="PH201" s="95"/>
    </row>
    <row r="202" spans="3:424" s="85" customFormat="1" ht="18">
      <c r="C202" s="1816" t="s">
        <v>251</v>
      </c>
      <c r="D202" s="1816"/>
      <c r="E202" s="1817"/>
      <c r="F202" s="131"/>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c r="AT202" s="144"/>
      <c r="AU202" s="144"/>
      <c r="AV202" s="144"/>
      <c r="AW202" s="144"/>
      <c r="AX202" s="144"/>
      <c r="AY202" s="144"/>
      <c r="AZ202" s="144"/>
      <c r="BA202" s="144"/>
      <c r="BB202" s="144"/>
      <c r="BC202" s="144"/>
      <c r="BD202" s="144"/>
      <c r="BE202" s="144"/>
      <c r="BF202" s="144"/>
      <c r="BG202" s="144"/>
      <c r="BH202" s="144"/>
      <c r="BI202" s="144"/>
      <c r="BJ202" s="144"/>
      <c r="BK202" s="144"/>
      <c r="BL202" s="144"/>
      <c r="BM202" s="144"/>
      <c r="BN202" s="95"/>
      <c r="BO202" s="95"/>
      <c r="BP202" s="95"/>
      <c r="BQ202" s="95"/>
      <c r="BR202" s="95"/>
      <c r="BS202" s="95"/>
      <c r="BT202" s="95"/>
      <c r="BU202" s="95"/>
      <c r="BV202" s="95"/>
      <c r="BW202" s="95"/>
      <c r="BX202" s="95"/>
      <c r="BY202" s="95"/>
      <c r="BZ202" s="95"/>
      <c r="CA202" s="95"/>
      <c r="CB202" s="95"/>
      <c r="CC202" s="95"/>
      <c r="CD202" s="95"/>
      <c r="CE202" s="95"/>
      <c r="CF202" s="95"/>
      <c r="CG202" s="95"/>
      <c r="CH202" s="95"/>
      <c r="CI202" s="95"/>
      <c r="CJ202" s="95"/>
      <c r="CK202" s="95"/>
      <c r="CL202" s="95"/>
      <c r="CM202" s="95"/>
      <c r="CN202" s="95"/>
      <c r="CO202" s="95"/>
      <c r="CP202" s="95"/>
      <c r="CQ202" s="95"/>
      <c r="CR202" s="95"/>
      <c r="CS202" s="95"/>
      <c r="CT202" s="95"/>
      <c r="CU202" s="95"/>
      <c r="CV202" s="95"/>
      <c r="CW202" s="95"/>
      <c r="CX202" s="95"/>
      <c r="CY202" s="95"/>
      <c r="CZ202" s="95"/>
      <c r="DA202" s="95"/>
      <c r="DB202" s="95"/>
      <c r="DC202" s="95"/>
      <c r="DD202" s="95"/>
      <c r="DE202" s="95"/>
      <c r="DF202" s="95"/>
      <c r="DG202" s="95"/>
      <c r="DH202" s="95"/>
      <c r="DI202" s="95"/>
      <c r="DJ202" s="95"/>
      <c r="DK202" s="95"/>
      <c r="DL202" s="95"/>
      <c r="DM202" s="95"/>
      <c r="DN202" s="95"/>
      <c r="DO202" s="95"/>
      <c r="DP202" s="95"/>
      <c r="DQ202" s="95"/>
      <c r="DR202" s="95"/>
      <c r="DS202" s="95"/>
      <c r="DT202" s="95"/>
      <c r="DU202" s="95"/>
      <c r="DV202" s="95"/>
      <c r="DW202" s="95"/>
      <c r="DX202" s="95"/>
      <c r="DY202" s="95"/>
      <c r="DZ202" s="95"/>
      <c r="EA202" s="95"/>
      <c r="EB202" s="95"/>
      <c r="EC202" s="95"/>
      <c r="ED202" s="95"/>
      <c r="EE202" s="95"/>
      <c r="EF202" s="95"/>
      <c r="EG202" s="95"/>
      <c r="EH202" s="95"/>
      <c r="EI202" s="95"/>
      <c r="EJ202" s="95"/>
      <c r="EK202" s="95"/>
      <c r="EL202" s="95"/>
      <c r="EM202" s="95"/>
      <c r="EN202" s="95"/>
      <c r="EO202" s="95"/>
      <c r="EP202" s="95"/>
      <c r="EQ202" s="95"/>
      <c r="ER202" s="95"/>
      <c r="ES202" s="95"/>
      <c r="ET202" s="95"/>
      <c r="EU202" s="95"/>
      <c r="EV202" s="95"/>
      <c r="EW202" s="95"/>
      <c r="EX202" s="95"/>
      <c r="EY202" s="95"/>
      <c r="EZ202" s="95"/>
      <c r="FA202" s="95"/>
      <c r="FB202" s="95"/>
      <c r="FC202" s="95"/>
      <c r="FD202" s="95"/>
      <c r="FE202" s="95"/>
      <c r="FF202" s="95"/>
      <c r="FG202" s="95"/>
      <c r="FH202" s="95"/>
      <c r="FI202" s="95"/>
      <c r="FJ202" s="95"/>
      <c r="FK202" s="95"/>
      <c r="FL202" s="95"/>
      <c r="FM202" s="95"/>
      <c r="FN202" s="95"/>
      <c r="FO202" s="95"/>
      <c r="FP202" s="95"/>
      <c r="FQ202" s="95"/>
      <c r="FR202" s="95"/>
      <c r="FS202" s="95"/>
      <c r="FT202" s="95"/>
      <c r="FU202" s="95"/>
      <c r="FV202" s="95"/>
      <c r="FW202" s="95"/>
      <c r="FX202" s="95"/>
      <c r="FY202" s="95"/>
      <c r="FZ202" s="95"/>
      <c r="GA202" s="95"/>
      <c r="GB202" s="95"/>
      <c r="GC202" s="95"/>
      <c r="GD202" s="95"/>
      <c r="GE202" s="95"/>
      <c r="GF202" s="95"/>
      <c r="GG202" s="95"/>
      <c r="GH202" s="95"/>
      <c r="GI202" s="95"/>
      <c r="GJ202" s="95"/>
      <c r="GK202" s="95"/>
      <c r="GL202" s="95"/>
      <c r="GM202" s="95"/>
      <c r="GN202" s="95"/>
      <c r="GO202" s="95"/>
      <c r="GP202" s="95"/>
      <c r="GQ202" s="95"/>
      <c r="GR202" s="95"/>
      <c r="GS202" s="95"/>
      <c r="GT202" s="95"/>
      <c r="GU202" s="95"/>
      <c r="GV202" s="95"/>
      <c r="GW202" s="133"/>
      <c r="GX202" s="133"/>
      <c r="GY202" s="133"/>
      <c r="GZ202" s="133"/>
      <c r="HA202" s="133"/>
      <c r="HB202" s="133"/>
      <c r="HC202" s="133"/>
      <c r="HD202" s="133"/>
      <c r="HE202" s="133"/>
      <c r="HF202" s="133"/>
      <c r="HG202" s="95"/>
      <c r="HH202" s="95"/>
      <c r="HI202" s="95"/>
      <c r="HJ202" s="95"/>
      <c r="HK202" s="95"/>
      <c r="HL202" s="95"/>
      <c r="HM202" s="95"/>
      <c r="HN202" s="95"/>
      <c r="HO202" s="95"/>
      <c r="HP202" s="95"/>
      <c r="HQ202" s="95"/>
      <c r="HR202" s="95"/>
      <c r="HS202" s="95"/>
      <c r="HT202" s="95"/>
      <c r="HU202" s="95"/>
      <c r="HV202" s="95"/>
      <c r="HW202" s="95"/>
      <c r="HX202" s="95"/>
      <c r="HY202" s="95"/>
      <c r="HZ202" s="95"/>
      <c r="IA202" s="95"/>
      <c r="IB202" s="95"/>
      <c r="IC202" s="95"/>
      <c r="ID202" s="95"/>
      <c r="IE202" s="95"/>
      <c r="IF202" s="95"/>
      <c r="IG202" s="95"/>
      <c r="IH202" s="95"/>
      <c r="II202" s="95"/>
      <c r="IJ202" s="95"/>
      <c r="IK202" s="95"/>
      <c r="IL202" s="95"/>
      <c r="IM202" s="95"/>
      <c r="IN202" s="95"/>
      <c r="IO202" s="95"/>
      <c r="IP202" s="95"/>
      <c r="IQ202" s="95"/>
      <c r="IR202" s="95"/>
      <c r="IS202" s="95"/>
      <c r="IT202" s="95"/>
      <c r="IU202" s="95"/>
      <c r="IV202" s="95"/>
      <c r="IW202" s="95"/>
      <c r="IX202" s="95"/>
      <c r="IY202" s="95"/>
      <c r="IZ202" s="95"/>
      <c r="JA202" s="95"/>
      <c r="JB202" s="95"/>
      <c r="JC202" s="95"/>
      <c r="JD202" s="95"/>
      <c r="JE202" s="95"/>
      <c r="JF202" s="95"/>
      <c r="JG202" s="95"/>
      <c r="JH202" s="95"/>
      <c r="JI202" s="95"/>
      <c r="JJ202" s="95"/>
      <c r="JK202" s="95"/>
      <c r="JL202" s="95"/>
      <c r="JM202" s="95"/>
      <c r="JN202" s="95"/>
      <c r="JO202" s="95"/>
      <c r="JP202" s="95"/>
      <c r="JQ202" s="95"/>
      <c r="JR202" s="95"/>
      <c r="JS202" s="95"/>
      <c r="JT202" s="95"/>
      <c r="JU202" s="95"/>
      <c r="JV202" s="95"/>
      <c r="JW202" s="95"/>
      <c r="JX202" s="95"/>
      <c r="JY202" s="95"/>
      <c r="JZ202" s="95"/>
      <c r="KA202" s="95"/>
      <c r="KB202" s="95"/>
      <c r="KC202" s="95"/>
      <c r="KD202" s="95"/>
      <c r="KE202" s="95"/>
      <c r="KF202" s="95"/>
      <c r="KG202" s="95"/>
      <c r="KH202" s="95"/>
      <c r="KI202" s="95"/>
      <c r="KJ202" s="95"/>
      <c r="KK202" s="95"/>
      <c r="KL202" s="95"/>
      <c r="KM202" s="95"/>
      <c r="KN202" s="95"/>
      <c r="KO202" s="95"/>
      <c r="KP202" s="95"/>
      <c r="KQ202" s="95"/>
      <c r="KR202" s="95"/>
      <c r="KS202" s="95"/>
      <c r="KT202" s="95"/>
      <c r="KU202" s="95"/>
      <c r="KV202" s="95"/>
      <c r="KW202" s="95"/>
      <c r="KX202" s="95"/>
      <c r="KY202" s="95"/>
      <c r="KZ202" s="95"/>
      <c r="LA202" s="95"/>
      <c r="LB202" s="95"/>
      <c r="LC202" s="95"/>
      <c r="LD202" s="95"/>
      <c r="LE202" s="95"/>
      <c r="LF202" s="95"/>
      <c r="LG202" s="95"/>
      <c r="LH202" s="95"/>
      <c r="LI202" s="95"/>
      <c r="LJ202" s="95"/>
      <c r="LK202" s="95"/>
      <c r="LL202" s="95"/>
      <c r="LM202" s="95"/>
      <c r="LN202" s="95"/>
      <c r="LO202" s="95"/>
      <c r="LP202" s="95"/>
      <c r="LQ202" s="95"/>
      <c r="LR202" s="95"/>
      <c r="LS202" s="95"/>
      <c r="LT202" s="95"/>
      <c r="LU202" s="95"/>
      <c r="LV202" s="95"/>
      <c r="LW202" s="95"/>
      <c r="LX202" s="95"/>
      <c r="LY202" s="95"/>
      <c r="LZ202" s="95"/>
      <c r="MA202" s="95"/>
      <c r="MB202" s="95"/>
      <c r="MC202" s="95"/>
      <c r="MD202" s="95"/>
      <c r="ME202" s="95"/>
      <c r="MF202" s="95"/>
      <c r="MG202" s="95"/>
      <c r="MH202" s="95"/>
      <c r="MI202" s="95"/>
      <c r="MJ202" s="95"/>
      <c r="MK202" s="95"/>
      <c r="ML202" s="95"/>
      <c r="MM202" s="95"/>
      <c r="MN202" s="95"/>
      <c r="MO202" s="95"/>
      <c r="MP202" s="95"/>
      <c r="MQ202" s="95"/>
      <c r="MR202" s="95"/>
      <c r="MS202" s="95"/>
      <c r="MT202" s="95"/>
      <c r="MU202" s="95"/>
      <c r="MV202" s="95"/>
      <c r="MW202" s="95"/>
      <c r="MX202" s="95"/>
      <c r="MY202" s="95"/>
      <c r="MZ202" s="95"/>
      <c r="NA202" s="95"/>
      <c r="NB202" s="95"/>
      <c r="NC202" s="95"/>
      <c r="ND202" s="95"/>
      <c r="NE202" s="95"/>
      <c r="NF202" s="95"/>
      <c r="NG202" s="95"/>
      <c r="NH202" s="95"/>
      <c r="NI202" s="95"/>
      <c r="NJ202" s="95"/>
      <c r="NK202" s="95"/>
      <c r="NL202" s="95"/>
      <c r="NM202" s="95"/>
      <c r="NN202" s="95"/>
      <c r="NO202" s="95"/>
      <c r="NP202" s="95"/>
      <c r="NQ202" s="95"/>
      <c r="NR202" s="95"/>
      <c r="NS202" s="95"/>
      <c r="NT202" s="95"/>
      <c r="NU202" s="95"/>
      <c r="NV202" s="95"/>
      <c r="NW202" s="95"/>
      <c r="NX202" s="95"/>
      <c r="NY202" s="95"/>
      <c r="NZ202" s="95"/>
      <c r="OA202" s="95"/>
      <c r="OB202" s="95"/>
      <c r="OC202" s="95"/>
      <c r="OD202" s="95"/>
      <c r="OE202" s="95"/>
      <c r="OF202" s="95"/>
      <c r="OG202" s="95"/>
      <c r="OH202" s="95"/>
      <c r="OI202" s="95"/>
      <c r="OJ202" s="95"/>
      <c r="OK202" s="95"/>
      <c r="OL202" s="95"/>
      <c r="OM202" s="95"/>
      <c r="ON202" s="95"/>
      <c r="OO202" s="95"/>
      <c r="OP202" s="95"/>
      <c r="OQ202" s="95"/>
      <c r="OR202" s="95"/>
      <c r="OS202" s="95"/>
      <c r="OT202" s="95"/>
      <c r="OU202" s="95"/>
      <c r="OV202" s="95"/>
      <c r="OW202" s="95"/>
      <c r="OX202" s="95"/>
      <c r="OY202" s="95"/>
      <c r="OZ202" s="95"/>
      <c r="PA202" s="95"/>
      <c r="PB202" s="95"/>
      <c r="PC202" s="95"/>
      <c r="PD202" s="95"/>
      <c r="PE202" s="95"/>
      <c r="PF202" s="95"/>
      <c r="PG202" s="95"/>
      <c r="PH202" s="95"/>
    </row>
    <row r="203" spans="3:424" s="85" customFormat="1" ht="29.55" customHeight="1">
      <c r="C203" s="1815" t="s">
        <v>207</v>
      </c>
      <c r="D203" s="1815"/>
      <c r="E203" s="1815"/>
      <c r="F203" s="143">
        <f t="shared" si="61"/>
        <v>0</v>
      </c>
      <c r="G203" s="143" t="e">
        <f t="shared" si="72"/>
        <v>#VALUE!</v>
      </c>
      <c r="H203" s="143" t="e">
        <f t="shared" si="73"/>
        <v>#VALUE!</v>
      </c>
      <c r="I203" s="143" t="e">
        <f t="shared" si="73"/>
        <v>#VALUE!</v>
      </c>
      <c r="J203" s="143" t="e">
        <f t="shared" si="73"/>
        <v>#VALUE!</v>
      </c>
      <c r="K203" s="143" t="e">
        <f t="shared" si="73"/>
        <v>#VALUE!</v>
      </c>
      <c r="L203" s="143" t="e">
        <f t="shared" si="73"/>
        <v>#VALUE!</v>
      </c>
      <c r="M203" s="143" t="e">
        <f t="shared" si="73"/>
        <v>#VALUE!</v>
      </c>
      <c r="N203" s="143" t="e">
        <f t="shared" si="73"/>
        <v>#VALUE!</v>
      </c>
      <c r="O203" s="143" t="e">
        <f t="shared" si="73"/>
        <v>#VALUE!</v>
      </c>
      <c r="P203" s="143" t="e">
        <f t="shared" si="73"/>
        <v>#VALUE!</v>
      </c>
      <c r="Q203" s="143" t="e">
        <f t="shared" si="73"/>
        <v>#VALUE!</v>
      </c>
      <c r="R203" s="143" t="e">
        <f t="shared" si="73"/>
        <v>#VALUE!</v>
      </c>
      <c r="S203" s="143" t="e">
        <f t="shared" si="73"/>
        <v>#VALUE!</v>
      </c>
      <c r="T203" s="143" t="e">
        <f t="shared" si="73"/>
        <v>#VALUE!</v>
      </c>
      <c r="U203" s="143" t="e">
        <f t="shared" si="73"/>
        <v>#VALUE!</v>
      </c>
      <c r="V203" s="143" t="e">
        <f t="shared" si="73"/>
        <v>#VALUE!</v>
      </c>
      <c r="W203" s="143" t="e">
        <f t="shared" si="73"/>
        <v>#VALUE!</v>
      </c>
      <c r="X203" s="143" t="e">
        <f t="shared" si="73"/>
        <v>#VALUE!</v>
      </c>
      <c r="Y203" s="143" t="e">
        <f t="shared" si="73"/>
        <v>#VALUE!</v>
      </c>
      <c r="Z203" s="143" t="e">
        <f t="shared" si="73"/>
        <v>#VALUE!</v>
      </c>
      <c r="AA203" s="143" t="e">
        <f t="shared" si="73"/>
        <v>#VALUE!</v>
      </c>
      <c r="AB203" s="143" t="e">
        <f t="shared" si="73"/>
        <v>#VALUE!</v>
      </c>
      <c r="AC203" s="143" t="e">
        <f t="shared" si="73"/>
        <v>#VALUE!</v>
      </c>
      <c r="AD203" s="143" t="e">
        <f t="shared" si="73"/>
        <v>#VALUE!</v>
      </c>
      <c r="AE203" s="143" t="e">
        <f t="shared" si="73"/>
        <v>#VALUE!</v>
      </c>
      <c r="AF203" s="143" t="e">
        <f t="shared" si="73"/>
        <v>#VALUE!</v>
      </c>
      <c r="AG203" s="143" t="e">
        <f t="shared" si="73"/>
        <v>#VALUE!</v>
      </c>
      <c r="AH203" s="143" t="e">
        <f t="shared" si="73"/>
        <v>#VALUE!</v>
      </c>
      <c r="AI203" s="143" t="e">
        <f t="shared" si="73"/>
        <v>#VALUE!</v>
      </c>
      <c r="AJ203" s="143" t="e">
        <f t="shared" si="73"/>
        <v>#VALUE!</v>
      </c>
      <c r="AK203" s="143" t="e">
        <f t="shared" si="73"/>
        <v>#VALUE!</v>
      </c>
      <c r="AL203" s="143" t="e">
        <f t="shared" si="73"/>
        <v>#VALUE!</v>
      </c>
      <c r="AM203" s="143" t="e">
        <f t="shared" si="73"/>
        <v>#VALUE!</v>
      </c>
      <c r="AN203" s="143" t="e">
        <f t="shared" si="73"/>
        <v>#VALUE!</v>
      </c>
      <c r="AO203" s="143" t="e">
        <f t="shared" si="73"/>
        <v>#VALUE!</v>
      </c>
      <c r="AP203" s="143" t="e">
        <f t="shared" si="73"/>
        <v>#VALUE!</v>
      </c>
      <c r="AQ203" s="143" t="e">
        <f t="shared" si="73"/>
        <v>#VALUE!</v>
      </c>
      <c r="AR203" s="143" t="e">
        <f t="shared" si="73"/>
        <v>#VALUE!</v>
      </c>
      <c r="AS203" s="143" t="e">
        <f t="shared" si="73"/>
        <v>#VALUE!</v>
      </c>
      <c r="AT203" s="143" t="e">
        <f t="shared" si="73"/>
        <v>#VALUE!</v>
      </c>
      <c r="AU203" s="143" t="e">
        <f t="shared" si="73"/>
        <v>#VALUE!</v>
      </c>
      <c r="AV203" s="143" t="e">
        <f t="shared" si="73"/>
        <v>#VALUE!</v>
      </c>
      <c r="AW203" s="143" t="e">
        <f t="shared" si="73"/>
        <v>#VALUE!</v>
      </c>
      <c r="AX203" s="143" t="e">
        <f t="shared" si="73"/>
        <v>#VALUE!</v>
      </c>
      <c r="AY203" s="143" t="e">
        <f t="shared" si="73"/>
        <v>#VALUE!</v>
      </c>
      <c r="AZ203" s="143" t="e">
        <f t="shared" si="73"/>
        <v>#VALUE!</v>
      </c>
      <c r="BA203" s="143" t="e">
        <f t="shared" si="73"/>
        <v>#VALUE!</v>
      </c>
      <c r="BB203" s="143" t="e">
        <f t="shared" si="73"/>
        <v>#VALUE!</v>
      </c>
      <c r="BC203" s="143" t="e">
        <f t="shared" si="73"/>
        <v>#VALUE!</v>
      </c>
      <c r="BD203" s="143" t="e">
        <f t="shared" si="73"/>
        <v>#VALUE!</v>
      </c>
      <c r="BE203" s="143" t="e">
        <f t="shared" si="73"/>
        <v>#VALUE!</v>
      </c>
      <c r="BF203" s="143" t="e">
        <f t="shared" si="73"/>
        <v>#VALUE!</v>
      </c>
      <c r="BG203" s="143" t="e">
        <f t="shared" si="73"/>
        <v>#VALUE!</v>
      </c>
      <c r="BH203" s="143" t="e">
        <f t="shared" si="73"/>
        <v>#VALUE!</v>
      </c>
      <c r="BI203" s="143" t="e">
        <f t="shared" si="73"/>
        <v>#VALUE!</v>
      </c>
      <c r="BJ203" s="143" t="e">
        <f t="shared" si="73"/>
        <v>#VALUE!</v>
      </c>
      <c r="BK203" s="143" t="e">
        <f t="shared" si="73"/>
        <v>#VALUE!</v>
      </c>
      <c r="BL203" s="143" t="e">
        <f t="shared" si="73"/>
        <v>#VALUE!</v>
      </c>
      <c r="BM203" s="143" t="e">
        <f t="shared" si="73"/>
        <v>#VALUE!</v>
      </c>
      <c r="BN203" s="95"/>
      <c r="BO203" s="95"/>
      <c r="BP203" s="95"/>
      <c r="BQ203" s="95"/>
      <c r="BR203" s="95"/>
      <c r="BS203" s="95"/>
      <c r="BT203" s="95"/>
      <c r="BU203" s="95"/>
      <c r="BV203" s="95"/>
      <c r="BW203" s="95"/>
      <c r="BX203" s="95"/>
      <c r="BY203" s="95"/>
      <c r="BZ203" s="95"/>
      <c r="CA203" s="95"/>
      <c r="CB203" s="95"/>
      <c r="CC203" s="95"/>
      <c r="CD203" s="95"/>
      <c r="CE203" s="95"/>
      <c r="CF203" s="95"/>
      <c r="CG203" s="95"/>
      <c r="CH203" s="95"/>
      <c r="CI203" s="95"/>
      <c r="CJ203" s="95"/>
      <c r="CK203" s="95"/>
      <c r="CL203" s="95"/>
      <c r="CM203" s="95"/>
      <c r="CN203" s="95"/>
      <c r="CO203" s="95"/>
      <c r="CP203" s="95"/>
      <c r="CQ203" s="95"/>
      <c r="CR203" s="95"/>
      <c r="CS203" s="95"/>
      <c r="CT203" s="95"/>
      <c r="CU203" s="95"/>
      <c r="CV203" s="95"/>
      <c r="CW203" s="95"/>
      <c r="CX203" s="95"/>
      <c r="CY203" s="95"/>
      <c r="CZ203" s="95"/>
      <c r="DA203" s="95"/>
      <c r="DB203" s="95"/>
      <c r="DC203" s="95"/>
      <c r="DD203" s="95"/>
      <c r="DE203" s="95"/>
      <c r="DF203" s="95"/>
      <c r="DG203" s="95"/>
      <c r="DH203" s="95"/>
      <c r="DI203" s="95"/>
      <c r="DJ203" s="95"/>
      <c r="DK203" s="95"/>
      <c r="DL203" s="95"/>
      <c r="DM203" s="95"/>
      <c r="DN203" s="95"/>
      <c r="DO203" s="95"/>
      <c r="DP203" s="95"/>
      <c r="DQ203" s="95"/>
      <c r="DR203" s="95"/>
      <c r="DS203" s="95"/>
      <c r="DT203" s="95"/>
      <c r="DU203" s="95"/>
      <c r="DV203" s="95"/>
      <c r="DW203" s="95"/>
      <c r="DX203" s="95"/>
      <c r="DY203" s="95"/>
      <c r="DZ203" s="95"/>
      <c r="EA203" s="95"/>
      <c r="EB203" s="95"/>
      <c r="EC203" s="95"/>
      <c r="ED203" s="95"/>
      <c r="EE203" s="95"/>
      <c r="EF203" s="95"/>
      <c r="EG203" s="95"/>
      <c r="EH203" s="95"/>
      <c r="EI203" s="95"/>
      <c r="EJ203" s="95"/>
      <c r="EK203" s="95"/>
      <c r="EL203" s="95"/>
      <c r="EM203" s="95"/>
      <c r="EN203" s="95"/>
      <c r="EO203" s="95"/>
      <c r="EP203" s="95"/>
      <c r="EQ203" s="95"/>
      <c r="ER203" s="95"/>
      <c r="ES203" s="95"/>
      <c r="ET203" s="95"/>
      <c r="EU203" s="95"/>
      <c r="EV203" s="95"/>
      <c r="EW203" s="95"/>
      <c r="EX203" s="95"/>
      <c r="EY203" s="95"/>
      <c r="EZ203" s="95"/>
      <c r="FA203" s="95"/>
      <c r="FB203" s="95"/>
      <c r="FC203" s="95"/>
      <c r="FD203" s="95"/>
      <c r="FE203" s="95"/>
      <c r="FF203" s="95"/>
      <c r="FG203" s="95"/>
      <c r="FH203" s="95"/>
      <c r="FI203" s="95"/>
      <c r="FJ203" s="95"/>
      <c r="FK203" s="95"/>
      <c r="FL203" s="95"/>
      <c r="FM203" s="95"/>
      <c r="FN203" s="95"/>
      <c r="FO203" s="95"/>
      <c r="FP203" s="95"/>
      <c r="FQ203" s="95"/>
      <c r="FR203" s="95"/>
      <c r="FS203" s="95"/>
      <c r="FT203" s="95"/>
      <c r="FU203" s="95"/>
      <c r="FV203" s="95"/>
      <c r="FW203" s="95"/>
      <c r="FX203" s="95"/>
      <c r="FY203" s="95"/>
      <c r="FZ203" s="95"/>
      <c r="GA203" s="95"/>
      <c r="GB203" s="95"/>
      <c r="GC203" s="95"/>
      <c r="GD203" s="95"/>
      <c r="GE203" s="95"/>
      <c r="GF203" s="95"/>
      <c r="GG203" s="95"/>
      <c r="GH203" s="95"/>
      <c r="GI203" s="95"/>
      <c r="GJ203" s="95"/>
      <c r="GK203" s="95"/>
      <c r="GL203" s="95"/>
      <c r="GM203" s="95"/>
      <c r="GN203" s="95"/>
      <c r="GO203" s="95"/>
      <c r="GP203" s="95"/>
      <c r="GQ203" s="95"/>
      <c r="GR203" s="95"/>
      <c r="GS203" s="95"/>
      <c r="GT203" s="95"/>
      <c r="GU203" s="95"/>
      <c r="GV203" s="95"/>
      <c r="GW203" s="133"/>
      <c r="GX203" s="133"/>
      <c r="GY203" s="133"/>
      <c r="GZ203" s="133"/>
      <c r="HA203" s="133"/>
      <c r="HB203" s="133"/>
      <c r="HC203" s="133"/>
      <c r="HD203" s="133"/>
      <c r="HE203" s="133"/>
      <c r="HF203" s="133"/>
      <c r="HG203" s="95"/>
      <c r="HH203" s="95"/>
      <c r="HI203" s="95"/>
      <c r="HJ203" s="95"/>
      <c r="HK203" s="95"/>
      <c r="HL203" s="95"/>
      <c r="HM203" s="95"/>
      <c r="HN203" s="95"/>
      <c r="HO203" s="95"/>
      <c r="HP203" s="95"/>
      <c r="HQ203" s="95"/>
      <c r="HR203" s="95"/>
      <c r="HS203" s="95"/>
      <c r="HT203" s="95"/>
      <c r="HU203" s="95"/>
      <c r="HV203" s="95"/>
      <c r="HW203" s="95"/>
      <c r="HX203" s="95"/>
      <c r="HY203" s="95"/>
      <c r="HZ203" s="95"/>
      <c r="IA203" s="95"/>
      <c r="IB203" s="95"/>
      <c r="IC203" s="95"/>
      <c r="ID203" s="95"/>
      <c r="IE203" s="95"/>
      <c r="IF203" s="95"/>
      <c r="IG203" s="95"/>
      <c r="IH203" s="95"/>
      <c r="II203" s="95"/>
      <c r="IJ203" s="95"/>
      <c r="IK203" s="95"/>
      <c r="IL203" s="95"/>
      <c r="IM203" s="95"/>
      <c r="IN203" s="95"/>
      <c r="IO203" s="95"/>
      <c r="IP203" s="95"/>
      <c r="IQ203" s="95"/>
      <c r="IR203" s="95"/>
      <c r="IS203" s="95"/>
      <c r="IT203" s="95"/>
      <c r="IU203" s="95"/>
      <c r="IV203" s="95"/>
      <c r="IW203" s="95"/>
      <c r="IX203" s="95"/>
      <c r="IY203" s="95"/>
      <c r="IZ203" s="95"/>
      <c r="JA203" s="95"/>
      <c r="JB203" s="95"/>
      <c r="JC203" s="95"/>
      <c r="JD203" s="95"/>
      <c r="JE203" s="95"/>
      <c r="JF203" s="95"/>
      <c r="JG203" s="95"/>
      <c r="JH203" s="95"/>
      <c r="JI203" s="95"/>
      <c r="JJ203" s="95"/>
      <c r="JK203" s="95"/>
      <c r="JL203" s="95"/>
      <c r="JM203" s="95"/>
      <c r="JN203" s="95"/>
      <c r="JO203" s="95"/>
      <c r="JP203" s="95"/>
      <c r="JQ203" s="95"/>
      <c r="JR203" s="95"/>
      <c r="JS203" s="95"/>
      <c r="JT203" s="95"/>
      <c r="JU203" s="95"/>
      <c r="JV203" s="95"/>
      <c r="JW203" s="95"/>
      <c r="JX203" s="95"/>
      <c r="JY203" s="95"/>
      <c r="JZ203" s="95"/>
      <c r="KA203" s="95"/>
      <c r="KB203" s="95"/>
      <c r="KC203" s="95"/>
      <c r="KD203" s="95"/>
      <c r="KE203" s="95"/>
      <c r="KF203" s="95"/>
      <c r="KG203" s="95"/>
      <c r="KH203" s="95"/>
      <c r="KI203" s="95"/>
      <c r="KJ203" s="95"/>
      <c r="KK203" s="95"/>
      <c r="KL203" s="95"/>
      <c r="KM203" s="95"/>
      <c r="KN203" s="95"/>
      <c r="KO203" s="95"/>
      <c r="KP203" s="95"/>
      <c r="KQ203" s="95"/>
      <c r="KR203" s="95"/>
      <c r="KS203" s="95"/>
      <c r="KT203" s="95"/>
      <c r="KU203" s="95"/>
      <c r="KV203" s="95"/>
      <c r="KW203" s="95"/>
      <c r="KX203" s="95"/>
      <c r="KY203" s="95"/>
      <c r="KZ203" s="95"/>
      <c r="LA203" s="95"/>
      <c r="LB203" s="95"/>
      <c r="LC203" s="95"/>
      <c r="LD203" s="95"/>
      <c r="LE203" s="95"/>
      <c r="LF203" s="95"/>
      <c r="LG203" s="95"/>
      <c r="LH203" s="95"/>
      <c r="LI203" s="95"/>
      <c r="LJ203" s="95"/>
      <c r="LK203" s="95"/>
      <c r="LL203" s="95"/>
      <c r="LM203" s="95"/>
      <c r="LN203" s="95"/>
      <c r="LO203" s="95"/>
      <c r="LP203" s="95"/>
      <c r="LQ203" s="95"/>
      <c r="LR203" s="95"/>
      <c r="LS203" s="95"/>
      <c r="LT203" s="95"/>
      <c r="LU203" s="95"/>
      <c r="LV203" s="95"/>
      <c r="LW203" s="95"/>
      <c r="LX203" s="95"/>
      <c r="LY203" s="95"/>
      <c r="LZ203" s="95"/>
      <c r="MA203" s="95"/>
      <c r="MB203" s="95"/>
      <c r="MC203" s="95"/>
      <c r="MD203" s="95"/>
      <c r="ME203" s="95"/>
      <c r="MF203" s="95"/>
      <c r="MG203" s="95"/>
      <c r="MH203" s="95"/>
      <c r="MI203" s="95"/>
      <c r="MJ203" s="95"/>
      <c r="MK203" s="95"/>
      <c r="ML203" s="95"/>
      <c r="MM203" s="95"/>
      <c r="MN203" s="95"/>
      <c r="MO203" s="95"/>
      <c r="MP203" s="95"/>
      <c r="MQ203" s="95"/>
      <c r="MR203" s="95"/>
      <c r="MS203" s="95"/>
      <c r="MT203" s="95"/>
      <c r="MU203" s="95"/>
      <c r="MV203" s="95"/>
      <c r="MW203" s="95"/>
      <c r="MX203" s="95"/>
      <c r="MY203" s="95"/>
      <c r="MZ203" s="95"/>
      <c r="NA203" s="95"/>
      <c r="NB203" s="95"/>
      <c r="NC203" s="95"/>
      <c r="ND203" s="95"/>
      <c r="NE203" s="95"/>
      <c r="NF203" s="95"/>
      <c r="NG203" s="95"/>
      <c r="NH203" s="95"/>
      <c r="NI203" s="95"/>
      <c r="NJ203" s="95"/>
      <c r="NK203" s="95"/>
      <c r="NL203" s="95"/>
      <c r="NM203" s="95"/>
      <c r="NN203" s="95"/>
      <c r="NO203" s="95"/>
      <c r="NP203" s="95"/>
      <c r="NQ203" s="95"/>
      <c r="NR203" s="95"/>
      <c r="NS203" s="95"/>
      <c r="NT203" s="95"/>
      <c r="NU203" s="95"/>
      <c r="NV203" s="95"/>
      <c r="NW203" s="95"/>
      <c r="NX203" s="95"/>
      <c r="NY203" s="95"/>
      <c r="NZ203" s="95"/>
      <c r="OA203" s="95"/>
      <c r="OB203" s="95"/>
      <c r="OC203" s="95"/>
      <c r="OD203" s="95"/>
      <c r="OE203" s="95"/>
      <c r="OF203" s="95"/>
      <c r="OG203" s="95"/>
      <c r="OH203" s="95"/>
      <c r="OI203" s="95"/>
      <c r="OJ203" s="95"/>
      <c r="OK203" s="95"/>
      <c r="OL203" s="95"/>
      <c r="OM203" s="95"/>
      <c r="ON203" s="95"/>
      <c r="OO203" s="95"/>
      <c r="OP203" s="95"/>
      <c r="OQ203" s="95"/>
      <c r="OR203" s="95"/>
      <c r="OS203" s="95"/>
      <c r="OT203" s="95"/>
      <c r="OU203" s="95"/>
      <c r="OV203" s="95"/>
      <c r="OW203" s="95"/>
      <c r="OX203" s="95"/>
      <c r="OY203" s="95"/>
      <c r="OZ203" s="95"/>
      <c r="PA203" s="95"/>
      <c r="PB203" s="95"/>
      <c r="PC203" s="95"/>
      <c r="PD203" s="95"/>
      <c r="PE203" s="95"/>
      <c r="PF203" s="95"/>
      <c r="PG203" s="95"/>
      <c r="PH203" s="95"/>
    </row>
    <row r="204" spans="3:424" s="85" customFormat="1" ht="29.55" customHeight="1">
      <c r="C204" s="1815" t="s">
        <v>208</v>
      </c>
      <c r="D204" s="1815"/>
      <c r="E204" s="1815"/>
      <c r="F204" s="143">
        <f t="shared" si="61"/>
        <v>0</v>
      </c>
      <c r="G204" s="143" t="e">
        <f t="shared" si="72"/>
        <v>#VALUE!</v>
      </c>
      <c r="H204" s="143" t="e">
        <f t="shared" si="73"/>
        <v>#VALUE!</v>
      </c>
      <c r="I204" s="143" t="e">
        <f t="shared" si="73"/>
        <v>#VALUE!</v>
      </c>
      <c r="J204" s="143" t="e">
        <f t="shared" ref="H204:BM210" si="74">IF(COLUMN(I204)-COLUMN($T$30)+1&lt;=ROUND($T$30,0)-15,I204,0)</f>
        <v>#VALUE!</v>
      </c>
      <c r="K204" s="143" t="e">
        <f t="shared" si="74"/>
        <v>#VALUE!</v>
      </c>
      <c r="L204" s="143" t="e">
        <f t="shared" si="74"/>
        <v>#VALUE!</v>
      </c>
      <c r="M204" s="143" t="e">
        <f t="shared" si="74"/>
        <v>#VALUE!</v>
      </c>
      <c r="N204" s="143" t="e">
        <f t="shared" si="74"/>
        <v>#VALUE!</v>
      </c>
      <c r="O204" s="143" t="e">
        <f t="shared" si="74"/>
        <v>#VALUE!</v>
      </c>
      <c r="P204" s="143" t="e">
        <f t="shared" si="74"/>
        <v>#VALUE!</v>
      </c>
      <c r="Q204" s="143" t="e">
        <f t="shared" si="74"/>
        <v>#VALUE!</v>
      </c>
      <c r="R204" s="143" t="e">
        <f t="shared" si="74"/>
        <v>#VALUE!</v>
      </c>
      <c r="S204" s="143" t="e">
        <f t="shared" si="74"/>
        <v>#VALUE!</v>
      </c>
      <c r="T204" s="143" t="e">
        <f t="shared" si="74"/>
        <v>#VALUE!</v>
      </c>
      <c r="U204" s="143" t="e">
        <f t="shared" si="74"/>
        <v>#VALUE!</v>
      </c>
      <c r="V204" s="143" t="e">
        <f t="shared" si="74"/>
        <v>#VALUE!</v>
      </c>
      <c r="W204" s="143" t="e">
        <f t="shared" si="74"/>
        <v>#VALUE!</v>
      </c>
      <c r="X204" s="143" t="e">
        <f t="shared" si="74"/>
        <v>#VALUE!</v>
      </c>
      <c r="Y204" s="143" t="e">
        <f t="shared" si="74"/>
        <v>#VALUE!</v>
      </c>
      <c r="Z204" s="143" t="e">
        <f t="shared" si="74"/>
        <v>#VALUE!</v>
      </c>
      <c r="AA204" s="143" t="e">
        <f t="shared" si="74"/>
        <v>#VALUE!</v>
      </c>
      <c r="AB204" s="143" t="e">
        <f t="shared" si="74"/>
        <v>#VALUE!</v>
      </c>
      <c r="AC204" s="143" t="e">
        <f t="shared" si="74"/>
        <v>#VALUE!</v>
      </c>
      <c r="AD204" s="143" t="e">
        <f t="shared" si="74"/>
        <v>#VALUE!</v>
      </c>
      <c r="AE204" s="143" t="e">
        <f t="shared" si="74"/>
        <v>#VALUE!</v>
      </c>
      <c r="AF204" s="143" t="e">
        <f t="shared" si="74"/>
        <v>#VALUE!</v>
      </c>
      <c r="AG204" s="143" t="e">
        <f t="shared" si="74"/>
        <v>#VALUE!</v>
      </c>
      <c r="AH204" s="143" t="e">
        <f t="shared" si="74"/>
        <v>#VALUE!</v>
      </c>
      <c r="AI204" s="143" t="e">
        <f t="shared" si="74"/>
        <v>#VALUE!</v>
      </c>
      <c r="AJ204" s="143" t="e">
        <f t="shared" si="74"/>
        <v>#VALUE!</v>
      </c>
      <c r="AK204" s="143" t="e">
        <f t="shared" si="74"/>
        <v>#VALUE!</v>
      </c>
      <c r="AL204" s="143" t="e">
        <f t="shared" si="74"/>
        <v>#VALUE!</v>
      </c>
      <c r="AM204" s="143" t="e">
        <f t="shared" si="74"/>
        <v>#VALUE!</v>
      </c>
      <c r="AN204" s="143" t="e">
        <f t="shared" si="74"/>
        <v>#VALUE!</v>
      </c>
      <c r="AO204" s="143" t="e">
        <f t="shared" si="74"/>
        <v>#VALUE!</v>
      </c>
      <c r="AP204" s="143" t="e">
        <f t="shared" si="74"/>
        <v>#VALUE!</v>
      </c>
      <c r="AQ204" s="143" t="e">
        <f t="shared" si="74"/>
        <v>#VALUE!</v>
      </c>
      <c r="AR204" s="143" t="e">
        <f t="shared" si="74"/>
        <v>#VALUE!</v>
      </c>
      <c r="AS204" s="143" t="e">
        <f t="shared" si="74"/>
        <v>#VALUE!</v>
      </c>
      <c r="AT204" s="143" t="e">
        <f t="shared" si="74"/>
        <v>#VALUE!</v>
      </c>
      <c r="AU204" s="143" t="e">
        <f t="shared" si="74"/>
        <v>#VALUE!</v>
      </c>
      <c r="AV204" s="143" t="e">
        <f t="shared" si="74"/>
        <v>#VALUE!</v>
      </c>
      <c r="AW204" s="143" t="e">
        <f t="shared" si="74"/>
        <v>#VALUE!</v>
      </c>
      <c r="AX204" s="143" t="e">
        <f t="shared" si="74"/>
        <v>#VALUE!</v>
      </c>
      <c r="AY204" s="143" t="e">
        <f t="shared" si="74"/>
        <v>#VALUE!</v>
      </c>
      <c r="AZ204" s="143" t="e">
        <f t="shared" si="74"/>
        <v>#VALUE!</v>
      </c>
      <c r="BA204" s="143" t="e">
        <f t="shared" si="74"/>
        <v>#VALUE!</v>
      </c>
      <c r="BB204" s="143" t="e">
        <f t="shared" si="74"/>
        <v>#VALUE!</v>
      </c>
      <c r="BC204" s="143" t="e">
        <f t="shared" si="74"/>
        <v>#VALUE!</v>
      </c>
      <c r="BD204" s="143" t="e">
        <f t="shared" si="74"/>
        <v>#VALUE!</v>
      </c>
      <c r="BE204" s="143" t="e">
        <f t="shared" si="74"/>
        <v>#VALUE!</v>
      </c>
      <c r="BF204" s="143" t="e">
        <f t="shared" si="74"/>
        <v>#VALUE!</v>
      </c>
      <c r="BG204" s="143" t="e">
        <f t="shared" si="74"/>
        <v>#VALUE!</v>
      </c>
      <c r="BH204" s="143" t="e">
        <f t="shared" si="74"/>
        <v>#VALUE!</v>
      </c>
      <c r="BI204" s="143" t="e">
        <f t="shared" si="74"/>
        <v>#VALUE!</v>
      </c>
      <c r="BJ204" s="143" t="e">
        <f t="shared" si="74"/>
        <v>#VALUE!</v>
      </c>
      <c r="BK204" s="143" t="e">
        <f t="shared" si="74"/>
        <v>#VALUE!</v>
      </c>
      <c r="BL204" s="143" t="e">
        <f t="shared" si="74"/>
        <v>#VALUE!</v>
      </c>
      <c r="BM204" s="143" t="e">
        <f t="shared" si="74"/>
        <v>#VALUE!</v>
      </c>
      <c r="BN204" s="95"/>
      <c r="BO204" s="95"/>
      <c r="BP204" s="95"/>
      <c r="BQ204" s="95"/>
      <c r="BR204" s="95"/>
      <c r="BS204" s="95"/>
      <c r="BT204" s="95"/>
      <c r="BU204" s="95"/>
      <c r="BV204" s="95"/>
      <c r="BW204" s="95"/>
      <c r="BX204" s="95"/>
      <c r="BY204" s="95"/>
      <c r="BZ204" s="95"/>
      <c r="CA204" s="95"/>
      <c r="CB204" s="95"/>
      <c r="CC204" s="95"/>
      <c r="CD204" s="95"/>
      <c r="CE204" s="95"/>
      <c r="CF204" s="95"/>
      <c r="CG204" s="95"/>
      <c r="CH204" s="95"/>
      <c r="CI204" s="95"/>
      <c r="CJ204" s="95"/>
      <c r="CK204" s="95"/>
      <c r="CL204" s="95"/>
      <c r="CM204" s="95"/>
      <c r="CN204" s="95"/>
      <c r="CO204" s="95"/>
      <c r="CP204" s="95"/>
      <c r="CQ204" s="95"/>
      <c r="CR204" s="95"/>
      <c r="CS204" s="95"/>
      <c r="CT204" s="95"/>
      <c r="CU204" s="95"/>
      <c r="CV204" s="95"/>
      <c r="CW204" s="95"/>
      <c r="CX204" s="95"/>
      <c r="CY204" s="95"/>
      <c r="CZ204" s="95"/>
      <c r="DA204" s="95"/>
      <c r="DB204" s="95"/>
      <c r="DC204" s="95"/>
      <c r="DD204" s="95"/>
      <c r="DE204" s="95"/>
      <c r="DF204" s="95"/>
      <c r="DG204" s="95"/>
      <c r="DH204" s="95"/>
      <c r="DI204" s="95"/>
      <c r="DJ204" s="95"/>
      <c r="DK204" s="95"/>
      <c r="DL204" s="95"/>
      <c r="DM204" s="95"/>
      <c r="DN204" s="95"/>
      <c r="DO204" s="95"/>
      <c r="DP204" s="95"/>
      <c r="DQ204" s="95"/>
      <c r="DR204" s="95"/>
      <c r="DS204" s="95"/>
      <c r="DT204" s="95"/>
      <c r="DU204" s="95"/>
      <c r="DV204" s="95"/>
      <c r="DW204" s="95"/>
      <c r="DX204" s="95"/>
      <c r="DY204" s="95"/>
      <c r="DZ204" s="95"/>
      <c r="EA204" s="95"/>
      <c r="EB204" s="95"/>
      <c r="EC204" s="95"/>
      <c r="ED204" s="95"/>
      <c r="EE204" s="95"/>
      <c r="EF204" s="95"/>
      <c r="EG204" s="95"/>
      <c r="EH204" s="95"/>
      <c r="EI204" s="95"/>
      <c r="EJ204" s="95"/>
      <c r="EK204" s="95"/>
      <c r="EL204" s="95"/>
      <c r="EM204" s="95"/>
      <c r="EN204" s="95"/>
      <c r="EO204" s="95"/>
      <c r="EP204" s="95"/>
      <c r="EQ204" s="95"/>
      <c r="ER204" s="95"/>
      <c r="ES204" s="95"/>
      <c r="ET204" s="95"/>
      <c r="EU204" s="95"/>
      <c r="EV204" s="95"/>
      <c r="EW204" s="95"/>
      <c r="EX204" s="95"/>
      <c r="EY204" s="95"/>
      <c r="EZ204" s="95"/>
      <c r="FA204" s="95"/>
      <c r="FB204" s="95"/>
      <c r="FC204" s="95"/>
      <c r="FD204" s="95"/>
      <c r="FE204" s="95"/>
      <c r="FF204" s="95"/>
      <c r="FG204" s="95"/>
      <c r="FH204" s="95"/>
      <c r="FI204" s="95"/>
      <c r="FJ204" s="95"/>
      <c r="FK204" s="95"/>
      <c r="FL204" s="95"/>
      <c r="FM204" s="95"/>
      <c r="FN204" s="95"/>
      <c r="FO204" s="95"/>
      <c r="FP204" s="95"/>
      <c r="FQ204" s="95"/>
      <c r="FR204" s="95"/>
      <c r="FS204" s="95"/>
      <c r="FT204" s="95"/>
      <c r="FU204" s="95"/>
      <c r="FV204" s="95"/>
      <c r="FW204" s="95"/>
      <c r="FX204" s="95"/>
      <c r="FY204" s="95"/>
      <c r="FZ204" s="95"/>
      <c r="GA204" s="95"/>
      <c r="GB204" s="95"/>
      <c r="GC204" s="95"/>
      <c r="GD204" s="95"/>
      <c r="GE204" s="95"/>
      <c r="GF204" s="95"/>
      <c r="GG204" s="95"/>
      <c r="GH204" s="95"/>
      <c r="GI204" s="95"/>
      <c r="GJ204" s="95"/>
      <c r="GK204" s="95"/>
      <c r="GL204" s="95"/>
      <c r="GM204" s="95"/>
      <c r="GN204" s="95"/>
      <c r="GO204" s="95"/>
      <c r="GP204" s="95"/>
      <c r="GQ204" s="95"/>
      <c r="GR204" s="95"/>
      <c r="GS204" s="95"/>
      <c r="GT204" s="95"/>
      <c r="GU204" s="95"/>
      <c r="GV204" s="95"/>
      <c r="GW204" s="133"/>
      <c r="GX204" s="133"/>
      <c r="GY204" s="133"/>
      <c r="GZ204" s="133"/>
      <c r="HA204" s="133"/>
      <c r="HB204" s="133"/>
      <c r="HC204" s="133"/>
      <c r="HD204" s="133"/>
      <c r="HE204" s="133"/>
      <c r="HF204" s="133"/>
      <c r="HG204" s="95"/>
      <c r="HH204" s="95"/>
      <c r="HI204" s="95"/>
      <c r="HJ204" s="95"/>
      <c r="HK204" s="95"/>
      <c r="HL204" s="95"/>
      <c r="HM204" s="95"/>
      <c r="HN204" s="95"/>
      <c r="HO204" s="95"/>
      <c r="HP204" s="95"/>
      <c r="HQ204" s="95"/>
      <c r="HR204" s="95"/>
      <c r="HS204" s="95"/>
      <c r="HT204" s="95"/>
      <c r="HU204" s="95"/>
      <c r="HV204" s="95"/>
      <c r="HW204" s="95"/>
      <c r="HX204" s="95"/>
      <c r="HY204" s="95"/>
      <c r="HZ204" s="95"/>
      <c r="IA204" s="95"/>
      <c r="IB204" s="95"/>
      <c r="IC204" s="95"/>
      <c r="ID204" s="95"/>
      <c r="IE204" s="95"/>
      <c r="IF204" s="95"/>
      <c r="IG204" s="95"/>
      <c r="IH204" s="95"/>
      <c r="II204" s="95"/>
      <c r="IJ204" s="95"/>
      <c r="IK204" s="95"/>
      <c r="IL204" s="95"/>
      <c r="IM204" s="95"/>
      <c r="IN204" s="95"/>
      <c r="IO204" s="95"/>
      <c r="IP204" s="95"/>
      <c r="IQ204" s="95"/>
      <c r="IR204" s="95"/>
      <c r="IS204" s="95"/>
      <c r="IT204" s="95"/>
      <c r="IU204" s="95"/>
      <c r="IV204" s="95"/>
      <c r="IW204" s="95"/>
      <c r="IX204" s="95"/>
      <c r="IY204" s="95"/>
      <c r="IZ204" s="95"/>
      <c r="JA204" s="95"/>
      <c r="JB204" s="95"/>
      <c r="JC204" s="95"/>
      <c r="JD204" s="95"/>
      <c r="JE204" s="95"/>
      <c r="JF204" s="95"/>
      <c r="JG204" s="95"/>
      <c r="JH204" s="95"/>
      <c r="JI204" s="95"/>
      <c r="JJ204" s="95"/>
      <c r="JK204" s="95"/>
      <c r="JL204" s="95"/>
      <c r="JM204" s="95"/>
      <c r="JN204" s="95"/>
      <c r="JO204" s="95"/>
      <c r="JP204" s="95"/>
      <c r="JQ204" s="95"/>
      <c r="JR204" s="95"/>
      <c r="JS204" s="95"/>
      <c r="JT204" s="95"/>
      <c r="JU204" s="95"/>
      <c r="JV204" s="95"/>
      <c r="JW204" s="95"/>
      <c r="JX204" s="95"/>
      <c r="JY204" s="95"/>
      <c r="JZ204" s="95"/>
      <c r="KA204" s="95"/>
      <c r="KB204" s="95"/>
      <c r="KC204" s="95"/>
      <c r="KD204" s="95"/>
      <c r="KE204" s="95"/>
      <c r="KF204" s="95"/>
      <c r="KG204" s="95"/>
      <c r="KH204" s="95"/>
      <c r="KI204" s="95"/>
      <c r="KJ204" s="95"/>
      <c r="KK204" s="95"/>
      <c r="KL204" s="95"/>
      <c r="KM204" s="95"/>
      <c r="KN204" s="95"/>
      <c r="KO204" s="95"/>
      <c r="KP204" s="95"/>
      <c r="KQ204" s="95"/>
      <c r="KR204" s="95"/>
      <c r="KS204" s="95"/>
      <c r="KT204" s="95"/>
      <c r="KU204" s="95"/>
      <c r="KV204" s="95"/>
      <c r="KW204" s="95"/>
      <c r="KX204" s="95"/>
      <c r="KY204" s="95"/>
      <c r="KZ204" s="95"/>
      <c r="LA204" s="95"/>
      <c r="LB204" s="95"/>
      <c r="LC204" s="95"/>
      <c r="LD204" s="95"/>
      <c r="LE204" s="95"/>
      <c r="LF204" s="95"/>
      <c r="LG204" s="95"/>
      <c r="LH204" s="95"/>
      <c r="LI204" s="95"/>
      <c r="LJ204" s="95"/>
      <c r="LK204" s="95"/>
      <c r="LL204" s="95"/>
      <c r="LM204" s="95"/>
      <c r="LN204" s="95"/>
      <c r="LO204" s="95"/>
      <c r="LP204" s="95"/>
      <c r="LQ204" s="95"/>
      <c r="LR204" s="95"/>
      <c r="LS204" s="95"/>
      <c r="LT204" s="95"/>
      <c r="LU204" s="95"/>
      <c r="LV204" s="95"/>
      <c r="LW204" s="95"/>
      <c r="LX204" s="95"/>
      <c r="LY204" s="95"/>
      <c r="LZ204" s="95"/>
      <c r="MA204" s="95"/>
      <c r="MB204" s="95"/>
      <c r="MC204" s="95"/>
      <c r="MD204" s="95"/>
      <c r="ME204" s="95"/>
      <c r="MF204" s="95"/>
      <c r="MG204" s="95"/>
      <c r="MH204" s="95"/>
      <c r="MI204" s="95"/>
      <c r="MJ204" s="95"/>
      <c r="MK204" s="95"/>
      <c r="ML204" s="95"/>
      <c r="MM204" s="95"/>
      <c r="MN204" s="95"/>
      <c r="MO204" s="95"/>
      <c r="MP204" s="95"/>
      <c r="MQ204" s="95"/>
      <c r="MR204" s="95"/>
      <c r="MS204" s="95"/>
      <c r="MT204" s="95"/>
      <c r="MU204" s="95"/>
      <c r="MV204" s="95"/>
      <c r="MW204" s="95"/>
      <c r="MX204" s="95"/>
      <c r="MY204" s="95"/>
      <c r="MZ204" s="95"/>
      <c r="NA204" s="95"/>
      <c r="NB204" s="95"/>
      <c r="NC204" s="95"/>
      <c r="ND204" s="95"/>
      <c r="NE204" s="95"/>
      <c r="NF204" s="95"/>
      <c r="NG204" s="95"/>
      <c r="NH204" s="95"/>
      <c r="NI204" s="95"/>
      <c r="NJ204" s="95"/>
      <c r="NK204" s="95"/>
      <c r="NL204" s="95"/>
      <c r="NM204" s="95"/>
      <c r="NN204" s="95"/>
      <c r="NO204" s="95"/>
      <c r="NP204" s="95"/>
      <c r="NQ204" s="95"/>
      <c r="NR204" s="95"/>
      <c r="NS204" s="95"/>
      <c r="NT204" s="95"/>
      <c r="NU204" s="95"/>
      <c r="NV204" s="95"/>
      <c r="NW204" s="95"/>
      <c r="NX204" s="95"/>
      <c r="NY204" s="95"/>
      <c r="NZ204" s="95"/>
      <c r="OA204" s="95"/>
      <c r="OB204" s="95"/>
      <c r="OC204" s="95"/>
      <c r="OD204" s="95"/>
      <c r="OE204" s="95"/>
      <c r="OF204" s="95"/>
      <c r="OG204" s="95"/>
      <c r="OH204" s="95"/>
      <c r="OI204" s="95"/>
      <c r="OJ204" s="95"/>
      <c r="OK204" s="95"/>
      <c r="OL204" s="95"/>
      <c r="OM204" s="95"/>
      <c r="ON204" s="95"/>
      <c r="OO204" s="95"/>
      <c r="OP204" s="95"/>
      <c r="OQ204" s="95"/>
      <c r="OR204" s="95"/>
      <c r="OS204" s="95"/>
      <c r="OT204" s="95"/>
      <c r="OU204" s="95"/>
      <c r="OV204" s="95"/>
      <c r="OW204" s="95"/>
      <c r="OX204" s="95"/>
      <c r="OY204" s="95"/>
      <c r="OZ204" s="95"/>
      <c r="PA204" s="95"/>
      <c r="PB204" s="95"/>
      <c r="PC204" s="95"/>
      <c r="PD204" s="95"/>
      <c r="PE204" s="95"/>
      <c r="PF204" s="95"/>
      <c r="PG204" s="95"/>
      <c r="PH204" s="95"/>
    </row>
    <row r="205" spans="3:424" s="85" customFormat="1" ht="18">
      <c r="C205" s="1816" t="s">
        <v>219</v>
      </c>
      <c r="D205" s="1816"/>
      <c r="E205" s="1817"/>
      <c r="F205" s="131"/>
      <c r="G205" s="144"/>
      <c r="H205" s="144"/>
      <c r="I205" s="144"/>
      <c r="J205" s="144"/>
      <c r="K205" s="144"/>
      <c r="L205" s="144"/>
      <c r="M205" s="144"/>
      <c r="N205" s="144"/>
      <c r="O205" s="144"/>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c r="AT205" s="144"/>
      <c r="AU205" s="144"/>
      <c r="AV205" s="144"/>
      <c r="AW205" s="144"/>
      <c r="AX205" s="144"/>
      <c r="AY205" s="144"/>
      <c r="AZ205" s="144"/>
      <c r="BA205" s="144"/>
      <c r="BB205" s="144"/>
      <c r="BC205" s="144"/>
      <c r="BD205" s="144"/>
      <c r="BE205" s="144"/>
      <c r="BF205" s="144"/>
      <c r="BG205" s="144"/>
      <c r="BH205" s="144"/>
      <c r="BI205" s="144"/>
      <c r="BJ205" s="144"/>
      <c r="BK205" s="144"/>
      <c r="BL205" s="144"/>
      <c r="BM205" s="144"/>
      <c r="BN205" s="95"/>
      <c r="BO205" s="95"/>
      <c r="BP205" s="95"/>
      <c r="BQ205" s="95"/>
      <c r="BR205" s="95"/>
      <c r="BS205" s="95"/>
      <c r="BT205" s="95"/>
      <c r="BU205" s="95"/>
      <c r="BV205" s="95"/>
      <c r="BW205" s="95"/>
      <c r="BX205" s="95"/>
      <c r="BY205" s="95"/>
      <c r="BZ205" s="95"/>
      <c r="CA205" s="95"/>
      <c r="CB205" s="95"/>
      <c r="CC205" s="95"/>
      <c r="CD205" s="95"/>
      <c r="CE205" s="95"/>
      <c r="CF205" s="95"/>
      <c r="CG205" s="95"/>
      <c r="CH205" s="95"/>
      <c r="CI205" s="95"/>
      <c r="CJ205" s="95"/>
      <c r="CK205" s="95"/>
      <c r="CL205" s="95"/>
      <c r="CM205" s="95"/>
      <c r="CN205" s="95"/>
      <c r="CO205" s="95"/>
      <c r="CP205" s="95"/>
      <c r="CQ205" s="95"/>
      <c r="CR205" s="95"/>
      <c r="CS205" s="95"/>
      <c r="CT205" s="95"/>
      <c r="CU205" s="95"/>
      <c r="CV205" s="95"/>
      <c r="CW205" s="95"/>
      <c r="CX205" s="95"/>
      <c r="CY205" s="95"/>
      <c r="CZ205" s="95"/>
      <c r="DA205" s="95"/>
      <c r="DB205" s="95"/>
      <c r="DC205" s="95"/>
      <c r="DD205" s="95"/>
      <c r="DE205" s="95"/>
      <c r="DF205" s="95"/>
      <c r="DG205" s="95"/>
      <c r="DH205" s="95"/>
      <c r="DI205" s="95"/>
      <c r="DJ205" s="95"/>
      <c r="DK205" s="95"/>
      <c r="DL205" s="95"/>
      <c r="DM205" s="95"/>
      <c r="DN205" s="95"/>
      <c r="DO205" s="95"/>
      <c r="DP205" s="95"/>
      <c r="DQ205" s="95"/>
      <c r="DR205" s="95"/>
      <c r="DS205" s="95"/>
      <c r="DT205" s="95"/>
      <c r="DU205" s="95"/>
      <c r="DV205" s="95"/>
      <c r="DW205" s="95"/>
      <c r="DX205" s="95"/>
      <c r="DY205" s="95"/>
      <c r="DZ205" s="95"/>
      <c r="EA205" s="95"/>
      <c r="EB205" s="95"/>
      <c r="EC205" s="95"/>
      <c r="ED205" s="95"/>
      <c r="EE205" s="95"/>
      <c r="EF205" s="95"/>
      <c r="EG205" s="95"/>
      <c r="EH205" s="95"/>
      <c r="EI205" s="95"/>
      <c r="EJ205" s="95"/>
      <c r="EK205" s="95"/>
      <c r="EL205" s="95"/>
      <c r="EM205" s="95"/>
      <c r="EN205" s="95"/>
      <c r="EO205" s="95"/>
      <c r="EP205" s="95"/>
      <c r="EQ205" s="95"/>
      <c r="ER205" s="95"/>
      <c r="ES205" s="95"/>
      <c r="ET205" s="95"/>
      <c r="EU205" s="95"/>
      <c r="EV205" s="95"/>
      <c r="EW205" s="95"/>
      <c r="EX205" s="95"/>
      <c r="EY205" s="95"/>
      <c r="EZ205" s="95"/>
      <c r="FA205" s="95"/>
      <c r="FB205" s="95"/>
      <c r="FC205" s="95"/>
      <c r="FD205" s="95"/>
      <c r="FE205" s="95"/>
      <c r="FF205" s="95"/>
      <c r="FG205" s="95"/>
      <c r="FH205" s="95"/>
      <c r="FI205" s="95"/>
      <c r="FJ205" s="95"/>
      <c r="FK205" s="95"/>
      <c r="FL205" s="95"/>
      <c r="FM205" s="95"/>
      <c r="FN205" s="95"/>
      <c r="FO205" s="95"/>
      <c r="FP205" s="95"/>
      <c r="FQ205" s="95"/>
      <c r="FR205" s="95"/>
      <c r="FS205" s="95"/>
      <c r="FT205" s="95"/>
      <c r="FU205" s="95"/>
      <c r="FV205" s="95"/>
      <c r="FW205" s="95"/>
      <c r="FX205" s="95"/>
      <c r="FY205" s="95"/>
      <c r="FZ205" s="95"/>
      <c r="GA205" s="95"/>
      <c r="GB205" s="95"/>
      <c r="GC205" s="95"/>
      <c r="GD205" s="95"/>
      <c r="GE205" s="95"/>
      <c r="GF205" s="95"/>
      <c r="GG205" s="95"/>
      <c r="GH205" s="95"/>
      <c r="GI205" s="95"/>
      <c r="GJ205" s="95"/>
      <c r="GK205" s="95"/>
      <c r="GL205" s="95"/>
      <c r="GM205" s="95"/>
      <c r="GN205" s="95"/>
      <c r="GO205" s="95"/>
      <c r="GP205" s="95"/>
      <c r="GQ205" s="95"/>
      <c r="GR205" s="95"/>
      <c r="GS205" s="95"/>
      <c r="GT205" s="95"/>
      <c r="GU205" s="95"/>
      <c r="GV205" s="95"/>
      <c r="GW205" s="133"/>
      <c r="GX205" s="133"/>
      <c r="GY205" s="133"/>
      <c r="GZ205" s="133"/>
      <c r="HA205" s="133"/>
      <c r="HB205" s="133"/>
      <c r="HC205" s="133"/>
      <c r="HD205" s="133"/>
      <c r="HE205" s="133"/>
      <c r="HF205" s="133"/>
      <c r="HG205" s="95"/>
      <c r="HH205" s="95"/>
      <c r="HI205" s="95"/>
      <c r="HJ205" s="95"/>
      <c r="HK205" s="95"/>
      <c r="HL205" s="95"/>
      <c r="HM205" s="95"/>
      <c r="HN205" s="95"/>
      <c r="HO205" s="95"/>
      <c r="HP205" s="95"/>
      <c r="HQ205" s="95"/>
      <c r="HR205" s="95"/>
      <c r="HS205" s="95"/>
      <c r="HT205" s="95"/>
      <c r="HU205" s="95"/>
      <c r="HV205" s="95"/>
      <c r="HW205" s="95"/>
      <c r="HX205" s="95"/>
      <c r="HY205" s="95"/>
      <c r="HZ205" s="95"/>
      <c r="IA205" s="95"/>
      <c r="IB205" s="95"/>
      <c r="IC205" s="95"/>
      <c r="ID205" s="95"/>
      <c r="IE205" s="95"/>
      <c r="IF205" s="95"/>
      <c r="IG205" s="95"/>
      <c r="IH205" s="95"/>
      <c r="II205" s="95"/>
      <c r="IJ205" s="95"/>
      <c r="IK205" s="95"/>
      <c r="IL205" s="95"/>
      <c r="IM205" s="95"/>
      <c r="IN205" s="95"/>
      <c r="IO205" s="95"/>
      <c r="IP205" s="95"/>
      <c r="IQ205" s="95"/>
      <c r="IR205" s="95"/>
      <c r="IS205" s="95"/>
      <c r="IT205" s="95"/>
      <c r="IU205" s="95"/>
      <c r="IV205" s="95"/>
      <c r="IW205" s="95"/>
      <c r="IX205" s="95"/>
      <c r="IY205" s="95"/>
      <c r="IZ205" s="95"/>
      <c r="JA205" s="95"/>
      <c r="JB205" s="95"/>
      <c r="JC205" s="95"/>
      <c r="JD205" s="95"/>
      <c r="JE205" s="95"/>
      <c r="JF205" s="95"/>
      <c r="JG205" s="95"/>
      <c r="JH205" s="95"/>
      <c r="JI205" s="95"/>
      <c r="JJ205" s="95"/>
      <c r="JK205" s="95"/>
      <c r="JL205" s="95"/>
      <c r="JM205" s="95"/>
      <c r="JN205" s="95"/>
      <c r="JO205" s="95"/>
      <c r="JP205" s="95"/>
      <c r="JQ205" s="95"/>
      <c r="JR205" s="95"/>
      <c r="JS205" s="95"/>
      <c r="JT205" s="95"/>
      <c r="JU205" s="95"/>
      <c r="JV205" s="95"/>
      <c r="JW205" s="95"/>
      <c r="JX205" s="95"/>
      <c r="JY205" s="95"/>
      <c r="JZ205" s="95"/>
      <c r="KA205" s="95"/>
      <c r="KB205" s="95"/>
      <c r="KC205" s="95"/>
      <c r="KD205" s="95"/>
      <c r="KE205" s="95"/>
      <c r="KF205" s="95"/>
      <c r="KG205" s="95"/>
      <c r="KH205" s="95"/>
      <c r="KI205" s="95"/>
      <c r="KJ205" s="95"/>
      <c r="KK205" s="95"/>
      <c r="KL205" s="95"/>
      <c r="KM205" s="95"/>
      <c r="KN205" s="95"/>
      <c r="KO205" s="95"/>
      <c r="KP205" s="95"/>
      <c r="KQ205" s="95"/>
      <c r="KR205" s="95"/>
      <c r="KS205" s="95"/>
      <c r="KT205" s="95"/>
      <c r="KU205" s="95"/>
      <c r="KV205" s="95"/>
      <c r="KW205" s="95"/>
      <c r="KX205" s="95"/>
      <c r="KY205" s="95"/>
      <c r="KZ205" s="95"/>
      <c r="LA205" s="95"/>
      <c r="LB205" s="95"/>
      <c r="LC205" s="95"/>
      <c r="LD205" s="95"/>
      <c r="LE205" s="95"/>
      <c r="LF205" s="95"/>
      <c r="LG205" s="95"/>
      <c r="LH205" s="95"/>
      <c r="LI205" s="95"/>
      <c r="LJ205" s="95"/>
      <c r="LK205" s="95"/>
      <c r="LL205" s="95"/>
      <c r="LM205" s="95"/>
      <c r="LN205" s="95"/>
      <c r="LO205" s="95"/>
      <c r="LP205" s="95"/>
      <c r="LQ205" s="95"/>
      <c r="LR205" s="95"/>
      <c r="LS205" s="95"/>
      <c r="LT205" s="95"/>
      <c r="LU205" s="95"/>
      <c r="LV205" s="95"/>
      <c r="LW205" s="95"/>
      <c r="LX205" s="95"/>
      <c r="LY205" s="95"/>
      <c r="LZ205" s="95"/>
      <c r="MA205" s="95"/>
      <c r="MB205" s="95"/>
      <c r="MC205" s="95"/>
      <c r="MD205" s="95"/>
      <c r="ME205" s="95"/>
      <c r="MF205" s="95"/>
      <c r="MG205" s="95"/>
      <c r="MH205" s="95"/>
      <c r="MI205" s="95"/>
      <c r="MJ205" s="95"/>
      <c r="MK205" s="95"/>
      <c r="ML205" s="95"/>
      <c r="MM205" s="95"/>
      <c r="MN205" s="95"/>
      <c r="MO205" s="95"/>
      <c r="MP205" s="95"/>
      <c r="MQ205" s="95"/>
      <c r="MR205" s="95"/>
      <c r="MS205" s="95"/>
      <c r="MT205" s="95"/>
      <c r="MU205" s="95"/>
      <c r="MV205" s="95"/>
      <c r="MW205" s="95"/>
      <c r="MX205" s="95"/>
      <c r="MY205" s="95"/>
      <c r="MZ205" s="95"/>
      <c r="NA205" s="95"/>
      <c r="NB205" s="95"/>
      <c r="NC205" s="95"/>
      <c r="ND205" s="95"/>
      <c r="NE205" s="95"/>
      <c r="NF205" s="95"/>
      <c r="NG205" s="95"/>
      <c r="NH205" s="95"/>
      <c r="NI205" s="95"/>
      <c r="NJ205" s="95"/>
      <c r="NK205" s="95"/>
      <c r="NL205" s="95"/>
      <c r="NM205" s="95"/>
      <c r="NN205" s="95"/>
      <c r="NO205" s="95"/>
      <c r="NP205" s="95"/>
      <c r="NQ205" s="95"/>
      <c r="NR205" s="95"/>
      <c r="NS205" s="95"/>
      <c r="NT205" s="95"/>
      <c r="NU205" s="95"/>
      <c r="NV205" s="95"/>
      <c r="NW205" s="95"/>
      <c r="NX205" s="95"/>
      <c r="NY205" s="95"/>
      <c r="NZ205" s="95"/>
      <c r="OA205" s="95"/>
      <c r="OB205" s="95"/>
      <c r="OC205" s="95"/>
      <c r="OD205" s="95"/>
      <c r="OE205" s="95"/>
      <c r="OF205" s="95"/>
      <c r="OG205" s="95"/>
      <c r="OH205" s="95"/>
      <c r="OI205" s="95"/>
      <c r="OJ205" s="95"/>
      <c r="OK205" s="95"/>
      <c r="OL205" s="95"/>
      <c r="OM205" s="95"/>
      <c r="ON205" s="95"/>
      <c r="OO205" s="95"/>
      <c r="OP205" s="95"/>
      <c r="OQ205" s="95"/>
      <c r="OR205" s="95"/>
      <c r="OS205" s="95"/>
      <c r="OT205" s="95"/>
      <c r="OU205" s="95"/>
      <c r="OV205" s="95"/>
      <c r="OW205" s="95"/>
      <c r="OX205" s="95"/>
      <c r="OY205" s="95"/>
      <c r="OZ205" s="95"/>
      <c r="PA205" s="95"/>
      <c r="PB205" s="95"/>
      <c r="PC205" s="95"/>
      <c r="PD205" s="95"/>
      <c r="PE205" s="95"/>
      <c r="PF205" s="95"/>
      <c r="PG205" s="95"/>
      <c r="PH205" s="95"/>
    </row>
    <row r="206" spans="3:424" s="85" customFormat="1" ht="29.55" customHeight="1">
      <c r="C206" s="1815" t="s">
        <v>220</v>
      </c>
      <c r="D206" s="1815"/>
      <c r="E206" s="1815"/>
      <c r="F206" s="143">
        <f t="shared" si="61"/>
        <v>0</v>
      </c>
      <c r="G206" s="143" t="e">
        <f t="shared" si="72"/>
        <v>#VALUE!</v>
      </c>
      <c r="H206" s="143" t="e">
        <f t="shared" si="74"/>
        <v>#VALUE!</v>
      </c>
      <c r="I206" s="143" t="e">
        <f t="shared" si="74"/>
        <v>#VALUE!</v>
      </c>
      <c r="J206" s="143" t="e">
        <f t="shared" si="74"/>
        <v>#VALUE!</v>
      </c>
      <c r="K206" s="143" t="e">
        <f t="shared" si="74"/>
        <v>#VALUE!</v>
      </c>
      <c r="L206" s="143" t="e">
        <f t="shared" si="74"/>
        <v>#VALUE!</v>
      </c>
      <c r="M206" s="143" t="e">
        <f t="shared" si="74"/>
        <v>#VALUE!</v>
      </c>
      <c r="N206" s="143" t="e">
        <f t="shared" si="74"/>
        <v>#VALUE!</v>
      </c>
      <c r="O206" s="143" t="e">
        <f t="shared" si="74"/>
        <v>#VALUE!</v>
      </c>
      <c r="P206" s="143" t="e">
        <f t="shared" si="74"/>
        <v>#VALUE!</v>
      </c>
      <c r="Q206" s="143" t="e">
        <f t="shared" si="74"/>
        <v>#VALUE!</v>
      </c>
      <c r="R206" s="143" t="e">
        <f t="shared" si="74"/>
        <v>#VALUE!</v>
      </c>
      <c r="S206" s="143" t="e">
        <f t="shared" si="74"/>
        <v>#VALUE!</v>
      </c>
      <c r="T206" s="143" t="e">
        <f t="shared" si="74"/>
        <v>#VALUE!</v>
      </c>
      <c r="U206" s="143" t="e">
        <f t="shared" si="74"/>
        <v>#VALUE!</v>
      </c>
      <c r="V206" s="143" t="e">
        <f t="shared" si="74"/>
        <v>#VALUE!</v>
      </c>
      <c r="W206" s="143" t="e">
        <f t="shared" si="74"/>
        <v>#VALUE!</v>
      </c>
      <c r="X206" s="143" t="e">
        <f t="shared" si="74"/>
        <v>#VALUE!</v>
      </c>
      <c r="Y206" s="143" t="e">
        <f t="shared" si="74"/>
        <v>#VALUE!</v>
      </c>
      <c r="Z206" s="143" t="e">
        <f t="shared" si="74"/>
        <v>#VALUE!</v>
      </c>
      <c r="AA206" s="143" t="e">
        <f t="shared" si="74"/>
        <v>#VALUE!</v>
      </c>
      <c r="AB206" s="143" t="e">
        <f t="shared" si="74"/>
        <v>#VALUE!</v>
      </c>
      <c r="AC206" s="143" t="e">
        <f t="shared" si="74"/>
        <v>#VALUE!</v>
      </c>
      <c r="AD206" s="143" t="e">
        <f t="shared" si="74"/>
        <v>#VALUE!</v>
      </c>
      <c r="AE206" s="143" t="e">
        <f t="shared" si="74"/>
        <v>#VALUE!</v>
      </c>
      <c r="AF206" s="143" t="e">
        <f t="shared" si="74"/>
        <v>#VALUE!</v>
      </c>
      <c r="AG206" s="143" t="e">
        <f t="shared" si="74"/>
        <v>#VALUE!</v>
      </c>
      <c r="AH206" s="143" t="e">
        <f t="shared" si="74"/>
        <v>#VALUE!</v>
      </c>
      <c r="AI206" s="143" t="e">
        <f t="shared" si="74"/>
        <v>#VALUE!</v>
      </c>
      <c r="AJ206" s="143" t="e">
        <f t="shared" si="74"/>
        <v>#VALUE!</v>
      </c>
      <c r="AK206" s="143" t="e">
        <f t="shared" si="74"/>
        <v>#VALUE!</v>
      </c>
      <c r="AL206" s="143" t="e">
        <f t="shared" si="74"/>
        <v>#VALUE!</v>
      </c>
      <c r="AM206" s="143" t="e">
        <f t="shared" si="74"/>
        <v>#VALUE!</v>
      </c>
      <c r="AN206" s="143" t="e">
        <f t="shared" si="74"/>
        <v>#VALUE!</v>
      </c>
      <c r="AO206" s="143" t="e">
        <f t="shared" si="74"/>
        <v>#VALUE!</v>
      </c>
      <c r="AP206" s="143" t="e">
        <f t="shared" si="74"/>
        <v>#VALUE!</v>
      </c>
      <c r="AQ206" s="143" t="e">
        <f t="shared" si="74"/>
        <v>#VALUE!</v>
      </c>
      <c r="AR206" s="143" t="e">
        <f t="shared" si="74"/>
        <v>#VALUE!</v>
      </c>
      <c r="AS206" s="143" t="e">
        <f t="shared" si="74"/>
        <v>#VALUE!</v>
      </c>
      <c r="AT206" s="143" t="e">
        <f t="shared" si="74"/>
        <v>#VALUE!</v>
      </c>
      <c r="AU206" s="143" t="e">
        <f t="shared" si="74"/>
        <v>#VALUE!</v>
      </c>
      <c r="AV206" s="143" t="e">
        <f t="shared" si="74"/>
        <v>#VALUE!</v>
      </c>
      <c r="AW206" s="143" t="e">
        <f t="shared" si="74"/>
        <v>#VALUE!</v>
      </c>
      <c r="AX206" s="143" t="e">
        <f t="shared" si="74"/>
        <v>#VALUE!</v>
      </c>
      <c r="AY206" s="143" t="e">
        <f t="shared" si="74"/>
        <v>#VALUE!</v>
      </c>
      <c r="AZ206" s="143" t="e">
        <f t="shared" si="74"/>
        <v>#VALUE!</v>
      </c>
      <c r="BA206" s="143" t="e">
        <f t="shared" si="74"/>
        <v>#VALUE!</v>
      </c>
      <c r="BB206" s="143" t="e">
        <f t="shared" si="74"/>
        <v>#VALUE!</v>
      </c>
      <c r="BC206" s="143" t="e">
        <f t="shared" si="74"/>
        <v>#VALUE!</v>
      </c>
      <c r="BD206" s="143" t="e">
        <f t="shared" si="74"/>
        <v>#VALUE!</v>
      </c>
      <c r="BE206" s="143" t="e">
        <f t="shared" si="74"/>
        <v>#VALUE!</v>
      </c>
      <c r="BF206" s="143" t="e">
        <f t="shared" si="74"/>
        <v>#VALUE!</v>
      </c>
      <c r="BG206" s="143" t="e">
        <f t="shared" si="74"/>
        <v>#VALUE!</v>
      </c>
      <c r="BH206" s="143" t="e">
        <f t="shared" si="74"/>
        <v>#VALUE!</v>
      </c>
      <c r="BI206" s="143" t="e">
        <f t="shared" si="74"/>
        <v>#VALUE!</v>
      </c>
      <c r="BJ206" s="143" t="e">
        <f t="shared" si="74"/>
        <v>#VALUE!</v>
      </c>
      <c r="BK206" s="143" t="e">
        <f t="shared" si="74"/>
        <v>#VALUE!</v>
      </c>
      <c r="BL206" s="143" t="e">
        <f t="shared" si="74"/>
        <v>#VALUE!</v>
      </c>
      <c r="BM206" s="143" t="e">
        <f t="shared" si="74"/>
        <v>#VALUE!</v>
      </c>
      <c r="BN206" s="95"/>
      <c r="BO206" s="95"/>
      <c r="BP206" s="95"/>
      <c r="BQ206" s="95"/>
      <c r="BR206" s="95"/>
      <c r="BS206" s="95"/>
      <c r="BT206" s="95"/>
      <c r="BU206" s="95"/>
      <c r="BV206" s="95"/>
      <c r="BW206" s="95"/>
      <c r="BX206" s="95"/>
      <c r="BY206" s="95"/>
      <c r="BZ206" s="95"/>
      <c r="CA206" s="95"/>
      <c r="CB206" s="95"/>
      <c r="CC206" s="95"/>
      <c r="CD206" s="95"/>
      <c r="CE206" s="95"/>
      <c r="CF206" s="95"/>
      <c r="CG206" s="95"/>
      <c r="CH206" s="95"/>
      <c r="CI206" s="95"/>
      <c r="CJ206" s="95"/>
      <c r="CK206" s="95"/>
      <c r="CL206" s="95"/>
      <c r="CM206" s="95"/>
      <c r="CN206" s="95"/>
      <c r="CO206" s="95"/>
      <c r="CP206" s="95"/>
      <c r="CQ206" s="95"/>
      <c r="CR206" s="95"/>
      <c r="CS206" s="95"/>
      <c r="CT206" s="95"/>
      <c r="CU206" s="95"/>
      <c r="CV206" s="95"/>
      <c r="CW206" s="95"/>
      <c r="CX206" s="95"/>
      <c r="CY206" s="95"/>
      <c r="CZ206" s="95"/>
      <c r="DA206" s="95"/>
      <c r="DB206" s="95"/>
      <c r="DC206" s="95"/>
      <c r="DD206" s="95"/>
      <c r="DE206" s="95"/>
      <c r="DF206" s="95"/>
      <c r="DG206" s="95"/>
      <c r="DH206" s="95"/>
      <c r="DI206" s="95"/>
      <c r="DJ206" s="95"/>
      <c r="DK206" s="95"/>
      <c r="DL206" s="95"/>
      <c r="DM206" s="95"/>
      <c r="DN206" s="95"/>
      <c r="DO206" s="95"/>
      <c r="DP206" s="95"/>
      <c r="DQ206" s="95"/>
      <c r="DR206" s="95"/>
      <c r="DS206" s="95"/>
      <c r="DT206" s="95"/>
      <c r="DU206" s="95"/>
      <c r="DV206" s="95"/>
      <c r="DW206" s="95"/>
      <c r="DX206" s="95"/>
      <c r="DY206" s="95"/>
      <c r="DZ206" s="95"/>
      <c r="EA206" s="95"/>
      <c r="EB206" s="95"/>
      <c r="EC206" s="95"/>
      <c r="ED206" s="95"/>
      <c r="EE206" s="95"/>
      <c r="EF206" s="95"/>
      <c r="EG206" s="95"/>
      <c r="EH206" s="95"/>
      <c r="EI206" s="95"/>
      <c r="EJ206" s="95"/>
      <c r="EK206" s="95"/>
      <c r="EL206" s="95"/>
      <c r="EM206" s="95"/>
      <c r="EN206" s="95"/>
      <c r="EO206" s="95"/>
      <c r="EP206" s="95"/>
      <c r="EQ206" s="95"/>
      <c r="ER206" s="95"/>
      <c r="ES206" s="95"/>
      <c r="ET206" s="95"/>
      <c r="EU206" s="95"/>
      <c r="EV206" s="95"/>
      <c r="EW206" s="95"/>
      <c r="EX206" s="95"/>
      <c r="EY206" s="95"/>
      <c r="EZ206" s="95"/>
      <c r="FA206" s="95"/>
      <c r="FB206" s="95"/>
      <c r="FC206" s="95"/>
      <c r="FD206" s="95"/>
      <c r="FE206" s="95"/>
      <c r="FF206" s="95"/>
      <c r="FG206" s="95"/>
      <c r="FH206" s="95"/>
      <c r="FI206" s="95"/>
      <c r="FJ206" s="95"/>
      <c r="FK206" s="95"/>
      <c r="FL206" s="95"/>
      <c r="FM206" s="95"/>
      <c r="FN206" s="95"/>
      <c r="FO206" s="95"/>
      <c r="FP206" s="95"/>
      <c r="FQ206" s="95"/>
      <c r="FR206" s="95"/>
      <c r="FS206" s="95"/>
      <c r="FT206" s="95"/>
      <c r="FU206" s="95"/>
      <c r="FV206" s="95"/>
      <c r="FW206" s="95"/>
      <c r="FX206" s="95"/>
      <c r="FY206" s="95"/>
      <c r="FZ206" s="95"/>
      <c r="GA206" s="95"/>
      <c r="GB206" s="95"/>
      <c r="GC206" s="95"/>
      <c r="GD206" s="95"/>
      <c r="GE206" s="95"/>
      <c r="GF206" s="95"/>
      <c r="GG206" s="95"/>
      <c r="GH206" s="95"/>
      <c r="GI206" s="95"/>
      <c r="GJ206" s="95"/>
      <c r="GK206" s="95"/>
      <c r="GL206" s="95"/>
      <c r="GM206" s="95"/>
      <c r="GN206" s="95"/>
      <c r="GO206" s="95"/>
      <c r="GP206" s="95"/>
      <c r="GQ206" s="95"/>
      <c r="GR206" s="95"/>
      <c r="GS206" s="95"/>
      <c r="GT206" s="95"/>
      <c r="GU206" s="95"/>
      <c r="GV206" s="95"/>
      <c r="GW206" s="133"/>
      <c r="GX206" s="133"/>
      <c r="GY206" s="133"/>
      <c r="GZ206" s="133"/>
      <c r="HA206" s="133"/>
      <c r="HB206" s="133"/>
      <c r="HC206" s="133"/>
      <c r="HD206" s="133"/>
      <c r="HE206" s="133"/>
      <c r="HF206" s="133"/>
      <c r="HG206" s="95"/>
      <c r="HH206" s="95"/>
      <c r="HI206" s="95"/>
      <c r="HJ206" s="95"/>
      <c r="HK206" s="95"/>
      <c r="HL206" s="95"/>
      <c r="HM206" s="95"/>
      <c r="HN206" s="95"/>
      <c r="HO206" s="95"/>
      <c r="HP206" s="95"/>
      <c r="HQ206" s="95"/>
      <c r="HR206" s="95"/>
      <c r="HS206" s="95"/>
      <c r="HT206" s="95"/>
      <c r="HU206" s="95"/>
      <c r="HV206" s="95"/>
      <c r="HW206" s="95"/>
      <c r="HX206" s="95"/>
      <c r="HY206" s="95"/>
      <c r="HZ206" s="95"/>
      <c r="IA206" s="95"/>
      <c r="IB206" s="95"/>
      <c r="IC206" s="95"/>
      <c r="ID206" s="95"/>
      <c r="IE206" s="95"/>
      <c r="IF206" s="95"/>
      <c r="IG206" s="95"/>
      <c r="IH206" s="95"/>
      <c r="II206" s="95"/>
      <c r="IJ206" s="95"/>
      <c r="IK206" s="95"/>
      <c r="IL206" s="95"/>
      <c r="IM206" s="95"/>
      <c r="IN206" s="95"/>
      <c r="IO206" s="95"/>
      <c r="IP206" s="95"/>
      <c r="IQ206" s="95"/>
      <c r="IR206" s="95"/>
      <c r="IS206" s="95"/>
      <c r="IT206" s="95"/>
      <c r="IU206" s="95"/>
      <c r="IV206" s="95"/>
      <c r="IW206" s="95"/>
      <c r="IX206" s="95"/>
      <c r="IY206" s="95"/>
      <c r="IZ206" s="95"/>
      <c r="JA206" s="95"/>
      <c r="JB206" s="95"/>
      <c r="JC206" s="95"/>
      <c r="JD206" s="95"/>
      <c r="JE206" s="95"/>
      <c r="JF206" s="95"/>
      <c r="JG206" s="95"/>
      <c r="JH206" s="95"/>
      <c r="JI206" s="95"/>
      <c r="JJ206" s="95"/>
      <c r="JK206" s="95"/>
      <c r="JL206" s="95"/>
      <c r="JM206" s="95"/>
      <c r="JN206" s="95"/>
      <c r="JO206" s="95"/>
      <c r="JP206" s="95"/>
      <c r="JQ206" s="95"/>
      <c r="JR206" s="95"/>
      <c r="JS206" s="95"/>
      <c r="JT206" s="95"/>
      <c r="JU206" s="95"/>
      <c r="JV206" s="95"/>
      <c r="JW206" s="95"/>
      <c r="JX206" s="95"/>
      <c r="JY206" s="95"/>
      <c r="JZ206" s="95"/>
      <c r="KA206" s="95"/>
      <c r="KB206" s="95"/>
      <c r="KC206" s="95"/>
      <c r="KD206" s="95"/>
      <c r="KE206" s="95"/>
      <c r="KF206" s="95"/>
      <c r="KG206" s="95"/>
      <c r="KH206" s="95"/>
      <c r="KI206" s="95"/>
      <c r="KJ206" s="95"/>
      <c r="KK206" s="95"/>
      <c r="KL206" s="95"/>
      <c r="KM206" s="95"/>
      <c r="KN206" s="95"/>
      <c r="KO206" s="95"/>
      <c r="KP206" s="95"/>
      <c r="KQ206" s="95"/>
      <c r="KR206" s="95"/>
      <c r="KS206" s="95"/>
      <c r="KT206" s="95"/>
      <c r="KU206" s="95"/>
      <c r="KV206" s="95"/>
      <c r="KW206" s="95"/>
      <c r="KX206" s="95"/>
      <c r="KY206" s="95"/>
      <c r="KZ206" s="95"/>
      <c r="LA206" s="95"/>
      <c r="LB206" s="95"/>
      <c r="LC206" s="95"/>
      <c r="LD206" s="95"/>
      <c r="LE206" s="95"/>
      <c r="LF206" s="95"/>
      <c r="LG206" s="95"/>
      <c r="LH206" s="95"/>
      <c r="LI206" s="95"/>
      <c r="LJ206" s="95"/>
      <c r="LK206" s="95"/>
      <c r="LL206" s="95"/>
      <c r="LM206" s="95"/>
      <c r="LN206" s="95"/>
      <c r="LO206" s="95"/>
      <c r="LP206" s="95"/>
      <c r="LQ206" s="95"/>
      <c r="LR206" s="95"/>
      <c r="LS206" s="95"/>
      <c r="LT206" s="95"/>
      <c r="LU206" s="95"/>
      <c r="LV206" s="95"/>
      <c r="LW206" s="95"/>
      <c r="LX206" s="95"/>
      <c r="LY206" s="95"/>
      <c r="LZ206" s="95"/>
      <c r="MA206" s="95"/>
      <c r="MB206" s="95"/>
      <c r="MC206" s="95"/>
      <c r="MD206" s="95"/>
      <c r="ME206" s="95"/>
      <c r="MF206" s="95"/>
      <c r="MG206" s="95"/>
      <c r="MH206" s="95"/>
      <c r="MI206" s="95"/>
      <c r="MJ206" s="95"/>
      <c r="MK206" s="95"/>
      <c r="ML206" s="95"/>
      <c r="MM206" s="95"/>
      <c r="MN206" s="95"/>
      <c r="MO206" s="95"/>
      <c r="MP206" s="95"/>
      <c r="MQ206" s="95"/>
      <c r="MR206" s="95"/>
      <c r="MS206" s="95"/>
      <c r="MT206" s="95"/>
      <c r="MU206" s="95"/>
      <c r="MV206" s="95"/>
      <c r="MW206" s="95"/>
      <c r="MX206" s="95"/>
      <c r="MY206" s="95"/>
      <c r="MZ206" s="95"/>
      <c r="NA206" s="95"/>
      <c r="NB206" s="95"/>
      <c r="NC206" s="95"/>
      <c r="ND206" s="95"/>
      <c r="NE206" s="95"/>
      <c r="NF206" s="95"/>
      <c r="NG206" s="95"/>
      <c r="NH206" s="95"/>
      <c r="NI206" s="95"/>
      <c r="NJ206" s="95"/>
      <c r="NK206" s="95"/>
      <c r="NL206" s="95"/>
      <c r="NM206" s="95"/>
      <c r="NN206" s="95"/>
      <c r="NO206" s="95"/>
      <c r="NP206" s="95"/>
      <c r="NQ206" s="95"/>
      <c r="NR206" s="95"/>
      <c r="NS206" s="95"/>
      <c r="NT206" s="95"/>
      <c r="NU206" s="95"/>
      <c r="NV206" s="95"/>
      <c r="NW206" s="95"/>
      <c r="NX206" s="95"/>
      <c r="NY206" s="95"/>
      <c r="NZ206" s="95"/>
      <c r="OA206" s="95"/>
      <c r="OB206" s="95"/>
      <c r="OC206" s="95"/>
      <c r="OD206" s="95"/>
      <c r="OE206" s="95"/>
      <c r="OF206" s="95"/>
      <c r="OG206" s="95"/>
      <c r="OH206" s="95"/>
      <c r="OI206" s="95"/>
      <c r="OJ206" s="95"/>
      <c r="OK206" s="95"/>
      <c r="OL206" s="95"/>
      <c r="OM206" s="95"/>
      <c r="ON206" s="95"/>
      <c r="OO206" s="95"/>
      <c r="OP206" s="95"/>
      <c r="OQ206" s="95"/>
      <c r="OR206" s="95"/>
      <c r="OS206" s="95"/>
      <c r="OT206" s="95"/>
      <c r="OU206" s="95"/>
      <c r="OV206" s="95"/>
      <c r="OW206" s="95"/>
      <c r="OX206" s="95"/>
      <c r="OY206" s="95"/>
      <c r="OZ206" s="95"/>
      <c r="PA206" s="95"/>
      <c r="PB206" s="95"/>
      <c r="PC206" s="95"/>
      <c r="PD206" s="95"/>
      <c r="PE206" s="95"/>
      <c r="PF206" s="95"/>
      <c r="PG206" s="95"/>
      <c r="PH206" s="95"/>
    </row>
    <row r="207" spans="3:424" s="85" customFormat="1" ht="29.55" customHeight="1">
      <c r="C207" s="1815" t="s">
        <v>221</v>
      </c>
      <c r="D207" s="1815"/>
      <c r="E207" s="1815"/>
      <c r="F207" s="143">
        <f t="shared" si="61"/>
        <v>0</v>
      </c>
      <c r="G207" s="143" t="e">
        <f t="shared" si="72"/>
        <v>#VALUE!</v>
      </c>
      <c r="H207" s="143" t="e">
        <f t="shared" si="74"/>
        <v>#VALUE!</v>
      </c>
      <c r="I207" s="143" t="e">
        <f t="shared" si="74"/>
        <v>#VALUE!</v>
      </c>
      <c r="J207" s="143" t="e">
        <f t="shared" si="74"/>
        <v>#VALUE!</v>
      </c>
      <c r="K207" s="143" t="e">
        <f t="shared" si="74"/>
        <v>#VALUE!</v>
      </c>
      <c r="L207" s="143" t="e">
        <f t="shared" si="74"/>
        <v>#VALUE!</v>
      </c>
      <c r="M207" s="143" t="e">
        <f t="shared" si="74"/>
        <v>#VALUE!</v>
      </c>
      <c r="N207" s="143" t="e">
        <f t="shared" si="74"/>
        <v>#VALUE!</v>
      </c>
      <c r="O207" s="143" t="e">
        <f t="shared" si="74"/>
        <v>#VALUE!</v>
      </c>
      <c r="P207" s="143" t="e">
        <f t="shared" si="74"/>
        <v>#VALUE!</v>
      </c>
      <c r="Q207" s="143" t="e">
        <f t="shared" si="74"/>
        <v>#VALUE!</v>
      </c>
      <c r="R207" s="143" t="e">
        <f t="shared" si="74"/>
        <v>#VALUE!</v>
      </c>
      <c r="S207" s="143" t="e">
        <f t="shared" si="74"/>
        <v>#VALUE!</v>
      </c>
      <c r="T207" s="143" t="e">
        <f t="shared" si="74"/>
        <v>#VALUE!</v>
      </c>
      <c r="U207" s="143" t="e">
        <f t="shared" si="74"/>
        <v>#VALUE!</v>
      </c>
      <c r="V207" s="143" t="e">
        <f t="shared" si="74"/>
        <v>#VALUE!</v>
      </c>
      <c r="W207" s="143" t="e">
        <f t="shared" si="74"/>
        <v>#VALUE!</v>
      </c>
      <c r="X207" s="143" t="e">
        <f t="shared" si="74"/>
        <v>#VALUE!</v>
      </c>
      <c r="Y207" s="143" t="e">
        <f t="shared" si="74"/>
        <v>#VALUE!</v>
      </c>
      <c r="Z207" s="143" t="e">
        <f t="shared" si="74"/>
        <v>#VALUE!</v>
      </c>
      <c r="AA207" s="143" t="e">
        <f t="shared" si="74"/>
        <v>#VALUE!</v>
      </c>
      <c r="AB207" s="143" t="e">
        <f t="shared" si="74"/>
        <v>#VALUE!</v>
      </c>
      <c r="AC207" s="143" t="e">
        <f t="shared" si="74"/>
        <v>#VALUE!</v>
      </c>
      <c r="AD207" s="143" t="e">
        <f t="shared" si="74"/>
        <v>#VALUE!</v>
      </c>
      <c r="AE207" s="143" t="e">
        <f t="shared" si="74"/>
        <v>#VALUE!</v>
      </c>
      <c r="AF207" s="143" t="e">
        <f t="shared" si="74"/>
        <v>#VALUE!</v>
      </c>
      <c r="AG207" s="143" t="e">
        <f t="shared" si="74"/>
        <v>#VALUE!</v>
      </c>
      <c r="AH207" s="143" t="e">
        <f t="shared" si="74"/>
        <v>#VALUE!</v>
      </c>
      <c r="AI207" s="143" t="e">
        <f t="shared" si="74"/>
        <v>#VALUE!</v>
      </c>
      <c r="AJ207" s="143" t="e">
        <f t="shared" si="74"/>
        <v>#VALUE!</v>
      </c>
      <c r="AK207" s="143" t="e">
        <f t="shared" si="74"/>
        <v>#VALUE!</v>
      </c>
      <c r="AL207" s="143" t="e">
        <f t="shared" si="74"/>
        <v>#VALUE!</v>
      </c>
      <c r="AM207" s="143" t="e">
        <f t="shared" si="74"/>
        <v>#VALUE!</v>
      </c>
      <c r="AN207" s="143" t="e">
        <f t="shared" si="74"/>
        <v>#VALUE!</v>
      </c>
      <c r="AO207" s="143" t="e">
        <f t="shared" si="74"/>
        <v>#VALUE!</v>
      </c>
      <c r="AP207" s="143" t="e">
        <f t="shared" si="74"/>
        <v>#VALUE!</v>
      </c>
      <c r="AQ207" s="143" t="e">
        <f t="shared" si="74"/>
        <v>#VALUE!</v>
      </c>
      <c r="AR207" s="143" t="e">
        <f t="shared" si="74"/>
        <v>#VALUE!</v>
      </c>
      <c r="AS207" s="143" t="e">
        <f t="shared" si="74"/>
        <v>#VALUE!</v>
      </c>
      <c r="AT207" s="143" t="e">
        <f t="shared" si="74"/>
        <v>#VALUE!</v>
      </c>
      <c r="AU207" s="143" t="e">
        <f t="shared" si="74"/>
        <v>#VALUE!</v>
      </c>
      <c r="AV207" s="143" t="e">
        <f t="shared" si="74"/>
        <v>#VALUE!</v>
      </c>
      <c r="AW207" s="143" t="e">
        <f t="shared" si="74"/>
        <v>#VALUE!</v>
      </c>
      <c r="AX207" s="143" t="e">
        <f t="shared" si="74"/>
        <v>#VALUE!</v>
      </c>
      <c r="AY207" s="143" t="e">
        <f t="shared" si="74"/>
        <v>#VALUE!</v>
      </c>
      <c r="AZ207" s="143" t="e">
        <f t="shared" si="74"/>
        <v>#VALUE!</v>
      </c>
      <c r="BA207" s="143" t="e">
        <f t="shared" si="74"/>
        <v>#VALUE!</v>
      </c>
      <c r="BB207" s="143" t="e">
        <f t="shared" si="74"/>
        <v>#VALUE!</v>
      </c>
      <c r="BC207" s="143" t="e">
        <f t="shared" si="74"/>
        <v>#VALUE!</v>
      </c>
      <c r="BD207" s="143" t="e">
        <f t="shared" si="74"/>
        <v>#VALUE!</v>
      </c>
      <c r="BE207" s="143" t="e">
        <f t="shared" si="74"/>
        <v>#VALUE!</v>
      </c>
      <c r="BF207" s="143" t="e">
        <f t="shared" si="74"/>
        <v>#VALUE!</v>
      </c>
      <c r="BG207" s="143" t="e">
        <f t="shared" si="74"/>
        <v>#VALUE!</v>
      </c>
      <c r="BH207" s="143" t="e">
        <f t="shared" si="74"/>
        <v>#VALUE!</v>
      </c>
      <c r="BI207" s="143" t="e">
        <f t="shared" si="74"/>
        <v>#VALUE!</v>
      </c>
      <c r="BJ207" s="143" t="e">
        <f t="shared" si="74"/>
        <v>#VALUE!</v>
      </c>
      <c r="BK207" s="143" t="e">
        <f t="shared" si="74"/>
        <v>#VALUE!</v>
      </c>
      <c r="BL207" s="143" t="e">
        <f t="shared" si="74"/>
        <v>#VALUE!</v>
      </c>
      <c r="BM207" s="143" t="e">
        <f t="shared" si="74"/>
        <v>#VALUE!</v>
      </c>
      <c r="BN207" s="95"/>
      <c r="BO207" s="95"/>
      <c r="BP207" s="95"/>
      <c r="BQ207" s="95"/>
      <c r="BR207" s="95"/>
      <c r="BS207" s="95"/>
      <c r="BT207" s="95"/>
      <c r="BU207" s="95"/>
      <c r="BV207" s="95"/>
      <c r="BW207" s="95"/>
      <c r="BX207" s="95"/>
      <c r="BY207" s="95"/>
      <c r="BZ207" s="95"/>
      <c r="CA207" s="95"/>
      <c r="CB207" s="95"/>
      <c r="CC207" s="95"/>
      <c r="CD207" s="95"/>
      <c r="CE207" s="95"/>
      <c r="CF207" s="95"/>
      <c r="CG207" s="95"/>
      <c r="CH207" s="95"/>
      <c r="CI207" s="95"/>
      <c r="CJ207" s="95"/>
      <c r="CK207" s="95"/>
      <c r="CL207" s="95"/>
      <c r="CM207" s="95"/>
      <c r="CN207" s="95"/>
      <c r="CO207" s="95"/>
      <c r="CP207" s="95"/>
      <c r="CQ207" s="95"/>
      <c r="CR207" s="95"/>
      <c r="CS207" s="95"/>
      <c r="CT207" s="95"/>
      <c r="CU207" s="95"/>
      <c r="CV207" s="95"/>
      <c r="CW207" s="95"/>
      <c r="CX207" s="95"/>
      <c r="CY207" s="95"/>
      <c r="CZ207" s="95"/>
      <c r="DA207" s="95"/>
      <c r="DB207" s="95"/>
      <c r="DC207" s="95"/>
      <c r="DD207" s="95"/>
      <c r="DE207" s="95"/>
      <c r="DF207" s="95"/>
      <c r="DG207" s="95"/>
      <c r="DH207" s="95"/>
      <c r="DI207" s="95"/>
      <c r="DJ207" s="95"/>
      <c r="DK207" s="95"/>
      <c r="DL207" s="95"/>
      <c r="DM207" s="95"/>
      <c r="DN207" s="95"/>
      <c r="DO207" s="95"/>
      <c r="DP207" s="95"/>
      <c r="DQ207" s="95"/>
      <c r="DR207" s="95"/>
      <c r="DS207" s="95"/>
      <c r="DT207" s="95"/>
      <c r="DU207" s="95"/>
      <c r="DV207" s="95"/>
      <c r="DW207" s="95"/>
      <c r="DX207" s="95"/>
      <c r="DY207" s="95"/>
      <c r="DZ207" s="95"/>
      <c r="EA207" s="95"/>
      <c r="EB207" s="95"/>
      <c r="EC207" s="95"/>
      <c r="ED207" s="95"/>
      <c r="EE207" s="95"/>
      <c r="EF207" s="95"/>
      <c r="EG207" s="95"/>
      <c r="EH207" s="95"/>
      <c r="EI207" s="95"/>
      <c r="EJ207" s="95"/>
      <c r="EK207" s="95"/>
      <c r="EL207" s="95"/>
      <c r="EM207" s="95"/>
      <c r="EN207" s="95"/>
      <c r="EO207" s="95"/>
      <c r="EP207" s="95"/>
      <c r="EQ207" s="95"/>
      <c r="ER207" s="95"/>
      <c r="ES207" s="95"/>
      <c r="ET207" s="95"/>
      <c r="EU207" s="95"/>
      <c r="EV207" s="95"/>
      <c r="EW207" s="95"/>
      <c r="EX207" s="95"/>
      <c r="EY207" s="95"/>
      <c r="EZ207" s="95"/>
      <c r="FA207" s="95"/>
      <c r="FB207" s="95"/>
      <c r="FC207" s="95"/>
      <c r="FD207" s="95"/>
      <c r="FE207" s="95"/>
      <c r="FF207" s="95"/>
      <c r="FG207" s="95"/>
      <c r="FH207" s="95"/>
      <c r="FI207" s="95"/>
      <c r="FJ207" s="95"/>
      <c r="FK207" s="95"/>
      <c r="FL207" s="95"/>
      <c r="FM207" s="95"/>
      <c r="FN207" s="95"/>
      <c r="FO207" s="95"/>
      <c r="FP207" s="95"/>
      <c r="FQ207" s="95"/>
      <c r="FR207" s="95"/>
      <c r="FS207" s="95"/>
      <c r="FT207" s="95"/>
      <c r="FU207" s="95"/>
      <c r="FV207" s="95"/>
      <c r="FW207" s="95"/>
      <c r="FX207" s="95"/>
      <c r="FY207" s="95"/>
      <c r="FZ207" s="95"/>
      <c r="GA207" s="95"/>
      <c r="GB207" s="95"/>
      <c r="GC207" s="95"/>
      <c r="GD207" s="95"/>
      <c r="GE207" s="95"/>
      <c r="GF207" s="95"/>
      <c r="GG207" s="95"/>
      <c r="GH207" s="95"/>
      <c r="GI207" s="95"/>
      <c r="GJ207" s="95"/>
      <c r="GK207" s="95"/>
      <c r="GL207" s="95"/>
      <c r="GM207" s="95"/>
      <c r="GN207" s="95"/>
      <c r="GO207" s="95"/>
      <c r="GP207" s="95"/>
      <c r="GQ207" s="95"/>
      <c r="GR207" s="95"/>
      <c r="GS207" s="95"/>
      <c r="GT207" s="95"/>
      <c r="GU207" s="95"/>
      <c r="GV207" s="95"/>
      <c r="GW207" s="133"/>
      <c r="GX207" s="133"/>
      <c r="GY207" s="133"/>
      <c r="GZ207" s="133"/>
      <c r="HA207" s="133"/>
      <c r="HB207" s="133"/>
      <c r="HC207" s="133"/>
      <c r="HD207" s="133"/>
      <c r="HE207" s="133"/>
      <c r="HF207" s="133"/>
      <c r="HG207" s="95"/>
      <c r="HH207" s="95"/>
      <c r="HI207" s="95"/>
      <c r="HJ207" s="95"/>
      <c r="HK207" s="95"/>
      <c r="HL207" s="95"/>
      <c r="HM207" s="95"/>
      <c r="HN207" s="95"/>
      <c r="HO207" s="95"/>
      <c r="HP207" s="95"/>
      <c r="HQ207" s="95"/>
      <c r="HR207" s="95"/>
      <c r="HS207" s="95"/>
      <c r="HT207" s="95"/>
      <c r="HU207" s="95"/>
      <c r="HV207" s="95"/>
      <c r="HW207" s="95"/>
      <c r="HX207" s="95"/>
      <c r="HY207" s="95"/>
      <c r="HZ207" s="95"/>
      <c r="IA207" s="95"/>
      <c r="IB207" s="95"/>
      <c r="IC207" s="95"/>
      <c r="ID207" s="95"/>
      <c r="IE207" s="95"/>
      <c r="IF207" s="95"/>
      <c r="IG207" s="95"/>
      <c r="IH207" s="95"/>
      <c r="II207" s="95"/>
      <c r="IJ207" s="95"/>
      <c r="IK207" s="95"/>
      <c r="IL207" s="95"/>
      <c r="IM207" s="95"/>
      <c r="IN207" s="95"/>
      <c r="IO207" s="95"/>
      <c r="IP207" s="95"/>
      <c r="IQ207" s="95"/>
      <c r="IR207" s="95"/>
      <c r="IS207" s="95"/>
      <c r="IT207" s="95"/>
      <c r="IU207" s="95"/>
      <c r="IV207" s="95"/>
      <c r="IW207" s="95"/>
      <c r="IX207" s="95"/>
      <c r="IY207" s="95"/>
      <c r="IZ207" s="95"/>
      <c r="JA207" s="95"/>
      <c r="JB207" s="95"/>
      <c r="JC207" s="95"/>
      <c r="JD207" s="95"/>
      <c r="JE207" s="95"/>
      <c r="JF207" s="95"/>
      <c r="JG207" s="95"/>
      <c r="JH207" s="95"/>
      <c r="JI207" s="95"/>
      <c r="JJ207" s="95"/>
      <c r="JK207" s="95"/>
      <c r="JL207" s="95"/>
      <c r="JM207" s="95"/>
      <c r="JN207" s="95"/>
      <c r="JO207" s="95"/>
      <c r="JP207" s="95"/>
      <c r="JQ207" s="95"/>
      <c r="JR207" s="95"/>
      <c r="JS207" s="95"/>
      <c r="JT207" s="95"/>
      <c r="JU207" s="95"/>
      <c r="JV207" s="95"/>
      <c r="JW207" s="95"/>
      <c r="JX207" s="95"/>
      <c r="JY207" s="95"/>
      <c r="JZ207" s="95"/>
      <c r="KA207" s="95"/>
      <c r="KB207" s="95"/>
      <c r="KC207" s="95"/>
      <c r="KD207" s="95"/>
      <c r="KE207" s="95"/>
      <c r="KF207" s="95"/>
      <c r="KG207" s="95"/>
      <c r="KH207" s="95"/>
      <c r="KI207" s="95"/>
      <c r="KJ207" s="95"/>
      <c r="KK207" s="95"/>
      <c r="KL207" s="95"/>
      <c r="KM207" s="95"/>
      <c r="KN207" s="95"/>
      <c r="KO207" s="95"/>
      <c r="KP207" s="95"/>
      <c r="KQ207" s="95"/>
      <c r="KR207" s="95"/>
      <c r="KS207" s="95"/>
      <c r="KT207" s="95"/>
      <c r="KU207" s="95"/>
      <c r="KV207" s="95"/>
      <c r="KW207" s="95"/>
      <c r="KX207" s="95"/>
      <c r="KY207" s="95"/>
      <c r="KZ207" s="95"/>
      <c r="LA207" s="95"/>
      <c r="LB207" s="95"/>
      <c r="LC207" s="95"/>
      <c r="LD207" s="95"/>
      <c r="LE207" s="95"/>
      <c r="LF207" s="95"/>
      <c r="LG207" s="95"/>
      <c r="LH207" s="95"/>
      <c r="LI207" s="95"/>
      <c r="LJ207" s="95"/>
      <c r="LK207" s="95"/>
      <c r="LL207" s="95"/>
      <c r="LM207" s="95"/>
      <c r="LN207" s="95"/>
      <c r="LO207" s="95"/>
      <c r="LP207" s="95"/>
      <c r="LQ207" s="95"/>
      <c r="LR207" s="95"/>
      <c r="LS207" s="95"/>
      <c r="LT207" s="95"/>
      <c r="LU207" s="95"/>
      <c r="LV207" s="95"/>
      <c r="LW207" s="95"/>
      <c r="LX207" s="95"/>
      <c r="LY207" s="95"/>
      <c r="LZ207" s="95"/>
      <c r="MA207" s="95"/>
      <c r="MB207" s="95"/>
      <c r="MC207" s="95"/>
      <c r="MD207" s="95"/>
      <c r="ME207" s="95"/>
      <c r="MF207" s="95"/>
      <c r="MG207" s="95"/>
      <c r="MH207" s="95"/>
      <c r="MI207" s="95"/>
      <c r="MJ207" s="95"/>
      <c r="MK207" s="95"/>
      <c r="ML207" s="95"/>
      <c r="MM207" s="95"/>
      <c r="MN207" s="95"/>
      <c r="MO207" s="95"/>
      <c r="MP207" s="95"/>
      <c r="MQ207" s="95"/>
      <c r="MR207" s="95"/>
      <c r="MS207" s="95"/>
      <c r="MT207" s="95"/>
      <c r="MU207" s="95"/>
      <c r="MV207" s="95"/>
      <c r="MW207" s="95"/>
      <c r="MX207" s="95"/>
      <c r="MY207" s="95"/>
      <c r="MZ207" s="95"/>
      <c r="NA207" s="95"/>
      <c r="NB207" s="95"/>
      <c r="NC207" s="95"/>
      <c r="ND207" s="95"/>
      <c r="NE207" s="95"/>
      <c r="NF207" s="95"/>
      <c r="NG207" s="95"/>
      <c r="NH207" s="95"/>
      <c r="NI207" s="95"/>
      <c r="NJ207" s="95"/>
      <c r="NK207" s="95"/>
      <c r="NL207" s="95"/>
      <c r="NM207" s="95"/>
      <c r="NN207" s="95"/>
      <c r="NO207" s="95"/>
      <c r="NP207" s="95"/>
      <c r="NQ207" s="95"/>
      <c r="NR207" s="95"/>
      <c r="NS207" s="95"/>
      <c r="NT207" s="95"/>
      <c r="NU207" s="95"/>
      <c r="NV207" s="95"/>
      <c r="NW207" s="95"/>
      <c r="NX207" s="95"/>
      <c r="NY207" s="95"/>
      <c r="NZ207" s="95"/>
      <c r="OA207" s="95"/>
      <c r="OB207" s="95"/>
      <c r="OC207" s="95"/>
      <c r="OD207" s="95"/>
      <c r="OE207" s="95"/>
      <c r="OF207" s="95"/>
      <c r="OG207" s="95"/>
      <c r="OH207" s="95"/>
      <c r="OI207" s="95"/>
      <c r="OJ207" s="95"/>
      <c r="OK207" s="95"/>
      <c r="OL207" s="95"/>
      <c r="OM207" s="95"/>
      <c r="ON207" s="95"/>
      <c r="OO207" s="95"/>
      <c r="OP207" s="95"/>
      <c r="OQ207" s="95"/>
      <c r="OR207" s="95"/>
      <c r="OS207" s="95"/>
      <c r="OT207" s="95"/>
      <c r="OU207" s="95"/>
      <c r="OV207" s="95"/>
      <c r="OW207" s="95"/>
      <c r="OX207" s="95"/>
      <c r="OY207" s="95"/>
      <c r="OZ207" s="95"/>
      <c r="PA207" s="95"/>
      <c r="PB207" s="95"/>
      <c r="PC207" s="95"/>
      <c r="PD207" s="95"/>
      <c r="PE207" s="95"/>
      <c r="PF207" s="95"/>
      <c r="PG207" s="95"/>
      <c r="PH207" s="95"/>
    </row>
    <row r="208" spans="3:424" s="85" customFormat="1" ht="18">
      <c r="C208" s="1816" t="s">
        <v>222</v>
      </c>
      <c r="D208" s="1816"/>
      <c r="E208" s="1817"/>
      <c r="F208" s="131"/>
      <c r="G208" s="144"/>
      <c r="H208" s="144"/>
      <c r="I208" s="144"/>
      <c r="J208" s="144"/>
      <c r="K208" s="144"/>
      <c r="L208" s="144"/>
      <c r="M208" s="144"/>
      <c r="N208" s="144"/>
      <c r="O208" s="144"/>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c r="AT208" s="144"/>
      <c r="AU208" s="144"/>
      <c r="AV208" s="144"/>
      <c r="AW208" s="144"/>
      <c r="AX208" s="144"/>
      <c r="AY208" s="144"/>
      <c r="AZ208" s="144"/>
      <c r="BA208" s="144"/>
      <c r="BB208" s="144"/>
      <c r="BC208" s="144"/>
      <c r="BD208" s="144"/>
      <c r="BE208" s="144"/>
      <c r="BF208" s="144"/>
      <c r="BG208" s="144"/>
      <c r="BH208" s="144"/>
      <c r="BI208" s="144"/>
      <c r="BJ208" s="144"/>
      <c r="BK208" s="144"/>
      <c r="BL208" s="144"/>
      <c r="BM208" s="144"/>
      <c r="BN208" s="95"/>
      <c r="BO208" s="95"/>
      <c r="BP208" s="95"/>
      <c r="BQ208" s="95"/>
      <c r="BR208" s="95"/>
      <c r="BS208" s="95"/>
      <c r="BT208" s="95"/>
      <c r="BU208" s="95"/>
      <c r="BV208" s="95"/>
      <c r="BW208" s="95"/>
      <c r="BX208" s="95"/>
      <c r="BY208" s="95"/>
      <c r="BZ208" s="95"/>
      <c r="CA208" s="95"/>
      <c r="CB208" s="95"/>
      <c r="CC208" s="95"/>
      <c r="CD208" s="95"/>
      <c r="CE208" s="95"/>
      <c r="CF208" s="95"/>
      <c r="CG208" s="95"/>
      <c r="CH208" s="95"/>
      <c r="CI208" s="95"/>
      <c r="CJ208" s="95"/>
      <c r="CK208" s="95"/>
      <c r="CL208" s="95"/>
      <c r="CM208" s="95"/>
      <c r="CN208" s="95"/>
      <c r="CO208" s="95"/>
      <c r="CP208" s="95"/>
      <c r="CQ208" s="95"/>
      <c r="CR208" s="95"/>
      <c r="CS208" s="95"/>
      <c r="CT208" s="95"/>
      <c r="CU208" s="95"/>
      <c r="CV208" s="95"/>
      <c r="CW208" s="95"/>
      <c r="CX208" s="95"/>
      <c r="CY208" s="95"/>
      <c r="CZ208" s="95"/>
      <c r="DA208" s="95"/>
      <c r="DB208" s="95"/>
      <c r="DC208" s="95"/>
      <c r="DD208" s="95"/>
      <c r="DE208" s="95"/>
      <c r="DF208" s="95"/>
      <c r="DG208" s="95"/>
      <c r="DH208" s="95"/>
      <c r="DI208" s="95"/>
      <c r="DJ208" s="95"/>
      <c r="DK208" s="95"/>
      <c r="DL208" s="95"/>
      <c r="DM208" s="95"/>
      <c r="DN208" s="95"/>
      <c r="DO208" s="95"/>
      <c r="DP208" s="95"/>
      <c r="DQ208" s="95"/>
      <c r="DR208" s="95"/>
      <c r="DS208" s="95"/>
      <c r="DT208" s="95"/>
      <c r="DU208" s="95"/>
      <c r="DV208" s="95"/>
      <c r="DW208" s="95"/>
      <c r="DX208" s="95"/>
      <c r="DY208" s="95"/>
      <c r="DZ208" s="95"/>
      <c r="EA208" s="95"/>
      <c r="EB208" s="95"/>
      <c r="EC208" s="95"/>
      <c r="ED208" s="95"/>
      <c r="EE208" s="95"/>
      <c r="EF208" s="95"/>
      <c r="EG208" s="95"/>
      <c r="EH208" s="95"/>
      <c r="EI208" s="95"/>
      <c r="EJ208" s="95"/>
      <c r="EK208" s="95"/>
      <c r="EL208" s="95"/>
      <c r="EM208" s="95"/>
      <c r="EN208" s="95"/>
      <c r="EO208" s="95"/>
      <c r="EP208" s="95"/>
      <c r="EQ208" s="95"/>
      <c r="ER208" s="95"/>
      <c r="ES208" s="95"/>
      <c r="ET208" s="95"/>
      <c r="EU208" s="95"/>
      <c r="EV208" s="95"/>
      <c r="EW208" s="95"/>
      <c r="EX208" s="95"/>
      <c r="EY208" s="95"/>
      <c r="EZ208" s="95"/>
      <c r="FA208" s="95"/>
      <c r="FB208" s="95"/>
      <c r="FC208" s="95"/>
      <c r="FD208" s="95"/>
      <c r="FE208" s="95"/>
      <c r="FF208" s="95"/>
      <c r="FG208" s="95"/>
      <c r="FH208" s="95"/>
      <c r="FI208" s="95"/>
      <c r="FJ208" s="95"/>
      <c r="FK208" s="95"/>
      <c r="FL208" s="95"/>
      <c r="FM208" s="95"/>
      <c r="FN208" s="95"/>
      <c r="FO208" s="95"/>
      <c r="FP208" s="95"/>
      <c r="FQ208" s="95"/>
      <c r="FR208" s="95"/>
      <c r="FS208" s="95"/>
      <c r="FT208" s="95"/>
      <c r="FU208" s="95"/>
      <c r="FV208" s="95"/>
      <c r="FW208" s="95"/>
      <c r="FX208" s="95"/>
      <c r="FY208" s="95"/>
      <c r="FZ208" s="95"/>
      <c r="GA208" s="95"/>
      <c r="GB208" s="95"/>
      <c r="GC208" s="95"/>
      <c r="GD208" s="95"/>
      <c r="GE208" s="95"/>
      <c r="GF208" s="95"/>
      <c r="GG208" s="95"/>
      <c r="GH208" s="95"/>
      <c r="GI208" s="95"/>
      <c r="GJ208" s="95"/>
      <c r="GK208" s="95"/>
      <c r="GL208" s="95"/>
      <c r="GM208" s="95"/>
      <c r="GN208" s="95"/>
      <c r="GO208" s="95"/>
      <c r="GP208" s="95"/>
      <c r="GQ208" s="95"/>
      <c r="GR208" s="95"/>
      <c r="GS208" s="95"/>
      <c r="GT208" s="95"/>
      <c r="GU208" s="95"/>
      <c r="GV208" s="95"/>
      <c r="GW208" s="133"/>
      <c r="GX208" s="133"/>
      <c r="GY208" s="133"/>
      <c r="GZ208" s="133"/>
      <c r="HA208" s="133"/>
      <c r="HB208" s="133"/>
      <c r="HC208" s="133"/>
      <c r="HD208" s="133"/>
      <c r="HE208" s="133"/>
      <c r="HF208" s="133"/>
      <c r="HG208" s="95"/>
      <c r="HH208" s="95"/>
      <c r="HI208" s="95"/>
      <c r="HJ208" s="95"/>
      <c r="HK208" s="95"/>
      <c r="HL208" s="95"/>
      <c r="HM208" s="95"/>
      <c r="HN208" s="95"/>
      <c r="HO208" s="95"/>
      <c r="HP208" s="95"/>
      <c r="HQ208" s="95"/>
      <c r="HR208" s="95"/>
      <c r="HS208" s="95"/>
      <c r="HT208" s="95"/>
      <c r="HU208" s="95"/>
      <c r="HV208" s="95"/>
      <c r="HW208" s="95"/>
      <c r="HX208" s="95"/>
      <c r="HY208" s="95"/>
      <c r="HZ208" s="95"/>
      <c r="IA208" s="95"/>
      <c r="IB208" s="95"/>
      <c r="IC208" s="95"/>
      <c r="ID208" s="95"/>
      <c r="IE208" s="95"/>
      <c r="IF208" s="95"/>
      <c r="IG208" s="95"/>
      <c r="IH208" s="95"/>
      <c r="II208" s="95"/>
      <c r="IJ208" s="95"/>
      <c r="IK208" s="95"/>
      <c r="IL208" s="95"/>
      <c r="IM208" s="95"/>
      <c r="IN208" s="95"/>
      <c r="IO208" s="95"/>
      <c r="IP208" s="95"/>
      <c r="IQ208" s="95"/>
      <c r="IR208" s="95"/>
      <c r="IS208" s="95"/>
      <c r="IT208" s="95"/>
      <c r="IU208" s="95"/>
      <c r="IV208" s="95"/>
      <c r="IW208" s="95"/>
      <c r="IX208" s="95"/>
      <c r="IY208" s="95"/>
      <c r="IZ208" s="95"/>
      <c r="JA208" s="95"/>
      <c r="JB208" s="95"/>
      <c r="JC208" s="95"/>
      <c r="JD208" s="95"/>
      <c r="JE208" s="95"/>
      <c r="JF208" s="95"/>
      <c r="JG208" s="95"/>
      <c r="JH208" s="95"/>
      <c r="JI208" s="95"/>
      <c r="JJ208" s="95"/>
      <c r="JK208" s="95"/>
      <c r="JL208" s="95"/>
      <c r="JM208" s="95"/>
      <c r="JN208" s="95"/>
      <c r="JO208" s="95"/>
      <c r="JP208" s="95"/>
      <c r="JQ208" s="95"/>
      <c r="JR208" s="95"/>
      <c r="JS208" s="95"/>
      <c r="JT208" s="95"/>
      <c r="JU208" s="95"/>
      <c r="JV208" s="95"/>
      <c r="JW208" s="95"/>
      <c r="JX208" s="95"/>
      <c r="JY208" s="95"/>
      <c r="JZ208" s="95"/>
      <c r="KA208" s="95"/>
      <c r="KB208" s="95"/>
      <c r="KC208" s="95"/>
      <c r="KD208" s="95"/>
      <c r="KE208" s="95"/>
      <c r="KF208" s="95"/>
      <c r="KG208" s="95"/>
      <c r="KH208" s="95"/>
      <c r="KI208" s="95"/>
      <c r="KJ208" s="95"/>
      <c r="KK208" s="95"/>
      <c r="KL208" s="95"/>
      <c r="KM208" s="95"/>
      <c r="KN208" s="95"/>
      <c r="KO208" s="95"/>
      <c r="KP208" s="95"/>
      <c r="KQ208" s="95"/>
      <c r="KR208" s="95"/>
      <c r="KS208" s="95"/>
      <c r="KT208" s="95"/>
      <c r="KU208" s="95"/>
      <c r="KV208" s="95"/>
      <c r="KW208" s="95"/>
      <c r="KX208" s="95"/>
      <c r="KY208" s="95"/>
      <c r="KZ208" s="95"/>
      <c r="LA208" s="95"/>
      <c r="LB208" s="95"/>
      <c r="LC208" s="95"/>
      <c r="LD208" s="95"/>
      <c r="LE208" s="95"/>
      <c r="LF208" s="95"/>
      <c r="LG208" s="95"/>
      <c r="LH208" s="95"/>
      <c r="LI208" s="95"/>
      <c r="LJ208" s="95"/>
      <c r="LK208" s="95"/>
      <c r="LL208" s="95"/>
      <c r="LM208" s="95"/>
      <c r="LN208" s="95"/>
      <c r="LO208" s="95"/>
      <c r="LP208" s="95"/>
      <c r="LQ208" s="95"/>
      <c r="LR208" s="95"/>
      <c r="LS208" s="95"/>
      <c r="LT208" s="95"/>
      <c r="LU208" s="95"/>
      <c r="LV208" s="95"/>
      <c r="LW208" s="95"/>
      <c r="LX208" s="95"/>
      <c r="LY208" s="95"/>
      <c r="LZ208" s="95"/>
      <c r="MA208" s="95"/>
      <c r="MB208" s="95"/>
      <c r="MC208" s="95"/>
      <c r="MD208" s="95"/>
      <c r="ME208" s="95"/>
      <c r="MF208" s="95"/>
      <c r="MG208" s="95"/>
      <c r="MH208" s="95"/>
      <c r="MI208" s="95"/>
      <c r="MJ208" s="95"/>
      <c r="MK208" s="95"/>
      <c r="ML208" s="95"/>
      <c r="MM208" s="95"/>
      <c r="MN208" s="95"/>
      <c r="MO208" s="95"/>
      <c r="MP208" s="95"/>
      <c r="MQ208" s="95"/>
      <c r="MR208" s="95"/>
      <c r="MS208" s="95"/>
      <c r="MT208" s="95"/>
      <c r="MU208" s="95"/>
      <c r="MV208" s="95"/>
      <c r="MW208" s="95"/>
      <c r="MX208" s="95"/>
      <c r="MY208" s="95"/>
      <c r="MZ208" s="95"/>
      <c r="NA208" s="95"/>
      <c r="NB208" s="95"/>
      <c r="NC208" s="95"/>
      <c r="ND208" s="95"/>
      <c r="NE208" s="95"/>
      <c r="NF208" s="95"/>
      <c r="NG208" s="95"/>
      <c r="NH208" s="95"/>
      <c r="NI208" s="95"/>
      <c r="NJ208" s="95"/>
      <c r="NK208" s="95"/>
      <c r="NL208" s="95"/>
      <c r="NM208" s="95"/>
      <c r="NN208" s="95"/>
      <c r="NO208" s="95"/>
      <c r="NP208" s="95"/>
      <c r="NQ208" s="95"/>
      <c r="NR208" s="95"/>
      <c r="NS208" s="95"/>
      <c r="NT208" s="95"/>
      <c r="NU208" s="95"/>
      <c r="NV208" s="95"/>
      <c r="NW208" s="95"/>
      <c r="NX208" s="95"/>
      <c r="NY208" s="95"/>
      <c r="NZ208" s="95"/>
      <c r="OA208" s="95"/>
      <c r="OB208" s="95"/>
      <c r="OC208" s="95"/>
      <c r="OD208" s="95"/>
      <c r="OE208" s="95"/>
      <c r="OF208" s="95"/>
      <c r="OG208" s="95"/>
      <c r="OH208" s="95"/>
      <c r="OI208" s="95"/>
      <c r="OJ208" s="95"/>
      <c r="OK208" s="95"/>
      <c r="OL208" s="95"/>
      <c r="OM208" s="95"/>
      <c r="ON208" s="95"/>
      <c r="OO208" s="95"/>
      <c r="OP208" s="95"/>
      <c r="OQ208" s="95"/>
      <c r="OR208" s="95"/>
      <c r="OS208" s="95"/>
      <c r="OT208" s="95"/>
      <c r="OU208" s="95"/>
      <c r="OV208" s="95"/>
      <c r="OW208" s="95"/>
      <c r="OX208" s="95"/>
      <c r="OY208" s="95"/>
      <c r="OZ208" s="95"/>
      <c r="PA208" s="95"/>
      <c r="PB208" s="95"/>
      <c r="PC208" s="95"/>
      <c r="PD208" s="95"/>
      <c r="PE208" s="95"/>
      <c r="PF208" s="95"/>
      <c r="PG208" s="95"/>
      <c r="PH208" s="95"/>
    </row>
    <row r="209" spans="3:424" s="85" customFormat="1" ht="29.55" customHeight="1">
      <c r="C209" s="1815" t="s">
        <v>223</v>
      </c>
      <c r="D209" s="1815"/>
      <c r="E209" s="1815"/>
      <c r="F209" s="143">
        <f t="shared" si="61"/>
        <v>0</v>
      </c>
      <c r="G209" s="143" t="e">
        <f t="shared" si="72"/>
        <v>#VALUE!</v>
      </c>
      <c r="H209" s="143" t="e">
        <f t="shared" si="74"/>
        <v>#VALUE!</v>
      </c>
      <c r="I209" s="143" t="e">
        <f t="shared" si="74"/>
        <v>#VALUE!</v>
      </c>
      <c r="J209" s="143" t="e">
        <f t="shared" si="74"/>
        <v>#VALUE!</v>
      </c>
      <c r="K209" s="143" t="e">
        <f t="shared" si="74"/>
        <v>#VALUE!</v>
      </c>
      <c r="L209" s="143" t="e">
        <f t="shared" si="74"/>
        <v>#VALUE!</v>
      </c>
      <c r="M209" s="143" t="e">
        <f t="shared" si="74"/>
        <v>#VALUE!</v>
      </c>
      <c r="N209" s="143" t="e">
        <f t="shared" si="74"/>
        <v>#VALUE!</v>
      </c>
      <c r="O209" s="143" t="e">
        <f t="shared" si="74"/>
        <v>#VALUE!</v>
      </c>
      <c r="P209" s="143" t="e">
        <f t="shared" si="74"/>
        <v>#VALUE!</v>
      </c>
      <c r="Q209" s="143" t="e">
        <f t="shared" si="74"/>
        <v>#VALUE!</v>
      </c>
      <c r="R209" s="143" t="e">
        <f t="shared" si="74"/>
        <v>#VALUE!</v>
      </c>
      <c r="S209" s="143" t="e">
        <f t="shared" si="74"/>
        <v>#VALUE!</v>
      </c>
      <c r="T209" s="143" t="e">
        <f t="shared" si="74"/>
        <v>#VALUE!</v>
      </c>
      <c r="U209" s="143" t="e">
        <f t="shared" si="74"/>
        <v>#VALUE!</v>
      </c>
      <c r="V209" s="143" t="e">
        <f t="shared" si="74"/>
        <v>#VALUE!</v>
      </c>
      <c r="W209" s="143" t="e">
        <f t="shared" si="74"/>
        <v>#VALUE!</v>
      </c>
      <c r="X209" s="143" t="e">
        <f t="shared" si="74"/>
        <v>#VALUE!</v>
      </c>
      <c r="Y209" s="143" t="e">
        <f t="shared" si="74"/>
        <v>#VALUE!</v>
      </c>
      <c r="Z209" s="143" t="e">
        <f t="shared" si="74"/>
        <v>#VALUE!</v>
      </c>
      <c r="AA209" s="143" t="e">
        <f t="shared" si="74"/>
        <v>#VALUE!</v>
      </c>
      <c r="AB209" s="143" t="e">
        <f t="shared" si="74"/>
        <v>#VALUE!</v>
      </c>
      <c r="AC209" s="143" t="e">
        <f t="shared" si="74"/>
        <v>#VALUE!</v>
      </c>
      <c r="AD209" s="143" t="e">
        <f t="shared" si="74"/>
        <v>#VALUE!</v>
      </c>
      <c r="AE209" s="143" t="e">
        <f t="shared" si="74"/>
        <v>#VALUE!</v>
      </c>
      <c r="AF209" s="143" t="e">
        <f t="shared" si="74"/>
        <v>#VALUE!</v>
      </c>
      <c r="AG209" s="143" t="e">
        <f t="shared" si="74"/>
        <v>#VALUE!</v>
      </c>
      <c r="AH209" s="143" t="e">
        <f t="shared" si="74"/>
        <v>#VALUE!</v>
      </c>
      <c r="AI209" s="143" t="e">
        <f t="shared" si="74"/>
        <v>#VALUE!</v>
      </c>
      <c r="AJ209" s="143" t="e">
        <f t="shared" si="74"/>
        <v>#VALUE!</v>
      </c>
      <c r="AK209" s="143" t="e">
        <f t="shared" si="74"/>
        <v>#VALUE!</v>
      </c>
      <c r="AL209" s="143" t="e">
        <f t="shared" si="74"/>
        <v>#VALUE!</v>
      </c>
      <c r="AM209" s="143" t="e">
        <f t="shared" si="74"/>
        <v>#VALUE!</v>
      </c>
      <c r="AN209" s="143" t="e">
        <f t="shared" si="74"/>
        <v>#VALUE!</v>
      </c>
      <c r="AO209" s="143" t="e">
        <f t="shared" si="74"/>
        <v>#VALUE!</v>
      </c>
      <c r="AP209" s="143" t="e">
        <f t="shared" si="74"/>
        <v>#VALUE!</v>
      </c>
      <c r="AQ209" s="143" t="e">
        <f t="shared" si="74"/>
        <v>#VALUE!</v>
      </c>
      <c r="AR209" s="143" t="e">
        <f t="shared" si="74"/>
        <v>#VALUE!</v>
      </c>
      <c r="AS209" s="143" t="e">
        <f t="shared" si="74"/>
        <v>#VALUE!</v>
      </c>
      <c r="AT209" s="143" t="e">
        <f t="shared" si="74"/>
        <v>#VALUE!</v>
      </c>
      <c r="AU209" s="143" t="e">
        <f t="shared" si="74"/>
        <v>#VALUE!</v>
      </c>
      <c r="AV209" s="143" t="e">
        <f t="shared" si="74"/>
        <v>#VALUE!</v>
      </c>
      <c r="AW209" s="143" t="e">
        <f t="shared" si="74"/>
        <v>#VALUE!</v>
      </c>
      <c r="AX209" s="143" t="e">
        <f t="shared" si="74"/>
        <v>#VALUE!</v>
      </c>
      <c r="AY209" s="143" t="e">
        <f t="shared" si="74"/>
        <v>#VALUE!</v>
      </c>
      <c r="AZ209" s="143" t="e">
        <f t="shared" si="74"/>
        <v>#VALUE!</v>
      </c>
      <c r="BA209" s="143" t="e">
        <f t="shared" si="74"/>
        <v>#VALUE!</v>
      </c>
      <c r="BB209" s="143" t="e">
        <f t="shared" si="74"/>
        <v>#VALUE!</v>
      </c>
      <c r="BC209" s="143" t="e">
        <f t="shared" si="74"/>
        <v>#VALUE!</v>
      </c>
      <c r="BD209" s="143" t="e">
        <f t="shared" si="74"/>
        <v>#VALUE!</v>
      </c>
      <c r="BE209" s="143" t="e">
        <f t="shared" si="74"/>
        <v>#VALUE!</v>
      </c>
      <c r="BF209" s="143" t="e">
        <f t="shared" si="74"/>
        <v>#VALUE!</v>
      </c>
      <c r="BG209" s="143" t="e">
        <f t="shared" si="74"/>
        <v>#VALUE!</v>
      </c>
      <c r="BH209" s="143" t="e">
        <f t="shared" si="74"/>
        <v>#VALUE!</v>
      </c>
      <c r="BI209" s="143" t="e">
        <f t="shared" si="74"/>
        <v>#VALUE!</v>
      </c>
      <c r="BJ209" s="143" t="e">
        <f t="shared" si="74"/>
        <v>#VALUE!</v>
      </c>
      <c r="BK209" s="143" t="e">
        <f t="shared" si="74"/>
        <v>#VALUE!</v>
      </c>
      <c r="BL209" s="143" t="e">
        <f t="shared" si="74"/>
        <v>#VALUE!</v>
      </c>
      <c r="BM209" s="143" t="e">
        <f t="shared" si="74"/>
        <v>#VALUE!</v>
      </c>
      <c r="BN209" s="95"/>
      <c r="BO209" s="95"/>
      <c r="BP209" s="95"/>
      <c r="BQ209" s="95"/>
      <c r="BR209" s="95"/>
      <c r="BS209" s="95"/>
      <c r="BT209" s="95"/>
      <c r="BU209" s="95"/>
      <c r="BV209" s="95"/>
      <c r="BW209" s="95"/>
      <c r="BX209" s="95"/>
      <c r="BY209" s="95"/>
      <c r="BZ209" s="95"/>
      <c r="CA209" s="95"/>
      <c r="CB209" s="95"/>
      <c r="CC209" s="95"/>
      <c r="CD209" s="95"/>
      <c r="CE209" s="95"/>
      <c r="CF209" s="95"/>
      <c r="CG209" s="95"/>
      <c r="CH209" s="95"/>
      <c r="CI209" s="95"/>
      <c r="CJ209" s="95"/>
      <c r="CK209" s="95"/>
      <c r="CL209" s="95"/>
      <c r="CM209" s="95"/>
      <c r="CN209" s="95"/>
      <c r="CO209" s="95"/>
      <c r="CP209" s="95"/>
      <c r="CQ209" s="95"/>
      <c r="CR209" s="95"/>
      <c r="CS209" s="95"/>
      <c r="CT209" s="95"/>
      <c r="CU209" s="95"/>
      <c r="CV209" s="95"/>
      <c r="CW209" s="95"/>
      <c r="CX209" s="95"/>
      <c r="CY209" s="95"/>
      <c r="CZ209" s="95"/>
      <c r="DA209" s="95"/>
      <c r="DB209" s="95"/>
      <c r="DC209" s="95"/>
      <c r="DD209" s="95"/>
      <c r="DE209" s="95"/>
      <c r="DF209" s="95"/>
      <c r="DG209" s="95"/>
      <c r="DH209" s="95"/>
      <c r="DI209" s="95"/>
      <c r="DJ209" s="95"/>
      <c r="DK209" s="95"/>
      <c r="DL209" s="95"/>
      <c r="DM209" s="95"/>
      <c r="DN209" s="95"/>
      <c r="DO209" s="95"/>
      <c r="DP209" s="95"/>
      <c r="DQ209" s="95"/>
      <c r="DR209" s="95"/>
      <c r="DS209" s="95"/>
      <c r="DT209" s="95"/>
      <c r="DU209" s="95"/>
      <c r="DV209" s="95"/>
      <c r="DW209" s="95"/>
      <c r="DX209" s="95"/>
      <c r="DY209" s="95"/>
      <c r="DZ209" s="95"/>
      <c r="EA209" s="95"/>
      <c r="EB209" s="95"/>
      <c r="EC209" s="95"/>
      <c r="ED209" s="95"/>
      <c r="EE209" s="95"/>
      <c r="EF209" s="95"/>
      <c r="EG209" s="95"/>
      <c r="EH209" s="95"/>
      <c r="EI209" s="95"/>
      <c r="EJ209" s="95"/>
      <c r="EK209" s="95"/>
      <c r="EL209" s="95"/>
      <c r="EM209" s="95"/>
      <c r="EN209" s="95"/>
      <c r="EO209" s="95"/>
      <c r="EP209" s="95"/>
      <c r="EQ209" s="95"/>
      <c r="ER209" s="95"/>
      <c r="ES209" s="95"/>
      <c r="ET209" s="95"/>
      <c r="EU209" s="95"/>
      <c r="EV209" s="95"/>
      <c r="EW209" s="95"/>
      <c r="EX209" s="95"/>
      <c r="EY209" s="95"/>
      <c r="EZ209" s="95"/>
      <c r="FA209" s="95"/>
      <c r="FB209" s="95"/>
      <c r="FC209" s="95"/>
      <c r="FD209" s="95"/>
      <c r="FE209" s="95"/>
      <c r="FF209" s="95"/>
      <c r="FG209" s="95"/>
      <c r="FH209" s="95"/>
      <c r="FI209" s="95"/>
      <c r="FJ209" s="95"/>
      <c r="FK209" s="95"/>
      <c r="FL209" s="95"/>
      <c r="FM209" s="95"/>
      <c r="FN209" s="95"/>
      <c r="FO209" s="95"/>
      <c r="FP209" s="95"/>
      <c r="FQ209" s="95"/>
      <c r="FR209" s="95"/>
      <c r="FS209" s="95"/>
      <c r="FT209" s="95"/>
      <c r="FU209" s="95"/>
      <c r="FV209" s="95"/>
      <c r="FW209" s="95"/>
      <c r="FX209" s="95"/>
      <c r="FY209" s="95"/>
      <c r="FZ209" s="95"/>
      <c r="GA209" s="95"/>
      <c r="GB209" s="95"/>
      <c r="GC209" s="95"/>
      <c r="GD209" s="95"/>
      <c r="GE209" s="95"/>
      <c r="GF209" s="95"/>
      <c r="GG209" s="95"/>
      <c r="GH209" s="95"/>
      <c r="GI209" s="95"/>
      <c r="GJ209" s="95"/>
      <c r="GK209" s="95"/>
      <c r="GL209" s="95"/>
      <c r="GM209" s="95"/>
      <c r="GN209" s="95"/>
      <c r="GO209" s="95"/>
      <c r="GP209" s="95"/>
      <c r="GQ209" s="95"/>
      <c r="GR209" s="95"/>
      <c r="GS209" s="95"/>
      <c r="GT209" s="95"/>
      <c r="GU209" s="95"/>
      <c r="GV209" s="95"/>
      <c r="GW209" s="133"/>
      <c r="GX209" s="133"/>
      <c r="GY209" s="133"/>
      <c r="GZ209" s="133"/>
      <c r="HA209" s="133"/>
      <c r="HB209" s="133"/>
      <c r="HC209" s="133"/>
      <c r="HD209" s="133"/>
      <c r="HE209" s="133"/>
      <c r="HF209" s="133"/>
      <c r="HG209" s="95"/>
      <c r="HH209" s="95"/>
      <c r="HI209" s="95"/>
      <c r="HJ209" s="95"/>
      <c r="HK209" s="95"/>
      <c r="HL209" s="95"/>
      <c r="HM209" s="95"/>
      <c r="HN209" s="95"/>
      <c r="HO209" s="95"/>
      <c r="HP209" s="95"/>
      <c r="HQ209" s="95"/>
      <c r="HR209" s="95"/>
      <c r="HS209" s="95"/>
      <c r="HT209" s="95"/>
      <c r="HU209" s="95"/>
      <c r="HV209" s="95"/>
      <c r="HW209" s="95"/>
      <c r="HX209" s="95"/>
      <c r="HY209" s="95"/>
      <c r="HZ209" s="95"/>
      <c r="IA209" s="95"/>
      <c r="IB209" s="95"/>
      <c r="IC209" s="95"/>
      <c r="ID209" s="95"/>
      <c r="IE209" s="95"/>
      <c r="IF209" s="95"/>
      <c r="IG209" s="95"/>
      <c r="IH209" s="95"/>
      <c r="II209" s="95"/>
      <c r="IJ209" s="95"/>
      <c r="IK209" s="95"/>
      <c r="IL209" s="95"/>
      <c r="IM209" s="95"/>
      <c r="IN209" s="95"/>
      <c r="IO209" s="95"/>
      <c r="IP209" s="95"/>
      <c r="IQ209" s="95"/>
      <c r="IR209" s="95"/>
      <c r="IS209" s="95"/>
      <c r="IT209" s="95"/>
      <c r="IU209" s="95"/>
      <c r="IV209" s="95"/>
      <c r="IW209" s="95"/>
      <c r="IX209" s="95"/>
      <c r="IY209" s="95"/>
      <c r="IZ209" s="95"/>
      <c r="JA209" s="95"/>
      <c r="JB209" s="95"/>
      <c r="JC209" s="95"/>
      <c r="JD209" s="95"/>
      <c r="JE209" s="95"/>
      <c r="JF209" s="95"/>
      <c r="JG209" s="95"/>
      <c r="JH209" s="95"/>
      <c r="JI209" s="95"/>
      <c r="JJ209" s="95"/>
      <c r="JK209" s="95"/>
      <c r="JL209" s="95"/>
      <c r="JM209" s="95"/>
      <c r="JN209" s="95"/>
      <c r="JO209" s="95"/>
      <c r="JP209" s="95"/>
      <c r="JQ209" s="95"/>
      <c r="JR209" s="95"/>
      <c r="JS209" s="95"/>
      <c r="JT209" s="95"/>
      <c r="JU209" s="95"/>
      <c r="JV209" s="95"/>
      <c r="JW209" s="95"/>
      <c r="JX209" s="95"/>
      <c r="JY209" s="95"/>
      <c r="JZ209" s="95"/>
      <c r="KA209" s="95"/>
      <c r="KB209" s="95"/>
      <c r="KC209" s="95"/>
      <c r="KD209" s="95"/>
      <c r="KE209" s="95"/>
      <c r="KF209" s="95"/>
      <c r="KG209" s="95"/>
      <c r="KH209" s="95"/>
      <c r="KI209" s="95"/>
      <c r="KJ209" s="95"/>
      <c r="KK209" s="95"/>
      <c r="KL209" s="95"/>
      <c r="KM209" s="95"/>
      <c r="KN209" s="95"/>
      <c r="KO209" s="95"/>
      <c r="KP209" s="95"/>
      <c r="KQ209" s="95"/>
      <c r="KR209" s="95"/>
      <c r="KS209" s="95"/>
      <c r="KT209" s="95"/>
      <c r="KU209" s="95"/>
      <c r="KV209" s="95"/>
      <c r="KW209" s="95"/>
      <c r="KX209" s="95"/>
      <c r="KY209" s="95"/>
      <c r="KZ209" s="95"/>
      <c r="LA209" s="95"/>
      <c r="LB209" s="95"/>
      <c r="LC209" s="95"/>
      <c r="LD209" s="95"/>
      <c r="LE209" s="95"/>
      <c r="LF209" s="95"/>
      <c r="LG209" s="95"/>
      <c r="LH209" s="95"/>
      <c r="LI209" s="95"/>
      <c r="LJ209" s="95"/>
      <c r="LK209" s="95"/>
      <c r="LL209" s="95"/>
      <c r="LM209" s="95"/>
      <c r="LN209" s="95"/>
      <c r="LO209" s="95"/>
      <c r="LP209" s="95"/>
      <c r="LQ209" s="95"/>
      <c r="LR209" s="95"/>
      <c r="LS209" s="95"/>
      <c r="LT209" s="95"/>
      <c r="LU209" s="95"/>
      <c r="LV209" s="95"/>
      <c r="LW209" s="95"/>
      <c r="LX209" s="95"/>
      <c r="LY209" s="95"/>
      <c r="LZ209" s="95"/>
      <c r="MA209" s="95"/>
      <c r="MB209" s="95"/>
      <c r="MC209" s="95"/>
      <c r="MD209" s="95"/>
      <c r="ME209" s="95"/>
      <c r="MF209" s="95"/>
      <c r="MG209" s="95"/>
      <c r="MH209" s="95"/>
      <c r="MI209" s="95"/>
      <c r="MJ209" s="95"/>
      <c r="MK209" s="95"/>
      <c r="ML209" s="95"/>
      <c r="MM209" s="95"/>
      <c r="MN209" s="95"/>
      <c r="MO209" s="95"/>
      <c r="MP209" s="95"/>
      <c r="MQ209" s="95"/>
      <c r="MR209" s="95"/>
      <c r="MS209" s="95"/>
      <c r="MT209" s="95"/>
      <c r="MU209" s="95"/>
      <c r="MV209" s="95"/>
      <c r="MW209" s="95"/>
      <c r="MX209" s="95"/>
      <c r="MY209" s="95"/>
      <c r="MZ209" s="95"/>
      <c r="NA209" s="95"/>
      <c r="NB209" s="95"/>
      <c r="NC209" s="95"/>
      <c r="ND209" s="95"/>
      <c r="NE209" s="95"/>
      <c r="NF209" s="95"/>
      <c r="NG209" s="95"/>
      <c r="NH209" s="95"/>
      <c r="NI209" s="95"/>
      <c r="NJ209" s="95"/>
      <c r="NK209" s="95"/>
      <c r="NL209" s="95"/>
      <c r="NM209" s="95"/>
      <c r="NN209" s="95"/>
      <c r="NO209" s="95"/>
      <c r="NP209" s="95"/>
      <c r="NQ209" s="95"/>
      <c r="NR209" s="95"/>
      <c r="NS209" s="95"/>
      <c r="NT209" s="95"/>
      <c r="NU209" s="95"/>
      <c r="NV209" s="95"/>
      <c r="NW209" s="95"/>
      <c r="NX209" s="95"/>
      <c r="NY209" s="95"/>
      <c r="NZ209" s="95"/>
      <c r="OA209" s="95"/>
      <c r="OB209" s="95"/>
      <c r="OC209" s="95"/>
      <c r="OD209" s="95"/>
      <c r="OE209" s="95"/>
      <c r="OF209" s="95"/>
      <c r="OG209" s="95"/>
      <c r="OH209" s="95"/>
      <c r="OI209" s="95"/>
      <c r="OJ209" s="95"/>
      <c r="OK209" s="95"/>
      <c r="OL209" s="95"/>
      <c r="OM209" s="95"/>
      <c r="ON209" s="95"/>
      <c r="OO209" s="95"/>
      <c r="OP209" s="95"/>
      <c r="OQ209" s="95"/>
      <c r="OR209" s="95"/>
      <c r="OS209" s="95"/>
      <c r="OT209" s="95"/>
      <c r="OU209" s="95"/>
      <c r="OV209" s="95"/>
      <c r="OW209" s="95"/>
      <c r="OX209" s="95"/>
      <c r="OY209" s="95"/>
      <c r="OZ209" s="95"/>
      <c r="PA209" s="95"/>
      <c r="PB209" s="95"/>
      <c r="PC209" s="95"/>
      <c r="PD209" s="95"/>
      <c r="PE209" s="95"/>
      <c r="PF209" s="95"/>
      <c r="PG209" s="95"/>
      <c r="PH209" s="95"/>
    </row>
    <row r="210" spans="3:424" s="85" customFormat="1" ht="29.55" customHeight="1">
      <c r="C210" s="1815" t="s">
        <v>224</v>
      </c>
      <c r="D210" s="1815"/>
      <c r="E210" s="1815"/>
      <c r="F210" s="143">
        <f t="shared" si="61"/>
        <v>0</v>
      </c>
      <c r="G210" s="143" t="e">
        <f t="shared" si="72"/>
        <v>#VALUE!</v>
      </c>
      <c r="H210" s="143" t="e">
        <f t="shared" si="74"/>
        <v>#VALUE!</v>
      </c>
      <c r="I210" s="143" t="e">
        <f t="shared" si="74"/>
        <v>#VALUE!</v>
      </c>
      <c r="J210" s="143" t="e">
        <f t="shared" si="74"/>
        <v>#VALUE!</v>
      </c>
      <c r="K210" s="143" t="e">
        <f t="shared" si="74"/>
        <v>#VALUE!</v>
      </c>
      <c r="L210" s="143" t="e">
        <f t="shared" si="74"/>
        <v>#VALUE!</v>
      </c>
      <c r="M210" s="143" t="e">
        <f t="shared" si="74"/>
        <v>#VALUE!</v>
      </c>
      <c r="N210" s="143" t="e">
        <f t="shared" si="74"/>
        <v>#VALUE!</v>
      </c>
      <c r="O210" s="143" t="e">
        <f t="shared" si="74"/>
        <v>#VALUE!</v>
      </c>
      <c r="P210" s="143" t="e">
        <f t="shared" si="74"/>
        <v>#VALUE!</v>
      </c>
      <c r="Q210" s="143" t="e">
        <f t="shared" si="74"/>
        <v>#VALUE!</v>
      </c>
      <c r="R210" s="143" t="e">
        <f t="shared" si="74"/>
        <v>#VALUE!</v>
      </c>
      <c r="S210" s="143" t="e">
        <f t="shared" si="74"/>
        <v>#VALUE!</v>
      </c>
      <c r="T210" s="143" t="e">
        <f t="shared" si="74"/>
        <v>#VALUE!</v>
      </c>
      <c r="U210" s="143" t="e">
        <f t="shared" si="74"/>
        <v>#VALUE!</v>
      </c>
      <c r="V210" s="143" t="e">
        <f t="shared" si="74"/>
        <v>#VALUE!</v>
      </c>
      <c r="W210" s="143" t="e">
        <f t="shared" si="74"/>
        <v>#VALUE!</v>
      </c>
      <c r="X210" s="143" t="e">
        <f t="shared" si="74"/>
        <v>#VALUE!</v>
      </c>
      <c r="Y210" s="143" t="e">
        <f t="shared" si="74"/>
        <v>#VALUE!</v>
      </c>
      <c r="Z210" s="143" t="e">
        <f t="shared" si="74"/>
        <v>#VALUE!</v>
      </c>
      <c r="AA210" s="143" t="e">
        <f t="shared" si="74"/>
        <v>#VALUE!</v>
      </c>
      <c r="AB210" s="143" t="e">
        <f t="shared" si="74"/>
        <v>#VALUE!</v>
      </c>
      <c r="AC210" s="143" t="e">
        <f t="shared" si="74"/>
        <v>#VALUE!</v>
      </c>
      <c r="AD210" s="143" t="e">
        <f t="shared" si="74"/>
        <v>#VALUE!</v>
      </c>
      <c r="AE210" s="143" t="e">
        <f t="shared" si="74"/>
        <v>#VALUE!</v>
      </c>
      <c r="AF210" s="143" t="e">
        <f t="shared" si="74"/>
        <v>#VALUE!</v>
      </c>
      <c r="AG210" s="143" t="e">
        <f t="shared" ref="H210:BM216" si="75">IF(COLUMN(AF210)-COLUMN($T$30)+1&lt;=ROUND($T$30,0)-15,AF210,0)</f>
        <v>#VALUE!</v>
      </c>
      <c r="AH210" s="143" t="e">
        <f t="shared" si="75"/>
        <v>#VALUE!</v>
      </c>
      <c r="AI210" s="143" t="e">
        <f t="shared" si="75"/>
        <v>#VALUE!</v>
      </c>
      <c r="AJ210" s="143" t="e">
        <f t="shared" si="75"/>
        <v>#VALUE!</v>
      </c>
      <c r="AK210" s="143" t="e">
        <f t="shared" si="75"/>
        <v>#VALUE!</v>
      </c>
      <c r="AL210" s="143" t="e">
        <f t="shared" si="75"/>
        <v>#VALUE!</v>
      </c>
      <c r="AM210" s="143" t="e">
        <f t="shared" si="75"/>
        <v>#VALUE!</v>
      </c>
      <c r="AN210" s="143" t="e">
        <f t="shared" si="75"/>
        <v>#VALUE!</v>
      </c>
      <c r="AO210" s="143" t="e">
        <f t="shared" si="75"/>
        <v>#VALUE!</v>
      </c>
      <c r="AP210" s="143" t="e">
        <f t="shared" si="75"/>
        <v>#VALUE!</v>
      </c>
      <c r="AQ210" s="143" t="e">
        <f t="shared" si="75"/>
        <v>#VALUE!</v>
      </c>
      <c r="AR210" s="143" t="e">
        <f t="shared" si="75"/>
        <v>#VALUE!</v>
      </c>
      <c r="AS210" s="143" t="e">
        <f t="shared" si="75"/>
        <v>#VALUE!</v>
      </c>
      <c r="AT210" s="143" t="e">
        <f t="shared" si="75"/>
        <v>#VALUE!</v>
      </c>
      <c r="AU210" s="143" t="e">
        <f t="shared" si="75"/>
        <v>#VALUE!</v>
      </c>
      <c r="AV210" s="143" t="e">
        <f t="shared" si="75"/>
        <v>#VALUE!</v>
      </c>
      <c r="AW210" s="143" t="e">
        <f t="shared" si="75"/>
        <v>#VALUE!</v>
      </c>
      <c r="AX210" s="143" t="e">
        <f t="shared" si="75"/>
        <v>#VALUE!</v>
      </c>
      <c r="AY210" s="143" t="e">
        <f t="shared" si="75"/>
        <v>#VALUE!</v>
      </c>
      <c r="AZ210" s="143" t="e">
        <f t="shared" si="75"/>
        <v>#VALUE!</v>
      </c>
      <c r="BA210" s="143" t="e">
        <f t="shared" si="75"/>
        <v>#VALUE!</v>
      </c>
      <c r="BB210" s="143" t="e">
        <f t="shared" si="75"/>
        <v>#VALUE!</v>
      </c>
      <c r="BC210" s="143" t="e">
        <f t="shared" si="75"/>
        <v>#VALUE!</v>
      </c>
      <c r="BD210" s="143" t="e">
        <f t="shared" si="75"/>
        <v>#VALUE!</v>
      </c>
      <c r="BE210" s="143" t="e">
        <f t="shared" si="75"/>
        <v>#VALUE!</v>
      </c>
      <c r="BF210" s="143" t="e">
        <f t="shared" si="75"/>
        <v>#VALUE!</v>
      </c>
      <c r="BG210" s="143" t="e">
        <f t="shared" si="75"/>
        <v>#VALUE!</v>
      </c>
      <c r="BH210" s="143" t="e">
        <f t="shared" si="75"/>
        <v>#VALUE!</v>
      </c>
      <c r="BI210" s="143" t="e">
        <f t="shared" si="75"/>
        <v>#VALUE!</v>
      </c>
      <c r="BJ210" s="143" t="e">
        <f t="shared" si="75"/>
        <v>#VALUE!</v>
      </c>
      <c r="BK210" s="143" t="e">
        <f t="shared" si="75"/>
        <v>#VALUE!</v>
      </c>
      <c r="BL210" s="143" t="e">
        <f t="shared" si="75"/>
        <v>#VALUE!</v>
      </c>
      <c r="BM210" s="143" t="e">
        <f t="shared" si="75"/>
        <v>#VALUE!</v>
      </c>
      <c r="BN210" s="95"/>
      <c r="BO210" s="95"/>
      <c r="BP210" s="95"/>
      <c r="BQ210" s="95"/>
      <c r="BR210" s="95"/>
      <c r="BS210" s="95"/>
      <c r="BT210" s="95"/>
      <c r="BU210" s="95"/>
      <c r="BV210" s="95"/>
      <c r="BW210" s="95"/>
      <c r="BX210" s="95"/>
      <c r="BY210" s="95"/>
      <c r="BZ210" s="95"/>
      <c r="CA210" s="95"/>
      <c r="CB210" s="95"/>
      <c r="CC210" s="95"/>
      <c r="CD210" s="95"/>
      <c r="CE210" s="95"/>
      <c r="CF210" s="95"/>
      <c r="CG210" s="95"/>
      <c r="CH210" s="95"/>
      <c r="CI210" s="95"/>
      <c r="CJ210" s="95"/>
      <c r="CK210" s="95"/>
      <c r="CL210" s="95"/>
      <c r="CM210" s="95"/>
      <c r="CN210" s="95"/>
      <c r="CO210" s="95"/>
      <c r="CP210" s="95"/>
      <c r="CQ210" s="95"/>
      <c r="CR210" s="95"/>
      <c r="CS210" s="95"/>
      <c r="CT210" s="95"/>
      <c r="CU210" s="95"/>
      <c r="CV210" s="95"/>
      <c r="CW210" s="95"/>
      <c r="CX210" s="95"/>
      <c r="CY210" s="95"/>
      <c r="CZ210" s="95"/>
      <c r="DA210" s="95"/>
      <c r="DB210" s="95"/>
      <c r="DC210" s="95"/>
      <c r="DD210" s="95"/>
      <c r="DE210" s="95"/>
      <c r="DF210" s="95"/>
      <c r="DG210" s="95"/>
      <c r="DH210" s="95"/>
      <c r="DI210" s="95"/>
      <c r="DJ210" s="95"/>
      <c r="DK210" s="95"/>
      <c r="DL210" s="95"/>
      <c r="DM210" s="95"/>
      <c r="DN210" s="95"/>
      <c r="DO210" s="95"/>
      <c r="DP210" s="95"/>
      <c r="DQ210" s="95"/>
      <c r="DR210" s="95"/>
      <c r="DS210" s="95"/>
      <c r="DT210" s="95"/>
      <c r="DU210" s="95"/>
      <c r="DV210" s="95"/>
      <c r="DW210" s="95"/>
      <c r="DX210" s="95"/>
      <c r="DY210" s="95"/>
      <c r="DZ210" s="95"/>
      <c r="EA210" s="95"/>
      <c r="EB210" s="95"/>
      <c r="EC210" s="95"/>
      <c r="ED210" s="95"/>
      <c r="EE210" s="95"/>
      <c r="EF210" s="95"/>
      <c r="EG210" s="95"/>
      <c r="EH210" s="95"/>
      <c r="EI210" s="95"/>
      <c r="EJ210" s="95"/>
      <c r="EK210" s="95"/>
      <c r="EL210" s="95"/>
      <c r="EM210" s="95"/>
      <c r="EN210" s="95"/>
      <c r="EO210" s="95"/>
      <c r="EP210" s="95"/>
      <c r="EQ210" s="95"/>
      <c r="ER210" s="95"/>
      <c r="ES210" s="95"/>
      <c r="ET210" s="95"/>
      <c r="EU210" s="95"/>
      <c r="EV210" s="95"/>
      <c r="EW210" s="95"/>
      <c r="EX210" s="95"/>
      <c r="EY210" s="95"/>
      <c r="EZ210" s="95"/>
      <c r="FA210" s="95"/>
      <c r="FB210" s="95"/>
      <c r="FC210" s="95"/>
      <c r="FD210" s="95"/>
      <c r="FE210" s="95"/>
      <c r="FF210" s="95"/>
      <c r="FG210" s="95"/>
      <c r="FH210" s="95"/>
      <c r="FI210" s="95"/>
      <c r="FJ210" s="95"/>
      <c r="FK210" s="95"/>
      <c r="FL210" s="95"/>
      <c r="FM210" s="95"/>
      <c r="FN210" s="95"/>
      <c r="FO210" s="95"/>
      <c r="FP210" s="95"/>
      <c r="FQ210" s="95"/>
      <c r="FR210" s="95"/>
      <c r="FS210" s="95"/>
      <c r="FT210" s="95"/>
      <c r="FU210" s="95"/>
      <c r="FV210" s="95"/>
      <c r="FW210" s="95"/>
      <c r="FX210" s="95"/>
      <c r="FY210" s="95"/>
      <c r="FZ210" s="95"/>
      <c r="GA210" s="95"/>
      <c r="GB210" s="95"/>
      <c r="GC210" s="95"/>
      <c r="GD210" s="95"/>
      <c r="GE210" s="95"/>
      <c r="GF210" s="95"/>
      <c r="GG210" s="95"/>
      <c r="GH210" s="95"/>
      <c r="GI210" s="95"/>
      <c r="GJ210" s="95"/>
      <c r="GK210" s="95"/>
      <c r="GL210" s="95"/>
      <c r="GM210" s="95"/>
      <c r="GN210" s="95"/>
      <c r="GO210" s="95"/>
      <c r="GP210" s="95"/>
      <c r="GQ210" s="95"/>
      <c r="GR210" s="95"/>
      <c r="GS210" s="95"/>
      <c r="GT210" s="95"/>
      <c r="GU210" s="95"/>
      <c r="GV210" s="95"/>
      <c r="GW210" s="133"/>
      <c r="GX210" s="133"/>
      <c r="GY210" s="133"/>
      <c r="GZ210" s="133"/>
      <c r="HA210" s="133"/>
      <c r="HB210" s="133"/>
      <c r="HC210" s="133"/>
      <c r="HD210" s="133"/>
      <c r="HE210" s="133"/>
      <c r="HF210" s="133"/>
      <c r="HG210" s="95"/>
      <c r="HH210" s="95"/>
      <c r="HI210" s="95"/>
      <c r="HJ210" s="95"/>
      <c r="HK210" s="95"/>
      <c r="HL210" s="95"/>
      <c r="HM210" s="95"/>
      <c r="HN210" s="95"/>
      <c r="HO210" s="95"/>
      <c r="HP210" s="95"/>
      <c r="HQ210" s="95"/>
      <c r="HR210" s="95"/>
      <c r="HS210" s="95"/>
      <c r="HT210" s="95"/>
      <c r="HU210" s="95"/>
      <c r="HV210" s="95"/>
      <c r="HW210" s="95"/>
      <c r="HX210" s="95"/>
      <c r="HY210" s="95"/>
      <c r="HZ210" s="95"/>
      <c r="IA210" s="95"/>
      <c r="IB210" s="95"/>
      <c r="IC210" s="95"/>
      <c r="ID210" s="95"/>
      <c r="IE210" s="95"/>
      <c r="IF210" s="95"/>
      <c r="IG210" s="95"/>
      <c r="IH210" s="95"/>
      <c r="II210" s="95"/>
      <c r="IJ210" s="95"/>
      <c r="IK210" s="95"/>
      <c r="IL210" s="95"/>
      <c r="IM210" s="95"/>
      <c r="IN210" s="95"/>
      <c r="IO210" s="95"/>
      <c r="IP210" s="95"/>
      <c r="IQ210" s="95"/>
      <c r="IR210" s="95"/>
      <c r="IS210" s="95"/>
      <c r="IT210" s="95"/>
      <c r="IU210" s="95"/>
      <c r="IV210" s="95"/>
      <c r="IW210" s="95"/>
      <c r="IX210" s="95"/>
      <c r="IY210" s="95"/>
      <c r="IZ210" s="95"/>
      <c r="JA210" s="95"/>
      <c r="JB210" s="95"/>
      <c r="JC210" s="95"/>
      <c r="JD210" s="95"/>
      <c r="JE210" s="95"/>
      <c r="JF210" s="95"/>
      <c r="JG210" s="95"/>
      <c r="JH210" s="95"/>
      <c r="JI210" s="95"/>
      <c r="JJ210" s="95"/>
      <c r="JK210" s="95"/>
      <c r="JL210" s="95"/>
      <c r="JM210" s="95"/>
      <c r="JN210" s="95"/>
      <c r="JO210" s="95"/>
      <c r="JP210" s="95"/>
      <c r="JQ210" s="95"/>
      <c r="JR210" s="95"/>
      <c r="JS210" s="95"/>
      <c r="JT210" s="95"/>
      <c r="JU210" s="95"/>
      <c r="JV210" s="95"/>
      <c r="JW210" s="95"/>
      <c r="JX210" s="95"/>
      <c r="JY210" s="95"/>
      <c r="JZ210" s="95"/>
      <c r="KA210" s="95"/>
      <c r="KB210" s="95"/>
      <c r="KC210" s="95"/>
      <c r="KD210" s="95"/>
      <c r="KE210" s="95"/>
      <c r="KF210" s="95"/>
      <c r="KG210" s="95"/>
      <c r="KH210" s="95"/>
      <c r="KI210" s="95"/>
      <c r="KJ210" s="95"/>
      <c r="KK210" s="95"/>
      <c r="KL210" s="95"/>
      <c r="KM210" s="95"/>
      <c r="KN210" s="95"/>
      <c r="KO210" s="95"/>
      <c r="KP210" s="95"/>
      <c r="KQ210" s="95"/>
      <c r="KR210" s="95"/>
      <c r="KS210" s="95"/>
      <c r="KT210" s="95"/>
      <c r="KU210" s="95"/>
      <c r="KV210" s="95"/>
      <c r="KW210" s="95"/>
      <c r="KX210" s="95"/>
      <c r="KY210" s="95"/>
      <c r="KZ210" s="95"/>
      <c r="LA210" s="95"/>
      <c r="LB210" s="95"/>
      <c r="LC210" s="95"/>
      <c r="LD210" s="95"/>
      <c r="LE210" s="95"/>
      <c r="LF210" s="95"/>
      <c r="LG210" s="95"/>
      <c r="LH210" s="95"/>
      <c r="LI210" s="95"/>
      <c r="LJ210" s="95"/>
      <c r="LK210" s="95"/>
      <c r="LL210" s="95"/>
      <c r="LM210" s="95"/>
      <c r="LN210" s="95"/>
      <c r="LO210" s="95"/>
      <c r="LP210" s="95"/>
      <c r="LQ210" s="95"/>
      <c r="LR210" s="95"/>
      <c r="LS210" s="95"/>
      <c r="LT210" s="95"/>
      <c r="LU210" s="95"/>
      <c r="LV210" s="95"/>
      <c r="LW210" s="95"/>
      <c r="LX210" s="95"/>
      <c r="LY210" s="95"/>
      <c r="LZ210" s="95"/>
      <c r="MA210" s="95"/>
      <c r="MB210" s="95"/>
      <c r="MC210" s="95"/>
      <c r="MD210" s="95"/>
      <c r="ME210" s="95"/>
      <c r="MF210" s="95"/>
      <c r="MG210" s="95"/>
      <c r="MH210" s="95"/>
      <c r="MI210" s="95"/>
      <c r="MJ210" s="95"/>
      <c r="MK210" s="95"/>
      <c r="ML210" s="95"/>
      <c r="MM210" s="95"/>
      <c r="MN210" s="95"/>
      <c r="MO210" s="95"/>
      <c r="MP210" s="95"/>
      <c r="MQ210" s="95"/>
      <c r="MR210" s="95"/>
      <c r="MS210" s="95"/>
      <c r="MT210" s="95"/>
      <c r="MU210" s="95"/>
      <c r="MV210" s="95"/>
      <c r="MW210" s="95"/>
      <c r="MX210" s="95"/>
      <c r="MY210" s="95"/>
      <c r="MZ210" s="95"/>
      <c r="NA210" s="95"/>
      <c r="NB210" s="95"/>
      <c r="NC210" s="95"/>
      <c r="ND210" s="95"/>
      <c r="NE210" s="95"/>
      <c r="NF210" s="95"/>
      <c r="NG210" s="95"/>
      <c r="NH210" s="95"/>
      <c r="NI210" s="95"/>
      <c r="NJ210" s="95"/>
      <c r="NK210" s="95"/>
      <c r="NL210" s="95"/>
      <c r="NM210" s="95"/>
      <c r="NN210" s="95"/>
      <c r="NO210" s="95"/>
      <c r="NP210" s="95"/>
      <c r="NQ210" s="95"/>
      <c r="NR210" s="95"/>
      <c r="NS210" s="95"/>
      <c r="NT210" s="95"/>
      <c r="NU210" s="95"/>
      <c r="NV210" s="95"/>
      <c r="NW210" s="95"/>
      <c r="NX210" s="95"/>
      <c r="NY210" s="95"/>
      <c r="NZ210" s="95"/>
      <c r="OA210" s="95"/>
      <c r="OB210" s="95"/>
      <c r="OC210" s="95"/>
      <c r="OD210" s="95"/>
      <c r="OE210" s="95"/>
      <c r="OF210" s="95"/>
      <c r="OG210" s="95"/>
      <c r="OH210" s="95"/>
      <c r="OI210" s="95"/>
      <c r="OJ210" s="95"/>
      <c r="OK210" s="95"/>
      <c r="OL210" s="95"/>
      <c r="OM210" s="95"/>
      <c r="ON210" s="95"/>
      <c r="OO210" s="95"/>
      <c r="OP210" s="95"/>
      <c r="OQ210" s="95"/>
      <c r="OR210" s="95"/>
      <c r="OS210" s="95"/>
      <c r="OT210" s="95"/>
      <c r="OU210" s="95"/>
      <c r="OV210" s="95"/>
      <c r="OW210" s="95"/>
      <c r="OX210" s="95"/>
      <c r="OY210" s="95"/>
      <c r="OZ210" s="95"/>
      <c r="PA210" s="95"/>
      <c r="PB210" s="95"/>
      <c r="PC210" s="95"/>
      <c r="PD210" s="95"/>
      <c r="PE210" s="95"/>
      <c r="PF210" s="95"/>
      <c r="PG210" s="95"/>
      <c r="PH210" s="95"/>
    </row>
    <row r="211" spans="3:424" s="85" customFormat="1" ht="18">
      <c r="C211" s="1816" t="s">
        <v>252</v>
      </c>
      <c r="D211" s="1816"/>
      <c r="E211" s="1817"/>
      <c r="F211" s="131"/>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c r="AT211" s="144"/>
      <c r="AU211" s="144"/>
      <c r="AV211" s="144"/>
      <c r="AW211" s="144"/>
      <c r="AX211" s="144"/>
      <c r="AY211" s="144"/>
      <c r="AZ211" s="144"/>
      <c r="BA211" s="144"/>
      <c r="BB211" s="144"/>
      <c r="BC211" s="144"/>
      <c r="BD211" s="144"/>
      <c r="BE211" s="144"/>
      <c r="BF211" s="144"/>
      <c r="BG211" s="144"/>
      <c r="BH211" s="144"/>
      <c r="BI211" s="144"/>
      <c r="BJ211" s="144"/>
      <c r="BK211" s="144"/>
      <c r="BL211" s="144"/>
      <c r="BM211" s="144"/>
      <c r="BN211" s="95"/>
      <c r="BO211" s="95"/>
      <c r="BP211" s="95"/>
      <c r="BQ211" s="95"/>
      <c r="BR211" s="95"/>
      <c r="BS211" s="95"/>
      <c r="BT211" s="95"/>
      <c r="BU211" s="95"/>
      <c r="BV211" s="95"/>
      <c r="BW211" s="95"/>
      <c r="BX211" s="95"/>
      <c r="BY211" s="95"/>
      <c r="BZ211" s="95"/>
      <c r="CA211" s="95"/>
      <c r="CB211" s="95"/>
      <c r="CC211" s="95"/>
      <c r="CD211" s="95"/>
      <c r="CE211" s="95"/>
      <c r="CF211" s="95"/>
      <c r="CG211" s="95"/>
      <c r="CH211" s="95"/>
      <c r="CI211" s="95"/>
      <c r="CJ211" s="95"/>
      <c r="CK211" s="95"/>
      <c r="CL211" s="95"/>
      <c r="CM211" s="95"/>
      <c r="CN211" s="95"/>
      <c r="CO211" s="95"/>
      <c r="CP211" s="95"/>
      <c r="CQ211" s="95"/>
      <c r="CR211" s="95"/>
      <c r="CS211" s="95"/>
      <c r="CT211" s="95"/>
      <c r="CU211" s="95"/>
      <c r="CV211" s="95"/>
      <c r="CW211" s="95"/>
      <c r="CX211" s="95"/>
      <c r="CY211" s="95"/>
      <c r="CZ211" s="95"/>
      <c r="DA211" s="95"/>
      <c r="DB211" s="95"/>
      <c r="DC211" s="95"/>
      <c r="DD211" s="95"/>
      <c r="DE211" s="95"/>
      <c r="DF211" s="95"/>
      <c r="DG211" s="95"/>
      <c r="DH211" s="95"/>
      <c r="DI211" s="95"/>
      <c r="DJ211" s="95"/>
      <c r="DK211" s="95"/>
      <c r="DL211" s="95"/>
      <c r="DM211" s="95"/>
      <c r="DN211" s="95"/>
      <c r="DO211" s="95"/>
      <c r="DP211" s="95"/>
      <c r="DQ211" s="95"/>
      <c r="DR211" s="95"/>
      <c r="DS211" s="95"/>
      <c r="DT211" s="95"/>
      <c r="DU211" s="95"/>
      <c r="DV211" s="95"/>
      <c r="DW211" s="95"/>
      <c r="DX211" s="95"/>
      <c r="DY211" s="95"/>
      <c r="DZ211" s="95"/>
      <c r="EA211" s="95"/>
      <c r="EB211" s="95"/>
      <c r="EC211" s="95"/>
      <c r="ED211" s="95"/>
      <c r="EE211" s="95"/>
      <c r="EF211" s="95"/>
      <c r="EG211" s="95"/>
      <c r="EH211" s="95"/>
      <c r="EI211" s="95"/>
      <c r="EJ211" s="95"/>
      <c r="EK211" s="95"/>
      <c r="EL211" s="95"/>
      <c r="EM211" s="95"/>
      <c r="EN211" s="95"/>
      <c r="EO211" s="95"/>
      <c r="EP211" s="95"/>
      <c r="EQ211" s="95"/>
      <c r="ER211" s="95"/>
      <c r="ES211" s="95"/>
      <c r="ET211" s="95"/>
      <c r="EU211" s="95"/>
      <c r="EV211" s="95"/>
      <c r="EW211" s="95"/>
      <c r="EX211" s="95"/>
      <c r="EY211" s="95"/>
      <c r="EZ211" s="95"/>
      <c r="FA211" s="95"/>
      <c r="FB211" s="95"/>
      <c r="FC211" s="95"/>
      <c r="FD211" s="95"/>
      <c r="FE211" s="95"/>
      <c r="FF211" s="95"/>
      <c r="FG211" s="95"/>
      <c r="FH211" s="95"/>
      <c r="FI211" s="95"/>
      <c r="FJ211" s="95"/>
      <c r="FK211" s="95"/>
      <c r="FL211" s="95"/>
      <c r="FM211" s="95"/>
      <c r="FN211" s="95"/>
      <c r="FO211" s="95"/>
      <c r="FP211" s="95"/>
      <c r="FQ211" s="95"/>
      <c r="FR211" s="95"/>
      <c r="FS211" s="95"/>
      <c r="FT211" s="95"/>
      <c r="FU211" s="95"/>
      <c r="FV211" s="95"/>
      <c r="FW211" s="95"/>
      <c r="FX211" s="95"/>
      <c r="FY211" s="95"/>
      <c r="FZ211" s="95"/>
      <c r="GA211" s="95"/>
      <c r="GB211" s="95"/>
      <c r="GC211" s="95"/>
      <c r="GD211" s="95"/>
      <c r="GE211" s="95"/>
      <c r="GF211" s="95"/>
      <c r="GG211" s="95"/>
      <c r="GH211" s="95"/>
      <c r="GI211" s="95"/>
      <c r="GJ211" s="95"/>
      <c r="GK211" s="95"/>
      <c r="GL211" s="95"/>
      <c r="GM211" s="95"/>
      <c r="GN211" s="95"/>
      <c r="GO211" s="95"/>
      <c r="GP211" s="95"/>
      <c r="GQ211" s="95"/>
      <c r="GR211" s="95"/>
      <c r="GS211" s="95"/>
      <c r="GT211" s="95"/>
      <c r="GU211" s="95"/>
      <c r="GV211" s="95"/>
      <c r="GW211" s="133"/>
      <c r="GX211" s="133"/>
      <c r="GY211" s="133"/>
      <c r="GZ211" s="133"/>
      <c r="HA211" s="133"/>
      <c r="HB211" s="133"/>
      <c r="HC211" s="133"/>
      <c r="HD211" s="133"/>
      <c r="HE211" s="133"/>
      <c r="HF211" s="133"/>
      <c r="HG211" s="95"/>
      <c r="HH211" s="95"/>
      <c r="HI211" s="95"/>
      <c r="HJ211" s="95"/>
      <c r="HK211" s="95"/>
      <c r="HL211" s="95"/>
      <c r="HM211" s="95"/>
      <c r="HN211" s="95"/>
      <c r="HO211" s="95"/>
      <c r="HP211" s="95"/>
      <c r="HQ211" s="95"/>
      <c r="HR211" s="95"/>
      <c r="HS211" s="95"/>
      <c r="HT211" s="95"/>
      <c r="HU211" s="95"/>
      <c r="HV211" s="95"/>
      <c r="HW211" s="95"/>
      <c r="HX211" s="95"/>
      <c r="HY211" s="95"/>
      <c r="HZ211" s="95"/>
      <c r="IA211" s="95"/>
      <c r="IB211" s="95"/>
      <c r="IC211" s="95"/>
      <c r="ID211" s="95"/>
      <c r="IE211" s="95"/>
      <c r="IF211" s="95"/>
      <c r="IG211" s="95"/>
      <c r="IH211" s="95"/>
      <c r="II211" s="95"/>
      <c r="IJ211" s="95"/>
      <c r="IK211" s="95"/>
      <c r="IL211" s="95"/>
      <c r="IM211" s="95"/>
      <c r="IN211" s="95"/>
      <c r="IO211" s="95"/>
      <c r="IP211" s="95"/>
      <c r="IQ211" s="95"/>
      <c r="IR211" s="95"/>
      <c r="IS211" s="95"/>
      <c r="IT211" s="95"/>
      <c r="IU211" s="95"/>
      <c r="IV211" s="95"/>
      <c r="IW211" s="95"/>
      <c r="IX211" s="95"/>
      <c r="IY211" s="95"/>
      <c r="IZ211" s="95"/>
      <c r="JA211" s="95"/>
      <c r="JB211" s="95"/>
      <c r="JC211" s="95"/>
      <c r="JD211" s="95"/>
      <c r="JE211" s="95"/>
      <c r="JF211" s="95"/>
      <c r="JG211" s="95"/>
      <c r="JH211" s="95"/>
      <c r="JI211" s="95"/>
      <c r="JJ211" s="95"/>
      <c r="JK211" s="95"/>
      <c r="JL211" s="95"/>
      <c r="JM211" s="95"/>
      <c r="JN211" s="95"/>
      <c r="JO211" s="95"/>
      <c r="JP211" s="95"/>
      <c r="JQ211" s="95"/>
      <c r="JR211" s="95"/>
      <c r="JS211" s="95"/>
      <c r="JT211" s="95"/>
      <c r="JU211" s="95"/>
      <c r="JV211" s="95"/>
      <c r="JW211" s="95"/>
      <c r="JX211" s="95"/>
      <c r="JY211" s="95"/>
      <c r="JZ211" s="95"/>
      <c r="KA211" s="95"/>
      <c r="KB211" s="95"/>
      <c r="KC211" s="95"/>
      <c r="KD211" s="95"/>
      <c r="KE211" s="95"/>
      <c r="KF211" s="95"/>
      <c r="KG211" s="95"/>
      <c r="KH211" s="95"/>
      <c r="KI211" s="95"/>
      <c r="KJ211" s="95"/>
      <c r="KK211" s="95"/>
      <c r="KL211" s="95"/>
      <c r="KM211" s="95"/>
      <c r="KN211" s="95"/>
      <c r="KO211" s="95"/>
      <c r="KP211" s="95"/>
      <c r="KQ211" s="95"/>
      <c r="KR211" s="95"/>
      <c r="KS211" s="95"/>
      <c r="KT211" s="95"/>
      <c r="KU211" s="95"/>
      <c r="KV211" s="95"/>
      <c r="KW211" s="95"/>
      <c r="KX211" s="95"/>
      <c r="KY211" s="95"/>
      <c r="KZ211" s="95"/>
      <c r="LA211" s="95"/>
      <c r="LB211" s="95"/>
      <c r="LC211" s="95"/>
      <c r="LD211" s="95"/>
      <c r="LE211" s="95"/>
      <c r="LF211" s="95"/>
      <c r="LG211" s="95"/>
      <c r="LH211" s="95"/>
      <c r="LI211" s="95"/>
      <c r="LJ211" s="95"/>
      <c r="LK211" s="95"/>
      <c r="LL211" s="95"/>
      <c r="LM211" s="95"/>
      <c r="LN211" s="95"/>
      <c r="LO211" s="95"/>
      <c r="LP211" s="95"/>
      <c r="LQ211" s="95"/>
      <c r="LR211" s="95"/>
      <c r="LS211" s="95"/>
      <c r="LT211" s="95"/>
      <c r="LU211" s="95"/>
      <c r="LV211" s="95"/>
      <c r="LW211" s="95"/>
      <c r="LX211" s="95"/>
      <c r="LY211" s="95"/>
      <c r="LZ211" s="95"/>
      <c r="MA211" s="95"/>
      <c r="MB211" s="95"/>
      <c r="MC211" s="95"/>
      <c r="MD211" s="95"/>
      <c r="ME211" s="95"/>
      <c r="MF211" s="95"/>
      <c r="MG211" s="95"/>
      <c r="MH211" s="95"/>
      <c r="MI211" s="95"/>
      <c r="MJ211" s="95"/>
      <c r="MK211" s="95"/>
      <c r="ML211" s="95"/>
      <c r="MM211" s="95"/>
      <c r="MN211" s="95"/>
      <c r="MO211" s="95"/>
      <c r="MP211" s="95"/>
      <c r="MQ211" s="95"/>
      <c r="MR211" s="95"/>
      <c r="MS211" s="95"/>
      <c r="MT211" s="95"/>
      <c r="MU211" s="95"/>
      <c r="MV211" s="95"/>
      <c r="MW211" s="95"/>
      <c r="MX211" s="95"/>
      <c r="MY211" s="95"/>
      <c r="MZ211" s="95"/>
      <c r="NA211" s="95"/>
      <c r="NB211" s="95"/>
      <c r="NC211" s="95"/>
      <c r="ND211" s="95"/>
      <c r="NE211" s="95"/>
      <c r="NF211" s="95"/>
      <c r="NG211" s="95"/>
      <c r="NH211" s="95"/>
      <c r="NI211" s="95"/>
      <c r="NJ211" s="95"/>
      <c r="NK211" s="95"/>
      <c r="NL211" s="95"/>
      <c r="NM211" s="95"/>
      <c r="NN211" s="95"/>
      <c r="NO211" s="95"/>
      <c r="NP211" s="95"/>
      <c r="NQ211" s="95"/>
      <c r="NR211" s="95"/>
      <c r="NS211" s="95"/>
      <c r="NT211" s="95"/>
      <c r="NU211" s="95"/>
      <c r="NV211" s="95"/>
      <c r="NW211" s="95"/>
      <c r="NX211" s="95"/>
      <c r="NY211" s="95"/>
      <c r="NZ211" s="95"/>
      <c r="OA211" s="95"/>
      <c r="OB211" s="95"/>
      <c r="OC211" s="95"/>
      <c r="OD211" s="95"/>
      <c r="OE211" s="95"/>
      <c r="OF211" s="95"/>
      <c r="OG211" s="95"/>
      <c r="OH211" s="95"/>
      <c r="OI211" s="95"/>
      <c r="OJ211" s="95"/>
      <c r="OK211" s="95"/>
      <c r="OL211" s="95"/>
      <c r="OM211" s="95"/>
      <c r="ON211" s="95"/>
      <c r="OO211" s="95"/>
      <c r="OP211" s="95"/>
      <c r="OQ211" s="95"/>
      <c r="OR211" s="95"/>
      <c r="OS211" s="95"/>
      <c r="OT211" s="95"/>
      <c r="OU211" s="95"/>
      <c r="OV211" s="95"/>
      <c r="OW211" s="95"/>
      <c r="OX211" s="95"/>
      <c r="OY211" s="95"/>
      <c r="OZ211" s="95"/>
      <c r="PA211" s="95"/>
      <c r="PB211" s="95"/>
      <c r="PC211" s="95"/>
      <c r="PD211" s="95"/>
      <c r="PE211" s="95"/>
      <c r="PF211" s="95"/>
      <c r="PG211" s="95"/>
      <c r="PH211" s="95"/>
    </row>
    <row r="212" spans="3:424" s="85" customFormat="1" ht="29.55" customHeight="1">
      <c r="C212" s="1815" t="s">
        <v>225</v>
      </c>
      <c r="D212" s="1815"/>
      <c r="E212" s="1815"/>
      <c r="F212" s="143">
        <f t="shared" si="61"/>
        <v>0</v>
      </c>
      <c r="G212" s="143" t="e">
        <f t="shared" si="72"/>
        <v>#VALUE!</v>
      </c>
      <c r="H212" s="143" t="e">
        <f t="shared" si="75"/>
        <v>#VALUE!</v>
      </c>
      <c r="I212" s="143" t="e">
        <f t="shared" si="75"/>
        <v>#VALUE!</v>
      </c>
      <c r="J212" s="143" t="e">
        <f t="shared" si="75"/>
        <v>#VALUE!</v>
      </c>
      <c r="K212" s="143" t="e">
        <f t="shared" si="75"/>
        <v>#VALUE!</v>
      </c>
      <c r="L212" s="143" t="e">
        <f t="shared" si="75"/>
        <v>#VALUE!</v>
      </c>
      <c r="M212" s="143" t="e">
        <f t="shared" si="75"/>
        <v>#VALUE!</v>
      </c>
      <c r="N212" s="143" t="e">
        <f t="shared" si="75"/>
        <v>#VALUE!</v>
      </c>
      <c r="O212" s="143" t="e">
        <f t="shared" si="75"/>
        <v>#VALUE!</v>
      </c>
      <c r="P212" s="143" t="e">
        <f t="shared" si="75"/>
        <v>#VALUE!</v>
      </c>
      <c r="Q212" s="143" t="e">
        <f t="shared" si="75"/>
        <v>#VALUE!</v>
      </c>
      <c r="R212" s="143" t="e">
        <f t="shared" si="75"/>
        <v>#VALUE!</v>
      </c>
      <c r="S212" s="143" t="e">
        <f t="shared" si="75"/>
        <v>#VALUE!</v>
      </c>
      <c r="T212" s="143" t="e">
        <f t="shared" si="75"/>
        <v>#VALUE!</v>
      </c>
      <c r="U212" s="143" t="e">
        <f t="shared" si="75"/>
        <v>#VALUE!</v>
      </c>
      <c r="V212" s="143" t="e">
        <f t="shared" si="75"/>
        <v>#VALUE!</v>
      </c>
      <c r="W212" s="143" t="e">
        <f t="shared" si="75"/>
        <v>#VALUE!</v>
      </c>
      <c r="X212" s="143" t="e">
        <f t="shared" si="75"/>
        <v>#VALUE!</v>
      </c>
      <c r="Y212" s="143" t="e">
        <f t="shared" si="75"/>
        <v>#VALUE!</v>
      </c>
      <c r="Z212" s="143" t="e">
        <f t="shared" si="75"/>
        <v>#VALUE!</v>
      </c>
      <c r="AA212" s="143" t="e">
        <f t="shared" si="75"/>
        <v>#VALUE!</v>
      </c>
      <c r="AB212" s="143" t="e">
        <f t="shared" si="75"/>
        <v>#VALUE!</v>
      </c>
      <c r="AC212" s="143" t="e">
        <f t="shared" si="75"/>
        <v>#VALUE!</v>
      </c>
      <c r="AD212" s="143" t="e">
        <f t="shared" si="75"/>
        <v>#VALUE!</v>
      </c>
      <c r="AE212" s="143" t="e">
        <f t="shared" si="75"/>
        <v>#VALUE!</v>
      </c>
      <c r="AF212" s="143" t="e">
        <f t="shared" si="75"/>
        <v>#VALUE!</v>
      </c>
      <c r="AG212" s="143" t="e">
        <f t="shared" si="75"/>
        <v>#VALUE!</v>
      </c>
      <c r="AH212" s="143" t="e">
        <f t="shared" si="75"/>
        <v>#VALUE!</v>
      </c>
      <c r="AI212" s="143" t="e">
        <f t="shared" si="75"/>
        <v>#VALUE!</v>
      </c>
      <c r="AJ212" s="143" t="e">
        <f t="shared" si="75"/>
        <v>#VALUE!</v>
      </c>
      <c r="AK212" s="143" t="e">
        <f t="shared" si="75"/>
        <v>#VALUE!</v>
      </c>
      <c r="AL212" s="143" t="e">
        <f t="shared" si="75"/>
        <v>#VALUE!</v>
      </c>
      <c r="AM212" s="143" t="e">
        <f t="shared" si="75"/>
        <v>#VALUE!</v>
      </c>
      <c r="AN212" s="143" t="e">
        <f t="shared" si="75"/>
        <v>#VALUE!</v>
      </c>
      <c r="AO212" s="143" t="e">
        <f t="shared" si="75"/>
        <v>#VALUE!</v>
      </c>
      <c r="AP212" s="143" t="e">
        <f t="shared" si="75"/>
        <v>#VALUE!</v>
      </c>
      <c r="AQ212" s="143" t="e">
        <f t="shared" si="75"/>
        <v>#VALUE!</v>
      </c>
      <c r="AR212" s="143" t="e">
        <f t="shared" si="75"/>
        <v>#VALUE!</v>
      </c>
      <c r="AS212" s="143" t="e">
        <f t="shared" si="75"/>
        <v>#VALUE!</v>
      </c>
      <c r="AT212" s="143" t="e">
        <f t="shared" si="75"/>
        <v>#VALUE!</v>
      </c>
      <c r="AU212" s="143" t="e">
        <f t="shared" si="75"/>
        <v>#VALUE!</v>
      </c>
      <c r="AV212" s="143" t="e">
        <f t="shared" si="75"/>
        <v>#VALUE!</v>
      </c>
      <c r="AW212" s="143" t="e">
        <f t="shared" si="75"/>
        <v>#VALUE!</v>
      </c>
      <c r="AX212" s="143" t="e">
        <f t="shared" si="75"/>
        <v>#VALUE!</v>
      </c>
      <c r="AY212" s="143" t="e">
        <f t="shared" si="75"/>
        <v>#VALUE!</v>
      </c>
      <c r="AZ212" s="143" t="e">
        <f t="shared" si="75"/>
        <v>#VALUE!</v>
      </c>
      <c r="BA212" s="143" t="e">
        <f t="shared" si="75"/>
        <v>#VALUE!</v>
      </c>
      <c r="BB212" s="143" t="e">
        <f t="shared" si="75"/>
        <v>#VALUE!</v>
      </c>
      <c r="BC212" s="143" t="e">
        <f t="shared" si="75"/>
        <v>#VALUE!</v>
      </c>
      <c r="BD212" s="143" t="e">
        <f t="shared" si="75"/>
        <v>#VALUE!</v>
      </c>
      <c r="BE212" s="143" t="e">
        <f t="shared" si="75"/>
        <v>#VALUE!</v>
      </c>
      <c r="BF212" s="143" t="e">
        <f t="shared" si="75"/>
        <v>#VALUE!</v>
      </c>
      <c r="BG212" s="143" t="e">
        <f t="shared" si="75"/>
        <v>#VALUE!</v>
      </c>
      <c r="BH212" s="143" t="e">
        <f t="shared" si="75"/>
        <v>#VALUE!</v>
      </c>
      <c r="BI212" s="143" t="e">
        <f t="shared" si="75"/>
        <v>#VALUE!</v>
      </c>
      <c r="BJ212" s="143" t="e">
        <f t="shared" si="75"/>
        <v>#VALUE!</v>
      </c>
      <c r="BK212" s="143" t="e">
        <f t="shared" si="75"/>
        <v>#VALUE!</v>
      </c>
      <c r="BL212" s="143" t="e">
        <f t="shared" si="75"/>
        <v>#VALUE!</v>
      </c>
      <c r="BM212" s="143" t="e">
        <f t="shared" si="75"/>
        <v>#VALUE!</v>
      </c>
      <c r="BN212" s="95"/>
      <c r="BO212" s="95"/>
      <c r="BP212" s="95"/>
      <c r="BQ212" s="95"/>
      <c r="BR212" s="95"/>
      <c r="BS212" s="95"/>
      <c r="BT212" s="95"/>
      <c r="BU212" s="95"/>
      <c r="BV212" s="95"/>
      <c r="BW212" s="95"/>
      <c r="BX212" s="95"/>
      <c r="BY212" s="95"/>
      <c r="BZ212" s="95"/>
      <c r="CA212" s="95"/>
      <c r="CB212" s="95"/>
      <c r="CC212" s="95"/>
      <c r="CD212" s="95"/>
      <c r="CE212" s="95"/>
      <c r="CF212" s="95"/>
      <c r="CG212" s="95"/>
      <c r="CH212" s="95"/>
      <c r="CI212" s="95"/>
      <c r="CJ212" s="95"/>
      <c r="CK212" s="95"/>
      <c r="CL212" s="95"/>
      <c r="CM212" s="95"/>
      <c r="CN212" s="95"/>
      <c r="CO212" s="95"/>
      <c r="CP212" s="95"/>
      <c r="CQ212" s="95"/>
      <c r="CR212" s="95"/>
      <c r="CS212" s="95"/>
      <c r="CT212" s="95"/>
      <c r="CU212" s="95"/>
      <c r="CV212" s="95"/>
      <c r="CW212" s="95"/>
      <c r="CX212" s="95"/>
      <c r="CY212" s="95"/>
      <c r="CZ212" s="95"/>
      <c r="DA212" s="95"/>
      <c r="DB212" s="95"/>
      <c r="DC212" s="95"/>
      <c r="DD212" s="95"/>
      <c r="DE212" s="95"/>
      <c r="DF212" s="95"/>
      <c r="DG212" s="95"/>
      <c r="DH212" s="95"/>
      <c r="DI212" s="95"/>
      <c r="DJ212" s="95"/>
      <c r="DK212" s="95"/>
      <c r="DL212" s="95"/>
      <c r="DM212" s="95"/>
      <c r="DN212" s="95"/>
      <c r="DO212" s="95"/>
      <c r="DP212" s="95"/>
      <c r="DQ212" s="95"/>
      <c r="DR212" s="95"/>
      <c r="DS212" s="95"/>
      <c r="DT212" s="95"/>
      <c r="DU212" s="95"/>
      <c r="DV212" s="95"/>
      <c r="DW212" s="95"/>
      <c r="DX212" s="95"/>
      <c r="DY212" s="95"/>
      <c r="DZ212" s="95"/>
      <c r="EA212" s="95"/>
      <c r="EB212" s="95"/>
      <c r="EC212" s="95"/>
      <c r="ED212" s="95"/>
      <c r="EE212" s="95"/>
      <c r="EF212" s="95"/>
      <c r="EG212" s="95"/>
      <c r="EH212" s="95"/>
      <c r="EI212" s="95"/>
      <c r="EJ212" s="95"/>
      <c r="EK212" s="95"/>
      <c r="EL212" s="95"/>
      <c r="EM212" s="95"/>
      <c r="EN212" s="95"/>
      <c r="EO212" s="95"/>
      <c r="EP212" s="95"/>
      <c r="EQ212" s="95"/>
      <c r="ER212" s="95"/>
      <c r="ES212" s="95"/>
      <c r="ET212" s="95"/>
      <c r="EU212" s="95"/>
      <c r="EV212" s="95"/>
      <c r="EW212" s="95"/>
      <c r="EX212" s="95"/>
      <c r="EY212" s="95"/>
      <c r="EZ212" s="95"/>
      <c r="FA212" s="95"/>
      <c r="FB212" s="95"/>
      <c r="FC212" s="95"/>
      <c r="FD212" s="95"/>
      <c r="FE212" s="95"/>
      <c r="FF212" s="95"/>
      <c r="FG212" s="95"/>
      <c r="FH212" s="95"/>
      <c r="FI212" s="95"/>
      <c r="FJ212" s="95"/>
      <c r="FK212" s="95"/>
      <c r="FL212" s="95"/>
      <c r="FM212" s="95"/>
      <c r="FN212" s="95"/>
      <c r="FO212" s="95"/>
      <c r="FP212" s="95"/>
      <c r="FQ212" s="95"/>
      <c r="FR212" s="95"/>
      <c r="FS212" s="95"/>
      <c r="FT212" s="95"/>
      <c r="FU212" s="95"/>
      <c r="FV212" s="95"/>
      <c r="FW212" s="95"/>
      <c r="FX212" s="95"/>
      <c r="FY212" s="95"/>
      <c r="FZ212" s="95"/>
      <c r="GA212" s="95"/>
      <c r="GB212" s="95"/>
      <c r="GC212" s="95"/>
      <c r="GD212" s="95"/>
      <c r="GE212" s="95"/>
      <c r="GF212" s="95"/>
      <c r="GG212" s="95"/>
      <c r="GH212" s="95"/>
      <c r="GI212" s="95"/>
      <c r="GJ212" s="95"/>
      <c r="GK212" s="95"/>
      <c r="GL212" s="95"/>
      <c r="GM212" s="95"/>
      <c r="GN212" s="95"/>
      <c r="GO212" s="95"/>
      <c r="GP212" s="95"/>
      <c r="GQ212" s="95"/>
      <c r="GR212" s="95"/>
      <c r="GS212" s="95"/>
      <c r="GT212" s="95"/>
      <c r="GU212" s="95"/>
      <c r="GV212" s="95"/>
      <c r="GW212" s="133"/>
      <c r="GX212" s="133"/>
      <c r="GY212" s="133"/>
      <c r="GZ212" s="133"/>
      <c r="HA212" s="133"/>
      <c r="HB212" s="133"/>
      <c r="HC212" s="133"/>
      <c r="HD212" s="133"/>
      <c r="HE212" s="133"/>
      <c r="HF212" s="133"/>
      <c r="HG212" s="95"/>
      <c r="HH212" s="95"/>
      <c r="HI212" s="95"/>
      <c r="HJ212" s="95"/>
      <c r="HK212" s="95"/>
      <c r="HL212" s="95"/>
      <c r="HM212" s="95"/>
      <c r="HN212" s="95"/>
      <c r="HO212" s="95"/>
      <c r="HP212" s="95"/>
      <c r="HQ212" s="95"/>
      <c r="HR212" s="95"/>
      <c r="HS212" s="95"/>
      <c r="HT212" s="95"/>
      <c r="HU212" s="95"/>
      <c r="HV212" s="95"/>
      <c r="HW212" s="95"/>
      <c r="HX212" s="95"/>
      <c r="HY212" s="95"/>
      <c r="HZ212" s="95"/>
      <c r="IA212" s="95"/>
      <c r="IB212" s="95"/>
      <c r="IC212" s="95"/>
      <c r="ID212" s="95"/>
      <c r="IE212" s="95"/>
      <c r="IF212" s="95"/>
      <c r="IG212" s="95"/>
      <c r="IH212" s="95"/>
      <c r="II212" s="95"/>
      <c r="IJ212" s="95"/>
      <c r="IK212" s="95"/>
      <c r="IL212" s="95"/>
      <c r="IM212" s="95"/>
      <c r="IN212" s="95"/>
      <c r="IO212" s="95"/>
      <c r="IP212" s="95"/>
      <c r="IQ212" s="95"/>
      <c r="IR212" s="95"/>
      <c r="IS212" s="95"/>
      <c r="IT212" s="95"/>
      <c r="IU212" s="95"/>
      <c r="IV212" s="95"/>
      <c r="IW212" s="95"/>
      <c r="IX212" s="95"/>
      <c r="IY212" s="95"/>
      <c r="IZ212" s="95"/>
      <c r="JA212" s="95"/>
      <c r="JB212" s="95"/>
      <c r="JC212" s="95"/>
      <c r="JD212" s="95"/>
      <c r="JE212" s="95"/>
      <c r="JF212" s="95"/>
      <c r="JG212" s="95"/>
      <c r="JH212" s="95"/>
      <c r="JI212" s="95"/>
      <c r="JJ212" s="95"/>
      <c r="JK212" s="95"/>
      <c r="JL212" s="95"/>
      <c r="JM212" s="95"/>
      <c r="JN212" s="95"/>
      <c r="JO212" s="95"/>
      <c r="JP212" s="95"/>
      <c r="JQ212" s="95"/>
      <c r="JR212" s="95"/>
      <c r="JS212" s="95"/>
      <c r="JT212" s="95"/>
      <c r="JU212" s="95"/>
      <c r="JV212" s="95"/>
      <c r="JW212" s="95"/>
      <c r="JX212" s="95"/>
      <c r="JY212" s="95"/>
      <c r="JZ212" s="95"/>
      <c r="KA212" s="95"/>
      <c r="KB212" s="95"/>
      <c r="KC212" s="95"/>
      <c r="KD212" s="95"/>
      <c r="KE212" s="95"/>
      <c r="KF212" s="95"/>
      <c r="KG212" s="95"/>
      <c r="KH212" s="95"/>
      <c r="KI212" s="95"/>
      <c r="KJ212" s="95"/>
      <c r="KK212" s="95"/>
      <c r="KL212" s="95"/>
      <c r="KM212" s="95"/>
      <c r="KN212" s="95"/>
      <c r="KO212" s="95"/>
      <c r="KP212" s="95"/>
      <c r="KQ212" s="95"/>
      <c r="KR212" s="95"/>
      <c r="KS212" s="95"/>
      <c r="KT212" s="95"/>
      <c r="KU212" s="95"/>
      <c r="KV212" s="95"/>
      <c r="KW212" s="95"/>
      <c r="KX212" s="95"/>
      <c r="KY212" s="95"/>
      <c r="KZ212" s="95"/>
      <c r="LA212" s="95"/>
      <c r="LB212" s="95"/>
      <c r="LC212" s="95"/>
      <c r="LD212" s="95"/>
      <c r="LE212" s="95"/>
      <c r="LF212" s="95"/>
      <c r="LG212" s="95"/>
      <c r="LH212" s="95"/>
      <c r="LI212" s="95"/>
      <c r="LJ212" s="95"/>
      <c r="LK212" s="95"/>
      <c r="LL212" s="95"/>
      <c r="LM212" s="95"/>
      <c r="LN212" s="95"/>
      <c r="LO212" s="95"/>
      <c r="LP212" s="95"/>
      <c r="LQ212" s="95"/>
      <c r="LR212" s="95"/>
      <c r="LS212" s="95"/>
      <c r="LT212" s="95"/>
      <c r="LU212" s="95"/>
      <c r="LV212" s="95"/>
      <c r="LW212" s="95"/>
      <c r="LX212" s="95"/>
      <c r="LY212" s="95"/>
      <c r="LZ212" s="95"/>
      <c r="MA212" s="95"/>
      <c r="MB212" s="95"/>
      <c r="MC212" s="95"/>
      <c r="MD212" s="95"/>
      <c r="ME212" s="95"/>
      <c r="MF212" s="95"/>
      <c r="MG212" s="95"/>
      <c r="MH212" s="95"/>
      <c r="MI212" s="95"/>
      <c r="MJ212" s="95"/>
      <c r="MK212" s="95"/>
      <c r="ML212" s="95"/>
      <c r="MM212" s="95"/>
      <c r="MN212" s="95"/>
      <c r="MO212" s="95"/>
      <c r="MP212" s="95"/>
      <c r="MQ212" s="95"/>
      <c r="MR212" s="95"/>
      <c r="MS212" s="95"/>
      <c r="MT212" s="95"/>
      <c r="MU212" s="95"/>
      <c r="MV212" s="95"/>
      <c r="MW212" s="95"/>
      <c r="MX212" s="95"/>
      <c r="MY212" s="95"/>
      <c r="MZ212" s="95"/>
      <c r="NA212" s="95"/>
      <c r="NB212" s="95"/>
      <c r="NC212" s="95"/>
      <c r="ND212" s="95"/>
      <c r="NE212" s="95"/>
      <c r="NF212" s="95"/>
      <c r="NG212" s="95"/>
      <c r="NH212" s="95"/>
      <c r="NI212" s="95"/>
      <c r="NJ212" s="95"/>
      <c r="NK212" s="95"/>
      <c r="NL212" s="95"/>
      <c r="NM212" s="95"/>
      <c r="NN212" s="95"/>
      <c r="NO212" s="95"/>
      <c r="NP212" s="95"/>
      <c r="NQ212" s="95"/>
      <c r="NR212" s="95"/>
      <c r="NS212" s="95"/>
      <c r="NT212" s="95"/>
      <c r="NU212" s="95"/>
      <c r="NV212" s="95"/>
      <c r="NW212" s="95"/>
      <c r="NX212" s="95"/>
      <c r="NY212" s="95"/>
      <c r="NZ212" s="95"/>
      <c r="OA212" s="95"/>
      <c r="OB212" s="95"/>
      <c r="OC212" s="95"/>
      <c r="OD212" s="95"/>
      <c r="OE212" s="95"/>
      <c r="OF212" s="95"/>
      <c r="OG212" s="95"/>
      <c r="OH212" s="95"/>
      <c r="OI212" s="95"/>
      <c r="OJ212" s="95"/>
      <c r="OK212" s="95"/>
      <c r="OL212" s="95"/>
      <c r="OM212" s="95"/>
      <c r="ON212" s="95"/>
      <c r="OO212" s="95"/>
      <c r="OP212" s="95"/>
      <c r="OQ212" s="95"/>
      <c r="OR212" s="95"/>
      <c r="OS212" s="95"/>
      <c r="OT212" s="95"/>
      <c r="OU212" s="95"/>
      <c r="OV212" s="95"/>
      <c r="OW212" s="95"/>
      <c r="OX212" s="95"/>
      <c r="OY212" s="95"/>
      <c r="OZ212" s="95"/>
      <c r="PA212" s="95"/>
      <c r="PB212" s="95"/>
      <c r="PC212" s="95"/>
      <c r="PD212" s="95"/>
      <c r="PE212" s="95"/>
      <c r="PF212" s="95"/>
      <c r="PG212" s="95"/>
      <c r="PH212" s="95"/>
    </row>
    <row r="213" spans="3:424" s="85" customFormat="1" ht="29.55" customHeight="1">
      <c r="C213" s="1815" t="s">
        <v>226</v>
      </c>
      <c r="D213" s="1815"/>
      <c r="E213" s="1815"/>
      <c r="F213" s="143">
        <f t="shared" si="61"/>
        <v>0</v>
      </c>
      <c r="G213" s="143" t="e">
        <f t="shared" si="72"/>
        <v>#VALUE!</v>
      </c>
      <c r="H213" s="143" t="e">
        <f t="shared" si="75"/>
        <v>#VALUE!</v>
      </c>
      <c r="I213" s="143" t="e">
        <f t="shared" si="75"/>
        <v>#VALUE!</v>
      </c>
      <c r="J213" s="143" t="e">
        <f t="shared" si="75"/>
        <v>#VALUE!</v>
      </c>
      <c r="K213" s="143" t="e">
        <f t="shared" si="75"/>
        <v>#VALUE!</v>
      </c>
      <c r="L213" s="143" t="e">
        <f t="shared" si="75"/>
        <v>#VALUE!</v>
      </c>
      <c r="M213" s="143" t="e">
        <f t="shared" si="75"/>
        <v>#VALUE!</v>
      </c>
      <c r="N213" s="143" t="e">
        <f t="shared" si="75"/>
        <v>#VALUE!</v>
      </c>
      <c r="O213" s="143" t="e">
        <f t="shared" si="75"/>
        <v>#VALUE!</v>
      </c>
      <c r="P213" s="143" t="e">
        <f t="shared" si="75"/>
        <v>#VALUE!</v>
      </c>
      <c r="Q213" s="143" t="e">
        <f t="shared" si="75"/>
        <v>#VALUE!</v>
      </c>
      <c r="R213" s="143" t="e">
        <f t="shared" si="75"/>
        <v>#VALUE!</v>
      </c>
      <c r="S213" s="143" t="e">
        <f t="shared" si="75"/>
        <v>#VALUE!</v>
      </c>
      <c r="T213" s="143" t="e">
        <f t="shared" si="75"/>
        <v>#VALUE!</v>
      </c>
      <c r="U213" s="143" t="e">
        <f t="shared" si="75"/>
        <v>#VALUE!</v>
      </c>
      <c r="V213" s="143" t="e">
        <f t="shared" si="75"/>
        <v>#VALUE!</v>
      </c>
      <c r="W213" s="143" t="e">
        <f t="shared" si="75"/>
        <v>#VALUE!</v>
      </c>
      <c r="X213" s="143" t="e">
        <f t="shared" si="75"/>
        <v>#VALUE!</v>
      </c>
      <c r="Y213" s="143" t="e">
        <f t="shared" si="75"/>
        <v>#VALUE!</v>
      </c>
      <c r="Z213" s="143" t="e">
        <f t="shared" si="75"/>
        <v>#VALUE!</v>
      </c>
      <c r="AA213" s="143" t="e">
        <f t="shared" si="75"/>
        <v>#VALUE!</v>
      </c>
      <c r="AB213" s="143" t="e">
        <f t="shared" si="75"/>
        <v>#VALUE!</v>
      </c>
      <c r="AC213" s="143" t="e">
        <f t="shared" si="75"/>
        <v>#VALUE!</v>
      </c>
      <c r="AD213" s="143" t="e">
        <f t="shared" si="75"/>
        <v>#VALUE!</v>
      </c>
      <c r="AE213" s="143" t="e">
        <f t="shared" si="75"/>
        <v>#VALUE!</v>
      </c>
      <c r="AF213" s="143" t="e">
        <f t="shared" si="75"/>
        <v>#VALUE!</v>
      </c>
      <c r="AG213" s="143" t="e">
        <f t="shared" si="75"/>
        <v>#VALUE!</v>
      </c>
      <c r="AH213" s="143" t="e">
        <f t="shared" si="75"/>
        <v>#VALUE!</v>
      </c>
      <c r="AI213" s="143" t="e">
        <f t="shared" si="75"/>
        <v>#VALUE!</v>
      </c>
      <c r="AJ213" s="143" t="e">
        <f t="shared" si="75"/>
        <v>#VALUE!</v>
      </c>
      <c r="AK213" s="143" t="e">
        <f t="shared" si="75"/>
        <v>#VALUE!</v>
      </c>
      <c r="AL213" s="143" t="e">
        <f t="shared" si="75"/>
        <v>#VALUE!</v>
      </c>
      <c r="AM213" s="143" t="e">
        <f t="shared" si="75"/>
        <v>#VALUE!</v>
      </c>
      <c r="AN213" s="143" t="e">
        <f t="shared" si="75"/>
        <v>#VALUE!</v>
      </c>
      <c r="AO213" s="143" t="e">
        <f t="shared" si="75"/>
        <v>#VALUE!</v>
      </c>
      <c r="AP213" s="143" t="e">
        <f t="shared" si="75"/>
        <v>#VALUE!</v>
      </c>
      <c r="AQ213" s="143" t="e">
        <f t="shared" si="75"/>
        <v>#VALUE!</v>
      </c>
      <c r="AR213" s="143" t="e">
        <f t="shared" si="75"/>
        <v>#VALUE!</v>
      </c>
      <c r="AS213" s="143" t="e">
        <f t="shared" si="75"/>
        <v>#VALUE!</v>
      </c>
      <c r="AT213" s="143" t="e">
        <f t="shared" si="75"/>
        <v>#VALUE!</v>
      </c>
      <c r="AU213" s="143" t="e">
        <f t="shared" si="75"/>
        <v>#VALUE!</v>
      </c>
      <c r="AV213" s="143" t="e">
        <f t="shared" si="75"/>
        <v>#VALUE!</v>
      </c>
      <c r="AW213" s="143" t="e">
        <f t="shared" si="75"/>
        <v>#VALUE!</v>
      </c>
      <c r="AX213" s="143" t="e">
        <f t="shared" si="75"/>
        <v>#VALUE!</v>
      </c>
      <c r="AY213" s="143" t="e">
        <f t="shared" si="75"/>
        <v>#VALUE!</v>
      </c>
      <c r="AZ213" s="143" t="e">
        <f t="shared" si="75"/>
        <v>#VALUE!</v>
      </c>
      <c r="BA213" s="143" t="e">
        <f t="shared" si="75"/>
        <v>#VALUE!</v>
      </c>
      <c r="BB213" s="143" t="e">
        <f t="shared" si="75"/>
        <v>#VALUE!</v>
      </c>
      <c r="BC213" s="143" t="e">
        <f t="shared" si="75"/>
        <v>#VALUE!</v>
      </c>
      <c r="BD213" s="143" t="e">
        <f t="shared" si="75"/>
        <v>#VALUE!</v>
      </c>
      <c r="BE213" s="143" t="e">
        <f t="shared" si="75"/>
        <v>#VALUE!</v>
      </c>
      <c r="BF213" s="143" t="e">
        <f t="shared" si="75"/>
        <v>#VALUE!</v>
      </c>
      <c r="BG213" s="143" t="e">
        <f t="shared" si="75"/>
        <v>#VALUE!</v>
      </c>
      <c r="BH213" s="143" t="e">
        <f t="shared" si="75"/>
        <v>#VALUE!</v>
      </c>
      <c r="BI213" s="143" t="e">
        <f t="shared" si="75"/>
        <v>#VALUE!</v>
      </c>
      <c r="BJ213" s="143" t="e">
        <f t="shared" si="75"/>
        <v>#VALUE!</v>
      </c>
      <c r="BK213" s="143" t="e">
        <f t="shared" si="75"/>
        <v>#VALUE!</v>
      </c>
      <c r="BL213" s="143" t="e">
        <f t="shared" si="75"/>
        <v>#VALUE!</v>
      </c>
      <c r="BM213" s="143" t="e">
        <f t="shared" si="75"/>
        <v>#VALUE!</v>
      </c>
      <c r="BN213" s="95"/>
      <c r="BO213" s="95"/>
      <c r="BP213" s="95"/>
      <c r="BQ213" s="95"/>
      <c r="BR213" s="95"/>
      <c r="BS213" s="95"/>
      <c r="BT213" s="95"/>
      <c r="BU213" s="95"/>
      <c r="BV213" s="95"/>
      <c r="BW213" s="95"/>
      <c r="BX213" s="95"/>
      <c r="BY213" s="95"/>
      <c r="BZ213" s="95"/>
      <c r="CA213" s="95"/>
      <c r="CB213" s="95"/>
      <c r="CC213" s="95"/>
      <c r="CD213" s="95"/>
      <c r="CE213" s="95"/>
      <c r="CF213" s="95"/>
      <c r="CG213" s="95"/>
      <c r="CH213" s="95"/>
      <c r="CI213" s="95"/>
      <c r="CJ213" s="95"/>
      <c r="CK213" s="95"/>
      <c r="CL213" s="95"/>
      <c r="CM213" s="95"/>
      <c r="CN213" s="95"/>
      <c r="CO213" s="95"/>
      <c r="CP213" s="95"/>
      <c r="CQ213" s="95"/>
      <c r="CR213" s="95"/>
      <c r="CS213" s="95"/>
      <c r="CT213" s="95"/>
      <c r="CU213" s="95"/>
      <c r="CV213" s="95"/>
      <c r="CW213" s="95"/>
      <c r="CX213" s="95"/>
      <c r="CY213" s="95"/>
      <c r="CZ213" s="95"/>
      <c r="DA213" s="95"/>
      <c r="DB213" s="95"/>
      <c r="DC213" s="95"/>
      <c r="DD213" s="95"/>
      <c r="DE213" s="95"/>
      <c r="DF213" s="95"/>
      <c r="DG213" s="95"/>
      <c r="DH213" s="95"/>
      <c r="DI213" s="95"/>
      <c r="DJ213" s="95"/>
      <c r="DK213" s="95"/>
      <c r="DL213" s="95"/>
      <c r="DM213" s="95"/>
      <c r="DN213" s="95"/>
      <c r="DO213" s="95"/>
      <c r="DP213" s="95"/>
      <c r="DQ213" s="95"/>
      <c r="DR213" s="95"/>
      <c r="DS213" s="95"/>
      <c r="DT213" s="95"/>
      <c r="DU213" s="95"/>
      <c r="DV213" s="95"/>
      <c r="DW213" s="95"/>
      <c r="DX213" s="95"/>
      <c r="DY213" s="95"/>
      <c r="DZ213" s="95"/>
      <c r="EA213" s="95"/>
      <c r="EB213" s="95"/>
      <c r="EC213" s="95"/>
      <c r="ED213" s="95"/>
      <c r="EE213" s="95"/>
      <c r="EF213" s="95"/>
      <c r="EG213" s="95"/>
      <c r="EH213" s="95"/>
      <c r="EI213" s="95"/>
      <c r="EJ213" s="95"/>
      <c r="EK213" s="95"/>
      <c r="EL213" s="95"/>
      <c r="EM213" s="95"/>
      <c r="EN213" s="95"/>
      <c r="EO213" s="95"/>
      <c r="EP213" s="95"/>
      <c r="EQ213" s="95"/>
      <c r="ER213" s="95"/>
      <c r="ES213" s="95"/>
      <c r="ET213" s="95"/>
      <c r="EU213" s="95"/>
      <c r="EV213" s="95"/>
      <c r="EW213" s="95"/>
      <c r="EX213" s="95"/>
      <c r="EY213" s="95"/>
      <c r="EZ213" s="95"/>
      <c r="FA213" s="95"/>
      <c r="FB213" s="95"/>
      <c r="FC213" s="95"/>
      <c r="FD213" s="95"/>
      <c r="FE213" s="95"/>
      <c r="FF213" s="95"/>
      <c r="FG213" s="95"/>
      <c r="FH213" s="95"/>
      <c r="FI213" s="95"/>
      <c r="FJ213" s="95"/>
      <c r="FK213" s="95"/>
      <c r="FL213" s="95"/>
      <c r="FM213" s="95"/>
      <c r="FN213" s="95"/>
      <c r="FO213" s="95"/>
      <c r="FP213" s="95"/>
      <c r="FQ213" s="95"/>
      <c r="FR213" s="95"/>
      <c r="FS213" s="95"/>
      <c r="FT213" s="95"/>
      <c r="FU213" s="95"/>
      <c r="FV213" s="95"/>
      <c r="FW213" s="95"/>
      <c r="FX213" s="95"/>
      <c r="FY213" s="95"/>
      <c r="FZ213" s="95"/>
      <c r="GA213" s="95"/>
      <c r="GB213" s="95"/>
      <c r="GC213" s="95"/>
      <c r="GD213" s="95"/>
      <c r="GE213" s="95"/>
      <c r="GF213" s="95"/>
      <c r="GG213" s="95"/>
      <c r="GH213" s="95"/>
      <c r="GI213" s="95"/>
      <c r="GJ213" s="95"/>
      <c r="GK213" s="95"/>
      <c r="GL213" s="95"/>
      <c r="GM213" s="95"/>
      <c r="GN213" s="95"/>
      <c r="GO213" s="95"/>
      <c r="GP213" s="95"/>
      <c r="GQ213" s="95"/>
      <c r="GR213" s="95"/>
      <c r="GS213" s="95"/>
      <c r="GT213" s="95"/>
      <c r="GU213" s="95"/>
      <c r="GV213" s="95"/>
      <c r="GW213" s="133"/>
      <c r="GX213" s="133"/>
      <c r="GY213" s="133"/>
      <c r="GZ213" s="133"/>
      <c r="HA213" s="133"/>
      <c r="HB213" s="133"/>
      <c r="HC213" s="133"/>
      <c r="HD213" s="133"/>
      <c r="HE213" s="133"/>
      <c r="HF213" s="133"/>
      <c r="HG213" s="95"/>
      <c r="HH213" s="95"/>
      <c r="HI213" s="95"/>
      <c r="HJ213" s="95"/>
      <c r="HK213" s="95"/>
      <c r="HL213" s="95"/>
      <c r="HM213" s="95"/>
      <c r="HN213" s="95"/>
      <c r="HO213" s="95"/>
      <c r="HP213" s="95"/>
      <c r="HQ213" s="95"/>
      <c r="HR213" s="95"/>
      <c r="HS213" s="95"/>
      <c r="HT213" s="95"/>
      <c r="HU213" s="95"/>
      <c r="HV213" s="95"/>
      <c r="HW213" s="95"/>
      <c r="HX213" s="95"/>
      <c r="HY213" s="95"/>
      <c r="HZ213" s="95"/>
      <c r="IA213" s="95"/>
      <c r="IB213" s="95"/>
      <c r="IC213" s="95"/>
      <c r="ID213" s="95"/>
      <c r="IE213" s="95"/>
      <c r="IF213" s="95"/>
      <c r="IG213" s="95"/>
      <c r="IH213" s="95"/>
      <c r="II213" s="95"/>
      <c r="IJ213" s="95"/>
      <c r="IK213" s="95"/>
      <c r="IL213" s="95"/>
      <c r="IM213" s="95"/>
      <c r="IN213" s="95"/>
      <c r="IO213" s="95"/>
      <c r="IP213" s="95"/>
      <c r="IQ213" s="95"/>
      <c r="IR213" s="95"/>
      <c r="IS213" s="95"/>
      <c r="IT213" s="95"/>
      <c r="IU213" s="95"/>
      <c r="IV213" s="95"/>
      <c r="IW213" s="95"/>
      <c r="IX213" s="95"/>
      <c r="IY213" s="95"/>
      <c r="IZ213" s="95"/>
      <c r="JA213" s="95"/>
      <c r="JB213" s="95"/>
      <c r="JC213" s="95"/>
      <c r="JD213" s="95"/>
      <c r="JE213" s="95"/>
      <c r="JF213" s="95"/>
      <c r="JG213" s="95"/>
      <c r="JH213" s="95"/>
      <c r="JI213" s="95"/>
      <c r="JJ213" s="95"/>
      <c r="JK213" s="95"/>
      <c r="JL213" s="95"/>
      <c r="JM213" s="95"/>
      <c r="JN213" s="95"/>
      <c r="JO213" s="95"/>
      <c r="JP213" s="95"/>
      <c r="JQ213" s="95"/>
      <c r="JR213" s="95"/>
      <c r="JS213" s="95"/>
      <c r="JT213" s="95"/>
      <c r="JU213" s="95"/>
      <c r="JV213" s="95"/>
      <c r="JW213" s="95"/>
      <c r="JX213" s="95"/>
      <c r="JY213" s="95"/>
      <c r="JZ213" s="95"/>
      <c r="KA213" s="95"/>
      <c r="KB213" s="95"/>
      <c r="KC213" s="95"/>
      <c r="KD213" s="95"/>
      <c r="KE213" s="95"/>
      <c r="KF213" s="95"/>
      <c r="KG213" s="95"/>
      <c r="KH213" s="95"/>
      <c r="KI213" s="95"/>
      <c r="KJ213" s="95"/>
      <c r="KK213" s="95"/>
      <c r="KL213" s="95"/>
      <c r="KM213" s="95"/>
      <c r="KN213" s="95"/>
      <c r="KO213" s="95"/>
      <c r="KP213" s="95"/>
      <c r="KQ213" s="95"/>
      <c r="KR213" s="95"/>
      <c r="KS213" s="95"/>
      <c r="KT213" s="95"/>
      <c r="KU213" s="95"/>
      <c r="KV213" s="95"/>
      <c r="KW213" s="95"/>
      <c r="KX213" s="95"/>
      <c r="KY213" s="95"/>
      <c r="KZ213" s="95"/>
      <c r="LA213" s="95"/>
      <c r="LB213" s="95"/>
      <c r="LC213" s="95"/>
      <c r="LD213" s="95"/>
      <c r="LE213" s="95"/>
      <c r="LF213" s="95"/>
      <c r="LG213" s="95"/>
      <c r="LH213" s="95"/>
      <c r="LI213" s="95"/>
      <c r="LJ213" s="95"/>
      <c r="LK213" s="95"/>
      <c r="LL213" s="95"/>
      <c r="LM213" s="95"/>
      <c r="LN213" s="95"/>
      <c r="LO213" s="95"/>
      <c r="LP213" s="95"/>
      <c r="LQ213" s="95"/>
      <c r="LR213" s="95"/>
      <c r="LS213" s="95"/>
      <c r="LT213" s="95"/>
      <c r="LU213" s="95"/>
      <c r="LV213" s="95"/>
      <c r="LW213" s="95"/>
      <c r="LX213" s="95"/>
      <c r="LY213" s="95"/>
      <c r="LZ213" s="95"/>
      <c r="MA213" s="95"/>
      <c r="MB213" s="95"/>
      <c r="MC213" s="95"/>
      <c r="MD213" s="95"/>
      <c r="ME213" s="95"/>
      <c r="MF213" s="95"/>
      <c r="MG213" s="95"/>
      <c r="MH213" s="95"/>
      <c r="MI213" s="95"/>
      <c r="MJ213" s="95"/>
      <c r="MK213" s="95"/>
      <c r="ML213" s="95"/>
      <c r="MM213" s="95"/>
      <c r="MN213" s="95"/>
      <c r="MO213" s="95"/>
      <c r="MP213" s="95"/>
      <c r="MQ213" s="95"/>
      <c r="MR213" s="95"/>
      <c r="MS213" s="95"/>
      <c r="MT213" s="95"/>
      <c r="MU213" s="95"/>
      <c r="MV213" s="95"/>
      <c r="MW213" s="95"/>
      <c r="MX213" s="95"/>
      <c r="MY213" s="95"/>
      <c r="MZ213" s="95"/>
      <c r="NA213" s="95"/>
      <c r="NB213" s="95"/>
      <c r="NC213" s="95"/>
      <c r="ND213" s="95"/>
      <c r="NE213" s="95"/>
      <c r="NF213" s="95"/>
      <c r="NG213" s="95"/>
      <c r="NH213" s="95"/>
      <c r="NI213" s="95"/>
      <c r="NJ213" s="95"/>
      <c r="NK213" s="95"/>
      <c r="NL213" s="95"/>
      <c r="NM213" s="95"/>
      <c r="NN213" s="95"/>
      <c r="NO213" s="95"/>
      <c r="NP213" s="95"/>
      <c r="NQ213" s="95"/>
      <c r="NR213" s="95"/>
      <c r="NS213" s="95"/>
      <c r="NT213" s="95"/>
      <c r="NU213" s="95"/>
      <c r="NV213" s="95"/>
      <c r="NW213" s="95"/>
      <c r="NX213" s="95"/>
      <c r="NY213" s="95"/>
      <c r="NZ213" s="95"/>
      <c r="OA213" s="95"/>
      <c r="OB213" s="95"/>
      <c r="OC213" s="95"/>
      <c r="OD213" s="95"/>
      <c r="OE213" s="95"/>
      <c r="OF213" s="95"/>
      <c r="OG213" s="95"/>
      <c r="OH213" s="95"/>
      <c r="OI213" s="95"/>
      <c r="OJ213" s="95"/>
      <c r="OK213" s="95"/>
      <c r="OL213" s="95"/>
      <c r="OM213" s="95"/>
      <c r="ON213" s="95"/>
      <c r="OO213" s="95"/>
      <c r="OP213" s="95"/>
      <c r="OQ213" s="95"/>
      <c r="OR213" s="95"/>
      <c r="OS213" s="95"/>
      <c r="OT213" s="95"/>
      <c r="OU213" s="95"/>
      <c r="OV213" s="95"/>
      <c r="OW213" s="95"/>
      <c r="OX213" s="95"/>
      <c r="OY213" s="95"/>
      <c r="OZ213" s="95"/>
      <c r="PA213" s="95"/>
      <c r="PB213" s="95"/>
      <c r="PC213" s="95"/>
      <c r="PD213" s="95"/>
      <c r="PE213" s="95"/>
      <c r="PF213" s="95"/>
      <c r="PG213" s="95"/>
      <c r="PH213" s="95"/>
    </row>
    <row r="214" spans="3:424" s="85" customFormat="1" ht="18">
      <c r="C214" s="1816" t="s">
        <v>253</v>
      </c>
      <c r="D214" s="1816"/>
      <c r="E214" s="1817"/>
      <c r="F214" s="131"/>
      <c r="G214" s="144"/>
      <c r="H214" s="144"/>
      <c r="I214" s="144"/>
      <c r="J214" s="144"/>
      <c r="K214" s="144"/>
      <c r="L214" s="144"/>
      <c r="M214" s="144"/>
      <c r="N214" s="144"/>
      <c r="O214" s="144"/>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c r="AT214" s="144"/>
      <c r="AU214" s="144"/>
      <c r="AV214" s="144"/>
      <c r="AW214" s="144"/>
      <c r="AX214" s="144"/>
      <c r="AY214" s="144"/>
      <c r="AZ214" s="144"/>
      <c r="BA214" s="144"/>
      <c r="BB214" s="144"/>
      <c r="BC214" s="144"/>
      <c r="BD214" s="144"/>
      <c r="BE214" s="144"/>
      <c r="BF214" s="144"/>
      <c r="BG214" s="144"/>
      <c r="BH214" s="144"/>
      <c r="BI214" s="144"/>
      <c r="BJ214" s="144"/>
      <c r="BK214" s="144"/>
      <c r="BL214" s="144"/>
      <c r="BM214" s="144"/>
      <c r="BN214" s="95"/>
      <c r="BO214" s="95"/>
      <c r="BP214" s="95"/>
      <c r="BQ214" s="95"/>
      <c r="BR214" s="95"/>
      <c r="BS214" s="95"/>
      <c r="BT214" s="95"/>
      <c r="BU214" s="95"/>
      <c r="BV214" s="95"/>
      <c r="BW214" s="95"/>
      <c r="BX214" s="95"/>
      <c r="BY214" s="95"/>
      <c r="BZ214" s="95"/>
      <c r="CA214" s="95"/>
      <c r="CB214" s="95"/>
      <c r="CC214" s="95"/>
      <c r="CD214" s="95"/>
      <c r="CE214" s="95"/>
      <c r="CF214" s="95"/>
      <c r="CG214" s="95"/>
      <c r="CH214" s="95"/>
      <c r="CI214" s="95"/>
      <c r="CJ214" s="95"/>
      <c r="CK214" s="95"/>
      <c r="CL214" s="95"/>
      <c r="CM214" s="95"/>
      <c r="CN214" s="95"/>
      <c r="CO214" s="95"/>
      <c r="CP214" s="95"/>
      <c r="CQ214" s="95"/>
      <c r="CR214" s="95"/>
      <c r="CS214" s="95"/>
      <c r="CT214" s="95"/>
      <c r="CU214" s="95"/>
      <c r="CV214" s="95"/>
      <c r="CW214" s="95"/>
      <c r="CX214" s="95"/>
      <c r="CY214" s="95"/>
      <c r="CZ214" s="95"/>
      <c r="DA214" s="95"/>
      <c r="DB214" s="95"/>
      <c r="DC214" s="95"/>
      <c r="DD214" s="95"/>
      <c r="DE214" s="95"/>
      <c r="DF214" s="95"/>
      <c r="DG214" s="95"/>
      <c r="DH214" s="95"/>
      <c r="DI214" s="95"/>
      <c r="DJ214" s="95"/>
      <c r="DK214" s="95"/>
      <c r="DL214" s="95"/>
      <c r="DM214" s="95"/>
      <c r="DN214" s="95"/>
      <c r="DO214" s="95"/>
      <c r="DP214" s="95"/>
      <c r="DQ214" s="95"/>
      <c r="DR214" s="95"/>
      <c r="DS214" s="95"/>
      <c r="DT214" s="95"/>
      <c r="DU214" s="95"/>
      <c r="DV214" s="95"/>
      <c r="DW214" s="95"/>
      <c r="DX214" s="95"/>
      <c r="DY214" s="95"/>
      <c r="DZ214" s="95"/>
      <c r="EA214" s="95"/>
      <c r="EB214" s="95"/>
      <c r="EC214" s="95"/>
      <c r="ED214" s="95"/>
      <c r="EE214" s="95"/>
      <c r="EF214" s="95"/>
      <c r="EG214" s="95"/>
      <c r="EH214" s="95"/>
      <c r="EI214" s="95"/>
      <c r="EJ214" s="95"/>
      <c r="EK214" s="95"/>
      <c r="EL214" s="95"/>
      <c r="EM214" s="95"/>
      <c r="EN214" s="95"/>
      <c r="EO214" s="95"/>
      <c r="EP214" s="95"/>
      <c r="EQ214" s="95"/>
      <c r="ER214" s="95"/>
      <c r="ES214" s="95"/>
      <c r="ET214" s="95"/>
      <c r="EU214" s="95"/>
      <c r="EV214" s="95"/>
      <c r="EW214" s="95"/>
      <c r="EX214" s="95"/>
      <c r="EY214" s="95"/>
      <c r="EZ214" s="95"/>
      <c r="FA214" s="95"/>
      <c r="FB214" s="95"/>
      <c r="FC214" s="95"/>
      <c r="FD214" s="95"/>
      <c r="FE214" s="95"/>
      <c r="FF214" s="95"/>
      <c r="FG214" s="95"/>
      <c r="FH214" s="95"/>
      <c r="FI214" s="95"/>
      <c r="FJ214" s="95"/>
      <c r="FK214" s="95"/>
      <c r="FL214" s="95"/>
      <c r="FM214" s="95"/>
      <c r="FN214" s="95"/>
      <c r="FO214" s="95"/>
      <c r="FP214" s="95"/>
      <c r="FQ214" s="95"/>
      <c r="FR214" s="95"/>
      <c r="FS214" s="95"/>
      <c r="FT214" s="95"/>
      <c r="FU214" s="95"/>
      <c r="FV214" s="95"/>
      <c r="FW214" s="95"/>
      <c r="FX214" s="95"/>
      <c r="FY214" s="95"/>
      <c r="FZ214" s="95"/>
      <c r="GA214" s="95"/>
      <c r="GB214" s="95"/>
      <c r="GC214" s="95"/>
      <c r="GD214" s="95"/>
      <c r="GE214" s="95"/>
      <c r="GF214" s="95"/>
      <c r="GG214" s="95"/>
      <c r="GH214" s="95"/>
      <c r="GI214" s="95"/>
      <c r="GJ214" s="95"/>
      <c r="GK214" s="95"/>
      <c r="GL214" s="95"/>
      <c r="GM214" s="95"/>
      <c r="GN214" s="95"/>
      <c r="GO214" s="95"/>
      <c r="GP214" s="95"/>
      <c r="GQ214" s="95"/>
      <c r="GR214" s="95"/>
      <c r="GS214" s="95"/>
      <c r="GT214" s="95"/>
      <c r="GU214" s="95"/>
      <c r="GV214" s="95"/>
      <c r="GW214" s="133"/>
      <c r="GX214" s="133"/>
      <c r="GY214" s="133"/>
      <c r="GZ214" s="133"/>
      <c r="HA214" s="133"/>
      <c r="HB214" s="133"/>
      <c r="HC214" s="133"/>
      <c r="HD214" s="133"/>
      <c r="HE214" s="133"/>
      <c r="HF214" s="133"/>
      <c r="HG214" s="95"/>
      <c r="HH214" s="95"/>
      <c r="HI214" s="95"/>
      <c r="HJ214" s="95"/>
      <c r="HK214" s="95"/>
      <c r="HL214" s="95"/>
      <c r="HM214" s="95"/>
      <c r="HN214" s="95"/>
      <c r="HO214" s="95"/>
      <c r="HP214" s="95"/>
      <c r="HQ214" s="95"/>
      <c r="HR214" s="95"/>
      <c r="HS214" s="95"/>
      <c r="HT214" s="95"/>
      <c r="HU214" s="95"/>
      <c r="HV214" s="95"/>
      <c r="HW214" s="95"/>
      <c r="HX214" s="95"/>
      <c r="HY214" s="95"/>
      <c r="HZ214" s="95"/>
      <c r="IA214" s="95"/>
      <c r="IB214" s="95"/>
      <c r="IC214" s="95"/>
      <c r="ID214" s="95"/>
      <c r="IE214" s="95"/>
      <c r="IF214" s="95"/>
      <c r="IG214" s="95"/>
      <c r="IH214" s="95"/>
      <c r="II214" s="95"/>
      <c r="IJ214" s="95"/>
      <c r="IK214" s="95"/>
      <c r="IL214" s="95"/>
      <c r="IM214" s="95"/>
      <c r="IN214" s="95"/>
      <c r="IO214" s="95"/>
      <c r="IP214" s="95"/>
      <c r="IQ214" s="95"/>
      <c r="IR214" s="95"/>
      <c r="IS214" s="95"/>
      <c r="IT214" s="95"/>
      <c r="IU214" s="95"/>
      <c r="IV214" s="95"/>
      <c r="IW214" s="95"/>
      <c r="IX214" s="95"/>
      <c r="IY214" s="95"/>
      <c r="IZ214" s="95"/>
      <c r="JA214" s="95"/>
      <c r="JB214" s="95"/>
      <c r="JC214" s="95"/>
      <c r="JD214" s="95"/>
      <c r="JE214" s="95"/>
      <c r="JF214" s="95"/>
      <c r="JG214" s="95"/>
      <c r="JH214" s="95"/>
      <c r="JI214" s="95"/>
      <c r="JJ214" s="95"/>
      <c r="JK214" s="95"/>
      <c r="JL214" s="95"/>
      <c r="JM214" s="95"/>
      <c r="JN214" s="95"/>
      <c r="JO214" s="95"/>
      <c r="JP214" s="95"/>
      <c r="JQ214" s="95"/>
      <c r="JR214" s="95"/>
      <c r="JS214" s="95"/>
      <c r="JT214" s="95"/>
      <c r="JU214" s="95"/>
      <c r="JV214" s="95"/>
      <c r="JW214" s="95"/>
      <c r="JX214" s="95"/>
      <c r="JY214" s="95"/>
      <c r="JZ214" s="95"/>
      <c r="KA214" s="95"/>
      <c r="KB214" s="95"/>
      <c r="KC214" s="95"/>
      <c r="KD214" s="95"/>
      <c r="KE214" s="95"/>
      <c r="KF214" s="95"/>
      <c r="KG214" s="95"/>
      <c r="KH214" s="95"/>
      <c r="KI214" s="95"/>
      <c r="KJ214" s="95"/>
      <c r="KK214" s="95"/>
      <c r="KL214" s="95"/>
      <c r="KM214" s="95"/>
      <c r="KN214" s="95"/>
      <c r="KO214" s="95"/>
      <c r="KP214" s="95"/>
      <c r="KQ214" s="95"/>
      <c r="KR214" s="95"/>
      <c r="KS214" s="95"/>
      <c r="KT214" s="95"/>
      <c r="KU214" s="95"/>
      <c r="KV214" s="95"/>
      <c r="KW214" s="95"/>
      <c r="KX214" s="95"/>
      <c r="KY214" s="95"/>
      <c r="KZ214" s="95"/>
      <c r="LA214" s="95"/>
      <c r="LB214" s="95"/>
      <c r="LC214" s="95"/>
      <c r="LD214" s="95"/>
      <c r="LE214" s="95"/>
      <c r="LF214" s="95"/>
      <c r="LG214" s="95"/>
      <c r="LH214" s="95"/>
      <c r="LI214" s="95"/>
      <c r="LJ214" s="95"/>
      <c r="LK214" s="95"/>
      <c r="LL214" s="95"/>
      <c r="LM214" s="95"/>
      <c r="LN214" s="95"/>
      <c r="LO214" s="95"/>
      <c r="LP214" s="95"/>
      <c r="LQ214" s="95"/>
      <c r="LR214" s="95"/>
      <c r="LS214" s="95"/>
      <c r="LT214" s="95"/>
      <c r="LU214" s="95"/>
      <c r="LV214" s="95"/>
      <c r="LW214" s="95"/>
      <c r="LX214" s="95"/>
      <c r="LY214" s="95"/>
      <c r="LZ214" s="95"/>
      <c r="MA214" s="95"/>
      <c r="MB214" s="95"/>
      <c r="MC214" s="95"/>
      <c r="MD214" s="95"/>
      <c r="ME214" s="95"/>
      <c r="MF214" s="95"/>
      <c r="MG214" s="95"/>
      <c r="MH214" s="95"/>
      <c r="MI214" s="95"/>
      <c r="MJ214" s="95"/>
      <c r="MK214" s="95"/>
      <c r="ML214" s="95"/>
      <c r="MM214" s="95"/>
      <c r="MN214" s="95"/>
      <c r="MO214" s="95"/>
      <c r="MP214" s="95"/>
      <c r="MQ214" s="95"/>
      <c r="MR214" s="95"/>
      <c r="MS214" s="95"/>
      <c r="MT214" s="95"/>
      <c r="MU214" s="95"/>
      <c r="MV214" s="95"/>
      <c r="MW214" s="95"/>
      <c r="MX214" s="95"/>
      <c r="MY214" s="95"/>
      <c r="MZ214" s="95"/>
      <c r="NA214" s="95"/>
      <c r="NB214" s="95"/>
      <c r="NC214" s="95"/>
      <c r="ND214" s="95"/>
      <c r="NE214" s="95"/>
      <c r="NF214" s="95"/>
      <c r="NG214" s="95"/>
      <c r="NH214" s="95"/>
      <c r="NI214" s="95"/>
      <c r="NJ214" s="95"/>
      <c r="NK214" s="95"/>
      <c r="NL214" s="95"/>
      <c r="NM214" s="95"/>
      <c r="NN214" s="95"/>
      <c r="NO214" s="95"/>
      <c r="NP214" s="95"/>
      <c r="NQ214" s="95"/>
      <c r="NR214" s="95"/>
      <c r="NS214" s="95"/>
      <c r="NT214" s="95"/>
      <c r="NU214" s="95"/>
      <c r="NV214" s="95"/>
      <c r="NW214" s="95"/>
      <c r="NX214" s="95"/>
      <c r="NY214" s="95"/>
      <c r="NZ214" s="95"/>
      <c r="OA214" s="95"/>
      <c r="OB214" s="95"/>
      <c r="OC214" s="95"/>
      <c r="OD214" s="95"/>
      <c r="OE214" s="95"/>
      <c r="OF214" s="95"/>
      <c r="OG214" s="95"/>
      <c r="OH214" s="95"/>
      <c r="OI214" s="95"/>
      <c r="OJ214" s="95"/>
      <c r="OK214" s="95"/>
      <c r="OL214" s="95"/>
      <c r="OM214" s="95"/>
      <c r="ON214" s="95"/>
      <c r="OO214" s="95"/>
      <c r="OP214" s="95"/>
      <c r="OQ214" s="95"/>
      <c r="OR214" s="95"/>
      <c r="OS214" s="95"/>
      <c r="OT214" s="95"/>
      <c r="OU214" s="95"/>
      <c r="OV214" s="95"/>
      <c r="OW214" s="95"/>
      <c r="OX214" s="95"/>
      <c r="OY214" s="95"/>
      <c r="OZ214" s="95"/>
      <c r="PA214" s="95"/>
      <c r="PB214" s="95"/>
      <c r="PC214" s="95"/>
      <c r="PD214" s="95"/>
      <c r="PE214" s="95"/>
      <c r="PF214" s="95"/>
      <c r="PG214" s="95"/>
      <c r="PH214" s="95"/>
    </row>
    <row r="215" spans="3:424" s="85" customFormat="1" ht="29.55" customHeight="1">
      <c r="C215" s="1815" t="s">
        <v>227</v>
      </c>
      <c r="D215" s="1815"/>
      <c r="E215" s="1815"/>
      <c r="F215" s="143">
        <f t="shared" si="61"/>
        <v>0</v>
      </c>
      <c r="G215" s="143" t="e">
        <f t="shared" si="72"/>
        <v>#VALUE!</v>
      </c>
      <c r="H215" s="143" t="e">
        <f t="shared" si="75"/>
        <v>#VALUE!</v>
      </c>
      <c r="I215" s="143" t="e">
        <f t="shared" si="75"/>
        <v>#VALUE!</v>
      </c>
      <c r="J215" s="143" t="e">
        <f t="shared" si="75"/>
        <v>#VALUE!</v>
      </c>
      <c r="K215" s="143" t="e">
        <f t="shared" si="75"/>
        <v>#VALUE!</v>
      </c>
      <c r="L215" s="143" t="e">
        <f t="shared" si="75"/>
        <v>#VALUE!</v>
      </c>
      <c r="M215" s="143" t="e">
        <f t="shared" si="75"/>
        <v>#VALUE!</v>
      </c>
      <c r="N215" s="143" t="e">
        <f t="shared" si="75"/>
        <v>#VALUE!</v>
      </c>
      <c r="O215" s="143" t="e">
        <f t="shared" si="75"/>
        <v>#VALUE!</v>
      </c>
      <c r="P215" s="143" t="e">
        <f t="shared" si="75"/>
        <v>#VALUE!</v>
      </c>
      <c r="Q215" s="143" t="e">
        <f t="shared" si="75"/>
        <v>#VALUE!</v>
      </c>
      <c r="R215" s="143" t="e">
        <f t="shared" si="75"/>
        <v>#VALUE!</v>
      </c>
      <c r="S215" s="143" t="e">
        <f t="shared" si="75"/>
        <v>#VALUE!</v>
      </c>
      <c r="T215" s="143" t="e">
        <f t="shared" si="75"/>
        <v>#VALUE!</v>
      </c>
      <c r="U215" s="143" t="e">
        <f t="shared" si="75"/>
        <v>#VALUE!</v>
      </c>
      <c r="V215" s="143" t="e">
        <f t="shared" si="75"/>
        <v>#VALUE!</v>
      </c>
      <c r="W215" s="143" t="e">
        <f t="shared" si="75"/>
        <v>#VALUE!</v>
      </c>
      <c r="X215" s="143" t="e">
        <f t="shared" si="75"/>
        <v>#VALUE!</v>
      </c>
      <c r="Y215" s="143" t="e">
        <f t="shared" si="75"/>
        <v>#VALUE!</v>
      </c>
      <c r="Z215" s="143" t="e">
        <f t="shared" si="75"/>
        <v>#VALUE!</v>
      </c>
      <c r="AA215" s="143" t="e">
        <f t="shared" si="75"/>
        <v>#VALUE!</v>
      </c>
      <c r="AB215" s="143" t="e">
        <f t="shared" si="75"/>
        <v>#VALUE!</v>
      </c>
      <c r="AC215" s="143" t="e">
        <f t="shared" si="75"/>
        <v>#VALUE!</v>
      </c>
      <c r="AD215" s="143" t="e">
        <f t="shared" si="75"/>
        <v>#VALUE!</v>
      </c>
      <c r="AE215" s="143" t="e">
        <f t="shared" si="75"/>
        <v>#VALUE!</v>
      </c>
      <c r="AF215" s="143" t="e">
        <f t="shared" si="75"/>
        <v>#VALUE!</v>
      </c>
      <c r="AG215" s="143" t="e">
        <f t="shared" si="75"/>
        <v>#VALUE!</v>
      </c>
      <c r="AH215" s="143" t="e">
        <f t="shared" si="75"/>
        <v>#VALUE!</v>
      </c>
      <c r="AI215" s="143" t="e">
        <f t="shared" si="75"/>
        <v>#VALUE!</v>
      </c>
      <c r="AJ215" s="143" t="e">
        <f t="shared" si="75"/>
        <v>#VALUE!</v>
      </c>
      <c r="AK215" s="143" t="e">
        <f t="shared" si="75"/>
        <v>#VALUE!</v>
      </c>
      <c r="AL215" s="143" t="e">
        <f t="shared" si="75"/>
        <v>#VALUE!</v>
      </c>
      <c r="AM215" s="143" t="e">
        <f t="shared" si="75"/>
        <v>#VALUE!</v>
      </c>
      <c r="AN215" s="143" t="e">
        <f t="shared" si="75"/>
        <v>#VALUE!</v>
      </c>
      <c r="AO215" s="143" t="e">
        <f t="shared" si="75"/>
        <v>#VALUE!</v>
      </c>
      <c r="AP215" s="143" t="e">
        <f t="shared" si="75"/>
        <v>#VALUE!</v>
      </c>
      <c r="AQ215" s="143" t="e">
        <f t="shared" si="75"/>
        <v>#VALUE!</v>
      </c>
      <c r="AR215" s="143" t="e">
        <f t="shared" si="75"/>
        <v>#VALUE!</v>
      </c>
      <c r="AS215" s="143" t="e">
        <f t="shared" si="75"/>
        <v>#VALUE!</v>
      </c>
      <c r="AT215" s="143" t="e">
        <f t="shared" si="75"/>
        <v>#VALUE!</v>
      </c>
      <c r="AU215" s="143" t="e">
        <f t="shared" si="75"/>
        <v>#VALUE!</v>
      </c>
      <c r="AV215" s="143" t="e">
        <f t="shared" si="75"/>
        <v>#VALUE!</v>
      </c>
      <c r="AW215" s="143" t="e">
        <f t="shared" si="75"/>
        <v>#VALUE!</v>
      </c>
      <c r="AX215" s="143" t="e">
        <f t="shared" si="75"/>
        <v>#VALUE!</v>
      </c>
      <c r="AY215" s="143" t="e">
        <f t="shared" si="75"/>
        <v>#VALUE!</v>
      </c>
      <c r="AZ215" s="143" t="e">
        <f t="shared" si="75"/>
        <v>#VALUE!</v>
      </c>
      <c r="BA215" s="143" t="e">
        <f t="shared" si="75"/>
        <v>#VALUE!</v>
      </c>
      <c r="BB215" s="143" t="e">
        <f t="shared" si="75"/>
        <v>#VALUE!</v>
      </c>
      <c r="BC215" s="143" t="e">
        <f t="shared" si="75"/>
        <v>#VALUE!</v>
      </c>
      <c r="BD215" s="143" t="e">
        <f t="shared" si="75"/>
        <v>#VALUE!</v>
      </c>
      <c r="BE215" s="143" t="e">
        <f t="shared" si="75"/>
        <v>#VALUE!</v>
      </c>
      <c r="BF215" s="143" t="e">
        <f t="shared" si="75"/>
        <v>#VALUE!</v>
      </c>
      <c r="BG215" s="143" t="e">
        <f t="shared" si="75"/>
        <v>#VALUE!</v>
      </c>
      <c r="BH215" s="143" t="e">
        <f t="shared" si="75"/>
        <v>#VALUE!</v>
      </c>
      <c r="BI215" s="143" t="e">
        <f t="shared" si="75"/>
        <v>#VALUE!</v>
      </c>
      <c r="BJ215" s="143" t="e">
        <f t="shared" si="75"/>
        <v>#VALUE!</v>
      </c>
      <c r="BK215" s="143" t="e">
        <f t="shared" si="75"/>
        <v>#VALUE!</v>
      </c>
      <c r="BL215" s="143" t="e">
        <f t="shared" si="75"/>
        <v>#VALUE!</v>
      </c>
      <c r="BM215" s="143" t="e">
        <f t="shared" si="75"/>
        <v>#VALUE!</v>
      </c>
      <c r="BN215" s="95"/>
      <c r="BO215" s="95"/>
      <c r="BP215" s="95"/>
      <c r="BQ215" s="95"/>
      <c r="BR215" s="95"/>
      <c r="BS215" s="95"/>
      <c r="BT215" s="95"/>
      <c r="BU215" s="95"/>
      <c r="BV215" s="95"/>
      <c r="BW215" s="95"/>
      <c r="BX215" s="95"/>
      <c r="BY215" s="95"/>
      <c r="BZ215" s="95"/>
      <c r="CA215" s="95"/>
      <c r="CB215" s="95"/>
      <c r="CC215" s="95"/>
      <c r="CD215" s="95"/>
      <c r="CE215" s="95"/>
      <c r="CF215" s="95"/>
      <c r="CG215" s="95"/>
      <c r="CH215" s="95"/>
      <c r="CI215" s="95"/>
      <c r="CJ215" s="95"/>
      <c r="CK215" s="95"/>
      <c r="CL215" s="95"/>
      <c r="CM215" s="95"/>
      <c r="CN215" s="95"/>
      <c r="CO215" s="95"/>
      <c r="CP215" s="95"/>
      <c r="CQ215" s="95"/>
      <c r="CR215" s="95"/>
      <c r="CS215" s="95"/>
      <c r="CT215" s="95"/>
      <c r="CU215" s="95"/>
      <c r="CV215" s="95"/>
      <c r="CW215" s="95"/>
      <c r="CX215" s="95"/>
      <c r="CY215" s="95"/>
      <c r="CZ215" s="95"/>
      <c r="DA215" s="95"/>
      <c r="DB215" s="95"/>
      <c r="DC215" s="95"/>
      <c r="DD215" s="95"/>
      <c r="DE215" s="95"/>
      <c r="DF215" s="95"/>
      <c r="DG215" s="95"/>
      <c r="DH215" s="95"/>
      <c r="DI215" s="95"/>
      <c r="DJ215" s="95"/>
      <c r="DK215" s="95"/>
      <c r="DL215" s="95"/>
      <c r="DM215" s="95"/>
      <c r="DN215" s="95"/>
      <c r="DO215" s="95"/>
      <c r="DP215" s="95"/>
      <c r="DQ215" s="95"/>
      <c r="DR215" s="95"/>
      <c r="DS215" s="95"/>
      <c r="DT215" s="95"/>
      <c r="DU215" s="95"/>
      <c r="DV215" s="95"/>
      <c r="DW215" s="95"/>
      <c r="DX215" s="95"/>
      <c r="DY215" s="95"/>
      <c r="DZ215" s="95"/>
      <c r="EA215" s="95"/>
      <c r="EB215" s="95"/>
      <c r="EC215" s="95"/>
      <c r="ED215" s="95"/>
      <c r="EE215" s="95"/>
      <c r="EF215" s="95"/>
      <c r="EG215" s="95"/>
      <c r="EH215" s="95"/>
      <c r="EI215" s="95"/>
      <c r="EJ215" s="95"/>
      <c r="EK215" s="95"/>
      <c r="EL215" s="95"/>
      <c r="EM215" s="95"/>
      <c r="EN215" s="95"/>
      <c r="EO215" s="95"/>
      <c r="EP215" s="95"/>
      <c r="EQ215" s="95"/>
      <c r="ER215" s="95"/>
      <c r="ES215" s="95"/>
      <c r="ET215" s="95"/>
      <c r="EU215" s="95"/>
      <c r="EV215" s="95"/>
      <c r="EW215" s="95"/>
      <c r="EX215" s="95"/>
      <c r="EY215" s="95"/>
      <c r="EZ215" s="95"/>
      <c r="FA215" s="95"/>
      <c r="FB215" s="95"/>
      <c r="FC215" s="95"/>
      <c r="FD215" s="95"/>
      <c r="FE215" s="95"/>
      <c r="FF215" s="95"/>
      <c r="FG215" s="95"/>
      <c r="FH215" s="95"/>
      <c r="FI215" s="95"/>
      <c r="FJ215" s="95"/>
      <c r="FK215" s="95"/>
      <c r="FL215" s="95"/>
      <c r="FM215" s="95"/>
      <c r="FN215" s="95"/>
      <c r="FO215" s="95"/>
      <c r="FP215" s="95"/>
      <c r="FQ215" s="95"/>
      <c r="FR215" s="95"/>
      <c r="FS215" s="95"/>
      <c r="FT215" s="95"/>
      <c r="FU215" s="95"/>
      <c r="FV215" s="95"/>
      <c r="FW215" s="95"/>
      <c r="FX215" s="95"/>
      <c r="FY215" s="95"/>
      <c r="FZ215" s="95"/>
      <c r="GA215" s="95"/>
      <c r="GB215" s="95"/>
      <c r="GC215" s="95"/>
      <c r="GD215" s="95"/>
      <c r="GE215" s="95"/>
      <c r="GF215" s="95"/>
      <c r="GG215" s="95"/>
      <c r="GH215" s="95"/>
      <c r="GI215" s="95"/>
      <c r="GJ215" s="95"/>
      <c r="GK215" s="95"/>
      <c r="GL215" s="95"/>
      <c r="GM215" s="95"/>
      <c r="GN215" s="95"/>
      <c r="GO215" s="95"/>
      <c r="GP215" s="95"/>
      <c r="GQ215" s="95"/>
      <c r="GR215" s="95"/>
      <c r="GS215" s="95"/>
      <c r="GT215" s="95"/>
      <c r="GU215" s="95"/>
      <c r="GV215" s="95"/>
      <c r="GW215" s="133"/>
      <c r="GX215" s="133"/>
      <c r="GY215" s="133"/>
      <c r="GZ215" s="133"/>
      <c r="HA215" s="133"/>
      <c r="HB215" s="133"/>
      <c r="HC215" s="133"/>
      <c r="HD215" s="133"/>
      <c r="HE215" s="133"/>
      <c r="HF215" s="133"/>
      <c r="HG215" s="95"/>
      <c r="HH215" s="95"/>
      <c r="HI215" s="95"/>
      <c r="HJ215" s="95"/>
      <c r="HK215" s="95"/>
      <c r="HL215" s="95"/>
      <c r="HM215" s="95"/>
      <c r="HN215" s="95"/>
      <c r="HO215" s="95"/>
      <c r="HP215" s="95"/>
      <c r="HQ215" s="95"/>
      <c r="HR215" s="95"/>
      <c r="HS215" s="95"/>
      <c r="HT215" s="95"/>
      <c r="HU215" s="95"/>
      <c r="HV215" s="95"/>
      <c r="HW215" s="95"/>
      <c r="HX215" s="95"/>
      <c r="HY215" s="95"/>
      <c r="HZ215" s="95"/>
      <c r="IA215" s="95"/>
      <c r="IB215" s="95"/>
      <c r="IC215" s="95"/>
      <c r="ID215" s="95"/>
      <c r="IE215" s="95"/>
      <c r="IF215" s="95"/>
      <c r="IG215" s="95"/>
      <c r="IH215" s="95"/>
      <c r="II215" s="95"/>
      <c r="IJ215" s="95"/>
      <c r="IK215" s="95"/>
      <c r="IL215" s="95"/>
      <c r="IM215" s="95"/>
      <c r="IN215" s="95"/>
      <c r="IO215" s="95"/>
      <c r="IP215" s="95"/>
      <c r="IQ215" s="95"/>
      <c r="IR215" s="95"/>
      <c r="IS215" s="95"/>
      <c r="IT215" s="95"/>
      <c r="IU215" s="95"/>
      <c r="IV215" s="95"/>
      <c r="IW215" s="95"/>
      <c r="IX215" s="95"/>
      <c r="IY215" s="95"/>
      <c r="IZ215" s="95"/>
      <c r="JA215" s="95"/>
      <c r="JB215" s="95"/>
      <c r="JC215" s="95"/>
      <c r="JD215" s="95"/>
      <c r="JE215" s="95"/>
      <c r="JF215" s="95"/>
      <c r="JG215" s="95"/>
      <c r="JH215" s="95"/>
      <c r="JI215" s="95"/>
      <c r="JJ215" s="95"/>
      <c r="JK215" s="95"/>
      <c r="JL215" s="95"/>
      <c r="JM215" s="95"/>
      <c r="JN215" s="95"/>
      <c r="JO215" s="95"/>
      <c r="JP215" s="95"/>
      <c r="JQ215" s="95"/>
      <c r="JR215" s="95"/>
      <c r="JS215" s="95"/>
      <c r="JT215" s="95"/>
      <c r="JU215" s="95"/>
      <c r="JV215" s="95"/>
      <c r="JW215" s="95"/>
      <c r="JX215" s="95"/>
      <c r="JY215" s="95"/>
      <c r="JZ215" s="95"/>
      <c r="KA215" s="95"/>
      <c r="KB215" s="95"/>
      <c r="KC215" s="95"/>
      <c r="KD215" s="95"/>
      <c r="KE215" s="95"/>
      <c r="KF215" s="95"/>
      <c r="KG215" s="95"/>
      <c r="KH215" s="95"/>
      <c r="KI215" s="95"/>
      <c r="KJ215" s="95"/>
      <c r="KK215" s="95"/>
      <c r="KL215" s="95"/>
      <c r="KM215" s="95"/>
      <c r="KN215" s="95"/>
      <c r="KO215" s="95"/>
      <c r="KP215" s="95"/>
      <c r="KQ215" s="95"/>
      <c r="KR215" s="95"/>
      <c r="KS215" s="95"/>
      <c r="KT215" s="95"/>
      <c r="KU215" s="95"/>
      <c r="KV215" s="95"/>
      <c r="KW215" s="95"/>
      <c r="KX215" s="95"/>
      <c r="KY215" s="95"/>
      <c r="KZ215" s="95"/>
      <c r="LA215" s="95"/>
      <c r="LB215" s="95"/>
      <c r="LC215" s="95"/>
      <c r="LD215" s="95"/>
      <c r="LE215" s="95"/>
      <c r="LF215" s="95"/>
      <c r="LG215" s="95"/>
      <c r="LH215" s="95"/>
      <c r="LI215" s="95"/>
      <c r="LJ215" s="95"/>
      <c r="LK215" s="95"/>
      <c r="LL215" s="95"/>
      <c r="LM215" s="95"/>
      <c r="LN215" s="95"/>
      <c r="LO215" s="95"/>
      <c r="LP215" s="95"/>
      <c r="LQ215" s="95"/>
      <c r="LR215" s="95"/>
      <c r="LS215" s="95"/>
      <c r="LT215" s="95"/>
      <c r="LU215" s="95"/>
      <c r="LV215" s="95"/>
      <c r="LW215" s="95"/>
      <c r="LX215" s="95"/>
      <c r="LY215" s="95"/>
      <c r="LZ215" s="95"/>
      <c r="MA215" s="95"/>
      <c r="MB215" s="95"/>
      <c r="MC215" s="95"/>
      <c r="MD215" s="95"/>
      <c r="ME215" s="95"/>
      <c r="MF215" s="95"/>
      <c r="MG215" s="95"/>
      <c r="MH215" s="95"/>
      <c r="MI215" s="95"/>
      <c r="MJ215" s="95"/>
      <c r="MK215" s="95"/>
      <c r="ML215" s="95"/>
      <c r="MM215" s="95"/>
      <c r="MN215" s="95"/>
      <c r="MO215" s="95"/>
      <c r="MP215" s="95"/>
      <c r="MQ215" s="95"/>
      <c r="MR215" s="95"/>
      <c r="MS215" s="95"/>
      <c r="MT215" s="95"/>
      <c r="MU215" s="95"/>
      <c r="MV215" s="95"/>
      <c r="MW215" s="95"/>
      <c r="MX215" s="95"/>
      <c r="MY215" s="95"/>
      <c r="MZ215" s="95"/>
      <c r="NA215" s="95"/>
      <c r="NB215" s="95"/>
      <c r="NC215" s="95"/>
      <c r="ND215" s="95"/>
      <c r="NE215" s="95"/>
      <c r="NF215" s="95"/>
      <c r="NG215" s="95"/>
      <c r="NH215" s="95"/>
      <c r="NI215" s="95"/>
      <c r="NJ215" s="95"/>
      <c r="NK215" s="95"/>
      <c r="NL215" s="95"/>
      <c r="NM215" s="95"/>
      <c r="NN215" s="95"/>
      <c r="NO215" s="95"/>
      <c r="NP215" s="95"/>
      <c r="NQ215" s="95"/>
      <c r="NR215" s="95"/>
      <c r="NS215" s="95"/>
      <c r="NT215" s="95"/>
      <c r="NU215" s="95"/>
      <c r="NV215" s="95"/>
      <c r="NW215" s="95"/>
      <c r="NX215" s="95"/>
      <c r="NY215" s="95"/>
      <c r="NZ215" s="95"/>
      <c r="OA215" s="95"/>
      <c r="OB215" s="95"/>
      <c r="OC215" s="95"/>
      <c r="OD215" s="95"/>
      <c r="OE215" s="95"/>
      <c r="OF215" s="95"/>
      <c r="OG215" s="95"/>
      <c r="OH215" s="95"/>
      <c r="OI215" s="95"/>
      <c r="OJ215" s="95"/>
      <c r="OK215" s="95"/>
      <c r="OL215" s="95"/>
      <c r="OM215" s="95"/>
      <c r="ON215" s="95"/>
      <c r="OO215" s="95"/>
      <c r="OP215" s="95"/>
      <c r="OQ215" s="95"/>
      <c r="OR215" s="95"/>
      <c r="OS215" s="95"/>
      <c r="OT215" s="95"/>
      <c r="OU215" s="95"/>
      <c r="OV215" s="95"/>
      <c r="OW215" s="95"/>
      <c r="OX215" s="95"/>
      <c r="OY215" s="95"/>
      <c r="OZ215" s="95"/>
      <c r="PA215" s="95"/>
      <c r="PB215" s="95"/>
      <c r="PC215" s="95"/>
      <c r="PD215" s="95"/>
      <c r="PE215" s="95"/>
      <c r="PF215" s="95"/>
      <c r="PG215" s="95"/>
      <c r="PH215" s="95"/>
    </row>
    <row r="216" spans="3:424" s="85" customFormat="1" ht="29.55" customHeight="1">
      <c r="C216" s="1815" t="s">
        <v>228</v>
      </c>
      <c r="D216" s="1815"/>
      <c r="E216" s="1815"/>
      <c r="F216" s="143">
        <f t="shared" si="61"/>
        <v>0</v>
      </c>
      <c r="G216" s="143" t="e">
        <f t="shared" si="72"/>
        <v>#VALUE!</v>
      </c>
      <c r="H216" s="143" t="e">
        <f t="shared" si="75"/>
        <v>#VALUE!</v>
      </c>
      <c r="I216" s="143" t="e">
        <f t="shared" si="75"/>
        <v>#VALUE!</v>
      </c>
      <c r="J216" s="143" t="e">
        <f t="shared" si="75"/>
        <v>#VALUE!</v>
      </c>
      <c r="K216" s="143" t="e">
        <f t="shared" si="75"/>
        <v>#VALUE!</v>
      </c>
      <c r="L216" s="143" t="e">
        <f t="shared" si="75"/>
        <v>#VALUE!</v>
      </c>
      <c r="M216" s="143" t="e">
        <f t="shared" si="75"/>
        <v>#VALUE!</v>
      </c>
      <c r="N216" s="143" t="e">
        <f t="shared" si="75"/>
        <v>#VALUE!</v>
      </c>
      <c r="O216" s="143" t="e">
        <f t="shared" si="75"/>
        <v>#VALUE!</v>
      </c>
      <c r="P216" s="143" t="e">
        <f t="shared" si="75"/>
        <v>#VALUE!</v>
      </c>
      <c r="Q216" s="143" t="e">
        <f t="shared" si="75"/>
        <v>#VALUE!</v>
      </c>
      <c r="R216" s="143" t="e">
        <f t="shared" si="75"/>
        <v>#VALUE!</v>
      </c>
      <c r="S216" s="143" t="e">
        <f t="shared" si="75"/>
        <v>#VALUE!</v>
      </c>
      <c r="T216" s="143" t="e">
        <f t="shared" si="75"/>
        <v>#VALUE!</v>
      </c>
      <c r="U216" s="143" t="e">
        <f t="shared" si="75"/>
        <v>#VALUE!</v>
      </c>
      <c r="V216" s="143" t="e">
        <f t="shared" si="75"/>
        <v>#VALUE!</v>
      </c>
      <c r="W216" s="143" t="e">
        <f t="shared" si="75"/>
        <v>#VALUE!</v>
      </c>
      <c r="X216" s="143" t="e">
        <f t="shared" si="75"/>
        <v>#VALUE!</v>
      </c>
      <c r="Y216" s="143" t="e">
        <f t="shared" si="75"/>
        <v>#VALUE!</v>
      </c>
      <c r="Z216" s="143" t="e">
        <f t="shared" si="75"/>
        <v>#VALUE!</v>
      </c>
      <c r="AA216" s="143" t="e">
        <f t="shared" si="75"/>
        <v>#VALUE!</v>
      </c>
      <c r="AB216" s="143" t="e">
        <f t="shared" si="75"/>
        <v>#VALUE!</v>
      </c>
      <c r="AC216" s="143" t="e">
        <f t="shared" si="75"/>
        <v>#VALUE!</v>
      </c>
      <c r="AD216" s="143" t="e">
        <f t="shared" si="75"/>
        <v>#VALUE!</v>
      </c>
      <c r="AE216" s="143" t="e">
        <f t="shared" si="75"/>
        <v>#VALUE!</v>
      </c>
      <c r="AF216" s="143" t="e">
        <f t="shared" si="75"/>
        <v>#VALUE!</v>
      </c>
      <c r="AG216" s="143" t="e">
        <f t="shared" si="75"/>
        <v>#VALUE!</v>
      </c>
      <c r="AH216" s="143" t="e">
        <f t="shared" si="75"/>
        <v>#VALUE!</v>
      </c>
      <c r="AI216" s="143" t="e">
        <f t="shared" si="75"/>
        <v>#VALUE!</v>
      </c>
      <c r="AJ216" s="143" t="e">
        <f t="shared" si="75"/>
        <v>#VALUE!</v>
      </c>
      <c r="AK216" s="143" t="e">
        <f t="shared" si="75"/>
        <v>#VALUE!</v>
      </c>
      <c r="AL216" s="143" t="e">
        <f t="shared" si="75"/>
        <v>#VALUE!</v>
      </c>
      <c r="AM216" s="143" t="e">
        <f t="shared" si="75"/>
        <v>#VALUE!</v>
      </c>
      <c r="AN216" s="143" t="e">
        <f t="shared" si="75"/>
        <v>#VALUE!</v>
      </c>
      <c r="AO216" s="143" t="e">
        <f t="shared" si="75"/>
        <v>#VALUE!</v>
      </c>
      <c r="AP216" s="143" t="e">
        <f t="shared" si="75"/>
        <v>#VALUE!</v>
      </c>
      <c r="AQ216" s="143" t="e">
        <f t="shared" si="75"/>
        <v>#VALUE!</v>
      </c>
      <c r="AR216" s="143" t="e">
        <f t="shared" si="75"/>
        <v>#VALUE!</v>
      </c>
      <c r="AS216" s="143" t="e">
        <f t="shared" si="75"/>
        <v>#VALUE!</v>
      </c>
      <c r="AT216" s="143" t="e">
        <f t="shared" si="75"/>
        <v>#VALUE!</v>
      </c>
      <c r="AU216" s="143" t="e">
        <f t="shared" si="75"/>
        <v>#VALUE!</v>
      </c>
      <c r="AV216" s="143" t="e">
        <f t="shared" si="75"/>
        <v>#VALUE!</v>
      </c>
      <c r="AW216" s="143" t="e">
        <f t="shared" si="75"/>
        <v>#VALUE!</v>
      </c>
      <c r="AX216" s="143" t="e">
        <f t="shared" si="75"/>
        <v>#VALUE!</v>
      </c>
      <c r="AY216" s="143" t="e">
        <f t="shared" si="75"/>
        <v>#VALUE!</v>
      </c>
      <c r="AZ216" s="143" t="e">
        <f t="shared" si="75"/>
        <v>#VALUE!</v>
      </c>
      <c r="BA216" s="143" t="e">
        <f t="shared" si="75"/>
        <v>#VALUE!</v>
      </c>
      <c r="BB216" s="143" t="e">
        <f t="shared" si="75"/>
        <v>#VALUE!</v>
      </c>
      <c r="BC216" s="143" t="e">
        <f t="shared" si="75"/>
        <v>#VALUE!</v>
      </c>
      <c r="BD216" s="143" t="e">
        <f t="shared" ref="H216:BM224" si="76">IF(COLUMN(BC216)-COLUMN($T$30)+1&lt;=ROUND($T$30,0)-15,BC216,0)</f>
        <v>#VALUE!</v>
      </c>
      <c r="BE216" s="143" t="e">
        <f t="shared" si="76"/>
        <v>#VALUE!</v>
      </c>
      <c r="BF216" s="143" t="e">
        <f t="shared" si="76"/>
        <v>#VALUE!</v>
      </c>
      <c r="BG216" s="143" t="e">
        <f t="shared" si="76"/>
        <v>#VALUE!</v>
      </c>
      <c r="BH216" s="143" t="e">
        <f t="shared" si="76"/>
        <v>#VALUE!</v>
      </c>
      <c r="BI216" s="143" t="e">
        <f t="shared" si="76"/>
        <v>#VALUE!</v>
      </c>
      <c r="BJ216" s="143" t="e">
        <f t="shared" si="76"/>
        <v>#VALUE!</v>
      </c>
      <c r="BK216" s="143" t="e">
        <f t="shared" si="76"/>
        <v>#VALUE!</v>
      </c>
      <c r="BL216" s="143" t="e">
        <f t="shared" si="76"/>
        <v>#VALUE!</v>
      </c>
      <c r="BM216" s="143" t="e">
        <f t="shared" si="76"/>
        <v>#VALUE!</v>
      </c>
      <c r="BN216" s="95"/>
      <c r="BO216" s="95"/>
      <c r="BP216" s="95"/>
      <c r="BQ216" s="95"/>
      <c r="BR216" s="95"/>
      <c r="BS216" s="95"/>
      <c r="BT216" s="95"/>
      <c r="BU216" s="95"/>
      <c r="BV216" s="95"/>
      <c r="BW216" s="95"/>
      <c r="BX216" s="95"/>
      <c r="BY216" s="95"/>
      <c r="BZ216" s="95"/>
      <c r="CA216" s="95"/>
      <c r="CB216" s="95"/>
      <c r="CC216" s="95"/>
      <c r="CD216" s="95"/>
      <c r="CE216" s="95"/>
      <c r="CF216" s="95"/>
      <c r="CG216" s="95"/>
      <c r="CH216" s="95"/>
      <c r="CI216" s="95"/>
      <c r="CJ216" s="95"/>
      <c r="CK216" s="95"/>
      <c r="CL216" s="95"/>
      <c r="CM216" s="95"/>
      <c r="CN216" s="95"/>
      <c r="CO216" s="95"/>
      <c r="CP216" s="95"/>
      <c r="CQ216" s="95"/>
      <c r="CR216" s="95"/>
      <c r="CS216" s="95"/>
      <c r="CT216" s="95"/>
      <c r="CU216" s="95"/>
      <c r="CV216" s="95"/>
      <c r="CW216" s="95"/>
      <c r="CX216" s="95"/>
      <c r="CY216" s="95"/>
      <c r="CZ216" s="95"/>
      <c r="DA216" s="95"/>
      <c r="DB216" s="95"/>
      <c r="DC216" s="95"/>
      <c r="DD216" s="95"/>
      <c r="DE216" s="95"/>
      <c r="DF216" s="95"/>
      <c r="DG216" s="95"/>
      <c r="DH216" s="95"/>
      <c r="DI216" s="95"/>
      <c r="DJ216" s="95"/>
      <c r="DK216" s="95"/>
      <c r="DL216" s="95"/>
      <c r="DM216" s="95"/>
      <c r="DN216" s="95"/>
      <c r="DO216" s="95"/>
      <c r="DP216" s="95"/>
      <c r="DQ216" s="95"/>
      <c r="DR216" s="95"/>
      <c r="DS216" s="95"/>
      <c r="DT216" s="95"/>
      <c r="DU216" s="95"/>
      <c r="DV216" s="95"/>
      <c r="DW216" s="95"/>
      <c r="DX216" s="95"/>
      <c r="DY216" s="95"/>
      <c r="DZ216" s="95"/>
      <c r="EA216" s="95"/>
      <c r="EB216" s="95"/>
      <c r="EC216" s="95"/>
      <c r="ED216" s="95"/>
      <c r="EE216" s="95"/>
      <c r="EF216" s="95"/>
      <c r="EG216" s="95"/>
      <c r="EH216" s="95"/>
      <c r="EI216" s="95"/>
      <c r="EJ216" s="95"/>
      <c r="EK216" s="95"/>
      <c r="EL216" s="95"/>
      <c r="EM216" s="95"/>
      <c r="EN216" s="95"/>
      <c r="EO216" s="95"/>
      <c r="EP216" s="95"/>
      <c r="EQ216" s="95"/>
      <c r="ER216" s="95"/>
      <c r="ES216" s="95"/>
      <c r="ET216" s="95"/>
      <c r="EU216" s="95"/>
      <c r="EV216" s="95"/>
      <c r="EW216" s="95"/>
      <c r="EX216" s="95"/>
      <c r="EY216" s="95"/>
      <c r="EZ216" s="95"/>
      <c r="FA216" s="95"/>
      <c r="FB216" s="95"/>
      <c r="FC216" s="95"/>
      <c r="FD216" s="95"/>
      <c r="FE216" s="95"/>
      <c r="FF216" s="95"/>
      <c r="FG216" s="95"/>
      <c r="FH216" s="95"/>
      <c r="FI216" s="95"/>
      <c r="FJ216" s="95"/>
      <c r="FK216" s="95"/>
      <c r="FL216" s="95"/>
      <c r="FM216" s="95"/>
      <c r="FN216" s="95"/>
      <c r="FO216" s="95"/>
      <c r="FP216" s="95"/>
      <c r="FQ216" s="95"/>
      <c r="FR216" s="95"/>
      <c r="FS216" s="95"/>
      <c r="FT216" s="95"/>
      <c r="FU216" s="95"/>
      <c r="FV216" s="95"/>
      <c r="FW216" s="95"/>
      <c r="FX216" s="95"/>
      <c r="FY216" s="95"/>
      <c r="FZ216" s="95"/>
      <c r="GA216" s="95"/>
      <c r="GB216" s="95"/>
      <c r="GC216" s="95"/>
      <c r="GD216" s="95"/>
      <c r="GE216" s="95"/>
      <c r="GF216" s="95"/>
      <c r="GG216" s="95"/>
      <c r="GH216" s="95"/>
      <c r="GI216" s="95"/>
      <c r="GJ216" s="95"/>
      <c r="GK216" s="95"/>
      <c r="GL216" s="95"/>
      <c r="GM216" s="95"/>
      <c r="GN216" s="95"/>
      <c r="GO216" s="95"/>
      <c r="GP216" s="95"/>
      <c r="GQ216" s="95"/>
      <c r="GR216" s="95"/>
      <c r="GS216" s="95"/>
      <c r="GT216" s="95"/>
      <c r="GU216" s="95"/>
      <c r="GV216" s="95"/>
      <c r="GW216" s="133"/>
      <c r="GX216" s="133"/>
      <c r="GY216" s="133"/>
      <c r="GZ216" s="133"/>
      <c r="HA216" s="133"/>
      <c r="HB216" s="133"/>
      <c r="HC216" s="133"/>
      <c r="HD216" s="133"/>
      <c r="HE216" s="133"/>
      <c r="HF216" s="133"/>
      <c r="HG216" s="95"/>
      <c r="HH216" s="95"/>
      <c r="HI216" s="95"/>
      <c r="HJ216" s="95"/>
      <c r="HK216" s="95"/>
      <c r="HL216" s="95"/>
      <c r="HM216" s="95"/>
      <c r="HN216" s="95"/>
      <c r="HO216" s="95"/>
      <c r="HP216" s="95"/>
      <c r="HQ216" s="95"/>
      <c r="HR216" s="95"/>
      <c r="HS216" s="95"/>
      <c r="HT216" s="95"/>
      <c r="HU216" s="95"/>
      <c r="HV216" s="95"/>
      <c r="HW216" s="95"/>
      <c r="HX216" s="95"/>
      <c r="HY216" s="95"/>
      <c r="HZ216" s="95"/>
      <c r="IA216" s="95"/>
      <c r="IB216" s="95"/>
      <c r="IC216" s="95"/>
      <c r="ID216" s="95"/>
      <c r="IE216" s="95"/>
      <c r="IF216" s="95"/>
      <c r="IG216" s="95"/>
      <c r="IH216" s="95"/>
      <c r="II216" s="95"/>
      <c r="IJ216" s="95"/>
      <c r="IK216" s="95"/>
      <c r="IL216" s="95"/>
      <c r="IM216" s="95"/>
      <c r="IN216" s="95"/>
      <c r="IO216" s="95"/>
      <c r="IP216" s="95"/>
      <c r="IQ216" s="95"/>
      <c r="IR216" s="95"/>
      <c r="IS216" s="95"/>
      <c r="IT216" s="95"/>
      <c r="IU216" s="95"/>
      <c r="IV216" s="95"/>
      <c r="IW216" s="95"/>
      <c r="IX216" s="95"/>
      <c r="IY216" s="95"/>
      <c r="IZ216" s="95"/>
      <c r="JA216" s="95"/>
      <c r="JB216" s="95"/>
      <c r="JC216" s="95"/>
      <c r="JD216" s="95"/>
      <c r="JE216" s="95"/>
      <c r="JF216" s="95"/>
      <c r="JG216" s="95"/>
      <c r="JH216" s="95"/>
      <c r="JI216" s="95"/>
      <c r="JJ216" s="95"/>
      <c r="JK216" s="95"/>
      <c r="JL216" s="95"/>
      <c r="JM216" s="95"/>
      <c r="JN216" s="95"/>
      <c r="JO216" s="95"/>
      <c r="JP216" s="95"/>
      <c r="JQ216" s="95"/>
      <c r="JR216" s="95"/>
      <c r="JS216" s="95"/>
      <c r="JT216" s="95"/>
      <c r="JU216" s="95"/>
      <c r="JV216" s="95"/>
      <c r="JW216" s="95"/>
      <c r="JX216" s="95"/>
      <c r="JY216" s="95"/>
      <c r="JZ216" s="95"/>
      <c r="KA216" s="95"/>
      <c r="KB216" s="95"/>
      <c r="KC216" s="95"/>
      <c r="KD216" s="95"/>
      <c r="KE216" s="95"/>
      <c r="KF216" s="95"/>
      <c r="KG216" s="95"/>
      <c r="KH216" s="95"/>
      <c r="KI216" s="95"/>
      <c r="KJ216" s="95"/>
      <c r="KK216" s="95"/>
      <c r="KL216" s="95"/>
      <c r="KM216" s="95"/>
      <c r="KN216" s="95"/>
      <c r="KO216" s="95"/>
      <c r="KP216" s="95"/>
      <c r="KQ216" s="95"/>
      <c r="KR216" s="95"/>
      <c r="KS216" s="95"/>
      <c r="KT216" s="95"/>
      <c r="KU216" s="95"/>
      <c r="KV216" s="95"/>
      <c r="KW216" s="95"/>
      <c r="KX216" s="95"/>
      <c r="KY216" s="95"/>
      <c r="KZ216" s="95"/>
      <c r="LA216" s="95"/>
      <c r="LB216" s="95"/>
      <c r="LC216" s="95"/>
      <c r="LD216" s="95"/>
      <c r="LE216" s="95"/>
      <c r="LF216" s="95"/>
      <c r="LG216" s="95"/>
      <c r="LH216" s="95"/>
      <c r="LI216" s="95"/>
      <c r="LJ216" s="95"/>
      <c r="LK216" s="95"/>
      <c r="LL216" s="95"/>
      <c r="LM216" s="95"/>
      <c r="LN216" s="95"/>
      <c r="LO216" s="95"/>
      <c r="LP216" s="95"/>
      <c r="LQ216" s="95"/>
      <c r="LR216" s="95"/>
      <c r="LS216" s="95"/>
      <c r="LT216" s="95"/>
      <c r="LU216" s="95"/>
      <c r="LV216" s="95"/>
      <c r="LW216" s="95"/>
      <c r="LX216" s="95"/>
      <c r="LY216" s="95"/>
      <c r="LZ216" s="95"/>
      <c r="MA216" s="95"/>
      <c r="MB216" s="95"/>
      <c r="MC216" s="95"/>
      <c r="MD216" s="95"/>
      <c r="ME216" s="95"/>
      <c r="MF216" s="95"/>
      <c r="MG216" s="95"/>
      <c r="MH216" s="95"/>
      <c r="MI216" s="95"/>
      <c r="MJ216" s="95"/>
      <c r="MK216" s="95"/>
      <c r="ML216" s="95"/>
      <c r="MM216" s="95"/>
      <c r="MN216" s="95"/>
      <c r="MO216" s="95"/>
      <c r="MP216" s="95"/>
      <c r="MQ216" s="95"/>
      <c r="MR216" s="95"/>
      <c r="MS216" s="95"/>
      <c r="MT216" s="95"/>
      <c r="MU216" s="95"/>
      <c r="MV216" s="95"/>
      <c r="MW216" s="95"/>
      <c r="MX216" s="95"/>
      <c r="MY216" s="95"/>
      <c r="MZ216" s="95"/>
      <c r="NA216" s="95"/>
      <c r="NB216" s="95"/>
      <c r="NC216" s="95"/>
      <c r="ND216" s="95"/>
      <c r="NE216" s="95"/>
      <c r="NF216" s="95"/>
      <c r="NG216" s="95"/>
      <c r="NH216" s="95"/>
      <c r="NI216" s="95"/>
      <c r="NJ216" s="95"/>
      <c r="NK216" s="95"/>
      <c r="NL216" s="95"/>
      <c r="NM216" s="95"/>
      <c r="NN216" s="95"/>
      <c r="NO216" s="95"/>
      <c r="NP216" s="95"/>
      <c r="NQ216" s="95"/>
      <c r="NR216" s="95"/>
      <c r="NS216" s="95"/>
      <c r="NT216" s="95"/>
      <c r="NU216" s="95"/>
      <c r="NV216" s="95"/>
      <c r="NW216" s="95"/>
      <c r="NX216" s="95"/>
      <c r="NY216" s="95"/>
      <c r="NZ216" s="95"/>
      <c r="OA216" s="95"/>
      <c r="OB216" s="95"/>
      <c r="OC216" s="95"/>
      <c r="OD216" s="95"/>
      <c r="OE216" s="95"/>
      <c r="OF216" s="95"/>
      <c r="OG216" s="95"/>
      <c r="OH216" s="95"/>
      <c r="OI216" s="95"/>
      <c r="OJ216" s="95"/>
      <c r="OK216" s="95"/>
      <c r="OL216" s="95"/>
      <c r="OM216" s="95"/>
      <c r="ON216" s="95"/>
      <c r="OO216" s="95"/>
      <c r="OP216" s="95"/>
      <c r="OQ216" s="95"/>
      <c r="OR216" s="95"/>
      <c r="OS216" s="95"/>
      <c r="OT216" s="95"/>
      <c r="OU216" s="95"/>
      <c r="OV216" s="95"/>
      <c r="OW216" s="95"/>
      <c r="OX216" s="95"/>
      <c r="OY216" s="95"/>
      <c r="OZ216" s="95"/>
      <c r="PA216" s="95"/>
      <c r="PB216" s="95"/>
      <c r="PC216" s="95"/>
      <c r="PD216" s="95"/>
      <c r="PE216" s="95"/>
      <c r="PF216" s="95"/>
      <c r="PG216" s="95"/>
      <c r="PH216" s="95"/>
    </row>
    <row r="217" spans="3:424" s="85" customFormat="1" ht="18">
      <c r="C217" s="1816" t="s">
        <v>254</v>
      </c>
      <c r="D217" s="1816"/>
      <c r="E217" s="1817"/>
      <c r="F217" s="131"/>
      <c r="G217" s="144"/>
      <c r="H217" s="144"/>
      <c r="I217" s="144"/>
      <c r="J217" s="144"/>
      <c r="K217" s="144"/>
      <c r="L217" s="144"/>
      <c r="M217" s="144"/>
      <c r="N217" s="144"/>
      <c r="O217" s="144"/>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c r="AT217" s="144"/>
      <c r="AU217" s="144"/>
      <c r="AV217" s="144"/>
      <c r="AW217" s="144"/>
      <c r="AX217" s="144"/>
      <c r="AY217" s="144"/>
      <c r="AZ217" s="144"/>
      <c r="BA217" s="144"/>
      <c r="BB217" s="144"/>
      <c r="BC217" s="144"/>
      <c r="BD217" s="144"/>
      <c r="BE217" s="144"/>
      <c r="BF217" s="144"/>
      <c r="BG217" s="144"/>
      <c r="BH217" s="144"/>
      <c r="BI217" s="144"/>
      <c r="BJ217" s="144"/>
      <c r="BK217" s="144"/>
      <c r="BL217" s="144"/>
      <c r="BM217" s="144"/>
      <c r="BN217" s="95"/>
      <c r="BO217" s="95"/>
      <c r="BP217" s="95"/>
      <c r="BQ217" s="95"/>
      <c r="BR217" s="95"/>
      <c r="BS217" s="95"/>
      <c r="BT217" s="95"/>
      <c r="BU217" s="95"/>
      <c r="BV217" s="95"/>
      <c r="BW217" s="95"/>
      <c r="BX217" s="95"/>
      <c r="BY217" s="95"/>
      <c r="BZ217" s="95"/>
      <c r="CA217" s="95"/>
      <c r="CB217" s="95"/>
      <c r="CC217" s="95"/>
      <c r="CD217" s="95"/>
      <c r="CE217" s="95"/>
      <c r="CF217" s="95"/>
      <c r="CG217" s="95"/>
      <c r="CH217" s="95"/>
      <c r="CI217" s="95"/>
      <c r="CJ217" s="95"/>
      <c r="CK217" s="95"/>
      <c r="CL217" s="95"/>
      <c r="CM217" s="95"/>
      <c r="CN217" s="95"/>
      <c r="CO217" s="95"/>
      <c r="CP217" s="95"/>
      <c r="CQ217" s="95"/>
      <c r="CR217" s="95"/>
      <c r="CS217" s="95"/>
      <c r="CT217" s="95"/>
      <c r="CU217" s="95"/>
      <c r="CV217" s="95"/>
      <c r="CW217" s="95"/>
      <c r="CX217" s="95"/>
      <c r="CY217" s="95"/>
      <c r="CZ217" s="95"/>
      <c r="DA217" s="95"/>
      <c r="DB217" s="95"/>
      <c r="DC217" s="95"/>
      <c r="DD217" s="95"/>
      <c r="DE217" s="95"/>
      <c r="DF217" s="95"/>
      <c r="DG217" s="95"/>
      <c r="DH217" s="95"/>
      <c r="DI217" s="95"/>
      <c r="DJ217" s="95"/>
      <c r="DK217" s="95"/>
      <c r="DL217" s="95"/>
      <c r="DM217" s="95"/>
      <c r="DN217" s="95"/>
      <c r="DO217" s="95"/>
      <c r="DP217" s="95"/>
      <c r="DQ217" s="95"/>
      <c r="DR217" s="95"/>
      <c r="DS217" s="95"/>
      <c r="DT217" s="95"/>
      <c r="DU217" s="95"/>
      <c r="DV217" s="95"/>
      <c r="DW217" s="95"/>
      <c r="DX217" s="95"/>
      <c r="DY217" s="95"/>
      <c r="DZ217" s="95"/>
      <c r="EA217" s="95"/>
      <c r="EB217" s="95"/>
      <c r="EC217" s="95"/>
      <c r="ED217" s="95"/>
      <c r="EE217" s="95"/>
      <c r="EF217" s="95"/>
      <c r="EG217" s="95"/>
      <c r="EH217" s="95"/>
      <c r="EI217" s="95"/>
      <c r="EJ217" s="95"/>
      <c r="EK217" s="95"/>
      <c r="EL217" s="95"/>
      <c r="EM217" s="95"/>
      <c r="EN217" s="95"/>
      <c r="EO217" s="95"/>
      <c r="EP217" s="95"/>
      <c r="EQ217" s="95"/>
      <c r="ER217" s="95"/>
      <c r="ES217" s="95"/>
      <c r="ET217" s="95"/>
      <c r="EU217" s="95"/>
      <c r="EV217" s="95"/>
      <c r="EW217" s="95"/>
      <c r="EX217" s="95"/>
      <c r="EY217" s="95"/>
      <c r="EZ217" s="95"/>
      <c r="FA217" s="95"/>
      <c r="FB217" s="95"/>
      <c r="FC217" s="95"/>
      <c r="FD217" s="95"/>
      <c r="FE217" s="95"/>
      <c r="FF217" s="95"/>
      <c r="FG217" s="95"/>
      <c r="FH217" s="95"/>
      <c r="FI217" s="95"/>
      <c r="FJ217" s="95"/>
      <c r="FK217" s="95"/>
      <c r="FL217" s="95"/>
      <c r="FM217" s="95"/>
      <c r="FN217" s="95"/>
      <c r="FO217" s="95"/>
      <c r="FP217" s="95"/>
      <c r="FQ217" s="95"/>
      <c r="FR217" s="95"/>
      <c r="FS217" s="95"/>
      <c r="FT217" s="95"/>
      <c r="FU217" s="95"/>
      <c r="FV217" s="95"/>
      <c r="FW217" s="95"/>
      <c r="FX217" s="95"/>
      <c r="FY217" s="95"/>
      <c r="FZ217" s="95"/>
      <c r="GA217" s="95"/>
      <c r="GB217" s="95"/>
      <c r="GC217" s="95"/>
      <c r="GD217" s="95"/>
      <c r="GE217" s="95"/>
      <c r="GF217" s="95"/>
      <c r="GG217" s="95"/>
      <c r="GH217" s="95"/>
      <c r="GI217" s="95"/>
      <c r="GJ217" s="95"/>
      <c r="GK217" s="95"/>
      <c r="GL217" s="95"/>
      <c r="GM217" s="95"/>
      <c r="GN217" s="95"/>
      <c r="GO217" s="95"/>
      <c r="GP217" s="95"/>
      <c r="GQ217" s="95"/>
      <c r="GR217" s="95"/>
      <c r="GS217" s="95"/>
      <c r="GT217" s="95"/>
      <c r="GU217" s="95"/>
      <c r="GV217" s="95"/>
      <c r="GW217" s="133"/>
      <c r="GX217" s="133"/>
      <c r="GY217" s="133"/>
      <c r="GZ217" s="133"/>
      <c r="HA217" s="133"/>
      <c r="HB217" s="133"/>
      <c r="HC217" s="133"/>
      <c r="HD217" s="133"/>
      <c r="HE217" s="133"/>
      <c r="HF217" s="133"/>
      <c r="HG217" s="95"/>
      <c r="HH217" s="95"/>
      <c r="HI217" s="95"/>
      <c r="HJ217" s="95"/>
      <c r="HK217" s="95"/>
      <c r="HL217" s="95"/>
      <c r="HM217" s="95"/>
      <c r="HN217" s="95"/>
      <c r="HO217" s="95"/>
      <c r="HP217" s="95"/>
      <c r="HQ217" s="95"/>
      <c r="HR217" s="95"/>
      <c r="HS217" s="95"/>
      <c r="HT217" s="95"/>
      <c r="HU217" s="95"/>
      <c r="HV217" s="95"/>
      <c r="HW217" s="95"/>
      <c r="HX217" s="95"/>
      <c r="HY217" s="95"/>
      <c r="HZ217" s="95"/>
      <c r="IA217" s="95"/>
      <c r="IB217" s="95"/>
      <c r="IC217" s="95"/>
      <c r="ID217" s="95"/>
      <c r="IE217" s="95"/>
      <c r="IF217" s="95"/>
      <c r="IG217" s="95"/>
      <c r="IH217" s="95"/>
      <c r="II217" s="95"/>
      <c r="IJ217" s="95"/>
      <c r="IK217" s="95"/>
      <c r="IL217" s="95"/>
      <c r="IM217" s="95"/>
      <c r="IN217" s="95"/>
      <c r="IO217" s="95"/>
      <c r="IP217" s="95"/>
      <c r="IQ217" s="95"/>
      <c r="IR217" s="95"/>
      <c r="IS217" s="95"/>
      <c r="IT217" s="95"/>
      <c r="IU217" s="95"/>
      <c r="IV217" s="95"/>
      <c r="IW217" s="95"/>
      <c r="IX217" s="95"/>
      <c r="IY217" s="95"/>
      <c r="IZ217" s="95"/>
      <c r="JA217" s="95"/>
      <c r="JB217" s="95"/>
      <c r="JC217" s="95"/>
      <c r="JD217" s="95"/>
      <c r="JE217" s="95"/>
      <c r="JF217" s="95"/>
      <c r="JG217" s="95"/>
      <c r="JH217" s="95"/>
      <c r="JI217" s="95"/>
      <c r="JJ217" s="95"/>
      <c r="JK217" s="95"/>
      <c r="JL217" s="95"/>
      <c r="JM217" s="95"/>
      <c r="JN217" s="95"/>
      <c r="JO217" s="95"/>
      <c r="JP217" s="95"/>
      <c r="JQ217" s="95"/>
      <c r="JR217" s="95"/>
      <c r="JS217" s="95"/>
      <c r="JT217" s="95"/>
      <c r="JU217" s="95"/>
      <c r="JV217" s="95"/>
      <c r="JW217" s="95"/>
      <c r="JX217" s="95"/>
      <c r="JY217" s="95"/>
      <c r="JZ217" s="95"/>
      <c r="KA217" s="95"/>
      <c r="KB217" s="95"/>
      <c r="KC217" s="95"/>
      <c r="KD217" s="95"/>
      <c r="KE217" s="95"/>
      <c r="KF217" s="95"/>
      <c r="KG217" s="95"/>
      <c r="KH217" s="95"/>
      <c r="KI217" s="95"/>
      <c r="KJ217" s="95"/>
      <c r="KK217" s="95"/>
      <c r="KL217" s="95"/>
      <c r="KM217" s="95"/>
      <c r="KN217" s="95"/>
      <c r="KO217" s="95"/>
      <c r="KP217" s="95"/>
      <c r="KQ217" s="95"/>
      <c r="KR217" s="95"/>
      <c r="KS217" s="95"/>
      <c r="KT217" s="95"/>
      <c r="KU217" s="95"/>
      <c r="KV217" s="95"/>
      <c r="KW217" s="95"/>
      <c r="KX217" s="95"/>
      <c r="KY217" s="95"/>
      <c r="KZ217" s="95"/>
      <c r="LA217" s="95"/>
      <c r="LB217" s="95"/>
      <c r="LC217" s="95"/>
      <c r="LD217" s="95"/>
      <c r="LE217" s="95"/>
      <c r="LF217" s="95"/>
      <c r="LG217" s="95"/>
      <c r="LH217" s="95"/>
      <c r="LI217" s="95"/>
      <c r="LJ217" s="95"/>
      <c r="LK217" s="95"/>
      <c r="LL217" s="95"/>
      <c r="LM217" s="95"/>
      <c r="LN217" s="95"/>
      <c r="LO217" s="95"/>
      <c r="LP217" s="95"/>
      <c r="LQ217" s="95"/>
      <c r="LR217" s="95"/>
      <c r="LS217" s="95"/>
      <c r="LT217" s="95"/>
      <c r="LU217" s="95"/>
      <c r="LV217" s="95"/>
      <c r="LW217" s="95"/>
      <c r="LX217" s="95"/>
      <c r="LY217" s="95"/>
      <c r="LZ217" s="95"/>
      <c r="MA217" s="95"/>
      <c r="MB217" s="95"/>
      <c r="MC217" s="95"/>
      <c r="MD217" s="95"/>
      <c r="ME217" s="95"/>
      <c r="MF217" s="95"/>
      <c r="MG217" s="95"/>
      <c r="MH217" s="95"/>
      <c r="MI217" s="95"/>
      <c r="MJ217" s="95"/>
      <c r="MK217" s="95"/>
      <c r="ML217" s="95"/>
      <c r="MM217" s="95"/>
      <c r="MN217" s="95"/>
      <c r="MO217" s="95"/>
      <c r="MP217" s="95"/>
      <c r="MQ217" s="95"/>
      <c r="MR217" s="95"/>
      <c r="MS217" s="95"/>
      <c r="MT217" s="95"/>
      <c r="MU217" s="95"/>
      <c r="MV217" s="95"/>
      <c r="MW217" s="95"/>
      <c r="MX217" s="95"/>
      <c r="MY217" s="95"/>
      <c r="MZ217" s="95"/>
      <c r="NA217" s="95"/>
      <c r="NB217" s="95"/>
      <c r="NC217" s="95"/>
      <c r="ND217" s="95"/>
      <c r="NE217" s="95"/>
      <c r="NF217" s="95"/>
      <c r="NG217" s="95"/>
      <c r="NH217" s="95"/>
      <c r="NI217" s="95"/>
      <c r="NJ217" s="95"/>
      <c r="NK217" s="95"/>
      <c r="NL217" s="95"/>
      <c r="NM217" s="95"/>
      <c r="NN217" s="95"/>
      <c r="NO217" s="95"/>
      <c r="NP217" s="95"/>
      <c r="NQ217" s="95"/>
      <c r="NR217" s="95"/>
      <c r="NS217" s="95"/>
      <c r="NT217" s="95"/>
      <c r="NU217" s="95"/>
      <c r="NV217" s="95"/>
      <c r="NW217" s="95"/>
      <c r="NX217" s="95"/>
      <c r="NY217" s="95"/>
      <c r="NZ217" s="95"/>
      <c r="OA217" s="95"/>
      <c r="OB217" s="95"/>
      <c r="OC217" s="95"/>
      <c r="OD217" s="95"/>
      <c r="OE217" s="95"/>
      <c r="OF217" s="95"/>
      <c r="OG217" s="95"/>
      <c r="OH217" s="95"/>
      <c r="OI217" s="95"/>
      <c r="OJ217" s="95"/>
      <c r="OK217" s="95"/>
      <c r="OL217" s="95"/>
      <c r="OM217" s="95"/>
      <c r="ON217" s="95"/>
      <c r="OO217" s="95"/>
      <c r="OP217" s="95"/>
      <c r="OQ217" s="95"/>
      <c r="OR217" s="95"/>
      <c r="OS217" s="95"/>
      <c r="OT217" s="95"/>
      <c r="OU217" s="95"/>
      <c r="OV217" s="95"/>
      <c r="OW217" s="95"/>
      <c r="OX217" s="95"/>
      <c r="OY217" s="95"/>
      <c r="OZ217" s="95"/>
      <c r="PA217" s="95"/>
      <c r="PB217" s="95"/>
      <c r="PC217" s="95"/>
      <c r="PD217" s="95"/>
      <c r="PE217" s="95"/>
      <c r="PF217" s="95"/>
      <c r="PG217" s="95"/>
      <c r="PH217" s="95"/>
    </row>
    <row r="218" spans="3:424" s="85" customFormat="1" ht="29.55" customHeight="1">
      <c r="C218" s="1815" t="s">
        <v>229</v>
      </c>
      <c r="D218" s="1815"/>
      <c r="E218" s="1815"/>
      <c r="F218" s="143">
        <f t="shared" si="61"/>
        <v>0</v>
      </c>
      <c r="G218" s="143" t="e">
        <f t="shared" si="72"/>
        <v>#VALUE!</v>
      </c>
      <c r="H218" s="143" t="e">
        <f t="shared" si="76"/>
        <v>#VALUE!</v>
      </c>
      <c r="I218" s="143" t="e">
        <f t="shared" si="76"/>
        <v>#VALUE!</v>
      </c>
      <c r="J218" s="143" t="e">
        <f t="shared" si="76"/>
        <v>#VALUE!</v>
      </c>
      <c r="K218" s="143" t="e">
        <f t="shared" si="76"/>
        <v>#VALUE!</v>
      </c>
      <c r="L218" s="143" t="e">
        <f t="shared" si="76"/>
        <v>#VALUE!</v>
      </c>
      <c r="M218" s="143" t="e">
        <f t="shared" si="76"/>
        <v>#VALUE!</v>
      </c>
      <c r="N218" s="143" t="e">
        <f t="shared" si="76"/>
        <v>#VALUE!</v>
      </c>
      <c r="O218" s="143" t="e">
        <f t="shared" si="76"/>
        <v>#VALUE!</v>
      </c>
      <c r="P218" s="143" t="e">
        <f t="shared" si="76"/>
        <v>#VALUE!</v>
      </c>
      <c r="Q218" s="143" t="e">
        <f t="shared" si="76"/>
        <v>#VALUE!</v>
      </c>
      <c r="R218" s="143" t="e">
        <f t="shared" si="76"/>
        <v>#VALUE!</v>
      </c>
      <c r="S218" s="143" t="e">
        <f t="shared" si="76"/>
        <v>#VALUE!</v>
      </c>
      <c r="T218" s="143" t="e">
        <f t="shared" si="76"/>
        <v>#VALUE!</v>
      </c>
      <c r="U218" s="143" t="e">
        <f t="shared" si="76"/>
        <v>#VALUE!</v>
      </c>
      <c r="V218" s="143" t="e">
        <f t="shared" si="76"/>
        <v>#VALUE!</v>
      </c>
      <c r="W218" s="143" t="e">
        <f t="shared" si="76"/>
        <v>#VALUE!</v>
      </c>
      <c r="X218" s="143" t="e">
        <f t="shared" si="76"/>
        <v>#VALUE!</v>
      </c>
      <c r="Y218" s="143" t="e">
        <f t="shared" si="76"/>
        <v>#VALUE!</v>
      </c>
      <c r="Z218" s="143" t="e">
        <f t="shared" si="76"/>
        <v>#VALUE!</v>
      </c>
      <c r="AA218" s="143" t="e">
        <f t="shared" si="76"/>
        <v>#VALUE!</v>
      </c>
      <c r="AB218" s="143" t="e">
        <f t="shared" si="76"/>
        <v>#VALUE!</v>
      </c>
      <c r="AC218" s="143" t="e">
        <f t="shared" si="76"/>
        <v>#VALUE!</v>
      </c>
      <c r="AD218" s="143" t="e">
        <f t="shared" si="76"/>
        <v>#VALUE!</v>
      </c>
      <c r="AE218" s="143" t="e">
        <f t="shared" si="76"/>
        <v>#VALUE!</v>
      </c>
      <c r="AF218" s="143" t="e">
        <f t="shared" si="76"/>
        <v>#VALUE!</v>
      </c>
      <c r="AG218" s="143" t="e">
        <f t="shared" si="76"/>
        <v>#VALUE!</v>
      </c>
      <c r="AH218" s="143" t="e">
        <f t="shared" si="76"/>
        <v>#VALUE!</v>
      </c>
      <c r="AI218" s="143" t="e">
        <f t="shared" si="76"/>
        <v>#VALUE!</v>
      </c>
      <c r="AJ218" s="143" t="e">
        <f t="shared" si="76"/>
        <v>#VALUE!</v>
      </c>
      <c r="AK218" s="143" t="e">
        <f t="shared" si="76"/>
        <v>#VALUE!</v>
      </c>
      <c r="AL218" s="143" t="e">
        <f t="shared" si="76"/>
        <v>#VALUE!</v>
      </c>
      <c r="AM218" s="143" t="e">
        <f t="shared" si="76"/>
        <v>#VALUE!</v>
      </c>
      <c r="AN218" s="143" t="e">
        <f t="shared" si="76"/>
        <v>#VALUE!</v>
      </c>
      <c r="AO218" s="143" t="e">
        <f t="shared" si="76"/>
        <v>#VALUE!</v>
      </c>
      <c r="AP218" s="143" t="e">
        <f t="shared" si="76"/>
        <v>#VALUE!</v>
      </c>
      <c r="AQ218" s="143" t="e">
        <f t="shared" si="76"/>
        <v>#VALUE!</v>
      </c>
      <c r="AR218" s="143" t="e">
        <f t="shared" si="76"/>
        <v>#VALUE!</v>
      </c>
      <c r="AS218" s="143" t="e">
        <f t="shared" si="76"/>
        <v>#VALUE!</v>
      </c>
      <c r="AT218" s="143" t="e">
        <f t="shared" si="76"/>
        <v>#VALUE!</v>
      </c>
      <c r="AU218" s="143" t="e">
        <f t="shared" si="76"/>
        <v>#VALUE!</v>
      </c>
      <c r="AV218" s="143" t="e">
        <f t="shared" si="76"/>
        <v>#VALUE!</v>
      </c>
      <c r="AW218" s="143" t="e">
        <f t="shared" si="76"/>
        <v>#VALUE!</v>
      </c>
      <c r="AX218" s="143" t="e">
        <f t="shared" si="76"/>
        <v>#VALUE!</v>
      </c>
      <c r="AY218" s="143" t="e">
        <f t="shared" si="76"/>
        <v>#VALUE!</v>
      </c>
      <c r="AZ218" s="143" t="e">
        <f t="shared" si="76"/>
        <v>#VALUE!</v>
      </c>
      <c r="BA218" s="143" t="e">
        <f t="shared" si="76"/>
        <v>#VALUE!</v>
      </c>
      <c r="BB218" s="143" t="e">
        <f t="shared" si="76"/>
        <v>#VALUE!</v>
      </c>
      <c r="BC218" s="143" t="e">
        <f t="shared" si="76"/>
        <v>#VALUE!</v>
      </c>
      <c r="BD218" s="143" t="e">
        <f t="shared" si="76"/>
        <v>#VALUE!</v>
      </c>
      <c r="BE218" s="143" t="e">
        <f t="shared" si="76"/>
        <v>#VALUE!</v>
      </c>
      <c r="BF218" s="143" t="e">
        <f t="shared" si="76"/>
        <v>#VALUE!</v>
      </c>
      <c r="BG218" s="143" t="e">
        <f t="shared" si="76"/>
        <v>#VALUE!</v>
      </c>
      <c r="BH218" s="143" t="e">
        <f t="shared" si="76"/>
        <v>#VALUE!</v>
      </c>
      <c r="BI218" s="143" t="e">
        <f t="shared" si="76"/>
        <v>#VALUE!</v>
      </c>
      <c r="BJ218" s="143" t="e">
        <f t="shared" si="76"/>
        <v>#VALUE!</v>
      </c>
      <c r="BK218" s="143" t="e">
        <f t="shared" si="76"/>
        <v>#VALUE!</v>
      </c>
      <c r="BL218" s="143" t="e">
        <f t="shared" si="76"/>
        <v>#VALUE!</v>
      </c>
      <c r="BM218" s="143" t="e">
        <f t="shared" si="76"/>
        <v>#VALUE!</v>
      </c>
      <c r="BN218" s="95"/>
      <c r="BO218" s="95"/>
      <c r="BP218" s="95"/>
      <c r="BQ218" s="95"/>
      <c r="BR218" s="95"/>
      <c r="BS218" s="95"/>
      <c r="BT218" s="95"/>
      <c r="BU218" s="95"/>
      <c r="BV218" s="95"/>
      <c r="BW218" s="95"/>
      <c r="BX218" s="95"/>
      <c r="BY218" s="95"/>
      <c r="BZ218" s="95"/>
      <c r="CA218" s="95"/>
      <c r="CB218" s="95"/>
      <c r="CC218" s="95"/>
      <c r="CD218" s="95"/>
      <c r="CE218" s="95"/>
      <c r="CF218" s="95"/>
      <c r="CG218" s="95"/>
      <c r="CH218" s="95"/>
      <c r="CI218" s="95"/>
      <c r="CJ218" s="95"/>
      <c r="CK218" s="95"/>
      <c r="CL218" s="95"/>
      <c r="CM218" s="95"/>
      <c r="CN218" s="95"/>
      <c r="CO218" s="95"/>
      <c r="CP218" s="95"/>
      <c r="CQ218" s="95"/>
      <c r="CR218" s="95"/>
      <c r="CS218" s="95"/>
      <c r="CT218" s="95"/>
      <c r="CU218" s="95"/>
      <c r="CV218" s="95"/>
      <c r="CW218" s="95"/>
      <c r="CX218" s="95"/>
      <c r="CY218" s="95"/>
      <c r="CZ218" s="95"/>
      <c r="DA218" s="95"/>
      <c r="DB218" s="95"/>
      <c r="DC218" s="95"/>
      <c r="DD218" s="95"/>
      <c r="DE218" s="95"/>
      <c r="DF218" s="95"/>
      <c r="DG218" s="95"/>
      <c r="DH218" s="95"/>
      <c r="DI218" s="95"/>
      <c r="DJ218" s="95"/>
      <c r="DK218" s="95"/>
      <c r="DL218" s="95"/>
      <c r="DM218" s="95"/>
      <c r="DN218" s="95"/>
      <c r="DO218" s="95"/>
      <c r="DP218" s="95"/>
      <c r="DQ218" s="95"/>
      <c r="DR218" s="95"/>
      <c r="DS218" s="95"/>
      <c r="DT218" s="95"/>
      <c r="DU218" s="95"/>
      <c r="DV218" s="95"/>
      <c r="DW218" s="95"/>
      <c r="DX218" s="95"/>
      <c r="DY218" s="95"/>
      <c r="DZ218" s="95"/>
      <c r="EA218" s="95"/>
      <c r="EB218" s="95"/>
      <c r="EC218" s="95"/>
      <c r="ED218" s="95"/>
      <c r="EE218" s="95"/>
      <c r="EF218" s="95"/>
      <c r="EG218" s="95"/>
      <c r="EH218" s="95"/>
      <c r="EI218" s="95"/>
      <c r="EJ218" s="95"/>
      <c r="EK218" s="95"/>
      <c r="EL218" s="95"/>
      <c r="EM218" s="95"/>
      <c r="EN218" s="95"/>
      <c r="EO218" s="95"/>
      <c r="EP218" s="95"/>
      <c r="EQ218" s="95"/>
      <c r="ER218" s="95"/>
      <c r="ES218" s="95"/>
      <c r="ET218" s="95"/>
      <c r="EU218" s="95"/>
      <c r="EV218" s="95"/>
      <c r="EW218" s="95"/>
      <c r="EX218" s="95"/>
      <c r="EY218" s="95"/>
      <c r="EZ218" s="95"/>
      <c r="FA218" s="95"/>
      <c r="FB218" s="95"/>
      <c r="FC218" s="95"/>
      <c r="FD218" s="95"/>
      <c r="FE218" s="95"/>
      <c r="FF218" s="95"/>
      <c r="FG218" s="95"/>
      <c r="FH218" s="95"/>
      <c r="FI218" s="95"/>
      <c r="FJ218" s="95"/>
      <c r="FK218" s="95"/>
      <c r="FL218" s="95"/>
      <c r="FM218" s="95"/>
      <c r="FN218" s="95"/>
      <c r="FO218" s="95"/>
      <c r="FP218" s="95"/>
      <c r="FQ218" s="95"/>
      <c r="FR218" s="95"/>
      <c r="FS218" s="95"/>
      <c r="FT218" s="95"/>
      <c r="FU218" s="95"/>
      <c r="FV218" s="95"/>
      <c r="FW218" s="95"/>
      <c r="FX218" s="95"/>
      <c r="FY218" s="95"/>
      <c r="FZ218" s="95"/>
      <c r="GA218" s="95"/>
      <c r="GB218" s="95"/>
      <c r="GC218" s="95"/>
      <c r="GD218" s="95"/>
      <c r="GE218" s="95"/>
      <c r="GF218" s="95"/>
      <c r="GG218" s="95"/>
      <c r="GH218" s="95"/>
      <c r="GI218" s="95"/>
      <c r="GJ218" s="95"/>
      <c r="GK218" s="95"/>
      <c r="GL218" s="95"/>
      <c r="GM218" s="95"/>
      <c r="GN218" s="95"/>
      <c r="GO218" s="95"/>
      <c r="GP218" s="95"/>
      <c r="GQ218" s="95"/>
      <c r="GR218" s="95"/>
      <c r="GS218" s="95"/>
      <c r="GT218" s="95"/>
      <c r="GU218" s="95"/>
      <c r="GV218" s="95"/>
      <c r="GW218" s="133"/>
      <c r="GX218" s="133"/>
      <c r="GY218" s="133"/>
      <c r="GZ218" s="133"/>
      <c r="HA218" s="133"/>
      <c r="HB218" s="133"/>
      <c r="HC218" s="133"/>
      <c r="HD218" s="133"/>
      <c r="HE218" s="133"/>
      <c r="HF218" s="133"/>
      <c r="HG218" s="95"/>
      <c r="HH218" s="95"/>
      <c r="HI218" s="95"/>
      <c r="HJ218" s="95"/>
      <c r="HK218" s="95"/>
      <c r="HL218" s="95"/>
      <c r="HM218" s="95"/>
      <c r="HN218" s="95"/>
      <c r="HO218" s="95"/>
      <c r="HP218" s="95"/>
      <c r="HQ218" s="95"/>
      <c r="HR218" s="95"/>
      <c r="HS218" s="95"/>
      <c r="HT218" s="95"/>
      <c r="HU218" s="95"/>
      <c r="HV218" s="95"/>
      <c r="HW218" s="95"/>
      <c r="HX218" s="95"/>
      <c r="HY218" s="95"/>
      <c r="HZ218" s="95"/>
      <c r="IA218" s="95"/>
      <c r="IB218" s="95"/>
      <c r="IC218" s="95"/>
      <c r="ID218" s="95"/>
      <c r="IE218" s="95"/>
      <c r="IF218" s="95"/>
      <c r="IG218" s="95"/>
      <c r="IH218" s="95"/>
      <c r="II218" s="95"/>
      <c r="IJ218" s="95"/>
      <c r="IK218" s="95"/>
      <c r="IL218" s="95"/>
      <c r="IM218" s="95"/>
      <c r="IN218" s="95"/>
      <c r="IO218" s="95"/>
      <c r="IP218" s="95"/>
      <c r="IQ218" s="95"/>
      <c r="IR218" s="95"/>
      <c r="IS218" s="95"/>
      <c r="IT218" s="95"/>
      <c r="IU218" s="95"/>
      <c r="IV218" s="95"/>
      <c r="IW218" s="95"/>
      <c r="IX218" s="95"/>
      <c r="IY218" s="95"/>
      <c r="IZ218" s="95"/>
      <c r="JA218" s="95"/>
      <c r="JB218" s="95"/>
      <c r="JC218" s="95"/>
      <c r="JD218" s="95"/>
      <c r="JE218" s="95"/>
      <c r="JF218" s="95"/>
      <c r="JG218" s="95"/>
      <c r="JH218" s="95"/>
      <c r="JI218" s="95"/>
      <c r="JJ218" s="95"/>
      <c r="JK218" s="95"/>
      <c r="JL218" s="95"/>
      <c r="JM218" s="95"/>
      <c r="JN218" s="95"/>
      <c r="JO218" s="95"/>
      <c r="JP218" s="95"/>
      <c r="JQ218" s="95"/>
      <c r="JR218" s="95"/>
      <c r="JS218" s="95"/>
      <c r="JT218" s="95"/>
      <c r="JU218" s="95"/>
      <c r="JV218" s="95"/>
      <c r="JW218" s="95"/>
      <c r="JX218" s="95"/>
      <c r="JY218" s="95"/>
      <c r="JZ218" s="95"/>
      <c r="KA218" s="95"/>
      <c r="KB218" s="95"/>
      <c r="KC218" s="95"/>
      <c r="KD218" s="95"/>
      <c r="KE218" s="95"/>
      <c r="KF218" s="95"/>
      <c r="KG218" s="95"/>
      <c r="KH218" s="95"/>
      <c r="KI218" s="95"/>
      <c r="KJ218" s="95"/>
      <c r="KK218" s="95"/>
      <c r="KL218" s="95"/>
      <c r="KM218" s="95"/>
      <c r="KN218" s="95"/>
      <c r="KO218" s="95"/>
      <c r="KP218" s="95"/>
      <c r="KQ218" s="95"/>
      <c r="KR218" s="95"/>
      <c r="KS218" s="95"/>
      <c r="KT218" s="95"/>
      <c r="KU218" s="95"/>
      <c r="KV218" s="95"/>
      <c r="KW218" s="95"/>
      <c r="KX218" s="95"/>
      <c r="KY218" s="95"/>
      <c r="KZ218" s="95"/>
      <c r="LA218" s="95"/>
      <c r="LB218" s="95"/>
      <c r="LC218" s="95"/>
      <c r="LD218" s="95"/>
      <c r="LE218" s="95"/>
      <c r="LF218" s="95"/>
      <c r="LG218" s="95"/>
      <c r="LH218" s="95"/>
      <c r="LI218" s="95"/>
      <c r="LJ218" s="95"/>
      <c r="LK218" s="95"/>
      <c r="LL218" s="95"/>
      <c r="LM218" s="95"/>
      <c r="LN218" s="95"/>
      <c r="LO218" s="95"/>
      <c r="LP218" s="95"/>
      <c r="LQ218" s="95"/>
      <c r="LR218" s="95"/>
      <c r="LS218" s="95"/>
      <c r="LT218" s="95"/>
      <c r="LU218" s="95"/>
      <c r="LV218" s="95"/>
      <c r="LW218" s="95"/>
      <c r="LX218" s="95"/>
      <c r="LY218" s="95"/>
      <c r="LZ218" s="95"/>
      <c r="MA218" s="95"/>
      <c r="MB218" s="95"/>
      <c r="MC218" s="95"/>
      <c r="MD218" s="95"/>
      <c r="ME218" s="95"/>
      <c r="MF218" s="95"/>
      <c r="MG218" s="95"/>
      <c r="MH218" s="95"/>
      <c r="MI218" s="95"/>
      <c r="MJ218" s="95"/>
      <c r="MK218" s="95"/>
      <c r="ML218" s="95"/>
      <c r="MM218" s="95"/>
      <c r="MN218" s="95"/>
      <c r="MO218" s="95"/>
      <c r="MP218" s="95"/>
      <c r="MQ218" s="95"/>
      <c r="MR218" s="95"/>
      <c r="MS218" s="95"/>
      <c r="MT218" s="95"/>
      <c r="MU218" s="95"/>
      <c r="MV218" s="95"/>
      <c r="MW218" s="95"/>
      <c r="MX218" s="95"/>
      <c r="MY218" s="95"/>
      <c r="MZ218" s="95"/>
      <c r="NA218" s="95"/>
      <c r="NB218" s="95"/>
      <c r="NC218" s="95"/>
      <c r="ND218" s="95"/>
      <c r="NE218" s="95"/>
      <c r="NF218" s="95"/>
      <c r="NG218" s="95"/>
      <c r="NH218" s="95"/>
      <c r="NI218" s="95"/>
      <c r="NJ218" s="95"/>
      <c r="NK218" s="95"/>
      <c r="NL218" s="95"/>
      <c r="NM218" s="95"/>
      <c r="NN218" s="95"/>
      <c r="NO218" s="95"/>
      <c r="NP218" s="95"/>
      <c r="NQ218" s="95"/>
      <c r="NR218" s="95"/>
      <c r="NS218" s="95"/>
      <c r="NT218" s="95"/>
      <c r="NU218" s="95"/>
      <c r="NV218" s="95"/>
      <c r="NW218" s="95"/>
      <c r="NX218" s="95"/>
      <c r="NY218" s="95"/>
      <c r="NZ218" s="95"/>
      <c r="OA218" s="95"/>
      <c r="OB218" s="95"/>
      <c r="OC218" s="95"/>
      <c r="OD218" s="95"/>
      <c r="OE218" s="95"/>
      <c r="OF218" s="95"/>
      <c r="OG218" s="95"/>
      <c r="OH218" s="95"/>
      <c r="OI218" s="95"/>
      <c r="OJ218" s="95"/>
      <c r="OK218" s="95"/>
      <c r="OL218" s="95"/>
      <c r="OM218" s="95"/>
      <c r="ON218" s="95"/>
      <c r="OO218" s="95"/>
      <c r="OP218" s="95"/>
      <c r="OQ218" s="95"/>
      <c r="OR218" s="95"/>
      <c r="OS218" s="95"/>
      <c r="OT218" s="95"/>
      <c r="OU218" s="95"/>
      <c r="OV218" s="95"/>
      <c r="OW218" s="95"/>
      <c r="OX218" s="95"/>
      <c r="OY218" s="95"/>
      <c r="OZ218" s="95"/>
      <c r="PA218" s="95"/>
      <c r="PB218" s="95"/>
      <c r="PC218" s="95"/>
      <c r="PD218" s="95"/>
      <c r="PE218" s="95"/>
      <c r="PF218" s="95"/>
      <c r="PG218" s="95"/>
      <c r="PH218" s="95"/>
    </row>
    <row r="219" spans="3:424" s="85" customFormat="1" ht="29.55" customHeight="1">
      <c r="C219" s="1815" t="s">
        <v>230</v>
      </c>
      <c r="D219" s="1815"/>
      <c r="E219" s="1815"/>
      <c r="F219" s="143">
        <f t="shared" si="61"/>
        <v>0</v>
      </c>
      <c r="G219" s="143" t="e">
        <f t="shared" si="72"/>
        <v>#VALUE!</v>
      </c>
      <c r="H219" s="143" t="e">
        <f t="shared" si="76"/>
        <v>#VALUE!</v>
      </c>
      <c r="I219" s="143" t="e">
        <f t="shared" si="76"/>
        <v>#VALUE!</v>
      </c>
      <c r="J219" s="143" t="e">
        <f t="shared" si="76"/>
        <v>#VALUE!</v>
      </c>
      <c r="K219" s="143" t="e">
        <f t="shared" si="76"/>
        <v>#VALUE!</v>
      </c>
      <c r="L219" s="143" t="e">
        <f t="shared" si="76"/>
        <v>#VALUE!</v>
      </c>
      <c r="M219" s="143" t="e">
        <f t="shared" si="76"/>
        <v>#VALUE!</v>
      </c>
      <c r="N219" s="143" t="e">
        <f t="shared" si="76"/>
        <v>#VALUE!</v>
      </c>
      <c r="O219" s="143" t="e">
        <f t="shared" si="76"/>
        <v>#VALUE!</v>
      </c>
      <c r="P219" s="143" t="e">
        <f t="shared" si="76"/>
        <v>#VALUE!</v>
      </c>
      <c r="Q219" s="143" t="e">
        <f t="shared" si="76"/>
        <v>#VALUE!</v>
      </c>
      <c r="R219" s="143" t="e">
        <f t="shared" si="76"/>
        <v>#VALUE!</v>
      </c>
      <c r="S219" s="143" t="e">
        <f t="shared" si="76"/>
        <v>#VALUE!</v>
      </c>
      <c r="T219" s="143" t="e">
        <f t="shared" si="76"/>
        <v>#VALUE!</v>
      </c>
      <c r="U219" s="143" t="e">
        <f t="shared" si="76"/>
        <v>#VALUE!</v>
      </c>
      <c r="V219" s="143" t="e">
        <f t="shared" si="76"/>
        <v>#VALUE!</v>
      </c>
      <c r="W219" s="143" t="e">
        <f t="shared" si="76"/>
        <v>#VALUE!</v>
      </c>
      <c r="X219" s="143" t="e">
        <f t="shared" si="76"/>
        <v>#VALUE!</v>
      </c>
      <c r="Y219" s="143" t="e">
        <f t="shared" si="76"/>
        <v>#VALUE!</v>
      </c>
      <c r="Z219" s="143" t="e">
        <f t="shared" si="76"/>
        <v>#VALUE!</v>
      </c>
      <c r="AA219" s="143" t="e">
        <f t="shared" si="76"/>
        <v>#VALUE!</v>
      </c>
      <c r="AB219" s="143" t="e">
        <f t="shared" si="76"/>
        <v>#VALUE!</v>
      </c>
      <c r="AC219" s="143" t="e">
        <f t="shared" si="76"/>
        <v>#VALUE!</v>
      </c>
      <c r="AD219" s="143" t="e">
        <f t="shared" si="76"/>
        <v>#VALUE!</v>
      </c>
      <c r="AE219" s="143" t="e">
        <f t="shared" si="76"/>
        <v>#VALUE!</v>
      </c>
      <c r="AF219" s="143" t="e">
        <f t="shared" si="76"/>
        <v>#VALUE!</v>
      </c>
      <c r="AG219" s="143" t="e">
        <f t="shared" si="76"/>
        <v>#VALUE!</v>
      </c>
      <c r="AH219" s="143" t="e">
        <f t="shared" si="76"/>
        <v>#VALUE!</v>
      </c>
      <c r="AI219" s="143" t="e">
        <f t="shared" si="76"/>
        <v>#VALUE!</v>
      </c>
      <c r="AJ219" s="143" t="e">
        <f t="shared" si="76"/>
        <v>#VALUE!</v>
      </c>
      <c r="AK219" s="143" t="e">
        <f t="shared" si="76"/>
        <v>#VALUE!</v>
      </c>
      <c r="AL219" s="143" t="e">
        <f t="shared" si="76"/>
        <v>#VALUE!</v>
      </c>
      <c r="AM219" s="143" t="e">
        <f t="shared" si="76"/>
        <v>#VALUE!</v>
      </c>
      <c r="AN219" s="143" t="e">
        <f t="shared" si="76"/>
        <v>#VALUE!</v>
      </c>
      <c r="AO219" s="143" t="e">
        <f t="shared" si="76"/>
        <v>#VALUE!</v>
      </c>
      <c r="AP219" s="143" t="e">
        <f t="shared" si="76"/>
        <v>#VALUE!</v>
      </c>
      <c r="AQ219" s="143" t="e">
        <f t="shared" si="76"/>
        <v>#VALUE!</v>
      </c>
      <c r="AR219" s="143" t="e">
        <f t="shared" si="76"/>
        <v>#VALUE!</v>
      </c>
      <c r="AS219" s="143" t="e">
        <f t="shared" si="76"/>
        <v>#VALUE!</v>
      </c>
      <c r="AT219" s="143" t="e">
        <f t="shared" si="76"/>
        <v>#VALUE!</v>
      </c>
      <c r="AU219" s="143" t="e">
        <f t="shared" si="76"/>
        <v>#VALUE!</v>
      </c>
      <c r="AV219" s="143" t="e">
        <f t="shared" si="76"/>
        <v>#VALUE!</v>
      </c>
      <c r="AW219" s="143" t="e">
        <f t="shared" si="76"/>
        <v>#VALUE!</v>
      </c>
      <c r="AX219" s="143" t="e">
        <f t="shared" si="76"/>
        <v>#VALUE!</v>
      </c>
      <c r="AY219" s="143" t="e">
        <f t="shared" si="76"/>
        <v>#VALUE!</v>
      </c>
      <c r="AZ219" s="143" t="e">
        <f t="shared" si="76"/>
        <v>#VALUE!</v>
      </c>
      <c r="BA219" s="143" t="e">
        <f t="shared" si="76"/>
        <v>#VALUE!</v>
      </c>
      <c r="BB219" s="143" t="e">
        <f t="shared" si="76"/>
        <v>#VALUE!</v>
      </c>
      <c r="BC219" s="143" t="e">
        <f t="shared" si="76"/>
        <v>#VALUE!</v>
      </c>
      <c r="BD219" s="143" t="e">
        <f t="shared" si="76"/>
        <v>#VALUE!</v>
      </c>
      <c r="BE219" s="143" t="e">
        <f t="shared" si="76"/>
        <v>#VALUE!</v>
      </c>
      <c r="BF219" s="143" t="e">
        <f t="shared" si="76"/>
        <v>#VALUE!</v>
      </c>
      <c r="BG219" s="143" t="e">
        <f t="shared" si="76"/>
        <v>#VALUE!</v>
      </c>
      <c r="BH219" s="143" t="e">
        <f t="shared" si="76"/>
        <v>#VALUE!</v>
      </c>
      <c r="BI219" s="143" t="e">
        <f t="shared" si="76"/>
        <v>#VALUE!</v>
      </c>
      <c r="BJ219" s="143" t="e">
        <f t="shared" si="76"/>
        <v>#VALUE!</v>
      </c>
      <c r="BK219" s="143" t="e">
        <f t="shared" si="76"/>
        <v>#VALUE!</v>
      </c>
      <c r="BL219" s="143" t="e">
        <f t="shared" si="76"/>
        <v>#VALUE!</v>
      </c>
      <c r="BM219" s="143" t="e">
        <f t="shared" si="76"/>
        <v>#VALUE!</v>
      </c>
      <c r="BN219" s="95"/>
      <c r="BO219" s="95"/>
      <c r="BP219" s="95"/>
      <c r="BQ219" s="95"/>
      <c r="BR219" s="95"/>
      <c r="BS219" s="95"/>
      <c r="BT219" s="95"/>
      <c r="BU219" s="95"/>
      <c r="BV219" s="95"/>
      <c r="BW219" s="95"/>
      <c r="BX219" s="95"/>
      <c r="BY219" s="95"/>
      <c r="BZ219" s="95"/>
      <c r="CA219" s="95"/>
      <c r="CB219" s="95"/>
      <c r="CC219" s="95"/>
      <c r="CD219" s="95"/>
      <c r="CE219" s="95"/>
      <c r="CF219" s="95"/>
      <c r="CG219" s="95"/>
      <c r="CH219" s="95"/>
      <c r="CI219" s="95"/>
      <c r="CJ219" s="95"/>
      <c r="CK219" s="95"/>
      <c r="CL219" s="95"/>
      <c r="CM219" s="95"/>
      <c r="CN219" s="95"/>
      <c r="CO219" s="95"/>
      <c r="CP219" s="95"/>
      <c r="CQ219" s="95"/>
      <c r="CR219" s="95"/>
      <c r="CS219" s="95"/>
      <c r="CT219" s="95"/>
      <c r="CU219" s="95"/>
      <c r="CV219" s="95"/>
      <c r="CW219" s="95"/>
      <c r="CX219" s="95"/>
      <c r="CY219" s="95"/>
      <c r="CZ219" s="95"/>
      <c r="DA219" s="95"/>
      <c r="DB219" s="95"/>
      <c r="DC219" s="95"/>
      <c r="DD219" s="95"/>
      <c r="DE219" s="95"/>
      <c r="DF219" s="95"/>
      <c r="DG219" s="95"/>
      <c r="DH219" s="95"/>
      <c r="DI219" s="95"/>
      <c r="DJ219" s="95"/>
      <c r="DK219" s="95"/>
      <c r="DL219" s="95"/>
      <c r="DM219" s="95"/>
      <c r="DN219" s="95"/>
      <c r="DO219" s="95"/>
      <c r="DP219" s="95"/>
      <c r="DQ219" s="95"/>
      <c r="DR219" s="95"/>
      <c r="DS219" s="95"/>
      <c r="DT219" s="95"/>
      <c r="DU219" s="95"/>
      <c r="DV219" s="95"/>
      <c r="DW219" s="95"/>
      <c r="DX219" s="95"/>
      <c r="DY219" s="95"/>
      <c r="DZ219" s="95"/>
      <c r="EA219" s="95"/>
      <c r="EB219" s="95"/>
      <c r="EC219" s="95"/>
      <c r="ED219" s="95"/>
      <c r="EE219" s="95"/>
      <c r="EF219" s="95"/>
      <c r="EG219" s="95"/>
      <c r="EH219" s="95"/>
      <c r="EI219" s="95"/>
      <c r="EJ219" s="95"/>
      <c r="EK219" s="95"/>
      <c r="EL219" s="95"/>
      <c r="EM219" s="95"/>
      <c r="EN219" s="95"/>
      <c r="EO219" s="95"/>
      <c r="EP219" s="95"/>
      <c r="EQ219" s="95"/>
      <c r="ER219" s="95"/>
      <c r="ES219" s="95"/>
      <c r="ET219" s="95"/>
      <c r="EU219" s="95"/>
      <c r="EV219" s="95"/>
      <c r="EW219" s="95"/>
      <c r="EX219" s="95"/>
      <c r="EY219" s="95"/>
      <c r="EZ219" s="95"/>
      <c r="FA219" s="95"/>
      <c r="FB219" s="95"/>
      <c r="FC219" s="95"/>
      <c r="FD219" s="95"/>
      <c r="FE219" s="95"/>
      <c r="FF219" s="95"/>
      <c r="FG219" s="95"/>
      <c r="FH219" s="95"/>
      <c r="FI219" s="95"/>
      <c r="FJ219" s="95"/>
      <c r="FK219" s="95"/>
      <c r="FL219" s="95"/>
      <c r="FM219" s="95"/>
      <c r="FN219" s="95"/>
      <c r="FO219" s="95"/>
      <c r="FP219" s="95"/>
      <c r="FQ219" s="95"/>
      <c r="FR219" s="95"/>
      <c r="FS219" s="95"/>
      <c r="FT219" s="95"/>
      <c r="FU219" s="95"/>
      <c r="FV219" s="95"/>
      <c r="FW219" s="95"/>
      <c r="FX219" s="95"/>
      <c r="FY219" s="95"/>
      <c r="FZ219" s="95"/>
      <c r="GA219" s="95"/>
      <c r="GB219" s="95"/>
      <c r="GC219" s="95"/>
      <c r="GD219" s="95"/>
      <c r="GE219" s="95"/>
      <c r="GF219" s="95"/>
      <c r="GG219" s="95"/>
      <c r="GH219" s="95"/>
      <c r="GI219" s="95"/>
      <c r="GJ219" s="95"/>
      <c r="GK219" s="95"/>
      <c r="GL219" s="95"/>
      <c r="GM219" s="95"/>
      <c r="GN219" s="95"/>
      <c r="GO219" s="95"/>
      <c r="GP219" s="95"/>
      <c r="GQ219" s="95"/>
      <c r="GR219" s="95"/>
      <c r="GS219" s="95"/>
      <c r="GT219" s="95"/>
      <c r="GU219" s="95"/>
      <c r="GV219" s="95"/>
      <c r="GW219" s="133"/>
      <c r="GX219" s="133"/>
      <c r="GY219" s="133"/>
      <c r="GZ219" s="133"/>
      <c r="HA219" s="133"/>
      <c r="HB219" s="133"/>
      <c r="HC219" s="133"/>
      <c r="HD219" s="133"/>
      <c r="HE219" s="133"/>
      <c r="HF219" s="133"/>
      <c r="HG219" s="95"/>
      <c r="HH219" s="95"/>
      <c r="HI219" s="95"/>
      <c r="HJ219" s="95"/>
      <c r="HK219" s="95"/>
      <c r="HL219" s="95"/>
      <c r="HM219" s="95"/>
      <c r="HN219" s="95"/>
      <c r="HO219" s="95"/>
      <c r="HP219" s="95"/>
      <c r="HQ219" s="95"/>
      <c r="HR219" s="95"/>
      <c r="HS219" s="95"/>
      <c r="HT219" s="95"/>
      <c r="HU219" s="95"/>
      <c r="HV219" s="95"/>
      <c r="HW219" s="95"/>
      <c r="HX219" s="95"/>
      <c r="HY219" s="95"/>
      <c r="HZ219" s="95"/>
      <c r="IA219" s="95"/>
      <c r="IB219" s="95"/>
      <c r="IC219" s="95"/>
      <c r="ID219" s="95"/>
      <c r="IE219" s="95"/>
      <c r="IF219" s="95"/>
      <c r="IG219" s="95"/>
      <c r="IH219" s="95"/>
      <c r="II219" s="95"/>
      <c r="IJ219" s="95"/>
      <c r="IK219" s="95"/>
      <c r="IL219" s="95"/>
      <c r="IM219" s="95"/>
      <c r="IN219" s="95"/>
      <c r="IO219" s="95"/>
      <c r="IP219" s="95"/>
      <c r="IQ219" s="95"/>
      <c r="IR219" s="95"/>
      <c r="IS219" s="95"/>
      <c r="IT219" s="95"/>
      <c r="IU219" s="95"/>
      <c r="IV219" s="95"/>
      <c r="IW219" s="95"/>
      <c r="IX219" s="95"/>
      <c r="IY219" s="95"/>
      <c r="IZ219" s="95"/>
      <c r="JA219" s="95"/>
      <c r="JB219" s="95"/>
      <c r="JC219" s="95"/>
      <c r="JD219" s="95"/>
      <c r="JE219" s="95"/>
      <c r="JF219" s="95"/>
      <c r="JG219" s="95"/>
      <c r="JH219" s="95"/>
      <c r="JI219" s="95"/>
      <c r="JJ219" s="95"/>
      <c r="JK219" s="95"/>
      <c r="JL219" s="95"/>
      <c r="JM219" s="95"/>
      <c r="JN219" s="95"/>
      <c r="JO219" s="95"/>
      <c r="JP219" s="95"/>
      <c r="JQ219" s="95"/>
      <c r="JR219" s="95"/>
      <c r="JS219" s="95"/>
      <c r="JT219" s="95"/>
      <c r="JU219" s="95"/>
      <c r="JV219" s="95"/>
      <c r="JW219" s="95"/>
      <c r="JX219" s="95"/>
      <c r="JY219" s="95"/>
      <c r="JZ219" s="95"/>
      <c r="KA219" s="95"/>
      <c r="KB219" s="95"/>
      <c r="KC219" s="95"/>
      <c r="KD219" s="95"/>
      <c r="KE219" s="95"/>
      <c r="KF219" s="95"/>
      <c r="KG219" s="95"/>
      <c r="KH219" s="95"/>
      <c r="KI219" s="95"/>
      <c r="KJ219" s="95"/>
      <c r="KK219" s="95"/>
      <c r="KL219" s="95"/>
      <c r="KM219" s="95"/>
      <c r="KN219" s="95"/>
      <c r="KO219" s="95"/>
      <c r="KP219" s="95"/>
      <c r="KQ219" s="95"/>
      <c r="KR219" s="95"/>
      <c r="KS219" s="95"/>
      <c r="KT219" s="95"/>
      <c r="KU219" s="95"/>
      <c r="KV219" s="95"/>
      <c r="KW219" s="95"/>
      <c r="KX219" s="95"/>
      <c r="KY219" s="95"/>
      <c r="KZ219" s="95"/>
      <c r="LA219" s="95"/>
      <c r="LB219" s="95"/>
      <c r="LC219" s="95"/>
      <c r="LD219" s="95"/>
      <c r="LE219" s="95"/>
      <c r="LF219" s="95"/>
      <c r="LG219" s="95"/>
      <c r="LH219" s="95"/>
      <c r="LI219" s="95"/>
      <c r="LJ219" s="95"/>
      <c r="LK219" s="95"/>
      <c r="LL219" s="95"/>
      <c r="LM219" s="95"/>
      <c r="LN219" s="95"/>
      <c r="LO219" s="95"/>
      <c r="LP219" s="95"/>
      <c r="LQ219" s="95"/>
      <c r="LR219" s="95"/>
      <c r="LS219" s="95"/>
      <c r="LT219" s="95"/>
      <c r="LU219" s="95"/>
      <c r="LV219" s="95"/>
      <c r="LW219" s="95"/>
      <c r="LX219" s="95"/>
      <c r="LY219" s="95"/>
      <c r="LZ219" s="95"/>
      <c r="MA219" s="95"/>
      <c r="MB219" s="95"/>
      <c r="MC219" s="95"/>
      <c r="MD219" s="95"/>
      <c r="ME219" s="95"/>
      <c r="MF219" s="95"/>
      <c r="MG219" s="95"/>
      <c r="MH219" s="95"/>
      <c r="MI219" s="95"/>
      <c r="MJ219" s="95"/>
      <c r="MK219" s="95"/>
      <c r="ML219" s="95"/>
      <c r="MM219" s="95"/>
      <c r="MN219" s="95"/>
      <c r="MO219" s="95"/>
      <c r="MP219" s="95"/>
      <c r="MQ219" s="95"/>
      <c r="MR219" s="95"/>
      <c r="MS219" s="95"/>
      <c r="MT219" s="95"/>
      <c r="MU219" s="95"/>
      <c r="MV219" s="95"/>
      <c r="MW219" s="95"/>
      <c r="MX219" s="95"/>
      <c r="MY219" s="95"/>
      <c r="MZ219" s="95"/>
      <c r="NA219" s="95"/>
      <c r="NB219" s="95"/>
      <c r="NC219" s="95"/>
      <c r="ND219" s="95"/>
      <c r="NE219" s="95"/>
      <c r="NF219" s="95"/>
      <c r="NG219" s="95"/>
      <c r="NH219" s="95"/>
      <c r="NI219" s="95"/>
      <c r="NJ219" s="95"/>
      <c r="NK219" s="95"/>
      <c r="NL219" s="95"/>
      <c r="NM219" s="95"/>
      <c r="NN219" s="95"/>
      <c r="NO219" s="95"/>
      <c r="NP219" s="95"/>
      <c r="NQ219" s="95"/>
      <c r="NR219" s="95"/>
      <c r="NS219" s="95"/>
      <c r="NT219" s="95"/>
      <c r="NU219" s="95"/>
      <c r="NV219" s="95"/>
      <c r="NW219" s="95"/>
      <c r="NX219" s="95"/>
      <c r="NY219" s="95"/>
      <c r="NZ219" s="95"/>
      <c r="OA219" s="95"/>
      <c r="OB219" s="95"/>
      <c r="OC219" s="95"/>
      <c r="OD219" s="95"/>
      <c r="OE219" s="95"/>
      <c r="OF219" s="95"/>
      <c r="OG219" s="95"/>
      <c r="OH219" s="95"/>
      <c r="OI219" s="95"/>
      <c r="OJ219" s="95"/>
      <c r="OK219" s="95"/>
      <c r="OL219" s="95"/>
      <c r="OM219" s="95"/>
      <c r="ON219" s="95"/>
      <c r="OO219" s="95"/>
      <c r="OP219" s="95"/>
      <c r="OQ219" s="95"/>
      <c r="OR219" s="95"/>
      <c r="OS219" s="95"/>
      <c r="OT219" s="95"/>
      <c r="OU219" s="95"/>
      <c r="OV219" s="95"/>
      <c r="OW219" s="95"/>
      <c r="OX219" s="95"/>
      <c r="OY219" s="95"/>
      <c r="OZ219" s="95"/>
      <c r="PA219" s="95"/>
      <c r="PB219" s="95"/>
      <c r="PC219" s="95"/>
      <c r="PD219" s="95"/>
      <c r="PE219" s="95"/>
      <c r="PF219" s="95"/>
      <c r="PG219" s="95"/>
      <c r="PH219" s="95"/>
    </row>
    <row r="220" spans="3:424" s="85" customFormat="1" ht="18">
      <c r="C220" s="1816" t="s">
        <v>255</v>
      </c>
      <c r="D220" s="1816"/>
      <c r="E220" s="1817"/>
      <c r="F220" s="131"/>
      <c r="G220" s="144"/>
      <c r="H220" s="144"/>
      <c r="I220" s="144"/>
      <c r="J220" s="144"/>
      <c r="K220" s="144"/>
      <c r="L220" s="144"/>
      <c r="M220" s="144"/>
      <c r="N220" s="144"/>
      <c r="O220" s="144"/>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c r="AT220" s="144"/>
      <c r="AU220" s="144"/>
      <c r="AV220" s="144"/>
      <c r="AW220" s="144"/>
      <c r="AX220" s="144"/>
      <c r="AY220" s="144"/>
      <c r="AZ220" s="144"/>
      <c r="BA220" s="144"/>
      <c r="BB220" s="144"/>
      <c r="BC220" s="144"/>
      <c r="BD220" s="144"/>
      <c r="BE220" s="144"/>
      <c r="BF220" s="144"/>
      <c r="BG220" s="144"/>
      <c r="BH220" s="144"/>
      <c r="BI220" s="144"/>
      <c r="BJ220" s="144"/>
      <c r="BK220" s="144"/>
      <c r="BL220" s="144"/>
      <c r="BM220" s="144"/>
      <c r="BN220" s="95"/>
      <c r="BO220" s="95"/>
      <c r="BP220" s="95"/>
      <c r="BQ220" s="95"/>
      <c r="BR220" s="95"/>
      <c r="BS220" s="95"/>
      <c r="BT220" s="95"/>
      <c r="BU220" s="95"/>
      <c r="BV220" s="95"/>
      <c r="BW220" s="95"/>
      <c r="BX220" s="95"/>
      <c r="BY220" s="95"/>
      <c r="BZ220" s="95"/>
      <c r="CA220" s="95"/>
      <c r="CB220" s="95"/>
      <c r="CC220" s="95"/>
      <c r="CD220" s="95"/>
      <c r="CE220" s="95"/>
      <c r="CF220" s="95"/>
      <c r="CG220" s="95"/>
      <c r="CH220" s="95"/>
      <c r="CI220" s="95"/>
      <c r="CJ220" s="95"/>
      <c r="CK220" s="95"/>
      <c r="CL220" s="95"/>
      <c r="CM220" s="95"/>
      <c r="CN220" s="95"/>
      <c r="CO220" s="95"/>
      <c r="CP220" s="95"/>
      <c r="CQ220" s="95"/>
      <c r="CR220" s="95"/>
      <c r="CS220" s="95"/>
      <c r="CT220" s="95"/>
      <c r="CU220" s="95"/>
      <c r="CV220" s="95"/>
      <c r="CW220" s="95"/>
      <c r="CX220" s="95"/>
      <c r="CY220" s="95"/>
      <c r="CZ220" s="95"/>
      <c r="DA220" s="95"/>
      <c r="DB220" s="95"/>
      <c r="DC220" s="95"/>
      <c r="DD220" s="95"/>
      <c r="DE220" s="95"/>
      <c r="DF220" s="95"/>
      <c r="DG220" s="95"/>
      <c r="DH220" s="95"/>
      <c r="DI220" s="95"/>
      <c r="DJ220" s="95"/>
      <c r="DK220" s="95"/>
      <c r="DL220" s="95"/>
      <c r="DM220" s="95"/>
      <c r="DN220" s="95"/>
      <c r="DO220" s="95"/>
      <c r="DP220" s="95"/>
      <c r="DQ220" s="95"/>
      <c r="DR220" s="95"/>
      <c r="DS220" s="95"/>
      <c r="DT220" s="95"/>
      <c r="DU220" s="95"/>
      <c r="DV220" s="95"/>
      <c r="DW220" s="95"/>
      <c r="DX220" s="95"/>
      <c r="DY220" s="95"/>
      <c r="DZ220" s="95"/>
      <c r="EA220" s="95"/>
      <c r="EB220" s="95"/>
      <c r="EC220" s="95"/>
      <c r="ED220" s="95"/>
      <c r="EE220" s="95"/>
      <c r="EF220" s="95"/>
      <c r="EG220" s="95"/>
      <c r="EH220" s="95"/>
      <c r="EI220" s="95"/>
      <c r="EJ220" s="95"/>
      <c r="EK220" s="95"/>
      <c r="EL220" s="95"/>
      <c r="EM220" s="95"/>
      <c r="EN220" s="95"/>
      <c r="EO220" s="95"/>
      <c r="EP220" s="95"/>
      <c r="EQ220" s="95"/>
      <c r="ER220" s="95"/>
      <c r="ES220" s="95"/>
      <c r="ET220" s="95"/>
      <c r="EU220" s="95"/>
      <c r="EV220" s="95"/>
      <c r="EW220" s="95"/>
      <c r="EX220" s="95"/>
      <c r="EY220" s="95"/>
      <c r="EZ220" s="95"/>
      <c r="FA220" s="95"/>
      <c r="FB220" s="95"/>
      <c r="FC220" s="95"/>
      <c r="FD220" s="95"/>
      <c r="FE220" s="95"/>
      <c r="FF220" s="95"/>
      <c r="FG220" s="95"/>
      <c r="FH220" s="95"/>
      <c r="FI220" s="95"/>
      <c r="FJ220" s="95"/>
      <c r="FK220" s="95"/>
      <c r="FL220" s="95"/>
      <c r="FM220" s="95"/>
      <c r="FN220" s="95"/>
      <c r="FO220" s="95"/>
      <c r="FP220" s="95"/>
      <c r="FQ220" s="95"/>
      <c r="FR220" s="95"/>
      <c r="FS220" s="95"/>
      <c r="FT220" s="95"/>
      <c r="FU220" s="95"/>
      <c r="FV220" s="95"/>
      <c r="FW220" s="95"/>
      <c r="FX220" s="95"/>
      <c r="FY220" s="95"/>
      <c r="FZ220" s="95"/>
      <c r="GA220" s="95"/>
      <c r="GB220" s="95"/>
      <c r="GC220" s="95"/>
      <c r="GD220" s="95"/>
      <c r="GE220" s="95"/>
      <c r="GF220" s="95"/>
      <c r="GG220" s="95"/>
      <c r="GH220" s="95"/>
      <c r="GI220" s="95"/>
      <c r="GJ220" s="95"/>
      <c r="GK220" s="95"/>
      <c r="GL220" s="95"/>
      <c r="GM220" s="95"/>
      <c r="GN220" s="95"/>
      <c r="GO220" s="95"/>
      <c r="GP220" s="95"/>
      <c r="GQ220" s="95"/>
      <c r="GR220" s="95"/>
      <c r="GS220" s="95"/>
      <c r="GT220" s="95"/>
      <c r="GU220" s="95"/>
      <c r="GV220" s="95"/>
      <c r="GW220" s="133"/>
      <c r="GX220" s="133"/>
      <c r="GY220" s="133"/>
      <c r="GZ220" s="133"/>
      <c r="HA220" s="133"/>
      <c r="HB220" s="133"/>
      <c r="HC220" s="133"/>
      <c r="HD220" s="133"/>
      <c r="HE220" s="133"/>
      <c r="HF220" s="133"/>
      <c r="HG220" s="95"/>
      <c r="HH220" s="95"/>
      <c r="HI220" s="95"/>
      <c r="HJ220" s="95"/>
      <c r="HK220" s="95"/>
      <c r="HL220" s="95"/>
      <c r="HM220" s="95"/>
      <c r="HN220" s="95"/>
      <c r="HO220" s="95"/>
      <c r="HP220" s="95"/>
      <c r="HQ220" s="95"/>
      <c r="HR220" s="95"/>
      <c r="HS220" s="95"/>
      <c r="HT220" s="95"/>
      <c r="HU220" s="95"/>
      <c r="HV220" s="95"/>
      <c r="HW220" s="95"/>
      <c r="HX220" s="95"/>
      <c r="HY220" s="95"/>
      <c r="HZ220" s="95"/>
      <c r="IA220" s="95"/>
      <c r="IB220" s="95"/>
      <c r="IC220" s="95"/>
      <c r="ID220" s="95"/>
      <c r="IE220" s="95"/>
      <c r="IF220" s="95"/>
      <c r="IG220" s="95"/>
      <c r="IH220" s="95"/>
      <c r="II220" s="95"/>
      <c r="IJ220" s="95"/>
      <c r="IK220" s="95"/>
      <c r="IL220" s="95"/>
      <c r="IM220" s="95"/>
      <c r="IN220" s="95"/>
      <c r="IO220" s="95"/>
      <c r="IP220" s="95"/>
      <c r="IQ220" s="95"/>
      <c r="IR220" s="95"/>
      <c r="IS220" s="95"/>
      <c r="IT220" s="95"/>
      <c r="IU220" s="95"/>
      <c r="IV220" s="95"/>
      <c r="IW220" s="95"/>
      <c r="IX220" s="95"/>
      <c r="IY220" s="95"/>
      <c r="IZ220" s="95"/>
      <c r="JA220" s="95"/>
      <c r="JB220" s="95"/>
      <c r="JC220" s="95"/>
      <c r="JD220" s="95"/>
      <c r="JE220" s="95"/>
      <c r="JF220" s="95"/>
      <c r="JG220" s="95"/>
      <c r="JH220" s="95"/>
      <c r="JI220" s="95"/>
      <c r="JJ220" s="95"/>
      <c r="JK220" s="95"/>
      <c r="JL220" s="95"/>
      <c r="JM220" s="95"/>
      <c r="JN220" s="95"/>
      <c r="JO220" s="95"/>
      <c r="JP220" s="95"/>
      <c r="JQ220" s="95"/>
      <c r="JR220" s="95"/>
      <c r="JS220" s="95"/>
      <c r="JT220" s="95"/>
      <c r="JU220" s="95"/>
      <c r="JV220" s="95"/>
      <c r="JW220" s="95"/>
      <c r="JX220" s="95"/>
      <c r="JY220" s="95"/>
      <c r="JZ220" s="95"/>
      <c r="KA220" s="95"/>
      <c r="KB220" s="95"/>
      <c r="KC220" s="95"/>
      <c r="KD220" s="95"/>
      <c r="KE220" s="95"/>
      <c r="KF220" s="95"/>
      <c r="KG220" s="95"/>
      <c r="KH220" s="95"/>
      <c r="KI220" s="95"/>
      <c r="KJ220" s="95"/>
      <c r="KK220" s="95"/>
      <c r="KL220" s="95"/>
      <c r="KM220" s="95"/>
      <c r="KN220" s="95"/>
      <c r="KO220" s="95"/>
      <c r="KP220" s="95"/>
      <c r="KQ220" s="95"/>
      <c r="KR220" s="95"/>
      <c r="KS220" s="95"/>
      <c r="KT220" s="95"/>
      <c r="KU220" s="95"/>
      <c r="KV220" s="95"/>
      <c r="KW220" s="95"/>
      <c r="KX220" s="95"/>
      <c r="KY220" s="95"/>
      <c r="KZ220" s="95"/>
      <c r="LA220" s="95"/>
      <c r="LB220" s="95"/>
      <c r="LC220" s="95"/>
      <c r="LD220" s="95"/>
      <c r="LE220" s="95"/>
      <c r="LF220" s="95"/>
      <c r="LG220" s="95"/>
      <c r="LH220" s="95"/>
      <c r="LI220" s="95"/>
      <c r="LJ220" s="95"/>
      <c r="LK220" s="95"/>
      <c r="LL220" s="95"/>
      <c r="LM220" s="95"/>
      <c r="LN220" s="95"/>
      <c r="LO220" s="95"/>
      <c r="LP220" s="95"/>
      <c r="LQ220" s="95"/>
      <c r="LR220" s="95"/>
      <c r="LS220" s="95"/>
      <c r="LT220" s="95"/>
      <c r="LU220" s="95"/>
      <c r="LV220" s="95"/>
      <c r="LW220" s="95"/>
      <c r="LX220" s="95"/>
      <c r="LY220" s="95"/>
      <c r="LZ220" s="95"/>
      <c r="MA220" s="95"/>
      <c r="MB220" s="95"/>
      <c r="MC220" s="95"/>
      <c r="MD220" s="95"/>
      <c r="ME220" s="95"/>
      <c r="MF220" s="95"/>
      <c r="MG220" s="95"/>
      <c r="MH220" s="95"/>
      <c r="MI220" s="95"/>
      <c r="MJ220" s="95"/>
      <c r="MK220" s="95"/>
      <c r="ML220" s="95"/>
      <c r="MM220" s="95"/>
      <c r="MN220" s="95"/>
      <c r="MO220" s="95"/>
      <c r="MP220" s="95"/>
      <c r="MQ220" s="95"/>
      <c r="MR220" s="95"/>
      <c r="MS220" s="95"/>
      <c r="MT220" s="95"/>
      <c r="MU220" s="95"/>
      <c r="MV220" s="95"/>
      <c r="MW220" s="95"/>
      <c r="MX220" s="95"/>
      <c r="MY220" s="95"/>
      <c r="MZ220" s="95"/>
      <c r="NA220" s="95"/>
      <c r="NB220" s="95"/>
      <c r="NC220" s="95"/>
      <c r="ND220" s="95"/>
      <c r="NE220" s="95"/>
      <c r="NF220" s="95"/>
      <c r="NG220" s="95"/>
      <c r="NH220" s="95"/>
      <c r="NI220" s="95"/>
      <c r="NJ220" s="95"/>
      <c r="NK220" s="95"/>
      <c r="NL220" s="95"/>
      <c r="NM220" s="95"/>
      <c r="NN220" s="95"/>
      <c r="NO220" s="95"/>
      <c r="NP220" s="95"/>
      <c r="NQ220" s="95"/>
      <c r="NR220" s="95"/>
      <c r="NS220" s="95"/>
      <c r="NT220" s="95"/>
      <c r="NU220" s="95"/>
      <c r="NV220" s="95"/>
      <c r="NW220" s="95"/>
      <c r="NX220" s="95"/>
      <c r="NY220" s="95"/>
      <c r="NZ220" s="95"/>
      <c r="OA220" s="95"/>
      <c r="OB220" s="95"/>
      <c r="OC220" s="95"/>
      <c r="OD220" s="95"/>
      <c r="OE220" s="95"/>
      <c r="OF220" s="95"/>
      <c r="OG220" s="95"/>
      <c r="OH220" s="95"/>
      <c r="OI220" s="95"/>
      <c r="OJ220" s="95"/>
      <c r="OK220" s="95"/>
      <c r="OL220" s="95"/>
      <c r="OM220" s="95"/>
      <c r="ON220" s="95"/>
      <c r="OO220" s="95"/>
      <c r="OP220" s="95"/>
      <c r="OQ220" s="95"/>
      <c r="OR220" s="95"/>
      <c r="OS220" s="95"/>
      <c r="OT220" s="95"/>
      <c r="OU220" s="95"/>
      <c r="OV220" s="95"/>
      <c r="OW220" s="95"/>
      <c r="OX220" s="95"/>
      <c r="OY220" s="95"/>
      <c r="OZ220" s="95"/>
      <c r="PA220" s="95"/>
      <c r="PB220" s="95"/>
      <c r="PC220" s="95"/>
      <c r="PD220" s="95"/>
      <c r="PE220" s="95"/>
      <c r="PF220" s="95"/>
      <c r="PG220" s="95"/>
      <c r="PH220" s="95"/>
    </row>
    <row r="221" spans="3:424" s="85" customFormat="1" ht="29.55" customHeight="1">
      <c r="C221" s="1815" t="s">
        <v>231</v>
      </c>
      <c r="D221" s="1815"/>
      <c r="E221" s="1815"/>
      <c r="F221" s="143">
        <f t="shared" si="61"/>
        <v>0</v>
      </c>
      <c r="G221" s="143" t="e">
        <f t="shared" si="72"/>
        <v>#VALUE!</v>
      </c>
      <c r="H221" s="143" t="e">
        <f t="shared" si="76"/>
        <v>#VALUE!</v>
      </c>
      <c r="I221" s="143" t="e">
        <f t="shared" si="76"/>
        <v>#VALUE!</v>
      </c>
      <c r="J221" s="143" t="e">
        <f t="shared" si="76"/>
        <v>#VALUE!</v>
      </c>
      <c r="K221" s="143" t="e">
        <f t="shared" si="76"/>
        <v>#VALUE!</v>
      </c>
      <c r="L221" s="143" t="e">
        <f t="shared" si="76"/>
        <v>#VALUE!</v>
      </c>
      <c r="M221" s="143" t="e">
        <f t="shared" si="76"/>
        <v>#VALUE!</v>
      </c>
      <c r="N221" s="143" t="e">
        <f t="shared" si="76"/>
        <v>#VALUE!</v>
      </c>
      <c r="O221" s="143" t="e">
        <f t="shared" si="76"/>
        <v>#VALUE!</v>
      </c>
      <c r="P221" s="143" t="e">
        <f t="shared" si="76"/>
        <v>#VALUE!</v>
      </c>
      <c r="Q221" s="143" t="e">
        <f t="shared" si="76"/>
        <v>#VALUE!</v>
      </c>
      <c r="R221" s="143" t="e">
        <f t="shared" si="76"/>
        <v>#VALUE!</v>
      </c>
      <c r="S221" s="143" t="e">
        <f t="shared" si="76"/>
        <v>#VALUE!</v>
      </c>
      <c r="T221" s="143" t="e">
        <f t="shared" si="76"/>
        <v>#VALUE!</v>
      </c>
      <c r="U221" s="143" t="e">
        <f t="shared" si="76"/>
        <v>#VALUE!</v>
      </c>
      <c r="V221" s="143" t="e">
        <f t="shared" si="76"/>
        <v>#VALUE!</v>
      </c>
      <c r="W221" s="143" t="e">
        <f t="shared" si="76"/>
        <v>#VALUE!</v>
      </c>
      <c r="X221" s="143" t="e">
        <f t="shared" si="76"/>
        <v>#VALUE!</v>
      </c>
      <c r="Y221" s="143" t="e">
        <f t="shared" si="76"/>
        <v>#VALUE!</v>
      </c>
      <c r="Z221" s="143" t="e">
        <f t="shared" si="76"/>
        <v>#VALUE!</v>
      </c>
      <c r="AA221" s="143" t="e">
        <f t="shared" si="76"/>
        <v>#VALUE!</v>
      </c>
      <c r="AB221" s="143" t="e">
        <f t="shared" si="76"/>
        <v>#VALUE!</v>
      </c>
      <c r="AC221" s="143" t="e">
        <f t="shared" si="76"/>
        <v>#VALUE!</v>
      </c>
      <c r="AD221" s="143" t="e">
        <f t="shared" si="76"/>
        <v>#VALUE!</v>
      </c>
      <c r="AE221" s="143" t="e">
        <f t="shared" si="76"/>
        <v>#VALUE!</v>
      </c>
      <c r="AF221" s="143" t="e">
        <f t="shared" si="76"/>
        <v>#VALUE!</v>
      </c>
      <c r="AG221" s="143" t="e">
        <f t="shared" si="76"/>
        <v>#VALUE!</v>
      </c>
      <c r="AH221" s="143" t="e">
        <f t="shared" si="76"/>
        <v>#VALUE!</v>
      </c>
      <c r="AI221" s="143" t="e">
        <f t="shared" si="76"/>
        <v>#VALUE!</v>
      </c>
      <c r="AJ221" s="143" t="e">
        <f t="shared" si="76"/>
        <v>#VALUE!</v>
      </c>
      <c r="AK221" s="143" t="e">
        <f t="shared" si="76"/>
        <v>#VALUE!</v>
      </c>
      <c r="AL221" s="143" t="e">
        <f t="shared" si="76"/>
        <v>#VALUE!</v>
      </c>
      <c r="AM221" s="143" t="e">
        <f t="shared" si="76"/>
        <v>#VALUE!</v>
      </c>
      <c r="AN221" s="143" t="e">
        <f t="shared" si="76"/>
        <v>#VALUE!</v>
      </c>
      <c r="AO221" s="143" t="e">
        <f t="shared" si="76"/>
        <v>#VALUE!</v>
      </c>
      <c r="AP221" s="143" t="e">
        <f t="shared" si="76"/>
        <v>#VALUE!</v>
      </c>
      <c r="AQ221" s="143" t="e">
        <f t="shared" si="76"/>
        <v>#VALUE!</v>
      </c>
      <c r="AR221" s="143" t="e">
        <f t="shared" si="76"/>
        <v>#VALUE!</v>
      </c>
      <c r="AS221" s="143" t="e">
        <f t="shared" si="76"/>
        <v>#VALUE!</v>
      </c>
      <c r="AT221" s="143" t="e">
        <f t="shared" si="76"/>
        <v>#VALUE!</v>
      </c>
      <c r="AU221" s="143" t="e">
        <f t="shared" si="76"/>
        <v>#VALUE!</v>
      </c>
      <c r="AV221" s="143" t="e">
        <f t="shared" si="76"/>
        <v>#VALUE!</v>
      </c>
      <c r="AW221" s="143" t="e">
        <f t="shared" si="76"/>
        <v>#VALUE!</v>
      </c>
      <c r="AX221" s="143" t="e">
        <f t="shared" si="76"/>
        <v>#VALUE!</v>
      </c>
      <c r="AY221" s="143" t="e">
        <f t="shared" si="76"/>
        <v>#VALUE!</v>
      </c>
      <c r="AZ221" s="143" t="e">
        <f t="shared" si="76"/>
        <v>#VALUE!</v>
      </c>
      <c r="BA221" s="143" t="e">
        <f t="shared" si="76"/>
        <v>#VALUE!</v>
      </c>
      <c r="BB221" s="143" t="e">
        <f t="shared" si="76"/>
        <v>#VALUE!</v>
      </c>
      <c r="BC221" s="143" t="e">
        <f t="shared" si="76"/>
        <v>#VALUE!</v>
      </c>
      <c r="BD221" s="143" t="e">
        <f t="shared" si="76"/>
        <v>#VALUE!</v>
      </c>
      <c r="BE221" s="143" t="e">
        <f t="shared" si="76"/>
        <v>#VALUE!</v>
      </c>
      <c r="BF221" s="143" t="e">
        <f t="shared" si="76"/>
        <v>#VALUE!</v>
      </c>
      <c r="BG221" s="143" t="e">
        <f t="shared" si="76"/>
        <v>#VALUE!</v>
      </c>
      <c r="BH221" s="143" t="e">
        <f t="shared" si="76"/>
        <v>#VALUE!</v>
      </c>
      <c r="BI221" s="143" t="e">
        <f t="shared" si="76"/>
        <v>#VALUE!</v>
      </c>
      <c r="BJ221" s="143" t="e">
        <f t="shared" si="76"/>
        <v>#VALUE!</v>
      </c>
      <c r="BK221" s="143" t="e">
        <f t="shared" si="76"/>
        <v>#VALUE!</v>
      </c>
      <c r="BL221" s="143" t="e">
        <f t="shared" si="76"/>
        <v>#VALUE!</v>
      </c>
      <c r="BM221" s="143" t="e">
        <f t="shared" si="76"/>
        <v>#VALUE!</v>
      </c>
      <c r="BN221" s="95"/>
      <c r="BO221" s="95"/>
      <c r="BP221" s="95"/>
      <c r="BQ221" s="95"/>
      <c r="BR221" s="95"/>
      <c r="BS221" s="95"/>
      <c r="BT221" s="95"/>
      <c r="BU221" s="95"/>
      <c r="BV221" s="95"/>
      <c r="BW221" s="95"/>
      <c r="BX221" s="95"/>
      <c r="BY221" s="95"/>
      <c r="BZ221" s="95"/>
      <c r="CA221" s="95"/>
      <c r="CB221" s="95"/>
      <c r="CC221" s="95"/>
      <c r="CD221" s="95"/>
      <c r="CE221" s="95"/>
      <c r="CF221" s="95"/>
      <c r="CG221" s="95"/>
      <c r="CH221" s="95"/>
      <c r="CI221" s="95"/>
      <c r="CJ221" s="95"/>
      <c r="CK221" s="95"/>
      <c r="CL221" s="95"/>
      <c r="CM221" s="95"/>
      <c r="CN221" s="95"/>
      <c r="CO221" s="95"/>
      <c r="CP221" s="95"/>
      <c r="CQ221" s="95"/>
      <c r="CR221" s="95"/>
      <c r="CS221" s="95"/>
      <c r="CT221" s="95"/>
      <c r="CU221" s="95"/>
      <c r="CV221" s="95"/>
      <c r="CW221" s="95"/>
      <c r="CX221" s="95"/>
      <c r="CY221" s="95"/>
      <c r="CZ221" s="95"/>
      <c r="DA221" s="95"/>
      <c r="DB221" s="95"/>
      <c r="DC221" s="95"/>
      <c r="DD221" s="95"/>
      <c r="DE221" s="95"/>
      <c r="DF221" s="95"/>
      <c r="DG221" s="95"/>
      <c r="DH221" s="95"/>
      <c r="DI221" s="95"/>
      <c r="DJ221" s="95"/>
      <c r="DK221" s="95"/>
      <c r="DL221" s="95"/>
      <c r="DM221" s="95"/>
      <c r="DN221" s="95"/>
      <c r="DO221" s="95"/>
      <c r="DP221" s="95"/>
      <c r="DQ221" s="95"/>
      <c r="DR221" s="95"/>
      <c r="DS221" s="95"/>
      <c r="DT221" s="95"/>
      <c r="DU221" s="95"/>
      <c r="DV221" s="95"/>
      <c r="DW221" s="95"/>
      <c r="DX221" s="95"/>
      <c r="DY221" s="95"/>
      <c r="DZ221" s="95"/>
      <c r="EA221" s="95"/>
      <c r="EB221" s="95"/>
      <c r="EC221" s="95"/>
      <c r="ED221" s="95"/>
      <c r="EE221" s="95"/>
      <c r="EF221" s="95"/>
      <c r="EG221" s="95"/>
      <c r="EH221" s="95"/>
      <c r="EI221" s="95"/>
      <c r="EJ221" s="95"/>
      <c r="EK221" s="95"/>
      <c r="EL221" s="95"/>
      <c r="EM221" s="95"/>
      <c r="EN221" s="95"/>
      <c r="EO221" s="95"/>
      <c r="EP221" s="95"/>
      <c r="EQ221" s="95"/>
      <c r="ER221" s="95"/>
      <c r="ES221" s="95"/>
      <c r="ET221" s="95"/>
      <c r="EU221" s="95"/>
      <c r="EV221" s="95"/>
      <c r="EW221" s="95"/>
      <c r="EX221" s="95"/>
      <c r="EY221" s="95"/>
      <c r="EZ221" s="95"/>
      <c r="FA221" s="95"/>
      <c r="FB221" s="95"/>
      <c r="FC221" s="95"/>
      <c r="FD221" s="95"/>
      <c r="FE221" s="95"/>
      <c r="FF221" s="95"/>
      <c r="FG221" s="95"/>
      <c r="FH221" s="95"/>
      <c r="FI221" s="95"/>
      <c r="FJ221" s="95"/>
      <c r="FK221" s="95"/>
      <c r="FL221" s="95"/>
      <c r="FM221" s="95"/>
      <c r="FN221" s="95"/>
      <c r="FO221" s="95"/>
      <c r="FP221" s="95"/>
      <c r="FQ221" s="95"/>
      <c r="FR221" s="95"/>
      <c r="FS221" s="95"/>
      <c r="FT221" s="95"/>
      <c r="FU221" s="95"/>
      <c r="FV221" s="95"/>
      <c r="FW221" s="95"/>
      <c r="FX221" s="95"/>
      <c r="FY221" s="95"/>
      <c r="FZ221" s="95"/>
      <c r="GA221" s="95"/>
      <c r="GB221" s="95"/>
      <c r="GC221" s="95"/>
      <c r="GD221" s="95"/>
      <c r="GE221" s="95"/>
      <c r="GF221" s="95"/>
      <c r="GG221" s="95"/>
      <c r="GH221" s="95"/>
      <c r="GI221" s="95"/>
      <c r="GJ221" s="95"/>
      <c r="GK221" s="95"/>
      <c r="GL221" s="95"/>
      <c r="GM221" s="95"/>
      <c r="GN221" s="95"/>
      <c r="GO221" s="95"/>
      <c r="GP221" s="95"/>
      <c r="GQ221" s="95"/>
      <c r="GR221" s="95"/>
      <c r="GS221" s="95"/>
      <c r="GT221" s="95"/>
      <c r="GU221" s="95"/>
      <c r="GV221" s="95"/>
      <c r="GW221" s="133"/>
      <c r="GX221" s="133"/>
      <c r="GY221" s="133"/>
      <c r="GZ221" s="133"/>
      <c r="HA221" s="133"/>
      <c r="HB221" s="133"/>
      <c r="HC221" s="133"/>
      <c r="HD221" s="133"/>
      <c r="HE221" s="133"/>
      <c r="HF221" s="133"/>
      <c r="HG221" s="95"/>
      <c r="HH221" s="95"/>
      <c r="HI221" s="95"/>
      <c r="HJ221" s="95"/>
      <c r="HK221" s="95"/>
      <c r="HL221" s="95"/>
      <c r="HM221" s="95"/>
      <c r="HN221" s="95"/>
      <c r="HO221" s="95"/>
      <c r="HP221" s="95"/>
      <c r="HQ221" s="95"/>
      <c r="HR221" s="95"/>
      <c r="HS221" s="95"/>
      <c r="HT221" s="95"/>
      <c r="HU221" s="95"/>
      <c r="HV221" s="95"/>
      <c r="HW221" s="95"/>
      <c r="HX221" s="95"/>
      <c r="HY221" s="95"/>
      <c r="HZ221" s="95"/>
      <c r="IA221" s="95"/>
      <c r="IB221" s="95"/>
      <c r="IC221" s="95"/>
      <c r="ID221" s="95"/>
      <c r="IE221" s="95"/>
      <c r="IF221" s="95"/>
      <c r="IG221" s="95"/>
      <c r="IH221" s="95"/>
      <c r="II221" s="95"/>
      <c r="IJ221" s="95"/>
      <c r="IK221" s="95"/>
      <c r="IL221" s="95"/>
      <c r="IM221" s="95"/>
      <c r="IN221" s="95"/>
      <c r="IO221" s="95"/>
      <c r="IP221" s="95"/>
      <c r="IQ221" s="95"/>
      <c r="IR221" s="95"/>
      <c r="IS221" s="95"/>
      <c r="IT221" s="95"/>
      <c r="IU221" s="95"/>
      <c r="IV221" s="95"/>
      <c r="IW221" s="95"/>
      <c r="IX221" s="95"/>
      <c r="IY221" s="95"/>
      <c r="IZ221" s="95"/>
      <c r="JA221" s="95"/>
      <c r="JB221" s="95"/>
      <c r="JC221" s="95"/>
      <c r="JD221" s="95"/>
      <c r="JE221" s="95"/>
      <c r="JF221" s="95"/>
      <c r="JG221" s="95"/>
      <c r="JH221" s="95"/>
      <c r="JI221" s="95"/>
      <c r="JJ221" s="95"/>
      <c r="JK221" s="95"/>
      <c r="JL221" s="95"/>
      <c r="JM221" s="95"/>
      <c r="JN221" s="95"/>
      <c r="JO221" s="95"/>
      <c r="JP221" s="95"/>
      <c r="JQ221" s="95"/>
      <c r="JR221" s="95"/>
      <c r="JS221" s="95"/>
      <c r="JT221" s="95"/>
      <c r="JU221" s="95"/>
      <c r="JV221" s="95"/>
      <c r="JW221" s="95"/>
      <c r="JX221" s="95"/>
      <c r="JY221" s="95"/>
      <c r="JZ221" s="95"/>
      <c r="KA221" s="95"/>
      <c r="KB221" s="95"/>
      <c r="KC221" s="95"/>
      <c r="KD221" s="95"/>
      <c r="KE221" s="95"/>
      <c r="KF221" s="95"/>
      <c r="KG221" s="95"/>
      <c r="KH221" s="95"/>
      <c r="KI221" s="95"/>
      <c r="KJ221" s="95"/>
      <c r="KK221" s="95"/>
      <c r="KL221" s="95"/>
      <c r="KM221" s="95"/>
      <c r="KN221" s="95"/>
      <c r="KO221" s="95"/>
      <c r="KP221" s="95"/>
      <c r="KQ221" s="95"/>
      <c r="KR221" s="95"/>
      <c r="KS221" s="95"/>
      <c r="KT221" s="95"/>
      <c r="KU221" s="95"/>
      <c r="KV221" s="95"/>
      <c r="KW221" s="95"/>
      <c r="KX221" s="95"/>
      <c r="KY221" s="95"/>
      <c r="KZ221" s="95"/>
      <c r="LA221" s="95"/>
      <c r="LB221" s="95"/>
      <c r="LC221" s="95"/>
      <c r="LD221" s="95"/>
      <c r="LE221" s="95"/>
      <c r="LF221" s="95"/>
      <c r="LG221" s="95"/>
      <c r="LH221" s="95"/>
      <c r="LI221" s="95"/>
      <c r="LJ221" s="95"/>
      <c r="LK221" s="95"/>
      <c r="LL221" s="95"/>
      <c r="LM221" s="95"/>
      <c r="LN221" s="95"/>
      <c r="LO221" s="95"/>
      <c r="LP221" s="95"/>
      <c r="LQ221" s="95"/>
      <c r="LR221" s="95"/>
      <c r="LS221" s="95"/>
      <c r="LT221" s="95"/>
      <c r="LU221" s="95"/>
      <c r="LV221" s="95"/>
      <c r="LW221" s="95"/>
      <c r="LX221" s="95"/>
      <c r="LY221" s="95"/>
      <c r="LZ221" s="95"/>
      <c r="MA221" s="95"/>
      <c r="MB221" s="95"/>
      <c r="MC221" s="95"/>
      <c r="MD221" s="95"/>
      <c r="ME221" s="95"/>
      <c r="MF221" s="95"/>
      <c r="MG221" s="95"/>
      <c r="MH221" s="95"/>
      <c r="MI221" s="95"/>
      <c r="MJ221" s="95"/>
      <c r="MK221" s="95"/>
      <c r="ML221" s="95"/>
      <c r="MM221" s="95"/>
      <c r="MN221" s="95"/>
      <c r="MO221" s="95"/>
      <c r="MP221" s="95"/>
      <c r="MQ221" s="95"/>
      <c r="MR221" s="95"/>
      <c r="MS221" s="95"/>
      <c r="MT221" s="95"/>
      <c r="MU221" s="95"/>
      <c r="MV221" s="95"/>
      <c r="MW221" s="95"/>
      <c r="MX221" s="95"/>
      <c r="MY221" s="95"/>
      <c r="MZ221" s="95"/>
      <c r="NA221" s="95"/>
      <c r="NB221" s="95"/>
      <c r="NC221" s="95"/>
      <c r="ND221" s="95"/>
      <c r="NE221" s="95"/>
      <c r="NF221" s="95"/>
      <c r="NG221" s="95"/>
      <c r="NH221" s="95"/>
      <c r="NI221" s="95"/>
      <c r="NJ221" s="95"/>
      <c r="NK221" s="95"/>
      <c r="NL221" s="95"/>
      <c r="NM221" s="95"/>
      <c r="NN221" s="95"/>
      <c r="NO221" s="95"/>
      <c r="NP221" s="95"/>
      <c r="NQ221" s="95"/>
      <c r="NR221" s="95"/>
      <c r="NS221" s="95"/>
      <c r="NT221" s="95"/>
      <c r="NU221" s="95"/>
      <c r="NV221" s="95"/>
      <c r="NW221" s="95"/>
      <c r="NX221" s="95"/>
      <c r="NY221" s="95"/>
      <c r="NZ221" s="95"/>
      <c r="OA221" s="95"/>
      <c r="OB221" s="95"/>
      <c r="OC221" s="95"/>
      <c r="OD221" s="95"/>
      <c r="OE221" s="95"/>
      <c r="OF221" s="95"/>
      <c r="OG221" s="95"/>
      <c r="OH221" s="95"/>
      <c r="OI221" s="95"/>
      <c r="OJ221" s="95"/>
      <c r="OK221" s="95"/>
      <c r="OL221" s="95"/>
      <c r="OM221" s="95"/>
      <c r="ON221" s="95"/>
      <c r="OO221" s="95"/>
      <c r="OP221" s="95"/>
      <c r="OQ221" s="95"/>
      <c r="OR221" s="95"/>
      <c r="OS221" s="95"/>
      <c r="OT221" s="95"/>
      <c r="OU221" s="95"/>
      <c r="OV221" s="95"/>
      <c r="OW221" s="95"/>
      <c r="OX221" s="95"/>
      <c r="OY221" s="95"/>
      <c r="OZ221" s="95"/>
      <c r="PA221" s="95"/>
      <c r="PB221" s="95"/>
      <c r="PC221" s="95"/>
      <c r="PD221" s="95"/>
      <c r="PE221" s="95"/>
      <c r="PF221" s="95"/>
      <c r="PG221" s="95"/>
      <c r="PH221" s="95"/>
    </row>
    <row r="222" spans="3:424" s="85" customFormat="1" ht="29.55" customHeight="1">
      <c r="C222" s="1815" t="s">
        <v>232</v>
      </c>
      <c r="D222" s="1815"/>
      <c r="E222" s="1815"/>
      <c r="F222" s="143">
        <f t="shared" si="61"/>
        <v>0</v>
      </c>
      <c r="G222" s="143" t="e">
        <f t="shared" si="72"/>
        <v>#VALUE!</v>
      </c>
      <c r="H222" s="143" t="e">
        <f t="shared" si="76"/>
        <v>#VALUE!</v>
      </c>
      <c r="I222" s="143" t="e">
        <f t="shared" si="76"/>
        <v>#VALUE!</v>
      </c>
      <c r="J222" s="143" t="e">
        <f t="shared" si="76"/>
        <v>#VALUE!</v>
      </c>
      <c r="K222" s="143" t="e">
        <f t="shared" si="76"/>
        <v>#VALUE!</v>
      </c>
      <c r="L222" s="143" t="e">
        <f t="shared" si="76"/>
        <v>#VALUE!</v>
      </c>
      <c r="M222" s="143" t="e">
        <f t="shared" si="76"/>
        <v>#VALUE!</v>
      </c>
      <c r="N222" s="143" t="e">
        <f t="shared" si="76"/>
        <v>#VALUE!</v>
      </c>
      <c r="O222" s="143" t="e">
        <f t="shared" si="76"/>
        <v>#VALUE!</v>
      </c>
      <c r="P222" s="143" t="e">
        <f t="shared" si="76"/>
        <v>#VALUE!</v>
      </c>
      <c r="Q222" s="143" t="e">
        <f t="shared" si="76"/>
        <v>#VALUE!</v>
      </c>
      <c r="R222" s="143" t="e">
        <f t="shared" si="76"/>
        <v>#VALUE!</v>
      </c>
      <c r="S222" s="143" t="e">
        <f t="shared" si="76"/>
        <v>#VALUE!</v>
      </c>
      <c r="T222" s="143" t="e">
        <f t="shared" si="76"/>
        <v>#VALUE!</v>
      </c>
      <c r="U222" s="143" t="e">
        <f t="shared" si="76"/>
        <v>#VALUE!</v>
      </c>
      <c r="V222" s="143" t="e">
        <f t="shared" si="76"/>
        <v>#VALUE!</v>
      </c>
      <c r="W222" s="143" t="e">
        <f t="shared" si="76"/>
        <v>#VALUE!</v>
      </c>
      <c r="X222" s="143" t="e">
        <f t="shared" si="76"/>
        <v>#VALUE!</v>
      </c>
      <c r="Y222" s="143" t="e">
        <f t="shared" si="76"/>
        <v>#VALUE!</v>
      </c>
      <c r="Z222" s="143" t="e">
        <f t="shared" si="76"/>
        <v>#VALUE!</v>
      </c>
      <c r="AA222" s="143" t="e">
        <f t="shared" si="76"/>
        <v>#VALUE!</v>
      </c>
      <c r="AB222" s="143" t="e">
        <f t="shared" si="76"/>
        <v>#VALUE!</v>
      </c>
      <c r="AC222" s="143" t="e">
        <f t="shared" si="76"/>
        <v>#VALUE!</v>
      </c>
      <c r="AD222" s="143" t="e">
        <f t="shared" si="76"/>
        <v>#VALUE!</v>
      </c>
      <c r="AE222" s="143" t="e">
        <f t="shared" si="76"/>
        <v>#VALUE!</v>
      </c>
      <c r="AF222" s="143" t="e">
        <f t="shared" si="76"/>
        <v>#VALUE!</v>
      </c>
      <c r="AG222" s="143" t="e">
        <f t="shared" si="76"/>
        <v>#VALUE!</v>
      </c>
      <c r="AH222" s="143" t="e">
        <f t="shared" si="76"/>
        <v>#VALUE!</v>
      </c>
      <c r="AI222" s="143" t="e">
        <f t="shared" si="76"/>
        <v>#VALUE!</v>
      </c>
      <c r="AJ222" s="143" t="e">
        <f t="shared" si="76"/>
        <v>#VALUE!</v>
      </c>
      <c r="AK222" s="143" t="e">
        <f t="shared" si="76"/>
        <v>#VALUE!</v>
      </c>
      <c r="AL222" s="143" t="e">
        <f t="shared" si="76"/>
        <v>#VALUE!</v>
      </c>
      <c r="AM222" s="143" t="e">
        <f t="shared" si="76"/>
        <v>#VALUE!</v>
      </c>
      <c r="AN222" s="143" t="e">
        <f t="shared" si="76"/>
        <v>#VALUE!</v>
      </c>
      <c r="AO222" s="143" t="e">
        <f t="shared" si="76"/>
        <v>#VALUE!</v>
      </c>
      <c r="AP222" s="143" t="e">
        <f t="shared" si="76"/>
        <v>#VALUE!</v>
      </c>
      <c r="AQ222" s="143" t="e">
        <f t="shared" si="76"/>
        <v>#VALUE!</v>
      </c>
      <c r="AR222" s="143" t="e">
        <f t="shared" si="76"/>
        <v>#VALUE!</v>
      </c>
      <c r="AS222" s="143" t="e">
        <f t="shared" si="76"/>
        <v>#VALUE!</v>
      </c>
      <c r="AT222" s="143" t="e">
        <f t="shared" si="76"/>
        <v>#VALUE!</v>
      </c>
      <c r="AU222" s="143" t="e">
        <f t="shared" si="76"/>
        <v>#VALUE!</v>
      </c>
      <c r="AV222" s="143" t="e">
        <f t="shared" si="76"/>
        <v>#VALUE!</v>
      </c>
      <c r="AW222" s="143" t="e">
        <f t="shared" si="76"/>
        <v>#VALUE!</v>
      </c>
      <c r="AX222" s="143" t="e">
        <f t="shared" si="76"/>
        <v>#VALUE!</v>
      </c>
      <c r="AY222" s="143" t="e">
        <f t="shared" si="76"/>
        <v>#VALUE!</v>
      </c>
      <c r="AZ222" s="143" t="e">
        <f t="shared" si="76"/>
        <v>#VALUE!</v>
      </c>
      <c r="BA222" s="143" t="e">
        <f t="shared" si="76"/>
        <v>#VALUE!</v>
      </c>
      <c r="BB222" s="143" t="e">
        <f t="shared" si="76"/>
        <v>#VALUE!</v>
      </c>
      <c r="BC222" s="143" t="e">
        <f t="shared" si="76"/>
        <v>#VALUE!</v>
      </c>
      <c r="BD222" s="143" t="e">
        <f t="shared" si="76"/>
        <v>#VALUE!</v>
      </c>
      <c r="BE222" s="143" t="e">
        <f t="shared" si="76"/>
        <v>#VALUE!</v>
      </c>
      <c r="BF222" s="143" t="e">
        <f t="shared" si="76"/>
        <v>#VALUE!</v>
      </c>
      <c r="BG222" s="143" t="e">
        <f t="shared" si="76"/>
        <v>#VALUE!</v>
      </c>
      <c r="BH222" s="143" t="e">
        <f t="shared" si="76"/>
        <v>#VALUE!</v>
      </c>
      <c r="BI222" s="143" t="e">
        <f t="shared" si="76"/>
        <v>#VALUE!</v>
      </c>
      <c r="BJ222" s="143" t="e">
        <f t="shared" si="76"/>
        <v>#VALUE!</v>
      </c>
      <c r="BK222" s="143" t="e">
        <f t="shared" si="76"/>
        <v>#VALUE!</v>
      </c>
      <c r="BL222" s="143" t="e">
        <f t="shared" si="76"/>
        <v>#VALUE!</v>
      </c>
      <c r="BM222" s="143" t="e">
        <f t="shared" si="76"/>
        <v>#VALUE!</v>
      </c>
      <c r="BN222" s="95"/>
      <c r="BO222" s="95"/>
      <c r="BP222" s="95"/>
      <c r="BQ222" s="95"/>
      <c r="BR222" s="95"/>
      <c r="BS222" s="95"/>
      <c r="BT222" s="95"/>
      <c r="BU222" s="95"/>
      <c r="BV222" s="95"/>
      <c r="BW222" s="95"/>
      <c r="BX222" s="95"/>
      <c r="BY222" s="95"/>
      <c r="BZ222" s="95"/>
      <c r="CA222" s="95"/>
      <c r="CB222" s="95"/>
      <c r="CC222" s="95"/>
      <c r="CD222" s="95"/>
      <c r="CE222" s="95"/>
      <c r="CF222" s="95"/>
      <c r="CG222" s="95"/>
      <c r="CH222" s="95"/>
      <c r="CI222" s="95"/>
      <c r="CJ222" s="95"/>
      <c r="CK222" s="95"/>
      <c r="CL222" s="95"/>
      <c r="CM222" s="95"/>
      <c r="CN222" s="95"/>
      <c r="CO222" s="95"/>
      <c r="CP222" s="95"/>
      <c r="CQ222" s="95"/>
      <c r="CR222" s="95"/>
      <c r="CS222" s="95"/>
      <c r="CT222" s="95"/>
      <c r="CU222" s="95"/>
      <c r="CV222" s="95"/>
      <c r="CW222" s="95"/>
      <c r="CX222" s="95"/>
      <c r="CY222" s="95"/>
      <c r="CZ222" s="95"/>
      <c r="DA222" s="95"/>
      <c r="DB222" s="95"/>
      <c r="DC222" s="95"/>
      <c r="DD222" s="95"/>
      <c r="DE222" s="95"/>
      <c r="DF222" s="95"/>
      <c r="DG222" s="95"/>
      <c r="DH222" s="95"/>
      <c r="DI222" s="95"/>
      <c r="DJ222" s="95"/>
      <c r="DK222" s="95"/>
      <c r="DL222" s="95"/>
      <c r="DM222" s="95"/>
      <c r="DN222" s="95"/>
      <c r="DO222" s="95"/>
      <c r="DP222" s="95"/>
      <c r="DQ222" s="95"/>
      <c r="DR222" s="95"/>
      <c r="DS222" s="95"/>
      <c r="DT222" s="95"/>
      <c r="DU222" s="95"/>
      <c r="DV222" s="95"/>
      <c r="DW222" s="95"/>
      <c r="DX222" s="95"/>
      <c r="DY222" s="95"/>
      <c r="DZ222" s="95"/>
      <c r="EA222" s="95"/>
      <c r="EB222" s="95"/>
      <c r="EC222" s="95"/>
      <c r="ED222" s="95"/>
      <c r="EE222" s="95"/>
      <c r="EF222" s="95"/>
      <c r="EG222" s="95"/>
      <c r="EH222" s="95"/>
      <c r="EI222" s="95"/>
      <c r="EJ222" s="95"/>
      <c r="EK222" s="95"/>
      <c r="EL222" s="95"/>
      <c r="EM222" s="95"/>
      <c r="EN222" s="95"/>
      <c r="EO222" s="95"/>
      <c r="EP222" s="95"/>
      <c r="EQ222" s="95"/>
      <c r="ER222" s="95"/>
      <c r="ES222" s="95"/>
      <c r="ET222" s="95"/>
      <c r="EU222" s="95"/>
      <c r="EV222" s="95"/>
      <c r="EW222" s="95"/>
      <c r="EX222" s="95"/>
      <c r="EY222" s="95"/>
      <c r="EZ222" s="95"/>
      <c r="FA222" s="95"/>
      <c r="FB222" s="95"/>
      <c r="FC222" s="95"/>
      <c r="FD222" s="95"/>
      <c r="FE222" s="95"/>
      <c r="FF222" s="95"/>
      <c r="FG222" s="95"/>
      <c r="FH222" s="95"/>
      <c r="FI222" s="95"/>
      <c r="FJ222" s="95"/>
      <c r="FK222" s="95"/>
      <c r="FL222" s="95"/>
      <c r="FM222" s="95"/>
      <c r="FN222" s="95"/>
      <c r="FO222" s="95"/>
      <c r="FP222" s="95"/>
      <c r="FQ222" s="95"/>
      <c r="FR222" s="95"/>
      <c r="FS222" s="95"/>
      <c r="FT222" s="95"/>
      <c r="FU222" s="95"/>
      <c r="FV222" s="95"/>
      <c r="FW222" s="95"/>
      <c r="FX222" s="95"/>
      <c r="FY222" s="95"/>
      <c r="FZ222" s="95"/>
      <c r="GA222" s="95"/>
      <c r="GB222" s="95"/>
      <c r="GC222" s="95"/>
      <c r="GD222" s="95"/>
      <c r="GE222" s="95"/>
      <c r="GF222" s="95"/>
      <c r="GG222" s="95"/>
      <c r="GH222" s="95"/>
      <c r="GI222" s="95"/>
      <c r="GJ222" s="95"/>
      <c r="GK222" s="95"/>
      <c r="GL222" s="95"/>
      <c r="GM222" s="95"/>
      <c r="GN222" s="95"/>
      <c r="GO222" s="95"/>
      <c r="GP222" s="95"/>
      <c r="GQ222" s="95"/>
      <c r="GR222" s="95"/>
      <c r="GS222" s="95"/>
      <c r="GT222" s="95"/>
      <c r="GU222" s="95"/>
      <c r="GV222" s="95"/>
      <c r="GW222" s="133"/>
      <c r="GX222" s="133"/>
      <c r="GY222" s="133"/>
      <c r="GZ222" s="133"/>
      <c r="HA222" s="133"/>
      <c r="HB222" s="133"/>
      <c r="HC222" s="133"/>
      <c r="HD222" s="133"/>
      <c r="HE222" s="133"/>
      <c r="HF222" s="133"/>
      <c r="HG222" s="95"/>
      <c r="HH222" s="95"/>
      <c r="HI222" s="95"/>
      <c r="HJ222" s="95"/>
      <c r="HK222" s="95"/>
      <c r="HL222" s="95"/>
      <c r="HM222" s="95"/>
      <c r="HN222" s="95"/>
      <c r="HO222" s="95"/>
      <c r="HP222" s="95"/>
      <c r="HQ222" s="95"/>
      <c r="HR222" s="95"/>
      <c r="HS222" s="95"/>
      <c r="HT222" s="95"/>
      <c r="HU222" s="95"/>
      <c r="HV222" s="95"/>
      <c r="HW222" s="95"/>
      <c r="HX222" s="95"/>
      <c r="HY222" s="95"/>
      <c r="HZ222" s="95"/>
      <c r="IA222" s="95"/>
      <c r="IB222" s="95"/>
      <c r="IC222" s="95"/>
      <c r="ID222" s="95"/>
      <c r="IE222" s="95"/>
      <c r="IF222" s="95"/>
      <c r="IG222" s="95"/>
      <c r="IH222" s="95"/>
      <c r="II222" s="95"/>
      <c r="IJ222" s="95"/>
      <c r="IK222" s="95"/>
      <c r="IL222" s="95"/>
      <c r="IM222" s="95"/>
      <c r="IN222" s="95"/>
      <c r="IO222" s="95"/>
      <c r="IP222" s="95"/>
      <c r="IQ222" s="95"/>
      <c r="IR222" s="95"/>
      <c r="IS222" s="95"/>
      <c r="IT222" s="95"/>
      <c r="IU222" s="95"/>
      <c r="IV222" s="95"/>
      <c r="IW222" s="95"/>
      <c r="IX222" s="95"/>
      <c r="IY222" s="95"/>
      <c r="IZ222" s="95"/>
      <c r="JA222" s="95"/>
      <c r="JB222" s="95"/>
      <c r="JC222" s="95"/>
      <c r="JD222" s="95"/>
      <c r="JE222" s="95"/>
      <c r="JF222" s="95"/>
      <c r="JG222" s="95"/>
      <c r="JH222" s="95"/>
      <c r="JI222" s="95"/>
      <c r="JJ222" s="95"/>
      <c r="JK222" s="95"/>
      <c r="JL222" s="95"/>
      <c r="JM222" s="95"/>
      <c r="JN222" s="95"/>
      <c r="JO222" s="95"/>
      <c r="JP222" s="95"/>
      <c r="JQ222" s="95"/>
      <c r="JR222" s="95"/>
      <c r="JS222" s="95"/>
      <c r="JT222" s="95"/>
      <c r="JU222" s="95"/>
      <c r="JV222" s="95"/>
      <c r="JW222" s="95"/>
      <c r="JX222" s="95"/>
      <c r="JY222" s="95"/>
      <c r="JZ222" s="95"/>
      <c r="KA222" s="95"/>
      <c r="KB222" s="95"/>
      <c r="KC222" s="95"/>
      <c r="KD222" s="95"/>
      <c r="KE222" s="95"/>
      <c r="KF222" s="95"/>
      <c r="KG222" s="95"/>
      <c r="KH222" s="95"/>
      <c r="KI222" s="95"/>
      <c r="KJ222" s="95"/>
      <c r="KK222" s="95"/>
      <c r="KL222" s="95"/>
      <c r="KM222" s="95"/>
      <c r="KN222" s="95"/>
      <c r="KO222" s="95"/>
      <c r="KP222" s="95"/>
      <c r="KQ222" s="95"/>
      <c r="KR222" s="95"/>
      <c r="KS222" s="95"/>
      <c r="KT222" s="95"/>
      <c r="KU222" s="95"/>
      <c r="KV222" s="95"/>
      <c r="KW222" s="95"/>
      <c r="KX222" s="95"/>
      <c r="KY222" s="95"/>
      <c r="KZ222" s="95"/>
      <c r="LA222" s="95"/>
      <c r="LB222" s="95"/>
      <c r="LC222" s="95"/>
      <c r="LD222" s="95"/>
      <c r="LE222" s="95"/>
      <c r="LF222" s="95"/>
      <c r="LG222" s="95"/>
      <c r="LH222" s="95"/>
      <c r="LI222" s="95"/>
      <c r="LJ222" s="95"/>
      <c r="LK222" s="95"/>
      <c r="LL222" s="95"/>
      <c r="LM222" s="95"/>
      <c r="LN222" s="95"/>
      <c r="LO222" s="95"/>
      <c r="LP222" s="95"/>
      <c r="LQ222" s="95"/>
      <c r="LR222" s="95"/>
      <c r="LS222" s="95"/>
      <c r="LT222" s="95"/>
      <c r="LU222" s="95"/>
      <c r="LV222" s="95"/>
      <c r="LW222" s="95"/>
      <c r="LX222" s="95"/>
      <c r="LY222" s="95"/>
      <c r="LZ222" s="95"/>
      <c r="MA222" s="95"/>
      <c r="MB222" s="95"/>
      <c r="MC222" s="95"/>
      <c r="MD222" s="95"/>
      <c r="ME222" s="95"/>
      <c r="MF222" s="95"/>
      <c r="MG222" s="95"/>
      <c r="MH222" s="95"/>
      <c r="MI222" s="95"/>
      <c r="MJ222" s="95"/>
      <c r="MK222" s="95"/>
      <c r="ML222" s="95"/>
      <c r="MM222" s="95"/>
      <c r="MN222" s="95"/>
      <c r="MO222" s="95"/>
      <c r="MP222" s="95"/>
      <c r="MQ222" s="95"/>
      <c r="MR222" s="95"/>
      <c r="MS222" s="95"/>
      <c r="MT222" s="95"/>
      <c r="MU222" s="95"/>
      <c r="MV222" s="95"/>
      <c r="MW222" s="95"/>
      <c r="MX222" s="95"/>
      <c r="MY222" s="95"/>
      <c r="MZ222" s="95"/>
      <c r="NA222" s="95"/>
      <c r="NB222" s="95"/>
      <c r="NC222" s="95"/>
      <c r="ND222" s="95"/>
      <c r="NE222" s="95"/>
      <c r="NF222" s="95"/>
      <c r="NG222" s="95"/>
      <c r="NH222" s="95"/>
      <c r="NI222" s="95"/>
      <c r="NJ222" s="95"/>
      <c r="NK222" s="95"/>
      <c r="NL222" s="95"/>
      <c r="NM222" s="95"/>
      <c r="NN222" s="95"/>
      <c r="NO222" s="95"/>
      <c r="NP222" s="95"/>
      <c r="NQ222" s="95"/>
      <c r="NR222" s="95"/>
      <c r="NS222" s="95"/>
      <c r="NT222" s="95"/>
      <c r="NU222" s="95"/>
      <c r="NV222" s="95"/>
      <c r="NW222" s="95"/>
      <c r="NX222" s="95"/>
      <c r="NY222" s="95"/>
      <c r="NZ222" s="95"/>
      <c r="OA222" s="95"/>
      <c r="OB222" s="95"/>
      <c r="OC222" s="95"/>
      <c r="OD222" s="95"/>
      <c r="OE222" s="95"/>
      <c r="OF222" s="95"/>
      <c r="OG222" s="95"/>
      <c r="OH222" s="95"/>
      <c r="OI222" s="95"/>
      <c r="OJ222" s="95"/>
      <c r="OK222" s="95"/>
      <c r="OL222" s="95"/>
      <c r="OM222" s="95"/>
      <c r="ON222" s="95"/>
      <c r="OO222" s="95"/>
      <c r="OP222" s="95"/>
      <c r="OQ222" s="95"/>
      <c r="OR222" s="95"/>
      <c r="OS222" s="95"/>
      <c r="OT222" s="95"/>
      <c r="OU222" s="95"/>
      <c r="OV222" s="95"/>
      <c r="OW222" s="95"/>
      <c r="OX222" s="95"/>
      <c r="OY222" s="95"/>
      <c r="OZ222" s="95"/>
      <c r="PA222" s="95"/>
      <c r="PB222" s="95"/>
      <c r="PC222" s="95"/>
      <c r="PD222" s="95"/>
      <c r="PE222" s="95"/>
      <c r="PF222" s="95"/>
      <c r="PG222" s="95"/>
      <c r="PH222" s="95"/>
    </row>
    <row r="223" spans="3:424" s="85" customFormat="1" ht="18">
      <c r="C223" s="1816" t="s">
        <v>256</v>
      </c>
      <c r="D223" s="1816"/>
      <c r="E223" s="1817"/>
      <c r="F223" s="131"/>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c r="AT223" s="144"/>
      <c r="AU223" s="144"/>
      <c r="AV223" s="144"/>
      <c r="AW223" s="144"/>
      <c r="AX223" s="144"/>
      <c r="AY223" s="144"/>
      <c r="AZ223" s="144"/>
      <c r="BA223" s="144"/>
      <c r="BB223" s="144"/>
      <c r="BC223" s="144"/>
      <c r="BD223" s="144"/>
      <c r="BE223" s="144"/>
      <c r="BF223" s="144"/>
      <c r="BG223" s="144"/>
      <c r="BH223" s="144"/>
      <c r="BI223" s="144"/>
      <c r="BJ223" s="144"/>
      <c r="BK223" s="144"/>
      <c r="BL223" s="144"/>
      <c r="BM223" s="144"/>
      <c r="BN223" s="95"/>
      <c r="BO223" s="95"/>
      <c r="BP223" s="95"/>
      <c r="BQ223" s="95"/>
      <c r="BR223" s="95"/>
      <c r="BS223" s="95"/>
      <c r="BT223" s="95"/>
      <c r="BU223" s="95"/>
      <c r="BV223" s="95"/>
      <c r="BW223" s="95"/>
      <c r="BX223" s="95"/>
      <c r="BY223" s="95"/>
      <c r="BZ223" s="95"/>
      <c r="CA223" s="95"/>
      <c r="CB223" s="95"/>
      <c r="CC223" s="95"/>
      <c r="CD223" s="95"/>
      <c r="CE223" s="95"/>
      <c r="CF223" s="95"/>
      <c r="CG223" s="95"/>
      <c r="CH223" s="95"/>
      <c r="CI223" s="95"/>
      <c r="CJ223" s="95"/>
      <c r="CK223" s="95"/>
      <c r="CL223" s="95"/>
      <c r="CM223" s="95"/>
      <c r="CN223" s="95"/>
      <c r="CO223" s="95"/>
      <c r="CP223" s="95"/>
      <c r="CQ223" s="95"/>
      <c r="CR223" s="95"/>
      <c r="CS223" s="95"/>
      <c r="CT223" s="95"/>
      <c r="CU223" s="95"/>
      <c r="CV223" s="95"/>
      <c r="CW223" s="95"/>
      <c r="CX223" s="95"/>
      <c r="CY223" s="95"/>
      <c r="CZ223" s="95"/>
      <c r="DA223" s="95"/>
      <c r="DB223" s="95"/>
      <c r="DC223" s="95"/>
      <c r="DD223" s="95"/>
      <c r="DE223" s="95"/>
      <c r="DF223" s="95"/>
      <c r="DG223" s="95"/>
      <c r="DH223" s="95"/>
      <c r="DI223" s="95"/>
      <c r="DJ223" s="95"/>
      <c r="DK223" s="95"/>
      <c r="DL223" s="95"/>
      <c r="DM223" s="95"/>
      <c r="DN223" s="95"/>
      <c r="DO223" s="95"/>
      <c r="DP223" s="95"/>
      <c r="DQ223" s="95"/>
      <c r="DR223" s="95"/>
      <c r="DS223" s="95"/>
      <c r="DT223" s="95"/>
      <c r="DU223" s="95"/>
      <c r="DV223" s="95"/>
      <c r="DW223" s="95"/>
      <c r="DX223" s="95"/>
      <c r="DY223" s="95"/>
      <c r="DZ223" s="95"/>
      <c r="EA223" s="95"/>
      <c r="EB223" s="95"/>
      <c r="EC223" s="95"/>
      <c r="ED223" s="95"/>
      <c r="EE223" s="95"/>
      <c r="EF223" s="95"/>
      <c r="EG223" s="95"/>
      <c r="EH223" s="95"/>
      <c r="EI223" s="95"/>
      <c r="EJ223" s="95"/>
      <c r="EK223" s="95"/>
      <c r="EL223" s="95"/>
      <c r="EM223" s="95"/>
      <c r="EN223" s="95"/>
      <c r="EO223" s="95"/>
      <c r="EP223" s="95"/>
      <c r="EQ223" s="95"/>
      <c r="ER223" s="95"/>
      <c r="ES223" s="95"/>
      <c r="ET223" s="95"/>
      <c r="EU223" s="95"/>
      <c r="EV223" s="95"/>
      <c r="EW223" s="95"/>
      <c r="EX223" s="95"/>
      <c r="EY223" s="95"/>
      <c r="EZ223" s="95"/>
      <c r="FA223" s="95"/>
      <c r="FB223" s="95"/>
      <c r="FC223" s="95"/>
      <c r="FD223" s="95"/>
      <c r="FE223" s="95"/>
      <c r="FF223" s="95"/>
      <c r="FG223" s="95"/>
      <c r="FH223" s="95"/>
      <c r="FI223" s="95"/>
      <c r="FJ223" s="95"/>
      <c r="FK223" s="95"/>
      <c r="FL223" s="95"/>
      <c r="FM223" s="95"/>
      <c r="FN223" s="95"/>
      <c r="FO223" s="95"/>
      <c r="FP223" s="95"/>
      <c r="FQ223" s="95"/>
      <c r="FR223" s="95"/>
      <c r="FS223" s="95"/>
      <c r="FT223" s="95"/>
      <c r="FU223" s="95"/>
      <c r="FV223" s="95"/>
      <c r="FW223" s="95"/>
      <c r="FX223" s="95"/>
      <c r="FY223" s="95"/>
      <c r="FZ223" s="95"/>
      <c r="GA223" s="95"/>
      <c r="GB223" s="95"/>
      <c r="GC223" s="95"/>
      <c r="GD223" s="95"/>
      <c r="GE223" s="95"/>
      <c r="GF223" s="95"/>
      <c r="GG223" s="95"/>
      <c r="GH223" s="95"/>
      <c r="GI223" s="95"/>
      <c r="GJ223" s="95"/>
      <c r="GK223" s="95"/>
      <c r="GL223" s="95"/>
      <c r="GM223" s="95"/>
      <c r="GN223" s="95"/>
      <c r="GO223" s="95"/>
      <c r="GP223" s="95"/>
      <c r="GQ223" s="95"/>
      <c r="GR223" s="95"/>
      <c r="GS223" s="95"/>
      <c r="GT223" s="95"/>
      <c r="GU223" s="95"/>
      <c r="GV223" s="95"/>
      <c r="GW223" s="133"/>
      <c r="GX223" s="133"/>
      <c r="GY223" s="133"/>
      <c r="GZ223" s="133"/>
      <c r="HA223" s="133"/>
      <c r="HB223" s="133"/>
      <c r="HC223" s="133"/>
      <c r="HD223" s="133"/>
      <c r="HE223" s="133"/>
      <c r="HF223" s="133"/>
      <c r="HG223" s="95"/>
      <c r="HH223" s="95"/>
      <c r="HI223" s="95"/>
      <c r="HJ223" s="95"/>
      <c r="HK223" s="95"/>
      <c r="HL223" s="95"/>
      <c r="HM223" s="95"/>
      <c r="HN223" s="95"/>
      <c r="HO223" s="95"/>
      <c r="HP223" s="95"/>
      <c r="HQ223" s="95"/>
      <c r="HR223" s="95"/>
      <c r="HS223" s="95"/>
      <c r="HT223" s="95"/>
      <c r="HU223" s="95"/>
      <c r="HV223" s="95"/>
      <c r="HW223" s="95"/>
      <c r="HX223" s="95"/>
      <c r="HY223" s="95"/>
      <c r="HZ223" s="95"/>
      <c r="IA223" s="95"/>
      <c r="IB223" s="95"/>
      <c r="IC223" s="95"/>
      <c r="ID223" s="95"/>
      <c r="IE223" s="95"/>
      <c r="IF223" s="95"/>
      <c r="IG223" s="95"/>
      <c r="IH223" s="95"/>
      <c r="II223" s="95"/>
      <c r="IJ223" s="95"/>
      <c r="IK223" s="95"/>
      <c r="IL223" s="95"/>
      <c r="IM223" s="95"/>
      <c r="IN223" s="95"/>
      <c r="IO223" s="95"/>
      <c r="IP223" s="95"/>
      <c r="IQ223" s="95"/>
      <c r="IR223" s="95"/>
      <c r="IS223" s="95"/>
      <c r="IT223" s="95"/>
      <c r="IU223" s="95"/>
      <c r="IV223" s="95"/>
      <c r="IW223" s="95"/>
      <c r="IX223" s="95"/>
      <c r="IY223" s="95"/>
      <c r="IZ223" s="95"/>
      <c r="JA223" s="95"/>
      <c r="JB223" s="95"/>
      <c r="JC223" s="95"/>
      <c r="JD223" s="95"/>
      <c r="JE223" s="95"/>
      <c r="JF223" s="95"/>
      <c r="JG223" s="95"/>
      <c r="JH223" s="95"/>
      <c r="JI223" s="95"/>
      <c r="JJ223" s="95"/>
      <c r="JK223" s="95"/>
      <c r="JL223" s="95"/>
      <c r="JM223" s="95"/>
      <c r="JN223" s="95"/>
      <c r="JO223" s="95"/>
      <c r="JP223" s="95"/>
      <c r="JQ223" s="95"/>
      <c r="JR223" s="95"/>
      <c r="JS223" s="95"/>
      <c r="JT223" s="95"/>
      <c r="JU223" s="95"/>
      <c r="JV223" s="95"/>
      <c r="JW223" s="95"/>
      <c r="JX223" s="95"/>
      <c r="JY223" s="95"/>
      <c r="JZ223" s="95"/>
      <c r="KA223" s="95"/>
      <c r="KB223" s="95"/>
      <c r="KC223" s="95"/>
      <c r="KD223" s="95"/>
      <c r="KE223" s="95"/>
      <c r="KF223" s="95"/>
      <c r="KG223" s="95"/>
      <c r="KH223" s="95"/>
      <c r="KI223" s="95"/>
      <c r="KJ223" s="95"/>
      <c r="KK223" s="95"/>
      <c r="KL223" s="95"/>
      <c r="KM223" s="95"/>
      <c r="KN223" s="95"/>
      <c r="KO223" s="95"/>
      <c r="KP223" s="95"/>
      <c r="KQ223" s="95"/>
      <c r="KR223" s="95"/>
      <c r="KS223" s="95"/>
      <c r="KT223" s="95"/>
      <c r="KU223" s="95"/>
      <c r="KV223" s="95"/>
      <c r="KW223" s="95"/>
      <c r="KX223" s="95"/>
      <c r="KY223" s="95"/>
      <c r="KZ223" s="95"/>
      <c r="LA223" s="95"/>
      <c r="LB223" s="95"/>
      <c r="LC223" s="95"/>
      <c r="LD223" s="95"/>
      <c r="LE223" s="95"/>
      <c r="LF223" s="95"/>
      <c r="LG223" s="95"/>
      <c r="LH223" s="95"/>
      <c r="LI223" s="95"/>
      <c r="LJ223" s="95"/>
      <c r="LK223" s="95"/>
      <c r="LL223" s="95"/>
      <c r="LM223" s="95"/>
      <c r="LN223" s="95"/>
      <c r="LO223" s="95"/>
      <c r="LP223" s="95"/>
      <c r="LQ223" s="95"/>
      <c r="LR223" s="95"/>
      <c r="LS223" s="95"/>
      <c r="LT223" s="95"/>
      <c r="LU223" s="95"/>
      <c r="LV223" s="95"/>
      <c r="LW223" s="95"/>
      <c r="LX223" s="95"/>
      <c r="LY223" s="95"/>
      <c r="LZ223" s="95"/>
      <c r="MA223" s="95"/>
      <c r="MB223" s="95"/>
      <c r="MC223" s="95"/>
      <c r="MD223" s="95"/>
      <c r="ME223" s="95"/>
      <c r="MF223" s="95"/>
      <c r="MG223" s="95"/>
      <c r="MH223" s="95"/>
      <c r="MI223" s="95"/>
      <c r="MJ223" s="95"/>
      <c r="MK223" s="95"/>
      <c r="ML223" s="95"/>
      <c r="MM223" s="95"/>
      <c r="MN223" s="95"/>
      <c r="MO223" s="95"/>
      <c r="MP223" s="95"/>
      <c r="MQ223" s="95"/>
      <c r="MR223" s="95"/>
      <c r="MS223" s="95"/>
      <c r="MT223" s="95"/>
      <c r="MU223" s="95"/>
      <c r="MV223" s="95"/>
      <c r="MW223" s="95"/>
      <c r="MX223" s="95"/>
      <c r="MY223" s="95"/>
      <c r="MZ223" s="95"/>
      <c r="NA223" s="95"/>
      <c r="NB223" s="95"/>
      <c r="NC223" s="95"/>
      <c r="ND223" s="95"/>
      <c r="NE223" s="95"/>
      <c r="NF223" s="95"/>
      <c r="NG223" s="95"/>
      <c r="NH223" s="95"/>
      <c r="NI223" s="95"/>
      <c r="NJ223" s="95"/>
      <c r="NK223" s="95"/>
      <c r="NL223" s="95"/>
      <c r="NM223" s="95"/>
      <c r="NN223" s="95"/>
      <c r="NO223" s="95"/>
      <c r="NP223" s="95"/>
      <c r="NQ223" s="95"/>
      <c r="NR223" s="95"/>
      <c r="NS223" s="95"/>
      <c r="NT223" s="95"/>
      <c r="NU223" s="95"/>
      <c r="NV223" s="95"/>
      <c r="NW223" s="95"/>
      <c r="NX223" s="95"/>
      <c r="NY223" s="95"/>
      <c r="NZ223" s="95"/>
      <c r="OA223" s="95"/>
      <c r="OB223" s="95"/>
      <c r="OC223" s="95"/>
      <c r="OD223" s="95"/>
      <c r="OE223" s="95"/>
      <c r="OF223" s="95"/>
      <c r="OG223" s="95"/>
      <c r="OH223" s="95"/>
      <c r="OI223" s="95"/>
      <c r="OJ223" s="95"/>
      <c r="OK223" s="95"/>
      <c r="OL223" s="95"/>
      <c r="OM223" s="95"/>
      <c r="ON223" s="95"/>
      <c r="OO223" s="95"/>
      <c r="OP223" s="95"/>
      <c r="OQ223" s="95"/>
      <c r="OR223" s="95"/>
      <c r="OS223" s="95"/>
      <c r="OT223" s="95"/>
      <c r="OU223" s="95"/>
      <c r="OV223" s="95"/>
      <c r="OW223" s="95"/>
      <c r="OX223" s="95"/>
      <c r="OY223" s="95"/>
      <c r="OZ223" s="95"/>
      <c r="PA223" s="95"/>
      <c r="PB223" s="95"/>
      <c r="PC223" s="95"/>
      <c r="PD223" s="95"/>
      <c r="PE223" s="95"/>
      <c r="PF223" s="95"/>
      <c r="PG223" s="95"/>
      <c r="PH223" s="95"/>
    </row>
    <row r="224" spans="3:424" s="85" customFormat="1" ht="29.55" customHeight="1">
      <c r="C224" s="1815" t="s">
        <v>233</v>
      </c>
      <c r="D224" s="1815"/>
      <c r="E224" s="1815"/>
      <c r="F224" s="143">
        <f t="shared" si="61"/>
        <v>0</v>
      </c>
      <c r="G224" s="143" t="e">
        <f t="shared" si="72"/>
        <v>#VALUE!</v>
      </c>
      <c r="H224" s="143" t="e">
        <f t="shared" si="76"/>
        <v>#VALUE!</v>
      </c>
      <c r="I224" s="143" t="e">
        <f t="shared" si="76"/>
        <v>#VALUE!</v>
      </c>
      <c r="J224" s="143" t="e">
        <f t="shared" si="76"/>
        <v>#VALUE!</v>
      </c>
      <c r="K224" s="143" t="e">
        <f t="shared" si="76"/>
        <v>#VALUE!</v>
      </c>
      <c r="L224" s="143" t="e">
        <f t="shared" si="76"/>
        <v>#VALUE!</v>
      </c>
      <c r="M224" s="143" t="e">
        <f t="shared" si="76"/>
        <v>#VALUE!</v>
      </c>
      <c r="N224" s="143" t="e">
        <f t="shared" si="76"/>
        <v>#VALUE!</v>
      </c>
      <c r="O224" s="143" t="e">
        <f t="shared" si="76"/>
        <v>#VALUE!</v>
      </c>
      <c r="P224" s="143" t="e">
        <f t="shared" si="76"/>
        <v>#VALUE!</v>
      </c>
      <c r="Q224" s="143" t="e">
        <f t="shared" si="76"/>
        <v>#VALUE!</v>
      </c>
      <c r="R224" s="143" t="e">
        <f t="shared" si="76"/>
        <v>#VALUE!</v>
      </c>
      <c r="S224" s="143" t="e">
        <f t="shared" si="76"/>
        <v>#VALUE!</v>
      </c>
      <c r="T224" s="143" t="e">
        <f t="shared" si="76"/>
        <v>#VALUE!</v>
      </c>
      <c r="U224" s="143" t="e">
        <f t="shared" ref="H224:BM230" si="77">IF(COLUMN(T224)-COLUMN($T$30)+1&lt;=ROUND($T$30,0)-15,T224,0)</f>
        <v>#VALUE!</v>
      </c>
      <c r="V224" s="143" t="e">
        <f t="shared" si="77"/>
        <v>#VALUE!</v>
      </c>
      <c r="W224" s="143" t="e">
        <f t="shared" si="77"/>
        <v>#VALUE!</v>
      </c>
      <c r="X224" s="143" t="e">
        <f t="shared" si="77"/>
        <v>#VALUE!</v>
      </c>
      <c r="Y224" s="143" t="e">
        <f t="shared" si="77"/>
        <v>#VALUE!</v>
      </c>
      <c r="Z224" s="143" t="e">
        <f t="shared" si="77"/>
        <v>#VALUE!</v>
      </c>
      <c r="AA224" s="143" t="e">
        <f t="shared" si="77"/>
        <v>#VALUE!</v>
      </c>
      <c r="AB224" s="143" t="e">
        <f t="shared" si="77"/>
        <v>#VALUE!</v>
      </c>
      <c r="AC224" s="143" t="e">
        <f t="shared" si="77"/>
        <v>#VALUE!</v>
      </c>
      <c r="AD224" s="143" t="e">
        <f t="shared" si="77"/>
        <v>#VALUE!</v>
      </c>
      <c r="AE224" s="143" t="e">
        <f t="shared" si="77"/>
        <v>#VALUE!</v>
      </c>
      <c r="AF224" s="143" t="e">
        <f t="shared" si="77"/>
        <v>#VALUE!</v>
      </c>
      <c r="AG224" s="143" t="e">
        <f t="shared" si="77"/>
        <v>#VALUE!</v>
      </c>
      <c r="AH224" s="143" t="e">
        <f t="shared" si="77"/>
        <v>#VALUE!</v>
      </c>
      <c r="AI224" s="143" t="e">
        <f t="shared" si="77"/>
        <v>#VALUE!</v>
      </c>
      <c r="AJ224" s="143" t="e">
        <f t="shared" si="77"/>
        <v>#VALUE!</v>
      </c>
      <c r="AK224" s="143" t="e">
        <f t="shared" si="77"/>
        <v>#VALUE!</v>
      </c>
      <c r="AL224" s="143" t="e">
        <f t="shared" si="77"/>
        <v>#VALUE!</v>
      </c>
      <c r="AM224" s="143" t="e">
        <f t="shared" si="77"/>
        <v>#VALUE!</v>
      </c>
      <c r="AN224" s="143" t="e">
        <f t="shared" si="77"/>
        <v>#VALUE!</v>
      </c>
      <c r="AO224" s="143" t="e">
        <f t="shared" si="77"/>
        <v>#VALUE!</v>
      </c>
      <c r="AP224" s="143" t="e">
        <f t="shared" si="77"/>
        <v>#VALUE!</v>
      </c>
      <c r="AQ224" s="143" t="e">
        <f t="shared" si="77"/>
        <v>#VALUE!</v>
      </c>
      <c r="AR224" s="143" t="e">
        <f t="shared" si="77"/>
        <v>#VALUE!</v>
      </c>
      <c r="AS224" s="143" t="e">
        <f t="shared" si="77"/>
        <v>#VALUE!</v>
      </c>
      <c r="AT224" s="143" t="e">
        <f t="shared" si="77"/>
        <v>#VALUE!</v>
      </c>
      <c r="AU224" s="143" t="e">
        <f t="shared" si="77"/>
        <v>#VALUE!</v>
      </c>
      <c r="AV224" s="143" t="e">
        <f t="shared" si="77"/>
        <v>#VALUE!</v>
      </c>
      <c r="AW224" s="143" t="e">
        <f t="shared" si="77"/>
        <v>#VALUE!</v>
      </c>
      <c r="AX224" s="143" t="e">
        <f t="shared" si="77"/>
        <v>#VALUE!</v>
      </c>
      <c r="AY224" s="143" t="e">
        <f t="shared" si="77"/>
        <v>#VALUE!</v>
      </c>
      <c r="AZ224" s="143" t="e">
        <f t="shared" si="77"/>
        <v>#VALUE!</v>
      </c>
      <c r="BA224" s="143" t="e">
        <f t="shared" si="77"/>
        <v>#VALUE!</v>
      </c>
      <c r="BB224" s="143" t="e">
        <f t="shared" si="77"/>
        <v>#VALUE!</v>
      </c>
      <c r="BC224" s="143" t="e">
        <f t="shared" si="77"/>
        <v>#VALUE!</v>
      </c>
      <c r="BD224" s="143" t="e">
        <f t="shared" si="77"/>
        <v>#VALUE!</v>
      </c>
      <c r="BE224" s="143" t="e">
        <f t="shared" si="77"/>
        <v>#VALUE!</v>
      </c>
      <c r="BF224" s="143" t="e">
        <f t="shared" si="77"/>
        <v>#VALUE!</v>
      </c>
      <c r="BG224" s="143" t="e">
        <f t="shared" si="77"/>
        <v>#VALUE!</v>
      </c>
      <c r="BH224" s="143" t="e">
        <f t="shared" si="77"/>
        <v>#VALUE!</v>
      </c>
      <c r="BI224" s="143" t="e">
        <f t="shared" si="77"/>
        <v>#VALUE!</v>
      </c>
      <c r="BJ224" s="143" t="e">
        <f t="shared" si="77"/>
        <v>#VALUE!</v>
      </c>
      <c r="BK224" s="143" t="e">
        <f t="shared" si="77"/>
        <v>#VALUE!</v>
      </c>
      <c r="BL224" s="143" t="e">
        <f t="shared" si="77"/>
        <v>#VALUE!</v>
      </c>
      <c r="BM224" s="143" t="e">
        <f t="shared" si="77"/>
        <v>#VALUE!</v>
      </c>
      <c r="BN224" s="95"/>
      <c r="BO224" s="95"/>
      <c r="BP224" s="95"/>
      <c r="BQ224" s="95"/>
      <c r="BR224" s="95"/>
      <c r="BS224" s="95"/>
      <c r="BT224" s="95"/>
      <c r="BU224" s="95"/>
      <c r="BV224" s="95"/>
      <c r="BW224" s="95"/>
      <c r="BX224" s="95"/>
      <c r="BY224" s="95"/>
      <c r="BZ224" s="95"/>
      <c r="CA224" s="95"/>
      <c r="CB224" s="95"/>
      <c r="CC224" s="95"/>
      <c r="CD224" s="95"/>
      <c r="CE224" s="95"/>
      <c r="CF224" s="95"/>
      <c r="CG224" s="95"/>
      <c r="CH224" s="95"/>
      <c r="CI224" s="95"/>
      <c r="CJ224" s="95"/>
      <c r="CK224" s="95"/>
      <c r="CL224" s="95"/>
      <c r="CM224" s="95"/>
      <c r="CN224" s="95"/>
      <c r="CO224" s="95"/>
      <c r="CP224" s="95"/>
      <c r="CQ224" s="95"/>
      <c r="CR224" s="95"/>
      <c r="CS224" s="95"/>
      <c r="CT224" s="95"/>
      <c r="CU224" s="95"/>
      <c r="CV224" s="95"/>
      <c r="CW224" s="95"/>
      <c r="CX224" s="95"/>
      <c r="CY224" s="95"/>
      <c r="CZ224" s="95"/>
      <c r="DA224" s="95"/>
      <c r="DB224" s="95"/>
      <c r="DC224" s="95"/>
      <c r="DD224" s="95"/>
      <c r="DE224" s="95"/>
      <c r="DF224" s="95"/>
      <c r="DG224" s="95"/>
      <c r="DH224" s="95"/>
      <c r="DI224" s="95"/>
      <c r="DJ224" s="95"/>
      <c r="DK224" s="95"/>
      <c r="DL224" s="95"/>
      <c r="DM224" s="95"/>
      <c r="DN224" s="95"/>
      <c r="DO224" s="95"/>
      <c r="DP224" s="95"/>
      <c r="DQ224" s="95"/>
      <c r="DR224" s="95"/>
      <c r="DS224" s="95"/>
      <c r="DT224" s="95"/>
      <c r="DU224" s="95"/>
      <c r="DV224" s="95"/>
      <c r="DW224" s="95"/>
      <c r="DX224" s="95"/>
      <c r="DY224" s="95"/>
      <c r="DZ224" s="95"/>
      <c r="EA224" s="95"/>
      <c r="EB224" s="95"/>
      <c r="EC224" s="95"/>
      <c r="ED224" s="95"/>
      <c r="EE224" s="95"/>
      <c r="EF224" s="95"/>
      <c r="EG224" s="95"/>
      <c r="EH224" s="95"/>
      <c r="EI224" s="95"/>
      <c r="EJ224" s="95"/>
      <c r="EK224" s="95"/>
      <c r="EL224" s="95"/>
      <c r="EM224" s="95"/>
      <c r="EN224" s="95"/>
      <c r="EO224" s="95"/>
      <c r="EP224" s="95"/>
      <c r="EQ224" s="95"/>
      <c r="ER224" s="95"/>
      <c r="ES224" s="95"/>
      <c r="ET224" s="95"/>
      <c r="EU224" s="95"/>
      <c r="EV224" s="95"/>
      <c r="EW224" s="95"/>
      <c r="EX224" s="95"/>
      <c r="EY224" s="95"/>
      <c r="EZ224" s="95"/>
      <c r="FA224" s="95"/>
      <c r="FB224" s="95"/>
      <c r="FC224" s="95"/>
      <c r="FD224" s="95"/>
      <c r="FE224" s="95"/>
      <c r="FF224" s="95"/>
      <c r="FG224" s="95"/>
      <c r="FH224" s="95"/>
      <c r="FI224" s="95"/>
      <c r="FJ224" s="95"/>
      <c r="FK224" s="95"/>
      <c r="FL224" s="95"/>
      <c r="FM224" s="95"/>
      <c r="FN224" s="95"/>
      <c r="FO224" s="95"/>
      <c r="FP224" s="95"/>
      <c r="FQ224" s="95"/>
      <c r="FR224" s="95"/>
      <c r="FS224" s="95"/>
      <c r="FT224" s="95"/>
      <c r="FU224" s="95"/>
      <c r="FV224" s="95"/>
      <c r="FW224" s="95"/>
      <c r="FX224" s="95"/>
      <c r="FY224" s="95"/>
      <c r="FZ224" s="95"/>
      <c r="GA224" s="95"/>
      <c r="GB224" s="95"/>
      <c r="GC224" s="95"/>
      <c r="GD224" s="95"/>
      <c r="GE224" s="95"/>
      <c r="GF224" s="95"/>
      <c r="GG224" s="95"/>
      <c r="GH224" s="95"/>
      <c r="GI224" s="95"/>
      <c r="GJ224" s="95"/>
      <c r="GK224" s="95"/>
      <c r="GL224" s="95"/>
      <c r="GM224" s="95"/>
      <c r="GN224" s="95"/>
      <c r="GO224" s="95"/>
      <c r="GP224" s="95"/>
      <c r="GQ224" s="95"/>
      <c r="GR224" s="95"/>
      <c r="GS224" s="95"/>
      <c r="GT224" s="95"/>
      <c r="GU224" s="95"/>
      <c r="GV224" s="95"/>
      <c r="GW224" s="133"/>
      <c r="GX224" s="133"/>
      <c r="GY224" s="133"/>
      <c r="GZ224" s="133"/>
      <c r="HA224" s="133"/>
      <c r="HB224" s="133"/>
      <c r="HC224" s="133"/>
      <c r="HD224" s="133"/>
      <c r="HE224" s="133"/>
      <c r="HF224" s="133"/>
      <c r="HG224" s="95"/>
      <c r="HH224" s="95"/>
      <c r="HI224" s="95"/>
      <c r="HJ224" s="95"/>
      <c r="HK224" s="95"/>
      <c r="HL224" s="95"/>
      <c r="HM224" s="95"/>
      <c r="HN224" s="95"/>
      <c r="HO224" s="95"/>
      <c r="HP224" s="95"/>
      <c r="HQ224" s="95"/>
      <c r="HR224" s="95"/>
      <c r="HS224" s="95"/>
      <c r="HT224" s="95"/>
      <c r="HU224" s="95"/>
      <c r="HV224" s="95"/>
      <c r="HW224" s="95"/>
      <c r="HX224" s="95"/>
      <c r="HY224" s="95"/>
      <c r="HZ224" s="95"/>
      <c r="IA224" s="95"/>
      <c r="IB224" s="95"/>
      <c r="IC224" s="95"/>
      <c r="ID224" s="95"/>
      <c r="IE224" s="95"/>
      <c r="IF224" s="95"/>
      <c r="IG224" s="95"/>
      <c r="IH224" s="95"/>
      <c r="II224" s="95"/>
      <c r="IJ224" s="95"/>
      <c r="IK224" s="95"/>
      <c r="IL224" s="95"/>
      <c r="IM224" s="95"/>
      <c r="IN224" s="95"/>
      <c r="IO224" s="95"/>
      <c r="IP224" s="95"/>
      <c r="IQ224" s="95"/>
      <c r="IR224" s="95"/>
      <c r="IS224" s="95"/>
      <c r="IT224" s="95"/>
      <c r="IU224" s="95"/>
      <c r="IV224" s="95"/>
      <c r="IW224" s="95"/>
      <c r="IX224" s="95"/>
      <c r="IY224" s="95"/>
      <c r="IZ224" s="95"/>
      <c r="JA224" s="95"/>
      <c r="JB224" s="95"/>
      <c r="JC224" s="95"/>
      <c r="JD224" s="95"/>
      <c r="JE224" s="95"/>
      <c r="JF224" s="95"/>
      <c r="JG224" s="95"/>
      <c r="JH224" s="95"/>
      <c r="JI224" s="95"/>
      <c r="JJ224" s="95"/>
      <c r="JK224" s="95"/>
      <c r="JL224" s="95"/>
      <c r="JM224" s="95"/>
      <c r="JN224" s="95"/>
      <c r="JO224" s="95"/>
      <c r="JP224" s="95"/>
      <c r="JQ224" s="95"/>
      <c r="JR224" s="95"/>
      <c r="JS224" s="95"/>
      <c r="JT224" s="95"/>
      <c r="JU224" s="95"/>
      <c r="JV224" s="95"/>
      <c r="JW224" s="95"/>
      <c r="JX224" s="95"/>
      <c r="JY224" s="95"/>
      <c r="JZ224" s="95"/>
      <c r="KA224" s="95"/>
      <c r="KB224" s="95"/>
      <c r="KC224" s="95"/>
      <c r="KD224" s="95"/>
      <c r="KE224" s="95"/>
      <c r="KF224" s="95"/>
      <c r="KG224" s="95"/>
      <c r="KH224" s="95"/>
      <c r="KI224" s="95"/>
      <c r="KJ224" s="95"/>
      <c r="KK224" s="95"/>
      <c r="KL224" s="95"/>
      <c r="KM224" s="95"/>
      <c r="KN224" s="95"/>
      <c r="KO224" s="95"/>
      <c r="KP224" s="95"/>
      <c r="KQ224" s="95"/>
      <c r="KR224" s="95"/>
      <c r="KS224" s="95"/>
      <c r="KT224" s="95"/>
      <c r="KU224" s="95"/>
      <c r="KV224" s="95"/>
      <c r="KW224" s="95"/>
      <c r="KX224" s="95"/>
      <c r="KY224" s="95"/>
      <c r="KZ224" s="95"/>
      <c r="LA224" s="95"/>
      <c r="LB224" s="95"/>
      <c r="LC224" s="95"/>
      <c r="LD224" s="95"/>
      <c r="LE224" s="95"/>
      <c r="LF224" s="95"/>
      <c r="LG224" s="95"/>
      <c r="LH224" s="95"/>
      <c r="LI224" s="95"/>
      <c r="LJ224" s="95"/>
      <c r="LK224" s="95"/>
      <c r="LL224" s="95"/>
      <c r="LM224" s="95"/>
      <c r="LN224" s="95"/>
      <c r="LO224" s="95"/>
      <c r="LP224" s="95"/>
      <c r="LQ224" s="95"/>
      <c r="LR224" s="95"/>
      <c r="LS224" s="95"/>
      <c r="LT224" s="95"/>
      <c r="LU224" s="95"/>
      <c r="LV224" s="95"/>
      <c r="LW224" s="95"/>
      <c r="LX224" s="95"/>
      <c r="LY224" s="95"/>
      <c r="LZ224" s="95"/>
      <c r="MA224" s="95"/>
      <c r="MB224" s="95"/>
      <c r="MC224" s="95"/>
      <c r="MD224" s="95"/>
      <c r="ME224" s="95"/>
      <c r="MF224" s="95"/>
      <c r="MG224" s="95"/>
      <c r="MH224" s="95"/>
      <c r="MI224" s="95"/>
      <c r="MJ224" s="95"/>
      <c r="MK224" s="95"/>
      <c r="ML224" s="95"/>
      <c r="MM224" s="95"/>
      <c r="MN224" s="95"/>
      <c r="MO224" s="95"/>
      <c r="MP224" s="95"/>
      <c r="MQ224" s="95"/>
      <c r="MR224" s="95"/>
      <c r="MS224" s="95"/>
      <c r="MT224" s="95"/>
      <c r="MU224" s="95"/>
      <c r="MV224" s="95"/>
      <c r="MW224" s="95"/>
      <c r="MX224" s="95"/>
      <c r="MY224" s="95"/>
      <c r="MZ224" s="95"/>
      <c r="NA224" s="95"/>
      <c r="NB224" s="95"/>
      <c r="NC224" s="95"/>
      <c r="ND224" s="95"/>
      <c r="NE224" s="95"/>
      <c r="NF224" s="95"/>
      <c r="NG224" s="95"/>
      <c r="NH224" s="95"/>
      <c r="NI224" s="95"/>
      <c r="NJ224" s="95"/>
      <c r="NK224" s="95"/>
      <c r="NL224" s="95"/>
      <c r="NM224" s="95"/>
      <c r="NN224" s="95"/>
      <c r="NO224" s="95"/>
      <c r="NP224" s="95"/>
      <c r="NQ224" s="95"/>
      <c r="NR224" s="95"/>
      <c r="NS224" s="95"/>
      <c r="NT224" s="95"/>
      <c r="NU224" s="95"/>
      <c r="NV224" s="95"/>
      <c r="NW224" s="95"/>
      <c r="NX224" s="95"/>
      <c r="NY224" s="95"/>
      <c r="NZ224" s="95"/>
      <c r="OA224" s="95"/>
      <c r="OB224" s="95"/>
      <c r="OC224" s="95"/>
      <c r="OD224" s="95"/>
      <c r="OE224" s="95"/>
      <c r="OF224" s="95"/>
      <c r="OG224" s="95"/>
      <c r="OH224" s="95"/>
      <c r="OI224" s="95"/>
      <c r="OJ224" s="95"/>
      <c r="OK224" s="95"/>
      <c r="OL224" s="95"/>
      <c r="OM224" s="95"/>
      <c r="ON224" s="95"/>
      <c r="OO224" s="95"/>
      <c r="OP224" s="95"/>
      <c r="OQ224" s="95"/>
      <c r="OR224" s="95"/>
      <c r="OS224" s="95"/>
      <c r="OT224" s="95"/>
      <c r="OU224" s="95"/>
      <c r="OV224" s="95"/>
      <c r="OW224" s="95"/>
      <c r="OX224" s="95"/>
      <c r="OY224" s="95"/>
      <c r="OZ224" s="95"/>
      <c r="PA224" s="95"/>
      <c r="PB224" s="95"/>
      <c r="PC224" s="95"/>
      <c r="PD224" s="95"/>
      <c r="PE224" s="95"/>
      <c r="PF224" s="95"/>
      <c r="PG224" s="95"/>
      <c r="PH224" s="95"/>
    </row>
    <row r="225" spans="3:424" s="85" customFormat="1" ht="29.55" customHeight="1">
      <c r="C225" s="1815" t="s">
        <v>234</v>
      </c>
      <c r="D225" s="1815"/>
      <c r="E225" s="1815"/>
      <c r="F225" s="143">
        <f t="shared" si="61"/>
        <v>0</v>
      </c>
      <c r="G225" s="143" t="e">
        <f t="shared" si="72"/>
        <v>#VALUE!</v>
      </c>
      <c r="H225" s="143" t="e">
        <f t="shared" si="77"/>
        <v>#VALUE!</v>
      </c>
      <c r="I225" s="143" t="e">
        <f t="shared" si="77"/>
        <v>#VALUE!</v>
      </c>
      <c r="J225" s="143" t="e">
        <f t="shared" si="77"/>
        <v>#VALUE!</v>
      </c>
      <c r="K225" s="143" t="e">
        <f t="shared" si="77"/>
        <v>#VALUE!</v>
      </c>
      <c r="L225" s="143" t="e">
        <f t="shared" si="77"/>
        <v>#VALUE!</v>
      </c>
      <c r="M225" s="143" t="e">
        <f t="shared" si="77"/>
        <v>#VALUE!</v>
      </c>
      <c r="N225" s="143" t="e">
        <f t="shared" si="77"/>
        <v>#VALUE!</v>
      </c>
      <c r="O225" s="143" t="e">
        <f t="shared" si="77"/>
        <v>#VALUE!</v>
      </c>
      <c r="P225" s="143" t="e">
        <f t="shared" si="77"/>
        <v>#VALUE!</v>
      </c>
      <c r="Q225" s="143" t="e">
        <f t="shared" si="77"/>
        <v>#VALUE!</v>
      </c>
      <c r="R225" s="143" t="e">
        <f t="shared" si="77"/>
        <v>#VALUE!</v>
      </c>
      <c r="S225" s="143" t="e">
        <f t="shared" si="77"/>
        <v>#VALUE!</v>
      </c>
      <c r="T225" s="143" t="e">
        <f t="shared" si="77"/>
        <v>#VALUE!</v>
      </c>
      <c r="U225" s="143" t="e">
        <f t="shared" si="77"/>
        <v>#VALUE!</v>
      </c>
      <c r="V225" s="143" t="e">
        <f t="shared" si="77"/>
        <v>#VALUE!</v>
      </c>
      <c r="W225" s="143" t="e">
        <f t="shared" si="77"/>
        <v>#VALUE!</v>
      </c>
      <c r="X225" s="143" t="e">
        <f t="shared" si="77"/>
        <v>#VALUE!</v>
      </c>
      <c r="Y225" s="143" t="e">
        <f t="shared" si="77"/>
        <v>#VALUE!</v>
      </c>
      <c r="Z225" s="143" t="e">
        <f t="shared" si="77"/>
        <v>#VALUE!</v>
      </c>
      <c r="AA225" s="143" t="e">
        <f t="shared" si="77"/>
        <v>#VALUE!</v>
      </c>
      <c r="AB225" s="143" t="e">
        <f t="shared" si="77"/>
        <v>#VALUE!</v>
      </c>
      <c r="AC225" s="143" t="e">
        <f t="shared" si="77"/>
        <v>#VALUE!</v>
      </c>
      <c r="AD225" s="143" t="e">
        <f t="shared" si="77"/>
        <v>#VALUE!</v>
      </c>
      <c r="AE225" s="143" t="e">
        <f t="shared" si="77"/>
        <v>#VALUE!</v>
      </c>
      <c r="AF225" s="143" t="e">
        <f t="shared" si="77"/>
        <v>#VALUE!</v>
      </c>
      <c r="AG225" s="143" t="e">
        <f t="shared" si="77"/>
        <v>#VALUE!</v>
      </c>
      <c r="AH225" s="143" t="e">
        <f t="shared" si="77"/>
        <v>#VALUE!</v>
      </c>
      <c r="AI225" s="143" t="e">
        <f t="shared" si="77"/>
        <v>#VALUE!</v>
      </c>
      <c r="AJ225" s="143" t="e">
        <f t="shared" si="77"/>
        <v>#VALUE!</v>
      </c>
      <c r="AK225" s="143" t="e">
        <f t="shared" si="77"/>
        <v>#VALUE!</v>
      </c>
      <c r="AL225" s="143" t="e">
        <f t="shared" si="77"/>
        <v>#VALUE!</v>
      </c>
      <c r="AM225" s="143" t="e">
        <f t="shared" si="77"/>
        <v>#VALUE!</v>
      </c>
      <c r="AN225" s="143" t="e">
        <f t="shared" si="77"/>
        <v>#VALUE!</v>
      </c>
      <c r="AO225" s="143" t="e">
        <f t="shared" si="77"/>
        <v>#VALUE!</v>
      </c>
      <c r="AP225" s="143" t="e">
        <f t="shared" si="77"/>
        <v>#VALUE!</v>
      </c>
      <c r="AQ225" s="143" t="e">
        <f t="shared" si="77"/>
        <v>#VALUE!</v>
      </c>
      <c r="AR225" s="143" t="e">
        <f t="shared" si="77"/>
        <v>#VALUE!</v>
      </c>
      <c r="AS225" s="143" t="e">
        <f t="shared" si="77"/>
        <v>#VALUE!</v>
      </c>
      <c r="AT225" s="143" t="e">
        <f t="shared" si="77"/>
        <v>#VALUE!</v>
      </c>
      <c r="AU225" s="143" t="e">
        <f t="shared" si="77"/>
        <v>#VALUE!</v>
      </c>
      <c r="AV225" s="143" t="e">
        <f t="shared" si="77"/>
        <v>#VALUE!</v>
      </c>
      <c r="AW225" s="143" t="e">
        <f t="shared" si="77"/>
        <v>#VALUE!</v>
      </c>
      <c r="AX225" s="143" t="e">
        <f t="shared" si="77"/>
        <v>#VALUE!</v>
      </c>
      <c r="AY225" s="143" t="e">
        <f t="shared" si="77"/>
        <v>#VALUE!</v>
      </c>
      <c r="AZ225" s="143" t="e">
        <f t="shared" si="77"/>
        <v>#VALUE!</v>
      </c>
      <c r="BA225" s="143" t="e">
        <f t="shared" si="77"/>
        <v>#VALUE!</v>
      </c>
      <c r="BB225" s="143" t="e">
        <f t="shared" si="77"/>
        <v>#VALUE!</v>
      </c>
      <c r="BC225" s="143" t="e">
        <f t="shared" si="77"/>
        <v>#VALUE!</v>
      </c>
      <c r="BD225" s="143" t="e">
        <f t="shared" si="77"/>
        <v>#VALUE!</v>
      </c>
      <c r="BE225" s="143" t="e">
        <f t="shared" si="77"/>
        <v>#VALUE!</v>
      </c>
      <c r="BF225" s="143" t="e">
        <f t="shared" si="77"/>
        <v>#VALUE!</v>
      </c>
      <c r="BG225" s="143" t="e">
        <f t="shared" si="77"/>
        <v>#VALUE!</v>
      </c>
      <c r="BH225" s="143" t="e">
        <f t="shared" si="77"/>
        <v>#VALUE!</v>
      </c>
      <c r="BI225" s="143" t="e">
        <f t="shared" si="77"/>
        <v>#VALUE!</v>
      </c>
      <c r="BJ225" s="143" t="e">
        <f t="shared" si="77"/>
        <v>#VALUE!</v>
      </c>
      <c r="BK225" s="143" t="e">
        <f t="shared" si="77"/>
        <v>#VALUE!</v>
      </c>
      <c r="BL225" s="143" t="e">
        <f t="shared" si="77"/>
        <v>#VALUE!</v>
      </c>
      <c r="BM225" s="143" t="e">
        <f t="shared" si="77"/>
        <v>#VALUE!</v>
      </c>
      <c r="BN225" s="95"/>
      <c r="BO225" s="95"/>
      <c r="BP225" s="95"/>
      <c r="BQ225" s="95"/>
      <c r="BR225" s="95"/>
      <c r="BS225" s="95"/>
      <c r="BT225" s="95"/>
      <c r="BU225" s="95"/>
      <c r="BV225" s="95"/>
      <c r="BW225" s="95"/>
      <c r="BX225" s="95"/>
      <c r="BY225" s="95"/>
      <c r="BZ225" s="95"/>
      <c r="CA225" s="95"/>
      <c r="CB225" s="95"/>
      <c r="CC225" s="95"/>
      <c r="CD225" s="95"/>
      <c r="CE225" s="95"/>
      <c r="CF225" s="95"/>
      <c r="CG225" s="95"/>
      <c r="CH225" s="95"/>
      <c r="CI225" s="95"/>
      <c r="CJ225" s="95"/>
      <c r="CK225" s="95"/>
      <c r="CL225" s="95"/>
      <c r="CM225" s="95"/>
      <c r="CN225" s="95"/>
      <c r="CO225" s="95"/>
      <c r="CP225" s="95"/>
      <c r="CQ225" s="95"/>
      <c r="CR225" s="95"/>
      <c r="CS225" s="95"/>
      <c r="CT225" s="95"/>
      <c r="CU225" s="95"/>
      <c r="CV225" s="95"/>
      <c r="CW225" s="95"/>
      <c r="CX225" s="95"/>
      <c r="CY225" s="95"/>
      <c r="CZ225" s="95"/>
      <c r="DA225" s="95"/>
      <c r="DB225" s="95"/>
      <c r="DC225" s="95"/>
      <c r="DD225" s="95"/>
      <c r="DE225" s="95"/>
      <c r="DF225" s="95"/>
      <c r="DG225" s="95"/>
      <c r="DH225" s="95"/>
      <c r="DI225" s="95"/>
      <c r="DJ225" s="95"/>
      <c r="DK225" s="95"/>
      <c r="DL225" s="95"/>
      <c r="DM225" s="95"/>
      <c r="DN225" s="95"/>
      <c r="DO225" s="95"/>
      <c r="DP225" s="95"/>
      <c r="DQ225" s="95"/>
      <c r="DR225" s="95"/>
      <c r="DS225" s="95"/>
      <c r="DT225" s="95"/>
      <c r="DU225" s="95"/>
      <c r="DV225" s="95"/>
      <c r="DW225" s="95"/>
      <c r="DX225" s="95"/>
      <c r="DY225" s="95"/>
      <c r="DZ225" s="95"/>
      <c r="EA225" s="95"/>
      <c r="EB225" s="95"/>
      <c r="EC225" s="95"/>
      <c r="ED225" s="95"/>
      <c r="EE225" s="95"/>
      <c r="EF225" s="95"/>
      <c r="EG225" s="95"/>
      <c r="EH225" s="95"/>
      <c r="EI225" s="95"/>
      <c r="EJ225" s="95"/>
      <c r="EK225" s="95"/>
      <c r="EL225" s="95"/>
      <c r="EM225" s="95"/>
      <c r="EN225" s="95"/>
      <c r="EO225" s="95"/>
      <c r="EP225" s="95"/>
      <c r="EQ225" s="95"/>
      <c r="ER225" s="95"/>
      <c r="ES225" s="95"/>
      <c r="ET225" s="95"/>
      <c r="EU225" s="95"/>
      <c r="EV225" s="95"/>
      <c r="EW225" s="95"/>
      <c r="EX225" s="95"/>
      <c r="EY225" s="95"/>
      <c r="EZ225" s="95"/>
      <c r="FA225" s="95"/>
      <c r="FB225" s="95"/>
      <c r="FC225" s="95"/>
      <c r="FD225" s="95"/>
      <c r="FE225" s="95"/>
      <c r="FF225" s="95"/>
      <c r="FG225" s="95"/>
      <c r="FH225" s="95"/>
      <c r="FI225" s="95"/>
      <c r="FJ225" s="95"/>
      <c r="FK225" s="95"/>
      <c r="FL225" s="95"/>
      <c r="FM225" s="95"/>
      <c r="FN225" s="95"/>
      <c r="FO225" s="95"/>
      <c r="FP225" s="95"/>
      <c r="FQ225" s="95"/>
      <c r="FR225" s="95"/>
      <c r="FS225" s="95"/>
      <c r="FT225" s="95"/>
      <c r="FU225" s="95"/>
      <c r="FV225" s="95"/>
      <c r="FW225" s="95"/>
      <c r="FX225" s="95"/>
      <c r="FY225" s="95"/>
      <c r="FZ225" s="95"/>
      <c r="GA225" s="95"/>
      <c r="GB225" s="95"/>
      <c r="GC225" s="95"/>
      <c r="GD225" s="95"/>
      <c r="GE225" s="95"/>
      <c r="GF225" s="95"/>
      <c r="GG225" s="95"/>
      <c r="GH225" s="95"/>
      <c r="GI225" s="95"/>
      <c r="GJ225" s="95"/>
      <c r="GK225" s="95"/>
      <c r="GL225" s="95"/>
      <c r="GM225" s="95"/>
      <c r="GN225" s="95"/>
      <c r="GO225" s="95"/>
      <c r="GP225" s="95"/>
      <c r="GQ225" s="95"/>
      <c r="GR225" s="95"/>
      <c r="GS225" s="95"/>
      <c r="GT225" s="95"/>
      <c r="GU225" s="95"/>
      <c r="GV225" s="95"/>
      <c r="GW225" s="133"/>
      <c r="GX225" s="133"/>
      <c r="GY225" s="133"/>
      <c r="GZ225" s="133"/>
      <c r="HA225" s="133"/>
      <c r="HB225" s="133"/>
      <c r="HC225" s="133"/>
      <c r="HD225" s="133"/>
      <c r="HE225" s="133"/>
      <c r="HF225" s="133"/>
      <c r="HG225" s="95"/>
      <c r="HH225" s="95"/>
      <c r="HI225" s="95"/>
      <c r="HJ225" s="95"/>
      <c r="HK225" s="95"/>
      <c r="HL225" s="95"/>
      <c r="HM225" s="95"/>
      <c r="HN225" s="95"/>
      <c r="HO225" s="95"/>
      <c r="HP225" s="95"/>
      <c r="HQ225" s="95"/>
      <c r="HR225" s="95"/>
      <c r="HS225" s="95"/>
      <c r="HT225" s="95"/>
      <c r="HU225" s="95"/>
      <c r="HV225" s="95"/>
      <c r="HW225" s="95"/>
      <c r="HX225" s="95"/>
      <c r="HY225" s="95"/>
      <c r="HZ225" s="95"/>
      <c r="IA225" s="95"/>
      <c r="IB225" s="95"/>
      <c r="IC225" s="95"/>
      <c r="ID225" s="95"/>
      <c r="IE225" s="95"/>
      <c r="IF225" s="95"/>
      <c r="IG225" s="95"/>
      <c r="IH225" s="95"/>
      <c r="II225" s="95"/>
      <c r="IJ225" s="95"/>
      <c r="IK225" s="95"/>
      <c r="IL225" s="95"/>
      <c r="IM225" s="95"/>
      <c r="IN225" s="95"/>
      <c r="IO225" s="95"/>
      <c r="IP225" s="95"/>
      <c r="IQ225" s="95"/>
      <c r="IR225" s="95"/>
      <c r="IS225" s="95"/>
      <c r="IT225" s="95"/>
      <c r="IU225" s="95"/>
      <c r="IV225" s="95"/>
      <c r="IW225" s="95"/>
      <c r="IX225" s="95"/>
      <c r="IY225" s="95"/>
      <c r="IZ225" s="95"/>
      <c r="JA225" s="95"/>
      <c r="JB225" s="95"/>
      <c r="JC225" s="95"/>
      <c r="JD225" s="95"/>
      <c r="JE225" s="95"/>
      <c r="JF225" s="95"/>
      <c r="JG225" s="95"/>
      <c r="JH225" s="95"/>
      <c r="JI225" s="95"/>
      <c r="JJ225" s="95"/>
      <c r="JK225" s="95"/>
      <c r="JL225" s="95"/>
      <c r="JM225" s="95"/>
      <c r="JN225" s="95"/>
      <c r="JO225" s="95"/>
      <c r="JP225" s="95"/>
      <c r="JQ225" s="95"/>
      <c r="JR225" s="95"/>
      <c r="JS225" s="95"/>
      <c r="JT225" s="95"/>
      <c r="JU225" s="95"/>
      <c r="JV225" s="95"/>
      <c r="JW225" s="95"/>
      <c r="JX225" s="95"/>
      <c r="JY225" s="95"/>
      <c r="JZ225" s="95"/>
      <c r="KA225" s="95"/>
      <c r="KB225" s="95"/>
      <c r="KC225" s="95"/>
      <c r="KD225" s="95"/>
      <c r="KE225" s="95"/>
      <c r="KF225" s="95"/>
      <c r="KG225" s="95"/>
      <c r="KH225" s="95"/>
      <c r="KI225" s="95"/>
      <c r="KJ225" s="95"/>
      <c r="KK225" s="95"/>
      <c r="KL225" s="95"/>
      <c r="KM225" s="95"/>
      <c r="KN225" s="95"/>
      <c r="KO225" s="95"/>
      <c r="KP225" s="95"/>
      <c r="KQ225" s="95"/>
      <c r="KR225" s="95"/>
      <c r="KS225" s="95"/>
      <c r="KT225" s="95"/>
      <c r="KU225" s="95"/>
      <c r="KV225" s="95"/>
      <c r="KW225" s="95"/>
      <c r="KX225" s="95"/>
      <c r="KY225" s="95"/>
      <c r="KZ225" s="95"/>
      <c r="LA225" s="95"/>
      <c r="LB225" s="95"/>
      <c r="LC225" s="95"/>
      <c r="LD225" s="95"/>
      <c r="LE225" s="95"/>
      <c r="LF225" s="95"/>
      <c r="LG225" s="95"/>
      <c r="LH225" s="95"/>
      <c r="LI225" s="95"/>
      <c r="LJ225" s="95"/>
      <c r="LK225" s="95"/>
      <c r="LL225" s="95"/>
      <c r="LM225" s="95"/>
      <c r="LN225" s="95"/>
      <c r="LO225" s="95"/>
      <c r="LP225" s="95"/>
      <c r="LQ225" s="95"/>
      <c r="LR225" s="95"/>
      <c r="LS225" s="95"/>
      <c r="LT225" s="95"/>
      <c r="LU225" s="95"/>
      <c r="LV225" s="95"/>
      <c r="LW225" s="95"/>
      <c r="LX225" s="95"/>
      <c r="LY225" s="95"/>
      <c r="LZ225" s="95"/>
      <c r="MA225" s="95"/>
      <c r="MB225" s="95"/>
      <c r="MC225" s="95"/>
      <c r="MD225" s="95"/>
      <c r="ME225" s="95"/>
      <c r="MF225" s="95"/>
      <c r="MG225" s="95"/>
      <c r="MH225" s="95"/>
      <c r="MI225" s="95"/>
      <c r="MJ225" s="95"/>
      <c r="MK225" s="95"/>
      <c r="ML225" s="95"/>
      <c r="MM225" s="95"/>
      <c r="MN225" s="95"/>
      <c r="MO225" s="95"/>
      <c r="MP225" s="95"/>
      <c r="MQ225" s="95"/>
      <c r="MR225" s="95"/>
      <c r="MS225" s="95"/>
      <c r="MT225" s="95"/>
      <c r="MU225" s="95"/>
      <c r="MV225" s="95"/>
      <c r="MW225" s="95"/>
      <c r="MX225" s="95"/>
      <c r="MY225" s="95"/>
      <c r="MZ225" s="95"/>
      <c r="NA225" s="95"/>
      <c r="NB225" s="95"/>
      <c r="NC225" s="95"/>
      <c r="ND225" s="95"/>
      <c r="NE225" s="95"/>
      <c r="NF225" s="95"/>
      <c r="NG225" s="95"/>
      <c r="NH225" s="95"/>
      <c r="NI225" s="95"/>
      <c r="NJ225" s="95"/>
      <c r="NK225" s="95"/>
      <c r="NL225" s="95"/>
      <c r="NM225" s="95"/>
      <c r="NN225" s="95"/>
      <c r="NO225" s="95"/>
      <c r="NP225" s="95"/>
      <c r="NQ225" s="95"/>
      <c r="NR225" s="95"/>
      <c r="NS225" s="95"/>
      <c r="NT225" s="95"/>
      <c r="NU225" s="95"/>
      <c r="NV225" s="95"/>
      <c r="NW225" s="95"/>
      <c r="NX225" s="95"/>
      <c r="NY225" s="95"/>
      <c r="NZ225" s="95"/>
      <c r="OA225" s="95"/>
      <c r="OB225" s="95"/>
      <c r="OC225" s="95"/>
      <c r="OD225" s="95"/>
      <c r="OE225" s="95"/>
      <c r="OF225" s="95"/>
      <c r="OG225" s="95"/>
      <c r="OH225" s="95"/>
      <c r="OI225" s="95"/>
      <c r="OJ225" s="95"/>
      <c r="OK225" s="95"/>
      <c r="OL225" s="95"/>
      <c r="OM225" s="95"/>
      <c r="ON225" s="95"/>
      <c r="OO225" s="95"/>
      <c r="OP225" s="95"/>
      <c r="OQ225" s="95"/>
      <c r="OR225" s="95"/>
      <c r="OS225" s="95"/>
      <c r="OT225" s="95"/>
      <c r="OU225" s="95"/>
      <c r="OV225" s="95"/>
      <c r="OW225" s="95"/>
      <c r="OX225" s="95"/>
      <c r="OY225" s="95"/>
      <c r="OZ225" s="95"/>
      <c r="PA225" s="95"/>
      <c r="PB225" s="95"/>
      <c r="PC225" s="95"/>
      <c r="PD225" s="95"/>
      <c r="PE225" s="95"/>
      <c r="PF225" s="95"/>
      <c r="PG225" s="95"/>
      <c r="PH225" s="95"/>
    </row>
    <row r="226" spans="3:424" s="85" customFormat="1" ht="18">
      <c r="C226" s="1816" t="s">
        <v>257</v>
      </c>
      <c r="D226" s="1816"/>
      <c r="E226" s="1817"/>
      <c r="F226" s="131"/>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c r="AT226" s="144"/>
      <c r="AU226" s="144"/>
      <c r="AV226" s="144"/>
      <c r="AW226" s="144"/>
      <c r="AX226" s="144"/>
      <c r="AY226" s="144"/>
      <c r="AZ226" s="144"/>
      <c r="BA226" s="144"/>
      <c r="BB226" s="144"/>
      <c r="BC226" s="144"/>
      <c r="BD226" s="144"/>
      <c r="BE226" s="144"/>
      <c r="BF226" s="144"/>
      <c r="BG226" s="144"/>
      <c r="BH226" s="144"/>
      <c r="BI226" s="144"/>
      <c r="BJ226" s="144"/>
      <c r="BK226" s="144"/>
      <c r="BL226" s="144"/>
      <c r="BM226" s="144"/>
      <c r="BN226" s="95"/>
      <c r="BO226" s="95"/>
      <c r="BP226" s="95"/>
      <c r="BQ226" s="95"/>
      <c r="BR226" s="95"/>
      <c r="BS226" s="95"/>
      <c r="BT226" s="95"/>
      <c r="BU226" s="95"/>
      <c r="BV226" s="95"/>
      <c r="BW226" s="95"/>
      <c r="BX226" s="95"/>
      <c r="BY226" s="95"/>
      <c r="BZ226" s="95"/>
      <c r="CA226" s="95"/>
      <c r="CB226" s="95"/>
      <c r="CC226" s="95"/>
      <c r="CD226" s="95"/>
      <c r="CE226" s="95"/>
      <c r="CF226" s="95"/>
      <c r="CG226" s="95"/>
      <c r="CH226" s="95"/>
      <c r="CI226" s="95"/>
      <c r="CJ226" s="95"/>
      <c r="CK226" s="95"/>
      <c r="CL226" s="95"/>
      <c r="CM226" s="95"/>
      <c r="CN226" s="95"/>
      <c r="CO226" s="95"/>
      <c r="CP226" s="95"/>
      <c r="CQ226" s="95"/>
      <c r="CR226" s="95"/>
      <c r="CS226" s="95"/>
      <c r="CT226" s="95"/>
      <c r="CU226" s="95"/>
      <c r="CV226" s="95"/>
      <c r="CW226" s="95"/>
      <c r="CX226" s="95"/>
      <c r="CY226" s="95"/>
      <c r="CZ226" s="95"/>
      <c r="DA226" s="95"/>
      <c r="DB226" s="95"/>
      <c r="DC226" s="95"/>
      <c r="DD226" s="95"/>
      <c r="DE226" s="95"/>
      <c r="DF226" s="95"/>
      <c r="DG226" s="95"/>
      <c r="DH226" s="95"/>
      <c r="DI226" s="95"/>
      <c r="DJ226" s="95"/>
      <c r="DK226" s="95"/>
      <c r="DL226" s="95"/>
      <c r="DM226" s="95"/>
      <c r="DN226" s="95"/>
      <c r="DO226" s="95"/>
      <c r="DP226" s="95"/>
      <c r="DQ226" s="95"/>
      <c r="DR226" s="95"/>
      <c r="DS226" s="95"/>
      <c r="DT226" s="95"/>
      <c r="DU226" s="95"/>
      <c r="DV226" s="95"/>
      <c r="DW226" s="95"/>
      <c r="DX226" s="95"/>
      <c r="DY226" s="95"/>
      <c r="DZ226" s="95"/>
      <c r="EA226" s="95"/>
      <c r="EB226" s="95"/>
      <c r="EC226" s="95"/>
      <c r="ED226" s="95"/>
      <c r="EE226" s="95"/>
      <c r="EF226" s="95"/>
      <c r="EG226" s="95"/>
      <c r="EH226" s="95"/>
      <c r="EI226" s="95"/>
      <c r="EJ226" s="95"/>
      <c r="EK226" s="95"/>
      <c r="EL226" s="95"/>
      <c r="EM226" s="95"/>
      <c r="EN226" s="95"/>
      <c r="EO226" s="95"/>
      <c r="EP226" s="95"/>
      <c r="EQ226" s="95"/>
      <c r="ER226" s="95"/>
      <c r="ES226" s="95"/>
      <c r="ET226" s="95"/>
      <c r="EU226" s="95"/>
      <c r="EV226" s="95"/>
      <c r="EW226" s="95"/>
      <c r="EX226" s="95"/>
      <c r="EY226" s="95"/>
      <c r="EZ226" s="95"/>
      <c r="FA226" s="95"/>
      <c r="FB226" s="95"/>
      <c r="FC226" s="95"/>
      <c r="FD226" s="95"/>
      <c r="FE226" s="95"/>
      <c r="FF226" s="95"/>
      <c r="FG226" s="95"/>
      <c r="FH226" s="95"/>
      <c r="FI226" s="95"/>
      <c r="FJ226" s="95"/>
      <c r="FK226" s="95"/>
      <c r="FL226" s="95"/>
      <c r="FM226" s="95"/>
      <c r="FN226" s="95"/>
      <c r="FO226" s="95"/>
      <c r="FP226" s="95"/>
      <c r="FQ226" s="95"/>
      <c r="FR226" s="95"/>
      <c r="FS226" s="95"/>
      <c r="FT226" s="95"/>
      <c r="FU226" s="95"/>
      <c r="FV226" s="95"/>
      <c r="FW226" s="95"/>
      <c r="FX226" s="95"/>
      <c r="FY226" s="95"/>
      <c r="FZ226" s="95"/>
      <c r="GA226" s="95"/>
      <c r="GB226" s="95"/>
      <c r="GC226" s="95"/>
      <c r="GD226" s="95"/>
      <c r="GE226" s="95"/>
      <c r="GF226" s="95"/>
      <c r="GG226" s="95"/>
      <c r="GH226" s="95"/>
      <c r="GI226" s="95"/>
      <c r="GJ226" s="95"/>
      <c r="GK226" s="95"/>
      <c r="GL226" s="95"/>
      <c r="GM226" s="95"/>
      <c r="GN226" s="95"/>
      <c r="GO226" s="95"/>
      <c r="GP226" s="95"/>
      <c r="GQ226" s="95"/>
      <c r="GR226" s="95"/>
      <c r="GS226" s="95"/>
      <c r="GT226" s="95"/>
      <c r="GU226" s="95"/>
      <c r="GV226" s="95"/>
      <c r="GW226" s="133"/>
      <c r="GX226" s="133"/>
      <c r="GY226" s="133"/>
      <c r="GZ226" s="133"/>
      <c r="HA226" s="133"/>
      <c r="HB226" s="133"/>
      <c r="HC226" s="133"/>
      <c r="HD226" s="133"/>
      <c r="HE226" s="133"/>
      <c r="HF226" s="133"/>
      <c r="HG226" s="95"/>
      <c r="HH226" s="95"/>
      <c r="HI226" s="95"/>
      <c r="HJ226" s="95"/>
      <c r="HK226" s="95"/>
      <c r="HL226" s="95"/>
      <c r="HM226" s="95"/>
      <c r="HN226" s="95"/>
      <c r="HO226" s="95"/>
      <c r="HP226" s="95"/>
      <c r="HQ226" s="95"/>
      <c r="HR226" s="95"/>
      <c r="HS226" s="95"/>
      <c r="HT226" s="95"/>
      <c r="HU226" s="95"/>
      <c r="HV226" s="95"/>
      <c r="HW226" s="95"/>
      <c r="HX226" s="95"/>
      <c r="HY226" s="95"/>
      <c r="HZ226" s="95"/>
      <c r="IA226" s="95"/>
      <c r="IB226" s="95"/>
      <c r="IC226" s="95"/>
      <c r="ID226" s="95"/>
      <c r="IE226" s="95"/>
      <c r="IF226" s="95"/>
      <c r="IG226" s="95"/>
      <c r="IH226" s="95"/>
      <c r="II226" s="95"/>
      <c r="IJ226" s="95"/>
      <c r="IK226" s="95"/>
      <c r="IL226" s="95"/>
      <c r="IM226" s="95"/>
      <c r="IN226" s="95"/>
      <c r="IO226" s="95"/>
      <c r="IP226" s="95"/>
      <c r="IQ226" s="95"/>
      <c r="IR226" s="95"/>
      <c r="IS226" s="95"/>
      <c r="IT226" s="95"/>
      <c r="IU226" s="95"/>
      <c r="IV226" s="95"/>
      <c r="IW226" s="95"/>
      <c r="IX226" s="95"/>
      <c r="IY226" s="95"/>
      <c r="IZ226" s="95"/>
      <c r="JA226" s="95"/>
      <c r="JB226" s="95"/>
      <c r="JC226" s="95"/>
      <c r="JD226" s="95"/>
      <c r="JE226" s="95"/>
      <c r="JF226" s="95"/>
      <c r="JG226" s="95"/>
      <c r="JH226" s="95"/>
      <c r="JI226" s="95"/>
      <c r="JJ226" s="95"/>
      <c r="JK226" s="95"/>
      <c r="JL226" s="95"/>
      <c r="JM226" s="95"/>
      <c r="JN226" s="95"/>
      <c r="JO226" s="95"/>
      <c r="JP226" s="95"/>
      <c r="JQ226" s="95"/>
      <c r="JR226" s="95"/>
      <c r="JS226" s="95"/>
      <c r="JT226" s="95"/>
      <c r="JU226" s="95"/>
      <c r="JV226" s="95"/>
      <c r="JW226" s="95"/>
      <c r="JX226" s="95"/>
      <c r="JY226" s="95"/>
      <c r="JZ226" s="95"/>
      <c r="KA226" s="95"/>
      <c r="KB226" s="95"/>
      <c r="KC226" s="95"/>
      <c r="KD226" s="95"/>
      <c r="KE226" s="95"/>
      <c r="KF226" s="95"/>
      <c r="KG226" s="95"/>
      <c r="KH226" s="95"/>
      <c r="KI226" s="95"/>
      <c r="KJ226" s="95"/>
      <c r="KK226" s="95"/>
      <c r="KL226" s="95"/>
      <c r="KM226" s="95"/>
      <c r="KN226" s="95"/>
      <c r="KO226" s="95"/>
      <c r="KP226" s="95"/>
      <c r="KQ226" s="95"/>
      <c r="KR226" s="95"/>
      <c r="KS226" s="95"/>
      <c r="KT226" s="95"/>
      <c r="KU226" s="95"/>
      <c r="KV226" s="95"/>
      <c r="KW226" s="95"/>
      <c r="KX226" s="95"/>
      <c r="KY226" s="95"/>
      <c r="KZ226" s="95"/>
      <c r="LA226" s="95"/>
      <c r="LB226" s="95"/>
      <c r="LC226" s="95"/>
      <c r="LD226" s="95"/>
      <c r="LE226" s="95"/>
      <c r="LF226" s="95"/>
      <c r="LG226" s="95"/>
      <c r="LH226" s="95"/>
      <c r="LI226" s="95"/>
      <c r="LJ226" s="95"/>
      <c r="LK226" s="95"/>
      <c r="LL226" s="95"/>
      <c r="LM226" s="95"/>
      <c r="LN226" s="95"/>
      <c r="LO226" s="95"/>
      <c r="LP226" s="95"/>
      <c r="LQ226" s="95"/>
      <c r="LR226" s="95"/>
      <c r="LS226" s="95"/>
      <c r="LT226" s="95"/>
      <c r="LU226" s="95"/>
      <c r="LV226" s="95"/>
      <c r="LW226" s="95"/>
      <c r="LX226" s="95"/>
      <c r="LY226" s="95"/>
      <c r="LZ226" s="95"/>
      <c r="MA226" s="95"/>
      <c r="MB226" s="95"/>
      <c r="MC226" s="95"/>
      <c r="MD226" s="95"/>
      <c r="ME226" s="95"/>
      <c r="MF226" s="95"/>
      <c r="MG226" s="95"/>
      <c r="MH226" s="95"/>
      <c r="MI226" s="95"/>
      <c r="MJ226" s="95"/>
      <c r="MK226" s="95"/>
      <c r="ML226" s="95"/>
      <c r="MM226" s="95"/>
      <c r="MN226" s="95"/>
      <c r="MO226" s="95"/>
      <c r="MP226" s="95"/>
      <c r="MQ226" s="95"/>
      <c r="MR226" s="95"/>
      <c r="MS226" s="95"/>
      <c r="MT226" s="95"/>
      <c r="MU226" s="95"/>
      <c r="MV226" s="95"/>
      <c r="MW226" s="95"/>
      <c r="MX226" s="95"/>
      <c r="MY226" s="95"/>
      <c r="MZ226" s="95"/>
      <c r="NA226" s="95"/>
      <c r="NB226" s="95"/>
      <c r="NC226" s="95"/>
      <c r="ND226" s="95"/>
      <c r="NE226" s="95"/>
      <c r="NF226" s="95"/>
      <c r="NG226" s="95"/>
      <c r="NH226" s="95"/>
      <c r="NI226" s="95"/>
      <c r="NJ226" s="95"/>
      <c r="NK226" s="95"/>
      <c r="NL226" s="95"/>
      <c r="NM226" s="95"/>
      <c r="NN226" s="95"/>
      <c r="NO226" s="95"/>
      <c r="NP226" s="95"/>
      <c r="NQ226" s="95"/>
      <c r="NR226" s="95"/>
      <c r="NS226" s="95"/>
      <c r="NT226" s="95"/>
      <c r="NU226" s="95"/>
      <c r="NV226" s="95"/>
      <c r="NW226" s="95"/>
      <c r="NX226" s="95"/>
      <c r="NY226" s="95"/>
      <c r="NZ226" s="95"/>
      <c r="OA226" s="95"/>
      <c r="OB226" s="95"/>
      <c r="OC226" s="95"/>
      <c r="OD226" s="95"/>
      <c r="OE226" s="95"/>
      <c r="OF226" s="95"/>
      <c r="OG226" s="95"/>
      <c r="OH226" s="95"/>
      <c r="OI226" s="95"/>
      <c r="OJ226" s="95"/>
      <c r="OK226" s="95"/>
      <c r="OL226" s="95"/>
      <c r="OM226" s="95"/>
      <c r="ON226" s="95"/>
      <c r="OO226" s="95"/>
      <c r="OP226" s="95"/>
      <c r="OQ226" s="95"/>
      <c r="OR226" s="95"/>
      <c r="OS226" s="95"/>
      <c r="OT226" s="95"/>
      <c r="OU226" s="95"/>
      <c r="OV226" s="95"/>
      <c r="OW226" s="95"/>
      <c r="OX226" s="95"/>
      <c r="OY226" s="95"/>
      <c r="OZ226" s="95"/>
      <c r="PA226" s="95"/>
      <c r="PB226" s="95"/>
      <c r="PC226" s="95"/>
      <c r="PD226" s="95"/>
      <c r="PE226" s="95"/>
      <c r="PF226" s="95"/>
      <c r="PG226" s="95"/>
      <c r="PH226" s="95"/>
    </row>
    <row r="227" spans="3:424" s="85" customFormat="1" ht="29.55" customHeight="1">
      <c r="C227" s="1815" t="s">
        <v>235</v>
      </c>
      <c r="D227" s="1815"/>
      <c r="E227" s="1815"/>
      <c r="F227" s="143">
        <f t="shared" si="61"/>
        <v>0</v>
      </c>
      <c r="G227" s="143" t="e">
        <f t="shared" si="72"/>
        <v>#VALUE!</v>
      </c>
      <c r="H227" s="143" t="e">
        <f t="shared" si="77"/>
        <v>#VALUE!</v>
      </c>
      <c r="I227" s="143" t="e">
        <f t="shared" si="77"/>
        <v>#VALUE!</v>
      </c>
      <c r="J227" s="143" t="e">
        <f t="shared" si="77"/>
        <v>#VALUE!</v>
      </c>
      <c r="K227" s="143" t="e">
        <f t="shared" si="77"/>
        <v>#VALUE!</v>
      </c>
      <c r="L227" s="143" t="e">
        <f t="shared" si="77"/>
        <v>#VALUE!</v>
      </c>
      <c r="M227" s="143" t="e">
        <f t="shared" si="77"/>
        <v>#VALUE!</v>
      </c>
      <c r="N227" s="143" t="e">
        <f t="shared" si="77"/>
        <v>#VALUE!</v>
      </c>
      <c r="O227" s="143" t="e">
        <f t="shared" si="77"/>
        <v>#VALUE!</v>
      </c>
      <c r="P227" s="143" t="e">
        <f t="shared" si="77"/>
        <v>#VALUE!</v>
      </c>
      <c r="Q227" s="143" t="e">
        <f t="shared" si="77"/>
        <v>#VALUE!</v>
      </c>
      <c r="R227" s="143" t="e">
        <f t="shared" si="77"/>
        <v>#VALUE!</v>
      </c>
      <c r="S227" s="143" t="e">
        <f t="shared" si="77"/>
        <v>#VALUE!</v>
      </c>
      <c r="T227" s="143" t="e">
        <f t="shared" si="77"/>
        <v>#VALUE!</v>
      </c>
      <c r="U227" s="143" t="e">
        <f t="shared" si="77"/>
        <v>#VALUE!</v>
      </c>
      <c r="V227" s="143" t="e">
        <f t="shared" si="77"/>
        <v>#VALUE!</v>
      </c>
      <c r="W227" s="143" t="e">
        <f t="shared" si="77"/>
        <v>#VALUE!</v>
      </c>
      <c r="X227" s="143" t="e">
        <f t="shared" si="77"/>
        <v>#VALUE!</v>
      </c>
      <c r="Y227" s="143" t="e">
        <f t="shared" si="77"/>
        <v>#VALUE!</v>
      </c>
      <c r="Z227" s="143" t="e">
        <f t="shared" si="77"/>
        <v>#VALUE!</v>
      </c>
      <c r="AA227" s="143" t="e">
        <f t="shared" si="77"/>
        <v>#VALUE!</v>
      </c>
      <c r="AB227" s="143" t="e">
        <f t="shared" si="77"/>
        <v>#VALUE!</v>
      </c>
      <c r="AC227" s="143" t="e">
        <f t="shared" si="77"/>
        <v>#VALUE!</v>
      </c>
      <c r="AD227" s="143" t="e">
        <f t="shared" si="77"/>
        <v>#VALUE!</v>
      </c>
      <c r="AE227" s="143" t="e">
        <f t="shared" si="77"/>
        <v>#VALUE!</v>
      </c>
      <c r="AF227" s="143" t="e">
        <f t="shared" si="77"/>
        <v>#VALUE!</v>
      </c>
      <c r="AG227" s="143" t="e">
        <f t="shared" si="77"/>
        <v>#VALUE!</v>
      </c>
      <c r="AH227" s="143" t="e">
        <f t="shared" si="77"/>
        <v>#VALUE!</v>
      </c>
      <c r="AI227" s="143" t="e">
        <f t="shared" si="77"/>
        <v>#VALUE!</v>
      </c>
      <c r="AJ227" s="143" t="e">
        <f t="shared" si="77"/>
        <v>#VALUE!</v>
      </c>
      <c r="AK227" s="143" t="e">
        <f t="shared" si="77"/>
        <v>#VALUE!</v>
      </c>
      <c r="AL227" s="143" t="e">
        <f t="shared" si="77"/>
        <v>#VALUE!</v>
      </c>
      <c r="AM227" s="143" t="e">
        <f t="shared" si="77"/>
        <v>#VALUE!</v>
      </c>
      <c r="AN227" s="143" t="e">
        <f t="shared" si="77"/>
        <v>#VALUE!</v>
      </c>
      <c r="AO227" s="143" t="e">
        <f t="shared" si="77"/>
        <v>#VALUE!</v>
      </c>
      <c r="AP227" s="143" t="e">
        <f t="shared" si="77"/>
        <v>#VALUE!</v>
      </c>
      <c r="AQ227" s="143" t="e">
        <f t="shared" si="77"/>
        <v>#VALUE!</v>
      </c>
      <c r="AR227" s="143" t="e">
        <f t="shared" si="77"/>
        <v>#VALUE!</v>
      </c>
      <c r="AS227" s="143" t="e">
        <f t="shared" si="77"/>
        <v>#VALUE!</v>
      </c>
      <c r="AT227" s="143" t="e">
        <f t="shared" si="77"/>
        <v>#VALUE!</v>
      </c>
      <c r="AU227" s="143" t="e">
        <f t="shared" si="77"/>
        <v>#VALUE!</v>
      </c>
      <c r="AV227" s="143" t="e">
        <f t="shared" si="77"/>
        <v>#VALUE!</v>
      </c>
      <c r="AW227" s="143" t="e">
        <f t="shared" si="77"/>
        <v>#VALUE!</v>
      </c>
      <c r="AX227" s="143" t="e">
        <f t="shared" si="77"/>
        <v>#VALUE!</v>
      </c>
      <c r="AY227" s="143" t="e">
        <f t="shared" si="77"/>
        <v>#VALUE!</v>
      </c>
      <c r="AZ227" s="143" t="e">
        <f t="shared" si="77"/>
        <v>#VALUE!</v>
      </c>
      <c r="BA227" s="143" t="e">
        <f t="shared" si="77"/>
        <v>#VALUE!</v>
      </c>
      <c r="BB227" s="143" t="e">
        <f t="shared" si="77"/>
        <v>#VALUE!</v>
      </c>
      <c r="BC227" s="143" t="e">
        <f t="shared" si="77"/>
        <v>#VALUE!</v>
      </c>
      <c r="BD227" s="143" t="e">
        <f t="shared" si="77"/>
        <v>#VALUE!</v>
      </c>
      <c r="BE227" s="143" t="e">
        <f t="shared" si="77"/>
        <v>#VALUE!</v>
      </c>
      <c r="BF227" s="143" t="e">
        <f t="shared" si="77"/>
        <v>#VALUE!</v>
      </c>
      <c r="BG227" s="143" t="e">
        <f t="shared" si="77"/>
        <v>#VALUE!</v>
      </c>
      <c r="BH227" s="143" t="e">
        <f t="shared" si="77"/>
        <v>#VALUE!</v>
      </c>
      <c r="BI227" s="143" t="e">
        <f t="shared" si="77"/>
        <v>#VALUE!</v>
      </c>
      <c r="BJ227" s="143" t="e">
        <f t="shared" si="77"/>
        <v>#VALUE!</v>
      </c>
      <c r="BK227" s="143" t="e">
        <f t="shared" si="77"/>
        <v>#VALUE!</v>
      </c>
      <c r="BL227" s="143" t="e">
        <f t="shared" si="77"/>
        <v>#VALUE!</v>
      </c>
      <c r="BM227" s="143" t="e">
        <f t="shared" si="77"/>
        <v>#VALUE!</v>
      </c>
      <c r="BN227" s="95"/>
      <c r="BO227" s="95"/>
      <c r="BP227" s="95"/>
      <c r="BQ227" s="95"/>
      <c r="BR227" s="95"/>
      <c r="BS227" s="95"/>
      <c r="BT227" s="95"/>
      <c r="BU227" s="95"/>
      <c r="BV227" s="95"/>
      <c r="BW227" s="95"/>
      <c r="BX227" s="95"/>
      <c r="BY227" s="95"/>
      <c r="BZ227" s="95"/>
      <c r="CA227" s="95"/>
      <c r="CB227" s="95"/>
      <c r="CC227" s="95"/>
      <c r="CD227" s="95"/>
      <c r="CE227" s="95"/>
      <c r="CF227" s="95"/>
      <c r="CG227" s="95"/>
      <c r="CH227" s="95"/>
      <c r="CI227" s="95"/>
      <c r="CJ227" s="95"/>
      <c r="CK227" s="95"/>
      <c r="CL227" s="95"/>
      <c r="CM227" s="95"/>
      <c r="CN227" s="95"/>
      <c r="CO227" s="95"/>
      <c r="CP227" s="95"/>
      <c r="CQ227" s="95"/>
      <c r="CR227" s="95"/>
      <c r="CS227" s="95"/>
      <c r="CT227" s="95"/>
      <c r="CU227" s="95"/>
      <c r="CV227" s="95"/>
      <c r="CW227" s="95"/>
      <c r="CX227" s="95"/>
      <c r="CY227" s="95"/>
      <c r="CZ227" s="95"/>
      <c r="DA227" s="95"/>
      <c r="DB227" s="95"/>
      <c r="DC227" s="95"/>
      <c r="DD227" s="95"/>
      <c r="DE227" s="95"/>
      <c r="DF227" s="95"/>
      <c r="DG227" s="95"/>
      <c r="DH227" s="95"/>
      <c r="DI227" s="95"/>
      <c r="DJ227" s="95"/>
      <c r="DK227" s="95"/>
      <c r="DL227" s="95"/>
      <c r="DM227" s="95"/>
      <c r="DN227" s="95"/>
      <c r="DO227" s="95"/>
      <c r="DP227" s="95"/>
      <c r="DQ227" s="95"/>
      <c r="DR227" s="95"/>
      <c r="DS227" s="95"/>
      <c r="DT227" s="95"/>
      <c r="DU227" s="95"/>
      <c r="DV227" s="95"/>
      <c r="DW227" s="95"/>
      <c r="DX227" s="95"/>
      <c r="DY227" s="95"/>
      <c r="DZ227" s="95"/>
      <c r="EA227" s="95"/>
      <c r="EB227" s="95"/>
      <c r="EC227" s="95"/>
      <c r="ED227" s="95"/>
      <c r="EE227" s="95"/>
      <c r="EF227" s="95"/>
      <c r="EG227" s="95"/>
      <c r="EH227" s="95"/>
      <c r="EI227" s="95"/>
      <c r="EJ227" s="95"/>
      <c r="EK227" s="95"/>
      <c r="EL227" s="95"/>
      <c r="EM227" s="95"/>
      <c r="EN227" s="95"/>
      <c r="EO227" s="95"/>
      <c r="EP227" s="95"/>
      <c r="EQ227" s="95"/>
      <c r="ER227" s="95"/>
      <c r="ES227" s="95"/>
      <c r="ET227" s="95"/>
      <c r="EU227" s="95"/>
      <c r="EV227" s="95"/>
      <c r="EW227" s="95"/>
      <c r="EX227" s="95"/>
      <c r="EY227" s="95"/>
      <c r="EZ227" s="95"/>
      <c r="FA227" s="95"/>
      <c r="FB227" s="95"/>
      <c r="FC227" s="95"/>
      <c r="FD227" s="95"/>
      <c r="FE227" s="95"/>
      <c r="FF227" s="95"/>
      <c r="FG227" s="95"/>
      <c r="FH227" s="95"/>
      <c r="FI227" s="95"/>
      <c r="FJ227" s="95"/>
      <c r="FK227" s="95"/>
      <c r="FL227" s="95"/>
      <c r="FM227" s="95"/>
      <c r="FN227" s="95"/>
      <c r="FO227" s="95"/>
      <c r="FP227" s="95"/>
      <c r="FQ227" s="95"/>
      <c r="FR227" s="95"/>
      <c r="FS227" s="95"/>
      <c r="FT227" s="95"/>
      <c r="FU227" s="95"/>
      <c r="FV227" s="95"/>
      <c r="FW227" s="95"/>
      <c r="FX227" s="95"/>
      <c r="FY227" s="95"/>
      <c r="FZ227" s="95"/>
      <c r="GA227" s="95"/>
      <c r="GB227" s="95"/>
      <c r="GC227" s="95"/>
      <c r="GD227" s="95"/>
      <c r="GE227" s="95"/>
      <c r="GF227" s="95"/>
      <c r="GG227" s="95"/>
      <c r="GH227" s="95"/>
      <c r="GI227" s="95"/>
      <c r="GJ227" s="95"/>
      <c r="GK227" s="95"/>
      <c r="GL227" s="95"/>
      <c r="GM227" s="95"/>
      <c r="GN227" s="95"/>
      <c r="GO227" s="95"/>
      <c r="GP227" s="95"/>
      <c r="GQ227" s="95"/>
      <c r="GR227" s="95"/>
      <c r="GS227" s="95"/>
      <c r="GT227" s="95"/>
      <c r="GU227" s="95"/>
      <c r="GV227" s="95"/>
      <c r="GW227" s="133"/>
      <c r="GX227" s="133"/>
      <c r="GY227" s="133"/>
      <c r="GZ227" s="133"/>
      <c r="HA227" s="133"/>
      <c r="HB227" s="133"/>
      <c r="HC227" s="133"/>
      <c r="HD227" s="133"/>
      <c r="HE227" s="133"/>
      <c r="HF227" s="133"/>
      <c r="HG227" s="95"/>
      <c r="HH227" s="95"/>
      <c r="HI227" s="95"/>
      <c r="HJ227" s="95"/>
      <c r="HK227" s="95"/>
      <c r="HL227" s="95"/>
      <c r="HM227" s="95"/>
      <c r="HN227" s="95"/>
      <c r="HO227" s="95"/>
      <c r="HP227" s="95"/>
      <c r="HQ227" s="95"/>
      <c r="HR227" s="95"/>
      <c r="HS227" s="95"/>
      <c r="HT227" s="95"/>
      <c r="HU227" s="95"/>
      <c r="HV227" s="95"/>
      <c r="HW227" s="95"/>
      <c r="HX227" s="95"/>
      <c r="HY227" s="95"/>
      <c r="HZ227" s="95"/>
      <c r="IA227" s="95"/>
      <c r="IB227" s="95"/>
      <c r="IC227" s="95"/>
      <c r="ID227" s="95"/>
      <c r="IE227" s="95"/>
      <c r="IF227" s="95"/>
      <c r="IG227" s="95"/>
      <c r="IH227" s="95"/>
      <c r="II227" s="95"/>
      <c r="IJ227" s="95"/>
      <c r="IK227" s="95"/>
      <c r="IL227" s="95"/>
      <c r="IM227" s="95"/>
      <c r="IN227" s="95"/>
      <c r="IO227" s="95"/>
      <c r="IP227" s="95"/>
      <c r="IQ227" s="95"/>
      <c r="IR227" s="95"/>
      <c r="IS227" s="95"/>
      <c r="IT227" s="95"/>
      <c r="IU227" s="95"/>
      <c r="IV227" s="95"/>
      <c r="IW227" s="95"/>
      <c r="IX227" s="95"/>
      <c r="IY227" s="95"/>
      <c r="IZ227" s="95"/>
      <c r="JA227" s="95"/>
      <c r="JB227" s="95"/>
      <c r="JC227" s="95"/>
      <c r="JD227" s="95"/>
      <c r="JE227" s="95"/>
      <c r="JF227" s="95"/>
      <c r="JG227" s="95"/>
      <c r="JH227" s="95"/>
      <c r="JI227" s="95"/>
      <c r="JJ227" s="95"/>
      <c r="JK227" s="95"/>
      <c r="JL227" s="95"/>
      <c r="JM227" s="95"/>
      <c r="JN227" s="95"/>
      <c r="JO227" s="95"/>
      <c r="JP227" s="95"/>
      <c r="JQ227" s="95"/>
      <c r="JR227" s="95"/>
      <c r="JS227" s="95"/>
      <c r="JT227" s="95"/>
      <c r="JU227" s="95"/>
      <c r="JV227" s="95"/>
      <c r="JW227" s="95"/>
      <c r="JX227" s="95"/>
      <c r="JY227" s="95"/>
      <c r="JZ227" s="95"/>
      <c r="KA227" s="95"/>
      <c r="KB227" s="95"/>
      <c r="KC227" s="95"/>
      <c r="KD227" s="95"/>
      <c r="KE227" s="95"/>
      <c r="KF227" s="95"/>
      <c r="KG227" s="95"/>
      <c r="KH227" s="95"/>
      <c r="KI227" s="95"/>
      <c r="KJ227" s="95"/>
      <c r="KK227" s="95"/>
      <c r="KL227" s="95"/>
      <c r="KM227" s="95"/>
      <c r="KN227" s="95"/>
      <c r="KO227" s="95"/>
      <c r="KP227" s="95"/>
      <c r="KQ227" s="95"/>
      <c r="KR227" s="95"/>
      <c r="KS227" s="95"/>
      <c r="KT227" s="95"/>
      <c r="KU227" s="95"/>
      <c r="KV227" s="95"/>
      <c r="KW227" s="95"/>
      <c r="KX227" s="95"/>
      <c r="KY227" s="95"/>
      <c r="KZ227" s="95"/>
      <c r="LA227" s="95"/>
      <c r="LB227" s="95"/>
      <c r="LC227" s="95"/>
      <c r="LD227" s="95"/>
      <c r="LE227" s="95"/>
      <c r="LF227" s="95"/>
      <c r="LG227" s="95"/>
      <c r="LH227" s="95"/>
      <c r="LI227" s="95"/>
      <c r="LJ227" s="95"/>
      <c r="LK227" s="95"/>
      <c r="LL227" s="95"/>
      <c r="LM227" s="95"/>
      <c r="LN227" s="95"/>
      <c r="LO227" s="95"/>
      <c r="LP227" s="95"/>
      <c r="LQ227" s="95"/>
      <c r="LR227" s="95"/>
      <c r="LS227" s="95"/>
      <c r="LT227" s="95"/>
      <c r="LU227" s="95"/>
      <c r="LV227" s="95"/>
      <c r="LW227" s="95"/>
      <c r="LX227" s="95"/>
      <c r="LY227" s="95"/>
      <c r="LZ227" s="95"/>
      <c r="MA227" s="95"/>
      <c r="MB227" s="95"/>
      <c r="MC227" s="95"/>
      <c r="MD227" s="95"/>
      <c r="ME227" s="95"/>
      <c r="MF227" s="95"/>
      <c r="MG227" s="95"/>
      <c r="MH227" s="95"/>
      <c r="MI227" s="95"/>
      <c r="MJ227" s="95"/>
      <c r="MK227" s="95"/>
      <c r="ML227" s="95"/>
      <c r="MM227" s="95"/>
      <c r="MN227" s="95"/>
      <c r="MO227" s="95"/>
      <c r="MP227" s="95"/>
      <c r="MQ227" s="95"/>
      <c r="MR227" s="95"/>
      <c r="MS227" s="95"/>
      <c r="MT227" s="95"/>
      <c r="MU227" s="95"/>
      <c r="MV227" s="95"/>
      <c r="MW227" s="95"/>
      <c r="MX227" s="95"/>
      <c r="MY227" s="95"/>
      <c r="MZ227" s="95"/>
      <c r="NA227" s="95"/>
      <c r="NB227" s="95"/>
      <c r="NC227" s="95"/>
      <c r="ND227" s="95"/>
      <c r="NE227" s="95"/>
      <c r="NF227" s="95"/>
      <c r="NG227" s="95"/>
      <c r="NH227" s="95"/>
      <c r="NI227" s="95"/>
      <c r="NJ227" s="95"/>
      <c r="NK227" s="95"/>
      <c r="NL227" s="95"/>
      <c r="NM227" s="95"/>
      <c r="NN227" s="95"/>
      <c r="NO227" s="95"/>
      <c r="NP227" s="95"/>
      <c r="NQ227" s="95"/>
      <c r="NR227" s="95"/>
      <c r="NS227" s="95"/>
      <c r="NT227" s="95"/>
      <c r="NU227" s="95"/>
      <c r="NV227" s="95"/>
      <c r="NW227" s="95"/>
      <c r="NX227" s="95"/>
      <c r="NY227" s="95"/>
      <c r="NZ227" s="95"/>
      <c r="OA227" s="95"/>
      <c r="OB227" s="95"/>
      <c r="OC227" s="95"/>
      <c r="OD227" s="95"/>
      <c r="OE227" s="95"/>
      <c r="OF227" s="95"/>
      <c r="OG227" s="95"/>
      <c r="OH227" s="95"/>
      <c r="OI227" s="95"/>
      <c r="OJ227" s="95"/>
      <c r="OK227" s="95"/>
      <c r="OL227" s="95"/>
      <c r="OM227" s="95"/>
      <c r="ON227" s="95"/>
      <c r="OO227" s="95"/>
      <c r="OP227" s="95"/>
      <c r="OQ227" s="95"/>
      <c r="OR227" s="95"/>
      <c r="OS227" s="95"/>
      <c r="OT227" s="95"/>
      <c r="OU227" s="95"/>
      <c r="OV227" s="95"/>
      <c r="OW227" s="95"/>
      <c r="OX227" s="95"/>
      <c r="OY227" s="95"/>
      <c r="OZ227" s="95"/>
      <c r="PA227" s="95"/>
      <c r="PB227" s="95"/>
      <c r="PC227" s="95"/>
      <c r="PD227" s="95"/>
      <c r="PE227" s="95"/>
      <c r="PF227" s="95"/>
      <c r="PG227" s="95"/>
      <c r="PH227" s="95"/>
    </row>
    <row r="228" spans="3:424" s="85" customFormat="1" ht="29.55" customHeight="1">
      <c r="C228" s="1815" t="s">
        <v>236</v>
      </c>
      <c r="D228" s="1815"/>
      <c r="E228" s="1815"/>
      <c r="F228" s="143">
        <f t="shared" si="61"/>
        <v>0</v>
      </c>
      <c r="G228" s="143" t="e">
        <f t="shared" si="72"/>
        <v>#VALUE!</v>
      </c>
      <c r="H228" s="143" t="e">
        <f t="shared" si="77"/>
        <v>#VALUE!</v>
      </c>
      <c r="I228" s="143" t="e">
        <f t="shared" si="77"/>
        <v>#VALUE!</v>
      </c>
      <c r="J228" s="143" t="e">
        <f t="shared" si="77"/>
        <v>#VALUE!</v>
      </c>
      <c r="K228" s="143" t="e">
        <f t="shared" si="77"/>
        <v>#VALUE!</v>
      </c>
      <c r="L228" s="143" t="e">
        <f t="shared" si="77"/>
        <v>#VALUE!</v>
      </c>
      <c r="M228" s="143" t="e">
        <f t="shared" si="77"/>
        <v>#VALUE!</v>
      </c>
      <c r="N228" s="143" t="e">
        <f t="shared" si="77"/>
        <v>#VALUE!</v>
      </c>
      <c r="O228" s="143" t="e">
        <f t="shared" si="77"/>
        <v>#VALUE!</v>
      </c>
      <c r="P228" s="143" t="e">
        <f t="shared" si="77"/>
        <v>#VALUE!</v>
      </c>
      <c r="Q228" s="143" t="e">
        <f t="shared" si="77"/>
        <v>#VALUE!</v>
      </c>
      <c r="R228" s="143" t="e">
        <f t="shared" si="77"/>
        <v>#VALUE!</v>
      </c>
      <c r="S228" s="143" t="e">
        <f t="shared" si="77"/>
        <v>#VALUE!</v>
      </c>
      <c r="T228" s="143" t="e">
        <f t="shared" si="77"/>
        <v>#VALUE!</v>
      </c>
      <c r="U228" s="143" t="e">
        <f t="shared" si="77"/>
        <v>#VALUE!</v>
      </c>
      <c r="V228" s="143" t="e">
        <f t="shared" si="77"/>
        <v>#VALUE!</v>
      </c>
      <c r="W228" s="143" t="e">
        <f t="shared" si="77"/>
        <v>#VALUE!</v>
      </c>
      <c r="X228" s="143" t="e">
        <f t="shared" si="77"/>
        <v>#VALUE!</v>
      </c>
      <c r="Y228" s="143" t="e">
        <f t="shared" si="77"/>
        <v>#VALUE!</v>
      </c>
      <c r="Z228" s="143" t="e">
        <f t="shared" si="77"/>
        <v>#VALUE!</v>
      </c>
      <c r="AA228" s="143" t="e">
        <f t="shared" si="77"/>
        <v>#VALUE!</v>
      </c>
      <c r="AB228" s="143" t="e">
        <f t="shared" si="77"/>
        <v>#VALUE!</v>
      </c>
      <c r="AC228" s="143" t="e">
        <f t="shared" si="77"/>
        <v>#VALUE!</v>
      </c>
      <c r="AD228" s="143" t="e">
        <f t="shared" si="77"/>
        <v>#VALUE!</v>
      </c>
      <c r="AE228" s="143" t="e">
        <f t="shared" si="77"/>
        <v>#VALUE!</v>
      </c>
      <c r="AF228" s="143" t="e">
        <f t="shared" si="77"/>
        <v>#VALUE!</v>
      </c>
      <c r="AG228" s="143" t="e">
        <f t="shared" si="77"/>
        <v>#VALUE!</v>
      </c>
      <c r="AH228" s="143" t="e">
        <f t="shared" si="77"/>
        <v>#VALUE!</v>
      </c>
      <c r="AI228" s="143" t="e">
        <f t="shared" si="77"/>
        <v>#VALUE!</v>
      </c>
      <c r="AJ228" s="143" t="e">
        <f t="shared" si="77"/>
        <v>#VALUE!</v>
      </c>
      <c r="AK228" s="143" t="e">
        <f t="shared" si="77"/>
        <v>#VALUE!</v>
      </c>
      <c r="AL228" s="143" t="e">
        <f t="shared" si="77"/>
        <v>#VALUE!</v>
      </c>
      <c r="AM228" s="143" t="e">
        <f t="shared" si="77"/>
        <v>#VALUE!</v>
      </c>
      <c r="AN228" s="143" t="e">
        <f t="shared" si="77"/>
        <v>#VALUE!</v>
      </c>
      <c r="AO228" s="143" t="e">
        <f t="shared" si="77"/>
        <v>#VALUE!</v>
      </c>
      <c r="AP228" s="143" t="e">
        <f t="shared" si="77"/>
        <v>#VALUE!</v>
      </c>
      <c r="AQ228" s="143" t="e">
        <f t="shared" si="77"/>
        <v>#VALUE!</v>
      </c>
      <c r="AR228" s="143" t="e">
        <f t="shared" si="77"/>
        <v>#VALUE!</v>
      </c>
      <c r="AS228" s="143" t="e">
        <f t="shared" si="77"/>
        <v>#VALUE!</v>
      </c>
      <c r="AT228" s="143" t="e">
        <f t="shared" si="77"/>
        <v>#VALUE!</v>
      </c>
      <c r="AU228" s="143" t="e">
        <f t="shared" si="77"/>
        <v>#VALUE!</v>
      </c>
      <c r="AV228" s="143" t="e">
        <f t="shared" si="77"/>
        <v>#VALUE!</v>
      </c>
      <c r="AW228" s="143" t="e">
        <f t="shared" si="77"/>
        <v>#VALUE!</v>
      </c>
      <c r="AX228" s="143" t="e">
        <f t="shared" si="77"/>
        <v>#VALUE!</v>
      </c>
      <c r="AY228" s="143" t="e">
        <f t="shared" si="77"/>
        <v>#VALUE!</v>
      </c>
      <c r="AZ228" s="143" t="e">
        <f t="shared" si="77"/>
        <v>#VALUE!</v>
      </c>
      <c r="BA228" s="143" t="e">
        <f t="shared" si="77"/>
        <v>#VALUE!</v>
      </c>
      <c r="BB228" s="143" t="e">
        <f t="shared" si="77"/>
        <v>#VALUE!</v>
      </c>
      <c r="BC228" s="143" t="e">
        <f t="shared" si="77"/>
        <v>#VALUE!</v>
      </c>
      <c r="BD228" s="143" t="e">
        <f t="shared" si="77"/>
        <v>#VALUE!</v>
      </c>
      <c r="BE228" s="143" t="e">
        <f t="shared" si="77"/>
        <v>#VALUE!</v>
      </c>
      <c r="BF228" s="143" t="e">
        <f t="shared" si="77"/>
        <v>#VALUE!</v>
      </c>
      <c r="BG228" s="143" t="e">
        <f t="shared" si="77"/>
        <v>#VALUE!</v>
      </c>
      <c r="BH228" s="143" t="e">
        <f t="shared" si="77"/>
        <v>#VALUE!</v>
      </c>
      <c r="BI228" s="143" t="e">
        <f t="shared" si="77"/>
        <v>#VALUE!</v>
      </c>
      <c r="BJ228" s="143" t="e">
        <f t="shared" si="77"/>
        <v>#VALUE!</v>
      </c>
      <c r="BK228" s="143" t="e">
        <f t="shared" si="77"/>
        <v>#VALUE!</v>
      </c>
      <c r="BL228" s="143" t="e">
        <f t="shared" si="77"/>
        <v>#VALUE!</v>
      </c>
      <c r="BM228" s="143" t="e">
        <f t="shared" si="77"/>
        <v>#VALUE!</v>
      </c>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c r="EC228" s="95"/>
      <c r="ED228" s="95"/>
      <c r="EE228" s="95"/>
      <c r="EF228" s="95"/>
      <c r="EG228" s="95"/>
      <c r="EH228" s="95"/>
      <c r="EI228" s="95"/>
      <c r="EJ228" s="95"/>
      <c r="EK228" s="95"/>
      <c r="EL228" s="95"/>
      <c r="EM228" s="95"/>
      <c r="EN228" s="95"/>
      <c r="EO228" s="95"/>
      <c r="EP228" s="95"/>
      <c r="EQ228" s="95"/>
      <c r="ER228" s="95"/>
      <c r="ES228" s="95"/>
      <c r="ET228" s="95"/>
      <c r="EU228" s="95"/>
      <c r="EV228" s="95"/>
      <c r="EW228" s="95"/>
      <c r="EX228" s="95"/>
      <c r="EY228" s="95"/>
      <c r="EZ228" s="95"/>
      <c r="FA228" s="95"/>
      <c r="FB228" s="95"/>
      <c r="FC228" s="95"/>
      <c r="FD228" s="95"/>
      <c r="FE228" s="95"/>
      <c r="FF228" s="95"/>
      <c r="FG228" s="95"/>
      <c r="FH228" s="95"/>
      <c r="FI228" s="95"/>
      <c r="FJ228" s="95"/>
      <c r="FK228" s="95"/>
      <c r="FL228" s="95"/>
      <c r="FM228" s="95"/>
      <c r="FN228" s="95"/>
      <c r="FO228" s="95"/>
      <c r="FP228" s="95"/>
      <c r="FQ228" s="95"/>
      <c r="FR228" s="95"/>
      <c r="FS228" s="95"/>
      <c r="FT228" s="95"/>
      <c r="FU228" s="95"/>
      <c r="FV228" s="95"/>
      <c r="FW228" s="95"/>
      <c r="FX228" s="95"/>
      <c r="FY228" s="95"/>
      <c r="FZ228" s="95"/>
      <c r="GA228" s="95"/>
      <c r="GB228" s="95"/>
      <c r="GC228" s="95"/>
      <c r="GD228" s="95"/>
      <c r="GE228" s="95"/>
      <c r="GF228" s="95"/>
      <c r="GG228" s="95"/>
      <c r="GH228" s="95"/>
      <c r="GI228" s="95"/>
      <c r="GJ228" s="95"/>
      <c r="GK228" s="95"/>
      <c r="GL228" s="95"/>
      <c r="GM228" s="95"/>
      <c r="GN228" s="95"/>
      <c r="GO228" s="95"/>
      <c r="GP228" s="95"/>
      <c r="GQ228" s="95"/>
      <c r="GR228" s="95"/>
      <c r="GS228" s="95"/>
      <c r="GT228" s="95"/>
      <c r="GU228" s="95"/>
      <c r="GV228" s="95"/>
      <c r="GW228" s="133"/>
      <c r="GX228" s="133"/>
      <c r="GY228" s="133"/>
      <c r="GZ228" s="133"/>
      <c r="HA228" s="133"/>
      <c r="HB228" s="133"/>
      <c r="HC228" s="133"/>
      <c r="HD228" s="133"/>
      <c r="HE228" s="133"/>
      <c r="HF228" s="133"/>
      <c r="HG228" s="95"/>
      <c r="HH228" s="95"/>
      <c r="HI228" s="95"/>
      <c r="HJ228" s="95"/>
      <c r="HK228" s="95"/>
      <c r="HL228" s="95"/>
      <c r="HM228" s="95"/>
      <c r="HN228" s="95"/>
      <c r="HO228" s="95"/>
      <c r="HP228" s="95"/>
      <c r="HQ228" s="95"/>
      <c r="HR228" s="95"/>
      <c r="HS228" s="95"/>
      <c r="HT228" s="95"/>
      <c r="HU228" s="95"/>
      <c r="HV228" s="95"/>
      <c r="HW228" s="95"/>
      <c r="HX228" s="95"/>
      <c r="HY228" s="95"/>
      <c r="HZ228" s="95"/>
      <c r="IA228" s="95"/>
      <c r="IB228" s="95"/>
      <c r="IC228" s="95"/>
      <c r="ID228" s="95"/>
      <c r="IE228" s="95"/>
      <c r="IF228" s="95"/>
      <c r="IG228" s="95"/>
      <c r="IH228" s="95"/>
      <c r="II228" s="95"/>
      <c r="IJ228" s="95"/>
      <c r="IK228" s="95"/>
      <c r="IL228" s="95"/>
      <c r="IM228" s="95"/>
      <c r="IN228" s="95"/>
      <c r="IO228" s="95"/>
      <c r="IP228" s="95"/>
      <c r="IQ228" s="95"/>
      <c r="IR228" s="95"/>
      <c r="IS228" s="95"/>
      <c r="IT228" s="95"/>
      <c r="IU228" s="95"/>
      <c r="IV228" s="95"/>
      <c r="IW228" s="95"/>
      <c r="IX228" s="95"/>
      <c r="IY228" s="95"/>
      <c r="IZ228" s="95"/>
      <c r="JA228" s="95"/>
      <c r="JB228" s="95"/>
      <c r="JC228" s="95"/>
      <c r="JD228" s="95"/>
      <c r="JE228" s="95"/>
      <c r="JF228" s="95"/>
      <c r="JG228" s="95"/>
      <c r="JH228" s="95"/>
      <c r="JI228" s="95"/>
      <c r="JJ228" s="95"/>
      <c r="JK228" s="95"/>
      <c r="JL228" s="95"/>
      <c r="JM228" s="95"/>
      <c r="JN228" s="95"/>
      <c r="JO228" s="95"/>
      <c r="JP228" s="95"/>
      <c r="JQ228" s="95"/>
      <c r="JR228" s="95"/>
      <c r="JS228" s="95"/>
      <c r="JT228" s="95"/>
      <c r="JU228" s="95"/>
      <c r="JV228" s="95"/>
      <c r="JW228" s="95"/>
      <c r="JX228" s="95"/>
      <c r="JY228" s="95"/>
      <c r="JZ228" s="95"/>
      <c r="KA228" s="95"/>
      <c r="KB228" s="95"/>
      <c r="KC228" s="95"/>
      <c r="KD228" s="95"/>
      <c r="KE228" s="95"/>
      <c r="KF228" s="95"/>
      <c r="KG228" s="95"/>
      <c r="KH228" s="95"/>
      <c r="KI228" s="95"/>
      <c r="KJ228" s="95"/>
      <c r="KK228" s="95"/>
      <c r="KL228" s="95"/>
      <c r="KM228" s="95"/>
      <c r="KN228" s="95"/>
      <c r="KO228" s="95"/>
      <c r="KP228" s="95"/>
      <c r="KQ228" s="95"/>
      <c r="KR228" s="95"/>
      <c r="KS228" s="95"/>
      <c r="KT228" s="95"/>
      <c r="KU228" s="95"/>
      <c r="KV228" s="95"/>
      <c r="KW228" s="95"/>
      <c r="KX228" s="95"/>
      <c r="KY228" s="95"/>
      <c r="KZ228" s="95"/>
      <c r="LA228" s="95"/>
      <c r="LB228" s="95"/>
      <c r="LC228" s="95"/>
      <c r="LD228" s="95"/>
      <c r="LE228" s="95"/>
      <c r="LF228" s="95"/>
      <c r="LG228" s="95"/>
      <c r="LH228" s="95"/>
      <c r="LI228" s="95"/>
      <c r="LJ228" s="95"/>
      <c r="LK228" s="95"/>
      <c r="LL228" s="95"/>
      <c r="LM228" s="95"/>
      <c r="LN228" s="95"/>
      <c r="LO228" s="95"/>
      <c r="LP228" s="95"/>
      <c r="LQ228" s="95"/>
      <c r="LR228" s="95"/>
      <c r="LS228" s="95"/>
      <c r="LT228" s="95"/>
      <c r="LU228" s="95"/>
      <c r="LV228" s="95"/>
      <c r="LW228" s="95"/>
      <c r="LX228" s="95"/>
      <c r="LY228" s="95"/>
      <c r="LZ228" s="95"/>
      <c r="MA228" s="95"/>
      <c r="MB228" s="95"/>
      <c r="MC228" s="95"/>
      <c r="MD228" s="95"/>
      <c r="ME228" s="95"/>
      <c r="MF228" s="95"/>
      <c r="MG228" s="95"/>
      <c r="MH228" s="95"/>
      <c r="MI228" s="95"/>
      <c r="MJ228" s="95"/>
      <c r="MK228" s="95"/>
      <c r="ML228" s="95"/>
      <c r="MM228" s="95"/>
      <c r="MN228" s="95"/>
      <c r="MO228" s="95"/>
      <c r="MP228" s="95"/>
      <c r="MQ228" s="95"/>
      <c r="MR228" s="95"/>
      <c r="MS228" s="95"/>
      <c r="MT228" s="95"/>
      <c r="MU228" s="95"/>
      <c r="MV228" s="95"/>
      <c r="MW228" s="95"/>
      <c r="MX228" s="95"/>
      <c r="MY228" s="95"/>
      <c r="MZ228" s="95"/>
      <c r="NA228" s="95"/>
      <c r="NB228" s="95"/>
      <c r="NC228" s="95"/>
      <c r="ND228" s="95"/>
      <c r="NE228" s="95"/>
      <c r="NF228" s="95"/>
      <c r="NG228" s="95"/>
      <c r="NH228" s="95"/>
      <c r="NI228" s="95"/>
      <c r="NJ228" s="95"/>
      <c r="NK228" s="95"/>
      <c r="NL228" s="95"/>
      <c r="NM228" s="95"/>
      <c r="NN228" s="95"/>
      <c r="NO228" s="95"/>
      <c r="NP228" s="95"/>
      <c r="NQ228" s="95"/>
      <c r="NR228" s="95"/>
      <c r="NS228" s="95"/>
      <c r="NT228" s="95"/>
      <c r="NU228" s="95"/>
      <c r="NV228" s="95"/>
      <c r="NW228" s="95"/>
      <c r="NX228" s="95"/>
      <c r="NY228" s="95"/>
      <c r="NZ228" s="95"/>
      <c r="OA228" s="95"/>
      <c r="OB228" s="95"/>
      <c r="OC228" s="95"/>
      <c r="OD228" s="95"/>
      <c r="OE228" s="95"/>
      <c r="OF228" s="95"/>
      <c r="OG228" s="95"/>
      <c r="OH228" s="95"/>
      <c r="OI228" s="95"/>
      <c r="OJ228" s="95"/>
      <c r="OK228" s="95"/>
      <c r="OL228" s="95"/>
      <c r="OM228" s="95"/>
      <c r="ON228" s="95"/>
      <c r="OO228" s="95"/>
      <c r="OP228" s="95"/>
      <c r="OQ228" s="95"/>
      <c r="OR228" s="95"/>
      <c r="OS228" s="95"/>
      <c r="OT228" s="95"/>
      <c r="OU228" s="95"/>
      <c r="OV228" s="95"/>
      <c r="OW228" s="95"/>
      <c r="OX228" s="95"/>
      <c r="OY228" s="95"/>
      <c r="OZ228" s="95"/>
      <c r="PA228" s="95"/>
      <c r="PB228" s="95"/>
      <c r="PC228" s="95"/>
      <c r="PD228" s="95"/>
      <c r="PE228" s="95"/>
      <c r="PF228" s="95"/>
      <c r="PG228" s="95"/>
      <c r="PH228" s="95"/>
    </row>
    <row r="229" spans="3:424" s="85" customFormat="1" ht="18">
      <c r="C229" s="1816" t="s">
        <v>258</v>
      </c>
      <c r="D229" s="1816"/>
      <c r="E229" s="1817"/>
      <c r="F229" s="131"/>
      <c r="G229" s="144"/>
      <c r="H229" s="144"/>
      <c r="I229" s="144"/>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c r="AT229" s="144"/>
      <c r="AU229" s="144"/>
      <c r="AV229" s="144"/>
      <c r="AW229" s="144"/>
      <c r="AX229" s="144"/>
      <c r="AY229" s="144"/>
      <c r="AZ229" s="144"/>
      <c r="BA229" s="144"/>
      <c r="BB229" s="144"/>
      <c r="BC229" s="144"/>
      <c r="BD229" s="144"/>
      <c r="BE229" s="144"/>
      <c r="BF229" s="144"/>
      <c r="BG229" s="144"/>
      <c r="BH229" s="144"/>
      <c r="BI229" s="144"/>
      <c r="BJ229" s="144"/>
      <c r="BK229" s="144"/>
      <c r="BL229" s="144"/>
      <c r="BM229" s="144"/>
      <c r="BN229" s="95"/>
      <c r="BO229" s="95"/>
      <c r="BP229" s="95"/>
      <c r="BQ229" s="95"/>
      <c r="BR229" s="95"/>
      <c r="BS229" s="95"/>
      <c r="BT229" s="95"/>
      <c r="BU229" s="95"/>
      <c r="BV229" s="95"/>
      <c r="BW229" s="95"/>
      <c r="BX229" s="95"/>
      <c r="BY229" s="95"/>
      <c r="BZ229" s="95"/>
      <c r="CA229" s="95"/>
      <c r="CB229" s="95"/>
      <c r="CC229" s="95"/>
      <c r="CD229" s="95"/>
      <c r="CE229" s="95"/>
      <c r="CF229" s="95"/>
      <c r="CG229" s="95"/>
      <c r="CH229" s="95"/>
      <c r="CI229" s="95"/>
      <c r="CJ229" s="95"/>
      <c r="CK229" s="95"/>
      <c r="CL229" s="95"/>
      <c r="CM229" s="95"/>
      <c r="CN229" s="95"/>
      <c r="CO229" s="95"/>
      <c r="CP229" s="95"/>
      <c r="CQ229" s="95"/>
      <c r="CR229" s="95"/>
      <c r="CS229" s="95"/>
      <c r="CT229" s="95"/>
      <c r="CU229" s="95"/>
      <c r="CV229" s="95"/>
      <c r="CW229" s="95"/>
      <c r="CX229" s="95"/>
      <c r="CY229" s="95"/>
      <c r="CZ229" s="95"/>
      <c r="DA229" s="95"/>
      <c r="DB229" s="95"/>
      <c r="DC229" s="95"/>
      <c r="DD229" s="95"/>
      <c r="DE229" s="95"/>
      <c r="DF229" s="95"/>
      <c r="DG229" s="95"/>
      <c r="DH229" s="95"/>
      <c r="DI229" s="95"/>
      <c r="DJ229" s="95"/>
      <c r="DK229" s="95"/>
      <c r="DL229" s="95"/>
      <c r="DM229" s="95"/>
      <c r="DN229" s="95"/>
      <c r="DO229" s="95"/>
      <c r="DP229" s="95"/>
      <c r="DQ229" s="95"/>
      <c r="DR229" s="95"/>
      <c r="DS229" s="95"/>
      <c r="DT229" s="95"/>
      <c r="DU229" s="95"/>
      <c r="DV229" s="95"/>
      <c r="DW229" s="95"/>
      <c r="DX229" s="95"/>
      <c r="DY229" s="95"/>
      <c r="DZ229" s="95"/>
      <c r="EA229" s="95"/>
      <c r="EB229" s="95"/>
      <c r="EC229" s="95"/>
      <c r="ED229" s="95"/>
      <c r="EE229" s="95"/>
      <c r="EF229" s="95"/>
      <c r="EG229" s="95"/>
      <c r="EH229" s="95"/>
      <c r="EI229" s="95"/>
      <c r="EJ229" s="95"/>
      <c r="EK229" s="95"/>
      <c r="EL229" s="95"/>
      <c r="EM229" s="95"/>
      <c r="EN229" s="95"/>
      <c r="EO229" s="95"/>
      <c r="EP229" s="95"/>
      <c r="EQ229" s="95"/>
      <c r="ER229" s="95"/>
      <c r="ES229" s="95"/>
      <c r="ET229" s="95"/>
      <c r="EU229" s="95"/>
      <c r="EV229" s="95"/>
      <c r="EW229" s="95"/>
      <c r="EX229" s="95"/>
      <c r="EY229" s="95"/>
      <c r="EZ229" s="95"/>
      <c r="FA229" s="95"/>
      <c r="FB229" s="95"/>
      <c r="FC229" s="95"/>
      <c r="FD229" s="95"/>
      <c r="FE229" s="95"/>
      <c r="FF229" s="95"/>
      <c r="FG229" s="95"/>
      <c r="FH229" s="95"/>
      <c r="FI229" s="95"/>
      <c r="FJ229" s="95"/>
      <c r="FK229" s="95"/>
      <c r="FL229" s="95"/>
      <c r="FM229" s="95"/>
      <c r="FN229" s="95"/>
      <c r="FO229" s="95"/>
      <c r="FP229" s="95"/>
      <c r="FQ229" s="95"/>
      <c r="FR229" s="95"/>
      <c r="FS229" s="95"/>
      <c r="FT229" s="95"/>
      <c r="FU229" s="95"/>
      <c r="FV229" s="95"/>
      <c r="FW229" s="95"/>
      <c r="FX229" s="95"/>
      <c r="FY229" s="95"/>
      <c r="FZ229" s="95"/>
      <c r="GA229" s="95"/>
      <c r="GB229" s="95"/>
      <c r="GC229" s="95"/>
      <c r="GD229" s="95"/>
      <c r="GE229" s="95"/>
      <c r="GF229" s="95"/>
      <c r="GG229" s="95"/>
      <c r="GH229" s="95"/>
      <c r="GI229" s="95"/>
      <c r="GJ229" s="95"/>
      <c r="GK229" s="95"/>
      <c r="GL229" s="95"/>
      <c r="GM229" s="95"/>
      <c r="GN229" s="95"/>
      <c r="GO229" s="95"/>
      <c r="GP229" s="95"/>
      <c r="GQ229" s="95"/>
      <c r="GR229" s="95"/>
      <c r="GS229" s="95"/>
      <c r="GT229" s="95"/>
      <c r="GU229" s="95"/>
      <c r="GV229" s="95"/>
      <c r="GW229" s="133"/>
      <c r="GX229" s="133"/>
      <c r="GY229" s="133"/>
      <c r="GZ229" s="133"/>
      <c r="HA229" s="133"/>
      <c r="HB229" s="133"/>
      <c r="HC229" s="133"/>
      <c r="HD229" s="133"/>
      <c r="HE229" s="133"/>
      <c r="HF229" s="133"/>
      <c r="HG229" s="95"/>
      <c r="HH229" s="95"/>
      <c r="HI229" s="95"/>
      <c r="HJ229" s="95"/>
      <c r="HK229" s="95"/>
      <c r="HL229" s="95"/>
      <c r="HM229" s="95"/>
      <c r="HN229" s="95"/>
      <c r="HO229" s="95"/>
      <c r="HP229" s="95"/>
      <c r="HQ229" s="95"/>
      <c r="HR229" s="95"/>
      <c r="HS229" s="95"/>
      <c r="HT229" s="95"/>
      <c r="HU229" s="95"/>
      <c r="HV229" s="95"/>
      <c r="HW229" s="95"/>
      <c r="HX229" s="95"/>
      <c r="HY229" s="95"/>
      <c r="HZ229" s="95"/>
      <c r="IA229" s="95"/>
      <c r="IB229" s="95"/>
      <c r="IC229" s="95"/>
      <c r="ID229" s="95"/>
      <c r="IE229" s="95"/>
      <c r="IF229" s="95"/>
      <c r="IG229" s="95"/>
      <c r="IH229" s="95"/>
      <c r="II229" s="95"/>
      <c r="IJ229" s="95"/>
      <c r="IK229" s="95"/>
      <c r="IL229" s="95"/>
      <c r="IM229" s="95"/>
      <c r="IN229" s="95"/>
      <c r="IO229" s="95"/>
      <c r="IP229" s="95"/>
      <c r="IQ229" s="95"/>
      <c r="IR229" s="95"/>
      <c r="IS229" s="95"/>
      <c r="IT229" s="95"/>
      <c r="IU229" s="95"/>
      <c r="IV229" s="95"/>
      <c r="IW229" s="95"/>
      <c r="IX229" s="95"/>
      <c r="IY229" s="95"/>
      <c r="IZ229" s="95"/>
      <c r="JA229" s="95"/>
      <c r="JB229" s="95"/>
      <c r="JC229" s="95"/>
      <c r="JD229" s="95"/>
      <c r="JE229" s="95"/>
      <c r="JF229" s="95"/>
      <c r="JG229" s="95"/>
      <c r="JH229" s="95"/>
      <c r="JI229" s="95"/>
      <c r="JJ229" s="95"/>
      <c r="JK229" s="95"/>
      <c r="JL229" s="95"/>
      <c r="JM229" s="95"/>
      <c r="JN229" s="95"/>
      <c r="JO229" s="95"/>
      <c r="JP229" s="95"/>
      <c r="JQ229" s="95"/>
      <c r="JR229" s="95"/>
      <c r="JS229" s="95"/>
      <c r="JT229" s="95"/>
      <c r="JU229" s="95"/>
      <c r="JV229" s="95"/>
      <c r="JW229" s="95"/>
      <c r="JX229" s="95"/>
      <c r="JY229" s="95"/>
      <c r="JZ229" s="95"/>
      <c r="KA229" s="95"/>
      <c r="KB229" s="95"/>
      <c r="KC229" s="95"/>
      <c r="KD229" s="95"/>
      <c r="KE229" s="95"/>
      <c r="KF229" s="95"/>
      <c r="KG229" s="95"/>
      <c r="KH229" s="95"/>
      <c r="KI229" s="95"/>
      <c r="KJ229" s="95"/>
      <c r="KK229" s="95"/>
      <c r="KL229" s="95"/>
      <c r="KM229" s="95"/>
      <c r="KN229" s="95"/>
      <c r="KO229" s="95"/>
      <c r="KP229" s="95"/>
      <c r="KQ229" s="95"/>
      <c r="KR229" s="95"/>
      <c r="KS229" s="95"/>
      <c r="KT229" s="95"/>
      <c r="KU229" s="95"/>
      <c r="KV229" s="95"/>
      <c r="KW229" s="95"/>
      <c r="KX229" s="95"/>
      <c r="KY229" s="95"/>
      <c r="KZ229" s="95"/>
      <c r="LA229" s="95"/>
      <c r="LB229" s="95"/>
      <c r="LC229" s="95"/>
      <c r="LD229" s="95"/>
      <c r="LE229" s="95"/>
      <c r="LF229" s="95"/>
      <c r="LG229" s="95"/>
      <c r="LH229" s="95"/>
      <c r="LI229" s="95"/>
      <c r="LJ229" s="95"/>
      <c r="LK229" s="95"/>
      <c r="LL229" s="95"/>
      <c r="LM229" s="95"/>
      <c r="LN229" s="95"/>
      <c r="LO229" s="95"/>
      <c r="LP229" s="95"/>
      <c r="LQ229" s="95"/>
      <c r="LR229" s="95"/>
      <c r="LS229" s="95"/>
      <c r="LT229" s="95"/>
      <c r="LU229" s="95"/>
      <c r="LV229" s="95"/>
      <c r="LW229" s="95"/>
      <c r="LX229" s="95"/>
      <c r="LY229" s="95"/>
      <c r="LZ229" s="95"/>
      <c r="MA229" s="95"/>
      <c r="MB229" s="95"/>
      <c r="MC229" s="95"/>
      <c r="MD229" s="95"/>
      <c r="ME229" s="95"/>
      <c r="MF229" s="95"/>
      <c r="MG229" s="95"/>
      <c r="MH229" s="95"/>
      <c r="MI229" s="95"/>
      <c r="MJ229" s="95"/>
      <c r="MK229" s="95"/>
      <c r="ML229" s="95"/>
      <c r="MM229" s="95"/>
      <c r="MN229" s="95"/>
      <c r="MO229" s="95"/>
      <c r="MP229" s="95"/>
      <c r="MQ229" s="95"/>
      <c r="MR229" s="95"/>
      <c r="MS229" s="95"/>
      <c r="MT229" s="95"/>
      <c r="MU229" s="95"/>
      <c r="MV229" s="95"/>
      <c r="MW229" s="95"/>
      <c r="MX229" s="95"/>
      <c r="MY229" s="95"/>
      <c r="MZ229" s="95"/>
      <c r="NA229" s="95"/>
      <c r="NB229" s="95"/>
      <c r="NC229" s="95"/>
      <c r="ND229" s="95"/>
      <c r="NE229" s="95"/>
      <c r="NF229" s="95"/>
      <c r="NG229" s="95"/>
      <c r="NH229" s="95"/>
      <c r="NI229" s="95"/>
      <c r="NJ229" s="95"/>
      <c r="NK229" s="95"/>
      <c r="NL229" s="95"/>
      <c r="NM229" s="95"/>
      <c r="NN229" s="95"/>
      <c r="NO229" s="95"/>
      <c r="NP229" s="95"/>
      <c r="NQ229" s="95"/>
      <c r="NR229" s="95"/>
      <c r="NS229" s="95"/>
      <c r="NT229" s="95"/>
      <c r="NU229" s="95"/>
      <c r="NV229" s="95"/>
      <c r="NW229" s="95"/>
      <c r="NX229" s="95"/>
      <c r="NY229" s="95"/>
      <c r="NZ229" s="95"/>
      <c r="OA229" s="95"/>
      <c r="OB229" s="95"/>
      <c r="OC229" s="95"/>
      <c r="OD229" s="95"/>
      <c r="OE229" s="95"/>
      <c r="OF229" s="95"/>
      <c r="OG229" s="95"/>
      <c r="OH229" s="95"/>
      <c r="OI229" s="95"/>
      <c r="OJ229" s="95"/>
      <c r="OK229" s="95"/>
      <c r="OL229" s="95"/>
      <c r="OM229" s="95"/>
      <c r="ON229" s="95"/>
      <c r="OO229" s="95"/>
      <c r="OP229" s="95"/>
      <c r="OQ229" s="95"/>
      <c r="OR229" s="95"/>
      <c r="OS229" s="95"/>
      <c r="OT229" s="95"/>
      <c r="OU229" s="95"/>
      <c r="OV229" s="95"/>
      <c r="OW229" s="95"/>
      <c r="OX229" s="95"/>
      <c r="OY229" s="95"/>
      <c r="OZ229" s="95"/>
      <c r="PA229" s="95"/>
      <c r="PB229" s="95"/>
      <c r="PC229" s="95"/>
      <c r="PD229" s="95"/>
      <c r="PE229" s="95"/>
      <c r="PF229" s="95"/>
      <c r="PG229" s="95"/>
      <c r="PH229" s="95"/>
    </row>
    <row r="230" spans="3:424" s="85" customFormat="1" ht="29.55" customHeight="1">
      <c r="C230" s="1815" t="s">
        <v>259</v>
      </c>
      <c r="D230" s="1815"/>
      <c r="E230" s="1815"/>
      <c r="F230" s="143">
        <f t="shared" si="61"/>
        <v>0</v>
      </c>
      <c r="G230" s="143" t="e">
        <f t="shared" si="72"/>
        <v>#VALUE!</v>
      </c>
      <c r="H230" s="143" t="e">
        <f t="shared" si="77"/>
        <v>#VALUE!</v>
      </c>
      <c r="I230" s="143" t="e">
        <f t="shared" si="77"/>
        <v>#VALUE!</v>
      </c>
      <c r="J230" s="143" t="e">
        <f t="shared" si="77"/>
        <v>#VALUE!</v>
      </c>
      <c r="K230" s="143" t="e">
        <f t="shared" si="77"/>
        <v>#VALUE!</v>
      </c>
      <c r="L230" s="143" t="e">
        <f t="shared" si="77"/>
        <v>#VALUE!</v>
      </c>
      <c r="M230" s="143" t="e">
        <f t="shared" si="77"/>
        <v>#VALUE!</v>
      </c>
      <c r="N230" s="143" t="e">
        <f t="shared" si="77"/>
        <v>#VALUE!</v>
      </c>
      <c r="O230" s="143" t="e">
        <f t="shared" si="77"/>
        <v>#VALUE!</v>
      </c>
      <c r="P230" s="143" t="e">
        <f t="shared" si="77"/>
        <v>#VALUE!</v>
      </c>
      <c r="Q230" s="143" t="e">
        <f t="shared" si="77"/>
        <v>#VALUE!</v>
      </c>
      <c r="R230" s="143" t="e">
        <f t="shared" si="77"/>
        <v>#VALUE!</v>
      </c>
      <c r="S230" s="143" t="e">
        <f t="shared" si="77"/>
        <v>#VALUE!</v>
      </c>
      <c r="T230" s="143" t="e">
        <f t="shared" si="77"/>
        <v>#VALUE!</v>
      </c>
      <c r="U230" s="143" t="e">
        <f t="shared" si="77"/>
        <v>#VALUE!</v>
      </c>
      <c r="V230" s="143" t="e">
        <f t="shared" si="77"/>
        <v>#VALUE!</v>
      </c>
      <c r="W230" s="143" t="e">
        <f t="shared" si="77"/>
        <v>#VALUE!</v>
      </c>
      <c r="X230" s="143" t="e">
        <f t="shared" si="77"/>
        <v>#VALUE!</v>
      </c>
      <c r="Y230" s="143" t="e">
        <f t="shared" si="77"/>
        <v>#VALUE!</v>
      </c>
      <c r="Z230" s="143" t="e">
        <f t="shared" si="77"/>
        <v>#VALUE!</v>
      </c>
      <c r="AA230" s="143" t="e">
        <f t="shared" si="77"/>
        <v>#VALUE!</v>
      </c>
      <c r="AB230" s="143" t="e">
        <f t="shared" si="77"/>
        <v>#VALUE!</v>
      </c>
      <c r="AC230" s="143" t="e">
        <f t="shared" si="77"/>
        <v>#VALUE!</v>
      </c>
      <c r="AD230" s="143" t="e">
        <f t="shared" si="77"/>
        <v>#VALUE!</v>
      </c>
      <c r="AE230" s="143" t="e">
        <f t="shared" si="77"/>
        <v>#VALUE!</v>
      </c>
      <c r="AF230" s="143" t="e">
        <f t="shared" si="77"/>
        <v>#VALUE!</v>
      </c>
      <c r="AG230" s="143" t="e">
        <f t="shared" si="77"/>
        <v>#VALUE!</v>
      </c>
      <c r="AH230" s="143" t="e">
        <f t="shared" si="77"/>
        <v>#VALUE!</v>
      </c>
      <c r="AI230" s="143" t="e">
        <f t="shared" si="77"/>
        <v>#VALUE!</v>
      </c>
      <c r="AJ230" s="143" t="e">
        <f t="shared" si="77"/>
        <v>#VALUE!</v>
      </c>
      <c r="AK230" s="143" t="e">
        <f t="shared" si="77"/>
        <v>#VALUE!</v>
      </c>
      <c r="AL230" s="143" t="e">
        <f t="shared" si="77"/>
        <v>#VALUE!</v>
      </c>
      <c r="AM230" s="143" t="e">
        <f t="shared" si="77"/>
        <v>#VALUE!</v>
      </c>
      <c r="AN230" s="143" t="e">
        <f t="shared" si="77"/>
        <v>#VALUE!</v>
      </c>
      <c r="AO230" s="143" t="e">
        <f t="shared" si="77"/>
        <v>#VALUE!</v>
      </c>
      <c r="AP230" s="143" t="e">
        <f t="shared" si="77"/>
        <v>#VALUE!</v>
      </c>
      <c r="AQ230" s="143" t="e">
        <f t="shared" si="77"/>
        <v>#VALUE!</v>
      </c>
      <c r="AR230" s="143" t="e">
        <f t="shared" ref="H230:BM237" si="78">IF(COLUMN(AQ230)-COLUMN($T$30)+1&lt;=ROUND($T$30,0)-15,AQ230,0)</f>
        <v>#VALUE!</v>
      </c>
      <c r="AS230" s="143" t="e">
        <f t="shared" si="78"/>
        <v>#VALUE!</v>
      </c>
      <c r="AT230" s="143" t="e">
        <f t="shared" si="78"/>
        <v>#VALUE!</v>
      </c>
      <c r="AU230" s="143" t="e">
        <f t="shared" si="78"/>
        <v>#VALUE!</v>
      </c>
      <c r="AV230" s="143" t="e">
        <f t="shared" si="78"/>
        <v>#VALUE!</v>
      </c>
      <c r="AW230" s="143" t="e">
        <f t="shared" si="78"/>
        <v>#VALUE!</v>
      </c>
      <c r="AX230" s="143" t="e">
        <f t="shared" si="78"/>
        <v>#VALUE!</v>
      </c>
      <c r="AY230" s="143" t="e">
        <f t="shared" si="78"/>
        <v>#VALUE!</v>
      </c>
      <c r="AZ230" s="143" t="e">
        <f t="shared" si="78"/>
        <v>#VALUE!</v>
      </c>
      <c r="BA230" s="143" t="e">
        <f t="shared" si="78"/>
        <v>#VALUE!</v>
      </c>
      <c r="BB230" s="143" t="e">
        <f t="shared" si="78"/>
        <v>#VALUE!</v>
      </c>
      <c r="BC230" s="143" t="e">
        <f t="shared" si="78"/>
        <v>#VALUE!</v>
      </c>
      <c r="BD230" s="143" t="e">
        <f t="shared" si="78"/>
        <v>#VALUE!</v>
      </c>
      <c r="BE230" s="143" t="e">
        <f t="shared" si="78"/>
        <v>#VALUE!</v>
      </c>
      <c r="BF230" s="143" t="e">
        <f t="shared" si="78"/>
        <v>#VALUE!</v>
      </c>
      <c r="BG230" s="143" t="e">
        <f t="shared" si="78"/>
        <v>#VALUE!</v>
      </c>
      <c r="BH230" s="143" t="e">
        <f t="shared" si="78"/>
        <v>#VALUE!</v>
      </c>
      <c r="BI230" s="143" t="e">
        <f t="shared" si="78"/>
        <v>#VALUE!</v>
      </c>
      <c r="BJ230" s="143" t="e">
        <f t="shared" si="78"/>
        <v>#VALUE!</v>
      </c>
      <c r="BK230" s="143" t="e">
        <f t="shared" si="78"/>
        <v>#VALUE!</v>
      </c>
      <c r="BL230" s="143" t="e">
        <f t="shared" si="78"/>
        <v>#VALUE!</v>
      </c>
      <c r="BM230" s="143" t="e">
        <f t="shared" si="78"/>
        <v>#VALUE!</v>
      </c>
      <c r="BN230" s="95"/>
      <c r="BO230" s="95"/>
      <c r="BP230" s="95"/>
      <c r="BQ230" s="95"/>
      <c r="BR230" s="95"/>
      <c r="BS230" s="95"/>
      <c r="BT230" s="95"/>
      <c r="BU230" s="95"/>
      <c r="BV230" s="95"/>
      <c r="BW230" s="95"/>
      <c r="BX230" s="95"/>
      <c r="BY230" s="95"/>
      <c r="BZ230" s="95"/>
      <c r="CA230" s="95"/>
      <c r="CB230" s="95"/>
      <c r="CC230" s="95"/>
      <c r="CD230" s="95"/>
      <c r="CE230" s="95"/>
      <c r="CF230" s="95"/>
      <c r="CG230" s="95"/>
      <c r="CH230" s="95"/>
      <c r="CI230" s="95"/>
      <c r="CJ230" s="95"/>
      <c r="CK230" s="95"/>
      <c r="CL230" s="95"/>
      <c r="CM230" s="95"/>
      <c r="CN230" s="95"/>
      <c r="CO230" s="95"/>
      <c r="CP230" s="95"/>
      <c r="CQ230" s="95"/>
      <c r="CR230" s="95"/>
      <c r="CS230" s="95"/>
      <c r="CT230" s="95"/>
      <c r="CU230" s="95"/>
      <c r="CV230" s="95"/>
      <c r="CW230" s="95"/>
      <c r="CX230" s="95"/>
      <c r="CY230" s="95"/>
      <c r="CZ230" s="95"/>
      <c r="DA230" s="95"/>
      <c r="DB230" s="95"/>
      <c r="DC230" s="95"/>
      <c r="DD230" s="95"/>
      <c r="DE230" s="95"/>
      <c r="DF230" s="95"/>
      <c r="DG230" s="95"/>
      <c r="DH230" s="95"/>
      <c r="DI230" s="95"/>
      <c r="DJ230" s="95"/>
      <c r="DK230" s="95"/>
      <c r="DL230" s="95"/>
      <c r="DM230" s="95"/>
      <c r="DN230" s="95"/>
      <c r="DO230" s="95"/>
      <c r="DP230" s="95"/>
      <c r="DQ230" s="95"/>
      <c r="DR230" s="95"/>
      <c r="DS230" s="95"/>
      <c r="DT230" s="95"/>
      <c r="DU230" s="95"/>
      <c r="DV230" s="95"/>
      <c r="DW230" s="95"/>
      <c r="DX230" s="95"/>
      <c r="DY230" s="95"/>
      <c r="DZ230" s="95"/>
      <c r="EA230" s="95"/>
      <c r="EB230" s="95"/>
      <c r="EC230" s="95"/>
      <c r="ED230" s="95"/>
      <c r="EE230" s="95"/>
      <c r="EF230" s="95"/>
      <c r="EG230" s="95"/>
      <c r="EH230" s="95"/>
      <c r="EI230" s="95"/>
      <c r="EJ230" s="95"/>
      <c r="EK230" s="95"/>
      <c r="EL230" s="95"/>
      <c r="EM230" s="95"/>
      <c r="EN230" s="95"/>
      <c r="EO230" s="95"/>
      <c r="EP230" s="95"/>
      <c r="EQ230" s="95"/>
      <c r="ER230" s="95"/>
      <c r="ES230" s="95"/>
      <c r="ET230" s="95"/>
      <c r="EU230" s="95"/>
      <c r="EV230" s="95"/>
      <c r="EW230" s="95"/>
      <c r="EX230" s="95"/>
      <c r="EY230" s="95"/>
      <c r="EZ230" s="95"/>
      <c r="FA230" s="95"/>
      <c r="FB230" s="95"/>
      <c r="FC230" s="95"/>
      <c r="FD230" s="95"/>
      <c r="FE230" s="95"/>
      <c r="FF230" s="95"/>
      <c r="FG230" s="95"/>
      <c r="FH230" s="95"/>
      <c r="FI230" s="95"/>
      <c r="FJ230" s="95"/>
      <c r="FK230" s="95"/>
      <c r="FL230" s="95"/>
      <c r="FM230" s="95"/>
      <c r="FN230" s="95"/>
      <c r="FO230" s="95"/>
      <c r="FP230" s="95"/>
      <c r="FQ230" s="95"/>
      <c r="FR230" s="95"/>
      <c r="FS230" s="95"/>
      <c r="FT230" s="95"/>
      <c r="FU230" s="95"/>
      <c r="FV230" s="95"/>
      <c r="FW230" s="95"/>
      <c r="FX230" s="95"/>
      <c r="FY230" s="95"/>
      <c r="FZ230" s="95"/>
      <c r="GA230" s="95"/>
      <c r="GB230" s="95"/>
      <c r="GC230" s="95"/>
      <c r="GD230" s="95"/>
      <c r="GE230" s="95"/>
      <c r="GF230" s="95"/>
      <c r="GG230" s="95"/>
      <c r="GH230" s="95"/>
      <c r="GI230" s="95"/>
      <c r="GJ230" s="95"/>
      <c r="GK230" s="95"/>
      <c r="GL230" s="95"/>
      <c r="GM230" s="95"/>
      <c r="GN230" s="95"/>
      <c r="GO230" s="95"/>
      <c r="GP230" s="95"/>
      <c r="GQ230" s="95"/>
      <c r="GR230" s="95"/>
      <c r="GS230" s="95"/>
      <c r="GT230" s="95"/>
      <c r="GU230" s="95"/>
      <c r="GV230" s="95"/>
      <c r="GW230" s="133"/>
      <c r="GX230" s="133"/>
      <c r="GY230" s="133"/>
      <c r="GZ230" s="133"/>
      <c r="HA230" s="133"/>
      <c r="HB230" s="133"/>
      <c r="HC230" s="133"/>
      <c r="HD230" s="133"/>
      <c r="HE230" s="133"/>
      <c r="HF230" s="133"/>
      <c r="HG230" s="95"/>
      <c r="HH230" s="95"/>
      <c r="HI230" s="95"/>
      <c r="HJ230" s="95"/>
      <c r="HK230" s="95"/>
      <c r="HL230" s="95"/>
      <c r="HM230" s="95"/>
      <c r="HN230" s="95"/>
      <c r="HO230" s="95"/>
      <c r="HP230" s="95"/>
      <c r="HQ230" s="95"/>
      <c r="HR230" s="95"/>
      <c r="HS230" s="95"/>
      <c r="HT230" s="95"/>
      <c r="HU230" s="95"/>
      <c r="HV230" s="95"/>
      <c r="HW230" s="95"/>
      <c r="HX230" s="95"/>
      <c r="HY230" s="95"/>
      <c r="HZ230" s="95"/>
      <c r="IA230" s="95"/>
      <c r="IB230" s="95"/>
      <c r="IC230" s="95"/>
      <c r="ID230" s="95"/>
      <c r="IE230" s="95"/>
      <c r="IF230" s="95"/>
      <c r="IG230" s="95"/>
      <c r="IH230" s="95"/>
      <c r="II230" s="95"/>
      <c r="IJ230" s="95"/>
      <c r="IK230" s="95"/>
      <c r="IL230" s="95"/>
      <c r="IM230" s="95"/>
      <c r="IN230" s="95"/>
      <c r="IO230" s="95"/>
      <c r="IP230" s="95"/>
      <c r="IQ230" s="95"/>
      <c r="IR230" s="95"/>
      <c r="IS230" s="95"/>
      <c r="IT230" s="95"/>
      <c r="IU230" s="95"/>
      <c r="IV230" s="95"/>
      <c r="IW230" s="95"/>
      <c r="IX230" s="95"/>
      <c r="IY230" s="95"/>
      <c r="IZ230" s="95"/>
      <c r="JA230" s="95"/>
      <c r="JB230" s="95"/>
      <c r="JC230" s="95"/>
      <c r="JD230" s="95"/>
      <c r="JE230" s="95"/>
      <c r="JF230" s="95"/>
      <c r="JG230" s="95"/>
      <c r="JH230" s="95"/>
      <c r="JI230" s="95"/>
      <c r="JJ230" s="95"/>
      <c r="JK230" s="95"/>
      <c r="JL230" s="95"/>
      <c r="JM230" s="95"/>
      <c r="JN230" s="95"/>
      <c r="JO230" s="95"/>
      <c r="JP230" s="95"/>
      <c r="JQ230" s="95"/>
      <c r="JR230" s="95"/>
      <c r="JS230" s="95"/>
      <c r="JT230" s="95"/>
      <c r="JU230" s="95"/>
      <c r="JV230" s="95"/>
      <c r="JW230" s="95"/>
      <c r="JX230" s="95"/>
      <c r="JY230" s="95"/>
      <c r="JZ230" s="95"/>
      <c r="KA230" s="95"/>
      <c r="KB230" s="95"/>
      <c r="KC230" s="95"/>
      <c r="KD230" s="95"/>
      <c r="KE230" s="95"/>
      <c r="KF230" s="95"/>
      <c r="KG230" s="95"/>
      <c r="KH230" s="95"/>
      <c r="KI230" s="95"/>
      <c r="KJ230" s="95"/>
      <c r="KK230" s="95"/>
      <c r="KL230" s="95"/>
      <c r="KM230" s="95"/>
      <c r="KN230" s="95"/>
      <c r="KO230" s="95"/>
      <c r="KP230" s="95"/>
      <c r="KQ230" s="95"/>
      <c r="KR230" s="95"/>
      <c r="KS230" s="95"/>
      <c r="KT230" s="95"/>
      <c r="KU230" s="95"/>
      <c r="KV230" s="95"/>
      <c r="KW230" s="95"/>
      <c r="KX230" s="95"/>
      <c r="KY230" s="95"/>
      <c r="KZ230" s="95"/>
      <c r="LA230" s="95"/>
      <c r="LB230" s="95"/>
      <c r="LC230" s="95"/>
      <c r="LD230" s="95"/>
      <c r="LE230" s="95"/>
      <c r="LF230" s="95"/>
      <c r="LG230" s="95"/>
      <c r="LH230" s="95"/>
      <c r="LI230" s="95"/>
      <c r="LJ230" s="95"/>
      <c r="LK230" s="95"/>
      <c r="LL230" s="95"/>
      <c r="LM230" s="95"/>
      <c r="LN230" s="95"/>
      <c r="LO230" s="95"/>
      <c r="LP230" s="95"/>
      <c r="LQ230" s="95"/>
      <c r="LR230" s="95"/>
      <c r="LS230" s="95"/>
      <c r="LT230" s="95"/>
      <c r="LU230" s="95"/>
      <c r="LV230" s="95"/>
      <c r="LW230" s="95"/>
      <c r="LX230" s="95"/>
      <c r="LY230" s="95"/>
      <c r="LZ230" s="95"/>
      <c r="MA230" s="95"/>
      <c r="MB230" s="95"/>
      <c r="MC230" s="95"/>
      <c r="MD230" s="95"/>
      <c r="ME230" s="95"/>
      <c r="MF230" s="95"/>
      <c r="MG230" s="95"/>
      <c r="MH230" s="95"/>
      <c r="MI230" s="95"/>
      <c r="MJ230" s="95"/>
      <c r="MK230" s="95"/>
      <c r="ML230" s="95"/>
      <c r="MM230" s="95"/>
      <c r="MN230" s="95"/>
      <c r="MO230" s="95"/>
      <c r="MP230" s="95"/>
      <c r="MQ230" s="95"/>
      <c r="MR230" s="95"/>
      <c r="MS230" s="95"/>
      <c r="MT230" s="95"/>
      <c r="MU230" s="95"/>
      <c r="MV230" s="95"/>
      <c r="MW230" s="95"/>
      <c r="MX230" s="95"/>
      <c r="MY230" s="95"/>
      <c r="MZ230" s="95"/>
      <c r="NA230" s="95"/>
      <c r="NB230" s="95"/>
      <c r="NC230" s="95"/>
      <c r="ND230" s="95"/>
      <c r="NE230" s="95"/>
      <c r="NF230" s="95"/>
      <c r="NG230" s="95"/>
      <c r="NH230" s="95"/>
      <c r="NI230" s="95"/>
      <c r="NJ230" s="95"/>
      <c r="NK230" s="95"/>
      <c r="NL230" s="95"/>
      <c r="NM230" s="95"/>
      <c r="NN230" s="95"/>
      <c r="NO230" s="95"/>
      <c r="NP230" s="95"/>
      <c r="NQ230" s="95"/>
      <c r="NR230" s="95"/>
      <c r="NS230" s="95"/>
      <c r="NT230" s="95"/>
      <c r="NU230" s="95"/>
      <c r="NV230" s="95"/>
      <c r="NW230" s="95"/>
      <c r="NX230" s="95"/>
      <c r="NY230" s="95"/>
      <c r="NZ230" s="95"/>
      <c r="OA230" s="95"/>
      <c r="OB230" s="95"/>
      <c r="OC230" s="95"/>
      <c r="OD230" s="95"/>
      <c r="OE230" s="95"/>
      <c r="OF230" s="95"/>
      <c r="OG230" s="95"/>
      <c r="OH230" s="95"/>
      <c r="OI230" s="95"/>
      <c r="OJ230" s="95"/>
      <c r="OK230" s="95"/>
      <c r="OL230" s="95"/>
      <c r="OM230" s="95"/>
      <c r="ON230" s="95"/>
      <c r="OO230" s="95"/>
      <c r="OP230" s="95"/>
      <c r="OQ230" s="95"/>
      <c r="OR230" s="95"/>
      <c r="OS230" s="95"/>
      <c r="OT230" s="95"/>
      <c r="OU230" s="95"/>
      <c r="OV230" s="95"/>
      <c r="OW230" s="95"/>
      <c r="OX230" s="95"/>
      <c r="OY230" s="95"/>
      <c r="OZ230" s="95"/>
      <c r="PA230" s="95"/>
      <c r="PB230" s="95"/>
      <c r="PC230" s="95"/>
      <c r="PD230" s="95"/>
      <c r="PE230" s="95"/>
      <c r="PF230" s="95"/>
      <c r="PG230" s="95"/>
      <c r="PH230" s="95"/>
    </row>
    <row r="231" spans="3:424" s="85" customFormat="1" ht="29.55" customHeight="1">
      <c r="C231" s="1815" t="s">
        <v>237</v>
      </c>
      <c r="D231" s="1815"/>
      <c r="E231" s="1815"/>
      <c r="F231" s="143">
        <f t="shared" si="61"/>
        <v>0</v>
      </c>
      <c r="G231" s="143" t="e">
        <f t="shared" si="72"/>
        <v>#VALUE!</v>
      </c>
      <c r="H231" s="143" t="e">
        <f t="shared" si="78"/>
        <v>#VALUE!</v>
      </c>
      <c r="I231" s="143" t="e">
        <f t="shared" si="78"/>
        <v>#VALUE!</v>
      </c>
      <c r="J231" s="143" t="e">
        <f t="shared" si="78"/>
        <v>#VALUE!</v>
      </c>
      <c r="K231" s="143" t="e">
        <f t="shared" si="78"/>
        <v>#VALUE!</v>
      </c>
      <c r="L231" s="143" t="e">
        <f t="shared" si="78"/>
        <v>#VALUE!</v>
      </c>
      <c r="M231" s="143" t="e">
        <f t="shared" si="78"/>
        <v>#VALUE!</v>
      </c>
      <c r="N231" s="143" t="e">
        <f t="shared" si="78"/>
        <v>#VALUE!</v>
      </c>
      <c r="O231" s="143" t="e">
        <f t="shared" si="78"/>
        <v>#VALUE!</v>
      </c>
      <c r="P231" s="143" t="e">
        <f t="shared" si="78"/>
        <v>#VALUE!</v>
      </c>
      <c r="Q231" s="143" t="e">
        <f t="shared" si="78"/>
        <v>#VALUE!</v>
      </c>
      <c r="R231" s="143" t="e">
        <f t="shared" si="78"/>
        <v>#VALUE!</v>
      </c>
      <c r="S231" s="143" t="e">
        <f t="shared" si="78"/>
        <v>#VALUE!</v>
      </c>
      <c r="T231" s="143" t="e">
        <f t="shared" si="78"/>
        <v>#VALUE!</v>
      </c>
      <c r="U231" s="143" t="e">
        <f t="shared" si="78"/>
        <v>#VALUE!</v>
      </c>
      <c r="V231" s="143" t="e">
        <f t="shared" si="78"/>
        <v>#VALUE!</v>
      </c>
      <c r="W231" s="143" t="e">
        <f t="shared" si="78"/>
        <v>#VALUE!</v>
      </c>
      <c r="X231" s="143" t="e">
        <f t="shared" si="78"/>
        <v>#VALUE!</v>
      </c>
      <c r="Y231" s="143" t="e">
        <f t="shared" si="78"/>
        <v>#VALUE!</v>
      </c>
      <c r="Z231" s="143" t="e">
        <f t="shared" si="78"/>
        <v>#VALUE!</v>
      </c>
      <c r="AA231" s="143" t="e">
        <f t="shared" si="78"/>
        <v>#VALUE!</v>
      </c>
      <c r="AB231" s="143" t="e">
        <f t="shared" si="78"/>
        <v>#VALUE!</v>
      </c>
      <c r="AC231" s="143" t="e">
        <f t="shared" si="78"/>
        <v>#VALUE!</v>
      </c>
      <c r="AD231" s="143" t="e">
        <f t="shared" si="78"/>
        <v>#VALUE!</v>
      </c>
      <c r="AE231" s="143" t="e">
        <f t="shared" si="78"/>
        <v>#VALUE!</v>
      </c>
      <c r="AF231" s="143" t="e">
        <f t="shared" si="78"/>
        <v>#VALUE!</v>
      </c>
      <c r="AG231" s="143" t="e">
        <f t="shared" si="78"/>
        <v>#VALUE!</v>
      </c>
      <c r="AH231" s="143" t="e">
        <f t="shared" si="78"/>
        <v>#VALUE!</v>
      </c>
      <c r="AI231" s="143" t="e">
        <f t="shared" si="78"/>
        <v>#VALUE!</v>
      </c>
      <c r="AJ231" s="143" t="e">
        <f t="shared" si="78"/>
        <v>#VALUE!</v>
      </c>
      <c r="AK231" s="143" t="e">
        <f t="shared" si="78"/>
        <v>#VALUE!</v>
      </c>
      <c r="AL231" s="143" t="e">
        <f t="shared" si="78"/>
        <v>#VALUE!</v>
      </c>
      <c r="AM231" s="143" t="e">
        <f t="shared" si="78"/>
        <v>#VALUE!</v>
      </c>
      <c r="AN231" s="143" t="e">
        <f t="shared" si="78"/>
        <v>#VALUE!</v>
      </c>
      <c r="AO231" s="143" t="e">
        <f t="shared" si="78"/>
        <v>#VALUE!</v>
      </c>
      <c r="AP231" s="143" t="e">
        <f t="shared" si="78"/>
        <v>#VALUE!</v>
      </c>
      <c r="AQ231" s="143" t="e">
        <f t="shared" si="78"/>
        <v>#VALUE!</v>
      </c>
      <c r="AR231" s="143" t="e">
        <f t="shared" si="78"/>
        <v>#VALUE!</v>
      </c>
      <c r="AS231" s="143" t="e">
        <f t="shared" si="78"/>
        <v>#VALUE!</v>
      </c>
      <c r="AT231" s="143" t="e">
        <f t="shared" si="78"/>
        <v>#VALUE!</v>
      </c>
      <c r="AU231" s="143" t="e">
        <f t="shared" si="78"/>
        <v>#VALUE!</v>
      </c>
      <c r="AV231" s="143" t="e">
        <f t="shared" si="78"/>
        <v>#VALUE!</v>
      </c>
      <c r="AW231" s="143" t="e">
        <f t="shared" si="78"/>
        <v>#VALUE!</v>
      </c>
      <c r="AX231" s="143" t="e">
        <f t="shared" si="78"/>
        <v>#VALUE!</v>
      </c>
      <c r="AY231" s="143" t="e">
        <f t="shared" si="78"/>
        <v>#VALUE!</v>
      </c>
      <c r="AZ231" s="143" t="e">
        <f t="shared" si="78"/>
        <v>#VALUE!</v>
      </c>
      <c r="BA231" s="143" t="e">
        <f t="shared" si="78"/>
        <v>#VALUE!</v>
      </c>
      <c r="BB231" s="143" t="e">
        <f t="shared" si="78"/>
        <v>#VALUE!</v>
      </c>
      <c r="BC231" s="143" t="e">
        <f t="shared" si="78"/>
        <v>#VALUE!</v>
      </c>
      <c r="BD231" s="143" t="e">
        <f t="shared" si="78"/>
        <v>#VALUE!</v>
      </c>
      <c r="BE231" s="143" t="e">
        <f t="shared" si="78"/>
        <v>#VALUE!</v>
      </c>
      <c r="BF231" s="143" t="e">
        <f t="shared" si="78"/>
        <v>#VALUE!</v>
      </c>
      <c r="BG231" s="143" t="e">
        <f t="shared" si="78"/>
        <v>#VALUE!</v>
      </c>
      <c r="BH231" s="143" t="e">
        <f t="shared" si="78"/>
        <v>#VALUE!</v>
      </c>
      <c r="BI231" s="143" t="e">
        <f t="shared" si="78"/>
        <v>#VALUE!</v>
      </c>
      <c r="BJ231" s="143" t="e">
        <f t="shared" si="78"/>
        <v>#VALUE!</v>
      </c>
      <c r="BK231" s="143" t="e">
        <f t="shared" si="78"/>
        <v>#VALUE!</v>
      </c>
      <c r="BL231" s="143" t="e">
        <f t="shared" si="78"/>
        <v>#VALUE!</v>
      </c>
      <c r="BM231" s="143" t="e">
        <f t="shared" si="78"/>
        <v>#VALUE!</v>
      </c>
      <c r="BN231" s="95"/>
      <c r="BO231" s="95"/>
      <c r="BP231" s="95"/>
      <c r="BQ231" s="95"/>
      <c r="BR231" s="95"/>
      <c r="BS231" s="95"/>
      <c r="BT231" s="95"/>
      <c r="BU231" s="95"/>
      <c r="BV231" s="95"/>
      <c r="BW231" s="95"/>
      <c r="BX231" s="95"/>
      <c r="BY231" s="95"/>
      <c r="BZ231" s="95"/>
      <c r="CA231" s="95"/>
      <c r="CB231" s="95"/>
      <c r="CC231" s="95"/>
      <c r="CD231" s="95"/>
      <c r="CE231" s="95"/>
      <c r="CF231" s="95"/>
      <c r="CG231" s="95"/>
      <c r="CH231" s="95"/>
      <c r="CI231" s="95"/>
      <c r="CJ231" s="95"/>
      <c r="CK231" s="95"/>
      <c r="CL231" s="95"/>
      <c r="CM231" s="95"/>
      <c r="CN231" s="95"/>
      <c r="CO231" s="95"/>
      <c r="CP231" s="95"/>
      <c r="CQ231" s="95"/>
      <c r="CR231" s="95"/>
      <c r="CS231" s="95"/>
      <c r="CT231" s="95"/>
      <c r="CU231" s="95"/>
      <c r="CV231" s="95"/>
      <c r="CW231" s="95"/>
      <c r="CX231" s="95"/>
      <c r="CY231" s="95"/>
      <c r="CZ231" s="95"/>
      <c r="DA231" s="95"/>
      <c r="DB231" s="95"/>
      <c r="DC231" s="95"/>
      <c r="DD231" s="95"/>
      <c r="DE231" s="95"/>
      <c r="DF231" s="95"/>
      <c r="DG231" s="95"/>
      <c r="DH231" s="95"/>
      <c r="DI231" s="95"/>
      <c r="DJ231" s="95"/>
      <c r="DK231" s="95"/>
      <c r="DL231" s="95"/>
      <c r="DM231" s="95"/>
      <c r="DN231" s="95"/>
      <c r="DO231" s="95"/>
      <c r="DP231" s="95"/>
      <c r="DQ231" s="95"/>
      <c r="DR231" s="95"/>
      <c r="DS231" s="95"/>
      <c r="DT231" s="95"/>
      <c r="DU231" s="95"/>
      <c r="DV231" s="95"/>
      <c r="DW231" s="95"/>
      <c r="DX231" s="95"/>
      <c r="DY231" s="95"/>
      <c r="DZ231" s="95"/>
      <c r="EA231" s="95"/>
      <c r="EB231" s="95"/>
      <c r="EC231" s="95"/>
      <c r="ED231" s="95"/>
      <c r="EE231" s="95"/>
      <c r="EF231" s="95"/>
      <c r="EG231" s="95"/>
      <c r="EH231" s="95"/>
      <c r="EI231" s="95"/>
      <c r="EJ231" s="95"/>
      <c r="EK231" s="95"/>
      <c r="EL231" s="95"/>
      <c r="EM231" s="95"/>
      <c r="EN231" s="95"/>
      <c r="EO231" s="95"/>
      <c r="EP231" s="95"/>
      <c r="EQ231" s="95"/>
      <c r="ER231" s="95"/>
      <c r="ES231" s="95"/>
      <c r="ET231" s="95"/>
      <c r="EU231" s="95"/>
      <c r="EV231" s="95"/>
      <c r="EW231" s="95"/>
      <c r="EX231" s="95"/>
      <c r="EY231" s="95"/>
      <c r="EZ231" s="95"/>
      <c r="FA231" s="95"/>
      <c r="FB231" s="95"/>
      <c r="FC231" s="95"/>
      <c r="FD231" s="95"/>
      <c r="FE231" s="95"/>
      <c r="FF231" s="95"/>
      <c r="FG231" s="95"/>
      <c r="FH231" s="95"/>
      <c r="FI231" s="95"/>
      <c r="FJ231" s="95"/>
      <c r="FK231" s="95"/>
      <c r="FL231" s="95"/>
      <c r="FM231" s="95"/>
      <c r="FN231" s="95"/>
      <c r="FO231" s="95"/>
      <c r="FP231" s="95"/>
      <c r="FQ231" s="95"/>
      <c r="FR231" s="95"/>
      <c r="FS231" s="95"/>
      <c r="FT231" s="95"/>
      <c r="FU231" s="95"/>
      <c r="FV231" s="95"/>
      <c r="FW231" s="95"/>
      <c r="FX231" s="95"/>
      <c r="FY231" s="95"/>
      <c r="FZ231" s="95"/>
      <c r="GA231" s="95"/>
      <c r="GB231" s="95"/>
      <c r="GC231" s="95"/>
      <c r="GD231" s="95"/>
      <c r="GE231" s="95"/>
      <c r="GF231" s="95"/>
      <c r="GG231" s="95"/>
      <c r="GH231" s="95"/>
      <c r="GI231" s="95"/>
      <c r="GJ231" s="95"/>
      <c r="GK231" s="95"/>
      <c r="GL231" s="95"/>
      <c r="GM231" s="95"/>
      <c r="GN231" s="95"/>
      <c r="GO231" s="95"/>
      <c r="GP231" s="95"/>
      <c r="GQ231" s="95"/>
      <c r="GR231" s="95"/>
      <c r="GS231" s="95"/>
      <c r="GT231" s="95"/>
      <c r="GU231" s="95"/>
      <c r="GV231" s="95"/>
      <c r="GW231" s="133"/>
      <c r="GX231" s="133"/>
      <c r="GY231" s="133"/>
      <c r="GZ231" s="133"/>
      <c r="HA231" s="133"/>
      <c r="HB231" s="133"/>
      <c r="HC231" s="133"/>
      <c r="HD231" s="133"/>
      <c r="HE231" s="133"/>
      <c r="HF231" s="133"/>
      <c r="HG231" s="95"/>
      <c r="HH231" s="95"/>
      <c r="HI231" s="95"/>
      <c r="HJ231" s="95"/>
      <c r="HK231" s="95"/>
      <c r="HL231" s="95"/>
      <c r="HM231" s="95"/>
      <c r="HN231" s="95"/>
      <c r="HO231" s="95"/>
      <c r="HP231" s="95"/>
      <c r="HQ231" s="95"/>
      <c r="HR231" s="95"/>
      <c r="HS231" s="95"/>
      <c r="HT231" s="95"/>
      <c r="HU231" s="95"/>
      <c r="HV231" s="95"/>
      <c r="HW231" s="95"/>
      <c r="HX231" s="95"/>
      <c r="HY231" s="95"/>
      <c r="HZ231" s="95"/>
      <c r="IA231" s="95"/>
      <c r="IB231" s="95"/>
      <c r="IC231" s="95"/>
      <c r="ID231" s="95"/>
      <c r="IE231" s="95"/>
      <c r="IF231" s="95"/>
      <c r="IG231" s="95"/>
      <c r="IH231" s="95"/>
      <c r="II231" s="95"/>
      <c r="IJ231" s="95"/>
      <c r="IK231" s="95"/>
      <c r="IL231" s="95"/>
      <c r="IM231" s="95"/>
      <c r="IN231" s="95"/>
      <c r="IO231" s="95"/>
      <c r="IP231" s="95"/>
      <c r="IQ231" s="95"/>
      <c r="IR231" s="95"/>
      <c r="IS231" s="95"/>
      <c r="IT231" s="95"/>
      <c r="IU231" s="95"/>
      <c r="IV231" s="95"/>
      <c r="IW231" s="95"/>
      <c r="IX231" s="95"/>
      <c r="IY231" s="95"/>
      <c r="IZ231" s="95"/>
      <c r="JA231" s="95"/>
      <c r="JB231" s="95"/>
      <c r="JC231" s="95"/>
      <c r="JD231" s="95"/>
      <c r="JE231" s="95"/>
      <c r="JF231" s="95"/>
      <c r="JG231" s="95"/>
      <c r="JH231" s="95"/>
      <c r="JI231" s="95"/>
      <c r="JJ231" s="95"/>
      <c r="JK231" s="95"/>
      <c r="JL231" s="95"/>
      <c r="JM231" s="95"/>
      <c r="JN231" s="95"/>
      <c r="JO231" s="95"/>
      <c r="JP231" s="95"/>
      <c r="JQ231" s="95"/>
      <c r="JR231" s="95"/>
      <c r="JS231" s="95"/>
      <c r="JT231" s="95"/>
      <c r="JU231" s="95"/>
      <c r="JV231" s="95"/>
      <c r="JW231" s="95"/>
      <c r="JX231" s="95"/>
      <c r="JY231" s="95"/>
      <c r="JZ231" s="95"/>
      <c r="KA231" s="95"/>
      <c r="KB231" s="95"/>
      <c r="KC231" s="95"/>
      <c r="KD231" s="95"/>
      <c r="KE231" s="95"/>
      <c r="KF231" s="95"/>
      <c r="KG231" s="95"/>
      <c r="KH231" s="95"/>
      <c r="KI231" s="95"/>
      <c r="KJ231" s="95"/>
      <c r="KK231" s="95"/>
      <c r="KL231" s="95"/>
      <c r="KM231" s="95"/>
      <c r="KN231" s="95"/>
      <c r="KO231" s="95"/>
      <c r="KP231" s="95"/>
      <c r="KQ231" s="95"/>
      <c r="KR231" s="95"/>
      <c r="KS231" s="95"/>
      <c r="KT231" s="95"/>
      <c r="KU231" s="95"/>
      <c r="KV231" s="95"/>
      <c r="KW231" s="95"/>
      <c r="KX231" s="95"/>
      <c r="KY231" s="95"/>
      <c r="KZ231" s="95"/>
      <c r="LA231" s="95"/>
      <c r="LB231" s="95"/>
      <c r="LC231" s="95"/>
      <c r="LD231" s="95"/>
      <c r="LE231" s="95"/>
      <c r="LF231" s="95"/>
      <c r="LG231" s="95"/>
      <c r="LH231" s="95"/>
      <c r="LI231" s="95"/>
      <c r="LJ231" s="95"/>
      <c r="LK231" s="95"/>
      <c r="LL231" s="95"/>
      <c r="LM231" s="95"/>
      <c r="LN231" s="95"/>
      <c r="LO231" s="95"/>
      <c r="LP231" s="95"/>
      <c r="LQ231" s="95"/>
      <c r="LR231" s="95"/>
      <c r="LS231" s="95"/>
      <c r="LT231" s="95"/>
      <c r="LU231" s="95"/>
      <c r="LV231" s="95"/>
      <c r="LW231" s="95"/>
      <c r="LX231" s="95"/>
      <c r="LY231" s="95"/>
      <c r="LZ231" s="95"/>
      <c r="MA231" s="95"/>
      <c r="MB231" s="95"/>
      <c r="MC231" s="95"/>
      <c r="MD231" s="95"/>
      <c r="ME231" s="95"/>
      <c r="MF231" s="95"/>
      <c r="MG231" s="95"/>
      <c r="MH231" s="95"/>
      <c r="MI231" s="95"/>
      <c r="MJ231" s="95"/>
      <c r="MK231" s="95"/>
      <c r="ML231" s="95"/>
      <c r="MM231" s="95"/>
      <c r="MN231" s="95"/>
      <c r="MO231" s="95"/>
      <c r="MP231" s="95"/>
      <c r="MQ231" s="95"/>
      <c r="MR231" s="95"/>
      <c r="MS231" s="95"/>
      <c r="MT231" s="95"/>
      <c r="MU231" s="95"/>
      <c r="MV231" s="95"/>
      <c r="MW231" s="95"/>
      <c r="MX231" s="95"/>
      <c r="MY231" s="95"/>
      <c r="MZ231" s="95"/>
      <c r="NA231" s="95"/>
      <c r="NB231" s="95"/>
      <c r="NC231" s="95"/>
      <c r="ND231" s="95"/>
      <c r="NE231" s="95"/>
      <c r="NF231" s="95"/>
      <c r="NG231" s="95"/>
      <c r="NH231" s="95"/>
      <c r="NI231" s="95"/>
      <c r="NJ231" s="95"/>
      <c r="NK231" s="95"/>
      <c r="NL231" s="95"/>
      <c r="NM231" s="95"/>
      <c r="NN231" s="95"/>
      <c r="NO231" s="95"/>
      <c r="NP231" s="95"/>
      <c r="NQ231" s="95"/>
      <c r="NR231" s="95"/>
      <c r="NS231" s="95"/>
      <c r="NT231" s="95"/>
      <c r="NU231" s="95"/>
      <c r="NV231" s="95"/>
      <c r="NW231" s="95"/>
      <c r="NX231" s="95"/>
      <c r="NY231" s="95"/>
      <c r="NZ231" s="95"/>
      <c r="OA231" s="95"/>
      <c r="OB231" s="95"/>
      <c r="OC231" s="95"/>
      <c r="OD231" s="95"/>
      <c r="OE231" s="95"/>
      <c r="OF231" s="95"/>
      <c r="OG231" s="95"/>
      <c r="OH231" s="95"/>
      <c r="OI231" s="95"/>
      <c r="OJ231" s="95"/>
      <c r="OK231" s="95"/>
      <c r="OL231" s="95"/>
      <c r="OM231" s="95"/>
      <c r="ON231" s="95"/>
      <c r="OO231" s="95"/>
      <c r="OP231" s="95"/>
      <c r="OQ231" s="95"/>
      <c r="OR231" s="95"/>
      <c r="OS231" s="95"/>
      <c r="OT231" s="95"/>
      <c r="OU231" s="95"/>
      <c r="OV231" s="95"/>
      <c r="OW231" s="95"/>
      <c r="OX231" s="95"/>
      <c r="OY231" s="95"/>
      <c r="OZ231" s="95"/>
      <c r="PA231" s="95"/>
      <c r="PB231" s="95"/>
      <c r="PC231" s="95"/>
      <c r="PD231" s="95"/>
      <c r="PE231" s="95"/>
      <c r="PF231" s="95"/>
      <c r="PG231" s="95"/>
      <c r="PH231" s="95"/>
    </row>
    <row r="232" spans="3:424" s="85" customFormat="1" ht="29.55" customHeight="1">
      <c r="C232" s="1815" t="s">
        <v>238</v>
      </c>
      <c r="D232" s="1815"/>
      <c r="E232" s="1815"/>
      <c r="F232" s="143">
        <f t="shared" si="61"/>
        <v>0</v>
      </c>
      <c r="G232" s="143" t="e">
        <f t="shared" si="72"/>
        <v>#VALUE!</v>
      </c>
      <c r="H232" s="143" t="e">
        <f t="shared" si="78"/>
        <v>#VALUE!</v>
      </c>
      <c r="I232" s="143" t="e">
        <f t="shared" si="78"/>
        <v>#VALUE!</v>
      </c>
      <c r="J232" s="143" t="e">
        <f t="shared" si="78"/>
        <v>#VALUE!</v>
      </c>
      <c r="K232" s="143" t="e">
        <f t="shared" si="78"/>
        <v>#VALUE!</v>
      </c>
      <c r="L232" s="143" t="e">
        <f t="shared" si="78"/>
        <v>#VALUE!</v>
      </c>
      <c r="M232" s="143" t="e">
        <f t="shared" si="78"/>
        <v>#VALUE!</v>
      </c>
      <c r="N232" s="143" t="e">
        <f t="shared" si="78"/>
        <v>#VALUE!</v>
      </c>
      <c r="O232" s="143" t="e">
        <f t="shared" si="78"/>
        <v>#VALUE!</v>
      </c>
      <c r="P232" s="143" t="e">
        <f t="shared" si="78"/>
        <v>#VALUE!</v>
      </c>
      <c r="Q232" s="143" t="e">
        <f t="shared" si="78"/>
        <v>#VALUE!</v>
      </c>
      <c r="R232" s="143" t="e">
        <f t="shared" si="78"/>
        <v>#VALUE!</v>
      </c>
      <c r="S232" s="143" t="e">
        <f t="shared" si="78"/>
        <v>#VALUE!</v>
      </c>
      <c r="T232" s="143" t="e">
        <f t="shared" si="78"/>
        <v>#VALUE!</v>
      </c>
      <c r="U232" s="143" t="e">
        <f t="shared" si="78"/>
        <v>#VALUE!</v>
      </c>
      <c r="V232" s="143" t="e">
        <f t="shared" si="78"/>
        <v>#VALUE!</v>
      </c>
      <c r="W232" s="143" t="e">
        <f t="shared" si="78"/>
        <v>#VALUE!</v>
      </c>
      <c r="X232" s="143" t="e">
        <f t="shared" si="78"/>
        <v>#VALUE!</v>
      </c>
      <c r="Y232" s="143" t="e">
        <f t="shared" si="78"/>
        <v>#VALUE!</v>
      </c>
      <c r="Z232" s="143" t="e">
        <f t="shared" si="78"/>
        <v>#VALUE!</v>
      </c>
      <c r="AA232" s="143" t="e">
        <f t="shared" si="78"/>
        <v>#VALUE!</v>
      </c>
      <c r="AB232" s="143" t="e">
        <f t="shared" si="78"/>
        <v>#VALUE!</v>
      </c>
      <c r="AC232" s="143" t="e">
        <f t="shared" si="78"/>
        <v>#VALUE!</v>
      </c>
      <c r="AD232" s="143" t="e">
        <f t="shared" si="78"/>
        <v>#VALUE!</v>
      </c>
      <c r="AE232" s="143" t="e">
        <f t="shared" si="78"/>
        <v>#VALUE!</v>
      </c>
      <c r="AF232" s="143" t="e">
        <f t="shared" si="78"/>
        <v>#VALUE!</v>
      </c>
      <c r="AG232" s="143" t="e">
        <f t="shared" si="78"/>
        <v>#VALUE!</v>
      </c>
      <c r="AH232" s="143" t="e">
        <f t="shared" si="78"/>
        <v>#VALUE!</v>
      </c>
      <c r="AI232" s="143" t="e">
        <f t="shared" si="78"/>
        <v>#VALUE!</v>
      </c>
      <c r="AJ232" s="143" t="e">
        <f t="shared" si="78"/>
        <v>#VALUE!</v>
      </c>
      <c r="AK232" s="143" t="e">
        <f t="shared" si="78"/>
        <v>#VALUE!</v>
      </c>
      <c r="AL232" s="143" t="e">
        <f t="shared" si="78"/>
        <v>#VALUE!</v>
      </c>
      <c r="AM232" s="143" t="e">
        <f t="shared" si="78"/>
        <v>#VALUE!</v>
      </c>
      <c r="AN232" s="143" t="e">
        <f t="shared" si="78"/>
        <v>#VALUE!</v>
      </c>
      <c r="AO232" s="143" t="e">
        <f t="shared" si="78"/>
        <v>#VALUE!</v>
      </c>
      <c r="AP232" s="143" t="e">
        <f t="shared" si="78"/>
        <v>#VALUE!</v>
      </c>
      <c r="AQ232" s="143" t="e">
        <f t="shared" si="78"/>
        <v>#VALUE!</v>
      </c>
      <c r="AR232" s="143" t="e">
        <f t="shared" si="78"/>
        <v>#VALUE!</v>
      </c>
      <c r="AS232" s="143" t="e">
        <f t="shared" si="78"/>
        <v>#VALUE!</v>
      </c>
      <c r="AT232" s="143" t="e">
        <f t="shared" si="78"/>
        <v>#VALUE!</v>
      </c>
      <c r="AU232" s="143" t="e">
        <f t="shared" si="78"/>
        <v>#VALUE!</v>
      </c>
      <c r="AV232" s="143" t="e">
        <f t="shared" si="78"/>
        <v>#VALUE!</v>
      </c>
      <c r="AW232" s="143" t="e">
        <f t="shared" si="78"/>
        <v>#VALUE!</v>
      </c>
      <c r="AX232" s="143" t="e">
        <f t="shared" si="78"/>
        <v>#VALUE!</v>
      </c>
      <c r="AY232" s="143" t="e">
        <f t="shared" si="78"/>
        <v>#VALUE!</v>
      </c>
      <c r="AZ232" s="143" t="e">
        <f t="shared" si="78"/>
        <v>#VALUE!</v>
      </c>
      <c r="BA232" s="143" t="e">
        <f t="shared" si="78"/>
        <v>#VALUE!</v>
      </c>
      <c r="BB232" s="143" t="e">
        <f t="shared" si="78"/>
        <v>#VALUE!</v>
      </c>
      <c r="BC232" s="143" t="e">
        <f t="shared" si="78"/>
        <v>#VALUE!</v>
      </c>
      <c r="BD232" s="143" t="e">
        <f t="shared" si="78"/>
        <v>#VALUE!</v>
      </c>
      <c r="BE232" s="143" t="e">
        <f t="shared" si="78"/>
        <v>#VALUE!</v>
      </c>
      <c r="BF232" s="143" t="e">
        <f t="shared" si="78"/>
        <v>#VALUE!</v>
      </c>
      <c r="BG232" s="143" t="e">
        <f t="shared" si="78"/>
        <v>#VALUE!</v>
      </c>
      <c r="BH232" s="143" t="e">
        <f t="shared" si="78"/>
        <v>#VALUE!</v>
      </c>
      <c r="BI232" s="143" t="e">
        <f t="shared" si="78"/>
        <v>#VALUE!</v>
      </c>
      <c r="BJ232" s="143" t="e">
        <f t="shared" si="78"/>
        <v>#VALUE!</v>
      </c>
      <c r="BK232" s="143" t="e">
        <f t="shared" si="78"/>
        <v>#VALUE!</v>
      </c>
      <c r="BL232" s="143" t="e">
        <f t="shared" si="78"/>
        <v>#VALUE!</v>
      </c>
      <c r="BM232" s="143" t="e">
        <f t="shared" si="78"/>
        <v>#VALUE!</v>
      </c>
      <c r="BN232" s="95"/>
      <c r="BO232" s="95"/>
      <c r="BP232" s="95"/>
      <c r="BQ232" s="95"/>
      <c r="BR232" s="95"/>
      <c r="BS232" s="95"/>
      <c r="BT232" s="95"/>
      <c r="BU232" s="95"/>
      <c r="BV232" s="95"/>
      <c r="BW232" s="95"/>
      <c r="BX232" s="95"/>
      <c r="BY232" s="95"/>
      <c r="BZ232" s="95"/>
      <c r="CA232" s="95"/>
      <c r="CB232" s="95"/>
      <c r="CC232" s="95"/>
      <c r="CD232" s="95"/>
      <c r="CE232" s="95"/>
      <c r="CF232" s="95"/>
      <c r="CG232" s="95"/>
      <c r="CH232" s="95"/>
      <c r="CI232" s="95"/>
      <c r="CJ232" s="95"/>
      <c r="CK232" s="95"/>
      <c r="CL232" s="95"/>
      <c r="CM232" s="95"/>
      <c r="CN232" s="95"/>
      <c r="CO232" s="95"/>
      <c r="CP232" s="95"/>
      <c r="CQ232" s="95"/>
      <c r="CR232" s="95"/>
      <c r="CS232" s="95"/>
      <c r="CT232" s="95"/>
      <c r="CU232" s="95"/>
      <c r="CV232" s="95"/>
      <c r="CW232" s="95"/>
      <c r="CX232" s="95"/>
      <c r="CY232" s="95"/>
      <c r="CZ232" s="95"/>
      <c r="DA232" s="95"/>
      <c r="DB232" s="95"/>
      <c r="DC232" s="95"/>
      <c r="DD232" s="95"/>
      <c r="DE232" s="95"/>
      <c r="DF232" s="95"/>
      <c r="DG232" s="95"/>
      <c r="DH232" s="95"/>
      <c r="DI232" s="95"/>
      <c r="DJ232" s="95"/>
      <c r="DK232" s="95"/>
      <c r="DL232" s="95"/>
      <c r="DM232" s="95"/>
      <c r="DN232" s="95"/>
      <c r="DO232" s="95"/>
      <c r="DP232" s="95"/>
      <c r="DQ232" s="95"/>
      <c r="DR232" s="95"/>
      <c r="DS232" s="95"/>
      <c r="DT232" s="95"/>
      <c r="DU232" s="95"/>
      <c r="DV232" s="95"/>
      <c r="DW232" s="95"/>
      <c r="DX232" s="95"/>
      <c r="DY232" s="95"/>
      <c r="DZ232" s="95"/>
      <c r="EA232" s="95"/>
      <c r="EB232" s="95"/>
      <c r="EC232" s="95"/>
      <c r="ED232" s="95"/>
      <c r="EE232" s="95"/>
      <c r="EF232" s="95"/>
      <c r="EG232" s="95"/>
      <c r="EH232" s="95"/>
      <c r="EI232" s="95"/>
      <c r="EJ232" s="95"/>
      <c r="EK232" s="95"/>
      <c r="EL232" s="95"/>
      <c r="EM232" s="95"/>
      <c r="EN232" s="95"/>
      <c r="EO232" s="95"/>
      <c r="EP232" s="95"/>
      <c r="EQ232" s="95"/>
      <c r="ER232" s="95"/>
      <c r="ES232" s="95"/>
      <c r="ET232" s="95"/>
      <c r="EU232" s="95"/>
      <c r="EV232" s="95"/>
      <c r="EW232" s="95"/>
      <c r="EX232" s="95"/>
      <c r="EY232" s="95"/>
      <c r="EZ232" s="95"/>
      <c r="FA232" s="95"/>
      <c r="FB232" s="95"/>
      <c r="FC232" s="95"/>
      <c r="FD232" s="95"/>
      <c r="FE232" s="95"/>
      <c r="FF232" s="95"/>
      <c r="FG232" s="95"/>
      <c r="FH232" s="95"/>
      <c r="FI232" s="95"/>
      <c r="FJ232" s="95"/>
      <c r="FK232" s="95"/>
      <c r="FL232" s="95"/>
      <c r="FM232" s="95"/>
      <c r="FN232" s="95"/>
      <c r="FO232" s="95"/>
      <c r="FP232" s="95"/>
      <c r="FQ232" s="95"/>
      <c r="FR232" s="95"/>
      <c r="FS232" s="95"/>
      <c r="FT232" s="95"/>
      <c r="FU232" s="95"/>
      <c r="FV232" s="95"/>
      <c r="FW232" s="95"/>
      <c r="FX232" s="95"/>
      <c r="FY232" s="95"/>
      <c r="FZ232" s="95"/>
      <c r="GA232" s="95"/>
      <c r="GB232" s="95"/>
      <c r="GC232" s="95"/>
      <c r="GD232" s="95"/>
      <c r="GE232" s="95"/>
      <c r="GF232" s="95"/>
      <c r="GG232" s="95"/>
      <c r="GH232" s="95"/>
      <c r="GI232" s="95"/>
      <c r="GJ232" s="95"/>
      <c r="GK232" s="95"/>
      <c r="GL232" s="95"/>
      <c r="GM232" s="95"/>
      <c r="GN232" s="95"/>
      <c r="GO232" s="95"/>
      <c r="GP232" s="95"/>
      <c r="GQ232" s="95"/>
      <c r="GR232" s="95"/>
      <c r="GS232" s="95"/>
      <c r="GT232" s="95"/>
      <c r="GU232" s="95"/>
      <c r="GV232" s="95"/>
      <c r="GW232" s="133"/>
      <c r="GX232" s="133"/>
      <c r="GY232" s="133"/>
      <c r="GZ232" s="133"/>
      <c r="HA232" s="133"/>
      <c r="HB232" s="133"/>
      <c r="HC232" s="133"/>
      <c r="HD232" s="133"/>
      <c r="HE232" s="133"/>
      <c r="HF232" s="133"/>
      <c r="HG232" s="95"/>
      <c r="HH232" s="95"/>
      <c r="HI232" s="95"/>
      <c r="HJ232" s="95"/>
      <c r="HK232" s="95"/>
      <c r="HL232" s="95"/>
      <c r="HM232" s="95"/>
      <c r="HN232" s="95"/>
      <c r="HO232" s="95"/>
      <c r="HP232" s="95"/>
      <c r="HQ232" s="95"/>
      <c r="HR232" s="95"/>
      <c r="HS232" s="95"/>
      <c r="HT232" s="95"/>
      <c r="HU232" s="95"/>
      <c r="HV232" s="95"/>
      <c r="HW232" s="95"/>
      <c r="HX232" s="95"/>
      <c r="HY232" s="95"/>
      <c r="HZ232" s="95"/>
      <c r="IA232" s="95"/>
      <c r="IB232" s="95"/>
      <c r="IC232" s="95"/>
      <c r="ID232" s="95"/>
      <c r="IE232" s="95"/>
      <c r="IF232" s="95"/>
      <c r="IG232" s="95"/>
      <c r="IH232" s="95"/>
      <c r="II232" s="95"/>
      <c r="IJ232" s="95"/>
      <c r="IK232" s="95"/>
      <c r="IL232" s="95"/>
      <c r="IM232" s="95"/>
      <c r="IN232" s="95"/>
      <c r="IO232" s="95"/>
      <c r="IP232" s="95"/>
      <c r="IQ232" s="95"/>
      <c r="IR232" s="95"/>
      <c r="IS232" s="95"/>
      <c r="IT232" s="95"/>
      <c r="IU232" s="95"/>
      <c r="IV232" s="95"/>
      <c r="IW232" s="95"/>
      <c r="IX232" s="95"/>
      <c r="IY232" s="95"/>
      <c r="IZ232" s="95"/>
      <c r="JA232" s="95"/>
      <c r="JB232" s="95"/>
      <c r="JC232" s="95"/>
      <c r="JD232" s="95"/>
      <c r="JE232" s="95"/>
      <c r="JF232" s="95"/>
      <c r="JG232" s="95"/>
      <c r="JH232" s="95"/>
      <c r="JI232" s="95"/>
      <c r="JJ232" s="95"/>
      <c r="JK232" s="95"/>
      <c r="JL232" s="95"/>
      <c r="JM232" s="95"/>
      <c r="JN232" s="95"/>
      <c r="JO232" s="95"/>
      <c r="JP232" s="95"/>
      <c r="JQ232" s="95"/>
      <c r="JR232" s="95"/>
      <c r="JS232" s="95"/>
      <c r="JT232" s="95"/>
      <c r="JU232" s="95"/>
      <c r="JV232" s="95"/>
      <c r="JW232" s="95"/>
      <c r="JX232" s="95"/>
      <c r="JY232" s="95"/>
      <c r="JZ232" s="95"/>
      <c r="KA232" s="95"/>
      <c r="KB232" s="95"/>
      <c r="KC232" s="95"/>
      <c r="KD232" s="95"/>
      <c r="KE232" s="95"/>
      <c r="KF232" s="95"/>
      <c r="KG232" s="95"/>
      <c r="KH232" s="95"/>
      <c r="KI232" s="95"/>
      <c r="KJ232" s="95"/>
      <c r="KK232" s="95"/>
      <c r="KL232" s="95"/>
      <c r="KM232" s="95"/>
      <c r="KN232" s="95"/>
      <c r="KO232" s="95"/>
      <c r="KP232" s="95"/>
      <c r="KQ232" s="95"/>
      <c r="KR232" s="95"/>
      <c r="KS232" s="95"/>
      <c r="KT232" s="95"/>
      <c r="KU232" s="95"/>
      <c r="KV232" s="95"/>
      <c r="KW232" s="95"/>
      <c r="KX232" s="95"/>
      <c r="KY232" s="95"/>
      <c r="KZ232" s="95"/>
      <c r="LA232" s="95"/>
      <c r="LB232" s="95"/>
      <c r="LC232" s="95"/>
      <c r="LD232" s="95"/>
      <c r="LE232" s="95"/>
      <c r="LF232" s="95"/>
      <c r="LG232" s="95"/>
      <c r="LH232" s="95"/>
      <c r="LI232" s="95"/>
      <c r="LJ232" s="95"/>
      <c r="LK232" s="95"/>
      <c r="LL232" s="95"/>
      <c r="LM232" s="95"/>
      <c r="LN232" s="95"/>
      <c r="LO232" s="95"/>
      <c r="LP232" s="95"/>
      <c r="LQ232" s="95"/>
      <c r="LR232" s="95"/>
      <c r="LS232" s="95"/>
      <c r="LT232" s="95"/>
      <c r="LU232" s="95"/>
      <c r="LV232" s="95"/>
      <c r="LW232" s="95"/>
      <c r="LX232" s="95"/>
      <c r="LY232" s="95"/>
      <c r="LZ232" s="95"/>
      <c r="MA232" s="95"/>
      <c r="MB232" s="95"/>
      <c r="MC232" s="95"/>
      <c r="MD232" s="95"/>
      <c r="ME232" s="95"/>
      <c r="MF232" s="95"/>
      <c r="MG232" s="95"/>
      <c r="MH232" s="95"/>
      <c r="MI232" s="95"/>
      <c r="MJ232" s="95"/>
      <c r="MK232" s="95"/>
      <c r="ML232" s="95"/>
      <c r="MM232" s="95"/>
      <c r="MN232" s="95"/>
      <c r="MO232" s="95"/>
      <c r="MP232" s="95"/>
      <c r="MQ232" s="95"/>
      <c r="MR232" s="95"/>
      <c r="MS232" s="95"/>
      <c r="MT232" s="95"/>
      <c r="MU232" s="95"/>
      <c r="MV232" s="95"/>
      <c r="MW232" s="95"/>
      <c r="MX232" s="95"/>
      <c r="MY232" s="95"/>
      <c r="MZ232" s="95"/>
      <c r="NA232" s="95"/>
      <c r="NB232" s="95"/>
      <c r="NC232" s="95"/>
      <c r="ND232" s="95"/>
      <c r="NE232" s="95"/>
      <c r="NF232" s="95"/>
      <c r="NG232" s="95"/>
      <c r="NH232" s="95"/>
      <c r="NI232" s="95"/>
      <c r="NJ232" s="95"/>
      <c r="NK232" s="95"/>
      <c r="NL232" s="95"/>
      <c r="NM232" s="95"/>
      <c r="NN232" s="95"/>
      <c r="NO232" s="95"/>
      <c r="NP232" s="95"/>
      <c r="NQ232" s="95"/>
      <c r="NR232" s="95"/>
      <c r="NS232" s="95"/>
      <c r="NT232" s="95"/>
      <c r="NU232" s="95"/>
      <c r="NV232" s="95"/>
      <c r="NW232" s="95"/>
      <c r="NX232" s="95"/>
      <c r="NY232" s="95"/>
      <c r="NZ232" s="95"/>
      <c r="OA232" s="95"/>
      <c r="OB232" s="95"/>
      <c r="OC232" s="95"/>
      <c r="OD232" s="95"/>
      <c r="OE232" s="95"/>
      <c r="OF232" s="95"/>
      <c r="OG232" s="95"/>
      <c r="OH232" s="95"/>
      <c r="OI232" s="95"/>
      <c r="OJ232" s="95"/>
      <c r="OK232" s="95"/>
      <c r="OL232" s="95"/>
      <c r="OM232" s="95"/>
      <c r="ON232" s="95"/>
      <c r="OO232" s="95"/>
      <c r="OP232" s="95"/>
      <c r="OQ232" s="95"/>
      <c r="OR232" s="95"/>
      <c r="OS232" s="95"/>
      <c r="OT232" s="95"/>
      <c r="OU232" s="95"/>
      <c r="OV232" s="95"/>
      <c r="OW232" s="95"/>
      <c r="OX232" s="95"/>
      <c r="OY232" s="95"/>
      <c r="OZ232" s="95"/>
      <c r="PA232" s="95"/>
      <c r="PB232" s="95"/>
      <c r="PC232" s="95"/>
      <c r="PD232" s="95"/>
      <c r="PE232" s="95"/>
      <c r="PF232" s="95"/>
      <c r="PG232" s="95"/>
      <c r="PH232" s="95"/>
    </row>
    <row r="233" spans="3:424" s="85" customFormat="1" ht="18">
      <c r="C233" s="1816" t="s">
        <v>260</v>
      </c>
      <c r="D233" s="1816"/>
      <c r="E233" s="1817"/>
      <c r="F233" s="131"/>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c r="AT233" s="144"/>
      <c r="AU233" s="144"/>
      <c r="AV233" s="144"/>
      <c r="AW233" s="144"/>
      <c r="AX233" s="144"/>
      <c r="AY233" s="144"/>
      <c r="AZ233" s="144"/>
      <c r="BA233" s="144"/>
      <c r="BB233" s="144"/>
      <c r="BC233" s="144"/>
      <c r="BD233" s="144"/>
      <c r="BE233" s="144"/>
      <c r="BF233" s="144"/>
      <c r="BG233" s="144"/>
      <c r="BH233" s="144"/>
      <c r="BI233" s="144"/>
      <c r="BJ233" s="144"/>
      <c r="BK233" s="144"/>
      <c r="BL233" s="144"/>
      <c r="BM233" s="144"/>
      <c r="BN233" s="95"/>
      <c r="BO233" s="95"/>
      <c r="BP233" s="95"/>
      <c r="BQ233" s="95"/>
      <c r="BR233" s="95"/>
      <c r="BS233" s="95"/>
      <c r="BT233" s="95"/>
      <c r="BU233" s="95"/>
      <c r="BV233" s="95"/>
      <c r="BW233" s="95"/>
      <c r="BX233" s="95"/>
      <c r="BY233" s="95"/>
      <c r="BZ233" s="95"/>
      <c r="CA233" s="95"/>
      <c r="CB233" s="95"/>
      <c r="CC233" s="95"/>
      <c r="CD233" s="95"/>
      <c r="CE233" s="95"/>
      <c r="CF233" s="95"/>
      <c r="CG233" s="95"/>
      <c r="CH233" s="95"/>
      <c r="CI233" s="95"/>
      <c r="CJ233" s="95"/>
      <c r="CK233" s="95"/>
      <c r="CL233" s="95"/>
      <c r="CM233" s="95"/>
      <c r="CN233" s="95"/>
      <c r="CO233" s="95"/>
      <c r="CP233" s="95"/>
      <c r="CQ233" s="95"/>
      <c r="CR233" s="95"/>
      <c r="CS233" s="95"/>
      <c r="CT233" s="95"/>
      <c r="CU233" s="95"/>
      <c r="CV233" s="95"/>
      <c r="CW233" s="95"/>
      <c r="CX233" s="95"/>
      <c r="CY233" s="95"/>
      <c r="CZ233" s="95"/>
      <c r="DA233" s="95"/>
      <c r="DB233" s="95"/>
      <c r="DC233" s="95"/>
      <c r="DD233" s="95"/>
      <c r="DE233" s="95"/>
      <c r="DF233" s="95"/>
      <c r="DG233" s="95"/>
      <c r="DH233" s="95"/>
      <c r="DI233" s="95"/>
      <c r="DJ233" s="95"/>
      <c r="DK233" s="95"/>
      <c r="DL233" s="95"/>
      <c r="DM233" s="95"/>
      <c r="DN233" s="95"/>
      <c r="DO233" s="95"/>
      <c r="DP233" s="95"/>
      <c r="DQ233" s="95"/>
      <c r="DR233" s="95"/>
      <c r="DS233" s="95"/>
      <c r="DT233" s="95"/>
      <c r="DU233" s="95"/>
      <c r="DV233" s="95"/>
      <c r="DW233" s="95"/>
      <c r="DX233" s="95"/>
      <c r="DY233" s="95"/>
      <c r="DZ233" s="95"/>
      <c r="EA233" s="95"/>
      <c r="EB233" s="95"/>
      <c r="EC233" s="95"/>
      <c r="ED233" s="95"/>
      <c r="EE233" s="95"/>
      <c r="EF233" s="95"/>
      <c r="EG233" s="95"/>
      <c r="EH233" s="95"/>
      <c r="EI233" s="95"/>
      <c r="EJ233" s="95"/>
      <c r="EK233" s="95"/>
      <c r="EL233" s="95"/>
      <c r="EM233" s="95"/>
      <c r="EN233" s="95"/>
      <c r="EO233" s="95"/>
      <c r="EP233" s="95"/>
      <c r="EQ233" s="95"/>
      <c r="ER233" s="95"/>
      <c r="ES233" s="95"/>
      <c r="ET233" s="95"/>
      <c r="EU233" s="95"/>
      <c r="EV233" s="95"/>
      <c r="EW233" s="95"/>
      <c r="EX233" s="95"/>
      <c r="EY233" s="95"/>
      <c r="EZ233" s="95"/>
      <c r="FA233" s="95"/>
      <c r="FB233" s="95"/>
      <c r="FC233" s="95"/>
      <c r="FD233" s="95"/>
      <c r="FE233" s="95"/>
      <c r="FF233" s="95"/>
      <c r="FG233" s="95"/>
      <c r="FH233" s="95"/>
      <c r="FI233" s="95"/>
      <c r="FJ233" s="95"/>
      <c r="FK233" s="95"/>
      <c r="FL233" s="95"/>
      <c r="FM233" s="95"/>
      <c r="FN233" s="95"/>
      <c r="FO233" s="95"/>
      <c r="FP233" s="95"/>
      <c r="FQ233" s="95"/>
      <c r="FR233" s="95"/>
      <c r="FS233" s="95"/>
      <c r="FT233" s="95"/>
      <c r="FU233" s="95"/>
      <c r="FV233" s="95"/>
      <c r="FW233" s="95"/>
      <c r="FX233" s="95"/>
      <c r="FY233" s="95"/>
      <c r="FZ233" s="95"/>
      <c r="GA233" s="95"/>
      <c r="GB233" s="95"/>
      <c r="GC233" s="95"/>
      <c r="GD233" s="95"/>
      <c r="GE233" s="95"/>
      <c r="GF233" s="95"/>
      <c r="GG233" s="95"/>
      <c r="GH233" s="95"/>
      <c r="GI233" s="95"/>
      <c r="GJ233" s="95"/>
      <c r="GK233" s="95"/>
      <c r="GL233" s="95"/>
      <c r="GM233" s="95"/>
      <c r="GN233" s="95"/>
      <c r="GO233" s="95"/>
      <c r="GP233" s="95"/>
      <c r="GQ233" s="95"/>
      <c r="GR233" s="95"/>
      <c r="GS233" s="95"/>
      <c r="GT233" s="95"/>
      <c r="GU233" s="95"/>
      <c r="GV233" s="95"/>
      <c r="GW233" s="133"/>
      <c r="GX233" s="133"/>
      <c r="GY233" s="133"/>
      <c r="GZ233" s="133"/>
      <c r="HA233" s="133"/>
      <c r="HB233" s="133"/>
      <c r="HC233" s="133"/>
      <c r="HD233" s="133"/>
      <c r="HE233" s="133"/>
      <c r="HF233" s="133"/>
      <c r="HG233" s="95"/>
      <c r="HH233" s="95"/>
      <c r="HI233" s="95"/>
      <c r="HJ233" s="95"/>
      <c r="HK233" s="95"/>
      <c r="HL233" s="95"/>
      <c r="HM233" s="95"/>
      <c r="HN233" s="95"/>
      <c r="HO233" s="95"/>
      <c r="HP233" s="95"/>
      <c r="HQ233" s="95"/>
      <c r="HR233" s="95"/>
      <c r="HS233" s="95"/>
      <c r="HT233" s="95"/>
      <c r="HU233" s="95"/>
      <c r="HV233" s="95"/>
      <c r="HW233" s="95"/>
      <c r="HX233" s="95"/>
      <c r="HY233" s="95"/>
      <c r="HZ233" s="95"/>
      <c r="IA233" s="95"/>
      <c r="IB233" s="95"/>
      <c r="IC233" s="95"/>
      <c r="ID233" s="95"/>
      <c r="IE233" s="95"/>
      <c r="IF233" s="95"/>
      <c r="IG233" s="95"/>
      <c r="IH233" s="95"/>
      <c r="II233" s="95"/>
      <c r="IJ233" s="95"/>
      <c r="IK233" s="95"/>
      <c r="IL233" s="95"/>
      <c r="IM233" s="95"/>
      <c r="IN233" s="95"/>
      <c r="IO233" s="95"/>
      <c r="IP233" s="95"/>
      <c r="IQ233" s="95"/>
      <c r="IR233" s="95"/>
      <c r="IS233" s="95"/>
      <c r="IT233" s="95"/>
      <c r="IU233" s="95"/>
      <c r="IV233" s="95"/>
      <c r="IW233" s="95"/>
      <c r="IX233" s="95"/>
      <c r="IY233" s="95"/>
      <c r="IZ233" s="95"/>
      <c r="JA233" s="95"/>
      <c r="JB233" s="95"/>
      <c r="JC233" s="95"/>
      <c r="JD233" s="95"/>
      <c r="JE233" s="95"/>
      <c r="JF233" s="95"/>
      <c r="JG233" s="95"/>
      <c r="JH233" s="95"/>
      <c r="JI233" s="95"/>
      <c r="JJ233" s="95"/>
      <c r="JK233" s="95"/>
      <c r="JL233" s="95"/>
      <c r="JM233" s="95"/>
      <c r="JN233" s="95"/>
      <c r="JO233" s="95"/>
      <c r="JP233" s="95"/>
      <c r="JQ233" s="95"/>
      <c r="JR233" s="95"/>
      <c r="JS233" s="95"/>
      <c r="JT233" s="95"/>
      <c r="JU233" s="95"/>
      <c r="JV233" s="95"/>
      <c r="JW233" s="95"/>
      <c r="JX233" s="95"/>
      <c r="JY233" s="95"/>
      <c r="JZ233" s="95"/>
      <c r="KA233" s="95"/>
      <c r="KB233" s="95"/>
      <c r="KC233" s="95"/>
      <c r="KD233" s="95"/>
      <c r="KE233" s="95"/>
      <c r="KF233" s="95"/>
      <c r="KG233" s="95"/>
      <c r="KH233" s="95"/>
      <c r="KI233" s="95"/>
      <c r="KJ233" s="95"/>
      <c r="KK233" s="95"/>
      <c r="KL233" s="95"/>
      <c r="KM233" s="95"/>
      <c r="KN233" s="95"/>
      <c r="KO233" s="95"/>
      <c r="KP233" s="95"/>
      <c r="KQ233" s="95"/>
      <c r="KR233" s="95"/>
      <c r="KS233" s="95"/>
      <c r="KT233" s="95"/>
      <c r="KU233" s="95"/>
      <c r="KV233" s="95"/>
      <c r="KW233" s="95"/>
      <c r="KX233" s="95"/>
      <c r="KY233" s="95"/>
      <c r="KZ233" s="95"/>
      <c r="LA233" s="95"/>
      <c r="LB233" s="95"/>
      <c r="LC233" s="95"/>
      <c r="LD233" s="95"/>
      <c r="LE233" s="95"/>
      <c r="LF233" s="95"/>
      <c r="LG233" s="95"/>
      <c r="LH233" s="95"/>
      <c r="LI233" s="95"/>
      <c r="LJ233" s="95"/>
      <c r="LK233" s="95"/>
      <c r="LL233" s="95"/>
      <c r="LM233" s="95"/>
      <c r="LN233" s="95"/>
      <c r="LO233" s="95"/>
      <c r="LP233" s="95"/>
      <c r="LQ233" s="95"/>
      <c r="LR233" s="95"/>
      <c r="LS233" s="95"/>
      <c r="LT233" s="95"/>
      <c r="LU233" s="95"/>
      <c r="LV233" s="95"/>
      <c r="LW233" s="95"/>
      <c r="LX233" s="95"/>
      <c r="LY233" s="95"/>
      <c r="LZ233" s="95"/>
      <c r="MA233" s="95"/>
      <c r="MB233" s="95"/>
      <c r="MC233" s="95"/>
      <c r="MD233" s="95"/>
      <c r="ME233" s="95"/>
      <c r="MF233" s="95"/>
      <c r="MG233" s="95"/>
      <c r="MH233" s="95"/>
      <c r="MI233" s="95"/>
      <c r="MJ233" s="95"/>
      <c r="MK233" s="95"/>
      <c r="ML233" s="95"/>
      <c r="MM233" s="95"/>
      <c r="MN233" s="95"/>
      <c r="MO233" s="95"/>
      <c r="MP233" s="95"/>
      <c r="MQ233" s="95"/>
      <c r="MR233" s="95"/>
      <c r="MS233" s="95"/>
      <c r="MT233" s="95"/>
      <c r="MU233" s="95"/>
      <c r="MV233" s="95"/>
      <c r="MW233" s="95"/>
      <c r="MX233" s="95"/>
      <c r="MY233" s="95"/>
      <c r="MZ233" s="95"/>
      <c r="NA233" s="95"/>
      <c r="NB233" s="95"/>
      <c r="NC233" s="95"/>
      <c r="ND233" s="95"/>
      <c r="NE233" s="95"/>
      <c r="NF233" s="95"/>
      <c r="NG233" s="95"/>
      <c r="NH233" s="95"/>
      <c r="NI233" s="95"/>
      <c r="NJ233" s="95"/>
      <c r="NK233" s="95"/>
      <c r="NL233" s="95"/>
      <c r="NM233" s="95"/>
      <c r="NN233" s="95"/>
      <c r="NO233" s="95"/>
      <c r="NP233" s="95"/>
      <c r="NQ233" s="95"/>
      <c r="NR233" s="95"/>
      <c r="NS233" s="95"/>
      <c r="NT233" s="95"/>
      <c r="NU233" s="95"/>
      <c r="NV233" s="95"/>
      <c r="NW233" s="95"/>
      <c r="NX233" s="95"/>
      <c r="NY233" s="95"/>
      <c r="NZ233" s="95"/>
      <c r="OA233" s="95"/>
      <c r="OB233" s="95"/>
      <c r="OC233" s="95"/>
      <c r="OD233" s="95"/>
      <c r="OE233" s="95"/>
      <c r="OF233" s="95"/>
      <c r="OG233" s="95"/>
      <c r="OH233" s="95"/>
      <c r="OI233" s="95"/>
      <c r="OJ233" s="95"/>
      <c r="OK233" s="95"/>
      <c r="OL233" s="95"/>
      <c r="OM233" s="95"/>
      <c r="ON233" s="95"/>
      <c r="OO233" s="95"/>
      <c r="OP233" s="95"/>
      <c r="OQ233" s="95"/>
      <c r="OR233" s="95"/>
      <c r="OS233" s="95"/>
      <c r="OT233" s="95"/>
      <c r="OU233" s="95"/>
      <c r="OV233" s="95"/>
      <c r="OW233" s="95"/>
      <c r="OX233" s="95"/>
      <c r="OY233" s="95"/>
      <c r="OZ233" s="95"/>
      <c r="PA233" s="95"/>
      <c r="PB233" s="95"/>
      <c r="PC233" s="95"/>
      <c r="PD233" s="95"/>
      <c r="PE233" s="95"/>
      <c r="PF233" s="95"/>
      <c r="PG233" s="95"/>
      <c r="PH233" s="95"/>
    </row>
    <row r="234" spans="3:424" s="85" customFormat="1" ht="29.55" customHeight="1">
      <c r="C234" s="1815" t="s">
        <v>239</v>
      </c>
      <c r="D234" s="1815"/>
      <c r="E234" s="1815"/>
      <c r="F234" s="143">
        <f t="shared" si="61"/>
        <v>0</v>
      </c>
      <c r="G234" s="143" t="e">
        <f t="shared" si="72"/>
        <v>#VALUE!</v>
      </c>
      <c r="H234" s="143" t="e">
        <f t="shared" si="78"/>
        <v>#VALUE!</v>
      </c>
      <c r="I234" s="143" t="e">
        <f t="shared" si="78"/>
        <v>#VALUE!</v>
      </c>
      <c r="J234" s="143" t="e">
        <f t="shared" si="78"/>
        <v>#VALUE!</v>
      </c>
      <c r="K234" s="143" t="e">
        <f t="shared" si="78"/>
        <v>#VALUE!</v>
      </c>
      <c r="L234" s="143" t="e">
        <f t="shared" si="78"/>
        <v>#VALUE!</v>
      </c>
      <c r="M234" s="143" t="e">
        <f t="shared" si="78"/>
        <v>#VALUE!</v>
      </c>
      <c r="N234" s="143" t="e">
        <f t="shared" si="78"/>
        <v>#VALUE!</v>
      </c>
      <c r="O234" s="143" t="e">
        <f t="shared" si="78"/>
        <v>#VALUE!</v>
      </c>
      <c r="P234" s="143" t="e">
        <f t="shared" si="78"/>
        <v>#VALUE!</v>
      </c>
      <c r="Q234" s="143" t="e">
        <f t="shared" si="78"/>
        <v>#VALUE!</v>
      </c>
      <c r="R234" s="143" t="e">
        <f t="shared" si="78"/>
        <v>#VALUE!</v>
      </c>
      <c r="S234" s="143" t="e">
        <f t="shared" si="78"/>
        <v>#VALUE!</v>
      </c>
      <c r="T234" s="143" t="e">
        <f t="shared" si="78"/>
        <v>#VALUE!</v>
      </c>
      <c r="U234" s="143" t="e">
        <f t="shared" si="78"/>
        <v>#VALUE!</v>
      </c>
      <c r="V234" s="143" t="e">
        <f t="shared" si="78"/>
        <v>#VALUE!</v>
      </c>
      <c r="W234" s="143" t="e">
        <f t="shared" si="78"/>
        <v>#VALUE!</v>
      </c>
      <c r="X234" s="143" t="e">
        <f t="shared" si="78"/>
        <v>#VALUE!</v>
      </c>
      <c r="Y234" s="143" t="e">
        <f t="shared" si="78"/>
        <v>#VALUE!</v>
      </c>
      <c r="Z234" s="143" t="e">
        <f t="shared" si="78"/>
        <v>#VALUE!</v>
      </c>
      <c r="AA234" s="143" t="e">
        <f t="shared" si="78"/>
        <v>#VALUE!</v>
      </c>
      <c r="AB234" s="143" t="e">
        <f t="shared" si="78"/>
        <v>#VALUE!</v>
      </c>
      <c r="AC234" s="143" t="e">
        <f t="shared" si="78"/>
        <v>#VALUE!</v>
      </c>
      <c r="AD234" s="143" t="e">
        <f t="shared" si="78"/>
        <v>#VALUE!</v>
      </c>
      <c r="AE234" s="143" t="e">
        <f t="shared" si="78"/>
        <v>#VALUE!</v>
      </c>
      <c r="AF234" s="143" t="e">
        <f t="shared" si="78"/>
        <v>#VALUE!</v>
      </c>
      <c r="AG234" s="143" t="e">
        <f t="shared" si="78"/>
        <v>#VALUE!</v>
      </c>
      <c r="AH234" s="143" t="e">
        <f t="shared" si="78"/>
        <v>#VALUE!</v>
      </c>
      <c r="AI234" s="143" t="e">
        <f t="shared" si="78"/>
        <v>#VALUE!</v>
      </c>
      <c r="AJ234" s="143" t="e">
        <f t="shared" si="78"/>
        <v>#VALUE!</v>
      </c>
      <c r="AK234" s="143" t="e">
        <f t="shared" si="78"/>
        <v>#VALUE!</v>
      </c>
      <c r="AL234" s="143" t="e">
        <f t="shared" si="78"/>
        <v>#VALUE!</v>
      </c>
      <c r="AM234" s="143" t="e">
        <f t="shared" si="78"/>
        <v>#VALUE!</v>
      </c>
      <c r="AN234" s="143" t="e">
        <f t="shared" si="78"/>
        <v>#VALUE!</v>
      </c>
      <c r="AO234" s="143" t="e">
        <f t="shared" si="78"/>
        <v>#VALUE!</v>
      </c>
      <c r="AP234" s="143" t="e">
        <f t="shared" si="78"/>
        <v>#VALUE!</v>
      </c>
      <c r="AQ234" s="143" t="e">
        <f t="shared" si="78"/>
        <v>#VALUE!</v>
      </c>
      <c r="AR234" s="143" t="e">
        <f t="shared" si="78"/>
        <v>#VALUE!</v>
      </c>
      <c r="AS234" s="143" t="e">
        <f t="shared" si="78"/>
        <v>#VALUE!</v>
      </c>
      <c r="AT234" s="143" t="e">
        <f t="shared" si="78"/>
        <v>#VALUE!</v>
      </c>
      <c r="AU234" s="143" t="e">
        <f t="shared" si="78"/>
        <v>#VALUE!</v>
      </c>
      <c r="AV234" s="143" t="e">
        <f t="shared" si="78"/>
        <v>#VALUE!</v>
      </c>
      <c r="AW234" s="143" t="e">
        <f t="shared" si="78"/>
        <v>#VALUE!</v>
      </c>
      <c r="AX234" s="143" t="e">
        <f t="shared" si="78"/>
        <v>#VALUE!</v>
      </c>
      <c r="AY234" s="143" t="e">
        <f t="shared" si="78"/>
        <v>#VALUE!</v>
      </c>
      <c r="AZ234" s="143" t="e">
        <f t="shared" si="78"/>
        <v>#VALUE!</v>
      </c>
      <c r="BA234" s="143" t="e">
        <f t="shared" si="78"/>
        <v>#VALUE!</v>
      </c>
      <c r="BB234" s="143" t="e">
        <f t="shared" si="78"/>
        <v>#VALUE!</v>
      </c>
      <c r="BC234" s="143" t="e">
        <f t="shared" si="78"/>
        <v>#VALUE!</v>
      </c>
      <c r="BD234" s="143" t="e">
        <f t="shared" si="78"/>
        <v>#VALUE!</v>
      </c>
      <c r="BE234" s="143" t="e">
        <f t="shared" si="78"/>
        <v>#VALUE!</v>
      </c>
      <c r="BF234" s="143" t="e">
        <f t="shared" si="78"/>
        <v>#VALUE!</v>
      </c>
      <c r="BG234" s="143" t="e">
        <f t="shared" si="78"/>
        <v>#VALUE!</v>
      </c>
      <c r="BH234" s="143" t="e">
        <f t="shared" si="78"/>
        <v>#VALUE!</v>
      </c>
      <c r="BI234" s="143" t="e">
        <f t="shared" si="78"/>
        <v>#VALUE!</v>
      </c>
      <c r="BJ234" s="143" t="e">
        <f t="shared" si="78"/>
        <v>#VALUE!</v>
      </c>
      <c r="BK234" s="143" t="e">
        <f t="shared" si="78"/>
        <v>#VALUE!</v>
      </c>
      <c r="BL234" s="143" t="e">
        <f t="shared" si="78"/>
        <v>#VALUE!</v>
      </c>
      <c r="BM234" s="143" t="e">
        <f t="shared" si="78"/>
        <v>#VALUE!</v>
      </c>
      <c r="BN234" s="95"/>
      <c r="BO234" s="95"/>
      <c r="BP234" s="95"/>
      <c r="BQ234" s="95"/>
      <c r="BR234" s="95"/>
      <c r="BS234" s="95"/>
      <c r="BT234" s="95"/>
      <c r="BU234" s="95"/>
      <c r="BV234" s="95"/>
      <c r="BW234" s="95"/>
      <c r="BX234" s="95"/>
      <c r="BY234" s="95"/>
      <c r="BZ234" s="95"/>
      <c r="CA234" s="95"/>
      <c r="CB234" s="95"/>
      <c r="CC234" s="95"/>
      <c r="CD234" s="95"/>
      <c r="CE234" s="95"/>
      <c r="CF234" s="95"/>
      <c r="CG234" s="95"/>
      <c r="CH234" s="95"/>
      <c r="CI234" s="95"/>
      <c r="CJ234" s="95"/>
      <c r="CK234" s="95"/>
      <c r="CL234" s="95"/>
      <c r="CM234" s="95"/>
      <c r="CN234" s="95"/>
      <c r="CO234" s="95"/>
      <c r="CP234" s="95"/>
      <c r="CQ234" s="95"/>
      <c r="CR234" s="95"/>
      <c r="CS234" s="95"/>
      <c r="CT234" s="95"/>
      <c r="CU234" s="95"/>
      <c r="CV234" s="95"/>
      <c r="CW234" s="95"/>
      <c r="CX234" s="95"/>
      <c r="CY234" s="95"/>
      <c r="CZ234" s="95"/>
      <c r="DA234" s="95"/>
      <c r="DB234" s="95"/>
      <c r="DC234" s="95"/>
      <c r="DD234" s="95"/>
      <c r="DE234" s="95"/>
      <c r="DF234" s="95"/>
      <c r="DG234" s="95"/>
      <c r="DH234" s="95"/>
      <c r="DI234" s="95"/>
      <c r="DJ234" s="95"/>
      <c r="DK234" s="95"/>
      <c r="DL234" s="95"/>
      <c r="DM234" s="95"/>
      <c r="DN234" s="95"/>
      <c r="DO234" s="95"/>
      <c r="DP234" s="95"/>
      <c r="DQ234" s="95"/>
      <c r="DR234" s="95"/>
      <c r="DS234" s="95"/>
      <c r="DT234" s="95"/>
      <c r="DU234" s="95"/>
      <c r="DV234" s="95"/>
      <c r="DW234" s="95"/>
      <c r="DX234" s="95"/>
      <c r="DY234" s="95"/>
      <c r="DZ234" s="95"/>
      <c r="EA234" s="95"/>
      <c r="EB234" s="95"/>
      <c r="EC234" s="95"/>
      <c r="ED234" s="95"/>
      <c r="EE234" s="95"/>
      <c r="EF234" s="95"/>
      <c r="EG234" s="95"/>
      <c r="EH234" s="95"/>
      <c r="EI234" s="95"/>
      <c r="EJ234" s="95"/>
      <c r="EK234" s="95"/>
      <c r="EL234" s="95"/>
      <c r="EM234" s="95"/>
      <c r="EN234" s="95"/>
      <c r="EO234" s="95"/>
      <c r="EP234" s="95"/>
      <c r="EQ234" s="95"/>
      <c r="ER234" s="95"/>
      <c r="ES234" s="95"/>
      <c r="ET234" s="95"/>
      <c r="EU234" s="95"/>
      <c r="EV234" s="95"/>
      <c r="EW234" s="95"/>
      <c r="EX234" s="95"/>
      <c r="EY234" s="95"/>
      <c r="EZ234" s="95"/>
      <c r="FA234" s="95"/>
      <c r="FB234" s="95"/>
      <c r="FC234" s="95"/>
      <c r="FD234" s="95"/>
      <c r="FE234" s="95"/>
      <c r="FF234" s="95"/>
      <c r="FG234" s="95"/>
      <c r="FH234" s="95"/>
      <c r="FI234" s="95"/>
      <c r="FJ234" s="95"/>
      <c r="FK234" s="95"/>
      <c r="FL234" s="95"/>
      <c r="FM234" s="95"/>
      <c r="FN234" s="95"/>
      <c r="FO234" s="95"/>
      <c r="FP234" s="95"/>
      <c r="FQ234" s="95"/>
      <c r="FR234" s="95"/>
      <c r="FS234" s="95"/>
      <c r="FT234" s="95"/>
      <c r="FU234" s="95"/>
      <c r="FV234" s="95"/>
      <c r="FW234" s="95"/>
      <c r="FX234" s="95"/>
      <c r="FY234" s="95"/>
      <c r="FZ234" s="95"/>
      <c r="GA234" s="95"/>
      <c r="GB234" s="95"/>
      <c r="GC234" s="95"/>
      <c r="GD234" s="95"/>
      <c r="GE234" s="95"/>
      <c r="GF234" s="95"/>
      <c r="GG234" s="95"/>
      <c r="GH234" s="95"/>
      <c r="GI234" s="95"/>
      <c r="GJ234" s="95"/>
      <c r="GK234" s="95"/>
      <c r="GL234" s="95"/>
      <c r="GM234" s="95"/>
      <c r="GN234" s="95"/>
      <c r="GO234" s="95"/>
      <c r="GP234" s="95"/>
      <c r="GQ234" s="95"/>
      <c r="GR234" s="95"/>
      <c r="GS234" s="95"/>
      <c r="GT234" s="95"/>
      <c r="GU234" s="95"/>
      <c r="GV234" s="95"/>
      <c r="GW234" s="133"/>
      <c r="GX234" s="133"/>
      <c r="GY234" s="133"/>
      <c r="GZ234" s="133"/>
      <c r="HA234" s="133"/>
      <c r="HB234" s="133"/>
      <c r="HC234" s="133"/>
      <c r="HD234" s="133"/>
      <c r="HE234" s="133"/>
      <c r="HF234" s="133"/>
      <c r="HG234" s="95"/>
      <c r="HH234" s="95"/>
      <c r="HI234" s="95"/>
      <c r="HJ234" s="95"/>
      <c r="HK234" s="95"/>
      <c r="HL234" s="95"/>
      <c r="HM234" s="95"/>
      <c r="HN234" s="95"/>
      <c r="HO234" s="95"/>
      <c r="HP234" s="95"/>
      <c r="HQ234" s="95"/>
      <c r="HR234" s="95"/>
      <c r="HS234" s="95"/>
      <c r="HT234" s="95"/>
      <c r="HU234" s="95"/>
      <c r="HV234" s="95"/>
      <c r="HW234" s="95"/>
      <c r="HX234" s="95"/>
      <c r="HY234" s="95"/>
      <c r="HZ234" s="95"/>
      <c r="IA234" s="95"/>
      <c r="IB234" s="95"/>
      <c r="IC234" s="95"/>
      <c r="ID234" s="95"/>
      <c r="IE234" s="95"/>
      <c r="IF234" s="95"/>
      <c r="IG234" s="95"/>
      <c r="IH234" s="95"/>
      <c r="II234" s="95"/>
      <c r="IJ234" s="95"/>
      <c r="IK234" s="95"/>
      <c r="IL234" s="95"/>
      <c r="IM234" s="95"/>
      <c r="IN234" s="95"/>
      <c r="IO234" s="95"/>
      <c r="IP234" s="95"/>
      <c r="IQ234" s="95"/>
      <c r="IR234" s="95"/>
      <c r="IS234" s="95"/>
      <c r="IT234" s="95"/>
      <c r="IU234" s="95"/>
      <c r="IV234" s="95"/>
      <c r="IW234" s="95"/>
      <c r="IX234" s="95"/>
      <c r="IY234" s="95"/>
      <c r="IZ234" s="95"/>
      <c r="JA234" s="95"/>
      <c r="JB234" s="95"/>
      <c r="JC234" s="95"/>
      <c r="JD234" s="95"/>
      <c r="JE234" s="95"/>
      <c r="JF234" s="95"/>
      <c r="JG234" s="95"/>
      <c r="JH234" s="95"/>
      <c r="JI234" s="95"/>
      <c r="JJ234" s="95"/>
      <c r="JK234" s="95"/>
      <c r="JL234" s="95"/>
      <c r="JM234" s="95"/>
      <c r="JN234" s="95"/>
      <c r="JO234" s="95"/>
      <c r="JP234" s="95"/>
      <c r="JQ234" s="95"/>
      <c r="JR234" s="95"/>
      <c r="JS234" s="95"/>
      <c r="JT234" s="95"/>
      <c r="JU234" s="95"/>
      <c r="JV234" s="95"/>
      <c r="JW234" s="95"/>
      <c r="JX234" s="95"/>
      <c r="JY234" s="95"/>
      <c r="JZ234" s="95"/>
      <c r="KA234" s="95"/>
      <c r="KB234" s="95"/>
      <c r="KC234" s="95"/>
      <c r="KD234" s="95"/>
      <c r="KE234" s="95"/>
      <c r="KF234" s="95"/>
      <c r="KG234" s="95"/>
      <c r="KH234" s="95"/>
      <c r="KI234" s="95"/>
      <c r="KJ234" s="95"/>
      <c r="KK234" s="95"/>
      <c r="KL234" s="95"/>
      <c r="KM234" s="95"/>
      <c r="KN234" s="95"/>
      <c r="KO234" s="95"/>
      <c r="KP234" s="95"/>
      <c r="KQ234" s="95"/>
      <c r="KR234" s="95"/>
      <c r="KS234" s="95"/>
      <c r="KT234" s="95"/>
      <c r="KU234" s="95"/>
      <c r="KV234" s="95"/>
      <c r="KW234" s="95"/>
      <c r="KX234" s="95"/>
      <c r="KY234" s="95"/>
      <c r="KZ234" s="95"/>
      <c r="LA234" s="95"/>
      <c r="LB234" s="95"/>
      <c r="LC234" s="95"/>
      <c r="LD234" s="95"/>
      <c r="LE234" s="95"/>
      <c r="LF234" s="95"/>
      <c r="LG234" s="95"/>
      <c r="LH234" s="95"/>
      <c r="LI234" s="95"/>
      <c r="LJ234" s="95"/>
      <c r="LK234" s="95"/>
      <c r="LL234" s="95"/>
      <c r="LM234" s="95"/>
      <c r="LN234" s="95"/>
      <c r="LO234" s="95"/>
      <c r="LP234" s="95"/>
      <c r="LQ234" s="95"/>
      <c r="LR234" s="95"/>
      <c r="LS234" s="95"/>
      <c r="LT234" s="95"/>
      <c r="LU234" s="95"/>
      <c r="LV234" s="95"/>
      <c r="LW234" s="95"/>
      <c r="LX234" s="95"/>
      <c r="LY234" s="95"/>
      <c r="LZ234" s="95"/>
      <c r="MA234" s="95"/>
      <c r="MB234" s="95"/>
      <c r="MC234" s="95"/>
      <c r="MD234" s="95"/>
      <c r="ME234" s="95"/>
      <c r="MF234" s="95"/>
      <c r="MG234" s="95"/>
      <c r="MH234" s="95"/>
      <c r="MI234" s="95"/>
      <c r="MJ234" s="95"/>
      <c r="MK234" s="95"/>
      <c r="ML234" s="95"/>
      <c r="MM234" s="95"/>
      <c r="MN234" s="95"/>
      <c r="MO234" s="95"/>
      <c r="MP234" s="95"/>
      <c r="MQ234" s="95"/>
      <c r="MR234" s="95"/>
      <c r="MS234" s="95"/>
      <c r="MT234" s="95"/>
      <c r="MU234" s="95"/>
      <c r="MV234" s="95"/>
      <c r="MW234" s="95"/>
      <c r="MX234" s="95"/>
      <c r="MY234" s="95"/>
      <c r="MZ234" s="95"/>
      <c r="NA234" s="95"/>
      <c r="NB234" s="95"/>
      <c r="NC234" s="95"/>
      <c r="ND234" s="95"/>
      <c r="NE234" s="95"/>
      <c r="NF234" s="95"/>
      <c r="NG234" s="95"/>
      <c r="NH234" s="95"/>
      <c r="NI234" s="95"/>
      <c r="NJ234" s="95"/>
      <c r="NK234" s="95"/>
      <c r="NL234" s="95"/>
      <c r="NM234" s="95"/>
      <c r="NN234" s="95"/>
      <c r="NO234" s="95"/>
      <c r="NP234" s="95"/>
      <c r="NQ234" s="95"/>
      <c r="NR234" s="95"/>
      <c r="NS234" s="95"/>
      <c r="NT234" s="95"/>
      <c r="NU234" s="95"/>
      <c r="NV234" s="95"/>
      <c r="NW234" s="95"/>
      <c r="NX234" s="95"/>
      <c r="NY234" s="95"/>
      <c r="NZ234" s="95"/>
      <c r="OA234" s="95"/>
      <c r="OB234" s="95"/>
      <c r="OC234" s="95"/>
      <c r="OD234" s="95"/>
      <c r="OE234" s="95"/>
      <c r="OF234" s="95"/>
      <c r="OG234" s="95"/>
      <c r="OH234" s="95"/>
      <c r="OI234" s="95"/>
      <c r="OJ234" s="95"/>
      <c r="OK234" s="95"/>
      <c r="OL234" s="95"/>
      <c r="OM234" s="95"/>
      <c r="ON234" s="95"/>
      <c r="OO234" s="95"/>
      <c r="OP234" s="95"/>
      <c r="OQ234" s="95"/>
      <c r="OR234" s="95"/>
      <c r="OS234" s="95"/>
      <c r="OT234" s="95"/>
      <c r="OU234" s="95"/>
      <c r="OV234" s="95"/>
      <c r="OW234" s="95"/>
      <c r="OX234" s="95"/>
      <c r="OY234" s="95"/>
      <c r="OZ234" s="95"/>
      <c r="PA234" s="95"/>
      <c r="PB234" s="95"/>
      <c r="PC234" s="95"/>
      <c r="PD234" s="95"/>
      <c r="PE234" s="95"/>
      <c r="PF234" s="95"/>
      <c r="PG234" s="95"/>
      <c r="PH234" s="95"/>
    </row>
    <row r="235" spans="3:424" s="85" customFormat="1" ht="29.55" customHeight="1">
      <c r="C235" s="1815" t="s">
        <v>240</v>
      </c>
      <c r="D235" s="1815"/>
      <c r="E235" s="1815"/>
      <c r="F235" s="143">
        <f t="shared" si="61"/>
        <v>0</v>
      </c>
      <c r="G235" s="143" t="e">
        <f t="shared" si="72"/>
        <v>#VALUE!</v>
      </c>
      <c r="H235" s="143" t="e">
        <f t="shared" si="78"/>
        <v>#VALUE!</v>
      </c>
      <c r="I235" s="143" t="e">
        <f t="shared" si="78"/>
        <v>#VALUE!</v>
      </c>
      <c r="J235" s="143" t="e">
        <f t="shared" si="78"/>
        <v>#VALUE!</v>
      </c>
      <c r="K235" s="143" t="e">
        <f t="shared" si="78"/>
        <v>#VALUE!</v>
      </c>
      <c r="L235" s="143" t="e">
        <f t="shared" si="78"/>
        <v>#VALUE!</v>
      </c>
      <c r="M235" s="143" t="e">
        <f t="shared" si="78"/>
        <v>#VALUE!</v>
      </c>
      <c r="N235" s="143" t="e">
        <f t="shared" si="78"/>
        <v>#VALUE!</v>
      </c>
      <c r="O235" s="143" t="e">
        <f t="shared" si="78"/>
        <v>#VALUE!</v>
      </c>
      <c r="P235" s="143" t="e">
        <f t="shared" si="78"/>
        <v>#VALUE!</v>
      </c>
      <c r="Q235" s="143" t="e">
        <f t="shared" si="78"/>
        <v>#VALUE!</v>
      </c>
      <c r="R235" s="143" t="e">
        <f t="shared" si="78"/>
        <v>#VALUE!</v>
      </c>
      <c r="S235" s="143" t="e">
        <f t="shared" si="78"/>
        <v>#VALUE!</v>
      </c>
      <c r="T235" s="143" t="e">
        <f t="shared" si="78"/>
        <v>#VALUE!</v>
      </c>
      <c r="U235" s="143" t="e">
        <f t="shared" si="78"/>
        <v>#VALUE!</v>
      </c>
      <c r="V235" s="143" t="e">
        <f t="shared" si="78"/>
        <v>#VALUE!</v>
      </c>
      <c r="W235" s="143" t="e">
        <f t="shared" si="78"/>
        <v>#VALUE!</v>
      </c>
      <c r="X235" s="143" t="e">
        <f t="shared" si="78"/>
        <v>#VALUE!</v>
      </c>
      <c r="Y235" s="143" t="e">
        <f t="shared" si="78"/>
        <v>#VALUE!</v>
      </c>
      <c r="Z235" s="143" t="e">
        <f t="shared" si="78"/>
        <v>#VALUE!</v>
      </c>
      <c r="AA235" s="143" t="e">
        <f t="shared" si="78"/>
        <v>#VALUE!</v>
      </c>
      <c r="AB235" s="143" t="e">
        <f t="shared" si="78"/>
        <v>#VALUE!</v>
      </c>
      <c r="AC235" s="143" t="e">
        <f t="shared" si="78"/>
        <v>#VALUE!</v>
      </c>
      <c r="AD235" s="143" t="e">
        <f t="shared" si="78"/>
        <v>#VALUE!</v>
      </c>
      <c r="AE235" s="143" t="e">
        <f t="shared" si="78"/>
        <v>#VALUE!</v>
      </c>
      <c r="AF235" s="143" t="e">
        <f t="shared" si="78"/>
        <v>#VALUE!</v>
      </c>
      <c r="AG235" s="143" t="e">
        <f t="shared" si="78"/>
        <v>#VALUE!</v>
      </c>
      <c r="AH235" s="143" t="e">
        <f t="shared" si="78"/>
        <v>#VALUE!</v>
      </c>
      <c r="AI235" s="143" t="e">
        <f t="shared" si="78"/>
        <v>#VALUE!</v>
      </c>
      <c r="AJ235" s="143" t="e">
        <f t="shared" si="78"/>
        <v>#VALUE!</v>
      </c>
      <c r="AK235" s="143" t="e">
        <f t="shared" si="78"/>
        <v>#VALUE!</v>
      </c>
      <c r="AL235" s="143" t="e">
        <f t="shared" si="78"/>
        <v>#VALUE!</v>
      </c>
      <c r="AM235" s="143" t="e">
        <f t="shared" si="78"/>
        <v>#VALUE!</v>
      </c>
      <c r="AN235" s="143" t="e">
        <f t="shared" si="78"/>
        <v>#VALUE!</v>
      </c>
      <c r="AO235" s="143" t="e">
        <f t="shared" si="78"/>
        <v>#VALUE!</v>
      </c>
      <c r="AP235" s="143" t="e">
        <f t="shared" si="78"/>
        <v>#VALUE!</v>
      </c>
      <c r="AQ235" s="143" t="e">
        <f t="shared" si="78"/>
        <v>#VALUE!</v>
      </c>
      <c r="AR235" s="143" t="e">
        <f t="shared" si="78"/>
        <v>#VALUE!</v>
      </c>
      <c r="AS235" s="143" t="e">
        <f t="shared" si="78"/>
        <v>#VALUE!</v>
      </c>
      <c r="AT235" s="143" t="e">
        <f t="shared" si="78"/>
        <v>#VALUE!</v>
      </c>
      <c r="AU235" s="143" t="e">
        <f t="shared" si="78"/>
        <v>#VALUE!</v>
      </c>
      <c r="AV235" s="143" t="e">
        <f t="shared" si="78"/>
        <v>#VALUE!</v>
      </c>
      <c r="AW235" s="143" t="e">
        <f t="shared" si="78"/>
        <v>#VALUE!</v>
      </c>
      <c r="AX235" s="143" t="e">
        <f t="shared" si="78"/>
        <v>#VALUE!</v>
      </c>
      <c r="AY235" s="143" t="e">
        <f t="shared" si="78"/>
        <v>#VALUE!</v>
      </c>
      <c r="AZ235" s="143" t="e">
        <f t="shared" si="78"/>
        <v>#VALUE!</v>
      </c>
      <c r="BA235" s="143" t="e">
        <f t="shared" si="78"/>
        <v>#VALUE!</v>
      </c>
      <c r="BB235" s="143" t="e">
        <f t="shared" si="78"/>
        <v>#VALUE!</v>
      </c>
      <c r="BC235" s="143" t="e">
        <f t="shared" si="78"/>
        <v>#VALUE!</v>
      </c>
      <c r="BD235" s="143" t="e">
        <f t="shared" si="78"/>
        <v>#VALUE!</v>
      </c>
      <c r="BE235" s="143" t="e">
        <f t="shared" si="78"/>
        <v>#VALUE!</v>
      </c>
      <c r="BF235" s="143" t="e">
        <f t="shared" si="78"/>
        <v>#VALUE!</v>
      </c>
      <c r="BG235" s="143" t="e">
        <f t="shared" si="78"/>
        <v>#VALUE!</v>
      </c>
      <c r="BH235" s="143" t="e">
        <f t="shared" si="78"/>
        <v>#VALUE!</v>
      </c>
      <c r="BI235" s="143" t="e">
        <f t="shared" si="78"/>
        <v>#VALUE!</v>
      </c>
      <c r="BJ235" s="143" t="e">
        <f t="shared" si="78"/>
        <v>#VALUE!</v>
      </c>
      <c r="BK235" s="143" t="e">
        <f t="shared" si="78"/>
        <v>#VALUE!</v>
      </c>
      <c r="BL235" s="143" t="e">
        <f t="shared" si="78"/>
        <v>#VALUE!</v>
      </c>
      <c r="BM235" s="143" t="e">
        <f t="shared" si="78"/>
        <v>#VALUE!</v>
      </c>
      <c r="BN235" s="95"/>
      <c r="BO235" s="95"/>
      <c r="BP235" s="95"/>
      <c r="BQ235" s="95"/>
      <c r="BR235" s="95"/>
      <c r="BS235" s="95"/>
      <c r="BT235" s="95"/>
      <c r="BU235" s="95"/>
      <c r="BV235" s="95"/>
      <c r="BW235" s="95"/>
      <c r="BX235" s="95"/>
      <c r="BY235" s="95"/>
      <c r="BZ235" s="95"/>
      <c r="CA235" s="95"/>
      <c r="CB235" s="95"/>
      <c r="CC235" s="95"/>
      <c r="CD235" s="95"/>
      <c r="CE235" s="95"/>
      <c r="CF235" s="95"/>
      <c r="CG235" s="95"/>
      <c r="CH235" s="95"/>
      <c r="CI235" s="95"/>
      <c r="CJ235" s="95"/>
      <c r="CK235" s="95"/>
      <c r="CL235" s="95"/>
      <c r="CM235" s="95"/>
      <c r="CN235" s="95"/>
      <c r="CO235" s="95"/>
      <c r="CP235" s="95"/>
      <c r="CQ235" s="95"/>
      <c r="CR235" s="95"/>
      <c r="CS235" s="95"/>
      <c r="CT235" s="95"/>
      <c r="CU235" s="95"/>
      <c r="CV235" s="95"/>
      <c r="CW235" s="95"/>
      <c r="CX235" s="95"/>
      <c r="CY235" s="95"/>
      <c r="CZ235" s="95"/>
      <c r="DA235" s="95"/>
      <c r="DB235" s="95"/>
      <c r="DC235" s="95"/>
      <c r="DD235" s="95"/>
      <c r="DE235" s="95"/>
      <c r="DF235" s="95"/>
      <c r="DG235" s="95"/>
      <c r="DH235" s="95"/>
      <c r="DI235" s="95"/>
      <c r="DJ235" s="95"/>
      <c r="DK235" s="95"/>
      <c r="DL235" s="95"/>
      <c r="DM235" s="95"/>
      <c r="DN235" s="95"/>
      <c r="DO235" s="95"/>
      <c r="DP235" s="95"/>
      <c r="DQ235" s="95"/>
      <c r="DR235" s="95"/>
      <c r="DS235" s="95"/>
      <c r="DT235" s="95"/>
      <c r="DU235" s="95"/>
      <c r="DV235" s="95"/>
      <c r="DW235" s="95"/>
      <c r="DX235" s="95"/>
      <c r="DY235" s="95"/>
      <c r="DZ235" s="95"/>
      <c r="EA235" s="95"/>
      <c r="EB235" s="95"/>
      <c r="EC235" s="95"/>
      <c r="ED235" s="95"/>
      <c r="EE235" s="95"/>
      <c r="EF235" s="95"/>
      <c r="EG235" s="95"/>
      <c r="EH235" s="95"/>
      <c r="EI235" s="95"/>
      <c r="EJ235" s="95"/>
      <c r="EK235" s="95"/>
      <c r="EL235" s="95"/>
      <c r="EM235" s="95"/>
      <c r="EN235" s="95"/>
      <c r="EO235" s="95"/>
      <c r="EP235" s="95"/>
      <c r="EQ235" s="95"/>
      <c r="ER235" s="95"/>
      <c r="ES235" s="95"/>
      <c r="ET235" s="95"/>
      <c r="EU235" s="95"/>
      <c r="EV235" s="95"/>
      <c r="EW235" s="95"/>
      <c r="EX235" s="95"/>
      <c r="EY235" s="95"/>
      <c r="EZ235" s="95"/>
      <c r="FA235" s="95"/>
      <c r="FB235" s="95"/>
      <c r="FC235" s="95"/>
      <c r="FD235" s="95"/>
      <c r="FE235" s="95"/>
      <c r="FF235" s="95"/>
      <c r="FG235" s="95"/>
      <c r="FH235" s="95"/>
      <c r="FI235" s="95"/>
      <c r="FJ235" s="95"/>
      <c r="FK235" s="95"/>
      <c r="FL235" s="95"/>
      <c r="FM235" s="95"/>
      <c r="FN235" s="95"/>
      <c r="FO235" s="95"/>
      <c r="FP235" s="95"/>
      <c r="FQ235" s="95"/>
      <c r="FR235" s="95"/>
      <c r="FS235" s="95"/>
      <c r="FT235" s="95"/>
      <c r="FU235" s="95"/>
      <c r="FV235" s="95"/>
      <c r="FW235" s="95"/>
      <c r="FX235" s="95"/>
      <c r="FY235" s="95"/>
      <c r="FZ235" s="95"/>
      <c r="GA235" s="95"/>
      <c r="GB235" s="95"/>
      <c r="GC235" s="95"/>
      <c r="GD235" s="95"/>
      <c r="GE235" s="95"/>
      <c r="GF235" s="95"/>
      <c r="GG235" s="95"/>
      <c r="GH235" s="95"/>
      <c r="GI235" s="95"/>
      <c r="GJ235" s="95"/>
      <c r="GK235" s="95"/>
      <c r="GL235" s="95"/>
      <c r="GM235" s="95"/>
      <c r="GN235" s="95"/>
      <c r="GO235" s="95"/>
      <c r="GP235" s="95"/>
      <c r="GQ235" s="95"/>
      <c r="GR235" s="95"/>
      <c r="GS235" s="95"/>
      <c r="GT235" s="95"/>
      <c r="GU235" s="95"/>
      <c r="GV235" s="95"/>
      <c r="GW235" s="133"/>
      <c r="GX235" s="133"/>
      <c r="GY235" s="133"/>
      <c r="GZ235" s="133"/>
      <c r="HA235" s="133"/>
      <c r="HB235" s="133"/>
      <c r="HC235" s="133"/>
      <c r="HD235" s="133"/>
      <c r="HE235" s="133"/>
      <c r="HF235" s="133"/>
      <c r="HG235" s="95"/>
      <c r="HH235" s="95"/>
      <c r="HI235" s="95"/>
      <c r="HJ235" s="95"/>
      <c r="HK235" s="95"/>
      <c r="HL235" s="95"/>
      <c r="HM235" s="95"/>
      <c r="HN235" s="95"/>
      <c r="HO235" s="95"/>
      <c r="HP235" s="95"/>
      <c r="HQ235" s="95"/>
      <c r="HR235" s="95"/>
      <c r="HS235" s="95"/>
      <c r="HT235" s="95"/>
      <c r="HU235" s="95"/>
      <c r="HV235" s="95"/>
      <c r="HW235" s="95"/>
      <c r="HX235" s="95"/>
      <c r="HY235" s="95"/>
      <c r="HZ235" s="95"/>
      <c r="IA235" s="95"/>
      <c r="IB235" s="95"/>
      <c r="IC235" s="95"/>
      <c r="ID235" s="95"/>
      <c r="IE235" s="95"/>
      <c r="IF235" s="95"/>
      <c r="IG235" s="95"/>
      <c r="IH235" s="95"/>
      <c r="II235" s="95"/>
      <c r="IJ235" s="95"/>
      <c r="IK235" s="95"/>
      <c r="IL235" s="95"/>
      <c r="IM235" s="95"/>
      <c r="IN235" s="95"/>
      <c r="IO235" s="95"/>
      <c r="IP235" s="95"/>
      <c r="IQ235" s="95"/>
      <c r="IR235" s="95"/>
      <c r="IS235" s="95"/>
      <c r="IT235" s="95"/>
      <c r="IU235" s="95"/>
      <c r="IV235" s="95"/>
      <c r="IW235" s="95"/>
      <c r="IX235" s="95"/>
      <c r="IY235" s="95"/>
      <c r="IZ235" s="95"/>
      <c r="JA235" s="95"/>
      <c r="JB235" s="95"/>
      <c r="JC235" s="95"/>
      <c r="JD235" s="95"/>
      <c r="JE235" s="95"/>
      <c r="JF235" s="95"/>
      <c r="JG235" s="95"/>
      <c r="JH235" s="95"/>
      <c r="JI235" s="95"/>
      <c r="JJ235" s="95"/>
      <c r="JK235" s="95"/>
      <c r="JL235" s="95"/>
      <c r="JM235" s="95"/>
      <c r="JN235" s="95"/>
      <c r="JO235" s="95"/>
      <c r="JP235" s="95"/>
      <c r="JQ235" s="95"/>
      <c r="JR235" s="95"/>
      <c r="JS235" s="95"/>
      <c r="JT235" s="95"/>
      <c r="JU235" s="95"/>
      <c r="JV235" s="95"/>
      <c r="JW235" s="95"/>
      <c r="JX235" s="95"/>
      <c r="JY235" s="95"/>
      <c r="JZ235" s="95"/>
      <c r="KA235" s="95"/>
      <c r="KB235" s="95"/>
      <c r="KC235" s="95"/>
      <c r="KD235" s="95"/>
      <c r="KE235" s="95"/>
      <c r="KF235" s="95"/>
      <c r="KG235" s="95"/>
      <c r="KH235" s="95"/>
      <c r="KI235" s="95"/>
      <c r="KJ235" s="95"/>
      <c r="KK235" s="95"/>
      <c r="KL235" s="95"/>
      <c r="KM235" s="95"/>
      <c r="KN235" s="95"/>
      <c r="KO235" s="95"/>
      <c r="KP235" s="95"/>
      <c r="KQ235" s="95"/>
      <c r="KR235" s="95"/>
      <c r="KS235" s="95"/>
      <c r="KT235" s="95"/>
      <c r="KU235" s="95"/>
      <c r="KV235" s="95"/>
      <c r="KW235" s="95"/>
      <c r="KX235" s="95"/>
      <c r="KY235" s="95"/>
      <c r="KZ235" s="95"/>
      <c r="LA235" s="95"/>
      <c r="LB235" s="95"/>
      <c r="LC235" s="95"/>
      <c r="LD235" s="95"/>
      <c r="LE235" s="95"/>
      <c r="LF235" s="95"/>
      <c r="LG235" s="95"/>
      <c r="LH235" s="95"/>
      <c r="LI235" s="95"/>
      <c r="LJ235" s="95"/>
      <c r="LK235" s="95"/>
      <c r="LL235" s="95"/>
      <c r="LM235" s="95"/>
      <c r="LN235" s="95"/>
      <c r="LO235" s="95"/>
      <c r="LP235" s="95"/>
      <c r="LQ235" s="95"/>
      <c r="LR235" s="95"/>
      <c r="LS235" s="95"/>
      <c r="LT235" s="95"/>
      <c r="LU235" s="95"/>
      <c r="LV235" s="95"/>
      <c r="LW235" s="95"/>
      <c r="LX235" s="95"/>
      <c r="LY235" s="95"/>
      <c r="LZ235" s="95"/>
      <c r="MA235" s="95"/>
      <c r="MB235" s="95"/>
      <c r="MC235" s="95"/>
      <c r="MD235" s="95"/>
      <c r="ME235" s="95"/>
      <c r="MF235" s="95"/>
      <c r="MG235" s="95"/>
      <c r="MH235" s="95"/>
      <c r="MI235" s="95"/>
      <c r="MJ235" s="95"/>
      <c r="MK235" s="95"/>
      <c r="ML235" s="95"/>
      <c r="MM235" s="95"/>
      <c r="MN235" s="95"/>
      <c r="MO235" s="95"/>
      <c r="MP235" s="95"/>
      <c r="MQ235" s="95"/>
      <c r="MR235" s="95"/>
      <c r="MS235" s="95"/>
      <c r="MT235" s="95"/>
      <c r="MU235" s="95"/>
      <c r="MV235" s="95"/>
      <c r="MW235" s="95"/>
      <c r="MX235" s="95"/>
      <c r="MY235" s="95"/>
      <c r="MZ235" s="95"/>
      <c r="NA235" s="95"/>
      <c r="NB235" s="95"/>
      <c r="NC235" s="95"/>
      <c r="ND235" s="95"/>
      <c r="NE235" s="95"/>
      <c r="NF235" s="95"/>
      <c r="NG235" s="95"/>
      <c r="NH235" s="95"/>
      <c r="NI235" s="95"/>
      <c r="NJ235" s="95"/>
      <c r="NK235" s="95"/>
      <c r="NL235" s="95"/>
      <c r="NM235" s="95"/>
      <c r="NN235" s="95"/>
      <c r="NO235" s="95"/>
      <c r="NP235" s="95"/>
      <c r="NQ235" s="95"/>
      <c r="NR235" s="95"/>
      <c r="NS235" s="95"/>
      <c r="NT235" s="95"/>
      <c r="NU235" s="95"/>
      <c r="NV235" s="95"/>
      <c r="NW235" s="95"/>
      <c r="NX235" s="95"/>
      <c r="NY235" s="95"/>
      <c r="NZ235" s="95"/>
      <c r="OA235" s="95"/>
      <c r="OB235" s="95"/>
      <c r="OC235" s="95"/>
      <c r="OD235" s="95"/>
      <c r="OE235" s="95"/>
      <c r="OF235" s="95"/>
      <c r="OG235" s="95"/>
      <c r="OH235" s="95"/>
      <c r="OI235" s="95"/>
      <c r="OJ235" s="95"/>
      <c r="OK235" s="95"/>
      <c r="OL235" s="95"/>
      <c r="OM235" s="95"/>
      <c r="ON235" s="95"/>
      <c r="OO235" s="95"/>
      <c r="OP235" s="95"/>
      <c r="OQ235" s="95"/>
      <c r="OR235" s="95"/>
      <c r="OS235" s="95"/>
      <c r="OT235" s="95"/>
      <c r="OU235" s="95"/>
      <c r="OV235" s="95"/>
      <c r="OW235" s="95"/>
      <c r="OX235" s="95"/>
      <c r="OY235" s="95"/>
      <c r="OZ235" s="95"/>
      <c r="PA235" s="95"/>
      <c r="PB235" s="95"/>
      <c r="PC235" s="95"/>
      <c r="PD235" s="95"/>
      <c r="PE235" s="95"/>
      <c r="PF235" s="95"/>
      <c r="PG235" s="95"/>
      <c r="PH235" s="95"/>
    </row>
    <row r="236" spans="3:424" s="85" customFormat="1" ht="18">
      <c r="C236" s="1816" t="s">
        <v>261</v>
      </c>
      <c r="D236" s="1816"/>
      <c r="E236" s="1817"/>
      <c r="F236" s="131"/>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c r="AT236" s="144"/>
      <c r="AU236" s="144"/>
      <c r="AV236" s="144"/>
      <c r="AW236" s="144"/>
      <c r="AX236" s="144"/>
      <c r="AY236" s="144"/>
      <c r="AZ236" s="144"/>
      <c r="BA236" s="144"/>
      <c r="BB236" s="144"/>
      <c r="BC236" s="144"/>
      <c r="BD236" s="144"/>
      <c r="BE236" s="144"/>
      <c r="BF236" s="144"/>
      <c r="BG236" s="144"/>
      <c r="BH236" s="144"/>
      <c r="BI236" s="144"/>
      <c r="BJ236" s="144"/>
      <c r="BK236" s="144"/>
      <c r="BL236" s="144"/>
      <c r="BM236" s="144"/>
      <c r="BN236" s="95"/>
      <c r="BO236" s="95"/>
      <c r="BP236" s="95"/>
      <c r="BQ236" s="95"/>
      <c r="BR236" s="95"/>
      <c r="BS236" s="95"/>
      <c r="BT236" s="95"/>
      <c r="BU236" s="95"/>
      <c r="BV236" s="95"/>
      <c r="BW236" s="95"/>
      <c r="BX236" s="95"/>
      <c r="BY236" s="95"/>
      <c r="BZ236" s="95"/>
      <c r="CA236" s="95"/>
      <c r="CB236" s="95"/>
      <c r="CC236" s="95"/>
      <c r="CD236" s="95"/>
      <c r="CE236" s="95"/>
      <c r="CF236" s="95"/>
      <c r="CG236" s="95"/>
      <c r="CH236" s="95"/>
      <c r="CI236" s="95"/>
      <c r="CJ236" s="95"/>
      <c r="CK236" s="95"/>
      <c r="CL236" s="95"/>
      <c r="CM236" s="95"/>
      <c r="CN236" s="95"/>
      <c r="CO236" s="95"/>
      <c r="CP236" s="95"/>
      <c r="CQ236" s="95"/>
      <c r="CR236" s="95"/>
      <c r="CS236" s="95"/>
      <c r="CT236" s="95"/>
      <c r="CU236" s="95"/>
      <c r="CV236" s="95"/>
      <c r="CW236" s="95"/>
      <c r="CX236" s="95"/>
      <c r="CY236" s="95"/>
      <c r="CZ236" s="95"/>
      <c r="DA236" s="95"/>
      <c r="DB236" s="95"/>
      <c r="DC236" s="95"/>
      <c r="DD236" s="95"/>
      <c r="DE236" s="95"/>
      <c r="DF236" s="95"/>
      <c r="DG236" s="95"/>
      <c r="DH236" s="95"/>
      <c r="DI236" s="95"/>
      <c r="DJ236" s="95"/>
      <c r="DK236" s="95"/>
      <c r="DL236" s="95"/>
      <c r="DM236" s="95"/>
      <c r="DN236" s="95"/>
      <c r="DO236" s="95"/>
      <c r="DP236" s="95"/>
      <c r="DQ236" s="95"/>
      <c r="DR236" s="95"/>
      <c r="DS236" s="95"/>
      <c r="DT236" s="95"/>
      <c r="DU236" s="95"/>
      <c r="DV236" s="95"/>
      <c r="DW236" s="95"/>
      <c r="DX236" s="95"/>
      <c r="DY236" s="95"/>
      <c r="DZ236" s="95"/>
      <c r="EA236" s="95"/>
      <c r="EB236" s="95"/>
      <c r="EC236" s="95"/>
      <c r="ED236" s="95"/>
      <c r="EE236" s="95"/>
      <c r="EF236" s="95"/>
      <c r="EG236" s="95"/>
      <c r="EH236" s="95"/>
      <c r="EI236" s="95"/>
      <c r="EJ236" s="95"/>
      <c r="EK236" s="95"/>
      <c r="EL236" s="95"/>
      <c r="EM236" s="95"/>
      <c r="EN236" s="95"/>
      <c r="EO236" s="95"/>
      <c r="EP236" s="95"/>
      <c r="EQ236" s="95"/>
      <c r="ER236" s="95"/>
      <c r="ES236" s="95"/>
      <c r="ET236" s="95"/>
      <c r="EU236" s="95"/>
      <c r="EV236" s="95"/>
      <c r="EW236" s="95"/>
      <c r="EX236" s="95"/>
      <c r="EY236" s="95"/>
      <c r="EZ236" s="95"/>
      <c r="FA236" s="95"/>
      <c r="FB236" s="95"/>
      <c r="FC236" s="95"/>
      <c r="FD236" s="95"/>
      <c r="FE236" s="95"/>
      <c r="FF236" s="95"/>
      <c r="FG236" s="95"/>
      <c r="FH236" s="95"/>
      <c r="FI236" s="95"/>
      <c r="FJ236" s="95"/>
      <c r="FK236" s="95"/>
      <c r="FL236" s="95"/>
      <c r="FM236" s="95"/>
      <c r="FN236" s="95"/>
      <c r="FO236" s="95"/>
      <c r="FP236" s="95"/>
      <c r="FQ236" s="95"/>
      <c r="FR236" s="95"/>
      <c r="FS236" s="95"/>
      <c r="FT236" s="95"/>
      <c r="FU236" s="95"/>
      <c r="FV236" s="95"/>
      <c r="FW236" s="95"/>
      <c r="FX236" s="95"/>
      <c r="FY236" s="95"/>
      <c r="FZ236" s="95"/>
      <c r="GA236" s="95"/>
      <c r="GB236" s="95"/>
      <c r="GC236" s="95"/>
      <c r="GD236" s="95"/>
      <c r="GE236" s="95"/>
      <c r="GF236" s="95"/>
      <c r="GG236" s="95"/>
      <c r="GH236" s="95"/>
      <c r="GI236" s="95"/>
      <c r="GJ236" s="95"/>
      <c r="GK236" s="95"/>
      <c r="GL236" s="95"/>
      <c r="GM236" s="95"/>
      <c r="GN236" s="95"/>
      <c r="GO236" s="95"/>
      <c r="GP236" s="95"/>
      <c r="GQ236" s="95"/>
      <c r="GR236" s="95"/>
      <c r="GS236" s="95"/>
      <c r="GT236" s="95"/>
      <c r="GU236" s="95"/>
      <c r="GV236" s="95"/>
      <c r="GW236" s="133"/>
      <c r="GX236" s="133"/>
      <c r="GY236" s="133"/>
      <c r="GZ236" s="133"/>
      <c r="HA236" s="133"/>
      <c r="HB236" s="133"/>
      <c r="HC236" s="133"/>
      <c r="HD236" s="133"/>
      <c r="HE236" s="133"/>
      <c r="HF236" s="133"/>
      <c r="HG236" s="95"/>
      <c r="HH236" s="95"/>
      <c r="HI236" s="95"/>
      <c r="HJ236" s="95"/>
      <c r="HK236" s="95"/>
      <c r="HL236" s="95"/>
      <c r="HM236" s="95"/>
      <c r="HN236" s="95"/>
      <c r="HO236" s="95"/>
      <c r="HP236" s="95"/>
      <c r="HQ236" s="95"/>
      <c r="HR236" s="95"/>
      <c r="HS236" s="95"/>
      <c r="HT236" s="95"/>
      <c r="HU236" s="95"/>
      <c r="HV236" s="95"/>
      <c r="HW236" s="95"/>
      <c r="HX236" s="95"/>
      <c r="HY236" s="95"/>
      <c r="HZ236" s="95"/>
      <c r="IA236" s="95"/>
      <c r="IB236" s="95"/>
      <c r="IC236" s="95"/>
      <c r="ID236" s="95"/>
      <c r="IE236" s="95"/>
      <c r="IF236" s="95"/>
      <c r="IG236" s="95"/>
      <c r="IH236" s="95"/>
      <c r="II236" s="95"/>
      <c r="IJ236" s="95"/>
      <c r="IK236" s="95"/>
      <c r="IL236" s="95"/>
      <c r="IM236" s="95"/>
      <c r="IN236" s="95"/>
      <c r="IO236" s="95"/>
      <c r="IP236" s="95"/>
      <c r="IQ236" s="95"/>
      <c r="IR236" s="95"/>
      <c r="IS236" s="95"/>
      <c r="IT236" s="95"/>
      <c r="IU236" s="95"/>
      <c r="IV236" s="95"/>
      <c r="IW236" s="95"/>
      <c r="IX236" s="95"/>
      <c r="IY236" s="95"/>
      <c r="IZ236" s="95"/>
      <c r="JA236" s="95"/>
      <c r="JB236" s="95"/>
      <c r="JC236" s="95"/>
      <c r="JD236" s="95"/>
      <c r="JE236" s="95"/>
      <c r="JF236" s="95"/>
      <c r="JG236" s="95"/>
      <c r="JH236" s="95"/>
      <c r="JI236" s="95"/>
      <c r="JJ236" s="95"/>
      <c r="JK236" s="95"/>
      <c r="JL236" s="95"/>
      <c r="JM236" s="95"/>
      <c r="JN236" s="95"/>
      <c r="JO236" s="95"/>
      <c r="JP236" s="95"/>
      <c r="JQ236" s="95"/>
      <c r="JR236" s="95"/>
      <c r="JS236" s="95"/>
      <c r="JT236" s="95"/>
      <c r="JU236" s="95"/>
      <c r="JV236" s="95"/>
      <c r="JW236" s="95"/>
      <c r="JX236" s="95"/>
      <c r="JY236" s="95"/>
      <c r="JZ236" s="95"/>
      <c r="KA236" s="95"/>
      <c r="KB236" s="95"/>
      <c r="KC236" s="95"/>
      <c r="KD236" s="95"/>
      <c r="KE236" s="95"/>
      <c r="KF236" s="95"/>
      <c r="KG236" s="95"/>
      <c r="KH236" s="95"/>
      <c r="KI236" s="95"/>
      <c r="KJ236" s="95"/>
      <c r="KK236" s="95"/>
      <c r="KL236" s="95"/>
      <c r="KM236" s="95"/>
      <c r="KN236" s="95"/>
      <c r="KO236" s="95"/>
      <c r="KP236" s="95"/>
      <c r="KQ236" s="95"/>
      <c r="KR236" s="95"/>
      <c r="KS236" s="95"/>
      <c r="KT236" s="95"/>
      <c r="KU236" s="95"/>
      <c r="KV236" s="95"/>
      <c r="KW236" s="95"/>
      <c r="KX236" s="95"/>
      <c r="KY236" s="95"/>
      <c r="KZ236" s="95"/>
      <c r="LA236" s="95"/>
      <c r="LB236" s="95"/>
      <c r="LC236" s="95"/>
      <c r="LD236" s="95"/>
      <c r="LE236" s="95"/>
      <c r="LF236" s="95"/>
      <c r="LG236" s="95"/>
      <c r="LH236" s="95"/>
      <c r="LI236" s="95"/>
      <c r="LJ236" s="95"/>
      <c r="LK236" s="95"/>
      <c r="LL236" s="95"/>
      <c r="LM236" s="95"/>
      <c r="LN236" s="95"/>
      <c r="LO236" s="95"/>
      <c r="LP236" s="95"/>
      <c r="LQ236" s="95"/>
      <c r="LR236" s="95"/>
      <c r="LS236" s="95"/>
      <c r="LT236" s="95"/>
      <c r="LU236" s="95"/>
      <c r="LV236" s="95"/>
      <c r="LW236" s="95"/>
      <c r="LX236" s="95"/>
      <c r="LY236" s="95"/>
      <c r="LZ236" s="95"/>
      <c r="MA236" s="95"/>
      <c r="MB236" s="95"/>
      <c r="MC236" s="95"/>
      <c r="MD236" s="95"/>
      <c r="ME236" s="95"/>
      <c r="MF236" s="95"/>
      <c r="MG236" s="95"/>
      <c r="MH236" s="95"/>
      <c r="MI236" s="95"/>
      <c r="MJ236" s="95"/>
      <c r="MK236" s="95"/>
      <c r="ML236" s="95"/>
      <c r="MM236" s="95"/>
      <c r="MN236" s="95"/>
      <c r="MO236" s="95"/>
      <c r="MP236" s="95"/>
      <c r="MQ236" s="95"/>
      <c r="MR236" s="95"/>
      <c r="MS236" s="95"/>
      <c r="MT236" s="95"/>
      <c r="MU236" s="95"/>
      <c r="MV236" s="95"/>
      <c r="MW236" s="95"/>
      <c r="MX236" s="95"/>
      <c r="MY236" s="95"/>
      <c r="MZ236" s="95"/>
      <c r="NA236" s="95"/>
      <c r="NB236" s="95"/>
      <c r="NC236" s="95"/>
      <c r="ND236" s="95"/>
      <c r="NE236" s="95"/>
      <c r="NF236" s="95"/>
      <c r="NG236" s="95"/>
      <c r="NH236" s="95"/>
      <c r="NI236" s="95"/>
      <c r="NJ236" s="95"/>
      <c r="NK236" s="95"/>
      <c r="NL236" s="95"/>
      <c r="NM236" s="95"/>
      <c r="NN236" s="95"/>
      <c r="NO236" s="95"/>
      <c r="NP236" s="95"/>
      <c r="NQ236" s="95"/>
      <c r="NR236" s="95"/>
      <c r="NS236" s="95"/>
      <c r="NT236" s="95"/>
      <c r="NU236" s="95"/>
      <c r="NV236" s="95"/>
      <c r="NW236" s="95"/>
      <c r="NX236" s="95"/>
      <c r="NY236" s="95"/>
      <c r="NZ236" s="95"/>
      <c r="OA236" s="95"/>
      <c r="OB236" s="95"/>
      <c r="OC236" s="95"/>
      <c r="OD236" s="95"/>
      <c r="OE236" s="95"/>
      <c r="OF236" s="95"/>
      <c r="OG236" s="95"/>
      <c r="OH236" s="95"/>
      <c r="OI236" s="95"/>
      <c r="OJ236" s="95"/>
      <c r="OK236" s="95"/>
      <c r="OL236" s="95"/>
      <c r="OM236" s="95"/>
      <c r="ON236" s="95"/>
      <c r="OO236" s="95"/>
      <c r="OP236" s="95"/>
      <c r="OQ236" s="95"/>
      <c r="OR236" s="95"/>
      <c r="OS236" s="95"/>
      <c r="OT236" s="95"/>
      <c r="OU236" s="95"/>
      <c r="OV236" s="95"/>
      <c r="OW236" s="95"/>
      <c r="OX236" s="95"/>
      <c r="OY236" s="95"/>
      <c r="OZ236" s="95"/>
      <c r="PA236" s="95"/>
      <c r="PB236" s="95"/>
      <c r="PC236" s="95"/>
      <c r="PD236" s="95"/>
      <c r="PE236" s="95"/>
      <c r="PF236" s="95"/>
      <c r="PG236" s="95"/>
      <c r="PH236" s="95"/>
    </row>
    <row r="237" spans="3:424" s="85" customFormat="1" ht="29.55" customHeight="1">
      <c r="C237" s="1815">
        <f>C157</f>
        <v>0</v>
      </c>
      <c r="D237" s="1815"/>
      <c r="E237" s="1815"/>
      <c r="F237" s="143">
        <f t="shared" si="61"/>
        <v>0</v>
      </c>
      <c r="G237" s="143" t="e">
        <f t="shared" si="72"/>
        <v>#VALUE!</v>
      </c>
      <c r="H237" s="143" t="e">
        <f t="shared" si="78"/>
        <v>#VALUE!</v>
      </c>
      <c r="I237" s="143" t="e">
        <f t="shared" ref="H237:BM241" si="79">IF(COLUMN(H237)-COLUMN($T$30)+1&lt;=ROUND($T$30,0)-15,H237,0)</f>
        <v>#VALUE!</v>
      </c>
      <c r="J237" s="143" t="e">
        <f t="shared" si="79"/>
        <v>#VALUE!</v>
      </c>
      <c r="K237" s="143" t="e">
        <f t="shared" si="79"/>
        <v>#VALUE!</v>
      </c>
      <c r="L237" s="143" t="e">
        <f t="shared" si="79"/>
        <v>#VALUE!</v>
      </c>
      <c r="M237" s="143" t="e">
        <f t="shared" si="79"/>
        <v>#VALUE!</v>
      </c>
      <c r="N237" s="143" t="e">
        <f t="shared" si="79"/>
        <v>#VALUE!</v>
      </c>
      <c r="O237" s="143" t="e">
        <f t="shared" si="79"/>
        <v>#VALUE!</v>
      </c>
      <c r="P237" s="143" t="e">
        <f t="shared" si="79"/>
        <v>#VALUE!</v>
      </c>
      <c r="Q237" s="143" t="e">
        <f t="shared" si="79"/>
        <v>#VALUE!</v>
      </c>
      <c r="R237" s="143" t="e">
        <f t="shared" si="79"/>
        <v>#VALUE!</v>
      </c>
      <c r="S237" s="143" t="e">
        <f t="shared" si="79"/>
        <v>#VALUE!</v>
      </c>
      <c r="T237" s="143" t="e">
        <f t="shared" si="79"/>
        <v>#VALUE!</v>
      </c>
      <c r="U237" s="143" t="e">
        <f t="shared" si="79"/>
        <v>#VALUE!</v>
      </c>
      <c r="V237" s="143" t="e">
        <f t="shared" si="79"/>
        <v>#VALUE!</v>
      </c>
      <c r="W237" s="143" t="e">
        <f t="shared" si="79"/>
        <v>#VALUE!</v>
      </c>
      <c r="X237" s="143" t="e">
        <f t="shared" si="79"/>
        <v>#VALUE!</v>
      </c>
      <c r="Y237" s="143" t="e">
        <f t="shared" si="79"/>
        <v>#VALUE!</v>
      </c>
      <c r="Z237" s="143" t="e">
        <f t="shared" si="79"/>
        <v>#VALUE!</v>
      </c>
      <c r="AA237" s="143" t="e">
        <f t="shared" si="79"/>
        <v>#VALUE!</v>
      </c>
      <c r="AB237" s="143" t="e">
        <f t="shared" si="79"/>
        <v>#VALUE!</v>
      </c>
      <c r="AC237" s="143" t="e">
        <f t="shared" si="79"/>
        <v>#VALUE!</v>
      </c>
      <c r="AD237" s="143" t="e">
        <f t="shared" si="79"/>
        <v>#VALUE!</v>
      </c>
      <c r="AE237" s="143" t="e">
        <f t="shared" si="79"/>
        <v>#VALUE!</v>
      </c>
      <c r="AF237" s="143" t="e">
        <f t="shared" si="79"/>
        <v>#VALUE!</v>
      </c>
      <c r="AG237" s="143" t="e">
        <f t="shared" si="79"/>
        <v>#VALUE!</v>
      </c>
      <c r="AH237" s="143" t="e">
        <f t="shared" si="79"/>
        <v>#VALUE!</v>
      </c>
      <c r="AI237" s="143" t="e">
        <f t="shared" si="79"/>
        <v>#VALUE!</v>
      </c>
      <c r="AJ237" s="143" t="e">
        <f t="shared" si="79"/>
        <v>#VALUE!</v>
      </c>
      <c r="AK237" s="143" t="e">
        <f t="shared" si="79"/>
        <v>#VALUE!</v>
      </c>
      <c r="AL237" s="143" t="e">
        <f t="shared" si="79"/>
        <v>#VALUE!</v>
      </c>
      <c r="AM237" s="143" t="e">
        <f t="shared" si="79"/>
        <v>#VALUE!</v>
      </c>
      <c r="AN237" s="143" t="e">
        <f t="shared" si="79"/>
        <v>#VALUE!</v>
      </c>
      <c r="AO237" s="143" t="e">
        <f t="shared" si="79"/>
        <v>#VALUE!</v>
      </c>
      <c r="AP237" s="143" t="e">
        <f t="shared" si="79"/>
        <v>#VALUE!</v>
      </c>
      <c r="AQ237" s="143" t="e">
        <f t="shared" si="79"/>
        <v>#VALUE!</v>
      </c>
      <c r="AR237" s="143" t="e">
        <f t="shared" si="79"/>
        <v>#VALUE!</v>
      </c>
      <c r="AS237" s="143" t="e">
        <f t="shared" si="79"/>
        <v>#VALUE!</v>
      </c>
      <c r="AT237" s="143" t="e">
        <f t="shared" si="79"/>
        <v>#VALUE!</v>
      </c>
      <c r="AU237" s="143" t="e">
        <f t="shared" si="79"/>
        <v>#VALUE!</v>
      </c>
      <c r="AV237" s="143" t="e">
        <f t="shared" si="79"/>
        <v>#VALUE!</v>
      </c>
      <c r="AW237" s="143" t="e">
        <f t="shared" si="79"/>
        <v>#VALUE!</v>
      </c>
      <c r="AX237" s="143" t="e">
        <f t="shared" si="79"/>
        <v>#VALUE!</v>
      </c>
      <c r="AY237" s="143" t="e">
        <f t="shared" si="79"/>
        <v>#VALUE!</v>
      </c>
      <c r="AZ237" s="143" t="e">
        <f t="shared" si="79"/>
        <v>#VALUE!</v>
      </c>
      <c r="BA237" s="143" t="e">
        <f t="shared" si="79"/>
        <v>#VALUE!</v>
      </c>
      <c r="BB237" s="143" t="e">
        <f t="shared" si="79"/>
        <v>#VALUE!</v>
      </c>
      <c r="BC237" s="143" t="e">
        <f t="shared" si="79"/>
        <v>#VALUE!</v>
      </c>
      <c r="BD237" s="143" t="e">
        <f t="shared" si="79"/>
        <v>#VALUE!</v>
      </c>
      <c r="BE237" s="143" t="e">
        <f t="shared" si="79"/>
        <v>#VALUE!</v>
      </c>
      <c r="BF237" s="143" t="e">
        <f t="shared" si="79"/>
        <v>#VALUE!</v>
      </c>
      <c r="BG237" s="143" t="e">
        <f t="shared" si="79"/>
        <v>#VALUE!</v>
      </c>
      <c r="BH237" s="143" t="e">
        <f t="shared" si="79"/>
        <v>#VALUE!</v>
      </c>
      <c r="BI237" s="143" t="e">
        <f t="shared" si="79"/>
        <v>#VALUE!</v>
      </c>
      <c r="BJ237" s="143" t="e">
        <f t="shared" si="79"/>
        <v>#VALUE!</v>
      </c>
      <c r="BK237" s="143" t="e">
        <f t="shared" si="79"/>
        <v>#VALUE!</v>
      </c>
      <c r="BL237" s="143" t="e">
        <f t="shared" si="79"/>
        <v>#VALUE!</v>
      </c>
      <c r="BM237" s="143" t="e">
        <f t="shared" si="79"/>
        <v>#VALUE!</v>
      </c>
      <c r="BN237" s="95"/>
      <c r="BO237" s="95"/>
      <c r="BP237" s="95"/>
      <c r="BQ237" s="95"/>
      <c r="BR237" s="95"/>
      <c r="BS237" s="95"/>
      <c r="BT237" s="95"/>
      <c r="BU237" s="95"/>
      <c r="BV237" s="95"/>
      <c r="BW237" s="95"/>
      <c r="BX237" s="95"/>
      <c r="BY237" s="95"/>
      <c r="BZ237" s="95"/>
      <c r="CA237" s="95"/>
      <c r="CB237" s="95"/>
      <c r="CC237" s="95"/>
      <c r="CD237" s="95"/>
      <c r="CE237" s="95"/>
      <c r="CF237" s="95"/>
      <c r="CG237" s="95"/>
      <c r="CH237" s="95"/>
      <c r="CI237" s="95"/>
      <c r="CJ237" s="95"/>
      <c r="CK237" s="95"/>
      <c r="CL237" s="95"/>
      <c r="CM237" s="95"/>
      <c r="CN237" s="95"/>
      <c r="CO237" s="95"/>
      <c r="CP237" s="95"/>
      <c r="CQ237" s="95"/>
      <c r="CR237" s="95"/>
      <c r="CS237" s="95"/>
      <c r="CT237" s="95"/>
      <c r="CU237" s="95"/>
      <c r="CV237" s="95"/>
      <c r="CW237" s="95"/>
      <c r="CX237" s="95"/>
      <c r="CY237" s="95"/>
      <c r="CZ237" s="95"/>
      <c r="DA237" s="95"/>
      <c r="DB237" s="95"/>
      <c r="DC237" s="95"/>
      <c r="DD237" s="95"/>
      <c r="DE237" s="95"/>
      <c r="DF237" s="95"/>
      <c r="DG237" s="95"/>
      <c r="DH237" s="95"/>
      <c r="DI237" s="95"/>
      <c r="DJ237" s="95"/>
      <c r="DK237" s="95"/>
      <c r="DL237" s="95"/>
      <c r="DM237" s="95"/>
      <c r="DN237" s="95"/>
      <c r="DO237" s="95"/>
      <c r="DP237" s="95"/>
      <c r="DQ237" s="95"/>
      <c r="DR237" s="95"/>
      <c r="DS237" s="95"/>
      <c r="DT237" s="95"/>
      <c r="DU237" s="95"/>
      <c r="DV237" s="95"/>
      <c r="DW237" s="95"/>
      <c r="DX237" s="95"/>
      <c r="DY237" s="95"/>
      <c r="DZ237" s="95"/>
      <c r="EA237" s="95"/>
      <c r="EB237" s="95"/>
      <c r="EC237" s="95"/>
      <c r="ED237" s="95"/>
      <c r="EE237" s="95"/>
      <c r="EF237" s="95"/>
      <c r="EG237" s="95"/>
      <c r="EH237" s="95"/>
      <c r="EI237" s="95"/>
      <c r="EJ237" s="95"/>
      <c r="EK237" s="95"/>
      <c r="EL237" s="95"/>
      <c r="EM237" s="95"/>
      <c r="EN237" s="95"/>
      <c r="EO237" s="95"/>
      <c r="EP237" s="95"/>
      <c r="EQ237" s="95"/>
      <c r="ER237" s="95"/>
      <c r="ES237" s="95"/>
      <c r="ET237" s="95"/>
      <c r="EU237" s="95"/>
      <c r="EV237" s="95"/>
      <c r="EW237" s="95"/>
      <c r="EX237" s="95"/>
      <c r="EY237" s="95"/>
      <c r="EZ237" s="95"/>
      <c r="FA237" s="95"/>
      <c r="FB237" s="95"/>
      <c r="FC237" s="95"/>
      <c r="FD237" s="95"/>
      <c r="FE237" s="95"/>
      <c r="FF237" s="95"/>
      <c r="FG237" s="95"/>
      <c r="FH237" s="95"/>
      <c r="FI237" s="95"/>
      <c r="FJ237" s="95"/>
      <c r="FK237" s="95"/>
      <c r="FL237" s="95"/>
      <c r="FM237" s="95"/>
      <c r="FN237" s="95"/>
      <c r="FO237" s="95"/>
      <c r="FP237" s="95"/>
      <c r="FQ237" s="95"/>
      <c r="FR237" s="95"/>
      <c r="FS237" s="95"/>
      <c r="FT237" s="95"/>
      <c r="FU237" s="95"/>
      <c r="FV237" s="95"/>
      <c r="FW237" s="95"/>
      <c r="FX237" s="95"/>
      <c r="FY237" s="95"/>
      <c r="FZ237" s="95"/>
      <c r="GA237" s="95"/>
      <c r="GB237" s="95"/>
      <c r="GC237" s="95"/>
      <c r="GD237" s="95"/>
      <c r="GE237" s="95"/>
      <c r="GF237" s="95"/>
      <c r="GG237" s="95"/>
      <c r="GH237" s="95"/>
      <c r="GI237" s="95"/>
      <c r="GJ237" s="95"/>
      <c r="GK237" s="95"/>
      <c r="GL237" s="95"/>
      <c r="GM237" s="95"/>
      <c r="GN237" s="95"/>
      <c r="GO237" s="95"/>
      <c r="GP237" s="95"/>
      <c r="GQ237" s="95"/>
      <c r="GR237" s="95"/>
      <c r="GS237" s="95"/>
      <c r="GT237" s="95"/>
      <c r="GU237" s="95"/>
      <c r="GV237" s="95"/>
      <c r="GW237" s="133"/>
      <c r="GX237" s="133"/>
      <c r="GY237" s="133"/>
      <c r="GZ237" s="133"/>
      <c r="HA237" s="133"/>
      <c r="HB237" s="133"/>
      <c r="HC237" s="133"/>
      <c r="HD237" s="133"/>
      <c r="HE237" s="133"/>
      <c r="HF237" s="133"/>
      <c r="HG237" s="95"/>
      <c r="HH237" s="95"/>
      <c r="HI237" s="95"/>
      <c r="HJ237" s="95"/>
      <c r="HK237" s="95"/>
      <c r="HL237" s="95"/>
      <c r="HM237" s="95"/>
      <c r="HN237" s="95"/>
      <c r="HO237" s="95"/>
      <c r="HP237" s="95"/>
      <c r="HQ237" s="95"/>
      <c r="HR237" s="95"/>
      <c r="HS237" s="95"/>
      <c r="HT237" s="95"/>
      <c r="HU237" s="95"/>
      <c r="HV237" s="95"/>
      <c r="HW237" s="95"/>
      <c r="HX237" s="95"/>
      <c r="HY237" s="95"/>
      <c r="HZ237" s="95"/>
      <c r="IA237" s="95"/>
      <c r="IB237" s="95"/>
      <c r="IC237" s="95"/>
      <c r="ID237" s="95"/>
      <c r="IE237" s="95"/>
      <c r="IF237" s="95"/>
      <c r="IG237" s="95"/>
      <c r="IH237" s="95"/>
      <c r="II237" s="95"/>
      <c r="IJ237" s="95"/>
      <c r="IK237" s="95"/>
      <c r="IL237" s="95"/>
      <c r="IM237" s="95"/>
      <c r="IN237" s="95"/>
      <c r="IO237" s="95"/>
      <c r="IP237" s="95"/>
      <c r="IQ237" s="95"/>
      <c r="IR237" s="95"/>
      <c r="IS237" s="95"/>
      <c r="IT237" s="95"/>
      <c r="IU237" s="95"/>
      <c r="IV237" s="95"/>
      <c r="IW237" s="95"/>
      <c r="IX237" s="95"/>
      <c r="IY237" s="95"/>
      <c r="IZ237" s="95"/>
      <c r="JA237" s="95"/>
      <c r="JB237" s="95"/>
      <c r="JC237" s="95"/>
      <c r="JD237" s="95"/>
      <c r="JE237" s="95"/>
      <c r="JF237" s="95"/>
      <c r="JG237" s="95"/>
      <c r="JH237" s="95"/>
      <c r="JI237" s="95"/>
      <c r="JJ237" s="95"/>
      <c r="JK237" s="95"/>
      <c r="JL237" s="95"/>
      <c r="JM237" s="95"/>
      <c r="JN237" s="95"/>
      <c r="JO237" s="95"/>
      <c r="JP237" s="95"/>
      <c r="JQ237" s="95"/>
      <c r="JR237" s="95"/>
      <c r="JS237" s="95"/>
      <c r="JT237" s="95"/>
      <c r="JU237" s="95"/>
      <c r="JV237" s="95"/>
      <c r="JW237" s="95"/>
      <c r="JX237" s="95"/>
      <c r="JY237" s="95"/>
      <c r="JZ237" s="95"/>
      <c r="KA237" s="95"/>
      <c r="KB237" s="95"/>
      <c r="KC237" s="95"/>
      <c r="KD237" s="95"/>
      <c r="KE237" s="95"/>
      <c r="KF237" s="95"/>
      <c r="KG237" s="95"/>
      <c r="KH237" s="95"/>
      <c r="KI237" s="95"/>
      <c r="KJ237" s="95"/>
      <c r="KK237" s="95"/>
      <c r="KL237" s="95"/>
      <c r="KM237" s="95"/>
      <c r="KN237" s="95"/>
      <c r="KO237" s="95"/>
      <c r="KP237" s="95"/>
      <c r="KQ237" s="95"/>
      <c r="KR237" s="95"/>
      <c r="KS237" s="95"/>
      <c r="KT237" s="95"/>
      <c r="KU237" s="95"/>
      <c r="KV237" s="95"/>
      <c r="KW237" s="95"/>
      <c r="KX237" s="95"/>
      <c r="KY237" s="95"/>
      <c r="KZ237" s="95"/>
      <c r="LA237" s="95"/>
      <c r="LB237" s="95"/>
      <c r="LC237" s="95"/>
      <c r="LD237" s="95"/>
      <c r="LE237" s="95"/>
      <c r="LF237" s="95"/>
      <c r="LG237" s="95"/>
      <c r="LH237" s="95"/>
      <c r="LI237" s="95"/>
      <c r="LJ237" s="95"/>
      <c r="LK237" s="95"/>
      <c r="LL237" s="95"/>
      <c r="LM237" s="95"/>
      <c r="LN237" s="95"/>
      <c r="LO237" s="95"/>
      <c r="LP237" s="95"/>
      <c r="LQ237" s="95"/>
      <c r="LR237" s="95"/>
      <c r="LS237" s="95"/>
      <c r="LT237" s="95"/>
      <c r="LU237" s="95"/>
      <c r="LV237" s="95"/>
      <c r="LW237" s="95"/>
      <c r="LX237" s="95"/>
      <c r="LY237" s="95"/>
      <c r="LZ237" s="95"/>
      <c r="MA237" s="95"/>
      <c r="MB237" s="95"/>
      <c r="MC237" s="95"/>
      <c r="MD237" s="95"/>
      <c r="ME237" s="95"/>
      <c r="MF237" s="95"/>
      <c r="MG237" s="95"/>
      <c r="MH237" s="95"/>
      <c r="MI237" s="95"/>
      <c r="MJ237" s="95"/>
      <c r="MK237" s="95"/>
      <c r="ML237" s="95"/>
      <c r="MM237" s="95"/>
      <c r="MN237" s="95"/>
      <c r="MO237" s="95"/>
      <c r="MP237" s="95"/>
      <c r="MQ237" s="95"/>
      <c r="MR237" s="95"/>
      <c r="MS237" s="95"/>
      <c r="MT237" s="95"/>
      <c r="MU237" s="95"/>
      <c r="MV237" s="95"/>
      <c r="MW237" s="95"/>
      <c r="MX237" s="95"/>
      <c r="MY237" s="95"/>
      <c r="MZ237" s="95"/>
      <c r="NA237" s="95"/>
      <c r="NB237" s="95"/>
      <c r="NC237" s="95"/>
      <c r="ND237" s="95"/>
      <c r="NE237" s="95"/>
      <c r="NF237" s="95"/>
      <c r="NG237" s="95"/>
      <c r="NH237" s="95"/>
      <c r="NI237" s="95"/>
      <c r="NJ237" s="95"/>
      <c r="NK237" s="95"/>
      <c r="NL237" s="95"/>
      <c r="NM237" s="95"/>
      <c r="NN237" s="95"/>
      <c r="NO237" s="95"/>
      <c r="NP237" s="95"/>
      <c r="NQ237" s="95"/>
      <c r="NR237" s="95"/>
      <c r="NS237" s="95"/>
      <c r="NT237" s="95"/>
      <c r="NU237" s="95"/>
      <c r="NV237" s="95"/>
      <c r="NW237" s="95"/>
      <c r="NX237" s="95"/>
      <c r="NY237" s="95"/>
      <c r="NZ237" s="95"/>
      <c r="OA237" s="95"/>
      <c r="OB237" s="95"/>
      <c r="OC237" s="95"/>
      <c r="OD237" s="95"/>
      <c r="OE237" s="95"/>
      <c r="OF237" s="95"/>
      <c r="OG237" s="95"/>
      <c r="OH237" s="95"/>
      <c r="OI237" s="95"/>
      <c r="OJ237" s="95"/>
      <c r="OK237" s="95"/>
      <c r="OL237" s="95"/>
      <c r="OM237" s="95"/>
      <c r="ON237" s="95"/>
      <c r="OO237" s="95"/>
      <c r="OP237" s="95"/>
      <c r="OQ237" s="95"/>
      <c r="OR237" s="95"/>
      <c r="OS237" s="95"/>
      <c r="OT237" s="95"/>
      <c r="OU237" s="95"/>
      <c r="OV237" s="95"/>
      <c r="OW237" s="95"/>
      <c r="OX237" s="95"/>
      <c r="OY237" s="95"/>
      <c r="OZ237" s="95"/>
      <c r="PA237" s="95"/>
      <c r="PB237" s="95"/>
      <c r="PC237" s="95"/>
      <c r="PD237" s="95"/>
      <c r="PE237" s="95"/>
      <c r="PF237" s="95"/>
      <c r="PG237" s="95"/>
      <c r="PH237" s="95"/>
    </row>
    <row r="238" spans="3:424" s="85" customFormat="1" ht="29.55" customHeight="1">
      <c r="C238" s="1815">
        <f t="shared" ref="C238:C246" si="80">C158</f>
        <v>0</v>
      </c>
      <c r="D238" s="1815"/>
      <c r="E238" s="1815"/>
      <c r="F238" s="143">
        <f t="shared" si="61"/>
        <v>0</v>
      </c>
      <c r="G238" s="143" t="e">
        <f t="shared" si="72"/>
        <v>#VALUE!</v>
      </c>
      <c r="H238" s="143" t="e">
        <f t="shared" si="79"/>
        <v>#VALUE!</v>
      </c>
      <c r="I238" s="143" t="e">
        <f t="shared" si="79"/>
        <v>#VALUE!</v>
      </c>
      <c r="J238" s="143" t="e">
        <f t="shared" si="79"/>
        <v>#VALUE!</v>
      </c>
      <c r="K238" s="143" t="e">
        <f t="shared" si="79"/>
        <v>#VALUE!</v>
      </c>
      <c r="L238" s="143" t="e">
        <f t="shared" si="79"/>
        <v>#VALUE!</v>
      </c>
      <c r="M238" s="143" t="e">
        <f t="shared" si="79"/>
        <v>#VALUE!</v>
      </c>
      <c r="N238" s="143" t="e">
        <f t="shared" si="79"/>
        <v>#VALUE!</v>
      </c>
      <c r="O238" s="143" t="e">
        <f t="shared" si="79"/>
        <v>#VALUE!</v>
      </c>
      <c r="P238" s="143" t="e">
        <f t="shared" si="79"/>
        <v>#VALUE!</v>
      </c>
      <c r="Q238" s="143" t="e">
        <f t="shared" si="79"/>
        <v>#VALUE!</v>
      </c>
      <c r="R238" s="143" t="e">
        <f t="shared" si="79"/>
        <v>#VALUE!</v>
      </c>
      <c r="S238" s="143" t="e">
        <f t="shared" si="79"/>
        <v>#VALUE!</v>
      </c>
      <c r="T238" s="143" t="e">
        <f t="shared" si="79"/>
        <v>#VALUE!</v>
      </c>
      <c r="U238" s="143" t="e">
        <f t="shared" si="79"/>
        <v>#VALUE!</v>
      </c>
      <c r="V238" s="143" t="e">
        <f t="shared" si="79"/>
        <v>#VALUE!</v>
      </c>
      <c r="W238" s="143" t="e">
        <f t="shared" si="79"/>
        <v>#VALUE!</v>
      </c>
      <c r="X238" s="143" t="e">
        <f t="shared" si="79"/>
        <v>#VALUE!</v>
      </c>
      <c r="Y238" s="143" t="e">
        <f t="shared" si="79"/>
        <v>#VALUE!</v>
      </c>
      <c r="Z238" s="143" t="e">
        <f t="shared" si="79"/>
        <v>#VALUE!</v>
      </c>
      <c r="AA238" s="143" t="e">
        <f t="shared" si="79"/>
        <v>#VALUE!</v>
      </c>
      <c r="AB238" s="143" t="e">
        <f t="shared" si="79"/>
        <v>#VALUE!</v>
      </c>
      <c r="AC238" s="143" t="e">
        <f t="shared" si="79"/>
        <v>#VALUE!</v>
      </c>
      <c r="AD238" s="143" t="e">
        <f t="shared" si="79"/>
        <v>#VALUE!</v>
      </c>
      <c r="AE238" s="143" t="e">
        <f t="shared" si="79"/>
        <v>#VALUE!</v>
      </c>
      <c r="AF238" s="143" t="e">
        <f t="shared" si="79"/>
        <v>#VALUE!</v>
      </c>
      <c r="AG238" s="143" t="e">
        <f t="shared" si="79"/>
        <v>#VALUE!</v>
      </c>
      <c r="AH238" s="143" t="e">
        <f t="shared" si="79"/>
        <v>#VALUE!</v>
      </c>
      <c r="AI238" s="143" t="e">
        <f t="shared" si="79"/>
        <v>#VALUE!</v>
      </c>
      <c r="AJ238" s="143" t="e">
        <f t="shared" si="79"/>
        <v>#VALUE!</v>
      </c>
      <c r="AK238" s="143" t="e">
        <f t="shared" si="79"/>
        <v>#VALUE!</v>
      </c>
      <c r="AL238" s="143" t="e">
        <f t="shared" si="79"/>
        <v>#VALUE!</v>
      </c>
      <c r="AM238" s="143" t="e">
        <f t="shared" si="79"/>
        <v>#VALUE!</v>
      </c>
      <c r="AN238" s="143" t="e">
        <f t="shared" si="79"/>
        <v>#VALUE!</v>
      </c>
      <c r="AO238" s="143" t="e">
        <f t="shared" si="79"/>
        <v>#VALUE!</v>
      </c>
      <c r="AP238" s="143" t="e">
        <f t="shared" si="79"/>
        <v>#VALUE!</v>
      </c>
      <c r="AQ238" s="143" t="e">
        <f t="shared" si="79"/>
        <v>#VALUE!</v>
      </c>
      <c r="AR238" s="143" t="e">
        <f t="shared" si="79"/>
        <v>#VALUE!</v>
      </c>
      <c r="AS238" s="143" t="e">
        <f t="shared" si="79"/>
        <v>#VALUE!</v>
      </c>
      <c r="AT238" s="143" t="e">
        <f t="shared" si="79"/>
        <v>#VALUE!</v>
      </c>
      <c r="AU238" s="143" t="e">
        <f t="shared" si="79"/>
        <v>#VALUE!</v>
      </c>
      <c r="AV238" s="143" t="e">
        <f t="shared" si="79"/>
        <v>#VALUE!</v>
      </c>
      <c r="AW238" s="143" t="e">
        <f t="shared" si="79"/>
        <v>#VALUE!</v>
      </c>
      <c r="AX238" s="143" t="e">
        <f t="shared" si="79"/>
        <v>#VALUE!</v>
      </c>
      <c r="AY238" s="143" t="e">
        <f t="shared" si="79"/>
        <v>#VALUE!</v>
      </c>
      <c r="AZ238" s="143" t="e">
        <f t="shared" si="79"/>
        <v>#VALUE!</v>
      </c>
      <c r="BA238" s="143" t="e">
        <f t="shared" si="79"/>
        <v>#VALUE!</v>
      </c>
      <c r="BB238" s="143" t="e">
        <f t="shared" si="79"/>
        <v>#VALUE!</v>
      </c>
      <c r="BC238" s="143" t="e">
        <f t="shared" si="79"/>
        <v>#VALUE!</v>
      </c>
      <c r="BD238" s="143" t="e">
        <f t="shared" si="79"/>
        <v>#VALUE!</v>
      </c>
      <c r="BE238" s="143" t="e">
        <f t="shared" si="79"/>
        <v>#VALUE!</v>
      </c>
      <c r="BF238" s="143" t="e">
        <f t="shared" si="79"/>
        <v>#VALUE!</v>
      </c>
      <c r="BG238" s="143" t="e">
        <f t="shared" si="79"/>
        <v>#VALUE!</v>
      </c>
      <c r="BH238" s="143" t="e">
        <f t="shared" si="79"/>
        <v>#VALUE!</v>
      </c>
      <c r="BI238" s="143" t="e">
        <f t="shared" si="79"/>
        <v>#VALUE!</v>
      </c>
      <c r="BJ238" s="143" t="e">
        <f t="shared" si="79"/>
        <v>#VALUE!</v>
      </c>
      <c r="BK238" s="143" t="e">
        <f t="shared" si="79"/>
        <v>#VALUE!</v>
      </c>
      <c r="BL238" s="143" t="e">
        <f t="shared" si="79"/>
        <v>#VALUE!</v>
      </c>
      <c r="BM238" s="143" t="e">
        <f t="shared" si="79"/>
        <v>#VALUE!</v>
      </c>
      <c r="BN238" s="95"/>
      <c r="BO238" s="95"/>
      <c r="BP238" s="95"/>
      <c r="BQ238" s="95"/>
      <c r="BR238" s="95"/>
      <c r="BS238" s="95"/>
      <c r="BT238" s="95"/>
      <c r="BU238" s="95"/>
      <c r="BV238" s="95"/>
      <c r="BW238" s="95"/>
      <c r="BX238" s="95"/>
      <c r="BY238" s="95"/>
      <c r="BZ238" s="95"/>
      <c r="CA238" s="95"/>
      <c r="CB238" s="95"/>
      <c r="CC238" s="95"/>
      <c r="CD238" s="95"/>
      <c r="CE238" s="95"/>
      <c r="CF238" s="95"/>
      <c r="CG238" s="95"/>
      <c r="CH238" s="95"/>
      <c r="CI238" s="95"/>
      <c r="CJ238" s="95"/>
      <c r="CK238" s="95"/>
      <c r="CL238" s="95"/>
      <c r="CM238" s="95"/>
      <c r="CN238" s="95"/>
      <c r="CO238" s="95"/>
      <c r="CP238" s="95"/>
      <c r="CQ238" s="95"/>
      <c r="CR238" s="95"/>
      <c r="CS238" s="95"/>
      <c r="CT238" s="95"/>
      <c r="CU238" s="95"/>
      <c r="CV238" s="95"/>
      <c r="CW238" s="95"/>
      <c r="CX238" s="95"/>
      <c r="CY238" s="95"/>
      <c r="CZ238" s="95"/>
      <c r="DA238" s="95"/>
      <c r="DB238" s="95"/>
      <c r="DC238" s="95"/>
      <c r="DD238" s="95"/>
      <c r="DE238" s="95"/>
      <c r="DF238" s="95"/>
      <c r="DG238" s="95"/>
      <c r="DH238" s="95"/>
      <c r="DI238" s="95"/>
      <c r="DJ238" s="95"/>
      <c r="DK238" s="95"/>
      <c r="DL238" s="95"/>
      <c r="DM238" s="95"/>
      <c r="DN238" s="95"/>
      <c r="DO238" s="95"/>
      <c r="DP238" s="95"/>
      <c r="DQ238" s="95"/>
      <c r="DR238" s="95"/>
      <c r="DS238" s="95"/>
      <c r="DT238" s="95"/>
      <c r="DU238" s="95"/>
      <c r="DV238" s="95"/>
      <c r="DW238" s="95"/>
      <c r="DX238" s="95"/>
      <c r="DY238" s="95"/>
      <c r="DZ238" s="95"/>
      <c r="EA238" s="95"/>
      <c r="EB238" s="95"/>
      <c r="EC238" s="95"/>
      <c r="ED238" s="95"/>
      <c r="EE238" s="95"/>
      <c r="EF238" s="95"/>
      <c r="EG238" s="95"/>
      <c r="EH238" s="95"/>
      <c r="EI238" s="95"/>
      <c r="EJ238" s="95"/>
      <c r="EK238" s="95"/>
      <c r="EL238" s="95"/>
      <c r="EM238" s="95"/>
      <c r="EN238" s="95"/>
      <c r="EO238" s="95"/>
      <c r="EP238" s="95"/>
      <c r="EQ238" s="95"/>
      <c r="ER238" s="95"/>
      <c r="ES238" s="95"/>
      <c r="ET238" s="95"/>
      <c r="EU238" s="95"/>
      <c r="EV238" s="95"/>
      <c r="EW238" s="95"/>
      <c r="EX238" s="95"/>
      <c r="EY238" s="95"/>
      <c r="EZ238" s="95"/>
      <c r="FA238" s="95"/>
      <c r="FB238" s="95"/>
      <c r="FC238" s="95"/>
      <c r="FD238" s="95"/>
      <c r="FE238" s="95"/>
      <c r="FF238" s="95"/>
      <c r="FG238" s="95"/>
      <c r="FH238" s="95"/>
      <c r="FI238" s="95"/>
      <c r="FJ238" s="95"/>
      <c r="FK238" s="95"/>
      <c r="FL238" s="95"/>
      <c r="FM238" s="95"/>
      <c r="FN238" s="95"/>
      <c r="FO238" s="95"/>
      <c r="FP238" s="95"/>
      <c r="FQ238" s="95"/>
      <c r="FR238" s="95"/>
      <c r="FS238" s="95"/>
      <c r="FT238" s="95"/>
      <c r="FU238" s="95"/>
      <c r="FV238" s="95"/>
      <c r="FW238" s="95"/>
      <c r="FX238" s="95"/>
      <c r="FY238" s="95"/>
      <c r="FZ238" s="95"/>
      <c r="GA238" s="95"/>
      <c r="GB238" s="95"/>
      <c r="GC238" s="95"/>
      <c r="GD238" s="95"/>
      <c r="GE238" s="95"/>
      <c r="GF238" s="95"/>
      <c r="GG238" s="95"/>
      <c r="GH238" s="95"/>
      <c r="GI238" s="95"/>
      <c r="GJ238" s="95"/>
      <c r="GK238" s="95"/>
      <c r="GL238" s="95"/>
      <c r="GM238" s="95"/>
      <c r="GN238" s="95"/>
      <c r="GO238" s="95"/>
      <c r="GP238" s="95"/>
      <c r="GQ238" s="95"/>
      <c r="GR238" s="95"/>
      <c r="GS238" s="95"/>
      <c r="GT238" s="95"/>
      <c r="GU238" s="95"/>
      <c r="GV238" s="95"/>
      <c r="GW238" s="133"/>
      <c r="GX238" s="133"/>
      <c r="GY238" s="133"/>
      <c r="GZ238" s="133"/>
      <c r="HA238" s="133"/>
      <c r="HB238" s="133"/>
      <c r="HC238" s="133"/>
      <c r="HD238" s="133"/>
      <c r="HE238" s="133"/>
      <c r="HF238" s="133"/>
      <c r="HG238" s="95"/>
      <c r="HH238" s="95"/>
      <c r="HI238" s="95"/>
      <c r="HJ238" s="95"/>
      <c r="HK238" s="95"/>
      <c r="HL238" s="95"/>
      <c r="HM238" s="95"/>
      <c r="HN238" s="95"/>
      <c r="HO238" s="95"/>
      <c r="HP238" s="95"/>
      <c r="HQ238" s="95"/>
      <c r="HR238" s="95"/>
      <c r="HS238" s="95"/>
      <c r="HT238" s="95"/>
      <c r="HU238" s="95"/>
      <c r="HV238" s="95"/>
      <c r="HW238" s="95"/>
      <c r="HX238" s="95"/>
      <c r="HY238" s="95"/>
      <c r="HZ238" s="95"/>
      <c r="IA238" s="95"/>
      <c r="IB238" s="95"/>
      <c r="IC238" s="95"/>
      <c r="ID238" s="95"/>
      <c r="IE238" s="95"/>
      <c r="IF238" s="95"/>
      <c r="IG238" s="95"/>
      <c r="IH238" s="95"/>
      <c r="II238" s="95"/>
      <c r="IJ238" s="95"/>
      <c r="IK238" s="95"/>
      <c r="IL238" s="95"/>
      <c r="IM238" s="95"/>
      <c r="IN238" s="95"/>
      <c r="IO238" s="95"/>
      <c r="IP238" s="95"/>
      <c r="IQ238" s="95"/>
      <c r="IR238" s="95"/>
      <c r="IS238" s="95"/>
      <c r="IT238" s="95"/>
      <c r="IU238" s="95"/>
      <c r="IV238" s="95"/>
      <c r="IW238" s="95"/>
      <c r="IX238" s="95"/>
      <c r="IY238" s="95"/>
      <c r="IZ238" s="95"/>
      <c r="JA238" s="95"/>
      <c r="JB238" s="95"/>
      <c r="JC238" s="95"/>
      <c r="JD238" s="95"/>
      <c r="JE238" s="95"/>
      <c r="JF238" s="95"/>
      <c r="JG238" s="95"/>
      <c r="JH238" s="95"/>
      <c r="JI238" s="95"/>
      <c r="JJ238" s="95"/>
      <c r="JK238" s="95"/>
      <c r="JL238" s="95"/>
      <c r="JM238" s="95"/>
      <c r="JN238" s="95"/>
      <c r="JO238" s="95"/>
      <c r="JP238" s="95"/>
      <c r="JQ238" s="95"/>
      <c r="JR238" s="95"/>
      <c r="JS238" s="95"/>
      <c r="JT238" s="95"/>
      <c r="JU238" s="95"/>
      <c r="JV238" s="95"/>
      <c r="JW238" s="95"/>
      <c r="JX238" s="95"/>
      <c r="JY238" s="95"/>
      <c r="JZ238" s="95"/>
      <c r="KA238" s="95"/>
      <c r="KB238" s="95"/>
      <c r="KC238" s="95"/>
      <c r="KD238" s="95"/>
      <c r="KE238" s="95"/>
      <c r="KF238" s="95"/>
      <c r="KG238" s="95"/>
      <c r="KH238" s="95"/>
      <c r="KI238" s="95"/>
      <c r="KJ238" s="95"/>
      <c r="KK238" s="95"/>
      <c r="KL238" s="95"/>
      <c r="KM238" s="95"/>
      <c r="KN238" s="95"/>
      <c r="KO238" s="95"/>
      <c r="KP238" s="95"/>
      <c r="KQ238" s="95"/>
      <c r="KR238" s="95"/>
      <c r="KS238" s="95"/>
      <c r="KT238" s="95"/>
      <c r="KU238" s="95"/>
      <c r="KV238" s="95"/>
      <c r="KW238" s="95"/>
      <c r="KX238" s="95"/>
      <c r="KY238" s="95"/>
      <c r="KZ238" s="95"/>
      <c r="LA238" s="95"/>
      <c r="LB238" s="95"/>
      <c r="LC238" s="95"/>
      <c r="LD238" s="95"/>
      <c r="LE238" s="95"/>
      <c r="LF238" s="95"/>
      <c r="LG238" s="95"/>
      <c r="LH238" s="95"/>
      <c r="LI238" s="95"/>
      <c r="LJ238" s="95"/>
      <c r="LK238" s="95"/>
      <c r="LL238" s="95"/>
      <c r="LM238" s="95"/>
      <c r="LN238" s="95"/>
      <c r="LO238" s="95"/>
      <c r="LP238" s="95"/>
      <c r="LQ238" s="95"/>
      <c r="LR238" s="95"/>
      <c r="LS238" s="95"/>
      <c r="LT238" s="95"/>
      <c r="LU238" s="95"/>
      <c r="LV238" s="95"/>
      <c r="LW238" s="95"/>
      <c r="LX238" s="95"/>
      <c r="LY238" s="95"/>
      <c r="LZ238" s="95"/>
      <c r="MA238" s="95"/>
      <c r="MB238" s="95"/>
      <c r="MC238" s="95"/>
      <c r="MD238" s="95"/>
      <c r="ME238" s="95"/>
      <c r="MF238" s="95"/>
      <c r="MG238" s="95"/>
      <c r="MH238" s="95"/>
      <c r="MI238" s="95"/>
      <c r="MJ238" s="95"/>
      <c r="MK238" s="95"/>
      <c r="ML238" s="95"/>
      <c r="MM238" s="95"/>
      <c r="MN238" s="95"/>
      <c r="MO238" s="95"/>
      <c r="MP238" s="95"/>
      <c r="MQ238" s="95"/>
      <c r="MR238" s="95"/>
      <c r="MS238" s="95"/>
      <c r="MT238" s="95"/>
      <c r="MU238" s="95"/>
      <c r="MV238" s="95"/>
      <c r="MW238" s="95"/>
      <c r="MX238" s="95"/>
      <c r="MY238" s="95"/>
      <c r="MZ238" s="95"/>
      <c r="NA238" s="95"/>
      <c r="NB238" s="95"/>
      <c r="NC238" s="95"/>
      <c r="ND238" s="95"/>
      <c r="NE238" s="95"/>
      <c r="NF238" s="95"/>
      <c r="NG238" s="95"/>
      <c r="NH238" s="95"/>
      <c r="NI238" s="95"/>
      <c r="NJ238" s="95"/>
      <c r="NK238" s="95"/>
      <c r="NL238" s="95"/>
      <c r="NM238" s="95"/>
      <c r="NN238" s="95"/>
      <c r="NO238" s="95"/>
      <c r="NP238" s="95"/>
      <c r="NQ238" s="95"/>
      <c r="NR238" s="95"/>
      <c r="NS238" s="95"/>
      <c r="NT238" s="95"/>
      <c r="NU238" s="95"/>
      <c r="NV238" s="95"/>
      <c r="NW238" s="95"/>
      <c r="NX238" s="95"/>
      <c r="NY238" s="95"/>
      <c r="NZ238" s="95"/>
      <c r="OA238" s="95"/>
      <c r="OB238" s="95"/>
      <c r="OC238" s="95"/>
      <c r="OD238" s="95"/>
      <c r="OE238" s="95"/>
      <c r="OF238" s="95"/>
      <c r="OG238" s="95"/>
      <c r="OH238" s="95"/>
      <c r="OI238" s="95"/>
      <c r="OJ238" s="95"/>
      <c r="OK238" s="95"/>
      <c r="OL238" s="95"/>
      <c r="OM238" s="95"/>
      <c r="ON238" s="95"/>
      <c r="OO238" s="95"/>
      <c r="OP238" s="95"/>
      <c r="OQ238" s="95"/>
      <c r="OR238" s="95"/>
      <c r="OS238" s="95"/>
      <c r="OT238" s="95"/>
      <c r="OU238" s="95"/>
      <c r="OV238" s="95"/>
      <c r="OW238" s="95"/>
      <c r="OX238" s="95"/>
      <c r="OY238" s="95"/>
      <c r="OZ238" s="95"/>
      <c r="PA238" s="95"/>
      <c r="PB238" s="95"/>
      <c r="PC238" s="95"/>
      <c r="PD238" s="95"/>
      <c r="PE238" s="95"/>
      <c r="PF238" s="95"/>
      <c r="PG238" s="95"/>
      <c r="PH238" s="95"/>
    </row>
    <row r="239" spans="3:424" s="85" customFormat="1" ht="29.55" customHeight="1">
      <c r="C239" s="1815">
        <f t="shared" si="80"/>
        <v>0</v>
      </c>
      <c r="D239" s="1815"/>
      <c r="E239" s="1815"/>
      <c r="F239" s="143">
        <f t="shared" si="61"/>
        <v>0</v>
      </c>
      <c r="G239" s="143" t="e">
        <f t="shared" si="72"/>
        <v>#VALUE!</v>
      </c>
      <c r="H239" s="143" t="e">
        <f t="shared" si="79"/>
        <v>#VALUE!</v>
      </c>
      <c r="I239" s="143" t="e">
        <f t="shared" si="79"/>
        <v>#VALUE!</v>
      </c>
      <c r="J239" s="143" t="e">
        <f t="shared" si="79"/>
        <v>#VALUE!</v>
      </c>
      <c r="K239" s="143" t="e">
        <f t="shared" si="79"/>
        <v>#VALUE!</v>
      </c>
      <c r="L239" s="143" t="e">
        <f t="shared" si="79"/>
        <v>#VALUE!</v>
      </c>
      <c r="M239" s="143" t="e">
        <f t="shared" si="79"/>
        <v>#VALUE!</v>
      </c>
      <c r="N239" s="143" t="e">
        <f t="shared" si="79"/>
        <v>#VALUE!</v>
      </c>
      <c r="O239" s="143" t="e">
        <f t="shared" si="79"/>
        <v>#VALUE!</v>
      </c>
      <c r="P239" s="143" t="e">
        <f t="shared" si="79"/>
        <v>#VALUE!</v>
      </c>
      <c r="Q239" s="143" t="e">
        <f t="shared" si="79"/>
        <v>#VALUE!</v>
      </c>
      <c r="R239" s="143" t="e">
        <f t="shared" si="79"/>
        <v>#VALUE!</v>
      </c>
      <c r="S239" s="143" t="e">
        <f t="shared" si="79"/>
        <v>#VALUE!</v>
      </c>
      <c r="T239" s="143" t="e">
        <f t="shared" si="79"/>
        <v>#VALUE!</v>
      </c>
      <c r="U239" s="143" t="e">
        <f t="shared" si="79"/>
        <v>#VALUE!</v>
      </c>
      <c r="V239" s="143" t="e">
        <f t="shared" si="79"/>
        <v>#VALUE!</v>
      </c>
      <c r="W239" s="143" t="e">
        <f t="shared" si="79"/>
        <v>#VALUE!</v>
      </c>
      <c r="X239" s="143" t="e">
        <f t="shared" si="79"/>
        <v>#VALUE!</v>
      </c>
      <c r="Y239" s="143" t="e">
        <f t="shared" si="79"/>
        <v>#VALUE!</v>
      </c>
      <c r="Z239" s="143" t="e">
        <f t="shared" si="79"/>
        <v>#VALUE!</v>
      </c>
      <c r="AA239" s="143" t="e">
        <f t="shared" si="79"/>
        <v>#VALUE!</v>
      </c>
      <c r="AB239" s="143" t="e">
        <f t="shared" si="79"/>
        <v>#VALUE!</v>
      </c>
      <c r="AC239" s="143" t="e">
        <f t="shared" si="79"/>
        <v>#VALUE!</v>
      </c>
      <c r="AD239" s="143" t="e">
        <f t="shared" si="79"/>
        <v>#VALUE!</v>
      </c>
      <c r="AE239" s="143" t="e">
        <f t="shared" si="79"/>
        <v>#VALUE!</v>
      </c>
      <c r="AF239" s="143" t="e">
        <f t="shared" si="79"/>
        <v>#VALUE!</v>
      </c>
      <c r="AG239" s="143" t="e">
        <f t="shared" si="79"/>
        <v>#VALUE!</v>
      </c>
      <c r="AH239" s="143" t="e">
        <f t="shared" si="79"/>
        <v>#VALUE!</v>
      </c>
      <c r="AI239" s="143" t="e">
        <f t="shared" si="79"/>
        <v>#VALUE!</v>
      </c>
      <c r="AJ239" s="143" t="e">
        <f t="shared" si="79"/>
        <v>#VALUE!</v>
      </c>
      <c r="AK239" s="143" t="e">
        <f t="shared" si="79"/>
        <v>#VALUE!</v>
      </c>
      <c r="AL239" s="143" t="e">
        <f t="shared" si="79"/>
        <v>#VALUE!</v>
      </c>
      <c r="AM239" s="143" t="e">
        <f t="shared" si="79"/>
        <v>#VALUE!</v>
      </c>
      <c r="AN239" s="143" t="e">
        <f t="shared" si="79"/>
        <v>#VALUE!</v>
      </c>
      <c r="AO239" s="143" t="e">
        <f t="shared" si="79"/>
        <v>#VALUE!</v>
      </c>
      <c r="AP239" s="143" t="e">
        <f t="shared" si="79"/>
        <v>#VALUE!</v>
      </c>
      <c r="AQ239" s="143" t="e">
        <f t="shared" si="79"/>
        <v>#VALUE!</v>
      </c>
      <c r="AR239" s="143" t="e">
        <f t="shared" si="79"/>
        <v>#VALUE!</v>
      </c>
      <c r="AS239" s="143" t="e">
        <f t="shared" si="79"/>
        <v>#VALUE!</v>
      </c>
      <c r="AT239" s="143" t="e">
        <f t="shared" si="79"/>
        <v>#VALUE!</v>
      </c>
      <c r="AU239" s="143" t="e">
        <f t="shared" si="79"/>
        <v>#VALUE!</v>
      </c>
      <c r="AV239" s="143" t="e">
        <f t="shared" si="79"/>
        <v>#VALUE!</v>
      </c>
      <c r="AW239" s="143" t="e">
        <f t="shared" si="79"/>
        <v>#VALUE!</v>
      </c>
      <c r="AX239" s="143" t="e">
        <f t="shared" si="79"/>
        <v>#VALUE!</v>
      </c>
      <c r="AY239" s="143" t="e">
        <f t="shared" si="79"/>
        <v>#VALUE!</v>
      </c>
      <c r="AZ239" s="143" t="e">
        <f t="shared" si="79"/>
        <v>#VALUE!</v>
      </c>
      <c r="BA239" s="143" t="e">
        <f t="shared" si="79"/>
        <v>#VALUE!</v>
      </c>
      <c r="BB239" s="143" t="e">
        <f t="shared" si="79"/>
        <v>#VALUE!</v>
      </c>
      <c r="BC239" s="143" t="e">
        <f t="shared" si="79"/>
        <v>#VALUE!</v>
      </c>
      <c r="BD239" s="143" t="e">
        <f t="shared" si="79"/>
        <v>#VALUE!</v>
      </c>
      <c r="BE239" s="143" t="e">
        <f t="shared" si="79"/>
        <v>#VALUE!</v>
      </c>
      <c r="BF239" s="143" t="e">
        <f t="shared" si="79"/>
        <v>#VALUE!</v>
      </c>
      <c r="BG239" s="143" t="e">
        <f t="shared" si="79"/>
        <v>#VALUE!</v>
      </c>
      <c r="BH239" s="143" t="e">
        <f t="shared" si="79"/>
        <v>#VALUE!</v>
      </c>
      <c r="BI239" s="143" t="e">
        <f t="shared" si="79"/>
        <v>#VALUE!</v>
      </c>
      <c r="BJ239" s="143" t="e">
        <f t="shared" si="79"/>
        <v>#VALUE!</v>
      </c>
      <c r="BK239" s="143" t="e">
        <f t="shared" si="79"/>
        <v>#VALUE!</v>
      </c>
      <c r="BL239" s="143" t="e">
        <f t="shared" si="79"/>
        <v>#VALUE!</v>
      </c>
      <c r="BM239" s="143" t="e">
        <f t="shared" si="79"/>
        <v>#VALUE!</v>
      </c>
      <c r="BN239" s="95"/>
      <c r="BO239" s="95"/>
      <c r="BP239" s="95"/>
      <c r="BQ239" s="95"/>
      <c r="BR239" s="95"/>
      <c r="BS239" s="95"/>
      <c r="BT239" s="95"/>
      <c r="BU239" s="95"/>
      <c r="BV239" s="95"/>
      <c r="BW239" s="95"/>
      <c r="BX239" s="95"/>
      <c r="BY239" s="95"/>
      <c r="BZ239" s="95"/>
      <c r="CA239" s="95"/>
      <c r="CB239" s="95"/>
      <c r="CC239" s="95"/>
      <c r="CD239" s="95"/>
      <c r="CE239" s="95"/>
      <c r="CF239" s="95"/>
      <c r="CG239" s="95"/>
      <c r="CH239" s="95"/>
      <c r="CI239" s="95"/>
      <c r="CJ239" s="95"/>
      <c r="CK239" s="95"/>
      <c r="CL239" s="95"/>
      <c r="CM239" s="95"/>
      <c r="CN239" s="95"/>
      <c r="CO239" s="95"/>
      <c r="CP239" s="95"/>
      <c r="CQ239" s="95"/>
      <c r="CR239" s="95"/>
      <c r="CS239" s="95"/>
      <c r="CT239" s="95"/>
      <c r="CU239" s="95"/>
      <c r="CV239" s="95"/>
      <c r="CW239" s="95"/>
      <c r="CX239" s="95"/>
      <c r="CY239" s="95"/>
      <c r="CZ239" s="95"/>
      <c r="DA239" s="95"/>
      <c r="DB239" s="95"/>
      <c r="DC239" s="95"/>
      <c r="DD239" s="95"/>
      <c r="DE239" s="95"/>
      <c r="DF239" s="95"/>
      <c r="DG239" s="95"/>
      <c r="DH239" s="95"/>
      <c r="DI239" s="95"/>
      <c r="DJ239" s="95"/>
      <c r="DK239" s="95"/>
      <c r="DL239" s="95"/>
      <c r="DM239" s="95"/>
      <c r="DN239" s="95"/>
      <c r="DO239" s="95"/>
      <c r="DP239" s="95"/>
      <c r="DQ239" s="95"/>
      <c r="DR239" s="95"/>
      <c r="DS239" s="95"/>
      <c r="DT239" s="95"/>
      <c r="DU239" s="95"/>
      <c r="DV239" s="95"/>
      <c r="DW239" s="95"/>
      <c r="DX239" s="95"/>
      <c r="DY239" s="95"/>
      <c r="DZ239" s="95"/>
      <c r="EA239" s="95"/>
      <c r="EB239" s="95"/>
      <c r="EC239" s="95"/>
      <c r="ED239" s="95"/>
      <c r="EE239" s="95"/>
      <c r="EF239" s="95"/>
      <c r="EG239" s="95"/>
      <c r="EH239" s="95"/>
      <c r="EI239" s="95"/>
      <c r="EJ239" s="95"/>
      <c r="EK239" s="95"/>
      <c r="EL239" s="95"/>
      <c r="EM239" s="95"/>
      <c r="EN239" s="95"/>
      <c r="EO239" s="95"/>
      <c r="EP239" s="95"/>
      <c r="EQ239" s="95"/>
      <c r="ER239" s="95"/>
      <c r="ES239" s="95"/>
      <c r="ET239" s="95"/>
      <c r="EU239" s="95"/>
      <c r="EV239" s="95"/>
      <c r="EW239" s="95"/>
      <c r="EX239" s="95"/>
      <c r="EY239" s="95"/>
      <c r="EZ239" s="95"/>
      <c r="FA239" s="95"/>
      <c r="FB239" s="95"/>
      <c r="FC239" s="95"/>
      <c r="FD239" s="95"/>
      <c r="FE239" s="95"/>
      <c r="FF239" s="95"/>
      <c r="FG239" s="95"/>
      <c r="FH239" s="95"/>
      <c r="FI239" s="95"/>
      <c r="FJ239" s="95"/>
      <c r="FK239" s="95"/>
      <c r="FL239" s="95"/>
      <c r="FM239" s="95"/>
      <c r="FN239" s="95"/>
      <c r="FO239" s="95"/>
      <c r="FP239" s="95"/>
      <c r="FQ239" s="95"/>
      <c r="FR239" s="95"/>
      <c r="FS239" s="95"/>
      <c r="FT239" s="95"/>
      <c r="FU239" s="95"/>
      <c r="FV239" s="95"/>
      <c r="FW239" s="95"/>
      <c r="FX239" s="95"/>
      <c r="FY239" s="95"/>
      <c r="FZ239" s="95"/>
      <c r="GA239" s="95"/>
      <c r="GB239" s="95"/>
      <c r="GC239" s="95"/>
      <c r="GD239" s="95"/>
      <c r="GE239" s="95"/>
      <c r="GF239" s="95"/>
      <c r="GG239" s="95"/>
      <c r="GH239" s="95"/>
      <c r="GI239" s="95"/>
      <c r="GJ239" s="95"/>
      <c r="GK239" s="95"/>
      <c r="GL239" s="95"/>
      <c r="GM239" s="95"/>
      <c r="GN239" s="95"/>
      <c r="GO239" s="95"/>
      <c r="GP239" s="95"/>
      <c r="GQ239" s="95"/>
      <c r="GR239" s="95"/>
      <c r="GS239" s="95"/>
      <c r="GT239" s="95"/>
      <c r="GU239" s="95"/>
      <c r="GV239" s="95"/>
      <c r="GW239" s="133"/>
      <c r="GX239" s="133"/>
      <c r="GY239" s="133"/>
      <c r="GZ239" s="133"/>
      <c r="HA239" s="133"/>
      <c r="HB239" s="133"/>
      <c r="HC239" s="133"/>
      <c r="HD239" s="133"/>
      <c r="HE239" s="133"/>
      <c r="HF239" s="133"/>
      <c r="HG239" s="95"/>
      <c r="HH239" s="95"/>
      <c r="HI239" s="95"/>
      <c r="HJ239" s="95"/>
      <c r="HK239" s="95"/>
      <c r="HL239" s="95"/>
      <c r="HM239" s="95"/>
      <c r="HN239" s="95"/>
      <c r="HO239" s="95"/>
      <c r="HP239" s="95"/>
      <c r="HQ239" s="95"/>
      <c r="HR239" s="95"/>
      <c r="HS239" s="95"/>
      <c r="HT239" s="95"/>
      <c r="HU239" s="95"/>
      <c r="HV239" s="95"/>
      <c r="HW239" s="95"/>
      <c r="HX239" s="95"/>
      <c r="HY239" s="95"/>
      <c r="HZ239" s="95"/>
      <c r="IA239" s="95"/>
      <c r="IB239" s="95"/>
      <c r="IC239" s="95"/>
      <c r="ID239" s="95"/>
      <c r="IE239" s="95"/>
      <c r="IF239" s="95"/>
      <c r="IG239" s="95"/>
      <c r="IH239" s="95"/>
      <c r="II239" s="95"/>
      <c r="IJ239" s="95"/>
      <c r="IK239" s="95"/>
      <c r="IL239" s="95"/>
      <c r="IM239" s="95"/>
      <c r="IN239" s="95"/>
      <c r="IO239" s="95"/>
      <c r="IP239" s="95"/>
      <c r="IQ239" s="95"/>
      <c r="IR239" s="95"/>
      <c r="IS239" s="95"/>
      <c r="IT239" s="95"/>
      <c r="IU239" s="95"/>
      <c r="IV239" s="95"/>
      <c r="IW239" s="95"/>
      <c r="IX239" s="95"/>
      <c r="IY239" s="95"/>
      <c r="IZ239" s="95"/>
      <c r="JA239" s="95"/>
      <c r="JB239" s="95"/>
      <c r="JC239" s="95"/>
      <c r="JD239" s="95"/>
      <c r="JE239" s="95"/>
      <c r="JF239" s="95"/>
      <c r="JG239" s="95"/>
      <c r="JH239" s="95"/>
      <c r="JI239" s="95"/>
      <c r="JJ239" s="95"/>
      <c r="JK239" s="95"/>
      <c r="JL239" s="95"/>
      <c r="JM239" s="95"/>
      <c r="JN239" s="95"/>
      <c r="JO239" s="95"/>
      <c r="JP239" s="95"/>
      <c r="JQ239" s="95"/>
      <c r="JR239" s="95"/>
      <c r="JS239" s="95"/>
      <c r="JT239" s="95"/>
      <c r="JU239" s="95"/>
      <c r="JV239" s="95"/>
      <c r="JW239" s="95"/>
      <c r="JX239" s="95"/>
      <c r="JY239" s="95"/>
      <c r="JZ239" s="95"/>
      <c r="KA239" s="95"/>
      <c r="KB239" s="95"/>
      <c r="KC239" s="95"/>
      <c r="KD239" s="95"/>
      <c r="KE239" s="95"/>
      <c r="KF239" s="95"/>
      <c r="KG239" s="95"/>
      <c r="KH239" s="95"/>
      <c r="KI239" s="95"/>
      <c r="KJ239" s="95"/>
      <c r="KK239" s="95"/>
      <c r="KL239" s="95"/>
      <c r="KM239" s="95"/>
      <c r="KN239" s="95"/>
      <c r="KO239" s="95"/>
      <c r="KP239" s="95"/>
      <c r="KQ239" s="95"/>
      <c r="KR239" s="95"/>
      <c r="KS239" s="95"/>
      <c r="KT239" s="95"/>
      <c r="KU239" s="95"/>
      <c r="KV239" s="95"/>
      <c r="KW239" s="95"/>
      <c r="KX239" s="95"/>
      <c r="KY239" s="95"/>
      <c r="KZ239" s="95"/>
      <c r="LA239" s="95"/>
      <c r="LB239" s="95"/>
      <c r="LC239" s="95"/>
      <c r="LD239" s="95"/>
      <c r="LE239" s="95"/>
      <c r="LF239" s="95"/>
      <c r="LG239" s="95"/>
      <c r="LH239" s="95"/>
      <c r="LI239" s="95"/>
      <c r="LJ239" s="95"/>
      <c r="LK239" s="95"/>
      <c r="LL239" s="95"/>
      <c r="LM239" s="95"/>
      <c r="LN239" s="95"/>
      <c r="LO239" s="95"/>
      <c r="LP239" s="95"/>
      <c r="LQ239" s="95"/>
      <c r="LR239" s="95"/>
      <c r="LS239" s="95"/>
      <c r="LT239" s="95"/>
      <c r="LU239" s="95"/>
      <c r="LV239" s="95"/>
      <c r="LW239" s="95"/>
      <c r="LX239" s="95"/>
      <c r="LY239" s="95"/>
      <c r="LZ239" s="95"/>
      <c r="MA239" s="95"/>
      <c r="MB239" s="95"/>
      <c r="MC239" s="95"/>
      <c r="MD239" s="95"/>
      <c r="ME239" s="95"/>
      <c r="MF239" s="95"/>
      <c r="MG239" s="95"/>
      <c r="MH239" s="95"/>
      <c r="MI239" s="95"/>
      <c r="MJ239" s="95"/>
      <c r="MK239" s="95"/>
      <c r="ML239" s="95"/>
      <c r="MM239" s="95"/>
      <c r="MN239" s="95"/>
      <c r="MO239" s="95"/>
      <c r="MP239" s="95"/>
      <c r="MQ239" s="95"/>
      <c r="MR239" s="95"/>
      <c r="MS239" s="95"/>
      <c r="MT239" s="95"/>
      <c r="MU239" s="95"/>
      <c r="MV239" s="95"/>
      <c r="MW239" s="95"/>
      <c r="MX239" s="95"/>
      <c r="MY239" s="95"/>
      <c r="MZ239" s="95"/>
      <c r="NA239" s="95"/>
      <c r="NB239" s="95"/>
      <c r="NC239" s="95"/>
      <c r="ND239" s="95"/>
      <c r="NE239" s="95"/>
      <c r="NF239" s="95"/>
      <c r="NG239" s="95"/>
      <c r="NH239" s="95"/>
      <c r="NI239" s="95"/>
      <c r="NJ239" s="95"/>
      <c r="NK239" s="95"/>
      <c r="NL239" s="95"/>
      <c r="NM239" s="95"/>
      <c r="NN239" s="95"/>
      <c r="NO239" s="95"/>
      <c r="NP239" s="95"/>
      <c r="NQ239" s="95"/>
      <c r="NR239" s="95"/>
      <c r="NS239" s="95"/>
      <c r="NT239" s="95"/>
      <c r="NU239" s="95"/>
      <c r="NV239" s="95"/>
      <c r="NW239" s="95"/>
      <c r="NX239" s="95"/>
      <c r="NY239" s="95"/>
      <c r="NZ239" s="95"/>
      <c r="OA239" s="95"/>
      <c r="OB239" s="95"/>
      <c r="OC239" s="95"/>
      <c r="OD239" s="95"/>
      <c r="OE239" s="95"/>
      <c r="OF239" s="95"/>
      <c r="OG239" s="95"/>
      <c r="OH239" s="95"/>
      <c r="OI239" s="95"/>
      <c r="OJ239" s="95"/>
      <c r="OK239" s="95"/>
      <c r="OL239" s="95"/>
      <c r="OM239" s="95"/>
      <c r="ON239" s="95"/>
      <c r="OO239" s="95"/>
      <c r="OP239" s="95"/>
      <c r="OQ239" s="95"/>
      <c r="OR239" s="95"/>
      <c r="OS239" s="95"/>
      <c r="OT239" s="95"/>
      <c r="OU239" s="95"/>
      <c r="OV239" s="95"/>
      <c r="OW239" s="95"/>
      <c r="OX239" s="95"/>
      <c r="OY239" s="95"/>
      <c r="OZ239" s="95"/>
      <c r="PA239" s="95"/>
      <c r="PB239" s="95"/>
      <c r="PC239" s="95"/>
      <c r="PD239" s="95"/>
      <c r="PE239" s="95"/>
      <c r="PF239" s="95"/>
      <c r="PG239" s="95"/>
      <c r="PH239" s="95"/>
    </row>
    <row r="240" spans="3:424" s="85" customFormat="1" ht="29.55" customHeight="1">
      <c r="C240" s="1815">
        <f t="shared" si="80"/>
        <v>0</v>
      </c>
      <c r="D240" s="1815"/>
      <c r="E240" s="1815"/>
      <c r="F240" s="143">
        <f t="shared" si="61"/>
        <v>0</v>
      </c>
      <c r="G240" s="143" t="e">
        <f t="shared" si="72"/>
        <v>#VALUE!</v>
      </c>
      <c r="H240" s="143" t="e">
        <f t="shared" si="79"/>
        <v>#VALUE!</v>
      </c>
      <c r="I240" s="143" t="e">
        <f t="shared" si="79"/>
        <v>#VALUE!</v>
      </c>
      <c r="J240" s="143" t="e">
        <f t="shared" si="79"/>
        <v>#VALUE!</v>
      </c>
      <c r="K240" s="143" t="e">
        <f t="shared" si="79"/>
        <v>#VALUE!</v>
      </c>
      <c r="L240" s="143" t="e">
        <f t="shared" si="79"/>
        <v>#VALUE!</v>
      </c>
      <c r="M240" s="143" t="e">
        <f t="shared" si="79"/>
        <v>#VALUE!</v>
      </c>
      <c r="N240" s="143" t="e">
        <f t="shared" si="79"/>
        <v>#VALUE!</v>
      </c>
      <c r="O240" s="143" t="e">
        <f t="shared" si="79"/>
        <v>#VALUE!</v>
      </c>
      <c r="P240" s="143" t="e">
        <f t="shared" si="79"/>
        <v>#VALUE!</v>
      </c>
      <c r="Q240" s="143" t="e">
        <f t="shared" si="79"/>
        <v>#VALUE!</v>
      </c>
      <c r="R240" s="143" t="e">
        <f t="shared" si="79"/>
        <v>#VALUE!</v>
      </c>
      <c r="S240" s="143" t="e">
        <f t="shared" si="79"/>
        <v>#VALUE!</v>
      </c>
      <c r="T240" s="143" t="e">
        <f t="shared" si="79"/>
        <v>#VALUE!</v>
      </c>
      <c r="U240" s="143" t="e">
        <f t="shared" si="79"/>
        <v>#VALUE!</v>
      </c>
      <c r="V240" s="143" t="e">
        <f t="shared" si="79"/>
        <v>#VALUE!</v>
      </c>
      <c r="W240" s="143" t="e">
        <f t="shared" si="79"/>
        <v>#VALUE!</v>
      </c>
      <c r="X240" s="143" t="e">
        <f t="shared" si="79"/>
        <v>#VALUE!</v>
      </c>
      <c r="Y240" s="143" t="e">
        <f t="shared" si="79"/>
        <v>#VALUE!</v>
      </c>
      <c r="Z240" s="143" t="e">
        <f t="shared" si="79"/>
        <v>#VALUE!</v>
      </c>
      <c r="AA240" s="143" t="e">
        <f t="shared" si="79"/>
        <v>#VALUE!</v>
      </c>
      <c r="AB240" s="143" t="e">
        <f t="shared" si="79"/>
        <v>#VALUE!</v>
      </c>
      <c r="AC240" s="143" t="e">
        <f t="shared" si="79"/>
        <v>#VALUE!</v>
      </c>
      <c r="AD240" s="143" t="e">
        <f t="shared" si="79"/>
        <v>#VALUE!</v>
      </c>
      <c r="AE240" s="143" t="e">
        <f t="shared" si="79"/>
        <v>#VALUE!</v>
      </c>
      <c r="AF240" s="143" t="e">
        <f t="shared" si="79"/>
        <v>#VALUE!</v>
      </c>
      <c r="AG240" s="143" t="e">
        <f t="shared" si="79"/>
        <v>#VALUE!</v>
      </c>
      <c r="AH240" s="143" t="e">
        <f t="shared" si="79"/>
        <v>#VALUE!</v>
      </c>
      <c r="AI240" s="143" t="e">
        <f t="shared" si="79"/>
        <v>#VALUE!</v>
      </c>
      <c r="AJ240" s="143" t="e">
        <f t="shared" si="79"/>
        <v>#VALUE!</v>
      </c>
      <c r="AK240" s="143" t="e">
        <f t="shared" si="79"/>
        <v>#VALUE!</v>
      </c>
      <c r="AL240" s="143" t="e">
        <f t="shared" si="79"/>
        <v>#VALUE!</v>
      </c>
      <c r="AM240" s="143" t="e">
        <f t="shared" si="79"/>
        <v>#VALUE!</v>
      </c>
      <c r="AN240" s="143" t="e">
        <f t="shared" si="79"/>
        <v>#VALUE!</v>
      </c>
      <c r="AO240" s="143" t="e">
        <f t="shared" si="79"/>
        <v>#VALUE!</v>
      </c>
      <c r="AP240" s="143" t="e">
        <f t="shared" si="79"/>
        <v>#VALUE!</v>
      </c>
      <c r="AQ240" s="143" t="e">
        <f t="shared" si="79"/>
        <v>#VALUE!</v>
      </c>
      <c r="AR240" s="143" t="e">
        <f t="shared" si="79"/>
        <v>#VALUE!</v>
      </c>
      <c r="AS240" s="143" t="e">
        <f t="shared" si="79"/>
        <v>#VALUE!</v>
      </c>
      <c r="AT240" s="143" t="e">
        <f t="shared" si="79"/>
        <v>#VALUE!</v>
      </c>
      <c r="AU240" s="143" t="e">
        <f t="shared" si="79"/>
        <v>#VALUE!</v>
      </c>
      <c r="AV240" s="143" t="e">
        <f t="shared" si="79"/>
        <v>#VALUE!</v>
      </c>
      <c r="AW240" s="143" t="e">
        <f t="shared" si="79"/>
        <v>#VALUE!</v>
      </c>
      <c r="AX240" s="143" t="e">
        <f t="shared" si="79"/>
        <v>#VALUE!</v>
      </c>
      <c r="AY240" s="143" t="e">
        <f t="shared" si="79"/>
        <v>#VALUE!</v>
      </c>
      <c r="AZ240" s="143" t="e">
        <f t="shared" si="79"/>
        <v>#VALUE!</v>
      </c>
      <c r="BA240" s="143" t="e">
        <f t="shared" si="79"/>
        <v>#VALUE!</v>
      </c>
      <c r="BB240" s="143" t="e">
        <f t="shared" si="79"/>
        <v>#VALUE!</v>
      </c>
      <c r="BC240" s="143" t="e">
        <f t="shared" si="79"/>
        <v>#VALUE!</v>
      </c>
      <c r="BD240" s="143" t="e">
        <f t="shared" si="79"/>
        <v>#VALUE!</v>
      </c>
      <c r="BE240" s="143" t="e">
        <f t="shared" si="79"/>
        <v>#VALUE!</v>
      </c>
      <c r="BF240" s="143" t="e">
        <f t="shared" si="79"/>
        <v>#VALUE!</v>
      </c>
      <c r="BG240" s="143" t="e">
        <f t="shared" si="79"/>
        <v>#VALUE!</v>
      </c>
      <c r="BH240" s="143" t="e">
        <f t="shared" si="79"/>
        <v>#VALUE!</v>
      </c>
      <c r="BI240" s="143" t="e">
        <f t="shared" si="79"/>
        <v>#VALUE!</v>
      </c>
      <c r="BJ240" s="143" t="e">
        <f t="shared" si="79"/>
        <v>#VALUE!</v>
      </c>
      <c r="BK240" s="143" t="e">
        <f t="shared" si="79"/>
        <v>#VALUE!</v>
      </c>
      <c r="BL240" s="143" t="e">
        <f t="shared" si="79"/>
        <v>#VALUE!</v>
      </c>
      <c r="BM240" s="143" t="e">
        <f t="shared" si="79"/>
        <v>#VALUE!</v>
      </c>
      <c r="BN240" s="95"/>
      <c r="BO240" s="95"/>
      <c r="BP240" s="95"/>
      <c r="BQ240" s="95"/>
      <c r="BR240" s="95"/>
      <c r="BS240" s="95"/>
      <c r="BT240" s="95"/>
      <c r="BU240" s="95"/>
      <c r="BV240" s="95"/>
      <c r="BW240" s="95"/>
      <c r="BX240" s="95"/>
      <c r="BY240" s="95"/>
      <c r="BZ240" s="95"/>
      <c r="CA240" s="95"/>
      <c r="CB240" s="95"/>
      <c r="CC240" s="95"/>
      <c r="CD240" s="95"/>
      <c r="CE240" s="95"/>
      <c r="CF240" s="95"/>
      <c r="CG240" s="95"/>
      <c r="CH240" s="95"/>
      <c r="CI240" s="95"/>
      <c r="CJ240" s="95"/>
      <c r="CK240" s="95"/>
      <c r="CL240" s="95"/>
      <c r="CM240" s="95"/>
      <c r="CN240" s="95"/>
      <c r="CO240" s="95"/>
      <c r="CP240" s="95"/>
      <c r="CQ240" s="95"/>
      <c r="CR240" s="95"/>
      <c r="CS240" s="95"/>
      <c r="CT240" s="95"/>
      <c r="CU240" s="95"/>
      <c r="CV240" s="95"/>
      <c r="CW240" s="95"/>
      <c r="CX240" s="95"/>
      <c r="CY240" s="95"/>
      <c r="CZ240" s="95"/>
      <c r="DA240" s="95"/>
      <c r="DB240" s="95"/>
      <c r="DC240" s="95"/>
      <c r="DD240" s="95"/>
      <c r="DE240" s="95"/>
      <c r="DF240" s="95"/>
      <c r="DG240" s="95"/>
      <c r="DH240" s="95"/>
      <c r="DI240" s="95"/>
      <c r="DJ240" s="95"/>
      <c r="DK240" s="95"/>
      <c r="DL240" s="95"/>
      <c r="DM240" s="95"/>
      <c r="DN240" s="95"/>
      <c r="DO240" s="95"/>
      <c r="DP240" s="95"/>
      <c r="DQ240" s="95"/>
      <c r="DR240" s="95"/>
      <c r="DS240" s="95"/>
      <c r="DT240" s="95"/>
      <c r="DU240" s="95"/>
      <c r="DV240" s="95"/>
      <c r="DW240" s="95"/>
      <c r="DX240" s="95"/>
      <c r="DY240" s="95"/>
      <c r="DZ240" s="95"/>
      <c r="EA240" s="95"/>
      <c r="EB240" s="95"/>
      <c r="EC240" s="95"/>
      <c r="ED240" s="95"/>
      <c r="EE240" s="95"/>
      <c r="EF240" s="95"/>
      <c r="EG240" s="95"/>
      <c r="EH240" s="95"/>
      <c r="EI240" s="95"/>
      <c r="EJ240" s="95"/>
      <c r="EK240" s="95"/>
      <c r="EL240" s="95"/>
      <c r="EM240" s="95"/>
      <c r="EN240" s="95"/>
      <c r="EO240" s="95"/>
      <c r="EP240" s="95"/>
      <c r="EQ240" s="95"/>
      <c r="ER240" s="95"/>
      <c r="ES240" s="95"/>
      <c r="ET240" s="95"/>
      <c r="EU240" s="95"/>
      <c r="EV240" s="95"/>
      <c r="EW240" s="95"/>
      <c r="EX240" s="95"/>
      <c r="EY240" s="95"/>
      <c r="EZ240" s="95"/>
      <c r="FA240" s="95"/>
      <c r="FB240" s="95"/>
      <c r="FC240" s="95"/>
      <c r="FD240" s="95"/>
      <c r="FE240" s="95"/>
      <c r="FF240" s="95"/>
      <c r="FG240" s="95"/>
      <c r="FH240" s="95"/>
      <c r="FI240" s="95"/>
      <c r="FJ240" s="95"/>
      <c r="FK240" s="95"/>
      <c r="FL240" s="95"/>
      <c r="FM240" s="95"/>
      <c r="FN240" s="95"/>
      <c r="FO240" s="95"/>
      <c r="FP240" s="95"/>
      <c r="FQ240" s="95"/>
      <c r="FR240" s="95"/>
      <c r="FS240" s="95"/>
      <c r="FT240" s="95"/>
      <c r="FU240" s="95"/>
      <c r="FV240" s="95"/>
      <c r="FW240" s="95"/>
      <c r="FX240" s="95"/>
      <c r="FY240" s="95"/>
      <c r="FZ240" s="95"/>
      <c r="GA240" s="95"/>
      <c r="GB240" s="95"/>
      <c r="GC240" s="95"/>
      <c r="GD240" s="95"/>
      <c r="GE240" s="95"/>
      <c r="GF240" s="95"/>
      <c r="GG240" s="95"/>
      <c r="GH240" s="95"/>
      <c r="GI240" s="95"/>
      <c r="GJ240" s="95"/>
      <c r="GK240" s="95"/>
      <c r="GL240" s="95"/>
      <c r="GM240" s="95"/>
      <c r="GN240" s="95"/>
      <c r="GO240" s="95"/>
      <c r="GP240" s="95"/>
      <c r="GQ240" s="95"/>
      <c r="GR240" s="95"/>
      <c r="GS240" s="95"/>
      <c r="GT240" s="95"/>
      <c r="GU240" s="95"/>
      <c r="GV240" s="95"/>
      <c r="GW240" s="133"/>
      <c r="GX240" s="133"/>
      <c r="GY240" s="133"/>
      <c r="GZ240" s="133"/>
      <c r="HA240" s="133"/>
      <c r="HB240" s="133"/>
      <c r="HC240" s="133"/>
      <c r="HD240" s="133"/>
      <c r="HE240" s="133"/>
      <c r="HF240" s="133"/>
      <c r="HG240" s="95"/>
      <c r="HH240" s="95"/>
      <c r="HI240" s="95"/>
      <c r="HJ240" s="95"/>
      <c r="HK240" s="95"/>
      <c r="HL240" s="95"/>
      <c r="HM240" s="95"/>
      <c r="HN240" s="95"/>
      <c r="HO240" s="95"/>
      <c r="HP240" s="95"/>
      <c r="HQ240" s="95"/>
      <c r="HR240" s="95"/>
      <c r="HS240" s="95"/>
      <c r="HT240" s="95"/>
      <c r="HU240" s="95"/>
      <c r="HV240" s="95"/>
      <c r="HW240" s="95"/>
      <c r="HX240" s="95"/>
      <c r="HY240" s="95"/>
      <c r="HZ240" s="95"/>
      <c r="IA240" s="95"/>
      <c r="IB240" s="95"/>
      <c r="IC240" s="95"/>
      <c r="ID240" s="95"/>
      <c r="IE240" s="95"/>
      <c r="IF240" s="95"/>
      <c r="IG240" s="95"/>
      <c r="IH240" s="95"/>
      <c r="II240" s="95"/>
      <c r="IJ240" s="95"/>
      <c r="IK240" s="95"/>
      <c r="IL240" s="95"/>
      <c r="IM240" s="95"/>
      <c r="IN240" s="95"/>
      <c r="IO240" s="95"/>
      <c r="IP240" s="95"/>
      <c r="IQ240" s="95"/>
      <c r="IR240" s="95"/>
      <c r="IS240" s="95"/>
      <c r="IT240" s="95"/>
      <c r="IU240" s="95"/>
      <c r="IV240" s="95"/>
      <c r="IW240" s="95"/>
      <c r="IX240" s="95"/>
      <c r="IY240" s="95"/>
      <c r="IZ240" s="95"/>
      <c r="JA240" s="95"/>
      <c r="JB240" s="95"/>
      <c r="JC240" s="95"/>
      <c r="JD240" s="95"/>
      <c r="JE240" s="95"/>
      <c r="JF240" s="95"/>
      <c r="JG240" s="95"/>
      <c r="JH240" s="95"/>
      <c r="JI240" s="95"/>
      <c r="JJ240" s="95"/>
      <c r="JK240" s="95"/>
      <c r="JL240" s="95"/>
      <c r="JM240" s="95"/>
      <c r="JN240" s="95"/>
      <c r="JO240" s="95"/>
      <c r="JP240" s="95"/>
      <c r="JQ240" s="95"/>
      <c r="JR240" s="95"/>
      <c r="JS240" s="95"/>
      <c r="JT240" s="95"/>
      <c r="JU240" s="95"/>
      <c r="JV240" s="95"/>
      <c r="JW240" s="95"/>
      <c r="JX240" s="95"/>
      <c r="JY240" s="95"/>
      <c r="JZ240" s="95"/>
      <c r="KA240" s="95"/>
      <c r="KB240" s="95"/>
      <c r="KC240" s="95"/>
      <c r="KD240" s="95"/>
      <c r="KE240" s="95"/>
      <c r="KF240" s="95"/>
      <c r="KG240" s="95"/>
      <c r="KH240" s="95"/>
      <c r="KI240" s="95"/>
      <c r="KJ240" s="95"/>
      <c r="KK240" s="95"/>
      <c r="KL240" s="95"/>
      <c r="KM240" s="95"/>
      <c r="KN240" s="95"/>
      <c r="KO240" s="95"/>
      <c r="KP240" s="95"/>
      <c r="KQ240" s="95"/>
      <c r="KR240" s="95"/>
      <c r="KS240" s="95"/>
      <c r="KT240" s="95"/>
      <c r="KU240" s="95"/>
      <c r="KV240" s="95"/>
      <c r="KW240" s="95"/>
      <c r="KX240" s="95"/>
      <c r="KY240" s="95"/>
      <c r="KZ240" s="95"/>
      <c r="LA240" s="95"/>
      <c r="LB240" s="95"/>
      <c r="LC240" s="95"/>
      <c r="LD240" s="95"/>
      <c r="LE240" s="95"/>
      <c r="LF240" s="95"/>
      <c r="LG240" s="95"/>
      <c r="LH240" s="95"/>
      <c r="LI240" s="95"/>
      <c r="LJ240" s="95"/>
      <c r="LK240" s="95"/>
      <c r="LL240" s="95"/>
      <c r="LM240" s="95"/>
      <c r="LN240" s="95"/>
      <c r="LO240" s="95"/>
      <c r="LP240" s="95"/>
      <c r="LQ240" s="95"/>
      <c r="LR240" s="95"/>
      <c r="LS240" s="95"/>
      <c r="LT240" s="95"/>
      <c r="LU240" s="95"/>
      <c r="LV240" s="95"/>
      <c r="LW240" s="95"/>
      <c r="LX240" s="95"/>
      <c r="LY240" s="95"/>
      <c r="LZ240" s="95"/>
      <c r="MA240" s="95"/>
      <c r="MB240" s="95"/>
      <c r="MC240" s="95"/>
      <c r="MD240" s="95"/>
      <c r="ME240" s="95"/>
      <c r="MF240" s="95"/>
      <c r="MG240" s="95"/>
      <c r="MH240" s="95"/>
      <c r="MI240" s="95"/>
      <c r="MJ240" s="95"/>
      <c r="MK240" s="95"/>
      <c r="ML240" s="95"/>
      <c r="MM240" s="95"/>
      <c r="MN240" s="95"/>
      <c r="MO240" s="95"/>
      <c r="MP240" s="95"/>
      <c r="MQ240" s="95"/>
      <c r="MR240" s="95"/>
      <c r="MS240" s="95"/>
      <c r="MT240" s="95"/>
      <c r="MU240" s="95"/>
      <c r="MV240" s="95"/>
      <c r="MW240" s="95"/>
      <c r="MX240" s="95"/>
      <c r="MY240" s="95"/>
      <c r="MZ240" s="95"/>
      <c r="NA240" s="95"/>
      <c r="NB240" s="95"/>
      <c r="NC240" s="95"/>
      <c r="ND240" s="95"/>
      <c r="NE240" s="95"/>
      <c r="NF240" s="95"/>
      <c r="NG240" s="95"/>
      <c r="NH240" s="95"/>
      <c r="NI240" s="95"/>
      <c r="NJ240" s="95"/>
      <c r="NK240" s="95"/>
      <c r="NL240" s="95"/>
      <c r="NM240" s="95"/>
      <c r="NN240" s="95"/>
      <c r="NO240" s="95"/>
      <c r="NP240" s="95"/>
      <c r="NQ240" s="95"/>
      <c r="NR240" s="95"/>
      <c r="NS240" s="95"/>
      <c r="NT240" s="95"/>
      <c r="NU240" s="95"/>
      <c r="NV240" s="95"/>
      <c r="NW240" s="95"/>
      <c r="NX240" s="95"/>
      <c r="NY240" s="95"/>
      <c r="NZ240" s="95"/>
      <c r="OA240" s="95"/>
      <c r="OB240" s="95"/>
      <c r="OC240" s="95"/>
      <c r="OD240" s="95"/>
      <c r="OE240" s="95"/>
      <c r="OF240" s="95"/>
      <c r="OG240" s="95"/>
      <c r="OH240" s="95"/>
      <c r="OI240" s="95"/>
      <c r="OJ240" s="95"/>
      <c r="OK240" s="95"/>
      <c r="OL240" s="95"/>
      <c r="OM240" s="95"/>
      <c r="ON240" s="95"/>
      <c r="OO240" s="95"/>
      <c r="OP240" s="95"/>
      <c r="OQ240" s="95"/>
      <c r="OR240" s="95"/>
      <c r="OS240" s="95"/>
      <c r="OT240" s="95"/>
      <c r="OU240" s="95"/>
      <c r="OV240" s="95"/>
      <c r="OW240" s="95"/>
      <c r="OX240" s="95"/>
      <c r="OY240" s="95"/>
      <c r="OZ240" s="95"/>
      <c r="PA240" s="95"/>
      <c r="PB240" s="95"/>
      <c r="PC240" s="95"/>
      <c r="PD240" s="95"/>
      <c r="PE240" s="95"/>
      <c r="PF240" s="95"/>
      <c r="PG240" s="95"/>
      <c r="PH240" s="95"/>
    </row>
    <row r="241" spans="2:424" s="85" customFormat="1" ht="29.55" customHeight="1">
      <c r="C241" s="1815">
        <f t="shared" si="80"/>
        <v>0</v>
      </c>
      <c r="D241" s="1815"/>
      <c r="E241" s="1815"/>
      <c r="F241" s="143">
        <f t="shared" ref="F241:F246" si="81">F161</f>
        <v>0</v>
      </c>
      <c r="G241" s="143" t="e">
        <f t="shared" si="72"/>
        <v>#VALUE!</v>
      </c>
      <c r="H241" s="143" t="e">
        <f t="shared" si="79"/>
        <v>#VALUE!</v>
      </c>
      <c r="I241" s="143" t="e">
        <f t="shared" si="79"/>
        <v>#VALUE!</v>
      </c>
      <c r="J241" s="143" t="e">
        <f t="shared" si="79"/>
        <v>#VALUE!</v>
      </c>
      <c r="K241" s="143" t="e">
        <f t="shared" si="79"/>
        <v>#VALUE!</v>
      </c>
      <c r="L241" s="143" t="e">
        <f t="shared" si="79"/>
        <v>#VALUE!</v>
      </c>
      <c r="M241" s="143" t="e">
        <f t="shared" si="79"/>
        <v>#VALUE!</v>
      </c>
      <c r="N241" s="143" t="e">
        <f t="shared" si="79"/>
        <v>#VALUE!</v>
      </c>
      <c r="O241" s="143" t="e">
        <f t="shared" si="79"/>
        <v>#VALUE!</v>
      </c>
      <c r="P241" s="143" t="e">
        <f t="shared" si="79"/>
        <v>#VALUE!</v>
      </c>
      <c r="Q241" s="143" t="e">
        <f t="shared" si="79"/>
        <v>#VALUE!</v>
      </c>
      <c r="R241" s="143" t="e">
        <f t="shared" si="79"/>
        <v>#VALUE!</v>
      </c>
      <c r="S241" s="143" t="e">
        <f t="shared" si="79"/>
        <v>#VALUE!</v>
      </c>
      <c r="T241" s="143" t="e">
        <f t="shared" si="79"/>
        <v>#VALUE!</v>
      </c>
      <c r="U241" s="143" t="e">
        <f t="shared" si="79"/>
        <v>#VALUE!</v>
      </c>
      <c r="V241" s="143" t="e">
        <f t="shared" si="79"/>
        <v>#VALUE!</v>
      </c>
      <c r="W241" s="143" t="e">
        <f t="shared" si="79"/>
        <v>#VALUE!</v>
      </c>
      <c r="X241" s="143" t="e">
        <f t="shared" si="79"/>
        <v>#VALUE!</v>
      </c>
      <c r="Y241" s="143" t="e">
        <f t="shared" si="79"/>
        <v>#VALUE!</v>
      </c>
      <c r="Z241" s="143" t="e">
        <f t="shared" si="79"/>
        <v>#VALUE!</v>
      </c>
      <c r="AA241" s="143" t="e">
        <f t="shared" si="79"/>
        <v>#VALUE!</v>
      </c>
      <c r="AB241" s="143" t="e">
        <f t="shared" si="79"/>
        <v>#VALUE!</v>
      </c>
      <c r="AC241" s="143" t="e">
        <f t="shared" si="79"/>
        <v>#VALUE!</v>
      </c>
      <c r="AD241" s="143" t="e">
        <f t="shared" si="79"/>
        <v>#VALUE!</v>
      </c>
      <c r="AE241" s="143" t="e">
        <f t="shared" si="79"/>
        <v>#VALUE!</v>
      </c>
      <c r="AF241" s="143" t="e">
        <f t="shared" ref="H241:BM245" si="82">IF(COLUMN(AE241)-COLUMN($T$30)+1&lt;=ROUND($T$30,0)-15,AE241,0)</f>
        <v>#VALUE!</v>
      </c>
      <c r="AG241" s="143" t="e">
        <f t="shared" si="82"/>
        <v>#VALUE!</v>
      </c>
      <c r="AH241" s="143" t="e">
        <f t="shared" si="82"/>
        <v>#VALUE!</v>
      </c>
      <c r="AI241" s="143" t="e">
        <f t="shared" si="82"/>
        <v>#VALUE!</v>
      </c>
      <c r="AJ241" s="143" t="e">
        <f t="shared" si="82"/>
        <v>#VALUE!</v>
      </c>
      <c r="AK241" s="143" t="e">
        <f t="shared" si="82"/>
        <v>#VALUE!</v>
      </c>
      <c r="AL241" s="143" t="e">
        <f t="shared" si="82"/>
        <v>#VALUE!</v>
      </c>
      <c r="AM241" s="143" t="e">
        <f t="shared" si="82"/>
        <v>#VALUE!</v>
      </c>
      <c r="AN241" s="143" t="e">
        <f t="shared" si="82"/>
        <v>#VALUE!</v>
      </c>
      <c r="AO241" s="143" t="e">
        <f t="shared" si="82"/>
        <v>#VALUE!</v>
      </c>
      <c r="AP241" s="143" t="e">
        <f t="shared" si="82"/>
        <v>#VALUE!</v>
      </c>
      <c r="AQ241" s="143" t="e">
        <f t="shared" si="82"/>
        <v>#VALUE!</v>
      </c>
      <c r="AR241" s="143" t="e">
        <f t="shared" si="82"/>
        <v>#VALUE!</v>
      </c>
      <c r="AS241" s="143" t="e">
        <f t="shared" si="82"/>
        <v>#VALUE!</v>
      </c>
      <c r="AT241" s="143" t="e">
        <f t="shared" si="82"/>
        <v>#VALUE!</v>
      </c>
      <c r="AU241" s="143" t="e">
        <f t="shared" si="82"/>
        <v>#VALUE!</v>
      </c>
      <c r="AV241" s="143" t="e">
        <f t="shared" si="82"/>
        <v>#VALUE!</v>
      </c>
      <c r="AW241" s="143" t="e">
        <f t="shared" si="82"/>
        <v>#VALUE!</v>
      </c>
      <c r="AX241" s="143" t="e">
        <f t="shared" si="82"/>
        <v>#VALUE!</v>
      </c>
      <c r="AY241" s="143" t="e">
        <f t="shared" si="82"/>
        <v>#VALUE!</v>
      </c>
      <c r="AZ241" s="143" t="e">
        <f t="shared" si="82"/>
        <v>#VALUE!</v>
      </c>
      <c r="BA241" s="143" t="e">
        <f t="shared" si="82"/>
        <v>#VALUE!</v>
      </c>
      <c r="BB241" s="143" t="e">
        <f t="shared" si="82"/>
        <v>#VALUE!</v>
      </c>
      <c r="BC241" s="143" t="e">
        <f t="shared" si="82"/>
        <v>#VALUE!</v>
      </c>
      <c r="BD241" s="143" t="e">
        <f t="shared" si="82"/>
        <v>#VALUE!</v>
      </c>
      <c r="BE241" s="143" t="e">
        <f t="shared" si="82"/>
        <v>#VALUE!</v>
      </c>
      <c r="BF241" s="143" t="e">
        <f t="shared" si="82"/>
        <v>#VALUE!</v>
      </c>
      <c r="BG241" s="143" t="e">
        <f t="shared" si="82"/>
        <v>#VALUE!</v>
      </c>
      <c r="BH241" s="143" t="e">
        <f t="shared" si="82"/>
        <v>#VALUE!</v>
      </c>
      <c r="BI241" s="143" t="e">
        <f t="shared" si="82"/>
        <v>#VALUE!</v>
      </c>
      <c r="BJ241" s="143" t="e">
        <f t="shared" si="82"/>
        <v>#VALUE!</v>
      </c>
      <c r="BK241" s="143" t="e">
        <f t="shared" si="82"/>
        <v>#VALUE!</v>
      </c>
      <c r="BL241" s="143" t="e">
        <f t="shared" si="82"/>
        <v>#VALUE!</v>
      </c>
      <c r="BM241" s="143" t="e">
        <f t="shared" si="82"/>
        <v>#VALUE!</v>
      </c>
      <c r="BN241" s="95"/>
      <c r="BO241" s="95"/>
      <c r="BP241" s="95"/>
      <c r="BQ241" s="95"/>
      <c r="BR241" s="95"/>
      <c r="BS241" s="95"/>
      <c r="BT241" s="95"/>
      <c r="BU241" s="95"/>
      <c r="BV241" s="95"/>
      <c r="BW241" s="95"/>
      <c r="BX241" s="95"/>
      <c r="BY241" s="95"/>
      <c r="BZ241" s="95"/>
      <c r="CA241" s="95"/>
      <c r="CB241" s="95"/>
      <c r="CC241" s="95"/>
      <c r="CD241" s="95"/>
      <c r="CE241" s="95"/>
      <c r="CF241" s="95"/>
      <c r="CG241" s="95"/>
      <c r="CH241" s="95"/>
      <c r="CI241" s="95"/>
      <c r="CJ241" s="95"/>
      <c r="CK241" s="95"/>
      <c r="CL241" s="95"/>
      <c r="CM241" s="95"/>
      <c r="CN241" s="95"/>
      <c r="CO241" s="95"/>
      <c r="CP241" s="95"/>
      <c r="CQ241" s="95"/>
      <c r="CR241" s="95"/>
      <c r="CS241" s="95"/>
      <c r="CT241" s="95"/>
      <c r="CU241" s="95"/>
      <c r="CV241" s="95"/>
      <c r="CW241" s="95"/>
      <c r="CX241" s="95"/>
      <c r="CY241" s="95"/>
      <c r="CZ241" s="95"/>
      <c r="DA241" s="95"/>
      <c r="DB241" s="95"/>
      <c r="DC241" s="95"/>
      <c r="DD241" s="95"/>
      <c r="DE241" s="95"/>
      <c r="DF241" s="95"/>
      <c r="DG241" s="95"/>
      <c r="DH241" s="95"/>
      <c r="DI241" s="95"/>
      <c r="DJ241" s="95"/>
      <c r="DK241" s="95"/>
      <c r="DL241" s="95"/>
      <c r="DM241" s="95"/>
      <c r="DN241" s="95"/>
      <c r="DO241" s="95"/>
      <c r="DP241" s="95"/>
      <c r="DQ241" s="95"/>
      <c r="DR241" s="95"/>
      <c r="DS241" s="95"/>
      <c r="DT241" s="95"/>
      <c r="DU241" s="95"/>
      <c r="DV241" s="95"/>
      <c r="DW241" s="95"/>
      <c r="DX241" s="95"/>
      <c r="DY241" s="95"/>
      <c r="DZ241" s="95"/>
      <c r="EA241" s="95"/>
      <c r="EB241" s="95"/>
      <c r="EC241" s="95"/>
      <c r="ED241" s="95"/>
      <c r="EE241" s="95"/>
      <c r="EF241" s="95"/>
      <c r="EG241" s="95"/>
      <c r="EH241" s="95"/>
      <c r="EI241" s="95"/>
      <c r="EJ241" s="95"/>
      <c r="EK241" s="95"/>
      <c r="EL241" s="95"/>
      <c r="EM241" s="95"/>
      <c r="EN241" s="95"/>
      <c r="EO241" s="95"/>
      <c r="EP241" s="95"/>
      <c r="EQ241" s="95"/>
      <c r="ER241" s="95"/>
      <c r="ES241" s="95"/>
      <c r="ET241" s="95"/>
      <c r="EU241" s="95"/>
      <c r="EV241" s="95"/>
      <c r="EW241" s="95"/>
      <c r="EX241" s="95"/>
      <c r="EY241" s="95"/>
      <c r="EZ241" s="95"/>
      <c r="FA241" s="95"/>
      <c r="FB241" s="95"/>
      <c r="FC241" s="95"/>
      <c r="FD241" s="95"/>
      <c r="FE241" s="95"/>
      <c r="FF241" s="95"/>
      <c r="FG241" s="95"/>
      <c r="FH241" s="95"/>
      <c r="FI241" s="95"/>
      <c r="FJ241" s="95"/>
      <c r="FK241" s="95"/>
      <c r="FL241" s="95"/>
      <c r="FM241" s="95"/>
      <c r="FN241" s="95"/>
      <c r="FO241" s="95"/>
      <c r="FP241" s="95"/>
      <c r="FQ241" s="95"/>
      <c r="FR241" s="95"/>
      <c r="FS241" s="95"/>
      <c r="FT241" s="95"/>
      <c r="FU241" s="95"/>
      <c r="FV241" s="95"/>
      <c r="FW241" s="95"/>
      <c r="FX241" s="95"/>
      <c r="FY241" s="95"/>
      <c r="FZ241" s="95"/>
      <c r="GA241" s="95"/>
      <c r="GB241" s="95"/>
      <c r="GC241" s="95"/>
      <c r="GD241" s="95"/>
      <c r="GE241" s="95"/>
      <c r="GF241" s="95"/>
      <c r="GG241" s="95"/>
      <c r="GH241" s="95"/>
      <c r="GI241" s="95"/>
      <c r="GJ241" s="95"/>
      <c r="GK241" s="95"/>
      <c r="GL241" s="95"/>
      <c r="GM241" s="95"/>
      <c r="GN241" s="95"/>
      <c r="GO241" s="95"/>
      <c r="GP241" s="95"/>
      <c r="GQ241" s="95"/>
      <c r="GR241" s="95"/>
      <c r="GS241" s="95"/>
      <c r="GT241" s="95"/>
      <c r="GU241" s="95"/>
      <c r="GV241" s="95"/>
      <c r="GW241" s="133"/>
      <c r="GX241" s="133"/>
      <c r="GY241" s="133"/>
      <c r="GZ241" s="133"/>
      <c r="HA241" s="133"/>
      <c r="HB241" s="133"/>
      <c r="HC241" s="133"/>
      <c r="HD241" s="133"/>
      <c r="HE241" s="133"/>
      <c r="HF241" s="133"/>
      <c r="HG241" s="95"/>
      <c r="HH241" s="95"/>
      <c r="HI241" s="95"/>
      <c r="HJ241" s="95"/>
      <c r="HK241" s="95"/>
      <c r="HL241" s="95"/>
      <c r="HM241" s="95"/>
      <c r="HN241" s="95"/>
      <c r="HO241" s="95"/>
      <c r="HP241" s="95"/>
      <c r="HQ241" s="95"/>
      <c r="HR241" s="95"/>
      <c r="HS241" s="95"/>
      <c r="HT241" s="95"/>
      <c r="HU241" s="95"/>
      <c r="HV241" s="95"/>
      <c r="HW241" s="95"/>
      <c r="HX241" s="95"/>
      <c r="HY241" s="95"/>
      <c r="HZ241" s="95"/>
      <c r="IA241" s="95"/>
      <c r="IB241" s="95"/>
      <c r="IC241" s="95"/>
      <c r="ID241" s="95"/>
      <c r="IE241" s="95"/>
      <c r="IF241" s="95"/>
      <c r="IG241" s="95"/>
      <c r="IH241" s="95"/>
      <c r="II241" s="95"/>
      <c r="IJ241" s="95"/>
      <c r="IK241" s="95"/>
      <c r="IL241" s="95"/>
      <c r="IM241" s="95"/>
      <c r="IN241" s="95"/>
      <c r="IO241" s="95"/>
      <c r="IP241" s="95"/>
      <c r="IQ241" s="95"/>
      <c r="IR241" s="95"/>
      <c r="IS241" s="95"/>
      <c r="IT241" s="95"/>
      <c r="IU241" s="95"/>
      <c r="IV241" s="95"/>
      <c r="IW241" s="95"/>
      <c r="IX241" s="95"/>
      <c r="IY241" s="95"/>
      <c r="IZ241" s="95"/>
      <c r="JA241" s="95"/>
      <c r="JB241" s="95"/>
      <c r="JC241" s="95"/>
      <c r="JD241" s="95"/>
      <c r="JE241" s="95"/>
      <c r="JF241" s="95"/>
      <c r="JG241" s="95"/>
      <c r="JH241" s="95"/>
      <c r="JI241" s="95"/>
      <c r="JJ241" s="95"/>
      <c r="JK241" s="95"/>
      <c r="JL241" s="95"/>
      <c r="JM241" s="95"/>
      <c r="JN241" s="95"/>
      <c r="JO241" s="95"/>
      <c r="JP241" s="95"/>
      <c r="JQ241" s="95"/>
      <c r="JR241" s="95"/>
      <c r="JS241" s="95"/>
      <c r="JT241" s="95"/>
      <c r="JU241" s="95"/>
      <c r="JV241" s="95"/>
      <c r="JW241" s="95"/>
      <c r="JX241" s="95"/>
      <c r="JY241" s="95"/>
      <c r="JZ241" s="95"/>
      <c r="KA241" s="95"/>
      <c r="KB241" s="95"/>
      <c r="KC241" s="95"/>
      <c r="KD241" s="95"/>
      <c r="KE241" s="95"/>
      <c r="KF241" s="95"/>
      <c r="KG241" s="95"/>
      <c r="KH241" s="95"/>
      <c r="KI241" s="95"/>
      <c r="KJ241" s="95"/>
      <c r="KK241" s="95"/>
      <c r="KL241" s="95"/>
      <c r="KM241" s="95"/>
      <c r="KN241" s="95"/>
      <c r="KO241" s="95"/>
      <c r="KP241" s="95"/>
      <c r="KQ241" s="95"/>
      <c r="KR241" s="95"/>
      <c r="KS241" s="95"/>
      <c r="KT241" s="95"/>
      <c r="KU241" s="95"/>
      <c r="KV241" s="95"/>
      <c r="KW241" s="95"/>
      <c r="KX241" s="95"/>
      <c r="KY241" s="95"/>
      <c r="KZ241" s="95"/>
      <c r="LA241" s="95"/>
      <c r="LB241" s="95"/>
      <c r="LC241" s="95"/>
      <c r="LD241" s="95"/>
      <c r="LE241" s="95"/>
      <c r="LF241" s="95"/>
      <c r="LG241" s="95"/>
      <c r="LH241" s="95"/>
      <c r="LI241" s="95"/>
      <c r="LJ241" s="95"/>
      <c r="LK241" s="95"/>
      <c r="LL241" s="95"/>
      <c r="LM241" s="95"/>
      <c r="LN241" s="95"/>
      <c r="LO241" s="95"/>
      <c r="LP241" s="95"/>
      <c r="LQ241" s="95"/>
      <c r="LR241" s="95"/>
      <c r="LS241" s="95"/>
      <c r="LT241" s="95"/>
      <c r="LU241" s="95"/>
      <c r="LV241" s="95"/>
      <c r="LW241" s="95"/>
      <c r="LX241" s="95"/>
      <c r="LY241" s="95"/>
      <c r="LZ241" s="95"/>
      <c r="MA241" s="95"/>
      <c r="MB241" s="95"/>
      <c r="MC241" s="95"/>
      <c r="MD241" s="95"/>
      <c r="ME241" s="95"/>
      <c r="MF241" s="95"/>
      <c r="MG241" s="95"/>
      <c r="MH241" s="95"/>
      <c r="MI241" s="95"/>
      <c r="MJ241" s="95"/>
      <c r="MK241" s="95"/>
      <c r="ML241" s="95"/>
      <c r="MM241" s="95"/>
      <c r="MN241" s="95"/>
      <c r="MO241" s="95"/>
      <c r="MP241" s="95"/>
      <c r="MQ241" s="95"/>
      <c r="MR241" s="95"/>
      <c r="MS241" s="95"/>
      <c r="MT241" s="95"/>
      <c r="MU241" s="95"/>
      <c r="MV241" s="95"/>
      <c r="MW241" s="95"/>
      <c r="MX241" s="95"/>
      <c r="MY241" s="95"/>
      <c r="MZ241" s="95"/>
      <c r="NA241" s="95"/>
      <c r="NB241" s="95"/>
      <c r="NC241" s="95"/>
      <c r="ND241" s="95"/>
      <c r="NE241" s="95"/>
      <c r="NF241" s="95"/>
      <c r="NG241" s="95"/>
      <c r="NH241" s="95"/>
      <c r="NI241" s="95"/>
      <c r="NJ241" s="95"/>
      <c r="NK241" s="95"/>
      <c r="NL241" s="95"/>
      <c r="NM241" s="95"/>
      <c r="NN241" s="95"/>
      <c r="NO241" s="95"/>
      <c r="NP241" s="95"/>
      <c r="NQ241" s="95"/>
      <c r="NR241" s="95"/>
      <c r="NS241" s="95"/>
      <c r="NT241" s="95"/>
      <c r="NU241" s="95"/>
      <c r="NV241" s="95"/>
      <c r="NW241" s="95"/>
      <c r="NX241" s="95"/>
      <c r="NY241" s="95"/>
      <c r="NZ241" s="95"/>
      <c r="OA241" s="95"/>
      <c r="OB241" s="95"/>
      <c r="OC241" s="95"/>
      <c r="OD241" s="95"/>
      <c r="OE241" s="95"/>
      <c r="OF241" s="95"/>
      <c r="OG241" s="95"/>
      <c r="OH241" s="95"/>
      <c r="OI241" s="95"/>
      <c r="OJ241" s="95"/>
      <c r="OK241" s="95"/>
      <c r="OL241" s="95"/>
      <c r="OM241" s="95"/>
      <c r="ON241" s="95"/>
      <c r="OO241" s="95"/>
      <c r="OP241" s="95"/>
      <c r="OQ241" s="95"/>
      <c r="OR241" s="95"/>
      <c r="OS241" s="95"/>
      <c r="OT241" s="95"/>
      <c r="OU241" s="95"/>
      <c r="OV241" s="95"/>
      <c r="OW241" s="95"/>
      <c r="OX241" s="95"/>
      <c r="OY241" s="95"/>
      <c r="OZ241" s="95"/>
      <c r="PA241" s="95"/>
      <c r="PB241" s="95"/>
      <c r="PC241" s="95"/>
      <c r="PD241" s="95"/>
      <c r="PE241" s="95"/>
      <c r="PF241" s="95"/>
      <c r="PG241" s="95"/>
      <c r="PH241" s="95"/>
    </row>
    <row r="242" spans="2:424" s="85" customFormat="1" ht="29.55" customHeight="1">
      <c r="C242" s="1815">
        <f t="shared" si="80"/>
        <v>0</v>
      </c>
      <c r="D242" s="1815"/>
      <c r="E242" s="1815"/>
      <c r="F242" s="143">
        <f t="shared" si="81"/>
        <v>0</v>
      </c>
      <c r="G242" s="143" t="e">
        <f t="shared" si="72"/>
        <v>#VALUE!</v>
      </c>
      <c r="H242" s="143" t="e">
        <f t="shared" si="82"/>
        <v>#VALUE!</v>
      </c>
      <c r="I242" s="143" t="e">
        <f t="shared" si="82"/>
        <v>#VALUE!</v>
      </c>
      <c r="J242" s="143" t="e">
        <f t="shared" si="82"/>
        <v>#VALUE!</v>
      </c>
      <c r="K242" s="143" t="e">
        <f t="shared" si="82"/>
        <v>#VALUE!</v>
      </c>
      <c r="L242" s="143" t="e">
        <f t="shared" si="82"/>
        <v>#VALUE!</v>
      </c>
      <c r="M242" s="143" t="e">
        <f t="shared" si="82"/>
        <v>#VALUE!</v>
      </c>
      <c r="N242" s="143" t="e">
        <f t="shared" si="82"/>
        <v>#VALUE!</v>
      </c>
      <c r="O242" s="143" t="e">
        <f t="shared" si="82"/>
        <v>#VALUE!</v>
      </c>
      <c r="P242" s="143" t="e">
        <f t="shared" si="82"/>
        <v>#VALUE!</v>
      </c>
      <c r="Q242" s="143" t="e">
        <f t="shared" si="82"/>
        <v>#VALUE!</v>
      </c>
      <c r="R242" s="143" t="e">
        <f t="shared" si="82"/>
        <v>#VALUE!</v>
      </c>
      <c r="S242" s="143" t="e">
        <f t="shared" si="82"/>
        <v>#VALUE!</v>
      </c>
      <c r="T242" s="143" t="e">
        <f t="shared" si="82"/>
        <v>#VALUE!</v>
      </c>
      <c r="U242" s="143" t="e">
        <f t="shared" si="82"/>
        <v>#VALUE!</v>
      </c>
      <c r="V242" s="143" t="e">
        <f t="shared" si="82"/>
        <v>#VALUE!</v>
      </c>
      <c r="W242" s="143" t="e">
        <f t="shared" si="82"/>
        <v>#VALUE!</v>
      </c>
      <c r="X242" s="143" t="e">
        <f t="shared" si="82"/>
        <v>#VALUE!</v>
      </c>
      <c r="Y242" s="143" t="e">
        <f t="shared" si="82"/>
        <v>#VALUE!</v>
      </c>
      <c r="Z242" s="143" t="e">
        <f t="shared" si="82"/>
        <v>#VALUE!</v>
      </c>
      <c r="AA242" s="143" t="e">
        <f t="shared" si="82"/>
        <v>#VALUE!</v>
      </c>
      <c r="AB242" s="143" t="e">
        <f t="shared" si="82"/>
        <v>#VALUE!</v>
      </c>
      <c r="AC242" s="143" t="e">
        <f t="shared" si="82"/>
        <v>#VALUE!</v>
      </c>
      <c r="AD242" s="143" t="e">
        <f t="shared" si="82"/>
        <v>#VALUE!</v>
      </c>
      <c r="AE242" s="143" t="e">
        <f t="shared" si="82"/>
        <v>#VALUE!</v>
      </c>
      <c r="AF242" s="143" t="e">
        <f t="shared" si="82"/>
        <v>#VALUE!</v>
      </c>
      <c r="AG242" s="143" t="e">
        <f t="shared" si="82"/>
        <v>#VALUE!</v>
      </c>
      <c r="AH242" s="143" t="e">
        <f t="shared" si="82"/>
        <v>#VALUE!</v>
      </c>
      <c r="AI242" s="143" t="e">
        <f t="shared" si="82"/>
        <v>#VALUE!</v>
      </c>
      <c r="AJ242" s="143" t="e">
        <f t="shared" si="82"/>
        <v>#VALUE!</v>
      </c>
      <c r="AK242" s="143" t="e">
        <f t="shared" si="82"/>
        <v>#VALUE!</v>
      </c>
      <c r="AL242" s="143" t="e">
        <f t="shared" si="82"/>
        <v>#VALUE!</v>
      </c>
      <c r="AM242" s="143" t="e">
        <f t="shared" si="82"/>
        <v>#VALUE!</v>
      </c>
      <c r="AN242" s="143" t="e">
        <f t="shared" si="82"/>
        <v>#VALUE!</v>
      </c>
      <c r="AO242" s="143" t="e">
        <f t="shared" si="82"/>
        <v>#VALUE!</v>
      </c>
      <c r="AP242" s="143" t="e">
        <f t="shared" si="82"/>
        <v>#VALUE!</v>
      </c>
      <c r="AQ242" s="143" t="e">
        <f t="shared" si="82"/>
        <v>#VALUE!</v>
      </c>
      <c r="AR242" s="143" t="e">
        <f t="shared" si="82"/>
        <v>#VALUE!</v>
      </c>
      <c r="AS242" s="143" t="e">
        <f t="shared" si="82"/>
        <v>#VALUE!</v>
      </c>
      <c r="AT242" s="143" t="e">
        <f t="shared" si="82"/>
        <v>#VALUE!</v>
      </c>
      <c r="AU242" s="143" t="e">
        <f t="shared" si="82"/>
        <v>#VALUE!</v>
      </c>
      <c r="AV242" s="143" t="e">
        <f t="shared" si="82"/>
        <v>#VALUE!</v>
      </c>
      <c r="AW242" s="143" t="e">
        <f t="shared" si="82"/>
        <v>#VALUE!</v>
      </c>
      <c r="AX242" s="143" t="e">
        <f t="shared" si="82"/>
        <v>#VALUE!</v>
      </c>
      <c r="AY242" s="143" t="e">
        <f t="shared" si="82"/>
        <v>#VALUE!</v>
      </c>
      <c r="AZ242" s="143" t="e">
        <f t="shared" si="82"/>
        <v>#VALUE!</v>
      </c>
      <c r="BA242" s="143" t="e">
        <f t="shared" si="82"/>
        <v>#VALUE!</v>
      </c>
      <c r="BB242" s="143" t="e">
        <f t="shared" si="82"/>
        <v>#VALUE!</v>
      </c>
      <c r="BC242" s="143" t="e">
        <f t="shared" si="82"/>
        <v>#VALUE!</v>
      </c>
      <c r="BD242" s="143" t="e">
        <f t="shared" si="82"/>
        <v>#VALUE!</v>
      </c>
      <c r="BE242" s="143" t="e">
        <f t="shared" si="82"/>
        <v>#VALUE!</v>
      </c>
      <c r="BF242" s="143" t="e">
        <f t="shared" si="82"/>
        <v>#VALUE!</v>
      </c>
      <c r="BG242" s="143" t="e">
        <f t="shared" si="82"/>
        <v>#VALUE!</v>
      </c>
      <c r="BH242" s="143" t="e">
        <f t="shared" si="82"/>
        <v>#VALUE!</v>
      </c>
      <c r="BI242" s="143" t="e">
        <f t="shared" si="82"/>
        <v>#VALUE!</v>
      </c>
      <c r="BJ242" s="143" t="e">
        <f t="shared" si="82"/>
        <v>#VALUE!</v>
      </c>
      <c r="BK242" s="143" t="e">
        <f t="shared" si="82"/>
        <v>#VALUE!</v>
      </c>
      <c r="BL242" s="143" t="e">
        <f t="shared" si="82"/>
        <v>#VALUE!</v>
      </c>
      <c r="BM242" s="143" t="e">
        <f t="shared" si="82"/>
        <v>#VALUE!</v>
      </c>
      <c r="BN242" s="95"/>
      <c r="BO242" s="95"/>
      <c r="BP242" s="95"/>
      <c r="BQ242" s="95"/>
      <c r="BR242" s="95"/>
      <c r="BS242" s="95"/>
      <c r="BT242" s="95"/>
      <c r="BU242" s="95"/>
      <c r="BV242" s="95"/>
      <c r="BW242" s="95"/>
      <c r="BX242" s="95"/>
      <c r="BY242" s="95"/>
      <c r="BZ242" s="95"/>
      <c r="CA242" s="95"/>
      <c r="CB242" s="95"/>
      <c r="CC242" s="95"/>
      <c r="CD242" s="95"/>
      <c r="CE242" s="95"/>
      <c r="CF242" s="95"/>
      <c r="CG242" s="95"/>
      <c r="CH242" s="95"/>
      <c r="CI242" s="95"/>
      <c r="CJ242" s="95"/>
      <c r="CK242" s="95"/>
      <c r="CL242" s="95"/>
      <c r="CM242" s="95"/>
      <c r="CN242" s="95"/>
      <c r="CO242" s="95"/>
      <c r="CP242" s="95"/>
      <c r="CQ242" s="95"/>
      <c r="CR242" s="95"/>
      <c r="CS242" s="95"/>
      <c r="CT242" s="95"/>
      <c r="CU242" s="95"/>
      <c r="CV242" s="95"/>
      <c r="CW242" s="95"/>
      <c r="CX242" s="95"/>
      <c r="CY242" s="95"/>
      <c r="CZ242" s="95"/>
      <c r="DA242" s="95"/>
      <c r="DB242" s="95"/>
      <c r="DC242" s="95"/>
      <c r="DD242" s="95"/>
      <c r="DE242" s="95"/>
      <c r="DF242" s="95"/>
      <c r="DG242" s="95"/>
      <c r="DH242" s="95"/>
      <c r="DI242" s="95"/>
      <c r="DJ242" s="95"/>
      <c r="DK242" s="95"/>
      <c r="DL242" s="95"/>
      <c r="DM242" s="95"/>
      <c r="DN242" s="95"/>
      <c r="DO242" s="95"/>
      <c r="DP242" s="95"/>
      <c r="DQ242" s="95"/>
      <c r="DR242" s="95"/>
      <c r="DS242" s="95"/>
      <c r="DT242" s="95"/>
      <c r="DU242" s="95"/>
      <c r="DV242" s="95"/>
      <c r="DW242" s="95"/>
      <c r="DX242" s="95"/>
      <c r="DY242" s="95"/>
      <c r="DZ242" s="95"/>
      <c r="EA242" s="95"/>
      <c r="EB242" s="95"/>
      <c r="EC242" s="95"/>
      <c r="ED242" s="95"/>
      <c r="EE242" s="95"/>
      <c r="EF242" s="95"/>
      <c r="EG242" s="95"/>
      <c r="EH242" s="95"/>
      <c r="EI242" s="95"/>
      <c r="EJ242" s="95"/>
      <c r="EK242" s="95"/>
      <c r="EL242" s="95"/>
      <c r="EM242" s="95"/>
      <c r="EN242" s="95"/>
      <c r="EO242" s="95"/>
      <c r="EP242" s="95"/>
      <c r="EQ242" s="95"/>
      <c r="ER242" s="95"/>
      <c r="ES242" s="95"/>
      <c r="ET242" s="95"/>
      <c r="EU242" s="95"/>
      <c r="EV242" s="95"/>
      <c r="EW242" s="95"/>
      <c r="EX242" s="95"/>
      <c r="EY242" s="95"/>
      <c r="EZ242" s="95"/>
      <c r="FA242" s="95"/>
      <c r="FB242" s="95"/>
      <c r="FC242" s="95"/>
      <c r="FD242" s="95"/>
      <c r="FE242" s="95"/>
      <c r="FF242" s="95"/>
      <c r="FG242" s="95"/>
      <c r="FH242" s="95"/>
      <c r="FI242" s="95"/>
      <c r="FJ242" s="95"/>
      <c r="FK242" s="95"/>
      <c r="FL242" s="95"/>
      <c r="FM242" s="95"/>
      <c r="FN242" s="95"/>
      <c r="FO242" s="95"/>
      <c r="FP242" s="95"/>
      <c r="FQ242" s="95"/>
      <c r="FR242" s="95"/>
      <c r="FS242" s="95"/>
      <c r="FT242" s="95"/>
      <c r="FU242" s="95"/>
      <c r="FV242" s="95"/>
      <c r="FW242" s="95"/>
      <c r="FX242" s="95"/>
      <c r="FY242" s="95"/>
      <c r="FZ242" s="95"/>
      <c r="GA242" s="95"/>
      <c r="GB242" s="95"/>
      <c r="GC242" s="95"/>
      <c r="GD242" s="95"/>
      <c r="GE242" s="95"/>
      <c r="GF242" s="95"/>
      <c r="GG242" s="95"/>
      <c r="GH242" s="95"/>
      <c r="GI242" s="95"/>
      <c r="GJ242" s="95"/>
      <c r="GK242" s="95"/>
      <c r="GL242" s="95"/>
      <c r="GM242" s="95"/>
      <c r="GN242" s="95"/>
      <c r="GO242" s="95"/>
      <c r="GP242" s="95"/>
      <c r="GQ242" s="95"/>
      <c r="GR242" s="95"/>
      <c r="GS242" s="95"/>
      <c r="GT242" s="95"/>
      <c r="GU242" s="95"/>
      <c r="GV242" s="95"/>
      <c r="GW242" s="133"/>
      <c r="GX242" s="133"/>
      <c r="GY242" s="133"/>
      <c r="GZ242" s="133"/>
      <c r="HA242" s="133"/>
      <c r="HB242" s="133"/>
      <c r="HC242" s="133"/>
      <c r="HD242" s="133"/>
      <c r="HE242" s="133"/>
      <c r="HF242" s="133"/>
      <c r="HG242" s="95"/>
      <c r="HH242" s="95"/>
      <c r="HI242" s="95"/>
      <c r="HJ242" s="95"/>
      <c r="HK242" s="95"/>
      <c r="HL242" s="95"/>
      <c r="HM242" s="95"/>
      <c r="HN242" s="95"/>
      <c r="HO242" s="95"/>
      <c r="HP242" s="95"/>
      <c r="HQ242" s="95"/>
      <c r="HR242" s="95"/>
      <c r="HS242" s="95"/>
      <c r="HT242" s="95"/>
      <c r="HU242" s="95"/>
      <c r="HV242" s="95"/>
      <c r="HW242" s="95"/>
      <c r="HX242" s="95"/>
      <c r="HY242" s="95"/>
      <c r="HZ242" s="95"/>
      <c r="IA242" s="95"/>
      <c r="IB242" s="95"/>
      <c r="IC242" s="95"/>
      <c r="ID242" s="95"/>
      <c r="IE242" s="95"/>
      <c r="IF242" s="95"/>
      <c r="IG242" s="95"/>
      <c r="IH242" s="95"/>
      <c r="II242" s="95"/>
      <c r="IJ242" s="95"/>
      <c r="IK242" s="95"/>
      <c r="IL242" s="95"/>
      <c r="IM242" s="95"/>
      <c r="IN242" s="95"/>
      <c r="IO242" s="95"/>
      <c r="IP242" s="95"/>
      <c r="IQ242" s="95"/>
      <c r="IR242" s="95"/>
      <c r="IS242" s="95"/>
      <c r="IT242" s="95"/>
      <c r="IU242" s="95"/>
      <c r="IV242" s="95"/>
      <c r="IW242" s="95"/>
      <c r="IX242" s="95"/>
      <c r="IY242" s="95"/>
      <c r="IZ242" s="95"/>
      <c r="JA242" s="95"/>
      <c r="JB242" s="95"/>
      <c r="JC242" s="95"/>
      <c r="JD242" s="95"/>
      <c r="JE242" s="95"/>
      <c r="JF242" s="95"/>
      <c r="JG242" s="95"/>
      <c r="JH242" s="95"/>
      <c r="JI242" s="95"/>
      <c r="JJ242" s="95"/>
      <c r="JK242" s="95"/>
      <c r="JL242" s="95"/>
      <c r="JM242" s="95"/>
      <c r="JN242" s="95"/>
      <c r="JO242" s="95"/>
      <c r="JP242" s="95"/>
      <c r="JQ242" s="95"/>
      <c r="JR242" s="95"/>
      <c r="JS242" s="95"/>
      <c r="JT242" s="95"/>
      <c r="JU242" s="95"/>
      <c r="JV242" s="95"/>
      <c r="JW242" s="95"/>
      <c r="JX242" s="95"/>
      <c r="JY242" s="95"/>
      <c r="JZ242" s="95"/>
      <c r="KA242" s="95"/>
      <c r="KB242" s="95"/>
      <c r="KC242" s="95"/>
      <c r="KD242" s="95"/>
      <c r="KE242" s="95"/>
      <c r="KF242" s="95"/>
      <c r="KG242" s="95"/>
      <c r="KH242" s="95"/>
      <c r="KI242" s="95"/>
      <c r="KJ242" s="95"/>
      <c r="KK242" s="95"/>
      <c r="KL242" s="95"/>
      <c r="KM242" s="95"/>
      <c r="KN242" s="95"/>
      <c r="KO242" s="95"/>
      <c r="KP242" s="95"/>
      <c r="KQ242" s="95"/>
      <c r="KR242" s="95"/>
      <c r="KS242" s="95"/>
      <c r="KT242" s="95"/>
      <c r="KU242" s="95"/>
      <c r="KV242" s="95"/>
      <c r="KW242" s="95"/>
      <c r="KX242" s="95"/>
      <c r="KY242" s="95"/>
      <c r="KZ242" s="95"/>
      <c r="LA242" s="95"/>
      <c r="LB242" s="95"/>
      <c r="LC242" s="95"/>
      <c r="LD242" s="95"/>
      <c r="LE242" s="95"/>
      <c r="LF242" s="95"/>
      <c r="LG242" s="95"/>
      <c r="LH242" s="95"/>
      <c r="LI242" s="95"/>
      <c r="LJ242" s="95"/>
      <c r="LK242" s="95"/>
      <c r="LL242" s="95"/>
      <c r="LM242" s="95"/>
      <c r="LN242" s="95"/>
      <c r="LO242" s="95"/>
      <c r="LP242" s="95"/>
      <c r="LQ242" s="95"/>
      <c r="LR242" s="95"/>
      <c r="LS242" s="95"/>
      <c r="LT242" s="95"/>
      <c r="LU242" s="95"/>
      <c r="LV242" s="95"/>
      <c r="LW242" s="95"/>
      <c r="LX242" s="95"/>
      <c r="LY242" s="95"/>
      <c r="LZ242" s="95"/>
      <c r="MA242" s="95"/>
      <c r="MB242" s="95"/>
      <c r="MC242" s="95"/>
      <c r="MD242" s="95"/>
      <c r="ME242" s="95"/>
      <c r="MF242" s="95"/>
      <c r="MG242" s="95"/>
      <c r="MH242" s="95"/>
      <c r="MI242" s="95"/>
      <c r="MJ242" s="95"/>
      <c r="MK242" s="95"/>
      <c r="ML242" s="95"/>
      <c r="MM242" s="95"/>
      <c r="MN242" s="95"/>
      <c r="MO242" s="95"/>
      <c r="MP242" s="95"/>
      <c r="MQ242" s="95"/>
      <c r="MR242" s="95"/>
      <c r="MS242" s="95"/>
      <c r="MT242" s="95"/>
      <c r="MU242" s="95"/>
      <c r="MV242" s="95"/>
      <c r="MW242" s="95"/>
      <c r="MX242" s="95"/>
      <c r="MY242" s="95"/>
      <c r="MZ242" s="95"/>
      <c r="NA242" s="95"/>
      <c r="NB242" s="95"/>
      <c r="NC242" s="95"/>
      <c r="ND242" s="95"/>
      <c r="NE242" s="95"/>
      <c r="NF242" s="95"/>
      <c r="NG242" s="95"/>
      <c r="NH242" s="95"/>
      <c r="NI242" s="95"/>
      <c r="NJ242" s="95"/>
      <c r="NK242" s="95"/>
      <c r="NL242" s="95"/>
      <c r="NM242" s="95"/>
      <c r="NN242" s="95"/>
      <c r="NO242" s="95"/>
      <c r="NP242" s="95"/>
      <c r="NQ242" s="95"/>
      <c r="NR242" s="95"/>
      <c r="NS242" s="95"/>
      <c r="NT242" s="95"/>
      <c r="NU242" s="95"/>
      <c r="NV242" s="95"/>
      <c r="NW242" s="95"/>
      <c r="NX242" s="95"/>
      <c r="NY242" s="95"/>
      <c r="NZ242" s="95"/>
      <c r="OA242" s="95"/>
      <c r="OB242" s="95"/>
      <c r="OC242" s="95"/>
      <c r="OD242" s="95"/>
      <c r="OE242" s="95"/>
      <c r="OF242" s="95"/>
      <c r="OG242" s="95"/>
      <c r="OH242" s="95"/>
      <c r="OI242" s="95"/>
      <c r="OJ242" s="95"/>
      <c r="OK242" s="95"/>
      <c r="OL242" s="95"/>
      <c r="OM242" s="95"/>
      <c r="ON242" s="95"/>
      <c r="OO242" s="95"/>
      <c r="OP242" s="95"/>
      <c r="OQ242" s="95"/>
      <c r="OR242" s="95"/>
      <c r="OS242" s="95"/>
      <c r="OT242" s="95"/>
      <c r="OU242" s="95"/>
      <c r="OV242" s="95"/>
      <c r="OW242" s="95"/>
      <c r="OX242" s="95"/>
      <c r="OY242" s="95"/>
      <c r="OZ242" s="95"/>
      <c r="PA242" s="95"/>
      <c r="PB242" s="95"/>
      <c r="PC242" s="95"/>
      <c r="PD242" s="95"/>
      <c r="PE242" s="95"/>
      <c r="PF242" s="95"/>
      <c r="PG242" s="95"/>
      <c r="PH242" s="95"/>
    </row>
    <row r="243" spans="2:424" s="85" customFormat="1" ht="29.55" customHeight="1">
      <c r="C243" s="1815">
        <f t="shared" si="80"/>
        <v>0</v>
      </c>
      <c r="D243" s="1815"/>
      <c r="E243" s="1815"/>
      <c r="F243" s="143">
        <f t="shared" si="81"/>
        <v>0</v>
      </c>
      <c r="G243" s="143" t="e">
        <f t="shared" si="72"/>
        <v>#VALUE!</v>
      </c>
      <c r="H243" s="143" t="e">
        <f t="shared" si="82"/>
        <v>#VALUE!</v>
      </c>
      <c r="I243" s="143" t="e">
        <f t="shared" si="82"/>
        <v>#VALUE!</v>
      </c>
      <c r="J243" s="143" t="e">
        <f t="shared" si="82"/>
        <v>#VALUE!</v>
      </c>
      <c r="K243" s="143" t="e">
        <f t="shared" si="82"/>
        <v>#VALUE!</v>
      </c>
      <c r="L243" s="143" t="e">
        <f t="shared" si="82"/>
        <v>#VALUE!</v>
      </c>
      <c r="M243" s="143" t="e">
        <f t="shared" si="82"/>
        <v>#VALUE!</v>
      </c>
      <c r="N243" s="143" t="e">
        <f t="shared" si="82"/>
        <v>#VALUE!</v>
      </c>
      <c r="O243" s="143" t="e">
        <f t="shared" si="82"/>
        <v>#VALUE!</v>
      </c>
      <c r="P243" s="143" t="e">
        <f t="shared" si="82"/>
        <v>#VALUE!</v>
      </c>
      <c r="Q243" s="143" t="e">
        <f t="shared" si="82"/>
        <v>#VALUE!</v>
      </c>
      <c r="R243" s="143" t="e">
        <f t="shared" si="82"/>
        <v>#VALUE!</v>
      </c>
      <c r="S243" s="143" t="e">
        <f t="shared" si="82"/>
        <v>#VALUE!</v>
      </c>
      <c r="T243" s="143" t="e">
        <f t="shared" si="82"/>
        <v>#VALUE!</v>
      </c>
      <c r="U243" s="143" t="e">
        <f t="shared" si="82"/>
        <v>#VALUE!</v>
      </c>
      <c r="V243" s="143" t="e">
        <f t="shared" si="82"/>
        <v>#VALUE!</v>
      </c>
      <c r="W243" s="143" t="e">
        <f t="shared" si="82"/>
        <v>#VALUE!</v>
      </c>
      <c r="X243" s="143" t="e">
        <f t="shared" si="82"/>
        <v>#VALUE!</v>
      </c>
      <c r="Y243" s="143" t="e">
        <f t="shared" si="82"/>
        <v>#VALUE!</v>
      </c>
      <c r="Z243" s="143" t="e">
        <f t="shared" si="82"/>
        <v>#VALUE!</v>
      </c>
      <c r="AA243" s="143" t="e">
        <f t="shared" si="82"/>
        <v>#VALUE!</v>
      </c>
      <c r="AB243" s="143" t="e">
        <f t="shared" si="82"/>
        <v>#VALUE!</v>
      </c>
      <c r="AC243" s="143" t="e">
        <f t="shared" si="82"/>
        <v>#VALUE!</v>
      </c>
      <c r="AD243" s="143" t="e">
        <f t="shared" si="82"/>
        <v>#VALUE!</v>
      </c>
      <c r="AE243" s="143" t="e">
        <f t="shared" si="82"/>
        <v>#VALUE!</v>
      </c>
      <c r="AF243" s="143" t="e">
        <f t="shared" si="82"/>
        <v>#VALUE!</v>
      </c>
      <c r="AG243" s="143" t="e">
        <f t="shared" si="82"/>
        <v>#VALUE!</v>
      </c>
      <c r="AH243" s="143" t="e">
        <f t="shared" si="82"/>
        <v>#VALUE!</v>
      </c>
      <c r="AI243" s="143" t="e">
        <f t="shared" si="82"/>
        <v>#VALUE!</v>
      </c>
      <c r="AJ243" s="143" t="e">
        <f t="shared" si="82"/>
        <v>#VALUE!</v>
      </c>
      <c r="AK243" s="143" t="e">
        <f t="shared" si="82"/>
        <v>#VALUE!</v>
      </c>
      <c r="AL243" s="143" t="e">
        <f t="shared" si="82"/>
        <v>#VALUE!</v>
      </c>
      <c r="AM243" s="143" t="e">
        <f t="shared" si="82"/>
        <v>#VALUE!</v>
      </c>
      <c r="AN243" s="143" t="e">
        <f t="shared" si="82"/>
        <v>#VALUE!</v>
      </c>
      <c r="AO243" s="143" t="e">
        <f t="shared" si="82"/>
        <v>#VALUE!</v>
      </c>
      <c r="AP243" s="143" t="e">
        <f t="shared" si="82"/>
        <v>#VALUE!</v>
      </c>
      <c r="AQ243" s="143" t="e">
        <f t="shared" si="82"/>
        <v>#VALUE!</v>
      </c>
      <c r="AR243" s="143" t="e">
        <f t="shared" si="82"/>
        <v>#VALUE!</v>
      </c>
      <c r="AS243" s="143" t="e">
        <f t="shared" si="82"/>
        <v>#VALUE!</v>
      </c>
      <c r="AT243" s="143" t="e">
        <f t="shared" si="82"/>
        <v>#VALUE!</v>
      </c>
      <c r="AU243" s="143" t="e">
        <f t="shared" si="82"/>
        <v>#VALUE!</v>
      </c>
      <c r="AV243" s="143" t="e">
        <f t="shared" si="82"/>
        <v>#VALUE!</v>
      </c>
      <c r="AW243" s="143" t="e">
        <f t="shared" si="82"/>
        <v>#VALUE!</v>
      </c>
      <c r="AX243" s="143" t="e">
        <f t="shared" si="82"/>
        <v>#VALUE!</v>
      </c>
      <c r="AY243" s="143" t="e">
        <f t="shared" si="82"/>
        <v>#VALUE!</v>
      </c>
      <c r="AZ243" s="143" t="e">
        <f t="shared" si="82"/>
        <v>#VALUE!</v>
      </c>
      <c r="BA243" s="143" t="e">
        <f t="shared" si="82"/>
        <v>#VALUE!</v>
      </c>
      <c r="BB243" s="143" t="e">
        <f t="shared" si="82"/>
        <v>#VALUE!</v>
      </c>
      <c r="BC243" s="143" t="e">
        <f t="shared" si="82"/>
        <v>#VALUE!</v>
      </c>
      <c r="BD243" s="143" t="e">
        <f t="shared" si="82"/>
        <v>#VALUE!</v>
      </c>
      <c r="BE243" s="143" t="e">
        <f t="shared" si="82"/>
        <v>#VALUE!</v>
      </c>
      <c r="BF243" s="143" t="e">
        <f t="shared" si="82"/>
        <v>#VALUE!</v>
      </c>
      <c r="BG243" s="143" t="e">
        <f t="shared" si="82"/>
        <v>#VALUE!</v>
      </c>
      <c r="BH243" s="143" t="e">
        <f t="shared" si="82"/>
        <v>#VALUE!</v>
      </c>
      <c r="BI243" s="143" t="e">
        <f t="shared" si="82"/>
        <v>#VALUE!</v>
      </c>
      <c r="BJ243" s="143" t="e">
        <f t="shared" si="82"/>
        <v>#VALUE!</v>
      </c>
      <c r="BK243" s="143" t="e">
        <f t="shared" si="82"/>
        <v>#VALUE!</v>
      </c>
      <c r="BL243" s="143" t="e">
        <f t="shared" si="82"/>
        <v>#VALUE!</v>
      </c>
      <c r="BM243" s="143" t="e">
        <f t="shared" si="82"/>
        <v>#VALUE!</v>
      </c>
      <c r="BN243" s="95"/>
      <c r="BO243" s="95"/>
      <c r="BP243" s="95"/>
      <c r="BQ243" s="95"/>
      <c r="BR243" s="95"/>
      <c r="BS243" s="95"/>
      <c r="BT243" s="95"/>
      <c r="BU243" s="95"/>
      <c r="BV243" s="95"/>
      <c r="BW243" s="95"/>
      <c r="BX243" s="95"/>
      <c r="BY243" s="95"/>
      <c r="BZ243" s="95"/>
      <c r="CA243" s="95"/>
      <c r="CB243" s="95"/>
      <c r="CC243" s="95"/>
      <c r="CD243" s="95"/>
      <c r="CE243" s="95"/>
      <c r="CF243" s="95"/>
      <c r="CG243" s="95"/>
      <c r="CH243" s="95"/>
      <c r="CI243" s="95"/>
      <c r="CJ243" s="95"/>
      <c r="CK243" s="95"/>
      <c r="CL243" s="95"/>
      <c r="CM243" s="95"/>
      <c r="CN243" s="95"/>
      <c r="CO243" s="95"/>
      <c r="CP243" s="95"/>
      <c r="CQ243" s="95"/>
      <c r="CR243" s="95"/>
      <c r="CS243" s="95"/>
      <c r="CT243" s="95"/>
      <c r="CU243" s="95"/>
      <c r="CV243" s="95"/>
      <c r="CW243" s="95"/>
      <c r="CX243" s="95"/>
      <c r="CY243" s="95"/>
      <c r="CZ243" s="95"/>
      <c r="DA243" s="95"/>
      <c r="DB243" s="95"/>
      <c r="DC243" s="95"/>
      <c r="DD243" s="95"/>
      <c r="DE243" s="95"/>
      <c r="DF243" s="95"/>
      <c r="DG243" s="95"/>
      <c r="DH243" s="95"/>
      <c r="DI243" s="95"/>
      <c r="DJ243" s="95"/>
      <c r="DK243" s="95"/>
      <c r="DL243" s="95"/>
      <c r="DM243" s="95"/>
      <c r="DN243" s="95"/>
      <c r="DO243" s="95"/>
      <c r="DP243" s="95"/>
      <c r="DQ243" s="95"/>
      <c r="DR243" s="95"/>
      <c r="DS243" s="95"/>
      <c r="DT243" s="95"/>
      <c r="DU243" s="95"/>
      <c r="DV243" s="95"/>
      <c r="DW243" s="95"/>
      <c r="DX243" s="95"/>
      <c r="DY243" s="95"/>
      <c r="DZ243" s="95"/>
      <c r="EA243" s="95"/>
      <c r="EB243" s="95"/>
      <c r="EC243" s="95"/>
      <c r="ED243" s="95"/>
      <c r="EE243" s="95"/>
      <c r="EF243" s="95"/>
      <c r="EG243" s="95"/>
      <c r="EH243" s="95"/>
      <c r="EI243" s="95"/>
      <c r="EJ243" s="95"/>
      <c r="EK243" s="95"/>
      <c r="EL243" s="95"/>
      <c r="EM243" s="95"/>
      <c r="EN243" s="95"/>
      <c r="EO243" s="95"/>
      <c r="EP243" s="95"/>
      <c r="EQ243" s="95"/>
      <c r="ER243" s="95"/>
      <c r="ES243" s="95"/>
      <c r="ET243" s="95"/>
      <c r="EU243" s="95"/>
      <c r="EV243" s="95"/>
      <c r="EW243" s="95"/>
      <c r="EX243" s="95"/>
      <c r="EY243" s="95"/>
      <c r="EZ243" s="95"/>
      <c r="FA243" s="95"/>
      <c r="FB243" s="95"/>
      <c r="FC243" s="95"/>
      <c r="FD243" s="95"/>
      <c r="FE243" s="95"/>
      <c r="FF243" s="95"/>
      <c r="FG243" s="95"/>
      <c r="FH243" s="95"/>
      <c r="FI243" s="95"/>
      <c r="FJ243" s="95"/>
      <c r="FK243" s="95"/>
      <c r="FL243" s="95"/>
      <c r="FM243" s="95"/>
      <c r="FN243" s="95"/>
      <c r="FO243" s="95"/>
      <c r="FP243" s="95"/>
      <c r="FQ243" s="95"/>
      <c r="FR243" s="95"/>
      <c r="FS243" s="95"/>
      <c r="FT243" s="95"/>
      <c r="FU243" s="95"/>
      <c r="FV243" s="95"/>
      <c r="FW243" s="95"/>
      <c r="FX243" s="95"/>
      <c r="FY243" s="95"/>
      <c r="FZ243" s="95"/>
      <c r="GA243" s="95"/>
      <c r="GB243" s="95"/>
      <c r="GC243" s="95"/>
      <c r="GD243" s="95"/>
      <c r="GE243" s="95"/>
      <c r="GF243" s="95"/>
      <c r="GG243" s="95"/>
      <c r="GH243" s="95"/>
      <c r="GI243" s="95"/>
      <c r="GJ243" s="95"/>
      <c r="GK243" s="95"/>
      <c r="GL243" s="95"/>
      <c r="GM243" s="95"/>
      <c r="GN243" s="95"/>
      <c r="GO243" s="95"/>
      <c r="GP243" s="95"/>
      <c r="GQ243" s="95"/>
      <c r="GR243" s="95"/>
      <c r="GS243" s="95"/>
      <c r="GT243" s="95"/>
      <c r="GU243" s="95"/>
      <c r="GV243" s="95"/>
      <c r="GW243" s="133"/>
      <c r="GX243" s="133"/>
      <c r="GY243" s="133"/>
      <c r="GZ243" s="133"/>
      <c r="HA243" s="133"/>
      <c r="HB243" s="133"/>
      <c r="HC243" s="133"/>
      <c r="HD243" s="133"/>
      <c r="HE243" s="133"/>
      <c r="HF243" s="133"/>
      <c r="HG243" s="95"/>
      <c r="HH243" s="95"/>
      <c r="HI243" s="95"/>
      <c r="HJ243" s="95"/>
      <c r="HK243" s="95"/>
      <c r="HL243" s="95"/>
      <c r="HM243" s="95"/>
      <c r="HN243" s="95"/>
      <c r="HO243" s="95"/>
      <c r="HP243" s="95"/>
      <c r="HQ243" s="95"/>
      <c r="HR243" s="95"/>
      <c r="HS243" s="95"/>
      <c r="HT243" s="95"/>
      <c r="HU243" s="95"/>
      <c r="HV243" s="95"/>
      <c r="HW243" s="95"/>
      <c r="HX243" s="95"/>
      <c r="HY243" s="95"/>
      <c r="HZ243" s="95"/>
      <c r="IA243" s="95"/>
      <c r="IB243" s="95"/>
      <c r="IC243" s="95"/>
      <c r="ID243" s="95"/>
      <c r="IE243" s="95"/>
      <c r="IF243" s="95"/>
      <c r="IG243" s="95"/>
      <c r="IH243" s="95"/>
      <c r="II243" s="95"/>
      <c r="IJ243" s="95"/>
      <c r="IK243" s="95"/>
      <c r="IL243" s="95"/>
      <c r="IM243" s="95"/>
      <c r="IN243" s="95"/>
      <c r="IO243" s="95"/>
      <c r="IP243" s="95"/>
      <c r="IQ243" s="95"/>
      <c r="IR243" s="95"/>
      <c r="IS243" s="95"/>
      <c r="IT243" s="95"/>
      <c r="IU243" s="95"/>
      <c r="IV243" s="95"/>
      <c r="IW243" s="95"/>
      <c r="IX243" s="95"/>
      <c r="IY243" s="95"/>
      <c r="IZ243" s="95"/>
      <c r="JA243" s="95"/>
      <c r="JB243" s="95"/>
      <c r="JC243" s="95"/>
      <c r="JD243" s="95"/>
      <c r="JE243" s="95"/>
      <c r="JF243" s="95"/>
      <c r="JG243" s="95"/>
      <c r="JH243" s="95"/>
      <c r="JI243" s="95"/>
      <c r="JJ243" s="95"/>
      <c r="JK243" s="95"/>
      <c r="JL243" s="95"/>
      <c r="JM243" s="95"/>
      <c r="JN243" s="95"/>
      <c r="JO243" s="95"/>
      <c r="JP243" s="95"/>
      <c r="JQ243" s="95"/>
      <c r="JR243" s="95"/>
      <c r="JS243" s="95"/>
      <c r="JT243" s="95"/>
      <c r="JU243" s="95"/>
      <c r="JV243" s="95"/>
      <c r="JW243" s="95"/>
      <c r="JX243" s="95"/>
      <c r="JY243" s="95"/>
      <c r="JZ243" s="95"/>
      <c r="KA243" s="95"/>
      <c r="KB243" s="95"/>
      <c r="KC243" s="95"/>
      <c r="KD243" s="95"/>
      <c r="KE243" s="95"/>
      <c r="KF243" s="95"/>
      <c r="KG243" s="95"/>
      <c r="KH243" s="95"/>
      <c r="KI243" s="95"/>
      <c r="KJ243" s="95"/>
      <c r="KK243" s="95"/>
      <c r="KL243" s="95"/>
      <c r="KM243" s="95"/>
      <c r="KN243" s="95"/>
      <c r="KO243" s="95"/>
      <c r="KP243" s="95"/>
      <c r="KQ243" s="95"/>
      <c r="KR243" s="95"/>
      <c r="KS243" s="95"/>
      <c r="KT243" s="95"/>
      <c r="KU243" s="95"/>
      <c r="KV243" s="95"/>
      <c r="KW243" s="95"/>
      <c r="KX243" s="95"/>
      <c r="KY243" s="95"/>
      <c r="KZ243" s="95"/>
      <c r="LA243" s="95"/>
      <c r="LB243" s="95"/>
      <c r="LC243" s="95"/>
      <c r="LD243" s="95"/>
      <c r="LE243" s="95"/>
      <c r="LF243" s="95"/>
      <c r="LG243" s="95"/>
      <c r="LH243" s="95"/>
      <c r="LI243" s="95"/>
      <c r="LJ243" s="95"/>
      <c r="LK243" s="95"/>
      <c r="LL243" s="95"/>
      <c r="LM243" s="95"/>
      <c r="LN243" s="95"/>
      <c r="LO243" s="95"/>
      <c r="LP243" s="95"/>
      <c r="LQ243" s="95"/>
      <c r="LR243" s="95"/>
      <c r="LS243" s="95"/>
      <c r="LT243" s="95"/>
      <c r="LU243" s="95"/>
      <c r="LV243" s="95"/>
      <c r="LW243" s="95"/>
      <c r="LX243" s="95"/>
      <c r="LY243" s="95"/>
      <c r="LZ243" s="95"/>
      <c r="MA243" s="95"/>
      <c r="MB243" s="95"/>
      <c r="MC243" s="95"/>
      <c r="MD243" s="95"/>
      <c r="ME243" s="95"/>
      <c r="MF243" s="95"/>
      <c r="MG243" s="95"/>
      <c r="MH243" s="95"/>
      <c r="MI243" s="95"/>
      <c r="MJ243" s="95"/>
      <c r="MK243" s="95"/>
      <c r="ML243" s="95"/>
      <c r="MM243" s="95"/>
      <c r="MN243" s="95"/>
      <c r="MO243" s="95"/>
      <c r="MP243" s="95"/>
      <c r="MQ243" s="95"/>
      <c r="MR243" s="95"/>
      <c r="MS243" s="95"/>
      <c r="MT243" s="95"/>
      <c r="MU243" s="95"/>
      <c r="MV243" s="95"/>
      <c r="MW243" s="95"/>
      <c r="MX243" s="95"/>
      <c r="MY243" s="95"/>
      <c r="MZ243" s="95"/>
      <c r="NA243" s="95"/>
      <c r="NB243" s="95"/>
      <c r="NC243" s="95"/>
      <c r="ND243" s="95"/>
      <c r="NE243" s="95"/>
      <c r="NF243" s="95"/>
      <c r="NG243" s="95"/>
      <c r="NH243" s="95"/>
      <c r="NI243" s="95"/>
      <c r="NJ243" s="95"/>
      <c r="NK243" s="95"/>
      <c r="NL243" s="95"/>
      <c r="NM243" s="95"/>
      <c r="NN243" s="95"/>
      <c r="NO243" s="95"/>
      <c r="NP243" s="95"/>
      <c r="NQ243" s="95"/>
      <c r="NR243" s="95"/>
      <c r="NS243" s="95"/>
      <c r="NT243" s="95"/>
      <c r="NU243" s="95"/>
      <c r="NV243" s="95"/>
      <c r="NW243" s="95"/>
      <c r="NX243" s="95"/>
      <c r="NY243" s="95"/>
      <c r="NZ243" s="95"/>
      <c r="OA243" s="95"/>
      <c r="OB243" s="95"/>
      <c r="OC243" s="95"/>
      <c r="OD243" s="95"/>
      <c r="OE243" s="95"/>
      <c r="OF243" s="95"/>
      <c r="OG243" s="95"/>
      <c r="OH243" s="95"/>
      <c r="OI243" s="95"/>
      <c r="OJ243" s="95"/>
      <c r="OK243" s="95"/>
      <c r="OL243" s="95"/>
      <c r="OM243" s="95"/>
      <c r="ON243" s="95"/>
      <c r="OO243" s="95"/>
      <c r="OP243" s="95"/>
      <c r="OQ243" s="95"/>
      <c r="OR243" s="95"/>
      <c r="OS243" s="95"/>
      <c r="OT243" s="95"/>
      <c r="OU243" s="95"/>
      <c r="OV243" s="95"/>
      <c r="OW243" s="95"/>
      <c r="OX243" s="95"/>
      <c r="OY243" s="95"/>
      <c r="OZ243" s="95"/>
      <c r="PA243" s="95"/>
      <c r="PB243" s="95"/>
      <c r="PC243" s="95"/>
      <c r="PD243" s="95"/>
      <c r="PE243" s="95"/>
      <c r="PF243" s="95"/>
      <c r="PG243" s="95"/>
      <c r="PH243" s="95"/>
    </row>
    <row r="244" spans="2:424" s="85" customFormat="1" ht="29.55" customHeight="1">
      <c r="C244" s="1815">
        <f t="shared" si="80"/>
        <v>0</v>
      </c>
      <c r="D244" s="1815"/>
      <c r="E244" s="1815"/>
      <c r="F244" s="143">
        <f t="shared" si="81"/>
        <v>0</v>
      </c>
      <c r="G244" s="143" t="e">
        <f t="shared" si="72"/>
        <v>#VALUE!</v>
      </c>
      <c r="H244" s="143" t="e">
        <f t="shared" si="82"/>
        <v>#VALUE!</v>
      </c>
      <c r="I244" s="143" t="e">
        <f t="shared" si="82"/>
        <v>#VALUE!</v>
      </c>
      <c r="J244" s="143" t="e">
        <f t="shared" si="82"/>
        <v>#VALUE!</v>
      </c>
      <c r="K244" s="143" t="e">
        <f t="shared" si="82"/>
        <v>#VALUE!</v>
      </c>
      <c r="L244" s="143" t="e">
        <f t="shared" si="82"/>
        <v>#VALUE!</v>
      </c>
      <c r="M244" s="143" t="e">
        <f t="shared" si="82"/>
        <v>#VALUE!</v>
      </c>
      <c r="N244" s="143" t="e">
        <f t="shared" si="82"/>
        <v>#VALUE!</v>
      </c>
      <c r="O244" s="143" t="e">
        <f t="shared" si="82"/>
        <v>#VALUE!</v>
      </c>
      <c r="P244" s="143" t="e">
        <f t="shared" si="82"/>
        <v>#VALUE!</v>
      </c>
      <c r="Q244" s="143" t="e">
        <f t="shared" si="82"/>
        <v>#VALUE!</v>
      </c>
      <c r="R244" s="143" t="e">
        <f t="shared" si="82"/>
        <v>#VALUE!</v>
      </c>
      <c r="S244" s="143" t="e">
        <f t="shared" si="82"/>
        <v>#VALUE!</v>
      </c>
      <c r="T244" s="143" t="e">
        <f t="shared" si="82"/>
        <v>#VALUE!</v>
      </c>
      <c r="U244" s="143" t="e">
        <f t="shared" si="82"/>
        <v>#VALUE!</v>
      </c>
      <c r="V244" s="143" t="e">
        <f t="shared" si="82"/>
        <v>#VALUE!</v>
      </c>
      <c r="W244" s="143" t="e">
        <f t="shared" si="82"/>
        <v>#VALUE!</v>
      </c>
      <c r="X244" s="143" t="e">
        <f t="shared" si="82"/>
        <v>#VALUE!</v>
      </c>
      <c r="Y244" s="143" t="e">
        <f t="shared" si="82"/>
        <v>#VALUE!</v>
      </c>
      <c r="Z244" s="143" t="e">
        <f t="shared" si="82"/>
        <v>#VALUE!</v>
      </c>
      <c r="AA244" s="143" t="e">
        <f t="shared" si="82"/>
        <v>#VALUE!</v>
      </c>
      <c r="AB244" s="143" t="e">
        <f t="shared" si="82"/>
        <v>#VALUE!</v>
      </c>
      <c r="AC244" s="143" t="e">
        <f t="shared" si="82"/>
        <v>#VALUE!</v>
      </c>
      <c r="AD244" s="143" t="e">
        <f t="shared" si="82"/>
        <v>#VALUE!</v>
      </c>
      <c r="AE244" s="143" t="e">
        <f t="shared" si="82"/>
        <v>#VALUE!</v>
      </c>
      <c r="AF244" s="143" t="e">
        <f t="shared" si="82"/>
        <v>#VALUE!</v>
      </c>
      <c r="AG244" s="143" t="e">
        <f t="shared" si="82"/>
        <v>#VALUE!</v>
      </c>
      <c r="AH244" s="143" t="e">
        <f t="shared" si="82"/>
        <v>#VALUE!</v>
      </c>
      <c r="AI244" s="143" t="e">
        <f t="shared" si="82"/>
        <v>#VALUE!</v>
      </c>
      <c r="AJ244" s="143" t="e">
        <f t="shared" si="82"/>
        <v>#VALUE!</v>
      </c>
      <c r="AK244" s="143" t="e">
        <f t="shared" si="82"/>
        <v>#VALUE!</v>
      </c>
      <c r="AL244" s="143" t="e">
        <f t="shared" si="82"/>
        <v>#VALUE!</v>
      </c>
      <c r="AM244" s="143" t="e">
        <f t="shared" si="82"/>
        <v>#VALUE!</v>
      </c>
      <c r="AN244" s="143" t="e">
        <f t="shared" si="82"/>
        <v>#VALUE!</v>
      </c>
      <c r="AO244" s="143" t="e">
        <f t="shared" si="82"/>
        <v>#VALUE!</v>
      </c>
      <c r="AP244" s="143" t="e">
        <f t="shared" si="82"/>
        <v>#VALUE!</v>
      </c>
      <c r="AQ244" s="143" t="e">
        <f t="shared" si="82"/>
        <v>#VALUE!</v>
      </c>
      <c r="AR244" s="143" t="e">
        <f t="shared" si="82"/>
        <v>#VALUE!</v>
      </c>
      <c r="AS244" s="143" t="e">
        <f t="shared" si="82"/>
        <v>#VALUE!</v>
      </c>
      <c r="AT244" s="143" t="e">
        <f t="shared" si="82"/>
        <v>#VALUE!</v>
      </c>
      <c r="AU244" s="143" t="e">
        <f t="shared" si="82"/>
        <v>#VALUE!</v>
      </c>
      <c r="AV244" s="143" t="e">
        <f t="shared" si="82"/>
        <v>#VALUE!</v>
      </c>
      <c r="AW244" s="143" t="e">
        <f t="shared" si="82"/>
        <v>#VALUE!</v>
      </c>
      <c r="AX244" s="143" t="e">
        <f t="shared" si="82"/>
        <v>#VALUE!</v>
      </c>
      <c r="AY244" s="143" t="e">
        <f t="shared" si="82"/>
        <v>#VALUE!</v>
      </c>
      <c r="AZ244" s="143" t="e">
        <f t="shared" si="82"/>
        <v>#VALUE!</v>
      </c>
      <c r="BA244" s="143" t="e">
        <f t="shared" si="82"/>
        <v>#VALUE!</v>
      </c>
      <c r="BB244" s="143" t="e">
        <f t="shared" si="82"/>
        <v>#VALUE!</v>
      </c>
      <c r="BC244" s="143" t="e">
        <f t="shared" si="82"/>
        <v>#VALUE!</v>
      </c>
      <c r="BD244" s="143" t="e">
        <f t="shared" si="82"/>
        <v>#VALUE!</v>
      </c>
      <c r="BE244" s="143" t="e">
        <f t="shared" si="82"/>
        <v>#VALUE!</v>
      </c>
      <c r="BF244" s="143" t="e">
        <f t="shared" si="82"/>
        <v>#VALUE!</v>
      </c>
      <c r="BG244" s="143" t="e">
        <f t="shared" si="82"/>
        <v>#VALUE!</v>
      </c>
      <c r="BH244" s="143" t="e">
        <f t="shared" si="82"/>
        <v>#VALUE!</v>
      </c>
      <c r="BI244" s="143" t="e">
        <f t="shared" si="82"/>
        <v>#VALUE!</v>
      </c>
      <c r="BJ244" s="143" t="e">
        <f t="shared" si="82"/>
        <v>#VALUE!</v>
      </c>
      <c r="BK244" s="143" t="e">
        <f t="shared" si="82"/>
        <v>#VALUE!</v>
      </c>
      <c r="BL244" s="143" t="e">
        <f t="shared" si="82"/>
        <v>#VALUE!</v>
      </c>
      <c r="BM244" s="143" t="e">
        <f t="shared" si="82"/>
        <v>#VALUE!</v>
      </c>
      <c r="BN244" s="95"/>
      <c r="BO244" s="95"/>
      <c r="BP244" s="95"/>
      <c r="BQ244" s="95"/>
      <c r="BR244" s="95"/>
      <c r="BS244" s="95"/>
      <c r="BT244" s="95"/>
      <c r="BU244" s="95"/>
      <c r="BV244" s="95"/>
      <c r="BW244" s="95"/>
      <c r="BX244" s="95"/>
      <c r="BY244" s="95"/>
      <c r="BZ244" s="95"/>
      <c r="CA244" s="95"/>
      <c r="CB244" s="95"/>
      <c r="CC244" s="95"/>
      <c r="CD244" s="95"/>
      <c r="CE244" s="95"/>
      <c r="CF244" s="95"/>
      <c r="CG244" s="95"/>
      <c r="CH244" s="95"/>
      <c r="CI244" s="95"/>
      <c r="CJ244" s="95"/>
      <c r="CK244" s="95"/>
      <c r="CL244" s="95"/>
      <c r="CM244" s="95"/>
      <c r="CN244" s="95"/>
      <c r="CO244" s="95"/>
      <c r="CP244" s="95"/>
      <c r="CQ244" s="95"/>
      <c r="CR244" s="95"/>
      <c r="CS244" s="95"/>
      <c r="CT244" s="95"/>
      <c r="CU244" s="95"/>
      <c r="CV244" s="95"/>
      <c r="CW244" s="95"/>
      <c r="CX244" s="95"/>
      <c r="CY244" s="95"/>
      <c r="CZ244" s="95"/>
      <c r="DA244" s="95"/>
      <c r="DB244" s="95"/>
      <c r="DC244" s="95"/>
      <c r="DD244" s="95"/>
      <c r="DE244" s="95"/>
      <c r="DF244" s="95"/>
      <c r="DG244" s="95"/>
      <c r="DH244" s="95"/>
      <c r="DI244" s="95"/>
      <c r="DJ244" s="95"/>
      <c r="DK244" s="95"/>
      <c r="DL244" s="95"/>
      <c r="DM244" s="95"/>
      <c r="DN244" s="95"/>
      <c r="DO244" s="95"/>
      <c r="DP244" s="95"/>
      <c r="DQ244" s="95"/>
      <c r="DR244" s="95"/>
      <c r="DS244" s="95"/>
      <c r="DT244" s="95"/>
      <c r="DU244" s="95"/>
      <c r="DV244" s="95"/>
      <c r="DW244" s="95"/>
      <c r="DX244" s="95"/>
      <c r="DY244" s="95"/>
      <c r="DZ244" s="95"/>
      <c r="EA244" s="95"/>
      <c r="EB244" s="95"/>
      <c r="EC244" s="95"/>
      <c r="ED244" s="95"/>
      <c r="EE244" s="95"/>
      <c r="EF244" s="95"/>
      <c r="EG244" s="95"/>
      <c r="EH244" s="95"/>
      <c r="EI244" s="95"/>
      <c r="EJ244" s="95"/>
      <c r="EK244" s="95"/>
      <c r="EL244" s="95"/>
      <c r="EM244" s="95"/>
      <c r="EN244" s="95"/>
      <c r="EO244" s="95"/>
      <c r="EP244" s="95"/>
      <c r="EQ244" s="95"/>
      <c r="ER244" s="95"/>
      <c r="ES244" s="95"/>
      <c r="ET244" s="95"/>
      <c r="EU244" s="95"/>
      <c r="EV244" s="95"/>
      <c r="EW244" s="95"/>
      <c r="EX244" s="95"/>
      <c r="EY244" s="95"/>
      <c r="EZ244" s="95"/>
      <c r="FA244" s="95"/>
      <c r="FB244" s="95"/>
      <c r="FC244" s="95"/>
      <c r="FD244" s="95"/>
      <c r="FE244" s="95"/>
      <c r="FF244" s="95"/>
      <c r="FG244" s="95"/>
      <c r="FH244" s="95"/>
      <c r="FI244" s="95"/>
      <c r="FJ244" s="95"/>
      <c r="FK244" s="95"/>
      <c r="FL244" s="95"/>
      <c r="FM244" s="95"/>
      <c r="FN244" s="95"/>
      <c r="FO244" s="95"/>
      <c r="FP244" s="95"/>
      <c r="FQ244" s="95"/>
      <c r="FR244" s="95"/>
      <c r="FS244" s="95"/>
      <c r="FT244" s="95"/>
      <c r="FU244" s="95"/>
      <c r="FV244" s="95"/>
      <c r="FW244" s="95"/>
      <c r="FX244" s="95"/>
      <c r="FY244" s="95"/>
      <c r="FZ244" s="95"/>
      <c r="GA244" s="95"/>
      <c r="GB244" s="95"/>
      <c r="GC244" s="95"/>
      <c r="GD244" s="95"/>
      <c r="GE244" s="95"/>
      <c r="GF244" s="95"/>
      <c r="GG244" s="95"/>
      <c r="GH244" s="95"/>
      <c r="GI244" s="95"/>
      <c r="GJ244" s="95"/>
      <c r="GK244" s="95"/>
      <c r="GL244" s="95"/>
      <c r="GM244" s="95"/>
      <c r="GN244" s="95"/>
      <c r="GO244" s="95"/>
      <c r="GP244" s="95"/>
      <c r="GQ244" s="95"/>
      <c r="GR244" s="95"/>
      <c r="GS244" s="95"/>
      <c r="GT244" s="95"/>
      <c r="GU244" s="95"/>
      <c r="GV244" s="95"/>
      <c r="GW244" s="133"/>
      <c r="GX244" s="133"/>
      <c r="GY244" s="133"/>
      <c r="GZ244" s="133"/>
      <c r="HA244" s="133"/>
      <c r="HB244" s="133"/>
      <c r="HC244" s="133"/>
      <c r="HD244" s="133"/>
      <c r="HE244" s="133"/>
      <c r="HF244" s="133"/>
      <c r="HG244" s="95"/>
      <c r="HH244" s="95"/>
      <c r="HI244" s="95"/>
      <c r="HJ244" s="95"/>
      <c r="HK244" s="95"/>
      <c r="HL244" s="95"/>
      <c r="HM244" s="95"/>
      <c r="HN244" s="95"/>
      <c r="HO244" s="95"/>
      <c r="HP244" s="95"/>
      <c r="HQ244" s="95"/>
      <c r="HR244" s="95"/>
      <c r="HS244" s="95"/>
      <c r="HT244" s="95"/>
      <c r="HU244" s="95"/>
      <c r="HV244" s="95"/>
      <c r="HW244" s="95"/>
      <c r="HX244" s="95"/>
      <c r="HY244" s="95"/>
      <c r="HZ244" s="95"/>
      <c r="IA244" s="95"/>
      <c r="IB244" s="95"/>
      <c r="IC244" s="95"/>
      <c r="ID244" s="95"/>
      <c r="IE244" s="95"/>
      <c r="IF244" s="95"/>
      <c r="IG244" s="95"/>
      <c r="IH244" s="95"/>
      <c r="II244" s="95"/>
      <c r="IJ244" s="95"/>
      <c r="IK244" s="95"/>
      <c r="IL244" s="95"/>
      <c r="IM244" s="95"/>
      <c r="IN244" s="95"/>
      <c r="IO244" s="95"/>
      <c r="IP244" s="95"/>
      <c r="IQ244" s="95"/>
      <c r="IR244" s="95"/>
      <c r="IS244" s="95"/>
      <c r="IT244" s="95"/>
      <c r="IU244" s="95"/>
      <c r="IV244" s="95"/>
      <c r="IW244" s="95"/>
      <c r="IX244" s="95"/>
      <c r="IY244" s="95"/>
      <c r="IZ244" s="95"/>
      <c r="JA244" s="95"/>
      <c r="JB244" s="95"/>
      <c r="JC244" s="95"/>
      <c r="JD244" s="95"/>
      <c r="JE244" s="95"/>
      <c r="JF244" s="95"/>
      <c r="JG244" s="95"/>
      <c r="JH244" s="95"/>
      <c r="JI244" s="95"/>
      <c r="JJ244" s="95"/>
      <c r="JK244" s="95"/>
      <c r="JL244" s="95"/>
      <c r="JM244" s="95"/>
      <c r="JN244" s="95"/>
      <c r="JO244" s="95"/>
      <c r="JP244" s="95"/>
      <c r="JQ244" s="95"/>
      <c r="JR244" s="95"/>
      <c r="JS244" s="95"/>
      <c r="JT244" s="95"/>
      <c r="JU244" s="95"/>
      <c r="JV244" s="95"/>
      <c r="JW244" s="95"/>
      <c r="JX244" s="95"/>
      <c r="JY244" s="95"/>
      <c r="JZ244" s="95"/>
      <c r="KA244" s="95"/>
      <c r="KB244" s="95"/>
      <c r="KC244" s="95"/>
      <c r="KD244" s="95"/>
      <c r="KE244" s="95"/>
      <c r="KF244" s="95"/>
      <c r="KG244" s="95"/>
      <c r="KH244" s="95"/>
      <c r="KI244" s="95"/>
      <c r="KJ244" s="95"/>
      <c r="KK244" s="95"/>
      <c r="KL244" s="95"/>
      <c r="KM244" s="95"/>
      <c r="KN244" s="95"/>
      <c r="KO244" s="95"/>
      <c r="KP244" s="95"/>
      <c r="KQ244" s="95"/>
      <c r="KR244" s="95"/>
      <c r="KS244" s="95"/>
      <c r="KT244" s="95"/>
      <c r="KU244" s="95"/>
      <c r="KV244" s="95"/>
      <c r="KW244" s="95"/>
      <c r="KX244" s="95"/>
      <c r="KY244" s="95"/>
      <c r="KZ244" s="95"/>
      <c r="LA244" s="95"/>
      <c r="LB244" s="95"/>
      <c r="LC244" s="95"/>
      <c r="LD244" s="95"/>
      <c r="LE244" s="95"/>
      <c r="LF244" s="95"/>
      <c r="LG244" s="95"/>
      <c r="LH244" s="95"/>
      <c r="LI244" s="95"/>
      <c r="LJ244" s="95"/>
      <c r="LK244" s="95"/>
      <c r="LL244" s="95"/>
      <c r="LM244" s="95"/>
      <c r="LN244" s="95"/>
      <c r="LO244" s="95"/>
      <c r="LP244" s="95"/>
      <c r="LQ244" s="95"/>
      <c r="LR244" s="95"/>
      <c r="LS244" s="95"/>
      <c r="LT244" s="95"/>
      <c r="LU244" s="95"/>
      <c r="LV244" s="95"/>
      <c r="LW244" s="95"/>
      <c r="LX244" s="95"/>
      <c r="LY244" s="95"/>
      <c r="LZ244" s="95"/>
      <c r="MA244" s="95"/>
      <c r="MB244" s="95"/>
      <c r="MC244" s="95"/>
      <c r="MD244" s="95"/>
      <c r="ME244" s="95"/>
      <c r="MF244" s="95"/>
      <c r="MG244" s="95"/>
      <c r="MH244" s="95"/>
      <c r="MI244" s="95"/>
      <c r="MJ244" s="95"/>
      <c r="MK244" s="95"/>
      <c r="ML244" s="95"/>
      <c r="MM244" s="95"/>
      <c r="MN244" s="95"/>
      <c r="MO244" s="95"/>
      <c r="MP244" s="95"/>
      <c r="MQ244" s="95"/>
      <c r="MR244" s="95"/>
      <c r="MS244" s="95"/>
      <c r="MT244" s="95"/>
      <c r="MU244" s="95"/>
      <c r="MV244" s="95"/>
      <c r="MW244" s="95"/>
      <c r="MX244" s="95"/>
      <c r="MY244" s="95"/>
      <c r="MZ244" s="95"/>
      <c r="NA244" s="95"/>
      <c r="NB244" s="95"/>
      <c r="NC244" s="95"/>
      <c r="ND244" s="95"/>
      <c r="NE244" s="95"/>
      <c r="NF244" s="95"/>
      <c r="NG244" s="95"/>
      <c r="NH244" s="95"/>
      <c r="NI244" s="95"/>
      <c r="NJ244" s="95"/>
      <c r="NK244" s="95"/>
      <c r="NL244" s="95"/>
      <c r="NM244" s="95"/>
      <c r="NN244" s="95"/>
      <c r="NO244" s="95"/>
      <c r="NP244" s="95"/>
      <c r="NQ244" s="95"/>
      <c r="NR244" s="95"/>
      <c r="NS244" s="95"/>
      <c r="NT244" s="95"/>
      <c r="NU244" s="95"/>
      <c r="NV244" s="95"/>
      <c r="NW244" s="95"/>
      <c r="NX244" s="95"/>
      <c r="NY244" s="95"/>
      <c r="NZ244" s="95"/>
      <c r="OA244" s="95"/>
      <c r="OB244" s="95"/>
      <c r="OC244" s="95"/>
      <c r="OD244" s="95"/>
      <c r="OE244" s="95"/>
      <c r="OF244" s="95"/>
      <c r="OG244" s="95"/>
      <c r="OH244" s="95"/>
      <c r="OI244" s="95"/>
      <c r="OJ244" s="95"/>
      <c r="OK244" s="95"/>
      <c r="OL244" s="95"/>
      <c r="OM244" s="95"/>
      <c r="ON244" s="95"/>
      <c r="OO244" s="95"/>
      <c r="OP244" s="95"/>
      <c r="OQ244" s="95"/>
      <c r="OR244" s="95"/>
      <c r="OS244" s="95"/>
      <c r="OT244" s="95"/>
      <c r="OU244" s="95"/>
      <c r="OV244" s="95"/>
      <c r="OW244" s="95"/>
      <c r="OX244" s="95"/>
      <c r="OY244" s="95"/>
      <c r="OZ244" s="95"/>
      <c r="PA244" s="95"/>
      <c r="PB244" s="95"/>
      <c r="PC244" s="95"/>
      <c r="PD244" s="95"/>
      <c r="PE244" s="95"/>
      <c r="PF244" s="95"/>
      <c r="PG244" s="95"/>
      <c r="PH244" s="95"/>
    </row>
    <row r="245" spans="2:424" s="85" customFormat="1" ht="29.55" customHeight="1">
      <c r="C245" s="1815">
        <f t="shared" si="80"/>
        <v>0</v>
      </c>
      <c r="D245" s="1815"/>
      <c r="E245" s="1815"/>
      <c r="F245" s="143">
        <f t="shared" si="81"/>
        <v>0</v>
      </c>
      <c r="G245" s="143" t="e">
        <f t="shared" si="72"/>
        <v>#VALUE!</v>
      </c>
      <c r="H245" s="143" t="e">
        <f t="shared" si="82"/>
        <v>#VALUE!</v>
      </c>
      <c r="I245" s="143" t="e">
        <f t="shared" si="82"/>
        <v>#VALUE!</v>
      </c>
      <c r="J245" s="143" t="e">
        <f t="shared" si="82"/>
        <v>#VALUE!</v>
      </c>
      <c r="K245" s="143" t="e">
        <f t="shared" si="82"/>
        <v>#VALUE!</v>
      </c>
      <c r="L245" s="143" t="e">
        <f t="shared" si="82"/>
        <v>#VALUE!</v>
      </c>
      <c r="M245" s="143" t="e">
        <f t="shared" si="82"/>
        <v>#VALUE!</v>
      </c>
      <c r="N245" s="143" t="e">
        <f t="shared" si="82"/>
        <v>#VALUE!</v>
      </c>
      <c r="O245" s="143" t="e">
        <f t="shared" si="82"/>
        <v>#VALUE!</v>
      </c>
      <c r="P245" s="143" t="e">
        <f t="shared" si="82"/>
        <v>#VALUE!</v>
      </c>
      <c r="Q245" s="143" t="e">
        <f t="shared" si="82"/>
        <v>#VALUE!</v>
      </c>
      <c r="R245" s="143" t="e">
        <f t="shared" si="82"/>
        <v>#VALUE!</v>
      </c>
      <c r="S245" s="143" t="e">
        <f t="shared" si="82"/>
        <v>#VALUE!</v>
      </c>
      <c r="T245" s="143" t="e">
        <f t="shared" si="82"/>
        <v>#VALUE!</v>
      </c>
      <c r="U245" s="143" t="e">
        <f t="shared" si="82"/>
        <v>#VALUE!</v>
      </c>
      <c r="V245" s="143" t="e">
        <f t="shared" si="82"/>
        <v>#VALUE!</v>
      </c>
      <c r="W245" s="143" t="e">
        <f t="shared" si="82"/>
        <v>#VALUE!</v>
      </c>
      <c r="X245" s="143" t="e">
        <f t="shared" si="82"/>
        <v>#VALUE!</v>
      </c>
      <c r="Y245" s="143" t="e">
        <f t="shared" si="82"/>
        <v>#VALUE!</v>
      </c>
      <c r="Z245" s="143" t="e">
        <f t="shared" si="82"/>
        <v>#VALUE!</v>
      </c>
      <c r="AA245" s="143" t="e">
        <f t="shared" si="82"/>
        <v>#VALUE!</v>
      </c>
      <c r="AB245" s="143" t="e">
        <f t="shared" si="82"/>
        <v>#VALUE!</v>
      </c>
      <c r="AC245" s="143" t="e">
        <f t="shared" si="82"/>
        <v>#VALUE!</v>
      </c>
      <c r="AD245" s="143" t="e">
        <f t="shared" si="82"/>
        <v>#VALUE!</v>
      </c>
      <c r="AE245" s="143" t="e">
        <f t="shared" si="82"/>
        <v>#VALUE!</v>
      </c>
      <c r="AF245" s="143" t="e">
        <f t="shared" si="82"/>
        <v>#VALUE!</v>
      </c>
      <c r="AG245" s="143" t="e">
        <f t="shared" si="82"/>
        <v>#VALUE!</v>
      </c>
      <c r="AH245" s="143" t="e">
        <f t="shared" si="82"/>
        <v>#VALUE!</v>
      </c>
      <c r="AI245" s="143" t="e">
        <f t="shared" si="82"/>
        <v>#VALUE!</v>
      </c>
      <c r="AJ245" s="143" t="e">
        <f t="shared" si="82"/>
        <v>#VALUE!</v>
      </c>
      <c r="AK245" s="143" t="e">
        <f t="shared" si="82"/>
        <v>#VALUE!</v>
      </c>
      <c r="AL245" s="143" t="e">
        <f t="shared" si="82"/>
        <v>#VALUE!</v>
      </c>
      <c r="AM245" s="143" t="e">
        <f t="shared" si="82"/>
        <v>#VALUE!</v>
      </c>
      <c r="AN245" s="143" t="e">
        <f t="shared" si="82"/>
        <v>#VALUE!</v>
      </c>
      <c r="AO245" s="143" t="e">
        <f t="shared" si="82"/>
        <v>#VALUE!</v>
      </c>
      <c r="AP245" s="143" t="e">
        <f t="shared" si="82"/>
        <v>#VALUE!</v>
      </c>
      <c r="AQ245" s="143" t="e">
        <f t="shared" si="82"/>
        <v>#VALUE!</v>
      </c>
      <c r="AR245" s="143" t="e">
        <f t="shared" si="82"/>
        <v>#VALUE!</v>
      </c>
      <c r="AS245" s="143" t="e">
        <f t="shared" si="82"/>
        <v>#VALUE!</v>
      </c>
      <c r="AT245" s="143" t="e">
        <f t="shared" si="82"/>
        <v>#VALUE!</v>
      </c>
      <c r="AU245" s="143" t="e">
        <f t="shared" si="82"/>
        <v>#VALUE!</v>
      </c>
      <c r="AV245" s="143" t="e">
        <f t="shared" si="82"/>
        <v>#VALUE!</v>
      </c>
      <c r="AW245" s="143" t="e">
        <f t="shared" si="82"/>
        <v>#VALUE!</v>
      </c>
      <c r="AX245" s="143" t="e">
        <f t="shared" si="82"/>
        <v>#VALUE!</v>
      </c>
      <c r="AY245" s="143" t="e">
        <f t="shared" si="82"/>
        <v>#VALUE!</v>
      </c>
      <c r="AZ245" s="143" t="e">
        <f t="shared" si="82"/>
        <v>#VALUE!</v>
      </c>
      <c r="BA245" s="143" t="e">
        <f t="shared" si="82"/>
        <v>#VALUE!</v>
      </c>
      <c r="BB245" s="143" t="e">
        <f t="shared" si="82"/>
        <v>#VALUE!</v>
      </c>
      <c r="BC245" s="143" t="e">
        <f t="shared" ref="H245:BM246" si="83">IF(COLUMN(BB245)-COLUMN($T$30)+1&lt;=ROUND($T$30,0)-15,BB245,0)</f>
        <v>#VALUE!</v>
      </c>
      <c r="BD245" s="143" t="e">
        <f t="shared" si="83"/>
        <v>#VALUE!</v>
      </c>
      <c r="BE245" s="143" t="e">
        <f t="shared" si="83"/>
        <v>#VALUE!</v>
      </c>
      <c r="BF245" s="143" t="e">
        <f t="shared" si="83"/>
        <v>#VALUE!</v>
      </c>
      <c r="BG245" s="143" t="e">
        <f t="shared" si="83"/>
        <v>#VALUE!</v>
      </c>
      <c r="BH245" s="143" t="e">
        <f t="shared" si="83"/>
        <v>#VALUE!</v>
      </c>
      <c r="BI245" s="143" t="e">
        <f t="shared" si="83"/>
        <v>#VALUE!</v>
      </c>
      <c r="BJ245" s="143" t="e">
        <f t="shared" si="83"/>
        <v>#VALUE!</v>
      </c>
      <c r="BK245" s="143" t="e">
        <f t="shared" si="83"/>
        <v>#VALUE!</v>
      </c>
      <c r="BL245" s="143" t="e">
        <f t="shared" si="83"/>
        <v>#VALUE!</v>
      </c>
      <c r="BM245" s="143" t="e">
        <f t="shared" si="83"/>
        <v>#VALUE!</v>
      </c>
      <c r="BN245" s="95"/>
      <c r="BO245" s="95"/>
      <c r="BP245" s="95"/>
      <c r="BQ245" s="95"/>
      <c r="BR245" s="95"/>
      <c r="BS245" s="95"/>
      <c r="BT245" s="95"/>
      <c r="BU245" s="95"/>
      <c r="BV245" s="95"/>
      <c r="BW245" s="95"/>
      <c r="BX245" s="95"/>
      <c r="BY245" s="95"/>
      <c r="BZ245" s="95"/>
      <c r="CA245" s="95"/>
      <c r="CB245" s="95"/>
      <c r="CC245" s="95"/>
      <c r="CD245" s="95"/>
      <c r="CE245" s="95"/>
      <c r="CF245" s="95"/>
      <c r="CG245" s="95"/>
      <c r="CH245" s="95"/>
      <c r="CI245" s="95"/>
      <c r="CJ245" s="95"/>
      <c r="CK245" s="95"/>
      <c r="CL245" s="95"/>
      <c r="CM245" s="95"/>
      <c r="CN245" s="95"/>
      <c r="CO245" s="95"/>
      <c r="CP245" s="95"/>
      <c r="CQ245" s="95"/>
      <c r="CR245" s="95"/>
      <c r="CS245" s="95"/>
      <c r="CT245" s="95"/>
      <c r="CU245" s="95"/>
      <c r="CV245" s="95"/>
      <c r="CW245" s="95"/>
      <c r="CX245" s="95"/>
      <c r="CY245" s="95"/>
      <c r="CZ245" s="95"/>
      <c r="DA245" s="95"/>
      <c r="DB245" s="95"/>
      <c r="DC245" s="95"/>
      <c r="DD245" s="95"/>
      <c r="DE245" s="95"/>
      <c r="DF245" s="95"/>
      <c r="DG245" s="95"/>
      <c r="DH245" s="95"/>
      <c r="DI245" s="95"/>
      <c r="DJ245" s="95"/>
      <c r="DK245" s="95"/>
      <c r="DL245" s="95"/>
      <c r="DM245" s="95"/>
      <c r="DN245" s="95"/>
      <c r="DO245" s="95"/>
      <c r="DP245" s="95"/>
      <c r="DQ245" s="95"/>
      <c r="DR245" s="95"/>
      <c r="DS245" s="95"/>
      <c r="DT245" s="95"/>
      <c r="DU245" s="95"/>
      <c r="DV245" s="95"/>
      <c r="DW245" s="95"/>
      <c r="DX245" s="95"/>
      <c r="DY245" s="95"/>
      <c r="DZ245" s="95"/>
      <c r="EA245" s="95"/>
      <c r="EB245" s="95"/>
      <c r="EC245" s="95"/>
      <c r="ED245" s="95"/>
      <c r="EE245" s="95"/>
      <c r="EF245" s="95"/>
      <c r="EG245" s="95"/>
      <c r="EH245" s="95"/>
      <c r="EI245" s="95"/>
      <c r="EJ245" s="95"/>
      <c r="EK245" s="95"/>
      <c r="EL245" s="95"/>
      <c r="EM245" s="95"/>
      <c r="EN245" s="95"/>
      <c r="EO245" s="95"/>
      <c r="EP245" s="95"/>
      <c r="EQ245" s="95"/>
      <c r="ER245" s="95"/>
      <c r="ES245" s="95"/>
      <c r="ET245" s="95"/>
      <c r="EU245" s="95"/>
      <c r="EV245" s="95"/>
      <c r="EW245" s="95"/>
      <c r="EX245" s="95"/>
      <c r="EY245" s="95"/>
      <c r="EZ245" s="95"/>
      <c r="FA245" s="95"/>
      <c r="FB245" s="95"/>
      <c r="FC245" s="95"/>
      <c r="FD245" s="95"/>
      <c r="FE245" s="95"/>
      <c r="FF245" s="95"/>
      <c r="FG245" s="95"/>
      <c r="FH245" s="95"/>
      <c r="FI245" s="95"/>
      <c r="FJ245" s="95"/>
      <c r="FK245" s="95"/>
      <c r="FL245" s="95"/>
      <c r="FM245" s="95"/>
      <c r="FN245" s="95"/>
      <c r="FO245" s="95"/>
      <c r="FP245" s="95"/>
      <c r="FQ245" s="95"/>
      <c r="FR245" s="95"/>
      <c r="FS245" s="95"/>
      <c r="FT245" s="95"/>
      <c r="FU245" s="95"/>
      <c r="FV245" s="95"/>
      <c r="FW245" s="95"/>
      <c r="FX245" s="95"/>
      <c r="FY245" s="95"/>
      <c r="FZ245" s="95"/>
      <c r="GA245" s="95"/>
      <c r="GB245" s="95"/>
      <c r="GC245" s="95"/>
      <c r="GD245" s="95"/>
      <c r="GE245" s="95"/>
      <c r="GF245" s="95"/>
      <c r="GG245" s="95"/>
      <c r="GH245" s="95"/>
      <c r="GI245" s="95"/>
      <c r="GJ245" s="95"/>
      <c r="GK245" s="95"/>
      <c r="GL245" s="95"/>
      <c r="GM245" s="95"/>
      <c r="GN245" s="95"/>
      <c r="GO245" s="95"/>
      <c r="GP245" s="95"/>
      <c r="GQ245" s="95"/>
      <c r="GR245" s="95"/>
      <c r="GS245" s="95"/>
      <c r="GT245" s="95"/>
      <c r="GU245" s="95"/>
      <c r="GV245" s="95"/>
      <c r="GW245" s="133"/>
      <c r="GX245" s="133"/>
      <c r="GY245" s="133"/>
      <c r="GZ245" s="133"/>
      <c r="HA245" s="133"/>
      <c r="HB245" s="133"/>
      <c r="HC245" s="133"/>
      <c r="HD245" s="133"/>
      <c r="HE245" s="133"/>
      <c r="HF245" s="133"/>
      <c r="HG245" s="95"/>
      <c r="HH245" s="95"/>
      <c r="HI245" s="95"/>
      <c r="HJ245" s="95"/>
      <c r="HK245" s="95"/>
      <c r="HL245" s="95"/>
      <c r="HM245" s="95"/>
      <c r="HN245" s="95"/>
      <c r="HO245" s="95"/>
      <c r="HP245" s="95"/>
      <c r="HQ245" s="95"/>
      <c r="HR245" s="95"/>
      <c r="HS245" s="95"/>
      <c r="HT245" s="95"/>
      <c r="HU245" s="95"/>
      <c r="HV245" s="95"/>
      <c r="HW245" s="95"/>
      <c r="HX245" s="95"/>
      <c r="HY245" s="95"/>
      <c r="HZ245" s="95"/>
      <c r="IA245" s="95"/>
      <c r="IB245" s="95"/>
      <c r="IC245" s="95"/>
      <c r="ID245" s="95"/>
      <c r="IE245" s="95"/>
      <c r="IF245" s="95"/>
      <c r="IG245" s="95"/>
      <c r="IH245" s="95"/>
      <c r="II245" s="95"/>
      <c r="IJ245" s="95"/>
      <c r="IK245" s="95"/>
      <c r="IL245" s="95"/>
      <c r="IM245" s="95"/>
      <c r="IN245" s="95"/>
      <c r="IO245" s="95"/>
      <c r="IP245" s="95"/>
      <c r="IQ245" s="95"/>
      <c r="IR245" s="95"/>
      <c r="IS245" s="95"/>
      <c r="IT245" s="95"/>
      <c r="IU245" s="95"/>
      <c r="IV245" s="95"/>
      <c r="IW245" s="95"/>
      <c r="IX245" s="95"/>
      <c r="IY245" s="95"/>
      <c r="IZ245" s="95"/>
      <c r="JA245" s="95"/>
      <c r="JB245" s="95"/>
      <c r="JC245" s="95"/>
      <c r="JD245" s="95"/>
      <c r="JE245" s="95"/>
      <c r="JF245" s="95"/>
      <c r="JG245" s="95"/>
      <c r="JH245" s="95"/>
      <c r="JI245" s="95"/>
      <c r="JJ245" s="95"/>
      <c r="JK245" s="95"/>
      <c r="JL245" s="95"/>
      <c r="JM245" s="95"/>
      <c r="JN245" s="95"/>
      <c r="JO245" s="95"/>
      <c r="JP245" s="95"/>
      <c r="JQ245" s="95"/>
      <c r="JR245" s="95"/>
      <c r="JS245" s="95"/>
      <c r="JT245" s="95"/>
      <c r="JU245" s="95"/>
      <c r="JV245" s="95"/>
      <c r="JW245" s="95"/>
      <c r="JX245" s="95"/>
      <c r="JY245" s="95"/>
      <c r="JZ245" s="95"/>
      <c r="KA245" s="95"/>
      <c r="KB245" s="95"/>
      <c r="KC245" s="95"/>
      <c r="KD245" s="95"/>
      <c r="KE245" s="95"/>
      <c r="KF245" s="95"/>
      <c r="KG245" s="95"/>
      <c r="KH245" s="95"/>
      <c r="KI245" s="95"/>
      <c r="KJ245" s="95"/>
      <c r="KK245" s="95"/>
      <c r="KL245" s="95"/>
      <c r="KM245" s="95"/>
      <c r="KN245" s="95"/>
      <c r="KO245" s="95"/>
      <c r="KP245" s="95"/>
      <c r="KQ245" s="95"/>
      <c r="KR245" s="95"/>
      <c r="KS245" s="95"/>
      <c r="KT245" s="95"/>
      <c r="KU245" s="95"/>
      <c r="KV245" s="95"/>
      <c r="KW245" s="95"/>
      <c r="KX245" s="95"/>
      <c r="KY245" s="95"/>
      <c r="KZ245" s="95"/>
      <c r="LA245" s="95"/>
      <c r="LB245" s="95"/>
      <c r="LC245" s="95"/>
      <c r="LD245" s="95"/>
      <c r="LE245" s="95"/>
      <c r="LF245" s="95"/>
      <c r="LG245" s="95"/>
      <c r="LH245" s="95"/>
      <c r="LI245" s="95"/>
      <c r="LJ245" s="95"/>
      <c r="LK245" s="95"/>
      <c r="LL245" s="95"/>
      <c r="LM245" s="95"/>
      <c r="LN245" s="95"/>
      <c r="LO245" s="95"/>
      <c r="LP245" s="95"/>
      <c r="LQ245" s="95"/>
      <c r="LR245" s="95"/>
      <c r="LS245" s="95"/>
      <c r="LT245" s="95"/>
      <c r="LU245" s="95"/>
      <c r="LV245" s="95"/>
      <c r="LW245" s="95"/>
      <c r="LX245" s="95"/>
      <c r="LY245" s="95"/>
      <c r="LZ245" s="95"/>
      <c r="MA245" s="95"/>
      <c r="MB245" s="95"/>
      <c r="MC245" s="95"/>
      <c r="MD245" s="95"/>
      <c r="ME245" s="95"/>
      <c r="MF245" s="95"/>
      <c r="MG245" s="95"/>
      <c r="MH245" s="95"/>
      <c r="MI245" s="95"/>
      <c r="MJ245" s="95"/>
      <c r="MK245" s="95"/>
      <c r="ML245" s="95"/>
      <c r="MM245" s="95"/>
      <c r="MN245" s="95"/>
      <c r="MO245" s="95"/>
      <c r="MP245" s="95"/>
      <c r="MQ245" s="95"/>
      <c r="MR245" s="95"/>
      <c r="MS245" s="95"/>
      <c r="MT245" s="95"/>
      <c r="MU245" s="95"/>
      <c r="MV245" s="95"/>
      <c r="MW245" s="95"/>
      <c r="MX245" s="95"/>
      <c r="MY245" s="95"/>
      <c r="MZ245" s="95"/>
      <c r="NA245" s="95"/>
      <c r="NB245" s="95"/>
      <c r="NC245" s="95"/>
      <c r="ND245" s="95"/>
      <c r="NE245" s="95"/>
      <c r="NF245" s="95"/>
      <c r="NG245" s="95"/>
      <c r="NH245" s="95"/>
      <c r="NI245" s="95"/>
      <c r="NJ245" s="95"/>
      <c r="NK245" s="95"/>
      <c r="NL245" s="95"/>
      <c r="NM245" s="95"/>
      <c r="NN245" s="95"/>
      <c r="NO245" s="95"/>
      <c r="NP245" s="95"/>
      <c r="NQ245" s="95"/>
      <c r="NR245" s="95"/>
      <c r="NS245" s="95"/>
      <c r="NT245" s="95"/>
      <c r="NU245" s="95"/>
      <c r="NV245" s="95"/>
      <c r="NW245" s="95"/>
      <c r="NX245" s="95"/>
      <c r="NY245" s="95"/>
      <c r="NZ245" s="95"/>
      <c r="OA245" s="95"/>
      <c r="OB245" s="95"/>
      <c r="OC245" s="95"/>
      <c r="OD245" s="95"/>
      <c r="OE245" s="95"/>
      <c r="OF245" s="95"/>
      <c r="OG245" s="95"/>
      <c r="OH245" s="95"/>
      <c r="OI245" s="95"/>
      <c r="OJ245" s="95"/>
      <c r="OK245" s="95"/>
      <c r="OL245" s="95"/>
      <c r="OM245" s="95"/>
      <c r="ON245" s="95"/>
      <c r="OO245" s="95"/>
      <c r="OP245" s="95"/>
      <c r="OQ245" s="95"/>
      <c r="OR245" s="95"/>
      <c r="OS245" s="95"/>
      <c r="OT245" s="95"/>
      <c r="OU245" s="95"/>
      <c r="OV245" s="95"/>
      <c r="OW245" s="95"/>
      <c r="OX245" s="95"/>
      <c r="OY245" s="95"/>
      <c r="OZ245" s="95"/>
      <c r="PA245" s="95"/>
      <c r="PB245" s="95"/>
      <c r="PC245" s="95"/>
      <c r="PD245" s="95"/>
      <c r="PE245" s="95"/>
      <c r="PF245" s="95"/>
      <c r="PG245" s="95"/>
      <c r="PH245" s="95"/>
    </row>
    <row r="246" spans="2:424" s="85" customFormat="1" ht="29.55" customHeight="1">
      <c r="C246" s="1815">
        <f t="shared" si="80"/>
        <v>0</v>
      </c>
      <c r="D246" s="1815"/>
      <c r="E246" s="1815"/>
      <c r="F246" s="143">
        <f t="shared" si="81"/>
        <v>0</v>
      </c>
      <c r="G246" s="143" t="e">
        <f t="shared" si="72"/>
        <v>#VALUE!</v>
      </c>
      <c r="H246" s="143" t="e">
        <f t="shared" si="83"/>
        <v>#VALUE!</v>
      </c>
      <c r="I246" s="143" t="e">
        <f t="shared" si="83"/>
        <v>#VALUE!</v>
      </c>
      <c r="J246" s="143" t="e">
        <f t="shared" si="83"/>
        <v>#VALUE!</v>
      </c>
      <c r="K246" s="143" t="e">
        <f t="shared" si="83"/>
        <v>#VALUE!</v>
      </c>
      <c r="L246" s="143" t="e">
        <f t="shared" si="83"/>
        <v>#VALUE!</v>
      </c>
      <c r="M246" s="143" t="e">
        <f t="shared" si="83"/>
        <v>#VALUE!</v>
      </c>
      <c r="N246" s="143" t="e">
        <f t="shared" si="83"/>
        <v>#VALUE!</v>
      </c>
      <c r="O246" s="143" t="e">
        <f t="shared" si="83"/>
        <v>#VALUE!</v>
      </c>
      <c r="P246" s="143" t="e">
        <f t="shared" si="83"/>
        <v>#VALUE!</v>
      </c>
      <c r="Q246" s="143" t="e">
        <f t="shared" si="83"/>
        <v>#VALUE!</v>
      </c>
      <c r="R246" s="143" t="e">
        <f t="shared" si="83"/>
        <v>#VALUE!</v>
      </c>
      <c r="S246" s="143" t="e">
        <f t="shared" si="83"/>
        <v>#VALUE!</v>
      </c>
      <c r="T246" s="143" t="e">
        <f t="shared" si="83"/>
        <v>#VALUE!</v>
      </c>
      <c r="U246" s="143" t="e">
        <f t="shared" si="83"/>
        <v>#VALUE!</v>
      </c>
      <c r="V246" s="143" t="e">
        <f t="shared" si="83"/>
        <v>#VALUE!</v>
      </c>
      <c r="W246" s="143" t="e">
        <f t="shared" si="83"/>
        <v>#VALUE!</v>
      </c>
      <c r="X246" s="143" t="e">
        <f t="shared" si="83"/>
        <v>#VALUE!</v>
      </c>
      <c r="Y246" s="143" t="e">
        <f t="shared" si="83"/>
        <v>#VALUE!</v>
      </c>
      <c r="Z246" s="143" t="e">
        <f t="shared" si="83"/>
        <v>#VALUE!</v>
      </c>
      <c r="AA246" s="143" t="e">
        <f t="shared" si="83"/>
        <v>#VALUE!</v>
      </c>
      <c r="AB246" s="143" t="e">
        <f t="shared" si="83"/>
        <v>#VALUE!</v>
      </c>
      <c r="AC246" s="143" t="e">
        <f t="shared" si="83"/>
        <v>#VALUE!</v>
      </c>
      <c r="AD246" s="143" t="e">
        <f t="shared" si="83"/>
        <v>#VALUE!</v>
      </c>
      <c r="AE246" s="143" t="e">
        <f t="shared" si="83"/>
        <v>#VALUE!</v>
      </c>
      <c r="AF246" s="143" t="e">
        <f t="shared" si="83"/>
        <v>#VALUE!</v>
      </c>
      <c r="AG246" s="143" t="e">
        <f t="shared" si="83"/>
        <v>#VALUE!</v>
      </c>
      <c r="AH246" s="143" t="e">
        <f t="shared" si="83"/>
        <v>#VALUE!</v>
      </c>
      <c r="AI246" s="143" t="e">
        <f t="shared" si="83"/>
        <v>#VALUE!</v>
      </c>
      <c r="AJ246" s="143" t="e">
        <f t="shared" si="83"/>
        <v>#VALUE!</v>
      </c>
      <c r="AK246" s="143" t="e">
        <f t="shared" si="83"/>
        <v>#VALUE!</v>
      </c>
      <c r="AL246" s="143" t="e">
        <f t="shared" si="83"/>
        <v>#VALUE!</v>
      </c>
      <c r="AM246" s="143" t="e">
        <f t="shared" si="83"/>
        <v>#VALUE!</v>
      </c>
      <c r="AN246" s="143" t="e">
        <f t="shared" si="83"/>
        <v>#VALUE!</v>
      </c>
      <c r="AO246" s="143" t="e">
        <f t="shared" si="83"/>
        <v>#VALUE!</v>
      </c>
      <c r="AP246" s="143" t="e">
        <f t="shared" si="83"/>
        <v>#VALUE!</v>
      </c>
      <c r="AQ246" s="143" t="e">
        <f t="shared" si="83"/>
        <v>#VALUE!</v>
      </c>
      <c r="AR246" s="143" t="e">
        <f t="shared" si="83"/>
        <v>#VALUE!</v>
      </c>
      <c r="AS246" s="143" t="e">
        <f t="shared" si="83"/>
        <v>#VALUE!</v>
      </c>
      <c r="AT246" s="143" t="e">
        <f t="shared" si="83"/>
        <v>#VALUE!</v>
      </c>
      <c r="AU246" s="143" t="e">
        <f t="shared" si="83"/>
        <v>#VALUE!</v>
      </c>
      <c r="AV246" s="143" t="e">
        <f t="shared" si="83"/>
        <v>#VALUE!</v>
      </c>
      <c r="AW246" s="143" t="e">
        <f t="shared" si="83"/>
        <v>#VALUE!</v>
      </c>
      <c r="AX246" s="143" t="e">
        <f t="shared" si="83"/>
        <v>#VALUE!</v>
      </c>
      <c r="AY246" s="143" t="e">
        <f t="shared" si="83"/>
        <v>#VALUE!</v>
      </c>
      <c r="AZ246" s="143" t="e">
        <f t="shared" si="83"/>
        <v>#VALUE!</v>
      </c>
      <c r="BA246" s="143" t="e">
        <f t="shared" si="83"/>
        <v>#VALUE!</v>
      </c>
      <c r="BB246" s="143" t="e">
        <f t="shared" si="83"/>
        <v>#VALUE!</v>
      </c>
      <c r="BC246" s="143" t="e">
        <f t="shared" si="83"/>
        <v>#VALUE!</v>
      </c>
      <c r="BD246" s="143" t="e">
        <f t="shared" si="83"/>
        <v>#VALUE!</v>
      </c>
      <c r="BE246" s="143" t="e">
        <f t="shared" si="83"/>
        <v>#VALUE!</v>
      </c>
      <c r="BF246" s="143" t="e">
        <f t="shared" si="83"/>
        <v>#VALUE!</v>
      </c>
      <c r="BG246" s="143" t="e">
        <f t="shared" si="83"/>
        <v>#VALUE!</v>
      </c>
      <c r="BH246" s="143" t="e">
        <f t="shared" si="83"/>
        <v>#VALUE!</v>
      </c>
      <c r="BI246" s="143" t="e">
        <f t="shared" si="83"/>
        <v>#VALUE!</v>
      </c>
      <c r="BJ246" s="143" t="e">
        <f t="shared" si="83"/>
        <v>#VALUE!</v>
      </c>
      <c r="BK246" s="143" t="e">
        <f t="shared" si="83"/>
        <v>#VALUE!</v>
      </c>
      <c r="BL246" s="143" t="e">
        <f t="shared" si="83"/>
        <v>#VALUE!</v>
      </c>
      <c r="BM246" s="143" t="e">
        <f t="shared" si="83"/>
        <v>#VALUE!</v>
      </c>
      <c r="BN246" s="95"/>
      <c r="BO246" s="95"/>
      <c r="BP246" s="95"/>
      <c r="BQ246" s="95"/>
      <c r="BR246" s="95"/>
      <c r="BS246" s="95"/>
      <c r="BT246" s="95"/>
      <c r="BU246" s="95"/>
      <c r="BV246" s="95"/>
      <c r="BW246" s="95"/>
      <c r="BX246" s="95"/>
      <c r="BY246" s="95"/>
      <c r="BZ246" s="95"/>
      <c r="CA246" s="95"/>
      <c r="CB246" s="95"/>
      <c r="CC246" s="95"/>
      <c r="CD246" s="95"/>
      <c r="CE246" s="95"/>
      <c r="CF246" s="95"/>
      <c r="CG246" s="95"/>
      <c r="CH246" s="95"/>
      <c r="CI246" s="95"/>
      <c r="CJ246" s="95"/>
      <c r="CK246" s="95"/>
      <c r="CL246" s="95"/>
      <c r="CM246" s="95"/>
      <c r="CN246" s="95"/>
      <c r="CO246" s="95"/>
      <c r="CP246" s="95"/>
      <c r="CQ246" s="95"/>
      <c r="CR246" s="95"/>
      <c r="CS246" s="95"/>
      <c r="CT246" s="95"/>
      <c r="CU246" s="95"/>
      <c r="CV246" s="95"/>
      <c r="CW246" s="95"/>
      <c r="CX246" s="95"/>
      <c r="CY246" s="95"/>
      <c r="CZ246" s="95"/>
      <c r="DA246" s="95"/>
      <c r="DB246" s="95"/>
      <c r="DC246" s="95"/>
      <c r="DD246" s="95"/>
      <c r="DE246" s="95"/>
      <c r="DF246" s="95"/>
      <c r="DG246" s="95"/>
      <c r="DH246" s="95"/>
      <c r="DI246" s="95"/>
      <c r="DJ246" s="95"/>
      <c r="DK246" s="95"/>
      <c r="DL246" s="95"/>
      <c r="DM246" s="95"/>
      <c r="DN246" s="95"/>
      <c r="DO246" s="95"/>
      <c r="DP246" s="95"/>
      <c r="DQ246" s="95"/>
      <c r="DR246" s="95"/>
      <c r="DS246" s="95"/>
      <c r="DT246" s="95"/>
      <c r="DU246" s="95"/>
      <c r="DV246" s="95"/>
      <c r="DW246" s="95"/>
      <c r="DX246" s="95"/>
      <c r="DY246" s="95"/>
      <c r="DZ246" s="95"/>
      <c r="EA246" s="95"/>
      <c r="EB246" s="95"/>
      <c r="EC246" s="95"/>
      <c r="ED246" s="95"/>
      <c r="EE246" s="95"/>
      <c r="EF246" s="95"/>
      <c r="EG246" s="95"/>
      <c r="EH246" s="95"/>
      <c r="EI246" s="95"/>
      <c r="EJ246" s="95"/>
      <c r="EK246" s="95"/>
      <c r="EL246" s="95"/>
      <c r="EM246" s="95"/>
      <c r="EN246" s="95"/>
      <c r="EO246" s="95"/>
      <c r="EP246" s="95"/>
      <c r="EQ246" s="95"/>
      <c r="ER246" s="95"/>
      <c r="ES246" s="95"/>
      <c r="ET246" s="95"/>
      <c r="EU246" s="95"/>
      <c r="EV246" s="95"/>
      <c r="EW246" s="95"/>
      <c r="EX246" s="95"/>
      <c r="EY246" s="95"/>
      <c r="EZ246" s="95"/>
      <c r="FA246" s="95"/>
      <c r="FB246" s="95"/>
      <c r="FC246" s="95"/>
      <c r="FD246" s="95"/>
      <c r="FE246" s="95"/>
      <c r="FF246" s="95"/>
      <c r="FG246" s="95"/>
      <c r="FH246" s="95"/>
      <c r="FI246" s="95"/>
      <c r="FJ246" s="95"/>
      <c r="FK246" s="95"/>
      <c r="FL246" s="95"/>
      <c r="FM246" s="95"/>
      <c r="FN246" s="95"/>
      <c r="FO246" s="95"/>
      <c r="FP246" s="95"/>
      <c r="FQ246" s="95"/>
      <c r="FR246" s="95"/>
      <c r="FS246" s="95"/>
      <c r="FT246" s="95"/>
      <c r="FU246" s="95"/>
      <c r="FV246" s="95"/>
      <c r="FW246" s="95"/>
      <c r="FX246" s="95"/>
      <c r="FY246" s="95"/>
      <c r="FZ246" s="95"/>
      <c r="GA246" s="95"/>
      <c r="GB246" s="95"/>
      <c r="GC246" s="95"/>
      <c r="GD246" s="95"/>
      <c r="GE246" s="95"/>
      <c r="GF246" s="95"/>
      <c r="GG246" s="95"/>
      <c r="GH246" s="95"/>
      <c r="GI246" s="95"/>
      <c r="GJ246" s="95"/>
      <c r="GK246" s="95"/>
      <c r="GL246" s="95"/>
      <c r="GM246" s="95"/>
      <c r="GN246" s="95"/>
      <c r="GO246" s="95"/>
      <c r="GP246" s="95"/>
      <c r="GQ246" s="95"/>
      <c r="GR246" s="95"/>
      <c r="GS246" s="95"/>
      <c r="GT246" s="95"/>
      <c r="GU246" s="95"/>
      <c r="GV246" s="95"/>
      <c r="GW246" s="133"/>
      <c r="GX246" s="133"/>
      <c r="GY246" s="133"/>
      <c r="GZ246" s="133"/>
      <c r="HA246" s="133"/>
      <c r="HB246" s="133"/>
      <c r="HC246" s="133"/>
      <c r="HD246" s="133"/>
      <c r="HE246" s="133"/>
      <c r="HF246" s="133"/>
      <c r="HG246" s="95"/>
      <c r="HH246" s="95"/>
      <c r="HI246" s="95"/>
      <c r="HJ246" s="95"/>
      <c r="HK246" s="95"/>
      <c r="HL246" s="95"/>
      <c r="HM246" s="95"/>
      <c r="HN246" s="95"/>
      <c r="HO246" s="95"/>
      <c r="HP246" s="95"/>
      <c r="HQ246" s="95"/>
      <c r="HR246" s="95"/>
      <c r="HS246" s="95"/>
      <c r="HT246" s="95"/>
      <c r="HU246" s="95"/>
      <c r="HV246" s="95"/>
      <c r="HW246" s="95"/>
      <c r="HX246" s="95"/>
      <c r="HY246" s="95"/>
      <c r="HZ246" s="95"/>
      <c r="IA246" s="95"/>
      <c r="IB246" s="95"/>
      <c r="IC246" s="95"/>
      <c r="ID246" s="95"/>
      <c r="IE246" s="95"/>
      <c r="IF246" s="95"/>
      <c r="IG246" s="95"/>
      <c r="IH246" s="95"/>
      <c r="II246" s="95"/>
      <c r="IJ246" s="95"/>
      <c r="IK246" s="95"/>
      <c r="IL246" s="95"/>
      <c r="IM246" s="95"/>
      <c r="IN246" s="95"/>
      <c r="IO246" s="95"/>
      <c r="IP246" s="95"/>
      <c r="IQ246" s="95"/>
      <c r="IR246" s="95"/>
      <c r="IS246" s="95"/>
      <c r="IT246" s="95"/>
      <c r="IU246" s="95"/>
      <c r="IV246" s="95"/>
      <c r="IW246" s="95"/>
      <c r="IX246" s="95"/>
      <c r="IY246" s="95"/>
      <c r="IZ246" s="95"/>
      <c r="JA246" s="95"/>
      <c r="JB246" s="95"/>
      <c r="JC246" s="95"/>
      <c r="JD246" s="95"/>
      <c r="JE246" s="95"/>
      <c r="JF246" s="95"/>
      <c r="JG246" s="95"/>
      <c r="JH246" s="95"/>
      <c r="JI246" s="95"/>
      <c r="JJ246" s="95"/>
      <c r="JK246" s="95"/>
      <c r="JL246" s="95"/>
      <c r="JM246" s="95"/>
      <c r="JN246" s="95"/>
      <c r="JO246" s="95"/>
      <c r="JP246" s="95"/>
      <c r="JQ246" s="95"/>
      <c r="JR246" s="95"/>
      <c r="JS246" s="95"/>
      <c r="JT246" s="95"/>
      <c r="JU246" s="95"/>
      <c r="JV246" s="95"/>
      <c r="JW246" s="95"/>
      <c r="JX246" s="95"/>
      <c r="JY246" s="95"/>
      <c r="JZ246" s="95"/>
      <c r="KA246" s="95"/>
      <c r="KB246" s="95"/>
      <c r="KC246" s="95"/>
      <c r="KD246" s="95"/>
      <c r="KE246" s="95"/>
      <c r="KF246" s="95"/>
      <c r="KG246" s="95"/>
      <c r="KH246" s="95"/>
      <c r="KI246" s="95"/>
      <c r="KJ246" s="95"/>
      <c r="KK246" s="95"/>
      <c r="KL246" s="95"/>
      <c r="KM246" s="95"/>
      <c r="KN246" s="95"/>
      <c r="KO246" s="95"/>
      <c r="KP246" s="95"/>
      <c r="KQ246" s="95"/>
      <c r="KR246" s="95"/>
      <c r="KS246" s="95"/>
      <c r="KT246" s="95"/>
      <c r="KU246" s="95"/>
      <c r="KV246" s="95"/>
      <c r="KW246" s="95"/>
      <c r="KX246" s="95"/>
      <c r="KY246" s="95"/>
      <c r="KZ246" s="95"/>
      <c r="LA246" s="95"/>
      <c r="LB246" s="95"/>
      <c r="LC246" s="95"/>
      <c r="LD246" s="95"/>
      <c r="LE246" s="95"/>
      <c r="LF246" s="95"/>
      <c r="LG246" s="95"/>
      <c r="LH246" s="95"/>
      <c r="LI246" s="95"/>
      <c r="LJ246" s="95"/>
      <c r="LK246" s="95"/>
      <c r="LL246" s="95"/>
      <c r="LM246" s="95"/>
      <c r="LN246" s="95"/>
      <c r="LO246" s="95"/>
      <c r="LP246" s="95"/>
      <c r="LQ246" s="95"/>
      <c r="LR246" s="95"/>
      <c r="LS246" s="95"/>
      <c r="LT246" s="95"/>
      <c r="LU246" s="95"/>
      <c r="LV246" s="95"/>
      <c r="LW246" s="95"/>
      <c r="LX246" s="95"/>
      <c r="LY246" s="95"/>
      <c r="LZ246" s="95"/>
      <c r="MA246" s="95"/>
      <c r="MB246" s="95"/>
      <c r="MC246" s="95"/>
      <c r="MD246" s="95"/>
      <c r="ME246" s="95"/>
      <c r="MF246" s="95"/>
      <c r="MG246" s="95"/>
      <c r="MH246" s="95"/>
      <c r="MI246" s="95"/>
      <c r="MJ246" s="95"/>
      <c r="MK246" s="95"/>
      <c r="ML246" s="95"/>
      <c r="MM246" s="95"/>
      <c r="MN246" s="95"/>
      <c r="MO246" s="95"/>
      <c r="MP246" s="95"/>
      <c r="MQ246" s="95"/>
      <c r="MR246" s="95"/>
      <c r="MS246" s="95"/>
      <c r="MT246" s="95"/>
      <c r="MU246" s="95"/>
      <c r="MV246" s="95"/>
      <c r="MW246" s="95"/>
      <c r="MX246" s="95"/>
      <c r="MY246" s="95"/>
      <c r="MZ246" s="95"/>
      <c r="NA246" s="95"/>
      <c r="NB246" s="95"/>
      <c r="NC246" s="95"/>
      <c r="ND246" s="95"/>
      <c r="NE246" s="95"/>
      <c r="NF246" s="95"/>
      <c r="NG246" s="95"/>
      <c r="NH246" s="95"/>
      <c r="NI246" s="95"/>
      <c r="NJ246" s="95"/>
      <c r="NK246" s="95"/>
      <c r="NL246" s="95"/>
      <c r="NM246" s="95"/>
      <c r="NN246" s="95"/>
      <c r="NO246" s="95"/>
      <c r="NP246" s="95"/>
      <c r="NQ246" s="95"/>
      <c r="NR246" s="95"/>
      <c r="NS246" s="95"/>
      <c r="NT246" s="95"/>
      <c r="NU246" s="95"/>
      <c r="NV246" s="95"/>
      <c r="NW246" s="95"/>
      <c r="NX246" s="95"/>
      <c r="NY246" s="95"/>
      <c r="NZ246" s="95"/>
      <c r="OA246" s="95"/>
      <c r="OB246" s="95"/>
      <c r="OC246" s="95"/>
      <c r="OD246" s="95"/>
      <c r="OE246" s="95"/>
      <c r="OF246" s="95"/>
      <c r="OG246" s="95"/>
      <c r="OH246" s="95"/>
      <c r="OI246" s="95"/>
      <c r="OJ246" s="95"/>
      <c r="OK246" s="95"/>
      <c r="OL246" s="95"/>
      <c r="OM246" s="95"/>
      <c r="ON246" s="95"/>
      <c r="OO246" s="95"/>
      <c r="OP246" s="95"/>
      <c r="OQ246" s="95"/>
      <c r="OR246" s="95"/>
      <c r="OS246" s="95"/>
      <c r="OT246" s="95"/>
      <c r="OU246" s="95"/>
      <c r="OV246" s="95"/>
      <c r="OW246" s="95"/>
      <c r="OX246" s="95"/>
      <c r="OY246" s="95"/>
      <c r="OZ246" s="95"/>
      <c r="PA246" s="95"/>
      <c r="PB246" s="95"/>
      <c r="PC246" s="95"/>
      <c r="PD246" s="95"/>
      <c r="PE246" s="95"/>
      <c r="PF246" s="95"/>
      <c r="PG246" s="95"/>
      <c r="PH246" s="95"/>
    </row>
    <row r="247" spans="2:424" s="87" customFormat="1" ht="21" customHeight="1" thickBot="1">
      <c r="B247" s="86"/>
      <c r="C247" s="86"/>
      <c r="D247" s="86"/>
      <c r="E247" s="86"/>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95"/>
      <c r="BO247" s="95"/>
      <c r="BP247" s="95"/>
      <c r="BQ247" s="95"/>
      <c r="BR247" s="95"/>
      <c r="BS247" s="95"/>
      <c r="BT247" s="95"/>
      <c r="BU247" s="95"/>
      <c r="BV247" s="95"/>
      <c r="BW247" s="95"/>
      <c r="BX247" s="95"/>
      <c r="BY247" s="95"/>
      <c r="BZ247" s="95"/>
      <c r="CA247" s="95"/>
      <c r="CB247" s="95"/>
      <c r="CC247" s="95"/>
      <c r="CD247" s="95"/>
      <c r="CE247" s="95"/>
      <c r="CF247" s="95"/>
      <c r="CG247" s="95"/>
      <c r="CH247" s="95"/>
      <c r="CI247" s="95"/>
      <c r="CJ247" s="95"/>
      <c r="CK247" s="95"/>
      <c r="CL247" s="95"/>
      <c r="CM247" s="95"/>
      <c r="CN247" s="95"/>
      <c r="CO247" s="95"/>
      <c r="CP247" s="95"/>
      <c r="CQ247" s="95"/>
      <c r="CR247" s="95"/>
      <c r="CS247" s="95"/>
      <c r="CT247" s="95"/>
      <c r="CU247" s="95"/>
      <c r="CV247" s="95"/>
      <c r="CW247" s="95"/>
      <c r="CX247" s="95"/>
      <c r="CY247" s="95"/>
      <c r="CZ247" s="95"/>
      <c r="DA247" s="95"/>
      <c r="DB247" s="95"/>
      <c r="DC247" s="95"/>
      <c r="DD247" s="95"/>
      <c r="DE247" s="95"/>
      <c r="DF247" s="95"/>
      <c r="DG247" s="95"/>
      <c r="DH247" s="95"/>
      <c r="DI247" s="95"/>
      <c r="DJ247" s="95"/>
      <c r="DK247" s="95"/>
      <c r="DL247" s="95"/>
      <c r="DM247" s="95"/>
      <c r="DN247" s="95"/>
      <c r="DO247" s="95"/>
      <c r="DP247" s="95"/>
      <c r="DQ247" s="95"/>
      <c r="DR247" s="95"/>
      <c r="DS247" s="95"/>
      <c r="DT247" s="95"/>
      <c r="DU247" s="95"/>
      <c r="DV247" s="95"/>
      <c r="DW247" s="95"/>
      <c r="DX247" s="95"/>
      <c r="DY247" s="95"/>
      <c r="DZ247" s="95"/>
      <c r="EA247" s="95"/>
      <c r="EB247" s="95"/>
      <c r="EC247" s="95"/>
      <c r="ED247" s="95"/>
      <c r="EE247" s="95"/>
      <c r="EF247" s="95"/>
      <c r="EG247" s="95"/>
      <c r="EH247" s="95"/>
      <c r="EI247" s="95"/>
      <c r="EJ247" s="95"/>
      <c r="EK247" s="95"/>
      <c r="EL247" s="95"/>
      <c r="EM247" s="95"/>
      <c r="EN247" s="95"/>
      <c r="EO247" s="95"/>
      <c r="EP247" s="95"/>
      <c r="EQ247" s="95"/>
      <c r="ER247" s="95"/>
      <c r="ES247" s="95"/>
      <c r="ET247" s="95"/>
      <c r="EU247" s="95"/>
      <c r="EV247" s="95"/>
      <c r="EW247" s="95"/>
      <c r="EX247" s="95"/>
      <c r="EY247" s="95"/>
      <c r="EZ247" s="95"/>
      <c r="FA247" s="95"/>
      <c r="FB247" s="95"/>
      <c r="FC247" s="95"/>
      <c r="FD247" s="95"/>
      <c r="FE247" s="95"/>
      <c r="FF247" s="95"/>
      <c r="FG247" s="95"/>
      <c r="FH247" s="95"/>
      <c r="FI247" s="95"/>
      <c r="FJ247" s="95"/>
      <c r="FK247" s="95"/>
      <c r="FL247" s="95"/>
      <c r="FM247" s="95"/>
      <c r="FN247" s="95"/>
      <c r="FO247" s="95"/>
      <c r="FP247" s="95"/>
      <c r="FQ247" s="95"/>
      <c r="FR247" s="95"/>
      <c r="FS247" s="95"/>
      <c r="FT247" s="95"/>
      <c r="FU247" s="95"/>
      <c r="FV247" s="95"/>
      <c r="FW247" s="95"/>
      <c r="FX247" s="95"/>
      <c r="FY247" s="95"/>
      <c r="FZ247" s="95"/>
      <c r="GA247" s="95"/>
      <c r="GB247" s="95"/>
      <c r="GC247" s="95"/>
      <c r="GD247" s="95"/>
      <c r="GE247" s="95"/>
      <c r="GF247" s="95"/>
      <c r="GG247" s="95"/>
      <c r="GH247" s="95"/>
      <c r="GI247" s="95"/>
      <c r="GJ247" s="95"/>
      <c r="GK247" s="95"/>
      <c r="GL247" s="95"/>
      <c r="GM247" s="95"/>
      <c r="GN247" s="95"/>
      <c r="GO247" s="95"/>
      <c r="GP247" s="95"/>
      <c r="GQ247" s="95"/>
      <c r="GR247" s="95"/>
      <c r="GS247" s="95"/>
      <c r="GT247" s="95"/>
      <c r="GU247" s="95"/>
      <c r="GV247" s="95"/>
      <c r="GW247" s="95"/>
      <c r="GX247" s="95"/>
      <c r="GY247" s="95"/>
      <c r="GZ247" s="95"/>
      <c r="HA247" s="95"/>
      <c r="HB247" s="95"/>
      <c r="HC247" s="95"/>
      <c r="HD247" s="95"/>
      <c r="HE247" s="95"/>
      <c r="HF247" s="95"/>
      <c r="HG247" s="95"/>
      <c r="HH247" s="95"/>
      <c r="HI247" s="95"/>
      <c r="HJ247" s="95"/>
      <c r="HK247" s="95"/>
      <c r="HL247" s="95"/>
      <c r="HM247" s="95"/>
      <c r="HN247" s="95"/>
      <c r="HO247" s="95"/>
      <c r="HP247" s="95"/>
      <c r="HQ247" s="95"/>
      <c r="HR247" s="95"/>
      <c r="HS247" s="95"/>
      <c r="HT247" s="95"/>
      <c r="HU247" s="95"/>
      <c r="HV247" s="95"/>
      <c r="HW247" s="95"/>
      <c r="HX247" s="95"/>
      <c r="HY247" s="95"/>
      <c r="HZ247" s="95"/>
      <c r="IA247" s="95"/>
      <c r="IB247" s="95"/>
      <c r="IC247" s="95"/>
      <c r="ID247" s="95"/>
      <c r="IE247" s="95"/>
      <c r="IF247" s="95"/>
      <c r="IG247" s="95"/>
      <c r="IH247" s="95"/>
      <c r="II247" s="95"/>
      <c r="IJ247" s="95"/>
      <c r="IK247" s="95"/>
      <c r="IL247" s="95"/>
      <c r="IM247" s="95"/>
      <c r="IN247" s="95"/>
      <c r="IO247" s="95"/>
      <c r="IP247" s="95"/>
      <c r="IQ247" s="95"/>
      <c r="IR247" s="95"/>
      <c r="IS247" s="95"/>
      <c r="IT247" s="95"/>
      <c r="IU247" s="95"/>
      <c r="IV247" s="95"/>
      <c r="IW247" s="95"/>
      <c r="IX247" s="95"/>
      <c r="IY247" s="95"/>
      <c r="IZ247" s="95"/>
      <c r="JA247" s="95"/>
      <c r="JB247" s="95"/>
      <c r="JC247" s="95"/>
      <c r="JD247" s="95"/>
      <c r="JE247" s="95"/>
      <c r="JF247" s="95"/>
      <c r="JG247" s="95"/>
      <c r="JH247" s="95"/>
      <c r="JI247" s="95"/>
      <c r="JJ247" s="95"/>
      <c r="JK247" s="95"/>
      <c r="JL247" s="95"/>
      <c r="JM247" s="95"/>
      <c r="JN247" s="95"/>
      <c r="JO247" s="95"/>
      <c r="JP247" s="95"/>
      <c r="JQ247" s="95"/>
      <c r="JR247" s="95"/>
      <c r="JS247" s="95"/>
      <c r="JT247" s="95"/>
      <c r="JU247" s="95"/>
      <c r="JV247" s="95"/>
      <c r="JW247" s="95"/>
      <c r="JX247" s="95"/>
      <c r="JY247" s="95"/>
      <c r="JZ247" s="95"/>
      <c r="KA247" s="95"/>
      <c r="KB247" s="95"/>
      <c r="KC247" s="95"/>
      <c r="KD247" s="95"/>
      <c r="KE247" s="95"/>
      <c r="KF247" s="95"/>
      <c r="KG247" s="95"/>
      <c r="KH247" s="95"/>
      <c r="KI247" s="95"/>
      <c r="KJ247" s="95"/>
      <c r="KK247" s="95"/>
      <c r="KL247" s="95"/>
      <c r="KM247" s="95"/>
      <c r="KN247" s="95"/>
      <c r="KO247" s="95"/>
      <c r="KP247" s="95"/>
      <c r="KQ247" s="95"/>
      <c r="KR247" s="95"/>
      <c r="KS247" s="95"/>
      <c r="KT247" s="95"/>
      <c r="KU247" s="95"/>
      <c r="KV247" s="95"/>
      <c r="KW247" s="95"/>
      <c r="KX247" s="95"/>
      <c r="KY247" s="95"/>
      <c r="KZ247" s="95"/>
      <c r="LA247" s="95"/>
      <c r="LB247" s="95"/>
      <c r="LC247" s="95"/>
      <c r="LD247" s="95"/>
      <c r="LE247" s="95"/>
      <c r="LF247" s="95"/>
      <c r="LG247" s="95"/>
      <c r="LH247" s="95"/>
      <c r="LI247" s="95"/>
      <c r="LJ247" s="95"/>
      <c r="LK247" s="95"/>
      <c r="LL247" s="95"/>
      <c r="LM247" s="95"/>
      <c r="LN247" s="95"/>
      <c r="LO247" s="95"/>
      <c r="LP247" s="95"/>
      <c r="LQ247" s="95"/>
      <c r="LR247" s="95"/>
      <c r="LS247" s="95"/>
      <c r="LT247" s="95"/>
      <c r="LU247" s="95"/>
      <c r="LV247" s="95"/>
      <c r="LW247" s="95"/>
      <c r="LX247" s="95"/>
      <c r="LY247" s="95"/>
      <c r="LZ247" s="95"/>
      <c r="MA247" s="95"/>
      <c r="MB247" s="95"/>
      <c r="MC247" s="95"/>
      <c r="MD247" s="95"/>
      <c r="ME247" s="95"/>
      <c r="MF247" s="95"/>
      <c r="MG247" s="95"/>
      <c r="MH247" s="95"/>
      <c r="MI247" s="95"/>
      <c r="MJ247" s="95"/>
      <c r="MK247" s="95"/>
      <c r="ML247" s="95"/>
      <c r="MM247" s="95"/>
      <c r="MN247" s="95"/>
      <c r="MO247" s="95"/>
      <c r="MP247" s="95"/>
      <c r="MQ247" s="95"/>
      <c r="MR247" s="95"/>
      <c r="MS247" s="95"/>
      <c r="MT247" s="95"/>
      <c r="MU247" s="95"/>
      <c r="MV247" s="95"/>
      <c r="MW247" s="95"/>
      <c r="MX247" s="95"/>
      <c r="MY247" s="95"/>
      <c r="MZ247" s="95"/>
      <c r="NA247" s="95"/>
      <c r="NB247" s="95"/>
      <c r="NC247" s="95"/>
      <c r="ND247" s="95"/>
      <c r="NE247" s="95"/>
      <c r="NF247" s="95"/>
      <c r="NG247" s="95"/>
      <c r="NH247" s="95"/>
      <c r="NI247" s="95"/>
      <c r="NJ247" s="95"/>
      <c r="NK247" s="95"/>
      <c r="NL247" s="95"/>
      <c r="NM247" s="95"/>
      <c r="NN247" s="95"/>
      <c r="NO247" s="95"/>
      <c r="NP247" s="95"/>
      <c r="NQ247" s="95"/>
      <c r="NR247" s="95"/>
      <c r="NS247" s="95"/>
      <c r="NT247" s="95"/>
      <c r="NU247" s="95"/>
      <c r="NV247" s="95"/>
      <c r="NW247" s="95"/>
      <c r="NX247" s="95"/>
      <c r="NY247" s="95"/>
      <c r="NZ247" s="95"/>
      <c r="OA247" s="95"/>
      <c r="OB247" s="95"/>
      <c r="OC247" s="95"/>
      <c r="OD247" s="95"/>
      <c r="OE247" s="95"/>
      <c r="OF247" s="95"/>
      <c r="OG247" s="95"/>
      <c r="OH247" s="95"/>
      <c r="OI247" s="95"/>
      <c r="OJ247" s="95"/>
      <c r="OK247" s="95"/>
      <c r="OL247" s="95"/>
      <c r="OM247" s="95"/>
      <c r="ON247" s="95"/>
      <c r="OO247" s="95"/>
      <c r="OP247" s="95"/>
      <c r="OQ247" s="95"/>
      <c r="OR247" s="95"/>
      <c r="OS247" s="95"/>
      <c r="OT247" s="95"/>
      <c r="OU247" s="95"/>
      <c r="OV247" s="95"/>
      <c r="OW247" s="95"/>
      <c r="OX247" s="95"/>
      <c r="OY247" s="95"/>
      <c r="OZ247" s="95"/>
      <c r="PA247" s="95"/>
      <c r="PB247" s="95"/>
      <c r="PC247" s="95"/>
      <c r="PD247" s="95"/>
      <c r="PE247" s="95"/>
      <c r="PF247" s="95"/>
      <c r="PG247" s="95"/>
      <c r="PH247" s="95"/>
    </row>
    <row r="248" spans="2:424" ht="48" customHeight="1" thickBot="1">
      <c r="E248" s="141" t="s">
        <v>90</v>
      </c>
      <c r="F248" s="1831" t="s">
        <v>44</v>
      </c>
      <c r="G248" s="1831"/>
      <c r="H248" s="1831"/>
      <c r="I248" s="1831"/>
      <c r="J248" s="1831"/>
      <c r="K248" s="1831"/>
      <c r="L248" s="1831"/>
      <c r="M248" s="1831"/>
      <c r="N248" s="1831"/>
      <c r="O248" s="1831"/>
      <c r="P248" s="1831"/>
      <c r="Q248" s="1831"/>
      <c r="R248" s="1830" t="s">
        <v>45</v>
      </c>
      <c r="S248" s="1830"/>
      <c r="T248" s="1830"/>
      <c r="U248" s="1830"/>
      <c r="V248" s="1830"/>
      <c r="W248" s="1830"/>
      <c r="X248" s="1830"/>
      <c r="Y248" s="1830"/>
      <c r="Z248" s="1830"/>
      <c r="AA248" s="1830"/>
      <c r="AB248" s="1830"/>
      <c r="AC248" s="1830"/>
      <c r="AD248" s="1831" t="s">
        <v>46</v>
      </c>
      <c r="AE248" s="1831"/>
      <c r="AF248" s="1831"/>
      <c r="AG248" s="1831"/>
      <c r="AH248" s="1831"/>
      <c r="AI248" s="1831"/>
      <c r="AJ248" s="1831"/>
      <c r="AK248" s="1831"/>
      <c r="AL248" s="1831"/>
      <c r="AM248" s="1831"/>
      <c r="AN248" s="1831"/>
      <c r="AO248" s="1831"/>
      <c r="AP248" s="1830" t="s">
        <v>47</v>
      </c>
      <c r="AQ248" s="1830"/>
      <c r="AR248" s="1830"/>
      <c r="AS248" s="1830"/>
      <c r="AT248" s="1830"/>
      <c r="AU248" s="1830"/>
      <c r="AV248" s="1830"/>
      <c r="AW248" s="1830"/>
      <c r="AX248" s="1830"/>
      <c r="AY248" s="1830"/>
      <c r="AZ248" s="1830"/>
      <c r="BA248" s="1830"/>
      <c r="BB248" s="1831" t="s">
        <v>48</v>
      </c>
      <c r="BC248" s="1831"/>
      <c r="BD248" s="1831"/>
      <c r="BE248" s="1831"/>
      <c r="BF248" s="1831"/>
      <c r="BG248" s="1831"/>
      <c r="BH248" s="1831"/>
      <c r="BI248" s="1831"/>
      <c r="BJ248" s="1831"/>
      <c r="BK248" s="1831"/>
      <c r="BL248" s="1831"/>
      <c r="BM248" s="1831"/>
    </row>
    <row r="249" spans="2:424" s="78" customFormat="1" ht="45" customHeight="1" thickBot="1">
      <c r="D249" s="83" t="s">
        <v>87</v>
      </c>
      <c r="E249" s="140" t="s">
        <v>75</v>
      </c>
      <c r="F249" s="147">
        <v>1</v>
      </c>
      <c r="G249" s="147">
        <v>2</v>
      </c>
      <c r="H249" s="147">
        <v>3</v>
      </c>
      <c r="I249" s="147">
        <v>4</v>
      </c>
      <c r="J249" s="147">
        <v>5</v>
      </c>
      <c r="K249" s="147">
        <v>6</v>
      </c>
      <c r="L249" s="147">
        <v>7</v>
      </c>
      <c r="M249" s="147">
        <v>8</v>
      </c>
      <c r="N249" s="147">
        <v>9</v>
      </c>
      <c r="O249" s="147">
        <v>10</v>
      </c>
      <c r="P249" s="147">
        <v>11</v>
      </c>
      <c r="Q249" s="147">
        <v>12</v>
      </c>
      <c r="R249" s="147">
        <v>13</v>
      </c>
      <c r="S249" s="147">
        <v>14</v>
      </c>
      <c r="T249" s="147">
        <v>15</v>
      </c>
      <c r="U249" s="147">
        <v>16</v>
      </c>
      <c r="V249" s="147">
        <v>17</v>
      </c>
      <c r="W249" s="147">
        <v>18</v>
      </c>
      <c r="X249" s="147">
        <v>19</v>
      </c>
      <c r="Y249" s="147">
        <v>20</v>
      </c>
      <c r="Z249" s="147">
        <v>21</v>
      </c>
      <c r="AA249" s="147">
        <v>22</v>
      </c>
      <c r="AB249" s="147">
        <v>23</v>
      </c>
      <c r="AC249" s="147">
        <v>24</v>
      </c>
      <c r="AD249" s="147">
        <v>25</v>
      </c>
      <c r="AE249" s="147">
        <v>26</v>
      </c>
      <c r="AF249" s="147">
        <v>27</v>
      </c>
      <c r="AG249" s="147">
        <v>28</v>
      </c>
      <c r="AH249" s="147">
        <v>29</v>
      </c>
      <c r="AI249" s="147">
        <v>30</v>
      </c>
      <c r="AJ249" s="147">
        <v>31</v>
      </c>
      <c r="AK249" s="147">
        <v>32</v>
      </c>
      <c r="AL249" s="147">
        <v>33</v>
      </c>
      <c r="AM249" s="147">
        <v>34</v>
      </c>
      <c r="AN249" s="147">
        <v>35</v>
      </c>
      <c r="AO249" s="147">
        <v>36</v>
      </c>
      <c r="AP249" s="147">
        <v>37</v>
      </c>
      <c r="AQ249" s="147">
        <v>38</v>
      </c>
      <c r="AR249" s="147">
        <v>39</v>
      </c>
      <c r="AS249" s="147">
        <v>40</v>
      </c>
      <c r="AT249" s="147">
        <v>41</v>
      </c>
      <c r="AU249" s="147">
        <v>42</v>
      </c>
      <c r="AV249" s="147">
        <v>43</v>
      </c>
      <c r="AW249" s="147">
        <v>44</v>
      </c>
      <c r="AX249" s="147">
        <v>45</v>
      </c>
      <c r="AY249" s="147">
        <v>46</v>
      </c>
      <c r="AZ249" s="147">
        <v>47</v>
      </c>
      <c r="BA249" s="147">
        <v>48</v>
      </c>
      <c r="BB249" s="147">
        <v>49</v>
      </c>
      <c r="BC249" s="147">
        <v>50</v>
      </c>
      <c r="BD249" s="147">
        <v>51</v>
      </c>
      <c r="BE249" s="147">
        <v>52</v>
      </c>
      <c r="BF249" s="147">
        <v>53</v>
      </c>
      <c r="BG249" s="147">
        <v>54</v>
      </c>
      <c r="BH249" s="147">
        <v>55</v>
      </c>
      <c r="BI249" s="147">
        <v>56</v>
      </c>
      <c r="BJ249" s="147">
        <v>57</v>
      </c>
      <c r="BK249" s="147">
        <v>58</v>
      </c>
      <c r="BL249" s="147">
        <v>59</v>
      </c>
      <c r="BM249" s="147">
        <v>60</v>
      </c>
      <c r="BN249" s="134"/>
      <c r="BO249" s="134"/>
      <c r="BP249" s="134"/>
      <c r="BQ249" s="134"/>
      <c r="BR249" s="134"/>
      <c r="BS249" s="134"/>
      <c r="BT249" s="134"/>
      <c r="BU249" s="134"/>
      <c r="BV249" s="134"/>
      <c r="BW249" s="134"/>
      <c r="BX249" s="134"/>
      <c r="BY249" s="134"/>
      <c r="BZ249" s="134"/>
      <c r="CA249" s="134"/>
      <c r="CB249" s="134"/>
      <c r="CC249" s="134"/>
      <c r="CD249" s="134"/>
      <c r="CE249" s="134"/>
      <c r="CF249" s="134"/>
      <c r="CG249" s="134"/>
      <c r="CH249" s="134"/>
      <c r="CI249" s="134"/>
      <c r="CJ249" s="134"/>
      <c r="CK249" s="134"/>
      <c r="CL249" s="134"/>
      <c r="CM249" s="134"/>
      <c r="CN249" s="134"/>
      <c r="CO249" s="134"/>
      <c r="CP249" s="134"/>
      <c r="CQ249" s="134"/>
      <c r="CR249" s="134"/>
      <c r="CS249" s="134"/>
      <c r="CT249" s="134"/>
      <c r="CU249" s="134"/>
      <c r="CV249" s="134"/>
      <c r="CW249" s="134"/>
      <c r="CX249" s="134"/>
      <c r="CY249" s="134"/>
      <c r="CZ249" s="134"/>
      <c r="DA249" s="134"/>
      <c r="DB249" s="134"/>
      <c r="DC249" s="134"/>
      <c r="DD249" s="134"/>
      <c r="DE249" s="134"/>
      <c r="DF249" s="134"/>
      <c r="DG249" s="134"/>
      <c r="DH249" s="134"/>
      <c r="DI249" s="134"/>
      <c r="DJ249" s="134"/>
      <c r="DK249" s="134"/>
      <c r="DL249" s="134"/>
      <c r="DM249" s="134"/>
      <c r="DN249" s="134"/>
      <c r="DO249" s="134"/>
      <c r="DP249" s="134"/>
      <c r="DQ249" s="134"/>
      <c r="DR249" s="134"/>
      <c r="DS249" s="134"/>
      <c r="DT249" s="134"/>
      <c r="DU249" s="134"/>
      <c r="DV249" s="134"/>
      <c r="DW249" s="134"/>
      <c r="DX249" s="134"/>
      <c r="DY249" s="134"/>
      <c r="DZ249" s="134"/>
      <c r="EA249" s="134"/>
      <c r="EB249" s="134"/>
      <c r="EC249" s="134"/>
      <c r="ED249" s="134"/>
      <c r="EE249" s="134"/>
      <c r="EF249" s="134"/>
      <c r="EG249" s="134"/>
      <c r="EH249" s="134"/>
      <c r="EI249" s="134"/>
      <c r="EJ249" s="134"/>
      <c r="EK249" s="134"/>
      <c r="EL249" s="134"/>
      <c r="EM249" s="134"/>
      <c r="EN249" s="134"/>
      <c r="EO249" s="134"/>
      <c r="EP249" s="134"/>
      <c r="EQ249" s="134"/>
      <c r="ER249" s="134"/>
      <c r="ES249" s="134"/>
      <c r="ET249" s="134"/>
      <c r="EU249" s="134"/>
      <c r="EV249" s="134"/>
      <c r="EW249" s="134"/>
      <c r="EX249" s="134"/>
      <c r="EY249" s="134"/>
      <c r="EZ249" s="134"/>
      <c r="FA249" s="134"/>
      <c r="FB249" s="134"/>
      <c r="FC249" s="134"/>
      <c r="FD249" s="134"/>
      <c r="FE249" s="134"/>
      <c r="FF249" s="134"/>
      <c r="FG249" s="134"/>
      <c r="FH249" s="134"/>
      <c r="FI249" s="134"/>
      <c r="FJ249" s="134"/>
      <c r="FK249" s="134"/>
      <c r="FL249" s="134"/>
      <c r="FM249" s="134"/>
      <c r="FN249" s="134"/>
      <c r="FO249" s="134"/>
      <c r="FP249" s="134"/>
      <c r="FQ249" s="134"/>
      <c r="FR249" s="134"/>
      <c r="FS249" s="134"/>
      <c r="FT249" s="134"/>
      <c r="FU249" s="134"/>
      <c r="FV249" s="134"/>
      <c r="FW249" s="134"/>
      <c r="FX249" s="134"/>
      <c r="FY249" s="134"/>
      <c r="FZ249" s="134"/>
      <c r="GA249" s="134"/>
      <c r="GB249" s="134"/>
      <c r="GC249" s="134"/>
      <c r="GD249" s="134"/>
      <c r="GE249" s="134"/>
      <c r="GF249" s="134"/>
      <c r="GG249" s="134"/>
      <c r="GH249" s="134"/>
      <c r="GI249" s="134"/>
      <c r="GJ249" s="134"/>
      <c r="GK249" s="134"/>
      <c r="GL249" s="134"/>
      <c r="GM249" s="134"/>
      <c r="GN249" s="134"/>
      <c r="GO249" s="134"/>
      <c r="GP249" s="134"/>
      <c r="GQ249" s="134"/>
      <c r="GR249" s="134"/>
      <c r="GS249" s="134"/>
      <c r="GT249" s="134"/>
      <c r="GU249" s="134"/>
      <c r="GV249" s="134"/>
      <c r="GW249" s="134"/>
      <c r="GX249" s="134"/>
      <c r="GY249" s="134"/>
      <c r="GZ249" s="134"/>
      <c r="HA249" s="134"/>
      <c r="HB249" s="134"/>
      <c r="HC249" s="134"/>
      <c r="HD249" s="134"/>
      <c r="HE249" s="134"/>
      <c r="HF249" s="134"/>
      <c r="HG249" s="134"/>
      <c r="HH249" s="134"/>
      <c r="HI249" s="134"/>
      <c r="HJ249" s="134"/>
      <c r="HK249" s="134"/>
      <c r="HL249" s="134"/>
      <c r="HM249" s="134"/>
      <c r="HN249" s="134"/>
      <c r="HO249" s="134"/>
      <c r="HP249" s="134"/>
      <c r="HQ249" s="134"/>
      <c r="HR249" s="134"/>
      <c r="HS249" s="134"/>
      <c r="HT249" s="134"/>
      <c r="HU249" s="134"/>
      <c r="HV249" s="134"/>
      <c r="HW249" s="134"/>
      <c r="HX249" s="134"/>
      <c r="HY249" s="134"/>
      <c r="HZ249" s="134"/>
      <c r="IA249" s="134"/>
      <c r="IB249" s="134"/>
      <c r="IC249" s="134"/>
      <c r="ID249" s="134"/>
      <c r="IE249" s="134"/>
      <c r="IF249" s="134"/>
      <c r="IG249" s="134"/>
      <c r="IH249" s="134"/>
      <c r="II249" s="134"/>
      <c r="IJ249" s="134"/>
      <c r="IK249" s="134"/>
      <c r="IL249" s="134"/>
      <c r="IM249" s="134"/>
      <c r="IN249" s="134"/>
      <c r="IO249" s="134"/>
      <c r="IP249" s="134"/>
      <c r="IQ249" s="134"/>
      <c r="IR249" s="134"/>
      <c r="IS249" s="134"/>
      <c r="IT249" s="134"/>
      <c r="IU249" s="134"/>
      <c r="IV249" s="134"/>
      <c r="IW249" s="134"/>
      <c r="IX249" s="134"/>
      <c r="IY249" s="134"/>
      <c r="IZ249" s="134"/>
      <c r="JA249" s="134"/>
      <c r="JB249" s="134"/>
      <c r="JC249" s="134"/>
      <c r="JD249" s="134"/>
      <c r="JE249" s="134"/>
      <c r="JF249" s="134"/>
      <c r="JG249" s="134"/>
      <c r="JH249" s="134"/>
      <c r="JI249" s="134"/>
      <c r="JJ249" s="134"/>
      <c r="JK249" s="134"/>
      <c r="JL249" s="134"/>
      <c r="JM249" s="134"/>
      <c r="JN249" s="134"/>
      <c r="JO249" s="134"/>
      <c r="JP249" s="134"/>
      <c r="JQ249" s="134"/>
      <c r="JR249" s="134"/>
      <c r="JS249" s="134"/>
      <c r="JT249" s="134"/>
      <c r="JU249" s="134"/>
      <c r="JV249" s="134"/>
      <c r="JW249" s="134"/>
      <c r="JX249" s="134"/>
      <c r="JY249" s="134"/>
      <c r="JZ249" s="134"/>
      <c r="KA249" s="134"/>
      <c r="KB249" s="134"/>
      <c r="KC249" s="134"/>
      <c r="KD249" s="134"/>
      <c r="KE249" s="134"/>
      <c r="KF249" s="134"/>
      <c r="KG249" s="134"/>
      <c r="KH249" s="134"/>
      <c r="KI249" s="134"/>
      <c r="KJ249" s="134"/>
      <c r="KK249" s="134"/>
      <c r="KL249" s="134"/>
      <c r="KM249" s="134"/>
      <c r="KN249" s="134"/>
      <c r="KO249" s="134"/>
      <c r="KP249" s="134"/>
      <c r="KQ249" s="134"/>
      <c r="KR249" s="134"/>
      <c r="KS249" s="134"/>
      <c r="KT249" s="134"/>
      <c r="KU249" s="134"/>
      <c r="KV249" s="134"/>
      <c r="KW249" s="134"/>
      <c r="KX249" s="134"/>
      <c r="KY249" s="134"/>
      <c r="KZ249" s="134"/>
      <c r="LA249" s="134"/>
      <c r="LB249" s="134"/>
      <c r="LC249" s="134"/>
      <c r="LD249" s="134"/>
      <c r="LE249" s="134"/>
      <c r="LF249" s="134"/>
      <c r="LG249" s="134"/>
      <c r="LH249" s="134"/>
      <c r="LI249" s="134"/>
      <c r="LJ249" s="134"/>
      <c r="LK249" s="134"/>
      <c r="LL249" s="134"/>
      <c r="LM249" s="134"/>
      <c r="LN249" s="134"/>
      <c r="LO249" s="134"/>
      <c r="LP249" s="134"/>
      <c r="LQ249" s="134"/>
      <c r="LR249" s="134"/>
      <c r="LS249" s="134"/>
      <c r="LT249" s="134"/>
      <c r="LU249" s="134"/>
      <c r="LV249" s="134"/>
      <c r="LW249" s="134"/>
      <c r="LX249" s="134"/>
      <c r="LY249" s="134"/>
      <c r="LZ249" s="134"/>
      <c r="MA249" s="134"/>
      <c r="MB249" s="134"/>
      <c r="MC249" s="134"/>
      <c r="MD249" s="134"/>
      <c r="ME249" s="134"/>
      <c r="MF249" s="134"/>
      <c r="MG249" s="134"/>
      <c r="MH249" s="134"/>
      <c r="MI249" s="134"/>
      <c r="MJ249" s="134"/>
      <c r="MK249" s="134"/>
      <c r="ML249" s="134"/>
      <c r="MM249" s="134"/>
      <c r="MN249" s="134"/>
      <c r="MO249" s="134"/>
      <c r="MP249" s="134"/>
      <c r="MQ249" s="134"/>
      <c r="MR249" s="134"/>
      <c r="MS249" s="134"/>
      <c r="MT249" s="134"/>
      <c r="MU249" s="134"/>
      <c r="MV249" s="134"/>
      <c r="MW249" s="134"/>
      <c r="MX249" s="134"/>
      <c r="MY249" s="134"/>
      <c r="MZ249" s="134"/>
      <c r="NA249" s="134"/>
      <c r="NB249" s="134"/>
      <c r="NC249" s="134"/>
      <c r="ND249" s="134"/>
      <c r="NE249" s="134"/>
      <c r="NF249" s="134"/>
      <c r="NG249" s="134"/>
      <c r="NH249" s="134"/>
      <c r="NI249" s="134"/>
      <c r="NJ249" s="134"/>
      <c r="NK249" s="134"/>
      <c r="NL249" s="134"/>
      <c r="NM249" s="134"/>
      <c r="NN249" s="134"/>
      <c r="NO249" s="134"/>
      <c r="NP249" s="134"/>
      <c r="NQ249" s="134"/>
      <c r="NR249" s="134"/>
      <c r="NS249" s="134"/>
      <c r="NT249" s="134"/>
      <c r="NU249" s="134"/>
      <c r="NV249" s="134"/>
      <c r="NW249" s="134"/>
      <c r="NX249" s="134"/>
      <c r="NY249" s="134"/>
      <c r="NZ249" s="134"/>
      <c r="OA249" s="134"/>
      <c r="OB249" s="134"/>
      <c r="OC249" s="134"/>
      <c r="OD249" s="134"/>
      <c r="OE249" s="134"/>
      <c r="OF249" s="134"/>
      <c r="OG249" s="134"/>
      <c r="OH249" s="134"/>
      <c r="OI249" s="134"/>
      <c r="OJ249" s="134"/>
      <c r="OK249" s="134"/>
      <c r="OL249" s="134"/>
      <c r="OM249" s="134"/>
      <c r="ON249" s="134"/>
      <c r="OO249" s="134"/>
      <c r="OP249" s="134"/>
      <c r="OQ249" s="134"/>
      <c r="OR249" s="134"/>
      <c r="OS249" s="134"/>
      <c r="OT249" s="134"/>
      <c r="OU249" s="134"/>
      <c r="OV249" s="134"/>
      <c r="OW249" s="134"/>
      <c r="OX249" s="134"/>
      <c r="OY249" s="134"/>
      <c r="OZ249" s="134"/>
      <c r="PA249" s="134"/>
      <c r="PB249" s="134"/>
      <c r="PC249" s="134"/>
      <c r="PD249" s="134"/>
      <c r="PE249" s="134"/>
      <c r="PF249" s="134"/>
      <c r="PG249" s="134"/>
      <c r="PH249" s="134"/>
    </row>
    <row r="250" spans="2:424" s="28" customFormat="1" ht="34.950000000000003" customHeight="1">
      <c r="C250" s="148" t="s">
        <v>329</v>
      </c>
      <c r="D250" s="175" t="e">
        <f>Z36</f>
        <v>#VALUE!</v>
      </c>
      <c r="E250" s="149" t="e">
        <f>IF(AA36=0,AC36,IF(AC36=0,AB36,""))</f>
        <v>#VALUE!</v>
      </c>
      <c r="F250" s="145" t="e">
        <f t="shared" ref="F250:AK250" si="84">IF(COLUMN(F$2)-COLUMN($F$2)+1&lt;=ROUND($D250,0),$E250,
IF(COLUMN(F$2)-COLUMN($F$2)+1&lt;=ROUND($D250,0)+ROUND($D251,0),$E251,
IF(COLUMN(F$2)-COLUMN($F$2)+1&lt;=ROUND($D250,0)+ROUND($D251,0)+ROUND($D252,0),$E252,
IF(COLUMN(F$2)-COLUMN($F$2)+1&lt;=ROUND($D250,0)+ROUND($D251,0)+ROUND($D252,0)+ROUND($D253,0),$E253,
0))))</f>
        <v>#VALUE!</v>
      </c>
      <c r="G250" s="145" t="e">
        <f t="shared" si="84"/>
        <v>#VALUE!</v>
      </c>
      <c r="H250" s="145" t="e">
        <f>IF(COLUMN(H$2)-COLUMN($F$2)+1&lt;=ROUND($D250,0),$E250,
IF(COLUMN(H$2)-COLUMN($F$2)+1&lt;=ROUND($D250,0)+ROUND($D251,0),$E251,
IF(COLUMN(H$2)-COLUMN($F$2)+1&lt;=ROUND($D250,0)+ROUND($D251,0)+ROUND($D252,0),$E252,
IF(COLUMN(H$2)-COLUMN($F$2)+1&lt;=ROUND($D250,0)+ROUND($D251,0)+ROUND($D252,0)+ROUND($D253,0),$E253,
0))))</f>
        <v>#VALUE!</v>
      </c>
      <c r="I250" s="145" t="e">
        <f t="shared" si="84"/>
        <v>#VALUE!</v>
      </c>
      <c r="J250" s="145" t="e">
        <f>IF(COLUMN(J$2)-COLUMN($F$2)+1&lt;=ROUND($D250,0),$E250,
IF(COLUMN(J$2)-COLUMN($F$2)+1&lt;=ROUND($D250,0)+ROUND($D251,0),$E251,
IF(COLUMN(J$2)-COLUMN($F$2)+1&lt;=ROUND($D250,0)+ROUND($D251,0)+ROUND($D252,0),$E252,
IF(COLUMN(J$2)-COLUMN($F$2)+1&lt;=ROUND($D250,0)+ROUND($D251,0)+ROUND($D252,0)+ROUND($D253,0),$E253,
0))))</f>
        <v>#VALUE!</v>
      </c>
      <c r="K250" s="145" t="e">
        <f t="shared" si="84"/>
        <v>#VALUE!</v>
      </c>
      <c r="L250" s="145" t="e">
        <f t="shared" si="84"/>
        <v>#VALUE!</v>
      </c>
      <c r="M250" s="145" t="e">
        <f t="shared" si="84"/>
        <v>#VALUE!</v>
      </c>
      <c r="N250" s="145" t="e">
        <f t="shared" si="84"/>
        <v>#VALUE!</v>
      </c>
      <c r="O250" s="145" t="e">
        <f t="shared" si="84"/>
        <v>#VALUE!</v>
      </c>
      <c r="P250" s="145" t="e">
        <f t="shared" si="84"/>
        <v>#VALUE!</v>
      </c>
      <c r="Q250" s="145" t="e">
        <f t="shared" si="84"/>
        <v>#VALUE!</v>
      </c>
      <c r="R250" s="145" t="e">
        <f t="shared" si="84"/>
        <v>#VALUE!</v>
      </c>
      <c r="S250" s="145" t="e">
        <f t="shared" si="84"/>
        <v>#VALUE!</v>
      </c>
      <c r="T250" s="145" t="e">
        <f t="shared" si="84"/>
        <v>#VALUE!</v>
      </c>
      <c r="U250" s="145" t="e">
        <f t="shared" si="84"/>
        <v>#VALUE!</v>
      </c>
      <c r="V250" s="145" t="e">
        <f t="shared" si="84"/>
        <v>#VALUE!</v>
      </c>
      <c r="W250" s="145" t="e">
        <f t="shared" si="84"/>
        <v>#VALUE!</v>
      </c>
      <c r="X250" s="145" t="e">
        <f t="shared" si="84"/>
        <v>#VALUE!</v>
      </c>
      <c r="Y250" s="145" t="e">
        <f t="shared" si="84"/>
        <v>#VALUE!</v>
      </c>
      <c r="Z250" s="145" t="e">
        <f t="shared" si="84"/>
        <v>#VALUE!</v>
      </c>
      <c r="AA250" s="145" t="e">
        <f t="shared" si="84"/>
        <v>#VALUE!</v>
      </c>
      <c r="AB250" s="145" t="e">
        <f t="shared" si="84"/>
        <v>#VALUE!</v>
      </c>
      <c r="AC250" s="145" t="e">
        <f t="shared" si="84"/>
        <v>#VALUE!</v>
      </c>
      <c r="AD250" s="145" t="e">
        <f t="shared" si="84"/>
        <v>#VALUE!</v>
      </c>
      <c r="AE250" s="145" t="e">
        <f t="shared" si="84"/>
        <v>#VALUE!</v>
      </c>
      <c r="AF250" s="145" t="e">
        <f t="shared" si="84"/>
        <v>#VALUE!</v>
      </c>
      <c r="AG250" s="145" t="e">
        <f t="shared" si="84"/>
        <v>#VALUE!</v>
      </c>
      <c r="AH250" s="145" t="e">
        <f t="shared" si="84"/>
        <v>#VALUE!</v>
      </c>
      <c r="AI250" s="145" t="e">
        <f t="shared" si="84"/>
        <v>#VALUE!</v>
      </c>
      <c r="AJ250" s="145" t="e">
        <f t="shared" si="84"/>
        <v>#VALUE!</v>
      </c>
      <c r="AK250" s="145" t="e">
        <f t="shared" si="84"/>
        <v>#VALUE!</v>
      </c>
      <c r="AL250" s="145" t="e">
        <f t="shared" ref="AL250:BM250" si="85">IF(COLUMN(AL$2)-COLUMN($F$2)+1&lt;=ROUND($D250,0),$E250,
IF(COLUMN(AL$2)-COLUMN($F$2)+1&lt;=ROUND($D250,0)+ROUND($D251,0),$E251,
IF(COLUMN(AL$2)-COLUMN($F$2)+1&lt;=ROUND($D250,0)+ROUND($D251,0)+ROUND($D252,0),$E252,
IF(COLUMN(AL$2)-COLUMN($F$2)+1&lt;=ROUND($D250,0)+ROUND($D251,0)+ROUND($D252,0)+ROUND($D253,0),$E253,
0))))</f>
        <v>#VALUE!</v>
      </c>
      <c r="AM250" s="145" t="e">
        <f t="shared" si="85"/>
        <v>#VALUE!</v>
      </c>
      <c r="AN250" s="145" t="e">
        <f t="shared" si="85"/>
        <v>#VALUE!</v>
      </c>
      <c r="AO250" s="145" t="e">
        <f t="shared" si="85"/>
        <v>#VALUE!</v>
      </c>
      <c r="AP250" s="145" t="e">
        <f t="shared" si="85"/>
        <v>#VALUE!</v>
      </c>
      <c r="AQ250" s="145" t="e">
        <f t="shared" si="85"/>
        <v>#VALUE!</v>
      </c>
      <c r="AR250" s="145" t="e">
        <f t="shared" si="85"/>
        <v>#VALUE!</v>
      </c>
      <c r="AS250" s="145" t="e">
        <f t="shared" si="85"/>
        <v>#VALUE!</v>
      </c>
      <c r="AT250" s="145" t="e">
        <f t="shared" si="85"/>
        <v>#VALUE!</v>
      </c>
      <c r="AU250" s="145" t="e">
        <f t="shared" si="85"/>
        <v>#VALUE!</v>
      </c>
      <c r="AV250" s="145" t="e">
        <f t="shared" si="85"/>
        <v>#VALUE!</v>
      </c>
      <c r="AW250" s="145" t="e">
        <f t="shared" si="85"/>
        <v>#VALUE!</v>
      </c>
      <c r="AX250" s="145" t="e">
        <f t="shared" si="85"/>
        <v>#VALUE!</v>
      </c>
      <c r="AY250" s="145" t="e">
        <f t="shared" si="85"/>
        <v>#VALUE!</v>
      </c>
      <c r="AZ250" s="145" t="e">
        <f t="shared" si="85"/>
        <v>#VALUE!</v>
      </c>
      <c r="BA250" s="145" t="e">
        <f t="shared" si="85"/>
        <v>#VALUE!</v>
      </c>
      <c r="BB250" s="145" t="e">
        <f t="shared" si="85"/>
        <v>#VALUE!</v>
      </c>
      <c r="BC250" s="145" t="e">
        <f t="shared" si="85"/>
        <v>#VALUE!</v>
      </c>
      <c r="BD250" s="145" t="e">
        <f t="shared" si="85"/>
        <v>#VALUE!</v>
      </c>
      <c r="BE250" s="145" t="e">
        <f t="shared" si="85"/>
        <v>#VALUE!</v>
      </c>
      <c r="BF250" s="145" t="e">
        <f t="shared" si="85"/>
        <v>#VALUE!</v>
      </c>
      <c r="BG250" s="145" t="e">
        <f t="shared" si="85"/>
        <v>#VALUE!</v>
      </c>
      <c r="BH250" s="145" t="e">
        <f t="shared" si="85"/>
        <v>#VALUE!</v>
      </c>
      <c r="BI250" s="145" t="e">
        <f t="shared" si="85"/>
        <v>#VALUE!</v>
      </c>
      <c r="BJ250" s="145" t="e">
        <f t="shared" si="85"/>
        <v>#VALUE!</v>
      </c>
      <c r="BK250" s="145" t="e">
        <f t="shared" si="85"/>
        <v>#VALUE!</v>
      </c>
      <c r="BL250" s="145" t="e">
        <f t="shared" si="85"/>
        <v>#VALUE!</v>
      </c>
      <c r="BM250" s="145" t="e">
        <f t="shared" si="85"/>
        <v>#VALUE!</v>
      </c>
      <c r="BN250" s="95"/>
      <c r="BO250" s="95"/>
      <c r="BP250" s="95"/>
      <c r="BQ250" s="95"/>
      <c r="BR250" s="95"/>
      <c r="BS250" s="95"/>
      <c r="BT250" s="95"/>
      <c r="BU250" s="95"/>
      <c r="BV250" s="95"/>
      <c r="BW250" s="95"/>
      <c r="BX250" s="95"/>
      <c r="BY250" s="95"/>
      <c r="BZ250" s="95"/>
      <c r="CA250" s="95"/>
      <c r="CB250" s="95"/>
      <c r="CC250" s="95"/>
      <c r="CD250" s="95"/>
      <c r="CE250" s="95"/>
      <c r="CF250" s="95"/>
      <c r="CG250" s="95"/>
      <c r="CH250" s="95"/>
      <c r="CI250" s="95"/>
      <c r="CJ250" s="95"/>
      <c r="CK250" s="95"/>
      <c r="CL250" s="95"/>
      <c r="CM250" s="95"/>
      <c r="CN250" s="95"/>
      <c r="CO250" s="95"/>
      <c r="CP250" s="95"/>
      <c r="CQ250" s="95"/>
      <c r="CR250" s="95"/>
      <c r="CS250" s="95"/>
      <c r="CT250" s="95"/>
      <c r="CU250" s="95"/>
      <c r="CV250" s="95"/>
      <c r="CW250" s="95"/>
      <c r="CX250" s="95"/>
      <c r="CY250" s="95"/>
      <c r="CZ250" s="95"/>
      <c r="DA250" s="95"/>
      <c r="DB250" s="95"/>
      <c r="DC250" s="95"/>
      <c r="DD250" s="95"/>
      <c r="DE250" s="95"/>
      <c r="DF250" s="95"/>
      <c r="DG250" s="95"/>
      <c r="DH250" s="95"/>
      <c r="DI250" s="95"/>
      <c r="DJ250" s="95"/>
      <c r="DK250" s="95"/>
      <c r="DL250" s="95"/>
      <c r="DM250" s="95"/>
      <c r="DN250" s="95"/>
      <c r="DO250" s="95"/>
      <c r="DP250" s="95"/>
      <c r="DQ250" s="95"/>
      <c r="DR250" s="95"/>
      <c r="DS250" s="95"/>
      <c r="DT250" s="95"/>
      <c r="DU250" s="95"/>
      <c r="DV250" s="95"/>
      <c r="DW250" s="95"/>
      <c r="DX250" s="95"/>
      <c r="DY250" s="95"/>
      <c r="DZ250" s="95"/>
      <c r="EA250" s="95"/>
      <c r="EB250" s="95"/>
      <c r="EC250" s="95"/>
      <c r="ED250" s="95"/>
      <c r="EE250" s="95"/>
      <c r="EF250" s="95"/>
      <c r="EG250" s="95"/>
      <c r="EH250" s="95"/>
      <c r="EI250" s="95"/>
      <c r="EJ250" s="95"/>
      <c r="EK250" s="95"/>
      <c r="EL250" s="95"/>
      <c r="EM250" s="95"/>
      <c r="EN250" s="95"/>
      <c r="EO250" s="95"/>
      <c r="EP250" s="95"/>
      <c r="EQ250" s="95"/>
      <c r="ER250" s="95"/>
      <c r="ES250" s="95"/>
      <c r="ET250" s="95"/>
      <c r="EU250" s="95"/>
      <c r="EV250" s="95"/>
      <c r="EW250" s="95"/>
      <c r="EX250" s="95"/>
      <c r="EY250" s="95"/>
      <c r="EZ250" s="95"/>
      <c r="FA250" s="95"/>
      <c r="FB250" s="95"/>
      <c r="FC250" s="95"/>
      <c r="FD250" s="95"/>
      <c r="FE250" s="95"/>
      <c r="FF250" s="95"/>
      <c r="FG250" s="95"/>
      <c r="FH250" s="95"/>
      <c r="FI250" s="95"/>
      <c r="FJ250" s="95"/>
      <c r="FK250" s="95"/>
      <c r="FL250" s="95"/>
      <c r="FM250" s="95"/>
      <c r="FN250" s="95"/>
      <c r="FO250" s="95"/>
      <c r="FP250" s="95"/>
      <c r="FQ250" s="95"/>
      <c r="FR250" s="95"/>
      <c r="FS250" s="95"/>
      <c r="FT250" s="95"/>
      <c r="FU250" s="95"/>
      <c r="FV250" s="95"/>
      <c r="FW250" s="95"/>
      <c r="FX250" s="95"/>
      <c r="FY250" s="95"/>
      <c r="FZ250" s="95"/>
      <c r="GA250" s="95"/>
      <c r="GB250" s="95"/>
      <c r="GC250" s="95"/>
      <c r="GD250" s="95"/>
      <c r="GE250" s="95"/>
      <c r="GF250" s="95"/>
      <c r="GG250" s="95"/>
      <c r="GH250" s="95"/>
      <c r="GI250" s="95"/>
      <c r="GJ250" s="95"/>
      <c r="GK250" s="95"/>
      <c r="GL250" s="95"/>
      <c r="GM250" s="95"/>
      <c r="GN250" s="95"/>
      <c r="GO250" s="95"/>
      <c r="GP250" s="95"/>
      <c r="GQ250" s="95"/>
      <c r="GR250" s="95"/>
      <c r="GS250" s="95"/>
      <c r="GT250" s="95"/>
      <c r="GU250" s="95"/>
      <c r="GV250" s="95"/>
      <c r="GW250" s="95"/>
      <c r="GX250" s="95"/>
      <c r="GY250" s="95"/>
      <c r="GZ250" s="95"/>
      <c r="HA250" s="95"/>
      <c r="HB250" s="95"/>
      <c r="HC250" s="95"/>
      <c r="HD250" s="95"/>
      <c r="HE250" s="95"/>
      <c r="HF250" s="95"/>
      <c r="HG250" s="95"/>
      <c r="HH250" s="95"/>
      <c r="HI250" s="95"/>
      <c r="HJ250" s="95"/>
      <c r="HK250" s="95"/>
      <c r="HL250" s="95"/>
      <c r="HM250" s="95"/>
      <c r="HN250" s="95"/>
      <c r="HO250" s="95"/>
      <c r="HP250" s="95"/>
      <c r="HQ250" s="95"/>
      <c r="HR250" s="95"/>
      <c r="HS250" s="95"/>
      <c r="HT250" s="95"/>
      <c r="HU250" s="95"/>
      <c r="HV250" s="95"/>
      <c r="HW250" s="95"/>
      <c r="HX250" s="95"/>
      <c r="HY250" s="95"/>
      <c r="HZ250" s="95"/>
      <c r="IA250" s="95"/>
      <c r="IB250" s="95"/>
      <c r="IC250" s="95"/>
      <c r="ID250" s="95"/>
      <c r="IE250" s="95"/>
      <c r="IF250" s="95"/>
      <c r="IG250" s="95"/>
      <c r="IH250" s="95"/>
      <c r="II250" s="95"/>
      <c r="IJ250" s="95"/>
      <c r="IK250" s="95"/>
      <c r="IL250" s="95"/>
      <c r="IM250" s="95"/>
      <c r="IN250" s="95"/>
      <c r="IO250" s="95"/>
      <c r="IP250" s="95"/>
      <c r="IQ250" s="95"/>
      <c r="IR250" s="95"/>
      <c r="IS250" s="95"/>
      <c r="IT250" s="95"/>
      <c r="IU250" s="95"/>
      <c r="IV250" s="95"/>
      <c r="IW250" s="95"/>
      <c r="IX250" s="95"/>
      <c r="IY250" s="95"/>
      <c r="IZ250" s="95"/>
      <c r="JA250" s="95"/>
      <c r="JB250" s="95"/>
      <c r="JC250" s="95"/>
      <c r="JD250" s="95"/>
      <c r="JE250" s="95"/>
      <c r="JF250" s="95"/>
      <c r="JG250" s="95"/>
      <c r="JH250" s="95"/>
      <c r="JI250" s="95"/>
      <c r="JJ250" s="95"/>
      <c r="JK250" s="95"/>
      <c r="JL250" s="95"/>
      <c r="JM250" s="95"/>
      <c r="JN250" s="95"/>
      <c r="JO250" s="95"/>
      <c r="JP250" s="95"/>
      <c r="JQ250" s="95"/>
      <c r="JR250" s="95"/>
      <c r="JS250" s="95"/>
      <c r="JT250" s="95"/>
      <c r="JU250" s="95"/>
      <c r="JV250" s="95"/>
      <c r="JW250" s="95"/>
      <c r="JX250" s="95"/>
      <c r="JY250" s="95"/>
      <c r="JZ250" s="95"/>
      <c r="KA250" s="95"/>
      <c r="KB250" s="95"/>
      <c r="KC250" s="95"/>
      <c r="KD250" s="95"/>
      <c r="KE250" s="95"/>
      <c r="KF250" s="95"/>
      <c r="KG250" s="95"/>
      <c r="KH250" s="95"/>
      <c r="KI250" s="95"/>
      <c r="KJ250" s="95"/>
      <c r="KK250" s="95"/>
      <c r="KL250" s="95"/>
      <c r="KM250" s="95"/>
      <c r="KN250" s="95"/>
      <c r="KO250" s="95"/>
      <c r="KP250" s="95"/>
      <c r="KQ250" s="95"/>
      <c r="KR250" s="95"/>
      <c r="KS250" s="95"/>
      <c r="KT250" s="95"/>
      <c r="KU250" s="95"/>
      <c r="KV250" s="95"/>
      <c r="KW250" s="95"/>
      <c r="KX250" s="95"/>
      <c r="KY250" s="95"/>
      <c r="KZ250" s="95"/>
      <c r="LA250" s="95"/>
      <c r="LB250" s="95"/>
      <c r="LC250" s="95"/>
      <c r="LD250" s="95"/>
      <c r="LE250" s="95"/>
      <c r="LF250" s="95"/>
      <c r="LG250" s="95"/>
      <c r="LH250" s="95"/>
      <c r="LI250" s="95"/>
      <c r="LJ250" s="95"/>
      <c r="LK250" s="95"/>
      <c r="LL250" s="95"/>
      <c r="LM250" s="95"/>
      <c r="LN250" s="95"/>
      <c r="LO250" s="95"/>
      <c r="LP250" s="95"/>
      <c r="LQ250" s="95"/>
      <c r="LR250" s="95"/>
      <c r="LS250" s="95"/>
      <c r="LT250" s="95"/>
      <c r="LU250" s="95"/>
      <c r="LV250" s="95"/>
      <c r="LW250" s="95"/>
      <c r="LX250" s="95"/>
      <c r="LY250" s="95"/>
      <c r="LZ250" s="95"/>
      <c r="MA250" s="95"/>
      <c r="MB250" s="95"/>
      <c r="MC250" s="95"/>
      <c r="MD250" s="95"/>
      <c r="ME250" s="95"/>
      <c r="MF250" s="95"/>
      <c r="MG250" s="95"/>
      <c r="MH250" s="95"/>
      <c r="MI250" s="95"/>
      <c r="MJ250" s="95"/>
      <c r="MK250" s="95"/>
      <c r="ML250" s="95"/>
      <c r="MM250" s="95"/>
      <c r="MN250" s="95"/>
      <c r="MO250" s="95"/>
      <c r="MP250" s="95"/>
      <c r="MQ250" s="95"/>
      <c r="MR250" s="95"/>
      <c r="MS250" s="95"/>
      <c r="MT250" s="95"/>
      <c r="MU250" s="95"/>
      <c r="MV250" s="95"/>
      <c r="MW250" s="95"/>
      <c r="MX250" s="95"/>
      <c r="MY250" s="95"/>
      <c r="MZ250" s="95"/>
      <c r="NA250" s="95"/>
      <c r="NB250" s="95"/>
      <c r="NC250" s="95"/>
      <c r="ND250" s="95"/>
      <c r="NE250" s="95"/>
      <c r="NF250" s="95"/>
      <c r="NG250" s="95"/>
      <c r="NH250" s="95"/>
      <c r="NI250" s="95"/>
      <c r="NJ250" s="95"/>
      <c r="NK250" s="95"/>
      <c r="NL250" s="95"/>
      <c r="NM250" s="95"/>
      <c r="NN250" s="95"/>
      <c r="NO250" s="95"/>
      <c r="NP250" s="95"/>
      <c r="NQ250" s="95"/>
      <c r="NR250" s="95"/>
      <c r="NS250" s="95"/>
      <c r="NT250" s="95"/>
      <c r="NU250" s="95"/>
      <c r="NV250" s="95"/>
      <c r="NW250" s="95"/>
      <c r="NX250" s="95"/>
      <c r="NY250" s="95"/>
      <c r="NZ250" s="95"/>
      <c r="OA250" s="95"/>
      <c r="OB250" s="95"/>
      <c r="OC250" s="95"/>
      <c r="OD250" s="95"/>
      <c r="OE250" s="95"/>
      <c r="OF250" s="95"/>
      <c r="OG250" s="95"/>
      <c r="OH250" s="95"/>
      <c r="OI250" s="95"/>
      <c r="OJ250" s="95"/>
      <c r="OK250" s="95"/>
      <c r="OL250" s="95"/>
      <c r="OM250" s="95"/>
      <c r="ON250" s="95"/>
      <c r="OO250" s="95"/>
      <c r="OP250" s="95"/>
      <c r="OQ250" s="95"/>
      <c r="OR250" s="95"/>
      <c r="OS250" s="95"/>
      <c r="OT250" s="95"/>
      <c r="OU250" s="95"/>
      <c r="OV250" s="95"/>
      <c r="OW250" s="95"/>
      <c r="OX250" s="95"/>
      <c r="OY250" s="95"/>
      <c r="OZ250" s="95"/>
      <c r="PA250" s="95"/>
      <c r="PB250" s="95"/>
      <c r="PC250" s="95"/>
      <c r="PD250" s="95"/>
      <c r="PE250" s="95"/>
      <c r="PF250" s="95"/>
      <c r="PG250" s="95"/>
      <c r="PH250" s="95"/>
    </row>
    <row r="251" spans="2:424" s="28" customFormat="1" ht="34.950000000000003" customHeight="1">
      <c r="C251" s="150" t="s">
        <v>330</v>
      </c>
      <c r="D251" s="175" t="e">
        <f>Z37</f>
        <v>#VALUE!</v>
      </c>
      <c r="E251" s="151" t="e">
        <f>IF(AA37=0,AC37,IF(AC37=0,AB37,""))</f>
        <v>#VALUE!</v>
      </c>
      <c r="F251" s="1811"/>
      <c r="G251" s="1812"/>
      <c r="H251" s="1812"/>
      <c r="I251" s="1812"/>
      <c r="J251" s="1812"/>
      <c r="K251" s="1812"/>
      <c r="L251" s="1812"/>
      <c r="M251" s="1812"/>
      <c r="N251" s="1812"/>
      <c r="O251" s="1812"/>
      <c r="P251" s="1812"/>
      <c r="Q251" s="1812"/>
      <c r="R251" s="1812"/>
      <c r="S251" s="1812"/>
      <c r="T251" s="1812"/>
      <c r="U251" s="1812"/>
      <c r="V251" s="1812"/>
      <c r="W251" s="1812"/>
      <c r="X251" s="1812"/>
      <c r="Y251" s="1812"/>
      <c r="Z251" s="1812"/>
      <c r="AA251" s="1812"/>
      <c r="AB251" s="1812"/>
      <c r="AC251" s="1812"/>
      <c r="AD251" s="1812"/>
      <c r="AE251" s="1812"/>
      <c r="AF251" s="1812"/>
      <c r="AG251" s="1812"/>
      <c r="AH251" s="1812"/>
      <c r="AI251" s="1812"/>
      <c r="AJ251" s="1812"/>
      <c r="AK251" s="1812"/>
      <c r="AL251" s="1812"/>
      <c r="AM251" s="1812"/>
      <c r="AN251" s="1812"/>
      <c r="AO251" s="1812"/>
      <c r="AP251" s="1812"/>
      <c r="AQ251" s="1812"/>
      <c r="AR251" s="1812"/>
      <c r="AS251" s="1812"/>
      <c r="AT251" s="1812"/>
      <c r="AU251" s="1812"/>
      <c r="AV251" s="1812"/>
      <c r="AW251" s="1812"/>
      <c r="AX251" s="1812"/>
      <c r="AY251" s="1812"/>
      <c r="AZ251" s="1812"/>
      <c r="BA251" s="1812"/>
      <c r="BB251" s="1812"/>
      <c r="BC251" s="1812"/>
      <c r="BD251" s="1812"/>
      <c r="BE251" s="1812"/>
      <c r="BF251" s="1812"/>
      <c r="BG251" s="1812"/>
      <c r="BH251" s="1812"/>
      <c r="BI251" s="1812"/>
      <c r="BJ251" s="1812"/>
      <c r="BK251" s="1812"/>
      <c r="BL251" s="1812"/>
      <c r="BM251" s="1812"/>
      <c r="BN251" s="95"/>
      <c r="BO251" s="95"/>
      <c r="BP251" s="95"/>
      <c r="BQ251" s="95"/>
      <c r="BR251" s="95"/>
      <c r="BS251" s="95"/>
      <c r="BT251" s="95"/>
      <c r="BU251" s="95"/>
      <c r="BV251" s="95"/>
      <c r="BW251" s="95"/>
      <c r="BX251" s="95"/>
      <c r="BY251" s="95"/>
      <c r="BZ251" s="95"/>
      <c r="CA251" s="95"/>
      <c r="CB251" s="95"/>
      <c r="CC251" s="95"/>
      <c r="CD251" s="95"/>
      <c r="CE251" s="95"/>
      <c r="CF251" s="95"/>
      <c r="CG251" s="95"/>
      <c r="CH251" s="95"/>
      <c r="CI251" s="95"/>
      <c r="CJ251" s="95"/>
      <c r="CK251" s="95"/>
      <c r="CL251" s="95"/>
      <c r="CM251" s="95"/>
      <c r="CN251" s="95"/>
      <c r="CO251" s="95"/>
      <c r="CP251" s="95"/>
      <c r="CQ251" s="95"/>
      <c r="CR251" s="95"/>
      <c r="CS251" s="95"/>
      <c r="CT251" s="95"/>
      <c r="CU251" s="95"/>
      <c r="CV251" s="95"/>
      <c r="CW251" s="95"/>
      <c r="CX251" s="95"/>
      <c r="CY251" s="95"/>
      <c r="CZ251" s="95"/>
      <c r="DA251" s="95"/>
      <c r="DB251" s="95"/>
      <c r="DC251" s="95"/>
      <c r="DD251" s="95"/>
      <c r="DE251" s="95"/>
      <c r="DF251" s="95"/>
      <c r="DG251" s="95"/>
      <c r="DH251" s="95"/>
      <c r="DI251" s="95"/>
      <c r="DJ251" s="95"/>
      <c r="DK251" s="95"/>
      <c r="DL251" s="95"/>
      <c r="DM251" s="95"/>
      <c r="DN251" s="95"/>
      <c r="DO251" s="95"/>
      <c r="DP251" s="95"/>
      <c r="DQ251" s="95"/>
      <c r="DR251" s="95"/>
      <c r="DS251" s="95"/>
      <c r="DT251" s="95"/>
      <c r="DU251" s="95"/>
      <c r="DV251" s="95"/>
      <c r="DW251" s="95"/>
      <c r="DX251" s="95"/>
      <c r="DY251" s="95"/>
      <c r="DZ251" s="95"/>
      <c r="EA251" s="95"/>
      <c r="EB251" s="95"/>
      <c r="EC251" s="95"/>
      <c r="ED251" s="95"/>
      <c r="EE251" s="95"/>
      <c r="EF251" s="95"/>
      <c r="EG251" s="95"/>
      <c r="EH251" s="95"/>
      <c r="EI251" s="95"/>
      <c r="EJ251" s="95"/>
      <c r="EK251" s="95"/>
      <c r="EL251" s="95"/>
      <c r="EM251" s="95"/>
      <c r="EN251" s="95"/>
      <c r="EO251" s="95"/>
      <c r="EP251" s="95"/>
      <c r="EQ251" s="95"/>
      <c r="ER251" s="95"/>
      <c r="ES251" s="95"/>
      <c r="ET251" s="95"/>
      <c r="EU251" s="95"/>
      <c r="EV251" s="95"/>
      <c r="EW251" s="95"/>
      <c r="EX251" s="95"/>
      <c r="EY251" s="95"/>
      <c r="EZ251" s="95"/>
      <c r="FA251" s="95"/>
      <c r="FB251" s="95"/>
      <c r="FC251" s="95"/>
      <c r="FD251" s="95"/>
      <c r="FE251" s="95"/>
      <c r="FF251" s="95"/>
      <c r="FG251" s="95"/>
      <c r="FH251" s="95"/>
      <c r="FI251" s="95"/>
      <c r="FJ251" s="95"/>
      <c r="FK251" s="95"/>
      <c r="FL251" s="95"/>
      <c r="FM251" s="95"/>
      <c r="FN251" s="95"/>
      <c r="FO251" s="95"/>
      <c r="FP251" s="95"/>
      <c r="FQ251" s="95"/>
      <c r="FR251" s="95"/>
      <c r="FS251" s="95"/>
      <c r="FT251" s="95"/>
      <c r="FU251" s="95"/>
      <c r="FV251" s="95"/>
      <c r="FW251" s="95"/>
      <c r="FX251" s="95"/>
      <c r="FY251" s="95"/>
      <c r="FZ251" s="95"/>
      <c r="GA251" s="95"/>
      <c r="GB251" s="95"/>
      <c r="GC251" s="95"/>
      <c r="GD251" s="95"/>
      <c r="GE251" s="95"/>
      <c r="GF251" s="95"/>
      <c r="GG251" s="95"/>
      <c r="GH251" s="95"/>
      <c r="GI251" s="95"/>
      <c r="GJ251" s="95"/>
      <c r="GK251" s="95"/>
      <c r="GL251" s="95"/>
      <c r="GM251" s="95"/>
      <c r="GN251" s="95"/>
      <c r="GO251" s="95"/>
      <c r="GP251" s="95"/>
      <c r="GQ251" s="95"/>
      <c r="GR251" s="95"/>
      <c r="GS251" s="95"/>
      <c r="GT251" s="95"/>
      <c r="GU251" s="95"/>
      <c r="GV251" s="95"/>
      <c r="GW251" s="95"/>
      <c r="GX251" s="95"/>
      <c r="GY251" s="95"/>
      <c r="GZ251" s="95"/>
      <c r="HA251" s="95"/>
      <c r="HB251" s="95"/>
      <c r="HC251" s="95"/>
      <c r="HD251" s="95"/>
      <c r="HE251" s="95"/>
      <c r="HF251" s="95"/>
      <c r="HG251" s="95"/>
      <c r="HH251" s="95"/>
      <c r="HI251" s="95"/>
      <c r="HJ251" s="95"/>
      <c r="HK251" s="95"/>
      <c r="HL251" s="95"/>
      <c r="HM251" s="95"/>
      <c r="HN251" s="95"/>
      <c r="HO251" s="95"/>
      <c r="HP251" s="95"/>
      <c r="HQ251" s="95"/>
      <c r="HR251" s="95"/>
      <c r="HS251" s="95"/>
      <c r="HT251" s="95"/>
      <c r="HU251" s="95"/>
      <c r="HV251" s="95"/>
      <c r="HW251" s="95"/>
      <c r="HX251" s="95"/>
      <c r="HY251" s="95"/>
      <c r="HZ251" s="95"/>
      <c r="IA251" s="95"/>
      <c r="IB251" s="95"/>
      <c r="IC251" s="95"/>
      <c r="ID251" s="95"/>
      <c r="IE251" s="95"/>
      <c r="IF251" s="95"/>
      <c r="IG251" s="95"/>
      <c r="IH251" s="95"/>
      <c r="II251" s="95"/>
      <c r="IJ251" s="95"/>
      <c r="IK251" s="95"/>
      <c r="IL251" s="95"/>
      <c r="IM251" s="95"/>
      <c r="IN251" s="95"/>
      <c r="IO251" s="95"/>
      <c r="IP251" s="95"/>
      <c r="IQ251" s="95"/>
      <c r="IR251" s="95"/>
      <c r="IS251" s="95"/>
      <c r="IT251" s="95"/>
      <c r="IU251" s="95"/>
      <c r="IV251" s="95"/>
      <c r="IW251" s="95"/>
      <c r="IX251" s="95"/>
      <c r="IY251" s="95"/>
      <c r="IZ251" s="95"/>
      <c r="JA251" s="95"/>
      <c r="JB251" s="95"/>
      <c r="JC251" s="95"/>
      <c r="JD251" s="95"/>
      <c r="JE251" s="95"/>
      <c r="JF251" s="95"/>
      <c r="JG251" s="95"/>
      <c r="JH251" s="95"/>
      <c r="JI251" s="95"/>
      <c r="JJ251" s="95"/>
      <c r="JK251" s="95"/>
      <c r="JL251" s="95"/>
      <c r="JM251" s="95"/>
      <c r="JN251" s="95"/>
      <c r="JO251" s="95"/>
      <c r="JP251" s="95"/>
      <c r="JQ251" s="95"/>
      <c r="JR251" s="95"/>
      <c r="JS251" s="95"/>
      <c r="JT251" s="95"/>
      <c r="JU251" s="95"/>
      <c r="JV251" s="95"/>
      <c r="JW251" s="95"/>
      <c r="JX251" s="95"/>
      <c r="JY251" s="95"/>
      <c r="JZ251" s="95"/>
      <c r="KA251" s="95"/>
      <c r="KB251" s="95"/>
      <c r="KC251" s="95"/>
      <c r="KD251" s="95"/>
      <c r="KE251" s="95"/>
      <c r="KF251" s="95"/>
      <c r="KG251" s="95"/>
      <c r="KH251" s="95"/>
      <c r="KI251" s="95"/>
      <c r="KJ251" s="95"/>
      <c r="KK251" s="95"/>
      <c r="KL251" s="95"/>
      <c r="KM251" s="95"/>
      <c r="KN251" s="95"/>
      <c r="KO251" s="95"/>
      <c r="KP251" s="95"/>
      <c r="KQ251" s="95"/>
      <c r="KR251" s="95"/>
      <c r="KS251" s="95"/>
      <c r="KT251" s="95"/>
      <c r="KU251" s="95"/>
      <c r="KV251" s="95"/>
      <c r="KW251" s="95"/>
      <c r="KX251" s="95"/>
      <c r="KY251" s="95"/>
      <c r="KZ251" s="95"/>
      <c r="LA251" s="95"/>
      <c r="LB251" s="95"/>
      <c r="LC251" s="95"/>
      <c r="LD251" s="95"/>
      <c r="LE251" s="95"/>
      <c r="LF251" s="95"/>
      <c r="LG251" s="95"/>
      <c r="LH251" s="95"/>
      <c r="LI251" s="95"/>
      <c r="LJ251" s="95"/>
      <c r="LK251" s="95"/>
      <c r="LL251" s="95"/>
      <c r="LM251" s="95"/>
      <c r="LN251" s="95"/>
      <c r="LO251" s="95"/>
      <c r="LP251" s="95"/>
      <c r="LQ251" s="95"/>
      <c r="LR251" s="95"/>
      <c r="LS251" s="95"/>
      <c r="LT251" s="95"/>
      <c r="LU251" s="95"/>
      <c r="LV251" s="95"/>
      <c r="LW251" s="95"/>
      <c r="LX251" s="95"/>
      <c r="LY251" s="95"/>
      <c r="LZ251" s="95"/>
      <c r="MA251" s="95"/>
      <c r="MB251" s="95"/>
      <c r="MC251" s="95"/>
      <c r="MD251" s="95"/>
      <c r="ME251" s="95"/>
      <c r="MF251" s="95"/>
      <c r="MG251" s="95"/>
      <c r="MH251" s="95"/>
      <c r="MI251" s="95"/>
      <c r="MJ251" s="95"/>
      <c r="MK251" s="95"/>
      <c r="ML251" s="95"/>
      <c r="MM251" s="95"/>
      <c r="MN251" s="95"/>
      <c r="MO251" s="95"/>
      <c r="MP251" s="95"/>
      <c r="MQ251" s="95"/>
      <c r="MR251" s="95"/>
      <c r="MS251" s="95"/>
      <c r="MT251" s="95"/>
      <c r="MU251" s="95"/>
      <c r="MV251" s="95"/>
      <c r="MW251" s="95"/>
      <c r="MX251" s="95"/>
      <c r="MY251" s="95"/>
      <c r="MZ251" s="95"/>
      <c r="NA251" s="95"/>
      <c r="NB251" s="95"/>
      <c r="NC251" s="95"/>
      <c r="ND251" s="95"/>
      <c r="NE251" s="95"/>
      <c r="NF251" s="95"/>
      <c r="NG251" s="95"/>
      <c r="NH251" s="95"/>
      <c r="NI251" s="95"/>
      <c r="NJ251" s="95"/>
      <c r="NK251" s="95"/>
      <c r="NL251" s="95"/>
      <c r="NM251" s="95"/>
      <c r="NN251" s="95"/>
      <c r="NO251" s="95"/>
      <c r="NP251" s="95"/>
      <c r="NQ251" s="95"/>
      <c r="NR251" s="95"/>
      <c r="NS251" s="95"/>
      <c r="NT251" s="95"/>
      <c r="NU251" s="95"/>
      <c r="NV251" s="95"/>
      <c r="NW251" s="95"/>
      <c r="NX251" s="95"/>
      <c r="NY251" s="95"/>
      <c r="NZ251" s="95"/>
      <c r="OA251" s="95"/>
      <c r="OB251" s="95"/>
      <c r="OC251" s="95"/>
      <c r="OD251" s="95"/>
      <c r="OE251" s="95"/>
      <c r="OF251" s="95"/>
      <c r="OG251" s="95"/>
      <c r="OH251" s="95"/>
      <c r="OI251" s="95"/>
      <c r="OJ251" s="95"/>
      <c r="OK251" s="95"/>
      <c r="OL251" s="95"/>
      <c r="OM251" s="95"/>
      <c r="ON251" s="95"/>
      <c r="OO251" s="95"/>
      <c r="OP251" s="95"/>
      <c r="OQ251" s="95"/>
      <c r="OR251" s="95"/>
      <c r="OS251" s="95"/>
      <c r="OT251" s="95"/>
      <c r="OU251" s="95"/>
      <c r="OV251" s="95"/>
      <c r="OW251" s="95"/>
      <c r="OX251" s="95"/>
      <c r="OY251" s="95"/>
      <c r="OZ251" s="95"/>
      <c r="PA251" s="95"/>
      <c r="PB251" s="95"/>
      <c r="PC251" s="95"/>
      <c r="PD251" s="95"/>
      <c r="PE251" s="95"/>
      <c r="PF251" s="95"/>
      <c r="PG251" s="95"/>
      <c r="PH251" s="95"/>
    </row>
    <row r="252" spans="2:424" s="28" customFormat="1" ht="34.950000000000003" customHeight="1">
      <c r="C252" s="150" t="s">
        <v>331</v>
      </c>
      <c r="D252" s="175" t="e">
        <f>Z38</f>
        <v>#VALUE!</v>
      </c>
      <c r="E252" s="151" t="e">
        <f>IF(AA38=0,AC38,IF(AC38=0,AB38,""))</f>
        <v>#VALUE!</v>
      </c>
      <c r="F252" s="1811"/>
      <c r="G252" s="1812"/>
      <c r="H252" s="1812"/>
      <c r="I252" s="1812"/>
      <c r="J252" s="1812"/>
      <c r="K252" s="1812"/>
      <c r="L252" s="1812"/>
      <c r="M252" s="1812"/>
      <c r="N252" s="1812"/>
      <c r="O252" s="1812"/>
      <c r="P252" s="1812"/>
      <c r="Q252" s="1812"/>
      <c r="R252" s="1812"/>
      <c r="S252" s="1812"/>
      <c r="T252" s="1812"/>
      <c r="U252" s="1812"/>
      <c r="V252" s="1812"/>
      <c r="W252" s="1812"/>
      <c r="X252" s="1812"/>
      <c r="Y252" s="1812"/>
      <c r="Z252" s="1812"/>
      <c r="AA252" s="1812"/>
      <c r="AB252" s="1812"/>
      <c r="AC252" s="1812"/>
      <c r="AD252" s="1812"/>
      <c r="AE252" s="1812"/>
      <c r="AF252" s="1812"/>
      <c r="AG252" s="1812"/>
      <c r="AH252" s="1812"/>
      <c r="AI252" s="1812"/>
      <c r="AJ252" s="1812"/>
      <c r="AK252" s="1812"/>
      <c r="AL252" s="1812"/>
      <c r="AM252" s="1812"/>
      <c r="AN252" s="1812"/>
      <c r="AO252" s="1812"/>
      <c r="AP252" s="1812"/>
      <c r="AQ252" s="1812"/>
      <c r="AR252" s="1812"/>
      <c r="AS252" s="1812"/>
      <c r="AT252" s="1812"/>
      <c r="AU252" s="1812"/>
      <c r="AV252" s="1812"/>
      <c r="AW252" s="1812"/>
      <c r="AX252" s="1812"/>
      <c r="AY252" s="1812"/>
      <c r="AZ252" s="1812"/>
      <c r="BA252" s="1812"/>
      <c r="BB252" s="1812"/>
      <c r="BC252" s="1812"/>
      <c r="BD252" s="1812"/>
      <c r="BE252" s="1812"/>
      <c r="BF252" s="1812"/>
      <c r="BG252" s="1812"/>
      <c r="BH252" s="1812"/>
      <c r="BI252" s="1812"/>
      <c r="BJ252" s="1812"/>
      <c r="BK252" s="1812"/>
      <c r="BL252" s="1812"/>
      <c r="BM252" s="1812"/>
      <c r="BN252" s="95"/>
      <c r="BO252" s="95"/>
      <c r="BP252" s="95"/>
      <c r="BQ252" s="95"/>
      <c r="BR252" s="95"/>
      <c r="BS252" s="95"/>
      <c r="BT252" s="95"/>
      <c r="BU252" s="95"/>
      <c r="BV252" s="95"/>
      <c r="BW252" s="95"/>
      <c r="BX252" s="95"/>
      <c r="BY252" s="95"/>
      <c r="BZ252" s="95"/>
      <c r="CA252" s="95"/>
      <c r="CB252" s="95"/>
      <c r="CC252" s="95"/>
      <c r="CD252" s="95"/>
      <c r="CE252" s="95"/>
      <c r="CF252" s="95"/>
      <c r="CG252" s="95"/>
      <c r="CH252" s="95"/>
      <c r="CI252" s="95"/>
      <c r="CJ252" s="95"/>
      <c r="CK252" s="95"/>
      <c r="CL252" s="95"/>
      <c r="CM252" s="95"/>
      <c r="CN252" s="95"/>
      <c r="CO252" s="95"/>
      <c r="CP252" s="95"/>
      <c r="CQ252" s="95"/>
      <c r="CR252" s="95"/>
      <c r="CS252" s="95"/>
      <c r="CT252" s="95"/>
      <c r="CU252" s="95"/>
      <c r="CV252" s="95"/>
      <c r="CW252" s="95"/>
      <c r="CX252" s="95"/>
      <c r="CY252" s="95"/>
      <c r="CZ252" s="95"/>
      <c r="DA252" s="95"/>
      <c r="DB252" s="95"/>
      <c r="DC252" s="95"/>
      <c r="DD252" s="95"/>
      <c r="DE252" s="95"/>
      <c r="DF252" s="95"/>
      <c r="DG252" s="95"/>
      <c r="DH252" s="95"/>
      <c r="DI252" s="95"/>
      <c r="DJ252" s="95"/>
      <c r="DK252" s="95"/>
      <c r="DL252" s="95"/>
      <c r="DM252" s="95"/>
      <c r="DN252" s="95"/>
      <c r="DO252" s="95"/>
      <c r="DP252" s="95"/>
      <c r="DQ252" s="95"/>
      <c r="DR252" s="95"/>
      <c r="DS252" s="95"/>
      <c r="DT252" s="95"/>
      <c r="DU252" s="95"/>
      <c r="DV252" s="95"/>
      <c r="DW252" s="95"/>
      <c r="DX252" s="95"/>
      <c r="DY252" s="95"/>
      <c r="DZ252" s="95"/>
      <c r="EA252" s="95"/>
      <c r="EB252" s="95"/>
      <c r="EC252" s="95"/>
      <c r="ED252" s="95"/>
      <c r="EE252" s="95"/>
      <c r="EF252" s="95"/>
      <c r="EG252" s="95"/>
      <c r="EH252" s="95"/>
      <c r="EI252" s="95"/>
      <c r="EJ252" s="95"/>
      <c r="EK252" s="95"/>
      <c r="EL252" s="95"/>
      <c r="EM252" s="95"/>
      <c r="EN252" s="95"/>
      <c r="EO252" s="95"/>
      <c r="EP252" s="95"/>
      <c r="EQ252" s="95"/>
      <c r="ER252" s="95"/>
      <c r="ES252" s="95"/>
      <c r="ET252" s="95"/>
      <c r="EU252" s="95"/>
      <c r="EV252" s="95"/>
      <c r="EW252" s="95"/>
      <c r="EX252" s="95"/>
      <c r="EY252" s="95"/>
      <c r="EZ252" s="95"/>
      <c r="FA252" s="95"/>
      <c r="FB252" s="95"/>
      <c r="FC252" s="95"/>
      <c r="FD252" s="95"/>
      <c r="FE252" s="95"/>
      <c r="FF252" s="95"/>
      <c r="FG252" s="95"/>
      <c r="FH252" s="95"/>
      <c r="FI252" s="95"/>
      <c r="FJ252" s="95"/>
      <c r="FK252" s="95"/>
      <c r="FL252" s="95"/>
      <c r="FM252" s="95"/>
      <c r="FN252" s="95"/>
      <c r="FO252" s="95"/>
      <c r="FP252" s="95"/>
      <c r="FQ252" s="95"/>
      <c r="FR252" s="95"/>
      <c r="FS252" s="95"/>
      <c r="FT252" s="95"/>
      <c r="FU252" s="95"/>
      <c r="FV252" s="95"/>
      <c r="FW252" s="95"/>
      <c r="FX252" s="95"/>
      <c r="FY252" s="95"/>
      <c r="FZ252" s="95"/>
      <c r="GA252" s="95"/>
      <c r="GB252" s="95"/>
      <c r="GC252" s="95"/>
      <c r="GD252" s="95"/>
      <c r="GE252" s="95"/>
      <c r="GF252" s="95"/>
      <c r="GG252" s="95"/>
      <c r="GH252" s="95"/>
      <c r="GI252" s="95"/>
      <c r="GJ252" s="95"/>
      <c r="GK252" s="95"/>
      <c r="GL252" s="95"/>
      <c r="GM252" s="95"/>
      <c r="GN252" s="95"/>
      <c r="GO252" s="95"/>
      <c r="GP252" s="95"/>
      <c r="GQ252" s="95"/>
      <c r="GR252" s="95"/>
      <c r="GS252" s="95"/>
      <c r="GT252" s="95"/>
      <c r="GU252" s="95"/>
      <c r="GV252" s="95"/>
      <c r="GW252" s="95"/>
      <c r="GX252" s="95"/>
      <c r="GY252" s="95"/>
      <c r="GZ252" s="95"/>
      <c r="HA252" s="95"/>
      <c r="HB252" s="95"/>
      <c r="HC252" s="95"/>
      <c r="HD252" s="95"/>
      <c r="HE252" s="95"/>
      <c r="HF252" s="95"/>
      <c r="HG252" s="95"/>
      <c r="HH252" s="95"/>
      <c r="HI252" s="95"/>
      <c r="HJ252" s="95"/>
      <c r="HK252" s="95"/>
      <c r="HL252" s="95"/>
      <c r="HM252" s="95"/>
      <c r="HN252" s="95"/>
      <c r="HO252" s="95"/>
      <c r="HP252" s="95"/>
      <c r="HQ252" s="95"/>
      <c r="HR252" s="95"/>
      <c r="HS252" s="95"/>
      <c r="HT252" s="95"/>
      <c r="HU252" s="95"/>
      <c r="HV252" s="95"/>
      <c r="HW252" s="95"/>
      <c r="HX252" s="95"/>
      <c r="HY252" s="95"/>
      <c r="HZ252" s="95"/>
      <c r="IA252" s="95"/>
      <c r="IB252" s="95"/>
      <c r="IC252" s="95"/>
      <c r="ID252" s="95"/>
      <c r="IE252" s="95"/>
      <c r="IF252" s="95"/>
      <c r="IG252" s="95"/>
      <c r="IH252" s="95"/>
      <c r="II252" s="95"/>
      <c r="IJ252" s="95"/>
      <c r="IK252" s="95"/>
      <c r="IL252" s="95"/>
      <c r="IM252" s="95"/>
      <c r="IN252" s="95"/>
      <c r="IO252" s="95"/>
      <c r="IP252" s="95"/>
      <c r="IQ252" s="95"/>
      <c r="IR252" s="95"/>
      <c r="IS252" s="95"/>
      <c r="IT252" s="95"/>
      <c r="IU252" s="95"/>
      <c r="IV252" s="95"/>
      <c r="IW252" s="95"/>
      <c r="IX252" s="95"/>
      <c r="IY252" s="95"/>
      <c r="IZ252" s="95"/>
      <c r="JA252" s="95"/>
      <c r="JB252" s="95"/>
      <c r="JC252" s="95"/>
      <c r="JD252" s="95"/>
      <c r="JE252" s="95"/>
      <c r="JF252" s="95"/>
      <c r="JG252" s="95"/>
      <c r="JH252" s="95"/>
      <c r="JI252" s="95"/>
      <c r="JJ252" s="95"/>
      <c r="JK252" s="95"/>
      <c r="JL252" s="95"/>
      <c r="JM252" s="95"/>
      <c r="JN252" s="95"/>
      <c r="JO252" s="95"/>
      <c r="JP252" s="95"/>
      <c r="JQ252" s="95"/>
      <c r="JR252" s="95"/>
      <c r="JS252" s="95"/>
      <c r="JT252" s="95"/>
      <c r="JU252" s="95"/>
      <c r="JV252" s="95"/>
      <c r="JW252" s="95"/>
      <c r="JX252" s="95"/>
      <c r="JY252" s="95"/>
      <c r="JZ252" s="95"/>
      <c r="KA252" s="95"/>
      <c r="KB252" s="95"/>
      <c r="KC252" s="95"/>
      <c r="KD252" s="95"/>
      <c r="KE252" s="95"/>
      <c r="KF252" s="95"/>
      <c r="KG252" s="95"/>
      <c r="KH252" s="95"/>
      <c r="KI252" s="95"/>
      <c r="KJ252" s="95"/>
      <c r="KK252" s="95"/>
      <c r="KL252" s="95"/>
      <c r="KM252" s="95"/>
      <c r="KN252" s="95"/>
      <c r="KO252" s="95"/>
      <c r="KP252" s="95"/>
      <c r="KQ252" s="95"/>
      <c r="KR252" s="95"/>
      <c r="KS252" s="95"/>
      <c r="KT252" s="95"/>
      <c r="KU252" s="95"/>
      <c r="KV252" s="95"/>
      <c r="KW252" s="95"/>
      <c r="KX252" s="95"/>
      <c r="KY252" s="95"/>
      <c r="KZ252" s="95"/>
      <c r="LA252" s="95"/>
      <c r="LB252" s="95"/>
      <c r="LC252" s="95"/>
      <c r="LD252" s="95"/>
      <c r="LE252" s="95"/>
      <c r="LF252" s="95"/>
      <c r="LG252" s="95"/>
      <c r="LH252" s="95"/>
      <c r="LI252" s="95"/>
      <c r="LJ252" s="95"/>
      <c r="LK252" s="95"/>
      <c r="LL252" s="95"/>
      <c r="LM252" s="95"/>
      <c r="LN252" s="95"/>
      <c r="LO252" s="95"/>
      <c r="LP252" s="95"/>
      <c r="LQ252" s="95"/>
      <c r="LR252" s="95"/>
      <c r="LS252" s="95"/>
      <c r="LT252" s="95"/>
      <c r="LU252" s="95"/>
      <c r="LV252" s="95"/>
      <c r="LW252" s="95"/>
      <c r="LX252" s="95"/>
      <c r="LY252" s="95"/>
      <c r="LZ252" s="95"/>
      <c r="MA252" s="95"/>
      <c r="MB252" s="95"/>
      <c r="MC252" s="95"/>
      <c r="MD252" s="95"/>
      <c r="ME252" s="95"/>
      <c r="MF252" s="95"/>
      <c r="MG252" s="95"/>
      <c r="MH252" s="95"/>
      <c r="MI252" s="95"/>
      <c r="MJ252" s="95"/>
      <c r="MK252" s="95"/>
      <c r="ML252" s="95"/>
      <c r="MM252" s="95"/>
      <c r="MN252" s="95"/>
      <c r="MO252" s="95"/>
      <c r="MP252" s="95"/>
      <c r="MQ252" s="95"/>
      <c r="MR252" s="95"/>
      <c r="MS252" s="95"/>
      <c r="MT252" s="95"/>
      <c r="MU252" s="95"/>
      <c r="MV252" s="95"/>
      <c r="MW252" s="95"/>
      <c r="MX252" s="95"/>
      <c r="MY252" s="95"/>
      <c r="MZ252" s="95"/>
      <c r="NA252" s="95"/>
      <c r="NB252" s="95"/>
      <c r="NC252" s="95"/>
      <c r="ND252" s="95"/>
      <c r="NE252" s="95"/>
      <c r="NF252" s="95"/>
      <c r="NG252" s="95"/>
      <c r="NH252" s="95"/>
      <c r="NI252" s="95"/>
      <c r="NJ252" s="95"/>
      <c r="NK252" s="95"/>
      <c r="NL252" s="95"/>
      <c r="NM252" s="95"/>
      <c r="NN252" s="95"/>
      <c r="NO252" s="95"/>
      <c r="NP252" s="95"/>
      <c r="NQ252" s="95"/>
      <c r="NR252" s="95"/>
      <c r="NS252" s="95"/>
      <c r="NT252" s="95"/>
      <c r="NU252" s="95"/>
      <c r="NV252" s="95"/>
      <c r="NW252" s="95"/>
      <c r="NX252" s="95"/>
      <c r="NY252" s="95"/>
      <c r="NZ252" s="95"/>
      <c r="OA252" s="95"/>
      <c r="OB252" s="95"/>
      <c r="OC252" s="95"/>
      <c r="OD252" s="95"/>
      <c r="OE252" s="95"/>
      <c r="OF252" s="95"/>
      <c r="OG252" s="95"/>
      <c r="OH252" s="95"/>
      <c r="OI252" s="95"/>
      <c r="OJ252" s="95"/>
      <c r="OK252" s="95"/>
      <c r="OL252" s="95"/>
      <c r="OM252" s="95"/>
      <c r="ON252" s="95"/>
      <c r="OO252" s="95"/>
      <c r="OP252" s="95"/>
      <c r="OQ252" s="95"/>
      <c r="OR252" s="95"/>
      <c r="OS252" s="95"/>
      <c r="OT252" s="95"/>
      <c r="OU252" s="95"/>
      <c r="OV252" s="95"/>
      <c r="OW252" s="95"/>
      <c r="OX252" s="95"/>
      <c r="OY252" s="95"/>
      <c r="OZ252" s="95"/>
      <c r="PA252" s="95"/>
      <c r="PB252" s="95"/>
      <c r="PC252" s="95"/>
      <c r="PD252" s="95"/>
      <c r="PE252" s="95"/>
      <c r="PF252" s="95"/>
      <c r="PG252" s="95"/>
      <c r="PH252" s="95"/>
    </row>
    <row r="253" spans="2:424" s="28" customFormat="1" ht="34.950000000000003" customHeight="1" thickBot="1">
      <c r="C253" s="152" t="s">
        <v>332</v>
      </c>
      <c r="D253" s="176" t="e">
        <f>Z39</f>
        <v>#VALUE!</v>
      </c>
      <c r="E253" s="151" t="e">
        <f>IF(AA39=0,AC39,IF(AC39=0,AB39,""))</f>
        <v>#VALUE!</v>
      </c>
      <c r="F253" s="1813"/>
      <c r="G253" s="1814"/>
      <c r="H253" s="1814"/>
      <c r="I253" s="1814"/>
      <c r="J253" s="1814"/>
      <c r="K253" s="1814"/>
      <c r="L253" s="1814"/>
      <c r="M253" s="1814"/>
      <c r="N253" s="1814"/>
      <c r="O253" s="1814"/>
      <c r="P253" s="1814"/>
      <c r="Q253" s="1814"/>
      <c r="R253" s="1814"/>
      <c r="S253" s="1814"/>
      <c r="T253" s="1814"/>
      <c r="U253" s="1814"/>
      <c r="V253" s="1814"/>
      <c r="W253" s="1814"/>
      <c r="X253" s="1814"/>
      <c r="Y253" s="1814"/>
      <c r="Z253" s="1814"/>
      <c r="AA253" s="1814"/>
      <c r="AB253" s="1814"/>
      <c r="AC253" s="1814"/>
      <c r="AD253" s="1814"/>
      <c r="AE253" s="1814"/>
      <c r="AF253" s="1814"/>
      <c r="AG253" s="1814"/>
      <c r="AH253" s="1814"/>
      <c r="AI253" s="1814"/>
      <c r="AJ253" s="1814"/>
      <c r="AK253" s="1814"/>
      <c r="AL253" s="1814"/>
      <c r="AM253" s="1814"/>
      <c r="AN253" s="1814"/>
      <c r="AO253" s="1814"/>
      <c r="AP253" s="1814"/>
      <c r="AQ253" s="1814"/>
      <c r="AR253" s="1814"/>
      <c r="AS253" s="1814"/>
      <c r="AT253" s="1814"/>
      <c r="AU253" s="1814"/>
      <c r="AV253" s="1814"/>
      <c r="AW253" s="1814"/>
      <c r="AX253" s="1814"/>
      <c r="AY253" s="1814"/>
      <c r="AZ253" s="1814"/>
      <c r="BA253" s="1814"/>
      <c r="BB253" s="1814"/>
      <c r="BC253" s="1814"/>
      <c r="BD253" s="1814"/>
      <c r="BE253" s="1814"/>
      <c r="BF253" s="1814"/>
      <c r="BG253" s="1814"/>
      <c r="BH253" s="1814"/>
      <c r="BI253" s="1814"/>
      <c r="BJ253" s="1814"/>
      <c r="BK253" s="1814"/>
      <c r="BL253" s="1814"/>
      <c r="BM253" s="1814"/>
      <c r="BN253" s="95"/>
      <c r="BO253" s="95"/>
      <c r="BP253" s="95"/>
      <c r="BQ253" s="95"/>
      <c r="BR253" s="95"/>
      <c r="BS253" s="95"/>
      <c r="BT253" s="95"/>
      <c r="BU253" s="95"/>
      <c r="BV253" s="95"/>
      <c r="BW253" s="95"/>
      <c r="BX253" s="95"/>
      <c r="BY253" s="95"/>
      <c r="BZ253" s="95"/>
      <c r="CA253" s="95"/>
      <c r="CB253" s="95"/>
      <c r="CC253" s="95"/>
      <c r="CD253" s="95"/>
      <c r="CE253" s="95"/>
      <c r="CF253" s="95"/>
      <c r="CG253" s="95"/>
      <c r="CH253" s="95"/>
      <c r="CI253" s="95"/>
      <c r="CJ253" s="95"/>
      <c r="CK253" s="95"/>
      <c r="CL253" s="95"/>
      <c r="CM253" s="95"/>
      <c r="CN253" s="95"/>
      <c r="CO253" s="95"/>
      <c r="CP253" s="95"/>
      <c r="CQ253" s="95"/>
      <c r="CR253" s="95"/>
      <c r="CS253" s="95"/>
      <c r="CT253" s="95"/>
      <c r="CU253" s="95"/>
      <c r="CV253" s="95"/>
      <c r="CW253" s="95"/>
      <c r="CX253" s="95"/>
      <c r="CY253" s="95"/>
      <c r="CZ253" s="95"/>
      <c r="DA253" s="95"/>
      <c r="DB253" s="95"/>
      <c r="DC253" s="95"/>
      <c r="DD253" s="95"/>
      <c r="DE253" s="95"/>
      <c r="DF253" s="95"/>
      <c r="DG253" s="95"/>
      <c r="DH253" s="95"/>
      <c r="DI253" s="95"/>
      <c r="DJ253" s="95"/>
      <c r="DK253" s="95"/>
      <c r="DL253" s="95"/>
      <c r="DM253" s="95"/>
      <c r="DN253" s="95"/>
      <c r="DO253" s="95"/>
      <c r="DP253" s="95"/>
      <c r="DQ253" s="95"/>
      <c r="DR253" s="95"/>
      <c r="DS253" s="95"/>
      <c r="DT253" s="95"/>
      <c r="DU253" s="95"/>
      <c r="DV253" s="95"/>
      <c r="DW253" s="95"/>
      <c r="DX253" s="95"/>
      <c r="DY253" s="95"/>
      <c r="DZ253" s="95"/>
      <c r="EA253" s="95"/>
      <c r="EB253" s="95"/>
      <c r="EC253" s="95"/>
      <c r="ED253" s="95"/>
      <c r="EE253" s="95"/>
      <c r="EF253" s="95"/>
      <c r="EG253" s="95"/>
      <c r="EH253" s="95"/>
      <c r="EI253" s="95"/>
      <c r="EJ253" s="95"/>
      <c r="EK253" s="95"/>
      <c r="EL253" s="95"/>
      <c r="EM253" s="95"/>
      <c r="EN253" s="95"/>
      <c r="EO253" s="95"/>
      <c r="EP253" s="95"/>
      <c r="EQ253" s="95"/>
      <c r="ER253" s="95"/>
      <c r="ES253" s="95"/>
      <c r="ET253" s="95"/>
      <c r="EU253" s="95"/>
      <c r="EV253" s="95"/>
      <c r="EW253" s="95"/>
      <c r="EX253" s="95"/>
      <c r="EY253" s="95"/>
      <c r="EZ253" s="95"/>
      <c r="FA253" s="95"/>
      <c r="FB253" s="95"/>
      <c r="FC253" s="95"/>
      <c r="FD253" s="95"/>
      <c r="FE253" s="95"/>
      <c r="FF253" s="95"/>
      <c r="FG253" s="95"/>
      <c r="FH253" s="95"/>
      <c r="FI253" s="95"/>
      <c r="FJ253" s="95"/>
      <c r="FK253" s="95"/>
      <c r="FL253" s="95"/>
      <c r="FM253" s="95"/>
      <c r="FN253" s="95"/>
      <c r="FO253" s="95"/>
      <c r="FP253" s="95"/>
      <c r="FQ253" s="95"/>
      <c r="FR253" s="95"/>
      <c r="FS253" s="95"/>
      <c r="FT253" s="95"/>
      <c r="FU253" s="95"/>
      <c r="FV253" s="95"/>
      <c r="FW253" s="95"/>
      <c r="FX253" s="95"/>
      <c r="FY253" s="95"/>
      <c r="FZ253" s="95"/>
      <c r="GA253" s="95"/>
      <c r="GB253" s="95"/>
      <c r="GC253" s="95"/>
      <c r="GD253" s="95"/>
      <c r="GE253" s="95"/>
      <c r="GF253" s="95"/>
      <c r="GG253" s="95"/>
      <c r="GH253" s="95"/>
      <c r="GI253" s="95"/>
      <c r="GJ253" s="95"/>
      <c r="GK253" s="95"/>
      <c r="GL253" s="95"/>
      <c r="GM253" s="95"/>
      <c r="GN253" s="95"/>
      <c r="GO253" s="95"/>
      <c r="GP253" s="95"/>
      <c r="GQ253" s="95"/>
      <c r="GR253" s="95"/>
      <c r="GS253" s="95"/>
      <c r="GT253" s="95"/>
      <c r="GU253" s="95"/>
      <c r="GV253" s="95"/>
      <c r="GW253" s="95"/>
      <c r="GX253" s="95"/>
      <c r="GY253" s="95"/>
      <c r="GZ253" s="95"/>
      <c r="HA253" s="95"/>
      <c r="HB253" s="95"/>
      <c r="HC253" s="95"/>
      <c r="HD253" s="95"/>
      <c r="HE253" s="95"/>
      <c r="HF253" s="95"/>
      <c r="HG253" s="95"/>
      <c r="HH253" s="95"/>
      <c r="HI253" s="95"/>
      <c r="HJ253" s="95"/>
      <c r="HK253" s="95"/>
      <c r="HL253" s="95"/>
      <c r="HM253" s="95"/>
      <c r="HN253" s="95"/>
      <c r="HO253" s="95"/>
      <c r="HP253" s="95"/>
      <c r="HQ253" s="95"/>
      <c r="HR253" s="95"/>
      <c r="HS253" s="95"/>
      <c r="HT253" s="95"/>
      <c r="HU253" s="95"/>
      <c r="HV253" s="95"/>
      <c r="HW253" s="95"/>
      <c r="HX253" s="95"/>
      <c r="HY253" s="95"/>
      <c r="HZ253" s="95"/>
      <c r="IA253" s="95"/>
      <c r="IB253" s="95"/>
      <c r="IC253" s="95"/>
      <c r="ID253" s="95"/>
      <c r="IE253" s="95"/>
      <c r="IF253" s="95"/>
      <c r="IG253" s="95"/>
      <c r="IH253" s="95"/>
      <c r="II253" s="95"/>
      <c r="IJ253" s="95"/>
      <c r="IK253" s="95"/>
      <c r="IL253" s="95"/>
      <c r="IM253" s="95"/>
      <c r="IN253" s="95"/>
      <c r="IO253" s="95"/>
      <c r="IP253" s="95"/>
      <c r="IQ253" s="95"/>
      <c r="IR253" s="95"/>
      <c r="IS253" s="95"/>
      <c r="IT253" s="95"/>
      <c r="IU253" s="95"/>
      <c r="IV253" s="95"/>
      <c r="IW253" s="95"/>
      <c r="IX253" s="95"/>
      <c r="IY253" s="95"/>
      <c r="IZ253" s="95"/>
      <c r="JA253" s="95"/>
      <c r="JB253" s="95"/>
      <c r="JC253" s="95"/>
      <c r="JD253" s="95"/>
      <c r="JE253" s="95"/>
      <c r="JF253" s="95"/>
      <c r="JG253" s="95"/>
      <c r="JH253" s="95"/>
      <c r="JI253" s="95"/>
      <c r="JJ253" s="95"/>
      <c r="JK253" s="95"/>
      <c r="JL253" s="95"/>
      <c r="JM253" s="95"/>
      <c r="JN253" s="95"/>
      <c r="JO253" s="95"/>
      <c r="JP253" s="95"/>
      <c r="JQ253" s="95"/>
      <c r="JR253" s="95"/>
      <c r="JS253" s="95"/>
      <c r="JT253" s="95"/>
      <c r="JU253" s="95"/>
      <c r="JV253" s="95"/>
      <c r="JW253" s="95"/>
      <c r="JX253" s="95"/>
      <c r="JY253" s="95"/>
      <c r="JZ253" s="95"/>
      <c r="KA253" s="95"/>
      <c r="KB253" s="95"/>
      <c r="KC253" s="95"/>
      <c r="KD253" s="95"/>
      <c r="KE253" s="95"/>
      <c r="KF253" s="95"/>
      <c r="KG253" s="95"/>
      <c r="KH253" s="95"/>
      <c r="KI253" s="95"/>
      <c r="KJ253" s="95"/>
      <c r="KK253" s="95"/>
      <c r="KL253" s="95"/>
      <c r="KM253" s="95"/>
      <c r="KN253" s="95"/>
      <c r="KO253" s="95"/>
      <c r="KP253" s="95"/>
      <c r="KQ253" s="95"/>
      <c r="KR253" s="95"/>
      <c r="KS253" s="95"/>
      <c r="KT253" s="95"/>
      <c r="KU253" s="95"/>
      <c r="KV253" s="95"/>
      <c r="KW253" s="95"/>
      <c r="KX253" s="95"/>
      <c r="KY253" s="95"/>
      <c r="KZ253" s="95"/>
      <c r="LA253" s="95"/>
      <c r="LB253" s="95"/>
      <c r="LC253" s="95"/>
      <c r="LD253" s="95"/>
      <c r="LE253" s="95"/>
      <c r="LF253" s="95"/>
      <c r="LG253" s="95"/>
      <c r="LH253" s="95"/>
      <c r="LI253" s="95"/>
      <c r="LJ253" s="95"/>
      <c r="LK253" s="95"/>
      <c r="LL253" s="95"/>
      <c r="LM253" s="95"/>
      <c r="LN253" s="95"/>
      <c r="LO253" s="95"/>
      <c r="LP253" s="95"/>
      <c r="LQ253" s="95"/>
      <c r="LR253" s="95"/>
      <c r="LS253" s="95"/>
      <c r="LT253" s="95"/>
      <c r="LU253" s="95"/>
      <c r="LV253" s="95"/>
      <c r="LW253" s="95"/>
      <c r="LX253" s="95"/>
      <c r="LY253" s="95"/>
      <c r="LZ253" s="95"/>
      <c r="MA253" s="95"/>
      <c r="MB253" s="95"/>
      <c r="MC253" s="95"/>
      <c r="MD253" s="95"/>
      <c r="ME253" s="95"/>
      <c r="MF253" s="95"/>
      <c r="MG253" s="95"/>
      <c r="MH253" s="95"/>
      <c r="MI253" s="95"/>
      <c r="MJ253" s="95"/>
      <c r="MK253" s="95"/>
      <c r="ML253" s="95"/>
      <c r="MM253" s="95"/>
      <c r="MN253" s="95"/>
      <c r="MO253" s="95"/>
      <c r="MP253" s="95"/>
      <c r="MQ253" s="95"/>
      <c r="MR253" s="95"/>
      <c r="MS253" s="95"/>
      <c r="MT253" s="95"/>
      <c r="MU253" s="95"/>
      <c r="MV253" s="95"/>
      <c r="MW253" s="95"/>
      <c r="MX253" s="95"/>
      <c r="MY253" s="95"/>
      <c r="MZ253" s="95"/>
      <c r="NA253" s="95"/>
      <c r="NB253" s="95"/>
      <c r="NC253" s="95"/>
      <c r="ND253" s="95"/>
      <c r="NE253" s="95"/>
      <c r="NF253" s="95"/>
      <c r="NG253" s="95"/>
      <c r="NH253" s="95"/>
      <c r="NI253" s="95"/>
      <c r="NJ253" s="95"/>
      <c r="NK253" s="95"/>
      <c r="NL253" s="95"/>
      <c r="NM253" s="95"/>
      <c r="NN253" s="95"/>
      <c r="NO253" s="95"/>
      <c r="NP253" s="95"/>
      <c r="NQ253" s="95"/>
      <c r="NR253" s="95"/>
      <c r="NS253" s="95"/>
      <c r="NT253" s="95"/>
      <c r="NU253" s="95"/>
      <c r="NV253" s="95"/>
      <c r="NW253" s="95"/>
      <c r="NX253" s="95"/>
      <c r="NY253" s="95"/>
      <c r="NZ253" s="95"/>
      <c r="OA253" s="95"/>
      <c r="OB253" s="95"/>
      <c r="OC253" s="95"/>
      <c r="OD253" s="95"/>
      <c r="OE253" s="95"/>
      <c r="OF253" s="95"/>
      <c r="OG253" s="95"/>
      <c r="OH253" s="95"/>
      <c r="OI253" s="95"/>
      <c r="OJ253" s="95"/>
      <c r="OK253" s="95"/>
      <c r="OL253" s="95"/>
      <c r="OM253" s="95"/>
      <c r="ON253" s="95"/>
      <c r="OO253" s="95"/>
      <c r="OP253" s="95"/>
      <c r="OQ253" s="95"/>
      <c r="OR253" s="95"/>
      <c r="OS253" s="95"/>
      <c r="OT253" s="95"/>
      <c r="OU253" s="95"/>
      <c r="OV253" s="95"/>
      <c r="OW253" s="95"/>
      <c r="OX253" s="95"/>
      <c r="OY253" s="95"/>
      <c r="OZ253" s="95"/>
      <c r="PA253" s="95"/>
      <c r="PB253" s="95"/>
      <c r="PC253" s="95"/>
      <c r="PD253" s="95"/>
      <c r="PE253" s="95"/>
      <c r="PF253" s="95"/>
      <c r="PG253" s="95"/>
      <c r="PH253" s="95"/>
    </row>
    <row r="254" spans="2:424" s="28" customFormat="1" ht="39" customHeight="1" thickBot="1">
      <c r="C254" s="1818" t="s">
        <v>175</v>
      </c>
      <c r="D254" s="1819"/>
      <c r="E254" s="1820"/>
      <c r="F254" s="142">
        <f t="shared" ref="F254:AK254" si="86">-SUM(F255:F326)</f>
        <v>0</v>
      </c>
      <c r="G254" s="142" t="e">
        <f t="shared" si="86"/>
        <v>#VALUE!</v>
      </c>
      <c r="H254" s="142" t="e">
        <f t="shared" si="86"/>
        <v>#VALUE!</v>
      </c>
      <c r="I254" s="142" t="e">
        <f t="shared" si="86"/>
        <v>#VALUE!</v>
      </c>
      <c r="J254" s="142" t="e">
        <f t="shared" si="86"/>
        <v>#VALUE!</v>
      </c>
      <c r="K254" s="142" t="e">
        <f t="shared" si="86"/>
        <v>#VALUE!</v>
      </c>
      <c r="L254" s="142" t="e">
        <f t="shared" si="86"/>
        <v>#VALUE!</v>
      </c>
      <c r="M254" s="142" t="e">
        <f t="shared" si="86"/>
        <v>#VALUE!</v>
      </c>
      <c r="N254" s="142" t="e">
        <f t="shared" si="86"/>
        <v>#VALUE!</v>
      </c>
      <c r="O254" s="142" t="e">
        <f t="shared" si="86"/>
        <v>#VALUE!</v>
      </c>
      <c r="P254" s="142" t="e">
        <f t="shared" si="86"/>
        <v>#VALUE!</v>
      </c>
      <c r="Q254" s="142" t="e">
        <f t="shared" si="86"/>
        <v>#VALUE!</v>
      </c>
      <c r="R254" s="142" t="e">
        <f t="shared" si="86"/>
        <v>#VALUE!</v>
      </c>
      <c r="S254" s="142" t="e">
        <f t="shared" si="86"/>
        <v>#VALUE!</v>
      </c>
      <c r="T254" s="142" t="e">
        <f t="shared" si="86"/>
        <v>#VALUE!</v>
      </c>
      <c r="U254" s="142" t="e">
        <f t="shared" si="86"/>
        <v>#VALUE!</v>
      </c>
      <c r="V254" s="142" t="e">
        <f t="shared" si="86"/>
        <v>#VALUE!</v>
      </c>
      <c r="W254" s="142" t="e">
        <f t="shared" si="86"/>
        <v>#VALUE!</v>
      </c>
      <c r="X254" s="142" t="e">
        <f t="shared" si="86"/>
        <v>#VALUE!</v>
      </c>
      <c r="Y254" s="142" t="e">
        <f t="shared" si="86"/>
        <v>#VALUE!</v>
      </c>
      <c r="Z254" s="142" t="e">
        <f t="shared" si="86"/>
        <v>#VALUE!</v>
      </c>
      <c r="AA254" s="142" t="e">
        <f t="shared" si="86"/>
        <v>#VALUE!</v>
      </c>
      <c r="AB254" s="142" t="e">
        <f t="shared" si="86"/>
        <v>#VALUE!</v>
      </c>
      <c r="AC254" s="142" t="e">
        <f t="shared" si="86"/>
        <v>#VALUE!</v>
      </c>
      <c r="AD254" s="142" t="e">
        <f t="shared" si="86"/>
        <v>#VALUE!</v>
      </c>
      <c r="AE254" s="142" t="e">
        <f t="shared" si="86"/>
        <v>#VALUE!</v>
      </c>
      <c r="AF254" s="142" t="e">
        <f t="shared" si="86"/>
        <v>#VALUE!</v>
      </c>
      <c r="AG254" s="142" t="e">
        <f t="shared" si="86"/>
        <v>#VALUE!</v>
      </c>
      <c r="AH254" s="142" t="e">
        <f t="shared" si="86"/>
        <v>#VALUE!</v>
      </c>
      <c r="AI254" s="142" t="e">
        <f t="shared" si="86"/>
        <v>#VALUE!</v>
      </c>
      <c r="AJ254" s="142" t="e">
        <f t="shared" si="86"/>
        <v>#VALUE!</v>
      </c>
      <c r="AK254" s="142" t="e">
        <f t="shared" si="86"/>
        <v>#VALUE!</v>
      </c>
      <c r="AL254" s="142" t="e">
        <f t="shared" ref="AL254:BM254" si="87">-SUM(AL255:AL326)</f>
        <v>#VALUE!</v>
      </c>
      <c r="AM254" s="142" t="e">
        <f t="shared" si="87"/>
        <v>#VALUE!</v>
      </c>
      <c r="AN254" s="142" t="e">
        <f t="shared" si="87"/>
        <v>#VALUE!</v>
      </c>
      <c r="AO254" s="142" t="e">
        <f t="shared" si="87"/>
        <v>#VALUE!</v>
      </c>
      <c r="AP254" s="142" t="e">
        <f t="shared" si="87"/>
        <v>#VALUE!</v>
      </c>
      <c r="AQ254" s="142" t="e">
        <f t="shared" si="87"/>
        <v>#VALUE!</v>
      </c>
      <c r="AR254" s="142" t="e">
        <f t="shared" si="87"/>
        <v>#VALUE!</v>
      </c>
      <c r="AS254" s="142" t="e">
        <f t="shared" si="87"/>
        <v>#VALUE!</v>
      </c>
      <c r="AT254" s="142" t="e">
        <f t="shared" si="87"/>
        <v>#VALUE!</v>
      </c>
      <c r="AU254" s="142" t="e">
        <f t="shared" si="87"/>
        <v>#VALUE!</v>
      </c>
      <c r="AV254" s="142" t="e">
        <f t="shared" si="87"/>
        <v>#VALUE!</v>
      </c>
      <c r="AW254" s="142" t="e">
        <f t="shared" si="87"/>
        <v>#VALUE!</v>
      </c>
      <c r="AX254" s="142" t="e">
        <f t="shared" si="87"/>
        <v>#VALUE!</v>
      </c>
      <c r="AY254" s="142" t="e">
        <f t="shared" si="87"/>
        <v>#VALUE!</v>
      </c>
      <c r="AZ254" s="142" t="e">
        <f t="shared" si="87"/>
        <v>#VALUE!</v>
      </c>
      <c r="BA254" s="142" t="e">
        <f t="shared" si="87"/>
        <v>#VALUE!</v>
      </c>
      <c r="BB254" s="142" t="e">
        <f t="shared" si="87"/>
        <v>#VALUE!</v>
      </c>
      <c r="BC254" s="142" t="e">
        <f t="shared" si="87"/>
        <v>#VALUE!</v>
      </c>
      <c r="BD254" s="142" t="e">
        <f t="shared" si="87"/>
        <v>#VALUE!</v>
      </c>
      <c r="BE254" s="142" t="e">
        <f t="shared" si="87"/>
        <v>#VALUE!</v>
      </c>
      <c r="BF254" s="142" t="e">
        <f t="shared" si="87"/>
        <v>#VALUE!</v>
      </c>
      <c r="BG254" s="142" t="e">
        <f t="shared" si="87"/>
        <v>#VALUE!</v>
      </c>
      <c r="BH254" s="142" t="e">
        <f t="shared" si="87"/>
        <v>#VALUE!</v>
      </c>
      <c r="BI254" s="142" t="e">
        <f t="shared" si="87"/>
        <v>#VALUE!</v>
      </c>
      <c r="BJ254" s="142" t="e">
        <f t="shared" si="87"/>
        <v>#VALUE!</v>
      </c>
      <c r="BK254" s="142" t="e">
        <f t="shared" si="87"/>
        <v>#VALUE!</v>
      </c>
      <c r="BL254" s="142" t="e">
        <f t="shared" si="87"/>
        <v>#VALUE!</v>
      </c>
      <c r="BM254" s="142" t="e">
        <f t="shared" si="87"/>
        <v>#VALUE!</v>
      </c>
      <c r="BN254" s="95"/>
      <c r="BO254" s="100" t="e">
        <f>(SUM(F254:BM254)/AB30)*-1</f>
        <v>#VALUE!</v>
      </c>
      <c r="BP254" s="95"/>
      <c r="BQ254" s="95"/>
      <c r="BR254" s="95"/>
      <c r="BS254" s="95"/>
      <c r="BT254" s="95"/>
      <c r="BU254" s="95"/>
      <c r="BV254" s="95"/>
      <c r="BW254" s="95"/>
      <c r="BX254" s="95"/>
      <c r="BY254" s="95"/>
      <c r="BZ254" s="95"/>
      <c r="CA254" s="95"/>
      <c r="CB254" s="95"/>
      <c r="CC254" s="95"/>
      <c r="CD254" s="95"/>
      <c r="CE254" s="95"/>
      <c r="CF254" s="95"/>
      <c r="CG254" s="95"/>
      <c r="CH254" s="95"/>
      <c r="CI254" s="95"/>
      <c r="CJ254" s="95"/>
      <c r="CK254" s="95"/>
      <c r="CL254" s="95"/>
      <c r="CM254" s="95"/>
      <c r="CN254" s="95"/>
      <c r="CO254" s="95"/>
      <c r="CP254" s="95"/>
      <c r="CQ254" s="95"/>
      <c r="CR254" s="95"/>
      <c r="CS254" s="95"/>
      <c r="CT254" s="95"/>
      <c r="CU254" s="95"/>
      <c r="CV254" s="95"/>
      <c r="CW254" s="95"/>
      <c r="CX254" s="95"/>
      <c r="CY254" s="95"/>
      <c r="CZ254" s="95"/>
      <c r="DA254" s="95"/>
      <c r="DB254" s="95"/>
      <c r="DC254" s="95"/>
      <c r="DD254" s="95"/>
      <c r="DE254" s="95"/>
      <c r="DF254" s="95"/>
      <c r="DG254" s="95"/>
      <c r="DH254" s="95"/>
      <c r="DI254" s="95"/>
      <c r="DJ254" s="95"/>
      <c r="DK254" s="95"/>
      <c r="DL254" s="95"/>
      <c r="DM254" s="95"/>
      <c r="DN254" s="95"/>
      <c r="DO254" s="95"/>
      <c r="DP254" s="95"/>
      <c r="DQ254" s="95"/>
      <c r="DR254" s="95"/>
      <c r="DS254" s="95"/>
      <c r="DT254" s="95"/>
      <c r="DU254" s="95"/>
      <c r="DV254" s="95"/>
      <c r="DW254" s="95"/>
      <c r="DX254" s="95"/>
      <c r="DY254" s="95"/>
      <c r="DZ254" s="95"/>
      <c r="EA254" s="95"/>
      <c r="EB254" s="95"/>
      <c r="EC254" s="95"/>
      <c r="ED254" s="95"/>
      <c r="EE254" s="95"/>
      <c r="EF254" s="95"/>
      <c r="EG254" s="95"/>
      <c r="EH254" s="95"/>
      <c r="EI254" s="95"/>
      <c r="EJ254" s="95"/>
      <c r="EK254" s="95"/>
      <c r="EL254" s="95"/>
      <c r="EM254" s="95"/>
      <c r="EN254" s="95"/>
      <c r="EO254" s="95"/>
      <c r="EP254" s="95"/>
      <c r="EQ254" s="95"/>
      <c r="ER254" s="95"/>
      <c r="ES254" s="95"/>
      <c r="ET254" s="95"/>
      <c r="EU254" s="95"/>
      <c r="EV254" s="95"/>
      <c r="EW254" s="95"/>
      <c r="EX254" s="95"/>
      <c r="EY254" s="95"/>
      <c r="EZ254" s="95"/>
      <c r="FA254" s="95"/>
      <c r="FB254" s="95"/>
      <c r="FC254" s="95"/>
      <c r="FD254" s="95"/>
      <c r="FE254" s="95"/>
      <c r="FF254" s="95"/>
      <c r="FG254" s="95"/>
      <c r="FH254" s="95"/>
      <c r="FI254" s="95"/>
      <c r="FJ254" s="95"/>
      <c r="FK254" s="95"/>
      <c r="FL254" s="95"/>
      <c r="FM254" s="95"/>
      <c r="FN254" s="95"/>
      <c r="FO254" s="95"/>
      <c r="FP254" s="95"/>
      <c r="FQ254" s="95"/>
      <c r="FR254" s="95"/>
      <c r="FS254" s="95"/>
      <c r="FT254" s="95"/>
      <c r="FU254" s="95"/>
      <c r="FV254" s="95"/>
      <c r="FW254" s="95"/>
      <c r="FX254" s="95"/>
      <c r="FY254" s="95"/>
      <c r="FZ254" s="95"/>
      <c r="GA254" s="95"/>
      <c r="GB254" s="95"/>
      <c r="GC254" s="95"/>
      <c r="GD254" s="95"/>
      <c r="GE254" s="95"/>
      <c r="GF254" s="95"/>
      <c r="GG254" s="95"/>
      <c r="GH254" s="95"/>
      <c r="GI254" s="95"/>
      <c r="GJ254" s="95"/>
      <c r="GK254" s="95"/>
      <c r="GL254" s="95"/>
      <c r="GM254" s="95"/>
      <c r="GN254" s="95"/>
      <c r="GO254" s="95"/>
      <c r="GP254" s="95"/>
      <c r="GQ254" s="95"/>
      <c r="GR254" s="95"/>
      <c r="GS254" s="95"/>
      <c r="GT254" s="95"/>
      <c r="GU254" s="95"/>
      <c r="GV254" s="95"/>
      <c r="GW254" s="133"/>
      <c r="GX254" s="133"/>
      <c r="GY254" s="133"/>
      <c r="GZ254" s="133"/>
      <c r="HA254" s="133"/>
      <c r="HB254" s="133"/>
      <c r="HC254" s="133"/>
      <c r="HD254" s="133"/>
      <c r="HE254" s="133"/>
      <c r="HF254" s="133"/>
      <c r="HG254" s="95"/>
      <c r="HH254" s="95"/>
      <c r="HI254" s="95"/>
      <c r="HJ254" s="95"/>
      <c r="HK254" s="95"/>
      <c r="HL254" s="95"/>
      <c r="HM254" s="95"/>
      <c r="HN254" s="95"/>
      <c r="HO254" s="95"/>
      <c r="HP254" s="95"/>
      <c r="HQ254" s="95"/>
      <c r="HR254" s="95"/>
      <c r="HS254" s="95"/>
      <c r="HT254" s="95"/>
      <c r="HU254" s="95"/>
      <c r="HV254" s="95"/>
      <c r="HW254" s="95"/>
      <c r="HX254" s="95"/>
      <c r="HY254" s="95"/>
      <c r="HZ254" s="95"/>
      <c r="IA254" s="95"/>
      <c r="IB254" s="95"/>
      <c r="IC254" s="95"/>
      <c r="ID254" s="95"/>
      <c r="IE254" s="95"/>
      <c r="IF254" s="95"/>
      <c r="IG254" s="95"/>
      <c r="IH254" s="95"/>
      <c r="II254" s="95"/>
      <c r="IJ254" s="95"/>
      <c r="IK254" s="95"/>
      <c r="IL254" s="95"/>
      <c r="IM254" s="95"/>
      <c r="IN254" s="95"/>
      <c r="IO254" s="95"/>
      <c r="IP254" s="95"/>
      <c r="IQ254" s="95"/>
      <c r="IR254" s="95"/>
      <c r="IS254" s="95"/>
      <c r="IT254" s="95"/>
      <c r="IU254" s="95"/>
      <c r="IV254" s="95"/>
      <c r="IW254" s="95"/>
      <c r="IX254" s="95"/>
      <c r="IY254" s="95"/>
      <c r="IZ254" s="95"/>
      <c r="JA254" s="95"/>
      <c r="JB254" s="95"/>
      <c r="JC254" s="95"/>
      <c r="JD254" s="95"/>
      <c r="JE254" s="95"/>
      <c r="JF254" s="95"/>
      <c r="JG254" s="95"/>
      <c r="JH254" s="95"/>
      <c r="JI254" s="95"/>
      <c r="JJ254" s="95"/>
      <c r="JK254" s="95"/>
      <c r="JL254" s="95"/>
      <c r="JM254" s="95"/>
      <c r="JN254" s="95"/>
      <c r="JO254" s="95"/>
      <c r="JP254" s="95"/>
      <c r="JQ254" s="95"/>
      <c r="JR254" s="95"/>
      <c r="JS254" s="95"/>
      <c r="JT254" s="95"/>
      <c r="JU254" s="95"/>
      <c r="JV254" s="95"/>
      <c r="JW254" s="95"/>
      <c r="JX254" s="95"/>
      <c r="JY254" s="95"/>
      <c r="JZ254" s="95"/>
      <c r="KA254" s="95"/>
      <c r="KB254" s="95"/>
      <c r="KC254" s="95"/>
      <c r="KD254" s="95"/>
      <c r="KE254" s="95"/>
      <c r="KF254" s="95"/>
      <c r="KG254" s="95"/>
      <c r="KH254" s="95"/>
      <c r="KI254" s="95"/>
      <c r="KJ254" s="95"/>
      <c r="KK254" s="95"/>
      <c r="KL254" s="95"/>
      <c r="KM254" s="95"/>
      <c r="KN254" s="95"/>
      <c r="KO254" s="95"/>
      <c r="KP254" s="95"/>
      <c r="KQ254" s="95"/>
      <c r="KR254" s="95"/>
      <c r="KS254" s="95"/>
      <c r="KT254" s="95"/>
      <c r="KU254" s="95"/>
      <c r="KV254" s="95"/>
      <c r="KW254" s="95"/>
      <c r="KX254" s="95"/>
      <c r="KY254" s="95"/>
      <c r="KZ254" s="95"/>
      <c r="LA254" s="95"/>
      <c r="LB254" s="95"/>
      <c r="LC254" s="95"/>
      <c r="LD254" s="95"/>
      <c r="LE254" s="95"/>
      <c r="LF254" s="95"/>
      <c r="LG254" s="95"/>
      <c r="LH254" s="95"/>
      <c r="LI254" s="95"/>
      <c r="LJ254" s="95"/>
      <c r="LK254" s="95"/>
      <c r="LL254" s="95"/>
      <c r="LM254" s="95"/>
      <c r="LN254" s="95"/>
      <c r="LO254" s="95"/>
      <c r="LP254" s="95"/>
      <c r="LQ254" s="95"/>
      <c r="LR254" s="95"/>
      <c r="LS254" s="95"/>
      <c r="LT254" s="95"/>
      <c r="LU254" s="95"/>
      <c r="LV254" s="95"/>
      <c r="LW254" s="95"/>
      <c r="LX254" s="95"/>
      <c r="LY254" s="95"/>
      <c r="LZ254" s="95"/>
      <c r="MA254" s="95"/>
      <c r="MB254" s="95"/>
      <c r="MC254" s="95"/>
      <c r="MD254" s="95"/>
      <c r="ME254" s="95"/>
      <c r="MF254" s="95"/>
      <c r="MG254" s="95"/>
      <c r="MH254" s="95"/>
      <c r="MI254" s="95"/>
      <c r="MJ254" s="95"/>
      <c r="MK254" s="95"/>
      <c r="ML254" s="95"/>
      <c r="MM254" s="95"/>
      <c r="MN254" s="95"/>
      <c r="MO254" s="95"/>
      <c r="MP254" s="95"/>
      <c r="MQ254" s="95"/>
      <c r="MR254" s="95"/>
      <c r="MS254" s="95"/>
      <c r="MT254" s="95"/>
      <c r="MU254" s="95"/>
      <c r="MV254" s="95"/>
      <c r="MW254" s="95"/>
      <c r="MX254" s="95"/>
      <c r="MY254" s="95"/>
      <c r="MZ254" s="95"/>
      <c r="NA254" s="95"/>
      <c r="NB254" s="95"/>
      <c r="NC254" s="95"/>
      <c r="ND254" s="95"/>
      <c r="NE254" s="95"/>
      <c r="NF254" s="95"/>
      <c r="NG254" s="95"/>
      <c r="NH254" s="95"/>
      <c r="NI254" s="95"/>
      <c r="NJ254" s="95"/>
      <c r="NK254" s="95"/>
      <c r="NL254" s="95"/>
      <c r="NM254" s="95"/>
      <c r="NN254" s="95"/>
      <c r="NO254" s="95"/>
      <c r="NP254" s="95"/>
      <c r="NQ254" s="95"/>
      <c r="NR254" s="95"/>
      <c r="NS254" s="95"/>
      <c r="NT254" s="95"/>
      <c r="NU254" s="95"/>
      <c r="NV254" s="95"/>
      <c r="NW254" s="95"/>
      <c r="NX254" s="95"/>
      <c r="NY254" s="95"/>
      <c r="NZ254" s="95"/>
      <c r="OA254" s="95"/>
      <c r="OB254" s="95"/>
      <c r="OC254" s="95"/>
      <c r="OD254" s="95"/>
      <c r="OE254" s="95"/>
      <c r="OF254" s="95"/>
      <c r="OG254" s="95"/>
      <c r="OH254" s="95"/>
      <c r="OI254" s="95"/>
      <c r="OJ254" s="95"/>
      <c r="OK254" s="95"/>
      <c r="OL254" s="95"/>
      <c r="OM254" s="95"/>
      <c r="ON254" s="95"/>
      <c r="OO254" s="95"/>
      <c r="OP254" s="95"/>
      <c r="OQ254" s="95"/>
      <c r="OR254" s="95"/>
      <c r="OS254" s="95"/>
      <c r="OT254" s="95"/>
      <c r="OU254" s="95"/>
      <c r="OV254" s="95"/>
      <c r="OW254" s="95"/>
      <c r="OX254" s="95"/>
      <c r="OY254" s="95"/>
      <c r="OZ254" s="95"/>
      <c r="PA254" s="95"/>
      <c r="PB254" s="95"/>
      <c r="PC254" s="95"/>
      <c r="PD254" s="95"/>
      <c r="PE254" s="95"/>
      <c r="PF254" s="95"/>
      <c r="PG254" s="95"/>
      <c r="PH254" s="95"/>
    </row>
    <row r="255" spans="2:424" s="85" customFormat="1" ht="18">
      <c r="C255" s="1821" t="s">
        <v>241</v>
      </c>
      <c r="D255" s="1821"/>
      <c r="E255" s="1822"/>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1"/>
      <c r="AQ255" s="131"/>
      <c r="AR255" s="131"/>
      <c r="AS255" s="131"/>
      <c r="AT255" s="131"/>
      <c r="AU255" s="131"/>
      <c r="AV255" s="131"/>
      <c r="AW255" s="131"/>
      <c r="AX255" s="131"/>
      <c r="AY255" s="131"/>
      <c r="AZ255" s="131"/>
      <c r="BA255" s="131"/>
      <c r="BB255" s="131"/>
      <c r="BC255" s="131"/>
      <c r="BD255" s="131"/>
      <c r="BE255" s="131"/>
      <c r="BF255" s="131"/>
      <c r="BG255" s="131"/>
      <c r="BH255" s="131"/>
      <c r="BI255" s="131"/>
      <c r="BJ255" s="131"/>
      <c r="BK255" s="131"/>
      <c r="BL255" s="131"/>
      <c r="BM255" s="131"/>
      <c r="BN255" s="95"/>
      <c r="BO255" s="95"/>
      <c r="BP255" s="95"/>
      <c r="BQ255" s="95"/>
      <c r="BR255" s="95"/>
      <c r="BS255" s="95"/>
      <c r="BT255" s="95"/>
      <c r="BU255" s="95"/>
      <c r="BV255" s="95"/>
      <c r="BW255" s="95"/>
      <c r="BX255" s="95"/>
      <c r="BY255" s="95"/>
      <c r="BZ255" s="95"/>
      <c r="CA255" s="95"/>
      <c r="CB255" s="95"/>
      <c r="CC255" s="95"/>
      <c r="CD255" s="95"/>
      <c r="CE255" s="95"/>
      <c r="CF255" s="95"/>
      <c r="CG255" s="95"/>
      <c r="CH255" s="95"/>
      <c r="CI255" s="95"/>
      <c r="CJ255" s="95"/>
      <c r="CK255" s="95"/>
      <c r="CL255" s="95"/>
      <c r="CM255" s="95"/>
      <c r="CN255" s="95"/>
      <c r="CO255" s="95"/>
      <c r="CP255" s="95"/>
      <c r="CQ255" s="95"/>
      <c r="CR255" s="95"/>
      <c r="CS255" s="95"/>
      <c r="CT255" s="95"/>
      <c r="CU255" s="95"/>
      <c r="CV255" s="95"/>
      <c r="CW255" s="95"/>
      <c r="CX255" s="95"/>
      <c r="CY255" s="95"/>
      <c r="CZ255" s="95"/>
      <c r="DA255" s="95"/>
      <c r="DB255" s="95"/>
      <c r="DC255" s="95"/>
      <c r="DD255" s="95"/>
      <c r="DE255" s="95"/>
      <c r="DF255" s="95"/>
      <c r="DG255" s="95"/>
      <c r="DH255" s="95"/>
      <c r="DI255" s="95"/>
      <c r="DJ255" s="95"/>
      <c r="DK255" s="95"/>
      <c r="DL255" s="95"/>
      <c r="DM255" s="95"/>
      <c r="DN255" s="95"/>
      <c r="DO255" s="95"/>
      <c r="DP255" s="95"/>
      <c r="DQ255" s="95"/>
      <c r="DR255" s="95"/>
      <c r="DS255" s="95"/>
      <c r="DT255" s="95"/>
      <c r="DU255" s="95"/>
      <c r="DV255" s="95"/>
      <c r="DW255" s="95"/>
      <c r="DX255" s="95"/>
      <c r="DY255" s="95"/>
      <c r="DZ255" s="95"/>
      <c r="EA255" s="95"/>
      <c r="EB255" s="95"/>
      <c r="EC255" s="95"/>
      <c r="ED255" s="95"/>
      <c r="EE255" s="95"/>
      <c r="EF255" s="95"/>
      <c r="EG255" s="95"/>
      <c r="EH255" s="95"/>
      <c r="EI255" s="95"/>
      <c r="EJ255" s="95"/>
      <c r="EK255" s="95"/>
      <c r="EL255" s="95"/>
      <c r="EM255" s="95"/>
      <c r="EN255" s="95"/>
      <c r="EO255" s="95"/>
      <c r="EP255" s="95"/>
      <c r="EQ255" s="95"/>
      <c r="ER255" s="95"/>
      <c r="ES255" s="95"/>
      <c r="ET255" s="95"/>
      <c r="EU255" s="95"/>
      <c r="EV255" s="95"/>
      <c r="EW255" s="95"/>
      <c r="EX255" s="95"/>
      <c r="EY255" s="95"/>
      <c r="EZ255" s="95"/>
      <c r="FA255" s="95"/>
      <c r="FB255" s="95"/>
      <c r="FC255" s="95"/>
      <c r="FD255" s="95"/>
      <c r="FE255" s="95"/>
      <c r="FF255" s="95"/>
      <c r="FG255" s="95"/>
      <c r="FH255" s="95"/>
      <c r="FI255" s="95"/>
      <c r="FJ255" s="95"/>
      <c r="FK255" s="95"/>
      <c r="FL255" s="95"/>
      <c r="FM255" s="95"/>
      <c r="FN255" s="95"/>
      <c r="FO255" s="95"/>
      <c r="FP255" s="95"/>
      <c r="FQ255" s="95"/>
      <c r="FR255" s="95"/>
      <c r="FS255" s="95"/>
      <c r="FT255" s="95"/>
      <c r="FU255" s="95"/>
      <c r="FV255" s="95"/>
      <c r="FW255" s="95"/>
      <c r="FX255" s="95"/>
      <c r="FY255" s="95"/>
      <c r="FZ255" s="95"/>
      <c r="GA255" s="95"/>
      <c r="GB255" s="95"/>
      <c r="GC255" s="95"/>
      <c r="GD255" s="95"/>
      <c r="GE255" s="95"/>
      <c r="GF255" s="95"/>
      <c r="GG255" s="95"/>
      <c r="GH255" s="95"/>
      <c r="GI255" s="95"/>
      <c r="GJ255" s="95"/>
      <c r="GK255" s="95"/>
      <c r="GL255" s="95"/>
      <c r="GM255" s="95"/>
      <c r="GN255" s="95"/>
      <c r="GO255" s="95"/>
      <c r="GP255" s="95"/>
      <c r="GQ255" s="95"/>
      <c r="GR255" s="95"/>
      <c r="GS255" s="95"/>
      <c r="GT255" s="95"/>
      <c r="GU255" s="95"/>
      <c r="GV255" s="95"/>
      <c r="GW255" s="133"/>
      <c r="GX255" s="133"/>
      <c r="GY255" s="133"/>
      <c r="GZ255" s="133"/>
      <c r="HA255" s="133"/>
      <c r="HB255" s="133"/>
      <c r="HC255" s="133"/>
      <c r="HD255" s="133"/>
      <c r="HE255" s="133"/>
      <c r="HF255" s="133"/>
      <c r="HG255" s="95"/>
      <c r="HH255" s="95"/>
      <c r="HI255" s="95"/>
      <c r="HJ255" s="95"/>
      <c r="HK255" s="95"/>
      <c r="HL255" s="95"/>
      <c r="HM255" s="95"/>
      <c r="HN255" s="95"/>
      <c r="HO255" s="95"/>
      <c r="HP255" s="95"/>
      <c r="HQ255" s="95"/>
      <c r="HR255" s="95"/>
      <c r="HS255" s="95"/>
      <c r="HT255" s="95"/>
      <c r="HU255" s="95"/>
      <c r="HV255" s="95"/>
      <c r="HW255" s="95"/>
      <c r="HX255" s="95"/>
      <c r="HY255" s="95"/>
      <c r="HZ255" s="95"/>
      <c r="IA255" s="95"/>
      <c r="IB255" s="95"/>
      <c r="IC255" s="95"/>
      <c r="ID255" s="95"/>
      <c r="IE255" s="95"/>
      <c r="IF255" s="95"/>
      <c r="IG255" s="95"/>
      <c r="IH255" s="95"/>
      <c r="II255" s="95"/>
      <c r="IJ255" s="95"/>
      <c r="IK255" s="95"/>
      <c r="IL255" s="95"/>
      <c r="IM255" s="95"/>
      <c r="IN255" s="95"/>
      <c r="IO255" s="95"/>
      <c r="IP255" s="95"/>
      <c r="IQ255" s="95"/>
      <c r="IR255" s="95"/>
      <c r="IS255" s="95"/>
      <c r="IT255" s="95"/>
      <c r="IU255" s="95"/>
      <c r="IV255" s="95"/>
      <c r="IW255" s="95"/>
      <c r="IX255" s="95"/>
      <c r="IY255" s="95"/>
      <c r="IZ255" s="95"/>
      <c r="JA255" s="95"/>
      <c r="JB255" s="95"/>
      <c r="JC255" s="95"/>
      <c r="JD255" s="95"/>
      <c r="JE255" s="95"/>
      <c r="JF255" s="95"/>
      <c r="JG255" s="95"/>
      <c r="JH255" s="95"/>
      <c r="JI255" s="95"/>
      <c r="JJ255" s="95"/>
      <c r="JK255" s="95"/>
      <c r="JL255" s="95"/>
      <c r="JM255" s="95"/>
      <c r="JN255" s="95"/>
      <c r="JO255" s="95"/>
      <c r="JP255" s="95"/>
      <c r="JQ255" s="95"/>
      <c r="JR255" s="95"/>
      <c r="JS255" s="95"/>
      <c r="JT255" s="95"/>
      <c r="JU255" s="95"/>
      <c r="JV255" s="95"/>
      <c r="JW255" s="95"/>
      <c r="JX255" s="95"/>
      <c r="JY255" s="95"/>
      <c r="JZ255" s="95"/>
      <c r="KA255" s="95"/>
      <c r="KB255" s="95"/>
      <c r="KC255" s="95"/>
      <c r="KD255" s="95"/>
      <c r="KE255" s="95"/>
      <c r="KF255" s="95"/>
      <c r="KG255" s="95"/>
      <c r="KH255" s="95"/>
      <c r="KI255" s="95"/>
      <c r="KJ255" s="95"/>
      <c r="KK255" s="95"/>
      <c r="KL255" s="95"/>
      <c r="KM255" s="95"/>
      <c r="KN255" s="95"/>
      <c r="KO255" s="95"/>
      <c r="KP255" s="95"/>
      <c r="KQ255" s="95"/>
      <c r="KR255" s="95"/>
      <c r="KS255" s="95"/>
      <c r="KT255" s="95"/>
      <c r="KU255" s="95"/>
      <c r="KV255" s="95"/>
      <c r="KW255" s="95"/>
      <c r="KX255" s="95"/>
      <c r="KY255" s="95"/>
      <c r="KZ255" s="95"/>
      <c r="LA255" s="95"/>
      <c r="LB255" s="95"/>
      <c r="LC255" s="95"/>
      <c r="LD255" s="95"/>
      <c r="LE255" s="95"/>
      <c r="LF255" s="95"/>
      <c r="LG255" s="95"/>
      <c r="LH255" s="95"/>
      <c r="LI255" s="95"/>
      <c r="LJ255" s="95"/>
      <c r="LK255" s="95"/>
      <c r="LL255" s="95"/>
      <c r="LM255" s="95"/>
      <c r="LN255" s="95"/>
      <c r="LO255" s="95"/>
      <c r="LP255" s="95"/>
      <c r="LQ255" s="95"/>
      <c r="LR255" s="95"/>
      <c r="LS255" s="95"/>
      <c r="LT255" s="95"/>
      <c r="LU255" s="95"/>
      <c r="LV255" s="95"/>
      <c r="LW255" s="95"/>
      <c r="LX255" s="95"/>
      <c r="LY255" s="95"/>
      <c r="LZ255" s="95"/>
      <c r="MA255" s="95"/>
      <c r="MB255" s="95"/>
      <c r="MC255" s="95"/>
      <c r="MD255" s="95"/>
      <c r="ME255" s="95"/>
      <c r="MF255" s="95"/>
      <c r="MG255" s="95"/>
      <c r="MH255" s="95"/>
      <c r="MI255" s="95"/>
      <c r="MJ255" s="95"/>
      <c r="MK255" s="95"/>
      <c r="ML255" s="95"/>
      <c r="MM255" s="95"/>
      <c r="MN255" s="95"/>
      <c r="MO255" s="95"/>
      <c r="MP255" s="95"/>
      <c r="MQ255" s="95"/>
      <c r="MR255" s="95"/>
      <c r="MS255" s="95"/>
      <c r="MT255" s="95"/>
      <c r="MU255" s="95"/>
      <c r="MV255" s="95"/>
      <c r="MW255" s="95"/>
      <c r="MX255" s="95"/>
      <c r="MY255" s="95"/>
      <c r="MZ255" s="95"/>
      <c r="NA255" s="95"/>
      <c r="NB255" s="95"/>
      <c r="NC255" s="95"/>
      <c r="ND255" s="95"/>
      <c r="NE255" s="95"/>
      <c r="NF255" s="95"/>
      <c r="NG255" s="95"/>
      <c r="NH255" s="95"/>
      <c r="NI255" s="95"/>
      <c r="NJ255" s="95"/>
      <c r="NK255" s="95"/>
      <c r="NL255" s="95"/>
      <c r="NM255" s="95"/>
      <c r="NN255" s="95"/>
      <c r="NO255" s="95"/>
      <c r="NP255" s="95"/>
      <c r="NQ255" s="95"/>
      <c r="NR255" s="95"/>
      <c r="NS255" s="95"/>
      <c r="NT255" s="95"/>
      <c r="NU255" s="95"/>
      <c r="NV255" s="95"/>
      <c r="NW255" s="95"/>
      <c r="NX255" s="95"/>
      <c r="NY255" s="95"/>
      <c r="NZ255" s="95"/>
      <c r="OA255" s="95"/>
      <c r="OB255" s="95"/>
      <c r="OC255" s="95"/>
      <c r="OD255" s="95"/>
      <c r="OE255" s="95"/>
      <c r="OF255" s="95"/>
      <c r="OG255" s="95"/>
      <c r="OH255" s="95"/>
      <c r="OI255" s="95"/>
      <c r="OJ255" s="95"/>
      <c r="OK255" s="95"/>
      <c r="OL255" s="95"/>
      <c r="OM255" s="95"/>
      <c r="ON255" s="95"/>
      <c r="OO255" s="95"/>
      <c r="OP255" s="95"/>
      <c r="OQ255" s="95"/>
      <c r="OR255" s="95"/>
      <c r="OS255" s="95"/>
      <c r="OT255" s="95"/>
      <c r="OU255" s="95"/>
      <c r="OV255" s="95"/>
      <c r="OW255" s="95"/>
      <c r="OX255" s="95"/>
      <c r="OY255" s="95"/>
      <c r="OZ255" s="95"/>
      <c r="PA255" s="95"/>
      <c r="PB255" s="95"/>
      <c r="PC255" s="95"/>
      <c r="PD255" s="95"/>
      <c r="PE255" s="95"/>
      <c r="PF255" s="95"/>
      <c r="PG255" s="95"/>
      <c r="PH255" s="95"/>
    </row>
    <row r="256" spans="2:424" s="85" customFormat="1" ht="30" customHeight="1">
      <c r="C256" s="1815" t="s">
        <v>209</v>
      </c>
      <c r="D256" s="1815"/>
      <c r="E256" s="1815"/>
      <c r="F256" s="143">
        <f>F96</f>
        <v>0</v>
      </c>
      <c r="G256" s="143" t="e">
        <f>IF(COLUMN(F256)-COLUMN($AB$30)+1&lt;=ROUND($AB$30,0)-23,F256,0)</f>
        <v>#VALUE!</v>
      </c>
      <c r="H256" s="143" t="e">
        <f t="shared" ref="H256:BM260" si="88">IF(COLUMN(G256)-COLUMN($AB$30)+1&lt;=ROUND($AB$30,0)-23,G256,0)</f>
        <v>#VALUE!</v>
      </c>
      <c r="I256" s="143" t="e">
        <f t="shared" si="88"/>
        <v>#VALUE!</v>
      </c>
      <c r="J256" s="143" t="e">
        <f t="shared" si="88"/>
        <v>#VALUE!</v>
      </c>
      <c r="K256" s="143" t="e">
        <f t="shared" si="88"/>
        <v>#VALUE!</v>
      </c>
      <c r="L256" s="143" t="e">
        <f t="shared" si="88"/>
        <v>#VALUE!</v>
      </c>
      <c r="M256" s="143" t="e">
        <f t="shared" si="88"/>
        <v>#VALUE!</v>
      </c>
      <c r="N256" s="143" t="e">
        <f t="shared" si="88"/>
        <v>#VALUE!</v>
      </c>
      <c r="O256" s="143" t="e">
        <f t="shared" si="88"/>
        <v>#VALUE!</v>
      </c>
      <c r="P256" s="143" t="e">
        <f t="shared" si="88"/>
        <v>#VALUE!</v>
      </c>
      <c r="Q256" s="143" t="e">
        <f t="shared" si="88"/>
        <v>#VALUE!</v>
      </c>
      <c r="R256" s="143" t="e">
        <f t="shared" si="88"/>
        <v>#VALUE!</v>
      </c>
      <c r="S256" s="143" t="e">
        <f t="shared" si="88"/>
        <v>#VALUE!</v>
      </c>
      <c r="T256" s="143" t="e">
        <f t="shared" si="88"/>
        <v>#VALUE!</v>
      </c>
      <c r="U256" s="143" t="e">
        <f t="shared" si="88"/>
        <v>#VALUE!</v>
      </c>
      <c r="V256" s="143" t="e">
        <f t="shared" si="88"/>
        <v>#VALUE!</v>
      </c>
      <c r="W256" s="143" t="e">
        <f t="shared" si="88"/>
        <v>#VALUE!</v>
      </c>
      <c r="X256" s="143" t="e">
        <f t="shared" si="88"/>
        <v>#VALUE!</v>
      </c>
      <c r="Y256" s="143" t="e">
        <f t="shared" si="88"/>
        <v>#VALUE!</v>
      </c>
      <c r="Z256" s="143" t="e">
        <f t="shared" si="88"/>
        <v>#VALUE!</v>
      </c>
      <c r="AA256" s="143" t="e">
        <f t="shared" si="88"/>
        <v>#VALUE!</v>
      </c>
      <c r="AB256" s="143" t="e">
        <f t="shared" si="88"/>
        <v>#VALUE!</v>
      </c>
      <c r="AC256" s="143" t="e">
        <f t="shared" si="88"/>
        <v>#VALUE!</v>
      </c>
      <c r="AD256" s="143" t="e">
        <f t="shared" si="88"/>
        <v>#VALUE!</v>
      </c>
      <c r="AE256" s="143" t="e">
        <f t="shared" si="88"/>
        <v>#VALUE!</v>
      </c>
      <c r="AF256" s="143" t="e">
        <f t="shared" si="88"/>
        <v>#VALUE!</v>
      </c>
      <c r="AG256" s="143" t="e">
        <f t="shared" si="88"/>
        <v>#VALUE!</v>
      </c>
      <c r="AH256" s="143" t="e">
        <f t="shared" si="88"/>
        <v>#VALUE!</v>
      </c>
      <c r="AI256" s="143" t="e">
        <f t="shared" si="88"/>
        <v>#VALUE!</v>
      </c>
      <c r="AJ256" s="143" t="e">
        <f t="shared" si="88"/>
        <v>#VALUE!</v>
      </c>
      <c r="AK256" s="143" t="e">
        <f t="shared" si="88"/>
        <v>#VALUE!</v>
      </c>
      <c r="AL256" s="143" t="e">
        <f t="shared" si="88"/>
        <v>#VALUE!</v>
      </c>
      <c r="AM256" s="143" t="e">
        <f t="shared" si="88"/>
        <v>#VALUE!</v>
      </c>
      <c r="AN256" s="143" t="e">
        <f t="shared" si="88"/>
        <v>#VALUE!</v>
      </c>
      <c r="AO256" s="143" t="e">
        <f t="shared" si="88"/>
        <v>#VALUE!</v>
      </c>
      <c r="AP256" s="143" t="e">
        <f t="shared" si="88"/>
        <v>#VALUE!</v>
      </c>
      <c r="AQ256" s="143" t="e">
        <f t="shared" si="88"/>
        <v>#VALUE!</v>
      </c>
      <c r="AR256" s="143" t="e">
        <f t="shared" si="88"/>
        <v>#VALUE!</v>
      </c>
      <c r="AS256" s="143" t="e">
        <f t="shared" si="88"/>
        <v>#VALUE!</v>
      </c>
      <c r="AT256" s="143" t="e">
        <f t="shared" si="88"/>
        <v>#VALUE!</v>
      </c>
      <c r="AU256" s="143" t="e">
        <f t="shared" si="88"/>
        <v>#VALUE!</v>
      </c>
      <c r="AV256" s="143" t="e">
        <f t="shared" si="88"/>
        <v>#VALUE!</v>
      </c>
      <c r="AW256" s="143" t="e">
        <f t="shared" si="88"/>
        <v>#VALUE!</v>
      </c>
      <c r="AX256" s="143" t="e">
        <f t="shared" si="88"/>
        <v>#VALUE!</v>
      </c>
      <c r="AY256" s="143" t="e">
        <f t="shared" si="88"/>
        <v>#VALUE!</v>
      </c>
      <c r="AZ256" s="143" t="e">
        <f t="shared" si="88"/>
        <v>#VALUE!</v>
      </c>
      <c r="BA256" s="143" t="e">
        <f t="shared" si="88"/>
        <v>#VALUE!</v>
      </c>
      <c r="BB256" s="143" t="e">
        <f t="shared" si="88"/>
        <v>#VALUE!</v>
      </c>
      <c r="BC256" s="143" t="e">
        <f t="shared" si="88"/>
        <v>#VALUE!</v>
      </c>
      <c r="BD256" s="143" t="e">
        <f t="shared" si="88"/>
        <v>#VALUE!</v>
      </c>
      <c r="BE256" s="143" t="e">
        <f t="shared" si="88"/>
        <v>#VALUE!</v>
      </c>
      <c r="BF256" s="143" t="e">
        <f t="shared" si="88"/>
        <v>#VALUE!</v>
      </c>
      <c r="BG256" s="143" t="e">
        <f t="shared" si="88"/>
        <v>#VALUE!</v>
      </c>
      <c r="BH256" s="143" t="e">
        <f t="shared" si="88"/>
        <v>#VALUE!</v>
      </c>
      <c r="BI256" s="143" t="e">
        <f t="shared" si="88"/>
        <v>#VALUE!</v>
      </c>
      <c r="BJ256" s="143" t="e">
        <f t="shared" si="88"/>
        <v>#VALUE!</v>
      </c>
      <c r="BK256" s="143" t="e">
        <f t="shared" si="88"/>
        <v>#VALUE!</v>
      </c>
      <c r="BL256" s="143" t="e">
        <f t="shared" si="88"/>
        <v>#VALUE!</v>
      </c>
      <c r="BM256" s="143" t="e">
        <f t="shared" si="88"/>
        <v>#VALUE!</v>
      </c>
      <c r="BN256" s="95"/>
      <c r="BO256" s="95"/>
      <c r="BP256" s="95"/>
      <c r="BQ256" s="95"/>
      <c r="BR256" s="95"/>
      <c r="BS256" s="95"/>
      <c r="BT256" s="95"/>
      <c r="BU256" s="95"/>
      <c r="BV256" s="95"/>
      <c r="BW256" s="95"/>
      <c r="BX256" s="95"/>
      <c r="BY256" s="95"/>
      <c r="BZ256" s="95"/>
      <c r="CA256" s="95"/>
      <c r="CB256" s="95"/>
      <c r="CC256" s="95"/>
      <c r="CD256" s="95"/>
      <c r="CE256" s="95"/>
      <c r="CF256" s="95"/>
      <c r="CG256" s="95"/>
      <c r="CH256" s="95"/>
      <c r="CI256" s="95"/>
      <c r="CJ256" s="95"/>
      <c r="CK256" s="95"/>
      <c r="CL256" s="95"/>
      <c r="CM256" s="95"/>
      <c r="CN256" s="95"/>
      <c r="CO256" s="95"/>
      <c r="CP256" s="95"/>
      <c r="CQ256" s="95"/>
      <c r="CR256" s="95"/>
      <c r="CS256" s="95"/>
      <c r="CT256" s="95"/>
      <c r="CU256" s="95"/>
      <c r="CV256" s="95"/>
      <c r="CW256" s="95"/>
      <c r="CX256" s="95"/>
      <c r="CY256" s="95"/>
      <c r="CZ256" s="95"/>
      <c r="DA256" s="95"/>
      <c r="DB256" s="95"/>
      <c r="DC256" s="95"/>
      <c r="DD256" s="95"/>
      <c r="DE256" s="95"/>
      <c r="DF256" s="95"/>
      <c r="DG256" s="95"/>
      <c r="DH256" s="95"/>
      <c r="DI256" s="95"/>
      <c r="DJ256" s="95"/>
      <c r="DK256" s="95"/>
      <c r="DL256" s="95"/>
      <c r="DM256" s="95"/>
      <c r="DN256" s="95"/>
      <c r="DO256" s="95"/>
      <c r="DP256" s="95"/>
      <c r="DQ256" s="95"/>
      <c r="DR256" s="95"/>
      <c r="DS256" s="95"/>
      <c r="DT256" s="95"/>
      <c r="DU256" s="95"/>
      <c r="DV256" s="95"/>
      <c r="DW256" s="95"/>
      <c r="DX256" s="95"/>
      <c r="DY256" s="95"/>
      <c r="DZ256" s="95"/>
      <c r="EA256" s="95"/>
      <c r="EB256" s="95"/>
      <c r="EC256" s="95"/>
      <c r="ED256" s="95"/>
      <c r="EE256" s="95"/>
      <c r="EF256" s="95"/>
      <c r="EG256" s="95"/>
      <c r="EH256" s="95"/>
      <c r="EI256" s="95"/>
      <c r="EJ256" s="95"/>
      <c r="EK256" s="95"/>
      <c r="EL256" s="95"/>
      <c r="EM256" s="95"/>
      <c r="EN256" s="95"/>
      <c r="EO256" s="95"/>
      <c r="EP256" s="95"/>
      <c r="EQ256" s="95"/>
      <c r="ER256" s="95"/>
      <c r="ES256" s="95"/>
      <c r="ET256" s="95"/>
      <c r="EU256" s="95"/>
      <c r="EV256" s="95"/>
      <c r="EW256" s="95"/>
      <c r="EX256" s="95"/>
      <c r="EY256" s="95"/>
      <c r="EZ256" s="95"/>
      <c r="FA256" s="95"/>
      <c r="FB256" s="95"/>
      <c r="FC256" s="95"/>
      <c r="FD256" s="95"/>
      <c r="FE256" s="95"/>
      <c r="FF256" s="95"/>
      <c r="FG256" s="95"/>
      <c r="FH256" s="95"/>
      <c r="FI256" s="95"/>
      <c r="FJ256" s="95"/>
      <c r="FK256" s="95"/>
      <c r="FL256" s="95"/>
      <c r="FM256" s="95"/>
      <c r="FN256" s="95"/>
      <c r="FO256" s="95"/>
      <c r="FP256" s="95"/>
      <c r="FQ256" s="95"/>
      <c r="FR256" s="95"/>
      <c r="FS256" s="95"/>
      <c r="FT256" s="95"/>
      <c r="FU256" s="95"/>
      <c r="FV256" s="95"/>
      <c r="FW256" s="95"/>
      <c r="FX256" s="95"/>
      <c r="FY256" s="95"/>
      <c r="FZ256" s="95"/>
      <c r="GA256" s="95"/>
      <c r="GB256" s="95"/>
      <c r="GC256" s="95"/>
      <c r="GD256" s="95"/>
      <c r="GE256" s="95"/>
      <c r="GF256" s="95"/>
      <c r="GG256" s="95"/>
      <c r="GH256" s="95"/>
      <c r="GI256" s="95"/>
      <c r="GJ256" s="95"/>
      <c r="GK256" s="95"/>
      <c r="GL256" s="95"/>
      <c r="GM256" s="95"/>
      <c r="GN256" s="95"/>
      <c r="GO256" s="95"/>
      <c r="GP256" s="95"/>
      <c r="GQ256" s="95"/>
      <c r="GR256" s="95"/>
      <c r="GS256" s="95"/>
      <c r="GT256" s="95"/>
      <c r="GU256" s="95"/>
      <c r="GV256" s="95"/>
      <c r="GW256" s="133"/>
      <c r="GX256" s="133"/>
      <c r="GY256" s="133"/>
      <c r="GZ256" s="133"/>
      <c r="HA256" s="133"/>
      <c r="HB256" s="133"/>
      <c r="HC256" s="133"/>
      <c r="HD256" s="133"/>
      <c r="HE256" s="133"/>
      <c r="HF256" s="133"/>
      <c r="HG256" s="95"/>
      <c r="HH256" s="95"/>
      <c r="HI256" s="95"/>
      <c r="HJ256" s="95"/>
      <c r="HK256" s="95"/>
      <c r="HL256" s="95"/>
      <c r="HM256" s="95"/>
      <c r="HN256" s="95"/>
      <c r="HO256" s="95"/>
      <c r="HP256" s="95"/>
      <c r="HQ256" s="95"/>
      <c r="HR256" s="95"/>
      <c r="HS256" s="95"/>
      <c r="HT256" s="95"/>
      <c r="HU256" s="95"/>
      <c r="HV256" s="95"/>
      <c r="HW256" s="95"/>
      <c r="HX256" s="95"/>
      <c r="HY256" s="95"/>
      <c r="HZ256" s="95"/>
      <c r="IA256" s="95"/>
      <c r="IB256" s="95"/>
      <c r="IC256" s="95"/>
      <c r="ID256" s="95"/>
      <c r="IE256" s="95"/>
      <c r="IF256" s="95"/>
      <c r="IG256" s="95"/>
      <c r="IH256" s="95"/>
      <c r="II256" s="95"/>
      <c r="IJ256" s="95"/>
      <c r="IK256" s="95"/>
      <c r="IL256" s="95"/>
      <c r="IM256" s="95"/>
      <c r="IN256" s="95"/>
      <c r="IO256" s="95"/>
      <c r="IP256" s="95"/>
      <c r="IQ256" s="95"/>
      <c r="IR256" s="95"/>
      <c r="IS256" s="95"/>
      <c r="IT256" s="95"/>
      <c r="IU256" s="95"/>
      <c r="IV256" s="95"/>
      <c r="IW256" s="95"/>
      <c r="IX256" s="95"/>
      <c r="IY256" s="95"/>
      <c r="IZ256" s="95"/>
      <c r="JA256" s="95"/>
      <c r="JB256" s="95"/>
      <c r="JC256" s="95"/>
      <c r="JD256" s="95"/>
      <c r="JE256" s="95"/>
      <c r="JF256" s="95"/>
      <c r="JG256" s="95"/>
      <c r="JH256" s="95"/>
      <c r="JI256" s="95"/>
      <c r="JJ256" s="95"/>
      <c r="JK256" s="95"/>
      <c r="JL256" s="95"/>
      <c r="JM256" s="95"/>
      <c r="JN256" s="95"/>
      <c r="JO256" s="95"/>
      <c r="JP256" s="95"/>
      <c r="JQ256" s="95"/>
      <c r="JR256" s="95"/>
      <c r="JS256" s="95"/>
      <c r="JT256" s="95"/>
      <c r="JU256" s="95"/>
      <c r="JV256" s="95"/>
      <c r="JW256" s="95"/>
      <c r="JX256" s="95"/>
      <c r="JY256" s="95"/>
      <c r="JZ256" s="95"/>
      <c r="KA256" s="95"/>
      <c r="KB256" s="95"/>
      <c r="KC256" s="95"/>
      <c r="KD256" s="95"/>
      <c r="KE256" s="95"/>
      <c r="KF256" s="95"/>
      <c r="KG256" s="95"/>
      <c r="KH256" s="95"/>
      <c r="KI256" s="95"/>
      <c r="KJ256" s="95"/>
      <c r="KK256" s="95"/>
      <c r="KL256" s="95"/>
      <c r="KM256" s="95"/>
      <c r="KN256" s="95"/>
      <c r="KO256" s="95"/>
      <c r="KP256" s="95"/>
      <c r="KQ256" s="95"/>
      <c r="KR256" s="95"/>
      <c r="KS256" s="95"/>
      <c r="KT256" s="95"/>
      <c r="KU256" s="95"/>
      <c r="KV256" s="95"/>
      <c r="KW256" s="95"/>
      <c r="KX256" s="95"/>
      <c r="KY256" s="95"/>
      <c r="KZ256" s="95"/>
      <c r="LA256" s="95"/>
      <c r="LB256" s="95"/>
      <c r="LC256" s="95"/>
      <c r="LD256" s="95"/>
      <c r="LE256" s="95"/>
      <c r="LF256" s="95"/>
      <c r="LG256" s="95"/>
      <c r="LH256" s="95"/>
      <c r="LI256" s="95"/>
      <c r="LJ256" s="95"/>
      <c r="LK256" s="95"/>
      <c r="LL256" s="95"/>
      <c r="LM256" s="95"/>
      <c r="LN256" s="95"/>
      <c r="LO256" s="95"/>
      <c r="LP256" s="95"/>
      <c r="LQ256" s="95"/>
      <c r="LR256" s="95"/>
      <c r="LS256" s="95"/>
      <c r="LT256" s="95"/>
      <c r="LU256" s="95"/>
      <c r="LV256" s="95"/>
      <c r="LW256" s="95"/>
      <c r="LX256" s="95"/>
      <c r="LY256" s="95"/>
      <c r="LZ256" s="95"/>
      <c r="MA256" s="95"/>
      <c r="MB256" s="95"/>
      <c r="MC256" s="95"/>
      <c r="MD256" s="95"/>
      <c r="ME256" s="95"/>
      <c r="MF256" s="95"/>
      <c r="MG256" s="95"/>
      <c r="MH256" s="95"/>
      <c r="MI256" s="95"/>
      <c r="MJ256" s="95"/>
      <c r="MK256" s="95"/>
      <c r="ML256" s="95"/>
      <c r="MM256" s="95"/>
      <c r="MN256" s="95"/>
      <c r="MO256" s="95"/>
      <c r="MP256" s="95"/>
      <c r="MQ256" s="95"/>
      <c r="MR256" s="95"/>
      <c r="MS256" s="95"/>
      <c r="MT256" s="95"/>
      <c r="MU256" s="95"/>
      <c r="MV256" s="95"/>
      <c r="MW256" s="95"/>
      <c r="MX256" s="95"/>
      <c r="MY256" s="95"/>
      <c r="MZ256" s="95"/>
      <c r="NA256" s="95"/>
      <c r="NB256" s="95"/>
      <c r="NC256" s="95"/>
      <c r="ND256" s="95"/>
      <c r="NE256" s="95"/>
      <c r="NF256" s="95"/>
      <c r="NG256" s="95"/>
      <c r="NH256" s="95"/>
      <c r="NI256" s="95"/>
      <c r="NJ256" s="95"/>
      <c r="NK256" s="95"/>
      <c r="NL256" s="95"/>
      <c r="NM256" s="95"/>
      <c r="NN256" s="95"/>
      <c r="NO256" s="95"/>
      <c r="NP256" s="95"/>
      <c r="NQ256" s="95"/>
      <c r="NR256" s="95"/>
      <c r="NS256" s="95"/>
      <c r="NT256" s="95"/>
      <c r="NU256" s="95"/>
      <c r="NV256" s="95"/>
      <c r="NW256" s="95"/>
      <c r="NX256" s="95"/>
      <c r="NY256" s="95"/>
      <c r="NZ256" s="95"/>
      <c r="OA256" s="95"/>
      <c r="OB256" s="95"/>
      <c r="OC256" s="95"/>
      <c r="OD256" s="95"/>
      <c r="OE256" s="95"/>
      <c r="OF256" s="95"/>
      <c r="OG256" s="95"/>
      <c r="OH256" s="95"/>
      <c r="OI256" s="95"/>
      <c r="OJ256" s="95"/>
      <c r="OK256" s="95"/>
      <c r="OL256" s="95"/>
      <c r="OM256" s="95"/>
      <c r="ON256" s="95"/>
      <c r="OO256" s="95"/>
      <c r="OP256" s="95"/>
      <c r="OQ256" s="95"/>
      <c r="OR256" s="95"/>
      <c r="OS256" s="95"/>
      <c r="OT256" s="95"/>
      <c r="OU256" s="95"/>
      <c r="OV256" s="95"/>
      <c r="OW256" s="95"/>
      <c r="OX256" s="95"/>
      <c r="OY256" s="95"/>
      <c r="OZ256" s="95"/>
      <c r="PA256" s="95"/>
      <c r="PB256" s="95"/>
      <c r="PC256" s="95"/>
      <c r="PD256" s="95"/>
      <c r="PE256" s="95"/>
      <c r="PF256" s="95"/>
      <c r="PG256" s="95"/>
      <c r="PH256" s="95"/>
    </row>
    <row r="257" spans="3:424" s="85" customFormat="1" ht="28.2" customHeight="1">
      <c r="C257" s="1815" t="s">
        <v>210</v>
      </c>
      <c r="D257" s="1815"/>
      <c r="E257" s="1815"/>
      <c r="F257" s="143">
        <f t="shared" ref="F257:F320" si="89">F97</f>
        <v>0</v>
      </c>
      <c r="G257" s="143" t="e">
        <f t="shared" ref="G257:V320" si="90">IF(COLUMN(F257)-COLUMN($AB$30)+1&lt;=ROUND($AB$30,0)-23,F257,0)</f>
        <v>#VALUE!</v>
      </c>
      <c r="H257" s="143" t="e">
        <f t="shared" si="90"/>
        <v>#VALUE!</v>
      </c>
      <c r="I257" s="143" t="e">
        <f t="shared" si="90"/>
        <v>#VALUE!</v>
      </c>
      <c r="J257" s="143" t="e">
        <f t="shared" si="90"/>
        <v>#VALUE!</v>
      </c>
      <c r="K257" s="143" t="e">
        <f t="shared" si="90"/>
        <v>#VALUE!</v>
      </c>
      <c r="L257" s="143" t="e">
        <f t="shared" si="90"/>
        <v>#VALUE!</v>
      </c>
      <c r="M257" s="143" t="e">
        <f t="shared" si="90"/>
        <v>#VALUE!</v>
      </c>
      <c r="N257" s="143" t="e">
        <f t="shared" si="90"/>
        <v>#VALUE!</v>
      </c>
      <c r="O257" s="143" t="e">
        <f t="shared" si="90"/>
        <v>#VALUE!</v>
      </c>
      <c r="P257" s="143" t="e">
        <f t="shared" si="90"/>
        <v>#VALUE!</v>
      </c>
      <c r="Q257" s="143" t="e">
        <f t="shared" si="90"/>
        <v>#VALUE!</v>
      </c>
      <c r="R257" s="143" t="e">
        <f t="shared" si="90"/>
        <v>#VALUE!</v>
      </c>
      <c r="S257" s="143" t="e">
        <f t="shared" si="90"/>
        <v>#VALUE!</v>
      </c>
      <c r="T257" s="143" t="e">
        <f t="shared" si="90"/>
        <v>#VALUE!</v>
      </c>
      <c r="U257" s="143" t="e">
        <f t="shared" si="90"/>
        <v>#VALUE!</v>
      </c>
      <c r="V257" s="143" t="e">
        <f t="shared" si="90"/>
        <v>#VALUE!</v>
      </c>
      <c r="W257" s="143" t="e">
        <f t="shared" si="88"/>
        <v>#VALUE!</v>
      </c>
      <c r="X257" s="143" t="e">
        <f t="shared" si="88"/>
        <v>#VALUE!</v>
      </c>
      <c r="Y257" s="143" t="e">
        <f t="shared" si="88"/>
        <v>#VALUE!</v>
      </c>
      <c r="Z257" s="143" t="e">
        <f t="shared" si="88"/>
        <v>#VALUE!</v>
      </c>
      <c r="AA257" s="143" t="e">
        <f t="shared" si="88"/>
        <v>#VALUE!</v>
      </c>
      <c r="AB257" s="143" t="e">
        <f t="shared" si="88"/>
        <v>#VALUE!</v>
      </c>
      <c r="AC257" s="143" t="e">
        <f t="shared" si="88"/>
        <v>#VALUE!</v>
      </c>
      <c r="AD257" s="143" t="e">
        <f t="shared" si="88"/>
        <v>#VALUE!</v>
      </c>
      <c r="AE257" s="143" t="e">
        <f t="shared" si="88"/>
        <v>#VALUE!</v>
      </c>
      <c r="AF257" s="143" t="e">
        <f t="shared" si="88"/>
        <v>#VALUE!</v>
      </c>
      <c r="AG257" s="143" t="e">
        <f t="shared" si="88"/>
        <v>#VALUE!</v>
      </c>
      <c r="AH257" s="143" t="e">
        <f t="shared" si="88"/>
        <v>#VALUE!</v>
      </c>
      <c r="AI257" s="143" t="e">
        <f t="shared" si="88"/>
        <v>#VALUE!</v>
      </c>
      <c r="AJ257" s="143" t="e">
        <f t="shared" si="88"/>
        <v>#VALUE!</v>
      </c>
      <c r="AK257" s="143" t="e">
        <f t="shared" si="88"/>
        <v>#VALUE!</v>
      </c>
      <c r="AL257" s="143" t="e">
        <f t="shared" si="88"/>
        <v>#VALUE!</v>
      </c>
      <c r="AM257" s="143" t="e">
        <f t="shared" si="88"/>
        <v>#VALUE!</v>
      </c>
      <c r="AN257" s="143" t="e">
        <f t="shared" si="88"/>
        <v>#VALUE!</v>
      </c>
      <c r="AO257" s="143" t="e">
        <f t="shared" si="88"/>
        <v>#VALUE!</v>
      </c>
      <c r="AP257" s="143" t="e">
        <f t="shared" si="88"/>
        <v>#VALUE!</v>
      </c>
      <c r="AQ257" s="143" t="e">
        <f t="shared" si="88"/>
        <v>#VALUE!</v>
      </c>
      <c r="AR257" s="143" t="e">
        <f t="shared" si="88"/>
        <v>#VALUE!</v>
      </c>
      <c r="AS257" s="143" t="e">
        <f t="shared" si="88"/>
        <v>#VALUE!</v>
      </c>
      <c r="AT257" s="143" t="e">
        <f t="shared" si="88"/>
        <v>#VALUE!</v>
      </c>
      <c r="AU257" s="143" t="e">
        <f t="shared" si="88"/>
        <v>#VALUE!</v>
      </c>
      <c r="AV257" s="143" t="e">
        <f t="shared" si="88"/>
        <v>#VALUE!</v>
      </c>
      <c r="AW257" s="143" t="e">
        <f t="shared" si="88"/>
        <v>#VALUE!</v>
      </c>
      <c r="AX257" s="143" t="e">
        <f t="shared" si="88"/>
        <v>#VALUE!</v>
      </c>
      <c r="AY257" s="143" t="e">
        <f t="shared" si="88"/>
        <v>#VALUE!</v>
      </c>
      <c r="AZ257" s="143" t="e">
        <f t="shared" si="88"/>
        <v>#VALUE!</v>
      </c>
      <c r="BA257" s="143" t="e">
        <f t="shared" si="88"/>
        <v>#VALUE!</v>
      </c>
      <c r="BB257" s="143" t="e">
        <f t="shared" si="88"/>
        <v>#VALUE!</v>
      </c>
      <c r="BC257" s="143" t="e">
        <f t="shared" si="88"/>
        <v>#VALUE!</v>
      </c>
      <c r="BD257" s="143" t="e">
        <f t="shared" si="88"/>
        <v>#VALUE!</v>
      </c>
      <c r="BE257" s="143" t="e">
        <f t="shared" si="88"/>
        <v>#VALUE!</v>
      </c>
      <c r="BF257" s="143" t="e">
        <f t="shared" si="88"/>
        <v>#VALUE!</v>
      </c>
      <c r="BG257" s="143" t="e">
        <f t="shared" si="88"/>
        <v>#VALUE!</v>
      </c>
      <c r="BH257" s="143" t="e">
        <f t="shared" si="88"/>
        <v>#VALUE!</v>
      </c>
      <c r="BI257" s="143" t="e">
        <f t="shared" si="88"/>
        <v>#VALUE!</v>
      </c>
      <c r="BJ257" s="143" t="e">
        <f t="shared" si="88"/>
        <v>#VALUE!</v>
      </c>
      <c r="BK257" s="143" t="e">
        <f t="shared" si="88"/>
        <v>#VALUE!</v>
      </c>
      <c r="BL257" s="143" t="e">
        <f t="shared" si="88"/>
        <v>#VALUE!</v>
      </c>
      <c r="BM257" s="143" t="e">
        <f t="shared" si="88"/>
        <v>#VALUE!</v>
      </c>
      <c r="BN257" s="95"/>
      <c r="BO257" s="95"/>
      <c r="BP257" s="95"/>
      <c r="BQ257" s="95"/>
      <c r="BR257" s="95"/>
      <c r="BS257" s="95"/>
      <c r="BT257" s="95"/>
      <c r="BU257" s="95"/>
      <c r="BV257" s="95"/>
      <c r="BW257" s="95"/>
      <c r="BX257" s="95"/>
      <c r="BY257" s="95"/>
      <c r="BZ257" s="95"/>
      <c r="CA257" s="95"/>
      <c r="CB257" s="95"/>
      <c r="CC257" s="95"/>
      <c r="CD257" s="95"/>
      <c r="CE257" s="95"/>
      <c r="CF257" s="95"/>
      <c r="CG257" s="95"/>
      <c r="CH257" s="95"/>
      <c r="CI257" s="95"/>
      <c r="CJ257" s="95"/>
      <c r="CK257" s="95"/>
      <c r="CL257" s="95"/>
      <c r="CM257" s="95"/>
      <c r="CN257" s="95"/>
      <c r="CO257" s="95"/>
      <c r="CP257" s="95"/>
      <c r="CQ257" s="95"/>
      <c r="CR257" s="95"/>
      <c r="CS257" s="95"/>
      <c r="CT257" s="95"/>
      <c r="CU257" s="95"/>
      <c r="CV257" s="95"/>
      <c r="CW257" s="95"/>
      <c r="CX257" s="95"/>
      <c r="CY257" s="95"/>
      <c r="CZ257" s="95"/>
      <c r="DA257" s="95"/>
      <c r="DB257" s="95"/>
      <c r="DC257" s="95"/>
      <c r="DD257" s="95"/>
      <c r="DE257" s="95"/>
      <c r="DF257" s="95"/>
      <c r="DG257" s="95"/>
      <c r="DH257" s="95"/>
      <c r="DI257" s="95"/>
      <c r="DJ257" s="95"/>
      <c r="DK257" s="95"/>
      <c r="DL257" s="95"/>
      <c r="DM257" s="95"/>
      <c r="DN257" s="95"/>
      <c r="DO257" s="95"/>
      <c r="DP257" s="95"/>
      <c r="DQ257" s="95"/>
      <c r="DR257" s="95"/>
      <c r="DS257" s="95"/>
      <c r="DT257" s="95"/>
      <c r="DU257" s="95"/>
      <c r="DV257" s="95"/>
      <c r="DW257" s="95"/>
      <c r="DX257" s="95"/>
      <c r="DY257" s="95"/>
      <c r="DZ257" s="95"/>
      <c r="EA257" s="95"/>
      <c r="EB257" s="95"/>
      <c r="EC257" s="95"/>
      <c r="ED257" s="95"/>
      <c r="EE257" s="95"/>
      <c r="EF257" s="95"/>
      <c r="EG257" s="95"/>
      <c r="EH257" s="95"/>
      <c r="EI257" s="95"/>
      <c r="EJ257" s="95"/>
      <c r="EK257" s="95"/>
      <c r="EL257" s="95"/>
      <c r="EM257" s="95"/>
      <c r="EN257" s="95"/>
      <c r="EO257" s="95"/>
      <c r="EP257" s="95"/>
      <c r="EQ257" s="95"/>
      <c r="ER257" s="95"/>
      <c r="ES257" s="95"/>
      <c r="ET257" s="95"/>
      <c r="EU257" s="95"/>
      <c r="EV257" s="95"/>
      <c r="EW257" s="95"/>
      <c r="EX257" s="95"/>
      <c r="EY257" s="95"/>
      <c r="EZ257" s="95"/>
      <c r="FA257" s="95"/>
      <c r="FB257" s="95"/>
      <c r="FC257" s="95"/>
      <c r="FD257" s="95"/>
      <c r="FE257" s="95"/>
      <c r="FF257" s="95"/>
      <c r="FG257" s="95"/>
      <c r="FH257" s="95"/>
      <c r="FI257" s="95"/>
      <c r="FJ257" s="95"/>
      <c r="FK257" s="95"/>
      <c r="FL257" s="95"/>
      <c r="FM257" s="95"/>
      <c r="FN257" s="95"/>
      <c r="FO257" s="95"/>
      <c r="FP257" s="95"/>
      <c r="FQ257" s="95"/>
      <c r="FR257" s="95"/>
      <c r="FS257" s="95"/>
      <c r="FT257" s="95"/>
      <c r="FU257" s="95"/>
      <c r="FV257" s="95"/>
      <c r="FW257" s="95"/>
      <c r="FX257" s="95"/>
      <c r="FY257" s="95"/>
      <c r="FZ257" s="95"/>
      <c r="GA257" s="95"/>
      <c r="GB257" s="95"/>
      <c r="GC257" s="95"/>
      <c r="GD257" s="95"/>
      <c r="GE257" s="95"/>
      <c r="GF257" s="95"/>
      <c r="GG257" s="95"/>
      <c r="GH257" s="95"/>
      <c r="GI257" s="95"/>
      <c r="GJ257" s="95"/>
      <c r="GK257" s="95"/>
      <c r="GL257" s="95"/>
      <c r="GM257" s="95"/>
      <c r="GN257" s="95"/>
      <c r="GO257" s="95"/>
      <c r="GP257" s="95"/>
      <c r="GQ257" s="95"/>
      <c r="GR257" s="95"/>
      <c r="GS257" s="95"/>
      <c r="GT257" s="95"/>
      <c r="GU257" s="95"/>
      <c r="GV257" s="95"/>
      <c r="GW257" s="133"/>
      <c r="GX257" s="133"/>
      <c r="GY257" s="133"/>
      <c r="GZ257" s="133"/>
      <c r="HA257" s="133"/>
      <c r="HB257" s="133"/>
      <c r="HC257" s="133"/>
      <c r="HD257" s="133"/>
      <c r="HE257" s="133"/>
      <c r="HF257" s="133"/>
      <c r="HG257" s="95"/>
      <c r="HH257" s="95"/>
      <c r="HI257" s="95"/>
      <c r="HJ257" s="95"/>
      <c r="HK257" s="95"/>
      <c r="HL257" s="95"/>
      <c r="HM257" s="95"/>
      <c r="HN257" s="95"/>
      <c r="HO257" s="95"/>
      <c r="HP257" s="95"/>
      <c r="HQ257" s="95"/>
      <c r="HR257" s="95"/>
      <c r="HS257" s="95"/>
      <c r="HT257" s="95"/>
      <c r="HU257" s="95"/>
      <c r="HV257" s="95"/>
      <c r="HW257" s="95"/>
      <c r="HX257" s="95"/>
      <c r="HY257" s="95"/>
      <c r="HZ257" s="95"/>
      <c r="IA257" s="95"/>
      <c r="IB257" s="95"/>
      <c r="IC257" s="95"/>
      <c r="ID257" s="95"/>
      <c r="IE257" s="95"/>
      <c r="IF257" s="95"/>
      <c r="IG257" s="95"/>
      <c r="IH257" s="95"/>
      <c r="II257" s="95"/>
      <c r="IJ257" s="95"/>
      <c r="IK257" s="95"/>
      <c r="IL257" s="95"/>
      <c r="IM257" s="95"/>
      <c r="IN257" s="95"/>
      <c r="IO257" s="95"/>
      <c r="IP257" s="95"/>
      <c r="IQ257" s="95"/>
      <c r="IR257" s="95"/>
      <c r="IS257" s="95"/>
      <c r="IT257" s="95"/>
      <c r="IU257" s="95"/>
      <c r="IV257" s="95"/>
      <c r="IW257" s="95"/>
      <c r="IX257" s="95"/>
      <c r="IY257" s="95"/>
      <c r="IZ257" s="95"/>
      <c r="JA257" s="95"/>
      <c r="JB257" s="95"/>
      <c r="JC257" s="95"/>
      <c r="JD257" s="95"/>
      <c r="JE257" s="95"/>
      <c r="JF257" s="95"/>
      <c r="JG257" s="95"/>
      <c r="JH257" s="95"/>
      <c r="JI257" s="95"/>
      <c r="JJ257" s="95"/>
      <c r="JK257" s="95"/>
      <c r="JL257" s="95"/>
      <c r="JM257" s="95"/>
      <c r="JN257" s="95"/>
      <c r="JO257" s="95"/>
      <c r="JP257" s="95"/>
      <c r="JQ257" s="95"/>
      <c r="JR257" s="95"/>
      <c r="JS257" s="95"/>
      <c r="JT257" s="95"/>
      <c r="JU257" s="95"/>
      <c r="JV257" s="95"/>
      <c r="JW257" s="95"/>
      <c r="JX257" s="95"/>
      <c r="JY257" s="95"/>
      <c r="JZ257" s="95"/>
      <c r="KA257" s="95"/>
      <c r="KB257" s="95"/>
      <c r="KC257" s="95"/>
      <c r="KD257" s="95"/>
      <c r="KE257" s="95"/>
      <c r="KF257" s="95"/>
      <c r="KG257" s="95"/>
      <c r="KH257" s="95"/>
      <c r="KI257" s="95"/>
      <c r="KJ257" s="95"/>
      <c r="KK257" s="95"/>
      <c r="KL257" s="95"/>
      <c r="KM257" s="95"/>
      <c r="KN257" s="95"/>
      <c r="KO257" s="95"/>
      <c r="KP257" s="95"/>
      <c r="KQ257" s="95"/>
      <c r="KR257" s="95"/>
      <c r="KS257" s="95"/>
      <c r="KT257" s="95"/>
      <c r="KU257" s="95"/>
      <c r="KV257" s="95"/>
      <c r="KW257" s="95"/>
      <c r="KX257" s="95"/>
      <c r="KY257" s="95"/>
      <c r="KZ257" s="95"/>
      <c r="LA257" s="95"/>
      <c r="LB257" s="95"/>
      <c r="LC257" s="95"/>
      <c r="LD257" s="95"/>
      <c r="LE257" s="95"/>
      <c r="LF257" s="95"/>
      <c r="LG257" s="95"/>
      <c r="LH257" s="95"/>
      <c r="LI257" s="95"/>
      <c r="LJ257" s="95"/>
      <c r="LK257" s="95"/>
      <c r="LL257" s="95"/>
      <c r="LM257" s="95"/>
      <c r="LN257" s="95"/>
      <c r="LO257" s="95"/>
      <c r="LP257" s="95"/>
      <c r="LQ257" s="95"/>
      <c r="LR257" s="95"/>
      <c r="LS257" s="95"/>
      <c r="LT257" s="95"/>
      <c r="LU257" s="95"/>
      <c r="LV257" s="95"/>
      <c r="LW257" s="95"/>
      <c r="LX257" s="95"/>
      <c r="LY257" s="95"/>
      <c r="LZ257" s="95"/>
      <c r="MA257" s="95"/>
      <c r="MB257" s="95"/>
      <c r="MC257" s="95"/>
      <c r="MD257" s="95"/>
      <c r="ME257" s="95"/>
      <c r="MF257" s="95"/>
      <c r="MG257" s="95"/>
      <c r="MH257" s="95"/>
      <c r="MI257" s="95"/>
      <c r="MJ257" s="95"/>
      <c r="MK257" s="95"/>
      <c r="ML257" s="95"/>
      <c r="MM257" s="95"/>
      <c r="MN257" s="95"/>
      <c r="MO257" s="95"/>
      <c r="MP257" s="95"/>
      <c r="MQ257" s="95"/>
      <c r="MR257" s="95"/>
      <c r="MS257" s="95"/>
      <c r="MT257" s="95"/>
      <c r="MU257" s="95"/>
      <c r="MV257" s="95"/>
      <c r="MW257" s="95"/>
      <c r="MX257" s="95"/>
      <c r="MY257" s="95"/>
      <c r="MZ257" s="95"/>
      <c r="NA257" s="95"/>
      <c r="NB257" s="95"/>
      <c r="NC257" s="95"/>
      <c r="ND257" s="95"/>
      <c r="NE257" s="95"/>
      <c r="NF257" s="95"/>
      <c r="NG257" s="95"/>
      <c r="NH257" s="95"/>
      <c r="NI257" s="95"/>
      <c r="NJ257" s="95"/>
      <c r="NK257" s="95"/>
      <c r="NL257" s="95"/>
      <c r="NM257" s="95"/>
      <c r="NN257" s="95"/>
      <c r="NO257" s="95"/>
      <c r="NP257" s="95"/>
      <c r="NQ257" s="95"/>
      <c r="NR257" s="95"/>
      <c r="NS257" s="95"/>
      <c r="NT257" s="95"/>
      <c r="NU257" s="95"/>
      <c r="NV257" s="95"/>
      <c r="NW257" s="95"/>
      <c r="NX257" s="95"/>
      <c r="NY257" s="95"/>
      <c r="NZ257" s="95"/>
      <c r="OA257" s="95"/>
      <c r="OB257" s="95"/>
      <c r="OC257" s="95"/>
      <c r="OD257" s="95"/>
      <c r="OE257" s="95"/>
      <c r="OF257" s="95"/>
      <c r="OG257" s="95"/>
      <c r="OH257" s="95"/>
      <c r="OI257" s="95"/>
      <c r="OJ257" s="95"/>
      <c r="OK257" s="95"/>
      <c r="OL257" s="95"/>
      <c r="OM257" s="95"/>
      <c r="ON257" s="95"/>
      <c r="OO257" s="95"/>
      <c r="OP257" s="95"/>
      <c r="OQ257" s="95"/>
      <c r="OR257" s="95"/>
      <c r="OS257" s="95"/>
      <c r="OT257" s="95"/>
      <c r="OU257" s="95"/>
      <c r="OV257" s="95"/>
      <c r="OW257" s="95"/>
      <c r="OX257" s="95"/>
      <c r="OY257" s="95"/>
      <c r="OZ257" s="95"/>
      <c r="PA257" s="95"/>
      <c r="PB257" s="95"/>
      <c r="PC257" s="95"/>
      <c r="PD257" s="95"/>
      <c r="PE257" s="95"/>
      <c r="PF257" s="95"/>
      <c r="PG257" s="95"/>
      <c r="PH257" s="95"/>
    </row>
    <row r="258" spans="3:424" s="85" customFormat="1" ht="28.8" customHeight="1">
      <c r="C258" s="1815" t="s">
        <v>211</v>
      </c>
      <c r="D258" s="1815"/>
      <c r="E258" s="1815"/>
      <c r="F258" s="143">
        <f t="shared" si="89"/>
        <v>0</v>
      </c>
      <c r="G258" s="143" t="e">
        <f t="shared" si="90"/>
        <v>#VALUE!</v>
      </c>
      <c r="H258" s="143" t="e">
        <f t="shared" si="88"/>
        <v>#VALUE!</v>
      </c>
      <c r="I258" s="143" t="e">
        <f t="shared" si="88"/>
        <v>#VALUE!</v>
      </c>
      <c r="J258" s="143" t="e">
        <f t="shared" si="88"/>
        <v>#VALUE!</v>
      </c>
      <c r="K258" s="143" t="e">
        <f t="shared" si="88"/>
        <v>#VALUE!</v>
      </c>
      <c r="L258" s="143" t="e">
        <f t="shared" si="88"/>
        <v>#VALUE!</v>
      </c>
      <c r="M258" s="143" t="e">
        <f t="shared" si="88"/>
        <v>#VALUE!</v>
      </c>
      <c r="N258" s="143" t="e">
        <f t="shared" si="88"/>
        <v>#VALUE!</v>
      </c>
      <c r="O258" s="143" t="e">
        <f t="shared" si="88"/>
        <v>#VALUE!</v>
      </c>
      <c r="P258" s="143" t="e">
        <f t="shared" si="88"/>
        <v>#VALUE!</v>
      </c>
      <c r="Q258" s="143" t="e">
        <f t="shared" si="88"/>
        <v>#VALUE!</v>
      </c>
      <c r="R258" s="143" t="e">
        <f t="shared" si="88"/>
        <v>#VALUE!</v>
      </c>
      <c r="S258" s="143" t="e">
        <f t="shared" si="88"/>
        <v>#VALUE!</v>
      </c>
      <c r="T258" s="143" t="e">
        <f t="shared" si="88"/>
        <v>#VALUE!</v>
      </c>
      <c r="U258" s="143" t="e">
        <f t="shared" si="88"/>
        <v>#VALUE!</v>
      </c>
      <c r="V258" s="143" t="e">
        <f t="shared" si="88"/>
        <v>#VALUE!</v>
      </c>
      <c r="W258" s="143" t="e">
        <f t="shared" si="88"/>
        <v>#VALUE!</v>
      </c>
      <c r="X258" s="143" t="e">
        <f t="shared" si="88"/>
        <v>#VALUE!</v>
      </c>
      <c r="Y258" s="143" t="e">
        <f t="shared" si="88"/>
        <v>#VALUE!</v>
      </c>
      <c r="Z258" s="143" t="e">
        <f t="shared" si="88"/>
        <v>#VALUE!</v>
      </c>
      <c r="AA258" s="143" t="e">
        <f t="shared" si="88"/>
        <v>#VALUE!</v>
      </c>
      <c r="AB258" s="143" t="e">
        <f t="shared" si="88"/>
        <v>#VALUE!</v>
      </c>
      <c r="AC258" s="143" t="e">
        <f t="shared" si="88"/>
        <v>#VALUE!</v>
      </c>
      <c r="AD258" s="143" t="e">
        <f t="shared" si="88"/>
        <v>#VALUE!</v>
      </c>
      <c r="AE258" s="143" t="e">
        <f t="shared" si="88"/>
        <v>#VALUE!</v>
      </c>
      <c r="AF258" s="143" t="e">
        <f t="shared" si="88"/>
        <v>#VALUE!</v>
      </c>
      <c r="AG258" s="143" t="e">
        <f t="shared" si="88"/>
        <v>#VALUE!</v>
      </c>
      <c r="AH258" s="143" t="e">
        <f t="shared" si="88"/>
        <v>#VALUE!</v>
      </c>
      <c r="AI258" s="143" t="e">
        <f t="shared" si="88"/>
        <v>#VALUE!</v>
      </c>
      <c r="AJ258" s="143" t="e">
        <f t="shared" si="88"/>
        <v>#VALUE!</v>
      </c>
      <c r="AK258" s="143" t="e">
        <f t="shared" si="88"/>
        <v>#VALUE!</v>
      </c>
      <c r="AL258" s="143" t="e">
        <f t="shared" si="88"/>
        <v>#VALUE!</v>
      </c>
      <c r="AM258" s="143" t="e">
        <f t="shared" si="88"/>
        <v>#VALUE!</v>
      </c>
      <c r="AN258" s="143" t="e">
        <f t="shared" si="88"/>
        <v>#VALUE!</v>
      </c>
      <c r="AO258" s="143" t="e">
        <f t="shared" si="88"/>
        <v>#VALUE!</v>
      </c>
      <c r="AP258" s="143" t="e">
        <f t="shared" si="88"/>
        <v>#VALUE!</v>
      </c>
      <c r="AQ258" s="143" t="e">
        <f t="shared" si="88"/>
        <v>#VALUE!</v>
      </c>
      <c r="AR258" s="143" t="e">
        <f t="shared" si="88"/>
        <v>#VALUE!</v>
      </c>
      <c r="AS258" s="143" t="e">
        <f t="shared" si="88"/>
        <v>#VALUE!</v>
      </c>
      <c r="AT258" s="143" t="e">
        <f t="shared" si="88"/>
        <v>#VALUE!</v>
      </c>
      <c r="AU258" s="143" t="e">
        <f t="shared" si="88"/>
        <v>#VALUE!</v>
      </c>
      <c r="AV258" s="143" t="e">
        <f t="shared" si="88"/>
        <v>#VALUE!</v>
      </c>
      <c r="AW258" s="143" t="e">
        <f t="shared" si="88"/>
        <v>#VALUE!</v>
      </c>
      <c r="AX258" s="143" t="e">
        <f t="shared" si="88"/>
        <v>#VALUE!</v>
      </c>
      <c r="AY258" s="143" t="e">
        <f t="shared" si="88"/>
        <v>#VALUE!</v>
      </c>
      <c r="AZ258" s="143" t="e">
        <f t="shared" si="88"/>
        <v>#VALUE!</v>
      </c>
      <c r="BA258" s="143" t="e">
        <f t="shared" si="88"/>
        <v>#VALUE!</v>
      </c>
      <c r="BB258" s="143" t="e">
        <f t="shared" si="88"/>
        <v>#VALUE!</v>
      </c>
      <c r="BC258" s="143" t="e">
        <f t="shared" si="88"/>
        <v>#VALUE!</v>
      </c>
      <c r="BD258" s="143" t="e">
        <f t="shared" si="88"/>
        <v>#VALUE!</v>
      </c>
      <c r="BE258" s="143" t="e">
        <f t="shared" si="88"/>
        <v>#VALUE!</v>
      </c>
      <c r="BF258" s="143" t="e">
        <f t="shared" si="88"/>
        <v>#VALUE!</v>
      </c>
      <c r="BG258" s="143" t="e">
        <f t="shared" si="88"/>
        <v>#VALUE!</v>
      </c>
      <c r="BH258" s="143" t="e">
        <f t="shared" si="88"/>
        <v>#VALUE!</v>
      </c>
      <c r="BI258" s="143" t="e">
        <f t="shared" si="88"/>
        <v>#VALUE!</v>
      </c>
      <c r="BJ258" s="143" t="e">
        <f t="shared" si="88"/>
        <v>#VALUE!</v>
      </c>
      <c r="BK258" s="143" t="e">
        <f t="shared" si="88"/>
        <v>#VALUE!</v>
      </c>
      <c r="BL258" s="143" t="e">
        <f t="shared" si="88"/>
        <v>#VALUE!</v>
      </c>
      <c r="BM258" s="143" t="e">
        <f t="shared" si="88"/>
        <v>#VALUE!</v>
      </c>
      <c r="BN258" s="95"/>
      <c r="BO258" s="95"/>
      <c r="BP258" s="95"/>
      <c r="BQ258" s="95"/>
      <c r="BR258" s="95"/>
      <c r="BS258" s="95"/>
      <c r="BT258" s="95"/>
      <c r="BU258" s="95"/>
      <c r="BV258" s="95"/>
      <c r="BW258" s="95"/>
      <c r="BX258" s="95"/>
      <c r="BY258" s="95"/>
      <c r="BZ258" s="95"/>
      <c r="CA258" s="95"/>
      <c r="CB258" s="95"/>
      <c r="CC258" s="95"/>
      <c r="CD258" s="95"/>
      <c r="CE258" s="95"/>
      <c r="CF258" s="95"/>
      <c r="CG258" s="95"/>
      <c r="CH258" s="95"/>
      <c r="CI258" s="95"/>
      <c r="CJ258" s="95"/>
      <c r="CK258" s="95"/>
      <c r="CL258" s="95"/>
      <c r="CM258" s="95"/>
      <c r="CN258" s="95"/>
      <c r="CO258" s="95"/>
      <c r="CP258" s="95"/>
      <c r="CQ258" s="95"/>
      <c r="CR258" s="95"/>
      <c r="CS258" s="95"/>
      <c r="CT258" s="95"/>
      <c r="CU258" s="95"/>
      <c r="CV258" s="95"/>
      <c r="CW258" s="95"/>
      <c r="CX258" s="95"/>
      <c r="CY258" s="95"/>
      <c r="CZ258" s="95"/>
      <c r="DA258" s="95"/>
      <c r="DB258" s="95"/>
      <c r="DC258" s="95"/>
      <c r="DD258" s="95"/>
      <c r="DE258" s="95"/>
      <c r="DF258" s="95"/>
      <c r="DG258" s="95"/>
      <c r="DH258" s="95"/>
      <c r="DI258" s="95"/>
      <c r="DJ258" s="95"/>
      <c r="DK258" s="95"/>
      <c r="DL258" s="95"/>
      <c r="DM258" s="95"/>
      <c r="DN258" s="95"/>
      <c r="DO258" s="95"/>
      <c r="DP258" s="95"/>
      <c r="DQ258" s="95"/>
      <c r="DR258" s="95"/>
      <c r="DS258" s="95"/>
      <c r="DT258" s="95"/>
      <c r="DU258" s="95"/>
      <c r="DV258" s="95"/>
      <c r="DW258" s="95"/>
      <c r="DX258" s="95"/>
      <c r="DY258" s="95"/>
      <c r="DZ258" s="95"/>
      <c r="EA258" s="95"/>
      <c r="EB258" s="95"/>
      <c r="EC258" s="95"/>
      <c r="ED258" s="95"/>
      <c r="EE258" s="95"/>
      <c r="EF258" s="95"/>
      <c r="EG258" s="95"/>
      <c r="EH258" s="95"/>
      <c r="EI258" s="95"/>
      <c r="EJ258" s="95"/>
      <c r="EK258" s="95"/>
      <c r="EL258" s="95"/>
      <c r="EM258" s="95"/>
      <c r="EN258" s="95"/>
      <c r="EO258" s="95"/>
      <c r="EP258" s="95"/>
      <c r="EQ258" s="95"/>
      <c r="ER258" s="95"/>
      <c r="ES258" s="95"/>
      <c r="ET258" s="95"/>
      <c r="EU258" s="95"/>
      <c r="EV258" s="95"/>
      <c r="EW258" s="95"/>
      <c r="EX258" s="95"/>
      <c r="EY258" s="95"/>
      <c r="EZ258" s="95"/>
      <c r="FA258" s="95"/>
      <c r="FB258" s="95"/>
      <c r="FC258" s="95"/>
      <c r="FD258" s="95"/>
      <c r="FE258" s="95"/>
      <c r="FF258" s="95"/>
      <c r="FG258" s="95"/>
      <c r="FH258" s="95"/>
      <c r="FI258" s="95"/>
      <c r="FJ258" s="95"/>
      <c r="FK258" s="95"/>
      <c r="FL258" s="95"/>
      <c r="FM258" s="95"/>
      <c r="FN258" s="95"/>
      <c r="FO258" s="95"/>
      <c r="FP258" s="95"/>
      <c r="FQ258" s="95"/>
      <c r="FR258" s="95"/>
      <c r="FS258" s="95"/>
      <c r="FT258" s="95"/>
      <c r="FU258" s="95"/>
      <c r="FV258" s="95"/>
      <c r="FW258" s="95"/>
      <c r="FX258" s="95"/>
      <c r="FY258" s="95"/>
      <c r="FZ258" s="95"/>
      <c r="GA258" s="95"/>
      <c r="GB258" s="95"/>
      <c r="GC258" s="95"/>
      <c r="GD258" s="95"/>
      <c r="GE258" s="95"/>
      <c r="GF258" s="95"/>
      <c r="GG258" s="95"/>
      <c r="GH258" s="95"/>
      <c r="GI258" s="95"/>
      <c r="GJ258" s="95"/>
      <c r="GK258" s="95"/>
      <c r="GL258" s="95"/>
      <c r="GM258" s="95"/>
      <c r="GN258" s="95"/>
      <c r="GO258" s="95"/>
      <c r="GP258" s="95"/>
      <c r="GQ258" s="95"/>
      <c r="GR258" s="95"/>
      <c r="GS258" s="95"/>
      <c r="GT258" s="95"/>
      <c r="GU258" s="95"/>
      <c r="GV258" s="95"/>
      <c r="GW258" s="133"/>
      <c r="GX258" s="133"/>
      <c r="GY258" s="133"/>
      <c r="GZ258" s="133"/>
      <c r="HA258" s="133"/>
      <c r="HB258" s="133"/>
      <c r="HC258" s="133"/>
      <c r="HD258" s="133"/>
      <c r="HE258" s="133"/>
      <c r="HF258" s="133"/>
      <c r="HG258" s="95"/>
      <c r="HH258" s="95"/>
      <c r="HI258" s="95"/>
      <c r="HJ258" s="95"/>
      <c r="HK258" s="95"/>
      <c r="HL258" s="95"/>
      <c r="HM258" s="95"/>
      <c r="HN258" s="95"/>
      <c r="HO258" s="95"/>
      <c r="HP258" s="95"/>
      <c r="HQ258" s="95"/>
      <c r="HR258" s="95"/>
      <c r="HS258" s="95"/>
      <c r="HT258" s="95"/>
      <c r="HU258" s="95"/>
      <c r="HV258" s="95"/>
      <c r="HW258" s="95"/>
      <c r="HX258" s="95"/>
      <c r="HY258" s="95"/>
      <c r="HZ258" s="95"/>
      <c r="IA258" s="95"/>
      <c r="IB258" s="95"/>
      <c r="IC258" s="95"/>
      <c r="ID258" s="95"/>
      <c r="IE258" s="95"/>
      <c r="IF258" s="95"/>
      <c r="IG258" s="95"/>
      <c r="IH258" s="95"/>
      <c r="II258" s="95"/>
      <c r="IJ258" s="95"/>
      <c r="IK258" s="95"/>
      <c r="IL258" s="95"/>
      <c r="IM258" s="95"/>
      <c r="IN258" s="95"/>
      <c r="IO258" s="95"/>
      <c r="IP258" s="95"/>
      <c r="IQ258" s="95"/>
      <c r="IR258" s="95"/>
      <c r="IS258" s="95"/>
      <c r="IT258" s="95"/>
      <c r="IU258" s="95"/>
      <c r="IV258" s="95"/>
      <c r="IW258" s="95"/>
      <c r="IX258" s="95"/>
      <c r="IY258" s="95"/>
      <c r="IZ258" s="95"/>
      <c r="JA258" s="95"/>
      <c r="JB258" s="95"/>
      <c r="JC258" s="95"/>
      <c r="JD258" s="95"/>
      <c r="JE258" s="95"/>
      <c r="JF258" s="95"/>
      <c r="JG258" s="95"/>
      <c r="JH258" s="95"/>
      <c r="JI258" s="95"/>
      <c r="JJ258" s="95"/>
      <c r="JK258" s="95"/>
      <c r="JL258" s="95"/>
      <c r="JM258" s="95"/>
      <c r="JN258" s="95"/>
      <c r="JO258" s="95"/>
      <c r="JP258" s="95"/>
      <c r="JQ258" s="95"/>
      <c r="JR258" s="95"/>
      <c r="JS258" s="95"/>
      <c r="JT258" s="95"/>
      <c r="JU258" s="95"/>
      <c r="JV258" s="95"/>
      <c r="JW258" s="95"/>
      <c r="JX258" s="95"/>
      <c r="JY258" s="95"/>
      <c r="JZ258" s="95"/>
      <c r="KA258" s="95"/>
      <c r="KB258" s="95"/>
      <c r="KC258" s="95"/>
      <c r="KD258" s="95"/>
      <c r="KE258" s="95"/>
      <c r="KF258" s="95"/>
      <c r="KG258" s="95"/>
      <c r="KH258" s="95"/>
      <c r="KI258" s="95"/>
      <c r="KJ258" s="95"/>
      <c r="KK258" s="95"/>
      <c r="KL258" s="95"/>
      <c r="KM258" s="95"/>
      <c r="KN258" s="95"/>
      <c r="KO258" s="95"/>
      <c r="KP258" s="95"/>
      <c r="KQ258" s="95"/>
      <c r="KR258" s="95"/>
      <c r="KS258" s="95"/>
      <c r="KT258" s="95"/>
      <c r="KU258" s="95"/>
      <c r="KV258" s="95"/>
      <c r="KW258" s="95"/>
      <c r="KX258" s="95"/>
      <c r="KY258" s="95"/>
      <c r="KZ258" s="95"/>
      <c r="LA258" s="95"/>
      <c r="LB258" s="95"/>
      <c r="LC258" s="95"/>
      <c r="LD258" s="95"/>
      <c r="LE258" s="95"/>
      <c r="LF258" s="95"/>
      <c r="LG258" s="95"/>
      <c r="LH258" s="95"/>
      <c r="LI258" s="95"/>
      <c r="LJ258" s="95"/>
      <c r="LK258" s="95"/>
      <c r="LL258" s="95"/>
      <c r="LM258" s="95"/>
      <c r="LN258" s="95"/>
      <c r="LO258" s="95"/>
      <c r="LP258" s="95"/>
      <c r="LQ258" s="95"/>
      <c r="LR258" s="95"/>
      <c r="LS258" s="95"/>
      <c r="LT258" s="95"/>
      <c r="LU258" s="95"/>
      <c r="LV258" s="95"/>
      <c r="LW258" s="95"/>
      <c r="LX258" s="95"/>
      <c r="LY258" s="95"/>
      <c r="LZ258" s="95"/>
      <c r="MA258" s="95"/>
      <c r="MB258" s="95"/>
      <c r="MC258" s="95"/>
      <c r="MD258" s="95"/>
      <c r="ME258" s="95"/>
      <c r="MF258" s="95"/>
      <c r="MG258" s="95"/>
      <c r="MH258" s="95"/>
      <c r="MI258" s="95"/>
      <c r="MJ258" s="95"/>
      <c r="MK258" s="95"/>
      <c r="ML258" s="95"/>
      <c r="MM258" s="95"/>
      <c r="MN258" s="95"/>
      <c r="MO258" s="95"/>
      <c r="MP258" s="95"/>
      <c r="MQ258" s="95"/>
      <c r="MR258" s="95"/>
      <c r="MS258" s="95"/>
      <c r="MT258" s="95"/>
      <c r="MU258" s="95"/>
      <c r="MV258" s="95"/>
      <c r="MW258" s="95"/>
      <c r="MX258" s="95"/>
      <c r="MY258" s="95"/>
      <c r="MZ258" s="95"/>
      <c r="NA258" s="95"/>
      <c r="NB258" s="95"/>
      <c r="NC258" s="95"/>
      <c r="ND258" s="95"/>
      <c r="NE258" s="95"/>
      <c r="NF258" s="95"/>
      <c r="NG258" s="95"/>
      <c r="NH258" s="95"/>
      <c r="NI258" s="95"/>
      <c r="NJ258" s="95"/>
      <c r="NK258" s="95"/>
      <c r="NL258" s="95"/>
      <c r="NM258" s="95"/>
      <c r="NN258" s="95"/>
      <c r="NO258" s="95"/>
      <c r="NP258" s="95"/>
      <c r="NQ258" s="95"/>
      <c r="NR258" s="95"/>
      <c r="NS258" s="95"/>
      <c r="NT258" s="95"/>
      <c r="NU258" s="95"/>
      <c r="NV258" s="95"/>
      <c r="NW258" s="95"/>
      <c r="NX258" s="95"/>
      <c r="NY258" s="95"/>
      <c r="NZ258" s="95"/>
      <c r="OA258" s="95"/>
      <c r="OB258" s="95"/>
      <c r="OC258" s="95"/>
      <c r="OD258" s="95"/>
      <c r="OE258" s="95"/>
      <c r="OF258" s="95"/>
      <c r="OG258" s="95"/>
      <c r="OH258" s="95"/>
      <c r="OI258" s="95"/>
      <c r="OJ258" s="95"/>
      <c r="OK258" s="95"/>
      <c r="OL258" s="95"/>
      <c r="OM258" s="95"/>
      <c r="ON258" s="95"/>
      <c r="OO258" s="95"/>
      <c r="OP258" s="95"/>
      <c r="OQ258" s="95"/>
      <c r="OR258" s="95"/>
      <c r="OS258" s="95"/>
      <c r="OT258" s="95"/>
      <c r="OU258" s="95"/>
      <c r="OV258" s="95"/>
      <c r="OW258" s="95"/>
      <c r="OX258" s="95"/>
      <c r="OY258" s="95"/>
      <c r="OZ258" s="95"/>
      <c r="PA258" s="95"/>
      <c r="PB258" s="95"/>
      <c r="PC258" s="95"/>
      <c r="PD258" s="95"/>
      <c r="PE258" s="95"/>
      <c r="PF258" s="95"/>
      <c r="PG258" s="95"/>
      <c r="PH258" s="95"/>
    </row>
    <row r="259" spans="3:424" s="85" customFormat="1" ht="29.4" customHeight="1">
      <c r="C259" s="1815" t="s">
        <v>212</v>
      </c>
      <c r="D259" s="1815"/>
      <c r="E259" s="1815"/>
      <c r="F259" s="143">
        <f t="shared" si="89"/>
        <v>0</v>
      </c>
      <c r="G259" s="143" t="e">
        <f t="shared" si="90"/>
        <v>#VALUE!</v>
      </c>
      <c r="H259" s="143" t="e">
        <f t="shared" si="88"/>
        <v>#VALUE!</v>
      </c>
      <c r="I259" s="143" t="e">
        <f t="shared" si="88"/>
        <v>#VALUE!</v>
      </c>
      <c r="J259" s="143" t="e">
        <f t="shared" si="88"/>
        <v>#VALUE!</v>
      </c>
      <c r="K259" s="143" t="e">
        <f t="shared" si="88"/>
        <v>#VALUE!</v>
      </c>
      <c r="L259" s="143" t="e">
        <f t="shared" si="88"/>
        <v>#VALUE!</v>
      </c>
      <c r="M259" s="143" t="e">
        <f t="shared" si="88"/>
        <v>#VALUE!</v>
      </c>
      <c r="N259" s="143" t="e">
        <f t="shared" si="88"/>
        <v>#VALUE!</v>
      </c>
      <c r="O259" s="143" t="e">
        <f t="shared" si="88"/>
        <v>#VALUE!</v>
      </c>
      <c r="P259" s="143" t="e">
        <f t="shared" si="88"/>
        <v>#VALUE!</v>
      </c>
      <c r="Q259" s="143" t="e">
        <f t="shared" si="88"/>
        <v>#VALUE!</v>
      </c>
      <c r="R259" s="143" t="e">
        <f t="shared" si="88"/>
        <v>#VALUE!</v>
      </c>
      <c r="S259" s="143" t="e">
        <f t="shared" si="88"/>
        <v>#VALUE!</v>
      </c>
      <c r="T259" s="143" t="e">
        <f t="shared" si="88"/>
        <v>#VALUE!</v>
      </c>
      <c r="U259" s="143" t="e">
        <f t="shared" si="88"/>
        <v>#VALUE!</v>
      </c>
      <c r="V259" s="143" t="e">
        <f t="shared" si="88"/>
        <v>#VALUE!</v>
      </c>
      <c r="W259" s="143" t="e">
        <f t="shared" si="88"/>
        <v>#VALUE!</v>
      </c>
      <c r="X259" s="143" t="e">
        <f t="shared" si="88"/>
        <v>#VALUE!</v>
      </c>
      <c r="Y259" s="143" t="e">
        <f t="shared" si="88"/>
        <v>#VALUE!</v>
      </c>
      <c r="Z259" s="143" t="e">
        <f t="shared" si="88"/>
        <v>#VALUE!</v>
      </c>
      <c r="AA259" s="143" t="e">
        <f t="shared" si="88"/>
        <v>#VALUE!</v>
      </c>
      <c r="AB259" s="143" t="e">
        <f t="shared" si="88"/>
        <v>#VALUE!</v>
      </c>
      <c r="AC259" s="143" t="e">
        <f t="shared" si="88"/>
        <v>#VALUE!</v>
      </c>
      <c r="AD259" s="143" t="e">
        <f t="shared" si="88"/>
        <v>#VALUE!</v>
      </c>
      <c r="AE259" s="143" t="e">
        <f t="shared" si="88"/>
        <v>#VALUE!</v>
      </c>
      <c r="AF259" s="143" t="e">
        <f t="shared" si="88"/>
        <v>#VALUE!</v>
      </c>
      <c r="AG259" s="143" t="e">
        <f t="shared" si="88"/>
        <v>#VALUE!</v>
      </c>
      <c r="AH259" s="143" t="e">
        <f t="shared" si="88"/>
        <v>#VALUE!</v>
      </c>
      <c r="AI259" s="143" t="e">
        <f t="shared" si="88"/>
        <v>#VALUE!</v>
      </c>
      <c r="AJ259" s="143" t="e">
        <f t="shared" si="88"/>
        <v>#VALUE!</v>
      </c>
      <c r="AK259" s="143" t="e">
        <f t="shared" si="88"/>
        <v>#VALUE!</v>
      </c>
      <c r="AL259" s="143" t="e">
        <f t="shared" si="88"/>
        <v>#VALUE!</v>
      </c>
      <c r="AM259" s="143" t="e">
        <f t="shared" si="88"/>
        <v>#VALUE!</v>
      </c>
      <c r="AN259" s="143" t="e">
        <f t="shared" si="88"/>
        <v>#VALUE!</v>
      </c>
      <c r="AO259" s="143" t="e">
        <f t="shared" si="88"/>
        <v>#VALUE!</v>
      </c>
      <c r="AP259" s="143" t="e">
        <f t="shared" si="88"/>
        <v>#VALUE!</v>
      </c>
      <c r="AQ259" s="143" t="e">
        <f t="shared" si="88"/>
        <v>#VALUE!</v>
      </c>
      <c r="AR259" s="143" t="e">
        <f t="shared" si="88"/>
        <v>#VALUE!</v>
      </c>
      <c r="AS259" s="143" t="e">
        <f t="shared" si="88"/>
        <v>#VALUE!</v>
      </c>
      <c r="AT259" s="143" t="e">
        <f t="shared" si="88"/>
        <v>#VALUE!</v>
      </c>
      <c r="AU259" s="143" t="e">
        <f t="shared" si="88"/>
        <v>#VALUE!</v>
      </c>
      <c r="AV259" s="143" t="e">
        <f t="shared" si="88"/>
        <v>#VALUE!</v>
      </c>
      <c r="AW259" s="143" t="e">
        <f t="shared" si="88"/>
        <v>#VALUE!</v>
      </c>
      <c r="AX259" s="143" t="e">
        <f t="shared" si="88"/>
        <v>#VALUE!</v>
      </c>
      <c r="AY259" s="143" t="e">
        <f t="shared" si="88"/>
        <v>#VALUE!</v>
      </c>
      <c r="AZ259" s="143" t="e">
        <f t="shared" si="88"/>
        <v>#VALUE!</v>
      </c>
      <c r="BA259" s="143" t="e">
        <f t="shared" si="88"/>
        <v>#VALUE!</v>
      </c>
      <c r="BB259" s="143" t="e">
        <f t="shared" si="88"/>
        <v>#VALUE!</v>
      </c>
      <c r="BC259" s="143" t="e">
        <f t="shared" si="88"/>
        <v>#VALUE!</v>
      </c>
      <c r="BD259" s="143" t="e">
        <f t="shared" si="88"/>
        <v>#VALUE!</v>
      </c>
      <c r="BE259" s="143" t="e">
        <f t="shared" si="88"/>
        <v>#VALUE!</v>
      </c>
      <c r="BF259" s="143" t="e">
        <f t="shared" si="88"/>
        <v>#VALUE!</v>
      </c>
      <c r="BG259" s="143" t="e">
        <f t="shared" si="88"/>
        <v>#VALUE!</v>
      </c>
      <c r="BH259" s="143" t="e">
        <f t="shared" si="88"/>
        <v>#VALUE!</v>
      </c>
      <c r="BI259" s="143" t="e">
        <f t="shared" si="88"/>
        <v>#VALUE!</v>
      </c>
      <c r="BJ259" s="143" t="e">
        <f t="shared" si="88"/>
        <v>#VALUE!</v>
      </c>
      <c r="BK259" s="143" t="e">
        <f t="shared" si="88"/>
        <v>#VALUE!</v>
      </c>
      <c r="BL259" s="143" t="e">
        <f t="shared" si="88"/>
        <v>#VALUE!</v>
      </c>
      <c r="BM259" s="143" t="e">
        <f t="shared" si="88"/>
        <v>#VALUE!</v>
      </c>
      <c r="BN259" s="95"/>
      <c r="BO259" s="95"/>
      <c r="BP259" s="95"/>
      <c r="BQ259" s="95"/>
      <c r="BR259" s="95"/>
      <c r="BS259" s="95"/>
      <c r="BT259" s="95"/>
      <c r="BU259" s="95"/>
      <c r="BV259" s="95"/>
      <c r="BW259" s="95"/>
      <c r="BX259" s="95"/>
      <c r="BY259" s="95"/>
      <c r="BZ259" s="95"/>
      <c r="CA259" s="95"/>
      <c r="CB259" s="95"/>
      <c r="CC259" s="95"/>
      <c r="CD259" s="95"/>
      <c r="CE259" s="95"/>
      <c r="CF259" s="95"/>
      <c r="CG259" s="95"/>
      <c r="CH259" s="95"/>
      <c r="CI259" s="95"/>
      <c r="CJ259" s="95"/>
      <c r="CK259" s="95"/>
      <c r="CL259" s="95"/>
      <c r="CM259" s="95"/>
      <c r="CN259" s="95"/>
      <c r="CO259" s="95"/>
      <c r="CP259" s="95"/>
      <c r="CQ259" s="95"/>
      <c r="CR259" s="95"/>
      <c r="CS259" s="95"/>
      <c r="CT259" s="95"/>
      <c r="CU259" s="95"/>
      <c r="CV259" s="95"/>
      <c r="CW259" s="95"/>
      <c r="CX259" s="95"/>
      <c r="CY259" s="95"/>
      <c r="CZ259" s="95"/>
      <c r="DA259" s="95"/>
      <c r="DB259" s="95"/>
      <c r="DC259" s="95"/>
      <c r="DD259" s="95"/>
      <c r="DE259" s="95"/>
      <c r="DF259" s="95"/>
      <c r="DG259" s="95"/>
      <c r="DH259" s="95"/>
      <c r="DI259" s="95"/>
      <c r="DJ259" s="95"/>
      <c r="DK259" s="95"/>
      <c r="DL259" s="95"/>
      <c r="DM259" s="95"/>
      <c r="DN259" s="95"/>
      <c r="DO259" s="95"/>
      <c r="DP259" s="95"/>
      <c r="DQ259" s="95"/>
      <c r="DR259" s="95"/>
      <c r="DS259" s="95"/>
      <c r="DT259" s="95"/>
      <c r="DU259" s="95"/>
      <c r="DV259" s="95"/>
      <c r="DW259" s="95"/>
      <c r="DX259" s="95"/>
      <c r="DY259" s="95"/>
      <c r="DZ259" s="95"/>
      <c r="EA259" s="95"/>
      <c r="EB259" s="95"/>
      <c r="EC259" s="95"/>
      <c r="ED259" s="95"/>
      <c r="EE259" s="95"/>
      <c r="EF259" s="95"/>
      <c r="EG259" s="95"/>
      <c r="EH259" s="95"/>
      <c r="EI259" s="95"/>
      <c r="EJ259" s="95"/>
      <c r="EK259" s="95"/>
      <c r="EL259" s="95"/>
      <c r="EM259" s="95"/>
      <c r="EN259" s="95"/>
      <c r="EO259" s="95"/>
      <c r="EP259" s="95"/>
      <c r="EQ259" s="95"/>
      <c r="ER259" s="95"/>
      <c r="ES259" s="95"/>
      <c r="ET259" s="95"/>
      <c r="EU259" s="95"/>
      <c r="EV259" s="95"/>
      <c r="EW259" s="95"/>
      <c r="EX259" s="95"/>
      <c r="EY259" s="95"/>
      <c r="EZ259" s="95"/>
      <c r="FA259" s="95"/>
      <c r="FB259" s="95"/>
      <c r="FC259" s="95"/>
      <c r="FD259" s="95"/>
      <c r="FE259" s="95"/>
      <c r="FF259" s="95"/>
      <c r="FG259" s="95"/>
      <c r="FH259" s="95"/>
      <c r="FI259" s="95"/>
      <c r="FJ259" s="95"/>
      <c r="FK259" s="95"/>
      <c r="FL259" s="95"/>
      <c r="FM259" s="95"/>
      <c r="FN259" s="95"/>
      <c r="FO259" s="95"/>
      <c r="FP259" s="95"/>
      <c r="FQ259" s="95"/>
      <c r="FR259" s="95"/>
      <c r="FS259" s="95"/>
      <c r="FT259" s="95"/>
      <c r="FU259" s="95"/>
      <c r="FV259" s="95"/>
      <c r="FW259" s="95"/>
      <c r="FX259" s="95"/>
      <c r="FY259" s="95"/>
      <c r="FZ259" s="95"/>
      <c r="GA259" s="95"/>
      <c r="GB259" s="95"/>
      <c r="GC259" s="95"/>
      <c r="GD259" s="95"/>
      <c r="GE259" s="95"/>
      <c r="GF259" s="95"/>
      <c r="GG259" s="95"/>
      <c r="GH259" s="95"/>
      <c r="GI259" s="95"/>
      <c r="GJ259" s="95"/>
      <c r="GK259" s="95"/>
      <c r="GL259" s="95"/>
      <c r="GM259" s="95"/>
      <c r="GN259" s="95"/>
      <c r="GO259" s="95"/>
      <c r="GP259" s="95"/>
      <c r="GQ259" s="95"/>
      <c r="GR259" s="95"/>
      <c r="GS259" s="95"/>
      <c r="GT259" s="95"/>
      <c r="GU259" s="95"/>
      <c r="GV259" s="95"/>
      <c r="GW259" s="133"/>
      <c r="GX259" s="133"/>
      <c r="GY259" s="133"/>
      <c r="GZ259" s="133"/>
      <c r="HA259" s="133"/>
      <c r="HB259" s="133"/>
      <c r="HC259" s="133"/>
      <c r="HD259" s="133"/>
      <c r="HE259" s="133"/>
      <c r="HF259" s="133"/>
      <c r="HG259" s="95"/>
      <c r="HH259" s="95"/>
      <c r="HI259" s="95"/>
      <c r="HJ259" s="95"/>
      <c r="HK259" s="95"/>
      <c r="HL259" s="95"/>
      <c r="HM259" s="95"/>
      <c r="HN259" s="95"/>
      <c r="HO259" s="95"/>
      <c r="HP259" s="95"/>
      <c r="HQ259" s="95"/>
      <c r="HR259" s="95"/>
      <c r="HS259" s="95"/>
      <c r="HT259" s="95"/>
      <c r="HU259" s="95"/>
      <c r="HV259" s="95"/>
      <c r="HW259" s="95"/>
      <c r="HX259" s="95"/>
      <c r="HY259" s="95"/>
      <c r="HZ259" s="95"/>
      <c r="IA259" s="95"/>
      <c r="IB259" s="95"/>
      <c r="IC259" s="95"/>
      <c r="ID259" s="95"/>
      <c r="IE259" s="95"/>
      <c r="IF259" s="95"/>
      <c r="IG259" s="95"/>
      <c r="IH259" s="95"/>
      <c r="II259" s="95"/>
      <c r="IJ259" s="95"/>
      <c r="IK259" s="95"/>
      <c r="IL259" s="95"/>
      <c r="IM259" s="95"/>
      <c r="IN259" s="95"/>
      <c r="IO259" s="95"/>
      <c r="IP259" s="95"/>
      <c r="IQ259" s="95"/>
      <c r="IR259" s="95"/>
      <c r="IS259" s="95"/>
      <c r="IT259" s="95"/>
      <c r="IU259" s="95"/>
      <c r="IV259" s="95"/>
      <c r="IW259" s="95"/>
      <c r="IX259" s="95"/>
      <c r="IY259" s="95"/>
      <c r="IZ259" s="95"/>
      <c r="JA259" s="95"/>
      <c r="JB259" s="95"/>
      <c r="JC259" s="95"/>
      <c r="JD259" s="95"/>
      <c r="JE259" s="95"/>
      <c r="JF259" s="95"/>
      <c r="JG259" s="95"/>
      <c r="JH259" s="95"/>
      <c r="JI259" s="95"/>
      <c r="JJ259" s="95"/>
      <c r="JK259" s="95"/>
      <c r="JL259" s="95"/>
      <c r="JM259" s="95"/>
      <c r="JN259" s="95"/>
      <c r="JO259" s="95"/>
      <c r="JP259" s="95"/>
      <c r="JQ259" s="95"/>
      <c r="JR259" s="95"/>
      <c r="JS259" s="95"/>
      <c r="JT259" s="95"/>
      <c r="JU259" s="95"/>
      <c r="JV259" s="95"/>
      <c r="JW259" s="95"/>
      <c r="JX259" s="95"/>
      <c r="JY259" s="95"/>
      <c r="JZ259" s="95"/>
      <c r="KA259" s="95"/>
      <c r="KB259" s="95"/>
      <c r="KC259" s="95"/>
      <c r="KD259" s="95"/>
      <c r="KE259" s="95"/>
      <c r="KF259" s="95"/>
      <c r="KG259" s="95"/>
      <c r="KH259" s="95"/>
      <c r="KI259" s="95"/>
      <c r="KJ259" s="95"/>
      <c r="KK259" s="95"/>
      <c r="KL259" s="95"/>
      <c r="KM259" s="95"/>
      <c r="KN259" s="95"/>
      <c r="KO259" s="95"/>
      <c r="KP259" s="95"/>
      <c r="KQ259" s="95"/>
      <c r="KR259" s="95"/>
      <c r="KS259" s="95"/>
      <c r="KT259" s="95"/>
      <c r="KU259" s="95"/>
      <c r="KV259" s="95"/>
      <c r="KW259" s="95"/>
      <c r="KX259" s="95"/>
      <c r="KY259" s="95"/>
      <c r="KZ259" s="95"/>
      <c r="LA259" s="95"/>
      <c r="LB259" s="95"/>
      <c r="LC259" s="95"/>
      <c r="LD259" s="95"/>
      <c r="LE259" s="95"/>
      <c r="LF259" s="95"/>
      <c r="LG259" s="95"/>
      <c r="LH259" s="95"/>
      <c r="LI259" s="95"/>
      <c r="LJ259" s="95"/>
      <c r="LK259" s="95"/>
      <c r="LL259" s="95"/>
      <c r="LM259" s="95"/>
      <c r="LN259" s="95"/>
      <c r="LO259" s="95"/>
      <c r="LP259" s="95"/>
      <c r="LQ259" s="95"/>
      <c r="LR259" s="95"/>
      <c r="LS259" s="95"/>
      <c r="LT259" s="95"/>
      <c r="LU259" s="95"/>
      <c r="LV259" s="95"/>
      <c r="LW259" s="95"/>
      <c r="LX259" s="95"/>
      <c r="LY259" s="95"/>
      <c r="LZ259" s="95"/>
      <c r="MA259" s="95"/>
      <c r="MB259" s="95"/>
      <c r="MC259" s="95"/>
      <c r="MD259" s="95"/>
      <c r="ME259" s="95"/>
      <c r="MF259" s="95"/>
      <c r="MG259" s="95"/>
      <c r="MH259" s="95"/>
      <c r="MI259" s="95"/>
      <c r="MJ259" s="95"/>
      <c r="MK259" s="95"/>
      <c r="ML259" s="95"/>
      <c r="MM259" s="95"/>
      <c r="MN259" s="95"/>
      <c r="MO259" s="95"/>
      <c r="MP259" s="95"/>
      <c r="MQ259" s="95"/>
      <c r="MR259" s="95"/>
      <c r="MS259" s="95"/>
      <c r="MT259" s="95"/>
      <c r="MU259" s="95"/>
      <c r="MV259" s="95"/>
      <c r="MW259" s="95"/>
      <c r="MX259" s="95"/>
      <c r="MY259" s="95"/>
      <c r="MZ259" s="95"/>
      <c r="NA259" s="95"/>
      <c r="NB259" s="95"/>
      <c r="NC259" s="95"/>
      <c r="ND259" s="95"/>
      <c r="NE259" s="95"/>
      <c r="NF259" s="95"/>
      <c r="NG259" s="95"/>
      <c r="NH259" s="95"/>
      <c r="NI259" s="95"/>
      <c r="NJ259" s="95"/>
      <c r="NK259" s="95"/>
      <c r="NL259" s="95"/>
      <c r="NM259" s="95"/>
      <c r="NN259" s="95"/>
      <c r="NO259" s="95"/>
      <c r="NP259" s="95"/>
      <c r="NQ259" s="95"/>
      <c r="NR259" s="95"/>
      <c r="NS259" s="95"/>
      <c r="NT259" s="95"/>
      <c r="NU259" s="95"/>
      <c r="NV259" s="95"/>
      <c r="NW259" s="95"/>
      <c r="NX259" s="95"/>
      <c r="NY259" s="95"/>
      <c r="NZ259" s="95"/>
      <c r="OA259" s="95"/>
      <c r="OB259" s="95"/>
      <c r="OC259" s="95"/>
      <c r="OD259" s="95"/>
      <c r="OE259" s="95"/>
      <c r="OF259" s="95"/>
      <c r="OG259" s="95"/>
      <c r="OH259" s="95"/>
      <c r="OI259" s="95"/>
      <c r="OJ259" s="95"/>
      <c r="OK259" s="95"/>
      <c r="OL259" s="95"/>
      <c r="OM259" s="95"/>
      <c r="ON259" s="95"/>
      <c r="OO259" s="95"/>
      <c r="OP259" s="95"/>
      <c r="OQ259" s="95"/>
      <c r="OR259" s="95"/>
      <c r="OS259" s="95"/>
      <c r="OT259" s="95"/>
      <c r="OU259" s="95"/>
      <c r="OV259" s="95"/>
      <c r="OW259" s="95"/>
      <c r="OX259" s="95"/>
      <c r="OY259" s="95"/>
      <c r="OZ259" s="95"/>
      <c r="PA259" s="95"/>
      <c r="PB259" s="95"/>
      <c r="PC259" s="95"/>
      <c r="PD259" s="95"/>
      <c r="PE259" s="95"/>
      <c r="PF259" s="95"/>
      <c r="PG259" s="95"/>
      <c r="PH259" s="95"/>
    </row>
    <row r="260" spans="3:424" s="85" customFormat="1" ht="29.55" customHeight="1">
      <c r="C260" s="1815" t="s">
        <v>213</v>
      </c>
      <c r="D260" s="1815"/>
      <c r="E260" s="1815"/>
      <c r="F260" s="143">
        <f t="shared" si="89"/>
        <v>0</v>
      </c>
      <c r="G260" s="143" t="e">
        <f t="shared" si="90"/>
        <v>#VALUE!</v>
      </c>
      <c r="H260" s="143" t="e">
        <f t="shared" si="88"/>
        <v>#VALUE!</v>
      </c>
      <c r="I260" s="143" t="e">
        <f t="shared" si="88"/>
        <v>#VALUE!</v>
      </c>
      <c r="J260" s="143" t="e">
        <f t="shared" si="88"/>
        <v>#VALUE!</v>
      </c>
      <c r="K260" s="143" t="e">
        <f t="shared" si="88"/>
        <v>#VALUE!</v>
      </c>
      <c r="L260" s="143" t="e">
        <f t="shared" si="88"/>
        <v>#VALUE!</v>
      </c>
      <c r="M260" s="143" t="e">
        <f t="shared" si="88"/>
        <v>#VALUE!</v>
      </c>
      <c r="N260" s="143" t="e">
        <f t="shared" si="88"/>
        <v>#VALUE!</v>
      </c>
      <c r="O260" s="143" t="e">
        <f t="shared" si="88"/>
        <v>#VALUE!</v>
      </c>
      <c r="P260" s="143" t="e">
        <f t="shared" si="88"/>
        <v>#VALUE!</v>
      </c>
      <c r="Q260" s="143" t="e">
        <f t="shared" si="88"/>
        <v>#VALUE!</v>
      </c>
      <c r="R260" s="143" t="e">
        <f t="shared" si="88"/>
        <v>#VALUE!</v>
      </c>
      <c r="S260" s="143" t="e">
        <f t="shared" si="88"/>
        <v>#VALUE!</v>
      </c>
      <c r="T260" s="143" t="e">
        <f t="shared" si="88"/>
        <v>#VALUE!</v>
      </c>
      <c r="U260" s="143" t="e">
        <f t="shared" si="88"/>
        <v>#VALUE!</v>
      </c>
      <c r="V260" s="143" t="e">
        <f t="shared" si="88"/>
        <v>#VALUE!</v>
      </c>
      <c r="W260" s="143" t="e">
        <f t="shared" si="88"/>
        <v>#VALUE!</v>
      </c>
      <c r="X260" s="143" t="e">
        <f t="shared" si="88"/>
        <v>#VALUE!</v>
      </c>
      <c r="Y260" s="143" t="e">
        <f t="shared" si="88"/>
        <v>#VALUE!</v>
      </c>
      <c r="Z260" s="143" t="e">
        <f t="shared" si="88"/>
        <v>#VALUE!</v>
      </c>
      <c r="AA260" s="143" t="e">
        <f t="shared" si="88"/>
        <v>#VALUE!</v>
      </c>
      <c r="AB260" s="143" t="e">
        <f t="shared" si="88"/>
        <v>#VALUE!</v>
      </c>
      <c r="AC260" s="143" t="e">
        <f t="shared" si="88"/>
        <v>#VALUE!</v>
      </c>
      <c r="AD260" s="143" t="e">
        <f t="shared" si="88"/>
        <v>#VALUE!</v>
      </c>
      <c r="AE260" s="143" t="e">
        <f t="shared" si="88"/>
        <v>#VALUE!</v>
      </c>
      <c r="AF260" s="143" t="e">
        <f t="shared" si="88"/>
        <v>#VALUE!</v>
      </c>
      <c r="AG260" s="143" t="e">
        <f t="shared" si="88"/>
        <v>#VALUE!</v>
      </c>
      <c r="AH260" s="143" t="e">
        <f t="shared" si="88"/>
        <v>#VALUE!</v>
      </c>
      <c r="AI260" s="143" t="e">
        <f t="shared" si="88"/>
        <v>#VALUE!</v>
      </c>
      <c r="AJ260" s="143" t="e">
        <f t="shared" si="88"/>
        <v>#VALUE!</v>
      </c>
      <c r="AK260" s="143" t="e">
        <f t="shared" si="88"/>
        <v>#VALUE!</v>
      </c>
      <c r="AL260" s="143" t="e">
        <f t="shared" si="88"/>
        <v>#VALUE!</v>
      </c>
      <c r="AM260" s="143" t="e">
        <f t="shared" si="88"/>
        <v>#VALUE!</v>
      </c>
      <c r="AN260" s="143" t="e">
        <f t="shared" si="88"/>
        <v>#VALUE!</v>
      </c>
      <c r="AO260" s="143" t="e">
        <f t="shared" si="88"/>
        <v>#VALUE!</v>
      </c>
      <c r="AP260" s="143" t="e">
        <f t="shared" si="88"/>
        <v>#VALUE!</v>
      </c>
      <c r="AQ260" s="143" t="e">
        <f t="shared" si="88"/>
        <v>#VALUE!</v>
      </c>
      <c r="AR260" s="143" t="e">
        <f t="shared" si="88"/>
        <v>#VALUE!</v>
      </c>
      <c r="AS260" s="143" t="e">
        <f t="shared" si="88"/>
        <v>#VALUE!</v>
      </c>
      <c r="AT260" s="143" t="e">
        <f t="shared" ref="H260:BM267" si="91">IF(COLUMN(AS260)-COLUMN($AB$30)+1&lt;=ROUND($AB$30,0)-23,AS260,0)</f>
        <v>#VALUE!</v>
      </c>
      <c r="AU260" s="143" t="e">
        <f t="shared" si="91"/>
        <v>#VALUE!</v>
      </c>
      <c r="AV260" s="143" t="e">
        <f t="shared" si="91"/>
        <v>#VALUE!</v>
      </c>
      <c r="AW260" s="143" t="e">
        <f t="shared" si="91"/>
        <v>#VALUE!</v>
      </c>
      <c r="AX260" s="143" t="e">
        <f t="shared" si="91"/>
        <v>#VALUE!</v>
      </c>
      <c r="AY260" s="143" t="e">
        <f t="shared" si="91"/>
        <v>#VALUE!</v>
      </c>
      <c r="AZ260" s="143" t="e">
        <f t="shared" si="91"/>
        <v>#VALUE!</v>
      </c>
      <c r="BA260" s="143" t="e">
        <f t="shared" si="91"/>
        <v>#VALUE!</v>
      </c>
      <c r="BB260" s="143" t="e">
        <f t="shared" si="91"/>
        <v>#VALUE!</v>
      </c>
      <c r="BC260" s="143" t="e">
        <f t="shared" si="91"/>
        <v>#VALUE!</v>
      </c>
      <c r="BD260" s="143" t="e">
        <f t="shared" si="91"/>
        <v>#VALUE!</v>
      </c>
      <c r="BE260" s="143" t="e">
        <f t="shared" si="91"/>
        <v>#VALUE!</v>
      </c>
      <c r="BF260" s="143" t="e">
        <f t="shared" si="91"/>
        <v>#VALUE!</v>
      </c>
      <c r="BG260" s="143" t="e">
        <f t="shared" si="91"/>
        <v>#VALUE!</v>
      </c>
      <c r="BH260" s="143" t="e">
        <f t="shared" si="91"/>
        <v>#VALUE!</v>
      </c>
      <c r="BI260" s="143" t="e">
        <f t="shared" si="91"/>
        <v>#VALUE!</v>
      </c>
      <c r="BJ260" s="143" t="e">
        <f t="shared" si="91"/>
        <v>#VALUE!</v>
      </c>
      <c r="BK260" s="143" t="e">
        <f t="shared" si="91"/>
        <v>#VALUE!</v>
      </c>
      <c r="BL260" s="143" t="e">
        <f t="shared" si="91"/>
        <v>#VALUE!</v>
      </c>
      <c r="BM260" s="143" t="e">
        <f t="shared" si="91"/>
        <v>#VALUE!</v>
      </c>
      <c r="BN260" s="95"/>
      <c r="BO260" s="95"/>
      <c r="BP260" s="95"/>
      <c r="BQ260" s="95"/>
      <c r="BR260" s="95"/>
      <c r="BS260" s="95"/>
      <c r="BT260" s="95"/>
      <c r="BU260" s="95"/>
      <c r="BV260" s="95"/>
      <c r="BW260" s="95"/>
      <c r="BX260" s="95"/>
      <c r="BY260" s="95"/>
      <c r="BZ260" s="95"/>
      <c r="CA260" s="95"/>
      <c r="CB260" s="95"/>
      <c r="CC260" s="95"/>
      <c r="CD260" s="95"/>
      <c r="CE260" s="95"/>
      <c r="CF260" s="95"/>
      <c r="CG260" s="95"/>
      <c r="CH260" s="95"/>
      <c r="CI260" s="95"/>
      <c r="CJ260" s="95"/>
      <c r="CK260" s="95"/>
      <c r="CL260" s="95"/>
      <c r="CM260" s="95"/>
      <c r="CN260" s="95"/>
      <c r="CO260" s="95"/>
      <c r="CP260" s="95"/>
      <c r="CQ260" s="95"/>
      <c r="CR260" s="95"/>
      <c r="CS260" s="95"/>
      <c r="CT260" s="95"/>
      <c r="CU260" s="95"/>
      <c r="CV260" s="95"/>
      <c r="CW260" s="95"/>
      <c r="CX260" s="95"/>
      <c r="CY260" s="95"/>
      <c r="CZ260" s="95"/>
      <c r="DA260" s="95"/>
      <c r="DB260" s="95"/>
      <c r="DC260" s="95"/>
      <c r="DD260" s="95"/>
      <c r="DE260" s="95"/>
      <c r="DF260" s="95"/>
      <c r="DG260" s="95"/>
      <c r="DH260" s="95"/>
      <c r="DI260" s="95"/>
      <c r="DJ260" s="95"/>
      <c r="DK260" s="95"/>
      <c r="DL260" s="95"/>
      <c r="DM260" s="95"/>
      <c r="DN260" s="95"/>
      <c r="DO260" s="95"/>
      <c r="DP260" s="95"/>
      <c r="DQ260" s="95"/>
      <c r="DR260" s="95"/>
      <c r="DS260" s="95"/>
      <c r="DT260" s="95"/>
      <c r="DU260" s="95"/>
      <c r="DV260" s="95"/>
      <c r="DW260" s="95"/>
      <c r="DX260" s="95"/>
      <c r="DY260" s="95"/>
      <c r="DZ260" s="95"/>
      <c r="EA260" s="95"/>
      <c r="EB260" s="95"/>
      <c r="EC260" s="95"/>
      <c r="ED260" s="95"/>
      <c r="EE260" s="95"/>
      <c r="EF260" s="95"/>
      <c r="EG260" s="95"/>
      <c r="EH260" s="95"/>
      <c r="EI260" s="95"/>
      <c r="EJ260" s="95"/>
      <c r="EK260" s="95"/>
      <c r="EL260" s="95"/>
      <c r="EM260" s="95"/>
      <c r="EN260" s="95"/>
      <c r="EO260" s="95"/>
      <c r="EP260" s="95"/>
      <c r="EQ260" s="95"/>
      <c r="ER260" s="95"/>
      <c r="ES260" s="95"/>
      <c r="ET260" s="95"/>
      <c r="EU260" s="95"/>
      <c r="EV260" s="95"/>
      <c r="EW260" s="95"/>
      <c r="EX260" s="95"/>
      <c r="EY260" s="95"/>
      <c r="EZ260" s="95"/>
      <c r="FA260" s="95"/>
      <c r="FB260" s="95"/>
      <c r="FC260" s="95"/>
      <c r="FD260" s="95"/>
      <c r="FE260" s="95"/>
      <c r="FF260" s="95"/>
      <c r="FG260" s="95"/>
      <c r="FH260" s="95"/>
      <c r="FI260" s="95"/>
      <c r="FJ260" s="95"/>
      <c r="FK260" s="95"/>
      <c r="FL260" s="95"/>
      <c r="FM260" s="95"/>
      <c r="FN260" s="95"/>
      <c r="FO260" s="95"/>
      <c r="FP260" s="95"/>
      <c r="FQ260" s="95"/>
      <c r="FR260" s="95"/>
      <c r="FS260" s="95"/>
      <c r="FT260" s="95"/>
      <c r="FU260" s="95"/>
      <c r="FV260" s="95"/>
      <c r="FW260" s="95"/>
      <c r="FX260" s="95"/>
      <c r="FY260" s="95"/>
      <c r="FZ260" s="95"/>
      <c r="GA260" s="95"/>
      <c r="GB260" s="95"/>
      <c r="GC260" s="95"/>
      <c r="GD260" s="95"/>
      <c r="GE260" s="95"/>
      <c r="GF260" s="95"/>
      <c r="GG260" s="95"/>
      <c r="GH260" s="95"/>
      <c r="GI260" s="95"/>
      <c r="GJ260" s="95"/>
      <c r="GK260" s="95"/>
      <c r="GL260" s="95"/>
      <c r="GM260" s="95"/>
      <c r="GN260" s="95"/>
      <c r="GO260" s="95"/>
      <c r="GP260" s="95"/>
      <c r="GQ260" s="95"/>
      <c r="GR260" s="95"/>
      <c r="GS260" s="95"/>
      <c r="GT260" s="95"/>
      <c r="GU260" s="95"/>
      <c r="GV260" s="95"/>
      <c r="GW260" s="133"/>
      <c r="GX260" s="133"/>
      <c r="GY260" s="133"/>
      <c r="GZ260" s="133"/>
      <c r="HA260" s="133"/>
      <c r="HB260" s="133"/>
      <c r="HC260" s="133"/>
      <c r="HD260" s="133"/>
      <c r="HE260" s="133"/>
      <c r="HF260" s="133"/>
      <c r="HG260" s="95"/>
      <c r="HH260" s="95"/>
      <c r="HI260" s="95"/>
      <c r="HJ260" s="95"/>
      <c r="HK260" s="95"/>
      <c r="HL260" s="95"/>
      <c r="HM260" s="95"/>
      <c r="HN260" s="95"/>
      <c r="HO260" s="95"/>
      <c r="HP260" s="95"/>
      <c r="HQ260" s="95"/>
      <c r="HR260" s="95"/>
      <c r="HS260" s="95"/>
      <c r="HT260" s="95"/>
      <c r="HU260" s="95"/>
      <c r="HV260" s="95"/>
      <c r="HW260" s="95"/>
      <c r="HX260" s="95"/>
      <c r="HY260" s="95"/>
      <c r="HZ260" s="95"/>
      <c r="IA260" s="95"/>
      <c r="IB260" s="95"/>
      <c r="IC260" s="95"/>
      <c r="ID260" s="95"/>
      <c r="IE260" s="95"/>
      <c r="IF260" s="95"/>
      <c r="IG260" s="95"/>
      <c r="IH260" s="95"/>
      <c r="II260" s="95"/>
      <c r="IJ260" s="95"/>
      <c r="IK260" s="95"/>
      <c r="IL260" s="95"/>
      <c r="IM260" s="95"/>
      <c r="IN260" s="95"/>
      <c r="IO260" s="95"/>
      <c r="IP260" s="95"/>
      <c r="IQ260" s="95"/>
      <c r="IR260" s="95"/>
      <c r="IS260" s="95"/>
      <c r="IT260" s="95"/>
      <c r="IU260" s="95"/>
      <c r="IV260" s="95"/>
      <c r="IW260" s="95"/>
      <c r="IX260" s="95"/>
      <c r="IY260" s="95"/>
      <c r="IZ260" s="95"/>
      <c r="JA260" s="95"/>
      <c r="JB260" s="95"/>
      <c r="JC260" s="95"/>
      <c r="JD260" s="95"/>
      <c r="JE260" s="95"/>
      <c r="JF260" s="95"/>
      <c r="JG260" s="95"/>
      <c r="JH260" s="95"/>
      <c r="JI260" s="95"/>
      <c r="JJ260" s="95"/>
      <c r="JK260" s="95"/>
      <c r="JL260" s="95"/>
      <c r="JM260" s="95"/>
      <c r="JN260" s="95"/>
      <c r="JO260" s="95"/>
      <c r="JP260" s="95"/>
      <c r="JQ260" s="95"/>
      <c r="JR260" s="95"/>
      <c r="JS260" s="95"/>
      <c r="JT260" s="95"/>
      <c r="JU260" s="95"/>
      <c r="JV260" s="95"/>
      <c r="JW260" s="95"/>
      <c r="JX260" s="95"/>
      <c r="JY260" s="95"/>
      <c r="JZ260" s="95"/>
      <c r="KA260" s="95"/>
      <c r="KB260" s="95"/>
      <c r="KC260" s="95"/>
      <c r="KD260" s="95"/>
      <c r="KE260" s="95"/>
      <c r="KF260" s="95"/>
      <c r="KG260" s="95"/>
      <c r="KH260" s="95"/>
      <c r="KI260" s="95"/>
      <c r="KJ260" s="95"/>
      <c r="KK260" s="95"/>
      <c r="KL260" s="95"/>
      <c r="KM260" s="95"/>
      <c r="KN260" s="95"/>
      <c r="KO260" s="95"/>
      <c r="KP260" s="95"/>
      <c r="KQ260" s="95"/>
      <c r="KR260" s="95"/>
      <c r="KS260" s="95"/>
      <c r="KT260" s="95"/>
      <c r="KU260" s="95"/>
      <c r="KV260" s="95"/>
      <c r="KW260" s="95"/>
      <c r="KX260" s="95"/>
      <c r="KY260" s="95"/>
      <c r="KZ260" s="95"/>
      <c r="LA260" s="95"/>
      <c r="LB260" s="95"/>
      <c r="LC260" s="95"/>
      <c r="LD260" s="95"/>
      <c r="LE260" s="95"/>
      <c r="LF260" s="95"/>
      <c r="LG260" s="95"/>
      <c r="LH260" s="95"/>
      <c r="LI260" s="95"/>
      <c r="LJ260" s="95"/>
      <c r="LK260" s="95"/>
      <c r="LL260" s="95"/>
      <c r="LM260" s="95"/>
      <c r="LN260" s="95"/>
      <c r="LO260" s="95"/>
      <c r="LP260" s="95"/>
      <c r="LQ260" s="95"/>
      <c r="LR260" s="95"/>
      <c r="LS260" s="95"/>
      <c r="LT260" s="95"/>
      <c r="LU260" s="95"/>
      <c r="LV260" s="95"/>
      <c r="LW260" s="95"/>
      <c r="LX260" s="95"/>
      <c r="LY260" s="95"/>
      <c r="LZ260" s="95"/>
      <c r="MA260" s="95"/>
      <c r="MB260" s="95"/>
      <c r="MC260" s="95"/>
      <c r="MD260" s="95"/>
      <c r="ME260" s="95"/>
      <c r="MF260" s="95"/>
      <c r="MG260" s="95"/>
      <c r="MH260" s="95"/>
      <c r="MI260" s="95"/>
      <c r="MJ260" s="95"/>
      <c r="MK260" s="95"/>
      <c r="ML260" s="95"/>
      <c r="MM260" s="95"/>
      <c r="MN260" s="95"/>
      <c r="MO260" s="95"/>
      <c r="MP260" s="95"/>
      <c r="MQ260" s="95"/>
      <c r="MR260" s="95"/>
      <c r="MS260" s="95"/>
      <c r="MT260" s="95"/>
      <c r="MU260" s="95"/>
      <c r="MV260" s="95"/>
      <c r="MW260" s="95"/>
      <c r="MX260" s="95"/>
      <c r="MY260" s="95"/>
      <c r="MZ260" s="95"/>
      <c r="NA260" s="95"/>
      <c r="NB260" s="95"/>
      <c r="NC260" s="95"/>
      <c r="ND260" s="95"/>
      <c r="NE260" s="95"/>
      <c r="NF260" s="95"/>
      <c r="NG260" s="95"/>
      <c r="NH260" s="95"/>
      <c r="NI260" s="95"/>
      <c r="NJ260" s="95"/>
      <c r="NK260" s="95"/>
      <c r="NL260" s="95"/>
      <c r="NM260" s="95"/>
      <c r="NN260" s="95"/>
      <c r="NO260" s="95"/>
      <c r="NP260" s="95"/>
      <c r="NQ260" s="95"/>
      <c r="NR260" s="95"/>
      <c r="NS260" s="95"/>
      <c r="NT260" s="95"/>
      <c r="NU260" s="95"/>
      <c r="NV260" s="95"/>
      <c r="NW260" s="95"/>
      <c r="NX260" s="95"/>
      <c r="NY260" s="95"/>
      <c r="NZ260" s="95"/>
      <c r="OA260" s="95"/>
      <c r="OB260" s="95"/>
      <c r="OC260" s="95"/>
      <c r="OD260" s="95"/>
      <c r="OE260" s="95"/>
      <c r="OF260" s="95"/>
      <c r="OG260" s="95"/>
      <c r="OH260" s="95"/>
      <c r="OI260" s="95"/>
      <c r="OJ260" s="95"/>
      <c r="OK260" s="95"/>
      <c r="OL260" s="95"/>
      <c r="OM260" s="95"/>
      <c r="ON260" s="95"/>
      <c r="OO260" s="95"/>
      <c r="OP260" s="95"/>
      <c r="OQ260" s="95"/>
      <c r="OR260" s="95"/>
      <c r="OS260" s="95"/>
      <c r="OT260" s="95"/>
      <c r="OU260" s="95"/>
      <c r="OV260" s="95"/>
      <c r="OW260" s="95"/>
      <c r="OX260" s="95"/>
      <c r="OY260" s="95"/>
      <c r="OZ260" s="95"/>
      <c r="PA260" s="95"/>
      <c r="PB260" s="95"/>
      <c r="PC260" s="95"/>
      <c r="PD260" s="95"/>
      <c r="PE260" s="95"/>
      <c r="PF260" s="95"/>
      <c r="PG260" s="95"/>
      <c r="PH260" s="95"/>
    </row>
    <row r="261" spans="3:424" s="85" customFormat="1" ht="18">
      <c r="C261" s="1816" t="s">
        <v>242</v>
      </c>
      <c r="D261" s="1816"/>
      <c r="E261" s="1817"/>
      <c r="F261" s="131"/>
      <c r="G261" s="144"/>
      <c r="H261" s="144"/>
      <c r="I261" s="144"/>
      <c r="J261" s="144"/>
      <c r="K261" s="144"/>
      <c r="L261" s="144"/>
      <c r="M261" s="144"/>
      <c r="N261" s="144"/>
      <c r="O261" s="144"/>
      <c r="P261" s="144"/>
      <c r="Q261" s="144"/>
      <c r="R261" s="144"/>
      <c r="S261" s="144"/>
      <c r="T261" s="144"/>
      <c r="U261" s="144"/>
      <c r="V261" s="144"/>
      <c r="W261" s="144"/>
      <c r="X261" s="144"/>
      <c r="Y261" s="144"/>
      <c r="Z261" s="144"/>
      <c r="AA261" s="144"/>
      <c r="AB261" s="144"/>
      <c r="AC261" s="144"/>
      <c r="AD261" s="144"/>
      <c r="AE261" s="144"/>
      <c r="AF261" s="144"/>
      <c r="AG261" s="144"/>
      <c r="AH261" s="144"/>
      <c r="AI261" s="144"/>
      <c r="AJ261" s="144"/>
      <c r="AK261" s="144"/>
      <c r="AL261" s="144"/>
      <c r="AM261" s="144"/>
      <c r="AN261" s="144"/>
      <c r="AO261" s="144"/>
      <c r="AP261" s="144"/>
      <c r="AQ261" s="144"/>
      <c r="AR261" s="144"/>
      <c r="AS261" s="144"/>
      <c r="AT261" s="144"/>
      <c r="AU261" s="144"/>
      <c r="AV261" s="144"/>
      <c r="AW261" s="144"/>
      <c r="AX261" s="144"/>
      <c r="AY261" s="144"/>
      <c r="AZ261" s="144"/>
      <c r="BA261" s="144"/>
      <c r="BB261" s="144"/>
      <c r="BC261" s="144"/>
      <c r="BD261" s="144"/>
      <c r="BE261" s="144"/>
      <c r="BF261" s="144"/>
      <c r="BG261" s="144"/>
      <c r="BH261" s="144"/>
      <c r="BI261" s="144"/>
      <c r="BJ261" s="144"/>
      <c r="BK261" s="144"/>
      <c r="BL261" s="144"/>
      <c r="BM261" s="144"/>
      <c r="BN261" s="95"/>
      <c r="BO261" s="95"/>
      <c r="BP261" s="95"/>
      <c r="BQ261" s="95"/>
      <c r="BR261" s="95"/>
      <c r="BS261" s="95"/>
      <c r="BT261" s="95"/>
      <c r="BU261" s="95"/>
      <c r="BV261" s="95"/>
      <c r="BW261" s="95"/>
      <c r="BX261" s="95"/>
      <c r="BY261" s="95"/>
      <c r="BZ261" s="95"/>
      <c r="CA261" s="95"/>
      <c r="CB261" s="95"/>
      <c r="CC261" s="95"/>
      <c r="CD261" s="95"/>
      <c r="CE261" s="95"/>
      <c r="CF261" s="95"/>
      <c r="CG261" s="95"/>
      <c r="CH261" s="95"/>
      <c r="CI261" s="95"/>
      <c r="CJ261" s="95"/>
      <c r="CK261" s="95"/>
      <c r="CL261" s="95"/>
      <c r="CM261" s="95"/>
      <c r="CN261" s="95"/>
      <c r="CO261" s="95"/>
      <c r="CP261" s="95"/>
      <c r="CQ261" s="95"/>
      <c r="CR261" s="95"/>
      <c r="CS261" s="95"/>
      <c r="CT261" s="95"/>
      <c r="CU261" s="95"/>
      <c r="CV261" s="95"/>
      <c r="CW261" s="95"/>
      <c r="CX261" s="95"/>
      <c r="CY261" s="95"/>
      <c r="CZ261" s="95"/>
      <c r="DA261" s="95"/>
      <c r="DB261" s="95"/>
      <c r="DC261" s="95"/>
      <c r="DD261" s="95"/>
      <c r="DE261" s="95"/>
      <c r="DF261" s="95"/>
      <c r="DG261" s="95"/>
      <c r="DH261" s="95"/>
      <c r="DI261" s="95"/>
      <c r="DJ261" s="95"/>
      <c r="DK261" s="95"/>
      <c r="DL261" s="95"/>
      <c r="DM261" s="95"/>
      <c r="DN261" s="95"/>
      <c r="DO261" s="95"/>
      <c r="DP261" s="95"/>
      <c r="DQ261" s="95"/>
      <c r="DR261" s="95"/>
      <c r="DS261" s="95"/>
      <c r="DT261" s="95"/>
      <c r="DU261" s="95"/>
      <c r="DV261" s="95"/>
      <c r="DW261" s="95"/>
      <c r="DX261" s="95"/>
      <c r="DY261" s="95"/>
      <c r="DZ261" s="95"/>
      <c r="EA261" s="95"/>
      <c r="EB261" s="95"/>
      <c r="EC261" s="95"/>
      <c r="ED261" s="95"/>
      <c r="EE261" s="95"/>
      <c r="EF261" s="95"/>
      <c r="EG261" s="95"/>
      <c r="EH261" s="95"/>
      <c r="EI261" s="95"/>
      <c r="EJ261" s="95"/>
      <c r="EK261" s="95"/>
      <c r="EL261" s="95"/>
      <c r="EM261" s="95"/>
      <c r="EN261" s="95"/>
      <c r="EO261" s="95"/>
      <c r="EP261" s="95"/>
      <c r="EQ261" s="95"/>
      <c r="ER261" s="95"/>
      <c r="ES261" s="95"/>
      <c r="ET261" s="95"/>
      <c r="EU261" s="95"/>
      <c r="EV261" s="95"/>
      <c r="EW261" s="95"/>
      <c r="EX261" s="95"/>
      <c r="EY261" s="95"/>
      <c r="EZ261" s="95"/>
      <c r="FA261" s="95"/>
      <c r="FB261" s="95"/>
      <c r="FC261" s="95"/>
      <c r="FD261" s="95"/>
      <c r="FE261" s="95"/>
      <c r="FF261" s="95"/>
      <c r="FG261" s="95"/>
      <c r="FH261" s="95"/>
      <c r="FI261" s="95"/>
      <c r="FJ261" s="95"/>
      <c r="FK261" s="95"/>
      <c r="FL261" s="95"/>
      <c r="FM261" s="95"/>
      <c r="FN261" s="95"/>
      <c r="FO261" s="95"/>
      <c r="FP261" s="95"/>
      <c r="FQ261" s="95"/>
      <c r="FR261" s="95"/>
      <c r="FS261" s="95"/>
      <c r="FT261" s="95"/>
      <c r="FU261" s="95"/>
      <c r="FV261" s="95"/>
      <c r="FW261" s="95"/>
      <c r="FX261" s="95"/>
      <c r="FY261" s="95"/>
      <c r="FZ261" s="95"/>
      <c r="GA261" s="95"/>
      <c r="GB261" s="95"/>
      <c r="GC261" s="95"/>
      <c r="GD261" s="95"/>
      <c r="GE261" s="95"/>
      <c r="GF261" s="95"/>
      <c r="GG261" s="95"/>
      <c r="GH261" s="95"/>
      <c r="GI261" s="95"/>
      <c r="GJ261" s="95"/>
      <c r="GK261" s="95"/>
      <c r="GL261" s="95"/>
      <c r="GM261" s="95"/>
      <c r="GN261" s="95"/>
      <c r="GO261" s="95"/>
      <c r="GP261" s="95"/>
      <c r="GQ261" s="95"/>
      <c r="GR261" s="95"/>
      <c r="GS261" s="95"/>
      <c r="GT261" s="95"/>
      <c r="GU261" s="95"/>
      <c r="GV261" s="95"/>
      <c r="GW261" s="133"/>
      <c r="GX261" s="133"/>
      <c r="GY261" s="133"/>
      <c r="GZ261" s="133"/>
      <c r="HA261" s="133"/>
      <c r="HB261" s="133"/>
      <c r="HC261" s="133"/>
      <c r="HD261" s="133"/>
      <c r="HE261" s="133"/>
      <c r="HF261" s="133"/>
      <c r="HG261" s="95"/>
      <c r="HH261" s="95"/>
      <c r="HI261" s="95"/>
      <c r="HJ261" s="95"/>
      <c r="HK261" s="95"/>
      <c r="HL261" s="95"/>
      <c r="HM261" s="95"/>
      <c r="HN261" s="95"/>
      <c r="HO261" s="95"/>
      <c r="HP261" s="95"/>
      <c r="HQ261" s="95"/>
      <c r="HR261" s="95"/>
      <c r="HS261" s="95"/>
      <c r="HT261" s="95"/>
      <c r="HU261" s="95"/>
      <c r="HV261" s="95"/>
      <c r="HW261" s="95"/>
      <c r="HX261" s="95"/>
      <c r="HY261" s="95"/>
      <c r="HZ261" s="95"/>
      <c r="IA261" s="95"/>
      <c r="IB261" s="95"/>
      <c r="IC261" s="95"/>
      <c r="ID261" s="95"/>
      <c r="IE261" s="95"/>
      <c r="IF261" s="95"/>
      <c r="IG261" s="95"/>
      <c r="IH261" s="95"/>
      <c r="II261" s="95"/>
      <c r="IJ261" s="95"/>
      <c r="IK261" s="95"/>
      <c r="IL261" s="95"/>
      <c r="IM261" s="95"/>
      <c r="IN261" s="95"/>
      <c r="IO261" s="95"/>
      <c r="IP261" s="95"/>
      <c r="IQ261" s="95"/>
      <c r="IR261" s="95"/>
      <c r="IS261" s="95"/>
      <c r="IT261" s="95"/>
      <c r="IU261" s="95"/>
      <c r="IV261" s="95"/>
      <c r="IW261" s="95"/>
      <c r="IX261" s="95"/>
      <c r="IY261" s="95"/>
      <c r="IZ261" s="95"/>
      <c r="JA261" s="95"/>
      <c r="JB261" s="95"/>
      <c r="JC261" s="95"/>
      <c r="JD261" s="95"/>
      <c r="JE261" s="95"/>
      <c r="JF261" s="95"/>
      <c r="JG261" s="95"/>
      <c r="JH261" s="95"/>
      <c r="JI261" s="95"/>
      <c r="JJ261" s="95"/>
      <c r="JK261" s="95"/>
      <c r="JL261" s="95"/>
      <c r="JM261" s="95"/>
      <c r="JN261" s="95"/>
      <c r="JO261" s="95"/>
      <c r="JP261" s="95"/>
      <c r="JQ261" s="95"/>
      <c r="JR261" s="95"/>
      <c r="JS261" s="95"/>
      <c r="JT261" s="95"/>
      <c r="JU261" s="95"/>
      <c r="JV261" s="95"/>
      <c r="JW261" s="95"/>
      <c r="JX261" s="95"/>
      <c r="JY261" s="95"/>
      <c r="JZ261" s="95"/>
      <c r="KA261" s="95"/>
      <c r="KB261" s="95"/>
      <c r="KC261" s="95"/>
      <c r="KD261" s="95"/>
      <c r="KE261" s="95"/>
      <c r="KF261" s="95"/>
      <c r="KG261" s="95"/>
      <c r="KH261" s="95"/>
      <c r="KI261" s="95"/>
      <c r="KJ261" s="95"/>
      <c r="KK261" s="95"/>
      <c r="KL261" s="95"/>
      <c r="KM261" s="95"/>
      <c r="KN261" s="95"/>
      <c r="KO261" s="95"/>
      <c r="KP261" s="95"/>
      <c r="KQ261" s="95"/>
      <c r="KR261" s="95"/>
      <c r="KS261" s="95"/>
      <c r="KT261" s="95"/>
      <c r="KU261" s="95"/>
      <c r="KV261" s="95"/>
      <c r="KW261" s="95"/>
      <c r="KX261" s="95"/>
      <c r="KY261" s="95"/>
      <c r="KZ261" s="95"/>
      <c r="LA261" s="95"/>
      <c r="LB261" s="95"/>
      <c r="LC261" s="95"/>
      <c r="LD261" s="95"/>
      <c r="LE261" s="95"/>
      <c r="LF261" s="95"/>
      <c r="LG261" s="95"/>
      <c r="LH261" s="95"/>
      <c r="LI261" s="95"/>
      <c r="LJ261" s="95"/>
      <c r="LK261" s="95"/>
      <c r="LL261" s="95"/>
      <c r="LM261" s="95"/>
      <c r="LN261" s="95"/>
      <c r="LO261" s="95"/>
      <c r="LP261" s="95"/>
      <c r="LQ261" s="95"/>
      <c r="LR261" s="95"/>
      <c r="LS261" s="95"/>
      <c r="LT261" s="95"/>
      <c r="LU261" s="95"/>
      <c r="LV261" s="95"/>
      <c r="LW261" s="95"/>
      <c r="LX261" s="95"/>
      <c r="LY261" s="95"/>
      <c r="LZ261" s="95"/>
      <c r="MA261" s="95"/>
      <c r="MB261" s="95"/>
      <c r="MC261" s="95"/>
      <c r="MD261" s="95"/>
      <c r="ME261" s="95"/>
      <c r="MF261" s="95"/>
      <c r="MG261" s="95"/>
      <c r="MH261" s="95"/>
      <c r="MI261" s="95"/>
      <c r="MJ261" s="95"/>
      <c r="MK261" s="95"/>
      <c r="ML261" s="95"/>
      <c r="MM261" s="95"/>
      <c r="MN261" s="95"/>
      <c r="MO261" s="95"/>
      <c r="MP261" s="95"/>
      <c r="MQ261" s="95"/>
      <c r="MR261" s="95"/>
      <c r="MS261" s="95"/>
      <c r="MT261" s="95"/>
      <c r="MU261" s="95"/>
      <c r="MV261" s="95"/>
      <c r="MW261" s="95"/>
      <c r="MX261" s="95"/>
      <c r="MY261" s="95"/>
      <c r="MZ261" s="95"/>
      <c r="NA261" s="95"/>
      <c r="NB261" s="95"/>
      <c r="NC261" s="95"/>
      <c r="ND261" s="95"/>
      <c r="NE261" s="95"/>
      <c r="NF261" s="95"/>
      <c r="NG261" s="95"/>
      <c r="NH261" s="95"/>
      <c r="NI261" s="95"/>
      <c r="NJ261" s="95"/>
      <c r="NK261" s="95"/>
      <c r="NL261" s="95"/>
      <c r="NM261" s="95"/>
      <c r="NN261" s="95"/>
      <c r="NO261" s="95"/>
      <c r="NP261" s="95"/>
      <c r="NQ261" s="95"/>
      <c r="NR261" s="95"/>
      <c r="NS261" s="95"/>
      <c r="NT261" s="95"/>
      <c r="NU261" s="95"/>
      <c r="NV261" s="95"/>
      <c r="NW261" s="95"/>
      <c r="NX261" s="95"/>
      <c r="NY261" s="95"/>
      <c r="NZ261" s="95"/>
      <c r="OA261" s="95"/>
      <c r="OB261" s="95"/>
      <c r="OC261" s="95"/>
      <c r="OD261" s="95"/>
      <c r="OE261" s="95"/>
      <c r="OF261" s="95"/>
      <c r="OG261" s="95"/>
      <c r="OH261" s="95"/>
      <c r="OI261" s="95"/>
      <c r="OJ261" s="95"/>
      <c r="OK261" s="95"/>
      <c r="OL261" s="95"/>
      <c r="OM261" s="95"/>
      <c r="ON261" s="95"/>
      <c r="OO261" s="95"/>
      <c r="OP261" s="95"/>
      <c r="OQ261" s="95"/>
      <c r="OR261" s="95"/>
      <c r="OS261" s="95"/>
      <c r="OT261" s="95"/>
      <c r="OU261" s="95"/>
      <c r="OV261" s="95"/>
      <c r="OW261" s="95"/>
      <c r="OX261" s="95"/>
      <c r="OY261" s="95"/>
      <c r="OZ261" s="95"/>
      <c r="PA261" s="95"/>
      <c r="PB261" s="95"/>
      <c r="PC261" s="95"/>
      <c r="PD261" s="95"/>
      <c r="PE261" s="95"/>
      <c r="PF261" s="95"/>
      <c r="PG261" s="95"/>
      <c r="PH261" s="95"/>
    </row>
    <row r="262" spans="3:424" s="85" customFormat="1" ht="29.55" customHeight="1">
      <c r="C262" s="1815" t="s">
        <v>214</v>
      </c>
      <c r="D262" s="1815"/>
      <c r="E262" s="1815"/>
      <c r="F262" s="143">
        <f t="shared" si="89"/>
        <v>0</v>
      </c>
      <c r="G262" s="143" t="e">
        <f t="shared" si="90"/>
        <v>#VALUE!</v>
      </c>
      <c r="H262" s="143" t="e">
        <f t="shared" si="91"/>
        <v>#VALUE!</v>
      </c>
      <c r="I262" s="143" t="e">
        <f t="shared" si="91"/>
        <v>#VALUE!</v>
      </c>
      <c r="J262" s="143" t="e">
        <f t="shared" si="91"/>
        <v>#VALUE!</v>
      </c>
      <c r="K262" s="143" t="e">
        <f t="shared" si="91"/>
        <v>#VALUE!</v>
      </c>
      <c r="L262" s="143" t="e">
        <f t="shared" si="91"/>
        <v>#VALUE!</v>
      </c>
      <c r="M262" s="143" t="e">
        <f t="shared" si="91"/>
        <v>#VALUE!</v>
      </c>
      <c r="N262" s="143" t="e">
        <f t="shared" si="91"/>
        <v>#VALUE!</v>
      </c>
      <c r="O262" s="143" t="e">
        <f t="shared" si="91"/>
        <v>#VALUE!</v>
      </c>
      <c r="P262" s="143" t="e">
        <f t="shared" si="91"/>
        <v>#VALUE!</v>
      </c>
      <c r="Q262" s="143" t="e">
        <f t="shared" si="91"/>
        <v>#VALUE!</v>
      </c>
      <c r="R262" s="143" t="e">
        <f t="shared" si="91"/>
        <v>#VALUE!</v>
      </c>
      <c r="S262" s="143" t="e">
        <f t="shared" si="91"/>
        <v>#VALUE!</v>
      </c>
      <c r="T262" s="143" t="e">
        <f t="shared" si="91"/>
        <v>#VALUE!</v>
      </c>
      <c r="U262" s="143" t="e">
        <f t="shared" si="91"/>
        <v>#VALUE!</v>
      </c>
      <c r="V262" s="143" t="e">
        <f t="shared" si="91"/>
        <v>#VALUE!</v>
      </c>
      <c r="W262" s="143" t="e">
        <f t="shared" si="91"/>
        <v>#VALUE!</v>
      </c>
      <c r="X262" s="143" t="e">
        <f t="shared" si="91"/>
        <v>#VALUE!</v>
      </c>
      <c r="Y262" s="143" t="e">
        <f t="shared" si="91"/>
        <v>#VALUE!</v>
      </c>
      <c r="Z262" s="143" t="e">
        <f t="shared" si="91"/>
        <v>#VALUE!</v>
      </c>
      <c r="AA262" s="143" t="e">
        <f t="shared" si="91"/>
        <v>#VALUE!</v>
      </c>
      <c r="AB262" s="143" t="e">
        <f t="shared" si="91"/>
        <v>#VALUE!</v>
      </c>
      <c r="AC262" s="143" t="e">
        <f t="shared" si="91"/>
        <v>#VALUE!</v>
      </c>
      <c r="AD262" s="143" t="e">
        <f t="shared" si="91"/>
        <v>#VALUE!</v>
      </c>
      <c r="AE262" s="143" t="e">
        <f t="shared" si="91"/>
        <v>#VALUE!</v>
      </c>
      <c r="AF262" s="143" t="e">
        <f t="shared" si="91"/>
        <v>#VALUE!</v>
      </c>
      <c r="AG262" s="143" t="e">
        <f t="shared" si="91"/>
        <v>#VALUE!</v>
      </c>
      <c r="AH262" s="143" t="e">
        <f t="shared" si="91"/>
        <v>#VALUE!</v>
      </c>
      <c r="AI262" s="143" t="e">
        <f t="shared" si="91"/>
        <v>#VALUE!</v>
      </c>
      <c r="AJ262" s="143" t="e">
        <f t="shared" si="91"/>
        <v>#VALUE!</v>
      </c>
      <c r="AK262" s="143" t="e">
        <f t="shared" si="91"/>
        <v>#VALUE!</v>
      </c>
      <c r="AL262" s="143" t="e">
        <f t="shared" si="91"/>
        <v>#VALUE!</v>
      </c>
      <c r="AM262" s="143" t="e">
        <f t="shared" si="91"/>
        <v>#VALUE!</v>
      </c>
      <c r="AN262" s="143" t="e">
        <f t="shared" si="91"/>
        <v>#VALUE!</v>
      </c>
      <c r="AO262" s="143" t="e">
        <f t="shared" si="91"/>
        <v>#VALUE!</v>
      </c>
      <c r="AP262" s="143" t="e">
        <f t="shared" si="91"/>
        <v>#VALUE!</v>
      </c>
      <c r="AQ262" s="143" t="e">
        <f t="shared" si="91"/>
        <v>#VALUE!</v>
      </c>
      <c r="AR262" s="143" t="e">
        <f t="shared" si="91"/>
        <v>#VALUE!</v>
      </c>
      <c r="AS262" s="143" t="e">
        <f t="shared" si="91"/>
        <v>#VALUE!</v>
      </c>
      <c r="AT262" s="143" t="e">
        <f t="shared" si="91"/>
        <v>#VALUE!</v>
      </c>
      <c r="AU262" s="143" t="e">
        <f t="shared" si="91"/>
        <v>#VALUE!</v>
      </c>
      <c r="AV262" s="143" t="e">
        <f t="shared" si="91"/>
        <v>#VALUE!</v>
      </c>
      <c r="AW262" s="143" t="e">
        <f t="shared" si="91"/>
        <v>#VALUE!</v>
      </c>
      <c r="AX262" s="143" t="e">
        <f t="shared" si="91"/>
        <v>#VALUE!</v>
      </c>
      <c r="AY262" s="143" t="e">
        <f t="shared" si="91"/>
        <v>#VALUE!</v>
      </c>
      <c r="AZ262" s="143" t="e">
        <f t="shared" si="91"/>
        <v>#VALUE!</v>
      </c>
      <c r="BA262" s="143" t="e">
        <f t="shared" si="91"/>
        <v>#VALUE!</v>
      </c>
      <c r="BB262" s="143" t="e">
        <f t="shared" si="91"/>
        <v>#VALUE!</v>
      </c>
      <c r="BC262" s="143" t="e">
        <f t="shared" si="91"/>
        <v>#VALUE!</v>
      </c>
      <c r="BD262" s="143" t="e">
        <f t="shared" si="91"/>
        <v>#VALUE!</v>
      </c>
      <c r="BE262" s="143" t="e">
        <f t="shared" si="91"/>
        <v>#VALUE!</v>
      </c>
      <c r="BF262" s="143" t="e">
        <f t="shared" si="91"/>
        <v>#VALUE!</v>
      </c>
      <c r="BG262" s="143" t="e">
        <f t="shared" si="91"/>
        <v>#VALUE!</v>
      </c>
      <c r="BH262" s="143" t="e">
        <f t="shared" si="91"/>
        <v>#VALUE!</v>
      </c>
      <c r="BI262" s="143" t="e">
        <f t="shared" si="91"/>
        <v>#VALUE!</v>
      </c>
      <c r="BJ262" s="143" t="e">
        <f t="shared" si="91"/>
        <v>#VALUE!</v>
      </c>
      <c r="BK262" s="143" t="e">
        <f t="shared" si="91"/>
        <v>#VALUE!</v>
      </c>
      <c r="BL262" s="143" t="e">
        <f t="shared" si="91"/>
        <v>#VALUE!</v>
      </c>
      <c r="BM262" s="143" t="e">
        <f t="shared" si="91"/>
        <v>#VALUE!</v>
      </c>
      <c r="BN262" s="95"/>
      <c r="BO262" s="95"/>
      <c r="BP262" s="95"/>
      <c r="BQ262" s="95"/>
      <c r="BR262" s="95"/>
      <c r="BS262" s="95"/>
      <c r="BT262" s="95"/>
      <c r="BU262" s="95"/>
      <c r="BV262" s="95"/>
      <c r="BW262" s="95"/>
      <c r="BX262" s="95"/>
      <c r="BY262" s="95"/>
      <c r="BZ262" s="95"/>
      <c r="CA262" s="95"/>
      <c r="CB262" s="95"/>
      <c r="CC262" s="95"/>
      <c r="CD262" s="95"/>
      <c r="CE262" s="95"/>
      <c r="CF262" s="95"/>
      <c r="CG262" s="95"/>
      <c r="CH262" s="95"/>
      <c r="CI262" s="95"/>
      <c r="CJ262" s="95"/>
      <c r="CK262" s="95"/>
      <c r="CL262" s="95"/>
      <c r="CM262" s="95"/>
      <c r="CN262" s="95"/>
      <c r="CO262" s="95"/>
      <c r="CP262" s="95"/>
      <c r="CQ262" s="95"/>
      <c r="CR262" s="95"/>
      <c r="CS262" s="95"/>
      <c r="CT262" s="95"/>
      <c r="CU262" s="95"/>
      <c r="CV262" s="95"/>
      <c r="CW262" s="95"/>
      <c r="CX262" s="95"/>
      <c r="CY262" s="95"/>
      <c r="CZ262" s="95"/>
      <c r="DA262" s="95"/>
      <c r="DB262" s="95"/>
      <c r="DC262" s="95"/>
      <c r="DD262" s="95"/>
      <c r="DE262" s="95"/>
      <c r="DF262" s="95"/>
      <c r="DG262" s="95"/>
      <c r="DH262" s="95"/>
      <c r="DI262" s="95"/>
      <c r="DJ262" s="95"/>
      <c r="DK262" s="95"/>
      <c r="DL262" s="95"/>
      <c r="DM262" s="95"/>
      <c r="DN262" s="95"/>
      <c r="DO262" s="95"/>
      <c r="DP262" s="95"/>
      <c r="DQ262" s="95"/>
      <c r="DR262" s="95"/>
      <c r="DS262" s="95"/>
      <c r="DT262" s="95"/>
      <c r="DU262" s="95"/>
      <c r="DV262" s="95"/>
      <c r="DW262" s="95"/>
      <c r="DX262" s="95"/>
      <c r="DY262" s="95"/>
      <c r="DZ262" s="95"/>
      <c r="EA262" s="95"/>
      <c r="EB262" s="95"/>
      <c r="EC262" s="95"/>
      <c r="ED262" s="95"/>
      <c r="EE262" s="95"/>
      <c r="EF262" s="95"/>
      <c r="EG262" s="95"/>
      <c r="EH262" s="95"/>
      <c r="EI262" s="95"/>
      <c r="EJ262" s="95"/>
      <c r="EK262" s="95"/>
      <c r="EL262" s="95"/>
      <c r="EM262" s="95"/>
      <c r="EN262" s="95"/>
      <c r="EO262" s="95"/>
      <c r="EP262" s="95"/>
      <c r="EQ262" s="95"/>
      <c r="ER262" s="95"/>
      <c r="ES262" s="95"/>
      <c r="ET262" s="95"/>
      <c r="EU262" s="95"/>
      <c r="EV262" s="95"/>
      <c r="EW262" s="95"/>
      <c r="EX262" s="95"/>
      <c r="EY262" s="95"/>
      <c r="EZ262" s="95"/>
      <c r="FA262" s="95"/>
      <c r="FB262" s="95"/>
      <c r="FC262" s="95"/>
      <c r="FD262" s="95"/>
      <c r="FE262" s="95"/>
      <c r="FF262" s="95"/>
      <c r="FG262" s="95"/>
      <c r="FH262" s="95"/>
      <c r="FI262" s="95"/>
      <c r="FJ262" s="95"/>
      <c r="FK262" s="95"/>
      <c r="FL262" s="95"/>
      <c r="FM262" s="95"/>
      <c r="FN262" s="95"/>
      <c r="FO262" s="95"/>
      <c r="FP262" s="95"/>
      <c r="FQ262" s="95"/>
      <c r="FR262" s="95"/>
      <c r="FS262" s="95"/>
      <c r="FT262" s="95"/>
      <c r="FU262" s="95"/>
      <c r="FV262" s="95"/>
      <c r="FW262" s="95"/>
      <c r="FX262" s="95"/>
      <c r="FY262" s="95"/>
      <c r="FZ262" s="95"/>
      <c r="GA262" s="95"/>
      <c r="GB262" s="95"/>
      <c r="GC262" s="95"/>
      <c r="GD262" s="95"/>
      <c r="GE262" s="95"/>
      <c r="GF262" s="95"/>
      <c r="GG262" s="95"/>
      <c r="GH262" s="95"/>
      <c r="GI262" s="95"/>
      <c r="GJ262" s="95"/>
      <c r="GK262" s="95"/>
      <c r="GL262" s="95"/>
      <c r="GM262" s="95"/>
      <c r="GN262" s="95"/>
      <c r="GO262" s="95"/>
      <c r="GP262" s="95"/>
      <c r="GQ262" s="95"/>
      <c r="GR262" s="95"/>
      <c r="GS262" s="95"/>
      <c r="GT262" s="95"/>
      <c r="GU262" s="95"/>
      <c r="GV262" s="95"/>
      <c r="GW262" s="133"/>
      <c r="GX262" s="133"/>
      <c r="GY262" s="133"/>
      <c r="GZ262" s="133"/>
      <c r="HA262" s="133"/>
      <c r="HB262" s="133"/>
      <c r="HC262" s="133"/>
      <c r="HD262" s="133"/>
      <c r="HE262" s="133"/>
      <c r="HF262" s="133"/>
      <c r="HG262" s="95"/>
      <c r="HH262" s="95"/>
      <c r="HI262" s="95"/>
      <c r="HJ262" s="95"/>
      <c r="HK262" s="95"/>
      <c r="HL262" s="95"/>
      <c r="HM262" s="95"/>
      <c r="HN262" s="95"/>
      <c r="HO262" s="95"/>
      <c r="HP262" s="95"/>
      <c r="HQ262" s="95"/>
      <c r="HR262" s="95"/>
      <c r="HS262" s="95"/>
      <c r="HT262" s="95"/>
      <c r="HU262" s="95"/>
      <c r="HV262" s="95"/>
      <c r="HW262" s="95"/>
      <c r="HX262" s="95"/>
      <c r="HY262" s="95"/>
      <c r="HZ262" s="95"/>
      <c r="IA262" s="95"/>
      <c r="IB262" s="95"/>
      <c r="IC262" s="95"/>
      <c r="ID262" s="95"/>
      <c r="IE262" s="95"/>
      <c r="IF262" s="95"/>
      <c r="IG262" s="95"/>
      <c r="IH262" s="95"/>
      <c r="II262" s="95"/>
      <c r="IJ262" s="95"/>
      <c r="IK262" s="95"/>
      <c r="IL262" s="95"/>
      <c r="IM262" s="95"/>
      <c r="IN262" s="95"/>
      <c r="IO262" s="95"/>
      <c r="IP262" s="95"/>
      <c r="IQ262" s="95"/>
      <c r="IR262" s="95"/>
      <c r="IS262" s="95"/>
      <c r="IT262" s="95"/>
      <c r="IU262" s="95"/>
      <c r="IV262" s="95"/>
      <c r="IW262" s="95"/>
      <c r="IX262" s="95"/>
      <c r="IY262" s="95"/>
      <c r="IZ262" s="95"/>
      <c r="JA262" s="95"/>
      <c r="JB262" s="95"/>
      <c r="JC262" s="95"/>
      <c r="JD262" s="95"/>
      <c r="JE262" s="95"/>
      <c r="JF262" s="95"/>
      <c r="JG262" s="95"/>
      <c r="JH262" s="95"/>
      <c r="JI262" s="95"/>
      <c r="JJ262" s="95"/>
      <c r="JK262" s="95"/>
      <c r="JL262" s="95"/>
      <c r="JM262" s="95"/>
      <c r="JN262" s="95"/>
      <c r="JO262" s="95"/>
      <c r="JP262" s="95"/>
      <c r="JQ262" s="95"/>
      <c r="JR262" s="95"/>
      <c r="JS262" s="95"/>
      <c r="JT262" s="95"/>
      <c r="JU262" s="95"/>
      <c r="JV262" s="95"/>
      <c r="JW262" s="95"/>
      <c r="JX262" s="95"/>
      <c r="JY262" s="95"/>
      <c r="JZ262" s="95"/>
      <c r="KA262" s="95"/>
      <c r="KB262" s="95"/>
      <c r="KC262" s="95"/>
      <c r="KD262" s="95"/>
      <c r="KE262" s="95"/>
      <c r="KF262" s="95"/>
      <c r="KG262" s="95"/>
      <c r="KH262" s="95"/>
      <c r="KI262" s="95"/>
      <c r="KJ262" s="95"/>
      <c r="KK262" s="95"/>
      <c r="KL262" s="95"/>
      <c r="KM262" s="95"/>
      <c r="KN262" s="95"/>
      <c r="KO262" s="95"/>
      <c r="KP262" s="95"/>
      <c r="KQ262" s="95"/>
      <c r="KR262" s="95"/>
      <c r="KS262" s="95"/>
      <c r="KT262" s="95"/>
      <c r="KU262" s="95"/>
      <c r="KV262" s="95"/>
      <c r="KW262" s="95"/>
      <c r="KX262" s="95"/>
      <c r="KY262" s="95"/>
      <c r="KZ262" s="95"/>
      <c r="LA262" s="95"/>
      <c r="LB262" s="95"/>
      <c r="LC262" s="95"/>
      <c r="LD262" s="95"/>
      <c r="LE262" s="95"/>
      <c r="LF262" s="95"/>
      <c r="LG262" s="95"/>
      <c r="LH262" s="95"/>
      <c r="LI262" s="95"/>
      <c r="LJ262" s="95"/>
      <c r="LK262" s="95"/>
      <c r="LL262" s="95"/>
      <c r="LM262" s="95"/>
      <c r="LN262" s="95"/>
      <c r="LO262" s="95"/>
      <c r="LP262" s="95"/>
      <c r="LQ262" s="95"/>
      <c r="LR262" s="95"/>
      <c r="LS262" s="95"/>
      <c r="LT262" s="95"/>
      <c r="LU262" s="95"/>
      <c r="LV262" s="95"/>
      <c r="LW262" s="95"/>
      <c r="LX262" s="95"/>
      <c r="LY262" s="95"/>
      <c r="LZ262" s="95"/>
      <c r="MA262" s="95"/>
      <c r="MB262" s="95"/>
      <c r="MC262" s="95"/>
      <c r="MD262" s="95"/>
      <c r="ME262" s="95"/>
      <c r="MF262" s="95"/>
      <c r="MG262" s="95"/>
      <c r="MH262" s="95"/>
      <c r="MI262" s="95"/>
      <c r="MJ262" s="95"/>
      <c r="MK262" s="95"/>
      <c r="ML262" s="95"/>
      <c r="MM262" s="95"/>
      <c r="MN262" s="95"/>
      <c r="MO262" s="95"/>
      <c r="MP262" s="95"/>
      <c r="MQ262" s="95"/>
      <c r="MR262" s="95"/>
      <c r="MS262" s="95"/>
      <c r="MT262" s="95"/>
      <c r="MU262" s="95"/>
      <c r="MV262" s="95"/>
      <c r="MW262" s="95"/>
      <c r="MX262" s="95"/>
      <c r="MY262" s="95"/>
      <c r="MZ262" s="95"/>
      <c r="NA262" s="95"/>
      <c r="NB262" s="95"/>
      <c r="NC262" s="95"/>
      <c r="ND262" s="95"/>
      <c r="NE262" s="95"/>
      <c r="NF262" s="95"/>
      <c r="NG262" s="95"/>
      <c r="NH262" s="95"/>
      <c r="NI262" s="95"/>
      <c r="NJ262" s="95"/>
      <c r="NK262" s="95"/>
      <c r="NL262" s="95"/>
      <c r="NM262" s="95"/>
      <c r="NN262" s="95"/>
      <c r="NO262" s="95"/>
      <c r="NP262" s="95"/>
      <c r="NQ262" s="95"/>
      <c r="NR262" s="95"/>
      <c r="NS262" s="95"/>
      <c r="NT262" s="95"/>
      <c r="NU262" s="95"/>
      <c r="NV262" s="95"/>
      <c r="NW262" s="95"/>
      <c r="NX262" s="95"/>
      <c r="NY262" s="95"/>
      <c r="NZ262" s="95"/>
      <c r="OA262" s="95"/>
      <c r="OB262" s="95"/>
      <c r="OC262" s="95"/>
      <c r="OD262" s="95"/>
      <c r="OE262" s="95"/>
      <c r="OF262" s="95"/>
      <c r="OG262" s="95"/>
      <c r="OH262" s="95"/>
      <c r="OI262" s="95"/>
      <c r="OJ262" s="95"/>
      <c r="OK262" s="95"/>
      <c r="OL262" s="95"/>
      <c r="OM262" s="95"/>
      <c r="ON262" s="95"/>
      <c r="OO262" s="95"/>
      <c r="OP262" s="95"/>
      <c r="OQ262" s="95"/>
      <c r="OR262" s="95"/>
      <c r="OS262" s="95"/>
      <c r="OT262" s="95"/>
      <c r="OU262" s="95"/>
      <c r="OV262" s="95"/>
      <c r="OW262" s="95"/>
      <c r="OX262" s="95"/>
      <c r="OY262" s="95"/>
      <c r="OZ262" s="95"/>
      <c r="PA262" s="95"/>
      <c r="PB262" s="95"/>
      <c r="PC262" s="95"/>
      <c r="PD262" s="95"/>
      <c r="PE262" s="95"/>
      <c r="PF262" s="95"/>
      <c r="PG262" s="95"/>
      <c r="PH262" s="95"/>
    </row>
    <row r="263" spans="3:424" s="85" customFormat="1" ht="29.55" customHeight="1">
      <c r="C263" s="1815" t="s">
        <v>215</v>
      </c>
      <c r="D263" s="1815"/>
      <c r="E263" s="1815"/>
      <c r="F263" s="143">
        <f t="shared" si="89"/>
        <v>0</v>
      </c>
      <c r="G263" s="143" t="e">
        <f t="shared" si="90"/>
        <v>#VALUE!</v>
      </c>
      <c r="H263" s="143" t="e">
        <f t="shared" si="91"/>
        <v>#VALUE!</v>
      </c>
      <c r="I263" s="143" t="e">
        <f t="shared" si="91"/>
        <v>#VALUE!</v>
      </c>
      <c r="J263" s="143" t="e">
        <f t="shared" si="91"/>
        <v>#VALUE!</v>
      </c>
      <c r="K263" s="143" t="e">
        <f t="shared" si="91"/>
        <v>#VALUE!</v>
      </c>
      <c r="L263" s="143" t="e">
        <f t="shared" si="91"/>
        <v>#VALUE!</v>
      </c>
      <c r="M263" s="143" t="e">
        <f t="shared" si="91"/>
        <v>#VALUE!</v>
      </c>
      <c r="N263" s="143" t="e">
        <f t="shared" si="91"/>
        <v>#VALUE!</v>
      </c>
      <c r="O263" s="143" t="e">
        <f t="shared" si="91"/>
        <v>#VALUE!</v>
      </c>
      <c r="P263" s="143" t="e">
        <f t="shared" si="91"/>
        <v>#VALUE!</v>
      </c>
      <c r="Q263" s="143" t="e">
        <f t="shared" si="91"/>
        <v>#VALUE!</v>
      </c>
      <c r="R263" s="143" t="e">
        <f t="shared" si="91"/>
        <v>#VALUE!</v>
      </c>
      <c r="S263" s="143" t="e">
        <f t="shared" si="91"/>
        <v>#VALUE!</v>
      </c>
      <c r="T263" s="143" t="e">
        <f t="shared" si="91"/>
        <v>#VALUE!</v>
      </c>
      <c r="U263" s="143" t="e">
        <f t="shared" si="91"/>
        <v>#VALUE!</v>
      </c>
      <c r="V263" s="143" t="e">
        <f t="shared" si="91"/>
        <v>#VALUE!</v>
      </c>
      <c r="W263" s="143" t="e">
        <f t="shared" si="91"/>
        <v>#VALUE!</v>
      </c>
      <c r="X263" s="143" t="e">
        <f t="shared" si="91"/>
        <v>#VALUE!</v>
      </c>
      <c r="Y263" s="143" t="e">
        <f t="shared" si="91"/>
        <v>#VALUE!</v>
      </c>
      <c r="Z263" s="143" t="e">
        <f t="shared" si="91"/>
        <v>#VALUE!</v>
      </c>
      <c r="AA263" s="143" t="e">
        <f t="shared" si="91"/>
        <v>#VALUE!</v>
      </c>
      <c r="AB263" s="143" t="e">
        <f t="shared" si="91"/>
        <v>#VALUE!</v>
      </c>
      <c r="AC263" s="143" t="e">
        <f t="shared" si="91"/>
        <v>#VALUE!</v>
      </c>
      <c r="AD263" s="143" t="e">
        <f t="shared" si="91"/>
        <v>#VALUE!</v>
      </c>
      <c r="AE263" s="143" t="e">
        <f t="shared" si="91"/>
        <v>#VALUE!</v>
      </c>
      <c r="AF263" s="143" t="e">
        <f t="shared" si="91"/>
        <v>#VALUE!</v>
      </c>
      <c r="AG263" s="143" t="e">
        <f t="shared" si="91"/>
        <v>#VALUE!</v>
      </c>
      <c r="AH263" s="143" t="e">
        <f t="shared" si="91"/>
        <v>#VALUE!</v>
      </c>
      <c r="AI263" s="143" t="e">
        <f t="shared" si="91"/>
        <v>#VALUE!</v>
      </c>
      <c r="AJ263" s="143" t="e">
        <f t="shared" si="91"/>
        <v>#VALUE!</v>
      </c>
      <c r="AK263" s="143" t="e">
        <f t="shared" si="91"/>
        <v>#VALUE!</v>
      </c>
      <c r="AL263" s="143" t="e">
        <f t="shared" si="91"/>
        <v>#VALUE!</v>
      </c>
      <c r="AM263" s="143" t="e">
        <f t="shared" si="91"/>
        <v>#VALUE!</v>
      </c>
      <c r="AN263" s="143" t="e">
        <f t="shared" si="91"/>
        <v>#VALUE!</v>
      </c>
      <c r="AO263" s="143" t="e">
        <f t="shared" si="91"/>
        <v>#VALUE!</v>
      </c>
      <c r="AP263" s="143" t="e">
        <f t="shared" si="91"/>
        <v>#VALUE!</v>
      </c>
      <c r="AQ263" s="143" t="e">
        <f t="shared" si="91"/>
        <v>#VALUE!</v>
      </c>
      <c r="AR263" s="143" t="e">
        <f t="shared" si="91"/>
        <v>#VALUE!</v>
      </c>
      <c r="AS263" s="143" t="e">
        <f t="shared" si="91"/>
        <v>#VALUE!</v>
      </c>
      <c r="AT263" s="143" t="e">
        <f t="shared" si="91"/>
        <v>#VALUE!</v>
      </c>
      <c r="AU263" s="143" t="e">
        <f t="shared" si="91"/>
        <v>#VALUE!</v>
      </c>
      <c r="AV263" s="143" t="e">
        <f t="shared" si="91"/>
        <v>#VALUE!</v>
      </c>
      <c r="AW263" s="143" t="e">
        <f t="shared" si="91"/>
        <v>#VALUE!</v>
      </c>
      <c r="AX263" s="143" t="e">
        <f t="shared" si="91"/>
        <v>#VALUE!</v>
      </c>
      <c r="AY263" s="143" t="e">
        <f t="shared" si="91"/>
        <v>#VALUE!</v>
      </c>
      <c r="AZ263" s="143" t="e">
        <f t="shared" si="91"/>
        <v>#VALUE!</v>
      </c>
      <c r="BA263" s="143" t="e">
        <f t="shared" si="91"/>
        <v>#VALUE!</v>
      </c>
      <c r="BB263" s="143" t="e">
        <f t="shared" si="91"/>
        <v>#VALUE!</v>
      </c>
      <c r="BC263" s="143" t="e">
        <f t="shared" si="91"/>
        <v>#VALUE!</v>
      </c>
      <c r="BD263" s="143" t="e">
        <f t="shared" si="91"/>
        <v>#VALUE!</v>
      </c>
      <c r="BE263" s="143" t="e">
        <f t="shared" si="91"/>
        <v>#VALUE!</v>
      </c>
      <c r="BF263" s="143" t="e">
        <f t="shared" si="91"/>
        <v>#VALUE!</v>
      </c>
      <c r="BG263" s="143" t="e">
        <f t="shared" si="91"/>
        <v>#VALUE!</v>
      </c>
      <c r="BH263" s="143" t="e">
        <f t="shared" si="91"/>
        <v>#VALUE!</v>
      </c>
      <c r="BI263" s="143" t="e">
        <f t="shared" si="91"/>
        <v>#VALUE!</v>
      </c>
      <c r="BJ263" s="143" t="e">
        <f t="shared" si="91"/>
        <v>#VALUE!</v>
      </c>
      <c r="BK263" s="143" t="e">
        <f t="shared" si="91"/>
        <v>#VALUE!</v>
      </c>
      <c r="BL263" s="143" t="e">
        <f t="shared" si="91"/>
        <v>#VALUE!</v>
      </c>
      <c r="BM263" s="143" t="e">
        <f t="shared" si="91"/>
        <v>#VALUE!</v>
      </c>
      <c r="BN263" s="95"/>
      <c r="BO263" s="95"/>
      <c r="BP263" s="95"/>
      <c r="BQ263" s="95"/>
      <c r="BR263" s="95"/>
      <c r="BS263" s="95"/>
      <c r="BT263" s="95"/>
      <c r="BU263" s="95"/>
      <c r="BV263" s="95"/>
      <c r="BW263" s="95"/>
      <c r="BX263" s="95"/>
      <c r="BY263" s="95"/>
      <c r="BZ263" s="95"/>
      <c r="CA263" s="95"/>
      <c r="CB263" s="95"/>
      <c r="CC263" s="95"/>
      <c r="CD263" s="95"/>
      <c r="CE263" s="95"/>
      <c r="CF263" s="95"/>
      <c r="CG263" s="95"/>
      <c r="CH263" s="95"/>
      <c r="CI263" s="95"/>
      <c r="CJ263" s="95"/>
      <c r="CK263" s="95"/>
      <c r="CL263" s="95"/>
      <c r="CM263" s="95"/>
      <c r="CN263" s="95"/>
      <c r="CO263" s="95"/>
      <c r="CP263" s="95"/>
      <c r="CQ263" s="95"/>
      <c r="CR263" s="95"/>
      <c r="CS263" s="95"/>
      <c r="CT263" s="95"/>
      <c r="CU263" s="95"/>
      <c r="CV263" s="95"/>
      <c r="CW263" s="95"/>
      <c r="CX263" s="95"/>
      <c r="CY263" s="95"/>
      <c r="CZ263" s="95"/>
      <c r="DA263" s="95"/>
      <c r="DB263" s="95"/>
      <c r="DC263" s="95"/>
      <c r="DD263" s="95"/>
      <c r="DE263" s="95"/>
      <c r="DF263" s="95"/>
      <c r="DG263" s="95"/>
      <c r="DH263" s="95"/>
      <c r="DI263" s="95"/>
      <c r="DJ263" s="95"/>
      <c r="DK263" s="95"/>
      <c r="DL263" s="95"/>
      <c r="DM263" s="95"/>
      <c r="DN263" s="95"/>
      <c r="DO263" s="95"/>
      <c r="DP263" s="95"/>
      <c r="DQ263" s="95"/>
      <c r="DR263" s="95"/>
      <c r="DS263" s="95"/>
      <c r="DT263" s="95"/>
      <c r="DU263" s="95"/>
      <c r="DV263" s="95"/>
      <c r="DW263" s="95"/>
      <c r="DX263" s="95"/>
      <c r="DY263" s="95"/>
      <c r="DZ263" s="95"/>
      <c r="EA263" s="95"/>
      <c r="EB263" s="95"/>
      <c r="EC263" s="95"/>
      <c r="ED263" s="95"/>
      <c r="EE263" s="95"/>
      <c r="EF263" s="95"/>
      <c r="EG263" s="95"/>
      <c r="EH263" s="95"/>
      <c r="EI263" s="95"/>
      <c r="EJ263" s="95"/>
      <c r="EK263" s="95"/>
      <c r="EL263" s="95"/>
      <c r="EM263" s="95"/>
      <c r="EN263" s="95"/>
      <c r="EO263" s="95"/>
      <c r="EP263" s="95"/>
      <c r="EQ263" s="95"/>
      <c r="ER263" s="95"/>
      <c r="ES263" s="95"/>
      <c r="ET263" s="95"/>
      <c r="EU263" s="95"/>
      <c r="EV263" s="95"/>
      <c r="EW263" s="95"/>
      <c r="EX263" s="95"/>
      <c r="EY263" s="95"/>
      <c r="EZ263" s="95"/>
      <c r="FA263" s="95"/>
      <c r="FB263" s="95"/>
      <c r="FC263" s="95"/>
      <c r="FD263" s="95"/>
      <c r="FE263" s="95"/>
      <c r="FF263" s="95"/>
      <c r="FG263" s="95"/>
      <c r="FH263" s="95"/>
      <c r="FI263" s="95"/>
      <c r="FJ263" s="95"/>
      <c r="FK263" s="95"/>
      <c r="FL263" s="95"/>
      <c r="FM263" s="95"/>
      <c r="FN263" s="95"/>
      <c r="FO263" s="95"/>
      <c r="FP263" s="95"/>
      <c r="FQ263" s="95"/>
      <c r="FR263" s="95"/>
      <c r="FS263" s="95"/>
      <c r="FT263" s="95"/>
      <c r="FU263" s="95"/>
      <c r="FV263" s="95"/>
      <c r="FW263" s="95"/>
      <c r="FX263" s="95"/>
      <c r="FY263" s="95"/>
      <c r="FZ263" s="95"/>
      <c r="GA263" s="95"/>
      <c r="GB263" s="95"/>
      <c r="GC263" s="95"/>
      <c r="GD263" s="95"/>
      <c r="GE263" s="95"/>
      <c r="GF263" s="95"/>
      <c r="GG263" s="95"/>
      <c r="GH263" s="95"/>
      <c r="GI263" s="95"/>
      <c r="GJ263" s="95"/>
      <c r="GK263" s="95"/>
      <c r="GL263" s="95"/>
      <c r="GM263" s="95"/>
      <c r="GN263" s="95"/>
      <c r="GO263" s="95"/>
      <c r="GP263" s="95"/>
      <c r="GQ263" s="95"/>
      <c r="GR263" s="95"/>
      <c r="GS263" s="95"/>
      <c r="GT263" s="95"/>
      <c r="GU263" s="95"/>
      <c r="GV263" s="95"/>
      <c r="GW263" s="133"/>
      <c r="GX263" s="133"/>
      <c r="GY263" s="133"/>
      <c r="GZ263" s="133"/>
      <c r="HA263" s="133"/>
      <c r="HB263" s="133"/>
      <c r="HC263" s="133"/>
      <c r="HD263" s="133"/>
      <c r="HE263" s="133"/>
      <c r="HF263" s="133"/>
      <c r="HG263" s="95"/>
      <c r="HH263" s="95"/>
      <c r="HI263" s="95"/>
      <c r="HJ263" s="95"/>
      <c r="HK263" s="95"/>
      <c r="HL263" s="95"/>
      <c r="HM263" s="95"/>
      <c r="HN263" s="95"/>
      <c r="HO263" s="95"/>
      <c r="HP263" s="95"/>
      <c r="HQ263" s="95"/>
      <c r="HR263" s="95"/>
      <c r="HS263" s="95"/>
      <c r="HT263" s="95"/>
      <c r="HU263" s="95"/>
      <c r="HV263" s="95"/>
      <c r="HW263" s="95"/>
      <c r="HX263" s="95"/>
      <c r="HY263" s="95"/>
      <c r="HZ263" s="95"/>
      <c r="IA263" s="95"/>
      <c r="IB263" s="95"/>
      <c r="IC263" s="95"/>
      <c r="ID263" s="95"/>
      <c r="IE263" s="95"/>
      <c r="IF263" s="95"/>
      <c r="IG263" s="95"/>
      <c r="IH263" s="95"/>
      <c r="II263" s="95"/>
      <c r="IJ263" s="95"/>
      <c r="IK263" s="95"/>
      <c r="IL263" s="95"/>
      <c r="IM263" s="95"/>
      <c r="IN263" s="95"/>
      <c r="IO263" s="95"/>
      <c r="IP263" s="95"/>
      <c r="IQ263" s="95"/>
      <c r="IR263" s="95"/>
      <c r="IS263" s="95"/>
      <c r="IT263" s="95"/>
      <c r="IU263" s="95"/>
      <c r="IV263" s="95"/>
      <c r="IW263" s="95"/>
      <c r="IX263" s="95"/>
      <c r="IY263" s="95"/>
      <c r="IZ263" s="95"/>
      <c r="JA263" s="95"/>
      <c r="JB263" s="95"/>
      <c r="JC263" s="95"/>
      <c r="JD263" s="95"/>
      <c r="JE263" s="95"/>
      <c r="JF263" s="95"/>
      <c r="JG263" s="95"/>
      <c r="JH263" s="95"/>
      <c r="JI263" s="95"/>
      <c r="JJ263" s="95"/>
      <c r="JK263" s="95"/>
      <c r="JL263" s="95"/>
      <c r="JM263" s="95"/>
      <c r="JN263" s="95"/>
      <c r="JO263" s="95"/>
      <c r="JP263" s="95"/>
      <c r="JQ263" s="95"/>
      <c r="JR263" s="95"/>
      <c r="JS263" s="95"/>
      <c r="JT263" s="95"/>
      <c r="JU263" s="95"/>
      <c r="JV263" s="95"/>
      <c r="JW263" s="95"/>
      <c r="JX263" s="95"/>
      <c r="JY263" s="95"/>
      <c r="JZ263" s="95"/>
      <c r="KA263" s="95"/>
      <c r="KB263" s="95"/>
      <c r="KC263" s="95"/>
      <c r="KD263" s="95"/>
      <c r="KE263" s="95"/>
      <c r="KF263" s="95"/>
      <c r="KG263" s="95"/>
      <c r="KH263" s="95"/>
      <c r="KI263" s="95"/>
      <c r="KJ263" s="95"/>
      <c r="KK263" s="95"/>
      <c r="KL263" s="95"/>
      <c r="KM263" s="95"/>
      <c r="KN263" s="95"/>
      <c r="KO263" s="95"/>
      <c r="KP263" s="95"/>
      <c r="KQ263" s="95"/>
      <c r="KR263" s="95"/>
      <c r="KS263" s="95"/>
      <c r="KT263" s="95"/>
      <c r="KU263" s="95"/>
      <c r="KV263" s="95"/>
      <c r="KW263" s="95"/>
      <c r="KX263" s="95"/>
      <c r="KY263" s="95"/>
      <c r="KZ263" s="95"/>
      <c r="LA263" s="95"/>
      <c r="LB263" s="95"/>
      <c r="LC263" s="95"/>
      <c r="LD263" s="95"/>
      <c r="LE263" s="95"/>
      <c r="LF263" s="95"/>
      <c r="LG263" s="95"/>
      <c r="LH263" s="95"/>
      <c r="LI263" s="95"/>
      <c r="LJ263" s="95"/>
      <c r="LK263" s="95"/>
      <c r="LL263" s="95"/>
      <c r="LM263" s="95"/>
      <c r="LN263" s="95"/>
      <c r="LO263" s="95"/>
      <c r="LP263" s="95"/>
      <c r="LQ263" s="95"/>
      <c r="LR263" s="95"/>
      <c r="LS263" s="95"/>
      <c r="LT263" s="95"/>
      <c r="LU263" s="95"/>
      <c r="LV263" s="95"/>
      <c r="LW263" s="95"/>
      <c r="LX263" s="95"/>
      <c r="LY263" s="95"/>
      <c r="LZ263" s="95"/>
      <c r="MA263" s="95"/>
      <c r="MB263" s="95"/>
      <c r="MC263" s="95"/>
      <c r="MD263" s="95"/>
      <c r="ME263" s="95"/>
      <c r="MF263" s="95"/>
      <c r="MG263" s="95"/>
      <c r="MH263" s="95"/>
      <c r="MI263" s="95"/>
      <c r="MJ263" s="95"/>
      <c r="MK263" s="95"/>
      <c r="ML263" s="95"/>
      <c r="MM263" s="95"/>
      <c r="MN263" s="95"/>
      <c r="MO263" s="95"/>
      <c r="MP263" s="95"/>
      <c r="MQ263" s="95"/>
      <c r="MR263" s="95"/>
      <c r="MS263" s="95"/>
      <c r="MT263" s="95"/>
      <c r="MU263" s="95"/>
      <c r="MV263" s="95"/>
      <c r="MW263" s="95"/>
      <c r="MX263" s="95"/>
      <c r="MY263" s="95"/>
      <c r="MZ263" s="95"/>
      <c r="NA263" s="95"/>
      <c r="NB263" s="95"/>
      <c r="NC263" s="95"/>
      <c r="ND263" s="95"/>
      <c r="NE263" s="95"/>
      <c r="NF263" s="95"/>
      <c r="NG263" s="95"/>
      <c r="NH263" s="95"/>
      <c r="NI263" s="95"/>
      <c r="NJ263" s="95"/>
      <c r="NK263" s="95"/>
      <c r="NL263" s="95"/>
      <c r="NM263" s="95"/>
      <c r="NN263" s="95"/>
      <c r="NO263" s="95"/>
      <c r="NP263" s="95"/>
      <c r="NQ263" s="95"/>
      <c r="NR263" s="95"/>
      <c r="NS263" s="95"/>
      <c r="NT263" s="95"/>
      <c r="NU263" s="95"/>
      <c r="NV263" s="95"/>
      <c r="NW263" s="95"/>
      <c r="NX263" s="95"/>
      <c r="NY263" s="95"/>
      <c r="NZ263" s="95"/>
      <c r="OA263" s="95"/>
      <c r="OB263" s="95"/>
      <c r="OC263" s="95"/>
      <c r="OD263" s="95"/>
      <c r="OE263" s="95"/>
      <c r="OF263" s="95"/>
      <c r="OG263" s="95"/>
      <c r="OH263" s="95"/>
      <c r="OI263" s="95"/>
      <c r="OJ263" s="95"/>
      <c r="OK263" s="95"/>
      <c r="OL263" s="95"/>
      <c r="OM263" s="95"/>
      <c r="ON263" s="95"/>
      <c r="OO263" s="95"/>
      <c r="OP263" s="95"/>
      <c r="OQ263" s="95"/>
      <c r="OR263" s="95"/>
      <c r="OS263" s="95"/>
      <c r="OT263" s="95"/>
      <c r="OU263" s="95"/>
      <c r="OV263" s="95"/>
      <c r="OW263" s="95"/>
      <c r="OX263" s="95"/>
      <c r="OY263" s="95"/>
      <c r="OZ263" s="95"/>
      <c r="PA263" s="95"/>
      <c r="PB263" s="95"/>
      <c r="PC263" s="95"/>
      <c r="PD263" s="95"/>
      <c r="PE263" s="95"/>
      <c r="PF263" s="95"/>
      <c r="PG263" s="95"/>
      <c r="PH263" s="95"/>
    </row>
    <row r="264" spans="3:424" s="85" customFormat="1" ht="18">
      <c r="C264" s="1816" t="s">
        <v>243</v>
      </c>
      <c r="D264" s="1816"/>
      <c r="E264" s="1817"/>
      <c r="F264" s="131"/>
      <c r="G264" s="144"/>
      <c r="H264" s="144"/>
      <c r="I264" s="144"/>
      <c r="J264" s="144"/>
      <c r="K264" s="144"/>
      <c r="L264" s="144"/>
      <c r="M264" s="144"/>
      <c r="N264" s="144"/>
      <c r="O264" s="144"/>
      <c r="P264" s="144"/>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4"/>
      <c r="AT264" s="144"/>
      <c r="AU264" s="144"/>
      <c r="AV264" s="144"/>
      <c r="AW264" s="144"/>
      <c r="AX264" s="144"/>
      <c r="AY264" s="144"/>
      <c r="AZ264" s="144"/>
      <c r="BA264" s="144"/>
      <c r="BB264" s="144"/>
      <c r="BC264" s="144"/>
      <c r="BD264" s="144"/>
      <c r="BE264" s="144"/>
      <c r="BF264" s="144"/>
      <c r="BG264" s="144"/>
      <c r="BH264" s="144"/>
      <c r="BI264" s="144"/>
      <c r="BJ264" s="144"/>
      <c r="BK264" s="144"/>
      <c r="BL264" s="144"/>
      <c r="BM264" s="144"/>
      <c r="BN264" s="95"/>
      <c r="BO264" s="95"/>
      <c r="BP264" s="95"/>
      <c r="BQ264" s="95"/>
      <c r="BR264" s="95"/>
      <c r="BS264" s="95"/>
      <c r="BT264" s="95"/>
      <c r="BU264" s="95"/>
      <c r="BV264" s="95"/>
      <c r="BW264" s="95"/>
      <c r="BX264" s="95"/>
      <c r="BY264" s="95"/>
      <c r="BZ264" s="95"/>
      <c r="CA264" s="95"/>
      <c r="CB264" s="95"/>
      <c r="CC264" s="95"/>
      <c r="CD264" s="95"/>
      <c r="CE264" s="95"/>
      <c r="CF264" s="95"/>
      <c r="CG264" s="95"/>
      <c r="CH264" s="95"/>
      <c r="CI264" s="95"/>
      <c r="CJ264" s="95"/>
      <c r="CK264" s="95"/>
      <c r="CL264" s="95"/>
      <c r="CM264" s="95"/>
      <c r="CN264" s="95"/>
      <c r="CO264" s="95"/>
      <c r="CP264" s="95"/>
      <c r="CQ264" s="95"/>
      <c r="CR264" s="95"/>
      <c r="CS264" s="95"/>
      <c r="CT264" s="95"/>
      <c r="CU264" s="95"/>
      <c r="CV264" s="95"/>
      <c r="CW264" s="95"/>
      <c r="CX264" s="95"/>
      <c r="CY264" s="95"/>
      <c r="CZ264" s="95"/>
      <c r="DA264" s="95"/>
      <c r="DB264" s="95"/>
      <c r="DC264" s="95"/>
      <c r="DD264" s="95"/>
      <c r="DE264" s="95"/>
      <c r="DF264" s="95"/>
      <c r="DG264" s="95"/>
      <c r="DH264" s="95"/>
      <c r="DI264" s="95"/>
      <c r="DJ264" s="95"/>
      <c r="DK264" s="95"/>
      <c r="DL264" s="95"/>
      <c r="DM264" s="95"/>
      <c r="DN264" s="95"/>
      <c r="DO264" s="95"/>
      <c r="DP264" s="95"/>
      <c r="DQ264" s="95"/>
      <c r="DR264" s="95"/>
      <c r="DS264" s="95"/>
      <c r="DT264" s="95"/>
      <c r="DU264" s="95"/>
      <c r="DV264" s="95"/>
      <c r="DW264" s="95"/>
      <c r="DX264" s="95"/>
      <c r="DY264" s="95"/>
      <c r="DZ264" s="95"/>
      <c r="EA264" s="95"/>
      <c r="EB264" s="95"/>
      <c r="EC264" s="95"/>
      <c r="ED264" s="95"/>
      <c r="EE264" s="95"/>
      <c r="EF264" s="95"/>
      <c r="EG264" s="95"/>
      <c r="EH264" s="95"/>
      <c r="EI264" s="95"/>
      <c r="EJ264" s="95"/>
      <c r="EK264" s="95"/>
      <c r="EL264" s="95"/>
      <c r="EM264" s="95"/>
      <c r="EN264" s="95"/>
      <c r="EO264" s="95"/>
      <c r="EP264" s="95"/>
      <c r="EQ264" s="95"/>
      <c r="ER264" s="95"/>
      <c r="ES264" s="95"/>
      <c r="ET264" s="95"/>
      <c r="EU264" s="95"/>
      <c r="EV264" s="95"/>
      <c r="EW264" s="95"/>
      <c r="EX264" s="95"/>
      <c r="EY264" s="95"/>
      <c r="EZ264" s="95"/>
      <c r="FA264" s="95"/>
      <c r="FB264" s="95"/>
      <c r="FC264" s="95"/>
      <c r="FD264" s="95"/>
      <c r="FE264" s="95"/>
      <c r="FF264" s="95"/>
      <c r="FG264" s="95"/>
      <c r="FH264" s="95"/>
      <c r="FI264" s="95"/>
      <c r="FJ264" s="95"/>
      <c r="FK264" s="95"/>
      <c r="FL264" s="95"/>
      <c r="FM264" s="95"/>
      <c r="FN264" s="95"/>
      <c r="FO264" s="95"/>
      <c r="FP264" s="95"/>
      <c r="FQ264" s="95"/>
      <c r="FR264" s="95"/>
      <c r="FS264" s="95"/>
      <c r="FT264" s="95"/>
      <c r="FU264" s="95"/>
      <c r="FV264" s="95"/>
      <c r="FW264" s="95"/>
      <c r="FX264" s="95"/>
      <c r="FY264" s="95"/>
      <c r="FZ264" s="95"/>
      <c r="GA264" s="95"/>
      <c r="GB264" s="95"/>
      <c r="GC264" s="95"/>
      <c r="GD264" s="95"/>
      <c r="GE264" s="95"/>
      <c r="GF264" s="95"/>
      <c r="GG264" s="95"/>
      <c r="GH264" s="95"/>
      <c r="GI264" s="95"/>
      <c r="GJ264" s="95"/>
      <c r="GK264" s="95"/>
      <c r="GL264" s="95"/>
      <c r="GM264" s="95"/>
      <c r="GN264" s="95"/>
      <c r="GO264" s="95"/>
      <c r="GP264" s="95"/>
      <c r="GQ264" s="95"/>
      <c r="GR264" s="95"/>
      <c r="GS264" s="95"/>
      <c r="GT264" s="95"/>
      <c r="GU264" s="95"/>
      <c r="GV264" s="95"/>
      <c r="GW264" s="133"/>
      <c r="GX264" s="133"/>
      <c r="GY264" s="133"/>
      <c r="GZ264" s="133"/>
      <c r="HA264" s="133"/>
      <c r="HB264" s="133"/>
      <c r="HC264" s="133"/>
      <c r="HD264" s="133"/>
      <c r="HE264" s="133"/>
      <c r="HF264" s="133"/>
      <c r="HG264" s="95"/>
      <c r="HH264" s="95"/>
      <c r="HI264" s="95"/>
      <c r="HJ264" s="95"/>
      <c r="HK264" s="95"/>
      <c r="HL264" s="95"/>
      <c r="HM264" s="95"/>
      <c r="HN264" s="95"/>
      <c r="HO264" s="95"/>
      <c r="HP264" s="95"/>
      <c r="HQ264" s="95"/>
      <c r="HR264" s="95"/>
      <c r="HS264" s="95"/>
      <c r="HT264" s="95"/>
      <c r="HU264" s="95"/>
      <c r="HV264" s="95"/>
      <c r="HW264" s="95"/>
      <c r="HX264" s="95"/>
      <c r="HY264" s="95"/>
      <c r="HZ264" s="95"/>
      <c r="IA264" s="95"/>
      <c r="IB264" s="95"/>
      <c r="IC264" s="95"/>
      <c r="ID264" s="95"/>
      <c r="IE264" s="95"/>
      <c r="IF264" s="95"/>
      <c r="IG264" s="95"/>
      <c r="IH264" s="95"/>
      <c r="II264" s="95"/>
      <c r="IJ264" s="95"/>
      <c r="IK264" s="95"/>
      <c r="IL264" s="95"/>
      <c r="IM264" s="95"/>
      <c r="IN264" s="95"/>
      <c r="IO264" s="95"/>
      <c r="IP264" s="95"/>
      <c r="IQ264" s="95"/>
      <c r="IR264" s="95"/>
      <c r="IS264" s="95"/>
      <c r="IT264" s="95"/>
      <c r="IU264" s="95"/>
      <c r="IV264" s="95"/>
      <c r="IW264" s="95"/>
      <c r="IX264" s="95"/>
      <c r="IY264" s="95"/>
      <c r="IZ264" s="95"/>
      <c r="JA264" s="95"/>
      <c r="JB264" s="95"/>
      <c r="JC264" s="95"/>
      <c r="JD264" s="95"/>
      <c r="JE264" s="95"/>
      <c r="JF264" s="95"/>
      <c r="JG264" s="95"/>
      <c r="JH264" s="95"/>
      <c r="JI264" s="95"/>
      <c r="JJ264" s="95"/>
      <c r="JK264" s="95"/>
      <c r="JL264" s="95"/>
      <c r="JM264" s="95"/>
      <c r="JN264" s="95"/>
      <c r="JO264" s="95"/>
      <c r="JP264" s="95"/>
      <c r="JQ264" s="95"/>
      <c r="JR264" s="95"/>
      <c r="JS264" s="95"/>
      <c r="JT264" s="95"/>
      <c r="JU264" s="95"/>
      <c r="JV264" s="95"/>
      <c r="JW264" s="95"/>
      <c r="JX264" s="95"/>
      <c r="JY264" s="95"/>
      <c r="JZ264" s="95"/>
      <c r="KA264" s="95"/>
      <c r="KB264" s="95"/>
      <c r="KC264" s="95"/>
      <c r="KD264" s="95"/>
      <c r="KE264" s="95"/>
      <c r="KF264" s="95"/>
      <c r="KG264" s="95"/>
      <c r="KH264" s="95"/>
      <c r="KI264" s="95"/>
      <c r="KJ264" s="95"/>
      <c r="KK264" s="95"/>
      <c r="KL264" s="95"/>
      <c r="KM264" s="95"/>
      <c r="KN264" s="95"/>
      <c r="KO264" s="95"/>
      <c r="KP264" s="95"/>
      <c r="KQ264" s="95"/>
      <c r="KR264" s="95"/>
      <c r="KS264" s="95"/>
      <c r="KT264" s="95"/>
      <c r="KU264" s="95"/>
      <c r="KV264" s="95"/>
      <c r="KW264" s="95"/>
      <c r="KX264" s="95"/>
      <c r="KY264" s="95"/>
      <c r="KZ264" s="95"/>
      <c r="LA264" s="95"/>
      <c r="LB264" s="95"/>
      <c r="LC264" s="95"/>
      <c r="LD264" s="95"/>
      <c r="LE264" s="95"/>
      <c r="LF264" s="95"/>
      <c r="LG264" s="95"/>
      <c r="LH264" s="95"/>
      <c r="LI264" s="95"/>
      <c r="LJ264" s="95"/>
      <c r="LK264" s="95"/>
      <c r="LL264" s="95"/>
      <c r="LM264" s="95"/>
      <c r="LN264" s="95"/>
      <c r="LO264" s="95"/>
      <c r="LP264" s="95"/>
      <c r="LQ264" s="95"/>
      <c r="LR264" s="95"/>
      <c r="LS264" s="95"/>
      <c r="LT264" s="95"/>
      <c r="LU264" s="95"/>
      <c r="LV264" s="95"/>
      <c r="LW264" s="95"/>
      <c r="LX264" s="95"/>
      <c r="LY264" s="95"/>
      <c r="LZ264" s="95"/>
      <c r="MA264" s="95"/>
      <c r="MB264" s="95"/>
      <c r="MC264" s="95"/>
      <c r="MD264" s="95"/>
      <c r="ME264" s="95"/>
      <c r="MF264" s="95"/>
      <c r="MG264" s="95"/>
      <c r="MH264" s="95"/>
      <c r="MI264" s="95"/>
      <c r="MJ264" s="95"/>
      <c r="MK264" s="95"/>
      <c r="ML264" s="95"/>
      <c r="MM264" s="95"/>
      <c r="MN264" s="95"/>
      <c r="MO264" s="95"/>
      <c r="MP264" s="95"/>
      <c r="MQ264" s="95"/>
      <c r="MR264" s="95"/>
      <c r="MS264" s="95"/>
      <c r="MT264" s="95"/>
      <c r="MU264" s="95"/>
      <c r="MV264" s="95"/>
      <c r="MW264" s="95"/>
      <c r="MX264" s="95"/>
      <c r="MY264" s="95"/>
      <c r="MZ264" s="95"/>
      <c r="NA264" s="95"/>
      <c r="NB264" s="95"/>
      <c r="NC264" s="95"/>
      <c r="ND264" s="95"/>
      <c r="NE264" s="95"/>
      <c r="NF264" s="95"/>
      <c r="NG264" s="95"/>
      <c r="NH264" s="95"/>
      <c r="NI264" s="95"/>
      <c r="NJ264" s="95"/>
      <c r="NK264" s="95"/>
      <c r="NL264" s="95"/>
      <c r="NM264" s="95"/>
      <c r="NN264" s="95"/>
      <c r="NO264" s="95"/>
      <c r="NP264" s="95"/>
      <c r="NQ264" s="95"/>
      <c r="NR264" s="95"/>
      <c r="NS264" s="95"/>
      <c r="NT264" s="95"/>
      <c r="NU264" s="95"/>
      <c r="NV264" s="95"/>
      <c r="NW264" s="95"/>
      <c r="NX264" s="95"/>
      <c r="NY264" s="95"/>
      <c r="NZ264" s="95"/>
      <c r="OA264" s="95"/>
      <c r="OB264" s="95"/>
      <c r="OC264" s="95"/>
      <c r="OD264" s="95"/>
      <c r="OE264" s="95"/>
      <c r="OF264" s="95"/>
      <c r="OG264" s="95"/>
      <c r="OH264" s="95"/>
      <c r="OI264" s="95"/>
      <c r="OJ264" s="95"/>
      <c r="OK264" s="95"/>
      <c r="OL264" s="95"/>
      <c r="OM264" s="95"/>
      <c r="ON264" s="95"/>
      <c r="OO264" s="95"/>
      <c r="OP264" s="95"/>
      <c r="OQ264" s="95"/>
      <c r="OR264" s="95"/>
      <c r="OS264" s="95"/>
      <c r="OT264" s="95"/>
      <c r="OU264" s="95"/>
      <c r="OV264" s="95"/>
      <c r="OW264" s="95"/>
      <c r="OX264" s="95"/>
      <c r="OY264" s="95"/>
      <c r="OZ264" s="95"/>
      <c r="PA264" s="95"/>
      <c r="PB264" s="95"/>
      <c r="PC264" s="95"/>
      <c r="PD264" s="95"/>
      <c r="PE264" s="95"/>
      <c r="PF264" s="95"/>
      <c r="PG264" s="95"/>
      <c r="PH264" s="95"/>
    </row>
    <row r="265" spans="3:424" s="85" customFormat="1" ht="29.55" customHeight="1">
      <c r="C265" s="1815" t="s">
        <v>216</v>
      </c>
      <c r="D265" s="1815"/>
      <c r="E265" s="1815"/>
      <c r="F265" s="143">
        <f t="shared" si="89"/>
        <v>0</v>
      </c>
      <c r="G265" s="143" t="e">
        <f t="shared" si="90"/>
        <v>#VALUE!</v>
      </c>
      <c r="H265" s="143" t="e">
        <f t="shared" si="91"/>
        <v>#VALUE!</v>
      </c>
      <c r="I265" s="143" t="e">
        <f t="shared" si="91"/>
        <v>#VALUE!</v>
      </c>
      <c r="J265" s="143" t="e">
        <f t="shared" si="91"/>
        <v>#VALUE!</v>
      </c>
      <c r="K265" s="143" t="e">
        <f t="shared" si="91"/>
        <v>#VALUE!</v>
      </c>
      <c r="L265" s="143" t="e">
        <f t="shared" si="91"/>
        <v>#VALUE!</v>
      </c>
      <c r="M265" s="143" t="e">
        <f t="shared" si="91"/>
        <v>#VALUE!</v>
      </c>
      <c r="N265" s="143" t="e">
        <f t="shared" si="91"/>
        <v>#VALUE!</v>
      </c>
      <c r="O265" s="143" t="e">
        <f t="shared" si="91"/>
        <v>#VALUE!</v>
      </c>
      <c r="P265" s="143" t="e">
        <f t="shared" si="91"/>
        <v>#VALUE!</v>
      </c>
      <c r="Q265" s="143" t="e">
        <f t="shared" si="91"/>
        <v>#VALUE!</v>
      </c>
      <c r="R265" s="143" t="e">
        <f t="shared" si="91"/>
        <v>#VALUE!</v>
      </c>
      <c r="S265" s="143" t="e">
        <f t="shared" si="91"/>
        <v>#VALUE!</v>
      </c>
      <c r="T265" s="143" t="e">
        <f t="shared" si="91"/>
        <v>#VALUE!</v>
      </c>
      <c r="U265" s="143" t="e">
        <f t="shared" si="91"/>
        <v>#VALUE!</v>
      </c>
      <c r="V265" s="143" t="e">
        <f t="shared" si="91"/>
        <v>#VALUE!</v>
      </c>
      <c r="W265" s="143" t="e">
        <f t="shared" si="91"/>
        <v>#VALUE!</v>
      </c>
      <c r="X265" s="143" t="e">
        <f t="shared" si="91"/>
        <v>#VALUE!</v>
      </c>
      <c r="Y265" s="143" t="e">
        <f t="shared" si="91"/>
        <v>#VALUE!</v>
      </c>
      <c r="Z265" s="143" t="e">
        <f t="shared" si="91"/>
        <v>#VALUE!</v>
      </c>
      <c r="AA265" s="143" t="e">
        <f t="shared" si="91"/>
        <v>#VALUE!</v>
      </c>
      <c r="AB265" s="143" t="e">
        <f t="shared" si="91"/>
        <v>#VALUE!</v>
      </c>
      <c r="AC265" s="143" t="e">
        <f t="shared" si="91"/>
        <v>#VALUE!</v>
      </c>
      <c r="AD265" s="143" t="e">
        <f t="shared" si="91"/>
        <v>#VALUE!</v>
      </c>
      <c r="AE265" s="143" t="e">
        <f t="shared" si="91"/>
        <v>#VALUE!</v>
      </c>
      <c r="AF265" s="143" t="e">
        <f t="shared" si="91"/>
        <v>#VALUE!</v>
      </c>
      <c r="AG265" s="143" t="e">
        <f t="shared" si="91"/>
        <v>#VALUE!</v>
      </c>
      <c r="AH265" s="143" t="e">
        <f t="shared" si="91"/>
        <v>#VALUE!</v>
      </c>
      <c r="AI265" s="143" t="e">
        <f t="shared" si="91"/>
        <v>#VALUE!</v>
      </c>
      <c r="AJ265" s="143" t="e">
        <f t="shared" si="91"/>
        <v>#VALUE!</v>
      </c>
      <c r="AK265" s="143" t="e">
        <f t="shared" si="91"/>
        <v>#VALUE!</v>
      </c>
      <c r="AL265" s="143" t="e">
        <f t="shared" si="91"/>
        <v>#VALUE!</v>
      </c>
      <c r="AM265" s="143" t="e">
        <f t="shared" si="91"/>
        <v>#VALUE!</v>
      </c>
      <c r="AN265" s="143" t="e">
        <f t="shared" si="91"/>
        <v>#VALUE!</v>
      </c>
      <c r="AO265" s="143" t="e">
        <f t="shared" si="91"/>
        <v>#VALUE!</v>
      </c>
      <c r="AP265" s="143" t="e">
        <f t="shared" si="91"/>
        <v>#VALUE!</v>
      </c>
      <c r="AQ265" s="143" t="e">
        <f t="shared" si="91"/>
        <v>#VALUE!</v>
      </c>
      <c r="AR265" s="143" t="e">
        <f t="shared" si="91"/>
        <v>#VALUE!</v>
      </c>
      <c r="AS265" s="143" t="e">
        <f t="shared" si="91"/>
        <v>#VALUE!</v>
      </c>
      <c r="AT265" s="143" t="e">
        <f t="shared" si="91"/>
        <v>#VALUE!</v>
      </c>
      <c r="AU265" s="143" t="e">
        <f t="shared" si="91"/>
        <v>#VALUE!</v>
      </c>
      <c r="AV265" s="143" t="e">
        <f t="shared" si="91"/>
        <v>#VALUE!</v>
      </c>
      <c r="AW265" s="143" t="e">
        <f t="shared" si="91"/>
        <v>#VALUE!</v>
      </c>
      <c r="AX265" s="143" t="e">
        <f t="shared" si="91"/>
        <v>#VALUE!</v>
      </c>
      <c r="AY265" s="143" t="e">
        <f t="shared" si="91"/>
        <v>#VALUE!</v>
      </c>
      <c r="AZ265" s="143" t="e">
        <f t="shared" si="91"/>
        <v>#VALUE!</v>
      </c>
      <c r="BA265" s="143" t="e">
        <f t="shared" si="91"/>
        <v>#VALUE!</v>
      </c>
      <c r="BB265" s="143" t="e">
        <f t="shared" si="91"/>
        <v>#VALUE!</v>
      </c>
      <c r="BC265" s="143" t="e">
        <f t="shared" si="91"/>
        <v>#VALUE!</v>
      </c>
      <c r="BD265" s="143" t="e">
        <f t="shared" si="91"/>
        <v>#VALUE!</v>
      </c>
      <c r="BE265" s="143" t="e">
        <f t="shared" si="91"/>
        <v>#VALUE!</v>
      </c>
      <c r="BF265" s="143" t="e">
        <f t="shared" si="91"/>
        <v>#VALUE!</v>
      </c>
      <c r="BG265" s="143" t="e">
        <f t="shared" si="91"/>
        <v>#VALUE!</v>
      </c>
      <c r="BH265" s="143" t="e">
        <f t="shared" si="91"/>
        <v>#VALUE!</v>
      </c>
      <c r="BI265" s="143" t="e">
        <f t="shared" si="91"/>
        <v>#VALUE!</v>
      </c>
      <c r="BJ265" s="143" t="e">
        <f t="shared" si="91"/>
        <v>#VALUE!</v>
      </c>
      <c r="BK265" s="143" t="e">
        <f t="shared" si="91"/>
        <v>#VALUE!</v>
      </c>
      <c r="BL265" s="143" t="e">
        <f t="shared" si="91"/>
        <v>#VALUE!</v>
      </c>
      <c r="BM265" s="143" t="e">
        <f t="shared" si="91"/>
        <v>#VALUE!</v>
      </c>
      <c r="BN265" s="95"/>
      <c r="BO265" s="95"/>
      <c r="BP265" s="95"/>
      <c r="BQ265" s="95"/>
      <c r="BR265" s="95"/>
      <c r="BS265" s="95"/>
      <c r="BT265" s="95"/>
      <c r="BU265" s="95"/>
      <c r="BV265" s="95"/>
      <c r="BW265" s="95"/>
      <c r="BX265" s="95"/>
      <c r="BY265" s="95"/>
      <c r="BZ265" s="95"/>
      <c r="CA265" s="95"/>
      <c r="CB265" s="95"/>
      <c r="CC265" s="95"/>
      <c r="CD265" s="95"/>
      <c r="CE265" s="95"/>
      <c r="CF265" s="95"/>
      <c r="CG265" s="95"/>
      <c r="CH265" s="95"/>
      <c r="CI265" s="95"/>
      <c r="CJ265" s="95"/>
      <c r="CK265" s="95"/>
      <c r="CL265" s="95"/>
      <c r="CM265" s="95"/>
      <c r="CN265" s="95"/>
      <c r="CO265" s="95"/>
      <c r="CP265" s="95"/>
      <c r="CQ265" s="95"/>
      <c r="CR265" s="95"/>
      <c r="CS265" s="95"/>
      <c r="CT265" s="95"/>
      <c r="CU265" s="95"/>
      <c r="CV265" s="95"/>
      <c r="CW265" s="95"/>
      <c r="CX265" s="95"/>
      <c r="CY265" s="95"/>
      <c r="CZ265" s="95"/>
      <c r="DA265" s="95"/>
      <c r="DB265" s="95"/>
      <c r="DC265" s="95"/>
      <c r="DD265" s="95"/>
      <c r="DE265" s="95"/>
      <c r="DF265" s="95"/>
      <c r="DG265" s="95"/>
      <c r="DH265" s="95"/>
      <c r="DI265" s="95"/>
      <c r="DJ265" s="95"/>
      <c r="DK265" s="95"/>
      <c r="DL265" s="95"/>
      <c r="DM265" s="95"/>
      <c r="DN265" s="95"/>
      <c r="DO265" s="95"/>
      <c r="DP265" s="95"/>
      <c r="DQ265" s="95"/>
      <c r="DR265" s="95"/>
      <c r="DS265" s="95"/>
      <c r="DT265" s="95"/>
      <c r="DU265" s="95"/>
      <c r="DV265" s="95"/>
      <c r="DW265" s="95"/>
      <c r="DX265" s="95"/>
      <c r="DY265" s="95"/>
      <c r="DZ265" s="95"/>
      <c r="EA265" s="95"/>
      <c r="EB265" s="95"/>
      <c r="EC265" s="95"/>
      <c r="ED265" s="95"/>
      <c r="EE265" s="95"/>
      <c r="EF265" s="95"/>
      <c r="EG265" s="95"/>
      <c r="EH265" s="95"/>
      <c r="EI265" s="95"/>
      <c r="EJ265" s="95"/>
      <c r="EK265" s="95"/>
      <c r="EL265" s="95"/>
      <c r="EM265" s="95"/>
      <c r="EN265" s="95"/>
      <c r="EO265" s="95"/>
      <c r="EP265" s="95"/>
      <c r="EQ265" s="95"/>
      <c r="ER265" s="95"/>
      <c r="ES265" s="95"/>
      <c r="ET265" s="95"/>
      <c r="EU265" s="95"/>
      <c r="EV265" s="95"/>
      <c r="EW265" s="95"/>
      <c r="EX265" s="95"/>
      <c r="EY265" s="95"/>
      <c r="EZ265" s="95"/>
      <c r="FA265" s="95"/>
      <c r="FB265" s="95"/>
      <c r="FC265" s="95"/>
      <c r="FD265" s="95"/>
      <c r="FE265" s="95"/>
      <c r="FF265" s="95"/>
      <c r="FG265" s="95"/>
      <c r="FH265" s="95"/>
      <c r="FI265" s="95"/>
      <c r="FJ265" s="95"/>
      <c r="FK265" s="95"/>
      <c r="FL265" s="95"/>
      <c r="FM265" s="95"/>
      <c r="FN265" s="95"/>
      <c r="FO265" s="95"/>
      <c r="FP265" s="95"/>
      <c r="FQ265" s="95"/>
      <c r="FR265" s="95"/>
      <c r="FS265" s="95"/>
      <c r="FT265" s="95"/>
      <c r="FU265" s="95"/>
      <c r="FV265" s="95"/>
      <c r="FW265" s="95"/>
      <c r="FX265" s="95"/>
      <c r="FY265" s="95"/>
      <c r="FZ265" s="95"/>
      <c r="GA265" s="95"/>
      <c r="GB265" s="95"/>
      <c r="GC265" s="95"/>
      <c r="GD265" s="95"/>
      <c r="GE265" s="95"/>
      <c r="GF265" s="95"/>
      <c r="GG265" s="95"/>
      <c r="GH265" s="95"/>
      <c r="GI265" s="95"/>
      <c r="GJ265" s="95"/>
      <c r="GK265" s="95"/>
      <c r="GL265" s="95"/>
      <c r="GM265" s="95"/>
      <c r="GN265" s="95"/>
      <c r="GO265" s="95"/>
      <c r="GP265" s="95"/>
      <c r="GQ265" s="95"/>
      <c r="GR265" s="95"/>
      <c r="GS265" s="95"/>
      <c r="GT265" s="95"/>
      <c r="GU265" s="95"/>
      <c r="GV265" s="95"/>
      <c r="GW265" s="133"/>
      <c r="GX265" s="133"/>
      <c r="GY265" s="133"/>
      <c r="GZ265" s="133"/>
      <c r="HA265" s="133"/>
      <c r="HB265" s="133"/>
      <c r="HC265" s="133"/>
      <c r="HD265" s="133"/>
      <c r="HE265" s="133"/>
      <c r="HF265" s="133"/>
      <c r="HG265" s="95"/>
      <c r="HH265" s="95"/>
      <c r="HI265" s="95"/>
      <c r="HJ265" s="95"/>
      <c r="HK265" s="95"/>
      <c r="HL265" s="95"/>
      <c r="HM265" s="95"/>
      <c r="HN265" s="95"/>
      <c r="HO265" s="95"/>
      <c r="HP265" s="95"/>
      <c r="HQ265" s="95"/>
      <c r="HR265" s="95"/>
      <c r="HS265" s="95"/>
      <c r="HT265" s="95"/>
      <c r="HU265" s="95"/>
      <c r="HV265" s="95"/>
      <c r="HW265" s="95"/>
      <c r="HX265" s="95"/>
      <c r="HY265" s="95"/>
      <c r="HZ265" s="95"/>
      <c r="IA265" s="95"/>
      <c r="IB265" s="95"/>
      <c r="IC265" s="95"/>
      <c r="ID265" s="95"/>
      <c r="IE265" s="95"/>
      <c r="IF265" s="95"/>
      <c r="IG265" s="95"/>
      <c r="IH265" s="95"/>
      <c r="II265" s="95"/>
      <c r="IJ265" s="95"/>
      <c r="IK265" s="95"/>
      <c r="IL265" s="95"/>
      <c r="IM265" s="95"/>
      <c r="IN265" s="95"/>
      <c r="IO265" s="95"/>
      <c r="IP265" s="95"/>
      <c r="IQ265" s="95"/>
      <c r="IR265" s="95"/>
      <c r="IS265" s="95"/>
      <c r="IT265" s="95"/>
      <c r="IU265" s="95"/>
      <c r="IV265" s="95"/>
      <c r="IW265" s="95"/>
      <c r="IX265" s="95"/>
      <c r="IY265" s="95"/>
      <c r="IZ265" s="95"/>
      <c r="JA265" s="95"/>
      <c r="JB265" s="95"/>
      <c r="JC265" s="95"/>
      <c r="JD265" s="95"/>
      <c r="JE265" s="95"/>
      <c r="JF265" s="95"/>
      <c r="JG265" s="95"/>
      <c r="JH265" s="95"/>
      <c r="JI265" s="95"/>
      <c r="JJ265" s="95"/>
      <c r="JK265" s="95"/>
      <c r="JL265" s="95"/>
      <c r="JM265" s="95"/>
      <c r="JN265" s="95"/>
      <c r="JO265" s="95"/>
      <c r="JP265" s="95"/>
      <c r="JQ265" s="95"/>
      <c r="JR265" s="95"/>
      <c r="JS265" s="95"/>
      <c r="JT265" s="95"/>
      <c r="JU265" s="95"/>
      <c r="JV265" s="95"/>
      <c r="JW265" s="95"/>
      <c r="JX265" s="95"/>
      <c r="JY265" s="95"/>
      <c r="JZ265" s="95"/>
      <c r="KA265" s="95"/>
      <c r="KB265" s="95"/>
      <c r="KC265" s="95"/>
      <c r="KD265" s="95"/>
      <c r="KE265" s="95"/>
      <c r="KF265" s="95"/>
      <c r="KG265" s="95"/>
      <c r="KH265" s="95"/>
      <c r="KI265" s="95"/>
      <c r="KJ265" s="95"/>
      <c r="KK265" s="95"/>
      <c r="KL265" s="95"/>
      <c r="KM265" s="95"/>
      <c r="KN265" s="95"/>
      <c r="KO265" s="95"/>
      <c r="KP265" s="95"/>
      <c r="KQ265" s="95"/>
      <c r="KR265" s="95"/>
      <c r="KS265" s="95"/>
      <c r="KT265" s="95"/>
      <c r="KU265" s="95"/>
      <c r="KV265" s="95"/>
      <c r="KW265" s="95"/>
      <c r="KX265" s="95"/>
      <c r="KY265" s="95"/>
      <c r="KZ265" s="95"/>
      <c r="LA265" s="95"/>
      <c r="LB265" s="95"/>
      <c r="LC265" s="95"/>
      <c r="LD265" s="95"/>
      <c r="LE265" s="95"/>
      <c r="LF265" s="95"/>
      <c r="LG265" s="95"/>
      <c r="LH265" s="95"/>
      <c r="LI265" s="95"/>
      <c r="LJ265" s="95"/>
      <c r="LK265" s="95"/>
      <c r="LL265" s="95"/>
      <c r="LM265" s="95"/>
      <c r="LN265" s="95"/>
      <c r="LO265" s="95"/>
      <c r="LP265" s="95"/>
      <c r="LQ265" s="95"/>
      <c r="LR265" s="95"/>
      <c r="LS265" s="95"/>
      <c r="LT265" s="95"/>
      <c r="LU265" s="95"/>
      <c r="LV265" s="95"/>
      <c r="LW265" s="95"/>
      <c r="LX265" s="95"/>
      <c r="LY265" s="95"/>
      <c r="LZ265" s="95"/>
      <c r="MA265" s="95"/>
      <c r="MB265" s="95"/>
      <c r="MC265" s="95"/>
      <c r="MD265" s="95"/>
      <c r="ME265" s="95"/>
      <c r="MF265" s="95"/>
      <c r="MG265" s="95"/>
      <c r="MH265" s="95"/>
      <c r="MI265" s="95"/>
      <c r="MJ265" s="95"/>
      <c r="MK265" s="95"/>
      <c r="ML265" s="95"/>
      <c r="MM265" s="95"/>
      <c r="MN265" s="95"/>
      <c r="MO265" s="95"/>
      <c r="MP265" s="95"/>
      <c r="MQ265" s="95"/>
      <c r="MR265" s="95"/>
      <c r="MS265" s="95"/>
      <c r="MT265" s="95"/>
      <c r="MU265" s="95"/>
      <c r="MV265" s="95"/>
      <c r="MW265" s="95"/>
      <c r="MX265" s="95"/>
      <c r="MY265" s="95"/>
      <c r="MZ265" s="95"/>
      <c r="NA265" s="95"/>
      <c r="NB265" s="95"/>
      <c r="NC265" s="95"/>
      <c r="ND265" s="95"/>
      <c r="NE265" s="95"/>
      <c r="NF265" s="95"/>
      <c r="NG265" s="95"/>
      <c r="NH265" s="95"/>
      <c r="NI265" s="95"/>
      <c r="NJ265" s="95"/>
      <c r="NK265" s="95"/>
      <c r="NL265" s="95"/>
      <c r="NM265" s="95"/>
      <c r="NN265" s="95"/>
      <c r="NO265" s="95"/>
      <c r="NP265" s="95"/>
      <c r="NQ265" s="95"/>
      <c r="NR265" s="95"/>
      <c r="NS265" s="95"/>
      <c r="NT265" s="95"/>
      <c r="NU265" s="95"/>
      <c r="NV265" s="95"/>
      <c r="NW265" s="95"/>
      <c r="NX265" s="95"/>
      <c r="NY265" s="95"/>
      <c r="NZ265" s="95"/>
      <c r="OA265" s="95"/>
      <c r="OB265" s="95"/>
      <c r="OC265" s="95"/>
      <c r="OD265" s="95"/>
      <c r="OE265" s="95"/>
      <c r="OF265" s="95"/>
      <c r="OG265" s="95"/>
      <c r="OH265" s="95"/>
      <c r="OI265" s="95"/>
      <c r="OJ265" s="95"/>
      <c r="OK265" s="95"/>
      <c r="OL265" s="95"/>
      <c r="OM265" s="95"/>
      <c r="ON265" s="95"/>
      <c r="OO265" s="95"/>
      <c r="OP265" s="95"/>
      <c r="OQ265" s="95"/>
      <c r="OR265" s="95"/>
      <c r="OS265" s="95"/>
      <c r="OT265" s="95"/>
      <c r="OU265" s="95"/>
      <c r="OV265" s="95"/>
      <c r="OW265" s="95"/>
      <c r="OX265" s="95"/>
      <c r="OY265" s="95"/>
      <c r="OZ265" s="95"/>
      <c r="PA265" s="95"/>
      <c r="PB265" s="95"/>
      <c r="PC265" s="95"/>
      <c r="PD265" s="95"/>
      <c r="PE265" s="95"/>
      <c r="PF265" s="95"/>
      <c r="PG265" s="95"/>
      <c r="PH265" s="95"/>
    </row>
    <row r="266" spans="3:424" s="85" customFormat="1" ht="29.55" customHeight="1">
      <c r="C266" s="1815" t="s">
        <v>217</v>
      </c>
      <c r="D266" s="1815"/>
      <c r="E266" s="1815"/>
      <c r="F266" s="143">
        <f t="shared" si="89"/>
        <v>0</v>
      </c>
      <c r="G266" s="143" t="e">
        <f t="shared" si="90"/>
        <v>#VALUE!</v>
      </c>
      <c r="H266" s="143" t="e">
        <f t="shared" si="91"/>
        <v>#VALUE!</v>
      </c>
      <c r="I266" s="143" t="e">
        <f t="shared" si="91"/>
        <v>#VALUE!</v>
      </c>
      <c r="J266" s="143" t="e">
        <f t="shared" si="91"/>
        <v>#VALUE!</v>
      </c>
      <c r="K266" s="143" t="e">
        <f t="shared" si="91"/>
        <v>#VALUE!</v>
      </c>
      <c r="L266" s="143" t="e">
        <f t="shared" si="91"/>
        <v>#VALUE!</v>
      </c>
      <c r="M266" s="143" t="e">
        <f t="shared" si="91"/>
        <v>#VALUE!</v>
      </c>
      <c r="N266" s="143" t="e">
        <f t="shared" si="91"/>
        <v>#VALUE!</v>
      </c>
      <c r="O266" s="143" t="e">
        <f t="shared" si="91"/>
        <v>#VALUE!</v>
      </c>
      <c r="P266" s="143" t="e">
        <f t="shared" si="91"/>
        <v>#VALUE!</v>
      </c>
      <c r="Q266" s="143" t="e">
        <f t="shared" si="91"/>
        <v>#VALUE!</v>
      </c>
      <c r="R266" s="143" t="e">
        <f t="shared" si="91"/>
        <v>#VALUE!</v>
      </c>
      <c r="S266" s="143" t="e">
        <f t="shared" si="91"/>
        <v>#VALUE!</v>
      </c>
      <c r="T266" s="143" t="e">
        <f t="shared" si="91"/>
        <v>#VALUE!</v>
      </c>
      <c r="U266" s="143" t="e">
        <f t="shared" si="91"/>
        <v>#VALUE!</v>
      </c>
      <c r="V266" s="143" t="e">
        <f t="shared" si="91"/>
        <v>#VALUE!</v>
      </c>
      <c r="W266" s="143" t="e">
        <f t="shared" si="91"/>
        <v>#VALUE!</v>
      </c>
      <c r="X266" s="143" t="e">
        <f t="shared" si="91"/>
        <v>#VALUE!</v>
      </c>
      <c r="Y266" s="143" t="e">
        <f t="shared" si="91"/>
        <v>#VALUE!</v>
      </c>
      <c r="Z266" s="143" t="e">
        <f t="shared" si="91"/>
        <v>#VALUE!</v>
      </c>
      <c r="AA266" s="143" t="e">
        <f t="shared" si="91"/>
        <v>#VALUE!</v>
      </c>
      <c r="AB266" s="143" t="e">
        <f t="shared" si="91"/>
        <v>#VALUE!</v>
      </c>
      <c r="AC266" s="143" t="e">
        <f t="shared" si="91"/>
        <v>#VALUE!</v>
      </c>
      <c r="AD266" s="143" t="e">
        <f t="shared" si="91"/>
        <v>#VALUE!</v>
      </c>
      <c r="AE266" s="143" t="e">
        <f t="shared" si="91"/>
        <v>#VALUE!</v>
      </c>
      <c r="AF266" s="143" t="e">
        <f t="shared" si="91"/>
        <v>#VALUE!</v>
      </c>
      <c r="AG266" s="143" t="e">
        <f t="shared" si="91"/>
        <v>#VALUE!</v>
      </c>
      <c r="AH266" s="143" t="e">
        <f t="shared" si="91"/>
        <v>#VALUE!</v>
      </c>
      <c r="AI266" s="143" t="e">
        <f t="shared" si="91"/>
        <v>#VALUE!</v>
      </c>
      <c r="AJ266" s="143" t="e">
        <f t="shared" si="91"/>
        <v>#VALUE!</v>
      </c>
      <c r="AK266" s="143" t="e">
        <f t="shared" si="91"/>
        <v>#VALUE!</v>
      </c>
      <c r="AL266" s="143" t="e">
        <f t="shared" si="91"/>
        <v>#VALUE!</v>
      </c>
      <c r="AM266" s="143" t="e">
        <f t="shared" si="91"/>
        <v>#VALUE!</v>
      </c>
      <c r="AN266" s="143" t="e">
        <f t="shared" si="91"/>
        <v>#VALUE!</v>
      </c>
      <c r="AO266" s="143" t="e">
        <f t="shared" si="91"/>
        <v>#VALUE!</v>
      </c>
      <c r="AP266" s="143" t="e">
        <f t="shared" si="91"/>
        <v>#VALUE!</v>
      </c>
      <c r="AQ266" s="143" t="e">
        <f t="shared" si="91"/>
        <v>#VALUE!</v>
      </c>
      <c r="AR266" s="143" t="e">
        <f t="shared" si="91"/>
        <v>#VALUE!</v>
      </c>
      <c r="AS266" s="143" t="e">
        <f t="shared" si="91"/>
        <v>#VALUE!</v>
      </c>
      <c r="AT266" s="143" t="e">
        <f t="shared" si="91"/>
        <v>#VALUE!</v>
      </c>
      <c r="AU266" s="143" t="e">
        <f t="shared" si="91"/>
        <v>#VALUE!</v>
      </c>
      <c r="AV266" s="143" t="e">
        <f t="shared" si="91"/>
        <v>#VALUE!</v>
      </c>
      <c r="AW266" s="143" t="e">
        <f t="shared" si="91"/>
        <v>#VALUE!</v>
      </c>
      <c r="AX266" s="143" t="e">
        <f t="shared" si="91"/>
        <v>#VALUE!</v>
      </c>
      <c r="AY266" s="143" t="e">
        <f t="shared" si="91"/>
        <v>#VALUE!</v>
      </c>
      <c r="AZ266" s="143" t="e">
        <f t="shared" si="91"/>
        <v>#VALUE!</v>
      </c>
      <c r="BA266" s="143" t="e">
        <f t="shared" si="91"/>
        <v>#VALUE!</v>
      </c>
      <c r="BB266" s="143" t="e">
        <f t="shared" si="91"/>
        <v>#VALUE!</v>
      </c>
      <c r="BC266" s="143" t="e">
        <f t="shared" si="91"/>
        <v>#VALUE!</v>
      </c>
      <c r="BD266" s="143" t="e">
        <f t="shared" si="91"/>
        <v>#VALUE!</v>
      </c>
      <c r="BE266" s="143" t="e">
        <f t="shared" si="91"/>
        <v>#VALUE!</v>
      </c>
      <c r="BF266" s="143" t="e">
        <f t="shared" si="91"/>
        <v>#VALUE!</v>
      </c>
      <c r="BG266" s="143" t="e">
        <f t="shared" si="91"/>
        <v>#VALUE!</v>
      </c>
      <c r="BH266" s="143" t="e">
        <f t="shared" si="91"/>
        <v>#VALUE!</v>
      </c>
      <c r="BI266" s="143" t="e">
        <f t="shared" si="91"/>
        <v>#VALUE!</v>
      </c>
      <c r="BJ266" s="143" t="e">
        <f t="shared" si="91"/>
        <v>#VALUE!</v>
      </c>
      <c r="BK266" s="143" t="e">
        <f t="shared" si="91"/>
        <v>#VALUE!</v>
      </c>
      <c r="BL266" s="143" t="e">
        <f t="shared" si="91"/>
        <v>#VALUE!</v>
      </c>
      <c r="BM266" s="143" t="e">
        <f t="shared" si="91"/>
        <v>#VALUE!</v>
      </c>
      <c r="BN266" s="95"/>
      <c r="BO266" s="95"/>
      <c r="BP266" s="95"/>
      <c r="BQ266" s="95"/>
      <c r="BR266" s="95"/>
      <c r="BS266" s="95"/>
      <c r="BT266" s="95"/>
      <c r="BU266" s="95"/>
      <c r="BV266" s="95"/>
      <c r="BW266" s="95"/>
      <c r="BX266" s="95"/>
      <c r="BY266" s="95"/>
      <c r="BZ266" s="95"/>
      <c r="CA266" s="95"/>
      <c r="CB266" s="95"/>
      <c r="CC266" s="95"/>
      <c r="CD266" s="95"/>
      <c r="CE266" s="95"/>
      <c r="CF266" s="95"/>
      <c r="CG266" s="95"/>
      <c r="CH266" s="95"/>
      <c r="CI266" s="95"/>
      <c r="CJ266" s="95"/>
      <c r="CK266" s="95"/>
      <c r="CL266" s="95"/>
      <c r="CM266" s="95"/>
      <c r="CN266" s="95"/>
      <c r="CO266" s="95"/>
      <c r="CP266" s="95"/>
      <c r="CQ266" s="95"/>
      <c r="CR266" s="95"/>
      <c r="CS266" s="95"/>
      <c r="CT266" s="95"/>
      <c r="CU266" s="95"/>
      <c r="CV266" s="95"/>
      <c r="CW266" s="95"/>
      <c r="CX266" s="95"/>
      <c r="CY266" s="95"/>
      <c r="CZ266" s="95"/>
      <c r="DA266" s="95"/>
      <c r="DB266" s="95"/>
      <c r="DC266" s="95"/>
      <c r="DD266" s="95"/>
      <c r="DE266" s="95"/>
      <c r="DF266" s="95"/>
      <c r="DG266" s="95"/>
      <c r="DH266" s="95"/>
      <c r="DI266" s="95"/>
      <c r="DJ266" s="95"/>
      <c r="DK266" s="95"/>
      <c r="DL266" s="95"/>
      <c r="DM266" s="95"/>
      <c r="DN266" s="95"/>
      <c r="DO266" s="95"/>
      <c r="DP266" s="95"/>
      <c r="DQ266" s="95"/>
      <c r="DR266" s="95"/>
      <c r="DS266" s="95"/>
      <c r="DT266" s="95"/>
      <c r="DU266" s="95"/>
      <c r="DV266" s="95"/>
      <c r="DW266" s="95"/>
      <c r="DX266" s="95"/>
      <c r="DY266" s="95"/>
      <c r="DZ266" s="95"/>
      <c r="EA266" s="95"/>
      <c r="EB266" s="95"/>
      <c r="EC266" s="95"/>
      <c r="ED266" s="95"/>
      <c r="EE266" s="95"/>
      <c r="EF266" s="95"/>
      <c r="EG266" s="95"/>
      <c r="EH266" s="95"/>
      <c r="EI266" s="95"/>
      <c r="EJ266" s="95"/>
      <c r="EK266" s="95"/>
      <c r="EL266" s="95"/>
      <c r="EM266" s="95"/>
      <c r="EN266" s="95"/>
      <c r="EO266" s="95"/>
      <c r="EP266" s="95"/>
      <c r="EQ266" s="95"/>
      <c r="ER266" s="95"/>
      <c r="ES266" s="95"/>
      <c r="ET266" s="95"/>
      <c r="EU266" s="95"/>
      <c r="EV266" s="95"/>
      <c r="EW266" s="95"/>
      <c r="EX266" s="95"/>
      <c r="EY266" s="95"/>
      <c r="EZ266" s="95"/>
      <c r="FA266" s="95"/>
      <c r="FB266" s="95"/>
      <c r="FC266" s="95"/>
      <c r="FD266" s="95"/>
      <c r="FE266" s="95"/>
      <c r="FF266" s="95"/>
      <c r="FG266" s="95"/>
      <c r="FH266" s="95"/>
      <c r="FI266" s="95"/>
      <c r="FJ266" s="95"/>
      <c r="FK266" s="95"/>
      <c r="FL266" s="95"/>
      <c r="FM266" s="95"/>
      <c r="FN266" s="95"/>
      <c r="FO266" s="95"/>
      <c r="FP266" s="95"/>
      <c r="FQ266" s="95"/>
      <c r="FR266" s="95"/>
      <c r="FS266" s="95"/>
      <c r="FT266" s="95"/>
      <c r="FU266" s="95"/>
      <c r="FV266" s="95"/>
      <c r="FW266" s="95"/>
      <c r="FX266" s="95"/>
      <c r="FY266" s="95"/>
      <c r="FZ266" s="95"/>
      <c r="GA266" s="95"/>
      <c r="GB266" s="95"/>
      <c r="GC266" s="95"/>
      <c r="GD266" s="95"/>
      <c r="GE266" s="95"/>
      <c r="GF266" s="95"/>
      <c r="GG266" s="95"/>
      <c r="GH266" s="95"/>
      <c r="GI266" s="95"/>
      <c r="GJ266" s="95"/>
      <c r="GK266" s="95"/>
      <c r="GL266" s="95"/>
      <c r="GM266" s="95"/>
      <c r="GN266" s="95"/>
      <c r="GO266" s="95"/>
      <c r="GP266" s="95"/>
      <c r="GQ266" s="95"/>
      <c r="GR266" s="95"/>
      <c r="GS266" s="95"/>
      <c r="GT266" s="95"/>
      <c r="GU266" s="95"/>
      <c r="GV266" s="95"/>
      <c r="GW266" s="133"/>
      <c r="GX266" s="133"/>
      <c r="GY266" s="133"/>
      <c r="GZ266" s="133"/>
      <c r="HA266" s="133"/>
      <c r="HB266" s="133"/>
      <c r="HC266" s="133"/>
      <c r="HD266" s="133"/>
      <c r="HE266" s="133"/>
      <c r="HF266" s="133"/>
      <c r="HG266" s="95"/>
      <c r="HH266" s="95"/>
      <c r="HI266" s="95"/>
      <c r="HJ266" s="95"/>
      <c r="HK266" s="95"/>
      <c r="HL266" s="95"/>
      <c r="HM266" s="95"/>
      <c r="HN266" s="95"/>
      <c r="HO266" s="95"/>
      <c r="HP266" s="95"/>
      <c r="HQ266" s="95"/>
      <c r="HR266" s="95"/>
      <c r="HS266" s="95"/>
      <c r="HT266" s="95"/>
      <c r="HU266" s="95"/>
      <c r="HV266" s="95"/>
      <c r="HW266" s="95"/>
      <c r="HX266" s="95"/>
      <c r="HY266" s="95"/>
      <c r="HZ266" s="95"/>
      <c r="IA266" s="95"/>
      <c r="IB266" s="95"/>
      <c r="IC266" s="95"/>
      <c r="ID266" s="95"/>
      <c r="IE266" s="95"/>
      <c r="IF266" s="95"/>
      <c r="IG266" s="95"/>
      <c r="IH266" s="95"/>
      <c r="II266" s="95"/>
      <c r="IJ266" s="95"/>
      <c r="IK266" s="95"/>
      <c r="IL266" s="95"/>
      <c r="IM266" s="95"/>
      <c r="IN266" s="95"/>
      <c r="IO266" s="95"/>
      <c r="IP266" s="95"/>
      <c r="IQ266" s="95"/>
      <c r="IR266" s="95"/>
      <c r="IS266" s="95"/>
      <c r="IT266" s="95"/>
      <c r="IU266" s="95"/>
      <c r="IV266" s="95"/>
      <c r="IW266" s="95"/>
      <c r="IX266" s="95"/>
      <c r="IY266" s="95"/>
      <c r="IZ266" s="95"/>
      <c r="JA266" s="95"/>
      <c r="JB266" s="95"/>
      <c r="JC266" s="95"/>
      <c r="JD266" s="95"/>
      <c r="JE266" s="95"/>
      <c r="JF266" s="95"/>
      <c r="JG266" s="95"/>
      <c r="JH266" s="95"/>
      <c r="JI266" s="95"/>
      <c r="JJ266" s="95"/>
      <c r="JK266" s="95"/>
      <c r="JL266" s="95"/>
      <c r="JM266" s="95"/>
      <c r="JN266" s="95"/>
      <c r="JO266" s="95"/>
      <c r="JP266" s="95"/>
      <c r="JQ266" s="95"/>
      <c r="JR266" s="95"/>
      <c r="JS266" s="95"/>
      <c r="JT266" s="95"/>
      <c r="JU266" s="95"/>
      <c r="JV266" s="95"/>
      <c r="JW266" s="95"/>
      <c r="JX266" s="95"/>
      <c r="JY266" s="95"/>
      <c r="JZ266" s="95"/>
      <c r="KA266" s="95"/>
      <c r="KB266" s="95"/>
      <c r="KC266" s="95"/>
      <c r="KD266" s="95"/>
      <c r="KE266" s="95"/>
      <c r="KF266" s="95"/>
      <c r="KG266" s="95"/>
      <c r="KH266" s="95"/>
      <c r="KI266" s="95"/>
      <c r="KJ266" s="95"/>
      <c r="KK266" s="95"/>
      <c r="KL266" s="95"/>
      <c r="KM266" s="95"/>
      <c r="KN266" s="95"/>
      <c r="KO266" s="95"/>
      <c r="KP266" s="95"/>
      <c r="KQ266" s="95"/>
      <c r="KR266" s="95"/>
      <c r="KS266" s="95"/>
      <c r="KT266" s="95"/>
      <c r="KU266" s="95"/>
      <c r="KV266" s="95"/>
      <c r="KW266" s="95"/>
      <c r="KX266" s="95"/>
      <c r="KY266" s="95"/>
      <c r="KZ266" s="95"/>
      <c r="LA266" s="95"/>
      <c r="LB266" s="95"/>
      <c r="LC266" s="95"/>
      <c r="LD266" s="95"/>
      <c r="LE266" s="95"/>
      <c r="LF266" s="95"/>
      <c r="LG266" s="95"/>
      <c r="LH266" s="95"/>
      <c r="LI266" s="95"/>
      <c r="LJ266" s="95"/>
      <c r="LK266" s="95"/>
      <c r="LL266" s="95"/>
      <c r="LM266" s="95"/>
      <c r="LN266" s="95"/>
      <c r="LO266" s="95"/>
      <c r="LP266" s="95"/>
      <c r="LQ266" s="95"/>
      <c r="LR266" s="95"/>
      <c r="LS266" s="95"/>
      <c r="LT266" s="95"/>
      <c r="LU266" s="95"/>
      <c r="LV266" s="95"/>
      <c r="LW266" s="95"/>
      <c r="LX266" s="95"/>
      <c r="LY266" s="95"/>
      <c r="LZ266" s="95"/>
      <c r="MA266" s="95"/>
      <c r="MB266" s="95"/>
      <c r="MC266" s="95"/>
      <c r="MD266" s="95"/>
      <c r="ME266" s="95"/>
      <c r="MF266" s="95"/>
      <c r="MG266" s="95"/>
      <c r="MH266" s="95"/>
      <c r="MI266" s="95"/>
      <c r="MJ266" s="95"/>
      <c r="MK266" s="95"/>
      <c r="ML266" s="95"/>
      <c r="MM266" s="95"/>
      <c r="MN266" s="95"/>
      <c r="MO266" s="95"/>
      <c r="MP266" s="95"/>
      <c r="MQ266" s="95"/>
      <c r="MR266" s="95"/>
      <c r="MS266" s="95"/>
      <c r="MT266" s="95"/>
      <c r="MU266" s="95"/>
      <c r="MV266" s="95"/>
      <c r="MW266" s="95"/>
      <c r="MX266" s="95"/>
      <c r="MY266" s="95"/>
      <c r="MZ266" s="95"/>
      <c r="NA266" s="95"/>
      <c r="NB266" s="95"/>
      <c r="NC266" s="95"/>
      <c r="ND266" s="95"/>
      <c r="NE266" s="95"/>
      <c r="NF266" s="95"/>
      <c r="NG266" s="95"/>
      <c r="NH266" s="95"/>
      <c r="NI266" s="95"/>
      <c r="NJ266" s="95"/>
      <c r="NK266" s="95"/>
      <c r="NL266" s="95"/>
      <c r="NM266" s="95"/>
      <c r="NN266" s="95"/>
      <c r="NO266" s="95"/>
      <c r="NP266" s="95"/>
      <c r="NQ266" s="95"/>
      <c r="NR266" s="95"/>
      <c r="NS266" s="95"/>
      <c r="NT266" s="95"/>
      <c r="NU266" s="95"/>
      <c r="NV266" s="95"/>
      <c r="NW266" s="95"/>
      <c r="NX266" s="95"/>
      <c r="NY266" s="95"/>
      <c r="NZ266" s="95"/>
      <c r="OA266" s="95"/>
      <c r="OB266" s="95"/>
      <c r="OC266" s="95"/>
      <c r="OD266" s="95"/>
      <c r="OE266" s="95"/>
      <c r="OF266" s="95"/>
      <c r="OG266" s="95"/>
      <c r="OH266" s="95"/>
      <c r="OI266" s="95"/>
      <c r="OJ266" s="95"/>
      <c r="OK266" s="95"/>
      <c r="OL266" s="95"/>
      <c r="OM266" s="95"/>
      <c r="ON266" s="95"/>
      <c r="OO266" s="95"/>
      <c r="OP266" s="95"/>
      <c r="OQ266" s="95"/>
      <c r="OR266" s="95"/>
      <c r="OS266" s="95"/>
      <c r="OT266" s="95"/>
      <c r="OU266" s="95"/>
      <c r="OV266" s="95"/>
      <c r="OW266" s="95"/>
      <c r="OX266" s="95"/>
      <c r="OY266" s="95"/>
      <c r="OZ266" s="95"/>
      <c r="PA266" s="95"/>
      <c r="PB266" s="95"/>
      <c r="PC266" s="95"/>
      <c r="PD266" s="95"/>
      <c r="PE266" s="95"/>
      <c r="PF266" s="95"/>
      <c r="PG266" s="95"/>
      <c r="PH266" s="95"/>
    </row>
    <row r="267" spans="3:424" s="85" customFormat="1" ht="29.55" customHeight="1">
      <c r="C267" s="1815" t="s">
        <v>218</v>
      </c>
      <c r="D267" s="1815"/>
      <c r="E267" s="1815"/>
      <c r="F267" s="143">
        <f t="shared" si="89"/>
        <v>0</v>
      </c>
      <c r="G267" s="143" t="e">
        <f t="shared" si="90"/>
        <v>#VALUE!</v>
      </c>
      <c r="H267" s="143" t="e">
        <f t="shared" si="91"/>
        <v>#VALUE!</v>
      </c>
      <c r="I267" s="143" t="e">
        <f t="shared" si="91"/>
        <v>#VALUE!</v>
      </c>
      <c r="J267" s="143" t="e">
        <f t="shared" si="91"/>
        <v>#VALUE!</v>
      </c>
      <c r="K267" s="143" t="e">
        <f t="shared" ref="H267:BM272" si="92">IF(COLUMN(J267)-COLUMN($AB$30)+1&lt;=ROUND($AB$30,0)-23,J267,0)</f>
        <v>#VALUE!</v>
      </c>
      <c r="L267" s="143" t="e">
        <f t="shared" si="92"/>
        <v>#VALUE!</v>
      </c>
      <c r="M267" s="143" t="e">
        <f t="shared" si="92"/>
        <v>#VALUE!</v>
      </c>
      <c r="N267" s="143" t="e">
        <f t="shared" si="92"/>
        <v>#VALUE!</v>
      </c>
      <c r="O267" s="143" t="e">
        <f t="shared" si="92"/>
        <v>#VALUE!</v>
      </c>
      <c r="P267" s="143" t="e">
        <f t="shared" si="92"/>
        <v>#VALUE!</v>
      </c>
      <c r="Q267" s="143" t="e">
        <f t="shared" si="92"/>
        <v>#VALUE!</v>
      </c>
      <c r="R267" s="143" t="e">
        <f t="shared" si="92"/>
        <v>#VALUE!</v>
      </c>
      <c r="S267" s="143" t="e">
        <f t="shared" si="92"/>
        <v>#VALUE!</v>
      </c>
      <c r="T267" s="143" t="e">
        <f t="shared" si="92"/>
        <v>#VALUE!</v>
      </c>
      <c r="U267" s="143" t="e">
        <f t="shared" si="92"/>
        <v>#VALUE!</v>
      </c>
      <c r="V267" s="143" t="e">
        <f t="shared" si="92"/>
        <v>#VALUE!</v>
      </c>
      <c r="W267" s="143" t="e">
        <f t="shared" si="92"/>
        <v>#VALUE!</v>
      </c>
      <c r="X267" s="143" t="e">
        <f t="shared" si="92"/>
        <v>#VALUE!</v>
      </c>
      <c r="Y267" s="143" t="e">
        <f t="shared" si="92"/>
        <v>#VALUE!</v>
      </c>
      <c r="Z267" s="143" t="e">
        <f t="shared" si="92"/>
        <v>#VALUE!</v>
      </c>
      <c r="AA267" s="143" t="e">
        <f t="shared" si="92"/>
        <v>#VALUE!</v>
      </c>
      <c r="AB267" s="143" t="e">
        <f t="shared" si="92"/>
        <v>#VALUE!</v>
      </c>
      <c r="AC267" s="143" t="e">
        <f t="shared" si="92"/>
        <v>#VALUE!</v>
      </c>
      <c r="AD267" s="143" t="e">
        <f t="shared" si="92"/>
        <v>#VALUE!</v>
      </c>
      <c r="AE267" s="143" t="e">
        <f t="shared" si="92"/>
        <v>#VALUE!</v>
      </c>
      <c r="AF267" s="143" t="e">
        <f t="shared" si="92"/>
        <v>#VALUE!</v>
      </c>
      <c r="AG267" s="143" t="e">
        <f t="shared" si="92"/>
        <v>#VALUE!</v>
      </c>
      <c r="AH267" s="143" t="e">
        <f t="shared" si="92"/>
        <v>#VALUE!</v>
      </c>
      <c r="AI267" s="143" t="e">
        <f t="shared" si="92"/>
        <v>#VALUE!</v>
      </c>
      <c r="AJ267" s="143" t="e">
        <f t="shared" si="92"/>
        <v>#VALUE!</v>
      </c>
      <c r="AK267" s="143" t="e">
        <f t="shared" si="92"/>
        <v>#VALUE!</v>
      </c>
      <c r="AL267" s="143" t="e">
        <f t="shared" si="92"/>
        <v>#VALUE!</v>
      </c>
      <c r="AM267" s="143" t="e">
        <f t="shared" si="92"/>
        <v>#VALUE!</v>
      </c>
      <c r="AN267" s="143" t="e">
        <f t="shared" si="92"/>
        <v>#VALUE!</v>
      </c>
      <c r="AO267" s="143" t="e">
        <f t="shared" si="92"/>
        <v>#VALUE!</v>
      </c>
      <c r="AP267" s="143" t="e">
        <f t="shared" si="92"/>
        <v>#VALUE!</v>
      </c>
      <c r="AQ267" s="143" t="e">
        <f t="shared" si="92"/>
        <v>#VALUE!</v>
      </c>
      <c r="AR267" s="143" t="e">
        <f t="shared" si="92"/>
        <v>#VALUE!</v>
      </c>
      <c r="AS267" s="143" t="e">
        <f t="shared" si="92"/>
        <v>#VALUE!</v>
      </c>
      <c r="AT267" s="143" t="e">
        <f t="shared" si="92"/>
        <v>#VALUE!</v>
      </c>
      <c r="AU267" s="143" t="e">
        <f t="shared" si="92"/>
        <v>#VALUE!</v>
      </c>
      <c r="AV267" s="143" t="e">
        <f t="shared" si="92"/>
        <v>#VALUE!</v>
      </c>
      <c r="AW267" s="143" t="e">
        <f t="shared" si="92"/>
        <v>#VALUE!</v>
      </c>
      <c r="AX267" s="143" t="e">
        <f t="shared" si="92"/>
        <v>#VALUE!</v>
      </c>
      <c r="AY267" s="143" t="e">
        <f t="shared" si="92"/>
        <v>#VALUE!</v>
      </c>
      <c r="AZ267" s="143" t="e">
        <f t="shared" si="92"/>
        <v>#VALUE!</v>
      </c>
      <c r="BA267" s="143" t="e">
        <f t="shared" si="92"/>
        <v>#VALUE!</v>
      </c>
      <c r="BB267" s="143" t="e">
        <f t="shared" si="92"/>
        <v>#VALUE!</v>
      </c>
      <c r="BC267" s="143" t="e">
        <f t="shared" si="92"/>
        <v>#VALUE!</v>
      </c>
      <c r="BD267" s="143" t="e">
        <f t="shared" si="92"/>
        <v>#VALUE!</v>
      </c>
      <c r="BE267" s="143" t="e">
        <f t="shared" si="92"/>
        <v>#VALUE!</v>
      </c>
      <c r="BF267" s="143" t="e">
        <f t="shared" si="92"/>
        <v>#VALUE!</v>
      </c>
      <c r="BG267" s="143" t="e">
        <f t="shared" si="92"/>
        <v>#VALUE!</v>
      </c>
      <c r="BH267" s="143" t="e">
        <f t="shared" si="92"/>
        <v>#VALUE!</v>
      </c>
      <c r="BI267" s="143" t="e">
        <f t="shared" si="92"/>
        <v>#VALUE!</v>
      </c>
      <c r="BJ267" s="143" t="e">
        <f t="shared" si="92"/>
        <v>#VALUE!</v>
      </c>
      <c r="BK267" s="143" t="e">
        <f t="shared" si="92"/>
        <v>#VALUE!</v>
      </c>
      <c r="BL267" s="143" t="e">
        <f t="shared" si="92"/>
        <v>#VALUE!</v>
      </c>
      <c r="BM267" s="143" t="e">
        <f t="shared" si="92"/>
        <v>#VALUE!</v>
      </c>
      <c r="BN267" s="95"/>
      <c r="BO267" s="95"/>
      <c r="BP267" s="95"/>
      <c r="BQ267" s="95"/>
      <c r="BR267" s="95"/>
      <c r="BS267" s="95"/>
      <c r="BT267" s="95"/>
      <c r="BU267" s="95"/>
      <c r="BV267" s="95"/>
      <c r="BW267" s="95"/>
      <c r="BX267" s="95"/>
      <c r="BY267" s="95"/>
      <c r="BZ267" s="95"/>
      <c r="CA267" s="95"/>
      <c r="CB267" s="95"/>
      <c r="CC267" s="95"/>
      <c r="CD267" s="95"/>
      <c r="CE267" s="95"/>
      <c r="CF267" s="95"/>
      <c r="CG267" s="95"/>
      <c r="CH267" s="95"/>
      <c r="CI267" s="95"/>
      <c r="CJ267" s="95"/>
      <c r="CK267" s="95"/>
      <c r="CL267" s="95"/>
      <c r="CM267" s="95"/>
      <c r="CN267" s="95"/>
      <c r="CO267" s="95"/>
      <c r="CP267" s="95"/>
      <c r="CQ267" s="95"/>
      <c r="CR267" s="95"/>
      <c r="CS267" s="95"/>
      <c r="CT267" s="95"/>
      <c r="CU267" s="95"/>
      <c r="CV267" s="95"/>
      <c r="CW267" s="95"/>
      <c r="CX267" s="95"/>
      <c r="CY267" s="95"/>
      <c r="CZ267" s="95"/>
      <c r="DA267" s="95"/>
      <c r="DB267" s="95"/>
      <c r="DC267" s="95"/>
      <c r="DD267" s="95"/>
      <c r="DE267" s="95"/>
      <c r="DF267" s="95"/>
      <c r="DG267" s="95"/>
      <c r="DH267" s="95"/>
      <c r="DI267" s="95"/>
      <c r="DJ267" s="95"/>
      <c r="DK267" s="95"/>
      <c r="DL267" s="95"/>
      <c r="DM267" s="95"/>
      <c r="DN267" s="95"/>
      <c r="DO267" s="95"/>
      <c r="DP267" s="95"/>
      <c r="DQ267" s="95"/>
      <c r="DR267" s="95"/>
      <c r="DS267" s="95"/>
      <c r="DT267" s="95"/>
      <c r="DU267" s="95"/>
      <c r="DV267" s="95"/>
      <c r="DW267" s="95"/>
      <c r="DX267" s="95"/>
      <c r="DY267" s="95"/>
      <c r="DZ267" s="95"/>
      <c r="EA267" s="95"/>
      <c r="EB267" s="95"/>
      <c r="EC267" s="95"/>
      <c r="ED267" s="95"/>
      <c r="EE267" s="95"/>
      <c r="EF267" s="95"/>
      <c r="EG267" s="95"/>
      <c r="EH267" s="95"/>
      <c r="EI267" s="95"/>
      <c r="EJ267" s="95"/>
      <c r="EK267" s="95"/>
      <c r="EL267" s="95"/>
      <c r="EM267" s="95"/>
      <c r="EN267" s="95"/>
      <c r="EO267" s="95"/>
      <c r="EP267" s="95"/>
      <c r="EQ267" s="95"/>
      <c r="ER267" s="95"/>
      <c r="ES267" s="95"/>
      <c r="ET267" s="95"/>
      <c r="EU267" s="95"/>
      <c r="EV267" s="95"/>
      <c r="EW267" s="95"/>
      <c r="EX267" s="95"/>
      <c r="EY267" s="95"/>
      <c r="EZ267" s="95"/>
      <c r="FA267" s="95"/>
      <c r="FB267" s="95"/>
      <c r="FC267" s="95"/>
      <c r="FD267" s="95"/>
      <c r="FE267" s="95"/>
      <c r="FF267" s="95"/>
      <c r="FG267" s="95"/>
      <c r="FH267" s="95"/>
      <c r="FI267" s="95"/>
      <c r="FJ267" s="95"/>
      <c r="FK267" s="95"/>
      <c r="FL267" s="95"/>
      <c r="FM267" s="95"/>
      <c r="FN267" s="95"/>
      <c r="FO267" s="95"/>
      <c r="FP267" s="95"/>
      <c r="FQ267" s="95"/>
      <c r="FR267" s="95"/>
      <c r="FS267" s="95"/>
      <c r="FT267" s="95"/>
      <c r="FU267" s="95"/>
      <c r="FV267" s="95"/>
      <c r="FW267" s="95"/>
      <c r="FX267" s="95"/>
      <c r="FY267" s="95"/>
      <c r="FZ267" s="95"/>
      <c r="GA267" s="95"/>
      <c r="GB267" s="95"/>
      <c r="GC267" s="95"/>
      <c r="GD267" s="95"/>
      <c r="GE267" s="95"/>
      <c r="GF267" s="95"/>
      <c r="GG267" s="95"/>
      <c r="GH267" s="95"/>
      <c r="GI267" s="95"/>
      <c r="GJ267" s="95"/>
      <c r="GK267" s="95"/>
      <c r="GL267" s="95"/>
      <c r="GM267" s="95"/>
      <c r="GN267" s="95"/>
      <c r="GO267" s="95"/>
      <c r="GP267" s="95"/>
      <c r="GQ267" s="95"/>
      <c r="GR267" s="95"/>
      <c r="GS267" s="95"/>
      <c r="GT267" s="95"/>
      <c r="GU267" s="95"/>
      <c r="GV267" s="95"/>
      <c r="GW267" s="133"/>
      <c r="GX267" s="133"/>
      <c r="GY267" s="133"/>
      <c r="GZ267" s="133"/>
      <c r="HA267" s="133"/>
      <c r="HB267" s="133"/>
      <c r="HC267" s="133"/>
      <c r="HD267" s="133"/>
      <c r="HE267" s="133"/>
      <c r="HF267" s="133"/>
      <c r="HG267" s="95"/>
      <c r="HH267" s="95"/>
      <c r="HI267" s="95"/>
      <c r="HJ267" s="95"/>
      <c r="HK267" s="95"/>
      <c r="HL267" s="95"/>
      <c r="HM267" s="95"/>
      <c r="HN267" s="95"/>
      <c r="HO267" s="95"/>
      <c r="HP267" s="95"/>
      <c r="HQ267" s="95"/>
      <c r="HR267" s="95"/>
      <c r="HS267" s="95"/>
      <c r="HT267" s="95"/>
      <c r="HU267" s="95"/>
      <c r="HV267" s="95"/>
      <c r="HW267" s="95"/>
      <c r="HX267" s="95"/>
      <c r="HY267" s="95"/>
      <c r="HZ267" s="95"/>
      <c r="IA267" s="95"/>
      <c r="IB267" s="95"/>
      <c r="IC267" s="95"/>
      <c r="ID267" s="95"/>
      <c r="IE267" s="95"/>
      <c r="IF267" s="95"/>
      <c r="IG267" s="95"/>
      <c r="IH267" s="95"/>
      <c r="II267" s="95"/>
      <c r="IJ267" s="95"/>
      <c r="IK267" s="95"/>
      <c r="IL267" s="95"/>
      <c r="IM267" s="95"/>
      <c r="IN267" s="95"/>
      <c r="IO267" s="95"/>
      <c r="IP267" s="95"/>
      <c r="IQ267" s="95"/>
      <c r="IR267" s="95"/>
      <c r="IS267" s="95"/>
      <c r="IT267" s="95"/>
      <c r="IU267" s="95"/>
      <c r="IV267" s="95"/>
      <c r="IW267" s="95"/>
      <c r="IX267" s="95"/>
      <c r="IY267" s="95"/>
      <c r="IZ267" s="95"/>
      <c r="JA267" s="95"/>
      <c r="JB267" s="95"/>
      <c r="JC267" s="95"/>
      <c r="JD267" s="95"/>
      <c r="JE267" s="95"/>
      <c r="JF267" s="95"/>
      <c r="JG267" s="95"/>
      <c r="JH267" s="95"/>
      <c r="JI267" s="95"/>
      <c r="JJ267" s="95"/>
      <c r="JK267" s="95"/>
      <c r="JL267" s="95"/>
      <c r="JM267" s="95"/>
      <c r="JN267" s="95"/>
      <c r="JO267" s="95"/>
      <c r="JP267" s="95"/>
      <c r="JQ267" s="95"/>
      <c r="JR267" s="95"/>
      <c r="JS267" s="95"/>
      <c r="JT267" s="95"/>
      <c r="JU267" s="95"/>
      <c r="JV267" s="95"/>
      <c r="JW267" s="95"/>
      <c r="JX267" s="95"/>
      <c r="JY267" s="95"/>
      <c r="JZ267" s="95"/>
      <c r="KA267" s="95"/>
      <c r="KB267" s="95"/>
      <c r="KC267" s="95"/>
      <c r="KD267" s="95"/>
      <c r="KE267" s="95"/>
      <c r="KF267" s="95"/>
      <c r="KG267" s="95"/>
      <c r="KH267" s="95"/>
      <c r="KI267" s="95"/>
      <c r="KJ267" s="95"/>
      <c r="KK267" s="95"/>
      <c r="KL267" s="95"/>
      <c r="KM267" s="95"/>
      <c r="KN267" s="95"/>
      <c r="KO267" s="95"/>
      <c r="KP267" s="95"/>
      <c r="KQ267" s="95"/>
      <c r="KR267" s="95"/>
      <c r="KS267" s="95"/>
      <c r="KT267" s="95"/>
      <c r="KU267" s="95"/>
      <c r="KV267" s="95"/>
      <c r="KW267" s="95"/>
      <c r="KX267" s="95"/>
      <c r="KY267" s="95"/>
      <c r="KZ267" s="95"/>
      <c r="LA267" s="95"/>
      <c r="LB267" s="95"/>
      <c r="LC267" s="95"/>
      <c r="LD267" s="95"/>
      <c r="LE267" s="95"/>
      <c r="LF267" s="95"/>
      <c r="LG267" s="95"/>
      <c r="LH267" s="95"/>
      <c r="LI267" s="95"/>
      <c r="LJ267" s="95"/>
      <c r="LK267" s="95"/>
      <c r="LL267" s="95"/>
      <c r="LM267" s="95"/>
      <c r="LN267" s="95"/>
      <c r="LO267" s="95"/>
      <c r="LP267" s="95"/>
      <c r="LQ267" s="95"/>
      <c r="LR267" s="95"/>
      <c r="LS267" s="95"/>
      <c r="LT267" s="95"/>
      <c r="LU267" s="95"/>
      <c r="LV267" s="95"/>
      <c r="LW267" s="95"/>
      <c r="LX267" s="95"/>
      <c r="LY267" s="95"/>
      <c r="LZ267" s="95"/>
      <c r="MA267" s="95"/>
      <c r="MB267" s="95"/>
      <c r="MC267" s="95"/>
      <c r="MD267" s="95"/>
      <c r="ME267" s="95"/>
      <c r="MF267" s="95"/>
      <c r="MG267" s="95"/>
      <c r="MH267" s="95"/>
      <c r="MI267" s="95"/>
      <c r="MJ267" s="95"/>
      <c r="MK267" s="95"/>
      <c r="ML267" s="95"/>
      <c r="MM267" s="95"/>
      <c r="MN267" s="95"/>
      <c r="MO267" s="95"/>
      <c r="MP267" s="95"/>
      <c r="MQ267" s="95"/>
      <c r="MR267" s="95"/>
      <c r="MS267" s="95"/>
      <c r="MT267" s="95"/>
      <c r="MU267" s="95"/>
      <c r="MV267" s="95"/>
      <c r="MW267" s="95"/>
      <c r="MX267" s="95"/>
      <c r="MY267" s="95"/>
      <c r="MZ267" s="95"/>
      <c r="NA267" s="95"/>
      <c r="NB267" s="95"/>
      <c r="NC267" s="95"/>
      <c r="ND267" s="95"/>
      <c r="NE267" s="95"/>
      <c r="NF267" s="95"/>
      <c r="NG267" s="95"/>
      <c r="NH267" s="95"/>
      <c r="NI267" s="95"/>
      <c r="NJ267" s="95"/>
      <c r="NK267" s="95"/>
      <c r="NL267" s="95"/>
      <c r="NM267" s="95"/>
      <c r="NN267" s="95"/>
      <c r="NO267" s="95"/>
      <c r="NP267" s="95"/>
      <c r="NQ267" s="95"/>
      <c r="NR267" s="95"/>
      <c r="NS267" s="95"/>
      <c r="NT267" s="95"/>
      <c r="NU267" s="95"/>
      <c r="NV267" s="95"/>
      <c r="NW267" s="95"/>
      <c r="NX267" s="95"/>
      <c r="NY267" s="95"/>
      <c r="NZ267" s="95"/>
      <c r="OA267" s="95"/>
      <c r="OB267" s="95"/>
      <c r="OC267" s="95"/>
      <c r="OD267" s="95"/>
      <c r="OE267" s="95"/>
      <c r="OF267" s="95"/>
      <c r="OG267" s="95"/>
      <c r="OH267" s="95"/>
      <c r="OI267" s="95"/>
      <c r="OJ267" s="95"/>
      <c r="OK267" s="95"/>
      <c r="OL267" s="95"/>
      <c r="OM267" s="95"/>
      <c r="ON267" s="95"/>
      <c r="OO267" s="95"/>
      <c r="OP267" s="95"/>
      <c r="OQ267" s="95"/>
      <c r="OR267" s="95"/>
      <c r="OS267" s="95"/>
      <c r="OT267" s="95"/>
      <c r="OU267" s="95"/>
      <c r="OV267" s="95"/>
      <c r="OW267" s="95"/>
      <c r="OX267" s="95"/>
      <c r="OY267" s="95"/>
      <c r="OZ267" s="95"/>
      <c r="PA267" s="95"/>
      <c r="PB267" s="95"/>
      <c r="PC267" s="95"/>
      <c r="PD267" s="95"/>
      <c r="PE267" s="95"/>
      <c r="PF267" s="95"/>
      <c r="PG267" s="95"/>
      <c r="PH267" s="95"/>
    </row>
    <row r="268" spans="3:424" s="85" customFormat="1" ht="29.55" customHeight="1">
      <c r="C268" s="1815" t="s">
        <v>244</v>
      </c>
      <c r="D268" s="1815"/>
      <c r="E268" s="1815"/>
      <c r="F268" s="143">
        <f t="shared" si="89"/>
        <v>0</v>
      </c>
      <c r="G268" s="143" t="e">
        <f t="shared" si="90"/>
        <v>#VALUE!</v>
      </c>
      <c r="H268" s="143" t="e">
        <f t="shared" si="92"/>
        <v>#VALUE!</v>
      </c>
      <c r="I268" s="143" t="e">
        <f t="shared" si="92"/>
        <v>#VALUE!</v>
      </c>
      <c r="J268" s="143" t="e">
        <f t="shared" si="92"/>
        <v>#VALUE!</v>
      </c>
      <c r="K268" s="143" t="e">
        <f t="shared" si="92"/>
        <v>#VALUE!</v>
      </c>
      <c r="L268" s="143" t="e">
        <f t="shared" si="92"/>
        <v>#VALUE!</v>
      </c>
      <c r="M268" s="143" t="e">
        <f t="shared" si="92"/>
        <v>#VALUE!</v>
      </c>
      <c r="N268" s="143" t="e">
        <f t="shared" si="92"/>
        <v>#VALUE!</v>
      </c>
      <c r="O268" s="143" t="e">
        <f t="shared" si="92"/>
        <v>#VALUE!</v>
      </c>
      <c r="P268" s="143" t="e">
        <f t="shared" si="92"/>
        <v>#VALUE!</v>
      </c>
      <c r="Q268" s="143" t="e">
        <f t="shared" si="92"/>
        <v>#VALUE!</v>
      </c>
      <c r="R268" s="143" t="e">
        <f t="shared" si="92"/>
        <v>#VALUE!</v>
      </c>
      <c r="S268" s="143" t="e">
        <f t="shared" si="92"/>
        <v>#VALUE!</v>
      </c>
      <c r="T268" s="143" t="e">
        <f t="shared" si="92"/>
        <v>#VALUE!</v>
      </c>
      <c r="U268" s="143" t="e">
        <f t="shared" si="92"/>
        <v>#VALUE!</v>
      </c>
      <c r="V268" s="143" t="e">
        <f t="shared" si="92"/>
        <v>#VALUE!</v>
      </c>
      <c r="W268" s="143" t="e">
        <f t="shared" si="92"/>
        <v>#VALUE!</v>
      </c>
      <c r="X268" s="143" t="e">
        <f t="shared" si="92"/>
        <v>#VALUE!</v>
      </c>
      <c r="Y268" s="143" t="e">
        <f t="shared" si="92"/>
        <v>#VALUE!</v>
      </c>
      <c r="Z268" s="143" t="e">
        <f t="shared" si="92"/>
        <v>#VALUE!</v>
      </c>
      <c r="AA268" s="143" t="e">
        <f t="shared" si="92"/>
        <v>#VALUE!</v>
      </c>
      <c r="AB268" s="143" t="e">
        <f t="shared" si="92"/>
        <v>#VALUE!</v>
      </c>
      <c r="AC268" s="143" t="e">
        <f t="shared" si="92"/>
        <v>#VALUE!</v>
      </c>
      <c r="AD268" s="143" t="e">
        <f t="shared" si="92"/>
        <v>#VALUE!</v>
      </c>
      <c r="AE268" s="143" t="e">
        <f t="shared" si="92"/>
        <v>#VALUE!</v>
      </c>
      <c r="AF268" s="143" t="e">
        <f t="shared" si="92"/>
        <v>#VALUE!</v>
      </c>
      <c r="AG268" s="143" t="e">
        <f t="shared" si="92"/>
        <v>#VALUE!</v>
      </c>
      <c r="AH268" s="143" t="e">
        <f t="shared" si="92"/>
        <v>#VALUE!</v>
      </c>
      <c r="AI268" s="143" t="e">
        <f t="shared" si="92"/>
        <v>#VALUE!</v>
      </c>
      <c r="AJ268" s="143" t="e">
        <f t="shared" si="92"/>
        <v>#VALUE!</v>
      </c>
      <c r="AK268" s="143" t="e">
        <f t="shared" si="92"/>
        <v>#VALUE!</v>
      </c>
      <c r="AL268" s="143" t="e">
        <f t="shared" si="92"/>
        <v>#VALUE!</v>
      </c>
      <c r="AM268" s="143" t="e">
        <f t="shared" si="92"/>
        <v>#VALUE!</v>
      </c>
      <c r="AN268" s="143" t="e">
        <f t="shared" si="92"/>
        <v>#VALUE!</v>
      </c>
      <c r="AO268" s="143" t="e">
        <f t="shared" si="92"/>
        <v>#VALUE!</v>
      </c>
      <c r="AP268" s="143" t="e">
        <f t="shared" si="92"/>
        <v>#VALUE!</v>
      </c>
      <c r="AQ268" s="143" t="e">
        <f t="shared" si="92"/>
        <v>#VALUE!</v>
      </c>
      <c r="AR268" s="143" t="e">
        <f t="shared" si="92"/>
        <v>#VALUE!</v>
      </c>
      <c r="AS268" s="143" t="e">
        <f t="shared" si="92"/>
        <v>#VALUE!</v>
      </c>
      <c r="AT268" s="143" t="e">
        <f t="shared" si="92"/>
        <v>#VALUE!</v>
      </c>
      <c r="AU268" s="143" t="e">
        <f t="shared" si="92"/>
        <v>#VALUE!</v>
      </c>
      <c r="AV268" s="143" t="e">
        <f t="shared" si="92"/>
        <v>#VALUE!</v>
      </c>
      <c r="AW268" s="143" t="e">
        <f t="shared" si="92"/>
        <v>#VALUE!</v>
      </c>
      <c r="AX268" s="143" t="e">
        <f t="shared" si="92"/>
        <v>#VALUE!</v>
      </c>
      <c r="AY268" s="143" t="e">
        <f t="shared" si="92"/>
        <v>#VALUE!</v>
      </c>
      <c r="AZ268" s="143" t="e">
        <f t="shared" si="92"/>
        <v>#VALUE!</v>
      </c>
      <c r="BA268" s="143" t="e">
        <f t="shared" si="92"/>
        <v>#VALUE!</v>
      </c>
      <c r="BB268" s="143" t="e">
        <f t="shared" si="92"/>
        <v>#VALUE!</v>
      </c>
      <c r="BC268" s="143" t="e">
        <f t="shared" si="92"/>
        <v>#VALUE!</v>
      </c>
      <c r="BD268" s="143" t="e">
        <f t="shared" si="92"/>
        <v>#VALUE!</v>
      </c>
      <c r="BE268" s="143" t="e">
        <f t="shared" si="92"/>
        <v>#VALUE!</v>
      </c>
      <c r="BF268" s="143" t="e">
        <f t="shared" si="92"/>
        <v>#VALUE!</v>
      </c>
      <c r="BG268" s="143" t="e">
        <f t="shared" si="92"/>
        <v>#VALUE!</v>
      </c>
      <c r="BH268" s="143" t="e">
        <f t="shared" si="92"/>
        <v>#VALUE!</v>
      </c>
      <c r="BI268" s="143" t="e">
        <f t="shared" si="92"/>
        <v>#VALUE!</v>
      </c>
      <c r="BJ268" s="143" t="e">
        <f t="shared" si="92"/>
        <v>#VALUE!</v>
      </c>
      <c r="BK268" s="143" t="e">
        <f t="shared" si="92"/>
        <v>#VALUE!</v>
      </c>
      <c r="BL268" s="143" t="e">
        <f t="shared" si="92"/>
        <v>#VALUE!</v>
      </c>
      <c r="BM268" s="143" t="e">
        <f t="shared" si="92"/>
        <v>#VALUE!</v>
      </c>
      <c r="BN268" s="95"/>
      <c r="BO268" s="95"/>
      <c r="BP268" s="95"/>
      <c r="BQ268" s="95"/>
      <c r="BR268" s="95"/>
      <c r="BS268" s="95"/>
      <c r="BT268" s="95"/>
      <c r="BU268" s="95"/>
      <c r="BV268" s="95"/>
      <c r="BW268" s="95"/>
      <c r="BX268" s="95"/>
      <c r="BY268" s="95"/>
      <c r="BZ268" s="95"/>
      <c r="CA268" s="95"/>
      <c r="CB268" s="95"/>
      <c r="CC268" s="95"/>
      <c r="CD268" s="95"/>
      <c r="CE268" s="95"/>
      <c r="CF268" s="95"/>
      <c r="CG268" s="95"/>
      <c r="CH268" s="95"/>
      <c r="CI268" s="95"/>
      <c r="CJ268" s="95"/>
      <c r="CK268" s="95"/>
      <c r="CL268" s="95"/>
      <c r="CM268" s="95"/>
      <c r="CN268" s="95"/>
      <c r="CO268" s="95"/>
      <c r="CP268" s="95"/>
      <c r="CQ268" s="95"/>
      <c r="CR268" s="95"/>
      <c r="CS268" s="95"/>
      <c r="CT268" s="95"/>
      <c r="CU268" s="95"/>
      <c r="CV268" s="95"/>
      <c r="CW268" s="95"/>
      <c r="CX268" s="95"/>
      <c r="CY268" s="95"/>
      <c r="CZ268" s="95"/>
      <c r="DA268" s="95"/>
      <c r="DB268" s="95"/>
      <c r="DC268" s="95"/>
      <c r="DD268" s="95"/>
      <c r="DE268" s="95"/>
      <c r="DF268" s="95"/>
      <c r="DG268" s="95"/>
      <c r="DH268" s="95"/>
      <c r="DI268" s="95"/>
      <c r="DJ268" s="95"/>
      <c r="DK268" s="95"/>
      <c r="DL268" s="95"/>
      <c r="DM268" s="95"/>
      <c r="DN268" s="95"/>
      <c r="DO268" s="95"/>
      <c r="DP268" s="95"/>
      <c r="DQ268" s="95"/>
      <c r="DR268" s="95"/>
      <c r="DS268" s="95"/>
      <c r="DT268" s="95"/>
      <c r="DU268" s="95"/>
      <c r="DV268" s="95"/>
      <c r="DW268" s="95"/>
      <c r="DX268" s="95"/>
      <c r="DY268" s="95"/>
      <c r="DZ268" s="95"/>
      <c r="EA268" s="95"/>
      <c r="EB268" s="95"/>
      <c r="EC268" s="95"/>
      <c r="ED268" s="95"/>
      <c r="EE268" s="95"/>
      <c r="EF268" s="95"/>
      <c r="EG268" s="95"/>
      <c r="EH268" s="95"/>
      <c r="EI268" s="95"/>
      <c r="EJ268" s="95"/>
      <c r="EK268" s="95"/>
      <c r="EL268" s="95"/>
      <c r="EM268" s="95"/>
      <c r="EN268" s="95"/>
      <c r="EO268" s="95"/>
      <c r="EP268" s="95"/>
      <c r="EQ268" s="95"/>
      <c r="ER268" s="95"/>
      <c r="ES268" s="95"/>
      <c r="ET268" s="95"/>
      <c r="EU268" s="95"/>
      <c r="EV268" s="95"/>
      <c r="EW268" s="95"/>
      <c r="EX268" s="95"/>
      <c r="EY268" s="95"/>
      <c r="EZ268" s="95"/>
      <c r="FA268" s="95"/>
      <c r="FB268" s="95"/>
      <c r="FC268" s="95"/>
      <c r="FD268" s="95"/>
      <c r="FE268" s="95"/>
      <c r="FF268" s="95"/>
      <c r="FG268" s="95"/>
      <c r="FH268" s="95"/>
      <c r="FI268" s="95"/>
      <c r="FJ268" s="95"/>
      <c r="FK268" s="95"/>
      <c r="FL268" s="95"/>
      <c r="FM268" s="95"/>
      <c r="FN268" s="95"/>
      <c r="FO268" s="95"/>
      <c r="FP268" s="95"/>
      <c r="FQ268" s="95"/>
      <c r="FR268" s="95"/>
      <c r="FS268" s="95"/>
      <c r="FT268" s="95"/>
      <c r="FU268" s="95"/>
      <c r="FV268" s="95"/>
      <c r="FW268" s="95"/>
      <c r="FX268" s="95"/>
      <c r="FY268" s="95"/>
      <c r="FZ268" s="95"/>
      <c r="GA268" s="95"/>
      <c r="GB268" s="95"/>
      <c r="GC268" s="95"/>
      <c r="GD268" s="95"/>
      <c r="GE268" s="95"/>
      <c r="GF268" s="95"/>
      <c r="GG268" s="95"/>
      <c r="GH268" s="95"/>
      <c r="GI268" s="95"/>
      <c r="GJ268" s="95"/>
      <c r="GK268" s="95"/>
      <c r="GL268" s="95"/>
      <c r="GM268" s="95"/>
      <c r="GN268" s="95"/>
      <c r="GO268" s="95"/>
      <c r="GP268" s="95"/>
      <c r="GQ268" s="95"/>
      <c r="GR268" s="95"/>
      <c r="GS268" s="95"/>
      <c r="GT268" s="95"/>
      <c r="GU268" s="95"/>
      <c r="GV268" s="95"/>
      <c r="GW268" s="133"/>
      <c r="GX268" s="133"/>
      <c r="GY268" s="133"/>
      <c r="GZ268" s="133"/>
      <c r="HA268" s="133"/>
      <c r="HB268" s="133"/>
      <c r="HC268" s="133"/>
      <c r="HD268" s="133"/>
      <c r="HE268" s="133"/>
      <c r="HF268" s="133"/>
      <c r="HG268" s="95"/>
      <c r="HH268" s="95"/>
      <c r="HI268" s="95"/>
      <c r="HJ268" s="95"/>
      <c r="HK268" s="95"/>
      <c r="HL268" s="95"/>
      <c r="HM268" s="95"/>
      <c r="HN268" s="95"/>
      <c r="HO268" s="95"/>
      <c r="HP268" s="95"/>
      <c r="HQ268" s="95"/>
      <c r="HR268" s="95"/>
      <c r="HS268" s="95"/>
      <c r="HT268" s="95"/>
      <c r="HU268" s="95"/>
      <c r="HV268" s="95"/>
      <c r="HW268" s="95"/>
      <c r="HX268" s="95"/>
      <c r="HY268" s="95"/>
      <c r="HZ268" s="95"/>
      <c r="IA268" s="95"/>
      <c r="IB268" s="95"/>
      <c r="IC268" s="95"/>
      <c r="ID268" s="95"/>
      <c r="IE268" s="95"/>
      <c r="IF268" s="95"/>
      <c r="IG268" s="95"/>
      <c r="IH268" s="95"/>
      <c r="II268" s="95"/>
      <c r="IJ268" s="95"/>
      <c r="IK268" s="95"/>
      <c r="IL268" s="95"/>
      <c r="IM268" s="95"/>
      <c r="IN268" s="95"/>
      <c r="IO268" s="95"/>
      <c r="IP268" s="95"/>
      <c r="IQ268" s="95"/>
      <c r="IR268" s="95"/>
      <c r="IS268" s="95"/>
      <c r="IT268" s="95"/>
      <c r="IU268" s="95"/>
      <c r="IV268" s="95"/>
      <c r="IW268" s="95"/>
      <c r="IX268" s="95"/>
      <c r="IY268" s="95"/>
      <c r="IZ268" s="95"/>
      <c r="JA268" s="95"/>
      <c r="JB268" s="95"/>
      <c r="JC268" s="95"/>
      <c r="JD268" s="95"/>
      <c r="JE268" s="95"/>
      <c r="JF268" s="95"/>
      <c r="JG268" s="95"/>
      <c r="JH268" s="95"/>
      <c r="JI268" s="95"/>
      <c r="JJ268" s="95"/>
      <c r="JK268" s="95"/>
      <c r="JL268" s="95"/>
      <c r="JM268" s="95"/>
      <c r="JN268" s="95"/>
      <c r="JO268" s="95"/>
      <c r="JP268" s="95"/>
      <c r="JQ268" s="95"/>
      <c r="JR268" s="95"/>
      <c r="JS268" s="95"/>
      <c r="JT268" s="95"/>
      <c r="JU268" s="95"/>
      <c r="JV268" s="95"/>
      <c r="JW268" s="95"/>
      <c r="JX268" s="95"/>
      <c r="JY268" s="95"/>
      <c r="JZ268" s="95"/>
      <c r="KA268" s="95"/>
      <c r="KB268" s="95"/>
      <c r="KC268" s="95"/>
      <c r="KD268" s="95"/>
      <c r="KE268" s="95"/>
      <c r="KF268" s="95"/>
      <c r="KG268" s="95"/>
      <c r="KH268" s="95"/>
      <c r="KI268" s="95"/>
      <c r="KJ268" s="95"/>
      <c r="KK268" s="95"/>
      <c r="KL268" s="95"/>
      <c r="KM268" s="95"/>
      <c r="KN268" s="95"/>
      <c r="KO268" s="95"/>
      <c r="KP268" s="95"/>
      <c r="KQ268" s="95"/>
      <c r="KR268" s="95"/>
      <c r="KS268" s="95"/>
      <c r="KT268" s="95"/>
      <c r="KU268" s="95"/>
      <c r="KV268" s="95"/>
      <c r="KW268" s="95"/>
      <c r="KX268" s="95"/>
      <c r="KY268" s="95"/>
      <c r="KZ268" s="95"/>
      <c r="LA268" s="95"/>
      <c r="LB268" s="95"/>
      <c r="LC268" s="95"/>
      <c r="LD268" s="95"/>
      <c r="LE268" s="95"/>
      <c r="LF268" s="95"/>
      <c r="LG268" s="95"/>
      <c r="LH268" s="95"/>
      <c r="LI268" s="95"/>
      <c r="LJ268" s="95"/>
      <c r="LK268" s="95"/>
      <c r="LL268" s="95"/>
      <c r="LM268" s="95"/>
      <c r="LN268" s="95"/>
      <c r="LO268" s="95"/>
      <c r="LP268" s="95"/>
      <c r="LQ268" s="95"/>
      <c r="LR268" s="95"/>
      <c r="LS268" s="95"/>
      <c r="LT268" s="95"/>
      <c r="LU268" s="95"/>
      <c r="LV268" s="95"/>
      <c r="LW268" s="95"/>
      <c r="LX268" s="95"/>
      <c r="LY268" s="95"/>
      <c r="LZ268" s="95"/>
      <c r="MA268" s="95"/>
      <c r="MB268" s="95"/>
      <c r="MC268" s="95"/>
      <c r="MD268" s="95"/>
      <c r="ME268" s="95"/>
      <c r="MF268" s="95"/>
      <c r="MG268" s="95"/>
      <c r="MH268" s="95"/>
      <c r="MI268" s="95"/>
      <c r="MJ268" s="95"/>
      <c r="MK268" s="95"/>
      <c r="ML268" s="95"/>
      <c r="MM268" s="95"/>
      <c r="MN268" s="95"/>
      <c r="MO268" s="95"/>
      <c r="MP268" s="95"/>
      <c r="MQ268" s="95"/>
      <c r="MR268" s="95"/>
      <c r="MS268" s="95"/>
      <c r="MT268" s="95"/>
      <c r="MU268" s="95"/>
      <c r="MV268" s="95"/>
      <c r="MW268" s="95"/>
      <c r="MX268" s="95"/>
      <c r="MY268" s="95"/>
      <c r="MZ268" s="95"/>
      <c r="NA268" s="95"/>
      <c r="NB268" s="95"/>
      <c r="NC268" s="95"/>
      <c r="ND268" s="95"/>
      <c r="NE268" s="95"/>
      <c r="NF268" s="95"/>
      <c r="NG268" s="95"/>
      <c r="NH268" s="95"/>
      <c r="NI268" s="95"/>
      <c r="NJ268" s="95"/>
      <c r="NK268" s="95"/>
      <c r="NL268" s="95"/>
      <c r="NM268" s="95"/>
      <c r="NN268" s="95"/>
      <c r="NO268" s="95"/>
      <c r="NP268" s="95"/>
      <c r="NQ268" s="95"/>
      <c r="NR268" s="95"/>
      <c r="NS268" s="95"/>
      <c r="NT268" s="95"/>
      <c r="NU268" s="95"/>
      <c r="NV268" s="95"/>
      <c r="NW268" s="95"/>
      <c r="NX268" s="95"/>
      <c r="NY268" s="95"/>
      <c r="NZ268" s="95"/>
      <c r="OA268" s="95"/>
      <c r="OB268" s="95"/>
      <c r="OC268" s="95"/>
      <c r="OD268" s="95"/>
      <c r="OE268" s="95"/>
      <c r="OF268" s="95"/>
      <c r="OG268" s="95"/>
      <c r="OH268" s="95"/>
      <c r="OI268" s="95"/>
      <c r="OJ268" s="95"/>
      <c r="OK268" s="95"/>
      <c r="OL268" s="95"/>
      <c r="OM268" s="95"/>
      <c r="ON268" s="95"/>
      <c r="OO268" s="95"/>
      <c r="OP268" s="95"/>
      <c r="OQ268" s="95"/>
      <c r="OR268" s="95"/>
      <c r="OS268" s="95"/>
      <c r="OT268" s="95"/>
      <c r="OU268" s="95"/>
      <c r="OV268" s="95"/>
      <c r="OW268" s="95"/>
      <c r="OX268" s="95"/>
      <c r="OY268" s="95"/>
      <c r="OZ268" s="95"/>
      <c r="PA268" s="95"/>
      <c r="PB268" s="95"/>
      <c r="PC268" s="95"/>
      <c r="PD268" s="95"/>
      <c r="PE268" s="95"/>
      <c r="PF268" s="95"/>
      <c r="PG268" s="95"/>
      <c r="PH268" s="95"/>
    </row>
    <row r="269" spans="3:424" s="85" customFormat="1" ht="18">
      <c r="C269" s="1816" t="s">
        <v>245</v>
      </c>
      <c r="D269" s="1816"/>
      <c r="E269" s="1817"/>
      <c r="F269" s="131"/>
      <c r="G269" s="144"/>
      <c r="H269" s="144"/>
      <c r="I269" s="144"/>
      <c r="J269" s="144"/>
      <c r="K269" s="144"/>
      <c r="L269" s="144"/>
      <c r="M269" s="144"/>
      <c r="N269" s="144"/>
      <c r="O269" s="144"/>
      <c r="P269" s="144"/>
      <c r="Q269" s="144"/>
      <c r="R269" s="144"/>
      <c r="S269" s="144"/>
      <c r="T269" s="144"/>
      <c r="U269" s="144"/>
      <c r="V269" s="144"/>
      <c r="W269" s="144"/>
      <c r="X269" s="144"/>
      <c r="Y269" s="144"/>
      <c r="Z269" s="144"/>
      <c r="AA269" s="144"/>
      <c r="AB269" s="144"/>
      <c r="AC269" s="144"/>
      <c r="AD269" s="144"/>
      <c r="AE269" s="144"/>
      <c r="AF269" s="144"/>
      <c r="AG269" s="144"/>
      <c r="AH269" s="144"/>
      <c r="AI269" s="144"/>
      <c r="AJ269" s="144"/>
      <c r="AK269" s="144"/>
      <c r="AL269" s="144"/>
      <c r="AM269" s="144"/>
      <c r="AN269" s="144"/>
      <c r="AO269" s="144"/>
      <c r="AP269" s="144"/>
      <c r="AQ269" s="144"/>
      <c r="AR269" s="144"/>
      <c r="AS269" s="144"/>
      <c r="AT269" s="144"/>
      <c r="AU269" s="144"/>
      <c r="AV269" s="144"/>
      <c r="AW269" s="144"/>
      <c r="AX269" s="144"/>
      <c r="AY269" s="144"/>
      <c r="AZ269" s="144"/>
      <c r="BA269" s="144"/>
      <c r="BB269" s="144"/>
      <c r="BC269" s="144"/>
      <c r="BD269" s="144"/>
      <c r="BE269" s="144"/>
      <c r="BF269" s="144"/>
      <c r="BG269" s="144"/>
      <c r="BH269" s="144"/>
      <c r="BI269" s="144"/>
      <c r="BJ269" s="144"/>
      <c r="BK269" s="144"/>
      <c r="BL269" s="144"/>
      <c r="BM269" s="144"/>
      <c r="BN269" s="95"/>
      <c r="BO269" s="95"/>
      <c r="BP269" s="95"/>
      <c r="BQ269" s="95"/>
      <c r="BR269" s="95"/>
      <c r="BS269" s="95"/>
      <c r="BT269" s="95"/>
      <c r="BU269" s="95"/>
      <c r="BV269" s="95"/>
      <c r="BW269" s="95"/>
      <c r="BX269" s="95"/>
      <c r="BY269" s="95"/>
      <c r="BZ269" s="95"/>
      <c r="CA269" s="95"/>
      <c r="CB269" s="95"/>
      <c r="CC269" s="95"/>
      <c r="CD269" s="95"/>
      <c r="CE269" s="95"/>
      <c r="CF269" s="95"/>
      <c r="CG269" s="95"/>
      <c r="CH269" s="95"/>
      <c r="CI269" s="95"/>
      <c r="CJ269" s="95"/>
      <c r="CK269" s="95"/>
      <c r="CL269" s="95"/>
      <c r="CM269" s="95"/>
      <c r="CN269" s="95"/>
      <c r="CO269" s="95"/>
      <c r="CP269" s="95"/>
      <c r="CQ269" s="95"/>
      <c r="CR269" s="95"/>
      <c r="CS269" s="95"/>
      <c r="CT269" s="95"/>
      <c r="CU269" s="95"/>
      <c r="CV269" s="95"/>
      <c r="CW269" s="95"/>
      <c r="CX269" s="95"/>
      <c r="CY269" s="95"/>
      <c r="CZ269" s="95"/>
      <c r="DA269" s="95"/>
      <c r="DB269" s="95"/>
      <c r="DC269" s="95"/>
      <c r="DD269" s="95"/>
      <c r="DE269" s="95"/>
      <c r="DF269" s="95"/>
      <c r="DG269" s="95"/>
      <c r="DH269" s="95"/>
      <c r="DI269" s="95"/>
      <c r="DJ269" s="95"/>
      <c r="DK269" s="95"/>
      <c r="DL269" s="95"/>
      <c r="DM269" s="95"/>
      <c r="DN269" s="95"/>
      <c r="DO269" s="95"/>
      <c r="DP269" s="95"/>
      <c r="DQ269" s="95"/>
      <c r="DR269" s="95"/>
      <c r="DS269" s="95"/>
      <c r="DT269" s="95"/>
      <c r="DU269" s="95"/>
      <c r="DV269" s="95"/>
      <c r="DW269" s="95"/>
      <c r="DX269" s="95"/>
      <c r="DY269" s="95"/>
      <c r="DZ269" s="95"/>
      <c r="EA269" s="95"/>
      <c r="EB269" s="95"/>
      <c r="EC269" s="95"/>
      <c r="ED269" s="95"/>
      <c r="EE269" s="95"/>
      <c r="EF269" s="95"/>
      <c r="EG269" s="95"/>
      <c r="EH269" s="95"/>
      <c r="EI269" s="95"/>
      <c r="EJ269" s="95"/>
      <c r="EK269" s="95"/>
      <c r="EL269" s="95"/>
      <c r="EM269" s="95"/>
      <c r="EN269" s="95"/>
      <c r="EO269" s="95"/>
      <c r="EP269" s="95"/>
      <c r="EQ269" s="95"/>
      <c r="ER269" s="95"/>
      <c r="ES269" s="95"/>
      <c r="ET269" s="95"/>
      <c r="EU269" s="95"/>
      <c r="EV269" s="95"/>
      <c r="EW269" s="95"/>
      <c r="EX269" s="95"/>
      <c r="EY269" s="95"/>
      <c r="EZ269" s="95"/>
      <c r="FA269" s="95"/>
      <c r="FB269" s="95"/>
      <c r="FC269" s="95"/>
      <c r="FD269" s="95"/>
      <c r="FE269" s="95"/>
      <c r="FF269" s="95"/>
      <c r="FG269" s="95"/>
      <c r="FH269" s="95"/>
      <c r="FI269" s="95"/>
      <c r="FJ269" s="95"/>
      <c r="FK269" s="95"/>
      <c r="FL269" s="95"/>
      <c r="FM269" s="95"/>
      <c r="FN269" s="95"/>
      <c r="FO269" s="95"/>
      <c r="FP269" s="95"/>
      <c r="FQ269" s="95"/>
      <c r="FR269" s="95"/>
      <c r="FS269" s="95"/>
      <c r="FT269" s="95"/>
      <c r="FU269" s="95"/>
      <c r="FV269" s="95"/>
      <c r="FW269" s="95"/>
      <c r="FX269" s="95"/>
      <c r="FY269" s="95"/>
      <c r="FZ269" s="95"/>
      <c r="GA269" s="95"/>
      <c r="GB269" s="95"/>
      <c r="GC269" s="95"/>
      <c r="GD269" s="95"/>
      <c r="GE269" s="95"/>
      <c r="GF269" s="95"/>
      <c r="GG269" s="95"/>
      <c r="GH269" s="95"/>
      <c r="GI269" s="95"/>
      <c r="GJ269" s="95"/>
      <c r="GK269" s="95"/>
      <c r="GL269" s="95"/>
      <c r="GM269" s="95"/>
      <c r="GN269" s="95"/>
      <c r="GO269" s="95"/>
      <c r="GP269" s="95"/>
      <c r="GQ269" s="95"/>
      <c r="GR269" s="95"/>
      <c r="GS269" s="95"/>
      <c r="GT269" s="95"/>
      <c r="GU269" s="95"/>
      <c r="GV269" s="95"/>
      <c r="GW269" s="133"/>
      <c r="GX269" s="133"/>
      <c r="GY269" s="133"/>
      <c r="GZ269" s="133"/>
      <c r="HA269" s="133"/>
      <c r="HB269" s="133"/>
      <c r="HC269" s="133"/>
      <c r="HD269" s="133"/>
      <c r="HE269" s="133"/>
      <c r="HF269" s="133"/>
      <c r="HG269" s="95"/>
      <c r="HH269" s="95"/>
      <c r="HI269" s="95"/>
      <c r="HJ269" s="95"/>
      <c r="HK269" s="95"/>
      <c r="HL269" s="95"/>
      <c r="HM269" s="95"/>
      <c r="HN269" s="95"/>
      <c r="HO269" s="95"/>
      <c r="HP269" s="95"/>
      <c r="HQ269" s="95"/>
      <c r="HR269" s="95"/>
      <c r="HS269" s="95"/>
      <c r="HT269" s="95"/>
      <c r="HU269" s="95"/>
      <c r="HV269" s="95"/>
      <c r="HW269" s="95"/>
      <c r="HX269" s="95"/>
      <c r="HY269" s="95"/>
      <c r="HZ269" s="95"/>
      <c r="IA269" s="95"/>
      <c r="IB269" s="95"/>
      <c r="IC269" s="95"/>
      <c r="ID269" s="95"/>
      <c r="IE269" s="95"/>
      <c r="IF269" s="95"/>
      <c r="IG269" s="95"/>
      <c r="IH269" s="95"/>
      <c r="II269" s="95"/>
      <c r="IJ269" s="95"/>
      <c r="IK269" s="95"/>
      <c r="IL269" s="95"/>
      <c r="IM269" s="95"/>
      <c r="IN269" s="95"/>
      <c r="IO269" s="95"/>
      <c r="IP269" s="95"/>
      <c r="IQ269" s="95"/>
      <c r="IR269" s="95"/>
      <c r="IS269" s="95"/>
      <c r="IT269" s="95"/>
      <c r="IU269" s="95"/>
      <c r="IV269" s="95"/>
      <c r="IW269" s="95"/>
      <c r="IX269" s="95"/>
      <c r="IY269" s="95"/>
      <c r="IZ269" s="95"/>
      <c r="JA269" s="95"/>
      <c r="JB269" s="95"/>
      <c r="JC269" s="95"/>
      <c r="JD269" s="95"/>
      <c r="JE269" s="95"/>
      <c r="JF269" s="95"/>
      <c r="JG269" s="95"/>
      <c r="JH269" s="95"/>
      <c r="JI269" s="95"/>
      <c r="JJ269" s="95"/>
      <c r="JK269" s="95"/>
      <c r="JL269" s="95"/>
      <c r="JM269" s="95"/>
      <c r="JN269" s="95"/>
      <c r="JO269" s="95"/>
      <c r="JP269" s="95"/>
      <c r="JQ269" s="95"/>
      <c r="JR269" s="95"/>
      <c r="JS269" s="95"/>
      <c r="JT269" s="95"/>
      <c r="JU269" s="95"/>
      <c r="JV269" s="95"/>
      <c r="JW269" s="95"/>
      <c r="JX269" s="95"/>
      <c r="JY269" s="95"/>
      <c r="JZ269" s="95"/>
      <c r="KA269" s="95"/>
      <c r="KB269" s="95"/>
      <c r="KC269" s="95"/>
      <c r="KD269" s="95"/>
      <c r="KE269" s="95"/>
      <c r="KF269" s="95"/>
      <c r="KG269" s="95"/>
      <c r="KH269" s="95"/>
      <c r="KI269" s="95"/>
      <c r="KJ269" s="95"/>
      <c r="KK269" s="95"/>
      <c r="KL269" s="95"/>
      <c r="KM269" s="95"/>
      <c r="KN269" s="95"/>
      <c r="KO269" s="95"/>
      <c r="KP269" s="95"/>
      <c r="KQ269" s="95"/>
      <c r="KR269" s="95"/>
      <c r="KS269" s="95"/>
      <c r="KT269" s="95"/>
      <c r="KU269" s="95"/>
      <c r="KV269" s="95"/>
      <c r="KW269" s="95"/>
      <c r="KX269" s="95"/>
      <c r="KY269" s="95"/>
      <c r="KZ269" s="95"/>
      <c r="LA269" s="95"/>
      <c r="LB269" s="95"/>
      <c r="LC269" s="95"/>
      <c r="LD269" s="95"/>
      <c r="LE269" s="95"/>
      <c r="LF269" s="95"/>
      <c r="LG269" s="95"/>
      <c r="LH269" s="95"/>
      <c r="LI269" s="95"/>
      <c r="LJ269" s="95"/>
      <c r="LK269" s="95"/>
      <c r="LL269" s="95"/>
      <c r="LM269" s="95"/>
      <c r="LN269" s="95"/>
      <c r="LO269" s="95"/>
      <c r="LP269" s="95"/>
      <c r="LQ269" s="95"/>
      <c r="LR269" s="95"/>
      <c r="LS269" s="95"/>
      <c r="LT269" s="95"/>
      <c r="LU269" s="95"/>
      <c r="LV269" s="95"/>
      <c r="LW269" s="95"/>
      <c r="LX269" s="95"/>
      <c r="LY269" s="95"/>
      <c r="LZ269" s="95"/>
      <c r="MA269" s="95"/>
      <c r="MB269" s="95"/>
      <c r="MC269" s="95"/>
      <c r="MD269" s="95"/>
      <c r="ME269" s="95"/>
      <c r="MF269" s="95"/>
      <c r="MG269" s="95"/>
      <c r="MH269" s="95"/>
      <c r="MI269" s="95"/>
      <c r="MJ269" s="95"/>
      <c r="MK269" s="95"/>
      <c r="ML269" s="95"/>
      <c r="MM269" s="95"/>
      <c r="MN269" s="95"/>
      <c r="MO269" s="95"/>
      <c r="MP269" s="95"/>
      <c r="MQ269" s="95"/>
      <c r="MR269" s="95"/>
      <c r="MS269" s="95"/>
      <c r="MT269" s="95"/>
      <c r="MU269" s="95"/>
      <c r="MV269" s="95"/>
      <c r="MW269" s="95"/>
      <c r="MX269" s="95"/>
      <c r="MY269" s="95"/>
      <c r="MZ269" s="95"/>
      <c r="NA269" s="95"/>
      <c r="NB269" s="95"/>
      <c r="NC269" s="95"/>
      <c r="ND269" s="95"/>
      <c r="NE269" s="95"/>
      <c r="NF269" s="95"/>
      <c r="NG269" s="95"/>
      <c r="NH269" s="95"/>
      <c r="NI269" s="95"/>
      <c r="NJ269" s="95"/>
      <c r="NK269" s="95"/>
      <c r="NL269" s="95"/>
      <c r="NM269" s="95"/>
      <c r="NN269" s="95"/>
      <c r="NO269" s="95"/>
      <c r="NP269" s="95"/>
      <c r="NQ269" s="95"/>
      <c r="NR269" s="95"/>
      <c r="NS269" s="95"/>
      <c r="NT269" s="95"/>
      <c r="NU269" s="95"/>
      <c r="NV269" s="95"/>
      <c r="NW269" s="95"/>
      <c r="NX269" s="95"/>
      <c r="NY269" s="95"/>
      <c r="NZ269" s="95"/>
      <c r="OA269" s="95"/>
      <c r="OB269" s="95"/>
      <c r="OC269" s="95"/>
      <c r="OD269" s="95"/>
      <c r="OE269" s="95"/>
      <c r="OF269" s="95"/>
      <c r="OG269" s="95"/>
      <c r="OH269" s="95"/>
      <c r="OI269" s="95"/>
      <c r="OJ269" s="95"/>
      <c r="OK269" s="95"/>
      <c r="OL269" s="95"/>
      <c r="OM269" s="95"/>
      <c r="ON269" s="95"/>
      <c r="OO269" s="95"/>
      <c r="OP269" s="95"/>
      <c r="OQ269" s="95"/>
      <c r="OR269" s="95"/>
      <c r="OS269" s="95"/>
      <c r="OT269" s="95"/>
      <c r="OU269" s="95"/>
      <c r="OV269" s="95"/>
      <c r="OW269" s="95"/>
      <c r="OX269" s="95"/>
      <c r="OY269" s="95"/>
      <c r="OZ269" s="95"/>
      <c r="PA269" s="95"/>
      <c r="PB269" s="95"/>
      <c r="PC269" s="95"/>
      <c r="PD269" s="95"/>
      <c r="PE269" s="95"/>
      <c r="PF269" s="95"/>
      <c r="PG269" s="95"/>
      <c r="PH269" s="95"/>
    </row>
    <row r="270" spans="3:424" s="85" customFormat="1" ht="29.55" customHeight="1">
      <c r="C270" s="1815" t="s">
        <v>200</v>
      </c>
      <c r="D270" s="1815"/>
      <c r="E270" s="1815"/>
      <c r="F270" s="143">
        <f t="shared" si="89"/>
        <v>0</v>
      </c>
      <c r="G270" s="143" t="e">
        <f t="shared" si="90"/>
        <v>#VALUE!</v>
      </c>
      <c r="H270" s="143" t="e">
        <f t="shared" si="92"/>
        <v>#VALUE!</v>
      </c>
      <c r="I270" s="143" t="e">
        <f t="shared" si="92"/>
        <v>#VALUE!</v>
      </c>
      <c r="J270" s="143" t="e">
        <f t="shared" si="92"/>
        <v>#VALUE!</v>
      </c>
      <c r="K270" s="143" t="e">
        <f t="shared" si="92"/>
        <v>#VALUE!</v>
      </c>
      <c r="L270" s="143" t="e">
        <f t="shared" si="92"/>
        <v>#VALUE!</v>
      </c>
      <c r="M270" s="143" t="e">
        <f t="shared" si="92"/>
        <v>#VALUE!</v>
      </c>
      <c r="N270" s="143" t="e">
        <f t="shared" si="92"/>
        <v>#VALUE!</v>
      </c>
      <c r="O270" s="143" t="e">
        <f t="shared" si="92"/>
        <v>#VALUE!</v>
      </c>
      <c r="P270" s="143" t="e">
        <f t="shared" si="92"/>
        <v>#VALUE!</v>
      </c>
      <c r="Q270" s="143" t="e">
        <f t="shared" si="92"/>
        <v>#VALUE!</v>
      </c>
      <c r="R270" s="143" t="e">
        <f t="shared" si="92"/>
        <v>#VALUE!</v>
      </c>
      <c r="S270" s="143" t="e">
        <f t="shared" si="92"/>
        <v>#VALUE!</v>
      </c>
      <c r="T270" s="143" t="e">
        <f t="shared" si="92"/>
        <v>#VALUE!</v>
      </c>
      <c r="U270" s="143" t="e">
        <f t="shared" si="92"/>
        <v>#VALUE!</v>
      </c>
      <c r="V270" s="143" t="e">
        <f t="shared" si="92"/>
        <v>#VALUE!</v>
      </c>
      <c r="W270" s="143" t="e">
        <f t="shared" si="92"/>
        <v>#VALUE!</v>
      </c>
      <c r="X270" s="143" t="e">
        <f t="shared" si="92"/>
        <v>#VALUE!</v>
      </c>
      <c r="Y270" s="143" t="e">
        <f t="shared" si="92"/>
        <v>#VALUE!</v>
      </c>
      <c r="Z270" s="143" t="e">
        <f t="shared" si="92"/>
        <v>#VALUE!</v>
      </c>
      <c r="AA270" s="143" t="e">
        <f t="shared" si="92"/>
        <v>#VALUE!</v>
      </c>
      <c r="AB270" s="143" t="e">
        <f t="shared" si="92"/>
        <v>#VALUE!</v>
      </c>
      <c r="AC270" s="143" t="e">
        <f t="shared" si="92"/>
        <v>#VALUE!</v>
      </c>
      <c r="AD270" s="143" t="e">
        <f t="shared" si="92"/>
        <v>#VALUE!</v>
      </c>
      <c r="AE270" s="143" t="e">
        <f t="shared" si="92"/>
        <v>#VALUE!</v>
      </c>
      <c r="AF270" s="143" t="e">
        <f t="shared" si="92"/>
        <v>#VALUE!</v>
      </c>
      <c r="AG270" s="143" t="e">
        <f t="shared" si="92"/>
        <v>#VALUE!</v>
      </c>
      <c r="AH270" s="143" t="e">
        <f t="shared" si="92"/>
        <v>#VALUE!</v>
      </c>
      <c r="AI270" s="143" t="e">
        <f t="shared" si="92"/>
        <v>#VALUE!</v>
      </c>
      <c r="AJ270" s="143" t="e">
        <f t="shared" si="92"/>
        <v>#VALUE!</v>
      </c>
      <c r="AK270" s="143" t="e">
        <f t="shared" si="92"/>
        <v>#VALUE!</v>
      </c>
      <c r="AL270" s="143" t="e">
        <f t="shared" si="92"/>
        <v>#VALUE!</v>
      </c>
      <c r="AM270" s="143" t="e">
        <f t="shared" si="92"/>
        <v>#VALUE!</v>
      </c>
      <c r="AN270" s="143" t="e">
        <f t="shared" si="92"/>
        <v>#VALUE!</v>
      </c>
      <c r="AO270" s="143" t="e">
        <f t="shared" si="92"/>
        <v>#VALUE!</v>
      </c>
      <c r="AP270" s="143" t="e">
        <f t="shared" si="92"/>
        <v>#VALUE!</v>
      </c>
      <c r="AQ270" s="143" t="e">
        <f t="shared" si="92"/>
        <v>#VALUE!</v>
      </c>
      <c r="AR270" s="143" t="e">
        <f t="shared" si="92"/>
        <v>#VALUE!</v>
      </c>
      <c r="AS270" s="143" t="e">
        <f t="shared" si="92"/>
        <v>#VALUE!</v>
      </c>
      <c r="AT270" s="143" t="e">
        <f t="shared" si="92"/>
        <v>#VALUE!</v>
      </c>
      <c r="AU270" s="143" t="e">
        <f t="shared" si="92"/>
        <v>#VALUE!</v>
      </c>
      <c r="AV270" s="143" t="e">
        <f t="shared" si="92"/>
        <v>#VALUE!</v>
      </c>
      <c r="AW270" s="143" t="e">
        <f t="shared" si="92"/>
        <v>#VALUE!</v>
      </c>
      <c r="AX270" s="143" t="e">
        <f t="shared" si="92"/>
        <v>#VALUE!</v>
      </c>
      <c r="AY270" s="143" t="e">
        <f t="shared" si="92"/>
        <v>#VALUE!</v>
      </c>
      <c r="AZ270" s="143" t="e">
        <f t="shared" si="92"/>
        <v>#VALUE!</v>
      </c>
      <c r="BA270" s="143" t="e">
        <f t="shared" si="92"/>
        <v>#VALUE!</v>
      </c>
      <c r="BB270" s="143" t="e">
        <f t="shared" si="92"/>
        <v>#VALUE!</v>
      </c>
      <c r="BC270" s="143" t="e">
        <f t="shared" si="92"/>
        <v>#VALUE!</v>
      </c>
      <c r="BD270" s="143" t="e">
        <f t="shared" si="92"/>
        <v>#VALUE!</v>
      </c>
      <c r="BE270" s="143" t="e">
        <f t="shared" si="92"/>
        <v>#VALUE!</v>
      </c>
      <c r="BF270" s="143" t="e">
        <f t="shared" si="92"/>
        <v>#VALUE!</v>
      </c>
      <c r="BG270" s="143" t="e">
        <f t="shared" si="92"/>
        <v>#VALUE!</v>
      </c>
      <c r="BH270" s="143" t="e">
        <f t="shared" si="92"/>
        <v>#VALUE!</v>
      </c>
      <c r="BI270" s="143" t="e">
        <f t="shared" si="92"/>
        <v>#VALUE!</v>
      </c>
      <c r="BJ270" s="143" t="e">
        <f t="shared" si="92"/>
        <v>#VALUE!</v>
      </c>
      <c r="BK270" s="143" t="e">
        <f t="shared" si="92"/>
        <v>#VALUE!</v>
      </c>
      <c r="BL270" s="143" t="e">
        <f t="shared" si="92"/>
        <v>#VALUE!</v>
      </c>
      <c r="BM270" s="143" t="e">
        <f t="shared" si="92"/>
        <v>#VALUE!</v>
      </c>
      <c r="BN270" s="95"/>
      <c r="BO270" s="95"/>
      <c r="BP270" s="95"/>
      <c r="BQ270" s="95"/>
      <c r="BR270" s="95"/>
      <c r="BS270" s="95"/>
      <c r="BT270" s="95"/>
      <c r="BU270" s="95"/>
      <c r="BV270" s="95"/>
      <c r="BW270" s="95"/>
      <c r="BX270" s="95"/>
      <c r="BY270" s="95"/>
      <c r="BZ270" s="95"/>
      <c r="CA270" s="95"/>
      <c r="CB270" s="95"/>
      <c r="CC270" s="95"/>
      <c r="CD270" s="95"/>
      <c r="CE270" s="95"/>
      <c r="CF270" s="95"/>
      <c r="CG270" s="95"/>
      <c r="CH270" s="95"/>
      <c r="CI270" s="95"/>
      <c r="CJ270" s="95"/>
      <c r="CK270" s="95"/>
      <c r="CL270" s="95"/>
      <c r="CM270" s="95"/>
      <c r="CN270" s="95"/>
      <c r="CO270" s="95"/>
      <c r="CP270" s="95"/>
      <c r="CQ270" s="95"/>
      <c r="CR270" s="95"/>
      <c r="CS270" s="95"/>
      <c r="CT270" s="95"/>
      <c r="CU270" s="95"/>
      <c r="CV270" s="95"/>
      <c r="CW270" s="95"/>
      <c r="CX270" s="95"/>
      <c r="CY270" s="95"/>
      <c r="CZ270" s="95"/>
      <c r="DA270" s="95"/>
      <c r="DB270" s="95"/>
      <c r="DC270" s="95"/>
      <c r="DD270" s="95"/>
      <c r="DE270" s="95"/>
      <c r="DF270" s="95"/>
      <c r="DG270" s="95"/>
      <c r="DH270" s="95"/>
      <c r="DI270" s="95"/>
      <c r="DJ270" s="95"/>
      <c r="DK270" s="95"/>
      <c r="DL270" s="95"/>
      <c r="DM270" s="95"/>
      <c r="DN270" s="95"/>
      <c r="DO270" s="95"/>
      <c r="DP270" s="95"/>
      <c r="DQ270" s="95"/>
      <c r="DR270" s="95"/>
      <c r="DS270" s="95"/>
      <c r="DT270" s="95"/>
      <c r="DU270" s="95"/>
      <c r="DV270" s="95"/>
      <c r="DW270" s="95"/>
      <c r="DX270" s="95"/>
      <c r="DY270" s="95"/>
      <c r="DZ270" s="95"/>
      <c r="EA270" s="95"/>
      <c r="EB270" s="95"/>
      <c r="EC270" s="95"/>
      <c r="ED270" s="95"/>
      <c r="EE270" s="95"/>
      <c r="EF270" s="95"/>
      <c r="EG270" s="95"/>
      <c r="EH270" s="95"/>
      <c r="EI270" s="95"/>
      <c r="EJ270" s="95"/>
      <c r="EK270" s="95"/>
      <c r="EL270" s="95"/>
      <c r="EM270" s="95"/>
      <c r="EN270" s="95"/>
      <c r="EO270" s="95"/>
      <c r="EP270" s="95"/>
      <c r="EQ270" s="95"/>
      <c r="ER270" s="95"/>
      <c r="ES270" s="95"/>
      <c r="ET270" s="95"/>
      <c r="EU270" s="95"/>
      <c r="EV270" s="95"/>
      <c r="EW270" s="95"/>
      <c r="EX270" s="95"/>
      <c r="EY270" s="95"/>
      <c r="EZ270" s="95"/>
      <c r="FA270" s="95"/>
      <c r="FB270" s="95"/>
      <c r="FC270" s="95"/>
      <c r="FD270" s="95"/>
      <c r="FE270" s="95"/>
      <c r="FF270" s="95"/>
      <c r="FG270" s="95"/>
      <c r="FH270" s="95"/>
      <c r="FI270" s="95"/>
      <c r="FJ270" s="95"/>
      <c r="FK270" s="95"/>
      <c r="FL270" s="95"/>
      <c r="FM270" s="95"/>
      <c r="FN270" s="95"/>
      <c r="FO270" s="95"/>
      <c r="FP270" s="95"/>
      <c r="FQ270" s="95"/>
      <c r="FR270" s="95"/>
      <c r="FS270" s="95"/>
      <c r="FT270" s="95"/>
      <c r="FU270" s="95"/>
      <c r="FV270" s="95"/>
      <c r="FW270" s="95"/>
      <c r="FX270" s="95"/>
      <c r="FY270" s="95"/>
      <c r="FZ270" s="95"/>
      <c r="GA270" s="95"/>
      <c r="GB270" s="95"/>
      <c r="GC270" s="95"/>
      <c r="GD270" s="95"/>
      <c r="GE270" s="95"/>
      <c r="GF270" s="95"/>
      <c r="GG270" s="95"/>
      <c r="GH270" s="95"/>
      <c r="GI270" s="95"/>
      <c r="GJ270" s="95"/>
      <c r="GK270" s="95"/>
      <c r="GL270" s="95"/>
      <c r="GM270" s="95"/>
      <c r="GN270" s="95"/>
      <c r="GO270" s="95"/>
      <c r="GP270" s="95"/>
      <c r="GQ270" s="95"/>
      <c r="GR270" s="95"/>
      <c r="GS270" s="95"/>
      <c r="GT270" s="95"/>
      <c r="GU270" s="95"/>
      <c r="GV270" s="95"/>
      <c r="GW270" s="133"/>
      <c r="GX270" s="133"/>
      <c r="GY270" s="133"/>
      <c r="GZ270" s="133"/>
      <c r="HA270" s="133"/>
      <c r="HB270" s="133"/>
      <c r="HC270" s="133"/>
      <c r="HD270" s="133"/>
      <c r="HE270" s="133"/>
      <c r="HF270" s="133"/>
      <c r="HG270" s="95"/>
      <c r="HH270" s="95"/>
      <c r="HI270" s="95"/>
      <c r="HJ270" s="95"/>
      <c r="HK270" s="95"/>
      <c r="HL270" s="95"/>
      <c r="HM270" s="95"/>
      <c r="HN270" s="95"/>
      <c r="HO270" s="95"/>
      <c r="HP270" s="95"/>
      <c r="HQ270" s="95"/>
      <c r="HR270" s="95"/>
      <c r="HS270" s="95"/>
      <c r="HT270" s="95"/>
      <c r="HU270" s="95"/>
      <c r="HV270" s="95"/>
      <c r="HW270" s="95"/>
      <c r="HX270" s="95"/>
      <c r="HY270" s="95"/>
      <c r="HZ270" s="95"/>
      <c r="IA270" s="95"/>
      <c r="IB270" s="95"/>
      <c r="IC270" s="95"/>
      <c r="ID270" s="95"/>
      <c r="IE270" s="95"/>
      <c r="IF270" s="95"/>
      <c r="IG270" s="95"/>
      <c r="IH270" s="95"/>
      <c r="II270" s="95"/>
      <c r="IJ270" s="95"/>
      <c r="IK270" s="95"/>
      <c r="IL270" s="95"/>
      <c r="IM270" s="95"/>
      <c r="IN270" s="95"/>
      <c r="IO270" s="95"/>
      <c r="IP270" s="95"/>
      <c r="IQ270" s="95"/>
      <c r="IR270" s="95"/>
      <c r="IS270" s="95"/>
      <c r="IT270" s="95"/>
      <c r="IU270" s="95"/>
      <c r="IV270" s="95"/>
      <c r="IW270" s="95"/>
      <c r="IX270" s="95"/>
      <c r="IY270" s="95"/>
      <c r="IZ270" s="95"/>
      <c r="JA270" s="95"/>
      <c r="JB270" s="95"/>
      <c r="JC270" s="95"/>
      <c r="JD270" s="95"/>
      <c r="JE270" s="95"/>
      <c r="JF270" s="95"/>
      <c r="JG270" s="95"/>
      <c r="JH270" s="95"/>
      <c r="JI270" s="95"/>
      <c r="JJ270" s="95"/>
      <c r="JK270" s="95"/>
      <c r="JL270" s="95"/>
      <c r="JM270" s="95"/>
      <c r="JN270" s="95"/>
      <c r="JO270" s="95"/>
      <c r="JP270" s="95"/>
      <c r="JQ270" s="95"/>
      <c r="JR270" s="95"/>
      <c r="JS270" s="95"/>
      <c r="JT270" s="95"/>
      <c r="JU270" s="95"/>
      <c r="JV270" s="95"/>
      <c r="JW270" s="95"/>
      <c r="JX270" s="95"/>
      <c r="JY270" s="95"/>
      <c r="JZ270" s="95"/>
      <c r="KA270" s="95"/>
      <c r="KB270" s="95"/>
      <c r="KC270" s="95"/>
      <c r="KD270" s="95"/>
      <c r="KE270" s="95"/>
      <c r="KF270" s="95"/>
      <c r="KG270" s="95"/>
      <c r="KH270" s="95"/>
      <c r="KI270" s="95"/>
      <c r="KJ270" s="95"/>
      <c r="KK270" s="95"/>
      <c r="KL270" s="95"/>
      <c r="KM270" s="95"/>
      <c r="KN270" s="95"/>
      <c r="KO270" s="95"/>
      <c r="KP270" s="95"/>
      <c r="KQ270" s="95"/>
      <c r="KR270" s="95"/>
      <c r="KS270" s="95"/>
      <c r="KT270" s="95"/>
      <c r="KU270" s="95"/>
      <c r="KV270" s="95"/>
      <c r="KW270" s="95"/>
      <c r="KX270" s="95"/>
      <c r="KY270" s="95"/>
      <c r="KZ270" s="95"/>
      <c r="LA270" s="95"/>
      <c r="LB270" s="95"/>
      <c r="LC270" s="95"/>
      <c r="LD270" s="95"/>
      <c r="LE270" s="95"/>
      <c r="LF270" s="95"/>
      <c r="LG270" s="95"/>
      <c r="LH270" s="95"/>
      <c r="LI270" s="95"/>
      <c r="LJ270" s="95"/>
      <c r="LK270" s="95"/>
      <c r="LL270" s="95"/>
      <c r="LM270" s="95"/>
      <c r="LN270" s="95"/>
      <c r="LO270" s="95"/>
      <c r="LP270" s="95"/>
      <c r="LQ270" s="95"/>
      <c r="LR270" s="95"/>
      <c r="LS270" s="95"/>
      <c r="LT270" s="95"/>
      <c r="LU270" s="95"/>
      <c r="LV270" s="95"/>
      <c r="LW270" s="95"/>
      <c r="LX270" s="95"/>
      <c r="LY270" s="95"/>
      <c r="LZ270" s="95"/>
      <c r="MA270" s="95"/>
      <c r="MB270" s="95"/>
      <c r="MC270" s="95"/>
      <c r="MD270" s="95"/>
      <c r="ME270" s="95"/>
      <c r="MF270" s="95"/>
      <c r="MG270" s="95"/>
      <c r="MH270" s="95"/>
      <c r="MI270" s="95"/>
      <c r="MJ270" s="95"/>
      <c r="MK270" s="95"/>
      <c r="ML270" s="95"/>
      <c r="MM270" s="95"/>
      <c r="MN270" s="95"/>
      <c r="MO270" s="95"/>
      <c r="MP270" s="95"/>
      <c r="MQ270" s="95"/>
      <c r="MR270" s="95"/>
      <c r="MS270" s="95"/>
      <c r="MT270" s="95"/>
      <c r="MU270" s="95"/>
      <c r="MV270" s="95"/>
      <c r="MW270" s="95"/>
      <c r="MX270" s="95"/>
      <c r="MY270" s="95"/>
      <c r="MZ270" s="95"/>
      <c r="NA270" s="95"/>
      <c r="NB270" s="95"/>
      <c r="NC270" s="95"/>
      <c r="ND270" s="95"/>
      <c r="NE270" s="95"/>
      <c r="NF270" s="95"/>
      <c r="NG270" s="95"/>
      <c r="NH270" s="95"/>
      <c r="NI270" s="95"/>
      <c r="NJ270" s="95"/>
      <c r="NK270" s="95"/>
      <c r="NL270" s="95"/>
      <c r="NM270" s="95"/>
      <c r="NN270" s="95"/>
      <c r="NO270" s="95"/>
      <c r="NP270" s="95"/>
      <c r="NQ270" s="95"/>
      <c r="NR270" s="95"/>
      <c r="NS270" s="95"/>
      <c r="NT270" s="95"/>
      <c r="NU270" s="95"/>
      <c r="NV270" s="95"/>
      <c r="NW270" s="95"/>
      <c r="NX270" s="95"/>
      <c r="NY270" s="95"/>
      <c r="NZ270" s="95"/>
      <c r="OA270" s="95"/>
      <c r="OB270" s="95"/>
      <c r="OC270" s="95"/>
      <c r="OD270" s="95"/>
      <c r="OE270" s="95"/>
      <c r="OF270" s="95"/>
      <c r="OG270" s="95"/>
      <c r="OH270" s="95"/>
      <c r="OI270" s="95"/>
      <c r="OJ270" s="95"/>
      <c r="OK270" s="95"/>
      <c r="OL270" s="95"/>
      <c r="OM270" s="95"/>
      <c r="ON270" s="95"/>
      <c r="OO270" s="95"/>
      <c r="OP270" s="95"/>
      <c r="OQ270" s="95"/>
      <c r="OR270" s="95"/>
      <c r="OS270" s="95"/>
      <c r="OT270" s="95"/>
      <c r="OU270" s="95"/>
      <c r="OV270" s="95"/>
      <c r="OW270" s="95"/>
      <c r="OX270" s="95"/>
      <c r="OY270" s="95"/>
      <c r="OZ270" s="95"/>
      <c r="PA270" s="95"/>
      <c r="PB270" s="95"/>
      <c r="PC270" s="95"/>
      <c r="PD270" s="95"/>
      <c r="PE270" s="95"/>
      <c r="PF270" s="95"/>
      <c r="PG270" s="95"/>
      <c r="PH270" s="95"/>
    </row>
    <row r="271" spans="3:424" s="85" customFormat="1" ht="29.55" customHeight="1">
      <c r="C271" s="1815" t="s">
        <v>201</v>
      </c>
      <c r="D271" s="1815"/>
      <c r="E271" s="1815"/>
      <c r="F271" s="143">
        <f t="shared" si="89"/>
        <v>0</v>
      </c>
      <c r="G271" s="143" t="e">
        <f t="shared" si="90"/>
        <v>#VALUE!</v>
      </c>
      <c r="H271" s="143" t="e">
        <f t="shared" si="92"/>
        <v>#VALUE!</v>
      </c>
      <c r="I271" s="143" t="e">
        <f t="shared" si="92"/>
        <v>#VALUE!</v>
      </c>
      <c r="J271" s="143" t="e">
        <f t="shared" si="92"/>
        <v>#VALUE!</v>
      </c>
      <c r="K271" s="143" t="e">
        <f t="shared" si="92"/>
        <v>#VALUE!</v>
      </c>
      <c r="L271" s="143" t="e">
        <f t="shared" si="92"/>
        <v>#VALUE!</v>
      </c>
      <c r="M271" s="143" t="e">
        <f t="shared" si="92"/>
        <v>#VALUE!</v>
      </c>
      <c r="N271" s="143" t="e">
        <f t="shared" si="92"/>
        <v>#VALUE!</v>
      </c>
      <c r="O271" s="143" t="e">
        <f t="shared" si="92"/>
        <v>#VALUE!</v>
      </c>
      <c r="P271" s="143" t="e">
        <f t="shared" si="92"/>
        <v>#VALUE!</v>
      </c>
      <c r="Q271" s="143" t="e">
        <f t="shared" si="92"/>
        <v>#VALUE!</v>
      </c>
      <c r="R271" s="143" t="e">
        <f t="shared" si="92"/>
        <v>#VALUE!</v>
      </c>
      <c r="S271" s="143" t="e">
        <f t="shared" si="92"/>
        <v>#VALUE!</v>
      </c>
      <c r="T271" s="143" t="e">
        <f t="shared" si="92"/>
        <v>#VALUE!</v>
      </c>
      <c r="U271" s="143" t="e">
        <f t="shared" si="92"/>
        <v>#VALUE!</v>
      </c>
      <c r="V271" s="143" t="e">
        <f t="shared" si="92"/>
        <v>#VALUE!</v>
      </c>
      <c r="W271" s="143" t="e">
        <f t="shared" si="92"/>
        <v>#VALUE!</v>
      </c>
      <c r="X271" s="143" t="e">
        <f t="shared" si="92"/>
        <v>#VALUE!</v>
      </c>
      <c r="Y271" s="143" t="e">
        <f t="shared" si="92"/>
        <v>#VALUE!</v>
      </c>
      <c r="Z271" s="143" t="e">
        <f t="shared" si="92"/>
        <v>#VALUE!</v>
      </c>
      <c r="AA271" s="143" t="e">
        <f t="shared" si="92"/>
        <v>#VALUE!</v>
      </c>
      <c r="AB271" s="143" t="e">
        <f t="shared" si="92"/>
        <v>#VALUE!</v>
      </c>
      <c r="AC271" s="143" t="e">
        <f t="shared" si="92"/>
        <v>#VALUE!</v>
      </c>
      <c r="AD271" s="143" t="e">
        <f t="shared" si="92"/>
        <v>#VALUE!</v>
      </c>
      <c r="AE271" s="143" t="e">
        <f t="shared" si="92"/>
        <v>#VALUE!</v>
      </c>
      <c r="AF271" s="143" t="e">
        <f t="shared" si="92"/>
        <v>#VALUE!</v>
      </c>
      <c r="AG271" s="143" t="e">
        <f t="shared" si="92"/>
        <v>#VALUE!</v>
      </c>
      <c r="AH271" s="143" t="e">
        <f t="shared" si="92"/>
        <v>#VALUE!</v>
      </c>
      <c r="AI271" s="143" t="e">
        <f t="shared" si="92"/>
        <v>#VALUE!</v>
      </c>
      <c r="AJ271" s="143" t="e">
        <f t="shared" si="92"/>
        <v>#VALUE!</v>
      </c>
      <c r="AK271" s="143" t="e">
        <f t="shared" si="92"/>
        <v>#VALUE!</v>
      </c>
      <c r="AL271" s="143" t="e">
        <f t="shared" si="92"/>
        <v>#VALUE!</v>
      </c>
      <c r="AM271" s="143" t="e">
        <f t="shared" si="92"/>
        <v>#VALUE!</v>
      </c>
      <c r="AN271" s="143" t="e">
        <f t="shared" si="92"/>
        <v>#VALUE!</v>
      </c>
      <c r="AO271" s="143" t="e">
        <f t="shared" si="92"/>
        <v>#VALUE!</v>
      </c>
      <c r="AP271" s="143" t="e">
        <f t="shared" si="92"/>
        <v>#VALUE!</v>
      </c>
      <c r="AQ271" s="143" t="e">
        <f t="shared" si="92"/>
        <v>#VALUE!</v>
      </c>
      <c r="AR271" s="143" t="e">
        <f t="shared" si="92"/>
        <v>#VALUE!</v>
      </c>
      <c r="AS271" s="143" t="e">
        <f t="shared" si="92"/>
        <v>#VALUE!</v>
      </c>
      <c r="AT271" s="143" t="e">
        <f t="shared" si="92"/>
        <v>#VALUE!</v>
      </c>
      <c r="AU271" s="143" t="e">
        <f t="shared" si="92"/>
        <v>#VALUE!</v>
      </c>
      <c r="AV271" s="143" t="e">
        <f t="shared" si="92"/>
        <v>#VALUE!</v>
      </c>
      <c r="AW271" s="143" t="e">
        <f t="shared" si="92"/>
        <v>#VALUE!</v>
      </c>
      <c r="AX271" s="143" t="e">
        <f t="shared" si="92"/>
        <v>#VALUE!</v>
      </c>
      <c r="AY271" s="143" t="e">
        <f t="shared" si="92"/>
        <v>#VALUE!</v>
      </c>
      <c r="AZ271" s="143" t="e">
        <f t="shared" si="92"/>
        <v>#VALUE!</v>
      </c>
      <c r="BA271" s="143" t="e">
        <f t="shared" si="92"/>
        <v>#VALUE!</v>
      </c>
      <c r="BB271" s="143" t="e">
        <f t="shared" si="92"/>
        <v>#VALUE!</v>
      </c>
      <c r="BC271" s="143" t="e">
        <f t="shared" si="92"/>
        <v>#VALUE!</v>
      </c>
      <c r="BD271" s="143" t="e">
        <f t="shared" si="92"/>
        <v>#VALUE!</v>
      </c>
      <c r="BE271" s="143" t="e">
        <f t="shared" si="92"/>
        <v>#VALUE!</v>
      </c>
      <c r="BF271" s="143" t="e">
        <f t="shared" si="92"/>
        <v>#VALUE!</v>
      </c>
      <c r="BG271" s="143" t="e">
        <f t="shared" si="92"/>
        <v>#VALUE!</v>
      </c>
      <c r="BH271" s="143" t="e">
        <f t="shared" si="92"/>
        <v>#VALUE!</v>
      </c>
      <c r="BI271" s="143" t="e">
        <f t="shared" si="92"/>
        <v>#VALUE!</v>
      </c>
      <c r="BJ271" s="143" t="e">
        <f t="shared" si="92"/>
        <v>#VALUE!</v>
      </c>
      <c r="BK271" s="143" t="e">
        <f t="shared" si="92"/>
        <v>#VALUE!</v>
      </c>
      <c r="BL271" s="143" t="e">
        <f t="shared" si="92"/>
        <v>#VALUE!</v>
      </c>
      <c r="BM271" s="143" t="e">
        <f t="shared" si="92"/>
        <v>#VALUE!</v>
      </c>
      <c r="BN271" s="95"/>
      <c r="BO271" s="95"/>
      <c r="BP271" s="95"/>
      <c r="BQ271" s="95"/>
      <c r="BR271" s="95"/>
      <c r="BS271" s="95"/>
      <c r="BT271" s="95"/>
      <c r="BU271" s="95"/>
      <c r="BV271" s="95"/>
      <c r="BW271" s="95"/>
      <c r="BX271" s="95"/>
      <c r="BY271" s="95"/>
      <c r="BZ271" s="95"/>
      <c r="CA271" s="95"/>
      <c r="CB271" s="95"/>
      <c r="CC271" s="95"/>
      <c r="CD271" s="95"/>
      <c r="CE271" s="95"/>
      <c r="CF271" s="95"/>
      <c r="CG271" s="95"/>
      <c r="CH271" s="95"/>
      <c r="CI271" s="95"/>
      <c r="CJ271" s="95"/>
      <c r="CK271" s="95"/>
      <c r="CL271" s="95"/>
      <c r="CM271" s="95"/>
      <c r="CN271" s="95"/>
      <c r="CO271" s="95"/>
      <c r="CP271" s="95"/>
      <c r="CQ271" s="95"/>
      <c r="CR271" s="95"/>
      <c r="CS271" s="95"/>
      <c r="CT271" s="95"/>
      <c r="CU271" s="95"/>
      <c r="CV271" s="95"/>
      <c r="CW271" s="95"/>
      <c r="CX271" s="95"/>
      <c r="CY271" s="95"/>
      <c r="CZ271" s="95"/>
      <c r="DA271" s="95"/>
      <c r="DB271" s="95"/>
      <c r="DC271" s="95"/>
      <c r="DD271" s="95"/>
      <c r="DE271" s="95"/>
      <c r="DF271" s="95"/>
      <c r="DG271" s="95"/>
      <c r="DH271" s="95"/>
      <c r="DI271" s="95"/>
      <c r="DJ271" s="95"/>
      <c r="DK271" s="95"/>
      <c r="DL271" s="95"/>
      <c r="DM271" s="95"/>
      <c r="DN271" s="95"/>
      <c r="DO271" s="95"/>
      <c r="DP271" s="95"/>
      <c r="DQ271" s="95"/>
      <c r="DR271" s="95"/>
      <c r="DS271" s="95"/>
      <c r="DT271" s="95"/>
      <c r="DU271" s="95"/>
      <c r="DV271" s="95"/>
      <c r="DW271" s="95"/>
      <c r="DX271" s="95"/>
      <c r="DY271" s="95"/>
      <c r="DZ271" s="95"/>
      <c r="EA271" s="95"/>
      <c r="EB271" s="95"/>
      <c r="EC271" s="95"/>
      <c r="ED271" s="95"/>
      <c r="EE271" s="95"/>
      <c r="EF271" s="95"/>
      <c r="EG271" s="95"/>
      <c r="EH271" s="95"/>
      <c r="EI271" s="95"/>
      <c r="EJ271" s="95"/>
      <c r="EK271" s="95"/>
      <c r="EL271" s="95"/>
      <c r="EM271" s="95"/>
      <c r="EN271" s="95"/>
      <c r="EO271" s="95"/>
      <c r="EP271" s="95"/>
      <c r="EQ271" s="95"/>
      <c r="ER271" s="95"/>
      <c r="ES271" s="95"/>
      <c r="ET271" s="95"/>
      <c r="EU271" s="95"/>
      <c r="EV271" s="95"/>
      <c r="EW271" s="95"/>
      <c r="EX271" s="95"/>
      <c r="EY271" s="95"/>
      <c r="EZ271" s="95"/>
      <c r="FA271" s="95"/>
      <c r="FB271" s="95"/>
      <c r="FC271" s="95"/>
      <c r="FD271" s="95"/>
      <c r="FE271" s="95"/>
      <c r="FF271" s="95"/>
      <c r="FG271" s="95"/>
      <c r="FH271" s="95"/>
      <c r="FI271" s="95"/>
      <c r="FJ271" s="95"/>
      <c r="FK271" s="95"/>
      <c r="FL271" s="95"/>
      <c r="FM271" s="95"/>
      <c r="FN271" s="95"/>
      <c r="FO271" s="95"/>
      <c r="FP271" s="95"/>
      <c r="FQ271" s="95"/>
      <c r="FR271" s="95"/>
      <c r="FS271" s="95"/>
      <c r="FT271" s="95"/>
      <c r="FU271" s="95"/>
      <c r="FV271" s="95"/>
      <c r="FW271" s="95"/>
      <c r="FX271" s="95"/>
      <c r="FY271" s="95"/>
      <c r="FZ271" s="95"/>
      <c r="GA271" s="95"/>
      <c r="GB271" s="95"/>
      <c r="GC271" s="95"/>
      <c r="GD271" s="95"/>
      <c r="GE271" s="95"/>
      <c r="GF271" s="95"/>
      <c r="GG271" s="95"/>
      <c r="GH271" s="95"/>
      <c r="GI271" s="95"/>
      <c r="GJ271" s="95"/>
      <c r="GK271" s="95"/>
      <c r="GL271" s="95"/>
      <c r="GM271" s="95"/>
      <c r="GN271" s="95"/>
      <c r="GO271" s="95"/>
      <c r="GP271" s="95"/>
      <c r="GQ271" s="95"/>
      <c r="GR271" s="95"/>
      <c r="GS271" s="95"/>
      <c r="GT271" s="95"/>
      <c r="GU271" s="95"/>
      <c r="GV271" s="95"/>
      <c r="GW271" s="133"/>
      <c r="GX271" s="133"/>
      <c r="GY271" s="133"/>
      <c r="GZ271" s="133"/>
      <c r="HA271" s="133"/>
      <c r="HB271" s="133"/>
      <c r="HC271" s="133"/>
      <c r="HD271" s="133"/>
      <c r="HE271" s="133"/>
      <c r="HF271" s="133"/>
      <c r="HG271" s="95"/>
      <c r="HH271" s="95"/>
      <c r="HI271" s="95"/>
      <c r="HJ271" s="95"/>
      <c r="HK271" s="95"/>
      <c r="HL271" s="95"/>
      <c r="HM271" s="95"/>
      <c r="HN271" s="95"/>
      <c r="HO271" s="95"/>
      <c r="HP271" s="95"/>
      <c r="HQ271" s="95"/>
      <c r="HR271" s="95"/>
      <c r="HS271" s="95"/>
      <c r="HT271" s="95"/>
      <c r="HU271" s="95"/>
      <c r="HV271" s="95"/>
      <c r="HW271" s="95"/>
      <c r="HX271" s="95"/>
      <c r="HY271" s="95"/>
      <c r="HZ271" s="95"/>
      <c r="IA271" s="95"/>
      <c r="IB271" s="95"/>
      <c r="IC271" s="95"/>
      <c r="ID271" s="95"/>
      <c r="IE271" s="95"/>
      <c r="IF271" s="95"/>
      <c r="IG271" s="95"/>
      <c r="IH271" s="95"/>
      <c r="II271" s="95"/>
      <c r="IJ271" s="95"/>
      <c r="IK271" s="95"/>
      <c r="IL271" s="95"/>
      <c r="IM271" s="95"/>
      <c r="IN271" s="95"/>
      <c r="IO271" s="95"/>
      <c r="IP271" s="95"/>
      <c r="IQ271" s="95"/>
      <c r="IR271" s="95"/>
      <c r="IS271" s="95"/>
      <c r="IT271" s="95"/>
      <c r="IU271" s="95"/>
      <c r="IV271" s="95"/>
      <c r="IW271" s="95"/>
      <c r="IX271" s="95"/>
      <c r="IY271" s="95"/>
      <c r="IZ271" s="95"/>
      <c r="JA271" s="95"/>
      <c r="JB271" s="95"/>
      <c r="JC271" s="95"/>
      <c r="JD271" s="95"/>
      <c r="JE271" s="95"/>
      <c r="JF271" s="95"/>
      <c r="JG271" s="95"/>
      <c r="JH271" s="95"/>
      <c r="JI271" s="95"/>
      <c r="JJ271" s="95"/>
      <c r="JK271" s="95"/>
      <c r="JL271" s="95"/>
      <c r="JM271" s="95"/>
      <c r="JN271" s="95"/>
      <c r="JO271" s="95"/>
      <c r="JP271" s="95"/>
      <c r="JQ271" s="95"/>
      <c r="JR271" s="95"/>
      <c r="JS271" s="95"/>
      <c r="JT271" s="95"/>
      <c r="JU271" s="95"/>
      <c r="JV271" s="95"/>
      <c r="JW271" s="95"/>
      <c r="JX271" s="95"/>
      <c r="JY271" s="95"/>
      <c r="JZ271" s="95"/>
      <c r="KA271" s="95"/>
      <c r="KB271" s="95"/>
      <c r="KC271" s="95"/>
      <c r="KD271" s="95"/>
      <c r="KE271" s="95"/>
      <c r="KF271" s="95"/>
      <c r="KG271" s="95"/>
      <c r="KH271" s="95"/>
      <c r="KI271" s="95"/>
      <c r="KJ271" s="95"/>
      <c r="KK271" s="95"/>
      <c r="KL271" s="95"/>
      <c r="KM271" s="95"/>
      <c r="KN271" s="95"/>
      <c r="KO271" s="95"/>
      <c r="KP271" s="95"/>
      <c r="KQ271" s="95"/>
      <c r="KR271" s="95"/>
      <c r="KS271" s="95"/>
      <c r="KT271" s="95"/>
      <c r="KU271" s="95"/>
      <c r="KV271" s="95"/>
      <c r="KW271" s="95"/>
      <c r="KX271" s="95"/>
      <c r="KY271" s="95"/>
      <c r="KZ271" s="95"/>
      <c r="LA271" s="95"/>
      <c r="LB271" s="95"/>
      <c r="LC271" s="95"/>
      <c r="LD271" s="95"/>
      <c r="LE271" s="95"/>
      <c r="LF271" s="95"/>
      <c r="LG271" s="95"/>
      <c r="LH271" s="95"/>
      <c r="LI271" s="95"/>
      <c r="LJ271" s="95"/>
      <c r="LK271" s="95"/>
      <c r="LL271" s="95"/>
      <c r="LM271" s="95"/>
      <c r="LN271" s="95"/>
      <c r="LO271" s="95"/>
      <c r="LP271" s="95"/>
      <c r="LQ271" s="95"/>
      <c r="LR271" s="95"/>
      <c r="LS271" s="95"/>
      <c r="LT271" s="95"/>
      <c r="LU271" s="95"/>
      <c r="LV271" s="95"/>
      <c r="LW271" s="95"/>
      <c r="LX271" s="95"/>
      <c r="LY271" s="95"/>
      <c r="LZ271" s="95"/>
      <c r="MA271" s="95"/>
      <c r="MB271" s="95"/>
      <c r="MC271" s="95"/>
      <c r="MD271" s="95"/>
      <c r="ME271" s="95"/>
      <c r="MF271" s="95"/>
      <c r="MG271" s="95"/>
      <c r="MH271" s="95"/>
      <c r="MI271" s="95"/>
      <c r="MJ271" s="95"/>
      <c r="MK271" s="95"/>
      <c r="ML271" s="95"/>
      <c r="MM271" s="95"/>
      <c r="MN271" s="95"/>
      <c r="MO271" s="95"/>
      <c r="MP271" s="95"/>
      <c r="MQ271" s="95"/>
      <c r="MR271" s="95"/>
      <c r="MS271" s="95"/>
      <c r="MT271" s="95"/>
      <c r="MU271" s="95"/>
      <c r="MV271" s="95"/>
      <c r="MW271" s="95"/>
      <c r="MX271" s="95"/>
      <c r="MY271" s="95"/>
      <c r="MZ271" s="95"/>
      <c r="NA271" s="95"/>
      <c r="NB271" s="95"/>
      <c r="NC271" s="95"/>
      <c r="ND271" s="95"/>
      <c r="NE271" s="95"/>
      <c r="NF271" s="95"/>
      <c r="NG271" s="95"/>
      <c r="NH271" s="95"/>
      <c r="NI271" s="95"/>
      <c r="NJ271" s="95"/>
      <c r="NK271" s="95"/>
      <c r="NL271" s="95"/>
      <c r="NM271" s="95"/>
      <c r="NN271" s="95"/>
      <c r="NO271" s="95"/>
      <c r="NP271" s="95"/>
      <c r="NQ271" s="95"/>
      <c r="NR271" s="95"/>
      <c r="NS271" s="95"/>
      <c r="NT271" s="95"/>
      <c r="NU271" s="95"/>
      <c r="NV271" s="95"/>
      <c r="NW271" s="95"/>
      <c r="NX271" s="95"/>
      <c r="NY271" s="95"/>
      <c r="NZ271" s="95"/>
      <c r="OA271" s="95"/>
      <c r="OB271" s="95"/>
      <c r="OC271" s="95"/>
      <c r="OD271" s="95"/>
      <c r="OE271" s="95"/>
      <c r="OF271" s="95"/>
      <c r="OG271" s="95"/>
      <c r="OH271" s="95"/>
      <c r="OI271" s="95"/>
      <c r="OJ271" s="95"/>
      <c r="OK271" s="95"/>
      <c r="OL271" s="95"/>
      <c r="OM271" s="95"/>
      <c r="ON271" s="95"/>
      <c r="OO271" s="95"/>
      <c r="OP271" s="95"/>
      <c r="OQ271" s="95"/>
      <c r="OR271" s="95"/>
      <c r="OS271" s="95"/>
      <c r="OT271" s="95"/>
      <c r="OU271" s="95"/>
      <c r="OV271" s="95"/>
      <c r="OW271" s="95"/>
      <c r="OX271" s="95"/>
      <c r="OY271" s="95"/>
      <c r="OZ271" s="95"/>
      <c r="PA271" s="95"/>
      <c r="PB271" s="95"/>
      <c r="PC271" s="95"/>
      <c r="PD271" s="95"/>
      <c r="PE271" s="95"/>
      <c r="PF271" s="95"/>
      <c r="PG271" s="95"/>
      <c r="PH271" s="95"/>
    </row>
    <row r="272" spans="3:424" s="85" customFormat="1" ht="29.55" customHeight="1">
      <c r="C272" s="1815" t="s">
        <v>202</v>
      </c>
      <c r="D272" s="1815"/>
      <c r="E272" s="1815"/>
      <c r="F272" s="143">
        <f t="shared" si="89"/>
        <v>0</v>
      </c>
      <c r="G272" s="143" t="e">
        <f t="shared" si="90"/>
        <v>#VALUE!</v>
      </c>
      <c r="H272" s="143" t="e">
        <f t="shared" si="92"/>
        <v>#VALUE!</v>
      </c>
      <c r="I272" s="143" t="e">
        <f t="shared" si="92"/>
        <v>#VALUE!</v>
      </c>
      <c r="J272" s="143" t="e">
        <f t="shared" si="92"/>
        <v>#VALUE!</v>
      </c>
      <c r="K272" s="143" t="e">
        <f t="shared" si="92"/>
        <v>#VALUE!</v>
      </c>
      <c r="L272" s="143" t="e">
        <f t="shared" si="92"/>
        <v>#VALUE!</v>
      </c>
      <c r="M272" s="143" t="e">
        <f t="shared" si="92"/>
        <v>#VALUE!</v>
      </c>
      <c r="N272" s="143" t="e">
        <f t="shared" si="92"/>
        <v>#VALUE!</v>
      </c>
      <c r="O272" s="143" t="e">
        <f t="shared" si="92"/>
        <v>#VALUE!</v>
      </c>
      <c r="P272" s="143" t="e">
        <f t="shared" si="92"/>
        <v>#VALUE!</v>
      </c>
      <c r="Q272" s="143" t="e">
        <f t="shared" si="92"/>
        <v>#VALUE!</v>
      </c>
      <c r="R272" s="143" t="e">
        <f t="shared" si="92"/>
        <v>#VALUE!</v>
      </c>
      <c r="S272" s="143" t="e">
        <f t="shared" si="92"/>
        <v>#VALUE!</v>
      </c>
      <c r="T272" s="143" t="e">
        <f t="shared" si="92"/>
        <v>#VALUE!</v>
      </c>
      <c r="U272" s="143" t="e">
        <f t="shared" si="92"/>
        <v>#VALUE!</v>
      </c>
      <c r="V272" s="143" t="e">
        <f t="shared" si="92"/>
        <v>#VALUE!</v>
      </c>
      <c r="W272" s="143" t="e">
        <f t="shared" si="92"/>
        <v>#VALUE!</v>
      </c>
      <c r="X272" s="143" t="e">
        <f t="shared" si="92"/>
        <v>#VALUE!</v>
      </c>
      <c r="Y272" s="143" t="e">
        <f t="shared" si="92"/>
        <v>#VALUE!</v>
      </c>
      <c r="Z272" s="143" t="e">
        <f t="shared" si="92"/>
        <v>#VALUE!</v>
      </c>
      <c r="AA272" s="143" t="e">
        <f t="shared" si="92"/>
        <v>#VALUE!</v>
      </c>
      <c r="AB272" s="143" t="e">
        <f t="shared" si="92"/>
        <v>#VALUE!</v>
      </c>
      <c r="AC272" s="143" t="e">
        <f t="shared" si="92"/>
        <v>#VALUE!</v>
      </c>
      <c r="AD272" s="143" t="e">
        <f t="shared" si="92"/>
        <v>#VALUE!</v>
      </c>
      <c r="AE272" s="143" t="e">
        <f t="shared" si="92"/>
        <v>#VALUE!</v>
      </c>
      <c r="AF272" s="143" t="e">
        <f t="shared" si="92"/>
        <v>#VALUE!</v>
      </c>
      <c r="AG272" s="143" t="e">
        <f t="shared" si="92"/>
        <v>#VALUE!</v>
      </c>
      <c r="AH272" s="143" t="e">
        <f t="shared" ref="H272:BM278" si="93">IF(COLUMN(AG272)-COLUMN($AB$30)+1&lt;=ROUND($AB$30,0)-23,AG272,0)</f>
        <v>#VALUE!</v>
      </c>
      <c r="AI272" s="143" t="e">
        <f t="shared" si="93"/>
        <v>#VALUE!</v>
      </c>
      <c r="AJ272" s="143" t="e">
        <f t="shared" si="93"/>
        <v>#VALUE!</v>
      </c>
      <c r="AK272" s="143" t="e">
        <f t="shared" si="93"/>
        <v>#VALUE!</v>
      </c>
      <c r="AL272" s="143" t="e">
        <f t="shared" si="93"/>
        <v>#VALUE!</v>
      </c>
      <c r="AM272" s="143" t="e">
        <f t="shared" si="93"/>
        <v>#VALUE!</v>
      </c>
      <c r="AN272" s="143" t="e">
        <f t="shared" si="93"/>
        <v>#VALUE!</v>
      </c>
      <c r="AO272" s="143" t="e">
        <f t="shared" si="93"/>
        <v>#VALUE!</v>
      </c>
      <c r="AP272" s="143" t="e">
        <f t="shared" si="93"/>
        <v>#VALUE!</v>
      </c>
      <c r="AQ272" s="143" t="e">
        <f t="shared" si="93"/>
        <v>#VALUE!</v>
      </c>
      <c r="AR272" s="143" t="e">
        <f t="shared" si="93"/>
        <v>#VALUE!</v>
      </c>
      <c r="AS272" s="143" t="e">
        <f t="shared" si="93"/>
        <v>#VALUE!</v>
      </c>
      <c r="AT272" s="143" t="e">
        <f t="shared" si="93"/>
        <v>#VALUE!</v>
      </c>
      <c r="AU272" s="143" t="e">
        <f t="shared" si="93"/>
        <v>#VALUE!</v>
      </c>
      <c r="AV272" s="143" t="e">
        <f t="shared" si="93"/>
        <v>#VALUE!</v>
      </c>
      <c r="AW272" s="143" t="e">
        <f t="shared" si="93"/>
        <v>#VALUE!</v>
      </c>
      <c r="AX272" s="143" t="e">
        <f t="shared" si="93"/>
        <v>#VALUE!</v>
      </c>
      <c r="AY272" s="143" t="e">
        <f t="shared" si="93"/>
        <v>#VALUE!</v>
      </c>
      <c r="AZ272" s="143" t="e">
        <f t="shared" si="93"/>
        <v>#VALUE!</v>
      </c>
      <c r="BA272" s="143" t="e">
        <f t="shared" si="93"/>
        <v>#VALUE!</v>
      </c>
      <c r="BB272" s="143" t="e">
        <f t="shared" si="93"/>
        <v>#VALUE!</v>
      </c>
      <c r="BC272" s="143" t="e">
        <f t="shared" si="93"/>
        <v>#VALUE!</v>
      </c>
      <c r="BD272" s="143" t="e">
        <f t="shared" si="93"/>
        <v>#VALUE!</v>
      </c>
      <c r="BE272" s="143" t="e">
        <f t="shared" si="93"/>
        <v>#VALUE!</v>
      </c>
      <c r="BF272" s="143" t="e">
        <f t="shared" si="93"/>
        <v>#VALUE!</v>
      </c>
      <c r="BG272" s="143" t="e">
        <f t="shared" si="93"/>
        <v>#VALUE!</v>
      </c>
      <c r="BH272" s="143" t="e">
        <f t="shared" si="93"/>
        <v>#VALUE!</v>
      </c>
      <c r="BI272" s="143" t="e">
        <f t="shared" si="93"/>
        <v>#VALUE!</v>
      </c>
      <c r="BJ272" s="143" t="e">
        <f t="shared" si="93"/>
        <v>#VALUE!</v>
      </c>
      <c r="BK272" s="143" t="e">
        <f t="shared" si="93"/>
        <v>#VALUE!</v>
      </c>
      <c r="BL272" s="143" t="e">
        <f t="shared" si="93"/>
        <v>#VALUE!</v>
      </c>
      <c r="BM272" s="143" t="e">
        <f t="shared" si="93"/>
        <v>#VALUE!</v>
      </c>
      <c r="BN272" s="95"/>
      <c r="BO272" s="95"/>
      <c r="BP272" s="95"/>
      <c r="BQ272" s="95"/>
      <c r="BR272" s="95"/>
      <c r="BS272" s="95"/>
      <c r="BT272" s="95"/>
      <c r="BU272" s="95"/>
      <c r="BV272" s="95"/>
      <c r="BW272" s="95"/>
      <c r="BX272" s="95"/>
      <c r="BY272" s="95"/>
      <c r="BZ272" s="95"/>
      <c r="CA272" s="95"/>
      <c r="CB272" s="95"/>
      <c r="CC272" s="95"/>
      <c r="CD272" s="95"/>
      <c r="CE272" s="95"/>
      <c r="CF272" s="95"/>
      <c r="CG272" s="95"/>
      <c r="CH272" s="95"/>
      <c r="CI272" s="95"/>
      <c r="CJ272" s="95"/>
      <c r="CK272" s="95"/>
      <c r="CL272" s="95"/>
      <c r="CM272" s="95"/>
      <c r="CN272" s="95"/>
      <c r="CO272" s="95"/>
      <c r="CP272" s="95"/>
      <c r="CQ272" s="95"/>
      <c r="CR272" s="95"/>
      <c r="CS272" s="95"/>
      <c r="CT272" s="95"/>
      <c r="CU272" s="95"/>
      <c r="CV272" s="95"/>
      <c r="CW272" s="95"/>
      <c r="CX272" s="95"/>
      <c r="CY272" s="95"/>
      <c r="CZ272" s="95"/>
      <c r="DA272" s="95"/>
      <c r="DB272" s="95"/>
      <c r="DC272" s="95"/>
      <c r="DD272" s="95"/>
      <c r="DE272" s="95"/>
      <c r="DF272" s="95"/>
      <c r="DG272" s="95"/>
      <c r="DH272" s="95"/>
      <c r="DI272" s="95"/>
      <c r="DJ272" s="95"/>
      <c r="DK272" s="95"/>
      <c r="DL272" s="95"/>
      <c r="DM272" s="95"/>
      <c r="DN272" s="95"/>
      <c r="DO272" s="95"/>
      <c r="DP272" s="95"/>
      <c r="DQ272" s="95"/>
      <c r="DR272" s="95"/>
      <c r="DS272" s="95"/>
      <c r="DT272" s="95"/>
      <c r="DU272" s="95"/>
      <c r="DV272" s="95"/>
      <c r="DW272" s="95"/>
      <c r="DX272" s="95"/>
      <c r="DY272" s="95"/>
      <c r="DZ272" s="95"/>
      <c r="EA272" s="95"/>
      <c r="EB272" s="95"/>
      <c r="EC272" s="95"/>
      <c r="ED272" s="95"/>
      <c r="EE272" s="95"/>
      <c r="EF272" s="95"/>
      <c r="EG272" s="95"/>
      <c r="EH272" s="95"/>
      <c r="EI272" s="95"/>
      <c r="EJ272" s="95"/>
      <c r="EK272" s="95"/>
      <c r="EL272" s="95"/>
      <c r="EM272" s="95"/>
      <c r="EN272" s="95"/>
      <c r="EO272" s="95"/>
      <c r="EP272" s="95"/>
      <c r="EQ272" s="95"/>
      <c r="ER272" s="95"/>
      <c r="ES272" s="95"/>
      <c r="ET272" s="95"/>
      <c r="EU272" s="95"/>
      <c r="EV272" s="95"/>
      <c r="EW272" s="95"/>
      <c r="EX272" s="95"/>
      <c r="EY272" s="95"/>
      <c r="EZ272" s="95"/>
      <c r="FA272" s="95"/>
      <c r="FB272" s="95"/>
      <c r="FC272" s="95"/>
      <c r="FD272" s="95"/>
      <c r="FE272" s="95"/>
      <c r="FF272" s="95"/>
      <c r="FG272" s="95"/>
      <c r="FH272" s="95"/>
      <c r="FI272" s="95"/>
      <c r="FJ272" s="95"/>
      <c r="FK272" s="95"/>
      <c r="FL272" s="95"/>
      <c r="FM272" s="95"/>
      <c r="FN272" s="95"/>
      <c r="FO272" s="95"/>
      <c r="FP272" s="95"/>
      <c r="FQ272" s="95"/>
      <c r="FR272" s="95"/>
      <c r="FS272" s="95"/>
      <c r="FT272" s="95"/>
      <c r="FU272" s="95"/>
      <c r="FV272" s="95"/>
      <c r="FW272" s="95"/>
      <c r="FX272" s="95"/>
      <c r="FY272" s="95"/>
      <c r="FZ272" s="95"/>
      <c r="GA272" s="95"/>
      <c r="GB272" s="95"/>
      <c r="GC272" s="95"/>
      <c r="GD272" s="95"/>
      <c r="GE272" s="95"/>
      <c r="GF272" s="95"/>
      <c r="GG272" s="95"/>
      <c r="GH272" s="95"/>
      <c r="GI272" s="95"/>
      <c r="GJ272" s="95"/>
      <c r="GK272" s="95"/>
      <c r="GL272" s="95"/>
      <c r="GM272" s="95"/>
      <c r="GN272" s="95"/>
      <c r="GO272" s="95"/>
      <c r="GP272" s="95"/>
      <c r="GQ272" s="95"/>
      <c r="GR272" s="95"/>
      <c r="GS272" s="95"/>
      <c r="GT272" s="95"/>
      <c r="GU272" s="95"/>
      <c r="GV272" s="95"/>
      <c r="GW272" s="133"/>
      <c r="GX272" s="133"/>
      <c r="GY272" s="133"/>
      <c r="GZ272" s="133"/>
      <c r="HA272" s="133"/>
      <c r="HB272" s="133"/>
      <c r="HC272" s="133"/>
      <c r="HD272" s="133"/>
      <c r="HE272" s="133"/>
      <c r="HF272" s="133"/>
      <c r="HG272" s="95"/>
      <c r="HH272" s="95"/>
      <c r="HI272" s="95"/>
      <c r="HJ272" s="95"/>
      <c r="HK272" s="95"/>
      <c r="HL272" s="95"/>
      <c r="HM272" s="95"/>
      <c r="HN272" s="95"/>
      <c r="HO272" s="95"/>
      <c r="HP272" s="95"/>
      <c r="HQ272" s="95"/>
      <c r="HR272" s="95"/>
      <c r="HS272" s="95"/>
      <c r="HT272" s="95"/>
      <c r="HU272" s="95"/>
      <c r="HV272" s="95"/>
      <c r="HW272" s="95"/>
      <c r="HX272" s="95"/>
      <c r="HY272" s="95"/>
      <c r="HZ272" s="95"/>
      <c r="IA272" s="95"/>
      <c r="IB272" s="95"/>
      <c r="IC272" s="95"/>
      <c r="ID272" s="95"/>
      <c r="IE272" s="95"/>
      <c r="IF272" s="95"/>
      <c r="IG272" s="95"/>
      <c r="IH272" s="95"/>
      <c r="II272" s="95"/>
      <c r="IJ272" s="95"/>
      <c r="IK272" s="95"/>
      <c r="IL272" s="95"/>
      <c r="IM272" s="95"/>
      <c r="IN272" s="95"/>
      <c r="IO272" s="95"/>
      <c r="IP272" s="95"/>
      <c r="IQ272" s="95"/>
      <c r="IR272" s="95"/>
      <c r="IS272" s="95"/>
      <c r="IT272" s="95"/>
      <c r="IU272" s="95"/>
      <c r="IV272" s="95"/>
      <c r="IW272" s="95"/>
      <c r="IX272" s="95"/>
      <c r="IY272" s="95"/>
      <c r="IZ272" s="95"/>
      <c r="JA272" s="95"/>
      <c r="JB272" s="95"/>
      <c r="JC272" s="95"/>
      <c r="JD272" s="95"/>
      <c r="JE272" s="95"/>
      <c r="JF272" s="95"/>
      <c r="JG272" s="95"/>
      <c r="JH272" s="95"/>
      <c r="JI272" s="95"/>
      <c r="JJ272" s="95"/>
      <c r="JK272" s="95"/>
      <c r="JL272" s="95"/>
      <c r="JM272" s="95"/>
      <c r="JN272" s="95"/>
      <c r="JO272" s="95"/>
      <c r="JP272" s="95"/>
      <c r="JQ272" s="95"/>
      <c r="JR272" s="95"/>
      <c r="JS272" s="95"/>
      <c r="JT272" s="95"/>
      <c r="JU272" s="95"/>
      <c r="JV272" s="95"/>
      <c r="JW272" s="95"/>
      <c r="JX272" s="95"/>
      <c r="JY272" s="95"/>
      <c r="JZ272" s="95"/>
      <c r="KA272" s="95"/>
      <c r="KB272" s="95"/>
      <c r="KC272" s="95"/>
      <c r="KD272" s="95"/>
      <c r="KE272" s="95"/>
      <c r="KF272" s="95"/>
      <c r="KG272" s="95"/>
      <c r="KH272" s="95"/>
      <c r="KI272" s="95"/>
      <c r="KJ272" s="95"/>
      <c r="KK272" s="95"/>
      <c r="KL272" s="95"/>
      <c r="KM272" s="95"/>
      <c r="KN272" s="95"/>
      <c r="KO272" s="95"/>
      <c r="KP272" s="95"/>
      <c r="KQ272" s="95"/>
      <c r="KR272" s="95"/>
      <c r="KS272" s="95"/>
      <c r="KT272" s="95"/>
      <c r="KU272" s="95"/>
      <c r="KV272" s="95"/>
      <c r="KW272" s="95"/>
      <c r="KX272" s="95"/>
      <c r="KY272" s="95"/>
      <c r="KZ272" s="95"/>
      <c r="LA272" s="95"/>
      <c r="LB272" s="95"/>
      <c r="LC272" s="95"/>
      <c r="LD272" s="95"/>
      <c r="LE272" s="95"/>
      <c r="LF272" s="95"/>
      <c r="LG272" s="95"/>
      <c r="LH272" s="95"/>
      <c r="LI272" s="95"/>
      <c r="LJ272" s="95"/>
      <c r="LK272" s="95"/>
      <c r="LL272" s="95"/>
      <c r="LM272" s="95"/>
      <c r="LN272" s="95"/>
      <c r="LO272" s="95"/>
      <c r="LP272" s="95"/>
      <c r="LQ272" s="95"/>
      <c r="LR272" s="95"/>
      <c r="LS272" s="95"/>
      <c r="LT272" s="95"/>
      <c r="LU272" s="95"/>
      <c r="LV272" s="95"/>
      <c r="LW272" s="95"/>
      <c r="LX272" s="95"/>
      <c r="LY272" s="95"/>
      <c r="LZ272" s="95"/>
      <c r="MA272" s="95"/>
      <c r="MB272" s="95"/>
      <c r="MC272" s="95"/>
      <c r="MD272" s="95"/>
      <c r="ME272" s="95"/>
      <c r="MF272" s="95"/>
      <c r="MG272" s="95"/>
      <c r="MH272" s="95"/>
      <c r="MI272" s="95"/>
      <c r="MJ272" s="95"/>
      <c r="MK272" s="95"/>
      <c r="ML272" s="95"/>
      <c r="MM272" s="95"/>
      <c r="MN272" s="95"/>
      <c r="MO272" s="95"/>
      <c r="MP272" s="95"/>
      <c r="MQ272" s="95"/>
      <c r="MR272" s="95"/>
      <c r="MS272" s="95"/>
      <c r="MT272" s="95"/>
      <c r="MU272" s="95"/>
      <c r="MV272" s="95"/>
      <c r="MW272" s="95"/>
      <c r="MX272" s="95"/>
      <c r="MY272" s="95"/>
      <c r="MZ272" s="95"/>
      <c r="NA272" s="95"/>
      <c r="NB272" s="95"/>
      <c r="NC272" s="95"/>
      <c r="ND272" s="95"/>
      <c r="NE272" s="95"/>
      <c r="NF272" s="95"/>
      <c r="NG272" s="95"/>
      <c r="NH272" s="95"/>
      <c r="NI272" s="95"/>
      <c r="NJ272" s="95"/>
      <c r="NK272" s="95"/>
      <c r="NL272" s="95"/>
      <c r="NM272" s="95"/>
      <c r="NN272" s="95"/>
      <c r="NO272" s="95"/>
      <c r="NP272" s="95"/>
      <c r="NQ272" s="95"/>
      <c r="NR272" s="95"/>
      <c r="NS272" s="95"/>
      <c r="NT272" s="95"/>
      <c r="NU272" s="95"/>
      <c r="NV272" s="95"/>
      <c r="NW272" s="95"/>
      <c r="NX272" s="95"/>
      <c r="NY272" s="95"/>
      <c r="NZ272" s="95"/>
      <c r="OA272" s="95"/>
      <c r="OB272" s="95"/>
      <c r="OC272" s="95"/>
      <c r="OD272" s="95"/>
      <c r="OE272" s="95"/>
      <c r="OF272" s="95"/>
      <c r="OG272" s="95"/>
      <c r="OH272" s="95"/>
      <c r="OI272" s="95"/>
      <c r="OJ272" s="95"/>
      <c r="OK272" s="95"/>
      <c r="OL272" s="95"/>
      <c r="OM272" s="95"/>
      <c r="ON272" s="95"/>
      <c r="OO272" s="95"/>
      <c r="OP272" s="95"/>
      <c r="OQ272" s="95"/>
      <c r="OR272" s="95"/>
      <c r="OS272" s="95"/>
      <c r="OT272" s="95"/>
      <c r="OU272" s="95"/>
      <c r="OV272" s="95"/>
      <c r="OW272" s="95"/>
      <c r="OX272" s="95"/>
      <c r="OY272" s="95"/>
      <c r="OZ272" s="95"/>
      <c r="PA272" s="95"/>
      <c r="PB272" s="95"/>
      <c r="PC272" s="95"/>
      <c r="PD272" s="95"/>
      <c r="PE272" s="95"/>
      <c r="PF272" s="95"/>
      <c r="PG272" s="95"/>
      <c r="PH272" s="95"/>
    </row>
    <row r="273" spans="3:424" s="85" customFormat="1" ht="18">
      <c r="C273" s="1816" t="s">
        <v>246</v>
      </c>
      <c r="D273" s="1816"/>
      <c r="E273" s="1817"/>
      <c r="F273" s="131"/>
      <c r="G273" s="144"/>
      <c r="H273" s="144"/>
      <c r="I273" s="144"/>
      <c r="J273" s="144"/>
      <c r="K273" s="144"/>
      <c r="L273" s="144"/>
      <c r="M273" s="144"/>
      <c r="N273" s="144"/>
      <c r="O273" s="144"/>
      <c r="P273" s="144"/>
      <c r="Q273" s="144"/>
      <c r="R273" s="144"/>
      <c r="S273" s="144"/>
      <c r="T273" s="144"/>
      <c r="U273" s="144"/>
      <c r="V273" s="144"/>
      <c r="W273" s="144"/>
      <c r="X273" s="144"/>
      <c r="Y273" s="144"/>
      <c r="Z273" s="144"/>
      <c r="AA273" s="144"/>
      <c r="AB273" s="144"/>
      <c r="AC273" s="144"/>
      <c r="AD273" s="144"/>
      <c r="AE273" s="144"/>
      <c r="AF273" s="144"/>
      <c r="AG273" s="144"/>
      <c r="AH273" s="144"/>
      <c r="AI273" s="144"/>
      <c r="AJ273" s="144"/>
      <c r="AK273" s="144"/>
      <c r="AL273" s="144"/>
      <c r="AM273" s="144"/>
      <c r="AN273" s="144"/>
      <c r="AO273" s="144"/>
      <c r="AP273" s="144"/>
      <c r="AQ273" s="144"/>
      <c r="AR273" s="144"/>
      <c r="AS273" s="144"/>
      <c r="AT273" s="144"/>
      <c r="AU273" s="144"/>
      <c r="AV273" s="144"/>
      <c r="AW273" s="144"/>
      <c r="AX273" s="144"/>
      <c r="AY273" s="144"/>
      <c r="AZ273" s="144"/>
      <c r="BA273" s="144"/>
      <c r="BB273" s="144"/>
      <c r="BC273" s="144"/>
      <c r="BD273" s="144"/>
      <c r="BE273" s="144"/>
      <c r="BF273" s="144"/>
      <c r="BG273" s="144"/>
      <c r="BH273" s="144"/>
      <c r="BI273" s="144"/>
      <c r="BJ273" s="144"/>
      <c r="BK273" s="144"/>
      <c r="BL273" s="144"/>
      <c r="BM273" s="144"/>
      <c r="BN273" s="95"/>
      <c r="BO273" s="95"/>
      <c r="BP273" s="95"/>
      <c r="BQ273" s="95"/>
      <c r="BR273" s="95"/>
      <c r="BS273" s="95"/>
      <c r="BT273" s="95"/>
      <c r="BU273" s="95"/>
      <c r="BV273" s="95"/>
      <c r="BW273" s="95"/>
      <c r="BX273" s="95"/>
      <c r="BY273" s="95"/>
      <c r="BZ273" s="95"/>
      <c r="CA273" s="95"/>
      <c r="CB273" s="95"/>
      <c r="CC273" s="95"/>
      <c r="CD273" s="95"/>
      <c r="CE273" s="95"/>
      <c r="CF273" s="95"/>
      <c r="CG273" s="95"/>
      <c r="CH273" s="95"/>
      <c r="CI273" s="95"/>
      <c r="CJ273" s="95"/>
      <c r="CK273" s="95"/>
      <c r="CL273" s="95"/>
      <c r="CM273" s="95"/>
      <c r="CN273" s="95"/>
      <c r="CO273" s="95"/>
      <c r="CP273" s="95"/>
      <c r="CQ273" s="95"/>
      <c r="CR273" s="95"/>
      <c r="CS273" s="95"/>
      <c r="CT273" s="95"/>
      <c r="CU273" s="95"/>
      <c r="CV273" s="95"/>
      <c r="CW273" s="95"/>
      <c r="CX273" s="95"/>
      <c r="CY273" s="95"/>
      <c r="CZ273" s="95"/>
      <c r="DA273" s="95"/>
      <c r="DB273" s="95"/>
      <c r="DC273" s="95"/>
      <c r="DD273" s="95"/>
      <c r="DE273" s="95"/>
      <c r="DF273" s="95"/>
      <c r="DG273" s="95"/>
      <c r="DH273" s="95"/>
      <c r="DI273" s="95"/>
      <c r="DJ273" s="95"/>
      <c r="DK273" s="95"/>
      <c r="DL273" s="95"/>
      <c r="DM273" s="95"/>
      <c r="DN273" s="95"/>
      <c r="DO273" s="95"/>
      <c r="DP273" s="95"/>
      <c r="DQ273" s="95"/>
      <c r="DR273" s="95"/>
      <c r="DS273" s="95"/>
      <c r="DT273" s="95"/>
      <c r="DU273" s="95"/>
      <c r="DV273" s="95"/>
      <c r="DW273" s="95"/>
      <c r="DX273" s="95"/>
      <c r="DY273" s="95"/>
      <c r="DZ273" s="95"/>
      <c r="EA273" s="95"/>
      <c r="EB273" s="95"/>
      <c r="EC273" s="95"/>
      <c r="ED273" s="95"/>
      <c r="EE273" s="95"/>
      <c r="EF273" s="95"/>
      <c r="EG273" s="95"/>
      <c r="EH273" s="95"/>
      <c r="EI273" s="95"/>
      <c r="EJ273" s="95"/>
      <c r="EK273" s="95"/>
      <c r="EL273" s="95"/>
      <c r="EM273" s="95"/>
      <c r="EN273" s="95"/>
      <c r="EO273" s="95"/>
      <c r="EP273" s="95"/>
      <c r="EQ273" s="95"/>
      <c r="ER273" s="95"/>
      <c r="ES273" s="95"/>
      <c r="ET273" s="95"/>
      <c r="EU273" s="95"/>
      <c r="EV273" s="95"/>
      <c r="EW273" s="95"/>
      <c r="EX273" s="95"/>
      <c r="EY273" s="95"/>
      <c r="EZ273" s="95"/>
      <c r="FA273" s="95"/>
      <c r="FB273" s="95"/>
      <c r="FC273" s="95"/>
      <c r="FD273" s="95"/>
      <c r="FE273" s="95"/>
      <c r="FF273" s="95"/>
      <c r="FG273" s="95"/>
      <c r="FH273" s="95"/>
      <c r="FI273" s="95"/>
      <c r="FJ273" s="95"/>
      <c r="FK273" s="95"/>
      <c r="FL273" s="95"/>
      <c r="FM273" s="95"/>
      <c r="FN273" s="95"/>
      <c r="FO273" s="95"/>
      <c r="FP273" s="95"/>
      <c r="FQ273" s="95"/>
      <c r="FR273" s="95"/>
      <c r="FS273" s="95"/>
      <c r="FT273" s="95"/>
      <c r="FU273" s="95"/>
      <c r="FV273" s="95"/>
      <c r="FW273" s="95"/>
      <c r="FX273" s="95"/>
      <c r="FY273" s="95"/>
      <c r="FZ273" s="95"/>
      <c r="GA273" s="95"/>
      <c r="GB273" s="95"/>
      <c r="GC273" s="95"/>
      <c r="GD273" s="95"/>
      <c r="GE273" s="95"/>
      <c r="GF273" s="95"/>
      <c r="GG273" s="95"/>
      <c r="GH273" s="95"/>
      <c r="GI273" s="95"/>
      <c r="GJ273" s="95"/>
      <c r="GK273" s="95"/>
      <c r="GL273" s="95"/>
      <c r="GM273" s="95"/>
      <c r="GN273" s="95"/>
      <c r="GO273" s="95"/>
      <c r="GP273" s="95"/>
      <c r="GQ273" s="95"/>
      <c r="GR273" s="95"/>
      <c r="GS273" s="95"/>
      <c r="GT273" s="95"/>
      <c r="GU273" s="95"/>
      <c r="GV273" s="95"/>
      <c r="GW273" s="133"/>
      <c r="GX273" s="133"/>
      <c r="GY273" s="133"/>
      <c r="GZ273" s="133"/>
      <c r="HA273" s="133"/>
      <c r="HB273" s="133"/>
      <c r="HC273" s="133"/>
      <c r="HD273" s="133"/>
      <c r="HE273" s="133"/>
      <c r="HF273" s="133"/>
      <c r="HG273" s="95"/>
      <c r="HH273" s="95"/>
      <c r="HI273" s="95"/>
      <c r="HJ273" s="95"/>
      <c r="HK273" s="95"/>
      <c r="HL273" s="95"/>
      <c r="HM273" s="95"/>
      <c r="HN273" s="95"/>
      <c r="HO273" s="95"/>
      <c r="HP273" s="95"/>
      <c r="HQ273" s="95"/>
      <c r="HR273" s="95"/>
      <c r="HS273" s="95"/>
      <c r="HT273" s="95"/>
      <c r="HU273" s="95"/>
      <c r="HV273" s="95"/>
      <c r="HW273" s="95"/>
      <c r="HX273" s="95"/>
      <c r="HY273" s="95"/>
      <c r="HZ273" s="95"/>
      <c r="IA273" s="95"/>
      <c r="IB273" s="95"/>
      <c r="IC273" s="95"/>
      <c r="ID273" s="95"/>
      <c r="IE273" s="95"/>
      <c r="IF273" s="95"/>
      <c r="IG273" s="95"/>
      <c r="IH273" s="95"/>
      <c r="II273" s="95"/>
      <c r="IJ273" s="95"/>
      <c r="IK273" s="95"/>
      <c r="IL273" s="95"/>
      <c r="IM273" s="95"/>
      <c r="IN273" s="95"/>
      <c r="IO273" s="95"/>
      <c r="IP273" s="95"/>
      <c r="IQ273" s="95"/>
      <c r="IR273" s="95"/>
      <c r="IS273" s="95"/>
      <c r="IT273" s="95"/>
      <c r="IU273" s="95"/>
      <c r="IV273" s="95"/>
      <c r="IW273" s="95"/>
      <c r="IX273" s="95"/>
      <c r="IY273" s="95"/>
      <c r="IZ273" s="95"/>
      <c r="JA273" s="95"/>
      <c r="JB273" s="95"/>
      <c r="JC273" s="95"/>
      <c r="JD273" s="95"/>
      <c r="JE273" s="95"/>
      <c r="JF273" s="95"/>
      <c r="JG273" s="95"/>
      <c r="JH273" s="95"/>
      <c r="JI273" s="95"/>
      <c r="JJ273" s="95"/>
      <c r="JK273" s="95"/>
      <c r="JL273" s="95"/>
      <c r="JM273" s="95"/>
      <c r="JN273" s="95"/>
      <c r="JO273" s="95"/>
      <c r="JP273" s="95"/>
      <c r="JQ273" s="95"/>
      <c r="JR273" s="95"/>
      <c r="JS273" s="95"/>
      <c r="JT273" s="95"/>
      <c r="JU273" s="95"/>
      <c r="JV273" s="95"/>
      <c r="JW273" s="95"/>
      <c r="JX273" s="95"/>
      <c r="JY273" s="95"/>
      <c r="JZ273" s="95"/>
      <c r="KA273" s="95"/>
      <c r="KB273" s="95"/>
      <c r="KC273" s="95"/>
      <c r="KD273" s="95"/>
      <c r="KE273" s="95"/>
      <c r="KF273" s="95"/>
      <c r="KG273" s="95"/>
      <c r="KH273" s="95"/>
      <c r="KI273" s="95"/>
      <c r="KJ273" s="95"/>
      <c r="KK273" s="95"/>
      <c r="KL273" s="95"/>
      <c r="KM273" s="95"/>
      <c r="KN273" s="95"/>
      <c r="KO273" s="95"/>
      <c r="KP273" s="95"/>
      <c r="KQ273" s="95"/>
      <c r="KR273" s="95"/>
      <c r="KS273" s="95"/>
      <c r="KT273" s="95"/>
      <c r="KU273" s="95"/>
      <c r="KV273" s="95"/>
      <c r="KW273" s="95"/>
      <c r="KX273" s="95"/>
      <c r="KY273" s="95"/>
      <c r="KZ273" s="95"/>
      <c r="LA273" s="95"/>
      <c r="LB273" s="95"/>
      <c r="LC273" s="95"/>
      <c r="LD273" s="95"/>
      <c r="LE273" s="95"/>
      <c r="LF273" s="95"/>
      <c r="LG273" s="95"/>
      <c r="LH273" s="95"/>
      <c r="LI273" s="95"/>
      <c r="LJ273" s="95"/>
      <c r="LK273" s="95"/>
      <c r="LL273" s="95"/>
      <c r="LM273" s="95"/>
      <c r="LN273" s="95"/>
      <c r="LO273" s="95"/>
      <c r="LP273" s="95"/>
      <c r="LQ273" s="95"/>
      <c r="LR273" s="95"/>
      <c r="LS273" s="95"/>
      <c r="LT273" s="95"/>
      <c r="LU273" s="95"/>
      <c r="LV273" s="95"/>
      <c r="LW273" s="95"/>
      <c r="LX273" s="95"/>
      <c r="LY273" s="95"/>
      <c r="LZ273" s="95"/>
      <c r="MA273" s="95"/>
      <c r="MB273" s="95"/>
      <c r="MC273" s="95"/>
      <c r="MD273" s="95"/>
      <c r="ME273" s="95"/>
      <c r="MF273" s="95"/>
      <c r="MG273" s="95"/>
      <c r="MH273" s="95"/>
      <c r="MI273" s="95"/>
      <c r="MJ273" s="95"/>
      <c r="MK273" s="95"/>
      <c r="ML273" s="95"/>
      <c r="MM273" s="95"/>
      <c r="MN273" s="95"/>
      <c r="MO273" s="95"/>
      <c r="MP273" s="95"/>
      <c r="MQ273" s="95"/>
      <c r="MR273" s="95"/>
      <c r="MS273" s="95"/>
      <c r="MT273" s="95"/>
      <c r="MU273" s="95"/>
      <c r="MV273" s="95"/>
      <c r="MW273" s="95"/>
      <c r="MX273" s="95"/>
      <c r="MY273" s="95"/>
      <c r="MZ273" s="95"/>
      <c r="NA273" s="95"/>
      <c r="NB273" s="95"/>
      <c r="NC273" s="95"/>
      <c r="ND273" s="95"/>
      <c r="NE273" s="95"/>
      <c r="NF273" s="95"/>
      <c r="NG273" s="95"/>
      <c r="NH273" s="95"/>
      <c r="NI273" s="95"/>
      <c r="NJ273" s="95"/>
      <c r="NK273" s="95"/>
      <c r="NL273" s="95"/>
      <c r="NM273" s="95"/>
      <c r="NN273" s="95"/>
      <c r="NO273" s="95"/>
      <c r="NP273" s="95"/>
      <c r="NQ273" s="95"/>
      <c r="NR273" s="95"/>
      <c r="NS273" s="95"/>
      <c r="NT273" s="95"/>
      <c r="NU273" s="95"/>
      <c r="NV273" s="95"/>
      <c r="NW273" s="95"/>
      <c r="NX273" s="95"/>
      <c r="NY273" s="95"/>
      <c r="NZ273" s="95"/>
      <c r="OA273" s="95"/>
      <c r="OB273" s="95"/>
      <c r="OC273" s="95"/>
      <c r="OD273" s="95"/>
      <c r="OE273" s="95"/>
      <c r="OF273" s="95"/>
      <c r="OG273" s="95"/>
      <c r="OH273" s="95"/>
      <c r="OI273" s="95"/>
      <c r="OJ273" s="95"/>
      <c r="OK273" s="95"/>
      <c r="OL273" s="95"/>
      <c r="OM273" s="95"/>
      <c r="ON273" s="95"/>
      <c r="OO273" s="95"/>
      <c r="OP273" s="95"/>
      <c r="OQ273" s="95"/>
      <c r="OR273" s="95"/>
      <c r="OS273" s="95"/>
      <c r="OT273" s="95"/>
      <c r="OU273" s="95"/>
      <c r="OV273" s="95"/>
      <c r="OW273" s="95"/>
      <c r="OX273" s="95"/>
      <c r="OY273" s="95"/>
      <c r="OZ273" s="95"/>
      <c r="PA273" s="95"/>
      <c r="PB273" s="95"/>
      <c r="PC273" s="95"/>
      <c r="PD273" s="95"/>
      <c r="PE273" s="95"/>
      <c r="PF273" s="95"/>
      <c r="PG273" s="95"/>
      <c r="PH273" s="95"/>
    </row>
    <row r="274" spans="3:424" s="85" customFormat="1" ht="29.55" customHeight="1">
      <c r="C274" s="1815" t="s">
        <v>247</v>
      </c>
      <c r="D274" s="1815"/>
      <c r="E274" s="1815"/>
      <c r="F274" s="143">
        <f t="shared" si="89"/>
        <v>0</v>
      </c>
      <c r="G274" s="143" t="e">
        <f t="shared" si="90"/>
        <v>#VALUE!</v>
      </c>
      <c r="H274" s="143" t="e">
        <f t="shared" si="93"/>
        <v>#VALUE!</v>
      </c>
      <c r="I274" s="143" t="e">
        <f t="shared" si="93"/>
        <v>#VALUE!</v>
      </c>
      <c r="J274" s="143" t="e">
        <f t="shared" si="93"/>
        <v>#VALUE!</v>
      </c>
      <c r="K274" s="143" t="e">
        <f t="shared" si="93"/>
        <v>#VALUE!</v>
      </c>
      <c r="L274" s="143" t="e">
        <f t="shared" si="93"/>
        <v>#VALUE!</v>
      </c>
      <c r="M274" s="143" t="e">
        <f t="shared" si="93"/>
        <v>#VALUE!</v>
      </c>
      <c r="N274" s="143" t="e">
        <f t="shared" si="93"/>
        <v>#VALUE!</v>
      </c>
      <c r="O274" s="143" t="e">
        <f t="shared" si="93"/>
        <v>#VALUE!</v>
      </c>
      <c r="P274" s="143" t="e">
        <f t="shared" si="93"/>
        <v>#VALUE!</v>
      </c>
      <c r="Q274" s="143" t="e">
        <f t="shared" si="93"/>
        <v>#VALUE!</v>
      </c>
      <c r="R274" s="143" t="e">
        <f t="shared" si="93"/>
        <v>#VALUE!</v>
      </c>
      <c r="S274" s="143" t="e">
        <f t="shared" si="93"/>
        <v>#VALUE!</v>
      </c>
      <c r="T274" s="143" t="e">
        <f t="shared" si="93"/>
        <v>#VALUE!</v>
      </c>
      <c r="U274" s="143" t="e">
        <f t="shared" si="93"/>
        <v>#VALUE!</v>
      </c>
      <c r="V274" s="143" t="e">
        <f t="shared" si="93"/>
        <v>#VALUE!</v>
      </c>
      <c r="W274" s="143" t="e">
        <f t="shared" si="93"/>
        <v>#VALUE!</v>
      </c>
      <c r="X274" s="143" t="e">
        <f t="shared" si="93"/>
        <v>#VALUE!</v>
      </c>
      <c r="Y274" s="143" t="e">
        <f t="shared" si="93"/>
        <v>#VALUE!</v>
      </c>
      <c r="Z274" s="143" t="e">
        <f t="shared" si="93"/>
        <v>#VALUE!</v>
      </c>
      <c r="AA274" s="143" t="e">
        <f t="shared" si="93"/>
        <v>#VALUE!</v>
      </c>
      <c r="AB274" s="143" t="e">
        <f t="shared" si="93"/>
        <v>#VALUE!</v>
      </c>
      <c r="AC274" s="143" t="e">
        <f t="shared" si="93"/>
        <v>#VALUE!</v>
      </c>
      <c r="AD274" s="143" t="e">
        <f t="shared" si="93"/>
        <v>#VALUE!</v>
      </c>
      <c r="AE274" s="143" t="e">
        <f t="shared" si="93"/>
        <v>#VALUE!</v>
      </c>
      <c r="AF274" s="143" t="e">
        <f t="shared" si="93"/>
        <v>#VALUE!</v>
      </c>
      <c r="AG274" s="143" t="e">
        <f t="shared" si="93"/>
        <v>#VALUE!</v>
      </c>
      <c r="AH274" s="143" t="e">
        <f t="shared" si="93"/>
        <v>#VALUE!</v>
      </c>
      <c r="AI274" s="143" t="e">
        <f t="shared" si="93"/>
        <v>#VALUE!</v>
      </c>
      <c r="AJ274" s="143" t="e">
        <f t="shared" si="93"/>
        <v>#VALUE!</v>
      </c>
      <c r="AK274" s="143" t="e">
        <f t="shared" si="93"/>
        <v>#VALUE!</v>
      </c>
      <c r="AL274" s="143" t="e">
        <f t="shared" si="93"/>
        <v>#VALUE!</v>
      </c>
      <c r="AM274" s="143" t="e">
        <f t="shared" si="93"/>
        <v>#VALUE!</v>
      </c>
      <c r="AN274" s="143" t="e">
        <f t="shared" si="93"/>
        <v>#VALUE!</v>
      </c>
      <c r="AO274" s="143" t="e">
        <f t="shared" si="93"/>
        <v>#VALUE!</v>
      </c>
      <c r="AP274" s="143" t="e">
        <f t="shared" si="93"/>
        <v>#VALUE!</v>
      </c>
      <c r="AQ274" s="143" t="e">
        <f t="shared" si="93"/>
        <v>#VALUE!</v>
      </c>
      <c r="AR274" s="143" t="e">
        <f t="shared" si="93"/>
        <v>#VALUE!</v>
      </c>
      <c r="AS274" s="143" t="e">
        <f t="shared" si="93"/>
        <v>#VALUE!</v>
      </c>
      <c r="AT274" s="143" t="e">
        <f t="shared" si="93"/>
        <v>#VALUE!</v>
      </c>
      <c r="AU274" s="143" t="e">
        <f t="shared" si="93"/>
        <v>#VALUE!</v>
      </c>
      <c r="AV274" s="143" t="e">
        <f t="shared" si="93"/>
        <v>#VALUE!</v>
      </c>
      <c r="AW274" s="143" t="e">
        <f t="shared" si="93"/>
        <v>#VALUE!</v>
      </c>
      <c r="AX274" s="143" t="e">
        <f t="shared" si="93"/>
        <v>#VALUE!</v>
      </c>
      <c r="AY274" s="143" t="e">
        <f t="shared" si="93"/>
        <v>#VALUE!</v>
      </c>
      <c r="AZ274" s="143" t="e">
        <f t="shared" si="93"/>
        <v>#VALUE!</v>
      </c>
      <c r="BA274" s="143" t="e">
        <f t="shared" si="93"/>
        <v>#VALUE!</v>
      </c>
      <c r="BB274" s="143" t="e">
        <f t="shared" si="93"/>
        <v>#VALUE!</v>
      </c>
      <c r="BC274" s="143" t="e">
        <f t="shared" si="93"/>
        <v>#VALUE!</v>
      </c>
      <c r="BD274" s="143" t="e">
        <f t="shared" si="93"/>
        <v>#VALUE!</v>
      </c>
      <c r="BE274" s="143" t="e">
        <f t="shared" si="93"/>
        <v>#VALUE!</v>
      </c>
      <c r="BF274" s="143" t="e">
        <f t="shared" si="93"/>
        <v>#VALUE!</v>
      </c>
      <c r="BG274" s="143" t="e">
        <f t="shared" si="93"/>
        <v>#VALUE!</v>
      </c>
      <c r="BH274" s="143" t="e">
        <f t="shared" si="93"/>
        <v>#VALUE!</v>
      </c>
      <c r="BI274" s="143" t="e">
        <f t="shared" si="93"/>
        <v>#VALUE!</v>
      </c>
      <c r="BJ274" s="143" t="e">
        <f t="shared" si="93"/>
        <v>#VALUE!</v>
      </c>
      <c r="BK274" s="143" t="e">
        <f t="shared" si="93"/>
        <v>#VALUE!</v>
      </c>
      <c r="BL274" s="143" t="e">
        <f t="shared" si="93"/>
        <v>#VALUE!</v>
      </c>
      <c r="BM274" s="143" t="e">
        <f t="shared" si="93"/>
        <v>#VALUE!</v>
      </c>
      <c r="BN274" s="95"/>
      <c r="BO274" s="95"/>
      <c r="BP274" s="95"/>
      <c r="BQ274" s="95"/>
      <c r="BR274" s="95"/>
      <c r="BS274" s="95"/>
      <c r="BT274" s="95"/>
      <c r="BU274" s="95"/>
      <c r="BV274" s="95"/>
      <c r="BW274" s="95"/>
      <c r="BX274" s="95"/>
      <c r="BY274" s="95"/>
      <c r="BZ274" s="95"/>
      <c r="CA274" s="95"/>
      <c r="CB274" s="95"/>
      <c r="CC274" s="95"/>
      <c r="CD274" s="95"/>
      <c r="CE274" s="95"/>
      <c r="CF274" s="95"/>
      <c r="CG274" s="95"/>
      <c r="CH274" s="95"/>
      <c r="CI274" s="95"/>
      <c r="CJ274" s="95"/>
      <c r="CK274" s="95"/>
      <c r="CL274" s="95"/>
      <c r="CM274" s="95"/>
      <c r="CN274" s="95"/>
      <c r="CO274" s="95"/>
      <c r="CP274" s="95"/>
      <c r="CQ274" s="95"/>
      <c r="CR274" s="95"/>
      <c r="CS274" s="95"/>
      <c r="CT274" s="95"/>
      <c r="CU274" s="95"/>
      <c r="CV274" s="95"/>
      <c r="CW274" s="95"/>
      <c r="CX274" s="95"/>
      <c r="CY274" s="95"/>
      <c r="CZ274" s="95"/>
      <c r="DA274" s="95"/>
      <c r="DB274" s="95"/>
      <c r="DC274" s="95"/>
      <c r="DD274" s="95"/>
      <c r="DE274" s="95"/>
      <c r="DF274" s="95"/>
      <c r="DG274" s="95"/>
      <c r="DH274" s="95"/>
      <c r="DI274" s="95"/>
      <c r="DJ274" s="95"/>
      <c r="DK274" s="95"/>
      <c r="DL274" s="95"/>
      <c r="DM274" s="95"/>
      <c r="DN274" s="95"/>
      <c r="DO274" s="95"/>
      <c r="DP274" s="95"/>
      <c r="DQ274" s="95"/>
      <c r="DR274" s="95"/>
      <c r="DS274" s="95"/>
      <c r="DT274" s="95"/>
      <c r="DU274" s="95"/>
      <c r="DV274" s="95"/>
      <c r="DW274" s="95"/>
      <c r="DX274" s="95"/>
      <c r="DY274" s="95"/>
      <c r="DZ274" s="95"/>
      <c r="EA274" s="95"/>
      <c r="EB274" s="95"/>
      <c r="EC274" s="95"/>
      <c r="ED274" s="95"/>
      <c r="EE274" s="95"/>
      <c r="EF274" s="95"/>
      <c r="EG274" s="95"/>
      <c r="EH274" s="95"/>
      <c r="EI274" s="95"/>
      <c r="EJ274" s="95"/>
      <c r="EK274" s="95"/>
      <c r="EL274" s="95"/>
      <c r="EM274" s="95"/>
      <c r="EN274" s="95"/>
      <c r="EO274" s="95"/>
      <c r="EP274" s="95"/>
      <c r="EQ274" s="95"/>
      <c r="ER274" s="95"/>
      <c r="ES274" s="95"/>
      <c r="ET274" s="95"/>
      <c r="EU274" s="95"/>
      <c r="EV274" s="95"/>
      <c r="EW274" s="95"/>
      <c r="EX274" s="95"/>
      <c r="EY274" s="95"/>
      <c r="EZ274" s="95"/>
      <c r="FA274" s="95"/>
      <c r="FB274" s="95"/>
      <c r="FC274" s="95"/>
      <c r="FD274" s="95"/>
      <c r="FE274" s="95"/>
      <c r="FF274" s="95"/>
      <c r="FG274" s="95"/>
      <c r="FH274" s="95"/>
      <c r="FI274" s="95"/>
      <c r="FJ274" s="95"/>
      <c r="FK274" s="95"/>
      <c r="FL274" s="95"/>
      <c r="FM274" s="95"/>
      <c r="FN274" s="95"/>
      <c r="FO274" s="95"/>
      <c r="FP274" s="95"/>
      <c r="FQ274" s="95"/>
      <c r="FR274" s="95"/>
      <c r="FS274" s="95"/>
      <c r="FT274" s="95"/>
      <c r="FU274" s="95"/>
      <c r="FV274" s="95"/>
      <c r="FW274" s="95"/>
      <c r="FX274" s="95"/>
      <c r="FY274" s="95"/>
      <c r="FZ274" s="95"/>
      <c r="GA274" s="95"/>
      <c r="GB274" s="95"/>
      <c r="GC274" s="95"/>
      <c r="GD274" s="95"/>
      <c r="GE274" s="95"/>
      <c r="GF274" s="95"/>
      <c r="GG274" s="95"/>
      <c r="GH274" s="95"/>
      <c r="GI274" s="95"/>
      <c r="GJ274" s="95"/>
      <c r="GK274" s="95"/>
      <c r="GL274" s="95"/>
      <c r="GM274" s="95"/>
      <c r="GN274" s="95"/>
      <c r="GO274" s="95"/>
      <c r="GP274" s="95"/>
      <c r="GQ274" s="95"/>
      <c r="GR274" s="95"/>
      <c r="GS274" s="95"/>
      <c r="GT274" s="95"/>
      <c r="GU274" s="95"/>
      <c r="GV274" s="95"/>
      <c r="GW274" s="133"/>
      <c r="GX274" s="133"/>
      <c r="GY274" s="133"/>
      <c r="GZ274" s="133"/>
      <c r="HA274" s="133"/>
      <c r="HB274" s="133"/>
      <c r="HC274" s="133"/>
      <c r="HD274" s="133"/>
      <c r="HE274" s="133"/>
      <c r="HF274" s="133"/>
      <c r="HG274" s="95"/>
      <c r="HH274" s="95"/>
      <c r="HI274" s="95"/>
      <c r="HJ274" s="95"/>
      <c r="HK274" s="95"/>
      <c r="HL274" s="95"/>
      <c r="HM274" s="95"/>
      <c r="HN274" s="95"/>
      <c r="HO274" s="95"/>
      <c r="HP274" s="95"/>
      <c r="HQ274" s="95"/>
      <c r="HR274" s="95"/>
      <c r="HS274" s="95"/>
      <c r="HT274" s="95"/>
      <c r="HU274" s="95"/>
      <c r="HV274" s="95"/>
      <c r="HW274" s="95"/>
      <c r="HX274" s="95"/>
      <c r="HY274" s="95"/>
      <c r="HZ274" s="95"/>
      <c r="IA274" s="95"/>
      <c r="IB274" s="95"/>
      <c r="IC274" s="95"/>
      <c r="ID274" s="95"/>
      <c r="IE274" s="95"/>
      <c r="IF274" s="95"/>
      <c r="IG274" s="95"/>
      <c r="IH274" s="95"/>
      <c r="II274" s="95"/>
      <c r="IJ274" s="95"/>
      <c r="IK274" s="95"/>
      <c r="IL274" s="95"/>
      <c r="IM274" s="95"/>
      <c r="IN274" s="95"/>
      <c r="IO274" s="95"/>
      <c r="IP274" s="95"/>
      <c r="IQ274" s="95"/>
      <c r="IR274" s="95"/>
      <c r="IS274" s="95"/>
      <c r="IT274" s="95"/>
      <c r="IU274" s="95"/>
      <c r="IV274" s="95"/>
      <c r="IW274" s="95"/>
      <c r="IX274" s="95"/>
      <c r="IY274" s="95"/>
      <c r="IZ274" s="95"/>
      <c r="JA274" s="95"/>
      <c r="JB274" s="95"/>
      <c r="JC274" s="95"/>
      <c r="JD274" s="95"/>
      <c r="JE274" s="95"/>
      <c r="JF274" s="95"/>
      <c r="JG274" s="95"/>
      <c r="JH274" s="95"/>
      <c r="JI274" s="95"/>
      <c r="JJ274" s="95"/>
      <c r="JK274" s="95"/>
      <c r="JL274" s="95"/>
      <c r="JM274" s="95"/>
      <c r="JN274" s="95"/>
      <c r="JO274" s="95"/>
      <c r="JP274" s="95"/>
      <c r="JQ274" s="95"/>
      <c r="JR274" s="95"/>
      <c r="JS274" s="95"/>
      <c r="JT274" s="95"/>
      <c r="JU274" s="95"/>
      <c r="JV274" s="95"/>
      <c r="JW274" s="95"/>
      <c r="JX274" s="95"/>
      <c r="JY274" s="95"/>
      <c r="JZ274" s="95"/>
      <c r="KA274" s="95"/>
      <c r="KB274" s="95"/>
      <c r="KC274" s="95"/>
      <c r="KD274" s="95"/>
      <c r="KE274" s="95"/>
      <c r="KF274" s="95"/>
      <c r="KG274" s="95"/>
      <c r="KH274" s="95"/>
      <c r="KI274" s="95"/>
      <c r="KJ274" s="95"/>
      <c r="KK274" s="95"/>
      <c r="KL274" s="95"/>
      <c r="KM274" s="95"/>
      <c r="KN274" s="95"/>
      <c r="KO274" s="95"/>
      <c r="KP274" s="95"/>
      <c r="KQ274" s="95"/>
      <c r="KR274" s="95"/>
      <c r="KS274" s="95"/>
      <c r="KT274" s="95"/>
      <c r="KU274" s="95"/>
      <c r="KV274" s="95"/>
      <c r="KW274" s="95"/>
      <c r="KX274" s="95"/>
      <c r="KY274" s="95"/>
      <c r="KZ274" s="95"/>
      <c r="LA274" s="95"/>
      <c r="LB274" s="95"/>
      <c r="LC274" s="95"/>
      <c r="LD274" s="95"/>
      <c r="LE274" s="95"/>
      <c r="LF274" s="95"/>
      <c r="LG274" s="95"/>
      <c r="LH274" s="95"/>
      <c r="LI274" s="95"/>
      <c r="LJ274" s="95"/>
      <c r="LK274" s="95"/>
      <c r="LL274" s="95"/>
      <c r="LM274" s="95"/>
      <c r="LN274" s="95"/>
      <c r="LO274" s="95"/>
      <c r="LP274" s="95"/>
      <c r="LQ274" s="95"/>
      <c r="LR274" s="95"/>
      <c r="LS274" s="95"/>
      <c r="LT274" s="95"/>
      <c r="LU274" s="95"/>
      <c r="LV274" s="95"/>
      <c r="LW274" s="95"/>
      <c r="LX274" s="95"/>
      <c r="LY274" s="95"/>
      <c r="LZ274" s="95"/>
      <c r="MA274" s="95"/>
      <c r="MB274" s="95"/>
      <c r="MC274" s="95"/>
      <c r="MD274" s="95"/>
      <c r="ME274" s="95"/>
      <c r="MF274" s="95"/>
      <c r="MG274" s="95"/>
      <c r="MH274" s="95"/>
      <c r="MI274" s="95"/>
      <c r="MJ274" s="95"/>
      <c r="MK274" s="95"/>
      <c r="ML274" s="95"/>
      <c r="MM274" s="95"/>
      <c r="MN274" s="95"/>
      <c r="MO274" s="95"/>
      <c r="MP274" s="95"/>
      <c r="MQ274" s="95"/>
      <c r="MR274" s="95"/>
      <c r="MS274" s="95"/>
      <c r="MT274" s="95"/>
      <c r="MU274" s="95"/>
      <c r="MV274" s="95"/>
      <c r="MW274" s="95"/>
      <c r="MX274" s="95"/>
      <c r="MY274" s="95"/>
      <c r="MZ274" s="95"/>
      <c r="NA274" s="95"/>
      <c r="NB274" s="95"/>
      <c r="NC274" s="95"/>
      <c r="ND274" s="95"/>
      <c r="NE274" s="95"/>
      <c r="NF274" s="95"/>
      <c r="NG274" s="95"/>
      <c r="NH274" s="95"/>
      <c r="NI274" s="95"/>
      <c r="NJ274" s="95"/>
      <c r="NK274" s="95"/>
      <c r="NL274" s="95"/>
      <c r="NM274" s="95"/>
      <c r="NN274" s="95"/>
      <c r="NO274" s="95"/>
      <c r="NP274" s="95"/>
      <c r="NQ274" s="95"/>
      <c r="NR274" s="95"/>
      <c r="NS274" s="95"/>
      <c r="NT274" s="95"/>
      <c r="NU274" s="95"/>
      <c r="NV274" s="95"/>
      <c r="NW274" s="95"/>
      <c r="NX274" s="95"/>
      <c r="NY274" s="95"/>
      <c r="NZ274" s="95"/>
      <c r="OA274" s="95"/>
      <c r="OB274" s="95"/>
      <c r="OC274" s="95"/>
      <c r="OD274" s="95"/>
      <c r="OE274" s="95"/>
      <c r="OF274" s="95"/>
      <c r="OG274" s="95"/>
      <c r="OH274" s="95"/>
      <c r="OI274" s="95"/>
      <c r="OJ274" s="95"/>
      <c r="OK274" s="95"/>
      <c r="OL274" s="95"/>
      <c r="OM274" s="95"/>
      <c r="ON274" s="95"/>
      <c r="OO274" s="95"/>
      <c r="OP274" s="95"/>
      <c r="OQ274" s="95"/>
      <c r="OR274" s="95"/>
      <c r="OS274" s="95"/>
      <c r="OT274" s="95"/>
      <c r="OU274" s="95"/>
      <c r="OV274" s="95"/>
      <c r="OW274" s="95"/>
      <c r="OX274" s="95"/>
      <c r="OY274" s="95"/>
      <c r="OZ274" s="95"/>
      <c r="PA274" s="95"/>
      <c r="PB274" s="95"/>
      <c r="PC274" s="95"/>
      <c r="PD274" s="95"/>
      <c r="PE274" s="95"/>
      <c r="PF274" s="95"/>
      <c r="PG274" s="95"/>
      <c r="PH274" s="95"/>
    </row>
    <row r="275" spans="3:424" s="85" customFormat="1" ht="29.55" customHeight="1">
      <c r="C275" s="1815" t="s">
        <v>248</v>
      </c>
      <c r="D275" s="1815"/>
      <c r="E275" s="1815"/>
      <c r="F275" s="143">
        <f t="shared" si="89"/>
        <v>0</v>
      </c>
      <c r="G275" s="143" t="e">
        <f t="shared" si="90"/>
        <v>#VALUE!</v>
      </c>
      <c r="H275" s="143" t="e">
        <f t="shared" si="93"/>
        <v>#VALUE!</v>
      </c>
      <c r="I275" s="143" t="e">
        <f t="shared" si="93"/>
        <v>#VALUE!</v>
      </c>
      <c r="J275" s="143" t="e">
        <f t="shared" si="93"/>
        <v>#VALUE!</v>
      </c>
      <c r="K275" s="143" t="e">
        <f t="shared" si="93"/>
        <v>#VALUE!</v>
      </c>
      <c r="L275" s="143" t="e">
        <f t="shared" si="93"/>
        <v>#VALUE!</v>
      </c>
      <c r="M275" s="143" t="e">
        <f t="shared" si="93"/>
        <v>#VALUE!</v>
      </c>
      <c r="N275" s="143" t="e">
        <f t="shared" si="93"/>
        <v>#VALUE!</v>
      </c>
      <c r="O275" s="143" t="e">
        <f t="shared" si="93"/>
        <v>#VALUE!</v>
      </c>
      <c r="P275" s="143" t="e">
        <f t="shared" si="93"/>
        <v>#VALUE!</v>
      </c>
      <c r="Q275" s="143" t="e">
        <f t="shared" si="93"/>
        <v>#VALUE!</v>
      </c>
      <c r="R275" s="143" t="e">
        <f t="shared" si="93"/>
        <v>#VALUE!</v>
      </c>
      <c r="S275" s="143" t="e">
        <f t="shared" si="93"/>
        <v>#VALUE!</v>
      </c>
      <c r="T275" s="143" t="e">
        <f t="shared" si="93"/>
        <v>#VALUE!</v>
      </c>
      <c r="U275" s="143" t="e">
        <f t="shared" si="93"/>
        <v>#VALUE!</v>
      </c>
      <c r="V275" s="143" t="e">
        <f t="shared" si="93"/>
        <v>#VALUE!</v>
      </c>
      <c r="W275" s="143" t="e">
        <f t="shared" si="93"/>
        <v>#VALUE!</v>
      </c>
      <c r="X275" s="143" t="e">
        <f t="shared" si="93"/>
        <v>#VALUE!</v>
      </c>
      <c r="Y275" s="143" t="e">
        <f t="shared" si="93"/>
        <v>#VALUE!</v>
      </c>
      <c r="Z275" s="143" t="e">
        <f t="shared" si="93"/>
        <v>#VALUE!</v>
      </c>
      <c r="AA275" s="143" t="e">
        <f t="shared" si="93"/>
        <v>#VALUE!</v>
      </c>
      <c r="AB275" s="143" t="e">
        <f t="shared" si="93"/>
        <v>#VALUE!</v>
      </c>
      <c r="AC275" s="143" t="e">
        <f t="shared" si="93"/>
        <v>#VALUE!</v>
      </c>
      <c r="AD275" s="143" t="e">
        <f t="shared" si="93"/>
        <v>#VALUE!</v>
      </c>
      <c r="AE275" s="143" t="e">
        <f t="shared" si="93"/>
        <v>#VALUE!</v>
      </c>
      <c r="AF275" s="143" t="e">
        <f t="shared" si="93"/>
        <v>#VALUE!</v>
      </c>
      <c r="AG275" s="143" t="e">
        <f t="shared" si="93"/>
        <v>#VALUE!</v>
      </c>
      <c r="AH275" s="143" t="e">
        <f t="shared" si="93"/>
        <v>#VALUE!</v>
      </c>
      <c r="AI275" s="143" t="e">
        <f t="shared" si="93"/>
        <v>#VALUE!</v>
      </c>
      <c r="AJ275" s="143" t="e">
        <f t="shared" si="93"/>
        <v>#VALUE!</v>
      </c>
      <c r="AK275" s="143" t="e">
        <f t="shared" si="93"/>
        <v>#VALUE!</v>
      </c>
      <c r="AL275" s="143" t="e">
        <f t="shared" si="93"/>
        <v>#VALUE!</v>
      </c>
      <c r="AM275" s="143" t="e">
        <f t="shared" si="93"/>
        <v>#VALUE!</v>
      </c>
      <c r="AN275" s="143" t="e">
        <f t="shared" si="93"/>
        <v>#VALUE!</v>
      </c>
      <c r="AO275" s="143" t="e">
        <f t="shared" si="93"/>
        <v>#VALUE!</v>
      </c>
      <c r="AP275" s="143" t="e">
        <f t="shared" si="93"/>
        <v>#VALUE!</v>
      </c>
      <c r="AQ275" s="143" t="e">
        <f t="shared" si="93"/>
        <v>#VALUE!</v>
      </c>
      <c r="AR275" s="143" t="e">
        <f t="shared" si="93"/>
        <v>#VALUE!</v>
      </c>
      <c r="AS275" s="143" t="e">
        <f t="shared" si="93"/>
        <v>#VALUE!</v>
      </c>
      <c r="AT275" s="143" t="e">
        <f t="shared" si="93"/>
        <v>#VALUE!</v>
      </c>
      <c r="AU275" s="143" t="e">
        <f t="shared" si="93"/>
        <v>#VALUE!</v>
      </c>
      <c r="AV275" s="143" t="e">
        <f t="shared" si="93"/>
        <v>#VALUE!</v>
      </c>
      <c r="AW275" s="143" t="e">
        <f t="shared" si="93"/>
        <v>#VALUE!</v>
      </c>
      <c r="AX275" s="143" t="e">
        <f t="shared" si="93"/>
        <v>#VALUE!</v>
      </c>
      <c r="AY275" s="143" t="e">
        <f t="shared" si="93"/>
        <v>#VALUE!</v>
      </c>
      <c r="AZ275" s="143" t="e">
        <f t="shared" si="93"/>
        <v>#VALUE!</v>
      </c>
      <c r="BA275" s="143" t="e">
        <f t="shared" si="93"/>
        <v>#VALUE!</v>
      </c>
      <c r="BB275" s="143" t="e">
        <f t="shared" si="93"/>
        <v>#VALUE!</v>
      </c>
      <c r="BC275" s="143" t="e">
        <f t="shared" si="93"/>
        <v>#VALUE!</v>
      </c>
      <c r="BD275" s="143" t="e">
        <f t="shared" si="93"/>
        <v>#VALUE!</v>
      </c>
      <c r="BE275" s="143" t="e">
        <f t="shared" si="93"/>
        <v>#VALUE!</v>
      </c>
      <c r="BF275" s="143" t="e">
        <f t="shared" si="93"/>
        <v>#VALUE!</v>
      </c>
      <c r="BG275" s="143" t="e">
        <f t="shared" si="93"/>
        <v>#VALUE!</v>
      </c>
      <c r="BH275" s="143" t="e">
        <f t="shared" si="93"/>
        <v>#VALUE!</v>
      </c>
      <c r="BI275" s="143" t="e">
        <f t="shared" si="93"/>
        <v>#VALUE!</v>
      </c>
      <c r="BJ275" s="143" t="e">
        <f t="shared" si="93"/>
        <v>#VALUE!</v>
      </c>
      <c r="BK275" s="143" t="e">
        <f t="shared" si="93"/>
        <v>#VALUE!</v>
      </c>
      <c r="BL275" s="143" t="e">
        <f t="shared" si="93"/>
        <v>#VALUE!</v>
      </c>
      <c r="BM275" s="143" t="e">
        <f t="shared" si="93"/>
        <v>#VALUE!</v>
      </c>
      <c r="BN275" s="95"/>
      <c r="BO275" s="95"/>
      <c r="BP275" s="95"/>
      <c r="BQ275" s="95"/>
      <c r="BR275" s="95"/>
      <c r="BS275" s="95"/>
      <c r="BT275" s="95"/>
      <c r="BU275" s="95"/>
      <c r="BV275" s="95"/>
      <c r="BW275" s="95"/>
      <c r="BX275" s="95"/>
      <c r="BY275" s="95"/>
      <c r="BZ275" s="95"/>
      <c r="CA275" s="95"/>
      <c r="CB275" s="95"/>
      <c r="CC275" s="95"/>
      <c r="CD275" s="95"/>
      <c r="CE275" s="95"/>
      <c r="CF275" s="95"/>
      <c r="CG275" s="95"/>
      <c r="CH275" s="95"/>
      <c r="CI275" s="95"/>
      <c r="CJ275" s="95"/>
      <c r="CK275" s="95"/>
      <c r="CL275" s="95"/>
      <c r="CM275" s="95"/>
      <c r="CN275" s="95"/>
      <c r="CO275" s="95"/>
      <c r="CP275" s="95"/>
      <c r="CQ275" s="95"/>
      <c r="CR275" s="95"/>
      <c r="CS275" s="95"/>
      <c r="CT275" s="95"/>
      <c r="CU275" s="95"/>
      <c r="CV275" s="95"/>
      <c r="CW275" s="95"/>
      <c r="CX275" s="95"/>
      <c r="CY275" s="95"/>
      <c r="CZ275" s="95"/>
      <c r="DA275" s="95"/>
      <c r="DB275" s="95"/>
      <c r="DC275" s="95"/>
      <c r="DD275" s="95"/>
      <c r="DE275" s="95"/>
      <c r="DF275" s="95"/>
      <c r="DG275" s="95"/>
      <c r="DH275" s="95"/>
      <c r="DI275" s="95"/>
      <c r="DJ275" s="95"/>
      <c r="DK275" s="95"/>
      <c r="DL275" s="95"/>
      <c r="DM275" s="95"/>
      <c r="DN275" s="95"/>
      <c r="DO275" s="95"/>
      <c r="DP275" s="95"/>
      <c r="DQ275" s="95"/>
      <c r="DR275" s="95"/>
      <c r="DS275" s="95"/>
      <c r="DT275" s="95"/>
      <c r="DU275" s="95"/>
      <c r="DV275" s="95"/>
      <c r="DW275" s="95"/>
      <c r="DX275" s="95"/>
      <c r="DY275" s="95"/>
      <c r="DZ275" s="95"/>
      <c r="EA275" s="95"/>
      <c r="EB275" s="95"/>
      <c r="EC275" s="95"/>
      <c r="ED275" s="95"/>
      <c r="EE275" s="95"/>
      <c r="EF275" s="95"/>
      <c r="EG275" s="95"/>
      <c r="EH275" s="95"/>
      <c r="EI275" s="95"/>
      <c r="EJ275" s="95"/>
      <c r="EK275" s="95"/>
      <c r="EL275" s="95"/>
      <c r="EM275" s="95"/>
      <c r="EN275" s="95"/>
      <c r="EO275" s="95"/>
      <c r="EP275" s="95"/>
      <c r="EQ275" s="95"/>
      <c r="ER275" s="95"/>
      <c r="ES275" s="95"/>
      <c r="ET275" s="95"/>
      <c r="EU275" s="95"/>
      <c r="EV275" s="95"/>
      <c r="EW275" s="95"/>
      <c r="EX275" s="95"/>
      <c r="EY275" s="95"/>
      <c r="EZ275" s="95"/>
      <c r="FA275" s="95"/>
      <c r="FB275" s="95"/>
      <c r="FC275" s="95"/>
      <c r="FD275" s="95"/>
      <c r="FE275" s="95"/>
      <c r="FF275" s="95"/>
      <c r="FG275" s="95"/>
      <c r="FH275" s="95"/>
      <c r="FI275" s="95"/>
      <c r="FJ275" s="95"/>
      <c r="FK275" s="95"/>
      <c r="FL275" s="95"/>
      <c r="FM275" s="95"/>
      <c r="FN275" s="95"/>
      <c r="FO275" s="95"/>
      <c r="FP275" s="95"/>
      <c r="FQ275" s="95"/>
      <c r="FR275" s="95"/>
      <c r="FS275" s="95"/>
      <c r="FT275" s="95"/>
      <c r="FU275" s="95"/>
      <c r="FV275" s="95"/>
      <c r="FW275" s="95"/>
      <c r="FX275" s="95"/>
      <c r="FY275" s="95"/>
      <c r="FZ275" s="95"/>
      <c r="GA275" s="95"/>
      <c r="GB275" s="95"/>
      <c r="GC275" s="95"/>
      <c r="GD275" s="95"/>
      <c r="GE275" s="95"/>
      <c r="GF275" s="95"/>
      <c r="GG275" s="95"/>
      <c r="GH275" s="95"/>
      <c r="GI275" s="95"/>
      <c r="GJ275" s="95"/>
      <c r="GK275" s="95"/>
      <c r="GL275" s="95"/>
      <c r="GM275" s="95"/>
      <c r="GN275" s="95"/>
      <c r="GO275" s="95"/>
      <c r="GP275" s="95"/>
      <c r="GQ275" s="95"/>
      <c r="GR275" s="95"/>
      <c r="GS275" s="95"/>
      <c r="GT275" s="95"/>
      <c r="GU275" s="95"/>
      <c r="GV275" s="95"/>
      <c r="GW275" s="133"/>
      <c r="GX275" s="133"/>
      <c r="GY275" s="133"/>
      <c r="GZ275" s="133"/>
      <c r="HA275" s="133"/>
      <c r="HB275" s="133"/>
      <c r="HC275" s="133"/>
      <c r="HD275" s="133"/>
      <c r="HE275" s="133"/>
      <c r="HF275" s="133"/>
      <c r="HG275" s="95"/>
      <c r="HH275" s="95"/>
      <c r="HI275" s="95"/>
      <c r="HJ275" s="95"/>
      <c r="HK275" s="95"/>
      <c r="HL275" s="95"/>
      <c r="HM275" s="95"/>
      <c r="HN275" s="95"/>
      <c r="HO275" s="95"/>
      <c r="HP275" s="95"/>
      <c r="HQ275" s="95"/>
      <c r="HR275" s="95"/>
      <c r="HS275" s="95"/>
      <c r="HT275" s="95"/>
      <c r="HU275" s="95"/>
      <c r="HV275" s="95"/>
      <c r="HW275" s="95"/>
      <c r="HX275" s="95"/>
      <c r="HY275" s="95"/>
      <c r="HZ275" s="95"/>
      <c r="IA275" s="95"/>
      <c r="IB275" s="95"/>
      <c r="IC275" s="95"/>
      <c r="ID275" s="95"/>
      <c r="IE275" s="95"/>
      <c r="IF275" s="95"/>
      <c r="IG275" s="95"/>
      <c r="IH275" s="95"/>
      <c r="II275" s="95"/>
      <c r="IJ275" s="95"/>
      <c r="IK275" s="95"/>
      <c r="IL275" s="95"/>
      <c r="IM275" s="95"/>
      <c r="IN275" s="95"/>
      <c r="IO275" s="95"/>
      <c r="IP275" s="95"/>
      <c r="IQ275" s="95"/>
      <c r="IR275" s="95"/>
      <c r="IS275" s="95"/>
      <c r="IT275" s="95"/>
      <c r="IU275" s="95"/>
      <c r="IV275" s="95"/>
      <c r="IW275" s="95"/>
      <c r="IX275" s="95"/>
      <c r="IY275" s="95"/>
      <c r="IZ275" s="95"/>
      <c r="JA275" s="95"/>
      <c r="JB275" s="95"/>
      <c r="JC275" s="95"/>
      <c r="JD275" s="95"/>
      <c r="JE275" s="95"/>
      <c r="JF275" s="95"/>
      <c r="JG275" s="95"/>
      <c r="JH275" s="95"/>
      <c r="JI275" s="95"/>
      <c r="JJ275" s="95"/>
      <c r="JK275" s="95"/>
      <c r="JL275" s="95"/>
      <c r="JM275" s="95"/>
      <c r="JN275" s="95"/>
      <c r="JO275" s="95"/>
      <c r="JP275" s="95"/>
      <c r="JQ275" s="95"/>
      <c r="JR275" s="95"/>
      <c r="JS275" s="95"/>
      <c r="JT275" s="95"/>
      <c r="JU275" s="95"/>
      <c r="JV275" s="95"/>
      <c r="JW275" s="95"/>
      <c r="JX275" s="95"/>
      <c r="JY275" s="95"/>
      <c r="JZ275" s="95"/>
      <c r="KA275" s="95"/>
      <c r="KB275" s="95"/>
      <c r="KC275" s="95"/>
      <c r="KD275" s="95"/>
      <c r="KE275" s="95"/>
      <c r="KF275" s="95"/>
      <c r="KG275" s="95"/>
      <c r="KH275" s="95"/>
      <c r="KI275" s="95"/>
      <c r="KJ275" s="95"/>
      <c r="KK275" s="95"/>
      <c r="KL275" s="95"/>
      <c r="KM275" s="95"/>
      <c r="KN275" s="95"/>
      <c r="KO275" s="95"/>
      <c r="KP275" s="95"/>
      <c r="KQ275" s="95"/>
      <c r="KR275" s="95"/>
      <c r="KS275" s="95"/>
      <c r="KT275" s="95"/>
      <c r="KU275" s="95"/>
      <c r="KV275" s="95"/>
      <c r="KW275" s="95"/>
      <c r="KX275" s="95"/>
      <c r="KY275" s="95"/>
      <c r="KZ275" s="95"/>
      <c r="LA275" s="95"/>
      <c r="LB275" s="95"/>
      <c r="LC275" s="95"/>
      <c r="LD275" s="95"/>
      <c r="LE275" s="95"/>
      <c r="LF275" s="95"/>
      <c r="LG275" s="95"/>
      <c r="LH275" s="95"/>
      <c r="LI275" s="95"/>
      <c r="LJ275" s="95"/>
      <c r="LK275" s="95"/>
      <c r="LL275" s="95"/>
      <c r="LM275" s="95"/>
      <c r="LN275" s="95"/>
      <c r="LO275" s="95"/>
      <c r="LP275" s="95"/>
      <c r="LQ275" s="95"/>
      <c r="LR275" s="95"/>
      <c r="LS275" s="95"/>
      <c r="LT275" s="95"/>
      <c r="LU275" s="95"/>
      <c r="LV275" s="95"/>
      <c r="LW275" s="95"/>
      <c r="LX275" s="95"/>
      <c r="LY275" s="95"/>
      <c r="LZ275" s="95"/>
      <c r="MA275" s="95"/>
      <c r="MB275" s="95"/>
      <c r="MC275" s="95"/>
      <c r="MD275" s="95"/>
      <c r="ME275" s="95"/>
      <c r="MF275" s="95"/>
      <c r="MG275" s="95"/>
      <c r="MH275" s="95"/>
      <c r="MI275" s="95"/>
      <c r="MJ275" s="95"/>
      <c r="MK275" s="95"/>
      <c r="ML275" s="95"/>
      <c r="MM275" s="95"/>
      <c r="MN275" s="95"/>
      <c r="MO275" s="95"/>
      <c r="MP275" s="95"/>
      <c r="MQ275" s="95"/>
      <c r="MR275" s="95"/>
      <c r="MS275" s="95"/>
      <c r="MT275" s="95"/>
      <c r="MU275" s="95"/>
      <c r="MV275" s="95"/>
      <c r="MW275" s="95"/>
      <c r="MX275" s="95"/>
      <c r="MY275" s="95"/>
      <c r="MZ275" s="95"/>
      <c r="NA275" s="95"/>
      <c r="NB275" s="95"/>
      <c r="NC275" s="95"/>
      <c r="ND275" s="95"/>
      <c r="NE275" s="95"/>
      <c r="NF275" s="95"/>
      <c r="NG275" s="95"/>
      <c r="NH275" s="95"/>
      <c r="NI275" s="95"/>
      <c r="NJ275" s="95"/>
      <c r="NK275" s="95"/>
      <c r="NL275" s="95"/>
      <c r="NM275" s="95"/>
      <c r="NN275" s="95"/>
      <c r="NO275" s="95"/>
      <c r="NP275" s="95"/>
      <c r="NQ275" s="95"/>
      <c r="NR275" s="95"/>
      <c r="NS275" s="95"/>
      <c r="NT275" s="95"/>
      <c r="NU275" s="95"/>
      <c r="NV275" s="95"/>
      <c r="NW275" s="95"/>
      <c r="NX275" s="95"/>
      <c r="NY275" s="95"/>
      <c r="NZ275" s="95"/>
      <c r="OA275" s="95"/>
      <c r="OB275" s="95"/>
      <c r="OC275" s="95"/>
      <c r="OD275" s="95"/>
      <c r="OE275" s="95"/>
      <c r="OF275" s="95"/>
      <c r="OG275" s="95"/>
      <c r="OH275" s="95"/>
      <c r="OI275" s="95"/>
      <c r="OJ275" s="95"/>
      <c r="OK275" s="95"/>
      <c r="OL275" s="95"/>
      <c r="OM275" s="95"/>
      <c r="ON275" s="95"/>
      <c r="OO275" s="95"/>
      <c r="OP275" s="95"/>
      <c r="OQ275" s="95"/>
      <c r="OR275" s="95"/>
      <c r="OS275" s="95"/>
      <c r="OT275" s="95"/>
      <c r="OU275" s="95"/>
      <c r="OV275" s="95"/>
      <c r="OW275" s="95"/>
      <c r="OX275" s="95"/>
      <c r="OY275" s="95"/>
      <c r="OZ275" s="95"/>
      <c r="PA275" s="95"/>
      <c r="PB275" s="95"/>
      <c r="PC275" s="95"/>
      <c r="PD275" s="95"/>
      <c r="PE275" s="95"/>
      <c r="PF275" s="95"/>
      <c r="PG275" s="95"/>
      <c r="PH275" s="95"/>
    </row>
    <row r="276" spans="3:424" s="85" customFormat="1" ht="18">
      <c r="C276" s="1816" t="s">
        <v>249</v>
      </c>
      <c r="D276" s="1816"/>
      <c r="E276" s="1817"/>
      <c r="F276" s="131"/>
      <c r="G276" s="144"/>
      <c r="H276" s="144"/>
      <c r="I276" s="144"/>
      <c r="J276" s="144"/>
      <c r="K276" s="144"/>
      <c r="L276" s="144"/>
      <c r="M276" s="144"/>
      <c r="N276" s="144"/>
      <c r="O276" s="144"/>
      <c r="P276" s="144"/>
      <c r="Q276" s="144"/>
      <c r="R276" s="144"/>
      <c r="S276" s="144"/>
      <c r="T276" s="144"/>
      <c r="U276" s="144"/>
      <c r="V276" s="144"/>
      <c r="W276" s="144"/>
      <c r="X276" s="144"/>
      <c r="Y276" s="144"/>
      <c r="Z276" s="144"/>
      <c r="AA276" s="144"/>
      <c r="AB276" s="144"/>
      <c r="AC276" s="144"/>
      <c r="AD276" s="144"/>
      <c r="AE276" s="144"/>
      <c r="AF276" s="144"/>
      <c r="AG276" s="144"/>
      <c r="AH276" s="144"/>
      <c r="AI276" s="144"/>
      <c r="AJ276" s="144"/>
      <c r="AK276" s="144"/>
      <c r="AL276" s="144"/>
      <c r="AM276" s="144"/>
      <c r="AN276" s="144"/>
      <c r="AO276" s="144"/>
      <c r="AP276" s="144"/>
      <c r="AQ276" s="144"/>
      <c r="AR276" s="144"/>
      <c r="AS276" s="144"/>
      <c r="AT276" s="144"/>
      <c r="AU276" s="144"/>
      <c r="AV276" s="144"/>
      <c r="AW276" s="144"/>
      <c r="AX276" s="144"/>
      <c r="AY276" s="144"/>
      <c r="AZ276" s="144"/>
      <c r="BA276" s="144"/>
      <c r="BB276" s="144"/>
      <c r="BC276" s="144"/>
      <c r="BD276" s="144"/>
      <c r="BE276" s="144"/>
      <c r="BF276" s="144"/>
      <c r="BG276" s="144"/>
      <c r="BH276" s="144"/>
      <c r="BI276" s="144"/>
      <c r="BJ276" s="144"/>
      <c r="BK276" s="144"/>
      <c r="BL276" s="144"/>
      <c r="BM276" s="144"/>
      <c r="BN276" s="95"/>
      <c r="BO276" s="95"/>
      <c r="BP276" s="95"/>
      <c r="BQ276" s="95"/>
      <c r="BR276" s="95"/>
      <c r="BS276" s="95"/>
      <c r="BT276" s="95"/>
      <c r="BU276" s="95"/>
      <c r="BV276" s="95"/>
      <c r="BW276" s="95"/>
      <c r="BX276" s="95"/>
      <c r="BY276" s="95"/>
      <c r="BZ276" s="95"/>
      <c r="CA276" s="95"/>
      <c r="CB276" s="95"/>
      <c r="CC276" s="95"/>
      <c r="CD276" s="95"/>
      <c r="CE276" s="95"/>
      <c r="CF276" s="95"/>
      <c r="CG276" s="95"/>
      <c r="CH276" s="95"/>
      <c r="CI276" s="95"/>
      <c r="CJ276" s="95"/>
      <c r="CK276" s="95"/>
      <c r="CL276" s="95"/>
      <c r="CM276" s="95"/>
      <c r="CN276" s="95"/>
      <c r="CO276" s="95"/>
      <c r="CP276" s="95"/>
      <c r="CQ276" s="95"/>
      <c r="CR276" s="95"/>
      <c r="CS276" s="95"/>
      <c r="CT276" s="95"/>
      <c r="CU276" s="95"/>
      <c r="CV276" s="95"/>
      <c r="CW276" s="95"/>
      <c r="CX276" s="95"/>
      <c r="CY276" s="95"/>
      <c r="CZ276" s="95"/>
      <c r="DA276" s="95"/>
      <c r="DB276" s="95"/>
      <c r="DC276" s="95"/>
      <c r="DD276" s="95"/>
      <c r="DE276" s="95"/>
      <c r="DF276" s="95"/>
      <c r="DG276" s="95"/>
      <c r="DH276" s="95"/>
      <c r="DI276" s="95"/>
      <c r="DJ276" s="95"/>
      <c r="DK276" s="95"/>
      <c r="DL276" s="95"/>
      <c r="DM276" s="95"/>
      <c r="DN276" s="95"/>
      <c r="DO276" s="95"/>
      <c r="DP276" s="95"/>
      <c r="DQ276" s="95"/>
      <c r="DR276" s="95"/>
      <c r="DS276" s="95"/>
      <c r="DT276" s="95"/>
      <c r="DU276" s="95"/>
      <c r="DV276" s="95"/>
      <c r="DW276" s="95"/>
      <c r="DX276" s="95"/>
      <c r="DY276" s="95"/>
      <c r="DZ276" s="95"/>
      <c r="EA276" s="95"/>
      <c r="EB276" s="95"/>
      <c r="EC276" s="95"/>
      <c r="ED276" s="95"/>
      <c r="EE276" s="95"/>
      <c r="EF276" s="95"/>
      <c r="EG276" s="95"/>
      <c r="EH276" s="95"/>
      <c r="EI276" s="95"/>
      <c r="EJ276" s="95"/>
      <c r="EK276" s="95"/>
      <c r="EL276" s="95"/>
      <c r="EM276" s="95"/>
      <c r="EN276" s="95"/>
      <c r="EO276" s="95"/>
      <c r="EP276" s="95"/>
      <c r="EQ276" s="95"/>
      <c r="ER276" s="95"/>
      <c r="ES276" s="95"/>
      <c r="ET276" s="95"/>
      <c r="EU276" s="95"/>
      <c r="EV276" s="95"/>
      <c r="EW276" s="95"/>
      <c r="EX276" s="95"/>
      <c r="EY276" s="95"/>
      <c r="EZ276" s="95"/>
      <c r="FA276" s="95"/>
      <c r="FB276" s="95"/>
      <c r="FC276" s="95"/>
      <c r="FD276" s="95"/>
      <c r="FE276" s="95"/>
      <c r="FF276" s="95"/>
      <c r="FG276" s="95"/>
      <c r="FH276" s="95"/>
      <c r="FI276" s="95"/>
      <c r="FJ276" s="95"/>
      <c r="FK276" s="95"/>
      <c r="FL276" s="95"/>
      <c r="FM276" s="95"/>
      <c r="FN276" s="95"/>
      <c r="FO276" s="95"/>
      <c r="FP276" s="95"/>
      <c r="FQ276" s="95"/>
      <c r="FR276" s="95"/>
      <c r="FS276" s="95"/>
      <c r="FT276" s="95"/>
      <c r="FU276" s="95"/>
      <c r="FV276" s="95"/>
      <c r="FW276" s="95"/>
      <c r="FX276" s="95"/>
      <c r="FY276" s="95"/>
      <c r="FZ276" s="95"/>
      <c r="GA276" s="95"/>
      <c r="GB276" s="95"/>
      <c r="GC276" s="95"/>
      <c r="GD276" s="95"/>
      <c r="GE276" s="95"/>
      <c r="GF276" s="95"/>
      <c r="GG276" s="95"/>
      <c r="GH276" s="95"/>
      <c r="GI276" s="95"/>
      <c r="GJ276" s="95"/>
      <c r="GK276" s="95"/>
      <c r="GL276" s="95"/>
      <c r="GM276" s="95"/>
      <c r="GN276" s="95"/>
      <c r="GO276" s="95"/>
      <c r="GP276" s="95"/>
      <c r="GQ276" s="95"/>
      <c r="GR276" s="95"/>
      <c r="GS276" s="95"/>
      <c r="GT276" s="95"/>
      <c r="GU276" s="95"/>
      <c r="GV276" s="95"/>
      <c r="GW276" s="133"/>
      <c r="GX276" s="133"/>
      <c r="GY276" s="133"/>
      <c r="GZ276" s="133"/>
      <c r="HA276" s="133"/>
      <c r="HB276" s="133"/>
      <c r="HC276" s="133"/>
      <c r="HD276" s="133"/>
      <c r="HE276" s="133"/>
      <c r="HF276" s="133"/>
      <c r="HG276" s="95"/>
      <c r="HH276" s="95"/>
      <c r="HI276" s="95"/>
      <c r="HJ276" s="95"/>
      <c r="HK276" s="95"/>
      <c r="HL276" s="95"/>
      <c r="HM276" s="95"/>
      <c r="HN276" s="95"/>
      <c r="HO276" s="95"/>
      <c r="HP276" s="95"/>
      <c r="HQ276" s="95"/>
      <c r="HR276" s="95"/>
      <c r="HS276" s="95"/>
      <c r="HT276" s="95"/>
      <c r="HU276" s="95"/>
      <c r="HV276" s="95"/>
      <c r="HW276" s="95"/>
      <c r="HX276" s="95"/>
      <c r="HY276" s="95"/>
      <c r="HZ276" s="95"/>
      <c r="IA276" s="95"/>
      <c r="IB276" s="95"/>
      <c r="IC276" s="95"/>
      <c r="ID276" s="95"/>
      <c r="IE276" s="95"/>
      <c r="IF276" s="95"/>
      <c r="IG276" s="95"/>
      <c r="IH276" s="95"/>
      <c r="II276" s="95"/>
      <c r="IJ276" s="95"/>
      <c r="IK276" s="95"/>
      <c r="IL276" s="95"/>
      <c r="IM276" s="95"/>
      <c r="IN276" s="95"/>
      <c r="IO276" s="95"/>
      <c r="IP276" s="95"/>
      <c r="IQ276" s="95"/>
      <c r="IR276" s="95"/>
      <c r="IS276" s="95"/>
      <c r="IT276" s="95"/>
      <c r="IU276" s="95"/>
      <c r="IV276" s="95"/>
      <c r="IW276" s="95"/>
      <c r="IX276" s="95"/>
      <c r="IY276" s="95"/>
      <c r="IZ276" s="95"/>
      <c r="JA276" s="95"/>
      <c r="JB276" s="95"/>
      <c r="JC276" s="95"/>
      <c r="JD276" s="95"/>
      <c r="JE276" s="95"/>
      <c r="JF276" s="95"/>
      <c r="JG276" s="95"/>
      <c r="JH276" s="95"/>
      <c r="JI276" s="95"/>
      <c r="JJ276" s="95"/>
      <c r="JK276" s="95"/>
      <c r="JL276" s="95"/>
      <c r="JM276" s="95"/>
      <c r="JN276" s="95"/>
      <c r="JO276" s="95"/>
      <c r="JP276" s="95"/>
      <c r="JQ276" s="95"/>
      <c r="JR276" s="95"/>
      <c r="JS276" s="95"/>
      <c r="JT276" s="95"/>
      <c r="JU276" s="95"/>
      <c r="JV276" s="95"/>
      <c r="JW276" s="95"/>
      <c r="JX276" s="95"/>
      <c r="JY276" s="95"/>
      <c r="JZ276" s="95"/>
      <c r="KA276" s="95"/>
      <c r="KB276" s="95"/>
      <c r="KC276" s="95"/>
      <c r="KD276" s="95"/>
      <c r="KE276" s="95"/>
      <c r="KF276" s="95"/>
      <c r="KG276" s="95"/>
      <c r="KH276" s="95"/>
      <c r="KI276" s="95"/>
      <c r="KJ276" s="95"/>
      <c r="KK276" s="95"/>
      <c r="KL276" s="95"/>
      <c r="KM276" s="95"/>
      <c r="KN276" s="95"/>
      <c r="KO276" s="95"/>
      <c r="KP276" s="95"/>
      <c r="KQ276" s="95"/>
      <c r="KR276" s="95"/>
      <c r="KS276" s="95"/>
      <c r="KT276" s="95"/>
      <c r="KU276" s="95"/>
      <c r="KV276" s="95"/>
      <c r="KW276" s="95"/>
      <c r="KX276" s="95"/>
      <c r="KY276" s="95"/>
      <c r="KZ276" s="95"/>
      <c r="LA276" s="95"/>
      <c r="LB276" s="95"/>
      <c r="LC276" s="95"/>
      <c r="LD276" s="95"/>
      <c r="LE276" s="95"/>
      <c r="LF276" s="95"/>
      <c r="LG276" s="95"/>
      <c r="LH276" s="95"/>
      <c r="LI276" s="95"/>
      <c r="LJ276" s="95"/>
      <c r="LK276" s="95"/>
      <c r="LL276" s="95"/>
      <c r="LM276" s="95"/>
      <c r="LN276" s="95"/>
      <c r="LO276" s="95"/>
      <c r="LP276" s="95"/>
      <c r="LQ276" s="95"/>
      <c r="LR276" s="95"/>
      <c r="LS276" s="95"/>
      <c r="LT276" s="95"/>
      <c r="LU276" s="95"/>
      <c r="LV276" s="95"/>
      <c r="LW276" s="95"/>
      <c r="LX276" s="95"/>
      <c r="LY276" s="95"/>
      <c r="LZ276" s="95"/>
      <c r="MA276" s="95"/>
      <c r="MB276" s="95"/>
      <c r="MC276" s="95"/>
      <c r="MD276" s="95"/>
      <c r="ME276" s="95"/>
      <c r="MF276" s="95"/>
      <c r="MG276" s="95"/>
      <c r="MH276" s="95"/>
      <c r="MI276" s="95"/>
      <c r="MJ276" s="95"/>
      <c r="MK276" s="95"/>
      <c r="ML276" s="95"/>
      <c r="MM276" s="95"/>
      <c r="MN276" s="95"/>
      <c r="MO276" s="95"/>
      <c r="MP276" s="95"/>
      <c r="MQ276" s="95"/>
      <c r="MR276" s="95"/>
      <c r="MS276" s="95"/>
      <c r="MT276" s="95"/>
      <c r="MU276" s="95"/>
      <c r="MV276" s="95"/>
      <c r="MW276" s="95"/>
      <c r="MX276" s="95"/>
      <c r="MY276" s="95"/>
      <c r="MZ276" s="95"/>
      <c r="NA276" s="95"/>
      <c r="NB276" s="95"/>
      <c r="NC276" s="95"/>
      <c r="ND276" s="95"/>
      <c r="NE276" s="95"/>
      <c r="NF276" s="95"/>
      <c r="NG276" s="95"/>
      <c r="NH276" s="95"/>
      <c r="NI276" s="95"/>
      <c r="NJ276" s="95"/>
      <c r="NK276" s="95"/>
      <c r="NL276" s="95"/>
      <c r="NM276" s="95"/>
      <c r="NN276" s="95"/>
      <c r="NO276" s="95"/>
      <c r="NP276" s="95"/>
      <c r="NQ276" s="95"/>
      <c r="NR276" s="95"/>
      <c r="NS276" s="95"/>
      <c r="NT276" s="95"/>
      <c r="NU276" s="95"/>
      <c r="NV276" s="95"/>
      <c r="NW276" s="95"/>
      <c r="NX276" s="95"/>
      <c r="NY276" s="95"/>
      <c r="NZ276" s="95"/>
      <c r="OA276" s="95"/>
      <c r="OB276" s="95"/>
      <c r="OC276" s="95"/>
      <c r="OD276" s="95"/>
      <c r="OE276" s="95"/>
      <c r="OF276" s="95"/>
      <c r="OG276" s="95"/>
      <c r="OH276" s="95"/>
      <c r="OI276" s="95"/>
      <c r="OJ276" s="95"/>
      <c r="OK276" s="95"/>
      <c r="OL276" s="95"/>
      <c r="OM276" s="95"/>
      <c r="ON276" s="95"/>
      <c r="OO276" s="95"/>
      <c r="OP276" s="95"/>
      <c r="OQ276" s="95"/>
      <c r="OR276" s="95"/>
      <c r="OS276" s="95"/>
      <c r="OT276" s="95"/>
      <c r="OU276" s="95"/>
      <c r="OV276" s="95"/>
      <c r="OW276" s="95"/>
      <c r="OX276" s="95"/>
      <c r="OY276" s="95"/>
      <c r="OZ276" s="95"/>
      <c r="PA276" s="95"/>
      <c r="PB276" s="95"/>
      <c r="PC276" s="95"/>
      <c r="PD276" s="95"/>
      <c r="PE276" s="95"/>
      <c r="PF276" s="95"/>
      <c r="PG276" s="95"/>
      <c r="PH276" s="95"/>
    </row>
    <row r="277" spans="3:424" s="85" customFormat="1" ht="29.55" customHeight="1">
      <c r="C277" s="1815" t="s">
        <v>203</v>
      </c>
      <c r="D277" s="1815"/>
      <c r="E277" s="1815"/>
      <c r="F277" s="143">
        <f t="shared" si="89"/>
        <v>0</v>
      </c>
      <c r="G277" s="143" t="e">
        <f t="shared" si="90"/>
        <v>#VALUE!</v>
      </c>
      <c r="H277" s="143" t="e">
        <f t="shared" si="93"/>
        <v>#VALUE!</v>
      </c>
      <c r="I277" s="143" t="e">
        <f t="shared" si="93"/>
        <v>#VALUE!</v>
      </c>
      <c r="J277" s="143" t="e">
        <f t="shared" si="93"/>
        <v>#VALUE!</v>
      </c>
      <c r="K277" s="143" t="e">
        <f t="shared" si="93"/>
        <v>#VALUE!</v>
      </c>
      <c r="L277" s="143" t="e">
        <f t="shared" si="93"/>
        <v>#VALUE!</v>
      </c>
      <c r="M277" s="143" t="e">
        <f t="shared" si="93"/>
        <v>#VALUE!</v>
      </c>
      <c r="N277" s="143" t="e">
        <f t="shared" si="93"/>
        <v>#VALUE!</v>
      </c>
      <c r="O277" s="143" t="e">
        <f t="shared" si="93"/>
        <v>#VALUE!</v>
      </c>
      <c r="P277" s="143" t="e">
        <f t="shared" si="93"/>
        <v>#VALUE!</v>
      </c>
      <c r="Q277" s="143" t="e">
        <f t="shared" si="93"/>
        <v>#VALUE!</v>
      </c>
      <c r="R277" s="143" t="e">
        <f t="shared" si="93"/>
        <v>#VALUE!</v>
      </c>
      <c r="S277" s="143" t="e">
        <f t="shared" si="93"/>
        <v>#VALUE!</v>
      </c>
      <c r="T277" s="143" t="e">
        <f t="shared" si="93"/>
        <v>#VALUE!</v>
      </c>
      <c r="U277" s="143" t="e">
        <f t="shared" si="93"/>
        <v>#VALUE!</v>
      </c>
      <c r="V277" s="143" t="e">
        <f t="shared" si="93"/>
        <v>#VALUE!</v>
      </c>
      <c r="W277" s="143" t="e">
        <f t="shared" si="93"/>
        <v>#VALUE!</v>
      </c>
      <c r="X277" s="143" t="e">
        <f t="shared" si="93"/>
        <v>#VALUE!</v>
      </c>
      <c r="Y277" s="143" t="e">
        <f t="shared" si="93"/>
        <v>#VALUE!</v>
      </c>
      <c r="Z277" s="143" t="e">
        <f t="shared" si="93"/>
        <v>#VALUE!</v>
      </c>
      <c r="AA277" s="143" t="e">
        <f t="shared" si="93"/>
        <v>#VALUE!</v>
      </c>
      <c r="AB277" s="143" t="e">
        <f t="shared" si="93"/>
        <v>#VALUE!</v>
      </c>
      <c r="AC277" s="143" t="e">
        <f t="shared" si="93"/>
        <v>#VALUE!</v>
      </c>
      <c r="AD277" s="143" t="e">
        <f t="shared" si="93"/>
        <v>#VALUE!</v>
      </c>
      <c r="AE277" s="143" t="e">
        <f t="shared" si="93"/>
        <v>#VALUE!</v>
      </c>
      <c r="AF277" s="143" t="e">
        <f t="shared" si="93"/>
        <v>#VALUE!</v>
      </c>
      <c r="AG277" s="143" t="e">
        <f t="shared" si="93"/>
        <v>#VALUE!</v>
      </c>
      <c r="AH277" s="143" t="e">
        <f t="shared" si="93"/>
        <v>#VALUE!</v>
      </c>
      <c r="AI277" s="143" t="e">
        <f t="shared" si="93"/>
        <v>#VALUE!</v>
      </c>
      <c r="AJ277" s="143" t="e">
        <f t="shared" si="93"/>
        <v>#VALUE!</v>
      </c>
      <c r="AK277" s="143" t="e">
        <f t="shared" si="93"/>
        <v>#VALUE!</v>
      </c>
      <c r="AL277" s="143" t="e">
        <f t="shared" si="93"/>
        <v>#VALUE!</v>
      </c>
      <c r="AM277" s="143" t="e">
        <f t="shared" si="93"/>
        <v>#VALUE!</v>
      </c>
      <c r="AN277" s="143" t="e">
        <f t="shared" si="93"/>
        <v>#VALUE!</v>
      </c>
      <c r="AO277" s="143" t="e">
        <f t="shared" si="93"/>
        <v>#VALUE!</v>
      </c>
      <c r="AP277" s="143" t="e">
        <f t="shared" si="93"/>
        <v>#VALUE!</v>
      </c>
      <c r="AQ277" s="143" t="e">
        <f t="shared" si="93"/>
        <v>#VALUE!</v>
      </c>
      <c r="AR277" s="143" t="e">
        <f t="shared" si="93"/>
        <v>#VALUE!</v>
      </c>
      <c r="AS277" s="143" t="e">
        <f t="shared" si="93"/>
        <v>#VALUE!</v>
      </c>
      <c r="AT277" s="143" t="e">
        <f t="shared" si="93"/>
        <v>#VALUE!</v>
      </c>
      <c r="AU277" s="143" t="e">
        <f t="shared" si="93"/>
        <v>#VALUE!</v>
      </c>
      <c r="AV277" s="143" t="e">
        <f t="shared" si="93"/>
        <v>#VALUE!</v>
      </c>
      <c r="AW277" s="143" t="e">
        <f t="shared" si="93"/>
        <v>#VALUE!</v>
      </c>
      <c r="AX277" s="143" t="e">
        <f t="shared" si="93"/>
        <v>#VALUE!</v>
      </c>
      <c r="AY277" s="143" t="e">
        <f t="shared" si="93"/>
        <v>#VALUE!</v>
      </c>
      <c r="AZ277" s="143" t="e">
        <f t="shared" si="93"/>
        <v>#VALUE!</v>
      </c>
      <c r="BA277" s="143" t="e">
        <f t="shared" si="93"/>
        <v>#VALUE!</v>
      </c>
      <c r="BB277" s="143" t="e">
        <f t="shared" si="93"/>
        <v>#VALUE!</v>
      </c>
      <c r="BC277" s="143" t="e">
        <f t="shared" si="93"/>
        <v>#VALUE!</v>
      </c>
      <c r="BD277" s="143" t="e">
        <f t="shared" si="93"/>
        <v>#VALUE!</v>
      </c>
      <c r="BE277" s="143" t="e">
        <f t="shared" si="93"/>
        <v>#VALUE!</v>
      </c>
      <c r="BF277" s="143" t="e">
        <f t="shared" si="93"/>
        <v>#VALUE!</v>
      </c>
      <c r="BG277" s="143" t="e">
        <f t="shared" si="93"/>
        <v>#VALUE!</v>
      </c>
      <c r="BH277" s="143" t="e">
        <f t="shared" si="93"/>
        <v>#VALUE!</v>
      </c>
      <c r="BI277" s="143" t="e">
        <f t="shared" si="93"/>
        <v>#VALUE!</v>
      </c>
      <c r="BJ277" s="143" t="e">
        <f t="shared" si="93"/>
        <v>#VALUE!</v>
      </c>
      <c r="BK277" s="143" t="e">
        <f t="shared" si="93"/>
        <v>#VALUE!</v>
      </c>
      <c r="BL277" s="143" t="e">
        <f t="shared" si="93"/>
        <v>#VALUE!</v>
      </c>
      <c r="BM277" s="143" t="e">
        <f t="shared" si="93"/>
        <v>#VALUE!</v>
      </c>
      <c r="BN277" s="95"/>
      <c r="BO277" s="95"/>
      <c r="BP277" s="95"/>
      <c r="BQ277" s="95"/>
      <c r="BR277" s="95"/>
      <c r="BS277" s="95"/>
      <c r="BT277" s="95"/>
      <c r="BU277" s="95"/>
      <c r="BV277" s="95"/>
      <c r="BW277" s="95"/>
      <c r="BX277" s="95"/>
      <c r="BY277" s="95"/>
      <c r="BZ277" s="95"/>
      <c r="CA277" s="95"/>
      <c r="CB277" s="95"/>
      <c r="CC277" s="95"/>
      <c r="CD277" s="95"/>
      <c r="CE277" s="95"/>
      <c r="CF277" s="95"/>
      <c r="CG277" s="95"/>
      <c r="CH277" s="95"/>
      <c r="CI277" s="95"/>
      <c r="CJ277" s="95"/>
      <c r="CK277" s="95"/>
      <c r="CL277" s="95"/>
      <c r="CM277" s="95"/>
      <c r="CN277" s="95"/>
      <c r="CO277" s="95"/>
      <c r="CP277" s="95"/>
      <c r="CQ277" s="95"/>
      <c r="CR277" s="95"/>
      <c r="CS277" s="95"/>
      <c r="CT277" s="95"/>
      <c r="CU277" s="95"/>
      <c r="CV277" s="95"/>
      <c r="CW277" s="95"/>
      <c r="CX277" s="95"/>
      <c r="CY277" s="95"/>
      <c r="CZ277" s="95"/>
      <c r="DA277" s="95"/>
      <c r="DB277" s="95"/>
      <c r="DC277" s="95"/>
      <c r="DD277" s="95"/>
      <c r="DE277" s="95"/>
      <c r="DF277" s="95"/>
      <c r="DG277" s="95"/>
      <c r="DH277" s="95"/>
      <c r="DI277" s="95"/>
      <c r="DJ277" s="95"/>
      <c r="DK277" s="95"/>
      <c r="DL277" s="95"/>
      <c r="DM277" s="95"/>
      <c r="DN277" s="95"/>
      <c r="DO277" s="95"/>
      <c r="DP277" s="95"/>
      <c r="DQ277" s="95"/>
      <c r="DR277" s="95"/>
      <c r="DS277" s="95"/>
      <c r="DT277" s="95"/>
      <c r="DU277" s="95"/>
      <c r="DV277" s="95"/>
      <c r="DW277" s="95"/>
      <c r="DX277" s="95"/>
      <c r="DY277" s="95"/>
      <c r="DZ277" s="95"/>
      <c r="EA277" s="95"/>
      <c r="EB277" s="95"/>
      <c r="EC277" s="95"/>
      <c r="ED277" s="95"/>
      <c r="EE277" s="95"/>
      <c r="EF277" s="95"/>
      <c r="EG277" s="95"/>
      <c r="EH277" s="95"/>
      <c r="EI277" s="95"/>
      <c r="EJ277" s="95"/>
      <c r="EK277" s="95"/>
      <c r="EL277" s="95"/>
      <c r="EM277" s="95"/>
      <c r="EN277" s="95"/>
      <c r="EO277" s="95"/>
      <c r="EP277" s="95"/>
      <c r="EQ277" s="95"/>
      <c r="ER277" s="95"/>
      <c r="ES277" s="95"/>
      <c r="ET277" s="95"/>
      <c r="EU277" s="95"/>
      <c r="EV277" s="95"/>
      <c r="EW277" s="95"/>
      <c r="EX277" s="95"/>
      <c r="EY277" s="95"/>
      <c r="EZ277" s="95"/>
      <c r="FA277" s="95"/>
      <c r="FB277" s="95"/>
      <c r="FC277" s="95"/>
      <c r="FD277" s="95"/>
      <c r="FE277" s="95"/>
      <c r="FF277" s="95"/>
      <c r="FG277" s="95"/>
      <c r="FH277" s="95"/>
      <c r="FI277" s="95"/>
      <c r="FJ277" s="95"/>
      <c r="FK277" s="95"/>
      <c r="FL277" s="95"/>
      <c r="FM277" s="95"/>
      <c r="FN277" s="95"/>
      <c r="FO277" s="95"/>
      <c r="FP277" s="95"/>
      <c r="FQ277" s="95"/>
      <c r="FR277" s="95"/>
      <c r="FS277" s="95"/>
      <c r="FT277" s="95"/>
      <c r="FU277" s="95"/>
      <c r="FV277" s="95"/>
      <c r="FW277" s="95"/>
      <c r="FX277" s="95"/>
      <c r="FY277" s="95"/>
      <c r="FZ277" s="95"/>
      <c r="GA277" s="95"/>
      <c r="GB277" s="95"/>
      <c r="GC277" s="95"/>
      <c r="GD277" s="95"/>
      <c r="GE277" s="95"/>
      <c r="GF277" s="95"/>
      <c r="GG277" s="95"/>
      <c r="GH277" s="95"/>
      <c r="GI277" s="95"/>
      <c r="GJ277" s="95"/>
      <c r="GK277" s="95"/>
      <c r="GL277" s="95"/>
      <c r="GM277" s="95"/>
      <c r="GN277" s="95"/>
      <c r="GO277" s="95"/>
      <c r="GP277" s="95"/>
      <c r="GQ277" s="95"/>
      <c r="GR277" s="95"/>
      <c r="GS277" s="95"/>
      <c r="GT277" s="95"/>
      <c r="GU277" s="95"/>
      <c r="GV277" s="95"/>
      <c r="GW277" s="133"/>
      <c r="GX277" s="133"/>
      <c r="GY277" s="133"/>
      <c r="GZ277" s="133"/>
      <c r="HA277" s="133"/>
      <c r="HB277" s="133"/>
      <c r="HC277" s="133"/>
      <c r="HD277" s="133"/>
      <c r="HE277" s="133"/>
      <c r="HF277" s="133"/>
      <c r="HG277" s="95"/>
      <c r="HH277" s="95"/>
      <c r="HI277" s="95"/>
      <c r="HJ277" s="95"/>
      <c r="HK277" s="95"/>
      <c r="HL277" s="95"/>
      <c r="HM277" s="95"/>
      <c r="HN277" s="95"/>
      <c r="HO277" s="95"/>
      <c r="HP277" s="95"/>
      <c r="HQ277" s="95"/>
      <c r="HR277" s="95"/>
      <c r="HS277" s="95"/>
      <c r="HT277" s="95"/>
      <c r="HU277" s="95"/>
      <c r="HV277" s="95"/>
      <c r="HW277" s="95"/>
      <c r="HX277" s="95"/>
      <c r="HY277" s="95"/>
      <c r="HZ277" s="95"/>
      <c r="IA277" s="95"/>
      <c r="IB277" s="95"/>
      <c r="IC277" s="95"/>
      <c r="ID277" s="95"/>
      <c r="IE277" s="95"/>
      <c r="IF277" s="95"/>
      <c r="IG277" s="95"/>
      <c r="IH277" s="95"/>
      <c r="II277" s="95"/>
      <c r="IJ277" s="95"/>
      <c r="IK277" s="95"/>
      <c r="IL277" s="95"/>
      <c r="IM277" s="95"/>
      <c r="IN277" s="95"/>
      <c r="IO277" s="95"/>
      <c r="IP277" s="95"/>
      <c r="IQ277" s="95"/>
      <c r="IR277" s="95"/>
      <c r="IS277" s="95"/>
      <c r="IT277" s="95"/>
      <c r="IU277" s="95"/>
      <c r="IV277" s="95"/>
      <c r="IW277" s="95"/>
      <c r="IX277" s="95"/>
      <c r="IY277" s="95"/>
      <c r="IZ277" s="95"/>
      <c r="JA277" s="95"/>
      <c r="JB277" s="95"/>
      <c r="JC277" s="95"/>
      <c r="JD277" s="95"/>
      <c r="JE277" s="95"/>
      <c r="JF277" s="95"/>
      <c r="JG277" s="95"/>
      <c r="JH277" s="95"/>
      <c r="JI277" s="95"/>
      <c r="JJ277" s="95"/>
      <c r="JK277" s="95"/>
      <c r="JL277" s="95"/>
      <c r="JM277" s="95"/>
      <c r="JN277" s="95"/>
      <c r="JO277" s="95"/>
      <c r="JP277" s="95"/>
      <c r="JQ277" s="95"/>
      <c r="JR277" s="95"/>
      <c r="JS277" s="95"/>
      <c r="JT277" s="95"/>
      <c r="JU277" s="95"/>
      <c r="JV277" s="95"/>
      <c r="JW277" s="95"/>
      <c r="JX277" s="95"/>
      <c r="JY277" s="95"/>
      <c r="JZ277" s="95"/>
      <c r="KA277" s="95"/>
      <c r="KB277" s="95"/>
      <c r="KC277" s="95"/>
      <c r="KD277" s="95"/>
      <c r="KE277" s="95"/>
      <c r="KF277" s="95"/>
      <c r="KG277" s="95"/>
      <c r="KH277" s="95"/>
      <c r="KI277" s="95"/>
      <c r="KJ277" s="95"/>
      <c r="KK277" s="95"/>
      <c r="KL277" s="95"/>
      <c r="KM277" s="95"/>
      <c r="KN277" s="95"/>
      <c r="KO277" s="95"/>
      <c r="KP277" s="95"/>
      <c r="KQ277" s="95"/>
      <c r="KR277" s="95"/>
      <c r="KS277" s="95"/>
      <c r="KT277" s="95"/>
      <c r="KU277" s="95"/>
      <c r="KV277" s="95"/>
      <c r="KW277" s="95"/>
      <c r="KX277" s="95"/>
      <c r="KY277" s="95"/>
      <c r="KZ277" s="95"/>
      <c r="LA277" s="95"/>
      <c r="LB277" s="95"/>
      <c r="LC277" s="95"/>
      <c r="LD277" s="95"/>
      <c r="LE277" s="95"/>
      <c r="LF277" s="95"/>
      <c r="LG277" s="95"/>
      <c r="LH277" s="95"/>
      <c r="LI277" s="95"/>
      <c r="LJ277" s="95"/>
      <c r="LK277" s="95"/>
      <c r="LL277" s="95"/>
      <c r="LM277" s="95"/>
      <c r="LN277" s="95"/>
      <c r="LO277" s="95"/>
      <c r="LP277" s="95"/>
      <c r="LQ277" s="95"/>
      <c r="LR277" s="95"/>
      <c r="LS277" s="95"/>
      <c r="LT277" s="95"/>
      <c r="LU277" s="95"/>
      <c r="LV277" s="95"/>
      <c r="LW277" s="95"/>
      <c r="LX277" s="95"/>
      <c r="LY277" s="95"/>
      <c r="LZ277" s="95"/>
      <c r="MA277" s="95"/>
      <c r="MB277" s="95"/>
      <c r="MC277" s="95"/>
      <c r="MD277" s="95"/>
      <c r="ME277" s="95"/>
      <c r="MF277" s="95"/>
      <c r="MG277" s="95"/>
      <c r="MH277" s="95"/>
      <c r="MI277" s="95"/>
      <c r="MJ277" s="95"/>
      <c r="MK277" s="95"/>
      <c r="ML277" s="95"/>
      <c r="MM277" s="95"/>
      <c r="MN277" s="95"/>
      <c r="MO277" s="95"/>
      <c r="MP277" s="95"/>
      <c r="MQ277" s="95"/>
      <c r="MR277" s="95"/>
      <c r="MS277" s="95"/>
      <c r="MT277" s="95"/>
      <c r="MU277" s="95"/>
      <c r="MV277" s="95"/>
      <c r="MW277" s="95"/>
      <c r="MX277" s="95"/>
      <c r="MY277" s="95"/>
      <c r="MZ277" s="95"/>
      <c r="NA277" s="95"/>
      <c r="NB277" s="95"/>
      <c r="NC277" s="95"/>
      <c r="ND277" s="95"/>
      <c r="NE277" s="95"/>
      <c r="NF277" s="95"/>
      <c r="NG277" s="95"/>
      <c r="NH277" s="95"/>
      <c r="NI277" s="95"/>
      <c r="NJ277" s="95"/>
      <c r="NK277" s="95"/>
      <c r="NL277" s="95"/>
      <c r="NM277" s="95"/>
      <c r="NN277" s="95"/>
      <c r="NO277" s="95"/>
      <c r="NP277" s="95"/>
      <c r="NQ277" s="95"/>
      <c r="NR277" s="95"/>
      <c r="NS277" s="95"/>
      <c r="NT277" s="95"/>
      <c r="NU277" s="95"/>
      <c r="NV277" s="95"/>
      <c r="NW277" s="95"/>
      <c r="NX277" s="95"/>
      <c r="NY277" s="95"/>
      <c r="NZ277" s="95"/>
      <c r="OA277" s="95"/>
      <c r="OB277" s="95"/>
      <c r="OC277" s="95"/>
      <c r="OD277" s="95"/>
      <c r="OE277" s="95"/>
      <c r="OF277" s="95"/>
      <c r="OG277" s="95"/>
      <c r="OH277" s="95"/>
      <c r="OI277" s="95"/>
      <c r="OJ277" s="95"/>
      <c r="OK277" s="95"/>
      <c r="OL277" s="95"/>
      <c r="OM277" s="95"/>
      <c r="ON277" s="95"/>
      <c r="OO277" s="95"/>
      <c r="OP277" s="95"/>
      <c r="OQ277" s="95"/>
      <c r="OR277" s="95"/>
      <c r="OS277" s="95"/>
      <c r="OT277" s="95"/>
      <c r="OU277" s="95"/>
      <c r="OV277" s="95"/>
      <c r="OW277" s="95"/>
      <c r="OX277" s="95"/>
      <c r="OY277" s="95"/>
      <c r="OZ277" s="95"/>
      <c r="PA277" s="95"/>
      <c r="PB277" s="95"/>
      <c r="PC277" s="95"/>
      <c r="PD277" s="95"/>
      <c r="PE277" s="95"/>
      <c r="PF277" s="95"/>
      <c r="PG277" s="95"/>
      <c r="PH277" s="95"/>
    </row>
    <row r="278" spans="3:424" s="85" customFormat="1" ht="29.55" customHeight="1">
      <c r="C278" s="1815" t="s">
        <v>204</v>
      </c>
      <c r="D278" s="1815"/>
      <c r="E278" s="1815"/>
      <c r="F278" s="143">
        <f t="shared" si="89"/>
        <v>0</v>
      </c>
      <c r="G278" s="143" t="e">
        <f t="shared" si="90"/>
        <v>#VALUE!</v>
      </c>
      <c r="H278" s="143" t="e">
        <f t="shared" si="93"/>
        <v>#VALUE!</v>
      </c>
      <c r="I278" s="143" t="e">
        <f t="shared" si="93"/>
        <v>#VALUE!</v>
      </c>
      <c r="J278" s="143" t="e">
        <f t="shared" si="93"/>
        <v>#VALUE!</v>
      </c>
      <c r="K278" s="143" t="e">
        <f t="shared" si="93"/>
        <v>#VALUE!</v>
      </c>
      <c r="L278" s="143" t="e">
        <f t="shared" si="93"/>
        <v>#VALUE!</v>
      </c>
      <c r="M278" s="143" t="e">
        <f t="shared" si="93"/>
        <v>#VALUE!</v>
      </c>
      <c r="N278" s="143" t="e">
        <f t="shared" si="93"/>
        <v>#VALUE!</v>
      </c>
      <c r="O278" s="143" t="e">
        <f t="shared" si="93"/>
        <v>#VALUE!</v>
      </c>
      <c r="P278" s="143" t="e">
        <f t="shared" si="93"/>
        <v>#VALUE!</v>
      </c>
      <c r="Q278" s="143" t="e">
        <f t="shared" si="93"/>
        <v>#VALUE!</v>
      </c>
      <c r="R278" s="143" t="e">
        <f t="shared" si="93"/>
        <v>#VALUE!</v>
      </c>
      <c r="S278" s="143" t="e">
        <f t="shared" si="93"/>
        <v>#VALUE!</v>
      </c>
      <c r="T278" s="143" t="e">
        <f t="shared" si="93"/>
        <v>#VALUE!</v>
      </c>
      <c r="U278" s="143" t="e">
        <f t="shared" si="93"/>
        <v>#VALUE!</v>
      </c>
      <c r="V278" s="143" t="e">
        <f t="shared" si="93"/>
        <v>#VALUE!</v>
      </c>
      <c r="W278" s="143" t="e">
        <f t="shared" si="93"/>
        <v>#VALUE!</v>
      </c>
      <c r="X278" s="143" t="e">
        <f t="shared" si="93"/>
        <v>#VALUE!</v>
      </c>
      <c r="Y278" s="143" t="e">
        <f t="shared" si="93"/>
        <v>#VALUE!</v>
      </c>
      <c r="Z278" s="143" t="e">
        <f t="shared" si="93"/>
        <v>#VALUE!</v>
      </c>
      <c r="AA278" s="143" t="e">
        <f t="shared" si="93"/>
        <v>#VALUE!</v>
      </c>
      <c r="AB278" s="143" t="e">
        <f t="shared" si="93"/>
        <v>#VALUE!</v>
      </c>
      <c r="AC278" s="143" t="e">
        <f t="shared" si="93"/>
        <v>#VALUE!</v>
      </c>
      <c r="AD278" s="143" t="e">
        <f t="shared" si="93"/>
        <v>#VALUE!</v>
      </c>
      <c r="AE278" s="143" t="e">
        <f t="shared" si="93"/>
        <v>#VALUE!</v>
      </c>
      <c r="AF278" s="143" t="e">
        <f t="shared" si="93"/>
        <v>#VALUE!</v>
      </c>
      <c r="AG278" s="143" t="e">
        <f t="shared" si="93"/>
        <v>#VALUE!</v>
      </c>
      <c r="AH278" s="143" t="e">
        <f t="shared" si="93"/>
        <v>#VALUE!</v>
      </c>
      <c r="AI278" s="143" t="e">
        <f t="shared" si="93"/>
        <v>#VALUE!</v>
      </c>
      <c r="AJ278" s="143" t="e">
        <f t="shared" si="93"/>
        <v>#VALUE!</v>
      </c>
      <c r="AK278" s="143" t="e">
        <f t="shared" si="93"/>
        <v>#VALUE!</v>
      </c>
      <c r="AL278" s="143" t="e">
        <f t="shared" si="93"/>
        <v>#VALUE!</v>
      </c>
      <c r="AM278" s="143" t="e">
        <f t="shared" si="93"/>
        <v>#VALUE!</v>
      </c>
      <c r="AN278" s="143" t="e">
        <f t="shared" si="93"/>
        <v>#VALUE!</v>
      </c>
      <c r="AO278" s="143" t="e">
        <f t="shared" si="93"/>
        <v>#VALUE!</v>
      </c>
      <c r="AP278" s="143" t="e">
        <f t="shared" si="93"/>
        <v>#VALUE!</v>
      </c>
      <c r="AQ278" s="143" t="e">
        <f t="shared" si="93"/>
        <v>#VALUE!</v>
      </c>
      <c r="AR278" s="143" t="e">
        <f t="shared" si="93"/>
        <v>#VALUE!</v>
      </c>
      <c r="AS278" s="143" t="e">
        <f t="shared" si="93"/>
        <v>#VALUE!</v>
      </c>
      <c r="AT278" s="143" t="e">
        <f t="shared" si="93"/>
        <v>#VALUE!</v>
      </c>
      <c r="AU278" s="143" t="e">
        <f t="shared" si="93"/>
        <v>#VALUE!</v>
      </c>
      <c r="AV278" s="143" t="e">
        <f t="shared" si="93"/>
        <v>#VALUE!</v>
      </c>
      <c r="AW278" s="143" t="e">
        <f t="shared" si="93"/>
        <v>#VALUE!</v>
      </c>
      <c r="AX278" s="143" t="e">
        <f t="shared" si="93"/>
        <v>#VALUE!</v>
      </c>
      <c r="AY278" s="143" t="e">
        <f t="shared" si="93"/>
        <v>#VALUE!</v>
      </c>
      <c r="AZ278" s="143" t="e">
        <f t="shared" si="93"/>
        <v>#VALUE!</v>
      </c>
      <c r="BA278" s="143" t="e">
        <f t="shared" si="93"/>
        <v>#VALUE!</v>
      </c>
      <c r="BB278" s="143" t="e">
        <f t="shared" si="93"/>
        <v>#VALUE!</v>
      </c>
      <c r="BC278" s="143" t="e">
        <f t="shared" si="93"/>
        <v>#VALUE!</v>
      </c>
      <c r="BD278" s="143" t="e">
        <f t="shared" si="93"/>
        <v>#VALUE!</v>
      </c>
      <c r="BE278" s="143" t="e">
        <f t="shared" ref="H278:BM286" si="94">IF(COLUMN(BD278)-COLUMN($AB$30)+1&lt;=ROUND($AB$30,0)-23,BD278,0)</f>
        <v>#VALUE!</v>
      </c>
      <c r="BF278" s="143" t="e">
        <f t="shared" si="94"/>
        <v>#VALUE!</v>
      </c>
      <c r="BG278" s="143" t="e">
        <f t="shared" si="94"/>
        <v>#VALUE!</v>
      </c>
      <c r="BH278" s="143" t="e">
        <f t="shared" si="94"/>
        <v>#VALUE!</v>
      </c>
      <c r="BI278" s="143" t="e">
        <f t="shared" si="94"/>
        <v>#VALUE!</v>
      </c>
      <c r="BJ278" s="143" t="e">
        <f t="shared" si="94"/>
        <v>#VALUE!</v>
      </c>
      <c r="BK278" s="143" t="e">
        <f t="shared" si="94"/>
        <v>#VALUE!</v>
      </c>
      <c r="BL278" s="143" t="e">
        <f t="shared" si="94"/>
        <v>#VALUE!</v>
      </c>
      <c r="BM278" s="143" t="e">
        <f t="shared" si="94"/>
        <v>#VALUE!</v>
      </c>
      <c r="BN278" s="95"/>
      <c r="BO278" s="95"/>
      <c r="BP278" s="95"/>
      <c r="BQ278" s="95"/>
      <c r="BR278" s="95"/>
      <c r="BS278" s="95"/>
      <c r="BT278" s="95"/>
      <c r="BU278" s="95"/>
      <c r="BV278" s="95"/>
      <c r="BW278" s="95"/>
      <c r="BX278" s="95"/>
      <c r="BY278" s="95"/>
      <c r="BZ278" s="95"/>
      <c r="CA278" s="95"/>
      <c r="CB278" s="95"/>
      <c r="CC278" s="95"/>
      <c r="CD278" s="95"/>
      <c r="CE278" s="95"/>
      <c r="CF278" s="95"/>
      <c r="CG278" s="95"/>
      <c r="CH278" s="95"/>
      <c r="CI278" s="95"/>
      <c r="CJ278" s="95"/>
      <c r="CK278" s="95"/>
      <c r="CL278" s="95"/>
      <c r="CM278" s="95"/>
      <c r="CN278" s="95"/>
      <c r="CO278" s="95"/>
      <c r="CP278" s="95"/>
      <c r="CQ278" s="95"/>
      <c r="CR278" s="95"/>
      <c r="CS278" s="95"/>
      <c r="CT278" s="95"/>
      <c r="CU278" s="95"/>
      <c r="CV278" s="95"/>
      <c r="CW278" s="95"/>
      <c r="CX278" s="95"/>
      <c r="CY278" s="95"/>
      <c r="CZ278" s="95"/>
      <c r="DA278" s="95"/>
      <c r="DB278" s="95"/>
      <c r="DC278" s="95"/>
      <c r="DD278" s="95"/>
      <c r="DE278" s="95"/>
      <c r="DF278" s="95"/>
      <c r="DG278" s="95"/>
      <c r="DH278" s="95"/>
      <c r="DI278" s="95"/>
      <c r="DJ278" s="95"/>
      <c r="DK278" s="95"/>
      <c r="DL278" s="95"/>
      <c r="DM278" s="95"/>
      <c r="DN278" s="95"/>
      <c r="DO278" s="95"/>
      <c r="DP278" s="95"/>
      <c r="DQ278" s="95"/>
      <c r="DR278" s="95"/>
      <c r="DS278" s="95"/>
      <c r="DT278" s="95"/>
      <c r="DU278" s="95"/>
      <c r="DV278" s="95"/>
      <c r="DW278" s="95"/>
      <c r="DX278" s="95"/>
      <c r="DY278" s="95"/>
      <c r="DZ278" s="95"/>
      <c r="EA278" s="95"/>
      <c r="EB278" s="95"/>
      <c r="EC278" s="95"/>
      <c r="ED278" s="95"/>
      <c r="EE278" s="95"/>
      <c r="EF278" s="95"/>
      <c r="EG278" s="95"/>
      <c r="EH278" s="95"/>
      <c r="EI278" s="95"/>
      <c r="EJ278" s="95"/>
      <c r="EK278" s="95"/>
      <c r="EL278" s="95"/>
      <c r="EM278" s="95"/>
      <c r="EN278" s="95"/>
      <c r="EO278" s="95"/>
      <c r="EP278" s="95"/>
      <c r="EQ278" s="95"/>
      <c r="ER278" s="95"/>
      <c r="ES278" s="95"/>
      <c r="ET278" s="95"/>
      <c r="EU278" s="95"/>
      <c r="EV278" s="95"/>
      <c r="EW278" s="95"/>
      <c r="EX278" s="95"/>
      <c r="EY278" s="95"/>
      <c r="EZ278" s="95"/>
      <c r="FA278" s="95"/>
      <c r="FB278" s="95"/>
      <c r="FC278" s="95"/>
      <c r="FD278" s="95"/>
      <c r="FE278" s="95"/>
      <c r="FF278" s="95"/>
      <c r="FG278" s="95"/>
      <c r="FH278" s="95"/>
      <c r="FI278" s="95"/>
      <c r="FJ278" s="95"/>
      <c r="FK278" s="95"/>
      <c r="FL278" s="95"/>
      <c r="FM278" s="95"/>
      <c r="FN278" s="95"/>
      <c r="FO278" s="95"/>
      <c r="FP278" s="95"/>
      <c r="FQ278" s="95"/>
      <c r="FR278" s="95"/>
      <c r="FS278" s="95"/>
      <c r="FT278" s="95"/>
      <c r="FU278" s="95"/>
      <c r="FV278" s="95"/>
      <c r="FW278" s="95"/>
      <c r="FX278" s="95"/>
      <c r="FY278" s="95"/>
      <c r="FZ278" s="95"/>
      <c r="GA278" s="95"/>
      <c r="GB278" s="95"/>
      <c r="GC278" s="95"/>
      <c r="GD278" s="95"/>
      <c r="GE278" s="95"/>
      <c r="GF278" s="95"/>
      <c r="GG278" s="95"/>
      <c r="GH278" s="95"/>
      <c r="GI278" s="95"/>
      <c r="GJ278" s="95"/>
      <c r="GK278" s="95"/>
      <c r="GL278" s="95"/>
      <c r="GM278" s="95"/>
      <c r="GN278" s="95"/>
      <c r="GO278" s="95"/>
      <c r="GP278" s="95"/>
      <c r="GQ278" s="95"/>
      <c r="GR278" s="95"/>
      <c r="GS278" s="95"/>
      <c r="GT278" s="95"/>
      <c r="GU278" s="95"/>
      <c r="GV278" s="95"/>
      <c r="GW278" s="133"/>
      <c r="GX278" s="133"/>
      <c r="GY278" s="133"/>
      <c r="GZ278" s="133"/>
      <c r="HA278" s="133"/>
      <c r="HB278" s="133"/>
      <c r="HC278" s="133"/>
      <c r="HD278" s="133"/>
      <c r="HE278" s="133"/>
      <c r="HF278" s="133"/>
      <c r="HG278" s="95"/>
      <c r="HH278" s="95"/>
      <c r="HI278" s="95"/>
      <c r="HJ278" s="95"/>
      <c r="HK278" s="95"/>
      <c r="HL278" s="95"/>
      <c r="HM278" s="95"/>
      <c r="HN278" s="95"/>
      <c r="HO278" s="95"/>
      <c r="HP278" s="95"/>
      <c r="HQ278" s="95"/>
      <c r="HR278" s="95"/>
      <c r="HS278" s="95"/>
      <c r="HT278" s="95"/>
      <c r="HU278" s="95"/>
      <c r="HV278" s="95"/>
      <c r="HW278" s="95"/>
      <c r="HX278" s="95"/>
      <c r="HY278" s="95"/>
      <c r="HZ278" s="95"/>
      <c r="IA278" s="95"/>
      <c r="IB278" s="95"/>
      <c r="IC278" s="95"/>
      <c r="ID278" s="95"/>
      <c r="IE278" s="95"/>
      <c r="IF278" s="95"/>
      <c r="IG278" s="95"/>
      <c r="IH278" s="95"/>
      <c r="II278" s="95"/>
      <c r="IJ278" s="95"/>
      <c r="IK278" s="95"/>
      <c r="IL278" s="95"/>
      <c r="IM278" s="95"/>
      <c r="IN278" s="95"/>
      <c r="IO278" s="95"/>
      <c r="IP278" s="95"/>
      <c r="IQ278" s="95"/>
      <c r="IR278" s="95"/>
      <c r="IS278" s="95"/>
      <c r="IT278" s="95"/>
      <c r="IU278" s="95"/>
      <c r="IV278" s="95"/>
      <c r="IW278" s="95"/>
      <c r="IX278" s="95"/>
      <c r="IY278" s="95"/>
      <c r="IZ278" s="95"/>
      <c r="JA278" s="95"/>
      <c r="JB278" s="95"/>
      <c r="JC278" s="95"/>
      <c r="JD278" s="95"/>
      <c r="JE278" s="95"/>
      <c r="JF278" s="95"/>
      <c r="JG278" s="95"/>
      <c r="JH278" s="95"/>
      <c r="JI278" s="95"/>
      <c r="JJ278" s="95"/>
      <c r="JK278" s="95"/>
      <c r="JL278" s="95"/>
      <c r="JM278" s="95"/>
      <c r="JN278" s="95"/>
      <c r="JO278" s="95"/>
      <c r="JP278" s="95"/>
      <c r="JQ278" s="95"/>
      <c r="JR278" s="95"/>
      <c r="JS278" s="95"/>
      <c r="JT278" s="95"/>
      <c r="JU278" s="95"/>
      <c r="JV278" s="95"/>
      <c r="JW278" s="95"/>
      <c r="JX278" s="95"/>
      <c r="JY278" s="95"/>
      <c r="JZ278" s="95"/>
      <c r="KA278" s="95"/>
      <c r="KB278" s="95"/>
      <c r="KC278" s="95"/>
      <c r="KD278" s="95"/>
      <c r="KE278" s="95"/>
      <c r="KF278" s="95"/>
      <c r="KG278" s="95"/>
      <c r="KH278" s="95"/>
      <c r="KI278" s="95"/>
      <c r="KJ278" s="95"/>
      <c r="KK278" s="95"/>
      <c r="KL278" s="95"/>
      <c r="KM278" s="95"/>
      <c r="KN278" s="95"/>
      <c r="KO278" s="95"/>
      <c r="KP278" s="95"/>
      <c r="KQ278" s="95"/>
      <c r="KR278" s="95"/>
      <c r="KS278" s="95"/>
      <c r="KT278" s="95"/>
      <c r="KU278" s="95"/>
      <c r="KV278" s="95"/>
      <c r="KW278" s="95"/>
      <c r="KX278" s="95"/>
      <c r="KY278" s="95"/>
      <c r="KZ278" s="95"/>
      <c r="LA278" s="95"/>
      <c r="LB278" s="95"/>
      <c r="LC278" s="95"/>
      <c r="LD278" s="95"/>
      <c r="LE278" s="95"/>
      <c r="LF278" s="95"/>
      <c r="LG278" s="95"/>
      <c r="LH278" s="95"/>
      <c r="LI278" s="95"/>
      <c r="LJ278" s="95"/>
      <c r="LK278" s="95"/>
      <c r="LL278" s="95"/>
      <c r="LM278" s="95"/>
      <c r="LN278" s="95"/>
      <c r="LO278" s="95"/>
      <c r="LP278" s="95"/>
      <c r="LQ278" s="95"/>
      <c r="LR278" s="95"/>
      <c r="LS278" s="95"/>
      <c r="LT278" s="95"/>
      <c r="LU278" s="95"/>
      <c r="LV278" s="95"/>
      <c r="LW278" s="95"/>
      <c r="LX278" s="95"/>
      <c r="LY278" s="95"/>
      <c r="LZ278" s="95"/>
      <c r="MA278" s="95"/>
      <c r="MB278" s="95"/>
      <c r="MC278" s="95"/>
      <c r="MD278" s="95"/>
      <c r="ME278" s="95"/>
      <c r="MF278" s="95"/>
      <c r="MG278" s="95"/>
      <c r="MH278" s="95"/>
      <c r="MI278" s="95"/>
      <c r="MJ278" s="95"/>
      <c r="MK278" s="95"/>
      <c r="ML278" s="95"/>
      <c r="MM278" s="95"/>
      <c r="MN278" s="95"/>
      <c r="MO278" s="95"/>
      <c r="MP278" s="95"/>
      <c r="MQ278" s="95"/>
      <c r="MR278" s="95"/>
      <c r="MS278" s="95"/>
      <c r="MT278" s="95"/>
      <c r="MU278" s="95"/>
      <c r="MV278" s="95"/>
      <c r="MW278" s="95"/>
      <c r="MX278" s="95"/>
      <c r="MY278" s="95"/>
      <c r="MZ278" s="95"/>
      <c r="NA278" s="95"/>
      <c r="NB278" s="95"/>
      <c r="NC278" s="95"/>
      <c r="ND278" s="95"/>
      <c r="NE278" s="95"/>
      <c r="NF278" s="95"/>
      <c r="NG278" s="95"/>
      <c r="NH278" s="95"/>
      <c r="NI278" s="95"/>
      <c r="NJ278" s="95"/>
      <c r="NK278" s="95"/>
      <c r="NL278" s="95"/>
      <c r="NM278" s="95"/>
      <c r="NN278" s="95"/>
      <c r="NO278" s="95"/>
      <c r="NP278" s="95"/>
      <c r="NQ278" s="95"/>
      <c r="NR278" s="95"/>
      <c r="NS278" s="95"/>
      <c r="NT278" s="95"/>
      <c r="NU278" s="95"/>
      <c r="NV278" s="95"/>
      <c r="NW278" s="95"/>
      <c r="NX278" s="95"/>
      <c r="NY278" s="95"/>
      <c r="NZ278" s="95"/>
      <c r="OA278" s="95"/>
      <c r="OB278" s="95"/>
      <c r="OC278" s="95"/>
      <c r="OD278" s="95"/>
      <c r="OE278" s="95"/>
      <c r="OF278" s="95"/>
      <c r="OG278" s="95"/>
      <c r="OH278" s="95"/>
      <c r="OI278" s="95"/>
      <c r="OJ278" s="95"/>
      <c r="OK278" s="95"/>
      <c r="OL278" s="95"/>
      <c r="OM278" s="95"/>
      <c r="ON278" s="95"/>
      <c r="OO278" s="95"/>
      <c r="OP278" s="95"/>
      <c r="OQ278" s="95"/>
      <c r="OR278" s="95"/>
      <c r="OS278" s="95"/>
      <c r="OT278" s="95"/>
      <c r="OU278" s="95"/>
      <c r="OV278" s="95"/>
      <c r="OW278" s="95"/>
      <c r="OX278" s="95"/>
      <c r="OY278" s="95"/>
      <c r="OZ278" s="95"/>
      <c r="PA278" s="95"/>
      <c r="PB278" s="95"/>
      <c r="PC278" s="95"/>
      <c r="PD278" s="95"/>
      <c r="PE278" s="95"/>
      <c r="PF278" s="95"/>
      <c r="PG278" s="95"/>
      <c r="PH278" s="95"/>
    </row>
    <row r="279" spans="3:424" s="85" customFormat="1" ht="18">
      <c r="C279" s="1816" t="s">
        <v>250</v>
      </c>
      <c r="D279" s="1816"/>
      <c r="E279" s="1817"/>
      <c r="F279" s="131"/>
      <c r="G279" s="144"/>
      <c r="H279" s="144"/>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44"/>
      <c r="AT279" s="144"/>
      <c r="AU279" s="144"/>
      <c r="AV279" s="144"/>
      <c r="AW279" s="144"/>
      <c r="AX279" s="144"/>
      <c r="AY279" s="144"/>
      <c r="AZ279" s="144"/>
      <c r="BA279" s="144"/>
      <c r="BB279" s="144"/>
      <c r="BC279" s="144"/>
      <c r="BD279" s="144"/>
      <c r="BE279" s="144"/>
      <c r="BF279" s="144"/>
      <c r="BG279" s="144"/>
      <c r="BH279" s="144"/>
      <c r="BI279" s="144"/>
      <c r="BJ279" s="144"/>
      <c r="BK279" s="144"/>
      <c r="BL279" s="144"/>
      <c r="BM279" s="144"/>
      <c r="BN279" s="95"/>
      <c r="BO279" s="95"/>
      <c r="BP279" s="95"/>
      <c r="BQ279" s="95"/>
      <c r="BR279" s="95"/>
      <c r="BS279" s="95"/>
      <c r="BT279" s="95"/>
      <c r="BU279" s="95"/>
      <c r="BV279" s="95"/>
      <c r="BW279" s="95"/>
      <c r="BX279" s="95"/>
      <c r="BY279" s="95"/>
      <c r="BZ279" s="95"/>
      <c r="CA279" s="95"/>
      <c r="CB279" s="95"/>
      <c r="CC279" s="95"/>
      <c r="CD279" s="95"/>
      <c r="CE279" s="95"/>
      <c r="CF279" s="95"/>
      <c r="CG279" s="95"/>
      <c r="CH279" s="95"/>
      <c r="CI279" s="95"/>
      <c r="CJ279" s="95"/>
      <c r="CK279" s="95"/>
      <c r="CL279" s="95"/>
      <c r="CM279" s="95"/>
      <c r="CN279" s="95"/>
      <c r="CO279" s="95"/>
      <c r="CP279" s="95"/>
      <c r="CQ279" s="95"/>
      <c r="CR279" s="95"/>
      <c r="CS279" s="95"/>
      <c r="CT279" s="95"/>
      <c r="CU279" s="95"/>
      <c r="CV279" s="95"/>
      <c r="CW279" s="95"/>
      <c r="CX279" s="95"/>
      <c r="CY279" s="95"/>
      <c r="CZ279" s="95"/>
      <c r="DA279" s="95"/>
      <c r="DB279" s="95"/>
      <c r="DC279" s="95"/>
      <c r="DD279" s="95"/>
      <c r="DE279" s="95"/>
      <c r="DF279" s="95"/>
      <c r="DG279" s="95"/>
      <c r="DH279" s="95"/>
      <c r="DI279" s="95"/>
      <c r="DJ279" s="95"/>
      <c r="DK279" s="95"/>
      <c r="DL279" s="95"/>
      <c r="DM279" s="95"/>
      <c r="DN279" s="95"/>
      <c r="DO279" s="95"/>
      <c r="DP279" s="95"/>
      <c r="DQ279" s="95"/>
      <c r="DR279" s="95"/>
      <c r="DS279" s="95"/>
      <c r="DT279" s="95"/>
      <c r="DU279" s="95"/>
      <c r="DV279" s="95"/>
      <c r="DW279" s="95"/>
      <c r="DX279" s="95"/>
      <c r="DY279" s="95"/>
      <c r="DZ279" s="95"/>
      <c r="EA279" s="95"/>
      <c r="EB279" s="95"/>
      <c r="EC279" s="95"/>
      <c r="ED279" s="95"/>
      <c r="EE279" s="95"/>
      <c r="EF279" s="95"/>
      <c r="EG279" s="95"/>
      <c r="EH279" s="95"/>
      <c r="EI279" s="95"/>
      <c r="EJ279" s="95"/>
      <c r="EK279" s="95"/>
      <c r="EL279" s="95"/>
      <c r="EM279" s="95"/>
      <c r="EN279" s="95"/>
      <c r="EO279" s="95"/>
      <c r="EP279" s="95"/>
      <c r="EQ279" s="95"/>
      <c r="ER279" s="95"/>
      <c r="ES279" s="95"/>
      <c r="ET279" s="95"/>
      <c r="EU279" s="95"/>
      <c r="EV279" s="95"/>
      <c r="EW279" s="95"/>
      <c r="EX279" s="95"/>
      <c r="EY279" s="95"/>
      <c r="EZ279" s="95"/>
      <c r="FA279" s="95"/>
      <c r="FB279" s="95"/>
      <c r="FC279" s="95"/>
      <c r="FD279" s="95"/>
      <c r="FE279" s="95"/>
      <c r="FF279" s="95"/>
      <c r="FG279" s="95"/>
      <c r="FH279" s="95"/>
      <c r="FI279" s="95"/>
      <c r="FJ279" s="95"/>
      <c r="FK279" s="95"/>
      <c r="FL279" s="95"/>
      <c r="FM279" s="95"/>
      <c r="FN279" s="95"/>
      <c r="FO279" s="95"/>
      <c r="FP279" s="95"/>
      <c r="FQ279" s="95"/>
      <c r="FR279" s="95"/>
      <c r="FS279" s="95"/>
      <c r="FT279" s="95"/>
      <c r="FU279" s="95"/>
      <c r="FV279" s="95"/>
      <c r="FW279" s="95"/>
      <c r="FX279" s="95"/>
      <c r="FY279" s="95"/>
      <c r="FZ279" s="95"/>
      <c r="GA279" s="95"/>
      <c r="GB279" s="95"/>
      <c r="GC279" s="95"/>
      <c r="GD279" s="95"/>
      <c r="GE279" s="95"/>
      <c r="GF279" s="95"/>
      <c r="GG279" s="95"/>
      <c r="GH279" s="95"/>
      <c r="GI279" s="95"/>
      <c r="GJ279" s="95"/>
      <c r="GK279" s="95"/>
      <c r="GL279" s="95"/>
      <c r="GM279" s="95"/>
      <c r="GN279" s="95"/>
      <c r="GO279" s="95"/>
      <c r="GP279" s="95"/>
      <c r="GQ279" s="95"/>
      <c r="GR279" s="95"/>
      <c r="GS279" s="95"/>
      <c r="GT279" s="95"/>
      <c r="GU279" s="95"/>
      <c r="GV279" s="95"/>
      <c r="GW279" s="133"/>
      <c r="GX279" s="133"/>
      <c r="GY279" s="133"/>
      <c r="GZ279" s="133"/>
      <c r="HA279" s="133"/>
      <c r="HB279" s="133"/>
      <c r="HC279" s="133"/>
      <c r="HD279" s="133"/>
      <c r="HE279" s="133"/>
      <c r="HF279" s="133"/>
      <c r="HG279" s="95"/>
      <c r="HH279" s="95"/>
      <c r="HI279" s="95"/>
      <c r="HJ279" s="95"/>
      <c r="HK279" s="95"/>
      <c r="HL279" s="95"/>
      <c r="HM279" s="95"/>
      <c r="HN279" s="95"/>
      <c r="HO279" s="95"/>
      <c r="HP279" s="95"/>
      <c r="HQ279" s="95"/>
      <c r="HR279" s="95"/>
      <c r="HS279" s="95"/>
      <c r="HT279" s="95"/>
      <c r="HU279" s="95"/>
      <c r="HV279" s="95"/>
      <c r="HW279" s="95"/>
      <c r="HX279" s="95"/>
      <c r="HY279" s="95"/>
      <c r="HZ279" s="95"/>
      <c r="IA279" s="95"/>
      <c r="IB279" s="95"/>
      <c r="IC279" s="95"/>
      <c r="ID279" s="95"/>
      <c r="IE279" s="95"/>
      <c r="IF279" s="95"/>
      <c r="IG279" s="95"/>
      <c r="IH279" s="95"/>
      <c r="II279" s="95"/>
      <c r="IJ279" s="95"/>
      <c r="IK279" s="95"/>
      <c r="IL279" s="95"/>
      <c r="IM279" s="95"/>
      <c r="IN279" s="95"/>
      <c r="IO279" s="95"/>
      <c r="IP279" s="95"/>
      <c r="IQ279" s="95"/>
      <c r="IR279" s="95"/>
      <c r="IS279" s="95"/>
      <c r="IT279" s="95"/>
      <c r="IU279" s="95"/>
      <c r="IV279" s="95"/>
      <c r="IW279" s="95"/>
      <c r="IX279" s="95"/>
      <c r="IY279" s="95"/>
      <c r="IZ279" s="95"/>
      <c r="JA279" s="95"/>
      <c r="JB279" s="95"/>
      <c r="JC279" s="95"/>
      <c r="JD279" s="95"/>
      <c r="JE279" s="95"/>
      <c r="JF279" s="95"/>
      <c r="JG279" s="95"/>
      <c r="JH279" s="95"/>
      <c r="JI279" s="95"/>
      <c r="JJ279" s="95"/>
      <c r="JK279" s="95"/>
      <c r="JL279" s="95"/>
      <c r="JM279" s="95"/>
      <c r="JN279" s="95"/>
      <c r="JO279" s="95"/>
      <c r="JP279" s="95"/>
      <c r="JQ279" s="95"/>
      <c r="JR279" s="95"/>
      <c r="JS279" s="95"/>
      <c r="JT279" s="95"/>
      <c r="JU279" s="95"/>
      <c r="JV279" s="95"/>
      <c r="JW279" s="95"/>
      <c r="JX279" s="95"/>
      <c r="JY279" s="95"/>
      <c r="JZ279" s="95"/>
      <c r="KA279" s="95"/>
      <c r="KB279" s="95"/>
      <c r="KC279" s="95"/>
      <c r="KD279" s="95"/>
      <c r="KE279" s="95"/>
      <c r="KF279" s="95"/>
      <c r="KG279" s="95"/>
      <c r="KH279" s="95"/>
      <c r="KI279" s="95"/>
      <c r="KJ279" s="95"/>
      <c r="KK279" s="95"/>
      <c r="KL279" s="95"/>
      <c r="KM279" s="95"/>
      <c r="KN279" s="95"/>
      <c r="KO279" s="95"/>
      <c r="KP279" s="95"/>
      <c r="KQ279" s="95"/>
      <c r="KR279" s="95"/>
      <c r="KS279" s="95"/>
      <c r="KT279" s="95"/>
      <c r="KU279" s="95"/>
      <c r="KV279" s="95"/>
      <c r="KW279" s="95"/>
      <c r="KX279" s="95"/>
      <c r="KY279" s="95"/>
      <c r="KZ279" s="95"/>
      <c r="LA279" s="95"/>
      <c r="LB279" s="95"/>
      <c r="LC279" s="95"/>
      <c r="LD279" s="95"/>
      <c r="LE279" s="95"/>
      <c r="LF279" s="95"/>
      <c r="LG279" s="95"/>
      <c r="LH279" s="95"/>
      <c r="LI279" s="95"/>
      <c r="LJ279" s="95"/>
      <c r="LK279" s="95"/>
      <c r="LL279" s="95"/>
      <c r="LM279" s="95"/>
      <c r="LN279" s="95"/>
      <c r="LO279" s="95"/>
      <c r="LP279" s="95"/>
      <c r="LQ279" s="95"/>
      <c r="LR279" s="95"/>
      <c r="LS279" s="95"/>
      <c r="LT279" s="95"/>
      <c r="LU279" s="95"/>
      <c r="LV279" s="95"/>
      <c r="LW279" s="95"/>
      <c r="LX279" s="95"/>
      <c r="LY279" s="95"/>
      <c r="LZ279" s="95"/>
      <c r="MA279" s="95"/>
      <c r="MB279" s="95"/>
      <c r="MC279" s="95"/>
      <c r="MD279" s="95"/>
      <c r="ME279" s="95"/>
      <c r="MF279" s="95"/>
      <c r="MG279" s="95"/>
      <c r="MH279" s="95"/>
      <c r="MI279" s="95"/>
      <c r="MJ279" s="95"/>
      <c r="MK279" s="95"/>
      <c r="ML279" s="95"/>
      <c r="MM279" s="95"/>
      <c r="MN279" s="95"/>
      <c r="MO279" s="95"/>
      <c r="MP279" s="95"/>
      <c r="MQ279" s="95"/>
      <c r="MR279" s="95"/>
      <c r="MS279" s="95"/>
      <c r="MT279" s="95"/>
      <c r="MU279" s="95"/>
      <c r="MV279" s="95"/>
      <c r="MW279" s="95"/>
      <c r="MX279" s="95"/>
      <c r="MY279" s="95"/>
      <c r="MZ279" s="95"/>
      <c r="NA279" s="95"/>
      <c r="NB279" s="95"/>
      <c r="NC279" s="95"/>
      <c r="ND279" s="95"/>
      <c r="NE279" s="95"/>
      <c r="NF279" s="95"/>
      <c r="NG279" s="95"/>
      <c r="NH279" s="95"/>
      <c r="NI279" s="95"/>
      <c r="NJ279" s="95"/>
      <c r="NK279" s="95"/>
      <c r="NL279" s="95"/>
      <c r="NM279" s="95"/>
      <c r="NN279" s="95"/>
      <c r="NO279" s="95"/>
      <c r="NP279" s="95"/>
      <c r="NQ279" s="95"/>
      <c r="NR279" s="95"/>
      <c r="NS279" s="95"/>
      <c r="NT279" s="95"/>
      <c r="NU279" s="95"/>
      <c r="NV279" s="95"/>
      <c r="NW279" s="95"/>
      <c r="NX279" s="95"/>
      <c r="NY279" s="95"/>
      <c r="NZ279" s="95"/>
      <c r="OA279" s="95"/>
      <c r="OB279" s="95"/>
      <c r="OC279" s="95"/>
      <c r="OD279" s="95"/>
      <c r="OE279" s="95"/>
      <c r="OF279" s="95"/>
      <c r="OG279" s="95"/>
      <c r="OH279" s="95"/>
      <c r="OI279" s="95"/>
      <c r="OJ279" s="95"/>
      <c r="OK279" s="95"/>
      <c r="OL279" s="95"/>
      <c r="OM279" s="95"/>
      <c r="ON279" s="95"/>
      <c r="OO279" s="95"/>
      <c r="OP279" s="95"/>
      <c r="OQ279" s="95"/>
      <c r="OR279" s="95"/>
      <c r="OS279" s="95"/>
      <c r="OT279" s="95"/>
      <c r="OU279" s="95"/>
      <c r="OV279" s="95"/>
      <c r="OW279" s="95"/>
      <c r="OX279" s="95"/>
      <c r="OY279" s="95"/>
      <c r="OZ279" s="95"/>
      <c r="PA279" s="95"/>
      <c r="PB279" s="95"/>
      <c r="PC279" s="95"/>
      <c r="PD279" s="95"/>
      <c r="PE279" s="95"/>
      <c r="PF279" s="95"/>
      <c r="PG279" s="95"/>
      <c r="PH279" s="95"/>
    </row>
    <row r="280" spans="3:424" s="85" customFormat="1" ht="29.55" customHeight="1">
      <c r="C280" s="1815" t="s">
        <v>205</v>
      </c>
      <c r="D280" s="1815"/>
      <c r="E280" s="1815"/>
      <c r="F280" s="143">
        <f t="shared" si="89"/>
        <v>0</v>
      </c>
      <c r="G280" s="143" t="e">
        <f t="shared" si="90"/>
        <v>#VALUE!</v>
      </c>
      <c r="H280" s="143" t="e">
        <f t="shared" si="94"/>
        <v>#VALUE!</v>
      </c>
      <c r="I280" s="143" t="e">
        <f t="shared" si="94"/>
        <v>#VALUE!</v>
      </c>
      <c r="J280" s="143" t="e">
        <f t="shared" si="94"/>
        <v>#VALUE!</v>
      </c>
      <c r="K280" s="143" t="e">
        <f t="shared" si="94"/>
        <v>#VALUE!</v>
      </c>
      <c r="L280" s="143" t="e">
        <f t="shared" si="94"/>
        <v>#VALUE!</v>
      </c>
      <c r="M280" s="143" t="e">
        <f t="shared" si="94"/>
        <v>#VALUE!</v>
      </c>
      <c r="N280" s="143" t="e">
        <f t="shared" si="94"/>
        <v>#VALUE!</v>
      </c>
      <c r="O280" s="143" t="e">
        <f t="shared" si="94"/>
        <v>#VALUE!</v>
      </c>
      <c r="P280" s="143" t="e">
        <f t="shared" si="94"/>
        <v>#VALUE!</v>
      </c>
      <c r="Q280" s="143" t="e">
        <f t="shared" si="94"/>
        <v>#VALUE!</v>
      </c>
      <c r="R280" s="143" t="e">
        <f t="shared" si="94"/>
        <v>#VALUE!</v>
      </c>
      <c r="S280" s="143" t="e">
        <f t="shared" si="94"/>
        <v>#VALUE!</v>
      </c>
      <c r="T280" s="143" t="e">
        <f t="shared" si="94"/>
        <v>#VALUE!</v>
      </c>
      <c r="U280" s="143" t="e">
        <f t="shared" si="94"/>
        <v>#VALUE!</v>
      </c>
      <c r="V280" s="143" t="e">
        <f t="shared" si="94"/>
        <v>#VALUE!</v>
      </c>
      <c r="W280" s="143" t="e">
        <f t="shared" si="94"/>
        <v>#VALUE!</v>
      </c>
      <c r="X280" s="143" t="e">
        <f t="shared" si="94"/>
        <v>#VALUE!</v>
      </c>
      <c r="Y280" s="143" t="e">
        <f t="shared" si="94"/>
        <v>#VALUE!</v>
      </c>
      <c r="Z280" s="143" t="e">
        <f t="shared" si="94"/>
        <v>#VALUE!</v>
      </c>
      <c r="AA280" s="143" t="e">
        <f t="shared" si="94"/>
        <v>#VALUE!</v>
      </c>
      <c r="AB280" s="143" t="e">
        <f t="shared" si="94"/>
        <v>#VALUE!</v>
      </c>
      <c r="AC280" s="143" t="e">
        <f t="shared" si="94"/>
        <v>#VALUE!</v>
      </c>
      <c r="AD280" s="143" t="e">
        <f t="shared" si="94"/>
        <v>#VALUE!</v>
      </c>
      <c r="AE280" s="143" t="e">
        <f t="shared" si="94"/>
        <v>#VALUE!</v>
      </c>
      <c r="AF280" s="143" t="e">
        <f t="shared" si="94"/>
        <v>#VALUE!</v>
      </c>
      <c r="AG280" s="143" t="e">
        <f t="shared" si="94"/>
        <v>#VALUE!</v>
      </c>
      <c r="AH280" s="143" t="e">
        <f t="shared" si="94"/>
        <v>#VALUE!</v>
      </c>
      <c r="AI280" s="143" t="e">
        <f t="shared" si="94"/>
        <v>#VALUE!</v>
      </c>
      <c r="AJ280" s="143" t="e">
        <f t="shared" si="94"/>
        <v>#VALUE!</v>
      </c>
      <c r="AK280" s="143" t="e">
        <f t="shared" si="94"/>
        <v>#VALUE!</v>
      </c>
      <c r="AL280" s="143" t="e">
        <f t="shared" si="94"/>
        <v>#VALUE!</v>
      </c>
      <c r="AM280" s="143" t="e">
        <f t="shared" si="94"/>
        <v>#VALUE!</v>
      </c>
      <c r="AN280" s="143" t="e">
        <f t="shared" si="94"/>
        <v>#VALUE!</v>
      </c>
      <c r="AO280" s="143" t="e">
        <f t="shared" si="94"/>
        <v>#VALUE!</v>
      </c>
      <c r="AP280" s="143" t="e">
        <f t="shared" si="94"/>
        <v>#VALUE!</v>
      </c>
      <c r="AQ280" s="143" t="e">
        <f t="shared" si="94"/>
        <v>#VALUE!</v>
      </c>
      <c r="AR280" s="143" t="e">
        <f t="shared" si="94"/>
        <v>#VALUE!</v>
      </c>
      <c r="AS280" s="143" t="e">
        <f t="shared" si="94"/>
        <v>#VALUE!</v>
      </c>
      <c r="AT280" s="143" t="e">
        <f t="shared" si="94"/>
        <v>#VALUE!</v>
      </c>
      <c r="AU280" s="143" t="e">
        <f t="shared" si="94"/>
        <v>#VALUE!</v>
      </c>
      <c r="AV280" s="143" t="e">
        <f t="shared" si="94"/>
        <v>#VALUE!</v>
      </c>
      <c r="AW280" s="143" t="e">
        <f t="shared" si="94"/>
        <v>#VALUE!</v>
      </c>
      <c r="AX280" s="143" t="e">
        <f t="shared" si="94"/>
        <v>#VALUE!</v>
      </c>
      <c r="AY280" s="143" t="e">
        <f t="shared" si="94"/>
        <v>#VALUE!</v>
      </c>
      <c r="AZ280" s="143" t="e">
        <f t="shared" si="94"/>
        <v>#VALUE!</v>
      </c>
      <c r="BA280" s="143" t="e">
        <f t="shared" si="94"/>
        <v>#VALUE!</v>
      </c>
      <c r="BB280" s="143" t="e">
        <f t="shared" si="94"/>
        <v>#VALUE!</v>
      </c>
      <c r="BC280" s="143" t="e">
        <f t="shared" si="94"/>
        <v>#VALUE!</v>
      </c>
      <c r="BD280" s="143" t="e">
        <f t="shared" si="94"/>
        <v>#VALUE!</v>
      </c>
      <c r="BE280" s="143" t="e">
        <f t="shared" si="94"/>
        <v>#VALUE!</v>
      </c>
      <c r="BF280" s="143" t="e">
        <f t="shared" si="94"/>
        <v>#VALUE!</v>
      </c>
      <c r="BG280" s="143" t="e">
        <f t="shared" si="94"/>
        <v>#VALUE!</v>
      </c>
      <c r="BH280" s="143" t="e">
        <f t="shared" si="94"/>
        <v>#VALUE!</v>
      </c>
      <c r="BI280" s="143" t="e">
        <f t="shared" si="94"/>
        <v>#VALUE!</v>
      </c>
      <c r="BJ280" s="143" t="e">
        <f t="shared" si="94"/>
        <v>#VALUE!</v>
      </c>
      <c r="BK280" s="143" t="e">
        <f t="shared" si="94"/>
        <v>#VALUE!</v>
      </c>
      <c r="BL280" s="143" t="e">
        <f t="shared" si="94"/>
        <v>#VALUE!</v>
      </c>
      <c r="BM280" s="143" t="e">
        <f t="shared" si="94"/>
        <v>#VALUE!</v>
      </c>
      <c r="BN280" s="95"/>
      <c r="BO280" s="95"/>
      <c r="BP280" s="95"/>
      <c r="BQ280" s="95"/>
      <c r="BR280" s="95"/>
      <c r="BS280" s="95"/>
      <c r="BT280" s="95"/>
      <c r="BU280" s="95"/>
      <c r="BV280" s="95"/>
      <c r="BW280" s="95"/>
      <c r="BX280" s="95"/>
      <c r="BY280" s="95"/>
      <c r="BZ280" s="95"/>
      <c r="CA280" s="95"/>
      <c r="CB280" s="95"/>
      <c r="CC280" s="95"/>
      <c r="CD280" s="95"/>
      <c r="CE280" s="95"/>
      <c r="CF280" s="95"/>
      <c r="CG280" s="95"/>
      <c r="CH280" s="95"/>
      <c r="CI280" s="95"/>
      <c r="CJ280" s="95"/>
      <c r="CK280" s="95"/>
      <c r="CL280" s="95"/>
      <c r="CM280" s="95"/>
      <c r="CN280" s="95"/>
      <c r="CO280" s="95"/>
      <c r="CP280" s="95"/>
      <c r="CQ280" s="95"/>
      <c r="CR280" s="95"/>
      <c r="CS280" s="95"/>
      <c r="CT280" s="95"/>
      <c r="CU280" s="95"/>
      <c r="CV280" s="95"/>
      <c r="CW280" s="95"/>
      <c r="CX280" s="95"/>
      <c r="CY280" s="95"/>
      <c r="CZ280" s="95"/>
      <c r="DA280" s="95"/>
      <c r="DB280" s="95"/>
      <c r="DC280" s="95"/>
      <c r="DD280" s="95"/>
      <c r="DE280" s="95"/>
      <c r="DF280" s="95"/>
      <c r="DG280" s="95"/>
      <c r="DH280" s="95"/>
      <c r="DI280" s="95"/>
      <c r="DJ280" s="95"/>
      <c r="DK280" s="95"/>
      <c r="DL280" s="95"/>
      <c r="DM280" s="95"/>
      <c r="DN280" s="95"/>
      <c r="DO280" s="95"/>
      <c r="DP280" s="95"/>
      <c r="DQ280" s="95"/>
      <c r="DR280" s="95"/>
      <c r="DS280" s="95"/>
      <c r="DT280" s="95"/>
      <c r="DU280" s="95"/>
      <c r="DV280" s="95"/>
      <c r="DW280" s="95"/>
      <c r="DX280" s="95"/>
      <c r="DY280" s="95"/>
      <c r="DZ280" s="95"/>
      <c r="EA280" s="95"/>
      <c r="EB280" s="95"/>
      <c r="EC280" s="95"/>
      <c r="ED280" s="95"/>
      <c r="EE280" s="95"/>
      <c r="EF280" s="95"/>
      <c r="EG280" s="95"/>
      <c r="EH280" s="95"/>
      <c r="EI280" s="95"/>
      <c r="EJ280" s="95"/>
      <c r="EK280" s="95"/>
      <c r="EL280" s="95"/>
      <c r="EM280" s="95"/>
      <c r="EN280" s="95"/>
      <c r="EO280" s="95"/>
      <c r="EP280" s="95"/>
      <c r="EQ280" s="95"/>
      <c r="ER280" s="95"/>
      <c r="ES280" s="95"/>
      <c r="ET280" s="95"/>
      <c r="EU280" s="95"/>
      <c r="EV280" s="95"/>
      <c r="EW280" s="95"/>
      <c r="EX280" s="95"/>
      <c r="EY280" s="95"/>
      <c r="EZ280" s="95"/>
      <c r="FA280" s="95"/>
      <c r="FB280" s="95"/>
      <c r="FC280" s="95"/>
      <c r="FD280" s="95"/>
      <c r="FE280" s="95"/>
      <c r="FF280" s="95"/>
      <c r="FG280" s="95"/>
      <c r="FH280" s="95"/>
      <c r="FI280" s="95"/>
      <c r="FJ280" s="95"/>
      <c r="FK280" s="95"/>
      <c r="FL280" s="95"/>
      <c r="FM280" s="95"/>
      <c r="FN280" s="95"/>
      <c r="FO280" s="95"/>
      <c r="FP280" s="95"/>
      <c r="FQ280" s="95"/>
      <c r="FR280" s="95"/>
      <c r="FS280" s="95"/>
      <c r="FT280" s="95"/>
      <c r="FU280" s="95"/>
      <c r="FV280" s="95"/>
      <c r="FW280" s="95"/>
      <c r="FX280" s="95"/>
      <c r="FY280" s="95"/>
      <c r="FZ280" s="95"/>
      <c r="GA280" s="95"/>
      <c r="GB280" s="95"/>
      <c r="GC280" s="95"/>
      <c r="GD280" s="95"/>
      <c r="GE280" s="95"/>
      <c r="GF280" s="95"/>
      <c r="GG280" s="95"/>
      <c r="GH280" s="95"/>
      <c r="GI280" s="95"/>
      <c r="GJ280" s="95"/>
      <c r="GK280" s="95"/>
      <c r="GL280" s="95"/>
      <c r="GM280" s="95"/>
      <c r="GN280" s="95"/>
      <c r="GO280" s="95"/>
      <c r="GP280" s="95"/>
      <c r="GQ280" s="95"/>
      <c r="GR280" s="95"/>
      <c r="GS280" s="95"/>
      <c r="GT280" s="95"/>
      <c r="GU280" s="95"/>
      <c r="GV280" s="95"/>
      <c r="GW280" s="133"/>
      <c r="GX280" s="133"/>
      <c r="GY280" s="133"/>
      <c r="GZ280" s="133"/>
      <c r="HA280" s="133"/>
      <c r="HB280" s="133"/>
      <c r="HC280" s="133"/>
      <c r="HD280" s="133"/>
      <c r="HE280" s="133"/>
      <c r="HF280" s="133"/>
      <c r="HG280" s="95"/>
      <c r="HH280" s="95"/>
      <c r="HI280" s="95"/>
      <c r="HJ280" s="95"/>
      <c r="HK280" s="95"/>
      <c r="HL280" s="95"/>
      <c r="HM280" s="95"/>
      <c r="HN280" s="95"/>
      <c r="HO280" s="95"/>
      <c r="HP280" s="95"/>
      <c r="HQ280" s="95"/>
      <c r="HR280" s="95"/>
      <c r="HS280" s="95"/>
      <c r="HT280" s="95"/>
      <c r="HU280" s="95"/>
      <c r="HV280" s="95"/>
      <c r="HW280" s="95"/>
      <c r="HX280" s="95"/>
      <c r="HY280" s="95"/>
      <c r="HZ280" s="95"/>
      <c r="IA280" s="95"/>
      <c r="IB280" s="95"/>
      <c r="IC280" s="95"/>
      <c r="ID280" s="95"/>
      <c r="IE280" s="95"/>
      <c r="IF280" s="95"/>
      <c r="IG280" s="95"/>
      <c r="IH280" s="95"/>
      <c r="II280" s="95"/>
      <c r="IJ280" s="95"/>
      <c r="IK280" s="95"/>
      <c r="IL280" s="95"/>
      <c r="IM280" s="95"/>
      <c r="IN280" s="95"/>
      <c r="IO280" s="95"/>
      <c r="IP280" s="95"/>
      <c r="IQ280" s="95"/>
      <c r="IR280" s="95"/>
      <c r="IS280" s="95"/>
      <c r="IT280" s="95"/>
      <c r="IU280" s="95"/>
      <c r="IV280" s="95"/>
      <c r="IW280" s="95"/>
      <c r="IX280" s="95"/>
      <c r="IY280" s="95"/>
      <c r="IZ280" s="95"/>
      <c r="JA280" s="95"/>
      <c r="JB280" s="95"/>
      <c r="JC280" s="95"/>
      <c r="JD280" s="95"/>
      <c r="JE280" s="95"/>
      <c r="JF280" s="95"/>
      <c r="JG280" s="95"/>
      <c r="JH280" s="95"/>
      <c r="JI280" s="95"/>
      <c r="JJ280" s="95"/>
      <c r="JK280" s="95"/>
      <c r="JL280" s="95"/>
      <c r="JM280" s="95"/>
      <c r="JN280" s="95"/>
      <c r="JO280" s="95"/>
      <c r="JP280" s="95"/>
      <c r="JQ280" s="95"/>
      <c r="JR280" s="95"/>
      <c r="JS280" s="95"/>
      <c r="JT280" s="95"/>
      <c r="JU280" s="95"/>
      <c r="JV280" s="95"/>
      <c r="JW280" s="95"/>
      <c r="JX280" s="95"/>
      <c r="JY280" s="95"/>
      <c r="JZ280" s="95"/>
      <c r="KA280" s="95"/>
      <c r="KB280" s="95"/>
      <c r="KC280" s="95"/>
      <c r="KD280" s="95"/>
      <c r="KE280" s="95"/>
      <c r="KF280" s="95"/>
      <c r="KG280" s="95"/>
      <c r="KH280" s="95"/>
      <c r="KI280" s="95"/>
      <c r="KJ280" s="95"/>
      <c r="KK280" s="95"/>
      <c r="KL280" s="95"/>
      <c r="KM280" s="95"/>
      <c r="KN280" s="95"/>
      <c r="KO280" s="95"/>
      <c r="KP280" s="95"/>
      <c r="KQ280" s="95"/>
      <c r="KR280" s="95"/>
      <c r="KS280" s="95"/>
      <c r="KT280" s="95"/>
      <c r="KU280" s="95"/>
      <c r="KV280" s="95"/>
      <c r="KW280" s="95"/>
      <c r="KX280" s="95"/>
      <c r="KY280" s="95"/>
      <c r="KZ280" s="95"/>
      <c r="LA280" s="95"/>
      <c r="LB280" s="95"/>
      <c r="LC280" s="95"/>
      <c r="LD280" s="95"/>
      <c r="LE280" s="95"/>
      <c r="LF280" s="95"/>
      <c r="LG280" s="95"/>
      <c r="LH280" s="95"/>
      <c r="LI280" s="95"/>
      <c r="LJ280" s="95"/>
      <c r="LK280" s="95"/>
      <c r="LL280" s="95"/>
      <c r="LM280" s="95"/>
      <c r="LN280" s="95"/>
      <c r="LO280" s="95"/>
      <c r="LP280" s="95"/>
      <c r="LQ280" s="95"/>
      <c r="LR280" s="95"/>
      <c r="LS280" s="95"/>
      <c r="LT280" s="95"/>
      <c r="LU280" s="95"/>
      <c r="LV280" s="95"/>
      <c r="LW280" s="95"/>
      <c r="LX280" s="95"/>
      <c r="LY280" s="95"/>
      <c r="LZ280" s="95"/>
      <c r="MA280" s="95"/>
      <c r="MB280" s="95"/>
      <c r="MC280" s="95"/>
      <c r="MD280" s="95"/>
      <c r="ME280" s="95"/>
      <c r="MF280" s="95"/>
      <c r="MG280" s="95"/>
      <c r="MH280" s="95"/>
      <c r="MI280" s="95"/>
      <c r="MJ280" s="95"/>
      <c r="MK280" s="95"/>
      <c r="ML280" s="95"/>
      <c r="MM280" s="95"/>
      <c r="MN280" s="95"/>
      <c r="MO280" s="95"/>
      <c r="MP280" s="95"/>
      <c r="MQ280" s="95"/>
      <c r="MR280" s="95"/>
      <c r="MS280" s="95"/>
      <c r="MT280" s="95"/>
      <c r="MU280" s="95"/>
      <c r="MV280" s="95"/>
      <c r="MW280" s="95"/>
      <c r="MX280" s="95"/>
      <c r="MY280" s="95"/>
      <c r="MZ280" s="95"/>
      <c r="NA280" s="95"/>
      <c r="NB280" s="95"/>
      <c r="NC280" s="95"/>
      <c r="ND280" s="95"/>
      <c r="NE280" s="95"/>
      <c r="NF280" s="95"/>
      <c r="NG280" s="95"/>
      <c r="NH280" s="95"/>
      <c r="NI280" s="95"/>
      <c r="NJ280" s="95"/>
      <c r="NK280" s="95"/>
      <c r="NL280" s="95"/>
      <c r="NM280" s="95"/>
      <c r="NN280" s="95"/>
      <c r="NO280" s="95"/>
      <c r="NP280" s="95"/>
      <c r="NQ280" s="95"/>
      <c r="NR280" s="95"/>
      <c r="NS280" s="95"/>
      <c r="NT280" s="95"/>
      <c r="NU280" s="95"/>
      <c r="NV280" s="95"/>
      <c r="NW280" s="95"/>
      <c r="NX280" s="95"/>
      <c r="NY280" s="95"/>
      <c r="NZ280" s="95"/>
      <c r="OA280" s="95"/>
      <c r="OB280" s="95"/>
      <c r="OC280" s="95"/>
      <c r="OD280" s="95"/>
      <c r="OE280" s="95"/>
      <c r="OF280" s="95"/>
      <c r="OG280" s="95"/>
      <c r="OH280" s="95"/>
      <c r="OI280" s="95"/>
      <c r="OJ280" s="95"/>
      <c r="OK280" s="95"/>
      <c r="OL280" s="95"/>
      <c r="OM280" s="95"/>
      <c r="ON280" s="95"/>
      <c r="OO280" s="95"/>
      <c r="OP280" s="95"/>
      <c r="OQ280" s="95"/>
      <c r="OR280" s="95"/>
      <c r="OS280" s="95"/>
      <c r="OT280" s="95"/>
      <c r="OU280" s="95"/>
      <c r="OV280" s="95"/>
      <c r="OW280" s="95"/>
      <c r="OX280" s="95"/>
      <c r="OY280" s="95"/>
      <c r="OZ280" s="95"/>
      <c r="PA280" s="95"/>
      <c r="PB280" s="95"/>
      <c r="PC280" s="95"/>
      <c r="PD280" s="95"/>
      <c r="PE280" s="95"/>
      <c r="PF280" s="95"/>
      <c r="PG280" s="95"/>
      <c r="PH280" s="95"/>
    </row>
    <row r="281" spans="3:424" s="85" customFormat="1" ht="29.55" customHeight="1">
      <c r="C281" s="1815" t="s">
        <v>206</v>
      </c>
      <c r="D281" s="1815"/>
      <c r="E281" s="1815"/>
      <c r="F281" s="143">
        <f t="shared" si="89"/>
        <v>0</v>
      </c>
      <c r="G281" s="143" t="e">
        <f t="shared" si="90"/>
        <v>#VALUE!</v>
      </c>
      <c r="H281" s="143" t="e">
        <f t="shared" si="94"/>
        <v>#VALUE!</v>
      </c>
      <c r="I281" s="143" t="e">
        <f t="shared" si="94"/>
        <v>#VALUE!</v>
      </c>
      <c r="J281" s="143" t="e">
        <f t="shared" si="94"/>
        <v>#VALUE!</v>
      </c>
      <c r="K281" s="143" t="e">
        <f t="shared" si="94"/>
        <v>#VALUE!</v>
      </c>
      <c r="L281" s="143" t="e">
        <f t="shared" si="94"/>
        <v>#VALUE!</v>
      </c>
      <c r="M281" s="143" t="e">
        <f t="shared" si="94"/>
        <v>#VALUE!</v>
      </c>
      <c r="N281" s="143" t="e">
        <f t="shared" si="94"/>
        <v>#VALUE!</v>
      </c>
      <c r="O281" s="143" t="e">
        <f t="shared" si="94"/>
        <v>#VALUE!</v>
      </c>
      <c r="P281" s="143" t="e">
        <f t="shared" si="94"/>
        <v>#VALUE!</v>
      </c>
      <c r="Q281" s="143" t="e">
        <f t="shared" si="94"/>
        <v>#VALUE!</v>
      </c>
      <c r="R281" s="143" t="e">
        <f t="shared" si="94"/>
        <v>#VALUE!</v>
      </c>
      <c r="S281" s="143" t="e">
        <f t="shared" si="94"/>
        <v>#VALUE!</v>
      </c>
      <c r="T281" s="143" t="e">
        <f t="shared" si="94"/>
        <v>#VALUE!</v>
      </c>
      <c r="U281" s="143" t="e">
        <f t="shared" si="94"/>
        <v>#VALUE!</v>
      </c>
      <c r="V281" s="143" t="e">
        <f t="shared" si="94"/>
        <v>#VALUE!</v>
      </c>
      <c r="W281" s="143" t="e">
        <f t="shared" si="94"/>
        <v>#VALUE!</v>
      </c>
      <c r="X281" s="143" t="e">
        <f t="shared" si="94"/>
        <v>#VALUE!</v>
      </c>
      <c r="Y281" s="143" t="e">
        <f t="shared" si="94"/>
        <v>#VALUE!</v>
      </c>
      <c r="Z281" s="143" t="e">
        <f t="shared" si="94"/>
        <v>#VALUE!</v>
      </c>
      <c r="AA281" s="143" t="e">
        <f t="shared" si="94"/>
        <v>#VALUE!</v>
      </c>
      <c r="AB281" s="143" t="e">
        <f t="shared" si="94"/>
        <v>#VALUE!</v>
      </c>
      <c r="AC281" s="143" t="e">
        <f t="shared" si="94"/>
        <v>#VALUE!</v>
      </c>
      <c r="AD281" s="143" t="e">
        <f t="shared" si="94"/>
        <v>#VALUE!</v>
      </c>
      <c r="AE281" s="143" t="e">
        <f t="shared" si="94"/>
        <v>#VALUE!</v>
      </c>
      <c r="AF281" s="143" t="e">
        <f t="shared" si="94"/>
        <v>#VALUE!</v>
      </c>
      <c r="AG281" s="143" t="e">
        <f t="shared" si="94"/>
        <v>#VALUE!</v>
      </c>
      <c r="AH281" s="143" t="e">
        <f t="shared" si="94"/>
        <v>#VALUE!</v>
      </c>
      <c r="AI281" s="143" t="e">
        <f t="shared" si="94"/>
        <v>#VALUE!</v>
      </c>
      <c r="AJ281" s="143" t="e">
        <f t="shared" si="94"/>
        <v>#VALUE!</v>
      </c>
      <c r="AK281" s="143" t="e">
        <f t="shared" si="94"/>
        <v>#VALUE!</v>
      </c>
      <c r="AL281" s="143" t="e">
        <f t="shared" si="94"/>
        <v>#VALUE!</v>
      </c>
      <c r="AM281" s="143" t="e">
        <f t="shared" si="94"/>
        <v>#VALUE!</v>
      </c>
      <c r="AN281" s="143" t="e">
        <f t="shared" si="94"/>
        <v>#VALUE!</v>
      </c>
      <c r="AO281" s="143" t="e">
        <f t="shared" si="94"/>
        <v>#VALUE!</v>
      </c>
      <c r="AP281" s="143" t="e">
        <f t="shared" si="94"/>
        <v>#VALUE!</v>
      </c>
      <c r="AQ281" s="143" t="e">
        <f t="shared" si="94"/>
        <v>#VALUE!</v>
      </c>
      <c r="AR281" s="143" t="e">
        <f t="shared" si="94"/>
        <v>#VALUE!</v>
      </c>
      <c r="AS281" s="143" t="e">
        <f t="shared" si="94"/>
        <v>#VALUE!</v>
      </c>
      <c r="AT281" s="143" t="e">
        <f t="shared" si="94"/>
        <v>#VALUE!</v>
      </c>
      <c r="AU281" s="143" t="e">
        <f t="shared" si="94"/>
        <v>#VALUE!</v>
      </c>
      <c r="AV281" s="143" t="e">
        <f t="shared" si="94"/>
        <v>#VALUE!</v>
      </c>
      <c r="AW281" s="143" t="e">
        <f t="shared" si="94"/>
        <v>#VALUE!</v>
      </c>
      <c r="AX281" s="143" t="e">
        <f t="shared" si="94"/>
        <v>#VALUE!</v>
      </c>
      <c r="AY281" s="143" t="e">
        <f t="shared" si="94"/>
        <v>#VALUE!</v>
      </c>
      <c r="AZ281" s="143" t="e">
        <f t="shared" si="94"/>
        <v>#VALUE!</v>
      </c>
      <c r="BA281" s="143" t="e">
        <f t="shared" si="94"/>
        <v>#VALUE!</v>
      </c>
      <c r="BB281" s="143" t="e">
        <f t="shared" si="94"/>
        <v>#VALUE!</v>
      </c>
      <c r="BC281" s="143" t="e">
        <f t="shared" si="94"/>
        <v>#VALUE!</v>
      </c>
      <c r="BD281" s="143" t="e">
        <f t="shared" si="94"/>
        <v>#VALUE!</v>
      </c>
      <c r="BE281" s="143" t="e">
        <f t="shared" si="94"/>
        <v>#VALUE!</v>
      </c>
      <c r="BF281" s="143" t="e">
        <f t="shared" si="94"/>
        <v>#VALUE!</v>
      </c>
      <c r="BG281" s="143" t="e">
        <f t="shared" si="94"/>
        <v>#VALUE!</v>
      </c>
      <c r="BH281" s="143" t="e">
        <f t="shared" si="94"/>
        <v>#VALUE!</v>
      </c>
      <c r="BI281" s="143" t="e">
        <f t="shared" si="94"/>
        <v>#VALUE!</v>
      </c>
      <c r="BJ281" s="143" t="e">
        <f t="shared" si="94"/>
        <v>#VALUE!</v>
      </c>
      <c r="BK281" s="143" t="e">
        <f t="shared" si="94"/>
        <v>#VALUE!</v>
      </c>
      <c r="BL281" s="143" t="e">
        <f t="shared" si="94"/>
        <v>#VALUE!</v>
      </c>
      <c r="BM281" s="143" t="e">
        <f t="shared" si="94"/>
        <v>#VALUE!</v>
      </c>
      <c r="BN281" s="95"/>
      <c r="BO281" s="95"/>
      <c r="BP281" s="95"/>
      <c r="BQ281" s="95"/>
      <c r="BR281" s="95"/>
      <c r="BS281" s="95"/>
      <c r="BT281" s="95"/>
      <c r="BU281" s="95"/>
      <c r="BV281" s="95"/>
      <c r="BW281" s="95"/>
      <c r="BX281" s="95"/>
      <c r="BY281" s="95"/>
      <c r="BZ281" s="95"/>
      <c r="CA281" s="95"/>
      <c r="CB281" s="95"/>
      <c r="CC281" s="95"/>
      <c r="CD281" s="95"/>
      <c r="CE281" s="95"/>
      <c r="CF281" s="95"/>
      <c r="CG281" s="95"/>
      <c r="CH281" s="95"/>
      <c r="CI281" s="95"/>
      <c r="CJ281" s="95"/>
      <c r="CK281" s="95"/>
      <c r="CL281" s="95"/>
      <c r="CM281" s="95"/>
      <c r="CN281" s="95"/>
      <c r="CO281" s="95"/>
      <c r="CP281" s="95"/>
      <c r="CQ281" s="95"/>
      <c r="CR281" s="95"/>
      <c r="CS281" s="95"/>
      <c r="CT281" s="95"/>
      <c r="CU281" s="95"/>
      <c r="CV281" s="95"/>
      <c r="CW281" s="95"/>
      <c r="CX281" s="95"/>
      <c r="CY281" s="95"/>
      <c r="CZ281" s="95"/>
      <c r="DA281" s="95"/>
      <c r="DB281" s="95"/>
      <c r="DC281" s="95"/>
      <c r="DD281" s="95"/>
      <c r="DE281" s="95"/>
      <c r="DF281" s="95"/>
      <c r="DG281" s="95"/>
      <c r="DH281" s="95"/>
      <c r="DI281" s="95"/>
      <c r="DJ281" s="95"/>
      <c r="DK281" s="95"/>
      <c r="DL281" s="95"/>
      <c r="DM281" s="95"/>
      <c r="DN281" s="95"/>
      <c r="DO281" s="95"/>
      <c r="DP281" s="95"/>
      <c r="DQ281" s="95"/>
      <c r="DR281" s="95"/>
      <c r="DS281" s="95"/>
      <c r="DT281" s="95"/>
      <c r="DU281" s="95"/>
      <c r="DV281" s="95"/>
      <c r="DW281" s="95"/>
      <c r="DX281" s="95"/>
      <c r="DY281" s="95"/>
      <c r="DZ281" s="95"/>
      <c r="EA281" s="95"/>
      <c r="EB281" s="95"/>
      <c r="EC281" s="95"/>
      <c r="ED281" s="95"/>
      <c r="EE281" s="95"/>
      <c r="EF281" s="95"/>
      <c r="EG281" s="95"/>
      <c r="EH281" s="95"/>
      <c r="EI281" s="95"/>
      <c r="EJ281" s="95"/>
      <c r="EK281" s="95"/>
      <c r="EL281" s="95"/>
      <c r="EM281" s="95"/>
      <c r="EN281" s="95"/>
      <c r="EO281" s="95"/>
      <c r="EP281" s="95"/>
      <c r="EQ281" s="95"/>
      <c r="ER281" s="95"/>
      <c r="ES281" s="95"/>
      <c r="ET281" s="95"/>
      <c r="EU281" s="95"/>
      <c r="EV281" s="95"/>
      <c r="EW281" s="95"/>
      <c r="EX281" s="95"/>
      <c r="EY281" s="95"/>
      <c r="EZ281" s="95"/>
      <c r="FA281" s="95"/>
      <c r="FB281" s="95"/>
      <c r="FC281" s="95"/>
      <c r="FD281" s="95"/>
      <c r="FE281" s="95"/>
      <c r="FF281" s="95"/>
      <c r="FG281" s="95"/>
      <c r="FH281" s="95"/>
      <c r="FI281" s="95"/>
      <c r="FJ281" s="95"/>
      <c r="FK281" s="95"/>
      <c r="FL281" s="95"/>
      <c r="FM281" s="95"/>
      <c r="FN281" s="95"/>
      <c r="FO281" s="95"/>
      <c r="FP281" s="95"/>
      <c r="FQ281" s="95"/>
      <c r="FR281" s="95"/>
      <c r="FS281" s="95"/>
      <c r="FT281" s="95"/>
      <c r="FU281" s="95"/>
      <c r="FV281" s="95"/>
      <c r="FW281" s="95"/>
      <c r="FX281" s="95"/>
      <c r="FY281" s="95"/>
      <c r="FZ281" s="95"/>
      <c r="GA281" s="95"/>
      <c r="GB281" s="95"/>
      <c r="GC281" s="95"/>
      <c r="GD281" s="95"/>
      <c r="GE281" s="95"/>
      <c r="GF281" s="95"/>
      <c r="GG281" s="95"/>
      <c r="GH281" s="95"/>
      <c r="GI281" s="95"/>
      <c r="GJ281" s="95"/>
      <c r="GK281" s="95"/>
      <c r="GL281" s="95"/>
      <c r="GM281" s="95"/>
      <c r="GN281" s="95"/>
      <c r="GO281" s="95"/>
      <c r="GP281" s="95"/>
      <c r="GQ281" s="95"/>
      <c r="GR281" s="95"/>
      <c r="GS281" s="95"/>
      <c r="GT281" s="95"/>
      <c r="GU281" s="95"/>
      <c r="GV281" s="95"/>
      <c r="GW281" s="133"/>
      <c r="GX281" s="133"/>
      <c r="GY281" s="133"/>
      <c r="GZ281" s="133"/>
      <c r="HA281" s="133"/>
      <c r="HB281" s="133"/>
      <c r="HC281" s="133"/>
      <c r="HD281" s="133"/>
      <c r="HE281" s="133"/>
      <c r="HF281" s="133"/>
      <c r="HG281" s="95"/>
      <c r="HH281" s="95"/>
      <c r="HI281" s="95"/>
      <c r="HJ281" s="95"/>
      <c r="HK281" s="95"/>
      <c r="HL281" s="95"/>
      <c r="HM281" s="95"/>
      <c r="HN281" s="95"/>
      <c r="HO281" s="95"/>
      <c r="HP281" s="95"/>
      <c r="HQ281" s="95"/>
      <c r="HR281" s="95"/>
      <c r="HS281" s="95"/>
      <c r="HT281" s="95"/>
      <c r="HU281" s="95"/>
      <c r="HV281" s="95"/>
      <c r="HW281" s="95"/>
      <c r="HX281" s="95"/>
      <c r="HY281" s="95"/>
      <c r="HZ281" s="95"/>
      <c r="IA281" s="95"/>
      <c r="IB281" s="95"/>
      <c r="IC281" s="95"/>
      <c r="ID281" s="95"/>
      <c r="IE281" s="95"/>
      <c r="IF281" s="95"/>
      <c r="IG281" s="95"/>
      <c r="IH281" s="95"/>
      <c r="II281" s="95"/>
      <c r="IJ281" s="95"/>
      <c r="IK281" s="95"/>
      <c r="IL281" s="95"/>
      <c r="IM281" s="95"/>
      <c r="IN281" s="95"/>
      <c r="IO281" s="95"/>
      <c r="IP281" s="95"/>
      <c r="IQ281" s="95"/>
      <c r="IR281" s="95"/>
      <c r="IS281" s="95"/>
      <c r="IT281" s="95"/>
      <c r="IU281" s="95"/>
      <c r="IV281" s="95"/>
      <c r="IW281" s="95"/>
      <c r="IX281" s="95"/>
      <c r="IY281" s="95"/>
      <c r="IZ281" s="95"/>
      <c r="JA281" s="95"/>
      <c r="JB281" s="95"/>
      <c r="JC281" s="95"/>
      <c r="JD281" s="95"/>
      <c r="JE281" s="95"/>
      <c r="JF281" s="95"/>
      <c r="JG281" s="95"/>
      <c r="JH281" s="95"/>
      <c r="JI281" s="95"/>
      <c r="JJ281" s="95"/>
      <c r="JK281" s="95"/>
      <c r="JL281" s="95"/>
      <c r="JM281" s="95"/>
      <c r="JN281" s="95"/>
      <c r="JO281" s="95"/>
      <c r="JP281" s="95"/>
      <c r="JQ281" s="95"/>
      <c r="JR281" s="95"/>
      <c r="JS281" s="95"/>
      <c r="JT281" s="95"/>
      <c r="JU281" s="95"/>
      <c r="JV281" s="95"/>
      <c r="JW281" s="95"/>
      <c r="JX281" s="95"/>
      <c r="JY281" s="95"/>
      <c r="JZ281" s="95"/>
      <c r="KA281" s="95"/>
      <c r="KB281" s="95"/>
      <c r="KC281" s="95"/>
      <c r="KD281" s="95"/>
      <c r="KE281" s="95"/>
      <c r="KF281" s="95"/>
      <c r="KG281" s="95"/>
      <c r="KH281" s="95"/>
      <c r="KI281" s="95"/>
      <c r="KJ281" s="95"/>
      <c r="KK281" s="95"/>
      <c r="KL281" s="95"/>
      <c r="KM281" s="95"/>
      <c r="KN281" s="95"/>
      <c r="KO281" s="95"/>
      <c r="KP281" s="95"/>
      <c r="KQ281" s="95"/>
      <c r="KR281" s="95"/>
      <c r="KS281" s="95"/>
      <c r="KT281" s="95"/>
      <c r="KU281" s="95"/>
      <c r="KV281" s="95"/>
      <c r="KW281" s="95"/>
      <c r="KX281" s="95"/>
      <c r="KY281" s="95"/>
      <c r="KZ281" s="95"/>
      <c r="LA281" s="95"/>
      <c r="LB281" s="95"/>
      <c r="LC281" s="95"/>
      <c r="LD281" s="95"/>
      <c r="LE281" s="95"/>
      <c r="LF281" s="95"/>
      <c r="LG281" s="95"/>
      <c r="LH281" s="95"/>
      <c r="LI281" s="95"/>
      <c r="LJ281" s="95"/>
      <c r="LK281" s="95"/>
      <c r="LL281" s="95"/>
      <c r="LM281" s="95"/>
      <c r="LN281" s="95"/>
      <c r="LO281" s="95"/>
      <c r="LP281" s="95"/>
      <c r="LQ281" s="95"/>
      <c r="LR281" s="95"/>
      <c r="LS281" s="95"/>
      <c r="LT281" s="95"/>
      <c r="LU281" s="95"/>
      <c r="LV281" s="95"/>
      <c r="LW281" s="95"/>
      <c r="LX281" s="95"/>
      <c r="LY281" s="95"/>
      <c r="LZ281" s="95"/>
      <c r="MA281" s="95"/>
      <c r="MB281" s="95"/>
      <c r="MC281" s="95"/>
      <c r="MD281" s="95"/>
      <c r="ME281" s="95"/>
      <c r="MF281" s="95"/>
      <c r="MG281" s="95"/>
      <c r="MH281" s="95"/>
      <c r="MI281" s="95"/>
      <c r="MJ281" s="95"/>
      <c r="MK281" s="95"/>
      <c r="ML281" s="95"/>
      <c r="MM281" s="95"/>
      <c r="MN281" s="95"/>
      <c r="MO281" s="95"/>
      <c r="MP281" s="95"/>
      <c r="MQ281" s="95"/>
      <c r="MR281" s="95"/>
      <c r="MS281" s="95"/>
      <c r="MT281" s="95"/>
      <c r="MU281" s="95"/>
      <c r="MV281" s="95"/>
      <c r="MW281" s="95"/>
      <c r="MX281" s="95"/>
      <c r="MY281" s="95"/>
      <c r="MZ281" s="95"/>
      <c r="NA281" s="95"/>
      <c r="NB281" s="95"/>
      <c r="NC281" s="95"/>
      <c r="ND281" s="95"/>
      <c r="NE281" s="95"/>
      <c r="NF281" s="95"/>
      <c r="NG281" s="95"/>
      <c r="NH281" s="95"/>
      <c r="NI281" s="95"/>
      <c r="NJ281" s="95"/>
      <c r="NK281" s="95"/>
      <c r="NL281" s="95"/>
      <c r="NM281" s="95"/>
      <c r="NN281" s="95"/>
      <c r="NO281" s="95"/>
      <c r="NP281" s="95"/>
      <c r="NQ281" s="95"/>
      <c r="NR281" s="95"/>
      <c r="NS281" s="95"/>
      <c r="NT281" s="95"/>
      <c r="NU281" s="95"/>
      <c r="NV281" s="95"/>
      <c r="NW281" s="95"/>
      <c r="NX281" s="95"/>
      <c r="NY281" s="95"/>
      <c r="NZ281" s="95"/>
      <c r="OA281" s="95"/>
      <c r="OB281" s="95"/>
      <c r="OC281" s="95"/>
      <c r="OD281" s="95"/>
      <c r="OE281" s="95"/>
      <c r="OF281" s="95"/>
      <c r="OG281" s="95"/>
      <c r="OH281" s="95"/>
      <c r="OI281" s="95"/>
      <c r="OJ281" s="95"/>
      <c r="OK281" s="95"/>
      <c r="OL281" s="95"/>
      <c r="OM281" s="95"/>
      <c r="ON281" s="95"/>
      <c r="OO281" s="95"/>
      <c r="OP281" s="95"/>
      <c r="OQ281" s="95"/>
      <c r="OR281" s="95"/>
      <c r="OS281" s="95"/>
      <c r="OT281" s="95"/>
      <c r="OU281" s="95"/>
      <c r="OV281" s="95"/>
      <c r="OW281" s="95"/>
      <c r="OX281" s="95"/>
      <c r="OY281" s="95"/>
      <c r="OZ281" s="95"/>
      <c r="PA281" s="95"/>
      <c r="PB281" s="95"/>
      <c r="PC281" s="95"/>
      <c r="PD281" s="95"/>
      <c r="PE281" s="95"/>
      <c r="PF281" s="95"/>
      <c r="PG281" s="95"/>
      <c r="PH281" s="95"/>
    </row>
    <row r="282" spans="3:424" s="85" customFormat="1" ht="18">
      <c r="C282" s="1816" t="s">
        <v>251</v>
      </c>
      <c r="D282" s="1816"/>
      <c r="E282" s="1817"/>
      <c r="F282" s="131"/>
      <c r="G282" s="144"/>
      <c r="H282" s="144"/>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44"/>
      <c r="AT282" s="144"/>
      <c r="AU282" s="144"/>
      <c r="AV282" s="144"/>
      <c r="AW282" s="144"/>
      <c r="AX282" s="144"/>
      <c r="AY282" s="144"/>
      <c r="AZ282" s="144"/>
      <c r="BA282" s="144"/>
      <c r="BB282" s="144"/>
      <c r="BC282" s="144"/>
      <c r="BD282" s="144"/>
      <c r="BE282" s="144"/>
      <c r="BF282" s="144"/>
      <c r="BG282" s="144"/>
      <c r="BH282" s="144"/>
      <c r="BI282" s="144"/>
      <c r="BJ282" s="144"/>
      <c r="BK282" s="144"/>
      <c r="BL282" s="144"/>
      <c r="BM282" s="144"/>
      <c r="BN282" s="95"/>
      <c r="BO282" s="95"/>
      <c r="BP282" s="95"/>
      <c r="BQ282" s="95"/>
      <c r="BR282" s="95"/>
      <c r="BS282" s="95"/>
      <c r="BT282" s="95"/>
      <c r="BU282" s="95"/>
      <c r="BV282" s="95"/>
      <c r="BW282" s="95"/>
      <c r="BX282" s="95"/>
      <c r="BY282" s="95"/>
      <c r="BZ282" s="95"/>
      <c r="CA282" s="95"/>
      <c r="CB282" s="95"/>
      <c r="CC282" s="95"/>
      <c r="CD282" s="95"/>
      <c r="CE282" s="95"/>
      <c r="CF282" s="95"/>
      <c r="CG282" s="95"/>
      <c r="CH282" s="95"/>
      <c r="CI282" s="95"/>
      <c r="CJ282" s="95"/>
      <c r="CK282" s="95"/>
      <c r="CL282" s="95"/>
      <c r="CM282" s="95"/>
      <c r="CN282" s="95"/>
      <c r="CO282" s="95"/>
      <c r="CP282" s="95"/>
      <c r="CQ282" s="95"/>
      <c r="CR282" s="95"/>
      <c r="CS282" s="95"/>
      <c r="CT282" s="95"/>
      <c r="CU282" s="95"/>
      <c r="CV282" s="95"/>
      <c r="CW282" s="95"/>
      <c r="CX282" s="95"/>
      <c r="CY282" s="95"/>
      <c r="CZ282" s="95"/>
      <c r="DA282" s="95"/>
      <c r="DB282" s="95"/>
      <c r="DC282" s="95"/>
      <c r="DD282" s="95"/>
      <c r="DE282" s="95"/>
      <c r="DF282" s="95"/>
      <c r="DG282" s="95"/>
      <c r="DH282" s="95"/>
      <c r="DI282" s="95"/>
      <c r="DJ282" s="95"/>
      <c r="DK282" s="95"/>
      <c r="DL282" s="95"/>
      <c r="DM282" s="95"/>
      <c r="DN282" s="95"/>
      <c r="DO282" s="95"/>
      <c r="DP282" s="95"/>
      <c r="DQ282" s="95"/>
      <c r="DR282" s="95"/>
      <c r="DS282" s="95"/>
      <c r="DT282" s="95"/>
      <c r="DU282" s="95"/>
      <c r="DV282" s="95"/>
      <c r="DW282" s="95"/>
      <c r="DX282" s="95"/>
      <c r="DY282" s="95"/>
      <c r="DZ282" s="95"/>
      <c r="EA282" s="95"/>
      <c r="EB282" s="95"/>
      <c r="EC282" s="95"/>
      <c r="ED282" s="95"/>
      <c r="EE282" s="95"/>
      <c r="EF282" s="95"/>
      <c r="EG282" s="95"/>
      <c r="EH282" s="95"/>
      <c r="EI282" s="95"/>
      <c r="EJ282" s="95"/>
      <c r="EK282" s="95"/>
      <c r="EL282" s="95"/>
      <c r="EM282" s="95"/>
      <c r="EN282" s="95"/>
      <c r="EO282" s="95"/>
      <c r="EP282" s="95"/>
      <c r="EQ282" s="95"/>
      <c r="ER282" s="95"/>
      <c r="ES282" s="95"/>
      <c r="ET282" s="95"/>
      <c r="EU282" s="95"/>
      <c r="EV282" s="95"/>
      <c r="EW282" s="95"/>
      <c r="EX282" s="95"/>
      <c r="EY282" s="95"/>
      <c r="EZ282" s="95"/>
      <c r="FA282" s="95"/>
      <c r="FB282" s="95"/>
      <c r="FC282" s="95"/>
      <c r="FD282" s="95"/>
      <c r="FE282" s="95"/>
      <c r="FF282" s="95"/>
      <c r="FG282" s="95"/>
      <c r="FH282" s="95"/>
      <c r="FI282" s="95"/>
      <c r="FJ282" s="95"/>
      <c r="FK282" s="95"/>
      <c r="FL282" s="95"/>
      <c r="FM282" s="95"/>
      <c r="FN282" s="95"/>
      <c r="FO282" s="95"/>
      <c r="FP282" s="95"/>
      <c r="FQ282" s="95"/>
      <c r="FR282" s="95"/>
      <c r="FS282" s="95"/>
      <c r="FT282" s="95"/>
      <c r="FU282" s="95"/>
      <c r="FV282" s="95"/>
      <c r="FW282" s="95"/>
      <c r="FX282" s="95"/>
      <c r="FY282" s="95"/>
      <c r="FZ282" s="95"/>
      <c r="GA282" s="95"/>
      <c r="GB282" s="95"/>
      <c r="GC282" s="95"/>
      <c r="GD282" s="95"/>
      <c r="GE282" s="95"/>
      <c r="GF282" s="95"/>
      <c r="GG282" s="95"/>
      <c r="GH282" s="95"/>
      <c r="GI282" s="95"/>
      <c r="GJ282" s="95"/>
      <c r="GK282" s="95"/>
      <c r="GL282" s="95"/>
      <c r="GM282" s="95"/>
      <c r="GN282" s="95"/>
      <c r="GO282" s="95"/>
      <c r="GP282" s="95"/>
      <c r="GQ282" s="95"/>
      <c r="GR282" s="95"/>
      <c r="GS282" s="95"/>
      <c r="GT282" s="95"/>
      <c r="GU282" s="95"/>
      <c r="GV282" s="95"/>
      <c r="GW282" s="133"/>
      <c r="GX282" s="133"/>
      <c r="GY282" s="133"/>
      <c r="GZ282" s="133"/>
      <c r="HA282" s="133"/>
      <c r="HB282" s="133"/>
      <c r="HC282" s="133"/>
      <c r="HD282" s="133"/>
      <c r="HE282" s="133"/>
      <c r="HF282" s="133"/>
      <c r="HG282" s="95"/>
      <c r="HH282" s="95"/>
      <c r="HI282" s="95"/>
      <c r="HJ282" s="95"/>
      <c r="HK282" s="95"/>
      <c r="HL282" s="95"/>
      <c r="HM282" s="95"/>
      <c r="HN282" s="95"/>
      <c r="HO282" s="95"/>
      <c r="HP282" s="95"/>
      <c r="HQ282" s="95"/>
      <c r="HR282" s="95"/>
      <c r="HS282" s="95"/>
      <c r="HT282" s="95"/>
      <c r="HU282" s="95"/>
      <c r="HV282" s="95"/>
      <c r="HW282" s="95"/>
      <c r="HX282" s="95"/>
      <c r="HY282" s="95"/>
      <c r="HZ282" s="95"/>
      <c r="IA282" s="95"/>
      <c r="IB282" s="95"/>
      <c r="IC282" s="95"/>
      <c r="ID282" s="95"/>
      <c r="IE282" s="95"/>
      <c r="IF282" s="95"/>
      <c r="IG282" s="95"/>
      <c r="IH282" s="95"/>
      <c r="II282" s="95"/>
      <c r="IJ282" s="95"/>
      <c r="IK282" s="95"/>
      <c r="IL282" s="95"/>
      <c r="IM282" s="95"/>
      <c r="IN282" s="95"/>
      <c r="IO282" s="95"/>
      <c r="IP282" s="95"/>
      <c r="IQ282" s="95"/>
      <c r="IR282" s="95"/>
      <c r="IS282" s="95"/>
      <c r="IT282" s="95"/>
      <c r="IU282" s="95"/>
      <c r="IV282" s="95"/>
      <c r="IW282" s="95"/>
      <c r="IX282" s="95"/>
      <c r="IY282" s="95"/>
      <c r="IZ282" s="95"/>
      <c r="JA282" s="95"/>
      <c r="JB282" s="95"/>
      <c r="JC282" s="95"/>
      <c r="JD282" s="95"/>
      <c r="JE282" s="95"/>
      <c r="JF282" s="95"/>
      <c r="JG282" s="95"/>
      <c r="JH282" s="95"/>
      <c r="JI282" s="95"/>
      <c r="JJ282" s="95"/>
      <c r="JK282" s="95"/>
      <c r="JL282" s="95"/>
      <c r="JM282" s="95"/>
      <c r="JN282" s="95"/>
      <c r="JO282" s="95"/>
      <c r="JP282" s="95"/>
      <c r="JQ282" s="95"/>
      <c r="JR282" s="95"/>
      <c r="JS282" s="95"/>
      <c r="JT282" s="95"/>
      <c r="JU282" s="95"/>
      <c r="JV282" s="95"/>
      <c r="JW282" s="95"/>
      <c r="JX282" s="95"/>
      <c r="JY282" s="95"/>
      <c r="JZ282" s="95"/>
      <c r="KA282" s="95"/>
      <c r="KB282" s="95"/>
      <c r="KC282" s="95"/>
      <c r="KD282" s="95"/>
      <c r="KE282" s="95"/>
      <c r="KF282" s="95"/>
      <c r="KG282" s="95"/>
      <c r="KH282" s="95"/>
      <c r="KI282" s="95"/>
      <c r="KJ282" s="95"/>
      <c r="KK282" s="95"/>
      <c r="KL282" s="95"/>
      <c r="KM282" s="95"/>
      <c r="KN282" s="95"/>
      <c r="KO282" s="95"/>
      <c r="KP282" s="95"/>
      <c r="KQ282" s="95"/>
      <c r="KR282" s="95"/>
      <c r="KS282" s="95"/>
      <c r="KT282" s="95"/>
      <c r="KU282" s="95"/>
      <c r="KV282" s="95"/>
      <c r="KW282" s="95"/>
      <c r="KX282" s="95"/>
      <c r="KY282" s="95"/>
      <c r="KZ282" s="95"/>
      <c r="LA282" s="95"/>
      <c r="LB282" s="95"/>
      <c r="LC282" s="95"/>
      <c r="LD282" s="95"/>
      <c r="LE282" s="95"/>
      <c r="LF282" s="95"/>
      <c r="LG282" s="95"/>
      <c r="LH282" s="95"/>
      <c r="LI282" s="95"/>
      <c r="LJ282" s="95"/>
      <c r="LK282" s="95"/>
      <c r="LL282" s="95"/>
      <c r="LM282" s="95"/>
      <c r="LN282" s="95"/>
      <c r="LO282" s="95"/>
      <c r="LP282" s="95"/>
      <c r="LQ282" s="95"/>
      <c r="LR282" s="95"/>
      <c r="LS282" s="95"/>
      <c r="LT282" s="95"/>
      <c r="LU282" s="95"/>
      <c r="LV282" s="95"/>
      <c r="LW282" s="95"/>
      <c r="LX282" s="95"/>
      <c r="LY282" s="95"/>
      <c r="LZ282" s="95"/>
      <c r="MA282" s="95"/>
      <c r="MB282" s="95"/>
      <c r="MC282" s="95"/>
      <c r="MD282" s="95"/>
      <c r="ME282" s="95"/>
      <c r="MF282" s="95"/>
      <c r="MG282" s="95"/>
      <c r="MH282" s="95"/>
      <c r="MI282" s="95"/>
      <c r="MJ282" s="95"/>
      <c r="MK282" s="95"/>
      <c r="ML282" s="95"/>
      <c r="MM282" s="95"/>
      <c r="MN282" s="95"/>
      <c r="MO282" s="95"/>
      <c r="MP282" s="95"/>
      <c r="MQ282" s="95"/>
      <c r="MR282" s="95"/>
      <c r="MS282" s="95"/>
      <c r="MT282" s="95"/>
      <c r="MU282" s="95"/>
      <c r="MV282" s="95"/>
      <c r="MW282" s="95"/>
      <c r="MX282" s="95"/>
      <c r="MY282" s="95"/>
      <c r="MZ282" s="95"/>
      <c r="NA282" s="95"/>
      <c r="NB282" s="95"/>
      <c r="NC282" s="95"/>
      <c r="ND282" s="95"/>
      <c r="NE282" s="95"/>
      <c r="NF282" s="95"/>
      <c r="NG282" s="95"/>
      <c r="NH282" s="95"/>
      <c r="NI282" s="95"/>
      <c r="NJ282" s="95"/>
      <c r="NK282" s="95"/>
      <c r="NL282" s="95"/>
      <c r="NM282" s="95"/>
      <c r="NN282" s="95"/>
      <c r="NO282" s="95"/>
      <c r="NP282" s="95"/>
      <c r="NQ282" s="95"/>
      <c r="NR282" s="95"/>
      <c r="NS282" s="95"/>
      <c r="NT282" s="95"/>
      <c r="NU282" s="95"/>
      <c r="NV282" s="95"/>
      <c r="NW282" s="95"/>
      <c r="NX282" s="95"/>
      <c r="NY282" s="95"/>
      <c r="NZ282" s="95"/>
      <c r="OA282" s="95"/>
      <c r="OB282" s="95"/>
      <c r="OC282" s="95"/>
      <c r="OD282" s="95"/>
      <c r="OE282" s="95"/>
      <c r="OF282" s="95"/>
      <c r="OG282" s="95"/>
      <c r="OH282" s="95"/>
      <c r="OI282" s="95"/>
      <c r="OJ282" s="95"/>
      <c r="OK282" s="95"/>
      <c r="OL282" s="95"/>
      <c r="OM282" s="95"/>
      <c r="ON282" s="95"/>
      <c r="OO282" s="95"/>
      <c r="OP282" s="95"/>
      <c r="OQ282" s="95"/>
      <c r="OR282" s="95"/>
      <c r="OS282" s="95"/>
      <c r="OT282" s="95"/>
      <c r="OU282" s="95"/>
      <c r="OV282" s="95"/>
      <c r="OW282" s="95"/>
      <c r="OX282" s="95"/>
      <c r="OY282" s="95"/>
      <c r="OZ282" s="95"/>
      <c r="PA282" s="95"/>
      <c r="PB282" s="95"/>
      <c r="PC282" s="95"/>
      <c r="PD282" s="95"/>
      <c r="PE282" s="95"/>
      <c r="PF282" s="95"/>
      <c r="PG282" s="95"/>
      <c r="PH282" s="95"/>
    </row>
    <row r="283" spans="3:424" s="85" customFormat="1" ht="29.55" customHeight="1">
      <c r="C283" s="1815" t="s">
        <v>207</v>
      </c>
      <c r="D283" s="1815"/>
      <c r="E283" s="1815"/>
      <c r="F283" s="143">
        <f t="shared" si="89"/>
        <v>0</v>
      </c>
      <c r="G283" s="143" t="e">
        <f t="shared" si="90"/>
        <v>#VALUE!</v>
      </c>
      <c r="H283" s="143" t="e">
        <f t="shared" si="94"/>
        <v>#VALUE!</v>
      </c>
      <c r="I283" s="143" t="e">
        <f t="shared" si="94"/>
        <v>#VALUE!</v>
      </c>
      <c r="J283" s="143" t="e">
        <f t="shared" si="94"/>
        <v>#VALUE!</v>
      </c>
      <c r="K283" s="143" t="e">
        <f t="shared" si="94"/>
        <v>#VALUE!</v>
      </c>
      <c r="L283" s="143" t="e">
        <f t="shared" si="94"/>
        <v>#VALUE!</v>
      </c>
      <c r="M283" s="143" t="e">
        <f t="shared" si="94"/>
        <v>#VALUE!</v>
      </c>
      <c r="N283" s="143" t="e">
        <f t="shared" si="94"/>
        <v>#VALUE!</v>
      </c>
      <c r="O283" s="143" t="e">
        <f t="shared" si="94"/>
        <v>#VALUE!</v>
      </c>
      <c r="P283" s="143" t="e">
        <f t="shared" si="94"/>
        <v>#VALUE!</v>
      </c>
      <c r="Q283" s="143" t="e">
        <f t="shared" si="94"/>
        <v>#VALUE!</v>
      </c>
      <c r="R283" s="143" t="e">
        <f t="shared" si="94"/>
        <v>#VALUE!</v>
      </c>
      <c r="S283" s="143" t="e">
        <f t="shared" si="94"/>
        <v>#VALUE!</v>
      </c>
      <c r="T283" s="143" t="e">
        <f t="shared" si="94"/>
        <v>#VALUE!</v>
      </c>
      <c r="U283" s="143" t="e">
        <f t="shared" si="94"/>
        <v>#VALUE!</v>
      </c>
      <c r="V283" s="143" t="e">
        <f t="shared" si="94"/>
        <v>#VALUE!</v>
      </c>
      <c r="W283" s="143" t="e">
        <f t="shared" si="94"/>
        <v>#VALUE!</v>
      </c>
      <c r="X283" s="143" t="e">
        <f t="shared" si="94"/>
        <v>#VALUE!</v>
      </c>
      <c r="Y283" s="143" t="e">
        <f t="shared" si="94"/>
        <v>#VALUE!</v>
      </c>
      <c r="Z283" s="143" t="e">
        <f t="shared" si="94"/>
        <v>#VALUE!</v>
      </c>
      <c r="AA283" s="143" t="e">
        <f t="shared" si="94"/>
        <v>#VALUE!</v>
      </c>
      <c r="AB283" s="143" t="e">
        <f t="shared" si="94"/>
        <v>#VALUE!</v>
      </c>
      <c r="AC283" s="143" t="e">
        <f t="shared" si="94"/>
        <v>#VALUE!</v>
      </c>
      <c r="AD283" s="143" t="e">
        <f t="shared" si="94"/>
        <v>#VALUE!</v>
      </c>
      <c r="AE283" s="143" t="e">
        <f t="shared" si="94"/>
        <v>#VALUE!</v>
      </c>
      <c r="AF283" s="143" t="e">
        <f t="shared" si="94"/>
        <v>#VALUE!</v>
      </c>
      <c r="AG283" s="143" t="e">
        <f t="shared" si="94"/>
        <v>#VALUE!</v>
      </c>
      <c r="AH283" s="143" t="e">
        <f t="shared" si="94"/>
        <v>#VALUE!</v>
      </c>
      <c r="AI283" s="143" t="e">
        <f t="shared" si="94"/>
        <v>#VALUE!</v>
      </c>
      <c r="AJ283" s="143" t="e">
        <f t="shared" si="94"/>
        <v>#VALUE!</v>
      </c>
      <c r="AK283" s="143" t="e">
        <f t="shared" si="94"/>
        <v>#VALUE!</v>
      </c>
      <c r="AL283" s="143" t="e">
        <f t="shared" si="94"/>
        <v>#VALUE!</v>
      </c>
      <c r="AM283" s="143" t="e">
        <f t="shared" si="94"/>
        <v>#VALUE!</v>
      </c>
      <c r="AN283" s="143" t="e">
        <f t="shared" si="94"/>
        <v>#VALUE!</v>
      </c>
      <c r="AO283" s="143" t="e">
        <f t="shared" si="94"/>
        <v>#VALUE!</v>
      </c>
      <c r="AP283" s="143" t="e">
        <f t="shared" si="94"/>
        <v>#VALUE!</v>
      </c>
      <c r="AQ283" s="143" t="e">
        <f t="shared" si="94"/>
        <v>#VALUE!</v>
      </c>
      <c r="AR283" s="143" t="e">
        <f t="shared" si="94"/>
        <v>#VALUE!</v>
      </c>
      <c r="AS283" s="143" t="e">
        <f t="shared" si="94"/>
        <v>#VALUE!</v>
      </c>
      <c r="AT283" s="143" t="e">
        <f t="shared" si="94"/>
        <v>#VALUE!</v>
      </c>
      <c r="AU283" s="143" t="e">
        <f t="shared" si="94"/>
        <v>#VALUE!</v>
      </c>
      <c r="AV283" s="143" t="e">
        <f t="shared" si="94"/>
        <v>#VALUE!</v>
      </c>
      <c r="AW283" s="143" t="e">
        <f t="shared" si="94"/>
        <v>#VALUE!</v>
      </c>
      <c r="AX283" s="143" t="e">
        <f t="shared" si="94"/>
        <v>#VALUE!</v>
      </c>
      <c r="AY283" s="143" t="e">
        <f t="shared" si="94"/>
        <v>#VALUE!</v>
      </c>
      <c r="AZ283" s="143" t="e">
        <f t="shared" si="94"/>
        <v>#VALUE!</v>
      </c>
      <c r="BA283" s="143" t="e">
        <f t="shared" si="94"/>
        <v>#VALUE!</v>
      </c>
      <c r="BB283" s="143" t="e">
        <f t="shared" si="94"/>
        <v>#VALUE!</v>
      </c>
      <c r="BC283" s="143" t="e">
        <f t="shared" si="94"/>
        <v>#VALUE!</v>
      </c>
      <c r="BD283" s="143" t="e">
        <f t="shared" si="94"/>
        <v>#VALUE!</v>
      </c>
      <c r="BE283" s="143" t="e">
        <f t="shared" si="94"/>
        <v>#VALUE!</v>
      </c>
      <c r="BF283" s="143" t="e">
        <f t="shared" si="94"/>
        <v>#VALUE!</v>
      </c>
      <c r="BG283" s="143" t="e">
        <f t="shared" si="94"/>
        <v>#VALUE!</v>
      </c>
      <c r="BH283" s="143" t="e">
        <f t="shared" si="94"/>
        <v>#VALUE!</v>
      </c>
      <c r="BI283" s="143" t="e">
        <f t="shared" si="94"/>
        <v>#VALUE!</v>
      </c>
      <c r="BJ283" s="143" t="e">
        <f t="shared" si="94"/>
        <v>#VALUE!</v>
      </c>
      <c r="BK283" s="143" t="e">
        <f t="shared" si="94"/>
        <v>#VALUE!</v>
      </c>
      <c r="BL283" s="143" t="e">
        <f t="shared" si="94"/>
        <v>#VALUE!</v>
      </c>
      <c r="BM283" s="143" t="e">
        <f t="shared" si="94"/>
        <v>#VALUE!</v>
      </c>
      <c r="BN283" s="95"/>
      <c r="BO283" s="95"/>
      <c r="BP283" s="95"/>
      <c r="BQ283" s="95"/>
      <c r="BR283" s="95"/>
      <c r="BS283" s="95"/>
      <c r="BT283" s="95"/>
      <c r="BU283" s="95"/>
      <c r="BV283" s="95"/>
      <c r="BW283" s="95"/>
      <c r="BX283" s="95"/>
      <c r="BY283" s="95"/>
      <c r="BZ283" s="95"/>
      <c r="CA283" s="95"/>
      <c r="CB283" s="95"/>
      <c r="CC283" s="95"/>
      <c r="CD283" s="95"/>
      <c r="CE283" s="95"/>
      <c r="CF283" s="95"/>
      <c r="CG283" s="95"/>
      <c r="CH283" s="95"/>
      <c r="CI283" s="95"/>
      <c r="CJ283" s="95"/>
      <c r="CK283" s="95"/>
      <c r="CL283" s="95"/>
      <c r="CM283" s="95"/>
      <c r="CN283" s="95"/>
      <c r="CO283" s="95"/>
      <c r="CP283" s="95"/>
      <c r="CQ283" s="95"/>
      <c r="CR283" s="95"/>
      <c r="CS283" s="95"/>
      <c r="CT283" s="95"/>
      <c r="CU283" s="95"/>
      <c r="CV283" s="95"/>
      <c r="CW283" s="95"/>
      <c r="CX283" s="95"/>
      <c r="CY283" s="95"/>
      <c r="CZ283" s="95"/>
      <c r="DA283" s="95"/>
      <c r="DB283" s="95"/>
      <c r="DC283" s="95"/>
      <c r="DD283" s="95"/>
      <c r="DE283" s="95"/>
      <c r="DF283" s="95"/>
      <c r="DG283" s="95"/>
      <c r="DH283" s="95"/>
      <c r="DI283" s="95"/>
      <c r="DJ283" s="95"/>
      <c r="DK283" s="95"/>
      <c r="DL283" s="95"/>
      <c r="DM283" s="95"/>
      <c r="DN283" s="95"/>
      <c r="DO283" s="95"/>
      <c r="DP283" s="95"/>
      <c r="DQ283" s="95"/>
      <c r="DR283" s="95"/>
      <c r="DS283" s="95"/>
      <c r="DT283" s="95"/>
      <c r="DU283" s="95"/>
      <c r="DV283" s="95"/>
      <c r="DW283" s="95"/>
      <c r="DX283" s="95"/>
      <c r="DY283" s="95"/>
      <c r="DZ283" s="95"/>
      <c r="EA283" s="95"/>
      <c r="EB283" s="95"/>
      <c r="EC283" s="95"/>
      <c r="ED283" s="95"/>
      <c r="EE283" s="95"/>
      <c r="EF283" s="95"/>
      <c r="EG283" s="95"/>
      <c r="EH283" s="95"/>
      <c r="EI283" s="95"/>
      <c r="EJ283" s="95"/>
      <c r="EK283" s="95"/>
      <c r="EL283" s="95"/>
      <c r="EM283" s="95"/>
      <c r="EN283" s="95"/>
      <c r="EO283" s="95"/>
      <c r="EP283" s="95"/>
      <c r="EQ283" s="95"/>
      <c r="ER283" s="95"/>
      <c r="ES283" s="95"/>
      <c r="ET283" s="95"/>
      <c r="EU283" s="95"/>
      <c r="EV283" s="95"/>
      <c r="EW283" s="95"/>
      <c r="EX283" s="95"/>
      <c r="EY283" s="95"/>
      <c r="EZ283" s="95"/>
      <c r="FA283" s="95"/>
      <c r="FB283" s="95"/>
      <c r="FC283" s="95"/>
      <c r="FD283" s="95"/>
      <c r="FE283" s="95"/>
      <c r="FF283" s="95"/>
      <c r="FG283" s="95"/>
      <c r="FH283" s="95"/>
      <c r="FI283" s="95"/>
      <c r="FJ283" s="95"/>
      <c r="FK283" s="95"/>
      <c r="FL283" s="95"/>
      <c r="FM283" s="95"/>
      <c r="FN283" s="95"/>
      <c r="FO283" s="95"/>
      <c r="FP283" s="95"/>
      <c r="FQ283" s="95"/>
      <c r="FR283" s="95"/>
      <c r="FS283" s="95"/>
      <c r="FT283" s="95"/>
      <c r="FU283" s="95"/>
      <c r="FV283" s="95"/>
      <c r="FW283" s="95"/>
      <c r="FX283" s="95"/>
      <c r="FY283" s="95"/>
      <c r="FZ283" s="95"/>
      <c r="GA283" s="95"/>
      <c r="GB283" s="95"/>
      <c r="GC283" s="95"/>
      <c r="GD283" s="95"/>
      <c r="GE283" s="95"/>
      <c r="GF283" s="95"/>
      <c r="GG283" s="95"/>
      <c r="GH283" s="95"/>
      <c r="GI283" s="95"/>
      <c r="GJ283" s="95"/>
      <c r="GK283" s="95"/>
      <c r="GL283" s="95"/>
      <c r="GM283" s="95"/>
      <c r="GN283" s="95"/>
      <c r="GO283" s="95"/>
      <c r="GP283" s="95"/>
      <c r="GQ283" s="95"/>
      <c r="GR283" s="95"/>
      <c r="GS283" s="95"/>
      <c r="GT283" s="95"/>
      <c r="GU283" s="95"/>
      <c r="GV283" s="95"/>
      <c r="GW283" s="133"/>
      <c r="GX283" s="133"/>
      <c r="GY283" s="133"/>
      <c r="GZ283" s="133"/>
      <c r="HA283" s="133"/>
      <c r="HB283" s="133"/>
      <c r="HC283" s="133"/>
      <c r="HD283" s="133"/>
      <c r="HE283" s="133"/>
      <c r="HF283" s="133"/>
      <c r="HG283" s="95"/>
      <c r="HH283" s="95"/>
      <c r="HI283" s="95"/>
      <c r="HJ283" s="95"/>
      <c r="HK283" s="95"/>
      <c r="HL283" s="95"/>
      <c r="HM283" s="95"/>
      <c r="HN283" s="95"/>
      <c r="HO283" s="95"/>
      <c r="HP283" s="95"/>
      <c r="HQ283" s="95"/>
      <c r="HR283" s="95"/>
      <c r="HS283" s="95"/>
      <c r="HT283" s="95"/>
      <c r="HU283" s="95"/>
      <c r="HV283" s="95"/>
      <c r="HW283" s="95"/>
      <c r="HX283" s="95"/>
      <c r="HY283" s="95"/>
      <c r="HZ283" s="95"/>
      <c r="IA283" s="95"/>
      <c r="IB283" s="95"/>
      <c r="IC283" s="95"/>
      <c r="ID283" s="95"/>
      <c r="IE283" s="95"/>
      <c r="IF283" s="95"/>
      <c r="IG283" s="95"/>
      <c r="IH283" s="95"/>
      <c r="II283" s="95"/>
      <c r="IJ283" s="95"/>
      <c r="IK283" s="95"/>
      <c r="IL283" s="95"/>
      <c r="IM283" s="95"/>
      <c r="IN283" s="95"/>
      <c r="IO283" s="95"/>
      <c r="IP283" s="95"/>
      <c r="IQ283" s="95"/>
      <c r="IR283" s="95"/>
      <c r="IS283" s="95"/>
      <c r="IT283" s="95"/>
      <c r="IU283" s="95"/>
      <c r="IV283" s="95"/>
      <c r="IW283" s="95"/>
      <c r="IX283" s="95"/>
      <c r="IY283" s="95"/>
      <c r="IZ283" s="95"/>
      <c r="JA283" s="95"/>
      <c r="JB283" s="95"/>
      <c r="JC283" s="95"/>
      <c r="JD283" s="95"/>
      <c r="JE283" s="95"/>
      <c r="JF283" s="95"/>
      <c r="JG283" s="95"/>
      <c r="JH283" s="95"/>
      <c r="JI283" s="95"/>
      <c r="JJ283" s="95"/>
      <c r="JK283" s="95"/>
      <c r="JL283" s="95"/>
      <c r="JM283" s="95"/>
      <c r="JN283" s="95"/>
      <c r="JO283" s="95"/>
      <c r="JP283" s="95"/>
      <c r="JQ283" s="95"/>
      <c r="JR283" s="95"/>
      <c r="JS283" s="95"/>
      <c r="JT283" s="95"/>
      <c r="JU283" s="95"/>
      <c r="JV283" s="95"/>
      <c r="JW283" s="95"/>
      <c r="JX283" s="95"/>
      <c r="JY283" s="95"/>
      <c r="JZ283" s="95"/>
      <c r="KA283" s="95"/>
      <c r="KB283" s="95"/>
      <c r="KC283" s="95"/>
      <c r="KD283" s="95"/>
      <c r="KE283" s="95"/>
      <c r="KF283" s="95"/>
      <c r="KG283" s="95"/>
      <c r="KH283" s="95"/>
      <c r="KI283" s="95"/>
      <c r="KJ283" s="95"/>
      <c r="KK283" s="95"/>
      <c r="KL283" s="95"/>
      <c r="KM283" s="95"/>
      <c r="KN283" s="95"/>
      <c r="KO283" s="95"/>
      <c r="KP283" s="95"/>
      <c r="KQ283" s="95"/>
      <c r="KR283" s="95"/>
      <c r="KS283" s="95"/>
      <c r="KT283" s="95"/>
      <c r="KU283" s="95"/>
      <c r="KV283" s="95"/>
      <c r="KW283" s="95"/>
      <c r="KX283" s="95"/>
      <c r="KY283" s="95"/>
      <c r="KZ283" s="95"/>
      <c r="LA283" s="95"/>
      <c r="LB283" s="95"/>
      <c r="LC283" s="95"/>
      <c r="LD283" s="95"/>
      <c r="LE283" s="95"/>
      <c r="LF283" s="95"/>
      <c r="LG283" s="95"/>
      <c r="LH283" s="95"/>
      <c r="LI283" s="95"/>
      <c r="LJ283" s="95"/>
      <c r="LK283" s="95"/>
      <c r="LL283" s="95"/>
      <c r="LM283" s="95"/>
      <c r="LN283" s="95"/>
      <c r="LO283" s="95"/>
      <c r="LP283" s="95"/>
      <c r="LQ283" s="95"/>
      <c r="LR283" s="95"/>
      <c r="LS283" s="95"/>
      <c r="LT283" s="95"/>
      <c r="LU283" s="95"/>
      <c r="LV283" s="95"/>
      <c r="LW283" s="95"/>
      <c r="LX283" s="95"/>
      <c r="LY283" s="95"/>
      <c r="LZ283" s="95"/>
      <c r="MA283" s="95"/>
      <c r="MB283" s="95"/>
      <c r="MC283" s="95"/>
      <c r="MD283" s="95"/>
      <c r="ME283" s="95"/>
      <c r="MF283" s="95"/>
      <c r="MG283" s="95"/>
      <c r="MH283" s="95"/>
      <c r="MI283" s="95"/>
      <c r="MJ283" s="95"/>
      <c r="MK283" s="95"/>
      <c r="ML283" s="95"/>
      <c r="MM283" s="95"/>
      <c r="MN283" s="95"/>
      <c r="MO283" s="95"/>
      <c r="MP283" s="95"/>
      <c r="MQ283" s="95"/>
      <c r="MR283" s="95"/>
      <c r="MS283" s="95"/>
      <c r="MT283" s="95"/>
      <c r="MU283" s="95"/>
      <c r="MV283" s="95"/>
      <c r="MW283" s="95"/>
      <c r="MX283" s="95"/>
      <c r="MY283" s="95"/>
      <c r="MZ283" s="95"/>
      <c r="NA283" s="95"/>
      <c r="NB283" s="95"/>
      <c r="NC283" s="95"/>
      <c r="ND283" s="95"/>
      <c r="NE283" s="95"/>
      <c r="NF283" s="95"/>
      <c r="NG283" s="95"/>
      <c r="NH283" s="95"/>
      <c r="NI283" s="95"/>
      <c r="NJ283" s="95"/>
      <c r="NK283" s="95"/>
      <c r="NL283" s="95"/>
      <c r="NM283" s="95"/>
      <c r="NN283" s="95"/>
      <c r="NO283" s="95"/>
      <c r="NP283" s="95"/>
      <c r="NQ283" s="95"/>
      <c r="NR283" s="95"/>
      <c r="NS283" s="95"/>
      <c r="NT283" s="95"/>
      <c r="NU283" s="95"/>
      <c r="NV283" s="95"/>
      <c r="NW283" s="95"/>
      <c r="NX283" s="95"/>
      <c r="NY283" s="95"/>
      <c r="NZ283" s="95"/>
      <c r="OA283" s="95"/>
      <c r="OB283" s="95"/>
      <c r="OC283" s="95"/>
      <c r="OD283" s="95"/>
      <c r="OE283" s="95"/>
      <c r="OF283" s="95"/>
      <c r="OG283" s="95"/>
      <c r="OH283" s="95"/>
      <c r="OI283" s="95"/>
      <c r="OJ283" s="95"/>
      <c r="OK283" s="95"/>
      <c r="OL283" s="95"/>
      <c r="OM283" s="95"/>
      <c r="ON283" s="95"/>
      <c r="OO283" s="95"/>
      <c r="OP283" s="95"/>
      <c r="OQ283" s="95"/>
      <c r="OR283" s="95"/>
      <c r="OS283" s="95"/>
      <c r="OT283" s="95"/>
      <c r="OU283" s="95"/>
      <c r="OV283" s="95"/>
      <c r="OW283" s="95"/>
      <c r="OX283" s="95"/>
      <c r="OY283" s="95"/>
      <c r="OZ283" s="95"/>
      <c r="PA283" s="95"/>
      <c r="PB283" s="95"/>
      <c r="PC283" s="95"/>
      <c r="PD283" s="95"/>
      <c r="PE283" s="95"/>
      <c r="PF283" s="95"/>
      <c r="PG283" s="95"/>
      <c r="PH283" s="95"/>
    </row>
    <row r="284" spans="3:424" s="85" customFormat="1" ht="29.55" customHeight="1">
      <c r="C284" s="1815" t="s">
        <v>208</v>
      </c>
      <c r="D284" s="1815"/>
      <c r="E284" s="1815"/>
      <c r="F284" s="143">
        <f t="shared" si="89"/>
        <v>0</v>
      </c>
      <c r="G284" s="143" t="e">
        <f t="shared" si="90"/>
        <v>#VALUE!</v>
      </c>
      <c r="H284" s="143" t="e">
        <f t="shared" si="94"/>
        <v>#VALUE!</v>
      </c>
      <c r="I284" s="143" t="e">
        <f t="shared" si="94"/>
        <v>#VALUE!</v>
      </c>
      <c r="J284" s="143" t="e">
        <f t="shared" si="94"/>
        <v>#VALUE!</v>
      </c>
      <c r="K284" s="143" t="e">
        <f t="shared" si="94"/>
        <v>#VALUE!</v>
      </c>
      <c r="L284" s="143" t="e">
        <f t="shared" si="94"/>
        <v>#VALUE!</v>
      </c>
      <c r="M284" s="143" t="e">
        <f t="shared" si="94"/>
        <v>#VALUE!</v>
      </c>
      <c r="N284" s="143" t="e">
        <f t="shared" si="94"/>
        <v>#VALUE!</v>
      </c>
      <c r="O284" s="143" t="e">
        <f t="shared" si="94"/>
        <v>#VALUE!</v>
      </c>
      <c r="P284" s="143" t="e">
        <f t="shared" si="94"/>
        <v>#VALUE!</v>
      </c>
      <c r="Q284" s="143" t="e">
        <f t="shared" si="94"/>
        <v>#VALUE!</v>
      </c>
      <c r="R284" s="143" t="e">
        <f t="shared" si="94"/>
        <v>#VALUE!</v>
      </c>
      <c r="S284" s="143" t="e">
        <f t="shared" si="94"/>
        <v>#VALUE!</v>
      </c>
      <c r="T284" s="143" t="e">
        <f t="shared" si="94"/>
        <v>#VALUE!</v>
      </c>
      <c r="U284" s="143" t="e">
        <f t="shared" si="94"/>
        <v>#VALUE!</v>
      </c>
      <c r="V284" s="143" t="e">
        <f t="shared" si="94"/>
        <v>#VALUE!</v>
      </c>
      <c r="W284" s="143" t="e">
        <f t="shared" si="94"/>
        <v>#VALUE!</v>
      </c>
      <c r="X284" s="143" t="e">
        <f t="shared" si="94"/>
        <v>#VALUE!</v>
      </c>
      <c r="Y284" s="143" t="e">
        <f t="shared" si="94"/>
        <v>#VALUE!</v>
      </c>
      <c r="Z284" s="143" t="e">
        <f t="shared" si="94"/>
        <v>#VALUE!</v>
      </c>
      <c r="AA284" s="143" t="e">
        <f t="shared" si="94"/>
        <v>#VALUE!</v>
      </c>
      <c r="AB284" s="143" t="e">
        <f t="shared" si="94"/>
        <v>#VALUE!</v>
      </c>
      <c r="AC284" s="143" t="e">
        <f t="shared" si="94"/>
        <v>#VALUE!</v>
      </c>
      <c r="AD284" s="143" t="e">
        <f t="shared" si="94"/>
        <v>#VALUE!</v>
      </c>
      <c r="AE284" s="143" t="e">
        <f t="shared" si="94"/>
        <v>#VALUE!</v>
      </c>
      <c r="AF284" s="143" t="e">
        <f t="shared" si="94"/>
        <v>#VALUE!</v>
      </c>
      <c r="AG284" s="143" t="e">
        <f t="shared" si="94"/>
        <v>#VALUE!</v>
      </c>
      <c r="AH284" s="143" t="e">
        <f t="shared" si="94"/>
        <v>#VALUE!</v>
      </c>
      <c r="AI284" s="143" t="e">
        <f t="shared" si="94"/>
        <v>#VALUE!</v>
      </c>
      <c r="AJ284" s="143" t="e">
        <f t="shared" si="94"/>
        <v>#VALUE!</v>
      </c>
      <c r="AK284" s="143" t="e">
        <f t="shared" si="94"/>
        <v>#VALUE!</v>
      </c>
      <c r="AL284" s="143" t="e">
        <f t="shared" si="94"/>
        <v>#VALUE!</v>
      </c>
      <c r="AM284" s="143" t="e">
        <f t="shared" si="94"/>
        <v>#VALUE!</v>
      </c>
      <c r="AN284" s="143" t="e">
        <f t="shared" si="94"/>
        <v>#VALUE!</v>
      </c>
      <c r="AO284" s="143" t="e">
        <f t="shared" si="94"/>
        <v>#VALUE!</v>
      </c>
      <c r="AP284" s="143" t="e">
        <f t="shared" si="94"/>
        <v>#VALUE!</v>
      </c>
      <c r="AQ284" s="143" t="e">
        <f t="shared" si="94"/>
        <v>#VALUE!</v>
      </c>
      <c r="AR284" s="143" t="e">
        <f t="shared" si="94"/>
        <v>#VALUE!</v>
      </c>
      <c r="AS284" s="143" t="e">
        <f t="shared" si="94"/>
        <v>#VALUE!</v>
      </c>
      <c r="AT284" s="143" t="e">
        <f t="shared" si="94"/>
        <v>#VALUE!</v>
      </c>
      <c r="AU284" s="143" t="e">
        <f t="shared" si="94"/>
        <v>#VALUE!</v>
      </c>
      <c r="AV284" s="143" t="e">
        <f t="shared" si="94"/>
        <v>#VALUE!</v>
      </c>
      <c r="AW284" s="143" t="e">
        <f t="shared" si="94"/>
        <v>#VALUE!</v>
      </c>
      <c r="AX284" s="143" t="e">
        <f t="shared" si="94"/>
        <v>#VALUE!</v>
      </c>
      <c r="AY284" s="143" t="e">
        <f t="shared" si="94"/>
        <v>#VALUE!</v>
      </c>
      <c r="AZ284" s="143" t="e">
        <f t="shared" si="94"/>
        <v>#VALUE!</v>
      </c>
      <c r="BA284" s="143" t="e">
        <f t="shared" si="94"/>
        <v>#VALUE!</v>
      </c>
      <c r="BB284" s="143" t="e">
        <f t="shared" si="94"/>
        <v>#VALUE!</v>
      </c>
      <c r="BC284" s="143" t="e">
        <f t="shared" si="94"/>
        <v>#VALUE!</v>
      </c>
      <c r="BD284" s="143" t="e">
        <f t="shared" si="94"/>
        <v>#VALUE!</v>
      </c>
      <c r="BE284" s="143" t="e">
        <f t="shared" si="94"/>
        <v>#VALUE!</v>
      </c>
      <c r="BF284" s="143" t="e">
        <f t="shared" si="94"/>
        <v>#VALUE!</v>
      </c>
      <c r="BG284" s="143" t="e">
        <f t="shared" si="94"/>
        <v>#VALUE!</v>
      </c>
      <c r="BH284" s="143" t="e">
        <f t="shared" si="94"/>
        <v>#VALUE!</v>
      </c>
      <c r="BI284" s="143" t="e">
        <f t="shared" si="94"/>
        <v>#VALUE!</v>
      </c>
      <c r="BJ284" s="143" t="e">
        <f t="shared" si="94"/>
        <v>#VALUE!</v>
      </c>
      <c r="BK284" s="143" t="e">
        <f t="shared" si="94"/>
        <v>#VALUE!</v>
      </c>
      <c r="BL284" s="143" t="e">
        <f t="shared" si="94"/>
        <v>#VALUE!</v>
      </c>
      <c r="BM284" s="143" t="e">
        <f t="shared" si="94"/>
        <v>#VALUE!</v>
      </c>
      <c r="BN284" s="95"/>
      <c r="BO284" s="95"/>
      <c r="BP284" s="95"/>
      <c r="BQ284" s="95"/>
      <c r="BR284" s="95"/>
      <c r="BS284" s="95"/>
      <c r="BT284" s="95"/>
      <c r="BU284" s="95"/>
      <c r="BV284" s="95"/>
      <c r="BW284" s="95"/>
      <c r="BX284" s="95"/>
      <c r="BY284" s="95"/>
      <c r="BZ284" s="95"/>
      <c r="CA284" s="95"/>
      <c r="CB284" s="95"/>
      <c r="CC284" s="95"/>
      <c r="CD284" s="95"/>
      <c r="CE284" s="95"/>
      <c r="CF284" s="95"/>
      <c r="CG284" s="95"/>
      <c r="CH284" s="95"/>
      <c r="CI284" s="95"/>
      <c r="CJ284" s="95"/>
      <c r="CK284" s="95"/>
      <c r="CL284" s="95"/>
      <c r="CM284" s="95"/>
      <c r="CN284" s="95"/>
      <c r="CO284" s="95"/>
      <c r="CP284" s="95"/>
      <c r="CQ284" s="95"/>
      <c r="CR284" s="95"/>
      <c r="CS284" s="95"/>
      <c r="CT284" s="95"/>
      <c r="CU284" s="95"/>
      <c r="CV284" s="95"/>
      <c r="CW284" s="95"/>
      <c r="CX284" s="95"/>
      <c r="CY284" s="95"/>
      <c r="CZ284" s="95"/>
      <c r="DA284" s="95"/>
      <c r="DB284" s="95"/>
      <c r="DC284" s="95"/>
      <c r="DD284" s="95"/>
      <c r="DE284" s="95"/>
      <c r="DF284" s="95"/>
      <c r="DG284" s="95"/>
      <c r="DH284" s="95"/>
      <c r="DI284" s="95"/>
      <c r="DJ284" s="95"/>
      <c r="DK284" s="95"/>
      <c r="DL284" s="95"/>
      <c r="DM284" s="95"/>
      <c r="DN284" s="95"/>
      <c r="DO284" s="95"/>
      <c r="DP284" s="95"/>
      <c r="DQ284" s="95"/>
      <c r="DR284" s="95"/>
      <c r="DS284" s="95"/>
      <c r="DT284" s="95"/>
      <c r="DU284" s="95"/>
      <c r="DV284" s="95"/>
      <c r="DW284" s="95"/>
      <c r="DX284" s="95"/>
      <c r="DY284" s="95"/>
      <c r="DZ284" s="95"/>
      <c r="EA284" s="95"/>
      <c r="EB284" s="95"/>
      <c r="EC284" s="95"/>
      <c r="ED284" s="95"/>
      <c r="EE284" s="95"/>
      <c r="EF284" s="95"/>
      <c r="EG284" s="95"/>
      <c r="EH284" s="95"/>
      <c r="EI284" s="95"/>
      <c r="EJ284" s="95"/>
      <c r="EK284" s="95"/>
      <c r="EL284" s="95"/>
      <c r="EM284" s="95"/>
      <c r="EN284" s="95"/>
      <c r="EO284" s="95"/>
      <c r="EP284" s="95"/>
      <c r="EQ284" s="95"/>
      <c r="ER284" s="95"/>
      <c r="ES284" s="95"/>
      <c r="ET284" s="95"/>
      <c r="EU284" s="95"/>
      <c r="EV284" s="95"/>
      <c r="EW284" s="95"/>
      <c r="EX284" s="95"/>
      <c r="EY284" s="95"/>
      <c r="EZ284" s="95"/>
      <c r="FA284" s="95"/>
      <c r="FB284" s="95"/>
      <c r="FC284" s="95"/>
      <c r="FD284" s="95"/>
      <c r="FE284" s="95"/>
      <c r="FF284" s="95"/>
      <c r="FG284" s="95"/>
      <c r="FH284" s="95"/>
      <c r="FI284" s="95"/>
      <c r="FJ284" s="95"/>
      <c r="FK284" s="95"/>
      <c r="FL284" s="95"/>
      <c r="FM284" s="95"/>
      <c r="FN284" s="95"/>
      <c r="FO284" s="95"/>
      <c r="FP284" s="95"/>
      <c r="FQ284" s="95"/>
      <c r="FR284" s="95"/>
      <c r="FS284" s="95"/>
      <c r="FT284" s="95"/>
      <c r="FU284" s="95"/>
      <c r="FV284" s="95"/>
      <c r="FW284" s="95"/>
      <c r="FX284" s="95"/>
      <c r="FY284" s="95"/>
      <c r="FZ284" s="95"/>
      <c r="GA284" s="95"/>
      <c r="GB284" s="95"/>
      <c r="GC284" s="95"/>
      <c r="GD284" s="95"/>
      <c r="GE284" s="95"/>
      <c r="GF284" s="95"/>
      <c r="GG284" s="95"/>
      <c r="GH284" s="95"/>
      <c r="GI284" s="95"/>
      <c r="GJ284" s="95"/>
      <c r="GK284" s="95"/>
      <c r="GL284" s="95"/>
      <c r="GM284" s="95"/>
      <c r="GN284" s="95"/>
      <c r="GO284" s="95"/>
      <c r="GP284" s="95"/>
      <c r="GQ284" s="95"/>
      <c r="GR284" s="95"/>
      <c r="GS284" s="95"/>
      <c r="GT284" s="95"/>
      <c r="GU284" s="95"/>
      <c r="GV284" s="95"/>
      <c r="GW284" s="133"/>
      <c r="GX284" s="133"/>
      <c r="GY284" s="133"/>
      <c r="GZ284" s="133"/>
      <c r="HA284" s="133"/>
      <c r="HB284" s="133"/>
      <c r="HC284" s="133"/>
      <c r="HD284" s="133"/>
      <c r="HE284" s="133"/>
      <c r="HF284" s="133"/>
      <c r="HG284" s="95"/>
      <c r="HH284" s="95"/>
      <c r="HI284" s="95"/>
      <c r="HJ284" s="95"/>
      <c r="HK284" s="95"/>
      <c r="HL284" s="95"/>
      <c r="HM284" s="95"/>
      <c r="HN284" s="95"/>
      <c r="HO284" s="95"/>
      <c r="HP284" s="95"/>
      <c r="HQ284" s="95"/>
      <c r="HR284" s="95"/>
      <c r="HS284" s="95"/>
      <c r="HT284" s="95"/>
      <c r="HU284" s="95"/>
      <c r="HV284" s="95"/>
      <c r="HW284" s="95"/>
      <c r="HX284" s="95"/>
      <c r="HY284" s="95"/>
      <c r="HZ284" s="95"/>
      <c r="IA284" s="95"/>
      <c r="IB284" s="95"/>
      <c r="IC284" s="95"/>
      <c r="ID284" s="95"/>
      <c r="IE284" s="95"/>
      <c r="IF284" s="95"/>
      <c r="IG284" s="95"/>
      <c r="IH284" s="95"/>
      <c r="II284" s="95"/>
      <c r="IJ284" s="95"/>
      <c r="IK284" s="95"/>
      <c r="IL284" s="95"/>
      <c r="IM284" s="95"/>
      <c r="IN284" s="95"/>
      <c r="IO284" s="95"/>
      <c r="IP284" s="95"/>
      <c r="IQ284" s="95"/>
      <c r="IR284" s="95"/>
      <c r="IS284" s="95"/>
      <c r="IT284" s="95"/>
      <c r="IU284" s="95"/>
      <c r="IV284" s="95"/>
      <c r="IW284" s="95"/>
      <c r="IX284" s="95"/>
      <c r="IY284" s="95"/>
      <c r="IZ284" s="95"/>
      <c r="JA284" s="95"/>
      <c r="JB284" s="95"/>
      <c r="JC284" s="95"/>
      <c r="JD284" s="95"/>
      <c r="JE284" s="95"/>
      <c r="JF284" s="95"/>
      <c r="JG284" s="95"/>
      <c r="JH284" s="95"/>
      <c r="JI284" s="95"/>
      <c r="JJ284" s="95"/>
      <c r="JK284" s="95"/>
      <c r="JL284" s="95"/>
      <c r="JM284" s="95"/>
      <c r="JN284" s="95"/>
      <c r="JO284" s="95"/>
      <c r="JP284" s="95"/>
      <c r="JQ284" s="95"/>
      <c r="JR284" s="95"/>
      <c r="JS284" s="95"/>
      <c r="JT284" s="95"/>
      <c r="JU284" s="95"/>
      <c r="JV284" s="95"/>
      <c r="JW284" s="95"/>
      <c r="JX284" s="95"/>
      <c r="JY284" s="95"/>
      <c r="JZ284" s="95"/>
      <c r="KA284" s="95"/>
      <c r="KB284" s="95"/>
      <c r="KC284" s="95"/>
      <c r="KD284" s="95"/>
      <c r="KE284" s="95"/>
      <c r="KF284" s="95"/>
      <c r="KG284" s="95"/>
      <c r="KH284" s="95"/>
      <c r="KI284" s="95"/>
      <c r="KJ284" s="95"/>
      <c r="KK284" s="95"/>
      <c r="KL284" s="95"/>
      <c r="KM284" s="95"/>
      <c r="KN284" s="95"/>
      <c r="KO284" s="95"/>
      <c r="KP284" s="95"/>
      <c r="KQ284" s="95"/>
      <c r="KR284" s="95"/>
      <c r="KS284" s="95"/>
      <c r="KT284" s="95"/>
      <c r="KU284" s="95"/>
      <c r="KV284" s="95"/>
      <c r="KW284" s="95"/>
      <c r="KX284" s="95"/>
      <c r="KY284" s="95"/>
      <c r="KZ284" s="95"/>
      <c r="LA284" s="95"/>
      <c r="LB284" s="95"/>
      <c r="LC284" s="95"/>
      <c r="LD284" s="95"/>
      <c r="LE284" s="95"/>
      <c r="LF284" s="95"/>
      <c r="LG284" s="95"/>
      <c r="LH284" s="95"/>
      <c r="LI284" s="95"/>
      <c r="LJ284" s="95"/>
      <c r="LK284" s="95"/>
      <c r="LL284" s="95"/>
      <c r="LM284" s="95"/>
      <c r="LN284" s="95"/>
      <c r="LO284" s="95"/>
      <c r="LP284" s="95"/>
      <c r="LQ284" s="95"/>
      <c r="LR284" s="95"/>
      <c r="LS284" s="95"/>
      <c r="LT284" s="95"/>
      <c r="LU284" s="95"/>
      <c r="LV284" s="95"/>
      <c r="LW284" s="95"/>
      <c r="LX284" s="95"/>
      <c r="LY284" s="95"/>
      <c r="LZ284" s="95"/>
      <c r="MA284" s="95"/>
      <c r="MB284" s="95"/>
      <c r="MC284" s="95"/>
      <c r="MD284" s="95"/>
      <c r="ME284" s="95"/>
      <c r="MF284" s="95"/>
      <c r="MG284" s="95"/>
      <c r="MH284" s="95"/>
      <c r="MI284" s="95"/>
      <c r="MJ284" s="95"/>
      <c r="MK284" s="95"/>
      <c r="ML284" s="95"/>
      <c r="MM284" s="95"/>
      <c r="MN284" s="95"/>
      <c r="MO284" s="95"/>
      <c r="MP284" s="95"/>
      <c r="MQ284" s="95"/>
      <c r="MR284" s="95"/>
      <c r="MS284" s="95"/>
      <c r="MT284" s="95"/>
      <c r="MU284" s="95"/>
      <c r="MV284" s="95"/>
      <c r="MW284" s="95"/>
      <c r="MX284" s="95"/>
      <c r="MY284" s="95"/>
      <c r="MZ284" s="95"/>
      <c r="NA284" s="95"/>
      <c r="NB284" s="95"/>
      <c r="NC284" s="95"/>
      <c r="ND284" s="95"/>
      <c r="NE284" s="95"/>
      <c r="NF284" s="95"/>
      <c r="NG284" s="95"/>
      <c r="NH284" s="95"/>
      <c r="NI284" s="95"/>
      <c r="NJ284" s="95"/>
      <c r="NK284" s="95"/>
      <c r="NL284" s="95"/>
      <c r="NM284" s="95"/>
      <c r="NN284" s="95"/>
      <c r="NO284" s="95"/>
      <c r="NP284" s="95"/>
      <c r="NQ284" s="95"/>
      <c r="NR284" s="95"/>
      <c r="NS284" s="95"/>
      <c r="NT284" s="95"/>
      <c r="NU284" s="95"/>
      <c r="NV284" s="95"/>
      <c r="NW284" s="95"/>
      <c r="NX284" s="95"/>
      <c r="NY284" s="95"/>
      <c r="NZ284" s="95"/>
      <c r="OA284" s="95"/>
      <c r="OB284" s="95"/>
      <c r="OC284" s="95"/>
      <c r="OD284" s="95"/>
      <c r="OE284" s="95"/>
      <c r="OF284" s="95"/>
      <c r="OG284" s="95"/>
      <c r="OH284" s="95"/>
      <c r="OI284" s="95"/>
      <c r="OJ284" s="95"/>
      <c r="OK284" s="95"/>
      <c r="OL284" s="95"/>
      <c r="OM284" s="95"/>
      <c r="ON284" s="95"/>
      <c r="OO284" s="95"/>
      <c r="OP284" s="95"/>
      <c r="OQ284" s="95"/>
      <c r="OR284" s="95"/>
      <c r="OS284" s="95"/>
      <c r="OT284" s="95"/>
      <c r="OU284" s="95"/>
      <c r="OV284" s="95"/>
      <c r="OW284" s="95"/>
      <c r="OX284" s="95"/>
      <c r="OY284" s="95"/>
      <c r="OZ284" s="95"/>
      <c r="PA284" s="95"/>
      <c r="PB284" s="95"/>
      <c r="PC284" s="95"/>
      <c r="PD284" s="95"/>
      <c r="PE284" s="95"/>
      <c r="PF284" s="95"/>
      <c r="PG284" s="95"/>
      <c r="PH284" s="95"/>
    </row>
    <row r="285" spans="3:424" s="85" customFormat="1" ht="18">
      <c r="C285" s="1816" t="s">
        <v>219</v>
      </c>
      <c r="D285" s="1816"/>
      <c r="E285" s="1817"/>
      <c r="F285" s="131"/>
      <c r="G285" s="144"/>
      <c r="H285" s="144"/>
      <c r="I285" s="144"/>
      <c r="J285" s="144"/>
      <c r="K285" s="144"/>
      <c r="L285" s="144"/>
      <c r="M285" s="144"/>
      <c r="N285" s="144"/>
      <c r="O285" s="144"/>
      <c r="P285" s="144"/>
      <c r="Q285" s="144"/>
      <c r="R285" s="144"/>
      <c r="S285" s="144"/>
      <c r="T285" s="144"/>
      <c r="U285" s="144"/>
      <c r="V285" s="144"/>
      <c r="W285" s="144"/>
      <c r="X285" s="144"/>
      <c r="Y285" s="144"/>
      <c r="Z285" s="144"/>
      <c r="AA285" s="144"/>
      <c r="AB285" s="144"/>
      <c r="AC285" s="144"/>
      <c r="AD285" s="144"/>
      <c r="AE285" s="144"/>
      <c r="AF285" s="144"/>
      <c r="AG285" s="144"/>
      <c r="AH285" s="144"/>
      <c r="AI285" s="144"/>
      <c r="AJ285" s="144"/>
      <c r="AK285" s="144"/>
      <c r="AL285" s="144"/>
      <c r="AM285" s="144"/>
      <c r="AN285" s="144"/>
      <c r="AO285" s="144"/>
      <c r="AP285" s="144"/>
      <c r="AQ285" s="144"/>
      <c r="AR285" s="144"/>
      <c r="AS285" s="144"/>
      <c r="AT285" s="144"/>
      <c r="AU285" s="144"/>
      <c r="AV285" s="144"/>
      <c r="AW285" s="144"/>
      <c r="AX285" s="144"/>
      <c r="AY285" s="144"/>
      <c r="AZ285" s="144"/>
      <c r="BA285" s="144"/>
      <c r="BB285" s="144"/>
      <c r="BC285" s="144"/>
      <c r="BD285" s="144"/>
      <c r="BE285" s="144"/>
      <c r="BF285" s="144"/>
      <c r="BG285" s="144"/>
      <c r="BH285" s="144"/>
      <c r="BI285" s="144"/>
      <c r="BJ285" s="144"/>
      <c r="BK285" s="144"/>
      <c r="BL285" s="144"/>
      <c r="BM285" s="144"/>
      <c r="BN285" s="95"/>
      <c r="BO285" s="95"/>
      <c r="BP285" s="95"/>
      <c r="BQ285" s="95"/>
      <c r="BR285" s="95"/>
      <c r="BS285" s="95"/>
      <c r="BT285" s="95"/>
      <c r="BU285" s="95"/>
      <c r="BV285" s="95"/>
      <c r="BW285" s="95"/>
      <c r="BX285" s="95"/>
      <c r="BY285" s="95"/>
      <c r="BZ285" s="95"/>
      <c r="CA285" s="95"/>
      <c r="CB285" s="95"/>
      <c r="CC285" s="95"/>
      <c r="CD285" s="95"/>
      <c r="CE285" s="95"/>
      <c r="CF285" s="95"/>
      <c r="CG285" s="95"/>
      <c r="CH285" s="95"/>
      <c r="CI285" s="95"/>
      <c r="CJ285" s="95"/>
      <c r="CK285" s="95"/>
      <c r="CL285" s="95"/>
      <c r="CM285" s="95"/>
      <c r="CN285" s="95"/>
      <c r="CO285" s="95"/>
      <c r="CP285" s="95"/>
      <c r="CQ285" s="95"/>
      <c r="CR285" s="95"/>
      <c r="CS285" s="95"/>
      <c r="CT285" s="95"/>
      <c r="CU285" s="95"/>
      <c r="CV285" s="95"/>
      <c r="CW285" s="95"/>
      <c r="CX285" s="95"/>
      <c r="CY285" s="95"/>
      <c r="CZ285" s="95"/>
      <c r="DA285" s="95"/>
      <c r="DB285" s="95"/>
      <c r="DC285" s="95"/>
      <c r="DD285" s="95"/>
      <c r="DE285" s="95"/>
      <c r="DF285" s="95"/>
      <c r="DG285" s="95"/>
      <c r="DH285" s="95"/>
      <c r="DI285" s="95"/>
      <c r="DJ285" s="95"/>
      <c r="DK285" s="95"/>
      <c r="DL285" s="95"/>
      <c r="DM285" s="95"/>
      <c r="DN285" s="95"/>
      <c r="DO285" s="95"/>
      <c r="DP285" s="95"/>
      <c r="DQ285" s="95"/>
      <c r="DR285" s="95"/>
      <c r="DS285" s="95"/>
      <c r="DT285" s="95"/>
      <c r="DU285" s="95"/>
      <c r="DV285" s="95"/>
      <c r="DW285" s="95"/>
      <c r="DX285" s="95"/>
      <c r="DY285" s="95"/>
      <c r="DZ285" s="95"/>
      <c r="EA285" s="95"/>
      <c r="EB285" s="95"/>
      <c r="EC285" s="95"/>
      <c r="ED285" s="95"/>
      <c r="EE285" s="95"/>
      <c r="EF285" s="95"/>
      <c r="EG285" s="95"/>
      <c r="EH285" s="95"/>
      <c r="EI285" s="95"/>
      <c r="EJ285" s="95"/>
      <c r="EK285" s="95"/>
      <c r="EL285" s="95"/>
      <c r="EM285" s="95"/>
      <c r="EN285" s="95"/>
      <c r="EO285" s="95"/>
      <c r="EP285" s="95"/>
      <c r="EQ285" s="95"/>
      <c r="ER285" s="95"/>
      <c r="ES285" s="95"/>
      <c r="ET285" s="95"/>
      <c r="EU285" s="95"/>
      <c r="EV285" s="95"/>
      <c r="EW285" s="95"/>
      <c r="EX285" s="95"/>
      <c r="EY285" s="95"/>
      <c r="EZ285" s="95"/>
      <c r="FA285" s="95"/>
      <c r="FB285" s="95"/>
      <c r="FC285" s="95"/>
      <c r="FD285" s="95"/>
      <c r="FE285" s="95"/>
      <c r="FF285" s="95"/>
      <c r="FG285" s="95"/>
      <c r="FH285" s="95"/>
      <c r="FI285" s="95"/>
      <c r="FJ285" s="95"/>
      <c r="FK285" s="95"/>
      <c r="FL285" s="95"/>
      <c r="FM285" s="95"/>
      <c r="FN285" s="95"/>
      <c r="FO285" s="95"/>
      <c r="FP285" s="95"/>
      <c r="FQ285" s="95"/>
      <c r="FR285" s="95"/>
      <c r="FS285" s="95"/>
      <c r="FT285" s="95"/>
      <c r="FU285" s="95"/>
      <c r="FV285" s="95"/>
      <c r="FW285" s="95"/>
      <c r="FX285" s="95"/>
      <c r="FY285" s="95"/>
      <c r="FZ285" s="95"/>
      <c r="GA285" s="95"/>
      <c r="GB285" s="95"/>
      <c r="GC285" s="95"/>
      <c r="GD285" s="95"/>
      <c r="GE285" s="95"/>
      <c r="GF285" s="95"/>
      <c r="GG285" s="95"/>
      <c r="GH285" s="95"/>
      <c r="GI285" s="95"/>
      <c r="GJ285" s="95"/>
      <c r="GK285" s="95"/>
      <c r="GL285" s="95"/>
      <c r="GM285" s="95"/>
      <c r="GN285" s="95"/>
      <c r="GO285" s="95"/>
      <c r="GP285" s="95"/>
      <c r="GQ285" s="95"/>
      <c r="GR285" s="95"/>
      <c r="GS285" s="95"/>
      <c r="GT285" s="95"/>
      <c r="GU285" s="95"/>
      <c r="GV285" s="95"/>
      <c r="GW285" s="133"/>
      <c r="GX285" s="133"/>
      <c r="GY285" s="133"/>
      <c r="GZ285" s="133"/>
      <c r="HA285" s="133"/>
      <c r="HB285" s="133"/>
      <c r="HC285" s="133"/>
      <c r="HD285" s="133"/>
      <c r="HE285" s="133"/>
      <c r="HF285" s="133"/>
      <c r="HG285" s="95"/>
      <c r="HH285" s="95"/>
      <c r="HI285" s="95"/>
      <c r="HJ285" s="95"/>
      <c r="HK285" s="95"/>
      <c r="HL285" s="95"/>
      <c r="HM285" s="95"/>
      <c r="HN285" s="95"/>
      <c r="HO285" s="95"/>
      <c r="HP285" s="95"/>
      <c r="HQ285" s="95"/>
      <c r="HR285" s="95"/>
      <c r="HS285" s="95"/>
      <c r="HT285" s="95"/>
      <c r="HU285" s="95"/>
      <c r="HV285" s="95"/>
      <c r="HW285" s="95"/>
      <c r="HX285" s="95"/>
      <c r="HY285" s="95"/>
      <c r="HZ285" s="95"/>
      <c r="IA285" s="95"/>
      <c r="IB285" s="95"/>
      <c r="IC285" s="95"/>
      <c r="ID285" s="95"/>
      <c r="IE285" s="95"/>
      <c r="IF285" s="95"/>
      <c r="IG285" s="95"/>
      <c r="IH285" s="95"/>
      <c r="II285" s="95"/>
      <c r="IJ285" s="95"/>
      <c r="IK285" s="95"/>
      <c r="IL285" s="95"/>
      <c r="IM285" s="95"/>
      <c r="IN285" s="95"/>
      <c r="IO285" s="95"/>
      <c r="IP285" s="95"/>
      <c r="IQ285" s="95"/>
      <c r="IR285" s="95"/>
      <c r="IS285" s="95"/>
      <c r="IT285" s="95"/>
      <c r="IU285" s="95"/>
      <c r="IV285" s="95"/>
      <c r="IW285" s="95"/>
      <c r="IX285" s="95"/>
      <c r="IY285" s="95"/>
      <c r="IZ285" s="95"/>
      <c r="JA285" s="95"/>
      <c r="JB285" s="95"/>
      <c r="JC285" s="95"/>
      <c r="JD285" s="95"/>
      <c r="JE285" s="95"/>
      <c r="JF285" s="95"/>
      <c r="JG285" s="95"/>
      <c r="JH285" s="95"/>
      <c r="JI285" s="95"/>
      <c r="JJ285" s="95"/>
      <c r="JK285" s="95"/>
      <c r="JL285" s="95"/>
      <c r="JM285" s="95"/>
      <c r="JN285" s="95"/>
      <c r="JO285" s="95"/>
      <c r="JP285" s="95"/>
      <c r="JQ285" s="95"/>
      <c r="JR285" s="95"/>
      <c r="JS285" s="95"/>
      <c r="JT285" s="95"/>
      <c r="JU285" s="95"/>
      <c r="JV285" s="95"/>
      <c r="JW285" s="95"/>
      <c r="JX285" s="95"/>
      <c r="JY285" s="95"/>
      <c r="JZ285" s="95"/>
      <c r="KA285" s="95"/>
      <c r="KB285" s="95"/>
      <c r="KC285" s="95"/>
      <c r="KD285" s="95"/>
      <c r="KE285" s="95"/>
      <c r="KF285" s="95"/>
      <c r="KG285" s="95"/>
      <c r="KH285" s="95"/>
      <c r="KI285" s="95"/>
      <c r="KJ285" s="95"/>
      <c r="KK285" s="95"/>
      <c r="KL285" s="95"/>
      <c r="KM285" s="95"/>
      <c r="KN285" s="95"/>
      <c r="KO285" s="95"/>
      <c r="KP285" s="95"/>
      <c r="KQ285" s="95"/>
      <c r="KR285" s="95"/>
      <c r="KS285" s="95"/>
      <c r="KT285" s="95"/>
      <c r="KU285" s="95"/>
      <c r="KV285" s="95"/>
      <c r="KW285" s="95"/>
      <c r="KX285" s="95"/>
      <c r="KY285" s="95"/>
      <c r="KZ285" s="95"/>
      <c r="LA285" s="95"/>
      <c r="LB285" s="95"/>
      <c r="LC285" s="95"/>
      <c r="LD285" s="95"/>
      <c r="LE285" s="95"/>
      <c r="LF285" s="95"/>
      <c r="LG285" s="95"/>
      <c r="LH285" s="95"/>
      <c r="LI285" s="95"/>
      <c r="LJ285" s="95"/>
      <c r="LK285" s="95"/>
      <c r="LL285" s="95"/>
      <c r="LM285" s="95"/>
      <c r="LN285" s="95"/>
      <c r="LO285" s="95"/>
      <c r="LP285" s="95"/>
      <c r="LQ285" s="95"/>
      <c r="LR285" s="95"/>
      <c r="LS285" s="95"/>
      <c r="LT285" s="95"/>
      <c r="LU285" s="95"/>
      <c r="LV285" s="95"/>
      <c r="LW285" s="95"/>
      <c r="LX285" s="95"/>
      <c r="LY285" s="95"/>
      <c r="LZ285" s="95"/>
      <c r="MA285" s="95"/>
      <c r="MB285" s="95"/>
      <c r="MC285" s="95"/>
      <c r="MD285" s="95"/>
      <c r="ME285" s="95"/>
      <c r="MF285" s="95"/>
      <c r="MG285" s="95"/>
      <c r="MH285" s="95"/>
      <c r="MI285" s="95"/>
      <c r="MJ285" s="95"/>
      <c r="MK285" s="95"/>
      <c r="ML285" s="95"/>
      <c r="MM285" s="95"/>
      <c r="MN285" s="95"/>
      <c r="MO285" s="95"/>
      <c r="MP285" s="95"/>
      <c r="MQ285" s="95"/>
      <c r="MR285" s="95"/>
      <c r="MS285" s="95"/>
      <c r="MT285" s="95"/>
      <c r="MU285" s="95"/>
      <c r="MV285" s="95"/>
      <c r="MW285" s="95"/>
      <c r="MX285" s="95"/>
      <c r="MY285" s="95"/>
      <c r="MZ285" s="95"/>
      <c r="NA285" s="95"/>
      <c r="NB285" s="95"/>
      <c r="NC285" s="95"/>
      <c r="ND285" s="95"/>
      <c r="NE285" s="95"/>
      <c r="NF285" s="95"/>
      <c r="NG285" s="95"/>
      <c r="NH285" s="95"/>
      <c r="NI285" s="95"/>
      <c r="NJ285" s="95"/>
      <c r="NK285" s="95"/>
      <c r="NL285" s="95"/>
      <c r="NM285" s="95"/>
      <c r="NN285" s="95"/>
      <c r="NO285" s="95"/>
      <c r="NP285" s="95"/>
      <c r="NQ285" s="95"/>
      <c r="NR285" s="95"/>
      <c r="NS285" s="95"/>
      <c r="NT285" s="95"/>
      <c r="NU285" s="95"/>
      <c r="NV285" s="95"/>
      <c r="NW285" s="95"/>
      <c r="NX285" s="95"/>
      <c r="NY285" s="95"/>
      <c r="NZ285" s="95"/>
      <c r="OA285" s="95"/>
      <c r="OB285" s="95"/>
      <c r="OC285" s="95"/>
      <c r="OD285" s="95"/>
      <c r="OE285" s="95"/>
      <c r="OF285" s="95"/>
      <c r="OG285" s="95"/>
      <c r="OH285" s="95"/>
      <c r="OI285" s="95"/>
      <c r="OJ285" s="95"/>
      <c r="OK285" s="95"/>
      <c r="OL285" s="95"/>
      <c r="OM285" s="95"/>
      <c r="ON285" s="95"/>
      <c r="OO285" s="95"/>
      <c r="OP285" s="95"/>
      <c r="OQ285" s="95"/>
      <c r="OR285" s="95"/>
      <c r="OS285" s="95"/>
      <c r="OT285" s="95"/>
      <c r="OU285" s="95"/>
      <c r="OV285" s="95"/>
      <c r="OW285" s="95"/>
      <c r="OX285" s="95"/>
      <c r="OY285" s="95"/>
      <c r="OZ285" s="95"/>
      <c r="PA285" s="95"/>
      <c r="PB285" s="95"/>
      <c r="PC285" s="95"/>
      <c r="PD285" s="95"/>
      <c r="PE285" s="95"/>
      <c r="PF285" s="95"/>
      <c r="PG285" s="95"/>
      <c r="PH285" s="95"/>
    </row>
    <row r="286" spans="3:424" s="85" customFormat="1" ht="29.55" customHeight="1">
      <c r="C286" s="1815" t="s">
        <v>220</v>
      </c>
      <c r="D286" s="1815"/>
      <c r="E286" s="1815"/>
      <c r="F286" s="143">
        <f t="shared" si="89"/>
        <v>0</v>
      </c>
      <c r="G286" s="143" t="e">
        <f t="shared" si="90"/>
        <v>#VALUE!</v>
      </c>
      <c r="H286" s="143" t="e">
        <f t="shared" si="94"/>
        <v>#VALUE!</v>
      </c>
      <c r="I286" s="143" t="e">
        <f t="shared" si="94"/>
        <v>#VALUE!</v>
      </c>
      <c r="J286" s="143" t="e">
        <f t="shared" si="94"/>
        <v>#VALUE!</v>
      </c>
      <c r="K286" s="143" t="e">
        <f t="shared" si="94"/>
        <v>#VALUE!</v>
      </c>
      <c r="L286" s="143" t="e">
        <f t="shared" si="94"/>
        <v>#VALUE!</v>
      </c>
      <c r="M286" s="143" t="e">
        <f t="shared" si="94"/>
        <v>#VALUE!</v>
      </c>
      <c r="N286" s="143" t="e">
        <f t="shared" si="94"/>
        <v>#VALUE!</v>
      </c>
      <c r="O286" s="143" t="e">
        <f t="shared" si="94"/>
        <v>#VALUE!</v>
      </c>
      <c r="P286" s="143" t="e">
        <f t="shared" si="94"/>
        <v>#VALUE!</v>
      </c>
      <c r="Q286" s="143" t="e">
        <f t="shared" si="94"/>
        <v>#VALUE!</v>
      </c>
      <c r="R286" s="143" t="e">
        <f t="shared" si="94"/>
        <v>#VALUE!</v>
      </c>
      <c r="S286" s="143" t="e">
        <f t="shared" si="94"/>
        <v>#VALUE!</v>
      </c>
      <c r="T286" s="143" t="e">
        <f t="shared" si="94"/>
        <v>#VALUE!</v>
      </c>
      <c r="U286" s="143" t="e">
        <f t="shared" si="94"/>
        <v>#VALUE!</v>
      </c>
      <c r="V286" s="143" t="e">
        <f t="shared" ref="H286:BM292" si="95">IF(COLUMN(U286)-COLUMN($AB$30)+1&lt;=ROUND($AB$30,0)-23,U286,0)</f>
        <v>#VALUE!</v>
      </c>
      <c r="W286" s="143" t="e">
        <f t="shared" si="95"/>
        <v>#VALUE!</v>
      </c>
      <c r="X286" s="143" t="e">
        <f t="shared" si="95"/>
        <v>#VALUE!</v>
      </c>
      <c r="Y286" s="143" t="e">
        <f t="shared" si="95"/>
        <v>#VALUE!</v>
      </c>
      <c r="Z286" s="143" t="e">
        <f t="shared" si="95"/>
        <v>#VALUE!</v>
      </c>
      <c r="AA286" s="143" t="e">
        <f t="shared" si="95"/>
        <v>#VALUE!</v>
      </c>
      <c r="AB286" s="143" t="e">
        <f t="shared" si="95"/>
        <v>#VALUE!</v>
      </c>
      <c r="AC286" s="143" t="e">
        <f t="shared" si="95"/>
        <v>#VALUE!</v>
      </c>
      <c r="AD286" s="143" t="e">
        <f t="shared" si="95"/>
        <v>#VALUE!</v>
      </c>
      <c r="AE286" s="143" t="e">
        <f t="shared" si="95"/>
        <v>#VALUE!</v>
      </c>
      <c r="AF286" s="143" t="e">
        <f t="shared" si="95"/>
        <v>#VALUE!</v>
      </c>
      <c r="AG286" s="143" t="e">
        <f t="shared" si="95"/>
        <v>#VALUE!</v>
      </c>
      <c r="AH286" s="143" t="e">
        <f t="shared" si="95"/>
        <v>#VALUE!</v>
      </c>
      <c r="AI286" s="143" t="e">
        <f t="shared" si="95"/>
        <v>#VALUE!</v>
      </c>
      <c r="AJ286" s="143" t="e">
        <f t="shared" si="95"/>
        <v>#VALUE!</v>
      </c>
      <c r="AK286" s="143" t="e">
        <f t="shared" si="95"/>
        <v>#VALUE!</v>
      </c>
      <c r="AL286" s="143" t="e">
        <f t="shared" si="95"/>
        <v>#VALUE!</v>
      </c>
      <c r="AM286" s="143" t="e">
        <f t="shared" si="95"/>
        <v>#VALUE!</v>
      </c>
      <c r="AN286" s="143" t="e">
        <f t="shared" si="95"/>
        <v>#VALUE!</v>
      </c>
      <c r="AO286" s="143" t="e">
        <f t="shared" si="95"/>
        <v>#VALUE!</v>
      </c>
      <c r="AP286" s="143" t="e">
        <f t="shared" si="95"/>
        <v>#VALUE!</v>
      </c>
      <c r="AQ286" s="143" t="e">
        <f t="shared" si="95"/>
        <v>#VALUE!</v>
      </c>
      <c r="AR286" s="143" t="e">
        <f t="shared" si="95"/>
        <v>#VALUE!</v>
      </c>
      <c r="AS286" s="143" t="e">
        <f t="shared" si="95"/>
        <v>#VALUE!</v>
      </c>
      <c r="AT286" s="143" t="e">
        <f t="shared" si="95"/>
        <v>#VALUE!</v>
      </c>
      <c r="AU286" s="143" t="e">
        <f t="shared" si="95"/>
        <v>#VALUE!</v>
      </c>
      <c r="AV286" s="143" t="e">
        <f t="shared" si="95"/>
        <v>#VALUE!</v>
      </c>
      <c r="AW286" s="143" t="e">
        <f t="shared" si="95"/>
        <v>#VALUE!</v>
      </c>
      <c r="AX286" s="143" t="e">
        <f t="shared" si="95"/>
        <v>#VALUE!</v>
      </c>
      <c r="AY286" s="143" t="e">
        <f t="shared" si="95"/>
        <v>#VALUE!</v>
      </c>
      <c r="AZ286" s="143" t="e">
        <f t="shared" si="95"/>
        <v>#VALUE!</v>
      </c>
      <c r="BA286" s="143" t="e">
        <f t="shared" si="95"/>
        <v>#VALUE!</v>
      </c>
      <c r="BB286" s="143" t="e">
        <f t="shared" si="95"/>
        <v>#VALUE!</v>
      </c>
      <c r="BC286" s="143" t="e">
        <f t="shared" si="95"/>
        <v>#VALUE!</v>
      </c>
      <c r="BD286" s="143" t="e">
        <f t="shared" si="95"/>
        <v>#VALUE!</v>
      </c>
      <c r="BE286" s="143" t="e">
        <f t="shared" si="95"/>
        <v>#VALUE!</v>
      </c>
      <c r="BF286" s="143" t="e">
        <f t="shared" si="95"/>
        <v>#VALUE!</v>
      </c>
      <c r="BG286" s="143" t="e">
        <f t="shared" si="95"/>
        <v>#VALUE!</v>
      </c>
      <c r="BH286" s="143" t="e">
        <f t="shared" si="95"/>
        <v>#VALUE!</v>
      </c>
      <c r="BI286" s="143" t="e">
        <f t="shared" si="95"/>
        <v>#VALUE!</v>
      </c>
      <c r="BJ286" s="143" t="e">
        <f t="shared" si="95"/>
        <v>#VALUE!</v>
      </c>
      <c r="BK286" s="143" t="e">
        <f t="shared" si="95"/>
        <v>#VALUE!</v>
      </c>
      <c r="BL286" s="143" t="e">
        <f t="shared" si="95"/>
        <v>#VALUE!</v>
      </c>
      <c r="BM286" s="143" t="e">
        <f t="shared" si="95"/>
        <v>#VALUE!</v>
      </c>
      <c r="BN286" s="95"/>
      <c r="BO286" s="95"/>
      <c r="BP286" s="95"/>
      <c r="BQ286" s="95"/>
      <c r="BR286" s="95"/>
      <c r="BS286" s="95"/>
      <c r="BT286" s="95"/>
      <c r="BU286" s="95"/>
      <c r="BV286" s="95"/>
      <c r="BW286" s="95"/>
      <c r="BX286" s="95"/>
      <c r="BY286" s="95"/>
      <c r="BZ286" s="95"/>
      <c r="CA286" s="95"/>
      <c r="CB286" s="95"/>
      <c r="CC286" s="95"/>
      <c r="CD286" s="95"/>
      <c r="CE286" s="95"/>
      <c r="CF286" s="95"/>
      <c r="CG286" s="95"/>
      <c r="CH286" s="95"/>
      <c r="CI286" s="95"/>
      <c r="CJ286" s="95"/>
      <c r="CK286" s="95"/>
      <c r="CL286" s="95"/>
      <c r="CM286" s="95"/>
      <c r="CN286" s="95"/>
      <c r="CO286" s="95"/>
      <c r="CP286" s="95"/>
      <c r="CQ286" s="95"/>
      <c r="CR286" s="95"/>
      <c r="CS286" s="95"/>
      <c r="CT286" s="95"/>
      <c r="CU286" s="95"/>
      <c r="CV286" s="95"/>
      <c r="CW286" s="95"/>
      <c r="CX286" s="95"/>
      <c r="CY286" s="95"/>
      <c r="CZ286" s="95"/>
      <c r="DA286" s="95"/>
      <c r="DB286" s="95"/>
      <c r="DC286" s="95"/>
      <c r="DD286" s="95"/>
      <c r="DE286" s="95"/>
      <c r="DF286" s="95"/>
      <c r="DG286" s="95"/>
      <c r="DH286" s="95"/>
      <c r="DI286" s="95"/>
      <c r="DJ286" s="95"/>
      <c r="DK286" s="95"/>
      <c r="DL286" s="95"/>
      <c r="DM286" s="95"/>
      <c r="DN286" s="95"/>
      <c r="DO286" s="95"/>
      <c r="DP286" s="95"/>
      <c r="DQ286" s="95"/>
      <c r="DR286" s="95"/>
      <c r="DS286" s="95"/>
      <c r="DT286" s="95"/>
      <c r="DU286" s="95"/>
      <c r="DV286" s="95"/>
      <c r="DW286" s="95"/>
      <c r="DX286" s="95"/>
      <c r="DY286" s="95"/>
      <c r="DZ286" s="95"/>
      <c r="EA286" s="95"/>
      <c r="EB286" s="95"/>
      <c r="EC286" s="95"/>
      <c r="ED286" s="95"/>
      <c r="EE286" s="95"/>
      <c r="EF286" s="95"/>
      <c r="EG286" s="95"/>
      <c r="EH286" s="95"/>
      <c r="EI286" s="95"/>
      <c r="EJ286" s="95"/>
      <c r="EK286" s="95"/>
      <c r="EL286" s="95"/>
      <c r="EM286" s="95"/>
      <c r="EN286" s="95"/>
      <c r="EO286" s="95"/>
      <c r="EP286" s="95"/>
      <c r="EQ286" s="95"/>
      <c r="ER286" s="95"/>
      <c r="ES286" s="95"/>
      <c r="ET286" s="95"/>
      <c r="EU286" s="95"/>
      <c r="EV286" s="95"/>
      <c r="EW286" s="95"/>
      <c r="EX286" s="95"/>
      <c r="EY286" s="95"/>
      <c r="EZ286" s="95"/>
      <c r="FA286" s="95"/>
      <c r="FB286" s="95"/>
      <c r="FC286" s="95"/>
      <c r="FD286" s="95"/>
      <c r="FE286" s="95"/>
      <c r="FF286" s="95"/>
      <c r="FG286" s="95"/>
      <c r="FH286" s="95"/>
      <c r="FI286" s="95"/>
      <c r="FJ286" s="95"/>
      <c r="FK286" s="95"/>
      <c r="FL286" s="95"/>
      <c r="FM286" s="95"/>
      <c r="FN286" s="95"/>
      <c r="FO286" s="95"/>
      <c r="FP286" s="95"/>
      <c r="FQ286" s="95"/>
      <c r="FR286" s="95"/>
      <c r="FS286" s="95"/>
      <c r="FT286" s="95"/>
      <c r="FU286" s="95"/>
      <c r="FV286" s="95"/>
      <c r="FW286" s="95"/>
      <c r="FX286" s="95"/>
      <c r="FY286" s="95"/>
      <c r="FZ286" s="95"/>
      <c r="GA286" s="95"/>
      <c r="GB286" s="95"/>
      <c r="GC286" s="95"/>
      <c r="GD286" s="95"/>
      <c r="GE286" s="95"/>
      <c r="GF286" s="95"/>
      <c r="GG286" s="95"/>
      <c r="GH286" s="95"/>
      <c r="GI286" s="95"/>
      <c r="GJ286" s="95"/>
      <c r="GK286" s="95"/>
      <c r="GL286" s="95"/>
      <c r="GM286" s="95"/>
      <c r="GN286" s="95"/>
      <c r="GO286" s="95"/>
      <c r="GP286" s="95"/>
      <c r="GQ286" s="95"/>
      <c r="GR286" s="95"/>
      <c r="GS286" s="95"/>
      <c r="GT286" s="95"/>
      <c r="GU286" s="95"/>
      <c r="GV286" s="95"/>
      <c r="GW286" s="133"/>
      <c r="GX286" s="133"/>
      <c r="GY286" s="133"/>
      <c r="GZ286" s="133"/>
      <c r="HA286" s="133"/>
      <c r="HB286" s="133"/>
      <c r="HC286" s="133"/>
      <c r="HD286" s="133"/>
      <c r="HE286" s="133"/>
      <c r="HF286" s="133"/>
      <c r="HG286" s="95"/>
      <c r="HH286" s="95"/>
      <c r="HI286" s="95"/>
      <c r="HJ286" s="95"/>
      <c r="HK286" s="95"/>
      <c r="HL286" s="95"/>
      <c r="HM286" s="95"/>
      <c r="HN286" s="95"/>
      <c r="HO286" s="95"/>
      <c r="HP286" s="95"/>
      <c r="HQ286" s="95"/>
      <c r="HR286" s="95"/>
      <c r="HS286" s="95"/>
      <c r="HT286" s="95"/>
      <c r="HU286" s="95"/>
      <c r="HV286" s="95"/>
      <c r="HW286" s="95"/>
      <c r="HX286" s="95"/>
      <c r="HY286" s="95"/>
      <c r="HZ286" s="95"/>
      <c r="IA286" s="95"/>
      <c r="IB286" s="95"/>
      <c r="IC286" s="95"/>
      <c r="ID286" s="95"/>
      <c r="IE286" s="95"/>
      <c r="IF286" s="95"/>
      <c r="IG286" s="95"/>
      <c r="IH286" s="95"/>
      <c r="II286" s="95"/>
      <c r="IJ286" s="95"/>
      <c r="IK286" s="95"/>
      <c r="IL286" s="95"/>
      <c r="IM286" s="95"/>
      <c r="IN286" s="95"/>
      <c r="IO286" s="95"/>
      <c r="IP286" s="95"/>
      <c r="IQ286" s="95"/>
      <c r="IR286" s="95"/>
      <c r="IS286" s="95"/>
      <c r="IT286" s="95"/>
      <c r="IU286" s="95"/>
      <c r="IV286" s="95"/>
      <c r="IW286" s="95"/>
      <c r="IX286" s="95"/>
      <c r="IY286" s="95"/>
      <c r="IZ286" s="95"/>
      <c r="JA286" s="95"/>
      <c r="JB286" s="95"/>
      <c r="JC286" s="95"/>
      <c r="JD286" s="95"/>
      <c r="JE286" s="95"/>
      <c r="JF286" s="95"/>
      <c r="JG286" s="95"/>
      <c r="JH286" s="95"/>
      <c r="JI286" s="95"/>
      <c r="JJ286" s="95"/>
      <c r="JK286" s="95"/>
      <c r="JL286" s="95"/>
      <c r="JM286" s="95"/>
      <c r="JN286" s="95"/>
      <c r="JO286" s="95"/>
      <c r="JP286" s="95"/>
      <c r="JQ286" s="95"/>
      <c r="JR286" s="95"/>
      <c r="JS286" s="95"/>
      <c r="JT286" s="95"/>
      <c r="JU286" s="95"/>
      <c r="JV286" s="95"/>
      <c r="JW286" s="95"/>
      <c r="JX286" s="95"/>
      <c r="JY286" s="95"/>
      <c r="JZ286" s="95"/>
      <c r="KA286" s="95"/>
      <c r="KB286" s="95"/>
      <c r="KC286" s="95"/>
      <c r="KD286" s="95"/>
      <c r="KE286" s="95"/>
      <c r="KF286" s="95"/>
      <c r="KG286" s="95"/>
      <c r="KH286" s="95"/>
      <c r="KI286" s="95"/>
      <c r="KJ286" s="95"/>
      <c r="KK286" s="95"/>
      <c r="KL286" s="95"/>
      <c r="KM286" s="95"/>
      <c r="KN286" s="95"/>
      <c r="KO286" s="95"/>
      <c r="KP286" s="95"/>
      <c r="KQ286" s="95"/>
      <c r="KR286" s="95"/>
      <c r="KS286" s="95"/>
      <c r="KT286" s="95"/>
      <c r="KU286" s="95"/>
      <c r="KV286" s="95"/>
      <c r="KW286" s="95"/>
      <c r="KX286" s="95"/>
      <c r="KY286" s="95"/>
      <c r="KZ286" s="95"/>
      <c r="LA286" s="95"/>
      <c r="LB286" s="95"/>
      <c r="LC286" s="95"/>
      <c r="LD286" s="95"/>
      <c r="LE286" s="95"/>
      <c r="LF286" s="95"/>
      <c r="LG286" s="95"/>
      <c r="LH286" s="95"/>
      <c r="LI286" s="95"/>
      <c r="LJ286" s="95"/>
      <c r="LK286" s="95"/>
      <c r="LL286" s="95"/>
      <c r="LM286" s="95"/>
      <c r="LN286" s="95"/>
      <c r="LO286" s="95"/>
      <c r="LP286" s="95"/>
      <c r="LQ286" s="95"/>
      <c r="LR286" s="95"/>
      <c r="LS286" s="95"/>
      <c r="LT286" s="95"/>
      <c r="LU286" s="95"/>
      <c r="LV286" s="95"/>
      <c r="LW286" s="95"/>
      <c r="LX286" s="95"/>
      <c r="LY286" s="95"/>
      <c r="LZ286" s="95"/>
      <c r="MA286" s="95"/>
      <c r="MB286" s="95"/>
      <c r="MC286" s="95"/>
      <c r="MD286" s="95"/>
      <c r="ME286" s="95"/>
      <c r="MF286" s="95"/>
      <c r="MG286" s="95"/>
      <c r="MH286" s="95"/>
      <c r="MI286" s="95"/>
      <c r="MJ286" s="95"/>
      <c r="MK286" s="95"/>
      <c r="ML286" s="95"/>
      <c r="MM286" s="95"/>
      <c r="MN286" s="95"/>
      <c r="MO286" s="95"/>
      <c r="MP286" s="95"/>
      <c r="MQ286" s="95"/>
      <c r="MR286" s="95"/>
      <c r="MS286" s="95"/>
      <c r="MT286" s="95"/>
      <c r="MU286" s="95"/>
      <c r="MV286" s="95"/>
      <c r="MW286" s="95"/>
      <c r="MX286" s="95"/>
      <c r="MY286" s="95"/>
      <c r="MZ286" s="95"/>
      <c r="NA286" s="95"/>
      <c r="NB286" s="95"/>
      <c r="NC286" s="95"/>
      <c r="ND286" s="95"/>
      <c r="NE286" s="95"/>
      <c r="NF286" s="95"/>
      <c r="NG286" s="95"/>
      <c r="NH286" s="95"/>
      <c r="NI286" s="95"/>
      <c r="NJ286" s="95"/>
      <c r="NK286" s="95"/>
      <c r="NL286" s="95"/>
      <c r="NM286" s="95"/>
      <c r="NN286" s="95"/>
      <c r="NO286" s="95"/>
      <c r="NP286" s="95"/>
      <c r="NQ286" s="95"/>
      <c r="NR286" s="95"/>
      <c r="NS286" s="95"/>
      <c r="NT286" s="95"/>
      <c r="NU286" s="95"/>
      <c r="NV286" s="95"/>
      <c r="NW286" s="95"/>
      <c r="NX286" s="95"/>
      <c r="NY286" s="95"/>
      <c r="NZ286" s="95"/>
      <c r="OA286" s="95"/>
      <c r="OB286" s="95"/>
      <c r="OC286" s="95"/>
      <c r="OD286" s="95"/>
      <c r="OE286" s="95"/>
      <c r="OF286" s="95"/>
      <c r="OG286" s="95"/>
      <c r="OH286" s="95"/>
      <c r="OI286" s="95"/>
      <c r="OJ286" s="95"/>
      <c r="OK286" s="95"/>
      <c r="OL286" s="95"/>
      <c r="OM286" s="95"/>
      <c r="ON286" s="95"/>
      <c r="OO286" s="95"/>
      <c r="OP286" s="95"/>
      <c r="OQ286" s="95"/>
      <c r="OR286" s="95"/>
      <c r="OS286" s="95"/>
      <c r="OT286" s="95"/>
      <c r="OU286" s="95"/>
      <c r="OV286" s="95"/>
      <c r="OW286" s="95"/>
      <c r="OX286" s="95"/>
      <c r="OY286" s="95"/>
      <c r="OZ286" s="95"/>
      <c r="PA286" s="95"/>
      <c r="PB286" s="95"/>
      <c r="PC286" s="95"/>
      <c r="PD286" s="95"/>
      <c r="PE286" s="95"/>
      <c r="PF286" s="95"/>
      <c r="PG286" s="95"/>
      <c r="PH286" s="95"/>
    </row>
    <row r="287" spans="3:424" s="85" customFormat="1" ht="29.55" customHeight="1">
      <c r="C287" s="1815" t="s">
        <v>221</v>
      </c>
      <c r="D287" s="1815"/>
      <c r="E287" s="1815"/>
      <c r="F287" s="143">
        <f t="shared" si="89"/>
        <v>0</v>
      </c>
      <c r="G287" s="143" t="e">
        <f t="shared" si="90"/>
        <v>#VALUE!</v>
      </c>
      <c r="H287" s="143" t="e">
        <f t="shared" si="95"/>
        <v>#VALUE!</v>
      </c>
      <c r="I287" s="143" t="e">
        <f t="shared" si="95"/>
        <v>#VALUE!</v>
      </c>
      <c r="J287" s="143" t="e">
        <f t="shared" si="95"/>
        <v>#VALUE!</v>
      </c>
      <c r="K287" s="143" t="e">
        <f t="shared" si="95"/>
        <v>#VALUE!</v>
      </c>
      <c r="L287" s="143" t="e">
        <f t="shared" si="95"/>
        <v>#VALUE!</v>
      </c>
      <c r="M287" s="143" t="e">
        <f t="shared" si="95"/>
        <v>#VALUE!</v>
      </c>
      <c r="N287" s="143" t="e">
        <f t="shared" si="95"/>
        <v>#VALUE!</v>
      </c>
      <c r="O287" s="143" t="e">
        <f t="shared" si="95"/>
        <v>#VALUE!</v>
      </c>
      <c r="P287" s="143" t="e">
        <f t="shared" si="95"/>
        <v>#VALUE!</v>
      </c>
      <c r="Q287" s="143" t="e">
        <f t="shared" si="95"/>
        <v>#VALUE!</v>
      </c>
      <c r="R287" s="143" t="e">
        <f t="shared" si="95"/>
        <v>#VALUE!</v>
      </c>
      <c r="S287" s="143" t="e">
        <f t="shared" si="95"/>
        <v>#VALUE!</v>
      </c>
      <c r="T287" s="143" t="e">
        <f t="shared" si="95"/>
        <v>#VALUE!</v>
      </c>
      <c r="U287" s="143" t="e">
        <f t="shared" si="95"/>
        <v>#VALUE!</v>
      </c>
      <c r="V287" s="143" t="e">
        <f t="shared" si="95"/>
        <v>#VALUE!</v>
      </c>
      <c r="W287" s="143" t="e">
        <f t="shared" si="95"/>
        <v>#VALUE!</v>
      </c>
      <c r="X287" s="143" t="e">
        <f t="shared" si="95"/>
        <v>#VALUE!</v>
      </c>
      <c r="Y287" s="143" t="e">
        <f t="shared" si="95"/>
        <v>#VALUE!</v>
      </c>
      <c r="Z287" s="143" t="e">
        <f t="shared" si="95"/>
        <v>#VALUE!</v>
      </c>
      <c r="AA287" s="143" t="e">
        <f t="shared" si="95"/>
        <v>#VALUE!</v>
      </c>
      <c r="AB287" s="143" t="e">
        <f t="shared" si="95"/>
        <v>#VALUE!</v>
      </c>
      <c r="AC287" s="143" t="e">
        <f t="shared" si="95"/>
        <v>#VALUE!</v>
      </c>
      <c r="AD287" s="143" t="e">
        <f t="shared" si="95"/>
        <v>#VALUE!</v>
      </c>
      <c r="AE287" s="143" t="e">
        <f t="shared" si="95"/>
        <v>#VALUE!</v>
      </c>
      <c r="AF287" s="143" t="e">
        <f t="shared" si="95"/>
        <v>#VALUE!</v>
      </c>
      <c r="AG287" s="143" t="e">
        <f t="shared" si="95"/>
        <v>#VALUE!</v>
      </c>
      <c r="AH287" s="143" t="e">
        <f t="shared" si="95"/>
        <v>#VALUE!</v>
      </c>
      <c r="AI287" s="143" t="e">
        <f t="shared" si="95"/>
        <v>#VALUE!</v>
      </c>
      <c r="AJ287" s="143" t="e">
        <f t="shared" si="95"/>
        <v>#VALUE!</v>
      </c>
      <c r="AK287" s="143" t="e">
        <f t="shared" si="95"/>
        <v>#VALUE!</v>
      </c>
      <c r="AL287" s="143" t="e">
        <f t="shared" si="95"/>
        <v>#VALUE!</v>
      </c>
      <c r="AM287" s="143" t="e">
        <f t="shared" si="95"/>
        <v>#VALUE!</v>
      </c>
      <c r="AN287" s="143" t="e">
        <f t="shared" si="95"/>
        <v>#VALUE!</v>
      </c>
      <c r="AO287" s="143" t="e">
        <f t="shared" si="95"/>
        <v>#VALUE!</v>
      </c>
      <c r="AP287" s="143" t="e">
        <f t="shared" si="95"/>
        <v>#VALUE!</v>
      </c>
      <c r="AQ287" s="143" t="e">
        <f t="shared" si="95"/>
        <v>#VALUE!</v>
      </c>
      <c r="AR287" s="143" t="e">
        <f t="shared" si="95"/>
        <v>#VALUE!</v>
      </c>
      <c r="AS287" s="143" t="e">
        <f t="shared" si="95"/>
        <v>#VALUE!</v>
      </c>
      <c r="AT287" s="143" t="e">
        <f t="shared" si="95"/>
        <v>#VALUE!</v>
      </c>
      <c r="AU287" s="143" t="e">
        <f t="shared" si="95"/>
        <v>#VALUE!</v>
      </c>
      <c r="AV287" s="143" t="e">
        <f t="shared" si="95"/>
        <v>#VALUE!</v>
      </c>
      <c r="AW287" s="143" t="e">
        <f t="shared" si="95"/>
        <v>#VALUE!</v>
      </c>
      <c r="AX287" s="143" t="e">
        <f t="shared" si="95"/>
        <v>#VALUE!</v>
      </c>
      <c r="AY287" s="143" t="e">
        <f t="shared" si="95"/>
        <v>#VALUE!</v>
      </c>
      <c r="AZ287" s="143" t="e">
        <f t="shared" si="95"/>
        <v>#VALUE!</v>
      </c>
      <c r="BA287" s="143" t="e">
        <f t="shared" si="95"/>
        <v>#VALUE!</v>
      </c>
      <c r="BB287" s="143" t="e">
        <f t="shared" si="95"/>
        <v>#VALUE!</v>
      </c>
      <c r="BC287" s="143" t="e">
        <f t="shared" si="95"/>
        <v>#VALUE!</v>
      </c>
      <c r="BD287" s="143" t="e">
        <f t="shared" si="95"/>
        <v>#VALUE!</v>
      </c>
      <c r="BE287" s="143" t="e">
        <f t="shared" si="95"/>
        <v>#VALUE!</v>
      </c>
      <c r="BF287" s="143" t="e">
        <f t="shared" si="95"/>
        <v>#VALUE!</v>
      </c>
      <c r="BG287" s="143" t="e">
        <f t="shared" si="95"/>
        <v>#VALUE!</v>
      </c>
      <c r="BH287" s="143" t="e">
        <f t="shared" si="95"/>
        <v>#VALUE!</v>
      </c>
      <c r="BI287" s="143" t="e">
        <f t="shared" si="95"/>
        <v>#VALUE!</v>
      </c>
      <c r="BJ287" s="143" t="e">
        <f t="shared" si="95"/>
        <v>#VALUE!</v>
      </c>
      <c r="BK287" s="143" t="e">
        <f t="shared" si="95"/>
        <v>#VALUE!</v>
      </c>
      <c r="BL287" s="143" t="e">
        <f t="shared" si="95"/>
        <v>#VALUE!</v>
      </c>
      <c r="BM287" s="143" t="e">
        <f t="shared" si="95"/>
        <v>#VALUE!</v>
      </c>
      <c r="BN287" s="95"/>
      <c r="BO287" s="95"/>
      <c r="BP287" s="95"/>
      <c r="BQ287" s="95"/>
      <c r="BR287" s="95"/>
      <c r="BS287" s="95"/>
      <c r="BT287" s="95"/>
      <c r="BU287" s="95"/>
      <c r="BV287" s="95"/>
      <c r="BW287" s="95"/>
      <c r="BX287" s="95"/>
      <c r="BY287" s="95"/>
      <c r="BZ287" s="95"/>
      <c r="CA287" s="95"/>
      <c r="CB287" s="95"/>
      <c r="CC287" s="95"/>
      <c r="CD287" s="95"/>
      <c r="CE287" s="95"/>
      <c r="CF287" s="95"/>
      <c r="CG287" s="95"/>
      <c r="CH287" s="95"/>
      <c r="CI287" s="95"/>
      <c r="CJ287" s="95"/>
      <c r="CK287" s="95"/>
      <c r="CL287" s="95"/>
      <c r="CM287" s="95"/>
      <c r="CN287" s="95"/>
      <c r="CO287" s="95"/>
      <c r="CP287" s="95"/>
      <c r="CQ287" s="95"/>
      <c r="CR287" s="95"/>
      <c r="CS287" s="95"/>
      <c r="CT287" s="95"/>
      <c r="CU287" s="95"/>
      <c r="CV287" s="95"/>
      <c r="CW287" s="95"/>
      <c r="CX287" s="95"/>
      <c r="CY287" s="95"/>
      <c r="CZ287" s="95"/>
      <c r="DA287" s="95"/>
      <c r="DB287" s="95"/>
      <c r="DC287" s="95"/>
      <c r="DD287" s="95"/>
      <c r="DE287" s="95"/>
      <c r="DF287" s="95"/>
      <c r="DG287" s="95"/>
      <c r="DH287" s="95"/>
      <c r="DI287" s="95"/>
      <c r="DJ287" s="95"/>
      <c r="DK287" s="95"/>
      <c r="DL287" s="95"/>
      <c r="DM287" s="95"/>
      <c r="DN287" s="95"/>
      <c r="DO287" s="95"/>
      <c r="DP287" s="95"/>
      <c r="DQ287" s="95"/>
      <c r="DR287" s="95"/>
      <c r="DS287" s="95"/>
      <c r="DT287" s="95"/>
      <c r="DU287" s="95"/>
      <c r="DV287" s="95"/>
      <c r="DW287" s="95"/>
      <c r="DX287" s="95"/>
      <c r="DY287" s="95"/>
      <c r="DZ287" s="95"/>
      <c r="EA287" s="95"/>
      <c r="EB287" s="95"/>
      <c r="EC287" s="95"/>
      <c r="ED287" s="95"/>
      <c r="EE287" s="95"/>
      <c r="EF287" s="95"/>
      <c r="EG287" s="95"/>
      <c r="EH287" s="95"/>
      <c r="EI287" s="95"/>
      <c r="EJ287" s="95"/>
      <c r="EK287" s="95"/>
      <c r="EL287" s="95"/>
      <c r="EM287" s="95"/>
      <c r="EN287" s="95"/>
      <c r="EO287" s="95"/>
      <c r="EP287" s="95"/>
      <c r="EQ287" s="95"/>
      <c r="ER287" s="95"/>
      <c r="ES287" s="95"/>
      <c r="ET287" s="95"/>
      <c r="EU287" s="95"/>
      <c r="EV287" s="95"/>
      <c r="EW287" s="95"/>
      <c r="EX287" s="95"/>
      <c r="EY287" s="95"/>
      <c r="EZ287" s="95"/>
      <c r="FA287" s="95"/>
      <c r="FB287" s="95"/>
      <c r="FC287" s="95"/>
      <c r="FD287" s="95"/>
      <c r="FE287" s="95"/>
      <c r="FF287" s="95"/>
      <c r="FG287" s="95"/>
      <c r="FH287" s="95"/>
      <c r="FI287" s="95"/>
      <c r="FJ287" s="95"/>
      <c r="FK287" s="95"/>
      <c r="FL287" s="95"/>
      <c r="FM287" s="95"/>
      <c r="FN287" s="95"/>
      <c r="FO287" s="95"/>
      <c r="FP287" s="95"/>
      <c r="FQ287" s="95"/>
      <c r="FR287" s="95"/>
      <c r="FS287" s="95"/>
      <c r="FT287" s="95"/>
      <c r="FU287" s="95"/>
      <c r="FV287" s="95"/>
      <c r="FW287" s="95"/>
      <c r="FX287" s="95"/>
      <c r="FY287" s="95"/>
      <c r="FZ287" s="95"/>
      <c r="GA287" s="95"/>
      <c r="GB287" s="95"/>
      <c r="GC287" s="95"/>
      <c r="GD287" s="95"/>
      <c r="GE287" s="95"/>
      <c r="GF287" s="95"/>
      <c r="GG287" s="95"/>
      <c r="GH287" s="95"/>
      <c r="GI287" s="95"/>
      <c r="GJ287" s="95"/>
      <c r="GK287" s="95"/>
      <c r="GL287" s="95"/>
      <c r="GM287" s="95"/>
      <c r="GN287" s="95"/>
      <c r="GO287" s="95"/>
      <c r="GP287" s="95"/>
      <c r="GQ287" s="95"/>
      <c r="GR287" s="95"/>
      <c r="GS287" s="95"/>
      <c r="GT287" s="95"/>
      <c r="GU287" s="95"/>
      <c r="GV287" s="95"/>
      <c r="GW287" s="133"/>
      <c r="GX287" s="133"/>
      <c r="GY287" s="133"/>
      <c r="GZ287" s="133"/>
      <c r="HA287" s="133"/>
      <c r="HB287" s="133"/>
      <c r="HC287" s="133"/>
      <c r="HD287" s="133"/>
      <c r="HE287" s="133"/>
      <c r="HF287" s="133"/>
      <c r="HG287" s="95"/>
      <c r="HH287" s="95"/>
      <c r="HI287" s="95"/>
      <c r="HJ287" s="95"/>
      <c r="HK287" s="95"/>
      <c r="HL287" s="95"/>
      <c r="HM287" s="95"/>
      <c r="HN287" s="95"/>
      <c r="HO287" s="95"/>
      <c r="HP287" s="95"/>
      <c r="HQ287" s="95"/>
      <c r="HR287" s="95"/>
      <c r="HS287" s="95"/>
      <c r="HT287" s="95"/>
      <c r="HU287" s="95"/>
      <c r="HV287" s="95"/>
      <c r="HW287" s="95"/>
      <c r="HX287" s="95"/>
      <c r="HY287" s="95"/>
      <c r="HZ287" s="95"/>
      <c r="IA287" s="95"/>
      <c r="IB287" s="95"/>
      <c r="IC287" s="95"/>
      <c r="ID287" s="95"/>
      <c r="IE287" s="95"/>
      <c r="IF287" s="95"/>
      <c r="IG287" s="95"/>
      <c r="IH287" s="95"/>
      <c r="II287" s="95"/>
      <c r="IJ287" s="95"/>
      <c r="IK287" s="95"/>
      <c r="IL287" s="95"/>
      <c r="IM287" s="95"/>
      <c r="IN287" s="95"/>
      <c r="IO287" s="95"/>
      <c r="IP287" s="95"/>
      <c r="IQ287" s="95"/>
      <c r="IR287" s="95"/>
      <c r="IS287" s="95"/>
      <c r="IT287" s="95"/>
      <c r="IU287" s="95"/>
      <c r="IV287" s="95"/>
      <c r="IW287" s="95"/>
      <c r="IX287" s="95"/>
      <c r="IY287" s="95"/>
      <c r="IZ287" s="95"/>
      <c r="JA287" s="95"/>
      <c r="JB287" s="95"/>
      <c r="JC287" s="95"/>
      <c r="JD287" s="95"/>
      <c r="JE287" s="95"/>
      <c r="JF287" s="95"/>
      <c r="JG287" s="95"/>
      <c r="JH287" s="95"/>
      <c r="JI287" s="95"/>
      <c r="JJ287" s="95"/>
      <c r="JK287" s="95"/>
      <c r="JL287" s="95"/>
      <c r="JM287" s="95"/>
      <c r="JN287" s="95"/>
      <c r="JO287" s="95"/>
      <c r="JP287" s="95"/>
      <c r="JQ287" s="95"/>
      <c r="JR287" s="95"/>
      <c r="JS287" s="95"/>
      <c r="JT287" s="95"/>
      <c r="JU287" s="95"/>
      <c r="JV287" s="95"/>
      <c r="JW287" s="95"/>
      <c r="JX287" s="95"/>
      <c r="JY287" s="95"/>
      <c r="JZ287" s="95"/>
      <c r="KA287" s="95"/>
      <c r="KB287" s="95"/>
      <c r="KC287" s="95"/>
      <c r="KD287" s="95"/>
      <c r="KE287" s="95"/>
      <c r="KF287" s="95"/>
      <c r="KG287" s="95"/>
      <c r="KH287" s="95"/>
      <c r="KI287" s="95"/>
      <c r="KJ287" s="95"/>
      <c r="KK287" s="95"/>
      <c r="KL287" s="95"/>
      <c r="KM287" s="95"/>
      <c r="KN287" s="95"/>
      <c r="KO287" s="95"/>
      <c r="KP287" s="95"/>
      <c r="KQ287" s="95"/>
      <c r="KR287" s="95"/>
      <c r="KS287" s="95"/>
      <c r="KT287" s="95"/>
      <c r="KU287" s="95"/>
      <c r="KV287" s="95"/>
      <c r="KW287" s="95"/>
      <c r="KX287" s="95"/>
      <c r="KY287" s="95"/>
      <c r="KZ287" s="95"/>
      <c r="LA287" s="95"/>
      <c r="LB287" s="95"/>
      <c r="LC287" s="95"/>
      <c r="LD287" s="95"/>
      <c r="LE287" s="95"/>
      <c r="LF287" s="95"/>
      <c r="LG287" s="95"/>
      <c r="LH287" s="95"/>
      <c r="LI287" s="95"/>
      <c r="LJ287" s="95"/>
      <c r="LK287" s="95"/>
      <c r="LL287" s="95"/>
      <c r="LM287" s="95"/>
      <c r="LN287" s="95"/>
      <c r="LO287" s="95"/>
      <c r="LP287" s="95"/>
      <c r="LQ287" s="95"/>
      <c r="LR287" s="95"/>
      <c r="LS287" s="95"/>
      <c r="LT287" s="95"/>
      <c r="LU287" s="95"/>
      <c r="LV287" s="95"/>
      <c r="LW287" s="95"/>
      <c r="LX287" s="95"/>
      <c r="LY287" s="95"/>
      <c r="LZ287" s="95"/>
      <c r="MA287" s="95"/>
      <c r="MB287" s="95"/>
      <c r="MC287" s="95"/>
      <c r="MD287" s="95"/>
      <c r="ME287" s="95"/>
      <c r="MF287" s="95"/>
      <c r="MG287" s="95"/>
      <c r="MH287" s="95"/>
      <c r="MI287" s="95"/>
      <c r="MJ287" s="95"/>
      <c r="MK287" s="95"/>
      <c r="ML287" s="95"/>
      <c r="MM287" s="95"/>
      <c r="MN287" s="95"/>
      <c r="MO287" s="95"/>
      <c r="MP287" s="95"/>
      <c r="MQ287" s="95"/>
      <c r="MR287" s="95"/>
      <c r="MS287" s="95"/>
      <c r="MT287" s="95"/>
      <c r="MU287" s="95"/>
      <c r="MV287" s="95"/>
      <c r="MW287" s="95"/>
      <c r="MX287" s="95"/>
      <c r="MY287" s="95"/>
      <c r="MZ287" s="95"/>
      <c r="NA287" s="95"/>
      <c r="NB287" s="95"/>
      <c r="NC287" s="95"/>
      <c r="ND287" s="95"/>
      <c r="NE287" s="95"/>
      <c r="NF287" s="95"/>
      <c r="NG287" s="95"/>
      <c r="NH287" s="95"/>
      <c r="NI287" s="95"/>
      <c r="NJ287" s="95"/>
      <c r="NK287" s="95"/>
      <c r="NL287" s="95"/>
      <c r="NM287" s="95"/>
      <c r="NN287" s="95"/>
      <c r="NO287" s="95"/>
      <c r="NP287" s="95"/>
      <c r="NQ287" s="95"/>
      <c r="NR287" s="95"/>
      <c r="NS287" s="95"/>
      <c r="NT287" s="95"/>
      <c r="NU287" s="95"/>
      <c r="NV287" s="95"/>
      <c r="NW287" s="95"/>
      <c r="NX287" s="95"/>
      <c r="NY287" s="95"/>
      <c r="NZ287" s="95"/>
      <c r="OA287" s="95"/>
      <c r="OB287" s="95"/>
      <c r="OC287" s="95"/>
      <c r="OD287" s="95"/>
      <c r="OE287" s="95"/>
      <c r="OF287" s="95"/>
      <c r="OG287" s="95"/>
      <c r="OH287" s="95"/>
      <c r="OI287" s="95"/>
      <c r="OJ287" s="95"/>
      <c r="OK287" s="95"/>
      <c r="OL287" s="95"/>
      <c r="OM287" s="95"/>
      <c r="ON287" s="95"/>
      <c r="OO287" s="95"/>
      <c r="OP287" s="95"/>
      <c r="OQ287" s="95"/>
      <c r="OR287" s="95"/>
      <c r="OS287" s="95"/>
      <c r="OT287" s="95"/>
      <c r="OU287" s="95"/>
      <c r="OV287" s="95"/>
      <c r="OW287" s="95"/>
      <c r="OX287" s="95"/>
      <c r="OY287" s="95"/>
      <c r="OZ287" s="95"/>
      <c r="PA287" s="95"/>
      <c r="PB287" s="95"/>
      <c r="PC287" s="95"/>
      <c r="PD287" s="95"/>
      <c r="PE287" s="95"/>
      <c r="PF287" s="95"/>
      <c r="PG287" s="95"/>
      <c r="PH287" s="95"/>
    </row>
    <row r="288" spans="3:424" s="85" customFormat="1" ht="18">
      <c r="C288" s="1816" t="s">
        <v>222</v>
      </c>
      <c r="D288" s="1816"/>
      <c r="E288" s="1817"/>
      <c r="F288" s="131"/>
      <c r="G288" s="144"/>
      <c r="H288" s="144"/>
      <c r="I288" s="144"/>
      <c r="J288" s="144"/>
      <c r="K288" s="144"/>
      <c r="L288" s="144"/>
      <c r="M288" s="144"/>
      <c r="N288" s="144"/>
      <c r="O288" s="144"/>
      <c r="P288" s="144"/>
      <c r="Q288" s="144"/>
      <c r="R288" s="144"/>
      <c r="S288" s="144"/>
      <c r="T288" s="144"/>
      <c r="U288" s="144"/>
      <c r="V288" s="144"/>
      <c r="W288" s="144"/>
      <c r="X288" s="144"/>
      <c r="Y288" s="144"/>
      <c r="Z288" s="144"/>
      <c r="AA288" s="144"/>
      <c r="AB288" s="144"/>
      <c r="AC288" s="144"/>
      <c r="AD288" s="144"/>
      <c r="AE288" s="144"/>
      <c r="AF288" s="144"/>
      <c r="AG288" s="144"/>
      <c r="AH288" s="144"/>
      <c r="AI288" s="144"/>
      <c r="AJ288" s="144"/>
      <c r="AK288" s="144"/>
      <c r="AL288" s="144"/>
      <c r="AM288" s="144"/>
      <c r="AN288" s="144"/>
      <c r="AO288" s="144"/>
      <c r="AP288" s="144"/>
      <c r="AQ288" s="144"/>
      <c r="AR288" s="144"/>
      <c r="AS288" s="144"/>
      <c r="AT288" s="144"/>
      <c r="AU288" s="144"/>
      <c r="AV288" s="144"/>
      <c r="AW288" s="144"/>
      <c r="AX288" s="144"/>
      <c r="AY288" s="144"/>
      <c r="AZ288" s="144"/>
      <c r="BA288" s="144"/>
      <c r="BB288" s="144"/>
      <c r="BC288" s="144"/>
      <c r="BD288" s="144"/>
      <c r="BE288" s="144"/>
      <c r="BF288" s="144"/>
      <c r="BG288" s="144"/>
      <c r="BH288" s="144"/>
      <c r="BI288" s="144"/>
      <c r="BJ288" s="144"/>
      <c r="BK288" s="144"/>
      <c r="BL288" s="144"/>
      <c r="BM288" s="144"/>
      <c r="BN288" s="95"/>
      <c r="BO288" s="95"/>
      <c r="BP288" s="95"/>
      <c r="BQ288" s="95"/>
      <c r="BR288" s="95"/>
      <c r="BS288" s="95"/>
      <c r="BT288" s="95"/>
      <c r="BU288" s="95"/>
      <c r="BV288" s="95"/>
      <c r="BW288" s="95"/>
      <c r="BX288" s="95"/>
      <c r="BY288" s="95"/>
      <c r="BZ288" s="95"/>
      <c r="CA288" s="95"/>
      <c r="CB288" s="95"/>
      <c r="CC288" s="95"/>
      <c r="CD288" s="95"/>
      <c r="CE288" s="95"/>
      <c r="CF288" s="95"/>
      <c r="CG288" s="95"/>
      <c r="CH288" s="95"/>
      <c r="CI288" s="95"/>
      <c r="CJ288" s="95"/>
      <c r="CK288" s="95"/>
      <c r="CL288" s="95"/>
      <c r="CM288" s="95"/>
      <c r="CN288" s="95"/>
      <c r="CO288" s="95"/>
      <c r="CP288" s="95"/>
      <c r="CQ288" s="95"/>
      <c r="CR288" s="95"/>
      <c r="CS288" s="95"/>
      <c r="CT288" s="95"/>
      <c r="CU288" s="95"/>
      <c r="CV288" s="95"/>
      <c r="CW288" s="95"/>
      <c r="CX288" s="95"/>
      <c r="CY288" s="95"/>
      <c r="CZ288" s="95"/>
      <c r="DA288" s="95"/>
      <c r="DB288" s="95"/>
      <c r="DC288" s="95"/>
      <c r="DD288" s="95"/>
      <c r="DE288" s="95"/>
      <c r="DF288" s="95"/>
      <c r="DG288" s="95"/>
      <c r="DH288" s="95"/>
      <c r="DI288" s="95"/>
      <c r="DJ288" s="95"/>
      <c r="DK288" s="95"/>
      <c r="DL288" s="95"/>
      <c r="DM288" s="95"/>
      <c r="DN288" s="95"/>
      <c r="DO288" s="95"/>
      <c r="DP288" s="95"/>
      <c r="DQ288" s="95"/>
      <c r="DR288" s="95"/>
      <c r="DS288" s="95"/>
      <c r="DT288" s="95"/>
      <c r="DU288" s="95"/>
      <c r="DV288" s="95"/>
      <c r="DW288" s="95"/>
      <c r="DX288" s="95"/>
      <c r="DY288" s="95"/>
      <c r="DZ288" s="95"/>
      <c r="EA288" s="95"/>
      <c r="EB288" s="95"/>
      <c r="EC288" s="95"/>
      <c r="ED288" s="95"/>
      <c r="EE288" s="95"/>
      <c r="EF288" s="95"/>
      <c r="EG288" s="95"/>
      <c r="EH288" s="95"/>
      <c r="EI288" s="95"/>
      <c r="EJ288" s="95"/>
      <c r="EK288" s="95"/>
      <c r="EL288" s="95"/>
      <c r="EM288" s="95"/>
      <c r="EN288" s="95"/>
      <c r="EO288" s="95"/>
      <c r="EP288" s="95"/>
      <c r="EQ288" s="95"/>
      <c r="ER288" s="95"/>
      <c r="ES288" s="95"/>
      <c r="ET288" s="95"/>
      <c r="EU288" s="95"/>
      <c r="EV288" s="95"/>
      <c r="EW288" s="95"/>
      <c r="EX288" s="95"/>
      <c r="EY288" s="95"/>
      <c r="EZ288" s="95"/>
      <c r="FA288" s="95"/>
      <c r="FB288" s="95"/>
      <c r="FC288" s="95"/>
      <c r="FD288" s="95"/>
      <c r="FE288" s="95"/>
      <c r="FF288" s="95"/>
      <c r="FG288" s="95"/>
      <c r="FH288" s="95"/>
      <c r="FI288" s="95"/>
      <c r="FJ288" s="95"/>
      <c r="FK288" s="95"/>
      <c r="FL288" s="95"/>
      <c r="FM288" s="95"/>
      <c r="FN288" s="95"/>
      <c r="FO288" s="95"/>
      <c r="FP288" s="95"/>
      <c r="FQ288" s="95"/>
      <c r="FR288" s="95"/>
      <c r="FS288" s="95"/>
      <c r="FT288" s="95"/>
      <c r="FU288" s="95"/>
      <c r="FV288" s="95"/>
      <c r="FW288" s="95"/>
      <c r="FX288" s="95"/>
      <c r="FY288" s="95"/>
      <c r="FZ288" s="95"/>
      <c r="GA288" s="95"/>
      <c r="GB288" s="95"/>
      <c r="GC288" s="95"/>
      <c r="GD288" s="95"/>
      <c r="GE288" s="95"/>
      <c r="GF288" s="95"/>
      <c r="GG288" s="95"/>
      <c r="GH288" s="95"/>
      <c r="GI288" s="95"/>
      <c r="GJ288" s="95"/>
      <c r="GK288" s="95"/>
      <c r="GL288" s="95"/>
      <c r="GM288" s="95"/>
      <c r="GN288" s="95"/>
      <c r="GO288" s="95"/>
      <c r="GP288" s="95"/>
      <c r="GQ288" s="95"/>
      <c r="GR288" s="95"/>
      <c r="GS288" s="95"/>
      <c r="GT288" s="95"/>
      <c r="GU288" s="95"/>
      <c r="GV288" s="95"/>
      <c r="GW288" s="133"/>
      <c r="GX288" s="133"/>
      <c r="GY288" s="133"/>
      <c r="GZ288" s="133"/>
      <c r="HA288" s="133"/>
      <c r="HB288" s="133"/>
      <c r="HC288" s="133"/>
      <c r="HD288" s="133"/>
      <c r="HE288" s="133"/>
      <c r="HF288" s="133"/>
      <c r="HG288" s="95"/>
      <c r="HH288" s="95"/>
      <c r="HI288" s="95"/>
      <c r="HJ288" s="95"/>
      <c r="HK288" s="95"/>
      <c r="HL288" s="95"/>
      <c r="HM288" s="95"/>
      <c r="HN288" s="95"/>
      <c r="HO288" s="95"/>
      <c r="HP288" s="95"/>
      <c r="HQ288" s="95"/>
      <c r="HR288" s="95"/>
      <c r="HS288" s="95"/>
      <c r="HT288" s="95"/>
      <c r="HU288" s="95"/>
      <c r="HV288" s="95"/>
      <c r="HW288" s="95"/>
      <c r="HX288" s="95"/>
      <c r="HY288" s="95"/>
      <c r="HZ288" s="95"/>
      <c r="IA288" s="95"/>
      <c r="IB288" s="95"/>
      <c r="IC288" s="95"/>
      <c r="ID288" s="95"/>
      <c r="IE288" s="95"/>
      <c r="IF288" s="95"/>
      <c r="IG288" s="95"/>
      <c r="IH288" s="95"/>
      <c r="II288" s="95"/>
      <c r="IJ288" s="95"/>
      <c r="IK288" s="95"/>
      <c r="IL288" s="95"/>
      <c r="IM288" s="95"/>
      <c r="IN288" s="95"/>
      <c r="IO288" s="95"/>
      <c r="IP288" s="95"/>
      <c r="IQ288" s="95"/>
      <c r="IR288" s="95"/>
      <c r="IS288" s="95"/>
      <c r="IT288" s="95"/>
      <c r="IU288" s="95"/>
      <c r="IV288" s="95"/>
      <c r="IW288" s="95"/>
      <c r="IX288" s="95"/>
      <c r="IY288" s="95"/>
      <c r="IZ288" s="95"/>
      <c r="JA288" s="95"/>
      <c r="JB288" s="95"/>
      <c r="JC288" s="95"/>
      <c r="JD288" s="95"/>
      <c r="JE288" s="95"/>
      <c r="JF288" s="95"/>
      <c r="JG288" s="95"/>
      <c r="JH288" s="95"/>
      <c r="JI288" s="95"/>
      <c r="JJ288" s="95"/>
      <c r="JK288" s="95"/>
      <c r="JL288" s="95"/>
      <c r="JM288" s="95"/>
      <c r="JN288" s="95"/>
      <c r="JO288" s="95"/>
      <c r="JP288" s="95"/>
      <c r="JQ288" s="95"/>
      <c r="JR288" s="95"/>
      <c r="JS288" s="95"/>
      <c r="JT288" s="95"/>
      <c r="JU288" s="95"/>
      <c r="JV288" s="95"/>
      <c r="JW288" s="95"/>
      <c r="JX288" s="95"/>
      <c r="JY288" s="95"/>
      <c r="JZ288" s="95"/>
      <c r="KA288" s="95"/>
      <c r="KB288" s="95"/>
      <c r="KC288" s="95"/>
      <c r="KD288" s="95"/>
      <c r="KE288" s="95"/>
      <c r="KF288" s="95"/>
      <c r="KG288" s="95"/>
      <c r="KH288" s="95"/>
      <c r="KI288" s="95"/>
      <c r="KJ288" s="95"/>
      <c r="KK288" s="95"/>
      <c r="KL288" s="95"/>
      <c r="KM288" s="95"/>
      <c r="KN288" s="95"/>
      <c r="KO288" s="95"/>
      <c r="KP288" s="95"/>
      <c r="KQ288" s="95"/>
      <c r="KR288" s="95"/>
      <c r="KS288" s="95"/>
      <c r="KT288" s="95"/>
      <c r="KU288" s="95"/>
      <c r="KV288" s="95"/>
      <c r="KW288" s="95"/>
      <c r="KX288" s="95"/>
      <c r="KY288" s="95"/>
      <c r="KZ288" s="95"/>
      <c r="LA288" s="95"/>
      <c r="LB288" s="95"/>
      <c r="LC288" s="95"/>
      <c r="LD288" s="95"/>
      <c r="LE288" s="95"/>
      <c r="LF288" s="95"/>
      <c r="LG288" s="95"/>
      <c r="LH288" s="95"/>
      <c r="LI288" s="95"/>
      <c r="LJ288" s="95"/>
      <c r="LK288" s="95"/>
      <c r="LL288" s="95"/>
      <c r="LM288" s="95"/>
      <c r="LN288" s="95"/>
      <c r="LO288" s="95"/>
      <c r="LP288" s="95"/>
      <c r="LQ288" s="95"/>
      <c r="LR288" s="95"/>
      <c r="LS288" s="95"/>
      <c r="LT288" s="95"/>
      <c r="LU288" s="95"/>
      <c r="LV288" s="95"/>
      <c r="LW288" s="95"/>
      <c r="LX288" s="95"/>
      <c r="LY288" s="95"/>
      <c r="LZ288" s="95"/>
      <c r="MA288" s="95"/>
      <c r="MB288" s="95"/>
      <c r="MC288" s="95"/>
      <c r="MD288" s="95"/>
      <c r="ME288" s="95"/>
      <c r="MF288" s="95"/>
      <c r="MG288" s="95"/>
      <c r="MH288" s="95"/>
      <c r="MI288" s="95"/>
      <c r="MJ288" s="95"/>
      <c r="MK288" s="95"/>
      <c r="ML288" s="95"/>
      <c r="MM288" s="95"/>
      <c r="MN288" s="95"/>
      <c r="MO288" s="95"/>
      <c r="MP288" s="95"/>
      <c r="MQ288" s="95"/>
      <c r="MR288" s="95"/>
      <c r="MS288" s="95"/>
      <c r="MT288" s="95"/>
      <c r="MU288" s="95"/>
      <c r="MV288" s="95"/>
      <c r="MW288" s="95"/>
      <c r="MX288" s="95"/>
      <c r="MY288" s="95"/>
      <c r="MZ288" s="95"/>
      <c r="NA288" s="95"/>
      <c r="NB288" s="95"/>
      <c r="NC288" s="95"/>
      <c r="ND288" s="95"/>
      <c r="NE288" s="95"/>
      <c r="NF288" s="95"/>
      <c r="NG288" s="95"/>
      <c r="NH288" s="95"/>
      <c r="NI288" s="95"/>
      <c r="NJ288" s="95"/>
      <c r="NK288" s="95"/>
      <c r="NL288" s="95"/>
      <c r="NM288" s="95"/>
      <c r="NN288" s="95"/>
      <c r="NO288" s="95"/>
      <c r="NP288" s="95"/>
      <c r="NQ288" s="95"/>
      <c r="NR288" s="95"/>
      <c r="NS288" s="95"/>
      <c r="NT288" s="95"/>
      <c r="NU288" s="95"/>
      <c r="NV288" s="95"/>
      <c r="NW288" s="95"/>
      <c r="NX288" s="95"/>
      <c r="NY288" s="95"/>
      <c r="NZ288" s="95"/>
      <c r="OA288" s="95"/>
      <c r="OB288" s="95"/>
      <c r="OC288" s="95"/>
      <c r="OD288" s="95"/>
      <c r="OE288" s="95"/>
      <c r="OF288" s="95"/>
      <c r="OG288" s="95"/>
      <c r="OH288" s="95"/>
      <c r="OI288" s="95"/>
      <c r="OJ288" s="95"/>
      <c r="OK288" s="95"/>
      <c r="OL288" s="95"/>
      <c r="OM288" s="95"/>
      <c r="ON288" s="95"/>
      <c r="OO288" s="95"/>
      <c r="OP288" s="95"/>
      <c r="OQ288" s="95"/>
      <c r="OR288" s="95"/>
      <c r="OS288" s="95"/>
      <c r="OT288" s="95"/>
      <c r="OU288" s="95"/>
      <c r="OV288" s="95"/>
      <c r="OW288" s="95"/>
      <c r="OX288" s="95"/>
      <c r="OY288" s="95"/>
      <c r="OZ288" s="95"/>
      <c r="PA288" s="95"/>
      <c r="PB288" s="95"/>
      <c r="PC288" s="95"/>
      <c r="PD288" s="95"/>
      <c r="PE288" s="95"/>
      <c r="PF288" s="95"/>
      <c r="PG288" s="95"/>
      <c r="PH288" s="95"/>
    </row>
    <row r="289" spans="3:424" s="85" customFormat="1" ht="29.55" customHeight="1">
      <c r="C289" s="1815" t="s">
        <v>223</v>
      </c>
      <c r="D289" s="1815"/>
      <c r="E289" s="1815"/>
      <c r="F289" s="143">
        <f t="shared" si="89"/>
        <v>0</v>
      </c>
      <c r="G289" s="143" t="e">
        <f t="shared" si="90"/>
        <v>#VALUE!</v>
      </c>
      <c r="H289" s="143" t="e">
        <f t="shared" si="95"/>
        <v>#VALUE!</v>
      </c>
      <c r="I289" s="143" t="e">
        <f t="shared" si="95"/>
        <v>#VALUE!</v>
      </c>
      <c r="J289" s="143" t="e">
        <f t="shared" si="95"/>
        <v>#VALUE!</v>
      </c>
      <c r="K289" s="143" t="e">
        <f t="shared" si="95"/>
        <v>#VALUE!</v>
      </c>
      <c r="L289" s="143" t="e">
        <f t="shared" si="95"/>
        <v>#VALUE!</v>
      </c>
      <c r="M289" s="143" t="e">
        <f t="shared" si="95"/>
        <v>#VALUE!</v>
      </c>
      <c r="N289" s="143" t="e">
        <f t="shared" si="95"/>
        <v>#VALUE!</v>
      </c>
      <c r="O289" s="143" t="e">
        <f t="shared" si="95"/>
        <v>#VALUE!</v>
      </c>
      <c r="P289" s="143" t="e">
        <f t="shared" si="95"/>
        <v>#VALUE!</v>
      </c>
      <c r="Q289" s="143" t="e">
        <f t="shared" si="95"/>
        <v>#VALUE!</v>
      </c>
      <c r="R289" s="143" t="e">
        <f t="shared" si="95"/>
        <v>#VALUE!</v>
      </c>
      <c r="S289" s="143" t="e">
        <f t="shared" si="95"/>
        <v>#VALUE!</v>
      </c>
      <c r="T289" s="143" t="e">
        <f t="shared" si="95"/>
        <v>#VALUE!</v>
      </c>
      <c r="U289" s="143" t="e">
        <f t="shared" si="95"/>
        <v>#VALUE!</v>
      </c>
      <c r="V289" s="143" t="e">
        <f t="shared" si="95"/>
        <v>#VALUE!</v>
      </c>
      <c r="W289" s="143" t="e">
        <f t="shared" si="95"/>
        <v>#VALUE!</v>
      </c>
      <c r="X289" s="143" t="e">
        <f t="shared" si="95"/>
        <v>#VALUE!</v>
      </c>
      <c r="Y289" s="143" t="e">
        <f t="shared" si="95"/>
        <v>#VALUE!</v>
      </c>
      <c r="Z289" s="143" t="e">
        <f t="shared" si="95"/>
        <v>#VALUE!</v>
      </c>
      <c r="AA289" s="143" t="e">
        <f t="shared" si="95"/>
        <v>#VALUE!</v>
      </c>
      <c r="AB289" s="143" t="e">
        <f t="shared" si="95"/>
        <v>#VALUE!</v>
      </c>
      <c r="AC289" s="143" t="e">
        <f t="shared" si="95"/>
        <v>#VALUE!</v>
      </c>
      <c r="AD289" s="143" t="e">
        <f t="shared" si="95"/>
        <v>#VALUE!</v>
      </c>
      <c r="AE289" s="143" t="e">
        <f t="shared" si="95"/>
        <v>#VALUE!</v>
      </c>
      <c r="AF289" s="143" t="e">
        <f t="shared" si="95"/>
        <v>#VALUE!</v>
      </c>
      <c r="AG289" s="143" t="e">
        <f t="shared" si="95"/>
        <v>#VALUE!</v>
      </c>
      <c r="AH289" s="143" t="e">
        <f t="shared" si="95"/>
        <v>#VALUE!</v>
      </c>
      <c r="AI289" s="143" t="e">
        <f t="shared" si="95"/>
        <v>#VALUE!</v>
      </c>
      <c r="AJ289" s="143" t="e">
        <f t="shared" si="95"/>
        <v>#VALUE!</v>
      </c>
      <c r="AK289" s="143" t="e">
        <f t="shared" si="95"/>
        <v>#VALUE!</v>
      </c>
      <c r="AL289" s="143" t="e">
        <f t="shared" si="95"/>
        <v>#VALUE!</v>
      </c>
      <c r="AM289" s="143" t="e">
        <f t="shared" si="95"/>
        <v>#VALUE!</v>
      </c>
      <c r="AN289" s="143" t="e">
        <f t="shared" si="95"/>
        <v>#VALUE!</v>
      </c>
      <c r="AO289" s="143" t="e">
        <f t="shared" si="95"/>
        <v>#VALUE!</v>
      </c>
      <c r="AP289" s="143" t="e">
        <f t="shared" si="95"/>
        <v>#VALUE!</v>
      </c>
      <c r="AQ289" s="143" t="e">
        <f t="shared" si="95"/>
        <v>#VALUE!</v>
      </c>
      <c r="AR289" s="143" t="e">
        <f t="shared" si="95"/>
        <v>#VALUE!</v>
      </c>
      <c r="AS289" s="143" t="e">
        <f t="shared" si="95"/>
        <v>#VALUE!</v>
      </c>
      <c r="AT289" s="143" t="e">
        <f t="shared" si="95"/>
        <v>#VALUE!</v>
      </c>
      <c r="AU289" s="143" t="e">
        <f t="shared" si="95"/>
        <v>#VALUE!</v>
      </c>
      <c r="AV289" s="143" t="e">
        <f t="shared" si="95"/>
        <v>#VALUE!</v>
      </c>
      <c r="AW289" s="143" t="e">
        <f t="shared" si="95"/>
        <v>#VALUE!</v>
      </c>
      <c r="AX289" s="143" t="e">
        <f t="shared" si="95"/>
        <v>#VALUE!</v>
      </c>
      <c r="AY289" s="143" t="e">
        <f t="shared" si="95"/>
        <v>#VALUE!</v>
      </c>
      <c r="AZ289" s="143" t="e">
        <f t="shared" si="95"/>
        <v>#VALUE!</v>
      </c>
      <c r="BA289" s="143" t="e">
        <f t="shared" si="95"/>
        <v>#VALUE!</v>
      </c>
      <c r="BB289" s="143" t="e">
        <f t="shared" si="95"/>
        <v>#VALUE!</v>
      </c>
      <c r="BC289" s="143" t="e">
        <f t="shared" si="95"/>
        <v>#VALUE!</v>
      </c>
      <c r="BD289" s="143" t="e">
        <f t="shared" si="95"/>
        <v>#VALUE!</v>
      </c>
      <c r="BE289" s="143" t="e">
        <f t="shared" si="95"/>
        <v>#VALUE!</v>
      </c>
      <c r="BF289" s="143" t="e">
        <f t="shared" si="95"/>
        <v>#VALUE!</v>
      </c>
      <c r="BG289" s="143" t="e">
        <f t="shared" si="95"/>
        <v>#VALUE!</v>
      </c>
      <c r="BH289" s="143" t="e">
        <f t="shared" si="95"/>
        <v>#VALUE!</v>
      </c>
      <c r="BI289" s="143" t="e">
        <f t="shared" si="95"/>
        <v>#VALUE!</v>
      </c>
      <c r="BJ289" s="143" t="e">
        <f t="shared" si="95"/>
        <v>#VALUE!</v>
      </c>
      <c r="BK289" s="143" t="e">
        <f t="shared" si="95"/>
        <v>#VALUE!</v>
      </c>
      <c r="BL289" s="143" t="e">
        <f t="shared" si="95"/>
        <v>#VALUE!</v>
      </c>
      <c r="BM289" s="143" t="e">
        <f t="shared" si="95"/>
        <v>#VALUE!</v>
      </c>
      <c r="BN289" s="95"/>
      <c r="BO289" s="95"/>
      <c r="BP289" s="95"/>
      <c r="BQ289" s="95"/>
      <c r="BR289" s="95"/>
      <c r="BS289" s="95"/>
      <c r="BT289" s="95"/>
      <c r="BU289" s="95"/>
      <c r="BV289" s="95"/>
      <c r="BW289" s="95"/>
      <c r="BX289" s="95"/>
      <c r="BY289" s="95"/>
      <c r="BZ289" s="95"/>
      <c r="CA289" s="95"/>
      <c r="CB289" s="95"/>
      <c r="CC289" s="95"/>
      <c r="CD289" s="95"/>
      <c r="CE289" s="95"/>
      <c r="CF289" s="95"/>
      <c r="CG289" s="95"/>
      <c r="CH289" s="95"/>
      <c r="CI289" s="95"/>
      <c r="CJ289" s="95"/>
      <c r="CK289" s="95"/>
      <c r="CL289" s="95"/>
      <c r="CM289" s="95"/>
      <c r="CN289" s="95"/>
      <c r="CO289" s="95"/>
      <c r="CP289" s="95"/>
      <c r="CQ289" s="95"/>
      <c r="CR289" s="95"/>
      <c r="CS289" s="95"/>
      <c r="CT289" s="95"/>
      <c r="CU289" s="95"/>
      <c r="CV289" s="95"/>
      <c r="CW289" s="95"/>
      <c r="CX289" s="95"/>
      <c r="CY289" s="95"/>
      <c r="CZ289" s="95"/>
      <c r="DA289" s="95"/>
      <c r="DB289" s="95"/>
      <c r="DC289" s="95"/>
      <c r="DD289" s="95"/>
      <c r="DE289" s="95"/>
      <c r="DF289" s="95"/>
      <c r="DG289" s="95"/>
      <c r="DH289" s="95"/>
      <c r="DI289" s="95"/>
      <c r="DJ289" s="95"/>
      <c r="DK289" s="95"/>
      <c r="DL289" s="95"/>
      <c r="DM289" s="95"/>
      <c r="DN289" s="95"/>
      <c r="DO289" s="95"/>
      <c r="DP289" s="95"/>
      <c r="DQ289" s="95"/>
      <c r="DR289" s="95"/>
      <c r="DS289" s="95"/>
      <c r="DT289" s="95"/>
      <c r="DU289" s="95"/>
      <c r="DV289" s="95"/>
      <c r="DW289" s="95"/>
      <c r="DX289" s="95"/>
      <c r="DY289" s="95"/>
      <c r="DZ289" s="95"/>
      <c r="EA289" s="95"/>
      <c r="EB289" s="95"/>
      <c r="EC289" s="95"/>
      <c r="ED289" s="95"/>
      <c r="EE289" s="95"/>
      <c r="EF289" s="95"/>
      <c r="EG289" s="95"/>
      <c r="EH289" s="95"/>
      <c r="EI289" s="95"/>
      <c r="EJ289" s="95"/>
      <c r="EK289" s="95"/>
      <c r="EL289" s="95"/>
      <c r="EM289" s="95"/>
      <c r="EN289" s="95"/>
      <c r="EO289" s="95"/>
      <c r="EP289" s="95"/>
      <c r="EQ289" s="95"/>
      <c r="ER289" s="95"/>
      <c r="ES289" s="95"/>
      <c r="ET289" s="95"/>
      <c r="EU289" s="95"/>
      <c r="EV289" s="95"/>
      <c r="EW289" s="95"/>
      <c r="EX289" s="95"/>
      <c r="EY289" s="95"/>
      <c r="EZ289" s="95"/>
      <c r="FA289" s="95"/>
      <c r="FB289" s="95"/>
      <c r="FC289" s="95"/>
      <c r="FD289" s="95"/>
      <c r="FE289" s="95"/>
      <c r="FF289" s="95"/>
      <c r="FG289" s="95"/>
      <c r="FH289" s="95"/>
      <c r="FI289" s="95"/>
      <c r="FJ289" s="95"/>
      <c r="FK289" s="95"/>
      <c r="FL289" s="95"/>
      <c r="FM289" s="95"/>
      <c r="FN289" s="95"/>
      <c r="FO289" s="95"/>
      <c r="FP289" s="95"/>
      <c r="FQ289" s="95"/>
      <c r="FR289" s="95"/>
      <c r="FS289" s="95"/>
      <c r="FT289" s="95"/>
      <c r="FU289" s="95"/>
      <c r="FV289" s="95"/>
      <c r="FW289" s="95"/>
      <c r="FX289" s="95"/>
      <c r="FY289" s="95"/>
      <c r="FZ289" s="95"/>
      <c r="GA289" s="95"/>
      <c r="GB289" s="95"/>
      <c r="GC289" s="95"/>
      <c r="GD289" s="95"/>
      <c r="GE289" s="95"/>
      <c r="GF289" s="95"/>
      <c r="GG289" s="95"/>
      <c r="GH289" s="95"/>
      <c r="GI289" s="95"/>
      <c r="GJ289" s="95"/>
      <c r="GK289" s="95"/>
      <c r="GL289" s="95"/>
      <c r="GM289" s="95"/>
      <c r="GN289" s="95"/>
      <c r="GO289" s="95"/>
      <c r="GP289" s="95"/>
      <c r="GQ289" s="95"/>
      <c r="GR289" s="95"/>
      <c r="GS289" s="95"/>
      <c r="GT289" s="95"/>
      <c r="GU289" s="95"/>
      <c r="GV289" s="95"/>
      <c r="GW289" s="133"/>
      <c r="GX289" s="133"/>
      <c r="GY289" s="133"/>
      <c r="GZ289" s="133"/>
      <c r="HA289" s="133"/>
      <c r="HB289" s="133"/>
      <c r="HC289" s="133"/>
      <c r="HD289" s="133"/>
      <c r="HE289" s="133"/>
      <c r="HF289" s="133"/>
      <c r="HG289" s="95"/>
      <c r="HH289" s="95"/>
      <c r="HI289" s="95"/>
      <c r="HJ289" s="95"/>
      <c r="HK289" s="95"/>
      <c r="HL289" s="95"/>
      <c r="HM289" s="95"/>
      <c r="HN289" s="95"/>
      <c r="HO289" s="95"/>
      <c r="HP289" s="95"/>
      <c r="HQ289" s="95"/>
      <c r="HR289" s="95"/>
      <c r="HS289" s="95"/>
      <c r="HT289" s="95"/>
      <c r="HU289" s="95"/>
      <c r="HV289" s="95"/>
      <c r="HW289" s="95"/>
      <c r="HX289" s="95"/>
      <c r="HY289" s="95"/>
      <c r="HZ289" s="95"/>
      <c r="IA289" s="95"/>
      <c r="IB289" s="95"/>
      <c r="IC289" s="95"/>
      <c r="ID289" s="95"/>
      <c r="IE289" s="95"/>
      <c r="IF289" s="95"/>
      <c r="IG289" s="95"/>
      <c r="IH289" s="95"/>
      <c r="II289" s="95"/>
      <c r="IJ289" s="95"/>
      <c r="IK289" s="95"/>
      <c r="IL289" s="95"/>
      <c r="IM289" s="95"/>
      <c r="IN289" s="95"/>
      <c r="IO289" s="95"/>
      <c r="IP289" s="95"/>
      <c r="IQ289" s="95"/>
      <c r="IR289" s="95"/>
      <c r="IS289" s="95"/>
      <c r="IT289" s="95"/>
      <c r="IU289" s="95"/>
      <c r="IV289" s="95"/>
      <c r="IW289" s="95"/>
      <c r="IX289" s="95"/>
      <c r="IY289" s="95"/>
      <c r="IZ289" s="95"/>
      <c r="JA289" s="95"/>
      <c r="JB289" s="95"/>
      <c r="JC289" s="95"/>
      <c r="JD289" s="95"/>
      <c r="JE289" s="95"/>
      <c r="JF289" s="95"/>
      <c r="JG289" s="95"/>
      <c r="JH289" s="95"/>
      <c r="JI289" s="95"/>
      <c r="JJ289" s="95"/>
      <c r="JK289" s="95"/>
      <c r="JL289" s="95"/>
      <c r="JM289" s="95"/>
      <c r="JN289" s="95"/>
      <c r="JO289" s="95"/>
      <c r="JP289" s="95"/>
      <c r="JQ289" s="95"/>
      <c r="JR289" s="95"/>
      <c r="JS289" s="95"/>
      <c r="JT289" s="95"/>
      <c r="JU289" s="95"/>
      <c r="JV289" s="95"/>
      <c r="JW289" s="95"/>
      <c r="JX289" s="95"/>
      <c r="JY289" s="95"/>
      <c r="JZ289" s="95"/>
      <c r="KA289" s="95"/>
      <c r="KB289" s="95"/>
      <c r="KC289" s="95"/>
      <c r="KD289" s="95"/>
      <c r="KE289" s="95"/>
      <c r="KF289" s="95"/>
      <c r="KG289" s="95"/>
      <c r="KH289" s="95"/>
      <c r="KI289" s="95"/>
      <c r="KJ289" s="95"/>
      <c r="KK289" s="95"/>
      <c r="KL289" s="95"/>
      <c r="KM289" s="95"/>
      <c r="KN289" s="95"/>
      <c r="KO289" s="95"/>
      <c r="KP289" s="95"/>
      <c r="KQ289" s="95"/>
      <c r="KR289" s="95"/>
      <c r="KS289" s="95"/>
      <c r="KT289" s="95"/>
      <c r="KU289" s="95"/>
      <c r="KV289" s="95"/>
      <c r="KW289" s="95"/>
      <c r="KX289" s="95"/>
      <c r="KY289" s="95"/>
      <c r="KZ289" s="95"/>
      <c r="LA289" s="95"/>
      <c r="LB289" s="95"/>
      <c r="LC289" s="95"/>
      <c r="LD289" s="95"/>
      <c r="LE289" s="95"/>
      <c r="LF289" s="95"/>
      <c r="LG289" s="95"/>
      <c r="LH289" s="95"/>
      <c r="LI289" s="95"/>
      <c r="LJ289" s="95"/>
      <c r="LK289" s="95"/>
      <c r="LL289" s="95"/>
      <c r="LM289" s="95"/>
      <c r="LN289" s="95"/>
      <c r="LO289" s="95"/>
      <c r="LP289" s="95"/>
      <c r="LQ289" s="95"/>
      <c r="LR289" s="95"/>
      <c r="LS289" s="95"/>
      <c r="LT289" s="95"/>
      <c r="LU289" s="95"/>
      <c r="LV289" s="95"/>
      <c r="LW289" s="95"/>
      <c r="LX289" s="95"/>
      <c r="LY289" s="95"/>
      <c r="LZ289" s="95"/>
      <c r="MA289" s="95"/>
      <c r="MB289" s="95"/>
      <c r="MC289" s="95"/>
      <c r="MD289" s="95"/>
      <c r="ME289" s="95"/>
      <c r="MF289" s="95"/>
      <c r="MG289" s="95"/>
      <c r="MH289" s="95"/>
      <c r="MI289" s="95"/>
      <c r="MJ289" s="95"/>
      <c r="MK289" s="95"/>
      <c r="ML289" s="95"/>
      <c r="MM289" s="95"/>
      <c r="MN289" s="95"/>
      <c r="MO289" s="95"/>
      <c r="MP289" s="95"/>
      <c r="MQ289" s="95"/>
      <c r="MR289" s="95"/>
      <c r="MS289" s="95"/>
      <c r="MT289" s="95"/>
      <c r="MU289" s="95"/>
      <c r="MV289" s="95"/>
      <c r="MW289" s="95"/>
      <c r="MX289" s="95"/>
      <c r="MY289" s="95"/>
      <c r="MZ289" s="95"/>
      <c r="NA289" s="95"/>
      <c r="NB289" s="95"/>
      <c r="NC289" s="95"/>
      <c r="ND289" s="95"/>
      <c r="NE289" s="95"/>
      <c r="NF289" s="95"/>
      <c r="NG289" s="95"/>
      <c r="NH289" s="95"/>
      <c r="NI289" s="95"/>
      <c r="NJ289" s="95"/>
      <c r="NK289" s="95"/>
      <c r="NL289" s="95"/>
      <c r="NM289" s="95"/>
      <c r="NN289" s="95"/>
      <c r="NO289" s="95"/>
      <c r="NP289" s="95"/>
      <c r="NQ289" s="95"/>
      <c r="NR289" s="95"/>
      <c r="NS289" s="95"/>
      <c r="NT289" s="95"/>
      <c r="NU289" s="95"/>
      <c r="NV289" s="95"/>
      <c r="NW289" s="95"/>
      <c r="NX289" s="95"/>
      <c r="NY289" s="95"/>
      <c r="NZ289" s="95"/>
      <c r="OA289" s="95"/>
      <c r="OB289" s="95"/>
      <c r="OC289" s="95"/>
      <c r="OD289" s="95"/>
      <c r="OE289" s="95"/>
      <c r="OF289" s="95"/>
      <c r="OG289" s="95"/>
      <c r="OH289" s="95"/>
      <c r="OI289" s="95"/>
      <c r="OJ289" s="95"/>
      <c r="OK289" s="95"/>
      <c r="OL289" s="95"/>
      <c r="OM289" s="95"/>
      <c r="ON289" s="95"/>
      <c r="OO289" s="95"/>
      <c r="OP289" s="95"/>
      <c r="OQ289" s="95"/>
      <c r="OR289" s="95"/>
      <c r="OS289" s="95"/>
      <c r="OT289" s="95"/>
      <c r="OU289" s="95"/>
      <c r="OV289" s="95"/>
      <c r="OW289" s="95"/>
      <c r="OX289" s="95"/>
      <c r="OY289" s="95"/>
      <c r="OZ289" s="95"/>
      <c r="PA289" s="95"/>
      <c r="PB289" s="95"/>
      <c r="PC289" s="95"/>
      <c r="PD289" s="95"/>
      <c r="PE289" s="95"/>
      <c r="PF289" s="95"/>
      <c r="PG289" s="95"/>
      <c r="PH289" s="95"/>
    </row>
    <row r="290" spans="3:424" s="85" customFormat="1" ht="29.55" customHeight="1">
      <c r="C290" s="1815" t="s">
        <v>224</v>
      </c>
      <c r="D290" s="1815"/>
      <c r="E290" s="1815"/>
      <c r="F290" s="143">
        <f t="shared" si="89"/>
        <v>0</v>
      </c>
      <c r="G290" s="143" t="e">
        <f t="shared" si="90"/>
        <v>#VALUE!</v>
      </c>
      <c r="H290" s="143" t="e">
        <f t="shared" si="95"/>
        <v>#VALUE!</v>
      </c>
      <c r="I290" s="143" t="e">
        <f t="shared" si="95"/>
        <v>#VALUE!</v>
      </c>
      <c r="J290" s="143" t="e">
        <f t="shared" si="95"/>
        <v>#VALUE!</v>
      </c>
      <c r="K290" s="143" t="e">
        <f t="shared" si="95"/>
        <v>#VALUE!</v>
      </c>
      <c r="L290" s="143" t="e">
        <f t="shared" si="95"/>
        <v>#VALUE!</v>
      </c>
      <c r="M290" s="143" t="e">
        <f t="shared" si="95"/>
        <v>#VALUE!</v>
      </c>
      <c r="N290" s="143" t="e">
        <f t="shared" si="95"/>
        <v>#VALUE!</v>
      </c>
      <c r="O290" s="143" t="e">
        <f t="shared" si="95"/>
        <v>#VALUE!</v>
      </c>
      <c r="P290" s="143" t="e">
        <f t="shared" si="95"/>
        <v>#VALUE!</v>
      </c>
      <c r="Q290" s="143" t="e">
        <f t="shared" si="95"/>
        <v>#VALUE!</v>
      </c>
      <c r="R290" s="143" t="e">
        <f t="shared" si="95"/>
        <v>#VALUE!</v>
      </c>
      <c r="S290" s="143" t="e">
        <f t="shared" si="95"/>
        <v>#VALUE!</v>
      </c>
      <c r="T290" s="143" t="e">
        <f t="shared" si="95"/>
        <v>#VALUE!</v>
      </c>
      <c r="U290" s="143" t="e">
        <f t="shared" si="95"/>
        <v>#VALUE!</v>
      </c>
      <c r="V290" s="143" t="e">
        <f t="shared" si="95"/>
        <v>#VALUE!</v>
      </c>
      <c r="W290" s="143" t="e">
        <f t="shared" si="95"/>
        <v>#VALUE!</v>
      </c>
      <c r="X290" s="143" t="e">
        <f t="shared" si="95"/>
        <v>#VALUE!</v>
      </c>
      <c r="Y290" s="143" t="e">
        <f t="shared" si="95"/>
        <v>#VALUE!</v>
      </c>
      <c r="Z290" s="143" t="e">
        <f t="shared" si="95"/>
        <v>#VALUE!</v>
      </c>
      <c r="AA290" s="143" t="e">
        <f t="shared" si="95"/>
        <v>#VALUE!</v>
      </c>
      <c r="AB290" s="143" t="e">
        <f t="shared" si="95"/>
        <v>#VALUE!</v>
      </c>
      <c r="AC290" s="143" t="e">
        <f t="shared" si="95"/>
        <v>#VALUE!</v>
      </c>
      <c r="AD290" s="143" t="e">
        <f t="shared" si="95"/>
        <v>#VALUE!</v>
      </c>
      <c r="AE290" s="143" t="e">
        <f t="shared" si="95"/>
        <v>#VALUE!</v>
      </c>
      <c r="AF290" s="143" t="e">
        <f t="shared" si="95"/>
        <v>#VALUE!</v>
      </c>
      <c r="AG290" s="143" t="e">
        <f t="shared" si="95"/>
        <v>#VALUE!</v>
      </c>
      <c r="AH290" s="143" t="e">
        <f t="shared" si="95"/>
        <v>#VALUE!</v>
      </c>
      <c r="AI290" s="143" t="e">
        <f t="shared" si="95"/>
        <v>#VALUE!</v>
      </c>
      <c r="AJ290" s="143" t="e">
        <f t="shared" si="95"/>
        <v>#VALUE!</v>
      </c>
      <c r="AK290" s="143" t="e">
        <f t="shared" si="95"/>
        <v>#VALUE!</v>
      </c>
      <c r="AL290" s="143" t="e">
        <f t="shared" si="95"/>
        <v>#VALUE!</v>
      </c>
      <c r="AM290" s="143" t="e">
        <f t="shared" si="95"/>
        <v>#VALUE!</v>
      </c>
      <c r="AN290" s="143" t="e">
        <f t="shared" si="95"/>
        <v>#VALUE!</v>
      </c>
      <c r="AO290" s="143" t="e">
        <f t="shared" si="95"/>
        <v>#VALUE!</v>
      </c>
      <c r="AP290" s="143" t="e">
        <f t="shared" si="95"/>
        <v>#VALUE!</v>
      </c>
      <c r="AQ290" s="143" t="e">
        <f t="shared" si="95"/>
        <v>#VALUE!</v>
      </c>
      <c r="AR290" s="143" t="e">
        <f t="shared" si="95"/>
        <v>#VALUE!</v>
      </c>
      <c r="AS290" s="143" t="e">
        <f t="shared" si="95"/>
        <v>#VALUE!</v>
      </c>
      <c r="AT290" s="143" t="e">
        <f t="shared" si="95"/>
        <v>#VALUE!</v>
      </c>
      <c r="AU290" s="143" t="e">
        <f t="shared" si="95"/>
        <v>#VALUE!</v>
      </c>
      <c r="AV290" s="143" t="e">
        <f t="shared" si="95"/>
        <v>#VALUE!</v>
      </c>
      <c r="AW290" s="143" t="e">
        <f t="shared" si="95"/>
        <v>#VALUE!</v>
      </c>
      <c r="AX290" s="143" t="e">
        <f t="shared" si="95"/>
        <v>#VALUE!</v>
      </c>
      <c r="AY290" s="143" t="e">
        <f t="shared" si="95"/>
        <v>#VALUE!</v>
      </c>
      <c r="AZ290" s="143" t="e">
        <f t="shared" si="95"/>
        <v>#VALUE!</v>
      </c>
      <c r="BA290" s="143" t="e">
        <f t="shared" si="95"/>
        <v>#VALUE!</v>
      </c>
      <c r="BB290" s="143" t="e">
        <f t="shared" si="95"/>
        <v>#VALUE!</v>
      </c>
      <c r="BC290" s="143" t="e">
        <f t="shared" si="95"/>
        <v>#VALUE!</v>
      </c>
      <c r="BD290" s="143" t="e">
        <f t="shared" si="95"/>
        <v>#VALUE!</v>
      </c>
      <c r="BE290" s="143" t="e">
        <f t="shared" si="95"/>
        <v>#VALUE!</v>
      </c>
      <c r="BF290" s="143" t="e">
        <f t="shared" si="95"/>
        <v>#VALUE!</v>
      </c>
      <c r="BG290" s="143" t="e">
        <f t="shared" si="95"/>
        <v>#VALUE!</v>
      </c>
      <c r="BH290" s="143" t="e">
        <f t="shared" si="95"/>
        <v>#VALUE!</v>
      </c>
      <c r="BI290" s="143" t="e">
        <f t="shared" si="95"/>
        <v>#VALUE!</v>
      </c>
      <c r="BJ290" s="143" t="e">
        <f t="shared" si="95"/>
        <v>#VALUE!</v>
      </c>
      <c r="BK290" s="143" t="e">
        <f t="shared" si="95"/>
        <v>#VALUE!</v>
      </c>
      <c r="BL290" s="143" t="e">
        <f t="shared" si="95"/>
        <v>#VALUE!</v>
      </c>
      <c r="BM290" s="143" t="e">
        <f t="shared" si="95"/>
        <v>#VALUE!</v>
      </c>
      <c r="BN290" s="95"/>
      <c r="BO290" s="95"/>
      <c r="BP290" s="95"/>
      <c r="BQ290" s="95"/>
      <c r="BR290" s="95"/>
      <c r="BS290" s="95"/>
      <c r="BT290" s="95"/>
      <c r="BU290" s="95"/>
      <c r="BV290" s="95"/>
      <c r="BW290" s="95"/>
      <c r="BX290" s="95"/>
      <c r="BY290" s="95"/>
      <c r="BZ290" s="95"/>
      <c r="CA290" s="95"/>
      <c r="CB290" s="95"/>
      <c r="CC290" s="95"/>
      <c r="CD290" s="95"/>
      <c r="CE290" s="95"/>
      <c r="CF290" s="95"/>
      <c r="CG290" s="95"/>
      <c r="CH290" s="95"/>
      <c r="CI290" s="95"/>
      <c r="CJ290" s="95"/>
      <c r="CK290" s="95"/>
      <c r="CL290" s="95"/>
      <c r="CM290" s="95"/>
      <c r="CN290" s="95"/>
      <c r="CO290" s="95"/>
      <c r="CP290" s="95"/>
      <c r="CQ290" s="95"/>
      <c r="CR290" s="95"/>
      <c r="CS290" s="95"/>
      <c r="CT290" s="95"/>
      <c r="CU290" s="95"/>
      <c r="CV290" s="95"/>
      <c r="CW290" s="95"/>
      <c r="CX290" s="95"/>
      <c r="CY290" s="95"/>
      <c r="CZ290" s="95"/>
      <c r="DA290" s="95"/>
      <c r="DB290" s="95"/>
      <c r="DC290" s="95"/>
      <c r="DD290" s="95"/>
      <c r="DE290" s="95"/>
      <c r="DF290" s="95"/>
      <c r="DG290" s="95"/>
      <c r="DH290" s="95"/>
      <c r="DI290" s="95"/>
      <c r="DJ290" s="95"/>
      <c r="DK290" s="95"/>
      <c r="DL290" s="95"/>
      <c r="DM290" s="95"/>
      <c r="DN290" s="95"/>
      <c r="DO290" s="95"/>
      <c r="DP290" s="95"/>
      <c r="DQ290" s="95"/>
      <c r="DR290" s="95"/>
      <c r="DS290" s="95"/>
      <c r="DT290" s="95"/>
      <c r="DU290" s="95"/>
      <c r="DV290" s="95"/>
      <c r="DW290" s="95"/>
      <c r="DX290" s="95"/>
      <c r="DY290" s="95"/>
      <c r="DZ290" s="95"/>
      <c r="EA290" s="95"/>
      <c r="EB290" s="95"/>
      <c r="EC290" s="95"/>
      <c r="ED290" s="95"/>
      <c r="EE290" s="95"/>
      <c r="EF290" s="95"/>
      <c r="EG290" s="95"/>
      <c r="EH290" s="95"/>
      <c r="EI290" s="95"/>
      <c r="EJ290" s="95"/>
      <c r="EK290" s="95"/>
      <c r="EL290" s="95"/>
      <c r="EM290" s="95"/>
      <c r="EN290" s="95"/>
      <c r="EO290" s="95"/>
      <c r="EP290" s="95"/>
      <c r="EQ290" s="95"/>
      <c r="ER290" s="95"/>
      <c r="ES290" s="95"/>
      <c r="ET290" s="95"/>
      <c r="EU290" s="95"/>
      <c r="EV290" s="95"/>
      <c r="EW290" s="95"/>
      <c r="EX290" s="95"/>
      <c r="EY290" s="95"/>
      <c r="EZ290" s="95"/>
      <c r="FA290" s="95"/>
      <c r="FB290" s="95"/>
      <c r="FC290" s="95"/>
      <c r="FD290" s="95"/>
      <c r="FE290" s="95"/>
      <c r="FF290" s="95"/>
      <c r="FG290" s="95"/>
      <c r="FH290" s="95"/>
      <c r="FI290" s="95"/>
      <c r="FJ290" s="95"/>
      <c r="FK290" s="95"/>
      <c r="FL290" s="95"/>
      <c r="FM290" s="95"/>
      <c r="FN290" s="95"/>
      <c r="FO290" s="95"/>
      <c r="FP290" s="95"/>
      <c r="FQ290" s="95"/>
      <c r="FR290" s="95"/>
      <c r="FS290" s="95"/>
      <c r="FT290" s="95"/>
      <c r="FU290" s="95"/>
      <c r="FV290" s="95"/>
      <c r="FW290" s="95"/>
      <c r="FX290" s="95"/>
      <c r="FY290" s="95"/>
      <c r="FZ290" s="95"/>
      <c r="GA290" s="95"/>
      <c r="GB290" s="95"/>
      <c r="GC290" s="95"/>
      <c r="GD290" s="95"/>
      <c r="GE290" s="95"/>
      <c r="GF290" s="95"/>
      <c r="GG290" s="95"/>
      <c r="GH290" s="95"/>
      <c r="GI290" s="95"/>
      <c r="GJ290" s="95"/>
      <c r="GK290" s="95"/>
      <c r="GL290" s="95"/>
      <c r="GM290" s="95"/>
      <c r="GN290" s="95"/>
      <c r="GO290" s="95"/>
      <c r="GP290" s="95"/>
      <c r="GQ290" s="95"/>
      <c r="GR290" s="95"/>
      <c r="GS290" s="95"/>
      <c r="GT290" s="95"/>
      <c r="GU290" s="95"/>
      <c r="GV290" s="95"/>
      <c r="GW290" s="133"/>
      <c r="GX290" s="133"/>
      <c r="GY290" s="133"/>
      <c r="GZ290" s="133"/>
      <c r="HA290" s="133"/>
      <c r="HB290" s="133"/>
      <c r="HC290" s="133"/>
      <c r="HD290" s="133"/>
      <c r="HE290" s="133"/>
      <c r="HF290" s="133"/>
      <c r="HG290" s="95"/>
      <c r="HH290" s="95"/>
      <c r="HI290" s="95"/>
      <c r="HJ290" s="95"/>
      <c r="HK290" s="95"/>
      <c r="HL290" s="95"/>
      <c r="HM290" s="95"/>
      <c r="HN290" s="95"/>
      <c r="HO290" s="95"/>
      <c r="HP290" s="95"/>
      <c r="HQ290" s="95"/>
      <c r="HR290" s="95"/>
      <c r="HS290" s="95"/>
      <c r="HT290" s="95"/>
      <c r="HU290" s="95"/>
      <c r="HV290" s="95"/>
      <c r="HW290" s="95"/>
      <c r="HX290" s="95"/>
      <c r="HY290" s="95"/>
      <c r="HZ290" s="95"/>
      <c r="IA290" s="95"/>
      <c r="IB290" s="95"/>
      <c r="IC290" s="95"/>
      <c r="ID290" s="95"/>
      <c r="IE290" s="95"/>
      <c r="IF290" s="95"/>
      <c r="IG290" s="95"/>
      <c r="IH290" s="95"/>
      <c r="II290" s="95"/>
      <c r="IJ290" s="95"/>
      <c r="IK290" s="95"/>
      <c r="IL290" s="95"/>
      <c r="IM290" s="95"/>
      <c r="IN290" s="95"/>
      <c r="IO290" s="95"/>
      <c r="IP290" s="95"/>
      <c r="IQ290" s="95"/>
      <c r="IR290" s="95"/>
      <c r="IS290" s="95"/>
      <c r="IT290" s="95"/>
      <c r="IU290" s="95"/>
      <c r="IV290" s="95"/>
      <c r="IW290" s="95"/>
      <c r="IX290" s="95"/>
      <c r="IY290" s="95"/>
      <c r="IZ290" s="95"/>
      <c r="JA290" s="95"/>
      <c r="JB290" s="95"/>
      <c r="JC290" s="95"/>
      <c r="JD290" s="95"/>
      <c r="JE290" s="95"/>
      <c r="JF290" s="95"/>
      <c r="JG290" s="95"/>
      <c r="JH290" s="95"/>
      <c r="JI290" s="95"/>
      <c r="JJ290" s="95"/>
      <c r="JK290" s="95"/>
      <c r="JL290" s="95"/>
      <c r="JM290" s="95"/>
      <c r="JN290" s="95"/>
      <c r="JO290" s="95"/>
      <c r="JP290" s="95"/>
      <c r="JQ290" s="95"/>
      <c r="JR290" s="95"/>
      <c r="JS290" s="95"/>
      <c r="JT290" s="95"/>
      <c r="JU290" s="95"/>
      <c r="JV290" s="95"/>
      <c r="JW290" s="95"/>
      <c r="JX290" s="95"/>
      <c r="JY290" s="95"/>
      <c r="JZ290" s="95"/>
      <c r="KA290" s="95"/>
      <c r="KB290" s="95"/>
      <c r="KC290" s="95"/>
      <c r="KD290" s="95"/>
      <c r="KE290" s="95"/>
      <c r="KF290" s="95"/>
      <c r="KG290" s="95"/>
      <c r="KH290" s="95"/>
      <c r="KI290" s="95"/>
      <c r="KJ290" s="95"/>
      <c r="KK290" s="95"/>
      <c r="KL290" s="95"/>
      <c r="KM290" s="95"/>
      <c r="KN290" s="95"/>
      <c r="KO290" s="95"/>
      <c r="KP290" s="95"/>
      <c r="KQ290" s="95"/>
      <c r="KR290" s="95"/>
      <c r="KS290" s="95"/>
      <c r="KT290" s="95"/>
      <c r="KU290" s="95"/>
      <c r="KV290" s="95"/>
      <c r="KW290" s="95"/>
      <c r="KX290" s="95"/>
      <c r="KY290" s="95"/>
      <c r="KZ290" s="95"/>
      <c r="LA290" s="95"/>
      <c r="LB290" s="95"/>
      <c r="LC290" s="95"/>
      <c r="LD290" s="95"/>
      <c r="LE290" s="95"/>
      <c r="LF290" s="95"/>
      <c r="LG290" s="95"/>
      <c r="LH290" s="95"/>
      <c r="LI290" s="95"/>
      <c r="LJ290" s="95"/>
      <c r="LK290" s="95"/>
      <c r="LL290" s="95"/>
      <c r="LM290" s="95"/>
      <c r="LN290" s="95"/>
      <c r="LO290" s="95"/>
      <c r="LP290" s="95"/>
      <c r="LQ290" s="95"/>
      <c r="LR290" s="95"/>
      <c r="LS290" s="95"/>
      <c r="LT290" s="95"/>
      <c r="LU290" s="95"/>
      <c r="LV290" s="95"/>
      <c r="LW290" s="95"/>
      <c r="LX290" s="95"/>
      <c r="LY290" s="95"/>
      <c r="LZ290" s="95"/>
      <c r="MA290" s="95"/>
      <c r="MB290" s="95"/>
      <c r="MC290" s="95"/>
      <c r="MD290" s="95"/>
      <c r="ME290" s="95"/>
      <c r="MF290" s="95"/>
      <c r="MG290" s="95"/>
      <c r="MH290" s="95"/>
      <c r="MI290" s="95"/>
      <c r="MJ290" s="95"/>
      <c r="MK290" s="95"/>
      <c r="ML290" s="95"/>
      <c r="MM290" s="95"/>
      <c r="MN290" s="95"/>
      <c r="MO290" s="95"/>
      <c r="MP290" s="95"/>
      <c r="MQ290" s="95"/>
      <c r="MR290" s="95"/>
      <c r="MS290" s="95"/>
      <c r="MT290" s="95"/>
      <c r="MU290" s="95"/>
      <c r="MV290" s="95"/>
      <c r="MW290" s="95"/>
      <c r="MX290" s="95"/>
      <c r="MY290" s="95"/>
      <c r="MZ290" s="95"/>
      <c r="NA290" s="95"/>
      <c r="NB290" s="95"/>
      <c r="NC290" s="95"/>
      <c r="ND290" s="95"/>
      <c r="NE290" s="95"/>
      <c r="NF290" s="95"/>
      <c r="NG290" s="95"/>
      <c r="NH290" s="95"/>
      <c r="NI290" s="95"/>
      <c r="NJ290" s="95"/>
      <c r="NK290" s="95"/>
      <c r="NL290" s="95"/>
      <c r="NM290" s="95"/>
      <c r="NN290" s="95"/>
      <c r="NO290" s="95"/>
      <c r="NP290" s="95"/>
      <c r="NQ290" s="95"/>
      <c r="NR290" s="95"/>
      <c r="NS290" s="95"/>
      <c r="NT290" s="95"/>
      <c r="NU290" s="95"/>
      <c r="NV290" s="95"/>
      <c r="NW290" s="95"/>
      <c r="NX290" s="95"/>
      <c r="NY290" s="95"/>
      <c r="NZ290" s="95"/>
      <c r="OA290" s="95"/>
      <c r="OB290" s="95"/>
      <c r="OC290" s="95"/>
      <c r="OD290" s="95"/>
      <c r="OE290" s="95"/>
      <c r="OF290" s="95"/>
      <c r="OG290" s="95"/>
      <c r="OH290" s="95"/>
      <c r="OI290" s="95"/>
      <c r="OJ290" s="95"/>
      <c r="OK290" s="95"/>
      <c r="OL290" s="95"/>
      <c r="OM290" s="95"/>
      <c r="ON290" s="95"/>
      <c r="OO290" s="95"/>
      <c r="OP290" s="95"/>
      <c r="OQ290" s="95"/>
      <c r="OR290" s="95"/>
      <c r="OS290" s="95"/>
      <c r="OT290" s="95"/>
      <c r="OU290" s="95"/>
      <c r="OV290" s="95"/>
      <c r="OW290" s="95"/>
      <c r="OX290" s="95"/>
      <c r="OY290" s="95"/>
      <c r="OZ290" s="95"/>
      <c r="PA290" s="95"/>
      <c r="PB290" s="95"/>
      <c r="PC290" s="95"/>
      <c r="PD290" s="95"/>
      <c r="PE290" s="95"/>
      <c r="PF290" s="95"/>
      <c r="PG290" s="95"/>
      <c r="PH290" s="95"/>
    </row>
    <row r="291" spans="3:424" s="85" customFormat="1" ht="18">
      <c r="C291" s="1816" t="s">
        <v>252</v>
      </c>
      <c r="D291" s="1816"/>
      <c r="E291" s="1817"/>
      <c r="F291" s="131"/>
      <c r="G291" s="144"/>
      <c r="H291" s="144"/>
      <c r="I291" s="144"/>
      <c r="J291" s="144"/>
      <c r="K291" s="144"/>
      <c r="L291" s="144"/>
      <c r="M291" s="144"/>
      <c r="N291" s="144"/>
      <c r="O291" s="144"/>
      <c r="P291" s="144"/>
      <c r="Q291" s="144"/>
      <c r="R291" s="144"/>
      <c r="S291" s="144"/>
      <c r="T291" s="144"/>
      <c r="U291" s="144"/>
      <c r="V291" s="144"/>
      <c r="W291" s="144"/>
      <c r="X291" s="144"/>
      <c r="Y291" s="144"/>
      <c r="Z291" s="144"/>
      <c r="AA291" s="144"/>
      <c r="AB291" s="144"/>
      <c r="AC291" s="144"/>
      <c r="AD291" s="144"/>
      <c r="AE291" s="144"/>
      <c r="AF291" s="144"/>
      <c r="AG291" s="144"/>
      <c r="AH291" s="144"/>
      <c r="AI291" s="144"/>
      <c r="AJ291" s="144"/>
      <c r="AK291" s="144"/>
      <c r="AL291" s="144"/>
      <c r="AM291" s="144"/>
      <c r="AN291" s="144"/>
      <c r="AO291" s="144"/>
      <c r="AP291" s="144"/>
      <c r="AQ291" s="144"/>
      <c r="AR291" s="144"/>
      <c r="AS291" s="144"/>
      <c r="AT291" s="144"/>
      <c r="AU291" s="144"/>
      <c r="AV291" s="144"/>
      <c r="AW291" s="144"/>
      <c r="AX291" s="144"/>
      <c r="AY291" s="144"/>
      <c r="AZ291" s="144"/>
      <c r="BA291" s="144"/>
      <c r="BB291" s="144"/>
      <c r="BC291" s="144"/>
      <c r="BD291" s="144"/>
      <c r="BE291" s="144"/>
      <c r="BF291" s="144"/>
      <c r="BG291" s="144"/>
      <c r="BH291" s="144"/>
      <c r="BI291" s="144"/>
      <c r="BJ291" s="144"/>
      <c r="BK291" s="144"/>
      <c r="BL291" s="144"/>
      <c r="BM291" s="144"/>
      <c r="BN291" s="95"/>
      <c r="BO291" s="95"/>
      <c r="BP291" s="95"/>
      <c r="BQ291" s="95"/>
      <c r="BR291" s="95"/>
      <c r="BS291" s="95"/>
      <c r="BT291" s="95"/>
      <c r="BU291" s="95"/>
      <c r="BV291" s="95"/>
      <c r="BW291" s="95"/>
      <c r="BX291" s="95"/>
      <c r="BY291" s="95"/>
      <c r="BZ291" s="95"/>
      <c r="CA291" s="95"/>
      <c r="CB291" s="95"/>
      <c r="CC291" s="95"/>
      <c r="CD291" s="95"/>
      <c r="CE291" s="95"/>
      <c r="CF291" s="95"/>
      <c r="CG291" s="95"/>
      <c r="CH291" s="95"/>
      <c r="CI291" s="95"/>
      <c r="CJ291" s="95"/>
      <c r="CK291" s="95"/>
      <c r="CL291" s="95"/>
      <c r="CM291" s="95"/>
      <c r="CN291" s="95"/>
      <c r="CO291" s="95"/>
      <c r="CP291" s="95"/>
      <c r="CQ291" s="95"/>
      <c r="CR291" s="95"/>
      <c r="CS291" s="95"/>
      <c r="CT291" s="95"/>
      <c r="CU291" s="95"/>
      <c r="CV291" s="95"/>
      <c r="CW291" s="95"/>
      <c r="CX291" s="95"/>
      <c r="CY291" s="95"/>
      <c r="CZ291" s="95"/>
      <c r="DA291" s="95"/>
      <c r="DB291" s="95"/>
      <c r="DC291" s="95"/>
      <c r="DD291" s="95"/>
      <c r="DE291" s="95"/>
      <c r="DF291" s="95"/>
      <c r="DG291" s="95"/>
      <c r="DH291" s="95"/>
      <c r="DI291" s="95"/>
      <c r="DJ291" s="95"/>
      <c r="DK291" s="95"/>
      <c r="DL291" s="95"/>
      <c r="DM291" s="95"/>
      <c r="DN291" s="95"/>
      <c r="DO291" s="95"/>
      <c r="DP291" s="95"/>
      <c r="DQ291" s="95"/>
      <c r="DR291" s="95"/>
      <c r="DS291" s="95"/>
      <c r="DT291" s="95"/>
      <c r="DU291" s="95"/>
      <c r="DV291" s="95"/>
      <c r="DW291" s="95"/>
      <c r="DX291" s="95"/>
      <c r="DY291" s="95"/>
      <c r="DZ291" s="95"/>
      <c r="EA291" s="95"/>
      <c r="EB291" s="95"/>
      <c r="EC291" s="95"/>
      <c r="ED291" s="95"/>
      <c r="EE291" s="95"/>
      <c r="EF291" s="95"/>
      <c r="EG291" s="95"/>
      <c r="EH291" s="95"/>
      <c r="EI291" s="95"/>
      <c r="EJ291" s="95"/>
      <c r="EK291" s="95"/>
      <c r="EL291" s="95"/>
      <c r="EM291" s="95"/>
      <c r="EN291" s="95"/>
      <c r="EO291" s="95"/>
      <c r="EP291" s="95"/>
      <c r="EQ291" s="95"/>
      <c r="ER291" s="95"/>
      <c r="ES291" s="95"/>
      <c r="ET291" s="95"/>
      <c r="EU291" s="95"/>
      <c r="EV291" s="95"/>
      <c r="EW291" s="95"/>
      <c r="EX291" s="95"/>
      <c r="EY291" s="95"/>
      <c r="EZ291" s="95"/>
      <c r="FA291" s="95"/>
      <c r="FB291" s="95"/>
      <c r="FC291" s="95"/>
      <c r="FD291" s="95"/>
      <c r="FE291" s="95"/>
      <c r="FF291" s="95"/>
      <c r="FG291" s="95"/>
      <c r="FH291" s="95"/>
      <c r="FI291" s="95"/>
      <c r="FJ291" s="95"/>
      <c r="FK291" s="95"/>
      <c r="FL291" s="95"/>
      <c r="FM291" s="95"/>
      <c r="FN291" s="95"/>
      <c r="FO291" s="95"/>
      <c r="FP291" s="95"/>
      <c r="FQ291" s="95"/>
      <c r="FR291" s="95"/>
      <c r="FS291" s="95"/>
      <c r="FT291" s="95"/>
      <c r="FU291" s="95"/>
      <c r="FV291" s="95"/>
      <c r="FW291" s="95"/>
      <c r="FX291" s="95"/>
      <c r="FY291" s="95"/>
      <c r="FZ291" s="95"/>
      <c r="GA291" s="95"/>
      <c r="GB291" s="95"/>
      <c r="GC291" s="95"/>
      <c r="GD291" s="95"/>
      <c r="GE291" s="95"/>
      <c r="GF291" s="95"/>
      <c r="GG291" s="95"/>
      <c r="GH291" s="95"/>
      <c r="GI291" s="95"/>
      <c r="GJ291" s="95"/>
      <c r="GK291" s="95"/>
      <c r="GL291" s="95"/>
      <c r="GM291" s="95"/>
      <c r="GN291" s="95"/>
      <c r="GO291" s="95"/>
      <c r="GP291" s="95"/>
      <c r="GQ291" s="95"/>
      <c r="GR291" s="95"/>
      <c r="GS291" s="95"/>
      <c r="GT291" s="95"/>
      <c r="GU291" s="95"/>
      <c r="GV291" s="95"/>
      <c r="GW291" s="133"/>
      <c r="GX291" s="133"/>
      <c r="GY291" s="133"/>
      <c r="GZ291" s="133"/>
      <c r="HA291" s="133"/>
      <c r="HB291" s="133"/>
      <c r="HC291" s="133"/>
      <c r="HD291" s="133"/>
      <c r="HE291" s="133"/>
      <c r="HF291" s="133"/>
      <c r="HG291" s="95"/>
      <c r="HH291" s="95"/>
      <c r="HI291" s="95"/>
      <c r="HJ291" s="95"/>
      <c r="HK291" s="95"/>
      <c r="HL291" s="95"/>
      <c r="HM291" s="95"/>
      <c r="HN291" s="95"/>
      <c r="HO291" s="95"/>
      <c r="HP291" s="95"/>
      <c r="HQ291" s="95"/>
      <c r="HR291" s="95"/>
      <c r="HS291" s="95"/>
      <c r="HT291" s="95"/>
      <c r="HU291" s="95"/>
      <c r="HV291" s="95"/>
      <c r="HW291" s="95"/>
      <c r="HX291" s="95"/>
      <c r="HY291" s="95"/>
      <c r="HZ291" s="95"/>
      <c r="IA291" s="95"/>
      <c r="IB291" s="95"/>
      <c r="IC291" s="95"/>
      <c r="ID291" s="95"/>
      <c r="IE291" s="95"/>
      <c r="IF291" s="95"/>
      <c r="IG291" s="95"/>
      <c r="IH291" s="95"/>
      <c r="II291" s="95"/>
      <c r="IJ291" s="95"/>
      <c r="IK291" s="95"/>
      <c r="IL291" s="95"/>
      <c r="IM291" s="95"/>
      <c r="IN291" s="95"/>
      <c r="IO291" s="95"/>
      <c r="IP291" s="95"/>
      <c r="IQ291" s="95"/>
      <c r="IR291" s="95"/>
      <c r="IS291" s="95"/>
      <c r="IT291" s="95"/>
      <c r="IU291" s="95"/>
      <c r="IV291" s="95"/>
      <c r="IW291" s="95"/>
      <c r="IX291" s="95"/>
      <c r="IY291" s="95"/>
      <c r="IZ291" s="95"/>
      <c r="JA291" s="95"/>
      <c r="JB291" s="95"/>
      <c r="JC291" s="95"/>
      <c r="JD291" s="95"/>
      <c r="JE291" s="95"/>
      <c r="JF291" s="95"/>
      <c r="JG291" s="95"/>
      <c r="JH291" s="95"/>
      <c r="JI291" s="95"/>
      <c r="JJ291" s="95"/>
      <c r="JK291" s="95"/>
      <c r="JL291" s="95"/>
      <c r="JM291" s="95"/>
      <c r="JN291" s="95"/>
      <c r="JO291" s="95"/>
      <c r="JP291" s="95"/>
      <c r="JQ291" s="95"/>
      <c r="JR291" s="95"/>
      <c r="JS291" s="95"/>
      <c r="JT291" s="95"/>
      <c r="JU291" s="95"/>
      <c r="JV291" s="95"/>
      <c r="JW291" s="95"/>
      <c r="JX291" s="95"/>
      <c r="JY291" s="95"/>
      <c r="JZ291" s="95"/>
      <c r="KA291" s="95"/>
      <c r="KB291" s="95"/>
      <c r="KC291" s="95"/>
      <c r="KD291" s="95"/>
      <c r="KE291" s="95"/>
      <c r="KF291" s="95"/>
      <c r="KG291" s="95"/>
      <c r="KH291" s="95"/>
      <c r="KI291" s="95"/>
      <c r="KJ291" s="95"/>
      <c r="KK291" s="95"/>
      <c r="KL291" s="95"/>
      <c r="KM291" s="95"/>
      <c r="KN291" s="95"/>
      <c r="KO291" s="95"/>
      <c r="KP291" s="95"/>
      <c r="KQ291" s="95"/>
      <c r="KR291" s="95"/>
      <c r="KS291" s="95"/>
      <c r="KT291" s="95"/>
      <c r="KU291" s="95"/>
      <c r="KV291" s="95"/>
      <c r="KW291" s="95"/>
      <c r="KX291" s="95"/>
      <c r="KY291" s="95"/>
      <c r="KZ291" s="95"/>
      <c r="LA291" s="95"/>
      <c r="LB291" s="95"/>
      <c r="LC291" s="95"/>
      <c r="LD291" s="95"/>
      <c r="LE291" s="95"/>
      <c r="LF291" s="95"/>
      <c r="LG291" s="95"/>
      <c r="LH291" s="95"/>
      <c r="LI291" s="95"/>
      <c r="LJ291" s="95"/>
      <c r="LK291" s="95"/>
      <c r="LL291" s="95"/>
      <c r="LM291" s="95"/>
      <c r="LN291" s="95"/>
      <c r="LO291" s="95"/>
      <c r="LP291" s="95"/>
      <c r="LQ291" s="95"/>
      <c r="LR291" s="95"/>
      <c r="LS291" s="95"/>
      <c r="LT291" s="95"/>
      <c r="LU291" s="95"/>
      <c r="LV291" s="95"/>
      <c r="LW291" s="95"/>
      <c r="LX291" s="95"/>
      <c r="LY291" s="95"/>
      <c r="LZ291" s="95"/>
      <c r="MA291" s="95"/>
      <c r="MB291" s="95"/>
      <c r="MC291" s="95"/>
      <c r="MD291" s="95"/>
      <c r="ME291" s="95"/>
      <c r="MF291" s="95"/>
      <c r="MG291" s="95"/>
      <c r="MH291" s="95"/>
      <c r="MI291" s="95"/>
      <c r="MJ291" s="95"/>
      <c r="MK291" s="95"/>
      <c r="ML291" s="95"/>
      <c r="MM291" s="95"/>
      <c r="MN291" s="95"/>
      <c r="MO291" s="95"/>
      <c r="MP291" s="95"/>
      <c r="MQ291" s="95"/>
      <c r="MR291" s="95"/>
      <c r="MS291" s="95"/>
      <c r="MT291" s="95"/>
      <c r="MU291" s="95"/>
      <c r="MV291" s="95"/>
      <c r="MW291" s="95"/>
      <c r="MX291" s="95"/>
      <c r="MY291" s="95"/>
      <c r="MZ291" s="95"/>
      <c r="NA291" s="95"/>
      <c r="NB291" s="95"/>
      <c r="NC291" s="95"/>
      <c r="ND291" s="95"/>
      <c r="NE291" s="95"/>
      <c r="NF291" s="95"/>
      <c r="NG291" s="95"/>
      <c r="NH291" s="95"/>
      <c r="NI291" s="95"/>
      <c r="NJ291" s="95"/>
      <c r="NK291" s="95"/>
      <c r="NL291" s="95"/>
      <c r="NM291" s="95"/>
      <c r="NN291" s="95"/>
      <c r="NO291" s="95"/>
      <c r="NP291" s="95"/>
      <c r="NQ291" s="95"/>
      <c r="NR291" s="95"/>
      <c r="NS291" s="95"/>
      <c r="NT291" s="95"/>
      <c r="NU291" s="95"/>
      <c r="NV291" s="95"/>
      <c r="NW291" s="95"/>
      <c r="NX291" s="95"/>
      <c r="NY291" s="95"/>
      <c r="NZ291" s="95"/>
      <c r="OA291" s="95"/>
      <c r="OB291" s="95"/>
      <c r="OC291" s="95"/>
      <c r="OD291" s="95"/>
      <c r="OE291" s="95"/>
      <c r="OF291" s="95"/>
      <c r="OG291" s="95"/>
      <c r="OH291" s="95"/>
      <c r="OI291" s="95"/>
      <c r="OJ291" s="95"/>
      <c r="OK291" s="95"/>
      <c r="OL291" s="95"/>
      <c r="OM291" s="95"/>
      <c r="ON291" s="95"/>
      <c r="OO291" s="95"/>
      <c r="OP291" s="95"/>
      <c r="OQ291" s="95"/>
      <c r="OR291" s="95"/>
      <c r="OS291" s="95"/>
      <c r="OT291" s="95"/>
      <c r="OU291" s="95"/>
      <c r="OV291" s="95"/>
      <c r="OW291" s="95"/>
      <c r="OX291" s="95"/>
      <c r="OY291" s="95"/>
      <c r="OZ291" s="95"/>
      <c r="PA291" s="95"/>
      <c r="PB291" s="95"/>
      <c r="PC291" s="95"/>
      <c r="PD291" s="95"/>
      <c r="PE291" s="95"/>
      <c r="PF291" s="95"/>
      <c r="PG291" s="95"/>
      <c r="PH291" s="95"/>
    </row>
    <row r="292" spans="3:424" s="85" customFormat="1" ht="29.55" customHeight="1">
      <c r="C292" s="1815" t="s">
        <v>225</v>
      </c>
      <c r="D292" s="1815"/>
      <c r="E292" s="1815"/>
      <c r="F292" s="143">
        <f t="shared" si="89"/>
        <v>0</v>
      </c>
      <c r="G292" s="143" t="e">
        <f t="shared" si="90"/>
        <v>#VALUE!</v>
      </c>
      <c r="H292" s="143" t="e">
        <f t="shared" si="95"/>
        <v>#VALUE!</v>
      </c>
      <c r="I292" s="143" t="e">
        <f t="shared" si="95"/>
        <v>#VALUE!</v>
      </c>
      <c r="J292" s="143" t="e">
        <f t="shared" si="95"/>
        <v>#VALUE!</v>
      </c>
      <c r="K292" s="143" t="e">
        <f t="shared" si="95"/>
        <v>#VALUE!</v>
      </c>
      <c r="L292" s="143" t="e">
        <f t="shared" si="95"/>
        <v>#VALUE!</v>
      </c>
      <c r="M292" s="143" t="e">
        <f t="shared" si="95"/>
        <v>#VALUE!</v>
      </c>
      <c r="N292" s="143" t="e">
        <f t="shared" si="95"/>
        <v>#VALUE!</v>
      </c>
      <c r="O292" s="143" t="e">
        <f t="shared" si="95"/>
        <v>#VALUE!</v>
      </c>
      <c r="P292" s="143" t="e">
        <f t="shared" si="95"/>
        <v>#VALUE!</v>
      </c>
      <c r="Q292" s="143" t="e">
        <f t="shared" si="95"/>
        <v>#VALUE!</v>
      </c>
      <c r="R292" s="143" t="e">
        <f t="shared" si="95"/>
        <v>#VALUE!</v>
      </c>
      <c r="S292" s="143" t="e">
        <f t="shared" si="95"/>
        <v>#VALUE!</v>
      </c>
      <c r="T292" s="143" t="e">
        <f t="shared" si="95"/>
        <v>#VALUE!</v>
      </c>
      <c r="U292" s="143" t="e">
        <f t="shared" si="95"/>
        <v>#VALUE!</v>
      </c>
      <c r="V292" s="143" t="e">
        <f t="shared" si="95"/>
        <v>#VALUE!</v>
      </c>
      <c r="W292" s="143" t="e">
        <f t="shared" si="95"/>
        <v>#VALUE!</v>
      </c>
      <c r="X292" s="143" t="e">
        <f t="shared" si="95"/>
        <v>#VALUE!</v>
      </c>
      <c r="Y292" s="143" t="e">
        <f t="shared" si="95"/>
        <v>#VALUE!</v>
      </c>
      <c r="Z292" s="143" t="e">
        <f t="shared" si="95"/>
        <v>#VALUE!</v>
      </c>
      <c r="AA292" s="143" t="e">
        <f t="shared" si="95"/>
        <v>#VALUE!</v>
      </c>
      <c r="AB292" s="143" t="e">
        <f t="shared" si="95"/>
        <v>#VALUE!</v>
      </c>
      <c r="AC292" s="143" t="e">
        <f t="shared" si="95"/>
        <v>#VALUE!</v>
      </c>
      <c r="AD292" s="143" t="e">
        <f t="shared" si="95"/>
        <v>#VALUE!</v>
      </c>
      <c r="AE292" s="143" t="e">
        <f t="shared" si="95"/>
        <v>#VALUE!</v>
      </c>
      <c r="AF292" s="143" t="e">
        <f t="shared" si="95"/>
        <v>#VALUE!</v>
      </c>
      <c r="AG292" s="143" t="e">
        <f t="shared" si="95"/>
        <v>#VALUE!</v>
      </c>
      <c r="AH292" s="143" t="e">
        <f t="shared" si="95"/>
        <v>#VALUE!</v>
      </c>
      <c r="AI292" s="143" t="e">
        <f t="shared" si="95"/>
        <v>#VALUE!</v>
      </c>
      <c r="AJ292" s="143" t="e">
        <f t="shared" si="95"/>
        <v>#VALUE!</v>
      </c>
      <c r="AK292" s="143" t="e">
        <f t="shared" si="95"/>
        <v>#VALUE!</v>
      </c>
      <c r="AL292" s="143" t="e">
        <f t="shared" si="95"/>
        <v>#VALUE!</v>
      </c>
      <c r="AM292" s="143" t="e">
        <f t="shared" si="95"/>
        <v>#VALUE!</v>
      </c>
      <c r="AN292" s="143" t="e">
        <f t="shared" si="95"/>
        <v>#VALUE!</v>
      </c>
      <c r="AO292" s="143" t="e">
        <f t="shared" si="95"/>
        <v>#VALUE!</v>
      </c>
      <c r="AP292" s="143" t="e">
        <f t="shared" si="95"/>
        <v>#VALUE!</v>
      </c>
      <c r="AQ292" s="143" t="e">
        <f t="shared" si="95"/>
        <v>#VALUE!</v>
      </c>
      <c r="AR292" s="143" t="e">
        <f t="shared" si="95"/>
        <v>#VALUE!</v>
      </c>
      <c r="AS292" s="143" t="e">
        <f t="shared" ref="H292:BM299" si="96">IF(COLUMN(AR292)-COLUMN($AB$30)+1&lt;=ROUND($AB$30,0)-23,AR292,0)</f>
        <v>#VALUE!</v>
      </c>
      <c r="AT292" s="143" t="e">
        <f t="shared" si="96"/>
        <v>#VALUE!</v>
      </c>
      <c r="AU292" s="143" t="e">
        <f t="shared" si="96"/>
        <v>#VALUE!</v>
      </c>
      <c r="AV292" s="143" t="e">
        <f t="shared" si="96"/>
        <v>#VALUE!</v>
      </c>
      <c r="AW292" s="143" t="e">
        <f t="shared" si="96"/>
        <v>#VALUE!</v>
      </c>
      <c r="AX292" s="143" t="e">
        <f t="shared" si="96"/>
        <v>#VALUE!</v>
      </c>
      <c r="AY292" s="143" t="e">
        <f t="shared" si="96"/>
        <v>#VALUE!</v>
      </c>
      <c r="AZ292" s="143" t="e">
        <f t="shared" si="96"/>
        <v>#VALUE!</v>
      </c>
      <c r="BA292" s="143" t="e">
        <f t="shared" si="96"/>
        <v>#VALUE!</v>
      </c>
      <c r="BB292" s="143" t="e">
        <f t="shared" si="96"/>
        <v>#VALUE!</v>
      </c>
      <c r="BC292" s="143" t="e">
        <f t="shared" si="96"/>
        <v>#VALUE!</v>
      </c>
      <c r="BD292" s="143" t="e">
        <f t="shared" si="96"/>
        <v>#VALUE!</v>
      </c>
      <c r="BE292" s="143" t="e">
        <f t="shared" si="96"/>
        <v>#VALUE!</v>
      </c>
      <c r="BF292" s="143" t="e">
        <f t="shared" si="96"/>
        <v>#VALUE!</v>
      </c>
      <c r="BG292" s="143" t="e">
        <f t="shared" si="96"/>
        <v>#VALUE!</v>
      </c>
      <c r="BH292" s="143" t="e">
        <f t="shared" si="96"/>
        <v>#VALUE!</v>
      </c>
      <c r="BI292" s="143" t="e">
        <f t="shared" si="96"/>
        <v>#VALUE!</v>
      </c>
      <c r="BJ292" s="143" t="e">
        <f t="shared" si="96"/>
        <v>#VALUE!</v>
      </c>
      <c r="BK292" s="143" t="e">
        <f t="shared" si="96"/>
        <v>#VALUE!</v>
      </c>
      <c r="BL292" s="143" t="e">
        <f t="shared" si="96"/>
        <v>#VALUE!</v>
      </c>
      <c r="BM292" s="143" t="e">
        <f t="shared" si="96"/>
        <v>#VALUE!</v>
      </c>
      <c r="BN292" s="95"/>
      <c r="BO292" s="95"/>
      <c r="BP292" s="95"/>
      <c r="BQ292" s="95"/>
      <c r="BR292" s="95"/>
      <c r="BS292" s="95"/>
      <c r="BT292" s="95"/>
      <c r="BU292" s="95"/>
      <c r="BV292" s="95"/>
      <c r="BW292" s="95"/>
      <c r="BX292" s="95"/>
      <c r="BY292" s="95"/>
      <c r="BZ292" s="95"/>
      <c r="CA292" s="95"/>
      <c r="CB292" s="95"/>
      <c r="CC292" s="95"/>
      <c r="CD292" s="95"/>
      <c r="CE292" s="95"/>
      <c r="CF292" s="95"/>
      <c r="CG292" s="95"/>
      <c r="CH292" s="95"/>
      <c r="CI292" s="95"/>
      <c r="CJ292" s="95"/>
      <c r="CK292" s="95"/>
      <c r="CL292" s="95"/>
      <c r="CM292" s="95"/>
      <c r="CN292" s="95"/>
      <c r="CO292" s="95"/>
      <c r="CP292" s="95"/>
      <c r="CQ292" s="95"/>
      <c r="CR292" s="95"/>
      <c r="CS292" s="95"/>
      <c r="CT292" s="95"/>
      <c r="CU292" s="95"/>
      <c r="CV292" s="95"/>
      <c r="CW292" s="95"/>
      <c r="CX292" s="95"/>
      <c r="CY292" s="95"/>
      <c r="CZ292" s="95"/>
      <c r="DA292" s="95"/>
      <c r="DB292" s="95"/>
      <c r="DC292" s="95"/>
      <c r="DD292" s="95"/>
      <c r="DE292" s="95"/>
      <c r="DF292" s="95"/>
      <c r="DG292" s="95"/>
      <c r="DH292" s="95"/>
      <c r="DI292" s="95"/>
      <c r="DJ292" s="95"/>
      <c r="DK292" s="95"/>
      <c r="DL292" s="95"/>
      <c r="DM292" s="95"/>
      <c r="DN292" s="95"/>
      <c r="DO292" s="95"/>
      <c r="DP292" s="95"/>
      <c r="DQ292" s="95"/>
      <c r="DR292" s="95"/>
      <c r="DS292" s="95"/>
      <c r="DT292" s="95"/>
      <c r="DU292" s="95"/>
      <c r="DV292" s="95"/>
      <c r="DW292" s="95"/>
      <c r="DX292" s="95"/>
      <c r="DY292" s="95"/>
      <c r="DZ292" s="95"/>
      <c r="EA292" s="95"/>
      <c r="EB292" s="95"/>
      <c r="EC292" s="95"/>
      <c r="ED292" s="95"/>
      <c r="EE292" s="95"/>
      <c r="EF292" s="95"/>
      <c r="EG292" s="95"/>
      <c r="EH292" s="95"/>
      <c r="EI292" s="95"/>
      <c r="EJ292" s="95"/>
      <c r="EK292" s="95"/>
      <c r="EL292" s="95"/>
      <c r="EM292" s="95"/>
      <c r="EN292" s="95"/>
      <c r="EO292" s="95"/>
      <c r="EP292" s="95"/>
      <c r="EQ292" s="95"/>
      <c r="ER292" s="95"/>
      <c r="ES292" s="95"/>
      <c r="ET292" s="95"/>
      <c r="EU292" s="95"/>
      <c r="EV292" s="95"/>
      <c r="EW292" s="95"/>
      <c r="EX292" s="95"/>
      <c r="EY292" s="95"/>
      <c r="EZ292" s="95"/>
      <c r="FA292" s="95"/>
      <c r="FB292" s="95"/>
      <c r="FC292" s="95"/>
      <c r="FD292" s="95"/>
      <c r="FE292" s="95"/>
      <c r="FF292" s="95"/>
      <c r="FG292" s="95"/>
      <c r="FH292" s="95"/>
      <c r="FI292" s="95"/>
      <c r="FJ292" s="95"/>
      <c r="FK292" s="95"/>
      <c r="FL292" s="95"/>
      <c r="FM292" s="95"/>
      <c r="FN292" s="95"/>
      <c r="FO292" s="95"/>
      <c r="FP292" s="95"/>
      <c r="FQ292" s="95"/>
      <c r="FR292" s="95"/>
      <c r="FS292" s="95"/>
      <c r="FT292" s="95"/>
      <c r="FU292" s="95"/>
      <c r="FV292" s="95"/>
      <c r="FW292" s="95"/>
      <c r="FX292" s="95"/>
      <c r="FY292" s="95"/>
      <c r="FZ292" s="95"/>
      <c r="GA292" s="95"/>
      <c r="GB292" s="95"/>
      <c r="GC292" s="95"/>
      <c r="GD292" s="95"/>
      <c r="GE292" s="95"/>
      <c r="GF292" s="95"/>
      <c r="GG292" s="95"/>
      <c r="GH292" s="95"/>
      <c r="GI292" s="95"/>
      <c r="GJ292" s="95"/>
      <c r="GK292" s="95"/>
      <c r="GL292" s="95"/>
      <c r="GM292" s="95"/>
      <c r="GN292" s="95"/>
      <c r="GO292" s="95"/>
      <c r="GP292" s="95"/>
      <c r="GQ292" s="95"/>
      <c r="GR292" s="95"/>
      <c r="GS292" s="95"/>
      <c r="GT292" s="95"/>
      <c r="GU292" s="95"/>
      <c r="GV292" s="95"/>
      <c r="GW292" s="133"/>
      <c r="GX292" s="133"/>
      <c r="GY292" s="133"/>
      <c r="GZ292" s="133"/>
      <c r="HA292" s="133"/>
      <c r="HB292" s="133"/>
      <c r="HC292" s="133"/>
      <c r="HD292" s="133"/>
      <c r="HE292" s="133"/>
      <c r="HF292" s="133"/>
      <c r="HG292" s="95"/>
      <c r="HH292" s="95"/>
      <c r="HI292" s="95"/>
      <c r="HJ292" s="95"/>
      <c r="HK292" s="95"/>
      <c r="HL292" s="95"/>
      <c r="HM292" s="95"/>
      <c r="HN292" s="95"/>
      <c r="HO292" s="95"/>
      <c r="HP292" s="95"/>
      <c r="HQ292" s="95"/>
      <c r="HR292" s="95"/>
      <c r="HS292" s="95"/>
      <c r="HT292" s="95"/>
      <c r="HU292" s="95"/>
      <c r="HV292" s="95"/>
      <c r="HW292" s="95"/>
      <c r="HX292" s="95"/>
      <c r="HY292" s="95"/>
      <c r="HZ292" s="95"/>
      <c r="IA292" s="95"/>
      <c r="IB292" s="95"/>
      <c r="IC292" s="95"/>
      <c r="ID292" s="95"/>
      <c r="IE292" s="95"/>
      <c r="IF292" s="95"/>
      <c r="IG292" s="95"/>
      <c r="IH292" s="95"/>
      <c r="II292" s="95"/>
      <c r="IJ292" s="95"/>
      <c r="IK292" s="95"/>
      <c r="IL292" s="95"/>
      <c r="IM292" s="95"/>
      <c r="IN292" s="95"/>
      <c r="IO292" s="95"/>
      <c r="IP292" s="95"/>
      <c r="IQ292" s="95"/>
      <c r="IR292" s="95"/>
      <c r="IS292" s="95"/>
      <c r="IT292" s="95"/>
      <c r="IU292" s="95"/>
      <c r="IV292" s="95"/>
      <c r="IW292" s="95"/>
      <c r="IX292" s="95"/>
      <c r="IY292" s="95"/>
      <c r="IZ292" s="95"/>
      <c r="JA292" s="95"/>
      <c r="JB292" s="95"/>
      <c r="JC292" s="95"/>
      <c r="JD292" s="95"/>
      <c r="JE292" s="95"/>
      <c r="JF292" s="95"/>
      <c r="JG292" s="95"/>
      <c r="JH292" s="95"/>
      <c r="JI292" s="95"/>
      <c r="JJ292" s="95"/>
      <c r="JK292" s="95"/>
      <c r="JL292" s="95"/>
      <c r="JM292" s="95"/>
      <c r="JN292" s="95"/>
      <c r="JO292" s="95"/>
      <c r="JP292" s="95"/>
      <c r="JQ292" s="95"/>
      <c r="JR292" s="95"/>
      <c r="JS292" s="95"/>
      <c r="JT292" s="95"/>
      <c r="JU292" s="95"/>
      <c r="JV292" s="95"/>
      <c r="JW292" s="95"/>
      <c r="JX292" s="95"/>
      <c r="JY292" s="95"/>
      <c r="JZ292" s="95"/>
      <c r="KA292" s="95"/>
      <c r="KB292" s="95"/>
      <c r="KC292" s="95"/>
      <c r="KD292" s="95"/>
      <c r="KE292" s="95"/>
      <c r="KF292" s="95"/>
      <c r="KG292" s="95"/>
      <c r="KH292" s="95"/>
      <c r="KI292" s="95"/>
      <c r="KJ292" s="95"/>
      <c r="KK292" s="95"/>
      <c r="KL292" s="95"/>
      <c r="KM292" s="95"/>
      <c r="KN292" s="95"/>
      <c r="KO292" s="95"/>
      <c r="KP292" s="95"/>
      <c r="KQ292" s="95"/>
      <c r="KR292" s="95"/>
      <c r="KS292" s="95"/>
      <c r="KT292" s="95"/>
      <c r="KU292" s="95"/>
      <c r="KV292" s="95"/>
      <c r="KW292" s="95"/>
      <c r="KX292" s="95"/>
      <c r="KY292" s="95"/>
      <c r="KZ292" s="95"/>
      <c r="LA292" s="95"/>
      <c r="LB292" s="95"/>
      <c r="LC292" s="95"/>
      <c r="LD292" s="95"/>
      <c r="LE292" s="95"/>
      <c r="LF292" s="95"/>
      <c r="LG292" s="95"/>
      <c r="LH292" s="95"/>
      <c r="LI292" s="95"/>
      <c r="LJ292" s="95"/>
      <c r="LK292" s="95"/>
      <c r="LL292" s="95"/>
      <c r="LM292" s="95"/>
      <c r="LN292" s="95"/>
      <c r="LO292" s="95"/>
      <c r="LP292" s="95"/>
      <c r="LQ292" s="95"/>
      <c r="LR292" s="95"/>
      <c r="LS292" s="95"/>
      <c r="LT292" s="95"/>
      <c r="LU292" s="95"/>
      <c r="LV292" s="95"/>
      <c r="LW292" s="95"/>
      <c r="LX292" s="95"/>
      <c r="LY292" s="95"/>
      <c r="LZ292" s="95"/>
      <c r="MA292" s="95"/>
      <c r="MB292" s="95"/>
      <c r="MC292" s="95"/>
      <c r="MD292" s="95"/>
      <c r="ME292" s="95"/>
      <c r="MF292" s="95"/>
      <c r="MG292" s="95"/>
      <c r="MH292" s="95"/>
      <c r="MI292" s="95"/>
      <c r="MJ292" s="95"/>
      <c r="MK292" s="95"/>
      <c r="ML292" s="95"/>
      <c r="MM292" s="95"/>
      <c r="MN292" s="95"/>
      <c r="MO292" s="95"/>
      <c r="MP292" s="95"/>
      <c r="MQ292" s="95"/>
      <c r="MR292" s="95"/>
      <c r="MS292" s="95"/>
      <c r="MT292" s="95"/>
      <c r="MU292" s="95"/>
      <c r="MV292" s="95"/>
      <c r="MW292" s="95"/>
      <c r="MX292" s="95"/>
      <c r="MY292" s="95"/>
      <c r="MZ292" s="95"/>
      <c r="NA292" s="95"/>
      <c r="NB292" s="95"/>
      <c r="NC292" s="95"/>
      <c r="ND292" s="95"/>
      <c r="NE292" s="95"/>
      <c r="NF292" s="95"/>
      <c r="NG292" s="95"/>
      <c r="NH292" s="95"/>
      <c r="NI292" s="95"/>
      <c r="NJ292" s="95"/>
      <c r="NK292" s="95"/>
      <c r="NL292" s="95"/>
      <c r="NM292" s="95"/>
      <c r="NN292" s="95"/>
      <c r="NO292" s="95"/>
      <c r="NP292" s="95"/>
      <c r="NQ292" s="95"/>
      <c r="NR292" s="95"/>
      <c r="NS292" s="95"/>
      <c r="NT292" s="95"/>
      <c r="NU292" s="95"/>
      <c r="NV292" s="95"/>
      <c r="NW292" s="95"/>
      <c r="NX292" s="95"/>
      <c r="NY292" s="95"/>
      <c r="NZ292" s="95"/>
      <c r="OA292" s="95"/>
      <c r="OB292" s="95"/>
      <c r="OC292" s="95"/>
      <c r="OD292" s="95"/>
      <c r="OE292" s="95"/>
      <c r="OF292" s="95"/>
      <c r="OG292" s="95"/>
      <c r="OH292" s="95"/>
      <c r="OI292" s="95"/>
      <c r="OJ292" s="95"/>
      <c r="OK292" s="95"/>
      <c r="OL292" s="95"/>
      <c r="OM292" s="95"/>
      <c r="ON292" s="95"/>
      <c r="OO292" s="95"/>
      <c r="OP292" s="95"/>
      <c r="OQ292" s="95"/>
      <c r="OR292" s="95"/>
      <c r="OS292" s="95"/>
      <c r="OT292" s="95"/>
      <c r="OU292" s="95"/>
      <c r="OV292" s="95"/>
      <c r="OW292" s="95"/>
      <c r="OX292" s="95"/>
      <c r="OY292" s="95"/>
      <c r="OZ292" s="95"/>
      <c r="PA292" s="95"/>
      <c r="PB292" s="95"/>
      <c r="PC292" s="95"/>
      <c r="PD292" s="95"/>
      <c r="PE292" s="95"/>
      <c r="PF292" s="95"/>
      <c r="PG292" s="95"/>
      <c r="PH292" s="95"/>
    </row>
    <row r="293" spans="3:424" s="85" customFormat="1" ht="29.55" customHeight="1">
      <c r="C293" s="1815" t="s">
        <v>226</v>
      </c>
      <c r="D293" s="1815"/>
      <c r="E293" s="1815"/>
      <c r="F293" s="143">
        <f t="shared" si="89"/>
        <v>0</v>
      </c>
      <c r="G293" s="143" t="e">
        <f t="shared" si="90"/>
        <v>#VALUE!</v>
      </c>
      <c r="H293" s="143" t="e">
        <f t="shared" si="96"/>
        <v>#VALUE!</v>
      </c>
      <c r="I293" s="143" t="e">
        <f t="shared" si="96"/>
        <v>#VALUE!</v>
      </c>
      <c r="J293" s="143" t="e">
        <f t="shared" si="96"/>
        <v>#VALUE!</v>
      </c>
      <c r="K293" s="143" t="e">
        <f t="shared" si="96"/>
        <v>#VALUE!</v>
      </c>
      <c r="L293" s="143" t="e">
        <f t="shared" si="96"/>
        <v>#VALUE!</v>
      </c>
      <c r="M293" s="143" t="e">
        <f t="shared" si="96"/>
        <v>#VALUE!</v>
      </c>
      <c r="N293" s="143" t="e">
        <f t="shared" si="96"/>
        <v>#VALUE!</v>
      </c>
      <c r="O293" s="143" t="e">
        <f t="shared" si="96"/>
        <v>#VALUE!</v>
      </c>
      <c r="P293" s="143" t="e">
        <f t="shared" si="96"/>
        <v>#VALUE!</v>
      </c>
      <c r="Q293" s="143" t="e">
        <f t="shared" si="96"/>
        <v>#VALUE!</v>
      </c>
      <c r="R293" s="143" t="e">
        <f t="shared" si="96"/>
        <v>#VALUE!</v>
      </c>
      <c r="S293" s="143" t="e">
        <f t="shared" si="96"/>
        <v>#VALUE!</v>
      </c>
      <c r="T293" s="143" t="e">
        <f t="shared" si="96"/>
        <v>#VALUE!</v>
      </c>
      <c r="U293" s="143" t="e">
        <f t="shared" si="96"/>
        <v>#VALUE!</v>
      </c>
      <c r="V293" s="143" t="e">
        <f t="shared" si="96"/>
        <v>#VALUE!</v>
      </c>
      <c r="W293" s="143" t="e">
        <f t="shared" si="96"/>
        <v>#VALUE!</v>
      </c>
      <c r="X293" s="143" t="e">
        <f t="shared" si="96"/>
        <v>#VALUE!</v>
      </c>
      <c r="Y293" s="143" t="e">
        <f t="shared" si="96"/>
        <v>#VALUE!</v>
      </c>
      <c r="Z293" s="143" t="e">
        <f t="shared" si="96"/>
        <v>#VALUE!</v>
      </c>
      <c r="AA293" s="143" t="e">
        <f t="shared" si="96"/>
        <v>#VALUE!</v>
      </c>
      <c r="AB293" s="143" t="e">
        <f t="shared" si="96"/>
        <v>#VALUE!</v>
      </c>
      <c r="AC293" s="143" t="e">
        <f t="shared" si="96"/>
        <v>#VALUE!</v>
      </c>
      <c r="AD293" s="143" t="e">
        <f t="shared" si="96"/>
        <v>#VALUE!</v>
      </c>
      <c r="AE293" s="143" t="e">
        <f t="shared" si="96"/>
        <v>#VALUE!</v>
      </c>
      <c r="AF293" s="143" t="e">
        <f t="shared" si="96"/>
        <v>#VALUE!</v>
      </c>
      <c r="AG293" s="143" t="e">
        <f t="shared" si="96"/>
        <v>#VALUE!</v>
      </c>
      <c r="AH293" s="143" t="e">
        <f t="shared" si="96"/>
        <v>#VALUE!</v>
      </c>
      <c r="AI293" s="143" t="e">
        <f t="shared" si="96"/>
        <v>#VALUE!</v>
      </c>
      <c r="AJ293" s="143" t="e">
        <f t="shared" si="96"/>
        <v>#VALUE!</v>
      </c>
      <c r="AK293" s="143" t="e">
        <f t="shared" si="96"/>
        <v>#VALUE!</v>
      </c>
      <c r="AL293" s="143" t="e">
        <f t="shared" si="96"/>
        <v>#VALUE!</v>
      </c>
      <c r="AM293" s="143" t="e">
        <f t="shared" si="96"/>
        <v>#VALUE!</v>
      </c>
      <c r="AN293" s="143" t="e">
        <f t="shared" si="96"/>
        <v>#VALUE!</v>
      </c>
      <c r="AO293" s="143" t="e">
        <f t="shared" si="96"/>
        <v>#VALUE!</v>
      </c>
      <c r="AP293" s="143" t="e">
        <f t="shared" si="96"/>
        <v>#VALUE!</v>
      </c>
      <c r="AQ293" s="143" t="e">
        <f t="shared" si="96"/>
        <v>#VALUE!</v>
      </c>
      <c r="AR293" s="143" t="e">
        <f t="shared" si="96"/>
        <v>#VALUE!</v>
      </c>
      <c r="AS293" s="143" t="e">
        <f t="shared" si="96"/>
        <v>#VALUE!</v>
      </c>
      <c r="AT293" s="143" t="e">
        <f t="shared" si="96"/>
        <v>#VALUE!</v>
      </c>
      <c r="AU293" s="143" t="e">
        <f t="shared" si="96"/>
        <v>#VALUE!</v>
      </c>
      <c r="AV293" s="143" t="e">
        <f t="shared" si="96"/>
        <v>#VALUE!</v>
      </c>
      <c r="AW293" s="143" t="e">
        <f t="shared" si="96"/>
        <v>#VALUE!</v>
      </c>
      <c r="AX293" s="143" t="e">
        <f t="shared" si="96"/>
        <v>#VALUE!</v>
      </c>
      <c r="AY293" s="143" t="e">
        <f t="shared" si="96"/>
        <v>#VALUE!</v>
      </c>
      <c r="AZ293" s="143" t="e">
        <f t="shared" si="96"/>
        <v>#VALUE!</v>
      </c>
      <c r="BA293" s="143" t="e">
        <f t="shared" si="96"/>
        <v>#VALUE!</v>
      </c>
      <c r="BB293" s="143" t="e">
        <f t="shared" si="96"/>
        <v>#VALUE!</v>
      </c>
      <c r="BC293" s="143" t="e">
        <f t="shared" si="96"/>
        <v>#VALUE!</v>
      </c>
      <c r="BD293" s="143" t="e">
        <f t="shared" si="96"/>
        <v>#VALUE!</v>
      </c>
      <c r="BE293" s="143" t="e">
        <f t="shared" si="96"/>
        <v>#VALUE!</v>
      </c>
      <c r="BF293" s="143" t="e">
        <f t="shared" si="96"/>
        <v>#VALUE!</v>
      </c>
      <c r="BG293" s="143" t="e">
        <f t="shared" si="96"/>
        <v>#VALUE!</v>
      </c>
      <c r="BH293" s="143" t="e">
        <f t="shared" si="96"/>
        <v>#VALUE!</v>
      </c>
      <c r="BI293" s="143" t="e">
        <f t="shared" si="96"/>
        <v>#VALUE!</v>
      </c>
      <c r="BJ293" s="143" t="e">
        <f t="shared" si="96"/>
        <v>#VALUE!</v>
      </c>
      <c r="BK293" s="143" t="e">
        <f t="shared" si="96"/>
        <v>#VALUE!</v>
      </c>
      <c r="BL293" s="143" t="e">
        <f t="shared" si="96"/>
        <v>#VALUE!</v>
      </c>
      <c r="BM293" s="143" t="e">
        <f t="shared" si="96"/>
        <v>#VALUE!</v>
      </c>
      <c r="BN293" s="95"/>
      <c r="BO293" s="95"/>
      <c r="BP293" s="95"/>
      <c r="BQ293" s="95"/>
      <c r="BR293" s="95"/>
      <c r="BS293" s="95"/>
      <c r="BT293" s="95"/>
      <c r="BU293" s="95"/>
      <c r="BV293" s="95"/>
      <c r="BW293" s="95"/>
      <c r="BX293" s="95"/>
      <c r="BY293" s="95"/>
      <c r="BZ293" s="95"/>
      <c r="CA293" s="95"/>
      <c r="CB293" s="95"/>
      <c r="CC293" s="95"/>
      <c r="CD293" s="95"/>
      <c r="CE293" s="95"/>
      <c r="CF293" s="95"/>
      <c r="CG293" s="95"/>
      <c r="CH293" s="95"/>
      <c r="CI293" s="95"/>
      <c r="CJ293" s="95"/>
      <c r="CK293" s="95"/>
      <c r="CL293" s="95"/>
      <c r="CM293" s="95"/>
      <c r="CN293" s="95"/>
      <c r="CO293" s="95"/>
      <c r="CP293" s="95"/>
      <c r="CQ293" s="95"/>
      <c r="CR293" s="95"/>
      <c r="CS293" s="95"/>
      <c r="CT293" s="95"/>
      <c r="CU293" s="95"/>
      <c r="CV293" s="95"/>
      <c r="CW293" s="95"/>
      <c r="CX293" s="95"/>
      <c r="CY293" s="95"/>
      <c r="CZ293" s="95"/>
      <c r="DA293" s="95"/>
      <c r="DB293" s="95"/>
      <c r="DC293" s="95"/>
      <c r="DD293" s="95"/>
      <c r="DE293" s="95"/>
      <c r="DF293" s="95"/>
      <c r="DG293" s="95"/>
      <c r="DH293" s="95"/>
      <c r="DI293" s="95"/>
      <c r="DJ293" s="95"/>
      <c r="DK293" s="95"/>
      <c r="DL293" s="95"/>
      <c r="DM293" s="95"/>
      <c r="DN293" s="95"/>
      <c r="DO293" s="95"/>
      <c r="DP293" s="95"/>
      <c r="DQ293" s="95"/>
      <c r="DR293" s="95"/>
      <c r="DS293" s="95"/>
      <c r="DT293" s="95"/>
      <c r="DU293" s="95"/>
      <c r="DV293" s="95"/>
      <c r="DW293" s="95"/>
      <c r="DX293" s="95"/>
      <c r="DY293" s="95"/>
      <c r="DZ293" s="95"/>
      <c r="EA293" s="95"/>
      <c r="EB293" s="95"/>
      <c r="EC293" s="95"/>
      <c r="ED293" s="95"/>
      <c r="EE293" s="95"/>
      <c r="EF293" s="95"/>
      <c r="EG293" s="95"/>
      <c r="EH293" s="95"/>
      <c r="EI293" s="95"/>
      <c r="EJ293" s="95"/>
      <c r="EK293" s="95"/>
      <c r="EL293" s="95"/>
      <c r="EM293" s="95"/>
      <c r="EN293" s="95"/>
      <c r="EO293" s="95"/>
      <c r="EP293" s="95"/>
      <c r="EQ293" s="95"/>
      <c r="ER293" s="95"/>
      <c r="ES293" s="95"/>
      <c r="ET293" s="95"/>
      <c r="EU293" s="95"/>
      <c r="EV293" s="95"/>
      <c r="EW293" s="95"/>
      <c r="EX293" s="95"/>
      <c r="EY293" s="95"/>
      <c r="EZ293" s="95"/>
      <c r="FA293" s="95"/>
      <c r="FB293" s="95"/>
      <c r="FC293" s="95"/>
      <c r="FD293" s="95"/>
      <c r="FE293" s="95"/>
      <c r="FF293" s="95"/>
      <c r="FG293" s="95"/>
      <c r="FH293" s="95"/>
      <c r="FI293" s="95"/>
      <c r="FJ293" s="95"/>
      <c r="FK293" s="95"/>
      <c r="FL293" s="95"/>
      <c r="FM293" s="95"/>
      <c r="FN293" s="95"/>
      <c r="FO293" s="95"/>
      <c r="FP293" s="95"/>
      <c r="FQ293" s="95"/>
      <c r="FR293" s="95"/>
      <c r="FS293" s="95"/>
      <c r="FT293" s="95"/>
      <c r="FU293" s="95"/>
      <c r="FV293" s="95"/>
      <c r="FW293" s="95"/>
      <c r="FX293" s="95"/>
      <c r="FY293" s="95"/>
      <c r="FZ293" s="95"/>
      <c r="GA293" s="95"/>
      <c r="GB293" s="95"/>
      <c r="GC293" s="95"/>
      <c r="GD293" s="95"/>
      <c r="GE293" s="95"/>
      <c r="GF293" s="95"/>
      <c r="GG293" s="95"/>
      <c r="GH293" s="95"/>
      <c r="GI293" s="95"/>
      <c r="GJ293" s="95"/>
      <c r="GK293" s="95"/>
      <c r="GL293" s="95"/>
      <c r="GM293" s="95"/>
      <c r="GN293" s="95"/>
      <c r="GO293" s="95"/>
      <c r="GP293" s="95"/>
      <c r="GQ293" s="95"/>
      <c r="GR293" s="95"/>
      <c r="GS293" s="95"/>
      <c r="GT293" s="95"/>
      <c r="GU293" s="95"/>
      <c r="GV293" s="95"/>
      <c r="GW293" s="133"/>
      <c r="GX293" s="133"/>
      <c r="GY293" s="133"/>
      <c r="GZ293" s="133"/>
      <c r="HA293" s="133"/>
      <c r="HB293" s="133"/>
      <c r="HC293" s="133"/>
      <c r="HD293" s="133"/>
      <c r="HE293" s="133"/>
      <c r="HF293" s="133"/>
      <c r="HG293" s="95"/>
      <c r="HH293" s="95"/>
      <c r="HI293" s="95"/>
      <c r="HJ293" s="95"/>
      <c r="HK293" s="95"/>
      <c r="HL293" s="95"/>
      <c r="HM293" s="95"/>
      <c r="HN293" s="95"/>
      <c r="HO293" s="95"/>
      <c r="HP293" s="95"/>
      <c r="HQ293" s="95"/>
      <c r="HR293" s="95"/>
      <c r="HS293" s="95"/>
      <c r="HT293" s="95"/>
      <c r="HU293" s="95"/>
      <c r="HV293" s="95"/>
      <c r="HW293" s="95"/>
      <c r="HX293" s="95"/>
      <c r="HY293" s="95"/>
      <c r="HZ293" s="95"/>
      <c r="IA293" s="95"/>
      <c r="IB293" s="95"/>
      <c r="IC293" s="95"/>
      <c r="ID293" s="95"/>
      <c r="IE293" s="95"/>
      <c r="IF293" s="95"/>
      <c r="IG293" s="95"/>
      <c r="IH293" s="95"/>
      <c r="II293" s="95"/>
      <c r="IJ293" s="95"/>
      <c r="IK293" s="95"/>
      <c r="IL293" s="95"/>
      <c r="IM293" s="95"/>
      <c r="IN293" s="95"/>
      <c r="IO293" s="95"/>
      <c r="IP293" s="95"/>
      <c r="IQ293" s="95"/>
      <c r="IR293" s="95"/>
      <c r="IS293" s="95"/>
      <c r="IT293" s="95"/>
      <c r="IU293" s="95"/>
      <c r="IV293" s="95"/>
      <c r="IW293" s="95"/>
      <c r="IX293" s="95"/>
      <c r="IY293" s="95"/>
      <c r="IZ293" s="95"/>
      <c r="JA293" s="95"/>
      <c r="JB293" s="95"/>
      <c r="JC293" s="95"/>
      <c r="JD293" s="95"/>
      <c r="JE293" s="95"/>
      <c r="JF293" s="95"/>
      <c r="JG293" s="95"/>
      <c r="JH293" s="95"/>
      <c r="JI293" s="95"/>
      <c r="JJ293" s="95"/>
      <c r="JK293" s="95"/>
      <c r="JL293" s="95"/>
      <c r="JM293" s="95"/>
      <c r="JN293" s="95"/>
      <c r="JO293" s="95"/>
      <c r="JP293" s="95"/>
      <c r="JQ293" s="95"/>
      <c r="JR293" s="95"/>
      <c r="JS293" s="95"/>
      <c r="JT293" s="95"/>
      <c r="JU293" s="95"/>
      <c r="JV293" s="95"/>
      <c r="JW293" s="95"/>
      <c r="JX293" s="95"/>
      <c r="JY293" s="95"/>
      <c r="JZ293" s="95"/>
      <c r="KA293" s="95"/>
      <c r="KB293" s="95"/>
      <c r="KC293" s="95"/>
      <c r="KD293" s="95"/>
      <c r="KE293" s="95"/>
      <c r="KF293" s="95"/>
      <c r="KG293" s="95"/>
      <c r="KH293" s="95"/>
      <c r="KI293" s="95"/>
      <c r="KJ293" s="95"/>
      <c r="KK293" s="95"/>
      <c r="KL293" s="95"/>
      <c r="KM293" s="95"/>
      <c r="KN293" s="95"/>
      <c r="KO293" s="95"/>
      <c r="KP293" s="95"/>
      <c r="KQ293" s="95"/>
      <c r="KR293" s="95"/>
      <c r="KS293" s="95"/>
      <c r="KT293" s="95"/>
      <c r="KU293" s="95"/>
      <c r="KV293" s="95"/>
      <c r="KW293" s="95"/>
      <c r="KX293" s="95"/>
      <c r="KY293" s="95"/>
      <c r="KZ293" s="95"/>
      <c r="LA293" s="95"/>
      <c r="LB293" s="95"/>
      <c r="LC293" s="95"/>
      <c r="LD293" s="95"/>
      <c r="LE293" s="95"/>
      <c r="LF293" s="95"/>
      <c r="LG293" s="95"/>
      <c r="LH293" s="95"/>
      <c r="LI293" s="95"/>
      <c r="LJ293" s="95"/>
      <c r="LK293" s="95"/>
      <c r="LL293" s="95"/>
      <c r="LM293" s="95"/>
      <c r="LN293" s="95"/>
      <c r="LO293" s="95"/>
      <c r="LP293" s="95"/>
      <c r="LQ293" s="95"/>
      <c r="LR293" s="95"/>
      <c r="LS293" s="95"/>
      <c r="LT293" s="95"/>
      <c r="LU293" s="95"/>
      <c r="LV293" s="95"/>
      <c r="LW293" s="95"/>
      <c r="LX293" s="95"/>
      <c r="LY293" s="95"/>
      <c r="LZ293" s="95"/>
      <c r="MA293" s="95"/>
      <c r="MB293" s="95"/>
      <c r="MC293" s="95"/>
      <c r="MD293" s="95"/>
      <c r="ME293" s="95"/>
      <c r="MF293" s="95"/>
      <c r="MG293" s="95"/>
      <c r="MH293" s="95"/>
      <c r="MI293" s="95"/>
      <c r="MJ293" s="95"/>
      <c r="MK293" s="95"/>
      <c r="ML293" s="95"/>
      <c r="MM293" s="95"/>
      <c r="MN293" s="95"/>
      <c r="MO293" s="95"/>
      <c r="MP293" s="95"/>
      <c r="MQ293" s="95"/>
      <c r="MR293" s="95"/>
      <c r="MS293" s="95"/>
      <c r="MT293" s="95"/>
      <c r="MU293" s="95"/>
      <c r="MV293" s="95"/>
      <c r="MW293" s="95"/>
      <c r="MX293" s="95"/>
      <c r="MY293" s="95"/>
      <c r="MZ293" s="95"/>
      <c r="NA293" s="95"/>
      <c r="NB293" s="95"/>
      <c r="NC293" s="95"/>
      <c r="ND293" s="95"/>
      <c r="NE293" s="95"/>
      <c r="NF293" s="95"/>
      <c r="NG293" s="95"/>
      <c r="NH293" s="95"/>
      <c r="NI293" s="95"/>
      <c r="NJ293" s="95"/>
      <c r="NK293" s="95"/>
      <c r="NL293" s="95"/>
      <c r="NM293" s="95"/>
      <c r="NN293" s="95"/>
      <c r="NO293" s="95"/>
      <c r="NP293" s="95"/>
      <c r="NQ293" s="95"/>
      <c r="NR293" s="95"/>
      <c r="NS293" s="95"/>
      <c r="NT293" s="95"/>
      <c r="NU293" s="95"/>
      <c r="NV293" s="95"/>
      <c r="NW293" s="95"/>
      <c r="NX293" s="95"/>
      <c r="NY293" s="95"/>
      <c r="NZ293" s="95"/>
      <c r="OA293" s="95"/>
      <c r="OB293" s="95"/>
      <c r="OC293" s="95"/>
      <c r="OD293" s="95"/>
      <c r="OE293" s="95"/>
      <c r="OF293" s="95"/>
      <c r="OG293" s="95"/>
      <c r="OH293" s="95"/>
      <c r="OI293" s="95"/>
      <c r="OJ293" s="95"/>
      <c r="OK293" s="95"/>
      <c r="OL293" s="95"/>
      <c r="OM293" s="95"/>
      <c r="ON293" s="95"/>
      <c r="OO293" s="95"/>
      <c r="OP293" s="95"/>
      <c r="OQ293" s="95"/>
      <c r="OR293" s="95"/>
      <c r="OS293" s="95"/>
      <c r="OT293" s="95"/>
      <c r="OU293" s="95"/>
      <c r="OV293" s="95"/>
      <c r="OW293" s="95"/>
      <c r="OX293" s="95"/>
      <c r="OY293" s="95"/>
      <c r="OZ293" s="95"/>
      <c r="PA293" s="95"/>
      <c r="PB293" s="95"/>
      <c r="PC293" s="95"/>
      <c r="PD293" s="95"/>
      <c r="PE293" s="95"/>
      <c r="PF293" s="95"/>
      <c r="PG293" s="95"/>
      <c r="PH293" s="95"/>
    </row>
    <row r="294" spans="3:424" s="85" customFormat="1" ht="18">
      <c r="C294" s="1816" t="s">
        <v>253</v>
      </c>
      <c r="D294" s="1816"/>
      <c r="E294" s="1817"/>
      <c r="F294" s="131"/>
      <c r="G294" s="144"/>
      <c r="H294" s="144"/>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4"/>
      <c r="AT294" s="144"/>
      <c r="AU294" s="144"/>
      <c r="AV294" s="144"/>
      <c r="AW294" s="144"/>
      <c r="AX294" s="144"/>
      <c r="AY294" s="144"/>
      <c r="AZ294" s="144"/>
      <c r="BA294" s="144"/>
      <c r="BB294" s="144"/>
      <c r="BC294" s="144"/>
      <c r="BD294" s="144"/>
      <c r="BE294" s="144"/>
      <c r="BF294" s="144"/>
      <c r="BG294" s="144"/>
      <c r="BH294" s="144"/>
      <c r="BI294" s="144"/>
      <c r="BJ294" s="144"/>
      <c r="BK294" s="144"/>
      <c r="BL294" s="144"/>
      <c r="BM294" s="144"/>
      <c r="BN294" s="95"/>
      <c r="BO294" s="95"/>
      <c r="BP294" s="95"/>
      <c r="BQ294" s="95"/>
      <c r="BR294" s="95"/>
      <c r="BS294" s="95"/>
      <c r="BT294" s="95"/>
      <c r="BU294" s="95"/>
      <c r="BV294" s="95"/>
      <c r="BW294" s="95"/>
      <c r="BX294" s="95"/>
      <c r="BY294" s="95"/>
      <c r="BZ294" s="95"/>
      <c r="CA294" s="95"/>
      <c r="CB294" s="95"/>
      <c r="CC294" s="95"/>
      <c r="CD294" s="95"/>
      <c r="CE294" s="95"/>
      <c r="CF294" s="95"/>
      <c r="CG294" s="95"/>
      <c r="CH294" s="95"/>
      <c r="CI294" s="95"/>
      <c r="CJ294" s="95"/>
      <c r="CK294" s="95"/>
      <c r="CL294" s="95"/>
      <c r="CM294" s="95"/>
      <c r="CN294" s="95"/>
      <c r="CO294" s="95"/>
      <c r="CP294" s="95"/>
      <c r="CQ294" s="95"/>
      <c r="CR294" s="95"/>
      <c r="CS294" s="95"/>
      <c r="CT294" s="95"/>
      <c r="CU294" s="95"/>
      <c r="CV294" s="95"/>
      <c r="CW294" s="95"/>
      <c r="CX294" s="95"/>
      <c r="CY294" s="95"/>
      <c r="CZ294" s="95"/>
      <c r="DA294" s="95"/>
      <c r="DB294" s="95"/>
      <c r="DC294" s="95"/>
      <c r="DD294" s="95"/>
      <c r="DE294" s="95"/>
      <c r="DF294" s="95"/>
      <c r="DG294" s="95"/>
      <c r="DH294" s="95"/>
      <c r="DI294" s="95"/>
      <c r="DJ294" s="95"/>
      <c r="DK294" s="95"/>
      <c r="DL294" s="95"/>
      <c r="DM294" s="95"/>
      <c r="DN294" s="95"/>
      <c r="DO294" s="95"/>
      <c r="DP294" s="95"/>
      <c r="DQ294" s="95"/>
      <c r="DR294" s="95"/>
      <c r="DS294" s="95"/>
      <c r="DT294" s="95"/>
      <c r="DU294" s="95"/>
      <c r="DV294" s="95"/>
      <c r="DW294" s="95"/>
      <c r="DX294" s="95"/>
      <c r="DY294" s="95"/>
      <c r="DZ294" s="95"/>
      <c r="EA294" s="95"/>
      <c r="EB294" s="95"/>
      <c r="EC294" s="95"/>
      <c r="ED294" s="95"/>
      <c r="EE294" s="95"/>
      <c r="EF294" s="95"/>
      <c r="EG294" s="95"/>
      <c r="EH294" s="95"/>
      <c r="EI294" s="95"/>
      <c r="EJ294" s="95"/>
      <c r="EK294" s="95"/>
      <c r="EL294" s="95"/>
      <c r="EM294" s="95"/>
      <c r="EN294" s="95"/>
      <c r="EO294" s="95"/>
      <c r="EP294" s="95"/>
      <c r="EQ294" s="95"/>
      <c r="ER294" s="95"/>
      <c r="ES294" s="95"/>
      <c r="ET294" s="95"/>
      <c r="EU294" s="95"/>
      <c r="EV294" s="95"/>
      <c r="EW294" s="95"/>
      <c r="EX294" s="95"/>
      <c r="EY294" s="95"/>
      <c r="EZ294" s="95"/>
      <c r="FA294" s="95"/>
      <c r="FB294" s="95"/>
      <c r="FC294" s="95"/>
      <c r="FD294" s="95"/>
      <c r="FE294" s="95"/>
      <c r="FF294" s="95"/>
      <c r="FG294" s="95"/>
      <c r="FH294" s="95"/>
      <c r="FI294" s="95"/>
      <c r="FJ294" s="95"/>
      <c r="FK294" s="95"/>
      <c r="FL294" s="95"/>
      <c r="FM294" s="95"/>
      <c r="FN294" s="95"/>
      <c r="FO294" s="95"/>
      <c r="FP294" s="95"/>
      <c r="FQ294" s="95"/>
      <c r="FR294" s="95"/>
      <c r="FS294" s="95"/>
      <c r="FT294" s="95"/>
      <c r="FU294" s="95"/>
      <c r="FV294" s="95"/>
      <c r="FW294" s="95"/>
      <c r="FX294" s="95"/>
      <c r="FY294" s="95"/>
      <c r="FZ294" s="95"/>
      <c r="GA294" s="95"/>
      <c r="GB294" s="95"/>
      <c r="GC294" s="95"/>
      <c r="GD294" s="95"/>
      <c r="GE294" s="95"/>
      <c r="GF294" s="95"/>
      <c r="GG294" s="95"/>
      <c r="GH294" s="95"/>
      <c r="GI294" s="95"/>
      <c r="GJ294" s="95"/>
      <c r="GK294" s="95"/>
      <c r="GL294" s="95"/>
      <c r="GM294" s="95"/>
      <c r="GN294" s="95"/>
      <c r="GO294" s="95"/>
      <c r="GP294" s="95"/>
      <c r="GQ294" s="95"/>
      <c r="GR294" s="95"/>
      <c r="GS294" s="95"/>
      <c r="GT294" s="95"/>
      <c r="GU294" s="95"/>
      <c r="GV294" s="95"/>
      <c r="GW294" s="133"/>
      <c r="GX294" s="133"/>
      <c r="GY294" s="133"/>
      <c r="GZ294" s="133"/>
      <c r="HA294" s="133"/>
      <c r="HB294" s="133"/>
      <c r="HC294" s="133"/>
      <c r="HD294" s="133"/>
      <c r="HE294" s="133"/>
      <c r="HF294" s="133"/>
      <c r="HG294" s="95"/>
      <c r="HH294" s="95"/>
      <c r="HI294" s="95"/>
      <c r="HJ294" s="95"/>
      <c r="HK294" s="95"/>
      <c r="HL294" s="95"/>
      <c r="HM294" s="95"/>
      <c r="HN294" s="95"/>
      <c r="HO294" s="95"/>
      <c r="HP294" s="95"/>
      <c r="HQ294" s="95"/>
      <c r="HR294" s="95"/>
      <c r="HS294" s="95"/>
      <c r="HT294" s="95"/>
      <c r="HU294" s="95"/>
      <c r="HV294" s="95"/>
      <c r="HW294" s="95"/>
      <c r="HX294" s="95"/>
      <c r="HY294" s="95"/>
      <c r="HZ294" s="95"/>
      <c r="IA294" s="95"/>
      <c r="IB294" s="95"/>
      <c r="IC294" s="95"/>
      <c r="ID294" s="95"/>
      <c r="IE294" s="95"/>
      <c r="IF294" s="95"/>
      <c r="IG294" s="95"/>
      <c r="IH294" s="95"/>
      <c r="II294" s="95"/>
      <c r="IJ294" s="95"/>
      <c r="IK294" s="95"/>
      <c r="IL294" s="95"/>
      <c r="IM294" s="95"/>
      <c r="IN294" s="95"/>
      <c r="IO294" s="95"/>
      <c r="IP294" s="95"/>
      <c r="IQ294" s="95"/>
      <c r="IR294" s="95"/>
      <c r="IS294" s="95"/>
      <c r="IT294" s="95"/>
      <c r="IU294" s="95"/>
      <c r="IV294" s="95"/>
      <c r="IW294" s="95"/>
      <c r="IX294" s="95"/>
      <c r="IY294" s="95"/>
      <c r="IZ294" s="95"/>
      <c r="JA294" s="95"/>
      <c r="JB294" s="95"/>
      <c r="JC294" s="95"/>
      <c r="JD294" s="95"/>
      <c r="JE294" s="95"/>
      <c r="JF294" s="95"/>
      <c r="JG294" s="95"/>
      <c r="JH294" s="95"/>
      <c r="JI294" s="95"/>
      <c r="JJ294" s="95"/>
      <c r="JK294" s="95"/>
      <c r="JL294" s="95"/>
      <c r="JM294" s="95"/>
      <c r="JN294" s="95"/>
      <c r="JO294" s="95"/>
      <c r="JP294" s="95"/>
      <c r="JQ294" s="95"/>
      <c r="JR294" s="95"/>
      <c r="JS294" s="95"/>
      <c r="JT294" s="95"/>
      <c r="JU294" s="95"/>
      <c r="JV294" s="95"/>
      <c r="JW294" s="95"/>
      <c r="JX294" s="95"/>
      <c r="JY294" s="95"/>
      <c r="JZ294" s="95"/>
      <c r="KA294" s="95"/>
      <c r="KB294" s="95"/>
      <c r="KC294" s="95"/>
      <c r="KD294" s="95"/>
      <c r="KE294" s="95"/>
      <c r="KF294" s="95"/>
      <c r="KG294" s="95"/>
      <c r="KH294" s="95"/>
      <c r="KI294" s="95"/>
      <c r="KJ294" s="95"/>
      <c r="KK294" s="95"/>
      <c r="KL294" s="95"/>
      <c r="KM294" s="95"/>
      <c r="KN294" s="95"/>
      <c r="KO294" s="95"/>
      <c r="KP294" s="95"/>
      <c r="KQ294" s="95"/>
      <c r="KR294" s="95"/>
      <c r="KS294" s="95"/>
      <c r="KT294" s="95"/>
      <c r="KU294" s="95"/>
      <c r="KV294" s="95"/>
      <c r="KW294" s="95"/>
      <c r="KX294" s="95"/>
      <c r="KY294" s="95"/>
      <c r="KZ294" s="95"/>
      <c r="LA294" s="95"/>
      <c r="LB294" s="95"/>
      <c r="LC294" s="95"/>
      <c r="LD294" s="95"/>
      <c r="LE294" s="95"/>
      <c r="LF294" s="95"/>
      <c r="LG294" s="95"/>
      <c r="LH294" s="95"/>
      <c r="LI294" s="95"/>
      <c r="LJ294" s="95"/>
      <c r="LK294" s="95"/>
      <c r="LL294" s="95"/>
      <c r="LM294" s="95"/>
      <c r="LN294" s="95"/>
      <c r="LO294" s="95"/>
      <c r="LP294" s="95"/>
      <c r="LQ294" s="95"/>
      <c r="LR294" s="95"/>
      <c r="LS294" s="95"/>
      <c r="LT294" s="95"/>
      <c r="LU294" s="95"/>
      <c r="LV294" s="95"/>
      <c r="LW294" s="95"/>
      <c r="LX294" s="95"/>
      <c r="LY294" s="95"/>
      <c r="LZ294" s="95"/>
      <c r="MA294" s="95"/>
      <c r="MB294" s="95"/>
      <c r="MC294" s="95"/>
      <c r="MD294" s="95"/>
      <c r="ME294" s="95"/>
      <c r="MF294" s="95"/>
      <c r="MG294" s="95"/>
      <c r="MH294" s="95"/>
      <c r="MI294" s="95"/>
      <c r="MJ294" s="95"/>
      <c r="MK294" s="95"/>
      <c r="ML294" s="95"/>
      <c r="MM294" s="95"/>
      <c r="MN294" s="95"/>
      <c r="MO294" s="95"/>
      <c r="MP294" s="95"/>
      <c r="MQ294" s="95"/>
      <c r="MR294" s="95"/>
      <c r="MS294" s="95"/>
      <c r="MT294" s="95"/>
      <c r="MU294" s="95"/>
      <c r="MV294" s="95"/>
      <c r="MW294" s="95"/>
      <c r="MX294" s="95"/>
      <c r="MY294" s="95"/>
      <c r="MZ294" s="95"/>
      <c r="NA294" s="95"/>
      <c r="NB294" s="95"/>
      <c r="NC294" s="95"/>
      <c r="ND294" s="95"/>
      <c r="NE294" s="95"/>
      <c r="NF294" s="95"/>
      <c r="NG294" s="95"/>
      <c r="NH294" s="95"/>
      <c r="NI294" s="95"/>
      <c r="NJ294" s="95"/>
      <c r="NK294" s="95"/>
      <c r="NL294" s="95"/>
      <c r="NM294" s="95"/>
      <c r="NN294" s="95"/>
      <c r="NO294" s="95"/>
      <c r="NP294" s="95"/>
      <c r="NQ294" s="95"/>
      <c r="NR294" s="95"/>
      <c r="NS294" s="95"/>
      <c r="NT294" s="95"/>
      <c r="NU294" s="95"/>
      <c r="NV294" s="95"/>
      <c r="NW294" s="95"/>
      <c r="NX294" s="95"/>
      <c r="NY294" s="95"/>
      <c r="NZ294" s="95"/>
      <c r="OA294" s="95"/>
      <c r="OB294" s="95"/>
      <c r="OC294" s="95"/>
      <c r="OD294" s="95"/>
      <c r="OE294" s="95"/>
      <c r="OF294" s="95"/>
      <c r="OG294" s="95"/>
      <c r="OH294" s="95"/>
      <c r="OI294" s="95"/>
      <c r="OJ294" s="95"/>
      <c r="OK294" s="95"/>
      <c r="OL294" s="95"/>
      <c r="OM294" s="95"/>
      <c r="ON294" s="95"/>
      <c r="OO294" s="95"/>
      <c r="OP294" s="95"/>
      <c r="OQ294" s="95"/>
      <c r="OR294" s="95"/>
      <c r="OS294" s="95"/>
      <c r="OT294" s="95"/>
      <c r="OU294" s="95"/>
      <c r="OV294" s="95"/>
      <c r="OW294" s="95"/>
      <c r="OX294" s="95"/>
      <c r="OY294" s="95"/>
      <c r="OZ294" s="95"/>
      <c r="PA294" s="95"/>
      <c r="PB294" s="95"/>
      <c r="PC294" s="95"/>
      <c r="PD294" s="95"/>
      <c r="PE294" s="95"/>
      <c r="PF294" s="95"/>
      <c r="PG294" s="95"/>
      <c r="PH294" s="95"/>
    </row>
    <row r="295" spans="3:424" s="85" customFormat="1" ht="29.55" customHeight="1">
      <c r="C295" s="1815" t="s">
        <v>227</v>
      </c>
      <c r="D295" s="1815"/>
      <c r="E295" s="1815"/>
      <c r="F295" s="143">
        <f t="shared" si="89"/>
        <v>0</v>
      </c>
      <c r="G295" s="143" t="e">
        <f t="shared" si="90"/>
        <v>#VALUE!</v>
      </c>
      <c r="H295" s="143" t="e">
        <f t="shared" si="96"/>
        <v>#VALUE!</v>
      </c>
      <c r="I295" s="143" t="e">
        <f t="shared" si="96"/>
        <v>#VALUE!</v>
      </c>
      <c r="J295" s="143" t="e">
        <f t="shared" si="96"/>
        <v>#VALUE!</v>
      </c>
      <c r="K295" s="143" t="e">
        <f t="shared" si="96"/>
        <v>#VALUE!</v>
      </c>
      <c r="L295" s="143" t="e">
        <f t="shared" si="96"/>
        <v>#VALUE!</v>
      </c>
      <c r="M295" s="143" t="e">
        <f t="shared" si="96"/>
        <v>#VALUE!</v>
      </c>
      <c r="N295" s="143" t="e">
        <f t="shared" si="96"/>
        <v>#VALUE!</v>
      </c>
      <c r="O295" s="143" t="e">
        <f t="shared" si="96"/>
        <v>#VALUE!</v>
      </c>
      <c r="P295" s="143" t="e">
        <f t="shared" si="96"/>
        <v>#VALUE!</v>
      </c>
      <c r="Q295" s="143" t="e">
        <f t="shared" si="96"/>
        <v>#VALUE!</v>
      </c>
      <c r="R295" s="143" t="e">
        <f t="shared" si="96"/>
        <v>#VALUE!</v>
      </c>
      <c r="S295" s="143" t="e">
        <f t="shared" si="96"/>
        <v>#VALUE!</v>
      </c>
      <c r="T295" s="143" t="e">
        <f t="shared" si="96"/>
        <v>#VALUE!</v>
      </c>
      <c r="U295" s="143" t="e">
        <f t="shared" si="96"/>
        <v>#VALUE!</v>
      </c>
      <c r="V295" s="143" t="e">
        <f t="shared" si="96"/>
        <v>#VALUE!</v>
      </c>
      <c r="W295" s="143" t="e">
        <f t="shared" si="96"/>
        <v>#VALUE!</v>
      </c>
      <c r="X295" s="143" t="e">
        <f t="shared" si="96"/>
        <v>#VALUE!</v>
      </c>
      <c r="Y295" s="143" t="e">
        <f t="shared" si="96"/>
        <v>#VALUE!</v>
      </c>
      <c r="Z295" s="143" t="e">
        <f t="shared" si="96"/>
        <v>#VALUE!</v>
      </c>
      <c r="AA295" s="143" t="e">
        <f t="shared" si="96"/>
        <v>#VALUE!</v>
      </c>
      <c r="AB295" s="143" t="e">
        <f t="shared" si="96"/>
        <v>#VALUE!</v>
      </c>
      <c r="AC295" s="143" t="e">
        <f t="shared" si="96"/>
        <v>#VALUE!</v>
      </c>
      <c r="AD295" s="143" t="e">
        <f t="shared" si="96"/>
        <v>#VALUE!</v>
      </c>
      <c r="AE295" s="143" t="e">
        <f t="shared" si="96"/>
        <v>#VALUE!</v>
      </c>
      <c r="AF295" s="143" t="e">
        <f t="shared" si="96"/>
        <v>#VALUE!</v>
      </c>
      <c r="AG295" s="143" t="e">
        <f t="shared" si="96"/>
        <v>#VALUE!</v>
      </c>
      <c r="AH295" s="143" t="e">
        <f t="shared" si="96"/>
        <v>#VALUE!</v>
      </c>
      <c r="AI295" s="143" t="e">
        <f t="shared" si="96"/>
        <v>#VALUE!</v>
      </c>
      <c r="AJ295" s="143" t="e">
        <f t="shared" si="96"/>
        <v>#VALUE!</v>
      </c>
      <c r="AK295" s="143" t="e">
        <f t="shared" si="96"/>
        <v>#VALUE!</v>
      </c>
      <c r="AL295" s="143" t="e">
        <f t="shared" si="96"/>
        <v>#VALUE!</v>
      </c>
      <c r="AM295" s="143" t="e">
        <f t="shared" si="96"/>
        <v>#VALUE!</v>
      </c>
      <c r="AN295" s="143" t="e">
        <f t="shared" si="96"/>
        <v>#VALUE!</v>
      </c>
      <c r="AO295" s="143" t="e">
        <f t="shared" si="96"/>
        <v>#VALUE!</v>
      </c>
      <c r="AP295" s="143" t="e">
        <f t="shared" si="96"/>
        <v>#VALUE!</v>
      </c>
      <c r="AQ295" s="143" t="e">
        <f t="shared" si="96"/>
        <v>#VALUE!</v>
      </c>
      <c r="AR295" s="143" t="e">
        <f t="shared" si="96"/>
        <v>#VALUE!</v>
      </c>
      <c r="AS295" s="143" t="e">
        <f t="shared" si="96"/>
        <v>#VALUE!</v>
      </c>
      <c r="AT295" s="143" t="e">
        <f t="shared" si="96"/>
        <v>#VALUE!</v>
      </c>
      <c r="AU295" s="143" t="e">
        <f t="shared" si="96"/>
        <v>#VALUE!</v>
      </c>
      <c r="AV295" s="143" t="e">
        <f t="shared" si="96"/>
        <v>#VALUE!</v>
      </c>
      <c r="AW295" s="143" t="e">
        <f t="shared" si="96"/>
        <v>#VALUE!</v>
      </c>
      <c r="AX295" s="143" t="e">
        <f t="shared" si="96"/>
        <v>#VALUE!</v>
      </c>
      <c r="AY295" s="143" t="e">
        <f t="shared" si="96"/>
        <v>#VALUE!</v>
      </c>
      <c r="AZ295" s="143" t="e">
        <f t="shared" si="96"/>
        <v>#VALUE!</v>
      </c>
      <c r="BA295" s="143" t="e">
        <f t="shared" si="96"/>
        <v>#VALUE!</v>
      </c>
      <c r="BB295" s="143" t="e">
        <f t="shared" si="96"/>
        <v>#VALUE!</v>
      </c>
      <c r="BC295" s="143" t="e">
        <f t="shared" si="96"/>
        <v>#VALUE!</v>
      </c>
      <c r="BD295" s="143" t="e">
        <f t="shared" si="96"/>
        <v>#VALUE!</v>
      </c>
      <c r="BE295" s="143" t="e">
        <f t="shared" si="96"/>
        <v>#VALUE!</v>
      </c>
      <c r="BF295" s="143" t="e">
        <f t="shared" si="96"/>
        <v>#VALUE!</v>
      </c>
      <c r="BG295" s="143" t="e">
        <f t="shared" si="96"/>
        <v>#VALUE!</v>
      </c>
      <c r="BH295" s="143" t="e">
        <f t="shared" si="96"/>
        <v>#VALUE!</v>
      </c>
      <c r="BI295" s="143" t="e">
        <f t="shared" si="96"/>
        <v>#VALUE!</v>
      </c>
      <c r="BJ295" s="143" t="e">
        <f t="shared" si="96"/>
        <v>#VALUE!</v>
      </c>
      <c r="BK295" s="143" t="e">
        <f t="shared" si="96"/>
        <v>#VALUE!</v>
      </c>
      <c r="BL295" s="143" t="e">
        <f t="shared" si="96"/>
        <v>#VALUE!</v>
      </c>
      <c r="BM295" s="143" t="e">
        <f t="shared" si="96"/>
        <v>#VALUE!</v>
      </c>
      <c r="BN295" s="95"/>
      <c r="BO295" s="95"/>
      <c r="BP295" s="95"/>
      <c r="BQ295" s="95"/>
      <c r="BR295" s="95"/>
      <c r="BS295" s="95"/>
      <c r="BT295" s="95"/>
      <c r="BU295" s="95"/>
      <c r="BV295" s="95"/>
      <c r="BW295" s="95"/>
      <c r="BX295" s="95"/>
      <c r="BY295" s="95"/>
      <c r="BZ295" s="95"/>
      <c r="CA295" s="95"/>
      <c r="CB295" s="95"/>
      <c r="CC295" s="95"/>
      <c r="CD295" s="95"/>
      <c r="CE295" s="95"/>
      <c r="CF295" s="95"/>
      <c r="CG295" s="95"/>
      <c r="CH295" s="95"/>
      <c r="CI295" s="95"/>
      <c r="CJ295" s="95"/>
      <c r="CK295" s="95"/>
      <c r="CL295" s="95"/>
      <c r="CM295" s="95"/>
      <c r="CN295" s="95"/>
      <c r="CO295" s="95"/>
      <c r="CP295" s="95"/>
      <c r="CQ295" s="95"/>
      <c r="CR295" s="95"/>
      <c r="CS295" s="95"/>
      <c r="CT295" s="95"/>
      <c r="CU295" s="95"/>
      <c r="CV295" s="95"/>
      <c r="CW295" s="95"/>
      <c r="CX295" s="95"/>
      <c r="CY295" s="95"/>
      <c r="CZ295" s="95"/>
      <c r="DA295" s="95"/>
      <c r="DB295" s="95"/>
      <c r="DC295" s="95"/>
      <c r="DD295" s="95"/>
      <c r="DE295" s="95"/>
      <c r="DF295" s="95"/>
      <c r="DG295" s="95"/>
      <c r="DH295" s="95"/>
      <c r="DI295" s="95"/>
      <c r="DJ295" s="95"/>
      <c r="DK295" s="95"/>
      <c r="DL295" s="95"/>
      <c r="DM295" s="95"/>
      <c r="DN295" s="95"/>
      <c r="DO295" s="95"/>
      <c r="DP295" s="95"/>
      <c r="DQ295" s="95"/>
      <c r="DR295" s="95"/>
      <c r="DS295" s="95"/>
      <c r="DT295" s="95"/>
      <c r="DU295" s="95"/>
      <c r="DV295" s="95"/>
      <c r="DW295" s="95"/>
      <c r="DX295" s="95"/>
      <c r="DY295" s="95"/>
      <c r="DZ295" s="95"/>
      <c r="EA295" s="95"/>
      <c r="EB295" s="95"/>
      <c r="EC295" s="95"/>
      <c r="ED295" s="95"/>
      <c r="EE295" s="95"/>
      <c r="EF295" s="95"/>
      <c r="EG295" s="95"/>
      <c r="EH295" s="95"/>
      <c r="EI295" s="95"/>
      <c r="EJ295" s="95"/>
      <c r="EK295" s="95"/>
      <c r="EL295" s="95"/>
      <c r="EM295" s="95"/>
      <c r="EN295" s="95"/>
      <c r="EO295" s="95"/>
      <c r="EP295" s="95"/>
      <c r="EQ295" s="95"/>
      <c r="ER295" s="95"/>
      <c r="ES295" s="95"/>
      <c r="ET295" s="95"/>
      <c r="EU295" s="95"/>
      <c r="EV295" s="95"/>
      <c r="EW295" s="95"/>
      <c r="EX295" s="95"/>
      <c r="EY295" s="95"/>
      <c r="EZ295" s="95"/>
      <c r="FA295" s="95"/>
      <c r="FB295" s="95"/>
      <c r="FC295" s="95"/>
      <c r="FD295" s="95"/>
      <c r="FE295" s="95"/>
      <c r="FF295" s="95"/>
      <c r="FG295" s="95"/>
      <c r="FH295" s="95"/>
      <c r="FI295" s="95"/>
      <c r="FJ295" s="95"/>
      <c r="FK295" s="95"/>
      <c r="FL295" s="95"/>
      <c r="FM295" s="95"/>
      <c r="FN295" s="95"/>
      <c r="FO295" s="95"/>
      <c r="FP295" s="95"/>
      <c r="FQ295" s="95"/>
      <c r="FR295" s="95"/>
      <c r="FS295" s="95"/>
      <c r="FT295" s="95"/>
      <c r="FU295" s="95"/>
      <c r="FV295" s="95"/>
      <c r="FW295" s="95"/>
      <c r="FX295" s="95"/>
      <c r="FY295" s="95"/>
      <c r="FZ295" s="95"/>
      <c r="GA295" s="95"/>
      <c r="GB295" s="95"/>
      <c r="GC295" s="95"/>
      <c r="GD295" s="95"/>
      <c r="GE295" s="95"/>
      <c r="GF295" s="95"/>
      <c r="GG295" s="95"/>
      <c r="GH295" s="95"/>
      <c r="GI295" s="95"/>
      <c r="GJ295" s="95"/>
      <c r="GK295" s="95"/>
      <c r="GL295" s="95"/>
      <c r="GM295" s="95"/>
      <c r="GN295" s="95"/>
      <c r="GO295" s="95"/>
      <c r="GP295" s="95"/>
      <c r="GQ295" s="95"/>
      <c r="GR295" s="95"/>
      <c r="GS295" s="95"/>
      <c r="GT295" s="95"/>
      <c r="GU295" s="95"/>
      <c r="GV295" s="95"/>
      <c r="GW295" s="133"/>
      <c r="GX295" s="133"/>
      <c r="GY295" s="133"/>
      <c r="GZ295" s="133"/>
      <c r="HA295" s="133"/>
      <c r="HB295" s="133"/>
      <c r="HC295" s="133"/>
      <c r="HD295" s="133"/>
      <c r="HE295" s="133"/>
      <c r="HF295" s="133"/>
      <c r="HG295" s="95"/>
      <c r="HH295" s="95"/>
      <c r="HI295" s="95"/>
      <c r="HJ295" s="95"/>
      <c r="HK295" s="95"/>
      <c r="HL295" s="95"/>
      <c r="HM295" s="95"/>
      <c r="HN295" s="95"/>
      <c r="HO295" s="95"/>
      <c r="HP295" s="95"/>
      <c r="HQ295" s="95"/>
      <c r="HR295" s="95"/>
      <c r="HS295" s="95"/>
      <c r="HT295" s="95"/>
      <c r="HU295" s="95"/>
      <c r="HV295" s="95"/>
      <c r="HW295" s="95"/>
      <c r="HX295" s="95"/>
      <c r="HY295" s="95"/>
      <c r="HZ295" s="95"/>
      <c r="IA295" s="95"/>
      <c r="IB295" s="95"/>
      <c r="IC295" s="95"/>
      <c r="ID295" s="95"/>
      <c r="IE295" s="95"/>
      <c r="IF295" s="95"/>
      <c r="IG295" s="95"/>
      <c r="IH295" s="95"/>
      <c r="II295" s="95"/>
      <c r="IJ295" s="95"/>
      <c r="IK295" s="95"/>
      <c r="IL295" s="95"/>
      <c r="IM295" s="95"/>
      <c r="IN295" s="95"/>
      <c r="IO295" s="95"/>
      <c r="IP295" s="95"/>
      <c r="IQ295" s="95"/>
      <c r="IR295" s="95"/>
      <c r="IS295" s="95"/>
      <c r="IT295" s="95"/>
      <c r="IU295" s="95"/>
      <c r="IV295" s="95"/>
      <c r="IW295" s="95"/>
      <c r="IX295" s="95"/>
      <c r="IY295" s="95"/>
      <c r="IZ295" s="95"/>
      <c r="JA295" s="95"/>
      <c r="JB295" s="95"/>
      <c r="JC295" s="95"/>
      <c r="JD295" s="95"/>
      <c r="JE295" s="95"/>
      <c r="JF295" s="95"/>
      <c r="JG295" s="95"/>
      <c r="JH295" s="95"/>
      <c r="JI295" s="95"/>
      <c r="JJ295" s="95"/>
      <c r="JK295" s="95"/>
      <c r="JL295" s="95"/>
      <c r="JM295" s="95"/>
      <c r="JN295" s="95"/>
      <c r="JO295" s="95"/>
      <c r="JP295" s="95"/>
      <c r="JQ295" s="95"/>
      <c r="JR295" s="95"/>
      <c r="JS295" s="95"/>
      <c r="JT295" s="95"/>
      <c r="JU295" s="95"/>
      <c r="JV295" s="95"/>
      <c r="JW295" s="95"/>
      <c r="JX295" s="95"/>
      <c r="JY295" s="95"/>
      <c r="JZ295" s="95"/>
      <c r="KA295" s="95"/>
      <c r="KB295" s="95"/>
      <c r="KC295" s="95"/>
      <c r="KD295" s="95"/>
      <c r="KE295" s="95"/>
      <c r="KF295" s="95"/>
      <c r="KG295" s="95"/>
      <c r="KH295" s="95"/>
      <c r="KI295" s="95"/>
      <c r="KJ295" s="95"/>
      <c r="KK295" s="95"/>
      <c r="KL295" s="95"/>
      <c r="KM295" s="95"/>
      <c r="KN295" s="95"/>
      <c r="KO295" s="95"/>
      <c r="KP295" s="95"/>
      <c r="KQ295" s="95"/>
      <c r="KR295" s="95"/>
      <c r="KS295" s="95"/>
      <c r="KT295" s="95"/>
      <c r="KU295" s="95"/>
      <c r="KV295" s="95"/>
      <c r="KW295" s="95"/>
      <c r="KX295" s="95"/>
      <c r="KY295" s="95"/>
      <c r="KZ295" s="95"/>
      <c r="LA295" s="95"/>
      <c r="LB295" s="95"/>
      <c r="LC295" s="95"/>
      <c r="LD295" s="95"/>
      <c r="LE295" s="95"/>
      <c r="LF295" s="95"/>
      <c r="LG295" s="95"/>
      <c r="LH295" s="95"/>
      <c r="LI295" s="95"/>
      <c r="LJ295" s="95"/>
      <c r="LK295" s="95"/>
      <c r="LL295" s="95"/>
      <c r="LM295" s="95"/>
      <c r="LN295" s="95"/>
      <c r="LO295" s="95"/>
      <c r="LP295" s="95"/>
      <c r="LQ295" s="95"/>
      <c r="LR295" s="95"/>
      <c r="LS295" s="95"/>
      <c r="LT295" s="95"/>
      <c r="LU295" s="95"/>
      <c r="LV295" s="95"/>
      <c r="LW295" s="95"/>
      <c r="LX295" s="95"/>
      <c r="LY295" s="95"/>
      <c r="LZ295" s="95"/>
      <c r="MA295" s="95"/>
      <c r="MB295" s="95"/>
      <c r="MC295" s="95"/>
      <c r="MD295" s="95"/>
      <c r="ME295" s="95"/>
      <c r="MF295" s="95"/>
      <c r="MG295" s="95"/>
      <c r="MH295" s="95"/>
      <c r="MI295" s="95"/>
      <c r="MJ295" s="95"/>
      <c r="MK295" s="95"/>
      <c r="ML295" s="95"/>
      <c r="MM295" s="95"/>
      <c r="MN295" s="95"/>
      <c r="MO295" s="95"/>
      <c r="MP295" s="95"/>
      <c r="MQ295" s="95"/>
      <c r="MR295" s="95"/>
      <c r="MS295" s="95"/>
      <c r="MT295" s="95"/>
      <c r="MU295" s="95"/>
      <c r="MV295" s="95"/>
      <c r="MW295" s="95"/>
      <c r="MX295" s="95"/>
      <c r="MY295" s="95"/>
      <c r="MZ295" s="95"/>
      <c r="NA295" s="95"/>
      <c r="NB295" s="95"/>
      <c r="NC295" s="95"/>
      <c r="ND295" s="95"/>
      <c r="NE295" s="95"/>
      <c r="NF295" s="95"/>
      <c r="NG295" s="95"/>
      <c r="NH295" s="95"/>
      <c r="NI295" s="95"/>
      <c r="NJ295" s="95"/>
      <c r="NK295" s="95"/>
      <c r="NL295" s="95"/>
      <c r="NM295" s="95"/>
      <c r="NN295" s="95"/>
      <c r="NO295" s="95"/>
      <c r="NP295" s="95"/>
      <c r="NQ295" s="95"/>
      <c r="NR295" s="95"/>
      <c r="NS295" s="95"/>
      <c r="NT295" s="95"/>
      <c r="NU295" s="95"/>
      <c r="NV295" s="95"/>
      <c r="NW295" s="95"/>
      <c r="NX295" s="95"/>
      <c r="NY295" s="95"/>
      <c r="NZ295" s="95"/>
      <c r="OA295" s="95"/>
      <c r="OB295" s="95"/>
      <c r="OC295" s="95"/>
      <c r="OD295" s="95"/>
      <c r="OE295" s="95"/>
      <c r="OF295" s="95"/>
      <c r="OG295" s="95"/>
      <c r="OH295" s="95"/>
      <c r="OI295" s="95"/>
      <c r="OJ295" s="95"/>
      <c r="OK295" s="95"/>
      <c r="OL295" s="95"/>
      <c r="OM295" s="95"/>
      <c r="ON295" s="95"/>
      <c r="OO295" s="95"/>
      <c r="OP295" s="95"/>
      <c r="OQ295" s="95"/>
      <c r="OR295" s="95"/>
      <c r="OS295" s="95"/>
      <c r="OT295" s="95"/>
      <c r="OU295" s="95"/>
      <c r="OV295" s="95"/>
      <c r="OW295" s="95"/>
      <c r="OX295" s="95"/>
      <c r="OY295" s="95"/>
      <c r="OZ295" s="95"/>
      <c r="PA295" s="95"/>
      <c r="PB295" s="95"/>
      <c r="PC295" s="95"/>
      <c r="PD295" s="95"/>
      <c r="PE295" s="95"/>
      <c r="PF295" s="95"/>
      <c r="PG295" s="95"/>
      <c r="PH295" s="95"/>
    </row>
    <row r="296" spans="3:424" s="85" customFormat="1" ht="29.55" customHeight="1">
      <c r="C296" s="1815" t="s">
        <v>228</v>
      </c>
      <c r="D296" s="1815"/>
      <c r="E296" s="1815"/>
      <c r="F296" s="143">
        <f t="shared" si="89"/>
        <v>0</v>
      </c>
      <c r="G296" s="143" t="e">
        <f t="shared" si="90"/>
        <v>#VALUE!</v>
      </c>
      <c r="H296" s="143" t="e">
        <f t="shared" si="96"/>
        <v>#VALUE!</v>
      </c>
      <c r="I296" s="143" t="e">
        <f t="shared" si="96"/>
        <v>#VALUE!</v>
      </c>
      <c r="J296" s="143" t="e">
        <f t="shared" si="96"/>
        <v>#VALUE!</v>
      </c>
      <c r="K296" s="143" t="e">
        <f t="shared" si="96"/>
        <v>#VALUE!</v>
      </c>
      <c r="L296" s="143" t="e">
        <f t="shared" si="96"/>
        <v>#VALUE!</v>
      </c>
      <c r="M296" s="143" t="e">
        <f t="shared" si="96"/>
        <v>#VALUE!</v>
      </c>
      <c r="N296" s="143" t="e">
        <f t="shared" si="96"/>
        <v>#VALUE!</v>
      </c>
      <c r="O296" s="143" t="e">
        <f t="shared" si="96"/>
        <v>#VALUE!</v>
      </c>
      <c r="P296" s="143" t="e">
        <f t="shared" si="96"/>
        <v>#VALUE!</v>
      </c>
      <c r="Q296" s="143" t="e">
        <f t="shared" si="96"/>
        <v>#VALUE!</v>
      </c>
      <c r="R296" s="143" t="e">
        <f t="shared" si="96"/>
        <v>#VALUE!</v>
      </c>
      <c r="S296" s="143" t="e">
        <f t="shared" si="96"/>
        <v>#VALUE!</v>
      </c>
      <c r="T296" s="143" t="e">
        <f t="shared" si="96"/>
        <v>#VALUE!</v>
      </c>
      <c r="U296" s="143" t="e">
        <f t="shared" si="96"/>
        <v>#VALUE!</v>
      </c>
      <c r="V296" s="143" t="e">
        <f t="shared" si="96"/>
        <v>#VALUE!</v>
      </c>
      <c r="W296" s="143" t="e">
        <f t="shared" si="96"/>
        <v>#VALUE!</v>
      </c>
      <c r="X296" s="143" t="e">
        <f t="shared" si="96"/>
        <v>#VALUE!</v>
      </c>
      <c r="Y296" s="143" t="e">
        <f t="shared" si="96"/>
        <v>#VALUE!</v>
      </c>
      <c r="Z296" s="143" t="e">
        <f t="shared" si="96"/>
        <v>#VALUE!</v>
      </c>
      <c r="AA296" s="143" t="e">
        <f t="shared" si="96"/>
        <v>#VALUE!</v>
      </c>
      <c r="AB296" s="143" t="e">
        <f t="shared" si="96"/>
        <v>#VALUE!</v>
      </c>
      <c r="AC296" s="143" t="e">
        <f t="shared" si="96"/>
        <v>#VALUE!</v>
      </c>
      <c r="AD296" s="143" t="e">
        <f t="shared" si="96"/>
        <v>#VALUE!</v>
      </c>
      <c r="AE296" s="143" t="e">
        <f t="shared" si="96"/>
        <v>#VALUE!</v>
      </c>
      <c r="AF296" s="143" t="e">
        <f t="shared" si="96"/>
        <v>#VALUE!</v>
      </c>
      <c r="AG296" s="143" t="e">
        <f t="shared" si="96"/>
        <v>#VALUE!</v>
      </c>
      <c r="AH296" s="143" t="e">
        <f t="shared" si="96"/>
        <v>#VALUE!</v>
      </c>
      <c r="AI296" s="143" t="e">
        <f t="shared" si="96"/>
        <v>#VALUE!</v>
      </c>
      <c r="AJ296" s="143" t="e">
        <f t="shared" si="96"/>
        <v>#VALUE!</v>
      </c>
      <c r="AK296" s="143" t="e">
        <f t="shared" si="96"/>
        <v>#VALUE!</v>
      </c>
      <c r="AL296" s="143" t="e">
        <f t="shared" si="96"/>
        <v>#VALUE!</v>
      </c>
      <c r="AM296" s="143" t="e">
        <f t="shared" si="96"/>
        <v>#VALUE!</v>
      </c>
      <c r="AN296" s="143" t="e">
        <f t="shared" si="96"/>
        <v>#VALUE!</v>
      </c>
      <c r="AO296" s="143" t="e">
        <f t="shared" si="96"/>
        <v>#VALUE!</v>
      </c>
      <c r="AP296" s="143" t="e">
        <f t="shared" si="96"/>
        <v>#VALUE!</v>
      </c>
      <c r="AQ296" s="143" t="e">
        <f t="shared" si="96"/>
        <v>#VALUE!</v>
      </c>
      <c r="AR296" s="143" t="e">
        <f t="shared" si="96"/>
        <v>#VALUE!</v>
      </c>
      <c r="AS296" s="143" t="e">
        <f t="shared" si="96"/>
        <v>#VALUE!</v>
      </c>
      <c r="AT296" s="143" t="e">
        <f t="shared" si="96"/>
        <v>#VALUE!</v>
      </c>
      <c r="AU296" s="143" t="e">
        <f t="shared" si="96"/>
        <v>#VALUE!</v>
      </c>
      <c r="AV296" s="143" t="e">
        <f t="shared" si="96"/>
        <v>#VALUE!</v>
      </c>
      <c r="AW296" s="143" t="e">
        <f t="shared" si="96"/>
        <v>#VALUE!</v>
      </c>
      <c r="AX296" s="143" t="e">
        <f t="shared" si="96"/>
        <v>#VALUE!</v>
      </c>
      <c r="AY296" s="143" t="e">
        <f t="shared" si="96"/>
        <v>#VALUE!</v>
      </c>
      <c r="AZ296" s="143" t="e">
        <f t="shared" si="96"/>
        <v>#VALUE!</v>
      </c>
      <c r="BA296" s="143" t="e">
        <f t="shared" si="96"/>
        <v>#VALUE!</v>
      </c>
      <c r="BB296" s="143" t="e">
        <f t="shared" si="96"/>
        <v>#VALUE!</v>
      </c>
      <c r="BC296" s="143" t="e">
        <f t="shared" si="96"/>
        <v>#VALUE!</v>
      </c>
      <c r="BD296" s="143" t="e">
        <f t="shared" si="96"/>
        <v>#VALUE!</v>
      </c>
      <c r="BE296" s="143" t="e">
        <f t="shared" si="96"/>
        <v>#VALUE!</v>
      </c>
      <c r="BF296" s="143" t="e">
        <f t="shared" si="96"/>
        <v>#VALUE!</v>
      </c>
      <c r="BG296" s="143" t="e">
        <f t="shared" si="96"/>
        <v>#VALUE!</v>
      </c>
      <c r="BH296" s="143" t="e">
        <f t="shared" si="96"/>
        <v>#VALUE!</v>
      </c>
      <c r="BI296" s="143" t="e">
        <f t="shared" si="96"/>
        <v>#VALUE!</v>
      </c>
      <c r="BJ296" s="143" t="e">
        <f t="shared" si="96"/>
        <v>#VALUE!</v>
      </c>
      <c r="BK296" s="143" t="e">
        <f t="shared" si="96"/>
        <v>#VALUE!</v>
      </c>
      <c r="BL296" s="143" t="e">
        <f t="shared" si="96"/>
        <v>#VALUE!</v>
      </c>
      <c r="BM296" s="143" t="e">
        <f t="shared" si="96"/>
        <v>#VALUE!</v>
      </c>
      <c r="BN296" s="95"/>
      <c r="BO296" s="95"/>
      <c r="BP296" s="95"/>
      <c r="BQ296" s="95"/>
      <c r="BR296" s="95"/>
      <c r="BS296" s="95"/>
      <c r="BT296" s="95"/>
      <c r="BU296" s="95"/>
      <c r="BV296" s="95"/>
      <c r="BW296" s="95"/>
      <c r="BX296" s="95"/>
      <c r="BY296" s="95"/>
      <c r="BZ296" s="95"/>
      <c r="CA296" s="95"/>
      <c r="CB296" s="95"/>
      <c r="CC296" s="95"/>
      <c r="CD296" s="95"/>
      <c r="CE296" s="95"/>
      <c r="CF296" s="95"/>
      <c r="CG296" s="95"/>
      <c r="CH296" s="95"/>
      <c r="CI296" s="95"/>
      <c r="CJ296" s="95"/>
      <c r="CK296" s="95"/>
      <c r="CL296" s="95"/>
      <c r="CM296" s="95"/>
      <c r="CN296" s="95"/>
      <c r="CO296" s="95"/>
      <c r="CP296" s="95"/>
      <c r="CQ296" s="95"/>
      <c r="CR296" s="95"/>
      <c r="CS296" s="95"/>
      <c r="CT296" s="95"/>
      <c r="CU296" s="95"/>
      <c r="CV296" s="95"/>
      <c r="CW296" s="95"/>
      <c r="CX296" s="95"/>
      <c r="CY296" s="95"/>
      <c r="CZ296" s="95"/>
      <c r="DA296" s="95"/>
      <c r="DB296" s="95"/>
      <c r="DC296" s="95"/>
      <c r="DD296" s="95"/>
      <c r="DE296" s="95"/>
      <c r="DF296" s="95"/>
      <c r="DG296" s="95"/>
      <c r="DH296" s="95"/>
      <c r="DI296" s="95"/>
      <c r="DJ296" s="95"/>
      <c r="DK296" s="95"/>
      <c r="DL296" s="95"/>
      <c r="DM296" s="95"/>
      <c r="DN296" s="95"/>
      <c r="DO296" s="95"/>
      <c r="DP296" s="95"/>
      <c r="DQ296" s="95"/>
      <c r="DR296" s="95"/>
      <c r="DS296" s="95"/>
      <c r="DT296" s="95"/>
      <c r="DU296" s="95"/>
      <c r="DV296" s="95"/>
      <c r="DW296" s="95"/>
      <c r="DX296" s="95"/>
      <c r="DY296" s="95"/>
      <c r="DZ296" s="95"/>
      <c r="EA296" s="95"/>
      <c r="EB296" s="95"/>
      <c r="EC296" s="95"/>
      <c r="ED296" s="95"/>
      <c r="EE296" s="95"/>
      <c r="EF296" s="95"/>
      <c r="EG296" s="95"/>
      <c r="EH296" s="95"/>
      <c r="EI296" s="95"/>
      <c r="EJ296" s="95"/>
      <c r="EK296" s="95"/>
      <c r="EL296" s="95"/>
      <c r="EM296" s="95"/>
      <c r="EN296" s="95"/>
      <c r="EO296" s="95"/>
      <c r="EP296" s="95"/>
      <c r="EQ296" s="95"/>
      <c r="ER296" s="95"/>
      <c r="ES296" s="95"/>
      <c r="ET296" s="95"/>
      <c r="EU296" s="95"/>
      <c r="EV296" s="95"/>
      <c r="EW296" s="95"/>
      <c r="EX296" s="95"/>
      <c r="EY296" s="95"/>
      <c r="EZ296" s="95"/>
      <c r="FA296" s="95"/>
      <c r="FB296" s="95"/>
      <c r="FC296" s="95"/>
      <c r="FD296" s="95"/>
      <c r="FE296" s="95"/>
      <c r="FF296" s="95"/>
      <c r="FG296" s="95"/>
      <c r="FH296" s="95"/>
      <c r="FI296" s="95"/>
      <c r="FJ296" s="95"/>
      <c r="FK296" s="95"/>
      <c r="FL296" s="95"/>
      <c r="FM296" s="95"/>
      <c r="FN296" s="95"/>
      <c r="FO296" s="95"/>
      <c r="FP296" s="95"/>
      <c r="FQ296" s="95"/>
      <c r="FR296" s="95"/>
      <c r="FS296" s="95"/>
      <c r="FT296" s="95"/>
      <c r="FU296" s="95"/>
      <c r="FV296" s="95"/>
      <c r="FW296" s="95"/>
      <c r="FX296" s="95"/>
      <c r="FY296" s="95"/>
      <c r="FZ296" s="95"/>
      <c r="GA296" s="95"/>
      <c r="GB296" s="95"/>
      <c r="GC296" s="95"/>
      <c r="GD296" s="95"/>
      <c r="GE296" s="95"/>
      <c r="GF296" s="95"/>
      <c r="GG296" s="95"/>
      <c r="GH296" s="95"/>
      <c r="GI296" s="95"/>
      <c r="GJ296" s="95"/>
      <c r="GK296" s="95"/>
      <c r="GL296" s="95"/>
      <c r="GM296" s="95"/>
      <c r="GN296" s="95"/>
      <c r="GO296" s="95"/>
      <c r="GP296" s="95"/>
      <c r="GQ296" s="95"/>
      <c r="GR296" s="95"/>
      <c r="GS296" s="95"/>
      <c r="GT296" s="95"/>
      <c r="GU296" s="95"/>
      <c r="GV296" s="95"/>
      <c r="GW296" s="133"/>
      <c r="GX296" s="133"/>
      <c r="GY296" s="133"/>
      <c r="GZ296" s="133"/>
      <c r="HA296" s="133"/>
      <c r="HB296" s="133"/>
      <c r="HC296" s="133"/>
      <c r="HD296" s="133"/>
      <c r="HE296" s="133"/>
      <c r="HF296" s="133"/>
      <c r="HG296" s="95"/>
      <c r="HH296" s="95"/>
      <c r="HI296" s="95"/>
      <c r="HJ296" s="95"/>
      <c r="HK296" s="95"/>
      <c r="HL296" s="95"/>
      <c r="HM296" s="95"/>
      <c r="HN296" s="95"/>
      <c r="HO296" s="95"/>
      <c r="HP296" s="95"/>
      <c r="HQ296" s="95"/>
      <c r="HR296" s="95"/>
      <c r="HS296" s="95"/>
      <c r="HT296" s="95"/>
      <c r="HU296" s="95"/>
      <c r="HV296" s="95"/>
      <c r="HW296" s="95"/>
      <c r="HX296" s="95"/>
      <c r="HY296" s="95"/>
      <c r="HZ296" s="95"/>
      <c r="IA296" s="95"/>
      <c r="IB296" s="95"/>
      <c r="IC296" s="95"/>
      <c r="ID296" s="95"/>
      <c r="IE296" s="95"/>
      <c r="IF296" s="95"/>
      <c r="IG296" s="95"/>
      <c r="IH296" s="95"/>
      <c r="II296" s="95"/>
      <c r="IJ296" s="95"/>
      <c r="IK296" s="95"/>
      <c r="IL296" s="95"/>
      <c r="IM296" s="95"/>
      <c r="IN296" s="95"/>
      <c r="IO296" s="95"/>
      <c r="IP296" s="95"/>
      <c r="IQ296" s="95"/>
      <c r="IR296" s="95"/>
      <c r="IS296" s="95"/>
      <c r="IT296" s="95"/>
      <c r="IU296" s="95"/>
      <c r="IV296" s="95"/>
      <c r="IW296" s="95"/>
      <c r="IX296" s="95"/>
      <c r="IY296" s="95"/>
      <c r="IZ296" s="95"/>
      <c r="JA296" s="95"/>
      <c r="JB296" s="95"/>
      <c r="JC296" s="95"/>
      <c r="JD296" s="95"/>
      <c r="JE296" s="95"/>
      <c r="JF296" s="95"/>
      <c r="JG296" s="95"/>
      <c r="JH296" s="95"/>
      <c r="JI296" s="95"/>
      <c r="JJ296" s="95"/>
      <c r="JK296" s="95"/>
      <c r="JL296" s="95"/>
      <c r="JM296" s="95"/>
      <c r="JN296" s="95"/>
      <c r="JO296" s="95"/>
      <c r="JP296" s="95"/>
      <c r="JQ296" s="95"/>
      <c r="JR296" s="95"/>
      <c r="JS296" s="95"/>
      <c r="JT296" s="95"/>
      <c r="JU296" s="95"/>
      <c r="JV296" s="95"/>
      <c r="JW296" s="95"/>
      <c r="JX296" s="95"/>
      <c r="JY296" s="95"/>
      <c r="JZ296" s="95"/>
      <c r="KA296" s="95"/>
      <c r="KB296" s="95"/>
      <c r="KC296" s="95"/>
      <c r="KD296" s="95"/>
      <c r="KE296" s="95"/>
      <c r="KF296" s="95"/>
      <c r="KG296" s="95"/>
      <c r="KH296" s="95"/>
      <c r="KI296" s="95"/>
      <c r="KJ296" s="95"/>
      <c r="KK296" s="95"/>
      <c r="KL296" s="95"/>
      <c r="KM296" s="95"/>
      <c r="KN296" s="95"/>
      <c r="KO296" s="95"/>
      <c r="KP296" s="95"/>
      <c r="KQ296" s="95"/>
      <c r="KR296" s="95"/>
      <c r="KS296" s="95"/>
      <c r="KT296" s="95"/>
      <c r="KU296" s="95"/>
      <c r="KV296" s="95"/>
      <c r="KW296" s="95"/>
      <c r="KX296" s="95"/>
      <c r="KY296" s="95"/>
      <c r="KZ296" s="95"/>
      <c r="LA296" s="95"/>
      <c r="LB296" s="95"/>
      <c r="LC296" s="95"/>
      <c r="LD296" s="95"/>
      <c r="LE296" s="95"/>
      <c r="LF296" s="95"/>
      <c r="LG296" s="95"/>
      <c r="LH296" s="95"/>
      <c r="LI296" s="95"/>
      <c r="LJ296" s="95"/>
      <c r="LK296" s="95"/>
      <c r="LL296" s="95"/>
      <c r="LM296" s="95"/>
      <c r="LN296" s="95"/>
      <c r="LO296" s="95"/>
      <c r="LP296" s="95"/>
      <c r="LQ296" s="95"/>
      <c r="LR296" s="95"/>
      <c r="LS296" s="95"/>
      <c r="LT296" s="95"/>
      <c r="LU296" s="95"/>
      <c r="LV296" s="95"/>
      <c r="LW296" s="95"/>
      <c r="LX296" s="95"/>
      <c r="LY296" s="95"/>
      <c r="LZ296" s="95"/>
      <c r="MA296" s="95"/>
      <c r="MB296" s="95"/>
      <c r="MC296" s="95"/>
      <c r="MD296" s="95"/>
      <c r="ME296" s="95"/>
      <c r="MF296" s="95"/>
      <c r="MG296" s="95"/>
      <c r="MH296" s="95"/>
      <c r="MI296" s="95"/>
      <c r="MJ296" s="95"/>
      <c r="MK296" s="95"/>
      <c r="ML296" s="95"/>
      <c r="MM296" s="95"/>
      <c r="MN296" s="95"/>
      <c r="MO296" s="95"/>
      <c r="MP296" s="95"/>
      <c r="MQ296" s="95"/>
      <c r="MR296" s="95"/>
      <c r="MS296" s="95"/>
      <c r="MT296" s="95"/>
      <c r="MU296" s="95"/>
      <c r="MV296" s="95"/>
      <c r="MW296" s="95"/>
      <c r="MX296" s="95"/>
      <c r="MY296" s="95"/>
      <c r="MZ296" s="95"/>
      <c r="NA296" s="95"/>
      <c r="NB296" s="95"/>
      <c r="NC296" s="95"/>
      <c r="ND296" s="95"/>
      <c r="NE296" s="95"/>
      <c r="NF296" s="95"/>
      <c r="NG296" s="95"/>
      <c r="NH296" s="95"/>
      <c r="NI296" s="95"/>
      <c r="NJ296" s="95"/>
      <c r="NK296" s="95"/>
      <c r="NL296" s="95"/>
      <c r="NM296" s="95"/>
      <c r="NN296" s="95"/>
      <c r="NO296" s="95"/>
      <c r="NP296" s="95"/>
      <c r="NQ296" s="95"/>
      <c r="NR296" s="95"/>
      <c r="NS296" s="95"/>
      <c r="NT296" s="95"/>
      <c r="NU296" s="95"/>
      <c r="NV296" s="95"/>
      <c r="NW296" s="95"/>
      <c r="NX296" s="95"/>
      <c r="NY296" s="95"/>
      <c r="NZ296" s="95"/>
      <c r="OA296" s="95"/>
      <c r="OB296" s="95"/>
      <c r="OC296" s="95"/>
      <c r="OD296" s="95"/>
      <c r="OE296" s="95"/>
      <c r="OF296" s="95"/>
      <c r="OG296" s="95"/>
      <c r="OH296" s="95"/>
      <c r="OI296" s="95"/>
      <c r="OJ296" s="95"/>
      <c r="OK296" s="95"/>
      <c r="OL296" s="95"/>
      <c r="OM296" s="95"/>
      <c r="ON296" s="95"/>
      <c r="OO296" s="95"/>
      <c r="OP296" s="95"/>
      <c r="OQ296" s="95"/>
      <c r="OR296" s="95"/>
      <c r="OS296" s="95"/>
      <c r="OT296" s="95"/>
      <c r="OU296" s="95"/>
      <c r="OV296" s="95"/>
      <c r="OW296" s="95"/>
      <c r="OX296" s="95"/>
      <c r="OY296" s="95"/>
      <c r="OZ296" s="95"/>
      <c r="PA296" s="95"/>
      <c r="PB296" s="95"/>
      <c r="PC296" s="95"/>
      <c r="PD296" s="95"/>
      <c r="PE296" s="95"/>
      <c r="PF296" s="95"/>
      <c r="PG296" s="95"/>
      <c r="PH296" s="95"/>
    </row>
    <row r="297" spans="3:424" s="85" customFormat="1" ht="18">
      <c r="C297" s="1816" t="s">
        <v>254</v>
      </c>
      <c r="D297" s="1816"/>
      <c r="E297" s="1817"/>
      <c r="F297" s="131"/>
      <c r="G297" s="144"/>
      <c r="H297" s="144"/>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4"/>
      <c r="AT297" s="144"/>
      <c r="AU297" s="144"/>
      <c r="AV297" s="144"/>
      <c r="AW297" s="144"/>
      <c r="AX297" s="144"/>
      <c r="AY297" s="144"/>
      <c r="AZ297" s="144"/>
      <c r="BA297" s="144"/>
      <c r="BB297" s="144"/>
      <c r="BC297" s="144"/>
      <c r="BD297" s="144"/>
      <c r="BE297" s="144"/>
      <c r="BF297" s="144"/>
      <c r="BG297" s="144"/>
      <c r="BH297" s="144"/>
      <c r="BI297" s="144"/>
      <c r="BJ297" s="144"/>
      <c r="BK297" s="144"/>
      <c r="BL297" s="144"/>
      <c r="BM297" s="144"/>
      <c r="BN297" s="95"/>
      <c r="BO297" s="95"/>
      <c r="BP297" s="95"/>
      <c r="BQ297" s="95"/>
      <c r="BR297" s="95"/>
      <c r="BS297" s="95"/>
      <c r="BT297" s="95"/>
      <c r="BU297" s="95"/>
      <c r="BV297" s="95"/>
      <c r="BW297" s="95"/>
      <c r="BX297" s="95"/>
      <c r="BY297" s="95"/>
      <c r="BZ297" s="95"/>
      <c r="CA297" s="95"/>
      <c r="CB297" s="95"/>
      <c r="CC297" s="95"/>
      <c r="CD297" s="95"/>
      <c r="CE297" s="95"/>
      <c r="CF297" s="95"/>
      <c r="CG297" s="95"/>
      <c r="CH297" s="95"/>
      <c r="CI297" s="95"/>
      <c r="CJ297" s="95"/>
      <c r="CK297" s="95"/>
      <c r="CL297" s="95"/>
      <c r="CM297" s="95"/>
      <c r="CN297" s="95"/>
      <c r="CO297" s="95"/>
      <c r="CP297" s="95"/>
      <c r="CQ297" s="95"/>
      <c r="CR297" s="95"/>
      <c r="CS297" s="95"/>
      <c r="CT297" s="95"/>
      <c r="CU297" s="95"/>
      <c r="CV297" s="95"/>
      <c r="CW297" s="95"/>
      <c r="CX297" s="95"/>
      <c r="CY297" s="95"/>
      <c r="CZ297" s="95"/>
      <c r="DA297" s="95"/>
      <c r="DB297" s="95"/>
      <c r="DC297" s="95"/>
      <c r="DD297" s="95"/>
      <c r="DE297" s="95"/>
      <c r="DF297" s="95"/>
      <c r="DG297" s="95"/>
      <c r="DH297" s="95"/>
      <c r="DI297" s="95"/>
      <c r="DJ297" s="95"/>
      <c r="DK297" s="95"/>
      <c r="DL297" s="95"/>
      <c r="DM297" s="95"/>
      <c r="DN297" s="95"/>
      <c r="DO297" s="95"/>
      <c r="DP297" s="95"/>
      <c r="DQ297" s="95"/>
      <c r="DR297" s="95"/>
      <c r="DS297" s="95"/>
      <c r="DT297" s="95"/>
      <c r="DU297" s="95"/>
      <c r="DV297" s="95"/>
      <c r="DW297" s="95"/>
      <c r="DX297" s="95"/>
      <c r="DY297" s="95"/>
      <c r="DZ297" s="95"/>
      <c r="EA297" s="95"/>
      <c r="EB297" s="95"/>
      <c r="EC297" s="95"/>
      <c r="ED297" s="95"/>
      <c r="EE297" s="95"/>
      <c r="EF297" s="95"/>
      <c r="EG297" s="95"/>
      <c r="EH297" s="95"/>
      <c r="EI297" s="95"/>
      <c r="EJ297" s="95"/>
      <c r="EK297" s="95"/>
      <c r="EL297" s="95"/>
      <c r="EM297" s="95"/>
      <c r="EN297" s="95"/>
      <c r="EO297" s="95"/>
      <c r="EP297" s="95"/>
      <c r="EQ297" s="95"/>
      <c r="ER297" s="95"/>
      <c r="ES297" s="95"/>
      <c r="ET297" s="95"/>
      <c r="EU297" s="95"/>
      <c r="EV297" s="95"/>
      <c r="EW297" s="95"/>
      <c r="EX297" s="95"/>
      <c r="EY297" s="95"/>
      <c r="EZ297" s="95"/>
      <c r="FA297" s="95"/>
      <c r="FB297" s="95"/>
      <c r="FC297" s="95"/>
      <c r="FD297" s="95"/>
      <c r="FE297" s="95"/>
      <c r="FF297" s="95"/>
      <c r="FG297" s="95"/>
      <c r="FH297" s="95"/>
      <c r="FI297" s="95"/>
      <c r="FJ297" s="95"/>
      <c r="FK297" s="95"/>
      <c r="FL297" s="95"/>
      <c r="FM297" s="95"/>
      <c r="FN297" s="95"/>
      <c r="FO297" s="95"/>
      <c r="FP297" s="95"/>
      <c r="FQ297" s="95"/>
      <c r="FR297" s="95"/>
      <c r="FS297" s="95"/>
      <c r="FT297" s="95"/>
      <c r="FU297" s="95"/>
      <c r="FV297" s="95"/>
      <c r="FW297" s="95"/>
      <c r="FX297" s="95"/>
      <c r="FY297" s="95"/>
      <c r="FZ297" s="95"/>
      <c r="GA297" s="95"/>
      <c r="GB297" s="95"/>
      <c r="GC297" s="95"/>
      <c r="GD297" s="95"/>
      <c r="GE297" s="95"/>
      <c r="GF297" s="95"/>
      <c r="GG297" s="95"/>
      <c r="GH297" s="95"/>
      <c r="GI297" s="95"/>
      <c r="GJ297" s="95"/>
      <c r="GK297" s="95"/>
      <c r="GL297" s="95"/>
      <c r="GM297" s="95"/>
      <c r="GN297" s="95"/>
      <c r="GO297" s="95"/>
      <c r="GP297" s="95"/>
      <c r="GQ297" s="95"/>
      <c r="GR297" s="95"/>
      <c r="GS297" s="95"/>
      <c r="GT297" s="95"/>
      <c r="GU297" s="95"/>
      <c r="GV297" s="95"/>
      <c r="GW297" s="133"/>
      <c r="GX297" s="133"/>
      <c r="GY297" s="133"/>
      <c r="GZ297" s="133"/>
      <c r="HA297" s="133"/>
      <c r="HB297" s="133"/>
      <c r="HC297" s="133"/>
      <c r="HD297" s="133"/>
      <c r="HE297" s="133"/>
      <c r="HF297" s="133"/>
      <c r="HG297" s="95"/>
      <c r="HH297" s="95"/>
      <c r="HI297" s="95"/>
      <c r="HJ297" s="95"/>
      <c r="HK297" s="95"/>
      <c r="HL297" s="95"/>
      <c r="HM297" s="95"/>
      <c r="HN297" s="95"/>
      <c r="HO297" s="95"/>
      <c r="HP297" s="95"/>
      <c r="HQ297" s="95"/>
      <c r="HR297" s="95"/>
      <c r="HS297" s="95"/>
      <c r="HT297" s="95"/>
      <c r="HU297" s="95"/>
      <c r="HV297" s="95"/>
      <c r="HW297" s="95"/>
      <c r="HX297" s="95"/>
      <c r="HY297" s="95"/>
      <c r="HZ297" s="95"/>
      <c r="IA297" s="95"/>
      <c r="IB297" s="95"/>
      <c r="IC297" s="95"/>
      <c r="ID297" s="95"/>
      <c r="IE297" s="95"/>
      <c r="IF297" s="95"/>
      <c r="IG297" s="95"/>
      <c r="IH297" s="95"/>
      <c r="II297" s="95"/>
      <c r="IJ297" s="95"/>
      <c r="IK297" s="95"/>
      <c r="IL297" s="95"/>
      <c r="IM297" s="95"/>
      <c r="IN297" s="95"/>
      <c r="IO297" s="95"/>
      <c r="IP297" s="95"/>
      <c r="IQ297" s="95"/>
      <c r="IR297" s="95"/>
      <c r="IS297" s="95"/>
      <c r="IT297" s="95"/>
      <c r="IU297" s="95"/>
      <c r="IV297" s="95"/>
      <c r="IW297" s="95"/>
      <c r="IX297" s="95"/>
      <c r="IY297" s="95"/>
      <c r="IZ297" s="95"/>
      <c r="JA297" s="95"/>
      <c r="JB297" s="95"/>
      <c r="JC297" s="95"/>
      <c r="JD297" s="95"/>
      <c r="JE297" s="95"/>
      <c r="JF297" s="95"/>
      <c r="JG297" s="95"/>
      <c r="JH297" s="95"/>
      <c r="JI297" s="95"/>
      <c r="JJ297" s="95"/>
      <c r="JK297" s="95"/>
      <c r="JL297" s="95"/>
      <c r="JM297" s="95"/>
      <c r="JN297" s="95"/>
      <c r="JO297" s="95"/>
      <c r="JP297" s="95"/>
      <c r="JQ297" s="95"/>
      <c r="JR297" s="95"/>
      <c r="JS297" s="95"/>
      <c r="JT297" s="95"/>
      <c r="JU297" s="95"/>
      <c r="JV297" s="95"/>
      <c r="JW297" s="95"/>
      <c r="JX297" s="95"/>
      <c r="JY297" s="95"/>
      <c r="JZ297" s="95"/>
      <c r="KA297" s="95"/>
      <c r="KB297" s="95"/>
      <c r="KC297" s="95"/>
      <c r="KD297" s="95"/>
      <c r="KE297" s="95"/>
      <c r="KF297" s="95"/>
      <c r="KG297" s="95"/>
      <c r="KH297" s="95"/>
      <c r="KI297" s="95"/>
      <c r="KJ297" s="95"/>
      <c r="KK297" s="95"/>
      <c r="KL297" s="95"/>
      <c r="KM297" s="95"/>
      <c r="KN297" s="95"/>
      <c r="KO297" s="95"/>
      <c r="KP297" s="95"/>
      <c r="KQ297" s="95"/>
      <c r="KR297" s="95"/>
      <c r="KS297" s="95"/>
      <c r="KT297" s="95"/>
      <c r="KU297" s="95"/>
      <c r="KV297" s="95"/>
      <c r="KW297" s="95"/>
      <c r="KX297" s="95"/>
      <c r="KY297" s="95"/>
      <c r="KZ297" s="95"/>
      <c r="LA297" s="95"/>
      <c r="LB297" s="95"/>
      <c r="LC297" s="95"/>
      <c r="LD297" s="95"/>
      <c r="LE297" s="95"/>
      <c r="LF297" s="95"/>
      <c r="LG297" s="95"/>
      <c r="LH297" s="95"/>
      <c r="LI297" s="95"/>
      <c r="LJ297" s="95"/>
      <c r="LK297" s="95"/>
      <c r="LL297" s="95"/>
      <c r="LM297" s="95"/>
      <c r="LN297" s="95"/>
      <c r="LO297" s="95"/>
      <c r="LP297" s="95"/>
      <c r="LQ297" s="95"/>
      <c r="LR297" s="95"/>
      <c r="LS297" s="95"/>
      <c r="LT297" s="95"/>
      <c r="LU297" s="95"/>
      <c r="LV297" s="95"/>
      <c r="LW297" s="95"/>
      <c r="LX297" s="95"/>
      <c r="LY297" s="95"/>
      <c r="LZ297" s="95"/>
      <c r="MA297" s="95"/>
      <c r="MB297" s="95"/>
      <c r="MC297" s="95"/>
      <c r="MD297" s="95"/>
      <c r="ME297" s="95"/>
      <c r="MF297" s="95"/>
      <c r="MG297" s="95"/>
      <c r="MH297" s="95"/>
      <c r="MI297" s="95"/>
      <c r="MJ297" s="95"/>
      <c r="MK297" s="95"/>
      <c r="ML297" s="95"/>
      <c r="MM297" s="95"/>
      <c r="MN297" s="95"/>
      <c r="MO297" s="95"/>
      <c r="MP297" s="95"/>
      <c r="MQ297" s="95"/>
      <c r="MR297" s="95"/>
      <c r="MS297" s="95"/>
      <c r="MT297" s="95"/>
      <c r="MU297" s="95"/>
      <c r="MV297" s="95"/>
      <c r="MW297" s="95"/>
      <c r="MX297" s="95"/>
      <c r="MY297" s="95"/>
      <c r="MZ297" s="95"/>
      <c r="NA297" s="95"/>
      <c r="NB297" s="95"/>
      <c r="NC297" s="95"/>
      <c r="ND297" s="95"/>
      <c r="NE297" s="95"/>
      <c r="NF297" s="95"/>
      <c r="NG297" s="95"/>
      <c r="NH297" s="95"/>
      <c r="NI297" s="95"/>
      <c r="NJ297" s="95"/>
      <c r="NK297" s="95"/>
      <c r="NL297" s="95"/>
      <c r="NM297" s="95"/>
      <c r="NN297" s="95"/>
      <c r="NO297" s="95"/>
      <c r="NP297" s="95"/>
      <c r="NQ297" s="95"/>
      <c r="NR297" s="95"/>
      <c r="NS297" s="95"/>
      <c r="NT297" s="95"/>
      <c r="NU297" s="95"/>
      <c r="NV297" s="95"/>
      <c r="NW297" s="95"/>
      <c r="NX297" s="95"/>
      <c r="NY297" s="95"/>
      <c r="NZ297" s="95"/>
      <c r="OA297" s="95"/>
      <c r="OB297" s="95"/>
      <c r="OC297" s="95"/>
      <c r="OD297" s="95"/>
      <c r="OE297" s="95"/>
      <c r="OF297" s="95"/>
      <c r="OG297" s="95"/>
      <c r="OH297" s="95"/>
      <c r="OI297" s="95"/>
      <c r="OJ297" s="95"/>
      <c r="OK297" s="95"/>
      <c r="OL297" s="95"/>
      <c r="OM297" s="95"/>
      <c r="ON297" s="95"/>
      <c r="OO297" s="95"/>
      <c r="OP297" s="95"/>
      <c r="OQ297" s="95"/>
      <c r="OR297" s="95"/>
      <c r="OS297" s="95"/>
      <c r="OT297" s="95"/>
      <c r="OU297" s="95"/>
      <c r="OV297" s="95"/>
      <c r="OW297" s="95"/>
      <c r="OX297" s="95"/>
      <c r="OY297" s="95"/>
      <c r="OZ297" s="95"/>
      <c r="PA297" s="95"/>
      <c r="PB297" s="95"/>
      <c r="PC297" s="95"/>
      <c r="PD297" s="95"/>
      <c r="PE297" s="95"/>
      <c r="PF297" s="95"/>
      <c r="PG297" s="95"/>
      <c r="PH297" s="95"/>
    </row>
    <row r="298" spans="3:424" s="85" customFormat="1" ht="29.55" customHeight="1">
      <c r="C298" s="1815" t="s">
        <v>229</v>
      </c>
      <c r="D298" s="1815"/>
      <c r="E298" s="1815"/>
      <c r="F298" s="143">
        <f t="shared" si="89"/>
        <v>0</v>
      </c>
      <c r="G298" s="143" t="e">
        <f t="shared" si="90"/>
        <v>#VALUE!</v>
      </c>
      <c r="H298" s="143" t="e">
        <f t="shared" si="96"/>
        <v>#VALUE!</v>
      </c>
      <c r="I298" s="143" t="e">
        <f t="shared" si="96"/>
        <v>#VALUE!</v>
      </c>
      <c r="J298" s="143" t="e">
        <f t="shared" si="96"/>
        <v>#VALUE!</v>
      </c>
      <c r="K298" s="143" t="e">
        <f t="shared" si="96"/>
        <v>#VALUE!</v>
      </c>
      <c r="L298" s="143" t="e">
        <f t="shared" si="96"/>
        <v>#VALUE!</v>
      </c>
      <c r="M298" s="143" t="e">
        <f t="shared" si="96"/>
        <v>#VALUE!</v>
      </c>
      <c r="N298" s="143" t="e">
        <f t="shared" si="96"/>
        <v>#VALUE!</v>
      </c>
      <c r="O298" s="143" t="e">
        <f t="shared" si="96"/>
        <v>#VALUE!</v>
      </c>
      <c r="P298" s="143" t="e">
        <f t="shared" si="96"/>
        <v>#VALUE!</v>
      </c>
      <c r="Q298" s="143" t="e">
        <f t="shared" si="96"/>
        <v>#VALUE!</v>
      </c>
      <c r="R298" s="143" t="e">
        <f t="shared" si="96"/>
        <v>#VALUE!</v>
      </c>
      <c r="S298" s="143" t="e">
        <f t="shared" si="96"/>
        <v>#VALUE!</v>
      </c>
      <c r="T298" s="143" t="e">
        <f t="shared" si="96"/>
        <v>#VALUE!</v>
      </c>
      <c r="U298" s="143" t="e">
        <f t="shared" si="96"/>
        <v>#VALUE!</v>
      </c>
      <c r="V298" s="143" t="e">
        <f t="shared" si="96"/>
        <v>#VALUE!</v>
      </c>
      <c r="W298" s="143" t="e">
        <f t="shared" si="96"/>
        <v>#VALUE!</v>
      </c>
      <c r="X298" s="143" t="e">
        <f t="shared" si="96"/>
        <v>#VALUE!</v>
      </c>
      <c r="Y298" s="143" t="e">
        <f t="shared" si="96"/>
        <v>#VALUE!</v>
      </c>
      <c r="Z298" s="143" t="e">
        <f t="shared" si="96"/>
        <v>#VALUE!</v>
      </c>
      <c r="AA298" s="143" t="e">
        <f t="shared" si="96"/>
        <v>#VALUE!</v>
      </c>
      <c r="AB298" s="143" t="e">
        <f t="shared" si="96"/>
        <v>#VALUE!</v>
      </c>
      <c r="AC298" s="143" t="e">
        <f t="shared" si="96"/>
        <v>#VALUE!</v>
      </c>
      <c r="AD298" s="143" t="e">
        <f t="shared" si="96"/>
        <v>#VALUE!</v>
      </c>
      <c r="AE298" s="143" t="e">
        <f t="shared" si="96"/>
        <v>#VALUE!</v>
      </c>
      <c r="AF298" s="143" t="e">
        <f t="shared" si="96"/>
        <v>#VALUE!</v>
      </c>
      <c r="AG298" s="143" t="e">
        <f t="shared" si="96"/>
        <v>#VALUE!</v>
      </c>
      <c r="AH298" s="143" t="e">
        <f t="shared" si="96"/>
        <v>#VALUE!</v>
      </c>
      <c r="AI298" s="143" t="e">
        <f t="shared" si="96"/>
        <v>#VALUE!</v>
      </c>
      <c r="AJ298" s="143" t="e">
        <f t="shared" si="96"/>
        <v>#VALUE!</v>
      </c>
      <c r="AK298" s="143" t="e">
        <f t="shared" si="96"/>
        <v>#VALUE!</v>
      </c>
      <c r="AL298" s="143" t="e">
        <f t="shared" si="96"/>
        <v>#VALUE!</v>
      </c>
      <c r="AM298" s="143" t="e">
        <f t="shared" si="96"/>
        <v>#VALUE!</v>
      </c>
      <c r="AN298" s="143" t="e">
        <f t="shared" si="96"/>
        <v>#VALUE!</v>
      </c>
      <c r="AO298" s="143" t="e">
        <f t="shared" si="96"/>
        <v>#VALUE!</v>
      </c>
      <c r="AP298" s="143" t="e">
        <f t="shared" si="96"/>
        <v>#VALUE!</v>
      </c>
      <c r="AQ298" s="143" t="e">
        <f t="shared" si="96"/>
        <v>#VALUE!</v>
      </c>
      <c r="AR298" s="143" t="e">
        <f t="shared" si="96"/>
        <v>#VALUE!</v>
      </c>
      <c r="AS298" s="143" t="e">
        <f t="shared" si="96"/>
        <v>#VALUE!</v>
      </c>
      <c r="AT298" s="143" t="e">
        <f t="shared" si="96"/>
        <v>#VALUE!</v>
      </c>
      <c r="AU298" s="143" t="e">
        <f t="shared" si="96"/>
        <v>#VALUE!</v>
      </c>
      <c r="AV298" s="143" t="e">
        <f t="shared" si="96"/>
        <v>#VALUE!</v>
      </c>
      <c r="AW298" s="143" t="e">
        <f t="shared" si="96"/>
        <v>#VALUE!</v>
      </c>
      <c r="AX298" s="143" t="e">
        <f t="shared" si="96"/>
        <v>#VALUE!</v>
      </c>
      <c r="AY298" s="143" t="e">
        <f t="shared" si="96"/>
        <v>#VALUE!</v>
      </c>
      <c r="AZ298" s="143" t="e">
        <f t="shared" si="96"/>
        <v>#VALUE!</v>
      </c>
      <c r="BA298" s="143" t="e">
        <f t="shared" si="96"/>
        <v>#VALUE!</v>
      </c>
      <c r="BB298" s="143" t="e">
        <f t="shared" si="96"/>
        <v>#VALUE!</v>
      </c>
      <c r="BC298" s="143" t="e">
        <f t="shared" si="96"/>
        <v>#VALUE!</v>
      </c>
      <c r="BD298" s="143" t="e">
        <f t="shared" si="96"/>
        <v>#VALUE!</v>
      </c>
      <c r="BE298" s="143" t="e">
        <f t="shared" si="96"/>
        <v>#VALUE!</v>
      </c>
      <c r="BF298" s="143" t="e">
        <f t="shared" si="96"/>
        <v>#VALUE!</v>
      </c>
      <c r="BG298" s="143" t="e">
        <f t="shared" si="96"/>
        <v>#VALUE!</v>
      </c>
      <c r="BH298" s="143" t="e">
        <f t="shared" si="96"/>
        <v>#VALUE!</v>
      </c>
      <c r="BI298" s="143" t="e">
        <f t="shared" si="96"/>
        <v>#VALUE!</v>
      </c>
      <c r="BJ298" s="143" t="e">
        <f t="shared" si="96"/>
        <v>#VALUE!</v>
      </c>
      <c r="BK298" s="143" t="e">
        <f t="shared" si="96"/>
        <v>#VALUE!</v>
      </c>
      <c r="BL298" s="143" t="e">
        <f t="shared" si="96"/>
        <v>#VALUE!</v>
      </c>
      <c r="BM298" s="143" t="e">
        <f t="shared" si="96"/>
        <v>#VALUE!</v>
      </c>
      <c r="BN298" s="95"/>
      <c r="BO298" s="95"/>
      <c r="BP298" s="95"/>
      <c r="BQ298" s="95"/>
      <c r="BR298" s="95"/>
      <c r="BS298" s="95"/>
      <c r="BT298" s="95"/>
      <c r="BU298" s="95"/>
      <c r="BV298" s="95"/>
      <c r="BW298" s="95"/>
      <c r="BX298" s="95"/>
      <c r="BY298" s="95"/>
      <c r="BZ298" s="95"/>
      <c r="CA298" s="95"/>
      <c r="CB298" s="95"/>
      <c r="CC298" s="95"/>
      <c r="CD298" s="95"/>
      <c r="CE298" s="95"/>
      <c r="CF298" s="95"/>
      <c r="CG298" s="95"/>
      <c r="CH298" s="95"/>
      <c r="CI298" s="95"/>
      <c r="CJ298" s="95"/>
      <c r="CK298" s="95"/>
      <c r="CL298" s="95"/>
      <c r="CM298" s="95"/>
      <c r="CN298" s="95"/>
      <c r="CO298" s="95"/>
      <c r="CP298" s="95"/>
      <c r="CQ298" s="95"/>
      <c r="CR298" s="95"/>
      <c r="CS298" s="95"/>
      <c r="CT298" s="95"/>
      <c r="CU298" s="95"/>
      <c r="CV298" s="95"/>
      <c r="CW298" s="95"/>
      <c r="CX298" s="95"/>
      <c r="CY298" s="95"/>
      <c r="CZ298" s="95"/>
      <c r="DA298" s="95"/>
      <c r="DB298" s="95"/>
      <c r="DC298" s="95"/>
      <c r="DD298" s="95"/>
      <c r="DE298" s="95"/>
      <c r="DF298" s="95"/>
      <c r="DG298" s="95"/>
      <c r="DH298" s="95"/>
      <c r="DI298" s="95"/>
      <c r="DJ298" s="95"/>
      <c r="DK298" s="95"/>
      <c r="DL298" s="95"/>
      <c r="DM298" s="95"/>
      <c r="DN298" s="95"/>
      <c r="DO298" s="95"/>
      <c r="DP298" s="95"/>
      <c r="DQ298" s="95"/>
      <c r="DR298" s="95"/>
      <c r="DS298" s="95"/>
      <c r="DT298" s="95"/>
      <c r="DU298" s="95"/>
      <c r="DV298" s="95"/>
      <c r="DW298" s="95"/>
      <c r="DX298" s="95"/>
      <c r="DY298" s="95"/>
      <c r="DZ298" s="95"/>
      <c r="EA298" s="95"/>
      <c r="EB298" s="95"/>
      <c r="EC298" s="95"/>
      <c r="ED298" s="95"/>
      <c r="EE298" s="95"/>
      <c r="EF298" s="95"/>
      <c r="EG298" s="95"/>
      <c r="EH298" s="95"/>
      <c r="EI298" s="95"/>
      <c r="EJ298" s="95"/>
      <c r="EK298" s="95"/>
      <c r="EL298" s="95"/>
      <c r="EM298" s="95"/>
      <c r="EN298" s="95"/>
      <c r="EO298" s="95"/>
      <c r="EP298" s="95"/>
      <c r="EQ298" s="95"/>
      <c r="ER298" s="95"/>
      <c r="ES298" s="95"/>
      <c r="ET298" s="95"/>
      <c r="EU298" s="95"/>
      <c r="EV298" s="95"/>
      <c r="EW298" s="95"/>
      <c r="EX298" s="95"/>
      <c r="EY298" s="95"/>
      <c r="EZ298" s="95"/>
      <c r="FA298" s="95"/>
      <c r="FB298" s="95"/>
      <c r="FC298" s="95"/>
      <c r="FD298" s="95"/>
      <c r="FE298" s="95"/>
      <c r="FF298" s="95"/>
      <c r="FG298" s="95"/>
      <c r="FH298" s="95"/>
      <c r="FI298" s="95"/>
      <c r="FJ298" s="95"/>
      <c r="FK298" s="95"/>
      <c r="FL298" s="95"/>
      <c r="FM298" s="95"/>
      <c r="FN298" s="95"/>
      <c r="FO298" s="95"/>
      <c r="FP298" s="95"/>
      <c r="FQ298" s="95"/>
      <c r="FR298" s="95"/>
      <c r="FS298" s="95"/>
      <c r="FT298" s="95"/>
      <c r="FU298" s="95"/>
      <c r="FV298" s="95"/>
      <c r="FW298" s="95"/>
      <c r="FX298" s="95"/>
      <c r="FY298" s="95"/>
      <c r="FZ298" s="95"/>
      <c r="GA298" s="95"/>
      <c r="GB298" s="95"/>
      <c r="GC298" s="95"/>
      <c r="GD298" s="95"/>
      <c r="GE298" s="95"/>
      <c r="GF298" s="95"/>
      <c r="GG298" s="95"/>
      <c r="GH298" s="95"/>
      <c r="GI298" s="95"/>
      <c r="GJ298" s="95"/>
      <c r="GK298" s="95"/>
      <c r="GL298" s="95"/>
      <c r="GM298" s="95"/>
      <c r="GN298" s="95"/>
      <c r="GO298" s="95"/>
      <c r="GP298" s="95"/>
      <c r="GQ298" s="95"/>
      <c r="GR298" s="95"/>
      <c r="GS298" s="95"/>
      <c r="GT298" s="95"/>
      <c r="GU298" s="95"/>
      <c r="GV298" s="95"/>
      <c r="GW298" s="133"/>
      <c r="GX298" s="133"/>
      <c r="GY298" s="133"/>
      <c r="GZ298" s="133"/>
      <c r="HA298" s="133"/>
      <c r="HB298" s="133"/>
      <c r="HC298" s="133"/>
      <c r="HD298" s="133"/>
      <c r="HE298" s="133"/>
      <c r="HF298" s="133"/>
      <c r="HG298" s="95"/>
      <c r="HH298" s="95"/>
      <c r="HI298" s="95"/>
      <c r="HJ298" s="95"/>
      <c r="HK298" s="95"/>
      <c r="HL298" s="95"/>
      <c r="HM298" s="95"/>
      <c r="HN298" s="95"/>
      <c r="HO298" s="95"/>
      <c r="HP298" s="95"/>
      <c r="HQ298" s="95"/>
      <c r="HR298" s="95"/>
      <c r="HS298" s="95"/>
      <c r="HT298" s="95"/>
      <c r="HU298" s="95"/>
      <c r="HV298" s="95"/>
      <c r="HW298" s="95"/>
      <c r="HX298" s="95"/>
      <c r="HY298" s="95"/>
      <c r="HZ298" s="95"/>
      <c r="IA298" s="95"/>
      <c r="IB298" s="95"/>
      <c r="IC298" s="95"/>
      <c r="ID298" s="95"/>
      <c r="IE298" s="95"/>
      <c r="IF298" s="95"/>
      <c r="IG298" s="95"/>
      <c r="IH298" s="95"/>
      <c r="II298" s="95"/>
      <c r="IJ298" s="95"/>
      <c r="IK298" s="95"/>
      <c r="IL298" s="95"/>
      <c r="IM298" s="95"/>
      <c r="IN298" s="95"/>
      <c r="IO298" s="95"/>
      <c r="IP298" s="95"/>
      <c r="IQ298" s="95"/>
      <c r="IR298" s="95"/>
      <c r="IS298" s="95"/>
      <c r="IT298" s="95"/>
      <c r="IU298" s="95"/>
      <c r="IV298" s="95"/>
      <c r="IW298" s="95"/>
      <c r="IX298" s="95"/>
      <c r="IY298" s="95"/>
      <c r="IZ298" s="95"/>
      <c r="JA298" s="95"/>
      <c r="JB298" s="95"/>
      <c r="JC298" s="95"/>
      <c r="JD298" s="95"/>
      <c r="JE298" s="95"/>
      <c r="JF298" s="95"/>
      <c r="JG298" s="95"/>
      <c r="JH298" s="95"/>
      <c r="JI298" s="95"/>
      <c r="JJ298" s="95"/>
      <c r="JK298" s="95"/>
      <c r="JL298" s="95"/>
      <c r="JM298" s="95"/>
      <c r="JN298" s="95"/>
      <c r="JO298" s="95"/>
      <c r="JP298" s="95"/>
      <c r="JQ298" s="95"/>
      <c r="JR298" s="95"/>
      <c r="JS298" s="95"/>
      <c r="JT298" s="95"/>
      <c r="JU298" s="95"/>
      <c r="JV298" s="95"/>
      <c r="JW298" s="95"/>
      <c r="JX298" s="95"/>
      <c r="JY298" s="95"/>
      <c r="JZ298" s="95"/>
      <c r="KA298" s="95"/>
      <c r="KB298" s="95"/>
      <c r="KC298" s="95"/>
      <c r="KD298" s="95"/>
      <c r="KE298" s="95"/>
      <c r="KF298" s="95"/>
      <c r="KG298" s="95"/>
      <c r="KH298" s="95"/>
      <c r="KI298" s="95"/>
      <c r="KJ298" s="95"/>
      <c r="KK298" s="95"/>
      <c r="KL298" s="95"/>
      <c r="KM298" s="95"/>
      <c r="KN298" s="95"/>
      <c r="KO298" s="95"/>
      <c r="KP298" s="95"/>
      <c r="KQ298" s="95"/>
      <c r="KR298" s="95"/>
      <c r="KS298" s="95"/>
      <c r="KT298" s="95"/>
      <c r="KU298" s="95"/>
      <c r="KV298" s="95"/>
      <c r="KW298" s="95"/>
      <c r="KX298" s="95"/>
      <c r="KY298" s="95"/>
      <c r="KZ298" s="95"/>
      <c r="LA298" s="95"/>
      <c r="LB298" s="95"/>
      <c r="LC298" s="95"/>
      <c r="LD298" s="95"/>
      <c r="LE298" s="95"/>
      <c r="LF298" s="95"/>
      <c r="LG298" s="95"/>
      <c r="LH298" s="95"/>
      <c r="LI298" s="95"/>
      <c r="LJ298" s="95"/>
      <c r="LK298" s="95"/>
      <c r="LL298" s="95"/>
      <c r="LM298" s="95"/>
      <c r="LN298" s="95"/>
      <c r="LO298" s="95"/>
      <c r="LP298" s="95"/>
      <c r="LQ298" s="95"/>
      <c r="LR298" s="95"/>
      <c r="LS298" s="95"/>
      <c r="LT298" s="95"/>
      <c r="LU298" s="95"/>
      <c r="LV298" s="95"/>
      <c r="LW298" s="95"/>
      <c r="LX298" s="95"/>
      <c r="LY298" s="95"/>
      <c r="LZ298" s="95"/>
      <c r="MA298" s="95"/>
      <c r="MB298" s="95"/>
      <c r="MC298" s="95"/>
      <c r="MD298" s="95"/>
      <c r="ME298" s="95"/>
      <c r="MF298" s="95"/>
      <c r="MG298" s="95"/>
      <c r="MH298" s="95"/>
      <c r="MI298" s="95"/>
      <c r="MJ298" s="95"/>
      <c r="MK298" s="95"/>
      <c r="ML298" s="95"/>
      <c r="MM298" s="95"/>
      <c r="MN298" s="95"/>
      <c r="MO298" s="95"/>
      <c r="MP298" s="95"/>
      <c r="MQ298" s="95"/>
      <c r="MR298" s="95"/>
      <c r="MS298" s="95"/>
      <c r="MT298" s="95"/>
      <c r="MU298" s="95"/>
      <c r="MV298" s="95"/>
      <c r="MW298" s="95"/>
      <c r="MX298" s="95"/>
      <c r="MY298" s="95"/>
      <c r="MZ298" s="95"/>
      <c r="NA298" s="95"/>
      <c r="NB298" s="95"/>
      <c r="NC298" s="95"/>
      <c r="ND298" s="95"/>
      <c r="NE298" s="95"/>
      <c r="NF298" s="95"/>
      <c r="NG298" s="95"/>
      <c r="NH298" s="95"/>
      <c r="NI298" s="95"/>
      <c r="NJ298" s="95"/>
      <c r="NK298" s="95"/>
      <c r="NL298" s="95"/>
      <c r="NM298" s="95"/>
      <c r="NN298" s="95"/>
      <c r="NO298" s="95"/>
      <c r="NP298" s="95"/>
      <c r="NQ298" s="95"/>
      <c r="NR298" s="95"/>
      <c r="NS298" s="95"/>
      <c r="NT298" s="95"/>
      <c r="NU298" s="95"/>
      <c r="NV298" s="95"/>
      <c r="NW298" s="95"/>
      <c r="NX298" s="95"/>
      <c r="NY298" s="95"/>
      <c r="NZ298" s="95"/>
      <c r="OA298" s="95"/>
      <c r="OB298" s="95"/>
      <c r="OC298" s="95"/>
      <c r="OD298" s="95"/>
      <c r="OE298" s="95"/>
      <c r="OF298" s="95"/>
      <c r="OG298" s="95"/>
      <c r="OH298" s="95"/>
      <c r="OI298" s="95"/>
      <c r="OJ298" s="95"/>
      <c r="OK298" s="95"/>
      <c r="OL298" s="95"/>
      <c r="OM298" s="95"/>
      <c r="ON298" s="95"/>
      <c r="OO298" s="95"/>
      <c r="OP298" s="95"/>
      <c r="OQ298" s="95"/>
      <c r="OR298" s="95"/>
      <c r="OS298" s="95"/>
      <c r="OT298" s="95"/>
      <c r="OU298" s="95"/>
      <c r="OV298" s="95"/>
      <c r="OW298" s="95"/>
      <c r="OX298" s="95"/>
      <c r="OY298" s="95"/>
      <c r="OZ298" s="95"/>
      <c r="PA298" s="95"/>
      <c r="PB298" s="95"/>
      <c r="PC298" s="95"/>
      <c r="PD298" s="95"/>
      <c r="PE298" s="95"/>
      <c r="PF298" s="95"/>
      <c r="PG298" s="95"/>
      <c r="PH298" s="95"/>
    </row>
    <row r="299" spans="3:424" s="85" customFormat="1" ht="29.55" customHeight="1">
      <c r="C299" s="1815" t="s">
        <v>230</v>
      </c>
      <c r="D299" s="1815"/>
      <c r="E299" s="1815"/>
      <c r="F299" s="143">
        <f t="shared" si="89"/>
        <v>0</v>
      </c>
      <c r="G299" s="143" t="e">
        <f t="shared" si="90"/>
        <v>#VALUE!</v>
      </c>
      <c r="H299" s="143" t="e">
        <f t="shared" si="96"/>
        <v>#VALUE!</v>
      </c>
      <c r="I299" s="143" t="e">
        <f t="shared" si="96"/>
        <v>#VALUE!</v>
      </c>
      <c r="J299" s="143" t="e">
        <f t="shared" ref="H299:BM305" si="97">IF(COLUMN(I299)-COLUMN($AB$30)+1&lt;=ROUND($AB$30,0)-23,I299,0)</f>
        <v>#VALUE!</v>
      </c>
      <c r="K299" s="143" t="e">
        <f t="shared" si="97"/>
        <v>#VALUE!</v>
      </c>
      <c r="L299" s="143" t="e">
        <f t="shared" si="97"/>
        <v>#VALUE!</v>
      </c>
      <c r="M299" s="143" t="e">
        <f t="shared" si="97"/>
        <v>#VALUE!</v>
      </c>
      <c r="N299" s="143" t="e">
        <f t="shared" si="97"/>
        <v>#VALUE!</v>
      </c>
      <c r="O299" s="143" t="e">
        <f t="shared" si="97"/>
        <v>#VALUE!</v>
      </c>
      <c r="P299" s="143" t="e">
        <f t="shared" si="97"/>
        <v>#VALUE!</v>
      </c>
      <c r="Q299" s="143" t="e">
        <f t="shared" si="97"/>
        <v>#VALUE!</v>
      </c>
      <c r="R299" s="143" t="e">
        <f t="shared" si="97"/>
        <v>#VALUE!</v>
      </c>
      <c r="S299" s="143" t="e">
        <f t="shared" si="97"/>
        <v>#VALUE!</v>
      </c>
      <c r="T299" s="143" t="e">
        <f t="shared" si="97"/>
        <v>#VALUE!</v>
      </c>
      <c r="U299" s="143" t="e">
        <f t="shared" si="97"/>
        <v>#VALUE!</v>
      </c>
      <c r="V299" s="143" t="e">
        <f t="shared" si="97"/>
        <v>#VALUE!</v>
      </c>
      <c r="W299" s="143" t="e">
        <f t="shared" si="97"/>
        <v>#VALUE!</v>
      </c>
      <c r="X299" s="143" t="e">
        <f t="shared" si="97"/>
        <v>#VALUE!</v>
      </c>
      <c r="Y299" s="143" t="e">
        <f t="shared" si="97"/>
        <v>#VALUE!</v>
      </c>
      <c r="Z299" s="143" t="e">
        <f t="shared" si="97"/>
        <v>#VALUE!</v>
      </c>
      <c r="AA299" s="143" t="e">
        <f t="shared" si="97"/>
        <v>#VALUE!</v>
      </c>
      <c r="AB299" s="143" t="e">
        <f t="shared" si="97"/>
        <v>#VALUE!</v>
      </c>
      <c r="AC299" s="143" t="e">
        <f t="shared" si="97"/>
        <v>#VALUE!</v>
      </c>
      <c r="AD299" s="143" t="e">
        <f t="shared" si="97"/>
        <v>#VALUE!</v>
      </c>
      <c r="AE299" s="143" t="e">
        <f t="shared" si="97"/>
        <v>#VALUE!</v>
      </c>
      <c r="AF299" s="143" t="e">
        <f t="shared" si="97"/>
        <v>#VALUE!</v>
      </c>
      <c r="AG299" s="143" t="e">
        <f t="shared" si="97"/>
        <v>#VALUE!</v>
      </c>
      <c r="AH299" s="143" t="e">
        <f t="shared" si="97"/>
        <v>#VALUE!</v>
      </c>
      <c r="AI299" s="143" t="e">
        <f t="shared" si="97"/>
        <v>#VALUE!</v>
      </c>
      <c r="AJ299" s="143" t="e">
        <f t="shared" si="97"/>
        <v>#VALUE!</v>
      </c>
      <c r="AK299" s="143" t="e">
        <f t="shared" si="97"/>
        <v>#VALUE!</v>
      </c>
      <c r="AL299" s="143" t="e">
        <f t="shared" si="97"/>
        <v>#VALUE!</v>
      </c>
      <c r="AM299" s="143" t="e">
        <f t="shared" si="97"/>
        <v>#VALUE!</v>
      </c>
      <c r="AN299" s="143" t="e">
        <f t="shared" si="97"/>
        <v>#VALUE!</v>
      </c>
      <c r="AO299" s="143" t="e">
        <f t="shared" si="97"/>
        <v>#VALUE!</v>
      </c>
      <c r="AP299" s="143" t="e">
        <f t="shared" si="97"/>
        <v>#VALUE!</v>
      </c>
      <c r="AQ299" s="143" t="e">
        <f t="shared" si="97"/>
        <v>#VALUE!</v>
      </c>
      <c r="AR299" s="143" t="e">
        <f t="shared" si="97"/>
        <v>#VALUE!</v>
      </c>
      <c r="AS299" s="143" t="e">
        <f t="shared" si="97"/>
        <v>#VALUE!</v>
      </c>
      <c r="AT299" s="143" t="e">
        <f t="shared" si="97"/>
        <v>#VALUE!</v>
      </c>
      <c r="AU299" s="143" t="e">
        <f t="shared" si="97"/>
        <v>#VALUE!</v>
      </c>
      <c r="AV299" s="143" t="e">
        <f t="shared" si="97"/>
        <v>#VALUE!</v>
      </c>
      <c r="AW299" s="143" t="e">
        <f t="shared" si="97"/>
        <v>#VALUE!</v>
      </c>
      <c r="AX299" s="143" t="e">
        <f t="shared" si="97"/>
        <v>#VALUE!</v>
      </c>
      <c r="AY299" s="143" t="e">
        <f t="shared" si="97"/>
        <v>#VALUE!</v>
      </c>
      <c r="AZ299" s="143" t="e">
        <f t="shared" si="97"/>
        <v>#VALUE!</v>
      </c>
      <c r="BA299" s="143" t="e">
        <f t="shared" si="97"/>
        <v>#VALUE!</v>
      </c>
      <c r="BB299" s="143" t="e">
        <f t="shared" si="97"/>
        <v>#VALUE!</v>
      </c>
      <c r="BC299" s="143" t="e">
        <f t="shared" si="97"/>
        <v>#VALUE!</v>
      </c>
      <c r="BD299" s="143" t="e">
        <f t="shared" si="97"/>
        <v>#VALUE!</v>
      </c>
      <c r="BE299" s="143" t="e">
        <f t="shared" si="97"/>
        <v>#VALUE!</v>
      </c>
      <c r="BF299" s="143" t="e">
        <f t="shared" si="97"/>
        <v>#VALUE!</v>
      </c>
      <c r="BG299" s="143" t="e">
        <f t="shared" si="97"/>
        <v>#VALUE!</v>
      </c>
      <c r="BH299" s="143" t="e">
        <f t="shared" si="97"/>
        <v>#VALUE!</v>
      </c>
      <c r="BI299" s="143" t="e">
        <f t="shared" si="97"/>
        <v>#VALUE!</v>
      </c>
      <c r="BJ299" s="143" t="e">
        <f t="shared" si="97"/>
        <v>#VALUE!</v>
      </c>
      <c r="BK299" s="143" t="e">
        <f t="shared" si="97"/>
        <v>#VALUE!</v>
      </c>
      <c r="BL299" s="143" t="e">
        <f t="shared" si="97"/>
        <v>#VALUE!</v>
      </c>
      <c r="BM299" s="143" t="e">
        <f t="shared" si="97"/>
        <v>#VALUE!</v>
      </c>
      <c r="BN299" s="95"/>
      <c r="BO299" s="95"/>
      <c r="BP299" s="95"/>
      <c r="BQ299" s="95"/>
      <c r="BR299" s="95"/>
      <c r="BS299" s="95"/>
      <c r="BT299" s="95"/>
      <c r="BU299" s="95"/>
      <c r="BV299" s="95"/>
      <c r="BW299" s="95"/>
      <c r="BX299" s="95"/>
      <c r="BY299" s="95"/>
      <c r="BZ299" s="95"/>
      <c r="CA299" s="95"/>
      <c r="CB299" s="95"/>
      <c r="CC299" s="95"/>
      <c r="CD299" s="95"/>
      <c r="CE299" s="95"/>
      <c r="CF299" s="95"/>
      <c r="CG299" s="95"/>
      <c r="CH299" s="95"/>
      <c r="CI299" s="95"/>
      <c r="CJ299" s="95"/>
      <c r="CK299" s="95"/>
      <c r="CL299" s="95"/>
      <c r="CM299" s="95"/>
      <c r="CN299" s="95"/>
      <c r="CO299" s="95"/>
      <c r="CP299" s="95"/>
      <c r="CQ299" s="95"/>
      <c r="CR299" s="95"/>
      <c r="CS299" s="95"/>
      <c r="CT299" s="95"/>
      <c r="CU299" s="95"/>
      <c r="CV299" s="95"/>
      <c r="CW299" s="95"/>
      <c r="CX299" s="95"/>
      <c r="CY299" s="95"/>
      <c r="CZ299" s="95"/>
      <c r="DA299" s="95"/>
      <c r="DB299" s="95"/>
      <c r="DC299" s="95"/>
      <c r="DD299" s="95"/>
      <c r="DE299" s="95"/>
      <c r="DF299" s="95"/>
      <c r="DG299" s="95"/>
      <c r="DH299" s="95"/>
      <c r="DI299" s="95"/>
      <c r="DJ299" s="95"/>
      <c r="DK299" s="95"/>
      <c r="DL299" s="95"/>
      <c r="DM299" s="95"/>
      <c r="DN299" s="95"/>
      <c r="DO299" s="95"/>
      <c r="DP299" s="95"/>
      <c r="DQ299" s="95"/>
      <c r="DR299" s="95"/>
      <c r="DS299" s="95"/>
      <c r="DT299" s="95"/>
      <c r="DU299" s="95"/>
      <c r="DV299" s="95"/>
      <c r="DW299" s="95"/>
      <c r="DX299" s="95"/>
      <c r="DY299" s="95"/>
      <c r="DZ299" s="95"/>
      <c r="EA299" s="95"/>
      <c r="EB299" s="95"/>
      <c r="EC299" s="95"/>
      <c r="ED299" s="95"/>
      <c r="EE299" s="95"/>
      <c r="EF299" s="95"/>
      <c r="EG299" s="95"/>
      <c r="EH299" s="95"/>
      <c r="EI299" s="95"/>
      <c r="EJ299" s="95"/>
      <c r="EK299" s="95"/>
      <c r="EL299" s="95"/>
      <c r="EM299" s="95"/>
      <c r="EN299" s="95"/>
      <c r="EO299" s="95"/>
      <c r="EP299" s="95"/>
      <c r="EQ299" s="95"/>
      <c r="ER299" s="95"/>
      <c r="ES299" s="95"/>
      <c r="ET299" s="95"/>
      <c r="EU299" s="95"/>
      <c r="EV299" s="95"/>
      <c r="EW299" s="95"/>
      <c r="EX299" s="95"/>
      <c r="EY299" s="95"/>
      <c r="EZ299" s="95"/>
      <c r="FA299" s="95"/>
      <c r="FB299" s="95"/>
      <c r="FC299" s="95"/>
      <c r="FD299" s="95"/>
      <c r="FE299" s="95"/>
      <c r="FF299" s="95"/>
      <c r="FG299" s="95"/>
      <c r="FH299" s="95"/>
      <c r="FI299" s="95"/>
      <c r="FJ299" s="95"/>
      <c r="FK299" s="95"/>
      <c r="FL299" s="95"/>
      <c r="FM299" s="95"/>
      <c r="FN299" s="95"/>
      <c r="FO299" s="95"/>
      <c r="FP299" s="95"/>
      <c r="FQ299" s="95"/>
      <c r="FR299" s="95"/>
      <c r="FS299" s="95"/>
      <c r="FT299" s="95"/>
      <c r="FU299" s="95"/>
      <c r="FV299" s="95"/>
      <c r="FW299" s="95"/>
      <c r="FX299" s="95"/>
      <c r="FY299" s="95"/>
      <c r="FZ299" s="95"/>
      <c r="GA299" s="95"/>
      <c r="GB299" s="95"/>
      <c r="GC299" s="95"/>
      <c r="GD299" s="95"/>
      <c r="GE299" s="95"/>
      <c r="GF299" s="95"/>
      <c r="GG299" s="95"/>
      <c r="GH299" s="95"/>
      <c r="GI299" s="95"/>
      <c r="GJ299" s="95"/>
      <c r="GK299" s="95"/>
      <c r="GL299" s="95"/>
      <c r="GM299" s="95"/>
      <c r="GN299" s="95"/>
      <c r="GO299" s="95"/>
      <c r="GP299" s="95"/>
      <c r="GQ299" s="95"/>
      <c r="GR299" s="95"/>
      <c r="GS299" s="95"/>
      <c r="GT299" s="95"/>
      <c r="GU299" s="95"/>
      <c r="GV299" s="95"/>
      <c r="GW299" s="133"/>
      <c r="GX299" s="133"/>
      <c r="GY299" s="133"/>
      <c r="GZ299" s="133"/>
      <c r="HA299" s="133"/>
      <c r="HB299" s="133"/>
      <c r="HC299" s="133"/>
      <c r="HD299" s="133"/>
      <c r="HE299" s="133"/>
      <c r="HF299" s="133"/>
      <c r="HG299" s="95"/>
      <c r="HH299" s="95"/>
      <c r="HI299" s="95"/>
      <c r="HJ299" s="95"/>
      <c r="HK299" s="95"/>
      <c r="HL299" s="95"/>
      <c r="HM299" s="95"/>
      <c r="HN299" s="95"/>
      <c r="HO299" s="95"/>
      <c r="HP299" s="95"/>
      <c r="HQ299" s="95"/>
      <c r="HR299" s="95"/>
      <c r="HS299" s="95"/>
      <c r="HT299" s="95"/>
      <c r="HU299" s="95"/>
      <c r="HV299" s="95"/>
      <c r="HW299" s="95"/>
      <c r="HX299" s="95"/>
      <c r="HY299" s="95"/>
      <c r="HZ299" s="95"/>
      <c r="IA299" s="95"/>
      <c r="IB299" s="95"/>
      <c r="IC299" s="95"/>
      <c r="ID299" s="95"/>
      <c r="IE299" s="95"/>
      <c r="IF299" s="95"/>
      <c r="IG299" s="95"/>
      <c r="IH299" s="95"/>
      <c r="II299" s="95"/>
      <c r="IJ299" s="95"/>
      <c r="IK299" s="95"/>
      <c r="IL299" s="95"/>
      <c r="IM299" s="95"/>
      <c r="IN299" s="95"/>
      <c r="IO299" s="95"/>
      <c r="IP299" s="95"/>
      <c r="IQ299" s="95"/>
      <c r="IR299" s="95"/>
      <c r="IS299" s="95"/>
      <c r="IT299" s="95"/>
      <c r="IU299" s="95"/>
      <c r="IV299" s="95"/>
      <c r="IW299" s="95"/>
      <c r="IX299" s="95"/>
      <c r="IY299" s="95"/>
      <c r="IZ299" s="95"/>
      <c r="JA299" s="95"/>
      <c r="JB299" s="95"/>
      <c r="JC299" s="95"/>
      <c r="JD299" s="95"/>
      <c r="JE299" s="95"/>
      <c r="JF299" s="95"/>
      <c r="JG299" s="95"/>
      <c r="JH299" s="95"/>
      <c r="JI299" s="95"/>
      <c r="JJ299" s="95"/>
      <c r="JK299" s="95"/>
      <c r="JL299" s="95"/>
      <c r="JM299" s="95"/>
      <c r="JN299" s="95"/>
      <c r="JO299" s="95"/>
      <c r="JP299" s="95"/>
      <c r="JQ299" s="95"/>
      <c r="JR299" s="95"/>
      <c r="JS299" s="95"/>
      <c r="JT299" s="95"/>
      <c r="JU299" s="95"/>
      <c r="JV299" s="95"/>
      <c r="JW299" s="95"/>
      <c r="JX299" s="95"/>
      <c r="JY299" s="95"/>
      <c r="JZ299" s="95"/>
      <c r="KA299" s="95"/>
      <c r="KB299" s="95"/>
      <c r="KC299" s="95"/>
      <c r="KD299" s="95"/>
      <c r="KE299" s="95"/>
      <c r="KF299" s="95"/>
      <c r="KG299" s="95"/>
      <c r="KH299" s="95"/>
      <c r="KI299" s="95"/>
      <c r="KJ299" s="95"/>
      <c r="KK299" s="95"/>
      <c r="KL299" s="95"/>
      <c r="KM299" s="95"/>
      <c r="KN299" s="95"/>
      <c r="KO299" s="95"/>
      <c r="KP299" s="95"/>
      <c r="KQ299" s="95"/>
      <c r="KR299" s="95"/>
      <c r="KS299" s="95"/>
      <c r="KT299" s="95"/>
      <c r="KU299" s="95"/>
      <c r="KV299" s="95"/>
      <c r="KW299" s="95"/>
      <c r="KX299" s="95"/>
      <c r="KY299" s="95"/>
      <c r="KZ299" s="95"/>
      <c r="LA299" s="95"/>
      <c r="LB299" s="95"/>
      <c r="LC299" s="95"/>
      <c r="LD299" s="95"/>
      <c r="LE299" s="95"/>
      <c r="LF299" s="95"/>
      <c r="LG299" s="95"/>
      <c r="LH299" s="95"/>
      <c r="LI299" s="95"/>
      <c r="LJ299" s="95"/>
      <c r="LK299" s="95"/>
      <c r="LL299" s="95"/>
      <c r="LM299" s="95"/>
      <c r="LN299" s="95"/>
      <c r="LO299" s="95"/>
      <c r="LP299" s="95"/>
      <c r="LQ299" s="95"/>
      <c r="LR299" s="95"/>
      <c r="LS299" s="95"/>
      <c r="LT299" s="95"/>
      <c r="LU299" s="95"/>
      <c r="LV299" s="95"/>
      <c r="LW299" s="95"/>
      <c r="LX299" s="95"/>
      <c r="LY299" s="95"/>
      <c r="LZ299" s="95"/>
      <c r="MA299" s="95"/>
      <c r="MB299" s="95"/>
      <c r="MC299" s="95"/>
      <c r="MD299" s="95"/>
      <c r="ME299" s="95"/>
      <c r="MF299" s="95"/>
      <c r="MG299" s="95"/>
      <c r="MH299" s="95"/>
      <c r="MI299" s="95"/>
      <c r="MJ299" s="95"/>
      <c r="MK299" s="95"/>
      <c r="ML299" s="95"/>
      <c r="MM299" s="95"/>
      <c r="MN299" s="95"/>
      <c r="MO299" s="95"/>
      <c r="MP299" s="95"/>
      <c r="MQ299" s="95"/>
      <c r="MR299" s="95"/>
      <c r="MS299" s="95"/>
      <c r="MT299" s="95"/>
      <c r="MU299" s="95"/>
      <c r="MV299" s="95"/>
      <c r="MW299" s="95"/>
      <c r="MX299" s="95"/>
      <c r="MY299" s="95"/>
      <c r="MZ299" s="95"/>
      <c r="NA299" s="95"/>
      <c r="NB299" s="95"/>
      <c r="NC299" s="95"/>
      <c r="ND299" s="95"/>
      <c r="NE299" s="95"/>
      <c r="NF299" s="95"/>
      <c r="NG299" s="95"/>
      <c r="NH299" s="95"/>
      <c r="NI299" s="95"/>
      <c r="NJ299" s="95"/>
      <c r="NK299" s="95"/>
      <c r="NL299" s="95"/>
      <c r="NM299" s="95"/>
      <c r="NN299" s="95"/>
      <c r="NO299" s="95"/>
      <c r="NP299" s="95"/>
      <c r="NQ299" s="95"/>
      <c r="NR299" s="95"/>
      <c r="NS299" s="95"/>
      <c r="NT299" s="95"/>
      <c r="NU299" s="95"/>
      <c r="NV299" s="95"/>
      <c r="NW299" s="95"/>
      <c r="NX299" s="95"/>
      <c r="NY299" s="95"/>
      <c r="NZ299" s="95"/>
      <c r="OA299" s="95"/>
      <c r="OB299" s="95"/>
      <c r="OC299" s="95"/>
      <c r="OD299" s="95"/>
      <c r="OE299" s="95"/>
      <c r="OF299" s="95"/>
      <c r="OG299" s="95"/>
      <c r="OH299" s="95"/>
      <c r="OI299" s="95"/>
      <c r="OJ299" s="95"/>
      <c r="OK299" s="95"/>
      <c r="OL299" s="95"/>
      <c r="OM299" s="95"/>
      <c r="ON299" s="95"/>
      <c r="OO299" s="95"/>
      <c r="OP299" s="95"/>
      <c r="OQ299" s="95"/>
      <c r="OR299" s="95"/>
      <c r="OS299" s="95"/>
      <c r="OT299" s="95"/>
      <c r="OU299" s="95"/>
      <c r="OV299" s="95"/>
      <c r="OW299" s="95"/>
      <c r="OX299" s="95"/>
      <c r="OY299" s="95"/>
      <c r="OZ299" s="95"/>
      <c r="PA299" s="95"/>
      <c r="PB299" s="95"/>
      <c r="PC299" s="95"/>
      <c r="PD299" s="95"/>
      <c r="PE299" s="95"/>
      <c r="PF299" s="95"/>
      <c r="PG299" s="95"/>
      <c r="PH299" s="95"/>
    </row>
    <row r="300" spans="3:424" s="85" customFormat="1" ht="18">
      <c r="C300" s="1816" t="s">
        <v>255</v>
      </c>
      <c r="D300" s="1816"/>
      <c r="E300" s="1817"/>
      <c r="F300" s="131"/>
      <c r="G300" s="144"/>
      <c r="H300" s="144"/>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4"/>
      <c r="AT300" s="144"/>
      <c r="AU300" s="144"/>
      <c r="AV300" s="144"/>
      <c r="AW300" s="144"/>
      <c r="AX300" s="144"/>
      <c r="AY300" s="144"/>
      <c r="AZ300" s="144"/>
      <c r="BA300" s="144"/>
      <c r="BB300" s="144"/>
      <c r="BC300" s="144"/>
      <c r="BD300" s="144"/>
      <c r="BE300" s="144"/>
      <c r="BF300" s="144"/>
      <c r="BG300" s="144"/>
      <c r="BH300" s="144"/>
      <c r="BI300" s="144"/>
      <c r="BJ300" s="144"/>
      <c r="BK300" s="144"/>
      <c r="BL300" s="144"/>
      <c r="BM300" s="144"/>
      <c r="BN300" s="95"/>
      <c r="BO300" s="95"/>
      <c r="BP300" s="95"/>
      <c r="BQ300" s="95"/>
      <c r="BR300" s="95"/>
      <c r="BS300" s="95"/>
      <c r="BT300" s="95"/>
      <c r="BU300" s="95"/>
      <c r="BV300" s="95"/>
      <c r="BW300" s="95"/>
      <c r="BX300" s="95"/>
      <c r="BY300" s="95"/>
      <c r="BZ300" s="95"/>
      <c r="CA300" s="95"/>
      <c r="CB300" s="95"/>
      <c r="CC300" s="95"/>
      <c r="CD300" s="95"/>
      <c r="CE300" s="95"/>
      <c r="CF300" s="95"/>
      <c r="CG300" s="95"/>
      <c r="CH300" s="95"/>
      <c r="CI300" s="95"/>
      <c r="CJ300" s="95"/>
      <c r="CK300" s="95"/>
      <c r="CL300" s="95"/>
      <c r="CM300" s="95"/>
      <c r="CN300" s="95"/>
      <c r="CO300" s="95"/>
      <c r="CP300" s="95"/>
      <c r="CQ300" s="95"/>
      <c r="CR300" s="95"/>
      <c r="CS300" s="95"/>
      <c r="CT300" s="95"/>
      <c r="CU300" s="95"/>
      <c r="CV300" s="95"/>
      <c r="CW300" s="95"/>
      <c r="CX300" s="95"/>
      <c r="CY300" s="95"/>
      <c r="CZ300" s="95"/>
      <c r="DA300" s="95"/>
      <c r="DB300" s="95"/>
      <c r="DC300" s="95"/>
      <c r="DD300" s="95"/>
      <c r="DE300" s="95"/>
      <c r="DF300" s="95"/>
      <c r="DG300" s="95"/>
      <c r="DH300" s="95"/>
      <c r="DI300" s="95"/>
      <c r="DJ300" s="95"/>
      <c r="DK300" s="95"/>
      <c r="DL300" s="95"/>
      <c r="DM300" s="95"/>
      <c r="DN300" s="95"/>
      <c r="DO300" s="95"/>
      <c r="DP300" s="95"/>
      <c r="DQ300" s="95"/>
      <c r="DR300" s="95"/>
      <c r="DS300" s="95"/>
      <c r="DT300" s="95"/>
      <c r="DU300" s="95"/>
      <c r="DV300" s="95"/>
      <c r="DW300" s="95"/>
      <c r="DX300" s="95"/>
      <c r="DY300" s="95"/>
      <c r="DZ300" s="95"/>
      <c r="EA300" s="95"/>
      <c r="EB300" s="95"/>
      <c r="EC300" s="95"/>
      <c r="ED300" s="95"/>
      <c r="EE300" s="95"/>
      <c r="EF300" s="95"/>
      <c r="EG300" s="95"/>
      <c r="EH300" s="95"/>
      <c r="EI300" s="95"/>
      <c r="EJ300" s="95"/>
      <c r="EK300" s="95"/>
      <c r="EL300" s="95"/>
      <c r="EM300" s="95"/>
      <c r="EN300" s="95"/>
      <c r="EO300" s="95"/>
      <c r="EP300" s="95"/>
      <c r="EQ300" s="95"/>
      <c r="ER300" s="95"/>
      <c r="ES300" s="95"/>
      <c r="ET300" s="95"/>
      <c r="EU300" s="95"/>
      <c r="EV300" s="95"/>
      <c r="EW300" s="95"/>
      <c r="EX300" s="95"/>
      <c r="EY300" s="95"/>
      <c r="EZ300" s="95"/>
      <c r="FA300" s="95"/>
      <c r="FB300" s="95"/>
      <c r="FC300" s="95"/>
      <c r="FD300" s="95"/>
      <c r="FE300" s="95"/>
      <c r="FF300" s="95"/>
      <c r="FG300" s="95"/>
      <c r="FH300" s="95"/>
      <c r="FI300" s="95"/>
      <c r="FJ300" s="95"/>
      <c r="FK300" s="95"/>
      <c r="FL300" s="95"/>
      <c r="FM300" s="95"/>
      <c r="FN300" s="95"/>
      <c r="FO300" s="95"/>
      <c r="FP300" s="95"/>
      <c r="FQ300" s="95"/>
      <c r="FR300" s="95"/>
      <c r="FS300" s="95"/>
      <c r="FT300" s="95"/>
      <c r="FU300" s="95"/>
      <c r="FV300" s="95"/>
      <c r="FW300" s="95"/>
      <c r="FX300" s="95"/>
      <c r="FY300" s="95"/>
      <c r="FZ300" s="95"/>
      <c r="GA300" s="95"/>
      <c r="GB300" s="95"/>
      <c r="GC300" s="95"/>
      <c r="GD300" s="95"/>
      <c r="GE300" s="95"/>
      <c r="GF300" s="95"/>
      <c r="GG300" s="95"/>
      <c r="GH300" s="95"/>
      <c r="GI300" s="95"/>
      <c r="GJ300" s="95"/>
      <c r="GK300" s="95"/>
      <c r="GL300" s="95"/>
      <c r="GM300" s="95"/>
      <c r="GN300" s="95"/>
      <c r="GO300" s="95"/>
      <c r="GP300" s="95"/>
      <c r="GQ300" s="95"/>
      <c r="GR300" s="95"/>
      <c r="GS300" s="95"/>
      <c r="GT300" s="95"/>
      <c r="GU300" s="95"/>
      <c r="GV300" s="95"/>
      <c r="GW300" s="133"/>
      <c r="GX300" s="133"/>
      <c r="GY300" s="133"/>
      <c r="GZ300" s="133"/>
      <c r="HA300" s="133"/>
      <c r="HB300" s="133"/>
      <c r="HC300" s="133"/>
      <c r="HD300" s="133"/>
      <c r="HE300" s="133"/>
      <c r="HF300" s="133"/>
      <c r="HG300" s="95"/>
      <c r="HH300" s="95"/>
      <c r="HI300" s="95"/>
      <c r="HJ300" s="95"/>
      <c r="HK300" s="95"/>
      <c r="HL300" s="95"/>
      <c r="HM300" s="95"/>
      <c r="HN300" s="95"/>
      <c r="HO300" s="95"/>
      <c r="HP300" s="95"/>
      <c r="HQ300" s="95"/>
      <c r="HR300" s="95"/>
      <c r="HS300" s="95"/>
      <c r="HT300" s="95"/>
      <c r="HU300" s="95"/>
      <c r="HV300" s="95"/>
      <c r="HW300" s="95"/>
      <c r="HX300" s="95"/>
      <c r="HY300" s="95"/>
      <c r="HZ300" s="95"/>
      <c r="IA300" s="95"/>
      <c r="IB300" s="95"/>
      <c r="IC300" s="95"/>
      <c r="ID300" s="95"/>
      <c r="IE300" s="95"/>
      <c r="IF300" s="95"/>
      <c r="IG300" s="95"/>
      <c r="IH300" s="95"/>
      <c r="II300" s="95"/>
      <c r="IJ300" s="95"/>
      <c r="IK300" s="95"/>
      <c r="IL300" s="95"/>
      <c r="IM300" s="95"/>
      <c r="IN300" s="95"/>
      <c r="IO300" s="95"/>
      <c r="IP300" s="95"/>
      <c r="IQ300" s="95"/>
      <c r="IR300" s="95"/>
      <c r="IS300" s="95"/>
      <c r="IT300" s="95"/>
      <c r="IU300" s="95"/>
      <c r="IV300" s="95"/>
      <c r="IW300" s="95"/>
      <c r="IX300" s="95"/>
      <c r="IY300" s="95"/>
      <c r="IZ300" s="95"/>
      <c r="JA300" s="95"/>
      <c r="JB300" s="95"/>
      <c r="JC300" s="95"/>
      <c r="JD300" s="95"/>
      <c r="JE300" s="95"/>
      <c r="JF300" s="95"/>
      <c r="JG300" s="95"/>
      <c r="JH300" s="95"/>
      <c r="JI300" s="95"/>
      <c r="JJ300" s="95"/>
      <c r="JK300" s="95"/>
      <c r="JL300" s="95"/>
      <c r="JM300" s="95"/>
      <c r="JN300" s="95"/>
      <c r="JO300" s="95"/>
      <c r="JP300" s="95"/>
      <c r="JQ300" s="95"/>
      <c r="JR300" s="95"/>
      <c r="JS300" s="95"/>
      <c r="JT300" s="95"/>
      <c r="JU300" s="95"/>
      <c r="JV300" s="95"/>
      <c r="JW300" s="95"/>
      <c r="JX300" s="95"/>
      <c r="JY300" s="95"/>
      <c r="JZ300" s="95"/>
      <c r="KA300" s="95"/>
      <c r="KB300" s="95"/>
      <c r="KC300" s="95"/>
      <c r="KD300" s="95"/>
      <c r="KE300" s="95"/>
      <c r="KF300" s="95"/>
      <c r="KG300" s="95"/>
      <c r="KH300" s="95"/>
      <c r="KI300" s="95"/>
      <c r="KJ300" s="95"/>
      <c r="KK300" s="95"/>
      <c r="KL300" s="95"/>
      <c r="KM300" s="95"/>
      <c r="KN300" s="95"/>
      <c r="KO300" s="95"/>
      <c r="KP300" s="95"/>
      <c r="KQ300" s="95"/>
      <c r="KR300" s="95"/>
      <c r="KS300" s="95"/>
      <c r="KT300" s="95"/>
      <c r="KU300" s="95"/>
      <c r="KV300" s="95"/>
      <c r="KW300" s="95"/>
      <c r="KX300" s="95"/>
      <c r="KY300" s="95"/>
      <c r="KZ300" s="95"/>
      <c r="LA300" s="95"/>
      <c r="LB300" s="95"/>
      <c r="LC300" s="95"/>
      <c r="LD300" s="95"/>
      <c r="LE300" s="95"/>
      <c r="LF300" s="95"/>
      <c r="LG300" s="95"/>
      <c r="LH300" s="95"/>
      <c r="LI300" s="95"/>
      <c r="LJ300" s="95"/>
      <c r="LK300" s="95"/>
      <c r="LL300" s="95"/>
      <c r="LM300" s="95"/>
      <c r="LN300" s="95"/>
      <c r="LO300" s="95"/>
      <c r="LP300" s="95"/>
      <c r="LQ300" s="95"/>
      <c r="LR300" s="95"/>
      <c r="LS300" s="95"/>
      <c r="LT300" s="95"/>
      <c r="LU300" s="95"/>
      <c r="LV300" s="95"/>
      <c r="LW300" s="95"/>
      <c r="LX300" s="95"/>
      <c r="LY300" s="95"/>
      <c r="LZ300" s="95"/>
      <c r="MA300" s="95"/>
      <c r="MB300" s="95"/>
      <c r="MC300" s="95"/>
      <c r="MD300" s="95"/>
      <c r="ME300" s="95"/>
      <c r="MF300" s="95"/>
      <c r="MG300" s="95"/>
      <c r="MH300" s="95"/>
      <c r="MI300" s="95"/>
      <c r="MJ300" s="95"/>
      <c r="MK300" s="95"/>
      <c r="ML300" s="95"/>
      <c r="MM300" s="95"/>
      <c r="MN300" s="95"/>
      <c r="MO300" s="95"/>
      <c r="MP300" s="95"/>
      <c r="MQ300" s="95"/>
      <c r="MR300" s="95"/>
      <c r="MS300" s="95"/>
      <c r="MT300" s="95"/>
      <c r="MU300" s="95"/>
      <c r="MV300" s="95"/>
      <c r="MW300" s="95"/>
      <c r="MX300" s="95"/>
      <c r="MY300" s="95"/>
      <c r="MZ300" s="95"/>
      <c r="NA300" s="95"/>
      <c r="NB300" s="95"/>
      <c r="NC300" s="95"/>
      <c r="ND300" s="95"/>
      <c r="NE300" s="95"/>
      <c r="NF300" s="95"/>
      <c r="NG300" s="95"/>
      <c r="NH300" s="95"/>
      <c r="NI300" s="95"/>
      <c r="NJ300" s="95"/>
      <c r="NK300" s="95"/>
      <c r="NL300" s="95"/>
      <c r="NM300" s="95"/>
      <c r="NN300" s="95"/>
      <c r="NO300" s="95"/>
      <c r="NP300" s="95"/>
      <c r="NQ300" s="95"/>
      <c r="NR300" s="95"/>
      <c r="NS300" s="95"/>
      <c r="NT300" s="95"/>
      <c r="NU300" s="95"/>
      <c r="NV300" s="95"/>
      <c r="NW300" s="95"/>
      <c r="NX300" s="95"/>
      <c r="NY300" s="95"/>
      <c r="NZ300" s="95"/>
      <c r="OA300" s="95"/>
      <c r="OB300" s="95"/>
      <c r="OC300" s="95"/>
      <c r="OD300" s="95"/>
      <c r="OE300" s="95"/>
      <c r="OF300" s="95"/>
      <c r="OG300" s="95"/>
      <c r="OH300" s="95"/>
      <c r="OI300" s="95"/>
      <c r="OJ300" s="95"/>
      <c r="OK300" s="95"/>
      <c r="OL300" s="95"/>
      <c r="OM300" s="95"/>
      <c r="ON300" s="95"/>
      <c r="OO300" s="95"/>
      <c r="OP300" s="95"/>
      <c r="OQ300" s="95"/>
      <c r="OR300" s="95"/>
      <c r="OS300" s="95"/>
      <c r="OT300" s="95"/>
      <c r="OU300" s="95"/>
      <c r="OV300" s="95"/>
      <c r="OW300" s="95"/>
      <c r="OX300" s="95"/>
      <c r="OY300" s="95"/>
      <c r="OZ300" s="95"/>
      <c r="PA300" s="95"/>
      <c r="PB300" s="95"/>
      <c r="PC300" s="95"/>
      <c r="PD300" s="95"/>
      <c r="PE300" s="95"/>
      <c r="PF300" s="95"/>
      <c r="PG300" s="95"/>
      <c r="PH300" s="95"/>
    </row>
    <row r="301" spans="3:424" s="85" customFormat="1" ht="29.55" customHeight="1">
      <c r="C301" s="1815" t="s">
        <v>231</v>
      </c>
      <c r="D301" s="1815"/>
      <c r="E301" s="1815"/>
      <c r="F301" s="143">
        <f t="shared" si="89"/>
        <v>0</v>
      </c>
      <c r="G301" s="143" t="e">
        <f t="shared" si="90"/>
        <v>#VALUE!</v>
      </c>
      <c r="H301" s="143" t="e">
        <f t="shared" si="97"/>
        <v>#VALUE!</v>
      </c>
      <c r="I301" s="143" t="e">
        <f t="shared" si="97"/>
        <v>#VALUE!</v>
      </c>
      <c r="J301" s="143" t="e">
        <f t="shared" si="97"/>
        <v>#VALUE!</v>
      </c>
      <c r="K301" s="143" t="e">
        <f t="shared" si="97"/>
        <v>#VALUE!</v>
      </c>
      <c r="L301" s="143" t="e">
        <f t="shared" si="97"/>
        <v>#VALUE!</v>
      </c>
      <c r="M301" s="143" t="e">
        <f t="shared" si="97"/>
        <v>#VALUE!</v>
      </c>
      <c r="N301" s="143" t="e">
        <f t="shared" si="97"/>
        <v>#VALUE!</v>
      </c>
      <c r="O301" s="143" t="e">
        <f t="shared" si="97"/>
        <v>#VALUE!</v>
      </c>
      <c r="P301" s="143" t="e">
        <f t="shared" si="97"/>
        <v>#VALUE!</v>
      </c>
      <c r="Q301" s="143" t="e">
        <f t="shared" si="97"/>
        <v>#VALUE!</v>
      </c>
      <c r="R301" s="143" t="e">
        <f t="shared" si="97"/>
        <v>#VALUE!</v>
      </c>
      <c r="S301" s="143" t="e">
        <f t="shared" si="97"/>
        <v>#VALUE!</v>
      </c>
      <c r="T301" s="143" t="e">
        <f t="shared" si="97"/>
        <v>#VALUE!</v>
      </c>
      <c r="U301" s="143" t="e">
        <f t="shared" si="97"/>
        <v>#VALUE!</v>
      </c>
      <c r="V301" s="143" t="e">
        <f t="shared" si="97"/>
        <v>#VALUE!</v>
      </c>
      <c r="W301" s="143" t="e">
        <f t="shared" si="97"/>
        <v>#VALUE!</v>
      </c>
      <c r="X301" s="143" t="e">
        <f t="shared" si="97"/>
        <v>#VALUE!</v>
      </c>
      <c r="Y301" s="143" t="e">
        <f t="shared" si="97"/>
        <v>#VALUE!</v>
      </c>
      <c r="Z301" s="143" t="e">
        <f t="shared" si="97"/>
        <v>#VALUE!</v>
      </c>
      <c r="AA301" s="143" t="e">
        <f t="shared" si="97"/>
        <v>#VALUE!</v>
      </c>
      <c r="AB301" s="143" t="e">
        <f t="shared" si="97"/>
        <v>#VALUE!</v>
      </c>
      <c r="AC301" s="143" t="e">
        <f t="shared" si="97"/>
        <v>#VALUE!</v>
      </c>
      <c r="AD301" s="143" t="e">
        <f t="shared" si="97"/>
        <v>#VALUE!</v>
      </c>
      <c r="AE301" s="143" t="e">
        <f t="shared" si="97"/>
        <v>#VALUE!</v>
      </c>
      <c r="AF301" s="143" t="e">
        <f t="shared" si="97"/>
        <v>#VALUE!</v>
      </c>
      <c r="AG301" s="143" t="e">
        <f t="shared" si="97"/>
        <v>#VALUE!</v>
      </c>
      <c r="AH301" s="143" t="e">
        <f t="shared" si="97"/>
        <v>#VALUE!</v>
      </c>
      <c r="AI301" s="143" t="e">
        <f t="shared" si="97"/>
        <v>#VALUE!</v>
      </c>
      <c r="AJ301" s="143" t="e">
        <f t="shared" si="97"/>
        <v>#VALUE!</v>
      </c>
      <c r="AK301" s="143" t="e">
        <f t="shared" si="97"/>
        <v>#VALUE!</v>
      </c>
      <c r="AL301" s="143" t="e">
        <f t="shared" si="97"/>
        <v>#VALUE!</v>
      </c>
      <c r="AM301" s="143" t="e">
        <f t="shared" si="97"/>
        <v>#VALUE!</v>
      </c>
      <c r="AN301" s="143" t="e">
        <f t="shared" si="97"/>
        <v>#VALUE!</v>
      </c>
      <c r="AO301" s="143" t="e">
        <f t="shared" si="97"/>
        <v>#VALUE!</v>
      </c>
      <c r="AP301" s="143" t="e">
        <f t="shared" si="97"/>
        <v>#VALUE!</v>
      </c>
      <c r="AQ301" s="143" t="e">
        <f t="shared" si="97"/>
        <v>#VALUE!</v>
      </c>
      <c r="AR301" s="143" t="e">
        <f t="shared" si="97"/>
        <v>#VALUE!</v>
      </c>
      <c r="AS301" s="143" t="e">
        <f t="shared" si="97"/>
        <v>#VALUE!</v>
      </c>
      <c r="AT301" s="143" t="e">
        <f t="shared" si="97"/>
        <v>#VALUE!</v>
      </c>
      <c r="AU301" s="143" t="e">
        <f t="shared" si="97"/>
        <v>#VALUE!</v>
      </c>
      <c r="AV301" s="143" t="e">
        <f t="shared" si="97"/>
        <v>#VALUE!</v>
      </c>
      <c r="AW301" s="143" t="e">
        <f t="shared" si="97"/>
        <v>#VALUE!</v>
      </c>
      <c r="AX301" s="143" t="e">
        <f t="shared" si="97"/>
        <v>#VALUE!</v>
      </c>
      <c r="AY301" s="143" t="e">
        <f t="shared" si="97"/>
        <v>#VALUE!</v>
      </c>
      <c r="AZ301" s="143" t="e">
        <f t="shared" si="97"/>
        <v>#VALUE!</v>
      </c>
      <c r="BA301" s="143" t="e">
        <f t="shared" si="97"/>
        <v>#VALUE!</v>
      </c>
      <c r="BB301" s="143" t="e">
        <f t="shared" si="97"/>
        <v>#VALUE!</v>
      </c>
      <c r="BC301" s="143" t="e">
        <f t="shared" si="97"/>
        <v>#VALUE!</v>
      </c>
      <c r="BD301" s="143" t="e">
        <f t="shared" si="97"/>
        <v>#VALUE!</v>
      </c>
      <c r="BE301" s="143" t="e">
        <f t="shared" si="97"/>
        <v>#VALUE!</v>
      </c>
      <c r="BF301" s="143" t="e">
        <f t="shared" si="97"/>
        <v>#VALUE!</v>
      </c>
      <c r="BG301" s="143" t="e">
        <f t="shared" si="97"/>
        <v>#VALUE!</v>
      </c>
      <c r="BH301" s="143" t="e">
        <f t="shared" si="97"/>
        <v>#VALUE!</v>
      </c>
      <c r="BI301" s="143" t="e">
        <f t="shared" si="97"/>
        <v>#VALUE!</v>
      </c>
      <c r="BJ301" s="143" t="e">
        <f t="shared" si="97"/>
        <v>#VALUE!</v>
      </c>
      <c r="BK301" s="143" t="e">
        <f t="shared" si="97"/>
        <v>#VALUE!</v>
      </c>
      <c r="BL301" s="143" t="e">
        <f t="shared" si="97"/>
        <v>#VALUE!</v>
      </c>
      <c r="BM301" s="143" t="e">
        <f t="shared" si="97"/>
        <v>#VALUE!</v>
      </c>
      <c r="BN301" s="95"/>
      <c r="BO301" s="95"/>
      <c r="BP301" s="95"/>
      <c r="BQ301" s="95"/>
      <c r="BR301" s="95"/>
      <c r="BS301" s="95"/>
      <c r="BT301" s="95"/>
      <c r="BU301" s="95"/>
      <c r="BV301" s="95"/>
      <c r="BW301" s="95"/>
      <c r="BX301" s="95"/>
      <c r="BY301" s="95"/>
      <c r="BZ301" s="95"/>
      <c r="CA301" s="95"/>
      <c r="CB301" s="95"/>
      <c r="CC301" s="95"/>
      <c r="CD301" s="95"/>
      <c r="CE301" s="95"/>
      <c r="CF301" s="95"/>
      <c r="CG301" s="95"/>
      <c r="CH301" s="95"/>
      <c r="CI301" s="95"/>
      <c r="CJ301" s="95"/>
      <c r="CK301" s="95"/>
      <c r="CL301" s="95"/>
      <c r="CM301" s="95"/>
      <c r="CN301" s="95"/>
      <c r="CO301" s="95"/>
      <c r="CP301" s="95"/>
      <c r="CQ301" s="95"/>
      <c r="CR301" s="95"/>
      <c r="CS301" s="95"/>
      <c r="CT301" s="95"/>
      <c r="CU301" s="95"/>
      <c r="CV301" s="95"/>
      <c r="CW301" s="95"/>
      <c r="CX301" s="95"/>
      <c r="CY301" s="95"/>
      <c r="CZ301" s="95"/>
      <c r="DA301" s="95"/>
      <c r="DB301" s="95"/>
      <c r="DC301" s="95"/>
      <c r="DD301" s="95"/>
      <c r="DE301" s="95"/>
      <c r="DF301" s="95"/>
      <c r="DG301" s="95"/>
      <c r="DH301" s="95"/>
      <c r="DI301" s="95"/>
      <c r="DJ301" s="95"/>
      <c r="DK301" s="95"/>
      <c r="DL301" s="95"/>
      <c r="DM301" s="95"/>
      <c r="DN301" s="95"/>
      <c r="DO301" s="95"/>
      <c r="DP301" s="95"/>
      <c r="DQ301" s="95"/>
      <c r="DR301" s="95"/>
      <c r="DS301" s="95"/>
      <c r="DT301" s="95"/>
      <c r="DU301" s="95"/>
      <c r="DV301" s="95"/>
      <c r="DW301" s="95"/>
      <c r="DX301" s="95"/>
      <c r="DY301" s="95"/>
      <c r="DZ301" s="95"/>
      <c r="EA301" s="95"/>
      <c r="EB301" s="95"/>
      <c r="EC301" s="95"/>
      <c r="ED301" s="95"/>
      <c r="EE301" s="95"/>
      <c r="EF301" s="95"/>
      <c r="EG301" s="95"/>
      <c r="EH301" s="95"/>
      <c r="EI301" s="95"/>
      <c r="EJ301" s="95"/>
      <c r="EK301" s="95"/>
      <c r="EL301" s="95"/>
      <c r="EM301" s="95"/>
      <c r="EN301" s="95"/>
      <c r="EO301" s="95"/>
      <c r="EP301" s="95"/>
      <c r="EQ301" s="95"/>
      <c r="ER301" s="95"/>
      <c r="ES301" s="95"/>
      <c r="ET301" s="95"/>
      <c r="EU301" s="95"/>
      <c r="EV301" s="95"/>
      <c r="EW301" s="95"/>
      <c r="EX301" s="95"/>
      <c r="EY301" s="95"/>
      <c r="EZ301" s="95"/>
      <c r="FA301" s="95"/>
      <c r="FB301" s="95"/>
      <c r="FC301" s="95"/>
      <c r="FD301" s="95"/>
      <c r="FE301" s="95"/>
      <c r="FF301" s="95"/>
      <c r="FG301" s="95"/>
      <c r="FH301" s="95"/>
      <c r="FI301" s="95"/>
      <c r="FJ301" s="95"/>
      <c r="FK301" s="95"/>
      <c r="FL301" s="95"/>
      <c r="FM301" s="95"/>
      <c r="FN301" s="95"/>
      <c r="FO301" s="95"/>
      <c r="FP301" s="95"/>
      <c r="FQ301" s="95"/>
      <c r="FR301" s="95"/>
      <c r="FS301" s="95"/>
      <c r="FT301" s="95"/>
      <c r="FU301" s="95"/>
      <c r="FV301" s="95"/>
      <c r="FW301" s="95"/>
      <c r="FX301" s="95"/>
      <c r="FY301" s="95"/>
      <c r="FZ301" s="95"/>
      <c r="GA301" s="95"/>
      <c r="GB301" s="95"/>
      <c r="GC301" s="95"/>
      <c r="GD301" s="95"/>
      <c r="GE301" s="95"/>
      <c r="GF301" s="95"/>
      <c r="GG301" s="95"/>
      <c r="GH301" s="95"/>
      <c r="GI301" s="95"/>
      <c r="GJ301" s="95"/>
      <c r="GK301" s="95"/>
      <c r="GL301" s="95"/>
      <c r="GM301" s="95"/>
      <c r="GN301" s="95"/>
      <c r="GO301" s="95"/>
      <c r="GP301" s="95"/>
      <c r="GQ301" s="95"/>
      <c r="GR301" s="95"/>
      <c r="GS301" s="95"/>
      <c r="GT301" s="95"/>
      <c r="GU301" s="95"/>
      <c r="GV301" s="95"/>
      <c r="GW301" s="133"/>
      <c r="GX301" s="133"/>
      <c r="GY301" s="133"/>
      <c r="GZ301" s="133"/>
      <c r="HA301" s="133"/>
      <c r="HB301" s="133"/>
      <c r="HC301" s="133"/>
      <c r="HD301" s="133"/>
      <c r="HE301" s="133"/>
      <c r="HF301" s="133"/>
      <c r="HG301" s="95"/>
      <c r="HH301" s="95"/>
      <c r="HI301" s="95"/>
      <c r="HJ301" s="95"/>
      <c r="HK301" s="95"/>
      <c r="HL301" s="95"/>
      <c r="HM301" s="95"/>
      <c r="HN301" s="95"/>
      <c r="HO301" s="95"/>
      <c r="HP301" s="95"/>
      <c r="HQ301" s="95"/>
      <c r="HR301" s="95"/>
      <c r="HS301" s="95"/>
      <c r="HT301" s="95"/>
      <c r="HU301" s="95"/>
      <c r="HV301" s="95"/>
      <c r="HW301" s="95"/>
      <c r="HX301" s="95"/>
      <c r="HY301" s="95"/>
      <c r="HZ301" s="95"/>
      <c r="IA301" s="95"/>
      <c r="IB301" s="95"/>
      <c r="IC301" s="95"/>
      <c r="ID301" s="95"/>
      <c r="IE301" s="95"/>
      <c r="IF301" s="95"/>
      <c r="IG301" s="95"/>
      <c r="IH301" s="95"/>
      <c r="II301" s="95"/>
      <c r="IJ301" s="95"/>
      <c r="IK301" s="95"/>
      <c r="IL301" s="95"/>
      <c r="IM301" s="95"/>
      <c r="IN301" s="95"/>
      <c r="IO301" s="95"/>
      <c r="IP301" s="95"/>
      <c r="IQ301" s="95"/>
      <c r="IR301" s="95"/>
      <c r="IS301" s="95"/>
      <c r="IT301" s="95"/>
      <c r="IU301" s="95"/>
      <c r="IV301" s="95"/>
      <c r="IW301" s="95"/>
      <c r="IX301" s="95"/>
      <c r="IY301" s="95"/>
      <c r="IZ301" s="95"/>
      <c r="JA301" s="95"/>
      <c r="JB301" s="95"/>
      <c r="JC301" s="95"/>
      <c r="JD301" s="95"/>
      <c r="JE301" s="95"/>
      <c r="JF301" s="95"/>
      <c r="JG301" s="95"/>
      <c r="JH301" s="95"/>
      <c r="JI301" s="95"/>
      <c r="JJ301" s="95"/>
      <c r="JK301" s="95"/>
      <c r="JL301" s="95"/>
      <c r="JM301" s="95"/>
      <c r="JN301" s="95"/>
      <c r="JO301" s="95"/>
      <c r="JP301" s="95"/>
      <c r="JQ301" s="95"/>
      <c r="JR301" s="95"/>
      <c r="JS301" s="95"/>
      <c r="JT301" s="95"/>
      <c r="JU301" s="95"/>
      <c r="JV301" s="95"/>
      <c r="JW301" s="95"/>
      <c r="JX301" s="95"/>
      <c r="JY301" s="95"/>
      <c r="JZ301" s="95"/>
      <c r="KA301" s="95"/>
      <c r="KB301" s="95"/>
      <c r="KC301" s="95"/>
      <c r="KD301" s="95"/>
      <c r="KE301" s="95"/>
      <c r="KF301" s="95"/>
      <c r="KG301" s="95"/>
      <c r="KH301" s="95"/>
      <c r="KI301" s="95"/>
      <c r="KJ301" s="95"/>
      <c r="KK301" s="95"/>
      <c r="KL301" s="95"/>
      <c r="KM301" s="95"/>
      <c r="KN301" s="95"/>
      <c r="KO301" s="95"/>
      <c r="KP301" s="95"/>
      <c r="KQ301" s="95"/>
      <c r="KR301" s="95"/>
      <c r="KS301" s="95"/>
      <c r="KT301" s="95"/>
      <c r="KU301" s="95"/>
      <c r="KV301" s="95"/>
      <c r="KW301" s="95"/>
      <c r="KX301" s="95"/>
      <c r="KY301" s="95"/>
      <c r="KZ301" s="95"/>
      <c r="LA301" s="95"/>
      <c r="LB301" s="95"/>
      <c r="LC301" s="95"/>
      <c r="LD301" s="95"/>
      <c r="LE301" s="95"/>
      <c r="LF301" s="95"/>
      <c r="LG301" s="95"/>
      <c r="LH301" s="95"/>
      <c r="LI301" s="95"/>
      <c r="LJ301" s="95"/>
      <c r="LK301" s="95"/>
      <c r="LL301" s="95"/>
      <c r="LM301" s="95"/>
      <c r="LN301" s="95"/>
      <c r="LO301" s="95"/>
      <c r="LP301" s="95"/>
      <c r="LQ301" s="95"/>
      <c r="LR301" s="95"/>
      <c r="LS301" s="95"/>
      <c r="LT301" s="95"/>
      <c r="LU301" s="95"/>
      <c r="LV301" s="95"/>
      <c r="LW301" s="95"/>
      <c r="LX301" s="95"/>
      <c r="LY301" s="95"/>
      <c r="LZ301" s="95"/>
      <c r="MA301" s="95"/>
      <c r="MB301" s="95"/>
      <c r="MC301" s="95"/>
      <c r="MD301" s="95"/>
      <c r="ME301" s="95"/>
      <c r="MF301" s="95"/>
      <c r="MG301" s="95"/>
      <c r="MH301" s="95"/>
      <c r="MI301" s="95"/>
      <c r="MJ301" s="95"/>
      <c r="MK301" s="95"/>
      <c r="ML301" s="95"/>
      <c r="MM301" s="95"/>
      <c r="MN301" s="95"/>
      <c r="MO301" s="95"/>
      <c r="MP301" s="95"/>
      <c r="MQ301" s="95"/>
      <c r="MR301" s="95"/>
      <c r="MS301" s="95"/>
      <c r="MT301" s="95"/>
      <c r="MU301" s="95"/>
      <c r="MV301" s="95"/>
      <c r="MW301" s="95"/>
      <c r="MX301" s="95"/>
      <c r="MY301" s="95"/>
      <c r="MZ301" s="95"/>
      <c r="NA301" s="95"/>
      <c r="NB301" s="95"/>
      <c r="NC301" s="95"/>
      <c r="ND301" s="95"/>
      <c r="NE301" s="95"/>
      <c r="NF301" s="95"/>
      <c r="NG301" s="95"/>
      <c r="NH301" s="95"/>
      <c r="NI301" s="95"/>
      <c r="NJ301" s="95"/>
      <c r="NK301" s="95"/>
      <c r="NL301" s="95"/>
      <c r="NM301" s="95"/>
      <c r="NN301" s="95"/>
      <c r="NO301" s="95"/>
      <c r="NP301" s="95"/>
      <c r="NQ301" s="95"/>
      <c r="NR301" s="95"/>
      <c r="NS301" s="95"/>
      <c r="NT301" s="95"/>
      <c r="NU301" s="95"/>
      <c r="NV301" s="95"/>
      <c r="NW301" s="95"/>
      <c r="NX301" s="95"/>
      <c r="NY301" s="95"/>
      <c r="NZ301" s="95"/>
      <c r="OA301" s="95"/>
      <c r="OB301" s="95"/>
      <c r="OC301" s="95"/>
      <c r="OD301" s="95"/>
      <c r="OE301" s="95"/>
      <c r="OF301" s="95"/>
      <c r="OG301" s="95"/>
      <c r="OH301" s="95"/>
      <c r="OI301" s="95"/>
      <c r="OJ301" s="95"/>
      <c r="OK301" s="95"/>
      <c r="OL301" s="95"/>
      <c r="OM301" s="95"/>
      <c r="ON301" s="95"/>
      <c r="OO301" s="95"/>
      <c r="OP301" s="95"/>
      <c r="OQ301" s="95"/>
      <c r="OR301" s="95"/>
      <c r="OS301" s="95"/>
      <c r="OT301" s="95"/>
      <c r="OU301" s="95"/>
      <c r="OV301" s="95"/>
      <c r="OW301" s="95"/>
      <c r="OX301" s="95"/>
      <c r="OY301" s="95"/>
      <c r="OZ301" s="95"/>
      <c r="PA301" s="95"/>
      <c r="PB301" s="95"/>
      <c r="PC301" s="95"/>
      <c r="PD301" s="95"/>
      <c r="PE301" s="95"/>
      <c r="PF301" s="95"/>
      <c r="PG301" s="95"/>
      <c r="PH301" s="95"/>
    </row>
    <row r="302" spans="3:424" s="85" customFormat="1" ht="29.55" customHeight="1">
      <c r="C302" s="1815" t="s">
        <v>232</v>
      </c>
      <c r="D302" s="1815"/>
      <c r="E302" s="1815"/>
      <c r="F302" s="143">
        <f t="shared" si="89"/>
        <v>0</v>
      </c>
      <c r="G302" s="143" t="e">
        <f t="shared" si="90"/>
        <v>#VALUE!</v>
      </c>
      <c r="H302" s="143" t="e">
        <f t="shared" si="97"/>
        <v>#VALUE!</v>
      </c>
      <c r="I302" s="143" t="e">
        <f t="shared" si="97"/>
        <v>#VALUE!</v>
      </c>
      <c r="J302" s="143" t="e">
        <f t="shared" si="97"/>
        <v>#VALUE!</v>
      </c>
      <c r="K302" s="143" t="e">
        <f t="shared" si="97"/>
        <v>#VALUE!</v>
      </c>
      <c r="L302" s="143" t="e">
        <f t="shared" si="97"/>
        <v>#VALUE!</v>
      </c>
      <c r="M302" s="143" t="e">
        <f t="shared" si="97"/>
        <v>#VALUE!</v>
      </c>
      <c r="N302" s="143" t="e">
        <f t="shared" si="97"/>
        <v>#VALUE!</v>
      </c>
      <c r="O302" s="143" t="e">
        <f t="shared" si="97"/>
        <v>#VALUE!</v>
      </c>
      <c r="P302" s="143" t="e">
        <f t="shared" si="97"/>
        <v>#VALUE!</v>
      </c>
      <c r="Q302" s="143" t="e">
        <f t="shared" si="97"/>
        <v>#VALUE!</v>
      </c>
      <c r="R302" s="143" t="e">
        <f t="shared" si="97"/>
        <v>#VALUE!</v>
      </c>
      <c r="S302" s="143" t="e">
        <f t="shared" si="97"/>
        <v>#VALUE!</v>
      </c>
      <c r="T302" s="143" t="e">
        <f t="shared" si="97"/>
        <v>#VALUE!</v>
      </c>
      <c r="U302" s="143" t="e">
        <f t="shared" si="97"/>
        <v>#VALUE!</v>
      </c>
      <c r="V302" s="143" t="e">
        <f t="shared" si="97"/>
        <v>#VALUE!</v>
      </c>
      <c r="W302" s="143" t="e">
        <f t="shared" si="97"/>
        <v>#VALUE!</v>
      </c>
      <c r="X302" s="143" t="e">
        <f t="shared" si="97"/>
        <v>#VALUE!</v>
      </c>
      <c r="Y302" s="143" t="e">
        <f t="shared" si="97"/>
        <v>#VALUE!</v>
      </c>
      <c r="Z302" s="143" t="e">
        <f t="shared" si="97"/>
        <v>#VALUE!</v>
      </c>
      <c r="AA302" s="143" t="e">
        <f t="shared" si="97"/>
        <v>#VALUE!</v>
      </c>
      <c r="AB302" s="143" t="e">
        <f t="shared" si="97"/>
        <v>#VALUE!</v>
      </c>
      <c r="AC302" s="143" t="e">
        <f t="shared" si="97"/>
        <v>#VALUE!</v>
      </c>
      <c r="AD302" s="143" t="e">
        <f t="shared" si="97"/>
        <v>#VALUE!</v>
      </c>
      <c r="AE302" s="143" t="e">
        <f t="shared" si="97"/>
        <v>#VALUE!</v>
      </c>
      <c r="AF302" s="143" t="e">
        <f t="shared" si="97"/>
        <v>#VALUE!</v>
      </c>
      <c r="AG302" s="143" t="e">
        <f t="shared" si="97"/>
        <v>#VALUE!</v>
      </c>
      <c r="AH302" s="143" t="e">
        <f t="shared" si="97"/>
        <v>#VALUE!</v>
      </c>
      <c r="AI302" s="143" t="e">
        <f t="shared" si="97"/>
        <v>#VALUE!</v>
      </c>
      <c r="AJ302" s="143" t="e">
        <f t="shared" si="97"/>
        <v>#VALUE!</v>
      </c>
      <c r="AK302" s="143" t="e">
        <f t="shared" si="97"/>
        <v>#VALUE!</v>
      </c>
      <c r="AL302" s="143" t="e">
        <f t="shared" si="97"/>
        <v>#VALUE!</v>
      </c>
      <c r="AM302" s="143" t="e">
        <f t="shared" si="97"/>
        <v>#VALUE!</v>
      </c>
      <c r="AN302" s="143" t="e">
        <f t="shared" si="97"/>
        <v>#VALUE!</v>
      </c>
      <c r="AO302" s="143" t="e">
        <f t="shared" si="97"/>
        <v>#VALUE!</v>
      </c>
      <c r="AP302" s="143" t="e">
        <f t="shared" si="97"/>
        <v>#VALUE!</v>
      </c>
      <c r="AQ302" s="143" t="e">
        <f t="shared" si="97"/>
        <v>#VALUE!</v>
      </c>
      <c r="AR302" s="143" t="e">
        <f t="shared" si="97"/>
        <v>#VALUE!</v>
      </c>
      <c r="AS302" s="143" t="e">
        <f t="shared" si="97"/>
        <v>#VALUE!</v>
      </c>
      <c r="AT302" s="143" t="e">
        <f t="shared" si="97"/>
        <v>#VALUE!</v>
      </c>
      <c r="AU302" s="143" t="e">
        <f t="shared" si="97"/>
        <v>#VALUE!</v>
      </c>
      <c r="AV302" s="143" t="e">
        <f t="shared" si="97"/>
        <v>#VALUE!</v>
      </c>
      <c r="AW302" s="143" t="e">
        <f t="shared" si="97"/>
        <v>#VALUE!</v>
      </c>
      <c r="AX302" s="143" t="e">
        <f t="shared" si="97"/>
        <v>#VALUE!</v>
      </c>
      <c r="AY302" s="143" t="e">
        <f t="shared" si="97"/>
        <v>#VALUE!</v>
      </c>
      <c r="AZ302" s="143" t="e">
        <f t="shared" si="97"/>
        <v>#VALUE!</v>
      </c>
      <c r="BA302" s="143" t="e">
        <f t="shared" si="97"/>
        <v>#VALUE!</v>
      </c>
      <c r="BB302" s="143" t="e">
        <f t="shared" si="97"/>
        <v>#VALUE!</v>
      </c>
      <c r="BC302" s="143" t="e">
        <f t="shared" si="97"/>
        <v>#VALUE!</v>
      </c>
      <c r="BD302" s="143" t="e">
        <f t="shared" si="97"/>
        <v>#VALUE!</v>
      </c>
      <c r="BE302" s="143" t="e">
        <f t="shared" si="97"/>
        <v>#VALUE!</v>
      </c>
      <c r="BF302" s="143" t="e">
        <f t="shared" si="97"/>
        <v>#VALUE!</v>
      </c>
      <c r="BG302" s="143" t="e">
        <f t="shared" si="97"/>
        <v>#VALUE!</v>
      </c>
      <c r="BH302" s="143" t="e">
        <f t="shared" si="97"/>
        <v>#VALUE!</v>
      </c>
      <c r="BI302" s="143" t="e">
        <f t="shared" si="97"/>
        <v>#VALUE!</v>
      </c>
      <c r="BJ302" s="143" t="e">
        <f t="shared" si="97"/>
        <v>#VALUE!</v>
      </c>
      <c r="BK302" s="143" t="e">
        <f t="shared" si="97"/>
        <v>#VALUE!</v>
      </c>
      <c r="BL302" s="143" t="e">
        <f t="shared" si="97"/>
        <v>#VALUE!</v>
      </c>
      <c r="BM302" s="143" t="e">
        <f t="shared" si="97"/>
        <v>#VALUE!</v>
      </c>
      <c r="BN302" s="95"/>
      <c r="BO302" s="95"/>
      <c r="BP302" s="95"/>
      <c r="BQ302" s="95"/>
      <c r="BR302" s="95"/>
      <c r="BS302" s="95"/>
      <c r="BT302" s="95"/>
      <c r="BU302" s="95"/>
      <c r="BV302" s="95"/>
      <c r="BW302" s="95"/>
      <c r="BX302" s="95"/>
      <c r="BY302" s="95"/>
      <c r="BZ302" s="95"/>
      <c r="CA302" s="95"/>
      <c r="CB302" s="95"/>
      <c r="CC302" s="95"/>
      <c r="CD302" s="95"/>
      <c r="CE302" s="95"/>
      <c r="CF302" s="95"/>
      <c r="CG302" s="95"/>
      <c r="CH302" s="95"/>
      <c r="CI302" s="95"/>
      <c r="CJ302" s="95"/>
      <c r="CK302" s="95"/>
      <c r="CL302" s="95"/>
      <c r="CM302" s="95"/>
      <c r="CN302" s="95"/>
      <c r="CO302" s="95"/>
      <c r="CP302" s="95"/>
      <c r="CQ302" s="95"/>
      <c r="CR302" s="95"/>
      <c r="CS302" s="95"/>
      <c r="CT302" s="95"/>
      <c r="CU302" s="95"/>
      <c r="CV302" s="95"/>
      <c r="CW302" s="95"/>
      <c r="CX302" s="95"/>
      <c r="CY302" s="95"/>
      <c r="CZ302" s="95"/>
      <c r="DA302" s="95"/>
      <c r="DB302" s="95"/>
      <c r="DC302" s="95"/>
      <c r="DD302" s="95"/>
      <c r="DE302" s="95"/>
      <c r="DF302" s="95"/>
      <c r="DG302" s="95"/>
      <c r="DH302" s="95"/>
      <c r="DI302" s="95"/>
      <c r="DJ302" s="95"/>
      <c r="DK302" s="95"/>
      <c r="DL302" s="95"/>
      <c r="DM302" s="95"/>
      <c r="DN302" s="95"/>
      <c r="DO302" s="95"/>
      <c r="DP302" s="95"/>
      <c r="DQ302" s="95"/>
      <c r="DR302" s="95"/>
      <c r="DS302" s="95"/>
      <c r="DT302" s="95"/>
      <c r="DU302" s="95"/>
      <c r="DV302" s="95"/>
      <c r="DW302" s="95"/>
      <c r="DX302" s="95"/>
      <c r="DY302" s="95"/>
      <c r="DZ302" s="95"/>
      <c r="EA302" s="95"/>
      <c r="EB302" s="95"/>
      <c r="EC302" s="95"/>
      <c r="ED302" s="95"/>
      <c r="EE302" s="95"/>
      <c r="EF302" s="95"/>
      <c r="EG302" s="95"/>
      <c r="EH302" s="95"/>
      <c r="EI302" s="95"/>
      <c r="EJ302" s="95"/>
      <c r="EK302" s="95"/>
      <c r="EL302" s="95"/>
      <c r="EM302" s="95"/>
      <c r="EN302" s="95"/>
      <c r="EO302" s="95"/>
      <c r="EP302" s="95"/>
      <c r="EQ302" s="95"/>
      <c r="ER302" s="95"/>
      <c r="ES302" s="95"/>
      <c r="ET302" s="95"/>
      <c r="EU302" s="95"/>
      <c r="EV302" s="95"/>
      <c r="EW302" s="95"/>
      <c r="EX302" s="95"/>
      <c r="EY302" s="95"/>
      <c r="EZ302" s="95"/>
      <c r="FA302" s="95"/>
      <c r="FB302" s="95"/>
      <c r="FC302" s="95"/>
      <c r="FD302" s="95"/>
      <c r="FE302" s="95"/>
      <c r="FF302" s="95"/>
      <c r="FG302" s="95"/>
      <c r="FH302" s="95"/>
      <c r="FI302" s="95"/>
      <c r="FJ302" s="95"/>
      <c r="FK302" s="95"/>
      <c r="FL302" s="95"/>
      <c r="FM302" s="95"/>
      <c r="FN302" s="95"/>
      <c r="FO302" s="95"/>
      <c r="FP302" s="95"/>
      <c r="FQ302" s="95"/>
      <c r="FR302" s="95"/>
      <c r="FS302" s="95"/>
      <c r="FT302" s="95"/>
      <c r="FU302" s="95"/>
      <c r="FV302" s="95"/>
      <c r="FW302" s="95"/>
      <c r="FX302" s="95"/>
      <c r="FY302" s="95"/>
      <c r="FZ302" s="95"/>
      <c r="GA302" s="95"/>
      <c r="GB302" s="95"/>
      <c r="GC302" s="95"/>
      <c r="GD302" s="95"/>
      <c r="GE302" s="95"/>
      <c r="GF302" s="95"/>
      <c r="GG302" s="95"/>
      <c r="GH302" s="95"/>
      <c r="GI302" s="95"/>
      <c r="GJ302" s="95"/>
      <c r="GK302" s="95"/>
      <c r="GL302" s="95"/>
      <c r="GM302" s="95"/>
      <c r="GN302" s="95"/>
      <c r="GO302" s="95"/>
      <c r="GP302" s="95"/>
      <c r="GQ302" s="95"/>
      <c r="GR302" s="95"/>
      <c r="GS302" s="95"/>
      <c r="GT302" s="95"/>
      <c r="GU302" s="95"/>
      <c r="GV302" s="95"/>
      <c r="GW302" s="133"/>
      <c r="GX302" s="133"/>
      <c r="GY302" s="133"/>
      <c r="GZ302" s="133"/>
      <c r="HA302" s="133"/>
      <c r="HB302" s="133"/>
      <c r="HC302" s="133"/>
      <c r="HD302" s="133"/>
      <c r="HE302" s="133"/>
      <c r="HF302" s="133"/>
      <c r="HG302" s="95"/>
      <c r="HH302" s="95"/>
      <c r="HI302" s="95"/>
      <c r="HJ302" s="95"/>
      <c r="HK302" s="95"/>
      <c r="HL302" s="95"/>
      <c r="HM302" s="95"/>
      <c r="HN302" s="95"/>
      <c r="HO302" s="95"/>
      <c r="HP302" s="95"/>
      <c r="HQ302" s="95"/>
      <c r="HR302" s="95"/>
      <c r="HS302" s="95"/>
      <c r="HT302" s="95"/>
      <c r="HU302" s="95"/>
      <c r="HV302" s="95"/>
      <c r="HW302" s="95"/>
      <c r="HX302" s="95"/>
      <c r="HY302" s="95"/>
      <c r="HZ302" s="95"/>
      <c r="IA302" s="95"/>
      <c r="IB302" s="95"/>
      <c r="IC302" s="95"/>
      <c r="ID302" s="95"/>
      <c r="IE302" s="95"/>
      <c r="IF302" s="95"/>
      <c r="IG302" s="95"/>
      <c r="IH302" s="95"/>
      <c r="II302" s="95"/>
      <c r="IJ302" s="95"/>
      <c r="IK302" s="95"/>
      <c r="IL302" s="95"/>
      <c r="IM302" s="95"/>
      <c r="IN302" s="95"/>
      <c r="IO302" s="95"/>
      <c r="IP302" s="95"/>
      <c r="IQ302" s="95"/>
      <c r="IR302" s="95"/>
      <c r="IS302" s="95"/>
      <c r="IT302" s="95"/>
      <c r="IU302" s="95"/>
      <c r="IV302" s="95"/>
      <c r="IW302" s="95"/>
      <c r="IX302" s="95"/>
      <c r="IY302" s="95"/>
      <c r="IZ302" s="95"/>
      <c r="JA302" s="95"/>
      <c r="JB302" s="95"/>
      <c r="JC302" s="95"/>
      <c r="JD302" s="95"/>
      <c r="JE302" s="95"/>
      <c r="JF302" s="95"/>
      <c r="JG302" s="95"/>
      <c r="JH302" s="95"/>
      <c r="JI302" s="95"/>
      <c r="JJ302" s="95"/>
      <c r="JK302" s="95"/>
      <c r="JL302" s="95"/>
      <c r="JM302" s="95"/>
      <c r="JN302" s="95"/>
      <c r="JO302" s="95"/>
      <c r="JP302" s="95"/>
      <c r="JQ302" s="95"/>
      <c r="JR302" s="95"/>
      <c r="JS302" s="95"/>
      <c r="JT302" s="95"/>
      <c r="JU302" s="95"/>
      <c r="JV302" s="95"/>
      <c r="JW302" s="95"/>
      <c r="JX302" s="95"/>
      <c r="JY302" s="95"/>
      <c r="JZ302" s="95"/>
      <c r="KA302" s="95"/>
      <c r="KB302" s="95"/>
      <c r="KC302" s="95"/>
      <c r="KD302" s="95"/>
      <c r="KE302" s="95"/>
      <c r="KF302" s="95"/>
      <c r="KG302" s="95"/>
      <c r="KH302" s="95"/>
      <c r="KI302" s="95"/>
      <c r="KJ302" s="95"/>
      <c r="KK302" s="95"/>
      <c r="KL302" s="95"/>
      <c r="KM302" s="95"/>
      <c r="KN302" s="95"/>
      <c r="KO302" s="95"/>
      <c r="KP302" s="95"/>
      <c r="KQ302" s="95"/>
      <c r="KR302" s="95"/>
      <c r="KS302" s="95"/>
      <c r="KT302" s="95"/>
      <c r="KU302" s="95"/>
      <c r="KV302" s="95"/>
      <c r="KW302" s="95"/>
      <c r="KX302" s="95"/>
      <c r="KY302" s="95"/>
      <c r="KZ302" s="95"/>
      <c r="LA302" s="95"/>
      <c r="LB302" s="95"/>
      <c r="LC302" s="95"/>
      <c r="LD302" s="95"/>
      <c r="LE302" s="95"/>
      <c r="LF302" s="95"/>
      <c r="LG302" s="95"/>
      <c r="LH302" s="95"/>
      <c r="LI302" s="95"/>
      <c r="LJ302" s="95"/>
      <c r="LK302" s="95"/>
      <c r="LL302" s="95"/>
      <c r="LM302" s="95"/>
      <c r="LN302" s="95"/>
      <c r="LO302" s="95"/>
      <c r="LP302" s="95"/>
      <c r="LQ302" s="95"/>
      <c r="LR302" s="95"/>
      <c r="LS302" s="95"/>
      <c r="LT302" s="95"/>
      <c r="LU302" s="95"/>
      <c r="LV302" s="95"/>
      <c r="LW302" s="95"/>
      <c r="LX302" s="95"/>
      <c r="LY302" s="95"/>
      <c r="LZ302" s="95"/>
      <c r="MA302" s="95"/>
      <c r="MB302" s="95"/>
      <c r="MC302" s="95"/>
      <c r="MD302" s="95"/>
      <c r="ME302" s="95"/>
      <c r="MF302" s="95"/>
      <c r="MG302" s="95"/>
      <c r="MH302" s="95"/>
      <c r="MI302" s="95"/>
      <c r="MJ302" s="95"/>
      <c r="MK302" s="95"/>
      <c r="ML302" s="95"/>
      <c r="MM302" s="95"/>
      <c r="MN302" s="95"/>
      <c r="MO302" s="95"/>
      <c r="MP302" s="95"/>
      <c r="MQ302" s="95"/>
      <c r="MR302" s="95"/>
      <c r="MS302" s="95"/>
      <c r="MT302" s="95"/>
      <c r="MU302" s="95"/>
      <c r="MV302" s="95"/>
      <c r="MW302" s="95"/>
      <c r="MX302" s="95"/>
      <c r="MY302" s="95"/>
      <c r="MZ302" s="95"/>
      <c r="NA302" s="95"/>
      <c r="NB302" s="95"/>
      <c r="NC302" s="95"/>
      <c r="ND302" s="95"/>
      <c r="NE302" s="95"/>
      <c r="NF302" s="95"/>
      <c r="NG302" s="95"/>
      <c r="NH302" s="95"/>
      <c r="NI302" s="95"/>
      <c r="NJ302" s="95"/>
      <c r="NK302" s="95"/>
      <c r="NL302" s="95"/>
      <c r="NM302" s="95"/>
      <c r="NN302" s="95"/>
      <c r="NO302" s="95"/>
      <c r="NP302" s="95"/>
      <c r="NQ302" s="95"/>
      <c r="NR302" s="95"/>
      <c r="NS302" s="95"/>
      <c r="NT302" s="95"/>
      <c r="NU302" s="95"/>
      <c r="NV302" s="95"/>
      <c r="NW302" s="95"/>
      <c r="NX302" s="95"/>
      <c r="NY302" s="95"/>
      <c r="NZ302" s="95"/>
      <c r="OA302" s="95"/>
      <c r="OB302" s="95"/>
      <c r="OC302" s="95"/>
      <c r="OD302" s="95"/>
      <c r="OE302" s="95"/>
      <c r="OF302" s="95"/>
      <c r="OG302" s="95"/>
      <c r="OH302" s="95"/>
      <c r="OI302" s="95"/>
      <c r="OJ302" s="95"/>
      <c r="OK302" s="95"/>
      <c r="OL302" s="95"/>
      <c r="OM302" s="95"/>
      <c r="ON302" s="95"/>
      <c r="OO302" s="95"/>
      <c r="OP302" s="95"/>
      <c r="OQ302" s="95"/>
      <c r="OR302" s="95"/>
      <c r="OS302" s="95"/>
      <c r="OT302" s="95"/>
      <c r="OU302" s="95"/>
      <c r="OV302" s="95"/>
      <c r="OW302" s="95"/>
      <c r="OX302" s="95"/>
      <c r="OY302" s="95"/>
      <c r="OZ302" s="95"/>
      <c r="PA302" s="95"/>
      <c r="PB302" s="95"/>
      <c r="PC302" s="95"/>
      <c r="PD302" s="95"/>
      <c r="PE302" s="95"/>
      <c r="PF302" s="95"/>
      <c r="PG302" s="95"/>
      <c r="PH302" s="95"/>
    </row>
    <row r="303" spans="3:424" s="85" customFormat="1" ht="18">
      <c r="C303" s="1816" t="s">
        <v>256</v>
      </c>
      <c r="D303" s="1816"/>
      <c r="E303" s="1817"/>
      <c r="F303" s="131"/>
      <c r="G303" s="144"/>
      <c r="H303" s="144"/>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4"/>
      <c r="AT303" s="144"/>
      <c r="AU303" s="144"/>
      <c r="AV303" s="144"/>
      <c r="AW303" s="144"/>
      <c r="AX303" s="144"/>
      <c r="AY303" s="144"/>
      <c r="AZ303" s="144"/>
      <c r="BA303" s="144"/>
      <c r="BB303" s="144"/>
      <c r="BC303" s="144"/>
      <c r="BD303" s="144"/>
      <c r="BE303" s="144"/>
      <c r="BF303" s="144"/>
      <c r="BG303" s="144"/>
      <c r="BH303" s="144"/>
      <c r="BI303" s="144"/>
      <c r="BJ303" s="144"/>
      <c r="BK303" s="144"/>
      <c r="BL303" s="144"/>
      <c r="BM303" s="144"/>
      <c r="BN303" s="95"/>
      <c r="BO303" s="95"/>
      <c r="BP303" s="95"/>
      <c r="BQ303" s="95"/>
      <c r="BR303" s="95"/>
      <c r="BS303" s="95"/>
      <c r="BT303" s="95"/>
      <c r="BU303" s="95"/>
      <c r="BV303" s="95"/>
      <c r="BW303" s="95"/>
      <c r="BX303" s="95"/>
      <c r="BY303" s="95"/>
      <c r="BZ303" s="95"/>
      <c r="CA303" s="95"/>
      <c r="CB303" s="95"/>
      <c r="CC303" s="95"/>
      <c r="CD303" s="95"/>
      <c r="CE303" s="95"/>
      <c r="CF303" s="95"/>
      <c r="CG303" s="95"/>
      <c r="CH303" s="95"/>
      <c r="CI303" s="95"/>
      <c r="CJ303" s="95"/>
      <c r="CK303" s="95"/>
      <c r="CL303" s="95"/>
      <c r="CM303" s="95"/>
      <c r="CN303" s="95"/>
      <c r="CO303" s="95"/>
      <c r="CP303" s="95"/>
      <c r="CQ303" s="95"/>
      <c r="CR303" s="95"/>
      <c r="CS303" s="95"/>
      <c r="CT303" s="95"/>
      <c r="CU303" s="95"/>
      <c r="CV303" s="95"/>
      <c r="CW303" s="95"/>
      <c r="CX303" s="95"/>
      <c r="CY303" s="95"/>
      <c r="CZ303" s="95"/>
      <c r="DA303" s="95"/>
      <c r="DB303" s="95"/>
      <c r="DC303" s="95"/>
      <c r="DD303" s="95"/>
      <c r="DE303" s="95"/>
      <c r="DF303" s="95"/>
      <c r="DG303" s="95"/>
      <c r="DH303" s="95"/>
      <c r="DI303" s="95"/>
      <c r="DJ303" s="95"/>
      <c r="DK303" s="95"/>
      <c r="DL303" s="95"/>
      <c r="DM303" s="95"/>
      <c r="DN303" s="95"/>
      <c r="DO303" s="95"/>
      <c r="DP303" s="95"/>
      <c r="DQ303" s="95"/>
      <c r="DR303" s="95"/>
      <c r="DS303" s="95"/>
      <c r="DT303" s="95"/>
      <c r="DU303" s="95"/>
      <c r="DV303" s="95"/>
      <c r="DW303" s="95"/>
      <c r="DX303" s="95"/>
      <c r="DY303" s="95"/>
      <c r="DZ303" s="95"/>
      <c r="EA303" s="95"/>
      <c r="EB303" s="95"/>
      <c r="EC303" s="95"/>
      <c r="ED303" s="95"/>
      <c r="EE303" s="95"/>
      <c r="EF303" s="95"/>
      <c r="EG303" s="95"/>
      <c r="EH303" s="95"/>
      <c r="EI303" s="95"/>
      <c r="EJ303" s="95"/>
      <c r="EK303" s="95"/>
      <c r="EL303" s="95"/>
      <c r="EM303" s="95"/>
      <c r="EN303" s="95"/>
      <c r="EO303" s="95"/>
      <c r="EP303" s="95"/>
      <c r="EQ303" s="95"/>
      <c r="ER303" s="95"/>
      <c r="ES303" s="95"/>
      <c r="ET303" s="95"/>
      <c r="EU303" s="95"/>
      <c r="EV303" s="95"/>
      <c r="EW303" s="95"/>
      <c r="EX303" s="95"/>
      <c r="EY303" s="95"/>
      <c r="EZ303" s="95"/>
      <c r="FA303" s="95"/>
      <c r="FB303" s="95"/>
      <c r="FC303" s="95"/>
      <c r="FD303" s="95"/>
      <c r="FE303" s="95"/>
      <c r="FF303" s="95"/>
      <c r="FG303" s="95"/>
      <c r="FH303" s="95"/>
      <c r="FI303" s="95"/>
      <c r="FJ303" s="95"/>
      <c r="FK303" s="95"/>
      <c r="FL303" s="95"/>
      <c r="FM303" s="95"/>
      <c r="FN303" s="95"/>
      <c r="FO303" s="95"/>
      <c r="FP303" s="95"/>
      <c r="FQ303" s="95"/>
      <c r="FR303" s="95"/>
      <c r="FS303" s="95"/>
      <c r="FT303" s="95"/>
      <c r="FU303" s="95"/>
      <c r="FV303" s="95"/>
      <c r="FW303" s="95"/>
      <c r="FX303" s="95"/>
      <c r="FY303" s="95"/>
      <c r="FZ303" s="95"/>
      <c r="GA303" s="95"/>
      <c r="GB303" s="95"/>
      <c r="GC303" s="95"/>
      <c r="GD303" s="95"/>
      <c r="GE303" s="95"/>
      <c r="GF303" s="95"/>
      <c r="GG303" s="95"/>
      <c r="GH303" s="95"/>
      <c r="GI303" s="95"/>
      <c r="GJ303" s="95"/>
      <c r="GK303" s="95"/>
      <c r="GL303" s="95"/>
      <c r="GM303" s="95"/>
      <c r="GN303" s="95"/>
      <c r="GO303" s="95"/>
      <c r="GP303" s="95"/>
      <c r="GQ303" s="95"/>
      <c r="GR303" s="95"/>
      <c r="GS303" s="95"/>
      <c r="GT303" s="95"/>
      <c r="GU303" s="95"/>
      <c r="GV303" s="95"/>
      <c r="GW303" s="133"/>
      <c r="GX303" s="133"/>
      <c r="GY303" s="133"/>
      <c r="GZ303" s="133"/>
      <c r="HA303" s="133"/>
      <c r="HB303" s="133"/>
      <c r="HC303" s="133"/>
      <c r="HD303" s="133"/>
      <c r="HE303" s="133"/>
      <c r="HF303" s="133"/>
      <c r="HG303" s="95"/>
      <c r="HH303" s="95"/>
      <c r="HI303" s="95"/>
      <c r="HJ303" s="95"/>
      <c r="HK303" s="95"/>
      <c r="HL303" s="95"/>
      <c r="HM303" s="95"/>
      <c r="HN303" s="95"/>
      <c r="HO303" s="95"/>
      <c r="HP303" s="95"/>
      <c r="HQ303" s="95"/>
      <c r="HR303" s="95"/>
      <c r="HS303" s="95"/>
      <c r="HT303" s="95"/>
      <c r="HU303" s="95"/>
      <c r="HV303" s="95"/>
      <c r="HW303" s="95"/>
      <c r="HX303" s="95"/>
      <c r="HY303" s="95"/>
      <c r="HZ303" s="95"/>
      <c r="IA303" s="95"/>
      <c r="IB303" s="95"/>
      <c r="IC303" s="95"/>
      <c r="ID303" s="95"/>
      <c r="IE303" s="95"/>
      <c r="IF303" s="95"/>
      <c r="IG303" s="95"/>
      <c r="IH303" s="95"/>
      <c r="II303" s="95"/>
      <c r="IJ303" s="95"/>
      <c r="IK303" s="95"/>
      <c r="IL303" s="95"/>
      <c r="IM303" s="95"/>
      <c r="IN303" s="95"/>
      <c r="IO303" s="95"/>
      <c r="IP303" s="95"/>
      <c r="IQ303" s="95"/>
      <c r="IR303" s="95"/>
      <c r="IS303" s="95"/>
      <c r="IT303" s="95"/>
      <c r="IU303" s="95"/>
      <c r="IV303" s="95"/>
      <c r="IW303" s="95"/>
      <c r="IX303" s="95"/>
      <c r="IY303" s="95"/>
      <c r="IZ303" s="95"/>
      <c r="JA303" s="95"/>
      <c r="JB303" s="95"/>
      <c r="JC303" s="95"/>
      <c r="JD303" s="95"/>
      <c r="JE303" s="95"/>
      <c r="JF303" s="95"/>
      <c r="JG303" s="95"/>
      <c r="JH303" s="95"/>
      <c r="JI303" s="95"/>
      <c r="JJ303" s="95"/>
      <c r="JK303" s="95"/>
      <c r="JL303" s="95"/>
      <c r="JM303" s="95"/>
      <c r="JN303" s="95"/>
      <c r="JO303" s="95"/>
      <c r="JP303" s="95"/>
      <c r="JQ303" s="95"/>
      <c r="JR303" s="95"/>
      <c r="JS303" s="95"/>
      <c r="JT303" s="95"/>
      <c r="JU303" s="95"/>
      <c r="JV303" s="95"/>
      <c r="JW303" s="95"/>
      <c r="JX303" s="95"/>
      <c r="JY303" s="95"/>
      <c r="JZ303" s="95"/>
      <c r="KA303" s="95"/>
      <c r="KB303" s="95"/>
      <c r="KC303" s="95"/>
      <c r="KD303" s="95"/>
      <c r="KE303" s="95"/>
      <c r="KF303" s="95"/>
      <c r="KG303" s="95"/>
      <c r="KH303" s="95"/>
      <c r="KI303" s="95"/>
      <c r="KJ303" s="95"/>
      <c r="KK303" s="95"/>
      <c r="KL303" s="95"/>
      <c r="KM303" s="95"/>
      <c r="KN303" s="95"/>
      <c r="KO303" s="95"/>
      <c r="KP303" s="95"/>
      <c r="KQ303" s="95"/>
      <c r="KR303" s="95"/>
      <c r="KS303" s="95"/>
      <c r="KT303" s="95"/>
      <c r="KU303" s="95"/>
      <c r="KV303" s="95"/>
      <c r="KW303" s="95"/>
      <c r="KX303" s="95"/>
      <c r="KY303" s="95"/>
      <c r="KZ303" s="95"/>
      <c r="LA303" s="95"/>
      <c r="LB303" s="95"/>
      <c r="LC303" s="95"/>
      <c r="LD303" s="95"/>
      <c r="LE303" s="95"/>
      <c r="LF303" s="95"/>
      <c r="LG303" s="95"/>
      <c r="LH303" s="95"/>
      <c r="LI303" s="95"/>
      <c r="LJ303" s="95"/>
      <c r="LK303" s="95"/>
      <c r="LL303" s="95"/>
      <c r="LM303" s="95"/>
      <c r="LN303" s="95"/>
      <c r="LO303" s="95"/>
      <c r="LP303" s="95"/>
      <c r="LQ303" s="95"/>
      <c r="LR303" s="95"/>
      <c r="LS303" s="95"/>
      <c r="LT303" s="95"/>
      <c r="LU303" s="95"/>
      <c r="LV303" s="95"/>
      <c r="LW303" s="95"/>
      <c r="LX303" s="95"/>
      <c r="LY303" s="95"/>
      <c r="LZ303" s="95"/>
      <c r="MA303" s="95"/>
      <c r="MB303" s="95"/>
      <c r="MC303" s="95"/>
      <c r="MD303" s="95"/>
      <c r="ME303" s="95"/>
      <c r="MF303" s="95"/>
      <c r="MG303" s="95"/>
      <c r="MH303" s="95"/>
      <c r="MI303" s="95"/>
      <c r="MJ303" s="95"/>
      <c r="MK303" s="95"/>
      <c r="ML303" s="95"/>
      <c r="MM303" s="95"/>
      <c r="MN303" s="95"/>
      <c r="MO303" s="95"/>
      <c r="MP303" s="95"/>
      <c r="MQ303" s="95"/>
      <c r="MR303" s="95"/>
      <c r="MS303" s="95"/>
      <c r="MT303" s="95"/>
      <c r="MU303" s="95"/>
      <c r="MV303" s="95"/>
      <c r="MW303" s="95"/>
      <c r="MX303" s="95"/>
      <c r="MY303" s="95"/>
      <c r="MZ303" s="95"/>
      <c r="NA303" s="95"/>
      <c r="NB303" s="95"/>
      <c r="NC303" s="95"/>
      <c r="ND303" s="95"/>
      <c r="NE303" s="95"/>
      <c r="NF303" s="95"/>
      <c r="NG303" s="95"/>
      <c r="NH303" s="95"/>
      <c r="NI303" s="95"/>
      <c r="NJ303" s="95"/>
      <c r="NK303" s="95"/>
      <c r="NL303" s="95"/>
      <c r="NM303" s="95"/>
      <c r="NN303" s="95"/>
      <c r="NO303" s="95"/>
      <c r="NP303" s="95"/>
      <c r="NQ303" s="95"/>
      <c r="NR303" s="95"/>
      <c r="NS303" s="95"/>
      <c r="NT303" s="95"/>
      <c r="NU303" s="95"/>
      <c r="NV303" s="95"/>
      <c r="NW303" s="95"/>
      <c r="NX303" s="95"/>
      <c r="NY303" s="95"/>
      <c r="NZ303" s="95"/>
      <c r="OA303" s="95"/>
      <c r="OB303" s="95"/>
      <c r="OC303" s="95"/>
      <c r="OD303" s="95"/>
      <c r="OE303" s="95"/>
      <c r="OF303" s="95"/>
      <c r="OG303" s="95"/>
      <c r="OH303" s="95"/>
      <c r="OI303" s="95"/>
      <c r="OJ303" s="95"/>
      <c r="OK303" s="95"/>
      <c r="OL303" s="95"/>
      <c r="OM303" s="95"/>
      <c r="ON303" s="95"/>
      <c r="OO303" s="95"/>
      <c r="OP303" s="95"/>
      <c r="OQ303" s="95"/>
      <c r="OR303" s="95"/>
      <c r="OS303" s="95"/>
      <c r="OT303" s="95"/>
      <c r="OU303" s="95"/>
      <c r="OV303" s="95"/>
      <c r="OW303" s="95"/>
      <c r="OX303" s="95"/>
      <c r="OY303" s="95"/>
      <c r="OZ303" s="95"/>
      <c r="PA303" s="95"/>
      <c r="PB303" s="95"/>
      <c r="PC303" s="95"/>
      <c r="PD303" s="95"/>
      <c r="PE303" s="95"/>
      <c r="PF303" s="95"/>
      <c r="PG303" s="95"/>
      <c r="PH303" s="95"/>
    </row>
    <row r="304" spans="3:424" s="85" customFormat="1" ht="29.55" customHeight="1">
      <c r="C304" s="1815" t="s">
        <v>233</v>
      </c>
      <c r="D304" s="1815"/>
      <c r="E304" s="1815"/>
      <c r="F304" s="143">
        <f t="shared" si="89"/>
        <v>0</v>
      </c>
      <c r="G304" s="143" t="e">
        <f t="shared" si="90"/>
        <v>#VALUE!</v>
      </c>
      <c r="H304" s="143" t="e">
        <f t="shared" si="97"/>
        <v>#VALUE!</v>
      </c>
      <c r="I304" s="143" t="e">
        <f t="shared" si="97"/>
        <v>#VALUE!</v>
      </c>
      <c r="J304" s="143" t="e">
        <f t="shared" si="97"/>
        <v>#VALUE!</v>
      </c>
      <c r="K304" s="143" t="e">
        <f t="shared" si="97"/>
        <v>#VALUE!</v>
      </c>
      <c r="L304" s="143" t="e">
        <f t="shared" si="97"/>
        <v>#VALUE!</v>
      </c>
      <c r="M304" s="143" t="e">
        <f t="shared" si="97"/>
        <v>#VALUE!</v>
      </c>
      <c r="N304" s="143" t="e">
        <f t="shared" si="97"/>
        <v>#VALUE!</v>
      </c>
      <c r="O304" s="143" t="e">
        <f t="shared" si="97"/>
        <v>#VALUE!</v>
      </c>
      <c r="P304" s="143" t="e">
        <f t="shared" si="97"/>
        <v>#VALUE!</v>
      </c>
      <c r="Q304" s="143" t="e">
        <f t="shared" si="97"/>
        <v>#VALUE!</v>
      </c>
      <c r="R304" s="143" t="e">
        <f t="shared" si="97"/>
        <v>#VALUE!</v>
      </c>
      <c r="S304" s="143" t="e">
        <f t="shared" si="97"/>
        <v>#VALUE!</v>
      </c>
      <c r="T304" s="143" t="e">
        <f t="shared" si="97"/>
        <v>#VALUE!</v>
      </c>
      <c r="U304" s="143" t="e">
        <f t="shared" si="97"/>
        <v>#VALUE!</v>
      </c>
      <c r="V304" s="143" t="e">
        <f t="shared" si="97"/>
        <v>#VALUE!</v>
      </c>
      <c r="W304" s="143" t="e">
        <f t="shared" si="97"/>
        <v>#VALUE!</v>
      </c>
      <c r="X304" s="143" t="e">
        <f t="shared" si="97"/>
        <v>#VALUE!</v>
      </c>
      <c r="Y304" s="143" t="e">
        <f t="shared" si="97"/>
        <v>#VALUE!</v>
      </c>
      <c r="Z304" s="143" t="e">
        <f t="shared" si="97"/>
        <v>#VALUE!</v>
      </c>
      <c r="AA304" s="143" t="e">
        <f t="shared" si="97"/>
        <v>#VALUE!</v>
      </c>
      <c r="AB304" s="143" t="e">
        <f t="shared" si="97"/>
        <v>#VALUE!</v>
      </c>
      <c r="AC304" s="143" t="e">
        <f t="shared" si="97"/>
        <v>#VALUE!</v>
      </c>
      <c r="AD304" s="143" t="e">
        <f t="shared" si="97"/>
        <v>#VALUE!</v>
      </c>
      <c r="AE304" s="143" t="e">
        <f t="shared" si="97"/>
        <v>#VALUE!</v>
      </c>
      <c r="AF304" s="143" t="e">
        <f t="shared" si="97"/>
        <v>#VALUE!</v>
      </c>
      <c r="AG304" s="143" t="e">
        <f t="shared" si="97"/>
        <v>#VALUE!</v>
      </c>
      <c r="AH304" s="143" t="e">
        <f t="shared" si="97"/>
        <v>#VALUE!</v>
      </c>
      <c r="AI304" s="143" t="e">
        <f t="shared" si="97"/>
        <v>#VALUE!</v>
      </c>
      <c r="AJ304" s="143" t="e">
        <f t="shared" si="97"/>
        <v>#VALUE!</v>
      </c>
      <c r="AK304" s="143" t="e">
        <f t="shared" si="97"/>
        <v>#VALUE!</v>
      </c>
      <c r="AL304" s="143" t="e">
        <f t="shared" si="97"/>
        <v>#VALUE!</v>
      </c>
      <c r="AM304" s="143" t="e">
        <f t="shared" si="97"/>
        <v>#VALUE!</v>
      </c>
      <c r="AN304" s="143" t="e">
        <f t="shared" si="97"/>
        <v>#VALUE!</v>
      </c>
      <c r="AO304" s="143" t="e">
        <f t="shared" si="97"/>
        <v>#VALUE!</v>
      </c>
      <c r="AP304" s="143" t="e">
        <f t="shared" si="97"/>
        <v>#VALUE!</v>
      </c>
      <c r="AQ304" s="143" t="e">
        <f t="shared" si="97"/>
        <v>#VALUE!</v>
      </c>
      <c r="AR304" s="143" t="e">
        <f t="shared" si="97"/>
        <v>#VALUE!</v>
      </c>
      <c r="AS304" s="143" t="e">
        <f t="shared" si="97"/>
        <v>#VALUE!</v>
      </c>
      <c r="AT304" s="143" t="e">
        <f t="shared" si="97"/>
        <v>#VALUE!</v>
      </c>
      <c r="AU304" s="143" t="e">
        <f t="shared" si="97"/>
        <v>#VALUE!</v>
      </c>
      <c r="AV304" s="143" t="e">
        <f t="shared" si="97"/>
        <v>#VALUE!</v>
      </c>
      <c r="AW304" s="143" t="e">
        <f t="shared" si="97"/>
        <v>#VALUE!</v>
      </c>
      <c r="AX304" s="143" t="e">
        <f t="shared" si="97"/>
        <v>#VALUE!</v>
      </c>
      <c r="AY304" s="143" t="e">
        <f t="shared" si="97"/>
        <v>#VALUE!</v>
      </c>
      <c r="AZ304" s="143" t="e">
        <f t="shared" si="97"/>
        <v>#VALUE!</v>
      </c>
      <c r="BA304" s="143" t="e">
        <f t="shared" si="97"/>
        <v>#VALUE!</v>
      </c>
      <c r="BB304" s="143" t="e">
        <f t="shared" si="97"/>
        <v>#VALUE!</v>
      </c>
      <c r="BC304" s="143" t="e">
        <f t="shared" si="97"/>
        <v>#VALUE!</v>
      </c>
      <c r="BD304" s="143" t="e">
        <f t="shared" si="97"/>
        <v>#VALUE!</v>
      </c>
      <c r="BE304" s="143" t="e">
        <f t="shared" si="97"/>
        <v>#VALUE!</v>
      </c>
      <c r="BF304" s="143" t="e">
        <f t="shared" si="97"/>
        <v>#VALUE!</v>
      </c>
      <c r="BG304" s="143" t="e">
        <f t="shared" si="97"/>
        <v>#VALUE!</v>
      </c>
      <c r="BH304" s="143" t="e">
        <f t="shared" si="97"/>
        <v>#VALUE!</v>
      </c>
      <c r="BI304" s="143" t="e">
        <f t="shared" si="97"/>
        <v>#VALUE!</v>
      </c>
      <c r="BJ304" s="143" t="e">
        <f t="shared" si="97"/>
        <v>#VALUE!</v>
      </c>
      <c r="BK304" s="143" t="e">
        <f t="shared" si="97"/>
        <v>#VALUE!</v>
      </c>
      <c r="BL304" s="143" t="e">
        <f t="shared" si="97"/>
        <v>#VALUE!</v>
      </c>
      <c r="BM304" s="143" t="e">
        <f t="shared" si="97"/>
        <v>#VALUE!</v>
      </c>
      <c r="BN304" s="95"/>
      <c r="BO304" s="95"/>
      <c r="BP304" s="95"/>
      <c r="BQ304" s="95"/>
      <c r="BR304" s="95"/>
      <c r="BS304" s="95"/>
      <c r="BT304" s="95"/>
      <c r="BU304" s="95"/>
      <c r="BV304" s="95"/>
      <c r="BW304" s="95"/>
      <c r="BX304" s="95"/>
      <c r="BY304" s="95"/>
      <c r="BZ304" s="95"/>
      <c r="CA304" s="95"/>
      <c r="CB304" s="95"/>
      <c r="CC304" s="95"/>
      <c r="CD304" s="95"/>
      <c r="CE304" s="95"/>
      <c r="CF304" s="95"/>
      <c r="CG304" s="95"/>
      <c r="CH304" s="95"/>
      <c r="CI304" s="95"/>
      <c r="CJ304" s="95"/>
      <c r="CK304" s="95"/>
      <c r="CL304" s="95"/>
      <c r="CM304" s="95"/>
      <c r="CN304" s="95"/>
      <c r="CO304" s="95"/>
      <c r="CP304" s="95"/>
      <c r="CQ304" s="95"/>
      <c r="CR304" s="95"/>
      <c r="CS304" s="95"/>
      <c r="CT304" s="95"/>
      <c r="CU304" s="95"/>
      <c r="CV304" s="95"/>
      <c r="CW304" s="95"/>
      <c r="CX304" s="95"/>
      <c r="CY304" s="95"/>
      <c r="CZ304" s="95"/>
      <c r="DA304" s="95"/>
      <c r="DB304" s="95"/>
      <c r="DC304" s="95"/>
      <c r="DD304" s="95"/>
      <c r="DE304" s="95"/>
      <c r="DF304" s="95"/>
      <c r="DG304" s="95"/>
      <c r="DH304" s="95"/>
      <c r="DI304" s="95"/>
      <c r="DJ304" s="95"/>
      <c r="DK304" s="95"/>
      <c r="DL304" s="95"/>
      <c r="DM304" s="95"/>
      <c r="DN304" s="95"/>
      <c r="DO304" s="95"/>
      <c r="DP304" s="95"/>
      <c r="DQ304" s="95"/>
      <c r="DR304" s="95"/>
      <c r="DS304" s="95"/>
      <c r="DT304" s="95"/>
      <c r="DU304" s="95"/>
      <c r="DV304" s="95"/>
      <c r="DW304" s="95"/>
      <c r="DX304" s="95"/>
      <c r="DY304" s="95"/>
      <c r="DZ304" s="95"/>
      <c r="EA304" s="95"/>
      <c r="EB304" s="95"/>
      <c r="EC304" s="95"/>
      <c r="ED304" s="95"/>
      <c r="EE304" s="95"/>
      <c r="EF304" s="95"/>
      <c r="EG304" s="95"/>
      <c r="EH304" s="95"/>
      <c r="EI304" s="95"/>
      <c r="EJ304" s="95"/>
      <c r="EK304" s="95"/>
      <c r="EL304" s="95"/>
      <c r="EM304" s="95"/>
      <c r="EN304" s="95"/>
      <c r="EO304" s="95"/>
      <c r="EP304" s="95"/>
      <c r="EQ304" s="95"/>
      <c r="ER304" s="95"/>
      <c r="ES304" s="95"/>
      <c r="ET304" s="95"/>
      <c r="EU304" s="95"/>
      <c r="EV304" s="95"/>
      <c r="EW304" s="95"/>
      <c r="EX304" s="95"/>
      <c r="EY304" s="95"/>
      <c r="EZ304" s="95"/>
      <c r="FA304" s="95"/>
      <c r="FB304" s="95"/>
      <c r="FC304" s="95"/>
      <c r="FD304" s="95"/>
      <c r="FE304" s="95"/>
      <c r="FF304" s="95"/>
      <c r="FG304" s="95"/>
      <c r="FH304" s="95"/>
      <c r="FI304" s="95"/>
      <c r="FJ304" s="95"/>
      <c r="FK304" s="95"/>
      <c r="FL304" s="95"/>
      <c r="FM304" s="95"/>
      <c r="FN304" s="95"/>
      <c r="FO304" s="95"/>
      <c r="FP304" s="95"/>
      <c r="FQ304" s="95"/>
      <c r="FR304" s="95"/>
      <c r="FS304" s="95"/>
      <c r="FT304" s="95"/>
      <c r="FU304" s="95"/>
      <c r="FV304" s="95"/>
      <c r="FW304" s="95"/>
      <c r="FX304" s="95"/>
      <c r="FY304" s="95"/>
      <c r="FZ304" s="95"/>
      <c r="GA304" s="95"/>
      <c r="GB304" s="95"/>
      <c r="GC304" s="95"/>
      <c r="GD304" s="95"/>
      <c r="GE304" s="95"/>
      <c r="GF304" s="95"/>
      <c r="GG304" s="95"/>
      <c r="GH304" s="95"/>
      <c r="GI304" s="95"/>
      <c r="GJ304" s="95"/>
      <c r="GK304" s="95"/>
      <c r="GL304" s="95"/>
      <c r="GM304" s="95"/>
      <c r="GN304" s="95"/>
      <c r="GO304" s="95"/>
      <c r="GP304" s="95"/>
      <c r="GQ304" s="95"/>
      <c r="GR304" s="95"/>
      <c r="GS304" s="95"/>
      <c r="GT304" s="95"/>
      <c r="GU304" s="95"/>
      <c r="GV304" s="95"/>
      <c r="GW304" s="133"/>
      <c r="GX304" s="133"/>
      <c r="GY304" s="133"/>
      <c r="GZ304" s="133"/>
      <c r="HA304" s="133"/>
      <c r="HB304" s="133"/>
      <c r="HC304" s="133"/>
      <c r="HD304" s="133"/>
      <c r="HE304" s="133"/>
      <c r="HF304" s="133"/>
      <c r="HG304" s="95"/>
      <c r="HH304" s="95"/>
      <c r="HI304" s="95"/>
      <c r="HJ304" s="95"/>
      <c r="HK304" s="95"/>
      <c r="HL304" s="95"/>
      <c r="HM304" s="95"/>
      <c r="HN304" s="95"/>
      <c r="HO304" s="95"/>
      <c r="HP304" s="95"/>
      <c r="HQ304" s="95"/>
      <c r="HR304" s="95"/>
      <c r="HS304" s="95"/>
      <c r="HT304" s="95"/>
      <c r="HU304" s="95"/>
      <c r="HV304" s="95"/>
      <c r="HW304" s="95"/>
      <c r="HX304" s="95"/>
      <c r="HY304" s="95"/>
      <c r="HZ304" s="95"/>
      <c r="IA304" s="95"/>
      <c r="IB304" s="95"/>
      <c r="IC304" s="95"/>
      <c r="ID304" s="95"/>
      <c r="IE304" s="95"/>
      <c r="IF304" s="95"/>
      <c r="IG304" s="95"/>
      <c r="IH304" s="95"/>
      <c r="II304" s="95"/>
      <c r="IJ304" s="95"/>
      <c r="IK304" s="95"/>
      <c r="IL304" s="95"/>
      <c r="IM304" s="95"/>
      <c r="IN304" s="95"/>
      <c r="IO304" s="95"/>
      <c r="IP304" s="95"/>
      <c r="IQ304" s="95"/>
      <c r="IR304" s="95"/>
      <c r="IS304" s="95"/>
      <c r="IT304" s="95"/>
      <c r="IU304" s="95"/>
      <c r="IV304" s="95"/>
      <c r="IW304" s="95"/>
      <c r="IX304" s="95"/>
      <c r="IY304" s="95"/>
      <c r="IZ304" s="95"/>
      <c r="JA304" s="95"/>
      <c r="JB304" s="95"/>
      <c r="JC304" s="95"/>
      <c r="JD304" s="95"/>
      <c r="JE304" s="95"/>
      <c r="JF304" s="95"/>
      <c r="JG304" s="95"/>
      <c r="JH304" s="95"/>
      <c r="JI304" s="95"/>
      <c r="JJ304" s="95"/>
      <c r="JK304" s="95"/>
      <c r="JL304" s="95"/>
      <c r="JM304" s="95"/>
      <c r="JN304" s="95"/>
      <c r="JO304" s="95"/>
      <c r="JP304" s="95"/>
      <c r="JQ304" s="95"/>
      <c r="JR304" s="95"/>
      <c r="JS304" s="95"/>
      <c r="JT304" s="95"/>
      <c r="JU304" s="95"/>
      <c r="JV304" s="95"/>
      <c r="JW304" s="95"/>
      <c r="JX304" s="95"/>
      <c r="JY304" s="95"/>
      <c r="JZ304" s="95"/>
      <c r="KA304" s="95"/>
      <c r="KB304" s="95"/>
      <c r="KC304" s="95"/>
      <c r="KD304" s="95"/>
      <c r="KE304" s="95"/>
      <c r="KF304" s="95"/>
      <c r="KG304" s="95"/>
      <c r="KH304" s="95"/>
      <c r="KI304" s="95"/>
      <c r="KJ304" s="95"/>
      <c r="KK304" s="95"/>
      <c r="KL304" s="95"/>
      <c r="KM304" s="95"/>
      <c r="KN304" s="95"/>
      <c r="KO304" s="95"/>
      <c r="KP304" s="95"/>
      <c r="KQ304" s="95"/>
      <c r="KR304" s="95"/>
      <c r="KS304" s="95"/>
      <c r="KT304" s="95"/>
      <c r="KU304" s="95"/>
      <c r="KV304" s="95"/>
      <c r="KW304" s="95"/>
      <c r="KX304" s="95"/>
      <c r="KY304" s="95"/>
      <c r="KZ304" s="95"/>
      <c r="LA304" s="95"/>
      <c r="LB304" s="95"/>
      <c r="LC304" s="95"/>
      <c r="LD304" s="95"/>
      <c r="LE304" s="95"/>
      <c r="LF304" s="95"/>
      <c r="LG304" s="95"/>
      <c r="LH304" s="95"/>
      <c r="LI304" s="95"/>
      <c r="LJ304" s="95"/>
      <c r="LK304" s="95"/>
      <c r="LL304" s="95"/>
      <c r="LM304" s="95"/>
      <c r="LN304" s="95"/>
      <c r="LO304" s="95"/>
      <c r="LP304" s="95"/>
      <c r="LQ304" s="95"/>
      <c r="LR304" s="95"/>
      <c r="LS304" s="95"/>
      <c r="LT304" s="95"/>
      <c r="LU304" s="95"/>
      <c r="LV304" s="95"/>
      <c r="LW304" s="95"/>
      <c r="LX304" s="95"/>
      <c r="LY304" s="95"/>
      <c r="LZ304" s="95"/>
      <c r="MA304" s="95"/>
      <c r="MB304" s="95"/>
      <c r="MC304" s="95"/>
      <c r="MD304" s="95"/>
      <c r="ME304" s="95"/>
      <c r="MF304" s="95"/>
      <c r="MG304" s="95"/>
      <c r="MH304" s="95"/>
      <c r="MI304" s="95"/>
      <c r="MJ304" s="95"/>
      <c r="MK304" s="95"/>
      <c r="ML304" s="95"/>
      <c r="MM304" s="95"/>
      <c r="MN304" s="95"/>
      <c r="MO304" s="95"/>
      <c r="MP304" s="95"/>
      <c r="MQ304" s="95"/>
      <c r="MR304" s="95"/>
      <c r="MS304" s="95"/>
      <c r="MT304" s="95"/>
      <c r="MU304" s="95"/>
      <c r="MV304" s="95"/>
      <c r="MW304" s="95"/>
      <c r="MX304" s="95"/>
      <c r="MY304" s="95"/>
      <c r="MZ304" s="95"/>
      <c r="NA304" s="95"/>
      <c r="NB304" s="95"/>
      <c r="NC304" s="95"/>
      <c r="ND304" s="95"/>
      <c r="NE304" s="95"/>
      <c r="NF304" s="95"/>
      <c r="NG304" s="95"/>
      <c r="NH304" s="95"/>
      <c r="NI304" s="95"/>
      <c r="NJ304" s="95"/>
      <c r="NK304" s="95"/>
      <c r="NL304" s="95"/>
      <c r="NM304" s="95"/>
      <c r="NN304" s="95"/>
      <c r="NO304" s="95"/>
      <c r="NP304" s="95"/>
      <c r="NQ304" s="95"/>
      <c r="NR304" s="95"/>
      <c r="NS304" s="95"/>
      <c r="NT304" s="95"/>
      <c r="NU304" s="95"/>
      <c r="NV304" s="95"/>
      <c r="NW304" s="95"/>
      <c r="NX304" s="95"/>
      <c r="NY304" s="95"/>
      <c r="NZ304" s="95"/>
      <c r="OA304" s="95"/>
      <c r="OB304" s="95"/>
      <c r="OC304" s="95"/>
      <c r="OD304" s="95"/>
      <c r="OE304" s="95"/>
      <c r="OF304" s="95"/>
      <c r="OG304" s="95"/>
      <c r="OH304" s="95"/>
      <c r="OI304" s="95"/>
      <c r="OJ304" s="95"/>
      <c r="OK304" s="95"/>
      <c r="OL304" s="95"/>
      <c r="OM304" s="95"/>
      <c r="ON304" s="95"/>
      <c r="OO304" s="95"/>
      <c r="OP304" s="95"/>
      <c r="OQ304" s="95"/>
      <c r="OR304" s="95"/>
      <c r="OS304" s="95"/>
      <c r="OT304" s="95"/>
      <c r="OU304" s="95"/>
      <c r="OV304" s="95"/>
      <c r="OW304" s="95"/>
      <c r="OX304" s="95"/>
      <c r="OY304" s="95"/>
      <c r="OZ304" s="95"/>
      <c r="PA304" s="95"/>
      <c r="PB304" s="95"/>
      <c r="PC304" s="95"/>
      <c r="PD304" s="95"/>
      <c r="PE304" s="95"/>
      <c r="PF304" s="95"/>
      <c r="PG304" s="95"/>
      <c r="PH304" s="95"/>
    </row>
    <row r="305" spans="3:424" s="85" customFormat="1" ht="29.55" customHeight="1">
      <c r="C305" s="1815" t="s">
        <v>234</v>
      </c>
      <c r="D305" s="1815"/>
      <c r="E305" s="1815"/>
      <c r="F305" s="143">
        <f t="shared" si="89"/>
        <v>0</v>
      </c>
      <c r="G305" s="143" t="e">
        <f t="shared" si="90"/>
        <v>#VALUE!</v>
      </c>
      <c r="H305" s="143" t="e">
        <f t="shared" si="97"/>
        <v>#VALUE!</v>
      </c>
      <c r="I305" s="143" t="e">
        <f t="shared" si="97"/>
        <v>#VALUE!</v>
      </c>
      <c r="J305" s="143" t="e">
        <f t="shared" si="97"/>
        <v>#VALUE!</v>
      </c>
      <c r="K305" s="143" t="e">
        <f t="shared" si="97"/>
        <v>#VALUE!</v>
      </c>
      <c r="L305" s="143" t="e">
        <f t="shared" si="97"/>
        <v>#VALUE!</v>
      </c>
      <c r="M305" s="143" t="e">
        <f t="shared" si="97"/>
        <v>#VALUE!</v>
      </c>
      <c r="N305" s="143" t="e">
        <f t="shared" si="97"/>
        <v>#VALUE!</v>
      </c>
      <c r="O305" s="143" t="e">
        <f t="shared" si="97"/>
        <v>#VALUE!</v>
      </c>
      <c r="P305" s="143" t="e">
        <f t="shared" si="97"/>
        <v>#VALUE!</v>
      </c>
      <c r="Q305" s="143" t="e">
        <f t="shared" si="97"/>
        <v>#VALUE!</v>
      </c>
      <c r="R305" s="143" t="e">
        <f t="shared" si="97"/>
        <v>#VALUE!</v>
      </c>
      <c r="S305" s="143" t="e">
        <f t="shared" si="97"/>
        <v>#VALUE!</v>
      </c>
      <c r="T305" s="143" t="e">
        <f t="shared" si="97"/>
        <v>#VALUE!</v>
      </c>
      <c r="U305" s="143" t="e">
        <f t="shared" si="97"/>
        <v>#VALUE!</v>
      </c>
      <c r="V305" s="143" t="e">
        <f t="shared" si="97"/>
        <v>#VALUE!</v>
      </c>
      <c r="W305" s="143" t="e">
        <f t="shared" si="97"/>
        <v>#VALUE!</v>
      </c>
      <c r="X305" s="143" t="e">
        <f t="shared" si="97"/>
        <v>#VALUE!</v>
      </c>
      <c r="Y305" s="143" t="e">
        <f t="shared" si="97"/>
        <v>#VALUE!</v>
      </c>
      <c r="Z305" s="143" t="e">
        <f t="shared" si="97"/>
        <v>#VALUE!</v>
      </c>
      <c r="AA305" s="143" t="e">
        <f t="shared" si="97"/>
        <v>#VALUE!</v>
      </c>
      <c r="AB305" s="143" t="e">
        <f t="shared" si="97"/>
        <v>#VALUE!</v>
      </c>
      <c r="AC305" s="143" t="e">
        <f t="shared" si="97"/>
        <v>#VALUE!</v>
      </c>
      <c r="AD305" s="143" t="e">
        <f t="shared" si="97"/>
        <v>#VALUE!</v>
      </c>
      <c r="AE305" s="143" t="e">
        <f t="shared" si="97"/>
        <v>#VALUE!</v>
      </c>
      <c r="AF305" s="143" t="e">
        <f t="shared" si="97"/>
        <v>#VALUE!</v>
      </c>
      <c r="AG305" s="143" t="e">
        <f t="shared" ref="H305:BM311" si="98">IF(COLUMN(AF305)-COLUMN($AB$30)+1&lt;=ROUND($AB$30,0)-23,AF305,0)</f>
        <v>#VALUE!</v>
      </c>
      <c r="AH305" s="143" t="e">
        <f t="shared" si="98"/>
        <v>#VALUE!</v>
      </c>
      <c r="AI305" s="143" t="e">
        <f t="shared" si="98"/>
        <v>#VALUE!</v>
      </c>
      <c r="AJ305" s="143" t="e">
        <f t="shared" si="98"/>
        <v>#VALUE!</v>
      </c>
      <c r="AK305" s="143" t="e">
        <f t="shared" si="98"/>
        <v>#VALUE!</v>
      </c>
      <c r="AL305" s="143" t="e">
        <f t="shared" si="98"/>
        <v>#VALUE!</v>
      </c>
      <c r="AM305" s="143" t="e">
        <f t="shared" si="98"/>
        <v>#VALUE!</v>
      </c>
      <c r="AN305" s="143" t="e">
        <f t="shared" si="98"/>
        <v>#VALUE!</v>
      </c>
      <c r="AO305" s="143" t="e">
        <f t="shared" si="98"/>
        <v>#VALUE!</v>
      </c>
      <c r="AP305" s="143" t="e">
        <f t="shared" si="98"/>
        <v>#VALUE!</v>
      </c>
      <c r="AQ305" s="143" t="e">
        <f t="shared" si="98"/>
        <v>#VALUE!</v>
      </c>
      <c r="AR305" s="143" t="e">
        <f t="shared" si="98"/>
        <v>#VALUE!</v>
      </c>
      <c r="AS305" s="143" t="e">
        <f t="shared" si="98"/>
        <v>#VALUE!</v>
      </c>
      <c r="AT305" s="143" t="e">
        <f t="shared" si="98"/>
        <v>#VALUE!</v>
      </c>
      <c r="AU305" s="143" t="e">
        <f t="shared" si="98"/>
        <v>#VALUE!</v>
      </c>
      <c r="AV305" s="143" t="e">
        <f t="shared" si="98"/>
        <v>#VALUE!</v>
      </c>
      <c r="AW305" s="143" t="e">
        <f t="shared" si="98"/>
        <v>#VALUE!</v>
      </c>
      <c r="AX305" s="143" t="e">
        <f t="shared" si="98"/>
        <v>#VALUE!</v>
      </c>
      <c r="AY305" s="143" t="e">
        <f t="shared" si="98"/>
        <v>#VALUE!</v>
      </c>
      <c r="AZ305" s="143" t="e">
        <f t="shared" si="98"/>
        <v>#VALUE!</v>
      </c>
      <c r="BA305" s="143" t="e">
        <f t="shared" si="98"/>
        <v>#VALUE!</v>
      </c>
      <c r="BB305" s="143" t="e">
        <f t="shared" si="98"/>
        <v>#VALUE!</v>
      </c>
      <c r="BC305" s="143" t="e">
        <f t="shared" si="98"/>
        <v>#VALUE!</v>
      </c>
      <c r="BD305" s="143" t="e">
        <f t="shared" si="98"/>
        <v>#VALUE!</v>
      </c>
      <c r="BE305" s="143" t="e">
        <f t="shared" si="98"/>
        <v>#VALUE!</v>
      </c>
      <c r="BF305" s="143" t="e">
        <f t="shared" si="98"/>
        <v>#VALUE!</v>
      </c>
      <c r="BG305" s="143" t="e">
        <f t="shared" si="98"/>
        <v>#VALUE!</v>
      </c>
      <c r="BH305" s="143" t="e">
        <f t="shared" si="98"/>
        <v>#VALUE!</v>
      </c>
      <c r="BI305" s="143" t="e">
        <f t="shared" si="98"/>
        <v>#VALUE!</v>
      </c>
      <c r="BJ305" s="143" t="e">
        <f t="shared" si="98"/>
        <v>#VALUE!</v>
      </c>
      <c r="BK305" s="143" t="e">
        <f t="shared" si="98"/>
        <v>#VALUE!</v>
      </c>
      <c r="BL305" s="143" t="e">
        <f t="shared" si="98"/>
        <v>#VALUE!</v>
      </c>
      <c r="BM305" s="143" t="e">
        <f t="shared" si="98"/>
        <v>#VALUE!</v>
      </c>
      <c r="BN305" s="95"/>
      <c r="BO305" s="95"/>
      <c r="BP305" s="95"/>
      <c r="BQ305" s="95"/>
      <c r="BR305" s="95"/>
      <c r="BS305" s="95"/>
      <c r="BT305" s="95"/>
      <c r="BU305" s="95"/>
      <c r="BV305" s="95"/>
      <c r="BW305" s="95"/>
      <c r="BX305" s="95"/>
      <c r="BY305" s="95"/>
      <c r="BZ305" s="95"/>
      <c r="CA305" s="95"/>
      <c r="CB305" s="95"/>
      <c r="CC305" s="95"/>
      <c r="CD305" s="95"/>
      <c r="CE305" s="95"/>
      <c r="CF305" s="95"/>
      <c r="CG305" s="95"/>
      <c r="CH305" s="95"/>
      <c r="CI305" s="95"/>
      <c r="CJ305" s="95"/>
      <c r="CK305" s="95"/>
      <c r="CL305" s="95"/>
      <c r="CM305" s="95"/>
      <c r="CN305" s="95"/>
      <c r="CO305" s="95"/>
      <c r="CP305" s="95"/>
      <c r="CQ305" s="95"/>
      <c r="CR305" s="95"/>
      <c r="CS305" s="95"/>
      <c r="CT305" s="95"/>
      <c r="CU305" s="95"/>
      <c r="CV305" s="95"/>
      <c r="CW305" s="95"/>
      <c r="CX305" s="95"/>
      <c r="CY305" s="95"/>
      <c r="CZ305" s="95"/>
      <c r="DA305" s="95"/>
      <c r="DB305" s="95"/>
      <c r="DC305" s="95"/>
      <c r="DD305" s="95"/>
      <c r="DE305" s="95"/>
      <c r="DF305" s="95"/>
      <c r="DG305" s="95"/>
      <c r="DH305" s="95"/>
      <c r="DI305" s="95"/>
      <c r="DJ305" s="95"/>
      <c r="DK305" s="95"/>
      <c r="DL305" s="95"/>
      <c r="DM305" s="95"/>
      <c r="DN305" s="95"/>
      <c r="DO305" s="95"/>
      <c r="DP305" s="95"/>
      <c r="DQ305" s="95"/>
      <c r="DR305" s="95"/>
      <c r="DS305" s="95"/>
      <c r="DT305" s="95"/>
      <c r="DU305" s="95"/>
      <c r="DV305" s="95"/>
      <c r="DW305" s="95"/>
      <c r="DX305" s="95"/>
      <c r="DY305" s="95"/>
      <c r="DZ305" s="95"/>
      <c r="EA305" s="95"/>
      <c r="EB305" s="95"/>
      <c r="EC305" s="95"/>
      <c r="ED305" s="95"/>
      <c r="EE305" s="95"/>
      <c r="EF305" s="95"/>
      <c r="EG305" s="95"/>
      <c r="EH305" s="95"/>
      <c r="EI305" s="95"/>
      <c r="EJ305" s="95"/>
      <c r="EK305" s="95"/>
      <c r="EL305" s="95"/>
      <c r="EM305" s="95"/>
      <c r="EN305" s="95"/>
      <c r="EO305" s="95"/>
      <c r="EP305" s="95"/>
      <c r="EQ305" s="95"/>
      <c r="ER305" s="95"/>
      <c r="ES305" s="95"/>
      <c r="ET305" s="95"/>
      <c r="EU305" s="95"/>
      <c r="EV305" s="95"/>
      <c r="EW305" s="95"/>
      <c r="EX305" s="95"/>
      <c r="EY305" s="95"/>
      <c r="EZ305" s="95"/>
      <c r="FA305" s="95"/>
      <c r="FB305" s="95"/>
      <c r="FC305" s="95"/>
      <c r="FD305" s="95"/>
      <c r="FE305" s="95"/>
      <c r="FF305" s="95"/>
      <c r="FG305" s="95"/>
      <c r="FH305" s="95"/>
      <c r="FI305" s="95"/>
      <c r="FJ305" s="95"/>
      <c r="FK305" s="95"/>
      <c r="FL305" s="95"/>
      <c r="FM305" s="95"/>
      <c r="FN305" s="95"/>
      <c r="FO305" s="95"/>
      <c r="FP305" s="95"/>
      <c r="FQ305" s="95"/>
      <c r="FR305" s="95"/>
      <c r="FS305" s="95"/>
      <c r="FT305" s="95"/>
      <c r="FU305" s="95"/>
      <c r="FV305" s="95"/>
      <c r="FW305" s="95"/>
      <c r="FX305" s="95"/>
      <c r="FY305" s="95"/>
      <c r="FZ305" s="95"/>
      <c r="GA305" s="95"/>
      <c r="GB305" s="95"/>
      <c r="GC305" s="95"/>
      <c r="GD305" s="95"/>
      <c r="GE305" s="95"/>
      <c r="GF305" s="95"/>
      <c r="GG305" s="95"/>
      <c r="GH305" s="95"/>
      <c r="GI305" s="95"/>
      <c r="GJ305" s="95"/>
      <c r="GK305" s="95"/>
      <c r="GL305" s="95"/>
      <c r="GM305" s="95"/>
      <c r="GN305" s="95"/>
      <c r="GO305" s="95"/>
      <c r="GP305" s="95"/>
      <c r="GQ305" s="95"/>
      <c r="GR305" s="95"/>
      <c r="GS305" s="95"/>
      <c r="GT305" s="95"/>
      <c r="GU305" s="95"/>
      <c r="GV305" s="95"/>
      <c r="GW305" s="133"/>
      <c r="GX305" s="133"/>
      <c r="GY305" s="133"/>
      <c r="GZ305" s="133"/>
      <c r="HA305" s="133"/>
      <c r="HB305" s="133"/>
      <c r="HC305" s="133"/>
      <c r="HD305" s="133"/>
      <c r="HE305" s="133"/>
      <c r="HF305" s="133"/>
      <c r="HG305" s="95"/>
      <c r="HH305" s="95"/>
      <c r="HI305" s="95"/>
      <c r="HJ305" s="95"/>
      <c r="HK305" s="95"/>
      <c r="HL305" s="95"/>
      <c r="HM305" s="95"/>
      <c r="HN305" s="95"/>
      <c r="HO305" s="95"/>
      <c r="HP305" s="95"/>
      <c r="HQ305" s="95"/>
      <c r="HR305" s="95"/>
      <c r="HS305" s="95"/>
      <c r="HT305" s="95"/>
      <c r="HU305" s="95"/>
      <c r="HV305" s="95"/>
      <c r="HW305" s="95"/>
      <c r="HX305" s="95"/>
      <c r="HY305" s="95"/>
      <c r="HZ305" s="95"/>
      <c r="IA305" s="95"/>
      <c r="IB305" s="95"/>
      <c r="IC305" s="95"/>
      <c r="ID305" s="95"/>
      <c r="IE305" s="95"/>
      <c r="IF305" s="95"/>
      <c r="IG305" s="95"/>
      <c r="IH305" s="95"/>
      <c r="II305" s="95"/>
      <c r="IJ305" s="95"/>
      <c r="IK305" s="95"/>
      <c r="IL305" s="95"/>
      <c r="IM305" s="95"/>
      <c r="IN305" s="95"/>
      <c r="IO305" s="95"/>
      <c r="IP305" s="95"/>
      <c r="IQ305" s="95"/>
      <c r="IR305" s="95"/>
      <c r="IS305" s="95"/>
      <c r="IT305" s="95"/>
      <c r="IU305" s="95"/>
      <c r="IV305" s="95"/>
      <c r="IW305" s="95"/>
      <c r="IX305" s="95"/>
      <c r="IY305" s="95"/>
      <c r="IZ305" s="95"/>
      <c r="JA305" s="95"/>
      <c r="JB305" s="95"/>
      <c r="JC305" s="95"/>
      <c r="JD305" s="95"/>
      <c r="JE305" s="95"/>
      <c r="JF305" s="95"/>
      <c r="JG305" s="95"/>
      <c r="JH305" s="95"/>
      <c r="JI305" s="95"/>
      <c r="JJ305" s="95"/>
      <c r="JK305" s="95"/>
      <c r="JL305" s="95"/>
      <c r="JM305" s="95"/>
      <c r="JN305" s="95"/>
      <c r="JO305" s="95"/>
      <c r="JP305" s="95"/>
      <c r="JQ305" s="95"/>
      <c r="JR305" s="95"/>
      <c r="JS305" s="95"/>
      <c r="JT305" s="95"/>
      <c r="JU305" s="95"/>
      <c r="JV305" s="95"/>
      <c r="JW305" s="95"/>
      <c r="JX305" s="95"/>
      <c r="JY305" s="95"/>
      <c r="JZ305" s="95"/>
      <c r="KA305" s="95"/>
      <c r="KB305" s="95"/>
      <c r="KC305" s="95"/>
      <c r="KD305" s="95"/>
      <c r="KE305" s="95"/>
      <c r="KF305" s="95"/>
      <c r="KG305" s="95"/>
      <c r="KH305" s="95"/>
      <c r="KI305" s="95"/>
      <c r="KJ305" s="95"/>
      <c r="KK305" s="95"/>
      <c r="KL305" s="95"/>
      <c r="KM305" s="95"/>
      <c r="KN305" s="95"/>
      <c r="KO305" s="95"/>
      <c r="KP305" s="95"/>
      <c r="KQ305" s="95"/>
      <c r="KR305" s="95"/>
      <c r="KS305" s="95"/>
      <c r="KT305" s="95"/>
      <c r="KU305" s="95"/>
      <c r="KV305" s="95"/>
      <c r="KW305" s="95"/>
      <c r="KX305" s="95"/>
      <c r="KY305" s="95"/>
      <c r="KZ305" s="95"/>
      <c r="LA305" s="95"/>
      <c r="LB305" s="95"/>
      <c r="LC305" s="95"/>
      <c r="LD305" s="95"/>
      <c r="LE305" s="95"/>
      <c r="LF305" s="95"/>
      <c r="LG305" s="95"/>
      <c r="LH305" s="95"/>
      <c r="LI305" s="95"/>
      <c r="LJ305" s="95"/>
      <c r="LK305" s="95"/>
      <c r="LL305" s="95"/>
      <c r="LM305" s="95"/>
      <c r="LN305" s="95"/>
      <c r="LO305" s="95"/>
      <c r="LP305" s="95"/>
      <c r="LQ305" s="95"/>
      <c r="LR305" s="95"/>
      <c r="LS305" s="95"/>
      <c r="LT305" s="95"/>
      <c r="LU305" s="95"/>
      <c r="LV305" s="95"/>
      <c r="LW305" s="95"/>
      <c r="LX305" s="95"/>
      <c r="LY305" s="95"/>
      <c r="LZ305" s="95"/>
      <c r="MA305" s="95"/>
      <c r="MB305" s="95"/>
      <c r="MC305" s="95"/>
      <c r="MD305" s="95"/>
      <c r="ME305" s="95"/>
      <c r="MF305" s="95"/>
      <c r="MG305" s="95"/>
      <c r="MH305" s="95"/>
      <c r="MI305" s="95"/>
      <c r="MJ305" s="95"/>
      <c r="MK305" s="95"/>
      <c r="ML305" s="95"/>
      <c r="MM305" s="95"/>
      <c r="MN305" s="95"/>
      <c r="MO305" s="95"/>
      <c r="MP305" s="95"/>
      <c r="MQ305" s="95"/>
      <c r="MR305" s="95"/>
      <c r="MS305" s="95"/>
      <c r="MT305" s="95"/>
      <c r="MU305" s="95"/>
      <c r="MV305" s="95"/>
      <c r="MW305" s="95"/>
      <c r="MX305" s="95"/>
      <c r="MY305" s="95"/>
      <c r="MZ305" s="95"/>
      <c r="NA305" s="95"/>
      <c r="NB305" s="95"/>
      <c r="NC305" s="95"/>
      <c r="ND305" s="95"/>
      <c r="NE305" s="95"/>
      <c r="NF305" s="95"/>
      <c r="NG305" s="95"/>
      <c r="NH305" s="95"/>
      <c r="NI305" s="95"/>
      <c r="NJ305" s="95"/>
      <c r="NK305" s="95"/>
      <c r="NL305" s="95"/>
      <c r="NM305" s="95"/>
      <c r="NN305" s="95"/>
      <c r="NO305" s="95"/>
      <c r="NP305" s="95"/>
      <c r="NQ305" s="95"/>
      <c r="NR305" s="95"/>
      <c r="NS305" s="95"/>
      <c r="NT305" s="95"/>
      <c r="NU305" s="95"/>
      <c r="NV305" s="95"/>
      <c r="NW305" s="95"/>
      <c r="NX305" s="95"/>
      <c r="NY305" s="95"/>
      <c r="NZ305" s="95"/>
      <c r="OA305" s="95"/>
      <c r="OB305" s="95"/>
      <c r="OC305" s="95"/>
      <c r="OD305" s="95"/>
      <c r="OE305" s="95"/>
      <c r="OF305" s="95"/>
      <c r="OG305" s="95"/>
      <c r="OH305" s="95"/>
      <c r="OI305" s="95"/>
      <c r="OJ305" s="95"/>
      <c r="OK305" s="95"/>
      <c r="OL305" s="95"/>
      <c r="OM305" s="95"/>
      <c r="ON305" s="95"/>
      <c r="OO305" s="95"/>
      <c r="OP305" s="95"/>
      <c r="OQ305" s="95"/>
      <c r="OR305" s="95"/>
      <c r="OS305" s="95"/>
      <c r="OT305" s="95"/>
      <c r="OU305" s="95"/>
      <c r="OV305" s="95"/>
      <c r="OW305" s="95"/>
      <c r="OX305" s="95"/>
      <c r="OY305" s="95"/>
      <c r="OZ305" s="95"/>
      <c r="PA305" s="95"/>
      <c r="PB305" s="95"/>
      <c r="PC305" s="95"/>
      <c r="PD305" s="95"/>
      <c r="PE305" s="95"/>
      <c r="PF305" s="95"/>
      <c r="PG305" s="95"/>
      <c r="PH305" s="95"/>
    </row>
    <row r="306" spans="3:424" s="85" customFormat="1" ht="18">
      <c r="C306" s="1816" t="s">
        <v>257</v>
      </c>
      <c r="D306" s="1816"/>
      <c r="E306" s="1817"/>
      <c r="F306" s="131"/>
      <c r="G306" s="144"/>
      <c r="H306" s="144"/>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4"/>
      <c r="AT306" s="144"/>
      <c r="AU306" s="144"/>
      <c r="AV306" s="144"/>
      <c r="AW306" s="144"/>
      <c r="AX306" s="144"/>
      <c r="AY306" s="144"/>
      <c r="AZ306" s="144"/>
      <c r="BA306" s="144"/>
      <c r="BB306" s="144"/>
      <c r="BC306" s="144"/>
      <c r="BD306" s="144"/>
      <c r="BE306" s="144"/>
      <c r="BF306" s="144"/>
      <c r="BG306" s="144"/>
      <c r="BH306" s="144"/>
      <c r="BI306" s="144"/>
      <c r="BJ306" s="144"/>
      <c r="BK306" s="144"/>
      <c r="BL306" s="144"/>
      <c r="BM306" s="144"/>
      <c r="BN306" s="95"/>
      <c r="BO306" s="95"/>
      <c r="BP306" s="95"/>
      <c r="BQ306" s="95"/>
      <c r="BR306" s="95"/>
      <c r="BS306" s="95"/>
      <c r="BT306" s="95"/>
      <c r="BU306" s="95"/>
      <c r="BV306" s="95"/>
      <c r="BW306" s="95"/>
      <c r="BX306" s="95"/>
      <c r="BY306" s="95"/>
      <c r="BZ306" s="95"/>
      <c r="CA306" s="95"/>
      <c r="CB306" s="95"/>
      <c r="CC306" s="95"/>
      <c r="CD306" s="95"/>
      <c r="CE306" s="95"/>
      <c r="CF306" s="95"/>
      <c r="CG306" s="95"/>
      <c r="CH306" s="95"/>
      <c r="CI306" s="95"/>
      <c r="CJ306" s="95"/>
      <c r="CK306" s="95"/>
      <c r="CL306" s="95"/>
      <c r="CM306" s="95"/>
      <c r="CN306" s="95"/>
      <c r="CO306" s="95"/>
      <c r="CP306" s="95"/>
      <c r="CQ306" s="95"/>
      <c r="CR306" s="95"/>
      <c r="CS306" s="95"/>
      <c r="CT306" s="95"/>
      <c r="CU306" s="95"/>
      <c r="CV306" s="95"/>
      <c r="CW306" s="95"/>
      <c r="CX306" s="95"/>
      <c r="CY306" s="95"/>
      <c r="CZ306" s="95"/>
      <c r="DA306" s="95"/>
      <c r="DB306" s="95"/>
      <c r="DC306" s="95"/>
      <c r="DD306" s="95"/>
      <c r="DE306" s="95"/>
      <c r="DF306" s="95"/>
      <c r="DG306" s="95"/>
      <c r="DH306" s="95"/>
      <c r="DI306" s="95"/>
      <c r="DJ306" s="95"/>
      <c r="DK306" s="95"/>
      <c r="DL306" s="95"/>
      <c r="DM306" s="95"/>
      <c r="DN306" s="95"/>
      <c r="DO306" s="95"/>
      <c r="DP306" s="95"/>
      <c r="DQ306" s="95"/>
      <c r="DR306" s="95"/>
      <c r="DS306" s="95"/>
      <c r="DT306" s="95"/>
      <c r="DU306" s="95"/>
      <c r="DV306" s="95"/>
      <c r="DW306" s="95"/>
      <c r="DX306" s="95"/>
      <c r="DY306" s="95"/>
      <c r="DZ306" s="95"/>
      <c r="EA306" s="95"/>
      <c r="EB306" s="95"/>
      <c r="EC306" s="95"/>
      <c r="ED306" s="95"/>
      <c r="EE306" s="95"/>
      <c r="EF306" s="95"/>
      <c r="EG306" s="95"/>
      <c r="EH306" s="95"/>
      <c r="EI306" s="95"/>
      <c r="EJ306" s="95"/>
      <c r="EK306" s="95"/>
      <c r="EL306" s="95"/>
      <c r="EM306" s="95"/>
      <c r="EN306" s="95"/>
      <c r="EO306" s="95"/>
      <c r="EP306" s="95"/>
      <c r="EQ306" s="95"/>
      <c r="ER306" s="95"/>
      <c r="ES306" s="95"/>
      <c r="ET306" s="95"/>
      <c r="EU306" s="95"/>
      <c r="EV306" s="95"/>
      <c r="EW306" s="95"/>
      <c r="EX306" s="95"/>
      <c r="EY306" s="95"/>
      <c r="EZ306" s="95"/>
      <c r="FA306" s="95"/>
      <c r="FB306" s="95"/>
      <c r="FC306" s="95"/>
      <c r="FD306" s="95"/>
      <c r="FE306" s="95"/>
      <c r="FF306" s="95"/>
      <c r="FG306" s="95"/>
      <c r="FH306" s="95"/>
      <c r="FI306" s="95"/>
      <c r="FJ306" s="95"/>
      <c r="FK306" s="95"/>
      <c r="FL306" s="95"/>
      <c r="FM306" s="95"/>
      <c r="FN306" s="95"/>
      <c r="FO306" s="95"/>
      <c r="FP306" s="95"/>
      <c r="FQ306" s="95"/>
      <c r="FR306" s="95"/>
      <c r="FS306" s="95"/>
      <c r="FT306" s="95"/>
      <c r="FU306" s="95"/>
      <c r="FV306" s="95"/>
      <c r="FW306" s="95"/>
      <c r="FX306" s="95"/>
      <c r="FY306" s="95"/>
      <c r="FZ306" s="95"/>
      <c r="GA306" s="95"/>
      <c r="GB306" s="95"/>
      <c r="GC306" s="95"/>
      <c r="GD306" s="95"/>
      <c r="GE306" s="95"/>
      <c r="GF306" s="95"/>
      <c r="GG306" s="95"/>
      <c r="GH306" s="95"/>
      <c r="GI306" s="95"/>
      <c r="GJ306" s="95"/>
      <c r="GK306" s="95"/>
      <c r="GL306" s="95"/>
      <c r="GM306" s="95"/>
      <c r="GN306" s="95"/>
      <c r="GO306" s="95"/>
      <c r="GP306" s="95"/>
      <c r="GQ306" s="95"/>
      <c r="GR306" s="95"/>
      <c r="GS306" s="95"/>
      <c r="GT306" s="95"/>
      <c r="GU306" s="95"/>
      <c r="GV306" s="95"/>
      <c r="GW306" s="133"/>
      <c r="GX306" s="133"/>
      <c r="GY306" s="133"/>
      <c r="GZ306" s="133"/>
      <c r="HA306" s="133"/>
      <c r="HB306" s="133"/>
      <c r="HC306" s="133"/>
      <c r="HD306" s="133"/>
      <c r="HE306" s="133"/>
      <c r="HF306" s="133"/>
      <c r="HG306" s="95"/>
      <c r="HH306" s="95"/>
      <c r="HI306" s="95"/>
      <c r="HJ306" s="95"/>
      <c r="HK306" s="95"/>
      <c r="HL306" s="95"/>
      <c r="HM306" s="95"/>
      <c r="HN306" s="95"/>
      <c r="HO306" s="95"/>
      <c r="HP306" s="95"/>
      <c r="HQ306" s="95"/>
      <c r="HR306" s="95"/>
      <c r="HS306" s="95"/>
      <c r="HT306" s="95"/>
      <c r="HU306" s="95"/>
      <c r="HV306" s="95"/>
      <c r="HW306" s="95"/>
      <c r="HX306" s="95"/>
      <c r="HY306" s="95"/>
      <c r="HZ306" s="95"/>
      <c r="IA306" s="95"/>
      <c r="IB306" s="95"/>
      <c r="IC306" s="95"/>
      <c r="ID306" s="95"/>
      <c r="IE306" s="95"/>
      <c r="IF306" s="95"/>
      <c r="IG306" s="95"/>
      <c r="IH306" s="95"/>
      <c r="II306" s="95"/>
      <c r="IJ306" s="95"/>
      <c r="IK306" s="95"/>
      <c r="IL306" s="95"/>
      <c r="IM306" s="95"/>
      <c r="IN306" s="95"/>
      <c r="IO306" s="95"/>
      <c r="IP306" s="95"/>
      <c r="IQ306" s="95"/>
      <c r="IR306" s="95"/>
      <c r="IS306" s="95"/>
      <c r="IT306" s="95"/>
      <c r="IU306" s="95"/>
      <c r="IV306" s="95"/>
      <c r="IW306" s="95"/>
      <c r="IX306" s="95"/>
      <c r="IY306" s="95"/>
      <c r="IZ306" s="95"/>
      <c r="JA306" s="95"/>
      <c r="JB306" s="95"/>
      <c r="JC306" s="95"/>
      <c r="JD306" s="95"/>
      <c r="JE306" s="95"/>
      <c r="JF306" s="95"/>
      <c r="JG306" s="95"/>
      <c r="JH306" s="95"/>
      <c r="JI306" s="95"/>
      <c r="JJ306" s="95"/>
      <c r="JK306" s="95"/>
      <c r="JL306" s="95"/>
      <c r="JM306" s="95"/>
      <c r="JN306" s="95"/>
      <c r="JO306" s="95"/>
      <c r="JP306" s="95"/>
      <c r="JQ306" s="95"/>
      <c r="JR306" s="95"/>
      <c r="JS306" s="95"/>
      <c r="JT306" s="95"/>
      <c r="JU306" s="95"/>
      <c r="JV306" s="95"/>
      <c r="JW306" s="95"/>
      <c r="JX306" s="95"/>
      <c r="JY306" s="95"/>
      <c r="JZ306" s="95"/>
      <c r="KA306" s="95"/>
      <c r="KB306" s="95"/>
      <c r="KC306" s="95"/>
      <c r="KD306" s="95"/>
      <c r="KE306" s="95"/>
      <c r="KF306" s="95"/>
      <c r="KG306" s="95"/>
      <c r="KH306" s="95"/>
      <c r="KI306" s="95"/>
      <c r="KJ306" s="95"/>
      <c r="KK306" s="95"/>
      <c r="KL306" s="95"/>
      <c r="KM306" s="95"/>
      <c r="KN306" s="95"/>
      <c r="KO306" s="95"/>
      <c r="KP306" s="95"/>
      <c r="KQ306" s="95"/>
      <c r="KR306" s="95"/>
      <c r="KS306" s="95"/>
      <c r="KT306" s="95"/>
      <c r="KU306" s="95"/>
      <c r="KV306" s="95"/>
      <c r="KW306" s="95"/>
      <c r="KX306" s="95"/>
      <c r="KY306" s="95"/>
      <c r="KZ306" s="95"/>
      <c r="LA306" s="95"/>
      <c r="LB306" s="95"/>
      <c r="LC306" s="95"/>
      <c r="LD306" s="95"/>
      <c r="LE306" s="95"/>
      <c r="LF306" s="95"/>
      <c r="LG306" s="95"/>
      <c r="LH306" s="95"/>
      <c r="LI306" s="95"/>
      <c r="LJ306" s="95"/>
      <c r="LK306" s="95"/>
      <c r="LL306" s="95"/>
      <c r="LM306" s="95"/>
      <c r="LN306" s="95"/>
      <c r="LO306" s="95"/>
      <c r="LP306" s="95"/>
      <c r="LQ306" s="95"/>
      <c r="LR306" s="95"/>
      <c r="LS306" s="95"/>
      <c r="LT306" s="95"/>
      <c r="LU306" s="95"/>
      <c r="LV306" s="95"/>
      <c r="LW306" s="95"/>
      <c r="LX306" s="95"/>
      <c r="LY306" s="95"/>
      <c r="LZ306" s="95"/>
      <c r="MA306" s="95"/>
      <c r="MB306" s="95"/>
      <c r="MC306" s="95"/>
      <c r="MD306" s="95"/>
      <c r="ME306" s="95"/>
      <c r="MF306" s="95"/>
      <c r="MG306" s="95"/>
      <c r="MH306" s="95"/>
      <c r="MI306" s="95"/>
      <c r="MJ306" s="95"/>
      <c r="MK306" s="95"/>
      <c r="ML306" s="95"/>
      <c r="MM306" s="95"/>
      <c r="MN306" s="95"/>
      <c r="MO306" s="95"/>
      <c r="MP306" s="95"/>
      <c r="MQ306" s="95"/>
      <c r="MR306" s="95"/>
      <c r="MS306" s="95"/>
      <c r="MT306" s="95"/>
      <c r="MU306" s="95"/>
      <c r="MV306" s="95"/>
      <c r="MW306" s="95"/>
      <c r="MX306" s="95"/>
      <c r="MY306" s="95"/>
      <c r="MZ306" s="95"/>
      <c r="NA306" s="95"/>
      <c r="NB306" s="95"/>
      <c r="NC306" s="95"/>
      <c r="ND306" s="95"/>
      <c r="NE306" s="95"/>
      <c r="NF306" s="95"/>
      <c r="NG306" s="95"/>
      <c r="NH306" s="95"/>
      <c r="NI306" s="95"/>
      <c r="NJ306" s="95"/>
      <c r="NK306" s="95"/>
      <c r="NL306" s="95"/>
      <c r="NM306" s="95"/>
      <c r="NN306" s="95"/>
      <c r="NO306" s="95"/>
      <c r="NP306" s="95"/>
      <c r="NQ306" s="95"/>
      <c r="NR306" s="95"/>
      <c r="NS306" s="95"/>
      <c r="NT306" s="95"/>
      <c r="NU306" s="95"/>
      <c r="NV306" s="95"/>
      <c r="NW306" s="95"/>
      <c r="NX306" s="95"/>
      <c r="NY306" s="95"/>
      <c r="NZ306" s="95"/>
      <c r="OA306" s="95"/>
      <c r="OB306" s="95"/>
      <c r="OC306" s="95"/>
      <c r="OD306" s="95"/>
      <c r="OE306" s="95"/>
      <c r="OF306" s="95"/>
      <c r="OG306" s="95"/>
      <c r="OH306" s="95"/>
      <c r="OI306" s="95"/>
      <c r="OJ306" s="95"/>
      <c r="OK306" s="95"/>
      <c r="OL306" s="95"/>
      <c r="OM306" s="95"/>
      <c r="ON306" s="95"/>
      <c r="OO306" s="95"/>
      <c r="OP306" s="95"/>
      <c r="OQ306" s="95"/>
      <c r="OR306" s="95"/>
      <c r="OS306" s="95"/>
      <c r="OT306" s="95"/>
      <c r="OU306" s="95"/>
      <c r="OV306" s="95"/>
      <c r="OW306" s="95"/>
      <c r="OX306" s="95"/>
      <c r="OY306" s="95"/>
      <c r="OZ306" s="95"/>
      <c r="PA306" s="95"/>
      <c r="PB306" s="95"/>
      <c r="PC306" s="95"/>
      <c r="PD306" s="95"/>
      <c r="PE306" s="95"/>
      <c r="PF306" s="95"/>
      <c r="PG306" s="95"/>
      <c r="PH306" s="95"/>
    </row>
    <row r="307" spans="3:424" s="85" customFormat="1" ht="29.55" customHeight="1">
      <c r="C307" s="1815" t="s">
        <v>235</v>
      </c>
      <c r="D307" s="1815"/>
      <c r="E307" s="1815"/>
      <c r="F307" s="143">
        <f t="shared" si="89"/>
        <v>0</v>
      </c>
      <c r="G307" s="143" t="e">
        <f t="shared" si="90"/>
        <v>#VALUE!</v>
      </c>
      <c r="H307" s="143" t="e">
        <f t="shared" si="98"/>
        <v>#VALUE!</v>
      </c>
      <c r="I307" s="143" t="e">
        <f t="shared" si="98"/>
        <v>#VALUE!</v>
      </c>
      <c r="J307" s="143" t="e">
        <f t="shared" si="98"/>
        <v>#VALUE!</v>
      </c>
      <c r="K307" s="143" t="e">
        <f t="shared" si="98"/>
        <v>#VALUE!</v>
      </c>
      <c r="L307" s="143" t="e">
        <f t="shared" si="98"/>
        <v>#VALUE!</v>
      </c>
      <c r="M307" s="143" t="e">
        <f t="shared" si="98"/>
        <v>#VALUE!</v>
      </c>
      <c r="N307" s="143" t="e">
        <f t="shared" si="98"/>
        <v>#VALUE!</v>
      </c>
      <c r="O307" s="143" t="e">
        <f t="shared" si="98"/>
        <v>#VALUE!</v>
      </c>
      <c r="P307" s="143" t="e">
        <f t="shared" si="98"/>
        <v>#VALUE!</v>
      </c>
      <c r="Q307" s="143" t="e">
        <f t="shared" si="98"/>
        <v>#VALUE!</v>
      </c>
      <c r="R307" s="143" t="e">
        <f t="shared" si="98"/>
        <v>#VALUE!</v>
      </c>
      <c r="S307" s="143" t="e">
        <f t="shared" si="98"/>
        <v>#VALUE!</v>
      </c>
      <c r="T307" s="143" t="e">
        <f t="shared" si="98"/>
        <v>#VALUE!</v>
      </c>
      <c r="U307" s="143" t="e">
        <f t="shared" si="98"/>
        <v>#VALUE!</v>
      </c>
      <c r="V307" s="143" t="e">
        <f t="shared" si="98"/>
        <v>#VALUE!</v>
      </c>
      <c r="W307" s="143" t="e">
        <f t="shared" si="98"/>
        <v>#VALUE!</v>
      </c>
      <c r="X307" s="143" t="e">
        <f t="shared" si="98"/>
        <v>#VALUE!</v>
      </c>
      <c r="Y307" s="143" t="e">
        <f t="shared" si="98"/>
        <v>#VALUE!</v>
      </c>
      <c r="Z307" s="143" t="e">
        <f t="shared" si="98"/>
        <v>#VALUE!</v>
      </c>
      <c r="AA307" s="143" t="e">
        <f t="shared" si="98"/>
        <v>#VALUE!</v>
      </c>
      <c r="AB307" s="143" t="e">
        <f t="shared" si="98"/>
        <v>#VALUE!</v>
      </c>
      <c r="AC307" s="143" t="e">
        <f t="shared" si="98"/>
        <v>#VALUE!</v>
      </c>
      <c r="AD307" s="143" t="e">
        <f t="shared" si="98"/>
        <v>#VALUE!</v>
      </c>
      <c r="AE307" s="143" t="e">
        <f t="shared" si="98"/>
        <v>#VALUE!</v>
      </c>
      <c r="AF307" s="143" t="e">
        <f t="shared" si="98"/>
        <v>#VALUE!</v>
      </c>
      <c r="AG307" s="143" t="e">
        <f t="shared" si="98"/>
        <v>#VALUE!</v>
      </c>
      <c r="AH307" s="143" t="e">
        <f t="shared" si="98"/>
        <v>#VALUE!</v>
      </c>
      <c r="AI307" s="143" t="e">
        <f t="shared" si="98"/>
        <v>#VALUE!</v>
      </c>
      <c r="AJ307" s="143" t="e">
        <f t="shared" si="98"/>
        <v>#VALUE!</v>
      </c>
      <c r="AK307" s="143" t="e">
        <f t="shared" si="98"/>
        <v>#VALUE!</v>
      </c>
      <c r="AL307" s="143" t="e">
        <f t="shared" si="98"/>
        <v>#VALUE!</v>
      </c>
      <c r="AM307" s="143" t="e">
        <f t="shared" si="98"/>
        <v>#VALUE!</v>
      </c>
      <c r="AN307" s="143" t="e">
        <f t="shared" si="98"/>
        <v>#VALUE!</v>
      </c>
      <c r="AO307" s="143" t="e">
        <f t="shared" si="98"/>
        <v>#VALUE!</v>
      </c>
      <c r="AP307" s="143" t="e">
        <f t="shared" si="98"/>
        <v>#VALUE!</v>
      </c>
      <c r="AQ307" s="143" t="e">
        <f t="shared" si="98"/>
        <v>#VALUE!</v>
      </c>
      <c r="AR307" s="143" t="e">
        <f t="shared" si="98"/>
        <v>#VALUE!</v>
      </c>
      <c r="AS307" s="143" t="e">
        <f t="shared" si="98"/>
        <v>#VALUE!</v>
      </c>
      <c r="AT307" s="143" t="e">
        <f t="shared" si="98"/>
        <v>#VALUE!</v>
      </c>
      <c r="AU307" s="143" t="e">
        <f t="shared" si="98"/>
        <v>#VALUE!</v>
      </c>
      <c r="AV307" s="143" t="e">
        <f t="shared" si="98"/>
        <v>#VALUE!</v>
      </c>
      <c r="AW307" s="143" t="e">
        <f t="shared" si="98"/>
        <v>#VALUE!</v>
      </c>
      <c r="AX307" s="143" t="e">
        <f t="shared" si="98"/>
        <v>#VALUE!</v>
      </c>
      <c r="AY307" s="143" t="e">
        <f t="shared" si="98"/>
        <v>#VALUE!</v>
      </c>
      <c r="AZ307" s="143" t="e">
        <f t="shared" si="98"/>
        <v>#VALUE!</v>
      </c>
      <c r="BA307" s="143" t="e">
        <f t="shared" si="98"/>
        <v>#VALUE!</v>
      </c>
      <c r="BB307" s="143" t="e">
        <f t="shared" si="98"/>
        <v>#VALUE!</v>
      </c>
      <c r="BC307" s="143" t="e">
        <f t="shared" si="98"/>
        <v>#VALUE!</v>
      </c>
      <c r="BD307" s="143" t="e">
        <f t="shared" si="98"/>
        <v>#VALUE!</v>
      </c>
      <c r="BE307" s="143" t="e">
        <f t="shared" si="98"/>
        <v>#VALUE!</v>
      </c>
      <c r="BF307" s="143" t="e">
        <f t="shared" si="98"/>
        <v>#VALUE!</v>
      </c>
      <c r="BG307" s="143" t="e">
        <f t="shared" si="98"/>
        <v>#VALUE!</v>
      </c>
      <c r="BH307" s="143" t="e">
        <f t="shared" si="98"/>
        <v>#VALUE!</v>
      </c>
      <c r="BI307" s="143" t="e">
        <f t="shared" si="98"/>
        <v>#VALUE!</v>
      </c>
      <c r="BJ307" s="143" t="e">
        <f t="shared" si="98"/>
        <v>#VALUE!</v>
      </c>
      <c r="BK307" s="143" t="e">
        <f t="shared" si="98"/>
        <v>#VALUE!</v>
      </c>
      <c r="BL307" s="143" t="e">
        <f t="shared" si="98"/>
        <v>#VALUE!</v>
      </c>
      <c r="BM307" s="143" t="e">
        <f t="shared" si="98"/>
        <v>#VALUE!</v>
      </c>
      <c r="BN307" s="95"/>
      <c r="BO307" s="95"/>
      <c r="BP307" s="95"/>
      <c r="BQ307" s="95"/>
      <c r="BR307" s="95"/>
      <c r="BS307" s="95"/>
      <c r="BT307" s="95"/>
      <c r="BU307" s="95"/>
      <c r="BV307" s="95"/>
      <c r="BW307" s="95"/>
      <c r="BX307" s="95"/>
      <c r="BY307" s="95"/>
      <c r="BZ307" s="95"/>
      <c r="CA307" s="95"/>
      <c r="CB307" s="95"/>
      <c r="CC307" s="95"/>
      <c r="CD307" s="95"/>
      <c r="CE307" s="95"/>
      <c r="CF307" s="95"/>
      <c r="CG307" s="95"/>
      <c r="CH307" s="95"/>
      <c r="CI307" s="95"/>
      <c r="CJ307" s="95"/>
      <c r="CK307" s="95"/>
      <c r="CL307" s="95"/>
      <c r="CM307" s="95"/>
      <c r="CN307" s="95"/>
      <c r="CO307" s="95"/>
      <c r="CP307" s="95"/>
      <c r="CQ307" s="95"/>
      <c r="CR307" s="95"/>
      <c r="CS307" s="95"/>
      <c r="CT307" s="95"/>
      <c r="CU307" s="95"/>
      <c r="CV307" s="95"/>
      <c r="CW307" s="95"/>
      <c r="CX307" s="95"/>
      <c r="CY307" s="95"/>
      <c r="CZ307" s="95"/>
      <c r="DA307" s="95"/>
      <c r="DB307" s="95"/>
      <c r="DC307" s="95"/>
      <c r="DD307" s="95"/>
      <c r="DE307" s="95"/>
      <c r="DF307" s="95"/>
      <c r="DG307" s="95"/>
      <c r="DH307" s="95"/>
      <c r="DI307" s="95"/>
      <c r="DJ307" s="95"/>
      <c r="DK307" s="95"/>
      <c r="DL307" s="95"/>
      <c r="DM307" s="95"/>
      <c r="DN307" s="95"/>
      <c r="DO307" s="95"/>
      <c r="DP307" s="95"/>
      <c r="DQ307" s="95"/>
      <c r="DR307" s="95"/>
      <c r="DS307" s="95"/>
      <c r="DT307" s="95"/>
      <c r="DU307" s="95"/>
      <c r="DV307" s="95"/>
      <c r="DW307" s="95"/>
      <c r="DX307" s="95"/>
      <c r="DY307" s="95"/>
      <c r="DZ307" s="95"/>
      <c r="EA307" s="95"/>
      <c r="EB307" s="95"/>
      <c r="EC307" s="95"/>
      <c r="ED307" s="95"/>
      <c r="EE307" s="95"/>
      <c r="EF307" s="95"/>
      <c r="EG307" s="95"/>
      <c r="EH307" s="95"/>
      <c r="EI307" s="95"/>
      <c r="EJ307" s="95"/>
      <c r="EK307" s="95"/>
      <c r="EL307" s="95"/>
      <c r="EM307" s="95"/>
      <c r="EN307" s="95"/>
      <c r="EO307" s="95"/>
      <c r="EP307" s="95"/>
      <c r="EQ307" s="95"/>
      <c r="ER307" s="95"/>
      <c r="ES307" s="95"/>
      <c r="ET307" s="95"/>
      <c r="EU307" s="95"/>
      <c r="EV307" s="95"/>
      <c r="EW307" s="95"/>
      <c r="EX307" s="95"/>
      <c r="EY307" s="95"/>
      <c r="EZ307" s="95"/>
      <c r="FA307" s="95"/>
      <c r="FB307" s="95"/>
      <c r="FC307" s="95"/>
      <c r="FD307" s="95"/>
      <c r="FE307" s="95"/>
      <c r="FF307" s="95"/>
      <c r="FG307" s="95"/>
      <c r="FH307" s="95"/>
      <c r="FI307" s="95"/>
      <c r="FJ307" s="95"/>
      <c r="FK307" s="95"/>
      <c r="FL307" s="95"/>
      <c r="FM307" s="95"/>
      <c r="FN307" s="95"/>
      <c r="FO307" s="95"/>
      <c r="FP307" s="95"/>
      <c r="FQ307" s="95"/>
      <c r="FR307" s="95"/>
      <c r="FS307" s="95"/>
      <c r="FT307" s="95"/>
      <c r="FU307" s="95"/>
      <c r="FV307" s="95"/>
      <c r="FW307" s="95"/>
      <c r="FX307" s="95"/>
      <c r="FY307" s="95"/>
      <c r="FZ307" s="95"/>
      <c r="GA307" s="95"/>
      <c r="GB307" s="95"/>
      <c r="GC307" s="95"/>
      <c r="GD307" s="95"/>
      <c r="GE307" s="95"/>
      <c r="GF307" s="95"/>
      <c r="GG307" s="95"/>
      <c r="GH307" s="95"/>
      <c r="GI307" s="95"/>
      <c r="GJ307" s="95"/>
      <c r="GK307" s="95"/>
      <c r="GL307" s="95"/>
      <c r="GM307" s="95"/>
      <c r="GN307" s="95"/>
      <c r="GO307" s="95"/>
      <c r="GP307" s="95"/>
      <c r="GQ307" s="95"/>
      <c r="GR307" s="95"/>
      <c r="GS307" s="95"/>
      <c r="GT307" s="95"/>
      <c r="GU307" s="95"/>
      <c r="GV307" s="95"/>
      <c r="GW307" s="133"/>
      <c r="GX307" s="133"/>
      <c r="GY307" s="133"/>
      <c r="GZ307" s="133"/>
      <c r="HA307" s="133"/>
      <c r="HB307" s="133"/>
      <c r="HC307" s="133"/>
      <c r="HD307" s="133"/>
      <c r="HE307" s="133"/>
      <c r="HF307" s="133"/>
      <c r="HG307" s="95"/>
      <c r="HH307" s="95"/>
      <c r="HI307" s="95"/>
      <c r="HJ307" s="95"/>
      <c r="HK307" s="95"/>
      <c r="HL307" s="95"/>
      <c r="HM307" s="95"/>
      <c r="HN307" s="95"/>
      <c r="HO307" s="95"/>
      <c r="HP307" s="95"/>
      <c r="HQ307" s="95"/>
      <c r="HR307" s="95"/>
      <c r="HS307" s="95"/>
      <c r="HT307" s="95"/>
      <c r="HU307" s="95"/>
      <c r="HV307" s="95"/>
      <c r="HW307" s="95"/>
      <c r="HX307" s="95"/>
      <c r="HY307" s="95"/>
      <c r="HZ307" s="95"/>
      <c r="IA307" s="95"/>
      <c r="IB307" s="95"/>
      <c r="IC307" s="95"/>
      <c r="ID307" s="95"/>
      <c r="IE307" s="95"/>
      <c r="IF307" s="95"/>
      <c r="IG307" s="95"/>
      <c r="IH307" s="95"/>
      <c r="II307" s="95"/>
      <c r="IJ307" s="95"/>
      <c r="IK307" s="95"/>
      <c r="IL307" s="95"/>
      <c r="IM307" s="95"/>
      <c r="IN307" s="95"/>
      <c r="IO307" s="95"/>
      <c r="IP307" s="95"/>
      <c r="IQ307" s="95"/>
      <c r="IR307" s="95"/>
      <c r="IS307" s="95"/>
      <c r="IT307" s="95"/>
      <c r="IU307" s="95"/>
      <c r="IV307" s="95"/>
      <c r="IW307" s="95"/>
      <c r="IX307" s="95"/>
      <c r="IY307" s="95"/>
      <c r="IZ307" s="95"/>
      <c r="JA307" s="95"/>
      <c r="JB307" s="95"/>
      <c r="JC307" s="95"/>
      <c r="JD307" s="95"/>
      <c r="JE307" s="95"/>
      <c r="JF307" s="95"/>
      <c r="JG307" s="95"/>
      <c r="JH307" s="95"/>
      <c r="JI307" s="95"/>
      <c r="JJ307" s="95"/>
      <c r="JK307" s="95"/>
      <c r="JL307" s="95"/>
      <c r="JM307" s="95"/>
      <c r="JN307" s="95"/>
      <c r="JO307" s="95"/>
      <c r="JP307" s="95"/>
      <c r="JQ307" s="95"/>
      <c r="JR307" s="95"/>
      <c r="JS307" s="95"/>
      <c r="JT307" s="95"/>
      <c r="JU307" s="95"/>
      <c r="JV307" s="95"/>
      <c r="JW307" s="95"/>
      <c r="JX307" s="95"/>
      <c r="JY307" s="95"/>
      <c r="JZ307" s="95"/>
      <c r="KA307" s="95"/>
      <c r="KB307" s="95"/>
      <c r="KC307" s="95"/>
      <c r="KD307" s="95"/>
      <c r="KE307" s="95"/>
      <c r="KF307" s="95"/>
      <c r="KG307" s="95"/>
      <c r="KH307" s="95"/>
      <c r="KI307" s="95"/>
      <c r="KJ307" s="95"/>
      <c r="KK307" s="95"/>
      <c r="KL307" s="95"/>
      <c r="KM307" s="95"/>
      <c r="KN307" s="95"/>
      <c r="KO307" s="95"/>
      <c r="KP307" s="95"/>
      <c r="KQ307" s="95"/>
      <c r="KR307" s="95"/>
      <c r="KS307" s="95"/>
      <c r="KT307" s="95"/>
      <c r="KU307" s="95"/>
      <c r="KV307" s="95"/>
      <c r="KW307" s="95"/>
      <c r="KX307" s="95"/>
      <c r="KY307" s="95"/>
      <c r="KZ307" s="95"/>
      <c r="LA307" s="95"/>
      <c r="LB307" s="95"/>
      <c r="LC307" s="95"/>
      <c r="LD307" s="95"/>
      <c r="LE307" s="95"/>
      <c r="LF307" s="95"/>
      <c r="LG307" s="95"/>
      <c r="LH307" s="95"/>
      <c r="LI307" s="95"/>
      <c r="LJ307" s="95"/>
      <c r="LK307" s="95"/>
      <c r="LL307" s="95"/>
      <c r="LM307" s="95"/>
      <c r="LN307" s="95"/>
      <c r="LO307" s="95"/>
      <c r="LP307" s="95"/>
      <c r="LQ307" s="95"/>
      <c r="LR307" s="95"/>
      <c r="LS307" s="95"/>
      <c r="LT307" s="95"/>
      <c r="LU307" s="95"/>
      <c r="LV307" s="95"/>
      <c r="LW307" s="95"/>
      <c r="LX307" s="95"/>
      <c r="LY307" s="95"/>
      <c r="LZ307" s="95"/>
      <c r="MA307" s="95"/>
      <c r="MB307" s="95"/>
      <c r="MC307" s="95"/>
      <c r="MD307" s="95"/>
      <c r="ME307" s="95"/>
      <c r="MF307" s="95"/>
      <c r="MG307" s="95"/>
      <c r="MH307" s="95"/>
      <c r="MI307" s="95"/>
      <c r="MJ307" s="95"/>
      <c r="MK307" s="95"/>
      <c r="ML307" s="95"/>
      <c r="MM307" s="95"/>
      <c r="MN307" s="95"/>
      <c r="MO307" s="95"/>
      <c r="MP307" s="95"/>
      <c r="MQ307" s="95"/>
      <c r="MR307" s="95"/>
      <c r="MS307" s="95"/>
      <c r="MT307" s="95"/>
      <c r="MU307" s="95"/>
      <c r="MV307" s="95"/>
      <c r="MW307" s="95"/>
      <c r="MX307" s="95"/>
      <c r="MY307" s="95"/>
      <c r="MZ307" s="95"/>
      <c r="NA307" s="95"/>
      <c r="NB307" s="95"/>
      <c r="NC307" s="95"/>
      <c r="ND307" s="95"/>
      <c r="NE307" s="95"/>
      <c r="NF307" s="95"/>
      <c r="NG307" s="95"/>
      <c r="NH307" s="95"/>
      <c r="NI307" s="95"/>
      <c r="NJ307" s="95"/>
      <c r="NK307" s="95"/>
      <c r="NL307" s="95"/>
      <c r="NM307" s="95"/>
      <c r="NN307" s="95"/>
      <c r="NO307" s="95"/>
      <c r="NP307" s="95"/>
      <c r="NQ307" s="95"/>
      <c r="NR307" s="95"/>
      <c r="NS307" s="95"/>
      <c r="NT307" s="95"/>
      <c r="NU307" s="95"/>
      <c r="NV307" s="95"/>
      <c r="NW307" s="95"/>
      <c r="NX307" s="95"/>
      <c r="NY307" s="95"/>
      <c r="NZ307" s="95"/>
      <c r="OA307" s="95"/>
      <c r="OB307" s="95"/>
      <c r="OC307" s="95"/>
      <c r="OD307" s="95"/>
      <c r="OE307" s="95"/>
      <c r="OF307" s="95"/>
      <c r="OG307" s="95"/>
      <c r="OH307" s="95"/>
      <c r="OI307" s="95"/>
      <c r="OJ307" s="95"/>
      <c r="OK307" s="95"/>
      <c r="OL307" s="95"/>
      <c r="OM307" s="95"/>
      <c r="ON307" s="95"/>
      <c r="OO307" s="95"/>
      <c r="OP307" s="95"/>
      <c r="OQ307" s="95"/>
      <c r="OR307" s="95"/>
      <c r="OS307" s="95"/>
      <c r="OT307" s="95"/>
      <c r="OU307" s="95"/>
      <c r="OV307" s="95"/>
      <c r="OW307" s="95"/>
      <c r="OX307" s="95"/>
      <c r="OY307" s="95"/>
      <c r="OZ307" s="95"/>
      <c r="PA307" s="95"/>
      <c r="PB307" s="95"/>
      <c r="PC307" s="95"/>
      <c r="PD307" s="95"/>
      <c r="PE307" s="95"/>
      <c r="PF307" s="95"/>
      <c r="PG307" s="95"/>
      <c r="PH307" s="95"/>
    </row>
    <row r="308" spans="3:424" s="85" customFormat="1" ht="29.55" customHeight="1">
      <c r="C308" s="1815" t="s">
        <v>236</v>
      </c>
      <c r="D308" s="1815"/>
      <c r="E308" s="1815"/>
      <c r="F308" s="143">
        <f t="shared" si="89"/>
        <v>0</v>
      </c>
      <c r="G308" s="143" t="e">
        <f t="shared" si="90"/>
        <v>#VALUE!</v>
      </c>
      <c r="H308" s="143" t="e">
        <f t="shared" si="98"/>
        <v>#VALUE!</v>
      </c>
      <c r="I308" s="143" t="e">
        <f t="shared" si="98"/>
        <v>#VALUE!</v>
      </c>
      <c r="J308" s="143" t="e">
        <f t="shared" si="98"/>
        <v>#VALUE!</v>
      </c>
      <c r="K308" s="143" t="e">
        <f t="shared" si="98"/>
        <v>#VALUE!</v>
      </c>
      <c r="L308" s="143" t="e">
        <f t="shared" si="98"/>
        <v>#VALUE!</v>
      </c>
      <c r="M308" s="143" t="e">
        <f t="shared" si="98"/>
        <v>#VALUE!</v>
      </c>
      <c r="N308" s="143" t="e">
        <f t="shared" si="98"/>
        <v>#VALUE!</v>
      </c>
      <c r="O308" s="143" t="e">
        <f t="shared" si="98"/>
        <v>#VALUE!</v>
      </c>
      <c r="P308" s="143" t="e">
        <f t="shared" si="98"/>
        <v>#VALUE!</v>
      </c>
      <c r="Q308" s="143" t="e">
        <f t="shared" si="98"/>
        <v>#VALUE!</v>
      </c>
      <c r="R308" s="143" t="e">
        <f t="shared" si="98"/>
        <v>#VALUE!</v>
      </c>
      <c r="S308" s="143" t="e">
        <f t="shared" si="98"/>
        <v>#VALUE!</v>
      </c>
      <c r="T308" s="143" t="e">
        <f t="shared" si="98"/>
        <v>#VALUE!</v>
      </c>
      <c r="U308" s="143" t="e">
        <f t="shared" si="98"/>
        <v>#VALUE!</v>
      </c>
      <c r="V308" s="143" t="e">
        <f t="shared" si="98"/>
        <v>#VALUE!</v>
      </c>
      <c r="W308" s="143" t="e">
        <f t="shared" si="98"/>
        <v>#VALUE!</v>
      </c>
      <c r="X308" s="143" t="e">
        <f t="shared" si="98"/>
        <v>#VALUE!</v>
      </c>
      <c r="Y308" s="143" t="e">
        <f t="shared" si="98"/>
        <v>#VALUE!</v>
      </c>
      <c r="Z308" s="143" t="e">
        <f t="shared" si="98"/>
        <v>#VALUE!</v>
      </c>
      <c r="AA308" s="143" t="e">
        <f t="shared" si="98"/>
        <v>#VALUE!</v>
      </c>
      <c r="AB308" s="143" t="e">
        <f t="shared" si="98"/>
        <v>#VALUE!</v>
      </c>
      <c r="AC308" s="143" t="e">
        <f t="shared" si="98"/>
        <v>#VALUE!</v>
      </c>
      <c r="AD308" s="143" t="e">
        <f t="shared" si="98"/>
        <v>#VALUE!</v>
      </c>
      <c r="AE308" s="143" t="e">
        <f t="shared" si="98"/>
        <v>#VALUE!</v>
      </c>
      <c r="AF308" s="143" t="e">
        <f t="shared" si="98"/>
        <v>#VALUE!</v>
      </c>
      <c r="AG308" s="143" t="e">
        <f t="shared" si="98"/>
        <v>#VALUE!</v>
      </c>
      <c r="AH308" s="143" t="e">
        <f t="shared" si="98"/>
        <v>#VALUE!</v>
      </c>
      <c r="AI308" s="143" t="e">
        <f t="shared" si="98"/>
        <v>#VALUE!</v>
      </c>
      <c r="AJ308" s="143" t="e">
        <f t="shared" si="98"/>
        <v>#VALUE!</v>
      </c>
      <c r="AK308" s="143" t="e">
        <f t="shared" si="98"/>
        <v>#VALUE!</v>
      </c>
      <c r="AL308" s="143" t="e">
        <f t="shared" si="98"/>
        <v>#VALUE!</v>
      </c>
      <c r="AM308" s="143" t="e">
        <f t="shared" si="98"/>
        <v>#VALUE!</v>
      </c>
      <c r="AN308" s="143" t="e">
        <f t="shared" si="98"/>
        <v>#VALUE!</v>
      </c>
      <c r="AO308" s="143" t="e">
        <f t="shared" si="98"/>
        <v>#VALUE!</v>
      </c>
      <c r="AP308" s="143" t="e">
        <f t="shared" si="98"/>
        <v>#VALUE!</v>
      </c>
      <c r="AQ308" s="143" t="e">
        <f t="shared" si="98"/>
        <v>#VALUE!</v>
      </c>
      <c r="AR308" s="143" t="e">
        <f t="shared" si="98"/>
        <v>#VALUE!</v>
      </c>
      <c r="AS308" s="143" t="e">
        <f t="shared" si="98"/>
        <v>#VALUE!</v>
      </c>
      <c r="AT308" s="143" t="e">
        <f t="shared" si="98"/>
        <v>#VALUE!</v>
      </c>
      <c r="AU308" s="143" t="e">
        <f t="shared" si="98"/>
        <v>#VALUE!</v>
      </c>
      <c r="AV308" s="143" t="e">
        <f t="shared" si="98"/>
        <v>#VALUE!</v>
      </c>
      <c r="AW308" s="143" t="e">
        <f t="shared" si="98"/>
        <v>#VALUE!</v>
      </c>
      <c r="AX308" s="143" t="e">
        <f t="shared" si="98"/>
        <v>#VALUE!</v>
      </c>
      <c r="AY308" s="143" t="e">
        <f t="shared" si="98"/>
        <v>#VALUE!</v>
      </c>
      <c r="AZ308" s="143" t="e">
        <f t="shared" si="98"/>
        <v>#VALUE!</v>
      </c>
      <c r="BA308" s="143" t="e">
        <f t="shared" si="98"/>
        <v>#VALUE!</v>
      </c>
      <c r="BB308" s="143" t="e">
        <f t="shared" si="98"/>
        <v>#VALUE!</v>
      </c>
      <c r="BC308" s="143" t="e">
        <f t="shared" si="98"/>
        <v>#VALUE!</v>
      </c>
      <c r="BD308" s="143" t="e">
        <f t="shared" si="98"/>
        <v>#VALUE!</v>
      </c>
      <c r="BE308" s="143" t="e">
        <f t="shared" si="98"/>
        <v>#VALUE!</v>
      </c>
      <c r="BF308" s="143" t="e">
        <f t="shared" si="98"/>
        <v>#VALUE!</v>
      </c>
      <c r="BG308" s="143" t="e">
        <f t="shared" si="98"/>
        <v>#VALUE!</v>
      </c>
      <c r="BH308" s="143" t="e">
        <f t="shared" si="98"/>
        <v>#VALUE!</v>
      </c>
      <c r="BI308" s="143" t="e">
        <f t="shared" si="98"/>
        <v>#VALUE!</v>
      </c>
      <c r="BJ308" s="143" t="e">
        <f t="shared" si="98"/>
        <v>#VALUE!</v>
      </c>
      <c r="BK308" s="143" t="e">
        <f t="shared" si="98"/>
        <v>#VALUE!</v>
      </c>
      <c r="BL308" s="143" t="e">
        <f t="shared" si="98"/>
        <v>#VALUE!</v>
      </c>
      <c r="BM308" s="143" t="e">
        <f t="shared" si="98"/>
        <v>#VALUE!</v>
      </c>
      <c r="BN308" s="95"/>
      <c r="BO308" s="95"/>
      <c r="BP308" s="95"/>
      <c r="BQ308" s="95"/>
      <c r="BR308" s="95"/>
      <c r="BS308" s="95"/>
      <c r="BT308" s="95"/>
      <c r="BU308" s="95"/>
      <c r="BV308" s="95"/>
      <c r="BW308" s="95"/>
      <c r="BX308" s="95"/>
      <c r="BY308" s="95"/>
      <c r="BZ308" s="95"/>
      <c r="CA308" s="95"/>
      <c r="CB308" s="95"/>
      <c r="CC308" s="95"/>
      <c r="CD308" s="95"/>
      <c r="CE308" s="95"/>
      <c r="CF308" s="95"/>
      <c r="CG308" s="95"/>
      <c r="CH308" s="95"/>
      <c r="CI308" s="95"/>
      <c r="CJ308" s="95"/>
      <c r="CK308" s="95"/>
      <c r="CL308" s="95"/>
      <c r="CM308" s="95"/>
      <c r="CN308" s="95"/>
      <c r="CO308" s="95"/>
      <c r="CP308" s="95"/>
      <c r="CQ308" s="95"/>
      <c r="CR308" s="95"/>
      <c r="CS308" s="95"/>
      <c r="CT308" s="95"/>
      <c r="CU308" s="95"/>
      <c r="CV308" s="95"/>
      <c r="CW308" s="95"/>
      <c r="CX308" s="95"/>
      <c r="CY308" s="95"/>
      <c r="CZ308" s="95"/>
      <c r="DA308" s="95"/>
      <c r="DB308" s="95"/>
      <c r="DC308" s="95"/>
      <c r="DD308" s="95"/>
      <c r="DE308" s="95"/>
      <c r="DF308" s="95"/>
      <c r="DG308" s="95"/>
      <c r="DH308" s="95"/>
      <c r="DI308" s="95"/>
      <c r="DJ308" s="95"/>
      <c r="DK308" s="95"/>
      <c r="DL308" s="95"/>
      <c r="DM308" s="95"/>
      <c r="DN308" s="95"/>
      <c r="DO308" s="95"/>
      <c r="DP308" s="95"/>
      <c r="DQ308" s="95"/>
      <c r="DR308" s="95"/>
      <c r="DS308" s="95"/>
      <c r="DT308" s="95"/>
      <c r="DU308" s="95"/>
      <c r="DV308" s="95"/>
      <c r="DW308" s="95"/>
      <c r="DX308" s="95"/>
      <c r="DY308" s="95"/>
      <c r="DZ308" s="95"/>
      <c r="EA308" s="95"/>
      <c r="EB308" s="95"/>
      <c r="EC308" s="95"/>
      <c r="ED308" s="95"/>
      <c r="EE308" s="95"/>
      <c r="EF308" s="95"/>
      <c r="EG308" s="95"/>
      <c r="EH308" s="95"/>
      <c r="EI308" s="95"/>
      <c r="EJ308" s="95"/>
      <c r="EK308" s="95"/>
      <c r="EL308" s="95"/>
      <c r="EM308" s="95"/>
      <c r="EN308" s="95"/>
      <c r="EO308" s="95"/>
      <c r="EP308" s="95"/>
      <c r="EQ308" s="95"/>
      <c r="ER308" s="95"/>
      <c r="ES308" s="95"/>
      <c r="ET308" s="95"/>
      <c r="EU308" s="95"/>
      <c r="EV308" s="95"/>
      <c r="EW308" s="95"/>
      <c r="EX308" s="95"/>
      <c r="EY308" s="95"/>
      <c r="EZ308" s="95"/>
      <c r="FA308" s="95"/>
      <c r="FB308" s="95"/>
      <c r="FC308" s="95"/>
      <c r="FD308" s="95"/>
      <c r="FE308" s="95"/>
      <c r="FF308" s="95"/>
      <c r="FG308" s="95"/>
      <c r="FH308" s="95"/>
      <c r="FI308" s="95"/>
      <c r="FJ308" s="95"/>
      <c r="FK308" s="95"/>
      <c r="FL308" s="95"/>
      <c r="FM308" s="95"/>
      <c r="FN308" s="95"/>
      <c r="FO308" s="95"/>
      <c r="FP308" s="95"/>
      <c r="FQ308" s="95"/>
      <c r="FR308" s="95"/>
      <c r="FS308" s="95"/>
      <c r="FT308" s="95"/>
      <c r="FU308" s="95"/>
      <c r="FV308" s="95"/>
      <c r="FW308" s="95"/>
      <c r="FX308" s="95"/>
      <c r="FY308" s="95"/>
      <c r="FZ308" s="95"/>
      <c r="GA308" s="95"/>
      <c r="GB308" s="95"/>
      <c r="GC308" s="95"/>
      <c r="GD308" s="95"/>
      <c r="GE308" s="95"/>
      <c r="GF308" s="95"/>
      <c r="GG308" s="95"/>
      <c r="GH308" s="95"/>
      <c r="GI308" s="95"/>
      <c r="GJ308" s="95"/>
      <c r="GK308" s="95"/>
      <c r="GL308" s="95"/>
      <c r="GM308" s="95"/>
      <c r="GN308" s="95"/>
      <c r="GO308" s="95"/>
      <c r="GP308" s="95"/>
      <c r="GQ308" s="95"/>
      <c r="GR308" s="95"/>
      <c r="GS308" s="95"/>
      <c r="GT308" s="95"/>
      <c r="GU308" s="95"/>
      <c r="GV308" s="95"/>
      <c r="GW308" s="133"/>
      <c r="GX308" s="133"/>
      <c r="GY308" s="133"/>
      <c r="GZ308" s="133"/>
      <c r="HA308" s="133"/>
      <c r="HB308" s="133"/>
      <c r="HC308" s="133"/>
      <c r="HD308" s="133"/>
      <c r="HE308" s="133"/>
      <c r="HF308" s="133"/>
      <c r="HG308" s="95"/>
      <c r="HH308" s="95"/>
      <c r="HI308" s="95"/>
      <c r="HJ308" s="95"/>
      <c r="HK308" s="95"/>
      <c r="HL308" s="95"/>
      <c r="HM308" s="95"/>
      <c r="HN308" s="95"/>
      <c r="HO308" s="95"/>
      <c r="HP308" s="95"/>
      <c r="HQ308" s="95"/>
      <c r="HR308" s="95"/>
      <c r="HS308" s="95"/>
      <c r="HT308" s="95"/>
      <c r="HU308" s="95"/>
      <c r="HV308" s="95"/>
      <c r="HW308" s="95"/>
      <c r="HX308" s="95"/>
      <c r="HY308" s="95"/>
      <c r="HZ308" s="95"/>
      <c r="IA308" s="95"/>
      <c r="IB308" s="95"/>
      <c r="IC308" s="95"/>
      <c r="ID308" s="95"/>
      <c r="IE308" s="95"/>
      <c r="IF308" s="95"/>
      <c r="IG308" s="95"/>
      <c r="IH308" s="95"/>
      <c r="II308" s="95"/>
      <c r="IJ308" s="95"/>
      <c r="IK308" s="95"/>
      <c r="IL308" s="95"/>
      <c r="IM308" s="95"/>
      <c r="IN308" s="95"/>
      <c r="IO308" s="95"/>
      <c r="IP308" s="95"/>
      <c r="IQ308" s="95"/>
      <c r="IR308" s="95"/>
      <c r="IS308" s="95"/>
      <c r="IT308" s="95"/>
      <c r="IU308" s="95"/>
      <c r="IV308" s="95"/>
      <c r="IW308" s="95"/>
      <c r="IX308" s="95"/>
      <c r="IY308" s="95"/>
      <c r="IZ308" s="95"/>
      <c r="JA308" s="95"/>
      <c r="JB308" s="95"/>
      <c r="JC308" s="95"/>
      <c r="JD308" s="95"/>
      <c r="JE308" s="95"/>
      <c r="JF308" s="95"/>
      <c r="JG308" s="95"/>
      <c r="JH308" s="95"/>
      <c r="JI308" s="95"/>
      <c r="JJ308" s="95"/>
      <c r="JK308" s="95"/>
      <c r="JL308" s="95"/>
      <c r="JM308" s="95"/>
      <c r="JN308" s="95"/>
      <c r="JO308" s="95"/>
      <c r="JP308" s="95"/>
      <c r="JQ308" s="95"/>
      <c r="JR308" s="95"/>
      <c r="JS308" s="95"/>
      <c r="JT308" s="95"/>
      <c r="JU308" s="95"/>
      <c r="JV308" s="95"/>
      <c r="JW308" s="95"/>
      <c r="JX308" s="95"/>
      <c r="JY308" s="95"/>
      <c r="JZ308" s="95"/>
      <c r="KA308" s="95"/>
      <c r="KB308" s="95"/>
      <c r="KC308" s="95"/>
      <c r="KD308" s="95"/>
      <c r="KE308" s="95"/>
      <c r="KF308" s="95"/>
      <c r="KG308" s="95"/>
      <c r="KH308" s="95"/>
      <c r="KI308" s="95"/>
      <c r="KJ308" s="95"/>
      <c r="KK308" s="95"/>
      <c r="KL308" s="95"/>
      <c r="KM308" s="95"/>
      <c r="KN308" s="95"/>
      <c r="KO308" s="95"/>
      <c r="KP308" s="95"/>
      <c r="KQ308" s="95"/>
      <c r="KR308" s="95"/>
      <c r="KS308" s="95"/>
      <c r="KT308" s="95"/>
      <c r="KU308" s="95"/>
      <c r="KV308" s="95"/>
      <c r="KW308" s="95"/>
      <c r="KX308" s="95"/>
      <c r="KY308" s="95"/>
      <c r="KZ308" s="95"/>
      <c r="LA308" s="95"/>
      <c r="LB308" s="95"/>
      <c r="LC308" s="95"/>
      <c r="LD308" s="95"/>
      <c r="LE308" s="95"/>
      <c r="LF308" s="95"/>
      <c r="LG308" s="95"/>
      <c r="LH308" s="95"/>
      <c r="LI308" s="95"/>
      <c r="LJ308" s="95"/>
      <c r="LK308" s="95"/>
      <c r="LL308" s="95"/>
      <c r="LM308" s="95"/>
      <c r="LN308" s="95"/>
      <c r="LO308" s="95"/>
      <c r="LP308" s="95"/>
      <c r="LQ308" s="95"/>
      <c r="LR308" s="95"/>
      <c r="LS308" s="95"/>
      <c r="LT308" s="95"/>
      <c r="LU308" s="95"/>
      <c r="LV308" s="95"/>
      <c r="LW308" s="95"/>
      <c r="LX308" s="95"/>
      <c r="LY308" s="95"/>
      <c r="LZ308" s="95"/>
      <c r="MA308" s="95"/>
      <c r="MB308" s="95"/>
      <c r="MC308" s="95"/>
      <c r="MD308" s="95"/>
      <c r="ME308" s="95"/>
      <c r="MF308" s="95"/>
      <c r="MG308" s="95"/>
      <c r="MH308" s="95"/>
      <c r="MI308" s="95"/>
      <c r="MJ308" s="95"/>
      <c r="MK308" s="95"/>
      <c r="ML308" s="95"/>
      <c r="MM308" s="95"/>
      <c r="MN308" s="95"/>
      <c r="MO308" s="95"/>
      <c r="MP308" s="95"/>
      <c r="MQ308" s="95"/>
      <c r="MR308" s="95"/>
      <c r="MS308" s="95"/>
      <c r="MT308" s="95"/>
      <c r="MU308" s="95"/>
      <c r="MV308" s="95"/>
      <c r="MW308" s="95"/>
      <c r="MX308" s="95"/>
      <c r="MY308" s="95"/>
      <c r="MZ308" s="95"/>
      <c r="NA308" s="95"/>
      <c r="NB308" s="95"/>
      <c r="NC308" s="95"/>
      <c r="ND308" s="95"/>
      <c r="NE308" s="95"/>
      <c r="NF308" s="95"/>
      <c r="NG308" s="95"/>
      <c r="NH308" s="95"/>
      <c r="NI308" s="95"/>
      <c r="NJ308" s="95"/>
      <c r="NK308" s="95"/>
      <c r="NL308" s="95"/>
      <c r="NM308" s="95"/>
      <c r="NN308" s="95"/>
      <c r="NO308" s="95"/>
      <c r="NP308" s="95"/>
      <c r="NQ308" s="95"/>
      <c r="NR308" s="95"/>
      <c r="NS308" s="95"/>
      <c r="NT308" s="95"/>
      <c r="NU308" s="95"/>
      <c r="NV308" s="95"/>
      <c r="NW308" s="95"/>
      <c r="NX308" s="95"/>
      <c r="NY308" s="95"/>
      <c r="NZ308" s="95"/>
      <c r="OA308" s="95"/>
      <c r="OB308" s="95"/>
      <c r="OC308" s="95"/>
      <c r="OD308" s="95"/>
      <c r="OE308" s="95"/>
      <c r="OF308" s="95"/>
      <c r="OG308" s="95"/>
      <c r="OH308" s="95"/>
      <c r="OI308" s="95"/>
      <c r="OJ308" s="95"/>
      <c r="OK308" s="95"/>
      <c r="OL308" s="95"/>
      <c r="OM308" s="95"/>
      <c r="ON308" s="95"/>
      <c r="OO308" s="95"/>
      <c r="OP308" s="95"/>
      <c r="OQ308" s="95"/>
      <c r="OR308" s="95"/>
      <c r="OS308" s="95"/>
      <c r="OT308" s="95"/>
      <c r="OU308" s="95"/>
      <c r="OV308" s="95"/>
      <c r="OW308" s="95"/>
      <c r="OX308" s="95"/>
      <c r="OY308" s="95"/>
      <c r="OZ308" s="95"/>
      <c r="PA308" s="95"/>
      <c r="PB308" s="95"/>
      <c r="PC308" s="95"/>
      <c r="PD308" s="95"/>
      <c r="PE308" s="95"/>
      <c r="PF308" s="95"/>
      <c r="PG308" s="95"/>
      <c r="PH308" s="95"/>
    </row>
    <row r="309" spans="3:424" s="85" customFormat="1" ht="18">
      <c r="C309" s="1816" t="s">
        <v>258</v>
      </c>
      <c r="D309" s="1816"/>
      <c r="E309" s="1817"/>
      <c r="F309" s="131"/>
      <c r="G309" s="144"/>
      <c r="H309" s="144"/>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4"/>
      <c r="AT309" s="144"/>
      <c r="AU309" s="144"/>
      <c r="AV309" s="144"/>
      <c r="AW309" s="144"/>
      <c r="AX309" s="144"/>
      <c r="AY309" s="144"/>
      <c r="AZ309" s="144"/>
      <c r="BA309" s="144"/>
      <c r="BB309" s="144"/>
      <c r="BC309" s="144"/>
      <c r="BD309" s="144"/>
      <c r="BE309" s="144"/>
      <c r="BF309" s="144"/>
      <c r="BG309" s="144"/>
      <c r="BH309" s="144"/>
      <c r="BI309" s="144"/>
      <c r="BJ309" s="144"/>
      <c r="BK309" s="144"/>
      <c r="BL309" s="144"/>
      <c r="BM309" s="144"/>
      <c r="BN309" s="95"/>
      <c r="BO309" s="95"/>
      <c r="BP309" s="95"/>
      <c r="BQ309" s="95"/>
      <c r="BR309" s="95"/>
      <c r="BS309" s="95"/>
      <c r="BT309" s="95"/>
      <c r="BU309" s="95"/>
      <c r="BV309" s="95"/>
      <c r="BW309" s="95"/>
      <c r="BX309" s="95"/>
      <c r="BY309" s="95"/>
      <c r="BZ309" s="95"/>
      <c r="CA309" s="95"/>
      <c r="CB309" s="95"/>
      <c r="CC309" s="95"/>
      <c r="CD309" s="95"/>
      <c r="CE309" s="95"/>
      <c r="CF309" s="95"/>
      <c r="CG309" s="95"/>
      <c r="CH309" s="95"/>
      <c r="CI309" s="95"/>
      <c r="CJ309" s="95"/>
      <c r="CK309" s="95"/>
      <c r="CL309" s="95"/>
      <c r="CM309" s="95"/>
      <c r="CN309" s="95"/>
      <c r="CO309" s="95"/>
      <c r="CP309" s="95"/>
      <c r="CQ309" s="95"/>
      <c r="CR309" s="95"/>
      <c r="CS309" s="95"/>
      <c r="CT309" s="95"/>
      <c r="CU309" s="95"/>
      <c r="CV309" s="95"/>
      <c r="CW309" s="95"/>
      <c r="CX309" s="95"/>
      <c r="CY309" s="95"/>
      <c r="CZ309" s="95"/>
      <c r="DA309" s="95"/>
      <c r="DB309" s="95"/>
      <c r="DC309" s="95"/>
      <c r="DD309" s="95"/>
      <c r="DE309" s="95"/>
      <c r="DF309" s="95"/>
      <c r="DG309" s="95"/>
      <c r="DH309" s="95"/>
      <c r="DI309" s="95"/>
      <c r="DJ309" s="95"/>
      <c r="DK309" s="95"/>
      <c r="DL309" s="95"/>
      <c r="DM309" s="95"/>
      <c r="DN309" s="95"/>
      <c r="DO309" s="95"/>
      <c r="DP309" s="95"/>
      <c r="DQ309" s="95"/>
      <c r="DR309" s="95"/>
      <c r="DS309" s="95"/>
      <c r="DT309" s="95"/>
      <c r="DU309" s="95"/>
      <c r="DV309" s="95"/>
      <c r="DW309" s="95"/>
      <c r="DX309" s="95"/>
      <c r="DY309" s="95"/>
      <c r="DZ309" s="95"/>
      <c r="EA309" s="95"/>
      <c r="EB309" s="95"/>
      <c r="EC309" s="95"/>
      <c r="ED309" s="95"/>
      <c r="EE309" s="95"/>
      <c r="EF309" s="95"/>
      <c r="EG309" s="95"/>
      <c r="EH309" s="95"/>
      <c r="EI309" s="95"/>
      <c r="EJ309" s="95"/>
      <c r="EK309" s="95"/>
      <c r="EL309" s="95"/>
      <c r="EM309" s="95"/>
      <c r="EN309" s="95"/>
      <c r="EO309" s="95"/>
      <c r="EP309" s="95"/>
      <c r="EQ309" s="95"/>
      <c r="ER309" s="95"/>
      <c r="ES309" s="95"/>
      <c r="ET309" s="95"/>
      <c r="EU309" s="95"/>
      <c r="EV309" s="95"/>
      <c r="EW309" s="95"/>
      <c r="EX309" s="95"/>
      <c r="EY309" s="95"/>
      <c r="EZ309" s="95"/>
      <c r="FA309" s="95"/>
      <c r="FB309" s="95"/>
      <c r="FC309" s="95"/>
      <c r="FD309" s="95"/>
      <c r="FE309" s="95"/>
      <c r="FF309" s="95"/>
      <c r="FG309" s="95"/>
      <c r="FH309" s="95"/>
      <c r="FI309" s="95"/>
      <c r="FJ309" s="95"/>
      <c r="FK309" s="95"/>
      <c r="FL309" s="95"/>
      <c r="FM309" s="95"/>
      <c r="FN309" s="95"/>
      <c r="FO309" s="95"/>
      <c r="FP309" s="95"/>
      <c r="FQ309" s="95"/>
      <c r="FR309" s="95"/>
      <c r="FS309" s="95"/>
      <c r="FT309" s="95"/>
      <c r="FU309" s="95"/>
      <c r="FV309" s="95"/>
      <c r="FW309" s="95"/>
      <c r="FX309" s="95"/>
      <c r="FY309" s="95"/>
      <c r="FZ309" s="95"/>
      <c r="GA309" s="95"/>
      <c r="GB309" s="95"/>
      <c r="GC309" s="95"/>
      <c r="GD309" s="95"/>
      <c r="GE309" s="95"/>
      <c r="GF309" s="95"/>
      <c r="GG309" s="95"/>
      <c r="GH309" s="95"/>
      <c r="GI309" s="95"/>
      <c r="GJ309" s="95"/>
      <c r="GK309" s="95"/>
      <c r="GL309" s="95"/>
      <c r="GM309" s="95"/>
      <c r="GN309" s="95"/>
      <c r="GO309" s="95"/>
      <c r="GP309" s="95"/>
      <c r="GQ309" s="95"/>
      <c r="GR309" s="95"/>
      <c r="GS309" s="95"/>
      <c r="GT309" s="95"/>
      <c r="GU309" s="95"/>
      <c r="GV309" s="95"/>
      <c r="GW309" s="133"/>
      <c r="GX309" s="133"/>
      <c r="GY309" s="133"/>
      <c r="GZ309" s="133"/>
      <c r="HA309" s="133"/>
      <c r="HB309" s="133"/>
      <c r="HC309" s="133"/>
      <c r="HD309" s="133"/>
      <c r="HE309" s="133"/>
      <c r="HF309" s="133"/>
      <c r="HG309" s="95"/>
      <c r="HH309" s="95"/>
      <c r="HI309" s="95"/>
      <c r="HJ309" s="95"/>
      <c r="HK309" s="95"/>
      <c r="HL309" s="95"/>
      <c r="HM309" s="95"/>
      <c r="HN309" s="95"/>
      <c r="HO309" s="95"/>
      <c r="HP309" s="95"/>
      <c r="HQ309" s="95"/>
      <c r="HR309" s="95"/>
      <c r="HS309" s="95"/>
      <c r="HT309" s="95"/>
      <c r="HU309" s="95"/>
      <c r="HV309" s="95"/>
      <c r="HW309" s="95"/>
      <c r="HX309" s="95"/>
      <c r="HY309" s="95"/>
      <c r="HZ309" s="95"/>
      <c r="IA309" s="95"/>
      <c r="IB309" s="95"/>
      <c r="IC309" s="95"/>
      <c r="ID309" s="95"/>
      <c r="IE309" s="95"/>
      <c r="IF309" s="95"/>
      <c r="IG309" s="95"/>
      <c r="IH309" s="95"/>
      <c r="II309" s="95"/>
      <c r="IJ309" s="95"/>
      <c r="IK309" s="95"/>
      <c r="IL309" s="95"/>
      <c r="IM309" s="95"/>
      <c r="IN309" s="95"/>
      <c r="IO309" s="95"/>
      <c r="IP309" s="95"/>
      <c r="IQ309" s="95"/>
      <c r="IR309" s="95"/>
      <c r="IS309" s="95"/>
      <c r="IT309" s="95"/>
      <c r="IU309" s="95"/>
      <c r="IV309" s="95"/>
      <c r="IW309" s="95"/>
      <c r="IX309" s="95"/>
      <c r="IY309" s="95"/>
      <c r="IZ309" s="95"/>
      <c r="JA309" s="95"/>
      <c r="JB309" s="95"/>
      <c r="JC309" s="95"/>
      <c r="JD309" s="95"/>
      <c r="JE309" s="95"/>
      <c r="JF309" s="95"/>
      <c r="JG309" s="95"/>
      <c r="JH309" s="95"/>
      <c r="JI309" s="95"/>
      <c r="JJ309" s="95"/>
      <c r="JK309" s="95"/>
      <c r="JL309" s="95"/>
      <c r="JM309" s="95"/>
      <c r="JN309" s="95"/>
      <c r="JO309" s="95"/>
      <c r="JP309" s="95"/>
      <c r="JQ309" s="95"/>
      <c r="JR309" s="95"/>
      <c r="JS309" s="95"/>
      <c r="JT309" s="95"/>
      <c r="JU309" s="95"/>
      <c r="JV309" s="95"/>
      <c r="JW309" s="95"/>
      <c r="JX309" s="95"/>
      <c r="JY309" s="95"/>
      <c r="JZ309" s="95"/>
      <c r="KA309" s="95"/>
      <c r="KB309" s="95"/>
      <c r="KC309" s="95"/>
      <c r="KD309" s="95"/>
      <c r="KE309" s="95"/>
      <c r="KF309" s="95"/>
      <c r="KG309" s="95"/>
      <c r="KH309" s="95"/>
      <c r="KI309" s="95"/>
      <c r="KJ309" s="95"/>
      <c r="KK309" s="95"/>
      <c r="KL309" s="95"/>
      <c r="KM309" s="95"/>
      <c r="KN309" s="95"/>
      <c r="KO309" s="95"/>
      <c r="KP309" s="95"/>
      <c r="KQ309" s="95"/>
      <c r="KR309" s="95"/>
      <c r="KS309" s="95"/>
      <c r="KT309" s="95"/>
      <c r="KU309" s="95"/>
      <c r="KV309" s="95"/>
      <c r="KW309" s="95"/>
      <c r="KX309" s="95"/>
      <c r="KY309" s="95"/>
      <c r="KZ309" s="95"/>
      <c r="LA309" s="95"/>
      <c r="LB309" s="95"/>
      <c r="LC309" s="95"/>
      <c r="LD309" s="95"/>
      <c r="LE309" s="95"/>
      <c r="LF309" s="95"/>
      <c r="LG309" s="95"/>
      <c r="LH309" s="95"/>
      <c r="LI309" s="95"/>
      <c r="LJ309" s="95"/>
      <c r="LK309" s="95"/>
      <c r="LL309" s="95"/>
      <c r="LM309" s="95"/>
      <c r="LN309" s="95"/>
      <c r="LO309" s="95"/>
      <c r="LP309" s="95"/>
      <c r="LQ309" s="95"/>
      <c r="LR309" s="95"/>
      <c r="LS309" s="95"/>
      <c r="LT309" s="95"/>
      <c r="LU309" s="95"/>
      <c r="LV309" s="95"/>
      <c r="LW309" s="95"/>
      <c r="LX309" s="95"/>
      <c r="LY309" s="95"/>
      <c r="LZ309" s="95"/>
      <c r="MA309" s="95"/>
      <c r="MB309" s="95"/>
      <c r="MC309" s="95"/>
      <c r="MD309" s="95"/>
      <c r="ME309" s="95"/>
      <c r="MF309" s="95"/>
      <c r="MG309" s="95"/>
      <c r="MH309" s="95"/>
      <c r="MI309" s="95"/>
      <c r="MJ309" s="95"/>
      <c r="MK309" s="95"/>
      <c r="ML309" s="95"/>
      <c r="MM309" s="95"/>
      <c r="MN309" s="95"/>
      <c r="MO309" s="95"/>
      <c r="MP309" s="95"/>
      <c r="MQ309" s="95"/>
      <c r="MR309" s="95"/>
      <c r="MS309" s="95"/>
      <c r="MT309" s="95"/>
      <c r="MU309" s="95"/>
      <c r="MV309" s="95"/>
      <c r="MW309" s="95"/>
      <c r="MX309" s="95"/>
      <c r="MY309" s="95"/>
      <c r="MZ309" s="95"/>
      <c r="NA309" s="95"/>
      <c r="NB309" s="95"/>
      <c r="NC309" s="95"/>
      <c r="ND309" s="95"/>
      <c r="NE309" s="95"/>
      <c r="NF309" s="95"/>
      <c r="NG309" s="95"/>
      <c r="NH309" s="95"/>
      <c r="NI309" s="95"/>
      <c r="NJ309" s="95"/>
      <c r="NK309" s="95"/>
      <c r="NL309" s="95"/>
      <c r="NM309" s="95"/>
      <c r="NN309" s="95"/>
      <c r="NO309" s="95"/>
      <c r="NP309" s="95"/>
      <c r="NQ309" s="95"/>
      <c r="NR309" s="95"/>
      <c r="NS309" s="95"/>
      <c r="NT309" s="95"/>
      <c r="NU309" s="95"/>
      <c r="NV309" s="95"/>
      <c r="NW309" s="95"/>
      <c r="NX309" s="95"/>
      <c r="NY309" s="95"/>
      <c r="NZ309" s="95"/>
      <c r="OA309" s="95"/>
      <c r="OB309" s="95"/>
      <c r="OC309" s="95"/>
      <c r="OD309" s="95"/>
      <c r="OE309" s="95"/>
      <c r="OF309" s="95"/>
      <c r="OG309" s="95"/>
      <c r="OH309" s="95"/>
      <c r="OI309" s="95"/>
      <c r="OJ309" s="95"/>
      <c r="OK309" s="95"/>
      <c r="OL309" s="95"/>
      <c r="OM309" s="95"/>
      <c r="ON309" s="95"/>
      <c r="OO309" s="95"/>
      <c r="OP309" s="95"/>
      <c r="OQ309" s="95"/>
      <c r="OR309" s="95"/>
      <c r="OS309" s="95"/>
      <c r="OT309" s="95"/>
      <c r="OU309" s="95"/>
      <c r="OV309" s="95"/>
      <c r="OW309" s="95"/>
      <c r="OX309" s="95"/>
      <c r="OY309" s="95"/>
      <c r="OZ309" s="95"/>
      <c r="PA309" s="95"/>
      <c r="PB309" s="95"/>
      <c r="PC309" s="95"/>
      <c r="PD309" s="95"/>
      <c r="PE309" s="95"/>
      <c r="PF309" s="95"/>
      <c r="PG309" s="95"/>
      <c r="PH309" s="95"/>
    </row>
    <row r="310" spans="3:424" s="85" customFormat="1" ht="29.55" customHeight="1">
      <c r="C310" s="1815" t="s">
        <v>259</v>
      </c>
      <c r="D310" s="1815"/>
      <c r="E310" s="1815"/>
      <c r="F310" s="143">
        <f t="shared" si="89"/>
        <v>0</v>
      </c>
      <c r="G310" s="143" t="e">
        <f t="shared" si="90"/>
        <v>#VALUE!</v>
      </c>
      <c r="H310" s="143" t="e">
        <f t="shared" si="98"/>
        <v>#VALUE!</v>
      </c>
      <c r="I310" s="143" t="e">
        <f t="shared" si="98"/>
        <v>#VALUE!</v>
      </c>
      <c r="J310" s="143" t="e">
        <f t="shared" si="98"/>
        <v>#VALUE!</v>
      </c>
      <c r="K310" s="143" t="e">
        <f t="shared" si="98"/>
        <v>#VALUE!</v>
      </c>
      <c r="L310" s="143" t="e">
        <f t="shared" si="98"/>
        <v>#VALUE!</v>
      </c>
      <c r="M310" s="143" t="e">
        <f t="shared" si="98"/>
        <v>#VALUE!</v>
      </c>
      <c r="N310" s="143" t="e">
        <f t="shared" si="98"/>
        <v>#VALUE!</v>
      </c>
      <c r="O310" s="143" t="e">
        <f t="shared" si="98"/>
        <v>#VALUE!</v>
      </c>
      <c r="P310" s="143" t="e">
        <f t="shared" si="98"/>
        <v>#VALUE!</v>
      </c>
      <c r="Q310" s="143" t="e">
        <f t="shared" si="98"/>
        <v>#VALUE!</v>
      </c>
      <c r="R310" s="143" t="e">
        <f t="shared" si="98"/>
        <v>#VALUE!</v>
      </c>
      <c r="S310" s="143" t="e">
        <f t="shared" si="98"/>
        <v>#VALUE!</v>
      </c>
      <c r="T310" s="143" t="e">
        <f t="shared" si="98"/>
        <v>#VALUE!</v>
      </c>
      <c r="U310" s="143" t="e">
        <f t="shared" si="98"/>
        <v>#VALUE!</v>
      </c>
      <c r="V310" s="143" t="e">
        <f t="shared" si="98"/>
        <v>#VALUE!</v>
      </c>
      <c r="W310" s="143" t="e">
        <f t="shared" si="98"/>
        <v>#VALUE!</v>
      </c>
      <c r="X310" s="143" t="e">
        <f t="shared" si="98"/>
        <v>#VALUE!</v>
      </c>
      <c r="Y310" s="143" t="e">
        <f t="shared" si="98"/>
        <v>#VALUE!</v>
      </c>
      <c r="Z310" s="143" t="e">
        <f t="shared" si="98"/>
        <v>#VALUE!</v>
      </c>
      <c r="AA310" s="143" t="e">
        <f t="shared" si="98"/>
        <v>#VALUE!</v>
      </c>
      <c r="AB310" s="143" t="e">
        <f t="shared" si="98"/>
        <v>#VALUE!</v>
      </c>
      <c r="AC310" s="143" t="e">
        <f t="shared" si="98"/>
        <v>#VALUE!</v>
      </c>
      <c r="AD310" s="143" t="e">
        <f t="shared" si="98"/>
        <v>#VALUE!</v>
      </c>
      <c r="AE310" s="143" t="e">
        <f t="shared" si="98"/>
        <v>#VALUE!</v>
      </c>
      <c r="AF310" s="143" t="e">
        <f t="shared" si="98"/>
        <v>#VALUE!</v>
      </c>
      <c r="AG310" s="143" t="e">
        <f t="shared" si="98"/>
        <v>#VALUE!</v>
      </c>
      <c r="AH310" s="143" t="e">
        <f t="shared" si="98"/>
        <v>#VALUE!</v>
      </c>
      <c r="AI310" s="143" t="e">
        <f t="shared" si="98"/>
        <v>#VALUE!</v>
      </c>
      <c r="AJ310" s="143" t="e">
        <f t="shared" si="98"/>
        <v>#VALUE!</v>
      </c>
      <c r="AK310" s="143" t="e">
        <f t="shared" si="98"/>
        <v>#VALUE!</v>
      </c>
      <c r="AL310" s="143" t="e">
        <f t="shared" si="98"/>
        <v>#VALUE!</v>
      </c>
      <c r="AM310" s="143" t="e">
        <f t="shared" si="98"/>
        <v>#VALUE!</v>
      </c>
      <c r="AN310" s="143" t="e">
        <f t="shared" si="98"/>
        <v>#VALUE!</v>
      </c>
      <c r="AO310" s="143" t="e">
        <f t="shared" si="98"/>
        <v>#VALUE!</v>
      </c>
      <c r="AP310" s="143" t="e">
        <f t="shared" si="98"/>
        <v>#VALUE!</v>
      </c>
      <c r="AQ310" s="143" t="e">
        <f t="shared" si="98"/>
        <v>#VALUE!</v>
      </c>
      <c r="AR310" s="143" t="e">
        <f t="shared" si="98"/>
        <v>#VALUE!</v>
      </c>
      <c r="AS310" s="143" t="e">
        <f t="shared" si="98"/>
        <v>#VALUE!</v>
      </c>
      <c r="AT310" s="143" t="e">
        <f t="shared" si="98"/>
        <v>#VALUE!</v>
      </c>
      <c r="AU310" s="143" t="e">
        <f t="shared" si="98"/>
        <v>#VALUE!</v>
      </c>
      <c r="AV310" s="143" t="e">
        <f t="shared" si="98"/>
        <v>#VALUE!</v>
      </c>
      <c r="AW310" s="143" t="e">
        <f t="shared" si="98"/>
        <v>#VALUE!</v>
      </c>
      <c r="AX310" s="143" t="e">
        <f t="shared" si="98"/>
        <v>#VALUE!</v>
      </c>
      <c r="AY310" s="143" t="e">
        <f t="shared" si="98"/>
        <v>#VALUE!</v>
      </c>
      <c r="AZ310" s="143" t="e">
        <f t="shared" si="98"/>
        <v>#VALUE!</v>
      </c>
      <c r="BA310" s="143" t="e">
        <f t="shared" si="98"/>
        <v>#VALUE!</v>
      </c>
      <c r="BB310" s="143" t="e">
        <f t="shared" si="98"/>
        <v>#VALUE!</v>
      </c>
      <c r="BC310" s="143" t="e">
        <f t="shared" si="98"/>
        <v>#VALUE!</v>
      </c>
      <c r="BD310" s="143" t="e">
        <f t="shared" si="98"/>
        <v>#VALUE!</v>
      </c>
      <c r="BE310" s="143" t="e">
        <f t="shared" si="98"/>
        <v>#VALUE!</v>
      </c>
      <c r="BF310" s="143" t="e">
        <f t="shared" si="98"/>
        <v>#VALUE!</v>
      </c>
      <c r="BG310" s="143" t="e">
        <f t="shared" si="98"/>
        <v>#VALUE!</v>
      </c>
      <c r="BH310" s="143" t="e">
        <f t="shared" si="98"/>
        <v>#VALUE!</v>
      </c>
      <c r="BI310" s="143" t="e">
        <f t="shared" si="98"/>
        <v>#VALUE!</v>
      </c>
      <c r="BJ310" s="143" t="e">
        <f t="shared" si="98"/>
        <v>#VALUE!</v>
      </c>
      <c r="BK310" s="143" t="e">
        <f t="shared" si="98"/>
        <v>#VALUE!</v>
      </c>
      <c r="BL310" s="143" t="e">
        <f t="shared" si="98"/>
        <v>#VALUE!</v>
      </c>
      <c r="BM310" s="143" t="e">
        <f t="shared" si="98"/>
        <v>#VALUE!</v>
      </c>
      <c r="BN310" s="95"/>
      <c r="BO310" s="95"/>
      <c r="BP310" s="95"/>
      <c r="BQ310" s="95"/>
      <c r="BR310" s="95"/>
      <c r="BS310" s="95"/>
      <c r="BT310" s="95"/>
      <c r="BU310" s="95"/>
      <c r="BV310" s="95"/>
      <c r="BW310" s="95"/>
      <c r="BX310" s="95"/>
      <c r="BY310" s="95"/>
      <c r="BZ310" s="95"/>
      <c r="CA310" s="95"/>
      <c r="CB310" s="95"/>
      <c r="CC310" s="95"/>
      <c r="CD310" s="95"/>
      <c r="CE310" s="95"/>
      <c r="CF310" s="95"/>
      <c r="CG310" s="95"/>
      <c r="CH310" s="95"/>
      <c r="CI310" s="95"/>
      <c r="CJ310" s="95"/>
      <c r="CK310" s="95"/>
      <c r="CL310" s="95"/>
      <c r="CM310" s="95"/>
      <c r="CN310" s="95"/>
      <c r="CO310" s="95"/>
      <c r="CP310" s="95"/>
      <c r="CQ310" s="95"/>
      <c r="CR310" s="95"/>
      <c r="CS310" s="95"/>
      <c r="CT310" s="95"/>
      <c r="CU310" s="95"/>
      <c r="CV310" s="95"/>
      <c r="CW310" s="95"/>
      <c r="CX310" s="95"/>
      <c r="CY310" s="95"/>
      <c r="CZ310" s="95"/>
      <c r="DA310" s="95"/>
      <c r="DB310" s="95"/>
      <c r="DC310" s="95"/>
      <c r="DD310" s="95"/>
      <c r="DE310" s="95"/>
      <c r="DF310" s="95"/>
      <c r="DG310" s="95"/>
      <c r="DH310" s="95"/>
      <c r="DI310" s="95"/>
      <c r="DJ310" s="95"/>
      <c r="DK310" s="95"/>
      <c r="DL310" s="95"/>
      <c r="DM310" s="95"/>
      <c r="DN310" s="95"/>
      <c r="DO310" s="95"/>
      <c r="DP310" s="95"/>
      <c r="DQ310" s="95"/>
      <c r="DR310" s="95"/>
      <c r="DS310" s="95"/>
      <c r="DT310" s="95"/>
      <c r="DU310" s="95"/>
      <c r="DV310" s="95"/>
      <c r="DW310" s="95"/>
      <c r="DX310" s="95"/>
      <c r="DY310" s="95"/>
      <c r="DZ310" s="95"/>
      <c r="EA310" s="95"/>
      <c r="EB310" s="95"/>
      <c r="EC310" s="95"/>
      <c r="ED310" s="95"/>
      <c r="EE310" s="95"/>
      <c r="EF310" s="95"/>
      <c r="EG310" s="95"/>
      <c r="EH310" s="95"/>
      <c r="EI310" s="95"/>
      <c r="EJ310" s="95"/>
      <c r="EK310" s="95"/>
      <c r="EL310" s="95"/>
      <c r="EM310" s="95"/>
      <c r="EN310" s="95"/>
      <c r="EO310" s="95"/>
      <c r="EP310" s="95"/>
      <c r="EQ310" s="95"/>
      <c r="ER310" s="95"/>
      <c r="ES310" s="95"/>
      <c r="ET310" s="95"/>
      <c r="EU310" s="95"/>
      <c r="EV310" s="95"/>
      <c r="EW310" s="95"/>
      <c r="EX310" s="95"/>
      <c r="EY310" s="95"/>
      <c r="EZ310" s="95"/>
      <c r="FA310" s="95"/>
      <c r="FB310" s="95"/>
      <c r="FC310" s="95"/>
      <c r="FD310" s="95"/>
      <c r="FE310" s="95"/>
      <c r="FF310" s="95"/>
      <c r="FG310" s="95"/>
      <c r="FH310" s="95"/>
      <c r="FI310" s="95"/>
      <c r="FJ310" s="95"/>
      <c r="FK310" s="95"/>
      <c r="FL310" s="95"/>
      <c r="FM310" s="95"/>
      <c r="FN310" s="95"/>
      <c r="FO310" s="95"/>
      <c r="FP310" s="95"/>
      <c r="FQ310" s="95"/>
      <c r="FR310" s="95"/>
      <c r="FS310" s="95"/>
      <c r="FT310" s="95"/>
      <c r="FU310" s="95"/>
      <c r="FV310" s="95"/>
      <c r="FW310" s="95"/>
      <c r="FX310" s="95"/>
      <c r="FY310" s="95"/>
      <c r="FZ310" s="95"/>
      <c r="GA310" s="95"/>
      <c r="GB310" s="95"/>
      <c r="GC310" s="95"/>
      <c r="GD310" s="95"/>
      <c r="GE310" s="95"/>
      <c r="GF310" s="95"/>
      <c r="GG310" s="95"/>
      <c r="GH310" s="95"/>
      <c r="GI310" s="95"/>
      <c r="GJ310" s="95"/>
      <c r="GK310" s="95"/>
      <c r="GL310" s="95"/>
      <c r="GM310" s="95"/>
      <c r="GN310" s="95"/>
      <c r="GO310" s="95"/>
      <c r="GP310" s="95"/>
      <c r="GQ310" s="95"/>
      <c r="GR310" s="95"/>
      <c r="GS310" s="95"/>
      <c r="GT310" s="95"/>
      <c r="GU310" s="95"/>
      <c r="GV310" s="95"/>
      <c r="GW310" s="133"/>
      <c r="GX310" s="133"/>
      <c r="GY310" s="133"/>
      <c r="GZ310" s="133"/>
      <c r="HA310" s="133"/>
      <c r="HB310" s="133"/>
      <c r="HC310" s="133"/>
      <c r="HD310" s="133"/>
      <c r="HE310" s="133"/>
      <c r="HF310" s="133"/>
      <c r="HG310" s="95"/>
      <c r="HH310" s="95"/>
      <c r="HI310" s="95"/>
      <c r="HJ310" s="95"/>
      <c r="HK310" s="95"/>
      <c r="HL310" s="95"/>
      <c r="HM310" s="95"/>
      <c r="HN310" s="95"/>
      <c r="HO310" s="95"/>
      <c r="HP310" s="95"/>
      <c r="HQ310" s="95"/>
      <c r="HR310" s="95"/>
      <c r="HS310" s="95"/>
      <c r="HT310" s="95"/>
      <c r="HU310" s="95"/>
      <c r="HV310" s="95"/>
      <c r="HW310" s="95"/>
      <c r="HX310" s="95"/>
      <c r="HY310" s="95"/>
      <c r="HZ310" s="95"/>
      <c r="IA310" s="95"/>
      <c r="IB310" s="95"/>
      <c r="IC310" s="95"/>
      <c r="ID310" s="95"/>
      <c r="IE310" s="95"/>
      <c r="IF310" s="95"/>
      <c r="IG310" s="95"/>
      <c r="IH310" s="95"/>
      <c r="II310" s="95"/>
      <c r="IJ310" s="95"/>
      <c r="IK310" s="95"/>
      <c r="IL310" s="95"/>
      <c r="IM310" s="95"/>
      <c r="IN310" s="95"/>
      <c r="IO310" s="95"/>
      <c r="IP310" s="95"/>
      <c r="IQ310" s="95"/>
      <c r="IR310" s="95"/>
      <c r="IS310" s="95"/>
      <c r="IT310" s="95"/>
      <c r="IU310" s="95"/>
      <c r="IV310" s="95"/>
      <c r="IW310" s="95"/>
      <c r="IX310" s="95"/>
      <c r="IY310" s="95"/>
      <c r="IZ310" s="95"/>
      <c r="JA310" s="95"/>
      <c r="JB310" s="95"/>
      <c r="JC310" s="95"/>
      <c r="JD310" s="95"/>
      <c r="JE310" s="95"/>
      <c r="JF310" s="95"/>
      <c r="JG310" s="95"/>
      <c r="JH310" s="95"/>
      <c r="JI310" s="95"/>
      <c r="JJ310" s="95"/>
      <c r="JK310" s="95"/>
      <c r="JL310" s="95"/>
      <c r="JM310" s="95"/>
      <c r="JN310" s="95"/>
      <c r="JO310" s="95"/>
      <c r="JP310" s="95"/>
      <c r="JQ310" s="95"/>
      <c r="JR310" s="95"/>
      <c r="JS310" s="95"/>
      <c r="JT310" s="95"/>
      <c r="JU310" s="95"/>
      <c r="JV310" s="95"/>
      <c r="JW310" s="95"/>
      <c r="JX310" s="95"/>
      <c r="JY310" s="95"/>
      <c r="JZ310" s="95"/>
      <c r="KA310" s="95"/>
      <c r="KB310" s="95"/>
      <c r="KC310" s="95"/>
      <c r="KD310" s="95"/>
      <c r="KE310" s="95"/>
      <c r="KF310" s="95"/>
      <c r="KG310" s="95"/>
      <c r="KH310" s="95"/>
      <c r="KI310" s="95"/>
      <c r="KJ310" s="95"/>
      <c r="KK310" s="95"/>
      <c r="KL310" s="95"/>
      <c r="KM310" s="95"/>
      <c r="KN310" s="95"/>
      <c r="KO310" s="95"/>
      <c r="KP310" s="95"/>
      <c r="KQ310" s="95"/>
      <c r="KR310" s="95"/>
      <c r="KS310" s="95"/>
      <c r="KT310" s="95"/>
      <c r="KU310" s="95"/>
      <c r="KV310" s="95"/>
      <c r="KW310" s="95"/>
      <c r="KX310" s="95"/>
      <c r="KY310" s="95"/>
      <c r="KZ310" s="95"/>
      <c r="LA310" s="95"/>
      <c r="LB310" s="95"/>
      <c r="LC310" s="95"/>
      <c r="LD310" s="95"/>
      <c r="LE310" s="95"/>
      <c r="LF310" s="95"/>
      <c r="LG310" s="95"/>
      <c r="LH310" s="95"/>
      <c r="LI310" s="95"/>
      <c r="LJ310" s="95"/>
      <c r="LK310" s="95"/>
      <c r="LL310" s="95"/>
      <c r="LM310" s="95"/>
      <c r="LN310" s="95"/>
      <c r="LO310" s="95"/>
      <c r="LP310" s="95"/>
      <c r="LQ310" s="95"/>
      <c r="LR310" s="95"/>
      <c r="LS310" s="95"/>
      <c r="LT310" s="95"/>
      <c r="LU310" s="95"/>
      <c r="LV310" s="95"/>
      <c r="LW310" s="95"/>
      <c r="LX310" s="95"/>
      <c r="LY310" s="95"/>
      <c r="LZ310" s="95"/>
      <c r="MA310" s="95"/>
      <c r="MB310" s="95"/>
      <c r="MC310" s="95"/>
      <c r="MD310" s="95"/>
      <c r="ME310" s="95"/>
      <c r="MF310" s="95"/>
      <c r="MG310" s="95"/>
      <c r="MH310" s="95"/>
      <c r="MI310" s="95"/>
      <c r="MJ310" s="95"/>
      <c r="MK310" s="95"/>
      <c r="ML310" s="95"/>
      <c r="MM310" s="95"/>
      <c r="MN310" s="95"/>
      <c r="MO310" s="95"/>
      <c r="MP310" s="95"/>
      <c r="MQ310" s="95"/>
      <c r="MR310" s="95"/>
      <c r="MS310" s="95"/>
      <c r="MT310" s="95"/>
      <c r="MU310" s="95"/>
      <c r="MV310" s="95"/>
      <c r="MW310" s="95"/>
      <c r="MX310" s="95"/>
      <c r="MY310" s="95"/>
      <c r="MZ310" s="95"/>
      <c r="NA310" s="95"/>
      <c r="NB310" s="95"/>
      <c r="NC310" s="95"/>
      <c r="ND310" s="95"/>
      <c r="NE310" s="95"/>
      <c r="NF310" s="95"/>
      <c r="NG310" s="95"/>
      <c r="NH310" s="95"/>
      <c r="NI310" s="95"/>
      <c r="NJ310" s="95"/>
      <c r="NK310" s="95"/>
      <c r="NL310" s="95"/>
      <c r="NM310" s="95"/>
      <c r="NN310" s="95"/>
      <c r="NO310" s="95"/>
      <c r="NP310" s="95"/>
      <c r="NQ310" s="95"/>
      <c r="NR310" s="95"/>
      <c r="NS310" s="95"/>
      <c r="NT310" s="95"/>
      <c r="NU310" s="95"/>
      <c r="NV310" s="95"/>
      <c r="NW310" s="95"/>
      <c r="NX310" s="95"/>
      <c r="NY310" s="95"/>
      <c r="NZ310" s="95"/>
      <c r="OA310" s="95"/>
      <c r="OB310" s="95"/>
      <c r="OC310" s="95"/>
      <c r="OD310" s="95"/>
      <c r="OE310" s="95"/>
      <c r="OF310" s="95"/>
      <c r="OG310" s="95"/>
      <c r="OH310" s="95"/>
      <c r="OI310" s="95"/>
      <c r="OJ310" s="95"/>
      <c r="OK310" s="95"/>
      <c r="OL310" s="95"/>
      <c r="OM310" s="95"/>
      <c r="ON310" s="95"/>
      <c r="OO310" s="95"/>
      <c r="OP310" s="95"/>
      <c r="OQ310" s="95"/>
      <c r="OR310" s="95"/>
      <c r="OS310" s="95"/>
      <c r="OT310" s="95"/>
      <c r="OU310" s="95"/>
      <c r="OV310" s="95"/>
      <c r="OW310" s="95"/>
      <c r="OX310" s="95"/>
      <c r="OY310" s="95"/>
      <c r="OZ310" s="95"/>
      <c r="PA310" s="95"/>
      <c r="PB310" s="95"/>
      <c r="PC310" s="95"/>
      <c r="PD310" s="95"/>
      <c r="PE310" s="95"/>
      <c r="PF310" s="95"/>
      <c r="PG310" s="95"/>
      <c r="PH310" s="95"/>
    </row>
    <row r="311" spans="3:424" s="85" customFormat="1" ht="29.55" customHeight="1">
      <c r="C311" s="1815" t="s">
        <v>237</v>
      </c>
      <c r="D311" s="1815"/>
      <c r="E311" s="1815"/>
      <c r="F311" s="143">
        <f t="shared" si="89"/>
        <v>0</v>
      </c>
      <c r="G311" s="143" t="e">
        <f t="shared" si="90"/>
        <v>#VALUE!</v>
      </c>
      <c r="H311" s="143" t="e">
        <f t="shared" si="98"/>
        <v>#VALUE!</v>
      </c>
      <c r="I311" s="143" t="e">
        <f t="shared" si="98"/>
        <v>#VALUE!</v>
      </c>
      <c r="J311" s="143" t="e">
        <f t="shared" si="98"/>
        <v>#VALUE!</v>
      </c>
      <c r="K311" s="143" t="e">
        <f t="shared" si="98"/>
        <v>#VALUE!</v>
      </c>
      <c r="L311" s="143" t="e">
        <f t="shared" si="98"/>
        <v>#VALUE!</v>
      </c>
      <c r="M311" s="143" t="e">
        <f t="shared" si="98"/>
        <v>#VALUE!</v>
      </c>
      <c r="N311" s="143" t="e">
        <f t="shared" si="98"/>
        <v>#VALUE!</v>
      </c>
      <c r="O311" s="143" t="e">
        <f t="shared" si="98"/>
        <v>#VALUE!</v>
      </c>
      <c r="P311" s="143" t="e">
        <f t="shared" si="98"/>
        <v>#VALUE!</v>
      </c>
      <c r="Q311" s="143" t="e">
        <f t="shared" si="98"/>
        <v>#VALUE!</v>
      </c>
      <c r="R311" s="143" t="e">
        <f t="shared" si="98"/>
        <v>#VALUE!</v>
      </c>
      <c r="S311" s="143" t="e">
        <f t="shared" si="98"/>
        <v>#VALUE!</v>
      </c>
      <c r="T311" s="143" t="e">
        <f t="shared" si="98"/>
        <v>#VALUE!</v>
      </c>
      <c r="U311" s="143" t="e">
        <f t="shared" si="98"/>
        <v>#VALUE!</v>
      </c>
      <c r="V311" s="143" t="e">
        <f t="shared" si="98"/>
        <v>#VALUE!</v>
      </c>
      <c r="W311" s="143" t="e">
        <f t="shared" si="98"/>
        <v>#VALUE!</v>
      </c>
      <c r="X311" s="143" t="e">
        <f t="shared" si="98"/>
        <v>#VALUE!</v>
      </c>
      <c r="Y311" s="143" t="e">
        <f t="shared" si="98"/>
        <v>#VALUE!</v>
      </c>
      <c r="Z311" s="143" t="e">
        <f t="shared" si="98"/>
        <v>#VALUE!</v>
      </c>
      <c r="AA311" s="143" t="e">
        <f t="shared" si="98"/>
        <v>#VALUE!</v>
      </c>
      <c r="AB311" s="143" t="e">
        <f t="shared" si="98"/>
        <v>#VALUE!</v>
      </c>
      <c r="AC311" s="143" t="e">
        <f t="shared" si="98"/>
        <v>#VALUE!</v>
      </c>
      <c r="AD311" s="143" t="e">
        <f t="shared" si="98"/>
        <v>#VALUE!</v>
      </c>
      <c r="AE311" s="143" t="e">
        <f t="shared" si="98"/>
        <v>#VALUE!</v>
      </c>
      <c r="AF311" s="143" t="e">
        <f t="shared" si="98"/>
        <v>#VALUE!</v>
      </c>
      <c r="AG311" s="143" t="e">
        <f t="shared" si="98"/>
        <v>#VALUE!</v>
      </c>
      <c r="AH311" s="143" t="e">
        <f t="shared" si="98"/>
        <v>#VALUE!</v>
      </c>
      <c r="AI311" s="143" t="e">
        <f t="shared" si="98"/>
        <v>#VALUE!</v>
      </c>
      <c r="AJ311" s="143" t="e">
        <f t="shared" si="98"/>
        <v>#VALUE!</v>
      </c>
      <c r="AK311" s="143" t="e">
        <f t="shared" si="98"/>
        <v>#VALUE!</v>
      </c>
      <c r="AL311" s="143" t="e">
        <f t="shared" si="98"/>
        <v>#VALUE!</v>
      </c>
      <c r="AM311" s="143" t="e">
        <f t="shared" si="98"/>
        <v>#VALUE!</v>
      </c>
      <c r="AN311" s="143" t="e">
        <f t="shared" si="98"/>
        <v>#VALUE!</v>
      </c>
      <c r="AO311" s="143" t="e">
        <f t="shared" si="98"/>
        <v>#VALUE!</v>
      </c>
      <c r="AP311" s="143" t="e">
        <f t="shared" si="98"/>
        <v>#VALUE!</v>
      </c>
      <c r="AQ311" s="143" t="e">
        <f t="shared" si="98"/>
        <v>#VALUE!</v>
      </c>
      <c r="AR311" s="143" t="e">
        <f t="shared" si="98"/>
        <v>#VALUE!</v>
      </c>
      <c r="AS311" s="143" t="e">
        <f t="shared" si="98"/>
        <v>#VALUE!</v>
      </c>
      <c r="AT311" s="143" t="e">
        <f t="shared" si="98"/>
        <v>#VALUE!</v>
      </c>
      <c r="AU311" s="143" t="e">
        <f t="shared" si="98"/>
        <v>#VALUE!</v>
      </c>
      <c r="AV311" s="143" t="e">
        <f t="shared" si="98"/>
        <v>#VALUE!</v>
      </c>
      <c r="AW311" s="143" t="e">
        <f t="shared" si="98"/>
        <v>#VALUE!</v>
      </c>
      <c r="AX311" s="143" t="e">
        <f t="shared" si="98"/>
        <v>#VALUE!</v>
      </c>
      <c r="AY311" s="143" t="e">
        <f t="shared" si="98"/>
        <v>#VALUE!</v>
      </c>
      <c r="AZ311" s="143" t="e">
        <f t="shared" si="98"/>
        <v>#VALUE!</v>
      </c>
      <c r="BA311" s="143" t="e">
        <f t="shared" si="98"/>
        <v>#VALUE!</v>
      </c>
      <c r="BB311" s="143" t="e">
        <f t="shared" si="98"/>
        <v>#VALUE!</v>
      </c>
      <c r="BC311" s="143" t="e">
        <f t="shared" si="98"/>
        <v>#VALUE!</v>
      </c>
      <c r="BD311" s="143" t="e">
        <f t="shared" ref="H311:BM318" si="99">IF(COLUMN(BC311)-COLUMN($AB$30)+1&lt;=ROUND($AB$30,0)-23,BC311,0)</f>
        <v>#VALUE!</v>
      </c>
      <c r="BE311" s="143" t="e">
        <f t="shared" si="99"/>
        <v>#VALUE!</v>
      </c>
      <c r="BF311" s="143" t="e">
        <f t="shared" si="99"/>
        <v>#VALUE!</v>
      </c>
      <c r="BG311" s="143" t="e">
        <f t="shared" si="99"/>
        <v>#VALUE!</v>
      </c>
      <c r="BH311" s="143" t="e">
        <f t="shared" si="99"/>
        <v>#VALUE!</v>
      </c>
      <c r="BI311" s="143" t="e">
        <f t="shared" si="99"/>
        <v>#VALUE!</v>
      </c>
      <c r="BJ311" s="143" t="e">
        <f t="shared" si="99"/>
        <v>#VALUE!</v>
      </c>
      <c r="BK311" s="143" t="e">
        <f t="shared" si="99"/>
        <v>#VALUE!</v>
      </c>
      <c r="BL311" s="143" t="e">
        <f t="shared" si="99"/>
        <v>#VALUE!</v>
      </c>
      <c r="BM311" s="143" t="e">
        <f t="shared" si="99"/>
        <v>#VALUE!</v>
      </c>
      <c r="BN311" s="95"/>
      <c r="BO311" s="95"/>
      <c r="BP311" s="95"/>
      <c r="BQ311" s="95"/>
      <c r="BR311" s="95"/>
      <c r="BS311" s="95"/>
      <c r="BT311" s="95"/>
      <c r="BU311" s="95"/>
      <c r="BV311" s="95"/>
      <c r="BW311" s="95"/>
      <c r="BX311" s="95"/>
      <c r="BY311" s="95"/>
      <c r="BZ311" s="95"/>
      <c r="CA311" s="95"/>
      <c r="CB311" s="95"/>
      <c r="CC311" s="95"/>
      <c r="CD311" s="95"/>
      <c r="CE311" s="95"/>
      <c r="CF311" s="95"/>
      <c r="CG311" s="95"/>
      <c r="CH311" s="95"/>
      <c r="CI311" s="95"/>
      <c r="CJ311" s="95"/>
      <c r="CK311" s="95"/>
      <c r="CL311" s="95"/>
      <c r="CM311" s="95"/>
      <c r="CN311" s="95"/>
      <c r="CO311" s="95"/>
      <c r="CP311" s="95"/>
      <c r="CQ311" s="95"/>
      <c r="CR311" s="95"/>
      <c r="CS311" s="95"/>
      <c r="CT311" s="95"/>
      <c r="CU311" s="95"/>
      <c r="CV311" s="95"/>
      <c r="CW311" s="95"/>
      <c r="CX311" s="95"/>
      <c r="CY311" s="95"/>
      <c r="CZ311" s="95"/>
      <c r="DA311" s="95"/>
      <c r="DB311" s="95"/>
      <c r="DC311" s="95"/>
      <c r="DD311" s="95"/>
      <c r="DE311" s="95"/>
      <c r="DF311" s="95"/>
      <c r="DG311" s="95"/>
      <c r="DH311" s="95"/>
      <c r="DI311" s="95"/>
      <c r="DJ311" s="95"/>
      <c r="DK311" s="95"/>
      <c r="DL311" s="95"/>
      <c r="DM311" s="95"/>
      <c r="DN311" s="95"/>
      <c r="DO311" s="95"/>
      <c r="DP311" s="95"/>
      <c r="DQ311" s="95"/>
      <c r="DR311" s="95"/>
      <c r="DS311" s="95"/>
      <c r="DT311" s="95"/>
      <c r="DU311" s="95"/>
      <c r="DV311" s="95"/>
      <c r="DW311" s="95"/>
      <c r="DX311" s="95"/>
      <c r="DY311" s="95"/>
      <c r="DZ311" s="95"/>
      <c r="EA311" s="95"/>
      <c r="EB311" s="95"/>
      <c r="EC311" s="95"/>
      <c r="ED311" s="95"/>
      <c r="EE311" s="95"/>
      <c r="EF311" s="95"/>
      <c r="EG311" s="95"/>
      <c r="EH311" s="95"/>
      <c r="EI311" s="95"/>
      <c r="EJ311" s="95"/>
      <c r="EK311" s="95"/>
      <c r="EL311" s="95"/>
      <c r="EM311" s="95"/>
      <c r="EN311" s="95"/>
      <c r="EO311" s="95"/>
      <c r="EP311" s="95"/>
      <c r="EQ311" s="95"/>
      <c r="ER311" s="95"/>
      <c r="ES311" s="95"/>
      <c r="ET311" s="95"/>
      <c r="EU311" s="95"/>
      <c r="EV311" s="95"/>
      <c r="EW311" s="95"/>
      <c r="EX311" s="95"/>
      <c r="EY311" s="95"/>
      <c r="EZ311" s="95"/>
      <c r="FA311" s="95"/>
      <c r="FB311" s="95"/>
      <c r="FC311" s="95"/>
      <c r="FD311" s="95"/>
      <c r="FE311" s="95"/>
      <c r="FF311" s="95"/>
      <c r="FG311" s="95"/>
      <c r="FH311" s="95"/>
      <c r="FI311" s="95"/>
      <c r="FJ311" s="95"/>
      <c r="FK311" s="95"/>
      <c r="FL311" s="95"/>
      <c r="FM311" s="95"/>
      <c r="FN311" s="95"/>
      <c r="FO311" s="95"/>
      <c r="FP311" s="95"/>
      <c r="FQ311" s="95"/>
      <c r="FR311" s="95"/>
      <c r="FS311" s="95"/>
      <c r="FT311" s="95"/>
      <c r="FU311" s="95"/>
      <c r="FV311" s="95"/>
      <c r="FW311" s="95"/>
      <c r="FX311" s="95"/>
      <c r="FY311" s="95"/>
      <c r="FZ311" s="95"/>
      <c r="GA311" s="95"/>
      <c r="GB311" s="95"/>
      <c r="GC311" s="95"/>
      <c r="GD311" s="95"/>
      <c r="GE311" s="95"/>
      <c r="GF311" s="95"/>
      <c r="GG311" s="95"/>
      <c r="GH311" s="95"/>
      <c r="GI311" s="95"/>
      <c r="GJ311" s="95"/>
      <c r="GK311" s="95"/>
      <c r="GL311" s="95"/>
      <c r="GM311" s="95"/>
      <c r="GN311" s="95"/>
      <c r="GO311" s="95"/>
      <c r="GP311" s="95"/>
      <c r="GQ311" s="95"/>
      <c r="GR311" s="95"/>
      <c r="GS311" s="95"/>
      <c r="GT311" s="95"/>
      <c r="GU311" s="95"/>
      <c r="GV311" s="95"/>
      <c r="GW311" s="133"/>
      <c r="GX311" s="133"/>
      <c r="GY311" s="133"/>
      <c r="GZ311" s="133"/>
      <c r="HA311" s="133"/>
      <c r="HB311" s="133"/>
      <c r="HC311" s="133"/>
      <c r="HD311" s="133"/>
      <c r="HE311" s="133"/>
      <c r="HF311" s="133"/>
      <c r="HG311" s="95"/>
      <c r="HH311" s="95"/>
      <c r="HI311" s="95"/>
      <c r="HJ311" s="95"/>
      <c r="HK311" s="95"/>
      <c r="HL311" s="95"/>
      <c r="HM311" s="95"/>
      <c r="HN311" s="95"/>
      <c r="HO311" s="95"/>
      <c r="HP311" s="95"/>
      <c r="HQ311" s="95"/>
      <c r="HR311" s="95"/>
      <c r="HS311" s="95"/>
      <c r="HT311" s="95"/>
      <c r="HU311" s="95"/>
      <c r="HV311" s="95"/>
      <c r="HW311" s="95"/>
      <c r="HX311" s="95"/>
      <c r="HY311" s="95"/>
      <c r="HZ311" s="95"/>
      <c r="IA311" s="95"/>
      <c r="IB311" s="95"/>
      <c r="IC311" s="95"/>
      <c r="ID311" s="95"/>
      <c r="IE311" s="95"/>
      <c r="IF311" s="95"/>
      <c r="IG311" s="95"/>
      <c r="IH311" s="95"/>
      <c r="II311" s="95"/>
      <c r="IJ311" s="95"/>
      <c r="IK311" s="95"/>
      <c r="IL311" s="95"/>
      <c r="IM311" s="95"/>
      <c r="IN311" s="95"/>
      <c r="IO311" s="95"/>
      <c r="IP311" s="95"/>
      <c r="IQ311" s="95"/>
      <c r="IR311" s="95"/>
      <c r="IS311" s="95"/>
      <c r="IT311" s="95"/>
      <c r="IU311" s="95"/>
      <c r="IV311" s="95"/>
      <c r="IW311" s="95"/>
      <c r="IX311" s="95"/>
      <c r="IY311" s="95"/>
      <c r="IZ311" s="95"/>
      <c r="JA311" s="95"/>
      <c r="JB311" s="95"/>
      <c r="JC311" s="95"/>
      <c r="JD311" s="95"/>
      <c r="JE311" s="95"/>
      <c r="JF311" s="95"/>
      <c r="JG311" s="95"/>
      <c r="JH311" s="95"/>
      <c r="JI311" s="95"/>
      <c r="JJ311" s="95"/>
      <c r="JK311" s="95"/>
      <c r="JL311" s="95"/>
      <c r="JM311" s="95"/>
      <c r="JN311" s="95"/>
      <c r="JO311" s="95"/>
      <c r="JP311" s="95"/>
      <c r="JQ311" s="95"/>
      <c r="JR311" s="95"/>
      <c r="JS311" s="95"/>
      <c r="JT311" s="95"/>
      <c r="JU311" s="95"/>
      <c r="JV311" s="95"/>
      <c r="JW311" s="95"/>
      <c r="JX311" s="95"/>
      <c r="JY311" s="95"/>
      <c r="JZ311" s="95"/>
      <c r="KA311" s="95"/>
      <c r="KB311" s="95"/>
      <c r="KC311" s="95"/>
      <c r="KD311" s="95"/>
      <c r="KE311" s="95"/>
      <c r="KF311" s="95"/>
      <c r="KG311" s="95"/>
      <c r="KH311" s="95"/>
      <c r="KI311" s="95"/>
      <c r="KJ311" s="95"/>
      <c r="KK311" s="95"/>
      <c r="KL311" s="95"/>
      <c r="KM311" s="95"/>
      <c r="KN311" s="95"/>
      <c r="KO311" s="95"/>
      <c r="KP311" s="95"/>
      <c r="KQ311" s="95"/>
      <c r="KR311" s="95"/>
      <c r="KS311" s="95"/>
      <c r="KT311" s="95"/>
      <c r="KU311" s="95"/>
      <c r="KV311" s="95"/>
      <c r="KW311" s="95"/>
      <c r="KX311" s="95"/>
      <c r="KY311" s="95"/>
      <c r="KZ311" s="95"/>
      <c r="LA311" s="95"/>
      <c r="LB311" s="95"/>
      <c r="LC311" s="95"/>
      <c r="LD311" s="95"/>
      <c r="LE311" s="95"/>
      <c r="LF311" s="95"/>
      <c r="LG311" s="95"/>
      <c r="LH311" s="95"/>
      <c r="LI311" s="95"/>
      <c r="LJ311" s="95"/>
      <c r="LK311" s="95"/>
      <c r="LL311" s="95"/>
      <c r="LM311" s="95"/>
      <c r="LN311" s="95"/>
      <c r="LO311" s="95"/>
      <c r="LP311" s="95"/>
      <c r="LQ311" s="95"/>
      <c r="LR311" s="95"/>
      <c r="LS311" s="95"/>
      <c r="LT311" s="95"/>
      <c r="LU311" s="95"/>
      <c r="LV311" s="95"/>
      <c r="LW311" s="95"/>
      <c r="LX311" s="95"/>
      <c r="LY311" s="95"/>
      <c r="LZ311" s="95"/>
      <c r="MA311" s="95"/>
      <c r="MB311" s="95"/>
      <c r="MC311" s="95"/>
      <c r="MD311" s="95"/>
      <c r="ME311" s="95"/>
      <c r="MF311" s="95"/>
      <c r="MG311" s="95"/>
      <c r="MH311" s="95"/>
      <c r="MI311" s="95"/>
      <c r="MJ311" s="95"/>
      <c r="MK311" s="95"/>
      <c r="ML311" s="95"/>
      <c r="MM311" s="95"/>
      <c r="MN311" s="95"/>
      <c r="MO311" s="95"/>
      <c r="MP311" s="95"/>
      <c r="MQ311" s="95"/>
      <c r="MR311" s="95"/>
      <c r="MS311" s="95"/>
      <c r="MT311" s="95"/>
      <c r="MU311" s="95"/>
      <c r="MV311" s="95"/>
      <c r="MW311" s="95"/>
      <c r="MX311" s="95"/>
      <c r="MY311" s="95"/>
      <c r="MZ311" s="95"/>
      <c r="NA311" s="95"/>
      <c r="NB311" s="95"/>
      <c r="NC311" s="95"/>
      <c r="ND311" s="95"/>
      <c r="NE311" s="95"/>
      <c r="NF311" s="95"/>
      <c r="NG311" s="95"/>
      <c r="NH311" s="95"/>
      <c r="NI311" s="95"/>
      <c r="NJ311" s="95"/>
      <c r="NK311" s="95"/>
      <c r="NL311" s="95"/>
      <c r="NM311" s="95"/>
      <c r="NN311" s="95"/>
      <c r="NO311" s="95"/>
      <c r="NP311" s="95"/>
      <c r="NQ311" s="95"/>
      <c r="NR311" s="95"/>
      <c r="NS311" s="95"/>
      <c r="NT311" s="95"/>
      <c r="NU311" s="95"/>
      <c r="NV311" s="95"/>
      <c r="NW311" s="95"/>
      <c r="NX311" s="95"/>
      <c r="NY311" s="95"/>
      <c r="NZ311" s="95"/>
      <c r="OA311" s="95"/>
      <c r="OB311" s="95"/>
      <c r="OC311" s="95"/>
      <c r="OD311" s="95"/>
      <c r="OE311" s="95"/>
      <c r="OF311" s="95"/>
      <c r="OG311" s="95"/>
      <c r="OH311" s="95"/>
      <c r="OI311" s="95"/>
      <c r="OJ311" s="95"/>
      <c r="OK311" s="95"/>
      <c r="OL311" s="95"/>
      <c r="OM311" s="95"/>
      <c r="ON311" s="95"/>
      <c r="OO311" s="95"/>
      <c r="OP311" s="95"/>
      <c r="OQ311" s="95"/>
      <c r="OR311" s="95"/>
      <c r="OS311" s="95"/>
      <c r="OT311" s="95"/>
      <c r="OU311" s="95"/>
      <c r="OV311" s="95"/>
      <c r="OW311" s="95"/>
      <c r="OX311" s="95"/>
      <c r="OY311" s="95"/>
      <c r="OZ311" s="95"/>
      <c r="PA311" s="95"/>
      <c r="PB311" s="95"/>
      <c r="PC311" s="95"/>
      <c r="PD311" s="95"/>
      <c r="PE311" s="95"/>
      <c r="PF311" s="95"/>
      <c r="PG311" s="95"/>
      <c r="PH311" s="95"/>
    </row>
    <row r="312" spans="3:424" s="85" customFormat="1" ht="29.55" customHeight="1">
      <c r="C312" s="1815" t="s">
        <v>238</v>
      </c>
      <c r="D312" s="1815"/>
      <c r="E312" s="1815"/>
      <c r="F312" s="143">
        <f t="shared" si="89"/>
        <v>0</v>
      </c>
      <c r="G312" s="143" t="e">
        <f t="shared" si="90"/>
        <v>#VALUE!</v>
      </c>
      <c r="H312" s="143" t="e">
        <f t="shared" si="99"/>
        <v>#VALUE!</v>
      </c>
      <c r="I312" s="143" t="e">
        <f t="shared" si="99"/>
        <v>#VALUE!</v>
      </c>
      <c r="J312" s="143" t="e">
        <f t="shared" si="99"/>
        <v>#VALUE!</v>
      </c>
      <c r="K312" s="143" t="e">
        <f t="shared" si="99"/>
        <v>#VALUE!</v>
      </c>
      <c r="L312" s="143" t="e">
        <f t="shared" si="99"/>
        <v>#VALUE!</v>
      </c>
      <c r="M312" s="143" t="e">
        <f t="shared" si="99"/>
        <v>#VALUE!</v>
      </c>
      <c r="N312" s="143" t="e">
        <f t="shared" si="99"/>
        <v>#VALUE!</v>
      </c>
      <c r="O312" s="143" t="e">
        <f t="shared" si="99"/>
        <v>#VALUE!</v>
      </c>
      <c r="P312" s="143" t="e">
        <f t="shared" si="99"/>
        <v>#VALUE!</v>
      </c>
      <c r="Q312" s="143" t="e">
        <f t="shared" si="99"/>
        <v>#VALUE!</v>
      </c>
      <c r="R312" s="143" t="e">
        <f t="shared" si="99"/>
        <v>#VALUE!</v>
      </c>
      <c r="S312" s="143" t="e">
        <f t="shared" si="99"/>
        <v>#VALUE!</v>
      </c>
      <c r="T312" s="143" t="e">
        <f t="shared" si="99"/>
        <v>#VALUE!</v>
      </c>
      <c r="U312" s="143" t="e">
        <f t="shared" si="99"/>
        <v>#VALUE!</v>
      </c>
      <c r="V312" s="143" t="e">
        <f t="shared" si="99"/>
        <v>#VALUE!</v>
      </c>
      <c r="W312" s="143" t="e">
        <f t="shared" si="99"/>
        <v>#VALUE!</v>
      </c>
      <c r="X312" s="143" t="e">
        <f t="shared" si="99"/>
        <v>#VALUE!</v>
      </c>
      <c r="Y312" s="143" t="e">
        <f t="shared" si="99"/>
        <v>#VALUE!</v>
      </c>
      <c r="Z312" s="143" t="e">
        <f t="shared" si="99"/>
        <v>#VALUE!</v>
      </c>
      <c r="AA312" s="143" t="e">
        <f t="shared" si="99"/>
        <v>#VALUE!</v>
      </c>
      <c r="AB312" s="143" t="e">
        <f t="shared" si="99"/>
        <v>#VALUE!</v>
      </c>
      <c r="AC312" s="143" t="e">
        <f t="shared" si="99"/>
        <v>#VALUE!</v>
      </c>
      <c r="AD312" s="143" t="e">
        <f t="shared" si="99"/>
        <v>#VALUE!</v>
      </c>
      <c r="AE312" s="143" t="e">
        <f t="shared" si="99"/>
        <v>#VALUE!</v>
      </c>
      <c r="AF312" s="143" t="e">
        <f t="shared" si="99"/>
        <v>#VALUE!</v>
      </c>
      <c r="AG312" s="143" t="e">
        <f t="shared" si="99"/>
        <v>#VALUE!</v>
      </c>
      <c r="AH312" s="143" t="e">
        <f t="shared" si="99"/>
        <v>#VALUE!</v>
      </c>
      <c r="AI312" s="143" t="e">
        <f t="shared" si="99"/>
        <v>#VALUE!</v>
      </c>
      <c r="AJ312" s="143" t="e">
        <f t="shared" si="99"/>
        <v>#VALUE!</v>
      </c>
      <c r="AK312" s="143" t="e">
        <f t="shared" si="99"/>
        <v>#VALUE!</v>
      </c>
      <c r="AL312" s="143" t="e">
        <f t="shared" si="99"/>
        <v>#VALUE!</v>
      </c>
      <c r="AM312" s="143" t="e">
        <f t="shared" si="99"/>
        <v>#VALUE!</v>
      </c>
      <c r="AN312" s="143" t="e">
        <f t="shared" si="99"/>
        <v>#VALUE!</v>
      </c>
      <c r="AO312" s="143" t="e">
        <f t="shared" si="99"/>
        <v>#VALUE!</v>
      </c>
      <c r="AP312" s="143" t="e">
        <f t="shared" si="99"/>
        <v>#VALUE!</v>
      </c>
      <c r="AQ312" s="143" t="e">
        <f t="shared" si="99"/>
        <v>#VALUE!</v>
      </c>
      <c r="AR312" s="143" t="e">
        <f t="shared" si="99"/>
        <v>#VALUE!</v>
      </c>
      <c r="AS312" s="143" t="e">
        <f t="shared" si="99"/>
        <v>#VALUE!</v>
      </c>
      <c r="AT312" s="143" t="e">
        <f t="shared" si="99"/>
        <v>#VALUE!</v>
      </c>
      <c r="AU312" s="143" t="e">
        <f t="shared" si="99"/>
        <v>#VALUE!</v>
      </c>
      <c r="AV312" s="143" t="e">
        <f t="shared" si="99"/>
        <v>#VALUE!</v>
      </c>
      <c r="AW312" s="143" t="e">
        <f t="shared" si="99"/>
        <v>#VALUE!</v>
      </c>
      <c r="AX312" s="143" t="e">
        <f t="shared" si="99"/>
        <v>#VALUE!</v>
      </c>
      <c r="AY312" s="143" t="e">
        <f t="shared" si="99"/>
        <v>#VALUE!</v>
      </c>
      <c r="AZ312" s="143" t="e">
        <f t="shared" si="99"/>
        <v>#VALUE!</v>
      </c>
      <c r="BA312" s="143" t="e">
        <f t="shared" si="99"/>
        <v>#VALUE!</v>
      </c>
      <c r="BB312" s="143" t="e">
        <f t="shared" si="99"/>
        <v>#VALUE!</v>
      </c>
      <c r="BC312" s="143" t="e">
        <f t="shared" si="99"/>
        <v>#VALUE!</v>
      </c>
      <c r="BD312" s="143" t="e">
        <f t="shared" si="99"/>
        <v>#VALUE!</v>
      </c>
      <c r="BE312" s="143" t="e">
        <f t="shared" si="99"/>
        <v>#VALUE!</v>
      </c>
      <c r="BF312" s="143" t="e">
        <f t="shared" si="99"/>
        <v>#VALUE!</v>
      </c>
      <c r="BG312" s="143" t="e">
        <f t="shared" si="99"/>
        <v>#VALUE!</v>
      </c>
      <c r="BH312" s="143" t="e">
        <f t="shared" si="99"/>
        <v>#VALUE!</v>
      </c>
      <c r="BI312" s="143" t="e">
        <f t="shared" si="99"/>
        <v>#VALUE!</v>
      </c>
      <c r="BJ312" s="143" t="e">
        <f t="shared" si="99"/>
        <v>#VALUE!</v>
      </c>
      <c r="BK312" s="143" t="e">
        <f t="shared" si="99"/>
        <v>#VALUE!</v>
      </c>
      <c r="BL312" s="143" t="e">
        <f t="shared" si="99"/>
        <v>#VALUE!</v>
      </c>
      <c r="BM312" s="143" t="e">
        <f t="shared" si="99"/>
        <v>#VALUE!</v>
      </c>
      <c r="BN312" s="95"/>
      <c r="BO312" s="95"/>
      <c r="BP312" s="95"/>
      <c r="BQ312" s="95"/>
      <c r="BR312" s="95"/>
      <c r="BS312" s="95"/>
      <c r="BT312" s="95"/>
      <c r="BU312" s="95"/>
      <c r="BV312" s="95"/>
      <c r="BW312" s="95"/>
      <c r="BX312" s="95"/>
      <c r="BY312" s="95"/>
      <c r="BZ312" s="95"/>
      <c r="CA312" s="95"/>
      <c r="CB312" s="95"/>
      <c r="CC312" s="95"/>
      <c r="CD312" s="95"/>
      <c r="CE312" s="95"/>
      <c r="CF312" s="95"/>
      <c r="CG312" s="95"/>
      <c r="CH312" s="95"/>
      <c r="CI312" s="95"/>
      <c r="CJ312" s="95"/>
      <c r="CK312" s="95"/>
      <c r="CL312" s="95"/>
      <c r="CM312" s="95"/>
      <c r="CN312" s="95"/>
      <c r="CO312" s="95"/>
      <c r="CP312" s="95"/>
      <c r="CQ312" s="95"/>
      <c r="CR312" s="95"/>
      <c r="CS312" s="95"/>
      <c r="CT312" s="95"/>
      <c r="CU312" s="95"/>
      <c r="CV312" s="95"/>
      <c r="CW312" s="95"/>
      <c r="CX312" s="95"/>
      <c r="CY312" s="95"/>
      <c r="CZ312" s="95"/>
      <c r="DA312" s="95"/>
      <c r="DB312" s="95"/>
      <c r="DC312" s="95"/>
      <c r="DD312" s="95"/>
      <c r="DE312" s="95"/>
      <c r="DF312" s="95"/>
      <c r="DG312" s="95"/>
      <c r="DH312" s="95"/>
      <c r="DI312" s="95"/>
      <c r="DJ312" s="95"/>
      <c r="DK312" s="95"/>
      <c r="DL312" s="95"/>
      <c r="DM312" s="95"/>
      <c r="DN312" s="95"/>
      <c r="DO312" s="95"/>
      <c r="DP312" s="95"/>
      <c r="DQ312" s="95"/>
      <c r="DR312" s="95"/>
      <c r="DS312" s="95"/>
      <c r="DT312" s="95"/>
      <c r="DU312" s="95"/>
      <c r="DV312" s="95"/>
      <c r="DW312" s="95"/>
      <c r="DX312" s="95"/>
      <c r="DY312" s="95"/>
      <c r="DZ312" s="95"/>
      <c r="EA312" s="95"/>
      <c r="EB312" s="95"/>
      <c r="EC312" s="95"/>
      <c r="ED312" s="95"/>
      <c r="EE312" s="95"/>
      <c r="EF312" s="95"/>
      <c r="EG312" s="95"/>
      <c r="EH312" s="95"/>
      <c r="EI312" s="95"/>
      <c r="EJ312" s="95"/>
      <c r="EK312" s="95"/>
      <c r="EL312" s="95"/>
      <c r="EM312" s="95"/>
      <c r="EN312" s="95"/>
      <c r="EO312" s="95"/>
      <c r="EP312" s="95"/>
      <c r="EQ312" s="95"/>
      <c r="ER312" s="95"/>
      <c r="ES312" s="95"/>
      <c r="ET312" s="95"/>
      <c r="EU312" s="95"/>
      <c r="EV312" s="95"/>
      <c r="EW312" s="95"/>
      <c r="EX312" s="95"/>
      <c r="EY312" s="95"/>
      <c r="EZ312" s="95"/>
      <c r="FA312" s="95"/>
      <c r="FB312" s="95"/>
      <c r="FC312" s="95"/>
      <c r="FD312" s="95"/>
      <c r="FE312" s="95"/>
      <c r="FF312" s="95"/>
      <c r="FG312" s="95"/>
      <c r="FH312" s="95"/>
      <c r="FI312" s="95"/>
      <c r="FJ312" s="95"/>
      <c r="FK312" s="95"/>
      <c r="FL312" s="95"/>
      <c r="FM312" s="95"/>
      <c r="FN312" s="95"/>
      <c r="FO312" s="95"/>
      <c r="FP312" s="95"/>
      <c r="FQ312" s="95"/>
      <c r="FR312" s="95"/>
      <c r="FS312" s="95"/>
      <c r="FT312" s="95"/>
      <c r="FU312" s="95"/>
      <c r="FV312" s="95"/>
      <c r="FW312" s="95"/>
      <c r="FX312" s="95"/>
      <c r="FY312" s="95"/>
      <c r="FZ312" s="95"/>
      <c r="GA312" s="95"/>
      <c r="GB312" s="95"/>
      <c r="GC312" s="95"/>
      <c r="GD312" s="95"/>
      <c r="GE312" s="95"/>
      <c r="GF312" s="95"/>
      <c r="GG312" s="95"/>
      <c r="GH312" s="95"/>
      <c r="GI312" s="95"/>
      <c r="GJ312" s="95"/>
      <c r="GK312" s="95"/>
      <c r="GL312" s="95"/>
      <c r="GM312" s="95"/>
      <c r="GN312" s="95"/>
      <c r="GO312" s="95"/>
      <c r="GP312" s="95"/>
      <c r="GQ312" s="95"/>
      <c r="GR312" s="95"/>
      <c r="GS312" s="95"/>
      <c r="GT312" s="95"/>
      <c r="GU312" s="95"/>
      <c r="GV312" s="95"/>
      <c r="GW312" s="133"/>
      <c r="GX312" s="133"/>
      <c r="GY312" s="133"/>
      <c r="GZ312" s="133"/>
      <c r="HA312" s="133"/>
      <c r="HB312" s="133"/>
      <c r="HC312" s="133"/>
      <c r="HD312" s="133"/>
      <c r="HE312" s="133"/>
      <c r="HF312" s="133"/>
      <c r="HG312" s="95"/>
      <c r="HH312" s="95"/>
      <c r="HI312" s="95"/>
      <c r="HJ312" s="95"/>
      <c r="HK312" s="95"/>
      <c r="HL312" s="95"/>
      <c r="HM312" s="95"/>
      <c r="HN312" s="95"/>
      <c r="HO312" s="95"/>
      <c r="HP312" s="95"/>
      <c r="HQ312" s="95"/>
      <c r="HR312" s="95"/>
      <c r="HS312" s="95"/>
      <c r="HT312" s="95"/>
      <c r="HU312" s="95"/>
      <c r="HV312" s="95"/>
      <c r="HW312" s="95"/>
      <c r="HX312" s="95"/>
      <c r="HY312" s="95"/>
      <c r="HZ312" s="95"/>
      <c r="IA312" s="95"/>
      <c r="IB312" s="95"/>
      <c r="IC312" s="95"/>
      <c r="ID312" s="95"/>
      <c r="IE312" s="95"/>
      <c r="IF312" s="95"/>
      <c r="IG312" s="95"/>
      <c r="IH312" s="95"/>
      <c r="II312" s="95"/>
      <c r="IJ312" s="95"/>
      <c r="IK312" s="95"/>
      <c r="IL312" s="95"/>
      <c r="IM312" s="95"/>
      <c r="IN312" s="95"/>
      <c r="IO312" s="95"/>
      <c r="IP312" s="95"/>
      <c r="IQ312" s="95"/>
      <c r="IR312" s="95"/>
      <c r="IS312" s="95"/>
      <c r="IT312" s="95"/>
      <c r="IU312" s="95"/>
      <c r="IV312" s="95"/>
      <c r="IW312" s="95"/>
      <c r="IX312" s="95"/>
      <c r="IY312" s="95"/>
      <c r="IZ312" s="95"/>
      <c r="JA312" s="95"/>
      <c r="JB312" s="95"/>
      <c r="JC312" s="95"/>
      <c r="JD312" s="95"/>
      <c r="JE312" s="95"/>
      <c r="JF312" s="95"/>
      <c r="JG312" s="95"/>
      <c r="JH312" s="95"/>
      <c r="JI312" s="95"/>
      <c r="JJ312" s="95"/>
      <c r="JK312" s="95"/>
      <c r="JL312" s="95"/>
      <c r="JM312" s="95"/>
      <c r="JN312" s="95"/>
      <c r="JO312" s="95"/>
      <c r="JP312" s="95"/>
      <c r="JQ312" s="95"/>
      <c r="JR312" s="95"/>
      <c r="JS312" s="95"/>
      <c r="JT312" s="95"/>
      <c r="JU312" s="95"/>
      <c r="JV312" s="95"/>
      <c r="JW312" s="95"/>
      <c r="JX312" s="95"/>
      <c r="JY312" s="95"/>
      <c r="JZ312" s="95"/>
      <c r="KA312" s="95"/>
      <c r="KB312" s="95"/>
      <c r="KC312" s="95"/>
      <c r="KD312" s="95"/>
      <c r="KE312" s="95"/>
      <c r="KF312" s="95"/>
      <c r="KG312" s="95"/>
      <c r="KH312" s="95"/>
      <c r="KI312" s="95"/>
      <c r="KJ312" s="95"/>
      <c r="KK312" s="95"/>
      <c r="KL312" s="95"/>
      <c r="KM312" s="95"/>
      <c r="KN312" s="95"/>
      <c r="KO312" s="95"/>
      <c r="KP312" s="95"/>
      <c r="KQ312" s="95"/>
      <c r="KR312" s="95"/>
      <c r="KS312" s="95"/>
      <c r="KT312" s="95"/>
      <c r="KU312" s="95"/>
      <c r="KV312" s="95"/>
      <c r="KW312" s="95"/>
      <c r="KX312" s="95"/>
      <c r="KY312" s="95"/>
      <c r="KZ312" s="95"/>
      <c r="LA312" s="95"/>
      <c r="LB312" s="95"/>
      <c r="LC312" s="95"/>
      <c r="LD312" s="95"/>
      <c r="LE312" s="95"/>
      <c r="LF312" s="95"/>
      <c r="LG312" s="95"/>
      <c r="LH312" s="95"/>
      <c r="LI312" s="95"/>
      <c r="LJ312" s="95"/>
      <c r="LK312" s="95"/>
      <c r="LL312" s="95"/>
      <c r="LM312" s="95"/>
      <c r="LN312" s="95"/>
      <c r="LO312" s="95"/>
      <c r="LP312" s="95"/>
      <c r="LQ312" s="95"/>
      <c r="LR312" s="95"/>
      <c r="LS312" s="95"/>
      <c r="LT312" s="95"/>
      <c r="LU312" s="95"/>
      <c r="LV312" s="95"/>
      <c r="LW312" s="95"/>
      <c r="LX312" s="95"/>
      <c r="LY312" s="95"/>
      <c r="LZ312" s="95"/>
      <c r="MA312" s="95"/>
      <c r="MB312" s="95"/>
      <c r="MC312" s="95"/>
      <c r="MD312" s="95"/>
      <c r="ME312" s="95"/>
      <c r="MF312" s="95"/>
      <c r="MG312" s="95"/>
      <c r="MH312" s="95"/>
      <c r="MI312" s="95"/>
      <c r="MJ312" s="95"/>
      <c r="MK312" s="95"/>
      <c r="ML312" s="95"/>
      <c r="MM312" s="95"/>
      <c r="MN312" s="95"/>
      <c r="MO312" s="95"/>
      <c r="MP312" s="95"/>
      <c r="MQ312" s="95"/>
      <c r="MR312" s="95"/>
      <c r="MS312" s="95"/>
      <c r="MT312" s="95"/>
      <c r="MU312" s="95"/>
      <c r="MV312" s="95"/>
      <c r="MW312" s="95"/>
      <c r="MX312" s="95"/>
      <c r="MY312" s="95"/>
      <c r="MZ312" s="95"/>
      <c r="NA312" s="95"/>
      <c r="NB312" s="95"/>
      <c r="NC312" s="95"/>
      <c r="ND312" s="95"/>
      <c r="NE312" s="95"/>
      <c r="NF312" s="95"/>
      <c r="NG312" s="95"/>
      <c r="NH312" s="95"/>
      <c r="NI312" s="95"/>
      <c r="NJ312" s="95"/>
      <c r="NK312" s="95"/>
      <c r="NL312" s="95"/>
      <c r="NM312" s="95"/>
      <c r="NN312" s="95"/>
      <c r="NO312" s="95"/>
      <c r="NP312" s="95"/>
      <c r="NQ312" s="95"/>
      <c r="NR312" s="95"/>
      <c r="NS312" s="95"/>
      <c r="NT312" s="95"/>
      <c r="NU312" s="95"/>
      <c r="NV312" s="95"/>
      <c r="NW312" s="95"/>
      <c r="NX312" s="95"/>
      <c r="NY312" s="95"/>
      <c r="NZ312" s="95"/>
      <c r="OA312" s="95"/>
      <c r="OB312" s="95"/>
      <c r="OC312" s="95"/>
      <c r="OD312" s="95"/>
      <c r="OE312" s="95"/>
      <c r="OF312" s="95"/>
      <c r="OG312" s="95"/>
      <c r="OH312" s="95"/>
      <c r="OI312" s="95"/>
      <c r="OJ312" s="95"/>
      <c r="OK312" s="95"/>
      <c r="OL312" s="95"/>
      <c r="OM312" s="95"/>
      <c r="ON312" s="95"/>
      <c r="OO312" s="95"/>
      <c r="OP312" s="95"/>
      <c r="OQ312" s="95"/>
      <c r="OR312" s="95"/>
      <c r="OS312" s="95"/>
      <c r="OT312" s="95"/>
      <c r="OU312" s="95"/>
      <c r="OV312" s="95"/>
      <c r="OW312" s="95"/>
      <c r="OX312" s="95"/>
      <c r="OY312" s="95"/>
      <c r="OZ312" s="95"/>
      <c r="PA312" s="95"/>
      <c r="PB312" s="95"/>
      <c r="PC312" s="95"/>
      <c r="PD312" s="95"/>
      <c r="PE312" s="95"/>
      <c r="PF312" s="95"/>
      <c r="PG312" s="95"/>
      <c r="PH312" s="95"/>
    </row>
    <row r="313" spans="3:424" s="85" customFormat="1" ht="18">
      <c r="C313" s="1816" t="s">
        <v>260</v>
      </c>
      <c r="D313" s="1816"/>
      <c r="E313" s="1817"/>
      <c r="F313" s="131"/>
      <c r="G313" s="144"/>
      <c r="H313" s="144"/>
      <c r="I313" s="144"/>
      <c r="J313" s="144"/>
      <c r="K313" s="144"/>
      <c r="L313" s="144"/>
      <c r="M313" s="144"/>
      <c r="N313" s="144"/>
      <c r="O313" s="144"/>
      <c r="P313" s="144"/>
      <c r="Q313" s="144"/>
      <c r="R313" s="144"/>
      <c r="S313" s="144"/>
      <c r="T313" s="144"/>
      <c r="U313" s="144"/>
      <c r="V313" s="144"/>
      <c r="W313" s="144"/>
      <c r="X313" s="144"/>
      <c r="Y313" s="144"/>
      <c r="Z313" s="144"/>
      <c r="AA313" s="144"/>
      <c r="AB313" s="144"/>
      <c r="AC313" s="144"/>
      <c r="AD313" s="144"/>
      <c r="AE313" s="144"/>
      <c r="AF313" s="144"/>
      <c r="AG313" s="144"/>
      <c r="AH313" s="144"/>
      <c r="AI313" s="144"/>
      <c r="AJ313" s="144"/>
      <c r="AK313" s="144"/>
      <c r="AL313" s="144"/>
      <c r="AM313" s="144"/>
      <c r="AN313" s="144"/>
      <c r="AO313" s="144"/>
      <c r="AP313" s="144"/>
      <c r="AQ313" s="144"/>
      <c r="AR313" s="144"/>
      <c r="AS313" s="144"/>
      <c r="AT313" s="144"/>
      <c r="AU313" s="144"/>
      <c r="AV313" s="144"/>
      <c r="AW313" s="144"/>
      <c r="AX313" s="144"/>
      <c r="AY313" s="144"/>
      <c r="AZ313" s="144"/>
      <c r="BA313" s="144"/>
      <c r="BB313" s="144"/>
      <c r="BC313" s="144"/>
      <c r="BD313" s="144"/>
      <c r="BE313" s="144"/>
      <c r="BF313" s="144"/>
      <c r="BG313" s="144"/>
      <c r="BH313" s="144"/>
      <c r="BI313" s="144"/>
      <c r="BJ313" s="144"/>
      <c r="BK313" s="144"/>
      <c r="BL313" s="144"/>
      <c r="BM313" s="144"/>
      <c r="BN313" s="95"/>
      <c r="BO313" s="95"/>
      <c r="BP313" s="95"/>
      <c r="BQ313" s="95"/>
      <c r="BR313" s="95"/>
      <c r="BS313" s="95"/>
      <c r="BT313" s="95"/>
      <c r="BU313" s="95"/>
      <c r="BV313" s="95"/>
      <c r="BW313" s="95"/>
      <c r="BX313" s="95"/>
      <c r="BY313" s="95"/>
      <c r="BZ313" s="95"/>
      <c r="CA313" s="95"/>
      <c r="CB313" s="95"/>
      <c r="CC313" s="95"/>
      <c r="CD313" s="95"/>
      <c r="CE313" s="95"/>
      <c r="CF313" s="95"/>
      <c r="CG313" s="95"/>
      <c r="CH313" s="95"/>
      <c r="CI313" s="95"/>
      <c r="CJ313" s="95"/>
      <c r="CK313" s="95"/>
      <c r="CL313" s="95"/>
      <c r="CM313" s="95"/>
      <c r="CN313" s="95"/>
      <c r="CO313" s="95"/>
      <c r="CP313" s="95"/>
      <c r="CQ313" s="95"/>
      <c r="CR313" s="95"/>
      <c r="CS313" s="95"/>
      <c r="CT313" s="95"/>
      <c r="CU313" s="95"/>
      <c r="CV313" s="95"/>
      <c r="CW313" s="95"/>
      <c r="CX313" s="95"/>
      <c r="CY313" s="95"/>
      <c r="CZ313" s="95"/>
      <c r="DA313" s="95"/>
      <c r="DB313" s="95"/>
      <c r="DC313" s="95"/>
      <c r="DD313" s="95"/>
      <c r="DE313" s="95"/>
      <c r="DF313" s="95"/>
      <c r="DG313" s="95"/>
      <c r="DH313" s="95"/>
      <c r="DI313" s="95"/>
      <c r="DJ313" s="95"/>
      <c r="DK313" s="95"/>
      <c r="DL313" s="95"/>
      <c r="DM313" s="95"/>
      <c r="DN313" s="95"/>
      <c r="DO313" s="95"/>
      <c r="DP313" s="95"/>
      <c r="DQ313" s="95"/>
      <c r="DR313" s="95"/>
      <c r="DS313" s="95"/>
      <c r="DT313" s="95"/>
      <c r="DU313" s="95"/>
      <c r="DV313" s="95"/>
      <c r="DW313" s="95"/>
      <c r="DX313" s="95"/>
      <c r="DY313" s="95"/>
      <c r="DZ313" s="95"/>
      <c r="EA313" s="95"/>
      <c r="EB313" s="95"/>
      <c r="EC313" s="95"/>
      <c r="ED313" s="95"/>
      <c r="EE313" s="95"/>
      <c r="EF313" s="95"/>
      <c r="EG313" s="95"/>
      <c r="EH313" s="95"/>
      <c r="EI313" s="95"/>
      <c r="EJ313" s="95"/>
      <c r="EK313" s="95"/>
      <c r="EL313" s="95"/>
      <c r="EM313" s="95"/>
      <c r="EN313" s="95"/>
      <c r="EO313" s="95"/>
      <c r="EP313" s="95"/>
      <c r="EQ313" s="95"/>
      <c r="ER313" s="95"/>
      <c r="ES313" s="95"/>
      <c r="ET313" s="95"/>
      <c r="EU313" s="95"/>
      <c r="EV313" s="95"/>
      <c r="EW313" s="95"/>
      <c r="EX313" s="95"/>
      <c r="EY313" s="95"/>
      <c r="EZ313" s="95"/>
      <c r="FA313" s="95"/>
      <c r="FB313" s="95"/>
      <c r="FC313" s="95"/>
      <c r="FD313" s="95"/>
      <c r="FE313" s="95"/>
      <c r="FF313" s="95"/>
      <c r="FG313" s="95"/>
      <c r="FH313" s="95"/>
      <c r="FI313" s="95"/>
      <c r="FJ313" s="95"/>
      <c r="FK313" s="95"/>
      <c r="FL313" s="95"/>
      <c r="FM313" s="95"/>
      <c r="FN313" s="95"/>
      <c r="FO313" s="95"/>
      <c r="FP313" s="95"/>
      <c r="FQ313" s="95"/>
      <c r="FR313" s="95"/>
      <c r="FS313" s="95"/>
      <c r="FT313" s="95"/>
      <c r="FU313" s="95"/>
      <c r="FV313" s="95"/>
      <c r="FW313" s="95"/>
      <c r="FX313" s="95"/>
      <c r="FY313" s="95"/>
      <c r="FZ313" s="95"/>
      <c r="GA313" s="95"/>
      <c r="GB313" s="95"/>
      <c r="GC313" s="95"/>
      <c r="GD313" s="95"/>
      <c r="GE313" s="95"/>
      <c r="GF313" s="95"/>
      <c r="GG313" s="95"/>
      <c r="GH313" s="95"/>
      <c r="GI313" s="95"/>
      <c r="GJ313" s="95"/>
      <c r="GK313" s="95"/>
      <c r="GL313" s="95"/>
      <c r="GM313" s="95"/>
      <c r="GN313" s="95"/>
      <c r="GO313" s="95"/>
      <c r="GP313" s="95"/>
      <c r="GQ313" s="95"/>
      <c r="GR313" s="95"/>
      <c r="GS313" s="95"/>
      <c r="GT313" s="95"/>
      <c r="GU313" s="95"/>
      <c r="GV313" s="95"/>
      <c r="GW313" s="133"/>
      <c r="GX313" s="133"/>
      <c r="GY313" s="133"/>
      <c r="GZ313" s="133"/>
      <c r="HA313" s="133"/>
      <c r="HB313" s="133"/>
      <c r="HC313" s="133"/>
      <c r="HD313" s="133"/>
      <c r="HE313" s="133"/>
      <c r="HF313" s="133"/>
      <c r="HG313" s="95"/>
      <c r="HH313" s="95"/>
      <c r="HI313" s="95"/>
      <c r="HJ313" s="95"/>
      <c r="HK313" s="95"/>
      <c r="HL313" s="95"/>
      <c r="HM313" s="95"/>
      <c r="HN313" s="95"/>
      <c r="HO313" s="95"/>
      <c r="HP313" s="95"/>
      <c r="HQ313" s="95"/>
      <c r="HR313" s="95"/>
      <c r="HS313" s="95"/>
      <c r="HT313" s="95"/>
      <c r="HU313" s="95"/>
      <c r="HV313" s="95"/>
      <c r="HW313" s="95"/>
      <c r="HX313" s="95"/>
      <c r="HY313" s="95"/>
      <c r="HZ313" s="95"/>
      <c r="IA313" s="95"/>
      <c r="IB313" s="95"/>
      <c r="IC313" s="95"/>
      <c r="ID313" s="95"/>
      <c r="IE313" s="95"/>
      <c r="IF313" s="95"/>
      <c r="IG313" s="95"/>
      <c r="IH313" s="95"/>
      <c r="II313" s="95"/>
      <c r="IJ313" s="95"/>
      <c r="IK313" s="95"/>
      <c r="IL313" s="95"/>
      <c r="IM313" s="95"/>
      <c r="IN313" s="95"/>
      <c r="IO313" s="95"/>
      <c r="IP313" s="95"/>
      <c r="IQ313" s="95"/>
      <c r="IR313" s="95"/>
      <c r="IS313" s="95"/>
      <c r="IT313" s="95"/>
      <c r="IU313" s="95"/>
      <c r="IV313" s="95"/>
      <c r="IW313" s="95"/>
      <c r="IX313" s="95"/>
      <c r="IY313" s="95"/>
      <c r="IZ313" s="95"/>
      <c r="JA313" s="95"/>
      <c r="JB313" s="95"/>
      <c r="JC313" s="95"/>
      <c r="JD313" s="95"/>
      <c r="JE313" s="95"/>
      <c r="JF313" s="95"/>
      <c r="JG313" s="95"/>
      <c r="JH313" s="95"/>
      <c r="JI313" s="95"/>
      <c r="JJ313" s="95"/>
      <c r="JK313" s="95"/>
      <c r="JL313" s="95"/>
      <c r="JM313" s="95"/>
      <c r="JN313" s="95"/>
      <c r="JO313" s="95"/>
      <c r="JP313" s="95"/>
      <c r="JQ313" s="95"/>
      <c r="JR313" s="95"/>
      <c r="JS313" s="95"/>
      <c r="JT313" s="95"/>
      <c r="JU313" s="95"/>
      <c r="JV313" s="95"/>
      <c r="JW313" s="95"/>
      <c r="JX313" s="95"/>
      <c r="JY313" s="95"/>
      <c r="JZ313" s="95"/>
      <c r="KA313" s="95"/>
      <c r="KB313" s="95"/>
      <c r="KC313" s="95"/>
      <c r="KD313" s="95"/>
      <c r="KE313" s="95"/>
      <c r="KF313" s="95"/>
      <c r="KG313" s="95"/>
      <c r="KH313" s="95"/>
      <c r="KI313" s="95"/>
      <c r="KJ313" s="95"/>
      <c r="KK313" s="95"/>
      <c r="KL313" s="95"/>
      <c r="KM313" s="95"/>
      <c r="KN313" s="95"/>
      <c r="KO313" s="95"/>
      <c r="KP313" s="95"/>
      <c r="KQ313" s="95"/>
      <c r="KR313" s="95"/>
      <c r="KS313" s="95"/>
      <c r="KT313" s="95"/>
      <c r="KU313" s="95"/>
      <c r="KV313" s="95"/>
      <c r="KW313" s="95"/>
      <c r="KX313" s="95"/>
      <c r="KY313" s="95"/>
      <c r="KZ313" s="95"/>
      <c r="LA313" s="95"/>
      <c r="LB313" s="95"/>
      <c r="LC313" s="95"/>
      <c r="LD313" s="95"/>
      <c r="LE313" s="95"/>
      <c r="LF313" s="95"/>
      <c r="LG313" s="95"/>
      <c r="LH313" s="95"/>
      <c r="LI313" s="95"/>
      <c r="LJ313" s="95"/>
      <c r="LK313" s="95"/>
      <c r="LL313" s="95"/>
      <c r="LM313" s="95"/>
      <c r="LN313" s="95"/>
      <c r="LO313" s="95"/>
      <c r="LP313" s="95"/>
      <c r="LQ313" s="95"/>
      <c r="LR313" s="95"/>
      <c r="LS313" s="95"/>
      <c r="LT313" s="95"/>
      <c r="LU313" s="95"/>
      <c r="LV313" s="95"/>
      <c r="LW313" s="95"/>
      <c r="LX313" s="95"/>
      <c r="LY313" s="95"/>
      <c r="LZ313" s="95"/>
      <c r="MA313" s="95"/>
      <c r="MB313" s="95"/>
      <c r="MC313" s="95"/>
      <c r="MD313" s="95"/>
      <c r="ME313" s="95"/>
      <c r="MF313" s="95"/>
      <c r="MG313" s="95"/>
      <c r="MH313" s="95"/>
      <c r="MI313" s="95"/>
      <c r="MJ313" s="95"/>
      <c r="MK313" s="95"/>
      <c r="ML313" s="95"/>
      <c r="MM313" s="95"/>
      <c r="MN313" s="95"/>
      <c r="MO313" s="95"/>
      <c r="MP313" s="95"/>
      <c r="MQ313" s="95"/>
      <c r="MR313" s="95"/>
      <c r="MS313" s="95"/>
      <c r="MT313" s="95"/>
      <c r="MU313" s="95"/>
      <c r="MV313" s="95"/>
      <c r="MW313" s="95"/>
      <c r="MX313" s="95"/>
      <c r="MY313" s="95"/>
      <c r="MZ313" s="95"/>
      <c r="NA313" s="95"/>
      <c r="NB313" s="95"/>
      <c r="NC313" s="95"/>
      <c r="ND313" s="95"/>
      <c r="NE313" s="95"/>
      <c r="NF313" s="95"/>
      <c r="NG313" s="95"/>
      <c r="NH313" s="95"/>
      <c r="NI313" s="95"/>
      <c r="NJ313" s="95"/>
      <c r="NK313" s="95"/>
      <c r="NL313" s="95"/>
      <c r="NM313" s="95"/>
      <c r="NN313" s="95"/>
      <c r="NO313" s="95"/>
      <c r="NP313" s="95"/>
      <c r="NQ313" s="95"/>
      <c r="NR313" s="95"/>
      <c r="NS313" s="95"/>
      <c r="NT313" s="95"/>
      <c r="NU313" s="95"/>
      <c r="NV313" s="95"/>
      <c r="NW313" s="95"/>
      <c r="NX313" s="95"/>
      <c r="NY313" s="95"/>
      <c r="NZ313" s="95"/>
      <c r="OA313" s="95"/>
      <c r="OB313" s="95"/>
      <c r="OC313" s="95"/>
      <c r="OD313" s="95"/>
      <c r="OE313" s="95"/>
      <c r="OF313" s="95"/>
      <c r="OG313" s="95"/>
      <c r="OH313" s="95"/>
      <c r="OI313" s="95"/>
      <c r="OJ313" s="95"/>
      <c r="OK313" s="95"/>
      <c r="OL313" s="95"/>
      <c r="OM313" s="95"/>
      <c r="ON313" s="95"/>
      <c r="OO313" s="95"/>
      <c r="OP313" s="95"/>
      <c r="OQ313" s="95"/>
      <c r="OR313" s="95"/>
      <c r="OS313" s="95"/>
      <c r="OT313" s="95"/>
      <c r="OU313" s="95"/>
      <c r="OV313" s="95"/>
      <c r="OW313" s="95"/>
      <c r="OX313" s="95"/>
      <c r="OY313" s="95"/>
      <c r="OZ313" s="95"/>
      <c r="PA313" s="95"/>
      <c r="PB313" s="95"/>
      <c r="PC313" s="95"/>
      <c r="PD313" s="95"/>
      <c r="PE313" s="95"/>
      <c r="PF313" s="95"/>
      <c r="PG313" s="95"/>
      <c r="PH313" s="95"/>
    </row>
    <row r="314" spans="3:424" s="85" customFormat="1" ht="29.55" customHeight="1">
      <c r="C314" s="1815" t="s">
        <v>239</v>
      </c>
      <c r="D314" s="1815"/>
      <c r="E314" s="1815"/>
      <c r="F314" s="143">
        <f t="shared" si="89"/>
        <v>0</v>
      </c>
      <c r="G314" s="143" t="e">
        <f t="shared" si="90"/>
        <v>#VALUE!</v>
      </c>
      <c r="H314" s="143" t="e">
        <f t="shared" si="99"/>
        <v>#VALUE!</v>
      </c>
      <c r="I314" s="143" t="e">
        <f t="shared" si="99"/>
        <v>#VALUE!</v>
      </c>
      <c r="J314" s="143" t="e">
        <f t="shared" si="99"/>
        <v>#VALUE!</v>
      </c>
      <c r="K314" s="143" t="e">
        <f t="shared" si="99"/>
        <v>#VALUE!</v>
      </c>
      <c r="L314" s="143" t="e">
        <f t="shared" si="99"/>
        <v>#VALUE!</v>
      </c>
      <c r="M314" s="143" t="e">
        <f t="shared" si="99"/>
        <v>#VALUE!</v>
      </c>
      <c r="N314" s="143" t="e">
        <f t="shared" si="99"/>
        <v>#VALUE!</v>
      </c>
      <c r="O314" s="143" t="e">
        <f t="shared" si="99"/>
        <v>#VALUE!</v>
      </c>
      <c r="P314" s="143" t="e">
        <f t="shared" si="99"/>
        <v>#VALUE!</v>
      </c>
      <c r="Q314" s="143" t="e">
        <f t="shared" si="99"/>
        <v>#VALUE!</v>
      </c>
      <c r="R314" s="143" t="e">
        <f t="shared" si="99"/>
        <v>#VALUE!</v>
      </c>
      <c r="S314" s="143" t="e">
        <f t="shared" si="99"/>
        <v>#VALUE!</v>
      </c>
      <c r="T314" s="143" t="e">
        <f t="shared" si="99"/>
        <v>#VALUE!</v>
      </c>
      <c r="U314" s="143" t="e">
        <f t="shared" si="99"/>
        <v>#VALUE!</v>
      </c>
      <c r="V314" s="143" t="e">
        <f t="shared" si="99"/>
        <v>#VALUE!</v>
      </c>
      <c r="W314" s="143" t="e">
        <f t="shared" si="99"/>
        <v>#VALUE!</v>
      </c>
      <c r="X314" s="143" t="e">
        <f t="shared" si="99"/>
        <v>#VALUE!</v>
      </c>
      <c r="Y314" s="143" t="e">
        <f t="shared" si="99"/>
        <v>#VALUE!</v>
      </c>
      <c r="Z314" s="143" t="e">
        <f t="shared" si="99"/>
        <v>#VALUE!</v>
      </c>
      <c r="AA314" s="143" t="e">
        <f t="shared" si="99"/>
        <v>#VALUE!</v>
      </c>
      <c r="AB314" s="143" t="e">
        <f t="shared" si="99"/>
        <v>#VALUE!</v>
      </c>
      <c r="AC314" s="143" t="e">
        <f t="shared" si="99"/>
        <v>#VALUE!</v>
      </c>
      <c r="AD314" s="143" t="e">
        <f t="shared" si="99"/>
        <v>#VALUE!</v>
      </c>
      <c r="AE314" s="143" t="e">
        <f t="shared" si="99"/>
        <v>#VALUE!</v>
      </c>
      <c r="AF314" s="143" t="e">
        <f t="shared" si="99"/>
        <v>#VALUE!</v>
      </c>
      <c r="AG314" s="143" t="e">
        <f t="shared" si="99"/>
        <v>#VALUE!</v>
      </c>
      <c r="AH314" s="143" t="e">
        <f t="shared" si="99"/>
        <v>#VALUE!</v>
      </c>
      <c r="AI314" s="143" t="e">
        <f t="shared" si="99"/>
        <v>#VALUE!</v>
      </c>
      <c r="AJ314" s="143" t="e">
        <f t="shared" si="99"/>
        <v>#VALUE!</v>
      </c>
      <c r="AK314" s="143" t="e">
        <f t="shared" si="99"/>
        <v>#VALUE!</v>
      </c>
      <c r="AL314" s="143" t="e">
        <f t="shared" si="99"/>
        <v>#VALUE!</v>
      </c>
      <c r="AM314" s="143" t="e">
        <f t="shared" si="99"/>
        <v>#VALUE!</v>
      </c>
      <c r="AN314" s="143" t="e">
        <f t="shared" si="99"/>
        <v>#VALUE!</v>
      </c>
      <c r="AO314" s="143" t="e">
        <f t="shared" si="99"/>
        <v>#VALUE!</v>
      </c>
      <c r="AP314" s="143" t="e">
        <f t="shared" si="99"/>
        <v>#VALUE!</v>
      </c>
      <c r="AQ314" s="143" t="e">
        <f t="shared" si="99"/>
        <v>#VALUE!</v>
      </c>
      <c r="AR314" s="143" t="e">
        <f t="shared" si="99"/>
        <v>#VALUE!</v>
      </c>
      <c r="AS314" s="143" t="e">
        <f t="shared" si="99"/>
        <v>#VALUE!</v>
      </c>
      <c r="AT314" s="143" t="e">
        <f t="shared" si="99"/>
        <v>#VALUE!</v>
      </c>
      <c r="AU314" s="143" t="e">
        <f t="shared" si="99"/>
        <v>#VALUE!</v>
      </c>
      <c r="AV314" s="143" t="e">
        <f t="shared" si="99"/>
        <v>#VALUE!</v>
      </c>
      <c r="AW314" s="143" t="e">
        <f t="shared" si="99"/>
        <v>#VALUE!</v>
      </c>
      <c r="AX314" s="143" t="e">
        <f t="shared" si="99"/>
        <v>#VALUE!</v>
      </c>
      <c r="AY314" s="143" t="e">
        <f t="shared" si="99"/>
        <v>#VALUE!</v>
      </c>
      <c r="AZ314" s="143" t="e">
        <f t="shared" si="99"/>
        <v>#VALUE!</v>
      </c>
      <c r="BA314" s="143" t="e">
        <f t="shared" si="99"/>
        <v>#VALUE!</v>
      </c>
      <c r="BB314" s="143" t="e">
        <f t="shared" si="99"/>
        <v>#VALUE!</v>
      </c>
      <c r="BC314" s="143" t="e">
        <f t="shared" si="99"/>
        <v>#VALUE!</v>
      </c>
      <c r="BD314" s="143" t="e">
        <f t="shared" si="99"/>
        <v>#VALUE!</v>
      </c>
      <c r="BE314" s="143" t="e">
        <f t="shared" si="99"/>
        <v>#VALUE!</v>
      </c>
      <c r="BF314" s="143" t="e">
        <f t="shared" si="99"/>
        <v>#VALUE!</v>
      </c>
      <c r="BG314" s="143" t="e">
        <f t="shared" si="99"/>
        <v>#VALUE!</v>
      </c>
      <c r="BH314" s="143" t="e">
        <f t="shared" si="99"/>
        <v>#VALUE!</v>
      </c>
      <c r="BI314" s="143" t="e">
        <f t="shared" si="99"/>
        <v>#VALUE!</v>
      </c>
      <c r="BJ314" s="143" t="e">
        <f t="shared" si="99"/>
        <v>#VALUE!</v>
      </c>
      <c r="BK314" s="143" t="e">
        <f t="shared" si="99"/>
        <v>#VALUE!</v>
      </c>
      <c r="BL314" s="143" t="e">
        <f t="shared" si="99"/>
        <v>#VALUE!</v>
      </c>
      <c r="BM314" s="143" t="e">
        <f t="shared" si="99"/>
        <v>#VALUE!</v>
      </c>
      <c r="BN314" s="95"/>
      <c r="BO314" s="95"/>
      <c r="BP314" s="95"/>
      <c r="BQ314" s="95"/>
      <c r="BR314" s="95"/>
      <c r="BS314" s="95"/>
      <c r="BT314" s="95"/>
      <c r="BU314" s="95"/>
      <c r="BV314" s="95"/>
      <c r="BW314" s="95"/>
      <c r="BX314" s="95"/>
      <c r="BY314" s="95"/>
      <c r="BZ314" s="95"/>
      <c r="CA314" s="95"/>
      <c r="CB314" s="95"/>
      <c r="CC314" s="95"/>
      <c r="CD314" s="95"/>
      <c r="CE314" s="95"/>
      <c r="CF314" s="95"/>
      <c r="CG314" s="95"/>
      <c r="CH314" s="95"/>
      <c r="CI314" s="95"/>
      <c r="CJ314" s="95"/>
      <c r="CK314" s="95"/>
      <c r="CL314" s="95"/>
      <c r="CM314" s="95"/>
      <c r="CN314" s="95"/>
      <c r="CO314" s="95"/>
      <c r="CP314" s="95"/>
      <c r="CQ314" s="95"/>
      <c r="CR314" s="95"/>
      <c r="CS314" s="95"/>
      <c r="CT314" s="95"/>
      <c r="CU314" s="95"/>
      <c r="CV314" s="95"/>
      <c r="CW314" s="95"/>
      <c r="CX314" s="95"/>
      <c r="CY314" s="95"/>
      <c r="CZ314" s="95"/>
      <c r="DA314" s="95"/>
      <c r="DB314" s="95"/>
      <c r="DC314" s="95"/>
      <c r="DD314" s="95"/>
      <c r="DE314" s="95"/>
      <c r="DF314" s="95"/>
      <c r="DG314" s="95"/>
      <c r="DH314" s="95"/>
      <c r="DI314" s="95"/>
      <c r="DJ314" s="95"/>
      <c r="DK314" s="95"/>
      <c r="DL314" s="95"/>
      <c r="DM314" s="95"/>
      <c r="DN314" s="95"/>
      <c r="DO314" s="95"/>
      <c r="DP314" s="95"/>
      <c r="DQ314" s="95"/>
      <c r="DR314" s="95"/>
      <c r="DS314" s="95"/>
      <c r="DT314" s="95"/>
      <c r="DU314" s="95"/>
      <c r="DV314" s="95"/>
      <c r="DW314" s="95"/>
      <c r="DX314" s="95"/>
      <c r="DY314" s="95"/>
      <c r="DZ314" s="95"/>
      <c r="EA314" s="95"/>
      <c r="EB314" s="95"/>
      <c r="EC314" s="95"/>
      <c r="ED314" s="95"/>
      <c r="EE314" s="95"/>
      <c r="EF314" s="95"/>
      <c r="EG314" s="95"/>
      <c r="EH314" s="95"/>
      <c r="EI314" s="95"/>
      <c r="EJ314" s="95"/>
      <c r="EK314" s="95"/>
      <c r="EL314" s="95"/>
      <c r="EM314" s="95"/>
      <c r="EN314" s="95"/>
      <c r="EO314" s="95"/>
      <c r="EP314" s="95"/>
      <c r="EQ314" s="95"/>
      <c r="ER314" s="95"/>
      <c r="ES314" s="95"/>
      <c r="ET314" s="95"/>
      <c r="EU314" s="95"/>
      <c r="EV314" s="95"/>
      <c r="EW314" s="95"/>
      <c r="EX314" s="95"/>
      <c r="EY314" s="95"/>
      <c r="EZ314" s="95"/>
      <c r="FA314" s="95"/>
      <c r="FB314" s="95"/>
      <c r="FC314" s="95"/>
      <c r="FD314" s="95"/>
      <c r="FE314" s="95"/>
      <c r="FF314" s="95"/>
      <c r="FG314" s="95"/>
      <c r="FH314" s="95"/>
      <c r="FI314" s="95"/>
      <c r="FJ314" s="95"/>
      <c r="FK314" s="95"/>
      <c r="FL314" s="95"/>
      <c r="FM314" s="95"/>
      <c r="FN314" s="95"/>
      <c r="FO314" s="95"/>
      <c r="FP314" s="95"/>
      <c r="FQ314" s="95"/>
      <c r="FR314" s="95"/>
      <c r="FS314" s="95"/>
      <c r="FT314" s="95"/>
      <c r="FU314" s="95"/>
      <c r="FV314" s="95"/>
      <c r="FW314" s="95"/>
      <c r="FX314" s="95"/>
      <c r="FY314" s="95"/>
      <c r="FZ314" s="95"/>
      <c r="GA314" s="95"/>
      <c r="GB314" s="95"/>
      <c r="GC314" s="95"/>
      <c r="GD314" s="95"/>
      <c r="GE314" s="95"/>
      <c r="GF314" s="95"/>
      <c r="GG314" s="95"/>
      <c r="GH314" s="95"/>
      <c r="GI314" s="95"/>
      <c r="GJ314" s="95"/>
      <c r="GK314" s="95"/>
      <c r="GL314" s="95"/>
      <c r="GM314" s="95"/>
      <c r="GN314" s="95"/>
      <c r="GO314" s="95"/>
      <c r="GP314" s="95"/>
      <c r="GQ314" s="95"/>
      <c r="GR314" s="95"/>
      <c r="GS314" s="95"/>
      <c r="GT314" s="95"/>
      <c r="GU314" s="95"/>
      <c r="GV314" s="95"/>
      <c r="GW314" s="133"/>
      <c r="GX314" s="133"/>
      <c r="GY314" s="133"/>
      <c r="GZ314" s="133"/>
      <c r="HA314" s="133"/>
      <c r="HB314" s="133"/>
      <c r="HC314" s="133"/>
      <c r="HD314" s="133"/>
      <c r="HE314" s="133"/>
      <c r="HF314" s="133"/>
      <c r="HG314" s="95"/>
      <c r="HH314" s="95"/>
      <c r="HI314" s="95"/>
      <c r="HJ314" s="95"/>
      <c r="HK314" s="95"/>
      <c r="HL314" s="95"/>
      <c r="HM314" s="95"/>
      <c r="HN314" s="95"/>
      <c r="HO314" s="95"/>
      <c r="HP314" s="95"/>
      <c r="HQ314" s="95"/>
      <c r="HR314" s="95"/>
      <c r="HS314" s="95"/>
      <c r="HT314" s="95"/>
      <c r="HU314" s="95"/>
      <c r="HV314" s="95"/>
      <c r="HW314" s="95"/>
      <c r="HX314" s="95"/>
      <c r="HY314" s="95"/>
      <c r="HZ314" s="95"/>
      <c r="IA314" s="95"/>
      <c r="IB314" s="95"/>
      <c r="IC314" s="95"/>
      <c r="ID314" s="95"/>
      <c r="IE314" s="95"/>
      <c r="IF314" s="95"/>
      <c r="IG314" s="95"/>
      <c r="IH314" s="95"/>
      <c r="II314" s="95"/>
      <c r="IJ314" s="95"/>
      <c r="IK314" s="95"/>
      <c r="IL314" s="95"/>
      <c r="IM314" s="95"/>
      <c r="IN314" s="95"/>
      <c r="IO314" s="95"/>
      <c r="IP314" s="95"/>
      <c r="IQ314" s="95"/>
      <c r="IR314" s="95"/>
      <c r="IS314" s="95"/>
      <c r="IT314" s="95"/>
      <c r="IU314" s="95"/>
      <c r="IV314" s="95"/>
      <c r="IW314" s="95"/>
      <c r="IX314" s="95"/>
      <c r="IY314" s="95"/>
      <c r="IZ314" s="95"/>
      <c r="JA314" s="95"/>
      <c r="JB314" s="95"/>
      <c r="JC314" s="95"/>
      <c r="JD314" s="95"/>
      <c r="JE314" s="95"/>
      <c r="JF314" s="95"/>
      <c r="JG314" s="95"/>
      <c r="JH314" s="95"/>
      <c r="JI314" s="95"/>
      <c r="JJ314" s="95"/>
      <c r="JK314" s="95"/>
      <c r="JL314" s="95"/>
      <c r="JM314" s="95"/>
      <c r="JN314" s="95"/>
      <c r="JO314" s="95"/>
      <c r="JP314" s="95"/>
      <c r="JQ314" s="95"/>
      <c r="JR314" s="95"/>
      <c r="JS314" s="95"/>
      <c r="JT314" s="95"/>
      <c r="JU314" s="95"/>
      <c r="JV314" s="95"/>
      <c r="JW314" s="95"/>
      <c r="JX314" s="95"/>
      <c r="JY314" s="95"/>
      <c r="JZ314" s="95"/>
      <c r="KA314" s="95"/>
      <c r="KB314" s="95"/>
      <c r="KC314" s="95"/>
      <c r="KD314" s="95"/>
      <c r="KE314" s="95"/>
      <c r="KF314" s="95"/>
      <c r="KG314" s="95"/>
      <c r="KH314" s="95"/>
      <c r="KI314" s="95"/>
      <c r="KJ314" s="95"/>
      <c r="KK314" s="95"/>
      <c r="KL314" s="95"/>
      <c r="KM314" s="95"/>
      <c r="KN314" s="95"/>
      <c r="KO314" s="95"/>
      <c r="KP314" s="95"/>
      <c r="KQ314" s="95"/>
      <c r="KR314" s="95"/>
      <c r="KS314" s="95"/>
      <c r="KT314" s="95"/>
      <c r="KU314" s="95"/>
      <c r="KV314" s="95"/>
      <c r="KW314" s="95"/>
      <c r="KX314" s="95"/>
      <c r="KY314" s="95"/>
      <c r="KZ314" s="95"/>
      <c r="LA314" s="95"/>
      <c r="LB314" s="95"/>
      <c r="LC314" s="95"/>
      <c r="LD314" s="95"/>
      <c r="LE314" s="95"/>
      <c r="LF314" s="95"/>
      <c r="LG314" s="95"/>
      <c r="LH314" s="95"/>
      <c r="LI314" s="95"/>
      <c r="LJ314" s="95"/>
      <c r="LK314" s="95"/>
      <c r="LL314" s="95"/>
      <c r="LM314" s="95"/>
      <c r="LN314" s="95"/>
      <c r="LO314" s="95"/>
      <c r="LP314" s="95"/>
      <c r="LQ314" s="95"/>
      <c r="LR314" s="95"/>
      <c r="LS314" s="95"/>
      <c r="LT314" s="95"/>
      <c r="LU314" s="95"/>
      <c r="LV314" s="95"/>
      <c r="LW314" s="95"/>
      <c r="LX314" s="95"/>
      <c r="LY314" s="95"/>
      <c r="LZ314" s="95"/>
      <c r="MA314" s="95"/>
      <c r="MB314" s="95"/>
      <c r="MC314" s="95"/>
      <c r="MD314" s="95"/>
      <c r="ME314" s="95"/>
      <c r="MF314" s="95"/>
      <c r="MG314" s="95"/>
      <c r="MH314" s="95"/>
      <c r="MI314" s="95"/>
      <c r="MJ314" s="95"/>
      <c r="MK314" s="95"/>
      <c r="ML314" s="95"/>
      <c r="MM314" s="95"/>
      <c r="MN314" s="95"/>
      <c r="MO314" s="95"/>
      <c r="MP314" s="95"/>
      <c r="MQ314" s="95"/>
      <c r="MR314" s="95"/>
      <c r="MS314" s="95"/>
      <c r="MT314" s="95"/>
      <c r="MU314" s="95"/>
      <c r="MV314" s="95"/>
      <c r="MW314" s="95"/>
      <c r="MX314" s="95"/>
      <c r="MY314" s="95"/>
      <c r="MZ314" s="95"/>
      <c r="NA314" s="95"/>
      <c r="NB314" s="95"/>
      <c r="NC314" s="95"/>
      <c r="ND314" s="95"/>
      <c r="NE314" s="95"/>
      <c r="NF314" s="95"/>
      <c r="NG314" s="95"/>
      <c r="NH314" s="95"/>
      <c r="NI314" s="95"/>
      <c r="NJ314" s="95"/>
      <c r="NK314" s="95"/>
      <c r="NL314" s="95"/>
      <c r="NM314" s="95"/>
      <c r="NN314" s="95"/>
      <c r="NO314" s="95"/>
      <c r="NP314" s="95"/>
      <c r="NQ314" s="95"/>
      <c r="NR314" s="95"/>
      <c r="NS314" s="95"/>
      <c r="NT314" s="95"/>
      <c r="NU314" s="95"/>
      <c r="NV314" s="95"/>
      <c r="NW314" s="95"/>
      <c r="NX314" s="95"/>
      <c r="NY314" s="95"/>
      <c r="NZ314" s="95"/>
      <c r="OA314" s="95"/>
      <c r="OB314" s="95"/>
      <c r="OC314" s="95"/>
      <c r="OD314" s="95"/>
      <c r="OE314" s="95"/>
      <c r="OF314" s="95"/>
      <c r="OG314" s="95"/>
      <c r="OH314" s="95"/>
      <c r="OI314" s="95"/>
      <c r="OJ314" s="95"/>
      <c r="OK314" s="95"/>
      <c r="OL314" s="95"/>
      <c r="OM314" s="95"/>
      <c r="ON314" s="95"/>
      <c r="OO314" s="95"/>
      <c r="OP314" s="95"/>
      <c r="OQ314" s="95"/>
      <c r="OR314" s="95"/>
      <c r="OS314" s="95"/>
      <c r="OT314" s="95"/>
      <c r="OU314" s="95"/>
      <c r="OV314" s="95"/>
      <c r="OW314" s="95"/>
      <c r="OX314" s="95"/>
      <c r="OY314" s="95"/>
      <c r="OZ314" s="95"/>
      <c r="PA314" s="95"/>
      <c r="PB314" s="95"/>
      <c r="PC314" s="95"/>
      <c r="PD314" s="95"/>
      <c r="PE314" s="95"/>
      <c r="PF314" s="95"/>
      <c r="PG314" s="95"/>
      <c r="PH314" s="95"/>
    </row>
    <row r="315" spans="3:424" s="85" customFormat="1" ht="29.55" customHeight="1">
      <c r="C315" s="1815" t="s">
        <v>240</v>
      </c>
      <c r="D315" s="1815"/>
      <c r="E315" s="1815"/>
      <c r="F315" s="143">
        <f t="shared" si="89"/>
        <v>0</v>
      </c>
      <c r="G315" s="143" t="e">
        <f t="shared" si="90"/>
        <v>#VALUE!</v>
      </c>
      <c r="H315" s="143" t="e">
        <f t="shared" si="99"/>
        <v>#VALUE!</v>
      </c>
      <c r="I315" s="143" t="e">
        <f t="shared" si="99"/>
        <v>#VALUE!</v>
      </c>
      <c r="J315" s="143" t="e">
        <f t="shared" si="99"/>
        <v>#VALUE!</v>
      </c>
      <c r="K315" s="143" t="e">
        <f t="shared" si="99"/>
        <v>#VALUE!</v>
      </c>
      <c r="L315" s="143" t="e">
        <f t="shared" si="99"/>
        <v>#VALUE!</v>
      </c>
      <c r="M315" s="143" t="e">
        <f t="shared" si="99"/>
        <v>#VALUE!</v>
      </c>
      <c r="N315" s="143" t="e">
        <f t="shared" si="99"/>
        <v>#VALUE!</v>
      </c>
      <c r="O315" s="143" t="e">
        <f t="shared" si="99"/>
        <v>#VALUE!</v>
      </c>
      <c r="P315" s="143" t="e">
        <f t="shared" si="99"/>
        <v>#VALUE!</v>
      </c>
      <c r="Q315" s="143" t="e">
        <f t="shared" si="99"/>
        <v>#VALUE!</v>
      </c>
      <c r="R315" s="143" t="e">
        <f t="shared" si="99"/>
        <v>#VALUE!</v>
      </c>
      <c r="S315" s="143" t="e">
        <f t="shared" si="99"/>
        <v>#VALUE!</v>
      </c>
      <c r="T315" s="143" t="e">
        <f t="shared" si="99"/>
        <v>#VALUE!</v>
      </c>
      <c r="U315" s="143" t="e">
        <f t="shared" si="99"/>
        <v>#VALUE!</v>
      </c>
      <c r="V315" s="143" t="e">
        <f t="shared" si="99"/>
        <v>#VALUE!</v>
      </c>
      <c r="W315" s="143" t="e">
        <f t="shared" si="99"/>
        <v>#VALUE!</v>
      </c>
      <c r="X315" s="143" t="e">
        <f t="shared" si="99"/>
        <v>#VALUE!</v>
      </c>
      <c r="Y315" s="143" t="e">
        <f t="shared" si="99"/>
        <v>#VALUE!</v>
      </c>
      <c r="Z315" s="143" t="e">
        <f t="shared" si="99"/>
        <v>#VALUE!</v>
      </c>
      <c r="AA315" s="143" t="e">
        <f t="shared" si="99"/>
        <v>#VALUE!</v>
      </c>
      <c r="AB315" s="143" t="e">
        <f t="shared" si="99"/>
        <v>#VALUE!</v>
      </c>
      <c r="AC315" s="143" t="e">
        <f t="shared" si="99"/>
        <v>#VALUE!</v>
      </c>
      <c r="AD315" s="143" t="e">
        <f t="shared" si="99"/>
        <v>#VALUE!</v>
      </c>
      <c r="AE315" s="143" t="e">
        <f t="shared" si="99"/>
        <v>#VALUE!</v>
      </c>
      <c r="AF315" s="143" t="e">
        <f t="shared" si="99"/>
        <v>#VALUE!</v>
      </c>
      <c r="AG315" s="143" t="e">
        <f t="shared" si="99"/>
        <v>#VALUE!</v>
      </c>
      <c r="AH315" s="143" t="e">
        <f t="shared" si="99"/>
        <v>#VALUE!</v>
      </c>
      <c r="AI315" s="143" t="e">
        <f t="shared" si="99"/>
        <v>#VALUE!</v>
      </c>
      <c r="AJ315" s="143" t="e">
        <f t="shared" si="99"/>
        <v>#VALUE!</v>
      </c>
      <c r="AK315" s="143" t="e">
        <f t="shared" si="99"/>
        <v>#VALUE!</v>
      </c>
      <c r="AL315" s="143" t="e">
        <f t="shared" si="99"/>
        <v>#VALUE!</v>
      </c>
      <c r="AM315" s="143" t="e">
        <f t="shared" si="99"/>
        <v>#VALUE!</v>
      </c>
      <c r="AN315" s="143" t="e">
        <f t="shared" si="99"/>
        <v>#VALUE!</v>
      </c>
      <c r="AO315" s="143" t="e">
        <f t="shared" si="99"/>
        <v>#VALUE!</v>
      </c>
      <c r="AP315" s="143" t="e">
        <f t="shared" si="99"/>
        <v>#VALUE!</v>
      </c>
      <c r="AQ315" s="143" t="e">
        <f t="shared" si="99"/>
        <v>#VALUE!</v>
      </c>
      <c r="AR315" s="143" t="e">
        <f t="shared" si="99"/>
        <v>#VALUE!</v>
      </c>
      <c r="AS315" s="143" t="e">
        <f t="shared" si="99"/>
        <v>#VALUE!</v>
      </c>
      <c r="AT315" s="143" t="e">
        <f t="shared" si="99"/>
        <v>#VALUE!</v>
      </c>
      <c r="AU315" s="143" t="e">
        <f t="shared" si="99"/>
        <v>#VALUE!</v>
      </c>
      <c r="AV315" s="143" t="e">
        <f t="shared" si="99"/>
        <v>#VALUE!</v>
      </c>
      <c r="AW315" s="143" t="e">
        <f t="shared" si="99"/>
        <v>#VALUE!</v>
      </c>
      <c r="AX315" s="143" t="e">
        <f t="shared" si="99"/>
        <v>#VALUE!</v>
      </c>
      <c r="AY315" s="143" t="e">
        <f t="shared" si="99"/>
        <v>#VALUE!</v>
      </c>
      <c r="AZ315" s="143" t="e">
        <f t="shared" si="99"/>
        <v>#VALUE!</v>
      </c>
      <c r="BA315" s="143" t="e">
        <f t="shared" si="99"/>
        <v>#VALUE!</v>
      </c>
      <c r="BB315" s="143" t="e">
        <f t="shared" si="99"/>
        <v>#VALUE!</v>
      </c>
      <c r="BC315" s="143" t="e">
        <f t="shared" si="99"/>
        <v>#VALUE!</v>
      </c>
      <c r="BD315" s="143" t="e">
        <f t="shared" si="99"/>
        <v>#VALUE!</v>
      </c>
      <c r="BE315" s="143" t="e">
        <f t="shared" si="99"/>
        <v>#VALUE!</v>
      </c>
      <c r="BF315" s="143" t="e">
        <f t="shared" si="99"/>
        <v>#VALUE!</v>
      </c>
      <c r="BG315" s="143" t="e">
        <f t="shared" si="99"/>
        <v>#VALUE!</v>
      </c>
      <c r="BH315" s="143" t="e">
        <f t="shared" si="99"/>
        <v>#VALUE!</v>
      </c>
      <c r="BI315" s="143" t="e">
        <f t="shared" si="99"/>
        <v>#VALUE!</v>
      </c>
      <c r="BJ315" s="143" t="e">
        <f t="shared" si="99"/>
        <v>#VALUE!</v>
      </c>
      <c r="BK315" s="143" t="e">
        <f t="shared" si="99"/>
        <v>#VALUE!</v>
      </c>
      <c r="BL315" s="143" t="e">
        <f t="shared" si="99"/>
        <v>#VALUE!</v>
      </c>
      <c r="BM315" s="143" t="e">
        <f t="shared" si="99"/>
        <v>#VALUE!</v>
      </c>
      <c r="BN315" s="95"/>
      <c r="BO315" s="95"/>
      <c r="BP315" s="95"/>
      <c r="BQ315" s="95"/>
      <c r="BR315" s="95"/>
      <c r="BS315" s="95"/>
      <c r="BT315" s="95"/>
      <c r="BU315" s="95"/>
      <c r="BV315" s="95"/>
      <c r="BW315" s="95"/>
      <c r="BX315" s="95"/>
      <c r="BY315" s="95"/>
      <c r="BZ315" s="95"/>
      <c r="CA315" s="95"/>
      <c r="CB315" s="95"/>
      <c r="CC315" s="95"/>
      <c r="CD315" s="95"/>
      <c r="CE315" s="95"/>
      <c r="CF315" s="95"/>
      <c r="CG315" s="95"/>
      <c r="CH315" s="95"/>
      <c r="CI315" s="95"/>
      <c r="CJ315" s="95"/>
      <c r="CK315" s="95"/>
      <c r="CL315" s="95"/>
      <c r="CM315" s="95"/>
      <c r="CN315" s="95"/>
      <c r="CO315" s="95"/>
      <c r="CP315" s="95"/>
      <c r="CQ315" s="95"/>
      <c r="CR315" s="95"/>
      <c r="CS315" s="95"/>
      <c r="CT315" s="95"/>
      <c r="CU315" s="95"/>
      <c r="CV315" s="95"/>
      <c r="CW315" s="95"/>
      <c r="CX315" s="95"/>
      <c r="CY315" s="95"/>
      <c r="CZ315" s="95"/>
      <c r="DA315" s="95"/>
      <c r="DB315" s="95"/>
      <c r="DC315" s="95"/>
      <c r="DD315" s="95"/>
      <c r="DE315" s="95"/>
      <c r="DF315" s="95"/>
      <c r="DG315" s="95"/>
      <c r="DH315" s="95"/>
      <c r="DI315" s="95"/>
      <c r="DJ315" s="95"/>
      <c r="DK315" s="95"/>
      <c r="DL315" s="95"/>
      <c r="DM315" s="95"/>
      <c r="DN315" s="95"/>
      <c r="DO315" s="95"/>
      <c r="DP315" s="95"/>
      <c r="DQ315" s="95"/>
      <c r="DR315" s="95"/>
      <c r="DS315" s="95"/>
      <c r="DT315" s="95"/>
      <c r="DU315" s="95"/>
      <c r="DV315" s="95"/>
      <c r="DW315" s="95"/>
      <c r="DX315" s="95"/>
      <c r="DY315" s="95"/>
      <c r="DZ315" s="95"/>
      <c r="EA315" s="95"/>
      <c r="EB315" s="95"/>
      <c r="EC315" s="95"/>
      <c r="ED315" s="95"/>
      <c r="EE315" s="95"/>
      <c r="EF315" s="95"/>
      <c r="EG315" s="95"/>
      <c r="EH315" s="95"/>
      <c r="EI315" s="95"/>
      <c r="EJ315" s="95"/>
      <c r="EK315" s="95"/>
      <c r="EL315" s="95"/>
      <c r="EM315" s="95"/>
      <c r="EN315" s="95"/>
      <c r="EO315" s="95"/>
      <c r="EP315" s="95"/>
      <c r="EQ315" s="95"/>
      <c r="ER315" s="95"/>
      <c r="ES315" s="95"/>
      <c r="ET315" s="95"/>
      <c r="EU315" s="95"/>
      <c r="EV315" s="95"/>
      <c r="EW315" s="95"/>
      <c r="EX315" s="95"/>
      <c r="EY315" s="95"/>
      <c r="EZ315" s="95"/>
      <c r="FA315" s="95"/>
      <c r="FB315" s="95"/>
      <c r="FC315" s="95"/>
      <c r="FD315" s="95"/>
      <c r="FE315" s="95"/>
      <c r="FF315" s="95"/>
      <c r="FG315" s="95"/>
      <c r="FH315" s="95"/>
      <c r="FI315" s="95"/>
      <c r="FJ315" s="95"/>
      <c r="FK315" s="95"/>
      <c r="FL315" s="95"/>
      <c r="FM315" s="95"/>
      <c r="FN315" s="95"/>
      <c r="FO315" s="95"/>
      <c r="FP315" s="95"/>
      <c r="FQ315" s="95"/>
      <c r="FR315" s="95"/>
      <c r="FS315" s="95"/>
      <c r="FT315" s="95"/>
      <c r="FU315" s="95"/>
      <c r="FV315" s="95"/>
      <c r="FW315" s="95"/>
      <c r="FX315" s="95"/>
      <c r="FY315" s="95"/>
      <c r="FZ315" s="95"/>
      <c r="GA315" s="95"/>
      <c r="GB315" s="95"/>
      <c r="GC315" s="95"/>
      <c r="GD315" s="95"/>
      <c r="GE315" s="95"/>
      <c r="GF315" s="95"/>
      <c r="GG315" s="95"/>
      <c r="GH315" s="95"/>
      <c r="GI315" s="95"/>
      <c r="GJ315" s="95"/>
      <c r="GK315" s="95"/>
      <c r="GL315" s="95"/>
      <c r="GM315" s="95"/>
      <c r="GN315" s="95"/>
      <c r="GO315" s="95"/>
      <c r="GP315" s="95"/>
      <c r="GQ315" s="95"/>
      <c r="GR315" s="95"/>
      <c r="GS315" s="95"/>
      <c r="GT315" s="95"/>
      <c r="GU315" s="95"/>
      <c r="GV315" s="95"/>
      <c r="GW315" s="133"/>
      <c r="GX315" s="133"/>
      <c r="GY315" s="133"/>
      <c r="GZ315" s="133"/>
      <c r="HA315" s="133"/>
      <c r="HB315" s="133"/>
      <c r="HC315" s="133"/>
      <c r="HD315" s="133"/>
      <c r="HE315" s="133"/>
      <c r="HF315" s="133"/>
      <c r="HG315" s="95"/>
      <c r="HH315" s="95"/>
      <c r="HI315" s="95"/>
      <c r="HJ315" s="95"/>
      <c r="HK315" s="95"/>
      <c r="HL315" s="95"/>
      <c r="HM315" s="95"/>
      <c r="HN315" s="95"/>
      <c r="HO315" s="95"/>
      <c r="HP315" s="95"/>
      <c r="HQ315" s="95"/>
      <c r="HR315" s="95"/>
      <c r="HS315" s="95"/>
      <c r="HT315" s="95"/>
      <c r="HU315" s="95"/>
      <c r="HV315" s="95"/>
      <c r="HW315" s="95"/>
      <c r="HX315" s="95"/>
      <c r="HY315" s="95"/>
      <c r="HZ315" s="95"/>
      <c r="IA315" s="95"/>
      <c r="IB315" s="95"/>
      <c r="IC315" s="95"/>
      <c r="ID315" s="95"/>
      <c r="IE315" s="95"/>
      <c r="IF315" s="95"/>
      <c r="IG315" s="95"/>
      <c r="IH315" s="95"/>
      <c r="II315" s="95"/>
      <c r="IJ315" s="95"/>
      <c r="IK315" s="95"/>
      <c r="IL315" s="95"/>
      <c r="IM315" s="95"/>
      <c r="IN315" s="95"/>
      <c r="IO315" s="95"/>
      <c r="IP315" s="95"/>
      <c r="IQ315" s="95"/>
      <c r="IR315" s="95"/>
      <c r="IS315" s="95"/>
      <c r="IT315" s="95"/>
      <c r="IU315" s="95"/>
      <c r="IV315" s="95"/>
      <c r="IW315" s="95"/>
      <c r="IX315" s="95"/>
      <c r="IY315" s="95"/>
      <c r="IZ315" s="95"/>
      <c r="JA315" s="95"/>
      <c r="JB315" s="95"/>
      <c r="JC315" s="95"/>
      <c r="JD315" s="95"/>
      <c r="JE315" s="95"/>
      <c r="JF315" s="95"/>
      <c r="JG315" s="95"/>
      <c r="JH315" s="95"/>
      <c r="JI315" s="95"/>
      <c r="JJ315" s="95"/>
      <c r="JK315" s="95"/>
      <c r="JL315" s="95"/>
      <c r="JM315" s="95"/>
      <c r="JN315" s="95"/>
      <c r="JO315" s="95"/>
      <c r="JP315" s="95"/>
      <c r="JQ315" s="95"/>
      <c r="JR315" s="95"/>
      <c r="JS315" s="95"/>
      <c r="JT315" s="95"/>
      <c r="JU315" s="95"/>
      <c r="JV315" s="95"/>
      <c r="JW315" s="95"/>
      <c r="JX315" s="95"/>
      <c r="JY315" s="95"/>
      <c r="JZ315" s="95"/>
      <c r="KA315" s="95"/>
      <c r="KB315" s="95"/>
      <c r="KC315" s="95"/>
      <c r="KD315" s="95"/>
      <c r="KE315" s="95"/>
      <c r="KF315" s="95"/>
      <c r="KG315" s="95"/>
      <c r="KH315" s="95"/>
      <c r="KI315" s="95"/>
      <c r="KJ315" s="95"/>
      <c r="KK315" s="95"/>
      <c r="KL315" s="95"/>
      <c r="KM315" s="95"/>
      <c r="KN315" s="95"/>
      <c r="KO315" s="95"/>
      <c r="KP315" s="95"/>
      <c r="KQ315" s="95"/>
      <c r="KR315" s="95"/>
      <c r="KS315" s="95"/>
      <c r="KT315" s="95"/>
      <c r="KU315" s="95"/>
      <c r="KV315" s="95"/>
      <c r="KW315" s="95"/>
      <c r="KX315" s="95"/>
      <c r="KY315" s="95"/>
      <c r="KZ315" s="95"/>
      <c r="LA315" s="95"/>
      <c r="LB315" s="95"/>
      <c r="LC315" s="95"/>
      <c r="LD315" s="95"/>
      <c r="LE315" s="95"/>
      <c r="LF315" s="95"/>
      <c r="LG315" s="95"/>
      <c r="LH315" s="95"/>
      <c r="LI315" s="95"/>
      <c r="LJ315" s="95"/>
      <c r="LK315" s="95"/>
      <c r="LL315" s="95"/>
      <c r="LM315" s="95"/>
      <c r="LN315" s="95"/>
      <c r="LO315" s="95"/>
      <c r="LP315" s="95"/>
      <c r="LQ315" s="95"/>
      <c r="LR315" s="95"/>
      <c r="LS315" s="95"/>
      <c r="LT315" s="95"/>
      <c r="LU315" s="95"/>
      <c r="LV315" s="95"/>
      <c r="LW315" s="95"/>
      <c r="LX315" s="95"/>
      <c r="LY315" s="95"/>
      <c r="LZ315" s="95"/>
      <c r="MA315" s="95"/>
      <c r="MB315" s="95"/>
      <c r="MC315" s="95"/>
      <c r="MD315" s="95"/>
      <c r="ME315" s="95"/>
      <c r="MF315" s="95"/>
      <c r="MG315" s="95"/>
      <c r="MH315" s="95"/>
      <c r="MI315" s="95"/>
      <c r="MJ315" s="95"/>
      <c r="MK315" s="95"/>
      <c r="ML315" s="95"/>
      <c r="MM315" s="95"/>
      <c r="MN315" s="95"/>
      <c r="MO315" s="95"/>
      <c r="MP315" s="95"/>
      <c r="MQ315" s="95"/>
      <c r="MR315" s="95"/>
      <c r="MS315" s="95"/>
      <c r="MT315" s="95"/>
      <c r="MU315" s="95"/>
      <c r="MV315" s="95"/>
      <c r="MW315" s="95"/>
      <c r="MX315" s="95"/>
      <c r="MY315" s="95"/>
      <c r="MZ315" s="95"/>
      <c r="NA315" s="95"/>
      <c r="NB315" s="95"/>
      <c r="NC315" s="95"/>
      <c r="ND315" s="95"/>
      <c r="NE315" s="95"/>
      <c r="NF315" s="95"/>
      <c r="NG315" s="95"/>
      <c r="NH315" s="95"/>
      <c r="NI315" s="95"/>
      <c r="NJ315" s="95"/>
      <c r="NK315" s="95"/>
      <c r="NL315" s="95"/>
      <c r="NM315" s="95"/>
      <c r="NN315" s="95"/>
      <c r="NO315" s="95"/>
      <c r="NP315" s="95"/>
      <c r="NQ315" s="95"/>
      <c r="NR315" s="95"/>
      <c r="NS315" s="95"/>
      <c r="NT315" s="95"/>
      <c r="NU315" s="95"/>
      <c r="NV315" s="95"/>
      <c r="NW315" s="95"/>
      <c r="NX315" s="95"/>
      <c r="NY315" s="95"/>
      <c r="NZ315" s="95"/>
      <c r="OA315" s="95"/>
      <c r="OB315" s="95"/>
      <c r="OC315" s="95"/>
      <c r="OD315" s="95"/>
      <c r="OE315" s="95"/>
      <c r="OF315" s="95"/>
      <c r="OG315" s="95"/>
      <c r="OH315" s="95"/>
      <c r="OI315" s="95"/>
      <c r="OJ315" s="95"/>
      <c r="OK315" s="95"/>
      <c r="OL315" s="95"/>
      <c r="OM315" s="95"/>
      <c r="ON315" s="95"/>
      <c r="OO315" s="95"/>
      <c r="OP315" s="95"/>
      <c r="OQ315" s="95"/>
      <c r="OR315" s="95"/>
      <c r="OS315" s="95"/>
      <c r="OT315" s="95"/>
      <c r="OU315" s="95"/>
      <c r="OV315" s="95"/>
      <c r="OW315" s="95"/>
      <c r="OX315" s="95"/>
      <c r="OY315" s="95"/>
      <c r="OZ315" s="95"/>
      <c r="PA315" s="95"/>
      <c r="PB315" s="95"/>
      <c r="PC315" s="95"/>
      <c r="PD315" s="95"/>
      <c r="PE315" s="95"/>
      <c r="PF315" s="95"/>
      <c r="PG315" s="95"/>
      <c r="PH315" s="95"/>
    </row>
    <row r="316" spans="3:424" s="85" customFormat="1" ht="18">
      <c r="C316" s="1816" t="s">
        <v>261</v>
      </c>
      <c r="D316" s="1816"/>
      <c r="E316" s="1817"/>
      <c r="F316" s="131"/>
      <c r="G316" s="144"/>
      <c r="H316" s="144"/>
      <c r="I316" s="144"/>
      <c r="J316" s="144"/>
      <c r="K316" s="144"/>
      <c r="L316" s="144"/>
      <c r="M316" s="144"/>
      <c r="N316" s="144"/>
      <c r="O316" s="144"/>
      <c r="P316" s="144"/>
      <c r="Q316" s="144"/>
      <c r="R316" s="144"/>
      <c r="S316" s="144"/>
      <c r="T316" s="144"/>
      <c r="U316" s="144"/>
      <c r="V316" s="144"/>
      <c r="W316" s="144"/>
      <c r="X316" s="144"/>
      <c r="Y316" s="144"/>
      <c r="Z316" s="144"/>
      <c r="AA316" s="144"/>
      <c r="AB316" s="144"/>
      <c r="AC316" s="144"/>
      <c r="AD316" s="144"/>
      <c r="AE316" s="144"/>
      <c r="AF316" s="144"/>
      <c r="AG316" s="144"/>
      <c r="AH316" s="144"/>
      <c r="AI316" s="144"/>
      <c r="AJ316" s="144"/>
      <c r="AK316" s="144"/>
      <c r="AL316" s="144"/>
      <c r="AM316" s="144"/>
      <c r="AN316" s="144"/>
      <c r="AO316" s="144"/>
      <c r="AP316" s="144"/>
      <c r="AQ316" s="144"/>
      <c r="AR316" s="144"/>
      <c r="AS316" s="144"/>
      <c r="AT316" s="144"/>
      <c r="AU316" s="144"/>
      <c r="AV316" s="144"/>
      <c r="AW316" s="144"/>
      <c r="AX316" s="144"/>
      <c r="AY316" s="144"/>
      <c r="AZ316" s="144"/>
      <c r="BA316" s="144"/>
      <c r="BB316" s="144"/>
      <c r="BC316" s="144"/>
      <c r="BD316" s="144"/>
      <c r="BE316" s="144"/>
      <c r="BF316" s="144"/>
      <c r="BG316" s="144"/>
      <c r="BH316" s="144"/>
      <c r="BI316" s="144"/>
      <c r="BJ316" s="144"/>
      <c r="BK316" s="144"/>
      <c r="BL316" s="144"/>
      <c r="BM316" s="144"/>
      <c r="BN316" s="95"/>
      <c r="BO316" s="95"/>
      <c r="BP316" s="95"/>
      <c r="BQ316" s="95"/>
      <c r="BR316" s="95"/>
      <c r="BS316" s="95"/>
      <c r="BT316" s="95"/>
      <c r="BU316" s="95"/>
      <c r="BV316" s="95"/>
      <c r="BW316" s="95"/>
      <c r="BX316" s="95"/>
      <c r="BY316" s="95"/>
      <c r="BZ316" s="95"/>
      <c r="CA316" s="95"/>
      <c r="CB316" s="95"/>
      <c r="CC316" s="95"/>
      <c r="CD316" s="95"/>
      <c r="CE316" s="95"/>
      <c r="CF316" s="95"/>
      <c r="CG316" s="95"/>
      <c r="CH316" s="95"/>
      <c r="CI316" s="95"/>
      <c r="CJ316" s="95"/>
      <c r="CK316" s="95"/>
      <c r="CL316" s="95"/>
      <c r="CM316" s="95"/>
      <c r="CN316" s="95"/>
      <c r="CO316" s="95"/>
      <c r="CP316" s="95"/>
      <c r="CQ316" s="95"/>
      <c r="CR316" s="95"/>
      <c r="CS316" s="95"/>
      <c r="CT316" s="95"/>
      <c r="CU316" s="95"/>
      <c r="CV316" s="95"/>
      <c r="CW316" s="95"/>
      <c r="CX316" s="95"/>
      <c r="CY316" s="95"/>
      <c r="CZ316" s="95"/>
      <c r="DA316" s="95"/>
      <c r="DB316" s="95"/>
      <c r="DC316" s="95"/>
      <c r="DD316" s="95"/>
      <c r="DE316" s="95"/>
      <c r="DF316" s="95"/>
      <c r="DG316" s="95"/>
      <c r="DH316" s="95"/>
      <c r="DI316" s="95"/>
      <c r="DJ316" s="95"/>
      <c r="DK316" s="95"/>
      <c r="DL316" s="95"/>
      <c r="DM316" s="95"/>
      <c r="DN316" s="95"/>
      <c r="DO316" s="95"/>
      <c r="DP316" s="95"/>
      <c r="DQ316" s="95"/>
      <c r="DR316" s="95"/>
      <c r="DS316" s="95"/>
      <c r="DT316" s="95"/>
      <c r="DU316" s="95"/>
      <c r="DV316" s="95"/>
      <c r="DW316" s="95"/>
      <c r="DX316" s="95"/>
      <c r="DY316" s="95"/>
      <c r="DZ316" s="95"/>
      <c r="EA316" s="95"/>
      <c r="EB316" s="95"/>
      <c r="EC316" s="95"/>
      <c r="ED316" s="95"/>
      <c r="EE316" s="95"/>
      <c r="EF316" s="95"/>
      <c r="EG316" s="95"/>
      <c r="EH316" s="95"/>
      <c r="EI316" s="95"/>
      <c r="EJ316" s="95"/>
      <c r="EK316" s="95"/>
      <c r="EL316" s="95"/>
      <c r="EM316" s="95"/>
      <c r="EN316" s="95"/>
      <c r="EO316" s="95"/>
      <c r="EP316" s="95"/>
      <c r="EQ316" s="95"/>
      <c r="ER316" s="95"/>
      <c r="ES316" s="95"/>
      <c r="ET316" s="95"/>
      <c r="EU316" s="95"/>
      <c r="EV316" s="95"/>
      <c r="EW316" s="95"/>
      <c r="EX316" s="95"/>
      <c r="EY316" s="95"/>
      <c r="EZ316" s="95"/>
      <c r="FA316" s="95"/>
      <c r="FB316" s="95"/>
      <c r="FC316" s="95"/>
      <c r="FD316" s="95"/>
      <c r="FE316" s="95"/>
      <c r="FF316" s="95"/>
      <c r="FG316" s="95"/>
      <c r="FH316" s="95"/>
      <c r="FI316" s="95"/>
      <c r="FJ316" s="95"/>
      <c r="FK316" s="95"/>
      <c r="FL316" s="95"/>
      <c r="FM316" s="95"/>
      <c r="FN316" s="95"/>
      <c r="FO316" s="95"/>
      <c r="FP316" s="95"/>
      <c r="FQ316" s="95"/>
      <c r="FR316" s="95"/>
      <c r="FS316" s="95"/>
      <c r="FT316" s="95"/>
      <c r="FU316" s="95"/>
      <c r="FV316" s="95"/>
      <c r="FW316" s="95"/>
      <c r="FX316" s="95"/>
      <c r="FY316" s="95"/>
      <c r="FZ316" s="95"/>
      <c r="GA316" s="95"/>
      <c r="GB316" s="95"/>
      <c r="GC316" s="95"/>
      <c r="GD316" s="95"/>
      <c r="GE316" s="95"/>
      <c r="GF316" s="95"/>
      <c r="GG316" s="95"/>
      <c r="GH316" s="95"/>
      <c r="GI316" s="95"/>
      <c r="GJ316" s="95"/>
      <c r="GK316" s="95"/>
      <c r="GL316" s="95"/>
      <c r="GM316" s="95"/>
      <c r="GN316" s="95"/>
      <c r="GO316" s="95"/>
      <c r="GP316" s="95"/>
      <c r="GQ316" s="95"/>
      <c r="GR316" s="95"/>
      <c r="GS316" s="95"/>
      <c r="GT316" s="95"/>
      <c r="GU316" s="95"/>
      <c r="GV316" s="95"/>
      <c r="GW316" s="133"/>
      <c r="GX316" s="133"/>
      <c r="GY316" s="133"/>
      <c r="GZ316" s="133"/>
      <c r="HA316" s="133"/>
      <c r="HB316" s="133"/>
      <c r="HC316" s="133"/>
      <c r="HD316" s="133"/>
      <c r="HE316" s="133"/>
      <c r="HF316" s="133"/>
      <c r="HG316" s="95"/>
      <c r="HH316" s="95"/>
      <c r="HI316" s="95"/>
      <c r="HJ316" s="95"/>
      <c r="HK316" s="95"/>
      <c r="HL316" s="95"/>
      <c r="HM316" s="95"/>
      <c r="HN316" s="95"/>
      <c r="HO316" s="95"/>
      <c r="HP316" s="95"/>
      <c r="HQ316" s="95"/>
      <c r="HR316" s="95"/>
      <c r="HS316" s="95"/>
      <c r="HT316" s="95"/>
      <c r="HU316" s="95"/>
      <c r="HV316" s="95"/>
      <c r="HW316" s="95"/>
      <c r="HX316" s="95"/>
      <c r="HY316" s="95"/>
      <c r="HZ316" s="95"/>
      <c r="IA316" s="95"/>
      <c r="IB316" s="95"/>
      <c r="IC316" s="95"/>
      <c r="ID316" s="95"/>
      <c r="IE316" s="95"/>
      <c r="IF316" s="95"/>
      <c r="IG316" s="95"/>
      <c r="IH316" s="95"/>
      <c r="II316" s="95"/>
      <c r="IJ316" s="95"/>
      <c r="IK316" s="95"/>
      <c r="IL316" s="95"/>
      <c r="IM316" s="95"/>
      <c r="IN316" s="95"/>
      <c r="IO316" s="95"/>
      <c r="IP316" s="95"/>
      <c r="IQ316" s="95"/>
      <c r="IR316" s="95"/>
      <c r="IS316" s="95"/>
      <c r="IT316" s="95"/>
      <c r="IU316" s="95"/>
      <c r="IV316" s="95"/>
      <c r="IW316" s="95"/>
      <c r="IX316" s="95"/>
      <c r="IY316" s="95"/>
      <c r="IZ316" s="95"/>
      <c r="JA316" s="95"/>
      <c r="JB316" s="95"/>
      <c r="JC316" s="95"/>
      <c r="JD316" s="95"/>
      <c r="JE316" s="95"/>
      <c r="JF316" s="95"/>
      <c r="JG316" s="95"/>
      <c r="JH316" s="95"/>
      <c r="JI316" s="95"/>
      <c r="JJ316" s="95"/>
      <c r="JK316" s="95"/>
      <c r="JL316" s="95"/>
      <c r="JM316" s="95"/>
      <c r="JN316" s="95"/>
      <c r="JO316" s="95"/>
      <c r="JP316" s="95"/>
      <c r="JQ316" s="95"/>
      <c r="JR316" s="95"/>
      <c r="JS316" s="95"/>
      <c r="JT316" s="95"/>
      <c r="JU316" s="95"/>
      <c r="JV316" s="95"/>
      <c r="JW316" s="95"/>
      <c r="JX316" s="95"/>
      <c r="JY316" s="95"/>
      <c r="JZ316" s="95"/>
      <c r="KA316" s="95"/>
      <c r="KB316" s="95"/>
      <c r="KC316" s="95"/>
      <c r="KD316" s="95"/>
      <c r="KE316" s="95"/>
      <c r="KF316" s="95"/>
      <c r="KG316" s="95"/>
      <c r="KH316" s="95"/>
      <c r="KI316" s="95"/>
      <c r="KJ316" s="95"/>
      <c r="KK316" s="95"/>
      <c r="KL316" s="95"/>
      <c r="KM316" s="95"/>
      <c r="KN316" s="95"/>
      <c r="KO316" s="95"/>
      <c r="KP316" s="95"/>
      <c r="KQ316" s="95"/>
      <c r="KR316" s="95"/>
      <c r="KS316" s="95"/>
      <c r="KT316" s="95"/>
      <c r="KU316" s="95"/>
      <c r="KV316" s="95"/>
      <c r="KW316" s="95"/>
      <c r="KX316" s="95"/>
      <c r="KY316" s="95"/>
      <c r="KZ316" s="95"/>
      <c r="LA316" s="95"/>
      <c r="LB316" s="95"/>
      <c r="LC316" s="95"/>
      <c r="LD316" s="95"/>
      <c r="LE316" s="95"/>
      <c r="LF316" s="95"/>
      <c r="LG316" s="95"/>
      <c r="LH316" s="95"/>
      <c r="LI316" s="95"/>
      <c r="LJ316" s="95"/>
      <c r="LK316" s="95"/>
      <c r="LL316" s="95"/>
      <c r="LM316" s="95"/>
      <c r="LN316" s="95"/>
      <c r="LO316" s="95"/>
      <c r="LP316" s="95"/>
      <c r="LQ316" s="95"/>
      <c r="LR316" s="95"/>
      <c r="LS316" s="95"/>
      <c r="LT316" s="95"/>
      <c r="LU316" s="95"/>
      <c r="LV316" s="95"/>
      <c r="LW316" s="95"/>
      <c r="LX316" s="95"/>
      <c r="LY316" s="95"/>
      <c r="LZ316" s="95"/>
      <c r="MA316" s="95"/>
      <c r="MB316" s="95"/>
      <c r="MC316" s="95"/>
      <c r="MD316" s="95"/>
      <c r="ME316" s="95"/>
      <c r="MF316" s="95"/>
      <c r="MG316" s="95"/>
      <c r="MH316" s="95"/>
      <c r="MI316" s="95"/>
      <c r="MJ316" s="95"/>
      <c r="MK316" s="95"/>
      <c r="ML316" s="95"/>
      <c r="MM316" s="95"/>
      <c r="MN316" s="95"/>
      <c r="MO316" s="95"/>
      <c r="MP316" s="95"/>
      <c r="MQ316" s="95"/>
      <c r="MR316" s="95"/>
      <c r="MS316" s="95"/>
      <c r="MT316" s="95"/>
      <c r="MU316" s="95"/>
      <c r="MV316" s="95"/>
      <c r="MW316" s="95"/>
      <c r="MX316" s="95"/>
      <c r="MY316" s="95"/>
      <c r="MZ316" s="95"/>
      <c r="NA316" s="95"/>
      <c r="NB316" s="95"/>
      <c r="NC316" s="95"/>
      <c r="ND316" s="95"/>
      <c r="NE316" s="95"/>
      <c r="NF316" s="95"/>
      <c r="NG316" s="95"/>
      <c r="NH316" s="95"/>
      <c r="NI316" s="95"/>
      <c r="NJ316" s="95"/>
      <c r="NK316" s="95"/>
      <c r="NL316" s="95"/>
      <c r="NM316" s="95"/>
      <c r="NN316" s="95"/>
      <c r="NO316" s="95"/>
      <c r="NP316" s="95"/>
      <c r="NQ316" s="95"/>
      <c r="NR316" s="95"/>
      <c r="NS316" s="95"/>
      <c r="NT316" s="95"/>
      <c r="NU316" s="95"/>
      <c r="NV316" s="95"/>
      <c r="NW316" s="95"/>
      <c r="NX316" s="95"/>
      <c r="NY316" s="95"/>
      <c r="NZ316" s="95"/>
      <c r="OA316" s="95"/>
      <c r="OB316" s="95"/>
      <c r="OC316" s="95"/>
      <c r="OD316" s="95"/>
      <c r="OE316" s="95"/>
      <c r="OF316" s="95"/>
      <c r="OG316" s="95"/>
      <c r="OH316" s="95"/>
      <c r="OI316" s="95"/>
      <c r="OJ316" s="95"/>
      <c r="OK316" s="95"/>
      <c r="OL316" s="95"/>
      <c r="OM316" s="95"/>
      <c r="ON316" s="95"/>
      <c r="OO316" s="95"/>
      <c r="OP316" s="95"/>
      <c r="OQ316" s="95"/>
      <c r="OR316" s="95"/>
      <c r="OS316" s="95"/>
      <c r="OT316" s="95"/>
      <c r="OU316" s="95"/>
      <c r="OV316" s="95"/>
      <c r="OW316" s="95"/>
      <c r="OX316" s="95"/>
      <c r="OY316" s="95"/>
      <c r="OZ316" s="95"/>
      <c r="PA316" s="95"/>
      <c r="PB316" s="95"/>
      <c r="PC316" s="95"/>
      <c r="PD316" s="95"/>
      <c r="PE316" s="95"/>
      <c r="PF316" s="95"/>
      <c r="PG316" s="95"/>
      <c r="PH316" s="95"/>
    </row>
    <row r="317" spans="3:424" s="85" customFormat="1" ht="29.55" customHeight="1">
      <c r="C317" s="1815">
        <f>C157</f>
        <v>0</v>
      </c>
      <c r="D317" s="1815"/>
      <c r="E317" s="1815"/>
      <c r="F317" s="143">
        <f t="shared" si="89"/>
        <v>0</v>
      </c>
      <c r="G317" s="143" t="e">
        <f t="shared" si="90"/>
        <v>#VALUE!</v>
      </c>
      <c r="H317" s="143" t="e">
        <f t="shared" si="99"/>
        <v>#VALUE!</v>
      </c>
      <c r="I317" s="143" t="e">
        <f t="shared" si="99"/>
        <v>#VALUE!</v>
      </c>
      <c r="J317" s="143" t="e">
        <f t="shared" si="99"/>
        <v>#VALUE!</v>
      </c>
      <c r="K317" s="143" t="e">
        <f t="shared" si="99"/>
        <v>#VALUE!</v>
      </c>
      <c r="L317" s="143" t="e">
        <f t="shared" si="99"/>
        <v>#VALUE!</v>
      </c>
      <c r="M317" s="143" t="e">
        <f t="shared" si="99"/>
        <v>#VALUE!</v>
      </c>
      <c r="N317" s="143" t="e">
        <f t="shared" si="99"/>
        <v>#VALUE!</v>
      </c>
      <c r="O317" s="143" t="e">
        <f t="shared" si="99"/>
        <v>#VALUE!</v>
      </c>
      <c r="P317" s="143" t="e">
        <f t="shared" si="99"/>
        <v>#VALUE!</v>
      </c>
      <c r="Q317" s="143" t="e">
        <f t="shared" si="99"/>
        <v>#VALUE!</v>
      </c>
      <c r="R317" s="143" t="e">
        <f t="shared" si="99"/>
        <v>#VALUE!</v>
      </c>
      <c r="S317" s="143" t="e">
        <f t="shared" si="99"/>
        <v>#VALUE!</v>
      </c>
      <c r="T317" s="143" t="e">
        <f t="shared" si="99"/>
        <v>#VALUE!</v>
      </c>
      <c r="U317" s="143" t="e">
        <f t="shared" si="99"/>
        <v>#VALUE!</v>
      </c>
      <c r="V317" s="143" t="e">
        <f t="shared" si="99"/>
        <v>#VALUE!</v>
      </c>
      <c r="W317" s="143" t="e">
        <f t="shared" si="99"/>
        <v>#VALUE!</v>
      </c>
      <c r="X317" s="143" t="e">
        <f t="shared" si="99"/>
        <v>#VALUE!</v>
      </c>
      <c r="Y317" s="143" t="e">
        <f t="shared" si="99"/>
        <v>#VALUE!</v>
      </c>
      <c r="Z317" s="143" t="e">
        <f t="shared" si="99"/>
        <v>#VALUE!</v>
      </c>
      <c r="AA317" s="143" t="e">
        <f t="shared" si="99"/>
        <v>#VALUE!</v>
      </c>
      <c r="AB317" s="143" t="e">
        <f t="shared" si="99"/>
        <v>#VALUE!</v>
      </c>
      <c r="AC317" s="143" t="e">
        <f t="shared" si="99"/>
        <v>#VALUE!</v>
      </c>
      <c r="AD317" s="143" t="e">
        <f t="shared" si="99"/>
        <v>#VALUE!</v>
      </c>
      <c r="AE317" s="143" t="e">
        <f t="shared" si="99"/>
        <v>#VALUE!</v>
      </c>
      <c r="AF317" s="143" t="e">
        <f t="shared" si="99"/>
        <v>#VALUE!</v>
      </c>
      <c r="AG317" s="143" t="e">
        <f t="shared" si="99"/>
        <v>#VALUE!</v>
      </c>
      <c r="AH317" s="143" t="e">
        <f t="shared" si="99"/>
        <v>#VALUE!</v>
      </c>
      <c r="AI317" s="143" t="e">
        <f t="shared" si="99"/>
        <v>#VALUE!</v>
      </c>
      <c r="AJ317" s="143" t="e">
        <f t="shared" si="99"/>
        <v>#VALUE!</v>
      </c>
      <c r="AK317" s="143" t="e">
        <f t="shared" si="99"/>
        <v>#VALUE!</v>
      </c>
      <c r="AL317" s="143" t="e">
        <f t="shared" si="99"/>
        <v>#VALUE!</v>
      </c>
      <c r="AM317" s="143" t="e">
        <f t="shared" si="99"/>
        <v>#VALUE!</v>
      </c>
      <c r="AN317" s="143" t="e">
        <f t="shared" si="99"/>
        <v>#VALUE!</v>
      </c>
      <c r="AO317" s="143" t="e">
        <f t="shared" si="99"/>
        <v>#VALUE!</v>
      </c>
      <c r="AP317" s="143" t="e">
        <f t="shared" si="99"/>
        <v>#VALUE!</v>
      </c>
      <c r="AQ317" s="143" t="e">
        <f t="shared" si="99"/>
        <v>#VALUE!</v>
      </c>
      <c r="AR317" s="143" t="e">
        <f t="shared" si="99"/>
        <v>#VALUE!</v>
      </c>
      <c r="AS317" s="143" t="e">
        <f t="shared" si="99"/>
        <v>#VALUE!</v>
      </c>
      <c r="AT317" s="143" t="e">
        <f t="shared" si="99"/>
        <v>#VALUE!</v>
      </c>
      <c r="AU317" s="143" t="e">
        <f t="shared" si="99"/>
        <v>#VALUE!</v>
      </c>
      <c r="AV317" s="143" t="e">
        <f t="shared" si="99"/>
        <v>#VALUE!</v>
      </c>
      <c r="AW317" s="143" t="e">
        <f t="shared" si="99"/>
        <v>#VALUE!</v>
      </c>
      <c r="AX317" s="143" t="e">
        <f t="shared" si="99"/>
        <v>#VALUE!</v>
      </c>
      <c r="AY317" s="143" t="e">
        <f t="shared" si="99"/>
        <v>#VALUE!</v>
      </c>
      <c r="AZ317" s="143" t="e">
        <f t="shared" si="99"/>
        <v>#VALUE!</v>
      </c>
      <c r="BA317" s="143" t="e">
        <f t="shared" si="99"/>
        <v>#VALUE!</v>
      </c>
      <c r="BB317" s="143" t="e">
        <f t="shared" si="99"/>
        <v>#VALUE!</v>
      </c>
      <c r="BC317" s="143" t="e">
        <f t="shared" si="99"/>
        <v>#VALUE!</v>
      </c>
      <c r="BD317" s="143" t="e">
        <f t="shared" si="99"/>
        <v>#VALUE!</v>
      </c>
      <c r="BE317" s="143" t="e">
        <f t="shared" si="99"/>
        <v>#VALUE!</v>
      </c>
      <c r="BF317" s="143" t="e">
        <f t="shared" si="99"/>
        <v>#VALUE!</v>
      </c>
      <c r="BG317" s="143" t="e">
        <f t="shared" si="99"/>
        <v>#VALUE!</v>
      </c>
      <c r="BH317" s="143" t="e">
        <f t="shared" si="99"/>
        <v>#VALUE!</v>
      </c>
      <c r="BI317" s="143" t="e">
        <f t="shared" si="99"/>
        <v>#VALUE!</v>
      </c>
      <c r="BJ317" s="143" t="e">
        <f t="shared" si="99"/>
        <v>#VALUE!</v>
      </c>
      <c r="BK317" s="143" t="e">
        <f t="shared" si="99"/>
        <v>#VALUE!</v>
      </c>
      <c r="BL317" s="143" t="e">
        <f t="shared" si="99"/>
        <v>#VALUE!</v>
      </c>
      <c r="BM317" s="143" t="e">
        <f t="shared" si="99"/>
        <v>#VALUE!</v>
      </c>
      <c r="BN317" s="95"/>
      <c r="BO317" s="95"/>
      <c r="BP317" s="95"/>
      <c r="BQ317" s="95"/>
      <c r="BR317" s="95"/>
      <c r="BS317" s="95"/>
      <c r="BT317" s="95"/>
      <c r="BU317" s="95"/>
      <c r="BV317" s="95"/>
      <c r="BW317" s="95"/>
      <c r="BX317" s="95"/>
      <c r="BY317" s="95"/>
      <c r="BZ317" s="95"/>
      <c r="CA317" s="95"/>
      <c r="CB317" s="95"/>
      <c r="CC317" s="95"/>
      <c r="CD317" s="95"/>
      <c r="CE317" s="95"/>
      <c r="CF317" s="95"/>
      <c r="CG317" s="95"/>
      <c r="CH317" s="95"/>
      <c r="CI317" s="95"/>
      <c r="CJ317" s="95"/>
      <c r="CK317" s="95"/>
      <c r="CL317" s="95"/>
      <c r="CM317" s="95"/>
      <c r="CN317" s="95"/>
      <c r="CO317" s="95"/>
      <c r="CP317" s="95"/>
      <c r="CQ317" s="95"/>
      <c r="CR317" s="95"/>
      <c r="CS317" s="95"/>
      <c r="CT317" s="95"/>
      <c r="CU317" s="95"/>
      <c r="CV317" s="95"/>
      <c r="CW317" s="95"/>
      <c r="CX317" s="95"/>
      <c r="CY317" s="95"/>
      <c r="CZ317" s="95"/>
      <c r="DA317" s="95"/>
      <c r="DB317" s="95"/>
      <c r="DC317" s="95"/>
      <c r="DD317" s="95"/>
      <c r="DE317" s="95"/>
      <c r="DF317" s="95"/>
      <c r="DG317" s="95"/>
      <c r="DH317" s="95"/>
      <c r="DI317" s="95"/>
      <c r="DJ317" s="95"/>
      <c r="DK317" s="95"/>
      <c r="DL317" s="95"/>
      <c r="DM317" s="95"/>
      <c r="DN317" s="95"/>
      <c r="DO317" s="95"/>
      <c r="DP317" s="95"/>
      <c r="DQ317" s="95"/>
      <c r="DR317" s="95"/>
      <c r="DS317" s="95"/>
      <c r="DT317" s="95"/>
      <c r="DU317" s="95"/>
      <c r="DV317" s="95"/>
      <c r="DW317" s="95"/>
      <c r="DX317" s="95"/>
      <c r="DY317" s="95"/>
      <c r="DZ317" s="95"/>
      <c r="EA317" s="95"/>
      <c r="EB317" s="95"/>
      <c r="EC317" s="95"/>
      <c r="ED317" s="95"/>
      <c r="EE317" s="95"/>
      <c r="EF317" s="95"/>
      <c r="EG317" s="95"/>
      <c r="EH317" s="95"/>
      <c r="EI317" s="95"/>
      <c r="EJ317" s="95"/>
      <c r="EK317" s="95"/>
      <c r="EL317" s="95"/>
      <c r="EM317" s="95"/>
      <c r="EN317" s="95"/>
      <c r="EO317" s="95"/>
      <c r="EP317" s="95"/>
      <c r="EQ317" s="95"/>
      <c r="ER317" s="95"/>
      <c r="ES317" s="95"/>
      <c r="ET317" s="95"/>
      <c r="EU317" s="95"/>
      <c r="EV317" s="95"/>
      <c r="EW317" s="95"/>
      <c r="EX317" s="95"/>
      <c r="EY317" s="95"/>
      <c r="EZ317" s="95"/>
      <c r="FA317" s="95"/>
      <c r="FB317" s="95"/>
      <c r="FC317" s="95"/>
      <c r="FD317" s="95"/>
      <c r="FE317" s="95"/>
      <c r="FF317" s="95"/>
      <c r="FG317" s="95"/>
      <c r="FH317" s="95"/>
      <c r="FI317" s="95"/>
      <c r="FJ317" s="95"/>
      <c r="FK317" s="95"/>
      <c r="FL317" s="95"/>
      <c r="FM317" s="95"/>
      <c r="FN317" s="95"/>
      <c r="FO317" s="95"/>
      <c r="FP317" s="95"/>
      <c r="FQ317" s="95"/>
      <c r="FR317" s="95"/>
      <c r="FS317" s="95"/>
      <c r="FT317" s="95"/>
      <c r="FU317" s="95"/>
      <c r="FV317" s="95"/>
      <c r="FW317" s="95"/>
      <c r="FX317" s="95"/>
      <c r="FY317" s="95"/>
      <c r="FZ317" s="95"/>
      <c r="GA317" s="95"/>
      <c r="GB317" s="95"/>
      <c r="GC317" s="95"/>
      <c r="GD317" s="95"/>
      <c r="GE317" s="95"/>
      <c r="GF317" s="95"/>
      <c r="GG317" s="95"/>
      <c r="GH317" s="95"/>
      <c r="GI317" s="95"/>
      <c r="GJ317" s="95"/>
      <c r="GK317" s="95"/>
      <c r="GL317" s="95"/>
      <c r="GM317" s="95"/>
      <c r="GN317" s="95"/>
      <c r="GO317" s="95"/>
      <c r="GP317" s="95"/>
      <c r="GQ317" s="95"/>
      <c r="GR317" s="95"/>
      <c r="GS317" s="95"/>
      <c r="GT317" s="95"/>
      <c r="GU317" s="95"/>
      <c r="GV317" s="95"/>
      <c r="GW317" s="133"/>
      <c r="GX317" s="133"/>
      <c r="GY317" s="133"/>
      <c r="GZ317" s="133"/>
      <c r="HA317" s="133"/>
      <c r="HB317" s="133"/>
      <c r="HC317" s="133"/>
      <c r="HD317" s="133"/>
      <c r="HE317" s="133"/>
      <c r="HF317" s="133"/>
      <c r="HG317" s="95"/>
      <c r="HH317" s="95"/>
      <c r="HI317" s="95"/>
      <c r="HJ317" s="95"/>
      <c r="HK317" s="95"/>
      <c r="HL317" s="95"/>
      <c r="HM317" s="95"/>
      <c r="HN317" s="95"/>
      <c r="HO317" s="95"/>
      <c r="HP317" s="95"/>
      <c r="HQ317" s="95"/>
      <c r="HR317" s="95"/>
      <c r="HS317" s="95"/>
      <c r="HT317" s="95"/>
      <c r="HU317" s="95"/>
      <c r="HV317" s="95"/>
      <c r="HW317" s="95"/>
      <c r="HX317" s="95"/>
      <c r="HY317" s="95"/>
      <c r="HZ317" s="95"/>
      <c r="IA317" s="95"/>
      <c r="IB317" s="95"/>
      <c r="IC317" s="95"/>
      <c r="ID317" s="95"/>
      <c r="IE317" s="95"/>
      <c r="IF317" s="95"/>
      <c r="IG317" s="95"/>
      <c r="IH317" s="95"/>
      <c r="II317" s="95"/>
      <c r="IJ317" s="95"/>
      <c r="IK317" s="95"/>
      <c r="IL317" s="95"/>
      <c r="IM317" s="95"/>
      <c r="IN317" s="95"/>
      <c r="IO317" s="95"/>
      <c r="IP317" s="95"/>
      <c r="IQ317" s="95"/>
      <c r="IR317" s="95"/>
      <c r="IS317" s="95"/>
      <c r="IT317" s="95"/>
      <c r="IU317" s="95"/>
      <c r="IV317" s="95"/>
      <c r="IW317" s="95"/>
      <c r="IX317" s="95"/>
      <c r="IY317" s="95"/>
      <c r="IZ317" s="95"/>
      <c r="JA317" s="95"/>
      <c r="JB317" s="95"/>
      <c r="JC317" s="95"/>
      <c r="JD317" s="95"/>
      <c r="JE317" s="95"/>
      <c r="JF317" s="95"/>
      <c r="JG317" s="95"/>
      <c r="JH317" s="95"/>
      <c r="JI317" s="95"/>
      <c r="JJ317" s="95"/>
      <c r="JK317" s="95"/>
      <c r="JL317" s="95"/>
      <c r="JM317" s="95"/>
      <c r="JN317" s="95"/>
      <c r="JO317" s="95"/>
      <c r="JP317" s="95"/>
      <c r="JQ317" s="95"/>
      <c r="JR317" s="95"/>
      <c r="JS317" s="95"/>
      <c r="JT317" s="95"/>
      <c r="JU317" s="95"/>
      <c r="JV317" s="95"/>
      <c r="JW317" s="95"/>
      <c r="JX317" s="95"/>
      <c r="JY317" s="95"/>
      <c r="JZ317" s="95"/>
      <c r="KA317" s="95"/>
      <c r="KB317" s="95"/>
      <c r="KC317" s="95"/>
      <c r="KD317" s="95"/>
      <c r="KE317" s="95"/>
      <c r="KF317" s="95"/>
      <c r="KG317" s="95"/>
      <c r="KH317" s="95"/>
      <c r="KI317" s="95"/>
      <c r="KJ317" s="95"/>
      <c r="KK317" s="95"/>
      <c r="KL317" s="95"/>
      <c r="KM317" s="95"/>
      <c r="KN317" s="95"/>
      <c r="KO317" s="95"/>
      <c r="KP317" s="95"/>
      <c r="KQ317" s="95"/>
      <c r="KR317" s="95"/>
      <c r="KS317" s="95"/>
      <c r="KT317" s="95"/>
      <c r="KU317" s="95"/>
      <c r="KV317" s="95"/>
      <c r="KW317" s="95"/>
      <c r="KX317" s="95"/>
      <c r="KY317" s="95"/>
      <c r="KZ317" s="95"/>
      <c r="LA317" s="95"/>
      <c r="LB317" s="95"/>
      <c r="LC317" s="95"/>
      <c r="LD317" s="95"/>
      <c r="LE317" s="95"/>
      <c r="LF317" s="95"/>
      <c r="LG317" s="95"/>
      <c r="LH317" s="95"/>
      <c r="LI317" s="95"/>
      <c r="LJ317" s="95"/>
      <c r="LK317" s="95"/>
      <c r="LL317" s="95"/>
      <c r="LM317" s="95"/>
      <c r="LN317" s="95"/>
      <c r="LO317" s="95"/>
      <c r="LP317" s="95"/>
      <c r="LQ317" s="95"/>
      <c r="LR317" s="95"/>
      <c r="LS317" s="95"/>
      <c r="LT317" s="95"/>
      <c r="LU317" s="95"/>
      <c r="LV317" s="95"/>
      <c r="LW317" s="95"/>
      <c r="LX317" s="95"/>
      <c r="LY317" s="95"/>
      <c r="LZ317" s="95"/>
      <c r="MA317" s="95"/>
      <c r="MB317" s="95"/>
      <c r="MC317" s="95"/>
      <c r="MD317" s="95"/>
      <c r="ME317" s="95"/>
      <c r="MF317" s="95"/>
      <c r="MG317" s="95"/>
      <c r="MH317" s="95"/>
      <c r="MI317" s="95"/>
      <c r="MJ317" s="95"/>
      <c r="MK317" s="95"/>
      <c r="ML317" s="95"/>
      <c r="MM317" s="95"/>
      <c r="MN317" s="95"/>
      <c r="MO317" s="95"/>
      <c r="MP317" s="95"/>
      <c r="MQ317" s="95"/>
      <c r="MR317" s="95"/>
      <c r="MS317" s="95"/>
      <c r="MT317" s="95"/>
      <c r="MU317" s="95"/>
      <c r="MV317" s="95"/>
      <c r="MW317" s="95"/>
      <c r="MX317" s="95"/>
      <c r="MY317" s="95"/>
      <c r="MZ317" s="95"/>
      <c r="NA317" s="95"/>
      <c r="NB317" s="95"/>
      <c r="NC317" s="95"/>
      <c r="ND317" s="95"/>
      <c r="NE317" s="95"/>
      <c r="NF317" s="95"/>
      <c r="NG317" s="95"/>
      <c r="NH317" s="95"/>
      <c r="NI317" s="95"/>
      <c r="NJ317" s="95"/>
      <c r="NK317" s="95"/>
      <c r="NL317" s="95"/>
      <c r="NM317" s="95"/>
      <c r="NN317" s="95"/>
      <c r="NO317" s="95"/>
      <c r="NP317" s="95"/>
      <c r="NQ317" s="95"/>
      <c r="NR317" s="95"/>
      <c r="NS317" s="95"/>
      <c r="NT317" s="95"/>
      <c r="NU317" s="95"/>
      <c r="NV317" s="95"/>
      <c r="NW317" s="95"/>
      <c r="NX317" s="95"/>
      <c r="NY317" s="95"/>
      <c r="NZ317" s="95"/>
      <c r="OA317" s="95"/>
      <c r="OB317" s="95"/>
      <c r="OC317" s="95"/>
      <c r="OD317" s="95"/>
      <c r="OE317" s="95"/>
      <c r="OF317" s="95"/>
      <c r="OG317" s="95"/>
      <c r="OH317" s="95"/>
      <c r="OI317" s="95"/>
      <c r="OJ317" s="95"/>
      <c r="OK317" s="95"/>
      <c r="OL317" s="95"/>
      <c r="OM317" s="95"/>
      <c r="ON317" s="95"/>
      <c r="OO317" s="95"/>
      <c r="OP317" s="95"/>
      <c r="OQ317" s="95"/>
      <c r="OR317" s="95"/>
      <c r="OS317" s="95"/>
      <c r="OT317" s="95"/>
      <c r="OU317" s="95"/>
      <c r="OV317" s="95"/>
      <c r="OW317" s="95"/>
      <c r="OX317" s="95"/>
      <c r="OY317" s="95"/>
      <c r="OZ317" s="95"/>
      <c r="PA317" s="95"/>
      <c r="PB317" s="95"/>
      <c r="PC317" s="95"/>
      <c r="PD317" s="95"/>
      <c r="PE317" s="95"/>
      <c r="PF317" s="95"/>
      <c r="PG317" s="95"/>
      <c r="PH317" s="95"/>
    </row>
    <row r="318" spans="3:424" s="85" customFormat="1" ht="29.55" customHeight="1">
      <c r="C318" s="1815">
        <f t="shared" ref="C318:C326" si="100">C158</f>
        <v>0</v>
      </c>
      <c r="D318" s="1815"/>
      <c r="E318" s="1815"/>
      <c r="F318" s="143">
        <f t="shared" si="89"/>
        <v>0</v>
      </c>
      <c r="G318" s="143" t="e">
        <f t="shared" si="90"/>
        <v>#VALUE!</v>
      </c>
      <c r="H318" s="143" t="e">
        <f t="shared" si="99"/>
        <v>#VALUE!</v>
      </c>
      <c r="I318" s="143" t="e">
        <f t="shared" si="99"/>
        <v>#VALUE!</v>
      </c>
      <c r="J318" s="143" t="e">
        <f t="shared" si="99"/>
        <v>#VALUE!</v>
      </c>
      <c r="K318" s="143" t="e">
        <f t="shared" si="99"/>
        <v>#VALUE!</v>
      </c>
      <c r="L318" s="143" t="e">
        <f t="shared" si="99"/>
        <v>#VALUE!</v>
      </c>
      <c r="M318" s="143" t="e">
        <f t="shared" si="99"/>
        <v>#VALUE!</v>
      </c>
      <c r="N318" s="143" t="e">
        <f t="shared" si="99"/>
        <v>#VALUE!</v>
      </c>
      <c r="O318" s="143" t="e">
        <f t="shared" si="99"/>
        <v>#VALUE!</v>
      </c>
      <c r="P318" s="143" t="e">
        <f t="shared" si="99"/>
        <v>#VALUE!</v>
      </c>
      <c r="Q318" s="143" t="e">
        <f t="shared" si="99"/>
        <v>#VALUE!</v>
      </c>
      <c r="R318" s="143" t="e">
        <f t="shared" si="99"/>
        <v>#VALUE!</v>
      </c>
      <c r="S318" s="143" t="e">
        <f t="shared" si="99"/>
        <v>#VALUE!</v>
      </c>
      <c r="T318" s="143" t="e">
        <f t="shared" si="99"/>
        <v>#VALUE!</v>
      </c>
      <c r="U318" s="143" t="e">
        <f t="shared" ref="H318:BM322" si="101">IF(COLUMN(T318)-COLUMN($AB$30)+1&lt;=ROUND($AB$30,0)-23,T318,0)</f>
        <v>#VALUE!</v>
      </c>
      <c r="V318" s="143" t="e">
        <f t="shared" si="101"/>
        <v>#VALUE!</v>
      </c>
      <c r="W318" s="143" t="e">
        <f t="shared" si="101"/>
        <v>#VALUE!</v>
      </c>
      <c r="X318" s="143" t="e">
        <f t="shared" si="101"/>
        <v>#VALUE!</v>
      </c>
      <c r="Y318" s="143" t="e">
        <f t="shared" si="101"/>
        <v>#VALUE!</v>
      </c>
      <c r="Z318" s="143" t="e">
        <f t="shared" si="101"/>
        <v>#VALUE!</v>
      </c>
      <c r="AA318" s="143" t="e">
        <f t="shared" si="101"/>
        <v>#VALUE!</v>
      </c>
      <c r="AB318" s="143" t="e">
        <f t="shared" si="101"/>
        <v>#VALUE!</v>
      </c>
      <c r="AC318" s="143" t="e">
        <f t="shared" si="101"/>
        <v>#VALUE!</v>
      </c>
      <c r="AD318" s="143" t="e">
        <f t="shared" si="101"/>
        <v>#VALUE!</v>
      </c>
      <c r="AE318" s="143" t="e">
        <f t="shared" si="101"/>
        <v>#VALUE!</v>
      </c>
      <c r="AF318" s="143" t="e">
        <f t="shared" si="101"/>
        <v>#VALUE!</v>
      </c>
      <c r="AG318" s="143" t="e">
        <f t="shared" si="101"/>
        <v>#VALUE!</v>
      </c>
      <c r="AH318" s="143" t="e">
        <f t="shared" si="101"/>
        <v>#VALUE!</v>
      </c>
      <c r="AI318" s="143" t="e">
        <f t="shared" si="101"/>
        <v>#VALUE!</v>
      </c>
      <c r="AJ318" s="143" t="e">
        <f t="shared" si="101"/>
        <v>#VALUE!</v>
      </c>
      <c r="AK318" s="143" t="e">
        <f t="shared" si="101"/>
        <v>#VALUE!</v>
      </c>
      <c r="AL318" s="143" t="e">
        <f t="shared" si="101"/>
        <v>#VALUE!</v>
      </c>
      <c r="AM318" s="143" t="e">
        <f t="shared" si="101"/>
        <v>#VALUE!</v>
      </c>
      <c r="AN318" s="143" t="e">
        <f t="shared" si="101"/>
        <v>#VALUE!</v>
      </c>
      <c r="AO318" s="143" t="e">
        <f t="shared" si="101"/>
        <v>#VALUE!</v>
      </c>
      <c r="AP318" s="143" t="e">
        <f t="shared" si="101"/>
        <v>#VALUE!</v>
      </c>
      <c r="AQ318" s="143" t="e">
        <f t="shared" si="101"/>
        <v>#VALUE!</v>
      </c>
      <c r="AR318" s="143" t="e">
        <f t="shared" si="101"/>
        <v>#VALUE!</v>
      </c>
      <c r="AS318" s="143" t="e">
        <f t="shared" si="101"/>
        <v>#VALUE!</v>
      </c>
      <c r="AT318" s="143" t="e">
        <f t="shared" si="101"/>
        <v>#VALUE!</v>
      </c>
      <c r="AU318" s="143" t="e">
        <f t="shared" si="101"/>
        <v>#VALUE!</v>
      </c>
      <c r="AV318" s="143" t="e">
        <f t="shared" si="101"/>
        <v>#VALUE!</v>
      </c>
      <c r="AW318" s="143" t="e">
        <f t="shared" si="101"/>
        <v>#VALUE!</v>
      </c>
      <c r="AX318" s="143" t="e">
        <f t="shared" si="101"/>
        <v>#VALUE!</v>
      </c>
      <c r="AY318" s="143" t="e">
        <f t="shared" si="101"/>
        <v>#VALUE!</v>
      </c>
      <c r="AZ318" s="143" t="e">
        <f t="shared" si="101"/>
        <v>#VALUE!</v>
      </c>
      <c r="BA318" s="143" t="e">
        <f t="shared" si="101"/>
        <v>#VALUE!</v>
      </c>
      <c r="BB318" s="143" t="e">
        <f t="shared" si="101"/>
        <v>#VALUE!</v>
      </c>
      <c r="BC318" s="143" t="e">
        <f t="shared" si="101"/>
        <v>#VALUE!</v>
      </c>
      <c r="BD318" s="143" t="e">
        <f t="shared" si="101"/>
        <v>#VALUE!</v>
      </c>
      <c r="BE318" s="143" t="e">
        <f t="shared" si="101"/>
        <v>#VALUE!</v>
      </c>
      <c r="BF318" s="143" t="e">
        <f t="shared" si="101"/>
        <v>#VALUE!</v>
      </c>
      <c r="BG318" s="143" t="e">
        <f t="shared" si="101"/>
        <v>#VALUE!</v>
      </c>
      <c r="BH318" s="143" t="e">
        <f t="shared" si="101"/>
        <v>#VALUE!</v>
      </c>
      <c r="BI318" s="143" t="e">
        <f t="shared" si="101"/>
        <v>#VALUE!</v>
      </c>
      <c r="BJ318" s="143" t="e">
        <f t="shared" si="101"/>
        <v>#VALUE!</v>
      </c>
      <c r="BK318" s="143" t="e">
        <f t="shared" si="101"/>
        <v>#VALUE!</v>
      </c>
      <c r="BL318" s="143" t="e">
        <f t="shared" si="101"/>
        <v>#VALUE!</v>
      </c>
      <c r="BM318" s="143" t="e">
        <f t="shared" si="101"/>
        <v>#VALUE!</v>
      </c>
      <c r="BN318" s="95"/>
      <c r="BO318" s="95"/>
      <c r="BP318" s="95"/>
      <c r="BQ318" s="95"/>
      <c r="BR318" s="95"/>
      <c r="BS318" s="95"/>
      <c r="BT318" s="95"/>
      <c r="BU318" s="95"/>
      <c r="BV318" s="95"/>
      <c r="BW318" s="95"/>
      <c r="BX318" s="95"/>
      <c r="BY318" s="95"/>
      <c r="BZ318" s="95"/>
      <c r="CA318" s="95"/>
      <c r="CB318" s="95"/>
      <c r="CC318" s="95"/>
      <c r="CD318" s="95"/>
      <c r="CE318" s="95"/>
      <c r="CF318" s="95"/>
      <c r="CG318" s="95"/>
      <c r="CH318" s="95"/>
      <c r="CI318" s="95"/>
      <c r="CJ318" s="95"/>
      <c r="CK318" s="95"/>
      <c r="CL318" s="95"/>
      <c r="CM318" s="95"/>
      <c r="CN318" s="95"/>
      <c r="CO318" s="95"/>
      <c r="CP318" s="95"/>
      <c r="CQ318" s="95"/>
      <c r="CR318" s="95"/>
      <c r="CS318" s="95"/>
      <c r="CT318" s="95"/>
      <c r="CU318" s="95"/>
      <c r="CV318" s="95"/>
      <c r="CW318" s="95"/>
      <c r="CX318" s="95"/>
      <c r="CY318" s="95"/>
      <c r="CZ318" s="95"/>
      <c r="DA318" s="95"/>
      <c r="DB318" s="95"/>
      <c r="DC318" s="95"/>
      <c r="DD318" s="95"/>
      <c r="DE318" s="95"/>
      <c r="DF318" s="95"/>
      <c r="DG318" s="95"/>
      <c r="DH318" s="95"/>
      <c r="DI318" s="95"/>
      <c r="DJ318" s="95"/>
      <c r="DK318" s="95"/>
      <c r="DL318" s="95"/>
      <c r="DM318" s="95"/>
      <c r="DN318" s="95"/>
      <c r="DO318" s="95"/>
      <c r="DP318" s="95"/>
      <c r="DQ318" s="95"/>
      <c r="DR318" s="95"/>
      <c r="DS318" s="95"/>
      <c r="DT318" s="95"/>
      <c r="DU318" s="95"/>
      <c r="DV318" s="95"/>
      <c r="DW318" s="95"/>
      <c r="DX318" s="95"/>
      <c r="DY318" s="95"/>
      <c r="DZ318" s="95"/>
      <c r="EA318" s="95"/>
      <c r="EB318" s="95"/>
      <c r="EC318" s="95"/>
      <c r="ED318" s="95"/>
      <c r="EE318" s="95"/>
      <c r="EF318" s="95"/>
      <c r="EG318" s="95"/>
      <c r="EH318" s="95"/>
      <c r="EI318" s="95"/>
      <c r="EJ318" s="95"/>
      <c r="EK318" s="95"/>
      <c r="EL318" s="95"/>
      <c r="EM318" s="95"/>
      <c r="EN318" s="95"/>
      <c r="EO318" s="95"/>
      <c r="EP318" s="95"/>
      <c r="EQ318" s="95"/>
      <c r="ER318" s="95"/>
      <c r="ES318" s="95"/>
      <c r="ET318" s="95"/>
      <c r="EU318" s="95"/>
      <c r="EV318" s="95"/>
      <c r="EW318" s="95"/>
      <c r="EX318" s="95"/>
      <c r="EY318" s="95"/>
      <c r="EZ318" s="95"/>
      <c r="FA318" s="95"/>
      <c r="FB318" s="95"/>
      <c r="FC318" s="95"/>
      <c r="FD318" s="95"/>
      <c r="FE318" s="95"/>
      <c r="FF318" s="95"/>
      <c r="FG318" s="95"/>
      <c r="FH318" s="95"/>
      <c r="FI318" s="95"/>
      <c r="FJ318" s="95"/>
      <c r="FK318" s="95"/>
      <c r="FL318" s="95"/>
      <c r="FM318" s="95"/>
      <c r="FN318" s="95"/>
      <c r="FO318" s="95"/>
      <c r="FP318" s="95"/>
      <c r="FQ318" s="95"/>
      <c r="FR318" s="95"/>
      <c r="FS318" s="95"/>
      <c r="FT318" s="95"/>
      <c r="FU318" s="95"/>
      <c r="FV318" s="95"/>
      <c r="FW318" s="95"/>
      <c r="FX318" s="95"/>
      <c r="FY318" s="95"/>
      <c r="FZ318" s="95"/>
      <c r="GA318" s="95"/>
      <c r="GB318" s="95"/>
      <c r="GC318" s="95"/>
      <c r="GD318" s="95"/>
      <c r="GE318" s="95"/>
      <c r="GF318" s="95"/>
      <c r="GG318" s="95"/>
      <c r="GH318" s="95"/>
      <c r="GI318" s="95"/>
      <c r="GJ318" s="95"/>
      <c r="GK318" s="95"/>
      <c r="GL318" s="95"/>
      <c r="GM318" s="95"/>
      <c r="GN318" s="95"/>
      <c r="GO318" s="95"/>
      <c r="GP318" s="95"/>
      <c r="GQ318" s="95"/>
      <c r="GR318" s="95"/>
      <c r="GS318" s="95"/>
      <c r="GT318" s="95"/>
      <c r="GU318" s="95"/>
      <c r="GV318" s="95"/>
      <c r="GW318" s="133"/>
      <c r="GX318" s="133"/>
      <c r="GY318" s="133"/>
      <c r="GZ318" s="133"/>
      <c r="HA318" s="133"/>
      <c r="HB318" s="133"/>
      <c r="HC318" s="133"/>
      <c r="HD318" s="133"/>
      <c r="HE318" s="133"/>
      <c r="HF318" s="133"/>
      <c r="HG318" s="95"/>
      <c r="HH318" s="95"/>
      <c r="HI318" s="95"/>
      <c r="HJ318" s="95"/>
      <c r="HK318" s="95"/>
      <c r="HL318" s="95"/>
      <c r="HM318" s="95"/>
      <c r="HN318" s="95"/>
      <c r="HO318" s="95"/>
      <c r="HP318" s="95"/>
      <c r="HQ318" s="95"/>
      <c r="HR318" s="95"/>
      <c r="HS318" s="95"/>
      <c r="HT318" s="95"/>
      <c r="HU318" s="95"/>
      <c r="HV318" s="95"/>
      <c r="HW318" s="95"/>
      <c r="HX318" s="95"/>
      <c r="HY318" s="95"/>
      <c r="HZ318" s="95"/>
      <c r="IA318" s="95"/>
      <c r="IB318" s="95"/>
      <c r="IC318" s="95"/>
      <c r="ID318" s="95"/>
      <c r="IE318" s="95"/>
      <c r="IF318" s="95"/>
      <c r="IG318" s="95"/>
      <c r="IH318" s="95"/>
      <c r="II318" s="95"/>
      <c r="IJ318" s="95"/>
      <c r="IK318" s="95"/>
      <c r="IL318" s="95"/>
      <c r="IM318" s="95"/>
      <c r="IN318" s="95"/>
      <c r="IO318" s="95"/>
      <c r="IP318" s="95"/>
      <c r="IQ318" s="95"/>
      <c r="IR318" s="95"/>
      <c r="IS318" s="95"/>
      <c r="IT318" s="95"/>
      <c r="IU318" s="95"/>
      <c r="IV318" s="95"/>
      <c r="IW318" s="95"/>
      <c r="IX318" s="95"/>
      <c r="IY318" s="95"/>
      <c r="IZ318" s="95"/>
      <c r="JA318" s="95"/>
      <c r="JB318" s="95"/>
      <c r="JC318" s="95"/>
      <c r="JD318" s="95"/>
      <c r="JE318" s="95"/>
      <c r="JF318" s="95"/>
      <c r="JG318" s="95"/>
      <c r="JH318" s="95"/>
      <c r="JI318" s="95"/>
      <c r="JJ318" s="95"/>
      <c r="JK318" s="95"/>
      <c r="JL318" s="95"/>
      <c r="JM318" s="95"/>
      <c r="JN318" s="95"/>
      <c r="JO318" s="95"/>
      <c r="JP318" s="95"/>
      <c r="JQ318" s="95"/>
      <c r="JR318" s="95"/>
      <c r="JS318" s="95"/>
      <c r="JT318" s="95"/>
      <c r="JU318" s="95"/>
      <c r="JV318" s="95"/>
      <c r="JW318" s="95"/>
      <c r="JX318" s="95"/>
      <c r="JY318" s="95"/>
      <c r="JZ318" s="95"/>
      <c r="KA318" s="95"/>
      <c r="KB318" s="95"/>
      <c r="KC318" s="95"/>
      <c r="KD318" s="95"/>
      <c r="KE318" s="95"/>
      <c r="KF318" s="95"/>
      <c r="KG318" s="95"/>
      <c r="KH318" s="95"/>
      <c r="KI318" s="95"/>
      <c r="KJ318" s="95"/>
      <c r="KK318" s="95"/>
      <c r="KL318" s="95"/>
      <c r="KM318" s="95"/>
      <c r="KN318" s="95"/>
      <c r="KO318" s="95"/>
      <c r="KP318" s="95"/>
      <c r="KQ318" s="95"/>
      <c r="KR318" s="95"/>
      <c r="KS318" s="95"/>
      <c r="KT318" s="95"/>
      <c r="KU318" s="95"/>
      <c r="KV318" s="95"/>
      <c r="KW318" s="95"/>
      <c r="KX318" s="95"/>
      <c r="KY318" s="95"/>
      <c r="KZ318" s="95"/>
      <c r="LA318" s="95"/>
      <c r="LB318" s="95"/>
      <c r="LC318" s="95"/>
      <c r="LD318" s="95"/>
      <c r="LE318" s="95"/>
      <c r="LF318" s="95"/>
      <c r="LG318" s="95"/>
      <c r="LH318" s="95"/>
      <c r="LI318" s="95"/>
      <c r="LJ318" s="95"/>
      <c r="LK318" s="95"/>
      <c r="LL318" s="95"/>
      <c r="LM318" s="95"/>
      <c r="LN318" s="95"/>
      <c r="LO318" s="95"/>
      <c r="LP318" s="95"/>
      <c r="LQ318" s="95"/>
      <c r="LR318" s="95"/>
      <c r="LS318" s="95"/>
      <c r="LT318" s="95"/>
      <c r="LU318" s="95"/>
      <c r="LV318" s="95"/>
      <c r="LW318" s="95"/>
      <c r="LX318" s="95"/>
      <c r="LY318" s="95"/>
      <c r="LZ318" s="95"/>
      <c r="MA318" s="95"/>
      <c r="MB318" s="95"/>
      <c r="MC318" s="95"/>
      <c r="MD318" s="95"/>
      <c r="ME318" s="95"/>
      <c r="MF318" s="95"/>
      <c r="MG318" s="95"/>
      <c r="MH318" s="95"/>
      <c r="MI318" s="95"/>
      <c r="MJ318" s="95"/>
      <c r="MK318" s="95"/>
      <c r="ML318" s="95"/>
      <c r="MM318" s="95"/>
      <c r="MN318" s="95"/>
      <c r="MO318" s="95"/>
      <c r="MP318" s="95"/>
      <c r="MQ318" s="95"/>
      <c r="MR318" s="95"/>
      <c r="MS318" s="95"/>
      <c r="MT318" s="95"/>
      <c r="MU318" s="95"/>
      <c r="MV318" s="95"/>
      <c r="MW318" s="95"/>
      <c r="MX318" s="95"/>
      <c r="MY318" s="95"/>
      <c r="MZ318" s="95"/>
      <c r="NA318" s="95"/>
      <c r="NB318" s="95"/>
      <c r="NC318" s="95"/>
      <c r="ND318" s="95"/>
      <c r="NE318" s="95"/>
      <c r="NF318" s="95"/>
      <c r="NG318" s="95"/>
      <c r="NH318" s="95"/>
      <c r="NI318" s="95"/>
      <c r="NJ318" s="95"/>
      <c r="NK318" s="95"/>
      <c r="NL318" s="95"/>
      <c r="NM318" s="95"/>
      <c r="NN318" s="95"/>
      <c r="NO318" s="95"/>
      <c r="NP318" s="95"/>
      <c r="NQ318" s="95"/>
      <c r="NR318" s="95"/>
      <c r="NS318" s="95"/>
      <c r="NT318" s="95"/>
      <c r="NU318" s="95"/>
      <c r="NV318" s="95"/>
      <c r="NW318" s="95"/>
      <c r="NX318" s="95"/>
      <c r="NY318" s="95"/>
      <c r="NZ318" s="95"/>
      <c r="OA318" s="95"/>
      <c r="OB318" s="95"/>
      <c r="OC318" s="95"/>
      <c r="OD318" s="95"/>
      <c r="OE318" s="95"/>
      <c r="OF318" s="95"/>
      <c r="OG318" s="95"/>
      <c r="OH318" s="95"/>
      <c r="OI318" s="95"/>
      <c r="OJ318" s="95"/>
      <c r="OK318" s="95"/>
      <c r="OL318" s="95"/>
      <c r="OM318" s="95"/>
      <c r="ON318" s="95"/>
      <c r="OO318" s="95"/>
      <c r="OP318" s="95"/>
      <c r="OQ318" s="95"/>
      <c r="OR318" s="95"/>
      <c r="OS318" s="95"/>
      <c r="OT318" s="95"/>
      <c r="OU318" s="95"/>
      <c r="OV318" s="95"/>
      <c r="OW318" s="95"/>
      <c r="OX318" s="95"/>
      <c r="OY318" s="95"/>
      <c r="OZ318" s="95"/>
      <c r="PA318" s="95"/>
      <c r="PB318" s="95"/>
      <c r="PC318" s="95"/>
      <c r="PD318" s="95"/>
      <c r="PE318" s="95"/>
      <c r="PF318" s="95"/>
      <c r="PG318" s="95"/>
      <c r="PH318" s="95"/>
    </row>
    <row r="319" spans="3:424" s="85" customFormat="1" ht="29.55" customHeight="1">
      <c r="C319" s="1815">
        <f t="shared" si="100"/>
        <v>0</v>
      </c>
      <c r="D319" s="1815"/>
      <c r="E319" s="1815"/>
      <c r="F319" s="143">
        <f t="shared" si="89"/>
        <v>0</v>
      </c>
      <c r="G319" s="143" t="e">
        <f t="shared" si="90"/>
        <v>#VALUE!</v>
      </c>
      <c r="H319" s="143" t="e">
        <f t="shared" si="101"/>
        <v>#VALUE!</v>
      </c>
      <c r="I319" s="143" t="e">
        <f t="shared" si="101"/>
        <v>#VALUE!</v>
      </c>
      <c r="J319" s="143" t="e">
        <f t="shared" si="101"/>
        <v>#VALUE!</v>
      </c>
      <c r="K319" s="143" t="e">
        <f t="shared" si="101"/>
        <v>#VALUE!</v>
      </c>
      <c r="L319" s="143" t="e">
        <f t="shared" si="101"/>
        <v>#VALUE!</v>
      </c>
      <c r="M319" s="143" t="e">
        <f t="shared" si="101"/>
        <v>#VALUE!</v>
      </c>
      <c r="N319" s="143" t="e">
        <f t="shared" si="101"/>
        <v>#VALUE!</v>
      </c>
      <c r="O319" s="143" t="e">
        <f t="shared" si="101"/>
        <v>#VALUE!</v>
      </c>
      <c r="P319" s="143" t="e">
        <f t="shared" si="101"/>
        <v>#VALUE!</v>
      </c>
      <c r="Q319" s="143" t="e">
        <f t="shared" si="101"/>
        <v>#VALUE!</v>
      </c>
      <c r="R319" s="143" t="e">
        <f t="shared" si="101"/>
        <v>#VALUE!</v>
      </c>
      <c r="S319" s="143" t="e">
        <f t="shared" si="101"/>
        <v>#VALUE!</v>
      </c>
      <c r="T319" s="143" t="e">
        <f t="shared" si="101"/>
        <v>#VALUE!</v>
      </c>
      <c r="U319" s="143" t="e">
        <f t="shared" si="101"/>
        <v>#VALUE!</v>
      </c>
      <c r="V319" s="143" t="e">
        <f t="shared" si="101"/>
        <v>#VALUE!</v>
      </c>
      <c r="W319" s="143" t="e">
        <f t="shared" si="101"/>
        <v>#VALUE!</v>
      </c>
      <c r="X319" s="143" t="e">
        <f t="shared" si="101"/>
        <v>#VALUE!</v>
      </c>
      <c r="Y319" s="143" t="e">
        <f t="shared" si="101"/>
        <v>#VALUE!</v>
      </c>
      <c r="Z319" s="143" t="e">
        <f t="shared" si="101"/>
        <v>#VALUE!</v>
      </c>
      <c r="AA319" s="143" t="e">
        <f t="shared" si="101"/>
        <v>#VALUE!</v>
      </c>
      <c r="AB319" s="143" t="e">
        <f t="shared" si="101"/>
        <v>#VALUE!</v>
      </c>
      <c r="AC319" s="143" t="e">
        <f t="shared" si="101"/>
        <v>#VALUE!</v>
      </c>
      <c r="AD319" s="143" t="e">
        <f t="shared" si="101"/>
        <v>#VALUE!</v>
      </c>
      <c r="AE319" s="143" t="e">
        <f t="shared" si="101"/>
        <v>#VALUE!</v>
      </c>
      <c r="AF319" s="143" t="e">
        <f t="shared" si="101"/>
        <v>#VALUE!</v>
      </c>
      <c r="AG319" s="143" t="e">
        <f t="shared" si="101"/>
        <v>#VALUE!</v>
      </c>
      <c r="AH319" s="143" t="e">
        <f t="shared" si="101"/>
        <v>#VALUE!</v>
      </c>
      <c r="AI319" s="143" t="e">
        <f t="shared" si="101"/>
        <v>#VALUE!</v>
      </c>
      <c r="AJ319" s="143" t="e">
        <f t="shared" si="101"/>
        <v>#VALUE!</v>
      </c>
      <c r="AK319" s="143" t="e">
        <f t="shared" si="101"/>
        <v>#VALUE!</v>
      </c>
      <c r="AL319" s="143" t="e">
        <f t="shared" si="101"/>
        <v>#VALUE!</v>
      </c>
      <c r="AM319" s="143" t="e">
        <f t="shared" si="101"/>
        <v>#VALUE!</v>
      </c>
      <c r="AN319" s="143" t="e">
        <f t="shared" si="101"/>
        <v>#VALUE!</v>
      </c>
      <c r="AO319" s="143" t="e">
        <f t="shared" si="101"/>
        <v>#VALUE!</v>
      </c>
      <c r="AP319" s="143" t="e">
        <f t="shared" si="101"/>
        <v>#VALUE!</v>
      </c>
      <c r="AQ319" s="143" t="e">
        <f t="shared" si="101"/>
        <v>#VALUE!</v>
      </c>
      <c r="AR319" s="143" t="e">
        <f t="shared" si="101"/>
        <v>#VALUE!</v>
      </c>
      <c r="AS319" s="143" t="e">
        <f t="shared" si="101"/>
        <v>#VALUE!</v>
      </c>
      <c r="AT319" s="143" t="e">
        <f t="shared" si="101"/>
        <v>#VALUE!</v>
      </c>
      <c r="AU319" s="143" t="e">
        <f t="shared" si="101"/>
        <v>#VALUE!</v>
      </c>
      <c r="AV319" s="143" t="e">
        <f t="shared" si="101"/>
        <v>#VALUE!</v>
      </c>
      <c r="AW319" s="143" t="e">
        <f t="shared" si="101"/>
        <v>#VALUE!</v>
      </c>
      <c r="AX319" s="143" t="e">
        <f t="shared" si="101"/>
        <v>#VALUE!</v>
      </c>
      <c r="AY319" s="143" t="e">
        <f t="shared" si="101"/>
        <v>#VALUE!</v>
      </c>
      <c r="AZ319" s="143" t="e">
        <f t="shared" si="101"/>
        <v>#VALUE!</v>
      </c>
      <c r="BA319" s="143" t="e">
        <f t="shared" si="101"/>
        <v>#VALUE!</v>
      </c>
      <c r="BB319" s="143" t="e">
        <f t="shared" si="101"/>
        <v>#VALUE!</v>
      </c>
      <c r="BC319" s="143" t="e">
        <f t="shared" si="101"/>
        <v>#VALUE!</v>
      </c>
      <c r="BD319" s="143" t="e">
        <f t="shared" si="101"/>
        <v>#VALUE!</v>
      </c>
      <c r="BE319" s="143" t="e">
        <f t="shared" si="101"/>
        <v>#VALUE!</v>
      </c>
      <c r="BF319" s="143" t="e">
        <f t="shared" si="101"/>
        <v>#VALUE!</v>
      </c>
      <c r="BG319" s="143" t="e">
        <f t="shared" si="101"/>
        <v>#VALUE!</v>
      </c>
      <c r="BH319" s="143" t="e">
        <f t="shared" si="101"/>
        <v>#VALUE!</v>
      </c>
      <c r="BI319" s="143" t="e">
        <f t="shared" si="101"/>
        <v>#VALUE!</v>
      </c>
      <c r="BJ319" s="143" t="e">
        <f t="shared" si="101"/>
        <v>#VALUE!</v>
      </c>
      <c r="BK319" s="143" t="e">
        <f t="shared" si="101"/>
        <v>#VALUE!</v>
      </c>
      <c r="BL319" s="143" t="e">
        <f t="shared" si="101"/>
        <v>#VALUE!</v>
      </c>
      <c r="BM319" s="143" t="e">
        <f t="shared" si="101"/>
        <v>#VALUE!</v>
      </c>
      <c r="BN319" s="95"/>
      <c r="BO319" s="95"/>
      <c r="BP319" s="95"/>
      <c r="BQ319" s="95"/>
      <c r="BR319" s="95"/>
      <c r="BS319" s="95"/>
      <c r="BT319" s="95"/>
      <c r="BU319" s="95"/>
      <c r="BV319" s="95"/>
      <c r="BW319" s="95"/>
      <c r="BX319" s="95"/>
      <c r="BY319" s="95"/>
      <c r="BZ319" s="95"/>
      <c r="CA319" s="95"/>
      <c r="CB319" s="95"/>
      <c r="CC319" s="95"/>
      <c r="CD319" s="95"/>
      <c r="CE319" s="95"/>
      <c r="CF319" s="95"/>
      <c r="CG319" s="95"/>
      <c r="CH319" s="95"/>
      <c r="CI319" s="95"/>
      <c r="CJ319" s="95"/>
      <c r="CK319" s="95"/>
      <c r="CL319" s="95"/>
      <c r="CM319" s="95"/>
      <c r="CN319" s="95"/>
      <c r="CO319" s="95"/>
      <c r="CP319" s="95"/>
      <c r="CQ319" s="95"/>
      <c r="CR319" s="95"/>
      <c r="CS319" s="95"/>
      <c r="CT319" s="95"/>
      <c r="CU319" s="95"/>
      <c r="CV319" s="95"/>
      <c r="CW319" s="95"/>
      <c r="CX319" s="95"/>
      <c r="CY319" s="95"/>
      <c r="CZ319" s="95"/>
      <c r="DA319" s="95"/>
      <c r="DB319" s="95"/>
      <c r="DC319" s="95"/>
      <c r="DD319" s="95"/>
      <c r="DE319" s="95"/>
      <c r="DF319" s="95"/>
      <c r="DG319" s="95"/>
      <c r="DH319" s="95"/>
      <c r="DI319" s="95"/>
      <c r="DJ319" s="95"/>
      <c r="DK319" s="95"/>
      <c r="DL319" s="95"/>
      <c r="DM319" s="95"/>
      <c r="DN319" s="95"/>
      <c r="DO319" s="95"/>
      <c r="DP319" s="95"/>
      <c r="DQ319" s="95"/>
      <c r="DR319" s="95"/>
      <c r="DS319" s="95"/>
      <c r="DT319" s="95"/>
      <c r="DU319" s="95"/>
      <c r="DV319" s="95"/>
      <c r="DW319" s="95"/>
      <c r="DX319" s="95"/>
      <c r="DY319" s="95"/>
      <c r="DZ319" s="95"/>
      <c r="EA319" s="95"/>
      <c r="EB319" s="95"/>
      <c r="EC319" s="95"/>
      <c r="ED319" s="95"/>
      <c r="EE319" s="95"/>
      <c r="EF319" s="95"/>
      <c r="EG319" s="95"/>
      <c r="EH319" s="95"/>
      <c r="EI319" s="95"/>
      <c r="EJ319" s="95"/>
      <c r="EK319" s="95"/>
      <c r="EL319" s="95"/>
      <c r="EM319" s="95"/>
      <c r="EN319" s="95"/>
      <c r="EO319" s="95"/>
      <c r="EP319" s="95"/>
      <c r="EQ319" s="95"/>
      <c r="ER319" s="95"/>
      <c r="ES319" s="95"/>
      <c r="ET319" s="95"/>
      <c r="EU319" s="95"/>
      <c r="EV319" s="95"/>
      <c r="EW319" s="95"/>
      <c r="EX319" s="95"/>
      <c r="EY319" s="95"/>
      <c r="EZ319" s="95"/>
      <c r="FA319" s="95"/>
      <c r="FB319" s="95"/>
      <c r="FC319" s="95"/>
      <c r="FD319" s="95"/>
      <c r="FE319" s="95"/>
      <c r="FF319" s="95"/>
      <c r="FG319" s="95"/>
      <c r="FH319" s="95"/>
      <c r="FI319" s="95"/>
      <c r="FJ319" s="95"/>
      <c r="FK319" s="95"/>
      <c r="FL319" s="95"/>
      <c r="FM319" s="95"/>
      <c r="FN319" s="95"/>
      <c r="FO319" s="95"/>
      <c r="FP319" s="95"/>
      <c r="FQ319" s="95"/>
      <c r="FR319" s="95"/>
      <c r="FS319" s="95"/>
      <c r="FT319" s="95"/>
      <c r="FU319" s="95"/>
      <c r="FV319" s="95"/>
      <c r="FW319" s="95"/>
      <c r="FX319" s="95"/>
      <c r="FY319" s="95"/>
      <c r="FZ319" s="95"/>
      <c r="GA319" s="95"/>
      <c r="GB319" s="95"/>
      <c r="GC319" s="95"/>
      <c r="GD319" s="95"/>
      <c r="GE319" s="95"/>
      <c r="GF319" s="95"/>
      <c r="GG319" s="95"/>
      <c r="GH319" s="95"/>
      <c r="GI319" s="95"/>
      <c r="GJ319" s="95"/>
      <c r="GK319" s="95"/>
      <c r="GL319" s="95"/>
      <c r="GM319" s="95"/>
      <c r="GN319" s="95"/>
      <c r="GO319" s="95"/>
      <c r="GP319" s="95"/>
      <c r="GQ319" s="95"/>
      <c r="GR319" s="95"/>
      <c r="GS319" s="95"/>
      <c r="GT319" s="95"/>
      <c r="GU319" s="95"/>
      <c r="GV319" s="95"/>
      <c r="GW319" s="133"/>
      <c r="GX319" s="133"/>
      <c r="GY319" s="133"/>
      <c r="GZ319" s="133"/>
      <c r="HA319" s="133"/>
      <c r="HB319" s="133"/>
      <c r="HC319" s="133"/>
      <c r="HD319" s="133"/>
      <c r="HE319" s="133"/>
      <c r="HF319" s="133"/>
      <c r="HG319" s="95"/>
      <c r="HH319" s="95"/>
      <c r="HI319" s="95"/>
      <c r="HJ319" s="95"/>
      <c r="HK319" s="95"/>
      <c r="HL319" s="95"/>
      <c r="HM319" s="95"/>
      <c r="HN319" s="95"/>
      <c r="HO319" s="95"/>
      <c r="HP319" s="95"/>
      <c r="HQ319" s="95"/>
      <c r="HR319" s="95"/>
      <c r="HS319" s="95"/>
      <c r="HT319" s="95"/>
      <c r="HU319" s="95"/>
      <c r="HV319" s="95"/>
      <c r="HW319" s="95"/>
      <c r="HX319" s="95"/>
      <c r="HY319" s="95"/>
      <c r="HZ319" s="95"/>
      <c r="IA319" s="95"/>
      <c r="IB319" s="95"/>
      <c r="IC319" s="95"/>
      <c r="ID319" s="95"/>
      <c r="IE319" s="95"/>
      <c r="IF319" s="95"/>
      <c r="IG319" s="95"/>
      <c r="IH319" s="95"/>
      <c r="II319" s="95"/>
      <c r="IJ319" s="95"/>
      <c r="IK319" s="95"/>
      <c r="IL319" s="95"/>
      <c r="IM319" s="95"/>
      <c r="IN319" s="95"/>
      <c r="IO319" s="95"/>
      <c r="IP319" s="95"/>
      <c r="IQ319" s="95"/>
      <c r="IR319" s="95"/>
      <c r="IS319" s="95"/>
      <c r="IT319" s="95"/>
      <c r="IU319" s="95"/>
      <c r="IV319" s="95"/>
      <c r="IW319" s="95"/>
      <c r="IX319" s="95"/>
      <c r="IY319" s="95"/>
      <c r="IZ319" s="95"/>
      <c r="JA319" s="95"/>
      <c r="JB319" s="95"/>
      <c r="JC319" s="95"/>
      <c r="JD319" s="95"/>
      <c r="JE319" s="95"/>
      <c r="JF319" s="95"/>
      <c r="JG319" s="95"/>
      <c r="JH319" s="95"/>
      <c r="JI319" s="95"/>
      <c r="JJ319" s="95"/>
      <c r="JK319" s="95"/>
      <c r="JL319" s="95"/>
      <c r="JM319" s="95"/>
      <c r="JN319" s="95"/>
      <c r="JO319" s="95"/>
      <c r="JP319" s="95"/>
      <c r="JQ319" s="95"/>
      <c r="JR319" s="95"/>
      <c r="JS319" s="95"/>
      <c r="JT319" s="95"/>
      <c r="JU319" s="95"/>
      <c r="JV319" s="95"/>
      <c r="JW319" s="95"/>
      <c r="JX319" s="95"/>
      <c r="JY319" s="95"/>
      <c r="JZ319" s="95"/>
      <c r="KA319" s="95"/>
      <c r="KB319" s="95"/>
      <c r="KC319" s="95"/>
      <c r="KD319" s="95"/>
      <c r="KE319" s="95"/>
      <c r="KF319" s="95"/>
      <c r="KG319" s="95"/>
      <c r="KH319" s="95"/>
      <c r="KI319" s="95"/>
      <c r="KJ319" s="95"/>
      <c r="KK319" s="95"/>
      <c r="KL319" s="95"/>
      <c r="KM319" s="95"/>
      <c r="KN319" s="95"/>
      <c r="KO319" s="95"/>
      <c r="KP319" s="95"/>
      <c r="KQ319" s="95"/>
      <c r="KR319" s="95"/>
      <c r="KS319" s="95"/>
      <c r="KT319" s="95"/>
      <c r="KU319" s="95"/>
      <c r="KV319" s="95"/>
      <c r="KW319" s="95"/>
      <c r="KX319" s="95"/>
      <c r="KY319" s="95"/>
      <c r="KZ319" s="95"/>
      <c r="LA319" s="95"/>
      <c r="LB319" s="95"/>
      <c r="LC319" s="95"/>
      <c r="LD319" s="95"/>
      <c r="LE319" s="95"/>
      <c r="LF319" s="95"/>
      <c r="LG319" s="95"/>
      <c r="LH319" s="95"/>
      <c r="LI319" s="95"/>
      <c r="LJ319" s="95"/>
      <c r="LK319" s="95"/>
      <c r="LL319" s="95"/>
      <c r="LM319" s="95"/>
      <c r="LN319" s="95"/>
      <c r="LO319" s="95"/>
      <c r="LP319" s="95"/>
      <c r="LQ319" s="95"/>
      <c r="LR319" s="95"/>
      <c r="LS319" s="95"/>
      <c r="LT319" s="95"/>
      <c r="LU319" s="95"/>
      <c r="LV319" s="95"/>
      <c r="LW319" s="95"/>
      <c r="LX319" s="95"/>
      <c r="LY319" s="95"/>
      <c r="LZ319" s="95"/>
      <c r="MA319" s="95"/>
      <c r="MB319" s="95"/>
      <c r="MC319" s="95"/>
      <c r="MD319" s="95"/>
      <c r="ME319" s="95"/>
      <c r="MF319" s="95"/>
      <c r="MG319" s="95"/>
      <c r="MH319" s="95"/>
      <c r="MI319" s="95"/>
      <c r="MJ319" s="95"/>
      <c r="MK319" s="95"/>
      <c r="ML319" s="95"/>
      <c r="MM319" s="95"/>
      <c r="MN319" s="95"/>
      <c r="MO319" s="95"/>
      <c r="MP319" s="95"/>
      <c r="MQ319" s="95"/>
      <c r="MR319" s="95"/>
      <c r="MS319" s="95"/>
      <c r="MT319" s="95"/>
      <c r="MU319" s="95"/>
      <c r="MV319" s="95"/>
      <c r="MW319" s="95"/>
      <c r="MX319" s="95"/>
      <c r="MY319" s="95"/>
      <c r="MZ319" s="95"/>
      <c r="NA319" s="95"/>
      <c r="NB319" s="95"/>
      <c r="NC319" s="95"/>
      <c r="ND319" s="95"/>
      <c r="NE319" s="95"/>
      <c r="NF319" s="95"/>
      <c r="NG319" s="95"/>
      <c r="NH319" s="95"/>
      <c r="NI319" s="95"/>
      <c r="NJ319" s="95"/>
      <c r="NK319" s="95"/>
      <c r="NL319" s="95"/>
      <c r="NM319" s="95"/>
      <c r="NN319" s="95"/>
      <c r="NO319" s="95"/>
      <c r="NP319" s="95"/>
      <c r="NQ319" s="95"/>
      <c r="NR319" s="95"/>
      <c r="NS319" s="95"/>
      <c r="NT319" s="95"/>
      <c r="NU319" s="95"/>
      <c r="NV319" s="95"/>
      <c r="NW319" s="95"/>
      <c r="NX319" s="95"/>
      <c r="NY319" s="95"/>
      <c r="NZ319" s="95"/>
      <c r="OA319" s="95"/>
      <c r="OB319" s="95"/>
      <c r="OC319" s="95"/>
      <c r="OD319" s="95"/>
      <c r="OE319" s="95"/>
      <c r="OF319" s="95"/>
      <c r="OG319" s="95"/>
      <c r="OH319" s="95"/>
      <c r="OI319" s="95"/>
      <c r="OJ319" s="95"/>
      <c r="OK319" s="95"/>
      <c r="OL319" s="95"/>
      <c r="OM319" s="95"/>
      <c r="ON319" s="95"/>
      <c r="OO319" s="95"/>
      <c r="OP319" s="95"/>
      <c r="OQ319" s="95"/>
      <c r="OR319" s="95"/>
      <c r="OS319" s="95"/>
      <c r="OT319" s="95"/>
      <c r="OU319" s="95"/>
      <c r="OV319" s="95"/>
      <c r="OW319" s="95"/>
      <c r="OX319" s="95"/>
      <c r="OY319" s="95"/>
      <c r="OZ319" s="95"/>
      <c r="PA319" s="95"/>
      <c r="PB319" s="95"/>
      <c r="PC319" s="95"/>
      <c r="PD319" s="95"/>
      <c r="PE319" s="95"/>
      <c r="PF319" s="95"/>
      <c r="PG319" s="95"/>
      <c r="PH319" s="95"/>
    </row>
    <row r="320" spans="3:424" s="85" customFormat="1" ht="29.55" customHeight="1">
      <c r="C320" s="1815">
        <f t="shared" si="100"/>
        <v>0</v>
      </c>
      <c r="D320" s="1815"/>
      <c r="E320" s="1815"/>
      <c r="F320" s="143">
        <f t="shared" si="89"/>
        <v>0</v>
      </c>
      <c r="G320" s="143" t="e">
        <f t="shared" si="90"/>
        <v>#VALUE!</v>
      </c>
      <c r="H320" s="143" t="e">
        <f t="shared" si="101"/>
        <v>#VALUE!</v>
      </c>
      <c r="I320" s="143" t="e">
        <f t="shared" si="101"/>
        <v>#VALUE!</v>
      </c>
      <c r="J320" s="143" t="e">
        <f t="shared" si="101"/>
        <v>#VALUE!</v>
      </c>
      <c r="K320" s="143" t="e">
        <f t="shared" si="101"/>
        <v>#VALUE!</v>
      </c>
      <c r="L320" s="143" t="e">
        <f t="shared" si="101"/>
        <v>#VALUE!</v>
      </c>
      <c r="M320" s="143" t="e">
        <f t="shared" si="101"/>
        <v>#VALUE!</v>
      </c>
      <c r="N320" s="143" t="e">
        <f t="shared" si="101"/>
        <v>#VALUE!</v>
      </c>
      <c r="O320" s="143" t="e">
        <f t="shared" si="101"/>
        <v>#VALUE!</v>
      </c>
      <c r="P320" s="143" t="e">
        <f t="shared" si="101"/>
        <v>#VALUE!</v>
      </c>
      <c r="Q320" s="143" t="e">
        <f t="shared" si="101"/>
        <v>#VALUE!</v>
      </c>
      <c r="R320" s="143" t="e">
        <f t="shared" si="101"/>
        <v>#VALUE!</v>
      </c>
      <c r="S320" s="143" t="e">
        <f t="shared" si="101"/>
        <v>#VALUE!</v>
      </c>
      <c r="T320" s="143" t="e">
        <f t="shared" si="101"/>
        <v>#VALUE!</v>
      </c>
      <c r="U320" s="143" t="e">
        <f t="shared" si="101"/>
        <v>#VALUE!</v>
      </c>
      <c r="V320" s="143" t="e">
        <f t="shared" si="101"/>
        <v>#VALUE!</v>
      </c>
      <c r="W320" s="143" t="e">
        <f t="shared" si="101"/>
        <v>#VALUE!</v>
      </c>
      <c r="X320" s="143" t="e">
        <f t="shared" si="101"/>
        <v>#VALUE!</v>
      </c>
      <c r="Y320" s="143" t="e">
        <f t="shared" si="101"/>
        <v>#VALUE!</v>
      </c>
      <c r="Z320" s="143" t="e">
        <f t="shared" si="101"/>
        <v>#VALUE!</v>
      </c>
      <c r="AA320" s="143" t="e">
        <f t="shared" si="101"/>
        <v>#VALUE!</v>
      </c>
      <c r="AB320" s="143" t="e">
        <f t="shared" si="101"/>
        <v>#VALUE!</v>
      </c>
      <c r="AC320" s="143" t="e">
        <f t="shared" si="101"/>
        <v>#VALUE!</v>
      </c>
      <c r="AD320" s="143" t="e">
        <f t="shared" si="101"/>
        <v>#VALUE!</v>
      </c>
      <c r="AE320" s="143" t="e">
        <f t="shared" si="101"/>
        <v>#VALUE!</v>
      </c>
      <c r="AF320" s="143" t="e">
        <f t="shared" si="101"/>
        <v>#VALUE!</v>
      </c>
      <c r="AG320" s="143" t="e">
        <f t="shared" si="101"/>
        <v>#VALUE!</v>
      </c>
      <c r="AH320" s="143" t="e">
        <f t="shared" si="101"/>
        <v>#VALUE!</v>
      </c>
      <c r="AI320" s="143" t="e">
        <f t="shared" si="101"/>
        <v>#VALUE!</v>
      </c>
      <c r="AJ320" s="143" t="e">
        <f t="shared" si="101"/>
        <v>#VALUE!</v>
      </c>
      <c r="AK320" s="143" t="e">
        <f t="shared" si="101"/>
        <v>#VALUE!</v>
      </c>
      <c r="AL320" s="143" t="e">
        <f t="shared" si="101"/>
        <v>#VALUE!</v>
      </c>
      <c r="AM320" s="143" t="e">
        <f t="shared" si="101"/>
        <v>#VALUE!</v>
      </c>
      <c r="AN320" s="143" t="e">
        <f t="shared" si="101"/>
        <v>#VALUE!</v>
      </c>
      <c r="AO320" s="143" t="e">
        <f t="shared" si="101"/>
        <v>#VALUE!</v>
      </c>
      <c r="AP320" s="143" t="e">
        <f t="shared" si="101"/>
        <v>#VALUE!</v>
      </c>
      <c r="AQ320" s="143" t="e">
        <f t="shared" si="101"/>
        <v>#VALUE!</v>
      </c>
      <c r="AR320" s="143" t="e">
        <f t="shared" si="101"/>
        <v>#VALUE!</v>
      </c>
      <c r="AS320" s="143" t="e">
        <f t="shared" si="101"/>
        <v>#VALUE!</v>
      </c>
      <c r="AT320" s="143" t="e">
        <f t="shared" si="101"/>
        <v>#VALUE!</v>
      </c>
      <c r="AU320" s="143" t="e">
        <f t="shared" si="101"/>
        <v>#VALUE!</v>
      </c>
      <c r="AV320" s="143" t="e">
        <f t="shared" si="101"/>
        <v>#VALUE!</v>
      </c>
      <c r="AW320" s="143" t="e">
        <f t="shared" si="101"/>
        <v>#VALUE!</v>
      </c>
      <c r="AX320" s="143" t="e">
        <f t="shared" si="101"/>
        <v>#VALUE!</v>
      </c>
      <c r="AY320" s="143" t="e">
        <f t="shared" si="101"/>
        <v>#VALUE!</v>
      </c>
      <c r="AZ320" s="143" t="e">
        <f t="shared" si="101"/>
        <v>#VALUE!</v>
      </c>
      <c r="BA320" s="143" t="e">
        <f t="shared" si="101"/>
        <v>#VALUE!</v>
      </c>
      <c r="BB320" s="143" t="e">
        <f t="shared" si="101"/>
        <v>#VALUE!</v>
      </c>
      <c r="BC320" s="143" t="e">
        <f t="shared" si="101"/>
        <v>#VALUE!</v>
      </c>
      <c r="BD320" s="143" t="e">
        <f t="shared" si="101"/>
        <v>#VALUE!</v>
      </c>
      <c r="BE320" s="143" t="e">
        <f t="shared" si="101"/>
        <v>#VALUE!</v>
      </c>
      <c r="BF320" s="143" t="e">
        <f t="shared" si="101"/>
        <v>#VALUE!</v>
      </c>
      <c r="BG320" s="143" t="e">
        <f t="shared" si="101"/>
        <v>#VALUE!</v>
      </c>
      <c r="BH320" s="143" t="e">
        <f t="shared" si="101"/>
        <v>#VALUE!</v>
      </c>
      <c r="BI320" s="143" t="e">
        <f t="shared" si="101"/>
        <v>#VALUE!</v>
      </c>
      <c r="BJ320" s="143" t="e">
        <f t="shared" si="101"/>
        <v>#VALUE!</v>
      </c>
      <c r="BK320" s="143" t="e">
        <f t="shared" si="101"/>
        <v>#VALUE!</v>
      </c>
      <c r="BL320" s="143" t="e">
        <f t="shared" si="101"/>
        <v>#VALUE!</v>
      </c>
      <c r="BM320" s="143" t="e">
        <f t="shared" si="101"/>
        <v>#VALUE!</v>
      </c>
      <c r="BN320" s="95"/>
      <c r="BO320" s="95"/>
      <c r="BP320" s="95"/>
      <c r="BQ320" s="95"/>
      <c r="BR320" s="95"/>
      <c r="BS320" s="95"/>
      <c r="BT320" s="95"/>
      <c r="BU320" s="95"/>
      <c r="BV320" s="95"/>
      <c r="BW320" s="95"/>
      <c r="BX320" s="95"/>
      <c r="BY320" s="95"/>
      <c r="BZ320" s="95"/>
      <c r="CA320" s="95"/>
      <c r="CB320" s="95"/>
      <c r="CC320" s="95"/>
      <c r="CD320" s="95"/>
      <c r="CE320" s="95"/>
      <c r="CF320" s="95"/>
      <c r="CG320" s="95"/>
      <c r="CH320" s="95"/>
      <c r="CI320" s="95"/>
      <c r="CJ320" s="95"/>
      <c r="CK320" s="95"/>
      <c r="CL320" s="95"/>
      <c r="CM320" s="95"/>
      <c r="CN320" s="95"/>
      <c r="CO320" s="95"/>
      <c r="CP320" s="95"/>
      <c r="CQ320" s="95"/>
      <c r="CR320" s="95"/>
      <c r="CS320" s="95"/>
      <c r="CT320" s="95"/>
      <c r="CU320" s="95"/>
      <c r="CV320" s="95"/>
      <c r="CW320" s="95"/>
      <c r="CX320" s="95"/>
      <c r="CY320" s="95"/>
      <c r="CZ320" s="95"/>
      <c r="DA320" s="95"/>
      <c r="DB320" s="95"/>
      <c r="DC320" s="95"/>
      <c r="DD320" s="95"/>
      <c r="DE320" s="95"/>
      <c r="DF320" s="95"/>
      <c r="DG320" s="95"/>
      <c r="DH320" s="95"/>
      <c r="DI320" s="95"/>
      <c r="DJ320" s="95"/>
      <c r="DK320" s="95"/>
      <c r="DL320" s="95"/>
      <c r="DM320" s="95"/>
      <c r="DN320" s="95"/>
      <c r="DO320" s="95"/>
      <c r="DP320" s="95"/>
      <c r="DQ320" s="95"/>
      <c r="DR320" s="95"/>
      <c r="DS320" s="95"/>
      <c r="DT320" s="95"/>
      <c r="DU320" s="95"/>
      <c r="DV320" s="95"/>
      <c r="DW320" s="95"/>
      <c r="DX320" s="95"/>
      <c r="DY320" s="95"/>
      <c r="DZ320" s="95"/>
      <c r="EA320" s="95"/>
      <c r="EB320" s="95"/>
      <c r="EC320" s="95"/>
      <c r="ED320" s="95"/>
      <c r="EE320" s="95"/>
      <c r="EF320" s="95"/>
      <c r="EG320" s="95"/>
      <c r="EH320" s="95"/>
      <c r="EI320" s="95"/>
      <c r="EJ320" s="95"/>
      <c r="EK320" s="95"/>
      <c r="EL320" s="95"/>
      <c r="EM320" s="95"/>
      <c r="EN320" s="95"/>
      <c r="EO320" s="95"/>
      <c r="EP320" s="95"/>
      <c r="EQ320" s="95"/>
      <c r="ER320" s="95"/>
      <c r="ES320" s="95"/>
      <c r="ET320" s="95"/>
      <c r="EU320" s="95"/>
      <c r="EV320" s="95"/>
      <c r="EW320" s="95"/>
      <c r="EX320" s="95"/>
      <c r="EY320" s="95"/>
      <c r="EZ320" s="95"/>
      <c r="FA320" s="95"/>
      <c r="FB320" s="95"/>
      <c r="FC320" s="95"/>
      <c r="FD320" s="95"/>
      <c r="FE320" s="95"/>
      <c r="FF320" s="95"/>
      <c r="FG320" s="95"/>
      <c r="FH320" s="95"/>
      <c r="FI320" s="95"/>
      <c r="FJ320" s="95"/>
      <c r="FK320" s="95"/>
      <c r="FL320" s="95"/>
      <c r="FM320" s="95"/>
      <c r="FN320" s="95"/>
      <c r="FO320" s="95"/>
      <c r="FP320" s="95"/>
      <c r="FQ320" s="95"/>
      <c r="FR320" s="95"/>
      <c r="FS320" s="95"/>
      <c r="FT320" s="95"/>
      <c r="FU320" s="95"/>
      <c r="FV320" s="95"/>
      <c r="FW320" s="95"/>
      <c r="FX320" s="95"/>
      <c r="FY320" s="95"/>
      <c r="FZ320" s="95"/>
      <c r="GA320" s="95"/>
      <c r="GB320" s="95"/>
      <c r="GC320" s="95"/>
      <c r="GD320" s="95"/>
      <c r="GE320" s="95"/>
      <c r="GF320" s="95"/>
      <c r="GG320" s="95"/>
      <c r="GH320" s="95"/>
      <c r="GI320" s="95"/>
      <c r="GJ320" s="95"/>
      <c r="GK320" s="95"/>
      <c r="GL320" s="95"/>
      <c r="GM320" s="95"/>
      <c r="GN320" s="95"/>
      <c r="GO320" s="95"/>
      <c r="GP320" s="95"/>
      <c r="GQ320" s="95"/>
      <c r="GR320" s="95"/>
      <c r="GS320" s="95"/>
      <c r="GT320" s="95"/>
      <c r="GU320" s="95"/>
      <c r="GV320" s="95"/>
      <c r="GW320" s="133"/>
      <c r="GX320" s="133"/>
      <c r="GY320" s="133"/>
      <c r="GZ320" s="133"/>
      <c r="HA320" s="133"/>
      <c r="HB320" s="133"/>
      <c r="HC320" s="133"/>
      <c r="HD320" s="133"/>
      <c r="HE320" s="133"/>
      <c r="HF320" s="133"/>
      <c r="HG320" s="95"/>
      <c r="HH320" s="95"/>
      <c r="HI320" s="95"/>
      <c r="HJ320" s="95"/>
      <c r="HK320" s="95"/>
      <c r="HL320" s="95"/>
      <c r="HM320" s="95"/>
      <c r="HN320" s="95"/>
      <c r="HO320" s="95"/>
      <c r="HP320" s="95"/>
      <c r="HQ320" s="95"/>
      <c r="HR320" s="95"/>
      <c r="HS320" s="95"/>
      <c r="HT320" s="95"/>
      <c r="HU320" s="95"/>
      <c r="HV320" s="95"/>
      <c r="HW320" s="95"/>
      <c r="HX320" s="95"/>
      <c r="HY320" s="95"/>
      <c r="HZ320" s="95"/>
      <c r="IA320" s="95"/>
      <c r="IB320" s="95"/>
      <c r="IC320" s="95"/>
      <c r="ID320" s="95"/>
      <c r="IE320" s="95"/>
      <c r="IF320" s="95"/>
      <c r="IG320" s="95"/>
      <c r="IH320" s="95"/>
      <c r="II320" s="95"/>
      <c r="IJ320" s="95"/>
      <c r="IK320" s="95"/>
      <c r="IL320" s="95"/>
      <c r="IM320" s="95"/>
      <c r="IN320" s="95"/>
      <c r="IO320" s="95"/>
      <c r="IP320" s="95"/>
      <c r="IQ320" s="95"/>
      <c r="IR320" s="95"/>
      <c r="IS320" s="95"/>
      <c r="IT320" s="95"/>
      <c r="IU320" s="95"/>
      <c r="IV320" s="95"/>
      <c r="IW320" s="95"/>
      <c r="IX320" s="95"/>
      <c r="IY320" s="95"/>
      <c r="IZ320" s="95"/>
      <c r="JA320" s="95"/>
      <c r="JB320" s="95"/>
      <c r="JC320" s="95"/>
      <c r="JD320" s="95"/>
      <c r="JE320" s="95"/>
      <c r="JF320" s="95"/>
      <c r="JG320" s="95"/>
      <c r="JH320" s="95"/>
      <c r="JI320" s="95"/>
      <c r="JJ320" s="95"/>
      <c r="JK320" s="95"/>
      <c r="JL320" s="95"/>
      <c r="JM320" s="95"/>
      <c r="JN320" s="95"/>
      <c r="JO320" s="95"/>
      <c r="JP320" s="95"/>
      <c r="JQ320" s="95"/>
      <c r="JR320" s="95"/>
      <c r="JS320" s="95"/>
      <c r="JT320" s="95"/>
      <c r="JU320" s="95"/>
      <c r="JV320" s="95"/>
      <c r="JW320" s="95"/>
      <c r="JX320" s="95"/>
      <c r="JY320" s="95"/>
      <c r="JZ320" s="95"/>
      <c r="KA320" s="95"/>
      <c r="KB320" s="95"/>
      <c r="KC320" s="95"/>
      <c r="KD320" s="95"/>
      <c r="KE320" s="95"/>
      <c r="KF320" s="95"/>
      <c r="KG320" s="95"/>
      <c r="KH320" s="95"/>
      <c r="KI320" s="95"/>
      <c r="KJ320" s="95"/>
      <c r="KK320" s="95"/>
      <c r="KL320" s="95"/>
      <c r="KM320" s="95"/>
      <c r="KN320" s="95"/>
      <c r="KO320" s="95"/>
      <c r="KP320" s="95"/>
      <c r="KQ320" s="95"/>
      <c r="KR320" s="95"/>
      <c r="KS320" s="95"/>
      <c r="KT320" s="95"/>
      <c r="KU320" s="95"/>
      <c r="KV320" s="95"/>
      <c r="KW320" s="95"/>
      <c r="KX320" s="95"/>
      <c r="KY320" s="95"/>
      <c r="KZ320" s="95"/>
      <c r="LA320" s="95"/>
      <c r="LB320" s="95"/>
      <c r="LC320" s="95"/>
      <c r="LD320" s="95"/>
      <c r="LE320" s="95"/>
      <c r="LF320" s="95"/>
      <c r="LG320" s="95"/>
      <c r="LH320" s="95"/>
      <c r="LI320" s="95"/>
      <c r="LJ320" s="95"/>
      <c r="LK320" s="95"/>
      <c r="LL320" s="95"/>
      <c r="LM320" s="95"/>
      <c r="LN320" s="95"/>
      <c r="LO320" s="95"/>
      <c r="LP320" s="95"/>
      <c r="LQ320" s="95"/>
      <c r="LR320" s="95"/>
      <c r="LS320" s="95"/>
      <c r="LT320" s="95"/>
      <c r="LU320" s="95"/>
      <c r="LV320" s="95"/>
      <c r="LW320" s="95"/>
      <c r="LX320" s="95"/>
      <c r="LY320" s="95"/>
      <c r="LZ320" s="95"/>
      <c r="MA320" s="95"/>
      <c r="MB320" s="95"/>
      <c r="MC320" s="95"/>
      <c r="MD320" s="95"/>
      <c r="ME320" s="95"/>
      <c r="MF320" s="95"/>
      <c r="MG320" s="95"/>
      <c r="MH320" s="95"/>
      <c r="MI320" s="95"/>
      <c r="MJ320" s="95"/>
      <c r="MK320" s="95"/>
      <c r="ML320" s="95"/>
      <c r="MM320" s="95"/>
      <c r="MN320" s="95"/>
      <c r="MO320" s="95"/>
      <c r="MP320" s="95"/>
      <c r="MQ320" s="95"/>
      <c r="MR320" s="95"/>
      <c r="MS320" s="95"/>
      <c r="MT320" s="95"/>
      <c r="MU320" s="95"/>
      <c r="MV320" s="95"/>
      <c r="MW320" s="95"/>
      <c r="MX320" s="95"/>
      <c r="MY320" s="95"/>
      <c r="MZ320" s="95"/>
      <c r="NA320" s="95"/>
      <c r="NB320" s="95"/>
      <c r="NC320" s="95"/>
      <c r="ND320" s="95"/>
      <c r="NE320" s="95"/>
      <c r="NF320" s="95"/>
      <c r="NG320" s="95"/>
      <c r="NH320" s="95"/>
      <c r="NI320" s="95"/>
      <c r="NJ320" s="95"/>
      <c r="NK320" s="95"/>
      <c r="NL320" s="95"/>
      <c r="NM320" s="95"/>
      <c r="NN320" s="95"/>
      <c r="NO320" s="95"/>
      <c r="NP320" s="95"/>
      <c r="NQ320" s="95"/>
      <c r="NR320" s="95"/>
      <c r="NS320" s="95"/>
      <c r="NT320" s="95"/>
      <c r="NU320" s="95"/>
      <c r="NV320" s="95"/>
      <c r="NW320" s="95"/>
      <c r="NX320" s="95"/>
      <c r="NY320" s="95"/>
      <c r="NZ320" s="95"/>
      <c r="OA320" s="95"/>
      <c r="OB320" s="95"/>
      <c r="OC320" s="95"/>
      <c r="OD320" s="95"/>
      <c r="OE320" s="95"/>
      <c r="OF320" s="95"/>
      <c r="OG320" s="95"/>
      <c r="OH320" s="95"/>
      <c r="OI320" s="95"/>
      <c r="OJ320" s="95"/>
      <c r="OK320" s="95"/>
      <c r="OL320" s="95"/>
      <c r="OM320" s="95"/>
      <c r="ON320" s="95"/>
      <c r="OO320" s="95"/>
      <c r="OP320" s="95"/>
      <c r="OQ320" s="95"/>
      <c r="OR320" s="95"/>
      <c r="OS320" s="95"/>
      <c r="OT320" s="95"/>
      <c r="OU320" s="95"/>
      <c r="OV320" s="95"/>
      <c r="OW320" s="95"/>
      <c r="OX320" s="95"/>
      <c r="OY320" s="95"/>
      <c r="OZ320" s="95"/>
      <c r="PA320" s="95"/>
      <c r="PB320" s="95"/>
      <c r="PC320" s="95"/>
      <c r="PD320" s="95"/>
      <c r="PE320" s="95"/>
      <c r="PF320" s="95"/>
      <c r="PG320" s="95"/>
      <c r="PH320" s="95"/>
    </row>
    <row r="321" spans="3:424" s="85" customFormat="1" ht="29.55" customHeight="1">
      <c r="C321" s="1815">
        <f t="shared" si="100"/>
        <v>0</v>
      </c>
      <c r="D321" s="1815"/>
      <c r="E321" s="1815"/>
      <c r="F321" s="143">
        <f t="shared" ref="F321:F326" si="102">F161</f>
        <v>0</v>
      </c>
      <c r="G321" s="143" t="e">
        <f t="shared" ref="G321:V326" si="103">IF(COLUMN(F321)-COLUMN($AB$30)+1&lt;=ROUND($AB$30,0)-23,F321,0)</f>
        <v>#VALUE!</v>
      </c>
      <c r="H321" s="143" t="e">
        <f t="shared" si="103"/>
        <v>#VALUE!</v>
      </c>
      <c r="I321" s="143" t="e">
        <f t="shared" si="103"/>
        <v>#VALUE!</v>
      </c>
      <c r="J321" s="143" t="e">
        <f t="shared" si="103"/>
        <v>#VALUE!</v>
      </c>
      <c r="K321" s="143" t="e">
        <f t="shared" si="103"/>
        <v>#VALUE!</v>
      </c>
      <c r="L321" s="143" t="e">
        <f t="shared" si="103"/>
        <v>#VALUE!</v>
      </c>
      <c r="M321" s="143" t="e">
        <f t="shared" si="103"/>
        <v>#VALUE!</v>
      </c>
      <c r="N321" s="143" t="e">
        <f t="shared" si="103"/>
        <v>#VALUE!</v>
      </c>
      <c r="O321" s="143" t="e">
        <f t="shared" si="103"/>
        <v>#VALUE!</v>
      </c>
      <c r="P321" s="143" t="e">
        <f t="shared" si="103"/>
        <v>#VALUE!</v>
      </c>
      <c r="Q321" s="143" t="e">
        <f t="shared" si="103"/>
        <v>#VALUE!</v>
      </c>
      <c r="R321" s="143" t="e">
        <f t="shared" si="103"/>
        <v>#VALUE!</v>
      </c>
      <c r="S321" s="143" t="e">
        <f t="shared" si="103"/>
        <v>#VALUE!</v>
      </c>
      <c r="T321" s="143" t="e">
        <f t="shared" si="103"/>
        <v>#VALUE!</v>
      </c>
      <c r="U321" s="143" t="e">
        <f t="shared" si="103"/>
        <v>#VALUE!</v>
      </c>
      <c r="V321" s="143" t="e">
        <f t="shared" si="103"/>
        <v>#VALUE!</v>
      </c>
      <c r="W321" s="143" t="e">
        <f t="shared" si="101"/>
        <v>#VALUE!</v>
      </c>
      <c r="X321" s="143" t="e">
        <f t="shared" si="101"/>
        <v>#VALUE!</v>
      </c>
      <c r="Y321" s="143" t="e">
        <f t="shared" si="101"/>
        <v>#VALUE!</v>
      </c>
      <c r="Z321" s="143" t="e">
        <f t="shared" si="101"/>
        <v>#VALUE!</v>
      </c>
      <c r="AA321" s="143" t="e">
        <f t="shared" si="101"/>
        <v>#VALUE!</v>
      </c>
      <c r="AB321" s="143" t="e">
        <f t="shared" si="101"/>
        <v>#VALUE!</v>
      </c>
      <c r="AC321" s="143" t="e">
        <f t="shared" si="101"/>
        <v>#VALUE!</v>
      </c>
      <c r="AD321" s="143" t="e">
        <f t="shared" si="101"/>
        <v>#VALUE!</v>
      </c>
      <c r="AE321" s="143" t="e">
        <f t="shared" si="101"/>
        <v>#VALUE!</v>
      </c>
      <c r="AF321" s="143" t="e">
        <f t="shared" si="101"/>
        <v>#VALUE!</v>
      </c>
      <c r="AG321" s="143" t="e">
        <f t="shared" si="101"/>
        <v>#VALUE!</v>
      </c>
      <c r="AH321" s="143" t="e">
        <f t="shared" si="101"/>
        <v>#VALUE!</v>
      </c>
      <c r="AI321" s="143" t="e">
        <f t="shared" si="101"/>
        <v>#VALUE!</v>
      </c>
      <c r="AJ321" s="143" t="e">
        <f t="shared" si="101"/>
        <v>#VALUE!</v>
      </c>
      <c r="AK321" s="143" t="e">
        <f t="shared" si="101"/>
        <v>#VALUE!</v>
      </c>
      <c r="AL321" s="143" t="e">
        <f t="shared" si="101"/>
        <v>#VALUE!</v>
      </c>
      <c r="AM321" s="143" t="e">
        <f t="shared" si="101"/>
        <v>#VALUE!</v>
      </c>
      <c r="AN321" s="143" t="e">
        <f t="shared" si="101"/>
        <v>#VALUE!</v>
      </c>
      <c r="AO321" s="143" t="e">
        <f t="shared" si="101"/>
        <v>#VALUE!</v>
      </c>
      <c r="AP321" s="143" t="e">
        <f t="shared" si="101"/>
        <v>#VALUE!</v>
      </c>
      <c r="AQ321" s="143" t="e">
        <f t="shared" si="101"/>
        <v>#VALUE!</v>
      </c>
      <c r="AR321" s="143" t="e">
        <f t="shared" si="101"/>
        <v>#VALUE!</v>
      </c>
      <c r="AS321" s="143" t="e">
        <f t="shared" si="101"/>
        <v>#VALUE!</v>
      </c>
      <c r="AT321" s="143" t="e">
        <f t="shared" si="101"/>
        <v>#VALUE!</v>
      </c>
      <c r="AU321" s="143" t="e">
        <f t="shared" si="101"/>
        <v>#VALUE!</v>
      </c>
      <c r="AV321" s="143" t="e">
        <f t="shared" si="101"/>
        <v>#VALUE!</v>
      </c>
      <c r="AW321" s="143" t="e">
        <f t="shared" si="101"/>
        <v>#VALUE!</v>
      </c>
      <c r="AX321" s="143" t="e">
        <f t="shared" si="101"/>
        <v>#VALUE!</v>
      </c>
      <c r="AY321" s="143" t="e">
        <f t="shared" si="101"/>
        <v>#VALUE!</v>
      </c>
      <c r="AZ321" s="143" t="e">
        <f t="shared" si="101"/>
        <v>#VALUE!</v>
      </c>
      <c r="BA321" s="143" t="e">
        <f t="shared" si="101"/>
        <v>#VALUE!</v>
      </c>
      <c r="BB321" s="143" t="e">
        <f t="shared" si="101"/>
        <v>#VALUE!</v>
      </c>
      <c r="BC321" s="143" t="e">
        <f t="shared" si="101"/>
        <v>#VALUE!</v>
      </c>
      <c r="BD321" s="143" t="e">
        <f t="shared" si="101"/>
        <v>#VALUE!</v>
      </c>
      <c r="BE321" s="143" t="e">
        <f t="shared" si="101"/>
        <v>#VALUE!</v>
      </c>
      <c r="BF321" s="143" t="e">
        <f t="shared" si="101"/>
        <v>#VALUE!</v>
      </c>
      <c r="BG321" s="143" t="e">
        <f t="shared" si="101"/>
        <v>#VALUE!</v>
      </c>
      <c r="BH321" s="143" t="e">
        <f t="shared" si="101"/>
        <v>#VALUE!</v>
      </c>
      <c r="BI321" s="143" t="e">
        <f t="shared" si="101"/>
        <v>#VALUE!</v>
      </c>
      <c r="BJ321" s="143" t="e">
        <f t="shared" si="101"/>
        <v>#VALUE!</v>
      </c>
      <c r="BK321" s="143" t="e">
        <f t="shared" si="101"/>
        <v>#VALUE!</v>
      </c>
      <c r="BL321" s="143" t="e">
        <f t="shared" si="101"/>
        <v>#VALUE!</v>
      </c>
      <c r="BM321" s="143" t="e">
        <f t="shared" si="101"/>
        <v>#VALUE!</v>
      </c>
      <c r="BN321" s="95"/>
      <c r="BO321" s="95"/>
      <c r="BP321" s="95"/>
      <c r="BQ321" s="95"/>
      <c r="BR321" s="95"/>
      <c r="BS321" s="95"/>
      <c r="BT321" s="95"/>
      <c r="BU321" s="95"/>
      <c r="BV321" s="95"/>
      <c r="BW321" s="95"/>
      <c r="BX321" s="95"/>
      <c r="BY321" s="95"/>
      <c r="BZ321" s="95"/>
      <c r="CA321" s="95"/>
      <c r="CB321" s="95"/>
      <c r="CC321" s="95"/>
      <c r="CD321" s="95"/>
      <c r="CE321" s="95"/>
      <c r="CF321" s="95"/>
      <c r="CG321" s="95"/>
      <c r="CH321" s="95"/>
      <c r="CI321" s="95"/>
      <c r="CJ321" s="95"/>
      <c r="CK321" s="95"/>
      <c r="CL321" s="95"/>
      <c r="CM321" s="95"/>
      <c r="CN321" s="95"/>
      <c r="CO321" s="95"/>
      <c r="CP321" s="95"/>
      <c r="CQ321" s="95"/>
      <c r="CR321" s="95"/>
      <c r="CS321" s="95"/>
      <c r="CT321" s="95"/>
      <c r="CU321" s="95"/>
      <c r="CV321" s="95"/>
      <c r="CW321" s="95"/>
      <c r="CX321" s="95"/>
      <c r="CY321" s="95"/>
      <c r="CZ321" s="95"/>
      <c r="DA321" s="95"/>
      <c r="DB321" s="95"/>
      <c r="DC321" s="95"/>
      <c r="DD321" s="95"/>
      <c r="DE321" s="95"/>
      <c r="DF321" s="95"/>
      <c r="DG321" s="95"/>
      <c r="DH321" s="95"/>
      <c r="DI321" s="95"/>
      <c r="DJ321" s="95"/>
      <c r="DK321" s="95"/>
      <c r="DL321" s="95"/>
      <c r="DM321" s="95"/>
      <c r="DN321" s="95"/>
      <c r="DO321" s="95"/>
      <c r="DP321" s="95"/>
      <c r="DQ321" s="95"/>
      <c r="DR321" s="95"/>
      <c r="DS321" s="95"/>
      <c r="DT321" s="95"/>
      <c r="DU321" s="95"/>
      <c r="DV321" s="95"/>
      <c r="DW321" s="95"/>
      <c r="DX321" s="95"/>
      <c r="DY321" s="95"/>
      <c r="DZ321" s="95"/>
      <c r="EA321" s="95"/>
      <c r="EB321" s="95"/>
      <c r="EC321" s="95"/>
      <c r="ED321" s="95"/>
      <c r="EE321" s="95"/>
      <c r="EF321" s="95"/>
      <c r="EG321" s="95"/>
      <c r="EH321" s="95"/>
      <c r="EI321" s="95"/>
      <c r="EJ321" s="95"/>
      <c r="EK321" s="95"/>
      <c r="EL321" s="95"/>
      <c r="EM321" s="95"/>
      <c r="EN321" s="95"/>
      <c r="EO321" s="95"/>
      <c r="EP321" s="95"/>
      <c r="EQ321" s="95"/>
      <c r="ER321" s="95"/>
      <c r="ES321" s="95"/>
      <c r="ET321" s="95"/>
      <c r="EU321" s="95"/>
      <c r="EV321" s="95"/>
      <c r="EW321" s="95"/>
      <c r="EX321" s="95"/>
      <c r="EY321" s="95"/>
      <c r="EZ321" s="95"/>
      <c r="FA321" s="95"/>
      <c r="FB321" s="95"/>
      <c r="FC321" s="95"/>
      <c r="FD321" s="95"/>
      <c r="FE321" s="95"/>
      <c r="FF321" s="95"/>
      <c r="FG321" s="95"/>
      <c r="FH321" s="95"/>
      <c r="FI321" s="95"/>
      <c r="FJ321" s="95"/>
      <c r="FK321" s="95"/>
      <c r="FL321" s="95"/>
      <c r="FM321" s="95"/>
      <c r="FN321" s="95"/>
      <c r="FO321" s="95"/>
      <c r="FP321" s="95"/>
      <c r="FQ321" s="95"/>
      <c r="FR321" s="95"/>
      <c r="FS321" s="95"/>
      <c r="FT321" s="95"/>
      <c r="FU321" s="95"/>
      <c r="FV321" s="95"/>
      <c r="FW321" s="95"/>
      <c r="FX321" s="95"/>
      <c r="FY321" s="95"/>
      <c r="FZ321" s="95"/>
      <c r="GA321" s="95"/>
      <c r="GB321" s="95"/>
      <c r="GC321" s="95"/>
      <c r="GD321" s="95"/>
      <c r="GE321" s="95"/>
      <c r="GF321" s="95"/>
      <c r="GG321" s="95"/>
      <c r="GH321" s="95"/>
      <c r="GI321" s="95"/>
      <c r="GJ321" s="95"/>
      <c r="GK321" s="95"/>
      <c r="GL321" s="95"/>
      <c r="GM321" s="95"/>
      <c r="GN321" s="95"/>
      <c r="GO321" s="95"/>
      <c r="GP321" s="95"/>
      <c r="GQ321" s="95"/>
      <c r="GR321" s="95"/>
      <c r="GS321" s="95"/>
      <c r="GT321" s="95"/>
      <c r="GU321" s="95"/>
      <c r="GV321" s="95"/>
      <c r="GW321" s="133"/>
      <c r="GX321" s="133"/>
      <c r="GY321" s="133"/>
      <c r="GZ321" s="133"/>
      <c r="HA321" s="133"/>
      <c r="HB321" s="133"/>
      <c r="HC321" s="133"/>
      <c r="HD321" s="133"/>
      <c r="HE321" s="133"/>
      <c r="HF321" s="133"/>
      <c r="HG321" s="95"/>
      <c r="HH321" s="95"/>
      <c r="HI321" s="95"/>
      <c r="HJ321" s="95"/>
      <c r="HK321" s="95"/>
      <c r="HL321" s="95"/>
      <c r="HM321" s="95"/>
      <c r="HN321" s="95"/>
      <c r="HO321" s="95"/>
      <c r="HP321" s="95"/>
      <c r="HQ321" s="95"/>
      <c r="HR321" s="95"/>
      <c r="HS321" s="95"/>
      <c r="HT321" s="95"/>
      <c r="HU321" s="95"/>
      <c r="HV321" s="95"/>
      <c r="HW321" s="95"/>
      <c r="HX321" s="95"/>
      <c r="HY321" s="95"/>
      <c r="HZ321" s="95"/>
      <c r="IA321" s="95"/>
      <c r="IB321" s="95"/>
      <c r="IC321" s="95"/>
      <c r="ID321" s="95"/>
      <c r="IE321" s="95"/>
      <c r="IF321" s="95"/>
      <c r="IG321" s="95"/>
      <c r="IH321" s="95"/>
      <c r="II321" s="95"/>
      <c r="IJ321" s="95"/>
      <c r="IK321" s="95"/>
      <c r="IL321" s="95"/>
      <c r="IM321" s="95"/>
      <c r="IN321" s="95"/>
      <c r="IO321" s="95"/>
      <c r="IP321" s="95"/>
      <c r="IQ321" s="95"/>
      <c r="IR321" s="95"/>
      <c r="IS321" s="95"/>
      <c r="IT321" s="95"/>
      <c r="IU321" s="95"/>
      <c r="IV321" s="95"/>
      <c r="IW321" s="95"/>
      <c r="IX321" s="95"/>
      <c r="IY321" s="95"/>
      <c r="IZ321" s="95"/>
      <c r="JA321" s="95"/>
      <c r="JB321" s="95"/>
      <c r="JC321" s="95"/>
      <c r="JD321" s="95"/>
      <c r="JE321" s="95"/>
      <c r="JF321" s="95"/>
      <c r="JG321" s="95"/>
      <c r="JH321" s="95"/>
      <c r="JI321" s="95"/>
      <c r="JJ321" s="95"/>
      <c r="JK321" s="95"/>
      <c r="JL321" s="95"/>
      <c r="JM321" s="95"/>
      <c r="JN321" s="95"/>
      <c r="JO321" s="95"/>
      <c r="JP321" s="95"/>
      <c r="JQ321" s="95"/>
      <c r="JR321" s="95"/>
      <c r="JS321" s="95"/>
      <c r="JT321" s="95"/>
      <c r="JU321" s="95"/>
      <c r="JV321" s="95"/>
      <c r="JW321" s="95"/>
      <c r="JX321" s="95"/>
      <c r="JY321" s="95"/>
      <c r="JZ321" s="95"/>
      <c r="KA321" s="95"/>
      <c r="KB321" s="95"/>
      <c r="KC321" s="95"/>
      <c r="KD321" s="95"/>
      <c r="KE321" s="95"/>
      <c r="KF321" s="95"/>
      <c r="KG321" s="95"/>
      <c r="KH321" s="95"/>
      <c r="KI321" s="95"/>
      <c r="KJ321" s="95"/>
      <c r="KK321" s="95"/>
      <c r="KL321" s="95"/>
      <c r="KM321" s="95"/>
      <c r="KN321" s="95"/>
      <c r="KO321" s="95"/>
      <c r="KP321" s="95"/>
      <c r="KQ321" s="95"/>
      <c r="KR321" s="95"/>
      <c r="KS321" s="95"/>
      <c r="KT321" s="95"/>
      <c r="KU321" s="95"/>
      <c r="KV321" s="95"/>
      <c r="KW321" s="95"/>
      <c r="KX321" s="95"/>
      <c r="KY321" s="95"/>
      <c r="KZ321" s="95"/>
      <c r="LA321" s="95"/>
      <c r="LB321" s="95"/>
      <c r="LC321" s="95"/>
      <c r="LD321" s="95"/>
      <c r="LE321" s="95"/>
      <c r="LF321" s="95"/>
      <c r="LG321" s="95"/>
      <c r="LH321" s="95"/>
      <c r="LI321" s="95"/>
      <c r="LJ321" s="95"/>
      <c r="LK321" s="95"/>
      <c r="LL321" s="95"/>
      <c r="LM321" s="95"/>
      <c r="LN321" s="95"/>
      <c r="LO321" s="95"/>
      <c r="LP321" s="95"/>
      <c r="LQ321" s="95"/>
      <c r="LR321" s="95"/>
      <c r="LS321" s="95"/>
      <c r="LT321" s="95"/>
      <c r="LU321" s="95"/>
      <c r="LV321" s="95"/>
      <c r="LW321" s="95"/>
      <c r="LX321" s="95"/>
      <c r="LY321" s="95"/>
      <c r="LZ321" s="95"/>
      <c r="MA321" s="95"/>
      <c r="MB321" s="95"/>
      <c r="MC321" s="95"/>
      <c r="MD321" s="95"/>
      <c r="ME321" s="95"/>
      <c r="MF321" s="95"/>
      <c r="MG321" s="95"/>
      <c r="MH321" s="95"/>
      <c r="MI321" s="95"/>
      <c r="MJ321" s="95"/>
      <c r="MK321" s="95"/>
      <c r="ML321" s="95"/>
      <c r="MM321" s="95"/>
      <c r="MN321" s="95"/>
      <c r="MO321" s="95"/>
      <c r="MP321" s="95"/>
      <c r="MQ321" s="95"/>
      <c r="MR321" s="95"/>
      <c r="MS321" s="95"/>
      <c r="MT321" s="95"/>
      <c r="MU321" s="95"/>
      <c r="MV321" s="95"/>
      <c r="MW321" s="95"/>
      <c r="MX321" s="95"/>
      <c r="MY321" s="95"/>
      <c r="MZ321" s="95"/>
      <c r="NA321" s="95"/>
      <c r="NB321" s="95"/>
      <c r="NC321" s="95"/>
      <c r="ND321" s="95"/>
      <c r="NE321" s="95"/>
      <c r="NF321" s="95"/>
      <c r="NG321" s="95"/>
      <c r="NH321" s="95"/>
      <c r="NI321" s="95"/>
      <c r="NJ321" s="95"/>
      <c r="NK321" s="95"/>
      <c r="NL321" s="95"/>
      <c r="NM321" s="95"/>
      <c r="NN321" s="95"/>
      <c r="NO321" s="95"/>
      <c r="NP321" s="95"/>
      <c r="NQ321" s="95"/>
      <c r="NR321" s="95"/>
      <c r="NS321" s="95"/>
      <c r="NT321" s="95"/>
      <c r="NU321" s="95"/>
      <c r="NV321" s="95"/>
      <c r="NW321" s="95"/>
      <c r="NX321" s="95"/>
      <c r="NY321" s="95"/>
      <c r="NZ321" s="95"/>
      <c r="OA321" s="95"/>
      <c r="OB321" s="95"/>
      <c r="OC321" s="95"/>
      <c r="OD321" s="95"/>
      <c r="OE321" s="95"/>
      <c r="OF321" s="95"/>
      <c r="OG321" s="95"/>
      <c r="OH321" s="95"/>
      <c r="OI321" s="95"/>
      <c r="OJ321" s="95"/>
      <c r="OK321" s="95"/>
      <c r="OL321" s="95"/>
      <c r="OM321" s="95"/>
      <c r="ON321" s="95"/>
      <c r="OO321" s="95"/>
      <c r="OP321" s="95"/>
      <c r="OQ321" s="95"/>
      <c r="OR321" s="95"/>
      <c r="OS321" s="95"/>
      <c r="OT321" s="95"/>
      <c r="OU321" s="95"/>
      <c r="OV321" s="95"/>
      <c r="OW321" s="95"/>
      <c r="OX321" s="95"/>
      <c r="OY321" s="95"/>
      <c r="OZ321" s="95"/>
      <c r="PA321" s="95"/>
      <c r="PB321" s="95"/>
      <c r="PC321" s="95"/>
      <c r="PD321" s="95"/>
      <c r="PE321" s="95"/>
      <c r="PF321" s="95"/>
      <c r="PG321" s="95"/>
      <c r="PH321" s="95"/>
    </row>
    <row r="322" spans="3:424" s="85" customFormat="1" ht="29.55" customHeight="1">
      <c r="C322" s="1815">
        <f t="shared" si="100"/>
        <v>0</v>
      </c>
      <c r="D322" s="1815"/>
      <c r="E322" s="1815"/>
      <c r="F322" s="143">
        <f t="shared" si="102"/>
        <v>0</v>
      </c>
      <c r="G322" s="143" t="e">
        <f t="shared" si="103"/>
        <v>#VALUE!</v>
      </c>
      <c r="H322" s="143" t="e">
        <f t="shared" si="101"/>
        <v>#VALUE!</v>
      </c>
      <c r="I322" s="143" t="e">
        <f t="shared" si="101"/>
        <v>#VALUE!</v>
      </c>
      <c r="J322" s="143" t="e">
        <f t="shared" si="101"/>
        <v>#VALUE!</v>
      </c>
      <c r="K322" s="143" t="e">
        <f t="shared" si="101"/>
        <v>#VALUE!</v>
      </c>
      <c r="L322" s="143" t="e">
        <f t="shared" si="101"/>
        <v>#VALUE!</v>
      </c>
      <c r="M322" s="143" t="e">
        <f t="shared" si="101"/>
        <v>#VALUE!</v>
      </c>
      <c r="N322" s="143" t="e">
        <f t="shared" si="101"/>
        <v>#VALUE!</v>
      </c>
      <c r="O322" s="143" t="e">
        <f t="shared" si="101"/>
        <v>#VALUE!</v>
      </c>
      <c r="P322" s="143" t="e">
        <f t="shared" si="101"/>
        <v>#VALUE!</v>
      </c>
      <c r="Q322" s="143" t="e">
        <f t="shared" si="101"/>
        <v>#VALUE!</v>
      </c>
      <c r="R322" s="143" t="e">
        <f t="shared" si="101"/>
        <v>#VALUE!</v>
      </c>
      <c r="S322" s="143" t="e">
        <f t="shared" si="101"/>
        <v>#VALUE!</v>
      </c>
      <c r="T322" s="143" t="e">
        <f t="shared" si="101"/>
        <v>#VALUE!</v>
      </c>
      <c r="U322" s="143" t="e">
        <f t="shared" si="101"/>
        <v>#VALUE!</v>
      </c>
      <c r="V322" s="143" t="e">
        <f t="shared" si="101"/>
        <v>#VALUE!</v>
      </c>
      <c r="W322" s="143" t="e">
        <f t="shared" si="101"/>
        <v>#VALUE!</v>
      </c>
      <c r="X322" s="143" t="e">
        <f t="shared" si="101"/>
        <v>#VALUE!</v>
      </c>
      <c r="Y322" s="143" t="e">
        <f t="shared" si="101"/>
        <v>#VALUE!</v>
      </c>
      <c r="Z322" s="143" t="e">
        <f t="shared" si="101"/>
        <v>#VALUE!</v>
      </c>
      <c r="AA322" s="143" t="e">
        <f t="shared" si="101"/>
        <v>#VALUE!</v>
      </c>
      <c r="AB322" s="143" t="e">
        <f t="shared" si="101"/>
        <v>#VALUE!</v>
      </c>
      <c r="AC322" s="143" t="e">
        <f t="shared" si="101"/>
        <v>#VALUE!</v>
      </c>
      <c r="AD322" s="143" t="e">
        <f t="shared" si="101"/>
        <v>#VALUE!</v>
      </c>
      <c r="AE322" s="143" t="e">
        <f t="shared" si="101"/>
        <v>#VALUE!</v>
      </c>
      <c r="AF322" s="143" t="e">
        <f t="shared" si="101"/>
        <v>#VALUE!</v>
      </c>
      <c r="AG322" s="143" t="e">
        <f t="shared" si="101"/>
        <v>#VALUE!</v>
      </c>
      <c r="AH322" s="143" t="e">
        <f t="shared" si="101"/>
        <v>#VALUE!</v>
      </c>
      <c r="AI322" s="143" t="e">
        <f t="shared" si="101"/>
        <v>#VALUE!</v>
      </c>
      <c r="AJ322" s="143" t="e">
        <f t="shared" si="101"/>
        <v>#VALUE!</v>
      </c>
      <c r="AK322" s="143" t="e">
        <f t="shared" si="101"/>
        <v>#VALUE!</v>
      </c>
      <c r="AL322" s="143" t="e">
        <f t="shared" si="101"/>
        <v>#VALUE!</v>
      </c>
      <c r="AM322" s="143" t="e">
        <f t="shared" si="101"/>
        <v>#VALUE!</v>
      </c>
      <c r="AN322" s="143" t="e">
        <f t="shared" si="101"/>
        <v>#VALUE!</v>
      </c>
      <c r="AO322" s="143" t="e">
        <f t="shared" si="101"/>
        <v>#VALUE!</v>
      </c>
      <c r="AP322" s="143" t="e">
        <f t="shared" si="101"/>
        <v>#VALUE!</v>
      </c>
      <c r="AQ322" s="143" t="e">
        <f t="shared" si="101"/>
        <v>#VALUE!</v>
      </c>
      <c r="AR322" s="143" t="e">
        <f t="shared" si="101"/>
        <v>#VALUE!</v>
      </c>
      <c r="AS322" s="143" t="e">
        <f t="shared" si="101"/>
        <v>#VALUE!</v>
      </c>
      <c r="AT322" s="143" t="e">
        <f t="shared" si="101"/>
        <v>#VALUE!</v>
      </c>
      <c r="AU322" s="143" t="e">
        <f t="shared" si="101"/>
        <v>#VALUE!</v>
      </c>
      <c r="AV322" s="143" t="e">
        <f t="shared" si="101"/>
        <v>#VALUE!</v>
      </c>
      <c r="AW322" s="143" t="e">
        <f t="shared" si="101"/>
        <v>#VALUE!</v>
      </c>
      <c r="AX322" s="143" t="e">
        <f t="shared" si="101"/>
        <v>#VALUE!</v>
      </c>
      <c r="AY322" s="143" t="e">
        <f t="shared" si="101"/>
        <v>#VALUE!</v>
      </c>
      <c r="AZ322" s="143" t="e">
        <f t="shared" si="101"/>
        <v>#VALUE!</v>
      </c>
      <c r="BA322" s="143" t="e">
        <f t="shared" si="101"/>
        <v>#VALUE!</v>
      </c>
      <c r="BB322" s="143" t="e">
        <f t="shared" si="101"/>
        <v>#VALUE!</v>
      </c>
      <c r="BC322" s="143" t="e">
        <f t="shared" si="101"/>
        <v>#VALUE!</v>
      </c>
      <c r="BD322" s="143" t="e">
        <f t="shared" si="101"/>
        <v>#VALUE!</v>
      </c>
      <c r="BE322" s="143" t="e">
        <f t="shared" si="101"/>
        <v>#VALUE!</v>
      </c>
      <c r="BF322" s="143" t="e">
        <f t="shared" si="101"/>
        <v>#VALUE!</v>
      </c>
      <c r="BG322" s="143" t="e">
        <f t="shared" ref="H322:BM326" si="104">IF(COLUMN(BF322)-COLUMN($AB$30)+1&lt;=ROUND($AB$30,0)-23,BF322,0)</f>
        <v>#VALUE!</v>
      </c>
      <c r="BH322" s="143" t="e">
        <f t="shared" si="104"/>
        <v>#VALUE!</v>
      </c>
      <c r="BI322" s="143" t="e">
        <f t="shared" si="104"/>
        <v>#VALUE!</v>
      </c>
      <c r="BJ322" s="143" t="e">
        <f t="shared" si="104"/>
        <v>#VALUE!</v>
      </c>
      <c r="BK322" s="143" t="e">
        <f t="shared" si="104"/>
        <v>#VALUE!</v>
      </c>
      <c r="BL322" s="143" t="e">
        <f t="shared" si="104"/>
        <v>#VALUE!</v>
      </c>
      <c r="BM322" s="143" t="e">
        <f t="shared" si="104"/>
        <v>#VALUE!</v>
      </c>
      <c r="BN322" s="95"/>
      <c r="BO322" s="95"/>
      <c r="BP322" s="95"/>
      <c r="BQ322" s="95"/>
      <c r="BR322" s="95"/>
      <c r="BS322" s="95"/>
      <c r="BT322" s="95"/>
      <c r="BU322" s="95"/>
      <c r="BV322" s="95"/>
      <c r="BW322" s="95"/>
      <c r="BX322" s="95"/>
      <c r="BY322" s="95"/>
      <c r="BZ322" s="95"/>
      <c r="CA322" s="95"/>
      <c r="CB322" s="95"/>
      <c r="CC322" s="95"/>
      <c r="CD322" s="95"/>
      <c r="CE322" s="95"/>
      <c r="CF322" s="95"/>
      <c r="CG322" s="95"/>
      <c r="CH322" s="95"/>
      <c r="CI322" s="95"/>
      <c r="CJ322" s="95"/>
      <c r="CK322" s="95"/>
      <c r="CL322" s="95"/>
      <c r="CM322" s="95"/>
      <c r="CN322" s="95"/>
      <c r="CO322" s="95"/>
      <c r="CP322" s="95"/>
      <c r="CQ322" s="95"/>
      <c r="CR322" s="95"/>
      <c r="CS322" s="95"/>
      <c r="CT322" s="95"/>
      <c r="CU322" s="95"/>
      <c r="CV322" s="95"/>
      <c r="CW322" s="95"/>
      <c r="CX322" s="95"/>
      <c r="CY322" s="95"/>
      <c r="CZ322" s="95"/>
      <c r="DA322" s="95"/>
      <c r="DB322" s="95"/>
      <c r="DC322" s="95"/>
      <c r="DD322" s="95"/>
      <c r="DE322" s="95"/>
      <c r="DF322" s="95"/>
      <c r="DG322" s="95"/>
      <c r="DH322" s="95"/>
      <c r="DI322" s="95"/>
      <c r="DJ322" s="95"/>
      <c r="DK322" s="95"/>
      <c r="DL322" s="95"/>
      <c r="DM322" s="95"/>
      <c r="DN322" s="95"/>
      <c r="DO322" s="95"/>
      <c r="DP322" s="95"/>
      <c r="DQ322" s="95"/>
      <c r="DR322" s="95"/>
      <c r="DS322" s="95"/>
      <c r="DT322" s="95"/>
      <c r="DU322" s="95"/>
      <c r="DV322" s="95"/>
      <c r="DW322" s="95"/>
      <c r="DX322" s="95"/>
      <c r="DY322" s="95"/>
      <c r="DZ322" s="95"/>
      <c r="EA322" s="95"/>
      <c r="EB322" s="95"/>
      <c r="EC322" s="95"/>
      <c r="ED322" s="95"/>
      <c r="EE322" s="95"/>
      <c r="EF322" s="95"/>
      <c r="EG322" s="95"/>
      <c r="EH322" s="95"/>
      <c r="EI322" s="95"/>
      <c r="EJ322" s="95"/>
      <c r="EK322" s="95"/>
      <c r="EL322" s="95"/>
      <c r="EM322" s="95"/>
      <c r="EN322" s="95"/>
      <c r="EO322" s="95"/>
      <c r="EP322" s="95"/>
      <c r="EQ322" s="95"/>
      <c r="ER322" s="95"/>
      <c r="ES322" s="95"/>
      <c r="ET322" s="95"/>
      <c r="EU322" s="95"/>
      <c r="EV322" s="95"/>
      <c r="EW322" s="95"/>
      <c r="EX322" s="95"/>
      <c r="EY322" s="95"/>
      <c r="EZ322" s="95"/>
      <c r="FA322" s="95"/>
      <c r="FB322" s="95"/>
      <c r="FC322" s="95"/>
      <c r="FD322" s="95"/>
      <c r="FE322" s="95"/>
      <c r="FF322" s="95"/>
      <c r="FG322" s="95"/>
      <c r="FH322" s="95"/>
      <c r="FI322" s="95"/>
      <c r="FJ322" s="95"/>
      <c r="FK322" s="95"/>
      <c r="FL322" s="95"/>
      <c r="FM322" s="95"/>
      <c r="FN322" s="95"/>
      <c r="FO322" s="95"/>
      <c r="FP322" s="95"/>
      <c r="FQ322" s="95"/>
      <c r="FR322" s="95"/>
      <c r="FS322" s="95"/>
      <c r="FT322" s="95"/>
      <c r="FU322" s="95"/>
      <c r="FV322" s="95"/>
      <c r="FW322" s="95"/>
      <c r="FX322" s="95"/>
      <c r="FY322" s="95"/>
      <c r="FZ322" s="95"/>
      <c r="GA322" s="95"/>
      <c r="GB322" s="95"/>
      <c r="GC322" s="95"/>
      <c r="GD322" s="95"/>
      <c r="GE322" s="95"/>
      <c r="GF322" s="95"/>
      <c r="GG322" s="95"/>
      <c r="GH322" s="95"/>
      <c r="GI322" s="95"/>
      <c r="GJ322" s="95"/>
      <c r="GK322" s="95"/>
      <c r="GL322" s="95"/>
      <c r="GM322" s="95"/>
      <c r="GN322" s="95"/>
      <c r="GO322" s="95"/>
      <c r="GP322" s="95"/>
      <c r="GQ322" s="95"/>
      <c r="GR322" s="95"/>
      <c r="GS322" s="95"/>
      <c r="GT322" s="95"/>
      <c r="GU322" s="95"/>
      <c r="GV322" s="95"/>
      <c r="GW322" s="133"/>
      <c r="GX322" s="133"/>
      <c r="GY322" s="133"/>
      <c r="GZ322" s="133"/>
      <c r="HA322" s="133"/>
      <c r="HB322" s="133"/>
      <c r="HC322" s="133"/>
      <c r="HD322" s="133"/>
      <c r="HE322" s="133"/>
      <c r="HF322" s="133"/>
      <c r="HG322" s="95"/>
      <c r="HH322" s="95"/>
      <c r="HI322" s="95"/>
      <c r="HJ322" s="95"/>
      <c r="HK322" s="95"/>
      <c r="HL322" s="95"/>
      <c r="HM322" s="95"/>
      <c r="HN322" s="95"/>
      <c r="HO322" s="95"/>
      <c r="HP322" s="95"/>
      <c r="HQ322" s="95"/>
      <c r="HR322" s="95"/>
      <c r="HS322" s="95"/>
      <c r="HT322" s="95"/>
      <c r="HU322" s="95"/>
      <c r="HV322" s="95"/>
      <c r="HW322" s="95"/>
      <c r="HX322" s="95"/>
      <c r="HY322" s="95"/>
      <c r="HZ322" s="95"/>
      <c r="IA322" s="95"/>
      <c r="IB322" s="95"/>
      <c r="IC322" s="95"/>
      <c r="ID322" s="95"/>
      <c r="IE322" s="95"/>
      <c r="IF322" s="95"/>
      <c r="IG322" s="95"/>
      <c r="IH322" s="95"/>
      <c r="II322" s="95"/>
      <c r="IJ322" s="95"/>
      <c r="IK322" s="95"/>
      <c r="IL322" s="95"/>
      <c r="IM322" s="95"/>
      <c r="IN322" s="95"/>
      <c r="IO322" s="95"/>
      <c r="IP322" s="95"/>
      <c r="IQ322" s="95"/>
      <c r="IR322" s="95"/>
      <c r="IS322" s="95"/>
      <c r="IT322" s="95"/>
      <c r="IU322" s="95"/>
      <c r="IV322" s="95"/>
      <c r="IW322" s="95"/>
      <c r="IX322" s="95"/>
      <c r="IY322" s="95"/>
      <c r="IZ322" s="95"/>
      <c r="JA322" s="95"/>
      <c r="JB322" s="95"/>
      <c r="JC322" s="95"/>
      <c r="JD322" s="95"/>
      <c r="JE322" s="95"/>
      <c r="JF322" s="95"/>
      <c r="JG322" s="95"/>
      <c r="JH322" s="95"/>
      <c r="JI322" s="95"/>
      <c r="JJ322" s="95"/>
      <c r="JK322" s="95"/>
      <c r="JL322" s="95"/>
      <c r="JM322" s="95"/>
      <c r="JN322" s="95"/>
      <c r="JO322" s="95"/>
      <c r="JP322" s="95"/>
      <c r="JQ322" s="95"/>
      <c r="JR322" s="95"/>
      <c r="JS322" s="95"/>
      <c r="JT322" s="95"/>
      <c r="JU322" s="95"/>
      <c r="JV322" s="95"/>
      <c r="JW322" s="95"/>
      <c r="JX322" s="95"/>
      <c r="JY322" s="95"/>
      <c r="JZ322" s="95"/>
      <c r="KA322" s="95"/>
      <c r="KB322" s="95"/>
      <c r="KC322" s="95"/>
      <c r="KD322" s="95"/>
      <c r="KE322" s="95"/>
      <c r="KF322" s="95"/>
      <c r="KG322" s="95"/>
      <c r="KH322" s="95"/>
      <c r="KI322" s="95"/>
      <c r="KJ322" s="95"/>
      <c r="KK322" s="95"/>
      <c r="KL322" s="95"/>
      <c r="KM322" s="95"/>
      <c r="KN322" s="95"/>
      <c r="KO322" s="95"/>
      <c r="KP322" s="95"/>
      <c r="KQ322" s="95"/>
      <c r="KR322" s="95"/>
      <c r="KS322" s="95"/>
      <c r="KT322" s="95"/>
      <c r="KU322" s="95"/>
      <c r="KV322" s="95"/>
      <c r="KW322" s="95"/>
      <c r="KX322" s="95"/>
      <c r="KY322" s="95"/>
      <c r="KZ322" s="95"/>
      <c r="LA322" s="95"/>
      <c r="LB322" s="95"/>
      <c r="LC322" s="95"/>
      <c r="LD322" s="95"/>
      <c r="LE322" s="95"/>
      <c r="LF322" s="95"/>
      <c r="LG322" s="95"/>
      <c r="LH322" s="95"/>
      <c r="LI322" s="95"/>
      <c r="LJ322" s="95"/>
      <c r="LK322" s="95"/>
      <c r="LL322" s="95"/>
      <c r="LM322" s="95"/>
      <c r="LN322" s="95"/>
      <c r="LO322" s="95"/>
      <c r="LP322" s="95"/>
      <c r="LQ322" s="95"/>
      <c r="LR322" s="95"/>
      <c r="LS322" s="95"/>
      <c r="LT322" s="95"/>
      <c r="LU322" s="95"/>
      <c r="LV322" s="95"/>
      <c r="LW322" s="95"/>
      <c r="LX322" s="95"/>
      <c r="LY322" s="95"/>
      <c r="LZ322" s="95"/>
      <c r="MA322" s="95"/>
      <c r="MB322" s="95"/>
      <c r="MC322" s="95"/>
      <c r="MD322" s="95"/>
      <c r="ME322" s="95"/>
      <c r="MF322" s="95"/>
      <c r="MG322" s="95"/>
      <c r="MH322" s="95"/>
      <c r="MI322" s="95"/>
      <c r="MJ322" s="95"/>
      <c r="MK322" s="95"/>
      <c r="ML322" s="95"/>
      <c r="MM322" s="95"/>
      <c r="MN322" s="95"/>
      <c r="MO322" s="95"/>
      <c r="MP322" s="95"/>
      <c r="MQ322" s="95"/>
      <c r="MR322" s="95"/>
      <c r="MS322" s="95"/>
      <c r="MT322" s="95"/>
      <c r="MU322" s="95"/>
      <c r="MV322" s="95"/>
      <c r="MW322" s="95"/>
      <c r="MX322" s="95"/>
      <c r="MY322" s="95"/>
      <c r="MZ322" s="95"/>
      <c r="NA322" s="95"/>
      <c r="NB322" s="95"/>
      <c r="NC322" s="95"/>
      <c r="ND322" s="95"/>
      <c r="NE322" s="95"/>
      <c r="NF322" s="95"/>
      <c r="NG322" s="95"/>
      <c r="NH322" s="95"/>
      <c r="NI322" s="95"/>
      <c r="NJ322" s="95"/>
      <c r="NK322" s="95"/>
      <c r="NL322" s="95"/>
      <c r="NM322" s="95"/>
      <c r="NN322" s="95"/>
      <c r="NO322" s="95"/>
      <c r="NP322" s="95"/>
      <c r="NQ322" s="95"/>
      <c r="NR322" s="95"/>
      <c r="NS322" s="95"/>
      <c r="NT322" s="95"/>
      <c r="NU322" s="95"/>
      <c r="NV322" s="95"/>
      <c r="NW322" s="95"/>
      <c r="NX322" s="95"/>
      <c r="NY322" s="95"/>
      <c r="NZ322" s="95"/>
      <c r="OA322" s="95"/>
      <c r="OB322" s="95"/>
      <c r="OC322" s="95"/>
      <c r="OD322" s="95"/>
      <c r="OE322" s="95"/>
      <c r="OF322" s="95"/>
      <c r="OG322" s="95"/>
      <c r="OH322" s="95"/>
      <c r="OI322" s="95"/>
      <c r="OJ322" s="95"/>
      <c r="OK322" s="95"/>
      <c r="OL322" s="95"/>
      <c r="OM322" s="95"/>
      <c r="ON322" s="95"/>
      <c r="OO322" s="95"/>
      <c r="OP322" s="95"/>
      <c r="OQ322" s="95"/>
      <c r="OR322" s="95"/>
      <c r="OS322" s="95"/>
      <c r="OT322" s="95"/>
      <c r="OU322" s="95"/>
      <c r="OV322" s="95"/>
      <c r="OW322" s="95"/>
      <c r="OX322" s="95"/>
      <c r="OY322" s="95"/>
      <c r="OZ322" s="95"/>
      <c r="PA322" s="95"/>
      <c r="PB322" s="95"/>
      <c r="PC322" s="95"/>
      <c r="PD322" s="95"/>
      <c r="PE322" s="95"/>
      <c r="PF322" s="95"/>
      <c r="PG322" s="95"/>
      <c r="PH322" s="95"/>
    </row>
    <row r="323" spans="3:424" s="85" customFormat="1" ht="29.55" customHeight="1">
      <c r="C323" s="1815">
        <f t="shared" si="100"/>
        <v>0</v>
      </c>
      <c r="D323" s="1815"/>
      <c r="E323" s="1815"/>
      <c r="F323" s="143">
        <f t="shared" si="102"/>
        <v>0</v>
      </c>
      <c r="G323" s="143" t="e">
        <f t="shared" si="103"/>
        <v>#VALUE!</v>
      </c>
      <c r="H323" s="143" t="e">
        <f t="shared" si="104"/>
        <v>#VALUE!</v>
      </c>
      <c r="I323" s="143" t="e">
        <f t="shared" si="104"/>
        <v>#VALUE!</v>
      </c>
      <c r="J323" s="143" t="e">
        <f t="shared" si="104"/>
        <v>#VALUE!</v>
      </c>
      <c r="K323" s="143" t="e">
        <f t="shared" si="104"/>
        <v>#VALUE!</v>
      </c>
      <c r="L323" s="143" t="e">
        <f t="shared" si="104"/>
        <v>#VALUE!</v>
      </c>
      <c r="M323" s="143" t="e">
        <f t="shared" si="104"/>
        <v>#VALUE!</v>
      </c>
      <c r="N323" s="143" t="e">
        <f t="shared" si="104"/>
        <v>#VALUE!</v>
      </c>
      <c r="O323" s="143" t="e">
        <f t="shared" si="104"/>
        <v>#VALUE!</v>
      </c>
      <c r="P323" s="143" t="e">
        <f t="shared" si="104"/>
        <v>#VALUE!</v>
      </c>
      <c r="Q323" s="143" t="e">
        <f t="shared" si="104"/>
        <v>#VALUE!</v>
      </c>
      <c r="R323" s="143" t="e">
        <f t="shared" si="104"/>
        <v>#VALUE!</v>
      </c>
      <c r="S323" s="143" t="e">
        <f t="shared" si="104"/>
        <v>#VALUE!</v>
      </c>
      <c r="T323" s="143" t="e">
        <f t="shared" si="104"/>
        <v>#VALUE!</v>
      </c>
      <c r="U323" s="143" t="e">
        <f t="shared" si="104"/>
        <v>#VALUE!</v>
      </c>
      <c r="V323" s="143" t="e">
        <f t="shared" si="104"/>
        <v>#VALUE!</v>
      </c>
      <c r="W323" s="143" t="e">
        <f t="shared" si="104"/>
        <v>#VALUE!</v>
      </c>
      <c r="X323" s="143" t="e">
        <f t="shared" si="104"/>
        <v>#VALUE!</v>
      </c>
      <c r="Y323" s="143" t="e">
        <f t="shared" si="104"/>
        <v>#VALUE!</v>
      </c>
      <c r="Z323" s="143" t="e">
        <f t="shared" si="104"/>
        <v>#VALUE!</v>
      </c>
      <c r="AA323" s="143" t="e">
        <f t="shared" si="104"/>
        <v>#VALUE!</v>
      </c>
      <c r="AB323" s="143" t="e">
        <f t="shared" si="104"/>
        <v>#VALUE!</v>
      </c>
      <c r="AC323" s="143" t="e">
        <f t="shared" si="104"/>
        <v>#VALUE!</v>
      </c>
      <c r="AD323" s="143" t="e">
        <f t="shared" si="104"/>
        <v>#VALUE!</v>
      </c>
      <c r="AE323" s="143" t="e">
        <f t="shared" si="104"/>
        <v>#VALUE!</v>
      </c>
      <c r="AF323" s="143" t="e">
        <f t="shared" si="104"/>
        <v>#VALUE!</v>
      </c>
      <c r="AG323" s="143" t="e">
        <f t="shared" si="104"/>
        <v>#VALUE!</v>
      </c>
      <c r="AH323" s="143" t="e">
        <f t="shared" si="104"/>
        <v>#VALUE!</v>
      </c>
      <c r="AI323" s="143" t="e">
        <f t="shared" si="104"/>
        <v>#VALUE!</v>
      </c>
      <c r="AJ323" s="143" t="e">
        <f t="shared" si="104"/>
        <v>#VALUE!</v>
      </c>
      <c r="AK323" s="143" t="e">
        <f t="shared" si="104"/>
        <v>#VALUE!</v>
      </c>
      <c r="AL323" s="143" t="e">
        <f t="shared" si="104"/>
        <v>#VALUE!</v>
      </c>
      <c r="AM323" s="143" t="e">
        <f t="shared" si="104"/>
        <v>#VALUE!</v>
      </c>
      <c r="AN323" s="143" t="e">
        <f t="shared" si="104"/>
        <v>#VALUE!</v>
      </c>
      <c r="AO323" s="143" t="e">
        <f t="shared" si="104"/>
        <v>#VALUE!</v>
      </c>
      <c r="AP323" s="143" t="e">
        <f t="shared" si="104"/>
        <v>#VALUE!</v>
      </c>
      <c r="AQ323" s="143" t="e">
        <f t="shared" si="104"/>
        <v>#VALUE!</v>
      </c>
      <c r="AR323" s="143" t="e">
        <f t="shared" si="104"/>
        <v>#VALUE!</v>
      </c>
      <c r="AS323" s="143" t="e">
        <f t="shared" si="104"/>
        <v>#VALUE!</v>
      </c>
      <c r="AT323" s="143" t="e">
        <f t="shared" si="104"/>
        <v>#VALUE!</v>
      </c>
      <c r="AU323" s="143" t="e">
        <f t="shared" si="104"/>
        <v>#VALUE!</v>
      </c>
      <c r="AV323" s="143" t="e">
        <f t="shared" si="104"/>
        <v>#VALUE!</v>
      </c>
      <c r="AW323" s="143" t="e">
        <f t="shared" si="104"/>
        <v>#VALUE!</v>
      </c>
      <c r="AX323" s="143" t="e">
        <f t="shared" si="104"/>
        <v>#VALUE!</v>
      </c>
      <c r="AY323" s="143" t="e">
        <f t="shared" si="104"/>
        <v>#VALUE!</v>
      </c>
      <c r="AZ323" s="143" t="e">
        <f t="shared" si="104"/>
        <v>#VALUE!</v>
      </c>
      <c r="BA323" s="143" t="e">
        <f t="shared" si="104"/>
        <v>#VALUE!</v>
      </c>
      <c r="BB323" s="143" t="e">
        <f t="shared" si="104"/>
        <v>#VALUE!</v>
      </c>
      <c r="BC323" s="143" t="e">
        <f t="shared" si="104"/>
        <v>#VALUE!</v>
      </c>
      <c r="BD323" s="143" t="e">
        <f t="shared" si="104"/>
        <v>#VALUE!</v>
      </c>
      <c r="BE323" s="143" t="e">
        <f t="shared" si="104"/>
        <v>#VALUE!</v>
      </c>
      <c r="BF323" s="143" t="e">
        <f t="shared" si="104"/>
        <v>#VALUE!</v>
      </c>
      <c r="BG323" s="143" t="e">
        <f t="shared" si="104"/>
        <v>#VALUE!</v>
      </c>
      <c r="BH323" s="143" t="e">
        <f t="shared" si="104"/>
        <v>#VALUE!</v>
      </c>
      <c r="BI323" s="143" t="e">
        <f t="shared" si="104"/>
        <v>#VALUE!</v>
      </c>
      <c r="BJ323" s="143" t="e">
        <f t="shared" si="104"/>
        <v>#VALUE!</v>
      </c>
      <c r="BK323" s="143" t="e">
        <f t="shared" si="104"/>
        <v>#VALUE!</v>
      </c>
      <c r="BL323" s="143" t="e">
        <f t="shared" si="104"/>
        <v>#VALUE!</v>
      </c>
      <c r="BM323" s="143" t="e">
        <f t="shared" si="104"/>
        <v>#VALUE!</v>
      </c>
      <c r="BN323" s="95"/>
      <c r="BO323" s="95"/>
      <c r="BP323" s="95"/>
      <c r="BQ323" s="95"/>
      <c r="BR323" s="95"/>
      <c r="BS323" s="95"/>
      <c r="BT323" s="95"/>
      <c r="BU323" s="95"/>
      <c r="BV323" s="95"/>
      <c r="BW323" s="95"/>
      <c r="BX323" s="95"/>
      <c r="BY323" s="95"/>
      <c r="BZ323" s="95"/>
      <c r="CA323" s="95"/>
      <c r="CB323" s="95"/>
      <c r="CC323" s="95"/>
      <c r="CD323" s="95"/>
      <c r="CE323" s="95"/>
      <c r="CF323" s="95"/>
      <c r="CG323" s="95"/>
      <c r="CH323" s="95"/>
      <c r="CI323" s="95"/>
      <c r="CJ323" s="95"/>
      <c r="CK323" s="95"/>
      <c r="CL323" s="95"/>
      <c r="CM323" s="95"/>
      <c r="CN323" s="95"/>
      <c r="CO323" s="95"/>
      <c r="CP323" s="95"/>
      <c r="CQ323" s="95"/>
      <c r="CR323" s="95"/>
      <c r="CS323" s="95"/>
      <c r="CT323" s="95"/>
      <c r="CU323" s="95"/>
      <c r="CV323" s="95"/>
      <c r="CW323" s="95"/>
      <c r="CX323" s="95"/>
      <c r="CY323" s="95"/>
      <c r="CZ323" s="95"/>
      <c r="DA323" s="95"/>
      <c r="DB323" s="95"/>
      <c r="DC323" s="95"/>
      <c r="DD323" s="95"/>
      <c r="DE323" s="95"/>
      <c r="DF323" s="95"/>
      <c r="DG323" s="95"/>
      <c r="DH323" s="95"/>
      <c r="DI323" s="95"/>
      <c r="DJ323" s="95"/>
      <c r="DK323" s="95"/>
      <c r="DL323" s="95"/>
      <c r="DM323" s="95"/>
      <c r="DN323" s="95"/>
      <c r="DO323" s="95"/>
      <c r="DP323" s="95"/>
      <c r="DQ323" s="95"/>
      <c r="DR323" s="95"/>
      <c r="DS323" s="95"/>
      <c r="DT323" s="95"/>
      <c r="DU323" s="95"/>
      <c r="DV323" s="95"/>
      <c r="DW323" s="95"/>
      <c r="DX323" s="95"/>
      <c r="DY323" s="95"/>
      <c r="DZ323" s="95"/>
      <c r="EA323" s="95"/>
      <c r="EB323" s="95"/>
      <c r="EC323" s="95"/>
      <c r="ED323" s="95"/>
      <c r="EE323" s="95"/>
      <c r="EF323" s="95"/>
      <c r="EG323" s="95"/>
      <c r="EH323" s="95"/>
      <c r="EI323" s="95"/>
      <c r="EJ323" s="95"/>
      <c r="EK323" s="95"/>
      <c r="EL323" s="95"/>
      <c r="EM323" s="95"/>
      <c r="EN323" s="95"/>
      <c r="EO323" s="95"/>
      <c r="EP323" s="95"/>
      <c r="EQ323" s="95"/>
      <c r="ER323" s="95"/>
      <c r="ES323" s="95"/>
      <c r="ET323" s="95"/>
      <c r="EU323" s="95"/>
      <c r="EV323" s="95"/>
      <c r="EW323" s="95"/>
      <c r="EX323" s="95"/>
      <c r="EY323" s="95"/>
      <c r="EZ323" s="95"/>
      <c r="FA323" s="95"/>
      <c r="FB323" s="95"/>
      <c r="FC323" s="95"/>
      <c r="FD323" s="95"/>
      <c r="FE323" s="95"/>
      <c r="FF323" s="95"/>
      <c r="FG323" s="95"/>
      <c r="FH323" s="95"/>
      <c r="FI323" s="95"/>
      <c r="FJ323" s="95"/>
      <c r="FK323" s="95"/>
      <c r="FL323" s="95"/>
      <c r="FM323" s="95"/>
      <c r="FN323" s="95"/>
      <c r="FO323" s="95"/>
      <c r="FP323" s="95"/>
      <c r="FQ323" s="95"/>
      <c r="FR323" s="95"/>
      <c r="FS323" s="95"/>
      <c r="FT323" s="95"/>
      <c r="FU323" s="95"/>
      <c r="FV323" s="95"/>
      <c r="FW323" s="95"/>
      <c r="FX323" s="95"/>
      <c r="FY323" s="95"/>
      <c r="FZ323" s="95"/>
      <c r="GA323" s="95"/>
      <c r="GB323" s="95"/>
      <c r="GC323" s="95"/>
      <c r="GD323" s="95"/>
      <c r="GE323" s="95"/>
      <c r="GF323" s="95"/>
      <c r="GG323" s="95"/>
      <c r="GH323" s="95"/>
      <c r="GI323" s="95"/>
      <c r="GJ323" s="95"/>
      <c r="GK323" s="95"/>
      <c r="GL323" s="95"/>
      <c r="GM323" s="95"/>
      <c r="GN323" s="95"/>
      <c r="GO323" s="95"/>
      <c r="GP323" s="95"/>
      <c r="GQ323" s="95"/>
      <c r="GR323" s="95"/>
      <c r="GS323" s="95"/>
      <c r="GT323" s="95"/>
      <c r="GU323" s="95"/>
      <c r="GV323" s="95"/>
      <c r="GW323" s="133"/>
      <c r="GX323" s="133"/>
      <c r="GY323" s="133"/>
      <c r="GZ323" s="133"/>
      <c r="HA323" s="133"/>
      <c r="HB323" s="133"/>
      <c r="HC323" s="133"/>
      <c r="HD323" s="133"/>
      <c r="HE323" s="133"/>
      <c r="HF323" s="133"/>
      <c r="HG323" s="95"/>
      <c r="HH323" s="95"/>
      <c r="HI323" s="95"/>
      <c r="HJ323" s="95"/>
      <c r="HK323" s="95"/>
      <c r="HL323" s="95"/>
      <c r="HM323" s="95"/>
      <c r="HN323" s="95"/>
      <c r="HO323" s="95"/>
      <c r="HP323" s="95"/>
      <c r="HQ323" s="95"/>
      <c r="HR323" s="95"/>
      <c r="HS323" s="95"/>
      <c r="HT323" s="95"/>
      <c r="HU323" s="95"/>
      <c r="HV323" s="95"/>
      <c r="HW323" s="95"/>
      <c r="HX323" s="95"/>
      <c r="HY323" s="95"/>
      <c r="HZ323" s="95"/>
      <c r="IA323" s="95"/>
      <c r="IB323" s="95"/>
      <c r="IC323" s="95"/>
      <c r="ID323" s="95"/>
      <c r="IE323" s="95"/>
      <c r="IF323" s="95"/>
      <c r="IG323" s="95"/>
      <c r="IH323" s="95"/>
      <c r="II323" s="95"/>
      <c r="IJ323" s="95"/>
      <c r="IK323" s="95"/>
      <c r="IL323" s="95"/>
      <c r="IM323" s="95"/>
      <c r="IN323" s="95"/>
      <c r="IO323" s="95"/>
      <c r="IP323" s="95"/>
      <c r="IQ323" s="95"/>
      <c r="IR323" s="95"/>
      <c r="IS323" s="95"/>
      <c r="IT323" s="95"/>
      <c r="IU323" s="95"/>
      <c r="IV323" s="95"/>
      <c r="IW323" s="95"/>
      <c r="IX323" s="95"/>
      <c r="IY323" s="95"/>
      <c r="IZ323" s="95"/>
      <c r="JA323" s="95"/>
      <c r="JB323" s="95"/>
      <c r="JC323" s="95"/>
      <c r="JD323" s="95"/>
      <c r="JE323" s="95"/>
      <c r="JF323" s="95"/>
      <c r="JG323" s="95"/>
      <c r="JH323" s="95"/>
      <c r="JI323" s="95"/>
      <c r="JJ323" s="95"/>
      <c r="JK323" s="95"/>
      <c r="JL323" s="95"/>
      <c r="JM323" s="95"/>
      <c r="JN323" s="95"/>
      <c r="JO323" s="95"/>
      <c r="JP323" s="95"/>
      <c r="JQ323" s="95"/>
      <c r="JR323" s="95"/>
      <c r="JS323" s="95"/>
      <c r="JT323" s="95"/>
      <c r="JU323" s="95"/>
      <c r="JV323" s="95"/>
      <c r="JW323" s="95"/>
      <c r="JX323" s="95"/>
      <c r="JY323" s="95"/>
      <c r="JZ323" s="95"/>
      <c r="KA323" s="95"/>
      <c r="KB323" s="95"/>
      <c r="KC323" s="95"/>
      <c r="KD323" s="95"/>
      <c r="KE323" s="95"/>
      <c r="KF323" s="95"/>
      <c r="KG323" s="95"/>
      <c r="KH323" s="95"/>
      <c r="KI323" s="95"/>
      <c r="KJ323" s="95"/>
      <c r="KK323" s="95"/>
      <c r="KL323" s="95"/>
      <c r="KM323" s="95"/>
      <c r="KN323" s="95"/>
      <c r="KO323" s="95"/>
      <c r="KP323" s="95"/>
      <c r="KQ323" s="95"/>
      <c r="KR323" s="95"/>
      <c r="KS323" s="95"/>
      <c r="KT323" s="95"/>
      <c r="KU323" s="95"/>
      <c r="KV323" s="95"/>
      <c r="KW323" s="95"/>
      <c r="KX323" s="95"/>
      <c r="KY323" s="95"/>
      <c r="KZ323" s="95"/>
      <c r="LA323" s="95"/>
      <c r="LB323" s="95"/>
      <c r="LC323" s="95"/>
      <c r="LD323" s="95"/>
      <c r="LE323" s="95"/>
      <c r="LF323" s="95"/>
      <c r="LG323" s="95"/>
      <c r="LH323" s="95"/>
      <c r="LI323" s="95"/>
      <c r="LJ323" s="95"/>
      <c r="LK323" s="95"/>
      <c r="LL323" s="95"/>
      <c r="LM323" s="95"/>
      <c r="LN323" s="95"/>
      <c r="LO323" s="95"/>
      <c r="LP323" s="95"/>
      <c r="LQ323" s="95"/>
      <c r="LR323" s="95"/>
      <c r="LS323" s="95"/>
      <c r="LT323" s="95"/>
      <c r="LU323" s="95"/>
      <c r="LV323" s="95"/>
      <c r="LW323" s="95"/>
      <c r="LX323" s="95"/>
      <c r="LY323" s="95"/>
      <c r="LZ323" s="95"/>
      <c r="MA323" s="95"/>
      <c r="MB323" s="95"/>
      <c r="MC323" s="95"/>
      <c r="MD323" s="95"/>
      <c r="ME323" s="95"/>
      <c r="MF323" s="95"/>
      <c r="MG323" s="95"/>
      <c r="MH323" s="95"/>
      <c r="MI323" s="95"/>
      <c r="MJ323" s="95"/>
      <c r="MK323" s="95"/>
      <c r="ML323" s="95"/>
      <c r="MM323" s="95"/>
      <c r="MN323" s="95"/>
      <c r="MO323" s="95"/>
      <c r="MP323" s="95"/>
      <c r="MQ323" s="95"/>
      <c r="MR323" s="95"/>
      <c r="MS323" s="95"/>
      <c r="MT323" s="95"/>
      <c r="MU323" s="95"/>
      <c r="MV323" s="95"/>
      <c r="MW323" s="95"/>
      <c r="MX323" s="95"/>
      <c r="MY323" s="95"/>
      <c r="MZ323" s="95"/>
      <c r="NA323" s="95"/>
      <c r="NB323" s="95"/>
      <c r="NC323" s="95"/>
      <c r="ND323" s="95"/>
      <c r="NE323" s="95"/>
      <c r="NF323" s="95"/>
      <c r="NG323" s="95"/>
      <c r="NH323" s="95"/>
      <c r="NI323" s="95"/>
      <c r="NJ323" s="95"/>
      <c r="NK323" s="95"/>
      <c r="NL323" s="95"/>
      <c r="NM323" s="95"/>
      <c r="NN323" s="95"/>
      <c r="NO323" s="95"/>
      <c r="NP323" s="95"/>
      <c r="NQ323" s="95"/>
      <c r="NR323" s="95"/>
      <c r="NS323" s="95"/>
      <c r="NT323" s="95"/>
      <c r="NU323" s="95"/>
      <c r="NV323" s="95"/>
      <c r="NW323" s="95"/>
      <c r="NX323" s="95"/>
      <c r="NY323" s="95"/>
      <c r="NZ323" s="95"/>
      <c r="OA323" s="95"/>
      <c r="OB323" s="95"/>
      <c r="OC323" s="95"/>
      <c r="OD323" s="95"/>
      <c r="OE323" s="95"/>
      <c r="OF323" s="95"/>
      <c r="OG323" s="95"/>
      <c r="OH323" s="95"/>
      <c r="OI323" s="95"/>
      <c r="OJ323" s="95"/>
      <c r="OK323" s="95"/>
      <c r="OL323" s="95"/>
      <c r="OM323" s="95"/>
      <c r="ON323" s="95"/>
      <c r="OO323" s="95"/>
      <c r="OP323" s="95"/>
      <c r="OQ323" s="95"/>
      <c r="OR323" s="95"/>
      <c r="OS323" s="95"/>
      <c r="OT323" s="95"/>
      <c r="OU323" s="95"/>
      <c r="OV323" s="95"/>
      <c r="OW323" s="95"/>
      <c r="OX323" s="95"/>
      <c r="OY323" s="95"/>
      <c r="OZ323" s="95"/>
      <c r="PA323" s="95"/>
      <c r="PB323" s="95"/>
      <c r="PC323" s="95"/>
      <c r="PD323" s="95"/>
      <c r="PE323" s="95"/>
      <c r="PF323" s="95"/>
      <c r="PG323" s="95"/>
      <c r="PH323" s="95"/>
    </row>
    <row r="324" spans="3:424" s="85" customFormat="1" ht="29.55" customHeight="1">
      <c r="C324" s="1815">
        <f t="shared" si="100"/>
        <v>0</v>
      </c>
      <c r="D324" s="1815"/>
      <c r="E324" s="1815"/>
      <c r="F324" s="143">
        <f t="shared" si="102"/>
        <v>0</v>
      </c>
      <c r="G324" s="143" t="e">
        <f t="shared" si="103"/>
        <v>#VALUE!</v>
      </c>
      <c r="H324" s="143" t="e">
        <f t="shared" si="104"/>
        <v>#VALUE!</v>
      </c>
      <c r="I324" s="143" t="e">
        <f t="shared" si="104"/>
        <v>#VALUE!</v>
      </c>
      <c r="J324" s="143" t="e">
        <f t="shared" si="104"/>
        <v>#VALUE!</v>
      </c>
      <c r="K324" s="143" t="e">
        <f t="shared" si="104"/>
        <v>#VALUE!</v>
      </c>
      <c r="L324" s="143" t="e">
        <f t="shared" si="104"/>
        <v>#VALUE!</v>
      </c>
      <c r="M324" s="143" t="e">
        <f t="shared" si="104"/>
        <v>#VALUE!</v>
      </c>
      <c r="N324" s="143" t="e">
        <f t="shared" si="104"/>
        <v>#VALUE!</v>
      </c>
      <c r="O324" s="143" t="e">
        <f t="shared" si="104"/>
        <v>#VALUE!</v>
      </c>
      <c r="P324" s="143" t="e">
        <f t="shared" si="104"/>
        <v>#VALUE!</v>
      </c>
      <c r="Q324" s="143" t="e">
        <f t="shared" si="104"/>
        <v>#VALUE!</v>
      </c>
      <c r="R324" s="143" t="e">
        <f t="shared" si="104"/>
        <v>#VALUE!</v>
      </c>
      <c r="S324" s="143" t="e">
        <f t="shared" si="104"/>
        <v>#VALUE!</v>
      </c>
      <c r="T324" s="143" t="e">
        <f t="shared" si="104"/>
        <v>#VALUE!</v>
      </c>
      <c r="U324" s="143" t="e">
        <f t="shared" si="104"/>
        <v>#VALUE!</v>
      </c>
      <c r="V324" s="143" t="e">
        <f t="shared" si="104"/>
        <v>#VALUE!</v>
      </c>
      <c r="W324" s="143" t="e">
        <f t="shared" si="104"/>
        <v>#VALUE!</v>
      </c>
      <c r="X324" s="143" t="e">
        <f t="shared" si="104"/>
        <v>#VALUE!</v>
      </c>
      <c r="Y324" s="143" t="e">
        <f t="shared" si="104"/>
        <v>#VALUE!</v>
      </c>
      <c r="Z324" s="143" t="e">
        <f t="shared" si="104"/>
        <v>#VALUE!</v>
      </c>
      <c r="AA324" s="143" t="e">
        <f t="shared" si="104"/>
        <v>#VALUE!</v>
      </c>
      <c r="AB324" s="143" t="e">
        <f t="shared" si="104"/>
        <v>#VALUE!</v>
      </c>
      <c r="AC324" s="143" t="e">
        <f t="shared" si="104"/>
        <v>#VALUE!</v>
      </c>
      <c r="AD324" s="143" t="e">
        <f t="shared" si="104"/>
        <v>#VALUE!</v>
      </c>
      <c r="AE324" s="143" t="e">
        <f t="shared" si="104"/>
        <v>#VALUE!</v>
      </c>
      <c r="AF324" s="143" t="e">
        <f t="shared" si="104"/>
        <v>#VALUE!</v>
      </c>
      <c r="AG324" s="143" t="e">
        <f t="shared" si="104"/>
        <v>#VALUE!</v>
      </c>
      <c r="AH324" s="143" t="e">
        <f t="shared" si="104"/>
        <v>#VALUE!</v>
      </c>
      <c r="AI324" s="143" t="e">
        <f t="shared" si="104"/>
        <v>#VALUE!</v>
      </c>
      <c r="AJ324" s="143" t="e">
        <f t="shared" si="104"/>
        <v>#VALUE!</v>
      </c>
      <c r="AK324" s="143" t="e">
        <f t="shared" si="104"/>
        <v>#VALUE!</v>
      </c>
      <c r="AL324" s="143" t="e">
        <f t="shared" si="104"/>
        <v>#VALUE!</v>
      </c>
      <c r="AM324" s="143" t="e">
        <f t="shared" si="104"/>
        <v>#VALUE!</v>
      </c>
      <c r="AN324" s="143" t="e">
        <f t="shared" si="104"/>
        <v>#VALUE!</v>
      </c>
      <c r="AO324" s="143" t="e">
        <f t="shared" si="104"/>
        <v>#VALUE!</v>
      </c>
      <c r="AP324" s="143" t="e">
        <f t="shared" si="104"/>
        <v>#VALUE!</v>
      </c>
      <c r="AQ324" s="143" t="e">
        <f t="shared" si="104"/>
        <v>#VALUE!</v>
      </c>
      <c r="AR324" s="143" t="e">
        <f t="shared" si="104"/>
        <v>#VALUE!</v>
      </c>
      <c r="AS324" s="143" t="e">
        <f t="shared" si="104"/>
        <v>#VALUE!</v>
      </c>
      <c r="AT324" s="143" t="e">
        <f t="shared" si="104"/>
        <v>#VALUE!</v>
      </c>
      <c r="AU324" s="143" t="e">
        <f t="shared" si="104"/>
        <v>#VALUE!</v>
      </c>
      <c r="AV324" s="143" t="e">
        <f t="shared" si="104"/>
        <v>#VALUE!</v>
      </c>
      <c r="AW324" s="143" t="e">
        <f t="shared" si="104"/>
        <v>#VALUE!</v>
      </c>
      <c r="AX324" s="143" t="e">
        <f t="shared" si="104"/>
        <v>#VALUE!</v>
      </c>
      <c r="AY324" s="143" t="e">
        <f t="shared" si="104"/>
        <v>#VALUE!</v>
      </c>
      <c r="AZ324" s="143" t="e">
        <f t="shared" si="104"/>
        <v>#VALUE!</v>
      </c>
      <c r="BA324" s="143" t="e">
        <f t="shared" si="104"/>
        <v>#VALUE!</v>
      </c>
      <c r="BB324" s="143" t="e">
        <f t="shared" si="104"/>
        <v>#VALUE!</v>
      </c>
      <c r="BC324" s="143" t="e">
        <f t="shared" si="104"/>
        <v>#VALUE!</v>
      </c>
      <c r="BD324" s="143" t="e">
        <f t="shared" si="104"/>
        <v>#VALUE!</v>
      </c>
      <c r="BE324" s="143" t="e">
        <f t="shared" si="104"/>
        <v>#VALUE!</v>
      </c>
      <c r="BF324" s="143" t="e">
        <f t="shared" si="104"/>
        <v>#VALUE!</v>
      </c>
      <c r="BG324" s="143" t="e">
        <f t="shared" si="104"/>
        <v>#VALUE!</v>
      </c>
      <c r="BH324" s="143" t="e">
        <f t="shared" si="104"/>
        <v>#VALUE!</v>
      </c>
      <c r="BI324" s="143" t="e">
        <f t="shared" si="104"/>
        <v>#VALUE!</v>
      </c>
      <c r="BJ324" s="143" t="e">
        <f t="shared" si="104"/>
        <v>#VALUE!</v>
      </c>
      <c r="BK324" s="143" t="e">
        <f t="shared" si="104"/>
        <v>#VALUE!</v>
      </c>
      <c r="BL324" s="143" t="e">
        <f t="shared" si="104"/>
        <v>#VALUE!</v>
      </c>
      <c r="BM324" s="143" t="e">
        <f t="shared" si="104"/>
        <v>#VALUE!</v>
      </c>
      <c r="BN324" s="95"/>
      <c r="BO324" s="95"/>
      <c r="BP324" s="95"/>
      <c r="BQ324" s="95"/>
      <c r="BR324" s="95"/>
      <c r="BS324" s="95"/>
      <c r="BT324" s="95"/>
      <c r="BU324" s="95"/>
      <c r="BV324" s="95"/>
      <c r="BW324" s="95"/>
      <c r="BX324" s="95"/>
      <c r="BY324" s="95"/>
      <c r="BZ324" s="95"/>
      <c r="CA324" s="95"/>
      <c r="CB324" s="95"/>
      <c r="CC324" s="95"/>
      <c r="CD324" s="95"/>
      <c r="CE324" s="95"/>
      <c r="CF324" s="95"/>
      <c r="CG324" s="95"/>
      <c r="CH324" s="95"/>
      <c r="CI324" s="95"/>
      <c r="CJ324" s="95"/>
      <c r="CK324" s="95"/>
      <c r="CL324" s="95"/>
      <c r="CM324" s="95"/>
      <c r="CN324" s="95"/>
      <c r="CO324" s="95"/>
      <c r="CP324" s="95"/>
      <c r="CQ324" s="95"/>
      <c r="CR324" s="95"/>
      <c r="CS324" s="95"/>
      <c r="CT324" s="95"/>
      <c r="CU324" s="95"/>
      <c r="CV324" s="95"/>
      <c r="CW324" s="95"/>
      <c r="CX324" s="95"/>
      <c r="CY324" s="95"/>
      <c r="CZ324" s="95"/>
      <c r="DA324" s="95"/>
      <c r="DB324" s="95"/>
      <c r="DC324" s="95"/>
      <c r="DD324" s="95"/>
      <c r="DE324" s="95"/>
      <c r="DF324" s="95"/>
      <c r="DG324" s="95"/>
      <c r="DH324" s="95"/>
      <c r="DI324" s="95"/>
      <c r="DJ324" s="95"/>
      <c r="DK324" s="95"/>
      <c r="DL324" s="95"/>
      <c r="DM324" s="95"/>
      <c r="DN324" s="95"/>
      <c r="DO324" s="95"/>
      <c r="DP324" s="95"/>
      <c r="DQ324" s="95"/>
      <c r="DR324" s="95"/>
      <c r="DS324" s="95"/>
      <c r="DT324" s="95"/>
      <c r="DU324" s="95"/>
      <c r="DV324" s="95"/>
      <c r="DW324" s="95"/>
      <c r="DX324" s="95"/>
      <c r="DY324" s="95"/>
      <c r="DZ324" s="95"/>
      <c r="EA324" s="95"/>
      <c r="EB324" s="95"/>
      <c r="EC324" s="95"/>
      <c r="ED324" s="95"/>
      <c r="EE324" s="95"/>
      <c r="EF324" s="95"/>
      <c r="EG324" s="95"/>
      <c r="EH324" s="95"/>
      <c r="EI324" s="95"/>
      <c r="EJ324" s="95"/>
      <c r="EK324" s="95"/>
      <c r="EL324" s="95"/>
      <c r="EM324" s="95"/>
      <c r="EN324" s="95"/>
      <c r="EO324" s="95"/>
      <c r="EP324" s="95"/>
      <c r="EQ324" s="95"/>
      <c r="ER324" s="95"/>
      <c r="ES324" s="95"/>
      <c r="ET324" s="95"/>
      <c r="EU324" s="95"/>
      <c r="EV324" s="95"/>
      <c r="EW324" s="95"/>
      <c r="EX324" s="95"/>
      <c r="EY324" s="95"/>
      <c r="EZ324" s="95"/>
      <c r="FA324" s="95"/>
      <c r="FB324" s="95"/>
      <c r="FC324" s="95"/>
      <c r="FD324" s="95"/>
      <c r="FE324" s="95"/>
      <c r="FF324" s="95"/>
      <c r="FG324" s="95"/>
      <c r="FH324" s="95"/>
      <c r="FI324" s="95"/>
      <c r="FJ324" s="95"/>
      <c r="FK324" s="95"/>
      <c r="FL324" s="95"/>
      <c r="FM324" s="95"/>
      <c r="FN324" s="95"/>
      <c r="FO324" s="95"/>
      <c r="FP324" s="95"/>
      <c r="FQ324" s="95"/>
      <c r="FR324" s="95"/>
      <c r="FS324" s="95"/>
      <c r="FT324" s="95"/>
      <c r="FU324" s="95"/>
      <c r="FV324" s="95"/>
      <c r="FW324" s="95"/>
      <c r="FX324" s="95"/>
      <c r="FY324" s="95"/>
      <c r="FZ324" s="95"/>
      <c r="GA324" s="95"/>
      <c r="GB324" s="95"/>
      <c r="GC324" s="95"/>
      <c r="GD324" s="95"/>
      <c r="GE324" s="95"/>
      <c r="GF324" s="95"/>
      <c r="GG324" s="95"/>
      <c r="GH324" s="95"/>
      <c r="GI324" s="95"/>
      <c r="GJ324" s="95"/>
      <c r="GK324" s="95"/>
      <c r="GL324" s="95"/>
      <c r="GM324" s="95"/>
      <c r="GN324" s="95"/>
      <c r="GO324" s="95"/>
      <c r="GP324" s="95"/>
      <c r="GQ324" s="95"/>
      <c r="GR324" s="95"/>
      <c r="GS324" s="95"/>
      <c r="GT324" s="95"/>
      <c r="GU324" s="95"/>
      <c r="GV324" s="95"/>
      <c r="GW324" s="133"/>
      <c r="GX324" s="133"/>
      <c r="GY324" s="133"/>
      <c r="GZ324" s="133"/>
      <c r="HA324" s="133"/>
      <c r="HB324" s="133"/>
      <c r="HC324" s="133"/>
      <c r="HD324" s="133"/>
      <c r="HE324" s="133"/>
      <c r="HF324" s="133"/>
      <c r="HG324" s="95"/>
      <c r="HH324" s="95"/>
      <c r="HI324" s="95"/>
      <c r="HJ324" s="95"/>
      <c r="HK324" s="95"/>
      <c r="HL324" s="95"/>
      <c r="HM324" s="95"/>
      <c r="HN324" s="95"/>
      <c r="HO324" s="95"/>
      <c r="HP324" s="95"/>
      <c r="HQ324" s="95"/>
      <c r="HR324" s="95"/>
      <c r="HS324" s="95"/>
      <c r="HT324" s="95"/>
      <c r="HU324" s="95"/>
      <c r="HV324" s="95"/>
      <c r="HW324" s="95"/>
      <c r="HX324" s="95"/>
      <c r="HY324" s="95"/>
      <c r="HZ324" s="95"/>
      <c r="IA324" s="95"/>
      <c r="IB324" s="95"/>
      <c r="IC324" s="95"/>
      <c r="ID324" s="95"/>
      <c r="IE324" s="95"/>
      <c r="IF324" s="95"/>
      <c r="IG324" s="95"/>
      <c r="IH324" s="95"/>
      <c r="II324" s="95"/>
      <c r="IJ324" s="95"/>
      <c r="IK324" s="95"/>
      <c r="IL324" s="95"/>
      <c r="IM324" s="95"/>
      <c r="IN324" s="95"/>
      <c r="IO324" s="95"/>
      <c r="IP324" s="95"/>
      <c r="IQ324" s="95"/>
      <c r="IR324" s="95"/>
      <c r="IS324" s="95"/>
      <c r="IT324" s="95"/>
      <c r="IU324" s="95"/>
      <c r="IV324" s="95"/>
      <c r="IW324" s="95"/>
      <c r="IX324" s="95"/>
      <c r="IY324" s="95"/>
      <c r="IZ324" s="95"/>
      <c r="JA324" s="95"/>
      <c r="JB324" s="95"/>
      <c r="JC324" s="95"/>
      <c r="JD324" s="95"/>
      <c r="JE324" s="95"/>
      <c r="JF324" s="95"/>
      <c r="JG324" s="95"/>
      <c r="JH324" s="95"/>
      <c r="JI324" s="95"/>
      <c r="JJ324" s="95"/>
      <c r="JK324" s="95"/>
      <c r="JL324" s="95"/>
      <c r="JM324" s="95"/>
      <c r="JN324" s="95"/>
      <c r="JO324" s="95"/>
      <c r="JP324" s="95"/>
      <c r="JQ324" s="95"/>
      <c r="JR324" s="95"/>
      <c r="JS324" s="95"/>
      <c r="JT324" s="95"/>
      <c r="JU324" s="95"/>
      <c r="JV324" s="95"/>
      <c r="JW324" s="95"/>
      <c r="JX324" s="95"/>
      <c r="JY324" s="95"/>
      <c r="JZ324" s="95"/>
      <c r="KA324" s="95"/>
      <c r="KB324" s="95"/>
      <c r="KC324" s="95"/>
      <c r="KD324" s="95"/>
      <c r="KE324" s="95"/>
      <c r="KF324" s="95"/>
      <c r="KG324" s="95"/>
      <c r="KH324" s="95"/>
      <c r="KI324" s="95"/>
      <c r="KJ324" s="95"/>
      <c r="KK324" s="95"/>
      <c r="KL324" s="95"/>
      <c r="KM324" s="95"/>
      <c r="KN324" s="95"/>
      <c r="KO324" s="95"/>
      <c r="KP324" s="95"/>
      <c r="KQ324" s="95"/>
      <c r="KR324" s="95"/>
      <c r="KS324" s="95"/>
      <c r="KT324" s="95"/>
      <c r="KU324" s="95"/>
      <c r="KV324" s="95"/>
      <c r="KW324" s="95"/>
      <c r="KX324" s="95"/>
      <c r="KY324" s="95"/>
      <c r="KZ324" s="95"/>
      <c r="LA324" s="95"/>
      <c r="LB324" s="95"/>
      <c r="LC324" s="95"/>
      <c r="LD324" s="95"/>
      <c r="LE324" s="95"/>
      <c r="LF324" s="95"/>
      <c r="LG324" s="95"/>
      <c r="LH324" s="95"/>
      <c r="LI324" s="95"/>
      <c r="LJ324" s="95"/>
      <c r="LK324" s="95"/>
      <c r="LL324" s="95"/>
      <c r="LM324" s="95"/>
      <c r="LN324" s="95"/>
      <c r="LO324" s="95"/>
      <c r="LP324" s="95"/>
      <c r="LQ324" s="95"/>
      <c r="LR324" s="95"/>
      <c r="LS324" s="95"/>
      <c r="LT324" s="95"/>
      <c r="LU324" s="95"/>
      <c r="LV324" s="95"/>
      <c r="LW324" s="95"/>
      <c r="LX324" s="95"/>
      <c r="LY324" s="95"/>
      <c r="LZ324" s="95"/>
      <c r="MA324" s="95"/>
      <c r="MB324" s="95"/>
      <c r="MC324" s="95"/>
      <c r="MD324" s="95"/>
      <c r="ME324" s="95"/>
      <c r="MF324" s="95"/>
      <c r="MG324" s="95"/>
      <c r="MH324" s="95"/>
      <c r="MI324" s="95"/>
      <c r="MJ324" s="95"/>
      <c r="MK324" s="95"/>
      <c r="ML324" s="95"/>
      <c r="MM324" s="95"/>
      <c r="MN324" s="95"/>
      <c r="MO324" s="95"/>
      <c r="MP324" s="95"/>
      <c r="MQ324" s="95"/>
      <c r="MR324" s="95"/>
      <c r="MS324" s="95"/>
      <c r="MT324" s="95"/>
      <c r="MU324" s="95"/>
      <c r="MV324" s="95"/>
      <c r="MW324" s="95"/>
      <c r="MX324" s="95"/>
      <c r="MY324" s="95"/>
      <c r="MZ324" s="95"/>
      <c r="NA324" s="95"/>
      <c r="NB324" s="95"/>
      <c r="NC324" s="95"/>
      <c r="ND324" s="95"/>
      <c r="NE324" s="95"/>
      <c r="NF324" s="95"/>
      <c r="NG324" s="95"/>
      <c r="NH324" s="95"/>
      <c r="NI324" s="95"/>
      <c r="NJ324" s="95"/>
      <c r="NK324" s="95"/>
      <c r="NL324" s="95"/>
      <c r="NM324" s="95"/>
      <c r="NN324" s="95"/>
      <c r="NO324" s="95"/>
      <c r="NP324" s="95"/>
      <c r="NQ324" s="95"/>
      <c r="NR324" s="95"/>
      <c r="NS324" s="95"/>
      <c r="NT324" s="95"/>
      <c r="NU324" s="95"/>
      <c r="NV324" s="95"/>
      <c r="NW324" s="95"/>
      <c r="NX324" s="95"/>
      <c r="NY324" s="95"/>
      <c r="NZ324" s="95"/>
      <c r="OA324" s="95"/>
      <c r="OB324" s="95"/>
      <c r="OC324" s="95"/>
      <c r="OD324" s="95"/>
      <c r="OE324" s="95"/>
      <c r="OF324" s="95"/>
      <c r="OG324" s="95"/>
      <c r="OH324" s="95"/>
      <c r="OI324" s="95"/>
      <c r="OJ324" s="95"/>
      <c r="OK324" s="95"/>
      <c r="OL324" s="95"/>
      <c r="OM324" s="95"/>
      <c r="ON324" s="95"/>
      <c r="OO324" s="95"/>
      <c r="OP324" s="95"/>
      <c r="OQ324" s="95"/>
      <c r="OR324" s="95"/>
      <c r="OS324" s="95"/>
      <c r="OT324" s="95"/>
      <c r="OU324" s="95"/>
      <c r="OV324" s="95"/>
      <c r="OW324" s="95"/>
      <c r="OX324" s="95"/>
      <c r="OY324" s="95"/>
      <c r="OZ324" s="95"/>
      <c r="PA324" s="95"/>
      <c r="PB324" s="95"/>
      <c r="PC324" s="95"/>
      <c r="PD324" s="95"/>
      <c r="PE324" s="95"/>
      <c r="PF324" s="95"/>
      <c r="PG324" s="95"/>
      <c r="PH324" s="95"/>
    </row>
    <row r="325" spans="3:424" s="85" customFormat="1" ht="29.55" customHeight="1">
      <c r="C325" s="1815">
        <f t="shared" si="100"/>
        <v>0</v>
      </c>
      <c r="D325" s="1815"/>
      <c r="E325" s="1815"/>
      <c r="F325" s="143">
        <f t="shared" si="102"/>
        <v>0</v>
      </c>
      <c r="G325" s="143" t="e">
        <f t="shared" si="103"/>
        <v>#VALUE!</v>
      </c>
      <c r="H325" s="143" t="e">
        <f t="shared" si="104"/>
        <v>#VALUE!</v>
      </c>
      <c r="I325" s="143" t="e">
        <f t="shared" si="104"/>
        <v>#VALUE!</v>
      </c>
      <c r="J325" s="143" t="e">
        <f t="shared" si="104"/>
        <v>#VALUE!</v>
      </c>
      <c r="K325" s="143" t="e">
        <f t="shared" si="104"/>
        <v>#VALUE!</v>
      </c>
      <c r="L325" s="143" t="e">
        <f t="shared" si="104"/>
        <v>#VALUE!</v>
      </c>
      <c r="M325" s="143" t="e">
        <f t="shared" si="104"/>
        <v>#VALUE!</v>
      </c>
      <c r="N325" s="143" t="e">
        <f t="shared" si="104"/>
        <v>#VALUE!</v>
      </c>
      <c r="O325" s="143" t="e">
        <f t="shared" si="104"/>
        <v>#VALUE!</v>
      </c>
      <c r="P325" s="143" t="e">
        <f t="shared" si="104"/>
        <v>#VALUE!</v>
      </c>
      <c r="Q325" s="143" t="e">
        <f t="shared" si="104"/>
        <v>#VALUE!</v>
      </c>
      <c r="R325" s="143" t="e">
        <f t="shared" si="104"/>
        <v>#VALUE!</v>
      </c>
      <c r="S325" s="143" t="e">
        <f t="shared" si="104"/>
        <v>#VALUE!</v>
      </c>
      <c r="T325" s="143" t="e">
        <f t="shared" si="104"/>
        <v>#VALUE!</v>
      </c>
      <c r="U325" s="143" t="e">
        <f t="shared" si="104"/>
        <v>#VALUE!</v>
      </c>
      <c r="V325" s="143" t="e">
        <f t="shared" si="104"/>
        <v>#VALUE!</v>
      </c>
      <c r="W325" s="143" t="e">
        <f t="shared" si="104"/>
        <v>#VALUE!</v>
      </c>
      <c r="X325" s="143" t="e">
        <f t="shared" si="104"/>
        <v>#VALUE!</v>
      </c>
      <c r="Y325" s="143" t="e">
        <f t="shared" si="104"/>
        <v>#VALUE!</v>
      </c>
      <c r="Z325" s="143" t="e">
        <f t="shared" si="104"/>
        <v>#VALUE!</v>
      </c>
      <c r="AA325" s="143" t="e">
        <f t="shared" si="104"/>
        <v>#VALUE!</v>
      </c>
      <c r="AB325" s="143" t="e">
        <f t="shared" si="104"/>
        <v>#VALUE!</v>
      </c>
      <c r="AC325" s="143" t="e">
        <f t="shared" si="104"/>
        <v>#VALUE!</v>
      </c>
      <c r="AD325" s="143" t="e">
        <f t="shared" si="104"/>
        <v>#VALUE!</v>
      </c>
      <c r="AE325" s="143" t="e">
        <f t="shared" si="104"/>
        <v>#VALUE!</v>
      </c>
      <c r="AF325" s="143" t="e">
        <f t="shared" si="104"/>
        <v>#VALUE!</v>
      </c>
      <c r="AG325" s="143" t="e">
        <f t="shared" si="104"/>
        <v>#VALUE!</v>
      </c>
      <c r="AH325" s="143" t="e">
        <f t="shared" si="104"/>
        <v>#VALUE!</v>
      </c>
      <c r="AI325" s="143" t="e">
        <f t="shared" si="104"/>
        <v>#VALUE!</v>
      </c>
      <c r="AJ325" s="143" t="e">
        <f t="shared" si="104"/>
        <v>#VALUE!</v>
      </c>
      <c r="AK325" s="143" t="e">
        <f t="shared" si="104"/>
        <v>#VALUE!</v>
      </c>
      <c r="AL325" s="143" t="e">
        <f t="shared" si="104"/>
        <v>#VALUE!</v>
      </c>
      <c r="AM325" s="143" t="e">
        <f t="shared" si="104"/>
        <v>#VALUE!</v>
      </c>
      <c r="AN325" s="143" t="e">
        <f t="shared" si="104"/>
        <v>#VALUE!</v>
      </c>
      <c r="AO325" s="143" t="e">
        <f t="shared" si="104"/>
        <v>#VALUE!</v>
      </c>
      <c r="AP325" s="143" t="e">
        <f t="shared" si="104"/>
        <v>#VALUE!</v>
      </c>
      <c r="AQ325" s="143" t="e">
        <f t="shared" si="104"/>
        <v>#VALUE!</v>
      </c>
      <c r="AR325" s="143" t="e">
        <f t="shared" si="104"/>
        <v>#VALUE!</v>
      </c>
      <c r="AS325" s="143" t="e">
        <f t="shared" si="104"/>
        <v>#VALUE!</v>
      </c>
      <c r="AT325" s="143" t="e">
        <f t="shared" si="104"/>
        <v>#VALUE!</v>
      </c>
      <c r="AU325" s="143" t="e">
        <f t="shared" si="104"/>
        <v>#VALUE!</v>
      </c>
      <c r="AV325" s="143" t="e">
        <f t="shared" si="104"/>
        <v>#VALUE!</v>
      </c>
      <c r="AW325" s="143" t="e">
        <f t="shared" si="104"/>
        <v>#VALUE!</v>
      </c>
      <c r="AX325" s="143" t="e">
        <f t="shared" si="104"/>
        <v>#VALUE!</v>
      </c>
      <c r="AY325" s="143" t="e">
        <f t="shared" si="104"/>
        <v>#VALUE!</v>
      </c>
      <c r="AZ325" s="143" t="e">
        <f t="shared" si="104"/>
        <v>#VALUE!</v>
      </c>
      <c r="BA325" s="143" t="e">
        <f t="shared" si="104"/>
        <v>#VALUE!</v>
      </c>
      <c r="BB325" s="143" t="e">
        <f t="shared" si="104"/>
        <v>#VALUE!</v>
      </c>
      <c r="BC325" s="143" t="e">
        <f t="shared" si="104"/>
        <v>#VALUE!</v>
      </c>
      <c r="BD325" s="143" t="e">
        <f t="shared" si="104"/>
        <v>#VALUE!</v>
      </c>
      <c r="BE325" s="143" t="e">
        <f t="shared" si="104"/>
        <v>#VALUE!</v>
      </c>
      <c r="BF325" s="143" t="e">
        <f t="shared" si="104"/>
        <v>#VALUE!</v>
      </c>
      <c r="BG325" s="143" t="e">
        <f t="shared" si="104"/>
        <v>#VALUE!</v>
      </c>
      <c r="BH325" s="143" t="e">
        <f t="shared" si="104"/>
        <v>#VALUE!</v>
      </c>
      <c r="BI325" s="143" t="e">
        <f t="shared" si="104"/>
        <v>#VALUE!</v>
      </c>
      <c r="BJ325" s="143" t="e">
        <f t="shared" si="104"/>
        <v>#VALUE!</v>
      </c>
      <c r="BK325" s="143" t="e">
        <f t="shared" si="104"/>
        <v>#VALUE!</v>
      </c>
      <c r="BL325" s="143" t="e">
        <f t="shared" si="104"/>
        <v>#VALUE!</v>
      </c>
      <c r="BM325" s="143" t="e">
        <f t="shared" si="104"/>
        <v>#VALUE!</v>
      </c>
      <c r="BN325" s="95"/>
      <c r="BO325" s="95"/>
      <c r="BP325" s="95"/>
      <c r="BQ325" s="95"/>
      <c r="BR325" s="95"/>
      <c r="BS325" s="95"/>
      <c r="BT325" s="95"/>
      <c r="BU325" s="95"/>
      <c r="BV325" s="95"/>
      <c r="BW325" s="95"/>
      <c r="BX325" s="95"/>
      <c r="BY325" s="95"/>
      <c r="BZ325" s="95"/>
      <c r="CA325" s="95"/>
      <c r="CB325" s="95"/>
      <c r="CC325" s="95"/>
      <c r="CD325" s="95"/>
      <c r="CE325" s="95"/>
      <c r="CF325" s="95"/>
      <c r="CG325" s="95"/>
      <c r="CH325" s="95"/>
      <c r="CI325" s="95"/>
      <c r="CJ325" s="95"/>
      <c r="CK325" s="95"/>
      <c r="CL325" s="95"/>
      <c r="CM325" s="95"/>
      <c r="CN325" s="95"/>
      <c r="CO325" s="95"/>
      <c r="CP325" s="95"/>
      <c r="CQ325" s="95"/>
      <c r="CR325" s="95"/>
      <c r="CS325" s="95"/>
      <c r="CT325" s="95"/>
      <c r="CU325" s="95"/>
      <c r="CV325" s="95"/>
      <c r="CW325" s="95"/>
      <c r="CX325" s="95"/>
      <c r="CY325" s="95"/>
      <c r="CZ325" s="95"/>
      <c r="DA325" s="95"/>
      <c r="DB325" s="95"/>
      <c r="DC325" s="95"/>
      <c r="DD325" s="95"/>
      <c r="DE325" s="95"/>
      <c r="DF325" s="95"/>
      <c r="DG325" s="95"/>
      <c r="DH325" s="95"/>
      <c r="DI325" s="95"/>
      <c r="DJ325" s="95"/>
      <c r="DK325" s="95"/>
      <c r="DL325" s="95"/>
      <c r="DM325" s="95"/>
      <c r="DN325" s="95"/>
      <c r="DO325" s="95"/>
      <c r="DP325" s="95"/>
      <c r="DQ325" s="95"/>
      <c r="DR325" s="95"/>
      <c r="DS325" s="95"/>
      <c r="DT325" s="95"/>
      <c r="DU325" s="95"/>
      <c r="DV325" s="95"/>
      <c r="DW325" s="95"/>
      <c r="DX325" s="95"/>
      <c r="DY325" s="95"/>
      <c r="DZ325" s="95"/>
      <c r="EA325" s="95"/>
      <c r="EB325" s="95"/>
      <c r="EC325" s="95"/>
      <c r="ED325" s="95"/>
      <c r="EE325" s="95"/>
      <c r="EF325" s="95"/>
      <c r="EG325" s="95"/>
      <c r="EH325" s="95"/>
      <c r="EI325" s="95"/>
      <c r="EJ325" s="95"/>
      <c r="EK325" s="95"/>
      <c r="EL325" s="95"/>
      <c r="EM325" s="95"/>
      <c r="EN325" s="95"/>
      <c r="EO325" s="95"/>
      <c r="EP325" s="95"/>
      <c r="EQ325" s="95"/>
      <c r="ER325" s="95"/>
      <c r="ES325" s="95"/>
      <c r="ET325" s="95"/>
      <c r="EU325" s="95"/>
      <c r="EV325" s="95"/>
      <c r="EW325" s="95"/>
      <c r="EX325" s="95"/>
      <c r="EY325" s="95"/>
      <c r="EZ325" s="95"/>
      <c r="FA325" s="95"/>
      <c r="FB325" s="95"/>
      <c r="FC325" s="95"/>
      <c r="FD325" s="95"/>
      <c r="FE325" s="95"/>
      <c r="FF325" s="95"/>
      <c r="FG325" s="95"/>
      <c r="FH325" s="95"/>
      <c r="FI325" s="95"/>
      <c r="FJ325" s="95"/>
      <c r="FK325" s="95"/>
      <c r="FL325" s="95"/>
      <c r="FM325" s="95"/>
      <c r="FN325" s="95"/>
      <c r="FO325" s="95"/>
      <c r="FP325" s="95"/>
      <c r="FQ325" s="95"/>
      <c r="FR325" s="95"/>
      <c r="FS325" s="95"/>
      <c r="FT325" s="95"/>
      <c r="FU325" s="95"/>
      <c r="FV325" s="95"/>
      <c r="FW325" s="95"/>
      <c r="FX325" s="95"/>
      <c r="FY325" s="95"/>
      <c r="FZ325" s="95"/>
      <c r="GA325" s="95"/>
      <c r="GB325" s="95"/>
      <c r="GC325" s="95"/>
      <c r="GD325" s="95"/>
      <c r="GE325" s="95"/>
      <c r="GF325" s="95"/>
      <c r="GG325" s="95"/>
      <c r="GH325" s="95"/>
      <c r="GI325" s="95"/>
      <c r="GJ325" s="95"/>
      <c r="GK325" s="95"/>
      <c r="GL325" s="95"/>
      <c r="GM325" s="95"/>
      <c r="GN325" s="95"/>
      <c r="GO325" s="95"/>
      <c r="GP325" s="95"/>
      <c r="GQ325" s="95"/>
      <c r="GR325" s="95"/>
      <c r="GS325" s="95"/>
      <c r="GT325" s="95"/>
      <c r="GU325" s="95"/>
      <c r="GV325" s="95"/>
      <c r="GW325" s="133"/>
      <c r="GX325" s="133"/>
      <c r="GY325" s="133"/>
      <c r="GZ325" s="133"/>
      <c r="HA325" s="133"/>
      <c r="HB325" s="133"/>
      <c r="HC325" s="133"/>
      <c r="HD325" s="133"/>
      <c r="HE325" s="133"/>
      <c r="HF325" s="133"/>
      <c r="HG325" s="95"/>
      <c r="HH325" s="95"/>
      <c r="HI325" s="95"/>
      <c r="HJ325" s="95"/>
      <c r="HK325" s="95"/>
      <c r="HL325" s="95"/>
      <c r="HM325" s="95"/>
      <c r="HN325" s="95"/>
      <c r="HO325" s="95"/>
      <c r="HP325" s="95"/>
      <c r="HQ325" s="95"/>
      <c r="HR325" s="95"/>
      <c r="HS325" s="95"/>
      <c r="HT325" s="95"/>
      <c r="HU325" s="95"/>
      <c r="HV325" s="95"/>
      <c r="HW325" s="95"/>
      <c r="HX325" s="95"/>
      <c r="HY325" s="95"/>
      <c r="HZ325" s="95"/>
      <c r="IA325" s="95"/>
      <c r="IB325" s="95"/>
      <c r="IC325" s="95"/>
      <c r="ID325" s="95"/>
      <c r="IE325" s="95"/>
      <c r="IF325" s="95"/>
      <c r="IG325" s="95"/>
      <c r="IH325" s="95"/>
      <c r="II325" s="95"/>
      <c r="IJ325" s="95"/>
      <c r="IK325" s="95"/>
      <c r="IL325" s="95"/>
      <c r="IM325" s="95"/>
      <c r="IN325" s="95"/>
      <c r="IO325" s="95"/>
      <c r="IP325" s="95"/>
      <c r="IQ325" s="95"/>
      <c r="IR325" s="95"/>
      <c r="IS325" s="95"/>
      <c r="IT325" s="95"/>
      <c r="IU325" s="95"/>
      <c r="IV325" s="95"/>
      <c r="IW325" s="95"/>
      <c r="IX325" s="95"/>
      <c r="IY325" s="95"/>
      <c r="IZ325" s="95"/>
      <c r="JA325" s="95"/>
      <c r="JB325" s="95"/>
      <c r="JC325" s="95"/>
      <c r="JD325" s="95"/>
      <c r="JE325" s="95"/>
      <c r="JF325" s="95"/>
      <c r="JG325" s="95"/>
      <c r="JH325" s="95"/>
      <c r="JI325" s="95"/>
      <c r="JJ325" s="95"/>
      <c r="JK325" s="95"/>
      <c r="JL325" s="95"/>
      <c r="JM325" s="95"/>
      <c r="JN325" s="95"/>
      <c r="JO325" s="95"/>
      <c r="JP325" s="95"/>
      <c r="JQ325" s="95"/>
      <c r="JR325" s="95"/>
      <c r="JS325" s="95"/>
      <c r="JT325" s="95"/>
      <c r="JU325" s="95"/>
      <c r="JV325" s="95"/>
      <c r="JW325" s="95"/>
      <c r="JX325" s="95"/>
      <c r="JY325" s="95"/>
      <c r="JZ325" s="95"/>
      <c r="KA325" s="95"/>
      <c r="KB325" s="95"/>
      <c r="KC325" s="95"/>
      <c r="KD325" s="95"/>
      <c r="KE325" s="95"/>
      <c r="KF325" s="95"/>
      <c r="KG325" s="95"/>
      <c r="KH325" s="95"/>
      <c r="KI325" s="95"/>
      <c r="KJ325" s="95"/>
      <c r="KK325" s="95"/>
      <c r="KL325" s="95"/>
      <c r="KM325" s="95"/>
      <c r="KN325" s="95"/>
      <c r="KO325" s="95"/>
      <c r="KP325" s="95"/>
      <c r="KQ325" s="95"/>
      <c r="KR325" s="95"/>
      <c r="KS325" s="95"/>
      <c r="KT325" s="95"/>
      <c r="KU325" s="95"/>
      <c r="KV325" s="95"/>
      <c r="KW325" s="95"/>
      <c r="KX325" s="95"/>
      <c r="KY325" s="95"/>
      <c r="KZ325" s="95"/>
      <c r="LA325" s="95"/>
      <c r="LB325" s="95"/>
      <c r="LC325" s="95"/>
      <c r="LD325" s="95"/>
      <c r="LE325" s="95"/>
      <c r="LF325" s="95"/>
      <c r="LG325" s="95"/>
      <c r="LH325" s="95"/>
      <c r="LI325" s="95"/>
      <c r="LJ325" s="95"/>
      <c r="LK325" s="95"/>
      <c r="LL325" s="95"/>
      <c r="LM325" s="95"/>
      <c r="LN325" s="95"/>
      <c r="LO325" s="95"/>
      <c r="LP325" s="95"/>
      <c r="LQ325" s="95"/>
      <c r="LR325" s="95"/>
      <c r="LS325" s="95"/>
      <c r="LT325" s="95"/>
      <c r="LU325" s="95"/>
      <c r="LV325" s="95"/>
      <c r="LW325" s="95"/>
      <c r="LX325" s="95"/>
      <c r="LY325" s="95"/>
      <c r="LZ325" s="95"/>
      <c r="MA325" s="95"/>
      <c r="MB325" s="95"/>
      <c r="MC325" s="95"/>
      <c r="MD325" s="95"/>
      <c r="ME325" s="95"/>
      <c r="MF325" s="95"/>
      <c r="MG325" s="95"/>
      <c r="MH325" s="95"/>
      <c r="MI325" s="95"/>
      <c r="MJ325" s="95"/>
      <c r="MK325" s="95"/>
      <c r="ML325" s="95"/>
      <c r="MM325" s="95"/>
      <c r="MN325" s="95"/>
      <c r="MO325" s="95"/>
      <c r="MP325" s="95"/>
      <c r="MQ325" s="95"/>
      <c r="MR325" s="95"/>
      <c r="MS325" s="95"/>
      <c r="MT325" s="95"/>
      <c r="MU325" s="95"/>
      <c r="MV325" s="95"/>
      <c r="MW325" s="95"/>
      <c r="MX325" s="95"/>
      <c r="MY325" s="95"/>
      <c r="MZ325" s="95"/>
      <c r="NA325" s="95"/>
      <c r="NB325" s="95"/>
      <c r="NC325" s="95"/>
      <c r="ND325" s="95"/>
      <c r="NE325" s="95"/>
      <c r="NF325" s="95"/>
      <c r="NG325" s="95"/>
      <c r="NH325" s="95"/>
      <c r="NI325" s="95"/>
      <c r="NJ325" s="95"/>
      <c r="NK325" s="95"/>
      <c r="NL325" s="95"/>
      <c r="NM325" s="95"/>
      <c r="NN325" s="95"/>
      <c r="NO325" s="95"/>
      <c r="NP325" s="95"/>
      <c r="NQ325" s="95"/>
      <c r="NR325" s="95"/>
      <c r="NS325" s="95"/>
      <c r="NT325" s="95"/>
      <c r="NU325" s="95"/>
      <c r="NV325" s="95"/>
      <c r="NW325" s="95"/>
      <c r="NX325" s="95"/>
      <c r="NY325" s="95"/>
      <c r="NZ325" s="95"/>
      <c r="OA325" s="95"/>
      <c r="OB325" s="95"/>
      <c r="OC325" s="95"/>
      <c r="OD325" s="95"/>
      <c r="OE325" s="95"/>
      <c r="OF325" s="95"/>
      <c r="OG325" s="95"/>
      <c r="OH325" s="95"/>
      <c r="OI325" s="95"/>
      <c r="OJ325" s="95"/>
      <c r="OK325" s="95"/>
      <c r="OL325" s="95"/>
      <c r="OM325" s="95"/>
      <c r="ON325" s="95"/>
      <c r="OO325" s="95"/>
      <c r="OP325" s="95"/>
      <c r="OQ325" s="95"/>
      <c r="OR325" s="95"/>
      <c r="OS325" s="95"/>
      <c r="OT325" s="95"/>
      <c r="OU325" s="95"/>
      <c r="OV325" s="95"/>
      <c r="OW325" s="95"/>
      <c r="OX325" s="95"/>
      <c r="OY325" s="95"/>
      <c r="OZ325" s="95"/>
      <c r="PA325" s="95"/>
      <c r="PB325" s="95"/>
      <c r="PC325" s="95"/>
      <c r="PD325" s="95"/>
      <c r="PE325" s="95"/>
      <c r="PF325" s="95"/>
      <c r="PG325" s="95"/>
      <c r="PH325" s="95"/>
    </row>
    <row r="326" spans="3:424" s="85" customFormat="1" ht="29.55" customHeight="1">
      <c r="C326" s="1815">
        <f t="shared" si="100"/>
        <v>0</v>
      </c>
      <c r="D326" s="1815"/>
      <c r="E326" s="1815"/>
      <c r="F326" s="143">
        <f t="shared" si="102"/>
        <v>0</v>
      </c>
      <c r="G326" s="143" t="e">
        <f t="shared" si="103"/>
        <v>#VALUE!</v>
      </c>
      <c r="H326" s="143" t="e">
        <f t="shared" si="104"/>
        <v>#VALUE!</v>
      </c>
      <c r="I326" s="143" t="e">
        <f t="shared" si="104"/>
        <v>#VALUE!</v>
      </c>
      <c r="J326" s="143" t="e">
        <f t="shared" si="104"/>
        <v>#VALUE!</v>
      </c>
      <c r="K326" s="143" t="e">
        <f t="shared" si="104"/>
        <v>#VALUE!</v>
      </c>
      <c r="L326" s="143" t="e">
        <f t="shared" si="104"/>
        <v>#VALUE!</v>
      </c>
      <c r="M326" s="143" t="e">
        <f t="shared" si="104"/>
        <v>#VALUE!</v>
      </c>
      <c r="N326" s="143" t="e">
        <f t="shared" si="104"/>
        <v>#VALUE!</v>
      </c>
      <c r="O326" s="143" t="e">
        <f t="shared" si="104"/>
        <v>#VALUE!</v>
      </c>
      <c r="P326" s="143" t="e">
        <f t="shared" si="104"/>
        <v>#VALUE!</v>
      </c>
      <c r="Q326" s="143" t="e">
        <f t="shared" si="104"/>
        <v>#VALUE!</v>
      </c>
      <c r="R326" s="143" t="e">
        <f t="shared" si="104"/>
        <v>#VALUE!</v>
      </c>
      <c r="S326" s="143" t="e">
        <f t="shared" si="104"/>
        <v>#VALUE!</v>
      </c>
      <c r="T326" s="143" t="e">
        <f t="shared" si="104"/>
        <v>#VALUE!</v>
      </c>
      <c r="U326" s="143" t="e">
        <f t="shared" si="104"/>
        <v>#VALUE!</v>
      </c>
      <c r="V326" s="143" t="e">
        <f t="shared" si="104"/>
        <v>#VALUE!</v>
      </c>
      <c r="W326" s="143" t="e">
        <f t="shared" si="104"/>
        <v>#VALUE!</v>
      </c>
      <c r="X326" s="143" t="e">
        <f t="shared" si="104"/>
        <v>#VALUE!</v>
      </c>
      <c r="Y326" s="143" t="e">
        <f t="shared" si="104"/>
        <v>#VALUE!</v>
      </c>
      <c r="Z326" s="143" t="e">
        <f t="shared" si="104"/>
        <v>#VALUE!</v>
      </c>
      <c r="AA326" s="143" t="e">
        <f t="shared" si="104"/>
        <v>#VALUE!</v>
      </c>
      <c r="AB326" s="143" t="e">
        <f t="shared" si="104"/>
        <v>#VALUE!</v>
      </c>
      <c r="AC326" s="143" t="e">
        <f t="shared" si="104"/>
        <v>#VALUE!</v>
      </c>
      <c r="AD326" s="143" t="e">
        <f t="shared" si="104"/>
        <v>#VALUE!</v>
      </c>
      <c r="AE326" s="143" t="e">
        <f t="shared" si="104"/>
        <v>#VALUE!</v>
      </c>
      <c r="AF326" s="143" t="e">
        <f t="shared" si="104"/>
        <v>#VALUE!</v>
      </c>
      <c r="AG326" s="143" t="e">
        <f t="shared" si="104"/>
        <v>#VALUE!</v>
      </c>
      <c r="AH326" s="143" t="e">
        <f t="shared" si="104"/>
        <v>#VALUE!</v>
      </c>
      <c r="AI326" s="143" t="e">
        <f t="shared" si="104"/>
        <v>#VALUE!</v>
      </c>
      <c r="AJ326" s="143" t="e">
        <f t="shared" si="104"/>
        <v>#VALUE!</v>
      </c>
      <c r="AK326" s="143" t="e">
        <f t="shared" si="104"/>
        <v>#VALUE!</v>
      </c>
      <c r="AL326" s="143" t="e">
        <f t="shared" si="104"/>
        <v>#VALUE!</v>
      </c>
      <c r="AM326" s="143" t="e">
        <f t="shared" si="104"/>
        <v>#VALUE!</v>
      </c>
      <c r="AN326" s="143" t="e">
        <f t="shared" si="104"/>
        <v>#VALUE!</v>
      </c>
      <c r="AO326" s="143" t="e">
        <f t="shared" si="104"/>
        <v>#VALUE!</v>
      </c>
      <c r="AP326" s="143" t="e">
        <f t="shared" si="104"/>
        <v>#VALUE!</v>
      </c>
      <c r="AQ326" s="143" t="e">
        <f t="shared" si="104"/>
        <v>#VALUE!</v>
      </c>
      <c r="AR326" s="143" t="e">
        <f t="shared" si="104"/>
        <v>#VALUE!</v>
      </c>
      <c r="AS326" s="143" t="e">
        <f t="shared" si="104"/>
        <v>#VALUE!</v>
      </c>
      <c r="AT326" s="143" t="e">
        <f t="shared" si="104"/>
        <v>#VALUE!</v>
      </c>
      <c r="AU326" s="143" t="e">
        <f t="shared" si="104"/>
        <v>#VALUE!</v>
      </c>
      <c r="AV326" s="143" t="e">
        <f t="shared" si="104"/>
        <v>#VALUE!</v>
      </c>
      <c r="AW326" s="143" t="e">
        <f t="shared" si="104"/>
        <v>#VALUE!</v>
      </c>
      <c r="AX326" s="143" t="e">
        <f t="shared" si="104"/>
        <v>#VALUE!</v>
      </c>
      <c r="AY326" s="143" t="e">
        <f t="shared" si="104"/>
        <v>#VALUE!</v>
      </c>
      <c r="AZ326" s="143" t="e">
        <f t="shared" si="104"/>
        <v>#VALUE!</v>
      </c>
      <c r="BA326" s="143" t="e">
        <f t="shared" si="104"/>
        <v>#VALUE!</v>
      </c>
      <c r="BB326" s="143" t="e">
        <f t="shared" si="104"/>
        <v>#VALUE!</v>
      </c>
      <c r="BC326" s="143" t="e">
        <f t="shared" si="104"/>
        <v>#VALUE!</v>
      </c>
      <c r="BD326" s="143" t="e">
        <f t="shared" si="104"/>
        <v>#VALUE!</v>
      </c>
      <c r="BE326" s="143" t="e">
        <f t="shared" si="104"/>
        <v>#VALUE!</v>
      </c>
      <c r="BF326" s="143" t="e">
        <f t="shared" si="104"/>
        <v>#VALUE!</v>
      </c>
      <c r="BG326" s="143" t="e">
        <f t="shared" si="104"/>
        <v>#VALUE!</v>
      </c>
      <c r="BH326" s="143" t="e">
        <f t="shared" si="104"/>
        <v>#VALUE!</v>
      </c>
      <c r="BI326" s="143" t="e">
        <f t="shared" si="104"/>
        <v>#VALUE!</v>
      </c>
      <c r="BJ326" s="143" t="e">
        <f t="shared" si="104"/>
        <v>#VALUE!</v>
      </c>
      <c r="BK326" s="143" t="e">
        <f t="shared" si="104"/>
        <v>#VALUE!</v>
      </c>
      <c r="BL326" s="143" t="e">
        <f t="shared" si="104"/>
        <v>#VALUE!</v>
      </c>
      <c r="BM326" s="143" t="e">
        <f t="shared" si="104"/>
        <v>#VALUE!</v>
      </c>
      <c r="BN326" s="95"/>
      <c r="BO326" s="95"/>
      <c r="BP326" s="95"/>
      <c r="BQ326" s="95"/>
      <c r="BR326" s="95"/>
      <c r="BS326" s="95"/>
      <c r="BT326" s="95"/>
      <c r="BU326" s="95"/>
      <c r="BV326" s="95"/>
      <c r="BW326" s="95"/>
      <c r="BX326" s="95"/>
      <c r="BY326" s="95"/>
      <c r="BZ326" s="95"/>
      <c r="CA326" s="95"/>
      <c r="CB326" s="95"/>
      <c r="CC326" s="95"/>
      <c r="CD326" s="95"/>
      <c r="CE326" s="95"/>
      <c r="CF326" s="95"/>
      <c r="CG326" s="95"/>
      <c r="CH326" s="95"/>
      <c r="CI326" s="95"/>
      <c r="CJ326" s="95"/>
      <c r="CK326" s="95"/>
      <c r="CL326" s="95"/>
      <c r="CM326" s="95"/>
      <c r="CN326" s="95"/>
      <c r="CO326" s="95"/>
      <c r="CP326" s="95"/>
      <c r="CQ326" s="95"/>
      <c r="CR326" s="95"/>
      <c r="CS326" s="95"/>
      <c r="CT326" s="95"/>
      <c r="CU326" s="95"/>
      <c r="CV326" s="95"/>
      <c r="CW326" s="95"/>
      <c r="CX326" s="95"/>
      <c r="CY326" s="95"/>
      <c r="CZ326" s="95"/>
      <c r="DA326" s="95"/>
      <c r="DB326" s="95"/>
      <c r="DC326" s="95"/>
      <c r="DD326" s="95"/>
      <c r="DE326" s="95"/>
      <c r="DF326" s="95"/>
      <c r="DG326" s="95"/>
      <c r="DH326" s="95"/>
      <c r="DI326" s="95"/>
      <c r="DJ326" s="95"/>
      <c r="DK326" s="95"/>
      <c r="DL326" s="95"/>
      <c r="DM326" s="95"/>
      <c r="DN326" s="95"/>
      <c r="DO326" s="95"/>
      <c r="DP326" s="95"/>
      <c r="DQ326" s="95"/>
      <c r="DR326" s="95"/>
      <c r="DS326" s="95"/>
      <c r="DT326" s="95"/>
      <c r="DU326" s="95"/>
      <c r="DV326" s="95"/>
      <c r="DW326" s="95"/>
      <c r="DX326" s="95"/>
      <c r="DY326" s="95"/>
      <c r="DZ326" s="95"/>
      <c r="EA326" s="95"/>
      <c r="EB326" s="95"/>
      <c r="EC326" s="95"/>
      <c r="ED326" s="95"/>
      <c r="EE326" s="95"/>
      <c r="EF326" s="95"/>
      <c r="EG326" s="95"/>
      <c r="EH326" s="95"/>
      <c r="EI326" s="95"/>
      <c r="EJ326" s="95"/>
      <c r="EK326" s="95"/>
      <c r="EL326" s="95"/>
      <c r="EM326" s="95"/>
      <c r="EN326" s="95"/>
      <c r="EO326" s="95"/>
      <c r="EP326" s="95"/>
      <c r="EQ326" s="95"/>
      <c r="ER326" s="95"/>
      <c r="ES326" s="95"/>
      <c r="ET326" s="95"/>
      <c r="EU326" s="95"/>
      <c r="EV326" s="95"/>
      <c r="EW326" s="95"/>
      <c r="EX326" s="95"/>
      <c r="EY326" s="95"/>
      <c r="EZ326" s="95"/>
      <c r="FA326" s="95"/>
      <c r="FB326" s="95"/>
      <c r="FC326" s="95"/>
      <c r="FD326" s="95"/>
      <c r="FE326" s="95"/>
      <c r="FF326" s="95"/>
      <c r="FG326" s="95"/>
      <c r="FH326" s="95"/>
      <c r="FI326" s="95"/>
      <c r="FJ326" s="95"/>
      <c r="FK326" s="95"/>
      <c r="FL326" s="95"/>
      <c r="FM326" s="95"/>
      <c r="FN326" s="95"/>
      <c r="FO326" s="95"/>
      <c r="FP326" s="95"/>
      <c r="FQ326" s="95"/>
      <c r="FR326" s="95"/>
      <c r="FS326" s="95"/>
      <c r="FT326" s="95"/>
      <c r="FU326" s="95"/>
      <c r="FV326" s="95"/>
      <c r="FW326" s="95"/>
      <c r="FX326" s="95"/>
      <c r="FY326" s="95"/>
      <c r="FZ326" s="95"/>
      <c r="GA326" s="95"/>
      <c r="GB326" s="95"/>
      <c r="GC326" s="95"/>
      <c r="GD326" s="95"/>
      <c r="GE326" s="95"/>
      <c r="GF326" s="95"/>
      <c r="GG326" s="95"/>
      <c r="GH326" s="95"/>
      <c r="GI326" s="95"/>
      <c r="GJ326" s="95"/>
      <c r="GK326" s="95"/>
      <c r="GL326" s="95"/>
      <c r="GM326" s="95"/>
      <c r="GN326" s="95"/>
      <c r="GO326" s="95"/>
      <c r="GP326" s="95"/>
      <c r="GQ326" s="95"/>
      <c r="GR326" s="95"/>
      <c r="GS326" s="95"/>
      <c r="GT326" s="95"/>
      <c r="GU326" s="95"/>
      <c r="GV326" s="95"/>
      <c r="GW326" s="133"/>
      <c r="GX326" s="133"/>
      <c r="GY326" s="133"/>
      <c r="GZ326" s="133"/>
      <c r="HA326" s="133"/>
      <c r="HB326" s="133"/>
      <c r="HC326" s="133"/>
      <c r="HD326" s="133"/>
      <c r="HE326" s="133"/>
      <c r="HF326" s="133"/>
      <c r="HG326" s="95"/>
      <c r="HH326" s="95"/>
      <c r="HI326" s="95"/>
      <c r="HJ326" s="95"/>
      <c r="HK326" s="95"/>
      <c r="HL326" s="95"/>
      <c r="HM326" s="95"/>
      <c r="HN326" s="95"/>
      <c r="HO326" s="95"/>
      <c r="HP326" s="95"/>
      <c r="HQ326" s="95"/>
      <c r="HR326" s="95"/>
      <c r="HS326" s="95"/>
      <c r="HT326" s="95"/>
      <c r="HU326" s="95"/>
      <c r="HV326" s="95"/>
      <c r="HW326" s="95"/>
      <c r="HX326" s="95"/>
      <c r="HY326" s="95"/>
      <c r="HZ326" s="95"/>
      <c r="IA326" s="95"/>
      <c r="IB326" s="95"/>
      <c r="IC326" s="95"/>
      <c r="ID326" s="95"/>
      <c r="IE326" s="95"/>
      <c r="IF326" s="95"/>
      <c r="IG326" s="95"/>
      <c r="IH326" s="95"/>
      <c r="II326" s="95"/>
      <c r="IJ326" s="95"/>
      <c r="IK326" s="95"/>
      <c r="IL326" s="95"/>
      <c r="IM326" s="95"/>
      <c r="IN326" s="95"/>
      <c r="IO326" s="95"/>
      <c r="IP326" s="95"/>
      <c r="IQ326" s="95"/>
      <c r="IR326" s="95"/>
      <c r="IS326" s="95"/>
      <c r="IT326" s="95"/>
      <c r="IU326" s="95"/>
      <c r="IV326" s="95"/>
      <c r="IW326" s="95"/>
      <c r="IX326" s="95"/>
      <c r="IY326" s="95"/>
      <c r="IZ326" s="95"/>
      <c r="JA326" s="95"/>
      <c r="JB326" s="95"/>
      <c r="JC326" s="95"/>
      <c r="JD326" s="95"/>
      <c r="JE326" s="95"/>
      <c r="JF326" s="95"/>
      <c r="JG326" s="95"/>
      <c r="JH326" s="95"/>
      <c r="JI326" s="95"/>
      <c r="JJ326" s="95"/>
      <c r="JK326" s="95"/>
      <c r="JL326" s="95"/>
      <c r="JM326" s="95"/>
      <c r="JN326" s="95"/>
      <c r="JO326" s="95"/>
      <c r="JP326" s="95"/>
      <c r="JQ326" s="95"/>
      <c r="JR326" s="95"/>
      <c r="JS326" s="95"/>
      <c r="JT326" s="95"/>
      <c r="JU326" s="95"/>
      <c r="JV326" s="95"/>
      <c r="JW326" s="95"/>
      <c r="JX326" s="95"/>
      <c r="JY326" s="95"/>
      <c r="JZ326" s="95"/>
      <c r="KA326" s="95"/>
      <c r="KB326" s="95"/>
      <c r="KC326" s="95"/>
      <c r="KD326" s="95"/>
      <c r="KE326" s="95"/>
      <c r="KF326" s="95"/>
      <c r="KG326" s="95"/>
      <c r="KH326" s="95"/>
      <c r="KI326" s="95"/>
      <c r="KJ326" s="95"/>
      <c r="KK326" s="95"/>
      <c r="KL326" s="95"/>
      <c r="KM326" s="95"/>
      <c r="KN326" s="95"/>
      <c r="KO326" s="95"/>
      <c r="KP326" s="95"/>
      <c r="KQ326" s="95"/>
      <c r="KR326" s="95"/>
      <c r="KS326" s="95"/>
      <c r="KT326" s="95"/>
      <c r="KU326" s="95"/>
      <c r="KV326" s="95"/>
      <c r="KW326" s="95"/>
      <c r="KX326" s="95"/>
      <c r="KY326" s="95"/>
      <c r="KZ326" s="95"/>
      <c r="LA326" s="95"/>
      <c r="LB326" s="95"/>
      <c r="LC326" s="95"/>
      <c r="LD326" s="95"/>
      <c r="LE326" s="95"/>
      <c r="LF326" s="95"/>
      <c r="LG326" s="95"/>
      <c r="LH326" s="95"/>
      <c r="LI326" s="95"/>
      <c r="LJ326" s="95"/>
      <c r="LK326" s="95"/>
      <c r="LL326" s="95"/>
      <c r="LM326" s="95"/>
      <c r="LN326" s="95"/>
      <c r="LO326" s="95"/>
      <c r="LP326" s="95"/>
      <c r="LQ326" s="95"/>
      <c r="LR326" s="95"/>
      <c r="LS326" s="95"/>
      <c r="LT326" s="95"/>
      <c r="LU326" s="95"/>
      <c r="LV326" s="95"/>
      <c r="LW326" s="95"/>
      <c r="LX326" s="95"/>
      <c r="LY326" s="95"/>
      <c r="LZ326" s="95"/>
      <c r="MA326" s="95"/>
      <c r="MB326" s="95"/>
      <c r="MC326" s="95"/>
      <c r="MD326" s="95"/>
      <c r="ME326" s="95"/>
      <c r="MF326" s="95"/>
      <c r="MG326" s="95"/>
      <c r="MH326" s="95"/>
      <c r="MI326" s="95"/>
      <c r="MJ326" s="95"/>
      <c r="MK326" s="95"/>
      <c r="ML326" s="95"/>
      <c r="MM326" s="95"/>
      <c r="MN326" s="95"/>
      <c r="MO326" s="95"/>
      <c r="MP326" s="95"/>
      <c r="MQ326" s="95"/>
      <c r="MR326" s="95"/>
      <c r="MS326" s="95"/>
      <c r="MT326" s="95"/>
      <c r="MU326" s="95"/>
      <c r="MV326" s="95"/>
      <c r="MW326" s="95"/>
      <c r="MX326" s="95"/>
      <c r="MY326" s="95"/>
      <c r="MZ326" s="95"/>
      <c r="NA326" s="95"/>
      <c r="NB326" s="95"/>
      <c r="NC326" s="95"/>
      <c r="ND326" s="95"/>
      <c r="NE326" s="95"/>
      <c r="NF326" s="95"/>
      <c r="NG326" s="95"/>
      <c r="NH326" s="95"/>
      <c r="NI326" s="95"/>
      <c r="NJ326" s="95"/>
      <c r="NK326" s="95"/>
      <c r="NL326" s="95"/>
      <c r="NM326" s="95"/>
      <c r="NN326" s="95"/>
      <c r="NO326" s="95"/>
      <c r="NP326" s="95"/>
      <c r="NQ326" s="95"/>
      <c r="NR326" s="95"/>
      <c r="NS326" s="95"/>
      <c r="NT326" s="95"/>
      <c r="NU326" s="95"/>
      <c r="NV326" s="95"/>
      <c r="NW326" s="95"/>
      <c r="NX326" s="95"/>
      <c r="NY326" s="95"/>
      <c r="NZ326" s="95"/>
      <c r="OA326" s="95"/>
      <c r="OB326" s="95"/>
      <c r="OC326" s="95"/>
      <c r="OD326" s="95"/>
      <c r="OE326" s="95"/>
      <c r="OF326" s="95"/>
      <c r="OG326" s="95"/>
      <c r="OH326" s="95"/>
      <c r="OI326" s="95"/>
      <c r="OJ326" s="95"/>
      <c r="OK326" s="95"/>
      <c r="OL326" s="95"/>
      <c r="OM326" s="95"/>
      <c r="ON326" s="95"/>
      <c r="OO326" s="95"/>
      <c r="OP326" s="95"/>
      <c r="OQ326" s="95"/>
      <c r="OR326" s="95"/>
      <c r="OS326" s="95"/>
      <c r="OT326" s="95"/>
      <c r="OU326" s="95"/>
      <c r="OV326" s="95"/>
      <c r="OW326" s="95"/>
      <c r="OX326" s="95"/>
      <c r="OY326" s="95"/>
      <c r="OZ326" s="95"/>
      <c r="PA326" s="95"/>
      <c r="PB326" s="95"/>
      <c r="PC326" s="95"/>
      <c r="PD326" s="95"/>
      <c r="PE326" s="95"/>
      <c r="PF326" s="95"/>
      <c r="PG326" s="95"/>
      <c r="PH326" s="95"/>
    </row>
    <row r="328" spans="3:424" s="133" customFormat="1"/>
    <row r="329" spans="3:424" s="133" customFormat="1"/>
    <row r="330" spans="3:424" s="133" customFormat="1"/>
    <row r="331" spans="3:424" s="133" customFormat="1"/>
    <row r="332" spans="3:424" s="133" customFormat="1"/>
    <row r="333" spans="3:424" s="133" customFormat="1"/>
    <row r="334" spans="3:424" s="133" customFormat="1"/>
    <row r="335" spans="3:424" s="133" customFormat="1" ht="12" customHeight="1"/>
    <row r="336" spans="3:424" s="133" customFormat="1" ht="12.6" customHeight="1"/>
    <row r="337" s="133" customFormat="1"/>
    <row r="338" s="133" customFormat="1" ht="12" customHeight="1"/>
    <row r="339" s="133" customFormat="1" ht="12.6" customHeight="1"/>
    <row r="340" s="133" customFormat="1" ht="12" customHeight="1"/>
    <row r="341" s="133" customFormat="1" ht="12" customHeight="1"/>
    <row r="342" s="133" customFormat="1" ht="12" customHeight="1"/>
    <row r="343" s="133" customFormat="1" ht="12.6" customHeight="1"/>
    <row r="344" s="133" customFormat="1"/>
    <row r="345" s="133" customFormat="1"/>
    <row r="346" s="133" customFormat="1"/>
    <row r="347" s="133" customFormat="1"/>
    <row r="348" s="133" customFormat="1"/>
    <row r="349" s="133" customFormat="1"/>
    <row r="350" s="133" customFormat="1"/>
    <row r="351" s="133" customFormat="1"/>
    <row r="352" s="133" customFormat="1"/>
    <row r="353" s="133" customFormat="1"/>
    <row r="354" s="133" customFormat="1"/>
    <row r="355" s="133" customFormat="1"/>
    <row r="356" s="133" customFormat="1"/>
    <row r="357" s="133" customFormat="1"/>
    <row r="358" s="133" customFormat="1"/>
    <row r="359" s="133" customFormat="1"/>
    <row r="360" s="133" customFormat="1"/>
    <row r="361" s="133" customFormat="1"/>
    <row r="362" s="133" customFormat="1"/>
    <row r="363" s="133" customFormat="1"/>
    <row r="364" s="133" customFormat="1"/>
    <row r="365" s="133" customFormat="1"/>
    <row r="366" s="133" customFormat="1"/>
    <row r="367" s="133" customFormat="1"/>
    <row r="368" s="133" customFormat="1"/>
    <row r="369" s="133" customFormat="1"/>
    <row r="370" s="133" customFormat="1"/>
    <row r="371" s="133" customFormat="1"/>
    <row r="372" s="133" customFormat="1"/>
    <row r="373" s="133" customFormat="1"/>
    <row r="374" s="133" customFormat="1"/>
    <row r="375" s="133" customFormat="1"/>
    <row r="376" s="133" customFormat="1"/>
    <row r="377" s="133" customFormat="1"/>
    <row r="378" s="133" customFormat="1"/>
    <row r="379" s="133" customFormat="1"/>
    <row r="380" s="133" customFormat="1"/>
    <row r="381" s="133" customFormat="1"/>
    <row r="382" s="133" customFormat="1"/>
    <row r="383" s="133" customFormat="1"/>
    <row r="384" s="133" customFormat="1"/>
    <row r="385" s="133" customFormat="1"/>
    <row r="386" s="133" customFormat="1"/>
    <row r="387" s="133" customFormat="1"/>
    <row r="388" s="133" customFormat="1"/>
    <row r="389" s="133" customFormat="1"/>
    <row r="390" s="133" customFormat="1"/>
    <row r="391" s="133" customFormat="1"/>
    <row r="392" s="133" customFormat="1"/>
    <row r="393" s="133" customFormat="1"/>
    <row r="394" s="133" customFormat="1"/>
    <row r="395" s="133" customFormat="1"/>
    <row r="396" s="133" customFormat="1"/>
    <row r="397" s="133" customFormat="1"/>
    <row r="398" s="133" customFormat="1"/>
    <row r="399" s="133" customFormat="1"/>
    <row r="400" s="133" customFormat="1"/>
    <row r="401" s="133" customFormat="1"/>
    <row r="402" s="133" customFormat="1"/>
    <row r="403" s="133" customFormat="1"/>
    <row r="404" s="133" customFormat="1"/>
    <row r="405" s="133" customFormat="1"/>
    <row r="406" s="133" customFormat="1"/>
    <row r="407" s="133" customFormat="1"/>
    <row r="408" s="133" customFormat="1"/>
    <row r="409" s="133" customFormat="1"/>
    <row r="410" s="133" customFormat="1"/>
    <row r="411" s="133" customFormat="1"/>
    <row r="412" s="133" customFormat="1"/>
    <row r="413" s="133" customFormat="1"/>
    <row r="414" s="133" customFormat="1"/>
    <row r="415" s="133" customFormat="1"/>
    <row r="416" s="133" customFormat="1"/>
    <row r="417" s="133" customFormat="1"/>
    <row r="418" s="133" customFormat="1"/>
    <row r="419" s="133" customFormat="1"/>
    <row r="420" s="133" customFormat="1"/>
    <row r="421" s="133" customFormat="1"/>
    <row r="422" s="133" customFormat="1"/>
    <row r="423" s="133" customFormat="1"/>
    <row r="424" s="133" customFormat="1"/>
    <row r="425" s="133" customFormat="1"/>
    <row r="426" s="133" customFormat="1"/>
    <row r="427" s="133" customFormat="1"/>
    <row r="428" s="133" customFormat="1"/>
    <row r="429" s="133" customFormat="1"/>
    <row r="430" s="133" customFormat="1"/>
    <row r="431" s="133" customFormat="1"/>
    <row r="432" s="133" customFormat="1"/>
    <row r="433" s="133" customFormat="1"/>
    <row r="434" s="133" customFormat="1"/>
    <row r="435" s="133" customFormat="1"/>
    <row r="436" s="133" customFormat="1"/>
    <row r="437" s="133" customFormat="1"/>
    <row r="438" s="133" customFormat="1"/>
    <row r="439" s="133" customFormat="1"/>
    <row r="440" s="133" customFormat="1"/>
    <row r="441" s="133" customFormat="1"/>
    <row r="442" s="133" customFormat="1"/>
    <row r="443" s="133" customFormat="1"/>
    <row r="444" s="133" customFormat="1"/>
    <row r="445" s="133" customFormat="1"/>
    <row r="446" s="133" customFormat="1"/>
    <row r="447" s="133" customFormat="1"/>
    <row r="448" s="133" customFormat="1"/>
    <row r="449" s="133" customFormat="1"/>
    <row r="450" s="133" customFormat="1"/>
    <row r="451" s="133" customFormat="1"/>
    <row r="452" s="133" customFormat="1"/>
    <row r="453" s="133" customFormat="1"/>
    <row r="454" s="133" customFormat="1"/>
    <row r="455" s="133" customFormat="1"/>
    <row r="456" s="133" customFormat="1"/>
    <row r="457" s="133" customFormat="1"/>
    <row r="458" s="133" customFormat="1"/>
    <row r="459" s="133" customFormat="1"/>
    <row r="460" s="133" customFormat="1"/>
    <row r="461" s="133" customFormat="1"/>
    <row r="462" s="133" customFormat="1"/>
    <row r="463" s="133" customFormat="1"/>
    <row r="464" s="133" customFormat="1"/>
    <row r="465" s="133" customFormat="1"/>
    <row r="466" s="133" customFormat="1"/>
    <row r="467" s="133" customFormat="1"/>
    <row r="468" s="133" customFormat="1"/>
    <row r="469" s="133" customFormat="1"/>
    <row r="470" s="133" customFormat="1"/>
    <row r="471" s="133" customFormat="1"/>
    <row r="472" s="133" customFormat="1"/>
    <row r="473" s="133" customFormat="1"/>
    <row r="474" s="133" customFormat="1"/>
    <row r="475" s="133" customFormat="1"/>
    <row r="476" s="133" customFormat="1"/>
    <row r="477" s="133" customFormat="1"/>
    <row r="478" s="133" customFormat="1"/>
    <row r="479" s="133" customFormat="1"/>
    <row r="480" s="133" customFormat="1"/>
    <row r="481" s="133" customFormat="1"/>
    <row r="482" s="133" customFormat="1"/>
    <row r="483" s="133" customFormat="1"/>
    <row r="484" s="133" customFormat="1"/>
    <row r="485" s="133" customFormat="1"/>
    <row r="486" s="133" customFormat="1"/>
    <row r="487" s="133" customFormat="1"/>
    <row r="488" s="133" customFormat="1"/>
    <row r="489" s="133" customFormat="1"/>
    <row r="490" s="133" customFormat="1"/>
    <row r="491" s="133" customFormat="1"/>
    <row r="492" s="133" customFormat="1"/>
    <row r="493" s="133" customFormat="1"/>
    <row r="494" s="133" customFormat="1"/>
    <row r="495" s="133" customFormat="1"/>
    <row r="496" s="133" customFormat="1"/>
    <row r="497" s="133" customFormat="1"/>
    <row r="498" s="133" customFormat="1"/>
    <row r="499" s="133" customFormat="1"/>
    <row r="500" s="133" customFormat="1"/>
    <row r="501" s="133" customFormat="1"/>
    <row r="502" s="133" customFormat="1"/>
    <row r="503" s="133" customFormat="1"/>
    <row r="504" s="133" customFormat="1"/>
    <row r="505" s="133" customFormat="1"/>
    <row r="506" s="133" customFormat="1"/>
    <row r="507" s="133" customFormat="1"/>
    <row r="508" s="133" customFormat="1"/>
    <row r="509" s="133" customFormat="1"/>
    <row r="510" s="133" customFormat="1"/>
    <row r="511" s="133" customFormat="1"/>
    <row r="512" s="133" customFormat="1"/>
    <row r="513" s="133" customFormat="1"/>
    <row r="514" s="133" customFormat="1"/>
    <row r="515" s="133" customFormat="1"/>
    <row r="516" s="133" customFormat="1"/>
    <row r="517" s="133" customFormat="1"/>
    <row r="518" s="133" customFormat="1"/>
    <row r="519" s="133" customFormat="1"/>
    <row r="520" s="133" customFormat="1"/>
    <row r="521" s="133" customFormat="1"/>
    <row r="522" s="133" customFormat="1"/>
    <row r="523" s="133" customFormat="1"/>
    <row r="524" s="133" customFormat="1"/>
    <row r="525" s="133" customFormat="1"/>
    <row r="526" s="133" customFormat="1"/>
    <row r="527" s="133" customFormat="1"/>
    <row r="528" s="133" customFormat="1"/>
    <row r="529" s="133" customFormat="1"/>
    <row r="530" s="133" customFormat="1"/>
    <row r="531" s="133" customFormat="1"/>
    <row r="532" s="133" customFormat="1"/>
    <row r="533" s="133" customFormat="1"/>
    <row r="534" s="133" customFormat="1"/>
    <row r="535" s="133" customFormat="1"/>
    <row r="536" s="133" customFormat="1"/>
    <row r="537" s="133" customFormat="1"/>
    <row r="538" s="133" customFormat="1"/>
    <row r="539" s="133" customFormat="1"/>
    <row r="540" s="133" customFormat="1"/>
    <row r="541" s="133" customFormat="1"/>
    <row r="542" s="133" customFormat="1"/>
    <row r="543" s="133" customFormat="1"/>
    <row r="544" s="133" customFormat="1"/>
    <row r="545" s="133" customFormat="1"/>
    <row r="546" s="133" customFormat="1"/>
    <row r="547" s="133" customFormat="1"/>
    <row r="548" s="133" customFormat="1"/>
    <row r="549" s="133" customFormat="1"/>
    <row r="550" s="133" customFormat="1"/>
    <row r="551" s="133" customFormat="1"/>
    <row r="552" s="133" customFormat="1"/>
    <row r="553" s="133" customFormat="1"/>
    <row r="554" s="133" customFormat="1"/>
    <row r="555" s="133" customFormat="1"/>
    <row r="556" s="133" customFormat="1"/>
    <row r="557" s="133" customFormat="1"/>
    <row r="558" s="133" customFormat="1"/>
    <row r="559" s="133" customFormat="1"/>
    <row r="560" s="133" customFormat="1"/>
    <row r="561" s="133" customFormat="1"/>
    <row r="562" s="133" customFormat="1"/>
    <row r="563" s="133" customFormat="1"/>
    <row r="564" s="133" customFormat="1"/>
    <row r="565" s="133" customFormat="1"/>
    <row r="566" s="133" customFormat="1"/>
    <row r="567" s="133" customFormat="1"/>
    <row r="568" s="133" customFormat="1"/>
    <row r="569" s="133" customFormat="1"/>
    <row r="570" s="133" customFormat="1"/>
    <row r="571" s="133" customFormat="1"/>
    <row r="572" s="133" customFormat="1"/>
    <row r="573" s="133" customFormat="1"/>
    <row r="574" s="133" customFormat="1"/>
    <row r="575" s="133" customFormat="1"/>
    <row r="576" s="133" customFormat="1"/>
    <row r="577" s="133" customFormat="1"/>
    <row r="578" s="133" customFormat="1"/>
    <row r="579" s="133" customFormat="1"/>
    <row r="580" s="133" customFormat="1"/>
    <row r="581" s="133" customFormat="1"/>
    <row r="582" s="133" customFormat="1"/>
    <row r="583" s="133" customFormat="1"/>
    <row r="584" s="133" customFormat="1"/>
    <row r="585" s="133" customFormat="1"/>
    <row r="586" s="133" customFormat="1"/>
    <row r="587" s="133" customFormat="1"/>
    <row r="588" s="133" customFormat="1"/>
    <row r="589" s="133" customFormat="1"/>
    <row r="590" s="133" customFormat="1"/>
    <row r="591" s="133" customFormat="1"/>
    <row r="592" s="133" customFormat="1"/>
    <row r="593" s="133" customFormat="1"/>
    <row r="594" s="133" customFormat="1"/>
    <row r="595" s="133" customFormat="1"/>
    <row r="596" s="133" customFormat="1"/>
    <row r="597" s="133" customFormat="1"/>
    <row r="598" s="133" customFormat="1"/>
    <row r="599" s="133" customFormat="1"/>
    <row r="600" s="133" customFormat="1"/>
    <row r="601" s="133" customFormat="1"/>
    <row r="602" s="133" customFormat="1"/>
    <row r="603" s="133" customFormat="1"/>
    <row r="604" s="133" customFormat="1"/>
    <row r="605" s="133" customFormat="1"/>
    <row r="606" s="133" customFormat="1"/>
    <row r="607" s="133" customFormat="1"/>
    <row r="608" s="133" customFormat="1"/>
    <row r="609" s="133" customFormat="1"/>
    <row r="610" s="133" customFormat="1"/>
    <row r="611" s="133" customFormat="1"/>
    <row r="612" s="133" customFormat="1"/>
    <row r="613" s="133" customFormat="1"/>
    <row r="614" s="133" customFormat="1"/>
    <row r="615" s="133" customFormat="1"/>
    <row r="616" s="133" customFormat="1"/>
    <row r="617" s="133" customFormat="1"/>
    <row r="618" s="133" customFormat="1"/>
    <row r="619" s="133" customFormat="1"/>
    <row r="620" s="133" customFormat="1"/>
    <row r="621" s="133" customFormat="1"/>
    <row r="622" s="133" customFormat="1"/>
    <row r="623" s="133" customFormat="1"/>
    <row r="624" s="133" customFormat="1"/>
    <row r="625" s="133" customFormat="1"/>
    <row r="626" s="133" customFormat="1"/>
    <row r="627" s="133" customFormat="1"/>
    <row r="628" s="133" customFormat="1"/>
    <row r="629" s="133" customFormat="1"/>
    <row r="630" s="133" customFormat="1"/>
    <row r="631" s="133" customFormat="1"/>
    <row r="632" s="133" customFormat="1"/>
    <row r="633" s="133" customFormat="1"/>
    <row r="634" s="133" customFormat="1"/>
    <row r="635" s="133" customFormat="1"/>
    <row r="636" s="133" customFormat="1"/>
    <row r="637" s="133" customFormat="1"/>
    <row r="638" s="133" customFormat="1"/>
    <row r="639" s="133" customFormat="1"/>
    <row r="640" s="133" customFormat="1"/>
    <row r="641" s="133" customFormat="1"/>
    <row r="642" s="133" customFormat="1"/>
    <row r="643" s="133" customFormat="1"/>
    <row r="644" s="133" customFormat="1"/>
    <row r="645" s="133" customFormat="1"/>
    <row r="646" s="133" customFormat="1"/>
    <row r="647" s="133" customFormat="1"/>
    <row r="648" s="133" customFormat="1"/>
    <row r="649" s="133" customFormat="1"/>
    <row r="650" s="133" customFormat="1"/>
    <row r="651" s="133" customFormat="1"/>
    <row r="652" s="133" customFormat="1"/>
    <row r="653" s="133" customFormat="1"/>
    <row r="654" s="133" customFormat="1"/>
    <row r="655" s="133" customFormat="1"/>
    <row r="656" s="133" customFormat="1"/>
    <row r="657" s="133" customFormat="1"/>
    <row r="658" s="133" customFormat="1"/>
    <row r="659" s="133" customFormat="1"/>
    <row r="660" s="133" customFormat="1"/>
    <row r="661" s="133" customFormat="1"/>
    <row r="662" s="133" customFormat="1"/>
    <row r="663" s="133" customFormat="1"/>
    <row r="664" s="133" customFormat="1"/>
    <row r="665" s="133" customFormat="1"/>
    <row r="666" s="133" customFormat="1"/>
    <row r="667" s="133" customFormat="1"/>
    <row r="668" s="133" customFormat="1"/>
    <row r="669" s="133" customFormat="1"/>
    <row r="670" s="133" customFormat="1"/>
    <row r="671" s="133" customFormat="1"/>
    <row r="672" s="133" customFormat="1"/>
    <row r="673" s="133" customFormat="1"/>
    <row r="674" s="133" customFormat="1"/>
    <row r="675" s="133" customFormat="1"/>
    <row r="676" s="133" customFormat="1"/>
    <row r="677" s="133" customFormat="1"/>
    <row r="678" s="133" customFormat="1"/>
    <row r="679" s="133" customFormat="1"/>
    <row r="680" s="133" customFormat="1"/>
    <row r="681" s="133" customFormat="1"/>
    <row r="682" s="133" customFormat="1"/>
    <row r="683" s="133" customFormat="1"/>
    <row r="684" s="133" customFormat="1"/>
    <row r="685" s="133" customFormat="1"/>
    <row r="686" s="133" customFormat="1"/>
    <row r="687" s="133" customFormat="1"/>
    <row r="688" s="133" customFormat="1"/>
    <row r="689" s="133" customFormat="1"/>
    <row r="690" s="133" customFormat="1"/>
    <row r="691" s="133" customFormat="1"/>
    <row r="692" s="133" customFormat="1"/>
    <row r="693" s="133" customFormat="1"/>
    <row r="694" s="133" customFormat="1"/>
    <row r="695" s="133" customFormat="1"/>
    <row r="696" s="133" customFormat="1"/>
    <row r="697" s="133" customFormat="1"/>
    <row r="698" s="133" customFormat="1"/>
    <row r="699" s="133" customFormat="1"/>
    <row r="700" s="133" customFormat="1"/>
    <row r="701" s="133" customFormat="1"/>
    <row r="702" s="133" customFormat="1"/>
    <row r="703" s="133" customFormat="1"/>
    <row r="704" s="133" customFormat="1"/>
    <row r="705" s="133" customFormat="1"/>
    <row r="706" s="133" customFormat="1"/>
    <row r="707" s="133" customFormat="1"/>
    <row r="708" s="133" customFormat="1"/>
    <row r="709" s="133" customFormat="1"/>
    <row r="710" s="133" customFormat="1"/>
    <row r="711" s="133" customFormat="1"/>
    <row r="712" s="133" customFormat="1"/>
    <row r="713" s="133" customFormat="1"/>
    <row r="714" s="133" customFormat="1"/>
    <row r="715" s="133" customFormat="1"/>
    <row r="716" s="133" customFormat="1"/>
    <row r="717" s="133" customFormat="1"/>
    <row r="718" s="133" customFormat="1"/>
    <row r="719" s="133" customFormat="1"/>
    <row r="720" s="133" customFormat="1"/>
    <row r="721" s="133" customFormat="1"/>
    <row r="722" s="133" customFormat="1"/>
    <row r="723" s="133" customFormat="1"/>
    <row r="724" s="133" customFormat="1"/>
    <row r="725" s="133" customFormat="1"/>
    <row r="726" s="133" customFormat="1"/>
    <row r="727" s="133" customFormat="1"/>
    <row r="728" s="133" customFormat="1"/>
    <row r="729" s="133" customFormat="1"/>
    <row r="730" s="133" customFormat="1"/>
    <row r="731" s="133" customFormat="1"/>
    <row r="732" s="133" customFormat="1"/>
    <row r="733" s="133" customFormat="1"/>
    <row r="734" s="133" customFormat="1"/>
    <row r="735" s="133" customFormat="1"/>
    <row r="736" s="133" customFormat="1"/>
    <row r="737" s="133" customFormat="1"/>
    <row r="738" s="133" customFormat="1"/>
  </sheetData>
  <mergeCells count="408">
    <mergeCell ref="G72:J73"/>
    <mergeCell ref="Z70:AC71"/>
    <mergeCell ref="Z72:AC73"/>
    <mergeCell ref="Z74:AC74"/>
    <mergeCell ref="Z75:AC75"/>
    <mergeCell ref="Z76:AC76"/>
    <mergeCell ref="Z77:AC77"/>
    <mergeCell ref="G67:J67"/>
    <mergeCell ref="G69:J69"/>
    <mergeCell ref="K67:L67"/>
    <mergeCell ref="K69:L69"/>
    <mergeCell ref="G75:J75"/>
    <mergeCell ref="K72:L72"/>
    <mergeCell ref="N70:Q71"/>
    <mergeCell ref="R73:S73"/>
    <mergeCell ref="R75:S75"/>
    <mergeCell ref="K71:L71"/>
    <mergeCell ref="U67:X67"/>
    <mergeCell ref="U69:X69"/>
    <mergeCell ref="R67:S67"/>
    <mergeCell ref="R69:S69"/>
    <mergeCell ref="N67:Q67"/>
    <mergeCell ref="N69:Q69"/>
    <mergeCell ref="U72:X73"/>
    <mergeCell ref="C109:E109"/>
    <mergeCell ref="G77:J77"/>
    <mergeCell ref="K65:L65"/>
    <mergeCell ref="C121:E121"/>
    <mergeCell ref="C123:E123"/>
    <mergeCell ref="R74:S74"/>
    <mergeCell ref="N74:Q74"/>
    <mergeCell ref="G64:J64"/>
    <mergeCell ref="K64:L64"/>
    <mergeCell ref="R66:S66"/>
    <mergeCell ref="R68:S68"/>
    <mergeCell ref="R70:S70"/>
    <mergeCell ref="C94:E94"/>
    <mergeCell ref="K74:L74"/>
    <mergeCell ref="G74:J74"/>
    <mergeCell ref="G66:J66"/>
    <mergeCell ref="G68:J68"/>
    <mergeCell ref="K66:L66"/>
    <mergeCell ref="K68:L68"/>
    <mergeCell ref="K70:L70"/>
    <mergeCell ref="C101:E101"/>
    <mergeCell ref="K75:L75"/>
    <mergeCell ref="R72:S72"/>
    <mergeCell ref="G70:J71"/>
    <mergeCell ref="C143:E143"/>
    <mergeCell ref="C95:E95"/>
    <mergeCell ref="C113:E113"/>
    <mergeCell ref="C116:E116"/>
    <mergeCell ref="C119:E119"/>
    <mergeCell ref="C122:E122"/>
    <mergeCell ref="C125:E125"/>
    <mergeCell ref="C128:E128"/>
    <mergeCell ref="C131:E131"/>
    <mergeCell ref="C102:E102"/>
    <mergeCell ref="C103:E103"/>
    <mergeCell ref="C105:E105"/>
    <mergeCell ref="C106:E106"/>
    <mergeCell ref="C107:E107"/>
    <mergeCell ref="C108:E108"/>
    <mergeCell ref="C110:E110"/>
    <mergeCell ref="C111:E111"/>
    <mergeCell ref="C112:E112"/>
    <mergeCell ref="C114:E114"/>
    <mergeCell ref="C115:E115"/>
    <mergeCell ref="C117:E117"/>
    <mergeCell ref="C118:E118"/>
    <mergeCell ref="C120:E120"/>
    <mergeCell ref="C104:E104"/>
    <mergeCell ref="BB248:BM248"/>
    <mergeCell ref="F168:Q168"/>
    <mergeCell ref="R168:AC168"/>
    <mergeCell ref="AD168:AO168"/>
    <mergeCell ref="C124:E124"/>
    <mergeCell ref="C126:E126"/>
    <mergeCell ref="C127:E127"/>
    <mergeCell ref="C129:E129"/>
    <mergeCell ref="C130:E130"/>
    <mergeCell ref="C132:E132"/>
    <mergeCell ref="C133:E133"/>
    <mergeCell ref="C135:E135"/>
    <mergeCell ref="C136:E136"/>
    <mergeCell ref="C138:E138"/>
    <mergeCell ref="C139:E139"/>
    <mergeCell ref="C134:E134"/>
    <mergeCell ref="C137:E137"/>
    <mergeCell ref="C141:E141"/>
    <mergeCell ref="C142:E142"/>
    <mergeCell ref="C144:E144"/>
    <mergeCell ref="C145:E145"/>
    <mergeCell ref="C140:E140"/>
    <mergeCell ref="C146:E146"/>
    <mergeCell ref="C149:E149"/>
    <mergeCell ref="K73:L73"/>
    <mergeCell ref="G78:J78"/>
    <mergeCell ref="K78:L78"/>
    <mergeCell ref="R248:AC248"/>
    <mergeCell ref="F88:Q88"/>
    <mergeCell ref="R88:AC88"/>
    <mergeCell ref="AP168:BA168"/>
    <mergeCell ref="BB168:BM168"/>
    <mergeCell ref="G79:J79"/>
    <mergeCell ref="K80:L80"/>
    <mergeCell ref="K79:L79"/>
    <mergeCell ref="N79:Q79"/>
    <mergeCell ref="F248:Q248"/>
    <mergeCell ref="BB88:BM88"/>
    <mergeCell ref="R78:S78"/>
    <mergeCell ref="AD88:AO88"/>
    <mergeCell ref="AP88:BA88"/>
    <mergeCell ref="N78:Q78"/>
    <mergeCell ref="K81:L81"/>
    <mergeCell ref="F171:BM173"/>
    <mergeCell ref="T82:W82"/>
    <mergeCell ref="T83:W83"/>
    <mergeCell ref="AD248:AO248"/>
    <mergeCell ref="AP248:BA248"/>
    <mergeCell ref="C96:E96"/>
    <mergeCell ref="C97:E97"/>
    <mergeCell ref="C98:E98"/>
    <mergeCell ref="C99:E99"/>
    <mergeCell ref="C100:E100"/>
    <mergeCell ref="U76:X76"/>
    <mergeCell ref="F91:BM93"/>
    <mergeCell ref="N76:Q76"/>
    <mergeCell ref="M81:P81"/>
    <mergeCell ref="AB81:AE81"/>
    <mergeCell ref="Z78:AC78"/>
    <mergeCell ref="Z79:AC79"/>
    <mergeCell ref="T81:W81"/>
    <mergeCell ref="G76:J76"/>
    <mergeCell ref="K76:L76"/>
    <mergeCell ref="U79:X79"/>
    <mergeCell ref="R79:S79"/>
    <mergeCell ref="C147:E147"/>
    <mergeCell ref="C148:E148"/>
    <mergeCell ref="C150:E150"/>
    <mergeCell ref="C151:E151"/>
    <mergeCell ref="C152:E152"/>
    <mergeCell ref="C154:E154"/>
    <mergeCell ref="C155:E155"/>
    <mergeCell ref="C157:E157"/>
    <mergeCell ref="C158:E158"/>
    <mergeCell ref="C159:E159"/>
    <mergeCell ref="C160:E160"/>
    <mergeCell ref="C161:E161"/>
    <mergeCell ref="C153:E153"/>
    <mergeCell ref="C156:E156"/>
    <mergeCell ref="C162:E162"/>
    <mergeCell ref="C163:E163"/>
    <mergeCell ref="C164:E164"/>
    <mergeCell ref="C165:E165"/>
    <mergeCell ref="C166:E166"/>
    <mergeCell ref="C176:E176"/>
    <mergeCell ref="C174:E174"/>
    <mergeCell ref="C175:E175"/>
    <mergeCell ref="C177:E177"/>
    <mergeCell ref="C178:E178"/>
    <mergeCell ref="C179:E179"/>
    <mergeCell ref="C180:E180"/>
    <mergeCell ref="C181:E181"/>
    <mergeCell ref="C182:E182"/>
    <mergeCell ref="C183:E183"/>
    <mergeCell ref="C184:E184"/>
    <mergeCell ref="C185:E185"/>
    <mergeCell ref="C186:E186"/>
    <mergeCell ref="C187:E187"/>
    <mergeCell ref="C188:E188"/>
    <mergeCell ref="C189:E189"/>
    <mergeCell ref="C190:E190"/>
    <mergeCell ref="C191:E191"/>
    <mergeCell ref="C192:E192"/>
    <mergeCell ref="C193:E193"/>
    <mergeCell ref="C194:E194"/>
    <mergeCell ref="C195:E195"/>
    <mergeCell ref="C196:E196"/>
    <mergeCell ref="C197:E197"/>
    <mergeCell ref="C198:E198"/>
    <mergeCell ref="C199:E199"/>
    <mergeCell ref="C200:E200"/>
    <mergeCell ref="C201:E201"/>
    <mergeCell ref="C202:E202"/>
    <mergeCell ref="C203:E203"/>
    <mergeCell ref="C204:E204"/>
    <mergeCell ref="C205:E205"/>
    <mergeCell ref="C206:E206"/>
    <mergeCell ref="C207:E207"/>
    <mergeCell ref="C208:E208"/>
    <mergeCell ref="C209:E209"/>
    <mergeCell ref="C210:E210"/>
    <mergeCell ref="C211:E211"/>
    <mergeCell ref="C212:E212"/>
    <mergeCell ref="C213:E213"/>
    <mergeCell ref="C214:E214"/>
    <mergeCell ref="C215:E215"/>
    <mergeCell ref="C216:E216"/>
    <mergeCell ref="C217:E217"/>
    <mergeCell ref="C218:E218"/>
    <mergeCell ref="C219:E219"/>
    <mergeCell ref="C220:E220"/>
    <mergeCell ref="C221:E221"/>
    <mergeCell ref="C222:E222"/>
    <mergeCell ref="C223:E223"/>
    <mergeCell ref="C224:E224"/>
    <mergeCell ref="C225:E225"/>
    <mergeCell ref="C226:E226"/>
    <mergeCell ref="C227:E227"/>
    <mergeCell ref="C228:E228"/>
    <mergeCell ref="C229:E229"/>
    <mergeCell ref="C230:E230"/>
    <mergeCell ref="C231:E231"/>
    <mergeCell ref="C232:E232"/>
    <mergeCell ref="C233:E233"/>
    <mergeCell ref="C234:E234"/>
    <mergeCell ref="C235:E235"/>
    <mergeCell ref="C236:E236"/>
    <mergeCell ref="C237:E237"/>
    <mergeCell ref="C238:E238"/>
    <mergeCell ref="C239:E239"/>
    <mergeCell ref="C240:E240"/>
    <mergeCell ref="C241:E241"/>
    <mergeCell ref="C242:E242"/>
    <mergeCell ref="C243:E243"/>
    <mergeCell ref="C244:E244"/>
    <mergeCell ref="C245:E245"/>
    <mergeCell ref="C246:E246"/>
    <mergeCell ref="C256:E256"/>
    <mergeCell ref="C257:E257"/>
    <mergeCell ref="C258:E258"/>
    <mergeCell ref="C254:E254"/>
    <mergeCell ref="C255:E255"/>
    <mergeCell ref="C259:E259"/>
    <mergeCell ref="C260:E260"/>
    <mergeCell ref="C261:E261"/>
    <mergeCell ref="C262:E262"/>
    <mergeCell ref="C263:E263"/>
    <mergeCell ref="C264:E264"/>
    <mergeCell ref="C265:E265"/>
    <mergeCell ref="C266:E266"/>
    <mergeCell ref="C267:E267"/>
    <mergeCell ref="C268:E268"/>
    <mergeCell ref="C269:E269"/>
    <mergeCell ref="C270:E270"/>
    <mergeCell ref="C271:E271"/>
    <mergeCell ref="C272:E272"/>
    <mergeCell ref="C273:E273"/>
    <mergeCell ref="C274:E274"/>
    <mergeCell ref="C275:E275"/>
    <mergeCell ref="C276:E276"/>
    <mergeCell ref="C277:E277"/>
    <mergeCell ref="C278:E278"/>
    <mergeCell ref="C285:E285"/>
    <mergeCell ref="C286:E286"/>
    <mergeCell ref="C287:E287"/>
    <mergeCell ref="C288:E288"/>
    <mergeCell ref="C289:E289"/>
    <mergeCell ref="C290:E290"/>
    <mergeCell ref="C291:E291"/>
    <mergeCell ref="C293:E293"/>
    <mergeCell ref="C307:E307"/>
    <mergeCell ref="C308:E308"/>
    <mergeCell ref="C309:E309"/>
    <mergeCell ref="C310:E310"/>
    <mergeCell ref="C311:E311"/>
    <mergeCell ref="C325:E325"/>
    <mergeCell ref="C326:E326"/>
    <mergeCell ref="C312:E312"/>
    <mergeCell ref="C313:E313"/>
    <mergeCell ref="C314:E314"/>
    <mergeCell ref="C315:E315"/>
    <mergeCell ref="C316:E316"/>
    <mergeCell ref="C317:E317"/>
    <mergeCell ref="C318:E318"/>
    <mergeCell ref="C319:E319"/>
    <mergeCell ref="C320:E320"/>
    <mergeCell ref="C324:E324"/>
    <mergeCell ref="F251:BM253"/>
    <mergeCell ref="C321:E321"/>
    <mergeCell ref="C322:E322"/>
    <mergeCell ref="C323:E323"/>
    <mergeCell ref="C294:E294"/>
    <mergeCell ref="C295:E295"/>
    <mergeCell ref="C296:E296"/>
    <mergeCell ref="C297:E297"/>
    <mergeCell ref="C298:E298"/>
    <mergeCell ref="C299:E299"/>
    <mergeCell ref="C279:E279"/>
    <mergeCell ref="C280:E280"/>
    <mergeCell ref="C281:E281"/>
    <mergeCell ref="C282:E282"/>
    <mergeCell ref="C283:E283"/>
    <mergeCell ref="C284:E284"/>
    <mergeCell ref="C300:E300"/>
    <mergeCell ref="C301:E301"/>
    <mergeCell ref="C302:E302"/>
    <mergeCell ref="C303:E303"/>
    <mergeCell ref="C304:E304"/>
    <mergeCell ref="C305:E305"/>
    <mergeCell ref="C306:E306"/>
    <mergeCell ref="C292:E292"/>
    <mergeCell ref="K62:L63"/>
    <mergeCell ref="R62:S63"/>
    <mergeCell ref="K61:M61"/>
    <mergeCell ref="D20:M22"/>
    <mergeCell ref="B1:P1"/>
    <mergeCell ref="B2:D5"/>
    <mergeCell ref="F32:K32"/>
    <mergeCell ref="G63:J63"/>
    <mergeCell ref="AD61:AF61"/>
    <mergeCell ref="Q34:Q35"/>
    <mergeCell ref="R34:R35"/>
    <mergeCell ref="S34:T34"/>
    <mergeCell ref="N33:T33"/>
    <mergeCell ref="V33:AB33"/>
    <mergeCell ref="F34:F35"/>
    <mergeCell ref="G34:G35"/>
    <mergeCell ref="H34:H35"/>
    <mergeCell ref="I34:I35"/>
    <mergeCell ref="J34:J35"/>
    <mergeCell ref="K34:L34"/>
    <mergeCell ref="F33:L33"/>
    <mergeCell ref="V32:AA32"/>
    <mergeCell ref="V34:V35"/>
    <mergeCell ref="W34:W35"/>
    <mergeCell ref="V30:AA30"/>
    <mergeCell ref="V31:AA31"/>
    <mergeCell ref="AA34:AB34"/>
    <mergeCell ref="N68:Q68"/>
    <mergeCell ref="N65:Q65"/>
    <mergeCell ref="U65:X65"/>
    <mergeCell ref="R65:S65"/>
    <mergeCell ref="X34:X35"/>
    <mergeCell ref="Y34:Y35"/>
    <mergeCell ref="Z34:Z35"/>
    <mergeCell ref="N34:N35"/>
    <mergeCell ref="P34:P35"/>
    <mergeCell ref="N62:Q62"/>
    <mergeCell ref="U62:X63"/>
    <mergeCell ref="Z64:AC64"/>
    <mergeCell ref="Z65:AC65"/>
    <mergeCell ref="Z66:AC66"/>
    <mergeCell ref="Z67:AC67"/>
    <mergeCell ref="Z68:AC68"/>
    <mergeCell ref="N30:S30"/>
    <mergeCell ref="N31:S31"/>
    <mergeCell ref="O34:O35"/>
    <mergeCell ref="R61:X61"/>
    <mergeCell ref="N63:Q63"/>
    <mergeCell ref="AF62:AF63"/>
    <mergeCell ref="AD64:AE64"/>
    <mergeCell ref="AD65:AE65"/>
    <mergeCell ref="AD66:AE66"/>
    <mergeCell ref="AD67:AE67"/>
    <mergeCell ref="AD68:AE68"/>
    <mergeCell ref="AD69:AE69"/>
    <mergeCell ref="AD70:AE70"/>
    <mergeCell ref="AD71:AE71"/>
    <mergeCell ref="AD62:AE63"/>
    <mergeCell ref="AD72:AE72"/>
    <mergeCell ref="AD73:AE73"/>
    <mergeCell ref="AD74:AE74"/>
    <mergeCell ref="AD75:AE75"/>
    <mergeCell ref="AD76:AE76"/>
    <mergeCell ref="AD78:AE78"/>
    <mergeCell ref="AD79:AE79"/>
    <mergeCell ref="Z81:AA81"/>
    <mergeCell ref="M62:M63"/>
    <mergeCell ref="Z69:AC69"/>
    <mergeCell ref="AD77:AE77"/>
    <mergeCell ref="U77:X77"/>
    <mergeCell ref="T62:T63"/>
    <mergeCell ref="R64:S64"/>
    <mergeCell ref="U64:X64"/>
    <mergeCell ref="U68:X68"/>
    <mergeCell ref="U66:X66"/>
    <mergeCell ref="N64:Q64"/>
    <mergeCell ref="N66:Q66"/>
    <mergeCell ref="U70:X71"/>
    <mergeCell ref="U75:X75"/>
    <mergeCell ref="R71:S71"/>
    <mergeCell ref="U74:X74"/>
    <mergeCell ref="E2:Q5"/>
    <mergeCell ref="C85:P85"/>
    <mergeCell ref="C12:E13"/>
    <mergeCell ref="F12:G12"/>
    <mergeCell ref="N12:N13"/>
    <mergeCell ref="F13:G13"/>
    <mergeCell ref="H12:M13"/>
    <mergeCell ref="B61:E61"/>
    <mergeCell ref="R81:S81"/>
    <mergeCell ref="R82:S82"/>
    <mergeCell ref="R83:S83"/>
    <mergeCell ref="N72:Q73"/>
    <mergeCell ref="N75:Q75"/>
    <mergeCell ref="K77:L77"/>
    <mergeCell ref="R77:S77"/>
    <mergeCell ref="N77:Q77"/>
    <mergeCell ref="N32:S32"/>
    <mergeCell ref="R76:S76"/>
    <mergeCell ref="C7:E10"/>
    <mergeCell ref="F7:M10"/>
    <mergeCell ref="N7:N10"/>
    <mergeCell ref="G65:J65"/>
    <mergeCell ref="F30:K30"/>
    <mergeCell ref="F31:K31"/>
  </mergeCells>
  <conditionalFormatting sqref="L31">
    <cfRule type="cellIs" dxfId="964" priority="627" stopIfTrue="1" operator="equal">
      <formula>0</formula>
    </cfRule>
  </conditionalFormatting>
  <conditionalFormatting sqref="F36:G36 I36:J39">
    <cfRule type="cellIs" dxfId="963" priority="612" operator="equal">
      <formula>0</formula>
    </cfRule>
  </conditionalFormatting>
  <conditionalFormatting sqref="L30">
    <cfRule type="cellIs" dxfId="962" priority="609" operator="equal">
      <formula>"?"</formula>
    </cfRule>
    <cfRule type="cellIs" dxfId="961" priority="610" stopIfTrue="1" operator="lessThan">
      <formula>0</formula>
    </cfRule>
    <cfRule type="cellIs" dxfId="960" priority="611" stopIfTrue="1" operator="between">
      <formula>0</formula>
      <formula>-1</formula>
    </cfRule>
  </conditionalFormatting>
  <conditionalFormatting sqref="D90:D93">
    <cfRule type="cellIs" dxfId="959" priority="567" operator="equal">
      <formula>0</formula>
    </cfRule>
  </conditionalFormatting>
  <conditionalFormatting sqref="H36:H39">
    <cfRule type="cellIs" dxfId="958" priority="541" operator="equal">
      <formula>0</formula>
    </cfRule>
  </conditionalFormatting>
  <conditionalFormatting sqref="T31">
    <cfRule type="cellIs" dxfId="957" priority="411" stopIfTrue="1" operator="equal">
      <formula>0</formula>
    </cfRule>
  </conditionalFormatting>
  <conditionalFormatting sqref="T30">
    <cfRule type="cellIs" dxfId="956" priority="408" operator="equal">
      <formula>"?"</formula>
    </cfRule>
    <cfRule type="cellIs" dxfId="955" priority="409" stopIfTrue="1" operator="lessThan">
      <formula>0</formula>
    </cfRule>
    <cfRule type="cellIs" dxfId="954" priority="410" stopIfTrue="1" operator="between">
      <formula>0</formula>
      <formula>-1</formula>
    </cfRule>
  </conditionalFormatting>
  <conditionalFormatting sqref="AB31">
    <cfRule type="cellIs" dxfId="953" priority="407" stopIfTrue="1" operator="equal">
      <formula>0</formula>
    </cfRule>
  </conditionalFormatting>
  <conditionalFormatting sqref="AB30">
    <cfRule type="cellIs" dxfId="952" priority="404" operator="equal">
      <formula>"?"</formula>
    </cfRule>
    <cfRule type="cellIs" dxfId="951" priority="405" stopIfTrue="1" operator="lessThan">
      <formula>0</formula>
    </cfRule>
    <cfRule type="cellIs" dxfId="950" priority="406" stopIfTrue="1" operator="between">
      <formula>0</formula>
      <formula>-1</formula>
    </cfRule>
  </conditionalFormatting>
  <conditionalFormatting sqref="L32">
    <cfRule type="cellIs" dxfId="949" priority="403" stopIfTrue="1" operator="equal">
      <formula>0</formula>
    </cfRule>
  </conditionalFormatting>
  <conditionalFormatting sqref="T32">
    <cfRule type="cellIs" dxfId="948" priority="402" stopIfTrue="1" operator="equal">
      <formula>0</formula>
    </cfRule>
  </conditionalFormatting>
  <conditionalFormatting sqref="AB32">
    <cfRule type="cellIs" dxfId="947" priority="401" stopIfTrue="1" operator="equal">
      <formula>0</formula>
    </cfRule>
  </conditionalFormatting>
  <conditionalFormatting sqref="D170:D173">
    <cfRule type="cellIs" dxfId="946" priority="328" operator="equal">
      <formula>0</formula>
    </cfRule>
  </conditionalFormatting>
  <conditionalFormatting sqref="D250:D253">
    <cfRule type="cellIs" dxfId="945" priority="327" operator="equal">
      <formula>0</formula>
    </cfRule>
  </conditionalFormatting>
  <conditionalFormatting sqref="F37:G39">
    <cfRule type="cellIs" dxfId="944" priority="317" operator="equal">
      <formula>0</formula>
    </cfRule>
  </conditionalFormatting>
  <conditionalFormatting sqref="N36:O36 Q36:R39">
    <cfRule type="cellIs" dxfId="943" priority="316" operator="equal">
      <formula>0</formula>
    </cfRule>
  </conditionalFormatting>
  <conditionalFormatting sqref="P36:P39">
    <cfRule type="cellIs" dxfId="942" priority="315" operator="equal">
      <formula>0</formula>
    </cfRule>
  </conditionalFormatting>
  <conditionalFormatting sqref="N37:O39">
    <cfRule type="cellIs" dxfId="941" priority="314" operator="equal">
      <formula>0</formula>
    </cfRule>
  </conditionalFormatting>
  <conditionalFormatting sqref="V36:W36 Y36:Z39">
    <cfRule type="cellIs" dxfId="940" priority="313" operator="equal">
      <formula>0</formula>
    </cfRule>
  </conditionalFormatting>
  <conditionalFormatting sqref="X36:X39">
    <cfRule type="cellIs" dxfId="939" priority="312" operator="equal">
      <formula>0</formula>
    </cfRule>
  </conditionalFormatting>
  <conditionalFormatting sqref="V37:W39">
    <cfRule type="cellIs" dxfId="938" priority="311" operator="equal">
      <formula>0</formula>
    </cfRule>
  </conditionalFormatting>
  <conditionalFormatting sqref="K64 K68 K66">
    <cfRule type="cellIs" dxfId="937" priority="245" stopIfTrue="1" operator="lessThan">
      <formula>0</formula>
    </cfRule>
    <cfRule type="cellIs" dxfId="936" priority="246" stopIfTrue="1" operator="between">
      <formula>0</formula>
      <formula>-1</formula>
    </cfRule>
  </conditionalFormatting>
  <conditionalFormatting sqref="K78">
    <cfRule type="cellIs" dxfId="935" priority="243" stopIfTrue="1" operator="lessThan">
      <formula>0</formula>
    </cfRule>
    <cfRule type="cellIs" dxfId="934" priority="244" stopIfTrue="1" operator="between">
      <formula>0</formula>
      <formula>-1</formula>
    </cfRule>
  </conditionalFormatting>
  <conditionalFormatting sqref="C77:F79">
    <cfRule type="cellIs" dxfId="933" priority="271" operator="equal">
      <formula>"?"</formula>
    </cfRule>
  </conditionalFormatting>
  <conditionalFormatting sqref="R79:S79">
    <cfRule type="iconSet" priority="269">
      <iconSet iconSet="3Arrows">
        <cfvo type="percent" val="0"/>
        <cfvo type="percent" val="33"/>
        <cfvo type="percent" val="67"/>
      </iconSet>
    </cfRule>
  </conditionalFormatting>
  <conditionalFormatting sqref="F96:F100 F102:F103 F105:F108 F110:F112 F114:F115 F117:F118 F120:F121 F123:F124 F126:F127 F129:F130 F132:F133 F135:F136 F138:F139 F141:F142 F144:F145 F147:F148 F150:F152 F154:F155 F157:F166">
    <cfRule type="cellIs" dxfId="932" priority="267" operator="equal">
      <formula>0</formula>
    </cfRule>
  </conditionalFormatting>
  <conditionalFormatting sqref="F176:F180 F182:F183 F185:F188 F190:F192 F194:F195 F197:F198 F200:F201 F203:F204 F206:F207 F209:F210 F212:F213 F215:F216 F218:F219 F221:F222 F224:F225 F227:F228 F230:F232 F234:F235 F237:F246">
    <cfRule type="cellIs" dxfId="931" priority="266" operator="equal">
      <formula>0</formula>
    </cfRule>
  </conditionalFormatting>
  <conditionalFormatting sqref="F256:F260 F262:F263 F265:F268 F270:F272 F274:F275 F277:F278 F280:F281 F283:F284 F286:F287 F289:F290 F292:F293 F295:F296 F298:F299 F301:F302 F304:F305 F307:F308 F310:F312 F314:F315 F317:F326">
    <cfRule type="cellIs" dxfId="930" priority="264" operator="equal">
      <formula>0</formula>
    </cfRule>
  </conditionalFormatting>
  <conditionalFormatting sqref="N7:N10">
    <cfRule type="cellIs" dxfId="929" priority="248" operator="equal">
      <formula>"?"</formula>
    </cfRule>
    <cfRule type="cellIs" dxfId="928" priority="261" operator="equal">
      <formula>"L"</formula>
    </cfRule>
    <cfRule type="cellIs" dxfId="927" priority="262" operator="equal">
      <formula>"K"</formula>
    </cfRule>
    <cfRule type="cellIs" dxfId="926" priority="263" operator="equal">
      <formula>"j"</formula>
    </cfRule>
  </conditionalFormatting>
  <conditionalFormatting sqref="K74">
    <cfRule type="cellIs" dxfId="925" priority="233" stopIfTrue="1" operator="lessThan">
      <formula>0</formula>
    </cfRule>
    <cfRule type="cellIs" dxfId="924" priority="234" stopIfTrue="1" operator="between">
      <formula>0</formula>
      <formula>-1</formula>
    </cfRule>
  </conditionalFormatting>
  <conditionalFormatting sqref="K67">
    <cfRule type="cellIs" dxfId="923" priority="229" stopIfTrue="1" operator="lessThan">
      <formula>0</formula>
    </cfRule>
    <cfRule type="cellIs" dxfId="922" priority="230" stopIfTrue="1" operator="between">
      <formula>0</formula>
      <formula>-1</formula>
    </cfRule>
  </conditionalFormatting>
  <conditionalFormatting sqref="K69">
    <cfRule type="cellIs" dxfId="921" priority="227" stopIfTrue="1" operator="lessThan">
      <formula>0</formula>
    </cfRule>
    <cfRule type="cellIs" dxfId="920" priority="228" stopIfTrue="1" operator="between">
      <formula>0</formula>
      <formula>-1</formula>
    </cfRule>
  </conditionalFormatting>
  <conditionalFormatting sqref="K79:L79">
    <cfRule type="iconSet" priority="226">
      <iconSet iconSet="3Arrows">
        <cfvo type="percent" val="0"/>
        <cfvo type="percent" val="33"/>
        <cfvo type="percent" val="67"/>
      </iconSet>
    </cfRule>
  </conditionalFormatting>
  <conditionalFormatting sqref="K65">
    <cfRule type="cellIs" dxfId="919" priority="224" stopIfTrue="1" operator="lessThan">
      <formula>0</formula>
    </cfRule>
    <cfRule type="cellIs" dxfId="918" priority="225" stopIfTrue="1" operator="between">
      <formula>0</formula>
      <formula>-1</formula>
    </cfRule>
  </conditionalFormatting>
  <conditionalFormatting sqref="K75">
    <cfRule type="cellIs" dxfId="917" priority="222" stopIfTrue="1" operator="lessThan">
      <formula>0</formula>
    </cfRule>
    <cfRule type="cellIs" dxfId="916" priority="223" stopIfTrue="1" operator="between">
      <formula>0</formula>
      <formula>-1</formula>
    </cfRule>
  </conditionalFormatting>
  <conditionalFormatting sqref="M81:M84 M86">
    <cfRule type="cellIs" dxfId="915" priority="218" operator="equal">
      <formula>"ATENÇÃO! ROI acima de 10% no pior cenário é RARO. Revise projeções de custos, receitas e mercado. Pode haver inconsistências"</formula>
    </cfRule>
    <cfRule type="cellIs" dxfId="914" priority="219" operator="equal">
      <formula>"ROI próximo de zero até 10% pode ser dentro do esperado, não é comum, uma vez que é esperado valores próximos de zero e negativos"</formula>
    </cfRule>
    <cfRule type="cellIs" dxfId="913" priority="220" operator="equal">
      <formula>"ROI negativo: esperado no pior cenário. Prepare-se para desafios financeiros, mas mantenha a calma! O objetivo é testar os limites do negócio"</formula>
    </cfRule>
    <cfRule type="cellIs" dxfId="912" priority="221" operator="equal">
      <formula>"Sem dados para gerar um diagnóstico"</formula>
    </cfRule>
  </conditionalFormatting>
  <conditionalFormatting sqref="Q81:Q86">
    <cfRule type="cellIs" dxfId="911" priority="214" operator="equal">
      <formula>"?"</formula>
    </cfRule>
    <cfRule type="cellIs" dxfId="910" priority="215" operator="equal">
      <formula>"L"</formula>
    </cfRule>
    <cfRule type="cellIs" dxfId="909" priority="216" operator="equal">
      <formula>"K"</formula>
    </cfRule>
    <cfRule type="cellIs" dxfId="908" priority="217" operator="equal">
      <formula>"J"</formula>
    </cfRule>
  </conditionalFormatting>
  <conditionalFormatting sqref="T85:W86">
    <cfRule type="cellIs" dxfId="907" priority="196" operator="equal">
      <formula>"Preencher os valores para ter o diagnóstico PROSPERA+"</formula>
    </cfRule>
    <cfRule type="cellIs" dxfId="906" priority="209" operator="equal">
      <formula>"Excelente! ROI entre 20% e 50% no cenário mais provável indica um negócio promissor. Mantenha a estratégia e prepare-se para crescer"</formula>
    </cfRule>
    <cfRule type="cellIs" dxfId="905" priority="210" operator="equal">
      <formula>"ROI moderado. O negócio pode ser viável, mas avalie o esforço necessário para atingir esse retorno. Considere otimizações para aumentar a rentabilidade"</formula>
    </cfRule>
    <cfRule type="cellIs" dxfId="904" priority="211" operator="equal">
      <formula>"ROI muito baixo no cenário mais provável. O negócio pode não ser viável financeiramente. Avalie se os esforços e o investimento valem a pena para esse retorno"</formula>
    </cfRule>
    <cfRule type="cellIs" dxfId="903" priority="212" operator="equal">
      <formula>"Atenção! O ROI negativo no cenário mais provável indica um alto risco financeiro. Revise os custos, receitas e estratégia do negócio antes de seguir em frente"</formula>
    </cfRule>
    <cfRule type="cellIs" dxfId="902" priority="213" operator="equal">
      <formula>"Cuidado! ROI acima de 50% no cenário mais provável pode indicar números superestimados. Revise os dados para garantir a consistência e evitar falsas expectativas"</formula>
    </cfRule>
  </conditionalFormatting>
  <conditionalFormatting sqref="X85:X86">
    <cfRule type="cellIs" dxfId="901" priority="195" operator="equal">
      <formula>"?"</formula>
    </cfRule>
    <cfRule type="cellIs" dxfId="900" priority="206" operator="equal">
      <formula>"J"</formula>
    </cfRule>
    <cfRule type="cellIs" dxfId="899" priority="207" operator="equal">
      <formula>"K"</formula>
    </cfRule>
    <cfRule type="cellIs" dxfId="898" priority="208" operator="equal">
      <formula>"L"</formula>
    </cfRule>
  </conditionalFormatting>
  <conditionalFormatting sqref="AF81:AF86">
    <cfRule type="cellIs" dxfId="897" priority="193" operator="equal">
      <formula>"?"</formula>
    </cfRule>
    <cfRule type="cellIs" dxfId="896" priority="203" operator="equal">
      <formula>"J"</formula>
    </cfRule>
    <cfRule type="cellIs" dxfId="895" priority="204" operator="equal">
      <formula>"K"</formula>
    </cfRule>
    <cfRule type="cellIs" dxfId="894" priority="205" operator="equal">
      <formula>"L"</formula>
    </cfRule>
  </conditionalFormatting>
  <conditionalFormatting sqref="AB81:AB86">
    <cfRule type="cellIs" dxfId="893" priority="194" operator="equal">
      <formula>"Preencher os valores para ter o diagnóstico PROSPERA+"</formula>
    </cfRule>
    <cfRule type="cellIs" dxfId="892" priority="198" operator="equal">
      <formula>"Cuidado! ROI acima de 100% no melhor cenário pode indicar projeções superestimadas. Revise as informações para garantir que os números sejam realistas"</formula>
    </cfRule>
    <cfRule type="cellIs" dxfId="891" priority="199" operator="equal">
      <formula>"ROI excelente! O negócio tem grande potencial de lucro. Mantenha a estratégia e esteja preparado para aproveitar as oportunidades de crescimento"</formula>
    </cfRule>
    <cfRule type="cellIs" dxfId="890" priority="200" operator="equal">
      <formula>"ROI moderado no melhor cenário. Embora seja positivo, este é o melhor cenário, então considere reavaliar o negócio e suas expectativas de ganho financeiro"</formula>
    </cfRule>
    <cfRule type="cellIs" dxfId="889" priority="201" operator="equal">
      <formula>"ROI baixo no melhor cenário. O negócio pode ter dificuldades para gerar lucro significativo. Reavalie a proposta de valor e os custos envolvidos"</formula>
    </cfRule>
    <cfRule type="cellIs" dxfId="888" priority="202" operator="equal">
      <formula>"Alerta! ROI negativo no melhor cenário é um forte indicativo de que o negócio não é viável. Revise urgentemente os custos, receitas e a estratégia"</formula>
    </cfRule>
  </conditionalFormatting>
  <conditionalFormatting sqref="M81:P84 M86:P86">
    <cfRule type="cellIs" dxfId="887" priority="197" operator="equal">
      <formula>"Preencher os valores para ter o diagnóstico PROSPERA+"</formula>
    </cfRule>
  </conditionalFormatting>
  <conditionalFormatting sqref="R64 R68 R66">
    <cfRule type="cellIs" dxfId="886" priority="191" stopIfTrue="1" operator="lessThan">
      <formula>0</formula>
    </cfRule>
    <cfRule type="cellIs" dxfId="885" priority="192" stopIfTrue="1" operator="between">
      <formula>0</formula>
      <formula>-1</formula>
    </cfRule>
  </conditionalFormatting>
  <conditionalFormatting sqref="R78">
    <cfRule type="cellIs" dxfId="884" priority="189" stopIfTrue="1" operator="lessThan">
      <formula>0</formula>
    </cfRule>
    <cfRule type="cellIs" dxfId="883" priority="190" stopIfTrue="1" operator="between">
      <formula>0</formula>
      <formula>-1</formula>
    </cfRule>
  </conditionalFormatting>
  <conditionalFormatting sqref="T64:T65">
    <cfRule type="cellIs" dxfId="882" priority="187" stopIfTrue="1" operator="lessThan">
      <formula>0</formula>
    </cfRule>
    <cfRule type="cellIs" dxfId="881" priority="188" stopIfTrue="1" operator="between">
      <formula>0</formula>
      <formula>-1</formula>
    </cfRule>
  </conditionalFormatting>
  <conditionalFormatting sqref="T68:T69">
    <cfRule type="cellIs" dxfId="880" priority="185" stopIfTrue="1" operator="lessThan">
      <formula>0</formula>
    </cfRule>
    <cfRule type="cellIs" dxfId="879" priority="186" stopIfTrue="1" operator="between">
      <formula>0</formula>
      <formula>-1</formula>
    </cfRule>
  </conditionalFormatting>
  <conditionalFormatting sqref="T66:T67">
    <cfRule type="cellIs" dxfId="878" priority="183" stopIfTrue="1" operator="lessThan">
      <formula>0</formula>
    </cfRule>
    <cfRule type="cellIs" dxfId="877" priority="184" stopIfTrue="1" operator="between">
      <formula>0</formula>
      <formula>-1</formula>
    </cfRule>
  </conditionalFormatting>
  <conditionalFormatting sqref="T78">
    <cfRule type="cellIs" dxfId="876" priority="181" stopIfTrue="1" operator="lessThan">
      <formula>0</formula>
    </cfRule>
    <cfRule type="cellIs" dxfId="875" priority="182" stopIfTrue="1" operator="between">
      <formula>0</formula>
      <formula>-1</formula>
    </cfRule>
  </conditionalFormatting>
  <conditionalFormatting sqref="R74">
    <cfRule type="cellIs" dxfId="874" priority="179" stopIfTrue="1" operator="lessThan">
      <formula>0</formula>
    </cfRule>
    <cfRule type="cellIs" dxfId="873" priority="180" stopIfTrue="1" operator="between">
      <formula>0</formula>
      <formula>-1</formula>
    </cfRule>
  </conditionalFormatting>
  <conditionalFormatting sqref="T74">
    <cfRule type="cellIs" dxfId="872" priority="177" stopIfTrue="1" operator="lessThan">
      <formula>0</formula>
    </cfRule>
    <cfRule type="cellIs" dxfId="871" priority="178" stopIfTrue="1" operator="between">
      <formula>0</formula>
      <formula>-1</formula>
    </cfRule>
  </conditionalFormatting>
  <conditionalFormatting sqref="R67">
    <cfRule type="cellIs" dxfId="870" priority="175" stopIfTrue="1" operator="lessThan">
      <formula>0</formula>
    </cfRule>
    <cfRule type="cellIs" dxfId="869" priority="176" stopIfTrue="1" operator="between">
      <formula>0</formula>
      <formula>-1</formula>
    </cfRule>
  </conditionalFormatting>
  <conditionalFormatting sqref="R69">
    <cfRule type="cellIs" dxfId="868" priority="173" stopIfTrue="1" operator="lessThan">
      <formula>0</formula>
    </cfRule>
    <cfRule type="cellIs" dxfId="867" priority="174" stopIfTrue="1" operator="between">
      <formula>0</formula>
      <formula>-1</formula>
    </cfRule>
  </conditionalFormatting>
  <conditionalFormatting sqref="R65">
    <cfRule type="cellIs" dxfId="866" priority="171" stopIfTrue="1" operator="lessThan">
      <formula>0</formula>
    </cfRule>
    <cfRule type="cellIs" dxfId="865" priority="172" stopIfTrue="1" operator="between">
      <formula>0</formula>
      <formula>-1</formula>
    </cfRule>
  </conditionalFormatting>
  <conditionalFormatting sqref="AF64:AF65">
    <cfRule type="cellIs" dxfId="864" priority="123" stopIfTrue="1" operator="lessThan">
      <formula>0</formula>
    </cfRule>
    <cfRule type="cellIs" dxfId="863" priority="124" stopIfTrue="1" operator="between">
      <formula>0</formula>
      <formula>-1</formula>
    </cfRule>
  </conditionalFormatting>
  <conditionalFormatting sqref="AF68:AF69">
    <cfRule type="cellIs" dxfId="862" priority="121" stopIfTrue="1" operator="lessThan">
      <formula>0</formula>
    </cfRule>
    <cfRule type="cellIs" dxfId="861" priority="122" stopIfTrue="1" operator="between">
      <formula>0</formula>
      <formula>-1</formula>
    </cfRule>
  </conditionalFormatting>
  <conditionalFormatting sqref="M64:M65">
    <cfRule type="cellIs" dxfId="860" priority="111" stopIfTrue="1" operator="lessThan">
      <formula>0</formula>
    </cfRule>
    <cfRule type="cellIs" dxfId="859" priority="112" stopIfTrue="1" operator="between">
      <formula>0</formula>
      <formula>-1</formula>
    </cfRule>
  </conditionalFormatting>
  <conditionalFormatting sqref="M66:M67">
    <cfRule type="cellIs" dxfId="858" priority="107" stopIfTrue="1" operator="lessThan">
      <formula>0</formula>
    </cfRule>
    <cfRule type="cellIs" dxfId="857" priority="108" stopIfTrue="1" operator="between">
      <formula>0</formula>
      <formula>-1</formula>
    </cfRule>
  </conditionalFormatting>
  <conditionalFormatting sqref="M78">
    <cfRule type="cellIs" dxfId="856" priority="105" stopIfTrue="1" operator="lessThan">
      <formula>0</formula>
    </cfRule>
    <cfRule type="cellIs" dxfId="855" priority="106" stopIfTrue="1" operator="between">
      <formula>0</formula>
      <formula>-1</formula>
    </cfRule>
  </conditionalFormatting>
  <conditionalFormatting sqref="M74">
    <cfRule type="cellIs" dxfId="854" priority="103" stopIfTrue="1" operator="lessThan">
      <formula>0</formula>
    </cfRule>
    <cfRule type="cellIs" dxfId="853" priority="104" stopIfTrue="1" operator="between">
      <formula>0</formula>
      <formula>-1</formula>
    </cfRule>
  </conditionalFormatting>
  <conditionalFormatting sqref="M75">
    <cfRule type="cellIs" dxfId="852" priority="101" stopIfTrue="1" operator="lessThan">
      <formula>0</formula>
    </cfRule>
    <cfRule type="cellIs" dxfId="851" priority="102" stopIfTrue="1" operator="between">
      <formula>0</formula>
      <formula>-1</formula>
    </cfRule>
  </conditionalFormatting>
  <conditionalFormatting sqref="T75">
    <cfRule type="cellIs" dxfId="850" priority="142" stopIfTrue="1" operator="lessThan">
      <formula>0</formula>
    </cfRule>
    <cfRule type="cellIs" dxfId="849" priority="143" stopIfTrue="1" operator="between">
      <formula>0</formula>
      <formula>-1</formula>
    </cfRule>
  </conditionalFormatting>
  <conditionalFormatting sqref="R75">
    <cfRule type="cellIs" dxfId="848" priority="140" stopIfTrue="1" operator="lessThan">
      <formula>0</formula>
    </cfRule>
    <cfRule type="cellIs" dxfId="847" priority="141" stopIfTrue="1" operator="between">
      <formula>0</formula>
      <formula>-1</formula>
    </cfRule>
  </conditionalFormatting>
  <conditionalFormatting sqref="AD79:AE79">
    <cfRule type="iconSet" priority="139">
      <iconSet iconSet="3Arrows">
        <cfvo type="percent" val="0"/>
        <cfvo type="percent" val="33"/>
        <cfvo type="percent" val="67"/>
      </iconSet>
    </cfRule>
  </conditionalFormatting>
  <conditionalFormatting sqref="AD64 AD68 AD66">
    <cfRule type="cellIs" dxfId="846" priority="137" stopIfTrue="1" operator="lessThan">
      <formula>0</formula>
    </cfRule>
    <cfRule type="cellIs" dxfId="845" priority="138" stopIfTrue="1" operator="between">
      <formula>0</formula>
      <formula>-1</formula>
    </cfRule>
  </conditionalFormatting>
  <conditionalFormatting sqref="AD78">
    <cfRule type="cellIs" dxfId="844" priority="135" stopIfTrue="1" operator="lessThan">
      <formula>0</formula>
    </cfRule>
    <cfRule type="cellIs" dxfId="843" priority="136" stopIfTrue="1" operator="between">
      <formula>0</formula>
      <formula>-1</formula>
    </cfRule>
  </conditionalFormatting>
  <conditionalFormatting sqref="AD74">
    <cfRule type="cellIs" dxfId="842" priority="133" stopIfTrue="1" operator="lessThan">
      <formula>0</formula>
    </cfRule>
    <cfRule type="cellIs" dxfId="841" priority="134" stopIfTrue="1" operator="between">
      <formula>0</formula>
      <formula>-1</formula>
    </cfRule>
  </conditionalFormatting>
  <conditionalFormatting sqref="AD67">
    <cfRule type="cellIs" dxfId="840" priority="131" stopIfTrue="1" operator="lessThan">
      <formula>0</formula>
    </cfRule>
    <cfRule type="cellIs" dxfId="839" priority="132" stopIfTrue="1" operator="between">
      <formula>0</formula>
      <formula>-1</formula>
    </cfRule>
  </conditionalFormatting>
  <conditionalFormatting sqref="AD69">
    <cfRule type="cellIs" dxfId="838" priority="129" stopIfTrue="1" operator="lessThan">
      <formula>0</formula>
    </cfRule>
    <cfRule type="cellIs" dxfId="837" priority="130" stopIfTrue="1" operator="between">
      <formula>0</formula>
      <formula>-1</formula>
    </cfRule>
  </conditionalFormatting>
  <conditionalFormatting sqref="AD65">
    <cfRule type="cellIs" dxfId="836" priority="127" stopIfTrue="1" operator="lessThan">
      <formula>0</formula>
    </cfRule>
    <cfRule type="cellIs" dxfId="835" priority="128" stopIfTrue="1" operator="between">
      <formula>0</formula>
      <formula>-1</formula>
    </cfRule>
  </conditionalFormatting>
  <conditionalFormatting sqref="AF66:AF67">
    <cfRule type="cellIs" dxfId="834" priority="119" stopIfTrue="1" operator="lessThan">
      <formula>0</formula>
    </cfRule>
    <cfRule type="cellIs" dxfId="833" priority="120" stopIfTrue="1" operator="between">
      <formula>0</formula>
      <formula>-1</formula>
    </cfRule>
  </conditionalFormatting>
  <conditionalFormatting sqref="AF78">
    <cfRule type="cellIs" dxfId="832" priority="117" stopIfTrue="1" operator="lessThan">
      <formula>0</formula>
    </cfRule>
    <cfRule type="cellIs" dxfId="831" priority="118" stopIfTrue="1" operator="between">
      <formula>0</formula>
      <formula>-1</formula>
    </cfRule>
  </conditionalFormatting>
  <conditionalFormatting sqref="AF74">
    <cfRule type="cellIs" dxfId="830" priority="115" stopIfTrue="1" operator="lessThan">
      <formula>0</formula>
    </cfRule>
    <cfRule type="cellIs" dxfId="829" priority="116" stopIfTrue="1" operator="between">
      <formula>0</formula>
      <formula>-1</formula>
    </cfRule>
  </conditionalFormatting>
  <conditionalFormatting sqref="M68:M69">
    <cfRule type="cellIs" dxfId="828" priority="109" stopIfTrue="1" operator="lessThan">
      <formula>0</formula>
    </cfRule>
    <cfRule type="cellIs" dxfId="827" priority="110" stopIfTrue="1" operator="between">
      <formula>0</formula>
      <formula>-1</formula>
    </cfRule>
  </conditionalFormatting>
  <conditionalFormatting sqref="AF75">
    <cfRule type="cellIs" dxfId="826" priority="99" stopIfTrue="1" operator="lessThan">
      <formula>0</formula>
    </cfRule>
    <cfRule type="cellIs" dxfId="825" priority="100" stopIfTrue="1" operator="between">
      <formula>0</formula>
      <formula>-1</formula>
    </cfRule>
  </conditionalFormatting>
  <conditionalFormatting sqref="AD75">
    <cfRule type="cellIs" dxfId="824" priority="97" stopIfTrue="1" operator="lessThan">
      <formula>0</formula>
    </cfRule>
    <cfRule type="cellIs" dxfId="823" priority="98" stopIfTrue="1" operator="between">
      <formula>0</formula>
      <formula>-1</formula>
    </cfRule>
  </conditionalFormatting>
  <conditionalFormatting sqref="M81:P84 AB81:AE86 T85:W86 M86:P86">
    <cfRule type="cellIs" dxfId="822" priority="96" operator="equal">
      <formula>"Preencher os valores para ter o diagnóstico financeiro"</formula>
    </cfRule>
  </conditionalFormatting>
  <conditionalFormatting sqref="Y83:Y84 T82:T83">
    <cfRule type="cellIs" dxfId="821" priority="47" operator="equal">
      <formula>"Preencha os valores para o diagnóstico"</formula>
    </cfRule>
  </conditionalFormatting>
  <conditionalFormatting sqref="X81">
    <cfRule type="cellIs" dxfId="820" priority="92" operator="equal">
      <formula>"?"</formula>
    </cfRule>
    <cfRule type="cellIs" dxfId="819" priority="93" operator="equal">
      <formula>"L"</formula>
    </cfRule>
    <cfRule type="cellIs" dxfId="818" priority="94" operator="equal">
      <formula>"K"</formula>
    </cfRule>
    <cfRule type="cellIs" dxfId="817" priority="95" operator="equal">
      <formula>"J"</formula>
    </cfRule>
  </conditionalFormatting>
  <conditionalFormatting sqref="T81">
    <cfRule type="cellIs" dxfId="816" priority="85" operator="equal">
      <formula>"Excelente! ROI entre 20% e 50% indica um negócio promissor. Mantenha a estratégia e prepare-se para crescer"</formula>
    </cfRule>
    <cfRule type="cellIs" dxfId="815" priority="86" operator="equal">
      <formula>"Atenção! O ROI negativo indica um alto risco financeiro. Revise os custos, receitas e estratégia do negócio antes de seguir em frente"</formula>
    </cfRule>
    <cfRule type="cellIs" dxfId="814" priority="88" operator="equal">
      <formula>"ROI muito baixo. O negócio pode não ser viável financeiramente. Avalie se os esforços e o investimento valem a pena para esse retorno"</formula>
    </cfRule>
    <cfRule type="cellIs" dxfId="813" priority="89" operator="equal">
      <formula>"ROI próximo de zero até 10% pode ser dentro do esperado, não é comum, uma vez que é esperado valores próximos de zero e negativos"</formula>
    </cfRule>
    <cfRule type="cellIs" dxfId="812" priority="90" operator="equal">
      <formula>"ROI moderado. O negócio pode ser viável, mas avalie o esforço necessário para atingir esse retorno. Considere otimizações para aumentar a rentabilidade"</formula>
    </cfRule>
    <cfRule type="cellIs" dxfId="811" priority="91" operator="equal">
      <formula>"Sem dados para gerar um diagnóstico"</formula>
    </cfRule>
  </conditionalFormatting>
  <conditionalFormatting sqref="T81">
    <cfRule type="cellIs" dxfId="810" priority="87" operator="equal">
      <formula>"Preencher os valores para ter o diagnóstico PROSPERA+"</formula>
    </cfRule>
  </conditionalFormatting>
  <conditionalFormatting sqref="T81 Y82">
    <cfRule type="cellIs" dxfId="809" priority="83" operator="equal">
      <formula>"Preencher os valores para ter o diagnóstico financeiro"</formula>
    </cfRule>
    <cfRule type="cellIs" dxfId="808" priority="84" operator="equal">
      <formula>"Cuidado! ROI acima de 50% pode indicar números superestimados. Revise os dados para garantir a consistência e evitar falsas expectativas"</formula>
    </cfRule>
  </conditionalFormatting>
  <conditionalFormatting sqref="X82">
    <cfRule type="cellIs" dxfId="807" priority="79" operator="equal">
      <formula>"?"</formula>
    </cfRule>
    <cfRule type="cellIs" dxfId="806" priority="80" operator="equal">
      <formula>"L"</formula>
    </cfRule>
    <cfRule type="cellIs" dxfId="805" priority="81" operator="equal">
      <formula>"K"</formula>
    </cfRule>
    <cfRule type="cellIs" dxfId="804" priority="82" operator="equal">
      <formula>"J"</formula>
    </cfRule>
  </conditionalFormatting>
  <conditionalFormatting sqref="T82">
    <cfRule type="cellIs" dxfId="803" priority="72" operator="equal">
      <formula>"Excelente! ROI entre 20% e 50% indica um negócio promissor. Mantenha a estratégia e prepare-se para crescer"</formula>
    </cfRule>
    <cfRule type="cellIs" dxfId="802" priority="73" operator="equal">
      <formula>"Atenção! O ROI negativo indica um alto risco financeiro. Revise os custos, receitas e estratégia do negócio antes de seguir em frente"</formula>
    </cfRule>
    <cfRule type="cellIs" dxfId="801" priority="75" operator="equal">
      <formula>"ROI muito baixo. O negócio pode não ser viável financeiramente. Avalie se os esforços e o investimento valem a pena para esse retorno"</formula>
    </cfRule>
    <cfRule type="cellIs" dxfId="800" priority="76" operator="equal">
      <formula>"ROI próximo de zero até 10% pode ser dentro do esperado, não é comum, uma vez que é esperado valores próximos de zero e negativos"</formula>
    </cfRule>
    <cfRule type="cellIs" dxfId="799" priority="77" operator="equal">
      <formula>"ROI moderado. O negócio pode ser viável, mas avalie o esforço necessário para atingir esse retorno. Considere otimizações para aumentar a rentabilidade"</formula>
    </cfRule>
    <cfRule type="cellIs" dxfId="798" priority="78" operator="equal">
      <formula>"Sem dados para gerar um diagnóstico"</formula>
    </cfRule>
  </conditionalFormatting>
  <conditionalFormatting sqref="T82">
    <cfRule type="cellIs" dxfId="797" priority="74" operator="equal">
      <formula>"Preencher os valores para ter o diagnóstico PROSPERA+"</formula>
    </cfRule>
  </conditionalFormatting>
  <conditionalFormatting sqref="T82 Y83">
    <cfRule type="containsText" dxfId="796" priority="67" operator="containsText" text="é viável e deve ser considerado">
      <formula>NOT(ISERROR(SEARCH("é viável e deve ser considerado",T82)))</formula>
    </cfRule>
    <cfRule type="containsText" dxfId="795" priority="68" operator="containsText" text="sem gerar lucro">
      <formula>NOT(ISERROR(SEARCH("sem gerar lucro",T82)))</formula>
    </cfRule>
    <cfRule type="containsText" dxfId="794" priority="69" operator="containsText" text="prejuízo financeiro">
      <formula>NOT(ISERROR(SEARCH("prejuízo financeiro",T82)))</formula>
    </cfRule>
    <cfRule type="cellIs" dxfId="793" priority="70" operator="equal">
      <formula>"Preencher os valores para ter o diagnóstico financeiro"</formula>
    </cfRule>
    <cfRule type="cellIs" dxfId="792" priority="71" operator="equal">
      <formula>"Cuidado! ROI acima de 50% pode indicar números superestimados. Revise os dados para garantir a consistência e evitar falsas expectativas"</formula>
    </cfRule>
  </conditionalFormatting>
  <conditionalFormatting sqref="X83">
    <cfRule type="cellIs" dxfId="791" priority="63" operator="equal">
      <formula>"?"</formula>
    </cfRule>
    <cfRule type="cellIs" dxfId="790" priority="64" operator="equal">
      <formula>"L"</formula>
    </cfRule>
    <cfRule type="cellIs" dxfId="789" priority="65" operator="equal">
      <formula>"K"</formula>
    </cfRule>
    <cfRule type="cellIs" dxfId="788" priority="66" operator="equal">
      <formula>"J"</formula>
    </cfRule>
  </conditionalFormatting>
  <conditionalFormatting sqref="T83">
    <cfRule type="cellIs" dxfId="787" priority="56" operator="equal">
      <formula>"Excelente! ROI entre 20% e 50% indica um negócio promissor. Mantenha a estratégia e prepare-se para crescer"</formula>
    </cfRule>
    <cfRule type="cellIs" dxfId="786" priority="57" operator="equal">
      <formula>"Atenção! O ROI negativo indica um alto risco financeiro. Revise os custos, receitas e estratégia do negócio antes de seguir em frente"</formula>
    </cfRule>
    <cfRule type="cellIs" dxfId="785" priority="59" operator="equal">
      <formula>"ROI muito baixo. O negócio pode não ser viável financeiramente. Avalie se os esforços e o investimento valem a pena para esse retorno"</formula>
    </cfRule>
    <cfRule type="cellIs" dxfId="784" priority="60" operator="equal">
      <formula>"ROI próximo de zero até 10% pode ser dentro do esperado, não é comum, uma vez que é esperado valores próximos de zero e negativos"</formula>
    </cfRule>
    <cfRule type="cellIs" dxfId="783" priority="61" operator="equal">
      <formula>"ROI moderado. O negócio pode ser viável, mas avalie o esforço necessário para atingir esse retorno. Considere otimizações para aumentar a rentabilidade"</formula>
    </cfRule>
    <cfRule type="cellIs" dxfId="782" priority="62" operator="equal">
      <formula>"Sem dados para gerar um diagnóstico"</formula>
    </cfRule>
  </conditionalFormatting>
  <conditionalFormatting sqref="T83">
    <cfRule type="cellIs" dxfId="781" priority="58" operator="equal">
      <formula>"Preencher os valores para ter o diagnóstico PROSPERA+"</formula>
    </cfRule>
  </conditionalFormatting>
  <conditionalFormatting sqref="T83 Y84">
    <cfRule type="containsText" dxfId="780" priority="48" operator="containsText" text="Este Projeto tem uma TIR maior que a TMA, sendo um projeto viável para ser implementado">
      <formula>NOT(ISERROR(SEARCH("Este Projeto tem uma TIR maior que a TMA, sendo um projeto viável para ser implementado",T83)))</formula>
    </cfRule>
    <cfRule type="containsText" dxfId="779" priority="49" operator="containsText" text="tir e tma são iguais">
      <formula>NOT(ISERROR(SEARCH("tir e tma são iguais",T83)))</formula>
    </cfRule>
    <cfRule type="containsText" dxfId="778" priority="50" operator="containsText" text="a tir é menor que a tma">
      <formula>NOT(ISERROR(SEARCH("a tir é menor que a tma",T83)))</formula>
    </cfRule>
    <cfRule type="containsText" dxfId="777" priority="51" operator="containsText" text="é viável e deve ser considerado">
      <formula>NOT(ISERROR(SEARCH("é viável e deve ser considerado",T83)))</formula>
    </cfRule>
    <cfRule type="containsText" dxfId="776" priority="52" operator="containsText" text="sem gerar lucro">
      <formula>NOT(ISERROR(SEARCH("sem gerar lucro",T83)))</formula>
    </cfRule>
    <cfRule type="containsText" dxfId="775" priority="53" operator="containsText" text="prejuízo financeiro">
      <formula>NOT(ISERROR(SEARCH("prejuízo financeiro",T83)))</formula>
    </cfRule>
    <cfRule type="cellIs" dxfId="774" priority="54" operator="equal">
      <formula>"Preencher os valores para ter o diagnóstico financeiro"</formula>
    </cfRule>
    <cfRule type="cellIs" dxfId="773" priority="55" operator="equal">
      <formula>"Cuidado! ROI acima de 50% pode indicar números superestimados. Revise os dados para garantir a consistência e evitar falsas expectativas"</formula>
    </cfRule>
  </conditionalFormatting>
  <conditionalFormatting sqref="F7">
    <cfRule type="cellIs" dxfId="772" priority="33" operator="equal">
      <formula>"O projeto apresenta ROI negativo ou nulo, VPL negativo e TIR abaixo da TMA. Esses sinais evidenciam inviabilidade econômica. A recomendação é abortar o projeto ou reformulá-lo completamente."</formula>
    </cfRule>
    <cfRule type="cellIs" dxfId="771" priority="34" operator="equal">
      <formula>"A TIR isoladamente sugere atratividade, mas sem ROI e VPL positivos, o projeto não se sustenta financeiramente. Não é recomendada sua execução nas condições atuais."</formula>
    </cfRule>
    <cfRule type="cellIs" dxfId="770" priority="35" operator="equal">
      <formula>"O VPL e a TIR mostram que o projeto é viável ao longo do tempo, mas o ROI negativo aponta que o retorno sobre o capital investido é insuficiente. A recomendação é revisar o valor do investimento inicial ou o modelo de retorno."</formula>
    </cfRule>
    <cfRule type="containsText" dxfId="769" priority="36" operator="containsText" text="Apesar do ROI e da TIR indicarem bons retornos, o VPL é nulo ou negativo">
      <formula>NOT(ISERROR(SEARCH("Apesar do ROI e da TIR indicarem bons retornos, o VPL é nulo ou negativo",F7)))</formula>
    </cfRule>
    <cfRule type="containsText" dxfId="768" priority="37" operator="containsText" text="O projeto apresenta ROI positivo, VPL positivo e uma TIR superior à TMA">
      <formula>NOT(ISERROR(SEARCH("O projeto apresenta ROI positivo, VPL positivo e uma TIR superior à TMA",F7)))</formula>
    </cfRule>
    <cfRule type="cellIs" dxfId="767" priority="38" operator="equal">
      <formula>"Alerta: ROI acima de 50% pode indicar superestimação dos resultados. Revise as projeções para garantir consistência."</formula>
    </cfRule>
    <cfRule type="cellIs" dxfId="766" priority="39" operator="equal">
      <formula>"ROI Moderado: Oportunidade existe, mas é preciso otimizar custos e estratégias para garantir viabilidade."</formula>
    </cfRule>
    <cfRule type="cellIs" dxfId="765" priority="40" operator="equal">
      <formula>"Cenário Positivo: ROI entre 20% e 50% indica boa rentabilidade. Mantenha a estratégia e prepare-se para crescer."</formula>
    </cfRule>
    <cfRule type="cellIs" dxfId="764" priority="41" operator="equal">
      <formula>"Alto Risco: O ROI negativo indica uma inviabilidade financeira clara. Reavalie custos, receitas e estratégia antes de seguir em frente."</formula>
    </cfRule>
    <cfRule type="cellIs" dxfId="763" priority="42" operator="equal">
      <formula>"Cenário Viável: ROI aceitável. Oportunidade interessante, mas avalie os riscos."</formula>
    </cfRule>
    <cfRule type="cellIs" dxfId="762" priority="43" operator="equal">
      <formula>"Risco Elevado: ROI muito baixo. O negócio pode não ser viável financeiramente. Avalie se o esforço e investimento valem a pena."</formula>
    </cfRule>
    <cfRule type="cellIs" dxfId="761" priority="44" operator="equal">
      <formula>"Cenário de Alto Risco: ROI muito baixo. Avalie se vale o risco."</formula>
    </cfRule>
    <cfRule type="cellIs" dxfId="760" priority="45" operator="equal">
      <formula>"Cenário de Desistência: O cenário apresenta ROI negativo. O negócio não demonstra viabilidade financeira. Reavalie completamente a ideia antes de seguir em frente."</formula>
    </cfRule>
    <cfRule type="cellIs" dxfId="759" priority="46" operator="equal">
      <formula>"Preencha o ROI para obter o diagnóstico"</formula>
    </cfRule>
  </conditionalFormatting>
  <conditionalFormatting sqref="F7:M10">
    <cfRule type="cellIs" dxfId="758" priority="5" operator="equal">
      <formula>"Sem dados para dar diagnóstico Financeiro"</formula>
    </cfRule>
    <cfRule type="cellIs" dxfId="757" priority="31" operator="equal">
      <formula>"Preencher os valores para ter o diagnóstico financeiro"</formula>
    </cfRule>
    <cfRule type="cellIs" dxfId="756" priority="32" operator="equal">
      <formula>"Preencha os valores para o diagnóstico"</formula>
    </cfRule>
  </conditionalFormatting>
  <conditionalFormatting sqref="H12">
    <cfRule type="cellIs" dxfId="755" priority="30" operator="equal">
      <formula>"?"</formula>
    </cfRule>
  </conditionalFormatting>
  <conditionalFormatting sqref="H12">
    <cfRule type="cellIs" dxfId="754" priority="16" operator="equal">
      <formula>"O projeto apresenta ROI negativo ou nulo, VPL negativo e TIR abaixo da TMA. Esses sinais evidenciam inviabilidade econômica. A recomendação é abortar o projeto ou reformulá-lo completamente."</formula>
    </cfRule>
    <cfRule type="cellIs" dxfId="753" priority="17" operator="equal">
      <formula>"A TIR isoladamente sugere atratividade, mas sem ROI e VPL positivos, o projeto não se sustenta financeiramente. Não é recomendada sua execução nas condições atuais."</formula>
    </cfRule>
    <cfRule type="cellIs" dxfId="752" priority="18" operator="equal">
      <formula>"O VPL e a TIR mostram que o projeto é viável ao longo do tempo, mas o ROI negativo aponta que o retorno sobre o capital investido é insuficiente. A recomendação é revisar o valor do investimento inicial ou o modelo de retorno."</formula>
    </cfRule>
    <cfRule type="containsText" dxfId="751" priority="19" operator="containsText" text="Apesar do ROI e da TIR indicarem bons retornos, o VPL é nulo ou negativo">
      <formula>NOT(ISERROR(SEARCH("Apesar do ROI e da TIR indicarem bons retornos, o VPL é nulo ou negativo",H12)))</formula>
    </cfRule>
    <cfRule type="containsText" dxfId="750" priority="20" operator="containsText" text="O projeto apresenta ROI positivo, VPL positivo e uma TIR superior à TMA">
      <formula>NOT(ISERROR(SEARCH("O projeto apresenta ROI positivo, VPL positivo e uma TIR superior à TMA",H12)))</formula>
    </cfRule>
    <cfRule type="cellIs" dxfId="749" priority="21" operator="equal">
      <formula>"Alerta: ROI acima de 50% pode indicar superestimação dos resultados. Revise as projeções para garantir consistência."</formula>
    </cfRule>
    <cfRule type="cellIs" dxfId="748" priority="22" operator="equal">
      <formula>"ROI Moderado: Oportunidade existe, mas é preciso otimizar custos e estratégias para garantir viabilidade."</formula>
    </cfRule>
    <cfRule type="cellIs" dxfId="747" priority="23" operator="equal">
      <formula>"Cenário Positivo: ROI entre 20% e 50% indica boa rentabilidade. Mantenha a estratégia e prepare-se para crescer."</formula>
    </cfRule>
    <cfRule type="cellIs" dxfId="746" priority="24" operator="equal">
      <formula>"Alto Risco: O ROI negativo indica uma inviabilidade financeira clara. Reavalie custos, receitas e estratégia antes de seguir em frente."</formula>
    </cfRule>
    <cfRule type="cellIs" dxfId="745" priority="25" operator="equal">
      <formula>"Cenário Viável: ROI aceitável. Oportunidade interessante, mas avalie os riscos."</formula>
    </cfRule>
    <cfRule type="cellIs" dxfId="744" priority="26" operator="equal">
      <formula>"Risco Elevado: ROI muito baixo. O negócio pode não ser viável financeiramente. Avalie se o esforço e investimento valem a pena."</formula>
    </cfRule>
    <cfRule type="cellIs" dxfId="743" priority="27" operator="equal">
      <formula>"Cenário de Alto Risco: ROI muito baixo. Avalie se vale o risco."</formula>
    </cfRule>
    <cfRule type="cellIs" dxfId="742" priority="28" operator="equal">
      <formula>"Cenário de Desistência: O cenário apresenta ROI negativo. O negócio não demonstra viabilidade financeira. Reavalie completamente a ideia antes de seguir em frente."</formula>
    </cfRule>
    <cfRule type="cellIs" dxfId="741" priority="29" operator="equal">
      <formula>"Preencha o ROI para obter o diagnóstico"</formula>
    </cfRule>
  </conditionalFormatting>
  <conditionalFormatting sqref="F13:G13">
    <cfRule type="cellIs" dxfId="740" priority="13" operator="equal">
      <formula>0</formula>
    </cfRule>
    <cfRule type="cellIs" dxfId="739" priority="14" operator="equal">
      <formula>"NÃO"</formula>
    </cfRule>
    <cfRule type="cellIs" dxfId="738" priority="15" operator="equal">
      <formula>"SIM"</formula>
    </cfRule>
  </conditionalFormatting>
  <conditionalFormatting sqref="H12">
    <cfRule type="expression" dxfId="737" priority="10">
      <formula>IF(F13="","Coloque aqui seu parecer final",F13)</formula>
    </cfRule>
    <cfRule type="expression" dxfId="736" priority="11">
      <formula>F13="NÃO"</formula>
    </cfRule>
    <cfRule type="expression" dxfId="735" priority="12">
      <formula>F13="SIM"</formula>
    </cfRule>
  </conditionalFormatting>
  <conditionalFormatting sqref="N12">
    <cfRule type="cellIs" dxfId="734" priority="6" operator="equal">
      <formula>"?"</formula>
    </cfRule>
    <cfRule type="cellIs" dxfId="733" priority="7" operator="equal">
      <formula>"L"</formula>
    </cfRule>
    <cfRule type="cellIs" dxfId="732" priority="8" operator="equal">
      <formula>"K"</formula>
    </cfRule>
    <cfRule type="cellIs" dxfId="731" priority="9" operator="equal">
      <formula>"J"</formula>
    </cfRule>
  </conditionalFormatting>
  <conditionalFormatting sqref="C157:E166">
    <cfRule type="cellIs" dxfId="730" priority="4" operator="equal">
      <formula>0</formula>
    </cfRule>
  </conditionalFormatting>
  <conditionalFormatting sqref="C237:E246">
    <cfRule type="cellIs" dxfId="729" priority="3" operator="equal">
      <formula>0</formula>
    </cfRule>
  </conditionalFormatting>
  <conditionalFormatting sqref="C317:E326">
    <cfRule type="cellIs" dxfId="728" priority="2" operator="equal">
      <formula>0</formula>
    </cfRule>
  </conditionalFormatting>
  <conditionalFormatting sqref="C85:P85">
    <cfRule type="cellIs" dxfId="727" priority="1" operator="equal">
      <formula>"Preencha as ABAS anteriores para liberar o PROMPT IA"</formula>
    </cfRule>
  </conditionalFormatting>
  <dataValidations count="2">
    <dataValidation allowBlank="1" showInputMessage="1" showErrorMessage="1" promptTitle="ATENÇÃO" prompt="Preencha esta linha e as demais serão preenchidas automaticamente." sqref="F96:F166 F176:F246 F256:F326"/>
    <dataValidation type="list" allowBlank="1" showInputMessage="1" showErrorMessage="1" sqref="F13:G13">
      <formula1>$U$2:$U$3</formula1>
    </dataValidation>
  </dataValidations>
  <pageMargins left="0.511811024" right="0.511811024" top="0.78740157499999996" bottom="0.78740157499999996" header="0.31496062000000002" footer="0.31496062000000002"/>
  <pageSetup paperSize="9"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5">
    <tabColor rgb="FF00B050"/>
  </sheetPr>
  <dimension ref="A1:LS371"/>
  <sheetViews>
    <sheetView showGridLines="0" topLeftCell="B1" zoomScale="40" zoomScaleNormal="40" workbookViewId="0">
      <selection activeCell="C76" sqref="C76:O76"/>
    </sheetView>
  </sheetViews>
  <sheetFormatPr defaultColWidth="9.109375" defaultRowHeight="12"/>
  <cols>
    <col min="1" max="1" width="2.5546875" style="86" hidden="1" customWidth="1"/>
    <col min="2" max="2" width="27.33203125" style="86" customWidth="1"/>
    <col min="3" max="3" width="42.5546875" style="86" customWidth="1"/>
    <col min="4" max="4" width="14.21875" style="86" customWidth="1"/>
    <col min="5" max="5" width="37.5546875" style="86" bestFit="1" customWidth="1"/>
    <col min="6" max="6" width="20.77734375" style="86" customWidth="1"/>
    <col min="7" max="7" width="23.33203125" style="86" customWidth="1"/>
    <col min="8" max="8" width="21.88671875" style="86" customWidth="1"/>
    <col min="9" max="9" width="23.33203125" style="86" customWidth="1"/>
    <col min="10" max="11" width="20.77734375" style="86" customWidth="1"/>
    <col min="12" max="12" width="25.77734375" style="86" customWidth="1"/>
    <col min="13" max="13" width="34.6640625" style="86" customWidth="1"/>
    <col min="14" max="19" width="20.77734375" style="86" customWidth="1"/>
    <col min="20" max="20" width="22.21875" style="86" customWidth="1"/>
    <col min="21" max="21" width="22.77734375" style="86" customWidth="1"/>
    <col min="22" max="22" width="23.88671875" style="86" customWidth="1"/>
    <col min="23" max="65" width="20.77734375" style="86" customWidth="1"/>
    <col min="66" max="66" width="2.77734375" style="133" customWidth="1"/>
    <col min="67" max="67" width="25.33203125" style="133" customWidth="1"/>
    <col min="68" max="146" width="9.109375" style="133" customWidth="1"/>
    <col min="147" max="147" width="15.88671875" style="133" customWidth="1"/>
    <col min="148" max="206" width="10.6640625" style="133" customWidth="1"/>
    <col min="207" max="207" width="15.33203125" style="133" bestFit="1" customWidth="1"/>
    <col min="208" max="331" width="9.109375" style="133"/>
    <col min="332" max="16384" width="9.109375" style="86"/>
  </cols>
  <sheetData>
    <row r="1" spans="1:331" ht="8.4" customHeight="1" thickBot="1">
      <c r="B1" s="1791"/>
      <c r="C1" s="1791"/>
      <c r="D1" s="1791"/>
      <c r="E1" s="1791"/>
      <c r="F1" s="1791"/>
      <c r="G1" s="1791"/>
      <c r="H1" s="1791"/>
      <c r="I1" s="1791"/>
      <c r="J1" s="1791"/>
      <c r="K1" s="1791"/>
      <c r="L1" s="1791"/>
      <c r="M1" s="1791"/>
      <c r="N1" s="1791"/>
      <c r="O1" s="1791"/>
      <c r="P1" s="1791"/>
      <c r="Q1" s="1791"/>
      <c r="R1" s="1791"/>
    </row>
    <row r="2" spans="1:331" ht="6" customHeight="1">
      <c r="A2" s="222"/>
      <c r="B2" s="1874" t="s">
        <v>352</v>
      </c>
      <c r="C2" s="1875"/>
      <c r="D2" s="1875"/>
      <c r="E2" s="1875"/>
      <c r="F2" s="1868" t="str">
        <f>"PROJETO INTERNO "&amp;'2. Portfolio'!B8&amp;""</f>
        <v>PROJETO INTERNO ?</v>
      </c>
      <c r="G2" s="1868"/>
      <c r="H2" s="1868"/>
      <c r="I2" s="1868"/>
      <c r="J2" s="1868"/>
      <c r="K2" s="1868"/>
      <c r="L2" s="1868"/>
      <c r="M2" s="1868"/>
      <c r="N2" s="1868"/>
      <c r="O2" s="1868"/>
      <c r="P2" s="1868"/>
      <c r="Q2" s="1868"/>
      <c r="R2" s="1869"/>
      <c r="S2" s="223"/>
      <c r="T2" s="223"/>
      <c r="U2" s="223"/>
      <c r="V2" s="223"/>
      <c r="W2" s="223"/>
      <c r="X2" s="223"/>
      <c r="Y2" s="223"/>
      <c r="Z2" s="223"/>
      <c r="AA2" s="223"/>
      <c r="AB2" s="223"/>
    </row>
    <row r="3" spans="1:331" ht="12.6" customHeight="1">
      <c r="A3" s="219"/>
      <c r="B3" s="1876"/>
      <c r="C3" s="1877"/>
      <c r="D3" s="1877"/>
      <c r="E3" s="1877"/>
      <c r="F3" s="1870"/>
      <c r="G3" s="1870"/>
      <c r="H3" s="1870"/>
      <c r="I3" s="1870"/>
      <c r="J3" s="1870"/>
      <c r="K3" s="1870"/>
      <c r="L3" s="1870"/>
      <c r="M3" s="1870"/>
      <c r="N3" s="1870"/>
      <c r="O3" s="1870"/>
      <c r="P3" s="1870"/>
      <c r="Q3" s="1870"/>
      <c r="R3" s="1871"/>
      <c r="S3" s="223"/>
      <c r="T3" s="223"/>
      <c r="U3" s="223"/>
      <c r="V3" s="223"/>
      <c r="W3" s="223"/>
      <c r="X3" s="223"/>
      <c r="Y3" s="223"/>
      <c r="Z3" s="223"/>
      <c r="AA3" s="223"/>
      <c r="AB3" s="223"/>
    </row>
    <row r="4" spans="1:331" ht="16.8" customHeight="1">
      <c r="A4" s="219"/>
      <c r="B4" s="1876"/>
      <c r="C4" s="1877"/>
      <c r="D4" s="1877"/>
      <c r="E4" s="1877"/>
      <c r="F4" s="1870"/>
      <c r="G4" s="1870"/>
      <c r="H4" s="1870"/>
      <c r="I4" s="1870"/>
      <c r="J4" s="1870"/>
      <c r="K4" s="1870"/>
      <c r="L4" s="1870"/>
      <c r="M4" s="1870"/>
      <c r="N4" s="1870"/>
      <c r="O4" s="1870"/>
      <c r="P4" s="1870"/>
      <c r="Q4" s="1870"/>
      <c r="R4" s="1871"/>
      <c r="S4" s="223"/>
      <c r="T4" s="223"/>
      <c r="U4" s="602" t="s">
        <v>81</v>
      </c>
      <c r="V4" s="223"/>
      <c r="W4" s="223"/>
      <c r="X4" s="223"/>
      <c r="Y4" s="223"/>
      <c r="Z4" s="223"/>
      <c r="AA4" s="223"/>
      <c r="AB4" s="223"/>
    </row>
    <row r="5" spans="1:331" ht="58.8" customHeight="1" thickBot="1">
      <c r="A5" s="220"/>
      <c r="B5" s="1878"/>
      <c r="C5" s="1879"/>
      <c r="D5" s="1879"/>
      <c r="E5" s="1879"/>
      <c r="F5" s="1872"/>
      <c r="G5" s="1872"/>
      <c r="H5" s="1872"/>
      <c r="I5" s="1872"/>
      <c r="J5" s="1872"/>
      <c r="K5" s="1872"/>
      <c r="L5" s="1872"/>
      <c r="M5" s="1872"/>
      <c r="N5" s="1872"/>
      <c r="O5" s="1872"/>
      <c r="P5" s="1872"/>
      <c r="Q5" s="1872"/>
      <c r="R5" s="1873"/>
      <c r="S5" s="223"/>
      <c r="T5" s="223"/>
      <c r="U5" s="602" t="s">
        <v>134</v>
      </c>
      <c r="V5" s="223"/>
      <c r="W5" s="223"/>
      <c r="X5" s="223"/>
      <c r="Y5" s="223"/>
      <c r="Z5" s="223"/>
      <c r="AA5" s="223"/>
      <c r="AB5" s="223"/>
    </row>
    <row r="6" spans="1:331" s="43" customFormat="1" ht="34.950000000000003" customHeight="1" thickBot="1">
      <c r="A6" s="86"/>
      <c r="B6" s="86"/>
      <c r="C6" s="86"/>
      <c r="D6" s="426"/>
      <c r="E6" s="426"/>
      <c r="F6" s="426"/>
      <c r="G6" s="426"/>
      <c r="H6" s="426"/>
      <c r="I6" s="426"/>
      <c r="J6" s="426"/>
      <c r="K6" s="426"/>
      <c r="L6" s="426"/>
      <c r="M6" s="426"/>
      <c r="N6" s="426"/>
      <c r="O6" s="426"/>
      <c r="P6" s="426"/>
      <c r="Q6" s="426"/>
      <c r="R6" s="426"/>
      <c r="S6" s="224"/>
      <c r="T6" s="224"/>
      <c r="U6" s="224"/>
      <c r="V6" s="224"/>
      <c r="W6" s="224"/>
      <c r="X6" s="224"/>
      <c r="Y6" s="224"/>
      <c r="Z6" s="224"/>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c r="CQ6" s="133"/>
      <c r="CR6" s="133"/>
      <c r="CS6" s="133"/>
      <c r="CT6" s="133"/>
      <c r="CU6" s="133"/>
      <c r="CV6" s="133"/>
      <c r="CW6" s="133"/>
      <c r="CX6" s="133"/>
      <c r="CY6" s="133"/>
      <c r="CZ6" s="133"/>
      <c r="DA6" s="133"/>
      <c r="DB6" s="133"/>
      <c r="DC6" s="133"/>
      <c r="DD6" s="133"/>
      <c r="DE6" s="133"/>
      <c r="DF6" s="133"/>
      <c r="DG6" s="133"/>
      <c r="DH6" s="133"/>
      <c r="DI6" s="133"/>
      <c r="DJ6" s="133"/>
      <c r="DK6" s="133"/>
      <c r="DL6" s="133"/>
      <c r="DM6" s="133"/>
      <c r="DN6" s="133"/>
      <c r="DO6" s="133"/>
      <c r="DP6" s="133"/>
      <c r="DQ6" s="133"/>
      <c r="DR6" s="133"/>
      <c r="DS6" s="133"/>
      <c r="DT6" s="133"/>
      <c r="DU6" s="133"/>
      <c r="DV6" s="133"/>
      <c r="DW6" s="133"/>
      <c r="DX6" s="133"/>
      <c r="DY6" s="133"/>
      <c r="DZ6" s="133"/>
      <c r="EA6" s="133"/>
      <c r="EB6" s="133"/>
      <c r="EC6" s="133"/>
      <c r="ED6" s="133"/>
      <c r="EE6" s="133"/>
      <c r="EF6" s="133"/>
      <c r="EG6" s="133"/>
      <c r="EH6" s="133"/>
      <c r="EI6" s="133"/>
      <c r="EJ6" s="133"/>
      <c r="EK6" s="133"/>
      <c r="EL6" s="133"/>
      <c r="EM6" s="133"/>
      <c r="EN6" s="133"/>
      <c r="EO6" s="133"/>
      <c r="EP6" s="133"/>
      <c r="EQ6" s="133"/>
      <c r="ER6" s="133"/>
      <c r="ES6" s="133"/>
      <c r="ET6" s="133"/>
      <c r="EU6" s="133"/>
      <c r="EV6" s="133"/>
      <c r="EW6" s="133"/>
      <c r="EX6" s="133"/>
      <c r="EY6" s="133"/>
      <c r="EZ6" s="133"/>
      <c r="FA6" s="133"/>
      <c r="FB6" s="133"/>
      <c r="FC6" s="133"/>
      <c r="FD6" s="133"/>
      <c r="FE6" s="133"/>
      <c r="FF6" s="133"/>
      <c r="FG6" s="133"/>
      <c r="FH6" s="133"/>
      <c r="FI6" s="133"/>
      <c r="FJ6" s="133"/>
      <c r="FK6" s="133"/>
      <c r="FL6" s="133"/>
      <c r="FM6" s="133"/>
      <c r="FN6" s="133"/>
      <c r="FO6" s="133"/>
      <c r="FP6" s="133"/>
      <c r="FQ6" s="133"/>
      <c r="FR6" s="133"/>
      <c r="FS6" s="133"/>
      <c r="FT6" s="133"/>
      <c r="FU6" s="133"/>
      <c r="FV6" s="133"/>
      <c r="FW6" s="133"/>
      <c r="FX6" s="133"/>
      <c r="FY6" s="133"/>
      <c r="FZ6" s="133"/>
      <c r="GA6" s="133"/>
      <c r="GB6" s="133"/>
      <c r="GC6" s="133"/>
      <c r="GD6" s="133"/>
      <c r="GE6" s="133"/>
      <c r="GF6" s="133"/>
      <c r="GG6" s="133"/>
      <c r="GH6" s="133"/>
      <c r="GI6" s="133"/>
      <c r="GJ6" s="133"/>
      <c r="GK6" s="133"/>
      <c r="GL6" s="133"/>
      <c r="GM6" s="133"/>
      <c r="GN6" s="133"/>
      <c r="GO6" s="133"/>
      <c r="GP6" s="133"/>
      <c r="GQ6" s="133"/>
      <c r="GR6" s="133"/>
      <c r="GS6" s="133"/>
      <c r="GT6" s="133"/>
      <c r="GU6" s="133"/>
      <c r="GV6" s="133"/>
      <c r="GW6" s="133"/>
      <c r="GX6" s="133"/>
      <c r="GY6" s="133"/>
      <c r="GZ6" s="133"/>
      <c r="HA6" s="133"/>
      <c r="HB6" s="133"/>
      <c r="HC6" s="133"/>
      <c r="HD6" s="133"/>
      <c r="HE6" s="133"/>
      <c r="HF6" s="133"/>
      <c r="HG6" s="133"/>
      <c r="HH6" s="133"/>
      <c r="HI6" s="133"/>
      <c r="HJ6" s="133"/>
      <c r="HK6" s="133"/>
      <c r="HL6" s="133"/>
      <c r="HM6" s="133"/>
      <c r="HN6" s="133"/>
      <c r="HO6" s="133"/>
      <c r="HP6" s="133"/>
      <c r="HQ6" s="133"/>
      <c r="HR6" s="133"/>
      <c r="HS6" s="133"/>
      <c r="HT6" s="133"/>
      <c r="HU6" s="133"/>
      <c r="HV6" s="133"/>
      <c r="HW6" s="133"/>
      <c r="HX6" s="133"/>
      <c r="HY6" s="133"/>
      <c r="HZ6" s="133"/>
      <c r="IA6" s="133"/>
      <c r="IB6" s="133"/>
      <c r="IC6" s="133"/>
      <c r="ID6" s="133"/>
      <c r="IE6" s="133"/>
      <c r="IF6" s="133"/>
      <c r="IG6" s="133"/>
      <c r="IH6" s="133"/>
      <c r="II6" s="133"/>
      <c r="IJ6" s="133"/>
      <c r="IK6" s="133"/>
      <c r="IL6" s="133"/>
      <c r="IM6" s="133"/>
      <c r="IN6" s="133"/>
      <c r="IO6" s="133"/>
      <c r="IP6" s="133"/>
      <c r="IQ6" s="133"/>
      <c r="IR6" s="133"/>
      <c r="IS6" s="133"/>
      <c r="IT6" s="133"/>
      <c r="IU6" s="133"/>
      <c r="IV6" s="133"/>
      <c r="IW6" s="133"/>
      <c r="IX6" s="133"/>
      <c r="IY6" s="133"/>
      <c r="IZ6" s="133"/>
      <c r="JA6" s="133"/>
      <c r="JB6" s="133"/>
      <c r="JC6" s="133"/>
      <c r="JD6" s="133"/>
      <c r="JE6" s="133"/>
      <c r="JF6" s="133"/>
      <c r="JG6" s="133"/>
      <c r="JH6" s="133"/>
      <c r="JI6" s="133"/>
      <c r="JJ6" s="133"/>
      <c r="JK6" s="133"/>
      <c r="JL6" s="133"/>
      <c r="JM6" s="133"/>
      <c r="JN6" s="133"/>
      <c r="JO6" s="133"/>
      <c r="JP6" s="133"/>
      <c r="JQ6" s="133"/>
      <c r="JR6" s="133"/>
      <c r="JS6" s="133"/>
      <c r="JT6" s="133"/>
      <c r="JU6" s="133"/>
      <c r="JV6" s="133"/>
      <c r="JW6" s="133"/>
      <c r="JX6" s="133"/>
      <c r="JY6" s="133"/>
      <c r="JZ6" s="133"/>
      <c r="KA6" s="133"/>
      <c r="KB6" s="133"/>
      <c r="KC6" s="133"/>
      <c r="KD6" s="133"/>
      <c r="KE6" s="133"/>
      <c r="KF6" s="133"/>
      <c r="KG6" s="133"/>
      <c r="KH6" s="133"/>
      <c r="KI6" s="133"/>
      <c r="KJ6" s="133"/>
      <c r="KK6" s="133"/>
      <c r="KL6" s="133"/>
      <c r="KM6" s="133"/>
      <c r="KN6" s="133"/>
      <c r="KO6" s="133"/>
      <c r="KP6" s="133"/>
      <c r="KQ6" s="133"/>
      <c r="KR6" s="133"/>
      <c r="KS6" s="133"/>
      <c r="KT6" s="133"/>
      <c r="KU6" s="133"/>
      <c r="KV6" s="133"/>
      <c r="KW6" s="133"/>
      <c r="KX6" s="133"/>
      <c r="KY6" s="133"/>
      <c r="KZ6" s="133"/>
      <c r="LA6" s="133"/>
      <c r="LB6" s="133"/>
      <c r="LC6" s="133"/>
      <c r="LD6" s="133"/>
      <c r="LE6" s="133"/>
      <c r="LF6" s="133"/>
      <c r="LG6" s="133"/>
      <c r="LH6" s="133"/>
      <c r="LI6" s="133"/>
      <c r="LJ6" s="133"/>
      <c r="LK6" s="133"/>
      <c r="LL6" s="133"/>
      <c r="LM6" s="133"/>
      <c r="LN6" s="133"/>
      <c r="LO6" s="133"/>
      <c r="LP6" s="133"/>
      <c r="LQ6" s="133"/>
      <c r="LR6" s="133"/>
      <c r="LS6" s="133"/>
    </row>
    <row r="7" spans="1:331" s="43" customFormat="1" ht="34.950000000000003" customHeight="1">
      <c r="A7" s="86"/>
      <c r="B7" s="86"/>
      <c r="C7" s="1888" t="s">
        <v>873</v>
      </c>
      <c r="D7" s="1889"/>
      <c r="E7" s="1889"/>
      <c r="F7" s="1738" t="str">
        <f>IFERROR(BQ8,"Sem dados para dar diagnóstico Financeiro")</f>
        <v>Sem dados para dar diagnóstico Financeiro</v>
      </c>
      <c r="G7" s="1738"/>
      <c r="H7" s="1738"/>
      <c r="I7" s="1738"/>
      <c r="J7" s="1738"/>
      <c r="K7" s="1738"/>
      <c r="L7" s="1738"/>
      <c r="M7" s="1738"/>
      <c r="N7" s="1741" t="str">
        <f>BQ9</f>
        <v>?</v>
      </c>
      <c r="O7" s="427"/>
      <c r="P7" s="427"/>
      <c r="R7" s="427"/>
      <c r="S7" s="224"/>
      <c r="T7" s="224"/>
      <c r="U7" s="224"/>
      <c r="V7" s="224"/>
      <c r="W7" s="224"/>
      <c r="X7" s="224"/>
      <c r="Y7" s="224"/>
      <c r="Z7" s="224"/>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c r="CQ7" s="133"/>
      <c r="CR7" s="133"/>
      <c r="CS7" s="133"/>
      <c r="CT7" s="133"/>
      <c r="CU7" s="133"/>
      <c r="CV7" s="133"/>
      <c r="CW7" s="133"/>
      <c r="CX7" s="133"/>
      <c r="CY7" s="133"/>
      <c r="CZ7" s="133"/>
      <c r="DA7" s="133"/>
      <c r="DB7" s="133"/>
      <c r="DC7" s="133"/>
      <c r="DD7" s="133"/>
      <c r="DE7" s="133"/>
      <c r="DF7" s="133"/>
      <c r="DG7" s="133"/>
      <c r="DH7" s="133"/>
      <c r="DI7" s="133"/>
      <c r="DJ7" s="133"/>
      <c r="DK7" s="133"/>
      <c r="DL7" s="133"/>
      <c r="DM7" s="133"/>
      <c r="DN7" s="133"/>
      <c r="DO7" s="133"/>
      <c r="DP7" s="133"/>
      <c r="DQ7" s="133"/>
      <c r="DR7" s="133"/>
      <c r="DS7" s="133"/>
      <c r="DT7" s="133"/>
      <c r="DU7" s="133"/>
      <c r="DV7" s="133"/>
      <c r="DW7" s="133"/>
      <c r="DX7" s="133"/>
      <c r="DY7" s="133"/>
      <c r="DZ7" s="133"/>
      <c r="EA7" s="133"/>
      <c r="EB7" s="133"/>
      <c r="EC7" s="133"/>
      <c r="ED7" s="133"/>
      <c r="EE7" s="133"/>
      <c r="EF7" s="133"/>
      <c r="EG7" s="133"/>
      <c r="EH7" s="133"/>
      <c r="EI7" s="133"/>
      <c r="EJ7" s="133"/>
      <c r="EK7" s="133"/>
      <c r="EL7" s="133"/>
      <c r="EM7" s="133"/>
      <c r="EN7" s="133"/>
      <c r="EO7" s="133"/>
      <c r="EP7" s="133"/>
      <c r="EQ7" s="133"/>
      <c r="ER7" s="133"/>
      <c r="ES7" s="133"/>
      <c r="ET7" s="133"/>
      <c r="EU7" s="133"/>
      <c r="EV7" s="133"/>
      <c r="EW7" s="133"/>
      <c r="EX7" s="133"/>
      <c r="EY7" s="133"/>
      <c r="EZ7" s="133"/>
      <c r="FA7" s="133"/>
      <c r="FB7" s="133"/>
      <c r="FC7" s="133"/>
      <c r="FD7" s="133"/>
      <c r="FE7" s="133"/>
      <c r="FF7" s="133"/>
      <c r="FG7" s="133"/>
      <c r="FH7" s="133"/>
      <c r="FI7" s="133"/>
      <c r="FJ7" s="133"/>
      <c r="FK7" s="133"/>
      <c r="FL7" s="133"/>
      <c r="FM7" s="133"/>
      <c r="FN7" s="133"/>
      <c r="FO7" s="133"/>
      <c r="FP7" s="133"/>
      <c r="FQ7" s="133"/>
      <c r="FR7" s="133"/>
      <c r="FS7" s="133"/>
      <c r="FT7" s="133"/>
      <c r="FU7" s="133"/>
      <c r="FV7" s="133"/>
      <c r="FW7" s="133"/>
      <c r="FX7" s="133"/>
      <c r="FY7" s="133"/>
      <c r="FZ7" s="133"/>
      <c r="GA7" s="133"/>
      <c r="GB7" s="133"/>
      <c r="GC7" s="133"/>
      <c r="GD7" s="133"/>
      <c r="GE7" s="133"/>
      <c r="GF7" s="133"/>
      <c r="GG7" s="133"/>
      <c r="GH7" s="133"/>
      <c r="GI7" s="133"/>
      <c r="GJ7" s="133"/>
      <c r="GK7" s="133"/>
      <c r="GL7" s="133"/>
      <c r="GM7" s="133"/>
      <c r="GN7" s="133"/>
      <c r="GO7" s="133"/>
      <c r="GP7" s="133"/>
      <c r="GQ7" s="133"/>
      <c r="GR7" s="133"/>
      <c r="GS7" s="133"/>
      <c r="GT7" s="133"/>
      <c r="GU7" s="133"/>
      <c r="GV7" s="133"/>
      <c r="GW7" s="133"/>
      <c r="GX7" s="133"/>
      <c r="GY7" s="133"/>
      <c r="GZ7" s="133"/>
      <c r="HA7" s="133"/>
      <c r="HB7" s="133"/>
      <c r="HC7" s="133"/>
      <c r="HD7" s="133"/>
      <c r="HE7" s="133"/>
      <c r="HF7" s="133"/>
      <c r="HG7" s="133"/>
      <c r="HH7" s="133"/>
      <c r="HI7" s="133"/>
      <c r="HJ7" s="133"/>
      <c r="HK7" s="133"/>
      <c r="HL7" s="133"/>
      <c r="HM7" s="133"/>
      <c r="HN7" s="133"/>
      <c r="HO7" s="133"/>
      <c r="HP7" s="133"/>
      <c r="HQ7" s="133"/>
      <c r="HR7" s="133"/>
      <c r="HS7" s="133"/>
      <c r="HT7" s="133"/>
      <c r="HU7" s="133"/>
      <c r="HV7" s="133"/>
      <c r="HW7" s="133"/>
      <c r="HX7" s="133"/>
      <c r="HY7" s="133"/>
      <c r="HZ7" s="133"/>
      <c r="IA7" s="133"/>
      <c r="IB7" s="133"/>
      <c r="IC7" s="133"/>
      <c r="ID7" s="133"/>
      <c r="IE7" s="133"/>
      <c r="IF7" s="133"/>
      <c r="IG7" s="133"/>
      <c r="IH7" s="133"/>
      <c r="II7" s="133"/>
      <c r="IJ7" s="133"/>
      <c r="IK7" s="133"/>
      <c r="IL7" s="133"/>
      <c r="IM7" s="133"/>
      <c r="IN7" s="133"/>
      <c r="IO7" s="133"/>
      <c r="IP7" s="133"/>
      <c r="IQ7" s="133"/>
      <c r="IR7" s="133"/>
      <c r="IS7" s="133"/>
      <c r="IT7" s="133"/>
      <c r="IU7" s="133"/>
      <c r="IV7" s="133"/>
      <c r="IW7" s="133"/>
      <c r="IX7" s="133"/>
      <c r="IY7" s="133"/>
      <c r="IZ7" s="133"/>
      <c r="JA7" s="133"/>
      <c r="JB7" s="133"/>
      <c r="JC7" s="133"/>
      <c r="JD7" s="133"/>
      <c r="JE7" s="133"/>
      <c r="JF7" s="133"/>
      <c r="JG7" s="133"/>
      <c r="JH7" s="133"/>
      <c r="JI7" s="133"/>
      <c r="JJ7" s="133"/>
      <c r="JK7" s="133"/>
      <c r="JL7" s="133"/>
      <c r="JM7" s="133"/>
      <c r="JN7" s="133"/>
      <c r="JO7" s="133"/>
      <c r="JP7" s="133"/>
      <c r="JQ7" s="133"/>
      <c r="JR7" s="133"/>
      <c r="JS7" s="133"/>
      <c r="JT7" s="133"/>
      <c r="JU7" s="133"/>
      <c r="JV7" s="133"/>
      <c r="JW7" s="133"/>
      <c r="JX7" s="133"/>
      <c r="JY7" s="133"/>
      <c r="JZ7" s="133"/>
      <c r="KA7" s="133"/>
      <c r="KB7" s="133"/>
      <c r="KC7" s="133"/>
      <c r="KD7" s="133"/>
      <c r="KE7" s="133"/>
      <c r="KF7" s="133"/>
      <c r="KG7" s="133"/>
      <c r="KH7" s="133"/>
      <c r="KI7" s="133"/>
      <c r="KJ7" s="133"/>
      <c r="KK7" s="133"/>
      <c r="KL7" s="133"/>
      <c r="KM7" s="133"/>
      <c r="KN7" s="133"/>
      <c r="KO7" s="133"/>
      <c r="KP7" s="133"/>
      <c r="KQ7" s="133"/>
      <c r="KR7" s="133"/>
      <c r="KS7" s="133"/>
      <c r="KT7" s="133"/>
      <c r="KU7" s="133"/>
      <c r="KV7" s="133"/>
      <c r="KW7" s="133"/>
      <c r="KX7" s="133"/>
      <c r="KY7" s="133"/>
      <c r="KZ7" s="133"/>
      <c r="LA7" s="133"/>
      <c r="LB7" s="133"/>
      <c r="LC7" s="133"/>
      <c r="LD7" s="133"/>
      <c r="LE7" s="133"/>
      <c r="LF7" s="133"/>
      <c r="LG7" s="133"/>
      <c r="LH7" s="133"/>
      <c r="LI7" s="133"/>
      <c r="LJ7" s="133"/>
      <c r="LK7" s="133"/>
      <c r="LL7" s="133"/>
      <c r="LM7" s="133"/>
      <c r="LN7" s="133"/>
      <c r="LO7" s="133"/>
      <c r="LP7" s="133"/>
      <c r="LQ7" s="133"/>
      <c r="LR7" s="133"/>
      <c r="LS7" s="133"/>
    </row>
    <row r="8" spans="1:331" s="43" customFormat="1" ht="34.950000000000003" customHeight="1">
      <c r="A8" s="86"/>
      <c r="B8" s="86"/>
      <c r="C8" s="1890"/>
      <c r="D8" s="1891"/>
      <c r="E8" s="1891"/>
      <c r="F8" s="1739"/>
      <c r="G8" s="1739"/>
      <c r="H8" s="1739"/>
      <c r="I8" s="1739"/>
      <c r="J8" s="1739"/>
      <c r="K8" s="1739"/>
      <c r="L8" s="1739"/>
      <c r="M8" s="1739"/>
      <c r="N8" s="1742"/>
      <c r="O8" s="427"/>
      <c r="P8" s="427"/>
      <c r="Q8" s="427"/>
      <c r="R8" s="427"/>
      <c r="S8" s="224"/>
      <c r="T8" s="224"/>
      <c r="U8" s="224"/>
      <c r="V8" s="224"/>
      <c r="W8" s="224"/>
      <c r="X8" s="224"/>
      <c r="Y8" s="224"/>
      <c r="Z8" s="224"/>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c r="BN8" s="133"/>
      <c r="BO8" s="133"/>
      <c r="BP8" s="133"/>
      <c r="BQ8" s="429" t="e">
        <f>IF(K52="","Preencha o ROI para obter o diagnóstico",
IF(K52&lt;0,"Cenário de Desistência: O cenário apresenta ROI negativo. O negócio não demonstra viabilidade financeira. Reavalie completamente a ideia antes de seguir em frente.",
IF(K52&lt;=0.1,"Cenário de Alto Risco: ROI muito baixo. Avalie se vale o risco.",
IF(AND(K52&gt;=0.12,K52&lt;=0.14),"ROI muito baixo. O negócio pode não ser viável financeiramente. Avalie se os esforços e o investimento valem a pena para esse retorno.",
IF(K52&lt;=0.15,"Cenário Moderado: ROI moderado no cenário. Prossiga com cautela.",
IF(K52&lt;=1,"Cenário Viável: ROI aceitável. Oportunidade interessante, mas avalie os riscos.",
IF(K52&gt;0.3,"Cenário de Alerta: ROI muito alto. Revise suas projeções, os números podem estar superestimados.",
"Cenário Otimista: ROI elevado. Confirme as projeções antes de seguir.")))))))</f>
        <v>#VALUE!</v>
      </c>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427" t="e">
        <f>IF(AND(K52&gt;0,K54&gt;0,K56&gt;K57),
  "O projeto apresenta ROI positivo, VPL positivo e uma TIR superior à TMA. Isso demonstra forte viabilidade econômica e excelente retorno financeiro. A recomendação é seguir com a implementação do projeto.",
  IF(AND(K52&gt;0,K54&lt;=0,K56&gt;K57),
    "Apesar do ROI e da TIR indicarem bons retornos, o VPL é nulo ou negativo, sugerindo que o valor presente dos fluxos de caixa não justifica o investimento. É necessário revisar os custos ou receitas antes de decidir pela implementação.",
    IF(AND(K52&lt;=0,K54&gt;0,K56&gt;K57),
      "O VPL e a TIR mostram que o projeto é viável ao longo do tempo, mas o ROI negativo aponta que o retorno sobre o capital investido é insuficiente. A recomendação é revisar o valor do investimento inicial ou o modelo de retorno.",
      IF(AND(K52&lt;=0,K54&lt;=0,K56&gt;K57),
        "A TIR isoladamente sugere atratividade, mas sem ROI e VPL positivos, o projeto não se sustenta financeiramente. Não é recomendada sua execução nas condições atuais.",
        "O projeto apresenta ROI negativo ou nulo, VPL negativo e TIR abaixo da TMA. Esses sinais evidenciam inviabilidade econômica. A recomendação é abortar o projeto ou reformulá-lo completamente."
      )
    )
  )
)</f>
        <v>#VALUE!</v>
      </c>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c r="IW8" s="133"/>
      <c r="IX8" s="133"/>
      <c r="IY8" s="133"/>
      <c r="IZ8" s="133"/>
      <c r="JA8" s="133"/>
      <c r="JB8" s="133"/>
      <c r="JC8" s="133"/>
      <c r="JD8" s="133"/>
      <c r="JE8" s="133"/>
      <c r="JF8" s="133"/>
      <c r="JG8" s="133"/>
      <c r="JH8" s="133"/>
      <c r="JI8" s="133"/>
      <c r="JJ8" s="133"/>
      <c r="JK8" s="133"/>
      <c r="JL8" s="133"/>
      <c r="JM8" s="133"/>
      <c r="JN8" s="133"/>
      <c r="JO8" s="133"/>
      <c r="JP8" s="133"/>
      <c r="JQ8" s="133"/>
      <c r="JR8" s="133"/>
      <c r="JS8" s="133"/>
      <c r="JT8" s="133"/>
      <c r="JU8" s="133"/>
      <c r="JV8" s="133"/>
      <c r="JW8" s="133"/>
      <c r="JX8" s="133"/>
      <c r="JY8" s="133"/>
      <c r="JZ8" s="133"/>
      <c r="KA8" s="133"/>
      <c r="KB8" s="133"/>
      <c r="KC8" s="133"/>
      <c r="KD8" s="133"/>
      <c r="KE8" s="133"/>
      <c r="KF8" s="133"/>
      <c r="KG8" s="133"/>
      <c r="KH8" s="133"/>
      <c r="KI8" s="133"/>
      <c r="KJ8" s="133"/>
      <c r="KK8" s="133"/>
      <c r="KL8" s="133"/>
      <c r="KM8" s="133"/>
      <c r="KN8" s="133"/>
      <c r="KO8" s="133"/>
      <c r="KP8" s="133"/>
      <c r="KQ8" s="133"/>
      <c r="KR8" s="133"/>
      <c r="KS8" s="133"/>
      <c r="KT8" s="133"/>
      <c r="KU8" s="133"/>
      <c r="KV8" s="133"/>
      <c r="KW8" s="133"/>
      <c r="KX8" s="133"/>
      <c r="KY8" s="133"/>
      <c r="KZ8" s="133"/>
      <c r="LA8" s="133"/>
      <c r="LB8" s="133"/>
      <c r="LC8" s="133"/>
      <c r="LD8" s="133"/>
      <c r="LE8" s="133"/>
      <c r="LF8" s="133"/>
      <c r="LG8" s="133"/>
      <c r="LH8" s="133"/>
      <c r="LI8" s="133"/>
      <c r="LJ8" s="133"/>
      <c r="LK8" s="133"/>
      <c r="LL8" s="133"/>
      <c r="LM8" s="133"/>
      <c r="LN8" s="133"/>
      <c r="LO8" s="133"/>
      <c r="LP8" s="133"/>
      <c r="LQ8" s="133"/>
      <c r="LR8" s="133"/>
      <c r="LS8" s="133"/>
    </row>
    <row r="9" spans="1:331" s="43" customFormat="1" ht="34.950000000000003" customHeight="1">
      <c r="A9" s="86"/>
      <c r="B9" s="86"/>
      <c r="C9" s="1890"/>
      <c r="D9" s="1891"/>
      <c r="E9" s="1891"/>
      <c r="F9" s="1739"/>
      <c r="G9" s="1739"/>
      <c r="H9" s="1739"/>
      <c r="I9" s="1739"/>
      <c r="J9" s="1739"/>
      <c r="K9" s="1739"/>
      <c r="L9" s="1739"/>
      <c r="M9" s="1739"/>
      <c r="N9" s="1742"/>
      <c r="O9" s="427"/>
      <c r="P9" s="427"/>
      <c r="Q9" s="427"/>
      <c r="R9" s="427"/>
      <c r="S9" s="224"/>
      <c r="T9" s="224"/>
      <c r="U9" s="224"/>
      <c r="V9" s="224"/>
      <c r="W9" s="224"/>
      <c r="X9" s="224"/>
      <c r="Y9" s="224"/>
      <c r="Z9" s="224"/>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133"/>
      <c r="BO9" s="133"/>
      <c r="BP9" s="133"/>
      <c r="BQ9" s="415" t="str">
        <f>IF(F7="Cenário de Desistência: O cenário apresenta ROI negativo. O negócio não demonstra viabilidade financeira. Reavalie completamente a ideia antes de seguir em frente.","L",
IF(F7="Cenário de Alto Risco: ROI muito baixo. Avalie se vale o risco.","L",
IF(F7="Cenário Moderado: ROI moderado no cenário. Prossiga com cautela.","K",
IF(F7="Cenário Viável: ROI aceitável. Oportunidade interessante, mas avalie os riscos.","J",
IF(F7="Cenário de Alerta: ROI muito alto. Revise suas projeções, os números podem estar superestimados.","K",
IF(F7="Cenário Otimista: ROI elevado. Confirme as projeções antes de seguir.","K",
IF(F7="ROI muito baixo. O negócio pode não ser viável financeiramente. Avalie se os esforços e o investimento valem a pena para esse retorno.","K",
"?")))))))</f>
        <v>?</v>
      </c>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c r="IW9" s="133"/>
      <c r="IX9" s="133"/>
      <c r="IY9" s="133"/>
      <c r="IZ9" s="133"/>
      <c r="JA9" s="133"/>
      <c r="JB9" s="133"/>
      <c r="JC9" s="133"/>
      <c r="JD9" s="133"/>
      <c r="JE9" s="133"/>
      <c r="JF9" s="133"/>
      <c r="JG9" s="133"/>
      <c r="JH9" s="133"/>
      <c r="JI9" s="133"/>
      <c r="JJ9" s="133"/>
      <c r="JK9" s="133"/>
      <c r="JL9" s="133"/>
      <c r="JM9" s="133"/>
      <c r="JN9" s="133"/>
      <c r="JO9" s="133"/>
      <c r="JP9" s="133"/>
      <c r="JQ9" s="133"/>
      <c r="JR9" s="133"/>
      <c r="JS9" s="133"/>
      <c r="JT9" s="133"/>
      <c r="JU9" s="133"/>
      <c r="JV9" s="133"/>
      <c r="JW9" s="133"/>
      <c r="JX9" s="133"/>
      <c r="JY9" s="133"/>
      <c r="JZ9" s="133"/>
      <c r="KA9" s="133"/>
      <c r="KB9" s="133"/>
      <c r="KC9" s="133"/>
      <c r="KD9" s="133"/>
      <c r="KE9" s="133"/>
      <c r="KF9" s="133"/>
      <c r="KG9" s="133"/>
      <c r="KH9" s="133"/>
      <c r="KI9" s="133"/>
      <c r="KJ9" s="133"/>
      <c r="KK9" s="133"/>
      <c r="KL9" s="133"/>
      <c r="KM9" s="133"/>
      <c r="KN9" s="133"/>
      <c r="KO9" s="133"/>
      <c r="KP9" s="133"/>
      <c r="KQ9" s="133"/>
      <c r="KR9" s="133"/>
      <c r="KS9" s="133"/>
      <c r="KT9" s="133"/>
      <c r="KU9" s="133"/>
      <c r="KV9" s="133"/>
      <c r="KW9" s="133"/>
      <c r="KX9" s="133"/>
      <c r="KY9" s="133"/>
      <c r="KZ9" s="133"/>
      <c r="LA9" s="133"/>
      <c r="LB9" s="133"/>
      <c r="LC9" s="133"/>
      <c r="LD9" s="133"/>
      <c r="LE9" s="133"/>
      <c r="LF9" s="133"/>
      <c r="LG9" s="133"/>
      <c r="LH9" s="133"/>
      <c r="LI9" s="133"/>
      <c r="LJ9" s="133"/>
      <c r="LK9" s="133"/>
      <c r="LL9" s="133"/>
      <c r="LM9" s="133"/>
      <c r="LN9" s="133"/>
      <c r="LO9" s="133"/>
      <c r="LP9" s="133"/>
      <c r="LQ9" s="133"/>
      <c r="LR9" s="133"/>
      <c r="LS9" s="133"/>
    </row>
    <row r="10" spans="1:331" s="43" customFormat="1" ht="13.8" customHeight="1" thickBot="1">
      <c r="A10" s="86"/>
      <c r="B10" s="86"/>
      <c r="C10" s="1892"/>
      <c r="D10" s="1893"/>
      <c r="E10" s="1893"/>
      <c r="F10" s="1740"/>
      <c r="G10" s="1740"/>
      <c r="H10" s="1740"/>
      <c r="I10" s="1740"/>
      <c r="J10" s="1740"/>
      <c r="K10" s="1740"/>
      <c r="L10" s="1740"/>
      <c r="M10" s="1740"/>
      <c r="N10" s="1743"/>
      <c r="O10" s="86"/>
      <c r="P10" s="86"/>
      <c r="Q10" s="224"/>
      <c r="R10" s="224"/>
      <c r="S10" s="224"/>
      <c r="T10" s="224"/>
      <c r="U10" s="224"/>
      <c r="V10" s="224"/>
      <c r="W10" s="224"/>
      <c r="X10" s="224"/>
      <c r="Y10" s="224"/>
      <c r="Z10" s="224"/>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c r="CQ10" s="133"/>
      <c r="CR10" s="133"/>
      <c r="CS10" s="133"/>
      <c r="CT10" s="133"/>
      <c r="CU10" s="133"/>
      <c r="CV10" s="133"/>
      <c r="CW10" s="133"/>
      <c r="CX10" s="133"/>
      <c r="CY10" s="133"/>
      <c r="CZ10" s="133"/>
      <c r="DA10" s="133"/>
      <c r="DB10" s="133"/>
      <c r="DC10" s="133"/>
      <c r="DD10" s="133"/>
      <c r="DE10" s="133"/>
      <c r="DF10" s="133"/>
      <c r="DG10" s="133"/>
      <c r="DH10" s="133"/>
      <c r="DI10" s="133"/>
      <c r="DJ10" s="133"/>
      <c r="DK10" s="133"/>
      <c r="DL10" s="133"/>
      <c r="DM10" s="133"/>
      <c r="DN10" s="133"/>
      <c r="DO10" s="133"/>
      <c r="DP10" s="133"/>
      <c r="DQ10" s="133"/>
      <c r="DR10" s="133"/>
      <c r="DS10" s="133"/>
      <c r="DT10" s="133"/>
      <c r="DU10" s="133"/>
      <c r="DV10" s="133"/>
      <c r="DW10" s="133"/>
      <c r="DX10" s="133"/>
      <c r="DY10" s="133"/>
      <c r="DZ10" s="133"/>
      <c r="EA10" s="133"/>
      <c r="EB10" s="133"/>
      <c r="EC10" s="133"/>
      <c r="ED10" s="133"/>
      <c r="EE10" s="133"/>
      <c r="EF10" s="133"/>
      <c r="EG10" s="133"/>
      <c r="EH10" s="133"/>
      <c r="EI10" s="133"/>
      <c r="EJ10" s="133"/>
      <c r="EK10" s="133"/>
      <c r="EL10" s="133"/>
      <c r="EM10" s="133"/>
      <c r="EN10" s="133"/>
      <c r="EO10" s="133"/>
      <c r="EP10" s="133"/>
      <c r="EQ10" s="133"/>
      <c r="ER10" s="133"/>
      <c r="ES10" s="133"/>
      <c r="ET10" s="133"/>
      <c r="EU10" s="133"/>
      <c r="EV10" s="133"/>
      <c r="EW10" s="133"/>
      <c r="EX10" s="133"/>
      <c r="EY10" s="133"/>
      <c r="EZ10" s="133"/>
      <c r="FA10" s="133"/>
      <c r="FB10" s="133"/>
      <c r="FC10" s="133"/>
      <c r="FD10" s="133"/>
      <c r="FE10" s="133"/>
      <c r="FF10" s="133"/>
      <c r="FG10" s="133"/>
      <c r="FH10" s="133"/>
      <c r="FI10" s="133"/>
      <c r="FJ10" s="133"/>
      <c r="FK10" s="133"/>
      <c r="FL10" s="133"/>
      <c r="FM10" s="133"/>
      <c r="FN10" s="133"/>
      <c r="FO10" s="133"/>
      <c r="FP10" s="133"/>
      <c r="FQ10" s="133"/>
      <c r="FR10" s="133"/>
      <c r="FS10" s="133"/>
      <c r="FT10" s="133"/>
      <c r="FU10" s="133"/>
      <c r="FV10" s="133"/>
      <c r="FW10" s="133"/>
      <c r="FX10" s="133"/>
      <c r="FY10" s="133"/>
      <c r="FZ10" s="133"/>
      <c r="GA10" s="133"/>
      <c r="GB10" s="133"/>
      <c r="GC10" s="133"/>
      <c r="GD10" s="133"/>
      <c r="GE10" s="133"/>
      <c r="GF10" s="133"/>
      <c r="GG10" s="133"/>
      <c r="GH10" s="133"/>
      <c r="GI10" s="133"/>
      <c r="GJ10" s="133"/>
      <c r="GK10" s="133"/>
      <c r="GL10" s="133"/>
      <c r="GM10" s="133"/>
      <c r="GN10" s="133"/>
      <c r="GO10" s="133"/>
      <c r="GP10" s="133"/>
      <c r="GQ10" s="133"/>
      <c r="GR10" s="133"/>
      <c r="GS10" s="133"/>
      <c r="GT10" s="133"/>
      <c r="GU10" s="133"/>
      <c r="GV10" s="133"/>
      <c r="GW10" s="133"/>
      <c r="GX10" s="133"/>
      <c r="GY10" s="133"/>
      <c r="GZ10" s="133"/>
      <c r="HA10" s="133"/>
      <c r="HB10" s="133"/>
      <c r="HC10" s="133"/>
      <c r="HD10" s="133"/>
      <c r="HE10" s="133"/>
      <c r="HF10" s="133"/>
      <c r="HG10" s="133"/>
      <c r="HH10" s="133"/>
      <c r="HI10" s="133"/>
      <c r="HJ10" s="133"/>
      <c r="HK10" s="133"/>
      <c r="HL10" s="133"/>
      <c r="HM10" s="133"/>
      <c r="HN10" s="133"/>
      <c r="HO10" s="133"/>
      <c r="HP10" s="133"/>
      <c r="HQ10" s="133"/>
      <c r="HR10" s="133"/>
      <c r="HS10" s="133"/>
      <c r="HT10" s="133"/>
      <c r="HU10" s="133"/>
      <c r="HV10" s="133"/>
      <c r="HW10" s="133"/>
      <c r="HX10" s="133"/>
      <c r="HY10" s="133"/>
      <c r="HZ10" s="133"/>
      <c r="IA10" s="133"/>
      <c r="IB10" s="133"/>
      <c r="IC10" s="133"/>
      <c r="ID10" s="133"/>
      <c r="IE10" s="133"/>
      <c r="IF10" s="133"/>
      <c r="IG10" s="133"/>
      <c r="IH10" s="133"/>
      <c r="II10" s="133"/>
      <c r="IJ10" s="133"/>
      <c r="IK10" s="133"/>
      <c r="IL10" s="133"/>
      <c r="IM10" s="133"/>
      <c r="IN10" s="133"/>
      <c r="IO10" s="133"/>
      <c r="IP10" s="133"/>
      <c r="IQ10" s="133"/>
      <c r="IR10" s="133"/>
      <c r="IS10" s="133"/>
      <c r="IT10" s="133"/>
      <c r="IU10" s="133"/>
      <c r="IV10" s="133"/>
      <c r="IW10" s="133"/>
      <c r="IX10" s="133"/>
      <c r="IY10" s="133"/>
      <c r="IZ10" s="133"/>
      <c r="JA10" s="133"/>
      <c r="JB10" s="133"/>
      <c r="JC10" s="133"/>
      <c r="JD10" s="133"/>
      <c r="JE10" s="133"/>
      <c r="JF10" s="133"/>
      <c r="JG10" s="133"/>
      <c r="JH10" s="133"/>
      <c r="JI10" s="133"/>
      <c r="JJ10" s="133"/>
      <c r="JK10" s="133"/>
      <c r="JL10" s="133"/>
      <c r="JM10" s="133"/>
      <c r="JN10" s="133"/>
      <c r="JO10" s="133"/>
      <c r="JP10" s="133"/>
      <c r="JQ10" s="133"/>
      <c r="JR10" s="133"/>
      <c r="JS10" s="133"/>
      <c r="JT10" s="133"/>
      <c r="JU10" s="133"/>
      <c r="JV10" s="133"/>
      <c r="JW10" s="133"/>
      <c r="JX10" s="133"/>
      <c r="JY10" s="133"/>
      <c r="JZ10" s="133"/>
      <c r="KA10" s="133"/>
      <c r="KB10" s="133"/>
      <c r="KC10" s="133"/>
      <c r="KD10" s="133"/>
      <c r="KE10" s="133"/>
      <c r="KF10" s="133"/>
      <c r="KG10" s="133"/>
      <c r="KH10" s="133"/>
      <c r="KI10" s="133"/>
      <c r="KJ10" s="133"/>
      <c r="KK10" s="133"/>
      <c r="KL10" s="133"/>
      <c r="KM10" s="133"/>
      <c r="KN10" s="133"/>
      <c r="KO10" s="133"/>
      <c r="KP10" s="133"/>
      <c r="KQ10" s="133"/>
      <c r="KR10" s="133"/>
      <c r="KS10" s="133"/>
      <c r="KT10" s="133"/>
      <c r="KU10" s="133"/>
      <c r="KV10" s="133"/>
      <c r="KW10" s="133"/>
      <c r="KX10" s="133"/>
      <c r="KY10" s="133"/>
      <c r="KZ10" s="133"/>
      <c r="LA10" s="133"/>
      <c r="LB10" s="133"/>
      <c r="LC10" s="133"/>
      <c r="LD10" s="133"/>
      <c r="LE10" s="133"/>
      <c r="LF10" s="133"/>
      <c r="LG10" s="133"/>
      <c r="LH10" s="133"/>
      <c r="LI10" s="133"/>
      <c r="LJ10" s="133"/>
      <c r="LK10" s="133"/>
      <c r="LL10" s="133"/>
      <c r="LM10" s="133"/>
      <c r="LN10" s="133"/>
      <c r="LO10" s="133"/>
      <c r="LP10" s="133"/>
      <c r="LQ10" s="133"/>
      <c r="LR10" s="133"/>
      <c r="LS10" s="133"/>
    </row>
    <row r="11" spans="1:331" s="43" customFormat="1" ht="13.8" customHeight="1" thickBot="1">
      <c r="A11" s="86"/>
      <c r="B11" s="86"/>
      <c r="C11" s="86"/>
      <c r="D11" s="86"/>
      <c r="E11" s="86"/>
      <c r="F11" s="446"/>
      <c r="G11" s="446"/>
      <c r="H11" s="446"/>
      <c r="I11" s="446"/>
      <c r="J11" s="446"/>
      <c r="K11" s="446"/>
      <c r="L11" s="446"/>
      <c r="M11" s="446"/>
      <c r="N11" s="604"/>
      <c r="O11" s="86"/>
      <c r="P11" s="86"/>
      <c r="Q11" s="224"/>
      <c r="R11" s="224"/>
      <c r="S11" s="224"/>
      <c r="T11" s="224"/>
      <c r="U11" s="224"/>
      <c r="V11" s="224"/>
      <c r="W11" s="224"/>
      <c r="X11" s="224"/>
      <c r="Y11" s="224"/>
      <c r="Z11" s="224"/>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133"/>
      <c r="BO11" s="133"/>
      <c r="BP11" s="133"/>
      <c r="BQ11" s="133"/>
      <c r="BR11" s="133"/>
      <c r="BS11" s="133"/>
      <c r="BT11" s="133"/>
      <c r="BU11" s="133"/>
      <c r="BV11" s="133"/>
      <c r="BW11" s="133"/>
      <c r="BX11" s="133"/>
      <c r="BY11" s="133"/>
      <c r="BZ11" s="133"/>
      <c r="CA11" s="133"/>
      <c r="CB11" s="133"/>
      <c r="CC11" s="133"/>
      <c r="CD11" s="133"/>
      <c r="CE11" s="133"/>
      <c r="CF11" s="133"/>
      <c r="CG11" s="133"/>
      <c r="CH11" s="133"/>
      <c r="CI11" s="133"/>
      <c r="CJ11" s="133"/>
      <c r="CK11" s="133"/>
      <c r="CL11" s="133"/>
      <c r="CM11" s="133"/>
      <c r="CN11" s="133"/>
      <c r="CO11" s="133"/>
      <c r="CP11" s="133"/>
      <c r="CQ11" s="133"/>
      <c r="CR11" s="133"/>
      <c r="CS11" s="133"/>
      <c r="CT11" s="133"/>
      <c r="CU11" s="133"/>
      <c r="CV11" s="133"/>
      <c r="CW11" s="133"/>
      <c r="CX11" s="133"/>
      <c r="CY11" s="133"/>
      <c r="CZ11" s="133"/>
      <c r="DA11" s="133"/>
      <c r="DB11" s="133"/>
      <c r="DC11" s="133"/>
      <c r="DD11" s="133"/>
      <c r="DE11" s="133"/>
      <c r="DF11" s="133"/>
      <c r="DG11" s="133"/>
      <c r="DH11" s="133"/>
      <c r="DI11" s="133"/>
      <c r="DJ11" s="133"/>
      <c r="DK11" s="133"/>
      <c r="DL11" s="133"/>
      <c r="DM11" s="133"/>
      <c r="DN11" s="133"/>
      <c r="DO11" s="133"/>
      <c r="DP11" s="133"/>
      <c r="DQ11" s="133"/>
      <c r="DR11" s="133"/>
      <c r="DS11" s="133"/>
      <c r="DT11" s="133"/>
      <c r="DU11" s="133"/>
      <c r="DV11" s="133"/>
      <c r="DW11" s="133"/>
      <c r="DX11" s="133"/>
      <c r="DY11" s="133"/>
      <c r="DZ11" s="133"/>
      <c r="EA11" s="133"/>
      <c r="EB11" s="133"/>
      <c r="EC11" s="133"/>
      <c r="ED11" s="133"/>
      <c r="EE11" s="133"/>
      <c r="EF11" s="133"/>
      <c r="EG11" s="133"/>
      <c r="EH11" s="133"/>
      <c r="EI11" s="133"/>
      <c r="EJ11" s="133"/>
      <c r="EK11" s="133"/>
      <c r="EL11" s="133"/>
      <c r="EM11" s="133"/>
      <c r="EN11" s="133"/>
      <c r="EO11" s="133"/>
      <c r="EP11" s="133"/>
      <c r="EQ11" s="133"/>
      <c r="ER11" s="133"/>
      <c r="ES11" s="133"/>
      <c r="ET11" s="133"/>
      <c r="EU11" s="133"/>
      <c r="EV11" s="133"/>
      <c r="EW11" s="133"/>
      <c r="EX11" s="133"/>
      <c r="EY11" s="133"/>
      <c r="EZ11" s="133"/>
      <c r="FA11" s="133"/>
      <c r="FB11" s="133"/>
      <c r="FC11" s="133"/>
      <c r="FD11" s="133"/>
      <c r="FE11" s="133"/>
      <c r="FF11" s="133"/>
      <c r="FG11" s="133"/>
      <c r="FH11" s="133"/>
      <c r="FI11" s="133"/>
      <c r="FJ11" s="133"/>
      <c r="FK11" s="133"/>
      <c r="FL11" s="133"/>
      <c r="FM11" s="133"/>
      <c r="FN11" s="133"/>
      <c r="FO11" s="133"/>
      <c r="FP11" s="133"/>
      <c r="FQ11" s="133"/>
      <c r="FR11" s="133"/>
      <c r="FS11" s="133"/>
      <c r="FT11" s="133"/>
      <c r="FU11" s="133"/>
      <c r="FV11" s="133"/>
      <c r="FW11" s="133"/>
      <c r="FX11" s="133"/>
      <c r="FY11" s="133"/>
      <c r="FZ11" s="133"/>
      <c r="GA11" s="133"/>
      <c r="GB11" s="133"/>
      <c r="GC11" s="133"/>
      <c r="GD11" s="133"/>
      <c r="GE11" s="133"/>
      <c r="GF11" s="133"/>
      <c r="GG11" s="133"/>
      <c r="GH11" s="133"/>
      <c r="GI11" s="133"/>
      <c r="GJ11" s="133"/>
      <c r="GK11" s="133"/>
      <c r="GL11" s="133"/>
      <c r="GM11" s="133"/>
      <c r="GN11" s="133"/>
      <c r="GO11" s="133"/>
      <c r="GP11" s="133"/>
      <c r="GQ11" s="133"/>
      <c r="GR11" s="133"/>
      <c r="GS11" s="133"/>
      <c r="GT11" s="133"/>
      <c r="GU11" s="133"/>
      <c r="GV11" s="133"/>
      <c r="GW11" s="133"/>
      <c r="GX11" s="133"/>
      <c r="GY11" s="133"/>
      <c r="GZ11" s="133"/>
      <c r="HA11" s="133"/>
      <c r="HB11" s="133"/>
      <c r="HC11" s="133"/>
      <c r="HD11" s="133"/>
      <c r="HE11" s="133"/>
      <c r="HF11" s="133"/>
      <c r="HG11" s="133"/>
      <c r="HH11" s="133"/>
      <c r="HI11" s="133"/>
      <c r="HJ11" s="133"/>
      <c r="HK11" s="133"/>
      <c r="HL11" s="133"/>
      <c r="HM11" s="133"/>
      <c r="HN11" s="133"/>
      <c r="HO11" s="133"/>
      <c r="HP11" s="133"/>
      <c r="HQ11" s="133"/>
      <c r="HR11" s="133"/>
      <c r="HS11" s="133"/>
      <c r="HT11" s="133"/>
      <c r="HU11" s="133"/>
      <c r="HV11" s="133"/>
      <c r="HW11" s="133"/>
      <c r="HX11" s="133"/>
      <c r="HY11" s="133"/>
      <c r="HZ11" s="133"/>
      <c r="IA11" s="133"/>
      <c r="IB11" s="133"/>
      <c r="IC11" s="133"/>
      <c r="ID11" s="133"/>
      <c r="IE11" s="133"/>
      <c r="IF11" s="133"/>
      <c r="IG11" s="133"/>
      <c r="IH11" s="133"/>
      <c r="II11" s="133"/>
      <c r="IJ11" s="133"/>
      <c r="IK11" s="133"/>
      <c r="IL11" s="133"/>
      <c r="IM11" s="133"/>
      <c r="IN11" s="133"/>
      <c r="IO11" s="133"/>
      <c r="IP11" s="133"/>
      <c r="IQ11" s="133"/>
      <c r="IR11" s="133"/>
      <c r="IS11" s="133"/>
      <c r="IT11" s="133"/>
      <c r="IU11" s="133"/>
      <c r="IV11" s="133"/>
      <c r="IW11" s="133"/>
      <c r="IX11" s="133"/>
      <c r="IY11" s="133"/>
      <c r="IZ11" s="133"/>
      <c r="JA11" s="133"/>
      <c r="JB11" s="133"/>
      <c r="JC11" s="133"/>
      <c r="JD11" s="133"/>
      <c r="JE11" s="133"/>
      <c r="JF11" s="133"/>
      <c r="JG11" s="133"/>
      <c r="JH11" s="133"/>
      <c r="JI11" s="133"/>
      <c r="JJ11" s="133"/>
      <c r="JK11" s="133"/>
      <c r="JL11" s="133"/>
      <c r="JM11" s="133"/>
      <c r="JN11" s="133"/>
      <c r="JO11" s="133"/>
      <c r="JP11" s="133"/>
      <c r="JQ11" s="133"/>
      <c r="JR11" s="133"/>
      <c r="JS11" s="133"/>
      <c r="JT11" s="133"/>
      <c r="JU11" s="133"/>
      <c r="JV11" s="133"/>
      <c r="JW11" s="133"/>
      <c r="JX11" s="133"/>
      <c r="JY11" s="133"/>
      <c r="JZ11" s="133"/>
      <c r="KA11" s="133"/>
      <c r="KB11" s="133"/>
      <c r="KC11" s="133"/>
      <c r="KD11" s="133"/>
      <c r="KE11" s="133"/>
      <c r="KF11" s="133"/>
      <c r="KG11" s="133"/>
      <c r="KH11" s="133"/>
      <c r="KI11" s="133"/>
      <c r="KJ11" s="133"/>
      <c r="KK11" s="133"/>
      <c r="KL11" s="133"/>
      <c r="KM11" s="133"/>
      <c r="KN11" s="133"/>
      <c r="KO11" s="133"/>
      <c r="KP11" s="133"/>
      <c r="KQ11" s="133"/>
      <c r="KR11" s="133"/>
      <c r="KS11" s="133"/>
      <c r="KT11" s="133"/>
      <c r="KU11" s="133"/>
      <c r="KV11" s="133"/>
      <c r="KW11" s="133"/>
      <c r="KX11" s="133"/>
      <c r="KY11" s="133"/>
      <c r="KZ11" s="133"/>
      <c r="LA11" s="133"/>
      <c r="LB11" s="133"/>
      <c r="LC11" s="133"/>
      <c r="LD11" s="133"/>
      <c r="LE11" s="133"/>
      <c r="LF11" s="133"/>
      <c r="LG11" s="133"/>
      <c r="LH11" s="133"/>
      <c r="LI11" s="133"/>
      <c r="LJ11" s="133"/>
      <c r="LK11" s="133"/>
      <c r="LL11" s="133"/>
      <c r="LM11" s="133"/>
      <c r="LN11" s="133"/>
      <c r="LO11" s="133"/>
      <c r="LP11" s="133"/>
      <c r="LQ11" s="133"/>
      <c r="LR11" s="133"/>
      <c r="LS11" s="133"/>
    </row>
    <row r="12" spans="1:331" s="43" customFormat="1" ht="39.6" customHeight="1">
      <c r="A12" s="86"/>
      <c r="B12" s="86"/>
      <c r="C12" s="1882" t="s">
        <v>870</v>
      </c>
      <c r="D12" s="1883"/>
      <c r="E12" s="1884"/>
      <c r="F12" s="1719" t="s">
        <v>871</v>
      </c>
      <c r="G12" s="1720"/>
      <c r="H12" s="1725" t="s">
        <v>83</v>
      </c>
      <c r="I12" s="1726"/>
      <c r="J12" s="1726"/>
      <c r="K12" s="1726"/>
      <c r="L12" s="1726"/>
      <c r="M12" s="1726"/>
      <c r="N12" s="1721" t="str">
        <f>DR13</f>
        <v>?</v>
      </c>
      <c r="P12" s="86"/>
      <c r="Q12" s="224"/>
      <c r="R12" s="224"/>
      <c r="S12" s="224"/>
      <c r="T12" s="224"/>
      <c r="U12" s="224"/>
      <c r="V12" s="224"/>
      <c r="W12" s="224"/>
      <c r="X12" s="224"/>
      <c r="Y12" s="224"/>
      <c r="Z12" s="224"/>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c r="BL12" s="86"/>
      <c r="BM12" s="86"/>
      <c r="BN12" s="133"/>
      <c r="BO12" s="133"/>
      <c r="BP12" s="133"/>
      <c r="BQ12" s="133"/>
      <c r="BR12" s="133"/>
      <c r="BS12" s="133"/>
      <c r="BT12" s="133"/>
      <c r="BU12" s="133"/>
      <c r="BV12" s="133"/>
      <c r="BW12" s="133"/>
      <c r="BX12" s="133"/>
      <c r="BY12" s="133"/>
      <c r="BZ12" s="133"/>
      <c r="CA12" s="133"/>
      <c r="CB12" s="133"/>
      <c r="CC12" s="133"/>
      <c r="CD12" s="133"/>
      <c r="CE12" s="133"/>
      <c r="CF12" s="133"/>
      <c r="CG12" s="133"/>
      <c r="CH12" s="133"/>
      <c r="CI12" s="133"/>
      <c r="CJ12" s="133"/>
      <c r="CK12" s="133"/>
      <c r="CL12" s="133"/>
      <c r="CM12" s="133"/>
      <c r="CN12" s="133"/>
      <c r="CO12" s="133"/>
      <c r="CP12" s="133"/>
      <c r="CQ12" s="133"/>
      <c r="CR12" s="133"/>
      <c r="CS12" s="133"/>
      <c r="CT12" s="133"/>
      <c r="CU12" s="133"/>
      <c r="CV12" s="133"/>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c r="DU12" s="133"/>
      <c r="DV12" s="133"/>
      <c r="DW12" s="133"/>
      <c r="DX12" s="133"/>
      <c r="DY12" s="133"/>
      <c r="DZ12" s="133"/>
      <c r="EA12" s="133"/>
      <c r="EB12" s="133"/>
      <c r="EC12" s="133"/>
      <c r="ED12" s="133"/>
      <c r="EE12" s="133"/>
      <c r="EF12" s="133"/>
      <c r="EG12" s="133"/>
      <c r="EH12" s="133"/>
      <c r="EI12" s="133"/>
      <c r="EJ12" s="133"/>
      <c r="EK12" s="133"/>
      <c r="EL12" s="133"/>
      <c r="EM12" s="133"/>
      <c r="EN12" s="133"/>
      <c r="EO12" s="133"/>
      <c r="EP12" s="133"/>
      <c r="EQ12" s="133"/>
      <c r="ER12" s="133"/>
      <c r="ES12" s="133"/>
      <c r="ET12" s="133"/>
      <c r="EU12" s="133"/>
      <c r="EV12" s="133"/>
      <c r="EW12" s="133"/>
      <c r="EX12" s="133"/>
      <c r="EY12" s="133"/>
      <c r="EZ12" s="133"/>
      <c r="FA12" s="133"/>
      <c r="FB12" s="133"/>
      <c r="FC12" s="133"/>
      <c r="FD12" s="133"/>
      <c r="FE12" s="133"/>
      <c r="FF12" s="133"/>
      <c r="FG12" s="133"/>
      <c r="FH12" s="133"/>
      <c r="FI12" s="133"/>
      <c r="FJ12" s="133"/>
      <c r="FK12" s="133"/>
      <c r="FL12" s="133"/>
      <c r="FM12" s="133"/>
      <c r="FN12" s="133"/>
      <c r="FO12" s="133"/>
      <c r="FP12" s="133"/>
      <c r="FQ12" s="133"/>
      <c r="FR12" s="133"/>
      <c r="FS12" s="133"/>
      <c r="FT12" s="133"/>
      <c r="FU12" s="133"/>
      <c r="FV12" s="133"/>
      <c r="FW12" s="133"/>
      <c r="FX12" s="133"/>
      <c r="FY12" s="133"/>
      <c r="FZ12" s="133"/>
      <c r="GA12" s="133"/>
      <c r="GB12" s="133"/>
      <c r="GC12" s="133"/>
      <c r="GD12" s="133"/>
      <c r="GE12" s="133"/>
      <c r="GF12" s="133"/>
      <c r="GG12" s="133"/>
      <c r="GH12" s="133"/>
      <c r="GI12" s="133"/>
      <c r="GJ12" s="133"/>
      <c r="GK12" s="133"/>
      <c r="GL12" s="133"/>
      <c r="GM12" s="133"/>
      <c r="GN12" s="133"/>
      <c r="GO12" s="133"/>
      <c r="GP12" s="133"/>
      <c r="GQ12" s="133"/>
      <c r="GR12" s="133"/>
      <c r="GS12" s="133"/>
      <c r="GT12" s="133"/>
      <c r="GU12" s="133"/>
      <c r="GV12" s="133"/>
      <c r="GW12" s="133"/>
      <c r="GX12" s="133"/>
      <c r="GY12" s="133"/>
      <c r="GZ12" s="133"/>
      <c r="HA12" s="133"/>
      <c r="HB12" s="133"/>
      <c r="HC12" s="133"/>
      <c r="HD12" s="133"/>
      <c r="HE12" s="133"/>
      <c r="HF12" s="133"/>
      <c r="HG12" s="133"/>
      <c r="HH12" s="133"/>
      <c r="HI12" s="133"/>
      <c r="HJ12" s="133"/>
      <c r="HK12" s="133"/>
      <c r="HL12" s="133"/>
      <c r="HM12" s="133"/>
      <c r="HN12" s="133"/>
      <c r="HO12" s="133"/>
      <c r="HP12" s="133"/>
      <c r="HQ12" s="133"/>
      <c r="HR12" s="133"/>
      <c r="HS12" s="133"/>
      <c r="HT12" s="133"/>
      <c r="HU12" s="133"/>
      <c r="HV12" s="133"/>
      <c r="HW12" s="133"/>
      <c r="HX12" s="133"/>
      <c r="HY12" s="133"/>
      <c r="HZ12" s="133"/>
      <c r="IA12" s="133"/>
      <c r="IB12" s="133"/>
      <c r="IC12" s="133"/>
      <c r="ID12" s="133"/>
      <c r="IE12" s="133"/>
      <c r="IF12" s="133"/>
      <c r="IG12" s="133"/>
      <c r="IH12" s="133"/>
      <c r="II12" s="133"/>
      <c r="IJ12" s="133"/>
      <c r="IK12" s="133"/>
      <c r="IL12" s="133"/>
      <c r="IM12" s="133"/>
      <c r="IN12" s="133"/>
      <c r="IO12" s="133"/>
      <c r="IP12" s="133"/>
      <c r="IQ12" s="133"/>
      <c r="IR12" s="133"/>
      <c r="IS12" s="133"/>
      <c r="IT12" s="133"/>
      <c r="IU12" s="133"/>
      <c r="IV12" s="133"/>
      <c r="IW12" s="133"/>
      <c r="IX12" s="133"/>
      <c r="IY12" s="133"/>
      <c r="IZ12" s="133"/>
      <c r="JA12" s="133"/>
      <c r="JB12" s="133"/>
      <c r="JC12" s="133"/>
      <c r="JD12" s="133"/>
      <c r="JE12" s="133"/>
      <c r="JF12" s="133"/>
      <c r="JG12" s="133"/>
      <c r="JH12" s="133"/>
      <c r="JI12" s="133"/>
      <c r="JJ12" s="133"/>
      <c r="JK12" s="133"/>
      <c r="JL12" s="133"/>
      <c r="JM12" s="133"/>
      <c r="JN12" s="133"/>
      <c r="JO12" s="133"/>
      <c r="JP12" s="133"/>
      <c r="JQ12" s="133"/>
      <c r="JR12" s="133"/>
      <c r="JS12" s="133"/>
      <c r="JT12" s="133"/>
      <c r="JU12" s="133"/>
      <c r="JV12" s="133"/>
      <c r="JW12" s="133"/>
      <c r="JX12" s="133"/>
      <c r="JY12" s="133"/>
      <c r="JZ12" s="133"/>
      <c r="KA12" s="133"/>
      <c r="KB12" s="133"/>
      <c r="KC12" s="133"/>
      <c r="KD12" s="133"/>
      <c r="KE12" s="133"/>
      <c r="KF12" s="133"/>
      <c r="KG12" s="133"/>
      <c r="KH12" s="133"/>
      <c r="KI12" s="133"/>
      <c r="KJ12" s="133"/>
      <c r="KK12" s="133"/>
      <c r="KL12" s="133"/>
      <c r="KM12" s="133"/>
      <c r="KN12" s="133"/>
      <c r="KO12" s="133"/>
      <c r="KP12" s="133"/>
      <c r="KQ12" s="133"/>
      <c r="KR12" s="133"/>
      <c r="KS12" s="133"/>
      <c r="KT12" s="133"/>
      <c r="KU12" s="133"/>
      <c r="KV12" s="133"/>
      <c r="KW12" s="133"/>
      <c r="KX12" s="133"/>
      <c r="KY12" s="133"/>
      <c r="KZ12" s="133"/>
      <c r="LA12" s="133"/>
      <c r="LB12" s="133"/>
      <c r="LC12" s="133"/>
      <c r="LD12" s="133"/>
      <c r="LE12" s="133"/>
      <c r="LF12" s="133"/>
      <c r="LG12" s="133"/>
      <c r="LH12" s="133"/>
      <c r="LI12" s="133"/>
      <c r="LJ12" s="133"/>
      <c r="LK12" s="133"/>
      <c r="LL12" s="133"/>
      <c r="LM12" s="133"/>
      <c r="LN12" s="133"/>
      <c r="LO12" s="133"/>
      <c r="LP12" s="133"/>
      <c r="LQ12" s="133"/>
      <c r="LR12" s="133"/>
      <c r="LS12" s="133"/>
    </row>
    <row r="13" spans="1:331" s="43" customFormat="1" ht="72.599999999999994" customHeight="1" thickBot="1">
      <c r="A13" s="86"/>
      <c r="B13" s="86"/>
      <c r="C13" s="1885"/>
      <c r="D13" s="1886"/>
      <c r="E13" s="1887"/>
      <c r="F13" s="1723"/>
      <c r="G13" s="1724"/>
      <c r="H13" s="1727"/>
      <c r="I13" s="1728"/>
      <c r="J13" s="1728"/>
      <c r="K13" s="1728"/>
      <c r="L13" s="1728"/>
      <c r="M13" s="1728"/>
      <c r="N13" s="1722"/>
      <c r="Q13" s="224"/>
      <c r="R13" s="224"/>
      <c r="S13" s="224"/>
      <c r="T13" s="224"/>
      <c r="U13" s="224"/>
      <c r="V13" s="224"/>
      <c r="W13" s="224"/>
      <c r="X13" s="224"/>
      <c r="Y13" s="224"/>
      <c r="Z13" s="224"/>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c r="CQ13" s="133"/>
      <c r="CR13" s="133"/>
      <c r="CS13" s="133"/>
      <c r="CT13" s="133"/>
      <c r="CU13" s="133"/>
      <c r="CV13" s="133"/>
      <c r="CW13" s="133"/>
      <c r="CX13" s="133"/>
      <c r="CY13" s="133"/>
      <c r="CZ13" s="133"/>
      <c r="DA13" s="133"/>
      <c r="DB13" s="133"/>
      <c r="DC13" s="133"/>
      <c r="DD13" s="133"/>
      <c r="DE13" s="133"/>
      <c r="DF13" s="133"/>
      <c r="DG13" s="133"/>
      <c r="DH13" s="133"/>
      <c r="DI13" s="133"/>
      <c r="DJ13" s="133"/>
      <c r="DK13" s="133"/>
      <c r="DL13" s="133"/>
      <c r="DM13" s="133"/>
      <c r="DN13" s="133"/>
      <c r="DO13" s="133"/>
      <c r="DP13" s="133"/>
      <c r="DQ13" s="133"/>
      <c r="DR13" s="86" t="str">
        <f>IF(F13="SIM","J",IF(F13="NÃO","L","?"))</f>
        <v>?</v>
      </c>
      <c r="DS13" s="133"/>
      <c r="DT13" s="133"/>
      <c r="DU13" s="133"/>
      <c r="DV13" s="133"/>
      <c r="DW13" s="133"/>
      <c r="DX13" s="133"/>
      <c r="DY13" s="133"/>
      <c r="DZ13" s="133"/>
      <c r="EA13" s="133"/>
      <c r="EB13" s="133"/>
      <c r="EC13" s="133"/>
      <c r="ED13" s="133"/>
      <c r="EE13" s="133"/>
      <c r="EF13" s="133"/>
      <c r="EG13" s="133"/>
      <c r="EH13" s="133"/>
      <c r="EI13" s="133"/>
      <c r="EJ13" s="133"/>
      <c r="EK13" s="133"/>
      <c r="EL13" s="133"/>
      <c r="EM13" s="133"/>
      <c r="EN13" s="133"/>
      <c r="EO13" s="133"/>
      <c r="EP13" s="133"/>
      <c r="EQ13" s="133"/>
      <c r="ER13" s="133"/>
      <c r="ES13" s="133"/>
      <c r="ET13" s="133"/>
      <c r="EU13" s="133"/>
      <c r="EV13" s="133"/>
      <c r="EW13" s="133"/>
      <c r="EX13" s="133"/>
      <c r="EY13" s="133"/>
      <c r="EZ13" s="133"/>
      <c r="FA13" s="133"/>
      <c r="FB13" s="133"/>
      <c r="FC13" s="133"/>
      <c r="FD13" s="133"/>
      <c r="FE13" s="133"/>
      <c r="FF13" s="133"/>
      <c r="FG13" s="133"/>
      <c r="FH13" s="133"/>
      <c r="FI13" s="133"/>
      <c r="FJ13" s="133"/>
      <c r="FK13" s="133"/>
      <c r="FL13" s="133"/>
      <c r="FM13" s="133"/>
      <c r="FN13" s="133"/>
      <c r="FO13" s="133"/>
      <c r="FP13" s="133"/>
      <c r="FQ13" s="133"/>
      <c r="FR13" s="133"/>
      <c r="FS13" s="133"/>
      <c r="FT13" s="133"/>
      <c r="FU13" s="133"/>
      <c r="FV13" s="133"/>
      <c r="FW13" s="133"/>
      <c r="FX13" s="133"/>
      <c r="FY13" s="133"/>
      <c r="FZ13" s="133"/>
      <c r="GA13" s="133"/>
      <c r="GB13" s="133"/>
      <c r="GC13" s="133"/>
      <c r="GD13" s="133"/>
      <c r="GE13" s="133"/>
      <c r="GF13" s="133"/>
      <c r="GG13" s="133"/>
      <c r="GH13" s="133"/>
      <c r="GI13" s="133"/>
      <c r="GJ13" s="133"/>
      <c r="GK13" s="133"/>
      <c r="GL13" s="133"/>
      <c r="GM13" s="133"/>
      <c r="GN13" s="133"/>
      <c r="GO13" s="133"/>
      <c r="GP13" s="133"/>
      <c r="GQ13" s="133"/>
      <c r="GR13" s="133"/>
      <c r="GS13" s="133"/>
      <c r="GT13" s="133"/>
      <c r="GU13" s="133"/>
      <c r="GV13" s="133"/>
      <c r="GW13" s="133"/>
      <c r="GX13" s="133"/>
      <c r="GY13" s="133"/>
      <c r="GZ13" s="133"/>
      <c r="HA13" s="133"/>
      <c r="HB13" s="133"/>
      <c r="HC13" s="133"/>
      <c r="HD13" s="133"/>
      <c r="HE13" s="133"/>
      <c r="HF13" s="133"/>
      <c r="HG13" s="133"/>
      <c r="HH13" s="133"/>
      <c r="HI13" s="133"/>
      <c r="HJ13" s="133"/>
      <c r="HK13" s="133"/>
      <c r="HL13" s="133"/>
      <c r="HM13" s="133"/>
      <c r="HN13" s="133"/>
      <c r="HO13" s="133"/>
      <c r="HP13" s="133"/>
      <c r="HQ13" s="133"/>
      <c r="HR13" s="133"/>
      <c r="HS13" s="133"/>
      <c r="HT13" s="133"/>
      <c r="HU13" s="133"/>
      <c r="HV13" s="133"/>
      <c r="HW13" s="133"/>
      <c r="HX13" s="133"/>
      <c r="HY13" s="133"/>
      <c r="HZ13" s="133"/>
      <c r="IA13" s="133"/>
      <c r="IB13" s="133"/>
      <c r="IC13" s="133"/>
      <c r="ID13" s="133"/>
      <c r="IE13" s="133"/>
      <c r="IF13" s="133"/>
      <c r="IG13" s="133"/>
      <c r="IH13" s="133"/>
      <c r="II13" s="133"/>
      <c r="IJ13" s="133"/>
      <c r="IK13" s="133"/>
      <c r="IL13" s="133"/>
      <c r="IM13" s="133"/>
      <c r="IN13" s="133"/>
      <c r="IO13" s="133"/>
      <c r="IP13" s="133"/>
      <c r="IQ13" s="133"/>
      <c r="IR13" s="133"/>
      <c r="IS13" s="133"/>
      <c r="IT13" s="133"/>
      <c r="IU13" s="133"/>
      <c r="IV13" s="133"/>
      <c r="IW13" s="133"/>
      <c r="IX13" s="133"/>
      <c r="IY13" s="133"/>
      <c r="IZ13" s="133"/>
      <c r="JA13" s="133"/>
      <c r="JB13" s="133"/>
      <c r="JC13" s="133"/>
      <c r="JD13" s="133"/>
      <c r="JE13" s="133"/>
      <c r="JF13" s="133"/>
      <c r="JG13" s="133"/>
      <c r="JH13" s="133"/>
      <c r="JI13" s="133"/>
      <c r="JJ13" s="133"/>
      <c r="JK13" s="133"/>
      <c r="JL13" s="133"/>
      <c r="JM13" s="133"/>
      <c r="JN13" s="133"/>
      <c r="JO13" s="133"/>
      <c r="JP13" s="133"/>
      <c r="JQ13" s="133"/>
      <c r="JR13" s="133"/>
      <c r="JS13" s="133"/>
      <c r="JT13" s="133"/>
      <c r="JU13" s="133"/>
      <c r="JV13" s="133"/>
      <c r="JW13" s="133"/>
      <c r="JX13" s="133"/>
      <c r="JY13" s="133"/>
      <c r="JZ13" s="133"/>
      <c r="KA13" s="133"/>
      <c r="KB13" s="133"/>
      <c r="KC13" s="133"/>
      <c r="KD13" s="133"/>
      <c r="KE13" s="133"/>
      <c r="KF13" s="133"/>
      <c r="KG13" s="133"/>
      <c r="KH13" s="133"/>
      <c r="KI13" s="133"/>
      <c r="KJ13" s="133"/>
      <c r="KK13" s="133"/>
      <c r="KL13" s="133"/>
      <c r="KM13" s="133"/>
      <c r="KN13" s="133"/>
      <c r="KO13" s="133"/>
      <c r="KP13" s="133"/>
      <c r="KQ13" s="133"/>
      <c r="KR13" s="133"/>
      <c r="KS13" s="133"/>
      <c r="KT13" s="133"/>
      <c r="KU13" s="133"/>
      <c r="KV13" s="133"/>
      <c r="KW13" s="133"/>
      <c r="KX13" s="133"/>
      <c r="KY13" s="133"/>
      <c r="KZ13" s="133"/>
      <c r="LA13" s="133"/>
      <c r="LB13" s="133"/>
      <c r="LC13" s="133"/>
      <c r="LD13" s="133"/>
      <c r="LE13" s="133"/>
      <c r="LF13" s="133"/>
      <c r="LG13" s="133"/>
      <c r="LH13" s="133"/>
      <c r="LI13" s="133"/>
      <c r="LJ13" s="133"/>
      <c r="LK13" s="133"/>
      <c r="LL13" s="133"/>
      <c r="LM13" s="133"/>
      <c r="LN13" s="133"/>
      <c r="LO13" s="133"/>
      <c r="LP13" s="133"/>
      <c r="LQ13" s="133"/>
      <c r="LR13" s="133"/>
      <c r="LS13" s="133"/>
    </row>
    <row r="14" spans="1:331" s="43" customFormat="1" ht="13.8" customHeight="1">
      <c r="A14" s="86"/>
      <c r="B14" s="86"/>
      <c r="C14" s="86"/>
      <c r="D14" s="86"/>
      <c r="E14" s="86"/>
      <c r="F14" s="446"/>
      <c r="G14" s="446"/>
      <c r="H14" s="446"/>
      <c r="I14" s="446"/>
      <c r="J14" s="446"/>
      <c r="K14" s="446"/>
      <c r="L14" s="446"/>
      <c r="M14" s="446"/>
      <c r="N14" s="604"/>
      <c r="O14" s="86"/>
      <c r="P14" s="86"/>
      <c r="Q14" s="224"/>
      <c r="R14" s="224"/>
      <c r="S14" s="224"/>
      <c r="T14" s="224"/>
      <c r="U14" s="224"/>
      <c r="V14" s="224"/>
      <c r="W14" s="224"/>
      <c r="X14" s="224"/>
      <c r="Y14" s="224"/>
      <c r="Z14" s="224"/>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c r="BJ14" s="86"/>
      <c r="BK14" s="86"/>
      <c r="BL14" s="86"/>
      <c r="BM14" s="86"/>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c r="CQ14" s="133"/>
      <c r="CR14" s="133"/>
      <c r="CS14" s="133"/>
      <c r="CT14" s="133"/>
      <c r="CU14" s="133"/>
      <c r="CV14" s="133"/>
      <c r="CW14" s="133"/>
      <c r="CX14" s="133"/>
      <c r="CY14" s="133"/>
      <c r="CZ14" s="133"/>
      <c r="DA14" s="133"/>
      <c r="DB14" s="133"/>
      <c r="DC14" s="133"/>
      <c r="DD14" s="133"/>
      <c r="DE14" s="133"/>
      <c r="DF14" s="133"/>
      <c r="DG14" s="133"/>
      <c r="DH14" s="133"/>
      <c r="DI14" s="133"/>
      <c r="DJ14" s="133"/>
      <c r="DK14" s="133"/>
      <c r="DL14" s="133"/>
      <c r="DM14" s="133"/>
      <c r="DN14" s="133"/>
      <c r="DO14" s="133"/>
      <c r="DP14" s="133"/>
      <c r="DQ14" s="133"/>
      <c r="DR14" s="133"/>
      <c r="DS14" s="133"/>
      <c r="DT14" s="133"/>
      <c r="DU14" s="133"/>
      <c r="DV14" s="133"/>
      <c r="DW14" s="133"/>
      <c r="DX14" s="133"/>
      <c r="DY14" s="133"/>
      <c r="DZ14" s="133"/>
      <c r="EA14" s="133"/>
      <c r="EB14" s="133"/>
      <c r="EC14" s="133"/>
      <c r="ED14" s="133"/>
      <c r="EE14" s="133"/>
      <c r="EF14" s="133"/>
      <c r="EG14" s="133"/>
      <c r="EH14" s="133"/>
      <c r="EI14" s="133"/>
      <c r="EJ14" s="133"/>
      <c r="EK14" s="133"/>
      <c r="EL14" s="133"/>
      <c r="EM14" s="133"/>
      <c r="EN14" s="133"/>
      <c r="EO14" s="133"/>
      <c r="EP14" s="133"/>
      <c r="EQ14" s="133"/>
      <c r="ER14" s="133"/>
      <c r="ES14" s="133"/>
      <c r="ET14" s="133"/>
      <c r="EU14" s="133"/>
      <c r="EV14" s="133"/>
      <c r="EW14" s="133"/>
      <c r="EX14" s="133"/>
      <c r="EY14" s="133"/>
      <c r="EZ14" s="133"/>
      <c r="FA14" s="133"/>
      <c r="FB14" s="133"/>
      <c r="FC14" s="133"/>
      <c r="FD14" s="133"/>
      <c r="FE14" s="133"/>
      <c r="FF14" s="133"/>
      <c r="FG14" s="133"/>
      <c r="FH14" s="133"/>
      <c r="FI14" s="133"/>
      <c r="FJ14" s="133"/>
      <c r="FK14" s="133"/>
      <c r="FL14" s="133"/>
      <c r="FM14" s="133"/>
      <c r="FN14" s="133"/>
      <c r="FO14" s="133"/>
      <c r="FP14" s="133"/>
      <c r="FQ14" s="133"/>
      <c r="FR14" s="133"/>
      <c r="FS14" s="133"/>
      <c r="FT14" s="133"/>
      <c r="FU14" s="133"/>
      <c r="FV14" s="133"/>
      <c r="FW14" s="133"/>
      <c r="FX14" s="133"/>
      <c r="FY14" s="133"/>
      <c r="FZ14" s="133"/>
      <c r="GA14" s="133"/>
      <c r="GB14" s="133"/>
      <c r="GC14" s="133"/>
      <c r="GD14" s="133"/>
      <c r="GE14" s="133"/>
      <c r="GF14" s="133"/>
      <c r="GG14" s="133"/>
      <c r="GH14" s="133"/>
      <c r="GI14" s="133"/>
      <c r="GJ14" s="133"/>
      <c r="GK14" s="133"/>
      <c r="GL14" s="133"/>
      <c r="GM14" s="133"/>
      <c r="GN14" s="133"/>
      <c r="GO14" s="133"/>
      <c r="GP14" s="133"/>
      <c r="GQ14" s="133"/>
      <c r="GR14" s="133"/>
      <c r="GS14" s="133"/>
      <c r="GT14" s="133"/>
      <c r="GU14" s="133"/>
      <c r="GV14" s="133"/>
      <c r="GW14" s="133"/>
      <c r="GX14" s="133"/>
      <c r="GY14" s="133"/>
      <c r="GZ14" s="133"/>
      <c r="HA14" s="133"/>
      <c r="HB14" s="133"/>
      <c r="HC14" s="133"/>
      <c r="HD14" s="133"/>
      <c r="HE14" s="133"/>
      <c r="HF14" s="133"/>
      <c r="HG14" s="133"/>
      <c r="HH14" s="133"/>
      <c r="HI14" s="133"/>
      <c r="HJ14" s="133"/>
      <c r="HK14" s="133"/>
      <c r="HL14" s="133"/>
      <c r="HM14" s="133"/>
      <c r="HN14" s="133"/>
      <c r="HO14" s="133"/>
      <c r="HP14" s="133"/>
      <c r="HQ14" s="133"/>
      <c r="HR14" s="133"/>
      <c r="HS14" s="133"/>
      <c r="HT14" s="133"/>
      <c r="HU14" s="133"/>
      <c r="HV14" s="133"/>
      <c r="HW14" s="133"/>
      <c r="HX14" s="133"/>
      <c r="HY14" s="133"/>
      <c r="HZ14" s="133"/>
      <c r="IA14" s="133"/>
      <c r="IB14" s="133"/>
      <c r="IC14" s="133"/>
      <c r="ID14" s="133"/>
      <c r="IE14" s="133"/>
      <c r="IF14" s="133"/>
      <c r="IG14" s="133"/>
      <c r="IH14" s="133"/>
      <c r="II14" s="133"/>
      <c r="IJ14" s="133"/>
      <c r="IK14" s="133"/>
      <c r="IL14" s="133"/>
      <c r="IM14" s="133"/>
      <c r="IN14" s="133"/>
      <c r="IO14" s="133"/>
      <c r="IP14" s="133"/>
      <c r="IQ14" s="133"/>
      <c r="IR14" s="133"/>
      <c r="IS14" s="133"/>
      <c r="IT14" s="133"/>
      <c r="IU14" s="133"/>
      <c r="IV14" s="133"/>
      <c r="IW14" s="133"/>
      <c r="IX14" s="133"/>
      <c r="IY14" s="133"/>
      <c r="IZ14" s="133"/>
      <c r="JA14" s="133"/>
      <c r="JB14" s="133"/>
      <c r="JC14" s="133"/>
      <c r="JD14" s="133"/>
      <c r="JE14" s="133"/>
      <c r="JF14" s="133"/>
      <c r="JG14" s="133"/>
      <c r="JH14" s="133"/>
      <c r="JI14" s="133"/>
      <c r="JJ14" s="133"/>
      <c r="JK14" s="133"/>
      <c r="JL14" s="133"/>
      <c r="JM14" s="133"/>
      <c r="JN14" s="133"/>
      <c r="JO14" s="133"/>
      <c r="JP14" s="133"/>
      <c r="JQ14" s="133"/>
      <c r="JR14" s="133"/>
      <c r="JS14" s="133"/>
      <c r="JT14" s="133"/>
      <c r="JU14" s="133"/>
      <c r="JV14" s="133"/>
      <c r="JW14" s="133"/>
      <c r="JX14" s="133"/>
      <c r="JY14" s="133"/>
      <c r="JZ14" s="133"/>
      <c r="KA14" s="133"/>
      <c r="KB14" s="133"/>
      <c r="KC14" s="133"/>
      <c r="KD14" s="133"/>
      <c r="KE14" s="133"/>
      <c r="KF14" s="133"/>
      <c r="KG14" s="133"/>
      <c r="KH14" s="133"/>
      <c r="KI14" s="133"/>
      <c r="KJ14" s="133"/>
      <c r="KK14" s="133"/>
      <c r="KL14" s="133"/>
      <c r="KM14" s="133"/>
      <c r="KN14" s="133"/>
      <c r="KO14" s="133"/>
      <c r="KP14" s="133"/>
      <c r="KQ14" s="133"/>
      <c r="KR14" s="133"/>
      <c r="KS14" s="133"/>
      <c r="KT14" s="133"/>
      <c r="KU14" s="133"/>
      <c r="KV14" s="133"/>
      <c r="KW14" s="133"/>
      <c r="KX14" s="133"/>
      <c r="KY14" s="133"/>
      <c r="KZ14" s="133"/>
      <c r="LA14" s="133"/>
      <c r="LB14" s="133"/>
      <c r="LC14" s="133"/>
      <c r="LD14" s="133"/>
      <c r="LE14" s="133"/>
      <c r="LF14" s="133"/>
      <c r="LG14" s="133"/>
      <c r="LH14" s="133"/>
      <c r="LI14" s="133"/>
      <c r="LJ14" s="133"/>
      <c r="LK14" s="133"/>
      <c r="LL14" s="133"/>
      <c r="LM14" s="133"/>
      <c r="LN14" s="133"/>
      <c r="LO14" s="133"/>
      <c r="LP14" s="133"/>
      <c r="LQ14" s="133"/>
      <c r="LR14" s="133"/>
      <c r="LS14" s="133"/>
    </row>
    <row r="15" spans="1:331" s="43" customFormat="1" ht="10.199999999999999" customHeight="1">
      <c r="A15" s="86"/>
      <c r="B15" s="86"/>
      <c r="C15" s="86"/>
      <c r="D15" s="86"/>
      <c r="E15" s="86"/>
      <c r="F15" s="86"/>
      <c r="G15" s="86"/>
      <c r="H15" s="86"/>
      <c r="I15" s="86"/>
      <c r="J15" s="86"/>
      <c r="K15" s="86"/>
      <c r="L15" s="86"/>
      <c r="M15" s="86"/>
      <c r="N15" s="86"/>
      <c r="O15" s="86"/>
      <c r="P15" s="86"/>
      <c r="Q15" s="224"/>
      <c r="R15" s="224"/>
      <c r="S15" s="224"/>
      <c r="T15" s="224"/>
      <c r="U15" s="224"/>
      <c r="V15" s="224"/>
      <c r="W15" s="224"/>
      <c r="X15" s="224"/>
      <c r="Y15" s="224"/>
      <c r="Z15" s="224"/>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c r="BL15" s="86"/>
      <c r="BM15" s="86"/>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c r="CQ15" s="133"/>
      <c r="CR15" s="133"/>
      <c r="CS15" s="133"/>
      <c r="CT15" s="133"/>
      <c r="CU15" s="133"/>
      <c r="CV15" s="133"/>
      <c r="CW15" s="133"/>
      <c r="CX15" s="133"/>
      <c r="CY15" s="133"/>
      <c r="CZ15" s="133"/>
      <c r="DA15" s="133"/>
      <c r="DB15" s="133"/>
      <c r="DC15" s="133"/>
      <c r="DD15" s="133"/>
      <c r="DE15" s="133"/>
      <c r="DF15" s="133"/>
      <c r="DG15" s="133"/>
      <c r="DH15" s="133"/>
      <c r="DI15" s="133"/>
      <c r="DJ15" s="133"/>
      <c r="DK15" s="133"/>
      <c r="DL15" s="133"/>
      <c r="DM15" s="133"/>
      <c r="DN15" s="133"/>
      <c r="DO15" s="133"/>
      <c r="DP15" s="133"/>
      <c r="DQ15" s="133"/>
      <c r="DR15" s="133"/>
      <c r="DS15" s="133"/>
      <c r="DT15" s="133"/>
      <c r="DU15" s="133"/>
      <c r="DV15" s="133"/>
      <c r="DW15" s="133"/>
      <c r="DX15" s="133"/>
      <c r="DY15" s="133"/>
      <c r="DZ15" s="133"/>
      <c r="EA15" s="133"/>
      <c r="EB15" s="133"/>
      <c r="EC15" s="133"/>
      <c r="ED15" s="133"/>
      <c r="EE15" s="133"/>
      <c r="EF15" s="133"/>
      <c r="EG15" s="133"/>
      <c r="EH15" s="133"/>
      <c r="EI15" s="133"/>
      <c r="EJ15" s="133"/>
      <c r="EK15" s="133"/>
      <c r="EL15" s="133"/>
      <c r="EM15" s="133"/>
      <c r="EN15" s="133"/>
      <c r="EO15" s="133"/>
      <c r="EP15" s="133"/>
      <c r="EQ15" s="133"/>
      <c r="ER15" s="133"/>
      <c r="ES15" s="133"/>
      <c r="ET15" s="133"/>
      <c r="EU15" s="133"/>
      <c r="EV15" s="133"/>
      <c r="EW15" s="133"/>
      <c r="EX15" s="133"/>
      <c r="EY15" s="133"/>
      <c r="EZ15" s="133"/>
      <c r="FA15" s="133"/>
      <c r="FB15" s="133"/>
      <c r="FC15" s="133"/>
      <c r="FD15" s="133"/>
      <c r="FE15" s="133"/>
      <c r="FF15" s="133"/>
      <c r="FG15" s="133"/>
      <c r="FH15" s="133"/>
      <c r="FI15" s="133"/>
      <c r="FJ15" s="133"/>
      <c r="FK15" s="133"/>
      <c r="FL15" s="133"/>
      <c r="FM15" s="133"/>
      <c r="FN15" s="133"/>
      <c r="FO15" s="133"/>
      <c r="FP15" s="133"/>
      <c r="FQ15" s="133"/>
      <c r="FR15" s="133"/>
      <c r="FS15" s="133"/>
      <c r="FT15" s="133"/>
      <c r="FU15" s="133"/>
      <c r="FV15" s="133"/>
      <c r="FW15" s="133"/>
      <c r="FX15" s="133"/>
      <c r="FY15" s="133"/>
      <c r="FZ15" s="133"/>
      <c r="GA15" s="133"/>
      <c r="GB15" s="133"/>
      <c r="GC15" s="133"/>
      <c r="GD15" s="133"/>
      <c r="GE15" s="133"/>
      <c r="GF15" s="133"/>
      <c r="GG15" s="133"/>
      <c r="GH15" s="133"/>
      <c r="GI15" s="133"/>
      <c r="GJ15" s="133"/>
      <c r="GK15" s="133"/>
      <c r="GL15" s="133"/>
      <c r="GM15" s="133"/>
      <c r="GN15" s="133"/>
      <c r="GO15" s="133"/>
      <c r="GP15" s="133"/>
      <c r="GQ15" s="133"/>
      <c r="GR15" s="133"/>
      <c r="GS15" s="133"/>
      <c r="GT15" s="133"/>
      <c r="GU15" s="133"/>
      <c r="GV15" s="133"/>
      <c r="GW15" s="133"/>
      <c r="GX15" s="133"/>
      <c r="GY15" s="133"/>
      <c r="GZ15" s="133"/>
      <c r="HA15" s="133"/>
      <c r="HB15" s="133"/>
      <c r="HC15" s="133"/>
      <c r="HD15" s="133"/>
      <c r="HE15" s="133"/>
      <c r="HF15" s="133"/>
      <c r="HG15" s="133"/>
      <c r="HH15" s="133"/>
      <c r="HI15" s="133"/>
      <c r="HJ15" s="133"/>
      <c r="HK15" s="133"/>
      <c r="HL15" s="133"/>
      <c r="HM15" s="133"/>
      <c r="HN15" s="133"/>
      <c r="HO15" s="133"/>
      <c r="HP15" s="133"/>
      <c r="HQ15" s="133"/>
      <c r="HR15" s="133"/>
      <c r="HS15" s="133"/>
      <c r="HT15" s="133"/>
      <c r="HU15" s="133"/>
      <c r="HV15" s="133"/>
      <c r="HW15" s="133"/>
      <c r="HX15" s="133"/>
      <c r="HY15" s="133"/>
      <c r="HZ15" s="133"/>
      <c r="IA15" s="133"/>
      <c r="IB15" s="133"/>
      <c r="IC15" s="133"/>
      <c r="ID15" s="133"/>
      <c r="IE15" s="133"/>
      <c r="IF15" s="133"/>
      <c r="IG15" s="133"/>
      <c r="IH15" s="133"/>
      <c r="II15" s="133"/>
      <c r="IJ15" s="133"/>
      <c r="IK15" s="133"/>
      <c r="IL15" s="133"/>
      <c r="IM15" s="133"/>
      <c r="IN15" s="133"/>
      <c r="IO15" s="133"/>
      <c r="IP15" s="133"/>
      <c r="IQ15" s="133"/>
      <c r="IR15" s="133"/>
      <c r="IS15" s="133"/>
      <c r="IT15" s="133"/>
      <c r="IU15" s="133"/>
      <c r="IV15" s="133"/>
      <c r="IW15" s="133"/>
      <c r="IX15" s="133"/>
      <c r="IY15" s="133"/>
      <c r="IZ15" s="133"/>
      <c r="JA15" s="133"/>
      <c r="JB15" s="133"/>
      <c r="JC15" s="133"/>
      <c r="JD15" s="133"/>
      <c r="JE15" s="133"/>
      <c r="JF15" s="133"/>
      <c r="JG15" s="133"/>
      <c r="JH15" s="133"/>
      <c r="JI15" s="133"/>
      <c r="JJ15" s="133"/>
      <c r="JK15" s="133"/>
      <c r="JL15" s="133"/>
      <c r="JM15" s="133"/>
      <c r="JN15" s="133"/>
      <c r="JO15" s="133"/>
      <c r="JP15" s="133"/>
      <c r="JQ15" s="133"/>
      <c r="JR15" s="133"/>
      <c r="JS15" s="133"/>
      <c r="JT15" s="133"/>
      <c r="JU15" s="133"/>
      <c r="JV15" s="133"/>
      <c r="JW15" s="133"/>
      <c r="JX15" s="133"/>
      <c r="JY15" s="133"/>
      <c r="JZ15" s="133"/>
      <c r="KA15" s="133"/>
      <c r="KB15" s="133"/>
      <c r="KC15" s="133"/>
      <c r="KD15" s="133"/>
      <c r="KE15" s="133"/>
      <c r="KF15" s="133"/>
      <c r="KG15" s="133"/>
      <c r="KH15" s="133"/>
      <c r="KI15" s="133"/>
      <c r="KJ15" s="133"/>
      <c r="KK15" s="133"/>
      <c r="KL15" s="133"/>
      <c r="KM15" s="133"/>
      <c r="KN15" s="133"/>
      <c r="KO15" s="133"/>
      <c r="KP15" s="133"/>
      <c r="KQ15" s="133"/>
      <c r="KR15" s="133"/>
      <c r="KS15" s="133"/>
      <c r="KT15" s="133"/>
      <c r="KU15" s="133"/>
      <c r="KV15" s="133"/>
      <c r="KW15" s="133"/>
      <c r="KX15" s="133"/>
      <c r="KY15" s="133"/>
      <c r="KZ15" s="133"/>
      <c r="LA15" s="133"/>
      <c r="LB15" s="133"/>
      <c r="LC15" s="133"/>
      <c r="LD15" s="133"/>
      <c r="LE15" s="133"/>
      <c r="LF15" s="133"/>
      <c r="LG15" s="133"/>
      <c r="LH15" s="133"/>
      <c r="LI15" s="133"/>
      <c r="LJ15" s="133"/>
      <c r="LK15" s="133"/>
      <c r="LL15" s="133"/>
      <c r="LM15" s="133"/>
      <c r="LN15" s="133"/>
      <c r="LO15" s="133"/>
      <c r="LP15" s="133"/>
      <c r="LQ15" s="133"/>
      <c r="LR15" s="133"/>
      <c r="LS15" s="133"/>
    </row>
    <row r="16" spans="1:331" s="43" customFormat="1" ht="10.199999999999999" customHeight="1">
      <c r="A16" s="86"/>
      <c r="B16" s="86"/>
      <c r="C16" s="86"/>
      <c r="D16" s="86"/>
      <c r="E16" s="86"/>
      <c r="F16" s="86"/>
      <c r="G16" s="86"/>
      <c r="H16" s="86"/>
      <c r="I16" s="86"/>
      <c r="J16" s="86"/>
      <c r="K16" s="86"/>
      <c r="L16" s="86"/>
      <c r="M16" s="86"/>
      <c r="N16" s="86"/>
      <c r="O16" s="86"/>
      <c r="P16" s="86"/>
      <c r="Q16" s="224"/>
      <c r="R16" s="224"/>
      <c r="S16" s="224"/>
      <c r="T16" s="224"/>
      <c r="U16" s="224"/>
      <c r="V16" s="224"/>
      <c r="W16" s="224"/>
      <c r="X16" s="224"/>
      <c r="Y16" s="224"/>
      <c r="Z16" s="224"/>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c r="BL16" s="86"/>
      <c r="BM16" s="86"/>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c r="CQ16" s="133"/>
      <c r="CR16" s="133"/>
      <c r="CS16" s="133"/>
      <c r="CT16" s="133"/>
      <c r="CU16" s="133"/>
      <c r="CV16" s="133"/>
      <c r="CW16" s="133"/>
      <c r="CX16" s="133"/>
      <c r="CY16" s="133"/>
      <c r="CZ16" s="133"/>
      <c r="DA16" s="133"/>
      <c r="DB16" s="133"/>
      <c r="DC16" s="133"/>
      <c r="DD16" s="133"/>
      <c r="DE16" s="133"/>
      <c r="DF16" s="133"/>
      <c r="DG16" s="133"/>
      <c r="DH16" s="133"/>
      <c r="DI16" s="133"/>
      <c r="DJ16" s="133"/>
      <c r="DK16" s="133"/>
      <c r="DL16" s="133"/>
      <c r="DM16" s="133"/>
      <c r="DN16" s="133"/>
      <c r="DO16" s="133"/>
      <c r="DP16" s="133"/>
      <c r="DQ16" s="133"/>
      <c r="DR16" s="133"/>
      <c r="DS16" s="133"/>
      <c r="DT16" s="133"/>
      <c r="DU16" s="133"/>
      <c r="DV16" s="133"/>
      <c r="DW16" s="133"/>
      <c r="DX16" s="133"/>
      <c r="DY16" s="133"/>
      <c r="DZ16" s="133"/>
      <c r="EA16" s="133"/>
      <c r="EB16" s="133"/>
      <c r="EC16" s="133"/>
      <c r="ED16" s="133"/>
      <c r="EE16" s="133"/>
      <c r="EF16" s="133"/>
      <c r="EG16" s="133"/>
      <c r="EH16" s="133"/>
      <c r="EI16" s="133"/>
      <c r="EJ16" s="133"/>
      <c r="EK16" s="133"/>
      <c r="EL16" s="133"/>
      <c r="EM16" s="133"/>
      <c r="EN16" s="133"/>
      <c r="EO16" s="133"/>
      <c r="EP16" s="133"/>
      <c r="EQ16" s="133"/>
      <c r="ER16" s="133"/>
      <c r="ES16" s="133"/>
      <c r="ET16" s="133"/>
      <c r="EU16" s="133"/>
      <c r="EV16" s="133"/>
      <c r="EW16" s="133"/>
      <c r="EX16" s="133"/>
      <c r="EY16" s="133"/>
      <c r="EZ16" s="133"/>
      <c r="FA16" s="133"/>
      <c r="FB16" s="133"/>
      <c r="FC16" s="133"/>
      <c r="FD16" s="133"/>
      <c r="FE16" s="133"/>
      <c r="FF16" s="133"/>
      <c r="FG16" s="133"/>
      <c r="FH16" s="133"/>
      <c r="FI16" s="133"/>
      <c r="FJ16" s="133"/>
      <c r="FK16" s="133"/>
      <c r="FL16" s="133"/>
      <c r="FM16" s="133"/>
      <c r="FN16" s="133"/>
      <c r="FO16" s="133"/>
      <c r="FP16" s="133"/>
      <c r="FQ16" s="133"/>
      <c r="FR16" s="133"/>
      <c r="FS16" s="133"/>
      <c r="FT16" s="133"/>
      <c r="FU16" s="133"/>
      <c r="FV16" s="133"/>
      <c r="FW16" s="133"/>
      <c r="FX16" s="133"/>
      <c r="FY16" s="133"/>
      <c r="FZ16" s="133"/>
      <c r="GA16" s="133"/>
      <c r="GB16" s="133"/>
      <c r="GC16" s="133"/>
      <c r="GD16" s="133"/>
      <c r="GE16" s="133"/>
      <c r="GF16" s="133"/>
      <c r="GG16" s="133"/>
      <c r="GH16" s="133"/>
      <c r="GI16" s="133"/>
      <c r="GJ16" s="133"/>
      <c r="GK16" s="133"/>
      <c r="GL16" s="133"/>
      <c r="GM16" s="133"/>
      <c r="GN16" s="133"/>
      <c r="GO16" s="133"/>
      <c r="GP16" s="133"/>
      <c r="GQ16" s="133"/>
      <c r="GR16" s="133"/>
      <c r="GS16" s="133"/>
      <c r="GT16" s="133"/>
      <c r="GU16" s="133"/>
      <c r="GV16" s="133"/>
      <c r="GW16" s="133"/>
      <c r="GX16" s="133"/>
      <c r="GY16" s="133"/>
      <c r="GZ16" s="133"/>
      <c r="HA16" s="133"/>
      <c r="HB16" s="133"/>
      <c r="HC16" s="133"/>
      <c r="HD16" s="133"/>
      <c r="HE16" s="133"/>
      <c r="HF16" s="133"/>
      <c r="HG16" s="133"/>
      <c r="HH16" s="133"/>
      <c r="HI16" s="133"/>
      <c r="HJ16" s="133"/>
      <c r="HK16" s="133"/>
      <c r="HL16" s="133"/>
      <c r="HM16" s="133"/>
      <c r="HN16" s="133"/>
      <c r="HO16" s="133"/>
      <c r="HP16" s="133"/>
      <c r="HQ16" s="133"/>
      <c r="HR16" s="133"/>
      <c r="HS16" s="133"/>
      <c r="HT16" s="133"/>
      <c r="HU16" s="133"/>
      <c r="HV16" s="133"/>
      <c r="HW16" s="133"/>
      <c r="HX16" s="133"/>
      <c r="HY16" s="133"/>
      <c r="HZ16" s="133"/>
      <c r="IA16" s="133"/>
      <c r="IB16" s="133"/>
      <c r="IC16" s="133"/>
      <c r="ID16" s="133"/>
      <c r="IE16" s="133"/>
      <c r="IF16" s="133"/>
      <c r="IG16" s="133"/>
      <c r="IH16" s="133"/>
      <c r="II16" s="133"/>
      <c r="IJ16" s="133"/>
      <c r="IK16" s="133"/>
      <c r="IL16" s="133"/>
      <c r="IM16" s="133"/>
      <c r="IN16" s="133"/>
      <c r="IO16" s="133"/>
      <c r="IP16" s="133"/>
      <c r="IQ16" s="133"/>
      <c r="IR16" s="133"/>
      <c r="IS16" s="133"/>
      <c r="IT16" s="133"/>
      <c r="IU16" s="133"/>
      <c r="IV16" s="133"/>
      <c r="IW16" s="133"/>
      <c r="IX16" s="133"/>
      <c r="IY16" s="133"/>
      <c r="IZ16" s="133"/>
      <c r="JA16" s="133"/>
      <c r="JB16" s="133"/>
      <c r="JC16" s="133"/>
      <c r="JD16" s="133"/>
      <c r="JE16" s="133"/>
      <c r="JF16" s="133"/>
      <c r="JG16" s="133"/>
      <c r="JH16" s="133"/>
      <c r="JI16" s="133"/>
      <c r="JJ16" s="133"/>
      <c r="JK16" s="133"/>
      <c r="JL16" s="133"/>
      <c r="JM16" s="133"/>
      <c r="JN16" s="133"/>
      <c r="JO16" s="133"/>
      <c r="JP16" s="133"/>
      <c r="JQ16" s="133"/>
      <c r="JR16" s="133"/>
      <c r="JS16" s="133"/>
      <c r="JT16" s="133"/>
      <c r="JU16" s="133"/>
      <c r="JV16" s="133"/>
      <c r="JW16" s="133"/>
      <c r="JX16" s="133"/>
      <c r="JY16" s="133"/>
      <c r="JZ16" s="133"/>
      <c r="KA16" s="133"/>
      <c r="KB16" s="133"/>
      <c r="KC16" s="133"/>
      <c r="KD16" s="133"/>
      <c r="KE16" s="133"/>
      <c r="KF16" s="133"/>
      <c r="KG16" s="133"/>
      <c r="KH16" s="133"/>
      <c r="KI16" s="133"/>
      <c r="KJ16" s="133"/>
      <c r="KK16" s="133"/>
      <c r="KL16" s="133"/>
      <c r="KM16" s="133"/>
      <c r="KN16" s="133"/>
      <c r="KO16" s="133"/>
      <c r="KP16" s="133"/>
      <c r="KQ16" s="133"/>
      <c r="KR16" s="133"/>
      <c r="KS16" s="133"/>
      <c r="KT16" s="133"/>
      <c r="KU16" s="133"/>
      <c r="KV16" s="133"/>
      <c r="KW16" s="133"/>
      <c r="KX16" s="133"/>
      <c r="KY16" s="133"/>
      <c r="KZ16" s="133"/>
      <c r="LA16" s="133"/>
      <c r="LB16" s="133"/>
      <c r="LC16" s="133"/>
      <c r="LD16" s="133"/>
      <c r="LE16" s="133"/>
      <c r="LF16" s="133"/>
      <c r="LG16" s="133"/>
      <c r="LH16" s="133"/>
      <c r="LI16" s="133"/>
      <c r="LJ16" s="133"/>
      <c r="LK16" s="133"/>
      <c r="LL16" s="133"/>
      <c r="LM16" s="133"/>
      <c r="LN16" s="133"/>
      <c r="LO16" s="133"/>
      <c r="LP16" s="133"/>
      <c r="LQ16" s="133"/>
      <c r="LR16" s="133"/>
      <c r="LS16" s="133"/>
    </row>
    <row r="17" spans="1:331" s="43" customFormat="1" ht="10.199999999999999" customHeight="1" thickBot="1">
      <c r="A17" s="86"/>
      <c r="B17" s="86"/>
      <c r="C17" s="86"/>
      <c r="D17" s="86"/>
      <c r="E17" s="86"/>
      <c r="F17" s="86"/>
      <c r="G17" s="86"/>
      <c r="H17" s="86"/>
      <c r="I17" s="86"/>
      <c r="J17" s="86"/>
      <c r="K17" s="86"/>
      <c r="L17" s="86"/>
      <c r="M17" s="86"/>
      <c r="N17" s="86"/>
      <c r="O17" s="86"/>
      <c r="P17" s="86"/>
      <c r="Q17" s="224"/>
      <c r="R17" s="224"/>
      <c r="S17" s="224"/>
      <c r="T17" s="224"/>
      <c r="U17" s="224"/>
      <c r="V17" s="224"/>
      <c r="W17" s="224"/>
      <c r="X17" s="224"/>
      <c r="Y17" s="224"/>
      <c r="Z17" s="224"/>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c r="BL17" s="86"/>
      <c r="BM17" s="86"/>
      <c r="BN17" s="133"/>
      <c r="BO17" s="133"/>
      <c r="BP17" s="133"/>
      <c r="BQ17" s="133"/>
      <c r="BR17" s="133"/>
      <c r="BS17" s="133"/>
      <c r="BT17" s="133"/>
      <c r="BU17" s="133"/>
      <c r="BV17" s="133"/>
      <c r="BW17" s="133"/>
      <c r="BX17" s="133"/>
      <c r="BY17" s="133"/>
      <c r="BZ17" s="133"/>
      <c r="CA17" s="133"/>
      <c r="CB17" s="133"/>
      <c r="CC17" s="133"/>
      <c r="CD17" s="133"/>
      <c r="CE17" s="133"/>
      <c r="CF17" s="133"/>
      <c r="CG17" s="133"/>
      <c r="CH17" s="133"/>
      <c r="CI17" s="133"/>
      <c r="CJ17" s="133"/>
      <c r="CK17" s="133"/>
      <c r="CL17" s="133"/>
      <c r="CM17" s="133"/>
      <c r="CN17" s="133"/>
      <c r="CO17" s="133"/>
      <c r="CP17" s="133"/>
      <c r="CQ17" s="133"/>
      <c r="CR17" s="133"/>
      <c r="CS17" s="133"/>
      <c r="CT17" s="133"/>
      <c r="CU17" s="133"/>
      <c r="CV17" s="133"/>
      <c r="CW17" s="133"/>
      <c r="CX17" s="133"/>
      <c r="CY17" s="133"/>
      <c r="CZ17" s="133"/>
      <c r="DA17" s="133"/>
      <c r="DB17" s="133"/>
      <c r="DC17" s="133"/>
      <c r="DD17" s="133"/>
      <c r="DE17" s="133"/>
      <c r="DF17" s="133"/>
      <c r="DG17" s="133"/>
      <c r="DH17" s="133"/>
      <c r="DI17" s="133"/>
      <c r="DJ17" s="133"/>
      <c r="DK17" s="133"/>
      <c r="DL17" s="133"/>
      <c r="DM17" s="133"/>
      <c r="DN17" s="133"/>
      <c r="DO17" s="133"/>
      <c r="DP17" s="133"/>
      <c r="DQ17" s="133"/>
      <c r="DR17" s="133"/>
      <c r="DS17" s="133"/>
      <c r="DT17" s="133"/>
      <c r="DU17" s="133"/>
      <c r="DV17" s="133"/>
      <c r="DW17" s="133"/>
      <c r="DX17" s="133"/>
      <c r="DY17" s="133"/>
      <c r="DZ17" s="133"/>
      <c r="EA17" s="133"/>
      <c r="EB17" s="133"/>
      <c r="EC17" s="133"/>
      <c r="ED17" s="133"/>
      <c r="EE17" s="133"/>
      <c r="EF17" s="133"/>
      <c r="EG17" s="133"/>
      <c r="EH17" s="133"/>
      <c r="EI17" s="133"/>
      <c r="EJ17" s="133"/>
      <c r="EK17" s="133"/>
      <c r="EL17" s="133"/>
      <c r="EM17" s="133"/>
      <c r="EN17" s="133"/>
      <c r="EO17" s="133"/>
      <c r="EP17" s="133"/>
      <c r="EQ17" s="133"/>
      <c r="ER17" s="133"/>
      <c r="ES17" s="133"/>
      <c r="ET17" s="133"/>
      <c r="EU17" s="133"/>
      <c r="EV17" s="133"/>
      <c r="EW17" s="133"/>
      <c r="EX17" s="133"/>
      <c r="EY17" s="133"/>
      <c r="EZ17" s="133"/>
      <c r="FA17" s="133"/>
      <c r="FB17" s="133"/>
      <c r="FC17" s="133"/>
      <c r="FD17" s="133"/>
      <c r="FE17" s="133"/>
      <c r="FF17" s="133"/>
      <c r="FG17" s="133"/>
      <c r="FH17" s="133"/>
      <c r="FI17" s="133"/>
      <c r="FJ17" s="133"/>
      <c r="FK17" s="133"/>
      <c r="FL17" s="133"/>
      <c r="FM17" s="133"/>
      <c r="FN17" s="133"/>
      <c r="FO17" s="133"/>
      <c r="FP17" s="133"/>
      <c r="FQ17" s="133"/>
      <c r="FR17" s="133"/>
      <c r="FS17" s="133"/>
      <c r="FT17" s="133"/>
      <c r="FU17" s="133"/>
      <c r="FV17" s="133"/>
      <c r="FW17" s="133"/>
      <c r="FX17" s="133"/>
      <c r="FY17" s="133"/>
      <c r="FZ17" s="133"/>
      <c r="GA17" s="133"/>
      <c r="GB17" s="133"/>
      <c r="GC17" s="133"/>
      <c r="GD17" s="133"/>
      <c r="GE17" s="133"/>
      <c r="GF17" s="133"/>
      <c r="GG17" s="133"/>
      <c r="GH17" s="133"/>
      <c r="GI17" s="133"/>
      <c r="GJ17" s="133"/>
      <c r="GK17" s="133"/>
      <c r="GL17" s="133"/>
      <c r="GM17" s="133"/>
      <c r="GN17" s="133"/>
      <c r="GO17" s="133"/>
      <c r="GP17" s="133"/>
      <c r="GQ17" s="133"/>
      <c r="GR17" s="133"/>
      <c r="GS17" s="133"/>
      <c r="GT17" s="133"/>
      <c r="GU17" s="133"/>
      <c r="GV17" s="133"/>
      <c r="GW17" s="133"/>
      <c r="GX17" s="133"/>
      <c r="GY17" s="133"/>
      <c r="GZ17" s="133"/>
      <c r="HA17" s="133"/>
      <c r="HB17" s="133"/>
      <c r="HC17" s="133"/>
      <c r="HD17" s="133"/>
      <c r="HE17" s="133"/>
      <c r="HF17" s="133"/>
      <c r="HG17" s="133"/>
      <c r="HH17" s="133"/>
      <c r="HI17" s="133"/>
      <c r="HJ17" s="133"/>
      <c r="HK17" s="133"/>
      <c r="HL17" s="133"/>
      <c r="HM17" s="133"/>
      <c r="HN17" s="133"/>
      <c r="HO17" s="133"/>
      <c r="HP17" s="133"/>
      <c r="HQ17" s="133"/>
      <c r="HR17" s="133"/>
      <c r="HS17" s="133"/>
      <c r="HT17" s="133"/>
      <c r="HU17" s="133"/>
      <c r="HV17" s="133"/>
      <c r="HW17" s="133"/>
      <c r="HX17" s="133"/>
      <c r="HY17" s="133"/>
      <c r="HZ17" s="133"/>
      <c r="IA17" s="133"/>
      <c r="IB17" s="133"/>
      <c r="IC17" s="133"/>
      <c r="ID17" s="133"/>
      <c r="IE17" s="133"/>
      <c r="IF17" s="133"/>
      <c r="IG17" s="133"/>
      <c r="IH17" s="133"/>
      <c r="II17" s="133"/>
      <c r="IJ17" s="133"/>
      <c r="IK17" s="133"/>
      <c r="IL17" s="133"/>
      <c r="IM17" s="133"/>
      <c r="IN17" s="133"/>
      <c r="IO17" s="133"/>
      <c r="IP17" s="133"/>
      <c r="IQ17" s="133"/>
      <c r="IR17" s="133"/>
      <c r="IS17" s="133"/>
      <c r="IT17" s="133"/>
      <c r="IU17" s="133"/>
      <c r="IV17" s="133"/>
      <c r="IW17" s="133"/>
      <c r="IX17" s="133"/>
      <c r="IY17" s="133"/>
      <c r="IZ17" s="133"/>
      <c r="JA17" s="133"/>
      <c r="JB17" s="133"/>
      <c r="JC17" s="133"/>
      <c r="JD17" s="133"/>
      <c r="JE17" s="133"/>
      <c r="JF17" s="133"/>
      <c r="JG17" s="133"/>
      <c r="JH17" s="133"/>
      <c r="JI17" s="133"/>
      <c r="JJ17" s="133"/>
      <c r="JK17" s="133"/>
      <c r="JL17" s="133"/>
      <c r="JM17" s="133"/>
      <c r="JN17" s="133"/>
      <c r="JO17" s="133"/>
      <c r="JP17" s="133"/>
      <c r="JQ17" s="133"/>
      <c r="JR17" s="133"/>
      <c r="JS17" s="133"/>
      <c r="JT17" s="133"/>
      <c r="JU17" s="133"/>
      <c r="JV17" s="133"/>
      <c r="JW17" s="133"/>
      <c r="JX17" s="133"/>
      <c r="JY17" s="133"/>
      <c r="JZ17" s="133"/>
      <c r="KA17" s="133"/>
      <c r="KB17" s="133"/>
      <c r="KC17" s="133"/>
      <c r="KD17" s="133"/>
      <c r="KE17" s="133"/>
      <c r="KF17" s="133"/>
      <c r="KG17" s="133"/>
      <c r="KH17" s="133"/>
      <c r="KI17" s="133"/>
      <c r="KJ17" s="133"/>
      <c r="KK17" s="133"/>
      <c r="KL17" s="133"/>
      <c r="KM17" s="133"/>
      <c r="KN17" s="133"/>
      <c r="KO17" s="133"/>
      <c r="KP17" s="133"/>
      <c r="KQ17" s="133"/>
      <c r="KR17" s="133"/>
      <c r="KS17" s="133"/>
      <c r="KT17" s="133"/>
      <c r="KU17" s="133"/>
      <c r="KV17" s="133"/>
      <c r="KW17" s="133"/>
      <c r="KX17" s="133"/>
      <c r="KY17" s="133"/>
      <c r="KZ17" s="133"/>
      <c r="LA17" s="133"/>
      <c r="LB17" s="133"/>
      <c r="LC17" s="133"/>
      <c r="LD17" s="133"/>
      <c r="LE17" s="133"/>
      <c r="LF17" s="133"/>
      <c r="LG17" s="133"/>
      <c r="LH17" s="133"/>
      <c r="LI17" s="133"/>
      <c r="LJ17" s="133"/>
      <c r="LK17" s="133"/>
      <c r="LL17" s="133"/>
      <c r="LM17" s="133"/>
      <c r="LN17" s="133"/>
      <c r="LO17" s="133"/>
      <c r="LP17" s="133"/>
      <c r="LQ17" s="133"/>
      <c r="LR17" s="133"/>
      <c r="LS17" s="133"/>
    </row>
    <row r="18" spans="1:331" s="43" customFormat="1" ht="46.8" customHeight="1" thickBot="1">
      <c r="A18" s="86"/>
      <c r="B18" s="86"/>
      <c r="C18" s="86"/>
      <c r="D18" s="86"/>
      <c r="E18" s="1880" t="s">
        <v>471</v>
      </c>
      <c r="F18" s="1881"/>
      <c r="G18" s="1881"/>
      <c r="H18" s="1881"/>
      <c r="I18" s="1881"/>
      <c r="J18" s="1881"/>
      <c r="K18" s="1881"/>
      <c r="L18" s="1864" t="str">
        <f>'3.2 TAP'!E91</f>
        <v>?</v>
      </c>
      <c r="M18" s="1865"/>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c r="BL18" s="86"/>
      <c r="BM18" s="86"/>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c r="CQ18" s="133"/>
      <c r="CR18" s="133"/>
      <c r="CS18" s="133"/>
      <c r="CT18" s="133"/>
      <c r="CU18" s="133"/>
      <c r="CV18" s="133"/>
      <c r="CW18" s="133"/>
      <c r="CX18" s="133"/>
      <c r="CY18" s="133"/>
      <c r="CZ18" s="133"/>
      <c r="DA18" s="133"/>
      <c r="DB18" s="133"/>
      <c r="DC18" s="133"/>
      <c r="DD18" s="133"/>
      <c r="DE18" s="133"/>
      <c r="DF18" s="133"/>
      <c r="DG18" s="133"/>
      <c r="DH18" s="133"/>
      <c r="DI18" s="133"/>
      <c r="DJ18" s="133"/>
      <c r="DK18" s="133"/>
      <c r="DL18" s="133"/>
      <c r="DM18" s="133"/>
      <c r="DN18" s="133"/>
      <c r="DO18" s="133"/>
      <c r="DP18" s="133"/>
      <c r="DQ18" s="133"/>
      <c r="DR18" s="133"/>
      <c r="DS18" s="133"/>
      <c r="DT18" s="133"/>
      <c r="DU18" s="133"/>
      <c r="DV18" s="133"/>
      <c r="DW18" s="133"/>
      <c r="DX18" s="133"/>
      <c r="DY18" s="133"/>
      <c r="DZ18" s="133"/>
      <c r="EA18" s="133"/>
      <c r="EB18" s="133"/>
      <c r="EC18" s="133"/>
      <c r="ED18" s="133"/>
      <c r="EE18" s="133"/>
      <c r="EF18" s="133"/>
      <c r="EG18" s="133"/>
      <c r="EH18" s="133"/>
      <c r="EI18" s="133"/>
      <c r="EJ18" s="133"/>
      <c r="EK18" s="133"/>
      <c r="EL18" s="133"/>
      <c r="EM18" s="133"/>
      <c r="EN18" s="133"/>
      <c r="EO18" s="133"/>
      <c r="EP18" s="133"/>
      <c r="EQ18" s="133"/>
      <c r="ER18" s="133"/>
      <c r="ES18" s="133"/>
      <c r="ET18" s="133"/>
      <c r="EU18" s="133"/>
      <c r="EV18" s="133"/>
      <c r="EW18" s="133"/>
      <c r="EX18" s="133"/>
      <c r="EY18" s="133"/>
      <c r="EZ18" s="133"/>
      <c r="FA18" s="133"/>
      <c r="FB18" s="133"/>
      <c r="FC18" s="133"/>
      <c r="FD18" s="133"/>
      <c r="FE18" s="133"/>
      <c r="FF18" s="133"/>
      <c r="FG18" s="133"/>
      <c r="FH18" s="133"/>
      <c r="FI18" s="133"/>
      <c r="FJ18" s="133"/>
      <c r="FK18" s="133"/>
      <c r="FL18" s="133"/>
      <c r="FM18" s="133"/>
      <c r="FN18" s="133"/>
      <c r="FO18" s="133"/>
      <c r="FP18" s="133"/>
      <c r="FQ18" s="133"/>
      <c r="FR18" s="133"/>
      <c r="FS18" s="133"/>
      <c r="FT18" s="133"/>
      <c r="FU18" s="133"/>
      <c r="FV18" s="133"/>
      <c r="FW18" s="133"/>
      <c r="FX18" s="133"/>
      <c r="FY18" s="133"/>
      <c r="FZ18" s="133"/>
      <c r="GA18" s="133"/>
      <c r="GB18" s="133"/>
      <c r="GC18" s="133"/>
      <c r="GD18" s="133"/>
      <c r="GE18" s="133"/>
      <c r="GF18" s="133"/>
      <c r="GG18" s="133"/>
      <c r="GH18" s="133"/>
      <c r="GI18" s="133"/>
      <c r="GJ18" s="133"/>
      <c r="GK18" s="133"/>
      <c r="GL18" s="133"/>
      <c r="GM18" s="133"/>
      <c r="GN18" s="133"/>
      <c r="GO18" s="133"/>
      <c r="GP18" s="133"/>
      <c r="GQ18" s="133"/>
      <c r="GR18" s="133"/>
      <c r="GS18" s="133"/>
      <c r="GT18" s="133"/>
      <c r="GU18" s="133"/>
      <c r="GV18" s="133"/>
      <c r="GW18" s="133"/>
      <c r="GX18" s="133"/>
      <c r="GY18" s="133"/>
      <c r="GZ18" s="133"/>
      <c r="HA18" s="133"/>
      <c r="HB18" s="133"/>
      <c r="HC18" s="133"/>
      <c r="HD18" s="133"/>
      <c r="HE18" s="133"/>
      <c r="HF18" s="133"/>
      <c r="HG18" s="133"/>
      <c r="HH18" s="133"/>
      <c r="HI18" s="133"/>
      <c r="HJ18" s="133"/>
      <c r="HK18" s="133"/>
      <c r="HL18" s="133"/>
      <c r="HM18" s="133"/>
      <c r="HN18" s="133"/>
      <c r="HO18" s="133"/>
      <c r="HP18" s="133"/>
      <c r="HQ18" s="133"/>
      <c r="HR18" s="133"/>
      <c r="HS18" s="133"/>
      <c r="HT18" s="133"/>
      <c r="HU18" s="133"/>
      <c r="HV18" s="133"/>
      <c r="HW18" s="133"/>
      <c r="HX18" s="133"/>
      <c r="HY18" s="133"/>
      <c r="HZ18" s="133"/>
      <c r="IA18" s="133"/>
      <c r="IB18" s="133"/>
      <c r="IC18" s="133"/>
      <c r="ID18" s="133"/>
      <c r="IE18" s="133"/>
      <c r="IF18" s="133"/>
      <c r="IG18" s="133"/>
      <c r="IH18" s="133"/>
      <c r="II18" s="133"/>
      <c r="IJ18" s="133"/>
      <c r="IK18" s="133"/>
      <c r="IL18" s="133"/>
      <c r="IM18" s="133"/>
      <c r="IN18" s="133"/>
      <c r="IO18" s="133"/>
      <c r="IP18" s="133"/>
      <c r="IQ18" s="133"/>
      <c r="IR18" s="133"/>
      <c r="IS18" s="133"/>
      <c r="IT18" s="133"/>
      <c r="IU18" s="133"/>
      <c r="IV18" s="133"/>
      <c r="IW18" s="133"/>
      <c r="IX18" s="133"/>
      <c r="IY18" s="133"/>
      <c r="IZ18" s="133"/>
      <c r="JA18" s="133"/>
      <c r="JB18" s="133"/>
      <c r="JC18" s="133"/>
      <c r="JD18" s="133"/>
      <c r="JE18" s="133"/>
      <c r="JF18" s="133"/>
      <c r="JG18" s="133"/>
      <c r="JH18" s="133"/>
      <c r="JI18" s="133"/>
      <c r="JJ18" s="133"/>
      <c r="JK18" s="133"/>
      <c r="JL18" s="133"/>
      <c r="JM18" s="133"/>
      <c r="JN18" s="133"/>
      <c r="JO18" s="133"/>
      <c r="JP18" s="133"/>
      <c r="JQ18" s="133"/>
      <c r="JR18" s="133"/>
      <c r="JS18" s="133"/>
      <c r="JT18" s="133"/>
      <c r="JU18" s="133"/>
      <c r="JV18" s="133"/>
      <c r="JW18" s="133"/>
      <c r="JX18" s="133"/>
      <c r="JY18" s="133"/>
      <c r="JZ18" s="133"/>
      <c r="KA18" s="133"/>
      <c r="KB18" s="133"/>
      <c r="KC18" s="133"/>
      <c r="KD18" s="133"/>
      <c r="KE18" s="133"/>
      <c r="KF18" s="133"/>
      <c r="KG18" s="133"/>
      <c r="KH18" s="133"/>
      <c r="KI18" s="133"/>
      <c r="KJ18" s="133"/>
      <c r="KK18" s="133"/>
      <c r="KL18" s="133"/>
      <c r="KM18" s="133"/>
      <c r="KN18" s="133"/>
      <c r="KO18" s="133"/>
      <c r="KP18" s="133"/>
      <c r="KQ18" s="133"/>
      <c r="KR18" s="133"/>
      <c r="KS18" s="133"/>
      <c r="KT18" s="133"/>
      <c r="KU18" s="133"/>
      <c r="KV18" s="133"/>
      <c r="KW18" s="133"/>
      <c r="KX18" s="133"/>
      <c r="KY18" s="133"/>
      <c r="KZ18" s="133"/>
      <c r="LA18" s="133"/>
      <c r="LB18" s="133"/>
      <c r="LC18" s="133"/>
      <c r="LD18" s="133"/>
      <c r="LE18" s="133"/>
      <c r="LF18" s="133"/>
      <c r="LG18" s="133"/>
      <c r="LH18" s="133"/>
      <c r="LI18" s="133"/>
      <c r="LJ18" s="133"/>
      <c r="LK18" s="133"/>
      <c r="LL18" s="133"/>
      <c r="LM18" s="133"/>
      <c r="LN18" s="133"/>
      <c r="LO18" s="133"/>
      <c r="LP18" s="133"/>
      <c r="LQ18" s="133"/>
      <c r="LR18" s="133"/>
      <c r="LS18" s="133"/>
    </row>
    <row r="19" spans="1:331" ht="9.6" customHeight="1" thickBot="1">
      <c r="E19" s="12"/>
      <c r="F19" s="12"/>
      <c r="G19" s="12"/>
      <c r="H19" s="12"/>
      <c r="I19" s="12"/>
      <c r="J19" s="12"/>
      <c r="K19" s="12"/>
      <c r="L19" s="12"/>
      <c r="EQ19" s="397"/>
      <c r="ER19" s="397"/>
      <c r="ES19" s="397"/>
      <c r="ET19" s="397"/>
      <c r="EU19" s="397"/>
      <c r="EV19" s="397"/>
      <c r="EW19" s="397"/>
      <c r="EX19" s="397"/>
      <c r="EY19" s="397"/>
      <c r="EZ19" s="397"/>
      <c r="FA19" s="397"/>
      <c r="FB19" s="397"/>
      <c r="FC19" s="397"/>
      <c r="FD19" s="397"/>
      <c r="FE19" s="397"/>
      <c r="FF19" s="397"/>
      <c r="FG19" s="397"/>
      <c r="FH19" s="397"/>
      <c r="FI19" s="397"/>
      <c r="FJ19" s="397"/>
      <c r="FK19" s="397"/>
      <c r="FL19" s="397"/>
      <c r="FM19" s="397"/>
      <c r="FN19" s="397"/>
      <c r="FO19" s="397"/>
      <c r="FP19" s="397"/>
      <c r="FQ19" s="397"/>
      <c r="FR19" s="397"/>
      <c r="FS19" s="397"/>
      <c r="FT19" s="397"/>
      <c r="FU19" s="397"/>
      <c r="FV19" s="397"/>
      <c r="FW19" s="397"/>
      <c r="FX19" s="397"/>
      <c r="FY19" s="397"/>
      <c r="FZ19" s="397"/>
      <c r="GA19" s="397"/>
      <c r="GB19" s="397"/>
      <c r="GC19" s="397"/>
      <c r="GD19" s="397"/>
      <c r="GE19" s="397"/>
      <c r="GF19" s="397"/>
      <c r="GG19" s="397"/>
      <c r="GH19" s="397"/>
      <c r="GI19" s="397"/>
      <c r="GJ19" s="397"/>
      <c r="GK19" s="397"/>
      <c r="GL19" s="397"/>
      <c r="GM19" s="397"/>
      <c r="GN19" s="397"/>
      <c r="GO19" s="397"/>
      <c r="GP19" s="397"/>
      <c r="GQ19" s="397"/>
      <c r="GR19" s="397"/>
      <c r="GS19" s="397"/>
      <c r="GT19" s="397"/>
      <c r="GU19" s="397"/>
      <c r="GV19" s="397"/>
      <c r="GW19" s="397"/>
      <c r="GX19" s="397"/>
    </row>
    <row r="20" spans="1:331" ht="49.2" customHeight="1" thickBot="1">
      <c r="E20" s="1862" t="s">
        <v>470</v>
      </c>
      <c r="F20" s="1863"/>
      <c r="G20" s="1863"/>
      <c r="H20" s="1863"/>
      <c r="I20" s="1863"/>
      <c r="J20" s="1863"/>
      <c r="K20" s="1863"/>
      <c r="L20" s="1866" t="str">
        <f>'3.2 TAP'!$I$91</f>
        <v>?</v>
      </c>
      <c r="M20" s="1867"/>
      <c r="EQ20" s="397"/>
      <c r="ER20" s="397"/>
      <c r="ES20" s="397"/>
      <c r="ET20" s="397"/>
      <c r="EU20" s="397"/>
      <c r="EV20" s="397"/>
      <c r="EW20" s="397"/>
      <c r="EX20" s="397"/>
      <c r="EY20" s="397"/>
      <c r="EZ20" s="397"/>
      <c r="FA20" s="397"/>
      <c r="FB20" s="397"/>
      <c r="FC20" s="397"/>
      <c r="FD20" s="397"/>
      <c r="FE20" s="397"/>
      <c r="FF20" s="397"/>
      <c r="FG20" s="397"/>
      <c r="FH20" s="397"/>
      <c r="FI20" s="397"/>
      <c r="FJ20" s="397"/>
      <c r="FK20" s="397"/>
      <c r="FL20" s="397"/>
      <c r="FM20" s="397"/>
      <c r="FN20" s="397"/>
      <c r="FO20" s="397"/>
      <c r="FP20" s="397"/>
      <c r="FQ20" s="397"/>
      <c r="FR20" s="397"/>
      <c r="FS20" s="397"/>
      <c r="FT20" s="397"/>
      <c r="FU20" s="397"/>
      <c r="FV20" s="397"/>
      <c r="FW20" s="397"/>
      <c r="FX20" s="397"/>
      <c r="FY20" s="397"/>
      <c r="FZ20" s="397"/>
      <c r="GA20" s="397"/>
      <c r="GB20" s="397"/>
      <c r="GC20" s="397"/>
      <c r="GD20" s="397"/>
      <c r="GE20" s="397"/>
      <c r="GF20" s="397"/>
      <c r="GG20" s="397"/>
      <c r="GH20" s="397"/>
      <c r="GI20" s="397"/>
      <c r="GJ20" s="397"/>
      <c r="GK20" s="397"/>
      <c r="GL20" s="397"/>
      <c r="GM20" s="397"/>
      <c r="GN20" s="397"/>
      <c r="GO20" s="397"/>
      <c r="GP20" s="397"/>
      <c r="GQ20" s="397"/>
      <c r="GR20" s="397"/>
      <c r="GS20" s="397"/>
      <c r="GT20" s="397"/>
      <c r="GU20" s="397"/>
      <c r="GV20" s="397"/>
      <c r="GW20" s="397"/>
      <c r="GX20" s="397"/>
    </row>
    <row r="21" spans="1:331" ht="28.8" customHeight="1">
      <c r="E21" s="12"/>
      <c r="F21" s="12"/>
      <c r="G21" s="12"/>
      <c r="H21" s="12"/>
      <c r="I21" s="12"/>
      <c r="J21" s="12"/>
      <c r="K21" s="12"/>
      <c r="L21" s="12"/>
      <c r="EQ21" s="397"/>
      <c r="ER21" s="397"/>
      <c r="ES21" s="397"/>
      <c r="ET21" s="397"/>
      <c r="EU21" s="397"/>
      <c r="EV21" s="397"/>
      <c r="EW21" s="397"/>
      <c r="EX21" s="397"/>
      <c r="EY21" s="397"/>
      <c r="EZ21" s="397"/>
      <c r="FA21" s="397"/>
      <c r="FB21" s="397"/>
      <c r="FC21" s="397"/>
      <c r="FD21" s="397"/>
      <c r="FE21" s="397"/>
      <c r="FF21" s="397"/>
      <c r="FG21" s="397"/>
      <c r="FH21" s="397"/>
      <c r="FI21" s="397"/>
      <c r="FJ21" s="397"/>
      <c r="FK21" s="397"/>
      <c r="FL21" s="397"/>
      <c r="FM21" s="397"/>
      <c r="FN21" s="397"/>
      <c r="FO21" s="397"/>
      <c r="FP21" s="397"/>
      <c r="FQ21" s="397"/>
      <c r="FR21" s="397"/>
      <c r="FS21" s="397"/>
      <c r="FT21" s="397"/>
      <c r="FU21" s="397"/>
      <c r="FV21" s="397"/>
      <c r="FW21" s="397"/>
      <c r="FX21" s="397"/>
      <c r="FY21" s="397"/>
      <c r="FZ21" s="397"/>
      <c r="GA21" s="397"/>
      <c r="GB21" s="397"/>
      <c r="GC21" s="397"/>
      <c r="GD21" s="397"/>
      <c r="GE21" s="397"/>
      <c r="GF21" s="397"/>
      <c r="GG21" s="397"/>
      <c r="GH21" s="397"/>
      <c r="GI21" s="397"/>
      <c r="GJ21" s="397"/>
      <c r="GK21" s="397"/>
      <c r="GL21" s="397"/>
      <c r="GM21" s="397"/>
      <c r="GN21" s="397"/>
      <c r="GO21" s="397"/>
      <c r="GP21" s="397"/>
      <c r="GQ21" s="397"/>
      <c r="GR21" s="397"/>
      <c r="GS21" s="397"/>
      <c r="GT21" s="397"/>
      <c r="GU21" s="397"/>
      <c r="GV21" s="397"/>
      <c r="GW21" s="397"/>
      <c r="GX21" s="397"/>
    </row>
    <row r="22" spans="1:331" ht="41.4" customHeight="1">
      <c r="E22" s="45"/>
      <c r="CA22" s="174" t="str">
        <f>"Para o projeto "&amp;D48&amp;" que é um "&amp;F2&amp;" me crie uma tabela de prováveis custos de pós projeto para o período ao qual deve trazer viabilidade que é de até "&amp;L18&amp;" meses. Avalie também se faz sentido os custos a seguir e acrescente na tabela "&amp;C85&amp;" "&amp;C91&amp;" "&amp;C94&amp;" "&amp;C99&amp;" "&amp;C103&amp;""&amp;C106&amp;""&amp;C109&amp;""&amp;C111&amp;""&amp;C114&amp;""&amp;C117&amp;""&amp;C120&amp;""&amp;C123&amp;""&amp;C126&amp;""&amp;C129&amp;""&amp;C132&amp;""&amp;C135&amp;""&amp;C138&amp;""&amp;C140&amp;""</f>
        <v>Para o projeto  que é um PROJETO INTERNO ? me crie uma tabela de prováveis custos de pós projeto para o período ao qual deve trazer viabilidade que é de até ? meses. Avalie também se faz sentido os custos a seguir e acrescente na tabela 1. Infraestrutura 2. Aluguel 3. Funcionários 4. Custos de Manutenção 5. Suporte Interno6. Treinamento e Capacitação7. Custos de Garantia Interna8. Gestão de Mudanças9. Monitoramento e Avaliação10. Compliance e Auditoria Interna11. Segurança12. Custos de Descontinuação13. Custos de Documentação14. Custos de Renovação15. Custos Legais16. Impacto Ambiental17. Impostos Internos18. Comissões Internas</v>
      </c>
      <c r="EQ22" s="398"/>
      <c r="ER22" s="398"/>
      <c r="ES22" s="398"/>
      <c r="ET22" s="398"/>
      <c r="EU22" s="398"/>
      <c r="EV22" s="398"/>
      <c r="EW22" s="398"/>
      <c r="EX22" s="398"/>
      <c r="EY22" s="398"/>
      <c r="EZ22" s="398"/>
      <c r="FA22" s="398"/>
      <c r="FB22" s="398"/>
      <c r="FC22" s="398"/>
      <c r="FD22" s="398"/>
      <c r="FE22" s="398"/>
      <c r="FF22" s="398"/>
      <c r="FG22" s="398"/>
      <c r="FH22" s="398"/>
      <c r="FI22" s="398"/>
      <c r="FJ22" s="398"/>
      <c r="FK22" s="398"/>
      <c r="FL22" s="398"/>
      <c r="FM22" s="398"/>
      <c r="FN22" s="398"/>
      <c r="FO22" s="398"/>
      <c r="FP22" s="398"/>
      <c r="FQ22" s="398"/>
      <c r="FR22" s="398"/>
      <c r="FS22" s="398"/>
      <c r="FT22" s="398"/>
      <c r="FU22" s="398"/>
      <c r="FV22" s="398"/>
      <c r="FW22" s="398"/>
      <c r="FX22" s="398"/>
      <c r="FY22" s="398"/>
      <c r="FZ22" s="398"/>
      <c r="GA22" s="398"/>
      <c r="GB22" s="398"/>
      <c r="GC22" s="398"/>
      <c r="GD22" s="398"/>
      <c r="GE22" s="398"/>
      <c r="GF22" s="398"/>
      <c r="GG22" s="398"/>
      <c r="GH22" s="398"/>
      <c r="GI22" s="398"/>
      <c r="GJ22" s="398"/>
      <c r="GK22" s="398"/>
      <c r="GL22" s="398"/>
      <c r="GM22" s="398"/>
      <c r="GN22" s="398"/>
      <c r="GO22" s="398"/>
      <c r="GP22" s="398"/>
      <c r="GQ22" s="398"/>
      <c r="GR22" s="398"/>
      <c r="GS22" s="398"/>
      <c r="GT22" s="398"/>
      <c r="GU22" s="398"/>
      <c r="GV22" s="398"/>
      <c r="GW22" s="398"/>
      <c r="GX22" s="398"/>
    </row>
    <row r="23" spans="1:331" ht="23.4" customHeight="1">
      <c r="A23" s="86" t="s">
        <v>137</v>
      </c>
      <c r="E23" s="46"/>
    </row>
    <row r="24" spans="1:331" ht="19.95" customHeight="1">
      <c r="A24" s="86" t="s">
        <v>138</v>
      </c>
      <c r="N24" s="326"/>
      <c r="O24" s="326"/>
      <c r="P24" s="326"/>
      <c r="Q24" s="326"/>
      <c r="R24" s="326"/>
    </row>
    <row r="25" spans="1:331" ht="19.95" customHeight="1">
      <c r="A25" s="86" t="s">
        <v>170</v>
      </c>
      <c r="N25" s="326"/>
      <c r="O25" s="326"/>
      <c r="P25" s="326"/>
      <c r="Q25" s="326"/>
      <c r="R25" s="326"/>
    </row>
    <row r="26" spans="1:331" ht="19.95" customHeight="1">
      <c r="A26" s="86" t="s">
        <v>169</v>
      </c>
      <c r="N26" s="326"/>
      <c r="O26" s="326"/>
      <c r="P26" s="326"/>
      <c r="Q26" s="326"/>
      <c r="R26" s="326"/>
      <c r="EQ26" s="397"/>
      <c r="ER26" s="397"/>
      <c r="ES26" s="397"/>
      <c r="ET26" s="397"/>
      <c r="EU26" s="397"/>
      <c r="EV26" s="397"/>
      <c r="EW26" s="397"/>
      <c r="EX26" s="397"/>
      <c r="EY26" s="397"/>
      <c r="EZ26" s="397"/>
      <c r="FA26" s="397"/>
      <c r="FB26" s="397"/>
      <c r="FC26" s="397"/>
      <c r="FD26" s="397"/>
      <c r="FE26" s="397"/>
      <c r="FF26" s="397"/>
      <c r="FG26" s="397"/>
      <c r="FH26" s="397"/>
      <c r="FI26" s="397"/>
      <c r="FJ26" s="397"/>
      <c r="FK26" s="397"/>
      <c r="FL26" s="397"/>
      <c r="FM26" s="397"/>
      <c r="FN26" s="397"/>
      <c r="FO26" s="397"/>
      <c r="FP26" s="397"/>
      <c r="FQ26" s="397"/>
      <c r="FR26" s="397"/>
      <c r="FS26" s="397"/>
      <c r="FT26" s="397"/>
      <c r="FU26" s="397"/>
      <c r="FV26" s="397"/>
      <c r="FW26" s="397"/>
      <c r="FX26" s="397"/>
      <c r="FY26" s="397"/>
      <c r="FZ26" s="397"/>
      <c r="GA26" s="397"/>
      <c r="GB26" s="397"/>
      <c r="GC26" s="397"/>
      <c r="GD26" s="397"/>
      <c r="GE26" s="397"/>
      <c r="GF26" s="397"/>
      <c r="GG26" s="397"/>
      <c r="GH26" s="397"/>
      <c r="GI26" s="397"/>
      <c r="GJ26" s="397"/>
      <c r="GK26" s="397"/>
      <c r="GL26" s="397"/>
      <c r="GM26" s="397"/>
      <c r="GN26" s="397"/>
      <c r="GO26" s="397"/>
      <c r="GP26" s="397"/>
      <c r="GQ26" s="397"/>
      <c r="GR26" s="397"/>
      <c r="GS26" s="397"/>
      <c r="GT26" s="397"/>
      <c r="GU26" s="397"/>
      <c r="GV26" s="397"/>
      <c r="GW26" s="397"/>
      <c r="GX26" s="397"/>
    </row>
    <row r="27" spans="1:331" ht="19.95" customHeight="1">
      <c r="A27" s="86" t="s">
        <v>168</v>
      </c>
      <c r="N27" s="326"/>
      <c r="O27" s="326"/>
      <c r="P27" s="326"/>
      <c r="Q27" s="326"/>
      <c r="R27" s="326"/>
      <c r="EQ27" s="399"/>
      <c r="ER27" s="399"/>
      <c r="ES27" s="399"/>
      <c r="ET27" s="399"/>
      <c r="EU27" s="399"/>
      <c r="EV27" s="399"/>
      <c r="EW27" s="399"/>
      <c r="EX27" s="399"/>
      <c r="EY27" s="399"/>
      <c r="EZ27" s="399"/>
      <c r="FA27" s="399"/>
      <c r="FB27" s="399"/>
      <c r="FC27" s="399"/>
      <c r="FD27" s="399"/>
      <c r="FE27" s="399"/>
      <c r="FF27" s="399"/>
      <c r="FG27" s="399"/>
      <c r="FH27" s="399"/>
      <c r="FI27" s="399"/>
      <c r="FJ27" s="399"/>
      <c r="FK27" s="399"/>
      <c r="FL27" s="399"/>
      <c r="FM27" s="399"/>
      <c r="FN27" s="399"/>
      <c r="FO27" s="399"/>
      <c r="FP27" s="399"/>
      <c r="FQ27" s="399"/>
      <c r="FR27" s="399"/>
      <c r="FS27" s="399"/>
      <c r="FT27" s="399"/>
      <c r="FU27" s="399"/>
      <c r="FV27" s="399"/>
      <c r="FW27" s="399"/>
      <c r="FX27" s="399"/>
      <c r="FY27" s="399"/>
      <c r="FZ27" s="399"/>
      <c r="GA27" s="399"/>
      <c r="GB27" s="399"/>
      <c r="GC27" s="399"/>
      <c r="GD27" s="399"/>
      <c r="GE27" s="399"/>
      <c r="GF27" s="399"/>
      <c r="GG27" s="399"/>
      <c r="GH27" s="399"/>
      <c r="GI27" s="399"/>
      <c r="GJ27" s="399"/>
      <c r="GK27" s="399"/>
      <c r="GL27" s="399"/>
      <c r="GM27" s="399"/>
      <c r="GN27" s="399"/>
      <c r="GO27" s="399"/>
      <c r="GP27" s="399"/>
      <c r="GQ27" s="399"/>
      <c r="GR27" s="399"/>
      <c r="GS27" s="399"/>
      <c r="GT27" s="399"/>
      <c r="GU27" s="399"/>
      <c r="GV27" s="399"/>
      <c r="GW27" s="399"/>
      <c r="GX27" s="399"/>
    </row>
    <row r="28" spans="1:331" ht="25.8" customHeight="1">
      <c r="E28" s="47"/>
      <c r="EQ28" s="397"/>
      <c r="ER28" s="397"/>
      <c r="ES28" s="397"/>
      <c r="ET28" s="397"/>
      <c r="EU28" s="397"/>
      <c r="EV28" s="397"/>
      <c r="EW28" s="397"/>
      <c r="EX28" s="397"/>
      <c r="EY28" s="397"/>
      <c r="EZ28" s="397"/>
      <c r="FA28" s="397"/>
      <c r="FB28" s="397"/>
      <c r="FC28" s="397"/>
      <c r="FD28" s="397"/>
      <c r="FE28" s="397"/>
      <c r="FF28" s="397"/>
      <c r="FG28" s="397"/>
      <c r="FH28" s="397"/>
      <c r="FI28" s="397"/>
      <c r="FJ28" s="397"/>
      <c r="FK28" s="397"/>
      <c r="FL28" s="397"/>
      <c r="FM28" s="397"/>
      <c r="FN28" s="397"/>
      <c r="FO28" s="397"/>
      <c r="FP28" s="397"/>
      <c r="FQ28" s="397"/>
      <c r="FR28" s="397"/>
      <c r="FS28" s="397"/>
      <c r="FT28" s="397"/>
      <c r="FU28" s="397"/>
      <c r="FV28" s="397"/>
      <c r="FW28" s="397"/>
      <c r="FX28" s="397"/>
      <c r="FY28" s="397"/>
      <c r="FZ28" s="397"/>
      <c r="GA28" s="397"/>
      <c r="GB28" s="397"/>
      <c r="GC28" s="397"/>
      <c r="GD28" s="397"/>
      <c r="GE28" s="397"/>
      <c r="GF28" s="397"/>
      <c r="GG28" s="397"/>
      <c r="GH28" s="397"/>
      <c r="GI28" s="397"/>
      <c r="GJ28" s="397"/>
      <c r="GK28" s="397"/>
      <c r="GL28" s="397"/>
      <c r="GM28" s="397"/>
      <c r="GN28" s="397"/>
      <c r="GO28" s="397"/>
      <c r="GP28" s="397"/>
      <c r="GQ28" s="397"/>
      <c r="GR28" s="397"/>
      <c r="GS28" s="397"/>
      <c r="GT28" s="397"/>
      <c r="GU28" s="397"/>
      <c r="GV28" s="397"/>
      <c r="GW28" s="397"/>
      <c r="GX28" s="397"/>
    </row>
    <row r="29" spans="1:331" ht="69" customHeight="1">
      <c r="M29" s="177"/>
      <c r="N29" s="12"/>
      <c r="O29" s="12"/>
      <c r="P29" s="12"/>
      <c r="Q29" s="50"/>
      <c r="R29" s="51"/>
      <c r="S29" s="12"/>
      <c r="T29" s="12"/>
      <c r="U29" s="12"/>
      <c r="V29" s="12"/>
      <c r="W29" s="12"/>
      <c r="EQ29" s="398"/>
      <c r="ER29" s="398"/>
      <c r="ES29" s="398"/>
      <c r="ET29" s="398"/>
      <c r="EU29" s="398"/>
      <c r="EV29" s="398"/>
      <c r="EW29" s="398"/>
      <c r="EX29" s="398"/>
      <c r="EY29" s="398"/>
      <c r="EZ29" s="398"/>
      <c r="FA29" s="398"/>
      <c r="FB29" s="398"/>
      <c r="FC29" s="398"/>
      <c r="FD29" s="398"/>
      <c r="FE29" s="398"/>
      <c r="FF29" s="398"/>
      <c r="FG29" s="398"/>
      <c r="FH29" s="398"/>
      <c r="FI29" s="398"/>
      <c r="FJ29" s="398"/>
      <c r="FK29" s="398"/>
      <c r="FL29" s="398"/>
      <c r="FM29" s="398"/>
      <c r="FN29" s="398"/>
      <c r="FO29" s="398"/>
      <c r="FP29" s="398"/>
      <c r="FQ29" s="398"/>
      <c r="FR29" s="398"/>
      <c r="FS29" s="398"/>
      <c r="FT29" s="398"/>
      <c r="FU29" s="398"/>
      <c r="FV29" s="398"/>
      <c r="FW29" s="398"/>
      <c r="FX29" s="398"/>
      <c r="FY29" s="398"/>
      <c r="FZ29" s="398"/>
      <c r="GA29" s="398"/>
      <c r="GB29" s="398"/>
      <c r="GC29" s="398"/>
      <c r="GD29" s="398"/>
      <c r="GE29" s="398"/>
      <c r="GF29" s="398"/>
      <c r="GG29" s="398"/>
      <c r="GH29" s="398"/>
      <c r="GI29" s="398"/>
      <c r="GJ29" s="398"/>
      <c r="GK29" s="398"/>
      <c r="GL29" s="398"/>
      <c r="GM29" s="398"/>
      <c r="GN29" s="398"/>
      <c r="GO29" s="398"/>
      <c r="GP29" s="398"/>
      <c r="GQ29" s="398"/>
      <c r="GR29" s="398"/>
      <c r="GS29" s="398"/>
      <c r="GT29" s="398"/>
      <c r="GU29" s="398"/>
      <c r="GV29" s="398"/>
      <c r="GW29" s="398"/>
      <c r="GX29" s="398"/>
    </row>
    <row r="30" spans="1:331">
      <c r="G30" s="52"/>
      <c r="H30" s="52"/>
      <c r="J30" s="52"/>
      <c r="K30" s="52"/>
      <c r="N30" s="12"/>
      <c r="O30" s="12"/>
      <c r="P30" s="12"/>
      <c r="Q30" s="12"/>
      <c r="R30" s="12"/>
      <c r="S30" s="12"/>
      <c r="T30" s="12"/>
      <c r="U30" s="12"/>
      <c r="V30" s="12"/>
      <c r="W30" s="12"/>
    </row>
    <row r="31" spans="1:331" ht="14.4" customHeight="1">
      <c r="L31" s="12"/>
      <c r="M31" s="12"/>
      <c r="N31" s="12"/>
      <c r="O31" s="12"/>
      <c r="P31" s="12"/>
      <c r="Q31" s="12"/>
      <c r="R31" s="48"/>
      <c r="S31" s="49"/>
      <c r="T31" s="49"/>
      <c r="U31" s="12"/>
      <c r="V31" s="12"/>
      <c r="W31" s="12"/>
    </row>
    <row r="32" spans="1:331" ht="15" customHeight="1">
      <c r="L32" s="12"/>
      <c r="M32" s="12"/>
      <c r="N32" s="12"/>
      <c r="O32" s="12"/>
      <c r="P32" s="12"/>
      <c r="Q32" s="12"/>
      <c r="R32" s="48"/>
      <c r="S32" s="12"/>
      <c r="T32" s="12"/>
      <c r="U32" s="12"/>
      <c r="V32" s="12"/>
      <c r="W32" s="12"/>
    </row>
    <row r="33" spans="7:206" ht="12" customHeight="1">
      <c r="L33" s="12"/>
      <c r="M33" s="12"/>
      <c r="N33" s="12"/>
      <c r="O33" s="12"/>
      <c r="P33" s="12"/>
      <c r="Q33" s="50"/>
      <c r="R33" s="51"/>
      <c r="S33" s="12"/>
      <c r="T33" s="12"/>
      <c r="U33" s="12"/>
      <c r="V33" s="12"/>
      <c r="W33" s="12"/>
      <c r="EQ33" s="397"/>
      <c r="ER33" s="397"/>
      <c r="ES33" s="397"/>
      <c r="ET33" s="397"/>
      <c r="EU33" s="397"/>
      <c r="EV33" s="397"/>
      <c r="EW33" s="397"/>
      <c r="EX33" s="397"/>
      <c r="EY33" s="397"/>
      <c r="EZ33" s="397"/>
      <c r="FA33" s="397"/>
      <c r="FB33" s="397"/>
      <c r="FC33" s="397"/>
      <c r="FD33" s="397"/>
      <c r="FE33" s="397"/>
      <c r="FF33" s="397"/>
      <c r="FG33" s="397"/>
      <c r="FH33" s="397"/>
      <c r="FI33" s="397"/>
      <c r="FJ33" s="397"/>
      <c r="FK33" s="397"/>
      <c r="FL33" s="397"/>
      <c r="FM33" s="397"/>
      <c r="FN33" s="397"/>
      <c r="FO33" s="397"/>
      <c r="FP33" s="397"/>
      <c r="FQ33" s="397"/>
      <c r="FR33" s="397"/>
      <c r="FS33" s="397"/>
      <c r="FT33" s="397"/>
      <c r="FU33" s="397"/>
      <c r="FV33" s="397"/>
      <c r="FW33" s="397"/>
      <c r="FX33" s="397"/>
      <c r="FY33" s="397"/>
      <c r="FZ33" s="397"/>
      <c r="GA33" s="397"/>
      <c r="GB33" s="397"/>
      <c r="GC33" s="397"/>
      <c r="GD33" s="397"/>
      <c r="GE33" s="397"/>
      <c r="GF33" s="397"/>
      <c r="GG33" s="397"/>
      <c r="GH33" s="397"/>
      <c r="GI33" s="397"/>
      <c r="GJ33" s="397"/>
      <c r="GK33" s="397"/>
      <c r="GL33" s="397"/>
      <c r="GM33" s="397"/>
      <c r="GN33" s="397"/>
      <c r="GO33" s="397"/>
      <c r="GP33" s="397"/>
      <c r="GQ33" s="397"/>
      <c r="GR33" s="397"/>
      <c r="GS33" s="397"/>
      <c r="GT33" s="397"/>
      <c r="GU33" s="397"/>
      <c r="GV33" s="397"/>
      <c r="GW33" s="397"/>
      <c r="GX33" s="397"/>
    </row>
    <row r="34" spans="7:206" ht="12.75" customHeight="1">
      <c r="L34" s="12"/>
      <c r="M34" s="12"/>
      <c r="N34" s="12"/>
      <c r="O34" s="12"/>
      <c r="P34" s="12"/>
      <c r="Q34" s="12"/>
      <c r="R34" s="12"/>
      <c r="S34" s="12"/>
      <c r="T34" s="12"/>
      <c r="U34" s="12"/>
      <c r="V34" s="12"/>
      <c r="W34" s="12"/>
      <c r="EQ34" s="399"/>
      <c r="ER34" s="399"/>
      <c r="ES34" s="399"/>
      <c r="ET34" s="399"/>
      <c r="EU34" s="399"/>
      <c r="EV34" s="399"/>
      <c r="EW34" s="399"/>
      <c r="EX34" s="399"/>
      <c r="EY34" s="399"/>
      <c r="EZ34" s="399"/>
      <c r="FA34" s="399"/>
      <c r="FB34" s="399"/>
      <c r="FC34" s="399"/>
      <c r="FD34" s="399"/>
      <c r="FE34" s="399"/>
      <c r="FF34" s="399"/>
      <c r="FG34" s="399"/>
      <c r="FH34" s="399"/>
      <c r="FI34" s="399"/>
      <c r="FJ34" s="399"/>
      <c r="FK34" s="399"/>
      <c r="FL34" s="399"/>
      <c r="FM34" s="399"/>
      <c r="FN34" s="399"/>
      <c r="FO34" s="399"/>
      <c r="FP34" s="399"/>
      <c r="FQ34" s="399"/>
      <c r="FR34" s="399"/>
      <c r="FS34" s="399"/>
      <c r="FT34" s="399"/>
      <c r="FU34" s="399"/>
      <c r="FV34" s="399"/>
      <c r="FW34" s="399"/>
      <c r="FX34" s="399"/>
      <c r="FY34" s="399"/>
      <c r="FZ34" s="399"/>
      <c r="GA34" s="399"/>
      <c r="GB34" s="399"/>
      <c r="GC34" s="399"/>
      <c r="GD34" s="399"/>
      <c r="GE34" s="399"/>
      <c r="GF34" s="399"/>
      <c r="GG34" s="399"/>
      <c r="GH34" s="399"/>
      <c r="GI34" s="399"/>
      <c r="GJ34" s="399"/>
      <c r="GK34" s="399"/>
      <c r="GL34" s="399"/>
      <c r="GM34" s="399"/>
      <c r="GN34" s="399"/>
      <c r="GO34" s="399"/>
      <c r="GP34" s="399"/>
      <c r="GQ34" s="399"/>
      <c r="GR34" s="399"/>
      <c r="GS34" s="399"/>
      <c r="GT34" s="399"/>
      <c r="GU34" s="399"/>
      <c r="GV34" s="399"/>
      <c r="GW34" s="399"/>
      <c r="GX34" s="399"/>
    </row>
    <row r="35" spans="7:206" ht="12" customHeight="1">
      <c r="L35" s="12"/>
      <c r="M35" s="12"/>
      <c r="N35" s="12"/>
      <c r="O35" s="12"/>
      <c r="P35" s="12"/>
      <c r="Q35" s="12"/>
      <c r="R35" s="12"/>
      <c r="S35" s="12"/>
      <c r="T35" s="12"/>
      <c r="U35" s="12"/>
      <c r="V35" s="12"/>
      <c r="W35" s="12"/>
      <c r="EQ35" s="397"/>
      <c r="ER35" s="397"/>
      <c r="ES35" s="397"/>
      <c r="ET35" s="397"/>
      <c r="EU35" s="397"/>
      <c r="EV35" s="397"/>
      <c r="EW35" s="397"/>
      <c r="EX35" s="397"/>
      <c r="EY35" s="397"/>
      <c r="EZ35" s="397"/>
      <c r="FA35" s="397"/>
      <c r="FB35" s="397"/>
      <c r="FC35" s="397"/>
      <c r="FD35" s="397"/>
      <c r="FE35" s="397"/>
      <c r="FF35" s="397"/>
      <c r="FG35" s="397"/>
      <c r="FH35" s="397"/>
      <c r="FI35" s="397"/>
      <c r="FJ35" s="397"/>
      <c r="FK35" s="397"/>
      <c r="FL35" s="397"/>
      <c r="FM35" s="397"/>
      <c r="FN35" s="397"/>
      <c r="FO35" s="397"/>
      <c r="FP35" s="397"/>
      <c r="FQ35" s="397"/>
      <c r="FR35" s="397"/>
      <c r="FS35" s="397"/>
      <c r="FT35" s="397"/>
      <c r="FU35" s="397"/>
      <c r="FV35" s="397"/>
      <c r="FW35" s="397"/>
      <c r="FX35" s="397"/>
      <c r="FY35" s="397"/>
      <c r="FZ35" s="397"/>
      <c r="GA35" s="397"/>
      <c r="GB35" s="397"/>
      <c r="GC35" s="397"/>
      <c r="GD35" s="397"/>
      <c r="GE35" s="397"/>
      <c r="GF35" s="397"/>
      <c r="GG35" s="397"/>
      <c r="GH35" s="397"/>
      <c r="GI35" s="397"/>
      <c r="GJ35" s="397"/>
      <c r="GK35" s="397"/>
      <c r="GL35" s="397"/>
      <c r="GM35" s="397"/>
      <c r="GN35" s="397"/>
      <c r="GO35" s="397"/>
      <c r="GP35" s="397"/>
      <c r="GQ35" s="397"/>
      <c r="GR35" s="397"/>
      <c r="GS35" s="397"/>
      <c r="GT35" s="397"/>
      <c r="GU35" s="397"/>
      <c r="GV35" s="397"/>
      <c r="GW35" s="397"/>
      <c r="GX35" s="397"/>
    </row>
    <row r="36" spans="7:206" ht="12" customHeight="1">
      <c r="G36" s="12"/>
      <c r="H36" s="12"/>
      <c r="I36" s="12"/>
      <c r="J36" s="12"/>
      <c r="K36" s="12"/>
      <c r="L36" s="12"/>
      <c r="M36" s="12"/>
      <c r="N36" s="12"/>
      <c r="O36" s="12"/>
      <c r="P36" s="12"/>
      <c r="Q36" s="12"/>
      <c r="R36" s="12"/>
      <c r="S36" s="12"/>
      <c r="T36" s="12"/>
      <c r="U36" s="12"/>
      <c r="V36" s="12"/>
      <c r="W36" s="12"/>
      <c r="EQ36" s="400"/>
      <c r="ER36" s="400"/>
      <c r="ES36" s="400"/>
      <c r="ET36" s="400"/>
      <c r="EU36" s="400"/>
      <c r="EV36" s="400"/>
      <c r="EW36" s="400"/>
      <c r="EX36" s="400"/>
      <c r="EY36" s="400"/>
      <c r="EZ36" s="400"/>
      <c r="FA36" s="400"/>
      <c r="FB36" s="400"/>
      <c r="FC36" s="400"/>
      <c r="FD36" s="400"/>
      <c r="FE36" s="400"/>
      <c r="FF36" s="400"/>
      <c r="FG36" s="400"/>
      <c r="FH36" s="400"/>
      <c r="FI36" s="400"/>
      <c r="FJ36" s="400"/>
      <c r="FK36" s="400"/>
      <c r="FL36" s="400"/>
      <c r="FM36" s="400"/>
      <c r="FN36" s="400"/>
      <c r="FO36" s="400"/>
      <c r="FP36" s="400"/>
      <c r="FQ36" s="400"/>
      <c r="FR36" s="400"/>
      <c r="FS36" s="400"/>
      <c r="FT36" s="400"/>
      <c r="FU36" s="400"/>
      <c r="FV36" s="400"/>
      <c r="FW36" s="400"/>
      <c r="FX36" s="400"/>
      <c r="FY36" s="400"/>
      <c r="FZ36" s="400"/>
      <c r="GA36" s="400"/>
      <c r="GB36" s="400"/>
      <c r="GC36" s="400"/>
      <c r="GD36" s="400"/>
      <c r="GE36" s="400"/>
      <c r="GF36" s="400"/>
      <c r="GG36" s="400"/>
      <c r="GH36" s="400"/>
      <c r="GI36" s="400"/>
      <c r="GJ36" s="400"/>
      <c r="GK36" s="400"/>
      <c r="GL36" s="400"/>
      <c r="GM36" s="400"/>
      <c r="GN36" s="400"/>
      <c r="GO36" s="400"/>
      <c r="GP36" s="400"/>
      <c r="GQ36" s="400"/>
      <c r="GR36" s="400"/>
      <c r="GS36" s="400"/>
      <c r="GT36" s="400"/>
      <c r="GU36" s="400"/>
      <c r="GV36" s="400"/>
      <c r="GW36" s="400"/>
      <c r="GX36" s="400"/>
    </row>
    <row r="37" spans="7:206" ht="16.8" customHeight="1">
      <c r="Q37" s="12"/>
      <c r="R37" s="12"/>
      <c r="S37" s="12"/>
      <c r="T37" s="12"/>
      <c r="U37" s="12"/>
      <c r="V37" s="12"/>
      <c r="W37" s="12"/>
    </row>
    <row r="38" spans="7:206" ht="12" customHeight="1">
      <c r="G38" s="12"/>
      <c r="H38" s="12"/>
      <c r="I38" s="12"/>
      <c r="J38" s="12"/>
      <c r="K38" s="12"/>
      <c r="L38" s="12"/>
      <c r="M38" s="12"/>
      <c r="N38" s="12"/>
      <c r="O38" s="12"/>
      <c r="P38" s="12"/>
      <c r="Q38" s="12"/>
      <c r="R38" s="12"/>
      <c r="S38" s="12"/>
      <c r="T38" s="12"/>
      <c r="U38" s="12"/>
      <c r="V38" s="12"/>
      <c r="W38" s="12"/>
    </row>
    <row r="39" spans="7:206" ht="12" customHeight="1" thickBot="1">
      <c r="G39" s="12"/>
      <c r="H39" s="12"/>
      <c r="I39" s="12"/>
      <c r="J39" s="12"/>
      <c r="K39" s="12"/>
      <c r="L39" s="12"/>
      <c r="M39" s="12"/>
      <c r="N39" s="12"/>
      <c r="O39" s="12"/>
      <c r="P39" s="12"/>
      <c r="Q39" s="12"/>
      <c r="R39" s="12"/>
      <c r="S39" s="12"/>
      <c r="T39" s="12"/>
      <c r="U39" s="12"/>
      <c r="V39" s="12"/>
      <c r="W39" s="12"/>
    </row>
    <row r="40" spans="7:206" ht="40.799999999999997" customHeight="1">
      <c r="G40" s="12"/>
      <c r="H40" s="12"/>
      <c r="I40" s="12"/>
      <c r="J40" s="12"/>
      <c r="K40" s="1896" t="s">
        <v>270</v>
      </c>
      <c r="L40" s="1897"/>
      <c r="M40" s="1897"/>
      <c r="N40" s="1838" t="s">
        <v>875</v>
      </c>
      <c r="O40" s="1838"/>
      <c r="P40" s="1838"/>
      <c r="Q40" s="1838"/>
      <c r="R40" s="1838"/>
      <c r="S40" s="1838"/>
      <c r="T40" s="1838"/>
      <c r="U40" s="1838"/>
      <c r="V40" s="1838"/>
      <c r="W40" s="1839"/>
    </row>
    <row r="41" spans="7:206" ht="12.6" customHeight="1">
      <c r="G41" s="12"/>
      <c r="H41" s="12"/>
      <c r="I41" s="12"/>
      <c r="J41" s="12"/>
      <c r="K41" s="1898"/>
      <c r="L41" s="1899"/>
      <c r="M41" s="1899"/>
      <c r="N41" s="1840"/>
      <c r="O41" s="1840"/>
      <c r="P41" s="1840"/>
      <c r="Q41" s="1840"/>
      <c r="R41" s="1840"/>
      <c r="S41" s="1840"/>
      <c r="T41" s="1840"/>
      <c r="U41" s="1840"/>
      <c r="V41" s="1840"/>
      <c r="W41" s="1841"/>
    </row>
    <row r="42" spans="7:206" ht="36" customHeight="1">
      <c r="G42" s="12"/>
      <c r="H42" s="12"/>
      <c r="I42" s="12"/>
      <c r="J42" s="1"/>
      <c r="K42" s="1852" t="s">
        <v>135</v>
      </c>
      <c r="L42" s="1853"/>
      <c r="M42" s="1894" t="s">
        <v>136</v>
      </c>
      <c r="N42" s="1840"/>
      <c r="O42" s="1840"/>
      <c r="P42" s="1840"/>
      <c r="Q42" s="1840"/>
      <c r="R42" s="1840"/>
      <c r="S42" s="1840"/>
      <c r="T42" s="1840"/>
      <c r="U42" s="1840"/>
      <c r="V42" s="1840"/>
      <c r="W42" s="1841"/>
      <c r="X42" s="12"/>
      <c r="Y42" s="12"/>
      <c r="Z42" s="12"/>
      <c r="AA42" s="12"/>
      <c r="AB42" s="12"/>
      <c r="AC42" s="12"/>
    </row>
    <row r="43" spans="7:206" ht="22.8" customHeight="1" thickBot="1">
      <c r="G43" s="1798"/>
      <c r="H43" s="1798"/>
      <c r="I43" s="1798"/>
      <c r="J43" s="1798"/>
      <c r="K43" s="1854"/>
      <c r="L43" s="1855"/>
      <c r="M43" s="1895"/>
      <c r="N43" s="1842"/>
      <c r="O43" s="1842"/>
      <c r="P43" s="1842"/>
      <c r="Q43" s="1842"/>
      <c r="R43" s="1842"/>
      <c r="S43" s="1842"/>
      <c r="T43" s="1842"/>
      <c r="U43" s="1842"/>
      <c r="V43" s="1842"/>
      <c r="W43" s="1843"/>
      <c r="X43" s="12"/>
      <c r="Y43" s="12"/>
      <c r="Z43" s="12"/>
      <c r="AA43" s="12"/>
      <c r="AB43" s="12"/>
      <c r="AC43" s="12"/>
    </row>
    <row r="44" spans="7:206" ht="56.4" customHeight="1">
      <c r="G44" s="1451" t="s">
        <v>874</v>
      </c>
      <c r="H44" s="1451"/>
      <c r="I44" s="1451"/>
      <c r="J44" s="1451"/>
      <c r="K44" s="1861" t="e">
        <f>'INT c risco'!B17</f>
        <v>#VALUE!</v>
      </c>
      <c r="L44" s="1861"/>
      <c r="M44" s="430" t="e">
        <f>'INT s risco'!B17</f>
        <v>#VALUE!</v>
      </c>
      <c r="N44" s="1845" t="e">
        <f>IF(AND(K44="0 dias",K52&lt;0),"Não há payback, pois os valores são todos negativos, assim não se paga o investimento","Este projeto tem um payback em "&amp;K44&amp;". Ou seja, a partir do payback é que estamos trazendo lucratividade para a empresa")</f>
        <v>#VALUE!</v>
      </c>
      <c r="O44" s="1845"/>
      <c r="P44" s="1845"/>
      <c r="Q44" s="1845"/>
      <c r="R44" s="1845"/>
      <c r="S44" s="1845"/>
      <c r="T44" s="1845"/>
      <c r="U44" s="1845"/>
      <c r="V44" s="1845"/>
      <c r="W44" s="1845"/>
      <c r="X44" s="12"/>
      <c r="Y44" s="12"/>
      <c r="Z44" s="12"/>
      <c r="AA44" s="12"/>
      <c r="AB44" s="12"/>
      <c r="AC44" s="12"/>
    </row>
    <row r="45" spans="7:206" ht="138" customHeight="1">
      <c r="G45" s="1451" t="s">
        <v>580</v>
      </c>
      <c r="H45" s="1451"/>
      <c r="I45" s="1451"/>
      <c r="J45" s="1451"/>
      <c r="K45" s="1856" t="e">
        <f>'INT c risco'!C17</f>
        <v>#VALUE!</v>
      </c>
      <c r="L45" s="1856"/>
      <c r="M45" s="430" t="e">
        <f>'INT s risco'!C17</f>
        <v>#VALUE!</v>
      </c>
      <c r="N45" s="1837" t="e">
        <f>IF(AND(K45="0,00 meses",K53&lt;=0),"Não há Payback Descontado, pois os fluxos são negativos e não recuperam o investimento inicial","O Payback Descontado de "&amp;K45&amp;" é o tempo necessário para recuperar o investimento inicial de um projeto, considerando o valor do dinheiro no tempo. Ao contrário do Payback Simples, o Payback Descontado aplica a TMA (Taxa Mínima de Atratividade) selecionada de "&amp;TEXT(K57,"0,00%")&amp;" aos fluxos de caixa futuros, trazendo-os ao valor presente. Dessa forma, ele oferece uma visão mais realista da viabilidade financeira, especialmente em projetos de longo prazo, onde o efeito do valor do dinheiro no tempo tem maior impacto.")</f>
        <v>#VALUE!</v>
      </c>
      <c r="O45" s="1837"/>
      <c r="P45" s="1837"/>
      <c r="Q45" s="1837"/>
      <c r="R45" s="1837"/>
      <c r="S45" s="1837"/>
      <c r="T45" s="1837"/>
      <c r="U45" s="1837"/>
      <c r="V45" s="1837"/>
      <c r="W45" s="1837"/>
      <c r="X45" s="12"/>
      <c r="Y45" s="12"/>
      <c r="Z45" s="12"/>
      <c r="AA45" s="12"/>
      <c r="AB45" s="12"/>
      <c r="AC45" s="12"/>
    </row>
    <row r="46" spans="7:206" ht="41.4" customHeight="1">
      <c r="G46" s="1451" t="s">
        <v>581</v>
      </c>
      <c r="H46" s="1451"/>
      <c r="I46" s="1451"/>
      <c r="J46" s="1451"/>
      <c r="K46" s="1849" t="e">
        <f>'INT c risco'!B20</f>
        <v>#VALUE!</v>
      </c>
      <c r="L46" s="1849"/>
      <c r="M46" s="441" t="e">
        <f>'INT s risco'!B20</f>
        <v>#VALUE!</v>
      </c>
      <c r="N46" s="1848" t="e">
        <f>"Este projeto gerou um caixa nos primeiros 12 meses de seu lançamento "&amp;TEXT(K46,"R$ ,00")</f>
        <v>#VALUE!</v>
      </c>
      <c r="O46" s="1848"/>
      <c r="P46" s="1848"/>
      <c r="Q46" s="1848"/>
      <c r="R46" s="1848"/>
      <c r="S46" s="1848"/>
      <c r="T46" s="1848"/>
      <c r="U46" s="1848"/>
      <c r="V46" s="1848"/>
      <c r="W46" s="1848"/>
      <c r="X46" s="12"/>
      <c r="Y46" s="12"/>
      <c r="Z46" s="12"/>
      <c r="AA46" s="12"/>
      <c r="AB46" s="12"/>
      <c r="AC46" s="12"/>
    </row>
    <row r="47" spans="7:206" ht="32.4" customHeight="1">
      <c r="G47" s="1451" t="s">
        <v>582</v>
      </c>
      <c r="H47" s="1451"/>
      <c r="I47" s="1451"/>
      <c r="J47" s="1451"/>
      <c r="K47" s="1850" t="e">
        <f>'INT c risco'!B23</f>
        <v>#VALUE!</v>
      </c>
      <c r="L47" s="1850"/>
      <c r="M47" s="441" t="e">
        <f>'INT s risco'!B23</f>
        <v>#VALUE!</v>
      </c>
      <c r="N47" s="1837" t="e">
        <f>"Este projeto gerou um caixa no período total de "&amp;K18&amp;" meses de seu lançamento "&amp;TEXT(K47,"R$ ,00")</f>
        <v>#VALUE!</v>
      </c>
      <c r="O47" s="1837"/>
      <c r="P47" s="1837"/>
      <c r="Q47" s="1837"/>
      <c r="R47" s="1837"/>
      <c r="S47" s="1837"/>
      <c r="T47" s="1837"/>
      <c r="U47" s="1837"/>
      <c r="V47" s="1837"/>
      <c r="W47" s="1837"/>
      <c r="X47" s="12"/>
      <c r="Y47" s="12"/>
      <c r="Z47" s="12"/>
      <c r="AA47" s="12"/>
      <c r="AB47" s="12"/>
      <c r="AC47" s="12"/>
    </row>
    <row r="48" spans="7:206" ht="33.6" customHeight="1">
      <c r="G48" s="1451" t="s">
        <v>583</v>
      </c>
      <c r="H48" s="1451"/>
      <c r="I48" s="1451"/>
      <c r="J48" s="1451"/>
      <c r="K48" s="1849" t="e">
        <f>'INT c risco'!B21</f>
        <v>#VALUE!</v>
      </c>
      <c r="L48" s="1849"/>
      <c r="M48" s="441" t="e">
        <f>'INT s risco'!B21</f>
        <v>#VALUE!</v>
      </c>
      <c r="N48" s="1848" t="e">
        <f>IF(K48&gt;0,"É possível já reinvestir no projeto nos primeiros 12 meses o valor de R$ "&amp;TEXT(K48,",00"),"Não é possível reinvestir no projeto no primeiro ano, pois não há caixa livre")</f>
        <v>#VALUE!</v>
      </c>
      <c r="O48" s="1848"/>
      <c r="P48" s="1848"/>
      <c r="Q48" s="1848"/>
      <c r="R48" s="1848"/>
      <c r="S48" s="1848"/>
      <c r="T48" s="1848"/>
      <c r="U48" s="1848"/>
      <c r="V48" s="1848"/>
      <c r="W48" s="1848"/>
      <c r="X48" s="12"/>
      <c r="Y48" s="12"/>
      <c r="Z48" s="12"/>
      <c r="AA48" s="12"/>
      <c r="AB48" s="12"/>
      <c r="AC48" s="12"/>
    </row>
    <row r="49" spans="2:124" ht="36.6" customHeight="1">
      <c r="G49" s="1451" t="s">
        <v>584</v>
      </c>
      <c r="H49" s="1451"/>
      <c r="I49" s="1451"/>
      <c r="J49" s="1451"/>
      <c r="K49" s="1850" t="e">
        <f>'INT c risco'!B25</f>
        <v>#VALUE!</v>
      </c>
      <c r="L49" s="1850"/>
      <c r="M49" s="441" t="e">
        <f>'INT s risco'!B25</f>
        <v>#VALUE!</v>
      </c>
      <c r="N49" s="1837" t="e">
        <f>IF(K49&gt;0,"É possível reinvestir no projeto após os primeiros 12 meses o valor de R$ "&amp;TEXT(K49,",00"),"Não é possível reinvestir no projeto em nenhum momento, pois não há caixa livre")</f>
        <v>#VALUE!</v>
      </c>
      <c r="O49" s="1837"/>
      <c r="P49" s="1837"/>
      <c r="Q49" s="1837"/>
      <c r="R49" s="1837"/>
      <c r="S49" s="1837"/>
      <c r="T49" s="1837"/>
      <c r="U49" s="1837"/>
      <c r="V49" s="1837"/>
      <c r="W49" s="1837"/>
      <c r="X49" s="12"/>
      <c r="Y49" s="12"/>
      <c r="Z49" s="12"/>
      <c r="AA49" s="12"/>
      <c r="AB49" s="12"/>
      <c r="AC49" s="12"/>
    </row>
    <row r="50" spans="2:124" ht="25.05" customHeight="1">
      <c r="G50" s="1451" t="s">
        <v>585</v>
      </c>
      <c r="H50" s="1451"/>
      <c r="I50" s="1451"/>
      <c r="J50" s="1451"/>
      <c r="K50" s="1859" t="e">
        <f>'INT c risco'!B22</f>
        <v>#VALUE!</v>
      </c>
      <c r="L50" s="1859"/>
      <c r="M50" s="442" t="e">
        <f>'INT s risco'!B22</f>
        <v>#VALUE!</v>
      </c>
      <c r="N50" s="1844" t="e">
        <f>IF(K50&gt;0,"Este projeto tem um lucro nos primeiros 12 meses de " &amp; TEXT(K50,"0%") &amp; " e R$ " &amp; TEXT(K51,",00"),"Este projeto não tem lucratividade no primeiro ano")</f>
        <v>#VALUE!</v>
      </c>
      <c r="O50" s="1844"/>
      <c r="P50" s="1844"/>
      <c r="Q50" s="1844"/>
      <c r="R50" s="1844"/>
      <c r="S50" s="1844"/>
      <c r="T50" s="1844"/>
      <c r="U50" s="1844"/>
      <c r="V50" s="1844"/>
      <c r="W50" s="1844"/>
      <c r="X50" s="12"/>
      <c r="Y50" s="12"/>
      <c r="Z50" s="12"/>
      <c r="AA50" s="12"/>
      <c r="AB50" s="12"/>
      <c r="AC50" s="12"/>
    </row>
    <row r="51" spans="2:124" ht="24.6" customHeight="1">
      <c r="G51" s="1451"/>
      <c r="H51" s="1451"/>
      <c r="I51" s="1451"/>
      <c r="J51" s="1451"/>
      <c r="K51" s="1849" t="e">
        <f>K50*K58</f>
        <v>#VALUE!</v>
      </c>
      <c r="L51" s="1849"/>
      <c r="M51" s="441" t="e">
        <f>M50*M58</f>
        <v>#VALUE!</v>
      </c>
      <c r="N51" s="1845"/>
      <c r="O51" s="1845"/>
      <c r="P51" s="1845"/>
      <c r="Q51" s="1845"/>
      <c r="R51" s="1845"/>
      <c r="S51" s="1845"/>
      <c r="T51" s="1845"/>
      <c r="U51" s="1845"/>
      <c r="V51" s="1845"/>
      <c r="W51" s="1845"/>
      <c r="X51" s="12"/>
      <c r="Y51" s="12"/>
      <c r="Z51" s="12"/>
      <c r="AA51" s="12"/>
      <c r="AB51" s="12"/>
      <c r="AC51" s="12"/>
    </row>
    <row r="52" spans="2:124" ht="25.05" customHeight="1">
      <c r="G52" s="1451" t="s">
        <v>586</v>
      </c>
      <c r="H52" s="1451"/>
      <c r="I52" s="1451"/>
      <c r="J52" s="1451"/>
      <c r="K52" s="1857" t="e">
        <f>'INT c risco'!B24</f>
        <v>#VALUE!</v>
      </c>
      <c r="L52" s="1858"/>
      <c r="M52" s="442" t="e">
        <f>'INT s risco'!B24</f>
        <v>#VALUE!</v>
      </c>
      <c r="N52" s="1846" t="e">
        <f>IF(K52&gt;0,"Este projeto tem um lucro após os primeiros 12 meses de " &amp; TEXT(K52,"0%") &amp; " e R$ " &amp; TEXT(K53,",00"),"Este projeto não tem lucratividade em nenhum momento")</f>
        <v>#VALUE!</v>
      </c>
      <c r="O52" s="1846"/>
      <c r="P52" s="1846"/>
      <c r="Q52" s="1846"/>
      <c r="R52" s="1846"/>
      <c r="S52" s="1846"/>
      <c r="T52" s="1846"/>
      <c r="U52" s="1846"/>
      <c r="V52" s="1846"/>
      <c r="W52" s="1846"/>
      <c r="X52" s="12"/>
      <c r="Y52" s="12"/>
      <c r="Z52" s="12"/>
      <c r="AA52" s="12"/>
      <c r="AB52" s="12"/>
      <c r="AC52" s="12"/>
    </row>
    <row r="53" spans="2:124" ht="39.6" customHeight="1">
      <c r="G53" s="1451"/>
      <c r="H53" s="1451"/>
      <c r="I53" s="1451"/>
      <c r="J53" s="1451"/>
      <c r="K53" s="1850" t="e">
        <f>K52*K58</f>
        <v>#VALUE!</v>
      </c>
      <c r="L53" s="1850"/>
      <c r="M53" s="441" t="e">
        <f>M52*M58</f>
        <v>#VALUE!</v>
      </c>
      <c r="N53" s="1847"/>
      <c r="O53" s="1847"/>
      <c r="P53" s="1847"/>
      <c r="Q53" s="1847"/>
      <c r="R53" s="1847"/>
      <c r="S53" s="1847"/>
      <c r="T53" s="1847"/>
      <c r="U53" s="1847"/>
      <c r="V53" s="1847"/>
      <c r="W53" s="1847"/>
      <c r="X53" s="12"/>
      <c r="Y53" s="12"/>
      <c r="Z53" s="12"/>
      <c r="AA53" s="12"/>
      <c r="AB53" s="12"/>
      <c r="AC53" s="12"/>
    </row>
    <row r="54" spans="2:124" ht="38.4" customHeight="1">
      <c r="G54" s="1451" t="s">
        <v>587</v>
      </c>
      <c r="H54" s="1451"/>
      <c r="I54" s="1451"/>
      <c r="J54" s="1451"/>
      <c r="K54" s="1849" t="e">
        <f>'INT c risco'!B18</f>
        <v>#VALUE!</v>
      </c>
      <c r="L54" s="1849"/>
      <c r="M54" s="441" t="e">
        <f>'INT s risco'!B18</f>
        <v>#VALUE!</v>
      </c>
      <c r="N54" s="1848" t="e">
        <f>IF(K54&gt;0,"Este projeto tem um valor presente líquido em "&amp;L18&amp;" meses no valor de R$ "&amp;TEXT(K54,",00"),"Este projeto não possui um valor presente líquido positivo")</f>
        <v>#VALUE!</v>
      </c>
      <c r="O54" s="1848"/>
      <c r="P54" s="1848"/>
      <c r="Q54" s="1848"/>
      <c r="R54" s="1848"/>
      <c r="S54" s="1848"/>
      <c r="T54" s="1848"/>
      <c r="U54" s="1848"/>
      <c r="V54" s="1848"/>
      <c r="W54" s="1848"/>
      <c r="X54" s="12"/>
      <c r="Y54" s="12"/>
      <c r="Z54" s="12"/>
      <c r="AA54" s="12"/>
      <c r="AB54" s="12"/>
      <c r="AC54" s="12"/>
    </row>
    <row r="55" spans="2:124" ht="41.4" customHeight="1">
      <c r="G55" s="1451" t="s">
        <v>588</v>
      </c>
      <c r="H55" s="1451"/>
      <c r="I55" s="1451"/>
      <c r="J55" s="1451"/>
      <c r="K55" s="1850" t="e">
        <f>K54/L18</f>
        <v>#VALUE!</v>
      </c>
      <c r="L55" s="1850"/>
      <c r="M55" s="441" t="e">
        <f>M54/L18</f>
        <v>#VALUE!</v>
      </c>
      <c r="N55" s="1837" t="e">
        <f>IF(K55&gt;0,"Este projeto tem um valor presente líquido mensal de R$ "&amp;TEXT(K55,",00"),"Este projeto não possui um valor presente líquido positivo mensal")</f>
        <v>#VALUE!</v>
      </c>
      <c r="O55" s="1837"/>
      <c r="P55" s="1837"/>
      <c r="Q55" s="1837"/>
      <c r="R55" s="1837"/>
      <c r="S55" s="1837"/>
      <c r="T55" s="1837"/>
      <c r="U55" s="1837"/>
      <c r="V55" s="1837"/>
      <c r="W55" s="1837"/>
      <c r="X55" s="12"/>
      <c r="Y55" s="12"/>
      <c r="Z55" s="12"/>
      <c r="AA55" s="12"/>
      <c r="AB55" s="12"/>
      <c r="AC55" s="12"/>
    </row>
    <row r="56" spans="2:124" ht="82.2" customHeight="1">
      <c r="G56" s="1451" t="s">
        <v>589</v>
      </c>
      <c r="H56" s="1451"/>
      <c r="I56" s="1451"/>
      <c r="J56" s="1451"/>
      <c r="K56" s="1735" t="e">
        <f>'INT c risco'!B19</f>
        <v>#VALUE!</v>
      </c>
      <c r="L56" s="1735"/>
      <c r="M56" s="443" t="e">
        <f>'INT s risco'!B19</f>
        <v>#VALUE!</v>
      </c>
      <c r="N56" s="1837" t="str">
        <f>IFERROR(IF(K56&gt;0,"A TIR de "&amp;TEXT(K56,"0,00%")&amp;" ao mês significa que o investimento de R$ "&amp;TEXT(K58,",00")&amp;" está rendendo "&amp;TEXT(K56,"0,00%")&amp;" ao mês, mas esse rendimento é composto. Ou seja, o valor vai crescendo exponencialmente a cada mês, considerando os fluxos de caixa ao longo do tempo e não de forma linear.","A TIR é zero ou negativa não sendo uma boa oportunidade de negócio"),"A TIR não pode ser calculada, pois todos os valores são muito negativos, impossibilitando o cálculo")</f>
        <v>A TIR não pode ser calculada, pois todos os valores são muito negativos, impossibilitando o cálculo</v>
      </c>
      <c r="O56" s="1837"/>
      <c r="P56" s="1837"/>
      <c r="Q56" s="1837"/>
      <c r="R56" s="1837"/>
      <c r="S56" s="1837"/>
      <c r="T56" s="1837"/>
      <c r="U56" s="1837"/>
      <c r="V56" s="1837"/>
      <c r="W56" s="1837"/>
      <c r="X56" s="12"/>
      <c r="Y56" s="12"/>
      <c r="Z56" s="12"/>
      <c r="AA56" s="12"/>
      <c r="AB56" s="12"/>
      <c r="AC56" s="12"/>
    </row>
    <row r="57" spans="2:124" ht="82.2" customHeight="1">
      <c r="G57" s="1451" t="s">
        <v>866</v>
      </c>
      <c r="H57" s="1451"/>
      <c r="I57" s="1451"/>
      <c r="J57" s="1451"/>
      <c r="K57" s="1860">
        <f>'7. Viabilidade_EXT.'!K77</f>
        <v>0</v>
      </c>
      <c r="L57" s="1860"/>
      <c r="M57" s="598">
        <f>K57</f>
        <v>0</v>
      </c>
      <c r="N57" s="1837" t="e">
        <f>IF(K56&lt;K57,
  "A TIR é MENOR que a TMA, desta forma, este projeto não é viável, não devendo ser executado. TIR: " &amp; TEXT(K56,"0,00%") &amp; " | TMA: " &amp; TEXT(K57,"0,00%"),
  IF(K56=K57,
    "TIR e TMA são iguais, o que desta forma, não é recomendada a implementação do projeto, pois não traz lucratividade. TIR: " &amp; TEXT(K56,"0,00%") &amp; " | TMA: " &amp; TEXT(K57,"0,00%"),
    "Este Projeto tem uma TIR maior que a TMA, sendo um projeto viável para ser implementado. TIR: " &amp; TEXT(K56,"0,00%") &amp; " | TMA: " &amp; TEXT(K57,"0,00%")
  )
)</f>
        <v>#VALUE!</v>
      </c>
      <c r="O57" s="1837"/>
      <c r="P57" s="1837"/>
      <c r="Q57" s="1837"/>
      <c r="R57" s="1837"/>
      <c r="S57" s="1837"/>
      <c r="T57" s="1837"/>
      <c r="U57" s="1837"/>
      <c r="V57" s="1837"/>
      <c r="W57" s="1837"/>
      <c r="X57" s="12"/>
      <c r="Y57" s="12"/>
      <c r="Z57" s="12"/>
      <c r="AA57" s="12"/>
      <c r="AB57" s="12"/>
      <c r="AC57" s="12"/>
    </row>
    <row r="58" spans="2:124" ht="47.4" customHeight="1">
      <c r="G58" s="1451" t="s">
        <v>590</v>
      </c>
      <c r="H58" s="1451"/>
      <c r="I58" s="1451"/>
      <c r="J58" s="1451"/>
      <c r="K58" s="1851">
        <f>'4. EAP+Barras'!F15</f>
        <v>0</v>
      </c>
      <c r="L58" s="1851"/>
      <c r="M58" s="431">
        <f>'4. EAP+Barras'!F12</f>
        <v>0</v>
      </c>
      <c r="N58" s="47"/>
      <c r="O58" s="47"/>
      <c r="P58" s="47"/>
      <c r="Q58" s="47"/>
      <c r="R58" s="47"/>
      <c r="S58" s="47"/>
      <c r="T58" s="47"/>
      <c r="U58" s="47"/>
      <c r="V58" s="47"/>
      <c r="W58" s="47"/>
      <c r="X58" s="12"/>
      <c r="Y58" s="12"/>
      <c r="Z58" s="12"/>
      <c r="AA58" s="12"/>
      <c r="AB58" s="12"/>
      <c r="AC58" s="12"/>
    </row>
    <row r="59" spans="2:124" ht="39.6" customHeight="1" thickBot="1">
      <c r="B59" s="12"/>
      <c r="C59" s="433"/>
      <c r="D59" s="433"/>
      <c r="E59" s="433"/>
      <c r="F59" s="433"/>
      <c r="G59" s="1904" t="s">
        <v>591</v>
      </c>
      <c r="H59" s="1904"/>
      <c r="I59" s="1904"/>
      <c r="J59" s="1904"/>
      <c r="K59" s="1905">
        <f>'6. Riscos'!N23</f>
        <v>0</v>
      </c>
      <c r="L59" s="1905"/>
      <c r="N59" s="12"/>
      <c r="O59" s="12"/>
      <c r="P59" s="12"/>
      <c r="Q59" s="12"/>
      <c r="R59" s="12"/>
      <c r="S59" s="12"/>
      <c r="T59" s="12"/>
      <c r="U59" s="12"/>
      <c r="V59" s="12"/>
      <c r="W59" s="12"/>
      <c r="X59" s="12"/>
      <c r="Y59" s="12"/>
      <c r="Z59" s="12"/>
      <c r="AA59" s="12"/>
      <c r="AB59" s="12"/>
      <c r="AC59" s="12"/>
    </row>
    <row r="60" spans="2:124" ht="81.599999999999994" customHeight="1" thickBot="1">
      <c r="B60" s="12"/>
      <c r="C60" s="433"/>
      <c r="D60" s="433"/>
      <c r="E60" s="433"/>
      <c r="F60" s="433"/>
      <c r="G60" s="12"/>
      <c r="H60" s="12"/>
      <c r="I60" s="12"/>
      <c r="J60" s="12"/>
      <c r="K60" s="1914" t="s">
        <v>867</v>
      </c>
      <c r="L60" s="1915"/>
      <c r="M60" s="1916" t="str">
        <f>IFERROR(DS60, "Sem dados para gerar diagnóstico")</f>
        <v>Sem dados para gerar diagnóstico</v>
      </c>
      <c r="N60" s="1917"/>
      <c r="O60" s="1917"/>
      <c r="P60" s="1917"/>
      <c r="Q60" s="1917"/>
      <c r="R60" s="1917"/>
      <c r="S60" s="407" t="str">
        <f>DT60</f>
        <v>?</v>
      </c>
      <c r="T60" s="12"/>
      <c r="W60" s="12"/>
      <c r="X60" s="12"/>
      <c r="Y60" s="12"/>
      <c r="Z60" s="12"/>
      <c r="AA60" s="12"/>
      <c r="AB60" s="12"/>
      <c r="AC60" s="12"/>
      <c r="BW60" s="428" t="e">
        <f>IF(K52="","Sem dados para gerar um diagnóstico",
IF(K52&lt;0,"Atenção! O ROI negativo indica um alto risco financeiro. Revise os custos, receitas e estratégia do negócio antes de seguir em frente",
IF(AND(K52&gt;=0,K52&lt;=10%),"ROI muito baixo. O negócio pode não ser viável financeiramente. Avalie se os esforços e o investimento valem a pena para esse retorno",
IF(AND(K52&gt;10%,K52&lt;=20%),"ROI moderado. O negócio pode ser viável, mas avalie o esforço necessário para atingir esse retorno. Considere otimizações para aumentar a rentabilidade",
IF(AND(K52&gt;20%,K52&lt;=50%),"Excelente! ROI entre 20% e 50% indica um negócio promissor. Mantenha a estratégia e prepare-se para crescer",
IF(K52&gt;50%,"Cuidado! ROI acima de 50% pode indicar números superestimados. Revise os dados para garantir a consistência e evitar falsas expectativas",
"Sem dados para gerar um diagnóstico"))))))</f>
        <v>#VALUE!</v>
      </c>
      <c r="BX60" s="429" t="e">
        <f>IF(#REF!="Atenção! O ROI negativo no cenário mais provável indica um alto risco financeiro. Revise os custos, receitas e estratégia do negócio antes de seguir em frente","L",IF(#REF!="ROI muito baixo. O negócio pode não ser viável financeiramente. Avalie se os esforços e o investimento valem a pena para esse retorno","K",IF(#REF!="ROI moderado. O negócio pode ser viável, mas avalie o esforço necessário para atingir esse retorno. Considere otimizações para aumentar a rentabilidade","K",IF(#REF!="Excelente! ROI entre 20% e 50% indica um negócio promissor. Mantenha a estratégia e prepare-se para crescer","J",IF(#REF!="Cuidado! ROI acima de 50% pode indicar números superestimados. Revise os dados para garantir a consistência e evitar falsas expectativas","K","?")))))</f>
        <v>#REF!</v>
      </c>
      <c r="DS60" s="12" t="e">
        <f>IF(K52="","Sem dados para gerar um diagnóstico",
IF(K52&lt;0,"Atenção! O ROI negativo indica um alto risco financeiro. Revise os custos, receitas e estratégia do negócio antes de seguir em frente",
IF(AND(K52&gt;=0,K52&lt;=10%),"ROI muito baixo. O negócio pode não ser viável financeiramente. Avalie se os esforços e o investimento valem a pena para esse retorno",
IF(AND(K52&gt;10%,K52&lt;=20%),"ROI moderado. O negócio pode ser viável, mas avalie o esforço necessário para atingir esse retorno. Considere otimizações para aumentar a rentabilidade",
IF(AND(K52&gt;20%,K52&lt;=50%),"Excelente! ROI entre 20% e 50% indica um negócio promissor. Mantenha a estratégia e prepare-se para crescer",
IF(K52&gt;50%,"Cuidado! ROI acima de 50% pode indicar números superestimados. Revise os dados para garantir a consistência e evitar falsas expectativas",
"Sem dados para gerar um diagnóstico"))))))</f>
        <v>#VALUE!</v>
      </c>
      <c r="DT60" s="12" t="str">
        <f>IFERROR(IF(M60="Sem dados para gerar um diagnóstico","?",
IF(M60="Atenção! O ROI negativo indica um alto risco financeiro. Revise os custos, receitas e estratégia do negócio antes de seguir em frente","L",
IF(M60="ROI muito baixo. O negócio pode não ser viável financeiramente. Avalie se os esforços e o investimento valem a pena para esse retorno","K",
IF(M60="ROI moderado. O negócio pode ser viável, mas avalie o esforço necessário para atingir esse retorno. Considere otimizações para aumentar a rentabilidade","K",
IF(M60="Excelente! ROI entre 20% e 50% indica um negócio promissor. Mantenha a estratégia e prepare-se para crescer","J",
IF(M60="Cuidado! ROI acima de 50% pode indicar números superestimados. Revise os dados para garantir a consistência e evitar falsas expectativas","K","?")))))),"?")</f>
        <v>?</v>
      </c>
    </row>
    <row r="61" spans="2:124" ht="88.2" thickBot="1">
      <c r="F61" s="12"/>
      <c r="G61" s="12"/>
      <c r="H61" s="12"/>
      <c r="I61" s="12"/>
      <c r="J61" s="12"/>
      <c r="K61" s="1914" t="s">
        <v>868</v>
      </c>
      <c r="L61" s="1915"/>
      <c r="M61" s="1916" t="str">
        <f>IFERROR(DS61, "Sem dados para gerar diagnóstico")</f>
        <v>Sem dados para gerar diagnóstico</v>
      </c>
      <c r="N61" s="1917"/>
      <c r="O61" s="1917"/>
      <c r="P61" s="1917"/>
      <c r="Q61" s="1917"/>
      <c r="R61" s="1917"/>
      <c r="S61" s="407" t="str">
        <f>DT61</f>
        <v>?</v>
      </c>
      <c r="T61" s="12"/>
      <c r="W61" s="12"/>
      <c r="X61" s="12"/>
      <c r="Y61" s="12"/>
      <c r="Z61" s="12"/>
      <c r="AA61" s="12"/>
      <c r="AB61" s="12"/>
      <c r="AC61" s="12"/>
      <c r="DS61" s="12" t="e">
        <f>IF(K54&lt;0,
  "O VPL é negativo (" &amp; TEXT(K54,"R$ #.##0,00") &amp; "), o que indica que o projeto trará prejuízo financeiro. Desta forma, não deve ser implementado.",
  IF(K54=0,
    "O VPL é igual a zero (" &amp; TEXT(K54,"R$ #.##0,00") &amp; "), o que significa que o projeto apenas empata com o investimento realizado, sem gerar lucro. Assim, sua implementação não é recomendada.",
    "O VPL é positivo (" &amp; TEXT(K54,"R$ #.##0,00") &amp; "), indicando que o projeto trará retorno financeiro superior ao investimento. Portanto, é viável e deve ser considerado para implementação."
  )
)</f>
        <v>#VALUE!</v>
      </c>
      <c r="DT61" s="12" t="str">
        <f>IFERROR(IF(K54&lt;0,"L",IF(K54=0,"K",IF(K54&gt;0,"J","?"))),"?")</f>
        <v>?</v>
      </c>
    </row>
    <row r="62" spans="2:124" ht="88.2" thickBot="1">
      <c r="F62" s="12"/>
      <c r="G62" s="12"/>
      <c r="H62" s="12"/>
      <c r="I62" s="12"/>
      <c r="J62" s="12"/>
      <c r="K62" s="1914" t="s">
        <v>869</v>
      </c>
      <c r="L62" s="1915"/>
      <c r="M62" s="1916" t="str">
        <f>IFERROR(N57, "Sem dados para gerar diagnóstico")</f>
        <v>Sem dados para gerar diagnóstico</v>
      </c>
      <c r="N62" s="1917"/>
      <c r="O62" s="1917"/>
      <c r="P62" s="1917"/>
      <c r="Q62" s="1917"/>
      <c r="R62" s="1917"/>
      <c r="S62" s="407" t="str">
        <f>DT62</f>
        <v>?</v>
      </c>
      <c r="T62" s="12"/>
      <c r="W62" s="12"/>
      <c r="X62" s="12"/>
      <c r="Y62" s="12"/>
      <c r="Z62" s="12"/>
      <c r="AA62" s="12"/>
      <c r="AB62" s="12"/>
      <c r="AC62" s="12"/>
      <c r="DS62" s="12"/>
      <c r="DT62" s="12" t="str">
        <f>IF(ISERROR(K56),"?",IFERROR(IF(K56&lt;K57,"L",IF(K56=K57,"K",IF(K56&gt;K57,"J","?"))),"?"))</f>
        <v>?</v>
      </c>
    </row>
    <row r="63" spans="2:124">
      <c r="F63" s="12"/>
      <c r="G63" s="12"/>
      <c r="H63" s="12"/>
      <c r="I63" s="12"/>
      <c r="J63" s="12"/>
      <c r="T63" s="12"/>
      <c r="U63" s="12"/>
      <c r="V63" s="12"/>
      <c r="W63" s="12"/>
      <c r="X63" s="12"/>
      <c r="Y63" s="12"/>
      <c r="Z63" s="12"/>
      <c r="AA63" s="12"/>
      <c r="AB63" s="12"/>
      <c r="AC63" s="12"/>
    </row>
    <row r="64" spans="2:124" ht="15" customHeight="1">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spans="2:124" ht="15" customHeight="1">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spans="2:124" ht="15" customHeight="1">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spans="2:124" ht="15" customHeight="1">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spans="2:124" ht="15" customHeight="1">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spans="2:124" ht="15" customHeight="1">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spans="2:124" ht="15" customHeight="1">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spans="2:124" ht="15" customHeight="1">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spans="2:124" ht="15" customHeight="1">
      <c r="F72" s="12"/>
      <c r="G72" s="12"/>
      <c r="H72" s="12"/>
      <c r="I72" s="12"/>
      <c r="J72" s="12"/>
      <c r="K72" s="12"/>
      <c r="L72" s="12"/>
      <c r="M72" s="12"/>
      <c r="N72" s="12"/>
      <c r="O72" s="12"/>
      <c r="P72" s="12"/>
      <c r="Q72" s="12"/>
      <c r="S72" s="12"/>
      <c r="T72" s="12"/>
      <c r="U72" s="12"/>
      <c r="V72" s="12"/>
      <c r="W72" s="12"/>
      <c r="X72" s="12"/>
      <c r="Y72" s="12"/>
      <c r="Z72" s="12"/>
      <c r="AA72" s="12"/>
      <c r="AB72" s="12"/>
      <c r="AC72" s="12"/>
    </row>
    <row r="73" spans="2:124" ht="15" customHeight="1">
      <c r="F73" s="12"/>
      <c r="G73" s="12"/>
      <c r="H73" s="12"/>
      <c r="I73" s="12"/>
      <c r="J73" s="12"/>
      <c r="K73" s="12"/>
      <c r="L73" s="12"/>
      <c r="M73" s="12"/>
      <c r="N73" s="12"/>
      <c r="O73" s="12"/>
      <c r="P73" s="12"/>
      <c r="Q73" s="12"/>
      <c r="S73" s="12"/>
      <c r="T73" s="12"/>
      <c r="U73" s="12"/>
      <c r="V73" s="12"/>
      <c r="W73" s="12"/>
      <c r="X73" s="12"/>
      <c r="Y73" s="12"/>
      <c r="Z73" s="12"/>
      <c r="AA73" s="12"/>
      <c r="AB73" s="12"/>
      <c r="AC73" s="12"/>
      <c r="DT73" s="174" t="str">
        <f>"Para o projeto "&amp;'7. Viabilidade_INT.'!B7&amp;" que é um PROJETO INTERNO e objetiva "&amp;'2. Portfolio'!B16&amp;". Me crie uma tabela de NOVOS custos de pós projeto (custos que já existem não devem ser considerados). Avalie também se faz sentido os custos a seguir e acrescente na tabela se necessário "&amp;'7. Viabilidade_INT.'!C85&amp;" "&amp;'7. Viabilidade_INT.'!C91&amp;" "&amp;'7. Viabilidade_INT.'!C94&amp;" "&amp;'7. Viabilidade_INT.'!C99&amp;" "&amp;'7. Viabilidade_INT.'!C103&amp;""&amp;'7. Viabilidade_INT.'!C106&amp;""&amp;'7. Viabilidade_INT.'!C109&amp;""&amp;'7. Viabilidade_INT.'!C111&amp;""&amp;'7. Viabilidade_INT.'!C114&amp;""&amp;'7. Viabilidade_INT.'!C117&amp;""&amp;'7. Viabilidade_INT.'!C120&amp;""&amp;'7. Viabilidade_INT.'!C123&amp;""&amp;'7. Viabilidade_INT.'!C126&amp;""&amp;'7. Viabilidade_INT.'!C129&amp;""&amp;'7. Viabilidade_INT.'!C132&amp;""&amp;'7. Viabilidade_INT.'!C135&amp;""&amp;'7. Viabilidade_INT.'!C138&amp;""&amp;'7. Viabilidade_INT.'!C140&amp;""</f>
        <v>Para o projeto  que é um PROJETO INTERNO e objetiva ?. Me crie uma tabela de NOVOS custos de pós projeto (custos que já existem não devem ser considerados). Avalie também se faz sentido os custos a seguir e acrescente na tabela se necessário 1. Infraestrutura 2. Aluguel 3. Funcionários 4. Custos de Manutenção 5. Suporte Interno6. Treinamento e Capacitação7. Custos de Garantia Interna8. Gestão de Mudanças9. Monitoramento e Avaliação10. Compliance e Auditoria Interna11. Segurança12. Custos de Descontinuação13. Custos de Documentação14. Custos de Renovação15. Custos Legais16. Impacto Ambiental17. Impostos Internos18. Comissões Internas</v>
      </c>
    </row>
    <row r="74" spans="2:124" ht="15" customHeight="1">
      <c r="F74" s="12"/>
      <c r="G74" s="12"/>
      <c r="H74" s="12"/>
      <c r="I74" s="12"/>
      <c r="J74" s="12"/>
      <c r="K74" s="12"/>
      <c r="L74" s="12"/>
      <c r="M74" s="12"/>
      <c r="N74" s="12"/>
      <c r="O74" s="12"/>
      <c r="P74" s="12"/>
      <c r="Q74" s="12"/>
      <c r="R74" s="12"/>
      <c r="S74" s="12"/>
      <c r="T74" s="12"/>
      <c r="U74" s="12"/>
      <c r="V74" s="12"/>
      <c r="W74" s="12"/>
      <c r="X74" s="12"/>
      <c r="Y74" s="12"/>
      <c r="Z74" s="12"/>
      <c r="AA74" s="12"/>
      <c r="AB74" s="12"/>
      <c r="AC74" s="12"/>
      <c r="DT74" s="603" t="s">
        <v>872</v>
      </c>
    </row>
    <row r="75" spans="2:124" ht="15" customHeight="1" thickBot="1">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spans="2:124" ht="66" customHeight="1" thickBot="1">
      <c r="B76" s="447" t="s">
        <v>788</v>
      </c>
      <c r="C76" s="1911" t="str">
        <f>IF(L18="?","Preencha as ABAS anteriores para liberar o PROMPT IA",DT73&amp;" "&amp;DT74)</f>
        <v>Preencha as ABAS anteriores para liberar o PROMPT IA</v>
      </c>
      <c r="D76" s="1912"/>
      <c r="E76" s="1912"/>
      <c r="F76" s="1912"/>
      <c r="G76" s="1912"/>
      <c r="H76" s="1912"/>
      <c r="I76" s="1912"/>
      <c r="J76" s="1912"/>
      <c r="K76" s="1912"/>
      <c r="L76" s="1912"/>
      <c r="M76" s="1912"/>
      <c r="N76" s="1912"/>
      <c r="O76" s="1913"/>
      <c r="P76" s="12"/>
      <c r="Q76" s="12"/>
      <c r="R76" s="12"/>
      <c r="S76" s="12"/>
      <c r="T76" s="12"/>
      <c r="U76" s="12"/>
      <c r="V76" s="12"/>
      <c r="W76" s="12"/>
      <c r="X76" s="12"/>
      <c r="Y76" s="12"/>
      <c r="Z76" s="12"/>
      <c r="AA76" s="12"/>
      <c r="AB76" s="12"/>
      <c r="AC76" s="12"/>
    </row>
    <row r="77" spans="2:124" ht="15" customHeight="1" thickBot="1">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spans="2:124" ht="15" hidden="1" customHeight="1">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spans="2:124" ht="15" hidden="1" customHeight="1">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spans="2:124" ht="15" hidden="1" customHeight="1" thickBot="1">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spans="1:331" ht="37.799999999999997" customHeight="1" thickBot="1">
      <c r="E81" s="1909" t="s">
        <v>269</v>
      </c>
      <c r="F81" s="1902" t="s">
        <v>44</v>
      </c>
      <c r="G81" s="1902"/>
      <c r="H81" s="1902"/>
      <c r="I81" s="1902"/>
      <c r="J81" s="1902"/>
      <c r="K81" s="1902"/>
      <c r="L81" s="1902"/>
      <c r="M81" s="1902"/>
      <c r="N81" s="1902"/>
      <c r="O81" s="1902"/>
      <c r="P81" s="1902"/>
      <c r="Q81" s="1902"/>
      <c r="R81" s="1903" t="s">
        <v>45</v>
      </c>
      <c r="S81" s="1903"/>
      <c r="T81" s="1903"/>
      <c r="U81" s="1903"/>
      <c r="V81" s="1903"/>
      <c r="W81" s="1903"/>
      <c r="X81" s="1903"/>
      <c r="Y81" s="1903"/>
      <c r="Z81" s="1903"/>
      <c r="AA81" s="1903"/>
      <c r="AB81" s="1903"/>
      <c r="AC81" s="1903"/>
      <c r="AD81" s="1902" t="s">
        <v>46</v>
      </c>
      <c r="AE81" s="1902"/>
      <c r="AF81" s="1902"/>
      <c r="AG81" s="1902"/>
      <c r="AH81" s="1902"/>
      <c r="AI81" s="1902"/>
      <c r="AJ81" s="1902"/>
      <c r="AK81" s="1902"/>
      <c r="AL81" s="1902"/>
      <c r="AM81" s="1902"/>
      <c r="AN81" s="1902"/>
      <c r="AO81" s="1902"/>
      <c r="AP81" s="1903" t="s">
        <v>47</v>
      </c>
      <c r="AQ81" s="1903"/>
      <c r="AR81" s="1903"/>
      <c r="AS81" s="1903"/>
      <c r="AT81" s="1903"/>
      <c r="AU81" s="1903"/>
      <c r="AV81" s="1903"/>
      <c r="AW81" s="1903"/>
      <c r="AX81" s="1903"/>
      <c r="AY81" s="1903"/>
      <c r="AZ81" s="1903"/>
      <c r="BA81" s="1903"/>
      <c r="BB81" s="1902" t="s">
        <v>48</v>
      </c>
      <c r="BC81" s="1902"/>
      <c r="BD81" s="1902"/>
      <c r="BE81" s="1902"/>
      <c r="BF81" s="1902"/>
      <c r="BG81" s="1902"/>
      <c r="BH81" s="1902"/>
      <c r="BI81" s="1902"/>
      <c r="BJ81" s="1902"/>
      <c r="BK81" s="1902"/>
      <c r="BL81" s="1902"/>
      <c r="BM81" s="1902"/>
    </row>
    <row r="82" spans="1:331" s="78" customFormat="1" ht="33.6" customHeight="1" thickBot="1">
      <c r="A82" s="86"/>
      <c r="B82" s="86"/>
      <c r="C82" s="86"/>
      <c r="D82" s="137" t="s">
        <v>87</v>
      </c>
      <c r="E82" s="1910"/>
      <c r="F82" s="132">
        <v>1</v>
      </c>
      <c r="G82" s="132">
        <v>2</v>
      </c>
      <c r="H82" s="132">
        <v>3</v>
      </c>
      <c r="I82" s="132">
        <v>4</v>
      </c>
      <c r="J82" s="132">
        <v>5</v>
      </c>
      <c r="K82" s="132">
        <v>6</v>
      </c>
      <c r="L82" s="132">
        <v>7</v>
      </c>
      <c r="M82" s="132">
        <v>8</v>
      </c>
      <c r="N82" s="132">
        <v>9</v>
      </c>
      <c r="O82" s="132">
        <v>10</v>
      </c>
      <c r="P82" s="132">
        <v>11</v>
      </c>
      <c r="Q82" s="132">
        <v>12</v>
      </c>
      <c r="R82" s="132">
        <v>13</v>
      </c>
      <c r="S82" s="132">
        <v>14</v>
      </c>
      <c r="T82" s="132">
        <v>15</v>
      </c>
      <c r="U82" s="132">
        <v>16</v>
      </c>
      <c r="V82" s="132">
        <v>17</v>
      </c>
      <c r="W82" s="132">
        <v>18</v>
      </c>
      <c r="X82" s="132">
        <v>19</v>
      </c>
      <c r="Y82" s="132">
        <v>20</v>
      </c>
      <c r="Z82" s="132">
        <v>21</v>
      </c>
      <c r="AA82" s="132">
        <v>22</v>
      </c>
      <c r="AB82" s="132">
        <v>23</v>
      </c>
      <c r="AC82" s="132">
        <v>24</v>
      </c>
      <c r="AD82" s="132">
        <v>25</v>
      </c>
      <c r="AE82" s="132">
        <v>26</v>
      </c>
      <c r="AF82" s="132">
        <v>27</v>
      </c>
      <c r="AG82" s="132">
        <v>28</v>
      </c>
      <c r="AH82" s="132">
        <v>29</v>
      </c>
      <c r="AI82" s="132">
        <v>30</v>
      </c>
      <c r="AJ82" s="132">
        <v>31</v>
      </c>
      <c r="AK82" s="132">
        <v>32</v>
      </c>
      <c r="AL82" s="132">
        <v>33</v>
      </c>
      <c r="AM82" s="132">
        <v>34</v>
      </c>
      <c r="AN82" s="132">
        <v>35</v>
      </c>
      <c r="AO82" s="132">
        <v>36</v>
      </c>
      <c r="AP82" s="132">
        <v>37</v>
      </c>
      <c r="AQ82" s="132">
        <v>38</v>
      </c>
      <c r="AR82" s="132">
        <v>39</v>
      </c>
      <c r="AS82" s="132">
        <v>40</v>
      </c>
      <c r="AT82" s="132">
        <v>41</v>
      </c>
      <c r="AU82" s="132">
        <v>42</v>
      </c>
      <c r="AV82" s="132">
        <v>43</v>
      </c>
      <c r="AW82" s="132">
        <v>44</v>
      </c>
      <c r="AX82" s="132">
        <v>45</v>
      </c>
      <c r="AY82" s="132">
        <v>46</v>
      </c>
      <c r="AZ82" s="132">
        <v>47</v>
      </c>
      <c r="BA82" s="132">
        <v>48</v>
      </c>
      <c r="BB82" s="132">
        <v>49</v>
      </c>
      <c r="BC82" s="132">
        <v>50</v>
      </c>
      <c r="BD82" s="132">
        <v>51</v>
      </c>
      <c r="BE82" s="132">
        <v>52</v>
      </c>
      <c r="BF82" s="132">
        <v>53</v>
      </c>
      <c r="BG82" s="132">
        <v>54</v>
      </c>
      <c r="BH82" s="132">
        <v>55</v>
      </c>
      <c r="BI82" s="132">
        <v>56</v>
      </c>
      <c r="BJ82" s="132">
        <v>57</v>
      </c>
      <c r="BK82" s="132">
        <v>58</v>
      </c>
      <c r="BL82" s="132">
        <v>59</v>
      </c>
      <c r="BM82" s="132">
        <v>60</v>
      </c>
      <c r="BN82" s="134"/>
      <c r="BO82" s="134"/>
      <c r="BP82" s="134"/>
      <c r="BQ82" s="134"/>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134"/>
      <c r="CR82" s="134"/>
      <c r="CS82" s="134"/>
      <c r="CT82" s="134"/>
      <c r="CU82" s="134"/>
      <c r="CV82" s="134"/>
      <c r="CW82" s="134"/>
      <c r="CX82" s="134"/>
      <c r="CY82" s="134"/>
      <c r="CZ82" s="134"/>
      <c r="DA82" s="134"/>
      <c r="DB82" s="134"/>
      <c r="DC82" s="134"/>
      <c r="DD82" s="134"/>
      <c r="DE82" s="134"/>
      <c r="DF82" s="134"/>
      <c r="DG82" s="134"/>
      <c r="DH82" s="134"/>
      <c r="DI82" s="134"/>
      <c r="DJ82" s="134"/>
      <c r="DK82" s="134"/>
      <c r="DL82" s="134"/>
      <c r="DM82" s="134"/>
      <c r="DN82" s="134"/>
      <c r="DO82" s="134"/>
      <c r="DP82" s="134"/>
      <c r="DQ82" s="134"/>
      <c r="DR82" s="134"/>
      <c r="DS82" s="134"/>
      <c r="DT82" s="134"/>
      <c r="DU82" s="134"/>
      <c r="DV82" s="134"/>
      <c r="DW82" s="134"/>
      <c r="DX82" s="134"/>
      <c r="DY82" s="134"/>
      <c r="DZ82" s="134"/>
      <c r="EA82" s="134"/>
      <c r="EB82" s="134"/>
      <c r="EC82" s="134"/>
      <c r="ED82" s="134"/>
      <c r="EE82" s="134"/>
      <c r="EF82" s="134"/>
      <c r="EG82" s="134"/>
      <c r="EH82" s="134"/>
      <c r="EI82" s="134"/>
      <c r="EJ82" s="134"/>
      <c r="EK82" s="134"/>
      <c r="EL82" s="134"/>
      <c r="EM82" s="134"/>
      <c r="EN82" s="134"/>
      <c r="EO82" s="134"/>
      <c r="EP82" s="134"/>
      <c r="EQ82" s="134"/>
      <c r="ER82" s="134"/>
      <c r="ES82" s="134"/>
      <c r="ET82" s="134"/>
      <c r="EU82" s="134"/>
      <c r="EV82" s="134"/>
      <c r="EW82" s="134"/>
      <c r="EX82" s="134"/>
      <c r="EY82" s="134"/>
      <c r="EZ82" s="134"/>
      <c r="FA82" s="134"/>
      <c r="FB82" s="134"/>
      <c r="FC82" s="134"/>
      <c r="FD82" s="134"/>
      <c r="FE82" s="134"/>
      <c r="FF82" s="134"/>
      <c r="FG82" s="134"/>
      <c r="FH82" s="134"/>
      <c r="FI82" s="134"/>
      <c r="FJ82" s="134"/>
      <c r="FK82" s="134"/>
      <c r="FL82" s="134"/>
      <c r="FM82" s="134"/>
      <c r="FN82" s="134"/>
      <c r="FO82" s="134"/>
      <c r="FP82" s="134"/>
      <c r="FQ82" s="134"/>
      <c r="FR82" s="134"/>
      <c r="FS82" s="134"/>
      <c r="FT82" s="134"/>
      <c r="FU82" s="134"/>
      <c r="FV82" s="134"/>
      <c r="FW82" s="134"/>
      <c r="FX82" s="134"/>
      <c r="FY82" s="134"/>
      <c r="FZ82" s="134"/>
      <c r="GA82" s="134"/>
      <c r="GB82" s="134"/>
      <c r="GC82" s="134"/>
      <c r="GD82" s="134"/>
      <c r="GE82" s="134"/>
      <c r="GF82" s="134"/>
      <c r="GG82" s="134"/>
      <c r="GH82" s="134"/>
      <c r="GI82" s="134"/>
      <c r="GJ82" s="134"/>
      <c r="GK82" s="134"/>
      <c r="GL82" s="134"/>
      <c r="GM82" s="134"/>
      <c r="GN82" s="134"/>
      <c r="GO82" s="134"/>
      <c r="GP82" s="134"/>
      <c r="GQ82" s="134"/>
      <c r="GR82" s="134"/>
      <c r="GS82" s="134"/>
      <c r="GT82" s="134"/>
      <c r="GU82" s="134"/>
      <c r="GV82" s="134"/>
      <c r="GW82" s="134"/>
      <c r="GX82" s="134"/>
      <c r="GY82" s="134"/>
      <c r="GZ82" s="134"/>
      <c r="HA82" s="134"/>
      <c r="HB82" s="134"/>
      <c r="HC82" s="134"/>
      <c r="HD82" s="134"/>
      <c r="HE82" s="134"/>
      <c r="HF82" s="134"/>
      <c r="HG82" s="134"/>
      <c r="HH82" s="134"/>
      <c r="HI82" s="134"/>
      <c r="HJ82" s="134"/>
      <c r="HK82" s="134"/>
      <c r="HL82" s="134"/>
      <c r="HM82" s="134"/>
      <c r="HN82" s="134"/>
      <c r="HO82" s="134"/>
      <c r="HP82" s="134"/>
      <c r="HQ82" s="134"/>
      <c r="HR82" s="134"/>
      <c r="HS82" s="134"/>
      <c r="HT82" s="134"/>
      <c r="HU82" s="134"/>
      <c r="HV82" s="134"/>
      <c r="HW82" s="134"/>
      <c r="HX82" s="134"/>
      <c r="HY82" s="134"/>
      <c r="HZ82" s="134"/>
      <c r="IA82" s="134"/>
      <c r="IB82" s="134"/>
      <c r="IC82" s="134"/>
      <c r="ID82" s="134"/>
      <c r="IE82" s="134"/>
      <c r="IF82" s="134"/>
      <c r="IG82" s="134"/>
      <c r="IH82" s="134"/>
      <c r="II82" s="134"/>
      <c r="IJ82" s="134"/>
      <c r="IK82" s="134"/>
      <c r="IL82" s="134"/>
      <c r="IM82" s="134"/>
      <c r="IN82" s="134"/>
      <c r="IO82" s="134"/>
      <c r="IP82" s="134"/>
      <c r="IQ82" s="134"/>
      <c r="IR82" s="134"/>
      <c r="IS82" s="134"/>
      <c r="IT82" s="134"/>
      <c r="IU82" s="134"/>
      <c r="IV82" s="134"/>
      <c r="IW82" s="134"/>
      <c r="IX82" s="134"/>
      <c r="IY82" s="134"/>
      <c r="IZ82" s="134"/>
      <c r="JA82" s="134"/>
      <c r="JB82" s="134"/>
      <c r="JC82" s="134"/>
      <c r="JD82" s="134"/>
      <c r="JE82" s="134"/>
      <c r="JF82" s="134"/>
      <c r="JG82" s="134"/>
      <c r="JH82" s="134"/>
      <c r="JI82" s="134"/>
      <c r="JJ82" s="134"/>
      <c r="JK82" s="134"/>
      <c r="JL82" s="134"/>
      <c r="JM82" s="134"/>
      <c r="JN82" s="134"/>
      <c r="JO82" s="134"/>
      <c r="JP82" s="134"/>
      <c r="JQ82" s="134"/>
      <c r="JR82" s="134"/>
      <c r="JS82" s="134"/>
      <c r="JT82" s="134"/>
      <c r="JU82" s="134"/>
      <c r="JV82" s="134"/>
      <c r="JW82" s="134"/>
      <c r="JX82" s="134"/>
      <c r="JY82" s="134"/>
      <c r="JZ82" s="134"/>
      <c r="KA82" s="134"/>
      <c r="KB82" s="134"/>
      <c r="KC82" s="134"/>
      <c r="KD82" s="134"/>
      <c r="KE82" s="134"/>
      <c r="KF82" s="134"/>
      <c r="KG82" s="134"/>
      <c r="KH82" s="134"/>
      <c r="KI82" s="134"/>
      <c r="KJ82" s="134"/>
      <c r="KK82" s="134"/>
      <c r="KL82" s="134"/>
      <c r="KM82" s="134"/>
      <c r="KN82" s="134"/>
      <c r="KO82" s="134"/>
      <c r="KP82" s="134"/>
      <c r="KQ82" s="134"/>
      <c r="KR82" s="134"/>
      <c r="KS82" s="134"/>
      <c r="KT82" s="134"/>
      <c r="KU82" s="134"/>
      <c r="KV82" s="134"/>
      <c r="KW82" s="134"/>
      <c r="KX82" s="134"/>
      <c r="KY82" s="134"/>
      <c r="KZ82" s="134"/>
      <c r="LA82" s="134"/>
      <c r="LB82" s="134"/>
      <c r="LC82" s="134"/>
      <c r="LD82" s="134"/>
      <c r="LE82" s="134"/>
      <c r="LF82" s="134"/>
      <c r="LG82" s="134"/>
      <c r="LH82" s="134"/>
      <c r="LI82" s="134"/>
      <c r="LJ82" s="134"/>
      <c r="LK82" s="134"/>
      <c r="LL82" s="134"/>
      <c r="LM82" s="134"/>
      <c r="LN82" s="134"/>
      <c r="LO82" s="134"/>
      <c r="LP82" s="134"/>
      <c r="LQ82" s="134"/>
      <c r="LR82" s="134"/>
      <c r="LS82" s="134"/>
    </row>
    <row r="83" spans="1:331" s="85" customFormat="1" ht="33" customHeight="1" thickBot="1">
      <c r="A83" s="86"/>
      <c r="B83" s="86"/>
      <c r="C83" s="178"/>
      <c r="D83" s="202" t="str">
        <f>L18</f>
        <v>?</v>
      </c>
      <c r="E83" s="157" t="str">
        <f>L20</f>
        <v>?</v>
      </c>
      <c r="F83" s="145" t="e">
        <f>IF(COLUMN(F$2)-COLUMN($F$2)+1&lt;=ROUND($D83,0),$E83,0)</f>
        <v>#VALUE!</v>
      </c>
      <c r="G83" s="145" t="e">
        <f t="shared" ref="G83:BM83" si="0">IF(COLUMN(G$2)-COLUMN($F$2)+1&lt;=ROUND($D83,0),$E83,0)</f>
        <v>#VALUE!</v>
      </c>
      <c r="H83" s="145" t="e">
        <f t="shared" si="0"/>
        <v>#VALUE!</v>
      </c>
      <c r="I83" s="145" t="e">
        <f t="shared" si="0"/>
        <v>#VALUE!</v>
      </c>
      <c r="J83" s="145" t="e">
        <f t="shared" si="0"/>
        <v>#VALUE!</v>
      </c>
      <c r="K83" s="145" t="e">
        <f t="shared" si="0"/>
        <v>#VALUE!</v>
      </c>
      <c r="L83" s="145" t="e">
        <f t="shared" si="0"/>
        <v>#VALUE!</v>
      </c>
      <c r="M83" s="145" t="e">
        <f t="shared" si="0"/>
        <v>#VALUE!</v>
      </c>
      <c r="N83" s="145" t="e">
        <f t="shared" si="0"/>
        <v>#VALUE!</v>
      </c>
      <c r="O83" s="145" t="e">
        <f t="shared" si="0"/>
        <v>#VALUE!</v>
      </c>
      <c r="P83" s="145" t="e">
        <f t="shared" si="0"/>
        <v>#VALUE!</v>
      </c>
      <c r="Q83" s="145" t="e">
        <f t="shared" si="0"/>
        <v>#VALUE!</v>
      </c>
      <c r="R83" s="145" t="e">
        <f t="shared" si="0"/>
        <v>#VALUE!</v>
      </c>
      <c r="S83" s="145" t="e">
        <f t="shared" si="0"/>
        <v>#VALUE!</v>
      </c>
      <c r="T83" s="145" t="e">
        <f t="shared" si="0"/>
        <v>#VALUE!</v>
      </c>
      <c r="U83" s="145" t="e">
        <f t="shared" si="0"/>
        <v>#VALUE!</v>
      </c>
      <c r="V83" s="145" t="e">
        <f t="shared" si="0"/>
        <v>#VALUE!</v>
      </c>
      <c r="W83" s="145" t="e">
        <f t="shared" si="0"/>
        <v>#VALUE!</v>
      </c>
      <c r="X83" s="145" t="e">
        <f t="shared" si="0"/>
        <v>#VALUE!</v>
      </c>
      <c r="Y83" s="145" t="e">
        <f t="shared" si="0"/>
        <v>#VALUE!</v>
      </c>
      <c r="Z83" s="145" t="e">
        <f t="shared" si="0"/>
        <v>#VALUE!</v>
      </c>
      <c r="AA83" s="145" t="e">
        <f t="shared" si="0"/>
        <v>#VALUE!</v>
      </c>
      <c r="AB83" s="145" t="e">
        <f t="shared" si="0"/>
        <v>#VALUE!</v>
      </c>
      <c r="AC83" s="145" t="e">
        <f t="shared" si="0"/>
        <v>#VALUE!</v>
      </c>
      <c r="AD83" s="145" t="e">
        <f t="shared" si="0"/>
        <v>#VALUE!</v>
      </c>
      <c r="AE83" s="145" t="e">
        <f t="shared" si="0"/>
        <v>#VALUE!</v>
      </c>
      <c r="AF83" s="145" t="e">
        <f t="shared" si="0"/>
        <v>#VALUE!</v>
      </c>
      <c r="AG83" s="145" t="e">
        <f t="shared" si="0"/>
        <v>#VALUE!</v>
      </c>
      <c r="AH83" s="145" t="e">
        <f t="shared" si="0"/>
        <v>#VALUE!</v>
      </c>
      <c r="AI83" s="145" t="e">
        <f t="shared" si="0"/>
        <v>#VALUE!</v>
      </c>
      <c r="AJ83" s="145" t="e">
        <f t="shared" si="0"/>
        <v>#VALUE!</v>
      </c>
      <c r="AK83" s="145" t="e">
        <f t="shared" si="0"/>
        <v>#VALUE!</v>
      </c>
      <c r="AL83" s="145" t="e">
        <f t="shared" si="0"/>
        <v>#VALUE!</v>
      </c>
      <c r="AM83" s="145" t="e">
        <f t="shared" si="0"/>
        <v>#VALUE!</v>
      </c>
      <c r="AN83" s="145" t="e">
        <f t="shared" si="0"/>
        <v>#VALUE!</v>
      </c>
      <c r="AO83" s="145" t="e">
        <f t="shared" si="0"/>
        <v>#VALUE!</v>
      </c>
      <c r="AP83" s="145" t="e">
        <f t="shared" si="0"/>
        <v>#VALUE!</v>
      </c>
      <c r="AQ83" s="145" t="e">
        <f t="shared" si="0"/>
        <v>#VALUE!</v>
      </c>
      <c r="AR83" s="145" t="e">
        <f t="shared" si="0"/>
        <v>#VALUE!</v>
      </c>
      <c r="AS83" s="145" t="e">
        <f t="shared" si="0"/>
        <v>#VALUE!</v>
      </c>
      <c r="AT83" s="145" t="e">
        <f t="shared" si="0"/>
        <v>#VALUE!</v>
      </c>
      <c r="AU83" s="145" t="e">
        <f t="shared" si="0"/>
        <v>#VALUE!</v>
      </c>
      <c r="AV83" s="145" t="e">
        <f t="shared" si="0"/>
        <v>#VALUE!</v>
      </c>
      <c r="AW83" s="145" t="e">
        <f t="shared" si="0"/>
        <v>#VALUE!</v>
      </c>
      <c r="AX83" s="145" t="e">
        <f t="shared" si="0"/>
        <v>#VALUE!</v>
      </c>
      <c r="AY83" s="145" t="e">
        <f t="shared" si="0"/>
        <v>#VALUE!</v>
      </c>
      <c r="AZ83" s="145" t="e">
        <f t="shared" si="0"/>
        <v>#VALUE!</v>
      </c>
      <c r="BA83" s="145" t="e">
        <f t="shared" si="0"/>
        <v>#VALUE!</v>
      </c>
      <c r="BB83" s="145" t="e">
        <f t="shared" si="0"/>
        <v>#VALUE!</v>
      </c>
      <c r="BC83" s="145" t="e">
        <f t="shared" si="0"/>
        <v>#VALUE!</v>
      </c>
      <c r="BD83" s="145" t="e">
        <f t="shared" si="0"/>
        <v>#VALUE!</v>
      </c>
      <c r="BE83" s="145" t="e">
        <f t="shared" si="0"/>
        <v>#VALUE!</v>
      </c>
      <c r="BF83" s="145" t="e">
        <f t="shared" si="0"/>
        <v>#VALUE!</v>
      </c>
      <c r="BG83" s="145" t="e">
        <f t="shared" si="0"/>
        <v>#VALUE!</v>
      </c>
      <c r="BH83" s="145" t="e">
        <f t="shared" si="0"/>
        <v>#VALUE!</v>
      </c>
      <c r="BI83" s="145" t="e">
        <f t="shared" si="0"/>
        <v>#VALUE!</v>
      </c>
      <c r="BJ83" s="145" t="e">
        <f t="shared" si="0"/>
        <v>#VALUE!</v>
      </c>
      <c r="BK83" s="145" t="e">
        <f t="shared" si="0"/>
        <v>#VALUE!</v>
      </c>
      <c r="BL83" s="145" t="e">
        <f t="shared" si="0"/>
        <v>#VALUE!</v>
      </c>
      <c r="BM83" s="145" t="e">
        <f t="shared" si="0"/>
        <v>#VALUE!</v>
      </c>
      <c r="BN83" s="95"/>
      <c r="BO83" s="95"/>
      <c r="BP83" s="95"/>
      <c r="BQ83" s="95"/>
      <c r="BR83" s="95"/>
      <c r="BS83" s="95"/>
      <c r="BT83" s="95"/>
      <c r="BU83" s="95"/>
      <c r="BV83" s="95"/>
      <c r="BW83" s="95"/>
      <c r="BX83" s="95"/>
      <c r="BY83" s="95"/>
      <c r="BZ83" s="95"/>
      <c r="CA83" s="95"/>
      <c r="CB83" s="95"/>
      <c r="CC83" s="95"/>
      <c r="CD83" s="95"/>
      <c r="CE83" s="95"/>
      <c r="CF83" s="95"/>
      <c r="CG83" s="95"/>
      <c r="CH83" s="95"/>
      <c r="CI83" s="95"/>
      <c r="CJ83" s="95"/>
      <c r="CK83" s="95"/>
      <c r="CL83" s="95"/>
      <c r="CM83" s="95"/>
      <c r="CN83" s="95"/>
      <c r="CO83" s="95"/>
      <c r="CP83" s="95"/>
      <c r="CQ83" s="95"/>
      <c r="CR83" s="95"/>
      <c r="CS83" s="95"/>
      <c r="CT83" s="95"/>
      <c r="CU83" s="95"/>
      <c r="CV83" s="95"/>
      <c r="CW83" s="95"/>
      <c r="CX83" s="95"/>
      <c r="CY83" s="95"/>
      <c r="CZ83" s="95"/>
      <c r="DA83" s="95"/>
      <c r="DB83" s="95"/>
      <c r="DC83" s="95"/>
      <c r="DD83" s="95"/>
      <c r="DE83" s="95"/>
      <c r="DF83" s="95"/>
      <c r="DG83" s="95"/>
      <c r="DH83" s="95"/>
      <c r="DI83" s="95"/>
      <c r="DJ83" s="95"/>
      <c r="DK83" s="95"/>
      <c r="DL83" s="95"/>
      <c r="DM83" s="95"/>
      <c r="DN83" s="95"/>
      <c r="DO83" s="95"/>
      <c r="DP83" s="95"/>
      <c r="DQ83" s="95"/>
      <c r="DR83" s="95"/>
      <c r="DS83" s="95"/>
      <c r="DT83" s="95"/>
      <c r="DU83" s="95"/>
      <c r="DV83" s="95"/>
      <c r="DW83" s="95"/>
      <c r="DX83" s="95"/>
      <c r="DY83" s="95"/>
      <c r="DZ83" s="95"/>
      <c r="EA83" s="95"/>
      <c r="EB83" s="95"/>
      <c r="EC83" s="95"/>
      <c r="ED83" s="95"/>
      <c r="EE83" s="95"/>
      <c r="EF83" s="95"/>
      <c r="EG83" s="95"/>
      <c r="EH83" s="95"/>
      <c r="EI83" s="95"/>
      <c r="EJ83" s="95"/>
      <c r="EK83" s="95"/>
      <c r="EL83" s="95"/>
      <c r="EM83" s="95"/>
      <c r="EN83" s="95"/>
      <c r="EO83" s="95"/>
      <c r="EP83" s="95"/>
      <c r="EQ83" s="95"/>
      <c r="ER83" s="95"/>
      <c r="ES83" s="95"/>
      <c r="ET83" s="95"/>
      <c r="EU83" s="95"/>
      <c r="EV83" s="95"/>
      <c r="EW83" s="95"/>
      <c r="EX83" s="95"/>
      <c r="EY83" s="95"/>
      <c r="EZ83" s="95"/>
      <c r="FA83" s="95"/>
      <c r="FB83" s="95"/>
      <c r="FC83" s="95"/>
      <c r="FD83" s="95"/>
      <c r="FE83" s="95"/>
      <c r="FF83" s="95"/>
      <c r="FG83" s="95"/>
      <c r="FH83" s="95"/>
      <c r="FI83" s="95"/>
      <c r="FJ83" s="95"/>
      <c r="FK83" s="95"/>
      <c r="FL83" s="95"/>
      <c r="FM83" s="95"/>
      <c r="FN83" s="95"/>
      <c r="FO83" s="95"/>
      <c r="FP83" s="95"/>
      <c r="FQ83" s="95"/>
      <c r="FR83" s="95"/>
      <c r="FS83" s="95"/>
      <c r="FT83" s="95"/>
      <c r="FU83" s="95"/>
      <c r="FV83" s="95"/>
      <c r="FW83" s="95"/>
      <c r="FX83" s="95"/>
      <c r="FY83" s="95"/>
      <c r="FZ83" s="95"/>
      <c r="GA83" s="95"/>
      <c r="GB83" s="95"/>
      <c r="GC83" s="95"/>
      <c r="GD83" s="95"/>
      <c r="GE83" s="95"/>
      <c r="GF83" s="95"/>
      <c r="GG83" s="95"/>
      <c r="GH83" s="95"/>
      <c r="GI83" s="95"/>
      <c r="GJ83" s="95"/>
      <c r="GK83" s="95"/>
      <c r="GL83" s="95"/>
      <c r="GM83" s="95"/>
      <c r="GN83" s="95"/>
      <c r="GO83" s="95"/>
      <c r="GP83" s="95"/>
      <c r="GQ83" s="95"/>
      <c r="GR83" s="95"/>
      <c r="GS83" s="95"/>
      <c r="GT83" s="95"/>
      <c r="GU83" s="95"/>
      <c r="GV83" s="95"/>
      <c r="GW83" s="95"/>
      <c r="GX83" s="95"/>
      <c r="GY83" s="95"/>
      <c r="GZ83" s="95"/>
      <c r="HA83" s="95"/>
      <c r="HB83" s="95"/>
      <c r="HC83" s="95"/>
      <c r="HD83" s="95"/>
      <c r="HE83" s="95"/>
      <c r="HF83" s="95"/>
      <c r="HG83" s="95"/>
      <c r="HH83" s="95"/>
      <c r="HI83" s="95"/>
      <c r="HJ83" s="95"/>
      <c r="HK83" s="95"/>
      <c r="HL83" s="95"/>
      <c r="HM83" s="95"/>
      <c r="HN83" s="95"/>
      <c r="HO83" s="95"/>
      <c r="HP83" s="95"/>
      <c r="HQ83" s="95"/>
      <c r="HR83" s="95"/>
      <c r="HS83" s="95"/>
      <c r="HT83" s="95"/>
      <c r="HU83" s="95"/>
      <c r="HV83" s="95"/>
      <c r="HW83" s="95"/>
      <c r="HX83" s="95"/>
      <c r="HY83" s="95"/>
      <c r="HZ83" s="95"/>
      <c r="IA83" s="95"/>
      <c r="IB83" s="95"/>
      <c r="IC83" s="95"/>
      <c r="ID83" s="95"/>
      <c r="IE83" s="95"/>
      <c r="IF83" s="95"/>
      <c r="IG83" s="95"/>
      <c r="IH83" s="95"/>
      <c r="II83" s="95"/>
      <c r="IJ83" s="95"/>
      <c r="IK83" s="95"/>
      <c r="IL83" s="95"/>
      <c r="IM83" s="95"/>
      <c r="IN83" s="95"/>
      <c r="IO83" s="95"/>
      <c r="IP83" s="95"/>
      <c r="IQ83" s="95"/>
      <c r="IR83" s="95"/>
      <c r="IS83" s="95"/>
      <c r="IT83" s="95"/>
      <c r="IU83" s="95"/>
      <c r="IV83" s="95"/>
      <c r="IW83" s="95"/>
      <c r="IX83" s="95"/>
      <c r="IY83" s="95"/>
      <c r="IZ83" s="95"/>
      <c r="JA83" s="95"/>
      <c r="JB83" s="95"/>
      <c r="JC83" s="95"/>
      <c r="JD83" s="95"/>
      <c r="JE83" s="95"/>
      <c r="JF83" s="95"/>
      <c r="JG83" s="95"/>
      <c r="JH83" s="95"/>
      <c r="JI83" s="95"/>
      <c r="JJ83" s="95"/>
      <c r="JK83" s="95"/>
      <c r="JL83" s="95"/>
      <c r="JM83" s="95"/>
      <c r="JN83" s="95"/>
      <c r="JO83" s="95"/>
      <c r="JP83" s="95"/>
      <c r="JQ83" s="95"/>
      <c r="JR83" s="95"/>
      <c r="JS83" s="95"/>
      <c r="JT83" s="95"/>
      <c r="JU83" s="95"/>
      <c r="JV83" s="95"/>
      <c r="JW83" s="95"/>
      <c r="JX83" s="95"/>
      <c r="JY83" s="95"/>
      <c r="JZ83" s="95"/>
      <c r="KA83" s="95"/>
      <c r="KB83" s="95"/>
      <c r="KC83" s="95"/>
      <c r="KD83" s="95"/>
      <c r="KE83" s="95"/>
      <c r="KF83" s="95"/>
      <c r="KG83" s="95"/>
      <c r="KH83" s="95"/>
      <c r="KI83" s="95"/>
      <c r="KJ83" s="95"/>
      <c r="KK83" s="95"/>
      <c r="KL83" s="95"/>
      <c r="KM83" s="95"/>
      <c r="KN83" s="95"/>
      <c r="KO83" s="95"/>
      <c r="KP83" s="95"/>
      <c r="KQ83" s="95"/>
      <c r="KR83" s="95"/>
      <c r="KS83" s="95"/>
      <c r="KT83" s="95"/>
      <c r="KU83" s="95"/>
      <c r="KV83" s="95"/>
      <c r="KW83" s="95"/>
      <c r="KX83" s="95"/>
      <c r="KY83" s="95"/>
      <c r="KZ83" s="95"/>
      <c r="LA83" s="95"/>
      <c r="LB83" s="95"/>
      <c r="LC83" s="95"/>
      <c r="LD83" s="95"/>
      <c r="LE83" s="95"/>
      <c r="LF83" s="95"/>
      <c r="LG83" s="95"/>
      <c r="LH83" s="95"/>
      <c r="LI83" s="95"/>
      <c r="LJ83" s="95"/>
      <c r="LK83" s="95"/>
      <c r="LL83" s="95"/>
      <c r="LM83" s="95"/>
      <c r="LN83" s="95"/>
      <c r="LO83" s="95"/>
      <c r="LP83" s="95"/>
      <c r="LQ83" s="95"/>
      <c r="LR83" s="95"/>
      <c r="LS83" s="95"/>
    </row>
    <row r="84" spans="1:331" s="85" customFormat="1" ht="37.200000000000003" customHeight="1" thickBot="1">
      <c r="B84" s="86"/>
      <c r="C84" s="1906" t="s">
        <v>312</v>
      </c>
      <c r="D84" s="1907"/>
      <c r="E84" s="1908"/>
      <c r="F84" s="142">
        <f t="shared" ref="F84:AK84" si="1">-SUM(F85:F152)</f>
        <v>0</v>
      </c>
      <c r="G84" s="142" t="e">
        <f t="shared" si="1"/>
        <v>#VALUE!</v>
      </c>
      <c r="H84" s="142" t="e">
        <f t="shared" si="1"/>
        <v>#VALUE!</v>
      </c>
      <c r="I84" s="142" t="e">
        <f t="shared" si="1"/>
        <v>#VALUE!</v>
      </c>
      <c r="J84" s="142" t="e">
        <f t="shared" si="1"/>
        <v>#VALUE!</v>
      </c>
      <c r="K84" s="142" t="e">
        <f t="shared" si="1"/>
        <v>#VALUE!</v>
      </c>
      <c r="L84" s="142" t="e">
        <f t="shared" si="1"/>
        <v>#VALUE!</v>
      </c>
      <c r="M84" s="142" t="e">
        <f t="shared" si="1"/>
        <v>#VALUE!</v>
      </c>
      <c r="N84" s="142" t="e">
        <f t="shared" si="1"/>
        <v>#VALUE!</v>
      </c>
      <c r="O84" s="142" t="e">
        <f t="shared" si="1"/>
        <v>#VALUE!</v>
      </c>
      <c r="P84" s="142" t="e">
        <f t="shared" si="1"/>
        <v>#VALUE!</v>
      </c>
      <c r="Q84" s="142" t="e">
        <f t="shared" si="1"/>
        <v>#VALUE!</v>
      </c>
      <c r="R84" s="142" t="e">
        <f t="shared" si="1"/>
        <v>#VALUE!</v>
      </c>
      <c r="S84" s="142" t="e">
        <f t="shared" si="1"/>
        <v>#VALUE!</v>
      </c>
      <c r="T84" s="142" t="e">
        <f t="shared" si="1"/>
        <v>#VALUE!</v>
      </c>
      <c r="U84" s="142" t="e">
        <f t="shared" si="1"/>
        <v>#VALUE!</v>
      </c>
      <c r="V84" s="142" t="e">
        <f t="shared" si="1"/>
        <v>#VALUE!</v>
      </c>
      <c r="W84" s="142" t="e">
        <f t="shared" si="1"/>
        <v>#VALUE!</v>
      </c>
      <c r="X84" s="142" t="e">
        <f t="shared" si="1"/>
        <v>#VALUE!</v>
      </c>
      <c r="Y84" s="142" t="e">
        <f t="shared" si="1"/>
        <v>#VALUE!</v>
      </c>
      <c r="Z84" s="142" t="e">
        <f t="shared" si="1"/>
        <v>#VALUE!</v>
      </c>
      <c r="AA84" s="142" t="e">
        <f t="shared" si="1"/>
        <v>#VALUE!</v>
      </c>
      <c r="AB84" s="142" t="e">
        <f t="shared" si="1"/>
        <v>#VALUE!</v>
      </c>
      <c r="AC84" s="142" t="e">
        <f t="shared" si="1"/>
        <v>#VALUE!</v>
      </c>
      <c r="AD84" s="142" t="e">
        <f t="shared" si="1"/>
        <v>#VALUE!</v>
      </c>
      <c r="AE84" s="142" t="e">
        <f t="shared" si="1"/>
        <v>#VALUE!</v>
      </c>
      <c r="AF84" s="142" t="e">
        <f t="shared" si="1"/>
        <v>#VALUE!</v>
      </c>
      <c r="AG84" s="142" t="e">
        <f t="shared" si="1"/>
        <v>#VALUE!</v>
      </c>
      <c r="AH84" s="142" t="e">
        <f t="shared" si="1"/>
        <v>#VALUE!</v>
      </c>
      <c r="AI84" s="142" t="e">
        <f t="shared" si="1"/>
        <v>#VALUE!</v>
      </c>
      <c r="AJ84" s="142" t="e">
        <f t="shared" si="1"/>
        <v>#VALUE!</v>
      </c>
      <c r="AK84" s="142" t="e">
        <f t="shared" si="1"/>
        <v>#VALUE!</v>
      </c>
      <c r="AL84" s="142" t="e">
        <f t="shared" ref="AL84:BM84" si="2">-SUM(AL85:AL152)</f>
        <v>#VALUE!</v>
      </c>
      <c r="AM84" s="142" t="e">
        <f t="shared" si="2"/>
        <v>#VALUE!</v>
      </c>
      <c r="AN84" s="142" t="e">
        <f t="shared" si="2"/>
        <v>#VALUE!</v>
      </c>
      <c r="AO84" s="142" t="e">
        <f t="shared" si="2"/>
        <v>#VALUE!</v>
      </c>
      <c r="AP84" s="142" t="e">
        <f t="shared" si="2"/>
        <v>#VALUE!</v>
      </c>
      <c r="AQ84" s="142" t="e">
        <f t="shared" si="2"/>
        <v>#VALUE!</v>
      </c>
      <c r="AR84" s="142" t="e">
        <f t="shared" si="2"/>
        <v>#VALUE!</v>
      </c>
      <c r="AS84" s="142" t="e">
        <f t="shared" si="2"/>
        <v>#VALUE!</v>
      </c>
      <c r="AT84" s="142" t="e">
        <f t="shared" si="2"/>
        <v>#VALUE!</v>
      </c>
      <c r="AU84" s="142" t="e">
        <f t="shared" si="2"/>
        <v>#VALUE!</v>
      </c>
      <c r="AV84" s="142" t="e">
        <f t="shared" si="2"/>
        <v>#VALUE!</v>
      </c>
      <c r="AW84" s="142" t="e">
        <f t="shared" si="2"/>
        <v>#VALUE!</v>
      </c>
      <c r="AX84" s="142" t="e">
        <f t="shared" si="2"/>
        <v>#VALUE!</v>
      </c>
      <c r="AY84" s="142" t="e">
        <f t="shared" si="2"/>
        <v>#VALUE!</v>
      </c>
      <c r="AZ84" s="142" t="e">
        <f t="shared" si="2"/>
        <v>#VALUE!</v>
      </c>
      <c r="BA84" s="142" t="e">
        <f t="shared" si="2"/>
        <v>#VALUE!</v>
      </c>
      <c r="BB84" s="142" t="e">
        <f t="shared" si="2"/>
        <v>#VALUE!</v>
      </c>
      <c r="BC84" s="142" t="e">
        <f t="shared" si="2"/>
        <v>#VALUE!</v>
      </c>
      <c r="BD84" s="142" t="e">
        <f t="shared" si="2"/>
        <v>#VALUE!</v>
      </c>
      <c r="BE84" s="142" t="e">
        <f t="shared" si="2"/>
        <v>#VALUE!</v>
      </c>
      <c r="BF84" s="142" t="e">
        <f t="shared" si="2"/>
        <v>#VALUE!</v>
      </c>
      <c r="BG84" s="142" t="e">
        <f t="shared" si="2"/>
        <v>#VALUE!</v>
      </c>
      <c r="BH84" s="142" t="e">
        <f t="shared" si="2"/>
        <v>#VALUE!</v>
      </c>
      <c r="BI84" s="142" t="e">
        <f t="shared" si="2"/>
        <v>#VALUE!</v>
      </c>
      <c r="BJ84" s="142" t="e">
        <f t="shared" si="2"/>
        <v>#VALUE!</v>
      </c>
      <c r="BK84" s="142" t="e">
        <f t="shared" si="2"/>
        <v>#VALUE!</v>
      </c>
      <c r="BL84" s="142" t="e">
        <f t="shared" si="2"/>
        <v>#VALUE!</v>
      </c>
      <c r="BM84" s="142" t="e">
        <f t="shared" si="2"/>
        <v>#VALUE!</v>
      </c>
      <c r="BN84" s="135"/>
      <c r="BO84" s="100" t="e">
        <f>(SUM(F84:BM84)/L18)*-1</f>
        <v>#VALUE!</v>
      </c>
      <c r="BP84" s="95"/>
      <c r="BQ84" s="95"/>
      <c r="BR84" s="95"/>
      <c r="BS84" s="95"/>
      <c r="BT84" s="95"/>
      <c r="BU84" s="95"/>
      <c r="BV84" s="95"/>
      <c r="BW84" s="95"/>
      <c r="BX84" s="95"/>
      <c r="BY84" s="95"/>
      <c r="BZ84" s="95"/>
      <c r="CA84" s="95"/>
      <c r="CB84" s="95"/>
      <c r="CC84" s="95"/>
      <c r="CD84" s="95"/>
      <c r="CE84" s="95"/>
      <c r="CF84" s="95"/>
      <c r="CG84" s="95"/>
      <c r="CH84" s="95"/>
      <c r="CI84" s="95"/>
      <c r="CJ84" s="95"/>
      <c r="CK84" s="95"/>
      <c r="CL84" s="95"/>
      <c r="CM84" s="95"/>
      <c r="CN84" s="95"/>
      <c r="CO84" s="95"/>
      <c r="CP84" s="95"/>
      <c r="CQ84" s="95"/>
      <c r="CR84" s="95"/>
      <c r="CS84" s="95"/>
      <c r="CT84" s="95"/>
      <c r="CU84" s="95"/>
      <c r="CV84" s="95"/>
      <c r="CW84" s="95"/>
      <c r="CX84" s="95"/>
      <c r="CY84" s="95"/>
      <c r="CZ84" s="95"/>
      <c r="DA84" s="95"/>
      <c r="DB84" s="95"/>
      <c r="DC84" s="95"/>
      <c r="DD84" s="95"/>
      <c r="DE84" s="95"/>
      <c r="DF84" s="95"/>
      <c r="DG84" s="95"/>
      <c r="DH84" s="95"/>
      <c r="DI84" s="95"/>
      <c r="DJ84" s="95"/>
      <c r="DK84" s="95"/>
      <c r="DL84" s="95"/>
      <c r="DM84" s="95"/>
      <c r="DN84" s="95"/>
      <c r="DO84" s="95"/>
      <c r="DP84" s="95"/>
      <c r="DQ84" s="95"/>
      <c r="DR84" s="95"/>
      <c r="DS84" s="95"/>
      <c r="DT84" s="95"/>
      <c r="DU84" s="95"/>
      <c r="DV84" s="95"/>
      <c r="DW84" s="95"/>
      <c r="DX84" s="95"/>
      <c r="DY84" s="95"/>
      <c r="DZ84" s="95"/>
      <c r="EA84" s="95"/>
      <c r="EB84" s="95"/>
      <c r="EC84" s="95"/>
      <c r="ED84" s="95"/>
      <c r="EE84" s="95"/>
      <c r="EF84" s="95"/>
      <c r="EG84" s="95"/>
      <c r="EH84" s="95"/>
      <c r="EI84" s="95"/>
      <c r="EJ84" s="95"/>
      <c r="EK84" s="95"/>
      <c r="EL84" s="95"/>
      <c r="EM84" s="95"/>
      <c r="EN84" s="95"/>
      <c r="EO84" s="95"/>
      <c r="EP84" s="95"/>
      <c r="EQ84" s="95"/>
      <c r="ER84" s="95"/>
      <c r="ES84" s="95"/>
      <c r="ET84" s="95"/>
      <c r="EU84" s="95"/>
      <c r="EV84" s="95"/>
      <c r="EW84" s="95"/>
      <c r="EX84" s="95"/>
      <c r="EY84" s="95"/>
      <c r="EZ84" s="95"/>
      <c r="FA84" s="95"/>
      <c r="FB84" s="95"/>
      <c r="FC84" s="95"/>
      <c r="FD84" s="95"/>
      <c r="FE84" s="95"/>
      <c r="FF84" s="95"/>
      <c r="FG84" s="95"/>
      <c r="FH84" s="95"/>
      <c r="FI84" s="95"/>
      <c r="FJ84" s="95"/>
      <c r="FK84" s="95"/>
      <c r="FL84" s="95"/>
      <c r="FM84" s="95"/>
      <c r="FN84" s="95"/>
      <c r="FO84" s="95"/>
      <c r="FP84" s="95"/>
      <c r="FQ84" s="95"/>
      <c r="FR84" s="95"/>
      <c r="FS84" s="95"/>
      <c r="FT84" s="95"/>
      <c r="FU84" s="95"/>
      <c r="FV84" s="95"/>
      <c r="FW84" s="95"/>
      <c r="FX84" s="95"/>
      <c r="FY84" s="95"/>
      <c r="FZ84" s="95"/>
      <c r="GA84" s="95"/>
      <c r="GB84" s="95"/>
      <c r="GC84" s="95"/>
      <c r="GD84" s="95"/>
      <c r="GE84" s="95"/>
      <c r="GF84" s="95"/>
      <c r="GG84" s="95"/>
      <c r="GH84" s="95"/>
      <c r="GI84" s="95"/>
      <c r="GJ84" s="95"/>
      <c r="GK84" s="95"/>
      <c r="GL84" s="95"/>
      <c r="GM84" s="95"/>
      <c r="GN84" s="95"/>
      <c r="GO84" s="95"/>
      <c r="GP84" s="95"/>
      <c r="GQ84" s="95"/>
      <c r="GR84" s="95"/>
      <c r="GS84" s="95"/>
      <c r="GT84" s="95"/>
      <c r="GU84" s="95"/>
      <c r="GV84" s="95"/>
      <c r="GW84" s="133"/>
      <c r="GX84" s="133"/>
      <c r="GY84" s="133"/>
      <c r="GZ84" s="133"/>
      <c r="HA84" s="133"/>
      <c r="HB84" s="133"/>
      <c r="HC84" s="133"/>
      <c r="HD84" s="133"/>
      <c r="HE84" s="133"/>
      <c r="HF84" s="133"/>
      <c r="HG84" s="95"/>
      <c r="HH84" s="95"/>
      <c r="HI84" s="95"/>
      <c r="HJ84" s="95"/>
      <c r="HK84" s="95"/>
      <c r="HL84" s="95"/>
      <c r="HM84" s="95"/>
      <c r="HN84" s="95"/>
      <c r="HO84" s="95"/>
      <c r="HP84" s="95"/>
      <c r="HQ84" s="95"/>
      <c r="HR84" s="95"/>
      <c r="HS84" s="95"/>
      <c r="HT84" s="95"/>
      <c r="HU84" s="95"/>
      <c r="HV84" s="95"/>
      <c r="HW84" s="95"/>
      <c r="HX84" s="95"/>
      <c r="HY84" s="95"/>
      <c r="HZ84" s="95"/>
      <c r="IA84" s="95"/>
      <c r="IB84" s="95"/>
      <c r="IC84" s="95"/>
      <c r="ID84" s="95"/>
      <c r="IE84" s="95"/>
      <c r="IF84" s="95"/>
      <c r="IG84" s="95"/>
      <c r="IH84" s="95"/>
      <c r="II84" s="95"/>
      <c r="IJ84" s="95"/>
      <c r="IK84" s="95"/>
      <c r="IL84" s="95"/>
      <c r="IM84" s="95"/>
      <c r="IN84" s="95"/>
      <c r="IO84" s="95"/>
      <c r="IP84" s="95"/>
      <c r="IQ84" s="95"/>
      <c r="IR84" s="95"/>
      <c r="IS84" s="95"/>
      <c r="IT84" s="95"/>
      <c r="IU84" s="95"/>
      <c r="IV84" s="95"/>
      <c r="IW84" s="95"/>
      <c r="IX84" s="95"/>
      <c r="IY84" s="95"/>
      <c r="IZ84" s="95"/>
      <c r="JA84" s="95"/>
      <c r="JB84" s="95"/>
      <c r="JC84" s="95"/>
      <c r="JD84" s="95"/>
      <c r="JE84" s="95"/>
      <c r="JF84" s="95"/>
      <c r="JG84" s="95"/>
      <c r="JH84" s="95"/>
      <c r="JI84" s="95"/>
      <c r="JJ84" s="95"/>
      <c r="JK84" s="95"/>
      <c r="JL84" s="95"/>
      <c r="JM84" s="95"/>
      <c r="JN84" s="95"/>
      <c r="JO84" s="95"/>
      <c r="JP84" s="95"/>
      <c r="JQ84" s="95"/>
      <c r="JR84" s="95"/>
      <c r="JS84" s="95"/>
      <c r="JT84" s="95"/>
      <c r="JU84" s="95"/>
      <c r="JV84" s="95"/>
      <c r="JW84" s="95"/>
      <c r="JX84" s="95"/>
      <c r="JY84" s="95"/>
      <c r="JZ84" s="95"/>
      <c r="KA84" s="95"/>
      <c r="KB84" s="95"/>
      <c r="KC84" s="95"/>
      <c r="KD84" s="95"/>
      <c r="KE84" s="95"/>
      <c r="KF84" s="95"/>
      <c r="KG84" s="95"/>
      <c r="KH84" s="95"/>
      <c r="KI84" s="95"/>
      <c r="KJ84" s="95"/>
      <c r="KK84" s="95"/>
      <c r="KL84" s="95"/>
      <c r="KM84" s="95"/>
      <c r="KN84" s="95"/>
      <c r="KO84" s="95"/>
      <c r="KP84" s="95"/>
      <c r="KQ84" s="95"/>
      <c r="KR84" s="95"/>
      <c r="KS84" s="95"/>
      <c r="KT84" s="95"/>
      <c r="KU84" s="95"/>
      <c r="KV84" s="95"/>
      <c r="KW84" s="95"/>
      <c r="KX84" s="95"/>
      <c r="KY84" s="95"/>
      <c r="KZ84" s="95"/>
      <c r="LA84" s="95"/>
      <c r="LB84" s="95"/>
      <c r="LC84" s="95"/>
      <c r="LD84" s="95"/>
      <c r="LE84" s="95"/>
      <c r="LF84" s="95"/>
      <c r="LG84" s="95"/>
      <c r="LH84" s="95"/>
      <c r="LI84" s="95"/>
      <c r="LJ84" s="95"/>
      <c r="LK84" s="95"/>
      <c r="LL84" s="95"/>
      <c r="LM84" s="95"/>
      <c r="LN84" s="95"/>
      <c r="LO84" s="95"/>
      <c r="LP84" s="95"/>
      <c r="LQ84" s="95"/>
      <c r="LR84" s="95"/>
      <c r="LS84" s="95"/>
    </row>
    <row r="85" spans="1:331" s="85" customFormat="1" ht="21">
      <c r="B85" s="86"/>
      <c r="C85" s="1900" t="s">
        <v>241</v>
      </c>
      <c r="D85" s="1900"/>
      <c r="E85" s="190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95"/>
      <c r="BO85" s="95"/>
      <c r="BP85" s="95"/>
      <c r="BQ85" s="95"/>
      <c r="BR85" s="95"/>
      <c r="BS85" s="95"/>
      <c r="BT85" s="95"/>
      <c r="BU85" s="95"/>
      <c r="BV85" s="95"/>
      <c r="BW85" s="95"/>
      <c r="BX85" s="95"/>
      <c r="BY85" s="95"/>
      <c r="BZ85" s="95"/>
      <c r="CA85" s="95"/>
      <c r="CB85" s="95"/>
      <c r="CC85" s="95"/>
      <c r="CD85" s="95"/>
      <c r="CE85" s="95"/>
      <c r="CF85" s="95"/>
      <c r="CG85" s="95"/>
      <c r="CH85" s="95"/>
      <c r="CI85" s="95"/>
      <c r="CJ85" s="95"/>
      <c r="CK85" s="95"/>
      <c r="CL85" s="95"/>
      <c r="CM85" s="95"/>
      <c r="CN85" s="95"/>
      <c r="CO85" s="95"/>
      <c r="CP85" s="95"/>
      <c r="CQ85" s="95"/>
      <c r="CR85" s="95"/>
      <c r="CS85" s="95"/>
      <c r="CT85" s="95"/>
      <c r="CU85" s="95"/>
      <c r="CV85" s="95"/>
      <c r="CW85" s="95"/>
      <c r="CX85" s="95"/>
      <c r="CY85" s="95"/>
      <c r="CZ85" s="95"/>
      <c r="DA85" s="95"/>
      <c r="DB85" s="95"/>
      <c r="DC85" s="95"/>
      <c r="DD85" s="95"/>
      <c r="DE85" s="95"/>
      <c r="DF85" s="95"/>
      <c r="DG85" s="95"/>
      <c r="DH85" s="95"/>
      <c r="DI85" s="95"/>
      <c r="DJ85" s="95"/>
      <c r="DK85" s="95"/>
      <c r="DL85" s="95"/>
      <c r="DM85" s="95"/>
      <c r="DN85" s="95"/>
      <c r="DO85" s="95"/>
      <c r="DP85" s="95"/>
      <c r="DQ85" s="95"/>
      <c r="DR85" s="95"/>
      <c r="DS85" s="95"/>
      <c r="DT85" s="95"/>
      <c r="DU85" s="95"/>
      <c r="DV85" s="95"/>
      <c r="DW85" s="95"/>
      <c r="DX85" s="95"/>
      <c r="DY85" s="95"/>
      <c r="DZ85" s="95"/>
      <c r="EA85" s="95"/>
      <c r="EB85" s="95"/>
      <c r="EC85" s="95"/>
      <c r="ED85" s="95"/>
      <c r="EE85" s="95"/>
      <c r="EF85" s="95"/>
      <c r="EG85" s="95"/>
      <c r="EH85" s="95"/>
      <c r="EI85" s="95"/>
      <c r="EJ85" s="95"/>
      <c r="EK85" s="95"/>
      <c r="EL85" s="95"/>
      <c r="EM85" s="95"/>
      <c r="EN85" s="95"/>
      <c r="EO85" s="95"/>
      <c r="EP85" s="95"/>
      <c r="EQ85" s="95"/>
      <c r="ER85" s="95"/>
      <c r="ES85" s="95"/>
      <c r="ET85" s="95"/>
      <c r="EU85" s="95"/>
      <c r="EV85" s="95"/>
      <c r="EW85" s="95"/>
      <c r="EX85" s="95"/>
      <c r="EY85" s="95"/>
      <c r="EZ85" s="95"/>
      <c r="FA85" s="95"/>
      <c r="FB85" s="95"/>
      <c r="FC85" s="95"/>
      <c r="FD85" s="95"/>
      <c r="FE85" s="95"/>
      <c r="FF85" s="95"/>
      <c r="FG85" s="95"/>
      <c r="FH85" s="95"/>
      <c r="FI85" s="95"/>
      <c r="FJ85" s="95"/>
      <c r="FK85" s="95"/>
      <c r="FL85" s="95"/>
      <c r="FM85" s="95"/>
      <c r="FN85" s="95"/>
      <c r="FO85" s="95"/>
      <c r="FP85" s="95"/>
      <c r="FQ85" s="95"/>
      <c r="FR85" s="95"/>
      <c r="FS85" s="95"/>
      <c r="FT85" s="95"/>
      <c r="FU85" s="95"/>
      <c r="FV85" s="95"/>
      <c r="FW85" s="95"/>
      <c r="FX85" s="95"/>
      <c r="FY85" s="95"/>
      <c r="FZ85" s="95"/>
      <c r="GA85" s="95"/>
      <c r="GB85" s="95"/>
      <c r="GC85" s="95"/>
      <c r="GD85" s="95"/>
      <c r="GE85" s="95"/>
      <c r="GF85" s="95"/>
      <c r="GG85" s="95"/>
      <c r="GH85" s="95"/>
      <c r="GI85" s="95"/>
      <c r="GJ85" s="95"/>
      <c r="GK85" s="95"/>
      <c r="GL85" s="95"/>
      <c r="GM85" s="95"/>
      <c r="GN85" s="95"/>
      <c r="GO85" s="95"/>
      <c r="GP85" s="95"/>
      <c r="GQ85" s="95"/>
      <c r="GR85" s="95"/>
      <c r="GS85" s="95"/>
      <c r="GT85" s="95"/>
      <c r="GU85" s="95"/>
      <c r="GV85" s="95"/>
      <c r="GW85" s="133"/>
      <c r="GX85" s="133"/>
      <c r="GY85" s="133"/>
      <c r="GZ85" s="133"/>
      <c r="HA85" s="133"/>
      <c r="HB85" s="133"/>
      <c r="HC85" s="133"/>
      <c r="HD85" s="133"/>
      <c r="HE85" s="133"/>
      <c r="HF85" s="133"/>
      <c r="HG85" s="95"/>
      <c r="HH85" s="95"/>
      <c r="HI85" s="95"/>
      <c r="HJ85" s="95"/>
      <c r="HK85" s="95"/>
      <c r="HL85" s="95"/>
      <c r="HM85" s="95"/>
      <c r="HN85" s="95"/>
      <c r="HO85" s="95"/>
      <c r="HP85" s="95"/>
      <c r="HQ85" s="95"/>
      <c r="HR85" s="95"/>
      <c r="HS85" s="95"/>
      <c r="HT85" s="95"/>
      <c r="HU85" s="95"/>
      <c r="HV85" s="95"/>
      <c r="HW85" s="95"/>
      <c r="HX85" s="95"/>
      <c r="HY85" s="95"/>
      <c r="HZ85" s="95"/>
      <c r="IA85" s="95"/>
      <c r="IB85" s="95"/>
      <c r="IC85" s="95"/>
      <c r="ID85" s="95"/>
      <c r="IE85" s="95"/>
      <c r="IF85" s="95"/>
      <c r="IG85" s="95"/>
      <c r="IH85" s="95"/>
      <c r="II85" s="95"/>
      <c r="IJ85" s="95"/>
      <c r="IK85" s="95"/>
      <c r="IL85" s="95"/>
      <c r="IM85" s="95"/>
      <c r="IN85" s="95"/>
      <c r="IO85" s="95"/>
      <c r="IP85" s="95"/>
      <c r="IQ85" s="95"/>
      <c r="IR85" s="95"/>
      <c r="IS85" s="95"/>
      <c r="IT85" s="95"/>
      <c r="IU85" s="95"/>
      <c r="IV85" s="95"/>
      <c r="IW85" s="95"/>
      <c r="IX85" s="95"/>
      <c r="IY85" s="95"/>
      <c r="IZ85" s="95"/>
      <c r="JA85" s="95"/>
      <c r="JB85" s="95"/>
      <c r="JC85" s="95"/>
      <c r="JD85" s="95"/>
      <c r="JE85" s="95"/>
      <c r="JF85" s="95"/>
      <c r="JG85" s="95"/>
      <c r="JH85" s="95"/>
      <c r="JI85" s="95"/>
      <c r="JJ85" s="95"/>
      <c r="JK85" s="95"/>
      <c r="JL85" s="95"/>
      <c r="JM85" s="95"/>
      <c r="JN85" s="95"/>
      <c r="JO85" s="95"/>
      <c r="JP85" s="95"/>
      <c r="JQ85" s="95"/>
      <c r="JR85" s="95"/>
      <c r="JS85" s="95"/>
      <c r="JT85" s="95"/>
      <c r="JU85" s="95"/>
      <c r="JV85" s="95"/>
      <c r="JW85" s="95"/>
      <c r="JX85" s="95"/>
      <c r="JY85" s="95"/>
      <c r="JZ85" s="95"/>
      <c r="KA85" s="95"/>
      <c r="KB85" s="95"/>
      <c r="KC85" s="95"/>
      <c r="KD85" s="95"/>
      <c r="KE85" s="95"/>
      <c r="KF85" s="95"/>
      <c r="KG85" s="95"/>
      <c r="KH85" s="95"/>
      <c r="KI85" s="95"/>
      <c r="KJ85" s="95"/>
      <c r="KK85" s="95"/>
      <c r="KL85" s="95"/>
      <c r="KM85" s="95"/>
      <c r="KN85" s="95"/>
      <c r="KO85" s="95"/>
      <c r="KP85" s="95"/>
      <c r="KQ85" s="95"/>
      <c r="KR85" s="95"/>
      <c r="KS85" s="95"/>
      <c r="KT85" s="95"/>
      <c r="KU85" s="95"/>
      <c r="KV85" s="95"/>
      <c r="KW85" s="95"/>
      <c r="KX85" s="95"/>
      <c r="KY85" s="95"/>
      <c r="KZ85" s="95"/>
      <c r="LA85" s="95"/>
      <c r="LB85" s="95"/>
      <c r="LC85" s="95"/>
      <c r="LD85" s="95"/>
      <c r="LE85" s="95"/>
      <c r="LF85" s="95"/>
      <c r="LG85" s="95"/>
      <c r="LH85" s="95"/>
      <c r="LI85" s="95"/>
      <c r="LJ85" s="95"/>
      <c r="LK85" s="95"/>
      <c r="LL85" s="95"/>
      <c r="LM85" s="95"/>
      <c r="LN85" s="95"/>
      <c r="LO85" s="95"/>
      <c r="LP85" s="95"/>
      <c r="LQ85" s="95"/>
      <c r="LR85" s="95"/>
      <c r="LS85" s="95"/>
    </row>
    <row r="86" spans="1:331" s="85" customFormat="1" ht="30" customHeight="1">
      <c r="B86" s="86"/>
      <c r="C86" s="1815" t="s">
        <v>271</v>
      </c>
      <c r="D86" s="1815"/>
      <c r="E86" s="1815"/>
      <c r="F86" s="143">
        <v>0</v>
      </c>
      <c r="G86" s="143" t="e">
        <f>IF(COLUMN(F$86)-COLUMN($L$18)+1&lt;=ROUND($L$18,0)-7,F$86,0)</f>
        <v>#VALUE!</v>
      </c>
      <c r="H86" s="143" t="e">
        <f t="shared" ref="H86:BM86" si="3">IF(COLUMN(G$86)-COLUMN($L$18)+1&lt;=ROUND($L$18,0)-7,G$86,0)</f>
        <v>#VALUE!</v>
      </c>
      <c r="I86" s="143" t="e">
        <f t="shared" si="3"/>
        <v>#VALUE!</v>
      </c>
      <c r="J86" s="143" t="e">
        <f t="shared" si="3"/>
        <v>#VALUE!</v>
      </c>
      <c r="K86" s="143" t="e">
        <f t="shared" si="3"/>
        <v>#VALUE!</v>
      </c>
      <c r="L86" s="143" t="e">
        <f t="shared" si="3"/>
        <v>#VALUE!</v>
      </c>
      <c r="M86" s="143" t="e">
        <f t="shared" si="3"/>
        <v>#VALUE!</v>
      </c>
      <c r="N86" s="143" t="e">
        <f t="shared" si="3"/>
        <v>#VALUE!</v>
      </c>
      <c r="O86" s="143" t="e">
        <f t="shared" si="3"/>
        <v>#VALUE!</v>
      </c>
      <c r="P86" s="143" t="e">
        <f t="shared" si="3"/>
        <v>#VALUE!</v>
      </c>
      <c r="Q86" s="143" t="e">
        <f t="shared" si="3"/>
        <v>#VALUE!</v>
      </c>
      <c r="R86" s="143" t="e">
        <f t="shared" si="3"/>
        <v>#VALUE!</v>
      </c>
      <c r="S86" s="143" t="e">
        <f t="shared" si="3"/>
        <v>#VALUE!</v>
      </c>
      <c r="T86" s="143" t="e">
        <f t="shared" si="3"/>
        <v>#VALUE!</v>
      </c>
      <c r="U86" s="143" t="e">
        <f t="shared" si="3"/>
        <v>#VALUE!</v>
      </c>
      <c r="V86" s="143" t="e">
        <f t="shared" si="3"/>
        <v>#VALUE!</v>
      </c>
      <c r="W86" s="143" t="e">
        <f t="shared" si="3"/>
        <v>#VALUE!</v>
      </c>
      <c r="X86" s="143" t="e">
        <f t="shared" si="3"/>
        <v>#VALUE!</v>
      </c>
      <c r="Y86" s="143" t="e">
        <f t="shared" si="3"/>
        <v>#VALUE!</v>
      </c>
      <c r="Z86" s="143" t="e">
        <f t="shared" si="3"/>
        <v>#VALUE!</v>
      </c>
      <c r="AA86" s="143" t="e">
        <f t="shared" si="3"/>
        <v>#VALUE!</v>
      </c>
      <c r="AB86" s="143" t="e">
        <f t="shared" si="3"/>
        <v>#VALUE!</v>
      </c>
      <c r="AC86" s="143" t="e">
        <f t="shared" si="3"/>
        <v>#VALUE!</v>
      </c>
      <c r="AD86" s="143" t="e">
        <f t="shared" si="3"/>
        <v>#VALUE!</v>
      </c>
      <c r="AE86" s="143" t="e">
        <f t="shared" si="3"/>
        <v>#VALUE!</v>
      </c>
      <c r="AF86" s="143" t="e">
        <f t="shared" si="3"/>
        <v>#VALUE!</v>
      </c>
      <c r="AG86" s="143" t="e">
        <f t="shared" si="3"/>
        <v>#VALUE!</v>
      </c>
      <c r="AH86" s="143" t="e">
        <f t="shared" si="3"/>
        <v>#VALUE!</v>
      </c>
      <c r="AI86" s="143" t="e">
        <f t="shared" si="3"/>
        <v>#VALUE!</v>
      </c>
      <c r="AJ86" s="143" t="e">
        <f t="shared" si="3"/>
        <v>#VALUE!</v>
      </c>
      <c r="AK86" s="143" t="e">
        <f t="shared" si="3"/>
        <v>#VALUE!</v>
      </c>
      <c r="AL86" s="143" t="e">
        <f t="shared" si="3"/>
        <v>#VALUE!</v>
      </c>
      <c r="AM86" s="143" t="e">
        <f t="shared" si="3"/>
        <v>#VALUE!</v>
      </c>
      <c r="AN86" s="143" t="e">
        <f t="shared" si="3"/>
        <v>#VALUE!</v>
      </c>
      <c r="AO86" s="143" t="e">
        <f t="shared" si="3"/>
        <v>#VALUE!</v>
      </c>
      <c r="AP86" s="143" t="e">
        <f t="shared" si="3"/>
        <v>#VALUE!</v>
      </c>
      <c r="AQ86" s="143" t="e">
        <f t="shared" si="3"/>
        <v>#VALUE!</v>
      </c>
      <c r="AR86" s="143" t="e">
        <f t="shared" si="3"/>
        <v>#VALUE!</v>
      </c>
      <c r="AS86" s="143" t="e">
        <f t="shared" si="3"/>
        <v>#VALUE!</v>
      </c>
      <c r="AT86" s="143" t="e">
        <f t="shared" si="3"/>
        <v>#VALUE!</v>
      </c>
      <c r="AU86" s="143" t="e">
        <f t="shared" si="3"/>
        <v>#VALUE!</v>
      </c>
      <c r="AV86" s="143" t="e">
        <f t="shared" si="3"/>
        <v>#VALUE!</v>
      </c>
      <c r="AW86" s="143" t="e">
        <f t="shared" si="3"/>
        <v>#VALUE!</v>
      </c>
      <c r="AX86" s="143" t="e">
        <f t="shared" si="3"/>
        <v>#VALUE!</v>
      </c>
      <c r="AY86" s="143" t="e">
        <f t="shared" si="3"/>
        <v>#VALUE!</v>
      </c>
      <c r="AZ86" s="143" t="e">
        <f t="shared" si="3"/>
        <v>#VALUE!</v>
      </c>
      <c r="BA86" s="143" t="e">
        <f t="shared" si="3"/>
        <v>#VALUE!</v>
      </c>
      <c r="BB86" s="143" t="e">
        <f t="shared" si="3"/>
        <v>#VALUE!</v>
      </c>
      <c r="BC86" s="143" t="e">
        <f t="shared" si="3"/>
        <v>#VALUE!</v>
      </c>
      <c r="BD86" s="143" t="e">
        <f t="shared" si="3"/>
        <v>#VALUE!</v>
      </c>
      <c r="BE86" s="143" t="e">
        <f t="shared" si="3"/>
        <v>#VALUE!</v>
      </c>
      <c r="BF86" s="143" t="e">
        <f t="shared" si="3"/>
        <v>#VALUE!</v>
      </c>
      <c r="BG86" s="143" t="e">
        <f t="shared" si="3"/>
        <v>#VALUE!</v>
      </c>
      <c r="BH86" s="143" t="e">
        <f t="shared" si="3"/>
        <v>#VALUE!</v>
      </c>
      <c r="BI86" s="143" t="e">
        <f t="shared" si="3"/>
        <v>#VALUE!</v>
      </c>
      <c r="BJ86" s="143" t="e">
        <f t="shared" si="3"/>
        <v>#VALUE!</v>
      </c>
      <c r="BK86" s="143" t="e">
        <f t="shared" si="3"/>
        <v>#VALUE!</v>
      </c>
      <c r="BL86" s="143" t="e">
        <f t="shared" si="3"/>
        <v>#VALUE!</v>
      </c>
      <c r="BM86" s="143" t="e">
        <f t="shared" si="3"/>
        <v>#VALUE!</v>
      </c>
      <c r="BN86" s="95"/>
      <c r="BO86" s="95"/>
      <c r="BP86" s="95"/>
      <c r="BQ86" s="95"/>
      <c r="BR86" s="95"/>
      <c r="BS86" s="95"/>
      <c r="BT86" s="95"/>
      <c r="BU86" s="95"/>
      <c r="BV86" s="95"/>
      <c r="BW86" s="95"/>
      <c r="BX86" s="95"/>
      <c r="BY86" s="95"/>
      <c r="BZ86" s="95"/>
      <c r="CA86" s="95"/>
      <c r="CB86" s="95"/>
      <c r="CC86" s="95"/>
      <c r="CD86" s="95"/>
      <c r="CE86" s="95"/>
      <c r="CF86" s="95"/>
      <c r="CG86" s="95"/>
      <c r="CH86" s="95"/>
      <c r="CI86" s="95"/>
      <c r="CJ86" s="95"/>
      <c r="CK86" s="95"/>
      <c r="CL86" s="95"/>
      <c r="CM86" s="95"/>
      <c r="CN86" s="95"/>
      <c r="CO86" s="95"/>
      <c r="CP86" s="95"/>
      <c r="CQ86" s="95"/>
      <c r="CR86" s="95"/>
      <c r="CS86" s="95"/>
      <c r="CT86" s="95"/>
      <c r="CU86" s="95"/>
      <c r="CV86" s="95"/>
      <c r="CW86" s="95"/>
      <c r="CX86" s="95"/>
      <c r="CY86" s="95"/>
      <c r="CZ86" s="95"/>
      <c r="DA86" s="95"/>
      <c r="DB86" s="95"/>
      <c r="DC86" s="95"/>
      <c r="DD86" s="95"/>
      <c r="DE86" s="95"/>
      <c r="DF86" s="95"/>
      <c r="DG86" s="95"/>
      <c r="DH86" s="95"/>
      <c r="DI86" s="95"/>
      <c r="DJ86" s="95"/>
      <c r="DK86" s="95"/>
      <c r="DL86" s="95"/>
      <c r="DM86" s="95"/>
      <c r="DN86" s="95"/>
      <c r="DO86" s="95"/>
      <c r="DP86" s="95"/>
      <c r="DQ86" s="95"/>
      <c r="DR86" s="95"/>
      <c r="DS86" s="95"/>
      <c r="DT86" s="95"/>
      <c r="DU86" s="95"/>
      <c r="DV86" s="95"/>
      <c r="DW86" s="95"/>
      <c r="DX86" s="95"/>
      <c r="DY86" s="95"/>
      <c r="DZ86" s="95"/>
      <c r="EA86" s="95"/>
      <c r="EB86" s="95"/>
      <c r="EC86" s="95"/>
      <c r="ED86" s="95"/>
      <c r="EE86" s="95"/>
      <c r="EF86" s="95"/>
      <c r="EG86" s="95"/>
      <c r="EH86" s="95"/>
      <c r="EI86" s="95"/>
      <c r="EJ86" s="95"/>
      <c r="EK86" s="95"/>
      <c r="EL86" s="95"/>
      <c r="EM86" s="95"/>
      <c r="EN86" s="95"/>
      <c r="EO86" s="95"/>
      <c r="EP86" s="95"/>
      <c r="EQ86" s="95"/>
      <c r="ER86" s="95"/>
      <c r="ES86" s="95"/>
      <c r="ET86" s="95"/>
      <c r="EU86" s="95"/>
      <c r="EV86" s="95"/>
      <c r="EW86" s="95"/>
      <c r="EX86" s="95"/>
      <c r="EY86" s="95"/>
      <c r="EZ86" s="95"/>
      <c r="FA86" s="95"/>
      <c r="FB86" s="95"/>
      <c r="FC86" s="95"/>
      <c r="FD86" s="95"/>
      <c r="FE86" s="95"/>
      <c r="FF86" s="95"/>
      <c r="FG86" s="95"/>
      <c r="FH86" s="95"/>
      <c r="FI86" s="95"/>
      <c r="FJ86" s="95"/>
      <c r="FK86" s="95"/>
      <c r="FL86" s="95"/>
      <c r="FM86" s="95"/>
      <c r="FN86" s="95"/>
      <c r="FO86" s="95"/>
      <c r="FP86" s="95"/>
      <c r="FQ86" s="95"/>
      <c r="FR86" s="95"/>
      <c r="FS86" s="95"/>
      <c r="FT86" s="95"/>
      <c r="FU86" s="95"/>
      <c r="FV86" s="95"/>
      <c r="FW86" s="95"/>
      <c r="FX86" s="95"/>
      <c r="FY86" s="95"/>
      <c r="FZ86" s="95"/>
      <c r="GA86" s="95"/>
      <c r="GB86" s="95"/>
      <c r="GC86" s="95"/>
      <c r="GD86" s="95"/>
      <c r="GE86" s="95"/>
      <c r="GF86" s="95"/>
      <c r="GG86" s="95"/>
      <c r="GH86" s="95"/>
      <c r="GI86" s="95"/>
      <c r="GJ86" s="95"/>
      <c r="GK86" s="95"/>
      <c r="GL86" s="95"/>
      <c r="GM86" s="95"/>
      <c r="GN86" s="95"/>
      <c r="GO86" s="95"/>
      <c r="GP86" s="95"/>
      <c r="GQ86" s="95"/>
      <c r="GR86" s="95"/>
      <c r="GS86" s="95"/>
      <c r="GT86" s="95"/>
      <c r="GU86" s="95"/>
      <c r="GV86" s="95"/>
      <c r="GW86" s="133"/>
      <c r="GX86" s="133"/>
      <c r="GY86" s="133"/>
      <c r="GZ86" s="133"/>
      <c r="HA86" s="133"/>
      <c r="HB86" s="133"/>
      <c r="HC86" s="133"/>
      <c r="HD86" s="133"/>
      <c r="HE86" s="133"/>
      <c r="HF86" s="133"/>
      <c r="HG86" s="95"/>
      <c r="HH86" s="95"/>
      <c r="HI86" s="95"/>
      <c r="HJ86" s="95"/>
      <c r="HK86" s="95"/>
      <c r="HL86" s="95"/>
      <c r="HM86" s="95"/>
      <c r="HN86" s="95"/>
      <c r="HO86" s="95"/>
      <c r="HP86" s="95"/>
      <c r="HQ86" s="95"/>
      <c r="HR86" s="95"/>
      <c r="HS86" s="95"/>
      <c r="HT86" s="95"/>
      <c r="HU86" s="95"/>
      <c r="HV86" s="95"/>
      <c r="HW86" s="95"/>
      <c r="HX86" s="95"/>
      <c r="HY86" s="95"/>
      <c r="HZ86" s="95"/>
      <c r="IA86" s="95"/>
      <c r="IB86" s="95"/>
      <c r="IC86" s="95"/>
      <c r="ID86" s="95"/>
      <c r="IE86" s="95"/>
      <c r="IF86" s="95"/>
      <c r="IG86" s="95"/>
      <c r="IH86" s="95"/>
      <c r="II86" s="95"/>
      <c r="IJ86" s="95"/>
      <c r="IK86" s="95"/>
      <c r="IL86" s="95"/>
      <c r="IM86" s="95"/>
      <c r="IN86" s="95"/>
      <c r="IO86" s="95"/>
      <c r="IP86" s="95"/>
      <c r="IQ86" s="95"/>
      <c r="IR86" s="95"/>
      <c r="IS86" s="95"/>
      <c r="IT86" s="95"/>
      <c r="IU86" s="95"/>
      <c r="IV86" s="95"/>
      <c r="IW86" s="95"/>
      <c r="IX86" s="95"/>
      <c r="IY86" s="95"/>
      <c r="IZ86" s="95"/>
      <c r="JA86" s="95"/>
      <c r="JB86" s="95"/>
      <c r="JC86" s="95"/>
      <c r="JD86" s="95"/>
      <c r="JE86" s="95"/>
      <c r="JF86" s="95"/>
      <c r="JG86" s="95"/>
      <c r="JH86" s="95"/>
      <c r="JI86" s="95"/>
      <c r="JJ86" s="95"/>
      <c r="JK86" s="95"/>
      <c r="JL86" s="95"/>
      <c r="JM86" s="95"/>
      <c r="JN86" s="95"/>
      <c r="JO86" s="95"/>
      <c r="JP86" s="95"/>
      <c r="JQ86" s="95"/>
      <c r="JR86" s="95"/>
      <c r="JS86" s="95"/>
      <c r="JT86" s="95"/>
      <c r="JU86" s="95"/>
      <c r="JV86" s="95"/>
      <c r="JW86" s="95"/>
      <c r="JX86" s="95"/>
      <c r="JY86" s="95"/>
      <c r="JZ86" s="95"/>
      <c r="KA86" s="95"/>
      <c r="KB86" s="95"/>
      <c r="KC86" s="95"/>
      <c r="KD86" s="95"/>
      <c r="KE86" s="95"/>
      <c r="KF86" s="95"/>
      <c r="KG86" s="95"/>
      <c r="KH86" s="95"/>
      <c r="KI86" s="95"/>
      <c r="KJ86" s="95"/>
      <c r="KK86" s="95"/>
      <c r="KL86" s="95"/>
      <c r="KM86" s="95"/>
      <c r="KN86" s="95"/>
      <c r="KO86" s="95"/>
      <c r="KP86" s="95"/>
      <c r="KQ86" s="95"/>
      <c r="KR86" s="95"/>
      <c r="KS86" s="95"/>
      <c r="KT86" s="95"/>
      <c r="KU86" s="95"/>
      <c r="KV86" s="95"/>
      <c r="KW86" s="95"/>
      <c r="KX86" s="95"/>
      <c r="KY86" s="95"/>
      <c r="KZ86" s="95"/>
      <c r="LA86" s="95"/>
      <c r="LB86" s="95"/>
      <c r="LC86" s="95"/>
      <c r="LD86" s="95"/>
      <c r="LE86" s="95"/>
      <c r="LF86" s="95"/>
      <c r="LG86" s="95"/>
      <c r="LH86" s="95"/>
      <c r="LI86" s="95"/>
      <c r="LJ86" s="95"/>
      <c r="LK86" s="95"/>
      <c r="LL86" s="95"/>
      <c r="LM86" s="95"/>
      <c r="LN86" s="95"/>
      <c r="LO86" s="95"/>
      <c r="LP86" s="95"/>
      <c r="LQ86" s="95"/>
      <c r="LR86" s="95"/>
      <c r="LS86" s="95"/>
    </row>
    <row r="87" spans="1:331" s="85" customFormat="1" ht="30" customHeight="1">
      <c r="B87" s="86"/>
      <c r="C87" s="1815" t="s">
        <v>272</v>
      </c>
      <c r="D87" s="1815"/>
      <c r="E87" s="1815"/>
      <c r="F87" s="143">
        <v>0</v>
      </c>
      <c r="G87" s="143" t="e">
        <f>IF(COLUMN(F$87)-COLUMN($L$18)+1&lt;=ROUND($L$18,0)-7,F$87,0)</f>
        <v>#VALUE!</v>
      </c>
      <c r="H87" s="143" t="e">
        <f t="shared" ref="H87:BM87" si="4">IF(COLUMN(G$87)-COLUMN($L$18)+1&lt;=ROUND($L$18,0)-7,G$87,0)</f>
        <v>#VALUE!</v>
      </c>
      <c r="I87" s="143" t="e">
        <f t="shared" si="4"/>
        <v>#VALUE!</v>
      </c>
      <c r="J87" s="143" t="e">
        <f t="shared" si="4"/>
        <v>#VALUE!</v>
      </c>
      <c r="K87" s="143" t="e">
        <f t="shared" si="4"/>
        <v>#VALUE!</v>
      </c>
      <c r="L87" s="143" t="e">
        <f t="shared" si="4"/>
        <v>#VALUE!</v>
      </c>
      <c r="M87" s="143" t="e">
        <f t="shared" si="4"/>
        <v>#VALUE!</v>
      </c>
      <c r="N87" s="143" t="e">
        <f t="shared" si="4"/>
        <v>#VALUE!</v>
      </c>
      <c r="O87" s="143" t="e">
        <f t="shared" si="4"/>
        <v>#VALUE!</v>
      </c>
      <c r="P87" s="143" t="e">
        <f t="shared" si="4"/>
        <v>#VALUE!</v>
      </c>
      <c r="Q87" s="143" t="e">
        <f t="shared" si="4"/>
        <v>#VALUE!</v>
      </c>
      <c r="R87" s="143" t="e">
        <f t="shared" si="4"/>
        <v>#VALUE!</v>
      </c>
      <c r="S87" s="143" t="e">
        <f t="shared" si="4"/>
        <v>#VALUE!</v>
      </c>
      <c r="T87" s="143" t="e">
        <f t="shared" si="4"/>
        <v>#VALUE!</v>
      </c>
      <c r="U87" s="143" t="e">
        <f t="shared" si="4"/>
        <v>#VALUE!</v>
      </c>
      <c r="V87" s="143" t="e">
        <f t="shared" si="4"/>
        <v>#VALUE!</v>
      </c>
      <c r="W87" s="143" t="e">
        <f t="shared" si="4"/>
        <v>#VALUE!</v>
      </c>
      <c r="X87" s="143" t="e">
        <f t="shared" si="4"/>
        <v>#VALUE!</v>
      </c>
      <c r="Y87" s="143" t="e">
        <f t="shared" si="4"/>
        <v>#VALUE!</v>
      </c>
      <c r="Z87" s="143" t="e">
        <f t="shared" si="4"/>
        <v>#VALUE!</v>
      </c>
      <c r="AA87" s="143" t="e">
        <f t="shared" si="4"/>
        <v>#VALUE!</v>
      </c>
      <c r="AB87" s="143" t="e">
        <f t="shared" si="4"/>
        <v>#VALUE!</v>
      </c>
      <c r="AC87" s="143" t="e">
        <f t="shared" si="4"/>
        <v>#VALUE!</v>
      </c>
      <c r="AD87" s="143" t="e">
        <f t="shared" si="4"/>
        <v>#VALUE!</v>
      </c>
      <c r="AE87" s="143" t="e">
        <f t="shared" si="4"/>
        <v>#VALUE!</v>
      </c>
      <c r="AF87" s="143" t="e">
        <f t="shared" si="4"/>
        <v>#VALUE!</v>
      </c>
      <c r="AG87" s="143" t="e">
        <f t="shared" si="4"/>
        <v>#VALUE!</v>
      </c>
      <c r="AH87" s="143" t="e">
        <f t="shared" si="4"/>
        <v>#VALUE!</v>
      </c>
      <c r="AI87" s="143" t="e">
        <f t="shared" si="4"/>
        <v>#VALUE!</v>
      </c>
      <c r="AJ87" s="143" t="e">
        <f t="shared" si="4"/>
        <v>#VALUE!</v>
      </c>
      <c r="AK87" s="143" t="e">
        <f t="shared" si="4"/>
        <v>#VALUE!</v>
      </c>
      <c r="AL87" s="143" t="e">
        <f t="shared" si="4"/>
        <v>#VALUE!</v>
      </c>
      <c r="AM87" s="143" t="e">
        <f t="shared" si="4"/>
        <v>#VALUE!</v>
      </c>
      <c r="AN87" s="143" t="e">
        <f t="shared" si="4"/>
        <v>#VALUE!</v>
      </c>
      <c r="AO87" s="143" t="e">
        <f t="shared" si="4"/>
        <v>#VALUE!</v>
      </c>
      <c r="AP87" s="143" t="e">
        <f t="shared" si="4"/>
        <v>#VALUE!</v>
      </c>
      <c r="AQ87" s="143" t="e">
        <f t="shared" si="4"/>
        <v>#VALUE!</v>
      </c>
      <c r="AR87" s="143" t="e">
        <f t="shared" si="4"/>
        <v>#VALUE!</v>
      </c>
      <c r="AS87" s="143" t="e">
        <f t="shared" si="4"/>
        <v>#VALUE!</v>
      </c>
      <c r="AT87" s="143" t="e">
        <f t="shared" si="4"/>
        <v>#VALUE!</v>
      </c>
      <c r="AU87" s="143" t="e">
        <f t="shared" si="4"/>
        <v>#VALUE!</v>
      </c>
      <c r="AV87" s="143" t="e">
        <f t="shared" si="4"/>
        <v>#VALUE!</v>
      </c>
      <c r="AW87" s="143" t="e">
        <f t="shared" si="4"/>
        <v>#VALUE!</v>
      </c>
      <c r="AX87" s="143" t="e">
        <f t="shared" si="4"/>
        <v>#VALUE!</v>
      </c>
      <c r="AY87" s="143" t="e">
        <f t="shared" si="4"/>
        <v>#VALUE!</v>
      </c>
      <c r="AZ87" s="143" t="e">
        <f t="shared" si="4"/>
        <v>#VALUE!</v>
      </c>
      <c r="BA87" s="143" t="e">
        <f t="shared" si="4"/>
        <v>#VALUE!</v>
      </c>
      <c r="BB87" s="143" t="e">
        <f t="shared" si="4"/>
        <v>#VALUE!</v>
      </c>
      <c r="BC87" s="143" t="e">
        <f t="shared" si="4"/>
        <v>#VALUE!</v>
      </c>
      <c r="BD87" s="143" t="e">
        <f t="shared" si="4"/>
        <v>#VALUE!</v>
      </c>
      <c r="BE87" s="143" t="e">
        <f t="shared" si="4"/>
        <v>#VALUE!</v>
      </c>
      <c r="BF87" s="143" t="e">
        <f t="shared" si="4"/>
        <v>#VALUE!</v>
      </c>
      <c r="BG87" s="143" t="e">
        <f t="shared" si="4"/>
        <v>#VALUE!</v>
      </c>
      <c r="BH87" s="143" t="e">
        <f t="shared" si="4"/>
        <v>#VALUE!</v>
      </c>
      <c r="BI87" s="143" t="e">
        <f t="shared" si="4"/>
        <v>#VALUE!</v>
      </c>
      <c r="BJ87" s="143" t="e">
        <f t="shared" si="4"/>
        <v>#VALUE!</v>
      </c>
      <c r="BK87" s="143" t="e">
        <f t="shared" si="4"/>
        <v>#VALUE!</v>
      </c>
      <c r="BL87" s="143" t="e">
        <f t="shared" si="4"/>
        <v>#VALUE!</v>
      </c>
      <c r="BM87" s="143" t="e">
        <f t="shared" si="4"/>
        <v>#VALUE!</v>
      </c>
      <c r="BN87" s="95"/>
      <c r="BO87" s="95"/>
      <c r="BP87" s="95"/>
      <c r="BQ87" s="95"/>
      <c r="BR87" s="95"/>
      <c r="BS87" s="95"/>
      <c r="BT87" s="95"/>
      <c r="BU87" s="95"/>
      <c r="BV87" s="95"/>
      <c r="BW87" s="95"/>
      <c r="BX87" s="95"/>
      <c r="BY87" s="95"/>
      <c r="BZ87" s="95"/>
      <c r="CA87" s="95"/>
      <c r="CB87" s="95"/>
      <c r="CC87" s="95"/>
      <c r="CD87" s="95"/>
      <c r="CE87" s="95"/>
      <c r="CF87" s="95"/>
      <c r="CG87" s="95"/>
      <c r="CH87" s="95"/>
      <c r="CI87" s="95"/>
      <c r="CJ87" s="95"/>
      <c r="CK87" s="95"/>
      <c r="CL87" s="95"/>
      <c r="CM87" s="95"/>
      <c r="CN87" s="95"/>
      <c r="CO87" s="95"/>
      <c r="CP87" s="95"/>
      <c r="CQ87" s="95"/>
      <c r="CR87" s="95"/>
      <c r="CS87" s="95"/>
      <c r="CT87" s="95"/>
      <c r="CU87" s="95"/>
      <c r="CV87" s="95"/>
      <c r="CW87" s="95"/>
      <c r="CX87" s="95"/>
      <c r="CY87" s="95"/>
      <c r="CZ87" s="95"/>
      <c r="DA87" s="95"/>
      <c r="DB87" s="95"/>
      <c r="DC87" s="95"/>
      <c r="DD87" s="95"/>
      <c r="DE87" s="95"/>
      <c r="DF87" s="95"/>
      <c r="DG87" s="95"/>
      <c r="DH87" s="95"/>
      <c r="DI87" s="95"/>
      <c r="DJ87" s="95"/>
      <c r="DK87" s="95"/>
      <c r="DL87" s="95"/>
      <c r="DM87" s="95"/>
      <c r="DN87" s="95"/>
      <c r="DO87" s="95"/>
      <c r="DP87" s="95"/>
      <c r="DQ87" s="95"/>
      <c r="DR87" s="95"/>
      <c r="DS87" s="95"/>
      <c r="DT87" s="95"/>
      <c r="DU87" s="95"/>
      <c r="DV87" s="95"/>
      <c r="DW87" s="95"/>
      <c r="DX87" s="95"/>
      <c r="DY87" s="95"/>
      <c r="DZ87" s="95"/>
      <c r="EA87" s="95"/>
      <c r="EB87" s="95"/>
      <c r="EC87" s="95"/>
      <c r="ED87" s="95"/>
      <c r="EE87" s="95"/>
      <c r="EF87" s="95"/>
      <c r="EG87" s="95"/>
      <c r="EH87" s="95"/>
      <c r="EI87" s="95"/>
      <c r="EJ87" s="95"/>
      <c r="EK87" s="95"/>
      <c r="EL87" s="95"/>
      <c r="EM87" s="95"/>
      <c r="EN87" s="95"/>
      <c r="EO87" s="95"/>
      <c r="EP87" s="95"/>
      <c r="EQ87" s="95"/>
      <c r="ER87" s="95"/>
      <c r="ES87" s="95"/>
      <c r="ET87" s="95"/>
      <c r="EU87" s="95"/>
      <c r="EV87" s="95"/>
      <c r="EW87" s="95"/>
      <c r="EX87" s="95"/>
      <c r="EY87" s="95"/>
      <c r="EZ87" s="95"/>
      <c r="FA87" s="95"/>
      <c r="FB87" s="95"/>
      <c r="FC87" s="95"/>
      <c r="FD87" s="95"/>
      <c r="FE87" s="95"/>
      <c r="FF87" s="95"/>
      <c r="FG87" s="95"/>
      <c r="FH87" s="95"/>
      <c r="FI87" s="95"/>
      <c r="FJ87" s="95"/>
      <c r="FK87" s="95"/>
      <c r="FL87" s="95"/>
      <c r="FM87" s="95"/>
      <c r="FN87" s="95"/>
      <c r="FO87" s="95"/>
      <c r="FP87" s="95"/>
      <c r="FQ87" s="95"/>
      <c r="FR87" s="95"/>
      <c r="FS87" s="95"/>
      <c r="FT87" s="95"/>
      <c r="FU87" s="95"/>
      <c r="FV87" s="95"/>
      <c r="FW87" s="95"/>
      <c r="FX87" s="95"/>
      <c r="FY87" s="95"/>
      <c r="FZ87" s="95"/>
      <c r="GA87" s="95"/>
      <c r="GB87" s="95"/>
      <c r="GC87" s="95"/>
      <c r="GD87" s="95"/>
      <c r="GE87" s="95"/>
      <c r="GF87" s="95"/>
      <c r="GG87" s="95"/>
      <c r="GH87" s="95"/>
      <c r="GI87" s="95"/>
      <c r="GJ87" s="95"/>
      <c r="GK87" s="95"/>
      <c r="GL87" s="95"/>
      <c r="GM87" s="95"/>
      <c r="GN87" s="95"/>
      <c r="GO87" s="95"/>
      <c r="GP87" s="95"/>
      <c r="GQ87" s="95"/>
      <c r="GR87" s="95"/>
      <c r="GS87" s="95"/>
      <c r="GT87" s="95"/>
      <c r="GU87" s="95"/>
      <c r="GV87" s="95"/>
      <c r="GW87" s="133"/>
      <c r="GX87" s="133"/>
      <c r="GY87" s="133"/>
      <c r="GZ87" s="133"/>
      <c r="HA87" s="133"/>
      <c r="HB87" s="133"/>
      <c r="HC87" s="133"/>
      <c r="HD87" s="133"/>
      <c r="HE87" s="133"/>
      <c r="HF87" s="133"/>
      <c r="HG87" s="95"/>
      <c r="HH87" s="95"/>
      <c r="HI87" s="95"/>
      <c r="HJ87" s="95"/>
      <c r="HK87" s="95"/>
      <c r="HL87" s="95"/>
      <c r="HM87" s="95"/>
      <c r="HN87" s="95"/>
      <c r="HO87" s="95"/>
      <c r="HP87" s="95"/>
      <c r="HQ87" s="95"/>
      <c r="HR87" s="95"/>
      <c r="HS87" s="95"/>
      <c r="HT87" s="95"/>
      <c r="HU87" s="95"/>
      <c r="HV87" s="95"/>
      <c r="HW87" s="95"/>
      <c r="HX87" s="95"/>
      <c r="HY87" s="95"/>
      <c r="HZ87" s="95"/>
      <c r="IA87" s="95"/>
      <c r="IB87" s="95"/>
      <c r="IC87" s="95"/>
      <c r="ID87" s="95"/>
      <c r="IE87" s="95"/>
      <c r="IF87" s="95"/>
      <c r="IG87" s="95"/>
      <c r="IH87" s="95"/>
      <c r="II87" s="95"/>
      <c r="IJ87" s="95"/>
      <c r="IK87" s="95"/>
      <c r="IL87" s="95"/>
      <c r="IM87" s="95"/>
      <c r="IN87" s="95"/>
      <c r="IO87" s="95"/>
      <c r="IP87" s="95"/>
      <c r="IQ87" s="95"/>
      <c r="IR87" s="95"/>
      <c r="IS87" s="95"/>
      <c r="IT87" s="95"/>
      <c r="IU87" s="95"/>
      <c r="IV87" s="95"/>
      <c r="IW87" s="95"/>
      <c r="IX87" s="95"/>
      <c r="IY87" s="95"/>
      <c r="IZ87" s="95"/>
      <c r="JA87" s="95"/>
      <c r="JB87" s="95"/>
      <c r="JC87" s="95"/>
      <c r="JD87" s="95"/>
      <c r="JE87" s="95"/>
      <c r="JF87" s="95"/>
      <c r="JG87" s="95"/>
      <c r="JH87" s="95"/>
      <c r="JI87" s="95"/>
      <c r="JJ87" s="95"/>
      <c r="JK87" s="95"/>
      <c r="JL87" s="95"/>
      <c r="JM87" s="95"/>
      <c r="JN87" s="95"/>
      <c r="JO87" s="95"/>
      <c r="JP87" s="95"/>
      <c r="JQ87" s="95"/>
      <c r="JR87" s="95"/>
      <c r="JS87" s="95"/>
      <c r="JT87" s="95"/>
      <c r="JU87" s="95"/>
      <c r="JV87" s="95"/>
      <c r="JW87" s="95"/>
      <c r="JX87" s="95"/>
      <c r="JY87" s="95"/>
      <c r="JZ87" s="95"/>
      <c r="KA87" s="95"/>
      <c r="KB87" s="95"/>
      <c r="KC87" s="95"/>
      <c r="KD87" s="95"/>
      <c r="KE87" s="95"/>
      <c r="KF87" s="95"/>
      <c r="KG87" s="95"/>
      <c r="KH87" s="95"/>
      <c r="KI87" s="95"/>
      <c r="KJ87" s="95"/>
      <c r="KK87" s="95"/>
      <c r="KL87" s="95"/>
      <c r="KM87" s="95"/>
      <c r="KN87" s="95"/>
      <c r="KO87" s="95"/>
      <c r="KP87" s="95"/>
      <c r="KQ87" s="95"/>
      <c r="KR87" s="95"/>
      <c r="KS87" s="95"/>
      <c r="KT87" s="95"/>
      <c r="KU87" s="95"/>
      <c r="KV87" s="95"/>
      <c r="KW87" s="95"/>
      <c r="KX87" s="95"/>
      <c r="KY87" s="95"/>
      <c r="KZ87" s="95"/>
      <c r="LA87" s="95"/>
      <c r="LB87" s="95"/>
      <c r="LC87" s="95"/>
      <c r="LD87" s="95"/>
      <c r="LE87" s="95"/>
      <c r="LF87" s="95"/>
      <c r="LG87" s="95"/>
      <c r="LH87" s="95"/>
      <c r="LI87" s="95"/>
      <c r="LJ87" s="95"/>
      <c r="LK87" s="95"/>
      <c r="LL87" s="95"/>
      <c r="LM87" s="95"/>
      <c r="LN87" s="95"/>
      <c r="LO87" s="95"/>
      <c r="LP87" s="95"/>
      <c r="LQ87" s="95"/>
      <c r="LR87" s="95"/>
      <c r="LS87" s="95"/>
    </row>
    <row r="88" spans="1:331" s="85" customFormat="1" ht="30" customHeight="1">
      <c r="B88" s="86"/>
      <c r="C88" s="1815" t="s">
        <v>273</v>
      </c>
      <c r="D88" s="1815"/>
      <c r="E88" s="1815"/>
      <c r="F88" s="143">
        <v>0</v>
      </c>
      <c r="G88" s="143" t="e">
        <f>IF(COLUMN(F$88)-COLUMN($L$18)+1&lt;=ROUND($L$18,0)-7,F$88,0)</f>
        <v>#VALUE!</v>
      </c>
      <c r="H88" s="143" t="e">
        <f t="shared" ref="H88:BM88" si="5">IF(COLUMN(G$88)-COLUMN($L$18)+1&lt;=ROUND($L$18,0)-7,G$88,0)</f>
        <v>#VALUE!</v>
      </c>
      <c r="I88" s="143" t="e">
        <f t="shared" si="5"/>
        <v>#VALUE!</v>
      </c>
      <c r="J88" s="143" t="e">
        <f t="shared" si="5"/>
        <v>#VALUE!</v>
      </c>
      <c r="K88" s="143" t="e">
        <f t="shared" si="5"/>
        <v>#VALUE!</v>
      </c>
      <c r="L88" s="143" t="e">
        <f t="shared" si="5"/>
        <v>#VALUE!</v>
      </c>
      <c r="M88" s="143" t="e">
        <f t="shared" si="5"/>
        <v>#VALUE!</v>
      </c>
      <c r="N88" s="143" t="e">
        <f t="shared" si="5"/>
        <v>#VALUE!</v>
      </c>
      <c r="O88" s="143" t="e">
        <f t="shared" si="5"/>
        <v>#VALUE!</v>
      </c>
      <c r="P88" s="143" t="e">
        <f t="shared" si="5"/>
        <v>#VALUE!</v>
      </c>
      <c r="Q88" s="143" t="e">
        <f t="shared" si="5"/>
        <v>#VALUE!</v>
      </c>
      <c r="R88" s="143" t="e">
        <f t="shared" si="5"/>
        <v>#VALUE!</v>
      </c>
      <c r="S88" s="143" t="e">
        <f t="shared" si="5"/>
        <v>#VALUE!</v>
      </c>
      <c r="T88" s="143" t="e">
        <f t="shared" si="5"/>
        <v>#VALUE!</v>
      </c>
      <c r="U88" s="143" t="e">
        <f t="shared" si="5"/>
        <v>#VALUE!</v>
      </c>
      <c r="V88" s="143" t="e">
        <f t="shared" si="5"/>
        <v>#VALUE!</v>
      </c>
      <c r="W88" s="143" t="e">
        <f t="shared" si="5"/>
        <v>#VALUE!</v>
      </c>
      <c r="X88" s="143" t="e">
        <f t="shared" si="5"/>
        <v>#VALUE!</v>
      </c>
      <c r="Y88" s="143" t="e">
        <f t="shared" si="5"/>
        <v>#VALUE!</v>
      </c>
      <c r="Z88" s="143" t="e">
        <f t="shared" si="5"/>
        <v>#VALUE!</v>
      </c>
      <c r="AA88" s="143" t="e">
        <f t="shared" si="5"/>
        <v>#VALUE!</v>
      </c>
      <c r="AB88" s="143" t="e">
        <f t="shared" si="5"/>
        <v>#VALUE!</v>
      </c>
      <c r="AC88" s="143" t="e">
        <f t="shared" si="5"/>
        <v>#VALUE!</v>
      </c>
      <c r="AD88" s="143" t="e">
        <f t="shared" si="5"/>
        <v>#VALUE!</v>
      </c>
      <c r="AE88" s="143" t="e">
        <f t="shared" si="5"/>
        <v>#VALUE!</v>
      </c>
      <c r="AF88" s="143" t="e">
        <f t="shared" si="5"/>
        <v>#VALUE!</v>
      </c>
      <c r="AG88" s="143" t="e">
        <f t="shared" si="5"/>
        <v>#VALUE!</v>
      </c>
      <c r="AH88" s="143" t="e">
        <f t="shared" si="5"/>
        <v>#VALUE!</v>
      </c>
      <c r="AI88" s="143" t="e">
        <f t="shared" si="5"/>
        <v>#VALUE!</v>
      </c>
      <c r="AJ88" s="143" t="e">
        <f t="shared" si="5"/>
        <v>#VALUE!</v>
      </c>
      <c r="AK88" s="143" t="e">
        <f t="shared" si="5"/>
        <v>#VALUE!</v>
      </c>
      <c r="AL88" s="143" t="e">
        <f t="shared" si="5"/>
        <v>#VALUE!</v>
      </c>
      <c r="AM88" s="143" t="e">
        <f t="shared" si="5"/>
        <v>#VALUE!</v>
      </c>
      <c r="AN88" s="143" t="e">
        <f t="shared" si="5"/>
        <v>#VALUE!</v>
      </c>
      <c r="AO88" s="143" t="e">
        <f t="shared" si="5"/>
        <v>#VALUE!</v>
      </c>
      <c r="AP88" s="143" t="e">
        <f t="shared" si="5"/>
        <v>#VALUE!</v>
      </c>
      <c r="AQ88" s="143" t="e">
        <f t="shared" si="5"/>
        <v>#VALUE!</v>
      </c>
      <c r="AR88" s="143" t="e">
        <f t="shared" si="5"/>
        <v>#VALUE!</v>
      </c>
      <c r="AS88" s="143" t="e">
        <f t="shared" si="5"/>
        <v>#VALUE!</v>
      </c>
      <c r="AT88" s="143" t="e">
        <f t="shared" si="5"/>
        <v>#VALUE!</v>
      </c>
      <c r="AU88" s="143" t="e">
        <f t="shared" si="5"/>
        <v>#VALUE!</v>
      </c>
      <c r="AV88" s="143" t="e">
        <f t="shared" si="5"/>
        <v>#VALUE!</v>
      </c>
      <c r="AW88" s="143" t="e">
        <f t="shared" si="5"/>
        <v>#VALUE!</v>
      </c>
      <c r="AX88" s="143" t="e">
        <f t="shared" si="5"/>
        <v>#VALUE!</v>
      </c>
      <c r="AY88" s="143" t="e">
        <f t="shared" si="5"/>
        <v>#VALUE!</v>
      </c>
      <c r="AZ88" s="143" t="e">
        <f t="shared" si="5"/>
        <v>#VALUE!</v>
      </c>
      <c r="BA88" s="143" t="e">
        <f t="shared" si="5"/>
        <v>#VALUE!</v>
      </c>
      <c r="BB88" s="143" t="e">
        <f t="shared" si="5"/>
        <v>#VALUE!</v>
      </c>
      <c r="BC88" s="143" t="e">
        <f t="shared" si="5"/>
        <v>#VALUE!</v>
      </c>
      <c r="BD88" s="143" t="e">
        <f t="shared" si="5"/>
        <v>#VALUE!</v>
      </c>
      <c r="BE88" s="143" t="e">
        <f t="shared" si="5"/>
        <v>#VALUE!</v>
      </c>
      <c r="BF88" s="143" t="e">
        <f t="shared" si="5"/>
        <v>#VALUE!</v>
      </c>
      <c r="BG88" s="143" t="e">
        <f t="shared" si="5"/>
        <v>#VALUE!</v>
      </c>
      <c r="BH88" s="143" t="e">
        <f t="shared" si="5"/>
        <v>#VALUE!</v>
      </c>
      <c r="BI88" s="143" t="e">
        <f t="shared" si="5"/>
        <v>#VALUE!</v>
      </c>
      <c r="BJ88" s="143" t="e">
        <f t="shared" si="5"/>
        <v>#VALUE!</v>
      </c>
      <c r="BK88" s="143" t="e">
        <f t="shared" si="5"/>
        <v>#VALUE!</v>
      </c>
      <c r="BL88" s="143" t="e">
        <f t="shared" si="5"/>
        <v>#VALUE!</v>
      </c>
      <c r="BM88" s="143" t="e">
        <f t="shared" si="5"/>
        <v>#VALUE!</v>
      </c>
      <c r="BN88" s="95"/>
      <c r="BO88" s="95"/>
      <c r="BP88" s="95"/>
      <c r="BQ88" s="95"/>
      <c r="BR88" s="95"/>
      <c r="BS88" s="95"/>
      <c r="BT88" s="95"/>
      <c r="BU88" s="95"/>
      <c r="BV88" s="95"/>
      <c r="BW88" s="95"/>
      <c r="BX88" s="95"/>
      <c r="BY88" s="95"/>
      <c r="BZ88" s="95"/>
      <c r="CA88" s="95"/>
      <c r="CB88" s="95"/>
      <c r="CC88" s="95"/>
      <c r="CD88" s="95"/>
      <c r="CE88" s="95"/>
      <c r="CF88" s="95"/>
      <c r="CG88" s="95"/>
      <c r="CH88" s="95"/>
      <c r="CI88" s="95"/>
      <c r="CJ88" s="95"/>
      <c r="CK88" s="95"/>
      <c r="CL88" s="95"/>
      <c r="CM88" s="95"/>
      <c r="CN88" s="95"/>
      <c r="CO88" s="95"/>
      <c r="CP88" s="95"/>
      <c r="CQ88" s="95"/>
      <c r="CR88" s="95"/>
      <c r="CS88" s="95"/>
      <c r="CT88" s="95"/>
      <c r="CU88" s="95"/>
      <c r="CV88" s="95"/>
      <c r="CW88" s="95"/>
      <c r="CX88" s="95"/>
      <c r="CY88" s="95"/>
      <c r="CZ88" s="95"/>
      <c r="DA88" s="95"/>
      <c r="DB88" s="95"/>
      <c r="DC88" s="95"/>
      <c r="DD88" s="95"/>
      <c r="DE88" s="95"/>
      <c r="DF88" s="95"/>
      <c r="DG88" s="95"/>
      <c r="DH88" s="95"/>
      <c r="DI88" s="95"/>
      <c r="DJ88" s="95"/>
      <c r="DK88" s="95"/>
      <c r="DL88" s="95"/>
      <c r="DM88" s="95"/>
      <c r="DN88" s="95"/>
      <c r="DO88" s="95"/>
      <c r="DP88" s="95"/>
      <c r="DQ88" s="95"/>
      <c r="DR88" s="95"/>
      <c r="DS88" s="95"/>
      <c r="DT88" s="95"/>
      <c r="DU88" s="95"/>
      <c r="DV88" s="95"/>
      <c r="DW88" s="95"/>
      <c r="DX88" s="95"/>
      <c r="DY88" s="95"/>
      <c r="DZ88" s="95"/>
      <c r="EA88" s="95"/>
      <c r="EB88" s="95"/>
      <c r="EC88" s="95"/>
      <c r="ED88" s="95"/>
      <c r="EE88" s="95"/>
      <c r="EF88" s="95"/>
      <c r="EG88" s="95"/>
      <c r="EH88" s="95"/>
      <c r="EI88" s="95"/>
      <c r="EJ88" s="95"/>
      <c r="EK88" s="95"/>
      <c r="EL88" s="95"/>
      <c r="EM88" s="95"/>
      <c r="EN88" s="95"/>
      <c r="EO88" s="95"/>
      <c r="EP88" s="95"/>
      <c r="EQ88" s="95"/>
      <c r="ER88" s="95"/>
      <c r="ES88" s="95"/>
      <c r="ET88" s="95"/>
      <c r="EU88" s="95"/>
      <c r="EV88" s="95"/>
      <c r="EW88" s="95"/>
      <c r="EX88" s="95"/>
      <c r="EY88" s="95"/>
      <c r="EZ88" s="95"/>
      <c r="FA88" s="95"/>
      <c r="FB88" s="95"/>
      <c r="FC88" s="95"/>
      <c r="FD88" s="95"/>
      <c r="FE88" s="95"/>
      <c r="FF88" s="95"/>
      <c r="FG88" s="95"/>
      <c r="FH88" s="95"/>
      <c r="FI88" s="95"/>
      <c r="FJ88" s="95"/>
      <c r="FK88" s="95"/>
      <c r="FL88" s="95"/>
      <c r="FM88" s="95"/>
      <c r="FN88" s="95"/>
      <c r="FO88" s="95"/>
      <c r="FP88" s="95"/>
      <c r="FQ88" s="95"/>
      <c r="FR88" s="95"/>
      <c r="FS88" s="95"/>
      <c r="FT88" s="95"/>
      <c r="FU88" s="95"/>
      <c r="FV88" s="95"/>
      <c r="FW88" s="95"/>
      <c r="FX88" s="95"/>
      <c r="FY88" s="95"/>
      <c r="FZ88" s="95"/>
      <c r="GA88" s="95"/>
      <c r="GB88" s="95"/>
      <c r="GC88" s="95"/>
      <c r="GD88" s="95"/>
      <c r="GE88" s="95"/>
      <c r="GF88" s="95"/>
      <c r="GG88" s="95"/>
      <c r="GH88" s="95"/>
      <c r="GI88" s="95"/>
      <c r="GJ88" s="95"/>
      <c r="GK88" s="95"/>
      <c r="GL88" s="95"/>
      <c r="GM88" s="95"/>
      <c r="GN88" s="95"/>
      <c r="GO88" s="95"/>
      <c r="GP88" s="95"/>
      <c r="GQ88" s="95"/>
      <c r="GR88" s="95"/>
      <c r="GS88" s="95"/>
      <c r="GT88" s="95"/>
      <c r="GU88" s="95"/>
      <c r="GV88" s="95"/>
      <c r="GW88" s="133"/>
      <c r="GX88" s="133"/>
      <c r="GY88" s="133"/>
      <c r="GZ88" s="133"/>
      <c r="HA88" s="133"/>
      <c r="HB88" s="133"/>
      <c r="HC88" s="133"/>
      <c r="HD88" s="133"/>
      <c r="HE88" s="133"/>
      <c r="HF88" s="133"/>
      <c r="HG88" s="95"/>
      <c r="HH88" s="95"/>
      <c r="HI88" s="95"/>
      <c r="HJ88" s="95"/>
      <c r="HK88" s="95"/>
      <c r="HL88" s="95"/>
      <c r="HM88" s="95"/>
      <c r="HN88" s="95"/>
      <c r="HO88" s="95"/>
      <c r="HP88" s="95"/>
      <c r="HQ88" s="95"/>
      <c r="HR88" s="95"/>
      <c r="HS88" s="95"/>
      <c r="HT88" s="95"/>
      <c r="HU88" s="95"/>
      <c r="HV88" s="95"/>
      <c r="HW88" s="95"/>
      <c r="HX88" s="95"/>
      <c r="HY88" s="95"/>
      <c r="HZ88" s="95"/>
      <c r="IA88" s="95"/>
      <c r="IB88" s="95"/>
      <c r="IC88" s="95"/>
      <c r="ID88" s="95"/>
      <c r="IE88" s="95"/>
      <c r="IF88" s="95"/>
      <c r="IG88" s="95"/>
      <c r="IH88" s="95"/>
      <c r="II88" s="95"/>
      <c r="IJ88" s="95"/>
      <c r="IK88" s="95"/>
      <c r="IL88" s="95"/>
      <c r="IM88" s="95"/>
      <c r="IN88" s="95"/>
      <c r="IO88" s="95"/>
      <c r="IP88" s="95"/>
      <c r="IQ88" s="95"/>
      <c r="IR88" s="95"/>
      <c r="IS88" s="95"/>
      <c r="IT88" s="95"/>
      <c r="IU88" s="95"/>
      <c r="IV88" s="95"/>
      <c r="IW88" s="95"/>
      <c r="IX88" s="95"/>
      <c r="IY88" s="95"/>
      <c r="IZ88" s="95"/>
      <c r="JA88" s="95"/>
      <c r="JB88" s="95"/>
      <c r="JC88" s="95"/>
      <c r="JD88" s="95"/>
      <c r="JE88" s="95"/>
      <c r="JF88" s="95"/>
      <c r="JG88" s="95"/>
      <c r="JH88" s="95"/>
      <c r="JI88" s="95"/>
      <c r="JJ88" s="95"/>
      <c r="JK88" s="95"/>
      <c r="JL88" s="95"/>
      <c r="JM88" s="95"/>
      <c r="JN88" s="95"/>
      <c r="JO88" s="95"/>
      <c r="JP88" s="95"/>
      <c r="JQ88" s="95"/>
      <c r="JR88" s="95"/>
      <c r="JS88" s="95"/>
      <c r="JT88" s="95"/>
      <c r="JU88" s="95"/>
      <c r="JV88" s="95"/>
      <c r="JW88" s="95"/>
      <c r="JX88" s="95"/>
      <c r="JY88" s="95"/>
      <c r="JZ88" s="95"/>
      <c r="KA88" s="95"/>
      <c r="KB88" s="95"/>
      <c r="KC88" s="95"/>
      <c r="KD88" s="95"/>
      <c r="KE88" s="95"/>
      <c r="KF88" s="95"/>
      <c r="KG88" s="95"/>
      <c r="KH88" s="95"/>
      <c r="KI88" s="95"/>
      <c r="KJ88" s="95"/>
      <c r="KK88" s="95"/>
      <c r="KL88" s="95"/>
      <c r="KM88" s="95"/>
      <c r="KN88" s="95"/>
      <c r="KO88" s="95"/>
      <c r="KP88" s="95"/>
      <c r="KQ88" s="95"/>
      <c r="KR88" s="95"/>
      <c r="KS88" s="95"/>
      <c r="KT88" s="95"/>
      <c r="KU88" s="95"/>
      <c r="KV88" s="95"/>
      <c r="KW88" s="95"/>
      <c r="KX88" s="95"/>
      <c r="KY88" s="95"/>
      <c r="KZ88" s="95"/>
      <c r="LA88" s="95"/>
      <c r="LB88" s="95"/>
      <c r="LC88" s="95"/>
      <c r="LD88" s="95"/>
      <c r="LE88" s="95"/>
      <c r="LF88" s="95"/>
      <c r="LG88" s="95"/>
      <c r="LH88" s="95"/>
      <c r="LI88" s="95"/>
      <c r="LJ88" s="95"/>
      <c r="LK88" s="95"/>
      <c r="LL88" s="95"/>
      <c r="LM88" s="95"/>
      <c r="LN88" s="95"/>
      <c r="LO88" s="95"/>
      <c r="LP88" s="95"/>
      <c r="LQ88" s="95"/>
      <c r="LR88" s="95"/>
      <c r="LS88" s="95"/>
    </row>
    <row r="89" spans="1:331" s="85" customFormat="1" ht="30" customHeight="1">
      <c r="B89" s="86"/>
      <c r="C89" s="1815" t="s">
        <v>274</v>
      </c>
      <c r="D89" s="1815"/>
      <c r="E89" s="1815"/>
      <c r="F89" s="143">
        <v>0</v>
      </c>
      <c r="G89" s="143" t="e">
        <f>IF(COLUMN(F$89)-COLUMN($L$18)+1&lt;=ROUND($L$18,0)-7,F$89,0)</f>
        <v>#VALUE!</v>
      </c>
      <c r="H89" s="143" t="e">
        <f t="shared" ref="H89:BM89" si="6">IF(COLUMN(G$89)-COLUMN($L$18)+1&lt;=ROUND($L$18,0)-7,G$89,0)</f>
        <v>#VALUE!</v>
      </c>
      <c r="I89" s="143" t="e">
        <f t="shared" si="6"/>
        <v>#VALUE!</v>
      </c>
      <c r="J89" s="143" t="e">
        <f t="shared" si="6"/>
        <v>#VALUE!</v>
      </c>
      <c r="K89" s="143" t="e">
        <f t="shared" si="6"/>
        <v>#VALUE!</v>
      </c>
      <c r="L89" s="143" t="e">
        <f t="shared" si="6"/>
        <v>#VALUE!</v>
      </c>
      <c r="M89" s="143" t="e">
        <f t="shared" si="6"/>
        <v>#VALUE!</v>
      </c>
      <c r="N89" s="143" t="e">
        <f t="shared" si="6"/>
        <v>#VALUE!</v>
      </c>
      <c r="O89" s="143" t="e">
        <f t="shared" si="6"/>
        <v>#VALUE!</v>
      </c>
      <c r="P89" s="143" t="e">
        <f t="shared" si="6"/>
        <v>#VALUE!</v>
      </c>
      <c r="Q89" s="143" t="e">
        <f t="shared" si="6"/>
        <v>#VALUE!</v>
      </c>
      <c r="R89" s="143" t="e">
        <f t="shared" si="6"/>
        <v>#VALUE!</v>
      </c>
      <c r="S89" s="143" t="e">
        <f t="shared" si="6"/>
        <v>#VALUE!</v>
      </c>
      <c r="T89" s="143" t="e">
        <f t="shared" si="6"/>
        <v>#VALUE!</v>
      </c>
      <c r="U89" s="143" t="e">
        <f t="shared" si="6"/>
        <v>#VALUE!</v>
      </c>
      <c r="V89" s="143" t="e">
        <f t="shared" si="6"/>
        <v>#VALUE!</v>
      </c>
      <c r="W89" s="143" t="e">
        <f t="shared" si="6"/>
        <v>#VALUE!</v>
      </c>
      <c r="X89" s="143" t="e">
        <f t="shared" si="6"/>
        <v>#VALUE!</v>
      </c>
      <c r="Y89" s="143" t="e">
        <f t="shared" si="6"/>
        <v>#VALUE!</v>
      </c>
      <c r="Z89" s="143" t="e">
        <f t="shared" si="6"/>
        <v>#VALUE!</v>
      </c>
      <c r="AA89" s="143" t="e">
        <f t="shared" si="6"/>
        <v>#VALUE!</v>
      </c>
      <c r="AB89" s="143" t="e">
        <f t="shared" si="6"/>
        <v>#VALUE!</v>
      </c>
      <c r="AC89" s="143" t="e">
        <f t="shared" si="6"/>
        <v>#VALUE!</v>
      </c>
      <c r="AD89" s="143" t="e">
        <f t="shared" si="6"/>
        <v>#VALUE!</v>
      </c>
      <c r="AE89" s="143" t="e">
        <f t="shared" si="6"/>
        <v>#VALUE!</v>
      </c>
      <c r="AF89" s="143" t="e">
        <f t="shared" si="6"/>
        <v>#VALUE!</v>
      </c>
      <c r="AG89" s="143" t="e">
        <f t="shared" si="6"/>
        <v>#VALUE!</v>
      </c>
      <c r="AH89" s="143" t="e">
        <f t="shared" si="6"/>
        <v>#VALUE!</v>
      </c>
      <c r="AI89" s="143" t="e">
        <f t="shared" si="6"/>
        <v>#VALUE!</v>
      </c>
      <c r="AJ89" s="143" t="e">
        <f t="shared" si="6"/>
        <v>#VALUE!</v>
      </c>
      <c r="AK89" s="143" t="e">
        <f t="shared" si="6"/>
        <v>#VALUE!</v>
      </c>
      <c r="AL89" s="143" t="e">
        <f t="shared" si="6"/>
        <v>#VALUE!</v>
      </c>
      <c r="AM89" s="143" t="e">
        <f t="shared" si="6"/>
        <v>#VALUE!</v>
      </c>
      <c r="AN89" s="143" t="e">
        <f t="shared" si="6"/>
        <v>#VALUE!</v>
      </c>
      <c r="AO89" s="143" t="e">
        <f t="shared" si="6"/>
        <v>#VALUE!</v>
      </c>
      <c r="AP89" s="143" t="e">
        <f t="shared" si="6"/>
        <v>#VALUE!</v>
      </c>
      <c r="AQ89" s="143" t="e">
        <f t="shared" si="6"/>
        <v>#VALUE!</v>
      </c>
      <c r="AR89" s="143" t="e">
        <f t="shared" si="6"/>
        <v>#VALUE!</v>
      </c>
      <c r="AS89" s="143" t="e">
        <f t="shared" si="6"/>
        <v>#VALUE!</v>
      </c>
      <c r="AT89" s="143" t="e">
        <f t="shared" si="6"/>
        <v>#VALUE!</v>
      </c>
      <c r="AU89" s="143" t="e">
        <f t="shared" si="6"/>
        <v>#VALUE!</v>
      </c>
      <c r="AV89" s="143" t="e">
        <f t="shared" si="6"/>
        <v>#VALUE!</v>
      </c>
      <c r="AW89" s="143" t="e">
        <f t="shared" si="6"/>
        <v>#VALUE!</v>
      </c>
      <c r="AX89" s="143" t="e">
        <f t="shared" si="6"/>
        <v>#VALUE!</v>
      </c>
      <c r="AY89" s="143" t="e">
        <f t="shared" si="6"/>
        <v>#VALUE!</v>
      </c>
      <c r="AZ89" s="143" t="e">
        <f t="shared" si="6"/>
        <v>#VALUE!</v>
      </c>
      <c r="BA89" s="143" t="e">
        <f t="shared" si="6"/>
        <v>#VALUE!</v>
      </c>
      <c r="BB89" s="143" t="e">
        <f t="shared" si="6"/>
        <v>#VALUE!</v>
      </c>
      <c r="BC89" s="143" t="e">
        <f t="shared" si="6"/>
        <v>#VALUE!</v>
      </c>
      <c r="BD89" s="143" t="e">
        <f t="shared" si="6"/>
        <v>#VALUE!</v>
      </c>
      <c r="BE89" s="143" t="e">
        <f t="shared" si="6"/>
        <v>#VALUE!</v>
      </c>
      <c r="BF89" s="143" t="e">
        <f t="shared" si="6"/>
        <v>#VALUE!</v>
      </c>
      <c r="BG89" s="143" t="e">
        <f t="shared" si="6"/>
        <v>#VALUE!</v>
      </c>
      <c r="BH89" s="143" t="e">
        <f t="shared" si="6"/>
        <v>#VALUE!</v>
      </c>
      <c r="BI89" s="143" t="e">
        <f t="shared" si="6"/>
        <v>#VALUE!</v>
      </c>
      <c r="BJ89" s="143" t="e">
        <f t="shared" si="6"/>
        <v>#VALUE!</v>
      </c>
      <c r="BK89" s="143" t="e">
        <f t="shared" si="6"/>
        <v>#VALUE!</v>
      </c>
      <c r="BL89" s="143" t="e">
        <f t="shared" si="6"/>
        <v>#VALUE!</v>
      </c>
      <c r="BM89" s="143" t="e">
        <f t="shared" si="6"/>
        <v>#VALUE!</v>
      </c>
      <c r="BN89" s="95"/>
      <c r="BO89" s="95"/>
      <c r="BP89" s="95"/>
      <c r="BQ89" s="95"/>
      <c r="BR89" s="95"/>
      <c r="BS89" s="95"/>
      <c r="BT89" s="95"/>
      <c r="BU89" s="95"/>
      <c r="BV89" s="95"/>
      <c r="BW89" s="95"/>
      <c r="BX89" s="95"/>
      <c r="BY89" s="95"/>
      <c r="BZ89" s="95"/>
      <c r="CA89" s="95"/>
      <c r="CB89" s="95"/>
      <c r="CC89" s="95"/>
      <c r="CD89" s="95"/>
      <c r="CE89" s="95"/>
      <c r="CF89" s="95"/>
      <c r="CG89" s="95"/>
      <c r="CH89" s="95"/>
      <c r="CI89" s="95"/>
      <c r="CJ89" s="95"/>
      <c r="CK89" s="95"/>
      <c r="CL89" s="95"/>
      <c r="CM89" s="95"/>
      <c r="CN89" s="95"/>
      <c r="CO89" s="95"/>
      <c r="CP89" s="95"/>
      <c r="CQ89" s="95"/>
      <c r="CR89" s="95"/>
      <c r="CS89" s="95"/>
      <c r="CT89" s="95"/>
      <c r="CU89" s="95"/>
      <c r="CV89" s="95"/>
      <c r="CW89" s="95"/>
      <c r="CX89" s="95"/>
      <c r="CY89" s="95"/>
      <c r="CZ89" s="95"/>
      <c r="DA89" s="95"/>
      <c r="DB89" s="95"/>
      <c r="DC89" s="95"/>
      <c r="DD89" s="95"/>
      <c r="DE89" s="95"/>
      <c r="DF89" s="95"/>
      <c r="DG89" s="95"/>
      <c r="DH89" s="95"/>
      <c r="DI89" s="95"/>
      <c r="DJ89" s="95"/>
      <c r="DK89" s="95"/>
      <c r="DL89" s="95"/>
      <c r="DM89" s="95"/>
      <c r="DN89" s="95"/>
      <c r="DO89" s="95"/>
      <c r="DP89" s="95"/>
      <c r="DQ89" s="95"/>
      <c r="DR89" s="95"/>
      <c r="DS89" s="95"/>
      <c r="DT89" s="95"/>
      <c r="DU89" s="95"/>
      <c r="DV89" s="95"/>
      <c r="DW89" s="95"/>
      <c r="DX89" s="95"/>
      <c r="DY89" s="95"/>
      <c r="DZ89" s="95"/>
      <c r="EA89" s="95"/>
      <c r="EB89" s="95"/>
      <c r="EC89" s="95"/>
      <c r="ED89" s="95"/>
      <c r="EE89" s="95"/>
      <c r="EF89" s="95"/>
      <c r="EG89" s="95"/>
      <c r="EH89" s="95"/>
      <c r="EI89" s="95"/>
      <c r="EJ89" s="95"/>
      <c r="EK89" s="95"/>
      <c r="EL89" s="95"/>
      <c r="EM89" s="95"/>
      <c r="EN89" s="95"/>
      <c r="EO89" s="95"/>
      <c r="EP89" s="95"/>
      <c r="EQ89" s="95"/>
      <c r="ER89" s="95"/>
      <c r="ES89" s="95"/>
      <c r="ET89" s="95"/>
      <c r="EU89" s="95"/>
      <c r="EV89" s="95"/>
      <c r="EW89" s="95"/>
      <c r="EX89" s="95"/>
      <c r="EY89" s="95"/>
      <c r="EZ89" s="95"/>
      <c r="FA89" s="95"/>
      <c r="FB89" s="95"/>
      <c r="FC89" s="95"/>
      <c r="FD89" s="95"/>
      <c r="FE89" s="95"/>
      <c r="FF89" s="95"/>
      <c r="FG89" s="95"/>
      <c r="FH89" s="95"/>
      <c r="FI89" s="95"/>
      <c r="FJ89" s="95"/>
      <c r="FK89" s="95"/>
      <c r="FL89" s="95"/>
      <c r="FM89" s="95"/>
      <c r="FN89" s="95"/>
      <c r="FO89" s="95"/>
      <c r="FP89" s="95"/>
      <c r="FQ89" s="95"/>
      <c r="FR89" s="95"/>
      <c r="FS89" s="95"/>
      <c r="FT89" s="95"/>
      <c r="FU89" s="95"/>
      <c r="FV89" s="95"/>
      <c r="FW89" s="95"/>
      <c r="FX89" s="95"/>
      <c r="FY89" s="95"/>
      <c r="FZ89" s="95"/>
      <c r="GA89" s="95"/>
      <c r="GB89" s="95"/>
      <c r="GC89" s="95"/>
      <c r="GD89" s="95"/>
      <c r="GE89" s="95"/>
      <c r="GF89" s="95"/>
      <c r="GG89" s="95"/>
      <c r="GH89" s="95"/>
      <c r="GI89" s="95"/>
      <c r="GJ89" s="95"/>
      <c r="GK89" s="95"/>
      <c r="GL89" s="95"/>
      <c r="GM89" s="95"/>
      <c r="GN89" s="95"/>
      <c r="GO89" s="95"/>
      <c r="GP89" s="95"/>
      <c r="GQ89" s="95"/>
      <c r="GR89" s="95"/>
      <c r="GS89" s="95"/>
      <c r="GT89" s="95"/>
      <c r="GU89" s="95"/>
      <c r="GV89" s="95"/>
      <c r="GW89" s="133"/>
      <c r="GX89" s="133"/>
      <c r="GY89" s="133"/>
      <c r="GZ89" s="133"/>
      <c r="HA89" s="133"/>
      <c r="HB89" s="133"/>
      <c r="HC89" s="133"/>
      <c r="HD89" s="133"/>
      <c r="HE89" s="133"/>
      <c r="HF89" s="133"/>
      <c r="HG89" s="95"/>
      <c r="HH89" s="95"/>
      <c r="HI89" s="95"/>
      <c r="HJ89" s="95"/>
      <c r="HK89" s="95"/>
      <c r="HL89" s="95"/>
      <c r="HM89" s="95"/>
      <c r="HN89" s="95"/>
      <c r="HO89" s="95"/>
      <c r="HP89" s="95"/>
      <c r="HQ89" s="95"/>
      <c r="HR89" s="95"/>
      <c r="HS89" s="95"/>
      <c r="HT89" s="95"/>
      <c r="HU89" s="95"/>
      <c r="HV89" s="95"/>
      <c r="HW89" s="95"/>
      <c r="HX89" s="95"/>
      <c r="HY89" s="95"/>
      <c r="HZ89" s="95"/>
      <c r="IA89" s="95"/>
      <c r="IB89" s="95"/>
      <c r="IC89" s="95"/>
      <c r="ID89" s="95"/>
      <c r="IE89" s="95"/>
      <c r="IF89" s="95"/>
      <c r="IG89" s="95"/>
      <c r="IH89" s="95"/>
      <c r="II89" s="95"/>
      <c r="IJ89" s="95"/>
      <c r="IK89" s="95"/>
      <c r="IL89" s="95"/>
      <c r="IM89" s="95"/>
      <c r="IN89" s="95"/>
      <c r="IO89" s="95"/>
      <c r="IP89" s="95"/>
      <c r="IQ89" s="95"/>
      <c r="IR89" s="95"/>
      <c r="IS89" s="95"/>
      <c r="IT89" s="95"/>
      <c r="IU89" s="95"/>
      <c r="IV89" s="95"/>
      <c r="IW89" s="95"/>
      <c r="IX89" s="95"/>
      <c r="IY89" s="95"/>
      <c r="IZ89" s="95"/>
      <c r="JA89" s="95"/>
      <c r="JB89" s="95"/>
      <c r="JC89" s="95"/>
      <c r="JD89" s="95"/>
      <c r="JE89" s="95"/>
      <c r="JF89" s="95"/>
      <c r="JG89" s="95"/>
      <c r="JH89" s="95"/>
      <c r="JI89" s="95"/>
      <c r="JJ89" s="95"/>
      <c r="JK89" s="95"/>
      <c r="JL89" s="95"/>
      <c r="JM89" s="95"/>
      <c r="JN89" s="95"/>
      <c r="JO89" s="95"/>
      <c r="JP89" s="95"/>
      <c r="JQ89" s="95"/>
      <c r="JR89" s="95"/>
      <c r="JS89" s="95"/>
      <c r="JT89" s="95"/>
      <c r="JU89" s="95"/>
      <c r="JV89" s="95"/>
      <c r="JW89" s="95"/>
      <c r="JX89" s="95"/>
      <c r="JY89" s="95"/>
      <c r="JZ89" s="95"/>
      <c r="KA89" s="95"/>
      <c r="KB89" s="95"/>
      <c r="KC89" s="95"/>
      <c r="KD89" s="95"/>
      <c r="KE89" s="95"/>
      <c r="KF89" s="95"/>
      <c r="KG89" s="95"/>
      <c r="KH89" s="95"/>
      <c r="KI89" s="95"/>
      <c r="KJ89" s="95"/>
      <c r="KK89" s="95"/>
      <c r="KL89" s="95"/>
      <c r="KM89" s="95"/>
      <c r="KN89" s="95"/>
      <c r="KO89" s="95"/>
      <c r="KP89" s="95"/>
      <c r="KQ89" s="95"/>
      <c r="KR89" s="95"/>
      <c r="KS89" s="95"/>
      <c r="KT89" s="95"/>
      <c r="KU89" s="95"/>
      <c r="KV89" s="95"/>
      <c r="KW89" s="95"/>
      <c r="KX89" s="95"/>
      <c r="KY89" s="95"/>
      <c r="KZ89" s="95"/>
      <c r="LA89" s="95"/>
      <c r="LB89" s="95"/>
      <c r="LC89" s="95"/>
      <c r="LD89" s="95"/>
      <c r="LE89" s="95"/>
      <c r="LF89" s="95"/>
      <c r="LG89" s="95"/>
      <c r="LH89" s="95"/>
      <c r="LI89" s="95"/>
      <c r="LJ89" s="95"/>
      <c r="LK89" s="95"/>
      <c r="LL89" s="95"/>
      <c r="LM89" s="95"/>
      <c r="LN89" s="95"/>
      <c r="LO89" s="95"/>
      <c r="LP89" s="95"/>
      <c r="LQ89" s="95"/>
      <c r="LR89" s="95"/>
      <c r="LS89" s="95"/>
    </row>
    <row r="90" spans="1:331" s="85" customFormat="1" ht="30" customHeight="1" thickBot="1">
      <c r="B90" s="86"/>
      <c r="C90" s="1815" t="s">
        <v>275</v>
      </c>
      <c r="D90" s="1815"/>
      <c r="E90" s="1815"/>
      <c r="F90" s="143">
        <v>0</v>
      </c>
      <c r="G90" s="143" t="e">
        <f>IF(COLUMN(F$90)-COLUMN($L$18)+1&lt;=ROUND($L$18,0)-7,F$90,0)</f>
        <v>#VALUE!</v>
      </c>
      <c r="H90" s="143" t="e">
        <f t="shared" ref="H90:BM90" si="7">IF(COLUMN(G$90)-COLUMN($L$18)+1&lt;=ROUND($L$18,0)-7,G$90,0)</f>
        <v>#VALUE!</v>
      </c>
      <c r="I90" s="143" t="e">
        <f t="shared" si="7"/>
        <v>#VALUE!</v>
      </c>
      <c r="J90" s="143" t="e">
        <f t="shared" si="7"/>
        <v>#VALUE!</v>
      </c>
      <c r="K90" s="143" t="e">
        <f t="shared" si="7"/>
        <v>#VALUE!</v>
      </c>
      <c r="L90" s="143" t="e">
        <f t="shared" si="7"/>
        <v>#VALUE!</v>
      </c>
      <c r="M90" s="143" t="e">
        <f t="shared" si="7"/>
        <v>#VALUE!</v>
      </c>
      <c r="N90" s="143" t="e">
        <f t="shared" si="7"/>
        <v>#VALUE!</v>
      </c>
      <c r="O90" s="143" t="e">
        <f t="shared" si="7"/>
        <v>#VALUE!</v>
      </c>
      <c r="P90" s="143" t="e">
        <f t="shared" si="7"/>
        <v>#VALUE!</v>
      </c>
      <c r="Q90" s="143" t="e">
        <f t="shared" si="7"/>
        <v>#VALUE!</v>
      </c>
      <c r="R90" s="143" t="e">
        <f t="shared" si="7"/>
        <v>#VALUE!</v>
      </c>
      <c r="S90" s="143" t="e">
        <f t="shared" si="7"/>
        <v>#VALUE!</v>
      </c>
      <c r="T90" s="143" t="e">
        <f t="shared" si="7"/>
        <v>#VALUE!</v>
      </c>
      <c r="U90" s="143" t="e">
        <f t="shared" si="7"/>
        <v>#VALUE!</v>
      </c>
      <c r="V90" s="143" t="e">
        <f t="shared" si="7"/>
        <v>#VALUE!</v>
      </c>
      <c r="W90" s="143" t="e">
        <f t="shared" si="7"/>
        <v>#VALUE!</v>
      </c>
      <c r="X90" s="143" t="e">
        <f t="shared" si="7"/>
        <v>#VALUE!</v>
      </c>
      <c r="Y90" s="143" t="e">
        <f t="shared" si="7"/>
        <v>#VALUE!</v>
      </c>
      <c r="Z90" s="143" t="e">
        <f t="shared" si="7"/>
        <v>#VALUE!</v>
      </c>
      <c r="AA90" s="143" t="e">
        <f t="shared" si="7"/>
        <v>#VALUE!</v>
      </c>
      <c r="AB90" s="143" t="e">
        <f t="shared" si="7"/>
        <v>#VALUE!</v>
      </c>
      <c r="AC90" s="143" t="e">
        <f t="shared" si="7"/>
        <v>#VALUE!</v>
      </c>
      <c r="AD90" s="143" t="e">
        <f t="shared" si="7"/>
        <v>#VALUE!</v>
      </c>
      <c r="AE90" s="143" t="e">
        <f t="shared" si="7"/>
        <v>#VALUE!</v>
      </c>
      <c r="AF90" s="143" t="e">
        <f t="shared" si="7"/>
        <v>#VALUE!</v>
      </c>
      <c r="AG90" s="143" t="e">
        <f t="shared" si="7"/>
        <v>#VALUE!</v>
      </c>
      <c r="AH90" s="143" t="e">
        <f t="shared" si="7"/>
        <v>#VALUE!</v>
      </c>
      <c r="AI90" s="143" t="e">
        <f t="shared" si="7"/>
        <v>#VALUE!</v>
      </c>
      <c r="AJ90" s="143" t="e">
        <f t="shared" si="7"/>
        <v>#VALUE!</v>
      </c>
      <c r="AK90" s="143" t="e">
        <f t="shared" si="7"/>
        <v>#VALUE!</v>
      </c>
      <c r="AL90" s="143" t="e">
        <f t="shared" si="7"/>
        <v>#VALUE!</v>
      </c>
      <c r="AM90" s="143" t="e">
        <f t="shared" si="7"/>
        <v>#VALUE!</v>
      </c>
      <c r="AN90" s="143" t="e">
        <f t="shared" si="7"/>
        <v>#VALUE!</v>
      </c>
      <c r="AO90" s="143" t="e">
        <f t="shared" si="7"/>
        <v>#VALUE!</v>
      </c>
      <c r="AP90" s="143" t="e">
        <f t="shared" si="7"/>
        <v>#VALUE!</v>
      </c>
      <c r="AQ90" s="143" t="e">
        <f t="shared" si="7"/>
        <v>#VALUE!</v>
      </c>
      <c r="AR90" s="143" t="e">
        <f t="shared" si="7"/>
        <v>#VALUE!</v>
      </c>
      <c r="AS90" s="143" t="e">
        <f t="shared" si="7"/>
        <v>#VALUE!</v>
      </c>
      <c r="AT90" s="143" t="e">
        <f t="shared" si="7"/>
        <v>#VALUE!</v>
      </c>
      <c r="AU90" s="143" t="e">
        <f t="shared" si="7"/>
        <v>#VALUE!</v>
      </c>
      <c r="AV90" s="143" t="e">
        <f t="shared" si="7"/>
        <v>#VALUE!</v>
      </c>
      <c r="AW90" s="143" t="e">
        <f t="shared" si="7"/>
        <v>#VALUE!</v>
      </c>
      <c r="AX90" s="143" t="e">
        <f t="shared" si="7"/>
        <v>#VALUE!</v>
      </c>
      <c r="AY90" s="143" t="e">
        <f t="shared" si="7"/>
        <v>#VALUE!</v>
      </c>
      <c r="AZ90" s="143" t="e">
        <f t="shared" si="7"/>
        <v>#VALUE!</v>
      </c>
      <c r="BA90" s="143" t="e">
        <f t="shared" si="7"/>
        <v>#VALUE!</v>
      </c>
      <c r="BB90" s="143" t="e">
        <f t="shared" si="7"/>
        <v>#VALUE!</v>
      </c>
      <c r="BC90" s="143" t="e">
        <f t="shared" si="7"/>
        <v>#VALUE!</v>
      </c>
      <c r="BD90" s="143" t="e">
        <f t="shared" si="7"/>
        <v>#VALUE!</v>
      </c>
      <c r="BE90" s="143" t="e">
        <f t="shared" si="7"/>
        <v>#VALUE!</v>
      </c>
      <c r="BF90" s="143" t="e">
        <f t="shared" si="7"/>
        <v>#VALUE!</v>
      </c>
      <c r="BG90" s="143" t="e">
        <f t="shared" si="7"/>
        <v>#VALUE!</v>
      </c>
      <c r="BH90" s="143" t="e">
        <f t="shared" si="7"/>
        <v>#VALUE!</v>
      </c>
      <c r="BI90" s="143" t="e">
        <f t="shared" si="7"/>
        <v>#VALUE!</v>
      </c>
      <c r="BJ90" s="143" t="e">
        <f t="shared" si="7"/>
        <v>#VALUE!</v>
      </c>
      <c r="BK90" s="143" t="e">
        <f t="shared" si="7"/>
        <v>#VALUE!</v>
      </c>
      <c r="BL90" s="143" t="e">
        <f t="shared" si="7"/>
        <v>#VALUE!</v>
      </c>
      <c r="BM90" s="143" t="e">
        <f t="shared" si="7"/>
        <v>#VALUE!</v>
      </c>
      <c r="BN90" s="95"/>
      <c r="BO90" s="95"/>
      <c r="BP90" s="95"/>
      <c r="BQ90" s="95"/>
      <c r="BR90" s="95"/>
      <c r="BS90" s="95"/>
      <c r="BT90" s="95"/>
      <c r="BU90" s="95"/>
      <c r="BV90" s="95"/>
      <c r="BW90" s="95"/>
      <c r="BX90" s="95"/>
      <c r="BY90" s="95"/>
      <c r="BZ90" s="95"/>
      <c r="CA90" s="95"/>
      <c r="CB90" s="95"/>
      <c r="CC90" s="95"/>
      <c r="CD90" s="95"/>
      <c r="CE90" s="95"/>
      <c r="CF90" s="95"/>
      <c r="CG90" s="95"/>
      <c r="CH90" s="95"/>
      <c r="CI90" s="95"/>
      <c r="CJ90" s="95"/>
      <c r="CK90" s="95"/>
      <c r="CL90" s="95"/>
      <c r="CM90" s="95"/>
      <c r="CN90" s="95"/>
      <c r="CO90" s="95"/>
      <c r="CP90" s="95"/>
      <c r="CQ90" s="95"/>
      <c r="CR90" s="95"/>
      <c r="CS90" s="95"/>
      <c r="CT90" s="95"/>
      <c r="CU90" s="95"/>
      <c r="CV90" s="95"/>
      <c r="CW90" s="95"/>
      <c r="CX90" s="95"/>
      <c r="CY90" s="95"/>
      <c r="CZ90" s="95"/>
      <c r="DA90" s="95"/>
      <c r="DB90" s="95"/>
      <c r="DC90" s="95"/>
      <c r="DD90" s="95"/>
      <c r="DE90" s="95"/>
      <c r="DF90" s="95"/>
      <c r="DG90" s="95"/>
      <c r="DH90" s="95"/>
      <c r="DI90" s="95"/>
      <c r="DJ90" s="95"/>
      <c r="DK90" s="95"/>
      <c r="DL90" s="95"/>
      <c r="DM90" s="95"/>
      <c r="DN90" s="95"/>
      <c r="DO90" s="95"/>
      <c r="DP90" s="95"/>
      <c r="DQ90" s="95"/>
      <c r="DR90" s="95"/>
      <c r="DS90" s="95"/>
      <c r="DT90" s="95"/>
      <c r="DU90" s="95"/>
      <c r="DV90" s="95"/>
      <c r="DW90" s="95"/>
      <c r="DX90" s="95"/>
      <c r="DY90" s="95"/>
      <c r="DZ90" s="95"/>
      <c r="EA90" s="95"/>
      <c r="EB90" s="95"/>
      <c r="EC90" s="95"/>
      <c r="ED90" s="95"/>
      <c r="EE90" s="95"/>
      <c r="EF90" s="95"/>
      <c r="EG90" s="95"/>
      <c r="EH90" s="95"/>
      <c r="EI90" s="95"/>
      <c r="EJ90" s="95"/>
      <c r="EK90" s="95"/>
      <c r="EL90" s="95"/>
      <c r="EM90" s="95"/>
      <c r="EN90" s="95"/>
      <c r="EO90" s="95"/>
      <c r="EP90" s="95"/>
      <c r="EQ90" s="95"/>
      <c r="ER90" s="95"/>
      <c r="ES90" s="95"/>
      <c r="ET90" s="95"/>
      <c r="EU90" s="95"/>
      <c r="EV90" s="95"/>
      <c r="EW90" s="95"/>
      <c r="EX90" s="95"/>
      <c r="EY90" s="95"/>
      <c r="EZ90" s="95"/>
      <c r="FA90" s="95"/>
      <c r="FB90" s="95"/>
      <c r="FC90" s="95"/>
      <c r="FD90" s="95"/>
      <c r="FE90" s="95"/>
      <c r="FF90" s="95"/>
      <c r="FG90" s="95"/>
      <c r="FH90" s="95"/>
      <c r="FI90" s="95"/>
      <c r="FJ90" s="95"/>
      <c r="FK90" s="95"/>
      <c r="FL90" s="95"/>
      <c r="FM90" s="95"/>
      <c r="FN90" s="95"/>
      <c r="FO90" s="95"/>
      <c r="FP90" s="95"/>
      <c r="FQ90" s="95"/>
      <c r="FR90" s="95"/>
      <c r="FS90" s="95"/>
      <c r="FT90" s="95"/>
      <c r="FU90" s="95"/>
      <c r="FV90" s="95"/>
      <c r="FW90" s="95"/>
      <c r="FX90" s="95"/>
      <c r="FY90" s="95"/>
      <c r="FZ90" s="95"/>
      <c r="GA90" s="95"/>
      <c r="GB90" s="95"/>
      <c r="GC90" s="95"/>
      <c r="GD90" s="95"/>
      <c r="GE90" s="95"/>
      <c r="GF90" s="95"/>
      <c r="GG90" s="95"/>
      <c r="GH90" s="95"/>
      <c r="GI90" s="95"/>
      <c r="GJ90" s="95"/>
      <c r="GK90" s="95"/>
      <c r="GL90" s="95"/>
      <c r="GM90" s="95"/>
      <c r="GN90" s="95"/>
      <c r="GO90" s="95"/>
      <c r="GP90" s="95"/>
      <c r="GQ90" s="95"/>
      <c r="GR90" s="95"/>
      <c r="GS90" s="95"/>
      <c r="GT90" s="95"/>
      <c r="GU90" s="95"/>
      <c r="GV90" s="95"/>
      <c r="GW90" s="133"/>
      <c r="GX90" s="133"/>
      <c r="GY90" s="133"/>
      <c r="GZ90" s="133"/>
      <c r="HA90" s="133"/>
      <c r="HB90" s="133"/>
      <c r="HC90" s="133"/>
      <c r="HD90" s="133"/>
      <c r="HE90" s="133"/>
      <c r="HF90" s="133"/>
      <c r="HG90" s="95"/>
      <c r="HH90" s="95"/>
      <c r="HI90" s="95"/>
      <c r="HJ90" s="95"/>
      <c r="HK90" s="95"/>
      <c r="HL90" s="95"/>
      <c r="HM90" s="95"/>
      <c r="HN90" s="95"/>
      <c r="HO90" s="95"/>
      <c r="HP90" s="95"/>
      <c r="HQ90" s="95"/>
      <c r="HR90" s="95"/>
      <c r="HS90" s="95"/>
      <c r="HT90" s="95"/>
      <c r="HU90" s="95"/>
      <c r="HV90" s="95"/>
      <c r="HW90" s="95"/>
      <c r="HX90" s="95"/>
      <c r="HY90" s="95"/>
      <c r="HZ90" s="95"/>
      <c r="IA90" s="95"/>
      <c r="IB90" s="95"/>
      <c r="IC90" s="95"/>
      <c r="ID90" s="95"/>
      <c r="IE90" s="95"/>
      <c r="IF90" s="95"/>
      <c r="IG90" s="95"/>
      <c r="IH90" s="95"/>
      <c r="II90" s="95"/>
      <c r="IJ90" s="95"/>
      <c r="IK90" s="95"/>
      <c r="IL90" s="95"/>
      <c r="IM90" s="95"/>
      <c r="IN90" s="95"/>
      <c r="IO90" s="95"/>
      <c r="IP90" s="95"/>
      <c r="IQ90" s="95"/>
      <c r="IR90" s="95"/>
      <c r="IS90" s="95"/>
      <c r="IT90" s="95"/>
      <c r="IU90" s="95"/>
      <c r="IV90" s="95"/>
      <c r="IW90" s="95"/>
      <c r="IX90" s="95"/>
      <c r="IY90" s="95"/>
      <c r="IZ90" s="95"/>
      <c r="JA90" s="95"/>
      <c r="JB90" s="95"/>
      <c r="JC90" s="95"/>
      <c r="JD90" s="95"/>
      <c r="JE90" s="95"/>
      <c r="JF90" s="95"/>
      <c r="JG90" s="95"/>
      <c r="JH90" s="95"/>
      <c r="JI90" s="95"/>
      <c r="JJ90" s="95"/>
      <c r="JK90" s="95"/>
      <c r="JL90" s="95"/>
      <c r="JM90" s="95"/>
      <c r="JN90" s="95"/>
      <c r="JO90" s="95"/>
      <c r="JP90" s="95"/>
      <c r="JQ90" s="95"/>
      <c r="JR90" s="95"/>
      <c r="JS90" s="95"/>
      <c r="JT90" s="95"/>
      <c r="JU90" s="95"/>
      <c r="JV90" s="95"/>
      <c r="JW90" s="95"/>
      <c r="JX90" s="95"/>
      <c r="JY90" s="95"/>
      <c r="JZ90" s="95"/>
      <c r="KA90" s="95"/>
      <c r="KB90" s="95"/>
      <c r="KC90" s="95"/>
      <c r="KD90" s="95"/>
      <c r="KE90" s="95"/>
      <c r="KF90" s="95"/>
      <c r="KG90" s="95"/>
      <c r="KH90" s="95"/>
      <c r="KI90" s="95"/>
      <c r="KJ90" s="95"/>
      <c r="KK90" s="95"/>
      <c r="KL90" s="95"/>
      <c r="KM90" s="95"/>
      <c r="KN90" s="95"/>
      <c r="KO90" s="95"/>
      <c r="KP90" s="95"/>
      <c r="KQ90" s="95"/>
      <c r="KR90" s="95"/>
      <c r="KS90" s="95"/>
      <c r="KT90" s="95"/>
      <c r="KU90" s="95"/>
      <c r="KV90" s="95"/>
      <c r="KW90" s="95"/>
      <c r="KX90" s="95"/>
      <c r="KY90" s="95"/>
      <c r="KZ90" s="95"/>
      <c r="LA90" s="95"/>
      <c r="LB90" s="95"/>
      <c r="LC90" s="95"/>
      <c r="LD90" s="95"/>
      <c r="LE90" s="95"/>
      <c r="LF90" s="95"/>
      <c r="LG90" s="95"/>
      <c r="LH90" s="95"/>
      <c r="LI90" s="95"/>
      <c r="LJ90" s="95"/>
      <c r="LK90" s="95"/>
      <c r="LL90" s="95"/>
      <c r="LM90" s="95"/>
      <c r="LN90" s="95"/>
      <c r="LO90" s="95"/>
      <c r="LP90" s="95"/>
      <c r="LQ90" s="95"/>
      <c r="LR90" s="95"/>
      <c r="LS90" s="95"/>
    </row>
    <row r="91" spans="1:331" s="85" customFormat="1" ht="21">
      <c r="B91" s="86"/>
      <c r="C91" s="1900" t="s">
        <v>242</v>
      </c>
      <c r="D91" s="1900"/>
      <c r="E91" s="1901"/>
      <c r="F91" s="144"/>
      <c r="G91" s="144"/>
      <c r="H91" s="144"/>
      <c r="I91" s="144"/>
      <c r="J91" s="144"/>
      <c r="K91" s="144"/>
      <c r="L91" s="144"/>
      <c r="M91" s="144"/>
      <c r="N91" s="144"/>
      <c r="O91" s="144"/>
      <c r="P91" s="144"/>
      <c r="Q91" s="144"/>
      <c r="R91" s="144"/>
      <c r="S91" s="144"/>
      <c r="T91" s="144"/>
      <c r="U91" s="144"/>
      <c r="V91" s="144"/>
      <c r="W91" s="144"/>
      <c r="X91" s="144"/>
      <c r="Y91" s="144"/>
      <c r="Z91" s="144"/>
      <c r="AA91" s="144"/>
      <c r="AB91" s="144"/>
      <c r="AC91" s="144"/>
      <c r="AD91" s="144"/>
      <c r="AE91" s="144"/>
      <c r="AF91" s="144"/>
      <c r="AG91" s="144"/>
      <c r="AH91" s="144"/>
      <c r="AI91" s="144"/>
      <c r="AJ91" s="144"/>
      <c r="AK91" s="144"/>
      <c r="AL91" s="144"/>
      <c r="AM91" s="144"/>
      <c r="AN91" s="144"/>
      <c r="AO91" s="144"/>
      <c r="AP91" s="144"/>
      <c r="AQ91" s="144"/>
      <c r="AR91" s="144"/>
      <c r="AS91" s="144"/>
      <c r="AT91" s="144"/>
      <c r="AU91" s="144"/>
      <c r="AV91" s="144"/>
      <c r="AW91" s="144"/>
      <c r="AX91" s="144"/>
      <c r="AY91" s="144"/>
      <c r="AZ91" s="144"/>
      <c r="BA91" s="144"/>
      <c r="BB91" s="144"/>
      <c r="BC91" s="144"/>
      <c r="BD91" s="144"/>
      <c r="BE91" s="144"/>
      <c r="BF91" s="144"/>
      <c r="BG91" s="144"/>
      <c r="BH91" s="144"/>
      <c r="BI91" s="144"/>
      <c r="BJ91" s="144"/>
      <c r="BK91" s="144"/>
      <c r="BL91" s="144"/>
      <c r="BM91" s="144"/>
      <c r="BN91" s="95"/>
      <c r="BO91" s="95"/>
      <c r="BP91" s="95"/>
      <c r="BQ91" s="95"/>
      <c r="BR91" s="95"/>
      <c r="BS91" s="95"/>
      <c r="BT91" s="95"/>
      <c r="BU91" s="95"/>
      <c r="BV91" s="95"/>
      <c r="BW91" s="95"/>
      <c r="BX91" s="95"/>
      <c r="BY91" s="95"/>
      <c r="BZ91" s="95"/>
      <c r="CA91" s="95"/>
      <c r="CB91" s="95"/>
      <c r="CC91" s="95"/>
      <c r="CD91" s="95"/>
      <c r="CE91" s="95"/>
      <c r="CF91" s="95"/>
      <c r="CG91" s="95"/>
      <c r="CH91" s="95"/>
      <c r="CI91" s="95"/>
      <c r="CJ91" s="95"/>
      <c r="CK91" s="95"/>
      <c r="CL91" s="95"/>
      <c r="CM91" s="95"/>
      <c r="CN91" s="95"/>
      <c r="CO91" s="95"/>
      <c r="CP91" s="95"/>
      <c r="CQ91" s="95"/>
      <c r="CR91" s="95"/>
      <c r="CS91" s="95"/>
      <c r="CT91" s="95"/>
      <c r="CU91" s="95"/>
      <c r="CV91" s="95"/>
      <c r="CW91" s="95"/>
      <c r="CX91" s="95"/>
      <c r="CY91" s="95"/>
      <c r="CZ91" s="95"/>
      <c r="DA91" s="95"/>
      <c r="DB91" s="95"/>
      <c r="DC91" s="95"/>
      <c r="DD91" s="95"/>
      <c r="DE91" s="95"/>
      <c r="DF91" s="95"/>
      <c r="DG91" s="95"/>
      <c r="DH91" s="95"/>
      <c r="DI91" s="95"/>
      <c r="DJ91" s="95"/>
      <c r="DK91" s="95"/>
      <c r="DL91" s="95"/>
      <c r="DM91" s="95"/>
      <c r="DN91" s="95"/>
      <c r="DO91" s="95"/>
      <c r="DP91" s="95"/>
      <c r="DQ91" s="95"/>
      <c r="DR91" s="95"/>
      <c r="DS91" s="95"/>
      <c r="DT91" s="95"/>
      <c r="DU91" s="95"/>
      <c r="DV91" s="95"/>
      <c r="DW91" s="95"/>
      <c r="DX91" s="95"/>
      <c r="DY91" s="95"/>
      <c r="DZ91" s="95"/>
      <c r="EA91" s="95"/>
      <c r="EB91" s="95"/>
      <c r="EC91" s="95"/>
      <c r="ED91" s="95"/>
      <c r="EE91" s="95"/>
      <c r="EF91" s="95"/>
      <c r="EG91" s="95"/>
      <c r="EH91" s="95"/>
      <c r="EI91" s="95"/>
      <c r="EJ91" s="95"/>
      <c r="EK91" s="95"/>
      <c r="EL91" s="95"/>
      <c r="EM91" s="95"/>
      <c r="EN91" s="95"/>
      <c r="EO91" s="95"/>
      <c r="EP91" s="95"/>
      <c r="EQ91" s="95"/>
      <c r="ER91" s="95"/>
      <c r="ES91" s="95"/>
      <c r="ET91" s="95"/>
      <c r="EU91" s="95"/>
      <c r="EV91" s="95"/>
      <c r="EW91" s="95"/>
      <c r="EX91" s="95"/>
      <c r="EY91" s="95"/>
      <c r="EZ91" s="95"/>
      <c r="FA91" s="95"/>
      <c r="FB91" s="95"/>
      <c r="FC91" s="95"/>
      <c r="FD91" s="95"/>
      <c r="FE91" s="95"/>
      <c r="FF91" s="95"/>
      <c r="FG91" s="95"/>
      <c r="FH91" s="95"/>
      <c r="FI91" s="95"/>
      <c r="FJ91" s="95"/>
      <c r="FK91" s="95"/>
      <c r="FL91" s="95"/>
      <c r="FM91" s="95"/>
      <c r="FN91" s="95"/>
      <c r="FO91" s="95"/>
      <c r="FP91" s="95"/>
      <c r="FQ91" s="95"/>
      <c r="FR91" s="95"/>
      <c r="FS91" s="95"/>
      <c r="FT91" s="95"/>
      <c r="FU91" s="95"/>
      <c r="FV91" s="95"/>
      <c r="FW91" s="95"/>
      <c r="FX91" s="95"/>
      <c r="FY91" s="95"/>
      <c r="FZ91" s="95"/>
      <c r="GA91" s="95"/>
      <c r="GB91" s="95"/>
      <c r="GC91" s="95"/>
      <c r="GD91" s="95"/>
      <c r="GE91" s="95"/>
      <c r="GF91" s="95"/>
      <c r="GG91" s="95"/>
      <c r="GH91" s="95"/>
      <c r="GI91" s="95"/>
      <c r="GJ91" s="95"/>
      <c r="GK91" s="95"/>
      <c r="GL91" s="95"/>
      <c r="GM91" s="95"/>
      <c r="GN91" s="95"/>
      <c r="GO91" s="95"/>
      <c r="GP91" s="95"/>
      <c r="GQ91" s="95"/>
      <c r="GR91" s="95"/>
      <c r="GS91" s="95"/>
      <c r="GT91" s="95"/>
      <c r="GU91" s="95"/>
      <c r="GV91" s="95"/>
      <c r="GW91" s="133"/>
      <c r="GX91" s="133"/>
      <c r="GY91" s="133"/>
      <c r="GZ91" s="133"/>
      <c r="HA91" s="133"/>
      <c r="HB91" s="133"/>
      <c r="HC91" s="133"/>
      <c r="HD91" s="133"/>
      <c r="HE91" s="133"/>
      <c r="HF91" s="133"/>
      <c r="HG91" s="95"/>
      <c r="HH91" s="95"/>
      <c r="HI91" s="95"/>
      <c r="HJ91" s="95"/>
      <c r="HK91" s="95"/>
      <c r="HL91" s="95"/>
      <c r="HM91" s="95"/>
      <c r="HN91" s="95"/>
      <c r="HO91" s="95"/>
      <c r="HP91" s="95"/>
      <c r="HQ91" s="95"/>
      <c r="HR91" s="95"/>
      <c r="HS91" s="95"/>
      <c r="HT91" s="95"/>
      <c r="HU91" s="95"/>
      <c r="HV91" s="95"/>
      <c r="HW91" s="95"/>
      <c r="HX91" s="95"/>
      <c r="HY91" s="95"/>
      <c r="HZ91" s="95"/>
      <c r="IA91" s="95"/>
      <c r="IB91" s="95"/>
      <c r="IC91" s="95"/>
      <c r="ID91" s="95"/>
      <c r="IE91" s="95"/>
      <c r="IF91" s="95"/>
      <c r="IG91" s="95"/>
      <c r="IH91" s="95"/>
      <c r="II91" s="95"/>
      <c r="IJ91" s="95"/>
      <c r="IK91" s="95"/>
      <c r="IL91" s="95"/>
      <c r="IM91" s="95"/>
      <c r="IN91" s="95"/>
      <c r="IO91" s="95"/>
      <c r="IP91" s="95"/>
      <c r="IQ91" s="95"/>
      <c r="IR91" s="95"/>
      <c r="IS91" s="95"/>
      <c r="IT91" s="95"/>
      <c r="IU91" s="95"/>
      <c r="IV91" s="95"/>
      <c r="IW91" s="95"/>
      <c r="IX91" s="95"/>
      <c r="IY91" s="95"/>
      <c r="IZ91" s="95"/>
      <c r="JA91" s="95"/>
      <c r="JB91" s="95"/>
      <c r="JC91" s="95"/>
      <c r="JD91" s="95"/>
      <c r="JE91" s="95"/>
      <c r="JF91" s="95"/>
      <c r="JG91" s="95"/>
      <c r="JH91" s="95"/>
      <c r="JI91" s="95"/>
      <c r="JJ91" s="95"/>
      <c r="JK91" s="95"/>
      <c r="JL91" s="95"/>
      <c r="JM91" s="95"/>
      <c r="JN91" s="95"/>
      <c r="JO91" s="95"/>
      <c r="JP91" s="95"/>
      <c r="JQ91" s="95"/>
      <c r="JR91" s="95"/>
      <c r="JS91" s="95"/>
      <c r="JT91" s="95"/>
      <c r="JU91" s="95"/>
      <c r="JV91" s="95"/>
      <c r="JW91" s="95"/>
      <c r="JX91" s="95"/>
      <c r="JY91" s="95"/>
      <c r="JZ91" s="95"/>
      <c r="KA91" s="95"/>
      <c r="KB91" s="95"/>
      <c r="KC91" s="95"/>
      <c r="KD91" s="95"/>
      <c r="KE91" s="95"/>
      <c r="KF91" s="95"/>
      <c r="KG91" s="95"/>
      <c r="KH91" s="95"/>
      <c r="KI91" s="95"/>
      <c r="KJ91" s="95"/>
      <c r="KK91" s="95"/>
      <c r="KL91" s="95"/>
      <c r="KM91" s="95"/>
      <c r="KN91" s="95"/>
      <c r="KO91" s="95"/>
      <c r="KP91" s="95"/>
      <c r="KQ91" s="95"/>
      <c r="KR91" s="95"/>
      <c r="KS91" s="95"/>
      <c r="KT91" s="95"/>
      <c r="KU91" s="95"/>
      <c r="KV91" s="95"/>
      <c r="KW91" s="95"/>
      <c r="KX91" s="95"/>
      <c r="KY91" s="95"/>
      <c r="KZ91" s="95"/>
      <c r="LA91" s="95"/>
      <c r="LB91" s="95"/>
      <c r="LC91" s="95"/>
      <c r="LD91" s="95"/>
      <c r="LE91" s="95"/>
      <c r="LF91" s="95"/>
      <c r="LG91" s="95"/>
      <c r="LH91" s="95"/>
      <c r="LI91" s="95"/>
      <c r="LJ91" s="95"/>
      <c r="LK91" s="95"/>
      <c r="LL91" s="95"/>
      <c r="LM91" s="95"/>
      <c r="LN91" s="95"/>
      <c r="LO91" s="95"/>
      <c r="LP91" s="95"/>
      <c r="LQ91" s="95"/>
      <c r="LR91" s="95"/>
      <c r="LS91" s="95"/>
    </row>
    <row r="92" spans="1:331" s="85" customFormat="1" ht="30" customHeight="1">
      <c r="B92" s="86"/>
      <c r="C92" s="1815" t="s">
        <v>215</v>
      </c>
      <c r="D92" s="1815"/>
      <c r="E92" s="1815"/>
      <c r="F92" s="143">
        <v>0</v>
      </c>
      <c r="G92" s="143" t="e">
        <f>IF(COLUMN(F$92)-COLUMN($L$18)+1&lt;=ROUND($L$18,0)-7,F$92,0)</f>
        <v>#VALUE!</v>
      </c>
      <c r="H92" s="143" t="e">
        <f t="shared" ref="H92:BM92" si="8">IF(COLUMN(G$92)-COLUMN($L$18)+1&lt;=ROUND($L$18,0)-7,G$92,0)</f>
        <v>#VALUE!</v>
      </c>
      <c r="I92" s="143" t="e">
        <f t="shared" si="8"/>
        <v>#VALUE!</v>
      </c>
      <c r="J92" s="143" t="e">
        <f t="shared" si="8"/>
        <v>#VALUE!</v>
      </c>
      <c r="K92" s="143" t="e">
        <f t="shared" si="8"/>
        <v>#VALUE!</v>
      </c>
      <c r="L92" s="143" t="e">
        <f t="shared" si="8"/>
        <v>#VALUE!</v>
      </c>
      <c r="M92" s="143" t="e">
        <f t="shared" si="8"/>
        <v>#VALUE!</v>
      </c>
      <c r="N92" s="143" t="e">
        <f t="shared" si="8"/>
        <v>#VALUE!</v>
      </c>
      <c r="O92" s="143" t="e">
        <f t="shared" si="8"/>
        <v>#VALUE!</v>
      </c>
      <c r="P92" s="143" t="e">
        <f t="shared" si="8"/>
        <v>#VALUE!</v>
      </c>
      <c r="Q92" s="143" t="e">
        <f t="shared" si="8"/>
        <v>#VALUE!</v>
      </c>
      <c r="R92" s="143" t="e">
        <f t="shared" si="8"/>
        <v>#VALUE!</v>
      </c>
      <c r="S92" s="143" t="e">
        <f t="shared" si="8"/>
        <v>#VALUE!</v>
      </c>
      <c r="T92" s="143" t="e">
        <f t="shared" si="8"/>
        <v>#VALUE!</v>
      </c>
      <c r="U92" s="143" t="e">
        <f t="shared" si="8"/>
        <v>#VALUE!</v>
      </c>
      <c r="V92" s="143" t="e">
        <f t="shared" si="8"/>
        <v>#VALUE!</v>
      </c>
      <c r="W92" s="143" t="e">
        <f t="shared" si="8"/>
        <v>#VALUE!</v>
      </c>
      <c r="X92" s="143" t="e">
        <f t="shared" si="8"/>
        <v>#VALUE!</v>
      </c>
      <c r="Y92" s="143" t="e">
        <f t="shared" si="8"/>
        <v>#VALUE!</v>
      </c>
      <c r="Z92" s="143" t="e">
        <f t="shared" si="8"/>
        <v>#VALUE!</v>
      </c>
      <c r="AA92" s="143" t="e">
        <f t="shared" si="8"/>
        <v>#VALUE!</v>
      </c>
      <c r="AB92" s="143" t="e">
        <f t="shared" si="8"/>
        <v>#VALUE!</v>
      </c>
      <c r="AC92" s="143" t="e">
        <f t="shared" si="8"/>
        <v>#VALUE!</v>
      </c>
      <c r="AD92" s="143" t="e">
        <f t="shared" si="8"/>
        <v>#VALUE!</v>
      </c>
      <c r="AE92" s="143" t="e">
        <f t="shared" si="8"/>
        <v>#VALUE!</v>
      </c>
      <c r="AF92" s="143" t="e">
        <f t="shared" si="8"/>
        <v>#VALUE!</v>
      </c>
      <c r="AG92" s="143" t="e">
        <f t="shared" si="8"/>
        <v>#VALUE!</v>
      </c>
      <c r="AH92" s="143" t="e">
        <f t="shared" si="8"/>
        <v>#VALUE!</v>
      </c>
      <c r="AI92" s="143" t="e">
        <f t="shared" si="8"/>
        <v>#VALUE!</v>
      </c>
      <c r="AJ92" s="143" t="e">
        <f t="shared" si="8"/>
        <v>#VALUE!</v>
      </c>
      <c r="AK92" s="143" t="e">
        <f t="shared" si="8"/>
        <v>#VALUE!</v>
      </c>
      <c r="AL92" s="143" t="e">
        <f t="shared" si="8"/>
        <v>#VALUE!</v>
      </c>
      <c r="AM92" s="143" t="e">
        <f t="shared" si="8"/>
        <v>#VALUE!</v>
      </c>
      <c r="AN92" s="143" t="e">
        <f t="shared" si="8"/>
        <v>#VALUE!</v>
      </c>
      <c r="AO92" s="143" t="e">
        <f t="shared" si="8"/>
        <v>#VALUE!</v>
      </c>
      <c r="AP92" s="143" t="e">
        <f t="shared" si="8"/>
        <v>#VALUE!</v>
      </c>
      <c r="AQ92" s="143" t="e">
        <f t="shared" si="8"/>
        <v>#VALUE!</v>
      </c>
      <c r="AR92" s="143" t="e">
        <f t="shared" si="8"/>
        <v>#VALUE!</v>
      </c>
      <c r="AS92" s="143" t="e">
        <f t="shared" si="8"/>
        <v>#VALUE!</v>
      </c>
      <c r="AT92" s="143" t="e">
        <f t="shared" si="8"/>
        <v>#VALUE!</v>
      </c>
      <c r="AU92" s="143" t="e">
        <f t="shared" si="8"/>
        <v>#VALUE!</v>
      </c>
      <c r="AV92" s="143" t="e">
        <f t="shared" si="8"/>
        <v>#VALUE!</v>
      </c>
      <c r="AW92" s="143" t="e">
        <f t="shared" si="8"/>
        <v>#VALUE!</v>
      </c>
      <c r="AX92" s="143" t="e">
        <f t="shared" si="8"/>
        <v>#VALUE!</v>
      </c>
      <c r="AY92" s="143" t="e">
        <f t="shared" si="8"/>
        <v>#VALUE!</v>
      </c>
      <c r="AZ92" s="143" t="e">
        <f t="shared" si="8"/>
        <v>#VALUE!</v>
      </c>
      <c r="BA92" s="143" t="e">
        <f t="shared" si="8"/>
        <v>#VALUE!</v>
      </c>
      <c r="BB92" s="143" t="e">
        <f t="shared" si="8"/>
        <v>#VALUE!</v>
      </c>
      <c r="BC92" s="143" t="e">
        <f t="shared" si="8"/>
        <v>#VALUE!</v>
      </c>
      <c r="BD92" s="143" t="e">
        <f t="shared" si="8"/>
        <v>#VALUE!</v>
      </c>
      <c r="BE92" s="143" t="e">
        <f t="shared" si="8"/>
        <v>#VALUE!</v>
      </c>
      <c r="BF92" s="143" t="e">
        <f t="shared" si="8"/>
        <v>#VALUE!</v>
      </c>
      <c r="BG92" s="143" t="e">
        <f t="shared" si="8"/>
        <v>#VALUE!</v>
      </c>
      <c r="BH92" s="143" t="e">
        <f t="shared" si="8"/>
        <v>#VALUE!</v>
      </c>
      <c r="BI92" s="143" t="e">
        <f t="shared" si="8"/>
        <v>#VALUE!</v>
      </c>
      <c r="BJ92" s="143" t="e">
        <f t="shared" si="8"/>
        <v>#VALUE!</v>
      </c>
      <c r="BK92" s="143" t="e">
        <f t="shared" si="8"/>
        <v>#VALUE!</v>
      </c>
      <c r="BL92" s="143" t="e">
        <f t="shared" si="8"/>
        <v>#VALUE!</v>
      </c>
      <c r="BM92" s="143" t="e">
        <f t="shared" si="8"/>
        <v>#VALUE!</v>
      </c>
      <c r="BN92" s="95"/>
      <c r="BO92" s="95"/>
      <c r="BP92" s="95"/>
      <c r="BQ92" s="95"/>
      <c r="BR92" s="95"/>
      <c r="BS92" s="95"/>
      <c r="BT92" s="95"/>
      <c r="BU92" s="95"/>
      <c r="BV92" s="95"/>
      <c r="BW92" s="95"/>
      <c r="BX92" s="95"/>
      <c r="BY92" s="95"/>
      <c r="BZ92" s="95"/>
      <c r="CA92" s="95"/>
      <c r="CB92" s="95"/>
      <c r="CC92" s="95"/>
      <c r="CD92" s="95"/>
      <c r="CE92" s="95"/>
      <c r="CF92" s="95"/>
      <c r="CG92" s="95"/>
      <c r="CH92" s="95"/>
      <c r="CI92" s="95"/>
      <c r="CJ92" s="95"/>
      <c r="CK92" s="95"/>
      <c r="CL92" s="95"/>
      <c r="CM92" s="95"/>
      <c r="CN92" s="95"/>
      <c r="CO92" s="95"/>
      <c r="CP92" s="95"/>
      <c r="CQ92" s="95"/>
      <c r="CR92" s="95"/>
      <c r="CS92" s="95"/>
      <c r="CT92" s="95"/>
      <c r="CU92" s="95"/>
      <c r="CV92" s="95"/>
      <c r="CW92" s="95"/>
      <c r="CX92" s="95"/>
      <c r="CY92" s="95"/>
      <c r="CZ92" s="95"/>
      <c r="DA92" s="95"/>
      <c r="DB92" s="95"/>
      <c r="DC92" s="95"/>
      <c r="DD92" s="95"/>
      <c r="DE92" s="95"/>
      <c r="DF92" s="95"/>
      <c r="DG92" s="95"/>
      <c r="DH92" s="95"/>
      <c r="DI92" s="95"/>
      <c r="DJ92" s="95"/>
      <c r="DK92" s="95"/>
      <c r="DL92" s="95"/>
      <c r="DM92" s="95"/>
      <c r="DN92" s="95"/>
      <c r="DO92" s="95"/>
      <c r="DP92" s="95"/>
      <c r="DQ92" s="95"/>
      <c r="DR92" s="95"/>
      <c r="DS92" s="95"/>
      <c r="DT92" s="95"/>
      <c r="DU92" s="95"/>
      <c r="DV92" s="95"/>
      <c r="DW92" s="95"/>
      <c r="DX92" s="95"/>
      <c r="DY92" s="95"/>
      <c r="DZ92" s="95"/>
      <c r="EA92" s="95"/>
      <c r="EB92" s="95"/>
      <c r="EC92" s="95"/>
      <c r="ED92" s="95"/>
      <c r="EE92" s="95"/>
      <c r="EF92" s="95"/>
      <c r="EG92" s="95"/>
      <c r="EH92" s="95"/>
      <c r="EI92" s="95"/>
      <c r="EJ92" s="95"/>
      <c r="EK92" s="95"/>
      <c r="EL92" s="95"/>
      <c r="EM92" s="95"/>
      <c r="EN92" s="95"/>
      <c r="EO92" s="95"/>
      <c r="EP92" s="95"/>
      <c r="EQ92" s="95"/>
      <c r="ER92" s="95"/>
      <c r="ES92" s="95"/>
      <c r="ET92" s="95"/>
      <c r="EU92" s="95"/>
      <c r="EV92" s="95"/>
      <c r="EW92" s="95"/>
      <c r="EX92" s="95"/>
      <c r="EY92" s="95"/>
      <c r="EZ92" s="95"/>
      <c r="FA92" s="95"/>
      <c r="FB92" s="95"/>
      <c r="FC92" s="95"/>
      <c r="FD92" s="95"/>
      <c r="FE92" s="95"/>
      <c r="FF92" s="95"/>
      <c r="FG92" s="95"/>
      <c r="FH92" s="95"/>
      <c r="FI92" s="95"/>
      <c r="FJ92" s="95"/>
      <c r="FK92" s="95"/>
      <c r="FL92" s="95"/>
      <c r="FM92" s="95"/>
      <c r="FN92" s="95"/>
      <c r="FO92" s="95"/>
      <c r="FP92" s="95"/>
      <c r="FQ92" s="95"/>
      <c r="FR92" s="95"/>
      <c r="FS92" s="95"/>
      <c r="FT92" s="95"/>
      <c r="FU92" s="95"/>
      <c r="FV92" s="95"/>
      <c r="FW92" s="95"/>
      <c r="FX92" s="95"/>
      <c r="FY92" s="95"/>
      <c r="FZ92" s="95"/>
      <c r="GA92" s="95"/>
      <c r="GB92" s="95"/>
      <c r="GC92" s="95"/>
      <c r="GD92" s="95"/>
      <c r="GE92" s="95"/>
      <c r="GF92" s="95"/>
      <c r="GG92" s="95"/>
      <c r="GH92" s="95"/>
      <c r="GI92" s="95"/>
      <c r="GJ92" s="95"/>
      <c r="GK92" s="95"/>
      <c r="GL92" s="95"/>
      <c r="GM92" s="95"/>
      <c r="GN92" s="95"/>
      <c r="GO92" s="95"/>
      <c r="GP92" s="95"/>
      <c r="GQ92" s="95"/>
      <c r="GR92" s="95"/>
      <c r="GS92" s="95"/>
      <c r="GT92" s="95"/>
      <c r="GU92" s="95"/>
      <c r="GV92" s="95"/>
      <c r="GW92" s="133"/>
      <c r="GX92" s="133"/>
      <c r="GY92" s="133"/>
      <c r="GZ92" s="133"/>
      <c r="HA92" s="133"/>
      <c r="HB92" s="133"/>
      <c r="HC92" s="133"/>
      <c r="HD92" s="133"/>
      <c r="HE92" s="133"/>
      <c r="HF92" s="133"/>
      <c r="HG92" s="95"/>
      <c r="HH92" s="95"/>
      <c r="HI92" s="95"/>
      <c r="HJ92" s="95"/>
      <c r="HK92" s="95"/>
      <c r="HL92" s="95"/>
      <c r="HM92" s="95"/>
      <c r="HN92" s="95"/>
      <c r="HO92" s="95"/>
      <c r="HP92" s="95"/>
      <c r="HQ92" s="95"/>
      <c r="HR92" s="95"/>
      <c r="HS92" s="95"/>
      <c r="HT92" s="95"/>
      <c r="HU92" s="95"/>
      <c r="HV92" s="95"/>
      <c r="HW92" s="95"/>
      <c r="HX92" s="95"/>
      <c r="HY92" s="95"/>
      <c r="HZ92" s="95"/>
      <c r="IA92" s="95"/>
      <c r="IB92" s="95"/>
      <c r="IC92" s="95"/>
      <c r="ID92" s="95"/>
      <c r="IE92" s="95"/>
      <c r="IF92" s="95"/>
      <c r="IG92" s="95"/>
      <c r="IH92" s="95"/>
      <c r="II92" s="95"/>
      <c r="IJ92" s="95"/>
      <c r="IK92" s="95"/>
      <c r="IL92" s="95"/>
      <c r="IM92" s="95"/>
      <c r="IN92" s="95"/>
      <c r="IO92" s="95"/>
      <c r="IP92" s="95"/>
      <c r="IQ92" s="95"/>
      <c r="IR92" s="95"/>
      <c r="IS92" s="95"/>
      <c r="IT92" s="95"/>
      <c r="IU92" s="95"/>
      <c r="IV92" s="95"/>
      <c r="IW92" s="95"/>
      <c r="IX92" s="95"/>
      <c r="IY92" s="95"/>
      <c r="IZ92" s="95"/>
      <c r="JA92" s="95"/>
      <c r="JB92" s="95"/>
      <c r="JC92" s="95"/>
      <c r="JD92" s="95"/>
      <c r="JE92" s="95"/>
      <c r="JF92" s="95"/>
      <c r="JG92" s="95"/>
      <c r="JH92" s="95"/>
      <c r="JI92" s="95"/>
      <c r="JJ92" s="95"/>
      <c r="JK92" s="95"/>
      <c r="JL92" s="95"/>
      <c r="JM92" s="95"/>
      <c r="JN92" s="95"/>
      <c r="JO92" s="95"/>
      <c r="JP92" s="95"/>
      <c r="JQ92" s="95"/>
      <c r="JR92" s="95"/>
      <c r="JS92" s="95"/>
      <c r="JT92" s="95"/>
      <c r="JU92" s="95"/>
      <c r="JV92" s="95"/>
      <c r="JW92" s="95"/>
      <c r="JX92" s="95"/>
      <c r="JY92" s="95"/>
      <c r="JZ92" s="95"/>
      <c r="KA92" s="95"/>
      <c r="KB92" s="95"/>
      <c r="KC92" s="95"/>
      <c r="KD92" s="95"/>
      <c r="KE92" s="95"/>
      <c r="KF92" s="95"/>
      <c r="KG92" s="95"/>
      <c r="KH92" s="95"/>
      <c r="KI92" s="95"/>
      <c r="KJ92" s="95"/>
      <c r="KK92" s="95"/>
      <c r="KL92" s="95"/>
      <c r="KM92" s="95"/>
      <c r="KN92" s="95"/>
      <c r="KO92" s="95"/>
      <c r="KP92" s="95"/>
      <c r="KQ92" s="95"/>
      <c r="KR92" s="95"/>
      <c r="KS92" s="95"/>
      <c r="KT92" s="95"/>
      <c r="KU92" s="95"/>
      <c r="KV92" s="95"/>
      <c r="KW92" s="95"/>
      <c r="KX92" s="95"/>
      <c r="KY92" s="95"/>
      <c r="KZ92" s="95"/>
      <c r="LA92" s="95"/>
      <c r="LB92" s="95"/>
      <c r="LC92" s="95"/>
      <c r="LD92" s="95"/>
      <c r="LE92" s="95"/>
      <c r="LF92" s="95"/>
      <c r="LG92" s="95"/>
      <c r="LH92" s="95"/>
      <c r="LI92" s="95"/>
      <c r="LJ92" s="95"/>
      <c r="LK92" s="95"/>
      <c r="LL92" s="95"/>
      <c r="LM92" s="95"/>
      <c r="LN92" s="95"/>
      <c r="LO92" s="95"/>
      <c r="LP92" s="95"/>
      <c r="LQ92" s="95"/>
      <c r="LR92" s="95"/>
      <c r="LS92" s="95"/>
    </row>
    <row r="93" spans="1:331" s="85" customFormat="1" ht="30" customHeight="1" thickBot="1">
      <c r="B93" s="86"/>
      <c r="C93" s="1815" t="s">
        <v>276</v>
      </c>
      <c r="D93" s="1815"/>
      <c r="E93" s="1815"/>
      <c r="F93" s="143">
        <v>0</v>
      </c>
      <c r="G93" s="143" t="e">
        <f>IF(COLUMN(F$93)-COLUMN($L$18)+1&lt;=ROUND($L$18,0)-7,F$93,0)</f>
        <v>#VALUE!</v>
      </c>
      <c r="H93" s="143" t="e">
        <f t="shared" ref="H93:BM93" si="9">IF(COLUMN(G$93)-COLUMN($L$18)+1&lt;=ROUND($L$18,0)-7,G$93,0)</f>
        <v>#VALUE!</v>
      </c>
      <c r="I93" s="143" t="e">
        <f t="shared" si="9"/>
        <v>#VALUE!</v>
      </c>
      <c r="J93" s="143" t="e">
        <f t="shared" si="9"/>
        <v>#VALUE!</v>
      </c>
      <c r="K93" s="143" t="e">
        <f t="shared" si="9"/>
        <v>#VALUE!</v>
      </c>
      <c r="L93" s="143" t="e">
        <f t="shared" si="9"/>
        <v>#VALUE!</v>
      </c>
      <c r="M93" s="143" t="e">
        <f t="shared" si="9"/>
        <v>#VALUE!</v>
      </c>
      <c r="N93" s="143" t="e">
        <f t="shared" si="9"/>
        <v>#VALUE!</v>
      </c>
      <c r="O93" s="143" t="e">
        <f t="shared" si="9"/>
        <v>#VALUE!</v>
      </c>
      <c r="P93" s="143" t="e">
        <f t="shared" si="9"/>
        <v>#VALUE!</v>
      </c>
      <c r="Q93" s="143" t="e">
        <f t="shared" si="9"/>
        <v>#VALUE!</v>
      </c>
      <c r="R93" s="143" t="e">
        <f t="shared" si="9"/>
        <v>#VALUE!</v>
      </c>
      <c r="S93" s="143" t="e">
        <f t="shared" si="9"/>
        <v>#VALUE!</v>
      </c>
      <c r="T93" s="143" t="e">
        <f t="shared" si="9"/>
        <v>#VALUE!</v>
      </c>
      <c r="U93" s="143" t="e">
        <f t="shared" si="9"/>
        <v>#VALUE!</v>
      </c>
      <c r="V93" s="143" t="e">
        <f t="shared" si="9"/>
        <v>#VALUE!</v>
      </c>
      <c r="W93" s="143" t="e">
        <f t="shared" si="9"/>
        <v>#VALUE!</v>
      </c>
      <c r="X93" s="143" t="e">
        <f t="shared" si="9"/>
        <v>#VALUE!</v>
      </c>
      <c r="Y93" s="143" t="e">
        <f t="shared" si="9"/>
        <v>#VALUE!</v>
      </c>
      <c r="Z93" s="143" t="e">
        <f t="shared" si="9"/>
        <v>#VALUE!</v>
      </c>
      <c r="AA93" s="143" t="e">
        <f t="shared" si="9"/>
        <v>#VALUE!</v>
      </c>
      <c r="AB93" s="143" t="e">
        <f t="shared" si="9"/>
        <v>#VALUE!</v>
      </c>
      <c r="AC93" s="143" t="e">
        <f t="shared" si="9"/>
        <v>#VALUE!</v>
      </c>
      <c r="AD93" s="143" t="e">
        <f t="shared" si="9"/>
        <v>#VALUE!</v>
      </c>
      <c r="AE93" s="143" t="e">
        <f t="shared" si="9"/>
        <v>#VALUE!</v>
      </c>
      <c r="AF93" s="143" t="e">
        <f t="shared" si="9"/>
        <v>#VALUE!</v>
      </c>
      <c r="AG93" s="143" t="e">
        <f t="shared" si="9"/>
        <v>#VALUE!</v>
      </c>
      <c r="AH93" s="143" t="e">
        <f t="shared" si="9"/>
        <v>#VALUE!</v>
      </c>
      <c r="AI93" s="143" t="e">
        <f t="shared" si="9"/>
        <v>#VALUE!</v>
      </c>
      <c r="AJ93" s="143" t="e">
        <f t="shared" si="9"/>
        <v>#VALUE!</v>
      </c>
      <c r="AK93" s="143" t="e">
        <f t="shared" si="9"/>
        <v>#VALUE!</v>
      </c>
      <c r="AL93" s="143" t="e">
        <f t="shared" si="9"/>
        <v>#VALUE!</v>
      </c>
      <c r="AM93" s="143" t="e">
        <f t="shared" si="9"/>
        <v>#VALUE!</v>
      </c>
      <c r="AN93" s="143" t="e">
        <f t="shared" si="9"/>
        <v>#VALUE!</v>
      </c>
      <c r="AO93" s="143" t="e">
        <f t="shared" si="9"/>
        <v>#VALUE!</v>
      </c>
      <c r="AP93" s="143" t="e">
        <f t="shared" si="9"/>
        <v>#VALUE!</v>
      </c>
      <c r="AQ93" s="143" t="e">
        <f t="shared" si="9"/>
        <v>#VALUE!</v>
      </c>
      <c r="AR93" s="143" t="e">
        <f t="shared" si="9"/>
        <v>#VALUE!</v>
      </c>
      <c r="AS93" s="143" t="e">
        <f t="shared" si="9"/>
        <v>#VALUE!</v>
      </c>
      <c r="AT93" s="143" t="e">
        <f t="shared" si="9"/>
        <v>#VALUE!</v>
      </c>
      <c r="AU93" s="143" t="e">
        <f t="shared" si="9"/>
        <v>#VALUE!</v>
      </c>
      <c r="AV93" s="143" t="e">
        <f t="shared" si="9"/>
        <v>#VALUE!</v>
      </c>
      <c r="AW93" s="143" t="e">
        <f t="shared" si="9"/>
        <v>#VALUE!</v>
      </c>
      <c r="AX93" s="143" t="e">
        <f t="shared" si="9"/>
        <v>#VALUE!</v>
      </c>
      <c r="AY93" s="143" t="e">
        <f t="shared" si="9"/>
        <v>#VALUE!</v>
      </c>
      <c r="AZ93" s="143" t="e">
        <f t="shared" si="9"/>
        <v>#VALUE!</v>
      </c>
      <c r="BA93" s="143" t="e">
        <f t="shared" si="9"/>
        <v>#VALUE!</v>
      </c>
      <c r="BB93" s="143" t="e">
        <f t="shared" si="9"/>
        <v>#VALUE!</v>
      </c>
      <c r="BC93" s="143" t="e">
        <f t="shared" si="9"/>
        <v>#VALUE!</v>
      </c>
      <c r="BD93" s="143" t="e">
        <f t="shared" si="9"/>
        <v>#VALUE!</v>
      </c>
      <c r="BE93" s="143" t="e">
        <f t="shared" si="9"/>
        <v>#VALUE!</v>
      </c>
      <c r="BF93" s="143" t="e">
        <f t="shared" si="9"/>
        <v>#VALUE!</v>
      </c>
      <c r="BG93" s="143" t="e">
        <f t="shared" si="9"/>
        <v>#VALUE!</v>
      </c>
      <c r="BH93" s="143" t="e">
        <f t="shared" si="9"/>
        <v>#VALUE!</v>
      </c>
      <c r="BI93" s="143" t="e">
        <f t="shared" si="9"/>
        <v>#VALUE!</v>
      </c>
      <c r="BJ93" s="143" t="e">
        <f t="shared" si="9"/>
        <v>#VALUE!</v>
      </c>
      <c r="BK93" s="143" t="e">
        <f t="shared" si="9"/>
        <v>#VALUE!</v>
      </c>
      <c r="BL93" s="143" t="e">
        <f t="shared" si="9"/>
        <v>#VALUE!</v>
      </c>
      <c r="BM93" s="143" t="e">
        <f t="shared" si="9"/>
        <v>#VALUE!</v>
      </c>
      <c r="BN93" s="95"/>
      <c r="BO93" s="95"/>
      <c r="BP93" s="95"/>
      <c r="BQ93" s="95"/>
      <c r="BR93" s="95"/>
      <c r="BS93" s="95"/>
      <c r="BT93" s="95"/>
      <c r="BU93" s="95"/>
      <c r="BV93" s="95"/>
      <c r="BW93" s="95"/>
      <c r="BX93" s="95"/>
      <c r="BY93" s="95"/>
      <c r="BZ93" s="95"/>
      <c r="CA93" s="95"/>
      <c r="CB93" s="95"/>
      <c r="CC93" s="95"/>
      <c r="CD93" s="95"/>
      <c r="CE93" s="95"/>
      <c r="CF93" s="95"/>
      <c r="CG93" s="95"/>
      <c r="CH93" s="95"/>
      <c r="CI93" s="95"/>
      <c r="CJ93" s="95"/>
      <c r="CK93" s="95"/>
      <c r="CL93" s="95"/>
      <c r="CM93" s="95"/>
      <c r="CN93" s="95"/>
      <c r="CO93" s="95"/>
      <c r="CP93" s="95"/>
      <c r="CQ93" s="95"/>
      <c r="CR93" s="95"/>
      <c r="CS93" s="95"/>
      <c r="CT93" s="95"/>
      <c r="CU93" s="95"/>
      <c r="CV93" s="95"/>
      <c r="CW93" s="95"/>
      <c r="CX93" s="95"/>
      <c r="CY93" s="95"/>
      <c r="CZ93" s="95"/>
      <c r="DA93" s="95"/>
      <c r="DB93" s="95"/>
      <c r="DC93" s="95"/>
      <c r="DD93" s="95"/>
      <c r="DE93" s="95"/>
      <c r="DF93" s="95"/>
      <c r="DG93" s="95"/>
      <c r="DH93" s="95"/>
      <c r="DI93" s="95"/>
      <c r="DJ93" s="95"/>
      <c r="DK93" s="95"/>
      <c r="DL93" s="95"/>
      <c r="DM93" s="95"/>
      <c r="DN93" s="95"/>
      <c r="DO93" s="95"/>
      <c r="DP93" s="95"/>
      <c r="DQ93" s="95"/>
      <c r="DR93" s="95"/>
      <c r="DS93" s="95"/>
      <c r="DT93" s="95"/>
      <c r="DU93" s="95"/>
      <c r="DV93" s="95"/>
      <c r="DW93" s="95"/>
      <c r="DX93" s="95"/>
      <c r="DY93" s="95"/>
      <c r="DZ93" s="95"/>
      <c r="EA93" s="95"/>
      <c r="EB93" s="95"/>
      <c r="EC93" s="95"/>
      <c r="ED93" s="95"/>
      <c r="EE93" s="95"/>
      <c r="EF93" s="95"/>
      <c r="EG93" s="95"/>
      <c r="EH93" s="95"/>
      <c r="EI93" s="95"/>
      <c r="EJ93" s="95"/>
      <c r="EK93" s="95"/>
      <c r="EL93" s="95"/>
      <c r="EM93" s="95"/>
      <c r="EN93" s="95"/>
      <c r="EO93" s="95"/>
      <c r="EP93" s="95"/>
      <c r="EQ93" s="95"/>
      <c r="ER93" s="95"/>
      <c r="ES93" s="95"/>
      <c r="ET93" s="95"/>
      <c r="EU93" s="95"/>
      <c r="EV93" s="95"/>
      <c r="EW93" s="95"/>
      <c r="EX93" s="95"/>
      <c r="EY93" s="95"/>
      <c r="EZ93" s="95"/>
      <c r="FA93" s="95"/>
      <c r="FB93" s="95"/>
      <c r="FC93" s="95"/>
      <c r="FD93" s="95"/>
      <c r="FE93" s="95"/>
      <c r="FF93" s="95"/>
      <c r="FG93" s="95"/>
      <c r="FH93" s="95"/>
      <c r="FI93" s="95"/>
      <c r="FJ93" s="95"/>
      <c r="FK93" s="95"/>
      <c r="FL93" s="95"/>
      <c r="FM93" s="95"/>
      <c r="FN93" s="95"/>
      <c r="FO93" s="95"/>
      <c r="FP93" s="95"/>
      <c r="FQ93" s="95"/>
      <c r="FR93" s="95"/>
      <c r="FS93" s="95"/>
      <c r="FT93" s="95"/>
      <c r="FU93" s="95"/>
      <c r="FV93" s="95"/>
      <c r="FW93" s="95"/>
      <c r="FX93" s="95"/>
      <c r="FY93" s="95"/>
      <c r="FZ93" s="95"/>
      <c r="GA93" s="95"/>
      <c r="GB93" s="95"/>
      <c r="GC93" s="95"/>
      <c r="GD93" s="95"/>
      <c r="GE93" s="95"/>
      <c r="GF93" s="95"/>
      <c r="GG93" s="95"/>
      <c r="GH93" s="95"/>
      <c r="GI93" s="95"/>
      <c r="GJ93" s="95"/>
      <c r="GK93" s="95"/>
      <c r="GL93" s="95"/>
      <c r="GM93" s="95"/>
      <c r="GN93" s="95"/>
      <c r="GO93" s="95"/>
      <c r="GP93" s="95"/>
      <c r="GQ93" s="95"/>
      <c r="GR93" s="95"/>
      <c r="GS93" s="95"/>
      <c r="GT93" s="95"/>
      <c r="GU93" s="95"/>
      <c r="GV93" s="95"/>
      <c r="GW93" s="133"/>
      <c r="GX93" s="133"/>
      <c r="GY93" s="133"/>
      <c r="GZ93" s="133"/>
      <c r="HA93" s="133"/>
      <c r="HB93" s="133"/>
      <c r="HC93" s="133"/>
      <c r="HD93" s="133"/>
      <c r="HE93" s="133"/>
      <c r="HF93" s="133"/>
      <c r="HG93" s="95"/>
      <c r="HH93" s="95"/>
      <c r="HI93" s="95"/>
      <c r="HJ93" s="95"/>
      <c r="HK93" s="95"/>
      <c r="HL93" s="95"/>
      <c r="HM93" s="95"/>
      <c r="HN93" s="95"/>
      <c r="HO93" s="95"/>
      <c r="HP93" s="95"/>
      <c r="HQ93" s="95"/>
      <c r="HR93" s="95"/>
      <c r="HS93" s="95"/>
      <c r="HT93" s="95"/>
      <c r="HU93" s="95"/>
      <c r="HV93" s="95"/>
      <c r="HW93" s="95"/>
      <c r="HX93" s="95"/>
      <c r="HY93" s="95"/>
      <c r="HZ93" s="95"/>
      <c r="IA93" s="95"/>
      <c r="IB93" s="95"/>
      <c r="IC93" s="95"/>
      <c r="ID93" s="95"/>
      <c r="IE93" s="95"/>
      <c r="IF93" s="95"/>
      <c r="IG93" s="95"/>
      <c r="IH93" s="95"/>
      <c r="II93" s="95"/>
      <c r="IJ93" s="95"/>
      <c r="IK93" s="95"/>
      <c r="IL93" s="95"/>
      <c r="IM93" s="95"/>
      <c r="IN93" s="95"/>
      <c r="IO93" s="95"/>
      <c r="IP93" s="95"/>
      <c r="IQ93" s="95"/>
      <c r="IR93" s="95"/>
      <c r="IS93" s="95"/>
      <c r="IT93" s="95"/>
      <c r="IU93" s="95"/>
      <c r="IV93" s="95"/>
      <c r="IW93" s="95"/>
      <c r="IX93" s="95"/>
      <c r="IY93" s="95"/>
      <c r="IZ93" s="95"/>
      <c r="JA93" s="95"/>
      <c r="JB93" s="95"/>
      <c r="JC93" s="95"/>
      <c r="JD93" s="95"/>
      <c r="JE93" s="95"/>
      <c r="JF93" s="95"/>
      <c r="JG93" s="95"/>
      <c r="JH93" s="95"/>
      <c r="JI93" s="95"/>
      <c r="JJ93" s="95"/>
      <c r="JK93" s="95"/>
      <c r="JL93" s="95"/>
      <c r="JM93" s="95"/>
      <c r="JN93" s="95"/>
      <c r="JO93" s="95"/>
      <c r="JP93" s="95"/>
      <c r="JQ93" s="95"/>
      <c r="JR93" s="95"/>
      <c r="JS93" s="95"/>
      <c r="JT93" s="95"/>
      <c r="JU93" s="95"/>
      <c r="JV93" s="95"/>
      <c r="JW93" s="95"/>
      <c r="JX93" s="95"/>
      <c r="JY93" s="95"/>
      <c r="JZ93" s="95"/>
      <c r="KA93" s="95"/>
      <c r="KB93" s="95"/>
      <c r="KC93" s="95"/>
      <c r="KD93" s="95"/>
      <c r="KE93" s="95"/>
      <c r="KF93" s="95"/>
      <c r="KG93" s="95"/>
      <c r="KH93" s="95"/>
      <c r="KI93" s="95"/>
      <c r="KJ93" s="95"/>
      <c r="KK93" s="95"/>
      <c r="KL93" s="95"/>
      <c r="KM93" s="95"/>
      <c r="KN93" s="95"/>
      <c r="KO93" s="95"/>
      <c r="KP93" s="95"/>
      <c r="KQ93" s="95"/>
      <c r="KR93" s="95"/>
      <c r="KS93" s="95"/>
      <c r="KT93" s="95"/>
      <c r="KU93" s="95"/>
      <c r="KV93" s="95"/>
      <c r="KW93" s="95"/>
      <c r="KX93" s="95"/>
      <c r="KY93" s="95"/>
      <c r="KZ93" s="95"/>
      <c r="LA93" s="95"/>
      <c r="LB93" s="95"/>
      <c r="LC93" s="95"/>
      <c r="LD93" s="95"/>
      <c r="LE93" s="95"/>
      <c r="LF93" s="95"/>
      <c r="LG93" s="95"/>
      <c r="LH93" s="95"/>
      <c r="LI93" s="95"/>
      <c r="LJ93" s="95"/>
      <c r="LK93" s="95"/>
      <c r="LL93" s="95"/>
      <c r="LM93" s="95"/>
      <c r="LN93" s="95"/>
      <c r="LO93" s="95"/>
      <c r="LP93" s="95"/>
      <c r="LQ93" s="95"/>
      <c r="LR93" s="95"/>
      <c r="LS93" s="95"/>
    </row>
    <row r="94" spans="1:331" s="85" customFormat="1" ht="21">
      <c r="B94" s="86"/>
      <c r="C94" s="1900" t="s">
        <v>243</v>
      </c>
      <c r="D94" s="1900"/>
      <c r="E94" s="1901"/>
      <c r="F94" s="144"/>
      <c r="G94" s="144"/>
      <c r="H94" s="144"/>
      <c r="I94" s="144"/>
      <c r="J94" s="144"/>
      <c r="K94" s="144"/>
      <c r="L94" s="144"/>
      <c r="M94" s="144"/>
      <c r="N94" s="144"/>
      <c r="O94" s="144"/>
      <c r="P94" s="144"/>
      <c r="Q94" s="144"/>
      <c r="R94" s="144"/>
      <c r="S94" s="144"/>
      <c r="T94" s="144"/>
      <c r="U94" s="144"/>
      <c r="V94" s="144"/>
      <c r="W94" s="144"/>
      <c r="X94" s="144"/>
      <c r="Y94" s="144"/>
      <c r="Z94" s="144"/>
      <c r="AA94" s="144"/>
      <c r="AB94" s="144"/>
      <c r="AC94" s="144"/>
      <c r="AD94" s="144"/>
      <c r="AE94" s="144"/>
      <c r="AF94" s="144"/>
      <c r="AG94" s="144"/>
      <c r="AH94" s="144"/>
      <c r="AI94" s="144"/>
      <c r="AJ94" s="144"/>
      <c r="AK94" s="144"/>
      <c r="AL94" s="144"/>
      <c r="AM94" s="144"/>
      <c r="AN94" s="144"/>
      <c r="AO94" s="144"/>
      <c r="AP94" s="144"/>
      <c r="AQ94" s="144"/>
      <c r="AR94" s="144"/>
      <c r="AS94" s="144"/>
      <c r="AT94" s="144"/>
      <c r="AU94" s="144"/>
      <c r="AV94" s="144"/>
      <c r="AW94" s="144"/>
      <c r="AX94" s="144"/>
      <c r="AY94" s="144"/>
      <c r="AZ94" s="144"/>
      <c r="BA94" s="144"/>
      <c r="BB94" s="144"/>
      <c r="BC94" s="144"/>
      <c r="BD94" s="144"/>
      <c r="BE94" s="144"/>
      <c r="BF94" s="144"/>
      <c r="BG94" s="144"/>
      <c r="BH94" s="144"/>
      <c r="BI94" s="144"/>
      <c r="BJ94" s="144"/>
      <c r="BK94" s="144"/>
      <c r="BL94" s="144"/>
      <c r="BM94" s="144"/>
      <c r="BN94" s="95"/>
      <c r="BO94" s="95"/>
      <c r="BP94" s="95"/>
      <c r="BQ94" s="95"/>
      <c r="BR94" s="95"/>
      <c r="BS94" s="95"/>
      <c r="BT94" s="95"/>
      <c r="BU94" s="95"/>
      <c r="BV94" s="95"/>
      <c r="BW94" s="95"/>
      <c r="BX94" s="95"/>
      <c r="BY94" s="95"/>
      <c r="BZ94" s="95"/>
      <c r="CA94" s="95"/>
      <c r="CB94" s="95"/>
      <c r="CC94" s="95"/>
      <c r="CD94" s="95"/>
      <c r="CE94" s="95"/>
      <c r="CF94" s="95"/>
      <c r="CG94" s="95"/>
      <c r="CH94" s="95"/>
      <c r="CI94" s="95"/>
      <c r="CJ94" s="95"/>
      <c r="CK94" s="95"/>
      <c r="CL94" s="95"/>
      <c r="CM94" s="95"/>
      <c r="CN94" s="95"/>
      <c r="CO94" s="95"/>
      <c r="CP94" s="95"/>
      <c r="CQ94" s="95"/>
      <c r="CR94" s="95"/>
      <c r="CS94" s="95"/>
      <c r="CT94" s="95"/>
      <c r="CU94" s="95"/>
      <c r="CV94" s="95"/>
      <c r="CW94" s="95"/>
      <c r="CX94" s="95"/>
      <c r="CY94" s="95"/>
      <c r="CZ94" s="95"/>
      <c r="DA94" s="95"/>
      <c r="DB94" s="95"/>
      <c r="DC94" s="95"/>
      <c r="DD94" s="95"/>
      <c r="DE94" s="95"/>
      <c r="DF94" s="95"/>
      <c r="DG94" s="95"/>
      <c r="DH94" s="95"/>
      <c r="DI94" s="95"/>
      <c r="DJ94" s="95"/>
      <c r="DK94" s="95"/>
      <c r="DL94" s="95"/>
      <c r="DM94" s="95"/>
      <c r="DN94" s="95"/>
      <c r="DO94" s="95"/>
      <c r="DP94" s="95"/>
      <c r="DQ94" s="95"/>
      <c r="DR94" s="95"/>
      <c r="DS94" s="95"/>
      <c r="DT94" s="95"/>
      <c r="DU94" s="95"/>
      <c r="DV94" s="95"/>
      <c r="DW94" s="95"/>
      <c r="DX94" s="95"/>
      <c r="DY94" s="95"/>
      <c r="DZ94" s="95"/>
      <c r="EA94" s="95"/>
      <c r="EB94" s="95"/>
      <c r="EC94" s="95"/>
      <c r="ED94" s="95"/>
      <c r="EE94" s="95"/>
      <c r="EF94" s="95"/>
      <c r="EG94" s="95"/>
      <c r="EH94" s="95"/>
      <c r="EI94" s="95"/>
      <c r="EJ94" s="95"/>
      <c r="EK94" s="95"/>
      <c r="EL94" s="95"/>
      <c r="EM94" s="95"/>
      <c r="EN94" s="95"/>
      <c r="EO94" s="95"/>
      <c r="EP94" s="95"/>
      <c r="EQ94" s="95"/>
      <c r="ER94" s="95"/>
      <c r="ES94" s="95"/>
      <c r="ET94" s="95"/>
      <c r="EU94" s="95"/>
      <c r="EV94" s="95"/>
      <c r="EW94" s="95"/>
      <c r="EX94" s="95"/>
      <c r="EY94" s="95"/>
      <c r="EZ94" s="95"/>
      <c r="FA94" s="95"/>
      <c r="FB94" s="95"/>
      <c r="FC94" s="95"/>
      <c r="FD94" s="95"/>
      <c r="FE94" s="95"/>
      <c r="FF94" s="95"/>
      <c r="FG94" s="95"/>
      <c r="FH94" s="95"/>
      <c r="FI94" s="95"/>
      <c r="FJ94" s="95"/>
      <c r="FK94" s="95"/>
      <c r="FL94" s="95"/>
      <c r="FM94" s="95"/>
      <c r="FN94" s="95"/>
      <c r="FO94" s="95"/>
      <c r="FP94" s="95"/>
      <c r="FQ94" s="95"/>
      <c r="FR94" s="95"/>
      <c r="FS94" s="95"/>
      <c r="FT94" s="95"/>
      <c r="FU94" s="95"/>
      <c r="FV94" s="95"/>
      <c r="FW94" s="95"/>
      <c r="FX94" s="95"/>
      <c r="FY94" s="95"/>
      <c r="FZ94" s="95"/>
      <c r="GA94" s="95"/>
      <c r="GB94" s="95"/>
      <c r="GC94" s="95"/>
      <c r="GD94" s="95"/>
      <c r="GE94" s="95"/>
      <c r="GF94" s="95"/>
      <c r="GG94" s="95"/>
      <c r="GH94" s="95"/>
      <c r="GI94" s="95"/>
      <c r="GJ94" s="95"/>
      <c r="GK94" s="95"/>
      <c r="GL94" s="95"/>
      <c r="GM94" s="95"/>
      <c r="GN94" s="95"/>
      <c r="GO94" s="95"/>
      <c r="GP94" s="95"/>
      <c r="GQ94" s="95"/>
      <c r="GR94" s="95"/>
      <c r="GS94" s="95"/>
      <c r="GT94" s="95"/>
      <c r="GU94" s="95"/>
      <c r="GV94" s="95"/>
      <c r="GW94" s="133"/>
      <c r="GX94" s="133"/>
      <c r="GY94" s="133"/>
      <c r="GZ94" s="133"/>
      <c r="HA94" s="133"/>
      <c r="HB94" s="133"/>
      <c r="HC94" s="133"/>
      <c r="HD94" s="133"/>
      <c r="HE94" s="133"/>
      <c r="HF94" s="133"/>
      <c r="HG94" s="95"/>
      <c r="HH94" s="95"/>
      <c r="HI94" s="95"/>
      <c r="HJ94" s="95"/>
      <c r="HK94" s="95"/>
      <c r="HL94" s="95"/>
      <c r="HM94" s="95"/>
      <c r="HN94" s="95"/>
      <c r="HO94" s="95"/>
      <c r="HP94" s="95"/>
      <c r="HQ94" s="95"/>
      <c r="HR94" s="95"/>
      <c r="HS94" s="95"/>
      <c r="HT94" s="95"/>
      <c r="HU94" s="95"/>
      <c r="HV94" s="95"/>
      <c r="HW94" s="95"/>
      <c r="HX94" s="95"/>
      <c r="HY94" s="95"/>
      <c r="HZ94" s="95"/>
      <c r="IA94" s="95"/>
      <c r="IB94" s="95"/>
      <c r="IC94" s="95"/>
      <c r="ID94" s="95"/>
      <c r="IE94" s="95"/>
      <c r="IF94" s="95"/>
      <c r="IG94" s="95"/>
      <c r="IH94" s="95"/>
      <c r="II94" s="95"/>
      <c r="IJ94" s="95"/>
      <c r="IK94" s="95"/>
      <c r="IL94" s="95"/>
      <c r="IM94" s="95"/>
      <c r="IN94" s="95"/>
      <c r="IO94" s="95"/>
      <c r="IP94" s="95"/>
      <c r="IQ94" s="95"/>
      <c r="IR94" s="95"/>
      <c r="IS94" s="95"/>
      <c r="IT94" s="95"/>
      <c r="IU94" s="95"/>
      <c r="IV94" s="95"/>
      <c r="IW94" s="95"/>
      <c r="IX94" s="95"/>
      <c r="IY94" s="95"/>
      <c r="IZ94" s="95"/>
      <c r="JA94" s="95"/>
      <c r="JB94" s="95"/>
      <c r="JC94" s="95"/>
      <c r="JD94" s="95"/>
      <c r="JE94" s="95"/>
      <c r="JF94" s="95"/>
      <c r="JG94" s="95"/>
      <c r="JH94" s="95"/>
      <c r="JI94" s="95"/>
      <c r="JJ94" s="95"/>
      <c r="JK94" s="95"/>
      <c r="JL94" s="95"/>
      <c r="JM94" s="95"/>
      <c r="JN94" s="95"/>
      <c r="JO94" s="95"/>
      <c r="JP94" s="95"/>
      <c r="JQ94" s="95"/>
      <c r="JR94" s="95"/>
      <c r="JS94" s="95"/>
      <c r="JT94" s="95"/>
      <c r="JU94" s="95"/>
      <c r="JV94" s="95"/>
      <c r="JW94" s="95"/>
      <c r="JX94" s="95"/>
      <c r="JY94" s="95"/>
      <c r="JZ94" s="95"/>
      <c r="KA94" s="95"/>
      <c r="KB94" s="95"/>
      <c r="KC94" s="95"/>
      <c r="KD94" s="95"/>
      <c r="KE94" s="95"/>
      <c r="KF94" s="95"/>
      <c r="KG94" s="95"/>
      <c r="KH94" s="95"/>
      <c r="KI94" s="95"/>
      <c r="KJ94" s="95"/>
      <c r="KK94" s="95"/>
      <c r="KL94" s="95"/>
      <c r="KM94" s="95"/>
      <c r="KN94" s="95"/>
      <c r="KO94" s="95"/>
      <c r="KP94" s="95"/>
      <c r="KQ94" s="95"/>
      <c r="KR94" s="95"/>
      <c r="KS94" s="95"/>
      <c r="KT94" s="95"/>
      <c r="KU94" s="95"/>
      <c r="KV94" s="95"/>
      <c r="KW94" s="95"/>
      <c r="KX94" s="95"/>
      <c r="KY94" s="95"/>
      <c r="KZ94" s="95"/>
      <c r="LA94" s="95"/>
      <c r="LB94" s="95"/>
      <c r="LC94" s="95"/>
      <c r="LD94" s="95"/>
      <c r="LE94" s="95"/>
      <c r="LF94" s="95"/>
      <c r="LG94" s="95"/>
      <c r="LH94" s="95"/>
      <c r="LI94" s="95"/>
      <c r="LJ94" s="95"/>
      <c r="LK94" s="95"/>
      <c r="LL94" s="95"/>
      <c r="LM94" s="95"/>
      <c r="LN94" s="95"/>
      <c r="LO94" s="95"/>
      <c r="LP94" s="95"/>
      <c r="LQ94" s="95"/>
      <c r="LR94" s="95"/>
      <c r="LS94" s="95"/>
    </row>
    <row r="95" spans="1:331" s="85" customFormat="1" ht="30" customHeight="1">
      <c r="B95" s="86"/>
      <c r="C95" s="1815" t="s">
        <v>277</v>
      </c>
      <c r="D95" s="1815"/>
      <c r="E95" s="1815"/>
      <c r="F95" s="143">
        <v>0</v>
      </c>
      <c r="G95" s="143" t="e">
        <f>IF(COLUMN(F$95)-COLUMN($L$18)+1&lt;=ROUND($L$18,0)-7,F$95,0)</f>
        <v>#VALUE!</v>
      </c>
      <c r="H95" s="143" t="e">
        <f t="shared" ref="H95:BM95" si="10">IF(COLUMN(G$95)-COLUMN($L$18)+1&lt;=ROUND($L$18,0)-7,G$95,0)</f>
        <v>#VALUE!</v>
      </c>
      <c r="I95" s="143" t="e">
        <f t="shared" si="10"/>
        <v>#VALUE!</v>
      </c>
      <c r="J95" s="143" t="e">
        <f t="shared" si="10"/>
        <v>#VALUE!</v>
      </c>
      <c r="K95" s="143" t="e">
        <f t="shared" si="10"/>
        <v>#VALUE!</v>
      </c>
      <c r="L95" s="143" t="e">
        <f t="shared" si="10"/>
        <v>#VALUE!</v>
      </c>
      <c r="M95" s="143" t="e">
        <f t="shared" si="10"/>
        <v>#VALUE!</v>
      </c>
      <c r="N95" s="143" t="e">
        <f t="shared" si="10"/>
        <v>#VALUE!</v>
      </c>
      <c r="O95" s="143" t="e">
        <f t="shared" si="10"/>
        <v>#VALUE!</v>
      </c>
      <c r="P95" s="143" t="e">
        <f t="shared" si="10"/>
        <v>#VALUE!</v>
      </c>
      <c r="Q95" s="143" t="e">
        <f t="shared" si="10"/>
        <v>#VALUE!</v>
      </c>
      <c r="R95" s="143" t="e">
        <f t="shared" si="10"/>
        <v>#VALUE!</v>
      </c>
      <c r="S95" s="143" t="e">
        <f t="shared" si="10"/>
        <v>#VALUE!</v>
      </c>
      <c r="T95" s="143" t="e">
        <f t="shared" si="10"/>
        <v>#VALUE!</v>
      </c>
      <c r="U95" s="143" t="e">
        <f t="shared" si="10"/>
        <v>#VALUE!</v>
      </c>
      <c r="V95" s="143" t="e">
        <f t="shared" si="10"/>
        <v>#VALUE!</v>
      </c>
      <c r="W95" s="143" t="e">
        <f t="shared" si="10"/>
        <v>#VALUE!</v>
      </c>
      <c r="X95" s="143" t="e">
        <f t="shared" si="10"/>
        <v>#VALUE!</v>
      </c>
      <c r="Y95" s="143" t="e">
        <f t="shared" si="10"/>
        <v>#VALUE!</v>
      </c>
      <c r="Z95" s="143" t="e">
        <f t="shared" si="10"/>
        <v>#VALUE!</v>
      </c>
      <c r="AA95" s="143" t="e">
        <f t="shared" si="10"/>
        <v>#VALUE!</v>
      </c>
      <c r="AB95" s="143" t="e">
        <f t="shared" si="10"/>
        <v>#VALUE!</v>
      </c>
      <c r="AC95" s="143" t="e">
        <f t="shared" si="10"/>
        <v>#VALUE!</v>
      </c>
      <c r="AD95" s="143" t="e">
        <f t="shared" si="10"/>
        <v>#VALUE!</v>
      </c>
      <c r="AE95" s="143" t="e">
        <f t="shared" si="10"/>
        <v>#VALUE!</v>
      </c>
      <c r="AF95" s="143" t="e">
        <f t="shared" si="10"/>
        <v>#VALUE!</v>
      </c>
      <c r="AG95" s="143" t="e">
        <f t="shared" si="10"/>
        <v>#VALUE!</v>
      </c>
      <c r="AH95" s="143" t="e">
        <f t="shared" si="10"/>
        <v>#VALUE!</v>
      </c>
      <c r="AI95" s="143" t="e">
        <f t="shared" si="10"/>
        <v>#VALUE!</v>
      </c>
      <c r="AJ95" s="143" t="e">
        <f t="shared" si="10"/>
        <v>#VALUE!</v>
      </c>
      <c r="AK95" s="143" t="e">
        <f t="shared" si="10"/>
        <v>#VALUE!</v>
      </c>
      <c r="AL95" s="143" t="e">
        <f t="shared" si="10"/>
        <v>#VALUE!</v>
      </c>
      <c r="AM95" s="143" t="e">
        <f t="shared" si="10"/>
        <v>#VALUE!</v>
      </c>
      <c r="AN95" s="143" t="e">
        <f t="shared" si="10"/>
        <v>#VALUE!</v>
      </c>
      <c r="AO95" s="143" t="e">
        <f t="shared" si="10"/>
        <v>#VALUE!</v>
      </c>
      <c r="AP95" s="143" t="e">
        <f t="shared" si="10"/>
        <v>#VALUE!</v>
      </c>
      <c r="AQ95" s="143" t="e">
        <f t="shared" si="10"/>
        <v>#VALUE!</v>
      </c>
      <c r="AR95" s="143" t="e">
        <f t="shared" si="10"/>
        <v>#VALUE!</v>
      </c>
      <c r="AS95" s="143" t="e">
        <f t="shared" si="10"/>
        <v>#VALUE!</v>
      </c>
      <c r="AT95" s="143" t="e">
        <f t="shared" si="10"/>
        <v>#VALUE!</v>
      </c>
      <c r="AU95" s="143" t="e">
        <f t="shared" si="10"/>
        <v>#VALUE!</v>
      </c>
      <c r="AV95" s="143" t="e">
        <f t="shared" si="10"/>
        <v>#VALUE!</v>
      </c>
      <c r="AW95" s="143" t="e">
        <f t="shared" si="10"/>
        <v>#VALUE!</v>
      </c>
      <c r="AX95" s="143" t="e">
        <f t="shared" si="10"/>
        <v>#VALUE!</v>
      </c>
      <c r="AY95" s="143" t="e">
        <f t="shared" si="10"/>
        <v>#VALUE!</v>
      </c>
      <c r="AZ95" s="143" t="e">
        <f t="shared" si="10"/>
        <v>#VALUE!</v>
      </c>
      <c r="BA95" s="143" t="e">
        <f t="shared" si="10"/>
        <v>#VALUE!</v>
      </c>
      <c r="BB95" s="143" t="e">
        <f t="shared" si="10"/>
        <v>#VALUE!</v>
      </c>
      <c r="BC95" s="143" t="e">
        <f t="shared" si="10"/>
        <v>#VALUE!</v>
      </c>
      <c r="BD95" s="143" t="e">
        <f t="shared" si="10"/>
        <v>#VALUE!</v>
      </c>
      <c r="BE95" s="143" t="e">
        <f t="shared" si="10"/>
        <v>#VALUE!</v>
      </c>
      <c r="BF95" s="143" t="e">
        <f t="shared" si="10"/>
        <v>#VALUE!</v>
      </c>
      <c r="BG95" s="143" t="e">
        <f t="shared" si="10"/>
        <v>#VALUE!</v>
      </c>
      <c r="BH95" s="143" t="e">
        <f t="shared" si="10"/>
        <v>#VALUE!</v>
      </c>
      <c r="BI95" s="143" t="e">
        <f t="shared" si="10"/>
        <v>#VALUE!</v>
      </c>
      <c r="BJ95" s="143" t="e">
        <f t="shared" si="10"/>
        <v>#VALUE!</v>
      </c>
      <c r="BK95" s="143" t="e">
        <f t="shared" si="10"/>
        <v>#VALUE!</v>
      </c>
      <c r="BL95" s="143" t="e">
        <f t="shared" si="10"/>
        <v>#VALUE!</v>
      </c>
      <c r="BM95" s="143" t="e">
        <f t="shared" si="10"/>
        <v>#VALUE!</v>
      </c>
      <c r="BN95" s="95"/>
      <c r="BO95" s="95"/>
      <c r="BP95" s="95"/>
      <c r="BQ95" s="95"/>
      <c r="BR95" s="95"/>
      <c r="BS95" s="95"/>
      <c r="BT95" s="95"/>
      <c r="BU95" s="95"/>
      <c r="BV95" s="95"/>
      <c r="BW95" s="95"/>
      <c r="BX95" s="95"/>
      <c r="BY95" s="95"/>
      <c r="BZ95" s="95"/>
      <c r="CA95" s="95"/>
      <c r="CB95" s="95"/>
      <c r="CC95" s="95"/>
      <c r="CD95" s="95"/>
      <c r="CE95" s="95"/>
      <c r="CF95" s="95"/>
      <c r="CG95" s="95"/>
      <c r="CH95" s="95"/>
      <c r="CI95" s="95"/>
      <c r="CJ95" s="95"/>
      <c r="CK95" s="95"/>
      <c r="CL95" s="95"/>
      <c r="CM95" s="95"/>
      <c r="CN95" s="95"/>
      <c r="CO95" s="95"/>
      <c r="CP95" s="95"/>
      <c r="CQ95" s="95"/>
      <c r="CR95" s="95"/>
      <c r="CS95" s="95"/>
      <c r="CT95" s="95"/>
      <c r="CU95" s="95"/>
      <c r="CV95" s="95"/>
      <c r="CW95" s="95"/>
      <c r="CX95" s="95"/>
      <c r="CY95" s="95"/>
      <c r="CZ95" s="95"/>
      <c r="DA95" s="95"/>
      <c r="DB95" s="95"/>
      <c r="DC95" s="95"/>
      <c r="DD95" s="95"/>
      <c r="DE95" s="95"/>
      <c r="DF95" s="95"/>
      <c r="DG95" s="95"/>
      <c r="DH95" s="95"/>
      <c r="DI95" s="95"/>
      <c r="DJ95" s="95"/>
      <c r="DK95" s="95"/>
      <c r="DL95" s="95"/>
      <c r="DM95" s="95"/>
      <c r="DN95" s="95"/>
      <c r="DO95" s="95"/>
      <c r="DP95" s="95"/>
      <c r="DQ95" s="95"/>
      <c r="DR95" s="95"/>
      <c r="DS95" s="95"/>
      <c r="DT95" s="95"/>
      <c r="DU95" s="95"/>
      <c r="DV95" s="95"/>
      <c r="DW95" s="95"/>
      <c r="DX95" s="95"/>
      <c r="DY95" s="95"/>
      <c r="DZ95" s="95"/>
      <c r="EA95" s="95"/>
      <c r="EB95" s="95"/>
      <c r="EC95" s="95"/>
      <c r="ED95" s="95"/>
      <c r="EE95" s="95"/>
      <c r="EF95" s="95"/>
      <c r="EG95" s="95"/>
      <c r="EH95" s="95"/>
      <c r="EI95" s="95"/>
      <c r="EJ95" s="95"/>
      <c r="EK95" s="95"/>
      <c r="EL95" s="95"/>
      <c r="EM95" s="95"/>
      <c r="EN95" s="95"/>
      <c r="EO95" s="95"/>
      <c r="EP95" s="95"/>
      <c r="EQ95" s="95"/>
      <c r="ER95" s="95"/>
      <c r="ES95" s="95"/>
      <c r="ET95" s="95"/>
      <c r="EU95" s="95"/>
      <c r="EV95" s="95"/>
      <c r="EW95" s="95"/>
      <c r="EX95" s="95"/>
      <c r="EY95" s="95"/>
      <c r="EZ95" s="95"/>
      <c r="FA95" s="95"/>
      <c r="FB95" s="95"/>
      <c r="FC95" s="95"/>
      <c r="FD95" s="95"/>
      <c r="FE95" s="95"/>
      <c r="FF95" s="95"/>
      <c r="FG95" s="95"/>
      <c r="FH95" s="95"/>
      <c r="FI95" s="95"/>
      <c r="FJ95" s="95"/>
      <c r="FK95" s="95"/>
      <c r="FL95" s="95"/>
      <c r="FM95" s="95"/>
      <c r="FN95" s="95"/>
      <c r="FO95" s="95"/>
      <c r="FP95" s="95"/>
      <c r="FQ95" s="95"/>
      <c r="FR95" s="95"/>
      <c r="FS95" s="95"/>
      <c r="FT95" s="95"/>
      <c r="FU95" s="95"/>
      <c r="FV95" s="95"/>
      <c r="FW95" s="95"/>
      <c r="FX95" s="95"/>
      <c r="FY95" s="95"/>
      <c r="FZ95" s="95"/>
      <c r="GA95" s="95"/>
      <c r="GB95" s="95"/>
      <c r="GC95" s="95"/>
      <c r="GD95" s="95"/>
      <c r="GE95" s="95"/>
      <c r="GF95" s="95"/>
      <c r="GG95" s="95"/>
      <c r="GH95" s="95"/>
      <c r="GI95" s="95"/>
      <c r="GJ95" s="95"/>
      <c r="GK95" s="95"/>
      <c r="GL95" s="95"/>
      <c r="GM95" s="95"/>
      <c r="GN95" s="95"/>
      <c r="GO95" s="95"/>
      <c r="GP95" s="95"/>
      <c r="GQ95" s="95"/>
      <c r="GR95" s="95"/>
      <c r="GS95" s="95"/>
      <c r="GT95" s="95"/>
      <c r="GU95" s="95"/>
      <c r="GV95" s="95"/>
      <c r="GW95" s="133"/>
      <c r="GX95" s="133"/>
      <c r="GY95" s="133"/>
      <c r="GZ95" s="133"/>
      <c r="HA95" s="133"/>
      <c r="HB95" s="133"/>
      <c r="HC95" s="133"/>
      <c r="HD95" s="133"/>
      <c r="HE95" s="133"/>
      <c r="HF95" s="133"/>
      <c r="HG95" s="95"/>
      <c r="HH95" s="95"/>
      <c r="HI95" s="95"/>
      <c r="HJ95" s="95"/>
      <c r="HK95" s="95"/>
      <c r="HL95" s="95"/>
      <c r="HM95" s="95"/>
      <c r="HN95" s="95"/>
      <c r="HO95" s="95"/>
      <c r="HP95" s="95"/>
      <c r="HQ95" s="95"/>
      <c r="HR95" s="95"/>
      <c r="HS95" s="95"/>
      <c r="HT95" s="95"/>
      <c r="HU95" s="95"/>
      <c r="HV95" s="95"/>
      <c r="HW95" s="95"/>
      <c r="HX95" s="95"/>
      <c r="HY95" s="95"/>
      <c r="HZ95" s="95"/>
      <c r="IA95" s="95"/>
      <c r="IB95" s="95"/>
      <c r="IC95" s="95"/>
      <c r="ID95" s="95"/>
      <c r="IE95" s="95"/>
      <c r="IF95" s="95"/>
      <c r="IG95" s="95"/>
      <c r="IH95" s="95"/>
      <c r="II95" s="95"/>
      <c r="IJ95" s="95"/>
      <c r="IK95" s="95"/>
      <c r="IL95" s="95"/>
      <c r="IM95" s="95"/>
      <c r="IN95" s="95"/>
      <c r="IO95" s="95"/>
      <c r="IP95" s="95"/>
      <c r="IQ95" s="95"/>
      <c r="IR95" s="95"/>
      <c r="IS95" s="95"/>
      <c r="IT95" s="95"/>
      <c r="IU95" s="95"/>
      <c r="IV95" s="95"/>
      <c r="IW95" s="95"/>
      <c r="IX95" s="95"/>
      <c r="IY95" s="95"/>
      <c r="IZ95" s="95"/>
      <c r="JA95" s="95"/>
      <c r="JB95" s="95"/>
      <c r="JC95" s="95"/>
      <c r="JD95" s="95"/>
      <c r="JE95" s="95"/>
      <c r="JF95" s="95"/>
      <c r="JG95" s="95"/>
      <c r="JH95" s="95"/>
      <c r="JI95" s="95"/>
      <c r="JJ95" s="95"/>
      <c r="JK95" s="95"/>
      <c r="JL95" s="95"/>
      <c r="JM95" s="95"/>
      <c r="JN95" s="95"/>
      <c r="JO95" s="95"/>
      <c r="JP95" s="95"/>
      <c r="JQ95" s="95"/>
      <c r="JR95" s="95"/>
      <c r="JS95" s="95"/>
      <c r="JT95" s="95"/>
      <c r="JU95" s="95"/>
      <c r="JV95" s="95"/>
      <c r="JW95" s="95"/>
      <c r="JX95" s="95"/>
      <c r="JY95" s="95"/>
      <c r="JZ95" s="95"/>
      <c r="KA95" s="95"/>
      <c r="KB95" s="95"/>
      <c r="KC95" s="95"/>
      <c r="KD95" s="95"/>
      <c r="KE95" s="95"/>
      <c r="KF95" s="95"/>
      <c r="KG95" s="95"/>
      <c r="KH95" s="95"/>
      <c r="KI95" s="95"/>
      <c r="KJ95" s="95"/>
      <c r="KK95" s="95"/>
      <c r="KL95" s="95"/>
      <c r="KM95" s="95"/>
      <c r="KN95" s="95"/>
      <c r="KO95" s="95"/>
      <c r="KP95" s="95"/>
      <c r="KQ95" s="95"/>
      <c r="KR95" s="95"/>
      <c r="KS95" s="95"/>
      <c r="KT95" s="95"/>
      <c r="KU95" s="95"/>
      <c r="KV95" s="95"/>
      <c r="KW95" s="95"/>
      <c r="KX95" s="95"/>
      <c r="KY95" s="95"/>
      <c r="KZ95" s="95"/>
      <c r="LA95" s="95"/>
      <c r="LB95" s="95"/>
      <c r="LC95" s="95"/>
      <c r="LD95" s="95"/>
      <c r="LE95" s="95"/>
      <c r="LF95" s="95"/>
      <c r="LG95" s="95"/>
      <c r="LH95" s="95"/>
      <c r="LI95" s="95"/>
      <c r="LJ95" s="95"/>
      <c r="LK95" s="95"/>
      <c r="LL95" s="95"/>
      <c r="LM95" s="95"/>
      <c r="LN95" s="95"/>
      <c r="LO95" s="95"/>
      <c r="LP95" s="95"/>
      <c r="LQ95" s="95"/>
      <c r="LR95" s="95"/>
      <c r="LS95" s="95"/>
    </row>
    <row r="96" spans="1:331" s="85" customFormat="1" ht="30" customHeight="1">
      <c r="B96" s="86"/>
      <c r="C96" s="1815" t="s">
        <v>278</v>
      </c>
      <c r="D96" s="1815"/>
      <c r="E96" s="1815"/>
      <c r="F96" s="143">
        <v>0</v>
      </c>
      <c r="G96" s="143" t="e">
        <f>IF(COLUMN(F$96)-COLUMN($L$18)+1&lt;=ROUND($L$18,0)-7,F$96,0)</f>
        <v>#VALUE!</v>
      </c>
      <c r="H96" s="143" t="e">
        <f t="shared" ref="H96:BM96" si="11">IF(COLUMN(G$96)-COLUMN($L$18)+1&lt;=ROUND($L$18,0)-7,G$96,0)</f>
        <v>#VALUE!</v>
      </c>
      <c r="I96" s="143" t="e">
        <f t="shared" si="11"/>
        <v>#VALUE!</v>
      </c>
      <c r="J96" s="143" t="e">
        <f t="shared" si="11"/>
        <v>#VALUE!</v>
      </c>
      <c r="K96" s="143" t="e">
        <f t="shared" si="11"/>
        <v>#VALUE!</v>
      </c>
      <c r="L96" s="143" t="e">
        <f t="shared" si="11"/>
        <v>#VALUE!</v>
      </c>
      <c r="M96" s="143" t="e">
        <f t="shared" si="11"/>
        <v>#VALUE!</v>
      </c>
      <c r="N96" s="143" t="e">
        <f t="shared" si="11"/>
        <v>#VALUE!</v>
      </c>
      <c r="O96" s="143" t="e">
        <f t="shared" si="11"/>
        <v>#VALUE!</v>
      </c>
      <c r="P96" s="143" t="e">
        <f t="shared" si="11"/>
        <v>#VALUE!</v>
      </c>
      <c r="Q96" s="143" t="e">
        <f t="shared" si="11"/>
        <v>#VALUE!</v>
      </c>
      <c r="R96" s="143" t="e">
        <f t="shared" si="11"/>
        <v>#VALUE!</v>
      </c>
      <c r="S96" s="143" t="e">
        <f t="shared" si="11"/>
        <v>#VALUE!</v>
      </c>
      <c r="T96" s="143" t="e">
        <f t="shared" si="11"/>
        <v>#VALUE!</v>
      </c>
      <c r="U96" s="143" t="e">
        <f t="shared" si="11"/>
        <v>#VALUE!</v>
      </c>
      <c r="V96" s="143" t="e">
        <f t="shared" si="11"/>
        <v>#VALUE!</v>
      </c>
      <c r="W96" s="143" t="e">
        <f t="shared" si="11"/>
        <v>#VALUE!</v>
      </c>
      <c r="X96" s="143" t="e">
        <f t="shared" si="11"/>
        <v>#VALUE!</v>
      </c>
      <c r="Y96" s="143" t="e">
        <f t="shared" si="11"/>
        <v>#VALUE!</v>
      </c>
      <c r="Z96" s="143" t="e">
        <f t="shared" si="11"/>
        <v>#VALUE!</v>
      </c>
      <c r="AA96" s="143" t="e">
        <f t="shared" si="11"/>
        <v>#VALUE!</v>
      </c>
      <c r="AB96" s="143" t="e">
        <f t="shared" si="11"/>
        <v>#VALUE!</v>
      </c>
      <c r="AC96" s="143" t="e">
        <f t="shared" si="11"/>
        <v>#VALUE!</v>
      </c>
      <c r="AD96" s="143" t="e">
        <f t="shared" si="11"/>
        <v>#VALUE!</v>
      </c>
      <c r="AE96" s="143" t="e">
        <f t="shared" si="11"/>
        <v>#VALUE!</v>
      </c>
      <c r="AF96" s="143" t="e">
        <f t="shared" si="11"/>
        <v>#VALUE!</v>
      </c>
      <c r="AG96" s="143" t="e">
        <f t="shared" si="11"/>
        <v>#VALUE!</v>
      </c>
      <c r="AH96" s="143" t="e">
        <f t="shared" si="11"/>
        <v>#VALUE!</v>
      </c>
      <c r="AI96" s="143" t="e">
        <f t="shared" si="11"/>
        <v>#VALUE!</v>
      </c>
      <c r="AJ96" s="143" t="e">
        <f t="shared" si="11"/>
        <v>#VALUE!</v>
      </c>
      <c r="AK96" s="143" t="e">
        <f t="shared" si="11"/>
        <v>#VALUE!</v>
      </c>
      <c r="AL96" s="143" t="e">
        <f t="shared" si="11"/>
        <v>#VALUE!</v>
      </c>
      <c r="AM96" s="143" t="e">
        <f t="shared" si="11"/>
        <v>#VALUE!</v>
      </c>
      <c r="AN96" s="143" t="e">
        <f t="shared" si="11"/>
        <v>#VALUE!</v>
      </c>
      <c r="AO96" s="143" t="e">
        <f t="shared" si="11"/>
        <v>#VALUE!</v>
      </c>
      <c r="AP96" s="143" t="e">
        <f t="shared" si="11"/>
        <v>#VALUE!</v>
      </c>
      <c r="AQ96" s="143" t="e">
        <f t="shared" si="11"/>
        <v>#VALUE!</v>
      </c>
      <c r="AR96" s="143" t="e">
        <f t="shared" si="11"/>
        <v>#VALUE!</v>
      </c>
      <c r="AS96" s="143" t="e">
        <f t="shared" si="11"/>
        <v>#VALUE!</v>
      </c>
      <c r="AT96" s="143" t="e">
        <f t="shared" si="11"/>
        <v>#VALUE!</v>
      </c>
      <c r="AU96" s="143" t="e">
        <f t="shared" si="11"/>
        <v>#VALUE!</v>
      </c>
      <c r="AV96" s="143" t="e">
        <f t="shared" si="11"/>
        <v>#VALUE!</v>
      </c>
      <c r="AW96" s="143" t="e">
        <f t="shared" si="11"/>
        <v>#VALUE!</v>
      </c>
      <c r="AX96" s="143" t="e">
        <f t="shared" si="11"/>
        <v>#VALUE!</v>
      </c>
      <c r="AY96" s="143" t="e">
        <f t="shared" si="11"/>
        <v>#VALUE!</v>
      </c>
      <c r="AZ96" s="143" t="e">
        <f t="shared" si="11"/>
        <v>#VALUE!</v>
      </c>
      <c r="BA96" s="143" t="e">
        <f t="shared" si="11"/>
        <v>#VALUE!</v>
      </c>
      <c r="BB96" s="143" t="e">
        <f t="shared" si="11"/>
        <v>#VALUE!</v>
      </c>
      <c r="BC96" s="143" t="e">
        <f t="shared" si="11"/>
        <v>#VALUE!</v>
      </c>
      <c r="BD96" s="143" t="e">
        <f t="shared" si="11"/>
        <v>#VALUE!</v>
      </c>
      <c r="BE96" s="143" t="e">
        <f t="shared" si="11"/>
        <v>#VALUE!</v>
      </c>
      <c r="BF96" s="143" t="e">
        <f t="shared" si="11"/>
        <v>#VALUE!</v>
      </c>
      <c r="BG96" s="143" t="e">
        <f t="shared" si="11"/>
        <v>#VALUE!</v>
      </c>
      <c r="BH96" s="143" t="e">
        <f t="shared" si="11"/>
        <v>#VALUE!</v>
      </c>
      <c r="BI96" s="143" t="e">
        <f t="shared" si="11"/>
        <v>#VALUE!</v>
      </c>
      <c r="BJ96" s="143" t="e">
        <f t="shared" si="11"/>
        <v>#VALUE!</v>
      </c>
      <c r="BK96" s="143" t="e">
        <f t="shared" si="11"/>
        <v>#VALUE!</v>
      </c>
      <c r="BL96" s="143" t="e">
        <f t="shared" si="11"/>
        <v>#VALUE!</v>
      </c>
      <c r="BM96" s="143" t="e">
        <f t="shared" si="11"/>
        <v>#VALUE!</v>
      </c>
      <c r="BN96" s="95"/>
      <c r="BO96" s="95"/>
      <c r="BP96" s="95"/>
      <c r="BQ96" s="95"/>
      <c r="BR96" s="95"/>
      <c r="BS96" s="95"/>
      <c r="BT96" s="95"/>
      <c r="BU96" s="95"/>
      <c r="BV96" s="95"/>
      <c r="BW96" s="95"/>
      <c r="BX96" s="95"/>
      <c r="BY96" s="95"/>
      <c r="BZ96" s="95"/>
      <c r="CA96" s="95"/>
      <c r="CB96" s="95"/>
      <c r="CC96" s="95"/>
      <c r="CD96" s="95"/>
      <c r="CE96" s="95"/>
      <c r="CF96" s="95"/>
      <c r="CG96" s="95"/>
      <c r="CH96" s="95"/>
      <c r="CI96" s="95"/>
      <c r="CJ96" s="95"/>
      <c r="CK96" s="95"/>
      <c r="CL96" s="95"/>
      <c r="CM96" s="95"/>
      <c r="CN96" s="95"/>
      <c r="CO96" s="95"/>
      <c r="CP96" s="95"/>
      <c r="CQ96" s="95"/>
      <c r="CR96" s="95"/>
      <c r="CS96" s="95"/>
      <c r="CT96" s="95"/>
      <c r="CU96" s="95"/>
      <c r="CV96" s="95"/>
      <c r="CW96" s="95"/>
      <c r="CX96" s="95"/>
      <c r="CY96" s="95"/>
      <c r="CZ96" s="95"/>
      <c r="DA96" s="95"/>
      <c r="DB96" s="95"/>
      <c r="DC96" s="95"/>
      <c r="DD96" s="95"/>
      <c r="DE96" s="95"/>
      <c r="DF96" s="95"/>
      <c r="DG96" s="95"/>
      <c r="DH96" s="95"/>
      <c r="DI96" s="95"/>
      <c r="DJ96" s="95"/>
      <c r="DK96" s="95"/>
      <c r="DL96" s="95"/>
      <c r="DM96" s="95"/>
      <c r="DN96" s="95"/>
      <c r="DO96" s="95"/>
      <c r="DP96" s="95"/>
      <c r="DQ96" s="95"/>
      <c r="DR96" s="95"/>
      <c r="DS96" s="95"/>
      <c r="DT96" s="95"/>
      <c r="DU96" s="95"/>
      <c r="DV96" s="95"/>
      <c r="DW96" s="95"/>
      <c r="DX96" s="95"/>
      <c r="DY96" s="95"/>
      <c r="DZ96" s="95"/>
      <c r="EA96" s="95"/>
      <c r="EB96" s="95"/>
      <c r="EC96" s="95"/>
      <c r="ED96" s="95"/>
      <c r="EE96" s="95"/>
      <c r="EF96" s="95"/>
      <c r="EG96" s="95"/>
      <c r="EH96" s="95"/>
      <c r="EI96" s="95"/>
      <c r="EJ96" s="95"/>
      <c r="EK96" s="95"/>
      <c r="EL96" s="95"/>
      <c r="EM96" s="95"/>
      <c r="EN96" s="95"/>
      <c r="EO96" s="95"/>
      <c r="EP96" s="95"/>
      <c r="EQ96" s="95"/>
      <c r="ER96" s="95"/>
      <c r="ES96" s="95"/>
      <c r="ET96" s="95"/>
      <c r="EU96" s="95"/>
      <c r="EV96" s="95"/>
      <c r="EW96" s="95"/>
      <c r="EX96" s="95"/>
      <c r="EY96" s="95"/>
      <c r="EZ96" s="95"/>
      <c r="FA96" s="95"/>
      <c r="FB96" s="95"/>
      <c r="FC96" s="95"/>
      <c r="FD96" s="95"/>
      <c r="FE96" s="95"/>
      <c r="FF96" s="95"/>
      <c r="FG96" s="95"/>
      <c r="FH96" s="95"/>
      <c r="FI96" s="95"/>
      <c r="FJ96" s="95"/>
      <c r="FK96" s="95"/>
      <c r="FL96" s="95"/>
      <c r="FM96" s="95"/>
      <c r="FN96" s="95"/>
      <c r="FO96" s="95"/>
      <c r="FP96" s="95"/>
      <c r="FQ96" s="95"/>
      <c r="FR96" s="95"/>
      <c r="FS96" s="95"/>
      <c r="FT96" s="95"/>
      <c r="FU96" s="95"/>
      <c r="FV96" s="95"/>
      <c r="FW96" s="95"/>
      <c r="FX96" s="95"/>
      <c r="FY96" s="95"/>
      <c r="FZ96" s="95"/>
      <c r="GA96" s="95"/>
      <c r="GB96" s="95"/>
      <c r="GC96" s="95"/>
      <c r="GD96" s="95"/>
      <c r="GE96" s="95"/>
      <c r="GF96" s="95"/>
      <c r="GG96" s="95"/>
      <c r="GH96" s="95"/>
      <c r="GI96" s="95"/>
      <c r="GJ96" s="95"/>
      <c r="GK96" s="95"/>
      <c r="GL96" s="95"/>
      <c r="GM96" s="95"/>
      <c r="GN96" s="95"/>
      <c r="GO96" s="95"/>
      <c r="GP96" s="95"/>
      <c r="GQ96" s="95"/>
      <c r="GR96" s="95"/>
      <c r="GS96" s="95"/>
      <c r="GT96" s="95"/>
      <c r="GU96" s="95"/>
      <c r="GV96" s="95"/>
      <c r="GW96" s="133"/>
      <c r="GX96" s="133"/>
      <c r="GY96" s="133"/>
      <c r="GZ96" s="133"/>
      <c r="HA96" s="133"/>
      <c r="HB96" s="133"/>
      <c r="HC96" s="133"/>
      <c r="HD96" s="133"/>
      <c r="HE96" s="133"/>
      <c r="HF96" s="133"/>
      <c r="HG96" s="95"/>
      <c r="HH96" s="95"/>
      <c r="HI96" s="95"/>
      <c r="HJ96" s="95"/>
      <c r="HK96" s="95"/>
      <c r="HL96" s="95"/>
      <c r="HM96" s="95"/>
      <c r="HN96" s="95"/>
      <c r="HO96" s="95"/>
      <c r="HP96" s="95"/>
      <c r="HQ96" s="95"/>
      <c r="HR96" s="95"/>
      <c r="HS96" s="95"/>
      <c r="HT96" s="95"/>
      <c r="HU96" s="95"/>
      <c r="HV96" s="95"/>
      <c r="HW96" s="95"/>
      <c r="HX96" s="95"/>
      <c r="HY96" s="95"/>
      <c r="HZ96" s="95"/>
      <c r="IA96" s="95"/>
      <c r="IB96" s="95"/>
      <c r="IC96" s="95"/>
      <c r="ID96" s="95"/>
      <c r="IE96" s="95"/>
      <c r="IF96" s="95"/>
      <c r="IG96" s="95"/>
      <c r="IH96" s="95"/>
      <c r="II96" s="95"/>
      <c r="IJ96" s="95"/>
      <c r="IK96" s="95"/>
      <c r="IL96" s="95"/>
      <c r="IM96" s="95"/>
      <c r="IN96" s="95"/>
      <c r="IO96" s="95"/>
      <c r="IP96" s="95"/>
      <c r="IQ96" s="95"/>
      <c r="IR96" s="95"/>
      <c r="IS96" s="95"/>
      <c r="IT96" s="95"/>
      <c r="IU96" s="95"/>
      <c r="IV96" s="95"/>
      <c r="IW96" s="95"/>
      <c r="IX96" s="95"/>
      <c r="IY96" s="95"/>
      <c r="IZ96" s="95"/>
      <c r="JA96" s="95"/>
      <c r="JB96" s="95"/>
      <c r="JC96" s="95"/>
      <c r="JD96" s="95"/>
      <c r="JE96" s="95"/>
      <c r="JF96" s="95"/>
      <c r="JG96" s="95"/>
      <c r="JH96" s="95"/>
      <c r="JI96" s="95"/>
      <c r="JJ96" s="95"/>
      <c r="JK96" s="95"/>
      <c r="JL96" s="95"/>
      <c r="JM96" s="95"/>
      <c r="JN96" s="95"/>
      <c r="JO96" s="95"/>
      <c r="JP96" s="95"/>
      <c r="JQ96" s="95"/>
      <c r="JR96" s="95"/>
      <c r="JS96" s="95"/>
      <c r="JT96" s="95"/>
      <c r="JU96" s="95"/>
      <c r="JV96" s="95"/>
      <c r="JW96" s="95"/>
      <c r="JX96" s="95"/>
      <c r="JY96" s="95"/>
      <c r="JZ96" s="95"/>
      <c r="KA96" s="95"/>
      <c r="KB96" s="95"/>
      <c r="KC96" s="95"/>
      <c r="KD96" s="95"/>
      <c r="KE96" s="95"/>
      <c r="KF96" s="95"/>
      <c r="KG96" s="95"/>
      <c r="KH96" s="95"/>
      <c r="KI96" s="95"/>
      <c r="KJ96" s="95"/>
      <c r="KK96" s="95"/>
      <c r="KL96" s="95"/>
      <c r="KM96" s="95"/>
      <c r="KN96" s="95"/>
      <c r="KO96" s="95"/>
      <c r="KP96" s="95"/>
      <c r="KQ96" s="95"/>
      <c r="KR96" s="95"/>
      <c r="KS96" s="95"/>
      <c r="KT96" s="95"/>
      <c r="KU96" s="95"/>
      <c r="KV96" s="95"/>
      <c r="KW96" s="95"/>
      <c r="KX96" s="95"/>
      <c r="KY96" s="95"/>
      <c r="KZ96" s="95"/>
      <c r="LA96" s="95"/>
      <c r="LB96" s="95"/>
      <c r="LC96" s="95"/>
      <c r="LD96" s="95"/>
      <c r="LE96" s="95"/>
      <c r="LF96" s="95"/>
      <c r="LG96" s="95"/>
      <c r="LH96" s="95"/>
      <c r="LI96" s="95"/>
      <c r="LJ96" s="95"/>
      <c r="LK96" s="95"/>
      <c r="LL96" s="95"/>
      <c r="LM96" s="95"/>
      <c r="LN96" s="95"/>
      <c r="LO96" s="95"/>
      <c r="LP96" s="95"/>
      <c r="LQ96" s="95"/>
      <c r="LR96" s="95"/>
      <c r="LS96" s="95"/>
    </row>
    <row r="97" spans="2:331" s="85" customFormat="1" ht="30" customHeight="1">
      <c r="B97" s="86"/>
      <c r="C97" s="1815" t="s">
        <v>218</v>
      </c>
      <c r="D97" s="1815"/>
      <c r="E97" s="1815"/>
      <c r="F97" s="143">
        <v>0</v>
      </c>
      <c r="G97" s="143" t="e">
        <f>IF(COLUMN(F$97)-COLUMN($L$18)+1&lt;=ROUND($L$18,0)-7,F$97,0)</f>
        <v>#VALUE!</v>
      </c>
      <c r="H97" s="143" t="e">
        <f t="shared" ref="H97:BM97" si="12">IF(COLUMN(G$97)-COLUMN($L$18)+1&lt;=ROUND($L$18,0)-7,G$97,0)</f>
        <v>#VALUE!</v>
      </c>
      <c r="I97" s="143" t="e">
        <f t="shared" si="12"/>
        <v>#VALUE!</v>
      </c>
      <c r="J97" s="143" t="e">
        <f t="shared" si="12"/>
        <v>#VALUE!</v>
      </c>
      <c r="K97" s="143" t="e">
        <f t="shared" si="12"/>
        <v>#VALUE!</v>
      </c>
      <c r="L97" s="143" t="e">
        <f t="shared" si="12"/>
        <v>#VALUE!</v>
      </c>
      <c r="M97" s="143" t="e">
        <f t="shared" si="12"/>
        <v>#VALUE!</v>
      </c>
      <c r="N97" s="143" t="e">
        <f t="shared" si="12"/>
        <v>#VALUE!</v>
      </c>
      <c r="O97" s="143" t="e">
        <f t="shared" si="12"/>
        <v>#VALUE!</v>
      </c>
      <c r="P97" s="143" t="e">
        <f t="shared" si="12"/>
        <v>#VALUE!</v>
      </c>
      <c r="Q97" s="143" t="e">
        <f t="shared" si="12"/>
        <v>#VALUE!</v>
      </c>
      <c r="R97" s="143" t="e">
        <f t="shared" si="12"/>
        <v>#VALUE!</v>
      </c>
      <c r="S97" s="143" t="e">
        <f t="shared" si="12"/>
        <v>#VALUE!</v>
      </c>
      <c r="T97" s="143" t="e">
        <f t="shared" si="12"/>
        <v>#VALUE!</v>
      </c>
      <c r="U97" s="143" t="e">
        <f t="shared" si="12"/>
        <v>#VALUE!</v>
      </c>
      <c r="V97" s="143" t="e">
        <f t="shared" si="12"/>
        <v>#VALUE!</v>
      </c>
      <c r="W97" s="143" t="e">
        <f t="shared" si="12"/>
        <v>#VALUE!</v>
      </c>
      <c r="X97" s="143" t="e">
        <f t="shared" si="12"/>
        <v>#VALUE!</v>
      </c>
      <c r="Y97" s="143" t="e">
        <f t="shared" si="12"/>
        <v>#VALUE!</v>
      </c>
      <c r="Z97" s="143" t="e">
        <f t="shared" si="12"/>
        <v>#VALUE!</v>
      </c>
      <c r="AA97" s="143" t="e">
        <f t="shared" si="12"/>
        <v>#VALUE!</v>
      </c>
      <c r="AB97" s="143" t="e">
        <f t="shared" si="12"/>
        <v>#VALUE!</v>
      </c>
      <c r="AC97" s="143" t="e">
        <f t="shared" si="12"/>
        <v>#VALUE!</v>
      </c>
      <c r="AD97" s="143" t="e">
        <f t="shared" si="12"/>
        <v>#VALUE!</v>
      </c>
      <c r="AE97" s="143" t="e">
        <f t="shared" si="12"/>
        <v>#VALUE!</v>
      </c>
      <c r="AF97" s="143" t="e">
        <f t="shared" si="12"/>
        <v>#VALUE!</v>
      </c>
      <c r="AG97" s="143" t="e">
        <f t="shared" si="12"/>
        <v>#VALUE!</v>
      </c>
      <c r="AH97" s="143" t="e">
        <f t="shared" si="12"/>
        <v>#VALUE!</v>
      </c>
      <c r="AI97" s="143" t="e">
        <f t="shared" si="12"/>
        <v>#VALUE!</v>
      </c>
      <c r="AJ97" s="143" t="e">
        <f t="shared" si="12"/>
        <v>#VALUE!</v>
      </c>
      <c r="AK97" s="143" t="e">
        <f t="shared" si="12"/>
        <v>#VALUE!</v>
      </c>
      <c r="AL97" s="143" t="e">
        <f t="shared" si="12"/>
        <v>#VALUE!</v>
      </c>
      <c r="AM97" s="143" t="e">
        <f t="shared" si="12"/>
        <v>#VALUE!</v>
      </c>
      <c r="AN97" s="143" t="e">
        <f t="shared" si="12"/>
        <v>#VALUE!</v>
      </c>
      <c r="AO97" s="143" t="e">
        <f t="shared" si="12"/>
        <v>#VALUE!</v>
      </c>
      <c r="AP97" s="143" t="e">
        <f t="shared" si="12"/>
        <v>#VALUE!</v>
      </c>
      <c r="AQ97" s="143" t="e">
        <f t="shared" si="12"/>
        <v>#VALUE!</v>
      </c>
      <c r="AR97" s="143" t="e">
        <f t="shared" si="12"/>
        <v>#VALUE!</v>
      </c>
      <c r="AS97" s="143" t="e">
        <f t="shared" si="12"/>
        <v>#VALUE!</v>
      </c>
      <c r="AT97" s="143" t="e">
        <f t="shared" si="12"/>
        <v>#VALUE!</v>
      </c>
      <c r="AU97" s="143" t="e">
        <f t="shared" si="12"/>
        <v>#VALUE!</v>
      </c>
      <c r="AV97" s="143" t="e">
        <f t="shared" si="12"/>
        <v>#VALUE!</v>
      </c>
      <c r="AW97" s="143" t="e">
        <f t="shared" si="12"/>
        <v>#VALUE!</v>
      </c>
      <c r="AX97" s="143" t="e">
        <f t="shared" si="12"/>
        <v>#VALUE!</v>
      </c>
      <c r="AY97" s="143" t="e">
        <f t="shared" si="12"/>
        <v>#VALUE!</v>
      </c>
      <c r="AZ97" s="143" t="e">
        <f t="shared" si="12"/>
        <v>#VALUE!</v>
      </c>
      <c r="BA97" s="143" t="e">
        <f t="shared" si="12"/>
        <v>#VALUE!</v>
      </c>
      <c r="BB97" s="143" t="e">
        <f t="shared" si="12"/>
        <v>#VALUE!</v>
      </c>
      <c r="BC97" s="143" t="e">
        <f t="shared" si="12"/>
        <v>#VALUE!</v>
      </c>
      <c r="BD97" s="143" t="e">
        <f t="shared" si="12"/>
        <v>#VALUE!</v>
      </c>
      <c r="BE97" s="143" t="e">
        <f t="shared" si="12"/>
        <v>#VALUE!</v>
      </c>
      <c r="BF97" s="143" t="e">
        <f t="shared" si="12"/>
        <v>#VALUE!</v>
      </c>
      <c r="BG97" s="143" t="e">
        <f t="shared" si="12"/>
        <v>#VALUE!</v>
      </c>
      <c r="BH97" s="143" t="e">
        <f t="shared" si="12"/>
        <v>#VALUE!</v>
      </c>
      <c r="BI97" s="143" t="e">
        <f t="shared" si="12"/>
        <v>#VALUE!</v>
      </c>
      <c r="BJ97" s="143" t="e">
        <f t="shared" si="12"/>
        <v>#VALUE!</v>
      </c>
      <c r="BK97" s="143" t="e">
        <f t="shared" si="12"/>
        <v>#VALUE!</v>
      </c>
      <c r="BL97" s="143" t="e">
        <f t="shared" si="12"/>
        <v>#VALUE!</v>
      </c>
      <c r="BM97" s="143" t="e">
        <f t="shared" si="12"/>
        <v>#VALUE!</v>
      </c>
      <c r="BN97" s="95"/>
      <c r="BO97" s="95"/>
      <c r="BP97" s="95"/>
      <c r="BQ97" s="95"/>
      <c r="BR97" s="95"/>
      <c r="BS97" s="95"/>
      <c r="BT97" s="95"/>
      <c r="BU97" s="95"/>
      <c r="BV97" s="95"/>
      <c r="BW97" s="95"/>
      <c r="BX97" s="95"/>
      <c r="BY97" s="95"/>
      <c r="BZ97" s="95"/>
      <c r="CA97" s="95"/>
      <c r="CB97" s="95"/>
      <c r="CC97" s="95"/>
      <c r="CD97" s="95"/>
      <c r="CE97" s="95"/>
      <c r="CF97" s="95"/>
      <c r="CG97" s="95"/>
      <c r="CH97" s="95"/>
      <c r="CI97" s="95"/>
      <c r="CJ97" s="95"/>
      <c r="CK97" s="95"/>
      <c r="CL97" s="95"/>
      <c r="CM97" s="95"/>
      <c r="CN97" s="95"/>
      <c r="CO97" s="95"/>
      <c r="CP97" s="95"/>
      <c r="CQ97" s="95"/>
      <c r="CR97" s="95"/>
      <c r="CS97" s="95"/>
      <c r="CT97" s="95"/>
      <c r="CU97" s="95"/>
      <c r="CV97" s="95"/>
      <c r="CW97" s="95"/>
      <c r="CX97" s="95"/>
      <c r="CY97" s="95"/>
      <c r="CZ97" s="95"/>
      <c r="DA97" s="95"/>
      <c r="DB97" s="95"/>
      <c r="DC97" s="95"/>
      <c r="DD97" s="95"/>
      <c r="DE97" s="95"/>
      <c r="DF97" s="95"/>
      <c r="DG97" s="95"/>
      <c r="DH97" s="95"/>
      <c r="DI97" s="95"/>
      <c r="DJ97" s="95"/>
      <c r="DK97" s="95"/>
      <c r="DL97" s="95"/>
      <c r="DM97" s="95"/>
      <c r="DN97" s="95"/>
      <c r="DO97" s="95"/>
      <c r="DP97" s="95"/>
      <c r="DQ97" s="95"/>
      <c r="DR97" s="95"/>
      <c r="DS97" s="95"/>
      <c r="DT97" s="95"/>
      <c r="DU97" s="95"/>
      <c r="DV97" s="95"/>
      <c r="DW97" s="95"/>
      <c r="DX97" s="95"/>
      <c r="DY97" s="95"/>
      <c r="DZ97" s="95"/>
      <c r="EA97" s="95"/>
      <c r="EB97" s="95"/>
      <c r="EC97" s="95"/>
      <c r="ED97" s="95"/>
      <c r="EE97" s="95"/>
      <c r="EF97" s="95"/>
      <c r="EG97" s="95"/>
      <c r="EH97" s="95"/>
      <c r="EI97" s="95"/>
      <c r="EJ97" s="95"/>
      <c r="EK97" s="95"/>
      <c r="EL97" s="95"/>
      <c r="EM97" s="95"/>
      <c r="EN97" s="95"/>
      <c r="EO97" s="95"/>
      <c r="EP97" s="95"/>
      <c r="EQ97" s="95"/>
      <c r="ER97" s="95"/>
      <c r="ES97" s="95"/>
      <c r="ET97" s="95"/>
      <c r="EU97" s="95"/>
      <c r="EV97" s="95"/>
      <c r="EW97" s="95"/>
      <c r="EX97" s="95"/>
      <c r="EY97" s="95"/>
      <c r="EZ97" s="95"/>
      <c r="FA97" s="95"/>
      <c r="FB97" s="95"/>
      <c r="FC97" s="95"/>
      <c r="FD97" s="95"/>
      <c r="FE97" s="95"/>
      <c r="FF97" s="95"/>
      <c r="FG97" s="95"/>
      <c r="FH97" s="95"/>
      <c r="FI97" s="95"/>
      <c r="FJ97" s="95"/>
      <c r="FK97" s="95"/>
      <c r="FL97" s="95"/>
      <c r="FM97" s="95"/>
      <c r="FN97" s="95"/>
      <c r="FO97" s="95"/>
      <c r="FP97" s="95"/>
      <c r="FQ97" s="95"/>
      <c r="FR97" s="95"/>
      <c r="FS97" s="95"/>
      <c r="FT97" s="95"/>
      <c r="FU97" s="95"/>
      <c r="FV97" s="95"/>
      <c r="FW97" s="95"/>
      <c r="FX97" s="95"/>
      <c r="FY97" s="95"/>
      <c r="FZ97" s="95"/>
      <c r="GA97" s="95"/>
      <c r="GB97" s="95"/>
      <c r="GC97" s="95"/>
      <c r="GD97" s="95"/>
      <c r="GE97" s="95"/>
      <c r="GF97" s="95"/>
      <c r="GG97" s="95"/>
      <c r="GH97" s="95"/>
      <c r="GI97" s="95"/>
      <c r="GJ97" s="95"/>
      <c r="GK97" s="95"/>
      <c r="GL97" s="95"/>
      <c r="GM97" s="95"/>
      <c r="GN97" s="95"/>
      <c r="GO97" s="95"/>
      <c r="GP97" s="95"/>
      <c r="GQ97" s="95"/>
      <c r="GR97" s="95"/>
      <c r="GS97" s="95"/>
      <c r="GT97" s="95"/>
      <c r="GU97" s="95"/>
      <c r="GV97" s="95"/>
      <c r="GW97" s="133"/>
      <c r="GX97" s="133"/>
      <c r="GY97" s="133"/>
      <c r="GZ97" s="133"/>
      <c r="HA97" s="133"/>
      <c r="HB97" s="133"/>
      <c r="HC97" s="133"/>
      <c r="HD97" s="133"/>
      <c r="HE97" s="133"/>
      <c r="HF97" s="133"/>
      <c r="HG97" s="95"/>
      <c r="HH97" s="95"/>
      <c r="HI97" s="95"/>
      <c r="HJ97" s="95"/>
      <c r="HK97" s="95"/>
      <c r="HL97" s="95"/>
      <c r="HM97" s="95"/>
      <c r="HN97" s="95"/>
      <c r="HO97" s="95"/>
      <c r="HP97" s="95"/>
      <c r="HQ97" s="95"/>
      <c r="HR97" s="95"/>
      <c r="HS97" s="95"/>
      <c r="HT97" s="95"/>
      <c r="HU97" s="95"/>
      <c r="HV97" s="95"/>
      <c r="HW97" s="95"/>
      <c r="HX97" s="95"/>
      <c r="HY97" s="95"/>
      <c r="HZ97" s="95"/>
      <c r="IA97" s="95"/>
      <c r="IB97" s="95"/>
      <c r="IC97" s="95"/>
      <c r="ID97" s="95"/>
      <c r="IE97" s="95"/>
      <c r="IF97" s="95"/>
      <c r="IG97" s="95"/>
      <c r="IH97" s="95"/>
      <c r="II97" s="95"/>
      <c r="IJ97" s="95"/>
      <c r="IK97" s="95"/>
      <c r="IL97" s="95"/>
      <c r="IM97" s="95"/>
      <c r="IN97" s="95"/>
      <c r="IO97" s="95"/>
      <c r="IP97" s="95"/>
      <c r="IQ97" s="95"/>
      <c r="IR97" s="95"/>
      <c r="IS97" s="95"/>
      <c r="IT97" s="95"/>
      <c r="IU97" s="95"/>
      <c r="IV97" s="95"/>
      <c r="IW97" s="95"/>
      <c r="IX97" s="95"/>
      <c r="IY97" s="95"/>
      <c r="IZ97" s="95"/>
      <c r="JA97" s="95"/>
      <c r="JB97" s="95"/>
      <c r="JC97" s="95"/>
      <c r="JD97" s="95"/>
      <c r="JE97" s="95"/>
      <c r="JF97" s="95"/>
      <c r="JG97" s="95"/>
      <c r="JH97" s="95"/>
      <c r="JI97" s="95"/>
      <c r="JJ97" s="95"/>
      <c r="JK97" s="95"/>
      <c r="JL97" s="95"/>
      <c r="JM97" s="95"/>
      <c r="JN97" s="95"/>
      <c r="JO97" s="95"/>
      <c r="JP97" s="95"/>
      <c r="JQ97" s="95"/>
      <c r="JR97" s="95"/>
      <c r="JS97" s="95"/>
      <c r="JT97" s="95"/>
      <c r="JU97" s="95"/>
      <c r="JV97" s="95"/>
      <c r="JW97" s="95"/>
      <c r="JX97" s="95"/>
      <c r="JY97" s="95"/>
      <c r="JZ97" s="95"/>
      <c r="KA97" s="95"/>
      <c r="KB97" s="95"/>
      <c r="KC97" s="95"/>
      <c r="KD97" s="95"/>
      <c r="KE97" s="95"/>
      <c r="KF97" s="95"/>
      <c r="KG97" s="95"/>
      <c r="KH97" s="95"/>
      <c r="KI97" s="95"/>
      <c r="KJ97" s="95"/>
      <c r="KK97" s="95"/>
      <c r="KL97" s="95"/>
      <c r="KM97" s="95"/>
      <c r="KN97" s="95"/>
      <c r="KO97" s="95"/>
      <c r="KP97" s="95"/>
      <c r="KQ97" s="95"/>
      <c r="KR97" s="95"/>
      <c r="KS97" s="95"/>
      <c r="KT97" s="95"/>
      <c r="KU97" s="95"/>
      <c r="KV97" s="95"/>
      <c r="KW97" s="95"/>
      <c r="KX97" s="95"/>
      <c r="KY97" s="95"/>
      <c r="KZ97" s="95"/>
      <c r="LA97" s="95"/>
      <c r="LB97" s="95"/>
      <c r="LC97" s="95"/>
      <c r="LD97" s="95"/>
      <c r="LE97" s="95"/>
      <c r="LF97" s="95"/>
      <c r="LG97" s="95"/>
      <c r="LH97" s="95"/>
      <c r="LI97" s="95"/>
      <c r="LJ97" s="95"/>
      <c r="LK97" s="95"/>
      <c r="LL97" s="95"/>
      <c r="LM97" s="95"/>
      <c r="LN97" s="95"/>
      <c r="LO97" s="95"/>
      <c r="LP97" s="95"/>
      <c r="LQ97" s="95"/>
      <c r="LR97" s="95"/>
      <c r="LS97" s="95"/>
    </row>
    <row r="98" spans="2:331" s="85" customFormat="1" ht="30" customHeight="1" thickBot="1">
      <c r="B98" s="86"/>
      <c r="C98" s="1815" t="s">
        <v>244</v>
      </c>
      <c r="D98" s="1815"/>
      <c r="E98" s="1815"/>
      <c r="F98" s="143">
        <v>0</v>
      </c>
      <c r="G98" s="143" t="e">
        <f>IF(COLUMN(F$98)-COLUMN($L$18)+1&lt;=ROUND($L$18,0)-7,F$98,0)</f>
        <v>#VALUE!</v>
      </c>
      <c r="H98" s="143" t="e">
        <f t="shared" ref="H98:BM98" si="13">IF(COLUMN(G$98)-COLUMN($L$18)+1&lt;=ROUND($L$18,0)-7,G$98,0)</f>
        <v>#VALUE!</v>
      </c>
      <c r="I98" s="143" t="e">
        <f t="shared" si="13"/>
        <v>#VALUE!</v>
      </c>
      <c r="J98" s="143" t="e">
        <f t="shared" si="13"/>
        <v>#VALUE!</v>
      </c>
      <c r="K98" s="143" t="e">
        <f t="shared" si="13"/>
        <v>#VALUE!</v>
      </c>
      <c r="L98" s="143" t="e">
        <f t="shared" si="13"/>
        <v>#VALUE!</v>
      </c>
      <c r="M98" s="143" t="e">
        <f t="shared" si="13"/>
        <v>#VALUE!</v>
      </c>
      <c r="N98" s="143" t="e">
        <f t="shared" si="13"/>
        <v>#VALUE!</v>
      </c>
      <c r="O98" s="143" t="e">
        <f t="shared" si="13"/>
        <v>#VALUE!</v>
      </c>
      <c r="P98" s="143" t="e">
        <f t="shared" si="13"/>
        <v>#VALUE!</v>
      </c>
      <c r="Q98" s="143" t="e">
        <f t="shared" si="13"/>
        <v>#VALUE!</v>
      </c>
      <c r="R98" s="143" t="e">
        <f t="shared" si="13"/>
        <v>#VALUE!</v>
      </c>
      <c r="S98" s="143" t="e">
        <f t="shared" si="13"/>
        <v>#VALUE!</v>
      </c>
      <c r="T98" s="143" t="e">
        <f t="shared" si="13"/>
        <v>#VALUE!</v>
      </c>
      <c r="U98" s="143" t="e">
        <f t="shared" si="13"/>
        <v>#VALUE!</v>
      </c>
      <c r="V98" s="143" t="e">
        <f t="shared" si="13"/>
        <v>#VALUE!</v>
      </c>
      <c r="W98" s="143" t="e">
        <f t="shared" si="13"/>
        <v>#VALUE!</v>
      </c>
      <c r="X98" s="143" t="e">
        <f t="shared" si="13"/>
        <v>#VALUE!</v>
      </c>
      <c r="Y98" s="143" t="e">
        <f t="shared" si="13"/>
        <v>#VALUE!</v>
      </c>
      <c r="Z98" s="143" t="e">
        <f t="shared" si="13"/>
        <v>#VALUE!</v>
      </c>
      <c r="AA98" s="143" t="e">
        <f t="shared" si="13"/>
        <v>#VALUE!</v>
      </c>
      <c r="AB98" s="143" t="e">
        <f t="shared" si="13"/>
        <v>#VALUE!</v>
      </c>
      <c r="AC98" s="143" t="e">
        <f t="shared" si="13"/>
        <v>#VALUE!</v>
      </c>
      <c r="AD98" s="143" t="e">
        <f t="shared" si="13"/>
        <v>#VALUE!</v>
      </c>
      <c r="AE98" s="143" t="e">
        <f t="shared" si="13"/>
        <v>#VALUE!</v>
      </c>
      <c r="AF98" s="143" t="e">
        <f t="shared" si="13"/>
        <v>#VALUE!</v>
      </c>
      <c r="AG98" s="143" t="e">
        <f t="shared" si="13"/>
        <v>#VALUE!</v>
      </c>
      <c r="AH98" s="143" t="e">
        <f t="shared" si="13"/>
        <v>#VALUE!</v>
      </c>
      <c r="AI98" s="143" t="e">
        <f t="shared" si="13"/>
        <v>#VALUE!</v>
      </c>
      <c r="AJ98" s="143" t="e">
        <f t="shared" si="13"/>
        <v>#VALUE!</v>
      </c>
      <c r="AK98" s="143" t="e">
        <f t="shared" si="13"/>
        <v>#VALUE!</v>
      </c>
      <c r="AL98" s="143" t="e">
        <f t="shared" si="13"/>
        <v>#VALUE!</v>
      </c>
      <c r="AM98" s="143" t="e">
        <f t="shared" si="13"/>
        <v>#VALUE!</v>
      </c>
      <c r="AN98" s="143" t="e">
        <f t="shared" si="13"/>
        <v>#VALUE!</v>
      </c>
      <c r="AO98" s="143" t="e">
        <f t="shared" si="13"/>
        <v>#VALUE!</v>
      </c>
      <c r="AP98" s="143" t="e">
        <f t="shared" si="13"/>
        <v>#VALUE!</v>
      </c>
      <c r="AQ98" s="143" t="e">
        <f t="shared" si="13"/>
        <v>#VALUE!</v>
      </c>
      <c r="AR98" s="143" t="e">
        <f t="shared" si="13"/>
        <v>#VALUE!</v>
      </c>
      <c r="AS98" s="143" t="e">
        <f t="shared" si="13"/>
        <v>#VALUE!</v>
      </c>
      <c r="AT98" s="143" t="e">
        <f t="shared" si="13"/>
        <v>#VALUE!</v>
      </c>
      <c r="AU98" s="143" t="e">
        <f t="shared" si="13"/>
        <v>#VALUE!</v>
      </c>
      <c r="AV98" s="143" t="e">
        <f t="shared" si="13"/>
        <v>#VALUE!</v>
      </c>
      <c r="AW98" s="143" t="e">
        <f t="shared" si="13"/>
        <v>#VALUE!</v>
      </c>
      <c r="AX98" s="143" t="e">
        <f t="shared" si="13"/>
        <v>#VALUE!</v>
      </c>
      <c r="AY98" s="143" t="e">
        <f t="shared" si="13"/>
        <v>#VALUE!</v>
      </c>
      <c r="AZ98" s="143" t="e">
        <f t="shared" si="13"/>
        <v>#VALUE!</v>
      </c>
      <c r="BA98" s="143" t="e">
        <f t="shared" si="13"/>
        <v>#VALUE!</v>
      </c>
      <c r="BB98" s="143" t="e">
        <f t="shared" si="13"/>
        <v>#VALUE!</v>
      </c>
      <c r="BC98" s="143" t="e">
        <f t="shared" si="13"/>
        <v>#VALUE!</v>
      </c>
      <c r="BD98" s="143" t="e">
        <f t="shared" si="13"/>
        <v>#VALUE!</v>
      </c>
      <c r="BE98" s="143" t="e">
        <f t="shared" si="13"/>
        <v>#VALUE!</v>
      </c>
      <c r="BF98" s="143" t="e">
        <f t="shared" si="13"/>
        <v>#VALUE!</v>
      </c>
      <c r="BG98" s="143" t="e">
        <f t="shared" si="13"/>
        <v>#VALUE!</v>
      </c>
      <c r="BH98" s="143" t="e">
        <f t="shared" si="13"/>
        <v>#VALUE!</v>
      </c>
      <c r="BI98" s="143" t="e">
        <f t="shared" si="13"/>
        <v>#VALUE!</v>
      </c>
      <c r="BJ98" s="143" t="e">
        <f t="shared" si="13"/>
        <v>#VALUE!</v>
      </c>
      <c r="BK98" s="143" t="e">
        <f t="shared" si="13"/>
        <v>#VALUE!</v>
      </c>
      <c r="BL98" s="143" t="e">
        <f t="shared" si="13"/>
        <v>#VALUE!</v>
      </c>
      <c r="BM98" s="143" t="e">
        <f t="shared" si="13"/>
        <v>#VALUE!</v>
      </c>
      <c r="BN98" s="95"/>
      <c r="BO98" s="95"/>
      <c r="BP98" s="95"/>
      <c r="BQ98" s="95"/>
      <c r="BR98" s="95"/>
      <c r="BS98" s="95"/>
      <c r="BT98" s="95"/>
      <c r="BU98" s="95"/>
      <c r="BV98" s="95"/>
      <c r="BW98" s="95"/>
      <c r="BX98" s="95"/>
      <c r="BY98" s="95"/>
      <c r="BZ98" s="95"/>
      <c r="CA98" s="95"/>
      <c r="CB98" s="95"/>
      <c r="CC98" s="95"/>
      <c r="CD98" s="95"/>
      <c r="CE98" s="95"/>
      <c r="CF98" s="95"/>
      <c r="CG98" s="95"/>
      <c r="CH98" s="95"/>
      <c r="CI98" s="95"/>
      <c r="CJ98" s="95"/>
      <c r="CK98" s="95"/>
      <c r="CL98" s="95"/>
      <c r="CM98" s="95"/>
      <c r="CN98" s="95"/>
      <c r="CO98" s="95"/>
      <c r="CP98" s="95"/>
      <c r="CQ98" s="95"/>
      <c r="CR98" s="95"/>
      <c r="CS98" s="95"/>
      <c r="CT98" s="95"/>
      <c r="CU98" s="95"/>
      <c r="CV98" s="95"/>
      <c r="CW98" s="95"/>
      <c r="CX98" s="95"/>
      <c r="CY98" s="95"/>
      <c r="CZ98" s="95"/>
      <c r="DA98" s="95"/>
      <c r="DB98" s="95"/>
      <c r="DC98" s="95"/>
      <c r="DD98" s="95"/>
      <c r="DE98" s="95"/>
      <c r="DF98" s="95"/>
      <c r="DG98" s="95"/>
      <c r="DH98" s="95"/>
      <c r="DI98" s="95"/>
      <c r="DJ98" s="95"/>
      <c r="DK98" s="95"/>
      <c r="DL98" s="95"/>
      <c r="DM98" s="95"/>
      <c r="DN98" s="95"/>
      <c r="DO98" s="95"/>
      <c r="DP98" s="95"/>
      <c r="DQ98" s="95"/>
      <c r="DR98" s="95"/>
      <c r="DS98" s="95"/>
      <c r="DT98" s="95"/>
      <c r="DU98" s="95"/>
      <c r="DV98" s="95"/>
      <c r="DW98" s="95"/>
      <c r="DX98" s="95"/>
      <c r="DY98" s="95"/>
      <c r="DZ98" s="95"/>
      <c r="EA98" s="95"/>
      <c r="EB98" s="95"/>
      <c r="EC98" s="95"/>
      <c r="ED98" s="95"/>
      <c r="EE98" s="95"/>
      <c r="EF98" s="95"/>
      <c r="EG98" s="95"/>
      <c r="EH98" s="95"/>
      <c r="EI98" s="95"/>
      <c r="EJ98" s="95"/>
      <c r="EK98" s="95"/>
      <c r="EL98" s="95"/>
      <c r="EM98" s="95"/>
      <c r="EN98" s="95"/>
      <c r="EO98" s="95"/>
      <c r="EP98" s="95"/>
      <c r="EQ98" s="95"/>
      <c r="ER98" s="95"/>
      <c r="ES98" s="95"/>
      <c r="ET98" s="95"/>
      <c r="EU98" s="95"/>
      <c r="EV98" s="95"/>
      <c r="EW98" s="95"/>
      <c r="EX98" s="95"/>
      <c r="EY98" s="95"/>
      <c r="EZ98" s="95"/>
      <c r="FA98" s="95"/>
      <c r="FB98" s="95"/>
      <c r="FC98" s="95"/>
      <c r="FD98" s="95"/>
      <c r="FE98" s="95"/>
      <c r="FF98" s="95"/>
      <c r="FG98" s="95"/>
      <c r="FH98" s="95"/>
      <c r="FI98" s="95"/>
      <c r="FJ98" s="95"/>
      <c r="FK98" s="95"/>
      <c r="FL98" s="95"/>
      <c r="FM98" s="95"/>
      <c r="FN98" s="95"/>
      <c r="FO98" s="95"/>
      <c r="FP98" s="95"/>
      <c r="FQ98" s="95"/>
      <c r="FR98" s="95"/>
      <c r="FS98" s="95"/>
      <c r="FT98" s="95"/>
      <c r="FU98" s="95"/>
      <c r="FV98" s="95"/>
      <c r="FW98" s="95"/>
      <c r="FX98" s="95"/>
      <c r="FY98" s="95"/>
      <c r="FZ98" s="95"/>
      <c r="GA98" s="95"/>
      <c r="GB98" s="95"/>
      <c r="GC98" s="95"/>
      <c r="GD98" s="95"/>
      <c r="GE98" s="95"/>
      <c r="GF98" s="95"/>
      <c r="GG98" s="95"/>
      <c r="GH98" s="95"/>
      <c r="GI98" s="95"/>
      <c r="GJ98" s="95"/>
      <c r="GK98" s="95"/>
      <c r="GL98" s="95"/>
      <c r="GM98" s="95"/>
      <c r="GN98" s="95"/>
      <c r="GO98" s="95"/>
      <c r="GP98" s="95"/>
      <c r="GQ98" s="95"/>
      <c r="GR98" s="95"/>
      <c r="GS98" s="95"/>
      <c r="GT98" s="95"/>
      <c r="GU98" s="95"/>
      <c r="GV98" s="95"/>
      <c r="GW98" s="133"/>
      <c r="GX98" s="133"/>
      <c r="GY98" s="133"/>
      <c r="GZ98" s="133"/>
      <c r="HA98" s="133"/>
      <c r="HB98" s="133"/>
      <c r="HC98" s="133"/>
      <c r="HD98" s="133"/>
      <c r="HE98" s="133"/>
      <c r="HF98" s="133"/>
      <c r="HG98" s="95"/>
      <c r="HH98" s="95"/>
      <c r="HI98" s="95"/>
      <c r="HJ98" s="95"/>
      <c r="HK98" s="95"/>
      <c r="HL98" s="95"/>
      <c r="HM98" s="95"/>
      <c r="HN98" s="95"/>
      <c r="HO98" s="95"/>
      <c r="HP98" s="95"/>
      <c r="HQ98" s="95"/>
      <c r="HR98" s="95"/>
      <c r="HS98" s="95"/>
      <c r="HT98" s="95"/>
      <c r="HU98" s="95"/>
      <c r="HV98" s="95"/>
      <c r="HW98" s="95"/>
      <c r="HX98" s="95"/>
      <c r="HY98" s="95"/>
      <c r="HZ98" s="95"/>
      <c r="IA98" s="95"/>
      <c r="IB98" s="95"/>
      <c r="IC98" s="95"/>
      <c r="ID98" s="95"/>
      <c r="IE98" s="95"/>
      <c r="IF98" s="95"/>
      <c r="IG98" s="95"/>
      <c r="IH98" s="95"/>
      <c r="II98" s="95"/>
      <c r="IJ98" s="95"/>
      <c r="IK98" s="95"/>
      <c r="IL98" s="95"/>
      <c r="IM98" s="95"/>
      <c r="IN98" s="95"/>
      <c r="IO98" s="95"/>
      <c r="IP98" s="95"/>
      <c r="IQ98" s="95"/>
      <c r="IR98" s="95"/>
      <c r="IS98" s="95"/>
      <c r="IT98" s="95"/>
      <c r="IU98" s="95"/>
      <c r="IV98" s="95"/>
      <c r="IW98" s="95"/>
      <c r="IX98" s="95"/>
      <c r="IY98" s="95"/>
      <c r="IZ98" s="95"/>
      <c r="JA98" s="95"/>
      <c r="JB98" s="95"/>
      <c r="JC98" s="95"/>
      <c r="JD98" s="95"/>
      <c r="JE98" s="95"/>
      <c r="JF98" s="95"/>
      <c r="JG98" s="95"/>
      <c r="JH98" s="95"/>
      <c r="JI98" s="95"/>
      <c r="JJ98" s="95"/>
      <c r="JK98" s="95"/>
      <c r="JL98" s="95"/>
      <c r="JM98" s="95"/>
      <c r="JN98" s="95"/>
      <c r="JO98" s="95"/>
      <c r="JP98" s="95"/>
      <c r="JQ98" s="95"/>
      <c r="JR98" s="95"/>
      <c r="JS98" s="95"/>
      <c r="JT98" s="95"/>
      <c r="JU98" s="95"/>
      <c r="JV98" s="95"/>
      <c r="JW98" s="95"/>
      <c r="JX98" s="95"/>
      <c r="JY98" s="95"/>
      <c r="JZ98" s="95"/>
      <c r="KA98" s="95"/>
      <c r="KB98" s="95"/>
      <c r="KC98" s="95"/>
      <c r="KD98" s="95"/>
      <c r="KE98" s="95"/>
      <c r="KF98" s="95"/>
      <c r="KG98" s="95"/>
      <c r="KH98" s="95"/>
      <c r="KI98" s="95"/>
      <c r="KJ98" s="95"/>
      <c r="KK98" s="95"/>
      <c r="KL98" s="95"/>
      <c r="KM98" s="95"/>
      <c r="KN98" s="95"/>
      <c r="KO98" s="95"/>
      <c r="KP98" s="95"/>
      <c r="KQ98" s="95"/>
      <c r="KR98" s="95"/>
      <c r="KS98" s="95"/>
      <c r="KT98" s="95"/>
      <c r="KU98" s="95"/>
      <c r="KV98" s="95"/>
      <c r="KW98" s="95"/>
      <c r="KX98" s="95"/>
      <c r="KY98" s="95"/>
      <c r="KZ98" s="95"/>
      <c r="LA98" s="95"/>
      <c r="LB98" s="95"/>
      <c r="LC98" s="95"/>
      <c r="LD98" s="95"/>
      <c r="LE98" s="95"/>
      <c r="LF98" s="95"/>
      <c r="LG98" s="95"/>
      <c r="LH98" s="95"/>
      <c r="LI98" s="95"/>
      <c r="LJ98" s="95"/>
      <c r="LK98" s="95"/>
      <c r="LL98" s="95"/>
      <c r="LM98" s="95"/>
      <c r="LN98" s="95"/>
      <c r="LO98" s="95"/>
      <c r="LP98" s="95"/>
      <c r="LQ98" s="95"/>
      <c r="LR98" s="95"/>
      <c r="LS98" s="95"/>
    </row>
    <row r="99" spans="2:331" s="85" customFormat="1" ht="21">
      <c r="B99" s="86"/>
      <c r="C99" s="1900" t="s">
        <v>245</v>
      </c>
      <c r="D99" s="1900"/>
      <c r="E99" s="1901"/>
      <c r="F99" s="144"/>
      <c r="G99" s="144"/>
      <c r="H99" s="144"/>
      <c r="I99" s="144"/>
      <c r="J99" s="144"/>
      <c r="K99" s="144"/>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4"/>
      <c r="AK99" s="144"/>
      <c r="AL99" s="144"/>
      <c r="AM99" s="144"/>
      <c r="AN99" s="144"/>
      <c r="AO99" s="144"/>
      <c r="AP99" s="144"/>
      <c r="AQ99" s="144"/>
      <c r="AR99" s="144"/>
      <c r="AS99" s="144"/>
      <c r="AT99" s="144"/>
      <c r="AU99" s="144"/>
      <c r="AV99" s="144"/>
      <c r="AW99" s="144"/>
      <c r="AX99" s="144"/>
      <c r="AY99" s="144"/>
      <c r="AZ99" s="144"/>
      <c r="BA99" s="144"/>
      <c r="BB99" s="144"/>
      <c r="BC99" s="144"/>
      <c r="BD99" s="144"/>
      <c r="BE99" s="144"/>
      <c r="BF99" s="144"/>
      <c r="BG99" s="144"/>
      <c r="BH99" s="144"/>
      <c r="BI99" s="144"/>
      <c r="BJ99" s="144"/>
      <c r="BK99" s="144"/>
      <c r="BL99" s="144"/>
      <c r="BM99" s="144"/>
      <c r="BN99" s="95"/>
      <c r="BO99" s="95"/>
      <c r="BP99" s="95"/>
      <c r="BQ99" s="95"/>
      <c r="BR99" s="95"/>
      <c r="BS99" s="95"/>
      <c r="BT99" s="95"/>
      <c r="BU99" s="95"/>
      <c r="BV99" s="95"/>
      <c r="BW99" s="95"/>
      <c r="BX99" s="95"/>
      <c r="BY99" s="95"/>
      <c r="BZ99" s="95"/>
      <c r="CA99" s="95"/>
      <c r="CB99" s="95"/>
      <c r="CC99" s="95"/>
      <c r="CD99" s="95"/>
      <c r="CE99" s="95"/>
      <c r="CF99" s="95"/>
      <c r="CG99" s="95"/>
      <c r="CH99" s="95"/>
      <c r="CI99" s="95"/>
      <c r="CJ99" s="95"/>
      <c r="CK99" s="95"/>
      <c r="CL99" s="95"/>
      <c r="CM99" s="95"/>
      <c r="CN99" s="95"/>
      <c r="CO99" s="95"/>
      <c r="CP99" s="95"/>
      <c r="CQ99" s="95"/>
      <c r="CR99" s="95"/>
      <c r="CS99" s="95"/>
      <c r="CT99" s="95"/>
      <c r="CU99" s="95"/>
      <c r="CV99" s="95"/>
      <c r="CW99" s="95"/>
      <c r="CX99" s="95"/>
      <c r="CY99" s="95"/>
      <c r="CZ99" s="95"/>
      <c r="DA99" s="95"/>
      <c r="DB99" s="95"/>
      <c r="DC99" s="95"/>
      <c r="DD99" s="95"/>
      <c r="DE99" s="95"/>
      <c r="DF99" s="95"/>
      <c r="DG99" s="95"/>
      <c r="DH99" s="95"/>
      <c r="DI99" s="95"/>
      <c r="DJ99" s="95"/>
      <c r="DK99" s="95"/>
      <c r="DL99" s="95"/>
      <c r="DM99" s="95"/>
      <c r="DN99" s="95"/>
      <c r="DO99" s="95"/>
      <c r="DP99" s="95"/>
      <c r="DQ99" s="95"/>
      <c r="DR99" s="95"/>
      <c r="DS99" s="95"/>
      <c r="DT99" s="95"/>
      <c r="DU99" s="95"/>
      <c r="DV99" s="95"/>
      <c r="DW99" s="95"/>
      <c r="DX99" s="95"/>
      <c r="DY99" s="95"/>
      <c r="DZ99" s="95"/>
      <c r="EA99" s="95"/>
      <c r="EB99" s="95"/>
      <c r="EC99" s="95"/>
      <c r="ED99" s="95"/>
      <c r="EE99" s="95"/>
      <c r="EF99" s="95"/>
      <c r="EG99" s="95"/>
      <c r="EH99" s="95"/>
      <c r="EI99" s="95"/>
      <c r="EJ99" s="95"/>
      <c r="EK99" s="95"/>
      <c r="EL99" s="95"/>
      <c r="EM99" s="95"/>
      <c r="EN99" s="95"/>
      <c r="EO99" s="95"/>
      <c r="EP99" s="95"/>
      <c r="EQ99" s="95"/>
      <c r="ER99" s="95"/>
      <c r="ES99" s="95"/>
      <c r="ET99" s="95"/>
      <c r="EU99" s="95"/>
      <c r="EV99" s="95"/>
      <c r="EW99" s="95"/>
      <c r="EX99" s="95"/>
      <c r="EY99" s="95"/>
      <c r="EZ99" s="95"/>
      <c r="FA99" s="95"/>
      <c r="FB99" s="95"/>
      <c r="FC99" s="95"/>
      <c r="FD99" s="95"/>
      <c r="FE99" s="95"/>
      <c r="FF99" s="95"/>
      <c r="FG99" s="95"/>
      <c r="FH99" s="95"/>
      <c r="FI99" s="95"/>
      <c r="FJ99" s="95"/>
      <c r="FK99" s="95"/>
      <c r="FL99" s="95"/>
      <c r="FM99" s="95"/>
      <c r="FN99" s="95"/>
      <c r="FO99" s="95"/>
      <c r="FP99" s="95"/>
      <c r="FQ99" s="95"/>
      <c r="FR99" s="95"/>
      <c r="FS99" s="95"/>
      <c r="FT99" s="95"/>
      <c r="FU99" s="95"/>
      <c r="FV99" s="95"/>
      <c r="FW99" s="95"/>
      <c r="FX99" s="95"/>
      <c r="FY99" s="95"/>
      <c r="FZ99" s="95"/>
      <c r="GA99" s="95"/>
      <c r="GB99" s="95"/>
      <c r="GC99" s="95"/>
      <c r="GD99" s="95"/>
      <c r="GE99" s="95"/>
      <c r="GF99" s="95"/>
      <c r="GG99" s="95"/>
      <c r="GH99" s="95"/>
      <c r="GI99" s="95"/>
      <c r="GJ99" s="95"/>
      <c r="GK99" s="95"/>
      <c r="GL99" s="95"/>
      <c r="GM99" s="95"/>
      <c r="GN99" s="95"/>
      <c r="GO99" s="95"/>
      <c r="GP99" s="95"/>
      <c r="GQ99" s="95"/>
      <c r="GR99" s="95"/>
      <c r="GS99" s="95"/>
      <c r="GT99" s="95"/>
      <c r="GU99" s="95"/>
      <c r="GV99" s="95"/>
      <c r="GW99" s="133"/>
      <c r="GX99" s="133"/>
      <c r="GY99" s="133"/>
      <c r="GZ99" s="133"/>
      <c r="HA99" s="133"/>
      <c r="HB99" s="133"/>
      <c r="HC99" s="133"/>
      <c r="HD99" s="133"/>
      <c r="HE99" s="133"/>
      <c r="HF99" s="133"/>
      <c r="HG99" s="95"/>
      <c r="HH99" s="95"/>
      <c r="HI99" s="95"/>
      <c r="HJ99" s="95"/>
      <c r="HK99" s="95"/>
      <c r="HL99" s="95"/>
      <c r="HM99" s="95"/>
      <c r="HN99" s="95"/>
      <c r="HO99" s="95"/>
      <c r="HP99" s="95"/>
      <c r="HQ99" s="95"/>
      <c r="HR99" s="95"/>
      <c r="HS99" s="95"/>
      <c r="HT99" s="95"/>
      <c r="HU99" s="95"/>
      <c r="HV99" s="95"/>
      <c r="HW99" s="95"/>
      <c r="HX99" s="95"/>
      <c r="HY99" s="95"/>
      <c r="HZ99" s="95"/>
      <c r="IA99" s="95"/>
      <c r="IB99" s="95"/>
      <c r="IC99" s="95"/>
      <c r="ID99" s="95"/>
      <c r="IE99" s="95"/>
      <c r="IF99" s="95"/>
      <c r="IG99" s="95"/>
      <c r="IH99" s="95"/>
      <c r="II99" s="95"/>
      <c r="IJ99" s="95"/>
      <c r="IK99" s="95"/>
      <c r="IL99" s="95"/>
      <c r="IM99" s="95"/>
      <c r="IN99" s="95"/>
      <c r="IO99" s="95"/>
      <c r="IP99" s="95"/>
      <c r="IQ99" s="95"/>
      <c r="IR99" s="95"/>
      <c r="IS99" s="95"/>
      <c r="IT99" s="95"/>
      <c r="IU99" s="95"/>
      <c r="IV99" s="95"/>
      <c r="IW99" s="95"/>
      <c r="IX99" s="95"/>
      <c r="IY99" s="95"/>
      <c r="IZ99" s="95"/>
      <c r="JA99" s="95"/>
      <c r="JB99" s="95"/>
      <c r="JC99" s="95"/>
      <c r="JD99" s="95"/>
      <c r="JE99" s="95"/>
      <c r="JF99" s="95"/>
      <c r="JG99" s="95"/>
      <c r="JH99" s="95"/>
      <c r="JI99" s="95"/>
      <c r="JJ99" s="95"/>
      <c r="JK99" s="95"/>
      <c r="JL99" s="95"/>
      <c r="JM99" s="95"/>
      <c r="JN99" s="95"/>
      <c r="JO99" s="95"/>
      <c r="JP99" s="95"/>
      <c r="JQ99" s="95"/>
      <c r="JR99" s="95"/>
      <c r="JS99" s="95"/>
      <c r="JT99" s="95"/>
      <c r="JU99" s="95"/>
      <c r="JV99" s="95"/>
      <c r="JW99" s="95"/>
      <c r="JX99" s="95"/>
      <c r="JY99" s="95"/>
      <c r="JZ99" s="95"/>
      <c r="KA99" s="95"/>
      <c r="KB99" s="95"/>
      <c r="KC99" s="95"/>
      <c r="KD99" s="95"/>
      <c r="KE99" s="95"/>
      <c r="KF99" s="95"/>
      <c r="KG99" s="95"/>
      <c r="KH99" s="95"/>
      <c r="KI99" s="95"/>
      <c r="KJ99" s="95"/>
      <c r="KK99" s="95"/>
      <c r="KL99" s="95"/>
      <c r="KM99" s="95"/>
      <c r="KN99" s="95"/>
      <c r="KO99" s="95"/>
      <c r="KP99" s="95"/>
      <c r="KQ99" s="95"/>
      <c r="KR99" s="95"/>
      <c r="KS99" s="95"/>
      <c r="KT99" s="95"/>
      <c r="KU99" s="95"/>
      <c r="KV99" s="95"/>
      <c r="KW99" s="95"/>
      <c r="KX99" s="95"/>
      <c r="KY99" s="95"/>
      <c r="KZ99" s="95"/>
      <c r="LA99" s="95"/>
      <c r="LB99" s="95"/>
      <c r="LC99" s="95"/>
      <c r="LD99" s="95"/>
      <c r="LE99" s="95"/>
      <c r="LF99" s="95"/>
      <c r="LG99" s="95"/>
      <c r="LH99" s="95"/>
      <c r="LI99" s="95"/>
      <c r="LJ99" s="95"/>
      <c r="LK99" s="95"/>
      <c r="LL99" s="95"/>
      <c r="LM99" s="95"/>
      <c r="LN99" s="95"/>
      <c r="LO99" s="95"/>
      <c r="LP99" s="95"/>
      <c r="LQ99" s="95"/>
      <c r="LR99" s="95"/>
      <c r="LS99" s="95"/>
    </row>
    <row r="100" spans="2:331" s="85" customFormat="1" ht="30" customHeight="1">
      <c r="B100" s="86"/>
      <c r="C100" s="1815" t="s">
        <v>279</v>
      </c>
      <c r="D100" s="1815"/>
      <c r="E100" s="1815"/>
      <c r="F100" s="143">
        <v>0</v>
      </c>
      <c r="G100" s="143" t="e">
        <f>IF(COLUMN(F$100)-COLUMN($L$18)+1&lt;=ROUND($L$18,0)-7,F$100,0)</f>
        <v>#VALUE!</v>
      </c>
      <c r="H100" s="143" t="e">
        <f t="shared" ref="H100:BM100" si="14">IF(COLUMN(G$100)-COLUMN($L$18)+1&lt;=ROUND($L$18,0)-7,G$100,0)</f>
        <v>#VALUE!</v>
      </c>
      <c r="I100" s="143" t="e">
        <f t="shared" si="14"/>
        <v>#VALUE!</v>
      </c>
      <c r="J100" s="143" t="e">
        <f t="shared" si="14"/>
        <v>#VALUE!</v>
      </c>
      <c r="K100" s="143" t="e">
        <f t="shared" si="14"/>
        <v>#VALUE!</v>
      </c>
      <c r="L100" s="143" t="e">
        <f t="shared" si="14"/>
        <v>#VALUE!</v>
      </c>
      <c r="M100" s="143" t="e">
        <f t="shared" si="14"/>
        <v>#VALUE!</v>
      </c>
      <c r="N100" s="143" t="e">
        <f t="shared" si="14"/>
        <v>#VALUE!</v>
      </c>
      <c r="O100" s="143" t="e">
        <f t="shared" si="14"/>
        <v>#VALUE!</v>
      </c>
      <c r="P100" s="143" t="e">
        <f t="shared" si="14"/>
        <v>#VALUE!</v>
      </c>
      <c r="Q100" s="143" t="e">
        <f t="shared" si="14"/>
        <v>#VALUE!</v>
      </c>
      <c r="R100" s="143" t="e">
        <f t="shared" si="14"/>
        <v>#VALUE!</v>
      </c>
      <c r="S100" s="143" t="e">
        <f t="shared" si="14"/>
        <v>#VALUE!</v>
      </c>
      <c r="T100" s="143" t="e">
        <f t="shared" si="14"/>
        <v>#VALUE!</v>
      </c>
      <c r="U100" s="143" t="e">
        <f t="shared" si="14"/>
        <v>#VALUE!</v>
      </c>
      <c r="V100" s="143" t="e">
        <f t="shared" si="14"/>
        <v>#VALUE!</v>
      </c>
      <c r="W100" s="143" t="e">
        <f t="shared" si="14"/>
        <v>#VALUE!</v>
      </c>
      <c r="X100" s="143" t="e">
        <f t="shared" si="14"/>
        <v>#VALUE!</v>
      </c>
      <c r="Y100" s="143" t="e">
        <f t="shared" si="14"/>
        <v>#VALUE!</v>
      </c>
      <c r="Z100" s="143" t="e">
        <f t="shared" si="14"/>
        <v>#VALUE!</v>
      </c>
      <c r="AA100" s="143" t="e">
        <f t="shared" si="14"/>
        <v>#VALUE!</v>
      </c>
      <c r="AB100" s="143" t="e">
        <f t="shared" si="14"/>
        <v>#VALUE!</v>
      </c>
      <c r="AC100" s="143" t="e">
        <f t="shared" si="14"/>
        <v>#VALUE!</v>
      </c>
      <c r="AD100" s="143" t="e">
        <f t="shared" si="14"/>
        <v>#VALUE!</v>
      </c>
      <c r="AE100" s="143" t="e">
        <f t="shared" si="14"/>
        <v>#VALUE!</v>
      </c>
      <c r="AF100" s="143" t="e">
        <f t="shared" si="14"/>
        <v>#VALUE!</v>
      </c>
      <c r="AG100" s="143" t="e">
        <f t="shared" si="14"/>
        <v>#VALUE!</v>
      </c>
      <c r="AH100" s="143" t="e">
        <f t="shared" si="14"/>
        <v>#VALUE!</v>
      </c>
      <c r="AI100" s="143" t="e">
        <f t="shared" si="14"/>
        <v>#VALUE!</v>
      </c>
      <c r="AJ100" s="143" t="e">
        <f t="shared" si="14"/>
        <v>#VALUE!</v>
      </c>
      <c r="AK100" s="143" t="e">
        <f t="shared" si="14"/>
        <v>#VALUE!</v>
      </c>
      <c r="AL100" s="143" t="e">
        <f t="shared" si="14"/>
        <v>#VALUE!</v>
      </c>
      <c r="AM100" s="143" t="e">
        <f t="shared" si="14"/>
        <v>#VALUE!</v>
      </c>
      <c r="AN100" s="143" t="e">
        <f t="shared" si="14"/>
        <v>#VALUE!</v>
      </c>
      <c r="AO100" s="143" t="e">
        <f t="shared" si="14"/>
        <v>#VALUE!</v>
      </c>
      <c r="AP100" s="143" t="e">
        <f t="shared" si="14"/>
        <v>#VALUE!</v>
      </c>
      <c r="AQ100" s="143" t="e">
        <f t="shared" si="14"/>
        <v>#VALUE!</v>
      </c>
      <c r="AR100" s="143" t="e">
        <f t="shared" si="14"/>
        <v>#VALUE!</v>
      </c>
      <c r="AS100" s="143" t="e">
        <f t="shared" si="14"/>
        <v>#VALUE!</v>
      </c>
      <c r="AT100" s="143" t="e">
        <f t="shared" si="14"/>
        <v>#VALUE!</v>
      </c>
      <c r="AU100" s="143" t="e">
        <f t="shared" si="14"/>
        <v>#VALUE!</v>
      </c>
      <c r="AV100" s="143" t="e">
        <f t="shared" si="14"/>
        <v>#VALUE!</v>
      </c>
      <c r="AW100" s="143" t="e">
        <f t="shared" si="14"/>
        <v>#VALUE!</v>
      </c>
      <c r="AX100" s="143" t="e">
        <f t="shared" si="14"/>
        <v>#VALUE!</v>
      </c>
      <c r="AY100" s="143" t="e">
        <f t="shared" si="14"/>
        <v>#VALUE!</v>
      </c>
      <c r="AZ100" s="143" t="e">
        <f t="shared" si="14"/>
        <v>#VALUE!</v>
      </c>
      <c r="BA100" s="143" t="e">
        <f t="shared" si="14"/>
        <v>#VALUE!</v>
      </c>
      <c r="BB100" s="143" t="e">
        <f t="shared" si="14"/>
        <v>#VALUE!</v>
      </c>
      <c r="BC100" s="143" t="e">
        <f t="shared" si="14"/>
        <v>#VALUE!</v>
      </c>
      <c r="BD100" s="143" t="e">
        <f t="shared" si="14"/>
        <v>#VALUE!</v>
      </c>
      <c r="BE100" s="143" t="e">
        <f t="shared" si="14"/>
        <v>#VALUE!</v>
      </c>
      <c r="BF100" s="143" t="e">
        <f t="shared" si="14"/>
        <v>#VALUE!</v>
      </c>
      <c r="BG100" s="143" t="e">
        <f t="shared" si="14"/>
        <v>#VALUE!</v>
      </c>
      <c r="BH100" s="143" t="e">
        <f t="shared" si="14"/>
        <v>#VALUE!</v>
      </c>
      <c r="BI100" s="143" t="e">
        <f t="shared" si="14"/>
        <v>#VALUE!</v>
      </c>
      <c r="BJ100" s="143" t="e">
        <f t="shared" si="14"/>
        <v>#VALUE!</v>
      </c>
      <c r="BK100" s="143" t="e">
        <f t="shared" si="14"/>
        <v>#VALUE!</v>
      </c>
      <c r="BL100" s="143" t="e">
        <f t="shared" si="14"/>
        <v>#VALUE!</v>
      </c>
      <c r="BM100" s="143" t="e">
        <f t="shared" si="14"/>
        <v>#VALUE!</v>
      </c>
      <c r="BN100" s="95"/>
      <c r="BO100" s="95"/>
      <c r="BP100" s="95"/>
      <c r="BQ100" s="95"/>
      <c r="BR100" s="95"/>
      <c r="BS100" s="95"/>
      <c r="BT100" s="95"/>
      <c r="BU100" s="95"/>
      <c r="BV100" s="95"/>
      <c r="BW100" s="95"/>
      <c r="BX100" s="95"/>
      <c r="BY100" s="95"/>
      <c r="BZ100" s="95"/>
      <c r="CA100" s="95"/>
      <c r="CB100" s="95"/>
      <c r="CC100" s="95"/>
      <c r="CD100" s="95"/>
      <c r="CE100" s="95"/>
      <c r="CF100" s="95"/>
      <c r="CG100" s="95"/>
      <c r="CH100" s="95"/>
      <c r="CI100" s="95"/>
      <c r="CJ100" s="95"/>
      <c r="CK100" s="95"/>
      <c r="CL100" s="95"/>
      <c r="CM100" s="95"/>
      <c r="CN100" s="95"/>
      <c r="CO100" s="95"/>
      <c r="CP100" s="95"/>
      <c r="CQ100" s="95"/>
      <c r="CR100" s="95"/>
      <c r="CS100" s="95"/>
      <c r="CT100" s="95"/>
      <c r="CU100" s="95"/>
      <c r="CV100" s="95"/>
      <c r="CW100" s="95"/>
      <c r="CX100" s="95"/>
      <c r="CY100" s="95"/>
      <c r="CZ100" s="95"/>
      <c r="DA100" s="95"/>
      <c r="DB100" s="95"/>
      <c r="DC100" s="95"/>
      <c r="DD100" s="95"/>
      <c r="DE100" s="95"/>
      <c r="DF100" s="95"/>
      <c r="DG100" s="95"/>
      <c r="DH100" s="95"/>
      <c r="DI100" s="95"/>
      <c r="DJ100" s="95"/>
      <c r="DK100" s="95"/>
      <c r="DL100" s="95"/>
      <c r="DM100" s="95"/>
      <c r="DN100" s="95"/>
      <c r="DO100" s="95"/>
      <c r="DP100" s="95"/>
      <c r="DQ100" s="95"/>
      <c r="DR100" s="95"/>
      <c r="DS100" s="95"/>
      <c r="DT100" s="95"/>
      <c r="DU100" s="95"/>
      <c r="DV100" s="95"/>
      <c r="DW100" s="95"/>
      <c r="DX100" s="95"/>
      <c r="DY100" s="95"/>
      <c r="DZ100" s="95"/>
      <c r="EA100" s="95"/>
      <c r="EB100" s="95"/>
      <c r="EC100" s="95"/>
      <c r="ED100" s="95"/>
      <c r="EE100" s="95"/>
      <c r="EF100" s="95"/>
      <c r="EG100" s="95"/>
      <c r="EH100" s="95"/>
      <c r="EI100" s="95"/>
      <c r="EJ100" s="95"/>
      <c r="EK100" s="95"/>
      <c r="EL100" s="95"/>
      <c r="EM100" s="95"/>
      <c r="EN100" s="95"/>
      <c r="EO100" s="95"/>
      <c r="EP100" s="95"/>
      <c r="EQ100" s="95"/>
      <c r="ER100" s="95"/>
      <c r="ES100" s="95"/>
      <c r="ET100" s="95"/>
      <c r="EU100" s="95"/>
      <c r="EV100" s="95"/>
      <c r="EW100" s="95"/>
      <c r="EX100" s="95"/>
      <c r="EY100" s="95"/>
      <c r="EZ100" s="95"/>
      <c r="FA100" s="95"/>
      <c r="FB100" s="95"/>
      <c r="FC100" s="95"/>
      <c r="FD100" s="95"/>
      <c r="FE100" s="95"/>
      <c r="FF100" s="95"/>
      <c r="FG100" s="95"/>
      <c r="FH100" s="95"/>
      <c r="FI100" s="95"/>
      <c r="FJ100" s="95"/>
      <c r="FK100" s="95"/>
      <c r="FL100" s="95"/>
      <c r="FM100" s="95"/>
      <c r="FN100" s="95"/>
      <c r="FO100" s="95"/>
      <c r="FP100" s="95"/>
      <c r="FQ100" s="95"/>
      <c r="FR100" s="95"/>
      <c r="FS100" s="95"/>
      <c r="FT100" s="95"/>
      <c r="FU100" s="95"/>
      <c r="FV100" s="95"/>
      <c r="FW100" s="95"/>
      <c r="FX100" s="95"/>
      <c r="FY100" s="95"/>
      <c r="FZ100" s="95"/>
      <c r="GA100" s="95"/>
      <c r="GB100" s="95"/>
      <c r="GC100" s="95"/>
      <c r="GD100" s="95"/>
      <c r="GE100" s="95"/>
      <c r="GF100" s="95"/>
      <c r="GG100" s="95"/>
      <c r="GH100" s="95"/>
      <c r="GI100" s="95"/>
      <c r="GJ100" s="95"/>
      <c r="GK100" s="95"/>
      <c r="GL100" s="95"/>
      <c r="GM100" s="95"/>
      <c r="GN100" s="95"/>
      <c r="GO100" s="95"/>
      <c r="GP100" s="95"/>
      <c r="GQ100" s="95"/>
      <c r="GR100" s="95"/>
      <c r="GS100" s="95"/>
      <c r="GT100" s="95"/>
      <c r="GU100" s="95"/>
      <c r="GV100" s="95"/>
      <c r="GW100" s="133"/>
      <c r="GX100" s="133"/>
      <c r="GY100" s="133"/>
      <c r="GZ100" s="133"/>
      <c r="HA100" s="133"/>
      <c r="HB100" s="133"/>
      <c r="HC100" s="133"/>
      <c r="HD100" s="133"/>
      <c r="HE100" s="133"/>
      <c r="HF100" s="133"/>
      <c r="HG100" s="95"/>
      <c r="HH100" s="95"/>
      <c r="HI100" s="95"/>
      <c r="HJ100" s="95"/>
      <c r="HK100" s="95"/>
      <c r="HL100" s="95"/>
      <c r="HM100" s="95"/>
      <c r="HN100" s="95"/>
      <c r="HO100" s="95"/>
      <c r="HP100" s="95"/>
      <c r="HQ100" s="95"/>
      <c r="HR100" s="95"/>
      <c r="HS100" s="95"/>
      <c r="HT100" s="95"/>
      <c r="HU100" s="95"/>
      <c r="HV100" s="95"/>
      <c r="HW100" s="95"/>
      <c r="HX100" s="95"/>
      <c r="HY100" s="95"/>
      <c r="HZ100" s="95"/>
      <c r="IA100" s="95"/>
      <c r="IB100" s="95"/>
      <c r="IC100" s="95"/>
      <c r="ID100" s="95"/>
      <c r="IE100" s="95"/>
      <c r="IF100" s="95"/>
      <c r="IG100" s="95"/>
      <c r="IH100" s="95"/>
      <c r="II100" s="95"/>
      <c r="IJ100" s="95"/>
      <c r="IK100" s="95"/>
      <c r="IL100" s="95"/>
      <c r="IM100" s="95"/>
      <c r="IN100" s="95"/>
      <c r="IO100" s="95"/>
      <c r="IP100" s="95"/>
      <c r="IQ100" s="95"/>
      <c r="IR100" s="95"/>
      <c r="IS100" s="95"/>
      <c r="IT100" s="95"/>
      <c r="IU100" s="95"/>
      <c r="IV100" s="95"/>
      <c r="IW100" s="95"/>
      <c r="IX100" s="95"/>
      <c r="IY100" s="95"/>
      <c r="IZ100" s="95"/>
      <c r="JA100" s="95"/>
      <c r="JB100" s="95"/>
      <c r="JC100" s="95"/>
      <c r="JD100" s="95"/>
      <c r="JE100" s="95"/>
      <c r="JF100" s="95"/>
      <c r="JG100" s="95"/>
      <c r="JH100" s="95"/>
      <c r="JI100" s="95"/>
      <c r="JJ100" s="95"/>
      <c r="JK100" s="95"/>
      <c r="JL100" s="95"/>
      <c r="JM100" s="95"/>
      <c r="JN100" s="95"/>
      <c r="JO100" s="95"/>
      <c r="JP100" s="95"/>
      <c r="JQ100" s="95"/>
      <c r="JR100" s="95"/>
      <c r="JS100" s="95"/>
      <c r="JT100" s="95"/>
      <c r="JU100" s="95"/>
      <c r="JV100" s="95"/>
      <c r="JW100" s="95"/>
      <c r="JX100" s="95"/>
      <c r="JY100" s="95"/>
      <c r="JZ100" s="95"/>
      <c r="KA100" s="95"/>
      <c r="KB100" s="95"/>
      <c r="KC100" s="95"/>
      <c r="KD100" s="95"/>
      <c r="KE100" s="95"/>
      <c r="KF100" s="95"/>
      <c r="KG100" s="95"/>
      <c r="KH100" s="95"/>
      <c r="KI100" s="95"/>
      <c r="KJ100" s="95"/>
      <c r="KK100" s="95"/>
      <c r="KL100" s="95"/>
      <c r="KM100" s="95"/>
      <c r="KN100" s="95"/>
      <c r="KO100" s="95"/>
      <c r="KP100" s="95"/>
      <c r="KQ100" s="95"/>
      <c r="KR100" s="95"/>
      <c r="KS100" s="95"/>
      <c r="KT100" s="95"/>
      <c r="KU100" s="95"/>
      <c r="KV100" s="95"/>
      <c r="KW100" s="95"/>
      <c r="KX100" s="95"/>
      <c r="KY100" s="95"/>
      <c r="KZ100" s="95"/>
      <c r="LA100" s="95"/>
      <c r="LB100" s="95"/>
      <c r="LC100" s="95"/>
      <c r="LD100" s="95"/>
      <c r="LE100" s="95"/>
      <c r="LF100" s="95"/>
      <c r="LG100" s="95"/>
      <c r="LH100" s="95"/>
      <c r="LI100" s="95"/>
      <c r="LJ100" s="95"/>
      <c r="LK100" s="95"/>
      <c r="LL100" s="95"/>
      <c r="LM100" s="95"/>
      <c r="LN100" s="95"/>
      <c r="LO100" s="95"/>
      <c r="LP100" s="95"/>
      <c r="LQ100" s="95"/>
      <c r="LR100" s="95"/>
      <c r="LS100" s="95"/>
    </row>
    <row r="101" spans="2:331" s="85" customFormat="1" ht="30" customHeight="1">
      <c r="B101" s="86"/>
      <c r="C101" s="1815" t="s">
        <v>280</v>
      </c>
      <c r="D101" s="1815"/>
      <c r="E101" s="1815"/>
      <c r="F101" s="143">
        <v>0</v>
      </c>
      <c r="G101" s="143" t="e">
        <f>IF(COLUMN(F$101)-COLUMN($L$18)+1&lt;=ROUND($L$18,0)-7,F$101,0)</f>
        <v>#VALUE!</v>
      </c>
      <c r="H101" s="143" t="e">
        <f t="shared" ref="H101:BM101" si="15">IF(COLUMN(G$101)-COLUMN($L$18)+1&lt;=ROUND($L$18,0)-7,G$101,0)</f>
        <v>#VALUE!</v>
      </c>
      <c r="I101" s="143" t="e">
        <f t="shared" si="15"/>
        <v>#VALUE!</v>
      </c>
      <c r="J101" s="143" t="e">
        <f t="shared" si="15"/>
        <v>#VALUE!</v>
      </c>
      <c r="K101" s="143" t="e">
        <f t="shared" si="15"/>
        <v>#VALUE!</v>
      </c>
      <c r="L101" s="143" t="e">
        <f t="shared" si="15"/>
        <v>#VALUE!</v>
      </c>
      <c r="M101" s="143" t="e">
        <f t="shared" si="15"/>
        <v>#VALUE!</v>
      </c>
      <c r="N101" s="143" t="e">
        <f t="shared" si="15"/>
        <v>#VALUE!</v>
      </c>
      <c r="O101" s="143" t="e">
        <f t="shared" si="15"/>
        <v>#VALUE!</v>
      </c>
      <c r="P101" s="143" t="e">
        <f t="shared" si="15"/>
        <v>#VALUE!</v>
      </c>
      <c r="Q101" s="143" t="e">
        <f t="shared" si="15"/>
        <v>#VALUE!</v>
      </c>
      <c r="R101" s="143" t="e">
        <f t="shared" si="15"/>
        <v>#VALUE!</v>
      </c>
      <c r="S101" s="143" t="e">
        <f t="shared" si="15"/>
        <v>#VALUE!</v>
      </c>
      <c r="T101" s="143" t="e">
        <f t="shared" si="15"/>
        <v>#VALUE!</v>
      </c>
      <c r="U101" s="143" t="e">
        <f t="shared" si="15"/>
        <v>#VALUE!</v>
      </c>
      <c r="V101" s="143" t="e">
        <f t="shared" si="15"/>
        <v>#VALUE!</v>
      </c>
      <c r="W101" s="143" t="e">
        <f t="shared" si="15"/>
        <v>#VALUE!</v>
      </c>
      <c r="X101" s="143" t="e">
        <f t="shared" si="15"/>
        <v>#VALUE!</v>
      </c>
      <c r="Y101" s="143" t="e">
        <f t="shared" si="15"/>
        <v>#VALUE!</v>
      </c>
      <c r="Z101" s="143" t="e">
        <f t="shared" si="15"/>
        <v>#VALUE!</v>
      </c>
      <c r="AA101" s="143" t="e">
        <f t="shared" si="15"/>
        <v>#VALUE!</v>
      </c>
      <c r="AB101" s="143" t="e">
        <f t="shared" si="15"/>
        <v>#VALUE!</v>
      </c>
      <c r="AC101" s="143" t="e">
        <f t="shared" si="15"/>
        <v>#VALUE!</v>
      </c>
      <c r="AD101" s="143" t="e">
        <f t="shared" si="15"/>
        <v>#VALUE!</v>
      </c>
      <c r="AE101" s="143" t="e">
        <f t="shared" si="15"/>
        <v>#VALUE!</v>
      </c>
      <c r="AF101" s="143" t="e">
        <f t="shared" si="15"/>
        <v>#VALUE!</v>
      </c>
      <c r="AG101" s="143" t="e">
        <f t="shared" si="15"/>
        <v>#VALUE!</v>
      </c>
      <c r="AH101" s="143" t="e">
        <f t="shared" si="15"/>
        <v>#VALUE!</v>
      </c>
      <c r="AI101" s="143" t="e">
        <f t="shared" si="15"/>
        <v>#VALUE!</v>
      </c>
      <c r="AJ101" s="143" t="e">
        <f t="shared" si="15"/>
        <v>#VALUE!</v>
      </c>
      <c r="AK101" s="143" t="e">
        <f t="shared" si="15"/>
        <v>#VALUE!</v>
      </c>
      <c r="AL101" s="143" t="e">
        <f t="shared" si="15"/>
        <v>#VALUE!</v>
      </c>
      <c r="AM101" s="143" t="e">
        <f t="shared" si="15"/>
        <v>#VALUE!</v>
      </c>
      <c r="AN101" s="143" t="e">
        <f t="shared" si="15"/>
        <v>#VALUE!</v>
      </c>
      <c r="AO101" s="143" t="e">
        <f t="shared" si="15"/>
        <v>#VALUE!</v>
      </c>
      <c r="AP101" s="143" t="e">
        <f t="shared" si="15"/>
        <v>#VALUE!</v>
      </c>
      <c r="AQ101" s="143" t="e">
        <f t="shared" si="15"/>
        <v>#VALUE!</v>
      </c>
      <c r="AR101" s="143" t="e">
        <f t="shared" si="15"/>
        <v>#VALUE!</v>
      </c>
      <c r="AS101" s="143" t="e">
        <f t="shared" si="15"/>
        <v>#VALUE!</v>
      </c>
      <c r="AT101" s="143" t="e">
        <f t="shared" si="15"/>
        <v>#VALUE!</v>
      </c>
      <c r="AU101" s="143" t="e">
        <f t="shared" si="15"/>
        <v>#VALUE!</v>
      </c>
      <c r="AV101" s="143" t="e">
        <f t="shared" si="15"/>
        <v>#VALUE!</v>
      </c>
      <c r="AW101" s="143" t="e">
        <f t="shared" si="15"/>
        <v>#VALUE!</v>
      </c>
      <c r="AX101" s="143" t="e">
        <f t="shared" si="15"/>
        <v>#VALUE!</v>
      </c>
      <c r="AY101" s="143" t="e">
        <f t="shared" si="15"/>
        <v>#VALUE!</v>
      </c>
      <c r="AZ101" s="143" t="e">
        <f t="shared" si="15"/>
        <v>#VALUE!</v>
      </c>
      <c r="BA101" s="143" t="e">
        <f t="shared" si="15"/>
        <v>#VALUE!</v>
      </c>
      <c r="BB101" s="143" t="e">
        <f t="shared" si="15"/>
        <v>#VALUE!</v>
      </c>
      <c r="BC101" s="143" t="e">
        <f t="shared" si="15"/>
        <v>#VALUE!</v>
      </c>
      <c r="BD101" s="143" t="e">
        <f t="shared" si="15"/>
        <v>#VALUE!</v>
      </c>
      <c r="BE101" s="143" t="e">
        <f t="shared" si="15"/>
        <v>#VALUE!</v>
      </c>
      <c r="BF101" s="143" t="e">
        <f t="shared" si="15"/>
        <v>#VALUE!</v>
      </c>
      <c r="BG101" s="143" t="e">
        <f t="shared" si="15"/>
        <v>#VALUE!</v>
      </c>
      <c r="BH101" s="143" t="e">
        <f t="shared" si="15"/>
        <v>#VALUE!</v>
      </c>
      <c r="BI101" s="143" t="e">
        <f t="shared" si="15"/>
        <v>#VALUE!</v>
      </c>
      <c r="BJ101" s="143" t="e">
        <f t="shared" si="15"/>
        <v>#VALUE!</v>
      </c>
      <c r="BK101" s="143" t="e">
        <f t="shared" si="15"/>
        <v>#VALUE!</v>
      </c>
      <c r="BL101" s="143" t="e">
        <f t="shared" si="15"/>
        <v>#VALUE!</v>
      </c>
      <c r="BM101" s="143" t="e">
        <f t="shared" si="15"/>
        <v>#VALUE!</v>
      </c>
      <c r="BN101" s="95"/>
      <c r="BO101" s="95"/>
      <c r="BP101" s="95"/>
      <c r="BQ101" s="95"/>
      <c r="BR101" s="95"/>
      <c r="BS101" s="95"/>
      <c r="BT101" s="95"/>
      <c r="BU101" s="95"/>
      <c r="BV101" s="95"/>
      <c r="BW101" s="95"/>
      <c r="BX101" s="95"/>
      <c r="BY101" s="95"/>
      <c r="BZ101" s="95"/>
      <c r="CA101" s="95"/>
      <c r="CB101" s="95"/>
      <c r="CC101" s="95"/>
      <c r="CD101" s="95"/>
      <c r="CE101" s="95"/>
      <c r="CF101" s="95"/>
      <c r="CG101" s="95"/>
      <c r="CH101" s="95"/>
      <c r="CI101" s="95"/>
      <c r="CJ101" s="95"/>
      <c r="CK101" s="95"/>
      <c r="CL101" s="95"/>
      <c r="CM101" s="95"/>
      <c r="CN101" s="95"/>
      <c r="CO101" s="95"/>
      <c r="CP101" s="95"/>
      <c r="CQ101" s="95"/>
      <c r="CR101" s="95"/>
      <c r="CS101" s="95"/>
      <c r="CT101" s="95"/>
      <c r="CU101" s="95"/>
      <c r="CV101" s="95"/>
      <c r="CW101" s="95"/>
      <c r="CX101" s="95"/>
      <c r="CY101" s="95"/>
      <c r="CZ101" s="95"/>
      <c r="DA101" s="95"/>
      <c r="DB101" s="95"/>
      <c r="DC101" s="95"/>
      <c r="DD101" s="95"/>
      <c r="DE101" s="95"/>
      <c r="DF101" s="95"/>
      <c r="DG101" s="95"/>
      <c r="DH101" s="95"/>
      <c r="DI101" s="95"/>
      <c r="DJ101" s="95"/>
      <c r="DK101" s="95"/>
      <c r="DL101" s="95"/>
      <c r="DM101" s="95"/>
      <c r="DN101" s="95"/>
      <c r="DO101" s="95"/>
      <c r="DP101" s="95"/>
      <c r="DQ101" s="95"/>
      <c r="DR101" s="95"/>
      <c r="DS101" s="95"/>
      <c r="DT101" s="95"/>
      <c r="DU101" s="95"/>
      <c r="DV101" s="95"/>
      <c r="DW101" s="95"/>
      <c r="DX101" s="95"/>
      <c r="DY101" s="95"/>
      <c r="DZ101" s="95"/>
      <c r="EA101" s="95"/>
      <c r="EB101" s="95"/>
      <c r="EC101" s="95"/>
      <c r="ED101" s="95"/>
      <c r="EE101" s="95"/>
      <c r="EF101" s="95"/>
      <c r="EG101" s="95"/>
      <c r="EH101" s="95"/>
      <c r="EI101" s="95"/>
      <c r="EJ101" s="95"/>
      <c r="EK101" s="95"/>
      <c r="EL101" s="95"/>
      <c r="EM101" s="95"/>
      <c r="EN101" s="95"/>
      <c r="EO101" s="95"/>
      <c r="EP101" s="95"/>
      <c r="EQ101" s="95"/>
      <c r="ER101" s="95"/>
      <c r="ES101" s="95"/>
      <c r="ET101" s="95"/>
      <c r="EU101" s="95"/>
      <c r="EV101" s="95"/>
      <c r="EW101" s="95"/>
      <c r="EX101" s="95"/>
      <c r="EY101" s="95"/>
      <c r="EZ101" s="95"/>
      <c r="FA101" s="95"/>
      <c r="FB101" s="95"/>
      <c r="FC101" s="95"/>
      <c r="FD101" s="95"/>
      <c r="FE101" s="95"/>
      <c r="FF101" s="95"/>
      <c r="FG101" s="95"/>
      <c r="FH101" s="95"/>
      <c r="FI101" s="95"/>
      <c r="FJ101" s="95"/>
      <c r="FK101" s="95"/>
      <c r="FL101" s="95"/>
      <c r="FM101" s="95"/>
      <c r="FN101" s="95"/>
      <c r="FO101" s="95"/>
      <c r="FP101" s="95"/>
      <c r="FQ101" s="95"/>
      <c r="FR101" s="95"/>
      <c r="FS101" s="95"/>
      <c r="FT101" s="95"/>
      <c r="FU101" s="95"/>
      <c r="FV101" s="95"/>
      <c r="FW101" s="95"/>
      <c r="FX101" s="95"/>
      <c r="FY101" s="95"/>
      <c r="FZ101" s="95"/>
      <c r="GA101" s="95"/>
      <c r="GB101" s="95"/>
      <c r="GC101" s="95"/>
      <c r="GD101" s="95"/>
      <c r="GE101" s="95"/>
      <c r="GF101" s="95"/>
      <c r="GG101" s="95"/>
      <c r="GH101" s="95"/>
      <c r="GI101" s="95"/>
      <c r="GJ101" s="95"/>
      <c r="GK101" s="95"/>
      <c r="GL101" s="95"/>
      <c r="GM101" s="95"/>
      <c r="GN101" s="95"/>
      <c r="GO101" s="95"/>
      <c r="GP101" s="95"/>
      <c r="GQ101" s="95"/>
      <c r="GR101" s="95"/>
      <c r="GS101" s="95"/>
      <c r="GT101" s="95"/>
      <c r="GU101" s="95"/>
      <c r="GV101" s="95"/>
      <c r="GW101" s="133"/>
      <c r="GX101" s="133"/>
      <c r="GY101" s="133"/>
      <c r="GZ101" s="133"/>
      <c r="HA101" s="133"/>
      <c r="HB101" s="133"/>
      <c r="HC101" s="133"/>
      <c r="HD101" s="133"/>
      <c r="HE101" s="133"/>
      <c r="HF101" s="133"/>
      <c r="HG101" s="95"/>
      <c r="HH101" s="95"/>
      <c r="HI101" s="95"/>
      <c r="HJ101" s="95"/>
      <c r="HK101" s="95"/>
      <c r="HL101" s="95"/>
      <c r="HM101" s="95"/>
      <c r="HN101" s="95"/>
      <c r="HO101" s="95"/>
      <c r="HP101" s="95"/>
      <c r="HQ101" s="95"/>
      <c r="HR101" s="95"/>
      <c r="HS101" s="95"/>
      <c r="HT101" s="95"/>
      <c r="HU101" s="95"/>
      <c r="HV101" s="95"/>
      <c r="HW101" s="95"/>
      <c r="HX101" s="95"/>
      <c r="HY101" s="95"/>
      <c r="HZ101" s="95"/>
      <c r="IA101" s="95"/>
      <c r="IB101" s="95"/>
      <c r="IC101" s="95"/>
      <c r="ID101" s="95"/>
      <c r="IE101" s="95"/>
      <c r="IF101" s="95"/>
      <c r="IG101" s="95"/>
      <c r="IH101" s="95"/>
      <c r="II101" s="95"/>
      <c r="IJ101" s="95"/>
      <c r="IK101" s="95"/>
      <c r="IL101" s="95"/>
      <c r="IM101" s="95"/>
      <c r="IN101" s="95"/>
      <c r="IO101" s="95"/>
      <c r="IP101" s="95"/>
      <c r="IQ101" s="95"/>
      <c r="IR101" s="95"/>
      <c r="IS101" s="95"/>
      <c r="IT101" s="95"/>
      <c r="IU101" s="95"/>
      <c r="IV101" s="95"/>
      <c r="IW101" s="95"/>
      <c r="IX101" s="95"/>
      <c r="IY101" s="95"/>
      <c r="IZ101" s="95"/>
      <c r="JA101" s="95"/>
      <c r="JB101" s="95"/>
      <c r="JC101" s="95"/>
      <c r="JD101" s="95"/>
      <c r="JE101" s="95"/>
      <c r="JF101" s="95"/>
      <c r="JG101" s="95"/>
      <c r="JH101" s="95"/>
      <c r="JI101" s="95"/>
      <c r="JJ101" s="95"/>
      <c r="JK101" s="95"/>
      <c r="JL101" s="95"/>
      <c r="JM101" s="95"/>
      <c r="JN101" s="95"/>
      <c r="JO101" s="95"/>
      <c r="JP101" s="95"/>
      <c r="JQ101" s="95"/>
      <c r="JR101" s="95"/>
      <c r="JS101" s="95"/>
      <c r="JT101" s="95"/>
      <c r="JU101" s="95"/>
      <c r="JV101" s="95"/>
      <c r="JW101" s="95"/>
      <c r="JX101" s="95"/>
      <c r="JY101" s="95"/>
      <c r="JZ101" s="95"/>
      <c r="KA101" s="95"/>
      <c r="KB101" s="95"/>
      <c r="KC101" s="95"/>
      <c r="KD101" s="95"/>
      <c r="KE101" s="95"/>
      <c r="KF101" s="95"/>
      <c r="KG101" s="95"/>
      <c r="KH101" s="95"/>
      <c r="KI101" s="95"/>
      <c r="KJ101" s="95"/>
      <c r="KK101" s="95"/>
      <c r="KL101" s="95"/>
      <c r="KM101" s="95"/>
      <c r="KN101" s="95"/>
      <c r="KO101" s="95"/>
      <c r="KP101" s="95"/>
      <c r="KQ101" s="95"/>
      <c r="KR101" s="95"/>
      <c r="KS101" s="95"/>
      <c r="KT101" s="95"/>
      <c r="KU101" s="95"/>
      <c r="KV101" s="95"/>
      <c r="KW101" s="95"/>
      <c r="KX101" s="95"/>
      <c r="KY101" s="95"/>
      <c r="KZ101" s="95"/>
      <c r="LA101" s="95"/>
      <c r="LB101" s="95"/>
      <c r="LC101" s="95"/>
      <c r="LD101" s="95"/>
      <c r="LE101" s="95"/>
      <c r="LF101" s="95"/>
      <c r="LG101" s="95"/>
      <c r="LH101" s="95"/>
      <c r="LI101" s="95"/>
      <c r="LJ101" s="95"/>
      <c r="LK101" s="95"/>
      <c r="LL101" s="95"/>
      <c r="LM101" s="95"/>
      <c r="LN101" s="95"/>
      <c r="LO101" s="95"/>
      <c r="LP101" s="95"/>
      <c r="LQ101" s="95"/>
      <c r="LR101" s="95"/>
      <c r="LS101" s="95"/>
    </row>
    <row r="102" spans="2:331" s="85" customFormat="1" ht="30" customHeight="1" thickBot="1">
      <c r="B102" s="86"/>
      <c r="C102" s="1815" t="s">
        <v>281</v>
      </c>
      <c r="D102" s="1815"/>
      <c r="E102" s="1815"/>
      <c r="F102" s="143">
        <v>0</v>
      </c>
      <c r="G102" s="143" t="e">
        <f>IF(COLUMN(F$102)-COLUMN($L$18)+1&lt;=ROUND($L$18,0)-7,F$102,0)</f>
        <v>#VALUE!</v>
      </c>
      <c r="H102" s="143" t="e">
        <f t="shared" ref="H102:BM102" si="16">IF(COLUMN(G$102)-COLUMN($L$18)+1&lt;=ROUND($L$18,0)-7,G$102,0)</f>
        <v>#VALUE!</v>
      </c>
      <c r="I102" s="143" t="e">
        <f t="shared" si="16"/>
        <v>#VALUE!</v>
      </c>
      <c r="J102" s="143" t="e">
        <f t="shared" si="16"/>
        <v>#VALUE!</v>
      </c>
      <c r="K102" s="143" t="e">
        <f t="shared" si="16"/>
        <v>#VALUE!</v>
      </c>
      <c r="L102" s="143" t="e">
        <f t="shared" si="16"/>
        <v>#VALUE!</v>
      </c>
      <c r="M102" s="143" t="e">
        <f t="shared" si="16"/>
        <v>#VALUE!</v>
      </c>
      <c r="N102" s="143" t="e">
        <f t="shared" si="16"/>
        <v>#VALUE!</v>
      </c>
      <c r="O102" s="143" t="e">
        <f t="shared" si="16"/>
        <v>#VALUE!</v>
      </c>
      <c r="P102" s="143" t="e">
        <f t="shared" si="16"/>
        <v>#VALUE!</v>
      </c>
      <c r="Q102" s="143" t="e">
        <f t="shared" si="16"/>
        <v>#VALUE!</v>
      </c>
      <c r="R102" s="143" t="e">
        <f t="shared" si="16"/>
        <v>#VALUE!</v>
      </c>
      <c r="S102" s="143" t="e">
        <f t="shared" si="16"/>
        <v>#VALUE!</v>
      </c>
      <c r="T102" s="143" t="e">
        <f t="shared" si="16"/>
        <v>#VALUE!</v>
      </c>
      <c r="U102" s="143" t="e">
        <f t="shared" si="16"/>
        <v>#VALUE!</v>
      </c>
      <c r="V102" s="143" t="e">
        <f t="shared" si="16"/>
        <v>#VALUE!</v>
      </c>
      <c r="W102" s="143" t="e">
        <f t="shared" si="16"/>
        <v>#VALUE!</v>
      </c>
      <c r="X102" s="143" t="e">
        <f t="shared" si="16"/>
        <v>#VALUE!</v>
      </c>
      <c r="Y102" s="143" t="e">
        <f t="shared" si="16"/>
        <v>#VALUE!</v>
      </c>
      <c r="Z102" s="143" t="e">
        <f t="shared" si="16"/>
        <v>#VALUE!</v>
      </c>
      <c r="AA102" s="143" t="e">
        <f t="shared" si="16"/>
        <v>#VALUE!</v>
      </c>
      <c r="AB102" s="143" t="e">
        <f t="shared" si="16"/>
        <v>#VALUE!</v>
      </c>
      <c r="AC102" s="143" t="e">
        <f t="shared" si="16"/>
        <v>#VALUE!</v>
      </c>
      <c r="AD102" s="143" t="e">
        <f t="shared" si="16"/>
        <v>#VALUE!</v>
      </c>
      <c r="AE102" s="143" t="e">
        <f t="shared" si="16"/>
        <v>#VALUE!</v>
      </c>
      <c r="AF102" s="143" t="e">
        <f t="shared" si="16"/>
        <v>#VALUE!</v>
      </c>
      <c r="AG102" s="143" t="e">
        <f t="shared" si="16"/>
        <v>#VALUE!</v>
      </c>
      <c r="AH102" s="143" t="e">
        <f t="shared" si="16"/>
        <v>#VALUE!</v>
      </c>
      <c r="AI102" s="143" t="e">
        <f t="shared" si="16"/>
        <v>#VALUE!</v>
      </c>
      <c r="AJ102" s="143" t="e">
        <f t="shared" si="16"/>
        <v>#VALUE!</v>
      </c>
      <c r="AK102" s="143" t="e">
        <f t="shared" si="16"/>
        <v>#VALUE!</v>
      </c>
      <c r="AL102" s="143" t="e">
        <f t="shared" si="16"/>
        <v>#VALUE!</v>
      </c>
      <c r="AM102" s="143" t="e">
        <f t="shared" si="16"/>
        <v>#VALUE!</v>
      </c>
      <c r="AN102" s="143" t="e">
        <f t="shared" si="16"/>
        <v>#VALUE!</v>
      </c>
      <c r="AO102" s="143" t="e">
        <f t="shared" si="16"/>
        <v>#VALUE!</v>
      </c>
      <c r="AP102" s="143" t="e">
        <f t="shared" si="16"/>
        <v>#VALUE!</v>
      </c>
      <c r="AQ102" s="143" t="e">
        <f t="shared" si="16"/>
        <v>#VALUE!</v>
      </c>
      <c r="AR102" s="143" t="e">
        <f t="shared" si="16"/>
        <v>#VALUE!</v>
      </c>
      <c r="AS102" s="143" t="e">
        <f t="shared" si="16"/>
        <v>#VALUE!</v>
      </c>
      <c r="AT102" s="143" t="e">
        <f t="shared" si="16"/>
        <v>#VALUE!</v>
      </c>
      <c r="AU102" s="143" t="e">
        <f t="shared" si="16"/>
        <v>#VALUE!</v>
      </c>
      <c r="AV102" s="143" t="e">
        <f t="shared" si="16"/>
        <v>#VALUE!</v>
      </c>
      <c r="AW102" s="143" t="e">
        <f t="shared" si="16"/>
        <v>#VALUE!</v>
      </c>
      <c r="AX102" s="143" t="e">
        <f t="shared" si="16"/>
        <v>#VALUE!</v>
      </c>
      <c r="AY102" s="143" t="e">
        <f t="shared" si="16"/>
        <v>#VALUE!</v>
      </c>
      <c r="AZ102" s="143" t="e">
        <f t="shared" si="16"/>
        <v>#VALUE!</v>
      </c>
      <c r="BA102" s="143" t="e">
        <f t="shared" si="16"/>
        <v>#VALUE!</v>
      </c>
      <c r="BB102" s="143" t="e">
        <f t="shared" si="16"/>
        <v>#VALUE!</v>
      </c>
      <c r="BC102" s="143" t="e">
        <f t="shared" si="16"/>
        <v>#VALUE!</v>
      </c>
      <c r="BD102" s="143" t="e">
        <f t="shared" si="16"/>
        <v>#VALUE!</v>
      </c>
      <c r="BE102" s="143" t="e">
        <f t="shared" si="16"/>
        <v>#VALUE!</v>
      </c>
      <c r="BF102" s="143" t="e">
        <f t="shared" si="16"/>
        <v>#VALUE!</v>
      </c>
      <c r="BG102" s="143" t="e">
        <f t="shared" si="16"/>
        <v>#VALUE!</v>
      </c>
      <c r="BH102" s="143" t="e">
        <f t="shared" si="16"/>
        <v>#VALUE!</v>
      </c>
      <c r="BI102" s="143" t="e">
        <f t="shared" si="16"/>
        <v>#VALUE!</v>
      </c>
      <c r="BJ102" s="143" t="e">
        <f t="shared" si="16"/>
        <v>#VALUE!</v>
      </c>
      <c r="BK102" s="143" t="e">
        <f t="shared" si="16"/>
        <v>#VALUE!</v>
      </c>
      <c r="BL102" s="143" t="e">
        <f t="shared" si="16"/>
        <v>#VALUE!</v>
      </c>
      <c r="BM102" s="143" t="e">
        <f t="shared" si="16"/>
        <v>#VALUE!</v>
      </c>
      <c r="BN102" s="95"/>
      <c r="BO102" s="95"/>
      <c r="BP102" s="95"/>
      <c r="BQ102" s="95"/>
      <c r="BR102" s="95"/>
      <c r="BS102" s="95"/>
      <c r="BT102" s="95"/>
      <c r="BU102" s="95"/>
      <c r="BV102" s="95"/>
      <c r="BW102" s="95"/>
      <c r="BX102" s="95"/>
      <c r="BY102" s="95"/>
      <c r="BZ102" s="95"/>
      <c r="CA102" s="95"/>
      <c r="CB102" s="95"/>
      <c r="CC102" s="95"/>
      <c r="CD102" s="95"/>
      <c r="CE102" s="95"/>
      <c r="CF102" s="95"/>
      <c r="CG102" s="95"/>
      <c r="CH102" s="95"/>
      <c r="CI102" s="95"/>
      <c r="CJ102" s="95"/>
      <c r="CK102" s="95"/>
      <c r="CL102" s="95"/>
      <c r="CM102" s="95"/>
      <c r="CN102" s="95"/>
      <c r="CO102" s="95"/>
      <c r="CP102" s="95"/>
      <c r="CQ102" s="95"/>
      <c r="CR102" s="95"/>
      <c r="CS102" s="95"/>
      <c r="CT102" s="95"/>
      <c r="CU102" s="95"/>
      <c r="CV102" s="95"/>
      <c r="CW102" s="95"/>
      <c r="CX102" s="95"/>
      <c r="CY102" s="95"/>
      <c r="CZ102" s="95"/>
      <c r="DA102" s="95"/>
      <c r="DB102" s="95"/>
      <c r="DC102" s="95"/>
      <c r="DD102" s="95"/>
      <c r="DE102" s="95"/>
      <c r="DF102" s="95"/>
      <c r="DG102" s="95"/>
      <c r="DH102" s="95"/>
      <c r="DI102" s="95"/>
      <c r="DJ102" s="95"/>
      <c r="DK102" s="95"/>
      <c r="DL102" s="95"/>
      <c r="DM102" s="95"/>
      <c r="DN102" s="95"/>
      <c r="DO102" s="95"/>
      <c r="DP102" s="95"/>
      <c r="DQ102" s="95"/>
      <c r="DR102" s="95"/>
      <c r="DS102" s="95"/>
      <c r="DT102" s="95"/>
      <c r="DU102" s="95"/>
      <c r="DV102" s="95"/>
      <c r="DW102" s="95"/>
      <c r="DX102" s="95"/>
      <c r="DY102" s="95"/>
      <c r="DZ102" s="95"/>
      <c r="EA102" s="95"/>
      <c r="EB102" s="95"/>
      <c r="EC102" s="95"/>
      <c r="ED102" s="95"/>
      <c r="EE102" s="95"/>
      <c r="EF102" s="95"/>
      <c r="EG102" s="95"/>
      <c r="EH102" s="95"/>
      <c r="EI102" s="95"/>
      <c r="EJ102" s="95"/>
      <c r="EK102" s="95"/>
      <c r="EL102" s="95"/>
      <c r="EM102" s="95"/>
      <c r="EN102" s="95"/>
      <c r="EO102" s="95"/>
      <c r="EP102" s="95"/>
      <c r="EQ102" s="95"/>
      <c r="ER102" s="95"/>
      <c r="ES102" s="95"/>
      <c r="ET102" s="95"/>
      <c r="EU102" s="95"/>
      <c r="EV102" s="95"/>
      <c r="EW102" s="95"/>
      <c r="EX102" s="95"/>
      <c r="EY102" s="95"/>
      <c r="EZ102" s="95"/>
      <c r="FA102" s="95"/>
      <c r="FB102" s="95"/>
      <c r="FC102" s="95"/>
      <c r="FD102" s="95"/>
      <c r="FE102" s="95"/>
      <c r="FF102" s="95"/>
      <c r="FG102" s="95"/>
      <c r="FH102" s="95"/>
      <c r="FI102" s="95"/>
      <c r="FJ102" s="95"/>
      <c r="FK102" s="95"/>
      <c r="FL102" s="95"/>
      <c r="FM102" s="95"/>
      <c r="FN102" s="95"/>
      <c r="FO102" s="95"/>
      <c r="FP102" s="95"/>
      <c r="FQ102" s="95"/>
      <c r="FR102" s="95"/>
      <c r="FS102" s="95"/>
      <c r="FT102" s="95"/>
      <c r="FU102" s="95"/>
      <c r="FV102" s="95"/>
      <c r="FW102" s="95"/>
      <c r="FX102" s="95"/>
      <c r="FY102" s="95"/>
      <c r="FZ102" s="95"/>
      <c r="GA102" s="95"/>
      <c r="GB102" s="95"/>
      <c r="GC102" s="95"/>
      <c r="GD102" s="95"/>
      <c r="GE102" s="95"/>
      <c r="GF102" s="95"/>
      <c r="GG102" s="95"/>
      <c r="GH102" s="95"/>
      <c r="GI102" s="95"/>
      <c r="GJ102" s="95"/>
      <c r="GK102" s="95"/>
      <c r="GL102" s="95"/>
      <c r="GM102" s="95"/>
      <c r="GN102" s="95"/>
      <c r="GO102" s="95"/>
      <c r="GP102" s="95"/>
      <c r="GQ102" s="95"/>
      <c r="GR102" s="95"/>
      <c r="GS102" s="95"/>
      <c r="GT102" s="95"/>
      <c r="GU102" s="95"/>
      <c r="GV102" s="95"/>
      <c r="GW102" s="133"/>
      <c r="GX102" s="133"/>
      <c r="GY102" s="133"/>
      <c r="GZ102" s="133"/>
      <c r="HA102" s="133"/>
      <c r="HB102" s="133"/>
      <c r="HC102" s="133"/>
      <c r="HD102" s="133"/>
      <c r="HE102" s="133"/>
      <c r="HF102" s="133"/>
      <c r="HG102" s="95"/>
      <c r="HH102" s="95"/>
      <c r="HI102" s="95"/>
      <c r="HJ102" s="95"/>
      <c r="HK102" s="95"/>
      <c r="HL102" s="95"/>
      <c r="HM102" s="95"/>
      <c r="HN102" s="95"/>
      <c r="HO102" s="95"/>
      <c r="HP102" s="95"/>
      <c r="HQ102" s="95"/>
      <c r="HR102" s="95"/>
      <c r="HS102" s="95"/>
      <c r="HT102" s="95"/>
      <c r="HU102" s="95"/>
      <c r="HV102" s="95"/>
      <c r="HW102" s="95"/>
      <c r="HX102" s="95"/>
      <c r="HY102" s="95"/>
      <c r="HZ102" s="95"/>
      <c r="IA102" s="95"/>
      <c r="IB102" s="95"/>
      <c r="IC102" s="95"/>
      <c r="ID102" s="95"/>
      <c r="IE102" s="95"/>
      <c r="IF102" s="95"/>
      <c r="IG102" s="95"/>
      <c r="IH102" s="95"/>
      <c r="II102" s="95"/>
      <c r="IJ102" s="95"/>
      <c r="IK102" s="95"/>
      <c r="IL102" s="95"/>
      <c r="IM102" s="95"/>
      <c r="IN102" s="95"/>
      <c r="IO102" s="95"/>
      <c r="IP102" s="95"/>
      <c r="IQ102" s="95"/>
      <c r="IR102" s="95"/>
      <c r="IS102" s="95"/>
      <c r="IT102" s="95"/>
      <c r="IU102" s="95"/>
      <c r="IV102" s="95"/>
      <c r="IW102" s="95"/>
      <c r="IX102" s="95"/>
      <c r="IY102" s="95"/>
      <c r="IZ102" s="95"/>
      <c r="JA102" s="95"/>
      <c r="JB102" s="95"/>
      <c r="JC102" s="95"/>
      <c r="JD102" s="95"/>
      <c r="JE102" s="95"/>
      <c r="JF102" s="95"/>
      <c r="JG102" s="95"/>
      <c r="JH102" s="95"/>
      <c r="JI102" s="95"/>
      <c r="JJ102" s="95"/>
      <c r="JK102" s="95"/>
      <c r="JL102" s="95"/>
      <c r="JM102" s="95"/>
      <c r="JN102" s="95"/>
      <c r="JO102" s="95"/>
      <c r="JP102" s="95"/>
      <c r="JQ102" s="95"/>
      <c r="JR102" s="95"/>
      <c r="JS102" s="95"/>
      <c r="JT102" s="95"/>
      <c r="JU102" s="95"/>
      <c r="JV102" s="95"/>
      <c r="JW102" s="95"/>
      <c r="JX102" s="95"/>
      <c r="JY102" s="95"/>
      <c r="JZ102" s="95"/>
      <c r="KA102" s="95"/>
      <c r="KB102" s="95"/>
      <c r="KC102" s="95"/>
      <c r="KD102" s="95"/>
      <c r="KE102" s="95"/>
      <c r="KF102" s="95"/>
      <c r="KG102" s="95"/>
      <c r="KH102" s="95"/>
      <c r="KI102" s="95"/>
      <c r="KJ102" s="95"/>
      <c r="KK102" s="95"/>
      <c r="KL102" s="95"/>
      <c r="KM102" s="95"/>
      <c r="KN102" s="95"/>
      <c r="KO102" s="95"/>
      <c r="KP102" s="95"/>
      <c r="KQ102" s="95"/>
      <c r="KR102" s="95"/>
      <c r="KS102" s="95"/>
      <c r="KT102" s="95"/>
      <c r="KU102" s="95"/>
      <c r="KV102" s="95"/>
      <c r="KW102" s="95"/>
      <c r="KX102" s="95"/>
      <c r="KY102" s="95"/>
      <c r="KZ102" s="95"/>
      <c r="LA102" s="95"/>
      <c r="LB102" s="95"/>
      <c r="LC102" s="95"/>
      <c r="LD102" s="95"/>
      <c r="LE102" s="95"/>
      <c r="LF102" s="95"/>
      <c r="LG102" s="95"/>
      <c r="LH102" s="95"/>
      <c r="LI102" s="95"/>
      <c r="LJ102" s="95"/>
      <c r="LK102" s="95"/>
      <c r="LL102" s="95"/>
      <c r="LM102" s="95"/>
      <c r="LN102" s="95"/>
      <c r="LO102" s="95"/>
      <c r="LP102" s="95"/>
      <c r="LQ102" s="95"/>
      <c r="LR102" s="95"/>
      <c r="LS102" s="95"/>
    </row>
    <row r="103" spans="2:331" s="85" customFormat="1" ht="21">
      <c r="B103" s="86"/>
      <c r="C103" s="1900" t="s">
        <v>282</v>
      </c>
      <c r="D103" s="1900"/>
      <c r="E103" s="1901"/>
      <c r="F103" s="144"/>
      <c r="G103" s="144"/>
      <c r="H103" s="144"/>
      <c r="I103" s="144"/>
      <c r="J103" s="144"/>
      <c r="K103" s="144"/>
      <c r="L103" s="144"/>
      <c r="M103" s="144"/>
      <c r="N103" s="144"/>
      <c r="O103" s="144"/>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c r="AL103" s="144"/>
      <c r="AM103" s="144"/>
      <c r="AN103" s="144"/>
      <c r="AO103" s="144"/>
      <c r="AP103" s="144"/>
      <c r="AQ103" s="144"/>
      <c r="AR103" s="144"/>
      <c r="AS103" s="144"/>
      <c r="AT103" s="144"/>
      <c r="AU103" s="144"/>
      <c r="AV103" s="144"/>
      <c r="AW103" s="144"/>
      <c r="AX103" s="144"/>
      <c r="AY103" s="144"/>
      <c r="AZ103" s="144"/>
      <c r="BA103" s="144"/>
      <c r="BB103" s="144"/>
      <c r="BC103" s="144"/>
      <c r="BD103" s="144"/>
      <c r="BE103" s="144"/>
      <c r="BF103" s="144"/>
      <c r="BG103" s="144"/>
      <c r="BH103" s="144"/>
      <c r="BI103" s="144"/>
      <c r="BJ103" s="144"/>
      <c r="BK103" s="144"/>
      <c r="BL103" s="144"/>
      <c r="BM103" s="144"/>
      <c r="BN103" s="95"/>
      <c r="BO103" s="95"/>
      <c r="BP103" s="95"/>
      <c r="BQ103" s="95"/>
      <c r="BR103" s="95"/>
      <c r="BS103" s="95"/>
      <c r="BT103" s="95"/>
      <c r="BU103" s="95"/>
      <c r="BV103" s="95"/>
      <c r="BW103" s="95"/>
      <c r="BX103" s="95"/>
      <c r="BY103" s="95"/>
      <c r="BZ103" s="95"/>
      <c r="CA103" s="95"/>
      <c r="CB103" s="95"/>
      <c r="CC103" s="95"/>
      <c r="CD103" s="95"/>
      <c r="CE103" s="95"/>
      <c r="CF103" s="95"/>
      <c r="CG103" s="95"/>
      <c r="CH103" s="95"/>
      <c r="CI103" s="95"/>
      <c r="CJ103" s="95"/>
      <c r="CK103" s="95"/>
      <c r="CL103" s="95"/>
      <c r="CM103" s="95"/>
      <c r="CN103" s="95"/>
      <c r="CO103" s="95"/>
      <c r="CP103" s="95"/>
      <c r="CQ103" s="95"/>
      <c r="CR103" s="95"/>
      <c r="CS103" s="95"/>
      <c r="CT103" s="95"/>
      <c r="CU103" s="95"/>
      <c r="CV103" s="95"/>
      <c r="CW103" s="95"/>
      <c r="CX103" s="95"/>
      <c r="CY103" s="95"/>
      <c r="CZ103" s="95"/>
      <c r="DA103" s="95"/>
      <c r="DB103" s="95"/>
      <c r="DC103" s="95"/>
      <c r="DD103" s="95"/>
      <c r="DE103" s="95"/>
      <c r="DF103" s="95"/>
      <c r="DG103" s="95"/>
      <c r="DH103" s="95"/>
      <c r="DI103" s="95"/>
      <c r="DJ103" s="95"/>
      <c r="DK103" s="95"/>
      <c r="DL103" s="95"/>
      <c r="DM103" s="95"/>
      <c r="DN103" s="95"/>
      <c r="DO103" s="95"/>
      <c r="DP103" s="95"/>
      <c r="DQ103" s="95"/>
      <c r="DR103" s="95"/>
      <c r="DS103" s="95"/>
      <c r="DT103" s="95"/>
      <c r="DU103" s="95"/>
      <c r="DV103" s="95"/>
      <c r="DW103" s="95"/>
      <c r="DX103" s="95"/>
      <c r="DY103" s="95"/>
      <c r="DZ103" s="95"/>
      <c r="EA103" s="95"/>
      <c r="EB103" s="95"/>
      <c r="EC103" s="95"/>
      <c r="ED103" s="95"/>
      <c r="EE103" s="95"/>
      <c r="EF103" s="95"/>
      <c r="EG103" s="95"/>
      <c r="EH103" s="95"/>
      <c r="EI103" s="95"/>
      <c r="EJ103" s="95"/>
      <c r="EK103" s="95"/>
      <c r="EL103" s="95"/>
      <c r="EM103" s="95"/>
      <c r="EN103" s="95"/>
      <c r="EO103" s="95"/>
      <c r="EP103" s="95"/>
      <c r="EQ103" s="95"/>
      <c r="ER103" s="95"/>
      <c r="ES103" s="95"/>
      <c r="ET103" s="95"/>
      <c r="EU103" s="95"/>
      <c r="EV103" s="95"/>
      <c r="EW103" s="95"/>
      <c r="EX103" s="95"/>
      <c r="EY103" s="95"/>
      <c r="EZ103" s="95"/>
      <c r="FA103" s="95"/>
      <c r="FB103" s="95"/>
      <c r="FC103" s="95"/>
      <c r="FD103" s="95"/>
      <c r="FE103" s="95"/>
      <c r="FF103" s="95"/>
      <c r="FG103" s="95"/>
      <c r="FH103" s="95"/>
      <c r="FI103" s="95"/>
      <c r="FJ103" s="95"/>
      <c r="FK103" s="95"/>
      <c r="FL103" s="95"/>
      <c r="FM103" s="95"/>
      <c r="FN103" s="95"/>
      <c r="FO103" s="95"/>
      <c r="FP103" s="95"/>
      <c r="FQ103" s="95"/>
      <c r="FR103" s="95"/>
      <c r="FS103" s="95"/>
      <c r="FT103" s="95"/>
      <c r="FU103" s="95"/>
      <c r="FV103" s="95"/>
      <c r="FW103" s="95"/>
      <c r="FX103" s="95"/>
      <c r="FY103" s="95"/>
      <c r="FZ103" s="95"/>
      <c r="GA103" s="95"/>
      <c r="GB103" s="95"/>
      <c r="GC103" s="95"/>
      <c r="GD103" s="95"/>
      <c r="GE103" s="95"/>
      <c r="GF103" s="95"/>
      <c r="GG103" s="95"/>
      <c r="GH103" s="95"/>
      <c r="GI103" s="95"/>
      <c r="GJ103" s="95"/>
      <c r="GK103" s="95"/>
      <c r="GL103" s="95"/>
      <c r="GM103" s="95"/>
      <c r="GN103" s="95"/>
      <c r="GO103" s="95"/>
      <c r="GP103" s="95"/>
      <c r="GQ103" s="95"/>
      <c r="GR103" s="95"/>
      <c r="GS103" s="95"/>
      <c r="GT103" s="95"/>
      <c r="GU103" s="95"/>
      <c r="GV103" s="95"/>
      <c r="GW103" s="133"/>
      <c r="GX103" s="133"/>
      <c r="GY103" s="133"/>
      <c r="GZ103" s="133"/>
      <c r="HA103" s="133"/>
      <c r="HB103" s="133"/>
      <c r="HC103" s="133"/>
      <c r="HD103" s="133"/>
      <c r="HE103" s="133"/>
      <c r="HF103" s="133"/>
      <c r="HG103" s="95"/>
      <c r="HH103" s="95"/>
      <c r="HI103" s="95"/>
      <c r="HJ103" s="95"/>
      <c r="HK103" s="95"/>
      <c r="HL103" s="95"/>
      <c r="HM103" s="95"/>
      <c r="HN103" s="95"/>
      <c r="HO103" s="95"/>
      <c r="HP103" s="95"/>
      <c r="HQ103" s="95"/>
      <c r="HR103" s="95"/>
      <c r="HS103" s="95"/>
      <c r="HT103" s="95"/>
      <c r="HU103" s="95"/>
      <c r="HV103" s="95"/>
      <c r="HW103" s="95"/>
      <c r="HX103" s="95"/>
      <c r="HY103" s="95"/>
      <c r="HZ103" s="95"/>
      <c r="IA103" s="95"/>
      <c r="IB103" s="95"/>
      <c r="IC103" s="95"/>
      <c r="ID103" s="95"/>
      <c r="IE103" s="95"/>
      <c r="IF103" s="95"/>
      <c r="IG103" s="95"/>
      <c r="IH103" s="95"/>
      <c r="II103" s="95"/>
      <c r="IJ103" s="95"/>
      <c r="IK103" s="95"/>
      <c r="IL103" s="95"/>
      <c r="IM103" s="95"/>
      <c r="IN103" s="95"/>
      <c r="IO103" s="95"/>
      <c r="IP103" s="95"/>
      <c r="IQ103" s="95"/>
      <c r="IR103" s="95"/>
      <c r="IS103" s="95"/>
      <c r="IT103" s="95"/>
      <c r="IU103" s="95"/>
      <c r="IV103" s="95"/>
      <c r="IW103" s="95"/>
      <c r="IX103" s="95"/>
      <c r="IY103" s="95"/>
      <c r="IZ103" s="95"/>
      <c r="JA103" s="95"/>
      <c r="JB103" s="95"/>
      <c r="JC103" s="95"/>
      <c r="JD103" s="95"/>
      <c r="JE103" s="95"/>
      <c r="JF103" s="95"/>
      <c r="JG103" s="95"/>
      <c r="JH103" s="95"/>
      <c r="JI103" s="95"/>
      <c r="JJ103" s="95"/>
      <c r="JK103" s="95"/>
      <c r="JL103" s="95"/>
      <c r="JM103" s="95"/>
      <c r="JN103" s="95"/>
      <c r="JO103" s="95"/>
      <c r="JP103" s="95"/>
      <c r="JQ103" s="95"/>
      <c r="JR103" s="95"/>
      <c r="JS103" s="95"/>
      <c r="JT103" s="95"/>
      <c r="JU103" s="95"/>
      <c r="JV103" s="95"/>
      <c r="JW103" s="95"/>
      <c r="JX103" s="95"/>
      <c r="JY103" s="95"/>
      <c r="JZ103" s="95"/>
      <c r="KA103" s="95"/>
      <c r="KB103" s="95"/>
      <c r="KC103" s="95"/>
      <c r="KD103" s="95"/>
      <c r="KE103" s="95"/>
      <c r="KF103" s="95"/>
      <c r="KG103" s="95"/>
      <c r="KH103" s="95"/>
      <c r="KI103" s="95"/>
      <c r="KJ103" s="95"/>
      <c r="KK103" s="95"/>
      <c r="KL103" s="95"/>
      <c r="KM103" s="95"/>
      <c r="KN103" s="95"/>
      <c r="KO103" s="95"/>
      <c r="KP103" s="95"/>
      <c r="KQ103" s="95"/>
      <c r="KR103" s="95"/>
      <c r="KS103" s="95"/>
      <c r="KT103" s="95"/>
      <c r="KU103" s="95"/>
      <c r="KV103" s="95"/>
      <c r="KW103" s="95"/>
      <c r="KX103" s="95"/>
      <c r="KY103" s="95"/>
      <c r="KZ103" s="95"/>
      <c r="LA103" s="95"/>
      <c r="LB103" s="95"/>
      <c r="LC103" s="95"/>
      <c r="LD103" s="95"/>
      <c r="LE103" s="95"/>
      <c r="LF103" s="95"/>
      <c r="LG103" s="95"/>
      <c r="LH103" s="95"/>
      <c r="LI103" s="95"/>
      <c r="LJ103" s="95"/>
      <c r="LK103" s="95"/>
      <c r="LL103" s="95"/>
      <c r="LM103" s="95"/>
      <c r="LN103" s="95"/>
      <c r="LO103" s="95"/>
      <c r="LP103" s="95"/>
      <c r="LQ103" s="95"/>
      <c r="LR103" s="95"/>
      <c r="LS103" s="95"/>
    </row>
    <row r="104" spans="2:331" s="85" customFormat="1" ht="30" customHeight="1">
      <c r="B104" s="86"/>
      <c r="C104" s="1815" t="s">
        <v>283</v>
      </c>
      <c r="D104" s="1815"/>
      <c r="E104" s="1815"/>
      <c r="F104" s="143">
        <v>0</v>
      </c>
      <c r="G104" s="143" t="e">
        <f>IF(COLUMN(F$104)-COLUMN($L$18)+1&lt;=ROUND($L$18,0)-7,F$104,0)</f>
        <v>#VALUE!</v>
      </c>
      <c r="H104" s="143" t="e">
        <f t="shared" ref="H104:BM104" si="17">IF(COLUMN(G$104)-COLUMN($L$18)+1&lt;=ROUND($L$18,0)-7,G$104,0)</f>
        <v>#VALUE!</v>
      </c>
      <c r="I104" s="143" t="e">
        <f t="shared" si="17"/>
        <v>#VALUE!</v>
      </c>
      <c r="J104" s="143" t="e">
        <f t="shared" si="17"/>
        <v>#VALUE!</v>
      </c>
      <c r="K104" s="143" t="e">
        <f t="shared" si="17"/>
        <v>#VALUE!</v>
      </c>
      <c r="L104" s="143" t="e">
        <f t="shared" si="17"/>
        <v>#VALUE!</v>
      </c>
      <c r="M104" s="143" t="e">
        <f t="shared" si="17"/>
        <v>#VALUE!</v>
      </c>
      <c r="N104" s="143" t="e">
        <f t="shared" si="17"/>
        <v>#VALUE!</v>
      </c>
      <c r="O104" s="143" t="e">
        <f t="shared" si="17"/>
        <v>#VALUE!</v>
      </c>
      <c r="P104" s="143" t="e">
        <f t="shared" si="17"/>
        <v>#VALUE!</v>
      </c>
      <c r="Q104" s="143" t="e">
        <f t="shared" si="17"/>
        <v>#VALUE!</v>
      </c>
      <c r="R104" s="143" t="e">
        <f t="shared" si="17"/>
        <v>#VALUE!</v>
      </c>
      <c r="S104" s="143" t="e">
        <f t="shared" si="17"/>
        <v>#VALUE!</v>
      </c>
      <c r="T104" s="143" t="e">
        <f t="shared" si="17"/>
        <v>#VALUE!</v>
      </c>
      <c r="U104" s="143" t="e">
        <f t="shared" si="17"/>
        <v>#VALUE!</v>
      </c>
      <c r="V104" s="143" t="e">
        <f t="shared" si="17"/>
        <v>#VALUE!</v>
      </c>
      <c r="W104" s="143" t="e">
        <f t="shared" si="17"/>
        <v>#VALUE!</v>
      </c>
      <c r="X104" s="143" t="e">
        <f t="shared" si="17"/>
        <v>#VALUE!</v>
      </c>
      <c r="Y104" s="143" t="e">
        <f t="shared" si="17"/>
        <v>#VALUE!</v>
      </c>
      <c r="Z104" s="143" t="e">
        <f t="shared" si="17"/>
        <v>#VALUE!</v>
      </c>
      <c r="AA104" s="143" t="e">
        <f t="shared" si="17"/>
        <v>#VALUE!</v>
      </c>
      <c r="AB104" s="143" t="e">
        <f t="shared" si="17"/>
        <v>#VALUE!</v>
      </c>
      <c r="AC104" s="143" t="e">
        <f t="shared" si="17"/>
        <v>#VALUE!</v>
      </c>
      <c r="AD104" s="143" t="e">
        <f t="shared" si="17"/>
        <v>#VALUE!</v>
      </c>
      <c r="AE104" s="143" t="e">
        <f t="shared" si="17"/>
        <v>#VALUE!</v>
      </c>
      <c r="AF104" s="143" t="e">
        <f t="shared" si="17"/>
        <v>#VALUE!</v>
      </c>
      <c r="AG104" s="143" t="e">
        <f t="shared" si="17"/>
        <v>#VALUE!</v>
      </c>
      <c r="AH104" s="143" t="e">
        <f t="shared" si="17"/>
        <v>#VALUE!</v>
      </c>
      <c r="AI104" s="143" t="e">
        <f t="shared" si="17"/>
        <v>#VALUE!</v>
      </c>
      <c r="AJ104" s="143" t="e">
        <f t="shared" si="17"/>
        <v>#VALUE!</v>
      </c>
      <c r="AK104" s="143" t="e">
        <f t="shared" si="17"/>
        <v>#VALUE!</v>
      </c>
      <c r="AL104" s="143" t="e">
        <f t="shared" si="17"/>
        <v>#VALUE!</v>
      </c>
      <c r="AM104" s="143" t="e">
        <f t="shared" si="17"/>
        <v>#VALUE!</v>
      </c>
      <c r="AN104" s="143" t="e">
        <f t="shared" si="17"/>
        <v>#VALUE!</v>
      </c>
      <c r="AO104" s="143" t="e">
        <f t="shared" si="17"/>
        <v>#VALUE!</v>
      </c>
      <c r="AP104" s="143" t="e">
        <f t="shared" si="17"/>
        <v>#VALUE!</v>
      </c>
      <c r="AQ104" s="143" t="e">
        <f t="shared" si="17"/>
        <v>#VALUE!</v>
      </c>
      <c r="AR104" s="143" t="e">
        <f t="shared" si="17"/>
        <v>#VALUE!</v>
      </c>
      <c r="AS104" s="143" t="e">
        <f t="shared" si="17"/>
        <v>#VALUE!</v>
      </c>
      <c r="AT104" s="143" t="e">
        <f t="shared" si="17"/>
        <v>#VALUE!</v>
      </c>
      <c r="AU104" s="143" t="e">
        <f t="shared" si="17"/>
        <v>#VALUE!</v>
      </c>
      <c r="AV104" s="143" t="e">
        <f t="shared" si="17"/>
        <v>#VALUE!</v>
      </c>
      <c r="AW104" s="143" t="e">
        <f t="shared" si="17"/>
        <v>#VALUE!</v>
      </c>
      <c r="AX104" s="143" t="e">
        <f t="shared" si="17"/>
        <v>#VALUE!</v>
      </c>
      <c r="AY104" s="143" t="e">
        <f t="shared" si="17"/>
        <v>#VALUE!</v>
      </c>
      <c r="AZ104" s="143" t="e">
        <f t="shared" si="17"/>
        <v>#VALUE!</v>
      </c>
      <c r="BA104" s="143" t="e">
        <f t="shared" si="17"/>
        <v>#VALUE!</v>
      </c>
      <c r="BB104" s="143" t="e">
        <f t="shared" si="17"/>
        <v>#VALUE!</v>
      </c>
      <c r="BC104" s="143" t="e">
        <f t="shared" si="17"/>
        <v>#VALUE!</v>
      </c>
      <c r="BD104" s="143" t="e">
        <f t="shared" si="17"/>
        <v>#VALUE!</v>
      </c>
      <c r="BE104" s="143" t="e">
        <f t="shared" si="17"/>
        <v>#VALUE!</v>
      </c>
      <c r="BF104" s="143" t="e">
        <f t="shared" si="17"/>
        <v>#VALUE!</v>
      </c>
      <c r="BG104" s="143" t="e">
        <f t="shared" si="17"/>
        <v>#VALUE!</v>
      </c>
      <c r="BH104" s="143" t="e">
        <f t="shared" si="17"/>
        <v>#VALUE!</v>
      </c>
      <c r="BI104" s="143" t="e">
        <f t="shared" si="17"/>
        <v>#VALUE!</v>
      </c>
      <c r="BJ104" s="143" t="e">
        <f t="shared" si="17"/>
        <v>#VALUE!</v>
      </c>
      <c r="BK104" s="143" t="e">
        <f t="shared" si="17"/>
        <v>#VALUE!</v>
      </c>
      <c r="BL104" s="143" t="e">
        <f t="shared" si="17"/>
        <v>#VALUE!</v>
      </c>
      <c r="BM104" s="143" t="e">
        <f t="shared" si="17"/>
        <v>#VALUE!</v>
      </c>
      <c r="BN104" s="95"/>
      <c r="BO104" s="95"/>
      <c r="BP104" s="95"/>
      <c r="BQ104" s="95"/>
      <c r="BR104" s="95"/>
      <c r="BS104" s="95"/>
      <c r="BT104" s="95"/>
      <c r="BU104" s="95"/>
      <c r="BV104" s="95"/>
      <c r="BW104" s="95"/>
      <c r="BX104" s="95"/>
      <c r="BY104" s="95"/>
      <c r="BZ104" s="95"/>
      <c r="CA104" s="95"/>
      <c r="CB104" s="95"/>
      <c r="CC104" s="95"/>
      <c r="CD104" s="95"/>
      <c r="CE104" s="95"/>
      <c r="CF104" s="95"/>
      <c r="CG104" s="95"/>
      <c r="CH104" s="95"/>
      <c r="CI104" s="95"/>
      <c r="CJ104" s="95"/>
      <c r="CK104" s="95"/>
      <c r="CL104" s="95"/>
      <c r="CM104" s="95"/>
      <c r="CN104" s="95"/>
      <c r="CO104" s="95"/>
      <c r="CP104" s="95"/>
      <c r="CQ104" s="95"/>
      <c r="CR104" s="95"/>
      <c r="CS104" s="95"/>
      <c r="CT104" s="95"/>
      <c r="CU104" s="95"/>
      <c r="CV104" s="95"/>
      <c r="CW104" s="95"/>
      <c r="CX104" s="95"/>
      <c r="CY104" s="95"/>
      <c r="CZ104" s="95"/>
      <c r="DA104" s="95"/>
      <c r="DB104" s="95"/>
      <c r="DC104" s="95"/>
      <c r="DD104" s="95"/>
      <c r="DE104" s="95"/>
      <c r="DF104" s="95"/>
      <c r="DG104" s="95"/>
      <c r="DH104" s="95"/>
      <c r="DI104" s="95"/>
      <c r="DJ104" s="95"/>
      <c r="DK104" s="95"/>
      <c r="DL104" s="95"/>
      <c r="DM104" s="95"/>
      <c r="DN104" s="95"/>
      <c r="DO104" s="95"/>
      <c r="DP104" s="95"/>
      <c r="DQ104" s="95"/>
      <c r="DR104" s="95"/>
      <c r="DS104" s="95"/>
      <c r="DT104" s="95"/>
      <c r="DU104" s="95"/>
      <c r="DV104" s="95"/>
      <c r="DW104" s="95"/>
      <c r="DX104" s="95"/>
      <c r="DY104" s="95"/>
      <c r="DZ104" s="95"/>
      <c r="EA104" s="95"/>
      <c r="EB104" s="95"/>
      <c r="EC104" s="95"/>
      <c r="ED104" s="95"/>
      <c r="EE104" s="95"/>
      <c r="EF104" s="95"/>
      <c r="EG104" s="95"/>
      <c r="EH104" s="95"/>
      <c r="EI104" s="95"/>
      <c r="EJ104" s="95"/>
      <c r="EK104" s="95"/>
      <c r="EL104" s="95"/>
      <c r="EM104" s="95"/>
      <c r="EN104" s="95"/>
      <c r="EO104" s="95"/>
      <c r="EP104" s="95"/>
      <c r="EQ104" s="95"/>
      <c r="ER104" s="95"/>
      <c r="ES104" s="95"/>
      <c r="ET104" s="95"/>
      <c r="EU104" s="95"/>
      <c r="EV104" s="95"/>
      <c r="EW104" s="95"/>
      <c r="EX104" s="95"/>
      <c r="EY104" s="95"/>
      <c r="EZ104" s="95"/>
      <c r="FA104" s="95"/>
      <c r="FB104" s="95"/>
      <c r="FC104" s="95"/>
      <c r="FD104" s="95"/>
      <c r="FE104" s="95"/>
      <c r="FF104" s="95"/>
      <c r="FG104" s="95"/>
      <c r="FH104" s="95"/>
      <c r="FI104" s="95"/>
      <c r="FJ104" s="95"/>
      <c r="FK104" s="95"/>
      <c r="FL104" s="95"/>
      <c r="FM104" s="95"/>
      <c r="FN104" s="95"/>
      <c r="FO104" s="95"/>
      <c r="FP104" s="95"/>
      <c r="FQ104" s="95"/>
      <c r="FR104" s="95"/>
      <c r="FS104" s="95"/>
      <c r="FT104" s="95"/>
      <c r="FU104" s="95"/>
      <c r="FV104" s="95"/>
      <c r="FW104" s="95"/>
      <c r="FX104" s="95"/>
      <c r="FY104" s="95"/>
      <c r="FZ104" s="95"/>
      <c r="GA104" s="95"/>
      <c r="GB104" s="95"/>
      <c r="GC104" s="95"/>
      <c r="GD104" s="95"/>
      <c r="GE104" s="95"/>
      <c r="GF104" s="95"/>
      <c r="GG104" s="95"/>
      <c r="GH104" s="95"/>
      <c r="GI104" s="95"/>
      <c r="GJ104" s="95"/>
      <c r="GK104" s="95"/>
      <c r="GL104" s="95"/>
      <c r="GM104" s="95"/>
      <c r="GN104" s="95"/>
      <c r="GO104" s="95"/>
      <c r="GP104" s="95"/>
      <c r="GQ104" s="95"/>
      <c r="GR104" s="95"/>
      <c r="GS104" s="95"/>
      <c r="GT104" s="95"/>
      <c r="GU104" s="95"/>
      <c r="GV104" s="95"/>
      <c r="GW104" s="133"/>
      <c r="GX104" s="133"/>
      <c r="GY104" s="133"/>
      <c r="GZ104" s="133"/>
      <c r="HA104" s="133"/>
      <c r="HB104" s="133"/>
      <c r="HC104" s="133"/>
      <c r="HD104" s="133"/>
      <c r="HE104" s="133"/>
      <c r="HF104" s="133"/>
      <c r="HG104" s="95"/>
      <c r="HH104" s="95"/>
      <c r="HI104" s="95"/>
      <c r="HJ104" s="95"/>
      <c r="HK104" s="95"/>
      <c r="HL104" s="95"/>
      <c r="HM104" s="95"/>
      <c r="HN104" s="95"/>
      <c r="HO104" s="95"/>
      <c r="HP104" s="95"/>
      <c r="HQ104" s="95"/>
      <c r="HR104" s="95"/>
      <c r="HS104" s="95"/>
      <c r="HT104" s="95"/>
      <c r="HU104" s="95"/>
      <c r="HV104" s="95"/>
      <c r="HW104" s="95"/>
      <c r="HX104" s="95"/>
      <c r="HY104" s="95"/>
      <c r="HZ104" s="95"/>
      <c r="IA104" s="95"/>
      <c r="IB104" s="95"/>
      <c r="IC104" s="95"/>
      <c r="ID104" s="95"/>
      <c r="IE104" s="95"/>
      <c r="IF104" s="95"/>
      <c r="IG104" s="95"/>
      <c r="IH104" s="95"/>
      <c r="II104" s="95"/>
      <c r="IJ104" s="95"/>
      <c r="IK104" s="95"/>
      <c r="IL104" s="95"/>
      <c r="IM104" s="95"/>
      <c r="IN104" s="95"/>
      <c r="IO104" s="95"/>
      <c r="IP104" s="95"/>
      <c r="IQ104" s="95"/>
      <c r="IR104" s="95"/>
      <c r="IS104" s="95"/>
      <c r="IT104" s="95"/>
      <c r="IU104" s="95"/>
      <c r="IV104" s="95"/>
      <c r="IW104" s="95"/>
      <c r="IX104" s="95"/>
      <c r="IY104" s="95"/>
      <c r="IZ104" s="95"/>
      <c r="JA104" s="95"/>
      <c r="JB104" s="95"/>
      <c r="JC104" s="95"/>
      <c r="JD104" s="95"/>
      <c r="JE104" s="95"/>
      <c r="JF104" s="95"/>
      <c r="JG104" s="95"/>
      <c r="JH104" s="95"/>
      <c r="JI104" s="95"/>
      <c r="JJ104" s="95"/>
      <c r="JK104" s="95"/>
      <c r="JL104" s="95"/>
      <c r="JM104" s="95"/>
      <c r="JN104" s="95"/>
      <c r="JO104" s="95"/>
      <c r="JP104" s="95"/>
      <c r="JQ104" s="95"/>
      <c r="JR104" s="95"/>
      <c r="JS104" s="95"/>
      <c r="JT104" s="95"/>
      <c r="JU104" s="95"/>
      <c r="JV104" s="95"/>
      <c r="JW104" s="95"/>
      <c r="JX104" s="95"/>
      <c r="JY104" s="95"/>
      <c r="JZ104" s="95"/>
      <c r="KA104" s="95"/>
      <c r="KB104" s="95"/>
      <c r="KC104" s="95"/>
      <c r="KD104" s="95"/>
      <c r="KE104" s="95"/>
      <c r="KF104" s="95"/>
      <c r="KG104" s="95"/>
      <c r="KH104" s="95"/>
      <c r="KI104" s="95"/>
      <c r="KJ104" s="95"/>
      <c r="KK104" s="95"/>
      <c r="KL104" s="95"/>
      <c r="KM104" s="95"/>
      <c r="KN104" s="95"/>
      <c r="KO104" s="95"/>
      <c r="KP104" s="95"/>
      <c r="KQ104" s="95"/>
      <c r="KR104" s="95"/>
      <c r="KS104" s="95"/>
      <c r="KT104" s="95"/>
      <c r="KU104" s="95"/>
      <c r="KV104" s="95"/>
      <c r="KW104" s="95"/>
      <c r="KX104" s="95"/>
      <c r="KY104" s="95"/>
      <c r="KZ104" s="95"/>
      <c r="LA104" s="95"/>
      <c r="LB104" s="95"/>
      <c r="LC104" s="95"/>
      <c r="LD104" s="95"/>
      <c r="LE104" s="95"/>
      <c r="LF104" s="95"/>
      <c r="LG104" s="95"/>
      <c r="LH104" s="95"/>
      <c r="LI104" s="95"/>
      <c r="LJ104" s="95"/>
      <c r="LK104" s="95"/>
      <c r="LL104" s="95"/>
      <c r="LM104" s="95"/>
      <c r="LN104" s="95"/>
      <c r="LO104" s="95"/>
      <c r="LP104" s="95"/>
      <c r="LQ104" s="95"/>
      <c r="LR104" s="95"/>
      <c r="LS104" s="95"/>
    </row>
    <row r="105" spans="2:331" s="85" customFormat="1" ht="30" customHeight="1" thickBot="1">
      <c r="B105" s="86"/>
      <c r="C105" s="1815" t="s">
        <v>284</v>
      </c>
      <c r="D105" s="1815"/>
      <c r="E105" s="1815"/>
      <c r="F105" s="143">
        <v>0</v>
      </c>
      <c r="G105" s="143" t="e">
        <f>IF(COLUMN(F$105)-COLUMN($L$18)+1&lt;=ROUND($L$18,0)-7,F$105,0)</f>
        <v>#VALUE!</v>
      </c>
      <c r="H105" s="143" t="e">
        <f t="shared" ref="H105:BM105" si="18">IF(COLUMN(G$105)-COLUMN($L$18)+1&lt;=ROUND($L$18,0)-7,G$105,0)</f>
        <v>#VALUE!</v>
      </c>
      <c r="I105" s="143" t="e">
        <f t="shared" si="18"/>
        <v>#VALUE!</v>
      </c>
      <c r="J105" s="143" t="e">
        <f t="shared" si="18"/>
        <v>#VALUE!</v>
      </c>
      <c r="K105" s="143" t="e">
        <f t="shared" si="18"/>
        <v>#VALUE!</v>
      </c>
      <c r="L105" s="143" t="e">
        <f t="shared" si="18"/>
        <v>#VALUE!</v>
      </c>
      <c r="M105" s="143" t="e">
        <f t="shared" si="18"/>
        <v>#VALUE!</v>
      </c>
      <c r="N105" s="143" t="e">
        <f t="shared" si="18"/>
        <v>#VALUE!</v>
      </c>
      <c r="O105" s="143" t="e">
        <f t="shared" si="18"/>
        <v>#VALUE!</v>
      </c>
      <c r="P105" s="143" t="e">
        <f t="shared" si="18"/>
        <v>#VALUE!</v>
      </c>
      <c r="Q105" s="143" t="e">
        <f t="shared" si="18"/>
        <v>#VALUE!</v>
      </c>
      <c r="R105" s="143" t="e">
        <f t="shared" si="18"/>
        <v>#VALUE!</v>
      </c>
      <c r="S105" s="143" t="e">
        <f t="shared" si="18"/>
        <v>#VALUE!</v>
      </c>
      <c r="T105" s="143" t="e">
        <f t="shared" si="18"/>
        <v>#VALUE!</v>
      </c>
      <c r="U105" s="143" t="e">
        <f t="shared" si="18"/>
        <v>#VALUE!</v>
      </c>
      <c r="V105" s="143" t="e">
        <f t="shared" si="18"/>
        <v>#VALUE!</v>
      </c>
      <c r="W105" s="143" t="e">
        <f t="shared" si="18"/>
        <v>#VALUE!</v>
      </c>
      <c r="X105" s="143" t="e">
        <f t="shared" si="18"/>
        <v>#VALUE!</v>
      </c>
      <c r="Y105" s="143" t="e">
        <f t="shared" si="18"/>
        <v>#VALUE!</v>
      </c>
      <c r="Z105" s="143" t="e">
        <f t="shared" si="18"/>
        <v>#VALUE!</v>
      </c>
      <c r="AA105" s="143" t="e">
        <f t="shared" si="18"/>
        <v>#VALUE!</v>
      </c>
      <c r="AB105" s="143" t="e">
        <f t="shared" si="18"/>
        <v>#VALUE!</v>
      </c>
      <c r="AC105" s="143" t="e">
        <f t="shared" si="18"/>
        <v>#VALUE!</v>
      </c>
      <c r="AD105" s="143" t="e">
        <f t="shared" si="18"/>
        <v>#VALUE!</v>
      </c>
      <c r="AE105" s="143" t="e">
        <f t="shared" si="18"/>
        <v>#VALUE!</v>
      </c>
      <c r="AF105" s="143" t="e">
        <f t="shared" si="18"/>
        <v>#VALUE!</v>
      </c>
      <c r="AG105" s="143" t="e">
        <f t="shared" si="18"/>
        <v>#VALUE!</v>
      </c>
      <c r="AH105" s="143" t="e">
        <f t="shared" si="18"/>
        <v>#VALUE!</v>
      </c>
      <c r="AI105" s="143" t="e">
        <f t="shared" si="18"/>
        <v>#VALUE!</v>
      </c>
      <c r="AJ105" s="143" t="e">
        <f t="shared" si="18"/>
        <v>#VALUE!</v>
      </c>
      <c r="AK105" s="143" t="e">
        <f t="shared" si="18"/>
        <v>#VALUE!</v>
      </c>
      <c r="AL105" s="143" t="e">
        <f t="shared" si="18"/>
        <v>#VALUE!</v>
      </c>
      <c r="AM105" s="143" t="e">
        <f t="shared" si="18"/>
        <v>#VALUE!</v>
      </c>
      <c r="AN105" s="143" t="e">
        <f t="shared" si="18"/>
        <v>#VALUE!</v>
      </c>
      <c r="AO105" s="143" t="e">
        <f t="shared" si="18"/>
        <v>#VALUE!</v>
      </c>
      <c r="AP105" s="143" t="e">
        <f t="shared" si="18"/>
        <v>#VALUE!</v>
      </c>
      <c r="AQ105" s="143" t="e">
        <f t="shared" si="18"/>
        <v>#VALUE!</v>
      </c>
      <c r="AR105" s="143" t="e">
        <f t="shared" si="18"/>
        <v>#VALUE!</v>
      </c>
      <c r="AS105" s="143" t="e">
        <f t="shared" si="18"/>
        <v>#VALUE!</v>
      </c>
      <c r="AT105" s="143" t="e">
        <f t="shared" si="18"/>
        <v>#VALUE!</v>
      </c>
      <c r="AU105" s="143" t="e">
        <f t="shared" si="18"/>
        <v>#VALUE!</v>
      </c>
      <c r="AV105" s="143" t="e">
        <f t="shared" si="18"/>
        <v>#VALUE!</v>
      </c>
      <c r="AW105" s="143" t="e">
        <f t="shared" si="18"/>
        <v>#VALUE!</v>
      </c>
      <c r="AX105" s="143" t="e">
        <f t="shared" si="18"/>
        <v>#VALUE!</v>
      </c>
      <c r="AY105" s="143" t="e">
        <f t="shared" si="18"/>
        <v>#VALUE!</v>
      </c>
      <c r="AZ105" s="143" t="e">
        <f t="shared" si="18"/>
        <v>#VALUE!</v>
      </c>
      <c r="BA105" s="143" t="e">
        <f t="shared" si="18"/>
        <v>#VALUE!</v>
      </c>
      <c r="BB105" s="143" t="e">
        <f t="shared" si="18"/>
        <v>#VALUE!</v>
      </c>
      <c r="BC105" s="143" t="e">
        <f t="shared" si="18"/>
        <v>#VALUE!</v>
      </c>
      <c r="BD105" s="143" t="e">
        <f t="shared" si="18"/>
        <v>#VALUE!</v>
      </c>
      <c r="BE105" s="143" t="e">
        <f t="shared" si="18"/>
        <v>#VALUE!</v>
      </c>
      <c r="BF105" s="143" t="e">
        <f t="shared" si="18"/>
        <v>#VALUE!</v>
      </c>
      <c r="BG105" s="143" t="e">
        <f t="shared" si="18"/>
        <v>#VALUE!</v>
      </c>
      <c r="BH105" s="143" t="e">
        <f t="shared" si="18"/>
        <v>#VALUE!</v>
      </c>
      <c r="BI105" s="143" t="e">
        <f t="shared" si="18"/>
        <v>#VALUE!</v>
      </c>
      <c r="BJ105" s="143" t="e">
        <f t="shared" si="18"/>
        <v>#VALUE!</v>
      </c>
      <c r="BK105" s="143" t="e">
        <f t="shared" si="18"/>
        <v>#VALUE!</v>
      </c>
      <c r="BL105" s="143" t="e">
        <f t="shared" si="18"/>
        <v>#VALUE!</v>
      </c>
      <c r="BM105" s="143" t="e">
        <f t="shared" si="18"/>
        <v>#VALUE!</v>
      </c>
      <c r="BN105" s="95"/>
      <c r="BO105" s="95"/>
      <c r="BP105" s="95"/>
      <c r="BQ105" s="95"/>
      <c r="BR105" s="95"/>
      <c r="BS105" s="95"/>
      <c r="BT105" s="95"/>
      <c r="BU105" s="95"/>
      <c r="BV105" s="95"/>
      <c r="BW105" s="95"/>
      <c r="BX105" s="95"/>
      <c r="BY105" s="95"/>
      <c r="BZ105" s="95"/>
      <c r="CA105" s="95"/>
      <c r="CB105" s="95"/>
      <c r="CC105" s="95"/>
      <c r="CD105" s="95"/>
      <c r="CE105" s="95"/>
      <c r="CF105" s="95"/>
      <c r="CG105" s="95"/>
      <c r="CH105" s="95"/>
      <c r="CI105" s="95"/>
      <c r="CJ105" s="95"/>
      <c r="CK105" s="95"/>
      <c r="CL105" s="95"/>
      <c r="CM105" s="95"/>
      <c r="CN105" s="95"/>
      <c r="CO105" s="95"/>
      <c r="CP105" s="95"/>
      <c r="CQ105" s="95"/>
      <c r="CR105" s="95"/>
      <c r="CS105" s="95"/>
      <c r="CT105" s="95"/>
      <c r="CU105" s="95"/>
      <c r="CV105" s="95"/>
      <c r="CW105" s="95"/>
      <c r="CX105" s="95"/>
      <c r="CY105" s="95"/>
      <c r="CZ105" s="95"/>
      <c r="DA105" s="95"/>
      <c r="DB105" s="95"/>
      <c r="DC105" s="95"/>
      <c r="DD105" s="95"/>
      <c r="DE105" s="95"/>
      <c r="DF105" s="95"/>
      <c r="DG105" s="95"/>
      <c r="DH105" s="95"/>
      <c r="DI105" s="95"/>
      <c r="DJ105" s="95"/>
      <c r="DK105" s="95"/>
      <c r="DL105" s="95"/>
      <c r="DM105" s="95"/>
      <c r="DN105" s="95"/>
      <c r="DO105" s="95"/>
      <c r="DP105" s="95"/>
      <c r="DQ105" s="95"/>
      <c r="DR105" s="95"/>
      <c r="DS105" s="95"/>
      <c r="DT105" s="95"/>
      <c r="DU105" s="95"/>
      <c r="DV105" s="95"/>
      <c r="DW105" s="95"/>
      <c r="DX105" s="95"/>
      <c r="DY105" s="95"/>
      <c r="DZ105" s="95"/>
      <c r="EA105" s="95"/>
      <c r="EB105" s="95"/>
      <c r="EC105" s="95"/>
      <c r="ED105" s="95"/>
      <c r="EE105" s="95"/>
      <c r="EF105" s="95"/>
      <c r="EG105" s="95"/>
      <c r="EH105" s="95"/>
      <c r="EI105" s="95"/>
      <c r="EJ105" s="95"/>
      <c r="EK105" s="95"/>
      <c r="EL105" s="95"/>
      <c r="EM105" s="95"/>
      <c r="EN105" s="95"/>
      <c r="EO105" s="95"/>
      <c r="EP105" s="95"/>
      <c r="EQ105" s="95"/>
      <c r="ER105" s="95"/>
      <c r="ES105" s="95"/>
      <c r="ET105" s="95"/>
      <c r="EU105" s="95"/>
      <c r="EV105" s="95"/>
      <c r="EW105" s="95"/>
      <c r="EX105" s="95"/>
      <c r="EY105" s="95"/>
      <c r="EZ105" s="95"/>
      <c r="FA105" s="95"/>
      <c r="FB105" s="95"/>
      <c r="FC105" s="95"/>
      <c r="FD105" s="95"/>
      <c r="FE105" s="95"/>
      <c r="FF105" s="95"/>
      <c r="FG105" s="95"/>
      <c r="FH105" s="95"/>
      <c r="FI105" s="95"/>
      <c r="FJ105" s="95"/>
      <c r="FK105" s="95"/>
      <c r="FL105" s="95"/>
      <c r="FM105" s="95"/>
      <c r="FN105" s="95"/>
      <c r="FO105" s="95"/>
      <c r="FP105" s="95"/>
      <c r="FQ105" s="95"/>
      <c r="FR105" s="95"/>
      <c r="FS105" s="95"/>
      <c r="FT105" s="95"/>
      <c r="FU105" s="95"/>
      <c r="FV105" s="95"/>
      <c r="FW105" s="95"/>
      <c r="FX105" s="95"/>
      <c r="FY105" s="95"/>
      <c r="FZ105" s="95"/>
      <c r="GA105" s="95"/>
      <c r="GB105" s="95"/>
      <c r="GC105" s="95"/>
      <c r="GD105" s="95"/>
      <c r="GE105" s="95"/>
      <c r="GF105" s="95"/>
      <c r="GG105" s="95"/>
      <c r="GH105" s="95"/>
      <c r="GI105" s="95"/>
      <c r="GJ105" s="95"/>
      <c r="GK105" s="95"/>
      <c r="GL105" s="95"/>
      <c r="GM105" s="95"/>
      <c r="GN105" s="95"/>
      <c r="GO105" s="95"/>
      <c r="GP105" s="95"/>
      <c r="GQ105" s="95"/>
      <c r="GR105" s="95"/>
      <c r="GS105" s="95"/>
      <c r="GT105" s="95"/>
      <c r="GU105" s="95"/>
      <c r="GV105" s="95"/>
      <c r="GW105" s="133"/>
      <c r="GX105" s="133"/>
      <c r="GY105" s="133"/>
      <c r="GZ105" s="133"/>
      <c r="HA105" s="133"/>
      <c r="HB105" s="133"/>
      <c r="HC105" s="133"/>
      <c r="HD105" s="133"/>
      <c r="HE105" s="133"/>
      <c r="HF105" s="133"/>
      <c r="HG105" s="95"/>
      <c r="HH105" s="95"/>
      <c r="HI105" s="95"/>
      <c r="HJ105" s="95"/>
      <c r="HK105" s="95"/>
      <c r="HL105" s="95"/>
      <c r="HM105" s="95"/>
      <c r="HN105" s="95"/>
      <c r="HO105" s="95"/>
      <c r="HP105" s="95"/>
      <c r="HQ105" s="95"/>
      <c r="HR105" s="95"/>
      <c r="HS105" s="95"/>
      <c r="HT105" s="95"/>
      <c r="HU105" s="95"/>
      <c r="HV105" s="95"/>
      <c r="HW105" s="95"/>
      <c r="HX105" s="95"/>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95"/>
      <c r="JZ105" s="95"/>
      <c r="KA105" s="95"/>
      <c r="KB105" s="95"/>
      <c r="KC105" s="95"/>
      <c r="KD105" s="95"/>
      <c r="KE105" s="95"/>
      <c r="KF105" s="95"/>
      <c r="KG105" s="95"/>
      <c r="KH105" s="95"/>
      <c r="KI105" s="95"/>
      <c r="KJ105" s="95"/>
      <c r="KK105" s="95"/>
      <c r="KL105" s="95"/>
      <c r="KM105" s="95"/>
      <c r="KN105" s="95"/>
      <c r="KO105" s="95"/>
      <c r="KP105" s="95"/>
      <c r="KQ105" s="95"/>
      <c r="KR105" s="95"/>
      <c r="KS105" s="95"/>
      <c r="KT105" s="95"/>
      <c r="KU105" s="95"/>
      <c r="KV105" s="95"/>
      <c r="KW105" s="95"/>
      <c r="KX105" s="95"/>
      <c r="KY105" s="95"/>
      <c r="KZ105" s="95"/>
      <c r="LA105" s="95"/>
      <c r="LB105" s="95"/>
      <c r="LC105" s="95"/>
      <c r="LD105" s="95"/>
      <c r="LE105" s="95"/>
      <c r="LF105" s="95"/>
      <c r="LG105" s="95"/>
      <c r="LH105" s="95"/>
      <c r="LI105" s="95"/>
      <c r="LJ105" s="95"/>
      <c r="LK105" s="95"/>
      <c r="LL105" s="95"/>
      <c r="LM105" s="95"/>
      <c r="LN105" s="95"/>
      <c r="LO105" s="95"/>
      <c r="LP105" s="95"/>
      <c r="LQ105" s="95"/>
      <c r="LR105" s="95"/>
      <c r="LS105" s="95"/>
    </row>
    <row r="106" spans="2:331" s="85" customFormat="1" ht="21">
      <c r="B106" s="86"/>
      <c r="C106" s="1900" t="s">
        <v>249</v>
      </c>
      <c r="D106" s="1900"/>
      <c r="E106" s="1901"/>
      <c r="F106" s="144"/>
      <c r="G106" s="144"/>
      <c r="H106" s="144"/>
      <c r="I106" s="144"/>
      <c r="J106" s="144"/>
      <c r="K106" s="144"/>
      <c r="L106" s="144"/>
      <c r="M106" s="144"/>
      <c r="N106" s="144"/>
      <c r="O106" s="144"/>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c r="AL106" s="144"/>
      <c r="AM106" s="144"/>
      <c r="AN106" s="144"/>
      <c r="AO106" s="144"/>
      <c r="AP106" s="144"/>
      <c r="AQ106" s="144"/>
      <c r="AR106" s="144"/>
      <c r="AS106" s="144"/>
      <c r="AT106" s="144"/>
      <c r="AU106" s="144"/>
      <c r="AV106" s="144"/>
      <c r="AW106" s="144"/>
      <c r="AX106" s="144"/>
      <c r="AY106" s="144"/>
      <c r="AZ106" s="144"/>
      <c r="BA106" s="144"/>
      <c r="BB106" s="144"/>
      <c r="BC106" s="144"/>
      <c r="BD106" s="144"/>
      <c r="BE106" s="144"/>
      <c r="BF106" s="144"/>
      <c r="BG106" s="144"/>
      <c r="BH106" s="144"/>
      <c r="BI106" s="144"/>
      <c r="BJ106" s="144"/>
      <c r="BK106" s="144"/>
      <c r="BL106" s="144"/>
      <c r="BM106" s="144"/>
      <c r="BN106" s="95"/>
      <c r="BO106" s="95"/>
      <c r="BP106" s="95"/>
      <c r="BQ106" s="95"/>
      <c r="BR106" s="95"/>
      <c r="BS106" s="95"/>
      <c r="BT106" s="95"/>
      <c r="BU106" s="95"/>
      <c r="BV106" s="95"/>
      <c r="BW106" s="95"/>
      <c r="BX106" s="95"/>
      <c r="BY106" s="95"/>
      <c r="BZ106" s="95"/>
      <c r="CA106" s="95"/>
      <c r="CB106" s="95"/>
      <c r="CC106" s="95"/>
      <c r="CD106" s="95"/>
      <c r="CE106" s="95"/>
      <c r="CF106" s="95"/>
      <c r="CG106" s="95"/>
      <c r="CH106" s="95"/>
      <c r="CI106" s="95"/>
      <c r="CJ106" s="95"/>
      <c r="CK106" s="95"/>
      <c r="CL106" s="95"/>
      <c r="CM106" s="95"/>
      <c r="CN106" s="95"/>
      <c r="CO106" s="95"/>
      <c r="CP106" s="95"/>
      <c r="CQ106" s="95"/>
      <c r="CR106" s="95"/>
      <c r="CS106" s="95"/>
      <c r="CT106" s="95"/>
      <c r="CU106" s="95"/>
      <c r="CV106" s="95"/>
      <c r="CW106" s="95"/>
      <c r="CX106" s="95"/>
      <c r="CY106" s="95"/>
      <c r="CZ106" s="95"/>
      <c r="DA106" s="95"/>
      <c r="DB106" s="95"/>
      <c r="DC106" s="95"/>
      <c r="DD106" s="95"/>
      <c r="DE106" s="95"/>
      <c r="DF106" s="95"/>
      <c r="DG106" s="95"/>
      <c r="DH106" s="95"/>
      <c r="DI106" s="95"/>
      <c r="DJ106" s="95"/>
      <c r="DK106" s="95"/>
      <c r="DL106" s="95"/>
      <c r="DM106" s="95"/>
      <c r="DN106" s="95"/>
      <c r="DO106" s="95"/>
      <c r="DP106" s="95"/>
      <c r="DQ106" s="95"/>
      <c r="DR106" s="95"/>
      <c r="DS106" s="95"/>
      <c r="DT106" s="95"/>
      <c r="DU106" s="95"/>
      <c r="DV106" s="95"/>
      <c r="DW106" s="95"/>
      <c r="DX106" s="95"/>
      <c r="DY106" s="95"/>
      <c r="DZ106" s="95"/>
      <c r="EA106" s="95"/>
      <c r="EB106" s="95"/>
      <c r="EC106" s="95"/>
      <c r="ED106" s="95"/>
      <c r="EE106" s="95"/>
      <c r="EF106" s="95"/>
      <c r="EG106" s="95"/>
      <c r="EH106" s="95"/>
      <c r="EI106" s="95"/>
      <c r="EJ106" s="95"/>
      <c r="EK106" s="95"/>
      <c r="EL106" s="95"/>
      <c r="EM106" s="95"/>
      <c r="EN106" s="95"/>
      <c r="EO106" s="95"/>
      <c r="EP106" s="95"/>
      <c r="EQ106" s="95"/>
      <c r="ER106" s="95"/>
      <c r="ES106" s="95"/>
      <c r="ET106" s="95"/>
      <c r="EU106" s="95"/>
      <c r="EV106" s="95"/>
      <c r="EW106" s="95"/>
      <c r="EX106" s="95"/>
      <c r="EY106" s="95"/>
      <c r="EZ106" s="95"/>
      <c r="FA106" s="95"/>
      <c r="FB106" s="95"/>
      <c r="FC106" s="95"/>
      <c r="FD106" s="95"/>
      <c r="FE106" s="95"/>
      <c r="FF106" s="95"/>
      <c r="FG106" s="95"/>
      <c r="FH106" s="95"/>
      <c r="FI106" s="95"/>
      <c r="FJ106" s="95"/>
      <c r="FK106" s="95"/>
      <c r="FL106" s="95"/>
      <c r="FM106" s="95"/>
      <c r="FN106" s="95"/>
      <c r="FO106" s="95"/>
      <c r="FP106" s="95"/>
      <c r="FQ106" s="95"/>
      <c r="FR106" s="95"/>
      <c r="FS106" s="95"/>
      <c r="FT106" s="95"/>
      <c r="FU106" s="95"/>
      <c r="FV106" s="95"/>
      <c r="FW106" s="95"/>
      <c r="FX106" s="95"/>
      <c r="FY106" s="95"/>
      <c r="FZ106" s="95"/>
      <c r="GA106" s="95"/>
      <c r="GB106" s="95"/>
      <c r="GC106" s="95"/>
      <c r="GD106" s="95"/>
      <c r="GE106" s="95"/>
      <c r="GF106" s="95"/>
      <c r="GG106" s="95"/>
      <c r="GH106" s="95"/>
      <c r="GI106" s="95"/>
      <c r="GJ106" s="95"/>
      <c r="GK106" s="95"/>
      <c r="GL106" s="95"/>
      <c r="GM106" s="95"/>
      <c r="GN106" s="95"/>
      <c r="GO106" s="95"/>
      <c r="GP106" s="95"/>
      <c r="GQ106" s="95"/>
      <c r="GR106" s="95"/>
      <c r="GS106" s="95"/>
      <c r="GT106" s="95"/>
      <c r="GU106" s="95"/>
      <c r="GV106" s="95"/>
      <c r="GW106" s="133"/>
      <c r="GX106" s="133"/>
      <c r="GY106" s="133"/>
      <c r="GZ106" s="133"/>
      <c r="HA106" s="133"/>
      <c r="HB106" s="133"/>
      <c r="HC106" s="133"/>
      <c r="HD106" s="133"/>
      <c r="HE106" s="133"/>
      <c r="HF106" s="133"/>
      <c r="HG106" s="95"/>
      <c r="HH106" s="95"/>
      <c r="HI106" s="95"/>
      <c r="HJ106" s="95"/>
      <c r="HK106" s="95"/>
      <c r="HL106" s="95"/>
      <c r="HM106" s="95"/>
      <c r="HN106" s="95"/>
      <c r="HO106" s="95"/>
      <c r="HP106" s="95"/>
      <c r="HQ106" s="95"/>
      <c r="HR106" s="95"/>
      <c r="HS106" s="95"/>
      <c r="HT106" s="95"/>
      <c r="HU106" s="95"/>
      <c r="HV106" s="95"/>
      <c r="HW106" s="95"/>
      <c r="HX106" s="95"/>
      <c r="HY106" s="95"/>
      <c r="HZ106" s="95"/>
      <c r="IA106" s="95"/>
      <c r="IB106" s="95"/>
      <c r="IC106" s="95"/>
      <c r="ID106" s="95"/>
      <c r="IE106" s="95"/>
      <c r="IF106" s="95"/>
      <c r="IG106" s="95"/>
      <c r="IH106" s="95"/>
      <c r="II106" s="95"/>
      <c r="IJ106" s="95"/>
      <c r="IK106" s="95"/>
      <c r="IL106" s="95"/>
      <c r="IM106" s="95"/>
      <c r="IN106" s="95"/>
      <c r="IO106" s="95"/>
      <c r="IP106" s="95"/>
      <c r="IQ106" s="95"/>
      <c r="IR106" s="95"/>
      <c r="IS106" s="95"/>
      <c r="IT106" s="95"/>
      <c r="IU106" s="95"/>
      <c r="IV106" s="95"/>
      <c r="IW106" s="95"/>
      <c r="IX106" s="95"/>
      <c r="IY106" s="95"/>
      <c r="IZ106" s="95"/>
      <c r="JA106" s="95"/>
      <c r="JB106" s="95"/>
      <c r="JC106" s="95"/>
      <c r="JD106" s="95"/>
      <c r="JE106" s="95"/>
      <c r="JF106" s="95"/>
      <c r="JG106" s="95"/>
      <c r="JH106" s="95"/>
      <c r="JI106" s="95"/>
      <c r="JJ106" s="95"/>
      <c r="JK106" s="95"/>
      <c r="JL106" s="95"/>
      <c r="JM106" s="95"/>
      <c r="JN106" s="95"/>
      <c r="JO106" s="95"/>
      <c r="JP106" s="95"/>
      <c r="JQ106" s="95"/>
      <c r="JR106" s="95"/>
      <c r="JS106" s="95"/>
      <c r="JT106" s="95"/>
      <c r="JU106" s="95"/>
      <c r="JV106" s="95"/>
      <c r="JW106" s="95"/>
      <c r="JX106" s="95"/>
      <c r="JY106" s="95"/>
      <c r="JZ106" s="95"/>
      <c r="KA106" s="95"/>
      <c r="KB106" s="95"/>
      <c r="KC106" s="95"/>
      <c r="KD106" s="95"/>
      <c r="KE106" s="95"/>
      <c r="KF106" s="95"/>
      <c r="KG106" s="95"/>
      <c r="KH106" s="95"/>
      <c r="KI106" s="95"/>
      <c r="KJ106" s="95"/>
      <c r="KK106" s="95"/>
      <c r="KL106" s="95"/>
      <c r="KM106" s="95"/>
      <c r="KN106" s="95"/>
      <c r="KO106" s="95"/>
      <c r="KP106" s="95"/>
      <c r="KQ106" s="95"/>
      <c r="KR106" s="95"/>
      <c r="KS106" s="95"/>
      <c r="KT106" s="95"/>
      <c r="KU106" s="95"/>
      <c r="KV106" s="95"/>
      <c r="KW106" s="95"/>
      <c r="KX106" s="95"/>
      <c r="KY106" s="95"/>
      <c r="KZ106" s="95"/>
      <c r="LA106" s="95"/>
      <c r="LB106" s="95"/>
      <c r="LC106" s="95"/>
      <c r="LD106" s="95"/>
      <c r="LE106" s="95"/>
      <c r="LF106" s="95"/>
      <c r="LG106" s="95"/>
      <c r="LH106" s="95"/>
      <c r="LI106" s="95"/>
      <c r="LJ106" s="95"/>
      <c r="LK106" s="95"/>
      <c r="LL106" s="95"/>
      <c r="LM106" s="95"/>
      <c r="LN106" s="95"/>
      <c r="LO106" s="95"/>
      <c r="LP106" s="95"/>
      <c r="LQ106" s="95"/>
      <c r="LR106" s="95"/>
      <c r="LS106" s="95"/>
    </row>
    <row r="107" spans="2:331" s="85" customFormat="1" ht="30" customHeight="1">
      <c r="B107" s="86"/>
      <c r="C107" s="1815" t="s">
        <v>285</v>
      </c>
      <c r="D107" s="1815"/>
      <c r="E107" s="1815"/>
      <c r="F107" s="143">
        <v>0</v>
      </c>
      <c r="G107" s="143" t="e">
        <f>IF(COLUMN(F$107)-COLUMN($L$18)+1&lt;=ROUND($L$18,0)-7,F$107,0)</f>
        <v>#VALUE!</v>
      </c>
      <c r="H107" s="143" t="e">
        <f t="shared" ref="H107:BM107" si="19">IF(COLUMN(G$107)-COLUMN($L$18)+1&lt;=ROUND($L$18,0)-7,G$107,0)</f>
        <v>#VALUE!</v>
      </c>
      <c r="I107" s="143" t="e">
        <f t="shared" si="19"/>
        <v>#VALUE!</v>
      </c>
      <c r="J107" s="143" t="e">
        <f t="shared" si="19"/>
        <v>#VALUE!</v>
      </c>
      <c r="K107" s="143" t="e">
        <f t="shared" si="19"/>
        <v>#VALUE!</v>
      </c>
      <c r="L107" s="143" t="e">
        <f t="shared" si="19"/>
        <v>#VALUE!</v>
      </c>
      <c r="M107" s="143" t="e">
        <f t="shared" si="19"/>
        <v>#VALUE!</v>
      </c>
      <c r="N107" s="143" t="e">
        <f t="shared" si="19"/>
        <v>#VALUE!</v>
      </c>
      <c r="O107" s="143" t="e">
        <f t="shared" si="19"/>
        <v>#VALUE!</v>
      </c>
      <c r="P107" s="143" t="e">
        <f t="shared" si="19"/>
        <v>#VALUE!</v>
      </c>
      <c r="Q107" s="143" t="e">
        <f t="shared" si="19"/>
        <v>#VALUE!</v>
      </c>
      <c r="R107" s="143" t="e">
        <f t="shared" si="19"/>
        <v>#VALUE!</v>
      </c>
      <c r="S107" s="143" t="e">
        <f t="shared" si="19"/>
        <v>#VALUE!</v>
      </c>
      <c r="T107" s="143" t="e">
        <f t="shared" si="19"/>
        <v>#VALUE!</v>
      </c>
      <c r="U107" s="143" t="e">
        <f t="shared" si="19"/>
        <v>#VALUE!</v>
      </c>
      <c r="V107" s="143" t="e">
        <f t="shared" si="19"/>
        <v>#VALUE!</v>
      </c>
      <c r="W107" s="143" t="e">
        <f t="shared" si="19"/>
        <v>#VALUE!</v>
      </c>
      <c r="X107" s="143" t="e">
        <f t="shared" si="19"/>
        <v>#VALUE!</v>
      </c>
      <c r="Y107" s="143" t="e">
        <f t="shared" si="19"/>
        <v>#VALUE!</v>
      </c>
      <c r="Z107" s="143" t="e">
        <f t="shared" si="19"/>
        <v>#VALUE!</v>
      </c>
      <c r="AA107" s="143" t="e">
        <f t="shared" si="19"/>
        <v>#VALUE!</v>
      </c>
      <c r="AB107" s="143" t="e">
        <f t="shared" si="19"/>
        <v>#VALUE!</v>
      </c>
      <c r="AC107" s="143" t="e">
        <f t="shared" si="19"/>
        <v>#VALUE!</v>
      </c>
      <c r="AD107" s="143" t="e">
        <f t="shared" si="19"/>
        <v>#VALUE!</v>
      </c>
      <c r="AE107" s="143" t="e">
        <f t="shared" si="19"/>
        <v>#VALUE!</v>
      </c>
      <c r="AF107" s="143" t="e">
        <f t="shared" si="19"/>
        <v>#VALUE!</v>
      </c>
      <c r="AG107" s="143" t="e">
        <f t="shared" si="19"/>
        <v>#VALUE!</v>
      </c>
      <c r="AH107" s="143" t="e">
        <f t="shared" si="19"/>
        <v>#VALUE!</v>
      </c>
      <c r="AI107" s="143" t="e">
        <f t="shared" si="19"/>
        <v>#VALUE!</v>
      </c>
      <c r="AJ107" s="143" t="e">
        <f t="shared" si="19"/>
        <v>#VALUE!</v>
      </c>
      <c r="AK107" s="143" t="e">
        <f t="shared" si="19"/>
        <v>#VALUE!</v>
      </c>
      <c r="AL107" s="143" t="e">
        <f t="shared" si="19"/>
        <v>#VALUE!</v>
      </c>
      <c r="AM107" s="143" t="e">
        <f t="shared" si="19"/>
        <v>#VALUE!</v>
      </c>
      <c r="AN107" s="143" t="e">
        <f t="shared" si="19"/>
        <v>#VALUE!</v>
      </c>
      <c r="AO107" s="143" t="e">
        <f t="shared" si="19"/>
        <v>#VALUE!</v>
      </c>
      <c r="AP107" s="143" t="e">
        <f t="shared" si="19"/>
        <v>#VALUE!</v>
      </c>
      <c r="AQ107" s="143" t="e">
        <f t="shared" si="19"/>
        <v>#VALUE!</v>
      </c>
      <c r="AR107" s="143" t="e">
        <f t="shared" si="19"/>
        <v>#VALUE!</v>
      </c>
      <c r="AS107" s="143" t="e">
        <f t="shared" si="19"/>
        <v>#VALUE!</v>
      </c>
      <c r="AT107" s="143" t="e">
        <f t="shared" si="19"/>
        <v>#VALUE!</v>
      </c>
      <c r="AU107" s="143" t="e">
        <f t="shared" si="19"/>
        <v>#VALUE!</v>
      </c>
      <c r="AV107" s="143" t="e">
        <f t="shared" si="19"/>
        <v>#VALUE!</v>
      </c>
      <c r="AW107" s="143" t="e">
        <f t="shared" si="19"/>
        <v>#VALUE!</v>
      </c>
      <c r="AX107" s="143" t="e">
        <f t="shared" si="19"/>
        <v>#VALUE!</v>
      </c>
      <c r="AY107" s="143" t="e">
        <f t="shared" si="19"/>
        <v>#VALUE!</v>
      </c>
      <c r="AZ107" s="143" t="e">
        <f t="shared" si="19"/>
        <v>#VALUE!</v>
      </c>
      <c r="BA107" s="143" t="e">
        <f t="shared" si="19"/>
        <v>#VALUE!</v>
      </c>
      <c r="BB107" s="143" t="e">
        <f t="shared" si="19"/>
        <v>#VALUE!</v>
      </c>
      <c r="BC107" s="143" t="e">
        <f t="shared" si="19"/>
        <v>#VALUE!</v>
      </c>
      <c r="BD107" s="143" t="e">
        <f t="shared" si="19"/>
        <v>#VALUE!</v>
      </c>
      <c r="BE107" s="143" t="e">
        <f t="shared" si="19"/>
        <v>#VALUE!</v>
      </c>
      <c r="BF107" s="143" t="e">
        <f t="shared" si="19"/>
        <v>#VALUE!</v>
      </c>
      <c r="BG107" s="143" t="e">
        <f t="shared" si="19"/>
        <v>#VALUE!</v>
      </c>
      <c r="BH107" s="143" t="e">
        <f t="shared" si="19"/>
        <v>#VALUE!</v>
      </c>
      <c r="BI107" s="143" t="e">
        <f t="shared" si="19"/>
        <v>#VALUE!</v>
      </c>
      <c r="BJ107" s="143" t="e">
        <f t="shared" si="19"/>
        <v>#VALUE!</v>
      </c>
      <c r="BK107" s="143" t="e">
        <f t="shared" si="19"/>
        <v>#VALUE!</v>
      </c>
      <c r="BL107" s="143" t="e">
        <f t="shared" si="19"/>
        <v>#VALUE!</v>
      </c>
      <c r="BM107" s="143" t="e">
        <f t="shared" si="19"/>
        <v>#VALUE!</v>
      </c>
      <c r="BN107" s="95"/>
      <c r="BO107" s="95"/>
      <c r="BP107" s="95"/>
      <c r="BQ107" s="95"/>
      <c r="BR107" s="95"/>
      <c r="BS107" s="95"/>
      <c r="BT107" s="95"/>
      <c r="BU107" s="95"/>
      <c r="BV107" s="95"/>
      <c r="BW107" s="95"/>
      <c r="BX107" s="95"/>
      <c r="BY107" s="95"/>
      <c r="BZ107" s="95"/>
      <c r="CA107" s="95"/>
      <c r="CB107" s="95"/>
      <c r="CC107" s="95"/>
      <c r="CD107" s="95"/>
      <c r="CE107" s="95"/>
      <c r="CF107" s="95"/>
      <c r="CG107" s="95"/>
      <c r="CH107" s="95"/>
      <c r="CI107" s="95"/>
      <c r="CJ107" s="95"/>
      <c r="CK107" s="95"/>
      <c r="CL107" s="95"/>
      <c r="CM107" s="95"/>
      <c r="CN107" s="95"/>
      <c r="CO107" s="95"/>
      <c r="CP107" s="95"/>
      <c r="CQ107" s="95"/>
      <c r="CR107" s="95"/>
      <c r="CS107" s="95"/>
      <c r="CT107" s="95"/>
      <c r="CU107" s="95"/>
      <c r="CV107" s="95"/>
      <c r="CW107" s="95"/>
      <c r="CX107" s="95"/>
      <c r="CY107" s="95"/>
      <c r="CZ107" s="95"/>
      <c r="DA107" s="95"/>
      <c r="DB107" s="95"/>
      <c r="DC107" s="95"/>
      <c r="DD107" s="95"/>
      <c r="DE107" s="95"/>
      <c r="DF107" s="95"/>
      <c r="DG107" s="95"/>
      <c r="DH107" s="95"/>
      <c r="DI107" s="95"/>
      <c r="DJ107" s="95"/>
      <c r="DK107" s="95"/>
      <c r="DL107" s="95"/>
      <c r="DM107" s="95"/>
      <c r="DN107" s="95"/>
      <c r="DO107" s="95"/>
      <c r="DP107" s="95"/>
      <c r="DQ107" s="95"/>
      <c r="DR107" s="95"/>
      <c r="DS107" s="95"/>
      <c r="DT107" s="95"/>
      <c r="DU107" s="95"/>
      <c r="DV107" s="95"/>
      <c r="DW107" s="95"/>
      <c r="DX107" s="95"/>
      <c r="DY107" s="95"/>
      <c r="DZ107" s="95"/>
      <c r="EA107" s="95"/>
      <c r="EB107" s="95"/>
      <c r="EC107" s="95"/>
      <c r="ED107" s="95"/>
      <c r="EE107" s="95"/>
      <c r="EF107" s="95"/>
      <c r="EG107" s="95"/>
      <c r="EH107" s="95"/>
      <c r="EI107" s="95"/>
      <c r="EJ107" s="95"/>
      <c r="EK107" s="95"/>
      <c r="EL107" s="95"/>
      <c r="EM107" s="95"/>
      <c r="EN107" s="95"/>
      <c r="EO107" s="95"/>
      <c r="EP107" s="95"/>
      <c r="EQ107" s="95"/>
      <c r="ER107" s="95"/>
      <c r="ES107" s="95"/>
      <c r="ET107" s="95"/>
      <c r="EU107" s="95"/>
      <c r="EV107" s="95"/>
      <c r="EW107" s="95"/>
      <c r="EX107" s="95"/>
      <c r="EY107" s="95"/>
      <c r="EZ107" s="95"/>
      <c r="FA107" s="95"/>
      <c r="FB107" s="95"/>
      <c r="FC107" s="95"/>
      <c r="FD107" s="95"/>
      <c r="FE107" s="95"/>
      <c r="FF107" s="95"/>
      <c r="FG107" s="95"/>
      <c r="FH107" s="95"/>
      <c r="FI107" s="95"/>
      <c r="FJ107" s="95"/>
      <c r="FK107" s="95"/>
      <c r="FL107" s="95"/>
      <c r="FM107" s="95"/>
      <c r="FN107" s="95"/>
      <c r="FO107" s="95"/>
      <c r="FP107" s="95"/>
      <c r="FQ107" s="95"/>
      <c r="FR107" s="95"/>
      <c r="FS107" s="95"/>
      <c r="FT107" s="95"/>
      <c r="FU107" s="95"/>
      <c r="FV107" s="95"/>
      <c r="FW107" s="95"/>
      <c r="FX107" s="95"/>
      <c r="FY107" s="95"/>
      <c r="FZ107" s="95"/>
      <c r="GA107" s="95"/>
      <c r="GB107" s="95"/>
      <c r="GC107" s="95"/>
      <c r="GD107" s="95"/>
      <c r="GE107" s="95"/>
      <c r="GF107" s="95"/>
      <c r="GG107" s="95"/>
      <c r="GH107" s="95"/>
      <c r="GI107" s="95"/>
      <c r="GJ107" s="95"/>
      <c r="GK107" s="95"/>
      <c r="GL107" s="95"/>
      <c r="GM107" s="95"/>
      <c r="GN107" s="95"/>
      <c r="GO107" s="95"/>
      <c r="GP107" s="95"/>
      <c r="GQ107" s="95"/>
      <c r="GR107" s="95"/>
      <c r="GS107" s="95"/>
      <c r="GT107" s="95"/>
      <c r="GU107" s="95"/>
      <c r="GV107" s="95"/>
      <c r="GW107" s="133"/>
      <c r="GX107" s="133"/>
      <c r="GY107" s="133"/>
      <c r="GZ107" s="133"/>
      <c r="HA107" s="133"/>
      <c r="HB107" s="133"/>
      <c r="HC107" s="133"/>
      <c r="HD107" s="133"/>
      <c r="HE107" s="133"/>
      <c r="HF107" s="133"/>
      <c r="HG107" s="95"/>
      <c r="HH107" s="95"/>
      <c r="HI107" s="95"/>
      <c r="HJ107" s="95"/>
      <c r="HK107" s="95"/>
      <c r="HL107" s="95"/>
      <c r="HM107" s="95"/>
      <c r="HN107" s="95"/>
      <c r="HO107" s="95"/>
      <c r="HP107" s="95"/>
      <c r="HQ107" s="95"/>
      <c r="HR107" s="95"/>
      <c r="HS107" s="95"/>
      <c r="HT107" s="95"/>
      <c r="HU107" s="95"/>
      <c r="HV107" s="95"/>
      <c r="HW107" s="95"/>
      <c r="HX107" s="95"/>
      <c r="HY107" s="95"/>
      <c r="HZ107" s="95"/>
      <c r="IA107" s="95"/>
      <c r="IB107" s="95"/>
      <c r="IC107" s="95"/>
      <c r="ID107" s="95"/>
      <c r="IE107" s="95"/>
      <c r="IF107" s="95"/>
      <c r="IG107" s="95"/>
      <c r="IH107" s="95"/>
      <c r="II107" s="95"/>
      <c r="IJ107" s="95"/>
      <c r="IK107" s="95"/>
      <c r="IL107" s="95"/>
      <c r="IM107" s="95"/>
      <c r="IN107" s="95"/>
      <c r="IO107" s="95"/>
      <c r="IP107" s="95"/>
      <c r="IQ107" s="95"/>
      <c r="IR107" s="95"/>
      <c r="IS107" s="95"/>
      <c r="IT107" s="95"/>
      <c r="IU107" s="95"/>
      <c r="IV107" s="95"/>
      <c r="IW107" s="95"/>
      <c r="IX107" s="95"/>
      <c r="IY107" s="95"/>
      <c r="IZ107" s="95"/>
      <c r="JA107" s="95"/>
      <c r="JB107" s="95"/>
      <c r="JC107" s="95"/>
      <c r="JD107" s="95"/>
      <c r="JE107" s="95"/>
      <c r="JF107" s="95"/>
      <c r="JG107" s="95"/>
      <c r="JH107" s="95"/>
      <c r="JI107" s="95"/>
      <c r="JJ107" s="95"/>
      <c r="JK107" s="95"/>
      <c r="JL107" s="95"/>
      <c r="JM107" s="95"/>
      <c r="JN107" s="95"/>
      <c r="JO107" s="95"/>
      <c r="JP107" s="95"/>
      <c r="JQ107" s="95"/>
      <c r="JR107" s="95"/>
      <c r="JS107" s="95"/>
      <c r="JT107" s="95"/>
      <c r="JU107" s="95"/>
      <c r="JV107" s="95"/>
      <c r="JW107" s="95"/>
      <c r="JX107" s="95"/>
      <c r="JY107" s="95"/>
      <c r="JZ107" s="95"/>
      <c r="KA107" s="95"/>
      <c r="KB107" s="95"/>
      <c r="KC107" s="95"/>
      <c r="KD107" s="95"/>
      <c r="KE107" s="95"/>
      <c r="KF107" s="95"/>
      <c r="KG107" s="95"/>
      <c r="KH107" s="95"/>
      <c r="KI107" s="95"/>
      <c r="KJ107" s="95"/>
      <c r="KK107" s="95"/>
      <c r="KL107" s="95"/>
      <c r="KM107" s="95"/>
      <c r="KN107" s="95"/>
      <c r="KO107" s="95"/>
      <c r="KP107" s="95"/>
      <c r="KQ107" s="95"/>
      <c r="KR107" s="95"/>
      <c r="KS107" s="95"/>
      <c r="KT107" s="95"/>
      <c r="KU107" s="95"/>
      <c r="KV107" s="95"/>
      <c r="KW107" s="95"/>
      <c r="KX107" s="95"/>
      <c r="KY107" s="95"/>
      <c r="KZ107" s="95"/>
      <c r="LA107" s="95"/>
      <c r="LB107" s="95"/>
      <c r="LC107" s="95"/>
      <c r="LD107" s="95"/>
      <c r="LE107" s="95"/>
      <c r="LF107" s="95"/>
      <c r="LG107" s="95"/>
      <c r="LH107" s="95"/>
      <c r="LI107" s="95"/>
      <c r="LJ107" s="95"/>
      <c r="LK107" s="95"/>
      <c r="LL107" s="95"/>
      <c r="LM107" s="95"/>
      <c r="LN107" s="95"/>
      <c r="LO107" s="95"/>
      <c r="LP107" s="95"/>
      <c r="LQ107" s="95"/>
      <c r="LR107" s="95"/>
      <c r="LS107" s="95"/>
    </row>
    <row r="108" spans="2:331" s="85" customFormat="1" ht="30" customHeight="1" thickBot="1">
      <c r="B108" s="86"/>
      <c r="C108" s="1815" t="s">
        <v>286</v>
      </c>
      <c r="D108" s="1815"/>
      <c r="E108" s="1815"/>
      <c r="F108" s="143">
        <v>0</v>
      </c>
      <c r="G108" s="143" t="e">
        <f>IF(COLUMN(F$108)-COLUMN($L$18)+1&lt;=ROUND($L$18,0)-7,F$108,0)</f>
        <v>#VALUE!</v>
      </c>
      <c r="H108" s="143" t="e">
        <f t="shared" ref="H108:BM108" si="20">IF(COLUMN(G$108)-COLUMN($L$18)+1&lt;=ROUND($L$18,0)-7,G$108,0)</f>
        <v>#VALUE!</v>
      </c>
      <c r="I108" s="143" t="e">
        <f t="shared" si="20"/>
        <v>#VALUE!</v>
      </c>
      <c r="J108" s="143" t="e">
        <f t="shared" si="20"/>
        <v>#VALUE!</v>
      </c>
      <c r="K108" s="143" t="e">
        <f t="shared" si="20"/>
        <v>#VALUE!</v>
      </c>
      <c r="L108" s="143" t="e">
        <f t="shared" si="20"/>
        <v>#VALUE!</v>
      </c>
      <c r="M108" s="143" t="e">
        <f t="shared" si="20"/>
        <v>#VALUE!</v>
      </c>
      <c r="N108" s="143" t="e">
        <f t="shared" si="20"/>
        <v>#VALUE!</v>
      </c>
      <c r="O108" s="143" t="e">
        <f t="shared" si="20"/>
        <v>#VALUE!</v>
      </c>
      <c r="P108" s="143" t="e">
        <f t="shared" si="20"/>
        <v>#VALUE!</v>
      </c>
      <c r="Q108" s="143" t="e">
        <f t="shared" si="20"/>
        <v>#VALUE!</v>
      </c>
      <c r="R108" s="143" t="e">
        <f t="shared" si="20"/>
        <v>#VALUE!</v>
      </c>
      <c r="S108" s="143" t="e">
        <f t="shared" si="20"/>
        <v>#VALUE!</v>
      </c>
      <c r="T108" s="143" t="e">
        <f t="shared" si="20"/>
        <v>#VALUE!</v>
      </c>
      <c r="U108" s="143" t="e">
        <f t="shared" si="20"/>
        <v>#VALUE!</v>
      </c>
      <c r="V108" s="143" t="e">
        <f t="shared" si="20"/>
        <v>#VALUE!</v>
      </c>
      <c r="W108" s="143" t="e">
        <f t="shared" si="20"/>
        <v>#VALUE!</v>
      </c>
      <c r="X108" s="143" t="e">
        <f t="shared" si="20"/>
        <v>#VALUE!</v>
      </c>
      <c r="Y108" s="143" t="e">
        <f t="shared" si="20"/>
        <v>#VALUE!</v>
      </c>
      <c r="Z108" s="143" t="e">
        <f t="shared" si="20"/>
        <v>#VALUE!</v>
      </c>
      <c r="AA108" s="143" t="e">
        <f t="shared" si="20"/>
        <v>#VALUE!</v>
      </c>
      <c r="AB108" s="143" t="e">
        <f t="shared" si="20"/>
        <v>#VALUE!</v>
      </c>
      <c r="AC108" s="143" t="e">
        <f t="shared" si="20"/>
        <v>#VALUE!</v>
      </c>
      <c r="AD108" s="143" t="e">
        <f t="shared" si="20"/>
        <v>#VALUE!</v>
      </c>
      <c r="AE108" s="143" t="e">
        <f t="shared" si="20"/>
        <v>#VALUE!</v>
      </c>
      <c r="AF108" s="143" t="e">
        <f t="shared" si="20"/>
        <v>#VALUE!</v>
      </c>
      <c r="AG108" s="143" t="e">
        <f t="shared" si="20"/>
        <v>#VALUE!</v>
      </c>
      <c r="AH108" s="143" t="e">
        <f t="shared" si="20"/>
        <v>#VALUE!</v>
      </c>
      <c r="AI108" s="143" t="e">
        <f t="shared" si="20"/>
        <v>#VALUE!</v>
      </c>
      <c r="AJ108" s="143" t="e">
        <f t="shared" si="20"/>
        <v>#VALUE!</v>
      </c>
      <c r="AK108" s="143" t="e">
        <f t="shared" si="20"/>
        <v>#VALUE!</v>
      </c>
      <c r="AL108" s="143" t="e">
        <f t="shared" si="20"/>
        <v>#VALUE!</v>
      </c>
      <c r="AM108" s="143" t="e">
        <f t="shared" si="20"/>
        <v>#VALUE!</v>
      </c>
      <c r="AN108" s="143" t="e">
        <f t="shared" si="20"/>
        <v>#VALUE!</v>
      </c>
      <c r="AO108" s="143" t="e">
        <f t="shared" si="20"/>
        <v>#VALUE!</v>
      </c>
      <c r="AP108" s="143" t="e">
        <f t="shared" si="20"/>
        <v>#VALUE!</v>
      </c>
      <c r="AQ108" s="143" t="e">
        <f t="shared" si="20"/>
        <v>#VALUE!</v>
      </c>
      <c r="AR108" s="143" t="e">
        <f t="shared" si="20"/>
        <v>#VALUE!</v>
      </c>
      <c r="AS108" s="143" t="e">
        <f t="shared" si="20"/>
        <v>#VALUE!</v>
      </c>
      <c r="AT108" s="143" t="e">
        <f t="shared" si="20"/>
        <v>#VALUE!</v>
      </c>
      <c r="AU108" s="143" t="e">
        <f t="shared" si="20"/>
        <v>#VALUE!</v>
      </c>
      <c r="AV108" s="143" t="e">
        <f t="shared" si="20"/>
        <v>#VALUE!</v>
      </c>
      <c r="AW108" s="143" t="e">
        <f t="shared" si="20"/>
        <v>#VALUE!</v>
      </c>
      <c r="AX108" s="143" t="e">
        <f t="shared" si="20"/>
        <v>#VALUE!</v>
      </c>
      <c r="AY108" s="143" t="e">
        <f t="shared" si="20"/>
        <v>#VALUE!</v>
      </c>
      <c r="AZ108" s="143" t="e">
        <f t="shared" si="20"/>
        <v>#VALUE!</v>
      </c>
      <c r="BA108" s="143" t="e">
        <f t="shared" si="20"/>
        <v>#VALUE!</v>
      </c>
      <c r="BB108" s="143" t="e">
        <f t="shared" si="20"/>
        <v>#VALUE!</v>
      </c>
      <c r="BC108" s="143" t="e">
        <f t="shared" si="20"/>
        <v>#VALUE!</v>
      </c>
      <c r="BD108" s="143" t="e">
        <f t="shared" si="20"/>
        <v>#VALUE!</v>
      </c>
      <c r="BE108" s="143" t="e">
        <f t="shared" si="20"/>
        <v>#VALUE!</v>
      </c>
      <c r="BF108" s="143" t="e">
        <f t="shared" si="20"/>
        <v>#VALUE!</v>
      </c>
      <c r="BG108" s="143" t="e">
        <f t="shared" si="20"/>
        <v>#VALUE!</v>
      </c>
      <c r="BH108" s="143" t="e">
        <f t="shared" si="20"/>
        <v>#VALUE!</v>
      </c>
      <c r="BI108" s="143" t="e">
        <f t="shared" si="20"/>
        <v>#VALUE!</v>
      </c>
      <c r="BJ108" s="143" t="e">
        <f t="shared" si="20"/>
        <v>#VALUE!</v>
      </c>
      <c r="BK108" s="143" t="e">
        <f t="shared" si="20"/>
        <v>#VALUE!</v>
      </c>
      <c r="BL108" s="143" t="e">
        <f t="shared" si="20"/>
        <v>#VALUE!</v>
      </c>
      <c r="BM108" s="143" t="e">
        <f t="shared" si="20"/>
        <v>#VALUE!</v>
      </c>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c r="CJ108" s="95"/>
      <c r="CK108" s="95"/>
      <c r="CL108" s="95"/>
      <c r="CM108" s="95"/>
      <c r="CN108" s="95"/>
      <c r="CO108" s="95"/>
      <c r="CP108" s="95"/>
      <c r="CQ108" s="95"/>
      <c r="CR108" s="95"/>
      <c r="CS108" s="95"/>
      <c r="CT108" s="95"/>
      <c r="CU108" s="95"/>
      <c r="CV108" s="95"/>
      <c r="CW108" s="95"/>
      <c r="CX108" s="95"/>
      <c r="CY108" s="95"/>
      <c r="CZ108" s="95"/>
      <c r="DA108" s="95"/>
      <c r="DB108" s="95"/>
      <c r="DC108" s="95"/>
      <c r="DD108" s="95"/>
      <c r="DE108" s="95"/>
      <c r="DF108" s="95"/>
      <c r="DG108" s="95"/>
      <c r="DH108" s="95"/>
      <c r="DI108" s="95"/>
      <c r="DJ108" s="95"/>
      <c r="DK108" s="95"/>
      <c r="DL108" s="95"/>
      <c r="DM108" s="95"/>
      <c r="DN108" s="95"/>
      <c r="DO108" s="95"/>
      <c r="DP108" s="95"/>
      <c r="DQ108" s="95"/>
      <c r="DR108" s="95"/>
      <c r="DS108" s="95"/>
      <c r="DT108" s="95"/>
      <c r="DU108" s="95"/>
      <c r="DV108" s="95"/>
      <c r="DW108" s="95"/>
      <c r="DX108" s="95"/>
      <c r="DY108" s="95"/>
      <c r="DZ108" s="95"/>
      <c r="EA108" s="95"/>
      <c r="EB108" s="95"/>
      <c r="EC108" s="95"/>
      <c r="ED108" s="95"/>
      <c r="EE108" s="95"/>
      <c r="EF108" s="95"/>
      <c r="EG108" s="95"/>
      <c r="EH108" s="95"/>
      <c r="EI108" s="95"/>
      <c r="EJ108" s="95"/>
      <c r="EK108" s="95"/>
      <c r="EL108" s="95"/>
      <c r="EM108" s="95"/>
      <c r="EN108" s="95"/>
      <c r="EO108" s="95"/>
      <c r="EP108" s="95"/>
      <c r="EQ108" s="95"/>
      <c r="ER108" s="95"/>
      <c r="ES108" s="95"/>
      <c r="ET108" s="95"/>
      <c r="EU108" s="95"/>
      <c r="EV108" s="95"/>
      <c r="EW108" s="95"/>
      <c r="EX108" s="95"/>
      <c r="EY108" s="95"/>
      <c r="EZ108" s="95"/>
      <c r="FA108" s="95"/>
      <c r="FB108" s="95"/>
      <c r="FC108" s="95"/>
      <c r="FD108" s="95"/>
      <c r="FE108" s="95"/>
      <c r="FF108" s="95"/>
      <c r="FG108" s="95"/>
      <c r="FH108" s="95"/>
      <c r="FI108" s="95"/>
      <c r="FJ108" s="95"/>
      <c r="FK108" s="95"/>
      <c r="FL108" s="95"/>
      <c r="FM108" s="95"/>
      <c r="FN108" s="95"/>
      <c r="FO108" s="95"/>
      <c r="FP108" s="95"/>
      <c r="FQ108" s="95"/>
      <c r="FR108" s="95"/>
      <c r="FS108" s="95"/>
      <c r="FT108" s="95"/>
      <c r="FU108" s="95"/>
      <c r="FV108" s="95"/>
      <c r="FW108" s="95"/>
      <c r="FX108" s="95"/>
      <c r="FY108" s="95"/>
      <c r="FZ108" s="95"/>
      <c r="GA108" s="95"/>
      <c r="GB108" s="95"/>
      <c r="GC108" s="95"/>
      <c r="GD108" s="95"/>
      <c r="GE108" s="95"/>
      <c r="GF108" s="95"/>
      <c r="GG108" s="95"/>
      <c r="GH108" s="95"/>
      <c r="GI108" s="95"/>
      <c r="GJ108" s="95"/>
      <c r="GK108" s="95"/>
      <c r="GL108" s="95"/>
      <c r="GM108" s="95"/>
      <c r="GN108" s="95"/>
      <c r="GO108" s="95"/>
      <c r="GP108" s="95"/>
      <c r="GQ108" s="95"/>
      <c r="GR108" s="95"/>
      <c r="GS108" s="95"/>
      <c r="GT108" s="95"/>
      <c r="GU108" s="95"/>
      <c r="GV108" s="95"/>
      <c r="GW108" s="133"/>
      <c r="GX108" s="133"/>
      <c r="GY108" s="133"/>
      <c r="GZ108" s="133"/>
      <c r="HA108" s="133"/>
      <c r="HB108" s="133"/>
      <c r="HC108" s="133"/>
      <c r="HD108" s="133"/>
      <c r="HE108" s="133"/>
      <c r="HF108" s="133"/>
      <c r="HG108" s="95"/>
      <c r="HH108" s="95"/>
      <c r="HI108" s="95"/>
      <c r="HJ108" s="95"/>
      <c r="HK108" s="95"/>
      <c r="HL108" s="95"/>
      <c r="HM108" s="95"/>
      <c r="HN108" s="95"/>
      <c r="HO108" s="95"/>
      <c r="HP108" s="95"/>
      <c r="HQ108" s="95"/>
      <c r="HR108" s="95"/>
      <c r="HS108" s="95"/>
      <c r="HT108" s="95"/>
      <c r="HU108" s="95"/>
      <c r="HV108" s="95"/>
      <c r="HW108" s="95"/>
      <c r="HX108" s="95"/>
      <c r="HY108" s="95"/>
      <c r="HZ108" s="95"/>
      <c r="IA108" s="95"/>
      <c r="IB108" s="95"/>
      <c r="IC108" s="95"/>
      <c r="ID108" s="95"/>
      <c r="IE108" s="95"/>
      <c r="IF108" s="95"/>
      <c r="IG108" s="95"/>
      <c r="IH108" s="95"/>
      <c r="II108" s="95"/>
      <c r="IJ108" s="95"/>
      <c r="IK108" s="95"/>
      <c r="IL108" s="95"/>
      <c r="IM108" s="95"/>
      <c r="IN108" s="95"/>
      <c r="IO108" s="95"/>
      <c r="IP108" s="95"/>
      <c r="IQ108" s="95"/>
      <c r="IR108" s="95"/>
      <c r="IS108" s="95"/>
      <c r="IT108" s="95"/>
      <c r="IU108" s="95"/>
      <c r="IV108" s="95"/>
      <c r="IW108" s="95"/>
      <c r="IX108" s="95"/>
      <c r="IY108" s="95"/>
      <c r="IZ108" s="95"/>
      <c r="JA108" s="95"/>
      <c r="JB108" s="95"/>
      <c r="JC108" s="95"/>
      <c r="JD108" s="95"/>
      <c r="JE108" s="95"/>
      <c r="JF108" s="95"/>
      <c r="JG108" s="95"/>
      <c r="JH108" s="95"/>
      <c r="JI108" s="95"/>
      <c r="JJ108" s="95"/>
      <c r="JK108" s="95"/>
      <c r="JL108" s="95"/>
      <c r="JM108" s="95"/>
      <c r="JN108" s="95"/>
      <c r="JO108" s="95"/>
      <c r="JP108" s="95"/>
      <c r="JQ108" s="95"/>
      <c r="JR108" s="95"/>
      <c r="JS108" s="95"/>
      <c r="JT108" s="95"/>
      <c r="JU108" s="95"/>
      <c r="JV108" s="95"/>
      <c r="JW108" s="95"/>
      <c r="JX108" s="95"/>
      <c r="JY108" s="95"/>
      <c r="JZ108" s="95"/>
      <c r="KA108" s="95"/>
      <c r="KB108" s="95"/>
      <c r="KC108" s="95"/>
      <c r="KD108" s="95"/>
      <c r="KE108" s="95"/>
      <c r="KF108" s="95"/>
      <c r="KG108" s="95"/>
      <c r="KH108" s="95"/>
      <c r="KI108" s="95"/>
      <c r="KJ108" s="95"/>
      <c r="KK108" s="95"/>
      <c r="KL108" s="95"/>
      <c r="KM108" s="95"/>
      <c r="KN108" s="95"/>
      <c r="KO108" s="95"/>
      <c r="KP108" s="95"/>
      <c r="KQ108" s="95"/>
      <c r="KR108" s="95"/>
      <c r="KS108" s="95"/>
      <c r="KT108" s="95"/>
      <c r="KU108" s="95"/>
      <c r="KV108" s="95"/>
      <c r="KW108" s="95"/>
      <c r="KX108" s="95"/>
      <c r="KY108" s="95"/>
      <c r="KZ108" s="95"/>
      <c r="LA108" s="95"/>
      <c r="LB108" s="95"/>
      <c r="LC108" s="95"/>
      <c r="LD108" s="95"/>
      <c r="LE108" s="95"/>
      <c r="LF108" s="95"/>
      <c r="LG108" s="95"/>
      <c r="LH108" s="95"/>
      <c r="LI108" s="95"/>
      <c r="LJ108" s="95"/>
      <c r="LK108" s="95"/>
      <c r="LL108" s="95"/>
      <c r="LM108" s="95"/>
      <c r="LN108" s="95"/>
      <c r="LO108" s="95"/>
      <c r="LP108" s="95"/>
      <c r="LQ108" s="95"/>
      <c r="LR108" s="95"/>
      <c r="LS108" s="95"/>
    </row>
    <row r="109" spans="2:331" s="85" customFormat="1" ht="21">
      <c r="B109" s="86"/>
      <c r="C109" s="1900" t="s">
        <v>287</v>
      </c>
      <c r="D109" s="1900"/>
      <c r="E109" s="1901"/>
      <c r="F109" s="144"/>
      <c r="G109" s="144"/>
      <c r="H109" s="144"/>
      <c r="I109" s="144"/>
      <c r="J109" s="144"/>
      <c r="K109" s="144"/>
      <c r="L109" s="144"/>
      <c r="M109" s="144"/>
      <c r="N109" s="144"/>
      <c r="O109" s="144"/>
      <c r="P109" s="144"/>
      <c r="Q109" s="144"/>
      <c r="R109" s="144"/>
      <c r="S109" s="144"/>
      <c r="T109" s="144"/>
      <c r="U109" s="144"/>
      <c r="V109" s="144"/>
      <c r="W109" s="144"/>
      <c r="X109" s="144"/>
      <c r="Y109" s="144"/>
      <c r="Z109" s="144"/>
      <c r="AA109" s="144"/>
      <c r="AB109" s="144"/>
      <c r="AC109" s="144"/>
      <c r="AD109" s="144"/>
      <c r="AE109" s="144"/>
      <c r="AF109" s="144"/>
      <c r="AG109" s="144"/>
      <c r="AH109" s="144"/>
      <c r="AI109" s="144"/>
      <c r="AJ109" s="144"/>
      <c r="AK109" s="144"/>
      <c r="AL109" s="144"/>
      <c r="AM109" s="144"/>
      <c r="AN109" s="144"/>
      <c r="AO109" s="144"/>
      <c r="AP109" s="144"/>
      <c r="AQ109" s="144"/>
      <c r="AR109" s="144"/>
      <c r="AS109" s="144"/>
      <c r="AT109" s="144"/>
      <c r="AU109" s="144"/>
      <c r="AV109" s="144"/>
      <c r="AW109" s="144"/>
      <c r="AX109" s="144"/>
      <c r="AY109" s="144"/>
      <c r="AZ109" s="144"/>
      <c r="BA109" s="144"/>
      <c r="BB109" s="144"/>
      <c r="BC109" s="144"/>
      <c r="BD109" s="144"/>
      <c r="BE109" s="144"/>
      <c r="BF109" s="144"/>
      <c r="BG109" s="144"/>
      <c r="BH109" s="144"/>
      <c r="BI109" s="144"/>
      <c r="BJ109" s="144"/>
      <c r="BK109" s="144"/>
      <c r="BL109" s="144"/>
      <c r="BM109" s="144"/>
      <c r="BN109" s="95"/>
      <c r="BO109" s="95"/>
      <c r="BP109" s="95"/>
      <c r="BQ109" s="95"/>
      <c r="BR109" s="95"/>
      <c r="BS109" s="95"/>
      <c r="BT109" s="95"/>
      <c r="BU109" s="95"/>
      <c r="BV109" s="95"/>
      <c r="BW109" s="95"/>
      <c r="BX109" s="95"/>
      <c r="BY109" s="95"/>
      <c r="BZ109" s="95"/>
      <c r="CA109" s="95"/>
      <c r="CB109" s="95"/>
      <c r="CC109" s="95"/>
      <c r="CD109" s="95"/>
      <c r="CE109" s="95"/>
      <c r="CF109" s="95"/>
      <c r="CG109" s="95"/>
      <c r="CH109" s="95"/>
      <c r="CI109" s="95"/>
      <c r="CJ109" s="95"/>
      <c r="CK109" s="95"/>
      <c r="CL109" s="95"/>
      <c r="CM109" s="95"/>
      <c r="CN109" s="95"/>
      <c r="CO109" s="95"/>
      <c r="CP109" s="95"/>
      <c r="CQ109" s="95"/>
      <c r="CR109" s="95"/>
      <c r="CS109" s="95"/>
      <c r="CT109" s="95"/>
      <c r="CU109" s="95"/>
      <c r="CV109" s="95"/>
      <c r="CW109" s="95"/>
      <c r="CX109" s="95"/>
      <c r="CY109" s="95"/>
      <c r="CZ109" s="95"/>
      <c r="DA109" s="95"/>
      <c r="DB109" s="95"/>
      <c r="DC109" s="95"/>
      <c r="DD109" s="95"/>
      <c r="DE109" s="95"/>
      <c r="DF109" s="95"/>
      <c r="DG109" s="95"/>
      <c r="DH109" s="95"/>
      <c r="DI109" s="95"/>
      <c r="DJ109" s="95"/>
      <c r="DK109" s="95"/>
      <c r="DL109" s="95"/>
      <c r="DM109" s="95"/>
      <c r="DN109" s="95"/>
      <c r="DO109" s="95"/>
      <c r="DP109" s="95"/>
      <c r="DQ109" s="95"/>
      <c r="DR109" s="95"/>
      <c r="DS109" s="95"/>
      <c r="DT109" s="95"/>
      <c r="DU109" s="95"/>
      <c r="DV109" s="95"/>
      <c r="DW109" s="95"/>
      <c r="DX109" s="95"/>
      <c r="DY109" s="95"/>
      <c r="DZ109" s="95"/>
      <c r="EA109" s="95"/>
      <c r="EB109" s="95"/>
      <c r="EC109" s="95"/>
      <c r="ED109" s="95"/>
      <c r="EE109" s="95"/>
      <c r="EF109" s="95"/>
      <c r="EG109" s="95"/>
      <c r="EH109" s="95"/>
      <c r="EI109" s="95"/>
      <c r="EJ109" s="95"/>
      <c r="EK109" s="95"/>
      <c r="EL109" s="95"/>
      <c r="EM109" s="95"/>
      <c r="EN109" s="95"/>
      <c r="EO109" s="95"/>
      <c r="EP109" s="95"/>
      <c r="EQ109" s="95"/>
      <c r="ER109" s="95"/>
      <c r="ES109" s="95"/>
      <c r="ET109" s="95"/>
      <c r="EU109" s="95"/>
      <c r="EV109" s="95"/>
      <c r="EW109" s="95"/>
      <c r="EX109" s="95"/>
      <c r="EY109" s="95"/>
      <c r="EZ109" s="95"/>
      <c r="FA109" s="95"/>
      <c r="FB109" s="95"/>
      <c r="FC109" s="95"/>
      <c r="FD109" s="95"/>
      <c r="FE109" s="95"/>
      <c r="FF109" s="95"/>
      <c r="FG109" s="95"/>
      <c r="FH109" s="95"/>
      <c r="FI109" s="95"/>
      <c r="FJ109" s="95"/>
      <c r="FK109" s="95"/>
      <c r="FL109" s="95"/>
      <c r="FM109" s="95"/>
      <c r="FN109" s="95"/>
      <c r="FO109" s="95"/>
      <c r="FP109" s="95"/>
      <c r="FQ109" s="95"/>
      <c r="FR109" s="95"/>
      <c r="FS109" s="95"/>
      <c r="FT109" s="95"/>
      <c r="FU109" s="95"/>
      <c r="FV109" s="95"/>
      <c r="FW109" s="95"/>
      <c r="FX109" s="95"/>
      <c r="FY109" s="95"/>
      <c r="FZ109" s="95"/>
      <c r="GA109" s="95"/>
      <c r="GB109" s="95"/>
      <c r="GC109" s="95"/>
      <c r="GD109" s="95"/>
      <c r="GE109" s="95"/>
      <c r="GF109" s="95"/>
      <c r="GG109" s="95"/>
      <c r="GH109" s="95"/>
      <c r="GI109" s="95"/>
      <c r="GJ109" s="95"/>
      <c r="GK109" s="95"/>
      <c r="GL109" s="95"/>
      <c r="GM109" s="95"/>
      <c r="GN109" s="95"/>
      <c r="GO109" s="95"/>
      <c r="GP109" s="95"/>
      <c r="GQ109" s="95"/>
      <c r="GR109" s="95"/>
      <c r="GS109" s="95"/>
      <c r="GT109" s="95"/>
      <c r="GU109" s="95"/>
      <c r="GV109" s="95"/>
      <c r="GW109" s="133"/>
      <c r="GX109" s="133"/>
      <c r="GY109" s="133"/>
      <c r="GZ109" s="133"/>
      <c r="HA109" s="133"/>
      <c r="HB109" s="133"/>
      <c r="HC109" s="133"/>
      <c r="HD109" s="133"/>
      <c r="HE109" s="133"/>
      <c r="HF109" s="133"/>
      <c r="HG109" s="95"/>
      <c r="HH109" s="95"/>
      <c r="HI109" s="95"/>
      <c r="HJ109" s="95"/>
      <c r="HK109" s="95"/>
      <c r="HL109" s="95"/>
      <c r="HM109" s="95"/>
      <c r="HN109" s="95"/>
      <c r="HO109" s="95"/>
      <c r="HP109" s="95"/>
      <c r="HQ109" s="95"/>
      <c r="HR109" s="95"/>
      <c r="HS109" s="95"/>
      <c r="HT109" s="95"/>
      <c r="HU109" s="95"/>
      <c r="HV109" s="95"/>
      <c r="HW109" s="95"/>
      <c r="HX109" s="95"/>
      <c r="HY109" s="95"/>
      <c r="HZ109" s="95"/>
      <c r="IA109" s="95"/>
      <c r="IB109" s="95"/>
      <c r="IC109" s="95"/>
      <c r="ID109" s="95"/>
      <c r="IE109" s="95"/>
      <c r="IF109" s="95"/>
      <c r="IG109" s="95"/>
      <c r="IH109" s="95"/>
      <c r="II109" s="95"/>
      <c r="IJ109" s="95"/>
      <c r="IK109" s="95"/>
      <c r="IL109" s="95"/>
      <c r="IM109" s="95"/>
      <c r="IN109" s="95"/>
      <c r="IO109" s="95"/>
      <c r="IP109" s="95"/>
      <c r="IQ109" s="95"/>
      <c r="IR109" s="95"/>
      <c r="IS109" s="95"/>
      <c r="IT109" s="95"/>
      <c r="IU109" s="95"/>
      <c r="IV109" s="95"/>
      <c r="IW109" s="95"/>
      <c r="IX109" s="95"/>
      <c r="IY109" s="95"/>
      <c r="IZ109" s="95"/>
      <c r="JA109" s="95"/>
      <c r="JB109" s="95"/>
      <c r="JC109" s="95"/>
      <c r="JD109" s="95"/>
      <c r="JE109" s="95"/>
      <c r="JF109" s="95"/>
      <c r="JG109" s="95"/>
      <c r="JH109" s="95"/>
      <c r="JI109" s="95"/>
      <c r="JJ109" s="95"/>
      <c r="JK109" s="95"/>
      <c r="JL109" s="95"/>
      <c r="JM109" s="95"/>
      <c r="JN109" s="95"/>
      <c r="JO109" s="95"/>
      <c r="JP109" s="95"/>
      <c r="JQ109" s="95"/>
      <c r="JR109" s="95"/>
      <c r="JS109" s="95"/>
      <c r="JT109" s="95"/>
      <c r="JU109" s="95"/>
      <c r="JV109" s="95"/>
      <c r="JW109" s="95"/>
      <c r="JX109" s="95"/>
      <c r="JY109" s="95"/>
      <c r="JZ109" s="95"/>
      <c r="KA109" s="95"/>
      <c r="KB109" s="95"/>
      <c r="KC109" s="95"/>
      <c r="KD109" s="95"/>
      <c r="KE109" s="95"/>
      <c r="KF109" s="95"/>
      <c r="KG109" s="95"/>
      <c r="KH109" s="95"/>
      <c r="KI109" s="95"/>
      <c r="KJ109" s="95"/>
      <c r="KK109" s="95"/>
      <c r="KL109" s="95"/>
      <c r="KM109" s="95"/>
      <c r="KN109" s="95"/>
      <c r="KO109" s="95"/>
      <c r="KP109" s="95"/>
      <c r="KQ109" s="95"/>
      <c r="KR109" s="95"/>
      <c r="KS109" s="95"/>
      <c r="KT109" s="95"/>
      <c r="KU109" s="95"/>
      <c r="KV109" s="95"/>
      <c r="KW109" s="95"/>
      <c r="KX109" s="95"/>
      <c r="KY109" s="95"/>
      <c r="KZ109" s="95"/>
      <c r="LA109" s="95"/>
      <c r="LB109" s="95"/>
      <c r="LC109" s="95"/>
      <c r="LD109" s="95"/>
      <c r="LE109" s="95"/>
      <c r="LF109" s="95"/>
      <c r="LG109" s="95"/>
      <c r="LH109" s="95"/>
      <c r="LI109" s="95"/>
      <c r="LJ109" s="95"/>
      <c r="LK109" s="95"/>
      <c r="LL109" s="95"/>
      <c r="LM109" s="95"/>
      <c r="LN109" s="95"/>
      <c r="LO109" s="95"/>
      <c r="LP109" s="95"/>
      <c r="LQ109" s="95"/>
      <c r="LR109" s="95"/>
      <c r="LS109" s="95"/>
    </row>
    <row r="110" spans="2:331" s="85" customFormat="1" ht="30" customHeight="1" thickBot="1">
      <c r="B110" s="86"/>
      <c r="C110" s="1815" t="s">
        <v>288</v>
      </c>
      <c r="D110" s="1815"/>
      <c r="E110" s="1815"/>
      <c r="F110" s="143">
        <v>0</v>
      </c>
      <c r="G110" s="143" t="e">
        <f>IF(COLUMN(F$110)-COLUMN($L$18)+1&lt;=ROUND($L$18,0)-7,F$110,0)</f>
        <v>#VALUE!</v>
      </c>
      <c r="H110" s="143" t="e">
        <f t="shared" ref="H110:BM110" si="21">IF(COLUMN(G$110)-COLUMN($L$18)+1&lt;=ROUND($L$18,0)-7,G$110,0)</f>
        <v>#VALUE!</v>
      </c>
      <c r="I110" s="143" t="e">
        <f t="shared" si="21"/>
        <v>#VALUE!</v>
      </c>
      <c r="J110" s="143" t="e">
        <f t="shared" si="21"/>
        <v>#VALUE!</v>
      </c>
      <c r="K110" s="143" t="e">
        <f t="shared" si="21"/>
        <v>#VALUE!</v>
      </c>
      <c r="L110" s="143" t="e">
        <f t="shared" si="21"/>
        <v>#VALUE!</v>
      </c>
      <c r="M110" s="143" t="e">
        <f t="shared" si="21"/>
        <v>#VALUE!</v>
      </c>
      <c r="N110" s="143" t="e">
        <f t="shared" si="21"/>
        <v>#VALUE!</v>
      </c>
      <c r="O110" s="143" t="e">
        <f t="shared" si="21"/>
        <v>#VALUE!</v>
      </c>
      <c r="P110" s="143" t="e">
        <f t="shared" si="21"/>
        <v>#VALUE!</v>
      </c>
      <c r="Q110" s="143" t="e">
        <f t="shared" si="21"/>
        <v>#VALUE!</v>
      </c>
      <c r="R110" s="143" t="e">
        <f t="shared" si="21"/>
        <v>#VALUE!</v>
      </c>
      <c r="S110" s="143" t="e">
        <f t="shared" si="21"/>
        <v>#VALUE!</v>
      </c>
      <c r="T110" s="143" t="e">
        <f t="shared" si="21"/>
        <v>#VALUE!</v>
      </c>
      <c r="U110" s="143" t="e">
        <f t="shared" si="21"/>
        <v>#VALUE!</v>
      </c>
      <c r="V110" s="143" t="e">
        <f t="shared" si="21"/>
        <v>#VALUE!</v>
      </c>
      <c r="W110" s="143" t="e">
        <f t="shared" si="21"/>
        <v>#VALUE!</v>
      </c>
      <c r="X110" s="143" t="e">
        <f t="shared" si="21"/>
        <v>#VALUE!</v>
      </c>
      <c r="Y110" s="143" t="e">
        <f t="shared" si="21"/>
        <v>#VALUE!</v>
      </c>
      <c r="Z110" s="143" t="e">
        <f t="shared" si="21"/>
        <v>#VALUE!</v>
      </c>
      <c r="AA110" s="143" t="e">
        <f t="shared" si="21"/>
        <v>#VALUE!</v>
      </c>
      <c r="AB110" s="143" t="e">
        <f t="shared" si="21"/>
        <v>#VALUE!</v>
      </c>
      <c r="AC110" s="143" t="e">
        <f t="shared" si="21"/>
        <v>#VALUE!</v>
      </c>
      <c r="AD110" s="143" t="e">
        <f t="shared" si="21"/>
        <v>#VALUE!</v>
      </c>
      <c r="AE110" s="143" t="e">
        <f t="shared" si="21"/>
        <v>#VALUE!</v>
      </c>
      <c r="AF110" s="143" t="e">
        <f t="shared" si="21"/>
        <v>#VALUE!</v>
      </c>
      <c r="AG110" s="143" t="e">
        <f t="shared" si="21"/>
        <v>#VALUE!</v>
      </c>
      <c r="AH110" s="143" t="e">
        <f t="shared" si="21"/>
        <v>#VALUE!</v>
      </c>
      <c r="AI110" s="143" t="e">
        <f t="shared" si="21"/>
        <v>#VALUE!</v>
      </c>
      <c r="AJ110" s="143" t="e">
        <f t="shared" si="21"/>
        <v>#VALUE!</v>
      </c>
      <c r="AK110" s="143" t="e">
        <f t="shared" si="21"/>
        <v>#VALUE!</v>
      </c>
      <c r="AL110" s="143" t="e">
        <f t="shared" si="21"/>
        <v>#VALUE!</v>
      </c>
      <c r="AM110" s="143" t="e">
        <f t="shared" si="21"/>
        <v>#VALUE!</v>
      </c>
      <c r="AN110" s="143" t="e">
        <f t="shared" si="21"/>
        <v>#VALUE!</v>
      </c>
      <c r="AO110" s="143" t="e">
        <f t="shared" si="21"/>
        <v>#VALUE!</v>
      </c>
      <c r="AP110" s="143" t="e">
        <f t="shared" si="21"/>
        <v>#VALUE!</v>
      </c>
      <c r="AQ110" s="143" t="e">
        <f t="shared" si="21"/>
        <v>#VALUE!</v>
      </c>
      <c r="AR110" s="143" t="e">
        <f t="shared" si="21"/>
        <v>#VALUE!</v>
      </c>
      <c r="AS110" s="143" t="e">
        <f t="shared" si="21"/>
        <v>#VALUE!</v>
      </c>
      <c r="AT110" s="143" t="e">
        <f t="shared" si="21"/>
        <v>#VALUE!</v>
      </c>
      <c r="AU110" s="143" t="e">
        <f t="shared" si="21"/>
        <v>#VALUE!</v>
      </c>
      <c r="AV110" s="143" t="e">
        <f t="shared" si="21"/>
        <v>#VALUE!</v>
      </c>
      <c r="AW110" s="143" t="e">
        <f t="shared" si="21"/>
        <v>#VALUE!</v>
      </c>
      <c r="AX110" s="143" t="e">
        <f t="shared" si="21"/>
        <v>#VALUE!</v>
      </c>
      <c r="AY110" s="143" t="e">
        <f t="shared" si="21"/>
        <v>#VALUE!</v>
      </c>
      <c r="AZ110" s="143" t="e">
        <f t="shared" si="21"/>
        <v>#VALUE!</v>
      </c>
      <c r="BA110" s="143" t="e">
        <f t="shared" si="21"/>
        <v>#VALUE!</v>
      </c>
      <c r="BB110" s="143" t="e">
        <f t="shared" si="21"/>
        <v>#VALUE!</v>
      </c>
      <c r="BC110" s="143" t="e">
        <f t="shared" si="21"/>
        <v>#VALUE!</v>
      </c>
      <c r="BD110" s="143" t="e">
        <f t="shared" si="21"/>
        <v>#VALUE!</v>
      </c>
      <c r="BE110" s="143" t="e">
        <f t="shared" si="21"/>
        <v>#VALUE!</v>
      </c>
      <c r="BF110" s="143" t="e">
        <f t="shared" si="21"/>
        <v>#VALUE!</v>
      </c>
      <c r="BG110" s="143" t="e">
        <f t="shared" si="21"/>
        <v>#VALUE!</v>
      </c>
      <c r="BH110" s="143" t="e">
        <f t="shared" si="21"/>
        <v>#VALUE!</v>
      </c>
      <c r="BI110" s="143" t="e">
        <f t="shared" si="21"/>
        <v>#VALUE!</v>
      </c>
      <c r="BJ110" s="143" t="e">
        <f t="shared" si="21"/>
        <v>#VALUE!</v>
      </c>
      <c r="BK110" s="143" t="e">
        <f t="shared" si="21"/>
        <v>#VALUE!</v>
      </c>
      <c r="BL110" s="143" t="e">
        <f t="shared" si="21"/>
        <v>#VALUE!</v>
      </c>
      <c r="BM110" s="143" t="e">
        <f t="shared" si="21"/>
        <v>#VALUE!</v>
      </c>
      <c r="BN110" s="95"/>
      <c r="BO110" s="95"/>
      <c r="BP110" s="95"/>
      <c r="BQ110" s="95"/>
      <c r="BR110" s="95"/>
      <c r="BS110" s="95"/>
      <c r="BT110" s="95"/>
      <c r="BU110" s="95"/>
      <c r="BV110" s="95"/>
      <c r="BW110" s="95"/>
      <c r="BX110" s="95"/>
      <c r="BY110" s="95"/>
      <c r="BZ110" s="95"/>
      <c r="CA110" s="95"/>
      <c r="CB110" s="95"/>
      <c r="CC110" s="95"/>
      <c r="CD110" s="95"/>
      <c r="CE110" s="95"/>
      <c r="CF110" s="95"/>
      <c r="CG110" s="95"/>
      <c r="CH110" s="95"/>
      <c r="CI110" s="95"/>
      <c r="CJ110" s="95"/>
      <c r="CK110" s="95"/>
      <c r="CL110" s="95"/>
      <c r="CM110" s="95"/>
      <c r="CN110" s="95"/>
      <c r="CO110" s="95"/>
      <c r="CP110" s="95"/>
      <c r="CQ110" s="95"/>
      <c r="CR110" s="95"/>
      <c r="CS110" s="95"/>
      <c r="CT110" s="95"/>
      <c r="CU110" s="95"/>
      <c r="CV110" s="95"/>
      <c r="CW110" s="95"/>
      <c r="CX110" s="95"/>
      <c r="CY110" s="95"/>
      <c r="CZ110" s="95"/>
      <c r="DA110" s="95"/>
      <c r="DB110" s="95"/>
      <c r="DC110" s="95"/>
      <c r="DD110" s="95"/>
      <c r="DE110" s="95"/>
      <c r="DF110" s="95"/>
      <c r="DG110" s="95"/>
      <c r="DH110" s="95"/>
      <c r="DI110" s="95"/>
      <c r="DJ110" s="95"/>
      <c r="DK110" s="95"/>
      <c r="DL110" s="95"/>
      <c r="DM110" s="95"/>
      <c r="DN110" s="95"/>
      <c r="DO110" s="95"/>
      <c r="DP110" s="95"/>
      <c r="DQ110" s="95"/>
      <c r="DR110" s="95"/>
      <c r="DS110" s="95"/>
      <c r="DT110" s="95"/>
      <c r="DU110" s="95"/>
      <c r="DV110" s="95"/>
      <c r="DW110" s="95"/>
      <c r="DX110" s="95"/>
      <c r="DY110" s="95"/>
      <c r="DZ110" s="95"/>
      <c r="EA110" s="95"/>
      <c r="EB110" s="95"/>
      <c r="EC110" s="95"/>
      <c r="ED110" s="95"/>
      <c r="EE110" s="95"/>
      <c r="EF110" s="95"/>
      <c r="EG110" s="95"/>
      <c r="EH110" s="95"/>
      <c r="EI110" s="95"/>
      <c r="EJ110" s="95"/>
      <c r="EK110" s="95"/>
      <c r="EL110" s="95"/>
      <c r="EM110" s="95"/>
      <c r="EN110" s="95"/>
      <c r="EO110" s="95"/>
      <c r="EP110" s="95"/>
      <c r="EQ110" s="95"/>
      <c r="ER110" s="95"/>
      <c r="ES110" s="95"/>
      <c r="ET110" s="95"/>
      <c r="EU110" s="95"/>
      <c r="EV110" s="95"/>
      <c r="EW110" s="95"/>
      <c r="EX110" s="95"/>
      <c r="EY110" s="95"/>
      <c r="EZ110" s="95"/>
      <c r="FA110" s="95"/>
      <c r="FB110" s="95"/>
      <c r="FC110" s="95"/>
      <c r="FD110" s="95"/>
      <c r="FE110" s="95"/>
      <c r="FF110" s="95"/>
      <c r="FG110" s="95"/>
      <c r="FH110" s="95"/>
      <c r="FI110" s="95"/>
      <c r="FJ110" s="95"/>
      <c r="FK110" s="95"/>
      <c r="FL110" s="95"/>
      <c r="FM110" s="95"/>
      <c r="FN110" s="95"/>
      <c r="FO110" s="95"/>
      <c r="FP110" s="95"/>
      <c r="FQ110" s="95"/>
      <c r="FR110" s="95"/>
      <c r="FS110" s="95"/>
      <c r="FT110" s="95"/>
      <c r="FU110" s="95"/>
      <c r="FV110" s="95"/>
      <c r="FW110" s="95"/>
      <c r="FX110" s="95"/>
      <c r="FY110" s="95"/>
      <c r="FZ110" s="95"/>
      <c r="GA110" s="95"/>
      <c r="GB110" s="95"/>
      <c r="GC110" s="95"/>
      <c r="GD110" s="95"/>
      <c r="GE110" s="95"/>
      <c r="GF110" s="95"/>
      <c r="GG110" s="95"/>
      <c r="GH110" s="95"/>
      <c r="GI110" s="95"/>
      <c r="GJ110" s="95"/>
      <c r="GK110" s="95"/>
      <c r="GL110" s="95"/>
      <c r="GM110" s="95"/>
      <c r="GN110" s="95"/>
      <c r="GO110" s="95"/>
      <c r="GP110" s="95"/>
      <c r="GQ110" s="95"/>
      <c r="GR110" s="95"/>
      <c r="GS110" s="95"/>
      <c r="GT110" s="95"/>
      <c r="GU110" s="95"/>
      <c r="GV110" s="95"/>
      <c r="GW110" s="133"/>
      <c r="GX110" s="133"/>
      <c r="GY110" s="133"/>
      <c r="GZ110" s="133"/>
      <c r="HA110" s="133"/>
      <c r="HB110" s="133"/>
      <c r="HC110" s="133"/>
      <c r="HD110" s="133"/>
      <c r="HE110" s="133"/>
      <c r="HF110" s="133"/>
      <c r="HG110" s="95"/>
      <c r="HH110" s="95"/>
      <c r="HI110" s="95"/>
      <c r="HJ110" s="95"/>
      <c r="HK110" s="95"/>
      <c r="HL110" s="95"/>
      <c r="HM110" s="95"/>
      <c r="HN110" s="95"/>
      <c r="HO110" s="95"/>
      <c r="HP110" s="95"/>
      <c r="HQ110" s="95"/>
      <c r="HR110" s="95"/>
      <c r="HS110" s="95"/>
      <c r="HT110" s="95"/>
      <c r="HU110" s="95"/>
      <c r="HV110" s="95"/>
      <c r="HW110" s="95"/>
      <c r="HX110" s="95"/>
      <c r="HY110" s="95"/>
      <c r="HZ110" s="95"/>
      <c r="IA110" s="95"/>
      <c r="IB110" s="95"/>
      <c r="IC110" s="95"/>
      <c r="ID110" s="95"/>
      <c r="IE110" s="95"/>
      <c r="IF110" s="95"/>
      <c r="IG110" s="95"/>
      <c r="IH110" s="95"/>
      <c r="II110" s="95"/>
      <c r="IJ110" s="95"/>
      <c r="IK110" s="95"/>
      <c r="IL110" s="95"/>
      <c r="IM110" s="95"/>
      <c r="IN110" s="95"/>
      <c r="IO110" s="95"/>
      <c r="IP110" s="95"/>
      <c r="IQ110" s="95"/>
      <c r="IR110" s="95"/>
      <c r="IS110" s="95"/>
      <c r="IT110" s="95"/>
      <c r="IU110" s="95"/>
      <c r="IV110" s="95"/>
      <c r="IW110" s="95"/>
      <c r="IX110" s="95"/>
      <c r="IY110" s="95"/>
      <c r="IZ110" s="95"/>
      <c r="JA110" s="95"/>
      <c r="JB110" s="95"/>
      <c r="JC110" s="95"/>
      <c r="JD110" s="95"/>
      <c r="JE110" s="95"/>
      <c r="JF110" s="95"/>
      <c r="JG110" s="95"/>
      <c r="JH110" s="95"/>
      <c r="JI110" s="95"/>
      <c r="JJ110" s="95"/>
      <c r="JK110" s="95"/>
      <c r="JL110" s="95"/>
      <c r="JM110" s="95"/>
      <c r="JN110" s="95"/>
      <c r="JO110" s="95"/>
      <c r="JP110" s="95"/>
      <c r="JQ110" s="95"/>
      <c r="JR110" s="95"/>
      <c r="JS110" s="95"/>
      <c r="JT110" s="95"/>
      <c r="JU110" s="95"/>
      <c r="JV110" s="95"/>
      <c r="JW110" s="95"/>
      <c r="JX110" s="95"/>
      <c r="JY110" s="95"/>
      <c r="JZ110" s="95"/>
      <c r="KA110" s="95"/>
      <c r="KB110" s="95"/>
      <c r="KC110" s="95"/>
      <c r="KD110" s="95"/>
      <c r="KE110" s="95"/>
      <c r="KF110" s="95"/>
      <c r="KG110" s="95"/>
      <c r="KH110" s="95"/>
      <c r="KI110" s="95"/>
      <c r="KJ110" s="95"/>
      <c r="KK110" s="95"/>
      <c r="KL110" s="95"/>
      <c r="KM110" s="95"/>
      <c r="KN110" s="95"/>
      <c r="KO110" s="95"/>
      <c r="KP110" s="95"/>
      <c r="KQ110" s="95"/>
      <c r="KR110" s="95"/>
      <c r="KS110" s="95"/>
      <c r="KT110" s="95"/>
      <c r="KU110" s="95"/>
      <c r="KV110" s="95"/>
      <c r="KW110" s="95"/>
      <c r="KX110" s="95"/>
      <c r="KY110" s="95"/>
      <c r="KZ110" s="95"/>
      <c r="LA110" s="95"/>
      <c r="LB110" s="95"/>
      <c r="LC110" s="95"/>
      <c r="LD110" s="95"/>
      <c r="LE110" s="95"/>
      <c r="LF110" s="95"/>
      <c r="LG110" s="95"/>
      <c r="LH110" s="95"/>
      <c r="LI110" s="95"/>
      <c r="LJ110" s="95"/>
      <c r="LK110" s="95"/>
      <c r="LL110" s="95"/>
      <c r="LM110" s="95"/>
      <c r="LN110" s="95"/>
      <c r="LO110" s="95"/>
      <c r="LP110" s="95"/>
      <c r="LQ110" s="95"/>
      <c r="LR110" s="95"/>
      <c r="LS110" s="95"/>
    </row>
    <row r="111" spans="2:331" s="85" customFormat="1" ht="21">
      <c r="B111" s="86"/>
      <c r="C111" s="1900" t="s">
        <v>251</v>
      </c>
      <c r="D111" s="1900"/>
      <c r="E111" s="1901"/>
      <c r="F111" s="144"/>
      <c r="G111" s="144"/>
      <c r="H111" s="144"/>
      <c r="I111" s="144"/>
      <c r="J111" s="144"/>
      <c r="K111" s="144"/>
      <c r="L111" s="144"/>
      <c r="M111" s="144"/>
      <c r="N111" s="144"/>
      <c r="O111" s="144"/>
      <c r="P111" s="144"/>
      <c r="Q111" s="144"/>
      <c r="R111" s="144"/>
      <c r="S111" s="144"/>
      <c r="T111" s="144"/>
      <c r="U111" s="144"/>
      <c r="V111" s="144"/>
      <c r="W111" s="144"/>
      <c r="X111" s="144"/>
      <c r="Y111" s="144"/>
      <c r="Z111" s="144"/>
      <c r="AA111" s="144"/>
      <c r="AB111" s="144"/>
      <c r="AC111" s="144"/>
      <c r="AD111" s="144"/>
      <c r="AE111" s="144"/>
      <c r="AF111" s="144"/>
      <c r="AG111" s="144"/>
      <c r="AH111" s="144"/>
      <c r="AI111" s="144"/>
      <c r="AJ111" s="144"/>
      <c r="AK111" s="144"/>
      <c r="AL111" s="144"/>
      <c r="AM111" s="144"/>
      <c r="AN111" s="144"/>
      <c r="AO111" s="144"/>
      <c r="AP111" s="144"/>
      <c r="AQ111" s="144"/>
      <c r="AR111" s="144"/>
      <c r="AS111" s="144"/>
      <c r="AT111" s="144"/>
      <c r="AU111" s="144"/>
      <c r="AV111" s="144"/>
      <c r="AW111" s="144"/>
      <c r="AX111" s="144"/>
      <c r="AY111" s="144"/>
      <c r="AZ111" s="144"/>
      <c r="BA111" s="144"/>
      <c r="BB111" s="144"/>
      <c r="BC111" s="144"/>
      <c r="BD111" s="144"/>
      <c r="BE111" s="144"/>
      <c r="BF111" s="144"/>
      <c r="BG111" s="144"/>
      <c r="BH111" s="144"/>
      <c r="BI111" s="144"/>
      <c r="BJ111" s="144"/>
      <c r="BK111" s="144"/>
      <c r="BL111" s="144"/>
      <c r="BM111" s="144"/>
      <c r="BN111" s="95"/>
      <c r="BO111" s="95"/>
      <c r="BP111" s="95"/>
      <c r="BQ111" s="95"/>
      <c r="BR111" s="95"/>
      <c r="BS111" s="95"/>
      <c r="BT111" s="95"/>
      <c r="BU111" s="95"/>
      <c r="BV111" s="95"/>
      <c r="BW111" s="95"/>
      <c r="BX111" s="95"/>
      <c r="BY111" s="95"/>
      <c r="BZ111" s="95"/>
      <c r="CA111" s="95"/>
      <c r="CB111" s="95"/>
      <c r="CC111" s="95"/>
      <c r="CD111" s="95"/>
      <c r="CE111" s="95"/>
      <c r="CF111" s="95"/>
      <c r="CG111" s="95"/>
      <c r="CH111" s="95"/>
      <c r="CI111" s="95"/>
      <c r="CJ111" s="95"/>
      <c r="CK111" s="95"/>
      <c r="CL111" s="95"/>
      <c r="CM111" s="95"/>
      <c r="CN111" s="95"/>
      <c r="CO111" s="95"/>
      <c r="CP111" s="95"/>
      <c r="CQ111" s="95"/>
      <c r="CR111" s="95"/>
      <c r="CS111" s="95"/>
      <c r="CT111" s="95"/>
      <c r="CU111" s="95"/>
      <c r="CV111" s="95"/>
      <c r="CW111" s="95"/>
      <c r="CX111" s="95"/>
      <c r="CY111" s="95"/>
      <c r="CZ111" s="95"/>
      <c r="DA111" s="95"/>
      <c r="DB111" s="95"/>
      <c r="DC111" s="95"/>
      <c r="DD111" s="95"/>
      <c r="DE111" s="95"/>
      <c r="DF111" s="95"/>
      <c r="DG111" s="95"/>
      <c r="DH111" s="95"/>
      <c r="DI111" s="95"/>
      <c r="DJ111" s="95"/>
      <c r="DK111" s="95"/>
      <c r="DL111" s="95"/>
      <c r="DM111" s="95"/>
      <c r="DN111" s="95"/>
      <c r="DO111" s="95"/>
      <c r="DP111" s="95"/>
      <c r="DQ111" s="95"/>
      <c r="DR111" s="95"/>
      <c r="DS111" s="95"/>
      <c r="DT111" s="95"/>
      <c r="DU111" s="95"/>
      <c r="DV111" s="95"/>
      <c r="DW111" s="95"/>
      <c r="DX111" s="95"/>
      <c r="DY111" s="95"/>
      <c r="DZ111" s="95"/>
      <c r="EA111" s="95"/>
      <c r="EB111" s="95"/>
      <c r="EC111" s="95"/>
      <c r="ED111" s="95"/>
      <c r="EE111" s="95"/>
      <c r="EF111" s="95"/>
      <c r="EG111" s="95"/>
      <c r="EH111" s="95"/>
      <c r="EI111" s="95"/>
      <c r="EJ111" s="95"/>
      <c r="EK111" s="95"/>
      <c r="EL111" s="95"/>
      <c r="EM111" s="95"/>
      <c r="EN111" s="95"/>
      <c r="EO111" s="95"/>
      <c r="EP111" s="95"/>
      <c r="EQ111" s="95"/>
      <c r="ER111" s="95"/>
      <c r="ES111" s="95"/>
      <c r="ET111" s="95"/>
      <c r="EU111" s="95"/>
      <c r="EV111" s="95"/>
      <c r="EW111" s="95"/>
      <c r="EX111" s="95"/>
      <c r="EY111" s="95"/>
      <c r="EZ111" s="95"/>
      <c r="FA111" s="95"/>
      <c r="FB111" s="95"/>
      <c r="FC111" s="95"/>
      <c r="FD111" s="95"/>
      <c r="FE111" s="95"/>
      <c r="FF111" s="95"/>
      <c r="FG111" s="95"/>
      <c r="FH111" s="95"/>
      <c r="FI111" s="95"/>
      <c r="FJ111" s="95"/>
      <c r="FK111" s="95"/>
      <c r="FL111" s="95"/>
      <c r="FM111" s="95"/>
      <c r="FN111" s="95"/>
      <c r="FO111" s="95"/>
      <c r="FP111" s="95"/>
      <c r="FQ111" s="95"/>
      <c r="FR111" s="95"/>
      <c r="FS111" s="95"/>
      <c r="FT111" s="95"/>
      <c r="FU111" s="95"/>
      <c r="FV111" s="95"/>
      <c r="FW111" s="95"/>
      <c r="FX111" s="95"/>
      <c r="FY111" s="95"/>
      <c r="FZ111" s="95"/>
      <c r="GA111" s="95"/>
      <c r="GB111" s="95"/>
      <c r="GC111" s="95"/>
      <c r="GD111" s="95"/>
      <c r="GE111" s="95"/>
      <c r="GF111" s="95"/>
      <c r="GG111" s="95"/>
      <c r="GH111" s="95"/>
      <c r="GI111" s="95"/>
      <c r="GJ111" s="95"/>
      <c r="GK111" s="95"/>
      <c r="GL111" s="95"/>
      <c r="GM111" s="95"/>
      <c r="GN111" s="95"/>
      <c r="GO111" s="95"/>
      <c r="GP111" s="95"/>
      <c r="GQ111" s="95"/>
      <c r="GR111" s="95"/>
      <c r="GS111" s="95"/>
      <c r="GT111" s="95"/>
      <c r="GU111" s="95"/>
      <c r="GV111" s="95"/>
      <c r="GW111" s="133"/>
      <c r="GX111" s="133"/>
      <c r="GY111" s="133"/>
      <c r="GZ111" s="133"/>
      <c r="HA111" s="133"/>
      <c r="HB111" s="133"/>
      <c r="HC111" s="133"/>
      <c r="HD111" s="133"/>
      <c r="HE111" s="133"/>
      <c r="HF111" s="133"/>
      <c r="HG111" s="95"/>
      <c r="HH111" s="95"/>
      <c r="HI111" s="95"/>
      <c r="HJ111" s="95"/>
      <c r="HK111" s="95"/>
      <c r="HL111" s="95"/>
      <c r="HM111" s="95"/>
      <c r="HN111" s="95"/>
      <c r="HO111" s="95"/>
      <c r="HP111" s="95"/>
      <c r="HQ111" s="95"/>
      <c r="HR111" s="95"/>
      <c r="HS111" s="95"/>
      <c r="HT111" s="95"/>
      <c r="HU111" s="95"/>
      <c r="HV111" s="95"/>
      <c r="HW111" s="95"/>
      <c r="HX111" s="95"/>
      <c r="HY111" s="95"/>
      <c r="HZ111" s="95"/>
      <c r="IA111" s="95"/>
      <c r="IB111" s="95"/>
      <c r="IC111" s="95"/>
      <c r="ID111" s="95"/>
      <c r="IE111" s="95"/>
      <c r="IF111" s="95"/>
      <c r="IG111" s="95"/>
      <c r="IH111" s="95"/>
      <c r="II111" s="95"/>
      <c r="IJ111" s="95"/>
      <c r="IK111" s="95"/>
      <c r="IL111" s="95"/>
      <c r="IM111" s="95"/>
      <c r="IN111" s="95"/>
      <c r="IO111" s="95"/>
      <c r="IP111" s="95"/>
      <c r="IQ111" s="95"/>
      <c r="IR111" s="95"/>
      <c r="IS111" s="95"/>
      <c r="IT111" s="95"/>
      <c r="IU111" s="95"/>
      <c r="IV111" s="95"/>
      <c r="IW111" s="95"/>
      <c r="IX111" s="95"/>
      <c r="IY111" s="95"/>
      <c r="IZ111" s="95"/>
      <c r="JA111" s="95"/>
      <c r="JB111" s="95"/>
      <c r="JC111" s="95"/>
      <c r="JD111" s="95"/>
      <c r="JE111" s="95"/>
      <c r="JF111" s="95"/>
      <c r="JG111" s="95"/>
      <c r="JH111" s="95"/>
      <c r="JI111" s="95"/>
      <c r="JJ111" s="95"/>
      <c r="JK111" s="95"/>
      <c r="JL111" s="95"/>
      <c r="JM111" s="95"/>
      <c r="JN111" s="95"/>
      <c r="JO111" s="95"/>
      <c r="JP111" s="95"/>
      <c r="JQ111" s="95"/>
      <c r="JR111" s="95"/>
      <c r="JS111" s="95"/>
      <c r="JT111" s="95"/>
      <c r="JU111" s="95"/>
      <c r="JV111" s="95"/>
      <c r="JW111" s="95"/>
      <c r="JX111" s="95"/>
      <c r="JY111" s="95"/>
      <c r="JZ111" s="95"/>
      <c r="KA111" s="95"/>
      <c r="KB111" s="95"/>
      <c r="KC111" s="95"/>
      <c r="KD111" s="95"/>
      <c r="KE111" s="95"/>
      <c r="KF111" s="95"/>
      <c r="KG111" s="95"/>
      <c r="KH111" s="95"/>
      <c r="KI111" s="95"/>
      <c r="KJ111" s="95"/>
      <c r="KK111" s="95"/>
      <c r="KL111" s="95"/>
      <c r="KM111" s="95"/>
      <c r="KN111" s="95"/>
      <c r="KO111" s="95"/>
      <c r="KP111" s="95"/>
      <c r="KQ111" s="95"/>
      <c r="KR111" s="95"/>
      <c r="KS111" s="95"/>
      <c r="KT111" s="95"/>
      <c r="KU111" s="95"/>
      <c r="KV111" s="95"/>
      <c r="KW111" s="95"/>
      <c r="KX111" s="95"/>
      <c r="KY111" s="95"/>
      <c r="KZ111" s="95"/>
      <c r="LA111" s="95"/>
      <c r="LB111" s="95"/>
      <c r="LC111" s="95"/>
      <c r="LD111" s="95"/>
      <c r="LE111" s="95"/>
      <c r="LF111" s="95"/>
      <c r="LG111" s="95"/>
      <c r="LH111" s="95"/>
      <c r="LI111" s="95"/>
      <c r="LJ111" s="95"/>
      <c r="LK111" s="95"/>
      <c r="LL111" s="95"/>
      <c r="LM111" s="95"/>
      <c r="LN111" s="95"/>
      <c r="LO111" s="95"/>
      <c r="LP111" s="95"/>
      <c r="LQ111" s="95"/>
      <c r="LR111" s="95"/>
      <c r="LS111" s="95"/>
    </row>
    <row r="112" spans="2:331" s="85" customFormat="1" ht="30" customHeight="1">
      <c r="B112" s="86"/>
      <c r="C112" s="1815" t="s">
        <v>289</v>
      </c>
      <c r="D112" s="1815"/>
      <c r="E112" s="1815"/>
      <c r="F112" s="143">
        <v>0</v>
      </c>
      <c r="G112" s="143" t="e">
        <f>IF(COLUMN(F$112)-COLUMN($L$18)+1&lt;=ROUND($L$18,0)-7,F$112,0)</f>
        <v>#VALUE!</v>
      </c>
      <c r="H112" s="143" t="e">
        <f t="shared" ref="H112:BM112" si="22">IF(COLUMN(G$112)-COLUMN($L$18)+1&lt;=ROUND($L$18,0)-7,G$112,0)</f>
        <v>#VALUE!</v>
      </c>
      <c r="I112" s="143" t="e">
        <f t="shared" si="22"/>
        <v>#VALUE!</v>
      </c>
      <c r="J112" s="143" t="e">
        <f t="shared" si="22"/>
        <v>#VALUE!</v>
      </c>
      <c r="K112" s="143" t="e">
        <f t="shared" si="22"/>
        <v>#VALUE!</v>
      </c>
      <c r="L112" s="143" t="e">
        <f t="shared" si="22"/>
        <v>#VALUE!</v>
      </c>
      <c r="M112" s="143" t="e">
        <f t="shared" si="22"/>
        <v>#VALUE!</v>
      </c>
      <c r="N112" s="143" t="e">
        <f t="shared" si="22"/>
        <v>#VALUE!</v>
      </c>
      <c r="O112" s="143" t="e">
        <f t="shared" si="22"/>
        <v>#VALUE!</v>
      </c>
      <c r="P112" s="143" t="e">
        <f t="shared" si="22"/>
        <v>#VALUE!</v>
      </c>
      <c r="Q112" s="143" t="e">
        <f t="shared" si="22"/>
        <v>#VALUE!</v>
      </c>
      <c r="R112" s="143" t="e">
        <f t="shared" si="22"/>
        <v>#VALUE!</v>
      </c>
      <c r="S112" s="143" t="e">
        <f t="shared" si="22"/>
        <v>#VALUE!</v>
      </c>
      <c r="T112" s="143" t="e">
        <f t="shared" si="22"/>
        <v>#VALUE!</v>
      </c>
      <c r="U112" s="143" t="e">
        <f t="shared" si="22"/>
        <v>#VALUE!</v>
      </c>
      <c r="V112" s="143" t="e">
        <f t="shared" si="22"/>
        <v>#VALUE!</v>
      </c>
      <c r="W112" s="143" t="e">
        <f t="shared" si="22"/>
        <v>#VALUE!</v>
      </c>
      <c r="X112" s="143" t="e">
        <f t="shared" si="22"/>
        <v>#VALUE!</v>
      </c>
      <c r="Y112" s="143" t="e">
        <f t="shared" si="22"/>
        <v>#VALUE!</v>
      </c>
      <c r="Z112" s="143" t="e">
        <f t="shared" si="22"/>
        <v>#VALUE!</v>
      </c>
      <c r="AA112" s="143" t="e">
        <f t="shared" si="22"/>
        <v>#VALUE!</v>
      </c>
      <c r="AB112" s="143" t="e">
        <f t="shared" si="22"/>
        <v>#VALUE!</v>
      </c>
      <c r="AC112" s="143" t="e">
        <f t="shared" si="22"/>
        <v>#VALUE!</v>
      </c>
      <c r="AD112" s="143" t="e">
        <f t="shared" si="22"/>
        <v>#VALUE!</v>
      </c>
      <c r="AE112" s="143" t="e">
        <f t="shared" si="22"/>
        <v>#VALUE!</v>
      </c>
      <c r="AF112" s="143" t="e">
        <f t="shared" si="22"/>
        <v>#VALUE!</v>
      </c>
      <c r="AG112" s="143" t="e">
        <f t="shared" si="22"/>
        <v>#VALUE!</v>
      </c>
      <c r="AH112" s="143" t="e">
        <f t="shared" si="22"/>
        <v>#VALUE!</v>
      </c>
      <c r="AI112" s="143" t="e">
        <f t="shared" si="22"/>
        <v>#VALUE!</v>
      </c>
      <c r="AJ112" s="143" t="e">
        <f t="shared" si="22"/>
        <v>#VALUE!</v>
      </c>
      <c r="AK112" s="143" t="e">
        <f t="shared" si="22"/>
        <v>#VALUE!</v>
      </c>
      <c r="AL112" s="143" t="e">
        <f t="shared" si="22"/>
        <v>#VALUE!</v>
      </c>
      <c r="AM112" s="143" t="e">
        <f t="shared" si="22"/>
        <v>#VALUE!</v>
      </c>
      <c r="AN112" s="143" t="e">
        <f t="shared" si="22"/>
        <v>#VALUE!</v>
      </c>
      <c r="AO112" s="143" t="e">
        <f t="shared" si="22"/>
        <v>#VALUE!</v>
      </c>
      <c r="AP112" s="143" t="e">
        <f t="shared" si="22"/>
        <v>#VALUE!</v>
      </c>
      <c r="AQ112" s="143" t="e">
        <f t="shared" si="22"/>
        <v>#VALUE!</v>
      </c>
      <c r="AR112" s="143" t="e">
        <f t="shared" si="22"/>
        <v>#VALUE!</v>
      </c>
      <c r="AS112" s="143" t="e">
        <f t="shared" si="22"/>
        <v>#VALUE!</v>
      </c>
      <c r="AT112" s="143" t="e">
        <f t="shared" si="22"/>
        <v>#VALUE!</v>
      </c>
      <c r="AU112" s="143" t="e">
        <f t="shared" si="22"/>
        <v>#VALUE!</v>
      </c>
      <c r="AV112" s="143" t="e">
        <f t="shared" si="22"/>
        <v>#VALUE!</v>
      </c>
      <c r="AW112" s="143" t="e">
        <f t="shared" si="22"/>
        <v>#VALUE!</v>
      </c>
      <c r="AX112" s="143" t="e">
        <f t="shared" si="22"/>
        <v>#VALUE!</v>
      </c>
      <c r="AY112" s="143" t="e">
        <f t="shared" si="22"/>
        <v>#VALUE!</v>
      </c>
      <c r="AZ112" s="143" t="e">
        <f t="shared" si="22"/>
        <v>#VALUE!</v>
      </c>
      <c r="BA112" s="143" t="e">
        <f t="shared" si="22"/>
        <v>#VALUE!</v>
      </c>
      <c r="BB112" s="143" t="e">
        <f t="shared" si="22"/>
        <v>#VALUE!</v>
      </c>
      <c r="BC112" s="143" t="e">
        <f t="shared" si="22"/>
        <v>#VALUE!</v>
      </c>
      <c r="BD112" s="143" t="e">
        <f t="shared" si="22"/>
        <v>#VALUE!</v>
      </c>
      <c r="BE112" s="143" t="e">
        <f t="shared" si="22"/>
        <v>#VALUE!</v>
      </c>
      <c r="BF112" s="143" t="e">
        <f t="shared" si="22"/>
        <v>#VALUE!</v>
      </c>
      <c r="BG112" s="143" t="e">
        <f t="shared" si="22"/>
        <v>#VALUE!</v>
      </c>
      <c r="BH112" s="143" t="e">
        <f t="shared" si="22"/>
        <v>#VALUE!</v>
      </c>
      <c r="BI112" s="143" t="e">
        <f t="shared" si="22"/>
        <v>#VALUE!</v>
      </c>
      <c r="BJ112" s="143" t="e">
        <f t="shared" si="22"/>
        <v>#VALUE!</v>
      </c>
      <c r="BK112" s="143" t="e">
        <f t="shared" si="22"/>
        <v>#VALUE!</v>
      </c>
      <c r="BL112" s="143" t="e">
        <f t="shared" si="22"/>
        <v>#VALUE!</v>
      </c>
      <c r="BM112" s="143" t="e">
        <f t="shared" si="22"/>
        <v>#VALUE!</v>
      </c>
      <c r="BN112" s="95"/>
      <c r="BO112" s="95"/>
      <c r="BP112" s="95"/>
      <c r="BQ112" s="95"/>
      <c r="BR112" s="95"/>
      <c r="BS112" s="95"/>
      <c r="BT112" s="95"/>
      <c r="BU112" s="95"/>
      <c r="BV112" s="95"/>
      <c r="BW112" s="95"/>
      <c r="BX112" s="95"/>
      <c r="BY112" s="95"/>
      <c r="BZ112" s="95"/>
      <c r="CA112" s="95"/>
      <c r="CB112" s="95"/>
      <c r="CC112" s="95"/>
      <c r="CD112" s="95"/>
      <c r="CE112" s="95"/>
      <c r="CF112" s="95"/>
      <c r="CG112" s="95"/>
      <c r="CH112" s="95"/>
      <c r="CI112" s="95"/>
      <c r="CJ112" s="95"/>
      <c r="CK112" s="95"/>
      <c r="CL112" s="95"/>
      <c r="CM112" s="95"/>
      <c r="CN112" s="95"/>
      <c r="CO112" s="95"/>
      <c r="CP112" s="95"/>
      <c r="CQ112" s="95"/>
      <c r="CR112" s="95"/>
      <c r="CS112" s="95"/>
      <c r="CT112" s="95"/>
      <c r="CU112" s="95"/>
      <c r="CV112" s="95"/>
      <c r="CW112" s="95"/>
      <c r="CX112" s="95"/>
      <c r="CY112" s="95"/>
      <c r="CZ112" s="95"/>
      <c r="DA112" s="95"/>
      <c r="DB112" s="95"/>
      <c r="DC112" s="95"/>
      <c r="DD112" s="95"/>
      <c r="DE112" s="95"/>
      <c r="DF112" s="95"/>
      <c r="DG112" s="95"/>
      <c r="DH112" s="95"/>
      <c r="DI112" s="95"/>
      <c r="DJ112" s="95"/>
      <c r="DK112" s="95"/>
      <c r="DL112" s="95"/>
      <c r="DM112" s="95"/>
      <c r="DN112" s="95"/>
      <c r="DO112" s="95"/>
      <c r="DP112" s="95"/>
      <c r="DQ112" s="95"/>
      <c r="DR112" s="95"/>
      <c r="DS112" s="95"/>
      <c r="DT112" s="95"/>
      <c r="DU112" s="95"/>
      <c r="DV112" s="95"/>
      <c r="DW112" s="95"/>
      <c r="DX112" s="95"/>
      <c r="DY112" s="95"/>
      <c r="DZ112" s="95"/>
      <c r="EA112" s="95"/>
      <c r="EB112" s="95"/>
      <c r="EC112" s="95"/>
      <c r="ED112" s="95"/>
      <c r="EE112" s="95"/>
      <c r="EF112" s="95"/>
      <c r="EG112" s="95"/>
      <c r="EH112" s="95"/>
      <c r="EI112" s="95"/>
      <c r="EJ112" s="95"/>
      <c r="EK112" s="95"/>
      <c r="EL112" s="95"/>
      <c r="EM112" s="95"/>
      <c r="EN112" s="95"/>
      <c r="EO112" s="95"/>
      <c r="EP112" s="95"/>
      <c r="EQ112" s="95"/>
      <c r="ER112" s="95"/>
      <c r="ES112" s="95"/>
      <c r="ET112" s="95"/>
      <c r="EU112" s="95"/>
      <c r="EV112" s="95"/>
      <c r="EW112" s="95"/>
      <c r="EX112" s="95"/>
      <c r="EY112" s="95"/>
      <c r="EZ112" s="95"/>
      <c r="FA112" s="95"/>
      <c r="FB112" s="95"/>
      <c r="FC112" s="95"/>
      <c r="FD112" s="95"/>
      <c r="FE112" s="95"/>
      <c r="FF112" s="95"/>
      <c r="FG112" s="95"/>
      <c r="FH112" s="95"/>
      <c r="FI112" s="95"/>
      <c r="FJ112" s="95"/>
      <c r="FK112" s="95"/>
      <c r="FL112" s="95"/>
      <c r="FM112" s="95"/>
      <c r="FN112" s="95"/>
      <c r="FO112" s="95"/>
      <c r="FP112" s="95"/>
      <c r="FQ112" s="95"/>
      <c r="FR112" s="95"/>
      <c r="FS112" s="95"/>
      <c r="FT112" s="95"/>
      <c r="FU112" s="95"/>
      <c r="FV112" s="95"/>
      <c r="FW112" s="95"/>
      <c r="FX112" s="95"/>
      <c r="FY112" s="95"/>
      <c r="FZ112" s="95"/>
      <c r="GA112" s="95"/>
      <c r="GB112" s="95"/>
      <c r="GC112" s="95"/>
      <c r="GD112" s="95"/>
      <c r="GE112" s="95"/>
      <c r="GF112" s="95"/>
      <c r="GG112" s="95"/>
      <c r="GH112" s="95"/>
      <c r="GI112" s="95"/>
      <c r="GJ112" s="95"/>
      <c r="GK112" s="95"/>
      <c r="GL112" s="95"/>
      <c r="GM112" s="95"/>
      <c r="GN112" s="95"/>
      <c r="GO112" s="95"/>
      <c r="GP112" s="95"/>
      <c r="GQ112" s="95"/>
      <c r="GR112" s="95"/>
      <c r="GS112" s="95"/>
      <c r="GT112" s="95"/>
      <c r="GU112" s="95"/>
      <c r="GV112" s="95"/>
      <c r="GW112" s="133"/>
      <c r="GX112" s="133"/>
      <c r="GY112" s="133"/>
      <c r="GZ112" s="133"/>
      <c r="HA112" s="133"/>
      <c r="HB112" s="133"/>
      <c r="HC112" s="133"/>
      <c r="HD112" s="133"/>
      <c r="HE112" s="133"/>
      <c r="HF112" s="133"/>
      <c r="HG112" s="95"/>
      <c r="HH112" s="95"/>
      <c r="HI112" s="95"/>
      <c r="HJ112" s="95"/>
      <c r="HK112" s="95"/>
      <c r="HL112" s="95"/>
      <c r="HM112" s="95"/>
      <c r="HN112" s="95"/>
      <c r="HO112" s="95"/>
      <c r="HP112" s="95"/>
      <c r="HQ112" s="95"/>
      <c r="HR112" s="95"/>
      <c r="HS112" s="95"/>
      <c r="HT112" s="95"/>
      <c r="HU112" s="95"/>
      <c r="HV112" s="95"/>
      <c r="HW112" s="95"/>
      <c r="HX112" s="95"/>
      <c r="HY112" s="95"/>
      <c r="HZ112" s="95"/>
      <c r="IA112" s="95"/>
      <c r="IB112" s="95"/>
      <c r="IC112" s="95"/>
      <c r="ID112" s="95"/>
      <c r="IE112" s="95"/>
      <c r="IF112" s="95"/>
      <c r="IG112" s="95"/>
      <c r="IH112" s="95"/>
      <c r="II112" s="95"/>
      <c r="IJ112" s="95"/>
      <c r="IK112" s="95"/>
      <c r="IL112" s="95"/>
      <c r="IM112" s="95"/>
      <c r="IN112" s="95"/>
      <c r="IO112" s="95"/>
      <c r="IP112" s="95"/>
      <c r="IQ112" s="95"/>
      <c r="IR112" s="95"/>
      <c r="IS112" s="95"/>
      <c r="IT112" s="95"/>
      <c r="IU112" s="95"/>
      <c r="IV112" s="95"/>
      <c r="IW112" s="95"/>
      <c r="IX112" s="95"/>
      <c r="IY112" s="95"/>
      <c r="IZ112" s="95"/>
      <c r="JA112" s="95"/>
      <c r="JB112" s="95"/>
      <c r="JC112" s="95"/>
      <c r="JD112" s="95"/>
      <c r="JE112" s="95"/>
      <c r="JF112" s="95"/>
      <c r="JG112" s="95"/>
      <c r="JH112" s="95"/>
      <c r="JI112" s="95"/>
      <c r="JJ112" s="95"/>
      <c r="JK112" s="95"/>
      <c r="JL112" s="95"/>
      <c r="JM112" s="95"/>
      <c r="JN112" s="95"/>
      <c r="JO112" s="95"/>
      <c r="JP112" s="95"/>
      <c r="JQ112" s="95"/>
      <c r="JR112" s="95"/>
      <c r="JS112" s="95"/>
      <c r="JT112" s="95"/>
      <c r="JU112" s="95"/>
      <c r="JV112" s="95"/>
      <c r="JW112" s="95"/>
      <c r="JX112" s="95"/>
      <c r="JY112" s="95"/>
      <c r="JZ112" s="95"/>
      <c r="KA112" s="95"/>
      <c r="KB112" s="95"/>
      <c r="KC112" s="95"/>
      <c r="KD112" s="95"/>
      <c r="KE112" s="95"/>
      <c r="KF112" s="95"/>
      <c r="KG112" s="95"/>
      <c r="KH112" s="95"/>
      <c r="KI112" s="95"/>
      <c r="KJ112" s="95"/>
      <c r="KK112" s="95"/>
      <c r="KL112" s="95"/>
      <c r="KM112" s="95"/>
      <c r="KN112" s="95"/>
      <c r="KO112" s="95"/>
      <c r="KP112" s="95"/>
      <c r="KQ112" s="95"/>
      <c r="KR112" s="95"/>
      <c r="KS112" s="95"/>
      <c r="KT112" s="95"/>
      <c r="KU112" s="95"/>
      <c r="KV112" s="95"/>
      <c r="KW112" s="95"/>
      <c r="KX112" s="95"/>
      <c r="KY112" s="95"/>
      <c r="KZ112" s="95"/>
      <c r="LA112" s="95"/>
      <c r="LB112" s="95"/>
      <c r="LC112" s="95"/>
      <c r="LD112" s="95"/>
      <c r="LE112" s="95"/>
      <c r="LF112" s="95"/>
      <c r="LG112" s="95"/>
      <c r="LH112" s="95"/>
      <c r="LI112" s="95"/>
      <c r="LJ112" s="95"/>
      <c r="LK112" s="95"/>
      <c r="LL112" s="95"/>
      <c r="LM112" s="95"/>
      <c r="LN112" s="95"/>
      <c r="LO112" s="95"/>
      <c r="LP112" s="95"/>
      <c r="LQ112" s="95"/>
      <c r="LR112" s="95"/>
      <c r="LS112" s="95"/>
    </row>
    <row r="113" spans="2:331" s="85" customFormat="1" ht="30" customHeight="1" thickBot="1">
      <c r="B113" s="86"/>
      <c r="C113" s="1815" t="s">
        <v>290</v>
      </c>
      <c r="D113" s="1815"/>
      <c r="E113" s="1815"/>
      <c r="F113" s="143">
        <v>0</v>
      </c>
      <c r="G113" s="143" t="e">
        <f>IF(COLUMN(F$113)-COLUMN($L$18)+1&lt;=ROUND($L$18,0)-7,F$113,0)</f>
        <v>#VALUE!</v>
      </c>
      <c r="H113" s="143" t="e">
        <f t="shared" ref="H113:BM113" si="23">IF(COLUMN(G$113)-COLUMN($L$18)+1&lt;=ROUND($L$18,0)-7,G$113,0)</f>
        <v>#VALUE!</v>
      </c>
      <c r="I113" s="143" t="e">
        <f t="shared" si="23"/>
        <v>#VALUE!</v>
      </c>
      <c r="J113" s="143" t="e">
        <f t="shared" si="23"/>
        <v>#VALUE!</v>
      </c>
      <c r="K113" s="143" t="e">
        <f t="shared" si="23"/>
        <v>#VALUE!</v>
      </c>
      <c r="L113" s="143" t="e">
        <f t="shared" si="23"/>
        <v>#VALUE!</v>
      </c>
      <c r="M113" s="143" t="e">
        <f t="shared" si="23"/>
        <v>#VALUE!</v>
      </c>
      <c r="N113" s="143" t="e">
        <f t="shared" si="23"/>
        <v>#VALUE!</v>
      </c>
      <c r="O113" s="143" t="e">
        <f t="shared" si="23"/>
        <v>#VALUE!</v>
      </c>
      <c r="P113" s="143" t="e">
        <f t="shared" si="23"/>
        <v>#VALUE!</v>
      </c>
      <c r="Q113" s="143" t="e">
        <f t="shared" si="23"/>
        <v>#VALUE!</v>
      </c>
      <c r="R113" s="143" t="e">
        <f t="shared" si="23"/>
        <v>#VALUE!</v>
      </c>
      <c r="S113" s="143" t="e">
        <f t="shared" si="23"/>
        <v>#VALUE!</v>
      </c>
      <c r="T113" s="143" t="e">
        <f t="shared" si="23"/>
        <v>#VALUE!</v>
      </c>
      <c r="U113" s="143" t="e">
        <f t="shared" si="23"/>
        <v>#VALUE!</v>
      </c>
      <c r="V113" s="143" t="e">
        <f t="shared" si="23"/>
        <v>#VALUE!</v>
      </c>
      <c r="W113" s="143" t="e">
        <f t="shared" si="23"/>
        <v>#VALUE!</v>
      </c>
      <c r="X113" s="143" t="e">
        <f t="shared" si="23"/>
        <v>#VALUE!</v>
      </c>
      <c r="Y113" s="143" t="e">
        <f t="shared" si="23"/>
        <v>#VALUE!</v>
      </c>
      <c r="Z113" s="143" t="e">
        <f t="shared" si="23"/>
        <v>#VALUE!</v>
      </c>
      <c r="AA113" s="143" t="e">
        <f t="shared" si="23"/>
        <v>#VALUE!</v>
      </c>
      <c r="AB113" s="143" t="e">
        <f t="shared" si="23"/>
        <v>#VALUE!</v>
      </c>
      <c r="AC113" s="143" t="e">
        <f t="shared" si="23"/>
        <v>#VALUE!</v>
      </c>
      <c r="AD113" s="143" t="e">
        <f t="shared" si="23"/>
        <v>#VALUE!</v>
      </c>
      <c r="AE113" s="143" t="e">
        <f t="shared" si="23"/>
        <v>#VALUE!</v>
      </c>
      <c r="AF113" s="143" t="e">
        <f t="shared" si="23"/>
        <v>#VALUE!</v>
      </c>
      <c r="AG113" s="143" t="e">
        <f t="shared" si="23"/>
        <v>#VALUE!</v>
      </c>
      <c r="AH113" s="143" t="e">
        <f t="shared" si="23"/>
        <v>#VALUE!</v>
      </c>
      <c r="AI113" s="143" t="e">
        <f t="shared" si="23"/>
        <v>#VALUE!</v>
      </c>
      <c r="AJ113" s="143" t="e">
        <f t="shared" si="23"/>
        <v>#VALUE!</v>
      </c>
      <c r="AK113" s="143" t="e">
        <f t="shared" si="23"/>
        <v>#VALUE!</v>
      </c>
      <c r="AL113" s="143" t="e">
        <f t="shared" si="23"/>
        <v>#VALUE!</v>
      </c>
      <c r="AM113" s="143" t="e">
        <f t="shared" si="23"/>
        <v>#VALUE!</v>
      </c>
      <c r="AN113" s="143" t="e">
        <f t="shared" si="23"/>
        <v>#VALUE!</v>
      </c>
      <c r="AO113" s="143" t="e">
        <f t="shared" si="23"/>
        <v>#VALUE!</v>
      </c>
      <c r="AP113" s="143" t="e">
        <f t="shared" si="23"/>
        <v>#VALUE!</v>
      </c>
      <c r="AQ113" s="143" t="e">
        <f t="shared" si="23"/>
        <v>#VALUE!</v>
      </c>
      <c r="AR113" s="143" t="e">
        <f t="shared" si="23"/>
        <v>#VALUE!</v>
      </c>
      <c r="AS113" s="143" t="e">
        <f t="shared" si="23"/>
        <v>#VALUE!</v>
      </c>
      <c r="AT113" s="143" t="e">
        <f t="shared" si="23"/>
        <v>#VALUE!</v>
      </c>
      <c r="AU113" s="143" t="e">
        <f t="shared" si="23"/>
        <v>#VALUE!</v>
      </c>
      <c r="AV113" s="143" t="e">
        <f t="shared" si="23"/>
        <v>#VALUE!</v>
      </c>
      <c r="AW113" s="143" t="e">
        <f t="shared" si="23"/>
        <v>#VALUE!</v>
      </c>
      <c r="AX113" s="143" t="e">
        <f t="shared" si="23"/>
        <v>#VALUE!</v>
      </c>
      <c r="AY113" s="143" t="e">
        <f t="shared" si="23"/>
        <v>#VALUE!</v>
      </c>
      <c r="AZ113" s="143" t="e">
        <f t="shared" si="23"/>
        <v>#VALUE!</v>
      </c>
      <c r="BA113" s="143" t="e">
        <f t="shared" si="23"/>
        <v>#VALUE!</v>
      </c>
      <c r="BB113" s="143" t="e">
        <f t="shared" si="23"/>
        <v>#VALUE!</v>
      </c>
      <c r="BC113" s="143" t="e">
        <f t="shared" si="23"/>
        <v>#VALUE!</v>
      </c>
      <c r="BD113" s="143" t="e">
        <f t="shared" si="23"/>
        <v>#VALUE!</v>
      </c>
      <c r="BE113" s="143" t="e">
        <f t="shared" si="23"/>
        <v>#VALUE!</v>
      </c>
      <c r="BF113" s="143" t="e">
        <f t="shared" si="23"/>
        <v>#VALUE!</v>
      </c>
      <c r="BG113" s="143" t="e">
        <f t="shared" si="23"/>
        <v>#VALUE!</v>
      </c>
      <c r="BH113" s="143" t="e">
        <f t="shared" si="23"/>
        <v>#VALUE!</v>
      </c>
      <c r="BI113" s="143" t="e">
        <f t="shared" si="23"/>
        <v>#VALUE!</v>
      </c>
      <c r="BJ113" s="143" t="e">
        <f t="shared" si="23"/>
        <v>#VALUE!</v>
      </c>
      <c r="BK113" s="143" t="e">
        <f t="shared" si="23"/>
        <v>#VALUE!</v>
      </c>
      <c r="BL113" s="143" t="e">
        <f t="shared" si="23"/>
        <v>#VALUE!</v>
      </c>
      <c r="BM113" s="143" t="e">
        <f t="shared" si="23"/>
        <v>#VALUE!</v>
      </c>
      <c r="BN113" s="95"/>
      <c r="BO113" s="95"/>
      <c r="BP113" s="95"/>
      <c r="BQ113" s="95"/>
      <c r="BR113" s="95"/>
      <c r="BS113" s="95"/>
      <c r="BT113" s="95"/>
      <c r="BU113" s="95"/>
      <c r="BV113" s="95"/>
      <c r="BW113" s="95"/>
      <c r="BX113" s="95"/>
      <c r="BY113" s="95"/>
      <c r="BZ113" s="95"/>
      <c r="CA113" s="95"/>
      <c r="CB113" s="95"/>
      <c r="CC113" s="95"/>
      <c r="CD113" s="95"/>
      <c r="CE113" s="95"/>
      <c r="CF113" s="95"/>
      <c r="CG113" s="95"/>
      <c r="CH113" s="95"/>
      <c r="CI113" s="95"/>
      <c r="CJ113" s="95"/>
      <c r="CK113" s="95"/>
      <c r="CL113" s="95"/>
      <c r="CM113" s="95"/>
      <c r="CN113" s="95"/>
      <c r="CO113" s="95"/>
      <c r="CP113" s="95"/>
      <c r="CQ113" s="95"/>
      <c r="CR113" s="95"/>
      <c r="CS113" s="95"/>
      <c r="CT113" s="95"/>
      <c r="CU113" s="95"/>
      <c r="CV113" s="95"/>
      <c r="CW113" s="95"/>
      <c r="CX113" s="95"/>
      <c r="CY113" s="95"/>
      <c r="CZ113" s="95"/>
      <c r="DA113" s="95"/>
      <c r="DB113" s="95"/>
      <c r="DC113" s="95"/>
      <c r="DD113" s="95"/>
      <c r="DE113" s="95"/>
      <c r="DF113" s="95"/>
      <c r="DG113" s="95"/>
      <c r="DH113" s="95"/>
      <c r="DI113" s="95"/>
      <c r="DJ113" s="95"/>
      <c r="DK113" s="95"/>
      <c r="DL113" s="95"/>
      <c r="DM113" s="95"/>
      <c r="DN113" s="95"/>
      <c r="DO113" s="95"/>
      <c r="DP113" s="95"/>
      <c r="DQ113" s="95"/>
      <c r="DR113" s="95"/>
      <c r="DS113" s="95"/>
      <c r="DT113" s="95"/>
      <c r="DU113" s="95"/>
      <c r="DV113" s="95"/>
      <c r="DW113" s="95"/>
      <c r="DX113" s="95"/>
      <c r="DY113" s="95"/>
      <c r="DZ113" s="95"/>
      <c r="EA113" s="95"/>
      <c r="EB113" s="95"/>
      <c r="EC113" s="95"/>
      <c r="ED113" s="95"/>
      <c r="EE113" s="95"/>
      <c r="EF113" s="95"/>
      <c r="EG113" s="95"/>
      <c r="EH113" s="95"/>
      <c r="EI113" s="95"/>
      <c r="EJ113" s="95"/>
      <c r="EK113" s="95"/>
      <c r="EL113" s="95"/>
      <c r="EM113" s="95"/>
      <c r="EN113" s="95"/>
      <c r="EO113" s="95"/>
      <c r="EP113" s="95"/>
      <c r="EQ113" s="95"/>
      <c r="ER113" s="95"/>
      <c r="ES113" s="95"/>
      <c r="ET113" s="95"/>
      <c r="EU113" s="95"/>
      <c r="EV113" s="95"/>
      <c r="EW113" s="95"/>
      <c r="EX113" s="95"/>
      <c r="EY113" s="95"/>
      <c r="EZ113" s="95"/>
      <c r="FA113" s="95"/>
      <c r="FB113" s="95"/>
      <c r="FC113" s="95"/>
      <c r="FD113" s="95"/>
      <c r="FE113" s="95"/>
      <c r="FF113" s="95"/>
      <c r="FG113" s="95"/>
      <c r="FH113" s="95"/>
      <c r="FI113" s="95"/>
      <c r="FJ113" s="95"/>
      <c r="FK113" s="95"/>
      <c r="FL113" s="95"/>
      <c r="FM113" s="95"/>
      <c r="FN113" s="95"/>
      <c r="FO113" s="95"/>
      <c r="FP113" s="95"/>
      <c r="FQ113" s="95"/>
      <c r="FR113" s="95"/>
      <c r="FS113" s="95"/>
      <c r="FT113" s="95"/>
      <c r="FU113" s="95"/>
      <c r="FV113" s="95"/>
      <c r="FW113" s="95"/>
      <c r="FX113" s="95"/>
      <c r="FY113" s="95"/>
      <c r="FZ113" s="95"/>
      <c r="GA113" s="95"/>
      <c r="GB113" s="95"/>
      <c r="GC113" s="95"/>
      <c r="GD113" s="95"/>
      <c r="GE113" s="95"/>
      <c r="GF113" s="95"/>
      <c r="GG113" s="95"/>
      <c r="GH113" s="95"/>
      <c r="GI113" s="95"/>
      <c r="GJ113" s="95"/>
      <c r="GK113" s="95"/>
      <c r="GL113" s="95"/>
      <c r="GM113" s="95"/>
      <c r="GN113" s="95"/>
      <c r="GO113" s="95"/>
      <c r="GP113" s="95"/>
      <c r="GQ113" s="95"/>
      <c r="GR113" s="95"/>
      <c r="GS113" s="95"/>
      <c r="GT113" s="95"/>
      <c r="GU113" s="95"/>
      <c r="GV113" s="95"/>
      <c r="GW113" s="133"/>
      <c r="GX113" s="133"/>
      <c r="GY113" s="133"/>
      <c r="GZ113" s="133"/>
      <c r="HA113" s="133"/>
      <c r="HB113" s="133"/>
      <c r="HC113" s="133"/>
      <c r="HD113" s="133"/>
      <c r="HE113" s="133"/>
      <c r="HF113" s="133"/>
      <c r="HG113" s="95"/>
      <c r="HH113" s="95"/>
      <c r="HI113" s="95"/>
      <c r="HJ113" s="95"/>
      <c r="HK113" s="95"/>
      <c r="HL113" s="95"/>
      <c r="HM113" s="95"/>
      <c r="HN113" s="95"/>
      <c r="HO113" s="95"/>
      <c r="HP113" s="95"/>
      <c r="HQ113" s="95"/>
      <c r="HR113" s="95"/>
      <c r="HS113" s="95"/>
      <c r="HT113" s="95"/>
      <c r="HU113" s="95"/>
      <c r="HV113" s="95"/>
      <c r="HW113" s="95"/>
      <c r="HX113" s="95"/>
      <c r="HY113" s="95"/>
      <c r="HZ113" s="95"/>
      <c r="IA113" s="95"/>
      <c r="IB113" s="95"/>
      <c r="IC113" s="95"/>
      <c r="ID113" s="95"/>
      <c r="IE113" s="95"/>
      <c r="IF113" s="95"/>
      <c r="IG113" s="95"/>
      <c r="IH113" s="95"/>
      <c r="II113" s="95"/>
      <c r="IJ113" s="95"/>
      <c r="IK113" s="95"/>
      <c r="IL113" s="95"/>
      <c r="IM113" s="95"/>
      <c r="IN113" s="95"/>
      <c r="IO113" s="95"/>
      <c r="IP113" s="95"/>
      <c r="IQ113" s="95"/>
      <c r="IR113" s="95"/>
      <c r="IS113" s="95"/>
      <c r="IT113" s="95"/>
      <c r="IU113" s="95"/>
      <c r="IV113" s="95"/>
      <c r="IW113" s="95"/>
      <c r="IX113" s="95"/>
      <c r="IY113" s="95"/>
      <c r="IZ113" s="95"/>
      <c r="JA113" s="95"/>
      <c r="JB113" s="95"/>
      <c r="JC113" s="95"/>
      <c r="JD113" s="95"/>
      <c r="JE113" s="95"/>
      <c r="JF113" s="95"/>
      <c r="JG113" s="95"/>
      <c r="JH113" s="95"/>
      <c r="JI113" s="95"/>
      <c r="JJ113" s="95"/>
      <c r="JK113" s="95"/>
      <c r="JL113" s="95"/>
      <c r="JM113" s="95"/>
      <c r="JN113" s="95"/>
      <c r="JO113" s="95"/>
      <c r="JP113" s="95"/>
      <c r="JQ113" s="95"/>
      <c r="JR113" s="95"/>
      <c r="JS113" s="95"/>
      <c r="JT113" s="95"/>
      <c r="JU113" s="95"/>
      <c r="JV113" s="95"/>
      <c r="JW113" s="95"/>
      <c r="JX113" s="95"/>
      <c r="JY113" s="95"/>
      <c r="JZ113" s="95"/>
      <c r="KA113" s="95"/>
      <c r="KB113" s="95"/>
      <c r="KC113" s="95"/>
      <c r="KD113" s="95"/>
      <c r="KE113" s="95"/>
      <c r="KF113" s="95"/>
      <c r="KG113" s="95"/>
      <c r="KH113" s="95"/>
      <c r="KI113" s="95"/>
      <c r="KJ113" s="95"/>
      <c r="KK113" s="95"/>
      <c r="KL113" s="95"/>
      <c r="KM113" s="95"/>
      <c r="KN113" s="95"/>
      <c r="KO113" s="95"/>
      <c r="KP113" s="95"/>
      <c r="KQ113" s="95"/>
      <c r="KR113" s="95"/>
      <c r="KS113" s="95"/>
      <c r="KT113" s="95"/>
      <c r="KU113" s="95"/>
      <c r="KV113" s="95"/>
      <c r="KW113" s="95"/>
      <c r="KX113" s="95"/>
      <c r="KY113" s="95"/>
      <c r="KZ113" s="95"/>
      <c r="LA113" s="95"/>
      <c r="LB113" s="95"/>
      <c r="LC113" s="95"/>
      <c r="LD113" s="95"/>
      <c r="LE113" s="95"/>
      <c r="LF113" s="95"/>
      <c r="LG113" s="95"/>
      <c r="LH113" s="95"/>
      <c r="LI113" s="95"/>
      <c r="LJ113" s="95"/>
      <c r="LK113" s="95"/>
      <c r="LL113" s="95"/>
      <c r="LM113" s="95"/>
      <c r="LN113" s="95"/>
      <c r="LO113" s="95"/>
      <c r="LP113" s="95"/>
      <c r="LQ113" s="95"/>
      <c r="LR113" s="95"/>
      <c r="LS113" s="95"/>
    </row>
    <row r="114" spans="2:331" s="85" customFormat="1" ht="21">
      <c r="B114" s="86"/>
      <c r="C114" s="1900" t="s">
        <v>219</v>
      </c>
      <c r="D114" s="1900"/>
      <c r="E114" s="1901"/>
      <c r="F114" s="144"/>
      <c r="G114" s="144"/>
      <c r="H114" s="144"/>
      <c r="I114" s="144"/>
      <c r="J114" s="144"/>
      <c r="K114" s="144"/>
      <c r="L114" s="144"/>
      <c r="M114" s="144"/>
      <c r="N114" s="144"/>
      <c r="O114" s="144"/>
      <c r="P114" s="144"/>
      <c r="Q114" s="144"/>
      <c r="R114" s="144"/>
      <c r="S114" s="144"/>
      <c r="T114" s="144"/>
      <c r="U114" s="144"/>
      <c r="V114" s="144"/>
      <c r="W114" s="144"/>
      <c r="X114" s="144"/>
      <c r="Y114" s="144"/>
      <c r="Z114" s="144"/>
      <c r="AA114" s="144"/>
      <c r="AB114" s="144"/>
      <c r="AC114" s="144"/>
      <c r="AD114" s="144"/>
      <c r="AE114" s="144"/>
      <c r="AF114" s="144"/>
      <c r="AG114" s="144"/>
      <c r="AH114" s="144"/>
      <c r="AI114" s="144"/>
      <c r="AJ114" s="144"/>
      <c r="AK114" s="144"/>
      <c r="AL114" s="144"/>
      <c r="AM114" s="144"/>
      <c r="AN114" s="144"/>
      <c r="AO114" s="144"/>
      <c r="AP114" s="144"/>
      <c r="AQ114" s="144"/>
      <c r="AR114" s="144"/>
      <c r="AS114" s="144"/>
      <c r="AT114" s="144"/>
      <c r="AU114" s="144"/>
      <c r="AV114" s="144"/>
      <c r="AW114" s="144"/>
      <c r="AX114" s="144"/>
      <c r="AY114" s="144"/>
      <c r="AZ114" s="144"/>
      <c r="BA114" s="144"/>
      <c r="BB114" s="144"/>
      <c r="BC114" s="144"/>
      <c r="BD114" s="144"/>
      <c r="BE114" s="144"/>
      <c r="BF114" s="144"/>
      <c r="BG114" s="144"/>
      <c r="BH114" s="144"/>
      <c r="BI114" s="144"/>
      <c r="BJ114" s="144"/>
      <c r="BK114" s="144"/>
      <c r="BL114" s="144"/>
      <c r="BM114" s="144"/>
      <c r="BN114" s="95"/>
      <c r="BO114" s="95"/>
      <c r="BP114" s="95"/>
      <c r="BQ114" s="95"/>
      <c r="BR114" s="95"/>
      <c r="BS114" s="95"/>
      <c r="BT114" s="95"/>
      <c r="BU114" s="95"/>
      <c r="BV114" s="95"/>
      <c r="BW114" s="95"/>
      <c r="BX114" s="95"/>
      <c r="BY114" s="95"/>
      <c r="BZ114" s="95"/>
      <c r="CA114" s="95"/>
      <c r="CB114" s="95"/>
      <c r="CC114" s="95"/>
      <c r="CD114" s="95"/>
      <c r="CE114" s="95"/>
      <c r="CF114" s="95"/>
      <c r="CG114" s="95"/>
      <c r="CH114" s="95"/>
      <c r="CI114" s="95"/>
      <c r="CJ114" s="95"/>
      <c r="CK114" s="95"/>
      <c r="CL114" s="95"/>
      <c r="CM114" s="95"/>
      <c r="CN114" s="95"/>
      <c r="CO114" s="95"/>
      <c r="CP114" s="95"/>
      <c r="CQ114" s="95"/>
      <c r="CR114" s="95"/>
      <c r="CS114" s="95"/>
      <c r="CT114" s="95"/>
      <c r="CU114" s="95"/>
      <c r="CV114" s="95"/>
      <c r="CW114" s="95"/>
      <c r="CX114" s="95"/>
      <c r="CY114" s="95"/>
      <c r="CZ114" s="95"/>
      <c r="DA114" s="95"/>
      <c r="DB114" s="95"/>
      <c r="DC114" s="95"/>
      <c r="DD114" s="95"/>
      <c r="DE114" s="95"/>
      <c r="DF114" s="95"/>
      <c r="DG114" s="95"/>
      <c r="DH114" s="95"/>
      <c r="DI114" s="95"/>
      <c r="DJ114" s="95"/>
      <c r="DK114" s="95"/>
      <c r="DL114" s="95"/>
      <c r="DM114" s="95"/>
      <c r="DN114" s="95"/>
      <c r="DO114" s="95"/>
      <c r="DP114" s="95"/>
      <c r="DQ114" s="95"/>
      <c r="DR114" s="95"/>
      <c r="DS114" s="95"/>
      <c r="DT114" s="95"/>
      <c r="DU114" s="95"/>
      <c r="DV114" s="95"/>
      <c r="DW114" s="95"/>
      <c r="DX114" s="95"/>
      <c r="DY114" s="95"/>
      <c r="DZ114" s="95"/>
      <c r="EA114" s="95"/>
      <c r="EB114" s="95"/>
      <c r="EC114" s="95"/>
      <c r="ED114" s="95"/>
      <c r="EE114" s="95"/>
      <c r="EF114" s="95"/>
      <c r="EG114" s="95"/>
      <c r="EH114" s="95"/>
      <c r="EI114" s="95"/>
      <c r="EJ114" s="95"/>
      <c r="EK114" s="95"/>
      <c r="EL114" s="95"/>
      <c r="EM114" s="95"/>
      <c r="EN114" s="95"/>
      <c r="EO114" s="95"/>
      <c r="EP114" s="95"/>
      <c r="EQ114" s="95"/>
      <c r="ER114" s="95"/>
      <c r="ES114" s="95"/>
      <c r="ET114" s="95"/>
      <c r="EU114" s="95"/>
      <c r="EV114" s="95"/>
      <c r="EW114" s="95"/>
      <c r="EX114" s="95"/>
      <c r="EY114" s="95"/>
      <c r="EZ114" s="95"/>
      <c r="FA114" s="95"/>
      <c r="FB114" s="95"/>
      <c r="FC114" s="95"/>
      <c r="FD114" s="95"/>
      <c r="FE114" s="95"/>
      <c r="FF114" s="95"/>
      <c r="FG114" s="95"/>
      <c r="FH114" s="95"/>
      <c r="FI114" s="95"/>
      <c r="FJ114" s="95"/>
      <c r="FK114" s="95"/>
      <c r="FL114" s="95"/>
      <c r="FM114" s="95"/>
      <c r="FN114" s="95"/>
      <c r="FO114" s="95"/>
      <c r="FP114" s="95"/>
      <c r="FQ114" s="95"/>
      <c r="FR114" s="95"/>
      <c r="FS114" s="95"/>
      <c r="FT114" s="95"/>
      <c r="FU114" s="95"/>
      <c r="FV114" s="95"/>
      <c r="FW114" s="95"/>
      <c r="FX114" s="95"/>
      <c r="FY114" s="95"/>
      <c r="FZ114" s="95"/>
      <c r="GA114" s="95"/>
      <c r="GB114" s="95"/>
      <c r="GC114" s="95"/>
      <c r="GD114" s="95"/>
      <c r="GE114" s="95"/>
      <c r="GF114" s="95"/>
      <c r="GG114" s="95"/>
      <c r="GH114" s="95"/>
      <c r="GI114" s="95"/>
      <c r="GJ114" s="95"/>
      <c r="GK114" s="95"/>
      <c r="GL114" s="95"/>
      <c r="GM114" s="95"/>
      <c r="GN114" s="95"/>
      <c r="GO114" s="95"/>
      <c r="GP114" s="95"/>
      <c r="GQ114" s="95"/>
      <c r="GR114" s="95"/>
      <c r="GS114" s="95"/>
      <c r="GT114" s="95"/>
      <c r="GU114" s="95"/>
      <c r="GV114" s="95"/>
      <c r="GW114" s="133"/>
      <c r="GX114" s="133"/>
      <c r="GY114" s="133"/>
      <c r="GZ114" s="133"/>
      <c r="HA114" s="133"/>
      <c r="HB114" s="133"/>
      <c r="HC114" s="133"/>
      <c r="HD114" s="133"/>
      <c r="HE114" s="133"/>
      <c r="HF114" s="133"/>
      <c r="HG114" s="95"/>
      <c r="HH114" s="95"/>
      <c r="HI114" s="95"/>
      <c r="HJ114" s="95"/>
      <c r="HK114" s="95"/>
      <c r="HL114" s="95"/>
      <c r="HM114" s="95"/>
      <c r="HN114" s="95"/>
      <c r="HO114" s="95"/>
      <c r="HP114" s="95"/>
      <c r="HQ114" s="95"/>
      <c r="HR114" s="95"/>
      <c r="HS114" s="95"/>
      <c r="HT114" s="95"/>
      <c r="HU114" s="95"/>
      <c r="HV114" s="95"/>
      <c r="HW114" s="95"/>
      <c r="HX114" s="95"/>
      <c r="HY114" s="95"/>
      <c r="HZ114" s="95"/>
      <c r="IA114" s="95"/>
      <c r="IB114" s="95"/>
      <c r="IC114" s="95"/>
      <c r="ID114" s="95"/>
      <c r="IE114" s="95"/>
      <c r="IF114" s="95"/>
      <c r="IG114" s="95"/>
      <c r="IH114" s="95"/>
      <c r="II114" s="95"/>
      <c r="IJ114" s="95"/>
      <c r="IK114" s="95"/>
      <c r="IL114" s="95"/>
      <c r="IM114" s="95"/>
      <c r="IN114" s="95"/>
      <c r="IO114" s="95"/>
      <c r="IP114" s="95"/>
      <c r="IQ114" s="95"/>
      <c r="IR114" s="95"/>
      <c r="IS114" s="95"/>
      <c r="IT114" s="95"/>
      <c r="IU114" s="95"/>
      <c r="IV114" s="95"/>
      <c r="IW114" s="95"/>
      <c r="IX114" s="95"/>
      <c r="IY114" s="95"/>
      <c r="IZ114" s="95"/>
      <c r="JA114" s="95"/>
      <c r="JB114" s="95"/>
      <c r="JC114" s="95"/>
      <c r="JD114" s="95"/>
      <c r="JE114" s="95"/>
      <c r="JF114" s="95"/>
      <c r="JG114" s="95"/>
      <c r="JH114" s="95"/>
      <c r="JI114" s="95"/>
      <c r="JJ114" s="95"/>
      <c r="JK114" s="95"/>
      <c r="JL114" s="95"/>
      <c r="JM114" s="95"/>
      <c r="JN114" s="95"/>
      <c r="JO114" s="95"/>
      <c r="JP114" s="95"/>
      <c r="JQ114" s="95"/>
      <c r="JR114" s="95"/>
      <c r="JS114" s="95"/>
      <c r="JT114" s="95"/>
      <c r="JU114" s="95"/>
      <c r="JV114" s="95"/>
      <c r="JW114" s="95"/>
      <c r="JX114" s="95"/>
      <c r="JY114" s="95"/>
      <c r="JZ114" s="95"/>
      <c r="KA114" s="95"/>
      <c r="KB114" s="95"/>
      <c r="KC114" s="95"/>
      <c r="KD114" s="95"/>
      <c r="KE114" s="95"/>
      <c r="KF114" s="95"/>
      <c r="KG114" s="95"/>
      <c r="KH114" s="95"/>
      <c r="KI114" s="95"/>
      <c r="KJ114" s="95"/>
      <c r="KK114" s="95"/>
      <c r="KL114" s="95"/>
      <c r="KM114" s="95"/>
      <c r="KN114" s="95"/>
      <c r="KO114" s="95"/>
      <c r="KP114" s="95"/>
      <c r="KQ114" s="95"/>
      <c r="KR114" s="95"/>
      <c r="KS114" s="95"/>
      <c r="KT114" s="95"/>
      <c r="KU114" s="95"/>
      <c r="KV114" s="95"/>
      <c r="KW114" s="95"/>
      <c r="KX114" s="95"/>
      <c r="KY114" s="95"/>
      <c r="KZ114" s="95"/>
      <c r="LA114" s="95"/>
      <c r="LB114" s="95"/>
      <c r="LC114" s="95"/>
      <c r="LD114" s="95"/>
      <c r="LE114" s="95"/>
      <c r="LF114" s="95"/>
      <c r="LG114" s="95"/>
      <c r="LH114" s="95"/>
      <c r="LI114" s="95"/>
      <c r="LJ114" s="95"/>
      <c r="LK114" s="95"/>
      <c r="LL114" s="95"/>
      <c r="LM114" s="95"/>
      <c r="LN114" s="95"/>
      <c r="LO114" s="95"/>
      <c r="LP114" s="95"/>
      <c r="LQ114" s="95"/>
      <c r="LR114" s="95"/>
      <c r="LS114" s="95"/>
    </row>
    <row r="115" spans="2:331" s="85" customFormat="1" ht="30" customHeight="1">
      <c r="B115" s="86"/>
      <c r="C115" s="1815" t="s">
        <v>291</v>
      </c>
      <c r="D115" s="1815"/>
      <c r="E115" s="1815"/>
      <c r="F115" s="143">
        <v>0</v>
      </c>
      <c r="G115" s="143" t="e">
        <f>IF(COLUMN(F$115)-COLUMN($L$18)+1&lt;=ROUND($L$18,0)-7,F$115,0)</f>
        <v>#VALUE!</v>
      </c>
      <c r="H115" s="143" t="e">
        <f t="shared" ref="H115:BM115" si="24">IF(COLUMN(G$115)-COLUMN($L$18)+1&lt;=ROUND($L$18,0)-7,G$115,0)</f>
        <v>#VALUE!</v>
      </c>
      <c r="I115" s="143" t="e">
        <f t="shared" si="24"/>
        <v>#VALUE!</v>
      </c>
      <c r="J115" s="143" t="e">
        <f t="shared" si="24"/>
        <v>#VALUE!</v>
      </c>
      <c r="K115" s="143" t="e">
        <f t="shared" si="24"/>
        <v>#VALUE!</v>
      </c>
      <c r="L115" s="143" t="e">
        <f t="shared" si="24"/>
        <v>#VALUE!</v>
      </c>
      <c r="M115" s="143" t="e">
        <f t="shared" si="24"/>
        <v>#VALUE!</v>
      </c>
      <c r="N115" s="143" t="e">
        <f t="shared" si="24"/>
        <v>#VALUE!</v>
      </c>
      <c r="O115" s="143" t="e">
        <f t="shared" si="24"/>
        <v>#VALUE!</v>
      </c>
      <c r="P115" s="143" t="e">
        <f t="shared" si="24"/>
        <v>#VALUE!</v>
      </c>
      <c r="Q115" s="143" t="e">
        <f t="shared" si="24"/>
        <v>#VALUE!</v>
      </c>
      <c r="R115" s="143" t="e">
        <f t="shared" si="24"/>
        <v>#VALUE!</v>
      </c>
      <c r="S115" s="143" t="e">
        <f t="shared" si="24"/>
        <v>#VALUE!</v>
      </c>
      <c r="T115" s="143" t="e">
        <f t="shared" si="24"/>
        <v>#VALUE!</v>
      </c>
      <c r="U115" s="143" t="e">
        <f t="shared" si="24"/>
        <v>#VALUE!</v>
      </c>
      <c r="V115" s="143" t="e">
        <f t="shared" si="24"/>
        <v>#VALUE!</v>
      </c>
      <c r="W115" s="143" t="e">
        <f t="shared" si="24"/>
        <v>#VALUE!</v>
      </c>
      <c r="X115" s="143" t="e">
        <f t="shared" si="24"/>
        <v>#VALUE!</v>
      </c>
      <c r="Y115" s="143" t="e">
        <f t="shared" si="24"/>
        <v>#VALUE!</v>
      </c>
      <c r="Z115" s="143" t="e">
        <f t="shared" si="24"/>
        <v>#VALUE!</v>
      </c>
      <c r="AA115" s="143" t="e">
        <f t="shared" si="24"/>
        <v>#VALUE!</v>
      </c>
      <c r="AB115" s="143" t="e">
        <f t="shared" si="24"/>
        <v>#VALUE!</v>
      </c>
      <c r="AC115" s="143" t="e">
        <f t="shared" si="24"/>
        <v>#VALUE!</v>
      </c>
      <c r="AD115" s="143" t="e">
        <f t="shared" si="24"/>
        <v>#VALUE!</v>
      </c>
      <c r="AE115" s="143" t="e">
        <f t="shared" si="24"/>
        <v>#VALUE!</v>
      </c>
      <c r="AF115" s="143" t="e">
        <f t="shared" si="24"/>
        <v>#VALUE!</v>
      </c>
      <c r="AG115" s="143" t="e">
        <f t="shared" si="24"/>
        <v>#VALUE!</v>
      </c>
      <c r="AH115" s="143" t="e">
        <f t="shared" si="24"/>
        <v>#VALUE!</v>
      </c>
      <c r="AI115" s="143" t="e">
        <f t="shared" si="24"/>
        <v>#VALUE!</v>
      </c>
      <c r="AJ115" s="143" t="e">
        <f t="shared" si="24"/>
        <v>#VALUE!</v>
      </c>
      <c r="AK115" s="143" t="e">
        <f t="shared" si="24"/>
        <v>#VALUE!</v>
      </c>
      <c r="AL115" s="143" t="e">
        <f t="shared" si="24"/>
        <v>#VALUE!</v>
      </c>
      <c r="AM115" s="143" t="e">
        <f t="shared" si="24"/>
        <v>#VALUE!</v>
      </c>
      <c r="AN115" s="143" t="e">
        <f t="shared" si="24"/>
        <v>#VALUE!</v>
      </c>
      <c r="AO115" s="143" t="e">
        <f t="shared" si="24"/>
        <v>#VALUE!</v>
      </c>
      <c r="AP115" s="143" t="e">
        <f t="shared" si="24"/>
        <v>#VALUE!</v>
      </c>
      <c r="AQ115" s="143" t="e">
        <f t="shared" si="24"/>
        <v>#VALUE!</v>
      </c>
      <c r="AR115" s="143" t="e">
        <f t="shared" si="24"/>
        <v>#VALUE!</v>
      </c>
      <c r="AS115" s="143" t="e">
        <f t="shared" si="24"/>
        <v>#VALUE!</v>
      </c>
      <c r="AT115" s="143" t="e">
        <f t="shared" si="24"/>
        <v>#VALUE!</v>
      </c>
      <c r="AU115" s="143" t="e">
        <f t="shared" si="24"/>
        <v>#VALUE!</v>
      </c>
      <c r="AV115" s="143" t="e">
        <f t="shared" si="24"/>
        <v>#VALUE!</v>
      </c>
      <c r="AW115" s="143" t="e">
        <f t="shared" si="24"/>
        <v>#VALUE!</v>
      </c>
      <c r="AX115" s="143" t="e">
        <f t="shared" si="24"/>
        <v>#VALUE!</v>
      </c>
      <c r="AY115" s="143" t="e">
        <f t="shared" si="24"/>
        <v>#VALUE!</v>
      </c>
      <c r="AZ115" s="143" t="e">
        <f t="shared" si="24"/>
        <v>#VALUE!</v>
      </c>
      <c r="BA115" s="143" t="e">
        <f t="shared" si="24"/>
        <v>#VALUE!</v>
      </c>
      <c r="BB115" s="143" t="e">
        <f t="shared" si="24"/>
        <v>#VALUE!</v>
      </c>
      <c r="BC115" s="143" t="e">
        <f t="shared" si="24"/>
        <v>#VALUE!</v>
      </c>
      <c r="BD115" s="143" t="e">
        <f t="shared" si="24"/>
        <v>#VALUE!</v>
      </c>
      <c r="BE115" s="143" t="e">
        <f t="shared" si="24"/>
        <v>#VALUE!</v>
      </c>
      <c r="BF115" s="143" t="e">
        <f t="shared" si="24"/>
        <v>#VALUE!</v>
      </c>
      <c r="BG115" s="143" t="e">
        <f t="shared" si="24"/>
        <v>#VALUE!</v>
      </c>
      <c r="BH115" s="143" t="e">
        <f t="shared" si="24"/>
        <v>#VALUE!</v>
      </c>
      <c r="BI115" s="143" t="e">
        <f t="shared" si="24"/>
        <v>#VALUE!</v>
      </c>
      <c r="BJ115" s="143" t="e">
        <f t="shared" si="24"/>
        <v>#VALUE!</v>
      </c>
      <c r="BK115" s="143" t="e">
        <f t="shared" si="24"/>
        <v>#VALUE!</v>
      </c>
      <c r="BL115" s="143" t="e">
        <f t="shared" si="24"/>
        <v>#VALUE!</v>
      </c>
      <c r="BM115" s="143" t="e">
        <f t="shared" si="24"/>
        <v>#VALUE!</v>
      </c>
      <c r="BN115" s="95"/>
      <c r="BO115" s="95"/>
      <c r="BP115" s="95"/>
      <c r="BQ115" s="95"/>
      <c r="BR115" s="95"/>
      <c r="BS115" s="95"/>
      <c r="BT115" s="95"/>
      <c r="BU115" s="95"/>
      <c r="BV115" s="95"/>
      <c r="BW115" s="95"/>
      <c r="BX115" s="95"/>
      <c r="BY115" s="95"/>
      <c r="BZ115" s="95"/>
      <c r="CA115" s="95"/>
      <c r="CB115" s="95"/>
      <c r="CC115" s="95"/>
      <c r="CD115" s="95"/>
      <c r="CE115" s="95"/>
      <c r="CF115" s="95"/>
      <c r="CG115" s="95"/>
      <c r="CH115" s="95"/>
      <c r="CI115" s="95"/>
      <c r="CJ115" s="95"/>
      <c r="CK115" s="95"/>
      <c r="CL115" s="95"/>
      <c r="CM115" s="95"/>
      <c r="CN115" s="95"/>
      <c r="CO115" s="95"/>
      <c r="CP115" s="95"/>
      <c r="CQ115" s="95"/>
      <c r="CR115" s="95"/>
      <c r="CS115" s="95"/>
      <c r="CT115" s="95"/>
      <c r="CU115" s="95"/>
      <c r="CV115" s="95"/>
      <c r="CW115" s="95"/>
      <c r="CX115" s="95"/>
      <c r="CY115" s="95"/>
      <c r="CZ115" s="95"/>
      <c r="DA115" s="95"/>
      <c r="DB115" s="95"/>
      <c r="DC115" s="95"/>
      <c r="DD115" s="95"/>
      <c r="DE115" s="95"/>
      <c r="DF115" s="95"/>
      <c r="DG115" s="95"/>
      <c r="DH115" s="95"/>
      <c r="DI115" s="95"/>
      <c r="DJ115" s="95"/>
      <c r="DK115" s="95"/>
      <c r="DL115" s="95"/>
      <c r="DM115" s="95"/>
      <c r="DN115" s="95"/>
      <c r="DO115" s="95"/>
      <c r="DP115" s="95"/>
      <c r="DQ115" s="95"/>
      <c r="DR115" s="95"/>
      <c r="DS115" s="95"/>
      <c r="DT115" s="95"/>
      <c r="DU115" s="95"/>
      <c r="DV115" s="95"/>
      <c r="DW115" s="95"/>
      <c r="DX115" s="95"/>
      <c r="DY115" s="95"/>
      <c r="DZ115" s="95"/>
      <c r="EA115" s="95"/>
      <c r="EB115" s="95"/>
      <c r="EC115" s="95"/>
      <c r="ED115" s="95"/>
      <c r="EE115" s="95"/>
      <c r="EF115" s="95"/>
      <c r="EG115" s="95"/>
      <c r="EH115" s="95"/>
      <c r="EI115" s="95"/>
      <c r="EJ115" s="95"/>
      <c r="EK115" s="95"/>
      <c r="EL115" s="95"/>
      <c r="EM115" s="95"/>
      <c r="EN115" s="95"/>
      <c r="EO115" s="95"/>
      <c r="EP115" s="95"/>
      <c r="EQ115" s="95"/>
      <c r="ER115" s="95"/>
      <c r="ES115" s="95"/>
      <c r="ET115" s="95"/>
      <c r="EU115" s="95"/>
      <c r="EV115" s="95"/>
      <c r="EW115" s="95"/>
      <c r="EX115" s="95"/>
      <c r="EY115" s="95"/>
      <c r="EZ115" s="95"/>
      <c r="FA115" s="95"/>
      <c r="FB115" s="95"/>
      <c r="FC115" s="95"/>
      <c r="FD115" s="95"/>
      <c r="FE115" s="95"/>
      <c r="FF115" s="95"/>
      <c r="FG115" s="95"/>
      <c r="FH115" s="95"/>
      <c r="FI115" s="95"/>
      <c r="FJ115" s="95"/>
      <c r="FK115" s="95"/>
      <c r="FL115" s="95"/>
      <c r="FM115" s="95"/>
      <c r="FN115" s="95"/>
      <c r="FO115" s="95"/>
      <c r="FP115" s="95"/>
      <c r="FQ115" s="95"/>
      <c r="FR115" s="95"/>
      <c r="FS115" s="95"/>
      <c r="FT115" s="95"/>
      <c r="FU115" s="95"/>
      <c r="FV115" s="95"/>
      <c r="FW115" s="95"/>
      <c r="FX115" s="95"/>
      <c r="FY115" s="95"/>
      <c r="FZ115" s="95"/>
      <c r="GA115" s="95"/>
      <c r="GB115" s="95"/>
      <c r="GC115" s="95"/>
      <c r="GD115" s="95"/>
      <c r="GE115" s="95"/>
      <c r="GF115" s="95"/>
      <c r="GG115" s="95"/>
      <c r="GH115" s="95"/>
      <c r="GI115" s="95"/>
      <c r="GJ115" s="95"/>
      <c r="GK115" s="95"/>
      <c r="GL115" s="95"/>
      <c r="GM115" s="95"/>
      <c r="GN115" s="95"/>
      <c r="GO115" s="95"/>
      <c r="GP115" s="95"/>
      <c r="GQ115" s="95"/>
      <c r="GR115" s="95"/>
      <c r="GS115" s="95"/>
      <c r="GT115" s="95"/>
      <c r="GU115" s="95"/>
      <c r="GV115" s="95"/>
      <c r="GW115" s="133"/>
      <c r="GX115" s="133"/>
      <c r="GY115" s="133"/>
      <c r="GZ115" s="133"/>
      <c r="HA115" s="133"/>
      <c r="HB115" s="133"/>
      <c r="HC115" s="133"/>
      <c r="HD115" s="133"/>
      <c r="HE115" s="133"/>
      <c r="HF115" s="133"/>
      <c r="HG115" s="95"/>
      <c r="HH115" s="95"/>
      <c r="HI115" s="95"/>
      <c r="HJ115" s="95"/>
      <c r="HK115" s="95"/>
      <c r="HL115" s="95"/>
      <c r="HM115" s="95"/>
      <c r="HN115" s="95"/>
      <c r="HO115" s="95"/>
      <c r="HP115" s="95"/>
      <c r="HQ115" s="95"/>
      <c r="HR115" s="95"/>
      <c r="HS115" s="95"/>
      <c r="HT115" s="95"/>
      <c r="HU115" s="95"/>
      <c r="HV115" s="95"/>
      <c r="HW115" s="95"/>
      <c r="HX115" s="95"/>
      <c r="HY115" s="95"/>
      <c r="HZ115" s="95"/>
      <c r="IA115" s="95"/>
      <c r="IB115" s="95"/>
      <c r="IC115" s="95"/>
      <c r="ID115" s="95"/>
      <c r="IE115" s="95"/>
      <c r="IF115" s="95"/>
      <c r="IG115" s="95"/>
      <c r="IH115" s="95"/>
      <c r="II115" s="95"/>
      <c r="IJ115" s="95"/>
      <c r="IK115" s="95"/>
      <c r="IL115" s="95"/>
      <c r="IM115" s="95"/>
      <c r="IN115" s="95"/>
      <c r="IO115" s="95"/>
      <c r="IP115" s="95"/>
      <c r="IQ115" s="95"/>
      <c r="IR115" s="95"/>
      <c r="IS115" s="95"/>
      <c r="IT115" s="95"/>
      <c r="IU115" s="95"/>
      <c r="IV115" s="95"/>
      <c r="IW115" s="95"/>
      <c r="IX115" s="95"/>
      <c r="IY115" s="95"/>
      <c r="IZ115" s="95"/>
      <c r="JA115" s="95"/>
      <c r="JB115" s="95"/>
      <c r="JC115" s="95"/>
      <c r="JD115" s="95"/>
      <c r="JE115" s="95"/>
      <c r="JF115" s="95"/>
      <c r="JG115" s="95"/>
      <c r="JH115" s="95"/>
      <c r="JI115" s="95"/>
      <c r="JJ115" s="95"/>
      <c r="JK115" s="95"/>
      <c r="JL115" s="95"/>
      <c r="JM115" s="95"/>
      <c r="JN115" s="95"/>
      <c r="JO115" s="95"/>
      <c r="JP115" s="95"/>
      <c r="JQ115" s="95"/>
      <c r="JR115" s="95"/>
      <c r="JS115" s="95"/>
      <c r="JT115" s="95"/>
      <c r="JU115" s="95"/>
      <c r="JV115" s="95"/>
      <c r="JW115" s="95"/>
      <c r="JX115" s="95"/>
      <c r="JY115" s="95"/>
      <c r="JZ115" s="95"/>
      <c r="KA115" s="95"/>
      <c r="KB115" s="95"/>
      <c r="KC115" s="95"/>
      <c r="KD115" s="95"/>
      <c r="KE115" s="95"/>
      <c r="KF115" s="95"/>
      <c r="KG115" s="95"/>
      <c r="KH115" s="95"/>
      <c r="KI115" s="95"/>
      <c r="KJ115" s="95"/>
      <c r="KK115" s="95"/>
      <c r="KL115" s="95"/>
      <c r="KM115" s="95"/>
      <c r="KN115" s="95"/>
      <c r="KO115" s="95"/>
      <c r="KP115" s="95"/>
      <c r="KQ115" s="95"/>
      <c r="KR115" s="95"/>
      <c r="KS115" s="95"/>
      <c r="KT115" s="95"/>
      <c r="KU115" s="95"/>
      <c r="KV115" s="95"/>
      <c r="KW115" s="95"/>
      <c r="KX115" s="95"/>
      <c r="KY115" s="95"/>
      <c r="KZ115" s="95"/>
      <c r="LA115" s="95"/>
      <c r="LB115" s="95"/>
      <c r="LC115" s="95"/>
      <c r="LD115" s="95"/>
      <c r="LE115" s="95"/>
      <c r="LF115" s="95"/>
      <c r="LG115" s="95"/>
      <c r="LH115" s="95"/>
      <c r="LI115" s="95"/>
      <c r="LJ115" s="95"/>
      <c r="LK115" s="95"/>
      <c r="LL115" s="95"/>
      <c r="LM115" s="95"/>
      <c r="LN115" s="95"/>
      <c r="LO115" s="95"/>
      <c r="LP115" s="95"/>
      <c r="LQ115" s="95"/>
      <c r="LR115" s="95"/>
      <c r="LS115" s="95"/>
    </row>
    <row r="116" spans="2:331" s="85" customFormat="1" ht="30" customHeight="1" thickBot="1">
      <c r="B116" s="86"/>
      <c r="C116" s="1815" t="s">
        <v>292</v>
      </c>
      <c r="D116" s="1815"/>
      <c r="E116" s="1815"/>
      <c r="F116" s="143">
        <v>0</v>
      </c>
      <c r="G116" s="143" t="e">
        <f>IF(COLUMN(F$116)-COLUMN($L$18)+1&lt;=ROUND($L$18,0)-7,F$116,0)</f>
        <v>#VALUE!</v>
      </c>
      <c r="H116" s="143" t="e">
        <f t="shared" ref="H116:BM116" si="25">IF(COLUMN(G$116)-COLUMN($L$18)+1&lt;=ROUND($L$18,0)-7,G$116,0)</f>
        <v>#VALUE!</v>
      </c>
      <c r="I116" s="143" t="e">
        <f t="shared" si="25"/>
        <v>#VALUE!</v>
      </c>
      <c r="J116" s="143" t="e">
        <f t="shared" si="25"/>
        <v>#VALUE!</v>
      </c>
      <c r="K116" s="143" t="e">
        <f t="shared" si="25"/>
        <v>#VALUE!</v>
      </c>
      <c r="L116" s="143" t="e">
        <f t="shared" si="25"/>
        <v>#VALUE!</v>
      </c>
      <c r="M116" s="143" t="e">
        <f t="shared" si="25"/>
        <v>#VALUE!</v>
      </c>
      <c r="N116" s="143" t="e">
        <f t="shared" si="25"/>
        <v>#VALUE!</v>
      </c>
      <c r="O116" s="143" t="e">
        <f t="shared" si="25"/>
        <v>#VALUE!</v>
      </c>
      <c r="P116" s="143" t="e">
        <f t="shared" si="25"/>
        <v>#VALUE!</v>
      </c>
      <c r="Q116" s="143" t="e">
        <f t="shared" si="25"/>
        <v>#VALUE!</v>
      </c>
      <c r="R116" s="143" t="e">
        <f t="shared" si="25"/>
        <v>#VALUE!</v>
      </c>
      <c r="S116" s="143" t="e">
        <f t="shared" si="25"/>
        <v>#VALUE!</v>
      </c>
      <c r="T116" s="143" t="e">
        <f t="shared" si="25"/>
        <v>#VALUE!</v>
      </c>
      <c r="U116" s="143" t="e">
        <f t="shared" si="25"/>
        <v>#VALUE!</v>
      </c>
      <c r="V116" s="143" t="e">
        <f t="shared" si="25"/>
        <v>#VALUE!</v>
      </c>
      <c r="W116" s="143" t="e">
        <f t="shared" si="25"/>
        <v>#VALUE!</v>
      </c>
      <c r="X116" s="143" t="e">
        <f t="shared" si="25"/>
        <v>#VALUE!</v>
      </c>
      <c r="Y116" s="143" t="e">
        <f t="shared" si="25"/>
        <v>#VALUE!</v>
      </c>
      <c r="Z116" s="143" t="e">
        <f t="shared" si="25"/>
        <v>#VALUE!</v>
      </c>
      <c r="AA116" s="143" t="e">
        <f t="shared" si="25"/>
        <v>#VALUE!</v>
      </c>
      <c r="AB116" s="143" t="e">
        <f t="shared" si="25"/>
        <v>#VALUE!</v>
      </c>
      <c r="AC116" s="143" t="e">
        <f t="shared" si="25"/>
        <v>#VALUE!</v>
      </c>
      <c r="AD116" s="143" t="e">
        <f t="shared" si="25"/>
        <v>#VALUE!</v>
      </c>
      <c r="AE116" s="143" t="e">
        <f t="shared" si="25"/>
        <v>#VALUE!</v>
      </c>
      <c r="AF116" s="143" t="e">
        <f t="shared" si="25"/>
        <v>#VALUE!</v>
      </c>
      <c r="AG116" s="143" t="e">
        <f t="shared" si="25"/>
        <v>#VALUE!</v>
      </c>
      <c r="AH116" s="143" t="e">
        <f t="shared" si="25"/>
        <v>#VALUE!</v>
      </c>
      <c r="AI116" s="143" t="e">
        <f t="shared" si="25"/>
        <v>#VALUE!</v>
      </c>
      <c r="AJ116" s="143" t="e">
        <f t="shared" si="25"/>
        <v>#VALUE!</v>
      </c>
      <c r="AK116" s="143" t="e">
        <f t="shared" si="25"/>
        <v>#VALUE!</v>
      </c>
      <c r="AL116" s="143" t="e">
        <f t="shared" si="25"/>
        <v>#VALUE!</v>
      </c>
      <c r="AM116" s="143" t="e">
        <f t="shared" si="25"/>
        <v>#VALUE!</v>
      </c>
      <c r="AN116" s="143" t="e">
        <f t="shared" si="25"/>
        <v>#VALUE!</v>
      </c>
      <c r="AO116" s="143" t="e">
        <f t="shared" si="25"/>
        <v>#VALUE!</v>
      </c>
      <c r="AP116" s="143" t="e">
        <f t="shared" si="25"/>
        <v>#VALUE!</v>
      </c>
      <c r="AQ116" s="143" t="e">
        <f t="shared" si="25"/>
        <v>#VALUE!</v>
      </c>
      <c r="AR116" s="143" t="e">
        <f t="shared" si="25"/>
        <v>#VALUE!</v>
      </c>
      <c r="AS116" s="143" t="e">
        <f t="shared" si="25"/>
        <v>#VALUE!</v>
      </c>
      <c r="AT116" s="143" t="e">
        <f t="shared" si="25"/>
        <v>#VALUE!</v>
      </c>
      <c r="AU116" s="143" t="e">
        <f t="shared" si="25"/>
        <v>#VALUE!</v>
      </c>
      <c r="AV116" s="143" t="e">
        <f t="shared" si="25"/>
        <v>#VALUE!</v>
      </c>
      <c r="AW116" s="143" t="e">
        <f t="shared" si="25"/>
        <v>#VALUE!</v>
      </c>
      <c r="AX116" s="143" t="e">
        <f t="shared" si="25"/>
        <v>#VALUE!</v>
      </c>
      <c r="AY116" s="143" t="e">
        <f t="shared" si="25"/>
        <v>#VALUE!</v>
      </c>
      <c r="AZ116" s="143" t="e">
        <f t="shared" si="25"/>
        <v>#VALUE!</v>
      </c>
      <c r="BA116" s="143" t="e">
        <f t="shared" si="25"/>
        <v>#VALUE!</v>
      </c>
      <c r="BB116" s="143" t="e">
        <f t="shared" si="25"/>
        <v>#VALUE!</v>
      </c>
      <c r="BC116" s="143" t="e">
        <f t="shared" si="25"/>
        <v>#VALUE!</v>
      </c>
      <c r="BD116" s="143" t="e">
        <f t="shared" si="25"/>
        <v>#VALUE!</v>
      </c>
      <c r="BE116" s="143" t="e">
        <f t="shared" si="25"/>
        <v>#VALUE!</v>
      </c>
      <c r="BF116" s="143" t="e">
        <f t="shared" si="25"/>
        <v>#VALUE!</v>
      </c>
      <c r="BG116" s="143" t="e">
        <f t="shared" si="25"/>
        <v>#VALUE!</v>
      </c>
      <c r="BH116" s="143" t="e">
        <f t="shared" si="25"/>
        <v>#VALUE!</v>
      </c>
      <c r="BI116" s="143" t="e">
        <f t="shared" si="25"/>
        <v>#VALUE!</v>
      </c>
      <c r="BJ116" s="143" t="e">
        <f t="shared" si="25"/>
        <v>#VALUE!</v>
      </c>
      <c r="BK116" s="143" t="e">
        <f t="shared" si="25"/>
        <v>#VALUE!</v>
      </c>
      <c r="BL116" s="143" t="e">
        <f t="shared" si="25"/>
        <v>#VALUE!</v>
      </c>
      <c r="BM116" s="143" t="e">
        <f t="shared" si="25"/>
        <v>#VALUE!</v>
      </c>
      <c r="BN116" s="95"/>
      <c r="BO116" s="95"/>
      <c r="BP116" s="95"/>
      <c r="BQ116" s="95"/>
      <c r="BR116" s="95"/>
      <c r="BS116" s="95"/>
      <c r="BT116" s="95"/>
      <c r="BU116" s="95"/>
      <c r="BV116" s="95"/>
      <c r="BW116" s="95"/>
      <c r="BX116" s="95"/>
      <c r="BY116" s="95"/>
      <c r="BZ116" s="95"/>
      <c r="CA116" s="95"/>
      <c r="CB116" s="95"/>
      <c r="CC116" s="95"/>
      <c r="CD116" s="95"/>
      <c r="CE116" s="95"/>
      <c r="CF116" s="95"/>
      <c r="CG116" s="95"/>
      <c r="CH116" s="95"/>
      <c r="CI116" s="95"/>
      <c r="CJ116" s="95"/>
      <c r="CK116" s="95"/>
      <c r="CL116" s="95"/>
      <c r="CM116" s="95"/>
      <c r="CN116" s="95"/>
      <c r="CO116" s="95"/>
      <c r="CP116" s="95"/>
      <c r="CQ116" s="95"/>
      <c r="CR116" s="95"/>
      <c r="CS116" s="95"/>
      <c r="CT116" s="95"/>
      <c r="CU116" s="95"/>
      <c r="CV116" s="95"/>
      <c r="CW116" s="95"/>
      <c r="CX116" s="95"/>
      <c r="CY116" s="95"/>
      <c r="CZ116" s="95"/>
      <c r="DA116" s="95"/>
      <c r="DB116" s="95"/>
      <c r="DC116" s="95"/>
      <c r="DD116" s="95"/>
      <c r="DE116" s="95"/>
      <c r="DF116" s="95"/>
      <c r="DG116" s="95"/>
      <c r="DH116" s="95"/>
      <c r="DI116" s="95"/>
      <c r="DJ116" s="95"/>
      <c r="DK116" s="95"/>
      <c r="DL116" s="95"/>
      <c r="DM116" s="95"/>
      <c r="DN116" s="95"/>
      <c r="DO116" s="95"/>
      <c r="DP116" s="95"/>
      <c r="DQ116" s="95"/>
      <c r="DR116" s="95"/>
      <c r="DS116" s="95"/>
      <c r="DT116" s="95"/>
      <c r="DU116" s="95"/>
      <c r="DV116" s="95"/>
      <c r="DW116" s="95"/>
      <c r="DX116" s="95"/>
      <c r="DY116" s="95"/>
      <c r="DZ116" s="95"/>
      <c r="EA116" s="95"/>
      <c r="EB116" s="95"/>
      <c r="EC116" s="95"/>
      <c r="ED116" s="95"/>
      <c r="EE116" s="95"/>
      <c r="EF116" s="95"/>
      <c r="EG116" s="95"/>
      <c r="EH116" s="95"/>
      <c r="EI116" s="95"/>
      <c r="EJ116" s="95"/>
      <c r="EK116" s="95"/>
      <c r="EL116" s="95"/>
      <c r="EM116" s="95"/>
      <c r="EN116" s="95"/>
      <c r="EO116" s="95"/>
      <c r="EP116" s="95"/>
      <c r="EQ116" s="95"/>
      <c r="ER116" s="95"/>
      <c r="ES116" s="95"/>
      <c r="ET116" s="95"/>
      <c r="EU116" s="95"/>
      <c r="EV116" s="95"/>
      <c r="EW116" s="95"/>
      <c r="EX116" s="95"/>
      <c r="EY116" s="95"/>
      <c r="EZ116" s="95"/>
      <c r="FA116" s="95"/>
      <c r="FB116" s="95"/>
      <c r="FC116" s="95"/>
      <c r="FD116" s="95"/>
      <c r="FE116" s="95"/>
      <c r="FF116" s="95"/>
      <c r="FG116" s="95"/>
      <c r="FH116" s="95"/>
      <c r="FI116" s="95"/>
      <c r="FJ116" s="95"/>
      <c r="FK116" s="95"/>
      <c r="FL116" s="95"/>
      <c r="FM116" s="95"/>
      <c r="FN116" s="95"/>
      <c r="FO116" s="95"/>
      <c r="FP116" s="95"/>
      <c r="FQ116" s="95"/>
      <c r="FR116" s="95"/>
      <c r="FS116" s="95"/>
      <c r="FT116" s="95"/>
      <c r="FU116" s="95"/>
      <c r="FV116" s="95"/>
      <c r="FW116" s="95"/>
      <c r="FX116" s="95"/>
      <c r="FY116" s="95"/>
      <c r="FZ116" s="95"/>
      <c r="GA116" s="95"/>
      <c r="GB116" s="95"/>
      <c r="GC116" s="95"/>
      <c r="GD116" s="95"/>
      <c r="GE116" s="95"/>
      <c r="GF116" s="95"/>
      <c r="GG116" s="95"/>
      <c r="GH116" s="95"/>
      <c r="GI116" s="95"/>
      <c r="GJ116" s="95"/>
      <c r="GK116" s="95"/>
      <c r="GL116" s="95"/>
      <c r="GM116" s="95"/>
      <c r="GN116" s="95"/>
      <c r="GO116" s="95"/>
      <c r="GP116" s="95"/>
      <c r="GQ116" s="95"/>
      <c r="GR116" s="95"/>
      <c r="GS116" s="95"/>
      <c r="GT116" s="95"/>
      <c r="GU116" s="95"/>
      <c r="GV116" s="95"/>
      <c r="GW116" s="133"/>
      <c r="GX116" s="133"/>
      <c r="GY116" s="133"/>
      <c r="GZ116" s="133"/>
      <c r="HA116" s="133"/>
      <c r="HB116" s="133"/>
      <c r="HC116" s="133"/>
      <c r="HD116" s="133"/>
      <c r="HE116" s="133"/>
      <c r="HF116" s="133"/>
      <c r="HG116" s="95"/>
      <c r="HH116" s="95"/>
      <c r="HI116" s="95"/>
      <c r="HJ116" s="95"/>
      <c r="HK116" s="95"/>
      <c r="HL116" s="95"/>
      <c r="HM116" s="95"/>
      <c r="HN116" s="95"/>
      <c r="HO116" s="95"/>
      <c r="HP116" s="95"/>
      <c r="HQ116" s="95"/>
      <c r="HR116" s="95"/>
      <c r="HS116" s="95"/>
      <c r="HT116" s="95"/>
      <c r="HU116" s="95"/>
      <c r="HV116" s="95"/>
      <c r="HW116" s="95"/>
      <c r="HX116" s="95"/>
      <c r="HY116" s="95"/>
      <c r="HZ116" s="95"/>
      <c r="IA116" s="95"/>
      <c r="IB116" s="95"/>
      <c r="IC116" s="95"/>
      <c r="ID116" s="95"/>
      <c r="IE116" s="95"/>
      <c r="IF116" s="95"/>
      <c r="IG116" s="95"/>
      <c r="IH116" s="95"/>
      <c r="II116" s="95"/>
      <c r="IJ116" s="95"/>
      <c r="IK116" s="95"/>
      <c r="IL116" s="95"/>
      <c r="IM116" s="95"/>
      <c r="IN116" s="95"/>
      <c r="IO116" s="95"/>
      <c r="IP116" s="95"/>
      <c r="IQ116" s="95"/>
      <c r="IR116" s="95"/>
      <c r="IS116" s="95"/>
      <c r="IT116" s="95"/>
      <c r="IU116" s="95"/>
      <c r="IV116" s="95"/>
      <c r="IW116" s="95"/>
      <c r="IX116" s="95"/>
      <c r="IY116" s="95"/>
      <c r="IZ116" s="95"/>
      <c r="JA116" s="95"/>
      <c r="JB116" s="95"/>
      <c r="JC116" s="95"/>
      <c r="JD116" s="95"/>
      <c r="JE116" s="95"/>
      <c r="JF116" s="95"/>
      <c r="JG116" s="95"/>
      <c r="JH116" s="95"/>
      <c r="JI116" s="95"/>
      <c r="JJ116" s="95"/>
      <c r="JK116" s="95"/>
      <c r="JL116" s="95"/>
      <c r="JM116" s="95"/>
      <c r="JN116" s="95"/>
      <c r="JO116" s="95"/>
      <c r="JP116" s="95"/>
      <c r="JQ116" s="95"/>
      <c r="JR116" s="95"/>
      <c r="JS116" s="95"/>
      <c r="JT116" s="95"/>
      <c r="JU116" s="95"/>
      <c r="JV116" s="95"/>
      <c r="JW116" s="95"/>
      <c r="JX116" s="95"/>
      <c r="JY116" s="95"/>
      <c r="JZ116" s="95"/>
      <c r="KA116" s="95"/>
      <c r="KB116" s="95"/>
      <c r="KC116" s="95"/>
      <c r="KD116" s="95"/>
      <c r="KE116" s="95"/>
      <c r="KF116" s="95"/>
      <c r="KG116" s="95"/>
      <c r="KH116" s="95"/>
      <c r="KI116" s="95"/>
      <c r="KJ116" s="95"/>
      <c r="KK116" s="95"/>
      <c r="KL116" s="95"/>
      <c r="KM116" s="95"/>
      <c r="KN116" s="95"/>
      <c r="KO116" s="95"/>
      <c r="KP116" s="95"/>
      <c r="KQ116" s="95"/>
      <c r="KR116" s="95"/>
      <c r="KS116" s="95"/>
      <c r="KT116" s="95"/>
      <c r="KU116" s="95"/>
      <c r="KV116" s="95"/>
      <c r="KW116" s="95"/>
      <c r="KX116" s="95"/>
      <c r="KY116" s="95"/>
      <c r="KZ116" s="95"/>
      <c r="LA116" s="95"/>
      <c r="LB116" s="95"/>
      <c r="LC116" s="95"/>
      <c r="LD116" s="95"/>
      <c r="LE116" s="95"/>
      <c r="LF116" s="95"/>
      <c r="LG116" s="95"/>
      <c r="LH116" s="95"/>
      <c r="LI116" s="95"/>
      <c r="LJ116" s="95"/>
      <c r="LK116" s="95"/>
      <c r="LL116" s="95"/>
      <c r="LM116" s="95"/>
      <c r="LN116" s="95"/>
      <c r="LO116" s="95"/>
      <c r="LP116" s="95"/>
      <c r="LQ116" s="95"/>
      <c r="LR116" s="95"/>
      <c r="LS116" s="95"/>
    </row>
    <row r="117" spans="2:331" s="85" customFormat="1" ht="21">
      <c r="B117" s="86"/>
      <c r="C117" s="1900" t="s">
        <v>293</v>
      </c>
      <c r="D117" s="1900"/>
      <c r="E117" s="1901"/>
      <c r="F117" s="144"/>
      <c r="G117" s="144"/>
      <c r="H117" s="144"/>
      <c r="I117" s="144"/>
      <c r="J117" s="144"/>
      <c r="K117" s="144"/>
      <c r="L117" s="144"/>
      <c r="M117" s="144"/>
      <c r="N117" s="144"/>
      <c r="O117" s="144"/>
      <c r="P117" s="144"/>
      <c r="Q117" s="144"/>
      <c r="R117" s="144"/>
      <c r="S117" s="144"/>
      <c r="T117" s="144"/>
      <c r="U117" s="144"/>
      <c r="V117" s="144"/>
      <c r="W117" s="144"/>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4"/>
      <c r="AT117" s="144"/>
      <c r="AU117" s="144"/>
      <c r="AV117" s="144"/>
      <c r="AW117" s="144"/>
      <c r="AX117" s="144"/>
      <c r="AY117" s="144"/>
      <c r="AZ117" s="144"/>
      <c r="BA117" s="144"/>
      <c r="BB117" s="144"/>
      <c r="BC117" s="144"/>
      <c r="BD117" s="144"/>
      <c r="BE117" s="144"/>
      <c r="BF117" s="144"/>
      <c r="BG117" s="144"/>
      <c r="BH117" s="144"/>
      <c r="BI117" s="144"/>
      <c r="BJ117" s="144"/>
      <c r="BK117" s="144"/>
      <c r="BL117" s="144"/>
      <c r="BM117" s="144"/>
      <c r="BN117" s="95"/>
      <c r="BO117" s="95"/>
      <c r="BP117" s="95"/>
      <c r="BQ117" s="95"/>
      <c r="BR117" s="95"/>
      <c r="BS117" s="95"/>
      <c r="BT117" s="95"/>
      <c r="BU117" s="95"/>
      <c r="BV117" s="95"/>
      <c r="BW117" s="95"/>
      <c r="BX117" s="95"/>
      <c r="BY117" s="95"/>
      <c r="BZ117" s="95"/>
      <c r="CA117" s="95"/>
      <c r="CB117" s="95"/>
      <c r="CC117" s="95"/>
      <c r="CD117" s="95"/>
      <c r="CE117" s="95"/>
      <c r="CF117" s="95"/>
      <c r="CG117" s="95"/>
      <c r="CH117" s="95"/>
      <c r="CI117" s="95"/>
      <c r="CJ117" s="95"/>
      <c r="CK117" s="95"/>
      <c r="CL117" s="95"/>
      <c r="CM117" s="95"/>
      <c r="CN117" s="95"/>
      <c r="CO117" s="95"/>
      <c r="CP117" s="95"/>
      <c r="CQ117" s="95"/>
      <c r="CR117" s="95"/>
      <c r="CS117" s="95"/>
      <c r="CT117" s="95"/>
      <c r="CU117" s="95"/>
      <c r="CV117" s="95"/>
      <c r="CW117" s="95"/>
      <c r="CX117" s="95"/>
      <c r="CY117" s="95"/>
      <c r="CZ117" s="95"/>
      <c r="DA117" s="95"/>
      <c r="DB117" s="95"/>
      <c r="DC117" s="95"/>
      <c r="DD117" s="95"/>
      <c r="DE117" s="95"/>
      <c r="DF117" s="95"/>
      <c r="DG117" s="95"/>
      <c r="DH117" s="95"/>
      <c r="DI117" s="95"/>
      <c r="DJ117" s="95"/>
      <c r="DK117" s="95"/>
      <c r="DL117" s="95"/>
      <c r="DM117" s="95"/>
      <c r="DN117" s="95"/>
      <c r="DO117" s="95"/>
      <c r="DP117" s="95"/>
      <c r="DQ117" s="95"/>
      <c r="DR117" s="95"/>
      <c r="DS117" s="95"/>
      <c r="DT117" s="95"/>
      <c r="DU117" s="95"/>
      <c r="DV117" s="95"/>
      <c r="DW117" s="95"/>
      <c r="DX117" s="95"/>
      <c r="DY117" s="95"/>
      <c r="DZ117" s="95"/>
      <c r="EA117" s="95"/>
      <c r="EB117" s="95"/>
      <c r="EC117" s="95"/>
      <c r="ED117" s="95"/>
      <c r="EE117" s="95"/>
      <c r="EF117" s="95"/>
      <c r="EG117" s="95"/>
      <c r="EH117" s="95"/>
      <c r="EI117" s="95"/>
      <c r="EJ117" s="95"/>
      <c r="EK117" s="95"/>
      <c r="EL117" s="95"/>
      <c r="EM117" s="95"/>
      <c r="EN117" s="95"/>
      <c r="EO117" s="95"/>
      <c r="EP117" s="95"/>
      <c r="EQ117" s="95"/>
      <c r="ER117" s="95"/>
      <c r="ES117" s="95"/>
      <c r="ET117" s="95"/>
      <c r="EU117" s="95"/>
      <c r="EV117" s="95"/>
      <c r="EW117" s="95"/>
      <c r="EX117" s="95"/>
      <c r="EY117" s="95"/>
      <c r="EZ117" s="95"/>
      <c r="FA117" s="95"/>
      <c r="FB117" s="95"/>
      <c r="FC117" s="95"/>
      <c r="FD117" s="95"/>
      <c r="FE117" s="95"/>
      <c r="FF117" s="95"/>
      <c r="FG117" s="95"/>
      <c r="FH117" s="95"/>
      <c r="FI117" s="95"/>
      <c r="FJ117" s="95"/>
      <c r="FK117" s="95"/>
      <c r="FL117" s="95"/>
      <c r="FM117" s="95"/>
      <c r="FN117" s="95"/>
      <c r="FO117" s="95"/>
      <c r="FP117" s="95"/>
      <c r="FQ117" s="95"/>
      <c r="FR117" s="95"/>
      <c r="FS117" s="95"/>
      <c r="FT117" s="95"/>
      <c r="FU117" s="95"/>
      <c r="FV117" s="95"/>
      <c r="FW117" s="95"/>
      <c r="FX117" s="95"/>
      <c r="FY117" s="95"/>
      <c r="FZ117" s="95"/>
      <c r="GA117" s="95"/>
      <c r="GB117" s="95"/>
      <c r="GC117" s="95"/>
      <c r="GD117" s="95"/>
      <c r="GE117" s="95"/>
      <c r="GF117" s="95"/>
      <c r="GG117" s="95"/>
      <c r="GH117" s="95"/>
      <c r="GI117" s="95"/>
      <c r="GJ117" s="95"/>
      <c r="GK117" s="95"/>
      <c r="GL117" s="95"/>
      <c r="GM117" s="95"/>
      <c r="GN117" s="95"/>
      <c r="GO117" s="95"/>
      <c r="GP117" s="95"/>
      <c r="GQ117" s="95"/>
      <c r="GR117" s="95"/>
      <c r="GS117" s="95"/>
      <c r="GT117" s="95"/>
      <c r="GU117" s="95"/>
      <c r="GV117" s="95"/>
      <c r="GW117" s="133"/>
      <c r="GX117" s="133"/>
      <c r="GY117" s="133"/>
      <c r="GZ117" s="133"/>
      <c r="HA117" s="133"/>
      <c r="HB117" s="133"/>
      <c r="HC117" s="133"/>
      <c r="HD117" s="133"/>
      <c r="HE117" s="133"/>
      <c r="HF117" s="133"/>
      <c r="HG117" s="95"/>
      <c r="HH117" s="95"/>
      <c r="HI117" s="95"/>
      <c r="HJ117" s="95"/>
      <c r="HK117" s="95"/>
      <c r="HL117" s="95"/>
      <c r="HM117" s="95"/>
      <c r="HN117" s="95"/>
      <c r="HO117" s="95"/>
      <c r="HP117" s="95"/>
      <c r="HQ117" s="95"/>
      <c r="HR117" s="95"/>
      <c r="HS117" s="95"/>
      <c r="HT117" s="95"/>
      <c r="HU117" s="95"/>
      <c r="HV117" s="95"/>
      <c r="HW117" s="95"/>
      <c r="HX117" s="95"/>
      <c r="HY117" s="95"/>
      <c r="HZ117" s="95"/>
      <c r="IA117" s="95"/>
      <c r="IB117" s="95"/>
      <c r="IC117" s="95"/>
      <c r="ID117" s="95"/>
      <c r="IE117" s="95"/>
      <c r="IF117" s="95"/>
      <c r="IG117" s="95"/>
      <c r="IH117" s="95"/>
      <c r="II117" s="95"/>
      <c r="IJ117" s="95"/>
      <c r="IK117" s="95"/>
      <c r="IL117" s="95"/>
      <c r="IM117" s="95"/>
      <c r="IN117" s="95"/>
      <c r="IO117" s="95"/>
      <c r="IP117" s="95"/>
      <c r="IQ117" s="95"/>
      <c r="IR117" s="95"/>
      <c r="IS117" s="95"/>
      <c r="IT117" s="95"/>
      <c r="IU117" s="95"/>
      <c r="IV117" s="95"/>
      <c r="IW117" s="95"/>
      <c r="IX117" s="95"/>
      <c r="IY117" s="95"/>
      <c r="IZ117" s="95"/>
      <c r="JA117" s="95"/>
      <c r="JB117" s="95"/>
      <c r="JC117" s="95"/>
      <c r="JD117" s="95"/>
      <c r="JE117" s="95"/>
      <c r="JF117" s="95"/>
      <c r="JG117" s="95"/>
      <c r="JH117" s="95"/>
      <c r="JI117" s="95"/>
      <c r="JJ117" s="95"/>
      <c r="JK117" s="95"/>
      <c r="JL117" s="95"/>
      <c r="JM117" s="95"/>
      <c r="JN117" s="95"/>
      <c r="JO117" s="95"/>
      <c r="JP117" s="95"/>
      <c r="JQ117" s="95"/>
      <c r="JR117" s="95"/>
      <c r="JS117" s="95"/>
      <c r="JT117" s="95"/>
      <c r="JU117" s="95"/>
      <c r="JV117" s="95"/>
      <c r="JW117" s="95"/>
      <c r="JX117" s="95"/>
      <c r="JY117" s="95"/>
      <c r="JZ117" s="95"/>
      <c r="KA117" s="95"/>
      <c r="KB117" s="95"/>
      <c r="KC117" s="95"/>
      <c r="KD117" s="95"/>
      <c r="KE117" s="95"/>
      <c r="KF117" s="95"/>
      <c r="KG117" s="95"/>
      <c r="KH117" s="95"/>
      <c r="KI117" s="95"/>
      <c r="KJ117" s="95"/>
      <c r="KK117" s="95"/>
      <c r="KL117" s="95"/>
      <c r="KM117" s="95"/>
      <c r="KN117" s="95"/>
      <c r="KO117" s="95"/>
      <c r="KP117" s="95"/>
      <c r="KQ117" s="95"/>
      <c r="KR117" s="95"/>
      <c r="KS117" s="95"/>
      <c r="KT117" s="95"/>
      <c r="KU117" s="95"/>
      <c r="KV117" s="95"/>
      <c r="KW117" s="95"/>
      <c r="KX117" s="95"/>
      <c r="KY117" s="95"/>
      <c r="KZ117" s="95"/>
      <c r="LA117" s="95"/>
      <c r="LB117" s="95"/>
      <c r="LC117" s="95"/>
      <c r="LD117" s="95"/>
      <c r="LE117" s="95"/>
      <c r="LF117" s="95"/>
      <c r="LG117" s="95"/>
      <c r="LH117" s="95"/>
      <c r="LI117" s="95"/>
      <c r="LJ117" s="95"/>
      <c r="LK117" s="95"/>
      <c r="LL117" s="95"/>
      <c r="LM117" s="95"/>
      <c r="LN117" s="95"/>
      <c r="LO117" s="95"/>
      <c r="LP117" s="95"/>
      <c r="LQ117" s="95"/>
      <c r="LR117" s="95"/>
      <c r="LS117" s="95"/>
    </row>
    <row r="118" spans="2:331" s="85" customFormat="1" ht="30" customHeight="1">
      <c r="B118" s="86"/>
      <c r="C118" s="1815" t="s">
        <v>294</v>
      </c>
      <c r="D118" s="1815"/>
      <c r="E118" s="1815"/>
      <c r="F118" s="143">
        <v>0</v>
      </c>
      <c r="G118" s="143" t="e">
        <f>IF(COLUMN(F$118)-COLUMN($L$18)+1&lt;=ROUND($L$18,0)-7,F$118,0)</f>
        <v>#VALUE!</v>
      </c>
      <c r="H118" s="143" t="e">
        <f t="shared" ref="H118:BM118" si="26">IF(COLUMN(G$118)-COLUMN($L$18)+1&lt;=ROUND($L$18,0)-7,G$118,0)</f>
        <v>#VALUE!</v>
      </c>
      <c r="I118" s="143" t="e">
        <f t="shared" si="26"/>
        <v>#VALUE!</v>
      </c>
      <c r="J118" s="143" t="e">
        <f t="shared" si="26"/>
        <v>#VALUE!</v>
      </c>
      <c r="K118" s="143" t="e">
        <f t="shared" si="26"/>
        <v>#VALUE!</v>
      </c>
      <c r="L118" s="143" t="e">
        <f t="shared" si="26"/>
        <v>#VALUE!</v>
      </c>
      <c r="M118" s="143" t="e">
        <f t="shared" si="26"/>
        <v>#VALUE!</v>
      </c>
      <c r="N118" s="143" t="e">
        <f t="shared" si="26"/>
        <v>#VALUE!</v>
      </c>
      <c r="O118" s="143" t="e">
        <f t="shared" si="26"/>
        <v>#VALUE!</v>
      </c>
      <c r="P118" s="143" t="e">
        <f t="shared" si="26"/>
        <v>#VALUE!</v>
      </c>
      <c r="Q118" s="143" t="e">
        <f t="shared" si="26"/>
        <v>#VALUE!</v>
      </c>
      <c r="R118" s="143" t="e">
        <f t="shared" si="26"/>
        <v>#VALUE!</v>
      </c>
      <c r="S118" s="143" t="e">
        <f t="shared" si="26"/>
        <v>#VALUE!</v>
      </c>
      <c r="T118" s="143" t="e">
        <f t="shared" si="26"/>
        <v>#VALUE!</v>
      </c>
      <c r="U118" s="143" t="e">
        <f t="shared" si="26"/>
        <v>#VALUE!</v>
      </c>
      <c r="V118" s="143" t="e">
        <f t="shared" si="26"/>
        <v>#VALUE!</v>
      </c>
      <c r="W118" s="143" t="e">
        <f t="shared" si="26"/>
        <v>#VALUE!</v>
      </c>
      <c r="X118" s="143" t="e">
        <f t="shared" si="26"/>
        <v>#VALUE!</v>
      </c>
      <c r="Y118" s="143" t="e">
        <f t="shared" si="26"/>
        <v>#VALUE!</v>
      </c>
      <c r="Z118" s="143" t="e">
        <f t="shared" si="26"/>
        <v>#VALUE!</v>
      </c>
      <c r="AA118" s="143" t="e">
        <f t="shared" si="26"/>
        <v>#VALUE!</v>
      </c>
      <c r="AB118" s="143" t="e">
        <f t="shared" si="26"/>
        <v>#VALUE!</v>
      </c>
      <c r="AC118" s="143" t="e">
        <f t="shared" si="26"/>
        <v>#VALUE!</v>
      </c>
      <c r="AD118" s="143" t="e">
        <f t="shared" si="26"/>
        <v>#VALUE!</v>
      </c>
      <c r="AE118" s="143" t="e">
        <f t="shared" si="26"/>
        <v>#VALUE!</v>
      </c>
      <c r="AF118" s="143" t="e">
        <f t="shared" si="26"/>
        <v>#VALUE!</v>
      </c>
      <c r="AG118" s="143" t="e">
        <f t="shared" si="26"/>
        <v>#VALUE!</v>
      </c>
      <c r="AH118" s="143" t="e">
        <f t="shared" si="26"/>
        <v>#VALUE!</v>
      </c>
      <c r="AI118" s="143" t="e">
        <f t="shared" si="26"/>
        <v>#VALUE!</v>
      </c>
      <c r="AJ118" s="143" t="e">
        <f t="shared" si="26"/>
        <v>#VALUE!</v>
      </c>
      <c r="AK118" s="143" t="e">
        <f t="shared" si="26"/>
        <v>#VALUE!</v>
      </c>
      <c r="AL118" s="143" t="e">
        <f t="shared" si="26"/>
        <v>#VALUE!</v>
      </c>
      <c r="AM118" s="143" t="e">
        <f t="shared" si="26"/>
        <v>#VALUE!</v>
      </c>
      <c r="AN118" s="143" t="e">
        <f t="shared" si="26"/>
        <v>#VALUE!</v>
      </c>
      <c r="AO118" s="143" t="e">
        <f t="shared" si="26"/>
        <v>#VALUE!</v>
      </c>
      <c r="AP118" s="143" t="e">
        <f t="shared" si="26"/>
        <v>#VALUE!</v>
      </c>
      <c r="AQ118" s="143" t="e">
        <f t="shared" si="26"/>
        <v>#VALUE!</v>
      </c>
      <c r="AR118" s="143" t="e">
        <f t="shared" si="26"/>
        <v>#VALUE!</v>
      </c>
      <c r="AS118" s="143" t="e">
        <f t="shared" si="26"/>
        <v>#VALUE!</v>
      </c>
      <c r="AT118" s="143" t="e">
        <f t="shared" si="26"/>
        <v>#VALUE!</v>
      </c>
      <c r="AU118" s="143" t="e">
        <f t="shared" si="26"/>
        <v>#VALUE!</v>
      </c>
      <c r="AV118" s="143" t="e">
        <f t="shared" si="26"/>
        <v>#VALUE!</v>
      </c>
      <c r="AW118" s="143" t="e">
        <f t="shared" si="26"/>
        <v>#VALUE!</v>
      </c>
      <c r="AX118" s="143" t="e">
        <f t="shared" si="26"/>
        <v>#VALUE!</v>
      </c>
      <c r="AY118" s="143" t="e">
        <f t="shared" si="26"/>
        <v>#VALUE!</v>
      </c>
      <c r="AZ118" s="143" t="e">
        <f t="shared" si="26"/>
        <v>#VALUE!</v>
      </c>
      <c r="BA118" s="143" t="e">
        <f t="shared" si="26"/>
        <v>#VALUE!</v>
      </c>
      <c r="BB118" s="143" t="e">
        <f t="shared" si="26"/>
        <v>#VALUE!</v>
      </c>
      <c r="BC118" s="143" t="e">
        <f t="shared" si="26"/>
        <v>#VALUE!</v>
      </c>
      <c r="BD118" s="143" t="e">
        <f t="shared" si="26"/>
        <v>#VALUE!</v>
      </c>
      <c r="BE118" s="143" t="e">
        <f t="shared" si="26"/>
        <v>#VALUE!</v>
      </c>
      <c r="BF118" s="143" t="e">
        <f t="shared" si="26"/>
        <v>#VALUE!</v>
      </c>
      <c r="BG118" s="143" t="e">
        <f t="shared" si="26"/>
        <v>#VALUE!</v>
      </c>
      <c r="BH118" s="143" t="e">
        <f t="shared" si="26"/>
        <v>#VALUE!</v>
      </c>
      <c r="BI118" s="143" t="e">
        <f t="shared" si="26"/>
        <v>#VALUE!</v>
      </c>
      <c r="BJ118" s="143" t="e">
        <f t="shared" si="26"/>
        <v>#VALUE!</v>
      </c>
      <c r="BK118" s="143" t="e">
        <f t="shared" si="26"/>
        <v>#VALUE!</v>
      </c>
      <c r="BL118" s="143" t="e">
        <f t="shared" si="26"/>
        <v>#VALUE!</v>
      </c>
      <c r="BM118" s="143" t="e">
        <f t="shared" si="26"/>
        <v>#VALUE!</v>
      </c>
      <c r="BN118" s="95"/>
      <c r="BO118" s="95"/>
      <c r="BP118" s="95"/>
      <c r="BQ118" s="95"/>
      <c r="BR118" s="95"/>
      <c r="BS118" s="95"/>
      <c r="BT118" s="95"/>
      <c r="BU118" s="95"/>
      <c r="BV118" s="95"/>
      <c r="BW118" s="95"/>
      <c r="BX118" s="95"/>
      <c r="BY118" s="95"/>
      <c r="BZ118" s="95"/>
      <c r="CA118" s="95"/>
      <c r="CB118" s="95"/>
      <c r="CC118" s="95"/>
      <c r="CD118" s="95"/>
      <c r="CE118" s="95"/>
      <c r="CF118" s="95"/>
      <c r="CG118" s="95"/>
      <c r="CH118" s="95"/>
      <c r="CI118" s="95"/>
      <c r="CJ118" s="95"/>
      <c r="CK118" s="95"/>
      <c r="CL118" s="95"/>
      <c r="CM118" s="95"/>
      <c r="CN118" s="95"/>
      <c r="CO118" s="95"/>
      <c r="CP118" s="95"/>
      <c r="CQ118" s="95"/>
      <c r="CR118" s="95"/>
      <c r="CS118" s="95"/>
      <c r="CT118" s="95"/>
      <c r="CU118" s="95"/>
      <c r="CV118" s="95"/>
      <c r="CW118" s="95"/>
      <c r="CX118" s="95"/>
      <c r="CY118" s="95"/>
      <c r="CZ118" s="95"/>
      <c r="DA118" s="95"/>
      <c r="DB118" s="95"/>
      <c r="DC118" s="95"/>
      <c r="DD118" s="95"/>
      <c r="DE118" s="95"/>
      <c r="DF118" s="95"/>
      <c r="DG118" s="95"/>
      <c r="DH118" s="95"/>
      <c r="DI118" s="95"/>
      <c r="DJ118" s="95"/>
      <c r="DK118" s="95"/>
      <c r="DL118" s="95"/>
      <c r="DM118" s="95"/>
      <c r="DN118" s="95"/>
      <c r="DO118" s="95"/>
      <c r="DP118" s="95"/>
      <c r="DQ118" s="95"/>
      <c r="DR118" s="95"/>
      <c r="DS118" s="95"/>
      <c r="DT118" s="95"/>
      <c r="DU118" s="95"/>
      <c r="DV118" s="95"/>
      <c r="DW118" s="95"/>
      <c r="DX118" s="95"/>
      <c r="DY118" s="95"/>
      <c r="DZ118" s="95"/>
      <c r="EA118" s="95"/>
      <c r="EB118" s="95"/>
      <c r="EC118" s="95"/>
      <c r="ED118" s="95"/>
      <c r="EE118" s="95"/>
      <c r="EF118" s="95"/>
      <c r="EG118" s="95"/>
      <c r="EH118" s="95"/>
      <c r="EI118" s="95"/>
      <c r="EJ118" s="95"/>
      <c r="EK118" s="95"/>
      <c r="EL118" s="95"/>
      <c r="EM118" s="95"/>
      <c r="EN118" s="95"/>
      <c r="EO118" s="95"/>
      <c r="EP118" s="95"/>
      <c r="EQ118" s="95"/>
      <c r="ER118" s="95"/>
      <c r="ES118" s="95"/>
      <c r="ET118" s="95"/>
      <c r="EU118" s="95"/>
      <c r="EV118" s="95"/>
      <c r="EW118" s="95"/>
      <c r="EX118" s="95"/>
      <c r="EY118" s="95"/>
      <c r="EZ118" s="95"/>
      <c r="FA118" s="95"/>
      <c r="FB118" s="95"/>
      <c r="FC118" s="95"/>
      <c r="FD118" s="95"/>
      <c r="FE118" s="95"/>
      <c r="FF118" s="95"/>
      <c r="FG118" s="95"/>
      <c r="FH118" s="95"/>
      <c r="FI118" s="95"/>
      <c r="FJ118" s="95"/>
      <c r="FK118" s="95"/>
      <c r="FL118" s="95"/>
      <c r="FM118" s="95"/>
      <c r="FN118" s="95"/>
      <c r="FO118" s="95"/>
      <c r="FP118" s="95"/>
      <c r="FQ118" s="95"/>
      <c r="FR118" s="95"/>
      <c r="FS118" s="95"/>
      <c r="FT118" s="95"/>
      <c r="FU118" s="95"/>
      <c r="FV118" s="95"/>
      <c r="FW118" s="95"/>
      <c r="FX118" s="95"/>
      <c r="FY118" s="95"/>
      <c r="FZ118" s="95"/>
      <c r="GA118" s="95"/>
      <c r="GB118" s="95"/>
      <c r="GC118" s="95"/>
      <c r="GD118" s="95"/>
      <c r="GE118" s="95"/>
      <c r="GF118" s="95"/>
      <c r="GG118" s="95"/>
      <c r="GH118" s="95"/>
      <c r="GI118" s="95"/>
      <c r="GJ118" s="95"/>
      <c r="GK118" s="95"/>
      <c r="GL118" s="95"/>
      <c r="GM118" s="95"/>
      <c r="GN118" s="95"/>
      <c r="GO118" s="95"/>
      <c r="GP118" s="95"/>
      <c r="GQ118" s="95"/>
      <c r="GR118" s="95"/>
      <c r="GS118" s="95"/>
      <c r="GT118" s="95"/>
      <c r="GU118" s="95"/>
      <c r="GV118" s="95"/>
      <c r="GW118" s="133"/>
      <c r="GX118" s="133"/>
      <c r="GY118" s="133"/>
      <c r="GZ118" s="133"/>
      <c r="HA118" s="133"/>
      <c r="HB118" s="133"/>
      <c r="HC118" s="133"/>
      <c r="HD118" s="133"/>
      <c r="HE118" s="133"/>
      <c r="HF118" s="133"/>
      <c r="HG118" s="95"/>
      <c r="HH118" s="95"/>
      <c r="HI118" s="95"/>
      <c r="HJ118" s="95"/>
      <c r="HK118" s="95"/>
      <c r="HL118" s="95"/>
      <c r="HM118" s="95"/>
      <c r="HN118" s="95"/>
      <c r="HO118" s="95"/>
      <c r="HP118" s="95"/>
      <c r="HQ118" s="95"/>
      <c r="HR118" s="95"/>
      <c r="HS118" s="95"/>
      <c r="HT118" s="95"/>
      <c r="HU118" s="95"/>
      <c r="HV118" s="95"/>
      <c r="HW118" s="95"/>
      <c r="HX118" s="95"/>
      <c r="HY118" s="95"/>
      <c r="HZ118" s="95"/>
      <c r="IA118" s="95"/>
      <c r="IB118" s="95"/>
      <c r="IC118" s="95"/>
      <c r="ID118" s="95"/>
      <c r="IE118" s="95"/>
      <c r="IF118" s="95"/>
      <c r="IG118" s="95"/>
      <c r="IH118" s="95"/>
      <c r="II118" s="95"/>
      <c r="IJ118" s="95"/>
      <c r="IK118" s="95"/>
      <c r="IL118" s="95"/>
      <c r="IM118" s="95"/>
      <c r="IN118" s="95"/>
      <c r="IO118" s="95"/>
      <c r="IP118" s="95"/>
      <c r="IQ118" s="95"/>
      <c r="IR118" s="95"/>
      <c r="IS118" s="95"/>
      <c r="IT118" s="95"/>
      <c r="IU118" s="95"/>
      <c r="IV118" s="95"/>
      <c r="IW118" s="95"/>
      <c r="IX118" s="95"/>
      <c r="IY118" s="95"/>
      <c r="IZ118" s="95"/>
      <c r="JA118" s="95"/>
      <c r="JB118" s="95"/>
      <c r="JC118" s="95"/>
      <c r="JD118" s="95"/>
      <c r="JE118" s="95"/>
      <c r="JF118" s="95"/>
      <c r="JG118" s="95"/>
      <c r="JH118" s="95"/>
      <c r="JI118" s="95"/>
      <c r="JJ118" s="95"/>
      <c r="JK118" s="95"/>
      <c r="JL118" s="95"/>
      <c r="JM118" s="95"/>
      <c r="JN118" s="95"/>
      <c r="JO118" s="95"/>
      <c r="JP118" s="95"/>
      <c r="JQ118" s="95"/>
      <c r="JR118" s="95"/>
      <c r="JS118" s="95"/>
      <c r="JT118" s="95"/>
      <c r="JU118" s="95"/>
      <c r="JV118" s="95"/>
      <c r="JW118" s="95"/>
      <c r="JX118" s="95"/>
      <c r="JY118" s="95"/>
      <c r="JZ118" s="95"/>
      <c r="KA118" s="95"/>
      <c r="KB118" s="95"/>
      <c r="KC118" s="95"/>
      <c r="KD118" s="95"/>
      <c r="KE118" s="95"/>
      <c r="KF118" s="95"/>
      <c r="KG118" s="95"/>
      <c r="KH118" s="95"/>
      <c r="KI118" s="95"/>
      <c r="KJ118" s="95"/>
      <c r="KK118" s="95"/>
      <c r="KL118" s="95"/>
      <c r="KM118" s="95"/>
      <c r="KN118" s="95"/>
      <c r="KO118" s="95"/>
      <c r="KP118" s="95"/>
      <c r="KQ118" s="95"/>
      <c r="KR118" s="95"/>
      <c r="KS118" s="95"/>
      <c r="KT118" s="95"/>
      <c r="KU118" s="95"/>
      <c r="KV118" s="95"/>
      <c r="KW118" s="95"/>
      <c r="KX118" s="95"/>
      <c r="KY118" s="95"/>
      <c r="KZ118" s="95"/>
      <c r="LA118" s="95"/>
      <c r="LB118" s="95"/>
      <c r="LC118" s="95"/>
      <c r="LD118" s="95"/>
      <c r="LE118" s="95"/>
      <c r="LF118" s="95"/>
      <c r="LG118" s="95"/>
      <c r="LH118" s="95"/>
      <c r="LI118" s="95"/>
      <c r="LJ118" s="95"/>
      <c r="LK118" s="95"/>
      <c r="LL118" s="95"/>
      <c r="LM118" s="95"/>
      <c r="LN118" s="95"/>
      <c r="LO118" s="95"/>
      <c r="LP118" s="95"/>
      <c r="LQ118" s="95"/>
      <c r="LR118" s="95"/>
      <c r="LS118" s="95"/>
    </row>
    <row r="119" spans="2:331" s="85" customFormat="1" ht="30" customHeight="1" thickBot="1">
      <c r="B119" s="86"/>
      <c r="C119" s="1815" t="s">
        <v>295</v>
      </c>
      <c r="D119" s="1815"/>
      <c r="E119" s="1815"/>
      <c r="F119" s="143">
        <v>0</v>
      </c>
      <c r="G119" s="143" t="e">
        <f>IF(COLUMN(F$119)-COLUMN($L$18)+1&lt;=ROUND($L$18,0)-7,F$119,0)</f>
        <v>#VALUE!</v>
      </c>
      <c r="H119" s="143" t="e">
        <f t="shared" ref="H119:BM119" si="27">IF(COLUMN(G$119)-COLUMN($L$18)+1&lt;=ROUND($L$18,0)-7,G$119,0)</f>
        <v>#VALUE!</v>
      </c>
      <c r="I119" s="143" t="e">
        <f t="shared" si="27"/>
        <v>#VALUE!</v>
      </c>
      <c r="J119" s="143" t="e">
        <f t="shared" si="27"/>
        <v>#VALUE!</v>
      </c>
      <c r="K119" s="143" t="e">
        <f t="shared" si="27"/>
        <v>#VALUE!</v>
      </c>
      <c r="L119" s="143" t="e">
        <f t="shared" si="27"/>
        <v>#VALUE!</v>
      </c>
      <c r="M119" s="143" t="e">
        <f t="shared" si="27"/>
        <v>#VALUE!</v>
      </c>
      <c r="N119" s="143" t="e">
        <f t="shared" si="27"/>
        <v>#VALUE!</v>
      </c>
      <c r="O119" s="143" t="e">
        <f t="shared" si="27"/>
        <v>#VALUE!</v>
      </c>
      <c r="P119" s="143" t="e">
        <f t="shared" si="27"/>
        <v>#VALUE!</v>
      </c>
      <c r="Q119" s="143" t="e">
        <f t="shared" si="27"/>
        <v>#VALUE!</v>
      </c>
      <c r="R119" s="143" t="e">
        <f t="shared" si="27"/>
        <v>#VALUE!</v>
      </c>
      <c r="S119" s="143" t="e">
        <f t="shared" si="27"/>
        <v>#VALUE!</v>
      </c>
      <c r="T119" s="143" t="e">
        <f t="shared" si="27"/>
        <v>#VALUE!</v>
      </c>
      <c r="U119" s="143" t="e">
        <f t="shared" si="27"/>
        <v>#VALUE!</v>
      </c>
      <c r="V119" s="143" t="e">
        <f t="shared" si="27"/>
        <v>#VALUE!</v>
      </c>
      <c r="W119" s="143" t="e">
        <f t="shared" si="27"/>
        <v>#VALUE!</v>
      </c>
      <c r="X119" s="143" t="e">
        <f t="shared" si="27"/>
        <v>#VALUE!</v>
      </c>
      <c r="Y119" s="143" t="e">
        <f t="shared" si="27"/>
        <v>#VALUE!</v>
      </c>
      <c r="Z119" s="143" t="e">
        <f t="shared" si="27"/>
        <v>#VALUE!</v>
      </c>
      <c r="AA119" s="143" t="e">
        <f t="shared" si="27"/>
        <v>#VALUE!</v>
      </c>
      <c r="AB119" s="143" t="e">
        <f t="shared" si="27"/>
        <v>#VALUE!</v>
      </c>
      <c r="AC119" s="143" t="e">
        <f t="shared" si="27"/>
        <v>#VALUE!</v>
      </c>
      <c r="AD119" s="143" t="e">
        <f t="shared" si="27"/>
        <v>#VALUE!</v>
      </c>
      <c r="AE119" s="143" t="e">
        <f t="shared" si="27"/>
        <v>#VALUE!</v>
      </c>
      <c r="AF119" s="143" t="e">
        <f t="shared" si="27"/>
        <v>#VALUE!</v>
      </c>
      <c r="AG119" s="143" t="e">
        <f t="shared" si="27"/>
        <v>#VALUE!</v>
      </c>
      <c r="AH119" s="143" t="e">
        <f t="shared" si="27"/>
        <v>#VALUE!</v>
      </c>
      <c r="AI119" s="143" t="e">
        <f t="shared" si="27"/>
        <v>#VALUE!</v>
      </c>
      <c r="AJ119" s="143" t="e">
        <f t="shared" si="27"/>
        <v>#VALUE!</v>
      </c>
      <c r="AK119" s="143" t="e">
        <f t="shared" si="27"/>
        <v>#VALUE!</v>
      </c>
      <c r="AL119" s="143" t="e">
        <f t="shared" si="27"/>
        <v>#VALUE!</v>
      </c>
      <c r="AM119" s="143" t="e">
        <f t="shared" si="27"/>
        <v>#VALUE!</v>
      </c>
      <c r="AN119" s="143" t="e">
        <f t="shared" si="27"/>
        <v>#VALUE!</v>
      </c>
      <c r="AO119" s="143" t="e">
        <f t="shared" si="27"/>
        <v>#VALUE!</v>
      </c>
      <c r="AP119" s="143" t="e">
        <f t="shared" si="27"/>
        <v>#VALUE!</v>
      </c>
      <c r="AQ119" s="143" t="e">
        <f t="shared" si="27"/>
        <v>#VALUE!</v>
      </c>
      <c r="AR119" s="143" t="e">
        <f t="shared" si="27"/>
        <v>#VALUE!</v>
      </c>
      <c r="AS119" s="143" t="e">
        <f t="shared" si="27"/>
        <v>#VALUE!</v>
      </c>
      <c r="AT119" s="143" t="e">
        <f t="shared" si="27"/>
        <v>#VALUE!</v>
      </c>
      <c r="AU119" s="143" t="e">
        <f t="shared" si="27"/>
        <v>#VALUE!</v>
      </c>
      <c r="AV119" s="143" t="e">
        <f t="shared" si="27"/>
        <v>#VALUE!</v>
      </c>
      <c r="AW119" s="143" t="e">
        <f t="shared" si="27"/>
        <v>#VALUE!</v>
      </c>
      <c r="AX119" s="143" t="e">
        <f t="shared" si="27"/>
        <v>#VALUE!</v>
      </c>
      <c r="AY119" s="143" t="e">
        <f t="shared" si="27"/>
        <v>#VALUE!</v>
      </c>
      <c r="AZ119" s="143" t="e">
        <f t="shared" si="27"/>
        <v>#VALUE!</v>
      </c>
      <c r="BA119" s="143" t="e">
        <f t="shared" si="27"/>
        <v>#VALUE!</v>
      </c>
      <c r="BB119" s="143" t="e">
        <f t="shared" si="27"/>
        <v>#VALUE!</v>
      </c>
      <c r="BC119" s="143" t="e">
        <f t="shared" si="27"/>
        <v>#VALUE!</v>
      </c>
      <c r="BD119" s="143" t="e">
        <f t="shared" si="27"/>
        <v>#VALUE!</v>
      </c>
      <c r="BE119" s="143" t="e">
        <f t="shared" si="27"/>
        <v>#VALUE!</v>
      </c>
      <c r="BF119" s="143" t="e">
        <f t="shared" si="27"/>
        <v>#VALUE!</v>
      </c>
      <c r="BG119" s="143" t="e">
        <f t="shared" si="27"/>
        <v>#VALUE!</v>
      </c>
      <c r="BH119" s="143" t="e">
        <f t="shared" si="27"/>
        <v>#VALUE!</v>
      </c>
      <c r="BI119" s="143" t="e">
        <f t="shared" si="27"/>
        <v>#VALUE!</v>
      </c>
      <c r="BJ119" s="143" t="e">
        <f t="shared" si="27"/>
        <v>#VALUE!</v>
      </c>
      <c r="BK119" s="143" t="e">
        <f t="shared" si="27"/>
        <v>#VALUE!</v>
      </c>
      <c r="BL119" s="143" t="e">
        <f t="shared" si="27"/>
        <v>#VALUE!</v>
      </c>
      <c r="BM119" s="143" t="e">
        <f t="shared" si="27"/>
        <v>#VALUE!</v>
      </c>
      <c r="BN119" s="95"/>
      <c r="BO119" s="95"/>
      <c r="BP119" s="95"/>
      <c r="BQ119" s="95"/>
      <c r="BR119" s="95"/>
      <c r="BS119" s="95"/>
      <c r="BT119" s="95"/>
      <c r="BU119" s="95"/>
      <c r="BV119" s="95"/>
      <c r="BW119" s="95"/>
      <c r="BX119" s="95"/>
      <c r="BY119" s="95"/>
      <c r="BZ119" s="95"/>
      <c r="CA119" s="95"/>
      <c r="CB119" s="95"/>
      <c r="CC119" s="95"/>
      <c r="CD119" s="95"/>
      <c r="CE119" s="95"/>
      <c r="CF119" s="95"/>
      <c r="CG119" s="95"/>
      <c r="CH119" s="95"/>
      <c r="CI119" s="95"/>
      <c r="CJ119" s="95"/>
      <c r="CK119" s="95"/>
      <c r="CL119" s="95"/>
      <c r="CM119" s="95"/>
      <c r="CN119" s="95"/>
      <c r="CO119" s="95"/>
      <c r="CP119" s="95"/>
      <c r="CQ119" s="95"/>
      <c r="CR119" s="95"/>
      <c r="CS119" s="95"/>
      <c r="CT119" s="95"/>
      <c r="CU119" s="95"/>
      <c r="CV119" s="95"/>
      <c r="CW119" s="95"/>
      <c r="CX119" s="95"/>
      <c r="CY119" s="95"/>
      <c r="CZ119" s="95"/>
      <c r="DA119" s="95"/>
      <c r="DB119" s="95"/>
      <c r="DC119" s="95"/>
      <c r="DD119" s="95"/>
      <c r="DE119" s="95"/>
      <c r="DF119" s="95"/>
      <c r="DG119" s="95"/>
      <c r="DH119" s="95"/>
      <c r="DI119" s="95"/>
      <c r="DJ119" s="95"/>
      <c r="DK119" s="95"/>
      <c r="DL119" s="95"/>
      <c r="DM119" s="95"/>
      <c r="DN119" s="95"/>
      <c r="DO119" s="95"/>
      <c r="DP119" s="95"/>
      <c r="DQ119" s="95"/>
      <c r="DR119" s="95"/>
      <c r="DS119" s="95"/>
      <c r="DT119" s="95"/>
      <c r="DU119" s="95"/>
      <c r="DV119" s="95"/>
      <c r="DW119" s="95"/>
      <c r="DX119" s="95"/>
      <c r="DY119" s="95"/>
      <c r="DZ119" s="95"/>
      <c r="EA119" s="95"/>
      <c r="EB119" s="95"/>
      <c r="EC119" s="95"/>
      <c r="ED119" s="95"/>
      <c r="EE119" s="95"/>
      <c r="EF119" s="95"/>
      <c r="EG119" s="95"/>
      <c r="EH119" s="95"/>
      <c r="EI119" s="95"/>
      <c r="EJ119" s="95"/>
      <c r="EK119" s="95"/>
      <c r="EL119" s="95"/>
      <c r="EM119" s="95"/>
      <c r="EN119" s="95"/>
      <c r="EO119" s="95"/>
      <c r="EP119" s="95"/>
      <c r="EQ119" s="95"/>
      <c r="ER119" s="95"/>
      <c r="ES119" s="95"/>
      <c r="ET119" s="95"/>
      <c r="EU119" s="95"/>
      <c r="EV119" s="95"/>
      <c r="EW119" s="95"/>
      <c r="EX119" s="95"/>
      <c r="EY119" s="95"/>
      <c r="EZ119" s="95"/>
      <c r="FA119" s="95"/>
      <c r="FB119" s="95"/>
      <c r="FC119" s="95"/>
      <c r="FD119" s="95"/>
      <c r="FE119" s="95"/>
      <c r="FF119" s="95"/>
      <c r="FG119" s="95"/>
      <c r="FH119" s="95"/>
      <c r="FI119" s="95"/>
      <c r="FJ119" s="95"/>
      <c r="FK119" s="95"/>
      <c r="FL119" s="95"/>
      <c r="FM119" s="95"/>
      <c r="FN119" s="95"/>
      <c r="FO119" s="95"/>
      <c r="FP119" s="95"/>
      <c r="FQ119" s="95"/>
      <c r="FR119" s="95"/>
      <c r="FS119" s="95"/>
      <c r="FT119" s="95"/>
      <c r="FU119" s="95"/>
      <c r="FV119" s="95"/>
      <c r="FW119" s="95"/>
      <c r="FX119" s="95"/>
      <c r="FY119" s="95"/>
      <c r="FZ119" s="95"/>
      <c r="GA119" s="95"/>
      <c r="GB119" s="95"/>
      <c r="GC119" s="95"/>
      <c r="GD119" s="95"/>
      <c r="GE119" s="95"/>
      <c r="GF119" s="95"/>
      <c r="GG119" s="95"/>
      <c r="GH119" s="95"/>
      <c r="GI119" s="95"/>
      <c r="GJ119" s="95"/>
      <c r="GK119" s="95"/>
      <c r="GL119" s="95"/>
      <c r="GM119" s="95"/>
      <c r="GN119" s="95"/>
      <c r="GO119" s="95"/>
      <c r="GP119" s="95"/>
      <c r="GQ119" s="95"/>
      <c r="GR119" s="95"/>
      <c r="GS119" s="95"/>
      <c r="GT119" s="95"/>
      <c r="GU119" s="95"/>
      <c r="GV119" s="95"/>
      <c r="GW119" s="133"/>
      <c r="GX119" s="133"/>
      <c r="GY119" s="133"/>
      <c r="GZ119" s="133"/>
      <c r="HA119" s="133"/>
      <c r="HB119" s="133"/>
      <c r="HC119" s="133"/>
      <c r="HD119" s="133"/>
      <c r="HE119" s="133"/>
      <c r="HF119" s="133"/>
      <c r="HG119" s="95"/>
      <c r="HH119" s="95"/>
      <c r="HI119" s="95"/>
      <c r="HJ119" s="95"/>
      <c r="HK119" s="95"/>
      <c r="HL119" s="95"/>
      <c r="HM119" s="95"/>
      <c r="HN119" s="95"/>
      <c r="HO119" s="95"/>
      <c r="HP119" s="95"/>
      <c r="HQ119" s="95"/>
      <c r="HR119" s="95"/>
      <c r="HS119" s="95"/>
      <c r="HT119" s="95"/>
      <c r="HU119" s="95"/>
      <c r="HV119" s="95"/>
      <c r="HW119" s="95"/>
      <c r="HX119" s="95"/>
      <c r="HY119" s="95"/>
      <c r="HZ119" s="95"/>
      <c r="IA119" s="95"/>
      <c r="IB119" s="95"/>
      <c r="IC119" s="95"/>
      <c r="ID119" s="95"/>
      <c r="IE119" s="95"/>
      <c r="IF119" s="95"/>
      <c r="IG119" s="95"/>
      <c r="IH119" s="95"/>
      <c r="II119" s="95"/>
      <c r="IJ119" s="95"/>
      <c r="IK119" s="95"/>
      <c r="IL119" s="95"/>
      <c r="IM119" s="95"/>
      <c r="IN119" s="95"/>
      <c r="IO119" s="95"/>
      <c r="IP119" s="95"/>
      <c r="IQ119" s="95"/>
      <c r="IR119" s="95"/>
      <c r="IS119" s="95"/>
      <c r="IT119" s="95"/>
      <c r="IU119" s="95"/>
      <c r="IV119" s="95"/>
      <c r="IW119" s="95"/>
      <c r="IX119" s="95"/>
      <c r="IY119" s="95"/>
      <c r="IZ119" s="95"/>
      <c r="JA119" s="95"/>
      <c r="JB119" s="95"/>
      <c r="JC119" s="95"/>
      <c r="JD119" s="95"/>
      <c r="JE119" s="95"/>
      <c r="JF119" s="95"/>
      <c r="JG119" s="95"/>
      <c r="JH119" s="95"/>
      <c r="JI119" s="95"/>
      <c r="JJ119" s="95"/>
      <c r="JK119" s="95"/>
      <c r="JL119" s="95"/>
      <c r="JM119" s="95"/>
      <c r="JN119" s="95"/>
      <c r="JO119" s="95"/>
      <c r="JP119" s="95"/>
      <c r="JQ119" s="95"/>
      <c r="JR119" s="95"/>
      <c r="JS119" s="95"/>
      <c r="JT119" s="95"/>
      <c r="JU119" s="95"/>
      <c r="JV119" s="95"/>
      <c r="JW119" s="95"/>
      <c r="JX119" s="95"/>
      <c r="JY119" s="95"/>
      <c r="JZ119" s="95"/>
      <c r="KA119" s="95"/>
      <c r="KB119" s="95"/>
      <c r="KC119" s="95"/>
      <c r="KD119" s="95"/>
      <c r="KE119" s="95"/>
      <c r="KF119" s="95"/>
      <c r="KG119" s="95"/>
      <c r="KH119" s="95"/>
      <c r="KI119" s="95"/>
      <c r="KJ119" s="95"/>
      <c r="KK119" s="95"/>
      <c r="KL119" s="95"/>
      <c r="KM119" s="95"/>
      <c r="KN119" s="95"/>
      <c r="KO119" s="95"/>
      <c r="KP119" s="95"/>
      <c r="KQ119" s="95"/>
      <c r="KR119" s="95"/>
      <c r="KS119" s="95"/>
      <c r="KT119" s="95"/>
      <c r="KU119" s="95"/>
      <c r="KV119" s="95"/>
      <c r="KW119" s="95"/>
      <c r="KX119" s="95"/>
      <c r="KY119" s="95"/>
      <c r="KZ119" s="95"/>
      <c r="LA119" s="95"/>
      <c r="LB119" s="95"/>
      <c r="LC119" s="95"/>
      <c r="LD119" s="95"/>
      <c r="LE119" s="95"/>
      <c r="LF119" s="95"/>
      <c r="LG119" s="95"/>
      <c r="LH119" s="95"/>
      <c r="LI119" s="95"/>
      <c r="LJ119" s="95"/>
      <c r="LK119" s="95"/>
      <c r="LL119" s="95"/>
      <c r="LM119" s="95"/>
      <c r="LN119" s="95"/>
      <c r="LO119" s="95"/>
      <c r="LP119" s="95"/>
      <c r="LQ119" s="95"/>
      <c r="LR119" s="95"/>
      <c r="LS119" s="95"/>
    </row>
    <row r="120" spans="2:331" s="85" customFormat="1" ht="21">
      <c r="B120" s="86"/>
      <c r="C120" s="1900" t="s">
        <v>252</v>
      </c>
      <c r="D120" s="1900"/>
      <c r="E120" s="1901"/>
      <c r="F120" s="144"/>
      <c r="G120" s="144"/>
      <c r="H120" s="144"/>
      <c r="I120" s="144"/>
      <c r="J120" s="144"/>
      <c r="K120" s="144"/>
      <c r="L120" s="144"/>
      <c r="M120" s="144"/>
      <c r="N120" s="144"/>
      <c r="O120" s="144"/>
      <c r="P120" s="144"/>
      <c r="Q120" s="144"/>
      <c r="R120" s="144"/>
      <c r="S120" s="144"/>
      <c r="T120" s="144"/>
      <c r="U120" s="144"/>
      <c r="V120" s="144"/>
      <c r="W120" s="144"/>
      <c r="X120" s="144"/>
      <c r="Y120" s="144"/>
      <c r="Z120" s="144"/>
      <c r="AA120" s="144"/>
      <c r="AB120" s="144"/>
      <c r="AC120" s="144"/>
      <c r="AD120" s="144"/>
      <c r="AE120" s="144"/>
      <c r="AF120" s="144"/>
      <c r="AG120" s="144"/>
      <c r="AH120" s="144"/>
      <c r="AI120" s="144"/>
      <c r="AJ120" s="144"/>
      <c r="AK120" s="144"/>
      <c r="AL120" s="144"/>
      <c r="AM120" s="144"/>
      <c r="AN120" s="144"/>
      <c r="AO120" s="144"/>
      <c r="AP120" s="144"/>
      <c r="AQ120" s="144"/>
      <c r="AR120" s="144"/>
      <c r="AS120" s="144"/>
      <c r="AT120" s="144"/>
      <c r="AU120" s="144"/>
      <c r="AV120" s="144"/>
      <c r="AW120" s="144"/>
      <c r="AX120" s="144"/>
      <c r="AY120" s="144"/>
      <c r="AZ120" s="144"/>
      <c r="BA120" s="144"/>
      <c r="BB120" s="144"/>
      <c r="BC120" s="144"/>
      <c r="BD120" s="144"/>
      <c r="BE120" s="144"/>
      <c r="BF120" s="144"/>
      <c r="BG120" s="144"/>
      <c r="BH120" s="144"/>
      <c r="BI120" s="144"/>
      <c r="BJ120" s="144"/>
      <c r="BK120" s="144"/>
      <c r="BL120" s="144"/>
      <c r="BM120" s="144"/>
      <c r="BN120" s="95"/>
      <c r="BO120" s="95"/>
      <c r="BP120" s="95"/>
      <c r="BQ120" s="95"/>
      <c r="BR120" s="95"/>
      <c r="BS120" s="95"/>
      <c r="BT120" s="95"/>
      <c r="BU120" s="95"/>
      <c r="BV120" s="95"/>
      <c r="BW120" s="95"/>
      <c r="BX120" s="95"/>
      <c r="BY120" s="95"/>
      <c r="BZ120" s="95"/>
      <c r="CA120" s="95"/>
      <c r="CB120" s="95"/>
      <c r="CC120" s="95"/>
      <c r="CD120" s="95"/>
      <c r="CE120" s="95"/>
      <c r="CF120" s="95"/>
      <c r="CG120" s="95"/>
      <c r="CH120" s="95"/>
      <c r="CI120" s="95"/>
      <c r="CJ120" s="95"/>
      <c r="CK120" s="95"/>
      <c r="CL120" s="95"/>
      <c r="CM120" s="95"/>
      <c r="CN120" s="95"/>
      <c r="CO120" s="95"/>
      <c r="CP120" s="95"/>
      <c r="CQ120" s="95"/>
      <c r="CR120" s="95"/>
      <c r="CS120" s="95"/>
      <c r="CT120" s="95"/>
      <c r="CU120" s="95"/>
      <c r="CV120" s="95"/>
      <c r="CW120" s="95"/>
      <c r="CX120" s="95"/>
      <c r="CY120" s="95"/>
      <c r="CZ120" s="95"/>
      <c r="DA120" s="95"/>
      <c r="DB120" s="95"/>
      <c r="DC120" s="95"/>
      <c r="DD120" s="95"/>
      <c r="DE120" s="95"/>
      <c r="DF120" s="95"/>
      <c r="DG120" s="95"/>
      <c r="DH120" s="95"/>
      <c r="DI120" s="95"/>
      <c r="DJ120" s="95"/>
      <c r="DK120" s="95"/>
      <c r="DL120" s="95"/>
      <c r="DM120" s="95"/>
      <c r="DN120" s="95"/>
      <c r="DO120" s="95"/>
      <c r="DP120" s="95"/>
      <c r="DQ120" s="95"/>
      <c r="DR120" s="95"/>
      <c r="DS120" s="95"/>
      <c r="DT120" s="95"/>
      <c r="DU120" s="95"/>
      <c r="DV120" s="95"/>
      <c r="DW120" s="95"/>
      <c r="DX120" s="95"/>
      <c r="DY120" s="95"/>
      <c r="DZ120" s="95"/>
      <c r="EA120" s="95"/>
      <c r="EB120" s="95"/>
      <c r="EC120" s="95"/>
      <c r="ED120" s="95"/>
      <c r="EE120" s="95"/>
      <c r="EF120" s="95"/>
      <c r="EG120" s="95"/>
      <c r="EH120" s="95"/>
      <c r="EI120" s="95"/>
      <c r="EJ120" s="95"/>
      <c r="EK120" s="95"/>
      <c r="EL120" s="95"/>
      <c r="EM120" s="95"/>
      <c r="EN120" s="95"/>
      <c r="EO120" s="95"/>
      <c r="EP120" s="95"/>
      <c r="EQ120" s="95"/>
      <c r="ER120" s="95"/>
      <c r="ES120" s="95"/>
      <c r="ET120" s="95"/>
      <c r="EU120" s="95"/>
      <c r="EV120" s="95"/>
      <c r="EW120" s="95"/>
      <c r="EX120" s="95"/>
      <c r="EY120" s="95"/>
      <c r="EZ120" s="95"/>
      <c r="FA120" s="95"/>
      <c r="FB120" s="95"/>
      <c r="FC120" s="95"/>
      <c r="FD120" s="95"/>
      <c r="FE120" s="95"/>
      <c r="FF120" s="95"/>
      <c r="FG120" s="95"/>
      <c r="FH120" s="95"/>
      <c r="FI120" s="95"/>
      <c r="FJ120" s="95"/>
      <c r="FK120" s="95"/>
      <c r="FL120" s="95"/>
      <c r="FM120" s="95"/>
      <c r="FN120" s="95"/>
      <c r="FO120" s="95"/>
      <c r="FP120" s="95"/>
      <c r="FQ120" s="95"/>
      <c r="FR120" s="95"/>
      <c r="FS120" s="95"/>
      <c r="FT120" s="95"/>
      <c r="FU120" s="95"/>
      <c r="FV120" s="95"/>
      <c r="FW120" s="95"/>
      <c r="FX120" s="95"/>
      <c r="FY120" s="95"/>
      <c r="FZ120" s="95"/>
      <c r="GA120" s="95"/>
      <c r="GB120" s="95"/>
      <c r="GC120" s="95"/>
      <c r="GD120" s="95"/>
      <c r="GE120" s="95"/>
      <c r="GF120" s="95"/>
      <c r="GG120" s="95"/>
      <c r="GH120" s="95"/>
      <c r="GI120" s="95"/>
      <c r="GJ120" s="95"/>
      <c r="GK120" s="95"/>
      <c r="GL120" s="95"/>
      <c r="GM120" s="95"/>
      <c r="GN120" s="95"/>
      <c r="GO120" s="95"/>
      <c r="GP120" s="95"/>
      <c r="GQ120" s="95"/>
      <c r="GR120" s="95"/>
      <c r="GS120" s="95"/>
      <c r="GT120" s="95"/>
      <c r="GU120" s="95"/>
      <c r="GV120" s="95"/>
      <c r="GW120" s="133"/>
      <c r="GX120" s="133"/>
      <c r="GY120" s="133"/>
      <c r="GZ120" s="133"/>
      <c r="HA120" s="133"/>
      <c r="HB120" s="133"/>
      <c r="HC120" s="133"/>
      <c r="HD120" s="133"/>
      <c r="HE120" s="133"/>
      <c r="HF120" s="133"/>
      <c r="HG120" s="95"/>
      <c r="HH120" s="95"/>
      <c r="HI120" s="95"/>
      <c r="HJ120" s="95"/>
      <c r="HK120" s="95"/>
      <c r="HL120" s="95"/>
      <c r="HM120" s="95"/>
      <c r="HN120" s="95"/>
      <c r="HO120" s="95"/>
      <c r="HP120" s="95"/>
      <c r="HQ120" s="95"/>
      <c r="HR120" s="95"/>
      <c r="HS120" s="95"/>
      <c r="HT120" s="95"/>
      <c r="HU120" s="95"/>
      <c r="HV120" s="95"/>
      <c r="HW120" s="95"/>
      <c r="HX120" s="95"/>
      <c r="HY120" s="95"/>
      <c r="HZ120" s="95"/>
      <c r="IA120" s="95"/>
      <c r="IB120" s="95"/>
      <c r="IC120" s="95"/>
      <c r="ID120" s="95"/>
      <c r="IE120" s="95"/>
      <c r="IF120" s="95"/>
      <c r="IG120" s="95"/>
      <c r="IH120" s="95"/>
      <c r="II120" s="95"/>
      <c r="IJ120" s="95"/>
      <c r="IK120" s="95"/>
      <c r="IL120" s="95"/>
      <c r="IM120" s="95"/>
      <c r="IN120" s="95"/>
      <c r="IO120" s="95"/>
      <c r="IP120" s="95"/>
      <c r="IQ120" s="95"/>
      <c r="IR120" s="95"/>
      <c r="IS120" s="95"/>
      <c r="IT120" s="95"/>
      <c r="IU120" s="95"/>
      <c r="IV120" s="95"/>
      <c r="IW120" s="95"/>
      <c r="IX120" s="95"/>
      <c r="IY120" s="95"/>
      <c r="IZ120" s="95"/>
      <c r="JA120" s="95"/>
      <c r="JB120" s="95"/>
      <c r="JC120" s="95"/>
      <c r="JD120" s="95"/>
      <c r="JE120" s="95"/>
      <c r="JF120" s="95"/>
      <c r="JG120" s="95"/>
      <c r="JH120" s="95"/>
      <c r="JI120" s="95"/>
      <c r="JJ120" s="95"/>
      <c r="JK120" s="95"/>
      <c r="JL120" s="95"/>
      <c r="JM120" s="95"/>
      <c r="JN120" s="95"/>
      <c r="JO120" s="95"/>
      <c r="JP120" s="95"/>
      <c r="JQ120" s="95"/>
      <c r="JR120" s="95"/>
      <c r="JS120" s="95"/>
      <c r="JT120" s="95"/>
      <c r="JU120" s="95"/>
      <c r="JV120" s="95"/>
      <c r="JW120" s="95"/>
      <c r="JX120" s="95"/>
      <c r="JY120" s="95"/>
      <c r="JZ120" s="95"/>
      <c r="KA120" s="95"/>
      <c r="KB120" s="95"/>
      <c r="KC120" s="95"/>
      <c r="KD120" s="95"/>
      <c r="KE120" s="95"/>
      <c r="KF120" s="95"/>
      <c r="KG120" s="95"/>
      <c r="KH120" s="95"/>
      <c r="KI120" s="95"/>
      <c r="KJ120" s="95"/>
      <c r="KK120" s="95"/>
      <c r="KL120" s="95"/>
      <c r="KM120" s="95"/>
      <c r="KN120" s="95"/>
      <c r="KO120" s="95"/>
      <c r="KP120" s="95"/>
      <c r="KQ120" s="95"/>
      <c r="KR120" s="95"/>
      <c r="KS120" s="95"/>
      <c r="KT120" s="95"/>
      <c r="KU120" s="95"/>
      <c r="KV120" s="95"/>
      <c r="KW120" s="95"/>
      <c r="KX120" s="95"/>
      <c r="KY120" s="95"/>
      <c r="KZ120" s="95"/>
      <c r="LA120" s="95"/>
      <c r="LB120" s="95"/>
      <c r="LC120" s="95"/>
      <c r="LD120" s="95"/>
      <c r="LE120" s="95"/>
      <c r="LF120" s="95"/>
      <c r="LG120" s="95"/>
      <c r="LH120" s="95"/>
      <c r="LI120" s="95"/>
      <c r="LJ120" s="95"/>
      <c r="LK120" s="95"/>
      <c r="LL120" s="95"/>
      <c r="LM120" s="95"/>
      <c r="LN120" s="95"/>
      <c r="LO120" s="95"/>
      <c r="LP120" s="95"/>
      <c r="LQ120" s="95"/>
      <c r="LR120" s="95"/>
      <c r="LS120" s="95"/>
    </row>
    <row r="121" spans="2:331" s="85" customFormat="1" ht="30" customHeight="1">
      <c r="B121" s="86"/>
      <c r="C121" s="1815" t="s">
        <v>296</v>
      </c>
      <c r="D121" s="1815"/>
      <c r="E121" s="1815"/>
      <c r="F121" s="143">
        <v>0</v>
      </c>
      <c r="G121" s="143" t="e">
        <f>IF(COLUMN(F$121)-COLUMN($L$18)+1&lt;=ROUND($L$18,0)-7,F$121,0)</f>
        <v>#VALUE!</v>
      </c>
      <c r="H121" s="143" t="e">
        <f t="shared" ref="H121:BM121" si="28">IF(COLUMN(G$121)-COLUMN($L$18)+1&lt;=ROUND($L$18,0)-7,G$121,0)</f>
        <v>#VALUE!</v>
      </c>
      <c r="I121" s="143" t="e">
        <f t="shared" si="28"/>
        <v>#VALUE!</v>
      </c>
      <c r="J121" s="143" t="e">
        <f t="shared" si="28"/>
        <v>#VALUE!</v>
      </c>
      <c r="K121" s="143" t="e">
        <f t="shared" si="28"/>
        <v>#VALUE!</v>
      </c>
      <c r="L121" s="143" t="e">
        <f t="shared" si="28"/>
        <v>#VALUE!</v>
      </c>
      <c r="M121" s="143" t="e">
        <f t="shared" si="28"/>
        <v>#VALUE!</v>
      </c>
      <c r="N121" s="143" t="e">
        <f t="shared" si="28"/>
        <v>#VALUE!</v>
      </c>
      <c r="O121" s="143" t="e">
        <f t="shared" si="28"/>
        <v>#VALUE!</v>
      </c>
      <c r="P121" s="143" t="e">
        <f t="shared" si="28"/>
        <v>#VALUE!</v>
      </c>
      <c r="Q121" s="143" t="e">
        <f t="shared" si="28"/>
        <v>#VALUE!</v>
      </c>
      <c r="R121" s="143" t="e">
        <f t="shared" si="28"/>
        <v>#VALUE!</v>
      </c>
      <c r="S121" s="143" t="e">
        <f t="shared" si="28"/>
        <v>#VALUE!</v>
      </c>
      <c r="T121" s="143" t="e">
        <f t="shared" si="28"/>
        <v>#VALUE!</v>
      </c>
      <c r="U121" s="143" t="e">
        <f t="shared" si="28"/>
        <v>#VALUE!</v>
      </c>
      <c r="V121" s="143" t="e">
        <f t="shared" si="28"/>
        <v>#VALUE!</v>
      </c>
      <c r="W121" s="143" t="e">
        <f t="shared" si="28"/>
        <v>#VALUE!</v>
      </c>
      <c r="X121" s="143" t="e">
        <f t="shared" si="28"/>
        <v>#VALUE!</v>
      </c>
      <c r="Y121" s="143" t="e">
        <f t="shared" si="28"/>
        <v>#VALUE!</v>
      </c>
      <c r="Z121" s="143" t="e">
        <f t="shared" si="28"/>
        <v>#VALUE!</v>
      </c>
      <c r="AA121" s="143" t="e">
        <f t="shared" si="28"/>
        <v>#VALUE!</v>
      </c>
      <c r="AB121" s="143" t="e">
        <f t="shared" si="28"/>
        <v>#VALUE!</v>
      </c>
      <c r="AC121" s="143" t="e">
        <f t="shared" si="28"/>
        <v>#VALUE!</v>
      </c>
      <c r="AD121" s="143" t="e">
        <f t="shared" si="28"/>
        <v>#VALUE!</v>
      </c>
      <c r="AE121" s="143" t="e">
        <f t="shared" si="28"/>
        <v>#VALUE!</v>
      </c>
      <c r="AF121" s="143" t="e">
        <f t="shared" si="28"/>
        <v>#VALUE!</v>
      </c>
      <c r="AG121" s="143" t="e">
        <f t="shared" si="28"/>
        <v>#VALUE!</v>
      </c>
      <c r="AH121" s="143" t="e">
        <f t="shared" si="28"/>
        <v>#VALUE!</v>
      </c>
      <c r="AI121" s="143" t="e">
        <f t="shared" si="28"/>
        <v>#VALUE!</v>
      </c>
      <c r="AJ121" s="143" t="e">
        <f t="shared" si="28"/>
        <v>#VALUE!</v>
      </c>
      <c r="AK121" s="143" t="e">
        <f t="shared" si="28"/>
        <v>#VALUE!</v>
      </c>
      <c r="AL121" s="143" t="e">
        <f t="shared" si="28"/>
        <v>#VALUE!</v>
      </c>
      <c r="AM121" s="143" t="e">
        <f t="shared" si="28"/>
        <v>#VALUE!</v>
      </c>
      <c r="AN121" s="143" t="e">
        <f t="shared" si="28"/>
        <v>#VALUE!</v>
      </c>
      <c r="AO121" s="143" t="e">
        <f t="shared" si="28"/>
        <v>#VALUE!</v>
      </c>
      <c r="AP121" s="143" t="e">
        <f t="shared" si="28"/>
        <v>#VALUE!</v>
      </c>
      <c r="AQ121" s="143" t="e">
        <f t="shared" si="28"/>
        <v>#VALUE!</v>
      </c>
      <c r="AR121" s="143" t="e">
        <f t="shared" si="28"/>
        <v>#VALUE!</v>
      </c>
      <c r="AS121" s="143" t="e">
        <f t="shared" si="28"/>
        <v>#VALUE!</v>
      </c>
      <c r="AT121" s="143" t="e">
        <f t="shared" si="28"/>
        <v>#VALUE!</v>
      </c>
      <c r="AU121" s="143" t="e">
        <f t="shared" si="28"/>
        <v>#VALUE!</v>
      </c>
      <c r="AV121" s="143" t="e">
        <f t="shared" si="28"/>
        <v>#VALUE!</v>
      </c>
      <c r="AW121" s="143" t="e">
        <f t="shared" si="28"/>
        <v>#VALUE!</v>
      </c>
      <c r="AX121" s="143" t="e">
        <f t="shared" si="28"/>
        <v>#VALUE!</v>
      </c>
      <c r="AY121" s="143" t="e">
        <f t="shared" si="28"/>
        <v>#VALUE!</v>
      </c>
      <c r="AZ121" s="143" t="e">
        <f t="shared" si="28"/>
        <v>#VALUE!</v>
      </c>
      <c r="BA121" s="143" t="e">
        <f t="shared" si="28"/>
        <v>#VALUE!</v>
      </c>
      <c r="BB121" s="143" t="e">
        <f t="shared" si="28"/>
        <v>#VALUE!</v>
      </c>
      <c r="BC121" s="143" t="e">
        <f t="shared" si="28"/>
        <v>#VALUE!</v>
      </c>
      <c r="BD121" s="143" t="e">
        <f t="shared" si="28"/>
        <v>#VALUE!</v>
      </c>
      <c r="BE121" s="143" t="e">
        <f t="shared" si="28"/>
        <v>#VALUE!</v>
      </c>
      <c r="BF121" s="143" t="e">
        <f t="shared" si="28"/>
        <v>#VALUE!</v>
      </c>
      <c r="BG121" s="143" t="e">
        <f t="shared" si="28"/>
        <v>#VALUE!</v>
      </c>
      <c r="BH121" s="143" t="e">
        <f t="shared" si="28"/>
        <v>#VALUE!</v>
      </c>
      <c r="BI121" s="143" t="e">
        <f t="shared" si="28"/>
        <v>#VALUE!</v>
      </c>
      <c r="BJ121" s="143" t="e">
        <f t="shared" si="28"/>
        <v>#VALUE!</v>
      </c>
      <c r="BK121" s="143" t="e">
        <f t="shared" si="28"/>
        <v>#VALUE!</v>
      </c>
      <c r="BL121" s="143" t="e">
        <f t="shared" si="28"/>
        <v>#VALUE!</v>
      </c>
      <c r="BM121" s="143" t="e">
        <f t="shared" si="28"/>
        <v>#VALUE!</v>
      </c>
      <c r="BN121" s="95"/>
      <c r="BO121" s="95"/>
      <c r="BP121" s="95"/>
      <c r="BQ121" s="95"/>
      <c r="BR121" s="95"/>
      <c r="BS121" s="95"/>
      <c r="BT121" s="95"/>
      <c r="BU121" s="95"/>
      <c r="BV121" s="95"/>
      <c r="BW121" s="95"/>
      <c r="BX121" s="95"/>
      <c r="BY121" s="95"/>
      <c r="BZ121" s="95"/>
      <c r="CA121" s="95"/>
      <c r="CB121" s="95"/>
      <c r="CC121" s="95"/>
      <c r="CD121" s="95"/>
      <c r="CE121" s="95"/>
      <c r="CF121" s="95"/>
      <c r="CG121" s="95"/>
      <c r="CH121" s="95"/>
      <c r="CI121" s="95"/>
      <c r="CJ121" s="95"/>
      <c r="CK121" s="95"/>
      <c r="CL121" s="95"/>
      <c r="CM121" s="95"/>
      <c r="CN121" s="95"/>
      <c r="CO121" s="95"/>
      <c r="CP121" s="95"/>
      <c r="CQ121" s="95"/>
      <c r="CR121" s="95"/>
      <c r="CS121" s="95"/>
      <c r="CT121" s="95"/>
      <c r="CU121" s="95"/>
      <c r="CV121" s="95"/>
      <c r="CW121" s="95"/>
      <c r="CX121" s="95"/>
      <c r="CY121" s="95"/>
      <c r="CZ121" s="95"/>
      <c r="DA121" s="95"/>
      <c r="DB121" s="95"/>
      <c r="DC121" s="95"/>
      <c r="DD121" s="95"/>
      <c r="DE121" s="95"/>
      <c r="DF121" s="95"/>
      <c r="DG121" s="95"/>
      <c r="DH121" s="95"/>
      <c r="DI121" s="95"/>
      <c r="DJ121" s="95"/>
      <c r="DK121" s="95"/>
      <c r="DL121" s="95"/>
      <c r="DM121" s="95"/>
      <c r="DN121" s="95"/>
      <c r="DO121" s="95"/>
      <c r="DP121" s="95"/>
      <c r="DQ121" s="95"/>
      <c r="DR121" s="95"/>
      <c r="DS121" s="95"/>
      <c r="DT121" s="95"/>
      <c r="DU121" s="95"/>
      <c r="DV121" s="95"/>
      <c r="DW121" s="95"/>
      <c r="DX121" s="95"/>
      <c r="DY121" s="95"/>
      <c r="DZ121" s="95"/>
      <c r="EA121" s="95"/>
      <c r="EB121" s="95"/>
      <c r="EC121" s="95"/>
      <c r="ED121" s="95"/>
      <c r="EE121" s="95"/>
      <c r="EF121" s="95"/>
      <c r="EG121" s="95"/>
      <c r="EH121" s="95"/>
      <c r="EI121" s="95"/>
      <c r="EJ121" s="95"/>
      <c r="EK121" s="95"/>
      <c r="EL121" s="95"/>
      <c r="EM121" s="95"/>
      <c r="EN121" s="95"/>
      <c r="EO121" s="95"/>
      <c r="EP121" s="95"/>
      <c r="EQ121" s="95"/>
      <c r="ER121" s="95"/>
      <c r="ES121" s="95"/>
      <c r="ET121" s="95"/>
      <c r="EU121" s="95"/>
      <c r="EV121" s="95"/>
      <c r="EW121" s="95"/>
      <c r="EX121" s="95"/>
      <c r="EY121" s="95"/>
      <c r="EZ121" s="95"/>
      <c r="FA121" s="95"/>
      <c r="FB121" s="95"/>
      <c r="FC121" s="95"/>
      <c r="FD121" s="95"/>
      <c r="FE121" s="95"/>
      <c r="FF121" s="95"/>
      <c r="FG121" s="95"/>
      <c r="FH121" s="95"/>
      <c r="FI121" s="95"/>
      <c r="FJ121" s="95"/>
      <c r="FK121" s="95"/>
      <c r="FL121" s="95"/>
      <c r="FM121" s="95"/>
      <c r="FN121" s="95"/>
      <c r="FO121" s="95"/>
      <c r="FP121" s="95"/>
      <c r="FQ121" s="95"/>
      <c r="FR121" s="95"/>
      <c r="FS121" s="95"/>
      <c r="FT121" s="95"/>
      <c r="FU121" s="95"/>
      <c r="FV121" s="95"/>
      <c r="FW121" s="95"/>
      <c r="FX121" s="95"/>
      <c r="FY121" s="95"/>
      <c r="FZ121" s="95"/>
      <c r="GA121" s="95"/>
      <c r="GB121" s="95"/>
      <c r="GC121" s="95"/>
      <c r="GD121" s="95"/>
      <c r="GE121" s="95"/>
      <c r="GF121" s="95"/>
      <c r="GG121" s="95"/>
      <c r="GH121" s="95"/>
      <c r="GI121" s="95"/>
      <c r="GJ121" s="95"/>
      <c r="GK121" s="95"/>
      <c r="GL121" s="95"/>
      <c r="GM121" s="95"/>
      <c r="GN121" s="95"/>
      <c r="GO121" s="95"/>
      <c r="GP121" s="95"/>
      <c r="GQ121" s="95"/>
      <c r="GR121" s="95"/>
      <c r="GS121" s="95"/>
      <c r="GT121" s="95"/>
      <c r="GU121" s="95"/>
      <c r="GV121" s="95"/>
      <c r="GW121" s="133"/>
      <c r="GX121" s="133"/>
      <c r="GY121" s="133"/>
      <c r="GZ121" s="133"/>
      <c r="HA121" s="133"/>
      <c r="HB121" s="133"/>
      <c r="HC121" s="133"/>
      <c r="HD121" s="133"/>
      <c r="HE121" s="133"/>
      <c r="HF121" s="133"/>
      <c r="HG121" s="95"/>
      <c r="HH121" s="95"/>
      <c r="HI121" s="95"/>
      <c r="HJ121" s="95"/>
      <c r="HK121" s="95"/>
      <c r="HL121" s="95"/>
      <c r="HM121" s="95"/>
      <c r="HN121" s="95"/>
      <c r="HO121" s="95"/>
      <c r="HP121" s="95"/>
      <c r="HQ121" s="95"/>
      <c r="HR121" s="95"/>
      <c r="HS121" s="95"/>
      <c r="HT121" s="95"/>
      <c r="HU121" s="95"/>
      <c r="HV121" s="95"/>
      <c r="HW121" s="95"/>
      <c r="HX121" s="95"/>
      <c r="HY121" s="95"/>
      <c r="HZ121" s="95"/>
      <c r="IA121" s="95"/>
      <c r="IB121" s="95"/>
      <c r="IC121" s="95"/>
      <c r="ID121" s="95"/>
      <c r="IE121" s="95"/>
      <c r="IF121" s="95"/>
      <c r="IG121" s="95"/>
      <c r="IH121" s="95"/>
      <c r="II121" s="95"/>
      <c r="IJ121" s="95"/>
      <c r="IK121" s="95"/>
      <c r="IL121" s="95"/>
      <c r="IM121" s="95"/>
      <c r="IN121" s="95"/>
      <c r="IO121" s="95"/>
      <c r="IP121" s="95"/>
      <c r="IQ121" s="95"/>
      <c r="IR121" s="95"/>
      <c r="IS121" s="95"/>
      <c r="IT121" s="95"/>
      <c r="IU121" s="95"/>
      <c r="IV121" s="95"/>
      <c r="IW121" s="95"/>
      <c r="IX121" s="95"/>
      <c r="IY121" s="95"/>
      <c r="IZ121" s="95"/>
      <c r="JA121" s="95"/>
      <c r="JB121" s="95"/>
      <c r="JC121" s="95"/>
      <c r="JD121" s="95"/>
      <c r="JE121" s="95"/>
      <c r="JF121" s="95"/>
      <c r="JG121" s="95"/>
      <c r="JH121" s="95"/>
      <c r="JI121" s="95"/>
      <c r="JJ121" s="95"/>
      <c r="JK121" s="95"/>
      <c r="JL121" s="95"/>
      <c r="JM121" s="95"/>
      <c r="JN121" s="95"/>
      <c r="JO121" s="95"/>
      <c r="JP121" s="95"/>
      <c r="JQ121" s="95"/>
      <c r="JR121" s="95"/>
      <c r="JS121" s="95"/>
      <c r="JT121" s="95"/>
      <c r="JU121" s="95"/>
      <c r="JV121" s="95"/>
      <c r="JW121" s="95"/>
      <c r="JX121" s="95"/>
      <c r="JY121" s="95"/>
      <c r="JZ121" s="95"/>
      <c r="KA121" s="95"/>
      <c r="KB121" s="95"/>
      <c r="KC121" s="95"/>
      <c r="KD121" s="95"/>
      <c r="KE121" s="95"/>
      <c r="KF121" s="95"/>
      <c r="KG121" s="95"/>
      <c r="KH121" s="95"/>
      <c r="KI121" s="95"/>
      <c r="KJ121" s="95"/>
      <c r="KK121" s="95"/>
      <c r="KL121" s="95"/>
      <c r="KM121" s="95"/>
      <c r="KN121" s="95"/>
      <c r="KO121" s="95"/>
      <c r="KP121" s="95"/>
      <c r="KQ121" s="95"/>
      <c r="KR121" s="95"/>
      <c r="KS121" s="95"/>
      <c r="KT121" s="95"/>
      <c r="KU121" s="95"/>
      <c r="KV121" s="95"/>
      <c r="KW121" s="95"/>
      <c r="KX121" s="95"/>
      <c r="KY121" s="95"/>
      <c r="KZ121" s="95"/>
      <c r="LA121" s="95"/>
      <c r="LB121" s="95"/>
      <c r="LC121" s="95"/>
      <c r="LD121" s="95"/>
      <c r="LE121" s="95"/>
      <c r="LF121" s="95"/>
      <c r="LG121" s="95"/>
      <c r="LH121" s="95"/>
      <c r="LI121" s="95"/>
      <c r="LJ121" s="95"/>
      <c r="LK121" s="95"/>
      <c r="LL121" s="95"/>
      <c r="LM121" s="95"/>
      <c r="LN121" s="95"/>
      <c r="LO121" s="95"/>
      <c r="LP121" s="95"/>
      <c r="LQ121" s="95"/>
      <c r="LR121" s="95"/>
      <c r="LS121" s="95"/>
    </row>
    <row r="122" spans="2:331" s="85" customFormat="1" ht="30" customHeight="1" thickBot="1">
      <c r="B122" s="86"/>
      <c r="C122" s="1815" t="s">
        <v>297</v>
      </c>
      <c r="D122" s="1815"/>
      <c r="E122" s="1815"/>
      <c r="F122" s="143">
        <v>0</v>
      </c>
      <c r="G122" s="143" t="e">
        <f>IF(COLUMN(F$122)-COLUMN($L$18)+1&lt;=ROUND($L$18,0)-7,F$122,0)</f>
        <v>#VALUE!</v>
      </c>
      <c r="H122" s="143" t="e">
        <f t="shared" ref="H122:BM122" si="29">IF(COLUMN(G$122)-COLUMN($L$18)+1&lt;=ROUND($L$18,0)-7,G$122,0)</f>
        <v>#VALUE!</v>
      </c>
      <c r="I122" s="143" t="e">
        <f t="shared" si="29"/>
        <v>#VALUE!</v>
      </c>
      <c r="J122" s="143" t="e">
        <f t="shared" si="29"/>
        <v>#VALUE!</v>
      </c>
      <c r="K122" s="143" t="e">
        <f t="shared" si="29"/>
        <v>#VALUE!</v>
      </c>
      <c r="L122" s="143" t="e">
        <f t="shared" si="29"/>
        <v>#VALUE!</v>
      </c>
      <c r="M122" s="143" t="e">
        <f t="shared" si="29"/>
        <v>#VALUE!</v>
      </c>
      <c r="N122" s="143" t="e">
        <f t="shared" si="29"/>
        <v>#VALUE!</v>
      </c>
      <c r="O122" s="143" t="e">
        <f t="shared" si="29"/>
        <v>#VALUE!</v>
      </c>
      <c r="P122" s="143" t="e">
        <f t="shared" si="29"/>
        <v>#VALUE!</v>
      </c>
      <c r="Q122" s="143" t="e">
        <f t="shared" si="29"/>
        <v>#VALUE!</v>
      </c>
      <c r="R122" s="143" t="e">
        <f t="shared" si="29"/>
        <v>#VALUE!</v>
      </c>
      <c r="S122" s="143" t="e">
        <f t="shared" si="29"/>
        <v>#VALUE!</v>
      </c>
      <c r="T122" s="143" t="e">
        <f t="shared" si="29"/>
        <v>#VALUE!</v>
      </c>
      <c r="U122" s="143" t="e">
        <f t="shared" si="29"/>
        <v>#VALUE!</v>
      </c>
      <c r="V122" s="143" t="e">
        <f t="shared" si="29"/>
        <v>#VALUE!</v>
      </c>
      <c r="W122" s="143" t="e">
        <f t="shared" si="29"/>
        <v>#VALUE!</v>
      </c>
      <c r="X122" s="143" t="e">
        <f t="shared" si="29"/>
        <v>#VALUE!</v>
      </c>
      <c r="Y122" s="143" t="e">
        <f t="shared" si="29"/>
        <v>#VALUE!</v>
      </c>
      <c r="Z122" s="143" t="e">
        <f t="shared" si="29"/>
        <v>#VALUE!</v>
      </c>
      <c r="AA122" s="143" t="e">
        <f t="shared" si="29"/>
        <v>#VALUE!</v>
      </c>
      <c r="AB122" s="143" t="e">
        <f t="shared" si="29"/>
        <v>#VALUE!</v>
      </c>
      <c r="AC122" s="143" t="e">
        <f t="shared" si="29"/>
        <v>#VALUE!</v>
      </c>
      <c r="AD122" s="143" t="e">
        <f t="shared" si="29"/>
        <v>#VALUE!</v>
      </c>
      <c r="AE122" s="143" t="e">
        <f t="shared" si="29"/>
        <v>#VALUE!</v>
      </c>
      <c r="AF122" s="143" t="e">
        <f t="shared" si="29"/>
        <v>#VALUE!</v>
      </c>
      <c r="AG122" s="143" t="e">
        <f t="shared" si="29"/>
        <v>#VALUE!</v>
      </c>
      <c r="AH122" s="143" t="e">
        <f t="shared" si="29"/>
        <v>#VALUE!</v>
      </c>
      <c r="AI122" s="143" t="e">
        <f t="shared" si="29"/>
        <v>#VALUE!</v>
      </c>
      <c r="AJ122" s="143" t="e">
        <f t="shared" si="29"/>
        <v>#VALUE!</v>
      </c>
      <c r="AK122" s="143" t="e">
        <f t="shared" si="29"/>
        <v>#VALUE!</v>
      </c>
      <c r="AL122" s="143" t="e">
        <f t="shared" si="29"/>
        <v>#VALUE!</v>
      </c>
      <c r="AM122" s="143" t="e">
        <f t="shared" si="29"/>
        <v>#VALUE!</v>
      </c>
      <c r="AN122" s="143" t="e">
        <f t="shared" si="29"/>
        <v>#VALUE!</v>
      </c>
      <c r="AO122" s="143" t="e">
        <f t="shared" si="29"/>
        <v>#VALUE!</v>
      </c>
      <c r="AP122" s="143" t="e">
        <f t="shared" si="29"/>
        <v>#VALUE!</v>
      </c>
      <c r="AQ122" s="143" t="e">
        <f t="shared" si="29"/>
        <v>#VALUE!</v>
      </c>
      <c r="AR122" s="143" t="e">
        <f t="shared" si="29"/>
        <v>#VALUE!</v>
      </c>
      <c r="AS122" s="143" t="e">
        <f t="shared" si="29"/>
        <v>#VALUE!</v>
      </c>
      <c r="AT122" s="143" t="e">
        <f t="shared" si="29"/>
        <v>#VALUE!</v>
      </c>
      <c r="AU122" s="143" t="e">
        <f t="shared" si="29"/>
        <v>#VALUE!</v>
      </c>
      <c r="AV122" s="143" t="e">
        <f t="shared" si="29"/>
        <v>#VALUE!</v>
      </c>
      <c r="AW122" s="143" t="e">
        <f t="shared" si="29"/>
        <v>#VALUE!</v>
      </c>
      <c r="AX122" s="143" t="e">
        <f t="shared" si="29"/>
        <v>#VALUE!</v>
      </c>
      <c r="AY122" s="143" t="e">
        <f t="shared" si="29"/>
        <v>#VALUE!</v>
      </c>
      <c r="AZ122" s="143" t="e">
        <f t="shared" si="29"/>
        <v>#VALUE!</v>
      </c>
      <c r="BA122" s="143" t="e">
        <f t="shared" si="29"/>
        <v>#VALUE!</v>
      </c>
      <c r="BB122" s="143" t="e">
        <f t="shared" si="29"/>
        <v>#VALUE!</v>
      </c>
      <c r="BC122" s="143" t="e">
        <f t="shared" si="29"/>
        <v>#VALUE!</v>
      </c>
      <c r="BD122" s="143" t="e">
        <f t="shared" si="29"/>
        <v>#VALUE!</v>
      </c>
      <c r="BE122" s="143" t="e">
        <f t="shared" si="29"/>
        <v>#VALUE!</v>
      </c>
      <c r="BF122" s="143" t="e">
        <f t="shared" si="29"/>
        <v>#VALUE!</v>
      </c>
      <c r="BG122" s="143" t="e">
        <f t="shared" si="29"/>
        <v>#VALUE!</v>
      </c>
      <c r="BH122" s="143" t="e">
        <f t="shared" si="29"/>
        <v>#VALUE!</v>
      </c>
      <c r="BI122" s="143" t="e">
        <f t="shared" si="29"/>
        <v>#VALUE!</v>
      </c>
      <c r="BJ122" s="143" t="e">
        <f t="shared" si="29"/>
        <v>#VALUE!</v>
      </c>
      <c r="BK122" s="143" t="e">
        <f t="shared" si="29"/>
        <v>#VALUE!</v>
      </c>
      <c r="BL122" s="143" t="e">
        <f t="shared" si="29"/>
        <v>#VALUE!</v>
      </c>
      <c r="BM122" s="143" t="e">
        <f t="shared" si="29"/>
        <v>#VALUE!</v>
      </c>
      <c r="BN122" s="95"/>
      <c r="BO122" s="95"/>
      <c r="BP122" s="95"/>
      <c r="BQ122" s="95"/>
      <c r="BR122" s="95"/>
      <c r="BS122" s="95"/>
      <c r="BT122" s="95"/>
      <c r="BU122" s="95"/>
      <c r="BV122" s="95"/>
      <c r="BW122" s="95"/>
      <c r="BX122" s="95"/>
      <c r="BY122" s="95"/>
      <c r="BZ122" s="95"/>
      <c r="CA122" s="95"/>
      <c r="CB122" s="95"/>
      <c r="CC122" s="95"/>
      <c r="CD122" s="95"/>
      <c r="CE122" s="95"/>
      <c r="CF122" s="95"/>
      <c r="CG122" s="95"/>
      <c r="CH122" s="95"/>
      <c r="CI122" s="95"/>
      <c r="CJ122" s="95"/>
      <c r="CK122" s="95"/>
      <c r="CL122" s="95"/>
      <c r="CM122" s="95"/>
      <c r="CN122" s="95"/>
      <c r="CO122" s="95"/>
      <c r="CP122" s="95"/>
      <c r="CQ122" s="95"/>
      <c r="CR122" s="95"/>
      <c r="CS122" s="95"/>
      <c r="CT122" s="95"/>
      <c r="CU122" s="95"/>
      <c r="CV122" s="95"/>
      <c r="CW122" s="95"/>
      <c r="CX122" s="95"/>
      <c r="CY122" s="95"/>
      <c r="CZ122" s="95"/>
      <c r="DA122" s="95"/>
      <c r="DB122" s="95"/>
      <c r="DC122" s="95"/>
      <c r="DD122" s="95"/>
      <c r="DE122" s="95"/>
      <c r="DF122" s="95"/>
      <c r="DG122" s="95"/>
      <c r="DH122" s="95"/>
      <c r="DI122" s="95"/>
      <c r="DJ122" s="95"/>
      <c r="DK122" s="95"/>
      <c r="DL122" s="95"/>
      <c r="DM122" s="95"/>
      <c r="DN122" s="95"/>
      <c r="DO122" s="95"/>
      <c r="DP122" s="95"/>
      <c r="DQ122" s="95"/>
      <c r="DR122" s="95"/>
      <c r="DS122" s="95"/>
      <c r="DT122" s="95"/>
      <c r="DU122" s="95"/>
      <c r="DV122" s="95"/>
      <c r="DW122" s="95"/>
      <c r="DX122" s="95"/>
      <c r="DY122" s="95"/>
      <c r="DZ122" s="95"/>
      <c r="EA122" s="95"/>
      <c r="EB122" s="95"/>
      <c r="EC122" s="95"/>
      <c r="ED122" s="95"/>
      <c r="EE122" s="95"/>
      <c r="EF122" s="95"/>
      <c r="EG122" s="95"/>
      <c r="EH122" s="95"/>
      <c r="EI122" s="95"/>
      <c r="EJ122" s="95"/>
      <c r="EK122" s="95"/>
      <c r="EL122" s="95"/>
      <c r="EM122" s="95"/>
      <c r="EN122" s="95"/>
      <c r="EO122" s="95"/>
      <c r="EP122" s="95"/>
      <c r="EQ122" s="95"/>
      <c r="ER122" s="95"/>
      <c r="ES122" s="95"/>
      <c r="ET122" s="95"/>
      <c r="EU122" s="95"/>
      <c r="EV122" s="95"/>
      <c r="EW122" s="95"/>
      <c r="EX122" s="95"/>
      <c r="EY122" s="95"/>
      <c r="EZ122" s="95"/>
      <c r="FA122" s="95"/>
      <c r="FB122" s="95"/>
      <c r="FC122" s="95"/>
      <c r="FD122" s="95"/>
      <c r="FE122" s="95"/>
      <c r="FF122" s="95"/>
      <c r="FG122" s="95"/>
      <c r="FH122" s="95"/>
      <c r="FI122" s="95"/>
      <c r="FJ122" s="95"/>
      <c r="FK122" s="95"/>
      <c r="FL122" s="95"/>
      <c r="FM122" s="95"/>
      <c r="FN122" s="95"/>
      <c r="FO122" s="95"/>
      <c r="FP122" s="95"/>
      <c r="FQ122" s="95"/>
      <c r="FR122" s="95"/>
      <c r="FS122" s="95"/>
      <c r="FT122" s="95"/>
      <c r="FU122" s="95"/>
      <c r="FV122" s="95"/>
      <c r="FW122" s="95"/>
      <c r="FX122" s="95"/>
      <c r="FY122" s="95"/>
      <c r="FZ122" s="95"/>
      <c r="GA122" s="95"/>
      <c r="GB122" s="95"/>
      <c r="GC122" s="95"/>
      <c r="GD122" s="95"/>
      <c r="GE122" s="95"/>
      <c r="GF122" s="95"/>
      <c r="GG122" s="95"/>
      <c r="GH122" s="95"/>
      <c r="GI122" s="95"/>
      <c r="GJ122" s="95"/>
      <c r="GK122" s="95"/>
      <c r="GL122" s="95"/>
      <c r="GM122" s="95"/>
      <c r="GN122" s="95"/>
      <c r="GO122" s="95"/>
      <c r="GP122" s="95"/>
      <c r="GQ122" s="95"/>
      <c r="GR122" s="95"/>
      <c r="GS122" s="95"/>
      <c r="GT122" s="95"/>
      <c r="GU122" s="95"/>
      <c r="GV122" s="95"/>
      <c r="GW122" s="133"/>
      <c r="GX122" s="133"/>
      <c r="GY122" s="133"/>
      <c r="GZ122" s="133"/>
      <c r="HA122" s="133"/>
      <c r="HB122" s="133"/>
      <c r="HC122" s="133"/>
      <c r="HD122" s="133"/>
      <c r="HE122" s="133"/>
      <c r="HF122" s="133"/>
      <c r="HG122" s="95"/>
      <c r="HH122" s="95"/>
      <c r="HI122" s="95"/>
      <c r="HJ122" s="95"/>
      <c r="HK122" s="95"/>
      <c r="HL122" s="95"/>
      <c r="HM122" s="95"/>
      <c r="HN122" s="95"/>
      <c r="HO122" s="95"/>
      <c r="HP122" s="95"/>
      <c r="HQ122" s="95"/>
      <c r="HR122" s="95"/>
      <c r="HS122" s="95"/>
      <c r="HT122" s="95"/>
      <c r="HU122" s="95"/>
      <c r="HV122" s="95"/>
      <c r="HW122" s="95"/>
      <c r="HX122" s="95"/>
      <c r="HY122" s="95"/>
      <c r="HZ122" s="95"/>
      <c r="IA122" s="95"/>
      <c r="IB122" s="95"/>
      <c r="IC122" s="95"/>
      <c r="ID122" s="95"/>
      <c r="IE122" s="95"/>
      <c r="IF122" s="95"/>
      <c r="IG122" s="95"/>
      <c r="IH122" s="95"/>
      <c r="II122" s="95"/>
      <c r="IJ122" s="95"/>
      <c r="IK122" s="95"/>
      <c r="IL122" s="95"/>
      <c r="IM122" s="95"/>
      <c r="IN122" s="95"/>
      <c r="IO122" s="95"/>
      <c r="IP122" s="95"/>
      <c r="IQ122" s="95"/>
      <c r="IR122" s="95"/>
      <c r="IS122" s="95"/>
      <c r="IT122" s="95"/>
      <c r="IU122" s="95"/>
      <c r="IV122" s="95"/>
      <c r="IW122" s="95"/>
      <c r="IX122" s="95"/>
      <c r="IY122" s="95"/>
      <c r="IZ122" s="95"/>
      <c r="JA122" s="95"/>
      <c r="JB122" s="95"/>
      <c r="JC122" s="95"/>
      <c r="JD122" s="95"/>
      <c r="JE122" s="95"/>
      <c r="JF122" s="95"/>
      <c r="JG122" s="95"/>
      <c r="JH122" s="95"/>
      <c r="JI122" s="95"/>
      <c r="JJ122" s="95"/>
      <c r="JK122" s="95"/>
      <c r="JL122" s="95"/>
      <c r="JM122" s="95"/>
      <c r="JN122" s="95"/>
      <c r="JO122" s="95"/>
      <c r="JP122" s="95"/>
      <c r="JQ122" s="95"/>
      <c r="JR122" s="95"/>
      <c r="JS122" s="95"/>
      <c r="JT122" s="95"/>
      <c r="JU122" s="95"/>
      <c r="JV122" s="95"/>
      <c r="JW122" s="95"/>
      <c r="JX122" s="95"/>
      <c r="JY122" s="95"/>
      <c r="JZ122" s="95"/>
      <c r="KA122" s="95"/>
      <c r="KB122" s="95"/>
      <c r="KC122" s="95"/>
      <c r="KD122" s="95"/>
      <c r="KE122" s="95"/>
      <c r="KF122" s="95"/>
      <c r="KG122" s="95"/>
      <c r="KH122" s="95"/>
      <c r="KI122" s="95"/>
      <c r="KJ122" s="95"/>
      <c r="KK122" s="95"/>
      <c r="KL122" s="95"/>
      <c r="KM122" s="95"/>
      <c r="KN122" s="95"/>
      <c r="KO122" s="95"/>
      <c r="KP122" s="95"/>
      <c r="KQ122" s="95"/>
      <c r="KR122" s="95"/>
      <c r="KS122" s="95"/>
      <c r="KT122" s="95"/>
      <c r="KU122" s="95"/>
      <c r="KV122" s="95"/>
      <c r="KW122" s="95"/>
      <c r="KX122" s="95"/>
      <c r="KY122" s="95"/>
      <c r="KZ122" s="95"/>
      <c r="LA122" s="95"/>
      <c r="LB122" s="95"/>
      <c r="LC122" s="95"/>
      <c r="LD122" s="95"/>
      <c r="LE122" s="95"/>
      <c r="LF122" s="95"/>
      <c r="LG122" s="95"/>
      <c r="LH122" s="95"/>
      <c r="LI122" s="95"/>
      <c r="LJ122" s="95"/>
      <c r="LK122" s="95"/>
      <c r="LL122" s="95"/>
      <c r="LM122" s="95"/>
      <c r="LN122" s="95"/>
      <c r="LO122" s="95"/>
      <c r="LP122" s="95"/>
      <c r="LQ122" s="95"/>
      <c r="LR122" s="95"/>
      <c r="LS122" s="95"/>
    </row>
    <row r="123" spans="2:331" s="85" customFormat="1" ht="21">
      <c r="B123" s="86"/>
      <c r="C123" s="1900" t="s">
        <v>253</v>
      </c>
      <c r="D123" s="1900"/>
      <c r="E123" s="1901"/>
      <c r="F123" s="144"/>
      <c r="G123" s="144"/>
      <c r="H123" s="144"/>
      <c r="I123" s="144"/>
      <c r="J123" s="144"/>
      <c r="K123" s="144"/>
      <c r="L123" s="144"/>
      <c r="M123" s="144"/>
      <c r="N123" s="144"/>
      <c r="O123" s="144"/>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4"/>
      <c r="AT123" s="144"/>
      <c r="AU123" s="144"/>
      <c r="AV123" s="144"/>
      <c r="AW123" s="144"/>
      <c r="AX123" s="144"/>
      <c r="AY123" s="144"/>
      <c r="AZ123" s="144"/>
      <c r="BA123" s="144"/>
      <c r="BB123" s="144"/>
      <c r="BC123" s="144"/>
      <c r="BD123" s="144"/>
      <c r="BE123" s="144"/>
      <c r="BF123" s="144"/>
      <c r="BG123" s="144"/>
      <c r="BH123" s="144"/>
      <c r="BI123" s="144"/>
      <c r="BJ123" s="144"/>
      <c r="BK123" s="144"/>
      <c r="BL123" s="144"/>
      <c r="BM123" s="144"/>
      <c r="BN123" s="95"/>
      <c r="BO123" s="95"/>
      <c r="BP123" s="95"/>
      <c r="BQ123" s="95"/>
      <c r="BR123" s="95"/>
      <c r="BS123" s="95"/>
      <c r="BT123" s="95"/>
      <c r="BU123" s="95"/>
      <c r="BV123" s="95"/>
      <c r="BW123" s="95"/>
      <c r="BX123" s="95"/>
      <c r="BY123" s="95"/>
      <c r="BZ123" s="95"/>
      <c r="CA123" s="95"/>
      <c r="CB123" s="95"/>
      <c r="CC123" s="95"/>
      <c r="CD123" s="95"/>
      <c r="CE123" s="95"/>
      <c r="CF123" s="95"/>
      <c r="CG123" s="95"/>
      <c r="CH123" s="95"/>
      <c r="CI123" s="95"/>
      <c r="CJ123" s="95"/>
      <c r="CK123" s="95"/>
      <c r="CL123" s="95"/>
      <c r="CM123" s="95"/>
      <c r="CN123" s="95"/>
      <c r="CO123" s="95"/>
      <c r="CP123" s="95"/>
      <c r="CQ123" s="95"/>
      <c r="CR123" s="95"/>
      <c r="CS123" s="95"/>
      <c r="CT123" s="95"/>
      <c r="CU123" s="95"/>
      <c r="CV123" s="95"/>
      <c r="CW123" s="95"/>
      <c r="CX123" s="95"/>
      <c r="CY123" s="95"/>
      <c r="CZ123" s="95"/>
      <c r="DA123" s="95"/>
      <c r="DB123" s="95"/>
      <c r="DC123" s="95"/>
      <c r="DD123" s="95"/>
      <c r="DE123" s="95"/>
      <c r="DF123" s="95"/>
      <c r="DG123" s="95"/>
      <c r="DH123" s="95"/>
      <c r="DI123" s="95"/>
      <c r="DJ123" s="95"/>
      <c r="DK123" s="95"/>
      <c r="DL123" s="95"/>
      <c r="DM123" s="95"/>
      <c r="DN123" s="95"/>
      <c r="DO123" s="95"/>
      <c r="DP123" s="95"/>
      <c r="DQ123" s="95"/>
      <c r="DR123" s="95"/>
      <c r="DS123" s="95"/>
      <c r="DT123" s="95"/>
      <c r="DU123" s="95"/>
      <c r="DV123" s="95"/>
      <c r="DW123" s="95"/>
      <c r="DX123" s="95"/>
      <c r="DY123" s="95"/>
      <c r="DZ123" s="95"/>
      <c r="EA123" s="95"/>
      <c r="EB123" s="95"/>
      <c r="EC123" s="95"/>
      <c r="ED123" s="95"/>
      <c r="EE123" s="95"/>
      <c r="EF123" s="95"/>
      <c r="EG123" s="95"/>
      <c r="EH123" s="95"/>
      <c r="EI123" s="95"/>
      <c r="EJ123" s="95"/>
      <c r="EK123" s="95"/>
      <c r="EL123" s="95"/>
      <c r="EM123" s="95"/>
      <c r="EN123" s="95"/>
      <c r="EO123" s="95"/>
      <c r="EP123" s="95"/>
      <c r="EQ123" s="95"/>
      <c r="ER123" s="95"/>
      <c r="ES123" s="95"/>
      <c r="ET123" s="95"/>
      <c r="EU123" s="95"/>
      <c r="EV123" s="95"/>
      <c r="EW123" s="95"/>
      <c r="EX123" s="95"/>
      <c r="EY123" s="95"/>
      <c r="EZ123" s="95"/>
      <c r="FA123" s="95"/>
      <c r="FB123" s="95"/>
      <c r="FC123" s="95"/>
      <c r="FD123" s="95"/>
      <c r="FE123" s="95"/>
      <c r="FF123" s="95"/>
      <c r="FG123" s="95"/>
      <c r="FH123" s="95"/>
      <c r="FI123" s="95"/>
      <c r="FJ123" s="95"/>
      <c r="FK123" s="95"/>
      <c r="FL123" s="95"/>
      <c r="FM123" s="95"/>
      <c r="FN123" s="95"/>
      <c r="FO123" s="95"/>
      <c r="FP123" s="95"/>
      <c r="FQ123" s="95"/>
      <c r="FR123" s="95"/>
      <c r="FS123" s="95"/>
      <c r="FT123" s="95"/>
      <c r="FU123" s="95"/>
      <c r="FV123" s="95"/>
      <c r="FW123" s="95"/>
      <c r="FX123" s="95"/>
      <c r="FY123" s="95"/>
      <c r="FZ123" s="95"/>
      <c r="GA123" s="95"/>
      <c r="GB123" s="95"/>
      <c r="GC123" s="95"/>
      <c r="GD123" s="95"/>
      <c r="GE123" s="95"/>
      <c r="GF123" s="95"/>
      <c r="GG123" s="95"/>
      <c r="GH123" s="95"/>
      <c r="GI123" s="95"/>
      <c r="GJ123" s="95"/>
      <c r="GK123" s="95"/>
      <c r="GL123" s="95"/>
      <c r="GM123" s="95"/>
      <c r="GN123" s="95"/>
      <c r="GO123" s="95"/>
      <c r="GP123" s="95"/>
      <c r="GQ123" s="95"/>
      <c r="GR123" s="95"/>
      <c r="GS123" s="95"/>
      <c r="GT123" s="95"/>
      <c r="GU123" s="95"/>
      <c r="GV123" s="95"/>
      <c r="GW123" s="133"/>
      <c r="GX123" s="133"/>
      <c r="GY123" s="133"/>
      <c r="GZ123" s="133"/>
      <c r="HA123" s="133"/>
      <c r="HB123" s="133"/>
      <c r="HC123" s="133"/>
      <c r="HD123" s="133"/>
      <c r="HE123" s="133"/>
      <c r="HF123" s="133"/>
      <c r="HG123" s="95"/>
      <c r="HH123" s="95"/>
      <c r="HI123" s="95"/>
      <c r="HJ123" s="95"/>
      <c r="HK123" s="95"/>
      <c r="HL123" s="95"/>
      <c r="HM123" s="95"/>
      <c r="HN123" s="95"/>
      <c r="HO123" s="95"/>
      <c r="HP123" s="95"/>
      <c r="HQ123" s="95"/>
      <c r="HR123" s="95"/>
      <c r="HS123" s="95"/>
      <c r="HT123" s="95"/>
      <c r="HU123" s="95"/>
      <c r="HV123" s="95"/>
      <c r="HW123" s="95"/>
      <c r="HX123" s="95"/>
      <c r="HY123" s="95"/>
      <c r="HZ123" s="95"/>
      <c r="IA123" s="95"/>
      <c r="IB123" s="95"/>
      <c r="IC123" s="95"/>
      <c r="ID123" s="95"/>
      <c r="IE123" s="95"/>
      <c r="IF123" s="95"/>
      <c r="IG123" s="95"/>
      <c r="IH123" s="95"/>
      <c r="II123" s="95"/>
      <c r="IJ123" s="95"/>
      <c r="IK123" s="95"/>
      <c r="IL123" s="95"/>
      <c r="IM123" s="95"/>
      <c r="IN123" s="95"/>
      <c r="IO123" s="95"/>
      <c r="IP123" s="95"/>
      <c r="IQ123" s="95"/>
      <c r="IR123" s="95"/>
      <c r="IS123" s="95"/>
      <c r="IT123" s="95"/>
      <c r="IU123" s="95"/>
      <c r="IV123" s="95"/>
      <c r="IW123" s="95"/>
      <c r="IX123" s="95"/>
      <c r="IY123" s="95"/>
      <c r="IZ123" s="95"/>
      <c r="JA123" s="95"/>
      <c r="JB123" s="95"/>
      <c r="JC123" s="95"/>
      <c r="JD123" s="95"/>
      <c r="JE123" s="95"/>
      <c r="JF123" s="95"/>
      <c r="JG123" s="95"/>
      <c r="JH123" s="95"/>
      <c r="JI123" s="95"/>
      <c r="JJ123" s="95"/>
      <c r="JK123" s="95"/>
      <c r="JL123" s="95"/>
      <c r="JM123" s="95"/>
      <c r="JN123" s="95"/>
      <c r="JO123" s="95"/>
      <c r="JP123" s="95"/>
      <c r="JQ123" s="95"/>
      <c r="JR123" s="95"/>
      <c r="JS123" s="95"/>
      <c r="JT123" s="95"/>
      <c r="JU123" s="95"/>
      <c r="JV123" s="95"/>
      <c r="JW123" s="95"/>
      <c r="JX123" s="95"/>
      <c r="JY123" s="95"/>
      <c r="JZ123" s="95"/>
      <c r="KA123" s="95"/>
      <c r="KB123" s="95"/>
      <c r="KC123" s="95"/>
      <c r="KD123" s="95"/>
      <c r="KE123" s="95"/>
      <c r="KF123" s="95"/>
      <c r="KG123" s="95"/>
      <c r="KH123" s="95"/>
      <c r="KI123" s="95"/>
      <c r="KJ123" s="95"/>
      <c r="KK123" s="95"/>
      <c r="KL123" s="95"/>
      <c r="KM123" s="95"/>
      <c r="KN123" s="95"/>
      <c r="KO123" s="95"/>
      <c r="KP123" s="95"/>
      <c r="KQ123" s="95"/>
      <c r="KR123" s="95"/>
      <c r="KS123" s="95"/>
      <c r="KT123" s="95"/>
      <c r="KU123" s="95"/>
      <c r="KV123" s="95"/>
      <c r="KW123" s="95"/>
      <c r="KX123" s="95"/>
      <c r="KY123" s="95"/>
      <c r="KZ123" s="95"/>
      <c r="LA123" s="95"/>
      <c r="LB123" s="95"/>
      <c r="LC123" s="95"/>
      <c r="LD123" s="95"/>
      <c r="LE123" s="95"/>
      <c r="LF123" s="95"/>
      <c r="LG123" s="95"/>
      <c r="LH123" s="95"/>
      <c r="LI123" s="95"/>
      <c r="LJ123" s="95"/>
      <c r="LK123" s="95"/>
      <c r="LL123" s="95"/>
      <c r="LM123" s="95"/>
      <c r="LN123" s="95"/>
      <c r="LO123" s="95"/>
      <c r="LP123" s="95"/>
      <c r="LQ123" s="95"/>
      <c r="LR123" s="95"/>
      <c r="LS123" s="95"/>
    </row>
    <row r="124" spans="2:331" s="85" customFormat="1" ht="30" customHeight="1">
      <c r="B124" s="86"/>
      <c r="C124" s="1815" t="s">
        <v>298</v>
      </c>
      <c r="D124" s="1815"/>
      <c r="E124" s="1815"/>
      <c r="F124" s="143">
        <v>0</v>
      </c>
      <c r="G124" s="143" t="e">
        <f>IF(COLUMN(F$124)-COLUMN($L$18)+1&lt;=ROUND($L$18,0)-7,F$124,0)</f>
        <v>#VALUE!</v>
      </c>
      <c r="H124" s="143" t="e">
        <f t="shared" ref="H124:BM124" si="30">IF(COLUMN(G$124)-COLUMN($L$18)+1&lt;=ROUND($L$18,0)-7,G$124,0)</f>
        <v>#VALUE!</v>
      </c>
      <c r="I124" s="143" t="e">
        <f t="shared" si="30"/>
        <v>#VALUE!</v>
      </c>
      <c r="J124" s="143" t="e">
        <f t="shared" si="30"/>
        <v>#VALUE!</v>
      </c>
      <c r="K124" s="143" t="e">
        <f t="shared" si="30"/>
        <v>#VALUE!</v>
      </c>
      <c r="L124" s="143" t="e">
        <f t="shared" si="30"/>
        <v>#VALUE!</v>
      </c>
      <c r="M124" s="143" t="e">
        <f t="shared" si="30"/>
        <v>#VALUE!</v>
      </c>
      <c r="N124" s="143" t="e">
        <f t="shared" si="30"/>
        <v>#VALUE!</v>
      </c>
      <c r="O124" s="143" t="e">
        <f t="shared" si="30"/>
        <v>#VALUE!</v>
      </c>
      <c r="P124" s="143" t="e">
        <f t="shared" si="30"/>
        <v>#VALUE!</v>
      </c>
      <c r="Q124" s="143" t="e">
        <f t="shared" si="30"/>
        <v>#VALUE!</v>
      </c>
      <c r="R124" s="143" t="e">
        <f t="shared" si="30"/>
        <v>#VALUE!</v>
      </c>
      <c r="S124" s="143" t="e">
        <f t="shared" si="30"/>
        <v>#VALUE!</v>
      </c>
      <c r="T124" s="143" t="e">
        <f t="shared" si="30"/>
        <v>#VALUE!</v>
      </c>
      <c r="U124" s="143" t="e">
        <f t="shared" si="30"/>
        <v>#VALUE!</v>
      </c>
      <c r="V124" s="143" t="e">
        <f t="shared" si="30"/>
        <v>#VALUE!</v>
      </c>
      <c r="W124" s="143" t="e">
        <f t="shared" si="30"/>
        <v>#VALUE!</v>
      </c>
      <c r="X124" s="143" t="e">
        <f t="shared" si="30"/>
        <v>#VALUE!</v>
      </c>
      <c r="Y124" s="143" t="e">
        <f t="shared" si="30"/>
        <v>#VALUE!</v>
      </c>
      <c r="Z124" s="143" t="e">
        <f t="shared" si="30"/>
        <v>#VALUE!</v>
      </c>
      <c r="AA124" s="143" t="e">
        <f t="shared" si="30"/>
        <v>#VALUE!</v>
      </c>
      <c r="AB124" s="143" t="e">
        <f t="shared" si="30"/>
        <v>#VALUE!</v>
      </c>
      <c r="AC124" s="143" t="e">
        <f t="shared" si="30"/>
        <v>#VALUE!</v>
      </c>
      <c r="AD124" s="143" t="e">
        <f t="shared" si="30"/>
        <v>#VALUE!</v>
      </c>
      <c r="AE124" s="143" t="e">
        <f t="shared" si="30"/>
        <v>#VALUE!</v>
      </c>
      <c r="AF124" s="143" t="e">
        <f t="shared" si="30"/>
        <v>#VALUE!</v>
      </c>
      <c r="AG124" s="143" t="e">
        <f t="shared" si="30"/>
        <v>#VALUE!</v>
      </c>
      <c r="AH124" s="143" t="e">
        <f t="shared" si="30"/>
        <v>#VALUE!</v>
      </c>
      <c r="AI124" s="143" t="e">
        <f t="shared" si="30"/>
        <v>#VALUE!</v>
      </c>
      <c r="AJ124" s="143" t="e">
        <f t="shared" si="30"/>
        <v>#VALUE!</v>
      </c>
      <c r="AK124" s="143" t="e">
        <f t="shared" si="30"/>
        <v>#VALUE!</v>
      </c>
      <c r="AL124" s="143" t="e">
        <f t="shared" si="30"/>
        <v>#VALUE!</v>
      </c>
      <c r="AM124" s="143" t="e">
        <f t="shared" si="30"/>
        <v>#VALUE!</v>
      </c>
      <c r="AN124" s="143" t="e">
        <f t="shared" si="30"/>
        <v>#VALUE!</v>
      </c>
      <c r="AO124" s="143" t="e">
        <f t="shared" si="30"/>
        <v>#VALUE!</v>
      </c>
      <c r="AP124" s="143" t="e">
        <f t="shared" si="30"/>
        <v>#VALUE!</v>
      </c>
      <c r="AQ124" s="143" t="e">
        <f t="shared" si="30"/>
        <v>#VALUE!</v>
      </c>
      <c r="AR124" s="143" t="e">
        <f t="shared" si="30"/>
        <v>#VALUE!</v>
      </c>
      <c r="AS124" s="143" t="e">
        <f t="shared" si="30"/>
        <v>#VALUE!</v>
      </c>
      <c r="AT124" s="143" t="e">
        <f t="shared" si="30"/>
        <v>#VALUE!</v>
      </c>
      <c r="AU124" s="143" t="e">
        <f t="shared" si="30"/>
        <v>#VALUE!</v>
      </c>
      <c r="AV124" s="143" t="e">
        <f t="shared" si="30"/>
        <v>#VALUE!</v>
      </c>
      <c r="AW124" s="143" t="e">
        <f t="shared" si="30"/>
        <v>#VALUE!</v>
      </c>
      <c r="AX124" s="143" t="e">
        <f t="shared" si="30"/>
        <v>#VALUE!</v>
      </c>
      <c r="AY124" s="143" t="e">
        <f t="shared" si="30"/>
        <v>#VALUE!</v>
      </c>
      <c r="AZ124" s="143" t="e">
        <f t="shared" si="30"/>
        <v>#VALUE!</v>
      </c>
      <c r="BA124" s="143" t="e">
        <f t="shared" si="30"/>
        <v>#VALUE!</v>
      </c>
      <c r="BB124" s="143" t="e">
        <f t="shared" si="30"/>
        <v>#VALUE!</v>
      </c>
      <c r="BC124" s="143" t="e">
        <f t="shared" si="30"/>
        <v>#VALUE!</v>
      </c>
      <c r="BD124" s="143" t="e">
        <f t="shared" si="30"/>
        <v>#VALUE!</v>
      </c>
      <c r="BE124" s="143" t="e">
        <f t="shared" si="30"/>
        <v>#VALUE!</v>
      </c>
      <c r="BF124" s="143" t="e">
        <f t="shared" si="30"/>
        <v>#VALUE!</v>
      </c>
      <c r="BG124" s="143" t="e">
        <f t="shared" si="30"/>
        <v>#VALUE!</v>
      </c>
      <c r="BH124" s="143" t="e">
        <f t="shared" si="30"/>
        <v>#VALUE!</v>
      </c>
      <c r="BI124" s="143" t="e">
        <f t="shared" si="30"/>
        <v>#VALUE!</v>
      </c>
      <c r="BJ124" s="143" t="e">
        <f t="shared" si="30"/>
        <v>#VALUE!</v>
      </c>
      <c r="BK124" s="143" t="e">
        <f t="shared" si="30"/>
        <v>#VALUE!</v>
      </c>
      <c r="BL124" s="143" t="e">
        <f t="shared" si="30"/>
        <v>#VALUE!</v>
      </c>
      <c r="BM124" s="143" t="e">
        <f t="shared" si="30"/>
        <v>#VALUE!</v>
      </c>
      <c r="BN124" s="95"/>
      <c r="BO124" s="95"/>
      <c r="BP124" s="95"/>
      <c r="BQ124" s="95"/>
      <c r="BR124" s="95"/>
      <c r="BS124" s="95"/>
      <c r="BT124" s="95"/>
      <c r="BU124" s="95"/>
      <c r="BV124" s="95"/>
      <c r="BW124" s="95"/>
      <c r="BX124" s="95"/>
      <c r="BY124" s="95"/>
      <c r="BZ124" s="95"/>
      <c r="CA124" s="95"/>
      <c r="CB124" s="95"/>
      <c r="CC124" s="95"/>
      <c r="CD124" s="95"/>
      <c r="CE124" s="95"/>
      <c r="CF124" s="95"/>
      <c r="CG124" s="95"/>
      <c r="CH124" s="95"/>
      <c r="CI124" s="95"/>
      <c r="CJ124" s="95"/>
      <c r="CK124" s="95"/>
      <c r="CL124" s="95"/>
      <c r="CM124" s="95"/>
      <c r="CN124" s="95"/>
      <c r="CO124" s="95"/>
      <c r="CP124" s="95"/>
      <c r="CQ124" s="95"/>
      <c r="CR124" s="95"/>
      <c r="CS124" s="95"/>
      <c r="CT124" s="95"/>
      <c r="CU124" s="95"/>
      <c r="CV124" s="95"/>
      <c r="CW124" s="95"/>
      <c r="CX124" s="95"/>
      <c r="CY124" s="95"/>
      <c r="CZ124" s="95"/>
      <c r="DA124" s="95"/>
      <c r="DB124" s="95"/>
      <c r="DC124" s="95"/>
      <c r="DD124" s="95"/>
      <c r="DE124" s="95"/>
      <c r="DF124" s="95"/>
      <c r="DG124" s="95"/>
      <c r="DH124" s="95"/>
      <c r="DI124" s="95"/>
      <c r="DJ124" s="95"/>
      <c r="DK124" s="95"/>
      <c r="DL124" s="95"/>
      <c r="DM124" s="95"/>
      <c r="DN124" s="95"/>
      <c r="DO124" s="95"/>
      <c r="DP124" s="95"/>
      <c r="DQ124" s="95"/>
      <c r="DR124" s="95"/>
      <c r="DS124" s="95"/>
      <c r="DT124" s="95"/>
      <c r="DU124" s="95"/>
      <c r="DV124" s="95"/>
      <c r="DW124" s="95"/>
      <c r="DX124" s="95"/>
      <c r="DY124" s="95"/>
      <c r="DZ124" s="95"/>
      <c r="EA124" s="95"/>
      <c r="EB124" s="95"/>
      <c r="EC124" s="95"/>
      <c r="ED124" s="95"/>
      <c r="EE124" s="95"/>
      <c r="EF124" s="95"/>
      <c r="EG124" s="95"/>
      <c r="EH124" s="95"/>
      <c r="EI124" s="95"/>
      <c r="EJ124" s="95"/>
      <c r="EK124" s="95"/>
      <c r="EL124" s="95"/>
      <c r="EM124" s="95"/>
      <c r="EN124" s="95"/>
      <c r="EO124" s="95"/>
      <c r="EP124" s="95"/>
      <c r="EQ124" s="95"/>
      <c r="ER124" s="95"/>
      <c r="ES124" s="95"/>
      <c r="ET124" s="95"/>
      <c r="EU124" s="95"/>
      <c r="EV124" s="95"/>
      <c r="EW124" s="95"/>
      <c r="EX124" s="95"/>
      <c r="EY124" s="95"/>
      <c r="EZ124" s="95"/>
      <c r="FA124" s="95"/>
      <c r="FB124" s="95"/>
      <c r="FC124" s="95"/>
      <c r="FD124" s="95"/>
      <c r="FE124" s="95"/>
      <c r="FF124" s="95"/>
      <c r="FG124" s="95"/>
      <c r="FH124" s="95"/>
      <c r="FI124" s="95"/>
      <c r="FJ124" s="95"/>
      <c r="FK124" s="95"/>
      <c r="FL124" s="95"/>
      <c r="FM124" s="95"/>
      <c r="FN124" s="95"/>
      <c r="FO124" s="95"/>
      <c r="FP124" s="95"/>
      <c r="FQ124" s="95"/>
      <c r="FR124" s="95"/>
      <c r="FS124" s="95"/>
      <c r="FT124" s="95"/>
      <c r="FU124" s="95"/>
      <c r="FV124" s="95"/>
      <c r="FW124" s="95"/>
      <c r="FX124" s="95"/>
      <c r="FY124" s="95"/>
      <c r="FZ124" s="95"/>
      <c r="GA124" s="95"/>
      <c r="GB124" s="95"/>
      <c r="GC124" s="95"/>
      <c r="GD124" s="95"/>
      <c r="GE124" s="95"/>
      <c r="GF124" s="95"/>
      <c r="GG124" s="95"/>
      <c r="GH124" s="95"/>
      <c r="GI124" s="95"/>
      <c r="GJ124" s="95"/>
      <c r="GK124" s="95"/>
      <c r="GL124" s="95"/>
      <c r="GM124" s="95"/>
      <c r="GN124" s="95"/>
      <c r="GO124" s="95"/>
      <c r="GP124" s="95"/>
      <c r="GQ124" s="95"/>
      <c r="GR124" s="95"/>
      <c r="GS124" s="95"/>
      <c r="GT124" s="95"/>
      <c r="GU124" s="95"/>
      <c r="GV124" s="95"/>
      <c r="GW124" s="133"/>
      <c r="GX124" s="133"/>
      <c r="GY124" s="133"/>
      <c r="GZ124" s="133"/>
      <c r="HA124" s="133"/>
      <c r="HB124" s="133"/>
      <c r="HC124" s="133"/>
      <c r="HD124" s="133"/>
      <c r="HE124" s="133"/>
      <c r="HF124" s="133"/>
      <c r="HG124" s="95"/>
      <c r="HH124" s="95"/>
      <c r="HI124" s="95"/>
      <c r="HJ124" s="95"/>
      <c r="HK124" s="95"/>
      <c r="HL124" s="95"/>
      <c r="HM124" s="95"/>
      <c r="HN124" s="95"/>
      <c r="HO124" s="95"/>
      <c r="HP124" s="95"/>
      <c r="HQ124" s="95"/>
      <c r="HR124" s="95"/>
      <c r="HS124" s="95"/>
      <c r="HT124" s="95"/>
      <c r="HU124" s="95"/>
      <c r="HV124" s="95"/>
      <c r="HW124" s="95"/>
      <c r="HX124" s="95"/>
      <c r="HY124" s="95"/>
      <c r="HZ124" s="95"/>
      <c r="IA124" s="95"/>
      <c r="IB124" s="95"/>
      <c r="IC124" s="95"/>
      <c r="ID124" s="95"/>
      <c r="IE124" s="95"/>
      <c r="IF124" s="95"/>
      <c r="IG124" s="95"/>
      <c r="IH124" s="95"/>
      <c r="II124" s="95"/>
      <c r="IJ124" s="95"/>
      <c r="IK124" s="95"/>
      <c r="IL124" s="95"/>
      <c r="IM124" s="95"/>
      <c r="IN124" s="95"/>
      <c r="IO124" s="95"/>
      <c r="IP124" s="95"/>
      <c r="IQ124" s="95"/>
      <c r="IR124" s="95"/>
      <c r="IS124" s="95"/>
      <c r="IT124" s="95"/>
      <c r="IU124" s="95"/>
      <c r="IV124" s="95"/>
      <c r="IW124" s="95"/>
      <c r="IX124" s="95"/>
      <c r="IY124" s="95"/>
      <c r="IZ124" s="95"/>
      <c r="JA124" s="95"/>
      <c r="JB124" s="95"/>
      <c r="JC124" s="95"/>
      <c r="JD124" s="95"/>
      <c r="JE124" s="95"/>
      <c r="JF124" s="95"/>
      <c r="JG124" s="95"/>
      <c r="JH124" s="95"/>
      <c r="JI124" s="95"/>
      <c r="JJ124" s="95"/>
      <c r="JK124" s="95"/>
      <c r="JL124" s="95"/>
      <c r="JM124" s="95"/>
      <c r="JN124" s="95"/>
      <c r="JO124" s="95"/>
      <c r="JP124" s="95"/>
      <c r="JQ124" s="95"/>
      <c r="JR124" s="95"/>
      <c r="JS124" s="95"/>
      <c r="JT124" s="95"/>
      <c r="JU124" s="95"/>
      <c r="JV124" s="95"/>
      <c r="JW124" s="95"/>
      <c r="JX124" s="95"/>
      <c r="JY124" s="95"/>
      <c r="JZ124" s="95"/>
      <c r="KA124" s="95"/>
      <c r="KB124" s="95"/>
      <c r="KC124" s="95"/>
      <c r="KD124" s="95"/>
      <c r="KE124" s="95"/>
      <c r="KF124" s="95"/>
      <c r="KG124" s="95"/>
      <c r="KH124" s="95"/>
      <c r="KI124" s="95"/>
      <c r="KJ124" s="95"/>
      <c r="KK124" s="95"/>
      <c r="KL124" s="95"/>
      <c r="KM124" s="95"/>
      <c r="KN124" s="95"/>
      <c r="KO124" s="95"/>
      <c r="KP124" s="95"/>
      <c r="KQ124" s="95"/>
      <c r="KR124" s="95"/>
      <c r="KS124" s="95"/>
      <c r="KT124" s="95"/>
      <c r="KU124" s="95"/>
      <c r="KV124" s="95"/>
      <c r="KW124" s="95"/>
      <c r="KX124" s="95"/>
      <c r="KY124" s="95"/>
      <c r="KZ124" s="95"/>
      <c r="LA124" s="95"/>
      <c r="LB124" s="95"/>
      <c r="LC124" s="95"/>
      <c r="LD124" s="95"/>
      <c r="LE124" s="95"/>
      <c r="LF124" s="95"/>
      <c r="LG124" s="95"/>
      <c r="LH124" s="95"/>
      <c r="LI124" s="95"/>
      <c r="LJ124" s="95"/>
      <c r="LK124" s="95"/>
      <c r="LL124" s="95"/>
      <c r="LM124" s="95"/>
      <c r="LN124" s="95"/>
      <c r="LO124" s="95"/>
      <c r="LP124" s="95"/>
      <c r="LQ124" s="95"/>
      <c r="LR124" s="95"/>
      <c r="LS124" s="95"/>
    </row>
    <row r="125" spans="2:331" s="85" customFormat="1" ht="30" customHeight="1" thickBot="1">
      <c r="B125" s="86"/>
      <c r="C125" s="1815" t="s">
        <v>299</v>
      </c>
      <c r="D125" s="1815"/>
      <c r="E125" s="1815"/>
      <c r="F125" s="143">
        <v>0</v>
      </c>
      <c r="G125" s="143" t="e">
        <f>IF(COLUMN(F$125)-COLUMN($L$18)+1&lt;=ROUND($L$18,0)-7,F$125,0)</f>
        <v>#VALUE!</v>
      </c>
      <c r="H125" s="143" t="e">
        <f t="shared" ref="H125:BM125" si="31">IF(COLUMN(G$125)-COLUMN($L$18)+1&lt;=ROUND($L$18,0)-7,G$125,0)</f>
        <v>#VALUE!</v>
      </c>
      <c r="I125" s="143" t="e">
        <f t="shared" si="31"/>
        <v>#VALUE!</v>
      </c>
      <c r="J125" s="143" t="e">
        <f t="shared" si="31"/>
        <v>#VALUE!</v>
      </c>
      <c r="K125" s="143" t="e">
        <f t="shared" si="31"/>
        <v>#VALUE!</v>
      </c>
      <c r="L125" s="143" t="e">
        <f t="shared" si="31"/>
        <v>#VALUE!</v>
      </c>
      <c r="M125" s="143" t="e">
        <f t="shared" si="31"/>
        <v>#VALUE!</v>
      </c>
      <c r="N125" s="143" t="e">
        <f t="shared" si="31"/>
        <v>#VALUE!</v>
      </c>
      <c r="O125" s="143" t="e">
        <f t="shared" si="31"/>
        <v>#VALUE!</v>
      </c>
      <c r="P125" s="143" t="e">
        <f t="shared" si="31"/>
        <v>#VALUE!</v>
      </c>
      <c r="Q125" s="143" t="e">
        <f t="shared" si="31"/>
        <v>#VALUE!</v>
      </c>
      <c r="R125" s="143" t="e">
        <f t="shared" si="31"/>
        <v>#VALUE!</v>
      </c>
      <c r="S125" s="143" t="e">
        <f t="shared" si="31"/>
        <v>#VALUE!</v>
      </c>
      <c r="T125" s="143" t="e">
        <f t="shared" si="31"/>
        <v>#VALUE!</v>
      </c>
      <c r="U125" s="143" t="e">
        <f t="shared" si="31"/>
        <v>#VALUE!</v>
      </c>
      <c r="V125" s="143" t="e">
        <f t="shared" si="31"/>
        <v>#VALUE!</v>
      </c>
      <c r="W125" s="143" t="e">
        <f t="shared" si="31"/>
        <v>#VALUE!</v>
      </c>
      <c r="X125" s="143" t="e">
        <f t="shared" si="31"/>
        <v>#VALUE!</v>
      </c>
      <c r="Y125" s="143" t="e">
        <f t="shared" si="31"/>
        <v>#VALUE!</v>
      </c>
      <c r="Z125" s="143" t="e">
        <f t="shared" si="31"/>
        <v>#VALUE!</v>
      </c>
      <c r="AA125" s="143" t="e">
        <f t="shared" si="31"/>
        <v>#VALUE!</v>
      </c>
      <c r="AB125" s="143" t="e">
        <f t="shared" si="31"/>
        <v>#VALUE!</v>
      </c>
      <c r="AC125" s="143" t="e">
        <f t="shared" si="31"/>
        <v>#VALUE!</v>
      </c>
      <c r="AD125" s="143" t="e">
        <f t="shared" si="31"/>
        <v>#VALUE!</v>
      </c>
      <c r="AE125" s="143" t="e">
        <f t="shared" si="31"/>
        <v>#VALUE!</v>
      </c>
      <c r="AF125" s="143" t="e">
        <f t="shared" si="31"/>
        <v>#VALUE!</v>
      </c>
      <c r="AG125" s="143" t="e">
        <f t="shared" si="31"/>
        <v>#VALUE!</v>
      </c>
      <c r="AH125" s="143" t="e">
        <f t="shared" si="31"/>
        <v>#VALUE!</v>
      </c>
      <c r="AI125" s="143" t="e">
        <f t="shared" si="31"/>
        <v>#VALUE!</v>
      </c>
      <c r="AJ125" s="143" t="e">
        <f t="shared" si="31"/>
        <v>#VALUE!</v>
      </c>
      <c r="AK125" s="143" t="e">
        <f t="shared" si="31"/>
        <v>#VALUE!</v>
      </c>
      <c r="AL125" s="143" t="e">
        <f t="shared" si="31"/>
        <v>#VALUE!</v>
      </c>
      <c r="AM125" s="143" t="e">
        <f t="shared" si="31"/>
        <v>#VALUE!</v>
      </c>
      <c r="AN125" s="143" t="e">
        <f t="shared" si="31"/>
        <v>#VALUE!</v>
      </c>
      <c r="AO125" s="143" t="e">
        <f t="shared" si="31"/>
        <v>#VALUE!</v>
      </c>
      <c r="AP125" s="143" t="e">
        <f t="shared" si="31"/>
        <v>#VALUE!</v>
      </c>
      <c r="AQ125" s="143" t="e">
        <f t="shared" si="31"/>
        <v>#VALUE!</v>
      </c>
      <c r="AR125" s="143" t="e">
        <f t="shared" si="31"/>
        <v>#VALUE!</v>
      </c>
      <c r="AS125" s="143" t="e">
        <f t="shared" si="31"/>
        <v>#VALUE!</v>
      </c>
      <c r="AT125" s="143" t="e">
        <f t="shared" si="31"/>
        <v>#VALUE!</v>
      </c>
      <c r="AU125" s="143" t="e">
        <f t="shared" si="31"/>
        <v>#VALUE!</v>
      </c>
      <c r="AV125" s="143" t="e">
        <f t="shared" si="31"/>
        <v>#VALUE!</v>
      </c>
      <c r="AW125" s="143" t="e">
        <f t="shared" si="31"/>
        <v>#VALUE!</v>
      </c>
      <c r="AX125" s="143" t="e">
        <f t="shared" si="31"/>
        <v>#VALUE!</v>
      </c>
      <c r="AY125" s="143" t="e">
        <f t="shared" si="31"/>
        <v>#VALUE!</v>
      </c>
      <c r="AZ125" s="143" t="e">
        <f t="shared" si="31"/>
        <v>#VALUE!</v>
      </c>
      <c r="BA125" s="143" t="e">
        <f t="shared" si="31"/>
        <v>#VALUE!</v>
      </c>
      <c r="BB125" s="143" t="e">
        <f t="shared" si="31"/>
        <v>#VALUE!</v>
      </c>
      <c r="BC125" s="143" t="e">
        <f t="shared" si="31"/>
        <v>#VALUE!</v>
      </c>
      <c r="BD125" s="143" t="e">
        <f t="shared" si="31"/>
        <v>#VALUE!</v>
      </c>
      <c r="BE125" s="143" t="e">
        <f t="shared" si="31"/>
        <v>#VALUE!</v>
      </c>
      <c r="BF125" s="143" t="e">
        <f t="shared" si="31"/>
        <v>#VALUE!</v>
      </c>
      <c r="BG125" s="143" t="e">
        <f t="shared" si="31"/>
        <v>#VALUE!</v>
      </c>
      <c r="BH125" s="143" t="e">
        <f t="shared" si="31"/>
        <v>#VALUE!</v>
      </c>
      <c r="BI125" s="143" t="e">
        <f t="shared" si="31"/>
        <v>#VALUE!</v>
      </c>
      <c r="BJ125" s="143" t="e">
        <f t="shared" si="31"/>
        <v>#VALUE!</v>
      </c>
      <c r="BK125" s="143" t="e">
        <f t="shared" si="31"/>
        <v>#VALUE!</v>
      </c>
      <c r="BL125" s="143" t="e">
        <f t="shared" si="31"/>
        <v>#VALUE!</v>
      </c>
      <c r="BM125" s="143" t="e">
        <f t="shared" si="31"/>
        <v>#VALUE!</v>
      </c>
      <c r="BN125" s="95"/>
      <c r="BO125" s="95"/>
      <c r="BP125" s="95"/>
      <c r="BQ125" s="95"/>
      <c r="BR125" s="95"/>
      <c r="BS125" s="95"/>
      <c r="BT125" s="95"/>
      <c r="BU125" s="95"/>
      <c r="BV125" s="95"/>
      <c r="BW125" s="95"/>
      <c r="BX125" s="95"/>
      <c r="BY125" s="95"/>
      <c r="BZ125" s="95"/>
      <c r="CA125" s="95"/>
      <c r="CB125" s="95"/>
      <c r="CC125" s="95"/>
      <c r="CD125" s="95"/>
      <c r="CE125" s="95"/>
      <c r="CF125" s="95"/>
      <c r="CG125" s="95"/>
      <c r="CH125" s="95"/>
      <c r="CI125" s="95"/>
      <c r="CJ125" s="95"/>
      <c r="CK125" s="95"/>
      <c r="CL125" s="95"/>
      <c r="CM125" s="95"/>
      <c r="CN125" s="95"/>
      <c r="CO125" s="95"/>
      <c r="CP125" s="95"/>
      <c r="CQ125" s="95"/>
      <c r="CR125" s="95"/>
      <c r="CS125" s="95"/>
      <c r="CT125" s="95"/>
      <c r="CU125" s="95"/>
      <c r="CV125" s="95"/>
      <c r="CW125" s="95"/>
      <c r="CX125" s="95"/>
      <c r="CY125" s="95"/>
      <c r="CZ125" s="95"/>
      <c r="DA125" s="95"/>
      <c r="DB125" s="95"/>
      <c r="DC125" s="95"/>
      <c r="DD125" s="95"/>
      <c r="DE125" s="95"/>
      <c r="DF125" s="95"/>
      <c r="DG125" s="95"/>
      <c r="DH125" s="95"/>
      <c r="DI125" s="95"/>
      <c r="DJ125" s="95"/>
      <c r="DK125" s="95"/>
      <c r="DL125" s="95"/>
      <c r="DM125" s="95"/>
      <c r="DN125" s="95"/>
      <c r="DO125" s="95"/>
      <c r="DP125" s="95"/>
      <c r="DQ125" s="95"/>
      <c r="DR125" s="95"/>
      <c r="DS125" s="95"/>
      <c r="DT125" s="95"/>
      <c r="DU125" s="95"/>
      <c r="DV125" s="95"/>
      <c r="DW125" s="95"/>
      <c r="DX125" s="95"/>
      <c r="DY125" s="95"/>
      <c r="DZ125" s="95"/>
      <c r="EA125" s="95"/>
      <c r="EB125" s="95"/>
      <c r="EC125" s="95"/>
      <c r="ED125" s="95"/>
      <c r="EE125" s="95"/>
      <c r="EF125" s="95"/>
      <c r="EG125" s="95"/>
      <c r="EH125" s="95"/>
      <c r="EI125" s="95"/>
      <c r="EJ125" s="95"/>
      <c r="EK125" s="95"/>
      <c r="EL125" s="95"/>
      <c r="EM125" s="95"/>
      <c r="EN125" s="95"/>
      <c r="EO125" s="95"/>
      <c r="EP125" s="95"/>
      <c r="EQ125" s="95"/>
      <c r="ER125" s="95"/>
      <c r="ES125" s="95"/>
      <c r="ET125" s="95"/>
      <c r="EU125" s="95"/>
      <c r="EV125" s="95"/>
      <c r="EW125" s="95"/>
      <c r="EX125" s="95"/>
      <c r="EY125" s="95"/>
      <c r="EZ125" s="95"/>
      <c r="FA125" s="95"/>
      <c r="FB125" s="95"/>
      <c r="FC125" s="95"/>
      <c r="FD125" s="95"/>
      <c r="FE125" s="95"/>
      <c r="FF125" s="95"/>
      <c r="FG125" s="95"/>
      <c r="FH125" s="95"/>
      <c r="FI125" s="95"/>
      <c r="FJ125" s="95"/>
      <c r="FK125" s="95"/>
      <c r="FL125" s="95"/>
      <c r="FM125" s="95"/>
      <c r="FN125" s="95"/>
      <c r="FO125" s="95"/>
      <c r="FP125" s="95"/>
      <c r="FQ125" s="95"/>
      <c r="FR125" s="95"/>
      <c r="FS125" s="95"/>
      <c r="FT125" s="95"/>
      <c r="FU125" s="95"/>
      <c r="FV125" s="95"/>
      <c r="FW125" s="95"/>
      <c r="FX125" s="95"/>
      <c r="FY125" s="95"/>
      <c r="FZ125" s="95"/>
      <c r="GA125" s="95"/>
      <c r="GB125" s="95"/>
      <c r="GC125" s="95"/>
      <c r="GD125" s="95"/>
      <c r="GE125" s="95"/>
      <c r="GF125" s="95"/>
      <c r="GG125" s="95"/>
      <c r="GH125" s="95"/>
      <c r="GI125" s="95"/>
      <c r="GJ125" s="95"/>
      <c r="GK125" s="95"/>
      <c r="GL125" s="95"/>
      <c r="GM125" s="95"/>
      <c r="GN125" s="95"/>
      <c r="GO125" s="95"/>
      <c r="GP125" s="95"/>
      <c r="GQ125" s="95"/>
      <c r="GR125" s="95"/>
      <c r="GS125" s="95"/>
      <c r="GT125" s="95"/>
      <c r="GU125" s="95"/>
      <c r="GV125" s="95"/>
      <c r="GW125" s="133"/>
      <c r="GX125" s="133"/>
      <c r="GY125" s="133"/>
      <c r="GZ125" s="133"/>
      <c r="HA125" s="133"/>
      <c r="HB125" s="133"/>
      <c r="HC125" s="133"/>
      <c r="HD125" s="133"/>
      <c r="HE125" s="133"/>
      <c r="HF125" s="133"/>
      <c r="HG125" s="95"/>
      <c r="HH125" s="95"/>
      <c r="HI125" s="95"/>
      <c r="HJ125" s="95"/>
      <c r="HK125" s="95"/>
      <c r="HL125" s="95"/>
      <c r="HM125" s="95"/>
      <c r="HN125" s="95"/>
      <c r="HO125" s="95"/>
      <c r="HP125" s="95"/>
      <c r="HQ125" s="95"/>
      <c r="HR125" s="95"/>
      <c r="HS125" s="95"/>
      <c r="HT125" s="95"/>
      <c r="HU125" s="95"/>
      <c r="HV125" s="95"/>
      <c r="HW125" s="95"/>
      <c r="HX125" s="95"/>
      <c r="HY125" s="95"/>
      <c r="HZ125" s="95"/>
      <c r="IA125" s="95"/>
      <c r="IB125" s="95"/>
      <c r="IC125" s="95"/>
      <c r="ID125" s="95"/>
      <c r="IE125" s="95"/>
      <c r="IF125" s="95"/>
      <c r="IG125" s="95"/>
      <c r="IH125" s="95"/>
      <c r="II125" s="95"/>
      <c r="IJ125" s="95"/>
      <c r="IK125" s="95"/>
      <c r="IL125" s="95"/>
      <c r="IM125" s="95"/>
      <c r="IN125" s="95"/>
      <c r="IO125" s="95"/>
      <c r="IP125" s="95"/>
      <c r="IQ125" s="95"/>
      <c r="IR125" s="95"/>
      <c r="IS125" s="95"/>
      <c r="IT125" s="95"/>
      <c r="IU125" s="95"/>
      <c r="IV125" s="95"/>
      <c r="IW125" s="95"/>
      <c r="IX125" s="95"/>
      <c r="IY125" s="95"/>
      <c r="IZ125" s="95"/>
      <c r="JA125" s="95"/>
      <c r="JB125" s="95"/>
      <c r="JC125" s="95"/>
      <c r="JD125" s="95"/>
      <c r="JE125" s="95"/>
      <c r="JF125" s="95"/>
      <c r="JG125" s="95"/>
      <c r="JH125" s="95"/>
      <c r="JI125" s="95"/>
      <c r="JJ125" s="95"/>
      <c r="JK125" s="95"/>
      <c r="JL125" s="95"/>
      <c r="JM125" s="95"/>
      <c r="JN125" s="95"/>
      <c r="JO125" s="95"/>
      <c r="JP125" s="95"/>
      <c r="JQ125" s="95"/>
      <c r="JR125" s="95"/>
      <c r="JS125" s="95"/>
      <c r="JT125" s="95"/>
      <c r="JU125" s="95"/>
      <c r="JV125" s="95"/>
      <c r="JW125" s="95"/>
      <c r="JX125" s="95"/>
      <c r="JY125" s="95"/>
      <c r="JZ125" s="95"/>
      <c r="KA125" s="95"/>
      <c r="KB125" s="95"/>
      <c r="KC125" s="95"/>
      <c r="KD125" s="95"/>
      <c r="KE125" s="95"/>
      <c r="KF125" s="95"/>
      <c r="KG125" s="95"/>
      <c r="KH125" s="95"/>
      <c r="KI125" s="95"/>
      <c r="KJ125" s="95"/>
      <c r="KK125" s="95"/>
      <c r="KL125" s="95"/>
      <c r="KM125" s="95"/>
      <c r="KN125" s="95"/>
      <c r="KO125" s="95"/>
      <c r="KP125" s="95"/>
      <c r="KQ125" s="95"/>
      <c r="KR125" s="95"/>
      <c r="KS125" s="95"/>
      <c r="KT125" s="95"/>
      <c r="KU125" s="95"/>
      <c r="KV125" s="95"/>
      <c r="KW125" s="95"/>
      <c r="KX125" s="95"/>
      <c r="KY125" s="95"/>
      <c r="KZ125" s="95"/>
      <c r="LA125" s="95"/>
      <c r="LB125" s="95"/>
      <c r="LC125" s="95"/>
      <c r="LD125" s="95"/>
      <c r="LE125" s="95"/>
      <c r="LF125" s="95"/>
      <c r="LG125" s="95"/>
      <c r="LH125" s="95"/>
      <c r="LI125" s="95"/>
      <c r="LJ125" s="95"/>
      <c r="LK125" s="95"/>
      <c r="LL125" s="95"/>
      <c r="LM125" s="95"/>
      <c r="LN125" s="95"/>
      <c r="LO125" s="95"/>
      <c r="LP125" s="95"/>
      <c r="LQ125" s="95"/>
      <c r="LR125" s="95"/>
      <c r="LS125" s="95"/>
    </row>
    <row r="126" spans="2:331" s="85" customFormat="1" ht="21">
      <c r="B126" s="86"/>
      <c r="C126" s="1900" t="s">
        <v>254</v>
      </c>
      <c r="D126" s="1900"/>
      <c r="E126" s="1901"/>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c r="AC126" s="144"/>
      <c r="AD126" s="144"/>
      <c r="AE126" s="144"/>
      <c r="AF126" s="144"/>
      <c r="AG126" s="144"/>
      <c r="AH126" s="144"/>
      <c r="AI126" s="144"/>
      <c r="AJ126" s="144"/>
      <c r="AK126" s="144"/>
      <c r="AL126" s="144"/>
      <c r="AM126" s="144"/>
      <c r="AN126" s="144"/>
      <c r="AO126" s="144"/>
      <c r="AP126" s="144"/>
      <c r="AQ126" s="144"/>
      <c r="AR126" s="144"/>
      <c r="AS126" s="144"/>
      <c r="AT126" s="144"/>
      <c r="AU126" s="144"/>
      <c r="AV126" s="144"/>
      <c r="AW126" s="144"/>
      <c r="AX126" s="144"/>
      <c r="AY126" s="144"/>
      <c r="AZ126" s="144"/>
      <c r="BA126" s="144"/>
      <c r="BB126" s="144"/>
      <c r="BC126" s="144"/>
      <c r="BD126" s="144"/>
      <c r="BE126" s="144"/>
      <c r="BF126" s="144"/>
      <c r="BG126" s="144"/>
      <c r="BH126" s="144"/>
      <c r="BI126" s="144"/>
      <c r="BJ126" s="144"/>
      <c r="BK126" s="144"/>
      <c r="BL126" s="144"/>
      <c r="BM126" s="144"/>
      <c r="BN126" s="95"/>
      <c r="BO126" s="95"/>
      <c r="BP126" s="95"/>
      <c r="BQ126" s="95"/>
      <c r="BR126" s="95"/>
      <c r="BS126" s="95"/>
      <c r="BT126" s="95"/>
      <c r="BU126" s="95"/>
      <c r="BV126" s="95"/>
      <c r="BW126" s="95"/>
      <c r="BX126" s="95"/>
      <c r="BY126" s="95"/>
      <c r="BZ126" s="95"/>
      <c r="CA126" s="95"/>
      <c r="CB126" s="95"/>
      <c r="CC126" s="95"/>
      <c r="CD126" s="95"/>
      <c r="CE126" s="95"/>
      <c r="CF126" s="95"/>
      <c r="CG126" s="95"/>
      <c r="CH126" s="95"/>
      <c r="CI126" s="95"/>
      <c r="CJ126" s="95"/>
      <c r="CK126" s="95"/>
      <c r="CL126" s="95"/>
      <c r="CM126" s="95"/>
      <c r="CN126" s="95"/>
      <c r="CO126" s="95"/>
      <c r="CP126" s="95"/>
      <c r="CQ126" s="95"/>
      <c r="CR126" s="95"/>
      <c r="CS126" s="95"/>
      <c r="CT126" s="95"/>
      <c r="CU126" s="95"/>
      <c r="CV126" s="95"/>
      <c r="CW126" s="95"/>
      <c r="CX126" s="95"/>
      <c r="CY126" s="95"/>
      <c r="CZ126" s="95"/>
      <c r="DA126" s="95"/>
      <c r="DB126" s="95"/>
      <c r="DC126" s="95"/>
      <c r="DD126" s="95"/>
      <c r="DE126" s="95"/>
      <c r="DF126" s="95"/>
      <c r="DG126" s="95"/>
      <c r="DH126" s="95"/>
      <c r="DI126" s="95"/>
      <c r="DJ126" s="95"/>
      <c r="DK126" s="95"/>
      <c r="DL126" s="95"/>
      <c r="DM126" s="95"/>
      <c r="DN126" s="95"/>
      <c r="DO126" s="95"/>
      <c r="DP126" s="95"/>
      <c r="DQ126" s="95"/>
      <c r="DR126" s="95"/>
      <c r="DS126" s="95"/>
      <c r="DT126" s="95"/>
      <c r="DU126" s="95"/>
      <c r="DV126" s="95"/>
      <c r="DW126" s="95"/>
      <c r="DX126" s="95"/>
      <c r="DY126" s="95"/>
      <c r="DZ126" s="95"/>
      <c r="EA126" s="95"/>
      <c r="EB126" s="95"/>
      <c r="EC126" s="95"/>
      <c r="ED126" s="95"/>
      <c r="EE126" s="95"/>
      <c r="EF126" s="95"/>
      <c r="EG126" s="95"/>
      <c r="EH126" s="95"/>
      <c r="EI126" s="95"/>
      <c r="EJ126" s="95"/>
      <c r="EK126" s="95"/>
      <c r="EL126" s="95"/>
      <c r="EM126" s="95"/>
      <c r="EN126" s="95"/>
      <c r="EO126" s="95"/>
      <c r="EP126" s="95"/>
      <c r="EQ126" s="95"/>
      <c r="ER126" s="95"/>
      <c r="ES126" s="95"/>
      <c r="ET126" s="95"/>
      <c r="EU126" s="95"/>
      <c r="EV126" s="95"/>
      <c r="EW126" s="95"/>
      <c r="EX126" s="95"/>
      <c r="EY126" s="95"/>
      <c r="EZ126" s="95"/>
      <c r="FA126" s="95"/>
      <c r="FB126" s="95"/>
      <c r="FC126" s="95"/>
      <c r="FD126" s="95"/>
      <c r="FE126" s="95"/>
      <c r="FF126" s="95"/>
      <c r="FG126" s="95"/>
      <c r="FH126" s="95"/>
      <c r="FI126" s="95"/>
      <c r="FJ126" s="95"/>
      <c r="FK126" s="95"/>
      <c r="FL126" s="95"/>
      <c r="FM126" s="95"/>
      <c r="FN126" s="95"/>
      <c r="FO126" s="95"/>
      <c r="FP126" s="95"/>
      <c r="FQ126" s="95"/>
      <c r="FR126" s="95"/>
      <c r="FS126" s="95"/>
      <c r="FT126" s="95"/>
      <c r="FU126" s="95"/>
      <c r="FV126" s="95"/>
      <c r="FW126" s="95"/>
      <c r="FX126" s="95"/>
      <c r="FY126" s="95"/>
      <c r="FZ126" s="95"/>
      <c r="GA126" s="95"/>
      <c r="GB126" s="95"/>
      <c r="GC126" s="95"/>
      <c r="GD126" s="95"/>
      <c r="GE126" s="95"/>
      <c r="GF126" s="95"/>
      <c r="GG126" s="95"/>
      <c r="GH126" s="95"/>
      <c r="GI126" s="95"/>
      <c r="GJ126" s="95"/>
      <c r="GK126" s="95"/>
      <c r="GL126" s="95"/>
      <c r="GM126" s="95"/>
      <c r="GN126" s="95"/>
      <c r="GO126" s="95"/>
      <c r="GP126" s="95"/>
      <c r="GQ126" s="95"/>
      <c r="GR126" s="95"/>
      <c r="GS126" s="95"/>
      <c r="GT126" s="95"/>
      <c r="GU126" s="95"/>
      <c r="GV126" s="95"/>
      <c r="GW126" s="133"/>
      <c r="GX126" s="133"/>
      <c r="GY126" s="133"/>
      <c r="GZ126" s="133"/>
      <c r="HA126" s="133"/>
      <c r="HB126" s="133"/>
      <c r="HC126" s="133"/>
      <c r="HD126" s="133"/>
      <c r="HE126" s="133"/>
      <c r="HF126" s="133"/>
      <c r="HG126" s="95"/>
      <c r="HH126" s="95"/>
      <c r="HI126" s="95"/>
      <c r="HJ126" s="95"/>
      <c r="HK126" s="95"/>
      <c r="HL126" s="95"/>
      <c r="HM126" s="95"/>
      <c r="HN126" s="95"/>
      <c r="HO126" s="95"/>
      <c r="HP126" s="95"/>
      <c r="HQ126" s="95"/>
      <c r="HR126" s="95"/>
      <c r="HS126" s="95"/>
      <c r="HT126" s="95"/>
      <c r="HU126" s="95"/>
      <c r="HV126" s="95"/>
      <c r="HW126" s="95"/>
      <c r="HX126" s="95"/>
      <c r="HY126" s="95"/>
      <c r="HZ126" s="95"/>
      <c r="IA126" s="95"/>
      <c r="IB126" s="95"/>
      <c r="IC126" s="95"/>
      <c r="ID126" s="95"/>
      <c r="IE126" s="95"/>
      <c r="IF126" s="95"/>
      <c r="IG126" s="95"/>
      <c r="IH126" s="95"/>
      <c r="II126" s="95"/>
      <c r="IJ126" s="95"/>
      <c r="IK126" s="95"/>
      <c r="IL126" s="95"/>
      <c r="IM126" s="95"/>
      <c r="IN126" s="95"/>
      <c r="IO126" s="95"/>
      <c r="IP126" s="95"/>
      <c r="IQ126" s="95"/>
      <c r="IR126" s="95"/>
      <c r="IS126" s="95"/>
      <c r="IT126" s="95"/>
      <c r="IU126" s="95"/>
      <c r="IV126" s="95"/>
      <c r="IW126" s="95"/>
      <c r="IX126" s="95"/>
      <c r="IY126" s="95"/>
      <c r="IZ126" s="95"/>
      <c r="JA126" s="95"/>
      <c r="JB126" s="95"/>
      <c r="JC126" s="95"/>
      <c r="JD126" s="95"/>
      <c r="JE126" s="95"/>
      <c r="JF126" s="95"/>
      <c r="JG126" s="95"/>
      <c r="JH126" s="95"/>
      <c r="JI126" s="95"/>
      <c r="JJ126" s="95"/>
      <c r="JK126" s="95"/>
      <c r="JL126" s="95"/>
      <c r="JM126" s="95"/>
      <c r="JN126" s="95"/>
      <c r="JO126" s="95"/>
      <c r="JP126" s="95"/>
      <c r="JQ126" s="95"/>
      <c r="JR126" s="95"/>
      <c r="JS126" s="95"/>
      <c r="JT126" s="95"/>
      <c r="JU126" s="95"/>
      <c r="JV126" s="95"/>
      <c r="JW126" s="95"/>
      <c r="JX126" s="95"/>
      <c r="JY126" s="95"/>
      <c r="JZ126" s="95"/>
      <c r="KA126" s="95"/>
      <c r="KB126" s="95"/>
      <c r="KC126" s="95"/>
      <c r="KD126" s="95"/>
      <c r="KE126" s="95"/>
      <c r="KF126" s="95"/>
      <c r="KG126" s="95"/>
      <c r="KH126" s="95"/>
      <c r="KI126" s="95"/>
      <c r="KJ126" s="95"/>
      <c r="KK126" s="95"/>
      <c r="KL126" s="95"/>
      <c r="KM126" s="95"/>
      <c r="KN126" s="95"/>
      <c r="KO126" s="95"/>
      <c r="KP126" s="95"/>
      <c r="KQ126" s="95"/>
      <c r="KR126" s="95"/>
      <c r="KS126" s="95"/>
      <c r="KT126" s="95"/>
      <c r="KU126" s="95"/>
      <c r="KV126" s="95"/>
      <c r="KW126" s="95"/>
      <c r="KX126" s="95"/>
      <c r="KY126" s="95"/>
      <c r="KZ126" s="95"/>
      <c r="LA126" s="95"/>
      <c r="LB126" s="95"/>
      <c r="LC126" s="95"/>
      <c r="LD126" s="95"/>
      <c r="LE126" s="95"/>
      <c r="LF126" s="95"/>
      <c r="LG126" s="95"/>
      <c r="LH126" s="95"/>
      <c r="LI126" s="95"/>
      <c r="LJ126" s="95"/>
      <c r="LK126" s="95"/>
      <c r="LL126" s="95"/>
      <c r="LM126" s="95"/>
      <c r="LN126" s="95"/>
      <c r="LO126" s="95"/>
      <c r="LP126" s="95"/>
      <c r="LQ126" s="95"/>
      <c r="LR126" s="95"/>
      <c r="LS126" s="95"/>
    </row>
    <row r="127" spans="2:331" s="85" customFormat="1" ht="30" customHeight="1">
      <c r="B127" s="86"/>
      <c r="C127" s="1815" t="s">
        <v>300</v>
      </c>
      <c r="D127" s="1815"/>
      <c r="E127" s="1815"/>
      <c r="F127" s="143">
        <v>0</v>
      </c>
      <c r="G127" s="143" t="e">
        <f>IF(COLUMN(F$127)-COLUMN($L$18)+1&lt;=ROUND($L$18,0)-7,F$127,0)</f>
        <v>#VALUE!</v>
      </c>
      <c r="H127" s="143" t="e">
        <f t="shared" ref="H127:BM127" si="32">IF(COLUMN(G$127)-COLUMN($L$18)+1&lt;=ROUND($L$18,0)-7,G$127,0)</f>
        <v>#VALUE!</v>
      </c>
      <c r="I127" s="143" t="e">
        <f t="shared" si="32"/>
        <v>#VALUE!</v>
      </c>
      <c r="J127" s="143" t="e">
        <f t="shared" si="32"/>
        <v>#VALUE!</v>
      </c>
      <c r="K127" s="143" t="e">
        <f t="shared" si="32"/>
        <v>#VALUE!</v>
      </c>
      <c r="L127" s="143" t="e">
        <f t="shared" si="32"/>
        <v>#VALUE!</v>
      </c>
      <c r="M127" s="143" t="e">
        <f t="shared" si="32"/>
        <v>#VALUE!</v>
      </c>
      <c r="N127" s="143" t="e">
        <f t="shared" si="32"/>
        <v>#VALUE!</v>
      </c>
      <c r="O127" s="143" t="e">
        <f t="shared" si="32"/>
        <v>#VALUE!</v>
      </c>
      <c r="P127" s="143" t="e">
        <f t="shared" si="32"/>
        <v>#VALUE!</v>
      </c>
      <c r="Q127" s="143" t="e">
        <f t="shared" si="32"/>
        <v>#VALUE!</v>
      </c>
      <c r="R127" s="143" t="e">
        <f t="shared" si="32"/>
        <v>#VALUE!</v>
      </c>
      <c r="S127" s="143" t="e">
        <f t="shared" si="32"/>
        <v>#VALUE!</v>
      </c>
      <c r="T127" s="143" t="e">
        <f t="shared" si="32"/>
        <v>#VALUE!</v>
      </c>
      <c r="U127" s="143" t="e">
        <f t="shared" si="32"/>
        <v>#VALUE!</v>
      </c>
      <c r="V127" s="143" t="e">
        <f t="shared" si="32"/>
        <v>#VALUE!</v>
      </c>
      <c r="W127" s="143" t="e">
        <f t="shared" si="32"/>
        <v>#VALUE!</v>
      </c>
      <c r="X127" s="143" t="e">
        <f t="shared" si="32"/>
        <v>#VALUE!</v>
      </c>
      <c r="Y127" s="143" t="e">
        <f t="shared" si="32"/>
        <v>#VALUE!</v>
      </c>
      <c r="Z127" s="143" t="e">
        <f t="shared" si="32"/>
        <v>#VALUE!</v>
      </c>
      <c r="AA127" s="143" t="e">
        <f t="shared" si="32"/>
        <v>#VALUE!</v>
      </c>
      <c r="AB127" s="143" t="e">
        <f t="shared" si="32"/>
        <v>#VALUE!</v>
      </c>
      <c r="AC127" s="143" t="e">
        <f t="shared" si="32"/>
        <v>#VALUE!</v>
      </c>
      <c r="AD127" s="143" t="e">
        <f t="shared" si="32"/>
        <v>#VALUE!</v>
      </c>
      <c r="AE127" s="143" t="e">
        <f t="shared" si="32"/>
        <v>#VALUE!</v>
      </c>
      <c r="AF127" s="143" t="e">
        <f t="shared" si="32"/>
        <v>#VALUE!</v>
      </c>
      <c r="AG127" s="143" t="e">
        <f t="shared" si="32"/>
        <v>#VALUE!</v>
      </c>
      <c r="AH127" s="143" t="e">
        <f t="shared" si="32"/>
        <v>#VALUE!</v>
      </c>
      <c r="AI127" s="143" t="e">
        <f t="shared" si="32"/>
        <v>#VALUE!</v>
      </c>
      <c r="AJ127" s="143" t="e">
        <f t="shared" si="32"/>
        <v>#VALUE!</v>
      </c>
      <c r="AK127" s="143" t="e">
        <f t="shared" si="32"/>
        <v>#VALUE!</v>
      </c>
      <c r="AL127" s="143" t="e">
        <f t="shared" si="32"/>
        <v>#VALUE!</v>
      </c>
      <c r="AM127" s="143" t="e">
        <f t="shared" si="32"/>
        <v>#VALUE!</v>
      </c>
      <c r="AN127" s="143" t="e">
        <f t="shared" si="32"/>
        <v>#VALUE!</v>
      </c>
      <c r="AO127" s="143" t="e">
        <f t="shared" si="32"/>
        <v>#VALUE!</v>
      </c>
      <c r="AP127" s="143" t="e">
        <f t="shared" si="32"/>
        <v>#VALUE!</v>
      </c>
      <c r="AQ127" s="143" t="e">
        <f t="shared" si="32"/>
        <v>#VALUE!</v>
      </c>
      <c r="AR127" s="143" t="e">
        <f t="shared" si="32"/>
        <v>#VALUE!</v>
      </c>
      <c r="AS127" s="143" t="e">
        <f t="shared" si="32"/>
        <v>#VALUE!</v>
      </c>
      <c r="AT127" s="143" t="e">
        <f t="shared" si="32"/>
        <v>#VALUE!</v>
      </c>
      <c r="AU127" s="143" t="e">
        <f t="shared" si="32"/>
        <v>#VALUE!</v>
      </c>
      <c r="AV127" s="143" t="e">
        <f t="shared" si="32"/>
        <v>#VALUE!</v>
      </c>
      <c r="AW127" s="143" t="e">
        <f t="shared" si="32"/>
        <v>#VALUE!</v>
      </c>
      <c r="AX127" s="143" t="e">
        <f t="shared" si="32"/>
        <v>#VALUE!</v>
      </c>
      <c r="AY127" s="143" t="e">
        <f t="shared" si="32"/>
        <v>#VALUE!</v>
      </c>
      <c r="AZ127" s="143" t="e">
        <f t="shared" si="32"/>
        <v>#VALUE!</v>
      </c>
      <c r="BA127" s="143" t="e">
        <f t="shared" si="32"/>
        <v>#VALUE!</v>
      </c>
      <c r="BB127" s="143" t="e">
        <f t="shared" si="32"/>
        <v>#VALUE!</v>
      </c>
      <c r="BC127" s="143" t="e">
        <f t="shared" si="32"/>
        <v>#VALUE!</v>
      </c>
      <c r="BD127" s="143" t="e">
        <f t="shared" si="32"/>
        <v>#VALUE!</v>
      </c>
      <c r="BE127" s="143" t="e">
        <f t="shared" si="32"/>
        <v>#VALUE!</v>
      </c>
      <c r="BF127" s="143" t="e">
        <f t="shared" si="32"/>
        <v>#VALUE!</v>
      </c>
      <c r="BG127" s="143" t="e">
        <f t="shared" si="32"/>
        <v>#VALUE!</v>
      </c>
      <c r="BH127" s="143" t="e">
        <f t="shared" si="32"/>
        <v>#VALUE!</v>
      </c>
      <c r="BI127" s="143" t="e">
        <f t="shared" si="32"/>
        <v>#VALUE!</v>
      </c>
      <c r="BJ127" s="143" t="e">
        <f t="shared" si="32"/>
        <v>#VALUE!</v>
      </c>
      <c r="BK127" s="143" t="e">
        <f t="shared" si="32"/>
        <v>#VALUE!</v>
      </c>
      <c r="BL127" s="143" t="e">
        <f t="shared" si="32"/>
        <v>#VALUE!</v>
      </c>
      <c r="BM127" s="143" t="e">
        <f t="shared" si="32"/>
        <v>#VALUE!</v>
      </c>
      <c r="BN127" s="95"/>
      <c r="BO127" s="95"/>
      <c r="BP127" s="95"/>
      <c r="BQ127" s="95"/>
      <c r="BR127" s="95"/>
      <c r="BS127" s="95"/>
      <c r="BT127" s="95"/>
      <c r="BU127" s="95"/>
      <c r="BV127" s="95"/>
      <c r="BW127" s="95"/>
      <c r="BX127" s="95"/>
      <c r="BY127" s="95"/>
      <c r="BZ127" s="95"/>
      <c r="CA127" s="95"/>
      <c r="CB127" s="95"/>
      <c r="CC127" s="95"/>
      <c r="CD127" s="95"/>
      <c r="CE127" s="95"/>
      <c r="CF127" s="95"/>
      <c r="CG127" s="95"/>
      <c r="CH127" s="95"/>
      <c r="CI127" s="95"/>
      <c r="CJ127" s="95"/>
      <c r="CK127" s="95"/>
      <c r="CL127" s="95"/>
      <c r="CM127" s="95"/>
      <c r="CN127" s="95"/>
      <c r="CO127" s="95"/>
      <c r="CP127" s="95"/>
      <c r="CQ127" s="95"/>
      <c r="CR127" s="95"/>
      <c r="CS127" s="95"/>
      <c r="CT127" s="95"/>
      <c r="CU127" s="95"/>
      <c r="CV127" s="95"/>
      <c r="CW127" s="95"/>
      <c r="CX127" s="95"/>
      <c r="CY127" s="95"/>
      <c r="CZ127" s="95"/>
      <c r="DA127" s="95"/>
      <c r="DB127" s="95"/>
      <c r="DC127" s="95"/>
      <c r="DD127" s="95"/>
      <c r="DE127" s="95"/>
      <c r="DF127" s="95"/>
      <c r="DG127" s="95"/>
      <c r="DH127" s="95"/>
      <c r="DI127" s="95"/>
      <c r="DJ127" s="95"/>
      <c r="DK127" s="95"/>
      <c r="DL127" s="95"/>
      <c r="DM127" s="95"/>
      <c r="DN127" s="95"/>
      <c r="DO127" s="95"/>
      <c r="DP127" s="95"/>
      <c r="DQ127" s="95"/>
      <c r="DR127" s="95"/>
      <c r="DS127" s="95"/>
      <c r="DT127" s="95"/>
      <c r="DU127" s="95"/>
      <c r="DV127" s="95"/>
      <c r="DW127" s="95"/>
      <c r="DX127" s="95"/>
      <c r="DY127" s="95"/>
      <c r="DZ127" s="95"/>
      <c r="EA127" s="95"/>
      <c r="EB127" s="95"/>
      <c r="EC127" s="95"/>
      <c r="ED127" s="95"/>
      <c r="EE127" s="95"/>
      <c r="EF127" s="95"/>
      <c r="EG127" s="95"/>
      <c r="EH127" s="95"/>
      <c r="EI127" s="95"/>
      <c r="EJ127" s="95"/>
      <c r="EK127" s="95"/>
      <c r="EL127" s="95"/>
      <c r="EM127" s="95"/>
      <c r="EN127" s="95"/>
      <c r="EO127" s="95"/>
      <c r="EP127" s="95"/>
      <c r="EQ127" s="95"/>
      <c r="ER127" s="95"/>
      <c r="ES127" s="95"/>
      <c r="ET127" s="95"/>
      <c r="EU127" s="95"/>
      <c r="EV127" s="95"/>
      <c r="EW127" s="95"/>
      <c r="EX127" s="95"/>
      <c r="EY127" s="95"/>
      <c r="EZ127" s="95"/>
      <c r="FA127" s="95"/>
      <c r="FB127" s="95"/>
      <c r="FC127" s="95"/>
      <c r="FD127" s="95"/>
      <c r="FE127" s="95"/>
      <c r="FF127" s="95"/>
      <c r="FG127" s="95"/>
      <c r="FH127" s="95"/>
      <c r="FI127" s="95"/>
      <c r="FJ127" s="95"/>
      <c r="FK127" s="95"/>
      <c r="FL127" s="95"/>
      <c r="FM127" s="95"/>
      <c r="FN127" s="95"/>
      <c r="FO127" s="95"/>
      <c r="FP127" s="95"/>
      <c r="FQ127" s="95"/>
      <c r="FR127" s="95"/>
      <c r="FS127" s="95"/>
      <c r="FT127" s="95"/>
      <c r="FU127" s="95"/>
      <c r="FV127" s="95"/>
      <c r="FW127" s="95"/>
      <c r="FX127" s="95"/>
      <c r="FY127" s="95"/>
      <c r="FZ127" s="95"/>
      <c r="GA127" s="95"/>
      <c r="GB127" s="95"/>
      <c r="GC127" s="95"/>
      <c r="GD127" s="95"/>
      <c r="GE127" s="95"/>
      <c r="GF127" s="95"/>
      <c r="GG127" s="95"/>
      <c r="GH127" s="95"/>
      <c r="GI127" s="95"/>
      <c r="GJ127" s="95"/>
      <c r="GK127" s="95"/>
      <c r="GL127" s="95"/>
      <c r="GM127" s="95"/>
      <c r="GN127" s="95"/>
      <c r="GO127" s="95"/>
      <c r="GP127" s="95"/>
      <c r="GQ127" s="95"/>
      <c r="GR127" s="95"/>
      <c r="GS127" s="95"/>
      <c r="GT127" s="95"/>
      <c r="GU127" s="95"/>
      <c r="GV127" s="95"/>
      <c r="GW127" s="133"/>
      <c r="GX127" s="133"/>
      <c r="GY127" s="133"/>
      <c r="GZ127" s="133"/>
      <c r="HA127" s="133"/>
      <c r="HB127" s="133"/>
      <c r="HC127" s="133"/>
      <c r="HD127" s="133"/>
      <c r="HE127" s="133"/>
      <c r="HF127" s="133"/>
      <c r="HG127" s="95"/>
      <c r="HH127" s="95"/>
      <c r="HI127" s="95"/>
      <c r="HJ127" s="95"/>
      <c r="HK127" s="95"/>
      <c r="HL127" s="95"/>
      <c r="HM127" s="95"/>
      <c r="HN127" s="95"/>
      <c r="HO127" s="95"/>
      <c r="HP127" s="95"/>
      <c r="HQ127" s="95"/>
      <c r="HR127" s="95"/>
      <c r="HS127" s="95"/>
      <c r="HT127" s="95"/>
      <c r="HU127" s="95"/>
      <c r="HV127" s="95"/>
      <c r="HW127" s="95"/>
      <c r="HX127" s="95"/>
      <c r="HY127" s="95"/>
      <c r="HZ127" s="95"/>
      <c r="IA127" s="95"/>
      <c r="IB127" s="95"/>
      <c r="IC127" s="95"/>
      <c r="ID127" s="95"/>
      <c r="IE127" s="95"/>
      <c r="IF127" s="95"/>
      <c r="IG127" s="95"/>
      <c r="IH127" s="95"/>
      <c r="II127" s="95"/>
      <c r="IJ127" s="95"/>
      <c r="IK127" s="95"/>
      <c r="IL127" s="95"/>
      <c r="IM127" s="95"/>
      <c r="IN127" s="95"/>
      <c r="IO127" s="95"/>
      <c r="IP127" s="95"/>
      <c r="IQ127" s="95"/>
      <c r="IR127" s="95"/>
      <c r="IS127" s="95"/>
      <c r="IT127" s="95"/>
      <c r="IU127" s="95"/>
      <c r="IV127" s="95"/>
      <c r="IW127" s="95"/>
      <c r="IX127" s="95"/>
      <c r="IY127" s="95"/>
      <c r="IZ127" s="95"/>
      <c r="JA127" s="95"/>
      <c r="JB127" s="95"/>
      <c r="JC127" s="95"/>
      <c r="JD127" s="95"/>
      <c r="JE127" s="95"/>
      <c r="JF127" s="95"/>
      <c r="JG127" s="95"/>
      <c r="JH127" s="95"/>
      <c r="JI127" s="95"/>
      <c r="JJ127" s="95"/>
      <c r="JK127" s="95"/>
      <c r="JL127" s="95"/>
      <c r="JM127" s="95"/>
      <c r="JN127" s="95"/>
      <c r="JO127" s="95"/>
      <c r="JP127" s="95"/>
      <c r="JQ127" s="95"/>
      <c r="JR127" s="95"/>
      <c r="JS127" s="95"/>
      <c r="JT127" s="95"/>
      <c r="JU127" s="95"/>
      <c r="JV127" s="95"/>
      <c r="JW127" s="95"/>
      <c r="JX127" s="95"/>
      <c r="JY127" s="95"/>
      <c r="JZ127" s="95"/>
      <c r="KA127" s="95"/>
      <c r="KB127" s="95"/>
      <c r="KC127" s="95"/>
      <c r="KD127" s="95"/>
      <c r="KE127" s="95"/>
      <c r="KF127" s="95"/>
      <c r="KG127" s="95"/>
      <c r="KH127" s="95"/>
      <c r="KI127" s="95"/>
      <c r="KJ127" s="95"/>
      <c r="KK127" s="95"/>
      <c r="KL127" s="95"/>
      <c r="KM127" s="95"/>
      <c r="KN127" s="95"/>
      <c r="KO127" s="95"/>
      <c r="KP127" s="95"/>
      <c r="KQ127" s="95"/>
      <c r="KR127" s="95"/>
      <c r="KS127" s="95"/>
      <c r="KT127" s="95"/>
      <c r="KU127" s="95"/>
      <c r="KV127" s="95"/>
      <c r="KW127" s="95"/>
      <c r="KX127" s="95"/>
      <c r="KY127" s="95"/>
      <c r="KZ127" s="95"/>
      <c r="LA127" s="95"/>
      <c r="LB127" s="95"/>
      <c r="LC127" s="95"/>
      <c r="LD127" s="95"/>
      <c r="LE127" s="95"/>
      <c r="LF127" s="95"/>
      <c r="LG127" s="95"/>
      <c r="LH127" s="95"/>
      <c r="LI127" s="95"/>
      <c r="LJ127" s="95"/>
      <c r="LK127" s="95"/>
      <c r="LL127" s="95"/>
      <c r="LM127" s="95"/>
      <c r="LN127" s="95"/>
      <c r="LO127" s="95"/>
      <c r="LP127" s="95"/>
      <c r="LQ127" s="95"/>
      <c r="LR127" s="95"/>
      <c r="LS127" s="95"/>
    </row>
    <row r="128" spans="2:331" s="85" customFormat="1" ht="30" customHeight="1" thickBot="1">
      <c r="B128" s="86"/>
      <c r="C128" s="1815" t="s">
        <v>301</v>
      </c>
      <c r="D128" s="1815"/>
      <c r="E128" s="1815"/>
      <c r="F128" s="143">
        <v>0</v>
      </c>
      <c r="G128" s="143" t="e">
        <f>IF(COLUMN(F$128)-COLUMN($L$18)+1&lt;=ROUND($L$18,0)-7,F$128,0)</f>
        <v>#VALUE!</v>
      </c>
      <c r="H128" s="143" t="e">
        <f t="shared" ref="H128:BM128" si="33">IF(COLUMN(G$128)-COLUMN($L$18)+1&lt;=ROUND($L$18,0)-7,G$128,0)</f>
        <v>#VALUE!</v>
      </c>
      <c r="I128" s="143" t="e">
        <f t="shared" si="33"/>
        <v>#VALUE!</v>
      </c>
      <c r="J128" s="143" t="e">
        <f t="shared" si="33"/>
        <v>#VALUE!</v>
      </c>
      <c r="K128" s="143" t="e">
        <f t="shared" si="33"/>
        <v>#VALUE!</v>
      </c>
      <c r="L128" s="143" t="e">
        <f t="shared" si="33"/>
        <v>#VALUE!</v>
      </c>
      <c r="M128" s="143" t="e">
        <f t="shared" si="33"/>
        <v>#VALUE!</v>
      </c>
      <c r="N128" s="143" t="e">
        <f t="shared" si="33"/>
        <v>#VALUE!</v>
      </c>
      <c r="O128" s="143" t="e">
        <f t="shared" si="33"/>
        <v>#VALUE!</v>
      </c>
      <c r="P128" s="143" t="e">
        <f t="shared" si="33"/>
        <v>#VALUE!</v>
      </c>
      <c r="Q128" s="143" t="e">
        <f t="shared" si="33"/>
        <v>#VALUE!</v>
      </c>
      <c r="R128" s="143" t="e">
        <f t="shared" si="33"/>
        <v>#VALUE!</v>
      </c>
      <c r="S128" s="143" t="e">
        <f t="shared" si="33"/>
        <v>#VALUE!</v>
      </c>
      <c r="T128" s="143" t="e">
        <f t="shared" si="33"/>
        <v>#VALUE!</v>
      </c>
      <c r="U128" s="143" t="e">
        <f t="shared" si="33"/>
        <v>#VALUE!</v>
      </c>
      <c r="V128" s="143" t="e">
        <f t="shared" si="33"/>
        <v>#VALUE!</v>
      </c>
      <c r="W128" s="143" t="e">
        <f t="shared" si="33"/>
        <v>#VALUE!</v>
      </c>
      <c r="X128" s="143" t="e">
        <f t="shared" si="33"/>
        <v>#VALUE!</v>
      </c>
      <c r="Y128" s="143" t="e">
        <f t="shared" si="33"/>
        <v>#VALUE!</v>
      </c>
      <c r="Z128" s="143" t="e">
        <f t="shared" si="33"/>
        <v>#VALUE!</v>
      </c>
      <c r="AA128" s="143" t="e">
        <f t="shared" si="33"/>
        <v>#VALUE!</v>
      </c>
      <c r="AB128" s="143" t="e">
        <f t="shared" si="33"/>
        <v>#VALUE!</v>
      </c>
      <c r="AC128" s="143" t="e">
        <f t="shared" si="33"/>
        <v>#VALUE!</v>
      </c>
      <c r="AD128" s="143" t="e">
        <f t="shared" si="33"/>
        <v>#VALUE!</v>
      </c>
      <c r="AE128" s="143" t="e">
        <f t="shared" si="33"/>
        <v>#VALUE!</v>
      </c>
      <c r="AF128" s="143" t="e">
        <f t="shared" si="33"/>
        <v>#VALUE!</v>
      </c>
      <c r="AG128" s="143" t="e">
        <f t="shared" si="33"/>
        <v>#VALUE!</v>
      </c>
      <c r="AH128" s="143" t="e">
        <f t="shared" si="33"/>
        <v>#VALUE!</v>
      </c>
      <c r="AI128" s="143" t="e">
        <f t="shared" si="33"/>
        <v>#VALUE!</v>
      </c>
      <c r="AJ128" s="143" t="e">
        <f t="shared" si="33"/>
        <v>#VALUE!</v>
      </c>
      <c r="AK128" s="143" t="e">
        <f t="shared" si="33"/>
        <v>#VALUE!</v>
      </c>
      <c r="AL128" s="143" t="e">
        <f t="shared" si="33"/>
        <v>#VALUE!</v>
      </c>
      <c r="AM128" s="143" t="e">
        <f t="shared" si="33"/>
        <v>#VALUE!</v>
      </c>
      <c r="AN128" s="143" t="e">
        <f t="shared" si="33"/>
        <v>#VALUE!</v>
      </c>
      <c r="AO128" s="143" t="e">
        <f t="shared" si="33"/>
        <v>#VALUE!</v>
      </c>
      <c r="AP128" s="143" t="e">
        <f t="shared" si="33"/>
        <v>#VALUE!</v>
      </c>
      <c r="AQ128" s="143" t="e">
        <f t="shared" si="33"/>
        <v>#VALUE!</v>
      </c>
      <c r="AR128" s="143" t="e">
        <f t="shared" si="33"/>
        <v>#VALUE!</v>
      </c>
      <c r="AS128" s="143" t="e">
        <f t="shared" si="33"/>
        <v>#VALUE!</v>
      </c>
      <c r="AT128" s="143" t="e">
        <f t="shared" si="33"/>
        <v>#VALUE!</v>
      </c>
      <c r="AU128" s="143" t="e">
        <f t="shared" si="33"/>
        <v>#VALUE!</v>
      </c>
      <c r="AV128" s="143" t="e">
        <f t="shared" si="33"/>
        <v>#VALUE!</v>
      </c>
      <c r="AW128" s="143" t="e">
        <f t="shared" si="33"/>
        <v>#VALUE!</v>
      </c>
      <c r="AX128" s="143" t="e">
        <f t="shared" si="33"/>
        <v>#VALUE!</v>
      </c>
      <c r="AY128" s="143" t="e">
        <f t="shared" si="33"/>
        <v>#VALUE!</v>
      </c>
      <c r="AZ128" s="143" t="e">
        <f t="shared" si="33"/>
        <v>#VALUE!</v>
      </c>
      <c r="BA128" s="143" t="e">
        <f t="shared" si="33"/>
        <v>#VALUE!</v>
      </c>
      <c r="BB128" s="143" t="e">
        <f t="shared" si="33"/>
        <v>#VALUE!</v>
      </c>
      <c r="BC128" s="143" t="e">
        <f t="shared" si="33"/>
        <v>#VALUE!</v>
      </c>
      <c r="BD128" s="143" t="e">
        <f t="shared" si="33"/>
        <v>#VALUE!</v>
      </c>
      <c r="BE128" s="143" t="e">
        <f t="shared" si="33"/>
        <v>#VALUE!</v>
      </c>
      <c r="BF128" s="143" t="e">
        <f t="shared" si="33"/>
        <v>#VALUE!</v>
      </c>
      <c r="BG128" s="143" t="e">
        <f t="shared" si="33"/>
        <v>#VALUE!</v>
      </c>
      <c r="BH128" s="143" t="e">
        <f t="shared" si="33"/>
        <v>#VALUE!</v>
      </c>
      <c r="BI128" s="143" t="e">
        <f t="shared" si="33"/>
        <v>#VALUE!</v>
      </c>
      <c r="BJ128" s="143" t="e">
        <f t="shared" si="33"/>
        <v>#VALUE!</v>
      </c>
      <c r="BK128" s="143" t="e">
        <f t="shared" si="33"/>
        <v>#VALUE!</v>
      </c>
      <c r="BL128" s="143" t="e">
        <f t="shared" si="33"/>
        <v>#VALUE!</v>
      </c>
      <c r="BM128" s="143" t="e">
        <f t="shared" si="33"/>
        <v>#VALUE!</v>
      </c>
      <c r="BN128" s="95"/>
      <c r="BO128" s="95"/>
      <c r="BP128" s="95"/>
      <c r="BQ128" s="95"/>
      <c r="BR128" s="95"/>
      <c r="BS128" s="95"/>
      <c r="BT128" s="95"/>
      <c r="BU128" s="95"/>
      <c r="BV128" s="95"/>
      <c r="BW128" s="95"/>
      <c r="BX128" s="95"/>
      <c r="BY128" s="95"/>
      <c r="BZ128" s="95"/>
      <c r="CA128" s="95"/>
      <c r="CB128" s="95"/>
      <c r="CC128" s="95"/>
      <c r="CD128" s="95"/>
      <c r="CE128" s="95"/>
      <c r="CF128" s="95"/>
      <c r="CG128" s="95"/>
      <c r="CH128" s="95"/>
      <c r="CI128" s="95"/>
      <c r="CJ128" s="95"/>
      <c r="CK128" s="95"/>
      <c r="CL128" s="95"/>
      <c r="CM128" s="95"/>
      <c r="CN128" s="95"/>
      <c r="CO128" s="95"/>
      <c r="CP128" s="95"/>
      <c r="CQ128" s="95"/>
      <c r="CR128" s="95"/>
      <c r="CS128" s="95"/>
      <c r="CT128" s="95"/>
      <c r="CU128" s="95"/>
      <c r="CV128" s="95"/>
      <c r="CW128" s="95"/>
      <c r="CX128" s="95"/>
      <c r="CY128" s="95"/>
      <c r="CZ128" s="95"/>
      <c r="DA128" s="95"/>
      <c r="DB128" s="95"/>
      <c r="DC128" s="95"/>
      <c r="DD128" s="95"/>
      <c r="DE128" s="95"/>
      <c r="DF128" s="95"/>
      <c r="DG128" s="95"/>
      <c r="DH128" s="95"/>
      <c r="DI128" s="95"/>
      <c r="DJ128" s="95"/>
      <c r="DK128" s="95"/>
      <c r="DL128" s="95"/>
      <c r="DM128" s="95"/>
      <c r="DN128" s="95"/>
      <c r="DO128" s="95"/>
      <c r="DP128" s="95"/>
      <c r="DQ128" s="95"/>
      <c r="DR128" s="95"/>
      <c r="DS128" s="95"/>
      <c r="DT128" s="95"/>
      <c r="DU128" s="95"/>
      <c r="DV128" s="95"/>
      <c r="DW128" s="95"/>
      <c r="DX128" s="95"/>
      <c r="DY128" s="95"/>
      <c r="DZ128" s="95"/>
      <c r="EA128" s="95"/>
      <c r="EB128" s="95"/>
      <c r="EC128" s="95"/>
      <c r="ED128" s="95"/>
      <c r="EE128" s="95"/>
      <c r="EF128" s="95"/>
      <c r="EG128" s="95"/>
      <c r="EH128" s="95"/>
      <c r="EI128" s="95"/>
      <c r="EJ128" s="95"/>
      <c r="EK128" s="95"/>
      <c r="EL128" s="95"/>
      <c r="EM128" s="95"/>
      <c r="EN128" s="95"/>
      <c r="EO128" s="95"/>
      <c r="EP128" s="95"/>
      <c r="EQ128" s="95"/>
      <c r="ER128" s="95"/>
      <c r="ES128" s="95"/>
      <c r="ET128" s="95"/>
      <c r="EU128" s="95"/>
      <c r="EV128" s="95"/>
      <c r="EW128" s="95"/>
      <c r="EX128" s="95"/>
      <c r="EY128" s="95"/>
      <c r="EZ128" s="95"/>
      <c r="FA128" s="95"/>
      <c r="FB128" s="95"/>
      <c r="FC128" s="95"/>
      <c r="FD128" s="95"/>
      <c r="FE128" s="95"/>
      <c r="FF128" s="95"/>
      <c r="FG128" s="95"/>
      <c r="FH128" s="95"/>
      <c r="FI128" s="95"/>
      <c r="FJ128" s="95"/>
      <c r="FK128" s="95"/>
      <c r="FL128" s="95"/>
      <c r="FM128" s="95"/>
      <c r="FN128" s="95"/>
      <c r="FO128" s="95"/>
      <c r="FP128" s="95"/>
      <c r="FQ128" s="95"/>
      <c r="FR128" s="95"/>
      <c r="FS128" s="95"/>
      <c r="FT128" s="95"/>
      <c r="FU128" s="95"/>
      <c r="FV128" s="95"/>
      <c r="FW128" s="95"/>
      <c r="FX128" s="95"/>
      <c r="FY128" s="95"/>
      <c r="FZ128" s="95"/>
      <c r="GA128" s="95"/>
      <c r="GB128" s="95"/>
      <c r="GC128" s="95"/>
      <c r="GD128" s="95"/>
      <c r="GE128" s="95"/>
      <c r="GF128" s="95"/>
      <c r="GG128" s="95"/>
      <c r="GH128" s="95"/>
      <c r="GI128" s="95"/>
      <c r="GJ128" s="95"/>
      <c r="GK128" s="95"/>
      <c r="GL128" s="95"/>
      <c r="GM128" s="95"/>
      <c r="GN128" s="95"/>
      <c r="GO128" s="95"/>
      <c r="GP128" s="95"/>
      <c r="GQ128" s="95"/>
      <c r="GR128" s="95"/>
      <c r="GS128" s="95"/>
      <c r="GT128" s="95"/>
      <c r="GU128" s="95"/>
      <c r="GV128" s="95"/>
      <c r="GW128" s="133"/>
      <c r="GX128" s="133"/>
      <c r="GY128" s="133"/>
      <c r="GZ128" s="133"/>
      <c r="HA128" s="133"/>
      <c r="HB128" s="133"/>
      <c r="HC128" s="133"/>
      <c r="HD128" s="133"/>
      <c r="HE128" s="133"/>
      <c r="HF128" s="133"/>
      <c r="HG128" s="95"/>
      <c r="HH128" s="95"/>
      <c r="HI128" s="95"/>
      <c r="HJ128" s="95"/>
      <c r="HK128" s="95"/>
      <c r="HL128" s="95"/>
      <c r="HM128" s="95"/>
      <c r="HN128" s="95"/>
      <c r="HO128" s="95"/>
      <c r="HP128" s="95"/>
      <c r="HQ128" s="95"/>
      <c r="HR128" s="95"/>
      <c r="HS128" s="95"/>
      <c r="HT128" s="95"/>
      <c r="HU128" s="95"/>
      <c r="HV128" s="95"/>
      <c r="HW128" s="95"/>
      <c r="HX128" s="95"/>
      <c r="HY128" s="95"/>
      <c r="HZ128" s="95"/>
      <c r="IA128" s="95"/>
      <c r="IB128" s="95"/>
      <c r="IC128" s="95"/>
      <c r="ID128" s="95"/>
      <c r="IE128" s="95"/>
      <c r="IF128" s="95"/>
      <c r="IG128" s="95"/>
      <c r="IH128" s="95"/>
      <c r="II128" s="95"/>
      <c r="IJ128" s="95"/>
      <c r="IK128" s="95"/>
      <c r="IL128" s="95"/>
      <c r="IM128" s="95"/>
      <c r="IN128" s="95"/>
      <c r="IO128" s="95"/>
      <c r="IP128" s="95"/>
      <c r="IQ128" s="95"/>
      <c r="IR128" s="95"/>
      <c r="IS128" s="95"/>
      <c r="IT128" s="95"/>
      <c r="IU128" s="95"/>
      <c r="IV128" s="95"/>
      <c r="IW128" s="95"/>
      <c r="IX128" s="95"/>
      <c r="IY128" s="95"/>
      <c r="IZ128" s="95"/>
      <c r="JA128" s="95"/>
      <c r="JB128" s="95"/>
      <c r="JC128" s="95"/>
      <c r="JD128" s="95"/>
      <c r="JE128" s="95"/>
      <c r="JF128" s="95"/>
      <c r="JG128" s="95"/>
      <c r="JH128" s="95"/>
      <c r="JI128" s="95"/>
      <c r="JJ128" s="95"/>
      <c r="JK128" s="95"/>
      <c r="JL128" s="95"/>
      <c r="JM128" s="95"/>
      <c r="JN128" s="95"/>
      <c r="JO128" s="95"/>
      <c r="JP128" s="95"/>
      <c r="JQ128" s="95"/>
      <c r="JR128" s="95"/>
      <c r="JS128" s="95"/>
      <c r="JT128" s="95"/>
      <c r="JU128" s="95"/>
      <c r="JV128" s="95"/>
      <c r="JW128" s="95"/>
      <c r="JX128" s="95"/>
      <c r="JY128" s="95"/>
      <c r="JZ128" s="95"/>
      <c r="KA128" s="95"/>
      <c r="KB128" s="95"/>
      <c r="KC128" s="95"/>
      <c r="KD128" s="95"/>
      <c r="KE128" s="95"/>
      <c r="KF128" s="95"/>
      <c r="KG128" s="95"/>
      <c r="KH128" s="95"/>
      <c r="KI128" s="95"/>
      <c r="KJ128" s="95"/>
      <c r="KK128" s="95"/>
      <c r="KL128" s="95"/>
      <c r="KM128" s="95"/>
      <c r="KN128" s="95"/>
      <c r="KO128" s="95"/>
      <c r="KP128" s="95"/>
      <c r="KQ128" s="95"/>
      <c r="KR128" s="95"/>
      <c r="KS128" s="95"/>
      <c r="KT128" s="95"/>
      <c r="KU128" s="95"/>
      <c r="KV128" s="95"/>
      <c r="KW128" s="95"/>
      <c r="KX128" s="95"/>
      <c r="KY128" s="95"/>
      <c r="KZ128" s="95"/>
      <c r="LA128" s="95"/>
      <c r="LB128" s="95"/>
      <c r="LC128" s="95"/>
      <c r="LD128" s="95"/>
      <c r="LE128" s="95"/>
      <c r="LF128" s="95"/>
      <c r="LG128" s="95"/>
      <c r="LH128" s="95"/>
      <c r="LI128" s="95"/>
      <c r="LJ128" s="95"/>
      <c r="LK128" s="95"/>
      <c r="LL128" s="95"/>
      <c r="LM128" s="95"/>
      <c r="LN128" s="95"/>
      <c r="LO128" s="95"/>
      <c r="LP128" s="95"/>
      <c r="LQ128" s="95"/>
      <c r="LR128" s="95"/>
      <c r="LS128" s="95"/>
    </row>
    <row r="129" spans="2:331" s="85" customFormat="1" ht="21">
      <c r="B129" s="86"/>
      <c r="C129" s="1900" t="s">
        <v>255</v>
      </c>
      <c r="D129" s="1900"/>
      <c r="E129" s="1901"/>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44"/>
      <c r="AB129" s="144"/>
      <c r="AC129" s="144"/>
      <c r="AD129" s="144"/>
      <c r="AE129" s="144"/>
      <c r="AF129" s="144"/>
      <c r="AG129" s="144"/>
      <c r="AH129" s="144"/>
      <c r="AI129" s="144"/>
      <c r="AJ129" s="144"/>
      <c r="AK129" s="144"/>
      <c r="AL129" s="144"/>
      <c r="AM129" s="144"/>
      <c r="AN129" s="144"/>
      <c r="AO129" s="144"/>
      <c r="AP129" s="144"/>
      <c r="AQ129" s="144"/>
      <c r="AR129" s="144"/>
      <c r="AS129" s="144"/>
      <c r="AT129" s="144"/>
      <c r="AU129" s="144"/>
      <c r="AV129" s="144"/>
      <c r="AW129" s="144"/>
      <c r="AX129" s="144"/>
      <c r="AY129" s="144"/>
      <c r="AZ129" s="144"/>
      <c r="BA129" s="144"/>
      <c r="BB129" s="144"/>
      <c r="BC129" s="144"/>
      <c r="BD129" s="144"/>
      <c r="BE129" s="144"/>
      <c r="BF129" s="144"/>
      <c r="BG129" s="144"/>
      <c r="BH129" s="144"/>
      <c r="BI129" s="144"/>
      <c r="BJ129" s="144"/>
      <c r="BK129" s="144"/>
      <c r="BL129" s="144"/>
      <c r="BM129" s="144"/>
      <c r="BN129" s="95"/>
      <c r="BO129" s="95"/>
      <c r="BP129" s="95"/>
      <c r="BQ129" s="95"/>
      <c r="BR129" s="95"/>
      <c r="BS129" s="95"/>
      <c r="BT129" s="95"/>
      <c r="BU129" s="95"/>
      <c r="BV129" s="95"/>
      <c r="BW129" s="95"/>
      <c r="BX129" s="95"/>
      <c r="BY129" s="95"/>
      <c r="BZ129" s="95"/>
      <c r="CA129" s="95"/>
      <c r="CB129" s="95"/>
      <c r="CC129" s="95"/>
      <c r="CD129" s="95"/>
      <c r="CE129" s="95"/>
      <c r="CF129" s="95"/>
      <c r="CG129" s="95"/>
      <c r="CH129" s="95"/>
      <c r="CI129" s="95"/>
      <c r="CJ129" s="95"/>
      <c r="CK129" s="95"/>
      <c r="CL129" s="95"/>
      <c r="CM129" s="95"/>
      <c r="CN129" s="95"/>
      <c r="CO129" s="95"/>
      <c r="CP129" s="95"/>
      <c r="CQ129" s="95"/>
      <c r="CR129" s="95"/>
      <c r="CS129" s="95"/>
      <c r="CT129" s="95"/>
      <c r="CU129" s="95"/>
      <c r="CV129" s="95"/>
      <c r="CW129" s="95"/>
      <c r="CX129" s="95"/>
      <c r="CY129" s="95"/>
      <c r="CZ129" s="95"/>
      <c r="DA129" s="95"/>
      <c r="DB129" s="95"/>
      <c r="DC129" s="95"/>
      <c r="DD129" s="95"/>
      <c r="DE129" s="95"/>
      <c r="DF129" s="95"/>
      <c r="DG129" s="95"/>
      <c r="DH129" s="95"/>
      <c r="DI129" s="95"/>
      <c r="DJ129" s="95"/>
      <c r="DK129" s="95"/>
      <c r="DL129" s="95"/>
      <c r="DM129" s="95"/>
      <c r="DN129" s="95"/>
      <c r="DO129" s="95"/>
      <c r="DP129" s="95"/>
      <c r="DQ129" s="95"/>
      <c r="DR129" s="95"/>
      <c r="DS129" s="95"/>
      <c r="DT129" s="95"/>
      <c r="DU129" s="95"/>
      <c r="DV129" s="95"/>
      <c r="DW129" s="95"/>
      <c r="DX129" s="95"/>
      <c r="DY129" s="95"/>
      <c r="DZ129" s="95"/>
      <c r="EA129" s="95"/>
      <c r="EB129" s="95"/>
      <c r="EC129" s="95"/>
      <c r="ED129" s="95"/>
      <c r="EE129" s="95"/>
      <c r="EF129" s="95"/>
      <c r="EG129" s="95"/>
      <c r="EH129" s="95"/>
      <c r="EI129" s="95"/>
      <c r="EJ129" s="95"/>
      <c r="EK129" s="95"/>
      <c r="EL129" s="95"/>
      <c r="EM129" s="95"/>
      <c r="EN129" s="95"/>
      <c r="EO129" s="95"/>
      <c r="EP129" s="95"/>
      <c r="EQ129" s="95"/>
      <c r="ER129" s="95"/>
      <c r="ES129" s="95"/>
      <c r="ET129" s="95"/>
      <c r="EU129" s="95"/>
      <c r="EV129" s="95"/>
      <c r="EW129" s="95"/>
      <c r="EX129" s="95"/>
      <c r="EY129" s="95"/>
      <c r="EZ129" s="95"/>
      <c r="FA129" s="95"/>
      <c r="FB129" s="95"/>
      <c r="FC129" s="95"/>
      <c r="FD129" s="95"/>
      <c r="FE129" s="95"/>
      <c r="FF129" s="95"/>
      <c r="FG129" s="95"/>
      <c r="FH129" s="95"/>
      <c r="FI129" s="95"/>
      <c r="FJ129" s="95"/>
      <c r="FK129" s="95"/>
      <c r="FL129" s="95"/>
      <c r="FM129" s="95"/>
      <c r="FN129" s="95"/>
      <c r="FO129" s="95"/>
      <c r="FP129" s="95"/>
      <c r="FQ129" s="95"/>
      <c r="FR129" s="95"/>
      <c r="FS129" s="95"/>
      <c r="FT129" s="95"/>
      <c r="FU129" s="95"/>
      <c r="FV129" s="95"/>
      <c r="FW129" s="95"/>
      <c r="FX129" s="95"/>
      <c r="FY129" s="95"/>
      <c r="FZ129" s="95"/>
      <c r="GA129" s="95"/>
      <c r="GB129" s="95"/>
      <c r="GC129" s="95"/>
      <c r="GD129" s="95"/>
      <c r="GE129" s="95"/>
      <c r="GF129" s="95"/>
      <c r="GG129" s="95"/>
      <c r="GH129" s="95"/>
      <c r="GI129" s="95"/>
      <c r="GJ129" s="95"/>
      <c r="GK129" s="95"/>
      <c r="GL129" s="95"/>
      <c r="GM129" s="95"/>
      <c r="GN129" s="95"/>
      <c r="GO129" s="95"/>
      <c r="GP129" s="95"/>
      <c r="GQ129" s="95"/>
      <c r="GR129" s="95"/>
      <c r="GS129" s="95"/>
      <c r="GT129" s="95"/>
      <c r="GU129" s="95"/>
      <c r="GV129" s="95"/>
      <c r="GW129" s="133"/>
      <c r="GX129" s="133"/>
      <c r="GY129" s="133"/>
      <c r="GZ129" s="133"/>
      <c r="HA129" s="133"/>
      <c r="HB129" s="133"/>
      <c r="HC129" s="133"/>
      <c r="HD129" s="133"/>
      <c r="HE129" s="133"/>
      <c r="HF129" s="133"/>
      <c r="HG129" s="95"/>
      <c r="HH129" s="95"/>
      <c r="HI129" s="95"/>
      <c r="HJ129" s="95"/>
      <c r="HK129" s="95"/>
      <c r="HL129" s="95"/>
      <c r="HM129" s="95"/>
      <c r="HN129" s="95"/>
      <c r="HO129" s="95"/>
      <c r="HP129" s="95"/>
      <c r="HQ129" s="95"/>
      <c r="HR129" s="95"/>
      <c r="HS129" s="95"/>
      <c r="HT129" s="95"/>
      <c r="HU129" s="95"/>
      <c r="HV129" s="95"/>
      <c r="HW129" s="95"/>
      <c r="HX129" s="95"/>
      <c r="HY129" s="95"/>
      <c r="HZ129" s="95"/>
      <c r="IA129" s="95"/>
      <c r="IB129" s="95"/>
      <c r="IC129" s="95"/>
      <c r="ID129" s="95"/>
      <c r="IE129" s="95"/>
      <c r="IF129" s="95"/>
      <c r="IG129" s="95"/>
      <c r="IH129" s="95"/>
      <c r="II129" s="95"/>
      <c r="IJ129" s="95"/>
      <c r="IK129" s="95"/>
      <c r="IL129" s="95"/>
      <c r="IM129" s="95"/>
      <c r="IN129" s="95"/>
      <c r="IO129" s="95"/>
      <c r="IP129" s="95"/>
      <c r="IQ129" s="95"/>
      <c r="IR129" s="95"/>
      <c r="IS129" s="95"/>
      <c r="IT129" s="95"/>
      <c r="IU129" s="95"/>
      <c r="IV129" s="95"/>
      <c r="IW129" s="95"/>
      <c r="IX129" s="95"/>
      <c r="IY129" s="95"/>
      <c r="IZ129" s="95"/>
      <c r="JA129" s="95"/>
      <c r="JB129" s="95"/>
      <c r="JC129" s="95"/>
      <c r="JD129" s="95"/>
      <c r="JE129" s="95"/>
      <c r="JF129" s="95"/>
      <c r="JG129" s="95"/>
      <c r="JH129" s="95"/>
      <c r="JI129" s="95"/>
      <c r="JJ129" s="95"/>
      <c r="JK129" s="95"/>
      <c r="JL129" s="95"/>
      <c r="JM129" s="95"/>
      <c r="JN129" s="95"/>
      <c r="JO129" s="95"/>
      <c r="JP129" s="95"/>
      <c r="JQ129" s="95"/>
      <c r="JR129" s="95"/>
      <c r="JS129" s="95"/>
      <c r="JT129" s="95"/>
      <c r="JU129" s="95"/>
      <c r="JV129" s="95"/>
      <c r="JW129" s="95"/>
      <c r="JX129" s="95"/>
      <c r="JY129" s="95"/>
      <c r="JZ129" s="95"/>
      <c r="KA129" s="95"/>
      <c r="KB129" s="95"/>
      <c r="KC129" s="95"/>
      <c r="KD129" s="95"/>
      <c r="KE129" s="95"/>
      <c r="KF129" s="95"/>
      <c r="KG129" s="95"/>
      <c r="KH129" s="95"/>
      <c r="KI129" s="95"/>
      <c r="KJ129" s="95"/>
      <c r="KK129" s="95"/>
      <c r="KL129" s="95"/>
      <c r="KM129" s="95"/>
      <c r="KN129" s="95"/>
      <c r="KO129" s="95"/>
      <c r="KP129" s="95"/>
      <c r="KQ129" s="95"/>
      <c r="KR129" s="95"/>
      <c r="KS129" s="95"/>
      <c r="KT129" s="95"/>
      <c r="KU129" s="95"/>
      <c r="KV129" s="95"/>
      <c r="KW129" s="95"/>
      <c r="KX129" s="95"/>
      <c r="KY129" s="95"/>
      <c r="KZ129" s="95"/>
      <c r="LA129" s="95"/>
      <c r="LB129" s="95"/>
      <c r="LC129" s="95"/>
      <c r="LD129" s="95"/>
      <c r="LE129" s="95"/>
      <c r="LF129" s="95"/>
      <c r="LG129" s="95"/>
      <c r="LH129" s="95"/>
      <c r="LI129" s="95"/>
      <c r="LJ129" s="95"/>
      <c r="LK129" s="95"/>
      <c r="LL129" s="95"/>
      <c r="LM129" s="95"/>
      <c r="LN129" s="95"/>
      <c r="LO129" s="95"/>
      <c r="LP129" s="95"/>
      <c r="LQ129" s="95"/>
      <c r="LR129" s="95"/>
      <c r="LS129" s="95"/>
    </row>
    <row r="130" spans="2:331" s="85" customFormat="1" ht="30" customHeight="1">
      <c r="B130" s="86"/>
      <c r="C130" s="1815" t="s">
        <v>302</v>
      </c>
      <c r="D130" s="1815"/>
      <c r="E130" s="1815"/>
      <c r="F130" s="143">
        <v>0</v>
      </c>
      <c r="G130" s="143" t="e">
        <f>IF(COLUMN(F$130)-COLUMN($L$18)+1&lt;=ROUND($L$18,0)-7,F$130,0)</f>
        <v>#VALUE!</v>
      </c>
      <c r="H130" s="143" t="e">
        <f t="shared" ref="H130:BM130" si="34">IF(COLUMN(G$130)-COLUMN($L$18)+1&lt;=ROUND($L$18,0)-7,G$130,0)</f>
        <v>#VALUE!</v>
      </c>
      <c r="I130" s="143" t="e">
        <f t="shared" si="34"/>
        <v>#VALUE!</v>
      </c>
      <c r="J130" s="143" t="e">
        <f t="shared" si="34"/>
        <v>#VALUE!</v>
      </c>
      <c r="K130" s="143" t="e">
        <f t="shared" si="34"/>
        <v>#VALUE!</v>
      </c>
      <c r="L130" s="143" t="e">
        <f t="shared" si="34"/>
        <v>#VALUE!</v>
      </c>
      <c r="M130" s="143" t="e">
        <f t="shared" si="34"/>
        <v>#VALUE!</v>
      </c>
      <c r="N130" s="143" t="e">
        <f t="shared" si="34"/>
        <v>#VALUE!</v>
      </c>
      <c r="O130" s="143" t="e">
        <f t="shared" si="34"/>
        <v>#VALUE!</v>
      </c>
      <c r="P130" s="143" t="e">
        <f t="shared" si="34"/>
        <v>#VALUE!</v>
      </c>
      <c r="Q130" s="143" t="e">
        <f t="shared" si="34"/>
        <v>#VALUE!</v>
      </c>
      <c r="R130" s="143" t="e">
        <f t="shared" si="34"/>
        <v>#VALUE!</v>
      </c>
      <c r="S130" s="143" t="e">
        <f t="shared" si="34"/>
        <v>#VALUE!</v>
      </c>
      <c r="T130" s="143" t="e">
        <f t="shared" si="34"/>
        <v>#VALUE!</v>
      </c>
      <c r="U130" s="143" t="e">
        <f t="shared" si="34"/>
        <v>#VALUE!</v>
      </c>
      <c r="V130" s="143" t="e">
        <f t="shared" si="34"/>
        <v>#VALUE!</v>
      </c>
      <c r="W130" s="143" t="e">
        <f t="shared" si="34"/>
        <v>#VALUE!</v>
      </c>
      <c r="X130" s="143" t="e">
        <f t="shared" si="34"/>
        <v>#VALUE!</v>
      </c>
      <c r="Y130" s="143" t="e">
        <f t="shared" si="34"/>
        <v>#VALUE!</v>
      </c>
      <c r="Z130" s="143" t="e">
        <f t="shared" si="34"/>
        <v>#VALUE!</v>
      </c>
      <c r="AA130" s="143" t="e">
        <f t="shared" si="34"/>
        <v>#VALUE!</v>
      </c>
      <c r="AB130" s="143" t="e">
        <f t="shared" si="34"/>
        <v>#VALUE!</v>
      </c>
      <c r="AC130" s="143" t="e">
        <f t="shared" si="34"/>
        <v>#VALUE!</v>
      </c>
      <c r="AD130" s="143" t="e">
        <f t="shared" si="34"/>
        <v>#VALUE!</v>
      </c>
      <c r="AE130" s="143" t="e">
        <f t="shared" si="34"/>
        <v>#VALUE!</v>
      </c>
      <c r="AF130" s="143" t="e">
        <f t="shared" si="34"/>
        <v>#VALUE!</v>
      </c>
      <c r="AG130" s="143" t="e">
        <f t="shared" si="34"/>
        <v>#VALUE!</v>
      </c>
      <c r="AH130" s="143" t="e">
        <f t="shared" si="34"/>
        <v>#VALUE!</v>
      </c>
      <c r="AI130" s="143" t="e">
        <f t="shared" si="34"/>
        <v>#VALUE!</v>
      </c>
      <c r="AJ130" s="143" t="e">
        <f t="shared" si="34"/>
        <v>#VALUE!</v>
      </c>
      <c r="AK130" s="143" t="e">
        <f t="shared" si="34"/>
        <v>#VALUE!</v>
      </c>
      <c r="AL130" s="143" t="e">
        <f t="shared" si="34"/>
        <v>#VALUE!</v>
      </c>
      <c r="AM130" s="143" t="e">
        <f t="shared" si="34"/>
        <v>#VALUE!</v>
      </c>
      <c r="AN130" s="143" t="e">
        <f t="shared" si="34"/>
        <v>#VALUE!</v>
      </c>
      <c r="AO130" s="143" t="e">
        <f t="shared" si="34"/>
        <v>#VALUE!</v>
      </c>
      <c r="AP130" s="143" t="e">
        <f t="shared" si="34"/>
        <v>#VALUE!</v>
      </c>
      <c r="AQ130" s="143" t="e">
        <f t="shared" si="34"/>
        <v>#VALUE!</v>
      </c>
      <c r="AR130" s="143" t="e">
        <f t="shared" si="34"/>
        <v>#VALUE!</v>
      </c>
      <c r="AS130" s="143" t="e">
        <f t="shared" si="34"/>
        <v>#VALUE!</v>
      </c>
      <c r="AT130" s="143" t="e">
        <f t="shared" si="34"/>
        <v>#VALUE!</v>
      </c>
      <c r="AU130" s="143" t="e">
        <f t="shared" si="34"/>
        <v>#VALUE!</v>
      </c>
      <c r="AV130" s="143" t="e">
        <f t="shared" si="34"/>
        <v>#VALUE!</v>
      </c>
      <c r="AW130" s="143" t="e">
        <f t="shared" si="34"/>
        <v>#VALUE!</v>
      </c>
      <c r="AX130" s="143" t="e">
        <f t="shared" si="34"/>
        <v>#VALUE!</v>
      </c>
      <c r="AY130" s="143" t="e">
        <f t="shared" si="34"/>
        <v>#VALUE!</v>
      </c>
      <c r="AZ130" s="143" t="e">
        <f t="shared" si="34"/>
        <v>#VALUE!</v>
      </c>
      <c r="BA130" s="143" t="e">
        <f t="shared" si="34"/>
        <v>#VALUE!</v>
      </c>
      <c r="BB130" s="143" t="e">
        <f t="shared" si="34"/>
        <v>#VALUE!</v>
      </c>
      <c r="BC130" s="143" t="e">
        <f t="shared" si="34"/>
        <v>#VALUE!</v>
      </c>
      <c r="BD130" s="143" t="e">
        <f t="shared" si="34"/>
        <v>#VALUE!</v>
      </c>
      <c r="BE130" s="143" t="e">
        <f t="shared" si="34"/>
        <v>#VALUE!</v>
      </c>
      <c r="BF130" s="143" t="e">
        <f t="shared" si="34"/>
        <v>#VALUE!</v>
      </c>
      <c r="BG130" s="143" t="e">
        <f t="shared" si="34"/>
        <v>#VALUE!</v>
      </c>
      <c r="BH130" s="143" t="e">
        <f t="shared" si="34"/>
        <v>#VALUE!</v>
      </c>
      <c r="BI130" s="143" t="e">
        <f t="shared" si="34"/>
        <v>#VALUE!</v>
      </c>
      <c r="BJ130" s="143" t="e">
        <f t="shared" si="34"/>
        <v>#VALUE!</v>
      </c>
      <c r="BK130" s="143" t="e">
        <f t="shared" si="34"/>
        <v>#VALUE!</v>
      </c>
      <c r="BL130" s="143" t="e">
        <f t="shared" si="34"/>
        <v>#VALUE!</v>
      </c>
      <c r="BM130" s="143" t="e">
        <f t="shared" si="34"/>
        <v>#VALUE!</v>
      </c>
      <c r="BN130" s="95"/>
      <c r="BO130" s="95"/>
      <c r="BP130" s="95"/>
      <c r="BQ130" s="95"/>
      <c r="BR130" s="95"/>
      <c r="BS130" s="95"/>
      <c r="BT130" s="95"/>
      <c r="BU130" s="95"/>
      <c r="BV130" s="95"/>
      <c r="BW130" s="95"/>
      <c r="BX130" s="95"/>
      <c r="BY130" s="95"/>
      <c r="BZ130" s="95"/>
      <c r="CA130" s="95"/>
      <c r="CB130" s="95"/>
      <c r="CC130" s="95"/>
      <c r="CD130" s="95"/>
      <c r="CE130" s="95"/>
      <c r="CF130" s="95"/>
      <c r="CG130" s="95"/>
      <c r="CH130" s="95"/>
      <c r="CI130" s="95"/>
      <c r="CJ130" s="95"/>
      <c r="CK130" s="95"/>
      <c r="CL130" s="95"/>
      <c r="CM130" s="95"/>
      <c r="CN130" s="95"/>
      <c r="CO130" s="95"/>
      <c r="CP130" s="95"/>
      <c r="CQ130" s="95"/>
      <c r="CR130" s="95"/>
      <c r="CS130" s="95"/>
      <c r="CT130" s="95"/>
      <c r="CU130" s="95"/>
      <c r="CV130" s="95"/>
      <c r="CW130" s="95"/>
      <c r="CX130" s="95"/>
      <c r="CY130" s="95"/>
      <c r="CZ130" s="95"/>
      <c r="DA130" s="95"/>
      <c r="DB130" s="95"/>
      <c r="DC130" s="95"/>
      <c r="DD130" s="95"/>
      <c r="DE130" s="95"/>
      <c r="DF130" s="95"/>
      <c r="DG130" s="95"/>
      <c r="DH130" s="95"/>
      <c r="DI130" s="95"/>
      <c r="DJ130" s="95"/>
      <c r="DK130" s="95"/>
      <c r="DL130" s="95"/>
      <c r="DM130" s="95"/>
      <c r="DN130" s="95"/>
      <c r="DO130" s="95"/>
      <c r="DP130" s="95"/>
      <c r="DQ130" s="95"/>
      <c r="DR130" s="95"/>
      <c r="DS130" s="95"/>
      <c r="DT130" s="95"/>
      <c r="DU130" s="95"/>
      <c r="DV130" s="95"/>
      <c r="DW130" s="95"/>
      <c r="DX130" s="95"/>
      <c r="DY130" s="95"/>
      <c r="DZ130" s="95"/>
      <c r="EA130" s="95"/>
      <c r="EB130" s="95"/>
      <c r="EC130" s="95"/>
      <c r="ED130" s="95"/>
      <c r="EE130" s="95"/>
      <c r="EF130" s="95"/>
      <c r="EG130" s="95"/>
      <c r="EH130" s="95"/>
      <c r="EI130" s="95"/>
      <c r="EJ130" s="95"/>
      <c r="EK130" s="95"/>
      <c r="EL130" s="95"/>
      <c r="EM130" s="95"/>
      <c r="EN130" s="95"/>
      <c r="EO130" s="95"/>
      <c r="EP130" s="95"/>
      <c r="EQ130" s="95"/>
      <c r="ER130" s="95"/>
      <c r="ES130" s="95"/>
      <c r="ET130" s="95"/>
      <c r="EU130" s="95"/>
      <c r="EV130" s="95"/>
      <c r="EW130" s="95"/>
      <c r="EX130" s="95"/>
      <c r="EY130" s="95"/>
      <c r="EZ130" s="95"/>
      <c r="FA130" s="95"/>
      <c r="FB130" s="95"/>
      <c r="FC130" s="95"/>
      <c r="FD130" s="95"/>
      <c r="FE130" s="95"/>
      <c r="FF130" s="95"/>
      <c r="FG130" s="95"/>
      <c r="FH130" s="95"/>
      <c r="FI130" s="95"/>
      <c r="FJ130" s="95"/>
      <c r="FK130" s="95"/>
      <c r="FL130" s="95"/>
      <c r="FM130" s="95"/>
      <c r="FN130" s="95"/>
      <c r="FO130" s="95"/>
      <c r="FP130" s="95"/>
      <c r="FQ130" s="95"/>
      <c r="FR130" s="95"/>
      <c r="FS130" s="95"/>
      <c r="FT130" s="95"/>
      <c r="FU130" s="95"/>
      <c r="FV130" s="95"/>
      <c r="FW130" s="95"/>
      <c r="FX130" s="95"/>
      <c r="FY130" s="95"/>
      <c r="FZ130" s="95"/>
      <c r="GA130" s="95"/>
      <c r="GB130" s="95"/>
      <c r="GC130" s="95"/>
      <c r="GD130" s="95"/>
      <c r="GE130" s="95"/>
      <c r="GF130" s="95"/>
      <c r="GG130" s="95"/>
      <c r="GH130" s="95"/>
      <c r="GI130" s="95"/>
      <c r="GJ130" s="95"/>
      <c r="GK130" s="95"/>
      <c r="GL130" s="95"/>
      <c r="GM130" s="95"/>
      <c r="GN130" s="95"/>
      <c r="GO130" s="95"/>
      <c r="GP130" s="95"/>
      <c r="GQ130" s="95"/>
      <c r="GR130" s="95"/>
      <c r="GS130" s="95"/>
      <c r="GT130" s="95"/>
      <c r="GU130" s="95"/>
      <c r="GV130" s="95"/>
      <c r="GW130" s="133"/>
      <c r="GX130" s="133"/>
      <c r="GY130" s="133"/>
      <c r="GZ130" s="133"/>
      <c r="HA130" s="133"/>
      <c r="HB130" s="133"/>
      <c r="HC130" s="133"/>
      <c r="HD130" s="133"/>
      <c r="HE130" s="133"/>
      <c r="HF130" s="133"/>
      <c r="HG130" s="95"/>
      <c r="HH130" s="95"/>
      <c r="HI130" s="95"/>
      <c r="HJ130" s="95"/>
      <c r="HK130" s="95"/>
      <c r="HL130" s="95"/>
      <c r="HM130" s="95"/>
      <c r="HN130" s="95"/>
      <c r="HO130" s="95"/>
      <c r="HP130" s="95"/>
      <c r="HQ130" s="95"/>
      <c r="HR130" s="95"/>
      <c r="HS130" s="95"/>
      <c r="HT130" s="95"/>
      <c r="HU130" s="95"/>
      <c r="HV130" s="95"/>
      <c r="HW130" s="95"/>
      <c r="HX130" s="95"/>
      <c r="HY130" s="95"/>
      <c r="HZ130" s="95"/>
      <c r="IA130" s="95"/>
      <c r="IB130" s="95"/>
      <c r="IC130" s="95"/>
      <c r="ID130" s="95"/>
      <c r="IE130" s="95"/>
      <c r="IF130" s="95"/>
      <c r="IG130" s="95"/>
      <c r="IH130" s="95"/>
      <c r="II130" s="95"/>
      <c r="IJ130" s="95"/>
      <c r="IK130" s="95"/>
      <c r="IL130" s="95"/>
      <c r="IM130" s="95"/>
      <c r="IN130" s="95"/>
      <c r="IO130" s="95"/>
      <c r="IP130" s="95"/>
      <c r="IQ130" s="95"/>
      <c r="IR130" s="95"/>
      <c r="IS130" s="95"/>
      <c r="IT130" s="95"/>
      <c r="IU130" s="95"/>
      <c r="IV130" s="95"/>
      <c r="IW130" s="95"/>
      <c r="IX130" s="95"/>
      <c r="IY130" s="95"/>
      <c r="IZ130" s="95"/>
      <c r="JA130" s="95"/>
      <c r="JB130" s="95"/>
      <c r="JC130" s="95"/>
      <c r="JD130" s="95"/>
      <c r="JE130" s="95"/>
      <c r="JF130" s="95"/>
      <c r="JG130" s="95"/>
      <c r="JH130" s="95"/>
      <c r="JI130" s="95"/>
      <c r="JJ130" s="95"/>
      <c r="JK130" s="95"/>
      <c r="JL130" s="95"/>
      <c r="JM130" s="95"/>
      <c r="JN130" s="95"/>
      <c r="JO130" s="95"/>
      <c r="JP130" s="95"/>
      <c r="JQ130" s="95"/>
      <c r="JR130" s="95"/>
      <c r="JS130" s="95"/>
      <c r="JT130" s="95"/>
      <c r="JU130" s="95"/>
      <c r="JV130" s="95"/>
      <c r="JW130" s="95"/>
      <c r="JX130" s="95"/>
      <c r="JY130" s="95"/>
      <c r="JZ130" s="95"/>
      <c r="KA130" s="95"/>
      <c r="KB130" s="95"/>
      <c r="KC130" s="95"/>
      <c r="KD130" s="95"/>
      <c r="KE130" s="95"/>
      <c r="KF130" s="95"/>
      <c r="KG130" s="95"/>
      <c r="KH130" s="95"/>
      <c r="KI130" s="95"/>
      <c r="KJ130" s="95"/>
      <c r="KK130" s="95"/>
      <c r="KL130" s="95"/>
      <c r="KM130" s="95"/>
      <c r="KN130" s="95"/>
      <c r="KO130" s="95"/>
      <c r="KP130" s="95"/>
      <c r="KQ130" s="95"/>
      <c r="KR130" s="95"/>
      <c r="KS130" s="95"/>
      <c r="KT130" s="95"/>
      <c r="KU130" s="95"/>
      <c r="KV130" s="95"/>
      <c r="KW130" s="95"/>
      <c r="KX130" s="95"/>
      <c r="KY130" s="95"/>
      <c r="KZ130" s="95"/>
      <c r="LA130" s="95"/>
      <c r="LB130" s="95"/>
      <c r="LC130" s="95"/>
      <c r="LD130" s="95"/>
      <c r="LE130" s="95"/>
      <c r="LF130" s="95"/>
      <c r="LG130" s="95"/>
      <c r="LH130" s="95"/>
      <c r="LI130" s="95"/>
      <c r="LJ130" s="95"/>
      <c r="LK130" s="95"/>
      <c r="LL130" s="95"/>
      <c r="LM130" s="95"/>
      <c r="LN130" s="95"/>
      <c r="LO130" s="95"/>
      <c r="LP130" s="95"/>
      <c r="LQ130" s="95"/>
      <c r="LR130" s="95"/>
      <c r="LS130" s="95"/>
    </row>
    <row r="131" spans="2:331" s="85" customFormat="1" ht="30" customHeight="1" thickBot="1">
      <c r="B131" s="86"/>
      <c r="C131" s="1815" t="s">
        <v>303</v>
      </c>
      <c r="D131" s="1815"/>
      <c r="E131" s="1815"/>
      <c r="F131" s="143">
        <v>0</v>
      </c>
      <c r="G131" s="143" t="e">
        <f>IF(COLUMN(F$131)-COLUMN($L$18)+1&lt;=ROUND($L$18,0)-7,F$131,0)</f>
        <v>#VALUE!</v>
      </c>
      <c r="H131" s="143" t="e">
        <f t="shared" ref="H131:BM131" si="35">IF(COLUMN(G$131)-COLUMN($L$18)+1&lt;=ROUND($L$18,0)-7,G$131,0)</f>
        <v>#VALUE!</v>
      </c>
      <c r="I131" s="143" t="e">
        <f t="shared" si="35"/>
        <v>#VALUE!</v>
      </c>
      <c r="J131" s="143" t="e">
        <f t="shared" si="35"/>
        <v>#VALUE!</v>
      </c>
      <c r="K131" s="143" t="e">
        <f t="shared" si="35"/>
        <v>#VALUE!</v>
      </c>
      <c r="L131" s="143" t="e">
        <f t="shared" si="35"/>
        <v>#VALUE!</v>
      </c>
      <c r="M131" s="143" t="e">
        <f t="shared" si="35"/>
        <v>#VALUE!</v>
      </c>
      <c r="N131" s="143" t="e">
        <f t="shared" si="35"/>
        <v>#VALUE!</v>
      </c>
      <c r="O131" s="143" t="e">
        <f t="shared" si="35"/>
        <v>#VALUE!</v>
      </c>
      <c r="P131" s="143" t="e">
        <f t="shared" si="35"/>
        <v>#VALUE!</v>
      </c>
      <c r="Q131" s="143" t="e">
        <f t="shared" si="35"/>
        <v>#VALUE!</v>
      </c>
      <c r="R131" s="143" t="e">
        <f t="shared" si="35"/>
        <v>#VALUE!</v>
      </c>
      <c r="S131" s="143" t="e">
        <f t="shared" si="35"/>
        <v>#VALUE!</v>
      </c>
      <c r="T131" s="143" t="e">
        <f t="shared" si="35"/>
        <v>#VALUE!</v>
      </c>
      <c r="U131" s="143" t="e">
        <f t="shared" si="35"/>
        <v>#VALUE!</v>
      </c>
      <c r="V131" s="143" t="e">
        <f t="shared" si="35"/>
        <v>#VALUE!</v>
      </c>
      <c r="W131" s="143" t="e">
        <f t="shared" si="35"/>
        <v>#VALUE!</v>
      </c>
      <c r="X131" s="143" t="e">
        <f t="shared" si="35"/>
        <v>#VALUE!</v>
      </c>
      <c r="Y131" s="143" t="e">
        <f t="shared" si="35"/>
        <v>#VALUE!</v>
      </c>
      <c r="Z131" s="143" t="e">
        <f t="shared" si="35"/>
        <v>#VALUE!</v>
      </c>
      <c r="AA131" s="143" t="e">
        <f t="shared" si="35"/>
        <v>#VALUE!</v>
      </c>
      <c r="AB131" s="143" t="e">
        <f t="shared" si="35"/>
        <v>#VALUE!</v>
      </c>
      <c r="AC131" s="143" t="e">
        <f t="shared" si="35"/>
        <v>#VALUE!</v>
      </c>
      <c r="AD131" s="143" t="e">
        <f t="shared" si="35"/>
        <v>#VALUE!</v>
      </c>
      <c r="AE131" s="143" t="e">
        <f t="shared" si="35"/>
        <v>#VALUE!</v>
      </c>
      <c r="AF131" s="143" t="e">
        <f t="shared" si="35"/>
        <v>#VALUE!</v>
      </c>
      <c r="AG131" s="143" t="e">
        <f t="shared" si="35"/>
        <v>#VALUE!</v>
      </c>
      <c r="AH131" s="143" t="e">
        <f t="shared" si="35"/>
        <v>#VALUE!</v>
      </c>
      <c r="AI131" s="143" t="e">
        <f t="shared" si="35"/>
        <v>#VALUE!</v>
      </c>
      <c r="AJ131" s="143" t="e">
        <f t="shared" si="35"/>
        <v>#VALUE!</v>
      </c>
      <c r="AK131" s="143" t="e">
        <f t="shared" si="35"/>
        <v>#VALUE!</v>
      </c>
      <c r="AL131" s="143" t="e">
        <f t="shared" si="35"/>
        <v>#VALUE!</v>
      </c>
      <c r="AM131" s="143" t="e">
        <f t="shared" si="35"/>
        <v>#VALUE!</v>
      </c>
      <c r="AN131" s="143" t="e">
        <f t="shared" si="35"/>
        <v>#VALUE!</v>
      </c>
      <c r="AO131" s="143" t="e">
        <f t="shared" si="35"/>
        <v>#VALUE!</v>
      </c>
      <c r="AP131" s="143" t="e">
        <f t="shared" si="35"/>
        <v>#VALUE!</v>
      </c>
      <c r="AQ131" s="143" t="e">
        <f t="shared" si="35"/>
        <v>#VALUE!</v>
      </c>
      <c r="AR131" s="143" t="e">
        <f t="shared" si="35"/>
        <v>#VALUE!</v>
      </c>
      <c r="AS131" s="143" t="e">
        <f t="shared" si="35"/>
        <v>#VALUE!</v>
      </c>
      <c r="AT131" s="143" t="e">
        <f t="shared" si="35"/>
        <v>#VALUE!</v>
      </c>
      <c r="AU131" s="143" t="e">
        <f t="shared" si="35"/>
        <v>#VALUE!</v>
      </c>
      <c r="AV131" s="143" t="e">
        <f t="shared" si="35"/>
        <v>#VALUE!</v>
      </c>
      <c r="AW131" s="143" t="e">
        <f t="shared" si="35"/>
        <v>#VALUE!</v>
      </c>
      <c r="AX131" s="143" t="e">
        <f t="shared" si="35"/>
        <v>#VALUE!</v>
      </c>
      <c r="AY131" s="143" t="e">
        <f t="shared" si="35"/>
        <v>#VALUE!</v>
      </c>
      <c r="AZ131" s="143" t="e">
        <f t="shared" si="35"/>
        <v>#VALUE!</v>
      </c>
      <c r="BA131" s="143" t="e">
        <f t="shared" si="35"/>
        <v>#VALUE!</v>
      </c>
      <c r="BB131" s="143" t="e">
        <f t="shared" si="35"/>
        <v>#VALUE!</v>
      </c>
      <c r="BC131" s="143" t="e">
        <f t="shared" si="35"/>
        <v>#VALUE!</v>
      </c>
      <c r="BD131" s="143" t="e">
        <f t="shared" si="35"/>
        <v>#VALUE!</v>
      </c>
      <c r="BE131" s="143" t="e">
        <f t="shared" si="35"/>
        <v>#VALUE!</v>
      </c>
      <c r="BF131" s="143" t="e">
        <f t="shared" si="35"/>
        <v>#VALUE!</v>
      </c>
      <c r="BG131" s="143" t="e">
        <f t="shared" si="35"/>
        <v>#VALUE!</v>
      </c>
      <c r="BH131" s="143" t="e">
        <f t="shared" si="35"/>
        <v>#VALUE!</v>
      </c>
      <c r="BI131" s="143" t="e">
        <f t="shared" si="35"/>
        <v>#VALUE!</v>
      </c>
      <c r="BJ131" s="143" t="e">
        <f t="shared" si="35"/>
        <v>#VALUE!</v>
      </c>
      <c r="BK131" s="143" t="e">
        <f t="shared" si="35"/>
        <v>#VALUE!</v>
      </c>
      <c r="BL131" s="143" t="e">
        <f t="shared" si="35"/>
        <v>#VALUE!</v>
      </c>
      <c r="BM131" s="143" t="e">
        <f t="shared" si="35"/>
        <v>#VALUE!</v>
      </c>
      <c r="BN131" s="95"/>
      <c r="BO131" s="95"/>
      <c r="BP131" s="95"/>
      <c r="BQ131" s="95"/>
      <c r="BR131" s="95"/>
      <c r="BS131" s="95"/>
      <c r="BT131" s="95"/>
      <c r="BU131" s="95"/>
      <c r="BV131" s="95"/>
      <c r="BW131" s="95"/>
      <c r="BX131" s="95"/>
      <c r="BY131" s="95"/>
      <c r="BZ131" s="95"/>
      <c r="CA131" s="95"/>
      <c r="CB131" s="95"/>
      <c r="CC131" s="95"/>
      <c r="CD131" s="95"/>
      <c r="CE131" s="95"/>
      <c r="CF131" s="95"/>
      <c r="CG131" s="95"/>
      <c r="CH131" s="95"/>
      <c r="CI131" s="95"/>
      <c r="CJ131" s="95"/>
      <c r="CK131" s="95"/>
      <c r="CL131" s="95"/>
      <c r="CM131" s="95"/>
      <c r="CN131" s="95"/>
      <c r="CO131" s="95"/>
      <c r="CP131" s="95"/>
      <c r="CQ131" s="95"/>
      <c r="CR131" s="95"/>
      <c r="CS131" s="95"/>
      <c r="CT131" s="95"/>
      <c r="CU131" s="95"/>
      <c r="CV131" s="95"/>
      <c r="CW131" s="95"/>
      <c r="CX131" s="95"/>
      <c r="CY131" s="95"/>
      <c r="CZ131" s="95"/>
      <c r="DA131" s="95"/>
      <c r="DB131" s="95"/>
      <c r="DC131" s="95"/>
      <c r="DD131" s="95"/>
      <c r="DE131" s="95"/>
      <c r="DF131" s="95"/>
      <c r="DG131" s="95"/>
      <c r="DH131" s="95"/>
      <c r="DI131" s="95"/>
      <c r="DJ131" s="95"/>
      <c r="DK131" s="95"/>
      <c r="DL131" s="95"/>
      <c r="DM131" s="95"/>
      <c r="DN131" s="95"/>
      <c r="DO131" s="95"/>
      <c r="DP131" s="95"/>
      <c r="DQ131" s="95"/>
      <c r="DR131" s="95"/>
      <c r="DS131" s="95"/>
      <c r="DT131" s="95"/>
      <c r="DU131" s="95"/>
      <c r="DV131" s="95"/>
      <c r="DW131" s="95"/>
      <c r="DX131" s="95"/>
      <c r="DY131" s="95"/>
      <c r="DZ131" s="95"/>
      <c r="EA131" s="95"/>
      <c r="EB131" s="95"/>
      <c r="EC131" s="95"/>
      <c r="ED131" s="95"/>
      <c r="EE131" s="95"/>
      <c r="EF131" s="95"/>
      <c r="EG131" s="95"/>
      <c r="EH131" s="95"/>
      <c r="EI131" s="95"/>
      <c r="EJ131" s="95"/>
      <c r="EK131" s="95"/>
      <c r="EL131" s="95"/>
      <c r="EM131" s="95"/>
      <c r="EN131" s="95"/>
      <c r="EO131" s="95"/>
      <c r="EP131" s="95"/>
      <c r="EQ131" s="95"/>
      <c r="ER131" s="95"/>
      <c r="ES131" s="95"/>
      <c r="ET131" s="95"/>
      <c r="EU131" s="95"/>
      <c r="EV131" s="95"/>
      <c r="EW131" s="95"/>
      <c r="EX131" s="95"/>
      <c r="EY131" s="95"/>
      <c r="EZ131" s="95"/>
      <c r="FA131" s="95"/>
      <c r="FB131" s="95"/>
      <c r="FC131" s="95"/>
      <c r="FD131" s="95"/>
      <c r="FE131" s="95"/>
      <c r="FF131" s="95"/>
      <c r="FG131" s="95"/>
      <c r="FH131" s="95"/>
      <c r="FI131" s="95"/>
      <c r="FJ131" s="95"/>
      <c r="FK131" s="95"/>
      <c r="FL131" s="95"/>
      <c r="FM131" s="95"/>
      <c r="FN131" s="95"/>
      <c r="FO131" s="95"/>
      <c r="FP131" s="95"/>
      <c r="FQ131" s="95"/>
      <c r="FR131" s="95"/>
      <c r="FS131" s="95"/>
      <c r="FT131" s="95"/>
      <c r="FU131" s="95"/>
      <c r="FV131" s="95"/>
      <c r="FW131" s="95"/>
      <c r="FX131" s="95"/>
      <c r="FY131" s="95"/>
      <c r="FZ131" s="95"/>
      <c r="GA131" s="95"/>
      <c r="GB131" s="95"/>
      <c r="GC131" s="95"/>
      <c r="GD131" s="95"/>
      <c r="GE131" s="95"/>
      <c r="GF131" s="95"/>
      <c r="GG131" s="95"/>
      <c r="GH131" s="95"/>
      <c r="GI131" s="95"/>
      <c r="GJ131" s="95"/>
      <c r="GK131" s="95"/>
      <c r="GL131" s="95"/>
      <c r="GM131" s="95"/>
      <c r="GN131" s="95"/>
      <c r="GO131" s="95"/>
      <c r="GP131" s="95"/>
      <c r="GQ131" s="95"/>
      <c r="GR131" s="95"/>
      <c r="GS131" s="95"/>
      <c r="GT131" s="95"/>
      <c r="GU131" s="95"/>
      <c r="GV131" s="95"/>
      <c r="GW131" s="133"/>
      <c r="GX131" s="133"/>
      <c r="GY131" s="133"/>
      <c r="GZ131" s="133"/>
      <c r="HA131" s="133"/>
      <c r="HB131" s="133"/>
      <c r="HC131" s="133"/>
      <c r="HD131" s="133"/>
      <c r="HE131" s="133"/>
      <c r="HF131" s="133"/>
      <c r="HG131" s="95"/>
      <c r="HH131" s="95"/>
      <c r="HI131" s="95"/>
      <c r="HJ131" s="95"/>
      <c r="HK131" s="95"/>
      <c r="HL131" s="95"/>
      <c r="HM131" s="95"/>
      <c r="HN131" s="95"/>
      <c r="HO131" s="95"/>
      <c r="HP131" s="95"/>
      <c r="HQ131" s="95"/>
      <c r="HR131" s="95"/>
      <c r="HS131" s="95"/>
      <c r="HT131" s="95"/>
      <c r="HU131" s="95"/>
      <c r="HV131" s="95"/>
      <c r="HW131" s="95"/>
      <c r="HX131" s="95"/>
      <c r="HY131" s="95"/>
      <c r="HZ131" s="95"/>
      <c r="IA131" s="95"/>
      <c r="IB131" s="95"/>
      <c r="IC131" s="95"/>
      <c r="ID131" s="95"/>
      <c r="IE131" s="95"/>
      <c r="IF131" s="95"/>
      <c r="IG131" s="95"/>
      <c r="IH131" s="95"/>
      <c r="II131" s="95"/>
      <c r="IJ131" s="95"/>
      <c r="IK131" s="95"/>
      <c r="IL131" s="95"/>
      <c r="IM131" s="95"/>
      <c r="IN131" s="95"/>
      <c r="IO131" s="95"/>
      <c r="IP131" s="95"/>
      <c r="IQ131" s="95"/>
      <c r="IR131" s="95"/>
      <c r="IS131" s="95"/>
      <c r="IT131" s="95"/>
      <c r="IU131" s="95"/>
      <c r="IV131" s="95"/>
      <c r="IW131" s="95"/>
      <c r="IX131" s="95"/>
      <c r="IY131" s="95"/>
      <c r="IZ131" s="95"/>
      <c r="JA131" s="95"/>
      <c r="JB131" s="95"/>
      <c r="JC131" s="95"/>
      <c r="JD131" s="95"/>
      <c r="JE131" s="95"/>
      <c r="JF131" s="95"/>
      <c r="JG131" s="95"/>
      <c r="JH131" s="95"/>
      <c r="JI131" s="95"/>
      <c r="JJ131" s="95"/>
      <c r="JK131" s="95"/>
      <c r="JL131" s="95"/>
      <c r="JM131" s="95"/>
      <c r="JN131" s="95"/>
      <c r="JO131" s="95"/>
      <c r="JP131" s="95"/>
      <c r="JQ131" s="95"/>
      <c r="JR131" s="95"/>
      <c r="JS131" s="95"/>
      <c r="JT131" s="95"/>
      <c r="JU131" s="95"/>
      <c r="JV131" s="95"/>
      <c r="JW131" s="95"/>
      <c r="JX131" s="95"/>
      <c r="JY131" s="95"/>
      <c r="JZ131" s="95"/>
      <c r="KA131" s="95"/>
      <c r="KB131" s="95"/>
      <c r="KC131" s="95"/>
      <c r="KD131" s="95"/>
      <c r="KE131" s="95"/>
      <c r="KF131" s="95"/>
      <c r="KG131" s="95"/>
      <c r="KH131" s="95"/>
      <c r="KI131" s="95"/>
      <c r="KJ131" s="95"/>
      <c r="KK131" s="95"/>
      <c r="KL131" s="95"/>
      <c r="KM131" s="95"/>
      <c r="KN131" s="95"/>
      <c r="KO131" s="95"/>
      <c r="KP131" s="95"/>
      <c r="KQ131" s="95"/>
      <c r="KR131" s="95"/>
      <c r="KS131" s="95"/>
      <c r="KT131" s="95"/>
      <c r="KU131" s="95"/>
      <c r="KV131" s="95"/>
      <c r="KW131" s="95"/>
      <c r="KX131" s="95"/>
      <c r="KY131" s="95"/>
      <c r="KZ131" s="95"/>
      <c r="LA131" s="95"/>
      <c r="LB131" s="95"/>
      <c r="LC131" s="95"/>
      <c r="LD131" s="95"/>
      <c r="LE131" s="95"/>
      <c r="LF131" s="95"/>
      <c r="LG131" s="95"/>
      <c r="LH131" s="95"/>
      <c r="LI131" s="95"/>
      <c r="LJ131" s="95"/>
      <c r="LK131" s="95"/>
      <c r="LL131" s="95"/>
      <c r="LM131" s="95"/>
      <c r="LN131" s="95"/>
      <c r="LO131" s="95"/>
      <c r="LP131" s="95"/>
      <c r="LQ131" s="95"/>
      <c r="LR131" s="95"/>
      <c r="LS131" s="95"/>
    </row>
    <row r="132" spans="2:331" s="85" customFormat="1" ht="21">
      <c r="B132" s="86"/>
      <c r="C132" s="1900" t="s">
        <v>256</v>
      </c>
      <c r="D132" s="1900"/>
      <c r="E132" s="1901"/>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44"/>
      <c r="AB132" s="144"/>
      <c r="AC132" s="144"/>
      <c r="AD132" s="144"/>
      <c r="AE132" s="144"/>
      <c r="AF132" s="144"/>
      <c r="AG132" s="144"/>
      <c r="AH132" s="144"/>
      <c r="AI132" s="144"/>
      <c r="AJ132" s="144"/>
      <c r="AK132" s="144"/>
      <c r="AL132" s="144"/>
      <c r="AM132" s="144"/>
      <c r="AN132" s="144"/>
      <c r="AO132" s="144"/>
      <c r="AP132" s="144"/>
      <c r="AQ132" s="144"/>
      <c r="AR132" s="144"/>
      <c r="AS132" s="144"/>
      <c r="AT132" s="144"/>
      <c r="AU132" s="144"/>
      <c r="AV132" s="144"/>
      <c r="AW132" s="144"/>
      <c r="AX132" s="144"/>
      <c r="AY132" s="144"/>
      <c r="AZ132" s="144"/>
      <c r="BA132" s="144"/>
      <c r="BB132" s="144"/>
      <c r="BC132" s="144"/>
      <c r="BD132" s="144"/>
      <c r="BE132" s="144"/>
      <c r="BF132" s="144"/>
      <c r="BG132" s="144"/>
      <c r="BH132" s="144"/>
      <c r="BI132" s="144"/>
      <c r="BJ132" s="144"/>
      <c r="BK132" s="144"/>
      <c r="BL132" s="144"/>
      <c r="BM132" s="144"/>
      <c r="BN132" s="95"/>
      <c r="BO132" s="95"/>
      <c r="BP132" s="95"/>
      <c r="BQ132" s="95"/>
      <c r="BR132" s="95"/>
      <c r="BS132" s="95"/>
      <c r="BT132" s="95"/>
      <c r="BU132" s="95"/>
      <c r="BV132" s="95"/>
      <c r="BW132" s="95"/>
      <c r="BX132" s="95"/>
      <c r="BY132" s="95"/>
      <c r="BZ132" s="95"/>
      <c r="CA132" s="95"/>
      <c r="CB132" s="95"/>
      <c r="CC132" s="95"/>
      <c r="CD132" s="95"/>
      <c r="CE132" s="95"/>
      <c r="CF132" s="95"/>
      <c r="CG132" s="95"/>
      <c r="CH132" s="95"/>
      <c r="CI132" s="95"/>
      <c r="CJ132" s="95"/>
      <c r="CK132" s="95"/>
      <c r="CL132" s="95"/>
      <c r="CM132" s="95"/>
      <c r="CN132" s="95"/>
      <c r="CO132" s="95"/>
      <c r="CP132" s="95"/>
      <c r="CQ132" s="95"/>
      <c r="CR132" s="95"/>
      <c r="CS132" s="95"/>
      <c r="CT132" s="95"/>
      <c r="CU132" s="95"/>
      <c r="CV132" s="95"/>
      <c r="CW132" s="95"/>
      <c r="CX132" s="95"/>
      <c r="CY132" s="95"/>
      <c r="CZ132" s="95"/>
      <c r="DA132" s="95"/>
      <c r="DB132" s="95"/>
      <c r="DC132" s="95"/>
      <c r="DD132" s="95"/>
      <c r="DE132" s="95"/>
      <c r="DF132" s="95"/>
      <c r="DG132" s="95"/>
      <c r="DH132" s="95"/>
      <c r="DI132" s="95"/>
      <c r="DJ132" s="95"/>
      <c r="DK132" s="95"/>
      <c r="DL132" s="95"/>
      <c r="DM132" s="95"/>
      <c r="DN132" s="95"/>
      <c r="DO132" s="95"/>
      <c r="DP132" s="95"/>
      <c r="DQ132" s="95"/>
      <c r="DR132" s="95"/>
      <c r="DS132" s="95"/>
      <c r="DT132" s="95"/>
      <c r="DU132" s="95"/>
      <c r="DV132" s="95"/>
      <c r="DW132" s="95"/>
      <c r="DX132" s="95"/>
      <c r="DY132" s="95"/>
      <c r="DZ132" s="95"/>
      <c r="EA132" s="95"/>
      <c r="EB132" s="95"/>
      <c r="EC132" s="95"/>
      <c r="ED132" s="95"/>
      <c r="EE132" s="95"/>
      <c r="EF132" s="95"/>
      <c r="EG132" s="95"/>
      <c r="EH132" s="95"/>
      <c r="EI132" s="95"/>
      <c r="EJ132" s="95"/>
      <c r="EK132" s="95"/>
      <c r="EL132" s="95"/>
      <c r="EM132" s="95"/>
      <c r="EN132" s="95"/>
      <c r="EO132" s="95"/>
      <c r="EP132" s="95"/>
      <c r="EQ132" s="95"/>
      <c r="ER132" s="95"/>
      <c r="ES132" s="95"/>
      <c r="ET132" s="95"/>
      <c r="EU132" s="95"/>
      <c r="EV132" s="95"/>
      <c r="EW132" s="95"/>
      <c r="EX132" s="95"/>
      <c r="EY132" s="95"/>
      <c r="EZ132" s="95"/>
      <c r="FA132" s="95"/>
      <c r="FB132" s="95"/>
      <c r="FC132" s="95"/>
      <c r="FD132" s="95"/>
      <c r="FE132" s="95"/>
      <c r="FF132" s="95"/>
      <c r="FG132" s="95"/>
      <c r="FH132" s="95"/>
      <c r="FI132" s="95"/>
      <c r="FJ132" s="95"/>
      <c r="FK132" s="95"/>
      <c r="FL132" s="95"/>
      <c r="FM132" s="95"/>
      <c r="FN132" s="95"/>
      <c r="FO132" s="95"/>
      <c r="FP132" s="95"/>
      <c r="FQ132" s="95"/>
      <c r="FR132" s="95"/>
      <c r="FS132" s="95"/>
      <c r="FT132" s="95"/>
      <c r="FU132" s="95"/>
      <c r="FV132" s="95"/>
      <c r="FW132" s="95"/>
      <c r="FX132" s="95"/>
      <c r="FY132" s="95"/>
      <c r="FZ132" s="95"/>
      <c r="GA132" s="95"/>
      <c r="GB132" s="95"/>
      <c r="GC132" s="95"/>
      <c r="GD132" s="95"/>
      <c r="GE132" s="95"/>
      <c r="GF132" s="95"/>
      <c r="GG132" s="95"/>
      <c r="GH132" s="95"/>
      <c r="GI132" s="95"/>
      <c r="GJ132" s="95"/>
      <c r="GK132" s="95"/>
      <c r="GL132" s="95"/>
      <c r="GM132" s="95"/>
      <c r="GN132" s="95"/>
      <c r="GO132" s="95"/>
      <c r="GP132" s="95"/>
      <c r="GQ132" s="95"/>
      <c r="GR132" s="95"/>
      <c r="GS132" s="95"/>
      <c r="GT132" s="95"/>
      <c r="GU132" s="95"/>
      <c r="GV132" s="95"/>
      <c r="GW132" s="133"/>
      <c r="GX132" s="133"/>
      <c r="GY132" s="133"/>
      <c r="GZ132" s="133"/>
      <c r="HA132" s="133"/>
      <c r="HB132" s="133"/>
      <c r="HC132" s="133"/>
      <c r="HD132" s="133"/>
      <c r="HE132" s="133"/>
      <c r="HF132" s="133"/>
      <c r="HG132" s="95"/>
      <c r="HH132" s="95"/>
      <c r="HI132" s="95"/>
      <c r="HJ132" s="95"/>
      <c r="HK132" s="95"/>
      <c r="HL132" s="95"/>
      <c r="HM132" s="95"/>
      <c r="HN132" s="95"/>
      <c r="HO132" s="95"/>
      <c r="HP132" s="95"/>
      <c r="HQ132" s="95"/>
      <c r="HR132" s="95"/>
      <c r="HS132" s="95"/>
      <c r="HT132" s="95"/>
      <c r="HU132" s="95"/>
      <c r="HV132" s="95"/>
      <c r="HW132" s="95"/>
      <c r="HX132" s="95"/>
      <c r="HY132" s="95"/>
      <c r="HZ132" s="95"/>
      <c r="IA132" s="95"/>
      <c r="IB132" s="95"/>
      <c r="IC132" s="95"/>
      <c r="ID132" s="95"/>
      <c r="IE132" s="95"/>
      <c r="IF132" s="95"/>
      <c r="IG132" s="95"/>
      <c r="IH132" s="95"/>
      <c r="II132" s="95"/>
      <c r="IJ132" s="95"/>
      <c r="IK132" s="95"/>
      <c r="IL132" s="95"/>
      <c r="IM132" s="95"/>
      <c r="IN132" s="95"/>
      <c r="IO132" s="95"/>
      <c r="IP132" s="95"/>
      <c r="IQ132" s="95"/>
      <c r="IR132" s="95"/>
      <c r="IS132" s="95"/>
      <c r="IT132" s="95"/>
      <c r="IU132" s="95"/>
      <c r="IV132" s="95"/>
      <c r="IW132" s="95"/>
      <c r="IX132" s="95"/>
      <c r="IY132" s="95"/>
      <c r="IZ132" s="95"/>
      <c r="JA132" s="95"/>
      <c r="JB132" s="95"/>
      <c r="JC132" s="95"/>
      <c r="JD132" s="95"/>
      <c r="JE132" s="95"/>
      <c r="JF132" s="95"/>
      <c r="JG132" s="95"/>
      <c r="JH132" s="95"/>
      <c r="JI132" s="95"/>
      <c r="JJ132" s="95"/>
      <c r="JK132" s="95"/>
      <c r="JL132" s="95"/>
      <c r="JM132" s="95"/>
      <c r="JN132" s="95"/>
      <c r="JO132" s="95"/>
      <c r="JP132" s="95"/>
      <c r="JQ132" s="95"/>
      <c r="JR132" s="95"/>
      <c r="JS132" s="95"/>
      <c r="JT132" s="95"/>
      <c r="JU132" s="95"/>
      <c r="JV132" s="95"/>
      <c r="JW132" s="95"/>
      <c r="JX132" s="95"/>
      <c r="JY132" s="95"/>
      <c r="JZ132" s="95"/>
      <c r="KA132" s="95"/>
      <c r="KB132" s="95"/>
      <c r="KC132" s="95"/>
      <c r="KD132" s="95"/>
      <c r="KE132" s="95"/>
      <c r="KF132" s="95"/>
      <c r="KG132" s="95"/>
      <c r="KH132" s="95"/>
      <c r="KI132" s="95"/>
      <c r="KJ132" s="95"/>
      <c r="KK132" s="95"/>
      <c r="KL132" s="95"/>
      <c r="KM132" s="95"/>
      <c r="KN132" s="95"/>
      <c r="KO132" s="95"/>
      <c r="KP132" s="95"/>
      <c r="KQ132" s="95"/>
      <c r="KR132" s="95"/>
      <c r="KS132" s="95"/>
      <c r="KT132" s="95"/>
      <c r="KU132" s="95"/>
      <c r="KV132" s="95"/>
      <c r="KW132" s="95"/>
      <c r="KX132" s="95"/>
      <c r="KY132" s="95"/>
      <c r="KZ132" s="95"/>
      <c r="LA132" s="95"/>
      <c r="LB132" s="95"/>
      <c r="LC132" s="95"/>
      <c r="LD132" s="95"/>
      <c r="LE132" s="95"/>
      <c r="LF132" s="95"/>
      <c r="LG132" s="95"/>
      <c r="LH132" s="95"/>
      <c r="LI132" s="95"/>
      <c r="LJ132" s="95"/>
      <c r="LK132" s="95"/>
      <c r="LL132" s="95"/>
      <c r="LM132" s="95"/>
      <c r="LN132" s="95"/>
      <c r="LO132" s="95"/>
      <c r="LP132" s="95"/>
      <c r="LQ132" s="95"/>
      <c r="LR132" s="95"/>
      <c r="LS132" s="95"/>
    </row>
    <row r="133" spans="2:331" s="85" customFormat="1" ht="30" customHeight="1">
      <c r="B133" s="86"/>
      <c r="C133" s="1815" t="s">
        <v>304</v>
      </c>
      <c r="D133" s="1815"/>
      <c r="E133" s="1815"/>
      <c r="F133" s="143">
        <v>0</v>
      </c>
      <c r="G133" s="143" t="e">
        <f>IF(COLUMN(F$133)-COLUMN($L$18)+1&lt;=ROUND($L$18,0)-7,F$133,0)</f>
        <v>#VALUE!</v>
      </c>
      <c r="H133" s="143" t="e">
        <f t="shared" ref="H133:BM133" si="36">IF(COLUMN(G$133)-COLUMN($L$18)+1&lt;=ROUND($L$18,0)-7,G$133,0)</f>
        <v>#VALUE!</v>
      </c>
      <c r="I133" s="143" t="e">
        <f t="shared" si="36"/>
        <v>#VALUE!</v>
      </c>
      <c r="J133" s="143" t="e">
        <f t="shared" si="36"/>
        <v>#VALUE!</v>
      </c>
      <c r="K133" s="143" t="e">
        <f t="shared" si="36"/>
        <v>#VALUE!</v>
      </c>
      <c r="L133" s="143" t="e">
        <f t="shared" si="36"/>
        <v>#VALUE!</v>
      </c>
      <c r="M133" s="143" t="e">
        <f t="shared" si="36"/>
        <v>#VALUE!</v>
      </c>
      <c r="N133" s="143" t="e">
        <f t="shared" si="36"/>
        <v>#VALUE!</v>
      </c>
      <c r="O133" s="143" t="e">
        <f t="shared" si="36"/>
        <v>#VALUE!</v>
      </c>
      <c r="P133" s="143" t="e">
        <f t="shared" si="36"/>
        <v>#VALUE!</v>
      </c>
      <c r="Q133" s="143" t="e">
        <f t="shared" si="36"/>
        <v>#VALUE!</v>
      </c>
      <c r="R133" s="143" t="e">
        <f t="shared" si="36"/>
        <v>#VALUE!</v>
      </c>
      <c r="S133" s="143" t="e">
        <f t="shared" si="36"/>
        <v>#VALUE!</v>
      </c>
      <c r="T133" s="143" t="e">
        <f t="shared" si="36"/>
        <v>#VALUE!</v>
      </c>
      <c r="U133" s="143" t="e">
        <f t="shared" si="36"/>
        <v>#VALUE!</v>
      </c>
      <c r="V133" s="143" t="e">
        <f t="shared" si="36"/>
        <v>#VALUE!</v>
      </c>
      <c r="W133" s="143" t="e">
        <f t="shared" si="36"/>
        <v>#VALUE!</v>
      </c>
      <c r="X133" s="143" t="e">
        <f t="shared" si="36"/>
        <v>#VALUE!</v>
      </c>
      <c r="Y133" s="143" t="e">
        <f t="shared" si="36"/>
        <v>#VALUE!</v>
      </c>
      <c r="Z133" s="143" t="e">
        <f t="shared" si="36"/>
        <v>#VALUE!</v>
      </c>
      <c r="AA133" s="143" t="e">
        <f t="shared" si="36"/>
        <v>#VALUE!</v>
      </c>
      <c r="AB133" s="143" t="e">
        <f t="shared" si="36"/>
        <v>#VALUE!</v>
      </c>
      <c r="AC133" s="143" t="e">
        <f t="shared" si="36"/>
        <v>#VALUE!</v>
      </c>
      <c r="AD133" s="143" t="e">
        <f t="shared" si="36"/>
        <v>#VALUE!</v>
      </c>
      <c r="AE133" s="143" t="e">
        <f t="shared" si="36"/>
        <v>#VALUE!</v>
      </c>
      <c r="AF133" s="143" t="e">
        <f t="shared" si="36"/>
        <v>#VALUE!</v>
      </c>
      <c r="AG133" s="143" t="e">
        <f t="shared" si="36"/>
        <v>#VALUE!</v>
      </c>
      <c r="AH133" s="143" t="e">
        <f t="shared" si="36"/>
        <v>#VALUE!</v>
      </c>
      <c r="AI133" s="143" t="e">
        <f t="shared" si="36"/>
        <v>#VALUE!</v>
      </c>
      <c r="AJ133" s="143" t="e">
        <f t="shared" si="36"/>
        <v>#VALUE!</v>
      </c>
      <c r="AK133" s="143" t="e">
        <f t="shared" si="36"/>
        <v>#VALUE!</v>
      </c>
      <c r="AL133" s="143" t="e">
        <f t="shared" si="36"/>
        <v>#VALUE!</v>
      </c>
      <c r="AM133" s="143" t="e">
        <f t="shared" si="36"/>
        <v>#VALUE!</v>
      </c>
      <c r="AN133" s="143" t="e">
        <f t="shared" si="36"/>
        <v>#VALUE!</v>
      </c>
      <c r="AO133" s="143" t="e">
        <f t="shared" si="36"/>
        <v>#VALUE!</v>
      </c>
      <c r="AP133" s="143" t="e">
        <f t="shared" si="36"/>
        <v>#VALUE!</v>
      </c>
      <c r="AQ133" s="143" t="e">
        <f t="shared" si="36"/>
        <v>#VALUE!</v>
      </c>
      <c r="AR133" s="143" t="e">
        <f t="shared" si="36"/>
        <v>#VALUE!</v>
      </c>
      <c r="AS133" s="143" t="e">
        <f t="shared" si="36"/>
        <v>#VALUE!</v>
      </c>
      <c r="AT133" s="143" t="e">
        <f t="shared" si="36"/>
        <v>#VALUE!</v>
      </c>
      <c r="AU133" s="143" t="e">
        <f t="shared" si="36"/>
        <v>#VALUE!</v>
      </c>
      <c r="AV133" s="143" t="e">
        <f t="shared" si="36"/>
        <v>#VALUE!</v>
      </c>
      <c r="AW133" s="143" t="e">
        <f t="shared" si="36"/>
        <v>#VALUE!</v>
      </c>
      <c r="AX133" s="143" t="e">
        <f t="shared" si="36"/>
        <v>#VALUE!</v>
      </c>
      <c r="AY133" s="143" t="e">
        <f t="shared" si="36"/>
        <v>#VALUE!</v>
      </c>
      <c r="AZ133" s="143" t="e">
        <f t="shared" si="36"/>
        <v>#VALUE!</v>
      </c>
      <c r="BA133" s="143" t="e">
        <f t="shared" si="36"/>
        <v>#VALUE!</v>
      </c>
      <c r="BB133" s="143" t="e">
        <f t="shared" si="36"/>
        <v>#VALUE!</v>
      </c>
      <c r="BC133" s="143" t="e">
        <f t="shared" si="36"/>
        <v>#VALUE!</v>
      </c>
      <c r="BD133" s="143" t="e">
        <f t="shared" si="36"/>
        <v>#VALUE!</v>
      </c>
      <c r="BE133" s="143" t="e">
        <f t="shared" si="36"/>
        <v>#VALUE!</v>
      </c>
      <c r="BF133" s="143" t="e">
        <f t="shared" si="36"/>
        <v>#VALUE!</v>
      </c>
      <c r="BG133" s="143" t="e">
        <f t="shared" si="36"/>
        <v>#VALUE!</v>
      </c>
      <c r="BH133" s="143" t="e">
        <f t="shared" si="36"/>
        <v>#VALUE!</v>
      </c>
      <c r="BI133" s="143" t="e">
        <f t="shared" si="36"/>
        <v>#VALUE!</v>
      </c>
      <c r="BJ133" s="143" t="e">
        <f t="shared" si="36"/>
        <v>#VALUE!</v>
      </c>
      <c r="BK133" s="143" t="e">
        <f t="shared" si="36"/>
        <v>#VALUE!</v>
      </c>
      <c r="BL133" s="143" t="e">
        <f t="shared" si="36"/>
        <v>#VALUE!</v>
      </c>
      <c r="BM133" s="143" t="e">
        <f t="shared" si="36"/>
        <v>#VALUE!</v>
      </c>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95"/>
      <c r="GQ133" s="95"/>
      <c r="GR133" s="95"/>
      <c r="GS133" s="95"/>
      <c r="GT133" s="95"/>
      <c r="GU133" s="95"/>
      <c r="GV133" s="95"/>
      <c r="GW133" s="133"/>
      <c r="GX133" s="133"/>
      <c r="GY133" s="133"/>
      <c r="GZ133" s="133"/>
      <c r="HA133" s="133"/>
      <c r="HB133" s="133"/>
      <c r="HC133" s="133"/>
      <c r="HD133" s="133"/>
      <c r="HE133" s="133"/>
      <c r="HF133" s="133"/>
      <c r="HG133" s="95"/>
      <c r="HH133" s="95"/>
      <c r="HI133" s="95"/>
      <c r="HJ133" s="95"/>
      <c r="HK133" s="95"/>
      <c r="HL133" s="95"/>
      <c r="HM133" s="95"/>
      <c r="HN133" s="95"/>
      <c r="HO133" s="95"/>
      <c r="HP133" s="95"/>
      <c r="HQ133" s="95"/>
      <c r="HR133" s="95"/>
      <c r="HS133" s="95"/>
      <c r="HT133" s="95"/>
      <c r="HU133" s="95"/>
      <c r="HV133" s="95"/>
      <c r="HW133" s="95"/>
      <c r="HX133" s="95"/>
      <c r="HY133" s="95"/>
      <c r="HZ133" s="95"/>
      <c r="IA133" s="95"/>
      <c r="IB133" s="95"/>
      <c r="IC133" s="95"/>
      <c r="ID133" s="95"/>
      <c r="IE133" s="95"/>
      <c r="IF133" s="95"/>
      <c r="IG133" s="95"/>
      <c r="IH133" s="95"/>
      <c r="II133" s="95"/>
      <c r="IJ133" s="95"/>
      <c r="IK133" s="95"/>
      <c r="IL133" s="95"/>
      <c r="IM133" s="95"/>
      <c r="IN133" s="95"/>
      <c r="IO133" s="95"/>
      <c r="IP133" s="95"/>
      <c r="IQ133" s="95"/>
      <c r="IR133" s="95"/>
      <c r="IS133" s="95"/>
      <c r="IT133" s="95"/>
      <c r="IU133" s="95"/>
      <c r="IV133" s="95"/>
      <c r="IW133" s="95"/>
      <c r="IX133" s="95"/>
      <c r="IY133" s="95"/>
      <c r="IZ133" s="95"/>
      <c r="JA133" s="95"/>
      <c r="JB133" s="95"/>
      <c r="JC133" s="95"/>
      <c r="JD133" s="95"/>
      <c r="JE133" s="95"/>
      <c r="JF133" s="95"/>
      <c r="JG133" s="95"/>
      <c r="JH133" s="95"/>
      <c r="JI133" s="95"/>
      <c r="JJ133" s="95"/>
      <c r="JK133" s="95"/>
      <c r="JL133" s="95"/>
      <c r="JM133" s="95"/>
      <c r="JN133" s="95"/>
      <c r="JO133" s="95"/>
      <c r="JP133" s="95"/>
      <c r="JQ133" s="95"/>
      <c r="JR133" s="95"/>
      <c r="JS133" s="95"/>
      <c r="JT133" s="95"/>
      <c r="JU133" s="95"/>
      <c r="JV133" s="95"/>
      <c r="JW133" s="95"/>
      <c r="JX133" s="95"/>
      <c r="JY133" s="95"/>
      <c r="JZ133" s="95"/>
      <c r="KA133" s="95"/>
      <c r="KB133" s="95"/>
      <c r="KC133" s="95"/>
      <c r="KD133" s="95"/>
      <c r="KE133" s="95"/>
      <c r="KF133" s="95"/>
      <c r="KG133" s="95"/>
      <c r="KH133" s="95"/>
      <c r="KI133" s="95"/>
      <c r="KJ133" s="95"/>
      <c r="KK133" s="95"/>
      <c r="KL133" s="95"/>
      <c r="KM133" s="95"/>
      <c r="KN133" s="95"/>
      <c r="KO133" s="95"/>
      <c r="KP133" s="95"/>
      <c r="KQ133" s="95"/>
      <c r="KR133" s="95"/>
      <c r="KS133" s="95"/>
      <c r="KT133" s="95"/>
      <c r="KU133" s="95"/>
      <c r="KV133" s="95"/>
      <c r="KW133" s="95"/>
      <c r="KX133" s="95"/>
      <c r="KY133" s="95"/>
      <c r="KZ133" s="95"/>
      <c r="LA133" s="95"/>
      <c r="LB133" s="95"/>
      <c r="LC133" s="95"/>
      <c r="LD133" s="95"/>
      <c r="LE133" s="95"/>
      <c r="LF133" s="95"/>
      <c r="LG133" s="95"/>
      <c r="LH133" s="95"/>
      <c r="LI133" s="95"/>
      <c r="LJ133" s="95"/>
      <c r="LK133" s="95"/>
      <c r="LL133" s="95"/>
      <c r="LM133" s="95"/>
      <c r="LN133" s="95"/>
      <c r="LO133" s="95"/>
      <c r="LP133" s="95"/>
      <c r="LQ133" s="95"/>
      <c r="LR133" s="95"/>
      <c r="LS133" s="95"/>
    </row>
    <row r="134" spans="2:331" s="85" customFormat="1" ht="30" customHeight="1" thickBot="1">
      <c r="B134" s="86"/>
      <c r="C134" s="1815" t="s">
        <v>305</v>
      </c>
      <c r="D134" s="1815"/>
      <c r="E134" s="1815"/>
      <c r="F134" s="143">
        <v>0</v>
      </c>
      <c r="G134" s="143" t="e">
        <f>IF(COLUMN(F$134)-COLUMN($L$18)+1&lt;=ROUND($L$18,0)-7,F$134,0)</f>
        <v>#VALUE!</v>
      </c>
      <c r="H134" s="143" t="e">
        <f t="shared" ref="H134:BM134" si="37">IF(COLUMN(G$134)-COLUMN($L$18)+1&lt;=ROUND($L$18,0)-7,G$134,0)</f>
        <v>#VALUE!</v>
      </c>
      <c r="I134" s="143" t="e">
        <f t="shared" si="37"/>
        <v>#VALUE!</v>
      </c>
      <c r="J134" s="143" t="e">
        <f t="shared" si="37"/>
        <v>#VALUE!</v>
      </c>
      <c r="K134" s="143" t="e">
        <f t="shared" si="37"/>
        <v>#VALUE!</v>
      </c>
      <c r="L134" s="143" t="e">
        <f t="shared" si="37"/>
        <v>#VALUE!</v>
      </c>
      <c r="M134" s="143" t="e">
        <f t="shared" si="37"/>
        <v>#VALUE!</v>
      </c>
      <c r="N134" s="143" t="e">
        <f t="shared" si="37"/>
        <v>#VALUE!</v>
      </c>
      <c r="O134" s="143" t="e">
        <f t="shared" si="37"/>
        <v>#VALUE!</v>
      </c>
      <c r="P134" s="143" t="e">
        <f t="shared" si="37"/>
        <v>#VALUE!</v>
      </c>
      <c r="Q134" s="143" t="e">
        <f t="shared" si="37"/>
        <v>#VALUE!</v>
      </c>
      <c r="R134" s="143" t="e">
        <f t="shared" si="37"/>
        <v>#VALUE!</v>
      </c>
      <c r="S134" s="143" t="e">
        <f t="shared" si="37"/>
        <v>#VALUE!</v>
      </c>
      <c r="T134" s="143" t="e">
        <f t="shared" si="37"/>
        <v>#VALUE!</v>
      </c>
      <c r="U134" s="143" t="e">
        <f t="shared" si="37"/>
        <v>#VALUE!</v>
      </c>
      <c r="V134" s="143" t="e">
        <f t="shared" si="37"/>
        <v>#VALUE!</v>
      </c>
      <c r="W134" s="143" t="e">
        <f t="shared" si="37"/>
        <v>#VALUE!</v>
      </c>
      <c r="X134" s="143" t="e">
        <f t="shared" si="37"/>
        <v>#VALUE!</v>
      </c>
      <c r="Y134" s="143" t="e">
        <f t="shared" si="37"/>
        <v>#VALUE!</v>
      </c>
      <c r="Z134" s="143" t="e">
        <f t="shared" si="37"/>
        <v>#VALUE!</v>
      </c>
      <c r="AA134" s="143" t="e">
        <f t="shared" si="37"/>
        <v>#VALUE!</v>
      </c>
      <c r="AB134" s="143" t="e">
        <f t="shared" si="37"/>
        <v>#VALUE!</v>
      </c>
      <c r="AC134" s="143" t="e">
        <f t="shared" si="37"/>
        <v>#VALUE!</v>
      </c>
      <c r="AD134" s="143" t="e">
        <f t="shared" si="37"/>
        <v>#VALUE!</v>
      </c>
      <c r="AE134" s="143" t="e">
        <f t="shared" si="37"/>
        <v>#VALUE!</v>
      </c>
      <c r="AF134" s="143" t="e">
        <f t="shared" si="37"/>
        <v>#VALUE!</v>
      </c>
      <c r="AG134" s="143" t="e">
        <f t="shared" si="37"/>
        <v>#VALUE!</v>
      </c>
      <c r="AH134" s="143" t="e">
        <f t="shared" si="37"/>
        <v>#VALUE!</v>
      </c>
      <c r="AI134" s="143" t="e">
        <f t="shared" si="37"/>
        <v>#VALUE!</v>
      </c>
      <c r="AJ134" s="143" t="e">
        <f t="shared" si="37"/>
        <v>#VALUE!</v>
      </c>
      <c r="AK134" s="143" t="e">
        <f t="shared" si="37"/>
        <v>#VALUE!</v>
      </c>
      <c r="AL134" s="143" t="e">
        <f t="shared" si="37"/>
        <v>#VALUE!</v>
      </c>
      <c r="AM134" s="143" t="e">
        <f t="shared" si="37"/>
        <v>#VALUE!</v>
      </c>
      <c r="AN134" s="143" t="e">
        <f t="shared" si="37"/>
        <v>#VALUE!</v>
      </c>
      <c r="AO134" s="143" t="e">
        <f t="shared" si="37"/>
        <v>#VALUE!</v>
      </c>
      <c r="AP134" s="143" t="e">
        <f t="shared" si="37"/>
        <v>#VALUE!</v>
      </c>
      <c r="AQ134" s="143" t="e">
        <f t="shared" si="37"/>
        <v>#VALUE!</v>
      </c>
      <c r="AR134" s="143" t="e">
        <f t="shared" si="37"/>
        <v>#VALUE!</v>
      </c>
      <c r="AS134" s="143" t="e">
        <f t="shared" si="37"/>
        <v>#VALUE!</v>
      </c>
      <c r="AT134" s="143" t="e">
        <f t="shared" si="37"/>
        <v>#VALUE!</v>
      </c>
      <c r="AU134" s="143" t="e">
        <f t="shared" si="37"/>
        <v>#VALUE!</v>
      </c>
      <c r="AV134" s="143" t="e">
        <f t="shared" si="37"/>
        <v>#VALUE!</v>
      </c>
      <c r="AW134" s="143" t="e">
        <f t="shared" si="37"/>
        <v>#VALUE!</v>
      </c>
      <c r="AX134" s="143" t="e">
        <f t="shared" si="37"/>
        <v>#VALUE!</v>
      </c>
      <c r="AY134" s="143" t="e">
        <f t="shared" si="37"/>
        <v>#VALUE!</v>
      </c>
      <c r="AZ134" s="143" t="e">
        <f t="shared" si="37"/>
        <v>#VALUE!</v>
      </c>
      <c r="BA134" s="143" t="e">
        <f t="shared" si="37"/>
        <v>#VALUE!</v>
      </c>
      <c r="BB134" s="143" t="e">
        <f t="shared" si="37"/>
        <v>#VALUE!</v>
      </c>
      <c r="BC134" s="143" t="e">
        <f t="shared" si="37"/>
        <v>#VALUE!</v>
      </c>
      <c r="BD134" s="143" t="e">
        <f t="shared" si="37"/>
        <v>#VALUE!</v>
      </c>
      <c r="BE134" s="143" t="e">
        <f t="shared" si="37"/>
        <v>#VALUE!</v>
      </c>
      <c r="BF134" s="143" t="e">
        <f t="shared" si="37"/>
        <v>#VALUE!</v>
      </c>
      <c r="BG134" s="143" t="e">
        <f t="shared" si="37"/>
        <v>#VALUE!</v>
      </c>
      <c r="BH134" s="143" t="e">
        <f t="shared" si="37"/>
        <v>#VALUE!</v>
      </c>
      <c r="BI134" s="143" t="e">
        <f t="shared" si="37"/>
        <v>#VALUE!</v>
      </c>
      <c r="BJ134" s="143" t="e">
        <f t="shared" si="37"/>
        <v>#VALUE!</v>
      </c>
      <c r="BK134" s="143" t="e">
        <f t="shared" si="37"/>
        <v>#VALUE!</v>
      </c>
      <c r="BL134" s="143" t="e">
        <f t="shared" si="37"/>
        <v>#VALUE!</v>
      </c>
      <c r="BM134" s="143" t="e">
        <f t="shared" si="37"/>
        <v>#VALUE!</v>
      </c>
      <c r="BN134" s="95"/>
      <c r="BO134" s="95"/>
      <c r="BP134" s="95"/>
      <c r="BQ134" s="95"/>
      <c r="BR134" s="95"/>
      <c r="BS134" s="95"/>
      <c r="BT134" s="95"/>
      <c r="BU134" s="95"/>
      <c r="BV134" s="95"/>
      <c r="BW134" s="95"/>
      <c r="BX134" s="95"/>
      <c r="BY134" s="95"/>
      <c r="BZ134" s="95"/>
      <c r="CA134" s="95"/>
      <c r="CB134" s="95"/>
      <c r="CC134" s="95"/>
      <c r="CD134" s="95"/>
      <c r="CE134" s="95"/>
      <c r="CF134" s="95"/>
      <c r="CG134" s="95"/>
      <c r="CH134" s="95"/>
      <c r="CI134" s="95"/>
      <c r="CJ134" s="95"/>
      <c r="CK134" s="95"/>
      <c r="CL134" s="95"/>
      <c r="CM134" s="95"/>
      <c r="CN134" s="95"/>
      <c r="CO134" s="95"/>
      <c r="CP134" s="95"/>
      <c r="CQ134" s="95"/>
      <c r="CR134" s="95"/>
      <c r="CS134" s="95"/>
      <c r="CT134" s="95"/>
      <c r="CU134" s="95"/>
      <c r="CV134" s="95"/>
      <c r="CW134" s="95"/>
      <c r="CX134" s="95"/>
      <c r="CY134" s="95"/>
      <c r="CZ134" s="95"/>
      <c r="DA134" s="95"/>
      <c r="DB134" s="95"/>
      <c r="DC134" s="95"/>
      <c r="DD134" s="95"/>
      <c r="DE134" s="95"/>
      <c r="DF134" s="95"/>
      <c r="DG134" s="95"/>
      <c r="DH134" s="95"/>
      <c r="DI134" s="95"/>
      <c r="DJ134" s="95"/>
      <c r="DK134" s="95"/>
      <c r="DL134" s="95"/>
      <c r="DM134" s="95"/>
      <c r="DN134" s="95"/>
      <c r="DO134" s="95"/>
      <c r="DP134" s="95"/>
      <c r="DQ134" s="95"/>
      <c r="DR134" s="95"/>
      <c r="DS134" s="95"/>
      <c r="DT134" s="95"/>
      <c r="DU134" s="95"/>
      <c r="DV134" s="95"/>
      <c r="DW134" s="95"/>
      <c r="DX134" s="95"/>
      <c r="DY134" s="95"/>
      <c r="DZ134" s="95"/>
      <c r="EA134" s="95"/>
      <c r="EB134" s="95"/>
      <c r="EC134" s="95"/>
      <c r="ED134" s="95"/>
      <c r="EE134" s="95"/>
      <c r="EF134" s="95"/>
      <c r="EG134" s="95"/>
      <c r="EH134" s="95"/>
      <c r="EI134" s="95"/>
      <c r="EJ134" s="95"/>
      <c r="EK134" s="95"/>
      <c r="EL134" s="95"/>
      <c r="EM134" s="95"/>
      <c r="EN134" s="95"/>
      <c r="EO134" s="95"/>
      <c r="EP134" s="95"/>
      <c r="EQ134" s="95"/>
      <c r="ER134" s="95"/>
      <c r="ES134" s="95"/>
      <c r="ET134" s="95"/>
      <c r="EU134" s="95"/>
      <c r="EV134" s="95"/>
      <c r="EW134" s="95"/>
      <c r="EX134" s="95"/>
      <c r="EY134" s="95"/>
      <c r="EZ134" s="95"/>
      <c r="FA134" s="95"/>
      <c r="FB134" s="95"/>
      <c r="FC134" s="95"/>
      <c r="FD134" s="95"/>
      <c r="FE134" s="95"/>
      <c r="FF134" s="95"/>
      <c r="FG134" s="95"/>
      <c r="FH134" s="95"/>
      <c r="FI134" s="95"/>
      <c r="FJ134" s="95"/>
      <c r="FK134" s="95"/>
      <c r="FL134" s="95"/>
      <c r="FM134" s="95"/>
      <c r="FN134" s="95"/>
      <c r="FO134" s="95"/>
      <c r="FP134" s="95"/>
      <c r="FQ134" s="95"/>
      <c r="FR134" s="95"/>
      <c r="FS134" s="95"/>
      <c r="FT134" s="95"/>
      <c r="FU134" s="95"/>
      <c r="FV134" s="95"/>
      <c r="FW134" s="95"/>
      <c r="FX134" s="95"/>
      <c r="FY134" s="95"/>
      <c r="FZ134" s="95"/>
      <c r="GA134" s="95"/>
      <c r="GB134" s="95"/>
      <c r="GC134" s="95"/>
      <c r="GD134" s="95"/>
      <c r="GE134" s="95"/>
      <c r="GF134" s="95"/>
      <c r="GG134" s="95"/>
      <c r="GH134" s="95"/>
      <c r="GI134" s="95"/>
      <c r="GJ134" s="95"/>
      <c r="GK134" s="95"/>
      <c r="GL134" s="95"/>
      <c r="GM134" s="95"/>
      <c r="GN134" s="95"/>
      <c r="GO134" s="95"/>
      <c r="GP134" s="95"/>
      <c r="GQ134" s="95"/>
      <c r="GR134" s="95"/>
      <c r="GS134" s="95"/>
      <c r="GT134" s="95"/>
      <c r="GU134" s="95"/>
      <c r="GV134" s="95"/>
      <c r="GW134" s="133"/>
      <c r="GX134" s="133"/>
      <c r="GY134" s="133"/>
      <c r="GZ134" s="133"/>
      <c r="HA134" s="133"/>
      <c r="HB134" s="133"/>
      <c r="HC134" s="133"/>
      <c r="HD134" s="133"/>
      <c r="HE134" s="133"/>
      <c r="HF134" s="133"/>
      <c r="HG134" s="95"/>
      <c r="HH134" s="95"/>
      <c r="HI134" s="95"/>
      <c r="HJ134" s="95"/>
      <c r="HK134" s="95"/>
      <c r="HL134" s="95"/>
      <c r="HM134" s="95"/>
      <c r="HN134" s="95"/>
      <c r="HO134" s="95"/>
      <c r="HP134" s="95"/>
      <c r="HQ134" s="95"/>
      <c r="HR134" s="95"/>
      <c r="HS134" s="95"/>
      <c r="HT134" s="95"/>
      <c r="HU134" s="95"/>
      <c r="HV134" s="95"/>
      <c r="HW134" s="95"/>
      <c r="HX134" s="95"/>
      <c r="HY134" s="95"/>
      <c r="HZ134" s="95"/>
      <c r="IA134" s="95"/>
      <c r="IB134" s="95"/>
      <c r="IC134" s="95"/>
      <c r="ID134" s="95"/>
      <c r="IE134" s="95"/>
      <c r="IF134" s="95"/>
      <c r="IG134" s="95"/>
      <c r="IH134" s="95"/>
      <c r="II134" s="95"/>
      <c r="IJ134" s="95"/>
      <c r="IK134" s="95"/>
      <c r="IL134" s="95"/>
      <c r="IM134" s="95"/>
      <c r="IN134" s="95"/>
      <c r="IO134" s="95"/>
      <c r="IP134" s="95"/>
      <c r="IQ134" s="95"/>
      <c r="IR134" s="95"/>
      <c r="IS134" s="95"/>
      <c r="IT134" s="95"/>
      <c r="IU134" s="95"/>
      <c r="IV134" s="95"/>
      <c r="IW134" s="95"/>
      <c r="IX134" s="95"/>
      <c r="IY134" s="95"/>
      <c r="IZ134" s="95"/>
      <c r="JA134" s="95"/>
      <c r="JB134" s="95"/>
      <c r="JC134" s="95"/>
      <c r="JD134" s="95"/>
      <c r="JE134" s="95"/>
      <c r="JF134" s="95"/>
      <c r="JG134" s="95"/>
      <c r="JH134" s="95"/>
      <c r="JI134" s="95"/>
      <c r="JJ134" s="95"/>
      <c r="JK134" s="95"/>
      <c r="JL134" s="95"/>
      <c r="JM134" s="95"/>
      <c r="JN134" s="95"/>
      <c r="JO134" s="95"/>
      <c r="JP134" s="95"/>
      <c r="JQ134" s="95"/>
      <c r="JR134" s="95"/>
      <c r="JS134" s="95"/>
      <c r="JT134" s="95"/>
      <c r="JU134" s="95"/>
      <c r="JV134" s="95"/>
      <c r="JW134" s="95"/>
      <c r="JX134" s="95"/>
      <c r="JY134" s="95"/>
      <c r="JZ134" s="95"/>
      <c r="KA134" s="95"/>
      <c r="KB134" s="95"/>
      <c r="KC134" s="95"/>
      <c r="KD134" s="95"/>
      <c r="KE134" s="95"/>
      <c r="KF134" s="95"/>
      <c r="KG134" s="95"/>
      <c r="KH134" s="95"/>
      <c r="KI134" s="95"/>
      <c r="KJ134" s="95"/>
      <c r="KK134" s="95"/>
      <c r="KL134" s="95"/>
      <c r="KM134" s="95"/>
      <c r="KN134" s="95"/>
      <c r="KO134" s="95"/>
      <c r="KP134" s="95"/>
      <c r="KQ134" s="95"/>
      <c r="KR134" s="95"/>
      <c r="KS134" s="95"/>
      <c r="KT134" s="95"/>
      <c r="KU134" s="95"/>
      <c r="KV134" s="95"/>
      <c r="KW134" s="95"/>
      <c r="KX134" s="95"/>
      <c r="KY134" s="95"/>
      <c r="KZ134" s="95"/>
      <c r="LA134" s="95"/>
      <c r="LB134" s="95"/>
      <c r="LC134" s="95"/>
      <c r="LD134" s="95"/>
      <c r="LE134" s="95"/>
      <c r="LF134" s="95"/>
      <c r="LG134" s="95"/>
      <c r="LH134" s="95"/>
      <c r="LI134" s="95"/>
      <c r="LJ134" s="95"/>
      <c r="LK134" s="95"/>
      <c r="LL134" s="95"/>
      <c r="LM134" s="95"/>
      <c r="LN134" s="95"/>
      <c r="LO134" s="95"/>
      <c r="LP134" s="95"/>
      <c r="LQ134" s="95"/>
      <c r="LR134" s="95"/>
      <c r="LS134" s="95"/>
    </row>
    <row r="135" spans="2:331" s="85" customFormat="1" ht="21">
      <c r="B135" s="86"/>
      <c r="C135" s="1900" t="s">
        <v>257</v>
      </c>
      <c r="D135" s="1900"/>
      <c r="E135" s="1901"/>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c r="AT135" s="144"/>
      <c r="AU135" s="144"/>
      <c r="AV135" s="144"/>
      <c r="AW135" s="144"/>
      <c r="AX135" s="144"/>
      <c r="AY135" s="144"/>
      <c r="AZ135" s="144"/>
      <c r="BA135" s="144"/>
      <c r="BB135" s="144"/>
      <c r="BC135" s="144"/>
      <c r="BD135" s="144"/>
      <c r="BE135" s="144"/>
      <c r="BF135" s="144"/>
      <c r="BG135" s="144"/>
      <c r="BH135" s="144"/>
      <c r="BI135" s="144"/>
      <c r="BJ135" s="144"/>
      <c r="BK135" s="144"/>
      <c r="BL135" s="144"/>
      <c r="BM135" s="144"/>
      <c r="BN135" s="95"/>
      <c r="BO135" s="95"/>
      <c r="BP135" s="95"/>
      <c r="BQ135" s="95"/>
      <c r="BR135" s="95"/>
      <c r="BS135" s="95"/>
      <c r="BT135" s="95"/>
      <c r="BU135" s="95"/>
      <c r="BV135" s="95"/>
      <c r="BW135" s="95"/>
      <c r="BX135" s="95"/>
      <c r="BY135" s="95"/>
      <c r="BZ135" s="95"/>
      <c r="CA135" s="95"/>
      <c r="CB135" s="95"/>
      <c r="CC135" s="95"/>
      <c r="CD135" s="95"/>
      <c r="CE135" s="95"/>
      <c r="CF135" s="95"/>
      <c r="CG135" s="95"/>
      <c r="CH135" s="95"/>
      <c r="CI135" s="95"/>
      <c r="CJ135" s="95"/>
      <c r="CK135" s="95"/>
      <c r="CL135" s="95"/>
      <c r="CM135" s="95"/>
      <c r="CN135" s="95"/>
      <c r="CO135" s="95"/>
      <c r="CP135" s="95"/>
      <c r="CQ135" s="95"/>
      <c r="CR135" s="95"/>
      <c r="CS135" s="95"/>
      <c r="CT135" s="95"/>
      <c r="CU135" s="95"/>
      <c r="CV135" s="95"/>
      <c r="CW135" s="95"/>
      <c r="CX135" s="95"/>
      <c r="CY135" s="95"/>
      <c r="CZ135" s="95"/>
      <c r="DA135" s="95"/>
      <c r="DB135" s="95"/>
      <c r="DC135" s="95"/>
      <c r="DD135" s="95"/>
      <c r="DE135" s="95"/>
      <c r="DF135" s="95"/>
      <c r="DG135" s="95"/>
      <c r="DH135" s="95"/>
      <c r="DI135" s="95"/>
      <c r="DJ135" s="95"/>
      <c r="DK135" s="95"/>
      <c r="DL135" s="95"/>
      <c r="DM135" s="95"/>
      <c r="DN135" s="95"/>
      <c r="DO135" s="95"/>
      <c r="DP135" s="95"/>
      <c r="DQ135" s="95"/>
      <c r="DR135" s="95"/>
      <c r="DS135" s="95"/>
      <c r="DT135" s="95"/>
      <c r="DU135" s="95"/>
      <c r="DV135" s="95"/>
      <c r="DW135" s="95"/>
      <c r="DX135" s="95"/>
      <c r="DY135" s="95"/>
      <c r="DZ135" s="95"/>
      <c r="EA135" s="95"/>
      <c r="EB135" s="95"/>
      <c r="EC135" s="95"/>
      <c r="ED135" s="95"/>
      <c r="EE135" s="95"/>
      <c r="EF135" s="95"/>
      <c r="EG135" s="95"/>
      <c r="EH135" s="95"/>
      <c r="EI135" s="95"/>
      <c r="EJ135" s="95"/>
      <c r="EK135" s="95"/>
      <c r="EL135" s="95"/>
      <c r="EM135" s="95"/>
      <c r="EN135" s="95"/>
      <c r="EO135" s="95"/>
      <c r="EP135" s="95"/>
      <c r="EQ135" s="95"/>
      <c r="ER135" s="95"/>
      <c r="ES135" s="95"/>
      <c r="ET135" s="95"/>
      <c r="EU135" s="95"/>
      <c r="EV135" s="95"/>
      <c r="EW135" s="95"/>
      <c r="EX135" s="95"/>
      <c r="EY135" s="95"/>
      <c r="EZ135" s="95"/>
      <c r="FA135" s="95"/>
      <c r="FB135" s="95"/>
      <c r="FC135" s="95"/>
      <c r="FD135" s="95"/>
      <c r="FE135" s="95"/>
      <c r="FF135" s="95"/>
      <c r="FG135" s="95"/>
      <c r="FH135" s="95"/>
      <c r="FI135" s="95"/>
      <c r="FJ135" s="95"/>
      <c r="FK135" s="95"/>
      <c r="FL135" s="95"/>
      <c r="FM135" s="95"/>
      <c r="FN135" s="95"/>
      <c r="FO135" s="95"/>
      <c r="FP135" s="95"/>
      <c r="FQ135" s="95"/>
      <c r="FR135" s="95"/>
      <c r="FS135" s="95"/>
      <c r="FT135" s="95"/>
      <c r="FU135" s="95"/>
      <c r="FV135" s="95"/>
      <c r="FW135" s="95"/>
      <c r="FX135" s="95"/>
      <c r="FY135" s="95"/>
      <c r="FZ135" s="95"/>
      <c r="GA135" s="95"/>
      <c r="GB135" s="95"/>
      <c r="GC135" s="95"/>
      <c r="GD135" s="95"/>
      <c r="GE135" s="95"/>
      <c r="GF135" s="95"/>
      <c r="GG135" s="95"/>
      <c r="GH135" s="95"/>
      <c r="GI135" s="95"/>
      <c r="GJ135" s="95"/>
      <c r="GK135" s="95"/>
      <c r="GL135" s="95"/>
      <c r="GM135" s="95"/>
      <c r="GN135" s="95"/>
      <c r="GO135" s="95"/>
      <c r="GP135" s="95"/>
      <c r="GQ135" s="95"/>
      <c r="GR135" s="95"/>
      <c r="GS135" s="95"/>
      <c r="GT135" s="95"/>
      <c r="GU135" s="95"/>
      <c r="GV135" s="95"/>
      <c r="GW135" s="133"/>
      <c r="GX135" s="133"/>
      <c r="GY135" s="133"/>
      <c r="GZ135" s="133"/>
      <c r="HA135" s="133"/>
      <c r="HB135" s="133"/>
      <c r="HC135" s="133"/>
      <c r="HD135" s="133"/>
      <c r="HE135" s="133"/>
      <c r="HF135" s="133"/>
      <c r="HG135" s="95"/>
      <c r="HH135" s="95"/>
      <c r="HI135" s="95"/>
      <c r="HJ135" s="95"/>
      <c r="HK135" s="95"/>
      <c r="HL135" s="95"/>
      <c r="HM135" s="95"/>
      <c r="HN135" s="95"/>
      <c r="HO135" s="95"/>
      <c r="HP135" s="95"/>
      <c r="HQ135" s="95"/>
      <c r="HR135" s="95"/>
      <c r="HS135" s="95"/>
      <c r="HT135" s="95"/>
      <c r="HU135" s="95"/>
      <c r="HV135" s="95"/>
      <c r="HW135" s="95"/>
      <c r="HX135" s="95"/>
      <c r="HY135" s="95"/>
      <c r="HZ135" s="95"/>
      <c r="IA135" s="95"/>
      <c r="IB135" s="95"/>
      <c r="IC135" s="95"/>
      <c r="ID135" s="95"/>
      <c r="IE135" s="95"/>
      <c r="IF135" s="95"/>
      <c r="IG135" s="95"/>
      <c r="IH135" s="95"/>
      <c r="II135" s="95"/>
      <c r="IJ135" s="95"/>
      <c r="IK135" s="95"/>
      <c r="IL135" s="95"/>
      <c r="IM135" s="95"/>
      <c r="IN135" s="95"/>
      <c r="IO135" s="95"/>
      <c r="IP135" s="95"/>
      <c r="IQ135" s="95"/>
      <c r="IR135" s="95"/>
      <c r="IS135" s="95"/>
      <c r="IT135" s="95"/>
      <c r="IU135" s="95"/>
      <c r="IV135" s="95"/>
      <c r="IW135" s="95"/>
      <c r="IX135" s="95"/>
      <c r="IY135" s="95"/>
      <c r="IZ135" s="95"/>
      <c r="JA135" s="95"/>
      <c r="JB135" s="95"/>
      <c r="JC135" s="95"/>
      <c r="JD135" s="95"/>
      <c r="JE135" s="95"/>
      <c r="JF135" s="95"/>
      <c r="JG135" s="95"/>
      <c r="JH135" s="95"/>
      <c r="JI135" s="95"/>
      <c r="JJ135" s="95"/>
      <c r="JK135" s="95"/>
      <c r="JL135" s="95"/>
      <c r="JM135" s="95"/>
      <c r="JN135" s="95"/>
      <c r="JO135" s="95"/>
      <c r="JP135" s="95"/>
      <c r="JQ135" s="95"/>
      <c r="JR135" s="95"/>
      <c r="JS135" s="95"/>
      <c r="JT135" s="95"/>
      <c r="JU135" s="95"/>
      <c r="JV135" s="95"/>
      <c r="JW135" s="95"/>
      <c r="JX135" s="95"/>
      <c r="JY135" s="95"/>
      <c r="JZ135" s="95"/>
      <c r="KA135" s="95"/>
      <c r="KB135" s="95"/>
      <c r="KC135" s="95"/>
      <c r="KD135" s="95"/>
      <c r="KE135" s="95"/>
      <c r="KF135" s="95"/>
      <c r="KG135" s="95"/>
      <c r="KH135" s="95"/>
      <c r="KI135" s="95"/>
      <c r="KJ135" s="95"/>
      <c r="KK135" s="95"/>
      <c r="KL135" s="95"/>
      <c r="KM135" s="95"/>
      <c r="KN135" s="95"/>
      <c r="KO135" s="95"/>
      <c r="KP135" s="95"/>
      <c r="KQ135" s="95"/>
      <c r="KR135" s="95"/>
      <c r="KS135" s="95"/>
      <c r="KT135" s="95"/>
      <c r="KU135" s="95"/>
      <c r="KV135" s="95"/>
      <c r="KW135" s="95"/>
      <c r="KX135" s="95"/>
      <c r="KY135" s="95"/>
      <c r="KZ135" s="95"/>
      <c r="LA135" s="95"/>
      <c r="LB135" s="95"/>
      <c r="LC135" s="95"/>
      <c r="LD135" s="95"/>
      <c r="LE135" s="95"/>
      <c r="LF135" s="95"/>
      <c r="LG135" s="95"/>
      <c r="LH135" s="95"/>
      <c r="LI135" s="95"/>
      <c r="LJ135" s="95"/>
      <c r="LK135" s="95"/>
      <c r="LL135" s="95"/>
      <c r="LM135" s="95"/>
      <c r="LN135" s="95"/>
      <c r="LO135" s="95"/>
      <c r="LP135" s="95"/>
      <c r="LQ135" s="95"/>
      <c r="LR135" s="95"/>
      <c r="LS135" s="95"/>
    </row>
    <row r="136" spans="2:331" s="85" customFormat="1" ht="30" customHeight="1">
      <c r="B136" s="86"/>
      <c r="C136" s="1815" t="s">
        <v>306</v>
      </c>
      <c r="D136" s="1815"/>
      <c r="E136" s="1815"/>
      <c r="F136" s="143">
        <v>0</v>
      </c>
      <c r="G136" s="143" t="e">
        <f>IF(COLUMN(F$136)-COLUMN($L$18)+1&lt;=ROUND($L$18,0)-7,F$136,0)</f>
        <v>#VALUE!</v>
      </c>
      <c r="H136" s="143" t="e">
        <f t="shared" ref="H136:BM136" si="38">IF(COLUMN(G$136)-COLUMN($L$18)+1&lt;=ROUND($L$18,0)-7,G$136,0)</f>
        <v>#VALUE!</v>
      </c>
      <c r="I136" s="143" t="e">
        <f t="shared" si="38"/>
        <v>#VALUE!</v>
      </c>
      <c r="J136" s="143" t="e">
        <f t="shared" si="38"/>
        <v>#VALUE!</v>
      </c>
      <c r="K136" s="143" t="e">
        <f t="shared" si="38"/>
        <v>#VALUE!</v>
      </c>
      <c r="L136" s="143" t="e">
        <f t="shared" si="38"/>
        <v>#VALUE!</v>
      </c>
      <c r="M136" s="143" t="e">
        <f t="shared" si="38"/>
        <v>#VALUE!</v>
      </c>
      <c r="N136" s="143" t="e">
        <f t="shared" si="38"/>
        <v>#VALUE!</v>
      </c>
      <c r="O136" s="143" t="e">
        <f t="shared" si="38"/>
        <v>#VALUE!</v>
      </c>
      <c r="P136" s="143" t="e">
        <f t="shared" si="38"/>
        <v>#VALUE!</v>
      </c>
      <c r="Q136" s="143" t="e">
        <f t="shared" si="38"/>
        <v>#VALUE!</v>
      </c>
      <c r="R136" s="143" t="e">
        <f t="shared" si="38"/>
        <v>#VALUE!</v>
      </c>
      <c r="S136" s="143" t="e">
        <f t="shared" si="38"/>
        <v>#VALUE!</v>
      </c>
      <c r="T136" s="143" t="e">
        <f t="shared" si="38"/>
        <v>#VALUE!</v>
      </c>
      <c r="U136" s="143" t="e">
        <f t="shared" si="38"/>
        <v>#VALUE!</v>
      </c>
      <c r="V136" s="143" t="e">
        <f t="shared" si="38"/>
        <v>#VALUE!</v>
      </c>
      <c r="W136" s="143" t="e">
        <f t="shared" si="38"/>
        <v>#VALUE!</v>
      </c>
      <c r="X136" s="143" t="e">
        <f t="shared" si="38"/>
        <v>#VALUE!</v>
      </c>
      <c r="Y136" s="143" t="e">
        <f t="shared" si="38"/>
        <v>#VALUE!</v>
      </c>
      <c r="Z136" s="143" t="e">
        <f t="shared" si="38"/>
        <v>#VALUE!</v>
      </c>
      <c r="AA136" s="143" t="e">
        <f t="shared" si="38"/>
        <v>#VALUE!</v>
      </c>
      <c r="AB136" s="143" t="e">
        <f t="shared" si="38"/>
        <v>#VALUE!</v>
      </c>
      <c r="AC136" s="143" t="e">
        <f t="shared" si="38"/>
        <v>#VALUE!</v>
      </c>
      <c r="AD136" s="143" t="e">
        <f t="shared" si="38"/>
        <v>#VALUE!</v>
      </c>
      <c r="AE136" s="143" t="e">
        <f t="shared" si="38"/>
        <v>#VALUE!</v>
      </c>
      <c r="AF136" s="143" t="e">
        <f t="shared" si="38"/>
        <v>#VALUE!</v>
      </c>
      <c r="AG136" s="143" t="e">
        <f t="shared" si="38"/>
        <v>#VALUE!</v>
      </c>
      <c r="AH136" s="143" t="e">
        <f t="shared" si="38"/>
        <v>#VALUE!</v>
      </c>
      <c r="AI136" s="143" t="e">
        <f t="shared" si="38"/>
        <v>#VALUE!</v>
      </c>
      <c r="AJ136" s="143" t="e">
        <f t="shared" si="38"/>
        <v>#VALUE!</v>
      </c>
      <c r="AK136" s="143" t="e">
        <f t="shared" si="38"/>
        <v>#VALUE!</v>
      </c>
      <c r="AL136" s="143" t="e">
        <f t="shared" si="38"/>
        <v>#VALUE!</v>
      </c>
      <c r="AM136" s="143" t="e">
        <f t="shared" si="38"/>
        <v>#VALUE!</v>
      </c>
      <c r="AN136" s="143" t="e">
        <f t="shared" si="38"/>
        <v>#VALUE!</v>
      </c>
      <c r="AO136" s="143" t="e">
        <f t="shared" si="38"/>
        <v>#VALUE!</v>
      </c>
      <c r="AP136" s="143" t="e">
        <f t="shared" si="38"/>
        <v>#VALUE!</v>
      </c>
      <c r="AQ136" s="143" t="e">
        <f t="shared" si="38"/>
        <v>#VALUE!</v>
      </c>
      <c r="AR136" s="143" t="e">
        <f t="shared" si="38"/>
        <v>#VALUE!</v>
      </c>
      <c r="AS136" s="143" t="e">
        <f t="shared" si="38"/>
        <v>#VALUE!</v>
      </c>
      <c r="AT136" s="143" t="e">
        <f t="shared" si="38"/>
        <v>#VALUE!</v>
      </c>
      <c r="AU136" s="143" t="e">
        <f t="shared" si="38"/>
        <v>#VALUE!</v>
      </c>
      <c r="AV136" s="143" t="e">
        <f t="shared" si="38"/>
        <v>#VALUE!</v>
      </c>
      <c r="AW136" s="143" t="e">
        <f t="shared" si="38"/>
        <v>#VALUE!</v>
      </c>
      <c r="AX136" s="143" t="e">
        <f t="shared" si="38"/>
        <v>#VALUE!</v>
      </c>
      <c r="AY136" s="143" t="e">
        <f t="shared" si="38"/>
        <v>#VALUE!</v>
      </c>
      <c r="AZ136" s="143" t="e">
        <f t="shared" si="38"/>
        <v>#VALUE!</v>
      </c>
      <c r="BA136" s="143" t="e">
        <f t="shared" si="38"/>
        <v>#VALUE!</v>
      </c>
      <c r="BB136" s="143" t="e">
        <f t="shared" si="38"/>
        <v>#VALUE!</v>
      </c>
      <c r="BC136" s="143" t="e">
        <f t="shared" si="38"/>
        <v>#VALUE!</v>
      </c>
      <c r="BD136" s="143" t="e">
        <f t="shared" si="38"/>
        <v>#VALUE!</v>
      </c>
      <c r="BE136" s="143" t="e">
        <f t="shared" si="38"/>
        <v>#VALUE!</v>
      </c>
      <c r="BF136" s="143" t="e">
        <f t="shared" si="38"/>
        <v>#VALUE!</v>
      </c>
      <c r="BG136" s="143" t="e">
        <f t="shared" si="38"/>
        <v>#VALUE!</v>
      </c>
      <c r="BH136" s="143" t="e">
        <f t="shared" si="38"/>
        <v>#VALUE!</v>
      </c>
      <c r="BI136" s="143" t="e">
        <f t="shared" si="38"/>
        <v>#VALUE!</v>
      </c>
      <c r="BJ136" s="143" t="e">
        <f t="shared" si="38"/>
        <v>#VALUE!</v>
      </c>
      <c r="BK136" s="143" t="e">
        <f t="shared" si="38"/>
        <v>#VALUE!</v>
      </c>
      <c r="BL136" s="143" t="e">
        <f t="shared" si="38"/>
        <v>#VALUE!</v>
      </c>
      <c r="BM136" s="143" t="e">
        <f t="shared" si="38"/>
        <v>#VALUE!</v>
      </c>
      <c r="BN136" s="95"/>
      <c r="BO136" s="95"/>
      <c r="BP136" s="95"/>
      <c r="BQ136" s="95"/>
      <c r="BR136" s="95"/>
      <c r="BS136" s="95"/>
      <c r="BT136" s="95"/>
      <c r="BU136" s="95"/>
      <c r="BV136" s="95"/>
      <c r="BW136" s="95"/>
      <c r="BX136" s="95"/>
      <c r="BY136" s="95"/>
      <c r="BZ136" s="95"/>
      <c r="CA136" s="95"/>
      <c r="CB136" s="95"/>
      <c r="CC136" s="95"/>
      <c r="CD136" s="95"/>
      <c r="CE136" s="95"/>
      <c r="CF136" s="95"/>
      <c r="CG136" s="95"/>
      <c r="CH136" s="95"/>
      <c r="CI136" s="95"/>
      <c r="CJ136" s="95"/>
      <c r="CK136" s="95"/>
      <c r="CL136" s="95"/>
      <c r="CM136" s="95"/>
      <c r="CN136" s="95"/>
      <c r="CO136" s="95"/>
      <c r="CP136" s="95"/>
      <c r="CQ136" s="95"/>
      <c r="CR136" s="95"/>
      <c r="CS136" s="95"/>
      <c r="CT136" s="95"/>
      <c r="CU136" s="95"/>
      <c r="CV136" s="95"/>
      <c r="CW136" s="95"/>
      <c r="CX136" s="95"/>
      <c r="CY136" s="95"/>
      <c r="CZ136" s="95"/>
      <c r="DA136" s="95"/>
      <c r="DB136" s="95"/>
      <c r="DC136" s="95"/>
      <c r="DD136" s="95"/>
      <c r="DE136" s="95"/>
      <c r="DF136" s="95"/>
      <c r="DG136" s="95"/>
      <c r="DH136" s="95"/>
      <c r="DI136" s="95"/>
      <c r="DJ136" s="95"/>
      <c r="DK136" s="95"/>
      <c r="DL136" s="95"/>
      <c r="DM136" s="95"/>
      <c r="DN136" s="95"/>
      <c r="DO136" s="95"/>
      <c r="DP136" s="95"/>
      <c r="DQ136" s="95"/>
      <c r="DR136" s="95"/>
      <c r="DS136" s="95"/>
      <c r="DT136" s="95"/>
      <c r="DU136" s="95"/>
      <c r="DV136" s="95"/>
      <c r="DW136" s="95"/>
      <c r="DX136" s="95"/>
      <c r="DY136" s="95"/>
      <c r="DZ136" s="95"/>
      <c r="EA136" s="95"/>
      <c r="EB136" s="95"/>
      <c r="EC136" s="95"/>
      <c r="ED136" s="95"/>
      <c r="EE136" s="95"/>
      <c r="EF136" s="95"/>
      <c r="EG136" s="95"/>
      <c r="EH136" s="95"/>
      <c r="EI136" s="95"/>
      <c r="EJ136" s="95"/>
      <c r="EK136" s="95"/>
      <c r="EL136" s="95"/>
      <c r="EM136" s="95"/>
      <c r="EN136" s="95"/>
      <c r="EO136" s="95"/>
      <c r="EP136" s="95"/>
      <c r="EQ136" s="95"/>
      <c r="ER136" s="95"/>
      <c r="ES136" s="95"/>
      <c r="ET136" s="95"/>
      <c r="EU136" s="95"/>
      <c r="EV136" s="95"/>
      <c r="EW136" s="95"/>
      <c r="EX136" s="95"/>
      <c r="EY136" s="95"/>
      <c r="EZ136" s="95"/>
      <c r="FA136" s="95"/>
      <c r="FB136" s="95"/>
      <c r="FC136" s="95"/>
      <c r="FD136" s="95"/>
      <c r="FE136" s="95"/>
      <c r="FF136" s="95"/>
      <c r="FG136" s="95"/>
      <c r="FH136" s="95"/>
      <c r="FI136" s="95"/>
      <c r="FJ136" s="95"/>
      <c r="FK136" s="95"/>
      <c r="FL136" s="95"/>
      <c r="FM136" s="95"/>
      <c r="FN136" s="95"/>
      <c r="FO136" s="95"/>
      <c r="FP136" s="95"/>
      <c r="FQ136" s="95"/>
      <c r="FR136" s="95"/>
      <c r="FS136" s="95"/>
      <c r="FT136" s="95"/>
      <c r="FU136" s="95"/>
      <c r="FV136" s="95"/>
      <c r="FW136" s="95"/>
      <c r="FX136" s="95"/>
      <c r="FY136" s="95"/>
      <c r="FZ136" s="95"/>
      <c r="GA136" s="95"/>
      <c r="GB136" s="95"/>
      <c r="GC136" s="95"/>
      <c r="GD136" s="95"/>
      <c r="GE136" s="95"/>
      <c r="GF136" s="95"/>
      <c r="GG136" s="95"/>
      <c r="GH136" s="95"/>
      <c r="GI136" s="95"/>
      <c r="GJ136" s="95"/>
      <c r="GK136" s="95"/>
      <c r="GL136" s="95"/>
      <c r="GM136" s="95"/>
      <c r="GN136" s="95"/>
      <c r="GO136" s="95"/>
      <c r="GP136" s="95"/>
      <c r="GQ136" s="95"/>
      <c r="GR136" s="95"/>
      <c r="GS136" s="95"/>
      <c r="GT136" s="95"/>
      <c r="GU136" s="95"/>
      <c r="GV136" s="95"/>
      <c r="GW136" s="133"/>
      <c r="GX136" s="133"/>
      <c r="GY136" s="133"/>
      <c r="GZ136" s="133"/>
      <c r="HA136" s="133"/>
      <c r="HB136" s="133"/>
      <c r="HC136" s="133"/>
      <c r="HD136" s="133"/>
      <c r="HE136" s="133"/>
      <c r="HF136" s="133"/>
      <c r="HG136" s="95"/>
      <c r="HH136" s="95"/>
      <c r="HI136" s="95"/>
      <c r="HJ136" s="95"/>
      <c r="HK136" s="95"/>
      <c r="HL136" s="95"/>
      <c r="HM136" s="95"/>
      <c r="HN136" s="95"/>
      <c r="HO136" s="95"/>
      <c r="HP136" s="95"/>
      <c r="HQ136" s="95"/>
      <c r="HR136" s="95"/>
      <c r="HS136" s="95"/>
      <c r="HT136" s="95"/>
      <c r="HU136" s="95"/>
      <c r="HV136" s="95"/>
      <c r="HW136" s="95"/>
      <c r="HX136" s="95"/>
      <c r="HY136" s="95"/>
      <c r="HZ136" s="95"/>
      <c r="IA136" s="95"/>
      <c r="IB136" s="95"/>
      <c r="IC136" s="95"/>
      <c r="ID136" s="95"/>
      <c r="IE136" s="95"/>
      <c r="IF136" s="95"/>
      <c r="IG136" s="95"/>
      <c r="IH136" s="95"/>
      <c r="II136" s="95"/>
      <c r="IJ136" s="95"/>
      <c r="IK136" s="95"/>
      <c r="IL136" s="95"/>
      <c r="IM136" s="95"/>
      <c r="IN136" s="95"/>
      <c r="IO136" s="95"/>
      <c r="IP136" s="95"/>
      <c r="IQ136" s="95"/>
      <c r="IR136" s="95"/>
      <c r="IS136" s="95"/>
      <c r="IT136" s="95"/>
      <c r="IU136" s="95"/>
      <c r="IV136" s="95"/>
      <c r="IW136" s="95"/>
      <c r="IX136" s="95"/>
      <c r="IY136" s="95"/>
      <c r="IZ136" s="95"/>
      <c r="JA136" s="95"/>
      <c r="JB136" s="95"/>
      <c r="JC136" s="95"/>
      <c r="JD136" s="95"/>
      <c r="JE136" s="95"/>
      <c r="JF136" s="95"/>
      <c r="JG136" s="95"/>
      <c r="JH136" s="95"/>
      <c r="JI136" s="95"/>
      <c r="JJ136" s="95"/>
      <c r="JK136" s="95"/>
      <c r="JL136" s="95"/>
      <c r="JM136" s="95"/>
      <c r="JN136" s="95"/>
      <c r="JO136" s="95"/>
      <c r="JP136" s="95"/>
      <c r="JQ136" s="95"/>
      <c r="JR136" s="95"/>
      <c r="JS136" s="95"/>
      <c r="JT136" s="95"/>
      <c r="JU136" s="95"/>
      <c r="JV136" s="95"/>
      <c r="JW136" s="95"/>
      <c r="JX136" s="95"/>
      <c r="JY136" s="95"/>
      <c r="JZ136" s="95"/>
      <c r="KA136" s="95"/>
      <c r="KB136" s="95"/>
      <c r="KC136" s="95"/>
      <c r="KD136" s="95"/>
      <c r="KE136" s="95"/>
      <c r="KF136" s="95"/>
      <c r="KG136" s="95"/>
      <c r="KH136" s="95"/>
      <c r="KI136" s="95"/>
      <c r="KJ136" s="95"/>
      <c r="KK136" s="95"/>
      <c r="KL136" s="95"/>
      <c r="KM136" s="95"/>
      <c r="KN136" s="95"/>
      <c r="KO136" s="95"/>
      <c r="KP136" s="95"/>
      <c r="KQ136" s="95"/>
      <c r="KR136" s="95"/>
      <c r="KS136" s="95"/>
      <c r="KT136" s="95"/>
      <c r="KU136" s="95"/>
      <c r="KV136" s="95"/>
      <c r="KW136" s="95"/>
      <c r="KX136" s="95"/>
      <c r="KY136" s="95"/>
      <c r="KZ136" s="95"/>
      <c r="LA136" s="95"/>
      <c r="LB136" s="95"/>
      <c r="LC136" s="95"/>
      <c r="LD136" s="95"/>
      <c r="LE136" s="95"/>
      <c r="LF136" s="95"/>
      <c r="LG136" s="95"/>
      <c r="LH136" s="95"/>
      <c r="LI136" s="95"/>
      <c r="LJ136" s="95"/>
      <c r="LK136" s="95"/>
      <c r="LL136" s="95"/>
      <c r="LM136" s="95"/>
      <c r="LN136" s="95"/>
      <c r="LO136" s="95"/>
      <c r="LP136" s="95"/>
      <c r="LQ136" s="95"/>
      <c r="LR136" s="95"/>
      <c r="LS136" s="95"/>
    </row>
    <row r="137" spans="2:331" s="85" customFormat="1" ht="30" customHeight="1" thickBot="1">
      <c r="B137" s="86"/>
      <c r="C137" s="1815" t="s">
        <v>307</v>
      </c>
      <c r="D137" s="1815"/>
      <c r="E137" s="1815"/>
      <c r="F137" s="143">
        <v>0</v>
      </c>
      <c r="G137" s="143" t="e">
        <f>IF(COLUMN(F$137)-COLUMN($L$18)+1&lt;=ROUND($L$18,0)-7,F$137,0)</f>
        <v>#VALUE!</v>
      </c>
      <c r="H137" s="143" t="e">
        <f t="shared" ref="H137:BM137" si="39">IF(COLUMN(G$137)-COLUMN($L$18)+1&lt;=ROUND($L$18,0)-7,G$137,0)</f>
        <v>#VALUE!</v>
      </c>
      <c r="I137" s="143" t="e">
        <f t="shared" si="39"/>
        <v>#VALUE!</v>
      </c>
      <c r="J137" s="143" t="e">
        <f t="shared" si="39"/>
        <v>#VALUE!</v>
      </c>
      <c r="K137" s="143" t="e">
        <f t="shared" si="39"/>
        <v>#VALUE!</v>
      </c>
      <c r="L137" s="143" t="e">
        <f t="shared" si="39"/>
        <v>#VALUE!</v>
      </c>
      <c r="M137" s="143" t="e">
        <f t="shared" si="39"/>
        <v>#VALUE!</v>
      </c>
      <c r="N137" s="143" t="e">
        <f t="shared" si="39"/>
        <v>#VALUE!</v>
      </c>
      <c r="O137" s="143" t="e">
        <f t="shared" si="39"/>
        <v>#VALUE!</v>
      </c>
      <c r="P137" s="143" t="e">
        <f t="shared" si="39"/>
        <v>#VALUE!</v>
      </c>
      <c r="Q137" s="143" t="e">
        <f t="shared" si="39"/>
        <v>#VALUE!</v>
      </c>
      <c r="R137" s="143" t="e">
        <f t="shared" si="39"/>
        <v>#VALUE!</v>
      </c>
      <c r="S137" s="143" t="e">
        <f t="shared" si="39"/>
        <v>#VALUE!</v>
      </c>
      <c r="T137" s="143" t="e">
        <f t="shared" si="39"/>
        <v>#VALUE!</v>
      </c>
      <c r="U137" s="143" t="e">
        <f t="shared" si="39"/>
        <v>#VALUE!</v>
      </c>
      <c r="V137" s="143" t="e">
        <f t="shared" si="39"/>
        <v>#VALUE!</v>
      </c>
      <c r="W137" s="143" t="e">
        <f t="shared" si="39"/>
        <v>#VALUE!</v>
      </c>
      <c r="X137" s="143" t="e">
        <f t="shared" si="39"/>
        <v>#VALUE!</v>
      </c>
      <c r="Y137" s="143" t="e">
        <f t="shared" si="39"/>
        <v>#VALUE!</v>
      </c>
      <c r="Z137" s="143" t="e">
        <f t="shared" si="39"/>
        <v>#VALUE!</v>
      </c>
      <c r="AA137" s="143" t="e">
        <f t="shared" si="39"/>
        <v>#VALUE!</v>
      </c>
      <c r="AB137" s="143" t="e">
        <f t="shared" si="39"/>
        <v>#VALUE!</v>
      </c>
      <c r="AC137" s="143" t="e">
        <f t="shared" si="39"/>
        <v>#VALUE!</v>
      </c>
      <c r="AD137" s="143" t="e">
        <f t="shared" si="39"/>
        <v>#VALUE!</v>
      </c>
      <c r="AE137" s="143" t="e">
        <f t="shared" si="39"/>
        <v>#VALUE!</v>
      </c>
      <c r="AF137" s="143" t="e">
        <f t="shared" si="39"/>
        <v>#VALUE!</v>
      </c>
      <c r="AG137" s="143" t="e">
        <f t="shared" si="39"/>
        <v>#VALUE!</v>
      </c>
      <c r="AH137" s="143" t="e">
        <f t="shared" si="39"/>
        <v>#VALUE!</v>
      </c>
      <c r="AI137" s="143" t="e">
        <f t="shared" si="39"/>
        <v>#VALUE!</v>
      </c>
      <c r="AJ137" s="143" t="e">
        <f t="shared" si="39"/>
        <v>#VALUE!</v>
      </c>
      <c r="AK137" s="143" t="e">
        <f t="shared" si="39"/>
        <v>#VALUE!</v>
      </c>
      <c r="AL137" s="143" t="e">
        <f t="shared" si="39"/>
        <v>#VALUE!</v>
      </c>
      <c r="AM137" s="143" t="e">
        <f t="shared" si="39"/>
        <v>#VALUE!</v>
      </c>
      <c r="AN137" s="143" t="e">
        <f t="shared" si="39"/>
        <v>#VALUE!</v>
      </c>
      <c r="AO137" s="143" t="e">
        <f t="shared" si="39"/>
        <v>#VALUE!</v>
      </c>
      <c r="AP137" s="143" t="e">
        <f t="shared" si="39"/>
        <v>#VALUE!</v>
      </c>
      <c r="AQ137" s="143" t="e">
        <f t="shared" si="39"/>
        <v>#VALUE!</v>
      </c>
      <c r="AR137" s="143" t="e">
        <f t="shared" si="39"/>
        <v>#VALUE!</v>
      </c>
      <c r="AS137" s="143" t="e">
        <f t="shared" si="39"/>
        <v>#VALUE!</v>
      </c>
      <c r="AT137" s="143" t="e">
        <f t="shared" si="39"/>
        <v>#VALUE!</v>
      </c>
      <c r="AU137" s="143" t="e">
        <f t="shared" si="39"/>
        <v>#VALUE!</v>
      </c>
      <c r="AV137" s="143" t="e">
        <f t="shared" si="39"/>
        <v>#VALUE!</v>
      </c>
      <c r="AW137" s="143" t="e">
        <f t="shared" si="39"/>
        <v>#VALUE!</v>
      </c>
      <c r="AX137" s="143" t="e">
        <f t="shared" si="39"/>
        <v>#VALUE!</v>
      </c>
      <c r="AY137" s="143" t="e">
        <f t="shared" si="39"/>
        <v>#VALUE!</v>
      </c>
      <c r="AZ137" s="143" t="e">
        <f t="shared" si="39"/>
        <v>#VALUE!</v>
      </c>
      <c r="BA137" s="143" t="e">
        <f t="shared" si="39"/>
        <v>#VALUE!</v>
      </c>
      <c r="BB137" s="143" t="e">
        <f t="shared" si="39"/>
        <v>#VALUE!</v>
      </c>
      <c r="BC137" s="143" t="e">
        <f t="shared" si="39"/>
        <v>#VALUE!</v>
      </c>
      <c r="BD137" s="143" t="e">
        <f t="shared" si="39"/>
        <v>#VALUE!</v>
      </c>
      <c r="BE137" s="143" t="e">
        <f t="shared" si="39"/>
        <v>#VALUE!</v>
      </c>
      <c r="BF137" s="143" t="e">
        <f t="shared" si="39"/>
        <v>#VALUE!</v>
      </c>
      <c r="BG137" s="143" t="e">
        <f t="shared" si="39"/>
        <v>#VALUE!</v>
      </c>
      <c r="BH137" s="143" t="e">
        <f t="shared" si="39"/>
        <v>#VALUE!</v>
      </c>
      <c r="BI137" s="143" t="e">
        <f t="shared" si="39"/>
        <v>#VALUE!</v>
      </c>
      <c r="BJ137" s="143" t="e">
        <f t="shared" si="39"/>
        <v>#VALUE!</v>
      </c>
      <c r="BK137" s="143" t="e">
        <f t="shared" si="39"/>
        <v>#VALUE!</v>
      </c>
      <c r="BL137" s="143" t="e">
        <f t="shared" si="39"/>
        <v>#VALUE!</v>
      </c>
      <c r="BM137" s="143" t="e">
        <f t="shared" si="39"/>
        <v>#VALUE!</v>
      </c>
      <c r="BN137" s="95"/>
      <c r="BO137" s="95"/>
      <c r="BP137" s="95"/>
      <c r="BQ137" s="95"/>
      <c r="BR137" s="95"/>
      <c r="BS137" s="95"/>
      <c r="BT137" s="95"/>
      <c r="BU137" s="95"/>
      <c r="BV137" s="95"/>
      <c r="BW137" s="95"/>
      <c r="BX137" s="95"/>
      <c r="BY137" s="95"/>
      <c r="BZ137" s="95"/>
      <c r="CA137" s="95"/>
      <c r="CB137" s="95"/>
      <c r="CC137" s="95"/>
      <c r="CD137" s="95"/>
      <c r="CE137" s="95"/>
      <c r="CF137" s="95"/>
      <c r="CG137" s="95"/>
      <c r="CH137" s="95"/>
      <c r="CI137" s="95"/>
      <c r="CJ137" s="95"/>
      <c r="CK137" s="95"/>
      <c r="CL137" s="95"/>
      <c r="CM137" s="95"/>
      <c r="CN137" s="95"/>
      <c r="CO137" s="95"/>
      <c r="CP137" s="95"/>
      <c r="CQ137" s="95"/>
      <c r="CR137" s="95"/>
      <c r="CS137" s="95"/>
      <c r="CT137" s="95"/>
      <c r="CU137" s="95"/>
      <c r="CV137" s="95"/>
      <c r="CW137" s="95"/>
      <c r="CX137" s="95"/>
      <c r="CY137" s="95"/>
      <c r="CZ137" s="95"/>
      <c r="DA137" s="95"/>
      <c r="DB137" s="95"/>
      <c r="DC137" s="95"/>
      <c r="DD137" s="95"/>
      <c r="DE137" s="95"/>
      <c r="DF137" s="95"/>
      <c r="DG137" s="95"/>
      <c r="DH137" s="95"/>
      <c r="DI137" s="95"/>
      <c r="DJ137" s="95"/>
      <c r="DK137" s="95"/>
      <c r="DL137" s="95"/>
      <c r="DM137" s="95"/>
      <c r="DN137" s="95"/>
      <c r="DO137" s="95"/>
      <c r="DP137" s="95"/>
      <c r="DQ137" s="95"/>
      <c r="DR137" s="95"/>
      <c r="DS137" s="95"/>
      <c r="DT137" s="95"/>
      <c r="DU137" s="95"/>
      <c r="DV137" s="95"/>
      <c r="DW137" s="95"/>
      <c r="DX137" s="95"/>
      <c r="DY137" s="95"/>
      <c r="DZ137" s="95"/>
      <c r="EA137" s="95"/>
      <c r="EB137" s="95"/>
      <c r="EC137" s="95"/>
      <c r="ED137" s="95"/>
      <c r="EE137" s="95"/>
      <c r="EF137" s="95"/>
      <c r="EG137" s="95"/>
      <c r="EH137" s="95"/>
      <c r="EI137" s="95"/>
      <c r="EJ137" s="95"/>
      <c r="EK137" s="95"/>
      <c r="EL137" s="95"/>
      <c r="EM137" s="95"/>
      <c r="EN137" s="95"/>
      <c r="EO137" s="95"/>
      <c r="EP137" s="95"/>
      <c r="EQ137" s="95"/>
      <c r="ER137" s="95"/>
      <c r="ES137" s="95"/>
      <c r="ET137" s="95"/>
      <c r="EU137" s="95"/>
      <c r="EV137" s="95"/>
      <c r="EW137" s="95"/>
      <c r="EX137" s="95"/>
      <c r="EY137" s="95"/>
      <c r="EZ137" s="95"/>
      <c r="FA137" s="95"/>
      <c r="FB137" s="95"/>
      <c r="FC137" s="95"/>
      <c r="FD137" s="95"/>
      <c r="FE137" s="95"/>
      <c r="FF137" s="95"/>
      <c r="FG137" s="95"/>
      <c r="FH137" s="95"/>
      <c r="FI137" s="95"/>
      <c r="FJ137" s="95"/>
      <c r="FK137" s="95"/>
      <c r="FL137" s="95"/>
      <c r="FM137" s="95"/>
      <c r="FN137" s="95"/>
      <c r="FO137" s="95"/>
      <c r="FP137" s="95"/>
      <c r="FQ137" s="95"/>
      <c r="FR137" s="95"/>
      <c r="FS137" s="95"/>
      <c r="FT137" s="95"/>
      <c r="FU137" s="95"/>
      <c r="FV137" s="95"/>
      <c r="FW137" s="95"/>
      <c r="FX137" s="95"/>
      <c r="FY137" s="95"/>
      <c r="FZ137" s="95"/>
      <c r="GA137" s="95"/>
      <c r="GB137" s="95"/>
      <c r="GC137" s="95"/>
      <c r="GD137" s="95"/>
      <c r="GE137" s="95"/>
      <c r="GF137" s="95"/>
      <c r="GG137" s="95"/>
      <c r="GH137" s="95"/>
      <c r="GI137" s="95"/>
      <c r="GJ137" s="95"/>
      <c r="GK137" s="95"/>
      <c r="GL137" s="95"/>
      <c r="GM137" s="95"/>
      <c r="GN137" s="95"/>
      <c r="GO137" s="95"/>
      <c r="GP137" s="95"/>
      <c r="GQ137" s="95"/>
      <c r="GR137" s="95"/>
      <c r="GS137" s="95"/>
      <c r="GT137" s="95"/>
      <c r="GU137" s="95"/>
      <c r="GV137" s="95"/>
      <c r="GW137" s="133"/>
      <c r="GX137" s="133"/>
      <c r="GY137" s="133"/>
      <c r="GZ137" s="133"/>
      <c r="HA137" s="133"/>
      <c r="HB137" s="133"/>
      <c r="HC137" s="133"/>
      <c r="HD137" s="133"/>
      <c r="HE137" s="133"/>
      <c r="HF137" s="133"/>
      <c r="HG137" s="95"/>
      <c r="HH137" s="95"/>
      <c r="HI137" s="95"/>
      <c r="HJ137" s="95"/>
      <c r="HK137" s="95"/>
      <c r="HL137" s="95"/>
      <c r="HM137" s="95"/>
      <c r="HN137" s="95"/>
      <c r="HO137" s="95"/>
      <c r="HP137" s="95"/>
      <c r="HQ137" s="95"/>
      <c r="HR137" s="95"/>
      <c r="HS137" s="95"/>
      <c r="HT137" s="95"/>
      <c r="HU137" s="95"/>
      <c r="HV137" s="95"/>
      <c r="HW137" s="95"/>
      <c r="HX137" s="95"/>
      <c r="HY137" s="95"/>
      <c r="HZ137" s="95"/>
      <c r="IA137" s="95"/>
      <c r="IB137" s="95"/>
      <c r="IC137" s="95"/>
      <c r="ID137" s="95"/>
      <c r="IE137" s="95"/>
      <c r="IF137" s="95"/>
      <c r="IG137" s="95"/>
      <c r="IH137" s="95"/>
      <c r="II137" s="95"/>
      <c r="IJ137" s="95"/>
      <c r="IK137" s="95"/>
      <c r="IL137" s="95"/>
      <c r="IM137" s="95"/>
      <c r="IN137" s="95"/>
      <c r="IO137" s="95"/>
      <c r="IP137" s="95"/>
      <c r="IQ137" s="95"/>
      <c r="IR137" s="95"/>
      <c r="IS137" s="95"/>
      <c r="IT137" s="95"/>
      <c r="IU137" s="95"/>
      <c r="IV137" s="95"/>
      <c r="IW137" s="95"/>
      <c r="IX137" s="95"/>
      <c r="IY137" s="95"/>
      <c r="IZ137" s="95"/>
      <c r="JA137" s="95"/>
      <c r="JB137" s="95"/>
      <c r="JC137" s="95"/>
      <c r="JD137" s="95"/>
      <c r="JE137" s="95"/>
      <c r="JF137" s="95"/>
      <c r="JG137" s="95"/>
      <c r="JH137" s="95"/>
      <c r="JI137" s="95"/>
      <c r="JJ137" s="95"/>
      <c r="JK137" s="95"/>
      <c r="JL137" s="95"/>
      <c r="JM137" s="95"/>
      <c r="JN137" s="95"/>
      <c r="JO137" s="95"/>
      <c r="JP137" s="95"/>
      <c r="JQ137" s="95"/>
      <c r="JR137" s="95"/>
      <c r="JS137" s="95"/>
      <c r="JT137" s="95"/>
      <c r="JU137" s="95"/>
      <c r="JV137" s="95"/>
      <c r="JW137" s="95"/>
      <c r="JX137" s="95"/>
      <c r="JY137" s="95"/>
      <c r="JZ137" s="95"/>
      <c r="KA137" s="95"/>
      <c r="KB137" s="95"/>
      <c r="KC137" s="95"/>
      <c r="KD137" s="95"/>
      <c r="KE137" s="95"/>
      <c r="KF137" s="95"/>
      <c r="KG137" s="95"/>
      <c r="KH137" s="95"/>
      <c r="KI137" s="95"/>
      <c r="KJ137" s="95"/>
      <c r="KK137" s="95"/>
      <c r="KL137" s="95"/>
      <c r="KM137" s="95"/>
      <c r="KN137" s="95"/>
      <c r="KO137" s="95"/>
      <c r="KP137" s="95"/>
      <c r="KQ137" s="95"/>
      <c r="KR137" s="95"/>
      <c r="KS137" s="95"/>
      <c r="KT137" s="95"/>
      <c r="KU137" s="95"/>
      <c r="KV137" s="95"/>
      <c r="KW137" s="95"/>
      <c r="KX137" s="95"/>
      <c r="KY137" s="95"/>
      <c r="KZ137" s="95"/>
      <c r="LA137" s="95"/>
      <c r="LB137" s="95"/>
      <c r="LC137" s="95"/>
      <c r="LD137" s="95"/>
      <c r="LE137" s="95"/>
      <c r="LF137" s="95"/>
      <c r="LG137" s="95"/>
      <c r="LH137" s="95"/>
      <c r="LI137" s="95"/>
      <c r="LJ137" s="95"/>
      <c r="LK137" s="95"/>
      <c r="LL137" s="95"/>
      <c r="LM137" s="95"/>
      <c r="LN137" s="95"/>
      <c r="LO137" s="95"/>
      <c r="LP137" s="95"/>
      <c r="LQ137" s="95"/>
      <c r="LR137" s="95"/>
      <c r="LS137" s="95"/>
    </row>
    <row r="138" spans="2:331" s="85" customFormat="1" ht="21">
      <c r="B138" s="86"/>
      <c r="C138" s="1900" t="s">
        <v>308</v>
      </c>
      <c r="D138" s="1900"/>
      <c r="E138" s="1901"/>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c r="AT138" s="144"/>
      <c r="AU138" s="144"/>
      <c r="AV138" s="144"/>
      <c r="AW138" s="144"/>
      <c r="AX138" s="144"/>
      <c r="AY138" s="144"/>
      <c r="AZ138" s="144"/>
      <c r="BA138" s="144"/>
      <c r="BB138" s="144"/>
      <c r="BC138" s="144"/>
      <c r="BD138" s="144"/>
      <c r="BE138" s="144"/>
      <c r="BF138" s="144"/>
      <c r="BG138" s="144"/>
      <c r="BH138" s="144"/>
      <c r="BI138" s="144"/>
      <c r="BJ138" s="144"/>
      <c r="BK138" s="144"/>
      <c r="BL138" s="144"/>
      <c r="BM138" s="144"/>
      <c r="BN138" s="95"/>
      <c r="BO138" s="95"/>
      <c r="BP138" s="95"/>
      <c r="BQ138" s="95"/>
      <c r="BR138" s="95"/>
      <c r="BS138" s="95"/>
      <c r="BT138" s="95"/>
      <c r="BU138" s="95"/>
      <c r="BV138" s="95"/>
      <c r="BW138" s="95"/>
      <c r="BX138" s="95"/>
      <c r="BY138" s="95"/>
      <c r="BZ138" s="95"/>
      <c r="CA138" s="95"/>
      <c r="CB138" s="95"/>
      <c r="CC138" s="95"/>
      <c r="CD138" s="95"/>
      <c r="CE138" s="95"/>
      <c r="CF138" s="95"/>
      <c r="CG138" s="95"/>
      <c r="CH138" s="95"/>
      <c r="CI138" s="95"/>
      <c r="CJ138" s="95"/>
      <c r="CK138" s="95"/>
      <c r="CL138" s="95"/>
      <c r="CM138" s="95"/>
      <c r="CN138" s="95"/>
      <c r="CO138" s="95"/>
      <c r="CP138" s="95"/>
      <c r="CQ138" s="95"/>
      <c r="CR138" s="95"/>
      <c r="CS138" s="95"/>
      <c r="CT138" s="95"/>
      <c r="CU138" s="95"/>
      <c r="CV138" s="95"/>
      <c r="CW138" s="95"/>
      <c r="CX138" s="95"/>
      <c r="CY138" s="95"/>
      <c r="CZ138" s="95"/>
      <c r="DA138" s="95"/>
      <c r="DB138" s="95"/>
      <c r="DC138" s="95"/>
      <c r="DD138" s="95"/>
      <c r="DE138" s="95"/>
      <c r="DF138" s="95"/>
      <c r="DG138" s="95"/>
      <c r="DH138" s="95"/>
      <c r="DI138" s="95"/>
      <c r="DJ138" s="95"/>
      <c r="DK138" s="95"/>
      <c r="DL138" s="95"/>
      <c r="DM138" s="95"/>
      <c r="DN138" s="95"/>
      <c r="DO138" s="95"/>
      <c r="DP138" s="95"/>
      <c r="DQ138" s="95"/>
      <c r="DR138" s="95"/>
      <c r="DS138" s="95"/>
      <c r="DT138" s="95"/>
      <c r="DU138" s="95"/>
      <c r="DV138" s="95"/>
      <c r="DW138" s="95"/>
      <c r="DX138" s="95"/>
      <c r="DY138" s="95"/>
      <c r="DZ138" s="95"/>
      <c r="EA138" s="95"/>
      <c r="EB138" s="95"/>
      <c r="EC138" s="95"/>
      <c r="ED138" s="95"/>
      <c r="EE138" s="95"/>
      <c r="EF138" s="95"/>
      <c r="EG138" s="95"/>
      <c r="EH138" s="95"/>
      <c r="EI138" s="95"/>
      <c r="EJ138" s="95"/>
      <c r="EK138" s="95"/>
      <c r="EL138" s="95"/>
      <c r="EM138" s="95"/>
      <c r="EN138" s="95"/>
      <c r="EO138" s="95"/>
      <c r="EP138" s="95"/>
      <c r="EQ138" s="95"/>
      <c r="ER138" s="95"/>
      <c r="ES138" s="95"/>
      <c r="ET138" s="95"/>
      <c r="EU138" s="95"/>
      <c r="EV138" s="95"/>
      <c r="EW138" s="95"/>
      <c r="EX138" s="95"/>
      <c r="EY138" s="95"/>
      <c r="EZ138" s="95"/>
      <c r="FA138" s="95"/>
      <c r="FB138" s="95"/>
      <c r="FC138" s="95"/>
      <c r="FD138" s="95"/>
      <c r="FE138" s="95"/>
      <c r="FF138" s="95"/>
      <c r="FG138" s="95"/>
      <c r="FH138" s="95"/>
      <c r="FI138" s="95"/>
      <c r="FJ138" s="95"/>
      <c r="FK138" s="95"/>
      <c r="FL138" s="95"/>
      <c r="FM138" s="95"/>
      <c r="FN138" s="95"/>
      <c r="FO138" s="95"/>
      <c r="FP138" s="95"/>
      <c r="FQ138" s="95"/>
      <c r="FR138" s="95"/>
      <c r="FS138" s="95"/>
      <c r="FT138" s="95"/>
      <c r="FU138" s="95"/>
      <c r="FV138" s="95"/>
      <c r="FW138" s="95"/>
      <c r="FX138" s="95"/>
      <c r="FY138" s="95"/>
      <c r="FZ138" s="95"/>
      <c r="GA138" s="95"/>
      <c r="GB138" s="95"/>
      <c r="GC138" s="95"/>
      <c r="GD138" s="95"/>
      <c r="GE138" s="95"/>
      <c r="GF138" s="95"/>
      <c r="GG138" s="95"/>
      <c r="GH138" s="95"/>
      <c r="GI138" s="95"/>
      <c r="GJ138" s="95"/>
      <c r="GK138" s="95"/>
      <c r="GL138" s="95"/>
      <c r="GM138" s="95"/>
      <c r="GN138" s="95"/>
      <c r="GO138" s="95"/>
      <c r="GP138" s="95"/>
      <c r="GQ138" s="95"/>
      <c r="GR138" s="95"/>
      <c r="GS138" s="95"/>
      <c r="GT138" s="95"/>
      <c r="GU138" s="95"/>
      <c r="GV138" s="95"/>
      <c r="GW138" s="133"/>
      <c r="GX138" s="133"/>
      <c r="GY138" s="133"/>
      <c r="GZ138" s="133"/>
      <c r="HA138" s="133"/>
      <c r="HB138" s="133"/>
      <c r="HC138" s="133"/>
      <c r="HD138" s="133"/>
      <c r="HE138" s="133"/>
      <c r="HF138" s="133"/>
      <c r="HG138" s="95"/>
      <c r="HH138" s="95"/>
      <c r="HI138" s="95"/>
      <c r="HJ138" s="95"/>
      <c r="HK138" s="95"/>
      <c r="HL138" s="95"/>
      <c r="HM138" s="95"/>
      <c r="HN138" s="95"/>
      <c r="HO138" s="95"/>
      <c r="HP138" s="95"/>
      <c r="HQ138" s="95"/>
      <c r="HR138" s="95"/>
      <c r="HS138" s="95"/>
      <c r="HT138" s="95"/>
      <c r="HU138" s="95"/>
      <c r="HV138" s="95"/>
      <c r="HW138" s="95"/>
      <c r="HX138" s="95"/>
      <c r="HY138" s="95"/>
      <c r="HZ138" s="95"/>
      <c r="IA138" s="95"/>
      <c r="IB138" s="95"/>
      <c r="IC138" s="95"/>
      <c r="ID138" s="95"/>
      <c r="IE138" s="95"/>
      <c r="IF138" s="95"/>
      <c r="IG138" s="95"/>
      <c r="IH138" s="95"/>
      <c r="II138" s="95"/>
      <c r="IJ138" s="95"/>
      <c r="IK138" s="95"/>
      <c r="IL138" s="95"/>
      <c r="IM138" s="95"/>
      <c r="IN138" s="95"/>
      <c r="IO138" s="95"/>
      <c r="IP138" s="95"/>
      <c r="IQ138" s="95"/>
      <c r="IR138" s="95"/>
      <c r="IS138" s="95"/>
      <c r="IT138" s="95"/>
      <c r="IU138" s="95"/>
      <c r="IV138" s="95"/>
      <c r="IW138" s="95"/>
      <c r="IX138" s="95"/>
      <c r="IY138" s="95"/>
      <c r="IZ138" s="95"/>
      <c r="JA138" s="95"/>
      <c r="JB138" s="95"/>
      <c r="JC138" s="95"/>
      <c r="JD138" s="95"/>
      <c r="JE138" s="95"/>
      <c r="JF138" s="95"/>
      <c r="JG138" s="95"/>
      <c r="JH138" s="95"/>
      <c r="JI138" s="95"/>
      <c r="JJ138" s="95"/>
      <c r="JK138" s="95"/>
      <c r="JL138" s="95"/>
      <c r="JM138" s="95"/>
      <c r="JN138" s="95"/>
      <c r="JO138" s="95"/>
      <c r="JP138" s="95"/>
      <c r="JQ138" s="95"/>
      <c r="JR138" s="95"/>
      <c r="JS138" s="95"/>
      <c r="JT138" s="95"/>
      <c r="JU138" s="95"/>
      <c r="JV138" s="95"/>
      <c r="JW138" s="95"/>
      <c r="JX138" s="95"/>
      <c r="JY138" s="95"/>
      <c r="JZ138" s="95"/>
      <c r="KA138" s="95"/>
      <c r="KB138" s="95"/>
      <c r="KC138" s="95"/>
      <c r="KD138" s="95"/>
      <c r="KE138" s="95"/>
      <c r="KF138" s="95"/>
      <c r="KG138" s="95"/>
      <c r="KH138" s="95"/>
      <c r="KI138" s="95"/>
      <c r="KJ138" s="95"/>
      <c r="KK138" s="95"/>
      <c r="KL138" s="95"/>
      <c r="KM138" s="95"/>
      <c r="KN138" s="95"/>
      <c r="KO138" s="95"/>
      <c r="KP138" s="95"/>
      <c r="KQ138" s="95"/>
      <c r="KR138" s="95"/>
      <c r="KS138" s="95"/>
      <c r="KT138" s="95"/>
      <c r="KU138" s="95"/>
      <c r="KV138" s="95"/>
      <c r="KW138" s="95"/>
      <c r="KX138" s="95"/>
      <c r="KY138" s="95"/>
      <c r="KZ138" s="95"/>
      <c r="LA138" s="95"/>
      <c r="LB138" s="95"/>
      <c r="LC138" s="95"/>
      <c r="LD138" s="95"/>
      <c r="LE138" s="95"/>
      <c r="LF138" s="95"/>
      <c r="LG138" s="95"/>
      <c r="LH138" s="95"/>
      <c r="LI138" s="95"/>
      <c r="LJ138" s="95"/>
      <c r="LK138" s="95"/>
      <c r="LL138" s="95"/>
      <c r="LM138" s="95"/>
      <c r="LN138" s="95"/>
      <c r="LO138" s="95"/>
      <c r="LP138" s="95"/>
      <c r="LQ138" s="95"/>
      <c r="LR138" s="95"/>
      <c r="LS138" s="95"/>
    </row>
    <row r="139" spans="2:331" s="85" customFormat="1" ht="30" customHeight="1" thickBot="1">
      <c r="B139" s="86"/>
      <c r="C139" s="1815" t="s">
        <v>309</v>
      </c>
      <c r="D139" s="1815"/>
      <c r="E139" s="1815"/>
      <c r="F139" s="143">
        <v>0</v>
      </c>
      <c r="G139" s="143" t="e">
        <f>IF(COLUMN(F$139)-COLUMN($L$18)+1&lt;=ROUND($L$18,0)-7,F$139,0)</f>
        <v>#VALUE!</v>
      </c>
      <c r="H139" s="143" t="e">
        <f t="shared" ref="H139:BM139" si="40">IF(COLUMN(G$139)-COLUMN($L$18)+1&lt;=ROUND($L$18,0)-7,G$139,0)</f>
        <v>#VALUE!</v>
      </c>
      <c r="I139" s="143" t="e">
        <f t="shared" si="40"/>
        <v>#VALUE!</v>
      </c>
      <c r="J139" s="143" t="e">
        <f t="shared" si="40"/>
        <v>#VALUE!</v>
      </c>
      <c r="K139" s="143" t="e">
        <f t="shared" si="40"/>
        <v>#VALUE!</v>
      </c>
      <c r="L139" s="143" t="e">
        <f t="shared" si="40"/>
        <v>#VALUE!</v>
      </c>
      <c r="M139" s="143" t="e">
        <f t="shared" si="40"/>
        <v>#VALUE!</v>
      </c>
      <c r="N139" s="143" t="e">
        <f t="shared" si="40"/>
        <v>#VALUE!</v>
      </c>
      <c r="O139" s="143" t="e">
        <f t="shared" si="40"/>
        <v>#VALUE!</v>
      </c>
      <c r="P139" s="143" t="e">
        <f t="shared" si="40"/>
        <v>#VALUE!</v>
      </c>
      <c r="Q139" s="143" t="e">
        <f t="shared" si="40"/>
        <v>#VALUE!</v>
      </c>
      <c r="R139" s="143" t="e">
        <f t="shared" si="40"/>
        <v>#VALUE!</v>
      </c>
      <c r="S139" s="143" t="e">
        <f t="shared" si="40"/>
        <v>#VALUE!</v>
      </c>
      <c r="T139" s="143" t="e">
        <f t="shared" si="40"/>
        <v>#VALUE!</v>
      </c>
      <c r="U139" s="143" t="e">
        <f t="shared" si="40"/>
        <v>#VALUE!</v>
      </c>
      <c r="V139" s="143" t="e">
        <f t="shared" si="40"/>
        <v>#VALUE!</v>
      </c>
      <c r="W139" s="143" t="e">
        <f t="shared" si="40"/>
        <v>#VALUE!</v>
      </c>
      <c r="X139" s="143" t="e">
        <f t="shared" si="40"/>
        <v>#VALUE!</v>
      </c>
      <c r="Y139" s="143" t="e">
        <f t="shared" si="40"/>
        <v>#VALUE!</v>
      </c>
      <c r="Z139" s="143" t="e">
        <f t="shared" si="40"/>
        <v>#VALUE!</v>
      </c>
      <c r="AA139" s="143" t="e">
        <f t="shared" si="40"/>
        <v>#VALUE!</v>
      </c>
      <c r="AB139" s="143" t="e">
        <f t="shared" si="40"/>
        <v>#VALUE!</v>
      </c>
      <c r="AC139" s="143" t="e">
        <f t="shared" si="40"/>
        <v>#VALUE!</v>
      </c>
      <c r="AD139" s="143" t="e">
        <f t="shared" si="40"/>
        <v>#VALUE!</v>
      </c>
      <c r="AE139" s="143" t="e">
        <f t="shared" si="40"/>
        <v>#VALUE!</v>
      </c>
      <c r="AF139" s="143" t="e">
        <f t="shared" si="40"/>
        <v>#VALUE!</v>
      </c>
      <c r="AG139" s="143" t="e">
        <f t="shared" si="40"/>
        <v>#VALUE!</v>
      </c>
      <c r="AH139" s="143" t="e">
        <f t="shared" si="40"/>
        <v>#VALUE!</v>
      </c>
      <c r="AI139" s="143" t="e">
        <f t="shared" si="40"/>
        <v>#VALUE!</v>
      </c>
      <c r="AJ139" s="143" t="e">
        <f t="shared" si="40"/>
        <v>#VALUE!</v>
      </c>
      <c r="AK139" s="143" t="e">
        <f t="shared" si="40"/>
        <v>#VALUE!</v>
      </c>
      <c r="AL139" s="143" t="e">
        <f t="shared" si="40"/>
        <v>#VALUE!</v>
      </c>
      <c r="AM139" s="143" t="e">
        <f t="shared" si="40"/>
        <v>#VALUE!</v>
      </c>
      <c r="AN139" s="143" t="e">
        <f t="shared" si="40"/>
        <v>#VALUE!</v>
      </c>
      <c r="AO139" s="143" t="e">
        <f t="shared" si="40"/>
        <v>#VALUE!</v>
      </c>
      <c r="AP139" s="143" t="e">
        <f t="shared" si="40"/>
        <v>#VALUE!</v>
      </c>
      <c r="AQ139" s="143" t="e">
        <f t="shared" si="40"/>
        <v>#VALUE!</v>
      </c>
      <c r="AR139" s="143" t="e">
        <f t="shared" si="40"/>
        <v>#VALUE!</v>
      </c>
      <c r="AS139" s="143" t="e">
        <f t="shared" si="40"/>
        <v>#VALUE!</v>
      </c>
      <c r="AT139" s="143" t="e">
        <f t="shared" si="40"/>
        <v>#VALUE!</v>
      </c>
      <c r="AU139" s="143" t="e">
        <f t="shared" si="40"/>
        <v>#VALUE!</v>
      </c>
      <c r="AV139" s="143" t="e">
        <f t="shared" si="40"/>
        <v>#VALUE!</v>
      </c>
      <c r="AW139" s="143" t="e">
        <f t="shared" si="40"/>
        <v>#VALUE!</v>
      </c>
      <c r="AX139" s="143" t="e">
        <f t="shared" si="40"/>
        <v>#VALUE!</v>
      </c>
      <c r="AY139" s="143" t="e">
        <f t="shared" si="40"/>
        <v>#VALUE!</v>
      </c>
      <c r="AZ139" s="143" t="e">
        <f t="shared" si="40"/>
        <v>#VALUE!</v>
      </c>
      <c r="BA139" s="143" t="e">
        <f t="shared" si="40"/>
        <v>#VALUE!</v>
      </c>
      <c r="BB139" s="143" t="e">
        <f t="shared" si="40"/>
        <v>#VALUE!</v>
      </c>
      <c r="BC139" s="143" t="e">
        <f t="shared" si="40"/>
        <v>#VALUE!</v>
      </c>
      <c r="BD139" s="143" t="e">
        <f t="shared" si="40"/>
        <v>#VALUE!</v>
      </c>
      <c r="BE139" s="143" t="e">
        <f t="shared" si="40"/>
        <v>#VALUE!</v>
      </c>
      <c r="BF139" s="143" t="e">
        <f t="shared" si="40"/>
        <v>#VALUE!</v>
      </c>
      <c r="BG139" s="143" t="e">
        <f t="shared" si="40"/>
        <v>#VALUE!</v>
      </c>
      <c r="BH139" s="143" t="e">
        <f t="shared" si="40"/>
        <v>#VALUE!</v>
      </c>
      <c r="BI139" s="143" t="e">
        <f t="shared" si="40"/>
        <v>#VALUE!</v>
      </c>
      <c r="BJ139" s="143" t="e">
        <f t="shared" si="40"/>
        <v>#VALUE!</v>
      </c>
      <c r="BK139" s="143" t="e">
        <f t="shared" si="40"/>
        <v>#VALUE!</v>
      </c>
      <c r="BL139" s="143" t="e">
        <f t="shared" si="40"/>
        <v>#VALUE!</v>
      </c>
      <c r="BM139" s="143" t="e">
        <f t="shared" si="40"/>
        <v>#VALUE!</v>
      </c>
      <c r="BN139" s="95"/>
      <c r="BO139" s="95"/>
      <c r="BP139" s="95"/>
      <c r="BQ139" s="95"/>
      <c r="BR139" s="95"/>
      <c r="BS139" s="95"/>
      <c r="BT139" s="95"/>
      <c r="BU139" s="95"/>
      <c r="BV139" s="95"/>
      <c r="BW139" s="95"/>
      <c r="BX139" s="95"/>
      <c r="BY139" s="95"/>
      <c r="BZ139" s="95"/>
      <c r="CA139" s="95"/>
      <c r="CB139" s="95"/>
      <c r="CC139" s="95"/>
      <c r="CD139" s="95"/>
      <c r="CE139" s="95"/>
      <c r="CF139" s="95"/>
      <c r="CG139" s="95"/>
      <c r="CH139" s="95"/>
      <c r="CI139" s="95"/>
      <c r="CJ139" s="95"/>
      <c r="CK139" s="95"/>
      <c r="CL139" s="95"/>
      <c r="CM139" s="95"/>
      <c r="CN139" s="95"/>
      <c r="CO139" s="95"/>
      <c r="CP139" s="95"/>
      <c r="CQ139" s="95"/>
      <c r="CR139" s="95"/>
      <c r="CS139" s="95"/>
      <c r="CT139" s="95"/>
      <c r="CU139" s="95"/>
      <c r="CV139" s="95"/>
      <c r="CW139" s="95"/>
      <c r="CX139" s="95"/>
      <c r="CY139" s="95"/>
      <c r="CZ139" s="95"/>
      <c r="DA139" s="95"/>
      <c r="DB139" s="95"/>
      <c r="DC139" s="95"/>
      <c r="DD139" s="95"/>
      <c r="DE139" s="95"/>
      <c r="DF139" s="95"/>
      <c r="DG139" s="95"/>
      <c r="DH139" s="95"/>
      <c r="DI139" s="95"/>
      <c r="DJ139" s="95"/>
      <c r="DK139" s="95"/>
      <c r="DL139" s="95"/>
      <c r="DM139" s="95"/>
      <c r="DN139" s="95"/>
      <c r="DO139" s="95"/>
      <c r="DP139" s="95"/>
      <c r="DQ139" s="95"/>
      <c r="DR139" s="95"/>
      <c r="DS139" s="95"/>
      <c r="DT139" s="95"/>
      <c r="DU139" s="95"/>
      <c r="DV139" s="95"/>
      <c r="DW139" s="95"/>
      <c r="DX139" s="95"/>
      <c r="DY139" s="95"/>
      <c r="DZ139" s="95"/>
      <c r="EA139" s="95"/>
      <c r="EB139" s="95"/>
      <c r="EC139" s="95"/>
      <c r="ED139" s="95"/>
      <c r="EE139" s="95"/>
      <c r="EF139" s="95"/>
      <c r="EG139" s="95"/>
      <c r="EH139" s="95"/>
      <c r="EI139" s="95"/>
      <c r="EJ139" s="95"/>
      <c r="EK139" s="95"/>
      <c r="EL139" s="95"/>
      <c r="EM139" s="95"/>
      <c r="EN139" s="95"/>
      <c r="EO139" s="95"/>
      <c r="EP139" s="95"/>
      <c r="EQ139" s="95"/>
      <c r="ER139" s="95"/>
      <c r="ES139" s="95"/>
      <c r="ET139" s="95"/>
      <c r="EU139" s="95"/>
      <c r="EV139" s="95"/>
      <c r="EW139" s="95"/>
      <c r="EX139" s="95"/>
      <c r="EY139" s="95"/>
      <c r="EZ139" s="95"/>
      <c r="FA139" s="95"/>
      <c r="FB139" s="95"/>
      <c r="FC139" s="95"/>
      <c r="FD139" s="95"/>
      <c r="FE139" s="95"/>
      <c r="FF139" s="95"/>
      <c r="FG139" s="95"/>
      <c r="FH139" s="95"/>
      <c r="FI139" s="95"/>
      <c r="FJ139" s="95"/>
      <c r="FK139" s="95"/>
      <c r="FL139" s="95"/>
      <c r="FM139" s="95"/>
      <c r="FN139" s="95"/>
      <c r="FO139" s="95"/>
      <c r="FP139" s="95"/>
      <c r="FQ139" s="95"/>
      <c r="FR139" s="95"/>
      <c r="FS139" s="95"/>
      <c r="FT139" s="95"/>
      <c r="FU139" s="95"/>
      <c r="FV139" s="95"/>
      <c r="FW139" s="95"/>
      <c r="FX139" s="95"/>
      <c r="FY139" s="95"/>
      <c r="FZ139" s="95"/>
      <c r="GA139" s="95"/>
      <c r="GB139" s="95"/>
      <c r="GC139" s="95"/>
      <c r="GD139" s="95"/>
      <c r="GE139" s="95"/>
      <c r="GF139" s="95"/>
      <c r="GG139" s="95"/>
      <c r="GH139" s="95"/>
      <c r="GI139" s="95"/>
      <c r="GJ139" s="95"/>
      <c r="GK139" s="95"/>
      <c r="GL139" s="95"/>
      <c r="GM139" s="95"/>
      <c r="GN139" s="95"/>
      <c r="GO139" s="95"/>
      <c r="GP139" s="95"/>
      <c r="GQ139" s="95"/>
      <c r="GR139" s="95"/>
      <c r="GS139" s="95"/>
      <c r="GT139" s="95"/>
      <c r="GU139" s="95"/>
      <c r="GV139" s="95"/>
      <c r="GW139" s="133"/>
      <c r="GX139" s="133"/>
      <c r="GY139" s="133"/>
      <c r="GZ139" s="133"/>
      <c r="HA139" s="133"/>
      <c r="HB139" s="133"/>
      <c r="HC139" s="133"/>
      <c r="HD139" s="133"/>
      <c r="HE139" s="133"/>
      <c r="HF139" s="133"/>
      <c r="HG139" s="95"/>
      <c r="HH139" s="95"/>
      <c r="HI139" s="95"/>
      <c r="HJ139" s="95"/>
      <c r="HK139" s="95"/>
      <c r="HL139" s="95"/>
      <c r="HM139" s="95"/>
      <c r="HN139" s="95"/>
      <c r="HO139" s="95"/>
      <c r="HP139" s="95"/>
      <c r="HQ139" s="95"/>
      <c r="HR139" s="95"/>
      <c r="HS139" s="95"/>
      <c r="HT139" s="95"/>
      <c r="HU139" s="95"/>
      <c r="HV139" s="95"/>
      <c r="HW139" s="95"/>
      <c r="HX139" s="95"/>
      <c r="HY139" s="95"/>
      <c r="HZ139" s="95"/>
      <c r="IA139" s="95"/>
      <c r="IB139" s="95"/>
      <c r="IC139" s="95"/>
      <c r="ID139" s="95"/>
      <c r="IE139" s="95"/>
      <c r="IF139" s="95"/>
      <c r="IG139" s="95"/>
      <c r="IH139" s="95"/>
      <c r="II139" s="95"/>
      <c r="IJ139" s="95"/>
      <c r="IK139" s="95"/>
      <c r="IL139" s="95"/>
      <c r="IM139" s="95"/>
      <c r="IN139" s="95"/>
      <c r="IO139" s="95"/>
      <c r="IP139" s="95"/>
      <c r="IQ139" s="95"/>
      <c r="IR139" s="95"/>
      <c r="IS139" s="95"/>
      <c r="IT139" s="95"/>
      <c r="IU139" s="95"/>
      <c r="IV139" s="95"/>
      <c r="IW139" s="95"/>
      <c r="IX139" s="95"/>
      <c r="IY139" s="95"/>
      <c r="IZ139" s="95"/>
      <c r="JA139" s="95"/>
      <c r="JB139" s="95"/>
      <c r="JC139" s="95"/>
      <c r="JD139" s="95"/>
      <c r="JE139" s="95"/>
      <c r="JF139" s="95"/>
      <c r="JG139" s="95"/>
      <c r="JH139" s="95"/>
      <c r="JI139" s="95"/>
      <c r="JJ139" s="95"/>
      <c r="JK139" s="95"/>
      <c r="JL139" s="95"/>
      <c r="JM139" s="95"/>
      <c r="JN139" s="95"/>
      <c r="JO139" s="95"/>
      <c r="JP139" s="95"/>
      <c r="JQ139" s="95"/>
      <c r="JR139" s="95"/>
      <c r="JS139" s="95"/>
      <c r="JT139" s="95"/>
      <c r="JU139" s="95"/>
      <c r="JV139" s="95"/>
      <c r="JW139" s="95"/>
      <c r="JX139" s="95"/>
      <c r="JY139" s="95"/>
      <c r="JZ139" s="95"/>
      <c r="KA139" s="95"/>
      <c r="KB139" s="95"/>
      <c r="KC139" s="95"/>
      <c r="KD139" s="95"/>
      <c r="KE139" s="95"/>
      <c r="KF139" s="95"/>
      <c r="KG139" s="95"/>
      <c r="KH139" s="95"/>
      <c r="KI139" s="95"/>
      <c r="KJ139" s="95"/>
      <c r="KK139" s="95"/>
      <c r="KL139" s="95"/>
      <c r="KM139" s="95"/>
      <c r="KN139" s="95"/>
      <c r="KO139" s="95"/>
      <c r="KP139" s="95"/>
      <c r="KQ139" s="95"/>
      <c r="KR139" s="95"/>
      <c r="KS139" s="95"/>
      <c r="KT139" s="95"/>
      <c r="KU139" s="95"/>
      <c r="KV139" s="95"/>
      <c r="KW139" s="95"/>
      <c r="KX139" s="95"/>
      <c r="KY139" s="95"/>
      <c r="KZ139" s="95"/>
      <c r="LA139" s="95"/>
      <c r="LB139" s="95"/>
      <c r="LC139" s="95"/>
      <c r="LD139" s="95"/>
      <c r="LE139" s="95"/>
      <c r="LF139" s="95"/>
      <c r="LG139" s="95"/>
      <c r="LH139" s="95"/>
      <c r="LI139" s="95"/>
      <c r="LJ139" s="95"/>
      <c r="LK139" s="95"/>
      <c r="LL139" s="95"/>
      <c r="LM139" s="95"/>
      <c r="LN139" s="95"/>
      <c r="LO139" s="95"/>
      <c r="LP139" s="95"/>
      <c r="LQ139" s="95"/>
      <c r="LR139" s="95"/>
      <c r="LS139" s="95"/>
    </row>
    <row r="140" spans="2:331" s="85" customFormat="1" ht="21">
      <c r="B140" s="86"/>
      <c r="C140" s="1900" t="s">
        <v>310</v>
      </c>
      <c r="D140" s="1900"/>
      <c r="E140" s="1901"/>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c r="AU140" s="144"/>
      <c r="AV140" s="144"/>
      <c r="AW140" s="144"/>
      <c r="AX140" s="144"/>
      <c r="AY140" s="144"/>
      <c r="AZ140" s="144"/>
      <c r="BA140" s="144"/>
      <c r="BB140" s="144"/>
      <c r="BC140" s="144"/>
      <c r="BD140" s="144"/>
      <c r="BE140" s="144"/>
      <c r="BF140" s="144"/>
      <c r="BG140" s="144"/>
      <c r="BH140" s="144"/>
      <c r="BI140" s="144"/>
      <c r="BJ140" s="144"/>
      <c r="BK140" s="144"/>
      <c r="BL140" s="144"/>
      <c r="BM140" s="144"/>
      <c r="BN140" s="95"/>
      <c r="BO140" s="95"/>
      <c r="BP140" s="95"/>
      <c r="BQ140" s="95"/>
      <c r="BR140" s="95"/>
      <c r="BS140" s="95"/>
      <c r="BT140" s="95"/>
      <c r="BU140" s="95"/>
      <c r="BV140" s="95"/>
      <c r="BW140" s="95"/>
      <c r="BX140" s="95"/>
      <c r="BY140" s="95"/>
      <c r="BZ140" s="95"/>
      <c r="CA140" s="95"/>
      <c r="CB140" s="95"/>
      <c r="CC140" s="95"/>
      <c r="CD140" s="95"/>
      <c r="CE140" s="95"/>
      <c r="CF140" s="95"/>
      <c r="CG140" s="95"/>
      <c r="CH140" s="95"/>
      <c r="CI140" s="95"/>
      <c r="CJ140" s="95"/>
      <c r="CK140" s="95"/>
      <c r="CL140" s="95"/>
      <c r="CM140" s="95"/>
      <c r="CN140" s="95"/>
      <c r="CO140" s="95"/>
      <c r="CP140" s="95"/>
      <c r="CQ140" s="95"/>
      <c r="CR140" s="95"/>
      <c r="CS140" s="95"/>
      <c r="CT140" s="95"/>
      <c r="CU140" s="95"/>
      <c r="CV140" s="95"/>
      <c r="CW140" s="95"/>
      <c r="CX140" s="95"/>
      <c r="CY140" s="95"/>
      <c r="CZ140" s="95"/>
      <c r="DA140" s="95"/>
      <c r="DB140" s="95"/>
      <c r="DC140" s="95"/>
      <c r="DD140" s="95"/>
      <c r="DE140" s="95"/>
      <c r="DF140" s="95"/>
      <c r="DG140" s="95"/>
      <c r="DH140" s="95"/>
      <c r="DI140" s="95"/>
      <c r="DJ140" s="95"/>
      <c r="DK140" s="95"/>
      <c r="DL140" s="95"/>
      <c r="DM140" s="95"/>
      <c r="DN140" s="95"/>
      <c r="DO140" s="95"/>
      <c r="DP140" s="95"/>
      <c r="DQ140" s="95"/>
      <c r="DR140" s="95"/>
      <c r="DS140" s="95"/>
      <c r="DT140" s="95"/>
      <c r="DU140" s="95"/>
      <c r="DV140" s="95"/>
      <c r="DW140" s="95"/>
      <c r="DX140" s="95"/>
      <c r="DY140" s="95"/>
      <c r="DZ140" s="95"/>
      <c r="EA140" s="95"/>
      <c r="EB140" s="95"/>
      <c r="EC140" s="95"/>
      <c r="ED140" s="95"/>
      <c r="EE140" s="95"/>
      <c r="EF140" s="95"/>
      <c r="EG140" s="95"/>
      <c r="EH140" s="95"/>
      <c r="EI140" s="95"/>
      <c r="EJ140" s="95"/>
      <c r="EK140" s="95"/>
      <c r="EL140" s="95"/>
      <c r="EM140" s="95"/>
      <c r="EN140" s="95"/>
      <c r="EO140" s="95"/>
      <c r="EP140" s="95"/>
      <c r="EQ140" s="95"/>
      <c r="ER140" s="95"/>
      <c r="ES140" s="95"/>
      <c r="ET140" s="95"/>
      <c r="EU140" s="95"/>
      <c r="EV140" s="95"/>
      <c r="EW140" s="95"/>
      <c r="EX140" s="95"/>
      <c r="EY140" s="95"/>
      <c r="EZ140" s="95"/>
      <c r="FA140" s="95"/>
      <c r="FB140" s="95"/>
      <c r="FC140" s="95"/>
      <c r="FD140" s="95"/>
      <c r="FE140" s="95"/>
      <c r="FF140" s="95"/>
      <c r="FG140" s="95"/>
      <c r="FH140" s="95"/>
      <c r="FI140" s="95"/>
      <c r="FJ140" s="95"/>
      <c r="FK140" s="95"/>
      <c r="FL140" s="95"/>
      <c r="FM140" s="95"/>
      <c r="FN140" s="95"/>
      <c r="FO140" s="95"/>
      <c r="FP140" s="95"/>
      <c r="FQ140" s="95"/>
      <c r="FR140" s="95"/>
      <c r="FS140" s="95"/>
      <c r="FT140" s="95"/>
      <c r="FU140" s="95"/>
      <c r="FV140" s="95"/>
      <c r="FW140" s="95"/>
      <c r="FX140" s="95"/>
      <c r="FY140" s="95"/>
      <c r="FZ140" s="95"/>
      <c r="GA140" s="95"/>
      <c r="GB140" s="95"/>
      <c r="GC140" s="95"/>
      <c r="GD140" s="95"/>
      <c r="GE140" s="95"/>
      <c r="GF140" s="95"/>
      <c r="GG140" s="95"/>
      <c r="GH140" s="95"/>
      <c r="GI140" s="95"/>
      <c r="GJ140" s="95"/>
      <c r="GK140" s="95"/>
      <c r="GL140" s="95"/>
      <c r="GM140" s="95"/>
      <c r="GN140" s="95"/>
      <c r="GO140" s="95"/>
      <c r="GP140" s="95"/>
      <c r="GQ140" s="95"/>
      <c r="GR140" s="95"/>
      <c r="GS140" s="95"/>
      <c r="GT140" s="95"/>
      <c r="GU140" s="95"/>
      <c r="GV140" s="95"/>
      <c r="GW140" s="133"/>
      <c r="GX140" s="133"/>
      <c r="GY140" s="133"/>
      <c r="GZ140" s="133"/>
      <c r="HA140" s="133"/>
      <c r="HB140" s="133"/>
      <c r="HC140" s="133"/>
      <c r="HD140" s="133"/>
      <c r="HE140" s="133"/>
      <c r="HF140" s="133"/>
      <c r="HG140" s="95"/>
      <c r="HH140" s="95"/>
      <c r="HI140" s="95"/>
      <c r="HJ140" s="95"/>
      <c r="HK140" s="95"/>
      <c r="HL140" s="95"/>
      <c r="HM140" s="95"/>
      <c r="HN140" s="95"/>
      <c r="HO140" s="95"/>
      <c r="HP140" s="95"/>
      <c r="HQ140" s="95"/>
      <c r="HR140" s="95"/>
      <c r="HS140" s="95"/>
      <c r="HT140" s="95"/>
      <c r="HU140" s="95"/>
      <c r="HV140" s="95"/>
      <c r="HW140" s="95"/>
      <c r="HX140" s="95"/>
      <c r="HY140" s="95"/>
      <c r="HZ140" s="95"/>
      <c r="IA140" s="95"/>
      <c r="IB140" s="95"/>
      <c r="IC140" s="95"/>
      <c r="ID140" s="95"/>
      <c r="IE140" s="95"/>
      <c r="IF140" s="95"/>
      <c r="IG140" s="95"/>
      <c r="IH140" s="95"/>
      <c r="II140" s="95"/>
      <c r="IJ140" s="95"/>
      <c r="IK140" s="95"/>
      <c r="IL140" s="95"/>
      <c r="IM140" s="95"/>
      <c r="IN140" s="95"/>
      <c r="IO140" s="95"/>
      <c r="IP140" s="95"/>
      <c r="IQ140" s="95"/>
      <c r="IR140" s="95"/>
      <c r="IS140" s="95"/>
      <c r="IT140" s="95"/>
      <c r="IU140" s="95"/>
      <c r="IV140" s="95"/>
      <c r="IW140" s="95"/>
      <c r="IX140" s="95"/>
      <c r="IY140" s="95"/>
      <c r="IZ140" s="95"/>
      <c r="JA140" s="95"/>
      <c r="JB140" s="95"/>
      <c r="JC140" s="95"/>
      <c r="JD140" s="95"/>
      <c r="JE140" s="95"/>
      <c r="JF140" s="95"/>
      <c r="JG140" s="95"/>
      <c r="JH140" s="95"/>
      <c r="JI140" s="95"/>
      <c r="JJ140" s="95"/>
      <c r="JK140" s="95"/>
      <c r="JL140" s="95"/>
      <c r="JM140" s="95"/>
      <c r="JN140" s="95"/>
      <c r="JO140" s="95"/>
      <c r="JP140" s="95"/>
      <c r="JQ140" s="95"/>
      <c r="JR140" s="95"/>
      <c r="JS140" s="95"/>
      <c r="JT140" s="95"/>
      <c r="JU140" s="95"/>
      <c r="JV140" s="95"/>
      <c r="JW140" s="95"/>
      <c r="JX140" s="95"/>
      <c r="JY140" s="95"/>
      <c r="JZ140" s="95"/>
      <c r="KA140" s="95"/>
      <c r="KB140" s="95"/>
      <c r="KC140" s="95"/>
      <c r="KD140" s="95"/>
      <c r="KE140" s="95"/>
      <c r="KF140" s="95"/>
      <c r="KG140" s="95"/>
      <c r="KH140" s="95"/>
      <c r="KI140" s="95"/>
      <c r="KJ140" s="95"/>
      <c r="KK140" s="95"/>
      <c r="KL140" s="95"/>
      <c r="KM140" s="95"/>
      <c r="KN140" s="95"/>
      <c r="KO140" s="95"/>
      <c r="KP140" s="95"/>
      <c r="KQ140" s="95"/>
      <c r="KR140" s="95"/>
      <c r="KS140" s="95"/>
      <c r="KT140" s="95"/>
      <c r="KU140" s="95"/>
      <c r="KV140" s="95"/>
      <c r="KW140" s="95"/>
      <c r="KX140" s="95"/>
      <c r="KY140" s="95"/>
      <c r="KZ140" s="95"/>
      <c r="LA140" s="95"/>
      <c r="LB140" s="95"/>
      <c r="LC140" s="95"/>
      <c r="LD140" s="95"/>
      <c r="LE140" s="95"/>
      <c r="LF140" s="95"/>
      <c r="LG140" s="95"/>
      <c r="LH140" s="95"/>
      <c r="LI140" s="95"/>
      <c r="LJ140" s="95"/>
      <c r="LK140" s="95"/>
      <c r="LL140" s="95"/>
      <c r="LM140" s="95"/>
      <c r="LN140" s="95"/>
      <c r="LO140" s="95"/>
      <c r="LP140" s="95"/>
      <c r="LQ140" s="95"/>
      <c r="LR140" s="95"/>
      <c r="LS140" s="95"/>
    </row>
    <row r="141" spans="2:331" s="85" customFormat="1" ht="30" customHeight="1" thickBot="1">
      <c r="B141" s="86"/>
      <c r="C141" s="1815" t="s">
        <v>311</v>
      </c>
      <c r="D141" s="1815"/>
      <c r="E141" s="1815"/>
      <c r="F141" s="143">
        <v>0</v>
      </c>
      <c r="G141" s="143" t="e">
        <f>IF(COLUMN(F$141)-COLUMN($L$18)+1&lt;=ROUND($L$18,0)-7,F$141,0)</f>
        <v>#VALUE!</v>
      </c>
      <c r="H141" s="143" t="e">
        <f t="shared" ref="H141:BM141" si="41">IF(COLUMN(G$141)-COLUMN($L$18)+1&lt;=ROUND($L$18,0)-7,G$141,0)</f>
        <v>#VALUE!</v>
      </c>
      <c r="I141" s="143" t="e">
        <f t="shared" si="41"/>
        <v>#VALUE!</v>
      </c>
      <c r="J141" s="143" t="e">
        <f t="shared" si="41"/>
        <v>#VALUE!</v>
      </c>
      <c r="K141" s="143" t="e">
        <f t="shared" si="41"/>
        <v>#VALUE!</v>
      </c>
      <c r="L141" s="143" t="e">
        <f t="shared" si="41"/>
        <v>#VALUE!</v>
      </c>
      <c r="M141" s="143" t="e">
        <f t="shared" si="41"/>
        <v>#VALUE!</v>
      </c>
      <c r="N141" s="143" t="e">
        <f t="shared" si="41"/>
        <v>#VALUE!</v>
      </c>
      <c r="O141" s="143" t="e">
        <f t="shared" si="41"/>
        <v>#VALUE!</v>
      </c>
      <c r="P141" s="143" t="e">
        <f t="shared" si="41"/>
        <v>#VALUE!</v>
      </c>
      <c r="Q141" s="143" t="e">
        <f t="shared" si="41"/>
        <v>#VALUE!</v>
      </c>
      <c r="R141" s="143" t="e">
        <f t="shared" si="41"/>
        <v>#VALUE!</v>
      </c>
      <c r="S141" s="143" t="e">
        <f t="shared" si="41"/>
        <v>#VALUE!</v>
      </c>
      <c r="T141" s="143" t="e">
        <f t="shared" si="41"/>
        <v>#VALUE!</v>
      </c>
      <c r="U141" s="143" t="e">
        <f t="shared" si="41"/>
        <v>#VALUE!</v>
      </c>
      <c r="V141" s="143" t="e">
        <f t="shared" si="41"/>
        <v>#VALUE!</v>
      </c>
      <c r="W141" s="143" t="e">
        <f t="shared" si="41"/>
        <v>#VALUE!</v>
      </c>
      <c r="X141" s="143" t="e">
        <f t="shared" si="41"/>
        <v>#VALUE!</v>
      </c>
      <c r="Y141" s="143" t="e">
        <f t="shared" si="41"/>
        <v>#VALUE!</v>
      </c>
      <c r="Z141" s="143" t="e">
        <f t="shared" si="41"/>
        <v>#VALUE!</v>
      </c>
      <c r="AA141" s="143" t="e">
        <f t="shared" si="41"/>
        <v>#VALUE!</v>
      </c>
      <c r="AB141" s="143" t="e">
        <f t="shared" si="41"/>
        <v>#VALUE!</v>
      </c>
      <c r="AC141" s="143" t="e">
        <f t="shared" si="41"/>
        <v>#VALUE!</v>
      </c>
      <c r="AD141" s="143" t="e">
        <f t="shared" si="41"/>
        <v>#VALUE!</v>
      </c>
      <c r="AE141" s="143" t="e">
        <f t="shared" si="41"/>
        <v>#VALUE!</v>
      </c>
      <c r="AF141" s="143" t="e">
        <f t="shared" si="41"/>
        <v>#VALUE!</v>
      </c>
      <c r="AG141" s="143" t="e">
        <f t="shared" si="41"/>
        <v>#VALUE!</v>
      </c>
      <c r="AH141" s="143" t="e">
        <f t="shared" si="41"/>
        <v>#VALUE!</v>
      </c>
      <c r="AI141" s="143" t="e">
        <f t="shared" si="41"/>
        <v>#VALUE!</v>
      </c>
      <c r="AJ141" s="143" t="e">
        <f t="shared" si="41"/>
        <v>#VALUE!</v>
      </c>
      <c r="AK141" s="143" t="e">
        <f t="shared" si="41"/>
        <v>#VALUE!</v>
      </c>
      <c r="AL141" s="143" t="e">
        <f t="shared" si="41"/>
        <v>#VALUE!</v>
      </c>
      <c r="AM141" s="143" t="e">
        <f t="shared" si="41"/>
        <v>#VALUE!</v>
      </c>
      <c r="AN141" s="143" t="e">
        <f t="shared" si="41"/>
        <v>#VALUE!</v>
      </c>
      <c r="AO141" s="143" t="e">
        <f t="shared" si="41"/>
        <v>#VALUE!</v>
      </c>
      <c r="AP141" s="143" t="e">
        <f t="shared" si="41"/>
        <v>#VALUE!</v>
      </c>
      <c r="AQ141" s="143" t="e">
        <f t="shared" si="41"/>
        <v>#VALUE!</v>
      </c>
      <c r="AR141" s="143" t="e">
        <f t="shared" si="41"/>
        <v>#VALUE!</v>
      </c>
      <c r="AS141" s="143" t="e">
        <f t="shared" si="41"/>
        <v>#VALUE!</v>
      </c>
      <c r="AT141" s="143" t="e">
        <f t="shared" si="41"/>
        <v>#VALUE!</v>
      </c>
      <c r="AU141" s="143" t="e">
        <f t="shared" si="41"/>
        <v>#VALUE!</v>
      </c>
      <c r="AV141" s="143" t="e">
        <f t="shared" si="41"/>
        <v>#VALUE!</v>
      </c>
      <c r="AW141" s="143" t="e">
        <f t="shared" si="41"/>
        <v>#VALUE!</v>
      </c>
      <c r="AX141" s="143" t="e">
        <f t="shared" si="41"/>
        <v>#VALUE!</v>
      </c>
      <c r="AY141" s="143" t="e">
        <f t="shared" si="41"/>
        <v>#VALUE!</v>
      </c>
      <c r="AZ141" s="143" t="e">
        <f t="shared" si="41"/>
        <v>#VALUE!</v>
      </c>
      <c r="BA141" s="143" t="e">
        <f t="shared" si="41"/>
        <v>#VALUE!</v>
      </c>
      <c r="BB141" s="143" t="e">
        <f t="shared" si="41"/>
        <v>#VALUE!</v>
      </c>
      <c r="BC141" s="143" t="e">
        <f t="shared" si="41"/>
        <v>#VALUE!</v>
      </c>
      <c r="BD141" s="143" t="e">
        <f t="shared" si="41"/>
        <v>#VALUE!</v>
      </c>
      <c r="BE141" s="143" t="e">
        <f t="shared" si="41"/>
        <v>#VALUE!</v>
      </c>
      <c r="BF141" s="143" t="e">
        <f t="shared" si="41"/>
        <v>#VALUE!</v>
      </c>
      <c r="BG141" s="143" t="e">
        <f t="shared" si="41"/>
        <v>#VALUE!</v>
      </c>
      <c r="BH141" s="143" t="e">
        <f t="shared" si="41"/>
        <v>#VALUE!</v>
      </c>
      <c r="BI141" s="143" t="e">
        <f t="shared" si="41"/>
        <v>#VALUE!</v>
      </c>
      <c r="BJ141" s="143" t="e">
        <f t="shared" si="41"/>
        <v>#VALUE!</v>
      </c>
      <c r="BK141" s="143" t="e">
        <f t="shared" si="41"/>
        <v>#VALUE!</v>
      </c>
      <c r="BL141" s="143" t="e">
        <f t="shared" si="41"/>
        <v>#VALUE!</v>
      </c>
      <c r="BM141" s="143" t="e">
        <f t="shared" si="41"/>
        <v>#VALUE!</v>
      </c>
      <c r="BN141" s="95"/>
      <c r="BO141" s="95"/>
      <c r="BP141" s="95"/>
      <c r="BQ141" s="95"/>
      <c r="BR141" s="95"/>
      <c r="BS141" s="95"/>
      <c r="BT141" s="95"/>
      <c r="BU141" s="95"/>
      <c r="BV141" s="95"/>
      <c r="BW141" s="95"/>
      <c r="BX141" s="95"/>
      <c r="BY141" s="95"/>
      <c r="BZ141" s="95"/>
      <c r="CA141" s="95"/>
      <c r="CB141" s="95"/>
      <c r="CC141" s="95"/>
      <c r="CD141" s="95"/>
      <c r="CE141" s="95"/>
      <c r="CF141" s="95"/>
      <c r="CG141" s="95"/>
      <c r="CH141" s="95"/>
      <c r="CI141" s="95"/>
      <c r="CJ141" s="95"/>
      <c r="CK141" s="95"/>
      <c r="CL141" s="95"/>
      <c r="CM141" s="95"/>
      <c r="CN141" s="95"/>
      <c r="CO141" s="95"/>
      <c r="CP141" s="95"/>
      <c r="CQ141" s="95"/>
      <c r="CR141" s="95"/>
      <c r="CS141" s="95"/>
      <c r="CT141" s="95"/>
      <c r="CU141" s="95"/>
      <c r="CV141" s="95"/>
      <c r="CW141" s="95"/>
      <c r="CX141" s="95"/>
      <c r="CY141" s="95"/>
      <c r="CZ141" s="95"/>
      <c r="DA141" s="95"/>
      <c r="DB141" s="95"/>
      <c r="DC141" s="95"/>
      <c r="DD141" s="95"/>
      <c r="DE141" s="95"/>
      <c r="DF141" s="95"/>
      <c r="DG141" s="95"/>
      <c r="DH141" s="95"/>
      <c r="DI141" s="95"/>
      <c r="DJ141" s="95"/>
      <c r="DK141" s="95"/>
      <c r="DL141" s="95"/>
      <c r="DM141" s="95"/>
      <c r="DN141" s="95"/>
      <c r="DO141" s="95"/>
      <c r="DP141" s="95"/>
      <c r="DQ141" s="95"/>
      <c r="DR141" s="95"/>
      <c r="DS141" s="95"/>
      <c r="DT141" s="95"/>
      <c r="DU141" s="95"/>
      <c r="DV141" s="95"/>
      <c r="DW141" s="95"/>
      <c r="DX141" s="95"/>
      <c r="DY141" s="95"/>
      <c r="DZ141" s="95"/>
      <c r="EA141" s="95"/>
      <c r="EB141" s="95"/>
      <c r="EC141" s="95"/>
      <c r="ED141" s="95"/>
      <c r="EE141" s="95"/>
      <c r="EF141" s="95"/>
      <c r="EG141" s="95"/>
      <c r="EH141" s="95"/>
      <c r="EI141" s="95"/>
      <c r="EJ141" s="95"/>
      <c r="EK141" s="95"/>
      <c r="EL141" s="95"/>
      <c r="EM141" s="95"/>
      <c r="EN141" s="95"/>
      <c r="EO141" s="95"/>
      <c r="EP141" s="95"/>
      <c r="EQ141" s="95"/>
      <c r="ER141" s="95"/>
      <c r="ES141" s="95"/>
      <c r="ET141" s="95"/>
      <c r="EU141" s="95"/>
      <c r="EV141" s="95"/>
      <c r="EW141" s="95"/>
      <c r="EX141" s="95"/>
      <c r="EY141" s="95"/>
      <c r="EZ141" s="95"/>
      <c r="FA141" s="95"/>
      <c r="FB141" s="95"/>
      <c r="FC141" s="95"/>
      <c r="FD141" s="95"/>
      <c r="FE141" s="95"/>
      <c r="FF141" s="95"/>
      <c r="FG141" s="95"/>
      <c r="FH141" s="95"/>
      <c r="FI141" s="95"/>
      <c r="FJ141" s="95"/>
      <c r="FK141" s="95"/>
      <c r="FL141" s="95"/>
      <c r="FM141" s="95"/>
      <c r="FN141" s="95"/>
      <c r="FO141" s="95"/>
      <c r="FP141" s="95"/>
      <c r="FQ141" s="95"/>
      <c r="FR141" s="95"/>
      <c r="FS141" s="95"/>
      <c r="FT141" s="95"/>
      <c r="FU141" s="95"/>
      <c r="FV141" s="95"/>
      <c r="FW141" s="95"/>
      <c r="FX141" s="95"/>
      <c r="FY141" s="95"/>
      <c r="FZ141" s="95"/>
      <c r="GA141" s="95"/>
      <c r="GB141" s="95"/>
      <c r="GC141" s="95"/>
      <c r="GD141" s="95"/>
      <c r="GE141" s="95"/>
      <c r="GF141" s="95"/>
      <c r="GG141" s="95"/>
      <c r="GH141" s="95"/>
      <c r="GI141" s="95"/>
      <c r="GJ141" s="95"/>
      <c r="GK141" s="95"/>
      <c r="GL141" s="95"/>
      <c r="GM141" s="95"/>
      <c r="GN141" s="95"/>
      <c r="GO141" s="95"/>
      <c r="GP141" s="95"/>
      <c r="GQ141" s="95"/>
      <c r="GR141" s="95"/>
      <c r="GS141" s="95"/>
      <c r="GT141" s="95"/>
      <c r="GU141" s="95"/>
      <c r="GV141" s="95"/>
      <c r="GW141" s="133"/>
      <c r="GX141" s="133"/>
      <c r="GY141" s="133"/>
      <c r="GZ141" s="133"/>
      <c r="HA141" s="133"/>
      <c r="HB141" s="133"/>
      <c r="HC141" s="133"/>
      <c r="HD141" s="133"/>
      <c r="HE141" s="133"/>
      <c r="HF141" s="133"/>
      <c r="HG141" s="95"/>
      <c r="HH141" s="95"/>
      <c r="HI141" s="95"/>
      <c r="HJ141" s="95"/>
      <c r="HK141" s="95"/>
      <c r="HL141" s="95"/>
      <c r="HM141" s="95"/>
      <c r="HN141" s="95"/>
      <c r="HO141" s="95"/>
      <c r="HP141" s="95"/>
      <c r="HQ141" s="95"/>
      <c r="HR141" s="95"/>
      <c r="HS141" s="95"/>
      <c r="HT141" s="95"/>
      <c r="HU141" s="95"/>
      <c r="HV141" s="95"/>
      <c r="HW141" s="95"/>
      <c r="HX141" s="95"/>
      <c r="HY141" s="95"/>
      <c r="HZ141" s="95"/>
      <c r="IA141" s="95"/>
      <c r="IB141" s="95"/>
      <c r="IC141" s="95"/>
      <c r="ID141" s="95"/>
      <c r="IE141" s="95"/>
      <c r="IF141" s="95"/>
      <c r="IG141" s="95"/>
      <c r="IH141" s="95"/>
      <c r="II141" s="95"/>
      <c r="IJ141" s="95"/>
      <c r="IK141" s="95"/>
      <c r="IL141" s="95"/>
      <c r="IM141" s="95"/>
      <c r="IN141" s="95"/>
      <c r="IO141" s="95"/>
      <c r="IP141" s="95"/>
      <c r="IQ141" s="95"/>
      <c r="IR141" s="95"/>
      <c r="IS141" s="95"/>
      <c r="IT141" s="95"/>
      <c r="IU141" s="95"/>
      <c r="IV141" s="95"/>
      <c r="IW141" s="95"/>
      <c r="IX141" s="95"/>
      <c r="IY141" s="95"/>
      <c r="IZ141" s="95"/>
      <c r="JA141" s="95"/>
      <c r="JB141" s="95"/>
      <c r="JC141" s="95"/>
      <c r="JD141" s="95"/>
      <c r="JE141" s="95"/>
      <c r="JF141" s="95"/>
      <c r="JG141" s="95"/>
      <c r="JH141" s="95"/>
      <c r="JI141" s="95"/>
      <c r="JJ141" s="95"/>
      <c r="JK141" s="95"/>
      <c r="JL141" s="95"/>
      <c r="JM141" s="95"/>
      <c r="JN141" s="95"/>
      <c r="JO141" s="95"/>
      <c r="JP141" s="95"/>
      <c r="JQ141" s="95"/>
      <c r="JR141" s="95"/>
      <c r="JS141" s="95"/>
      <c r="JT141" s="95"/>
      <c r="JU141" s="95"/>
      <c r="JV141" s="95"/>
      <c r="JW141" s="95"/>
      <c r="JX141" s="95"/>
      <c r="JY141" s="95"/>
      <c r="JZ141" s="95"/>
      <c r="KA141" s="95"/>
      <c r="KB141" s="95"/>
      <c r="KC141" s="95"/>
      <c r="KD141" s="95"/>
      <c r="KE141" s="95"/>
      <c r="KF141" s="95"/>
      <c r="KG141" s="95"/>
      <c r="KH141" s="95"/>
      <c r="KI141" s="95"/>
      <c r="KJ141" s="95"/>
      <c r="KK141" s="95"/>
      <c r="KL141" s="95"/>
      <c r="KM141" s="95"/>
      <c r="KN141" s="95"/>
      <c r="KO141" s="95"/>
      <c r="KP141" s="95"/>
      <c r="KQ141" s="95"/>
      <c r="KR141" s="95"/>
      <c r="KS141" s="95"/>
      <c r="KT141" s="95"/>
      <c r="KU141" s="95"/>
      <c r="KV141" s="95"/>
      <c r="KW141" s="95"/>
      <c r="KX141" s="95"/>
      <c r="KY141" s="95"/>
      <c r="KZ141" s="95"/>
      <c r="LA141" s="95"/>
      <c r="LB141" s="95"/>
      <c r="LC141" s="95"/>
      <c r="LD141" s="95"/>
      <c r="LE141" s="95"/>
      <c r="LF141" s="95"/>
      <c r="LG141" s="95"/>
      <c r="LH141" s="95"/>
      <c r="LI141" s="95"/>
      <c r="LJ141" s="95"/>
      <c r="LK141" s="95"/>
      <c r="LL141" s="95"/>
      <c r="LM141" s="95"/>
      <c r="LN141" s="95"/>
      <c r="LO141" s="95"/>
      <c r="LP141" s="95"/>
      <c r="LQ141" s="95"/>
      <c r="LR141" s="95"/>
      <c r="LS141" s="95"/>
    </row>
    <row r="142" spans="2:331" s="85" customFormat="1" ht="21">
      <c r="B142" s="86"/>
      <c r="C142" s="1900" t="s">
        <v>261</v>
      </c>
      <c r="D142" s="1900"/>
      <c r="E142" s="1901"/>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c r="AT142" s="144"/>
      <c r="AU142" s="144"/>
      <c r="AV142" s="144"/>
      <c r="AW142" s="144"/>
      <c r="AX142" s="144"/>
      <c r="AY142" s="144"/>
      <c r="AZ142" s="144"/>
      <c r="BA142" s="144"/>
      <c r="BB142" s="144"/>
      <c r="BC142" s="144"/>
      <c r="BD142" s="144"/>
      <c r="BE142" s="144"/>
      <c r="BF142" s="144"/>
      <c r="BG142" s="144"/>
      <c r="BH142" s="144"/>
      <c r="BI142" s="144"/>
      <c r="BJ142" s="144"/>
      <c r="BK142" s="144"/>
      <c r="BL142" s="144"/>
      <c r="BM142" s="144"/>
      <c r="BN142" s="95"/>
      <c r="BO142" s="95"/>
      <c r="BP142" s="95"/>
      <c r="BQ142" s="95"/>
      <c r="BR142" s="95"/>
      <c r="BS142" s="95"/>
      <c r="BT142" s="95"/>
      <c r="BU142" s="95"/>
      <c r="BV142" s="95"/>
      <c r="BW142" s="95"/>
      <c r="BX142" s="95"/>
      <c r="BY142" s="95"/>
      <c r="BZ142" s="95"/>
      <c r="CA142" s="95"/>
      <c r="CB142" s="95"/>
      <c r="CC142" s="95"/>
      <c r="CD142" s="95"/>
      <c r="CE142" s="95"/>
      <c r="CF142" s="95"/>
      <c r="CG142" s="95"/>
      <c r="CH142" s="95"/>
      <c r="CI142" s="95"/>
      <c r="CJ142" s="95"/>
      <c r="CK142" s="95"/>
      <c r="CL142" s="95"/>
      <c r="CM142" s="95"/>
      <c r="CN142" s="95"/>
      <c r="CO142" s="95"/>
      <c r="CP142" s="95"/>
      <c r="CQ142" s="95"/>
      <c r="CR142" s="95"/>
      <c r="CS142" s="95"/>
      <c r="CT142" s="95"/>
      <c r="CU142" s="95"/>
      <c r="CV142" s="95"/>
      <c r="CW142" s="95"/>
      <c r="CX142" s="95"/>
      <c r="CY142" s="95"/>
      <c r="CZ142" s="95"/>
      <c r="DA142" s="95"/>
      <c r="DB142" s="95"/>
      <c r="DC142" s="95"/>
      <c r="DD142" s="95"/>
      <c r="DE142" s="95"/>
      <c r="DF142" s="95"/>
      <c r="DG142" s="95"/>
      <c r="DH142" s="95"/>
      <c r="DI142" s="95"/>
      <c r="DJ142" s="95"/>
      <c r="DK142" s="95"/>
      <c r="DL142" s="95"/>
      <c r="DM142" s="95"/>
      <c r="DN142" s="95"/>
      <c r="DO142" s="95"/>
      <c r="DP142" s="95"/>
      <c r="DQ142" s="95"/>
      <c r="DR142" s="95"/>
      <c r="DS142" s="95"/>
      <c r="DT142" s="95"/>
      <c r="DU142" s="95"/>
      <c r="DV142" s="95"/>
      <c r="DW142" s="95"/>
      <c r="DX142" s="95"/>
      <c r="DY142" s="95"/>
      <c r="DZ142" s="95"/>
      <c r="EA142" s="95"/>
      <c r="EB142" s="95"/>
      <c r="EC142" s="95"/>
      <c r="ED142" s="95"/>
      <c r="EE142" s="95"/>
      <c r="EF142" s="95"/>
      <c r="EG142" s="95"/>
      <c r="EH142" s="95"/>
      <c r="EI142" s="95"/>
      <c r="EJ142" s="95"/>
      <c r="EK142" s="95"/>
      <c r="EL142" s="95"/>
      <c r="EM142" s="95"/>
      <c r="EN142" s="95"/>
      <c r="EO142" s="95"/>
      <c r="EP142" s="95"/>
      <c r="EQ142" s="95"/>
      <c r="ER142" s="95"/>
      <c r="ES142" s="95"/>
      <c r="ET142" s="95"/>
      <c r="EU142" s="95"/>
      <c r="EV142" s="95"/>
      <c r="EW142" s="95"/>
      <c r="EX142" s="95"/>
      <c r="EY142" s="95"/>
      <c r="EZ142" s="95"/>
      <c r="FA142" s="95"/>
      <c r="FB142" s="95"/>
      <c r="FC142" s="95"/>
      <c r="FD142" s="95"/>
      <c r="FE142" s="95"/>
      <c r="FF142" s="95"/>
      <c r="FG142" s="95"/>
      <c r="FH142" s="95"/>
      <c r="FI142" s="95"/>
      <c r="FJ142" s="95"/>
      <c r="FK142" s="95"/>
      <c r="FL142" s="95"/>
      <c r="FM142" s="95"/>
      <c r="FN142" s="95"/>
      <c r="FO142" s="95"/>
      <c r="FP142" s="95"/>
      <c r="FQ142" s="95"/>
      <c r="FR142" s="95"/>
      <c r="FS142" s="95"/>
      <c r="FT142" s="95"/>
      <c r="FU142" s="95"/>
      <c r="FV142" s="95"/>
      <c r="FW142" s="95"/>
      <c r="FX142" s="95"/>
      <c r="FY142" s="95"/>
      <c r="FZ142" s="95"/>
      <c r="GA142" s="95"/>
      <c r="GB142" s="95"/>
      <c r="GC142" s="95"/>
      <c r="GD142" s="95"/>
      <c r="GE142" s="95"/>
      <c r="GF142" s="95"/>
      <c r="GG142" s="95"/>
      <c r="GH142" s="95"/>
      <c r="GI142" s="95"/>
      <c r="GJ142" s="95"/>
      <c r="GK142" s="95"/>
      <c r="GL142" s="95"/>
      <c r="GM142" s="95"/>
      <c r="GN142" s="95"/>
      <c r="GO142" s="95"/>
      <c r="GP142" s="95"/>
      <c r="GQ142" s="95"/>
      <c r="GR142" s="95"/>
      <c r="GS142" s="95"/>
      <c r="GT142" s="95"/>
      <c r="GU142" s="95"/>
      <c r="GV142" s="95"/>
      <c r="GW142" s="133"/>
      <c r="GX142" s="133"/>
      <c r="GY142" s="133"/>
      <c r="GZ142" s="133"/>
      <c r="HA142" s="133"/>
      <c r="HB142" s="133"/>
      <c r="HC142" s="133"/>
      <c r="HD142" s="133"/>
      <c r="HE142" s="133"/>
      <c r="HF142" s="133"/>
      <c r="HG142" s="95"/>
      <c r="HH142" s="95"/>
      <c r="HI142" s="95"/>
      <c r="HJ142" s="95"/>
      <c r="HK142" s="95"/>
      <c r="HL142" s="95"/>
      <c r="HM142" s="95"/>
      <c r="HN142" s="95"/>
      <c r="HO142" s="95"/>
      <c r="HP142" s="95"/>
      <c r="HQ142" s="95"/>
      <c r="HR142" s="95"/>
      <c r="HS142" s="95"/>
      <c r="HT142" s="95"/>
      <c r="HU142" s="95"/>
      <c r="HV142" s="95"/>
      <c r="HW142" s="95"/>
      <c r="HX142" s="95"/>
      <c r="HY142" s="95"/>
      <c r="HZ142" s="95"/>
      <c r="IA142" s="95"/>
      <c r="IB142" s="95"/>
      <c r="IC142" s="95"/>
      <c r="ID142" s="95"/>
      <c r="IE142" s="95"/>
      <c r="IF142" s="95"/>
      <c r="IG142" s="95"/>
      <c r="IH142" s="95"/>
      <c r="II142" s="95"/>
      <c r="IJ142" s="95"/>
      <c r="IK142" s="95"/>
      <c r="IL142" s="95"/>
      <c r="IM142" s="95"/>
      <c r="IN142" s="95"/>
      <c r="IO142" s="95"/>
      <c r="IP142" s="95"/>
      <c r="IQ142" s="95"/>
      <c r="IR142" s="95"/>
      <c r="IS142" s="95"/>
      <c r="IT142" s="95"/>
      <c r="IU142" s="95"/>
      <c r="IV142" s="95"/>
      <c r="IW142" s="95"/>
      <c r="IX142" s="95"/>
      <c r="IY142" s="95"/>
      <c r="IZ142" s="95"/>
      <c r="JA142" s="95"/>
      <c r="JB142" s="95"/>
      <c r="JC142" s="95"/>
      <c r="JD142" s="95"/>
      <c r="JE142" s="95"/>
      <c r="JF142" s="95"/>
      <c r="JG142" s="95"/>
      <c r="JH142" s="95"/>
      <c r="JI142" s="95"/>
      <c r="JJ142" s="95"/>
      <c r="JK142" s="95"/>
      <c r="JL142" s="95"/>
      <c r="JM142" s="95"/>
      <c r="JN142" s="95"/>
      <c r="JO142" s="95"/>
      <c r="JP142" s="95"/>
      <c r="JQ142" s="95"/>
      <c r="JR142" s="95"/>
      <c r="JS142" s="95"/>
      <c r="JT142" s="95"/>
      <c r="JU142" s="95"/>
      <c r="JV142" s="95"/>
      <c r="JW142" s="95"/>
      <c r="JX142" s="95"/>
      <c r="JY142" s="95"/>
      <c r="JZ142" s="95"/>
      <c r="KA142" s="95"/>
      <c r="KB142" s="95"/>
      <c r="KC142" s="95"/>
      <c r="KD142" s="95"/>
      <c r="KE142" s="95"/>
      <c r="KF142" s="95"/>
      <c r="KG142" s="95"/>
      <c r="KH142" s="95"/>
      <c r="KI142" s="95"/>
      <c r="KJ142" s="95"/>
      <c r="KK142" s="95"/>
      <c r="KL142" s="95"/>
      <c r="KM142" s="95"/>
      <c r="KN142" s="95"/>
      <c r="KO142" s="95"/>
      <c r="KP142" s="95"/>
      <c r="KQ142" s="95"/>
      <c r="KR142" s="95"/>
      <c r="KS142" s="95"/>
      <c r="KT142" s="95"/>
      <c r="KU142" s="95"/>
      <c r="KV142" s="95"/>
      <c r="KW142" s="95"/>
      <c r="KX142" s="95"/>
      <c r="KY142" s="95"/>
      <c r="KZ142" s="95"/>
      <c r="LA142" s="95"/>
      <c r="LB142" s="95"/>
      <c r="LC142" s="95"/>
      <c r="LD142" s="95"/>
      <c r="LE142" s="95"/>
      <c r="LF142" s="95"/>
      <c r="LG142" s="95"/>
      <c r="LH142" s="95"/>
      <c r="LI142" s="95"/>
      <c r="LJ142" s="95"/>
      <c r="LK142" s="95"/>
      <c r="LL142" s="95"/>
      <c r="LM142" s="95"/>
      <c r="LN142" s="95"/>
      <c r="LO142" s="95"/>
      <c r="LP142" s="95"/>
      <c r="LQ142" s="95"/>
      <c r="LR142" s="95"/>
      <c r="LS142" s="95"/>
    </row>
    <row r="143" spans="2:331" s="85" customFormat="1" ht="29.55" customHeight="1">
      <c r="B143" s="86"/>
      <c r="C143" s="1815"/>
      <c r="D143" s="1815"/>
      <c r="E143" s="1815"/>
      <c r="F143" s="143">
        <v>0</v>
      </c>
      <c r="G143" s="143" t="e">
        <f>IF(COLUMN(F$143)-COLUMN($L$18)+1&lt;=ROUND($L$18,0)-7,F$143,0)</f>
        <v>#VALUE!</v>
      </c>
      <c r="H143" s="143" t="e">
        <f t="shared" ref="H143:BL143" si="42">IF(COLUMN(G$143)-COLUMN($L$18)+1&lt;=ROUND($L$18,0)-7,G$143,0)</f>
        <v>#VALUE!</v>
      </c>
      <c r="I143" s="143" t="e">
        <f t="shared" si="42"/>
        <v>#VALUE!</v>
      </c>
      <c r="J143" s="143" t="e">
        <f t="shared" si="42"/>
        <v>#VALUE!</v>
      </c>
      <c r="K143" s="143" t="e">
        <f t="shared" si="42"/>
        <v>#VALUE!</v>
      </c>
      <c r="L143" s="143" t="e">
        <f t="shared" si="42"/>
        <v>#VALUE!</v>
      </c>
      <c r="M143" s="143" t="e">
        <f t="shared" si="42"/>
        <v>#VALUE!</v>
      </c>
      <c r="N143" s="143" t="e">
        <f t="shared" si="42"/>
        <v>#VALUE!</v>
      </c>
      <c r="O143" s="143" t="e">
        <f t="shared" si="42"/>
        <v>#VALUE!</v>
      </c>
      <c r="P143" s="143" t="e">
        <f t="shared" si="42"/>
        <v>#VALUE!</v>
      </c>
      <c r="Q143" s="143" t="e">
        <f t="shared" si="42"/>
        <v>#VALUE!</v>
      </c>
      <c r="R143" s="143" t="e">
        <f t="shared" si="42"/>
        <v>#VALUE!</v>
      </c>
      <c r="S143" s="143" t="e">
        <f t="shared" si="42"/>
        <v>#VALUE!</v>
      </c>
      <c r="T143" s="143" t="e">
        <f t="shared" si="42"/>
        <v>#VALUE!</v>
      </c>
      <c r="U143" s="143" t="e">
        <f t="shared" si="42"/>
        <v>#VALUE!</v>
      </c>
      <c r="V143" s="143" t="e">
        <f t="shared" si="42"/>
        <v>#VALUE!</v>
      </c>
      <c r="W143" s="143" t="e">
        <f t="shared" si="42"/>
        <v>#VALUE!</v>
      </c>
      <c r="X143" s="143" t="e">
        <f t="shared" si="42"/>
        <v>#VALUE!</v>
      </c>
      <c r="Y143" s="143" t="e">
        <f t="shared" si="42"/>
        <v>#VALUE!</v>
      </c>
      <c r="Z143" s="143" t="e">
        <f t="shared" si="42"/>
        <v>#VALUE!</v>
      </c>
      <c r="AA143" s="143" t="e">
        <f t="shared" si="42"/>
        <v>#VALUE!</v>
      </c>
      <c r="AB143" s="143" t="e">
        <f t="shared" si="42"/>
        <v>#VALUE!</v>
      </c>
      <c r="AC143" s="143" t="e">
        <f t="shared" si="42"/>
        <v>#VALUE!</v>
      </c>
      <c r="AD143" s="143" t="e">
        <f t="shared" si="42"/>
        <v>#VALUE!</v>
      </c>
      <c r="AE143" s="143" t="e">
        <f t="shared" si="42"/>
        <v>#VALUE!</v>
      </c>
      <c r="AF143" s="143" t="e">
        <f t="shared" si="42"/>
        <v>#VALUE!</v>
      </c>
      <c r="AG143" s="143" t="e">
        <f t="shared" si="42"/>
        <v>#VALUE!</v>
      </c>
      <c r="AH143" s="143" t="e">
        <f t="shared" si="42"/>
        <v>#VALUE!</v>
      </c>
      <c r="AI143" s="143" t="e">
        <f t="shared" si="42"/>
        <v>#VALUE!</v>
      </c>
      <c r="AJ143" s="143" t="e">
        <f t="shared" si="42"/>
        <v>#VALUE!</v>
      </c>
      <c r="AK143" s="143" t="e">
        <f t="shared" si="42"/>
        <v>#VALUE!</v>
      </c>
      <c r="AL143" s="143" t="e">
        <f t="shared" si="42"/>
        <v>#VALUE!</v>
      </c>
      <c r="AM143" s="143" t="e">
        <f t="shared" si="42"/>
        <v>#VALUE!</v>
      </c>
      <c r="AN143" s="143" t="e">
        <f t="shared" si="42"/>
        <v>#VALUE!</v>
      </c>
      <c r="AO143" s="143" t="e">
        <f t="shared" si="42"/>
        <v>#VALUE!</v>
      </c>
      <c r="AP143" s="143" t="e">
        <f t="shared" si="42"/>
        <v>#VALUE!</v>
      </c>
      <c r="AQ143" s="143" t="e">
        <f t="shared" si="42"/>
        <v>#VALUE!</v>
      </c>
      <c r="AR143" s="143" t="e">
        <f t="shared" si="42"/>
        <v>#VALUE!</v>
      </c>
      <c r="AS143" s="143" t="e">
        <f t="shared" si="42"/>
        <v>#VALUE!</v>
      </c>
      <c r="AT143" s="143" t="e">
        <f t="shared" si="42"/>
        <v>#VALUE!</v>
      </c>
      <c r="AU143" s="143" t="e">
        <f t="shared" si="42"/>
        <v>#VALUE!</v>
      </c>
      <c r="AV143" s="143" t="e">
        <f t="shared" si="42"/>
        <v>#VALUE!</v>
      </c>
      <c r="AW143" s="143" t="e">
        <f t="shared" si="42"/>
        <v>#VALUE!</v>
      </c>
      <c r="AX143" s="143" t="e">
        <f t="shared" si="42"/>
        <v>#VALUE!</v>
      </c>
      <c r="AY143" s="143" t="e">
        <f t="shared" si="42"/>
        <v>#VALUE!</v>
      </c>
      <c r="AZ143" s="143" t="e">
        <f t="shared" si="42"/>
        <v>#VALUE!</v>
      </c>
      <c r="BA143" s="143" t="e">
        <f t="shared" si="42"/>
        <v>#VALUE!</v>
      </c>
      <c r="BB143" s="143" t="e">
        <f t="shared" si="42"/>
        <v>#VALUE!</v>
      </c>
      <c r="BC143" s="143" t="e">
        <f t="shared" si="42"/>
        <v>#VALUE!</v>
      </c>
      <c r="BD143" s="143" t="e">
        <f t="shared" si="42"/>
        <v>#VALUE!</v>
      </c>
      <c r="BE143" s="143" t="e">
        <f t="shared" si="42"/>
        <v>#VALUE!</v>
      </c>
      <c r="BF143" s="143" t="e">
        <f t="shared" si="42"/>
        <v>#VALUE!</v>
      </c>
      <c r="BG143" s="143" t="e">
        <f t="shared" si="42"/>
        <v>#VALUE!</v>
      </c>
      <c r="BH143" s="143" t="e">
        <f t="shared" si="42"/>
        <v>#VALUE!</v>
      </c>
      <c r="BI143" s="143" t="e">
        <f t="shared" si="42"/>
        <v>#VALUE!</v>
      </c>
      <c r="BJ143" s="143" t="e">
        <f t="shared" si="42"/>
        <v>#VALUE!</v>
      </c>
      <c r="BK143" s="143" t="e">
        <f t="shared" si="42"/>
        <v>#VALUE!</v>
      </c>
      <c r="BL143" s="143" t="e">
        <f t="shared" si="42"/>
        <v>#VALUE!</v>
      </c>
      <c r="BM143" s="143" t="e">
        <f>IF(COLUMN(BL$143)-COLUMN($L$18)+1&lt;=ROUND($L$18,0)-7,BL$143,0)</f>
        <v>#VALUE!</v>
      </c>
      <c r="BN143" s="95"/>
      <c r="BO143" s="95"/>
      <c r="BP143" s="95"/>
      <c r="BQ143" s="95"/>
      <c r="BR143" s="95"/>
      <c r="BS143" s="95"/>
      <c r="BT143" s="95"/>
      <c r="BU143" s="95"/>
      <c r="BV143" s="95"/>
      <c r="BW143" s="95"/>
      <c r="BX143" s="95"/>
      <c r="BY143" s="95"/>
      <c r="BZ143" s="95"/>
      <c r="CA143" s="95"/>
      <c r="CB143" s="95"/>
      <c r="CC143" s="95"/>
      <c r="CD143" s="95"/>
      <c r="CE143" s="95"/>
      <c r="CF143" s="95"/>
      <c r="CG143" s="95"/>
      <c r="CH143" s="95"/>
      <c r="CI143" s="95"/>
      <c r="CJ143" s="95"/>
      <c r="CK143" s="95"/>
      <c r="CL143" s="95"/>
      <c r="CM143" s="95"/>
      <c r="CN143" s="95"/>
      <c r="CO143" s="95"/>
      <c r="CP143" s="95"/>
      <c r="CQ143" s="95"/>
      <c r="CR143" s="95"/>
      <c r="CS143" s="95"/>
      <c r="CT143" s="95"/>
      <c r="CU143" s="95"/>
      <c r="CV143" s="95"/>
      <c r="CW143" s="95"/>
      <c r="CX143" s="95"/>
      <c r="CY143" s="95"/>
      <c r="CZ143" s="95"/>
      <c r="DA143" s="95"/>
      <c r="DB143" s="95"/>
      <c r="DC143" s="95"/>
      <c r="DD143" s="95"/>
      <c r="DE143" s="95"/>
      <c r="DF143" s="95"/>
      <c r="DG143" s="95"/>
      <c r="DH143" s="95"/>
      <c r="DI143" s="95"/>
      <c r="DJ143" s="95"/>
      <c r="DK143" s="95"/>
      <c r="DL143" s="95"/>
      <c r="DM143" s="95"/>
      <c r="DN143" s="95"/>
      <c r="DO143" s="95"/>
      <c r="DP143" s="95"/>
      <c r="DQ143" s="95"/>
      <c r="DR143" s="95"/>
      <c r="DS143" s="95"/>
      <c r="DT143" s="95"/>
      <c r="DU143" s="95"/>
      <c r="DV143" s="95"/>
      <c r="DW143" s="95"/>
      <c r="DX143" s="95"/>
      <c r="DY143" s="95"/>
      <c r="DZ143" s="95"/>
      <c r="EA143" s="95"/>
      <c r="EB143" s="95"/>
      <c r="EC143" s="95"/>
      <c r="ED143" s="95"/>
      <c r="EE143" s="95"/>
      <c r="EF143" s="95"/>
      <c r="EG143" s="95"/>
      <c r="EH143" s="95"/>
      <c r="EI143" s="95"/>
      <c r="EJ143" s="95"/>
      <c r="EK143" s="95"/>
      <c r="EL143" s="95"/>
      <c r="EM143" s="95"/>
      <c r="EN143" s="95"/>
      <c r="EO143" s="95"/>
      <c r="EP143" s="95"/>
      <c r="EQ143" s="95"/>
      <c r="ER143" s="95"/>
      <c r="ES143" s="95"/>
      <c r="ET143" s="95"/>
      <c r="EU143" s="95"/>
      <c r="EV143" s="95"/>
      <c r="EW143" s="95"/>
      <c r="EX143" s="95"/>
      <c r="EY143" s="95"/>
      <c r="EZ143" s="95"/>
      <c r="FA143" s="95"/>
      <c r="FB143" s="95"/>
      <c r="FC143" s="95"/>
      <c r="FD143" s="95"/>
      <c r="FE143" s="95"/>
      <c r="FF143" s="95"/>
      <c r="FG143" s="95"/>
      <c r="FH143" s="95"/>
      <c r="FI143" s="95"/>
      <c r="FJ143" s="95"/>
      <c r="FK143" s="95"/>
      <c r="FL143" s="95"/>
      <c r="FM143" s="95"/>
      <c r="FN143" s="95"/>
      <c r="FO143" s="95"/>
      <c r="FP143" s="95"/>
      <c r="FQ143" s="95"/>
      <c r="FR143" s="95"/>
      <c r="FS143" s="95"/>
      <c r="FT143" s="95"/>
      <c r="FU143" s="95"/>
      <c r="FV143" s="95"/>
      <c r="FW143" s="95"/>
      <c r="FX143" s="95"/>
      <c r="FY143" s="95"/>
      <c r="FZ143" s="95"/>
      <c r="GA143" s="95"/>
      <c r="GB143" s="95"/>
      <c r="GC143" s="95"/>
      <c r="GD143" s="95"/>
      <c r="GE143" s="95"/>
      <c r="GF143" s="95"/>
      <c r="GG143" s="95"/>
      <c r="GH143" s="95"/>
      <c r="GI143" s="95"/>
      <c r="GJ143" s="95"/>
      <c r="GK143" s="95"/>
      <c r="GL143" s="95"/>
      <c r="GM143" s="95"/>
      <c r="GN143" s="95"/>
      <c r="GO143" s="95"/>
      <c r="GP143" s="95"/>
      <c r="GQ143" s="95"/>
      <c r="GR143" s="95"/>
      <c r="GS143" s="95"/>
      <c r="GT143" s="95"/>
      <c r="GU143" s="95"/>
      <c r="GV143" s="95"/>
      <c r="GW143" s="133"/>
      <c r="GX143" s="133"/>
      <c r="GY143" s="133"/>
      <c r="GZ143" s="133"/>
      <c r="HA143" s="133"/>
      <c r="HB143" s="133"/>
      <c r="HC143" s="133"/>
      <c r="HD143" s="133"/>
      <c r="HE143" s="133"/>
      <c r="HF143" s="133"/>
      <c r="HG143" s="95"/>
      <c r="HH143" s="95"/>
      <c r="HI143" s="95"/>
      <c r="HJ143" s="95"/>
      <c r="HK143" s="95"/>
      <c r="HL143" s="95"/>
      <c r="HM143" s="95"/>
      <c r="HN143" s="95"/>
      <c r="HO143" s="95"/>
      <c r="HP143" s="95"/>
      <c r="HQ143" s="95"/>
      <c r="HR143" s="95"/>
      <c r="HS143" s="95"/>
      <c r="HT143" s="95"/>
      <c r="HU143" s="95"/>
      <c r="HV143" s="95"/>
      <c r="HW143" s="95"/>
      <c r="HX143" s="95"/>
      <c r="HY143" s="95"/>
      <c r="HZ143" s="95"/>
      <c r="IA143" s="95"/>
      <c r="IB143" s="95"/>
      <c r="IC143" s="95"/>
      <c r="ID143" s="95"/>
      <c r="IE143" s="95"/>
      <c r="IF143" s="95"/>
      <c r="IG143" s="95"/>
      <c r="IH143" s="95"/>
      <c r="II143" s="95"/>
      <c r="IJ143" s="95"/>
      <c r="IK143" s="95"/>
      <c r="IL143" s="95"/>
      <c r="IM143" s="95"/>
      <c r="IN143" s="95"/>
      <c r="IO143" s="95"/>
      <c r="IP143" s="95"/>
      <c r="IQ143" s="95"/>
      <c r="IR143" s="95"/>
      <c r="IS143" s="95"/>
      <c r="IT143" s="95"/>
      <c r="IU143" s="95"/>
      <c r="IV143" s="95"/>
      <c r="IW143" s="95"/>
      <c r="IX143" s="95"/>
      <c r="IY143" s="95"/>
      <c r="IZ143" s="95"/>
      <c r="JA143" s="95"/>
      <c r="JB143" s="95"/>
      <c r="JC143" s="95"/>
      <c r="JD143" s="95"/>
      <c r="JE143" s="95"/>
      <c r="JF143" s="95"/>
      <c r="JG143" s="95"/>
      <c r="JH143" s="95"/>
      <c r="JI143" s="95"/>
      <c r="JJ143" s="95"/>
      <c r="JK143" s="95"/>
      <c r="JL143" s="95"/>
      <c r="JM143" s="95"/>
      <c r="JN143" s="95"/>
      <c r="JO143" s="95"/>
      <c r="JP143" s="95"/>
      <c r="JQ143" s="95"/>
      <c r="JR143" s="95"/>
      <c r="JS143" s="95"/>
      <c r="JT143" s="95"/>
      <c r="JU143" s="95"/>
      <c r="JV143" s="95"/>
      <c r="JW143" s="95"/>
      <c r="JX143" s="95"/>
      <c r="JY143" s="95"/>
      <c r="JZ143" s="95"/>
      <c r="KA143" s="95"/>
      <c r="KB143" s="95"/>
      <c r="KC143" s="95"/>
      <c r="KD143" s="95"/>
      <c r="KE143" s="95"/>
      <c r="KF143" s="95"/>
      <c r="KG143" s="95"/>
      <c r="KH143" s="95"/>
      <c r="KI143" s="95"/>
      <c r="KJ143" s="95"/>
      <c r="KK143" s="95"/>
      <c r="KL143" s="95"/>
      <c r="KM143" s="95"/>
      <c r="KN143" s="95"/>
      <c r="KO143" s="95"/>
      <c r="KP143" s="95"/>
      <c r="KQ143" s="95"/>
      <c r="KR143" s="95"/>
      <c r="KS143" s="95"/>
      <c r="KT143" s="95"/>
      <c r="KU143" s="95"/>
      <c r="KV143" s="95"/>
      <c r="KW143" s="95"/>
      <c r="KX143" s="95"/>
      <c r="KY143" s="95"/>
      <c r="KZ143" s="95"/>
      <c r="LA143" s="95"/>
      <c r="LB143" s="95"/>
      <c r="LC143" s="95"/>
      <c r="LD143" s="95"/>
      <c r="LE143" s="95"/>
      <c r="LF143" s="95"/>
      <c r="LG143" s="95"/>
      <c r="LH143" s="95"/>
      <c r="LI143" s="95"/>
      <c r="LJ143" s="95"/>
      <c r="LK143" s="95"/>
      <c r="LL143" s="95"/>
      <c r="LM143" s="95"/>
      <c r="LN143" s="95"/>
      <c r="LO143" s="95"/>
      <c r="LP143" s="95"/>
      <c r="LQ143" s="95"/>
      <c r="LR143" s="95"/>
      <c r="LS143" s="95"/>
    </row>
    <row r="144" spans="2:331" s="85" customFormat="1" ht="29.55" customHeight="1">
      <c r="B144" s="86"/>
      <c r="C144" s="1815"/>
      <c r="D144" s="1815"/>
      <c r="E144" s="1815"/>
      <c r="F144" s="143">
        <v>0</v>
      </c>
      <c r="G144" s="143" t="e">
        <f>IF(COLUMN(F$144)-COLUMN($L$18)+1&lt;=ROUND($L$18,0)-7,F$144,0)</f>
        <v>#VALUE!</v>
      </c>
      <c r="H144" s="143" t="e">
        <f t="shared" ref="H144:BL144" si="43">IF(COLUMN(G$144)-COLUMN($L$18)+1&lt;=ROUND($L$18,0)-7,G$144,0)</f>
        <v>#VALUE!</v>
      </c>
      <c r="I144" s="143" t="e">
        <f t="shared" si="43"/>
        <v>#VALUE!</v>
      </c>
      <c r="J144" s="143" t="e">
        <f t="shared" si="43"/>
        <v>#VALUE!</v>
      </c>
      <c r="K144" s="143" t="e">
        <f t="shared" si="43"/>
        <v>#VALUE!</v>
      </c>
      <c r="L144" s="143" t="e">
        <f t="shared" si="43"/>
        <v>#VALUE!</v>
      </c>
      <c r="M144" s="143" t="e">
        <f t="shared" si="43"/>
        <v>#VALUE!</v>
      </c>
      <c r="N144" s="143" t="e">
        <f t="shared" si="43"/>
        <v>#VALUE!</v>
      </c>
      <c r="O144" s="143" t="e">
        <f t="shared" si="43"/>
        <v>#VALUE!</v>
      </c>
      <c r="P144" s="143" t="e">
        <f t="shared" si="43"/>
        <v>#VALUE!</v>
      </c>
      <c r="Q144" s="143" t="e">
        <f t="shared" si="43"/>
        <v>#VALUE!</v>
      </c>
      <c r="R144" s="143" t="e">
        <f t="shared" si="43"/>
        <v>#VALUE!</v>
      </c>
      <c r="S144" s="143" t="e">
        <f t="shared" si="43"/>
        <v>#VALUE!</v>
      </c>
      <c r="T144" s="143" t="e">
        <f t="shared" si="43"/>
        <v>#VALUE!</v>
      </c>
      <c r="U144" s="143" t="e">
        <f t="shared" si="43"/>
        <v>#VALUE!</v>
      </c>
      <c r="V144" s="143" t="e">
        <f t="shared" si="43"/>
        <v>#VALUE!</v>
      </c>
      <c r="W144" s="143" t="e">
        <f t="shared" si="43"/>
        <v>#VALUE!</v>
      </c>
      <c r="X144" s="143" t="e">
        <f t="shared" si="43"/>
        <v>#VALUE!</v>
      </c>
      <c r="Y144" s="143" t="e">
        <f t="shared" si="43"/>
        <v>#VALUE!</v>
      </c>
      <c r="Z144" s="143" t="e">
        <f t="shared" si="43"/>
        <v>#VALUE!</v>
      </c>
      <c r="AA144" s="143" t="e">
        <f t="shared" si="43"/>
        <v>#VALUE!</v>
      </c>
      <c r="AB144" s="143" t="e">
        <f t="shared" si="43"/>
        <v>#VALUE!</v>
      </c>
      <c r="AC144" s="143" t="e">
        <f t="shared" si="43"/>
        <v>#VALUE!</v>
      </c>
      <c r="AD144" s="143" t="e">
        <f t="shared" si="43"/>
        <v>#VALUE!</v>
      </c>
      <c r="AE144" s="143" t="e">
        <f t="shared" si="43"/>
        <v>#VALUE!</v>
      </c>
      <c r="AF144" s="143" t="e">
        <f t="shared" si="43"/>
        <v>#VALUE!</v>
      </c>
      <c r="AG144" s="143" t="e">
        <f t="shared" si="43"/>
        <v>#VALUE!</v>
      </c>
      <c r="AH144" s="143" t="e">
        <f t="shared" si="43"/>
        <v>#VALUE!</v>
      </c>
      <c r="AI144" s="143" t="e">
        <f t="shared" si="43"/>
        <v>#VALUE!</v>
      </c>
      <c r="AJ144" s="143" t="e">
        <f t="shared" si="43"/>
        <v>#VALUE!</v>
      </c>
      <c r="AK144" s="143" t="e">
        <f t="shared" si="43"/>
        <v>#VALUE!</v>
      </c>
      <c r="AL144" s="143" t="e">
        <f t="shared" si="43"/>
        <v>#VALUE!</v>
      </c>
      <c r="AM144" s="143" t="e">
        <f t="shared" si="43"/>
        <v>#VALUE!</v>
      </c>
      <c r="AN144" s="143" t="e">
        <f t="shared" si="43"/>
        <v>#VALUE!</v>
      </c>
      <c r="AO144" s="143" t="e">
        <f t="shared" si="43"/>
        <v>#VALUE!</v>
      </c>
      <c r="AP144" s="143" t="e">
        <f t="shared" si="43"/>
        <v>#VALUE!</v>
      </c>
      <c r="AQ144" s="143" t="e">
        <f t="shared" si="43"/>
        <v>#VALUE!</v>
      </c>
      <c r="AR144" s="143" t="e">
        <f t="shared" si="43"/>
        <v>#VALUE!</v>
      </c>
      <c r="AS144" s="143" t="e">
        <f t="shared" si="43"/>
        <v>#VALUE!</v>
      </c>
      <c r="AT144" s="143" t="e">
        <f t="shared" si="43"/>
        <v>#VALUE!</v>
      </c>
      <c r="AU144" s="143" t="e">
        <f t="shared" si="43"/>
        <v>#VALUE!</v>
      </c>
      <c r="AV144" s="143" t="e">
        <f t="shared" si="43"/>
        <v>#VALUE!</v>
      </c>
      <c r="AW144" s="143" t="e">
        <f t="shared" si="43"/>
        <v>#VALUE!</v>
      </c>
      <c r="AX144" s="143" t="e">
        <f t="shared" si="43"/>
        <v>#VALUE!</v>
      </c>
      <c r="AY144" s="143" t="e">
        <f t="shared" si="43"/>
        <v>#VALUE!</v>
      </c>
      <c r="AZ144" s="143" t="e">
        <f t="shared" si="43"/>
        <v>#VALUE!</v>
      </c>
      <c r="BA144" s="143" t="e">
        <f t="shared" si="43"/>
        <v>#VALUE!</v>
      </c>
      <c r="BB144" s="143" t="e">
        <f t="shared" si="43"/>
        <v>#VALUE!</v>
      </c>
      <c r="BC144" s="143" t="e">
        <f t="shared" si="43"/>
        <v>#VALUE!</v>
      </c>
      <c r="BD144" s="143" t="e">
        <f t="shared" si="43"/>
        <v>#VALUE!</v>
      </c>
      <c r="BE144" s="143" t="e">
        <f t="shared" si="43"/>
        <v>#VALUE!</v>
      </c>
      <c r="BF144" s="143" t="e">
        <f t="shared" si="43"/>
        <v>#VALUE!</v>
      </c>
      <c r="BG144" s="143" t="e">
        <f t="shared" si="43"/>
        <v>#VALUE!</v>
      </c>
      <c r="BH144" s="143" t="e">
        <f t="shared" si="43"/>
        <v>#VALUE!</v>
      </c>
      <c r="BI144" s="143" t="e">
        <f t="shared" si="43"/>
        <v>#VALUE!</v>
      </c>
      <c r="BJ144" s="143" t="e">
        <f t="shared" si="43"/>
        <v>#VALUE!</v>
      </c>
      <c r="BK144" s="143" t="e">
        <f t="shared" si="43"/>
        <v>#VALUE!</v>
      </c>
      <c r="BL144" s="143" t="e">
        <f t="shared" si="43"/>
        <v>#VALUE!</v>
      </c>
      <c r="BM144" s="143" t="e">
        <f>IF(COLUMN(BL$144)-COLUMN($L$18)+1&lt;=ROUND($L$18,0)-7,BL$144,0)</f>
        <v>#VALUE!</v>
      </c>
      <c r="BN144" s="95"/>
      <c r="BO144" s="95"/>
      <c r="BP144" s="95"/>
      <c r="BQ144" s="95"/>
      <c r="BR144" s="95"/>
      <c r="BS144" s="95"/>
      <c r="BT144" s="95"/>
      <c r="BU144" s="95"/>
      <c r="BV144" s="95"/>
      <c r="BW144" s="95"/>
      <c r="BX144" s="95"/>
      <c r="BY144" s="95"/>
      <c r="BZ144" s="95"/>
      <c r="CA144" s="95"/>
      <c r="CB144" s="95"/>
      <c r="CC144" s="95"/>
      <c r="CD144" s="95"/>
      <c r="CE144" s="95"/>
      <c r="CF144" s="95"/>
      <c r="CG144" s="95"/>
      <c r="CH144" s="95"/>
      <c r="CI144" s="95"/>
      <c r="CJ144" s="95"/>
      <c r="CK144" s="95"/>
      <c r="CL144" s="95"/>
      <c r="CM144" s="95"/>
      <c r="CN144" s="95"/>
      <c r="CO144" s="95"/>
      <c r="CP144" s="95"/>
      <c r="CQ144" s="95"/>
      <c r="CR144" s="95"/>
      <c r="CS144" s="95"/>
      <c r="CT144" s="95"/>
      <c r="CU144" s="95"/>
      <c r="CV144" s="95"/>
      <c r="CW144" s="95"/>
      <c r="CX144" s="95"/>
      <c r="CY144" s="95"/>
      <c r="CZ144" s="95"/>
      <c r="DA144" s="95"/>
      <c r="DB144" s="95"/>
      <c r="DC144" s="95"/>
      <c r="DD144" s="95"/>
      <c r="DE144" s="95"/>
      <c r="DF144" s="95"/>
      <c r="DG144" s="95"/>
      <c r="DH144" s="95"/>
      <c r="DI144" s="95"/>
      <c r="DJ144" s="95"/>
      <c r="DK144" s="95"/>
      <c r="DL144" s="95"/>
      <c r="DM144" s="95"/>
      <c r="DN144" s="95"/>
      <c r="DO144" s="95"/>
      <c r="DP144" s="95"/>
      <c r="DQ144" s="95"/>
      <c r="DR144" s="95"/>
      <c r="DS144" s="95"/>
      <c r="DT144" s="95"/>
      <c r="DU144" s="95"/>
      <c r="DV144" s="95"/>
      <c r="DW144" s="95"/>
      <c r="DX144" s="95"/>
      <c r="DY144" s="95"/>
      <c r="DZ144" s="95"/>
      <c r="EA144" s="95"/>
      <c r="EB144" s="95"/>
      <c r="EC144" s="95"/>
      <c r="ED144" s="95"/>
      <c r="EE144" s="95"/>
      <c r="EF144" s="95"/>
      <c r="EG144" s="95"/>
      <c r="EH144" s="95"/>
      <c r="EI144" s="95"/>
      <c r="EJ144" s="95"/>
      <c r="EK144" s="95"/>
      <c r="EL144" s="95"/>
      <c r="EM144" s="95"/>
      <c r="EN144" s="95"/>
      <c r="EO144" s="95"/>
      <c r="EP144" s="95"/>
      <c r="EQ144" s="95"/>
      <c r="ER144" s="95"/>
      <c r="ES144" s="95"/>
      <c r="ET144" s="95"/>
      <c r="EU144" s="95"/>
      <c r="EV144" s="95"/>
      <c r="EW144" s="95"/>
      <c r="EX144" s="95"/>
      <c r="EY144" s="95"/>
      <c r="EZ144" s="95"/>
      <c r="FA144" s="95"/>
      <c r="FB144" s="95"/>
      <c r="FC144" s="95"/>
      <c r="FD144" s="95"/>
      <c r="FE144" s="95"/>
      <c r="FF144" s="95"/>
      <c r="FG144" s="95"/>
      <c r="FH144" s="95"/>
      <c r="FI144" s="95"/>
      <c r="FJ144" s="95"/>
      <c r="FK144" s="95"/>
      <c r="FL144" s="95"/>
      <c r="FM144" s="95"/>
      <c r="FN144" s="95"/>
      <c r="FO144" s="95"/>
      <c r="FP144" s="95"/>
      <c r="FQ144" s="95"/>
      <c r="FR144" s="95"/>
      <c r="FS144" s="95"/>
      <c r="FT144" s="95"/>
      <c r="FU144" s="95"/>
      <c r="FV144" s="95"/>
      <c r="FW144" s="95"/>
      <c r="FX144" s="95"/>
      <c r="FY144" s="95"/>
      <c r="FZ144" s="95"/>
      <c r="GA144" s="95"/>
      <c r="GB144" s="95"/>
      <c r="GC144" s="95"/>
      <c r="GD144" s="95"/>
      <c r="GE144" s="95"/>
      <c r="GF144" s="95"/>
      <c r="GG144" s="95"/>
      <c r="GH144" s="95"/>
      <c r="GI144" s="95"/>
      <c r="GJ144" s="95"/>
      <c r="GK144" s="95"/>
      <c r="GL144" s="95"/>
      <c r="GM144" s="95"/>
      <c r="GN144" s="95"/>
      <c r="GO144" s="95"/>
      <c r="GP144" s="95"/>
      <c r="GQ144" s="95"/>
      <c r="GR144" s="95"/>
      <c r="GS144" s="95"/>
      <c r="GT144" s="95"/>
      <c r="GU144" s="95"/>
      <c r="GV144" s="95"/>
      <c r="GW144" s="133"/>
      <c r="GX144" s="133"/>
      <c r="GY144" s="133"/>
      <c r="GZ144" s="133"/>
      <c r="HA144" s="133"/>
      <c r="HB144" s="133"/>
      <c r="HC144" s="133"/>
      <c r="HD144" s="133"/>
      <c r="HE144" s="133"/>
      <c r="HF144" s="133"/>
      <c r="HG144" s="95"/>
      <c r="HH144" s="95"/>
      <c r="HI144" s="95"/>
      <c r="HJ144" s="95"/>
      <c r="HK144" s="95"/>
      <c r="HL144" s="95"/>
      <c r="HM144" s="95"/>
      <c r="HN144" s="95"/>
      <c r="HO144" s="95"/>
      <c r="HP144" s="95"/>
      <c r="HQ144" s="95"/>
      <c r="HR144" s="95"/>
      <c r="HS144" s="95"/>
      <c r="HT144" s="95"/>
      <c r="HU144" s="95"/>
      <c r="HV144" s="95"/>
      <c r="HW144" s="95"/>
      <c r="HX144" s="95"/>
      <c r="HY144" s="95"/>
      <c r="HZ144" s="95"/>
      <c r="IA144" s="95"/>
      <c r="IB144" s="95"/>
      <c r="IC144" s="95"/>
      <c r="ID144" s="95"/>
      <c r="IE144" s="95"/>
      <c r="IF144" s="95"/>
      <c r="IG144" s="95"/>
      <c r="IH144" s="95"/>
      <c r="II144" s="95"/>
      <c r="IJ144" s="95"/>
      <c r="IK144" s="95"/>
      <c r="IL144" s="95"/>
      <c r="IM144" s="95"/>
      <c r="IN144" s="95"/>
      <c r="IO144" s="95"/>
      <c r="IP144" s="95"/>
      <c r="IQ144" s="95"/>
      <c r="IR144" s="95"/>
      <c r="IS144" s="95"/>
      <c r="IT144" s="95"/>
      <c r="IU144" s="95"/>
      <c r="IV144" s="95"/>
      <c r="IW144" s="95"/>
      <c r="IX144" s="95"/>
      <c r="IY144" s="95"/>
      <c r="IZ144" s="95"/>
      <c r="JA144" s="95"/>
      <c r="JB144" s="95"/>
      <c r="JC144" s="95"/>
      <c r="JD144" s="95"/>
      <c r="JE144" s="95"/>
      <c r="JF144" s="95"/>
      <c r="JG144" s="95"/>
      <c r="JH144" s="95"/>
      <c r="JI144" s="95"/>
      <c r="JJ144" s="95"/>
      <c r="JK144" s="95"/>
      <c r="JL144" s="95"/>
      <c r="JM144" s="95"/>
      <c r="JN144" s="95"/>
      <c r="JO144" s="95"/>
      <c r="JP144" s="95"/>
      <c r="JQ144" s="95"/>
      <c r="JR144" s="95"/>
      <c r="JS144" s="95"/>
      <c r="JT144" s="95"/>
      <c r="JU144" s="95"/>
      <c r="JV144" s="95"/>
      <c r="JW144" s="95"/>
      <c r="JX144" s="95"/>
      <c r="JY144" s="95"/>
      <c r="JZ144" s="95"/>
      <c r="KA144" s="95"/>
      <c r="KB144" s="95"/>
      <c r="KC144" s="95"/>
      <c r="KD144" s="95"/>
      <c r="KE144" s="95"/>
      <c r="KF144" s="95"/>
      <c r="KG144" s="95"/>
      <c r="KH144" s="95"/>
      <c r="KI144" s="95"/>
      <c r="KJ144" s="95"/>
      <c r="KK144" s="95"/>
      <c r="KL144" s="95"/>
      <c r="KM144" s="95"/>
      <c r="KN144" s="95"/>
      <c r="KO144" s="95"/>
      <c r="KP144" s="95"/>
      <c r="KQ144" s="95"/>
      <c r="KR144" s="95"/>
      <c r="KS144" s="95"/>
      <c r="KT144" s="95"/>
      <c r="KU144" s="95"/>
      <c r="KV144" s="95"/>
      <c r="KW144" s="95"/>
      <c r="KX144" s="95"/>
      <c r="KY144" s="95"/>
      <c r="KZ144" s="95"/>
      <c r="LA144" s="95"/>
      <c r="LB144" s="95"/>
      <c r="LC144" s="95"/>
      <c r="LD144" s="95"/>
      <c r="LE144" s="95"/>
      <c r="LF144" s="95"/>
      <c r="LG144" s="95"/>
      <c r="LH144" s="95"/>
      <c r="LI144" s="95"/>
      <c r="LJ144" s="95"/>
      <c r="LK144" s="95"/>
      <c r="LL144" s="95"/>
      <c r="LM144" s="95"/>
      <c r="LN144" s="95"/>
      <c r="LO144" s="95"/>
      <c r="LP144" s="95"/>
      <c r="LQ144" s="95"/>
      <c r="LR144" s="95"/>
      <c r="LS144" s="95"/>
    </row>
    <row r="145" spans="2:331" s="85" customFormat="1" ht="29.55" customHeight="1">
      <c r="B145" s="86"/>
      <c r="C145" s="1815"/>
      <c r="D145" s="1815"/>
      <c r="E145" s="1815"/>
      <c r="F145" s="143">
        <v>0</v>
      </c>
      <c r="G145" s="143" t="e">
        <f>IF(COLUMN(F$145)-COLUMN($L$18)+1&lt;=ROUND($L$18,0)-7,F$145,0)</f>
        <v>#VALUE!</v>
      </c>
      <c r="H145" s="143" t="e">
        <f t="shared" ref="H145:BL145" si="44">IF(COLUMN(G$145)-COLUMN($L$18)+1&lt;=ROUND($L$18,0)-7,G$145,0)</f>
        <v>#VALUE!</v>
      </c>
      <c r="I145" s="143" t="e">
        <f t="shared" si="44"/>
        <v>#VALUE!</v>
      </c>
      <c r="J145" s="143" t="e">
        <f t="shared" si="44"/>
        <v>#VALUE!</v>
      </c>
      <c r="K145" s="143" t="e">
        <f t="shared" si="44"/>
        <v>#VALUE!</v>
      </c>
      <c r="L145" s="143" t="e">
        <f t="shared" si="44"/>
        <v>#VALUE!</v>
      </c>
      <c r="M145" s="143" t="e">
        <f t="shared" si="44"/>
        <v>#VALUE!</v>
      </c>
      <c r="N145" s="143" t="e">
        <f t="shared" si="44"/>
        <v>#VALUE!</v>
      </c>
      <c r="O145" s="143" t="e">
        <f t="shared" si="44"/>
        <v>#VALUE!</v>
      </c>
      <c r="P145" s="143" t="e">
        <f t="shared" si="44"/>
        <v>#VALUE!</v>
      </c>
      <c r="Q145" s="143" t="e">
        <f t="shared" si="44"/>
        <v>#VALUE!</v>
      </c>
      <c r="R145" s="143" t="e">
        <f t="shared" si="44"/>
        <v>#VALUE!</v>
      </c>
      <c r="S145" s="143" t="e">
        <f t="shared" si="44"/>
        <v>#VALUE!</v>
      </c>
      <c r="T145" s="143" t="e">
        <f t="shared" si="44"/>
        <v>#VALUE!</v>
      </c>
      <c r="U145" s="143" t="e">
        <f t="shared" si="44"/>
        <v>#VALUE!</v>
      </c>
      <c r="V145" s="143" t="e">
        <f t="shared" si="44"/>
        <v>#VALUE!</v>
      </c>
      <c r="W145" s="143" t="e">
        <f t="shared" si="44"/>
        <v>#VALUE!</v>
      </c>
      <c r="X145" s="143" t="e">
        <f t="shared" si="44"/>
        <v>#VALUE!</v>
      </c>
      <c r="Y145" s="143" t="e">
        <f t="shared" si="44"/>
        <v>#VALUE!</v>
      </c>
      <c r="Z145" s="143" t="e">
        <f t="shared" si="44"/>
        <v>#VALUE!</v>
      </c>
      <c r="AA145" s="143" t="e">
        <f t="shared" si="44"/>
        <v>#VALUE!</v>
      </c>
      <c r="AB145" s="143" t="e">
        <f t="shared" si="44"/>
        <v>#VALUE!</v>
      </c>
      <c r="AC145" s="143" t="e">
        <f t="shared" si="44"/>
        <v>#VALUE!</v>
      </c>
      <c r="AD145" s="143" t="e">
        <f t="shared" si="44"/>
        <v>#VALUE!</v>
      </c>
      <c r="AE145" s="143" t="e">
        <f t="shared" si="44"/>
        <v>#VALUE!</v>
      </c>
      <c r="AF145" s="143" t="e">
        <f t="shared" si="44"/>
        <v>#VALUE!</v>
      </c>
      <c r="AG145" s="143" t="e">
        <f t="shared" si="44"/>
        <v>#VALUE!</v>
      </c>
      <c r="AH145" s="143" t="e">
        <f t="shared" si="44"/>
        <v>#VALUE!</v>
      </c>
      <c r="AI145" s="143" t="e">
        <f t="shared" si="44"/>
        <v>#VALUE!</v>
      </c>
      <c r="AJ145" s="143" t="e">
        <f t="shared" si="44"/>
        <v>#VALUE!</v>
      </c>
      <c r="AK145" s="143" t="e">
        <f t="shared" si="44"/>
        <v>#VALUE!</v>
      </c>
      <c r="AL145" s="143" t="e">
        <f t="shared" si="44"/>
        <v>#VALUE!</v>
      </c>
      <c r="AM145" s="143" t="e">
        <f t="shared" si="44"/>
        <v>#VALUE!</v>
      </c>
      <c r="AN145" s="143" t="e">
        <f t="shared" si="44"/>
        <v>#VALUE!</v>
      </c>
      <c r="AO145" s="143" t="e">
        <f t="shared" si="44"/>
        <v>#VALUE!</v>
      </c>
      <c r="AP145" s="143" t="e">
        <f t="shared" si="44"/>
        <v>#VALUE!</v>
      </c>
      <c r="AQ145" s="143" t="e">
        <f t="shared" si="44"/>
        <v>#VALUE!</v>
      </c>
      <c r="AR145" s="143" t="e">
        <f t="shared" si="44"/>
        <v>#VALUE!</v>
      </c>
      <c r="AS145" s="143" t="e">
        <f t="shared" si="44"/>
        <v>#VALUE!</v>
      </c>
      <c r="AT145" s="143" t="e">
        <f t="shared" si="44"/>
        <v>#VALUE!</v>
      </c>
      <c r="AU145" s="143" t="e">
        <f t="shared" si="44"/>
        <v>#VALUE!</v>
      </c>
      <c r="AV145" s="143" t="e">
        <f t="shared" si="44"/>
        <v>#VALUE!</v>
      </c>
      <c r="AW145" s="143" t="e">
        <f t="shared" si="44"/>
        <v>#VALUE!</v>
      </c>
      <c r="AX145" s="143" t="e">
        <f t="shared" si="44"/>
        <v>#VALUE!</v>
      </c>
      <c r="AY145" s="143" t="e">
        <f t="shared" si="44"/>
        <v>#VALUE!</v>
      </c>
      <c r="AZ145" s="143" t="e">
        <f t="shared" si="44"/>
        <v>#VALUE!</v>
      </c>
      <c r="BA145" s="143" t="e">
        <f t="shared" si="44"/>
        <v>#VALUE!</v>
      </c>
      <c r="BB145" s="143" t="e">
        <f t="shared" si="44"/>
        <v>#VALUE!</v>
      </c>
      <c r="BC145" s="143" t="e">
        <f t="shared" si="44"/>
        <v>#VALUE!</v>
      </c>
      <c r="BD145" s="143" t="e">
        <f t="shared" si="44"/>
        <v>#VALUE!</v>
      </c>
      <c r="BE145" s="143" t="e">
        <f t="shared" si="44"/>
        <v>#VALUE!</v>
      </c>
      <c r="BF145" s="143" t="e">
        <f t="shared" si="44"/>
        <v>#VALUE!</v>
      </c>
      <c r="BG145" s="143" t="e">
        <f t="shared" si="44"/>
        <v>#VALUE!</v>
      </c>
      <c r="BH145" s="143" t="e">
        <f t="shared" si="44"/>
        <v>#VALUE!</v>
      </c>
      <c r="BI145" s="143" t="e">
        <f t="shared" si="44"/>
        <v>#VALUE!</v>
      </c>
      <c r="BJ145" s="143" t="e">
        <f t="shared" si="44"/>
        <v>#VALUE!</v>
      </c>
      <c r="BK145" s="143" t="e">
        <f t="shared" si="44"/>
        <v>#VALUE!</v>
      </c>
      <c r="BL145" s="143" t="e">
        <f t="shared" si="44"/>
        <v>#VALUE!</v>
      </c>
      <c r="BM145" s="143" t="e">
        <f>IF(COLUMN(BL$145)-COLUMN($L$18)+1&lt;=ROUND($L$18,0)-7,BL$145,0)</f>
        <v>#VALUE!</v>
      </c>
      <c r="BN145" s="95"/>
      <c r="BO145" s="95"/>
      <c r="BP145" s="95"/>
      <c r="BQ145" s="95"/>
      <c r="BR145" s="95"/>
      <c r="BS145" s="95"/>
      <c r="BT145" s="95"/>
      <c r="BU145" s="95"/>
      <c r="BV145" s="95"/>
      <c r="BW145" s="95"/>
      <c r="BX145" s="95"/>
      <c r="BY145" s="95"/>
      <c r="BZ145" s="95"/>
      <c r="CA145" s="95"/>
      <c r="CB145" s="95"/>
      <c r="CC145" s="95"/>
      <c r="CD145" s="95"/>
      <c r="CE145" s="95"/>
      <c r="CF145" s="95"/>
      <c r="CG145" s="95"/>
      <c r="CH145" s="95"/>
      <c r="CI145" s="95"/>
      <c r="CJ145" s="95"/>
      <c r="CK145" s="95"/>
      <c r="CL145" s="95"/>
      <c r="CM145" s="95"/>
      <c r="CN145" s="95"/>
      <c r="CO145" s="95"/>
      <c r="CP145" s="95"/>
      <c r="CQ145" s="95"/>
      <c r="CR145" s="95"/>
      <c r="CS145" s="95"/>
      <c r="CT145" s="95"/>
      <c r="CU145" s="95"/>
      <c r="CV145" s="95"/>
      <c r="CW145" s="95"/>
      <c r="CX145" s="95"/>
      <c r="CY145" s="95"/>
      <c r="CZ145" s="95"/>
      <c r="DA145" s="95"/>
      <c r="DB145" s="95"/>
      <c r="DC145" s="95"/>
      <c r="DD145" s="95"/>
      <c r="DE145" s="95"/>
      <c r="DF145" s="95"/>
      <c r="DG145" s="95"/>
      <c r="DH145" s="95"/>
      <c r="DI145" s="95"/>
      <c r="DJ145" s="95"/>
      <c r="DK145" s="95"/>
      <c r="DL145" s="95"/>
      <c r="DM145" s="95"/>
      <c r="DN145" s="95"/>
      <c r="DO145" s="95"/>
      <c r="DP145" s="95"/>
      <c r="DQ145" s="95"/>
      <c r="DR145" s="95"/>
      <c r="DS145" s="95"/>
      <c r="DT145" s="95"/>
      <c r="DU145" s="95"/>
      <c r="DV145" s="95"/>
      <c r="DW145" s="95"/>
      <c r="DX145" s="95"/>
      <c r="DY145" s="95"/>
      <c r="DZ145" s="95"/>
      <c r="EA145" s="95"/>
      <c r="EB145" s="95"/>
      <c r="EC145" s="95"/>
      <c r="ED145" s="95"/>
      <c r="EE145" s="95"/>
      <c r="EF145" s="95"/>
      <c r="EG145" s="95"/>
      <c r="EH145" s="95"/>
      <c r="EI145" s="95"/>
      <c r="EJ145" s="95"/>
      <c r="EK145" s="95"/>
      <c r="EL145" s="95"/>
      <c r="EM145" s="95"/>
      <c r="EN145" s="95"/>
      <c r="EO145" s="95"/>
      <c r="EP145" s="95"/>
      <c r="EQ145" s="95"/>
      <c r="ER145" s="95"/>
      <c r="ES145" s="95"/>
      <c r="ET145" s="95"/>
      <c r="EU145" s="95"/>
      <c r="EV145" s="95"/>
      <c r="EW145" s="95"/>
      <c r="EX145" s="95"/>
      <c r="EY145" s="95"/>
      <c r="EZ145" s="95"/>
      <c r="FA145" s="95"/>
      <c r="FB145" s="95"/>
      <c r="FC145" s="95"/>
      <c r="FD145" s="95"/>
      <c r="FE145" s="95"/>
      <c r="FF145" s="95"/>
      <c r="FG145" s="95"/>
      <c r="FH145" s="95"/>
      <c r="FI145" s="95"/>
      <c r="FJ145" s="95"/>
      <c r="FK145" s="95"/>
      <c r="FL145" s="95"/>
      <c r="FM145" s="95"/>
      <c r="FN145" s="95"/>
      <c r="FO145" s="95"/>
      <c r="FP145" s="95"/>
      <c r="FQ145" s="95"/>
      <c r="FR145" s="95"/>
      <c r="FS145" s="95"/>
      <c r="FT145" s="95"/>
      <c r="FU145" s="95"/>
      <c r="FV145" s="95"/>
      <c r="FW145" s="95"/>
      <c r="FX145" s="95"/>
      <c r="FY145" s="95"/>
      <c r="FZ145" s="95"/>
      <c r="GA145" s="95"/>
      <c r="GB145" s="95"/>
      <c r="GC145" s="95"/>
      <c r="GD145" s="95"/>
      <c r="GE145" s="95"/>
      <c r="GF145" s="95"/>
      <c r="GG145" s="95"/>
      <c r="GH145" s="95"/>
      <c r="GI145" s="95"/>
      <c r="GJ145" s="95"/>
      <c r="GK145" s="95"/>
      <c r="GL145" s="95"/>
      <c r="GM145" s="95"/>
      <c r="GN145" s="95"/>
      <c r="GO145" s="95"/>
      <c r="GP145" s="95"/>
      <c r="GQ145" s="95"/>
      <c r="GR145" s="95"/>
      <c r="GS145" s="95"/>
      <c r="GT145" s="95"/>
      <c r="GU145" s="95"/>
      <c r="GV145" s="95"/>
      <c r="GW145" s="133"/>
      <c r="GX145" s="133"/>
      <c r="GY145" s="133"/>
      <c r="GZ145" s="133"/>
      <c r="HA145" s="133"/>
      <c r="HB145" s="133"/>
      <c r="HC145" s="133"/>
      <c r="HD145" s="133"/>
      <c r="HE145" s="133"/>
      <c r="HF145" s="133"/>
      <c r="HG145" s="95"/>
      <c r="HH145" s="95"/>
      <c r="HI145" s="95"/>
      <c r="HJ145" s="95"/>
      <c r="HK145" s="95"/>
      <c r="HL145" s="95"/>
      <c r="HM145" s="95"/>
      <c r="HN145" s="95"/>
      <c r="HO145" s="95"/>
      <c r="HP145" s="95"/>
      <c r="HQ145" s="95"/>
      <c r="HR145" s="95"/>
      <c r="HS145" s="95"/>
      <c r="HT145" s="95"/>
      <c r="HU145" s="95"/>
      <c r="HV145" s="95"/>
      <c r="HW145" s="95"/>
      <c r="HX145" s="95"/>
      <c r="HY145" s="95"/>
      <c r="HZ145" s="95"/>
      <c r="IA145" s="95"/>
      <c r="IB145" s="95"/>
      <c r="IC145" s="95"/>
      <c r="ID145" s="95"/>
      <c r="IE145" s="95"/>
      <c r="IF145" s="95"/>
      <c r="IG145" s="95"/>
      <c r="IH145" s="95"/>
      <c r="II145" s="95"/>
      <c r="IJ145" s="95"/>
      <c r="IK145" s="95"/>
      <c r="IL145" s="95"/>
      <c r="IM145" s="95"/>
      <c r="IN145" s="95"/>
      <c r="IO145" s="95"/>
      <c r="IP145" s="95"/>
      <c r="IQ145" s="95"/>
      <c r="IR145" s="95"/>
      <c r="IS145" s="95"/>
      <c r="IT145" s="95"/>
      <c r="IU145" s="95"/>
      <c r="IV145" s="95"/>
      <c r="IW145" s="95"/>
      <c r="IX145" s="95"/>
      <c r="IY145" s="95"/>
      <c r="IZ145" s="95"/>
      <c r="JA145" s="95"/>
      <c r="JB145" s="95"/>
      <c r="JC145" s="95"/>
      <c r="JD145" s="95"/>
      <c r="JE145" s="95"/>
      <c r="JF145" s="95"/>
      <c r="JG145" s="95"/>
      <c r="JH145" s="95"/>
      <c r="JI145" s="95"/>
      <c r="JJ145" s="95"/>
      <c r="JK145" s="95"/>
      <c r="JL145" s="95"/>
      <c r="JM145" s="95"/>
      <c r="JN145" s="95"/>
      <c r="JO145" s="95"/>
      <c r="JP145" s="95"/>
      <c r="JQ145" s="95"/>
      <c r="JR145" s="95"/>
      <c r="JS145" s="95"/>
      <c r="JT145" s="95"/>
      <c r="JU145" s="95"/>
      <c r="JV145" s="95"/>
      <c r="JW145" s="95"/>
      <c r="JX145" s="95"/>
      <c r="JY145" s="95"/>
      <c r="JZ145" s="95"/>
      <c r="KA145" s="95"/>
      <c r="KB145" s="95"/>
      <c r="KC145" s="95"/>
      <c r="KD145" s="95"/>
      <c r="KE145" s="95"/>
      <c r="KF145" s="95"/>
      <c r="KG145" s="95"/>
      <c r="KH145" s="95"/>
      <c r="KI145" s="95"/>
      <c r="KJ145" s="95"/>
      <c r="KK145" s="95"/>
      <c r="KL145" s="95"/>
      <c r="KM145" s="95"/>
      <c r="KN145" s="95"/>
      <c r="KO145" s="95"/>
      <c r="KP145" s="95"/>
      <c r="KQ145" s="95"/>
      <c r="KR145" s="95"/>
      <c r="KS145" s="95"/>
      <c r="KT145" s="95"/>
      <c r="KU145" s="95"/>
      <c r="KV145" s="95"/>
      <c r="KW145" s="95"/>
      <c r="KX145" s="95"/>
      <c r="KY145" s="95"/>
      <c r="KZ145" s="95"/>
      <c r="LA145" s="95"/>
      <c r="LB145" s="95"/>
      <c r="LC145" s="95"/>
      <c r="LD145" s="95"/>
      <c r="LE145" s="95"/>
      <c r="LF145" s="95"/>
      <c r="LG145" s="95"/>
      <c r="LH145" s="95"/>
      <c r="LI145" s="95"/>
      <c r="LJ145" s="95"/>
      <c r="LK145" s="95"/>
      <c r="LL145" s="95"/>
      <c r="LM145" s="95"/>
      <c r="LN145" s="95"/>
      <c r="LO145" s="95"/>
      <c r="LP145" s="95"/>
      <c r="LQ145" s="95"/>
      <c r="LR145" s="95"/>
      <c r="LS145" s="95"/>
    </row>
    <row r="146" spans="2:331" s="85" customFormat="1" ht="29.55" customHeight="1">
      <c r="B146" s="86"/>
      <c r="C146" s="1815"/>
      <c r="D146" s="1815"/>
      <c r="E146" s="1815"/>
      <c r="F146" s="143">
        <v>0</v>
      </c>
      <c r="G146" s="143" t="e">
        <f>IF(COLUMN(F$146)-COLUMN($L$18)+1&lt;=ROUND($L$18,0)-7,F$146,0)</f>
        <v>#VALUE!</v>
      </c>
      <c r="H146" s="143" t="e">
        <f t="shared" ref="H146:BL146" si="45">IF(COLUMN(G$146)-COLUMN($L$18)+1&lt;=ROUND($L$18,0)-7,G$146,0)</f>
        <v>#VALUE!</v>
      </c>
      <c r="I146" s="143" t="e">
        <f t="shared" si="45"/>
        <v>#VALUE!</v>
      </c>
      <c r="J146" s="143" t="e">
        <f t="shared" si="45"/>
        <v>#VALUE!</v>
      </c>
      <c r="K146" s="143" t="e">
        <f t="shared" si="45"/>
        <v>#VALUE!</v>
      </c>
      <c r="L146" s="143" t="e">
        <f t="shared" si="45"/>
        <v>#VALUE!</v>
      </c>
      <c r="M146" s="143" t="e">
        <f t="shared" si="45"/>
        <v>#VALUE!</v>
      </c>
      <c r="N146" s="143" t="e">
        <f t="shared" si="45"/>
        <v>#VALUE!</v>
      </c>
      <c r="O146" s="143" t="e">
        <f t="shared" si="45"/>
        <v>#VALUE!</v>
      </c>
      <c r="P146" s="143" t="e">
        <f t="shared" si="45"/>
        <v>#VALUE!</v>
      </c>
      <c r="Q146" s="143" t="e">
        <f t="shared" si="45"/>
        <v>#VALUE!</v>
      </c>
      <c r="R146" s="143" t="e">
        <f t="shared" si="45"/>
        <v>#VALUE!</v>
      </c>
      <c r="S146" s="143" t="e">
        <f t="shared" si="45"/>
        <v>#VALUE!</v>
      </c>
      <c r="T146" s="143" t="e">
        <f t="shared" si="45"/>
        <v>#VALUE!</v>
      </c>
      <c r="U146" s="143" t="e">
        <f t="shared" si="45"/>
        <v>#VALUE!</v>
      </c>
      <c r="V146" s="143" t="e">
        <f t="shared" si="45"/>
        <v>#VALUE!</v>
      </c>
      <c r="W146" s="143" t="e">
        <f t="shared" si="45"/>
        <v>#VALUE!</v>
      </c>
      <c r="X146" s="143" t="e">
        <f t="shared" si="45"/>
        <v>#VALUE!</v>
      </c>
      <c r="Y146" s="143" t="e">
        <f t="shared" si="45"/>
        <v>#VALUE!</v>
      </c>
      <c r="Z146" s="143" t="e">
        <f t="shared" si="45"/>
        <v>#VALUE!</v>
      </c>
      <c r="AA146" s="143" t="e">
        <f t="shared" si="45"/>
        <v>#VALUE!</v>
      </c>
      <c r="AB146" s="143" t="e">
        <f t="shared" si="45"/>
        <v>#VALUE!</v>
      </c>
      <c r="AC146" s="143" t="e">
        <f t="shared" si="45"/>
        <v>#VALUE!</v>
      </c>
      <c r="AD146" s="143" t="e">
        <f t="shared" si="45"/>
        <v>#VALUE!</v>
      </c>
      <c r="AE146" s="143" t="e">
        <f t="shared" si="45"/>
        <v>#VALUE!</v>
      </c>
      <c r="AF146" s="143" t="e">
        <f t="shared" si="45"/>
        <v>#VALUE!</v>
      </c>
      <c r="AG146" s="143" t="e">
        <f t="shared" si="45"/>
        <v>#VALUE!</v>
      </c>
      <c r="AH146" s="143" t="e">
        <f t="shared" si="45"/>
        <v>#VALUE!</v>
      </c>
      <c r="AI146" s="143" t="e">
        <f t="shared" si="45"/>
        <v>#VALUE!</v>
      </c>
      <c r="AJ146" s="143" t="e">
        <f t="shared" si="45"/>
        <v>#VALUE!</v>
      </c>
      <c r="AK146" s="143" t="e">
        <f t="shared" si="45"/>
        <v>#VALUE!</v>
      </c>
      <c r="AL146" s="143" t="e">
        <f t="shared" si="45"/>
        <v>#VALUE!</v>
      </c>
      <c r="AM146" s="143" t="e">
        <f t="shared" si="45"/>
        <v>#VALUE!</v>
      </c>
      <c r="AN146" s="143" t="e">
        <f t="shared" si="45"/>
        <v>#VALUE!</v>
      </c>
      <c r="AO146" s="143" t="e">
        <f t="shared" si="45"/>
        <v>#VALUE!</v>
      </c>
      <c r="AP146" s="143" t="e">
        <f t="shared" si="45"/>
        <v>#VALUE!</v>
      </c>
      <c r="AQ146" s="143" t="e">
        <f t="shared" si="45"/>
        <v>#VALUE!</v>
      </c>
      <c r="AR146" s="143" t="e">
        <f t="shared" si="45"/>
        <v>#VALUE!</v>
      </c>
      <c r="AS146" s="143" t="e">
        <f t="shared" si="45"/>
        <v>#VALUE!</v>
      </c>
      <c r="AT146" s="143" t="e">
        <f t="shared" si="45"/>
        <v>#VALUE!</v>
      </c>
      <c r="AU146" s="143" t="e">
        <f t="shared" si="45"/>
        <v>#VALUE!</v>
      </c>
      <c r="AV146" s="143" t="e">
        <f t="shared" si="45"/>
        <v>#VALUE!</v>
      </c>
      <c r="AW146" s="143" t="e">
        <f t="shared" si="45"/>
        <v>#VALUE!</v>
      </c>
      <c r="AX146" s="143" t="e">
        <f t="shared" si="45"/>
        <v>#VALUE!</v>
      </c>
      <c r="AY146" s="143" t="e">
        <f t="shared" si="45"/>
        <v>#VALUE!</v>
      </c>
      <c r="AZ146" s="143" t="e">
        <f t="shared" si="45"/>
        <v>#VALUE!</v>
      </c>
      <c r="BA146" s="143" t="e">
        <f t="shared" si="45"/>
        <v>#VALUE!</v>
      </c>
      <c r="BB146" s="143" t="e">
        <f t="shared" si="45"/>
        <v>#VALUE!</v>
      </c>
      <c r="BC146" s="143" t="e">
        <f t="shared" si="45"/>
        <v>#VALUE!</v>
      </c>
      <c r="BD146" s="143" t="e">
        <f t="shared" si="45"/>
        <v>#VALUE!</v>
      </c>
      <c r="BE146" s="143" t="e">
        <f t="shared" si="45"/>
        <v>#VALUE!</v>
      </c>
      <c r="BF146" s="143" t="e">
        <f t="shared" si="45"/>
        <v>#VALUE!</v>
      </c>
      <c r="BG146" s="143" t="e">
        <f t="shared" si="45"/>
        <v>#VALUE!</v>
      </c>
      <c r="BH146" s="143" t="e">
        <f t="shared" si="45"/>
        <v>#VALUE!</v>
      </c>
      <c r="BI146" s="143" t="e">
        <f t="shared" si="45"/>
        <v>#VALUE!</v>
      </c>
      <c r="BJ146" s="143" t="e">
        <f t="shared" si="45"/>
        <v>#VALUE!</v>
      </c>
      <c r="BK146" s="143" t="e">
        <f t="shared" si="45"/>
        <v>#VALUE!</v>
      </c>
      <c r="BL146" s="143" t="e">
        <f t="shared" si="45"/>
        <v>#VALUE!</v>
      </c>
      <c r="BM146" s="143" t="e">
        <f>IF(COLUMN(BL$146)-COLUMN($L$18)+1&lt;=ROUND($L$18,0)-7,BL$146,0)</f>
        <v>#VALUE!</v>
      </c>
      <c r="BN146" s="95"/>
      <c r="BO146" s="95"/>
      <c r="BP146" s="95"/>
      <c r="BQ146" s="95"/>
      <c r="BR146" s="95"/>
      <c r="BS146" s="95"/>
      <c r="BT146" s="95"/>
      <c r="BU146" s="95"/>
      <c r="BV146" s="95"/>
      <c r="BW146" s="95"/>
      <c r="BX146" s="95"/>
      <c r="BY146" s="95"/>
      <c r="BZ146" s="95"/>
      <c r="CA146" s="95"/>
      <c r="CB146" s="95"/>
      <c r="CC146" s="95"/>
      <c r="CD146" s="95"/>
      <c r="CE146" s="95"/>
      <c r="CF146" s="95"/>
      <c r="CG146" s="95"/>
      <c r="CH146" s="95"/>
      <c r="CI146" s="95"/>
      <c r="CJ146" s="95"/>
      <c r="CK146" s="95"/>
      <c r="CL146" s="95"/>
      <c r="CM146" s="95"/>
      <c r="CN146" s="95"/>
      <c r="CO146" s="95"/>
      <c r="CP146" s="95"/>
      <c r="CQ146" s="95"/>
      <c r="CR146" s="95"/>
      <c r="CS146" s="95"/>
      <c r="CT146" s="95"/>
      <c r="CU146" s="95"/>
      <c r="CV146" s="95"/>
      <c r="CW146" s="95"/>
      <c r="CX146" s="95"/>
      <c r="CY146" s="95"/>
      <c r="CZ146" s="95"/>
      <c r="DA146" s="95"/>
      <c r="DB146" s="95"/>
      <c r="DC146" s="95"/>
      <c r="DD146" s="95"/>
      <c r="DE146" s="95"/>
      <c r="DF146" s="95"/>
      <c r="DG146" s="95"/>
      <c r="DH146" s="95"/>
      <c r="DI146" s="95"/>
      <c r="DJ146" s="95"/>
      <c r="DK146" s="95"/>
      <c r="DL146" s="95"/>
      <c r="DM146" s="95"/>
      <c r="DN146" s="95"/>
      <c r="DO146" s="95"/>
      <c r="DP146" s="95"/>
      <c r="DQ146" s="95"/>
      <c r="DR146" s="95"/>
      <c r="DS146" s="95"/>
      <c r="DT146" s="95"/>
      <c r="DU146" s="95"/>
      <c r="DV146" s="95"/>
      <c r="DW146" s="95"/>
      <c r="DX146" s="95"/>
      <c r="DY146" s="95"/>
      <c r="DZ146" s="95"/>
      <c r="EA146" s="95"/>
      <c r="EB146" s="95"/>
      <c r="EC146" s="95"/>
      <c r="ED146" s="95"/>
      <c r="EE146" s="95"/>
      <c r="EF146" s="95"/>
      <c r="EG146" s="95"/>
      <c r="EH146" s="95"/>
      <c r="EI146" s="95"/>
      <c r="EJ146" s="95"/>
      <c r="EK146" s="95"/>
      <c r="EL146" s="95"/>
      <c r="EM146" s="95"/>
      <c r="EN146" s="95"/>
      <c r="EO146" s="95"/>
      <c r="EP146" s="95"/>
      <c r="EQ146" s="95"/>
      <c r="ER146" s="95"/>
      <c r="ES146" s="95"/>
      <c r="ET146" s="95"/>
      <c r="EU146" s="95"/>
      <c r="EV146" s="95"/>
      <c r="EW146" s="95"/>
      <c r="EX146" s="95"/>
      <c r="EY146" s="95"/>
      <c r="EZ146" s="95"/>
      <c r="FA146" s="95"/>
      <c r="FB146" s="95"/>
      <c r="FC146" s="95"/>
      <c r="FD146" s="95"/>
      <c r="FE146" s="95"/>
      <c r="FF146" s="95"/>
      <c r="FG146" s="95"/>
      <c r="FH146" s="95"/>
      <c r="FI146" s="95"/>
      <c r="FJ146" s="95"/>
      <c r="FK146" s="95"/>
      <c r="FL146" s="95"/>
      <c r="FM146" s="95"/>
      <c r="FN146" s="95"/>
      <c r="FO146" s="95"/>
      <c r="FP146" s="95"/>
      <c r="FQ146" s="95"/>
      <c r="FR146" s="95"/>
      <c r="FS146" s="95"/>
      <c r="FT146" s="95"/>
      <c r="FU146" s="95"/>
      <c r="FV146" s="95"/>
      <c r="FW146" s="95"/>
      <c r="FX146" s="95"/>
      <c r="FY146" s="95"/>
      <c r="FZ146" s="95"/>
      <c r="GA146" s="95"/>
      <c r="GB146" s="95"/>
      <c r="GC146" s="95"/>
      <c r="GD146" s="95"/>
      <c r="GE146" s="95"/>
      <c r="GF146" s="95"/>
      <c r="GG146" s="95"/>
      <c r="GH146" s="95"/>
      <c r="GI146" s="95"/>
      <c r="GJ146" s="95"/>
      <c r="GK146" s="95"/>
      <c r="GL146" s="95"/>
      <c r="GM146" s="95"/>
      <c r="GN146" s="95"/>
      <c r="GO146" s="95"/>
      <c r="GP146" s="95"/>
      <c r="GQ146" s="95"/>
      <c r="GR146" s="95"/>
      <c r="GS146" s="95"/>
      <c r="GT146" s="95"/>
      <c r="GU146" s="95"/>
      <c r="GV146" s="95"/>
      <c r="GW146" s="133"/>
      <c r="GX146" s="133"/>
      <c r="GY146" s="133"/>
      <c r="GZ146" s="133"/>
      <c r="HA146" s="133"/>
      <c r="HB146" s="133"/>
      <c r="HC146" s="133"/>
      <c r="HD146" s="133"/>
      <c r="HE146" s="133"/>
      <c r="HF146" s="133"/>
      <c r="HG146" s="95"/>
      <c r="HH146" s="95"/>
      <c r="HI146" s="95"/>
      <c r="HJ146" s="95"/>
      <c r="HK146" s="95"/>
      <c r="HL146" s="95"/>
      <c r="HM146" s="95"/>
      <c r="HN146" s="95"/>
      <c r="HO146" s="95"/>
      <c r="HP146" s="95"/>
      <c r="HQ146" s="95"/>
      <c r="HR146" s="95"/>
      <c r="HS146" s="95"/>
      <c r="HT146" s="95"/>
      <c r="HU146" s="95"/>
      <c r="HV146" s="95"/>
      <c r="HW146" s="95"/>
      <c r="HX146" s="95"/>
      <c r="HY146" s="95"/>
      <c r="HZ146" s="95"/>
      <c r="IA146" s="95"/>
      <c r="IB146" s="95"/>
      <c r="IC146" s="95"/>
      <c r="ID146" s="95"/>
      <c r="IE146" s="95"/>
      <c r="IF146" s="95"/>
      <c r="IG146" s="95"/>
      <c r="IH146" s="95"/>
      <c r="II146" s="95"/>
      <c r="IJ146" s="95"/>
      <c r="IK146" s="95"/>
      <c r="IL146" s="95"/>
      <c r="IM146" s="95"/>
      <c r="IN146" s="95"/>
      <c r="IO146" s="95"/>
      <c r="IP146" s="95"/>
      <c r="IQ146" s="95"/>
      <c r="IR146" s="95"/>
      <c r="IS146" s="95"/>
      <c r="IT146" s="95"/>
      <c r="IU146" s="95"/>
      <c r="IV146" s="95"/>
      <c r="IW146" s="95"/>
      <c r="IX146" s="95"/>
      <c r="IY146" s="95"/>
      <c r="IZ146" s="95"/>
      <c r="JA146" s="95"/>
      <c r="JB146" s="95"/>
      <c r="JC146" s="95"/>
      <c r="JD146" s="95"/>
      <c r="JE146" s="95"/>
      <c r="JF146" s="95"/>
      <c r="JG146" s="95"/>
      <c r="JH146" s="95"/>
      <c r="JI146" s="95"/>
      <c r="JJ146" s="95"/>
      <c r="JK146" s="95"/>
      <c r="JL146" s="95"/>
      <c r="JM146" s="95"/>
      <c r="JN146" s="95"/>
      <c r="JO146" s="95"/>
      <c r="JP146" s="95"/>
      <c r="JQ146" s="95"/>
      <c r="JR146" s="95"/>
      <c r="JS146" s="95"/>
      <c r="JT146" s="95"/>
      <c r="JU146" s="95"/>
      <c r="JV146" s="95"/>
      <c r="JW146" s="95"/>
      <c r="JX146" s="95"/>
      <c r="JY146" s="95"/>
      <c r="JZ146" s="95"/>
      <c r="KA146" s="95"/>
      <c r="KB146" s="95"/>
      <c r="KC146" s="95"/>
      <c r="KD146" s="95"/>
      <c r="KE146" s="95"/>
      <c r="KF146" s="95"/>
      <c r="KG146" s="95"/>
      <c r="KH146" s="95"/>
      <c r="KI146" s="95"/>
      <c r="KJ146" s="95"/>
      <c r="KK146" s="95"/>
      <c r="KL146" s="95"/>
      <c r="KM146" s="95"/>
      <c r="KN146" s="95"/>
      <c r="KO146" s="95"/>
      <c r="KP146" s="95"/>
      <c r="KQ146" s="95"/>
      <c r="KR146" s="95"/>
      <c r="KS146" s="95"/>
      <c r="KT146" s="95"/>
      <c r="KU146" s="95"/>
      <c r="KV146" s="95"/>
      <c r="KW146" s="95"/>
      <c r="KX146" s="95"/>
      <c r="KY146" s="95"/>
      <c r="KZ146" s="95"/>
      <c r="LA146" s="95"/>
      <c r="LB146" s="95"/>
      <c r="LC146" s="95"/>
      <c r="LD146" s="95"/>
      <c r="LE146" s="95"/>
      <c r="LF146" s="95"/>
      <c r="LG146" s="95"/>
      <c r="LH146" s="95"/>
      <c r="LI146" s="95"/>
      <c r="LJ146" s="95"/>
      <c r="LK146" s="95"/>
      <c r="LL146" s="95"/>
      <c r="LM146" s="95"/>
      <c r="LN146" s="95"/>
      <c r="LO146" s="95"/>
      <c r="LP146" s="95"/>
      <c r="LQ146" s="95"/>
      <c r="LR146" s="95"/>
      <c r="LS146" s="95"/>
    </row>
    <row r="147" spans="2:331" s="85" customFormat="1" ht="29.55" customHeight="1">
      <c r="B147" s="86"/>
      <c r="C147" s="1815"/>
      <c r="D147" s="1815"/>
      <c r="E147" s="1815"/>
      <c r="F147" s="143">
        <v>0</v>
      </c>
      <c r="G147" s="143" t="e">
        <f>IF(COLUMN(F$147)-COLUMN($L$18)+1&lt;=ROUND($L$18,0)-7,F$147,0)</f>
        <v>#VALUE!</v>
      </c>
      <c r="H147" s="143" t="e">
        <f t="shared" ref="H147:BL147" si="46">IF(COLUMN(G$147)-COLUMN($L$18)+1&lt;=ROUND($L$18,0)-7,G$147,0)</f>
        <v>#VALUE!</v>
      </c>
      <c r="I147" s="143" t="e">
        <f t="shared" si="46"/>
        <v>#VALUE!</v>
      </c>
      <c r="J147" s="143" t="e">
        <f t="shared" si="46"/>
        <v>#VALUE!</v>
      </c>
      <c r="K147" s="143" t="e">
        <f t="shared" si="46"/>
        <v>#VALUE!</v>
      </c>
      <c r="L147" s="143" t="e">
        <f t="shared" si="46"/>
        <v>#VALUE!</v>
      </c>
      <c r="M147" s="143" t="e">
        <f t="shared" si="46"/>
        <v>#VALUE!</v>
      </c>
      <c r="N147" s="143" t="e">
        <f t="shared" si="46"/>
        <v>#VALUE!</v>
      </c>
      <c r="O147" s="143" t="e">
        <f t="shared" si="46"/>
        <v>#VALUE!</v>
      </c>
      <c r="P147" s="143" t="e">
        <f t="shared" si="46"/>
        <v>#VALUE!</v>
      </c>
      <c r="Q147" s="143" t="e">
        <f t="shared" si="46"/>
        <v>#VALUE!</v>
      </c>
      <c r="R147" s="143" t="e">
        <f t="shared" si="46"/>
        <v>#VALUE!</v>
      </c>
      <c r="S147" s="143" t="e">
        <f t="shared" si="46"/>
        <v>#VALUE!</v>
      </c>
      <c r="T147" s="143" t="e">
        <f t="shared" si="46"/>
        <v>#VALUE!</v>
      </c>
      <c r="U147" s="143" t="e">
        <f t="shared" si="46"/>
        <v>#VALUE!</v>
      </c>
      <c r="V147" s="143" t="e">
        <f t="shared" si="46"/>
        <v>#VALUE!</v>
      </c>
      <c r="W147" s="143" t="e">
        <f t="shared" si="46"/>
        <v>#VALUE!</v>
      </c>
      <c r="X147" s="143" t="e">
        <f t="shared" si="46"/>
        <v>#VALUE!</v>
      </c>
      <c r="Y147" s="143" t="e">
        <f t="shared" si="46"/>
        <v>#VALUE!</v>
      </c>
      <c r="Z147" s="143" t="e">
        <f t="shared" si="46"/>
        <v>#VALUE!</v>
      </c>
      <c r="AA147" s="143" t="e">
        <f t="shared" si="46"/>
        <v>#VALUE!</v>
      </c>
      <c r="AB147" s="143" t="e">
        <f t="shared" si="46"/>
        <v>#VALUE!</v>
      </c>
      <c r="AC147" s="143" t="e">
        <f t="shared" si="46"/>
        <v>#VALUE!</v>
      </c>
      <c r="AD147" s="143" t="e">
        <f t="shared" si="46"/>
        <v>#VALUE!</v>
      </c>
      <c r="AE147" s="143" t="e">
        <f t="shared" si="46"/>
        <v>#VALUE!</v>
      </c>
      <c r="AF147" s="143" t="e">
        <f t="shared" si="46"/>
        <v>#VALUE!</v>
      </c>
      <c r="AG147" s="143" t="e">
        <f t="shared" si="46"/>
        <v>#VALUE!</v>
      </c>
      <c r="AH147" s="143" t="e">
        <f t="shared" si="46"/>
        <v>#VALUE!</v>
      </c>
      <c r="AI147" s="143" t="e">
        <f t="shared" si="46"/>
        <v>#VALUE!</v>
      </c>
      <c r="AJ147" s="143" t="e">
        <f t="shared" si="46"/>
        <v>#VALUE!</v>
      </c>
      <c r="AK147" s="143" t="e">
        <f t="shared" si="46"/>
        <v>#VALUE!</v>
      </c>
      <c r="AL147" s="143" t="e">
        <f t="shared" si="46"/>
        <v>#VALUE!</v>
      </c>
      <c r="AM147" s="143" t="e">
        <f t="shared" si="46"/>
        <v>#VALUE!</v>
      </c>
      <c r="AN147" s="143" t="e">
        <f t="shared" si="46"/>
        <v>#VALUE!</v>
      </c>
      <c r="AO147" s="143" t="e">
        <f t="shared" si="46"/>
        <v>#VALUE!</v>
      </c>
      <c r="AP147" s="143" t="e">
        <f t="shared" si="46"/>
        <v>#VALUE!</v>
      </c>
      <c r="AQ147" s="143" t="e">
        <f t="shared" si="46"/>
        <v>#VALUE!</v>
      </c>
      <c r="AR147" s="143" t="e">
        <f t="shared" si="46"/>
        <v>#VALUE!</v>
      </c>
      <c r="AS147" s="143" t="e">
        <f t="shared" si="46"/>
        <v>#VALUE!</v>
      </c>
      <c r="AT147" s="143" t="e">
        <f t="shared" si="46"/>
        <v>#VALUE!</v>
      </c>
      <c r="AU147" s="143" t="e">
        <f t="shared" si="46"/>
        <v>#VALUE!</v>
      </c>
      <c r="AV147" s="143" t="e">
        <f t="shared" si="46"/>
        <v>#VALUE!</v>
      </c>
      <c r="AW147" s="143" t="e">
        <f t="shared" si="46"/>
        <v>#VALUE!</v>
      </c>
      <c r="AX147" s="143" t="e">
        <f t="shared" si="46"/>
        <v>#VALUE!</v>
      </c>
      <c r="AY147" s="143" t="e">
        <f t="shared" si="46"/>
        <v>#VALUE!</v>
      </c>
      <c r="AZ147" s="143" t="e">
        <f t="shared" si="46"/>
        <v>#VALUE!</v>
      </c>
      <c r="BA147" s="143" t="e">
        <f t="shared" si="46"/>
        <v>#VALUE!</v>
      </c>
      <c r="BB147" s="143" t="e">
        <f t="shared" si="46"/>
        <v>#VALUE!</v>
      </c>
      <c r="BC147" s="143" t="e">
        <f t="shared" si="46"/>
        <v>#VALUE!</v>
      </c>
      <c r="BD147" s="143" t="e">
        <f t="shared" si="46"/>
        <v>#VALUE!</v>
      </c>
      <c r="BE147" s="143" t="e">
        <f t="shared" si="46"/>
        <v>#VALUE!</v>
      </c>
      <c r="BF147" s="143" t="e">
        <f t="shared" si="46"/>
        <v>#VALUE!</v>
      </c>
      <c r="BG147" s="143" t="e">
        <f t="shared" si="46"/>
        <v>#VALUE!</v>
      </c>
      <c r="BH147" s="143" t="e">
        <f t="shared" si="46"/>
        <v>#VALUE!</v>
      </c>
      <c r="BI147" s="143" t="e">
        <f t="shared" si="46"/>
        <v>#VALUE!</v>
      </c>
      <c r="BJ147" s="143" t="e">
        <f t="shared" si="46"/>
        <v>#VALUE!</v>
      </c>
      <c r="BK147" s="143" t="e">
        <f t="shared" si="46"/>
        <v>#VALUE!</v>
      </c>
      <c r="BL147" s="143" t="e">
        <f t="shared" si="46"/>
        <v>#VALUE!</v>
      </c>
      <c r="BM147" s="143" t="e">
        <f>IF(COLUMN(BL$147)-COLUMN($L$18)+1&lt;=ROUND($L$18,0)-7,BL$147,0)</f>
        <v>#VALUE!</v>
      </c>
      <c r="BN147" s="95"/>
      <c r="BO147" s="95"/>
      <c r="BP147" s="95"/>
      <c r="BQ147" s="95"/>
      <c r="BR147" s="95"/>
      <c r="BS147" s="95"/>
      <c r="BT147" s="95"/>
      <c r="BU147" s="95"/>
      <c r="BV147" s="95"/>
      <c r="BW147" s="95"/>
      <c r="BX147" s="95"/>
      <c r="BY147" s="95"/>
      <c r="BZ147" s="95"/>
      <c r="CA147" s="95"/>
      <c r="CB147" s="95"/>
      <c r="CC147" s="95"/>
      <c r="CD147" s="95"/>
      <c r="CE147" s="95"/>
      <c r="CF147" s="95"/>
      <c r="CG147" s="95"/>
      <c r="CH147" s="95"/>
      <c r="CI147" s="95"/>
      <c r="CJ147" s="95"/>
      <c r="CK147" s="95"/>
      <c r="CL147" s="95"/>
      <c r="CM147" s="95"/>
      <c r="CN147" s="95"/>
      <c r="CO147" s="95"/>
      <c r="CP147" s="95"/>
      <c r="CQ147" s="95"/>
      <c r="CR147" s="95"/>
      <c r="CS147" s="95"/>
      <c r="CT147" s="95"/>
      <c r="CU147" s="95"/>
      <c r="CV147" s="95"/>
      <c r="CW147" s="95"/>
      <c r="CX147" s="95"/>
      <c r="CY147" s="95"/>
      <c r="CZ147" s="95"/>
      <c r="DA147" s="95"/>
      <c r="DB147" s="95"/>
      <c r="DC147" s="95"/>
      <c r="DD147" s="95"/>
      <c r="DE147" s="95"/>
      <c r="DF147" s="95"/>
      <c r="DG147" s="95"/>
      <c r="DH147" s="95"/>
      <c r="DI147" s="95"/>
      <c r="DJ147" s="95"/>
      <c r="DK147" s="95"/>
      <c r="DL147" s="95"/>
      <c r="DM147" s="95"/>
      <c r="DN147" s="95"/>
      <c r="DO147" s="95"/>
      <c r="DP147" s="95"/>
      <c r="DQ147" s="95"/>
      <c r="DR147" s="95"/>
      <c r="DS147" s="95"/>
      <c r="DT147" s="95"/>
      <c r="DU147" s="95"/>
      <c r="DV147" s="95"/>
      <c r="DW147" s="95"/>
      <c r="DX147" s="95"/>
      <c r="DY147" s="95"/>
      <c r="DZ147" s="95"/>
      <c r="EA147" s="95"/>
      <c r="EB147" s="95"/>
      <c r="EC147" s="95"/>
      <c r="ED147" s="95"/>
      <c r="EE147" s="95"/>
      <c r="EF147" s="95"/>
      <c r="EG147" s="95"/>
      <c r="EH147" s="95"/>
      <c r="EI147" s="95"/>
      <c r="EJ147" s="95"/>
      <c r="EK147" s="95"/>
      <c r="EL147" s="95"/>
      <c r="EM147" s="95"/>
      <c r="EN147" s="95"/>
      <c r="EO147" s="95"/>
      <c r="EP147" s="95"/>
      <c r="EQ147" s="95"/>
      <c r="ER147" s="95"/>
      <c r="ES147" s="95"/>
      <c r="ET147" s="95"/>
      <c r="EU147" s="95"/>
      <c r="EV147" s="95"/>
      <c r="EW147" s="95"/>
      <c r="EX147" s="95"/>
      <c r="EY147" s="95"/>
      <c r="EZ147" s="95"/>
      <c r="FA147" s="95"/>
      <c r="FB147" s="95"/>
      <c r="FC147" s="95"/>
      <c r="FD147" s="95"/>
      <c r="FE147" s="95"/>
      <c r="FF147" s="95"/>
      <c r="FG147" s="95"/>
      <c r="FH147" s="95"/>
      <c r="FI147" s="95"/>
      <c r="FJ147" s="95"/>
      <c r="FK147" s="95"/>
      <c r="FL147" s="95"/>
      <c r="FM147" s="95"/>
      <c r="FN147" s="95"/>
      <c r="FO147" s="95"/>
      <c r="FP147" s="95"/>
      <c r="FQ147" s="95"/>
      <c r="FR147" s="95"/>
      <c r="FS147" s="95"/>
      <c r="FT147" s="95"/>
      <c r="FU147" s="95"/>
      <c r="FV147" s="95"/>
      <c r="FW147" s="95"/>
      <c r="FX147" s="95"/>
      <c r="FY147" s="95"/>
      <c r="FZ147" s="95"/>
      <c r="GA147" s="95"/>
      <c r="GB147" s="95"/>
      <c r="GC147" s="95"/>
      <c r="GD147" s="95"/>
      <c r="GE147" s="95"/>
      <c r="GF147" s="95"/>
      <c r="GG147" s="95"/>
      <c r="GH147" s="95"/>
      <c r="GI147" s="95"/>
      <c r="GJ147" s="95"/>
      <c r="GK147" s="95"/>
      <c r="GL147" s="95"/>
      <c r="GM147" s="95"/>
      <c r="GN147" s="95"/>
      <c r="GO147" s="95"/>
      <c r="GP147" s="95"/>
      <c r="GQ147" s="95"/>
      <c r="GR147" s="95"/>
      <c r="GS147" s="95"/>
      <c r="GT147" s="95"/>
      <c r="GU147" s="95"/>
      <c r="GV147" s="95"/>
      <c r="GW147" s="133"/>
      <c r="GX147" s="133"/>
      <c r="GY147" s="133"/>
      <c r="GZ147" s="133"/>
      <c r="HA147" s="133"/>
      <c r="HB147" s="133"/>
      <c r="HC147" s="133"/>
      <c r="HD147" s="133"/>
      <c r="HE147" s="133"/>
      <c r="HF147" s="133"/>
      <c r="HG147" s="95"/>
      <c r="HH147" s="95"/>
      <c r="HI147" s="95"/>
      <c r="HJ147" s="95"/>
      <c r="HK147" s="95"/>
      <c r="HL147" s="95"/>
      <c r="HM147" s="95"/>
      <c r="HN147" s="95"/>
      <c r="HO147" s="95"/>
      <c r="HP147" s="95"/>
      <c r="HQ147" s="95"/>
      <c r="HR147" s="95"/>
      <c r="HS147" s="95"/>
      <c r="HT147" s="95"/>
      <c r="HU147" s="95"/>
      <c r="HV147" s="95"/>
      <c r="HW147" s="95"/>
      <c r="HX147" s="95"/>
      <c r="HY147" s="95"/>
      <c r="HZ147" s="95"/>
      <c r="IA147" s="95"/>
      <c r="IB147" s="95"/>
      <c r="IC147" s="95"/>
      <c r="ID147" s="95"/>
      <c r="IE147" s="95"/>
      <c r="IF147" s="95"/>
      <c r="IG147" s="95"/>
      <c r="IH147" s="95"/>
      <c r="II147" s="95"/>
      <c r="IJ147" s="95"/>
      <c r="IK147" s="95"/>
      <c r="IL147" s="95"/>
      <c r="IM147" s="95"/>
      <c r="IN147" s="95"/>
      <c r="IO147" s="95"/>
      <c r="IP147" s="95"/>
      <c r="IQ147" s="95"/>
      <c r="IR147" s="95"/>
      <c r="IS147" s="95"/>
      <c r="IT147" s="95"/>
      <c r="IU147" s="95"/>
      <c r="IV147" s="95"/>
      <c r="IW147" s="95"/>
      <c r="IX147" s="95"/>
      <c r="IY147" s="95"/>
      <c r="IZ147" s="95"/>
      <c r="JA147" s="95"/>
      <c r="JB147" s="95"/>
      <c r="JC147" s="95"/>
      <c r="JD147" s="95"/>
      <c r="JE147" s="95"/>
      <c r="JF147" s="95"/>
      <c r="JG147" s="95"/>
      <c r="JH147" s="95"/>
      <c r="JI147" s="95"/>
      <c r="JJ147" s="95"/>
      <c r="JK147" s="95"/>
      <c r="JL147" s="95"/>
      <c r="JM147" s="95"/>
      <c r="JN147" s="95"/>
      <c r="JO147" s="95"/>
      <c r="JP147" s="95"/>
      <c r="JQ147" s="95"/>
      <c r="JR147" s="95"/>
      <c r="JS147" s="95"/>
      <c r="JT147" s="95"/>
      <c r="JU147" s="95"/>
      <c r="JV147" s="95"/>
      <c r="JW147" s="95"/>
      <c r="JX147" s="95"/>
      <c r="JY147" s="95"/>
      <c r="JZ147" s="95"/>
      <c r="KA147" s="95"/>
      <c r="KB147" s="95"/>
      <c r="KC147" s="95"/>
      <c r="KD147" s="95"/>
      <c r="KE147" s="95"/>
      <c r="KF147" s="95"/>
      <c r="KG147" s="95"/>
      <c r="KH147" s="95"/>
      <c r="KI147" s="95"/>
      <c r="KJ147" s="95"/>
      <c r="KK147" s="95"/>
      <c r="KL147" s="95"/>
      <c r="KM147" s="95"/>
      <c r="KN147" s="95"/>
      <c r="KO147" s="95"/>
      <c r="KP147" s="95"/>
      <c r="KQ147" s="95"/>
      <c r="KR147" s="95"/>
      <c r="KS147" s="95"/>
      <c r="KT147" s="95"/>
      <c r="KU147" s="95"/>
      <c r="KV147" s="95"/>
      <c r="KW147" s="95"/>
      <c r="KX147" s="95"/>
      <c r="KY147" s="95"/>
      <c r="KZ147" s="95"/>
      <c r="LA147" s="95"/>
      <c r="LB147" s="95"/>
      <c r="LC147" s="95"/>
      <c r="LD147" s="95"/>
      <c r="LE147" s="95"/>
      <c r="LF147" s="95"/>
      <c r="LG147" s="95"/>
      <c r="LH147" s="95"/>
      <c r="LI147" s="95"/>
      <c r="LJ147" s="95"/>
      <c r="LK147" s="95"/>
      <c r="LL147" s="95"/>
      <c r="LM147" s="95"/>
      <c r="LN147" s="95"/>
      <c r="LO147" s="95"/>
      <c r="LP147" s="95"/>
      <c r="LQ147" s="95"/>
      <c r="LR147" s="95"/>
      <c r="LS147" s="95"/>
    </row>
    <row r="148" spans="2:331" s="85" customFormat="1" ht="29.55" customHeight="1">
      <c r="B148" s="86"/>
      <c r="C148" s="1815"/>
      <c r="D148" s="1815"/>
      <c r="E148" s="1815"/>
      <c r="F148" s="143">
        <v>0</v>
      </c>
      <c r="G148" s="143" t="e">
        <f>IF(COLUMN(F$148)-COLUMN($L$18)+1&lt;=ROUND($L$18,0)-7,F$148,0)</f>
        <v>#VALUE!</v>
      </c>
      <c r="H148" s="143" t="e">
        <f t="shared" ref="H148:BL148" si="47">IF(COLUMN(G$148)-COLUMN($L$18)+1&lt;=ROUND($L$18,0)-7,G$148,0)</f>
        <v>#VALUE!</v>
      </c>
      <c r="I148" s="143" t="e">
        <f t="shared" si="47"/>
        <v>#VALUE!</v>
      </c>
      <c r="J148" s="143" t="e">
        <f t="shared" si="47"/>
        <v>#VALUE!</v>
      </c>
      <c r="K148" s="143" t="e">
        <f t="shared" si="47"/>
        <v>#VALUE!</v>
      </c>
      <c r="L148" s="143" t="e">
        <f t="shared" si="47"/>
        <v>#VALUE!</v>
      </c>
      <c r="M148" s="143" t="e">
        <f t="shared" si="47"/>
        <v>#VALUE!</v>
      </c>
      <c r="N148" s="143" t="e">
        <f t="shared" si="47"/>
        <v>#VALUE!</v>
      </c>
      <c r="O148" s="143" t="e">
        <f t="shared" si="47"/>
        <v>#VALUE!</v>
      </c>
      <c r="P148" s="143" t="e">
        <f t="shared" si="47"/>
        <v>#VALUE!</v>
      </c>
      <c r="Q148" s="143" t="e">
        <f t="shared" si="47"/>
        <v>#VALUE!</v>
      </c>
      <c r="R148" s="143" t="e">
        <f t="shared" si="47"/>
        <v>#VALUE!</v>
      </c>
      <c r="S148" s="143" t="e">
        <f t="shared" si="47"/>
        <v>#VALUE!</v>
      </c>
      <c r="T148" s="143" t="e">
        <f t="shared" si="47"/>
        <v>#VALUE!</v>
      </c>
      <c r="U148" s="143" t="e">
        <f t="shared" si="47"/>
        <v>#VALUE!</v>
      </c>
      <c r="V148" s="143" t="e">
        <f t="shared" si="47"/>
        <v>#VALUE!</v>
      </c>
      <c r="W148" s="143" t="e">
        <f t="shared" si="47"/>
        <v>#VALUE!</v>
      </c>
      <c r="X148" s="143" t="e">
        <f t="shared" si="47"/>
        <v>#VALUE!</v>
      </c>
      <c r="Y148" s="143" t="e">
        <f t="shared" si="47"/>
        <v>#VALUE!</v>
      </c>
      <c r="Z148" s="143" t="e">
        <f t="shared" si="47"/>
        <v>#VALUE!</v>
      </c>
      <c r="AA148" s="143" t="e">
        <f t="shared" si="47"/>
        <v>#VALUE!</v>
      </c>
      <c r="AB148" s="143" t="e">
        <f t="shared" si="47"/>
        <v>#VALUE!</v>
      </c>
      <c r="AC148" s="143" t="e">
        <f t="shared" si="47"/>
        <v>#VALUE!</v>
      </c>
      <c r="AD148" s="143" t="e">
        <f t="shared" si="47"/>
        <v>#VALUE!</v>
      </c>
      <c r="AE148" s="143" t="e">
        <f t="shared" si="47"/>
        <v>#VALUE!</v>
      </c>
      <c r="AF148" s="143" t="e">
        <f t="shared" si="47"/>
        <v>#VALUE!</v>
      </c>
      <c r="AG148" s="143" t="e">
        <f t="shared" si="47"/>
        <v>#VALUE!</v>
      </c>
      <c r="AH148" s="143" t="e">
        <f t="shared" si="47"/>
        <v>#VALUE!</v>
      </c>
      <c r="AI148" s="143" t="e">
        <f t="shared" si="47"/>
        <v>#VALUE!</v>
      </c>
      <c r="AJ148" s="143" t="e">
        <f t="shared" si="47"/>
        <v>#VALUE!</v>
      </c>
      <c r="AK148" s="143" t="e">
        <f t="shared" si="47"/>
        <v>#VALUE!</v>
      </c>
      <c r="AL148" s="143" t="e">
        <f t="shared" si="47"/>
        <v>#VALUE!</v>
      </c>
      <c r="AM148" s="143" t="e">
        <f t="shared" si="47"/>
        <v>#VALUE!</v>
      </c>
      <c r="AN148" s="143" t="e">
        <f t="shared" si="47"/>
        <v>#VALUE!</v>
      </c>
      <c r="AO148" s="143" t="e">
        <f t="shared" si="47"/>
        <v>#VALUE!</v>
      </c>
      <c r="AP148" s="143" t="e">
        <f t="shared" si="47"/>
        <v>#VALUE!</v>
      </c>
      <c r="AQ148" s="143" t="e">
        <f t="shared" si="47"/>
        <v>#VALUE!</v>
      </c>
      <c r="AR148" s="143" t="e">
        <f t="shared" si="47"/>
        <v>#VALUE!</v>
      </c>
      <c r="AS148" s="143" t="e">
        <f t="shared" si="47"/>
        <v>#VALUE!</v>
      </c>
      <c r="AT148" s="143" t="e">
        <f t="shared" si="47"/>
        <v>#VALUE!</v>
      </c>
      <c r="AU148" s="143" t="e">
        <f t="shared" si="47"/>
        <v>#VALUE!</v>
      </c>
      <c r="AV148" s="143" t="e">
        <f t="shared" si="47"/>
        <v>#VALUE!</v>
      </c>
      <c r="AW148" s="143" t="e">
        <f t="shared" si="47"/>
        <v>#VALUE!</v>
      </c>
      <c r="AX148" s="143" t="e">
        <f t="shared" si="47"/>
        <v>#VALUE!</v>
      </c>
      <c r="AY148" s="143" t="e">
        <f t="shared" si="47"/>
        <v>#VALUE!</v>
      </c>
      <c r="AZ148" s="143" t="e">
        <f t="shared" si="47"/>
        <v>#VALUE!</v>
      </c>
      <c r="BA148" s="143" t="e">
        <f t="shared" si="47"/>
        <v>#VALUE!</v>
      </c>
      <c r="BB148" s="143" t="e">
        <f t="shared" si="47"/>
        <v>#VALUE!</v>
      </c>
      <c r="BC148" s="143" t="e">
        <f t="shared" si="47"/>
        <v>#VALUE!</v>
      </c>
      <c r="BD148" s="143" t="e">
        <f t="shared" si="47"/>
        <v>#VALUE!</v>
      </c>
      <c r="BE148" s="143" t="e">
        <f t="shared" si="47"/>
        <v>#VALUE!</v>
      </c>
      <c r="BF148" s="143" t="e">
        <f t="shared" si="47"/>
        <v>#VALUE!</v>
      </c>
      <c r="BG148" s="143" t="e">
        <f t="shared" si="47"/>
        <v>#VALUE!</v>
      </c>
      <c r="BH148" s="143" t="e">
        <f t="shared" si="47"/>
        <v>#VALUE!</v>
      </c>
      <c r="BI148" s="143" t="e">
        <f t="shared" si="47"/>
        <v>#VALUE!</v>
      </c>
      <c r="BJ148" s="143" t="e">
        <f t="shared" si="47"/>
        <v>#VALUE!</v>
      </c>
      <c r="BK148" s="143" t="e">
        <f t="shared" si="47"/>
        <v>#VALUE!</v>
      </c>
      <c r="BL148" s="143" t="e">
        <f t="shared" si="47"/>
        <v>#VALUE!</v>
      </c>
      <c r="BM148" s="143" t="e">
        <f>IF(COLUMN(BL$148)-COLUMN($L$18)+1&lt;=ROUND($L$18,0)-7,BL$148,0)</f>
        <v>#VALUE!</v>
      </c>
      <c r="BN148" s="95"/>
      <c r="BO148" s="95"/>
      <c r="BP148" s="95"/>
      <c r="BQ148" s="95"/>
      <c r="BR148" s="95"/>
      <c r="BS148" s="95"/>
      <c r="BT148" s="95"/>
      <c r="BU148" s="95"/>
      <c r="BV148" s="95"/>
      <c r="BW148" s="95"/>
      <c r="BX148" s="95"/>
      <c r="BY148" s="95"/>
      <c r="BZ148" s="95"/>
      <c r="CA148" s="95"/>
      <c r="CB148" s="95"/>
      <c r="CC148" s="95"/>
      <c r="CD148" s="95"/>
      <c r="CE148" s="95"/>
      <c r="CF148" s="95"/>
      <c r="CG148" s="95"/>
      <c r="CH148" s="95"/>
      <c r="CI148" s="95"/>
      <c r="CJ148" s="95"/>
      <c r="CK148" s="95"/>
      <c r="CL148" s="95"/>
      <c r="CM148" s="95"/>
      <c r="CN148" s="95"/>
      <c r="CO148" s="95"/>
      <c r="CP148" s="95"/>
      <c r="CQ148" s="95"/>
      <c r="CR148" s="95"/>
      <c r="CS148" s="95"/>
      <c r="CT148" s="95"/>
      <c r="CU148" s="95"/>
      <c r="CV148" s="95"/>
      <c r="CW148" s="95"/>
      <c r="CX148" s="95"/>
      <c r="CY148" s="95"/>
      <c r="CZ148" s="95"/>
      <c r="DA148" s="95"/>
      <c r="DB148" s="95"/>
      <c r="DC148" s="95"/>
      <c r="DD148" s="95"/>
      <c r="DE148" s="95"/>
      <c r="DF148" s="95"/>
      <c r="DG148" s="95"/>
      <c r="DH148" s="95"/>
      <c r="DI148" s="95"/>
      <c r="DJ148" s="95"/>
      <c r="DK148" s="95"/>
      <c r="DL148" s="95"/>
      <c r="DM148" s="95"/>
      <c r="DN148" s="95"/>
      <c r="DO148" s="95"/>
      <c r="DP148" s="95"/>
      <c r="DQ148" s="95"/>
      <c r="DR148" s="95"/>
      <c r="DS148" s="95"/>
      <c r="DT148" s="95"/>
      <c r="DU148" s="95"/>
      <c r="DV148" s="95"/>
      <c r="DW148" s="95"/>
      <c r="DX148" s="95"/>
      <c r="DY148" s="95"/>
      <c r="DZ148" s="95"/>
      <c r="EA148" s="95"/>
      <c r="EB148" s="95"/>
      <c r="EC148" s="95"/>
      <c r="ED148" s="95"/>
      <c r="EE148" s="95"/>
      <c r="EF148" s="95"/>
      <c r="EG148" s="95"/>
      <c r="EH148" s="95"/>
      <c r="EI148" s="95"/>
      <c r="EJ148" s="95"/>
      <c r="EK148" s="95"/>
      <c r="EL148" s="95"/>
      <c r="EM148" s="95"/>
      <c r="EN148" s="95"/>
      <c r="EO148" s="95"/>
      <c r="EP148" s="95"/>
      <c r="EQ148" s="95"/>
      <c r="ER148" s="95"/>
      <c r="ES148" s="95"/>
      <c r="ET148" s="95"/>
      <c r="EU148" s="95"/>
      <c r="EV148" s="95"/>
      <c r="EW148" s="95"/>
      <c r="EX148" s="95"/>
      <c r="EY148" s="95"/>
      <c r="EZ148" s="95"/>
      <c r="FA148" s="95"/>
      <c r="FB148" s="95"/>
      <c r="FC148" s="95"/>
      <c r="FD148" s="95"/>
      <c r="FE148" s="95"/>
      <c r="FF148" s="95"/>
      <c r="FG148" s="95"/>
      <c r="FH148" s="95"/>
      <c r="FI148" s="95"/>
      <c r="FJ148" s="95"/>
      <c r="FK148" s="95"/>
      <c r="FL148" s="95"/>
      <c r="FM148" s="95"/>
      <c r="FN148" s="95"/>
      <c r="FO148" s="95"/>
      <c r="FP148" s="95"/>
      <c r="FQ148" s="95"/>
      <c r="FR148" s="95"/>
      <c r="FS148" s="95"/>
      <c r="FT148" s="95"/>
      <c r="FU148" s="95"/>
      <c r="FV148" s="95"/>
      <c r="FW148" s="95"/>
      <c r="FX148" s="95"/>
      <c r="FY148" s="95"/>
      <c r="FZ148" s="95"/>
      <c r="GA148" s="95"/>
      <c r="GB148" s="95"/>
      <c r="GC148" s="95"/>
      <c r="GD148" s="95"/>
      <c r="GE148" s="95"/>
      <c r="GF148" s="95"/>
      <c r="GG148" s="95"/>
      <c r="GH148" s="95"/>
      <c r="GI148" s="95"/>
      <c r="GJ148" s="95"/>
      <c r="GK148" s="95"/>
      <c r="GL148" s="95"/>
      <c r="GM148" s="95"/>
      <c r="GN148" s="95"/>
      <c r="GO148" s="95"/>
      <c r="GP148" s="95"/>
      <c r="GQ148" s="95"/>
      <c r="GR148" s="95"/>
      <c r="GS148" s="95"/>
      <c r="GT148" s="95"/>
      <c r="GU148" s="95"/>
      <c r="GV148" s="95"/>
      <c r="GW148" s="133"/>
      <c r="GX148" s="133"/>
      <c r="GY148" s="133"/>
      <c r="GZ148" s="133"/>
      <c r="HA148" s="133"/>
      <c r="HB148" s="133"/>
      <c r="HC148" s="133"/>
      <c r="HD148" s="133"/>
      <c r="HE148" s="133"/>
      <c r="HF148" s="133"/>
      <c r="HG148" s="95"/>
      <c r="HH148" s="95"/>
      <c r="HI148" s="95"/>
      <c r="HJ148" s="95"/>
      <c r="HK148" s="95"/>
      <c r="HL148" s="95"/>
      <c r="HM148" s="95"/>
      <c r="HN148" s="95"/>
      <c r="HO148" s="95"/>
      <c r="HP148" s="95"/>
      <c r="HQ148" s="95"/>
      <c r="HR148" s="95"/>
      <c r="HS148" s="95"/>
      <c r="HT148" s="95"/>
      <c r="HU148" s="95"/>
      <c r="HV148" s="95"/>
      <c r="HW148" s="95"/>
      <c r="HX148" s="95"/>
      <c r="HY148" s="95"/>
      <c r="HZ148" s="95"/>
      <c r="IA148" s="95"/>
      <c r="IB148" s="95"/>
      <c r="IC148" s="95"/>
      <c r="ID148" s="95"/>
      <c r="IE148" s="95"/>
      <c r="IF148" s="95"/>
      <c r="IG148" s="95"/>
      <c r="IH148" s="95"/>
      <c r="II148" s="95"/>
      <c r="IJ148" s="95"/>
      <c r="IK148" s="95"/>
      <c r="IL148" s="95"/>
      <c r="IM148" s="95"/>
      <c r="IN148" s="95"/>
      <c r="IO148" s="95"/>
      <c r="IP148" s="95"/>
      <c r="IQ148" s="95"/>
      <c r="IR148" s="95"/>
      <c r="IS148" s="95"/>
      <c r="IT148" s="95"/>
      <c r="IU148" s="95"/>
      <c r="IV148" s="95"/>
      <c r="IW148" s="95"/>
      <c r="IX148" s="95"/>
      <c r="IY148" s="95"/>
      <c r="IZ148" s="95"/>
      <c r="JA148" s="95"/>
      <c r="JB148" s="95"/>
      <c r="JC148" s="95"/>
      <c r="JD148" s="95"/>
      <c r="JE148" s="95"/>
      <c r="JF148" s="95"/>
      <c r="JG148" s="95"/>
      <c r="JH148" s="95"/>
      <c r="JI148" s="95"/>
      <c r="JJ148" s="95"/>
      <c r="JK148" s="95"/>
      <c r="JL148" s="95"/>
      <c r="JM148" s="95"/>
      <c r="JN148" s="95"/>
      <c r="JO148" s="95"/>
      <c r="JP148" s="95"/>
      <c r="JQ148" s="95"/>
      <c r="JR148" s="95"/>
      <c r="JS148" s="95"/>
      <c r="JT148" s="95"/>
      <c r="JU148" s="95"/>
      <c r="JV148" s="95"/>
      <c r="JW148" s="95"/>
      <c r="JX148" s="95"/>
      <c r="JY148" s="95"/>
      <c r="JZ148" s="95"/>
      <c r="KA148" s="95"/>
      <c r="KB148" s="95"/>
      <c r="KC148" s="95"/>
      <c r="KD148" s="95"/>
      <c r="KE148" s="95"/>
      <c r="KF148" s="95"/>
      <c r="KG148" s="95"/>
      <c r="KH148" s="95"/>
      <c r="KI148" s="95"/>
      <c r="KJ148" s="95"/>
      <c r="KK148" s="95"/>
      <c r="KL148" s="95"/>
      <c r="KM148" s="95"/>
      <c r="KN148" s="95"/>
      <c r="KO148" s="95"/>
      <c r="KP148" s="95"/>
      <c r="KQ148" s="95"/>
      <c r="KR148" s="95"/>
      <c r="KS148" s="95"/>
      <c r="KT148" s="95"/>
      <c r="KU148" s="95"/>
      <c r="KV148" s="95"/>
      <c r="KW148" s="95"/>
      <c r="KX148" s="95"/>
      <c r="KY148" s="95"/>
      <c r="KZ148" s="95"/>
      <c r="LA148" s="95"/>
      <c r="LB148" s="95"/>
      <c r="LC148" s="95"/>
      <c r="LD148" s="95"/>
      <c r="LE148" s="95"/>
      <c r="LF148" s="95"/>
      <c r="LG148" s="95"/>
      <c r="LH148" s="95"/>
      <c r="LI148" s="95"/>
      <c r="LJ148" s="95"/>
      <c r="LK148" s="95"/>
      <c r="LL148" s="95"/>
      <c r="LM148" s="95"/>
      <c r="LN148" s="95"/>
      <c r="LO148" s="95"/>
      <c r="LP148" s="95"/>
      <c r="LQ148" s="95"/>
      <c r="LR148" s="95"/>
      <c r="LS148" s="95"/>
    </row>
    <row r="149" spans="2:331" s="85" customFormat="1" ht="29.55" customHeight="1">
      <c r="B149" s="86"/>
      <c r="C149" s="1815"/>
      <c r="D149" s="1815"/>
      <c r="E149" s="1815"/>
      <c r="F149" s="143">
        <v>0</v>
      </c>
      <c r="G149" s="143" t="e">
        <f>IF(COLUMN(F$149)-COLUMN($L$18)+1&lt;=ROUND($L$18,0)-7,F$149,0)</f>
        <v>#VALUE!</v>
      </c>
      <c r="H149" s="143" t="e">
        <f t="shared" ref="H149:BL149" si="48">IF(COLUMN(G$149)-COLUMN($L$18)+1&lt;=ROUND($L$18,0)-7,G$149,0)</f>
        <v>#VALUE!</v>
      </c>
      <c r="I149" s="143" t="e">
        <f t="shared" si="48"/>
        <v>#VALUE!</v>
      </c>
      <c r="J149" s="143" t="e">
        <f t="shared" si="48"/>
        <v>#VALUE!</v>
      </c>
      <c r="K149" s="143" t="e">
        <f t="shared" si="48"/>
        <v>#VALUE!</v>
      </c>
      <c r="L149" s="143" t="e">
        <f t="shared" si="48"/>
        <v>#VALUE!</v>
      </c>
      <c r="M149" s="143" t="e">
        <f t="shared" si="48"/>
        <v>#VALUE!</v>
      </c>
      <c r="N149" s="143" t="e">
        <f t="shared" si="48"/>
        <v>#VALUE!</v>
      </c>
      <c r="O149" s="143" t="e">
        <f t="shared" si="48"/>
        <v>#VALUE!</v>
      </c>
      <c r="P149" s="143" t="e">
        <f t="shared" si="48"/>
        <v>#VALUE!</v>
      </c>
      <c r="Q149" s="143" t="e">
        <f t="shared" si="48"/>
        <v>#VALUE!</v>
      </c>
      <c r="R149" s="143" t="e">
        <f t="shared" si="48"/>
        <v>#VALUE!</v>
      </c>
      <c r="S149" s="143" t="e">
        <f t="shared" si="48"/>
        <v>#VALUE!</v>
      </c>
      <c r="T149" s="143" t="e">
        <f t="shared" si="48"/>
        <v>#VALUE!</v>
      </c>
      <c r="U149" s="143" t="e">
        <f t="shared" si="48"/>
        <v>#VALUE!</v>
      </c>
      <c r="V149" s="143" t="e">
        <f t="shared" si="48"/>
        <v>#VALUE!</v>
      </c>
      <c r="W149" s="143" t="e">
        <f t="shared" si="48"/>
        <v>#VALUE!</v>
      </c>
      <c r="X149" s="143" t="e">
        <f t="shared" si="48"/>
        <v>#VALUE!</v>
      </c>
      <c r="Y149" s="143" t="e">
        <f t="shared" si="48"/>
        <v>#VALUE!</v>
      </c>
      <c r="Z149" s="143" t="e">
        <f t="shared" si="48"/>
        <v>#VALUE!</v>
      </c>
      <c r="AA149" s="143" t="e">
        <f t="shared" si="48"/>
        <v>#VALUE!</v>
      </c>
      <c r="AB149" s="143" t="e">
        <f t="shared" si="48"/>
        <v>#VALUE!</v>
      </c>
      <c r="AC149" s="143" t="e">
        <f t="shared" si="48"/>
        <v>#VALUE!</v>
      </c>
      <c r="AD149" s="143" t="e">
        <f t="shared" si="48"/>
        <v>#VALUE!</v>
      </c>
      <c r="AE149" s="143" t="e">
        <f t="shared" si="48"/>
        <v>#VALUE!</v>
      </c>
      <c r="AF149" s="143" t="e">
        <f t="shared" si="48"/>
        <v>#VALUE!</v>
      </c>
      <c r="AG149" s="143" t="e">
        <f t="shared" si="48"/>
        <v>#VALUE!</v>
      </c>
      <c r="AH149" s="143" t="e">
        <f t="shared" si="48"/>
        <v>#VALUE!</v>
      </c>
      <c r="AI149" s="143" t="e">
        <f t="shared" si="48"/>
        <v>#VALUE!</v>
      </c>
      <c r="AJ149" s="143" t="e">
        <f t="shared" si="48"/>
        <v>#VALUE!</v>
      </c>
      <c r="AK149" s="143" t="e">
        <f t="shared" si="48"/>
        <v>#VALUE!</v>
      </c>
      <c r="AL149" s="143" t="e">
        <f t="shared" si="48"/>
        <v>#VALUE!</v>
      </c>
      <c r="AM149" s="143" t="e">
        <f t="shared" si="48"/>
        <v>#VALUE!</v>
      </c>
      <c r="AN149" s="143" t="e">
        <f t="shared" si="48"/>
        <v>#VALUE!</v>
      </c>
      <c r="AO149" s="143" t="e">
        <f t="shared" si="48"/>
        <v>#VALUE!</v>
      </c>
      <c r="AP149" s="143" t="e">
        <f t="shared" si="48"/>
        <v>#VALUE!</v>
      </c>
      <c r="AQ149" s="143" t="e">
        <f t="shared" si="48"/>
        <v>#VALUE!</v>
      </c>
      <c r="AR149" s="143" t="e">
        <f t="shared" si="48"/>
        <v>#VALUE!</v>
      </c>
      <c r="AS149" s="143" t="e">
        <f t="shared" si="48"/>
        <v>#VALUE!</v>
      </c>
      <c r="AT149" s="143" t="e">
        <f t="shared" si="48"/>
        <v>#VALUE!</v>
      </c>
      <c r="AU149" s="143" t="e">
        <f t="shared" si="48"/>
        <v>#VALUE!</v>
      </c>
      <c r="AV149" s="143" t="e">
        <f t="shared" si="48"/>
        <v>#VALUE!</v>
      </c>
      <c r="AW149" s="143" t="e">
        <f t="shared" si="48"/>
        <v>#VALUE!</v>
      </c>
      <c r="AX149" s="143" t="e">
        <f t="shared" si="48"/>
        <v>#VALUE!</v>
      </c>
      <c r="AY149" s="143" t="e">
        <f t="shared" si="48"/>
        <v>#VALUE!</v>
      </c>
      <c r="AZ149" s="143" t="e">
        <f t="shared" si="48"/>
        <v>#VALUE!</v>
      </c>
      <c r="BA149" s="143" t="e">
        <f t="shared" si="48"/>
        <v>#VALUE!</v>
      </c>
      <c r="BB149" s="143" t="e">
        <f t="shared" si="48"/>
        <v>#VALUE!</v>
      </c>
      <c r="BC149" s="143" t="e">
        <f t="shared" si="48"/>
        <v>#VALUE!</v>
      </c>
      <c r="BD149" s="143" t="e">
        <f t="shared" si="48"/>
        <v>#VALUE!</v>
      </c>
      <c r="BE149" s="143" t="e">
        <f t="shared" si="48"/>
        <v>#VALUE!</v>
      </c>
      <c r="BF149" s="143" t="e">
        <f t="shared" si="48"/>
        <v>#VALUE!</v>
      </c>
      <c r="BG149" s="143" t="e">
        <f t="shared" si="48"/>
        <v>#VALUE!</v>
      </c>
      <c r="BH149" s="143" t="e">
        <f t="shared" si="48"/>
        <v>#VALUE!</v>
      </c>
      <c r="BI149" s="143" t="e">
        <f t="shared" si="48"/>
        <v>#VALUE!</v>
      </c>
      <c r="BJ149" s="143" t="e">
        <f t="shared" si="48"/>
        <v>#VALUE!</v>
      </c>
      <c r="BK149" s="143" t="e">
        <f t="shared" si="48"/>
        <v>#VALUE!</v>
      </c>
      <c r="BL149" s="143" t="e">
        <f t="shared" si="48"/>
        <v>#VALUE!</v>
      </c>
      <c r="BM149" s="143" t="e">
        <f>IF(COLUMN(BL$149)-COLUMN($L$18)+1&lt;=ROUND($L$18,0)-7,BL$149,0)</f>
        <v>#VALUE!</v>
      </c>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95"/>
      <c r="CR149" s="95"/>
      <c r="CS149" s="95"/>
      <c r="CT149" s="95"/>
      <c r="CU149" s="95"/>
      <c r="CV149" s="95"/>
      <c r="CW149" s="95"/>
      <c r="CX149" s="95"/>
      <c r="CY149" s="95"/>
      <c r="CZ149" s="95"/>
      <c r="DA149" s="95"/>
      <c r="DB149" s="95"/>
      <c r="DC149" s="95"/>
      <c r="DD149" s="95"/>
      <c r="DE149" s="95"/>
      <c r="DF149" s="95"/>
      <c r="DG149" s="95"/>
      <c r="DH149" s="95"/>
      <c r="DI149" s="95"/>
      <c r="DJ149" s="95"/>
      <c r="DK149" s="95"/>
      <c r="DL149" s="95"/>
      <c r="DM149" s="95"/>
      <c r="DN149" s="95"/>
      <c r="DO149" s="95"/>
      <c r="DP149" s="95"/>
      <c r="DQ149" s="95"/>
      <c r="DR149" s="95"/>
      <c r="DS149" s="95"/>
      <c r="DT149" s="95"/>
      <c r="DU149" s="95"/>
      <c r="DV149" s="95"/>
      <c r="DW149" s="95"/>
      <c r="DX149" s="95"/>
      <c r="DY149" s="95"/>
      <c r="DZ149" s="95"/>
      <c r="EA149" s="95"/>
      <c r="EB149" s="95"/>
      <c r="EC149" s="95"/>
      <c r="ED149" s="95"/>
      <c r="EE149" s="95"/>
      <c r="EF149" s="95"/>
      <c r="EG149" s="95"/>
      <c r="EH149" s="95"/>
      <c r="EI149" s="95"/>
      <c r="EJ149" s="95"/>
      <c r="EK149" s="95"/>
      <c r="EL149" s="95"/>
      <c r="EM149" s="95"/>
      <c r="EN149" s="95"/>
      <c r="EO149" s="95"/>
      <c r="EP149" s="95"/>
      <c r="EQ149" s="95"/>
      <c r="ER149" s="95"/>
      <c r="ES149" s="95"/>
      <c r="ET149" s="95"/>
      <c r="EU149" s="95"/>
      <c r="EV149" s="95"/>
      <c r="EW149" s="95"/>
      <c r="EX149" s="95"/>
      <c r="EY149" s="95"/>
      <c r="EZ149" s="95"/>
      <c r="FA149" s="95"/>
      <c r="FB149" s="95"/>
      <c r="FC149" s="95"/>
      <c r="FD149" s="95"/>
      <c r="FE149" s="95"/>
      <c r="FF149" s="95"/>
      <c r="FG149" s="95"/>
      <c r="FH149" s="95"/>
      <c r="FI149" s="95"/>
      <c r="FJ149" s="95"/>
      <c r="FK149" s="95"/>
      <c r="FL149" s="95"/>
      <c r="FM149" s="95"/>
      <c r="FN149" s="95"/>
      <c r="FO149" s="95"/>
      <c r="FP149" s="95"/>
      <c r="FQ149" s="95"/>
      <c r="FR149" s="95"/>
      <c r="FS149" s="95"/>
      <c r="FT149" s="95"/>
      <c r="FU149" s="95"/>
      <c r="FV149" s="95"/>
      <c r="FW149" s="95"/>
      <c r="FX149" s="95"/>
      <c r="FY149" s="95"/>
      <c r="FZ149" s="95"/>
      <c r="GA149" s="95"/>
      <c r="GB149" s="95"/>
      <c r="GC149" s="95"/>
      <c r="GD149" s="95"/>
      <c r="GE149" s="95"/>
      <c r="GF149" s="95"/>
      <c r="GG149" s="95"/>
      <c r="GH149" s="95"/>
      <c r="GI149" s="95"/>
      <c r="GJ149" s="95"/>
      <c r="GK149" s="95"/>
      <c r="GL149" s="95"/>
      <c r="GM149" s="95"/>
      <c r="GN149" s="95"/>
      <c r="GO149" s="95"/>
      <c r="GP149" s="95"/>
      <c r="GQ149" s="95"/>
      <c r="GR149" s="95"/>
      <c r="GS149" s="95"/>
      <c r="GT149" s="95"/>
      <c r="GU149" s="95"/>
      <c r="GV149" s="95"/>
      <c r="GW149" s="133"/>
      <c r="GX149" s="133"/>
      <c r="GY149" s="133"/>
      <c r="GZ149" s="133"/>
      <c r="HA149" s="133"/>
      <c r="HB149" s="133"/>
      <c r="HC149" s="133"/>
      <c r="HD149" s="133"/>
      <c r="HE149" s="133"/>
      <c r="HF149" s="133"/>
      <c r="HG149" s="95"/>
      <c r="HH149" s="95"/>
      <c r="HI149" s="95"/>
      <c r="HJ149" s="95"/>
      <c r="HK149" s="95"/>
      <c r="HL149" s="95"/>
      <c r="HM149" s="95"/>
      <c r="HN149" s="95"/>
      <c r="HO149" s="95"/>
      <c r="HP149" s="95"/>
      <c r="HQ149" s="95"/>
      <c r="HR149" s="95"/>
      <c r="HS149" s="95"/>
      <c r="HT149" s="95"/>
      <c r="HU149" s="95"/>
      <c r="HV149" s="95"/>
      <c r="HW149" s="95"/>
      <c r="HX149" s="95"/>
      <c r="HY149" s="95"/>
      <c r="HZ149" s="95"/>
      <c r="IA149" s="95"/>
      <c r="IB149" s="95"/>
      <c r="IC149" s="95"/>
      <c r="ID149" s="95"/>
      <c r="IE149" s="95"/>
      <c r="IF149" s="95"/>
      <c r="IG149" s="95"/>
      <c r="IH149" s="95"/>
      <c r="II149" s="95"/>
      <c r="IJ149" s="95"/>
      <c r="IK149" s="95"/>
      <c r="IL149" s="95"/>
      <c r="IM149" s="95"/>
      <c r="IN149" s="95"/>
      <c r="IO149" s="95"/>
      <c r="IP149" s="95"/>
      <c r="IQ149" s="95"/>
      <c r="IR149" s="95"/>
      <c r="IS149" s="95"/>
      <c r="IT149" s="95"/>
      <c r="IU149" s="95"/>
      <c r="IV149" s="95"/>
      <c r="IW149" s="95"/>
      <c r="IX149" s="95"/>
      <c r="IY149" s="95"/>
      <c r="IZ149" s="95"/>
      <c r="JA149" s="95"/>
      <c r="JB149" s="95"/>
      <c r="JC149" s="95"/>
      <c r="JD149" s="95"/>
      <c r="JE149" s="95"/>
      <c r="JF149" s="95"/>
      <c r="JG149" s="95"/>
      <c r="JH149" s="95"/>
      <c r="JI149" s="95"/>
      <c r="JJ149" s="95"/>
      <c r="JK149" s="95"/>
      <c r="JL149" s="95"/>
      <c r="JM149" s="95"/>
      <c r="JN149" s="95"/>
      <c r="JO149" s="95"/>
      <c r="JP149" s="95"/>
      <c r="JQ149" s="95"/>
      <c r="JR149" s="95"/>
      <c r="JS149" s="95"/>
      <c r="JT149" s="95"/>
      <c r="JU149" s="95"/>
      <c r="JV149" s="95"/>
      <c r="JW149" s="95"/>
      <c r="JX149" s="95"/>
      <c r="JY149" s="95"/>
      <c r="JZ149" s="95"/>
      <c r="KA149" s="95"/>
      <c r="KB149" s="95"/>
      <c r="KC149" s="95"/>
      <c r="KD149" s="95"/>
      <c r="KE149" s="95"/>
      <c r="KF149" s="95"/>
      <c r="KG149" s="95"/>
      <c r="KH149" s="95"/>
      <c r="KI149" s="95"/>
      <c r="KJ149" s="95"/>
      <c r="KK149" s="95"/>
      <c r="KL149" s="95"/>
      <c r="KM149" s="95"/>
      <c r="KN149" s="95"/>
      <c r="KO149" s="95"/>
      <c r="KP149" s="95"/>
      <c r="KQ149" s="95"/>
      <c r="KR149" s="95"/>
      <c r="KS149" s="95"/>
      <c r="KT149" s="95"/>
      <c r="KU149" s="95"/>
      <c r="KV149" s="95"/>
      <c r="KW149" s="95"/>
      <c r="KX149" s="95"/>
      <c r="KY149" s="95"/>
      <c r="KZ149" s="95"/>
      <c r="LA149" s="95"/>
      <c r="LB149" s="95"/>
      <c r="LC149" s="95"/>
      <c r="LD149" s="95"/>
      <c r="LE149" s="95"/>
      <c r="LF149" s="95"/>
      <c r="LG149" s="95"/>
      <c r="LH149" s="95"/>
      <c r="LI149" s="95"/>
      <c r="LJ149" s="95"/>
      <c r="LK149" s="95"/>
      <c r="LL149" s="95"/>
      <c r="LM149" s="95"/>
      <c r="LN149" s="95"/>
      <c r="LO149" s="95"/>
      <c r="LP149" s="95"/>
      <c r="LQ149" s="95"/>
      <c r="LR149" s="95"/>
      <c r="LS149" s="95"/>
    </row>
    <row r="150" spans="2:331" s="85" customFormat="1" ht="29.55" customHeight="1">
      <c r="B150" s="86"/>
      <c r="C150" s="1815"/>
      <c r="D150" s="1815"/>
      <c r="E150" s="1815"/>
      <c r="F150" s="143">
        <v>0</v>
      </c>
      <c r="G150" s="143" t="e">
        <f>IF(COLUMN(F$150)-COLUMN($L$18)+1&lt;=ROUND($L$18,0)-7,F$150,0)</f>
        <v>#VALUE!</v>
      </c>
      <c r="H150" s="143" t="e">
        <f t="shared" ref="H150:BL150" si="49">IF(COLUMN(G$150)-COLUMN($L$18)+1&lt;=ROUND($L$18,0)-7,G$150,0)</f>
        <v>#VALUE!</v>
      </c>
      <c r="I150" s="143" t="e">
        <f t="shared" si="49"/>
        <v>#VALUE!</v>
      </c>
      <c r="J150" s="143" t="e">
        <f t="shared" si="49"/>
        <v>#VALUE!</v>
      </c>
      <c r="K150" s="143" t="e">
        <f t="shared" si="49"/>
        <v>#VALUE!</v>
      </c>
      <c r="L150" s="143" t="e">
        <f t="shared" si="49"/>
        <v>#VALUE!</v>
      </c>
      <c r="M150" s="143" t="e">
        <f t="shared" si="49"/>
        <v>#VALUE!</v>
      </c>
      <c r="N150" s="143" t="e">
        <f t="shared" si="49"/>
        <v>#VALUE!</v>
      </c>
      <c r="O150" s="143" t="e">
        <f t="shared" si="49"/>
        <v>#VALUE!</v>
      </c>
      <c r="P150" s="143" t="e">
        <f t="shared" si="49"/>
        <v>#VALUE!</v>
      </c>
      <c r="Q150" s="143" t="e">
        <f t="shared" si="49"/>
        <v>#VALUE!</v>
      </c>
      <c r="R150" s="143" t="e">
        <f t="shared" si="49"/>
        <v>#VALUE!</v>
      </c>
      <c r="S150" s="143" t="e">
        <f t="shared" si="49"/>
        <v>#VALUE!</v>
      </c>
      <c r="T150" s="143" t="e">
        <f t="shared" si="49"/>
        <v>#VALUE!</v>
      </c>
      <c r="U150" s="143" t="e">
        <f t="shared" si="49"/>
        <v>#VALUE!</v>
      </c>
      <c r="V150" s="143" t="e">
        <f t="shared" si="49"/>
        <v>#VALUE!</v>
      </c>
      <c r="W150" s="143" t="e">
        <f t="shared" si="49"/>
        <v>#VALUE!</v>
      </c>
      <c r="X150" s="143" t="e">
        <f t="shared" si="49"/>
        <v>#VALUE!</v>
      </c>
      <c r="Y150" s="143" t="e">
        <f t="shared" si="49"/>
        <v>#VALUE!</v>
      </c>
      <c r="Z150" s="143" t="e">
        <f t="shared" si="49"/>
        <v>#VALUE!</v>
      </c>
      <c r="AA150" s="143" t="e">
        <f t="shared" si="49"/>
        <v>#VALUE!</v>
      </c>
      <c r="AB150" s="143" t="e">
        <f t="shared" si="49"/>
        <v>#VALUE!</v>
      </c>
      <c r="AC150" s="143" t="e">
        <f t="shared" si="49"/>
        <v>#VALUE!</v>
      </c>
      <c r="AD150" s="143" t="e">
        <f t="shared" si="49"/>
        <v>#VALUE!</v>
      </c>
      <c r="AE150" s="143" t="e">
        <f t="shared" si="49"/>
        <v>#VALUE!</v>
      </c>
      <c r="AF150" s="143" t="e">
        <f t="shared" si="49"/>
        <v>#VALUE!</v>
      </c>
      <c r="AG150" s="143" t="e">
        <f t="shared" si="49"/>
        <v>#VALUE!</v>
      </c>
      <c r="AH150" s="143" t="e">
        <f t="shared" si="49"/>
        <v>#VALUE!</v>
      </c>
      <c r="AI150" s="143" t="e">
        <f t="shared" si="49"/>
        <v>#VALUE!</v>
      </c>
      <c r="AJ150" s="143" t="e">
        <f t="shared" si="49"/>
        <v>#VALUE!</v>
      </c>
      <c r="AK150" s="143" t="e">
        <f t="shared" si="49"/>
        <v>#VALUE!</v>
      </c>
      <c r="AL150" s="143" t="e">
        <f t="shared" si="49"/>
        <v>#VALUE!</v>
      </c>
      <c r="AM150" s="143" t="e">
        <f t="shared" si="49"/>
        <v>#VALUE!</v>
      </c>
      <c r="AN150" s="143" t="e">
        <f t="shared" si="49"/>
        <v>#VALUE!</v>
      </c>
      <c r="AO150" s="143" t="e">
        <f t="shared" si="49"/>
        <v>#VALUE!</v>
      </c>
      <c r="AP150" s="143" t="e">
        <f t="shared" si="49"/>
        <v>#VALUE!</v>
      </c>
      <c r="AQ150" s="143" t="e">
        <f t="shared" si="49"/>
        <v>#VALUE!</v>
      </c>
      <c r="AR150" s="143" t="e">
        <f t="shared" si="49"/>
        <v>#VALUE!</v>
      </c>
      <c r="AS150" s="143" t="e">
        <f t="shared" si="49"/>
        <v>#VALUE!</v>
      </c>
      <c r="AT150" s="143" t="e">
        <f t="shared" si="49"/>
        <v>#VALUE!</v>
      </c>
      <c r="AU150" s="143" t="e">
        <f t="shared" si="49"/>
        <v>#VALUE!</v>
      </c>
      <c r="AV150" s="143" t="e">
        <f t="shared" si="49"/>
        <v>#VALUE!</v>
      </c>
      <c r="AW150" s="143" t="e">
        <f t="shared" si="49"/>
        <v>#VALUE!</v>
      </c>
      <c r="AX150" s="143" t="e">
        <f t="shared" si="49"/>
        <v>#VALUE!</v>
      </c>
      <c r="AY150" s="143" t="e">
        <f t="shared" si="49"/>
        <v>#VALUE!</v>
      </c>
      <c r="AZ150" s="143" t="e">
        <f t="shared" si="49"/>
        <v>#VALUE!</v>
      </c>
      <c r="BA150" s="143" t="e">
        <f t="shared" si="49"/>
        <v>#VALUE!</v>
      </c>
      <c r="BB150" s="143" t="e">
        <f t="shared" si="49"/>
        <v>#VALUE!</v>
      </c>
      <c r="BC150" s="143" t="e">
        <f t="shared" si="49"/>
        <v>#VALUE!</v>
      </c>
      <c r="BD150" s="143" t="e">
        <f t="shared" si="49"/>
        <v>#VALUE!</v>
      </c>
      <c r="BE150" s="143" t="e">
        <f t="shared" si="49"/>
        <v>#VALUE!</v>
      </c>
      <c r="BF150" s="143" t="e">
        <f t="shared" si="49"/>
        <v>#VALUE!</v>
      </c>
      <c r="BG150" s="143" t="e">
        <f t="shared" si="49"/>
        <v>#VALUE!</v>
      </c>
      <c r="BH150" s="143" t="e">
        <f t="shared" si="49"/>
        <v>#VALUE!</v>
      </c>
      <c r="BI150" s="143" t="e">
        <f t="shared" si="49"/>
        <v>#VALUE!</v>
      </c>
      <c r="BJ150" s="143" t="e">
        <f t="shared" si="49"/>
        <v>#VALUE!</v>
      </c>
      <c r="BK150" s="143" t="e">
        <f t="shared" si="49"/>
        <v>#VALUE!</v>
      </c>
      <c r="BL150" s="143" t="e">
        <f t="shared" si="49"/>
        <v>#VALUE!</v>
      </c>
      <c r="BM150" s="143" t="e">
        <f>IF(COLUMN(BL$150)-COLUMN($L$18)+1&lt;=ROUND($L$18,0)-7,BL$150,0)</f>
        <v>#VALUE!</v>
      </c>
      <c r="BN150" s="95"/>
      <c r="BO150" s="95"/>
      <c r="BP150" s="95"/>
      <c r="BQ150" s="95"/>
      <c r="BR150" s="95"/>
      <c r="BS150" s="95"/>
      <c r="BT150" s="95"/>
      <c r="BU150" s="95"/>
      <c r="BV150" s="95"/>
      <c r="BW150" s="95"/>
      <c r="BX150" s="95"/>
      <c r="BY150" s="95"/>
      <c r="BZ150" s="95"/>
      <c r="CA150" s="95"/>
      <c r="CB150" s="95"/>
      <c r="CC150" s="95"/>
      <c r="CD150" s="95"/>
      <c r="CE150" s="95"/>
      <c r="CF150" s="95"/>
      <c r="CG150" s="95"/>
      <c r="CH150" s="95"/>
      <c r="CI150" s="95"/>
      <c r="CJ150" s="95"/>
      <c r="CK150" s="95"/>
      <c r="CL150" s="95"/>
      <c r="CM150" s="95"/>
      <c r="CN150" s="95"/>
      <c r="CO150" s="95"/>
      <c r="CP150" s="95"/>
      <c r="CQ150" s="95"/>
      <c r="CR150" s="95"/>
      <c r="CS150" s="95"/>
      <c r="CT150" s="95"/>
      <c r="CU150" s="95"/>
      <c r="CV150" s="95"/>
      <c r="CW150" s="95"/>
      <c r="CX150" s="95"/>
      <c r="CY150" s="95"/>
      <c r="CZ150" s="95"/>
      <c r="DA150" s="95"/>
      <c r="DB150" s="95"/>
      <c r="DC150" s="95"/>
      <c r="DD150" s="95"/>
      <c r="DE150" s="95"/>
      <c r="DF150" s="95"/>
      <c r="DG150" s="95"/>
      <c r="DH150" s="95"/>
      <c r="DI150" s="95"/>
      <c r="DJ150" s="95"/>
      <c r="DK150" s="95"/>
      <c r="DL150" s="95"/>
      <c r="DM150" s="95"/>
      <c r="DN150" s="95"/>
      <c r="DO150" s="95"/>
      <c r="DP150" s="95"/>
      <c r="DQ150" s="95"/>
      <c r="DR150" s="95"/>
      <c r="DS150" s="95"/>
      <c r="DT150" s="95"/>
      <c r="DU150" s="95"/>
      <c r="DV150" s="95"/>
      <c r="DW150" s="95"/>
      <c r="DX150" s="95"/>
      <c r="DY150" s="95"/>
      <c r="DZ150" s="95"/>
      <c r="EA150" s="95"/>
      <c r="EB150" s="95"/>
      <c r="EC150" s="95"/>
      <c r="ED150" s="95"/>
      <c r="EE150" s="95"/>
      <c r="EF150" s="95"/>
      <c r="EG150" s="95"/>
      <c r="EH150" s="95"/>
      <c r="EI150" s="95"/>
      <c r="EJ150" s="95"/>
      <c r="EK150" s="95"/>
      <c r="EL150" s="95"/>
      <c r="EM150" s="95"/>
      <c r="EN150" s="95"/>
      <c r="EO150" s="95"/>
      <c r="EP150" s="95"/>
      <c r="EQ150" s="95"/>
      <c r="ER150" s="95"/>
      <c r="ES150" s="95"/>
      <c r="ET150" s="95"/>
      <c r="EU150" s="95"/>
      <c r="EV150" s="95"/>
      <c r="EW150" s="95"/>
      <c r="EX150" s="95"/>
      <c r="EY150" s="95"/>
      <c r="EZ150" s="95"/>
      <c r="FA150" s="95"/>
      <c r="FB150" s="95"/>
      <c r="FC150" s="95"/>
      <c r="FD150" s="95"/>
      <c r="FE150" s="95"/>
      <c r="FF150" s="95"/>
      <c r="FG150" s="95"/>
      <c r="FH150" s="95"/>
      <c r="FI150" s="95"/>
      <c r="FJ150" s="95"/>
      <c r="FK150" s="95"/>
      <c r="FL150" s="95"/>
      <c r="FM150" s="95"/>
      <c r="FN150" s="95"/>
      <c r="FO150" s="95"/>
      <c r="FP150" s="95"/>
      <c r="FQ150" s="95"/>
      <c r="FR150" s="95"/>
      <c r="FS150" s="95"/>
      <c r="FT150" s="95"/>
      <c r="FU150" s="95"/>
      <c r="FV150" s="95"/>
      <c r="FW150" s="95"/>
      <c r="FX150" s="95"/>
      <c r="FY150" s="95"/>
      <c r="FZ150" s="95"/>
      <c r="GA150" s="95"/>
      <c r="GB150" s="95"/>
      <c r="GC150" s="95"/>
      <c r="GD150" s="95"/>
      <c r="GE150" s="95"/>
      <c r="GF150" s="95"/>
      <c r="GG150" s="95"/>
      <c r="GH150" s="95"/>
      <c r="GI150" s="95"/>
      <c r="GJ150" s="95"/>
      <c r="GK150" s="95"/>
      <c r="GL150" s="95"/>
      <c r="GM150" s="95"/>
      <c r="GN150" s="95"/>
      <c r="GO150" s="95"/>
      <c r="GP150" s="95"/>
      <c r="GQ150" s="95"/>
      <c r="GR150" s="95"/>
      <c r="GS150" s="95"/>
      <c r="GT150" s="95"/>
      <c r="GU150" s="95"/>
      <c r="GV150" s="95"/>
      <c r="GW150" s="133"/>
      <c r="GX150" s="133"/>
      <c r="GY150" s="133"/>
      <c r="GZ150" s="133"/>
      <c r="HA150" s="133"/>
      <c r="HB150" s="133"/>
      <c r="HC150" s="133"/>
      <c r="HD150" s="133"/>
      <c r="HE150" s="133"/>
      <c r="HF150" s="133"/>
      <c r="HG150" s="95"/>
      <c r="HH150" s="95"/>
      <c r="HI150" s="95"/>
      <c r="HJ150" s="95"/>
      <c r="HK150" s="95"/>
      <c r="HL150" s="95"/>
      <c r="HM150" s="95"/>
      <c r="HN150" s="95"/>
      <c r="HO150" s="95"/>
      <c r="HP150" s="95"/>
      <c r="HQ150" s="95"/>
      <c r="HR150" s="95"/>
      <c r="HS150" s="95"/>
      <c r="HT150" s="95"/>
      <c r="HU150" s="95"/>
      <c r="HV150" s="95"/>
      <c r="HW150" s="95"/>
      <c r="HX150" s="95"/>
      <c r="HY150" s="95"/>
      <c r="HZ150" s="95"/>
      <c r="IA150" s="95"/>
      <c r="IB150" s="95"/>
      <c r="IC150" s="95"/>
      <c r="ID150" s="95"/>
      <c r="IE150" s="95"/>
      <c r="IF150" s="95"/>
      <c r="IG150" s="95"/>
      <c r="IH150" s="95"/>
      <c r="II150" s="95"/>
      <c r="IJ150" s="95"/>
      <c r="IK150" s="95"/>
      <c r="IL150" s="95"/>
      <c r="IM150" s="95"/>
      <c r="IN150" s="95"/>
      <c r="IO150" s="95"/>
      <c r="IP150" s="95"/>
      <c r="IQ150" s="95"/>
      <c r="IR150" s="95"/>
      <c r="IS150" s="95"/>
      <c r="IT150" s="95"/>
      <c r="IU150" s="95"/>
      <c r="IV150" s="95"/>
      <c r="IW150" s="95"/>
      <c r="IX150" s="95"/>
      <c r="IY150" s="95"/>
      <c r="IZ150" s="95"/>
      <c r="JA150" s="95"/>
      <c r="JB150" s="95"/>
      <c r="JC150" s="95"/>
      <c r="JD150" s="95"/>
      <c r="JE150" s="95"/>
      <c r="JF150" s="95"/>
      <c r="JG150" s="95"/>
      <c r="JH150" s="95"/>
      <c r="JI150" s="95"/>
      <c r="JJ150" s="95"/>
      <c r="JK150" s="95"/>
      <c r="JL150" s="95"/>
      <c r="JM150" s="95"/>
      <c r="JN150" s="95"/>
      <c r="JO150" s="95"/>
      <c r="JP150" s="95"/>
      <c r="JQ150" s="95"/>
      <c r="JR150" s="95"/>
      <c r="JS150" s="95"/>
      <c r="JT150" s="95"/>
      <c r="JU150" s="95"/>
      <c r="JV150" s="95"/>
      <c r="JW150" s="95"/>
      <c r="JX150" s="95"/>
      <c r="JY150" s="95"/>
      <c r="JZ150" s="95"/>
      <c r="KA150" s="95"/>
      <c r="KB150" s="95"/>
      <c r="KC150" s="95"/>
      <c r="KD150" s="95"/>
      <c r="KE150" s="95"/>
      <c r="KF150" s="95"/>
      <c r="KG150" s="95"/>
      <c r="KH150" s="95"/>
      <c r="KI150" s="95"/>
      <c r="KJ150" s="95"/>
      <c r="KK150" s="95"/>
      <c r="KL150" s="95"/>
      <c r="KM150" s="95"/>
      <c r="KN150" s="95"/>
      <c r="KO150" s="95"/>
      <c r="KP150" s="95"/>
      <c r="KQ150" s="95"/>
      <c r="KR150" s="95"/>
      <c r="KS150" s="95"/>
      <c r="KT150" s="95"/>
      <c r="KU150" s="95"/>
      <c r="KV150" s="95"/>
      <c r="KW150" s="95"/>
      <c r="KX150" s="95"/>
      <c r="KY150" s="95"/>
      <c r="KZ150" s="95"/>
      <c r="LA150" s="95"/>
      <c r="LB150" s="95"/>
      <c r="LC150" s="95"/>
      <c r="LD150" s="95"/>
      <c r="LE150" s="95"/>
      <c r="LF150" s="95"/>
      <c r="LG150" s="95"/>
      <c r="LH150" s="95"/>
      <c r="LI150" s="95"/>
      <c r="LJ150" s="95"/>
      <c r="LK150" s="95"/>
      <c r="LL150" s="95"/>
      <c r="LM150" s="95"/>
      <c r="LN150" s="95"/>
      <c r="LO150" s="95"/>
      <c r="LP150" s="95"/>
      <c r="LQ150" s="95"/>
      <c r="LR150" s="95"/>
      <c r="LS150" s="95"/>
    </row>
    <row r="151" spans="2:331" s="85" customFormat="1" ht="29.55" customHeight="1">
      <c r="B151" s="86"/>
      <c r="C151" s="1815"/>
      <c r="D151" s="1815"/>
      <c r="E151" s="1815"/>
      <c r="F151" s="143">
        <v>0</v>
      </c>
      <c r="G151" s="143" t="e">
        <f>IF(COLUMN(F$151)-COLUMN($L$18)+1&lt;=ROUND($L$18,0)-7,F$151,0)</f>
        <v>#VALUE!</v>
      </c>
      <c r="H151" s="143" t="e">
        <f t="shared" ref="H151:BL151" si="50">IF(COLUMN(G$151)-COLUMN($L$18)+1&lt;=ROUND($L$18,0)-7,G$151,0)</f>
        <v>#VALUE!</v>
      </c>
      <c r="I151" s="143" t="e">
        <f t="shared" si="50"/>
        <v>#VALUE!</v>
      </c>
      <c r="J151" s="143" t="e">
        <f t="shared" si="50"/>
        <v>#VALUE!</v>
      </c>
      <c r="K151" s="143" t="e">
        <f t="shared" si="50"/>
        <v>#VALUE!</v>
      </c>
      <c r="L151" s="143" t="e">
        <f t="shared" si="50"/>
        <v>#VALUE!</v>
      </c>
      <c r="M151" s="143" t="e">
        <f t="shared" si="50"/>
        <v>#VALUE!</v>
      </c>
      <c r="N151" s="143" t="e">
        <f t="shared" si="50"/>
        <v>#VALUE!</v>
      </c>
      <c r="O151" s="143" t="e">
        <f t="shared" si="50"/>
        <v>#VALUE!</v>
      </c>
      <c r="P151" s="143" t="e">
        <f t="shared" si="50"/>
        <v>#VALUE!</v>
      </c>
      <c r="Q151" s="143" t="e">
        <f t="shared" si="50"/>
        <v>#VALUE!</v>
      </c>
      <c r="R151" s="143" t="e">
        <f t="shared" si="50"/>
        <v>#VALUE!</v>
      </c>
      <c r="S151" s="143" t="e">
        <f t="shared" si="50"/>
        <v>#VALUE!</v>
      </c>
      <c r="T151" s="143" t="e">
        <f t="shared" si="50"/>
        <v>#VALUE!</v>
      </c>
      <c r="U151" s="143" t="e">
        <f t="shared" si="50"/>
        <v>#VALUE!</v>
      </c>
      <c r="V151" s="143" t="e">
        <f t="shared" si="50"/>
        <v>#VALUE!</v>
      </c>
      <c r="W151" s="143" t="e">
        <f t="shared" si="50"/>
        <v>#VALUE!</v>
      </c>
      <c r="X151" s="143" t="e">
        <f t="shared" si="50"/>
        <v>#VALUE!</v>
      </c>
      <c r="Y151" s="143" t="e">
        <f t="shared" si="50"/>
        <v>#VALUE!</v>
      </c>
      <c r="Z151" s="143" t="e">
        <f t="shared" si="50"/>
        <v>#VALUE!</v>
      </c>
      <c r="AA151" s="143" t="e">
        <f t="shared" si="50"/>
        <v>#VALUE!</v>
      </c>
      <c r="AB151" s="143" t="e">
        <f t="shared" si="50"/>
        <v>#VALUE!</v>
      </c>
      <c r="AC151" s="143" t="e">
        <f t="shared" si="50"/>
        <v>#VALUE!</v>
      </c>
      <c r="AD151" s="143" t="e">
        <f t="shared" si="50"/>
        <v>#VALUE!</v>
      </c>
      <c r="AE151" s="143" t="e">
        <f t="shared" si="50"/>
        <v>#VALUE!</v>
      </c>
      <c r="AF151" s="143" t="e">
        <f t="shared" si="50"/>
        <v>#VALUE!</v>
      </c>
      <c r="AG151" s="143" t="e">
        <f t="shared" si="50"/>
        <v>#VALUE!</v>
      </c>
      <c r="AH151" s="143" t="e">
        <f t="shared" si="50"/>
        <v>#VALUE!</v>
      </c>
      <c r="AI151" s="143" t="e">
        <f t="shared" si="50"/>
        <v>#VALUE!</v>
      </c>
      <c r="AJ151" s="143" t="e">
        <f t="shared" si="50"/>
        <v>#VALUE!</v>
      </c>
      <c r="AK151" s="143" t="e">
        <f t="shared" si="50"/>
        <v>#VALUE!</v>
      </c>
      <c r="AL151" s="143" t="e">
        <f t="shared" si="50"/>
        <v>#VALUE!</v>
      </c>
      <c r="AM151" s="143" t="e">
        <f t="shared" si="50"/>
        <v>#VALUE!</v>
      </c>
      <c r="AN151" s="143" t="e">
        <f t="shared" si="50"/>
        <v>#VALUE!</v>
      </c>
      <c r="AO151" s="143" t="e">
        <f t="shared" si="50"/>
        <v>#VALUE!</v>
      </c>
      <c r="AP151" s="143" t="e">
        <f t="shared" si="50"/>
        <v>#VALUE!</v>
      </c>
      <c r="AQ151" s="143" t="e">
        <f t="shared" si="50"/>
        <v>#VALUE!</v>
      </c>
      <c r="AR151" s="143" t="e">
        <f t="shared" si="50"/>
        <v>#VALUE!</v>
      </c>
      <c r="AS151" s="143" t="e">
        <f t="shared" si="50"/>
        <v>#VALUE!</v>
      </c>
      <c r="AT151" s="143" t="e">
        <f t="shared" si="50"/>
        <v>#VALUE!</v>
      </c>
      <c r="AU151" s="143" t="e">
        <f t="shared" si="50"/>
        <v>#VALUE!</v>
      </c>
      <c r="AV151" s="143" t="e">
        <f t="shared" si="50"/>
        <v>#VALUE!</v>
      </c>
      <c r="AW151" s="143" t="e">
        <f t="shared" si="50"/>
        <v>#VALUE!</v>
      </c>
      <c r="AX151" s="143" t="e">
        <f t="shared" si="50"/>
        <v>#VALUE!</v>
      </c>
      <c r="AY151" s="143" t="e">
        <f t="shared" si="50"/>
        <v>#VALUE!</v>
      </c>
      <c r="AZ151" s="143" t="e">
        <f t="shared" si="50"/>
        <v>#VALUE!</v>
      </c>
      <c r="BA151" s="143" t="e">
        <f t="shared" si="50"/>
        <v>#VALUE!</v>
      </c>
      <c r="BB151" s="143" t="e">
        <f t="shared" si="50"/>
        <v>#VALUE!</v>
      </c>
      <c r="BC151" s="143" t="e">
        <f t="shared" si="50"/>
        <v>#VALUE!</v>
      </c>
      <c r="BD151" s="143" t="e">
        <f t="shared" si="50"/>
        <v>#VALUE!</v>
      </c>
      <c r="BE151" s="143" t="e">
        <f t="shared" si="50"/>
        <v>#VALUE!</v>
      </c>
      <c r="BF151" s="143" t="e">
        <f t="shared" si="50"/>
        <v>#VALUE!</v>
      </c>
      <c r="BG151" s="143" t="e">
        <f t="shared" si="50"/>
        <v>#VALUE!</v>
      </c>
      <c r="BH151" s="143" t="e">
        <f t="shared" si="50"/>
        <v>#VALUE!</v>
      </c>
      <c r="BI151" s="143" t="e">
        <f t="shared" si="50"/>
        <v>#VALUE!</v>
      </c>
      <c r="BJ151" s="143" t="e">
        <f t="shared" si="50"/>
        <v>#VALUE!</v>
      </c>
      <c r="BK151" s="143" t="e">
        <f t="shared" si="50"/>
        <v>#VALUE!</v>
      </c>
      <c r="BL151" s="143" t="e">
        <f t="shared" si="50"/>
        <v>#VALUE!</v>
      </c>
      <c r="BM151" s="143" t="e">
        <f>IF(COLUMN(BL$151)-COLUMN($L$18)+1&lt;=ROUND($L$18,0)-7,BL$151,0)</f>
        <v>#VALUE!</v>
      </c>
      <c r="BN151" s="95"/>
      <c r="BO151" s="95"/>
      <c r="BP151" s="95"/>
      <c r="BQ151" s="95"/>
      <c r="BR151" s="95"/>
      <c r="BS151" s="95"/>
      <c r="BT151" s="95"/>
      <c r="BU151" s="95"/>
      <c r="BV151" s="95"/>
      <c r="BW151" s="95"/>
      <c r="BX151" s="95"/>
      <c r="BY151" s="95"/>
      <c r="BZ151" s="95"/>
      <c r="CA151" s="95"/>
      <c r="CB151" s="95"/>
      <c r="CC151" s="95"/>
      <c r="CD151" s="95"/>
      <c r="CE151" s="95"/>
      <c r="CF151" s="95"/>
      <c r="CG151" s="95"/>
      <c r="CH151" s="95"/>
      <c r="CI151" s="95"/>
      <c r="CJ151" s="95"/>
      <c r="CK151" s="95"/>
      <c r="CL151" s="95"/>
      <c r="CM151" s="95"/>
      <c r="CN151" s="95"/>
      <c r="CO151" s="95"/>
      <c r="CP151" s="95"/>
      <c r="CQ151" s="95"/>
      <c r="CR151" s="95"/>
      <c r="CS151" s="95"/>
      <c r="CT151" s="95"/>
      <c r="CU151" s="95"/>
      <c r="CV151" s="95"/>
      <c r="CW151" s="95"/>
      <c r="CX151" s="95"/>
      <c r="CY151" s="95"/>
      <c r="CZ151" s="95"/>
      <c r="DA151" s="95"/>
      <c r="DB151" s="95"/>
      <c r="DC151" s="95"/>
      <c r="DD151" s="95"/>
      <c r="DE151" s="95"/>
      <c r="DF151" s="95"/>
      <c r="DG151" s="95"/>
      <c r="DH151" s="95"/>
      <c r="DI151" s="95"/>
      <c r="DJ151" s="95"/>
      <c r="DK151" s="95"/>
      <c r="DL151" s="95"/>
      <c r="DM151" s="95"/>
      <c r="DN151" s="95"/>
      <c r="DO151" s="95"/>
      <c r="DP151" s="95"/>
      <c r="DQ151" s="95"/>
      <c r="DR151" s="95"/>
      <c r="DS151" s="95"/>
      <c r="DT151" s="95"/>
      <c r="DU151" s="95"/>
      <c r="DV151" s="95"/>
      <c r="DW151" s="95"/>
      <c r="DX151" s="95"/>
      <c r="DY151" s="95"/>
      <c r="DZ151" s="95"/>
      <c r="EA151" s="95"/>
      <c r="EB151" s="95"/>
      <c r="EC151" s="95"/>
      <c r="ED151" s="95"/>
      <c r="EE151" s="95"/>
      <c r="EF151" s="95"/>
      <c r="EG151" s="95"/>
      <c r="EH151" s="95"/>
      <c r="EI151" s="95"/>
      <c r="EJ151" s="95"/>
      <c r="EK151" s="95"/>
      <c r="EL151" s="95"/>
      <c r="EM151" s="95"/>
      <c r="EN151" s="95"/>
      <c r="EO151" s="95"/>
      <c r="EP151" s="95"/>
      <c r="EQ151" s="95"/>
      <c r="ER151" s="95"/>
      <c r="ES151" s="95"/>
      <c r="ET151" s="95"/>
      <c r="EU151" s="95"/>
      <c r="EV151" s="95"/>
      <c r="EW151" s="95"/>
      <c r="EX151" s="95"/>
      <c r="EY151" s="95"/>
      <c r="EZ151" s="95"/>
      <c r="FA151" s="95"/>
      <c r="FB151" s="95"/>
      <c r="FC151" s="95"/>
      <c r="FD151" s="95"/>
      <c r="FE151" s="95"/>
      <c r="FF151" s="95"/>
      <c r="FG151" s="95"/>
      <c r="FH151" s="95"/>
      <c r="FI151" s="95"/>
      <c r="FJ151" s="95"/>
      <c r="FK151" s="95"/>
      <c r="FL151" s="95"/>
      <c r="FM151" s="95"/>
      <c r="FN151" s="95"/>
      <c r="FO151" s="95"/>
      <c r="FP151" s="95"/>
      <c r="FQ151" s="95"/>
      <c r="FR151" s="95"/>
      <c r="FS151" s="95"/>
      <c r="FT151" s="95"/>
      <c r="FU151" s="95"/>
      <c r="FV151" s="95"/>
      <c r="FW151" s="95"/>
      <c r="FX151" s="95"/>
      <c r="FY151" s="95"/>
      <c r="FZ151" s="95"/>
      <c r="GA151" s="95"/>
      <c r="GB151" s="95"/>
      <c r="GC151" s="95"/>
      <c r="GD151" s="95"/>
      <c r="GE151" s="95"/>
      <c r="GF151" s="95"/>
      <c r="GG151" s="95"/>
      <c r="GH151" s="95"/>
      <c r="GI151" s="95"/>
      <c r="GJ151" s="95"/>
      <c r="GK151" s="95"/>
      <c r="GL151" s="95"/>
      <c r="GM151" s="95"/>
      <c r="GN151" s="95"/>
      <c r="GO151" s="95"/>
      <c r="GP151" s="95"/>
      <c r="GQ151" s="95"/>
      <c r="GR151" s="95"/>
      <c r="GS151" s="95"/>
      <c r="GT151" s="95"/>
      <c r="GU151" s="95"/>
      <c r="GV151" s="95"/>
      <c r="GW151" s="133"/>
      <c r="GX151" s="133"/>
      <c r="GY151" s="133"/>
      <c r="GZ151" s="133"/>
      <c r="HA151" s="133"/>
      <c r="HB151" s="133"/>
      <c r="HC151" s="133"/>
      <c r="HD151" s="133"/>
      <c r="HE151" s="133"/>
      <c r="HF151" s="133"/>
      <c r="HG151" s="95"/>
      <c r="HH151" s="95"/>
      <c r="HI151" s="95"/>
      <c r="HJ151" s="95"/>
      <c r="HK151" s="95"/>
      <c r="HL151" s="95"/>
      <c r="HM151" s="95"/>
      <c r="HN151" s="95"/>
      <c r="HO151" s="95"/>
      <c r="HP151" s="95"/>
      <c r="HQ151" s="95"/>
      <c r="HR151" s="95"/>
      <c r="HS151" s="95"/>
      <c r="HT151" s="95"/>
      <c r="HU151" s="95"/>
      <c r="HV151" s="95"/>
      <c r="HW151" s="95"/>
      <c r="HX151" s="95"/>
      <c r="HY151" s="95"/>
      <c r="HZ151" s="95"/>
      <c r="IA151" s="95"/>
      <c r="IB151" s="95"/>
      <c r="IC151" s="95"/>
      <c r="ID151" s="95"/>
      <c r="IE151" s="95"/>
      <c r="IF151" s="95"/>
      <c r="IG151" s="95"/>
      <c r="IH151" s="95"/>
      <c r="II151" s="95"/>
      <c r="IJ151" s="95"/>
      <c r="IK151" s="95"/>
      <c r="IL151" s="95"/>
      <c r="IM151" s="95"/>
      <c r="IN151" s="95"/>
      <c r="IO151" s="95"/>
      <c r="IP151" s="95"/>
      <c r="IQ151" s="95"/>
      <c r="IR151" s="95"/>
      <c r="IS151" s="95"/>
      <c r="IT151" s="95"/>
      <c r="IU151" s="95"/>
      <c r="IV151" s="95"/>
      <c r="IW151" s="95"/>
      <c r="IX151" s="95"/>
      <c r="IY151" s="95"/>
      <c r="IZ151" s="95"/>
      <c r="JA151" s="95"/>
      <c r="JB151" s="95"/>
      <c r="JC151" s="95"/>
      <c r="JD151" s="95"/>
      <c r="JE151" s="95"/>
      <c r="JF151" s="95"/>
      <c r="JG151" s="95"/>
      <c r="JH151" s="95"/>
      <c r="JI151" s="95"/>
      <c r="JJ151" s="95"/>
      <c r="JK151" s="95"/>
      <c r="JL151" s="95"/>
      <c r="JM151" s="95"/>
      <c r="JN151" s="95"/>
      <c r="JO151" s="95"/>
      <c r="JP151" s="95"/>
      <c r="JQ151" s="95"/>
      <c r="JR151" s="95"/>
      <c r="JS151" s="95"/>
      <c r="JT151" s="95"/>
      <c r="JU151" s="95"/>
      <c r="JV151" s="95"/>
      <c r="JW151" s="95"/>
      <c r="JX151" s="95"/>
      <c r="JY151" s="95"/>
      <c r="JZ151" s="95"/>
      <c r="KA151" s="95"/>
      <c r="KB151" s="95"/>
      <c r="KC151" s="95"/>
      <c r="KD151" s="95"/>
      <c r="KE151" s="95"/>
      <c r="KF151" s="95"/>
      <c r="KG151" s="95"/>
      <c r="KH151" s="95"/>
      <c r="KI151" s="95"/>
      <c r="KJ151" s="95"/>
      <c r="KK151" s="95"/>
      <c r="KL151" s="95"/>
      <c r="KM151" s="95"/>
      <c r="KN151" s="95"/>
      <c r="KO151" s="95"/>
      <c r="KP151" s="95"/>
      <c r="KQ151" s="95"/>
      <c r="KR151" s="95"/>
      <c r="KS151" s="95"/>
      <c r="KT151" s="95"/>
      <c r="KU151" s="95"/>
      <c r="KV151" s="95"/>
      <c r="KW151" s="95"/>
      <c r="KX151" s="95"/>
      <c r="KY151" s="95"/>
      <c r="KZ151" s="95"/>
      <c r="LA151" s="95"/>
      <c r="LB151" s="95"/>
      <c r="LC151" s="95"/>
      <c r="LD151" s="95"/>
      <c r="LE151" s="95"/>
      <c r="LF151" s="95"/>
      <c r="LG151" s="95"/>
      <c r="LH151" s="95"/>
      <c r="LI151" s="95"/>
      <c r="LJ151" s="95"/>
      <c r="LK151" s="95"/>
      <c r="LL151" s="95"/>
      <c r="LM151" s="95"/>
      <c r="LN151" s="95"/>
      <c r="LO151" s="95"/>
      <c r="LP151" s="95"/>
      <c r="LQ151" s="95"/>
      <c r="LR151" s="95"/>
      <c r="LS151" s="95"/>
    </row>
    <row r="152" spans="2:331" s="85" customFormat="1" ht="29.55" customHeight="1">
      <c r="B152" s="86"/>
      <c r="C152" s="1815"/>
      <c r="D152" s="1815"/>
      <c r="E152" s="1815"/>
      <c r="F152" s="143">
        <v>0</v>
      </c>
      <c r="G152" s="143" t="e">
        <f>IF(COLUMN(F$152)-COLUMN($L$18)+1&lt;=ROUND($L$18,0)-7,F$152,0)</f>
        <v>#VALUE!</v>
      </c>
      <c r="H152" s="143" t="e">
        <f t="shared" ref="H152:BL152" si="51">IF(COLUMN(G$152)-COLUMN($L$18)+1&lt;=ROUND($L$18,0)-7,G$152,0)</f>
        <v>#VALUE!</v>
      </c>
      <c r="I152" s="143" t="e">
        <f t="shared" si="51"/>
        <v>#VALUE!</v>
      </c>
      <c r="J152" s="143" t="e">
        <f t="shared" si="51"/>
        <v>#VALUE!</v>
      </c>
      <c r="K152" s="143" t="e">
        <f t="shared" si="51"/>
        <v>#VALUE!</v>
      </c>
      <c r="L152" s="143" t="e">
        <f t="shared" si="51"/>
        <v>#VALUE!</v>
      </c>
      <c r="M152" s="143" t="e">
        <f t="shared" si="51"/>
        <v>#VALUE!</v>
      </c>
      <c r="N152" s="143" t="e">
        <f t="shared" si="51"/>
        <v>#VALUE!</v>
      </c>
      <c r="O152" s="143" t="e">
        <f t="shared" si="51"/>
        <v>#VALUE!</v>
      </c>
      <c r="P152" s="143" t="e">
        <f t="shared" si="51"/>
        <v>#VALUE!</v>
      </c>
      <c r="Q152" s="143" t="e">
        <f t="shared" si="51"/>
        <v>#VALUE!</v>
      </c>
      <c r="R152" s="143" t="e">
        <f t="shared" si="51"/>
        <v>#VALUE!</v>
      </c>
      <c r="S152" s="143" t="e">
        <f t="shared" si="51"/>
        <v>#VALUE!</v>
      </c>
      <c r="T152" s="143" t="e">
        <f t="shared" si="51"/>
        <v>#VALUE!</v>
      </c>
      <c r="U152" s="143" t="e">
        <f t="shared" si="51"/>
        <v>#VALUE!</v>
      </c>
      <c r="V152" s="143" t="e">
        <f t="shared" si="51"/>
        <v>#VALUE!</v>
      </c>
      <c r="W152" s="143" t="e">
        <f t="shared" si="51"/>
        <v>#VALUE!</v>
      </c>
      <c r="X152" s="143" t="e">
        <f t="shared" si="51"/>
        <v>#VALUE!</v>
      </c>
      <c r="Y152" s="143" t="e">
        <f t="shared" si="51"/>
        <v>#VALUE!</v>
      </c>
      <c r="Z152" s="143" t="e">
        <f t="shared" si="51"/>
        <v>#VALUE!</v>
      </c>
      <c r="AA152" s="143" t="e">
        <f t="shared" si="51"/>
        <v>#VALUE!</v>
      </c>
      <c r="AB152" s="143" t="e">
        <f t="shared" si="51"/>
        <v>#VALUE!</v>
      </c>
      <c r="AC152" s="143" t="e">
        <f t="shared" si="51"/>
        <v>#VALUE!</v>
      </c>
      <c r="AD152" s="143" t="e">
        <f t="shared" si="51"/>
        <v>#VALUE!</v>
      </c>
      <c r="AE152" s="143" t="e">
        <f t="shared" si="51"/>
        <v>#VALUE!</v>
      </c>
      <c r="AF152" s="143" t="e">
        <f t="shared" si="51"/>
        <v>#VALUE!</v>
      </c>
      <c r="AG152" s="143" t="e">
        <f t="shared" si="51"/>
        <v>#VALUE!</v>
      </c>
      <c r="AH152" s="143" t="e">
        <f t="shared" si="51"/>
        <v>#VALUE!</v>
      </c>
      <c r="AI152" s="143" t="e">
        <f t="shared" si="51"/>
        <v>#VALUE!</v>
      </c>
      <c r="AJ152" s="143" t="e">
        <f t="shared" si="51"/>
        <v>#VALUE!</v>
      </c>
      <c r="AK152" s="143" t="e">
        <f t="shared" si="51"/>
        <v>#VALUE!</v>
      </c>
      <c r="AL152" s="143" t="e">
        <f t="shared" si="51"/>
        <v>#VALUE!</v>
      </c>
      <c r="AM152" s="143" t="e">
        <f t="shared" si="51"/>
        <v>#VALUE!</v>
      </c>
      <c r="AN152" s="143" t="e">
        <f t="shared" si="51"/>
        <v>#VALUE!</v>
      </c>
      <c r="AO152" s="143" t="e">
        <f t="shared" si="51"/>
        <v>#VALUE!</v>
      </c>
      <c r="AP152" s="143" t="e">
        <f t="shared" si="51"/>
        <v>#VALUE!</v>
      </c>
      <c r="AQ152" s="143" t="e">
        <f t="shared" si="51"/>
        <v>#VALUE!</v>
      </c>
      <c r="AR152" s="143" t="e">
        <f t="shared" si="51"/>
        <v>#VALUE!</v>
      </c>
      <c r="AS152" s="143" t="e">
        <f t="shared" si="51"/>
        <v>#VALUE!</v>
      </c>
      <c r="AT152" s="143" t="e">
        <f t="shared" si="51"/>
        <v>#VALUE!</v>
      </c>
      <c r="AU152" s="143" t="e">
        <f t="shared" si="51"/>
        <v>#VALUE!</v>
      </c>
      <c r="AV152" s="143" t="e">
        <f t="shared" si="51"/>
        <v>#VALUE!</v>
      </c>
      <c r="AW152" s="143" t="e">
        <f t="shared" si="51"/>
        <v>#VALUE!</v>
      </c>
      <c r="AX152" s="143" t="e">
        <f t="shared" si="51"/>
        <v>#VALUE!</v>
      </c>
      <c r="AY152" s="143" t="e">
        <f t="shared" si="51"/>
        <v>#VALUE!</v>
      </c>
      <c r="AZ152" s="143" t="e">
        <f t="shared" si="51"/>
        <v>#VALUE!</v>
      </c>
      <c r="BA152" s="143" t="e">
        <f t="shared" si="51"/>
        <v>#VALUE!</v>
      </c>
      <c r="BB152" s="143" t="e">
        <f t="shared" si="51"/>
        <v>#VALUE!</v>
      </c>
      <c r="BC152" s="143" t="e">
        <f t="shared" si="51"/>
        <v>#VALUE!</v>
      </c>
      <c r="BD152" s="143" t="e">
        <f t="shared" si="51"/>
        <v>#VALUE!</v>
      </c>
      <c r="BE152" s="143" t="e">
        <f t="shared" si="51"/>
        <v>#VALUE!</v>
      </c>
      <c r="BF152" s="143" t="e">
        <f t="shared" si="51"/>
        <v>#VALUE!</v>
      </c>
      <c r="BG152" s="143" t="e">
        <f t="shared" si="51"/>
        <v>#VALUE!</v>
      </c>
      <c r="BH152" s="143" t="e">
        <f t="shared" si="51"/>
        <v>#VALUE!</v>
      </c>
      <c r="BI152" s="143" t="e">
        <f t="shared" si="51"/>
        <v>#VALUE!</v>
      </c>
      <c r="BJ152" s="143" t="e">
        <f t="shared" si="51"/>
        <v>#VALUE!</v>
      </c>
      <c r="BK152" s="143" t="e">
        <f t="shared" si="51"/>
        <v>#VALUE!</v>
      </c>
      <c r="BL152" s="143" t="e">
        <f t="shared" si="51"/>
        <v>#VALUE!</v>
      </c>
      <c r="BM152" s="143" t="e">
        <f>IF(COLUMN(BL$152)-COLUMN($L$18)+1&lt;=ROUND($L$18,0)-7,BL$152,0)</f>
        <v>#VALUE!</v>
      </c>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95"/>
      <c r="GQ152" s="95"/>
      <c r="GR152" s="95"/>
      <c r="GS152" s="95"/>
      <c r="GT152" s="95"/>
      <c r="GU152" s="95"/>
      <c r="GV152" s="95"/>
      <c r="GW152" s="133"/>
      <c r="GX152" s="133"/>
      <c r="GY152" s="133"/>
      <c r="GZ152" s="133"/>
      <c r="HA152" s="133"/>
      <c r="HB152" s="133"/>
      <c r="HC152" s="133"/>
      <c r="HD152" s="133"/>
      <c r="HE152" s="133"/>
      <c r="HF152" s="133"/>
      <c r="HG152" s="95"/>
      <c r="HH152" s="95"/>
      <c r="HI152" s="95"/>
      <c r="HJ152" s="95"/>
      <c r="HK152" s="95"/>
      <c r="HL152" s="95"/>
      <c r="HM152" s="95"/>
      <c r="HN152" s="95"/>
      <c r="HO152" s="95"/>
      <c r="HP152" s="95"/>
      <c r="HQ152" s="95"/>
      <c r="HR152" s="95"/>
      <c r="HS152" s="95"/>
      <c r="HT152" s="95"/>
      <c r="HU152" s="95"/>
      <c r="HV152" s="95"/>
      <c r="HW152" s="95"/>
      <c r="HX152" s="95"/>
      <c r="HY152" s="95"/>
      <c r="HZ152" s="95"/>
      <c r="IA152" s="95"/>
      <c r="IB152" s="95"/>
      <c r="IC152" s="95"/>
      <c r="ID152" s="95"/>
      <c r="IE152" s="95"/>
      <c r="IF152" s="95"/>
      <c r="IG152" s="95"/>
      <c r="IH152" s="95"/>
      <c r="II152" s="95"/>
      <c r="IJ152" s="95"/>
      <c r="IK152" s="95"/>
      <c r="IL152" s="95"/>
      <c r="IM152" s="95"/>
      <c r="IN152" s="95"/>
      <c r="IO152" s="95"/>
      <c r="IP152" s="95"/>
      <c r="IQ152" s="95"/>
      <c r="IR152" s="95"/>
      <c r="IS152" s="95"/>
      <c r="IT152" s="95"/>
      <c r="IU152" s="95"/>
      <c r="IV152" s="95"/>
      <c r="IW152" s="95"/>
      <c r="IX152" s="95"/>
      <c r="IY152" s="95"/>
      <c r="IZ152" s="95"/>
      <c r="JA152" s="95"/>
      <c r="JB152" s="95"/>
      <c r="JC152" s="95"/>
      <c r="JD152" s="95"/>
      <c r="JE152" s="95"/>
      <c r="JF152" s="95"/>
      <c r="JG152" s="95"/>
      <c r="JH152" s="95"/>
      <c r="JI152" s="95"/>
      <c r="JJ152" s="95"/>
      <c r="JK152" s="95"/>
      <c r="JL152" s="95"/>
      <c r="JM152" s="95"/>
      <c r="JN152" s="95"/>
      <c r="JO152" s="95"/>
      <c r="JP152" s="95"/>
      <c r="JQ152" s="95"/>
      <c r="JR152" s="95"/>
      <c r="JS152" s="95"/>
      <c r="JT152" s="95"/>
      <c r="JU152" s="95"/>
      <c r="JV152" s="95"/>
      <c r="JW152" s="95"/>
      <c r="JX152" s="95"/>
      <c r="JY152" s="95"/>
      <c r="JZ152" s="95"/>
      <c r="KA152" s="95"/>
      <c r="KB152" s="95"/>
      <c r="KC152" s="95"/>
      <c r="KD152" s="95"/>
      <c r="KE152" s="95"/>
      <c r="KF152" s="95"/>
      <c r="KG152" s="95"/>
      <c r="KH152" s="95"/>
      <c r="KI152" s="95"/>
      <c r="KJ152" s="95"/>
      <c r="KK152" s="95"/>
      <c r="KL152" s="95"/>
      <c r="KM152" s="95"/>
      <c r="KN152" s="95"/>
      <c r="KO152" s="95"/>
      <c r="KP152" s="95"/>
      <c r="KQ152" s="95"/>
      <c r="KR152" s="95"/>
      <c r="KS152" s="95"/>
      <c r="KT152" s="95"/>
      <c r="KU152" s="95"/>
      <c r="KV152" s="95"/>
      <c r="KW152" s="95"/>
      <c r="KX152" s="95"/>
      <c r="KY152" s="95"/>
      <c r="KZ152" s="95"/>
      <c r="LA152" s="95"/>
      <c r="LB152" s="95"/>
      <c r="LC152" s="95"/>
      <c r="LD152" s="95"/>
      <c r="LE152" s="95"/>
      <c r="LF152" s="95"/>
      <c r="LG152" s="95"/>
      <c r="LH152" s="95"/>
      <c r="LI152" s="95"/>
      <c r="LJ152" s="95"/>
      <c r="LK152" s="95"/>
      <c r="LL152" s="95"/>
      <c r="LM152" s="95"/>
      <c r="LN152" s="95"/>
      <c r="LO152" s="95"/>
      <c r="LP152" s="95"/>
      <c r="LQ152" s="95"/>
      <c r="LR152" s="95"/>
      <c r="LS152" s="95"/>
    </row>
    <row r="153" spans="2:331" s="133" customFormat="1"/>
    <row r="154" spans="2:331" s="133" customFormat="1"/>
    <row r="155" spans="2:331" s="133" customFormat="1"/>
    <row r="156" spans="2:331" s="133" customFormat="1"/>
    <row r="157" spans="2:331" s="133" customFormat="1"/>
    <row r="158" spans="2:331" s="133" customFormat="1"/>
    <row r="159" spans="2:331" s="133" customFormat="1"/>
    <row r="160" spans="2:331" s="133" customFormat="1"/>
    <row r="161" s="133" customFormat="1"/>
    <row r="162" s="133" customFormat="1"/>
    <row r="163" s="133" customFormat="1"/>
    <row r="164" s="133" customFormat="1"/>
    <row r="165" s="133" customFormat="1"/>
    <row r="166" s="133" customFormat="1"/>
    <row r="167" s="133" customFormat="1"/>
    <row r="168" s="133" customFormat="1"/>
    <row r="169" s="133" customFormat="1"/>
    <row r="170" s="133" customFormat="1"/>
    <row r="171" s="133" customFormat="1"/>
    <row r="172" s="133" customFormat="1"/>
    <row r="173" s="133" customFormat="1"/>
    <row r="174" s="133" customFormat="1"/>
    <row r="175" s="133" customFormat="1"/>
    <row r="176" s="133" customFormat="1"/>
    <row r="177" s="133" customFormat="1"/>
    <row r="178" s="133" customFormat="1"/>
    <row r="179" s="133" customFormat="1"/>
    <row r="180" s="133" customFormat="1"/>
    <row r="181" s="133" customFormat="1"/>
    <row r="182" s="133" customFormat="1"/>
    <row r="183" s="133" customFormat="1"/>
    <row r="184" s="133" customFormat="1"/>
    <row r="185" s="133" customFormat="1"/>
    <row r="186" s="133" customFormat="1"/>
    <row r="187" s="133" customFormat="1"/>
    <row r="188" s="133" customFormat="1"/>
    <row r="189" s="133" customFormat="1"/>
    <row r="190" s="133" customFormat="1"/>
    <row r="191" s="133" customFormat="1"/>
    <row r="192" s="133" customFormat="1"/>
    <row r="193" s="133" customFormat="1"/>
    <row r="194" s="133" customFormat="1"/>
    <row r="195" s="133" customFormat="1"/>
    <row r="196" s="133" customFormat="1"/>
    <row r="197" s="133" customFormat="1"/>
    <row r="198" s="133" customFormat="1"/>
    <row r="199" s="133" customFormat="1"/>
    <row r="200" s="133" customFormat="1"/>
    <row r="201" s="133" customFormat="1"/>
    <row r="202" s="133" customFormat="1"/>
    <row r="203" s="133" customFormat="1"/>
    <row r="204" s="133" customFormat="1"/>
    <row r="205" s="133" customFormat="1"/>
    <row r="206" s="133" customFormat="1"/>
    <row r="207" s="133" customFormat="1"/>
    <row r="208" s="133" customFormat="1"/>
    <row r="209" s="133" customFormat="1"/>
    <row r="210" s="133" customFormat="1"/>
    <row r="211" s="133" customFormat="1"/>
    <row r="212" s="133" customFormat="1"/>
    <row r="213" s="133" customFormat="1"/>
    <row r="214" s="133" customFormat="1"/>
    <row r="215" s="133" customFormat="1"/>
    <row r="216" s="133" customFormat="1"/>
    <row r="217" s="133" customFormat="1"/>
    <row r="218" s="133" customFormat="1"/>
    <row r="219" s="133" customFormat="1"/>
    <row r="220" s="133" customFormat="1"/>
    <row r="221" s="133" customFormat="1"/>
    <row r="222" s="133" customFormat="1"/>
    <row r="223" s="133" customFormat="1"/>
    <row r="224" s="133" customFormat="1"/>
    <row r="225" s="133" customFormat="1"/>
    <row r="226" s="133" customFormat="1"/>
    <row r="227" s="133" customFormat="1"/>
    <row r="228" s="133" customFormat="1"/>
    <row r="229" s="133" customFormat="1"/>
    <row r="230" s="133" customFormat="1"/>
    <row r="231" s="133" customFormat="1"/>
    <row r="232" s="133" customFormat="1"/>
    <row r="233" s="133" customFormat="1"/>
    <row r="234" s="133" customFormat="1"/>
    <row r="235" s="133" customFormat="1"/>
    <row r="236" s="133" customFormat="1"/>
    <row r="237" s="133" customFormat="1"/>
    <row r="238" s="133" customFormat="1"/>
    <row r="239" s="133" customFormat="1"/>
    <row r="240" s="133" customFormat="1"/>
    <row r="241" s="133" customFormat="1"/>
    <row r="242" s="133" customFormat="1"/>
    <row r="243" s="133" customFormat="1"/>
    <row r="244" s="133" customFormat="1"/>
    <row r="245" s="133" customFormat="1"/>
    <row r="246" s="133" customFormat="1"/>
    <row r="247" s="133" customFormat="1"/>
    <row r="248" s="133" customFormat="1"/>
    <row r="249" s="133" customFormat="1"/>
    <row r="250" s="133" customFormat="1"/>
    <row r="251" s="133" customFormat="1"/>
    <row r="252" s="133" customFormat="1"/>
    <row r="253" s="133" customFormat="1"/>
    <row r="254" s="133" customFormat="1"/>
    <row r="255" s="133" customFormat="1"/>
    <row r="256" s="133" customFormat="1"/>
    <row r="257" s="133" customFormat="1"/>
    <row r="258" s="133" customFormat="1"/>
    <row r="259" s="133" customFormat="1"/>
    <row r="260" s="133" customFormat="1"/>
    <row r="261" s="133" customFormat="1"/>
    <row r="262" s="133" customFormat="1"/>
    <row r="263" s="133" customFormat="1"/>
    <row r="264" s="133" customFormat="1"/>
    <row r="265" s="133" customFormat="1"/>
    <row r="266" s="133" customFormat="1"/>
    <row r="267" s="133" customFormat="1"/>
    <row r="268" s="133" customFormat="1"/>
    <row r="269" s="133" customFormat="1"/>
    <row r="270" s="133" customFormat="1"/>
    <row r="271" s="133" customFormat="1"/>
    <row r="272" s="133" customFormat="1"/>
    <row r="273" s="133" customFormat="1"/>
    <row r="274" s="133" customFormat="1"/>
    <row r="275" s="133" customFormat="1"/>
    <row r="276" s="133" customFormat="1"/>
    <row r="277" s="133" customFormat="1"/>
    <row r="278" s="133" customFormat="1"/>
    <row r="279" s="133" customFormat="1"/>
    <row r="280" s="133" customFormat="1"/>
    <row r="281" s="133" customFormat="1"/>
    <row r="282" s="133" customFormat="1"/>
    <row r="283" s="133" customFormat="1"/>
    <row r="284" s="133" customFormat="1"/>
    <row r="285" s="133" customFormat="1"/>
    <row r="286" s="133" customFormat="1"/>
    <row r="287" s="133" customFormat="1"/>
    <row r="288" s="133" customFormat="1"/>
    <row r="289" s="133" customFormat="1"/>
    <row r="290" s="133" customFormat="1"/>
    <row r="291" s="133" customFormat="1"/>
    <row r="292" s="133" customFormat="1"/>
    <row r="293" s="133" customFormat="1"/>
    <row r="294" s="133" customFormat="1"/>
    <row r="295" s="133" customFormat="1"/>
    <row r="296" s="133" customFormat="1"/>
    <row r="297" s="133" customFormat="1"/>
    <row r="298" s="133" customFormat="1"/>
    <row r="299" s="133" customFormat="1"/>
    <row r="300" s="133" customFormat="1"/>
    <row r="301" s="133" customFormat="1"/>
    <row r="302" s="133" customFormat="1"/>
    <row r="303" s="133" customFormat="1"/>
    <row r="304" s="133" customFormat="1"/>
    <row r="305" s="133" customFormat="1"/>
    <row r="306" s="133" customFormat="1"/>
    <row r="307" s="133" customFormat="1"/>
    <row r="308" s="133" customFormat="1"/>
    <row r="309" s="133" customFormat="1"/>
    <row r="310" s="133" customFormat="1"/>
    <row r="311" s="133" customFormat="1"/>
    <row r="312" s="133" customFormat="1"/>
    <row r="313" s="133" customFormat="1"/>
    <row r="314" s="133" customFormat="1"/>
    <row r="315" s="133" customFormat="1"/>
    <row r="316" s="133" customFormat="1"/>
    <row r="317" s="133" customFormat="1"/>
    <row r="318" s="133" customFormat="1"/>
    <row r="319" s="133" customFormat="1"/>
    <row r="320" s="133" customFormat="1"/>
    <row r="321" s="133" customFormat="1"/>
    <row r="322" s="133" customFormat="1"/>
    <row r="323" s="133" customFormat="1"/>
    <row r="324" s="133" customFormat="1"/>
    <row r="325" s="133" customFormat="1"/>
    <row r="326" s="133" customFormat="1"/>
    <row r="327" s="133" customFormat="1"/>
    <row r="328" s="133" customFormat="1"/>
    <row r="329" s="133" customFormat="1"/>
    <row r="330" s="133" customFormat="1"/>
    <row r="331" s="133" customFormat="1"/>
    <row r="332" s="133" customFormat="1"/>
    <row r="333" s="133" customFormat="1"/>
    <row r="334" s="133" customFormat="1"/>
    <row r="335" s="133" customFormat="1"/>
    <row r="336" s="133" customFormat="1"/>
    <row r="337" s="133" customFormat="1"/>
    <row r="338" s="133" customFormat="1"/>
    <row r="339" s="133" customFormat="1"/>
    <row r="340" s="133" customFormat="1"/>
    <row r="341" s="133" customFormat="1"/>
    <row r="342" s="133" customFormat="1"/>
    <row r="343" s="133" customFormat="1"/>
    <row r="344" s="133" customFormat="1"/>
    <row r="345" s="133" customFormat="1"/>
    <row r="346" s="133" customFormat="1"/>
    <row r="347" s="133" customFormat="1"/>
    <row r="348" s="133" customFormat="1"/>
    <row r="349" s="133" customFormat="1"/>
    <row r="350" s="133" customFormat="1"/>
    <row r="351" s="133" customFormat="1"/>
    <row r="352" s="133" customFormat="1"/>
    <row r="353" s="133" customFormat="1"/>
    <row r="354" s="133" customFormat="1"/>
    <row r="355" s="133" customFormat="1"/>
    <row r="356" s="133" customFormat="1"/>
    <row r="357" s="133" customFormat="1"/>
    <row r="358" s="133" customFormat="1"/>
    <row r="359" s="133" customFormat="1"/>
    <row r="360" s="133" customFormat="1"/>
    <row r="361" s="133" customFormat="1"/>
    <row r="362" s="133" customFormat="1"/>
    <row r="363" s="133" customFormat="1"/>
    <row r="364" s="133" customFormat="1"/>
    <row r="365" s="133" customFormat="1"/>
    <row r="366" s="133" customFormat="1"/>
    <row r="367" s="133" customFormat="1"/>
    <row r="368" s="133" customFormat="1"/>
    <row r="369" s="133" customFormat="1"/>
    <row r="370" s="133" customFormat="1"/>
    <row r="371" s="133" customFormat="1"/>
  </sheetData>
  <mergeCells count="144">
    <mergeCell ref="C99:E99"/>
    <mergeCell ref="C109:E109"/>
    <mergeCell ref="C98:E98"/>
    <mergeCell ref="C112:E112"/>
    <mergeCell ref="C85:E85"/>
    <mergeCell ref="C86:E86"/>
    <mergeCell ref="C87:E87"/>
    <mergeCell ref="C111:E111"/>
    <mergeCell ref="C110:E110"/>
    <mergeCell ref="C105:E105"/>
    <mergeCell ref="C106:E106"/>
    <mergeCell ref="C107:E107"/>
    <mergeCell ref="C108:E108"/>
    <mergeCell ref="C103:E103"/>
    <mergeCell ref="C104:E104"/>
    <mergeCell ref="C88:E88"/>
    <mergeCell ref="C89:E89"/>
    <mergeCell ref="C90:E90"/>
    <mergeCell ref="C91:E91"/>
    <mergeCell ref="C94:E94"/>
    <mergeCell ref="AD81:AO81"/>
    <mergeCell ref="AP81:BA81"/>
    <mergeCell ref="BB81:BM81"/>
    <mergeCell ref="F81:Q81"/>
    <mergeCell ref="R81:AC81"/>
    <mergeCell ref="G59:J59"/>
    <mergeCell ref="K59:L59"/>
    <mergeCell ref="C84:E84"/>
    <mergeCell ref="E81:E82"/>
    <mergeCell ref="C76:O76"/>
    <mergeCell ref="K60:L60"/>
    <mergeCell ref="M60:R60"/>
    <mergeCell ref="K61:L61"/>
    <mergeCell ref="M61:R61"/>
    <mergeCell ref="K62:L62"/>
    <mergeCell ref="M62:R62"/>
    <mergeCell ref="C121:E121"/>
    <mergeCell ref="C122:E122"/>
    <mergeCell ref="C138:E138"/>
    <mergeCell ref="C140:E140"/>
    <mergeCell ref="C92:E92"/>
    <mergeCell ref="C93:E93"/>
    <mergeCell ref="C95:E95"/>
    <mergeCell ref="C96:E96"/>
    <mergeCell ref="C97:E97"/>
    <mergeCell ref="C120:E120"/>
    <mergeCell ref="C123:E123"/>
    <mergeCell ref="C126:E126"/>
    <mergeCell ref="C129:E129"/>
    <mergeCell ref="C132:E132"/>
    <mergeCell ref="C135:E135"/>
    <mergeCell ref="C124:E124"/>
    <mergeCell ref="C125:E125"/>
    <mergeCell ref="C116:E116"/>
    <mergeCell ref="C117:E117"/>
    <mergeCell ref="C118:E118"/>
    <mergeCell ref="C119:E119"/>
    <mergeCell ref="C113:E113"/>
    <mergeCell ref="C114:E114"/>
    <mergeCell ref="C115:E115"/>
    <mergeCell ref="C146:E146"/>
    <mergeCell ref="C147:E147"/>
    <mergeCell ref="C148:E148"/>
    <mergeCell ref="C150:E150"/>
    <mergeCell ref="C152:E152"/>
    <mergeCell ref="C139:E139"/>
    <mergeCell ref="C141:E141"/>
    <mergeCell ref="C100:E100"/>
    <mergeCell ref="C101:E101"/>
    <mergeCell ref="C102:E102"/>
    <mergeCell ref="C149:E149"/>
    <mergeCell ref="C151:E151"/>
    <mergeCell ref="C136:E136"/>
    <mergeCell ref="C137:E137"/>
    <mergeCell ref="C142:E142"/>
    <mergeCell ref="C143:E143"/>
    <mergeCell ref="C144:E144"/>
    <mergeCell ref="C145:E145"/>
    <mergeCell ref="C130:E130"/>
    <mergeCell ref="C131:E131"/>
    <mergeCell ref="C133:E133"/>
    <mergeCell ref="C134:E134"/>
    <mergeCell ref="C127:E127"/>
    <mergeCell ref="C128:E128"/>
    <mergeCell ref="B1:R1"/>
    <mergeCell ref="E20:K20"/>
    <mergeCell ref="L18:M18"/>
    <mergeCell ref="L20:M20"/>
    <mergeCell ref="F2:R5"/>
    <mergeCell ref="B2:E5"/>
    <mergeCell ref="G47:J47"/>
    <mergeCell ref="E18:K18"/>
    <mergeCell ref="G46:J46"/>
    <mergeCell ref="K46:L46"/>
    <mergeCell ref="N47:W47"/>
    <mergeCell ref="C12:E13"/>
    <mergeCell ref="F12:G12"/>
    <mergeCell ref="N12:N13"/>
    <mergeCell ref="F13:G13"/>
    <mergeCell ref="H12:M13"/>
    <mergeCell ref="C7:E10"/>
    <mergeCell ref="F7:M10"/>
    <mergeCell ref="N7:N10"/>
    <mergeCell ref="M42:M43"/>
    <mergeCell ref="K40:M41"/>
    <mergeCell ref="N44:W44"/>
    <mergeCell ref="N45:W45"/>
    <mergeCell ref="N46:W46"/>
    <mergeCell ref="G58:J58"/>
    <mergeCell ref="K58:L58"/>
    <mergeCell ref="G56:J56"/>
    <mergeCell ref="K56:L56"/>
    <mergeCell ref="G54:J54"/>
    <mergeCell ref="K47:L47"/>
    <mergeCell ref="K42:L43"/>
    <mergeCell ref="K45:L45"/>
    <mergeCell ref="G45:J45"/>
    <mergeCell ref="K52:L52"/>
    <mergeCell ref="K54:L54"/>
    <mergeCell ref="K50:L50"/>
    <mergeCell ref="G49:J49"/>
    <mergeCell ref="G57:J57"/>
    <mergeCell ref="K57:L57"/>
    <mergeCell ref="G55:J55"/>
    <mergeCell ref="G50:J51"/>
    <mergeCell ref="G52:J53"/>
    <mergeCell ref="G48:J48"/>
    <mergeCell ref="G43:J43"/>
    <mergeCell ref="G44:J44"/>
    <mergeCell ref="K44:L44"/>
    <mergeCell ref="N57:W57"/>
    <mergeCell ref="N40:W43"/>
    <mergeCell ref="N49:W49"/>
    <mergeCell ref="N50:W51"/>
    <mergeCell ref="N52:W53"/>
    <mergeCell ref="N54:W54"/>
    <mergeCell ref="N55:W55"/>
    <mergeCell ref="N56:W56"/>
    <mergeCell ref="K51:L51"/>
    <mergeCell ref="K53:L53"/>
    <mergeCell ref="K55:L55"/>
    <mergeCell ref="K49:L49"/>
    <mergeCell ref="K48:L48"/>
    <mergeCell ref="N48:W48"/>
  </mergeCells>
  <conditionalFormatting sqref="D83">
    <cfRule type="cellIs" dxfId="726" priority="305" operator="equal">
      <formula>0</formula>
    </cfRule>
  </conditionalFormatting>
  <conditionalFormatting sqref="L18">
    <cfRule type="cellIs" dxfId="725" priority="243" operator="equal">
      <formula>"?"</formula>
    </cfRule>
    <cfRule type="cellIs" dxfId="724" priority="244" stopIfTrue="1" operator="lessThan">
      <formula>0</formula>
    </cfRule>
    <cfRule type="cellIs" dxfId="723" priority="245" stopIfTrue="1" operator="between">
      <formula>0</formula>
      <formula>-1</formula>
    </cfRule>
  </conditionalFormatting>
  <conditionalFormatting sqref="K58">
    <cfRule type="cellIs" dxfId="722" priority="184" stopIfTrue="1" operator="lessThan">
      <formula>0</formula>
    </cfRule>
    <cfRule type="cellIs" dxfId="721" priority="185" stopIfTrue="1" operator="between">
      <formula>0</formula>
      <formula>-1</formula>
    </cfRule>
  </conditionalFormatting>
  <conditionalFormatting sqref="K54">
    <cfRule type="cellIs" dxfId="720" priority="182" stopIfTrue="1" operator="lessThan">
      <formula>0</formula>
    </cfRule>
    <cfRule type="cellIs" dxfId="719" priority="183" stopIfTrue="1" operator="between">
      <formula>0</formula>
      <formula>-1</formula>
    </cfRule>
  </conditionalFormatting>
  <conditionalFormatting sqref="M44:M45">
    <cfRule type="cellIs" dxfId="718" priority="172" stopIfTrue="1" operator="lessThan">
      <formula>0</formula>
    </cfRule>
    <cfRule type="cellIs" dxfId="717" priority="173" stopIfTrue="1" operator="between">
      <formula>0</formula>
      <formula>-1</formula>
    </cfRule>
  </conditionalFormatting>
  <conditionalFormatting sqref="M55">
    <cfRule type="cellIs" dxfId="716" priority="158" stopIfTrue="1" operator="lessThan">
      <formula>0</formula>
    </cfRule>
    <cfRule type="cellIs" dxfId="715" priority="159" stopIfTrue="1" operator="between">
      <formula>0</formula>
      <formula>-1</formula>
    </cfRule>
  </conditionalFormatting>
  <conditionalFormatting sqref="L20">
    <cfRule type="cellIs" dxfId="714" priority="209" operator="equal">
      <formula>"?"</formula>
    </cfRule>
    <cfRule type="cellIs" dxfId="713" priority="210" stopIfTrue="1" operator="lessThan">
      <formula>0</formula>
    </cfRule>
    <cfRule type="cellIs" dxfId="712" priority="211" stopIfTrue="1" operator="between">
      <formula>0</formula>
      <formula>-1</formula>
    </cfRule>
  </conditionalFormatting>
  <conditionalFormatting sqref="F86:F90">
    <cfRule type="cellIs" dxfId="711" priority="208" operator="equal">
      <formula>0</formula>
    </cfRule>
  </conditionalFormatting>
  <conditionalFormatting sqref="F92:F93">
    <cfRule type="cellIs" dxfId="710" priority="207" operator="equal">
      <formula>0</formula>
    </cfRule>
  </conditionalFormatting>
  <conditionalFormatting sqref="F95:F98">
    <cfRule type="cellIs" dxfId="709" priority="206" operator="equal">
      <formula>0</formula>
    </cfRule>
  </conditionalFormatting>
  <conditionalFormatting sqref="F100:F102">
    <cfRule type="cellIs" dxfId="708" priority="205" operator="equal">
      <formula>0</formula>
    </cfRule>
  </conditionalFormatting>
  <conditionalFormatting sqref="F104:F105">
    <cfRule type="cellIs" dxfId="707" priority="204" operator="equal">
      <formula>0</formula>
    </cfRule>
  </conditionalFormatting>
  <conditionalFormatting sqref="F107:F108">
    <cfRule type="cellIs" dxfId="706" priority="203" operator="equal">
      <formula>0</formula>
    </cfRule>
  </conditionalFormatting>
  <conditionalFormatting sqref="F110">
    <cfRule type="cellIs" dxfId="705" priority="202" operator="equal">
      <formula>0</formula>
    </cfRule>
  </conditionalFormatting>
  <conditionalFormatting sqref="F112:F113">
    <cfRule type="cellIs" dxfId="704" priority="201" operator="equal">
      <formula>0</formula>
    </cfRule>
  </conditionalFormatting>
  <conditionalFormatting sqref="F115:F116">
    <cfRule type="cellIs" dxfId="703" priority="200" operator="equal">
      <formula>0</formula>
    </cfRule>
  </conditionalFormatting>
  <conditionalFormatting sqref="F118:F119">
    <cfRule type="cellIs" dxfId="702" priority="199" operator="equal">
      <formula>0</formula>
    </cfRule>
  </conditionalFormatting>
  <conditionalFormatting sqref="F121:F122">
    <cfRule type="cellIs" dxfId="701" priority="198" operator="equal">
      <formula>0</formula>
    </cfRule>
  </conditionalFormatting>
  <conditionalFormatting sqref="F124:F125">
    <cfRule type="cellIs" dxfId="700" priority="197" operator="equal">
      <formula>0</formula>
    </cfRule>
  </conditionalFormatting>
  <conditionalFormatting sqref="F127:F128">
    <cfRule type="cellIs" dxfId="699" priority="196" operator="equal">
      <formula>0</formula>
    </cfRule>
  </conditionalFormatting>
  <conditionalFormatting sqref="F130">
    <cfRule type="cellIs" dxfId="698" priority="195" operator="equal">
      <formula>0</formula>
    </cfRule>
  </conditionalFormatting>
  <conditionalFormatting sqref="F131">
    <cfRule type="cellIs" dxfId="697" priority="194" operator="equal">
      <formula>0</formula>
    </cfRule>
  </conditionalFormatting>
  <conditionalFormatting sqref="F133:F134">
    <cfRule type="cellIs" dxfId="696" priority="193" operator="equal">
      <formula>0</formula>
    </cfRule>
  </conditionalFormatting>
  <conditionalFormatting sqref="F136:F137">
    <cfRule type="cellIs" dxfId="695" priority="192" operator="equal">
      <formula>0</formula>
    </cfRule>
  </conditionalFormatting>
  <conditionalFormatting sqref="F139">
    <cfRule type="cellIs" dxfId="694" priority="191" operator="equal">
      <formula>0</formula>
    </cfRule>
  </conditionalFormatting>
  <conditionalFormatting sqref="F141">
    <cfRule type="cellIs" dxfId="693" priority="190" operator="equal">
      <formula>0</formula>
    </cfRule>
  </conditionalFormatting>
  <conditionalFormatting sqref="F143:F152">
    <cfRule type="cellIs" dxfId="692" priority="189" operator="equal">
      <formula>0</formula>
    </cfRule>
  </conditionalFormatting>
  <conditionalFormatting sqref="K59:L59">
    <cfRule type="iconSet" priority="188">
      <iconSet iconSet="3Arrows">
        <cfvo type="percent" val="0"/>
        <cfvo type="percent" val="33"/>
        <cfvo type="percent" val="67"/>
      </iconSet>
    </cfRule>
  </conditionalFormatting>
  <conditionalFormatting sqref="K44 K48 K46">
    <cfRule type="cellIs" dxfId="691" priority="186" stopIfTrue="1" operator="lessThan">
      <formula>0</formula>
    </cfRule>
    <cfRule type="cellIs" dxfId="690" priority="187" stopIfTrue="1" operator="between">
      <formula>0</formula>
      <formula>-1</formula>
    </cfRule>
  </conditionalFormatting>
  <conditionalFormatting sqref="K47">
    <cfRule type="cellIs" dxfId="689" priority="180" stopIfTrue="1" operator="lessThan">
      <formula>0</formula>
    </cfRule>
    <cfRule type="cellIs" dxfId="688" priority="181" stopIfTrue="1" operator="between">
      <formula>0</formula>
      <formula>-1</formula>
    </cfRule>
  </conditionalFormatting>
  <conditionalFormatting sqref="K49">
    <cfRule type="cellIs" dxfId="687" priority="178" stopIfTrue="1" operator="lessThan">
      <formula>0</formula>
    </cfRule>
    <cfRule type="cellIs" dxfId="686" priority="179" stopIfTrue="1" operator="between">
      <formula>0</formula>
      <formula>-1</formula>
    </cfRule>
  </conditionalFormatting>
  <conditionalFormatting sqref="K45">
    <cfRule type="cellIs" dxfId="685" priority="176" stopIfTrue="1" operator="lessThan">
      <formula>0</formula>
    </cfRule>
    <cfRule type="cellIs" dxfId="684" priority="177" stopIfTrue="1" operator="between">
      <formula>0</formula>
      <formula>-1</formula>
    </cfRule>
  </conditionalFormatting>
  <conditionalFormatting sqref="M46:M47">
    <cfRule type="cellIs" dxfId="683" priority="168" stopIfTrue="1" operator="lessThan">
      <formula>0</formula>
    </cfRule>
    <cfRule type="cellIs" dxfId="682" priority="169" stopIfTrue="1" operator="between">
      <formula>0</formula>
      <formula>-1</formula>
    </cfRule>
  </conditionalFormatting>
  <conditionalFormatting sqref="M58">
    <cfRule type="cellIs" dxfId="681" priority="166" stopIfTrue="1" operator="lessThan">
      <formula>0</formula>
    </cfRule>
    <cfRule type="cellIs" dxfId="680" priority="167" stopIfTrue="1" operator="between">
      <formula>0</formula>
      <formula>-1</formula>
    </cfRule>
  </conditionalFormatting>
  <conditionalFormatting sqref="M54">
    <cfRule type="cellIs" dxfId="679" priority="164" stopIfTrue="1" operator="lessThan">
      <formula>0</formula>
    </cfRule>
    <cfRule type="cellIs" dxfId="678" priority="165" stopIfTrue="1" operator="between">
      <formula>0</formula>
      <formula>-1</formula>
    </cfRule>
  </conditionalFormatting>
  <conditionalFormatting sqref="M48:M49">
    <cfRule type="cellIs" dxfId="677" priority="170" stopIfTrue="1" operator="lessThan">
      <formula>0</formula>
    </cfRule>
    <cfRule type="cellIs" dxfId="676" priority="171" stopIfTrue="1" operator="between">
      <formula>0</formula>
      <formula>-1</formula>
    </cfRule>
  </conditionalFormatting>
  <conditionalFormatting sqref="K55">
    <cfRule type="cellIs" dxfId="675" priority="160" stopIfTrue="1" operator="lessThan">
      <formula>0</formula>
    </cfRule>
    <cfRule type="cellIs" dxfId="674" priority="161" stopIfTrue="1" operator="between">
      <formula>0</formula>
      <formula>-1</formula>
    </cfRule>
  </conditionalFormatting>
  <conditionalFormatting sqref="N7:N11 N14">
    <cfRule type="cellIs" dxfId="673" priority="133" operator="equal">
      <formula>"?"</formula>
    </cfRule>
    <cfRule type="cellIs" dxfId="672" priority="146" operator="equal">
      <formula>"L"</formula>
    </cfRule>
    <cfRule type="cellIs" dxfId="671" priority="147" operator="equal">
      <formula>"K"</formula>
    </cfRule>
    <cfRule type="cellIs" dxfId="670" priority="148" operator="equal">
      <formula>"j"</formula>
    </cfRule>
  </conditionalFormatting>
  <conditionalFormatting sqref="F7:M11 F14:M14">
    <cfRule type="cellIs" dxfId="669" priority="106" operator="equal">
      <formula>"Cenário Otimista: ROI elevado. Confirme as projeções antes de seguir."</formula>
    </cfRule>
    <cfRule type="cellIs" dxfId="668" priority="107" operator="equal">
      <formula>"Cenário de Alerta: ROI muito alto. Revise suas projeções, os números podem estar superestimados."</formula>
    </cfRule>
    <cfRule type="cellIs" dxfId="667" priority="108" operator="equal">
      <formula>"Cenário Viável: ROI aceitável. Oportunidade interessante, mas avalie os riscos."</formula>
    </cfRule>
    <cfRule type="cellIs" dxfId="666" priority="109" operator="equal">
      <formula>"Cenário Moderado: ROI moderado no cenário. Prossiga com cautela."</formula>
    </cfRule>
    <cfRule type="cellIs" dxfId="665" priority="110" operator="equal">
      <formula>"Cenário de Alto Risco: ROI muito baixo. Avalie se vale o risco."</formula>
    </cfRule>
    <cfRule type="cellIs" dxfId="664" priority="111" operator="equal">
      <formula>"Cenário de Desistência: O cenário apresenta ROI negativo. O negócio não demonstra viabilidade financeira. Reavalie completamente a ideia antes de seguir em frente."</formula>
    </cfRule>
    <cfRule type="cellIs" dxfId="663" priority="112" operator="equal">
      <formula>"Preencha o ROI para obter o diagnóstico"</formula>
    </cfRule>
  </conditionalFormatting>
  <conditionalFormatting sqref="H12">
    <cfRule type="cellIs" dxfId="662" priority="89" operator="equal">
      <formula>"?"</formula>
    </cfRule>
  </conditionalFormatting>
  <conditionalFormatting sqref="H12">
    <cfRule type="cellIs" dxfId="661" priority="75" operator="equal">
      <formula>"O projeto apresenta ROI negativo ou nulo, VPL negativo e TIR abaixo da TMA. Esses sinais evidenciam inviabilidade econômica. A recomendação é abortar o projeto ou reformulá-lo completamente."</formula>
    </cfRule>
    <cfRule type="cellIs" dxfId="660" priority="76" operator="equal">
      <formula>"A TIR isoladamente sugere atratividade, mas sem ROI e VPL positivos, o projeto não se sustenta financeiramente. Não é recomendada sua execução nas condições atuais."</formula>
    </cfRule>
    <cfRule type="cellIs" dxfId="659" priority="77" operator="equal">
      <formula>"O VPL e a TIR mostram que o projeto é viável ao longo do tempo, mas o ROI negativo aponta que o retorno sobre o capital investido é insuficiente. A recomendação é revisar o valor do investimento inicial ou o modelo de retorno."</formula>
    </cfRule>
    <cfRule type="containsText" dxfId="658" priority="78" operator="containsText" text="Apesar do ROI e da TIR indicarem bons retornos, o VPL é nulo ou negativo">
      <formula>NOT(ISERROR(SEARCH("Apesar do ROI e da TIR indicarem bons retornos, o VPL é nulo ou negativo",H12)))</formula>
    </cfRule>
    <cfRule type="containsText" dxfId="657" priority="79" operator="containsText" text="O projeto apresenta ROI positivo, VPL positivo e uma TIR superior à TMA">
      <formula>NOT(ISERROR(SEARCH("O projeto apresenta ROI positivo, VPL positivo e uma TIR superior à TMA",H12)))</formula>
    </cfRule>
    <cfRule type="cellIs" dxfId="656" priority="80" operator="equal">
      <formula>"Alerta: ROI acima de 50% pode indicar superestimação dos resultados. Revise as projeções para garantir consistência."</formula>
    </cfRule>
    <cfRule type="cellIs" dxfId="655" priority="81" operator="equal">
      <formula>"ROI Moderado: Oportunidade existe, mas é preciso otimizar custos e estratégias para garantir viabilidade."</formula>
    </cfRule>
    <cfRule type="cellIs" dxfId="654" priority="82" operator="equal">
      <formula>"Cenário Positivo: ROI entre 20% e 50% indica boa rentabilidade. Mantenha a estratégia e prepare-se para crescer."</formula>
    </cfRule>
    <cfRule type="cellIs" dxfId="653" priority="83" operator="equal">
      <formula>"Alto Risco: O ROI negativo indica uma inviabilidade financeira clara. Reavalie custos, receitas e estratégia antes de seguir em frente."</formula>
    </cfRule>
    <cfRule type="cellIs" dxfId="652" priority="84" operator="equal">
      <formula>"Cenário Viável: ROI aceitável. Oportunidade interessante, mas avalie os riscos."</formula>
    </cfRule>
    <cfRule type="cellIs" dxfId="651" priority="85" operator="equal">
      <formula>"Risco Elevado: ROI muito baixo. O negócio pode não ser viável financeiramente. Avalie se o esforço e investimento valem a pena."</formula>
    </cfRule>
    <cfRule type="cellIs" dxfId="650" priority="86" operator="equal">
      <formula>"Cenário de Alto Risco: ROI muito baixo. Avalie se vale o risco."</formula>
    </cfRule>
    <cfRule type="cellIs" dxfId="649" priority="87" operator="equal">
      <formula>"Cenário de Desistência: O cenário apresenta ROI negativo. O negócio não demonstra viabilidade financeira. Reavalie completamente a ideia antes de seguir em frente."</formula>
    </cfRule>
    <cfRule type="cellIs" dxfId="648" priority="88" operator="equal">
      <formula>"Preencha o ROI para obter o diagnóstico"</formula>
    </cfRule>
  </conditionalFormatting>
  <conditionalFormatting sqref="F13:G13">
    <cfRule type="cellIs" dxfId="647" priority="72" operator="equal">
      <formula>0</formula>
    </cfRule>
    <cfRule type="cellIs" dxfId="646" priority="73" operator="equal">
      <formula>"NÃO"</formula>
    </cfRule>
    <cfRule type="cellIs" dxfId="645" priority="74" operator="equal">
      <formula>"SIM"</formula>
    </cfRule>
  </conditionalFormatting>
  <conditionalFormatting sqref="H12">
    <cfRule type="expression" dxfId="644" priority="69">
      <formula>IF(F13="","Coloque aqui seu parecer final",F13)</formula>
    </cfRule>
    <cfRule type="expression" dxfId="643" priority="70">
      <formula>F13="NÃO"</formula>
    </cfRule>
    <cfRule type="expression" dxfId="642" priority="71">
      <formula>F13="SIM"</formula>
    </cfRule>
  </conditionalFormatting>
  <conditionalFormatting sqref="N12">
    <cfRule type="cellIs" dxfId="641" priority="65" operator="equal">
      <formula>"?"</formula>
    </cfRule>
    <cfRule type="cellIs" dxfId="640" priority="66" operator="equal">
      <formula>"L"</formula>
    </cfRule>
    <cfRule type="cellIs" dxfId="639" priority="67" operator="equal">
      <formula>"K"</formula>
    </cfRule>
    <cfRule type="cellIs" dxfId="638" priority="68" operator="equal">
      <formula>"J"</formula>
    </cfRule>
  </conditionalFormatting>
  <conditionalFormatting sqref="S60">
    <cfRule type="cellIs" dxfId="637" priority="61" operator="equal">
      <formula>"?"</formula>
    </cfRule>
    <cfRule type="cellIs" dxfId="636" priority="62" operator="equal">
      <formula>"L"</formula>
    </cfRule>
    <cfRule type="cellIs" dxfId="635" priority="63" operator="equal">
      <formula>"K"</formula>
    </cfRule>
    <cfRule type="cellIs" dxfId="634" priority="64" operator="equal">
      <formula>"J"</formula>
    </cfRule>
  </conditionalFormatting>
  <conditionalFormatting sqref="M60">
    <cfRule type="cellIs" dxfId="633" priority="54" operator="equal">
      <formula>"Excelente! ROI entre 20% e 50% indica um negócio promissor. Mantenha a estratégia e prepare-se para crescer"</formula>
    </cfRule>
    <cfRule type="cellIs" dxfId="632" priority="55" operator="equal">
      <formula>"Atenção! O ROI negativo indica um alto risco financeiro. Revise os custos, receitas e estratégia do negócio antes de seguir em frente"</formula>
    </cfRule>
    <cfRule type="cellIs" dxfId="631" priority="57" operator="equal">
      <formula>"ROI muito baixo. O negócio pode não ser viável financeiramente. Avalie se os esforços e o investimento valem a pena para esse retorno"</formula>
    </cfRule>
    <cfRule type="cellIs" dxfId="630" priority="58" operator="equal">
      <formula>"ROI próximo de zero até 10% pode ser dentro do esperado, não é comum, uma vez que é esperado valores próximos de zero e negativos"</formula>
    </cfRule>
    <cfRule type="cellIs" dxfId="629" priority="59" operator="equal">
      <formula>"ROI moderado. O negócio pode ser viável, mas avalie o esforço necessário para atingir esse retorno. Considere otimizações para aumentar a rentabilidade"</formula>
    </cfRule>
    <cfRule type="cellIs" dxfId="628" priority="60" operator="equal">
      <formula>"Sem dados para gerar um diagnóstico"</formula>
    </cfRule>
  </conditionalFormatting>
  <conditionalFormatting sqref="M60">
    <cfRule type="cellIs" dxfId="627" priority="56" operator="equal">
      <formula>"Preencher os valores para ter o diagnóstico PROSPERA+"</formula>
    </cfRule>
  </conditionalFormatting>
  <conditionalFormatting sqref="M60:R60">
    <cfRule type="cellIs" dxfId="626" priority="52" operator="equal">
      <formula>"Preencher os valores para ter o diagnóstico financeiro"</formula>
    </cfRule>
    <cfRule type="cellIs" dxfId="625" priority="53" operator="equal">
      <formula>"Cuidado! ROI acima de 50% pode indicar números superestimados. Revise os dados para garantir a consistência e evitar falsas expectativas"</formula>
    </cfRule>
  </conditionalFormatting>
  <conditionalFormatting sqref="S61">
    <cfRule type="cellIs" dxfId="624" priority="48" operator="equal">
      <formula>"?"</formula>
    </cfRule>
    <cfRule type="cellIs" dxfId="623" priority="49" operator="equal">
      <formula>"L"</formula>
    </cfRule>
    <cfRule type="cellIs" dxfId="622" priority="50" operator="equal">
      <formula>"K"</formula>
    </cfRule>
    <cfRule type="cellIs" dxfId="621" priority="51" operator="equal">
      <formula>"J"</formula>
    </cfRule>
  </conditionalFormatting>
  <conditionalFormatting sqref="M61">
    <cfRule type="cellIs" dxfId="620" priority="41" operator="equal">
      <formula>"Excelente! ROI entre 20% e 50% indica um negócio promissor. Mantenha a estratégia e prepare-se para crescer"</formula>
    </cfRule>
    <cfRule type="cellIs" dxfId="619" priority="42" operator="equal">
      <formula>"Atenção! O ROI negativo indica um alto risco financeiro. Revise os custos, receitas e estratégia do negócio antes de seguir em frente"</formula>
    </cfRule>
    <cfRule type="cellIs" dxfId="618" priority="44" operator="equal">
      <formula>"ROI muito baixo. O negócio pode não ser viável financeiramente. Avalie se os esforços e o investimento valem a pena para esse retorno"</formula>
    </cfRule>
    <cfRule type="cellIs" dxfId="617" priority="45" operator="equal">
      <formula>"ROI próximo de zero até 10% pode ser dentro do esperado, não é comum, uma vez que é esperado valores próximos de zero e negativos"</formula>
    </cfRule>
    <cfRule type="cellIs" dxfId="616" priority="46" operator="equal">
      <formula>"ROI moderado. O negócio pode ser viável, mas avalie o esforço necessário para atingir esse retorno. Considere otimizações para aumentar a rentabilidade"</formula>
    </cfRule>
    <cfRule type="cellIs" dxfId="615" priority="47" operator="equal">
      <formula>"Sem dados para gerar um diagnóstico"</formula>
    </cfRule>
  </conditionalFormatting>
  <conditionalFormatting sqref="M61">
    <cfRule type="cellIs" dxfId="614" priority="43" operator="equal">
      <formula>"Preencher os valores para ter o diagnóstico PROSPERA+"</formula>
    </cfRule>
  </conditionalFormatting>
  <conditionalFormatting sqref="M61:R61">
    <cfRule type="containsText" dxfId="613" priority="36" operator="containsText" text="é viável e deve ser considerado">
      <formula>NOT(ISERROR(SEARCH("é viável e deve ser considerado",M61)))</formula>
    </cfRule>
    <cfRule type="containsText" dxfId="612" priority="37" operator="containsText" text="sem gerar lucro">
      <formula>NOT(ISERROR(SEARCH("sem gerar lucro",M61)))</formula>
    </cfRule>
    <cfRule type="containsText" dxfId="611" priority="38" operator="containsText" text="prejuízo financeiro">
      <formula>NOT(ISERROR(SEARCH("prejuízo financeiro",M61)))</formula>
    </cfRule>
    <cfRule type="cellIs" dxfId="610" priority="39" operator="equal">
      <formula>"Preencher os valores para ter o diagnóstico financeiro"</formula>
    </cfRule>
    <cfRule type="cellIs" dxfId="609" priority="40" operator="equal">
      <formula>"Cuidado! ROI acima de 50% pode indicar números superestimados. Revise os dados para garantir a consistência e evitar falsas expectativas"</formula>
    </cfRule>
  </conditionalFormatting>
  <conditionalFormatting sqref="S62">
    <cfRule type="cellIs" dxfId="608" priority="32" operator="equal">
      <formula>"?"</formula>
    </cfRule>
    <cfRule type="cellIs" dxfId="607" priority="33" operator="equal">
      <formula>"L"</formula>
    </cfRule>
    <cfRule type="cellIs" dxfId="606" priority="34" operator="equal">
      <formula>"K"</formula>
    </cfRule>
    <cfRule type="cellIs" dxfId="605" priority="35" operator="equal">
      <formula>"J"</formula>
    </cfRule>
  </conditionalFormatting>
  <conditionalFormatting sqref="M62">
    <cfRule type="cellIs" dxfId="604" priority="25" operator="equal">
      <formula>"Excelente! ROI entre 20% e 50% indica um negócio promissor. Mantenha a estratégia e prepare-se para crescer"</formula>
    </cfRule>
    <cfRule type="cellIs" dxfId="603" priority="26" operator="equal">
      <formula>"Atenção! O ROI negativo indica um alto risco financeiro. Revise os custos, receitas e estratégia do negócio antes de seguir em frente"</formula>
    </cfRule>
    <cfRule type="cellIs" dxfId="602" priority="28" operator="equal">
      <formula>"ROI muito baixo. O negócio pode não ser viável financeiramente. Avalie se os esforços e o investimento valem a pena para esse retorno"</formula>
    </cfRule>
    <cfRule type="cellIs" dxfId="601" priority="29" operator="equal">
      <formula>"ROI próximo de zero até 10% pode ser dentro do esperado, não é comum, uma vez que é esperado valores próximos de zero e negativos"</formula>
    </cfRule>
    <cfRule type="cellIs" dxfId="600" priority="30" operator="equal">
      <formula>"ROI moderado. O negócio pode ser viável, mas avalie o esforço necessário para atingir esse retorno. Considere otimizações para aumentar a rentabilidade"</formula>
    </cfRule>
    <cfRule type="cellIs" dxfId="599" priority="31" operator="equal">
      <formula>"Sem dados para gerar um diagnóstico"</formula>
    </cfRule>
  </conditionalFormatting>
  <conditionalFormatting sqref="M62">
    <cfRule type="cellIs" dxfId="598" priority="27" operator="equal">
      <formula>"Preencher os valores para ter o diagnóstico PROSPERA+"</formula>
    </cfRule>
  </conditionalFormatting>
  <conditionalFormatting sqref="M62:R62">
    <cfRule type="containsText" dxfId="597" priority="17" operator="containsText" text="Este Projeto tem uma TIR maior que a TMA, sendo um projeto viável para ser implementado">
      <formula>NOT(ISERROR(SEARCH("Este Projeto tem uma TIR maior que a TMA, sendo um projeto viável para ser implementado",M62)))</formula>
    </cfRule>
    <cfRule type="containsText" dxfId="596" priority="18" operator="containsText" text="tir e tma são iguais">
      <formula>NOT(ISERROR(SEARCH("tir e tma são iguais",M62)))</formula>
    </cfRule>
    <cfRule type="containsText" dxfId="595" priority="19" operator="containsText" text="a tir é menor que a tma">
      <formula>NOT(ISERROR(SEARCH("a tir é menor que a tma",M62)))</formula>
    </cfRule>
    <cfRule type="containsText" dxfId="594" priority="20" operator="containsText" text="é viável e deve ser considerado">
      <formula>NOT(ISERROR(SEARCH("é viável e deve ser considerado",M62)))</formula>
    </cfRule>
    <cfRule type="containsText" dxfId="593" priority="21" operator="containsText" text="sem gerar lucro">
      <formula>NOT(ISERROR(SEARCH("sem gerar lucro",M62)))</formula>
    </cfRule>
    <cfRule type="containsText" dxfId="592" priority="22" operator="containsText" text="prejuízo financeiro">
      <formula>NOT(ISERROR(SEARCH("prejuízo financeiro",M62)))</formula>
    </cfRule>
    <cfRule type="cellIs" dxfId="591" priority="23" operator="equal">
      <formula>"Preencher os valores para ter o diagnóstico financeiro"</formula>
    </cfRule>
    <cfRule type="cellIs" dxfId="590" priority="24" operator="equal">
      <formula>"Cuidado! ROI acima de 50% pode indicar números superestimados. Revise os dados para garantir a consistência e evitar falsas expectativas"</formula>
    </cfRule>
  </conditionalFormatting>
  <conditionalFormatting sqref="M61:R62">
    <cfRule type="cellIs" dxfId="589" priority="16" operator="equal">
      <formula>"Preencha os valores para o diagnóstico"</formula>
    </cfRule>
  </conditionalFormatting>
  <conditionalFormatting sqref="N46">
    <cfRule type="cellIs" dxfId="588" priority="12" stopIfTrue="1" operator="lessThan">
      <formula>0</formula>
    </cfRule>
    <cfRule type="cellIs" dxfId="587" priority="13" stopIfTrue="1" operator="between">
      <formula>0</formula>
      <formula>-1</formula>
    </cfRule>
  </conditionalFormatting>
  <conditionalFormatting sqref="N48">
    <cfRule type="cellIs" dxfId="586" priority="10" stopIfTrue="1" operator="lessThan">
      <formula>0</formula>
    </cfRule>
    <cfRule type="cellIs" dxfId="585" priority="11" stopIfTrue="1" operator="between">
      <formula>0</formula>
      <formula>-1</formula>
    </cfRule>
  </conditionalFormatting>
  <conditionalFormatting sqref="N44">
    <cfRule type="cellIs" dxfId="584" priority="14" stopIfTrue="1" operator="lessThan">
      <formula>0</formula>
    </cfRule>
    <cfRule type="cellIs" dxfId="583" priority="15" stopIfTrue="1" operator="between">
      <formula>0</formula>
      <formula>-1</formula>
    </cfRule>
  </conditionalFormatting>
  <conditionalFormatting sqref="N54">
    <cfRule type="cellIs" dxfId="582" priority="6" stopIfTrue="1" operator="lessThan">
      <formula>0</formula>
    </cfRule>
    <cfRule type="cellIs" dxfId="581" priority="7" stopIfTrue="1" operator="between">
      <formula>0</formula>
      <formula>-1</formula>
    </cfRule>
  </conditionalFormatting>
  <conditionalFormatting sqref="N50">
    <cfRule type="cellIs" dxfId="580" priority="8" stopIfTrue="1" operator="lessThan">
      <formula>0</formula>
    </cfRule>
    <cfRule type="cellIs" dxfId="579" priority="9" stopIfTrue="1" operator="between">
      <formula>0</formula>
      <formula>-1</formula>
    </cfRule>
  </conditionalFormatting>
  <conditionalFormatting sqref="F7:M10">
    <cfRule type="cellIs" dxfId="578" priority="3" operator="equal">
      <formula>"ROI muito baixo. O negócio pode não ser viável financeiramente. Avalie se os esforços e o investimento valem a pena para esse retorno."</formula>
    </cfRule>
    <cfRule type="cellIs" dxfId="577" priority="5" operator="equal">
      <formula>"Sem dados para dar diagnóstico Financeiro"</formula>
    </cfRule>
  </conditionalFormatting>
  <conditionalFormatting sqref="M60:R62">
    <cfRule type="cellIs" dxfId="576" priority="4" operator="equal">
      <formula>"Sem dados para gerar diagnóstico"</formula>
    </cfRule>
  </conditionalFormatting>
  <conditionalFormatting sqref="C143:E152">
    <cfRule type="cellIs" dxfId="575" priority="2" operator="equal">
      <formula>0</formula>
    </cfRule>
  </conditionalFormatting>
  <conditionalFormatting sqref="C76:O76">
    <cfRule type="cellIs" dxfId="574" priority="1" operator="equal">
      <formula>"Preencha as ABAS anteriores para liberar o PROMPT IA"</formula>
    </cfRule>
  </conditionalFormatting>
  <dataValidations count="2">
    <dataValidation allowBlank="1" showInputMessage="1" showErrorMessage="1" promptTitle="ATENÇÃO" prompt="Preencha esta linha e as demais serão preenchidas automaticamente." sqref="F86:F90 F92:F93 F95:F98 F100:F102 F104:F105 F107:F108 F110 F112:F113 F115:F116 F118:F119 F121:F122 F124:F125 F127:F128 F130:F131 F133:F134 F136:F137 F139 F141 F143:F152"/>
    <dataValidation type="list" allowBlank="1" showInputMessage="1" showErrorMessage="1" sqref="F13:G13">
      <formula1>$U$4:$U$5</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theme="1"/>
  </sheetPr>
  <dimension ref="A1:CX508"/>
  <sheetViews>
    <sheetView showGridLines="0" zoomScale="60" zoomScaleNormal="60" workbookViewId="0">
      <selection activeCell="R16" sqref="R16"/>
    </sheetView>
  </sheetViews>
  <sheetFormatPr defaultRowHeight="14.4"/>
  <cols>
    <col min="1" max="1" width="12.6640625" customWidth="1"/>
    <col min="2" max="2" width="63.88671875" customWidth="1"/>
    <col min="3" max="17" width="6.77734375" customWidth="1"/>
    <col min="18" max="18" width="25.109375" style="85" customWidth="1"/>
    <col min="19" max="19" width="20.109375" bestFit="1" customWidth="1"/>
    <col min="20" max="20" width="27.77734375" bestFit="1" customWidth="1"/>
    <col min="21" max="21" width="0.88671875" customWidth="1"/>
    <col min="22" max="22" width="9.77734375" hidden="1" customWidth="1"/>
    <col min="23" max="23" width="8.88671875" hidden="1" customWidth="1"/>
    <col min="24" max="24" width="6.21875" hidden="1" customWidth="1"/>
    <col min="25" max="25" width="27.5546875" hidden="1" customWidth="1"/>
    <col min="26" max="102" width="8.88671875" style="95"/>
  </cols>
  <sheetData>
    <row r="1" spans="1:102" s="85" customFormat="1" ht="5.4" customHeight="1" thickBot="1">
      <c r="A1" s="1548"/>
      <c r="B1" s="1548"/>
      <c r="C1" s="1548"/>
      <c r="D1" s="1548"/>
      <c r="E1" s="1548"/>
      <c r="F1" s="1548"/>
      <c r="G1" s="1548"/>
      <c r="H1" s="1548"/>
      <c r="I1" s="1548"/>
      <c r="J1" s="1548"/>
      <c r="K1" s="1548"/>
      <c r="L1" s="1548"/>
      <c r="M1" s="1548"/>
      <c r="N1" s="1548"/>
      <c r="O1" s="1548"/>
      <c r="P1" s="1548"/>
      <c r="Q1" s="1548"/>
      <c r="R1" s="1548"/>
      <c r="S1" s="1548"/>
      <c r="T1" s="1548"/>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row>
    <row r="2" spans="1:102" ht="49.2" customHeight="1" thickBot="1">
      <c r="A2" s="1925" t="str">
        <f>"Lista de tarefas a fazer | Execução Projeto "&amp;'2. Portfolio'!B8&amp;""</f>
        <v>Lista de tarefas a fazer | Execução Projeto ?</v>
      </c>
      <c r="B2" s="1926"/>
      <c r="C2" s="1926"/>
      <c r="D2" s="1926"/>
      <c r="E2" s="1926"/>
      <c r="F2" s="1926"/>
      <c r="G2" s="1926"/>
      <c r="H2" s="1926"/>
      <c r="I2" s="1926"/>
      <c r="J2" s="1926"/>
      <c r="K2" s="1926"/>
      <c r="L2" s="1926"/>
      <c r="M2" s="1926"/>
      <c r="N2" s="1926"/>
      <c r="O2" s="1926"/>
      <c r="P2" s="1926"/>
      <c r="Q2" s="1926"/>
      <c r="R2" s="1926"/>
      <c r="S2" s="1926"/>
      <c r="T2" s="1927"/>
      <c r="Z2" s="367"/>
    </row>
    <row r="3" spans="1:102" s="85" customFormat="1" ht="15.6" customHeight="1">
      <c r="A3" s="1939" t="s">
        <v>784</v>
      </c>
      <c r="B3" s="1940"/>
      <c r="C3" s="1928" t="s">
        <v>472</v>
      </c>
      <c r="D3" s="1928"/>
      <c r="E3" s="1928"/>
      <c r="F3" s="1928"/>
      <c r="G3" s="1928"/>
      <c r="H3" s="1928"/>
      <c r="I3" s="1928"/>
      <c r="J3" s="1928"/>
      <c r="K3" s="1928"/>
      <c r="L3" s="1928"/>
      <c r="M3" s="1928"/>
      <c r="N3" s="1928"/>
      <c r="O3" s="1928"/>
      <c r="P3" s="1928"/>
      <c r="Q3" s="1928"/>
      <c r="R3" s="1929"/>
      <c r="S3" s="1934" t="s">
        <v>505</v>
      </c>
      <c r="T3" s="1935"/>
      <c r="X3" s="361">
        <v>0</v>
      </c>
      <c r="Y3" s="85" t="s">
        <v>500</v>
      </c>
      <c r="Z3" s="367"/>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row>
    <row r="4" spans="1:102" s="85" customFormat="1" ht="16.8" customHeight="1">
      <c r="A4" s="1939"/>
      <c r="B4" s="1940"/>
      <c r="C4" s="1930"/>
      <c r="D4" s="1930"/>
      <c r="E4" s="1930"/>
      <c r="F4" s="1930"/>
      <c r="G4" s="1930"/>
      <c r="H4" s="1930"/>
      <c r="I4" s="1930"/>
      <c r="J4" s="1930"/>
      <c r="K4" s="1930"/>
      <c r="L4" s="1930"/>
      <c r="M4" s="1930"/>
      <c r="N4" s="1930"/>
      <c r="O4" s="1930"/>
      <c r="P4" s="1930"/>
      <c r="Q4" s="1930"/>
      <c r="R4" s="1931"/>
      <c r="S4" s="1934"/>
      <c r="T4" s="1935"/>
      <c r="X4" s="361">
        <v>0.25</v>
      </c>
      <c r="Y4" s="85" t="s">
        <v>501</v>
      </c>
      <c r="Z4" s="367"/>
      <c r="AA4" s="95"/>
      <c r="AB4" s="95"/>
      <c r="AC4" s="95"/>
      <c r="AD4" s="95"/>
      <c r="AE4" s="95"/>
      <c r="AF4" s="95"/>
      <c r="AG4" s="95"/>
      <c r="AH4" s="95"/>
      <c r="AI4" s="95"/>
      <c r="AJ4" s="95"/>
      <c r="AK4" s="95"/>
      <c r="AL4" s="95"/>
      <c r="AM4" s="95"/>
      <c r="AN4" s="95"/>
      <c r="AO4" s="95"/>
      <c r="AP4" s="95"/>
      <c r="AQ4" s="95"/>
      <c r="AR4" s="95"/>
      <c r="AS4" s="95"/>
      <c r="AT4" s="95"/>
      <c r="AU4" s="95"/>
      <c r="AV4" s="95"/>
      <c r="AW4" s="95"/>
      <c r="AX4" s="95"/>
      <c r="AY4" s="95"/>
      <c r="AZ4" s="95"/>
      <c r="BA4" s="95"/>
      <c r="BB4" s="95"/>
      <c r="BC4" s="95"/>
      <c r="BD4" s="95"/>
      <c r="BE4" s="95"/>
      <c r="BF4" s="95"/>
      <c r="BG4" s="95"/>
      <c r="BH4" s="95"/>
      <c r="BI4" s="95"/>
      <c r="BJ4" s="95"/>
      <c r="BK4" s="95"/>
      <c r="BL4" s="95"/>
      <c r="BM4" s="95"/>
      <c r="BN4" s="95"/>
      <c r="BO4" s="95"/>
      <c r="BP4" s="95"/>
      <c r="BQ4" s="95"/>
      <c r="BR4" s="95"/>
      <c r="BS4" s="95"/>
      <c r="BT4" s="95"/>
      <c r="BU4" s="95"/>
      <c r="BV4" s="95"/>
      <c r="BW4" s="95"/>
      <c r="BX4" s="95"/>
      <c r="BY4" s="95"/>
      <c r="BZ4" s="95"/>
      <c r="CA4" s="95"/>
      <c r="CB4" s="95"/>
      <c r="CC4" s="95"/>
      <c r="CD4" s="95"/>
      <c r="CE4" s="95"/>
      <c r="CF4" s="95"/>
      <c r="CG4" s="95"/>
      <c r="CH4" s="95"/>
      <c r="CI4" s="95"/>
      <c r="CJ4" s="95"/>
      <c r="CK4" s="95"/>
      <c r="CL4" s="95"/>
      <c r="CM4" s="95"/>
      <c r="CN4" s="95"/>
      <c r="CO4" s="95"/>
      <c r="CP4" s="95"/>
      <c r="CQ4" s="95"/>
      <c r="CR4" s="95"/>
      <c r="CS4" s="95"/>
      <c r="CT4" s="95"/>
      <c r="CU4" s="95"/>
      <c r="CV4" s="95"/>
      <c r="CW4" s="95"/>
      <c r="CX4" s="95"/>
    </row>
    <row r="5" spans="1:102" s="85" customFormat="1" ht="21" customHeight="1">
      <c r="A5" s="1939"/>
      <c r="B5" s="1940"/>
      <c r="C5" s="1930"/>
      <c r="D5" s="1930"/>
      <c r="E5" s="1930"/>
      <c r="F5" s="1930"/>
      <c r="G5" s="1930"/>
      <c r="H5" s="1930"/>
      <c r="I5" s="1930"/>
      <c r="J5" s="1930"/>
      <c r="K5" s="1930"/>
      <c r="L5" s="1930"/>
      <c r="M5" s="1930"/>
      <c r="N5" s="1930"/>
      <c r="O5" s="1930"/>
      <c r="P5" s="1930"/>
      <c r="Q5" s="1930"/>
      <c r="R5" s="1931"/>
      <c r="S5" s="1055">
        <f xml:space="preserve"> AVERAGE(S10:S19)</f>
        <v>0</v>
      </c>
      <c r="T5" s="1058" t="str">
        <f>IF(S5&lt;=25%,"L",IF(S5&lt;=94%,"K","J"))</f>
        <v>L</v>
      </c>
      <c r="X5" s="361">
        <v>0.5</v>
      </c>
      <c r="Y5" s="85" t="s">
        <v>502</v>
      </c>
      <c r="Z5" s="367"/>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5"/>
      <c r="BI5" s="95"/>
      <c r="BJ5" s="95"/>
      <c r="BK5" s="95"/>
      <c r="BL5" s="95"/>
      <c r="BM5" s="95"/>
      <c r="BN5" s="95"/>
      <c r="BO5" s="95"/>
      <c r="BP5" s="95"/>
      <c r="BQ5" s="95"/>
      <c r="BR5" s="95"/>
      <c r="BS5" s="95"/>
      <c r="BT5" s="95"/>
      <c r="BU5" s="95"/>
      <c r="BV5" s="95"/>
      <c r="BW5" s="95"/>
      <c r="BX5" s="95"/>
      <c r="BY5" s="95"/>
      <c r="BZ5" s="95"/>
      <c r="CA5" s="95"/>
      <c r="CB5" s="95"/>
      <c r="CC5" s="95"/>
      <c r="CD5" s="95"/>
      <c r="CE5" s="95"/>
      <c r="CF5" s="95"/>
      <c r="CG5" s="95"/>
      <c r="CH5" s="95"/>
      <c r="CI5" s="95"/>
      <c r="CJ5" s="95"/>
      <c r="CK5" s="95"/>
      <c r="CL5" s="95"/>
      <c r="CM5" s="95"/>
      <c r="CN5" s="95"/>
      <c r="CO5" s="95"/>
      <c r="CP5" s="95"/>
      <c r="CQ5" s="95"/>
      <c r="CR5" s="95"/>
      <c r="CS5" s="95"/>
      <c r="CT5" s="95"/>
      <c r="CU5" s="95"/>
      <c r="CV5" s="95"/>
      <c r="CW5" s="95"/>
      <c r="CX5" s="95"/>
    </row>
    <row r="6" spans="1:102" s="85" customFormat="1" ht="17.399999999999999" customHeight="1">
      <c r="A6" s="1939"/>
      <c r="B6" s="1940"/>
      <c r="C6" s="1930"/>
      <c r="D6" s="1930"/>
      <c r="E6" s="1930"/>
      <c r="F6" s="1930"/>
      <c r="G6" s="1930"/>
      <c r="H6" s="1930"/>
      <c r="I6" s="1930"/>
      <c r="J6" s="1930"/>
      <c r="K6" s="1930"/>
      <c r="L6" s="1930"/>
      <c r="M6" s="1930"/>
      <c r="N6" s="1930"/>
      <c r="O6" s="1930"/>
      <c r="P6" s="1930"/>
      <c r="Q6" s="1930"/>
      <c r="R6" s="1931"/>
      <c r="S6" s="1936"/>
      <c r="T6" s="1058"/>
      <c r="X6" s="361">
        <v>0.75</v>
      </c>
      <c r="Y6" s="85" t="s">
        <v>503</v>
      </c>
      <c r="Z6" s="367"/>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5"/>
      <c r="BI6" s="95"/>
      <c r="BJ6" s="95"/>
      <c r="BK6" s="95"/>
      <c r="BL6" s="95"/>
      <c r="BM6" s="95"/>
      <c r="BN6" s="95"/>
      <c r="BO6" s="95"/>
      <c r="BP6" s="95"/>
      <c r="BQ6" s="95"/>
      <c r="BR6" s="95"/>
      <c r="BS6" s="95"/>
      <c r="BT6" s="95"/>
      <c r="BU6" s="95"/>
      <c r="BV6" s="95"/>
      <c r="BW6" s="95"/>
      <c r="BX6" s="95"/>
      <c r="BY6" s="95"/>
      <c r="BZ6" s="95"/>
      <c r="CA6" s="95"/>
      <c r="CB6" s="95"/>
      <c r="CC6" s="95"/>
      <c r="CD6" s="95"/>
      <c r="CE6" s="95"/>
      <c r="CF6" s="95"/>
      <c r="CG6" s="95"/>
      <c r="CH6" s="95"/>
      <c r="CI6" s="95"/>
      <c r="CJ6" s="95"/>
      <c r="CK6" s="95"/>
      <c r="CL6" s="95"/>
      <c r="CM6" s="95"/>
      <c r="CN6" s="95"/>
      <c r="CO6" s="95"/>
      <c r="CP6" s="95"/>
      <c r="CQ6" s="95"/>
      <c r="CR6" s="95"/>
      <c r="CS6" s="95"/>
      <c r="CT6" s="95"/>
      <c r="CU6" s="95"/>
      <c r="CV6" s="95"/>
      <c r="CW6" s="95"/>
      <c r="CX6" s="95"/>
    </row>
    <row r="7" spans="1:102" s="85" customFormat="1" ht="34.200000000000003" customHeight="1" thickBot="1">
      <c r="A7" s="1941"/>
      <c r="B7" s="1942"/>
      <c r="C7" s="1932"/>
      <c r="D7" s="1932"/>
      <c r="E7" s="1932"/>
      <c r="F7" s="1932"/>
      <c r="G7" s="1932"/>
      <c r="H7" s="1932"/>
      <c r="I7" s="1932"/>
      <c r="J7" s="1932"/>
      <c r="K7" s="1932"/>
      <c r="L7" s="1932"/>
      <c r="M7" s="1932"/>
      <c r="N7" s="1932"/>
      <c r="O7" s="1932"/>
      <c r="P7" s="1932"/>
      <c r="Q7" s="1932"/>
      <c r="R7" s="1933"/>
      <c r="S7" s="1937"/>
      <c r="T7" s="1060"/>
      <c r="X7" s="361">
        <v>1</v>
      </c>
      <c r="Y7" s="85" t="s">
        <v>504</v>
      </c>
      <c r="Z7" s="367"/>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5"/>
      <c r="BI7" s="95"/>
      <c r="BJ7" s="95"/>
      <c r="BK7" s="95"/>
      <c r="BL7" s="95"/>
      <c r="BM7" s="95"/>
      <c r="BN7" s="95"/>
      <c r="BO7" s="95"/>
      <c r="BP7" s="95"/>
      <c r="BQ7" s="95"/>
      <c r="BR7" s="95"/>
      <c r="BS7" s="95"/>
      <c r="BT7" s="95"/>
      <c r="BU7" s="95"/>
      <c r="BV7" s="95"/>
      <c r="BW7" s="95"/>
      <c r="BX7" s="95"/>
      <c r="BY7" s="95"/>
      <c r="BZ7" s="95"/>
      <c r="CA7" s="95"/>
      <c r="CB7" s="95"/>
      <c r="CC7" s="95"/>
      <c r="CD7" s="95"/>
      <c r="CE7" s="95"/>
      <c r="CF7" s="95"/>
      <c r="CG7" s="95"/>
      <c r="CH7" s="95"/>
      <c r="CI7" s="95"/>
      <c r="CJ7" s="95"/>
      <c r="CK7" s="95"/>
      <c r="CL7" s="95"/>
      <c r="CM7" s="95"/>
      <c r="CN7" s="95"/>
      <c r="CO7" s="95"/>
      <c r="CP7" s="95"/>
      <c r="CQ7" s="95"/>
      <c r="CR7" s="95"/>
      <c r="CS7" s="95"/>
      <c r="CT7" s="95"/>
      <c r="CU7" s="95"/>
      <c r="CV7" s="95"/>
      <c r="CW7" s="95"/>
      <c r="CX7" s="95"/>
    </row>
    <row r="8" spans="1:102" s="85" customFormat="1" ht="14.4" customHeight="1" thickBot="1">
      <c r="A8" s="327"/>
      <c r="B8" s="310"/>
      <c r="C8" s="310"/>
      <c r="D8" s="310"/>
      <c r="E8" s="310"/>
      <c r="F8" s="310"/>
      <c r="G8" s="310"/>
      <c r="H8" s="310"/>
      <c r="I8" s="310"/>
      <c r="J8" s="310"/>
      <c r="K8" s="310"/>
      <c r="L8" s="310"/>
      <c r="M8" s="310"/>
      <c r="N8" s="310"/>
      <c r="O8" s="310"/>
      <c r="P8" s="310"/>
      <c r="Q8" s="310"/>
      <c r="R8" s="310"/>
      <c r="X8" s="361"/>
      <c r="Z8" s="367"/>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5"/>
      <c r="BI8" s="95"/>
      <c r="BJ8" s="95"/>
      <c r="BK8" s="95"/>
      <c r="BL8" s="95"/>
      <c r="BM8" s="95"/>
      <c r="BN8" s="95"/>
      <c r="BO8" s="95"/>
      <c r="BP8" s="95"/>
      <c r="BQ8" s="95"/>
      <c r="BR8" s="95"/>
      <c r="BS8" s="95"/>
      <c r="BT8" s="95"/>
      <c r="BU8" s="95"/>
      <c r="BV8" s="95"/>
      <c r="BW8" s="95"/>
      <c r="BX8" s="95"/>
      <c r="BY8" s="95"/>
      <c r="BZ8" s="95"/>
      <c r="CA8" s="95"/>
      <c r="CB8" s="95"/>
      <c r="CC8" s="95"/>
      <c r="CD8" s="95"/>
      <c r="CE8" s="95"/>
      <c r="CF8" s="95"/>
      <c r="CG8" s="95"/>
      <c r="CH8" s="95"/>
      <c r="CI8" s="95"/>
      <c r="CJ8" s="95"/>
      <c r="CK8" s="95"/>
      <c r="CL8" s="95"/>
      <c r="CM8" s="95"/>
      <c r="CN8" s="95"/>
      <c r="CO8" s="95"/>
      <c r="CP8" s="95"/>
      <c r="CQ8" s="95"/>
      <c r="CR8" s="95"/>
      <c r="CS8" s="95"/>
      <c r="CT8" s="95"/>
      <c r="CU8" s="95"/>
      <c r="CV8" s="95"/>
      <c r="CW8" s="95"/>
      <c r="CX8" s="95"/>
    </row>
    <row r="9" spans="1:102" ht="34.200000000000003" customHeight="1" thickBot="1">
      <c r="A9" s="362" t="s">
        <v>337</v>
      </c>
      <c r="B9" s="922" t="s">
        <v>338</v>
      </c>
      <c r="C9" s="1938" t="s">
        <v>473</v>
      </c>
      <c r="D9" s="1938"/>
      <c r="E9" s="1938"/>
      <c r="F9" s="1938"/>
      <c r="G9" s="1938"/>
      <c r="H9" s="1938"/>
      <c r="I9" s="1938"/>
      <c r="J9" s="1938"/>
      <c r="K9" s="1938"/>
      <c r="L9" s="1938"/>
      <c r="M9" s="1938"/>
      <c r="N9" s="1938"/>
      <c r="O9" s="1938"/>
      <c r="P9" s="1938"/>
      <c r="Q9" s="1938"/>
      <c r="R9" s="811" t="s">
        <v>999</v>
      </c>
      <c r="S9" s="1923" t="s">
        <v>499</v>
      </c>
      <c r="T9" s="1924"/>
      <c r="Z9" s="367"/>
    </row>
    <row r="10" spans="1:102" ht="40.049999999999997" customHeight="1" thickBot="1">
      <c r="A10" s="359">
        <v>1</v>
      </c>
      <c r="B10" s="921" t="s">
        <v>895</v>
      </c>
      <c r="C10" s="1918" t="s">
        <v>339</v>
      </c>
      <c r="D10" s="1918"/>
      <c r="E10" s="1918"/>
      <c r="F10" s="1918"/>
      <c r="G10" s="1918"/>
      <c r="H10" s="1918"/>
      <c r="I10" s="1918"/>
      <c r="J10" s="1918"/>
      <c r="K10" s="1918"/>
      <c r="L10" s="1918"/>
      <c r="M10" s="1918"/>
      <c r="N10" s="1918"/>
      <c r="O10" s="1918"/>
      <c r="P10" s="1918"/>
      <c r="Q10" s="1918"/>
      <c r="R10" s="923" t="s">
        <v>1000</v>
      </c>
      <c r="S10" s="363">
        <v>0</v>
      </c>
      <c r="T10" s="364" t="str">
        <f>IF(ISBLANK($S10),"Preencher o % de avanço",VLOOKUP($S10,$X$3:$Y$7,2,FALSE))</f>
        <v>Não iniciado</v>
      </c>
      <c r="Z10" s="367"/>
    </row>
    <row r="11" spans="1:102" ht="29.4" customHeight="1">
      <c r="A11" s="358">
        <v>2</v>
      </c>
      <c r="B11" s="1919" t="s">
        <v>340</v>
      </c>
      <c r="C11" s="1921" t="s">
        <v>341</v>
      </c>
      <c r="D11" s="1921"/>
      <c r="E11" s="1921"/>
      <c r="F11" s="1921"/>
      <c r="G11" s="1921"/>
      <c r="H11" s="1921"/>
      <c r="I11" s="1921"/>
      <c r="J11" s="1921"/>
      <c r="K11" s="1921"/>
      <c r="L11" s="1921"/>
      <c r="M11" s="1921"/>
      <c r="N11" s="1921"/>
      <c r="O11" s="1921"/>
      <c r="P11" s="1921"/>
      <c r="Q11" s="1921"/>
      <c r="R11" s="924" t="s">
        <v>1000</v>
      </c>
      <c r="S11" s="368">
        <v>0</v>
      </c>
      <c r="T11" s="369" t="str">
        <f t="shared" ref="T11:T19" si="0">IF(ISBLANK($S11),"Preencher o % de avanço",VLOOKUP($S11,$X$3:$Y$7,2,FALSE))</f>
        <v>Não iniciado</v>
      </c>
      <c r="Z11" s="367"/>
    </row>
    <row r="12" spans="1:102" ht="31.8" customHeight="1" thickBot="1">
      <c r="A12" s="360" t="s">
        <v>482</v>
      </c>
      <c r="B12" s="1920"/>
      <c r="C12" s="1922" t="s">
        <v>931</v>
      </c>
      <c r="D12" s="1922"/>
      <c r="E12" s="1922"/>
      <c r="F12" s="1922"/>
      <c r="G12" s="1922"/>
      <c r="H12" s="1922"/>
      <c r="I12" s="1922"/>
      <c r="J12" s="1922"/>
      <c r="K12" s="1922"/>
      <c r="L12" s="1922"/>
      <c r="M12" s="1922"/>
      <c r="N12" s="1922"/>
      <c r="O12" s="1922"/>
      <c r="P12" s="1922"/>
      <c r="Q12" s="1922"/>
      <c r="R12" s="925" t="s">
        <v>1001</v>
      </c>
      <c r="S12" s="370">
        <v>0</v>
      </c>
      <c r="T12" s="366" t="str">
        <f t="shared" si="0"/>
        <v>Não iniciado</v>
      </c>
      <c r="Z12" s="367"/>
    </row>
    <row r="13" spans="1:102" ht="40.049999999999997" customHeight="1" thickBot="1">
      <c r="A13" s="359">
        <v>3</v>
      </c>
      <c r="B13" s="921" t="s">
        <v>342</v>
      </c>
      <c r="C13" s="1918" t="s">
        <v>932</v>
      </c>
      <c r="D13" s="1918"/>
      <c r="E13" s="1918"/>
      <c r="F13" s="1918"/>
      <c r="G13" s="1918"/>
      <c r="H13" s="1918"/>
      <c r="I13" s="1918"/>
      <c r="J13" s="1918"/>
      <c r="K13" s="1918"/>
      <c r="L13" s="1918"/>
      <c r="M13" s="1918"/>
      <c r="N13" s="1918"/>
      <c r="O13" s="1918"/>
      <c r="P13" s="1918"/>
      <c r="Q13" s="1918"/>
      <c r="R13" s="923" t="s">
        <v>1001</v>
      </c>
      <c r="S13" s="363">
        <v>0</v>
      </c>
      <c r="T13" s="364" t="str">
        <f t="shared" si="0"/>
        <v>Não iniciado</v>
      </c>
      <c r="Z13" s="367"/>
    </row>
    <row r="14" spans="1:102" ht="40.049999999999997" customHeight="1" thickBot="1">
      <c r="A14" s="359">
        <v>4</v>
      </c>
      <c r="B14" s="921" t="s">
        <v>343</v>
      </c>
      <c r="C14" s="1918" t="s">
        <v>933</v>
      </c>
      <c r="D14" s="1918"/>
      <c r="E14" s="1918"/>
      <c r="F14" s="1918"/>
      <c r="G14" s="1918"/>
      <c r="H14" s="1918"/>
      <c r="I14" s="1918"/>
      <c r="J14" s="1918"/>
      <c r="K14" s="1918"/>
      <c r="L14" s="1918"/>
      <c r="M14" s="1918"/>
      <c r="N14" s="1918"/>
      <c r="O14" s="1918"/>
      <c r="P14" s="1918"/>
      <c r="Q14" s="1918"/>
      <c r="R14" s="923" t="s">
        <v>1001</v>
      </c>
      <c r="S14" s="363">
        <v>0</v>
      </c>
      <c r="T14" s="364" t="str">
        <f t="shared" si="0"/>
        <v>Não iniciado</v>
      </c>
      <c r="Z14" s="367"/>
    </row>
    <row r="15" spans="1:102" ht="50.4" customHeight="1" thickBot="1">
      <c r="A15" s="359">
        <v>5</v>
      </c>
      <c r="B15" s="921" t="s">
        <v>350</v>
      </c>
      <c r="C15" s="1918" t="s">
        <v>934</v>
      </c>
      <c r="D15" s="1918"/>
      <c r="E15" s="1918"/>
      <c r="F15" s="1918"/>
      <c r="G15" s="1918"/>
      <c r="H15" s="1918"/>
      <c r="I15" s="1918"/>
      <c r="J15" s="1918"/>
      <c r="K15" s="1918"/>
      <c r="L15" s="1918"/>
      <c r="M15" s="1918"/>
      <c r="N15" s="1918"/>
      <c r="O15" s="1918"/>
      <c r="P15" s="1918"/>
      <c r="Q15" s="1918"/>
      <c r="R15" s="923" t="s">
        <v>1004</v>
      </c>
      <c r="S15" s="363">
        <v>0</v>
      </c>
      <c r="T15" s="364" t="str">
        <f t="shared" si="0"/>
        <v>Não iniciado</v>
      </c>
      <c r="Z15" s="367"/>
    </row>
    <row r="16" spans="1:102" ht="40.049999999999997" customHeight="1" thickBot="1">
      <c r="A16" s="359">
        <v>6</v>
      </c>
      <c r="B16" s="921" t="s">
        <v>344</v>
      </c>
      <c r="C16" s="1918" t="s">
        <v>345</v>
      </c>
      <c r="D16" s="1918"/>
      <c r="E16" s="1918"/>
      <c r="F16" s="1918"/>
      <c r="G16" s="1918"/>
      <c r="H16" s="1918"/>
      <c r="I16" s="1918"/>
      <c r="J16" s="1918"/>
      <c r="K16" s="1918"/>
      <c r="L16" s="1918"/>
      <c r="M16" s="1918"/>
      <c r="N16" s="1918"/>
      <c r="O16" s="1918"/>
      <c r="P16" s="1918"/>
      <c r="Q16" s="1918"/>
      <c r="R16" s="923" t="s">
        <v>1000</v>
      </c>
      <c r="S16" s="363">
        <v>0</v>
      </c>
      <c r="T16" s="364" t="str">
        <f t="shared" si="0"/>
        <v>Não iniciado</v>
      </c>
      <c r="Z16" s="367"/>
    </row>
    <row r="17" spans="1:26" ht="40.049999999999997" customHeight="1" thickBot="1">
      <c r="A17" s="359">
        <v>7</v>
      </c>
      <c r="B17" s="921" t="s">
        <v>346</v>
      </c>
      <c r="C17" s="1918" t="s">
        <v>347</v>
      </c>
      <c r="D17" s="1918"/>
      <c r="E17" s="1918"/>
      <c r="F17" s="1918"/>
      <c r="G17" s="1918"/>
      <c r="H17" s="1918"/>
      <c r="I17" s="1918"/>
      <c r="J17" s="1918"/>
      <c r="K17" s="1918"/>
      <c r="L17" s="1918"/>
      <c r="M17" s="1918"/>
      <c r="N17" s="1918"/>
      <c r="O17" s="1918"/>
      <c r="P17" s="1918"/>
      <c r="Q17" s="1918"/>
      <c r="R17" s="923" t="s">
        <v>1000</v>
      </c>
      <c r="S17" s="363">
        <v>0</v>
      </c>
      <c r="T17" s="364" t="str">
        <f t="shared" si="0"/>
        <v>Não iniciado</v>
      </c>
      <c r="Z17" s="367"/>
    </row>
    <row r="18" spans="1:26" ht="40.049999999999997" customHeight="1" thickBot="1">
      <c r="A18" s="359">
        <v>8</v>
      </c>
      <c r="B18" s="921" t="s">
        <v>348</v>
      </c>
      <c r="C18" s="1918" t="s">
        <v>349</v>
      </c>
      <c r="D18" s="1918"/>
      <c r="E18" s="1918"/>
      <c r="F18" s="1918"/>
      <c r="G18" s="1918"/>
      <c r="H18" s="1918"/>
      <c r="I18" s="1918"/>
      <c r="J18" s="1918"/>
      <c r="K18" s="1918"/>
      <c r="L18" s="1918"/>
      <c r="M18" s="1918"/>
      <c r="N18" s="1918"/>
      <c r="O18" s="1918"/>
      <c r="P18" s="1918"/>
      <c r="Q18" s="1918"/>
      <c r="R18" s="923" t="s">
        <v>1000</v>
      </c>
      <c r="S18" s="363">
        <v>0</v>
      </c>
      <c r="T18" s="364" t="str">
        <f t="shared" si="0"/>
        <v>Não iniciado</v>
      </c>
      <c r="Z18" s="367"/>
    </row>
    <row r="19" spans="1:26" ht="409.6" customHeight="1" thickBot="1">
      <c r="A19" s="359">
        <v>9</v>
      </c>
      <c r="B19" s="929" t="s">
        <v>1003</v>
      </c>
      <c r="C19" s="1943" t="s">
        <v>935</v>
      </c>
      <c r="D19" s="1944"/>
      <c r="E19" s="1944"/>
      <c r="F19" s="1944"/>
      <c r="G19" s="1944"/>
      <c r="H19" s="1944"/>
      <c r="I19" s="1944"/>
      <c r="J19" s="1944"/>
      <c r="K19" s="1944"/>
      <c r="L19" s="1944"/>
      <c r="M19" s="1944"/>
      <c r="N19" s="1944"/>
      <c r="O19" s="1944"/>
      <c r="P19" s="1944"/>
      <c r="Q19" s="1944"/>
      <c r="R19" s="923" t="s">
        <v>1000</v>
      </c>
      <c r="S19" s="363">
        <v>0</v>
      </c>
      <c r="T19" s="364" t="str">
        <f t="shared" si="0"/>
        <v>Não iniciado</v>
      </c>
      <c r="Z19" s="367"/>
    </row>
    <row r="20" spans="1:26" ht="5.4" customHeight="1">
      <c r="S20" s="365"/>
      <c r="Z20" s="367"/>
    </row>
    <row r="21" spans="1:26" s="95" customFormat="1">
      <c r="Z21" s="367"/>
    </row>
    <row r="22" spans="1:26" s="95" customFormat="1">
      <c r="Z22" s="367"/>
    </row>
    <row r="23" spans="1:26" s="95" customFormat="1"/>
    <row r="24" spans="1:26" s="95" customFormat="1"/>
    <row r="25" spans="1:26" s="95" customFormat="1"/>
    <row r="26" spans="1:26" s="95" customFormat="1"/>
    <row r="27" spans="1:26" s="95" customFormat="1"/>
    <row r="28" spans="1:26" s="95" customFormat="1"/>
    <row r="29" spans="1:26" s="95" customFormat="1"/>
    <row r="30" spans="1:26" s="95" customFormat="1"/>
    <row r="31" spans="1:26" s="95" customFormat="1"/>
    <row r="32" spans="1:26" s="95" customFormat="1"/>
    <row r="33" s="95" customFormat="1"/>
    <row r="34" s="95" customFormat="1"/>
    <row r="35" s="95" customFormat="1"/>
    <row r="36" s="95" customFormat="1"/>
    <row r="37" s="95" customFormat="1"/>
    <row r="38" s="95" customFormat="1"/>
    <row r="39" s="95" customFormat="1"/>
    <row r="40" s="95" customFormat="1"/>
    <row r="41" s="95" customFormat="1"/>
    <row r="42" s="95" customFormat="1"/>
    <row r="43" s="95" customFormat="1"/>
    <row r="44" s="95" customFormat="1"/>
    <row r="45" s="95" customFormat="1"/>
    <row r="46" s="95" customFormat="1"/>
    <row r="47" s="95" customFormat="1"/>
    <row r="48" s="95" customFormat="1"/>
    <row r="49" s="95" customFormat="1"/>
    <row r="50" s="95" customFormat="1"/>
    <row r="51" s="95" customFormat="1"/>
    <row r="52" s="95" customFormat="1"/>
    <row r="53" s="95" customFormat="1"/>
    <row r="54" s="95" customFormat="1"/>
    <row r="55" s="95" customFormat="1"/>
    <row r="56" s="95" customFormat="1"/>
    <row r="57" s="95" customFormat="1"/>
    <row r="58" s="95" customFormat="1"/>
    <row r="59" s="95" customFormat="1"/>
    <row r="60" s="95" customFormat="1"/>
    <row r="61" s="95" customFormat="1"/>
    <row r="62" s="95" customFormat="1"/>
    <row r="63" s="95" customFormat="1"/>
    <row r="64" s="95" customFormat="1"/>
    <row r="65" s="95" customFormat="1"/>
    <row r="66" s="95" customFormat="1"/>
    <row r="67" s="95" customFormat="1"/>
    <row r="68" s="95" customFormat="1"/>
    <row r="69" s="95" customFormat="1"/>
    <row r="70" s="95" customFormat="1"/>
    <row r="71" s="95" customFormat="1"/>
    <row r="72" s="95" customFormat="1"/>
    <row r="73" s="95" customFormat="1"/>
    <row r="74" s="95" customFormat="1"/>
    <row r="75" s="95" customFormat="1"/>
    <row r="76" s="95" customFormat="1"/>
    <row r="77" s="95" customFormat="1"/>
    <row r="78" s="95" customFormat="1"/>
    <row r="79" s="95" customFormat="1"/>
    <row r="80" s="95" customFormat="1"/>
    <row r="81" s="95" customFormat="1"/>
    <row r="82" s="95" customFormat="1"/>
    <row r="83" s="95" customFormat="1"/>
    <row r="84" s="95" customFormat="1"/>
    <row r="85" s="95" customFormat="1"/>
    <row r="86" s="95" customFormat="1"/>
    <row r="87" s="95" customFormat="1"/>
    <row r="88" s="95" customFormat="1"/>
    <row r="89" s="95" customFormat="1"/>
    <row r="90" s="95" customFormat="1"/>
    <row r="91" s="95" customFormat="1"/>
    <row r="92" s="95" customFormat="1"/>
    <row r="93" s="95" customFormat="1"/>
    <row r="94" s="95" customFormat="1"/>
    <row r="95" s="95" customFormat="1"/>
    <row r="96" s="95" customFormat="1"/>
    <row r="97" s="95" customFormat="1"/>
    <row r="98" s="95" customFormat="1"/>
    <row r="99" s="95" customFormat="1"/>
    <row r="100" s="95" customFormat="1"/>
    <row r="101" s="95" customFormat="1"/>
    <row r="102" s="95" customFormat="1"/>
    <row r="103" s="95" customFormat="1"/>
    <row r="104" s="95" customFormat="1"/>
    <row r="105" s="95" customFormat="1"/>
    <row r="106" s="95" customFormat="1"/>
    <row r="107" s="95" customFormat="1"/>
    <row r="108" s="95" customFormat="1"/>
    <row r="109" s="95" customFormat="1"/>
    <row r="110" s="95" customFormat="1"/>
    <row r="111" s="95" customFormat="1"/>
    <row r="112" s="95" customFormat="1"/>
    <row r="113" s="95" customFormat="1"/>
    <row r="114" s="95" customFormat="1"/>
    <row r="115" s="95" customFormat="1"/>
    <row r="116" s="95" customFormat="1"/>
    <row r="117" s="95" customFormat="1"/>
    <row r="118" s="95" customFormat="1"/>
    <row r="119" s="95" customFormat="1"/>
    <row r="120" s="95" customFormat="1"/>
    <row r="121" s="95" customFormat="1"/>
    <row r="122" s="95" customFormat="1"/>
    <row r="123" s="95" customFormat="1"/>
    <row r="124" s="95" customFormat="1"/>
    <row r="125" s="95" customFormat="1"/>
    <row r="126" s="95" customFormat="1"/>
    <row r="127" s="95" customFormat="1"/>
    <row r="128" s="95" customFormat="1"/>
    <row r="129" s="95" customFormat="1"/>
    <row r="130" s="95" customFormat="1"/>
    <row r="131" s="95" customFormat="1"/>
    <row r="132" s="95" customFormat="1"/>
    <row r="133" s="95" customFormat="1"/>
    <row r="134" s="95" customFormat="1"/>
    <row r="135" s="95" customFormat="1"/>
    <row r="136" s="95" customFormat="1"/>
    <row r="137" s="95" customFormat="1"/>
    <row r="138" s="95" customFormat="1"/>
    <row r="139" s="95" customFormat="1"/>
    <row r="140" s="95" customFormat="1"/>
    <row r="141" s="95" customFormat="1"/>
    <row r="142" s="95" customFormat="1"/>
    <row r="143" s="95" customFormat="1"/>
    <row r="144" s="95" customFormat="1"/>
    <row r="145" s="95" customFormat="1"/>
    <row r="146" s="95" customFormat="1"/>
    <row r="147" s="95" customFormat="1"/>
    <row r="148" s="95" customFormat="1"/>
    <row r="149" s="95" customFormat="1"/>
    <row r="150" s="95" customFormat="1"/>
    <row r="151" s="95" customFormat="1"/>
    <row r="152" s="95" customFormat="1"/>
    <row r="153" s="95" customFormat="1"/>
    <row r="154" s="95" customFormat="1"/>
    <row r="155" s="95" customFormat="1"/>
    <row r="156" s="95" customFormat="1"/>
    <row r="157" s="95" customFormat="1"/>
    <row r="158" s="95" customFormat="1"/>
    <row r="159" s="95" customFormat="1"/>
    <row r="160" s="95" customFormat="1"/>
    <row r="161" s="95" customFormat="1"/>
    <row r="162" s="95" customFormat="1"/>
    <row r="163" s="95" customFormat="1"/>
    <row r="164" s="95" customFormat="1"/>
    <row r="165" s="95" customFormat="1"/>
    <row r="166" s="95" customFormat="1"/>
    <row r="167" s="95" customFormat="1"/>
    <row r="168" s="95" customFormat="1"/>
    <row r="169" s="95" customFormat="1"/>
    <row r="170" s="95" customFormat="1"/>
    <row r="171" s="95" customFormat="1"/>
    <row r="172" s="95" customFormat="1"/>
    <row r="173" s="95" customFormat="1"/>
    <row r="174" s="95" customFormat="1"/>
    <row r="175" s="95" customFormat="1"/>
    <row r="176" s="95" customFormat="1"/>
    <row r="177" s="95" customFormat="1"/>
    <row r="178" s="95" customFormat="1"/>
    <row r="179" s="95" customFormat="1"/>
    <row r="180" s="95" customFormat="1"/>
    <row r="181" s="95" customFormat="1"/>
    <row r="182" s="95" customFormat="1"/>
    <row r="183" s="95" customFormat="1"/>
    <row r="184" s="95" customFormat="1"/>
    <row r="185" s="95" customFormat="1"/>
    <row r="186" s="95" customFormat="1"/>
    <row r="187" s="95" customFormat="1"/>
    <row r="188" s="95" customFormat="1"/>
    <row r="189" s="95" customFormat="1"/>
    <row r="190" s="95" customFormat="1"/>
    <row r="191" s="95" customFormat="1"/>
    <row r="192" s="95" customFormat="1"/>
    <row r="193" s="95" customFormat="1"/>
    <row r="194" s="95" customFormat="1"/>
    <row r="195" s="95" customFormat="1"/>
    <row r="196" s="95" customFormat="1"/>
    <row r="197" s="95" customFormat="1"/>
    <row r="198" s="95" customFormat="1"/>
    <row r="199" s="95" customFormat="1"/>
    <row r="200" s="95" customFormat="1"/>
    <row r="201" s="95" customFormat="1"/>
    <row r="202" s="95" customFormat="1"/>
    <row r="203" s="95" customFormat="1"/>
    <row r="204" s="95" customFormat="1"/>
    <row r="205" s="95" customFormat="1"/>
    <row r="206" s="95" customFormat="1"/>
    <row r="207" s="95" customFormat="1"/>
    <row r="208" s="95" customFormat="1"/>
    <row r="209" s="95" customFormat="1"/>
    <row r="210" s="95" customFormat="1"/>
    <row r="211" s="95" customFormat="1"/>
    <row r="212" s="95" customFormat="1"/>
    <row r="213" s="95" customFormat="1"/>
    <row r="214" s="95" customFormat="1"/>
    <row r="215" s="95" customFormat="1"/>
    <row r="216" s="95" customFormat="1"/>
    <row r="217" s="95" customFormat="1"/>
    <row r="218" s="95" customFormat="1"/>
    <row r="219" s="95" customFormat="1"/>
    <row r="220" s="95" customFormat="1"/>
    <row r="221" s="95" customFormat="1"/>
    <row r="222" s="95" customFormat="1"/>
    <row r="223" s="95" customFormat="1"/>
    <row r="224" s="95" customFormat="1"/>
    <row r="225" s="95" customFormat="1"/>
    <row r="226" s="95" customFormat="1"/>
    <row r="227" s="95" customFormat="1"/>
    <row r="228" s="95" customFormat="1"/>
    <row r="229" s="95" customFormat="1"/>
    <row r="230" s="95" customFormat="1"/>
    <row r="231" s="95" customFormat="1"/>
    <row r="232" s="95" customFormat="1"/>
    <row r="233" s="95" customFormat="1"/>
    <row r="234" s="95" customFormat="1"/>
    <row r="235" s="95" customFormat="1"/>
    <row r="236" s="95" customFormat="1"/>
    <row r="237" s="95" customFormat="1"/>
    <row r="238" s="95" customFormat="1"/>
    <row r="239" s="95" customFormat="1"/>
    <row r="240" s="95" customFormat="1"/>
    <row r="241" s="95" customFormat="1"/>
    <row r="242" s="95" customFormat="1"/>
    <row r="243" s="95" customFormat="1"/>
    <row r="244" s="95" customFormat="1"/>
    <row r="245" s="95" customFormat="1"/>
    <row r="246" s="95" customFormat="1"/>
    <row r="247" s="95" customFormat="1"/>
    <row r="248" s="95" customFormat="1"/>
    <row r="249" s="95" customFormat="1"/>
    <row r="250" s="95" customFormat="1"/>
    <row r="251" s="95" customFormat="1"/>
    <row r="252" s="95" customFormat="1"/>
    <row r="253" s="95" customFormat="1"/>
    <row r="254" s="95" customFormat="1"/>
    <row r="255" s="95" customFormat="1"/>
    <row r="256" s="95" customFormat="1"/>
    <row r="257" s="95" customFormat="1"/>
    <row r="258" s="95" customFormat="1"/>
    <row r="259" s="95" customFormat="1"/>
    <row r="260" s="95" customFormat="1"/>
    <row r="261" s="95" customFormat="1"/>
    <row r="262" s="95" customFormat="1"/>
    <row r="263" s="95" customFormat="1"/>
    <row r="264" s="95" customFormat="1"/>
    <row r="265" s="95" customFormat="1"/>
    <row r="266" s="95" customFormat="1"/>
    <row r="267" s="95" customFormat="1"/>
    <row r="268" s="95" customFormat="1"/>
    <row r="269" s="95" customFormat="1"/>
    <row r="270" s="95" customFormat="1"/>
    <row r="271" s="95" customFormat="1"/>
    <row r="272" s="95" customFormat="1"/>
    <row r="273" s="95" customFormat="1"/>
    <row r="274" s="95" customFormat="1"/>
    <row r="275" s="95" customFormat="1"/>
    <row r="276" s="95" customFormat="1"/>
    <row r="277" s="95" customFormat="1"/>
    <row r="278" s="95" customFormat="1"/>
    <row r="279" s="95" customFormat="1"/>
    <row r="280" s="95" customFormat="1"/>
    <row r="281" s="95" customFormat="1"/>
    <row r="282" s="95" customFormat="1"/>
    <row r="283" s="95" customFormat="1"/>
    <row r="284" s="95" customFormat="1"/>
    <row r="285" s="95" customFormat="1"/>
    <row r="286" s="95" customFormat="1"/>
    <row r="287" s="95" customFormat="1"/>
    <row r="288" s="95" customFormat="1"/>
    <row r="289" s="95" customFormat="1"/>
    <row r="290" s="95" customFormat="1"/>
    <row r="291" s="95" customFormat="1"/>
    <row r="292" s="95" customFormat="1"/>
    <row r="293" s="95" customFormat="1"/>
    <row r="294" s="95" customFormat="1"/>
    <row r="295" s="95" customFormat="1"/>
    <row r="296" s="95" customFormat="1"/>
    <row r="297" s="95" customFormat="1"/>
    <row r="298" s="95" customFormat="1"/>
    <row r="299" s="95" customFormat="1"/>
    <row r="300" s="95" customFormat="1"/>
    <row r="301" s="95" customFormat="1"/>
    <row r="302" s="95" customFormat="1"/>
    <row r="303" s="95" customFormat="1"/>
    <row r="304" s="95" customFormat="1"/>
    <row r="305" s="95" customFormat="1"/>
    <row r="306" s="95" customFormat="1"/>
    <row r="307" s="95" customFormat="1"/>
    <row r="308" s="95" customFormat="1"/>
    <row r="309" s="95" customFormat="1"/>
    <row r="310" s="95" customFormat="1"/>
    <row r="311" s="95" customFormat="1"/>
    <row r="312" s="95" customFormat="1"/>
    <row r="313" s="95" customFormat="1"/>
    <row r="314" s="95" customFormat="1"/>
    <row r="315" s="95" customFormat="1"/>
    <row r="316" s="95" customFormat="1"/>
    <row r="317" s="95" customFormat="1"/>
    <row r="318" s="95" customFormat="1"/>
    <row r="319" s="95" customFormat="1"/>
    <row r="320" s="95" customFormat="1"/>
    <row r="321" s="95" customFormat="1"/>
    <row r="322" s="95" customFormat="1"/>
    <row r="323" s="95" customFormat="1"/>
    <row r="324" s="95" customFormat="1"/>
    <row r="325" s="95" customFormat="1"/>
    <row r="326" s="95" customFormat="1"/>
    <row r="327" s="95" customFormat="1"/>
    <row r="328" s="95" customFormat="1"/>
    <row r="329" s="95" customFormat="1"/>
    <row r="330" s="95" customFormat="1"/>
    <row r="331" s="95" customFormat="1"/>
    <row r="332" s="95" customFormat="1"/>
    <row r="333" s="95" customFormat="1"/>
    <row r="334" s="95" customFormat="1"/>
    <row r="335" s="95" customFormat="1"/>
    <row r="336" s="95" customFormat="1"/>
    <row r="337" s="95" customFormat="1"/>
    <row r="338" s="95" customFormat="1"/>
    <row r="339" s="95" customFormat="1"/>
    <row r="340" s="95" customFormat="1"/>
    <row r="341" s="95" customFormat="1"/>
    <row r="342" s="95" customFormat="1"/>
    <row r="343" s="95" customFormat="1"/>
    <row r="344" s="95" customFormat="1"/>
    <row r="345" s="95" customFormat="1"/>
    <row r="346" s="95" customFormat="1"/>
    <row r="347" s="95" customFormat="1"/>
    <row r="348" s="95" customFormat="1"/>
    <row r="349" s="95" customFormat="1"/>
    <row r="350" s="95" customFormat="1"/>
    <row r="351" s="95" customFormat="1"/>
    <row r="352" s="95" customFormat="1"/>
    <row r="353" s="95" customFormat="1"/>
    <row r="354" s="95" customFormat="1"/>
    <row r="355" s="95" customFormat="1"/>
    <row r="356" s="95" customFormat="1"/>
    <row r="357" s="95" customFormat="1"/>
    <row r="358" s="95" customFormat="1"/>
    <row r="359" s="95" customFormat="1"/>
    <row r="360" s="95" customFormat="1"/>
    <row r="361" s="95" customFormat="1"/>
    <row r="362" s="95" customFormat="1"/>
    <row r="363" s="95" customFormat="1"/>
    <row r="364" s="95" customFormat="1"/>
    <row r="365" s="95" customFormat="1"/>
    <row r="366" s="95" customFormat="1"/>
    <row r="367" s="95" customFormat="1"/>
    <row r="368" s="95" customFormat="1"/>
    <row r="369" s="95" customFormat="1"/>
    <row r="370" s="95" customFormat="1"/>
    <row r="371" s="95" customFormat="1"/>
    <row r="372" s="95" customFormat="1"/>
    <row r="373" s="95" customFormat="1"/>
    <row r="374" s="95" customFormat="1"/>
    <row r="375" s="95" customFormat="1"/>
    <row r="376" s="95" customFormat="1"/>
    <row r="377" s="95" customFormat="1"/>
    <row r="378" s="95" customFormat="1"/>
    <row r="379" s="95" customFormat="1"/>
    <row r="380" s="95" customFormat="1"/>
    <row r="381" s="95" customFormat="1"/>
    <row r="382" s="95" customFormat="1"/>
    <row r="383" s="95" customFormat="1"/>
    <row r="384" s="95" customFormat="1"/>
    <row r="385" s="95" customFormat="1"/>
    <row r="386" s="95" customFormat="1"/>
    <row r="387" s="95" customFormat="1"/>
    <row r="388" s="95" customFormat="1"/>
    <row r="389" s="95" customFormat="1"/>
    <row r="390" s="95" customFormat="1"/>
    <row r="391" s="95" customFormat="1"/>
    <row r="392" s="95" customFormat="1"/>
    <row r="393" s="95" customFormat="1"/>
    <row r="394" s="95" customFormat="1"/>
    <row r="395" s="95" customFormat="1"/>
    <row r="396" s="95" customFormat="1"/>
    <row r="397" s="95" customFormat="1"/>
    <row r="398" s="95" customFormat="1"/>
    <row r="399" s="95" customFormat="1"/>
    <row r="400" s="95" customFormat="1"/>
    <row r="401" s="95" customFormat="1"/>
    <row r="402" s="95" customFormat="1"/>
    <row r="403" s="95" customFormat="1"/>
    <row r="404" s="95" customFormat="1"/>
    <row r="405" s="95" customFormat="1"/>
    <row r="406" s="95" customFormat="1"/>
    <row r="407" s="95" customFormat="1"/>
    <row r="408" s="95" customFormat="1"/>
    <row r="409" s="95" customFormat="1"/>
    <row r="410" s="95" customFormat="1"/>
    <row r="411" s="95" customFormat="1"/>
    <row r="412" s="95" customFormat="1"/>
    <row r="413" s="95" customFormat="1"/>
    <row r="414" s="95" customFormat="1"/>
    <row r="415" s="95" customFormat="1"/>
    <row r="416" s="95" customFormat="1"/>
    <row r="417" s="95" customFormat="1"/>
    <row r="418" s="95" customFormat="1"/>
    <row r="419" s="95" customFormat="1"/>
    <row r="420" s="95" customFormat="1"/>
    <row r="421" s="95" customFormat="1"/>
    <row r="422" s="95" customFormat="1"/>
    <row r="423" s="95" customFormat="1"/>
    <row r="424" s="95" customFormat="1"/>
    <row r="425" s="95" customFormat="1"/>
    <row r="426" s="95" customFormat="1"/>
    <row r="427" s="95" customFormat="1"/>
    <row r="428" s="95" customFormat="1"/>
    <row r="429" s="95" customFormat="1"/>
    <row r="430" s="95" customFormat="1"/>
    <row r="431" s="95" customFormat="1"/>
    <row r="432" s="95" customFormat="1"/>
    <row r="433" s="95" customFormat="1"/>
    <row r="434" s="95" customFormat="1"/>
    <row r="435" s="95" customFormat="1"/>
    <row r="436" s="95" customFormat="1"/>
    <row r="437" s="95" customFormat="1"/>
    <row r="438" s="95" customFormat="1"/>
    <row r="439" s="95" customFormat="1"/>
    <row r="440" s="95" customFormat="1"/>
    <row r="441" s="95" customFormat="1"/>
    <row r="442" s="95" customFormat="1"/>
    <row r="443" s="95" customFormat="1"/>
    <row r="444" s="95" customFormat="1"/>
    <row r="445" s="95" customFormat="1"/>
    <row r="446" s="95" customFormat="1"/>
    <row r="447" s="95" customFormat="1"/>
    <row r="448" s="95" customFormat="1"/>
    <row r="449" s="95" customFormat="1"/>
    <row r="450" s="95" customFormat="1"/>
    <row r="451" s="95" customFormat="1"/>
    <row r="452" s="95" customFormat="1"/>
    <row r="453" s="95" customFormat="1"/>
    <row r="454" s="95" customFormat="1"/>
    <row r="455" s="95" customFormat="1"/>
    <row r="456" s="95" customFormat="1"/>
    <row r="457" s="95" customFormat="1"/>
    <row r="458" s="95" customFormat="1"/>
    <row r="459" s="95" customFormat="1"/>
    <row r="460" s="95" customFormat="1"/>
    <row r="461" s="95" customFormat="1"/>
    <row r="462" s="95" customFormat="1"/>
    <row r="463" s="95" customFormat="1"/>
    <row r="464" s="95" customFormat="1"/>
    <row r="465" s="95" customFormat="1"/>
    <row r="466" s="95" customFormat="1"/>
    <row r="467" s="95" customFormat="1"/>
    <row r="468" s="95" customFormat="1"/>
    <row r="469" s="95" customFormat="1"/>
    <row r="470" s="95" customFormat="1"/>
    <row r="471" s="95" customFormat="1"/>
    <row r="472" s="95" customFormat="1"/>
    <row r="473" s="95" customFormat="1"/>
    <row r="474" s="95" customFormat="1"/>
    <row r="475" s="95" customFormat="1"/>
    <row r="476" s="95" customFormat="1"/>
    <row r="477" s="95" customFormat="1"/>
    <row r="478" s="95" customFormat="1"/>
    <row r="479" s="95" customFormat="1"/>
    <row r="480" s="95" customFormat="1"/>
    <row r="481" s="95" customFormat="1"/>
    <row r="482" s="95" customFormat="1"/>
    <row r="483" s="95" customFormat="1"/>
    <row r="484" s="95" customFormat="1"/>
    <row r="485" s="95" customFormat="1"/>
    <row r="486" s="95" customFormat="1"/>
    <row r="487" s="95" customFormat="1"/>
    <row r="488" s="95" customFormat="1"/>
    <row r="489" s="95" customFormat="1"/>
    <row r="490" s="95" customFormat="1"/>
    <row r="491" s="95" customFormat="1"/>
    <row r="492" s="95" customFormat="1"/>
    <row r="493" s="95" customFormat="1"/>
    <row r="494" s="95" customFormat="1"/>
    <row r="495" s="95" customFormat="1"/>
    <row r="496" s="95" customFormat="1"/>
    <row r="497" s="95" customFormat="1"/>
    <row r="498" s="95" customFormat="1"/>
    <row r="499" s="95" customFormat="1"/>
    <row r="500" s="95" customFormat="1"/>
    <row r="501" s="95" customFormat="1"/>
    <row r="502" s="95" customFormat="1"/>
    <row r="503" s="95" customFormat="1"/>
    <row r="504" s="95" customFormat="1"/>
    <row r="505" s="95" customFormat="1"/>
    <row r="506" s="95" customFormat="1"/>
    <row r="507" s="95" customFormat="1"/>
    <row r="508" s="95" customFormat="1"/>
  </sheetData>
  <mergeCells count="20">
    <mergeCell ref="A3:B7"/>
    <mergeCell ref="C18:Q18"/>
    <mergeCell ref="C19:Q19"/>
    <mergeCell ref="C17:Q17"/>
    <mergeCell ref="A1:T1"/>
    <mergeCell ref="C15:Q15"/>
    <mergeCell ref="C16:Q16"/>
    <mergeCell ref="C10:Q10"/>
    <mergeCell ref="B11:B12"/>
    <mergeCell ref="C11:Q11"/>
    <mergeCell ref="C12:Q12"/>
    <mergeCell ref="C13:Q13"/>
    <mergeCell ref="C14:Q14"/>
    <mergeCell ref="S9:T9"/>
    <mergeCell ref="A2:T2"/>
    <mergeCell ref="C3:R7"/>
    <mergeCell ref="S3:T4"/>
    <mergeCell ref="S5:S7"/>
    <mergeCell ref="T5:T7"/>
    <mergeCell ref="C9:Q9"/>
  </mergeCells>
  <conditionalFormatting sqref="B10 A9:B9">
    <cfRule type="cellIs" dxfId="573" priority="95" operator="equal">
      <formula>"?"</formula>
    </cfRule>
  </conditionalFormatting>
  <conditionalFormatting sqref="C9">
    <cfRule type="cellIs" dxfId="572" priority="93" operator="equal">
      <formula>"?"</formula>
    </cfRule>
  </conditionalFormatting>
  <conditionalFormatting sqref="C10">
    <cfRule type="cellIs" dxfId="571" priority="94" operator="equal">
      <formula>"?"</formula>
    </cfRule>
  </conditionalFormatting>
  <conditionalFormatting sqref="B11 B13:B19">
    <cfRule type="cellIs" dxfId="570" priority="92" operator="equal">
      <formula>"?"</formula>
    </cfRule>
  </conditionalFormatting>
  <conditionalFormatting sqref="C11:C19">
    <cfRule type="cellIs" dxfId="569" priority="91" operator="equal">
      <formula>"?"</formula>
    </cfRule>
  </conditionalFormatting>
  <conditionalFormatting sqref="S10">
    <cfRule type="cellIs" dxfId="568" priority="73" operator="equal">
      <formula>1</formula>
    </cfRule>
    <cfRule type="cellIs" dxfId="567" priority="74" operator="equal">
      <formula>0.75</formula>
    </cfRule>
    <cfRule type="cellIs" dxfId="566" priority="75" operator="equal">
      <formula>0.5</formula>
    </cfRule>
    <cfRule type="cellIs" dxfId="565" priority="76" operator="equal">
      <formula>0.25</formula>
    </cfRule>
    <cfRule type="cellIs" dxfId="564" priority="77" operator="equal">
      <formula>0</formula>
    </cfRule>
    <cfRule type="cellIs" dxfId="563" priority="87" operator="equal">
      <formula>"EM ANDAMENTO"</formula>
    </cfRule>
    <cfRule type="cellIs" dxfId="562" priority="88" operator="equal">
      <formula>"PARCIAL"</formula>
    </cfRule>
    <cfRule type="cellIs" dxfId="561" priority="89" operator="equal">
      <formula>"NÃO"</formula>
    </cfRule>
    <cfRule type="cellIs" dxfId="560" priority="90" operator="equal">
      <formula>"sim"</formula>
    </cfRule>
  </conditionalFormatting>
  <conditionalFormatting sqref="S10">
    <cfRule type="cellIs" dxfId="559" priority="78" operator="equal">
      <formula>"NÃO SE APLICA"</formula>
    </cfRule>
  </conditionalFormatting>
  <conditionalFormatting sqref="T10:T19">
    <cfRule type="cellIs" dxfId="558" priority="68" operator="equal">
      <formula>"etapa concluída"</formula>
    </cfRule>
    <cfRule type="cellIs" dxfId="557" priority="69" operator="equal">
      <formula>"próximo da conclusão"</formula>
    </cfRule>
    <cfRule type="cellIs" dxfId="556" priority="70" operator="equal">
      <formula>"parcialmente concluído"</formula>
    </cfRule>
    <cfRule type="cellIs" dxfId="555" priority="71" operator="equal">
      <formula>"iniciado, mas pouco progresso"</formula>
    </cfRule>
    <cfRule type="cellIs" dxfId="554" priority="72" operator="equal">
      <formula>"não iniciado"</formula>
    </cfRule>
  </conditionalFormatting>
  <conditionalFormatting sqref="S13:S19">
    <cfRule type="cellIs" dxfId="553" priority="43" operator="equal">
      <formula>1</formula>
    </cfRule>
    <cfRule type="cellIs" dxfId="552" priority="44" operator="equal">
      <formula>0.75</formula>
    </cfRule>
    <cfRule type="cellIs" dxfId="551" priority="45" operator="equal">
      <formula>0.5</formula>
    </cfRule>
    <cfRule type="cellIs" dxfId="550" priority="46" operator="equal">
      <formula>0.25</formula>
    </cfRule>
    <cfRule type="cellIs" dxfId="549" priority="47" operator="equal">
      <formula>0</formula>
    </cfRule>
    <cfRule type="cellIs" dxfId="548" priority="49" operator="equal">
      <formula>"EM ANDAMENTO"</formula>
    </cfRule>
    <cfRule type="cellIs" dxfId="547" priority="50" operator="equal">
      <formula>"PARCIAL"</formula>
    </cfRule>
    <cfRule type="cellIs" dxfId="546" priority="51" operator="equal">
      <formula>"NÃO"</formula>
    </cfRule>
    <cfRule type="cellIs" dxfId="545" priority="52" operator="equal">
      <formula>"sim"</formula>
    </cfRule>
  </conditionalFormatting>
  <conditionalFormatting sqref="S13:S19">
    <cfRule type="cellIs" dxfId="544" priority="48" operator="equal">
      <formula>"NÃO SE APLICA"</formula>
    </cfRule>
  </conditionalFormatting>
  <conditionalFormatting sqref="S5:S7">
    <cfRule type="cellIs" dxfId="543" priority="23" operator="greaterThan">
      <formula>0.95</formula>
    </cfRule>
    <cfRule type="cellIs" dxfId="542" priority="24" operator="between">
      <formula>0.26</formula>
      <formula>0.94</formula>
    </cfRule>
    <cfRule type="cellIs" dxfId="541" priority="25" operator="between">
      <formula>0</formula>
      <formula>0.25</formula>
    </cfRule>
  </conditionalFormatting>
  <conditionalFormatting sqref="T5:T7">
    <cfRule type="cellIs" dxfId="540" priority="16" operator="equal">
      <formula>"J"</formula>
    </cfRule>
    <cfRule type="cellIs" dxfId="539" priority="17" operator="equal">
      <formula>"K"</formula>
    </cfRule>
    <cfRule type="cellIs" dxfId="538" priority="18" operator="equal">
      <formula>"L"</formula>
    </cfRule>
  </conditionalFormatting>
  <conditionalFormatting sqref="S11:S12">
    <cfRule type="cellIs" dxfId="537" priority="6" operator="equal">
      <formula>1</formula>
    </cfRule>
    <cfRule type="cellIs" dxfId="536" priority="7" operator="equal">
      <formula>0.75</formula>
    </cfRule>
    <cfRule type="cellIs" dxfId="535" priority="8" operator="equal">
      <formula>0.5</formula>
    </cfRule>
    <cfRule type="cellIs" dxfId="534" priority="9" operator="equal">
      <formula>0.25</formula>
    </cfRule>
    <cfRule type="cellIs" dxfId="533" priority="10" operator="equal">
      <formula>0</formula>
    </cfRule>
    <cfRule type="cellIs" dxfId="532" priority="12" operator="equal">
      <formula>"EM ANDAMENTO"</formula>
    </cfRule>
    <cfRule type="cellIs" dxfId="531" priority="13" operator="equal">
      <formula>"PARCIAL"</formula>
    </cfRule>
    <cfRule type="cellIs" dxfId="530" priority="14" operator="equal">
      <formula>"NÃO"</formula>
    </cfRule>
    <cfRule type="cellIs" dxfId="529" priority="15" operator="equal">
      <formula>"sim"</formula>
    </cfRule>
  </conditionalFormatting>
  <conditionalFormatting sqref="S11:S12">
    <cfRule type="cellIs" dxfId="528" priority="11" operator="equal">
      <formula>"NÃO SE APLICA"</formula>
    </cfRule>
  </conditionalFormatting>
  <dataValidations count="1">
    <dataValidation type="list" allowBlank="1" showInputMessage="1" showErrorMessage="1" sqref="S10:S19">
      <formula1>$X$3:$X$7</formula1>
    </dataValidation>
  </dataValidation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DR2057"/>
  <sheetViews>
    <sheetView topLeftCell="B1" zoomScale="40" zoomScaleNormal="40" workbookViewId="0">
      <selection activeCell="A2" sqref="A2:K4"/>
    </sheetView>
  </sheetViews>
  <sheetFormatPr defaultColWidth="9.109375" defaultRowHeight="14.4"/>
  <cols>
    <col min="1" max="1" width="15.109375" style="332" hidden="1" customWidth="1"/>
    <col min="2" max="2" width="66.5546875" style="654" customWidth="1"/>
    <col min="3" max="3" width="6.33203125" style="654" customWidth="1"/>
    <col min="4" max="4" width="5.109375" style="654" customWidth="1"/>
    <col min="5" max="5" width="54.44140625" style="654" customWidth="1"/>
    <col min="6" max="6" width="22.6640625" style="654" bestFit="1" customWidth="1"/>
    <col min="7" max="7" width="17.5546875" style="654" customWidth="1"/>
    <col min="8" max="8" width="18.5546875" style="654" customWidth="1"/>
    <col min="9" max="9" width="26.5546875" style="654" bestFit="1" customWidth="1"/>
    <col min="10" max="10" width="27.109375" style="654" bestFit="1" customWidth="1"/>
    <col min="11" max="11" width="64.6640625" style="654" customWidth="1"/>
    <col min="12" max="12" width="13.44140625" style="333" hidden="1" customWidth="1"/>
    <col min="13" max="13" width="18.6640625" style="337" hidden="1" customWidth="1"/>
    <col min="14" max="14" width="7.6640625" style="332" hidden="1" customWidth="1"/>
    <col min="15" max="15" width="10" style="332" hidden="1" customWidth="1"/>
    <col min="16" max="17" width="0" style="332" hidden="1" customWidth="1"/>
    <col min="18" max="18" width="1.33203125" style="332" customWidth="1"/>
    <col min="19" max="122" width="9.109375" style="95"/>
    <col min="123" max="16384" width="9.109375" style="332"/>
  </cols>
  <sheetData>
    <row r="1" spans="1:122" ht="6" customHeight="1" thickBot="1">
      <c r="A1" s="1945"/>
      <c r="B1" s="1945"/>
      <c r="C1" s="1945"/>
      <c r="D1" s="1945"/>
      <c r="E1" s="1945"/>
      <c r="F1" s="1945"/>
      <c r="G1" s="1945"/>
      <c r="H1" s="1945"/>
      <c r="I1" s="1945"/>
      <c r="J1" s="1945"/>
      <c r="K1" s="1945"/>
    </row>
    <row r="2" spans="1:122" ht="30" customHeight="1">
      <c r="A2" s="1953" t="str">
        <f>"Plano de ação | Projeto "&amp;'2. Portfolio'!B8&amp;""</f>
        <v>Plano de ação | Projeto ?</v>
      </c>
      <c r="B2" s="1954"/>
      <c r="C2" s="1954"/>
      <c r="D2" s="1954"/>
      <c r="E2" s="1954"/>
      <c r="F2" s="1954"/>
      <c r="G2" s="1954"/>
      <c r="H2" s="1954"/>
      <c r="I2" s="1954"/>
      <c r="J2" s="1954"/>
      <c r="K2" s="1955"/>
      <c r="L2" s="328"/>
      <c r="M2" s="329"/>
      <c r="N2" s="330"/>
      <c r="O2" s="328"/>
      <c r="P2" s="328"/>
      <c r="Q2" s="331"/>
    </row>
    <row r="3" spans="1:122" ht="30" customHeight="1">
      <c r="A3" s="1956"/>
      <c r="B3" s="1957"/>
      <c r="C3" s="1957"/>
      <c r="D3" s="1957"/>
      <c r="E3" s="1957"/>
      <c r="F3" s="1957"/>
      <c r="G3" s="1957"/>
      <c r="H3" s="1957"/>
      <c r="I3" s="1957"/>
      <c r="J3" s="1957"/>
      <c r="K3" s="1958"/>
      <c r="M3" s="334"/>
      <c r="N3" s="335"/>
      <c r="O3" s="333"/>
      <c r="P3" s="333"/>
      <c r="Q3" s="336"/>
    </row>
    <row r="4" spans="1:122" ht="30" customHeight="1" thickBot="1">
      <c r="A4" s="1959"/>
      <c r="B4" s="1960"/>
      <c r="C4" s="1960"/>
      <c r="D4" s="1960"/>
      <c r="E4" s="1960"/>
      <c r="F4" s="1960"/>
      <c r="G4" s="1960"/>
      <c r="H4" s="1960"/>
      <c r="I4" s="1960"/>
      <c r="J4" s="1960"/>
      <c r="K4" s="1961"/>
      <c r="M4" s="334"/>
      <c r="N4" s="335"/>
      <c r="O4" s="333"/>
      <c r="P4" s="333"/>
      <c r="Q4" s="336"/>
    </row>
    <row r="5" spans="1:122" ht="43.8" customHeight="1" thickBot="1">
      <c r="A5" s="1962" t="s">
        <v>475</v>
      </c>
      <c r="B5" s="1963"/>
      <c r="C5" s="1964" t="str">
        <f>'2. Portfolio'!N8</f>
        <v>?</v>
      </c>
      <c r="D5" s="1964"/>
      <c r="E5" s="1965"/>
      <c r="F5" s="1965"/>
      <c r="G5" s="1965"/>
      <c r="H5" s="1965"/>
      <c r="I5" s="1965"/>
      <c r="J5" s="1965"/>
      <c r="K5" s="1966"/>
      <c r="N5" s="338"/>
    </row>
    <row r="6" spans="1:122" s="340" customFormat="1" ht="40.799999999999997" customHeight="1">
      <c r="A6" s="1967" t="s">
        <v>483</v>
      </c>
      <c r="B6" s="1968"/>
      <c r="C6" s="1968"/>
      <c r="D6" s="1969"/>
      <c r="E6" s="1973" t="s">
        <v>197</v>
      </c>
      <c r="F6" s="1974"/>
      <c r="G6" s="1975"/>
      <c r="H6" s="1975"/>
      <c r="I6" s="1976"/>
      <c r="J6" s="1977"/>
      <c r="K6" s="1978" t="s">
        <v>474</v>
      </c>
      <c r="L6" s="339"/>
      <c r="N6" s="341"/>
      <c r="P6" s="1980" t="s">
        <v>476</v>
      </c>
      <c r="Q6" s="1981"/>
      <c r="S6" s="401"/>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1"/>
      <c r="BD6" s="401"/>
      <c r="BE6" s="401"/>
      <c r="BF6" s="401"/>
      <c r="BG6" s="401"/>
      <c r="BH6" s="401"/>
      <c r="BI6" s="401"/>
      <c r="BJ6" s="401"/>
      <c r="BK6" s="401"/>
      <c r="BL6" s="401"/>
      <c r="BM6" s="401"/>
      <c r="BN6" s="401"/>
      <c r="BO6" s="401"/>
      <c r="BP6" s="401"/>
      <c r="BQ6" s="401"/>
      <c r="BR6" s="401"/>
      <c r="BS6" s="401"/>
      <c r="BT6" s="401"/>
      <c r="BU6" s="401"/>
      <c r="BV6" s="401"/>
      <c r="BW6" s="401"/>
      <c r="BX6" s="401"/>
      <c r="BY6" s="401"/>
      <c r="BZ6" s="401"/>
      <c r="CA6" s="401"/>
      <c r="CB6" s="401"/>
      <c r="CC6" s="401"/>
      <c r="CD6" s="401"/>
      <c r="CE6" s="401"/>
      <c r="CF6" s="401"/>
      <c r="CG6" s="401"/>
      <c r="CH6" s="401"/>
      <c r="CI6" s="401"/>
      <c r="CJ6" s="401"/>
      <c r="CK6" s="401"/>
      <c r="CL6" s="401"/>
      <c r="CM6" s="401"/>
      <c r="CN6" s="401"/>
      <c r="CO6" s="401"/>
      <c r="CP6" s="401"/>
      <c r="CQ6" s="401"/>
      <c r="CR6" s="401"/>
      <c r="CS6" s="401"/>
      <c r="CT6" s="401"/>
      <c r="CU6" s="401"/>
      <c r="CV6" s="401"/>
      <c r="CW6" s="401"/>
      <c r="CX6" s="401"/>
      <c r="CY6" s="401"/>
      <c r="CZ6" s="401"/>
      <c r="DA6" s="401"/>
      <c r="DB6" s="401"/>
      <c r="DC6" s="401"/>
      <c r="DD6" s="401"/>
      <c r="DE6" s="401"/>
      <c r="DF6" s="401"/>
      <c r="DG6" s="401"/>
      <c r="DH6" s="401"/>
      <c r="DI6" s="401"/>
      <c r="DJ6" s="401"/>
      <c r="DK6" s="401"/>
      <c r="DL6" s="401"/>
      <c r="DM6" s="401"/>
      <c r="DN6" s="401"/>
      <c r="DO6" s="401"/>
      <c r="DP6" s="401"/>
      <c r="DQ6" s="401"/>
      <c r="DR6" s="401"/>
    </row>
    <row r="7" spans="1:122" s="340" customFormat="1" ht="50.4" customHeight="1" thickBot="1">
      <c r="A7" s="1970"/>
      <c r="B7" s="1971"/>
      <c r="C7" s="1971"/>
      <c r="D7" s="1972"/>
      <c r="E7" s="644" t="s">
        <v>477</v>
      </c>
      <c r="F7" s="645" t="s">
        <v>80</v>
      </c>
      <c r="G7" s="645" t="s">
        <v>478</v>
      </c>
      <c r="H7" s="645" t="s">
        <v>479</v>
      </c>
      <c r="I7" s="646" t="s">
        <v>77</v>
      </c>
      <c r="J7" s="647" t="s">
        <v>480</v>
      </c>
      <c r="K7" s="1979"/>
      <c r="L7" s="339"/>
      <c r="N7" s="341"/>
      <c r="P7" s="1947" t="s">
        <v>481</v>
      </c>
      <c r="Q7" s="1948"/>
      <c r="S7" s="401"/>
      <c r="T7" s="401"/>
      <c r="U7" s="401"/>
      <c r="V7" s="401"/>
      <c r="W7" s="401"/>
      <c r="X7" s="401"/>
      <c r="Y7" s="401"/>
      <c r="Z7" s="401"/>
      <c r="AA7" s="401"/>
      <c r="AB7" s="401"/>
      <c r="AC7" s="401"/>
      <c r="AD7" s="401"/>
      <c r="AE7" s="401"/>
      <c r="AF7" s="401"/>
      <c r="AG7" s="401"/>
      <c r="AH7" s="401"/>
      <c r="AI7" s="401"/>
      <c r="AJ7" s="401"/>
      <c r="AK7" s="401"/>
      <c r="AL7" s="401"/>
      <c r="AM7" s="401"/>
      <c r="AN7" s="401"/>
      <c r="AO7" s="401"/>
      <c r="AP7" s="401"/>
      <c r="AQ7" s="401"/>
      <c r="AR7" s="401"/>
      <c r="AS7" s="401"/>
      <c r="AT7" s="401"/>
      <c r="AU7" s="401"/>
      <c r="AV7" s="401"/>
      <c r="AW7" s="401"/>
      <c r="AX7" s="401"/>
      <c r="AY7" s="401"/>
      <c r="AZ7" s="401"/>
      <c r="BA7" s="401"/>
      <c r="BB7" s="401"/>
      <c r="BC7" s="401"/>
      <c r="BD7" s="401"/>
      <c r="BE7" s="401"/>
      <c r="BF7" s="401"/>
      <c r="BG7" s="401"/>
      <c r="BH7" s="401"/>
      <c r="BI7" s="401"/>
      <c r="BJ7" s="401"/>
      <c r="BK7" s="401"/>
      <c r="BL7" s="401"/>
      <c r="BM7" s="401"/>
      <c r="BN7" s="401"/>
      <c r="BO7" s="401"/>
      <c r="BP7" s="401"/>
      <c r="BQ7" s="401"/>
      <c r="BR7" s="401"/>
      <c r="BS7" s="401"/>
      <c r="BT7" s="401"/>
      <c r="BU7" s="401"/>
      <c r="BV7" s="401"/>
      <c r="BW7" s="401"/>
      <c r="BX7" s="401"/>
      <c r="BY7" s="401"/>
      <c r="BZ7" s="401"/>
      <c r="CA7" s="401"/>
      <c r="CB7" s="401"/>
      <c r="CC7" s="401"/>
      <c r="CD7" s="401"/>
      <c r="CE7" s="401"/>
      <c r="CF7" s="401"/>
      <c r="CG7" s="401"/>
      <c r="CH7" s="401"/>
      <c r="CI7" s="401"/>
      <c r="CJ7" s="401"/>
      <c r="CK7" s="401"/>
      <c r="CL7" s="401"/>
      <c r="CM7" s="401"/>
      <c r="CN7" s="401"/>
      <c r="CO7" s="401"/>
      <c r="CP7" s="401"/>
      <c r="CQ7" s="401"/>
      <c r="CR7" s="401"/>
      <c r="CS7" s="401"/>
      <c r="CT7" s="401"/>
      <c r="CU7" s="401"/>
      <c r="CV7" s="401"/>
      <c r="CW7" s="401"/>
      <c r="CX7" s="401"/>
      <c r="CY7" s="401"/>
      <c r="CZ7" s="401"/>
      <c r="DA7" s="401"/>
      <c r="DB7" s="401"/>
      <c r="DC7" s="401"/>
      <c r="DD7" s="401"/>
      <c r="DE7" s="401"/>
      <c r="DF7" s="401"/>
      <c r="DG7" s="401"/>
      <c r="DH7" s="401"/>
      <c r="DI7" s="401"/>
      <c r="DJ7" s="401"/>
      <c r="DK7" s="401"/>
      <c r="DL7" s="401"/>
      <c r="DM7" s="401"/>
      <c r="DN7" s="401"/>
      <c r="DO7" s="401"/>
      <c r="DP7" s="401"/>
      <c r="DQ7" s="401"/>
      <c r="DR7" s="401"/>
    </row>
    <row r="8" spans="1:122" s="341" customFormat="1" ht="42" customHeight="1">
      <c r="A8" s="382"/>
      <c r="B8" s="642">
        <f>'4. EAP+Barras'!A27</f>
        <v>0</v>
      </c>
      <c r="C8" s="1946" t="str">
        <f>IF(OR(J8="",J8="?",AND(J8=0,G8=0)),"",IF(J8&gt;H8,"D","C"))</f>
        <v/>
      </c>
      <c r="D8" s="1946"/>
      <c r="E8" s="648" t="s">
        <v>83</v>
      </c>
      <c r="F8" s="649" t="s">
        <v>83</v>
      </c>
      <c r="G8" s="650" t="s">
        <v>83</v>
      </c>
      <c r="H8" s="650" t="str">
        <f>IFERROR(IF(G8=0,"",G8+F8),"")</f>
        <v/>
      </c>
      <c r="I8" s="651" t="s">
        <v>83</v>
      </c>
      <c r="J8" s="652" t="s">
        <v>83</v>
      </c>
      <c r="K8" s="653" t="s">
        <v>83</v>
      </c>
      <c r="L8" s="342"/>
      <c r="M8" s="343"/>
      <c r="P8" s="1949">
        <f t="shared" ref="P8:P17" si="0">IF(C8="G",0,IF(C8="Y",1,2))</f>
        <v>2</v>
      </c>
      <c r="Q8" s="1950"/>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row>
    <row r="9" spans="1:122" s="341" customFormat="1" ht="42" customHeight="1">
      <c r="A9" s="383"/>
      <c r="B9" s="642">
        <f>'4. EAP+Barras'!A28</f>
        <v>0</v>
      </c>
      <c r="C9" s="1946" t="str">
        <f t="shared" ref="C9:C17" si="1">IF(OR(J9="",J9="?",AND(J9=0,G9=0)),"",IF(J9&gt;H9,"D","C"))</f>
        <v/>
      </c>
      <c r="D9" s="1946"/>
      <c r="E9" s="648" t="s">
        <v>83</v>
      </c>
      <c r="F9" s="649" t="s">
        <v>83</v>
      </c>
      <c r="G9" s="650" t="s">
        <v>83</v>
      </c>
      <c r="H9" s="650" t="str">
        <f t="shared" ref="H9:H17" si="2">IFERROR(IF(G9=0,"",G9+F9),"")</f>
        <v/>
      </c>
      <c r="I9" s="651" t="s">
        <v>83</v>
      </c>
      <c r="J9" s="652" t="s">
        <v>83</v>
      </c>
      <c r="K9" s="653" t="s">
        <v>83</v>
      </c>
      <c r="L9" s="342"/>
      <c r="M9" s="343"/>
      <c r="P9" s="1949">
        <f t="shared" si="0"/>
        <v>2</v>
      </c>
      <c r="Q9" s="1950"/>
      <c r="S9" s="402"/>
      <c r="T9" s="402"/>
      <c r="U9" s="402"/>
      <c r="V9" s="402"/>
      <c r="W9" s="402"/>
      <c r="X9" s="402"/>
      <c r="Y9" s="402"/>
      <c r="Z9" s="402"/>
      <c r="AA9" s="402"/>
      <c r="AB9" s="402"/>
      <c r="AC9" s="402"/>
      <c r="AD9" s="402"/>
      <c r="AE9" s="402"/>
      <c r="AF9" s="402"/>
      <c r="AG9" s="402"/>
      <c r="AH9" s="402"/>
      <c r="AI9" s="402"/>
      <c r="AJ9" s="402"/>
      <c r="AK9" s="402"/>
      <c r="AL9" s="402"/>
      <c r="AM9" s="402"/>
      <c r="AN9" s="402"/>
      <c r="AO9" s="402"/>
      <c r="AP9" s="402"/>
      <c r="AQ9" s="402"/>
      <c r="AR9" s="402"/>
      <c r="AS9" s="402"/>
      <c r="AT9" s="402"/>
      <c r="AU9" s="402"/>
      <c r="AV9" s="402"/>
      <c r="AW9" s="402"/>
      <c r="AX9" s="402"/>
      <c r="AY9" s="402"/>
      <c r="AZ9" s="402"/>
      <c r="BA9" s="402"/>
      <c r="BB9" s="402"/>
      <c r="BC9" s="402"/>
      <c r="BD9" s="402"/>
      <c r="BE9" s="402"/>
      <c r="BF9" s="402"/>
      <c r="BG9" s="402"/>
      <c r="BH9" s="402"/>
      <c r="BI9" s="402"/>
      <c r="BJ9" s="402"/>
      <c r="BK9" s="402"/>
      <c r="BL9" s="402"/>
      <c r="BM9" s="402"/>
      <c r="BN9" s="402"/>
      <c r="BO9" s="402"/>
      <c r="BP9" s="402"/>
      <c r="BQ9" s="402"/>
      <c r="BR9" s="402"/>
      <c r="BS9" s="402"/>
      <c r="BT9" s="402"/>
      <c r="BU9" s="402"/>
      <c r="BV9" s="402"/>
      <c r="BW9" s="402"/>
      <c r="BX9" s="402"/>
      <c r="BY9" s="402"/>
      <c r="BZ9" s="402"/>
      <c r="CA9" s="402"/>
      <c r="CB9" s="402"/>
      <c r="CC9" s="402"/>
      <c r="CD9" s="402"/>
      <c r="CE9" s="402"/>
      <c r="CF9" s="402"/>
      <c r="CG9" s="402"/>
      <c r="CH9" s="402"/>
      <c r="CI9" s="402"/>
      <c r="CJ9" s="402"/>
      <c r="CK9" s="402"/>
      <c r="CL9" s="402"/>
      <c r="CM9" s="402"/>
      <c r="CN9" s="402"/>
      <c r="CO9" s="402"/>
      <c r="CP9" s="402"/>
      <c r="CQ9" s="402"/>
      <c r="CR9" s="402"/>
      <c r="CS9" s="402"/>
      <c r="CT9" s="402"/>
      <c r="CU9" s="402"/>
      <c r="CV9" s="402"/>
      <c r="CW9" s="402"/>
      <c r="CX9" s="402"/>
      <c r="CY9" s="402"/>
      <c r="CZ9" s="402"/>
      <c r="DA9" s="402"/>
      <c r="DB9" s="402"/>
      <c r="DC9" s="402"/>
      <c r="DD9" s="402"/>
      <c r="DE9" s="402"/>
      <c r="DF9" s="402"/>
      <c r="DG9" s="402"/>
      <c r="DH9" s="402"/>
      <c r="DI9" s="402"/>
      <c r="DJ9" s="402"/>
      <c r="DK9" s="402"/>
      <c r="DL9" s="402"/>
      <c r="DM9" s="402"/>
      <c r="DN9" s="402"/>
      <c r="DO9" s="402"/>
      <c r="DP9" s="402"/>
      <c r="DQ9" s="402"/>
      <c r="DR9" s="402"/>
    </row>
    <row r="10" spans="1:122" s="341" customFormat="1" ht="42" customHeight="1">
      <c r="A10" s="383"/>
      <c r="B10" s="642">
        <f>'4. EAP+Barras'!A29</f>
        <v>0</v>
      </c>
      <c r="C10" s="1946" t="str">
        <f t="shared" si="1"/>
        <v/>
      </c>
      <c r="D10" s="1946"/>
      <c r="E10" s="648" t="s">
        <v>83</v>
      </c>
      <c r="F10" s="649" t="s">
        <v>83</v>
      </c>
      <c r="G10" s="650" t="s">
        <v>83</v>
      </c>
      <c r="H10" s="650" t="str">
        <f t="shared" si="2"/>
        <v/>
      </c>
      <c r="I10" s="651" t="s">
        <v>83</v>
      </c>
      <c r="J10" s="652" t="s">
        <v>83</v>
      </c>
      <c r="K10" s="653" t="s">
        <v>83</v>
      </c>
      <c r="L10" s="342"/>
      <c r="M10" s="343"/>
      <c r="P10" s="1949">
        <f t="shared" si="0"/>
        <v>2</v>
      </c>
      <c r="Q10" s="1950"/>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402"/>
      <c r="AP10" s="402"/>
      <c r="AQ10" s="402"/>
      <c r="AR10" s="402"/>
      <c r="AS10" s="402"/>
      <c r="AT10" s="402"/>
      <c r="AU10" s="402"/>
      <c r="AV10" s="402"/>
      <c r="AW10" s="402"/>
      <c r="AX10" s="402"/>
      <c r="AY10" s="402"/>
      <c r="AZ10" s="402"/>
      <c r="BA10" s="402"/>
      <c r="BB10" s="402"/>
      <c r="BC10" s="402"/>
      <c r="BD10" s="402"/>
      <c r="BE10" s="402"/>
      <c r="BF10" s="402"/>
      <c r="BG10" s="402"/>
      <c r="BH10" s="402"/>
      <c r="BI10" s="402"/>
      <c r="BJ10" s="402"/>
      <c r="BK10" s="402"/>
      <c r="BL10" s="402"/>
      <c r="BM10" s="402"/>
      <c r="BN10" s="402"/>
      <c r="BO10" s="402"/>
      <c r="BP10" s="402"/>
      <c r="BQ10" s="402"/>
      <c r="BR10" s="402"/>
      <c r="BS10" s="402"/>
      <c r="BT10" s="402"/>
      <c r="BU10" s="402"/>
      <c r="BV10" s="402"/>
      <c r="BW10" s="402"/>
      <c r="BX10" s="402"/>
      <c r="BY10" s="402"/>
      <c r="BZ10" s="402"/>
      <c r="CA10" s="402"/>
      <c r="CB10" s="402"/>
      <c r="CC10" s="402"/>
      <c r="CD10" s="402"/>
      <c r="CE10" s="402"/>
      <c r="CF10" s="402"/>
      <c r="CG10" s="402"/>
      <c r="CH10" s="402"/>
      <c r="CI10" s="402"/>
      <c r="CJ10" s="402"/>
      <c r="CK10" s="402"/>
      <c r="CL10" s="402"/>
      <c r="CM10" s="402"/>
      <c r="CN10" s="402"/>
      <c r="CO10" s="402"/>
      <c r="CP10" s="402"/>
      <c r="CQ10" s="402"/>
      <c r="CR10" s="402"/>
      <c r="CS10" s="402"/>
      <c r="CT10" s="402"/>
      <c r="CU10" s="402"/>
      <c r="CV10" s="402"/>
      <c r="CW10" s="402"/>
      <c r="CX10" s="402"/>
      <c r="CY10" s="402"/>
      <c r="CZ10" s="402"/>
      <c r="DA10" s="402"/>
      <c r="DB10" s="402"/>
      <c r="DC10" s="402"/>
      <c r="DD10" s="402"/>
      <c r="DE10" s="402"/>
      <c r="DF10" s="402"/>
      <c r="DG10" s="402"/>
      <c r="DH10" s="402"/>
      <c r="DI10" s="402"/>
      <c r="DJ10" s="402"/>
      <c r="DK10" s="402"/>
      <c r="DL10" s="402"/>
      <c r="DM10" s="402"/>
      <c r="DN10" s="402"/>
      <c r="DO10" s="402"/>
      <c r="DP10" s="402"/>
      <c r="DQ10" s="402"/>
      <c r="DR10" s="402"/>
    </row>
    <row r="11" spans="1:122" s="341" customFormat="1" ht="42" customHeight="1">
      <c r="A11" s="383"/>
      <c r="B11" s="642">
        <f>'4. EAP+Barras'!A30</f>
        <v>0</v>
      </c>
      <c r="C11" s="1946" t="str">
        <f t="shared" si="1"/>
        <v/>
      </c>
      <c r="D11" s="1946"/>
      <c r="E11" s="648" t="s">
        <v>83</v>
      </c>
      <c r="F11" s="649" t="s">
        <v>83</v>
      </c>
      <c r="G11" s="650" t="s">
        <v>83</v>
      </c>
      <c r="H11" s="650" t="str">
        <f t="shared" si="2"/>
        <v/>
      </c>
      <c r="I11" s="651" t="s">
        <v>83</v>
      </c>
      <c r="J11" s="652" t="s">
        <v>83</v>
      </c>
      <c r="K11" s="653" t="s">
        <v>83</v>
      </c>
      <c r="L11" s="342"/>
      <c r="M11" s="343"/>
      <c r="P11" s="1949">
        <f t="shared" si="0"/>
        <v>2</v>
      </c>
      <c r="Q11" s="1950"/>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2"/>
      <c r="AT11" s="402"/>
      <c r="AU11" s="402"/>
      <c r="AV11" s="402"/>
      <c r="AW11" s="402"/>
      <c r="AX11" s="402"/>
      <c r="AY11" s="402"/>
      <c r="AZ11" s="402"/>
      <c r="BA11" s="402"/>
      <c r="BB11" s="402"/>
      <c r="BC11" s="402"/>
      <c r="BD11" s="402"/>
      <c r="BE11" s="402"/>
      <c r="BF11" s="402"/>
      <c r="BG11" s="402"/>
      <c r="BH11" s="402"/>
      <c r="BI11" s="402"/>
      <c r="BJ11" s="402"/>
      <c r="BK11" s="402"/>
      <c r="BL11" s="402"/>
      <c r="BM11" s="402"/>
      <c r="BN11" s="402"/>
      <c r="BO11" s="402"/>
      <c r="BP11" s="402"/>
      <c r="BQ11" s="402"/>
      <c r="BR11" s="402"/>
      <c r="BS11" s="402"/>
      <c r="BT11" s="402"/>
      <c r="BU11" s="402"/>
      <c r="BV11" s="402"/>
      <c r="BW11" s="402"/>
      <c r="BX11" s="402"/>
      <c r="BY11" s="402"/>
      <c r="BZ11" s="402"/>
      <c r="CA11" s="402"/>
      <c r="CB11" s="402"/>
      <c r="CC11" s="402"/>
      <c r="CD11" s="402"/>
      <c r="CE11" s="402"/>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2"/>
      <c r="DB11" s="402"/>
      <c r="DC11" s="402"/>
      <c r="DD11" s="402"/>
      <c r="DE11" s="402"/>
      <c r="DF11" s="402"/>
      <c r="DG11" s="402"/>
      <c r="DH11" s="402"/>
      <c r="DI11" s="402"/>
      <c r="DJ11" s="402"/>
      <c r="DK11" s="402"/>
      <c r="DL11" s="402"/>
      <c r="DM11" s="402"/>
      <c r="DN11" s="402"/>
      <c r="DO11" s="402"/>
      <c r="DP11" s="402"/>
      <c r="DQ11" s="402"/>
      <c r="DR11" s="402"/>
    </row>
    <row r="12" spans="1:122" s="341" customFormat="1" ht="42" customHeight="1">
      <c r="A12" s="383"/>
      <c r="B12" s="642">
        <f>'4. EAP+Barras'!A31</f>
        <v>0</v>
      </c>
      <c r="C12" s="1946" t="str">
        <f t="shared" si="1"/>
        <v/>
      </c>
      <c r="D12" s="1946"/>
      <c r="E12" s="648" t="s">
        <v>83</v>
      </c>
      <c r="F12" s="649" t="s">
        <v>83</v>
      </c>
      <c r="G12" s="650" t="s">
        <v>83</v>
      </c>
      <c r="H12" s="650" t="str">
        <f t="shared" si="2"/>
        <v/>
      </c>
      <c r="I12" s="651" t="s">
        <v>83</v>
      </c>
      <c r="J12" s="652" t="s">
        <v>83</v>
      </c>
      <c r="K12" s="653" t="s">
        <v>83</v>
      </c>
      <c r="L12" s="342"/>
      <c r="M12" s="343"/>
      <c r="P12" s="1951">
        <f t="shared" si="0"/>
        <v>2</v>
      </c>
      <c r="Q12" s="195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402"/>
      <c r="AP12" s="402"/>
      <c r="AQ12" s="402"/>
      <c r="AR12" s="402"/>
      <c r="AS12" s="402"/>
      <c r="AT12" s="402"/>
      <c r="AU12" s="402"/>
      <c r="AV12" s="402"/>
      <c r="AW12" s="402"/>
      <c r="AX12" s="402"/>
      <c r="AY12" s="402"/>
      <c r="AZ12" s="402"/>
      <c r="BA12" s="402"/>
      <c r="BB12" s="402"/>
      <c r="BC12" s="402"/>
      <c r="BD12" s="402"/>
      <c r="BE12" s="402"/>
      <c r="BF12" s="402"/>
      <c r="BG12" s="402"/>
      <c r="BH12" s="402"/>
      <c r="BI12" s="402"/>
      <c r="BJ12" s="402"/>
      <c r="BK12" s="402"/>
      <c r="BL12" s="402"/>
      <c r="BM12" s="402"/>
      <c r="BN12" s="402"/>
      <c r="BO12" s="402"/>
      <c r="BP12" s="402"/>
      <c r="BQ12" s="402"/>
      <c r="BR12" s="402"/>
      <c r="BS12" s="402"/>
      <c r="BT12" s="402"/>
      <c r="BU12" s="402"/>
      <c r="BV12" s="402"/>
      <c r="BW12" s="402"/>
      <c r="BX12" s="402"/>
      <c r="BY12" s="402"/>
      <c r="BZ12" s="402"/>
      <c r="CA12" s="402"/>
      <c r="CB12" s="402"/>
      <c r="CC12" s="402"/>
      <c r="CD12" s="402"/>
      <c r="CE12" s="402"/>
      <c r="CF12" s="402"/>
      <c r="CG12" s="402"/>
      <c r="CH12" s="402"/>
      <c r="CI12" s="402"/>
      <c r="CJ12" s="402"/>
      <c r="CK12" s="402"/>
      <c r="CL12" s="402"/>
      <c r="CM12" s="402"/>
      <c r="CN12" s="402"/>
      <c r="CO12" s="402"/>
      <c r="CP12" s="402"/>
      <c r="CQ12" s="402"/>
      <c r="CR12" s="402"/>
      <c r="CS12" s="402"/>
      <c r="CT12" s="402"/>
      <c r="CU12" s="402"/>
      <c r="CV12" s="402"/>
      <c r="CW12" s="402"/>
      <c r="CX12" s="402"/>
      <c r="CY12" s="402"/>
      <c r="CZ12" s="402"/>
      <c r="DA12" s="402"/>
      <c r="DB12" s="402"/>
      <c r="DC12" s="402"/>
      <c r="DD12" s="402"/>
      <c r="DE12" s="402"/>
      <c r="DF12" s="402"/>
      <c r="DG12" s="402"/>
      <c r="DH12" s="402"/>
      <c r="DI12" s="402"/>
      <c r="DJ12" s="402"/>
      <c r="DK12" s="402"/>
      <c r="DL12" s="402"/>
      <c r="DM12" s="402"/>
      <c r="DN12" s="402"/>
      <c r="DO12" s="402"/>
      <c r="DP12" s="402"/>
      <c r="DQ12" s="402"/>
      <c r="DR12" s="402"/>
    </row>
    <row r="13" spans="1:122" s="341" customFormat="1" ht="42" customHeight="1">
      <c r="A13" s="383"/>
      <c r="B13" s="642">
        <f>'4. EAP+Barras'!A32</f>
        <v>0</v>
      </c>
      <c r="C13" s="1946" t="str">
        <f t="shared" si="1"/>
        <v/>
      </c>
      <c r="D13" s="1946"/>
      <c r="E13" s="648" t="s">
        <v>83</v>
      </c>
      <c r="F13" s="649" t="s">
        <v>83</v>
      </c>
      <c r="G13" s="650" t="s">
        <v>83</v>
      </c>
      <c r="H13" s="650" t="str">
        <f t="shared" si="2"/>
        <v/>
      </c>
      <c r="I13" s="651" t="s">
        <v>83</v>
      </c>
      <c r="J13" s="652" t="s">
        <v>83</v>
      </c>
      <c r="K13" s="653" t="s">
        <v>83</v>
      </c>
      <c r="L13" s="342"/>
      <c r="M13" s="343"/>
      <c r="P13" s="1947">
        <f t="shared" si="0"/>
        <v>2</v>
      </c>
      <c r="Q13" s="1948"/>
      <c r="S13" s="402"/>
      <c r="T13" s="402"/>
      <c r="U13" s="402"/>
      <c r="V13" s="402"/>
      <c r="W13" s="402"/>
      <c r="X13" s="402"/>
      <c r="Y13" s="402"/>
      <c r="Z13" s="402"/>
      <c r="AA13" s="402"/>
      <c r="AB13" s="402"/>
      <c r="AC13" s="402"/>
      <c r="AD13" s="402"/>
      <c r="AE13" s="402"/>
      <c r="AF13" s="402"/>
      <c r="AG13" s="402"/>
      <c r="AH13" s="402"/>
      <c r="AI13" s="402"/>
      <c r="AJ13" s="402"/>
      <c r="AK13" s="402"/>
      <c r="AL13" s="402"/>
      <c r="AM13" s="402"/>
      <c r="AN13" s="402"/>
      <c r="AO13" s="402"/>
      <c r="AP13" s="402"/>
      <c r="AQ13" s="402"/>
      <c r="AR13" s="402"/>
      <c r="AS13" s="402"/>
      <c r="AT13" s="402"/>
      <c r="AU13" s="402"/>
      <c r="AV13" s="402"/>
      <c r="AW13" s="402"/>
      <c r="AX13" s="402"/>
      <c r="AY13" s="402"/>
      <c r="AZ13" s="402"/>
      <c r="BA13" s="402"/>
      <c r="BB13" s="402"/>
      <c r="BC13" s="402"/>
      <c r="BD13" s="402"/>
      <c r="BE13" s="402"/>
      <c r="BF13" s="402"/>
      <c r="BG13" s="402"/>
      <c r="BH13" s="402"/>
      <c r="BI13" s="402"/>
      <c r="BJ13" s="402"/>
      <c r="BK13" s="402"/>
      <c r="BL13" s="402"/>
      <c r="BM13" s="402"/>
      <c r="BN13" s="402"/>
      <c r="BO13" s="402"/>
      <c r="BP13" s="402"/>
      <c r="BQ13" s="402"/>
      <c r="BR13" s="402"/>
      <c r="BS13" s="402"/>
      <c r="BT13" s="402"/>
      <c r="BU13" s="402"/>
      <c r="BV13" s="402"/>
      <c r="BW13" s="402"/>
      <c r="BX13" s="402"/>
      <c r="BY13" s="402"/>
      <c r="BZ13" s="402"/>
      <c r="CA13" s="402"/>
      <c r="CB13" s="402"/>
      <c r="CC13" s="402"/>
      <c r="CD13" s="402"/>
      <c r="CE13" s="402"/>
      <c r="CF13" s="402"/>
      <c r="CG13" s="402"/>
      <c r="CH13" s="402"/>
      <c r="CI13" s="402"/>
      <c r="CJ13" s="402"/>
      <c r="CK13" s="402"/>
      <c r="CL13" s="402"/>
      <c r="CM13" s="402"/>
      <c r="CN13" s="402"/>
      <c r="CO13" s="402"/>
      <c r="CP13" s="402"/>
      <c r="CQ13" s="402"/>
      <c r="CR13" s="402"/>
      <c r="CS13" s="402"/>
      <c r="CT13" s="402"/>
      <c r="CU13" s="402"/>
      <c r="CV13" s="402"/>
      <c r="CW13" s="402"/>
      <c r="CX13" s="402"/>
      <c r="CY13" s="402"/>
      <c r="CZ13" s="402"/>
      <c r="DA13" s="402"/>
      <c r="DB13" s="402"/>
      <c r="DC13" s="402"/>
      <c r="DD13" s="402"/>
      <c r="DE13" s="402"/>
      <c r="DF13" s="402"/>
      <c r="DG13" s="402"/>
      <c r="DH13" s="402"/>
      <c r="DI13" s="402"/>
      <c r="DJ13" s="402"/>
      <c r="DK13" s="402"/>
      <c r="DL13" s="402"/>
      <c r="DM13" s="402"/>
      <c r="DN13" s="402"/>
      <c r="DO13" s="402"/>
      <c r="DP13" s="402"/>
      <c r="DQ13" s="402"/>
      <c r="DR13" s="402"/>
    </row>
    <row r="14" spans="1:122" s="341" customFormat="1" ht="42" customHeight="1">
      <c r="A14" s="383"/>
      <c r="B14" s="642">
        <f>'4. EAP+Barras'!A33</f>
        <v>0</v>
      </c>
      <c r="C14" s="1946" t="str">
        <f t="shared" si="1"/>
        <v/>
      </c>
      <c r="D14" s="1946"/>
      <c r="E14" s="648" t="s">
        <v>83</v>
      </c>
      <c r="F14" s="649" t="s">
        <v>83</v>
      </c>
      <c r="G14" s="650" t="s">
        <v>83</v>
      </c>
      <c r="H14" s="650" t="str">
        <f t="shared" si="2"/>
        <v/>
      </c>
      <c r="I14" s="651" t="s">
        <v>83</v>
      </c>
      <c r="J14" s="652" t="s">
        <v>83</v>
      </c>
      <c r="K14" s="653" t="s">
        <v>83</v>
      </c>
      <c r="L14" s="342"/>
      <c r="M14" s="343"/>
      <c r="P14" s="1947">
        <f t="shared" si="0"/>
        <v>2</v>
      </c>
      <c r="Q14" s="1948"/>
      <c r="S14" s="402"/>
      <c r="T14" s="402"/>
      <c r="U14" s="402"/>
      <c r="V14" s="402"/>
      <c r="W14" s="402"/>
      <c r="X14" s="402"/>
      <c r="Y14" s="402"/>
      <c r="Z14" s="402"/>
      <c r="AA14" s="402"/>
      <c r="AB14" s="402"/>
      <c r="AC14" s="402"/>
      <c r="AD14" s="402"/>
      <c r="AE14" s="402"/>
      <c r="AF14" s="402"/>
      <c r="AG14" s="402"/>
      <c r="AH14" s="402"/>
      <c r="AI14" s="402"/>
      <c r="AJ14" s="402"/>
      <c r="AK14" s="402"/>
      <c r="AL14" s="402"/>
      <c r="AM14" s="402"/>
      <c r="AN14" s="402"/>
      <c r="AO14" s="402"/>
      <c r="AP14" s="402"/>
      <c r="AQ14" s="402"/>
      <c r="AR14" s="402"/>
      <c r="AS14" s="402"/>
      <c r="AT14" s="402"/>
      <c r="AU14" s="402"/>
      <c r="AV14" s="402"/>
      <c r="AW14" s="402"/>
      <c r="AX14" s="402"/>
      <c r="AY14" s="402"/>
      <c r="AZ14" s="402"/>
      <c r="BA14" s="402"/>
      <c r="BB14" s="402"/>
      <c r="BC14" s="402"/>
      <c r="BD14" s="402"/>
      <c r="BE14" s="402"/>
      <c r="BF14" s="402"/>
      <c r="BG14" s="402"/>
      <c r="BH14" s="402"/>
      <c r="BI14" s="402"/>
      <c r="BJ14" s="402"/>
      <c r="BK14" s="402"/>
      <c r="BL14" s="402"/>
      <c r="BM14" s="402"/>
      <c r="BN14" s="402"/>
      <c r="BO14" s="402"/>
      <c r="BP14" s="402"/>
      <c r="BQ14" s="402"/>
      <c r="BR14" s="402"/>
      <c r="BS14" s="402"/>
      <c r="BT14" s="402"/>
      <c r="BU14" s="402"/>
      <c r="BV14" s="402"/>
      <c r="BW14" s="402"/>
      <c r="BX14" s="402"/>
      <c r="BY14" s="402"/>
      <c r="BZ14" s="402"/>
      <c r="CA14" s="402"/>
      <c r="CB14" s="402"/>
      <c r="CC14" s="402"/>
      <c r="CD14" s="402"/>
      <c r="CE14" s="402"/>
      <c r="CF14" s="402"/>
      <c r="CG14" s="402"/>
      <c r="CH14" s="402"/>
      <c r="CI14" s="402"/>
      <c r="CJ14" s="402"/>
      <c r="CK14" s="402"/>
      <c r="CL14" s="402"/>
      <c r="CM14" s="402"/>
      <c r="CN14" s="402"/>
      <c r="CO14" s="402"/>
      <c r="CP14" s="402"/>
      <c r="CQ14" s="402"/>
      <c r="CR14" s="402"/>
      <c r="CS14" s="402"/>
      <c r="CT14" s="402"/>
      <c r="CU14" s="402"/>
      <c r="CV14" s="402"/>
      <c r="CW14" s="402"/>
      <c r="CX14" s="402"/>
      <c r="CY14" s="402"/>
      <c r="CZ14" s="402"/>
      <c r="DA14" s="402"/>
      <c r="DB14" s="402"/>
      <c r="DC14" s="402"/>
      <c r="DD14" s="402"/>
      <c r="DE14" s="402"/>
      <c r="DF14" s="402"/>
      <c r="DG14" s="402"/>
      <c r="DH14" s="402"/>
      <c r="DI14" s="402"/>
      <c r="DJ14" s="402"/>
      <c r="DK14" s="402"/>
      <c r="DL14" s="402"/>
      <c r="DM14" s="402"/>
      <c r="DN14" s="402"/>
      <c r="DO14" s="402"/>
      <c r="DP14" s="402"/>
      <c r="DQ14" s="402"/>
      <c r="DR14" s="402"/>
    </row>
    <row r="15" spans="1:122" s="341" customFormat="1" ht="42" customHeight="1">
      <c r="A15" s="383"/>
      <c r="B15" s="642">
        <f>'4. EAP+Barras'!A34</f>
        <v>0</v>
      </c>
      <c r="C15" s="1946" t="str">
        <f t="shared" si="1"/>
        <v/>
      </c>
      <c r="D15" s="1946"/>
      <c r="E15" s="648" t="s">
        <v>83</v>
      </c>
      <c r="F15" s="649" t="s">
        <v>83</v>
      </c>
      <c r="G15" s="650" t="s">
        <v>83</v>
      </c>
      <c r="H15" s="650" t="str">
        <f t="shared" si="2"/>
        <v/>
      </c>
      <c r="I15" s="651" t="s">
        <v>83</v>
      </c>
      <c r="J15" s="652" t="s">
        <v>83</v>
      </c>
      <c r="K15" s="653" t="s">
        <v>83</v>
      </c>
      <c r="L15" s="342"/>
      <c r="M15" s="343"/>
      <c r="P15" s="1947">
        <f t="shared" si="0"/>
        <v>2</v>
      </c>
      <c r="Q15" s="1948"/>
      <c r="S15" s="402"/>
      <c r="T15" s="402"/>
      <c r="U15" s="402"/>
      <c r="V15" s="402"/>
      <c r="W15" s="402"/>
      <c r="X15" s="402"/>
      <c r="Y15" s="402"/>
      <c r="Z15" s="402"/>
      <c r="AA15" s="402"/>
      <c r="AB15" s="402"/>
      <c r="AC15" s="402"/>
      <c r="AD15" s="402"/>
      <c r="AE15" s="402"/>
      <c r="AF15" s="402"/>
      <c r="AG15" s="402"/>
      <c r="AH15" s="402"/>
      <c r="AI15" s="402"/>
      <c r="AJ15" s="402"/>
      <c r="AK15" s="402"/>
      <c r="AL15" s="402"/>
      <c r="AM15" s="402"/>
      <c r="AN15" s="402"/>
      <c r="AO15" s="402"/>
      <c r="AP15" s="402"/>
      <c r="AQ15" s="402"/>
      <c r="AR15" s="402"/>
      <c r="AS15" s="402"/>
      <c r="AT15" s="402"/>
      <c r="AU15" s="402"/>
      <c r="AV15" s="402"/>
      <c r="AW15" s="402"/>
      <c r="AX15" s="402"/>
      <c r="AY15" s="402"/>
      <c r="AZ15" s="402"/>
      <c r="BA15" s="402"/>
      <c r="BB15" s="402"/>
      <c r="BC15" s="402"/>
      <c r="BD15" s="402"/>
      <c r="BE15" s="402"/>
      <c r="BF15" s="402"/>
      <c r="BG15" s="402"/>
      <c r="BH15" s="402"/>
      <c r="BI15" s="402"/>
      <c r="BJ15" s="402"/>
      <c r="BK15" s="402"/>
      <c r="BL15" s="402"/>
      <c r="BM15" s="402"/>
      <c r="BN15" s="402"/>
      <c r="BO15" s="402"/>
      <c r="BP15" s="402"/>
      <c r="BQ15" s="402"/>
      <c r="BR15" s="402"/>
      <c r="BS15" s="402"/>
      <c r="BT15" s="402"/>
      <c r="BU15" s="402"/>
      <c r="BV15" s="402"/>
      <c r="BW15" s="402"/>
      <c r="BX15" s="402"/>
      <c r="BY15" s="402"/>
      <c r="BZ15" s="402"/>
      <c r="CA15" s="402"/>
      <c r="CB15" s="402"/>
      <c r="CC15" s="402"/>
      <c r="CD15" s="402"/>
      <c r="CE15" s="402"/>
      <c r="CF15" s="402"/>
      <c r="CG15" s="402"/>
      <c r="CH15" s="402"/>
      <c r="CI15" s="402"/>
      <c r="CJ15" s="402"/>
      <c r="CK15" s="402"/>
      <c r="CL15" s="402"/>
      <c r="CM15" s="402"/>
      <c r="CN15" s="402"/>
      <c r="CO15" s="402"/>
      <c r="CP15" s="402"/>
      <c r="CQ15" s="402"/>
      <c r="CR15" s="402"/>
      <c r="CS15" s="402"/>
      <c r="CT15" s="402"/>
      <c r="CU15" s="402"/>
      <c r="CV15" s="402"/>
      <c r="CW15" s="402"/>
      <c r="CX15" s="402"/>
      <c r="CY15" s="402"/>
      <c r="CZ15" s="402"/>
      <c r="DA15" s="402"/>
      <c r="DB15" s="402"/>
      <c r="DC15" s="402"/>
      <c r="DD15" s="402"/>
      <c r="DE15" s="402"/>
      <c r="DF15" s="402"/>
      <c r="DG15" s="402"/>
      <c r="DH15" s="402"/>
      <c r="DI15" s="402"/>
      <c r="DJ15" s="402"/>
      <c r="DK15" s="402"/>
      <c r="DL15" s="402"/>
      <c r="DM15" s="402"/>
      <c r="DN15" s="402"/>
      <c r="DO15" s="402"/>
      <c r="DP15" s="402"/>
      <c r="DQ15" s="402"/>
      <c r="DR15" s="402"/>
    </row>
    <row r="16" spans="1:122" s="341" customFormat="1" ht="42" customHeight="1">
      <c r="A16" s="383"/>
      <c r="B16" s="642">
        <f>'4. EAP+Barras'!A35</f>
        <v>0</v>
      </c>
      <c r="C16" s="1946" t="str">
        <f t="shared" si="1"/>
        <v/>
      </c>
      <c r="D16" s="1946"/>
      <c r="E16" s="648" t="s">
        <v>83</v>
      </c>
      <c r="F16" s="649" t="s">
        <v>83</v>
      </c>
      <c r="G16" s="650" t="s">
        <v>83</v>
      </c>
      <c r="H16" s="650" t="str">
        <f t="shared" si="2"/>
        <v/>
      </c>
      <c r="I16" s="651" t="s">
        <v>83</v>
      </c>
      <c r="J16" s="652" t="s">
        <v>83</v>
      </c>
      <c r="K16" s="653" t="s">
        <v>83</v>
      </c>
      <c r="L16" s="342"/>
      <c r="M16" s="343"/>
      <c r="P16" s="1947">
        <f t="shared" si="0"/>
        <v>2</v>
      </c>
      <c r="Q16" s="1948"/>
      <c r="S16" s="402"/>
      <c r="T16" s="402"/>
      <c r="U16" s="402"/>
      <c r="V16" s="402"/>
      <c r="W16" s="402"/>
      <c r="X16" s="402"/>
      <c r="Y16" s="402"/>
      <c r="Z16" s="402"/>
      <c r="AA16" s="402"/>
      <c r="AB16" s="402"/>
      <c r="AC16" s="402"/>
      <c r="AD16" s="402"/>
      <c r="AE16" s="402"/>
      <c r="AF16" s="402"/>
      <c r="AG16" s="402"/>
      <c r="AH16" s="402"/>
      <c r="AI16" s="402"/>
      <c r="AJ16" s="402"/>
      <c r="AK16" s="402"/>
      <c r="AL16" s="402"/>
      <c r="AM16" s="402"/>
      <c r="AN16" s="402"/>
      <c r="AO16" s="402"/>
      <c r="AP16" s="402"/>
      <c r="AQ16" s="402"/>
      <c r="AR16" s="402"/>
      <c r="AS16" s="402"/>
      <c r="AT16" s="402"/>
      <c r="AU16" s="402"/>
      <c r="AV16" s="402"/>
      <c r="AW16" s="402"/>
      <c r="AX16" s="402"/>
      <c r="AY16" s="402"/>
      <c r="AZ16" s="402"/>
      <c r="BA16" s="402"/>
      <c r="BB16" s="402"/>
      <c r="BC16" s="402"/>
      <c r="BD16" s="402"/>
      <c r="BE16" s="402"/>
      <c r="BF16" s="402"/>
      <c r="BG16" s="402"/>
      <c r="BH16" s="402"/>
      <c r="BI16" s="402"/>
      <c r="BJ16" s="402"/>
      <c r="BK16" s="402"/>
      <c r="BL16" s="402"/>
      <c r="BM16" s="402"/>
      <c r="BN16" s="402"/>
      <c r="BO16" s="402"/>
      <c r="BP16" s="402"/>
      <c r="BQ16" s="402"/>
      <c r="BR16" s="402"/>
      <c r="BS16" s="402"/>
      <c r="BT16" s="402"/>
      <c r="BU16" s="402"/>
      <c r="BV16" s="402"/>
      <c r="BW16" s="402"/>
      <c r="BX16" s="402"/>
      <c r="BY16" s="402"/>
      <c r="BZ16" s="402"/>
      <c r="CA16" s="402"/>
      <c r="CB16" s="402"/>
      <c r="CC16" s="402"/>
      <c r="CD16" s="402"/>
      <c r="CE16" s="402"/>
      <c r="CF16" s="402"/>
      <c r="CG16" s="402"/>
      <c r="CH16" s="402"/>
      <c r="CI16" s="402"/>
      <c r="CJ16" s="402"/>
      <c r="CK16" s="402"/>
      <c r="CL16" s="402"/>
      <c r="CM16" s="402"/>
      <c r="CN16" s="402"/>
      <c r="CO16" s="402"/>
      <c r="CP16" s="402"/>
      <c r="CQ16" s="402"/>
      <c r="CR16" s="402"/>
      <c r="CS16" s="402"/>
      <c r="CT16" s="402"/>
      <c r="CU16" s="402"/>
      <c r="CV16" s="402"/>
      <c r="CW16" s="402"/>
      <c r="CX16" s="402"/>
      <c r="CY16" s="402"/>
      <c r="CZ16" s="402"/>
      <c r="DA16" s="402"/>
      <c r="DB16" s="402"/>
      <c r="DC16" s="402"/>
      <c r="DD16" s="402"/>
      <c r="DE16" s="402"/>
      <c r="DF16" s="402"/>
      <c r="DG16" s="402"/>
      <c r="DH16" s="402"/>
      <c r="DI16" s="402"/>
      <c r="DJ16" s="402"/>
      <c r="DK16" s="402"/>
      <c r="DL16" s="402"/>
      <c r="DM16" s="402"/>
      <c r="DN16" s="402"/>
      <c r="DO16" s="402"/>
      <c r="DP16" s="402"/>
      <c r="DQ16" s="402"/>
      <c r="DR16" s="402"/>
    </row>
    <row r="17" spans="1:122" s="341" customFormat="1" ht="42" customHeight="1">
      <c r="A17" s="383"/>
      <c r="B17" s="642">
        <f>'4. EAP+Barras'!A36</f>
        <v>0</v>
      </c>
      <c r="C17" s="1946" t="str">
        <f t="shared" si="1"/>
        <v/>
      </c>
      <c r="D17" s="1946"/>
      <c r="E17" s="648" t="s">
        <v>83</v>
      </c>
      <c r="F17" s="649" t="s">
        <v>83</v>
      </c>
      <c r="G17" s="650" t="s">
        <v>83</v>
      </c>
      <c r="H17" s="650" t="str">
        <f t="shared" si="2"/>
        <v/>
      </c>
      <c r="I17" s="651" t="s">
        <v>83</v>
      </c>
      <c r="J17" s="652" t="s">
        <v>83</v>
      </c>
      <c r="K17" s="653" t="s">
        <v>83</v>
      </c>
      <c r="L17" s="342"/>
      <c r="M17" s="343"/>
      <c r="P17" s="1949">
        <f t="shared" si="0"/>
        <v>2</v>
      </c>
      <c r="Q17" s="1950"/>
      <c r="S17" s="402"/>
      <c r="T17" s="402"/>
      <c r="U17" s="402"/>
      <c r="V17" s="402"/>
      <c r="W17" s="402"/>
      <c r="X17" s="402"/>
      <c r="Y17" s="402"/>
      <c r="Z17" s="402"/>
      <c r="AA17" s="402"/>
      <c r="AB17" s="402"/>
      <c r="AC17" s="402"/>
      <c r="AD17" s="402"/>
      <c r="AE17" s="402"/>
      <c r="AF17" s="402"/>
      <c r="AG17" s="402"/>
      <c r="AH17" s="402"/>
      <c r="AI17" s="402"/>
      <c r="AJ17" s="402"/>
      <c r="AK17" s="402"/>
      <c r="AL17" s="402"/>
      <c r="AM17" s="402"/>
      <c r="AN17" s="402"/>
      <c r="AO17" s="402"/>
      <c r="AP17" s="402"/>
      <c r="AQ17" s="402"/>
      <c r="AR17" s="402"/>
      <c r="AS17" s="402"/>
      <c r="AT17" s="402"/>
      <c r="AU17" s="402"/>
      <c r="AV17" s="402"/>
      <c r="AW17" s="402"/>
      <c r="AX17" s="402"/>
      <c r="AY17" s="402"/>
      <c r="AZ17" s="402"/>
      <c r="BA17" s="402"/>
      <c r="BB17" s="402"/>
      <c r="BC17" s="402"/>
      <c r="BD17" s="402"/>
      <c r="BE17" s="402"/>
      <c r="BF17" s="402"/>
      <c r="BG17" s="402"/>
      <c r="BH17" s="402"/>
      <c r="BI17" s="402"/>
      <c r="BJ17" s="402"/>
      <c r="BK17" s="402"/>
      <c r="BL17" s="402"/>
      <c r="BM17" s="402"/>
      <c r="BN17" s="402"/>
      <c r="BO17" s="402"/>
      <c r="BP17" s="402"/>
      <c r="BQ17" s="402"/>
      <c r="BR17" s="402"/>
      <c r="BS17" s="402"/>
      <c r="BT17" s="402"/>
      <c r="BU17" s="402"/>
      <c r="BV17" s="402"/>
      <c r="BW17" s="402"/>
      <c r="BX17" s="402"/>
      <c r="BY17" s="402"/>
      <c r="BZ17" s="402"/>
      <c r="CA17" s="402"/>
      <c r="CB17" s="402"/>
      <c r="CC17" s="402"/>
      <c r="CD17" s="402"/>
      <c r="CE17" s="402"/>
      <c r="CF17" s="402"/>
      <c r="CG17" s="402"/>
      <c r="CH17" s="402"/>
      <c r="CI17" s="402"/>
      <c r="CJ17" s="402"/>
      <c r="CK17" s="402"/>
      <c r="CL17" s="402"/>
      <c r="CM17" s="402"/>
      <c r="CN17" s="402"/>
      <c r="CO17" s="402"/>
      <c r="CP17" s="402"/>
      <c r="CQ17" s="402"/>
      <c r="CR17" s="402"/>
      <c r="CS17" s="402"/>
      <c r="CT17" s="402"/>
      <c r="CU17" s="402"/>
      <c r="CV17" s="402"/>
      <c r="CW17" s="402"/>
      <c r="CX17" s="402"/>
      <c r="CY17" s="402"/>
      <c r="CZ17" s="402"/>
      <c r="DA17" s="402"/>
      <c r="DB17" s="402"/>
      <c r="DC17" s="402"/>
      <c r="DD17" s="402"/>
      <c r="DE17" s="402"/>
      <c r="DF17" s="402"/>
      <c r="DG17" s="402"/>
      <c r="DH17" s="402"/>
      <c r="DI17" s="402"/>
      <c r="DJ17" s="402"/>
      <c r="DK17" s="402"/>
      <c r="DL17" s="402"/>
      <c r="DM17" s="402"/>
      <c r="DN17" s="402"/>
      <c r="DO17" s="402"/>
      <c r="DP17" s="402"/>
      <c r="DQ17" s="402"/>
      <c r="DR17" s="402"/>
    </row>
    <row r="18" spans="1:122" ht="58.8">
      <c r="B18" s="642">
        <f>'4. EAP+Barras'!A37</f>
        <v>0</v>
      </c>
      <c r="C18" s="1946" t="str">
        <f t="shared" ref="C18:C22" si="3">IF(OR(J18="",J18="?",AND(J18=0,G18=0)),"",IF(J18&gt;H18,"D","C"))</f>
        <v/>
      </c>
      <c r="D18" s="1946"/>
      <c r="E18" s="648" t="s">
        <v>83</v>
      </c>
      <c r="F18" s="649" t="s">
        <v>83</v>
      </c>
      <c r="G18" s="650" t="s">
        <v>83</v>
      </c>
      <c r="H18" s="650" t="str">
        <f t="shared" ref="H18:H21" si="4">IFERROR(IF(G18=0,"",G18+F18),"")</f>
        <v/>
      </c>
      <c r="I18" s="651" t="s">
        <v>83</v>
      </c>
      <c r="J18" s="652" t="s">
        <v>83</v>
      </c>
      <c r="K18" s="653" t="s">
        <v>83</v>
      </c>
    </row>
    <row r="19" spans="1:122" ht="58.8">
      <c r="B19" s="642">
        <f>'4. EAP+Barras'!A38</f>
        <v>0</v>
      </c>
      <c r="C19" s="1946" t="str">
        <f t="shared" si="3"/>
        <v/>
      </c>
      <c r="D19" s="1946"/>
      <c r="E19" s="648" t="s">
        <v>83</v>
      </c>
      <c r="F19" s="649" t="s">
        <v>83</v>
      </c>
      <c r="G19" s="650" t="s">
        <v>83</v>
      </c>
      <c r="H19" s="650" t="str">
        <f t="shared" si="4"/>
        <v/>
      </c>
      <c r="I19" s="651" t="s">
        <v>83</v>
      </c>
      <c r="J19" s="652" t="s">
        <v>83</v>
      </c>
      <c r="K19" s="653" t="s">
        <v>83</v>
      </c>
    </row>
    <row r="20" spans="1:122" ht="58.8">
      <c r="B20" s="642">
        <f>'4. EAP+Barras'!A39</f>
        <v>0</v>
      </c>
      <c r="C20" s="1946" t="str">
        <f t="shared" si="3"/>
        <v/>
      </c>
      <c r="D20" s="1946"/>
      <c r="E20" s="648" t="s">
        <v>83</v>
      </c>
      <c r="F20" s="649" t="s">
        <v>83</v>
      </c>
      <c r="G20" s="650" t="s">
        <v>83</v>
      </c>
      <c r="H20" s="650" t="str">
        <f t="shared" si="4"/>
        <v/>
      </c>
      <c r="I20" s="651" t="s">
        <v>83</v>
      </c>
      <c r="J20" s="652" t="s">
        <v>83</v>
      </c>
      <c r="K20" s="653" t="s">
        <v>83</v>
      </c>
    </row>
    <row r="21" spans="1:122" ht="58.8">
      <c r="B21" s="642">
        <f>'4. EAP+Barras'!A40</f>
        <v>0</v>
      </c>
      <c r="C21" s="1946" t="str">
        <f t="shared" si="3"/>
        <v/>
      </c>
      <c r="D21" s="1946"/>
      <c r="E21" s="648" t="s">
        <v>83</v>
      </c>
      <c r="F21" s="649" t="s">
        <v>83</v>
      </c>
      <c r="G21" s="650" t="s">
        <v>83</v>
      </c>
      <c r="H21" s="650" t="str">
        <f t="shared" si="4"/>
        <v/>
      </c>
      <c r="I21" s="651" t="s">
        <v>83</v>
      </c>
      <c r="J21" s="652" t="s">
        <v>83</v>
      </c>
      <c r="K21" s="653" t="s">
        <v>83</v>
      </c>
    </row>
    <row r="22" spans="1:122" ht="58.8">
      <c r="B22" s="642">
        <f>'4. EAP+Barras'!A41</f>
        <v>0</v>
      </c>
      <c r="C22" s="1946" t="str">
        <f t="shared" si="3"/>
        <v/>
      </c>
      <c r="D22" s="1946"/>
      <c r="E22" s="648" t="s">
        <v>83</v>
      </c>
      <c r="F22" s="649" t="s">
        <v>83</v>
      </c>
      <c r="G22" s="650" t="s">
        <v>83</v>
      </c>
      <c r="H22" s="650" t="str">
        <f t="shared" ref="H22:H85" si="5">IFERROR(IF(G22=0,"",G22+F22),"")</f>
        <v/>
      </c>
      <c r="I22" s="651" t="s">
        <v>83</v>
      </c>
      <c r="J22" s="652" t="s">
        <v>83</v>
      </c>
      <c r="K22" s="653" t="s">
        <v>83</v>
      </c>
    </row>
    <row r="23" spans="1:122" ht="58.8">
      <c r="B23" s="642">
        <f>'4. EAP+Barras'!A42</f>
        <v>0</v>
      </c>
      <c r="C23" s="1946" t="str">
        <f t="shared" ref="C23:C86" si="6">IF(OR(J23="",J23="?",AND(J23=0,G23=0)),"",IF(J23&gt;H23,"D","C"))</f>
        <v/>
      </c>
      <c r="D23" s="1946"/>
      <c r="E23" s="648" t="s">
        <v>83</v>
      </c>
      <c r="F23" s="649" t="s">
        <v>83</v>
      </c>
      <c r="G23" s="650" t="s">
        <v>83</v>
      </c>
      <c r="H23" s="650" t="str">
        <f t="shared" si="5"/>
        <v/>
      </c>
      <c r="I23" s="651" t="s">
        <v>83</v>
      </c>
      <c r="J23" s="652" t="s">
        <v>83</v>
      </c>
      <c r="K23" s="653" t="s">
        <v>83</v>
      </c>
    </row>
    <row r="24" spans="1:122" ht="58.8">
      <c r="B24" s="642">
        <f>'4. EAP+Barras'!A43</f>
        <v>0</v>
      </c>
      <c r="C24" s="1946" t="str">
        <f t="shared" si="6"/>
        <v/>
      </c>
      <c r="D24" s="1946"/>
      <c r="E24" s="648" t="s">
        <v>83</v>
      </c>
      <c r="F24" s="649" t="s">
        <v>83</v>
      </c>
      <c r="G24" s="650" t="s">
        <v>83</v>
      </c>
      <c r="H24" s="650" t="str">
        <f t="shared" si="5"/>
        <v/>
      </c>
      <c r="I24" s="651" t="s">
        <v>83</v>
      </c>
      <c r="J24" s="652" t="s">
        <v>83</v>
      </c>
      <c r="K24" s="653" t="s">
        <v>83</v>
      </c>
    </row>
    <row r="25" spans="1:122" ht="58.8">
      <c r="B25" s="642">
        <f>'4. EAP+Barras'!A44</f>
        <v>0</v>
      </c>
      <c r="C25" s="1946" t="str">
        <f t="shared" si="6"/>
        <v/>
      </c>
      <c r="D25" s="1946"/>
      <c r="E25" s="648" t="s">
        <v>83</v>
      </c>
      <c r="F25" s="649" t="s">
        <v>83</v>
      </c>
      <c r="G25" s="650" t="s">
        <v>83</v>
      </c>
      <c r="H25" s="650" t="str">
        <f t="shared" si="5"/>
        <v/>
      </c>
      <c r="I25" s="651" t="s">
        <v>83</v>
      </c>
      <c r="J25" s="652" t="s">
        <v>83</v>
      </c>
      <c r="K25" s="653" t="s">
        <v>83</v>
      </c>
    </row>
    <row r="26" spans="1:122" ht="58.8">
      <c r="B26" s="642">
        <f>'4. EAP+Barras'!A45</f>
        <v>0</v>
      </c>
      <c r="C26" s="1946" t="str">
        <f t="shared" si="6"/>
        <v/>
      </c>
      <c r="D26" s="1946"/>
      <c r="E26" s="648" t="s">
        <v>83</v>
      </c>
      <c r="F26" s="649" t="s">
        <v>83</v>
      </c>
      <c r="G26" s="650" t="s">
        <v>83</v>
      </c>
      <c r="H26" s="650" t="str">
        <f t="shared" si="5"/>
        <v/>
      </c>
      <c r="I26" s="651" t="s">
        <v>83</v>
      </c>
      <c r="J26" s="652" t="s">
        <v>83</v>
      </c>
      <c r="K26" s="653" t="s">
        <v>83</v>
      </c>
    </row>
    <row r="27" spans="1:122" ht="58.8">
      <c r="B27" s="642">
        <f>'4. EAP+Barras'!A46</f>
        <v>0</v>
      </c>
      <c r="C27" s="1946" t="str">
        <f t="shared" si="6"/>
        <v/>
      </c>
      <c r="D27" s="1946"/>
      <c r="E27" s="648" t="s">
        <v>83</v>
      </c>
      <c r="F27" s="649" t="s">
        <v>83</v>
      </c>
      <c r="G27" s="650" t="s">
        <v>83</v>
      </c>
      <c r="H27" s="650" t="str">
        <f t="shared" si="5"/>
        <v/>
      </c>
      <c r="I27" s="651" t="s">
        <v>83</v>
      </c>
      <c r="J27" s="652" t="s">
        <v>83</v>
      </c>
      <c r="K27" s="653" t="s">
        <v>83</v>
      </c>
    </row>
    <row r="28" spans="1:122" ht="58.8">
      <c r="B28" s="642">
        <f>'4. EAP+Barras'!A47</f>
        <v>0</v>
      </c>
      <c r="C28" s="1946" t="str">
        <f t="shared" si="6"/>
        <v/>
      </c>
      <c r="D28" s="1946"/>
      <c r="E28" s="648" t="s">
        <v>83</v>
      </c>
      <c r="F28" s="649" t="s">
        <v>83</v>
      </c>
      <c r="G28" s="650" t="s">
        <v>83</v>
      </c>
      <c r="H28" s="650" t="str">
        <f t="shared" si="5"/>
        <v/>
      </c>
      <c r="I28" s="651" t="s">
        <v>83</v>
      </c>
      <c r="J28" s="652" t="s">
        <v>83</v>
      </c>
      <c r="K28" s="653" t="s">
        <v>83</v>
      </c>
    </row>
    <row r="29" spans="1:122" ht="58.8">
      <c r="B29" s="642">
        <f>'4. EAP+Barras'!A48</f>
        <v>0</v>
      </c>
      <c r="C29" s="1946" t="str">
        <f t="shared" si="6"/>
        <v/>
      </c>
      <c r="D29" s="1946"/>
      <c r="E29" s="648" t="s">
        <v>83</v>
      </c>
      <c r="F29" s="649" t="s">
        <v>83</v>
      </c>
      <c r="G29" s="650" t="s">
        <v>83</v>
      </c>
      <c r="H29" s="650" t="str">
        <f t="shared" si="5"/>
        <v/>
      </c>
      <c r="I29" s="651" t="s">
        <v>83</v>
      </c>
      <c r="J29" s="652" t="s">
        <v>83</v>
      </c>
      <c r="K29" s="653" t="s">
        <v>83</v>
      </c>
    </row>
    <row r="30" spans="1:122" ht="58.8">
      <c r="B30" s="642">
        <f>'4. EAP+Barras'!A49</f>
        <v>0</v>
      </c>
      <c r="C30" s="1946" t="str">
        <f t="shared" si="6"/>
        <v/>
      </c>
      <c r="D30" s="1946"/>
      <c r="E30" s="648" t="s">
        <v>83</v>
      </c>
      <c r="F30" s="649" t="s">
        <v>83</v>
      </c>
      <c r="G30" s="650" t="s">
        <v>83</v>
      </c>
      <c r="H30" s="650" t="str">
        <f t="shared" si="5"/>
        <v/>
      </c>
      <c r="I30" s="651" t="s">
        <v>83</v>
      </c>
      <c r="J30" s="652" t="s">
        <v>83</v>
      </c>
      <c r="K30" s="653" t="s">
        <v>83</v>
      </c>
    </row>
    <row r="31" spans="1:122" ht="58.8">
      <c r="B31" s="642">
        <f>'4. EAP+Barras'!A50</f>
        <v>0</v>
      </c>
      <c r="C31" s="1946" t="str">
        <f t="shared" si="6"/>
        <v/>
      </c>
      <c r="D31" s="1946"/>
      <c r="E31" s="648" t="s">
        <v>83</v>
      </c>
      <c r="F31" s="649" t="s">
        <v>83</v>
      </c>
      <c r="G31" s="650" t="s">
        <v>83</v>
      </c>
      <c r="H31" s="650" t="str">
        <f t="shared" si="5"/>
        <v/>
      </c>
      <c r="I31" s="651" t="s">
        <v>83</v>
      </c>
      <c r="J31" s="652" t="s">
        <v>83</v>
      </c>
      <c r="K31" s="653" t="s">
        <v>83</v>
      </c>
    </row>
    <row r="32" spans="1:122" ht="58.8">
      <c r="B32" s="642">
        <f>'4. EAP+Barras'!A51</f>
        <v>0</v>
      </c>
      <c r="C32" s="1946" t="str">
        <f t="shared" si="6"/>
        <v/>
      </c>
      <c r="D32" s="1946"/>
      <c r="E32" s="648" t="s">
        <v>83</v>
      </c>
      <c r="F32" s="649" t="s">
        <v>83</v>
      </c>
      <c r="G32" s="650" t="s">
        <v>83</v>
      </c>
      <c r="H32" s="650" t="str">
        <f t="shared" si="5"/>
        <v/>
      </c>
      <c r="I32" s="651" t="s">
        <v>83</v>
      </c>
      <c r="J32" s="652" t="s">
        <v>83</v>
      </c>
      <c r="K32" s="653" t="s">
        <v>83</v>
      </c>
    </row>
    <row r="33" spans="2:11" ht="58.8">
      <c r="B33" s="642">
        <f>'4. EAP+Barras'!A52</f>
        <v>0</v>
      </c>
      <c r="C33" s="1946" t="str">
        <f t="shared" si="6"/>
        <v/>
      </c>
      <c r="D33" s="1946"/>
      <c r="E33" s="648" t="s">
        <v>83</v>
      </c>
      <c r="F33" s="649" t="s">
        <v>83</v>
      </c>
      <c r="G33" s="650" t="s">
        <v>83</v>
      </c>
      <c r="H33" s="650" t="str">
        <f t="shared" si="5"/>
        <v/>
      </c>
      <c r="I33" s="651" t="s">
        <v>83</v>
      </c>
      <c r="J33" s="652" t="s">
        <v>83</v>
      </c>
      <c r="K33" s="653" t="s">
        <v>83</v>
      </c>
    </row>
    <row r="34" spans="2:11" ht="58.8">
      <c r="B34" s="642">
        <f>'4. EAP+Barras'!A53</f>
        <v>0</v>
      </c>
      <c r="C34" s="1946" t="str">
        <f t="shared" si="6"/>
        <v/>
      </c>
      <c r="D34" s="1946"/>
      <c r="E34" s="648" t="s">
        <v>83</v>
      </c>
      <c r="F34" s="649" t="s">
        <v>83</v>
      </c>
      <c r="G34" s="650" t="s">
        <v>83</v>
      </c>
      <c r="H34" s="650" t="str">
        <f t="shared" si="5"/>
        <v/>
      </c>
      <c r="I34" s="651" t="s">
        <v>83</v>
      </c>
      <c r="J34" s="652" t="s">
        <v>83</v>
      </c>
      <c r="K34" s="653" t="s">
        <v>83</v>
      </c>
    </row>
    <row r="35" spans="2:11" ht="58.8">
      <c r="B35" s="642">
        <f>'4. EAP+Barras'!A54</f>
        <v>0</v>
      </c>
      <c r="C35" s="1946" t="str">
        <f t="shared" si="6"/>
        <v/>
      </c>
      <c r="D35" s="1946"/>
      <c r="E35" s="648" t="s">
        <v>83</v>
      </c>
      <c r="F35" s="649" t="s">
        <v>83</v>
      </c>
      <c r="G35" s="650" t="s">
        <v>83</v>
      </c>
      <c r="H35" s="650" t="str">
        <f t="shared" si="5"/>
        <v/>
      </c>
      <c r="I35" s="651" t="s">
        <v>83</v>
      </c>
      <c r="J35" s="652" t="s">
        <v>83</v>
      </c>
      <c r="K35" s="653" t="s">
        <v>83</v>
      </c>
    </row>
    <row r="36" spans="2:11" ht="58.8">
      <c r="B36" s="642">
        <f>'4. EAP+Barras'!A55</f>
        <v>0</v>
      </c>
      <c r="C36" s="1946" t="str">
        <f t="shared" si="6"/>
        <v/>
      </c>
      <c r="D36" s="1946"/>
      <c r="E36" s="648" t="s">
        <v>83</v>
      </c>
      <c r="F36" s="649" t="s">
        <v>83</v>
      </c>
      <c r="G36" s="650" t="s">
        <v>83</v>
      </c>
      <c r="H36" s="650" t="str">
        <f t="shared" si="5"/>
        <v/>
      </c>
      <c r="I36" s="651" t="s">
        <v>83</v>
      </c>
      <c r="J36" s="652" t="s">
        <v>83</v>
      </c>
      <c r="K36" s="653" t="s">
        <v>83</v>
      </c>
    </row>
    <row r="37" spans="2:11" ht="58.8">
      <c r="B37" s="642">
        <f>'4. EAP+Barras'!A56</f>
        <v>0</v>
      </c>
      <c r="C37" s="1946" t="str">
        <f t="shared" si="6"/>
        <v/>
      </c>
      <c r="D37" s="1946"/>
      <c r="E37" s="648" t="s">
        <v>83</v>
      </c>
      <c r="F37" s="649" t="s">
        <v>83</v>
      </c>
      <c r="G37" s="650" t="s">
        <v>83</v>
      </c>
      <c r="H37" s="650" t="str">
        <f t="shared" si="5"/>
        <v/>
      </c>
      <c r="I37" s="651" t="s">
        <v>83</v>
      </c>
      <c r="J37" s="652" t="s">
        <v>83</v>
      </c>
      <c r="K37" s="653" t="s">
        <v>83</v>
      </c>
    </row>
    <row r="38" spans="2:11" ht="58.8">
      <c r="B38" s="642">
        <f>'4. EAP+Barras'!A57</f>
        <v>0</v>
      </c>
      <c r="C38" s="1946" t="str">
        <f t="shared" si="6"/>
        <v/>
      </c>
      <c r="D38" s="1946"/>
      <c r="E38" s="648" t="s">
        <v>83</v>
      </c>
      <c r="F38" s="649" t="s">
        <v>83</v>
      </c>
      <c r="G38" s="650" t="s">
        <v>83</v>
      </c>
      <c r="H38" s="650" t="str">
        <f t="shared" si="5"/>
        <v/>
      </c>
      <c r="I38" s="651" t="s">
        <v>83</v>
      </c>
      <c r="J38" s="652" t="s">
        <v>83</v>
      </c>
      <c r="K38" s="653" t="s">
        <v>83</v>
      </c>
    </row>
    <row r="39" spans="2:11" ht="58.8">
      <c r="B39" s="642">
        <f>'4. EAP+Barras'!A58</f>
        <v>0</v>
      </c>
      <c r="C39" s="1946" t="str">
        <f t="shared" si="6"/>
        <v/>
      </c>
      <c r="D39" s="1946"/>
      <c r="E39" s="648" t="s">
        <v>83</v>
      </c>
      <c r="F39" s="649" t="s">
        <v>83</v>
      </c>
      <c r="G39" s="650" t="s">
        <v>83</v>
      </c>
      <c r="H39" s="650" t="str">
        <f t="shared" si="5"/>
        <v/>
      </c>
      <c r="I39" s="651" t="s">
        <v>83</v>
      </c>
      <c r="J39" s="652" t="s">
        <v>83</v>
      </c>
      <c r="K39" s="653" t="s">
        <v>83</v>
      </c>
    </row>
    <row r="40" spans="2:11" ht="58.8">
      <c r="B40" s="642">
        <f>'4. EAP+Barras'!A59</f>
        <v>0</v>
      </c>
      <c r="C40" s="1946" t="str">
        <f t="shared" si="6"/>
        <v/>
      </c>
      <c r="D40" s="1946"/>
      <c r="E40" s="648" t="s">
        <v>83</v>
      </c>
      <c r="F40" s="649" t="s">
        <v>83</v>
      </c>
      <c r="G40" s="650" t="s">
        <v>83</v>
      </c>
      <c r="H40" s="650" t="str">
        <f t="shared" si="5"/>
        <v/>
      </c>
      <c r="I40" s="651" t="s">
        <v>83</v>
      </c>
      <c r="J40" s="652" t="s">
        <v>83</v>
      </c>
      <c r="K40" s="653" t="s">
        <v>83</v>
      </c>
    </row>
    <row r="41" spans="2:11" ht="58.8">
      <c r="B41" s="642">
        <f>'4. EAP+Barras'!A60</f>
        <v>0</v>
      </c>
      <c r="C41" s="1946" t="str">
        <f t="shared" si="6"/>
        <v/>
      </c>
      <c r="D41" s="1946"/>
      <c r="E41" s="648" t="s">
        <v>83</v>
      </c>
      <c r="F41" s="649" t="s">
        <v>83</v>
      </c>
      <c r="G41" s="650" t="s">
        <v>83</v>
      </c>
      <c r="H41" s="650" t="str">
        <f t="shared" si="5"/>
        <v/>
      </c>
      <c r="I41" s="651" t="s">
        <v>83</v>
      </c>
      <c r="J41" s="652" t="s">
        <v>83</v>
      </c>
      <c r="K41" s="653" t="s">
        <v>83</v>
      </c>
    </row>
    <row r="42" spans="2:11" ht="58.8">
      <c r="B42" s="642">
        <f>'4. EAP+Barras'!A61</f>
        <v>0</v>
      </c>
      <c r="C42" s="1946" t="str">
        <f t="shared" si="6"/>
        <v/>
      </c>
      <c r="D42" s="1946"/>
      <c r="E42" s="648" t="s">
        <v>83</v>
      </c>
      <c r="F42" s="649" t="s">
        <v>83</v>
      </c>
      <c r="G42" s="650" t="s">
        <v>83</v>
      </c>
      <c r="H42" s="650" t="str">
        <f t="shared" si="5"/>
        <v/>
      </c>
      <c r="I42" s="651" t="s">
        <v>83</v>
      </c>
      <c r="J42" s="652" t="s">
        <v>83</v>
      </c>
      <c r="K42" s="653" t="s">
        <v>83</v>
      </c>
    </row>
    <row r="43" spans="2:11" ht="58.8">
      <c r="B43" s="642">
        <f>'4. EAP+Barras'!A62</f>
        <v>0</v>
      </c>
      <c r="C43" s="1946" t="str">
        <f t="shared" si="6"/>
        <v/>
      </c>
      <c r="D43" s="1946"/>
      <c r="E43" s="648" t="s">
        <v>83</v>
      </c>
      <c r="F43" s="649" t="s">
        <v>83</v>
      </c>
      <c r="G43" s="650" t="s">
        <v>83</v>
      </c>
      <c r="H43" s="650" t="str">
        <f t="shared" si="5"/>
        <v/>
      </c>
      <c r="I43" s="651" t="s">
        <v>83</v>
      </c>
      <c r="J43" s="652" t="s">
        <v>83</v>
      </c>
      <c r="K43" s="653" t="s">
        <v>83</v>
      </c>
    </row>
    <row r="44" spans="2:11" ht="58.8">
      <c r="B44" s="642">
        <f>'4. EAP+Barras'!A63</f>
        <v>0</v>
      </c>
      <c r="C44" s="1946" t="str">
        <f t="shared" si="6"/>
        <v/>
      </c>
      <c r="D44" s="1946"/>
      <c r="E44" s="648" t="s">
        <v>83</v>
      </c>
      <c r="F44" s="649" t="s">
        <v>83</v>
      </c>
      <c r="G44" s="650" t="s">
        <v>83</v>
      </c>
      <c r="H44" s="650" t="str">
        <f t="shared" si="5"/>
        <v/>
      </c>
      <c r="I44" s="651" t="s">
        <v>83</v>
      </c>
      <c r="J44" s="652" t="s">
        <v>83</v>
      </c>
      <c r="K44" s="653" t="s">
        <v>83</v>
      </c>
    </row>
    <row r="45" spans="2:11" ht="58.8">
      <c r="B45" s="642">
        <f>'4. EAP+Barras'!A64</f>
        <v>0</v>
      </c>
      <c r="C45" s="1946" t="str">
        <f t="shared" si="6"/>
        <v/>
      </c>
      <c r="D45" s="1946"/>
      <c r="E45" s="648" t="s">
        <v>83</v>
      </c>
      <c r="F45" s="649" t="s">
        <v>83</v>
      </c>
      <c r="G45" s="650" t="s">
        <v>83</v>
      </c>
      <c r="H45" s="650" t="str">
        <f t="shared" si="5"/>
        <v/>
      </c>
      <c r="I45" s="651" t="s">
        <v>83</v>
      </c>
      <c r="J45" s="652" t="s">
        <v>83</v>
      </c>
      <c r="K45" s="653" t="s">
        <v>83</v>
      </c>
    </row>
    <row r="46" spans="2:11" ht="58.8">
      <c r="B46" s="642">
        <f>'4. EAP+Barras'!A65</f>
        <v>0</v>
      </c>
      <c r="C46" s="1946" t="str">
        <f t="shared" si="6"/>
        <v/>
      </c>
      <c r="D46" s="1946"/>
      <c r="E46" s="648" t="s">
        <v>83</v>
      </c>
      <c r="F46" s="649" t="s">
        <v>83</v>
      </c>
      <c r="G46" s="650" t="s">
        <v>83</v>
      </c>
      <c r="H46" s="650" t="str">
        <f t="shared" si="5"/>
        <v/>
      </c>
      <c r="I46" s="651" t="s">
        <v>83</v>
      </c>
      <c r="J46" s="652" t="s">
        <v>83</v>
      </c>
      <c r="K46" s="653" t="s">
        <v>83</v>
      </c>
    </row>
    <row r="47" spans="2:11" ht="58.8">
      <c r="B47" s="642">
        <f>'4. EAP+Barras'!A66</f>
        <v>0</v>
      </c>
      <c r="C47" s="1946" t="str">
        <f t="shared" si="6"/>
        <v/>
      </c>
      <c r="D47" s="1946"/>
      <c r="E47" s="648" t="s">
        <v>83</v>
      </c>
      <c r="F47" s="649" t="s">
        <v>83</v>
      </c>
      <c r="G47" s="650" t="s">
        <v>83</v>
      </c>
      <c r="H47" s="650" t="str">
        <f t="shared" si="5"/>
        <v/>
      </c>
      <c r="I47" s="651" t="s">
        <v>83</v>
      </c>
      <c r="J47" s="652" t="s">
        <v>83</v>
      </c>
      <c r="K47" s="653" t="s">
        <v>83</v>
      </c>
    </row>
    <row r="48" spans="2:11" ht="58.8">
      <c r="B48" s="642">
        <f>'4. EAP+Barras'!A67</f>
        <v>0</v>
      </c>
      <c r="C48" s="1946" t="str">
        <f t="shared" si="6"/>
        <v/>
      </c>
      <c r="D48" s="1946"/>
      <c r="E48" s="648" t="s">
        <v>83</v>
      </c>
      <c r="F48" s="649" t="s">
        <v>83</v>
      </c>
      <c r="G48" s="650" t="s">
        <v>83</v>
      </c>
      <c r="H48" s="650" t="str">
        <f t="shared" si="5"/>
        <v/>
      </c>
      <c r="I48" s="651" t="s">
        <v>83</v>
      </c>
      <c r="J48" s="652" t="s">
        <v>83</v>
      </c>
      <c r="K48" s="653" t="s">
        <v>83</v>
      </c>
    </row>
    <row r="49" spans="2:11" ht="58.8">
      <c r="B49" s="642">
        <f>'4. EAP+Barras'!A68</f>
        <v>0</v>
      </c>
      <c r="C49" s="1946" t="str">
        <f t="shared" si="6"/>
        <v/>
      </c>
      <c r="D49" s="1946"/>
      <c r="E49" s="648" t="s">
        <v>83</v>
      </c>
      <c r="F49" s="649" t="s">
        <v>83</v>
      </c>
      <c r="G49" s="650" t="s">
        <v>83</v>
      </c>
      <c r="H49" s="650" t="str">
        <f t="shared" si="5"/>
        <v/>
      </c>
      <c r="I49" s="651" t="s">
        <v>83</v>
      </c>
      <c r="J49" s="652" t="s">
        <v>83</v>
      </c>
      <c r="K49" s="653" t="s">
        <v>83</v>
      </c>
    </row>
    <row r="50" spans="2:11" ht="58.8">
      <c r="B50" s="642">
        <f>'4. EAP+Barras'!A69</f>
        <v>0</v>
      </c>
      <c r="C50" s="1946" t="str">
        <f t="shared" si="6"/>
        <v/>
      </c>
      <c r="D50" s="1946"/>
      <c r="E50" s="648" t="s">
        <v>83</v>
      </c>
      <c r="F50" s="649" t="s">
        <v>83</v>
      </c>
      <c r="G50" s="650" t="s">
        <v>83</v>
      </c>
      <c r="H50" s="650" t="str">
        <f t="shared" si="5"/>
        <v/>
      </c>
      <c r="I50" s="651" t="s">
        <v>83</v>
      </c>
      <c r="J50" s="652" t="s">
        <v>83</v>
      </c>
      <c r="K50" s="653" t="s">
        <v>83</v>
      </c>
    </row>
    <row r="51" spans="2:11" ht="58.8">
      <c r="B51" s="642">
        <f>'4. EAP+Barras'!A70</f>
        <v>0</v>
      </c>
      <c r="C51" s="1946" t="str">
        <f t="shared" si="6"/>
        <v/>
      </c>
      <c r="D51" s="1946"/>
      <c r="E51" s="648" t="s">
        <v>83</v>
      </c>
      <c r="F51" s="649" t="s">
        <v>83</v>
      </c>
      <c r="G51" s="650" t="s">
        <v>83</v>
      </c>
      <c r="H51" s="650" t="str">
        <f t="shared" si="5"/>
        <v/>
      </c>
      <c r="I51" s="651" t="s">
        <v>83</v>
      </c>
      <c r="J51" s="652" t="s">
        <v>83</v>
      </c>
      <c r="K51" s="653" t="s">
        <v>83</v>
      </c>
    </row>
    <row r="52" spans="2:11" ht="58.8">
      <c r="B52" s="642">
        <f>'4. EAP+Barras'!A71</f>
        <v>0</v>
      </c>
      <c r="C52" s="1946" t="str">
        <f t="shared" si="6"/>
        <v/>
      </c>
      <c r="D52" s="1946"/>
      <c r="E52" s="648" t="s">
        <v>83</v>
      </c>
      <c r="F52" s="649" t="s">
        <v>83</v>
      </c>
      <c r="G52" s="650" t="s">
        <v>83</v>
      </c>
      <c r="H52" s="650" t="str">
        <f t="shared" si="5"/>
        <v/>
      </c>
      <c r="I52" s="651" t="s">
        <v>83</v>
      </c>
      <c r="J52" s="652" t="s">
        <v>83</v>
      </c>
      <c r="K52" s="653" t="s">
        <v>83</v>
      </c>
    </row>
    <row r="53" spans="2:11" ht="58.8">
      <c r="B53" s="642">
        <f>'4. EAP+Barras'!A72</f>
        <v>0</v>
      </c>
      <c r="C53" s="1946" t="str">
        <f t="shared" si="6"/>
        <v/>
      </c>
      <c r="D53" s="1946"/>
      <c r="E53" s="648" t="s">
        <v>83</v>
      </c>
      <c r="F53" s="649" t="s">
        <v>83</v>
      </c>
      <c r="G53" s="650" t="s">
        <v>83</v>
      </c>
      <c r="H53" s="650" t="str">
        <f t="shared" si="5"/>
        <v/>
      </c>
      <c r="I53" s="651" t="s">
        <v>83</v>
      </c>
      <c r="J53" s="652" t="s">
        <v>83</v>
      </c>
      <c r="K53" s="653" t="s">
        <v>83</v>
      </c>
    </row>
    <row r="54" spans="2:11" ht="58.8">
      <c r="B54" s="642">
        <f>'4. EAP+Barras'!A73</f>
        <v>0</v>
      </c>
      <c r="C54" s="1946" t="str">
        <f t="shared" si="6"/>
        <v/>
      </c>
      <c r="D54" s="1946"/>
      <c r="E54" s="648" t="s">
        <v>83</v>
      </c>
      <c r="F54" s="649" t="s">
        <v>83</v>
      </c>
      <c r="G54" s="650" t="s">
        <v>83</v>
      </c>
      <c r="H54" s="650" t="str">
        <f t="shared" si="5"/>
        <v/>
      </c>
      <c r="I54" s="651" t="s">
        <v>83</v>
      </c>
      <c r="J54" s="652" t="s">
        <v>83</v>
      </c>
      <c r="K54" s="653" t="s">
        <v>83</v>
      </c>
    </row>
    <row r="55" spans="2:11" ht="58.8">
      <c r="B55" s="642">
        <f>'4. EAP+Barras'!A74</f>
        <v>0</v>
      </c>
      <c r="C55" s="1946" t="str">
        <f t="shared" si="6"/>
        <v/>
      </c>
      <c r="D55" s="1946"/>
      <c r="E55" s="648" t="s">
        <v>83</v>
      </c>
      <c r="F55" s="649" t="s">
        <v>83</v>
      </c>
      <c r="G55" s="650" t="s">
        <v>83</v>
      </c>
      <c r="H55" s="650" t="str">
        <f t="shared" si="5"/>
        <v/>
      </c>
      <c r="I55" s="651" t="s">
        <v>83</v>
      </c>
      <c r="J55" s="652" t="s">
        <v>83</v>
      </c>
      <c r="K55" s="653" t="s">
        <v>83</v>
      </c>
    </row>
    <row r="56" spans="2:11" ht="58.8">
      <c r="B56" s="642">
        <f>'4. EAP+Barras'!A75</f>
        <v>0</v>
      </c>
      <c r="C56" s="1946" t="str">
        <f t="shared" si="6"/>
        <v/>
      </c>
      <c r="D56" s="1946"/>
      <c r="E56" s="648" t="s">
        <v>83</v>
      </c>
      <c r="F56" s="649" t="s">
        <v>83</v>
      </c>
      <c r="G56" s="650" t="s">
        <v>83</v>
      </c>
      <c r="H56" s="650" t="str">
        <f t="shared" si="5"/>
        <v/>
      </c>
      <c r="I56" s="651" t="s">
        <v>83</v>
      </c>
      <c r="J56" s="652" t="s">
        <v>83</v>
      </c>
      <c r="K56" s="653" t="s">
        <v>83</v>
      </c>
    </row>
    <row r="57" spans="2:11" ht="58.8">
      <c r="B57" s="642">
        <f>'4. EAP+Barras'!A76</f>
        <v>0</v>
      </c>
      <c r="C57" s="1946" t="str">
        <f t="shared" si="6"/>
        <v/>
      </c>
      <c r="D57" s="1946"/>
      <c r="E57" s="648" t="s">
        <v>83</v>
      </c>
      <c r="F57" s="649" t="s">
        <v>83</v>
      </c>
      <c r="G57" s="650" t="s">
        <v>83</v>
      </c>
      <c r="H57" s="650" t="str">
        <f t="shared" si="5"/>
        <v/>
      </c>
      <c r="I57" s="651" t="s">
        <v>83</v>
      </c>
      <c r="J57" s="652" t="s">
        <v>83</v>
      </c>
      <c r="K57" s="653" t="s">
        <v>83</v>
      </c>
    </row>
    <row r="58" spans="2:11" ht="58.8">
      <c r="B58" s="642">
        <f>'4. EAP+Barras'!A77</f>
        <v>0</v>
      </c>
      <c r="C58" s="1946" t="str">
        <f t="shared" si="6"/>
        <v/>
      </c>
      <c r="D58" s="1946"/>
      <c r="E58" s="648" t="s">
        <v>83</v>
      </c>
      <c r="F58" s="649" t="s">
        <v>83</v>
      </c>
      <c r="G58" s="650" t="s">
        <v>83</v>
      </c>
      <c r="H58" s="650" t="str">
        <f t="shared" si="5"/>
        <v/>
      </c>
      <c r="I58" s="651" t="s">
        <v>83</v>
      </c>
      <c r="J58" s="652" t="s">
        <v>83</v>
      </c>
      <c r="K58" s="653" t="s">
        <v>83</v>
      </c>
    </row>
    <row r="59" spans="2:11" ht="58.8">
      <c r="B59" s="642">
        <f>'4. EAP+Barras'!A78</f>
        <v>0</v>
      </c>
      <c r="C59" s="1946" t="str">
        <f t="shared" si="6"/>
        <v/>
      </c>
      <c r="D59" s="1946"/>
      <c r="E59" s="648" t="s">
        <v>83</v>
      </c>
      <c r="F59" s="649" t="s">
        <v>83</v>
      </c>
      <c r="G59" s="650" t="s">
        <v>83</v>
      </c>
      <c r="H59" s="650" t="str">
        <f t="shared" si="5"/>
        <v/>
      </c>
      <c r="I59" s="651" t="s">
        <v>83</v>
      </c>
      <c r="J59" s="652" t="s">
        <v>83</v>
      </c>
      <c r="K59" s="653" t="s">
        <v>83</v>
      </c>
    </row>
    <row r="60" spans="2:11" ht="58.8">
      <c r="B60" s="642">
        <f>'4. EAP+Barras'!A79</f>
        <v>0</v>
      </c>
      <c r="C60" s="1946" t="str">
        <f t="shared" si="6"/>
        <v/>
      </c>
      <c r="D60" s="1946"/>
      <c r="E60" s="648" t="s">
        <v>83</v>
      </c>
      <c r="F60" s="649" t="s">
        <v>83</v>
      </c>
      <c r="G60" s="650" t="s">
        <v>83</v>
      </c>
      <c r="H60" s="650" t="str">
        <f t="shared" si="5"/>
        <v/>
      </c>
      <c r="I60" s="651" t="s">
        <v>83</v>
      </c>
      <c r="J60" s="652" t="s">
        <v>83</v>
      </c>
      <c r="K60" s="653" t="s">
        <v>83</v>
      </c>
    </row>
    <row r="61" spans="2:11" ht="58.8">
      <c r="B61" s="642">
        <f>'4. EAP+Barras'!A80</f>
        <v>0</v>
      </c>
      <c r="C61" s="1946" t="str">
        <f t="shared" si="6"/>
        <v/>
      </c>
      <c r="D61" s="1946"/>
      <c r="E61" s="648" t="s">
        <v>83</v>
      </c>
      <c r="F61" s="649" t="s">
        <v>83</v>
      </c>
      <c r="G61" s="650" t="s">
        <v>83</v>
      </c>
      <c r="H61" s="650" t="str">
        <f t="shared" si="5"/>
        <v/>
      </c>
      <c r="I61" s="651" t="s">
        <v>83</v>
      </c>
      <c r="J61" s="652" t="s">
        <v>83</v>
      </c>
      <c r="K61" s="653" t="s">
        <v>83</v>
      </c>
    </row>
    <row r="62" spans="2:11" ht="58.8">
      <c r="B62" s="642">
        <f>'4. EAP+Barras'!A81</f>
        <v>0</v>
      </c>
      <c r="C62" s="1946" t="str">
        <f t="shared" si="6"/>
        <v/>
      </c>
      <c r="D62" s="1946"/>
      <c r="E62" s="648" t="s">
        <v>83</v>
      </c>
      <c r="F62" s="649" t="s">
        <v>83</v>
      </c>
      <c r="G62" s="650" t="s">
        <v>83</v>
      </c>
      <c r="H62" s="650" t="str">
        <f t="shared" si="5"/>
        <v/>
      </c>
      <c r="I62" s="651" t="s">
        <v>83</v>
      </c>
      <c r="J62" s="652" t="s">
        <v>83</v>
      </c>
      <c r="K62" s="653" t="s">
        <v>83</v>
      </c>
    </row>
    <row r="63" spans="2:11" ht="58.8">
      <c r="B63" s="642">
        <f>'4. EAP+Barras'!A82</f>
        <v>0</v>
      </c>
      <c r="C63" s="1946" t="str">
        <f t="shared" si="6"/>
        <v/>
      </c>
      <c r="D63" s="1946"/>
      <c r="E63" s="648" t="s">
        <v>83</v>
      </c>
      <c r="F63" s="649" t="s">
        <v>83</v>
      </c>
      <c r="G63" s="650" t="s">
        <v>83</v>
      </c>
      <c r="H63" s="650" t="str">
        <f t="shared" si="5"/>
        <v/>
      </c>
      <c r="I63" s="651" t="s">
        <v>83</v>
      </c>
      <c r="J63" s="652" t="s">
        <v>83</v>
      </c>
      <c r="K63" s="653" t="s">
        <v>83</v>
      </c>
    </row>
    <row r="64" spans="2:11" ht="58.8">
      <c r="B64" s="642">
        <f>'4. EAP+Barras'!A83</f>
        <v>0</v>
      </c>
      <c r="C64" s="1946" t="str">
        <f t="shared" si="6"/>
        <v/>
      </c>
      <c r="D64" s="1946"/>
      <c r="E64" s="648" t="s">
        <v>83</v>
      </c>
      <c r="F64" s="649" t="s">
        <v>83</v>
      </c>
      <c r="G64" s="650" t="s">
        <v>83</v>
      </c>
      <c r="H64" s="650" t="str">
        <f t="shared" si="5"/>
        <v/>
      </c>
      <c r="I64" s="651" t="s">
        <v>83</v>
      </c>
      <c r="J64" s="652" t="s">
        <v>83</v>
      </c>
      <c r="K64" s="653" t="s">
        <v>83</v>
      </c>
    </row>
    <row r="65" spans="2:11" ht="58.8">
      <c r="B65" s="642">
        <f>'4. EAP+Barras'!A84</f>
        <v>0</v>
      </c>
      <c r="C65" s="1946" t="str">
        <f t="shared" si="6"/>
        <v/>
      </c>
      <c r="D65" s="1946"/>
      <c r="E65" s="648" t="s">
        <v>83</v>
      </c>
      <c r="F65" s="649" t="s">
        <v>83</v>
      </c>
      <c r="G65" s="650" t="s">
        <v>83</v>
      </c>
      <c r="H65" s="650" t="str">
        <f t="shared" si="5"/>
        <v/>
      </c>
      <c r="I65" s="651" t="s">
        <v>83</v>
      </c>
      <c r="J65" s="652" t="s">
        <v>83</v>
      </c>
      <c r="K65" s="653" t="s">
        <v>83</v>
      </c>
    </row>
    <row r="66" spans="2:11" ht="58.8">
      <c r="B66" s="642">
        <f>'4. EAP+Barras'!A85</f>
        <v>0</v>
      </c>
      <c r="C66" s="1946" t="str">
        <f t="shared" si="6"/>
        <v/>
      </c>
      <c r="D66" s="1946"/>
      <c r="E66" s="648" t="s">
        <v>83</v>
      </c>
      <c r="F66" s="649" t="s">
        <v>83</v>
      </c>
      <c r="G66" s="650" t="s">
        <v>83</v>
      </c>
      <c r="H66" s="650" t="str">
        <f t="shared" si="5"/>
        <v/>
      </c>
      <c r="I66" s="651" t="s">
        <v>83</v>
      </c>
      <c r="J66" s="652" t="s">
        <v>83</v>
      </c>
      <c r="K66" s="653" t="s">
        <v>83</v>
      </c>
    </row>
    <row r="67" spans="2:11" ht="58.8">
      <c r="B67" s="642">
        <f>'4. EAP+Barras'!A86</f>
        <v>0</v>
      </c>
      <c r="C67" s="1946" t="str">
        <f t="shared" si="6"/>
        <v/>
      </c>
      <c r="D67" s="1946"/>
      <c r="E67" s="648" t="s">
        <v>83</v>
      </c>
      <c r="F67" s="649" t="s">
        <v>83</v>
      </c>
      <c r="G67" s="650" t="s">
        <v>83</v>
      </c>
      <c r="H67" s="650" t="str">
        <f t="shared" si="5"/>
        <v/>
      </c>
      <c r="I67" s="651" t="s">
        <v>83</v>
      </c>
      <c r="J67" s="652" t="s">
        <v>83</v>
      </c>
      <c r="K67" s="653" t="s">
        <v>83</v>
      </c>
    </row>
    <row r="68" spans="2:11" ht="58.8">
      <c r="B68" s="642">
        <f>'4. EAP+Barras'!A87</f>
        <v>0</v>
      </c>
      <c r="C68" s="1946" t="str">
        <f t="shared" si="6"/>
        <v/>
      </c>
      <c r="D68" s="1946"/>
      <c r="E68" s="648" t="s">
        <v>83</v>
      </c>
      <c r="F68" s="649" t="s">
        <v>83</v>
      </c>
      <c r="G68" s="650" t="s">
        <v>83</v>
      </c>
      <c r="H68" s="650" t="str">
        <f t="shared" si="5"/>
        <v/>
      </c>
      <c r="I68" s="651" t="s">
        <v>83</v>
      </c>
      <c r="J68" s="652" t="s">
        <v>83</v>
      </c>
      <c r="K68" s="653" t="s">
        <v>83</v>
      </c>
    </row>
    <row r="69" spans="2:11" ht="58.8">
      <c r="B69" s="642">
        <f>'4. EAP+Barras'!A88</f>
        <v>0</v>
      </c>
      <c r="C69" s="1946" t="str">
        <f t="shared" si="6"/>
        <v/>
      </c>
      <c r="D69" s="1946"/>
      <c r="E69" s="648" t="s">
        <v>83</v>
      </c>
      <c r="F69" s="649" t="s">
        <v>83</v>
      </c>
      <c r="G69" s="650" t="s">
        <v>83</v>
      </c>
      <c r="H69" s="650" t="str">
        <f t="shared" si="5"/>
        <v/>
      </c>
      <c r="I69" s="651" t="s">
        <v>83</v>
      </c>
      <c r="J69" s="652" t="s">
        <v>83</v>
      </c>
      <c r="K69" s="653" t="s">
        <v>83</v>
      </c>
    </row>
    <row r="70" spans="2:11" ht="58.8">
      <c r="B70" s="642">
        <f>'4. EAP+Barras'!A89</f>
        <v>0</v>
      </c>
      <c r="C70" s="1946" t="str">
        <f t="shared" si="6"/>
        <v/>
      </c>
      <c r="D70" s="1946"/>
      <c r="E70" s="648" t="s">
        <v>83</v>
      </c>
      <c r="F70" s="649" t="s">
        <v>83</v>
      </c>
      <c r="G70" s="650" t="s">
        <v>83</v>
      </c>
      <c r="H70" s="650" t="str">
        <f t="shared" si="5"/>
        <v/>
      </c>
      <c r="I70" s="651" t="s">
        <v>83</v>
      </c>
      <c r="J70" s="652" t="s">
        <v>83</v>
      </c>
      <c r="K70" s="653" t="s">
        <v>83</v>
      </c>
    </row>
    <row r="71" spans="2:11" ht="58.8">
      <c r="B71" s="642">
        <f>'4. EAP+Barras'!A90</f>
        <v>0</v>
      </c>
      <c r="C71" s="1946" t="str">
        <f t="shared" si="6"/>
        <v/>
      </c>
      <c r="D71" s="1946"/>
      <c r="E71" s="648" t="s">
        <v>83</v>
      </c>
      <c r="F71" s="649" t="s">
        <v>83</v>
      </c>
      <c r="G71" s="650" t="s">
        <v>83</v>
      </c>
      <c r="H71" s="650" t="str">
        <f t="shared" si="5"/>
        <v/>
      </c>
      <c r="I71" s="651" t="s">
        <v>83</v>
      </c>
      <c r="J71" s="652" t="s">
        <v>83</v>
      </c>
      <c r="K71" s="653" t="s">
        <v>83</v>
      </c>
    </row>
    <row r="72" spans="2:11" ht="58.8">
      <c r="B72" s="642">
        <f>'4. EAP+Barras'!A91</f>
        <v>0</v>
      </c>
      <c r="C72" s="1946" t="str">
        <f t="shared" si="6"/>
        <v/>
      </c>
      <c r="D72" s="1946"/>
      <c r="E72" s="648" t="s">
        <v>83</v>
      </c>
      <c r="F72" s="649" t="s">
        <v>83</v>
      </c>
      <c r="G72" s="650" t="s">
        <v>83</v>
      </c>
      <c r="H72" s="650" t="str">
        <f t="shared" si="5"/>
        <v/>
      </c>
      <c r="I72" s="651" t="s">
        <v>83</v>
      </c>
      <c r="J72" s="652" t="s">
        <v>83</v>
      </c>
      <c r="K72" s="653" t="s">
        <v>83</v>
      </c>
    </row>
    <row r="73" spans="2:11" ht="58.8">
      <c r="B73" s="642">
        <f>'4. EAP+Barras'!A92</f>
        <v>0</v>
      </c>
      <c r="C73" s="1946" t="str">
        <f t="shared" si="6"/>
        <v/>
      </c>
      <c r="D73" s="1946"/>
      <c r="E73" s="648" t="s">
        <v>83</v>
      </c>
      <c r="F73" s="649" t="s">
        <v>83</v>
      </c>
      <c r="G73" s="650" t="s">
        <v>83</v>
      </c>
      <c r="H73" s="650" t="str">
        <f t="shared" si="5"/>
        <v/>
      </c>
      <c r="I73" s="651" t="s">
        <v>83</v>
      </c>
      <c r="J73" s="652" t="s">
        <v>83</v>
      </c>
      <c r="K73" s="653" t="s">
        <v>83</v>
      </c>
    </row>
    <row r="74" spans="2:11" ht="58.8">
      <c r="B74" s="642">
        <f>'4. EAP+Barras'!A93</f>
        <v>0</v>
      </c>
      <c r="C74" s="1946" t="str">
        <f t="shared" si="6"/>
        <v/>
      </c>
      <c r="D74" s="1946"/>
      <c r="E74" s="648" t="s">
        <v>83</v>
      </c>
      <c r="F74" s="649" t="s">
        <v>83</v>
      </c>
      <c r="G74" s="650" t="s">
        <v>83</v>
      </c>
      <c r="H74" s="650" t="str">
        <f t="shared" si="5"/>
        <v/>
      </c>
      <c r="I74" s="651" t="s">
        <v>83</v>
      </c>
      <c r="J74" s="652" t="s">
        <v>83</v>
      </c>
      <c r="K74" s="653" t="s">
        <v>83</v>
      </c>
    </row>
    <row r="75" spans="2:11" ht="58.8">
      <c r="B75" s="642">
        <f>'4. EAP+Barras'!A94</f>
        <v>0</v>
      </c>
      <c r="C75" s="1946" t="str">
        <f t="shared" si="6"/>
        <v/>
      </c>
      <c r="D75" s="1946"/>
      <c r="E75" s="648" t="s">
        <v>83</v>
      </c>
      <c r="F75" s="649" t="s">
        <v>83</v>
      </c>
      <c r="G75" s="650" t="s">
        <v>83</v>
      </c>
      <c r="H75" s="650" t="str">
        <f t="shared" si="5"/>
        <v/>
      </c>
      <c r="I75" s="651" t="s">
        <v>83</v>
      </c>
      <c r="J75" s="652" t="s">
        <v>83</v>
      </c>
      <c r="K75" s="653" t="s">
        <v>83</v>
      </c>
    </row>
    <row r="76" spans="2:11" ht="58.8">
      <c r="B76" s="642">
        <f>'4. EAP+Barras'!A95</f>
        <v>0</v>
      </c>
      <c r="C76" s="1946" t="str">
        <f t="shared" si="6"/>
        <v/>
      </c>
      <c r="D76" s="1946"/>
      <c r="E76" s="648" t="s">
        <v>83</v>
      </c>
      <c r="F76" s="649" t="s">
        <v>83</v>
      </c>
      <c r="G76" s="650" t="s">
        <v>83</v>
      </c>
      <c r="H76" s="650" t="str">
        <f t="shared" si="5"/>
        <v/>
      </c>
      <c r="I76" s="651" t="s">
        <v>83</v>
      </c>
      <c r="J76" s="652" t="s">
        <v>83</v>
      </c>
      <c r="K76" s="653" t="s">
        <v>83</v>
      </c>
    </row>
    <row r="77" spans="2:11" ht="58.8">
      <c r="B77" s="642">
        <f>'4. EAP+Barras'!A96</f>
        <v>0</v>
      </c>
      <c r="C77" s="1946" t="str">
        <f t="shared" si="6"/>
        <v/>
      </c>
      <c r="D77" s="1946"/>
      <c r="E77" s="648" t="s">
        <v>83</v>
      </c>
      <c r="F77" s="649" t="s">
        <v>83</v>
      </c>
      <c r="G77" s="650" t="s">
        <v>83</v>
      </c>
      <c r="H77" s="650" t="str">
        <f t="shared" si="5"/>
        <v/>
      </c>
      <c r="I77" s="651" t="s">
        <v>83</v>
      </c>
      <c r="J77" s="652" t="s">
        <v>83</v>
      </c>
      <c r="K77" s="653" t="s">
        <v>83</v>
      </c>
    </row>
    <row r="78" spans="2:11" ht="58.8">
      <c r="B78" s="642">
        <f>'4. EAP+Barras'!A97</f>
        <v>0</v>
      </c>
      <c r="C78" s="1946" t="str">
        <f t="shared" si="6"/>
        <v/>
      </c>
      <c r="D78" s="1946"/>
      <c r="E78" s="648" t="s">
        <v>83</v>
      </c>
      <c r="F78" s="649" t="s">
        <v>83</v>
      </c>
      <c r="G78" s="650" t="s">
        <v>83</v>
      </c>
      <c r="H78" s="650" t="str">
        <f t="shared" si="5"/>
        <v/>
      </c>
      <c r="I78" s="651" t="s">
        <v>83</v>
      </c>
      <c r="J78" s="652" t="s">
        <v>83</v>
      </c>
      <c r="K78" s="653" t="s">
        <v>83</v>
      </c>
    </row>
    <row r="79" spans="2:11" ht="58.8">
      <c r="B79" s="642">
        <f>'4. EAP+Barras'!A98</f>
        <v>0</v>
      </c>
      <c r="C79" s="1946" t="str">
        <f t="shared" si="6"/>
        <v/>
      </c>
      <c r="D79" s="1946"/>
      <c r="E79" s="648" t="s">
        <v>83</v>
      </c>
      <c r="F79" s="649" t="s">
        <v>83</v>
      </c>
      <c r="G79" s="650" t="s">
        <v>83</v>
      </c>
      <c r="H79" s="650" t="str">
        <f t="shared" si="5"/>
        <v/>
      </c>
      <c r="I79" s="651" t="s">
        <v>83</v>
      </c>
      <c r="J79" s="652" t="s">
        <v>83</v>
      </c>
      <c r="K79" s="653" t="s">
        <v>83</v>
      </c>
    </row>
    <row r="80" spans="2:11" ht="58.8">
      <c r="B80" s="642">
        <f>'4. EAP+Barras'!A99</f>
        <v>0</v>
      </c>
      <c r="C80" s="1946" t="str">
        <f t="shared" si="6"/>
        <v/>
      </c>
      <c r="D80" s="1946"/>
      <c r="E80" s="648" t="s">
        <v>83</v>
      </c>
      <c r="F80" s="649" t="s">
        <v>83</v>
      </c>
      <c r="G80" s="650" t="s">
        <v>83</v>
      </c>
      <c r="H80" s="650" t="str">
        <f t="shared" si="5"/>
        <v/>
      </c>
      <c r="I80" s="651" t="s">
        <v>83</v>
      </c>
      <c r="J80" s="652" t="s">
        <v>83</v>
      </c>
      <c r="K80" s="653" t="s">
        <v>83</v>
      </c>
    </row>
    <row r="81" spans="2:11" ht="58.8">
      <c r="B81" s="642">
        <f>'4. EAP+Barras'!A100</f>
        <v>0</v>
      </c>
      <c r="C81" s="1946" t="str">
        <f t="shared" si="6"/>
        <v/>
      </c>
      <c r="D81" s="1946"/>
      <c r="E81" s="648" t="s">
        <v>83</v>
      </c>
      <c r="F81" s="649" t="s">
        <v>83</v>
      </c>
      <c r="G81" s="650" t="s">
        <v>83</v>
      </c>
      <c r="H81" s="650" t="str">
        <f t="shared" si="5"/>
        <v/>
      </c>
      <c r="I81" s="651" t="s">
        <v>83</v>
      </c>
      <c r="J81" s="652" t="s">
        <v>83</v>
      </c>
      <c r="K81" s="653" t="s">
        <v>83</v>
      </c>
    </row>
    <row r="82" spans="2:11" ht="58.8">
      <c r="B82" s="642">
        <f>'4. EAP+Barras'!A101</f>
        <v>0</v>
      </c>
      <c r="C82" s="1946" t="str">
        <f t="shared" si="6"/>
        <v/>
      </c>
      <c r="D82" s="1946"/>
      <c r="E82" s="648" t="s">
        <v>83</v>
      </c>
      <c r="F82" s="649" t="s">
        <v>83</v>
      </c>
      <c r="G82" s="650" t="s">
        <v>83</v>
      </c>
      <c r="H82" s="650" t="str">
        <f t="shared" si="5"/>
        <v/>
      </c>
      <c r="I82" s="651" t="s">
        <v>83</v>
      </c>
      <c r="J82" s="652" t="s">
        <v>83</v>
      </c>
      <c r="K82" s="653" t="s">
        <v>83</v>
      </c>
    </row>
    <row r="83" spans="2:11" ht="58.8">
      <c r="B83" s="642">
        <f>'4. EAP+Barras'!A102</f>
        <v>0</v>
      </c>
      <c r="C83" s="1946" t="str">
        <f t="shared" si="6"/>
        <v/>
      </c>
      <c r="D83" s="1946"/>
      <c r="E83" s="648" t="s">
        <v>83</v>
      </c>
      <c r="F83" s="649" t="s">
        <v>83</v>
      </c>
      <c r="G83" s="650" t="s">
        <v>83</v>
      </c>
      <c r="H83" s="650" t="str">
        <f t="shared" si="5"/>
        <v/>
      </c>
      <c r="I83" s="651" t="s">
        <v>83</v>
      </c>
      <c r="J83" s="652" t="s">
        <v>83</v>
      </c>
      <c r="K83" s="653" t="s">
        <v>83</v>
      </c>
    </row>
    <row r="84" spans="2:11" ht="58.8">
      <c r="B84" s="642">
        <f>'4. EAP+Barras'!A103</f>
        <v>0</v>
      </c>
      <c r="C84" s="1946" t="str">
        <f t="shared" si="6"/>
        <v/>
      </c>
      <c r="D84" s="1946"/>
      <c r="E84" s="648" t="s">
        <v>83</v>
      </c>
      <c r="F84" s="649" t="s">
        <v>83</v>
      </c>
      <c r="G84" s="650" t="s">
        <v>83</v>
      </c>
      <c r="H84" s="650" t="str">
        <f t="shared" si="5"/>
        <v/>
      </c>
      <c r="I84" s="651" t="s">
        <v>83</v>
      </c>
      <c r="J84" s="652" t="s">
        <v>83</v>
      </c>
      <c r="K84" s="653" t="s">
        <v>83</v>
      </c>
    </row>
    <row r="85" spans="2:11" ht="58.8">
      <c r="B85" s="642">
        <f>'4. EAP+Barras'!A104</f>
        <v>0</v>
      </c>
      <c r="C85" s="1946" t="str">
        <f t="shared" si="6"/>
        <v/>
      </c>
      <c r="D85" s="1946"/>
      <c r="E85" s="648" t="s">
        <v>83</v>
      </c>
      <c r="F85" s="649" t="s">
        <v>83</v>
      </c>
      <c r="G85" s="650" t="s">
        <v>83</v>
      </c>
      <c r="H85" s="650" t="str">
        <f t="shared" si="5"/>
        <v/>
      </c>
      <c r="I85" s="651" t="s">
        <v>83</v>
      </c>
      <c r="J85" s="652" t="s">
        <v>83</v>
      </c>
      <c r="K85" s="653" t="s">
        <v>83</v>
      </c>
    </row>
    <row r="86" spans="2:11" ht="58.8">
      <c r="B86" s="642">
        <f>'4. EAP+Barras'!A105</f>
        <v>0</v>
      </c>
      <c r="C86" s="1946" t="str">
        <f t="shared" si="6"/>
        <v/>
      </c>
      <c r="D86" s="1946"/>
      <c r="E86" s="648" t="s">
        <v>83</v>
      </c>
      <c r="F86" s="649" t="s">
        <v>83</v>
      </c>
      <c r="G86" s="650" t="s">
        <v>83</v>
      </c>
      <c r="H86" s="650" t="str">
        <f t="shared" ref="H86:H126" si="7">IFERROR(IF(G86=0,"",G86+F86),"")</f>
        <v/>
      </c>
      <c r="I86" s="651" t="s">
        <v>83</v>
      </c>
      <c r="J86" s="652" t="s">
        <v>83</v>
      </c>
      <c r="K86" s="653" t="s">
        <v>83</v>
      </c>
    </row>
    <row r="87" spans="2:11" ht="58.8">
      <c r="B87" s="642">
        <f>'4. EAP+Barras'!A106</f>
        <v>0</v>
      </c>
      <c r="C87" s="1946" t="str">
        <f t="shared" ref="C87:C126" si="8">IF(OR(J87="",J87="?",AND(J87=0,G87=0)),"",IF(J87&gt;H87,"D","C"))</f>
        <v/>
      </c>
      <c r="D87" s="1946"/>
      <c r="E87" s="648" t="s">
        <v>83</v>
      </c>
      <c r="F87" s="649" t="s">
        <v>83</v>
      </c>
      <c r="G87" s="650" t="s">
        <v>83</v>
      </c>
      <c r="H87" s="650" t="str">
        <f t="shared" si="7"/>
        <v/>
      </c>
      <c r="I87" s="651" t="s">
        <v>83</v>
      </c>
      <c r="J87" s="652" t="s">
        <v>83</v>
      </c>
      <c r="K87" s="653" t="s">
        <v>83</v>
      </c>
    </row>
    <row r="88" spans="2:11" ht="58.8">
      <c r="B88" s="642">
        <f>'4. EAP+Barras'!A107</f>
        <v>0</v>
      </c>
      <c r="C88" s="1946" t="str">
        <f t="shared" si="8"/>
        <v/>
      </c>
      <c r="D88" s="1946"/>
      <c r="E88" s="648" t="s">
        <v>83</v>
      </c>
      <c r="F88" s="649" t="s">
        <v>83</v>
      </c>
      <c r="G88" s="650" t="s">
        <v>83</v>
      </c>
      <c r="H88" s="650" t="str">
        <f t="shared" si="7"/>
        <v/>
      </c>
      <c r="I88" s="651" t="s">
        <v>83</v>
      </c>
      <c r="J88" s="652" t="s">
        <v>83</v>
      </c>
      <c r="K88" s="653" t="s">
        <v>83</v>
      </c>
    </row>
    <row r="89" spans="2:11" ht="58.8">
      <c r="B89" s="642">
        <f>'4. EAP+Barras'!A108</f>
        <v>0</v>
      </c>
      <c r="C89" s="1946" t="str">
        <f t="shared" si="8"/>
        <v/>
      </c>
      <c r="D89" s="1946"/>
      <c r="E89" s="648" t="s">
        <v>83</v>
      </c>
      <c r="F89" s="649" t="s">
        <v>83</v>
      </c>
      <c r="G89" s="650" t="s">
        <v>83</v>
      </c>
      <c r="H89" s="650" t="str">
        <f t="shared" si="7"/>
        <v/>
      </c>
      <c r="I89" s="651" t="s">
        <v>83</v>
      </c>
      <c r="J89" s="652" t="s">
        <v>83</v>
      </c>
      <c r="K89" s="653" t="s">
        <v>83</v>
      </c>
    </row>
    <row r="90" spans="2:11" ht="58.8">
      <c r="B90" s="642">
        <f>'4. EAP+Barras'!A109</f>
        <v>0</v>
      </c>
      <c r="C90" s="1946" t="str">
        <f t="shared" si="8"/>
        <v/>
      </c>
      <c r="D90" s="1946"/>
      <c r="E90" s="648" t="s">
        <v>83</v>
      </c>
      <c r="F90" s="649" t="s">
        <v>83</v>
      </c>
      <c r="G90" s="650" t="s">
        <v>83</v>
      </c>
      <c r="H90" s="650" t="str">
        <f t="shared" si="7"/>
        <v/>
      </c>
      <c r="I90" s="651" t="s">
        <v>83</v>
      </c>
      <c r="J90" s="652" t="s">
        <v>83</v>
      </c>
      <c r="K90" s="653" t="s">
        <v>83</v>
      </c>
    </row>
    <row r="91" spans="2:11" ht="58.8">
      <c r="B91" s="642">
        <f>'4. EAP+Barras'!A110</f>
        <v>0</v>
      </c>
      <c r="C91" s="1946" t="str">
        <f t="shared" si="8"/>
        <v/>
      </c>
      <c r="D91" s="1946"/>
      <c r="E91" s="648" t="s">
        <v>83</v>
      </c>
      <c r="F91" s="649" t="s">
        <v>83</v>
      </c>
      <c r="G91" s="650" t="s">
        <v>83</v>
      </c>
      <c r="H91" s="650" t="str">
        <f t="shared" si="7"/>
        <v/>
      </c>
      <c r="I91" s="651" t="s">
        <v>83</v>
      </c>
      <c r="J91" s="652" t="s">
        <v>83</v>
      </c>
      <c r="K91" s="653" t="s">
        <v>83</v>
      </c>
    </row>
    <row r="92" spans="2:11" ht="58.8">
      <c r="B92" s="642">
        <f>'4. EAP+Barras'!A111</f>
        <v>0</v>
      </c>
      <c r="C92" s="1946" t="str">
        <f t="shared" si="8"/>
        <v/>
      </c>
      <c r="D92" s="1946"/>
      <c r="E92" s="648" t="s">
        <v>83</v>
      </c>
      <c r="F92" s="649" t="s">
        <v>83</v>
      </c>
      <c r="G92" s="650" t="s">
        <v>83</v>
      </c>
      <c r="H92" s="650" t="str">
        <f t="shared" si="7"/>
        <v/>
      </c>
      <c r="I92" s="651" t="s">
        <v>83</v>
      </c>
      <c r="J92" s="652" t="s">
        <v>83</v>
      </c>
      <c r="K92" s="653" t="s">
        <v>83</v>
      </c>
    </row>
    <row r="93" spans="2:11" ht="58.8">
      <c r="B93" s="642">
        <f>'4. EAP+Barras'!A112</f>
        <v>0</v>
      </c>
      <c r="C93" s="1946" t="str">
        <f t="shared" si="8"/>
        <v/>
      </c>
      <c r="D93" s="1946"/>
      <c r="E93" s="648" t="s">
        <v>83</v>
      </c>
      <c r="F93" s="649" t="s">
        <v>83</v>
      </c>
      <c r="G93" s="650" t="s">
        <v>83</v>
      </c>
      <c r="H93" s="650" t="str">
        <f t="shared" si="7"/>
        <v/>
      </c>
      <c r="I93" s="651" t="s">
        <v>83</v>
      </c>
      <c r="J93" s="652" t="s">
        <v>83</v>
      </c>
      <c r="K93" s="653" t="s">
        <v>83</v>
      </c>
    </row>
    <row r="94" spans="2:11" ht="58.8">
      <c r="B94" s="642">
        <f>'4. EAP+Barras'!A113</f>
        <v>0</v>
      </c>
      <c r="C94" s="1946" t="str">
        <f t="shared" si="8"/>
        <v/>
      </c>
      <c r="D94" s="1946"/>
      <c r="E94" s="648" t="s">
        <v>83</v>
      </c>
      <c r="F94" s="649" t="s">
        <v>83</v>
      </c>
      <c r="G94" s="650" t="s">
        <v>83</v>
      </c>
      <c r="H94" s="650" t="str">
        <f t="shared" si="7"/>
        <v/>
      </c>
      <c r="I94" s="651" t="s">
        <v>83</v>
      </c>
      <c r="J94" s="652" t="s">
        <v>83</v>
      </c>
      <c r="K94" s="653" t="s">
        <v>83</v>
      </c>
    </row>
    <row r="95" spans="2:11" ht="58.8">
      <c r="B95" s="642">
        <f>'4. EAP+Barras'!A114</f>
        <v>0</v>
      </c>
      <c r="C95" s="1946" t="str">
        <f t="shared" si="8"/>
        <v/>
      </c>
      <c r="D95" s="1946"/>
      <c r="E95" s="648" t="s">
        <v>83</v>
      </c>
      <c r="F95" s="649" t="s">
        <v>83</v>
      </c>
      <c r="G95" s="650" t="s">
        <v>83</v>
      </c>
      <c r="H95" s="650" t="str">
        <f t="shared" si="7"/>
        <v/>
      </c>
      <c r="I95" s="651" t="s">
        <v>83</v>
      </c>
      <c r="J95" s="652" t="s">
        <v>83</v>
      </c>
      <c r="K95" s="653" t="s">
        <v>83</v>
      </c>
    </row>
    <row r="96" spans="2:11" ht="58.8">
      <c r="B96" s="642">
        <f>'4. EAP+Barras'!A115</f>
        <v>0</v>
      </c>
      <c r="C96" s="1946" t="str">
        <f t="shared" si="8"/>
        <v/>
      </c>
      <c r="D96" s="1946"/>
      <c r="E96" s="648" t="s">
        <v>83</v>
      </c>
      <c r="F96" s="649" t="s">
        <v>83</v>
      </c>
      <c r="G96" s="650" t="s">
        <v>83</v>
      </c>
      <c r="H96" s="650" t="str">
        <f t="shared" si="7"/>
        <v/>
      </c>
      <c r="I96" s="651" t="s">
        <v>83</v>
      </c>
      <c r="J96" s="652" t="s">
        <v>83</v>
      </c>
      <c r="K96" s="653" t="s">
        <v>83</v>
      </c>
    </row>
    <row r="97" spans="2:11" ht="58.8">
      <c r="B97" s="642">
        <f>'4. EAP+Barras'!A116</f>
        <v>0</v>
      </c>
      <c r="C97" s="1946" t="str">
        <f t="shared" si="8"/>
        <v/>
      </c>
      <c r="D97" s="1946"/>
      <c r="E97" s="648" t="s">
        <v>83</v>
      </c>
      <c r="F97" s="649" t="s">
        <v>83</v>
      </c>
      <c r="G97" s="650" t="s">
        <v>83</v>
      </c>
      <c r="H97" s="650" t="str">
        <f t="shared" si="7"/>
        <v/>
      </c>
      <c r="I97" s="651" t="s">
        <v>83</v>
      </c>
      <c r="J97" s="652" t="s">
        <v>83</v>
      </c>
      <c r="K97" s="653" t="s">
        <v>83</v>
      </c>
    </row>
    <row r="98" spans="2:11" ht="58.8">
      <c r="B98" s="642">
        <f>'4. EAP+Barras'!A117</f>
        <v>0</v>
      </c>
      <c r="C98" s="1946" t="str">
        <f t="shared" si="8"/>
        <v/>
      </c>
      <c r="D98" s="1946"/>
      <c r="E98" s="648" t="s">
        <v>83</v>
      </c>
      <c r="F98" s="649" t="s">
        <v>83</v>
      </c>
      <c r="G98" s="650" t="s">
        <v>83</v>
      </c>
      <c r="H98" s="650" t="str">
        <f t="shared" si="7"/>
        <v/>
      </c>
      <c r="I98" s="651" t="s">
        <v>83</v>
      </c>
      <c r="J98" s="652" t="s">
        <v>83</v>
      </c>
      <c r="K98" s="653" t="s">
        <v>83</v>
      </c>
    </row>
    <row r="99" spans="2:11" ht="58.8">
      <c r="B99" s="642">
        <f>'4. EAP+Barras'!A118</f>
        <v>0</v>
      </c>
      <c r="C99" s="1946" t="str">
        <f t="shared" si="8"/>
        <v/>
      </c>
      <c r="D99" s="1946"/>
      <c r="E99" s="648" t="s">
        <v>83</v>
      </c>
      <c r="F99" s="649" t="s">
        <v>83</v>
      </c>
      <c r="G99" s="650" t="s">
        <v>83</v>
      </c>
      <c r="H99" s="650" t="str">
        <f t="shared" si="7"/>
        <v/>
      </c>
      <c r="I99" s="651" t="s">
        <v>83</v>
      </c>
      <c r="J99" s="652" t="s">
        <v>83</v>
      </c>
      <c r="K99" s="653" t="s">
        <v>83</v>
      </c>
    </row>
    <row r="100" spans="2:11" ht="58.8">
      <c r="B100" s="642">
        <f>'4. EAP+Barras'!A119</f>
        <v>0</v>
      </c>
      <c r="C100" s="1946" t="str">
        <f t="shared" si="8"/>
        <v/>
      </c>
      <c r="D100" s="1946"/>
      <c r="E100" s="648" t="s">
        <v>83</v>
      </c>
      <c r="F100" s="649" t="s">
        <v>83</v>
      </c>
      <c r="G100" s="650" t="s">
        <v>83</v>
      </c>
      <c r="H100" s="650" t="str">
        <f t="shared" si="7"/>
        <v/>
      </c>
      <c r="I100" s="651" t="s">
        <v>83</v>
      </c>
      <c r="J100" s="652" t="s">
        <v>83</v>
      </c>
      <c r="K100" s="653" t="s">
        <v>83</v>
      </c>
    </row>
    <row r="101" spans="2:11" ht="58.8">
      <c r="B101" s="642">
        <f>'4. EAP+Barras'!A120</f>
        <v>0</v>
      </c>
      <c r="C101" s="1946" t="str">
        <f t="shared" si="8"/>
        <v/>
      </c>
      <c r="D101" s="1946"/>
      <c r="E101" s="648" t="s">
        <v>83</v>
      </c>
      <c r="F101" s="649" t="s">
        <v>83</v>
      </c>
      <c r="G101" s="650" t="s">
        <v>83</v>
      </c>
      <c r="H101" s="650" t="str">
        <f t="shared" si="7"/>
        <v/>
      </c>
      <c r="I101" s="651" t="s">
        <v>83</v>
      </c>
      <c r="J101" s="652" t="s">
        <v>83</v>
      </c>
      <c r="K101" s="653" t="s">
        <v>83</v>
      </c>
    </row>
    <row r="102" spans="2:11" ht="58.8">
      <c r="B102" s="642">
        <f>'4. EAP+Barras'!A121</f>
        <v>0</v>
      </c>
      <c r="C102" s="1946" t="str">
        <f t="shared" si="8"/>
        <v/>
      </c>
      <c r="D102" s="1946"/>
      <c r="E102" s="648" t="s">
        <v>83</v>
      </c>
      <c r="F102" s="649" t="s">
        <v>83</v>
      </c>
      <c r="G102" s="650" t="s">
        <v>83</v>
      </c>
      <c r="H102" s="650" t="str">
        <f t="shared" si="7"/>
        <v/>
      </c>
      <c r="I102" s="651" t="s">
        <v>83</v>
      </c>
      <c r="J102" s="652" t="s">
        <v>83</v>
      </c>
      <c r="K102" s="653" t="s">
        <v>83</v>
      </c>
    </row>
    <row r="103" spans="2:11" ht="58.8">
      <c r="B103" s="642">
        <f>'4. EAP+Barras'!A122</f>
        <v>0</v>
      </c>
      <c r="C103" s="1946" t="str">
        <f t="shared" si="8"/>
        <v/>
      </c>
      <c r="D103" s="1946"/>
      <c r="E103" s="648" t="s">
        <v>83</v>
      </c>
      <c r="F103" s="649" t="s">
        <v>83</v>
      </c>
      <c r="G103" s="650" t="s">
        <v>83</v>
      </c>
      <c r="H103" s="650" t="str">
        <f t="shared" si="7"/>
        <v/>
      </c>
      <c r="I103" s="651" t="s">
        <v>83</v>
      </c>
      <c r="J103" s="652" t="s">
        <v>83</v>
      </c>
      <c r="K103" s="653" t="s">
        <v>83</v>
      </c>
    </row>
    <row r="104" spans="2:11" ht="58.8">
      <c r="B104" s="642">
        <f>'4. EAP+Barras'!A123</f>
        <v>0</v>
      </c>
      <c r="C104" s="1946" t="str">
        <f t="shared" si="8"/>
        <v/>
      </c>
      <c r="D104" s="1946"/>
      <c r="E104" s="648" t="s">
        <v>83</v>
      </c>
      <c r="F104" s="649" t="s">
        <v>83</v>
      </c>
      <c r="G104" s="650" t="s">
        <v>83</v>
      </c>
      <c r="H104" s="650" t="str">
        <f t="shared" si="7"/>
        <v/>
      </c>
      <c r="I104" s="651" t="s">
        <v>83</v>
      </c>
      <c r="J104" s="652" t="s">
        <v>83</v>
      </c>
      <c r="K104" s="653" t="s">
        <v>83</v>
      </c>
    </row>
    <row r="105" spans="2:11" ht="58.8">
      <c r="B105" s="642">
        <f>'4. EAP+Barras'!A124</f>
        <v>0</v>
      </c>
      <c r="C105" s="1946" t="str">
        <f t="shared" si="8"/>
        <v/>
      </c>
      <c r="D105" s="1946"/>
      <c r="E105" s="648" t="s">
        <v>83</v>
      </c>
      <c r="F105" s="649" t="s">
        <v>83</v>
      </c>
      <c r="G105" s="650" t="s">
        <v>83</v>
      </c>
      <c r="H105" s="650" t="str">
        <f t="shared" si="7"/>
        <v/>
      </c>
      <c r="I105" s="651" t="s">
        <v>83</v>
      </c>
      <c r="J105" s="652" t="s">
        <v>83</v>
      </c>
      <c r="K105" s="653" t="s">
        <v>83</v>
      </c>
    </row>
    <row r="106" spans="2:11" ht="58.8">
      <c r="B106" s="642">
        <f>'4. EAP+Barras'!A125</f>
        <v>0</v>
      </c>
      <c r="C106" s="1946" t="str">
        <f t="shared" si="8"/>
        <v/>
      </c>
      <c r="D106" s="1946"/>
      <c r="E106" s="648" t="s">
        <v>83</v>
      </c>
      <c r="F106" s="649" t="s">
        <v>83</v>
      </c>
      <c r="G106" s="650" t="s">
        <v>83</v>
      </c>
      <c r="H106" s="650" t="str">
        <f t="shared" si="7"/>
        <v/>
      </c>
      <c r="I106" s="651" t="s">
        <v>83</v>
      </c>
      <c r="J106" s="652" t="s">
        <v>83</v>
      </c>
      <c r="K106" s="653" t="s">
        <v>83</v>
      </c>
    </row>
    <row r="107" spans="2:11" ht="58.8">
      <c r="B107" s="642">
        <f>'4. EAP+Barras'!A126</f>
        <v>0</v>
      </c>
      <c r="C107" s="1946" t="str">
        <f t="shared" si="8"/>
        <v/>
      </c>
      <c r="D107" s="1946"/>
      <c r="E107" s="648" t="s">
        <v>83</v>
      </c>
      <c r="F107" s="649" t="s">
        <v>83</v>
      </c>
      <c r="G107" s="650" t="s">
        <v>83</v>
      </c>
      <c r="H107" s="650" t="str">
        <f t="shared" si="7"/>
        <v/>
      </c>
      <c r="I107" s="651" t="s">
        <v>83</v>
      </c>
      <c r="J107" s="652" t="s">
        <v>83</v>
      </c>
      <c r="K107" s="653" t="s">
        <v>83</v>
      </c>
    </row>
    <row r="108" spans="2:11" ht="58.8">
      <c r="B108" s="642">
        <f>'4. EAP+Barras'!A127</f>
        <v>0</v>
      </c>
      <c r="C108" s="1946" t="str">
        <f t="shared" si="8"/>
        <v/>
      </c>
      <c r="D108" s="1946"/>
      <c r="E108" s="648" t="s">
        <v>83</v>
      </c>
      <c r="F108" s="649" t="s">
        <v>83</v>
      </c>
      <c r="G108" s="650" t="s">
        <v>83</v>
      </c>
      <c r="H108" s="650" t="str">
        <f t="shared" si="7"/>
        <v/>
      </c>
      <c r="I108" s="651" t="s">
        <v>83</v>
      </c>
      <c r="J108" s="652" t="s">
        <v>83</v>
      </c>
      <c r="K108" s="653" t="s">
        <v>83</v>
      </c>
    </row>
    <row r="109" spans="2:11" ht="58.8">
      <c r="B109" s="642">
        <f>'4. EAP+Barras'!A128</f>
        <v>0</v>
      </c>
      <c r="C109" s="1946" t="str">
        <f t="shared" si="8"/>
        <v/>
      </c>
      <c r="D109" s="1946"/>
      <c r="E109" s="648" t="s">
        <v>83</v>
      </c>
      <c r="F109" s="649" t="s">
        <v>83</v>
      </c>
      <c r="G109" s="650" t="s">
        <v>83</v>
      </c>
      <c r="H109" s="650" t="str">
        <f t="shared" si="7"/>
        <v/>
      </c>
      <c r="I109" s="651" t="s">
        <v>83</v>
      </c>
      <c r="J109" s="652" t="s">
        <v>83</v>
      </c>
      <c r="K109" s="653" t="s">
        <v>83</v>
      </c>
    </row>
    <row r="110" spans="2:11" ht="58.8">
      <c r="B110" s="642">
        <f>'4. EAP+Barras'!A129</f>
        <v>0</v>
      </c>
      <c r="C110" s="1946" t="str">
        <f t="shared" si="8"/>
        <v/>
      </c>
      <c r="D110" s="1946"/>
      <c r="E110" s="648" t="s">
        <v>83</v>
      </c>
      <c r="F110" s="649" t="s">
        <v>83</v>
      </c>
      <c r="G110" s="650" t="s">
        <v>83</v>
      </c>
      <c r="H110" s="650" t="str">
        <f t="shared" si="7"/>
        <v/>
      </c>
      <c r="I110" s="651" t="s">
        <v>83</v>
      </c>
      <c r="J110" s="652" t="s">
        <v>83</v>
      </c>
      <c r="K110" s="653" t="s">
        <v>83</v>
      </c>
    </row>
    <row r="111" spans="2:11" ht="58.8">
      <c r="B111" s="642">
        <f>'4. EAP+Barras'!A130</f>
        <v>0</v>
      </c>
      <c r="C111" s="1946" t="str">
        <f t="shared" si="8"/>
        <v/>
      </c>
      <c r="D111" s="1946"/>
      <c r="E111" s="648" t="s">
        <v>83</v>
      </c>
      <c r="F111" s="649" t="s">
        <v>83</v>
      </c>
      <c r="G111" s="650" t="s">
        <v>83</v>
      </c>
      <c r="H111" s="650" t="str">
        <f t="shared" si="7"/>
        <v/>
      </c>
      <c r="I111" s="651" t="s">
        <v>83</v>
      </c>
      <c r="J111" s="652" t="s">
        <v>83</v>
      </c>
      <c r="K111" s="653" t="s">
        <v>83</v>
      </c>
    </row>
    <row r="112" spans="2:11" ht="58.8">
      <c r="B112" s="642">
        <f>'4. EAP+Barras'!A131</f>
        <v>0</v>
      </c>
      <c r="C112" s="1946" t="str">
        <f t="shared" si="8"/>
        <v/>
      </c>
      <c r="D112" s="1946"/>
      <c r="E112" s="648" t="s">
        <v>83</v>
      </c>
      <c r="F112" s="649" t="s">
        <v>83</v>
      </c>
      <c r="G112" s="650" t="s">
        <v>83</v>
      </c>
      <c r="H112" s="650" t="str">
        <f t="shared" si="7"/>
        <v/>
      </c>
      <c r="I112" s="651" t="s">
        <v>83</v>
      </c>
      <c r="J112" s="652" t="s">
        <v>83</v>
      </c>
      <c r="K112" s="653" t="s">
        <v>83</v>
      </c>
    </row>
    <row r="113" spans="2:13" ht="58.8">
      <c r="B113" s="642">
        <f>'4. EAP+Barras'!A132</f>
        <v>0</v>
      </c>
      <c r="C113" s="1946" t="str">
        <f t="shared" si="8"/>
        <v/>
      </c>
      <c r="D113" s="1946"/>
      <c r="E113" s="648" t="s">
        <v>83</v>
      </c>
      <c r="F113" s="649" t="s">
        <v>83</v>
      </c>
      <c r="G113" s="650" t="s">
        <v>83</v>
      </c>
      <c r="H113" s="650" t="str">
        <f t="shared" si="7"/>
        <v/>
      </c>
      <c r="I113" s="651" t="s">
        <v>83</v>
      </c>
      <c r="J113" s="652" t="s">
        <v>83</v>
      </c>
      <c r="K113" s="653" t="s">
        <v>83</v>
      </c>
    </row>
    <row r="114" spans="2:13" ht="58.8">
      <c r="B114" s="642">
        <f>'4. EAP+Barras'!A133</f>
        <v>0</v>
      </c>
      <c r="C114" s="1946" t="str">
        <f t="shared" si="8"/>
        <v/>
      </c>
      <c r="D114" s="1946"/>
      <c r="E114" s="648" t="s">
        <v>83</v>
      </c>
      <c r="F114" s="649" t="s">
        <v>83</v>
      </c>
      <c r="G114" s="650" t="s">
        <v>83</v>
      </c>
      <c r="H114" s="650" t="str">
        <f t="shared" si="7"/>
        <v/>
      </c>
      <c r="I114" s="651" t="s">
        <v>83</v>
      </c>
      <c r="J114" s="652" t="s">
        <v>83</v>
      </c>
      <c r="K114" s="653" t="s">
        <v>83</v>
      </c>
    </row>
    <row r="115" spans="2:13" ht="58.8">
      <c r="B115" s="642">
        <f>'4. EAP+Barras'!A134</f>
        <v>0</v>
      </c>
      <c r="C115" s="1946" t="str">
        <f t="shared" si="8"/>
        <v/>
      </c>
      <c r="D115" s="1946"/>
      <c r="E115" s="648" t="s">
        <v>83</v>
      </c>
      <c r="F115" s="649" t="s">
        <v>83</v>
      </c>
      <c r="G115" s="650" t="s">
        <v>83</v>
      </c>
      <c r="H115" s="650" t="str">
        <f t="shared" si="7"/>
        <v/>
      </c>
      <c r="I115" s="651" t="s">
        <v>83</v>
      </c>
      <c r="J115" s="652" t="s">
        <v>83</v>
      </c>
      <c r="K115" s="653" t="s">
        <v>83</v>
      </c>
    </row>
    <row r="116" spans="2:13" ht="58.8">
      <c r="B116" s="642">
        <f>'4. EAP+Barras'!A135</f>
        <v>0</v>
      </c>
      <c r="C116" s="1946" t="str">
        <f t="shared" si="8"/>
        <v/>
      </c>
      <c r="D116" s="1946"/>
      <c r="E116" s="648" t="s">
        <v>83</v>
      </c>
      <c r="F116" s="649" t="s">
        <v>83</v>
      </c>
      <c r="G116" s="650" t="s">
        <v>83</v>
      </c>
      <c r="H116" s="650" t="str">
        <f t="shared" si="7"/>
        <v/>
      </c>
      <c r="I116" s="651" t="s">
        <v>83</v>
      </c>
      <c r="J116" s="652" t="s">
        <v>83</v>
      </c>
      <c r="K116" s="653" t="s">
        <v>83</v>
      </c>
    </row>
    <row r="117" spans="2:13" ht="58.8">
      <c r="B117" s="642">
        <f>'4. EAP+Barras'!A136</f>
        <v>0</v>
      </c>
      <c r="C117" s="1946" t="str">
        <f t="shared" si="8"/>
        <v/>
      </c>
      <c r="D117" s="1946"/>
      <c r="E117" s="648" t="s">
        <v>83</v>
      </c>
      <c r="F117" s="649" t="s">
        <v>83</v>
      </c>
      <c r="G117" s="650" t="s">
        <v>83</v>
      </c>
      <c r="H117" s="650" t="str">
        <f t="shared" si="7"/>
        <v/>
      </c>
      <c r="I117" s="651" t="s">
        <v>83</v>
      </c>
      <c r="J117" s="652" t="s">
        <v>83</v>
      </c>
      <c r="K117" s="653" t="s">
        <v>83</v>
      </c>
    </row>
    <row r="118" spans="2:13" ht="58.8">
      <c r="B118" s="642">
        <f>'4. EAP+Barras'!A137</f>
        <v>0</v>
      </c>
      <c r="C118" s="1946" t="str">
        <f t="shared" si="8"/>
        <v/>
      </c>
      <c r="D118" s="1946"/>
      <c r="E118" s="648" t="s">
        <v>83</v>
      </c>
      <c r="F118" s="649" t="s">
        <v>83</v>
      </c>
      <c r="G118" s="650" t="s">
        <v>83</v>
      </c>
      <c r="H118" s="650" t="str">
        <f t="shared" si="7"/>
        <v/>
      </c>
      <c r="I118" s="651" t="s">
        <v>83</v>
      </c>
      <c r="J118" s="652" t="s">
        <v>83</v>
      </c>
      <c r="K118" s="653" t="s">
        <v>83</v>
      </c>
    </row>
    <row r="119" spans="2:13" ht="58.8">
      <c r="B119" s="642">
        <f>'4. EAP+Barras'!A138</f>
        <v>0</v>
      </c>
      <c r="C119" s="1946" t="str">
        <f t="shared" si="8"/>
        <v/>
      </c>
      <c r="D119" s="1946"/>
      <c r="E119" s="648" t="s">
        <v>83</v>
      </c>
      <c r="F119" s="649" t="s">
        <v>83</v>
      </c>
      <c r="G119" s="650" t="s">
        <v>83</v>
      </c>
      <c r="H119" s="650" t="str">
        <f t="shared" si="7"/>
        <v/>
      </c>
      <c r="I119" s="651" t="s">
        <v>83</v>
      </c>
      <c r="J119" s="652" t="s">
        <v>83</v>
      </c>
      <c r="K119" s="653" t="s">
        <v>83</v>
      </c>
    </row>
    <row r="120" spans="2:13" ht="58.8">
      <c r="B120" s="642">
        <f>'4. EAP+Barras'!A139</f>
        <v>0</v>
      </c>
      <c r="C120" s="1946" t="str">
        <f t="shared" si="8"/>
        <v/>
      </c>
      <c r="D120" s="1946"/>
      <c r="E120" s="648" t="s">
        <v>83</v>
      </c>
      <c r="F120" s="649" t="s">
        <v>83</v>
      </c>
      <c r="G120" s="650" t="s">
        <v>83</v>
      </c>
      <c r="H120" s="650" t="str">
        <f t="shared" si="7"/>
        <v/>
      </c>
      <c r="I120" s="651" t="s">
        <v>83</v>
      </c>
      <c r="J120" s="652" t="s">
        <v>83</v>
      </c>
      <c r="K120" s="653" t="s">
        <v>83</v>
      </c>
    </row>
    <row r="121" spans="2:13" ht="58.8">
      <c r="B121" s="642">
        <f>'4. EAP+Barras'!A140</f>
        <v>0</v>
      </c>
      <c r="C121" s="1946" t="str">
        <f t="shared" si="8"/>
        <v/>
      </c>
      <c r="D121" s="1946"/>
      <c r="E121" s="648" t="s">
        <v>83</v>
      </c>
      <c r="F121" s="649" t="s">
        <v>83</v>
      </c>
      <c r="G121" s="650" t="s">
        <v>83</v>
      </c>
      <c r="H121" s="650" t="str">
        <f t="shared" si="7"/>
        <v/>
      </c>
      <c r="I121" s="651" t="s">
        <v>83</v>
      </c>
      <c r="J121" s="652" t="s">
        <v>83</v>
      </c>
      <c r="K121" s="653" t="s">
        <v>83</v>
      </c>
    </row>
    <row r="122" spans="2:13" ht="58.8">
      <c r="B122" s="642">
        <f>'4. EAP+Barras'!A141</f>
        <v>0</v>
      </c>
      <c r="C122" s="1946" t="str">
        <f t="shared" si="8"/>
        <v/>
      </c>
      <c r="D122" s="1946"/>
      <c r="E122" s="648" t="s">
        <v>83</v>
      </c>
      <c r="F122" s="649" t="s">
        <v>83</v>
      </c>
      <c r="G122" s="650" t="s">
        <v>83</v>
      </c>
      <c r="H122" s="650" t="str">
        <f t="shared" si="7"/>
        <v/>
      </c>
      <c r="I122" s="651" t="s">
        <v>83</v>
      </c>
      <c r="J122" s="652" t="s">
        <v>83</v>
      </c>
      <c r="K122" s="653" t="s">
        <v>83</v>
      </c>
    </row>
    <row r="123" spans="2:13" ht="58.8">
      <c r="B123" s="642">
        <f>'4. EAP+Barras'!A142</f>
        <v>0</v>
      </c>
      <c r="C123" s="1946" t="str">
        <f t="shared" si="8"/>
        <v/>
      </c>
      <c r="D123" s="1946"/>
      <c r="E123" s="648" t="s">
        <v>83</v>
      </c>
      <c r="F123" s="649" t="s">
        <v>83</v>
      </c>
      <c r="G123" s="650" t="s">
        <v>83</v>
      </c>
      <c r="H123" s="650" t="str">
        <f t="shared" si="7"/>
        <v/>
      </c>
      <c r="I123" s="651" t="s">
        <v>83</v>
      </c>
      <c r="J123" s="652" t="s">
        <v>83</v>
      </c>
      <c r="K123" s="653" t="s">
        <v>83</v>
      </c>
    </row>
    <row r="124" spans="2:13" ht="58.8">
      <c r="B124" s="642">
        <f>'4. EAP+Barras'!A143</f>
        <v>0</v>
      </c>
      <c r="C124" s="1946" t="str">
        <f t="shared" si="8"/>
        <v/>
      </c>
      <c r="D124" s="1946"/>
      <c r="E124" s="648" t="s">
        <v>83</v>
      </c>
      <c r="F124" s="649" t="s">
        <v>83</v>
      </c>
      <c r="G124" s="650" t="s">
        <v>83</v>
      </c>
      <c r="H124" s="650" t="str">
        <f t="shared" si="7"/>
        <v/>
      </c>
      <c r="I124" s="651" t="s">
        <v>83</v>
      </c>
      <c r="J124" s="652" t="s">
        <v>83</v>
      </c>
      <c r="K124" s="653" t="s">
        <v>83</v>
      </c>
    </row>
    <row r="125" spans="2:13" ht="58.8">
      <c r="B125" s="642">
        <f>'4. EAP+Barras'!A144</f>
        <v>0</v>
      </c>
      <c r="C125" s="1946" t="str">
        <f t="shared" si="8"/>
        <v/>
      </c>
      <c r="D125" s="1946"/>
      <c r="E125" s="648" t="s">
        <v>83</v>
      </c>
      <c r="F125" s="649" t="s">
        <v>83</v>
      </c>
      <c r="G125" s="650" t="s">
        <v>83</v>
      </c>
      <c r="H125" s="650" t="str">
        <f t="shared" si="7"/>
        <v/>
      </c>
      <c r="I125" s="651" t="s">
        <v>83</v>
      </c>
      <c r="J125" s="652" t="s">
        <v>83</v>
      </c>
      <c r="K125" s="653" t="s">
        <v>83</v>
      </c>
    </row>
    <row r="126" spans="2:13" ht="58.8">
      <c r="B126" s="642">
        <f>'4. EAP+Barras'!A145</f>
        <v>1</v>
      </c>
      <c r="C126" s="1946" t="str">
        <f t="shared" si="8"/>
        <v/>
      </c>
      <c r="D126" s="1946"/>
      <c r="E126" s="648" t="s">
        <v>83</v>
      </c>
      <c r="F126" s="649" t="s">
        <v>83</v>
      </c>
      <c r="G126" s="650" t="s">
        <v>83</v>
      </c>
      <c r="H126" s="650" t="str">
        <f t="shared" si="7"/>
        <v/>
      </c>
      <c r="I126" s="651" t="s">
        <v>83</v>
      </c>
      <c r="J126" s="652" t="s">
        <v>83</v>
      </c>
      <c r="K126" s="653" t="s">
        <v>83</v>
      </c>
    </row>
    <row r="127" spans="2:13" s="95" customFormat="1" ht="15.6">
      <c r="B127" s="643"/>
      <c r="C127" s="94"/>
      <c r="D127" s="94"/>
      <c r="E127" s="94"/>
      <c r="F127" s="94"/>
      <c r="G127" s="94"/>
      <c r="H127" s="94"/>
      <c r="I127" s="94"/>
      <c r="J127" s="94"/>
      <c r="K127" s="94"/>
      <c r="L127" s="97"/>
      <c r="M127" s="278"/>
    </row>
    <row r="128" spans="2:13" s="95" customFormat="1" ht="15.6">
      <c r="B128" s="643"/>
      <c r="C128" s="94"/>
      <c r="D128" s="94"/>
      <c r="E128" s="94"/>
      <c r="F128" s="94"/>
      <c r="G128" s="94"/>
      <c r="H128" s="94"/>
      <c r="I128" s="94"/>
      <c r="J128" s="94"/>
      <c r="K128" s="94"/>
      <c r="L128" s="97"/>
      <c r="M128" s="278"/>
    </row>
    <row r="129" spans="2:13" s="95" customFormat="1" ht="15.6">
      <c r="B129" s="643"/>
      <c r="C129" s="94"/>
      <c r="D129" s="94"/>
      <c r="E129" s="94"/>
      <c r="F129" s="94"/>
      <c r="G129" s="94"/>
      <c r="H129" s="94"/>
      <c r="I129" s="94"/>
      <c r="J129" s="94"/>
      <c r="K129" s="94"/>
      <c r="L129" s="97"/>
      <c r="M129" s="278"/>
    </row>
    <row r="130" spans="2:13" s="95" customFormat="1" ht="15.6">
      <c r="B130" s="643"/>
      <c r="C130" s="94"/>
      <c r="D130" s="94"/>
      <c r="E130" s="94"/>
      <c r="F130" s="94"/>
      <c r="G130" s="94"/>
      <c r="H130" s="94"/>
      <c r="I130" s="94"/>
      <c r="J130" s="94"/>
      <c r="K130" s="94"/>
      <c r="L130" s="97"/>
      <c r="M130" s="278"/>
    </row>
    <row r="131" spans="2:13" s="95" customFormat="1" ht="15.6">
      <c r="B131" s="643"/>
      <c r="C131" s="94"/>
      <c r="D131" s="94"/>
      <c r="E131" s="94"/>
      <c r="F131" s="94"/>
      <c r="G131" s="94"/>
      <c r="H131" s="94"/>
      <c r="I131" s="94"/>
      <c r="J131" s="94"/>
      <c r="K131" s="94"/>
      <c r="L131" s="97"/>
      <c r="M131" s="278"/>
    </row>
    <row r="132" spans="2:13" s="95" customFormat="1" ht="15.6">
      <c r="B132" s="643"/>
      <c r="C132" s="94"/>
      <c r="D132" s="94"/>
      <c r="E132" s="94"/>
      <c r="F132" s="94"/>
      <c r="G132" s="94"/>
      <c r="H132" s="94"/>
      <c r="I132" s="94"/>
      <c r="J132" s="94"/>
      <c r="K132" s="94"/>
      <c r="L132" s="97"/>
      <c r="M132" s="278"/>
    </row>
    <row r="133" spans="2:13" s="95" customFormat="1" ht="15.6">
      <c r="B133" s="643"/>
      <c r="C133" s="94"/>
      <c r="D133" s="94"/>
      <c r="E133" s="94"/>
      <c r="F133" s="94"/>
      <c r="G133" s="94"/>
      <c r="H133" s="94"/>
      <c r="I133" s="94"/>
      <c r="J133" s="94"/>
      <c r="K133" s="94"/>
      <c r="L133" s="97"/>
      <c r="M133" s="278"/>
    </row>
    <row r="134" spans="2:13" s="95" customFormat="1" ht="15.6">
      <c r="B134" s="643"/>
      <c r="C134" s="94"/>
      <c r="D134" s="94"/>
      <c r="E134" s="94"/>
      <c r="F134" s="94"/>
      <c r="G134" s="94"/>
      <c r="H134" s="94"/>
      <c r="I134" s="94"/>
      <c r="J134" s="94"/>
      <c r="K134" s="94"/>
      <c r="L134" s="97"/>
      <c r="M134" s="278"/>
    </row>
    <row r="135" spans="2:13" s="95" customFormat="1" ht="15.6">
      <c r="B135" s="643"/>
      <c r="C135" s="94"/>
      <c r="D135" s="94"/>
      <c r="E135" s="94"/>
      <c r="F135" s="94"/>
      <c r="G135" s="94"/>
      <c r="H135" s="94"/>
      <c r="I135" s="94"/>
      <c r="J135" s="94"/>
      <c r="K135" s="94"/>
      <c r="L135" s="97"/>
      <c r="M135" s="278"/>
    </row>
    <row r="136" spans="2:13" s="95" customFormat="1" ht="15.6">
      <c r="B136" s="643"/>
      <c r="C136" s="94"/>
      <c r="D136" s="94"/>
      <c r="E136" s="94"/>
      <c r="F136" s="94"/>
      <c r="G136" s="94"/>
      <c r="H136" s="94"/>
      <c r="I136" s="94"/>
      <c r="J136" s="94"/>
      <c r="K136" s="94"/>
      <c r="L136" s="97"/>
      <c r="M136" s="278"/>
    </row>
    <row r="137" spans="2:13" s="95" customFormat="1" ht="15.6">
      <c r="B137" s="643"/>
      <c r="C137" s="94"/>
      <c r="D137" s="94"/>
      <c r="E137" s="94"/>
      <c r="F137" s="94"/>
      <c r="G137" s="94"/>
      <c r="H137" s="94"/>
      <c r="I137" s="94"/>
      <c r="J137" s="94"/>
      <c r="K137" s="94"/>
      <c r="L137" s="97"/>
      <c r="M137" s="278"/>
    </row>
    <row r="138" spans="2:13" s="95" customFormat="1" ht="15.6">
      <c r="B138" s="643"/>
      <c r="C138" s="94"/>
      <c r="D138" s="94"/>
      <c r="E138" s="94"/>
      <c r="F138" s="94"/>
      <c r="G138" s="94"/>
      <c r="H138" s="94"/>
      <c r="I138" s="94"/>
      <c r="J138" s="94"/>
      <c r="K138" s="94"/>
      <c r="L138" s="97"/>
      <c r="M138" s="278"/>
    </row>
    <row r="139" spans="2:13" s="95" customFormat="1" ht="15.6">
      <c r="B139" s="643"/>
      <c r="C139" s="94"/>
      <c r="D139" s="94"/>
      <c r="E139" s="94"/>
      <c r="F139" s="94"/>
      <c r="G139" s="94"/>
      <c r="H139" s="94"/>
      <c r="I139" s="94"/>
      <c r="J139" s="94"/>
      <c r="K139" s="94"/>
      <c r="L139" s="97"/>
      <c r="M139" s="278"/>
    </row>
    <row r="140" spans="2:13" s="95" customFormat="1" ht="15.6">
      <c r="B140" s="643"/>
      <c r="C140" s="94"/>
      <c r="D140" s="94"/>
      <c r="E140" s="94"/>
      <c r="F140" s="94"/>
      <c r="G140" s="94"/>
      <c r="H140" s="94"/>
      <c r="I140" s="94"/>
      <c r="J140" s="94"/>
      <c r="K140" s="94"/>
      <c r="L140" s="97"/>
      <c r="M140" s="278"/>
    </row>
    <row r="141" spans="2:13" s="95" customFormat="1" ht="15.6">
      <c r="B141" s="643"/>
      <c r="C141" s="94"/>
      <c r="D141" s="94"/>
      <c r="E141" s="94"/>
      <c r="F141" s="94"/>
      <c r="G141" s="94"/>
      <c r="H141" s="94"/>
      <c r="I141" s="94"/>
      <c r="J141" s="94"/>
      <c r="K141" s="94"/>
      <c r="L141" s="97"/>
      <c r="M141" s="278"/>
    </row>
    <row r="142" spans="2:13" s="95" customFormat="1" ht="15.6">
      <c r="B142" s="643"/>
      <c r="C142" s="94"/>
      <c r="D142" s="94"/>
      <c r="E142" s="94"/>
      <c r="F142" s="94"/>
      <c r="G142" s="94"/>
      <c r="H142" s="94"/>
      <c r="I142" s="94"/>
      <c r="J142" s="94"/>
      <c r="K142" s="94"/>
      <c r="L142" s="97"/>
      <c r="M142" s="278"/>
    </row>
    <row r="143" spans="2:13" s="95" customFormat="1">
      <c r="B143" s="94"/>
      <c r="C143" s="94"/>
      <c r="D143" s="94"/>
      <c r="E143" s="94"/>
      <c r="F143" s="94"/>
      <c r="G143" s="94"/>
      <c r="H143" s="94"/>
      <c r="I143" s="94"/>
      <c r="J143" s="94"/>
      <c r="K143" s="94"/>
      <c r="L143" s="97"/>
      <c r="M143" s="278"/>
    </row>
    <row r="144" spans="2:13" s="95" customFormat="1">
      <c r="B144" s="94"/>
      <c r="C144" s="94"/>
      <c r="D144" s="94"/>
      <c r="E144" s="94"/>
      <c r="F144" s="94"/>
      <c r="G144" s="94"/>
      <c r="H144" s="94"/>
      <c r="I144" s="94"/>
      <c r="J144" s="94"/>
      <c r="K144" s="94"/>
      <c r="L144" s="97"/>
      <c r="M144" s="278"/>
    </row>
    <row r="145" spans="2:13" s="95" customFormat="1">
      <c r="B145" s="94"/>
      <c r="C145" s="94"/>
      <c r="D145" s="94"/>
      <c r="E145" s="94"/>
      <c r="F145" s="94"/>
      <c r="G145" s="94"/>
      <c r="H145" s="94"/>
      <c r="I145" s="94"/>
      <c r="J145" s="94"/>
      <c r="K145" s="94"/>
      <c r="L145" s="97"/>
      <c r="M145" s="278"/>
    </row>
    <row r="146" spans="2:13" s="95" customFormat="1">
      <c r="B146" s="94"/>
      <c r="C146" s="94"/>
      <c r="D146" s="94"/>
      <c r="E146" s="94"/>
      <c r="F146" s="94"/>
      <c r="G146" s="94"/>
      <c r="H146" s="94"/>
      <c r="I146" s="94"/>
      <c r="J146" s="94"/>
      <c r="K146" s="94"/>
      <c r="L146" s="97"/>
      <c r="M146" s="278"/>
    </row>
    <row r="147" spans="2:13" s="95" customFormat="1">
      <c r="B147" s="94"/>
      <c r="C147" s="94"/>
      <c r="D147" s="94"/>
      <c r="E147" s="94"/>
      <c r="F147" s="94"/>
      <c r="G147" s="94"/>
      <c r="H147" s="94"/>
      <c r="I147" s="94"/>
      <c r="J147" s="94"/>
      <c r="K147" s="94"/>
      <c r="L147" s="97"/>
      <c r="M147" s="278"/>
    </row>
    <row r="148" spans="2:13" s="95" customFormat="1">
      <c r="B148" s="94"/>
      <c r="C148" s="94"/>
      <c r="D148" s="94"/>
      <c r="E148" s="94"/>
      <c r="F148" s="94"/>
      <c r="G148" s="94"/>
      <c r="H148" s="94"/>
      <c r="I148" s="94"/>
      <c r="J148" s="94"/>
      <c r="K148" s="94"/>
      <c r="L148" s="97"/>
      <c r="M148" s="278"/>
    </row>
    <row r="149" spans="2:13" s="95" customFormat="1">
      <c r="B149" s="94"/>
      <c r="C149" s="94"/>
      <c r="D149" s="94"/>
      <c r="E149" s="94"/>
      <c r="F149" s="94"/>
      <c r="G149" s="94"/>
      <c r="H149" s="94"/>
      <c r="I149" s="94"/>
      <c r="J149" s="94"/>
      <c r="K149" s="94"/>
      <c r="L149" s="97"/>
      <c r="M149" s="278"/>
    </row>
    <row r="150" spans="2:13" s="95" customFormat="1">
      <c r="B150" s="94"/>
      <c r="C150" s="94"/>
      <c r="D150" s="94"/>
      <c r="E150" s="94"/>
      <c r="F150" s="94"/>
      <c r="G150" s="94"/>
      <c r="H150" s="94"/>
      <c r="I150" s="94"/>
      <c r="J150" s="94"/>
      <c r="K150" s="94"/>
      <c r="L150" s="97"/>
      <c r="M150" s="278"/>
    </row>
    <row r="151" spans="2:13" s="95" customFormat="1">
      <c r="B151" s="94"/>
      <c r="C151" s="94"/>
      <c r="D151" s="94"/>
      <c r="E151" s="94"/>
      <c r="F151" s="94"/>
      <c r="G151" s="94"/>
      <c r="H151" s="94"/>
      <c r="I151" s="94"/>
      <c r="J151" s="94"/>
      <c r="K151" s="94"/>
      <c r="L151" s="97"/>
      <c r="M151" s="278"/>
    </row>
    <row r="152" spans="2:13" s="95" customFormat="1">
      <c r="B152" s="94"/>
      <c r="C152" s="94"/>
      <c r="D152" s="94"/>
      <c r="E152" s="94"/>
      <c r="F152" s="94"/>
      <c r="G152" s="94"/>
      <c r="H152" s="94"/>
      <c r="I152" s="94"/>
      <c r="J152" s="94"/>
      <c r="K152" s="94"/>
      <c r="L152" s="97"/>
      <c r="M152" s="278"/>
    </row>
    <row r="153" spans="2:13" s="95" customFormat="1">
      <c r="B153" s="94"/>
      <c r="C153" s="94"/>
      <c r="D153" s="94"/>
      <c r="E153" s="94"/>
      <c r="F153" s="94"/>
      <c r="G153" s="94"/>
      <c r="H153" s="94"/>
      <c r="I153" s="94"/>
      <c r="J153" s="94"/>
      <c r="K153" s="94"/>
      <c r="L153" s="97"/>
      <c r="M153" s="278"/>
    </row>
    <row r="154" spans="2:13" s="95" customFormat="1">
      <c r="B154" s="94"/>
      <c r="C154" s="94"/>
      <c r="D154" s="94"/>
      <c r="E154" s="94"/>
      <c r="F154" s="94"/>
      <c r="G154" s="94"/>
      <c r="H154" s="94"/>
      <c r="I154" s="94"/>
      <c r="J154" s="94"/>
      <c r="K154" s="94"/>
      <c r="L154" s="97"/>
      <c r="M154" s="278"/>
    </row>
    <row r="155" spans="2:13" s="95" customFormat="1">
      <c r="B155" s="94"/>
      <c r="C155" s="94"/>
      <c r="D155" s="94"/>
      <c r="E155" s="94"/>
      <c r="F155" s="94"/>
      <c r="G155" s="94"/>
      <c r="H155" s="94"/>
      <c r="I155" s="94"/>
      <c r="J155" s="94"/>
      <c r="K155" s="94"/>
      <c r="L155" s="97"/>
      <c r="M155" s="278"/>
    </row>
    <row r="156" spans="2:13" s="95" customFormat="1">
      <c r="B156" s="94"/>
      <c r="C156" s="94"/>
      <c r="D156" s="94"/>
      <c r="E156" s="94"/>
      <c r="F156" s="94"/>
      <c r="G156" s="94"/>
      <c r="H156" s="94"/>
      <c r="I156" s="94"/>
      <c r="J156" s="94"/>
      <c r="K156" s="94"/>
      <c r="L156" s="97"/>
      <c r="M156" s="278"/>
    </row>
    <row r="157" spans="2:13" s="95" customFormat="1">
      <c r="B157" s="94"/>
      <c r="C157" s="94"/>
      <c r="D157" s="94"/>
      <c r="E157" s="94"/>
      <c r="F157" s="94"/>
      <c r="G157" s="94"/>
      <c r="H157" s="94"/>
      <c r="I157" s="94"/>
      <c r="J157" s="94"/>
      <c r="K157" s="94"/>
      <c r="L157" s="97"/>
      <c r="M157" s="278"/>
    </row>
    <row r="158" spans="2:13" s="95" customFormat="1">
      <c r="B158" s="94"/>
      <c r="C158" s="94"/>
      <c r="D158" s="94"/>
      <c r="E158" s="94"/>
      <c r="F158" s="94"/>
      <c r="G158" s="94"/>
      <c r="H158" s="94"/>
      <c r="I158" s="94"/>
      <c r="J158" s="94"/>
      <c r="K158" s="94"/>
      <c r="L158" s="97"/>
      <c r="M158" s="278"/>
    </row>
    <row r="159" spans="2:13" s="95" customFormat="1">
      <c r="B159" s="94"/>
      <c r="C159" s="94"/>
      <c r="D159" s="94"/>
      <c r="E159" s="94"/>
      <c r="F159" s="94"/>
      <c r="G159" s="94"/>
      <c r="H159" s="94"/>
      <c r="I159" s="94"/>
      <c r="J159" s="94"/>
      <c r="K159" s="94"/>
      <c r="L159" s="97"/>
      <c r="M159" s="278"/>
    </row>
    <row r="160" spans="2:13" s="95" customFormat="1">
      <c r="B160" s="94"/>
      <c r="C160" s="94"/>
      <c r="D160" s="94"/>
      <c r="E160" s="94"/>
      <c r="F160" s="94"/>
      <c r="G160" s="94"/>
      <c r="H160" s="94"/>
      <c r="I160" s="94"/>
      <c r="J160" s="94"/>
      <c r="K160" s="94"/>
      <c r="L160" s="97"/>
      <c r="M160" s="278"/>
    </row>
    <row r="161" spans="2:13" s="95" customFormat="1">
      <c r="B161" s="94"/>
      <c r="C161" s="94"/>
      <c r="D161" s="94"/>
      <c r="E161" s="94"/>
      <c r="F161" s="94"/>
      <c r="G161" s="94"/>
      <c r="H161" s="94"/>
      <c r="I161" s="94"/>
      <c r="J161" s="94"/>
      <c r="K161" s="94"/>
      <c r="L161" s="97"/>
      <c r="M161" s="278"/>
    </row>
    <row r="162" spans="2:13" s="95" customFormat="1">
      <c r="B162" s="94"/>
      <c r="C162" s="94"/>
      <c r="D162" s="94"/>
      <c r="E162" s="94"/>
      <c r="F162" s="94"/>
      <c r="G162" s="94"/>
      <c r="H162" s="94"/>
      <c r="I162" s="94"/>
      <c r="J162" s="94"/>
      <c r="K162" s="94"/>
      <c r="L162" s="97"/>
      <c r="M162" s="278"/>
    </row>
    <row r="163" spans="2:13" s="95" customFormat="1">
      <c r="B163" s="94"/>
      <c r="C163" s="94"/>
      <c r="D163" s="94"/>
      <c r="E163" s="94"/>
      <c r="F163" s="94"/>
      <c r="G163" s="94"/>
      <c r="H163" s="94"/>
      <c r="I163" s="94"/>
      <c r="J163" s="94"/>
      <c r="K163" s="94"/>
      <c r="L163" s="97"/>
      <c r="M163" s="278"/>
    </row>
    <row r="164" spans="2:13" s="95" customFormat="1">
      <c r="B164" s="94"/>
      <c r="C164" s="94"/>
      <c r="D164" s="94"/>
      <c r="E164" s="94"/>
      <c r="F164" s="94"/>
      <c r="G164" s="94"/>
      <c r="H164" s="94"/>
      <c r="I164" s="94"/>
      <c r="J164" s="94"/>
      <c r="K164" s="94"/>
      <c r="L164" s="97"/>
      <c r="M164" s="278"/>
    </row>
    <row r="165" spans="2:13" s="95" customFormat="1">
      <c r="B165" s="94"/>
      <c r="C165" s="94"/>
      <c r="D165" s="94"/>
      <c r="E165" s="94"/>
      <c r="F165" s="94"/>
      <c r="G165" s="94"/>
      <c r="H165" s="94"/>
      <c r="I165" s="94"/>
      <c r="J165" s="94"/>
      <c r="K165" s="94"/>
      <c r="L165" s="97"/>
      <c r="M165" s="278"/>
    </row>
    <row r="166" spans="2:13" s="95" customFormat="1">
      <c r="B166" s="94"/>
      <c r="C166" s="94"/>
      <c r="D166" s="94"/>
      <c r="E166" s="94"/>
      <c r="F166" s="94"/>
      <c r="G166" s="94"/>
      <c r="H166" s="94"/>
      <c r="I166" s="94"/>
      <c r="J166" s="94"/>
      <c r="K166" s="94"/>
      <c r="L166" s="97"/>
      <c r="M166" s="278"/>
    </row>
    <row r="167" spans="2:13" s="95" customFormat="1">
      <c r="B167" s="94"/>
      <c r="C167" s="94"/>
      <c r="D167" s="94"/>
      <c r="E167" s="94"/>
      <c r="F167" s="94"/>
      <c r="G167" s="94"/>
      <c r="H167" s="94"/>
      <c r="I167" s="94"/>
      <c r="J167" s="94"/>
      <c r="K167" s="94"/>
      <c r="L167" s="97"/>
      <c r="M167" s="278"/>
    </row>
    <row r="168" spans="2:13" s="95" customFormat="1">
      <c r="B168" s="94"/>
      <c r="C168" s="94"/>
      <c r="D168" s="94"/>
      <c r="E168" s="94"/>
      <c r="F168" s="94"/>
      <c r="G168" s="94"/>
      <c r="H168" s="94"/>
      <c r="I168" s="94"/>
      <c r="J168" s="94"/>
      <c r="K168" s="94"/>
      <c r="L168" s="97"/>
      <c r="M168" s="278"/>
    </row>
    <row r="169" spans="2:13" s="95" customFormat="1">
      <c r="B169" s="94"/>
      <c r="C169" s="94"/>
      <c r="D169" s="94"/>
      <c r="E169" s="94"/>
      <c r="F169" s="94"/>
      <c r="G169" s="94"/>
      <c r="H169" s="94"/>
      <c r="I169" s="94"/>
      <c r="J169" s="94"/>
      <c r="K169" s="94"/>
      <c r="L169" s="97"/>
      <c r="M169" s="278"/>
    </row>
    <row r="170" spans="2:13" s="95" customFormat="1">
      <c r="B170" s="94"/>
      <c r="C170" s="94"/>
      <c r="D170" s="94"/>
      <c r="E170" s="94"/>
      <c r="F170" s="94"/>
      <c r="G170" s="94"/>
      <c r="H170" s="94"/>
      <c r="I170" s="94"/>
      <c r="J170" s="94"/>
      <c r="K170" s="94"/>
      <c r="L170" s="97"/>
      <c r="M170" s="278"/>
    </row>
    <row r="171" spans="2:13" s="95" customFormat="1">
      <c r="B171" s="94"/>
      <c r="C171" s="94"/>
      <c r="D171" s="94"/>
      <c r="E171" s="94"/>
      <c r="F171" s="94"/>
      <c r="G171" s="94"/>
      <c r="H171" s="94"/>
      <c r="I171" s="94"/>
      <c r="J171" s="94"/>
      <c r="K171" s="94"/>
      <c r="L171" s="97"/>
      <c r="M171" s="278"/>
    </row>
    <row r="172" spans="2:13" s="95" customFormat="1">
      <c r="B172" s="94"/>
      <c r="C172" s="94"/>
      <c r="D172" s="94"/>
      <c r="E172" s="94"/>
      <c r="F172" s="94"/>
      <c r="G172" s="94"/>
      <c r="H172" s="94"/>
      <c r="I172" s="94"/>
      <c r="J172" s="94"/>
      <c r="K172" s="94"/>
      <c r="L172" s="97"/>
      <c r="M172" s="278"/>
    </row>
    <row r="173" spans="2:13" s="95" customFormat="1">
      <c r="B173" s="94"/>
      <c r="C173" s="94"/>
      <c r="D173" s="94"/>
      <c r="E173" s="94"/>
      <c r="F173" s="94"/>
      <c r="G173" s="94"/>
      <c r="H173" s="94"/>
      <c r="I173" s="94"/>
      <c r="J173" s="94"/>
      <c r="K173" s="94"/>
      <c r="L173" s="97"/>
      <c r="M173" s="278"/>
    </row>
    <row r="174" spans="2:13" s="95" customFormat="1">
      <c r="B174" s="94"/>
      <c r="C174" s="94"/>
      <c r="D174" s="94"/>
      <c r="E174" s="94"/>
      <c r="F174" s="94"/>
      <c r="G174" s="94"/>
      <c r="H174" s="94"/>
      <c r="I174" s="94"/>
      <c r="J174" s="94"/>
      <c r="K174" s="94"/>
      <c r="L174" s="97"/>
      <c r="M174" s="278"/>
    </row>
    <row r="175" spans="2:13" s="95" customFormat="1">
      <c r="B175" s="94"/>
      <c r="C175" s="94"/>
      <c r="D175" s="94"/>
      <c r="E175" s="94"/>
      <c r="F175" s="94"/>
      <c r="G175" s="94"/>
      <c r="H175" s="94"/>
      <c r="I175" s="94"/>
      <c r="J175" s="94"/>
      <c r="K175" s="94"/>
      <c r="L175" s="97"/>
      <c r="M175" s="278"/>
    </row>
    <row r="176" spans="2:13" s="95" customFormat="1">
      <c r="B176" s="94"/>
      <c r="C176" s="94"/>
      <c r="D176" s="94"/>
      <c r="E176" s="94"/>
      <c r="F176" s="94"/>
      <c r="G176" s="94"/>
      <c r="H176" s="94"/>
      <c r="I176" s="94"/>
      <c r="J176" s="94"/>
      <c r="K176" s="94"/>
      <c r="L176" s="97"/>
      <c r="M176" s="278"/>
    </row>
    <row r="177" spans="2:13" s="95" customFormat="1">
      <c r="B177" s="94"/>
      <c r="C177" s="94"/>
      <c r="D177" s="94"/>
      <c r="E177" s="94"/>
      <c r="F177" s="94"/>
      <c r="G177" s="94"/>
      <c r="H177" s="94"/>
      <c r="I177" s="94"/>
      <c r="J177" s="94"/>
      <c r="K177" s="94"/>
      <c r="L177" s="97"/>
      <c r="M177" s="278"/>
    </row>
    <row r="178" spans="2:13" s="95" customFormat="1">
      <c r="B178" s="94"/>
      <c r="C178" s="94"/>
      <c r="D178" s="94"/>
      <c r="E178" s="94"/>
      <c r="F178" s="94"/>
      <c r="G178" s="94"/>
      <c r="H178" s="94"/>
      <c r="I178" s="94"/>
      <c r="J178" s="94"/>
      <c r="K178" s="94"/>
      <c r="L178" s="97"/>
      <c r="M178" s="278"/>
    </row>
    <row r="179" spans="2:13" s="95" customFormat="1">
      <c r="B179" s="94"/>
      <c r="C179" s="94"/>
      <c r="D179" s="94"/>
      <c r="E179" s="94"/>
      <c r="F179" s="94"/>
      <c r="G179" s="94"/>
      <c r="H179" s="94"/>
      <c r="I179" s="94"/>
      <c r="J179" s="94"/>
      <c r="K179" s="94"/>
      <c r="L179" s="97"/>
      <c r="M179" s="278"/>
    </row>
    <row r="180" spans="2:13" s="95" customFormat="1">
      <c r="B180" s="94"/>
      <c r="C180" s="94"/>
      <c r="D180" s="94"/>
      <c r="E180" s="94"/>
      <c r="F180" s="94"/>
      <c r="G180" s="94"/>
      <c r="H180" s="94"/>
      <c r="I180" s="94"/>
      <c r="J180" s="94"/>
      <c r="K180" s="94"/>
      <c r="L180" s="97"/>
      <c r="M180" s="278"/>
    </row>
    <row r="181" spans="2:13" s="95" customFormat="1">
      <c r="B181" s="94"/>
      <c r="C181" s="94"/>
      <c r="D181" s="94"/>
      <c r="E181" s="94"/>
      <c r="F181" s="94"/>
      <c r="G181" s="94"/>
      <c r="H181" s="94"/>
      <c r="I181" s="94"/>
      <c r="J181" s="94"/>
      <c r="K181" s="94"/>
      <c r="L181" s="97"/>
      <c r="M181" s="278"/>
    </row>
    <row r="182" spans="2:13" s="95" customFormat="1">
      <c r="B182" s="94"/>
      <c r="C182" s="94"/>
      <c r="D182" s="94"/>
      <c r="E182" s="94"/>
      <c r="F182" s="94"/>
      <c r="G182" s="94"/>
      <c r="H182" s="94"/>
      <c r="I182" s="94"/>
      <c r="J182" s="94"/>
      <c r="K182" s="94"/>
      <c r="L182" s="97"/>
      <c r="M182" s="278"/>
    </row>
    <row r="183" spans="2:13" s="95" customFormat="1">
      <c r="B183" s="94"/>
      <c r="C183" s="94"/>
      <c r="D183" s="94"/>
      <c r="E183" s="94"/>
      <c r="F183" s="94"/>
      <c r="G183" s="94"/>
      <c r="H183" s="94"/>
      <c r="I183" s="94"/>
      <c r="J183" s="94"/>
      <c r="K183" s="94"/>
      <c r="L183" s="97"/>
      <c r="M183" s="278"/>
    </row>
    <row r="184" spans="2:13" s="95" customFormat="1">
      <c r="B184" s="94"/>
      <c r="C184" s="94"/>
      <c r="D184" s="94"/>
      <c r="E184" s="94"/>
      <c r="F184" s="94"/>
      <c r="G184" s="94"/>
      <c r="H184" s="94"/>
      <c r="I184" s="94"/>
      <c r="J184" s="94"/>
      <c r="K184" s="94"/>
      <c r="L184" s="97"/>
      <c r="M184" s="278"/>
    </row>
    <row r="185" spans="2:13" s="95" customFormat="1">
      <c r="B185" s="94"/>
      <c r="C185" s="94"/>
      <c r="D185" s="94"/>
      <c r="E185" s="94"/>
      <c r="F185" s="94"/>
      <c r="G185" s="94"/>
      <c r="H185" s="94"/>
      <c r="I185" s="94"/>
      <c r="J185" s="94"/>
      <c r="K185" s="94"/>
      <c r="L185" s="97"/>
      <c r="M185" s="278"/>
    </row>
    <row r="186" spans="2:13" s="95" customFormat="1">
      <c r="B186" s="94"/>
      <c r="C186" s="94"/>
      <c r="D186" s="94"/>
      <c r="E186" s="94"/>
      <c r="F186" s="94"/>
      <c r="G186" s="94"/>
      <c r="H186" s="94"/>
      <c r="I186" s="94"/>
      <c r="J186" s="94"/>
      <c r="K186" s="94"/>
      <c r="L186" s="97"/>
      <c r="M186" s="278"/>
    </row>
    <row r="187" spans="2:13" s="95" customFormat="1">
      <c r="B187" s="94"/>
      <c r="C187" s="94"/>
      <c r="D187" s="94"/>
      <c r="E187" s="94"/>
      <c r="F187" s="94"/>
      <c r="G187" s="94"/>
      <c r="H187" s="94"/>
      <c r="I187" s="94"/>
      <c r="J187" s="94"/>
      <c r="K187" s="94"/>
      <c r="L187" s="97"/>
      <c r="M187" s="278"/>
    </row>
    <row r="188" spans="2:13" s="95" customFormat="1">
      <c r="B188" s="94"/>
      <c r="C188" s="94"/>
      <c r="D188" s="94"/>
      <c r="E188" s="94"/>
      <c r="F188" s="94"/>
      <c r="G188" s="94"/>
      <c r="H188" s="94"/>
      <c r="I188" s="94"/>
      <c r="J188" s="94"/>
      <c r="K188" s="94"/>
      <c r="L188" s="97"/>
      <c r="M188" s="278"/>
    </row>
    <row r="189" spans="2:13" s="95" customFormat="1">
      <c r="B189" s="94"/>
      <c r="C189" s="94"/>
      <c r="D189" s="94"/>
      <c r="E189" s="94"/>
      <c r="F189" s="94"/>
      <c r="G189" s="94"/>
      <c r="H189" s="94"/>
      <c r="I189" s="94"/>
      <c r="J189" s="94"/>
      <c r="K189" s="94"/>
      <c r="L189" s="97"/>
      <c r="M189" s="278"/>
    </row>
    <row r="190" spans="2:13" s="95" customFormat="1">
      <c r="B190" s="94"/>
      <c r="C190" s="94"/>
      <c r="D190" s="94"/>
      <c r="E190" s="94"/>
      <c r="F190" s="94"/>
      <c r="G190" s="94"/>
      <c r="H190" s="94"/>
      <c r="I190" s="94"/>
      <c r="J190" s="94"/>
      <c r="K190" s="94"/>
      <c r="L190" s="97"/>
      <c r="M190" s="278"/>
    </row>
    <row r="191" spans="2:13" s="95" customFormat="1">
      <c r="B191" s="94"/>
      <c r="C191" s="94"/>
      <c r="D191" s="94"/>
      <c r="E191" s="94"/>
      <c r="F191" s="94"/>
      <c r="G191" s="94"/>
      <c r="H191" s="94"/>
      <c r="I191" s="94"/>
      <c r="J191" s="94"/>
      <c r="K191" s="94"/>
      <c r="L191" s="97"/>
      <c r="M191" s="278"/>
    </row>
    <row r="192" spans="2:13" s="95" customFormat="1">
      <c r="B192" s="94"/>
      <c r="C192" s="94"/>
      <c r="D192" s="94"/>
      <c r="E192" s="94"/>
      <c r="F192" s="94"/>
      <c r="G192" s="94"/>
      <c r="H192" s="94"/>
      <c r="I192" s="94"/>
      <c r="J192" s="94"/>
      <c r="K192" s="94"/>
      <c r="L192" s="97"/>
      <c r="M192" s="278"/>
    </row>
    <row r="193" spans="2:13" s="95" customFormat="1">
      <c r="B193" s="94"/>
      <c r="C193" s="94"/>
      <c r="D193" s="94"/>
      <c r="E193" s="94"/>
      <c r="F193" s="94"/>
      <c r="G193" s="94"/>
      <c r="H193" s="94"/>
      <c r="I193" s="94"/>
      <c r="J193" s="94"/>
      <c r="K193" s="94"/>
      <c r="L193" s="97"/>
      <c r="M193" s="278"/>
    </row>
    <row r="194" spans="2:13" s="95" customFormat="1">
      <c r="B194" s="94"/>
      <c r="C194" s="94"/>
      <c r="D194" s="94"/>
      <c r="E194" s="94"/>
      <c r="F194" s="94"/>
      <c r="G194" s="94"/>
      <c r="H194" s="94"/>
      <c r="I194" s="94"/>
      <c r="J194" s="94"/>
      <c r="K194" s="94"/>
      <c r="L194" s="97"/>
      <c r="M194" s="278"/>
    </row>
    <row r="195" spans="2:13" s="95" customFormat="1">
      <c r="B195" s="94"/>
      <c r="C195" s="94"/>
      <c r="D195" s="94"/>
      <c r="E195" s="94"/>
      <c r="F195" s="94"/>
      <c r="G195" s="94"/>
      <c r="H195" s="94"/>
      <c r="I195" s="94"/>
      <c r="J195" s="94"/>
      <c r="K195" s="94"/>
      <c r="L195" s="97"/>
      <c r="M195" s="278"/>
    </row>
    <row r="196" spans="2:13" s="95" customFormat="1">
      <c r="B196" s="94"/>
      <c r="C196" s="94"/>
      <c r="D196" s="94"/>
      <c r="E196" s="94"/>
      <c r="F196" s="94"/>
      <c r="G196" s="94"/>
      <c r="H196" s="94"/>
      <c r="I196" s="94"/>
      <c r="J196" s="94"/>
      <c r="K196" s="94"/>
      <c r="L196" s="97"/>
      <c r="M196" s="278"/>
    </row>
    <row r="197" spans="2:13" s="95" customFormat="1">
      <c r="B197" s="94"/>
      <c r="C197" s="94"/>
      <c r="D197" s="94"/>
      <c r="E197" s="94"/>
      <c r="F197" s="94"/>
      <c r="G197" s="94"/>
      <c r="H197" s="94"/>
      <c r="I197" s="94"/>
      <c r="J197" s="94"/>
      <c r="K197" s="94"/>
      <c r="L197" s="97"/>
      <c r="M197" s="278"/>
    </row>
    <row r="198" spans="2:13" s="95" customFormat="1">
      <c r="B198" s="94"/>
      <c r="C198" s="94"/>
      <c r="D198" s="94"/>
      <c r="E198" s="94"/>
      <c r="F198" s="94"/>
      <c r="G198" s="94"/>
      <c r="H198" s="94"/>
      <c r="I198" s="94"/>
      <c r="J198" s="94"/>
      <c r="K198" s="94"/>
      <c r="L198" s="97"/>
      <c r="M198" s="278"/>
    </row>
    <row r="199" spans="2:13" s="95" customFormat="1">
      <c r="B199" s="94"/>
      <c r="C199" s="94"/>
      <c r="D199" s="94"/>
      <c r="E199" s="94"/>
      <c r="F199" s="94"/>
      <c r="G199" s="94"/>
      <c r="H199" s="94"/>
      <c r="I199" s="94"/>
      <c r="J199" s="94"/>
      <c r="K199" s="94"/>
      <c r="L199" s="97"/>
      <c r="M199" s="278"/>
    </row>
    <row r="200" spans="2:13" s="95" customFormat="1">
      <c r="B200" s="94"/>
      <c r="C200" s="94"/>
      <c r="D200" s="94"/>
      <c r="E200" s="94"/>
      <c r="F200" s="94"/>
      <c r="G200" s="94"/>
      <c r="H200" s="94"/>
      <c r="I200" s="94"/>
      <c r="J200" s="94"/>
      <c r="K200" s="94"/>
      <c r="L200" s="97"/>
      <c r="M200" s="278"/>
    </row>
    <row r="201" spans="2:13" s="95" customFormat="1">
      <c r="B201" s="94"/>
      <c r="C201" s="94"/>
      <c r="D201" s="94"/>
      <c r="E201" s="94"/>
      <c r="F201" s="94"/>
      <c r="G201" s="94"/>
      <c r="H201" s="94"/>
      <c r="I201" s="94"/>
      <c r="J201" s="94"/>
      <c r="K201" s="94"/>
      <c r="L201" s="97"/>
      <c r="M201" s="278"/>
    </row>
    <row r="202" spans="2:13" s="95" customFormat="1">
      <c r="B202" s="94"/>
      <c r="C202" s="94"/>
      <c r="D202" s="94"/>
      <c r="E202" s="94"/>
      <c r="F202" s="94"/>
      <c r="G202" s="94"/>
      <c r="H202" s="94"/>
      <c r="I202" s="94"/>
      <c r="J202" s="94"/>
      <c r="K202" s="94"/>
      <c r="L202" s="97"/>
      <c r="M202" s="278"/>
    </row>
    <row r="203" spans="2:13" s="95" customFormat="1">
      <c r="B203" s="94"/>
      <c r="C203" s="94"/>
      <c r="D203" s="94"/>
      <c r="E203" s="94"/>
      <c r="F203" s="94"/>
      <c r="G203" s="94"/>
      <c r="H203" s="94"/>
      <c r="I203" s="94"/>
      <c r="J203" s="94"/>
      <c r="K203" s="94"/>
      <c r="L203" s="97"/>
      <c r="M203" s="278"/>
    </row>
    <row r="204" spans="2:13" s="95" customFormat="1">
      <c r="B204" s="94"/>
      <c r="C204" s="94"/>
      <c r="D204" s="94"/>
      <c r="E204" s="94"/>
      <c r="F204" s="94"/>
      <c r="G204" s="94"/>
      <c r="H204" s="94"/>
      <c r="I204" s="94"/>
      <c r="J204" s="94"/>
      <c r="K204" s="94"/>
      <c r="L204" s="97"/>
      <c r="M204" s="278"/>
    </row>
    <row r="205" spans="2:13" s="95" customFormat="1">
      <c r="B205" s="94"/>
      <c r="C205" s="94"/>
      <c r="D205" s="94"/>
      <c r="E205" s="94"/>
      <c r="F205" s="94"/>
      <c r="G205" s="94"/>
      <c r="H205" s="94"/>
      <c r="I205" s="94"/>
      <c r="J205" s="94"/>
      <c r="K205" s="94"/>
      <c r="L205" s="97"/>
      <c r="M205" s="278"/>
    </row>
    <row r="206" spans="2:13" s="95" customFormat="1">
      <c r="B206" s="94"/>
      <c r="C206" s="94"/>
      <c r="D206" s="94"/>
      <c r="E206" s="94"/>
      <c r="F206" s="94"/>
      <c r="G206" s="94"/>
      <c r="H206" s="94"/>
      <c r="I206" s="94"/>
      <c r="J206" s="94"/>
      <c r="K206" s="94"/>
      <c r="L206" s="97"/>
      <c r="M206" s="278"/>
    </row>
    <row r="207" spans="2:13" s="95" customFormat="1">
      <c r="B207" s="94"/>
      <c r="C207" s="94"/>
      <c r="D207" s="94"/>
      <c r="E207" s="94"/>
      <c r="F207" s="94"/>
      <c r="G207" s="94"/>
      <c r="H207" s="94"/>
      <c r="I207" s="94"/>
      <c r="J207" s="94"/>
      <c r="K207" s="94"/>
      <c r="L207" s="97"/>
      <c r="M207" s="278"/>
    </row>
    <row r="208" spans="2:13" s="95" customFormat="1">
      <c r="B208" s="94"/>
      <c r="C208" s="94"/>
      <c r="D208" s="94"/>
      <c r="E208" s="94"/>
      <c r="F208" s="94"/>
      <c r="G208" s="94"/>
      <c r="H208" s="94"/>
      <c r="I208" s="94"/>
      <c r="J208" s="94"/>
      <c r="K208" s="94"/>
      <c r="L208" s="97"/>
      <c r="M208" s="278"/>
    </row>
    <row r="209" spans="2:13" s="95" customFormat="1">
      <c r="B209" s="94"/>
      <c r="C209" s="94"/>
      <c r="D209" s="94"/>
      <c r="E209" s="94"/>
      <c r="F209" s="94"/>
      <c r="G209" s="94"/>
      <c r="H209" s="94"/>
      <c r="I209" s="94"/>
      <c r="J209" s="94"/>
      <c r="K209" s="94"/>
      <c r="L209" s="97"/>
      <c r="M209" s="278"/>
    </row>
    <row r="210" spans="2:13" s="95" customFormat="1">
      <c r="B210" s="94"/>
      <c r="C210" s="94"/>
      <c r="D210" s="94"/>
      <c r="E210" s="94"/>
      <c r="F210" s="94"/>
      <c r="G210" s="94"/>
      <c r="H210" s="94"/>
      <c r="I210" s="94"/>
      <c r="J210" s="94"/>
      <c r="K210" s="94"/>
      <c r="L210" s="97"/>
      <c r="M210" s="278"/>
    </row>
    <row r="211" spans="2:13" s="95" customFormat="1">
      <c r="B211" s="94"/>
      <c r="C211" s="94"/>
      <c r="D211" s="94"/>
      <c r="E211" s="94"/>
      <c r="F211" s="94"/>
      <c r="G211" s="94"/>
      <c r="H211" s="94"/>
      <c r="I211" s="94"/>
      <c r="J211" s="94"/>
      <c r="K211" s="94"/>
      <c r="L211" s="97"/>
      <c r="M211" s="278"/>
    </row>
    <row r="212" spans="2:13" s="95" customFormat="1">
      <c r="B212" s="94"/>
      <c r="C212" s="94"/>
      <c r="D212" s="94"/>
      <c r="E212" s="94"/>
      <c r="F212" s="94"/>
      <c r="G212" s="94"/>
      <c r="H212" s="94"/>
      <c r="I212" s="94"/>
      <c r="J212" s="94"/>
      <c r="K212" s="94"/>
      <c r="L212" s="97"/>
      <c r="M212" s="278"/>
    </row>
    <row r="213" spans="2:13" s="95" customFormat="1">
      <c r="B213" s="94"/>
      <c r="C213" s="94"/>
      <c r="D213" s="94"/>
      <c r="E213" s="94"/>
      <c r="F213" s="94"/>
      <c r="G213" s="94"/>
      <c r="H213" s="94"/>
      <c r="I213" s="94"/>
      <c r="J213" s="94"/>
      <c r="K213" s="94"/>
      <c r="L213" s="97"/>
      <c r="M213" s="278"/>
    </row>
    <row r="214" spans="2:13" s="95" customFormat="1">
      <c r="B214" s="94"/>
      <c r="C214" s="94"/>
      <c r="D214" s="94"/>
      <c r="E214" s="94"/>
      <c r="F214" s="94"/>
      <c r="G214" s="94"/>
      <c r="H214" s="94"/>
      <c r="I214" s="94"/>
      <c r="J214" s="94"/>
      <c r="K214" s="94"/>
      <c r="L214" s="97"/>
      <c r="M214" s="278"/>
    </row>
    <row r="215" spans="2:13" s="95" customFormat="1">
      <c r="B215" s="94"/>
      <c r="C215" s="94"/>
      <c r="D215" s="94"/>
      <c r="E215" s="94"/>
      <c r="F215" s="94"/>
      <c r="G215" s="94"/>
      <c r="H215" s="94"/>
      <c r="I215" s="94"/>
      <c r="J215" s="94"/>
      <c r="K215" s="94"/>
      <c r="L215" s="97"/>
      <c r="M215" s="278"/>
    </row>
    <row r="216" spans="2:13" s="95" customFormat="1">
      <c r="B216" s="94"/>
      <c r="C216" s="94"/>
      <c r="D216" s="94"/>
      <c r="E216" s="94"/>
      <c r="F216" s="94"/>
      <c r="G216" s="94"/>
      <c r="H216" s="94"/>
      <c r="I216" s="94"/>
      <c r="J216" s="94"/>
      <c r="K216" s="94"/>
      <c r="L216" s="97"/>
      <c r="M216" s="278"/>
    </row>
    <row r="217" spans="2:13" s="95" customFormat="1">
      <c r="B217" s="94"/>
      <c r="C217" s="94"/>
      <c r="D217" s="94"/>
      <c r="E217" s="94"/>
      <c r="F217" s="94"/>
      <c r="G217" s="94"/>
      <c r="H217" s="94"/>
      <c r="I217" s="94"/>
      <c r="J217" s="94"/>
      <c r="K217" s="94"/>
      <c r="L217" s="97"/>
      <c r="M217" s="278"/>
    </row>
    <row r="218" spans="2:13" s="95" customFormat="1">
      <c r="B218" s="94"/>
      <c r="C218" s="94"/>
      <c r="D218" s="94"/>
      <c r="E218" s="94"/>
      <c r="F218" s="94"/>
      <c r="G218" s="94"/>
      <c r="H218" s="94"/>
      <c r="I218" s="94"/>
      <c r="J218" s="94"/>
      <c r="K218" s="94"/>
      <c r="L218" s="97"/>
      <c r="M218" s="278"/>
    </row>
    <row r="219" spans="2:13" s="95" customFormat="1">
      <c r="B219" s="94"/>
      <c r="C219" s="94"/>
      <c r="D219" s="94"/>
      <c r="E219" s="94"/>
      <c r="F219" s="94"/>
      <c r="G219" s="94"/>
      <c r="H219" s="94"/>
      <c r="I219" s="94"/>
      <c r="J219" s="94"/>
      <c r="K219" s="94"/>
      <c r="L219" s="97"/>
      <c r="M219" s="278"/>
    </row>
    <row r="220" spans="2:13" s="95" customFormat="1">
      <c r="B220" s="94"/>
      <c r="C220" s="94"/>
      <c r="D220" s="94"/>
      <c r="E220" s="94"/>
      <c r="F220" s="94"/>
      <c r="G220" s="94"/>
      <c r="H220" s="94"/>
      <c r="I220" s="94"/>
      <c r="J220" s="94"/>
      <c r="K220" s="94"/>
      <c r="L220" s="97"/>
      <c r="M220" s="278"/>
    </row>
    <row r="221" spans="2:13" s="95" customFormat="1">
      <c r="B221" s="94"/>
      <c r="C221" s="94"/>
      <c r="D221" s="94"/>
      <c r="E221" s="94"/>
      <c r="F221" s="94"/>
      <c r="G221" s="94"/>
      <c r="H221" s="94"/>
      <c r="I221" s="94"/>
      <c r="J221" s="94"/>
      <c r="K221" s="94"/>
      <c r="L221" s="97"/>
      <c r="M221" s="278"/>
    </row>
    <row r="222" spans="2:13" s="95" customFormat="1">
      <c r="B222" s="94"/>
      <c r="C222" s="94"/>
      <c r="D222" s="94"/>
      <c r="E222" s="94"/>
      <c r="F222" s="94"/>
      <c r="G222" s="94"/>
      <c r="H222" s="94"/>
      <c r="I222" s="94"/>
      <c r="J222" s="94"/>
      <c r="K222" s="94"/>
      <c r="L222" s="97"/>
      <c r="M222" s="278"/>
    </row>
    <row r="223" spans="2:13" s="95" customFormat="1">
      <c r="B223" s="94"/>
      <c r="C223" s="94"/>
      <c r="D223" s="94"/>
      <c r="E223" s="94"/>
      <c r="F223" s="94"/>
      <c r="G223" s="94"/>
      <c r="H223" s="94"/>
      <c r="I223" s="94"/>
      <c r="J223" s="94"/>
      <c r="K223" s="94"/>
      <c r="L223" s="97"/>
      <c r="M223" s="278"/>
    </row>
    <row r="224" spans="2:13" s="95" customFormat="1">
      <c r="B224" s="94"/>
      <c r="C224" s="94"/>
      <c r="D224" s="94"/>
      <c r="E224" s="94"/>
      <c r="F224" s="94"/>
      <c r="G224" s="94"/>
      <c r="H224" s="94"/>
      <c r="I224" s="94"/>
      <c r="J224" s="94"/>
      <c r="K224" s="94"/>
      <c r="L224" s="97"/>
      <c r="M224" s="278"/>
    </row>
    <row r="225" spans="2:13" s="95" customFormat="1">
      <c r="B225" s="94"/>
      <c r="C225" s="94"/>
      <c r="D225" s="94"/>
      <c r="E225" s="94"/>
      <c r="F225" s="94"/>
      <c r="G225" s="94"/>
      <c r="H225" s="94"/>
      <c r="I225" s="94"/>
      <c r="J225" s="94"/>
      <c r="K225" s="94"/>
      <c r="L225" s="97"/>
      <c r="M225" s="278"/>
    </row>
    <row r="226" spans="2:13" s="95" customFormat="1">
      <c r="B226" s="94"/>
      <c r="C226" s="94"/>
      <c r="D226" s="94"/>
      <c r="E226" s="94"/>
      <c r="F226" s="94"/>
      <c r="G226" s="94"/>
      <c r="H226" s="94"/>
      <c r="I226" s="94"/>
      <c r="J226" s="94"/>
      <c r="K226" s="94"/>
      <c r="L226" s="97"/>
      <c r="M226" s="278"/>
    </row>
    <row r="227" spans="2:13" s="95" customFormat="1">
      <c r="B227" s="94"/>
      <c r="C227" s="94"/>
      <c r="D227" s="94"/>
      <c r="E227" s="94"/>
      <c r="F227" s="94"/>
      <c r="G227" s="94"/>
      <c r="H227" s="94"/>
      <c r="I227" s="94"/>
      <c r="J227" s="94"/>
      <c r="K227" s="94"/>
      <c r="L227" s="97"/>
      <c r="M227" s="278"/>
    </row>
    <row r="228" spans="2:13" s="95" customFormat="1">
      <c r="B228" s="94"/>
      <c r="C228" s="94"/>
      <c r="D228" s="94"/>
      <c r="E228" s="94"/>
      <c r="F228" s="94"/>
      <c r="G228" s="94"/>
      <c r="H228" s="94"/>
      <c r="I228" s="94"/>
      <c r="J228" s="94"/>
      <c r="K228" s="94"/>
      <c r="L228" s="97"/>
      <c r="M228" s="278"/>
    </row>
    <row r="229" spans="2:13" s="95" customFormat="1">
      <c r="B229" s="94"/>
      <c r="C229" s="94"/>
      <c r="D229" s="94"/>
      <c r="E229" s="94"/>
      <c r="F229" s="94"/>
      <c r="G229" s="94"/>
      <c r="H229" s="94"/>
      <c r="I229" s="94"/>
      <c r="J229" s="94"/>
      <c r="K229" s="94"/>
      <c r="L229" s="97"/>
      <c r="M229" s="278"/>
    </row>
    <row r="230" spans="2:13" s="95" customFormat="1">
      <c r="B230" s="94"/>
      <c r="C230" s="94"/>
      <c r="D230" s="94"/>
      <c r="E230" s="94"/>
      <c r="F230" s="94"/>
      <c r="G230" s="94"/>
      <c r="H230" s="94"/>
      <c r="I230" s="94"/>
      <c r="J230" s="94"/>
      <c r="K230" s="94"/>
      <c r="L230" s="97"/>
      <c r="M230" s="278"/>
    </row>
    <row r="231" spans="2:13" s="95" customFormat="1">
      <c r="B231" s="94"/>
      <c r="C231" s="94"/>
      <c r="D231" s="94"/>
      <c r="E231" s="94"/>
      <c r="F231" s="94"/>
      <c r="G231" s="94"/>
      <c r="H231" s="94"/>
      <c r="I231" s="94"/>
      <c r="J231" s="94"/>
      <c r="K231" s="94"/>
      <c r="L231" s="97"/>
      <c r="M231" s="278"/>
    </row>
    <row r="232" spans="2:13" s="95" customFormat="1">
      <c r="B232" s="94"/>
      <c r="C232" s="94"/>
      <c r="D232" s="94"/>
      <c r="E232" s="94"/>
      <c r="F232" s="94"/>
      <c r="G232" s="94"/>
      <c r="H232" s="94"/>
      <c r="I232" s="94"/>
      <c r="J232" s="94"/>
      <c r="K232" s="94"/>
      <c r="L232" s="97"/>
      <c r="M232" s="278"/>
    </row>
    <row r="233" spans="2:13" s="95" customFormat="1">
      <c r="B233" s="94"/>
      <c r="C233" s="94"/>
      <c r="D233" s="94"/>
      <c r="E233" s="94"/>
      <c r="F233" s="94"/>
      <c r="G233" s="94"/>
      <c r="H233" s="94"/>
      <c r="I233" s="94"/>
      <c r="J233" s="94"/>
      <c r="K233" s="94"/>
      <c r="L233" s="97"/>
      <c r="M233" s="278"/>
    </row>
    <row r="234" spans="2:13" s="95" customFormat="1">
      <c r="B234" s="94"/>
      <c r="C234" s="94"/>
      <c r="D234" s="94"/>
      <c r="E234" s="94"/>
      <c r="F234" s="94"/>
      <c r="G234" s="94"/>
      <c r="H234" s="94"/>
      <c r="I234" s="94"/>
      <c r="J234" s="94"/>
      <c r="K234" s="94"/>
      <c r="L234" s="97"/>
      <c r="M234" s="278"/>
    </row>
    <row r="235" spans="2:13" s="95" customFormat="1">
      <c r="B235" s="94"/>
      <c r="C235" s="94"/>
      <c r="D235" s="94"/>
      <c r="E235" s="94"/>
      <c r="F235" s="94"/>
      <c r="G235" s="94"/>
      <c r="H235" s="94"/>
      <c r="I235" s="94"/>
      <c r="J235" s="94"/>
      <c r="K235" s="94"/>
      <c r="L235" s="97"/>
      <c r="M235" s="278"/>
    </row>
    <row r="236" spans="2:13" s="95" customFormat="1">
      <c r="B236" s="94"/>
      <c r="C236" s="94"/>
      <c r="D236" s="94"/>
      <c r="E236" s="94"/>
      <c r="F236" s="94"/>
      <c r="G236" s="94"/>
      <c r="H236" s="94"/>
      <c r="I236" s="94"/>
      <c r="J236" s="94"/>
      <c r="K236" s="94"/>
      <c r="L236" s="97"/>
      <c r="M236" s="278"/>
    </row>
    <row r="237" spans="2:13" s="95" customFormat="1">
      <c r="B237" s="94"/>
      <c r="C237" s="94"/>
      <c r="D237" s="94"/>
      <c r="E237" s="94"/>
      <c r="F237" s="94"/>
      <c r="G237" s="94"/>
      <c r="H237" s="94"/>
      <c r="I237" s="94"/>
      <c r="J237" s="94"/>
      <c r="K237" s="94"/>
      <c r="L237" s="97"/>
      <c r="M237" s="278"/>
    </row>
    <row r="238" spans="2:13" s="95" customFormat="1">
      <c r="B238" s="94"/>
      <c r="C238" s="94"/>
      <c r="D238" s="94"/>
      <c r="E238" s="94"/>
      <c r="F238" s="94"/>
      <c r="G238" s="94"/>
      <c r="H238" s="94"/>
      <c r="I238" s="94"/>
      <c r="J238" s="94"/>
      <c r="K238" s="94"/>
      <c r="L238" s="97"/>
      <c r="M238" s="278"/>
    </row>
    <row r="239" spans="2:13" s="95" customFormat="1">
      <c r="B239" s="94"/>
      <c r="C239" s="94"/>
      <c r="D239" s="94"/>
      <c r="E239" s="94"/>
      <c r="F239" s="94"/>
      <c r="G239" s="94"/>
      <c r="H239" s="94"/>
      <c r="I239" s="94"/>
      <c r="J239" s="94"/>
      <c r="K239" s="94"/>
      <c r="L239" s="97"/>
      <c r="M239" s="278"/>
    </row>
    <row r="240" spans="2:13" s="95" customFormat="1">
      <c r="B240" s="94"/>
      <c r="C240" s="94"/>
      <c r="D240" s="94"/>
      <c r="E240" s="94"/>
      <c r="F240" s="94"/>
      <c r="G240" s="94"/>
      <c r="H240" s="94"/>
      <c r="I240" s="94"/>
      <c r="J240" s="94"/>
      <c r="K240" s="94"/>
      <c r="L240" s="97"/>
      <c r="M240" s="278"/>
    </row>
    <row r="241" spans="2:13" s="95" customFormat="1">
      <c r="B241" s="94"/>
      <c r="C241" s="94"/>
      <c r="D241" s="94"/>
      <c r="E241" s="94"/>
      <c r="F241" s="94"/>
      <c r="G241" s="94"/>
      <c r="H241" s="94"/>
      <c r="I241" s="94"/>
      <c r="J241" s="94"/>
      <c r="K241" s="94"/>
      <c r="L241" s="97"/>
      <c r="M241" s="278"/>
    </row>
    <row r="242" spans="2:13" s="95" customFormat="1">
      <c r="B242" s="94"/>
      <c r="C242" s="94"/>
      <c r="D242" s="94"/>
      <c r="E242" s="94"/>
      <c r="F242" s="94"/>
      <c r="G242" s="94"/>
      <c r="H242" s="94"/>
      <c r="I242" s="94"/>
      <c r="J242" s="94"/>
      <c r="K242" s="94"/>
      <c r="L242" s="97"/>
      <c r="M242" s="278"/>
    </row>
    <row r="243" spans="2:13" s="95" customFormat="1">
      <c r="B243" s="94"/>
      <c r="C243" s="94"/>
      <c r="D243" s="94"/>
      <c r="E243" s="94"/>
      <c r="F243" s="94"/>
      <c r="G243" s="94"/>
      <c r="H243" s="94"/>
      <c r="I243" s="94"/>
      <c r="J243" s="94"/>
      <c r="K243" s="94"/>
      <c r="L243" s="97"/>
      <c r="M243" s="278"/>
    </row>
    <row r="244" spans="2:13" s="95" customFormat="1">
      <c r="B244" s="94"/>
      <c r="C244" s="94"/>
      <c r="D244" s="94"/>
      <c r="E244" s="94"/>
      <c r="F244" s="94"/>
      <c r="G244" s="94"/>
      <c r="H244" s="94"/>
      <c r="I244" s="94"/>
      <c r="J244" s="94"/>
      <c r="K244" s="94"/>
      <c r="L244" s="97"/>
      <c r="M244" s="278"/>
    </row>
    <row r="245" spans="2:13" s="95" customFormat="1">
      <c r="B245" s="94"/>
      <c r="C245" s="94"/>
      <c r="D245" s="94"/>
      <c r="E245" s="94"/>
      <c r="F245" s="94"/>
      <c r="G245" s="94"/>
      <c r="H245" s="94"/>
      <c r="I245" s="94"/>
      <c r="J245" s="94"/>
      <c r="K245" s="94"/>
      <c r="L245" s="97"/>
      <c r="M245" s="278"/>
    </row>
    <row r="246" spans="2:13" s="95" customFormat="1">
      <c r="B246" s="94"/>
      <c r="C246" s="94"/>
      <c r="D246" s="94"/>
      <c r="E246" s="94"/>
      <c r="F246" s="94"/>
      <c r="G246" s="94"/>
      <c r="H246" s="94"/>
      <c r="I246" s="94"/>
      <c r="J246" s="94"/>
      <c r="K246" s="94"/>
      <c r="L246" s="97"/>
      <c r="M246" s="278"/>
    </row>
    <row r="247" spans="2:13" s="95" customFormat="1">
      <c r="B247" s="94"/>
      <c r="C247" s="94"/>
      <c r="D247" s="94"/>
      <c r="E247" s="94"/>
      <c r="F247" s="94"/>
      <c r="G247" s="94"/>
      <c r="H247" s="94"/>
      <c r="I247" s="94"/>
      <c r="J247" s="94"/>
      <c r="K247" s="94"/>
      <c r="L247" s="97"/>
      <c r="M247" s="278"/>
    </row>
    <row r="248" spans="2:13" s="95" customFormat="1">
      <c r="B248" s="94"/>
      <c r="C248" s="94"/>
      <c r="D248" s="94"/>
      <c r="E248" s="94"/>
      <c r="F248" s="94"/>
      <c r="G248" s="94"/>
      <c r="H248" s="94"/>
      <c r="I248" s="94"/>
      <c r="J248" s="94"/>
      <c r="K248" s="94"/>
      <c r="L248" s="97"/>
      <c r="M248" s="278"/>
    </row>
    <row r="249" spans="2:13" s="95" customFormat="1">
      <c r="B249" s="94"/>
      <c r="C249" s="94"/>
      <c r="D249" s="94"/>
      <c r="E249" s="94"/>
      <c r="F249" s="94"/>
      <c r="G249" s="94"/>
      <c r="H249" s="94"/>
      <c r="I249" s="94"/>
      <c r="J249" s="94"/>
      <c r="K249" s="94"/>
      <c r="L249" s="97"/>
      <c r="M249" s="278"/>
    </row>
    <row r="250" spans="2:13" s="95" customFormat="1">
      <c r="B250" s="94"/>
      <c r="C250" s="94"/>
      <c r="D250" s="94"/>
      <c r="E250" s="94"/>
      <c r="F250" s="94"/>
      <c r="G250" s="94"/>
      <c r="H250" s="94"/>
      <c r="I250" s="94"/>
      <c r="J250" s="94"/>
      <c r="K250" s="94"/>
      <c r="L250" s="97"/>
      <c r="M250" s="278"/>
    </row>
    <row r="251" spans="2:13" s="95" customFormat="1">
      <c r="B251" s="94"/>
      <c r="C251" s="94"/>
      <c r="D251" s="94"/>
      <c r="E251" s="94"/>
      <c r="F251" s="94"/>
      <c r="G251" s="94"/>
      <c r="H251" s="94"/>
      <c r="I251" s="94"/>
      <c r="J251" s="94"/>
      <c r="K251" s="94"/>
      <c r="L251" s="97"/>
      <c r="M251" s="278"/>
    </row>
    <row r="252" spans="2:13" s="95" customFormat="1">
      <c r="B252" s="94"/>
      <c r="C252" s="94"/>
      <c r="D252" s="94"/>
      <c r="E252" s="94"/>
      <c r="F252" s="94"/>
      <c r="G252" s="94"/>
      <c r="H252" s="94"/>
      <c r="I252" s="94"/>
      <c r="J252" s="94"/>
      <c r="K252" s="94"/>
      <c r="L252" s="97"/>
      <c r="M252" s="278"/>
    </row>
    <row r="253" spans="2:13" s="95" customFormat="1">
      <c r="B253" s="94"/>
      <c r="C253" s="94"/>
      <c r="D253" s="94"/>
      <c r="E253" s="94"/>
      <c r="F253" s="94"/>
      <c r="G253" s="94"/>
      <c r="H253" s="94"/>
      <c r="I253" s="94"/>
      <c r="J253" s="94"/>
      <c r="K253" s="94"/>
      <c r="L253" s="97"/>
      <c r="M253" s="278"/>
    </row>
    <row r="254" spans="2:13" s="95" customFormat="1">
      <c r="B254" s="94"/>
      <c r="C254" s="94"/>
      <c r="D254" s="94"/>
      <c r="E254" s="94"/>
      <c r="F254" s="94"/>
      <c r="G254" s="94"/>
      <c r="H254" s="94"/>
      <c r="I254" s="94"/>
      <c r="J254" s="94"/>
      <c r="K254" s="94"/>
      <c r="L254" s="97"/>
      <c r="M254" s="278"/>
    </row>
    <row r="255" spans="2:13" s="95" customFormat="1">
      <c r="B255" s="94"/>
      <c r="C255" s="94"/>
      <c r="D255" s="94"/>
      <c r="E255" s="94"/>
      <c r="F255" s="94"/>
      <c r="G255" s="94"/>
      <c r="H255" s="94"/>
      <c r="I255" s="94"/>
      <c r="J255" s="94"/>
      <c r="K255" s="94"/>
      <c r="L255" s="97"/>
      <c r="M255" s="278"/>
    </row>
    <row r="256" spans="2:13" s="95" customFormat="1">
      <c r="B256" s="94"/>
      <c r="C256" s="94"/>
      <c r="D256" s="94"/>
      <c r="E256" s="94"/>
      <c r="F256" s="94"/>
      <c r="G256" s="94"/>
      <c r="H256" s="94"/>
      <c r="I256" s="94"/>
      <c r="J256" s="94"/>
      <c r="K256" s="94"/>
      <c r="L256" s="97"/>
      <c r="M256" s="278"/>
    </row>
    <row r="257" spans="2:13" s="95" customFormat="1">
      <c r="B257" s="94"/>
      <c r="C257" s="94"/>
      <c r="D257" s="94"/>
      <c r="E257" s="94"/>
      <c r="F257" s="94"/>
      <c r="G257" s="94"/>
      <c r="H257" s="94"/>
      <c r="I257" s="94"/>
      <c r="J257" s="94"/>
      <c r="K257" s="94"/>
      <c r="L257" s="97"/>
      <c r="M257" s="278"/>
    </row>
    <row r="258" spans="2:13" s="95" customFormat="1">
      <c r="B258" s="94"/>
      <c r="C258" s="94"/>
      <c r="D258" s="94"/>
      <c r="E258" s="94"/>
      <c r="F258" s="94"/>
      <c r="G258" s="94"/>
      <c r="H258" s="94"/>
      <c r="I258" s="94"/>
      <c r="J258" s="94"/>
      <c r="K258" s="94"/>
      <c r="L258" s="97"/>
      <c r="M258" s="278"/>
    </row>
    <row r="259" spans="2:13" s="95" customFormat="1">
      <c r="B259" s="94"/>
      <c r="C259" s="94"/>
      <c r="D259" s="94"/>
      <c r="E259" s="94"/>
      <c r="F259" s="94"/>
      <c r="G259" s="94"/>
      <c r="H259" s="94"/>
      <c r="I259" s="94"/>
      <c r="J259" s="94"/>
      <c r="K259" s="94"/>
      <c r="L259" s="97"/>
      <c r="M259" s="278"/>
    </row>
    <row r="260" spans="2:13" s="95" customFormat="1">
      <c r="B260" s="94"/>
      <c r="C260" s="94"/>
      <c r="D260" s="94"/>
      <c r="E260" s="94"/>
      <c r="F260" s="94"/>
      <c r="G260" s="94"/>
      <c r="H260" s="94"/>
      <c r="I260" s="94"/>
      <c r="J260" s="94"/>
      <c r="K260" s="94"/>
      <c r="L260" s="97"/>
      <c r="M260" s="278"/>
    </row>
    <row r="261" spans="2:13" s="95" customFormat="1">
      <c r="B261" s="94"/>
      <c r="C261" s="94"/>
      <c r="D261" s="94"/>
      <c r="E261" s="94"/>
      <c r="F261" s="94"/>
      <c r="G261" s="94"/>
      <c r="H261" s="94"/>
      <c r="I261" s="94"/>
      <c r="J261" s="94"/>
      <c r="K261" s="94"/>
      <c r="L261" s="97"/>
      <c r="M261" s="278"/>
    </row>
    <row r="262" spans="2:13" s="95" customFormat="1">
      <c r="B262" s="94"/>
      <c r="C262" s="94"/>
      <c r="D262" s="94"/>
      <c r="E262" s="94"/>
      <c r="F262" s="94"/>
      <c r="G262" s="94"/>
      <c r="H262" s="94"/>
      <c r="I262" s="94"/>
      <c r="J262" s="94"/>
      <c r="K262" s="94"/>
      <c r="L262" s="97"/>
      <c r="M262" s="278"/>
    </row>
    <row r="263" spans="2:13" s="95" customFormat="1">
      <c r="B263" s="94"/>
      <c r="C263" s="94"/>
      <c r="D263" s="94"/>
      <c r="E263" s="94"/>
      <c r="F263" s="94"/>
      <c r="G263" s="94"/>
      <c r="H263" s="94"/>
      <c r="I263" s="94"/>
      <c r="J263" s="94"/>
      <c r="K263" s="94"/>
      <c r="L263" s="97"/>
      <c r="M263" s="278"/>
    </row>
    <row r="264" spans="2:13" s="95" customFormat="1">
      <c r="B264" s="94"/>
      <c r="C264" s="94"/>
      <c r="D264" s="94"/>
      <c r="E264" s="94"/>
      <c r="F264" s="94"/>
      <c r="G264" s="94"/>
      <c r="H264" s="94"/>
      <c r="I264" s="94"/>
      <c r="J264" s="94"/>
      <c r="K264" s="94"/>
      <c r="L264" s="97"/>
      <c r="M264" s="278"/>
    </row>
    <row r="265" spans="2:13" s="95" customFormat="1">
      <c r="B265" s="94"/>
      <c r="C265" s="94"/>
      <c r="D265" s="94"/>
      <c r="E265" s="94"/>
      <c r="F265" s="94"/>
      <c r="G265" s="94"/>
      <c r="H265" s="94"/>
      <c r="I265" s="94"/>
      <c r="J265" s="94"/>
      <c r="K265" s="94"/>
      <c r="L265" s="97"/>
      <c r="M265" s="278"/>
    </row>
    <row r="266" spans="2:13" s="95" customFormat="1">
      <c r="B266" s="94"/>
      <c r="C266" s="94"/>
      <c r="D266" s="94"/>
      <c r="E266" s="94"/>
      <c r="F266" s="94"/>
      <c r="G266" s="94"/>
      <c r="H266" s="94"/>
      <c r="I266" s="94"/>
      <c r="J266" s="94"/>
      <c r="K266" s="94"/>
      <c r="L266" s="97"/>
      <c r="M266" s="278"/>
    </row>
    <row r="267" spans="2:13" s="95" customFormat="1">
      <c r="B267" s="94"/>
      <c r="C267" s="94"/>
      <c r="D267" s="94"/>
      <c r="E267" s="94"/>
      <c r="F267" s="94"/>
      <c r="G267" s="94"/>
      <c r="H267" s="94"/>
      <c r="I267" s="94"/>
      <c r="J267" s="94"/>
      <c r="K267" s="94"/>
      <c r="L267" s="97"/>
      <c r="M267" s="278"/>
    </row>
    <row r="268" spans="2:13" s="95" customFormat="1">
      <c r="B268" s="94"/>
      <c r="C268" s="94"/>
      <c r="D268" s="94"/>
      <c r="E268" s="94"/>
      <c r="F268" s="94"/>
      <c r="G268" s="94"/>
      <c r="H268" s="94"/>
      <c r="I268" s="94"/>
      <c r="J268" s="94"/>
      <c r="K268" s="94"/>
      <c r="L268" s="97"/>
      <c r="M268" s="278"/>
    </row>
    <row r="269" spans="2:13" s="95" customFormat="1">
      <c r="B269" s="94"/>
      <c r="C269" s="94"/>
      <c r="D269" s="94"/>
      <c r="E269" s="94"/>
      <c r="F269" s="94"/>
      <c r="G269" s="94"/>
      <c r="H269" s="94"/>
      <c r="I269" s="94"/>
      <c r="J269" s="94"/>
      <c r="K269" s="94"/>
      <c r="L269" s="97"/>
      <c r="M269" s="278"/>
    </row>
    <row r="270" spans="2:13" s="95" customFormat="1">
      <c r="B270" s="94"/>
      <c r="C270" s="94"/>
      <c r="D270" s="94"/>
      <c r="E270" s="94"/>
      <c r="F270" s="94"/>
      <c r="G270" s="94"/>
      <c r="H270" s="94"/>
      <c r="I270" s="94"/>
      <c r="J270" s="94"/>
      <c r="K270" s="94"/>
      <c r="L270" s="97"/>
      <c r="M270" s="278"/>
    </row>
    <row r="271" spans="2:13" s="95" customFormat="1">
      <c r="B271" s="94"/>
      <c r="C271" s="94"/>
      <c r="D271" s="94"/>
      <c r="E271" s="94"/>
      <c r="F271" s="94"/>
      <c r="G271" s="94"/>
      <c r="H271" s="94"/>
      <c r="I271" s="94"/>
      <c r="J271" s="94"/>
      <c r="K271" s="94"/>
      <c r="L271" s="97"/>
      <c r="M271" s="278"/>
    </row>
    <row r="272" spans="2:13" s="95" customFormat="1">
      <c r="B272" s="94"/>
      <c r="C272" s="94"/>
      <c r="D272" s="94"/>
      <c r="E272" s="94"/>
      <c r="F272" s="94"/>
      <c r="G272" s="94"/>
      <c r="H272" s="94"/>
      <c r="I272" s="94"/>
      <c r="J272" s="94"/>
      <c r="K272" s="94"/>
      <c r="L272" s="97"/>
      <c r="M272" s="278"/>
    </row>
    <row r="273" spans="2:13" s="95" customFormat="1">
      <c r="B273" s="94"/>
      <c r="C273" s="94"/>
      <c r="D273" s="94"/>
      <c r="E273" s="94"/>
      <c r="F273" s="94"/>
      <c r="G273" s="94"/>
      <c r="H273" s="94"/>
      <c r="I273" s="94"/>
      <c r="J273" s="94"/>
      <c r="K273" s="94"/>
      <c r="L273" s="97"/>
      <c r="M273" s="278"/>
    </row>
    <row r="274" spans="2:13" s="95" customFormat="1">
      <c r="B274" s="94"/>
      <c r="C274" s="94"/>
      <c r="D274" s="94"/>
      <c r="E274" s="94"/>
      <c r="F274" s="94"/>
      <c r="G274" s="94"/>
      <c r="H274" s="94"/>
      <c r="I274" s="94"/>
      <c r="J274" s="94"/>
      <c r="K274" s="94"/>
      <c r="L274" s="97"/>
      <c r="M274" s="278"/>
    </row>
    <row r="275" spans="2:13" s="95" customFormat="1">
      <c r="B275" s="94"/>
      <c r="C275" s="94"/>
      <c r="D275" s="94"/>
      <c r="E275" s="94"/>
      <c r="F275" s="94"/>
      <c r="G275" s="94"/>
      <c r="H275" s="94"/>
      <c r="I275" s="94"/>
      <c r="J275" s="94"/>
      <c r="K275" s="94"/>
      <c r="L275" s="97"/>
      <c r="M275" s="278"/>
    </row>
    <row r="276" spans="2:13" s="95" customFormat="1">
      <c r="B276" s="94"/>
      <c r="C276" s="94"/>
      <c r="D276" s="94"/>
      <c r="E276" s="94"/>
      <c r="F276" s="94"/>
      <c r="G276" s="94"/>
      <c r="H276" s="94"/>
      <c r="I276" s="94"/>
      <c r="J276" s="94"/>
      <c r="K276" s="94"/>
      <c r="L276" s="97"/>
      <c r="M276" s="278"/>
    </row>
    <row r="277" spans="2:13" s="95" customFormat="1">
      <c r="B277" s="94"/>
      <c r="C277" s="94"/>
      <c r="D277" s="94"/>
      <c r="E277" s="94"/>
      <c r="F277" s="94"/>
      <c r="G277" s="94"/>
      <c r="H277" s="94"/>
      <c r="I277" s="94"/>
      <c r="J277" s="94"/>
      <c r="K277" s="94"/>
      <c r="L277" s="97"/>
      <c r="M277" s="278"/>
    </row>
    <row r="278" spans="2:13" s="95" customFormat="1">
      <c r="B278" s="94"/>
      <c r="C278" s="94"/>
      <c r="D278" s="94"/>
      <c r="E278" s="94"/>
      <c r="F278" s="94"/>
      <c r="G278" s="94"/>
      <c r="H278" s="94"/>
      <c r="I278" s="94"/>
      <c r="J278" s="94"/>
      <c r="K278" s="94"/>
      <c r="L278" s="97"/>
      <c r="M278" s="278"/>
    </row>
    <row r="279" spans="2:13" s="95" customFormat="1">
      <c r="B279" s="94"/>
      <c r="C279" s="94"/>
      <c r="D279" s="94"/>
      <c r="E279" s="94"/>
      <c r="F279" s="94"/>
      <c r="G279" s="94"/>
      <c r="H279" s="94"/>
      <c r="I279" s="94"/>
      <c r="J279" s="94"/>
      <c r="K279" s="94"/>
      <c r="L279" s="97"/>
      <c r="M279" s="278"/>
    </row>
    <row r="280" spans="2:13" s="95" customFormat="1">
      <c r="B280" s="94"/>
      <c r="C280" s="94"/>
      <c r="D280" s="94"/>
      <c r="E280" s="94"/>
      <c r="F280" s="94"/>
      <c r="G280" s="94"/>
      <c r="H280" s="94"/>
      <c r="I280" s="94"/>
      <c r="J280" s="94"/>
      <c r="K280" s="94"/>
      <c r="L280" s="97"/>
      <c r="M280" s="278"/>
    </row>
    <row r="281" spans="2:13" s="95" customFormat="1">
      <c r="B281" s="94"/>
      <c r="C281" s="94"/>
      <c r="D281" s="94"/>
      <c r="E281" s="94"/>
      <c r="F281" s="94"/>
      <c r="G281" s="94"/>
      <c r="H281" s="94"/>
      <c r="I281" s="94"/>
      <c r="J281" s="94"/>
      <c r="K281" s="94"/>
      <c r="L281" s="97"/>
      <c r="M281" s="278"/>
    </row>
    <row r="282" spans="2:13" s="95" customFormat="1">
      <c r="B282" s="94"/>
      <c r="C282" s="94"/>
      <c r="D282" s="94"/>
      <c r="E282" s="94"/>
      <c r="F282" s="94"/>
      <c r="G282" s="94"/>
      <c r="H282" s="94"/>
      <c r="I282" s="94"/>
      <c r="J282" s="94"/>
      <c r="K282" s="94"/>
      <c r="L282" s="97"/>
      <c r="M282" s="278"/>
    </row>
    <row r="283" spans="2:13" s="95" customFormat="1">
      <c r="B283" s="94"/>
      <c r="C283" s="94"/>
      <c r="D283" s="94"/>
      <c r="E283" s="94"/>
      <c r="F283" s="94"/>
      <c r="G283" s="94"/>
      <c r="H283" s="94"/>
      <c r="I283" s="94"/>
      <c r="J283" s="94"/>
      <c r="K283" s="94"/>
      <c r="L283" s="97"/>
      <c r="M283" s="278"/>
    </row>
    <row r="284" spans="2:13" s="95" customFormat="1">
      <c r="B284" s="94"/>
      <c r="C284" s="94"/>
      <c r="D284" s="94"/>
      <c r="E284" s="94"/>
      <c r="F284" s="94"/>
      <c r="G284" s="94"/>
      <c r="H284" s="94"/>
      <c r="I284" s="94"/>
      <c r="J284" s="94"/>
      <c r="K284" s="94"/>
      <c r="L284" s="97"/>
      <c r="M284" s="278"/>
    </row>
    <row r="285" spans="2:13" s="95" customFormat="1">
      <c r="B285" s="94"/>
      <c r="C285" s="94"/>
      <c r="D285" s="94"/>
      <c r="E285" s="94"/>
      <c r="F285" s="94"/>
      <c r="G285" s="94"/>
      <c r="H285" s="94"/>
      <c r="I285" s="94"/>
      <c r="J285" s="94"/>
      <c r="K285" s="94"/>
      <c r="L285" s="97"/>
      <c r="M285" s="278"/>
    </row>
    <row r="286" spans="2:13" s="95" customFormat="1">
      <c r="B286" s="94"/>
      <c r="C286" s="94"/>
      <c r="D286" s="94"/>
      <c r="E286" s="94"/>
      <c r="F286" s="94"/>
      <c r="G286" s="94"/>
      <c r="H286" s="94"/>
      <c r="I286" s="94"/>
      <c r="J286" s="94"/>
      <c r="K286" s="94"/>
      <c r="L286" s="97"/>
      <c r="M286" s="278"/>
    </row>
    <row r="287" spans="2:13" s="95" customFormat="1">
      <c r="B287" s="94"/>
      <c r="C287" s="94"/>
      <c r="D287" s="94"/>
      <c r="E287" s="94"/>
      <c r="F287" s="94"/>
      <c r="G287" s="94"/>
      <c r="H287" s="94"/>
      <c r="I287" s="94"/>
      <c r="J287" s="94"/>
      <c r="K287" s="94"/>
      <c r="L287" s="97"/>
      <c r="M287" s="278"/>
    </row>
    <row r="288" spans="2:13" s="95" customFormat="1">
      <c r="B288" s="94"/>
      <c r="C288" s="94"/>
      <c r="D288" s="94"/>
      <c r="E288" s="94"/>
      <c r="F288" s="94"/>
      <c r="G288" s="94"/>
      <c r="H288" s="94"/>
      <c r="I288" s="94"/>
      <c r="J288" s="94"/>
      <c r="K288" s="94"/>
      <c r="L288" s="97"/>
      <c r="M288" s="278"/>
    </row>
    <row r="289" spans="2:13" s="95" customFormat="1">
      <c r="B289" s="94"/>
      <c r="C289" s="94"/>
      <c r="D289" s="94"/>
      <c r="E289" s="94"/>
      <c r="F289" s="94"/>
      <c r="G289" s="94"/>
      <c r="H289" s="94"/>
      <c r="I289" s="94"/>
      <c r="J289" s="94"/>
      <c r="K289" s="94"/>
      <c r="L289" s="97"/>
      <c r="M289" s="278"/>
    </row>
    <row r="290" spans="2:13" s="95" customFormat="1">
      <c r="B290" s="94"/>
      <c r="C290" s="94"/>
      <c r="D290" s="94"/>
      <c r="E290" s="94"/>
      <c r="F290" s="94"/>
      <c r="G290" s="94"/>
      <c r="H290" s="94"/>
      <c r="I290" s="94"/>
      <c r="J290" s="94"/>
      <c r="K290" s="94"/>
      <c r="L290" s="97"/>
      <c r="M290" s="278"/>
    </row>
    <row r="291" spans="2:13" s="95" customFormat="1">
      <c r="B291" s="94"/>
      <c r="C291" s="94"/>
      <c r="D291" s="94"/>
      <c r="E291" s="94"/>
      <c r="F291" s="94"/>
      <c r="G291" s="94"/>
      <c r="H291" s="94"/>
      <c r="I291" s="94"/>
      <c r="J291" s="94"/>
      <c r="K291" s="94"/>
      <c r="L291" s="97"/>
      <c r="M291" s="278"/>
    </row>
    <row r="292" spans="2:13" s="95" customFormat="1">
      <c r="B292" s="94"/>
      <c r="C292" s="94"/>
      <c r="D292" s="94"/>
      <c r="E292" s="94"/>
      <c r="F292" s="94"/>
      <c r="G292" s="94"/>
      <c r="H292" s="94"/>
      <c r="I292" s="94"/>
      <c r="J292" s="94"/>
      <c r="K292" s="94"/>
      <c r="L292" s="97"/>
      <c r="M292" s="278"/>
    </row>
    <row r="293" spans="2:13" s="95" customFormat="1">
      <c r="B293" s="94"/>
      <c r="C293" s="94"/>
      <c r="D293" s="94"/>
      <c r="E293" s="94"/>
      <c r="F293" s="94"/>
      <c r="G293" s="94"/>
      <c r="H293" s="94"/>
      <c r="I293" s="94"/>
      <c r="J293" s="94"/>
      <c r="K293" s="94"/>
      <c r="L293" s="97"/>
      <c r="M293" s="278"/>
    </row>
    <row r="294" spans="2:13" s="95" customFormat="1">
      <c r="B294" s="94"/>
      <c r="C294" s="94"/>
      <c r="D294" s="94"/>
      <c r="E294" s="94"/>
      <c r="F294" s="94"/>
      <c r="G294" s="94"/>
      <c r="H294" s="94"/>
      <c r="I294" s="94"/>
      <c r="J294" s="94"/>
      <c r="K294" s="94"/>
      <c r="L294" s="97"/>
      <c r="M294" s="278"/>
    </row>
    <row r="295" spans="2:13" s="95" customFormat="1">
      <c r="B295" s="94"/>
      <c r="C295" s="94"/>
      <c r="D295" s="94"/>
      <c r="E295" s="94"/>
      <c r="F295" s="94"/>
      <c r="G295" s="94"/>
      <c r="H295" s="94"/>
      <c r="I295" s="94"/>
      <c r="J295" s="94"/>
      <c r="K295" s="94"/>
      <c r="L295" s="97"/>
      <c r="M295" s="278"/>
    </row>
    <row r="296" spans="2:13" s="95" customFormat="1">
      <c r="B296" s="94"/>
      <c r="C296" s="94"/>
      <c r="D296" s="94"/>
      <c r="E296" s="94"/>
      <c r="F296" s="94"/>
      <c r="G296" s="94"/>
      <c r="H296" s="94"/>
      <c r="I296" s="94"/>
      <c r="J296" s="94"/>
      <c r="K296" s="94"/>
      <c r="L296" s="97"/>
      <c r="M296" s="278"/>
    </row>
    <row r="297" spans="2:13" s="95" customFormat="1">
      <c r="B297" s="94"/>
      <c r="C297" s="94"/>
      <c r="D297" s="94"/>
      <c r="E297" s="94"/>
      <c r="F297" s="94"/>
      <c r="G297" s="94"/>
      <c r="H297" s="94"/>
      <c r="I297" s="94"/>
      <c r="J297" s="94"/>
      <c r="K297" s="94"/>
      <c r="L297" s="97"/>
      <c r="M297" s="278"/>
    </row>
    <row r="298" spans="2:13" s="95" customFormat="1">
      <c r="B298" s="94"/>
      <c r="C298" s="94"/>
      <c r="D298" s="94"/>
      <c r="E298" s="94"/>
      <c r="F298" s="94"/>
      <c r="G298" s="94"/>
      <c r="H298" s="94"/>
      <c r="I298" s="94"/>
      <c r="J298" s="94"/>
      <c r="K298" s="94"/>
      <c r="L298" s="97"/>
      <c r="M298" s="278"/>
    </row>
    <row r="299" spans="2:13" s="95" customFormat="1">
      <c r="B299" s="94"/>
      <c r="C299" s="94"/>
      <c r="D299" s="94"/>
      <c r="E299" s="94"/>
      <c r="F299" s="94"/>
      <c r="G299" s="94"/>
      <c r="H299" s="94"/>
      <c r="I299" s="94"/>
      <c r="J299" s="94"/>
      <c r="K299" s="94"/>
      <c r="L299" s="97"/>
      <c r="M299" s="278"/>
    </row>
    <row r="300" spans="2:13" s="95" customFormat="1">
      <c r="B300" s="94"/>
      <c r="C300" s="94"/>
      <c r="D300" s="94"/>
      <c r="E300" s="94"/>
      <c r="F300" s="94"/>
      <c r="G300" s="94"/>
      <c r="H300" s="94"/>
      <c r="I300" s="94"/>
      <c r="J300" s="94"/>
      <c r="K300" s="94"/>
      <c r="L300" s="97"/>
      <c r="M300" s="278"/>
    </row>
    <row r="301" spans="2:13" s="95" customFormat="1">
      <c r="B301" s="94"/>
      <c r="C301" s="94"/>
      <c r="D301" s="94"/>
      <c r="E301" s="94"/>
      <c r="F301" s="94"/>
      <c r="G301" s="94"/>
      <c r="H301" s="94"/>
      <c r="I301" s="94"/>
      <c r="J301" s="94"/>
      <c r="K301" s="94"/>
      <c r="L301" s="97"/>
      <c r="M301" s="278"/>
    </row>
    <row r="302" spans="2:13" s="95" customFormat="1">
      <c r="B302" s="94"/>
      <c r="C302" s="94"/>
      <c r="D302" s="94"/>
      <c r="E302" s="94"/>
      <c r="F302" s="94"/>
      <c r="G302" s="94"/>
      <c r="H302" s="94"/>
      <c r="I302" s="94"/>
      <c r="J302" s="94"/>
      <c r="K302" s="94"/>
      <c r="L302" s="97"/>
      <c r="M302" s="278"/>
    </row>
    <row r="303" spans="2:13" s="95" customFormat="1">
      <c r="B303" s="94"/>
      <c r="C303" s="94"/>
      <c r="D303" s="94"/>
      <c r="E303" s="94"/>
      <c r="F303" s="94"/>
      <c r="G303" s="94"/>
      <c r="H303" s="94"/>
      <c r="I303" s="94"/>
      <c r="J303" s="94"/>
      <c r="K303" s="94"/>
      <c r="L303" s="97"/>
      <c r="M303" s="278"/>
    </row>
    <row r="304" spans="2:13" s="95" customFormat="1">
      <c r="B304" s="94"/>
      <c r="C304" s="94"/>
      <c r="D304" s="94"/>
      <c r="E304" s="94"/>
      <c r="F304" s="94"/>
      <c r="G304" s="94"/>
      <c r="H304" s="94"/>
      <c r="I304" s="94"/>
      <c r="J304" s="94"/>
      <c r="K304" s="94"/>
      <c r="L304" s="97"/>
      <c r="M304" s="278"/>
    </row>
    <row r="305" spans="2:13" s="95" customFormat="1">
      <c r="B305" s="94"/>
      <c r="C305" s="94"/>
      <c r="D305" s="94"/>
      <c r="E305" s="94"/>
      <c r="F305" s="94"/>
      <c r="G305" s="94"/>
      <c r="H305" s="94"/>
      <c r="I305" s="94"/>
      <c r="J305" s="94"/>
      <c r="K305" s="94"/>
      <c r="L305" s="97"/>
      <c r="M305" s="278"/>
    </row>
    <row r="306" spans="2:13" s="95" customFormat="1">
      <c r="B306" s="94"/>
      <c r="C306" s="94"/>
      <c r="D306" s="94"/>
      <c r="E306" s="94"/>
      <c r="F306" s="94"/>
      <c r="G306" s="94"/>
      <c r="H306" s="94"/>
      <c r="I306" s="94"/>
      <c r="J306" s="94"/>
      <c r="K306" s="94"/>
      <c r="L306" s="97"/>
      <c r="M306" s="278"/>
    </row>
    <row r="307" spans="2:13" s="95" customFormat="1">
      <c r="B307" s="94"/>
      <c r="C307" s="94"/>
      <c r="D307" s="94"/>
      <c r="E307" s="94"/>
      <c r="F307" s="94"/>
      <c r="G307" s="94"/>
      <c r="H307" s="94"/>
      <c r="I307" s="94"/>
      <c r="J307" s="94"/>
      <c r="K307" s="94"/>
      <c r="L307" s="97"/>
      <c r="M307" s="278"/>
    </row>
    <row r="308" spans="2:13" s="95" customFormat="1">
      <c r="B308" s="94"/>
      <c r="C308" s="94"/>
      <c r="D308" s="94"/>
      <c r="E308" s="94"/>
      <c r="F308" s="94"/>
      <c r="G308" s="94"/>
      <c r="H308" s="94"/>
      <c r="I308" s="94"/>
      <c r="J308" s="94"/>
      <c r="K308" s="94"/>
      <c r="L308" s="97"/>
      <c r="M308" s="278"/>
    </row>
    <row r="309" spans="2:13" s="95" customFormat="1">
      <c r="B309" s="94"/>
      <c r="C309" s="94"/>
      <c r="D309" s="94"/>
      <c r="E309" s="94"/>
      <c r="F309" s="94"/>
      <c r="G309" s="94"/>
      <c r="H309" s="94"/>
      <c r="I309" s="94"/>
      <c r="J309" s="94"/>
      <c r="K309" s="94"/>
      <c r="L309" s="97"/>
      <c r="M309" s="278"/>
    </row>
    <row r="310" spans="2:13" s="95" customFormat="1">
      <c r="B310" s="94"/>
      <c r="C310" s="94"/>
      <c r="D310" s="94"/>
      <c r="E310" s="94"/>
      <c r="F310" s="94"/>
      <c r="G310" s="94"/>
      <c r="H310" s="94"/>
      <c r="I310" s="94"/>
      <c r="J310" s="94"/>
      <c r="K310" s="94"/>
      <c r="L310" s="97"/>
      <c r="M310" s="278"/>
    </row>
    <row r="311" spans="2:13" s="95" customFormat="1">
      <c r="B311" s="94"/>
      <c r="C311" s="94"/>
      <c r="D311" s="94"/>
      <c r="E311" s="94"/>
      <c r="F311" s="94"/>
      <c r="G311" s="94"/>
      <c r="H311" s="94"/>
      <c r="I311" s="94"/>
      <c r="J311" s="94"/>
      <c r="K311" s="94"/>
      <c r="L311" s="97"/>
      <c r="M311" s="278"/>
    </row>
    <row r="312" spans="2:13" s="95" customFormat="1">
      <c r="B312" s="94"/>
      <c r="C312" s="94"/>
      <c r="D312" s="94"/>
      <c r="E312" s="94"/>
      <c r="F312" s="94"/>
      <c r="G312" s="94"/>
      <c r="H312" s="94"/>
      <c r="I312" s="94"/>
      <c r="J312" s="94"/>
      <c r="K312" s="94"/>
      <c r="L312" s="97"/>
      <c r="M312" s="278"/>
    </row>
    <row r="313" spans="2:13" s="95" customFormat="1">
      <c r="B313" s="94"/>
      <c r="C313" s="94"/>
      <c r="D313" s="94"/>
      <c r="E313" s="94"/>
      <c r="F313" s="94"/>
      <c r="G313" s="94"/>
      <c r="H313" s="94"/>
      <c r="I313" s="94"/>
      <c r="J313" s="94"/>
      <c r="K313" s="94"/>
      <c r="L313" s="97"/>
      <c r="M313" s="278"/>
    </row>
    <row r="314" spans="2:13" s="95" customFormat="1">
      <c r="B314" s="94"/>
      <c r="C314" s="94"/>
      <c r="D314" s="94"/>
      <c r="E314" s="94"/>
      <c r="F314" s="94"/>
      <c r="G314" s="94"/>
      <c r="H314" s="94"/>
      <c r="I314" s="94"/>
      <c r="J314" s="94"/>
      <c r="K314" s="94"/>
      <c r="L314" s="97"/>
      <c r="M314" s="278"/>
    </row>
    <row r="315" spans="2:13" s="95" customFormat="1">
      <c r="B315" s="94"/>
      <c r="C315" s="94"/>
      <c r="D315" s="94"/>
      <c r="E315" s="94"/>
      <c r="F315" s="94"/>
      <c r="G315" s="94"/>
      <c r="H315" s="94"/>
      <c r="I315" s="94"/>
      <c r="J315" s="94"/>
      <c r="K315" s="94"/>
      <c r="L315" s="97"/>
      <c r="M315" s="278"/>
    </row>
    <row r="316" spans="2:13" s="95" customFormat="1">
      <c r="B316" s="94"/>
      <c r="C316" s="94"/>
      <c r="D316" s="94"/>
      <c r="E316" s="94"/>
      <c r="F316" s="94"/>
      <c r="G316" s="94"/>
      <c r="H316" s="94"/>
      <c r="I316" s="94"/>
      <c r="J316" s="94"/>
      <c r="K316" s="94"/>
      <c r="L316" s="97"/>
      <c r="M316" s="278"/>
    </row>
    <row r="317" spans="2:13" s="95" customFormat="1">
      <c r="B317" s="94"/>
      <c r="C317" s="94"/>
      <c r="D317" s="94"/>
      <c r="E317" s="94"/>
      <c r="F317" s="94"/>
      <c r="G317" s="94"/>
      <c r="H317" s="94"/>
      <c r="I317" s="94"/>
      <c r="J317" s="94"/>
      <c r="K317" s="94"/>
      <c r="L317" s="97"/>
      <c r="M317" s="278"/>
    </row>
    <row r="318" spans="2:13" s="95" customFormat="1">
      <c r="B318" s="94"/>
      <c r="C318" s="94"/>
      <c r="D318" s="94"/>
      <c r="E318" s="94"/>
      <c r="F318" s="94"/>
      <c r="G318" s="94"/>
      <c r="H318" s="94"/>
      <c r="I318" s="94"/>
      <c r="J318" s="94"/>
      <c r="K318" s="94"/>
      <c r="L318" s="97"/>
      <c r="M318" s="278"/>
    </row>
    <row r="319" spans="2:13" s="95" customFormat="1">
      <c r="B319" s="94"/>
      <c r="C319" s="94"/>
      <c r="D319" s="94"/>
      <c r="E319" s="94"/>
      <c r="F319" s="94"/>
      <c r="G319" s="94"/>
      <c r="H319" s="94"/>
      <c r="I319" s="94"/>
      <c r="J319" s="94"/>
      <c r="K319" s="94"/>
      <c r="L319" s="97"/>
      <c r="M319" s="278"/>
    </row>
    <row r="320" spans="2:13" s="95" customFormat="1">
      <c r="B320" s="94"/>
      <c r="C320" s="94"/>
      <c r="D320" s="94"/>
      <c r="E320" s="94"/>
      <c r="F320" s="94"/>
      <c r="G320" s="94"/>
      <c r="H320" s="94"/>
      <c r="I320" s="94"/>
      <c r="J320" s="94"/>
      <c r="K320" s="94"/>
      <c r="L320" s="97"/>
      <c r="M320" s="278"/>
    </row>
    <row r="321" spans="2:13" s="95" customFormat="1">
      <c r="B321" s="94"/>
      <c r="C321" s="94"/>
      <c r="D321" s="94"/>
      <c r="E321" s="94"/>
      <c r="F321" s="94"/>
      <c r="G321" s="94"/>
      <c r="H321" s="94"/>
      <c r="I321" s="94"/>
      <c r="J321" s="94"/>
      <c r="K321" s="94"/>
      <c r="L321" s="97"/>
      <c r="M321" s="278"/>
    </row>
    <row r="322" spans="2:13" s="95" customFormat="1">
      <c r="B322" s="94"/>
      <c r="C322" s="94"/>
      <c r="D322" s="94"/>
      <c r="E322" s="94"/>
      <c r="F322" s="94"/>
      <c r="G322" s="94"/>
      <c r="H322" s="94"/>
      <c r="I322" s="94"/>
      <c r="J322" s="94"/>
      <c r="K322" s="94"/>
      <c r="L322" s="97"/>
      <c r="M322" s="278"/>
    </row>
    <row r="323" spans="2:13" s="95" customFormat="1">
      <c r="B323" s="94"/>
      <c r="C323" s="94"/>
      <c r="D323" s="94"/>
      <c r="E323" s="94"/>
      <c r="F323" s="94"/>
      <c r="G323" s="94"/>
      <c r="H323" s="94"/>
      <c r="I323" s="94"/>
      <c r="J323" s="94"/>
      <c r="K323" s="94"/>
      <c r="L323" s="97"/>
      <c r="M323" s="278"/>
    </row>
    <row r="324" spans="2:13" s="95" customFormat="1">
      <c r="B324" s="94"/>
      <c r="C324" s="94"/>
      <c r="D324" s="94"/>
      <c r="E324" s="94"/>
      <c r="F324" s="94"/>
      <c r="G324" s="94"/>
      <c r="H324" s="94"/>
      <c r="I324" s="94"/>
      <c r="J324" s="94"/>
      <c r="K324" s="94"/>
      <c r="L324" s="97"/>
      <c r="M324" s="278"/>
    </row>
    <row r="325" spans="2:13" s="95" customFormat="1">
      <c r="B325" s="94"/>
      <c r="C325" s="94"/>
      <c r="D325" s="94"/>
      <c r="E325" s="94"/>
      <c r="F325" s="94"/>
      <c r="G325" s="94"/>
      <c r="H325" s="94"/>
      <c r="I325" s="94"/>
      <c r="J325" s="94"/>
      <c r="K325" s="94"/>
      <c r="L325" s="97"/>
      <c r="M325" s="278"/>
    </row>
    <row r="326" spans="2:13" s="95" customFormat="1">
      <c r="B326" s="94"/>
      <c r="C326" s="94"/>
      <c r="D326" s="94"/>
      <c r="E326" s="94"/>
      <c r="F326" s="94"/>
      <c r="G326" s="94"/>
      <c r="H326" s="94"/>
      <c r="I326" s="94"/>
      <c r="J326" s="94"/>
      <c r="K326" s="94"/>
      <c r="L326" s="97"/>
      <c r="M326" s="278"/>
    </row>
    <row r="327" spans="2:13" s="95" customFormat="1">
      <c r="B327" s="94"/>
      <c r="C327" s="94"/>
      <c r="D327" s="94"/>
      <c r="E327" s="94"/>
      <c r="F327" s="94"/>
      <c r="G327" s="94"/>
      <c r="H327" s="94"/>
      <c r="I327" s="94"/>
      <c r="J327" s="94"/>
      <c r="K327" s="94"/>
      <c r="L327" s="97"/>
      <c r="M327" s="278"/>
    </row>
    <row r="328" spans="2:13" s="95" customFormat="1">
      <c r="B328" s="94"/>
      <c r="C328" s="94"/>
      <c r="D328" s="94"/>
      <c r="E328" s="94"/>
      <c r="F328" s="94"/>
      <c r="G328" s="94"/>
      <c r="H328" s="94"/>
      <c r="I328" s="94"/>
      <c r="J328" s="94"/>
      <c r="K328" s="94"/>
      <c r="L328" s="97"/>
      <c r="M328" s="278"/>
    </row>
    <row r="329" spans="2:13" s="95" customFormat="1">
      <c r="B329" s="94"/>
      <c r="C329" s="94"/>
      <c r="D329" s="94"/>
      <c r="E329" s="94"/>
      <c r="F329" s="94"/>
      <c r="G329" s="94"/>
      <c r="H329" s="94"/>
      <c r="I329" s="94"/>
      <c r="J329" s="94"/>
      <c r="K329" s="94"/>
      <c r="L329" s="97"/>
      <c r="M329" s="278"/>
    </row>
    <row r="330" spans="2:13" s="95" customFormat="1">
      <c r="B330" s="94"/>
      <c r="C330" s="94"/>
      <c r="D330" s="94"/>
      <c r="E330" s="94"/>
      <c r="F330" s="94"/>
      <c r="G330" s="94"/>
      <c r="H330" s="94"/>
      <c r="I330" s="94"/>
      <c r="J330" s="94"/>
      <c r="K330" s="94"/>
      <c r="L330" s="97"/>
      <c r="M330" s="278"/>
    </row>
    <row r="331" spans="2:13" s="95" customFormat="1">
      <c r="B331" s="94"/>
      <c r="C331" s="94"/>
      <c r="D331" s="94"/>
      <c r="E331" s="94"/>
      <c r="F331" s="94"/>
      <c r="G331" s="94"/>
      <c r="H331" s="94"/>
      <c r="I331" s="94"/>
      <c r="J331" s="94"/>
      <c r="K331" s="94"/>
      <c r="L331" s="97"/>
      <c r="M331" s="278"/>
    </row>
    <row r="332" spans="2:13" s="95" customFormat="1">
      <c r="B332" s="94"/>
      <c r="C332" s="94"/>
      <c r="D332" s="94"/>
      <c r="E332" s="94"/>
      <c r="F332" s="94"/>
      <c r="G332" s="94"/>
      <c r="H332" s="94"/>
      <c r="I332" s="94"/>
      <c r="J332" s="94"/>
      <c r="K332" s="94"/>
      <c r="L332" s="97"/>
      <c r="M332" s="278"/>
    </row>
    <row r="333" spans="2:13" s="95" customFormat="1">
      <c r="B333" s="94"/>
      <c r="C333" s="94"/>
      <c r="D333" s="94"/>
      <c r="E333" s="94"/>
      <c r="F333" s="94"/>
      <c r="G333" s="94"/>
      <c r="H333" s="94"/>
      <c r="I333" s="94"/>
      <c r="J333" s="94"/>
      <c r="K333" s="94"/>
      <c r="L333" s="97"/>
      <c r="M333" s="278"/>
    </row>
    <row r="334" spans="2:13" s="95" customFormat="1">
      <c r="B334" s="94"/>
      <c r="C334" s="94"/>
      <c r="D334" s="94"/>
      <c r="E334" s="94"/>
      <c r="F334" s="94"/>
      <c r="G334" s="94"/>
      <c r="H334" s="94"/>
      <c r="I334" s="94"/>
      <c r="J334" s="94"/>
      <c r="K334" s="94"/>
      <c r="L334" s="97"/>
      <c r="M334" s="278"/>
    </row>
    <row r="335" spans="2:13" s="95" customFormat="1">
      <c r="B335" s="94"/>
      <c r="C335" s="94"/>
      <c r="D335" s="94"/>
      <c r="E335" s="94"/>
      <c r="F335" s="94"/>
      <c r="G335" s="94"/>
      <c r="H335" s="94"/>
      <c r="I335" s="94"/>
      <c r="J335" s="94"/>
      <c r="K335" s="94"/>
      <c r="L335" s="97"/>
      <c r="M335" s="278"/>
    </row>
    <row r="336" spans="2:13" s="95" customFormat="1">
      <c r="B336" s="94"/>
      <c r="C336" s="94"/>
      <c r="D336" s="94"/>
      <c r="E336" s="94"/>
      <c r="F336" s="94"/>
      <c r="G336" s="94"/>
      <c r="H336" s="94"/>
      <c r="I336" s="94"/>
      <c r="J336" s="94"/>
      <c r="K336" s="94"/>
      <c r="L336" s="97"/>
      <c r="M336" s="278"/>
    </row>
    <row r="337" spans="2:13" s="95" customFormat="1">
      <c r="B337" s="94"/>
      <c r="C337" s="94"/>
      <c r="D337" s="94"/>
      <c r="E337" s="94"/>
      <c r="F337" s="94"/>
      <c r="G337" s="94"/>
      <c r="H337" s="94"/>
      <c r="I337" s="94"/>
      <c r="J337" s="94"/>
      <c r="K337" s="94"/>
      <c r="L337" s="97"/>
      <c r="M337" s="278"/>
    </row>
    <row r="338" spans="2:13" s="95" customFormat="1">
      <c r="B338" s="94"/>
      <c r="C338" s="94"/>
      <c r="D338" s="94"/>
      <c r="E338" s="94"/>
      <c r="F338" s="94"/>
      <c r="G338" s="94"/>
      <c r="H338" s="94"/>
      <c r="I338" s="94"/>
      <c r="J338" s="94"/>
      <c r="K338" s="94"/>
      <c r="L338" s="97"/>
      <c r="M338" s="278"/>
    </row>
    <row r="339" spans="2:13" s="95" customFormat="1">
      <c r="B339" s="94"/>
      <c r="C339" s="94"/>
      <c r="D339" s="94"/>
      <c r="E339" s="94"/>
      <c r="F339" s="94"/>
      <c r="G339" s="94"/>
      <c r="H339" s="94"/>
      <c r="I339" s="94"/>
      <c r="J339" s="94"/>
      <c r="K339" s="94"/>
      <c r="L339" s="97"/>
      <c r="M339" s="278"/>
    </row>
    <row r="340" spans="2:13" s="95" customFormat="1">
      <c r="B340" s="94"/>
      <c r="C340" s="94"/>
      <c r="D340" s="94"/>
      <c r="E340" s="94"/>
      <c r="F340" s="94"/>
      <c r="G340" s="94"/>
      <c r="H340" s="94"/>
      <c r="I340" s="94"/>
      <c r="J340" s="94"/>
      <c r="K340" s="94"/>
      <c r="L340" s="97"/>
      <c r="M340" s="278"/>
    </row>
    <row r="341" spans="2:13" s="95" customFormat="1">
      <c r="B341" s="94"/>
      <c r="C341" s="94"/>
      <c r="D341" s="94"/>
      <c r="E341" s="94"/>
      <c r="F341" s="94"/>
      <c r="G341" s="94"/>
      <c r="H341" s="94"/>
      <c r="I341" s="94"/>
      <c r="J341" s="94"/>
      <c r="K341" s="94"/>
      <c r="L341" s="97"/>
      <c r="M341" s="278"/>
    </row>
    <row r="342" spans="2:13" s="95" customFormat="1">
      <c r="B342" s="94"/>
      <c r="C342" s="94"/>
      <c r="D342" s="94"/>
      <c r="E342" s="94"/>
      <c r="F342" s="94"/>
      <c r="G342" s="94"/>
      <c r="H342" s="94"/>
      <c r="I342" s="94"/>
      <c r="J342" s="94"/>
      <c r="K342" s="94"/>
      <c r="L342" s="97"/>
      <c r="M342" s="278"/>
    </row>
    <row r="343" spans="2:13" s="95" customFormat="1">
      <c r="B343" s="94"/>
      <c r="C343" s="94"/>
      <c r="D343" s="94"/>
      <c r="E343" s="94"/>
      <c r="F343" s="94"/>
      <c r="G343" s="94"/>
      <c r="H343" s="94"/>
      <c r="I343" s="94"/>
      <c r="J343" s="94"/>
      <c r="K343" s="94"/>
      <c r="L343" s="97"/>
      <c r="M343" s="278"/>
    </row>
    <row r="344" spans="2:13" s="95" customFormat="1">
      <c r="B344" s="94"/>
      <c r="C344" s="94"/>
      <c r="D344" s="94"/>
      <c r="E344" s="94"/>
      <c r="F344" s="94"/>
      <c r="G344" s="94"/>
      <c r="H344" s="94"/>
      <c r="I344" s="94"/>
      <c r="J344" s="94"/>
      <c r="K344" s="94"/>
      <c r="L344" s="97"/>
      <c r="M344" s="278"/>
    </row>
    <row r="345" spans="2:13" s="95" customFormat="1">
      <c r="B345" s="94"/>
      <c r="C345" s="94"/>
      <c r="D345" s="94"/>
      <c r="E345" s="94"/>
      <c r="F345" s="94"/>
      <c r="G345" s="94"/>
      <c r="H345" s="94"/>
      <c r="I345" s="94"/>
      <c r="J345" s="94"/>
      <c r="K345" s="94"/>
      <c r="L345" s="97"/>
      <c r="M345" s="278"/>
    </row>
    <row r="346" spans="2:13" s="95" customFormat="1">
      <c r="B346" s="94"/>
      <c r="C346" s="94"/>
      <c r="D346" s="94"/>
      <c r="E346" s="94"/>
      <c r="F346" s="94"/>
      <c r="G346" s="94"/>
      <c r="H346" s="94"/>
      <c r="I346" s="94"/>
      <c r="J346" s="94"/>
      <c r="K346" s="94"/>
      <c r="L346" s="97"/>
      <c r="M346" s="278"/>
    </row>
    <row r="347" spans="2:13" s="95" customFormat="1">
      <c r="B347" s="94"/>
      <c r="C347" s="94"/>
      <c r="D347" s="94"/>
      <c r="E347" s="94"/>
      <c r="F347" s="94"/>
      <c r="G347" s="94"/>
      <c r="H347" s="94"/>
      <c r="I347" s="94"/>
      <c r="J347" s="94"/>
      <c r="K347" s="94"/>
      <c r="L347" s="97"/>
      <c r="M347" s="278"/>
    </row>
    <row r="348" spans="2:13" s="95" customFormat="1">
      <c r="B348" s="94"/>
      <c r="C348" s="94"/>
      <c r="D348" s="94"/>
      <c r="E348" s="94"/>
      <c r="F348" s="94"/>
      <c r="G348" s="94"/>
      <c r="H348" s="94"/>
      <c r="I348" s="94"/>
      <c r="J348" s="94"/>
      <c r="K348" s="94"/>
      <c r="L348" s="97"/>
      <c r="M348" s="278"/>
    </row>
    <row r="349" spans="2:13" s="95" customFormat="1">
      <c r="B349" s="94"/>
      <c r="C349" s="94"/>
      <c r="D349" s="94"/>
      <c r="E349" s="94"/>
      <c r="F349" s="94"/>
      <c r="G349" s="94"/>
      <c r="H349" s="94"/>
      <c r="I349" s="94"/>
      <c r="J349" s="94"/>
      <c r="K349" s="94"/>
      <c r="L349" s="97"/>
      <c r="M349" s="278"/>
    </row>
    <row r="350" spans="2:13" s="95" customFormat="1">
      <c r="B350" s="94"/>
      <c r="C350" s="94"/>
      <c r="D350" s="94"/>
      <c r="E350" s="94"/>
      <c r="F350" s="94"/>
      <c r="G350" s="94"/>
      <c r="H350" s="94"/>
      <c r="I350" s="94"/>
      <c r="J350" s="94"/>
      <c r="K350" s="94"/>
      <c r="L350" s="97"/>
      <c r="M350" s="278"/>
    </row>
    <row r="351" spans="2:13" s="95" customFormat="1">
      <c r="B351" s="94"/>
      <c r="C351" s="94"/>
      <c r="D351" s="94"/>
      <c r="E351" s="94"/>
      <c r="F351" s="94"/>
      <c r="G351" s="94"/>
      <c r="H351" s="94"/>
      <c r="I351" s="94"/>
      <c r="J351" s="94"/>
      <c r="K351" s="94"/>
      <c r="L351" s="97"/>
      <c r="M351" s="278"/>
    </row>
    <row r="352" spans="2:13" s="95" customFormat="1">
      <c r="B352" s="94"/>
      <c r="C352" s="94"/>
      <c r="D352" s="94"/>
      <c r="E352" s="94"/>
      <c r="F352" s="94"/>
      <c r="G352" s="94"/>
      <c r="H352" s="94"/>
      <c r="I352" s="94"/>
      <c r="J352" s="94"/>
      <c r="K352" s="94"/>
      <c r="L352" s="97"/>
      <c r="M352" s="278"/>
    </row>
    <row r="353" spans="2:13" s="95" customFormat="1">
      <c r="B353" s="94"/>
      <c r="C353" s="94"/>
      <c r="D353" s="94"/>
      <c r="E353" s="94"/>
      <c r="F353" s="94"/>
      <c r="G353" s="94"/>
      <c r="H353" s="94"/>
      <c r="I353" s="94"/>
      <c r="J353" s="94"/>
      <c r="K353" s="94"/>
      <c r="L353" s="97"/>
      <c r="M353" s="278"/>
    </row>
    <row r="354" spans="2:13" s="95" customFormat="1">
      <c r="B354" s="94"/>
      <c r="C354" s="94"/>
      <c r="D354" s="94"/>
      <c r="E354" s="94"/>
      <c r="F354" s="94"/>
      <c r="G354" s="94"/>
      <c r="H354" s="94"/>
      <c r="I354" s="94"/>
      <c r="J354" s="94"/>
      <c r="K354" s="94"/>
      <c r="L354" s="97"/>
      <c r="M354" s="278"/>
    </row>
    <row r="355" spans="2:13" s="95" customFormat="1">
      <c r="B355" s="94"/>
      <c r="C355" s="94"/>
      <c r="D355" s="94"/>
      <c r="E355" s="94"/>
      <c r="F355" s="94"/>
      <c r="G355" s="94"/>
      <c r="H355" s="94"/>
      <c r="I355" s="94"/>
      <c r="J355" s="94"/>
      <c r="K355" s="94"/>
      <c r="L355" s="97"/>
      <c r="M355" s="278"/>
    </row>
    <row r="356" spans="2:13" s="95" customFormat="1">
      <c r="B356" s="94"/>
      <c r="C356" s="94"/>
      <c r="D356" s="94"/>
      <c r="E356" s="94"/>
      <c r="F356" s="94"/>
      <c r="G356" s="94"/>
      <c r="H356" s="94"/>
      <c r="I356" s="94"/>
      <c r="J356" s="94"/>
      <c r="K356" s="94"/>
      <c r="L356" s="97"/>
      <c r="M356" s="278"/>
    </row>
    <row r="357" spans="2:13" s="95" customFormat="1">
      <c r="B357" s="94"/>
      <c r="C357" s="94"/>
      <c r="D357" s="94"/>
      <c r="E357" s="94"/>
      <c r="F357" s="94"/>
      <c r="G357" s="94"/>
      <c r="H357" s="94"/>
      <c r="I357" s="94"/>
      <c r="J357" s="94"/>
      <c r="K357" s="94"/>
      <c r="L357" s="97"/>
      <c r="M357" s="278"/>
    </row>
    <row r="358" spans="2:13" s="95" customFormat="1">
      <c r="B358" s="94"/>
      <c r="C358" s="94"/>
      <c r="D358" s="94"/>
      <c r="E358" s="94"/>
      <c r="F358" s="94"/>
      <c r="G358" s="94"/>
      <c r="H358" s="94"/>
      <c r="I358" s="94"/>
      <c r="J358" s="94"/>
      <c r="K358" s="94"/>
      <c r="L358" s="97"/>
      <c r="M358" s="278"/>
    </row>
    <row r="359" spans="2:13" s="95" customFormat="1">
      <c r="B359" s="94"/>
      <c r="C359" s="94"/>
      <c r="D359" s="94"/>
      <c r="E359" s="94"/>
      <c r="F359" s="94"/>
      <c r="G359" s="94"/>
      <c r="H359" s="94"/>
      <c r="I359" s="94"/>
      <c r="J359" s="94"/>
      <c r="K359" s="94"/>
      <c r="L359" s="97"/>
      <c r="M359" s="278"/>
    </row>
    <row r="360" spans="2:13" s="95" customFormat="1">
      <c r="B360" s="94"/>
      <c r="C360" s="94"/>
      <c r="D360" s="94"/>
      <c r="E360" s="94"/>
      <c r="F360" s="94"/>
      <c r="G360" s="94"/>
      <c r="H360" s="94"/>
      <c r="I360" s="94"/>
      <c r="J360" s="94"/>
      <c r="K360" s="94"/>
      <c r="L360" s="97"/>
      <c r="M360" s="278"/>
    </row>
    <row r="361" spans="2:13" s="95" customFormat="1">
      <c r="B361" s="94"/>
      <c r="C361" s="94"/>
      <c r="D361" s="94"/>
      <c r="E361" s="94"/>
      <c r="F361" s="94"/>
      <c r="G361" s="94"/>
      <c r="H361" s="94"/>
      <c r="I361" s="94"/>
      <c r="J361" s="94"/>
      <c r="K361" s="94"/>
      <c r="L361" s="97"/>
      <c r="M361" s="278"/>
    </row>
    <row r="362" spans="2:13" s="95" customFormat="1">
      <c r="B362" s="94"/>
      <c r="C362" s="94"/>
      <c r="D362" s="94"/>
      <c r="E362" s="94"/>
      <c r="F362" s="94"/>
      <c r="G362" s="94"/>
      <c r="H362" s="94"/>
      <c r="I362" s="94"/>
      <c r="J362" s="94"/>
      <c r="K362" s="94"/>
      <c r="L362" s="97"/>
      <c r="M362" s="278"/>
    </row>
    <row r="363" spans="2:13" s="95" customFormat="1">
      <c r="B363" s="94"/>
      <c r="C363" s="94"/>
      <c r="D363" s="94"/>
      <c r="E363" s="94"/>
      <c r="F363" s="94"/>
      <c r="G363" s="94"/>
      <c r="H363" s="94"/>
      <c r="I363" s="94"/>
      <c r="J363" s="94"/>
      <c r="K363" s="94"/>
      <c r="L363" s="97"/>
      <c r="M363" s="278"/>
    </row>
    <row r="364" spans="2:13" s="95" customFormat="1">
      <c r="B364" s="94"/>
      <c r="C364" s="94"/>
      <c r="D364" s="94"/>
      <c r="E364" s="94"/>
      <c r="F364" s="94"/>
      <c r="G364" s="94"/>
      <c r="H364" s="94"/>
      <c r="I364" s="94"/>
      <c r="J364" s="94"/>
      <c r="K364" s="94"/>
      <c r="L364" s="97"/>
      <c r="M364" s="278"/>
    </row>
    <row r="365" spans="2:13" s="95" customFormat="1">
      <c r="B365" s="94"/>
      <c r="C365" s="94"/>
      <c r="D365" s="94"/>
      <c r="E365" s="94"/>
      <c r="F365" s="94"/>
      <c r="G365" s="94"/>
      <c r="H365" s="94"/>
      <c r="I365" s="94"/>
      <c r="J365" s="94"/>
      <c r="K365" s="94"/>
      <c r="L365" s="97"/>
      <c r="M365" s="278"/>
    </row>
    <row r="366" spans="2:13" s="95" customFormat="1">
      <c r="B366" s="94"/>
      <c r="C366" s="94"/>
      <c r="D366" s="94"/>
      <c r="E366" s="94"/>
      <c r="F366" s="94"/>
      <c r="G366" s="94"/>
      <c r="H366" s="94"/>
      <c r="I366" s="94"/>
      <c r="J366" s="94"/>
      <c r="K366" s="94"/>
      <c r="L366" s="97"/>
      <c r="M366" s="278"/>
    </row>
    <row r="367" spans="2:13" s="95" customFormat="1">
      <c r="B367" s="94"/>
      <c r="C367" s="94"/>
      <c r="D367" s="94"/>
      <c r="E367" s="94"/>
      <c r="F367" s="94"/>
      <c r="G367" s="94"/>
      <c r="H367" s="94"/>
      <c r="I367" s="94"/>
      <c r="J367" s="94"/>
      <c r="K367" s="94"/>
      <c r="L367" s="97"/>
      <c r="M367" s="278"/>
    </row>
    <row r="368" spans="2:13" s="95" customFormat="1">
      <c r="B368" s="94"/>
      <c r="C368" s="94"/>
      <c r="D368" s="94"/>
      <c r="E368" s="94"/>
      <c r="F368" s="94"/>
      <c r="G368" s="94"/>
      <c r="H368" s="94"/>
      <c r="I368" s="94"/>
      <c r="J368" s="94"/>
      <c r="K368" s="94"/>
      <c r="L368" s="97"/>
      <c r="M368" s="278"/>
    </row>
    <row r="369" spans="2:13" s="95" customFormat="1">
      <c r="B369" s="94"/>
      <c r="C369" s="94"/>
      <c r="D369" s="94"/>
      <c r="E369" s="94"/>
      <c r="F369" s="94"/>
      <c r="G369" s="94"/>
      <c r="H369" s="94"/>
      <c r="I369" s="94"/>
      <c r="J369" s="94"/>
      <c r="K369" s="94"/>
      <c r="L369" s="97"/>
      <c r="M369" s="278"/>
    </row>
    <row r="370" spans="2:13" s="95" customFormat="1">
      <c r="B370" s="94"/>
      <c r="C370" s="94"/>
      <c r="D370" s="94"/>
      <c r="E370" s="94"/>
      <c r="F370" s="94"/>
      <c r="G370" s="94"/>
      <c r="H370" s="94"/>
      <c r="I370" s="94"/>
      <c r="J370" s="94"/>
      <c r="K370" s="94"/>
      <c r="L370" s="97"/>
      <c r="M370" s="278"/>
    </row>
    <row r="371" spans="2:13" s="95" customFormat="1">
      <c r="B371" s="94"/>
      <c r="C371" s="94"/>
      <c r="D371" s="94"/>
      <c r="E371" s="94"/>
      <c r="F371" s="94"/>
      <c r="G371" s="94"/>
      <c r="H371" s="94"/>
      <c r="I371" s="94"/>
      <c r="J371" s="94"/>
      <c r="K371" s="94"/>
      <c r="L371" s="97"/>
      <c r="M371" s="278"/>
    </row>
    <row r="372" spans="2:13" s="95" customFormat="1">
      <c r="B372" s="94"/>
      <c r="C372" s="94"/>
      <c r="D372" s="94"/>
      <c r="E372" s="94"/>
      <c r="F372" s="94"/>
      <c r="G372" s="94"/>
      <c r="H372" s="94"/>
      <c r="I372" s="94"/>
      <c r="J372" s="94"/>
      <c r="K372" s="94"/>
      <c r="L372" s="97"/>
      <c r="M372" s="278"/>
    </row>
    <row r="373" spans="2:13" s="95" customFormat="1">
      <c r="B373" s="94"/>
      <c r="C373" s="94"/>
      <c r="D373" s="94"/>
      <c r="E373" s="94"/>
      <c r="F373" s="94"/>
      <c r="G373" s="94"/>
      <c r="H373" s="94"/>
      <c r="I373" s="94"/>
      <c r="J373" s="94"/>
      <c r="K373" s="94"/>
      <c r="L373" s="97"/>
      <c r="M373" s="278"/>
    </row>
    <row r="374" spans="2:13" s="95" customFormat="1">
      <c r="B374" s="94"/>
      <c r="C374" s="94"/>
      <c r="D374" s="94"/>
      <c r="E374" s="94"/>
      <c r="F374" s="94"/>
      <c r="G374" s="94"/>
      <c r="H374" s="94"/>
      <c r="I374" s="94"/>
      <c r="J374" s="94"/>
      <c r="K374" s="94"/>
      <c r="L374" s="97"/>
      <c r="M374" s="278"/>
    </row>
    <row r="375" spans="2:13" s="95" customFormat="1">
      <c r="B375" s="94"/>
      <c r="C375" s="94"/>
      <c r="D375" s="94"/>
      <c r="E375" s="94"/>
      <c r="F375" s="94"/>
      <c r="G375" s="94"/>
      <c r="H375" s="94"/>
      <c r="I375" s="94"/>
      <c r="J375" s="94"/>
      <c r="K375" s="94"/>
      <c r="L375" s="97"/>
      <c r="M375" s="278"/>
    </row>
    <row r="376" spans="2:13" s="95" customFormat="1">
      <c r="B376" s="94"/>
      <c r="C376" s="94"/>
      <c r="D376" s="94"/>
      <c r="E376" s="94"/>
      <c r="F376" s="94"/>
      <c r="G376" s="94"/>
      <c r="H376" s="94"/>
      <c r="I376" s="94"/>
      <c r="J376" s="94"/>
      <c r="K376" s="94"/>
      <c r="L376" s="97"/>
      <c r="M376" s="278"/>
    </row>
    <row r="377" spans="2:13" s="95" customFormat="1">
      <c r="B377" s="94"/>
      <c r="C377" s="94"/>
      <c r="D377" s="94"/>
      <c r="E377" s="94"/>
      <c r="F377" s="94"/>
      <c r="G377" s="94"/>
      <c r="H377" s="94"/>
      <c r="I377" s="94"/>
      <c r="J377" s="94"/>
      <c r="K377" s="94"/>
      <c r="L377" s="97"/>
      <c r="M377" s="278"/>
    </row>
    <row r="378" spans="2:13" s="95" customFormat="1">
      <c r="B378" s="94"/>
      <c r="C378" s="94"/>
      <c r="D378" s="94"/>
      <c r="E378" s="94"/>
      <c r="F378" s="94"/>
      <c r="G378" s="94"/>
      <c r="H378" s="94"/>
      <c r="I378" s="94"/>
      <c r="J378" s="94"/>
      <c r="K378" s="94"/>
      <c r="L378" s="97"/>
      <c r="M378" s="278"/>
    </row>
    <row r="379" spans="2:13" s="95" customFormat="1">
      <c r="B379" s="94"/>
      <c r="C379" s="94"/>
      <c r="D379" s="94"/>
      <c r="E379" s="94"/>
      <c r="F379" s="94"/>
      <c r="G379" s="94"/>
      <c r="H379" s="94"/>
      <c r="I379" s="94"/>
      <c r="J379" s="94"/>
      <c r="K379" s="94"/>
      <c r="L379" s="97"/>
      <c r="M379" s="278"/>
    </row>
    <row r="380" spans="2:13" s="95" customFormat="1">
      <c r="B380" s="94"/>
      <c r="C380" s="94"/>
      <c r="D380" s="94"/>
      <c r="E380" s="94"/>
      <c r="F380" s="94"/>
      <c r="G380" s="94"/>
      <c r="H380" s="94"/>
      <c r="I380" s="94"/>
      <c r="J380" s="94"/>
      <c r="K380" s="94"/>
      <c r="L380" s="97"/>
      <c r="M380" s="278"/>
    </row>
    <row r="381" spans="2:13" s="95" customFormat="1">
      <c r="B381" s="94"/>
      <c r="C381" s="94"/>
      <c r="D381" s="94"/>
      <c r="E381" s="94"/>
      <c r="F381" s="94"/>
      <c r="G381" s="94"/>
      <c r="H381" s="94"/>
      <c r="I381" s="94"/>
      <c r="J381" s="94"/>
      <c r="K381" s="94"/>
      <c r="L381" s="97"/>
      <c r="M381" s="278"/>
    </row>
    <row r="382" spans="2:13" s="95" customFormat="1">
      <c r="B382" s="94"/>
      <c r="C382" s="94"/>
      <c r="D382" s="94"/>
      <c r="E382" s="94"/>
      <c r="F382" s="94"/>
      <c r="G382" s="94"/>
      <c r="H382" s="94"/>
      <c r="I382" s="94"/>
      <c r="J382" s="94"/>
      <c r="K382" s="94"/>
      <c r="L382" s="97"/>
      <c r="M382" s="278"/>
    </row>
    <row r="383" spans="2:13" s="95" customFormat="1">
      <c r="B383" s="94"/>
      <c r="C383" s="94"/>
      <c r="D383" s="94"/>
      <c r="E383" s="94"/>
      <c r="F383" s="94"/>
      <c r="G383" s="94"/>
      <c r="H383" s="94"/>
      <c r="I383" s="94"/>
      <c r="J383" s="94"/>
      <c r="K383" s="94"/>
      <c r="L383" s="97"/>
      <c r="M383" s="278"/>
    </row>
    <row r="384" spans="2:13" s="95" customFormat="1">
      <c r="B384" s="94"/>
      <c r="C384" s="94"/>
      <c r="D384" s="94"/>
      <c r="E384" s="94"/>
      <c r="F384" s="94"/>
      <c r="G384" s="94"/>
      <c r="H384" s="94"/>
      <c r="I384" s="94"/>
      <c r="J384" s="94"/>
      <c r="K384" s="94"/>
      <c r="L384" s="97"/>
      <c r="M384" s="278"/>
    </row>
    <row r="385" spans="2:13" s="95" customFormat="1">
      <c r="B385" s="94"/>
      <c r="C385" s="94"/>
      <c r="D385" s="94"/>
      <c r="E385" s="94"/>
      <c r="F385" s="94"/>
      <c r="G385" s="94"/>
      <c r="H385" s="94"/>
      <c r="I385" s="94"/>
      <c r="J385" s="94"/>
      <c r="K385" s="94"/>
      <c r="L385" s="97"/>
      <c r="M385" s="278"/>
    </row>
    <row r="386" spans="2:13" s="95" customFormat="1">
      <c r="B386" s="94"/>
      <c r="C386" s="94"/>
      <c r="D386" s="94"/>
      <c r="E386" s="94"/>
      <c r="F386" s="94"/>
      <c r="G386" s="94"/>
      <c r="H386" s="94"/>
      <c r="I386" s="94"/>
      <c r="J386" s="94"/>
      <c r="K386" s="94"/>
      <c r="L386" s="97"/>
      <c r="M386" s="278"/>
    </row>
    <row r="387" spans="2:13" s="95" customFormat="1">
      <c r="B387" s="94"/>
      <c r="C387" s="94"/>
      <c r="D387" s="94"/>
      <c r="E387" s="94"/>
      <c r="F387" s="94"/>
      <c r="G387" s="94"/>
      <c r="H387" s="94"/>
      <c r="I387" s="94"/>
      <c r="J387" s="94"/>
      <c r="K387" s="94"/>
      <c r="L387" s="97"/>
      <c r="M387" s="278"/>
    </row>
    <row r="388" spans="2:13" s="95" customFormat="1">
      <c r="B388" s="94"/>
      <c r="C388" s="94"/>
      <c r="D388" s="94"/>
      <c r="E388" s="94"/>
      <c r="F388" s="94"/>
      <c r="G388" s="94"/>
      <c r="H388" s="94"/>
      <c r="I388" s="94"/>
      <c r="J388" s="94"/>
      <c r="K388" s="94"/>
      <c r="L388" s="97"/>
      <c r="M388" s="278"/>
    </row>
    <row r="389" spans="2:13" s="95" customFormat="1">
      <c r="B389" s="94"/>
      <c r="C389" s="94"/>
      <c r="D389" s="94"/>
      <c r="E389" s="94"/>
      <c r="F389" s="94"/>
      <c r="G389" s="94"/>
      <c r="H389" s="94"/>
      <c r="I389" s="94"/>
      <c r="J389" s="94"/>
      <c r="K389" s="94"/>
      <c r="L389" s="97"/>
      <c r="M389" s="278"/>
    </row>
    <row r="390" spans="2:13" s="95" customFormat="1">
      <c r="B390" s="94"/>
      <c r="C390" s="94"/>
      <c r="D390" s="94"/>
      <c r="E390" s="94"/>
      <c r="F390" s="94"/>
      <c r="G390" s="94"/>
      <c r="H390" s="94"/>
      <c r="I390" s="94"/>
      <c r="J390" s="94"/>
      <c r="K390" s="94"/>
      <c r="L390" s="97"/>
      <c r="M390" s="278"/>
    </row>
    <row r="391" spans="2:13" s="95" customFormat="1">
      <c r="B391" s="94"/>
      <c r="C391" s="94"/>
      <c r="D391" s="94"/>
      <c r="E391" s="94"/>
      <c r="F391" s="94"/>
      <c r="G391" s="94"/>
      <c r="H391" s="94"/>
      <c r="I391" s="94"/>
      <c r="J391" s="94"/>
      <c r="K391" s="94"/>
      <c r="L391" s="97"/>
      <c r="M391" s="278"/>
    </row>
    <row r="392" spans="2:13" s="95" customFormat="1">
      <c r="B392" s="94"/>
      <c r="C392" s="94"/>
      <c r="D392" s="94"/>
      <c r="E392" s="94"/>
      <c r="F392" s="94"/>
      <c r="G392" s="94"/>
      <c r="H392" s="94"/>
      <c r="I392" s="94"/>
      <c r="J392" s="94"/>
      <c r="K392" s="94"/>
      <c r="L392" s="97"/>
      <c r="M392" s="278"/>
    </row>
    <row r="393" spans="2:13" s="95" customFormat="1">
      <c r="B393" s="94"/>
      <c r="C393" s="94"/>
      <c r="D393" s="94"/>
      <c r="E393" s="94"/>
      <c r="F393" s="94"/>
      <c r="G393" s="94"/>
      <c r="H393" s="94"/>
      <c r="I393" s="94"/>
      <c r="J393" s="94"/>
      <c r="K393" s="94"/>
      <c r="L393" s="97"/>
      <c r="M393" s="278"/>
    </row>
    <row r="394" spans="2:13" s="95" customFormat="1">
      <c r="B394" s="94"/>
      <c r="C394" s="94"/>
      <c r="D394" s="94"/>
      <c r="E394" s="94"/>
      <c r="F394" s="94"/>
      <c r="G394" s="94"/>
      <c r="H394" s="94"/>
      <c r="I394" s="94"/>
      <c r="J394" s="94"/>
      <c r="K394" s="94"/>
      <c r="L394" s="97"/>
      <c r="M394" s="278"/>
    </row>
    <row r="395" spans="2:13" s="95" customFormat="1">
      <c r="B395" s="94"/>
      <c r="C395" s="94"/>
      <c r="D395" s="94"/>
      <c r="E395" s="94"/>
      <c r="F395" s="94"/>
      <c r="G395" s="94"/>
      <c r="H395" s="94"/>
      <c r="I395" s="94"/>
      <c r="J395" s="94"/>
      <c r="K395" s="94"/>
      <c r="L395" s="97"/>
      <c r="M395" s="278"/>
    </row>
    <row r="396" spans="2:13" s="95" customFormat="1">
      <c r="B396" s="94"/>
      <c r="C396" s="94"/>
      <c r="D396" s="94"/>
      <c r="E396" s="94"/>
      <c r="F396" s="94"/>
      <c r="G396" s="94"/>
      <c r="H396" s="94"/>
      <c r="I396" s="94"/>
      <c r="J396" s="94"/>
      <c r="K396" s="94"/>
      <c r="L396" s="97"/>
      <c r="M396" s="278"/>
    </row>
    <row r="397" spans="2:13" s="95" customFormat="1">
      <c r="B397" s="94"/>
      <c r="C397" s="94"/>
      <c r="D397" s="94"/>
      <c r="E397" s="94"/>
      <c r="F397" s="94"/>
      <c r="G397" s="94"/>
      <c r="H397" s="94"/>
      <c r="I397" s="94"/>
      <c r="J397" s="94"/>
      <c r="K397" s="94"/>
      <c r="L397" s="97"/>
      <c r="M397" s="278"/>
    </row>
    <row r="398" spans="2:13" s="95" customFormat="1">
      <c r="B398" s="94"/>
      <c r="C398" s="94"/>
      <c r="D398" s="94"/>
      <c r="E398" s="94"/>
      <c r="F398" s="94"/>
      <c r="G398" s="94"/>
      <c r="H398" s="94"/>
      <c r="I398" s="94"/>
      <c r="J398" s="94"/>
      <c r="K398" s="94"/>
      <c r="L398" s="97"/>
      <c r="M398" s="278"/>
    </row>
    <row r="399" spans="2:13" s="95" customFormat="1">
      <c r="B399" s="94"/>
      <c r="C399" s="94"/>
      <c r="D399" s="94"/>
      <c r="E399" s="94"/>
      <c r="F399" s="94"/>
      <c r="G399" s="94"/>
      <c r="H399" s="94"/>
      <c r="I399" s="94"/>
      <c r="J399" s="94"/>
      <c r="K399" s="94"/>
      <c r="L399" s="97"/>
      <c r="M399" s="278"/>
    </row>
    <row r="400" spans="2:13" s="95" customFormat="1">
      <c r="B400" s="94"/>
      <c r="C400" s="94"/>
      <c r="D400" s="94"/>
      <c r="E400" s="94"/>
      <c r="F400" s="94"/>
      <c r="G400" s="94"/>
      <c r="H400" s="94"/>
      <c r="I400" s="94"/>
      <c r="J400" s="94"/>
      <c r="K400" s="94"/>
      <c r="L400" s="97"/>
      <c r="M400" s="278"/>
    </row>
    <row r="401" spans="2:13" s="95" customFormat="1">
      <c r="B401" s="94"/>
      <c r="C401" s="94"/>
      <c r="D401" s="94"/>
      <c r="E401" s="94"/>
      <c r="F401" s="94"/>
      <c r="G401" s="94"/>
      <c r="H401" s="94"/>
      <c r="I401" s="94"/>
      <c r="J401" s="94"/>
      <c r="K401" s="94"/>
      <c r="L401" s="97"/>
      <c r="M401" s="278"/>
    </row>
    <row r="402" spans="2:13" s="95" customFormat="1">
      <c r="B402" s="94"/>
      <c r="C402" s="94"/>
      <c r="D402" s="94"/>
      <c r="E402" s="94"/>
      <c r="F402" s="94"/>
      <c r="G402" s="94"/>
      <c r="H402" s="94"/>
      <c r="I402" s="94"/>
      <c r="J402" s="94"/>
      <c r="K402" s="94"/>
      <c r="L402" s="97"/>
      <c r="M402" s="278"/>
    </row>
    <row r="403" spans="2:13" s="95" customFormat="1">
      <c r="B403" s="94"/>
      <c r="C403" s="94"/>
      <c r="D403" s="94"/>
      <c r="E403" s="94"/>
      <c r="F403" s="94"/>
      <c r="G403" s="94"/>
      <c r="H403" s="94"/>
      <c r="I403" s="94"/>
      <c r="J403" s="94"/>
      <c r="K403" s="94"/>
      <c r="L403" s="97"/>
      <c r="M403" s="278"/>
    </row>
    <row r="404" spans="2:13" s="95" customFormat="1">
      <c r="B404" s="94"/>
      <c r="C404" s="94"/>
      <c r="D404" s="94"/>
      <c r="E404" s="94"/>
      <c r="F404" s="94"/>
      <c r="G404" s="94"/>
      <c r="H404" s="94"/>
      <c r="I404" s="94"/>
      <c r="J404" s="94"/>
      <c r="K404" s="94"/>
      <c r="L404" s="97"/>
      <c r="M404" s="278"/>
    </row>
    <row r="405" spans="2:13" s="95" customFormat="1">
      <c r="B405" s="94"/>
      <c r="C405" s="94"/>
      <c r="D405" s="94"/>
      <c r="E405" s="94"/>
      <c r="F405" s="94"/>
      <c r="G405" s="94"/>
      <c r="H405" s="94"/>
      <c r="I405" s="94"/>
      <c r="J405" s="94"/>
      <c r="K405" s="94"/>
      <c r="L405" s="97"/>
      <c r="M405" s="278"/>
    </row>
    <row r="406" spans="2:13" s="95" customFormat="1">
      <c r="B406" s="94"/>
      <c r="C406" s="94"/>
      <c r="D406" s="94"/>
      <c r="E406" s="94"/>
      <c r="F406" s="94"/>
      <c r="G406" s="94"/>
      <c r="H406" s="94"/>
      <c r="I406" s="94"/>
      <c r="J406" s="94"/>
      <c r="K406" s="94"/>
      <c r="L406" s="97"/>
      <c r="M406" s="278"/>
    </row>
    <row r="407" spans="2:13" s="95" customFormat="1">
      <c r="B407" s="94"/>
      <c r="C407" s="94"/>
      <c r="D407" s="94"/>
      <c r="E407" s="94"/>
      <c r="F407" s="94"/>
      <c r="G407" s="94"/>
      <c r="H407" s="94"/>
      <c r="I407" s="94"/>
      <c r="J407" s="94"/>
      <c r="K407" s="94"/>
      <c r="L407" s="97"/>
      <c r="M407" s="278"/>
    </row>
    <row r="408" spans="2:13" s="95" customFormat="1">
      <c r="B408" s="94"/>
      <c r="C408" s="94"/>
      <c r="D408" s="94"/>
      <c r="E408" s="94"/>
      <c r="F408" s="94"/>
      <c r="G408" s="94"/>
      <c r="H408" s="94"/>
      <c r="I408" s="94"/>
      <c r="J408" s="94"/>
      <c r="K408" s="94"/>
      <c r="L408" s="97"/>
      <c r="M408" s="278"/>
    </row>
    <row r="409" spans="2:13" s="95" customFormat="1">
      <c r="B409" s="94"/>
      <c r="C409" s="94"/>
      <c r="D409" s="94"/>
      <c r="E409" s="94"/>
      <c r="F409" s="94"/>
      <c r="G409" s="94"/>
      <c r="H409" s="94"/>
      <c r="I409" s="94"/>
      <c r="J409" s="94"/>
      <c r="K409" s="94"/>
      <c r="L409" s="97"/>
      <c r="M409" s="278"/>
    </row>
    <row r="410" spans="2:13" s="95" customFormat="1">
      <c r="B410" s="94"/>
      <c r="C410" s="94"/>
      <c r="D410" s="94"/>
      <c r="E410" s="94"/>
      <c r="F410" s="94"/>
      <c r="G410" s="94"/>
      <c r="H410" s="94"/>
      <c r="I410" s="94"/>
      <c r="J410" s="94"/>
      <c r="K410" s="94"/>
      <c r="L410" s="97"/>
      <c r="M410" s="278"/>
    </row>
    <row r="411" spans="2:13" s="95" customFormat="1">
      <c r="B411" s="94"/>
      <c r="C411" s="94"/>
      <c r="D411" s="94"/>
      <c r="E411" s="94"/>
      <c r="F411" s="94"/>
      <c r="G411" s="94"/>
      <c r="H411" s="94"/>
      <c r="I411" s="94"/>
      <c r="J411" s="94"/>
      <c r="K411" s="94"/>
      <c r="L411" s="97"/>
      <c r="M411" s="278"/>
    </row>
    <row r="412" spans="2:13" s="95" customFormat="1">
      <c r="B412" s="94"/>
      <c r="C412" s="94"/>
      <c r="D412" s="94"/>
      <c r="E412" s="94"/>
      <c r="F412" s="94"/>
      <c r="G412" s="94"/>
      <c r="H412" s="94"/>
      <c r="I412" s="94"/>
      <c r="J412" s="94"/>
      <c r="K412" s="94"/>
      <c r="L412" s="97"/>
      <c r="M412" s="278"/>
    </row>
    <row r="413" spans="2:13" s="95" customFormat="1">
      <c r="B413" s="94"/>
      <c r="C413" s="94"/>
      <c r="D413" s="94"/>
      <c r="E413" s="94"/>
      <c r="F413" s="94"/>
      <c r="G413" s="94"/>
      <c r="H413" s="94"/>
      <c r="I413" s="94"/>
      <c r="J413" s="94"/>
      <c r="K413" s="94"/>
      <c r="L413" s="97"/>
      <c r="M413" s="278"/>
    </row>
    <row r="414" spans="2:13" s="95" customFormat="1">
      <c r="B414" s="94"/>
      <c r="C414" s="94"/>
      <c r="D414" s="94"/>
      <c r="E414" s="94"/>
      <c r="F414" s="94"/>
      <c r="G414" s="94"/>
      <c r="H414" s="94"/>
      <c r="I414" s="94"/>
      <c r="J414" s="94"/>
      <c r="K414" s="94"/>
      <c r="L414" s="97"/>
      <c r="M414" s="278"/>
    </row>
    <row r="415" spans="2:13" s="95" customFormat="1">
      <c r="B415" s="94"/>
      <c r="C415" s="94"/>
      <c r="D415" s="94"/>
      <c r="E415" s="94"/>
      <c r="F415" s="94"/>
      <c r="G415" s="94"/>
      <c r="H415" s="94"/>
      <c r="I415" s="94"/>
      <c r="J415" s="94"/>
      <c r="K415" s="94"/>
      <c r="L415" s="97"/>
      <c r="M415" s="278"/>
    </row>
    <row r="416" spans="2:13" s="95" customFormat="1">
      <c r="B416" s="94"/>
      <c r="C416" s="94"/>
      <c r="D416" s="94"/>
      <c r="E416" s="94"/>
      <c r="F416" s="94"/>
      <c r="G416" s="94"/>
      <c r="H416" s="94"/>
      <c r="I416" s="94"/>
      <c r="J416" s="94"/>
      <c r="K416" s="94"/>
      <c r="L416" s="97"/>
      <c r="M416" s="278"/>
    </row>
    <row r="417" spans="2:13" s="95" customFormat="1">
      <c r="B417" s="94"/>
      <c r="C417" s="94"/>
      <c r="D417" s="94"/>
      <c r="E417" s="94"/>
      <c r="F417" s="94"/>
      <c r="G417" s="94"/>
      <c r="H417" s="94"/>
      <c r="I417" s="94"/>
      <c r="J417" s="94"/>
      <c r="K417" s="94"/>
      <c r="L417" s="97"/>
      <c r="M417" s="278"/>
    </row>
    <row r="418" spans="2:13" s="95" customFormat="1">
      <c r="B418" s="94"/>
      <c r="C418" s="94"/>
      <c r="D418" s="94"/>
      <c r="E418" s="94"/>
      <c r="F418" s="94"/>
      <c r="G418" s="94"/>
      <c r="H418" s="94"/>
      <c r="I418" s="94"/>
      <c r="J418" s="94"/>
      <c r="K418" s="94"/>
      <c r="L418" s="97"/>
      <c r="M418" s="278"/>
    </row>
    <row r="419" spans="2:13" s="95" customFormat="1">
      <c r="B419" s="94"/>
      <c r="C419" s="94"/>
      <c r="D419" s="94"/>
      <c r="E419" s="94"/>
      <c r="F419" s="94"/>
      <c r="G419" s="94"/>
      <c r="H419" s="94"/>
      <c r="I419" s="94"/>
      <c r="J419" s="94"/>
      <c r="K419" s="94"/>
      <c r="L419" s="97"/>
      <c r="M419" s="278"/>
    </row>
    <row r="420" spans="2:13" s="95" customFormat="1">
      <c r="B420" s="94"/>
      <c r="C420" s="94"/>
      <c r="D420" s="94"/>
      <c r="E420" s="94"/>
      <c r="F420" s="94"/>
      <c r="G420" s="94"/>
      <c r="H420" s="94"/>
      <c r="I420" s="94"/>
      <c r="J420" s="94"/>
      <c r="K420" s="94"/>
      <c r="L420" s="97"/>
      <c r="M420" s="278"/>
    </row>
    <row r="421" spans="2:13" s="95" customFormat="1">
      <c r="B421" s="94"/>
      <c r="C421" s="94"/>
      <c r="D421" s="94"/>
      <c r="E421" s="94"/>
      <c r="F421" s="94"/>
      <c r="G421" s="94"/>
      <c r="H421" s="94"/>
      <c r="I421" s="94"/>
      <c r="J421" s="94"/>
      <c r="K421" s="94"/>
      <c r="L421" s="97"/>
      <c r="M421" s="278"/>
    </row>
    <row r="422" spans="2:13" s="95" customFormat="1">
      <c r="B422" s="94"/>
      <c r="C422" s="94"/>
      <c r="D422" s="94"/>
      <c r="E422" s="94"/>
      <c r="F422" s="94"/>
      <c r="G422" s="94"/>
      <c r="H422" s="94"/>
      <c r="I422" s="94"/>
      <c r="J422" s="94"/>
      <c r="K422" s="94"/>
      <c r="L422" s="97"/>
      <c r="M422" s="278"/>
    </row>
    <row r="423" spans="2:13" s="95" customFormat="1">
      <c r="B423" s="94"/>
      <c r="C423" s="94"/>
      <c r="D423" s="94"/>
      <c r="E423" s="94"/>
      <c r="F423" s="94"/>
      <c r="G423" s="94"/>
      <c r="H423" s="94"/>
      <c r="I423" s="94"/>
      <c r="J423" s="94"/>
      <c r="K423" s="94"/>
      <c r="L423" s="97"/>
      <c r="M423" s="278"/>
    </row>
    <row r="424" spans="2:13" s="95" customFormat="1">
      <c r="B424" s="94"/>
      <c r="C424" s="94"/>
      <c r="D424" s="94"/>
      <c r="E424" s="94"/>
      <c r="F424" s="94"/>
      <c r="G424" s="94"/>
      <c r="H424" s="94"/>
      <c r="I424" s="94"/>
      <c r="J424" s="94"/>
      <c r="K424" s="94"/>
      <c r="L424" s="97"/>
      <c r="M424" s="278"/>
    </row>
    <row r="425" spans="2:13" s="95" customFormat="1">
      <c r="B425" s="94"/>
      <c r="C425" s="94"/>
      <c r="D425" s="94"/>
      <c r="E425" s="94"/>
      <c r="F425" s="94"/>
      <c r="G425" s="94"/>
      <c r="H425" s="94"/>
      <c r="I425" s="94"/>
      <c r="J425" s="94"/>
      <c r="K425" s="94"/>
      <c r="L425" s="97"/>
      <c r="M425" s="278"/>
    </row>
    <row r="426" spans="2:13" s="95" customFormat="1">
      <c r="B426" s="94"/>
      <c r="C426" s="94"/>
      <c r="D426" s="94"/>
      <c r="E426" s="94"/>
      <c r="F426" s="94"/>
      <c r="G426" s="94"/>
      <c r="H426" s="94"/>
      <c r="I426" s="94"/>
      <c r="J426" s="94"/>
      <c r="K426" s="94"/>
      <c r="L426" s="97"/>
      <c r="M426" s="278"/>
    </row>
    <row r="427" spans="2:13" s="95" customFormat="1">
      <c r="B427" s="94"/>
      <c r="C427" s="94"/>
      <c r="D427" s="94"/>
      <c r="E427" s="94"/>
      <c r="F427" s="94"/>
      <c r="G427" s="94"/>
      <c r="H427" s="94"/>
      <c r="I427" s="94"/>
      <c r="J427" s="94"/>
      <c r="K427" s="94"/>
      <c r="L427" s="97"/>
      <c r="M427" s="278"/>
    </row>
    <row r="428" spans="2:13" s="95" customFormat="1">
      <c r="B428" s="94"/>
      <c r="C428" s="94"/>
      <c r="D428" s="94"/>
      <c r="E428" s="94"/>
      <c r="F428" s="94"/>
      <c r="G428" s="94"/>
      <c r="H428" s="94"/>
      <c r="I428" s="94"/>
      <c r="J428" s="94"/>
      <c r="K428" s="94"/>
      <c r="L428" s="97"/>
      <c r="M428" s="278"/>
    </row>
    <row r="429" spans="2:13" s="95" customFormat="1">
      <c r="B429" s="94"/>
      <c r="C429" s="94"/>
      <c r="D429" s="94"/>
      <c r="E429" s="94"/>
      <c r="F429" s="94"/>
      <c r="G429" s="94"/>
      <c r="H429" s="94"/>
      <c r="I429" s="94"/>
      <c r="J429" s="94"/>
      <c r="K429" s="94"/>
      <c r="L429" s="97"/>
      <c r="M429" s="278"/>
    </row>
    <row r="430" spans="2:13" s="95" customFormat="1">
      <c r="B430" s="94"/>
      <c r="C430" s="94"/>
      <c r="D430" s="94"/>
      <c r="E430" s="94"/>
      <c r="F430" s="94"/>
      <c r="G430" s="94"/>
      <c r="H430" s="94"/>
      <c r="I430" s="94"/>
      <c r="J430" s="94"/>
      <c r="K430" s="94"/>
      <c r="L430" s="97"/>
      <c r="M430" s="278"/>
    </row>
    <row r="431" spans="2:13" s="95" customFormat="1">
      <c r="B431" s="94"/>
      <c r="C431" s="94"/>
      <c r="D431" s="94"/>
      <c r="E431" s="94"/>
      <c r="F431" s="94"/>
      <c r="G431" s="94"/>
      <c r="H431" s="94"/>
      <c r="I431" s="94"/>
      <c r="J431" s="94"/>
      <c r="K431" s="94"/>
      <c r="L431" s="97"/>
      <c r="M431" s="278"/>
    </row>
    <row r="432" spans="2:13" s="95" customFormat="1">
      <c r="B432" s="94"/>
      <c r="C432" s="94"/>
      <c r="D432" s="94"/>
      <c r="E432" s="94"/>
      <c r="F432" s="94"/>
      <c r="G432" s="94"/>
      <c r="H432" s="94"/>
      <c r="I432" s="94"/>
      <c r="J432" s="94"/>
      <c r="K432" s="94"/>
      <c r="L432" s="97"/>
      <c r="M432" s="278"/>
    </row>
    <row r="433" spans="2:13" s="95" customFormat="1">
      <c r="B433" s="94"/>
      <c r="C433" s="94"/>
      <c r="D433" s="94"/>
      <c r="E433" s="94"/>
      <c r="F433" s="94"/>
      <c r="G433" s="94"/>
      <c r="H433" s="94"/>
      <c r="I433" s="94"/>
      <c r="J433" s="94"/>
      <c r="K433" s="94"/>
      <c r="L433" s="97"/>
      <c r="M433" s="278"/>
    </row>
    <row r="434" spans="2:13" s="95" customFormat="1">
      <c r="B434" s="94"/>
      <c r="C434" s="94"/>
      <c r="D434" s="94"/>
      <c r="E434" s="94"/>
      <c r="F434" s="94"/>
      <c r="G434" s="94"/>
      <c r="H434" s="94"/>
      <c r="I434" s="94"/>
      <c r="J434" s="94"/>
      <c r="K434" s="94"/>
      <c r="L434" s="97"/>
      <c r="M434" s="278"/>
    </row>
    <row r="435" spans="2:13" s="95" customFormat="1">
      <c r="B435" s="94"/>
      <c r="C435" s="94"/>
      <c r="D435" s="94"/>
      <c r="E435" s="94"/>
      <c r="F435" s="94"/>
      <c r="G435" s="94"/>
      <c r="H435" s="94"/>
      <c r="I435" s="94"/>
      <c r="J435" s="94"/>
      <c r="K435" s="94"/>
      <c r="L435" s="97"/>
      <c r="M435" s="278"/>
    </row>
    <row r="436" spans="2:13" s="95" customFormat="1">
      <c r="B436" s="94"/>
      <c r="C436" s="94"/>
      <c r="D436" s="94"/>
      <c r="E436" s="94"/>
      <c r="F436" s="94"/>
      <c r="G436" s="94"/>
      <c r="H436" s="94"/>
      <c r="I436" s="94"/>
      <c r="J436" s="94"/>
      <c r="K436" s="94"/>
      <c r="L436" s="97"/>
      <c r="M436" s="278"/>
    </row>
    <row r="437" spans="2:13" s="95" customFormat="1">
      <c r="B437" s="94"/>
      <c r="C437" s="94"/>
      <c r="D437" s="94"/>
      <c r="E437" s="94"/>
      <c r="F437" s="94"/>
      <c r="G437" s="94"/>
      <c r="H437" s="94"/>
      <c r="I437" s="94"/>
      <c r="J437" s="94"/>
      <c r="K437" s="94"/>
      <c r="L437" s="97"/>
      <c r="M437" s="278"/>
    </row>
    <row r="438" spans="2:13" s="95" customFormat="1">
      <c r="B438" s="94"/>
      <c r="C438" s="94"/>
      <c r="D438" s="94"/>
      <c r="E438" s="94"/>
      <c r="F438" s="94"/>
      <c r="G438" s="94"/>
      <c r="H438" s="94"/>
      <c r="I438" s="94"/>
      <c r="J438" s="94"/>
      <c r="K438" s="94"/>
      <c r="L438" s="97"/>
      <c r="M438" s="278"/>
    </row>
    <row r="439" spans="2:13" s="95" customFormat="1">
      <c r="B439" s="94"/>
      <c r="C439" s="94"/>
      <c r="D439" s="94"/>
      <c r="E439" s="94"/>
      <c r="F439" s="94"/>
      <c r="G439" s="94"/>
      <c r="H439" s="94"/>
      <c r="I439" s="94"/>
      <c r="J439" s="94"/>
      <c r="K439" s="94"/>
      <c r="L439" s="97"/>
      <c r="M439" s="278"/>
    </row>
    <row r="440" spans="2:13" s="95" customFormat="1">
      <c r="B440" s="94"/>
      <c r="C440" s="94"/>
      <c r="D440" s="94"/>
      <c r="E440" s="94"/>
      <c r="F440" s="94"/>
      <c r="G440" s="94"/>
      <c r="H440" s="94"/>
      <c r="I440" s="94"/>
      <c r="J440" s="94"/>
      <c r="K440" s="94"/>
      <c r="L440" s="97"/>
      <c r="M440" s="278"/>
    </row>
    <row r="441" spans="2:13" s="95" customFormat="1">
      <c r="B441" s="94"/>
      <c r="C441" s="94"/>
      <c r="D441" s="94"/>
      <c r="E441" s="94"/>
      <c r="F441" s="94"/>
      <c r="G441" s="94"/>
      <c r="H441" s="94"/>
      <c r="I441" s="94"/>
      <c r="J441" s="94"/>
      <c r="K441" s="94"/>
      <c r="L441" s="97"/>
      <c r="M441" s="278"/>
    </row>
    <row r="442" spans="2:13" s="95" customFormat="1">
      <c r="B442" s="94"/>
      <c r="C442" s="94"/>
      <c r="D442" s="94"/>
      <c r="E442" s="94"/>
      <c r="F442" s="94"/>
      <c r="G442" s="94"/>
      <c r="H442" s="94"/>
      <c r="I442" s="94"/>
      <c r="J442" s="94"/>
      <c r="K442" s="94"/>
      <c r="L442" s="97"/>
      <c r="M442" s="278"/>
    </row>
    <row r="443" spans="2:13" s="95" customFormat="1">
      <c r="B443" s="94"/>
      <c r="C443" s="94"/>
      <c r="D443" s="94"/>
      <c r="E443" s="94"/>
      <c r="F443" s="94"/>
      <c r="G443" s="94"/>
      <c r="H443" s="94"/>
      <c r="I443" s="94"/>
      <c r="J443" s="94"/>
      <c r="K443" s="94"/>
      <c r="L443" s="97"/>
      <c r="M443" s="278"/>
    </row>
    <row r="444" spans="2:13" s="95" customFormat="1">
      <c r="B444" s="94"/>
      <c r="C444" s="94"/>
      <c r="D444" s="94"/>
      <c r="E444" s="94"/>
      <c r="F444" s="94"/>
      <c r="G444" s="94"/>
      <c r="H444" s="94"/>
      <c r="I444" s="94"/>
      <c r="J444" s="94"/>
      <c r="K444" s="94"/>
      <c r="L444" s="97"/>
      <c r="M444" s="278"/>
    </row>
    <row r="445" spans="2:13" s="95" customFormat="1">
      <c r="B445" s="94"/>
      <c r="C445" s="94"/>
      <c r="D445" s="94"/>
      <c r="E445" s="94"/>
      <c r="F445" s="94"/>
      <c r="G445" s="94"/>
      <c r="H445" s="94"/>
      <c r="I445" s="94"/>
      <c r="J445" s="94"/>
      <c r="K445" s="94"/>
      <c r="L445" s="97"/>
      <c r="M445" s="278"/>
    </row>
    <row r="446" spans="2:13" s="95" customFormat="1">
      <c r="B446" s="94"/>
      <c r="C446" s="94"/>
      <c r="D446" s="94"/>
      <c r="E446" s="94"/>
      <c r="F446" s="94"/>
      <c r="G446" s="94"/>
      <c r="H446" s="94"/>
      <c r="I446" s="94"/>
      <c r="J446" s="94"/>
      <c r="K446" s="94"/>
      <c r="L446" s="97"/>
      <c r="M446" s="278"/>
    </row>
    <row r="447" spans="2:13" s="95" customFormat="1">
      <c r="B447" s="94"/>
      <c r="C447" s="94"/>
      <c r="D447" s="94"/>
      <c r="E447" s="94"/>
      <c r="F447" s="94"/>
      <c r="G447" s="94"/>
      <c r="H447" s="94"/>
      <c r="I447" s="94"/>
      <c r="J447" s="94"/>
      <c r="K447" s="94"/>
      <c r="L447" s="97"/>
      <c r="M447" s="278"/>
    </row>
    <row r="448" spans="2:13" s="95" customFormat="1">
      <c r="B448" s="94"/>
      <c r="C448" s="94"/>
      <c r="D448" s="94"/>
      <c r="E448" s="94"/>
      <c r="F448" s="94"/>
      <c r="G448" s="94"/>
      <c r="H448" s="94"/>
      <c r="I448" s="94"/>
      <c r="J448" s="94"/>
      <c r="K448" s="94"/>
      <c r="L448" s="97"/>
      <c r="M448" s="278"/>
    </row>
    <row r="449" spans="2:13" s="95" customFormat="1">
      <c r="B449" s="94"/>
      <c r="C449" s="94"/>
      <c r="D449" s="94"/>
      <c r="E449" s="94"/>
      <c r="F449" s="94"/>
      <c r="G449" s="94"/>
      <c r="H449" s="94"/>
      <c r="I449" s="94"/>
      <c r="J449" s="94"/>
      <c r="K449" s="94"/>
      <c r="L449" s="97"/>
      <c r="M449" s="278"/>
    </row>
    <row r="450" spans="2:13" s="95" customFormat="1">
      <c r="B450" s="94"/>
      <c r="C450" s="94"/>
      <c r="D450" s="94"/>
      <c r="E450" s="94"/>
      <c r="F450" s="94"/>
      <c r="G450" s="94"/>
      <c r="H450" s="94"/>
      <c r="I450" s="94"/>
      <c r="J450" s="94"/>
      <c r="K450" s="94"/>
      <c r="L450" s="97"/>
      <c r="M450" s="278"/>
    </row>
    <row r="451" spans="2:13" s="95" customFormat="1">
      <c r="B451" s="94"/>
      <c r="C451" s="94"/>
      <c r="D451" s="94"/>
      <c r="E451" s="94"/>
      <c r="F451" s="94"/>
      <c r="G451" s="94"/>
      <c r="H451" s="94"/>
      <c r="I451" s="94"/>
      <c r="J451" s="94"/>
      <c r="K451" s="94"/>
      <c r="L451" s="97"/>
      <c r="M451" s="278"/>
    </row>
    <row r="452" spans="2:13" s="95" customFormat="1">
      <c r="B452" s="94"/>
      <c r="C452" s="94"/>
      <c r="D452" s="94"/>
      <c r="E452" s="94"/>
      <c r="F452" s="94"/>
      <c r="G452" s="94"/>
      <c r="H452" s="94"/>
      <c r="I452" s="94"/>
      <c r="J452" s="94"/>
      <c r="K452" s="94"/>
      <c r="L452" s="97"/>
      <c r="M452" s="278"/>
    </row>
    <row r="453" spans="2:13" s="95" customFormat="1">
      <c r="B453" s="94"/>
      <c r="C453" s="94"/>
      <c r="D453" s="94"/>
      <c r="E453" s="94"/>
      <c r="F453" s="94"/>
      <c r="G453" s="94"/>
      <c r="H453" s="94"/>
      <c r="I453" s="94"/>
      <c r="J453" s="94"/>
      <c r="K453" s="94"/>
      <c r="L453" s="97"/>
      <c r="M453" s="278"/>
    </row>
    <row r="454" spans="2:13" s="95" customFormat="1">
      <c r="B454" s="94"/>
      <c r="C454" s="94"/>
      <c r="D454" s="94"/>
      <c r="E454" s="94"/>
      <c r="F454" s="94"/>
      <c r="G454" s="94"/>
      <c r="H454" s="94"/>
      <c r="I454" s="94"/>
      <c r="J454" s="94"/>
      <c r="K454" s="94"/>
      <c r="L454" s="97"/>
      <c r="M454" s="278"/>
    </row>
    <row r="455" spans="2:13" s="95" customFormat="1">
      <c r="B455" s="94"/>
      <c r="C455" s="94"/>
      <c r="D455" s="94"/>
      <c r="E455" s="94"/>
      <c r="F455" s="94"/>
      <c r="G455" s="94"/>
      <c r="H455" s="94"/>
      <c r="I455" s="94"/>
      <c r="J455" s="94"/>
      <c r="K455" s="94"/>
      <c r="L455" s="97"/>
      <c r="M455" s="278"/>
    </row>
    <row r="456" spans="2:13" s="95" customFormat="1">
      <c r="B456" s="94"/>
      <c r="C456" s="94"/>
      <c r="D456" s="94"/>
      <c r="E456" s="94"/>
      <c r="F456" s="94"/>
      <c r="G456" s="94"/>
      <c r="H456" s="94"/>
      <c r="I456" s="94"/>
      <c r="J456" s="94"/>
      <c r="K456" s="94"/>
      <c r="L456" s="97"/>
      <c r="M456" s="278"/>
    </row>
    <row r="457" spans="2:13" s="95" customFormat="1">
      <c r="B457" s="94"/>
      <c r="C457" s="94"/>
      <c r="D457" s="94"/>
      <c r="E457" s="94"/>
      <c r="F457" s="94"/>
      <c r="G457" s="94"/>
      <c r="H457" s="94"/>
      <c r="I457" s="94"/>
      <c r="J457" s="94"/>
      <c r="K457" s="94"/>
      <c r="L457" s="97"/>
      <c r="M457" s="278"/>
    </row>
    <row r="458" spans="2:13" s="95" customFormat="1">
      <c r="B458" s="94"/>
      <c r="C458" s="94"/>
      <c r="D458" s="94"/>
      <c r="E458" s="94"/>
      <c r="F458" s="94"/>
      <c r="G458" s="94"/>
      <c r="H458" s="94"/>
      <c r="I458" s="94"/>
      <c r="J458" s="94"/>
      <c r="K458" s="94"/>
      <c r="L458" s="97"/>
      <c r="M458" s="278"/>
    </row>
    <row r="459" spans="2:13" s="95" customFormat="1">
      <c r="B459" s="94"/>
      <c r="C459" s="94"/>
      <c r="D459" s="94"/>
      <c r="E459" s="94"/>
      <c r="F459" s="94"/>
      <c r="G459" s="94"/>
      <c r="H459" s="94"/>
      <c r="I459" s="94"/>
      <c r="J459" s="94"/>
      <c r="K459" s="94"/>
      <c r="L459" s="97"/>
      <c r="M459" s="278"/>
    </row>
    <row r="460" spans="2:13" s="95" customFormat="1">
      <c r="B460" s="94"/>
      <c r="C460" s="94"/>
      <c r="D460" s="94"/>
      <c r="E460" s="94"/>
      <c r="F460" s="94"/>
      <c r="G460" s="94"/>
      <c r="H460" s="94"/>
      <c r="I460" s="94"/>
      <c r="J460" s="94"/>
      <c r="K460" s="94"/>
      <c r="L460" s="97"/>
      <c r="M460" s="278"/>
    </row>
    <row r="461" spans="2:13" s="95" customFormat="1">
      <c r="B461" s="94"/>
      <c r="C461" s="94"/>
      <c r="D461" s="94"/>
      <c r="E461" s="94"/>
      <c r="F461" s="94"/>
      <c r="G461" s="94"/>
      <c r="H461" s="94"/>
      <c r="I461" s="94"/>
      <c r="J461" s="94"/>
      <c r="K461" s="94"/>
      <c r="L461" s="97"/>
      <c r="M461" s="278"/>
    </row>
    <row r="462" spans="2:13" s="95" customFormat="1">
      <c r="B462" s="94"/>
      <c r="C462" s="94"/>
      <c r="D462" s="94"/>
      <c r="E462" s="94"/>
      <c r="F462" s="94"/>
      <c r="G462" s="94"/>
      <c r="H462" s="94"/>
      <c r="I462" s="94"/>
      <c r="J462" s="94"/>
      <c r="K462" s="94"/>
      <c r="L462" s="97"/>
      <c r="M462" s="278"/>
    </row>
    <row r="463" spans="2:13" s="95" customFormat="1">
      <c r="B463" s="94"/>
      <c r="C463" s="94"/>
      <c r="D463" s="94"/>
      <c r="E463" s="94"/>
      <c r="F463" s="94"/>
      <c r="G463" s="94"/>
      <c r="H463" s="94"/>
      <c r="I463" s="94"/>
      <c r="J463" s="94"/>
      <c r="K463" s="94"/>
      <c r="L463" s="97"/>
      <c r="M463" s="278"/>
    </row>
    <row r="464" spans="2:13" s="95" customFormat="1">
      <c r="B464" s="94"/>
      <c r="C464" s="94"/>
      <c r="D464" s="94"/>
      <c r="E464" s="94"/>
      <c r="F464" s="94"/>
      <c r="G464" s="94"/>
      <c r="H464" s="94"/>
      <c r="I464" s="94"/>
      <c r="J464" s="94"/>
      <c r="K464" s="94"/>
      <c r="L464" s="97"/>
      <c r="M464" s="278"/>
    </row>
    <row r="465" spans="2:13" s="95" customFormat="1">
      <c r="B465" s="94"/>
      <c r="C465" s="94"/>
      <c r="D465" s="94"/>
      <c r="E465" s="94"/>
      <c r="F465" s="94"/>
      <c r="G465" s="94"/>
      <c r="H465" s="94"/>
      <c r="I465" s="94"/>
      <c r="J465" s="94"/>
      <c r="K465" s="94"/>
      <c r="L465" s="97"/>
      <c r="M465" s="278"/>
    </row>
    <row r="466" spans="2:13" s="95" customFormat="1">
      <c r="B466" s="94"/>
      <c r="C466" s="94"/>
      <c r="D466" s="94"/>
      <c r="E466" s="94"/>
      <c r="F466" s="94"/>
      <c r="G466" s="94"/>
      <c r="H466" s="94"/>
      <c r="I466" s="94"/>
      <c r="J466" s="94"/>
      <c r="K466" s="94"/>
      <c r="L466" s="97"/>
      <c r="M466" s="278"/>
    </row>
    <row r="467" spans="2:13" s="95" customFormat="1">
      <c r="B467" s="94"/>
      <c r="C467" s="94"/>
      <c r="D467" s="94"/>
      <c r="E467" s="94"/>
      <c r="F467" s="94"/>
      <c r="G467" s="94"/>
      <c r="H467" s="94"/>
      <c r="I467" s="94"/>
      <c r="J467" s="94"/>
      <c r="K467" s="94"/>
      <c r="L467" s="97"/>
      <c r="M467" s="278"/>
    </row>
    <row r="468" spans="2:13" s="95" customFormat="1">
      <c r="B468" s="94"/>
      <c r="C468" s="94"/>
      <c r="D468" s="94"/>
      <c r="E468" s="94"/>
      <c r="F468" s="94"/>
      <c r="G468" s="94"/>
      <c r="H468" s="94"/>
      <c r="I468" s="94"/>
      <c r="J468" s="94"/>
      <c r="K468" s="94"/>
      <c r="L468" s="97"/>
      <c r="M468" s="278"/>
    </row>
    <row r="469" spans="2:13" s="95" customFormat="1">
      <c r="B469" s="94"/>
      <c r="C469" s="94"/>
      <c r="D469" s="94"/>
      <c r="E469" s="94"/>
      <c r="F469" s="94"/>
      <c r="G469" s="94"/>
      <c r="H469" s="94"/>
      <c r="I469" s="94"/>
      <c r="J469" s="94"/>
      <c r="K469" s="94"/>
      <c r="L469" s="97"/>
      <c r="M469" s="278"/>
    </row>
    <row r="470" spans="2:13" s="95" customFormat="1">
      <c r="B470" s="94"/>
      <c r="C470" s="94"/>
      <c r="D470" s="94"/>
      <c r="E470" s="94"/>
      <c r="F470" s="94"/>
      <c r="G470" s="94"/>
      <c r="H470" s="94"/>
      <c r="I470" s="94"/>
      <c r="J470" s="94"/>
      <c r="K470" s="94"/>
      <c r="L470" s="97"/>
      <c r="M470" s="278"/>
    </row>
    <row r="471" spans="2:13" s="95" customFormat="1">
      <c r="B471" s="94"/>
      <c r="C471" s="94"/>
      <c r="D471" s="94"/>
      <c r="E471" s="94"/>
      <c r="F471" s="94"/>
      <c r="G471" s="94"/>
      <c r="H471" s="94"/>
      <c r="I471" s="94"/>
      <c r="J471" s="94"/>
      <c r="K471" s="94"/>
      <c r="L471" s="97"/>
      <c r="M471" s="278"/>
    </row>
    <row r="472" spans="2:13" s="95" customFormat="1">
      <c r="B472" s="94"/>
      <c r="C472" s="94"/>
      <c r="D472" s="94"/>
      <c r="E472" s="94"/>
      <c r="F472" s="94"/>
      <c r="G472" s="94"/>
      <c r="H472" s="94"/>
      <c r="I472" s="94"/>
      <c r="J472" s="94"/>
      <c r="K472" s="94"/>
      <c r="L472" s="97"/>
      <c r="M472" s="278"/>
    </row>
    <row r="473" spans="2:13" s="95" customFormat="1">
      <c r="B473" s="94"/>
      <c r="C473" s="94"/>
      <c r="D473" s="94"/>
      <c r="E473" s="94"/>
      <c r="F473" s="94"/>
      <c r="G473" s="94"/>
      <c r="H473" s="94"/>
      <c r="I473" s="94"/>
      <c r="J473" s="94"/>
      <c r="K473" s="94"/>
      <c r="L473" s="97"/>
      <c r="M473" s="278"/>
    </row>
    <row r="474" spans="2:13" s="95" customFormat="1">
      <c r="B474" s="94"/>
      <c r="C474" s="94"/>
      <c r="D474" s="94"/>
      <c r="E474" s="94"/>
      <c r="F474" s="94"/>
      <c r="G474" s="94"/>
      <c r="H474" s="94"/>
      <c r="I474" s="94"/>
      <c r="J474" s="94"/>
      <c r="K474" s="94"/>
      <c r="L474" s="97"/>
      <c r="M474" s="278"/>
    </row>
    <row r="475" spans="2:13" s="95" customFormat="1">
      <c r="B475" s="94"/>
      <c r="C475" s="94"/>
      <c r="D475" s="94"/>
      <c r="E475" s="94"/>
      <c r="F475" s="94"/>
      <c r="G475" s="94"/>
      <c r="H475" s="94"/>
      <c r="I475" s="94"/>
      <c r="J475" s="94"/>
      <c r="K475" s="94"/>
      <c r="L475" s="97"/>
      <c r="M475" s="278"/>
    </row>
    <row r="476" spans="2:13" s="95" customFormat="1">
      <c r="B476" s="94"/>
      <c r="C476" s="94"/>
      <c r="D476" s="94"/>
      <c r="E476" s="94"/>
      <c r="F476" s="94"/>
      <c r="G476" s="94"/>
      <c r="H476" s="94"/>
      <c r="I476" s="94"/>
      <c r="J476" s="94"/>
      <c r="K476" s="94"/>
      <c r="L476" s="97"/>
      <c r="M476" s="278"/>
    </row>
    <row r="477" spans="2:13" s="95" customFormat="1">
      <c r="B477" s="94"/>
      <c r="C477" s="94"/>
      <c r="D477" s="94"/>
      <c r="E477" s="94"/>
      <c r="F477" s="94"/>
      <c r="G477" s="94"/>
      <c r="H477" s="94"/>
      <c r="I477" s="94"/>
      <c r="J477" s="94"/>
      <c r="K477" s="94"/>
      <c r="L477" s="97"/>
      <c r="M477" s="278"/>
    </row>
    <row r="478" spans="2:13" s="95" customFormat="1">
      <c r="B478" s="94"/>
      <c r="C478" s="94"/>
      <c r="D478" s="94"/>
      <c r="E478" s="94"/>
      <c r="F478" s="94"/>
      <c r="G478" s="94"/>
      <c r="H478" s="94"/>
      <c r="I478" s="94"/>
      <c r="J478" s="94"/>
      <c r="K478" s="94"/>
      <c r="L478" s="97"/>
      <c r="M478" s="278"/>
    </row>
    <row r="479" spans="2:13" s="95" customFormat="1">
      <c r="B479" s="94"/>
      <c r="C479" s="94"/>
      <c r="D479" s="94"/>
      <c r="E479" s="94"/>
      <c r="F479" s="94"/>
      <c r="G479" s="94"/>
      <c r="H479" s="94"/>
      <c r="I479" s="94"/>
      <c r="J479" s="94"/>
      <c r="K479" s="94"/>
      <c r="L479" s="97"/>
      <c r="M479" s="278"/>
    </row>
    <row r="480" spans="2:13" s="95" customFormat="1">
      <c r="B480" s="94"/>
      <c r="C480" s="94"/>
      <c r="D480" s="94"/>
      <c r="E480" s="94"/>
      <c r="F480" s="94"/>
      <c r="G480" s="94"/>
      <c r="H480" s="94"/>
      <c r="I480" s="94"/>
      <c r="J480" s="94"/>
      <c r="K480" s="94"/>
      <c r="L480" s="97"/>
      <c r="M480" s="278"/>
    </row>
    <row r="481" spans="2:13" s="95" customFormat="1">
      <c r="B481" s="94"/>
      <c r="C481" s="94"/>
      <c r="D481" s="94"/>
      <c r="E481" s="94"/>
      <c r="F481" s="94"/>
      <c r="G481" s="94"/>
      <c r="H481" s="94"/>
      <c r="I481" s="94"/>
      <c r="J481" s="94"/>
      <c r="K481" s="94"/>
      <c r="L481" s="97"/>
      <c r="M481" s="278"/>
    </row>
    <row r="482" spans="2:13" s="95" customFormat="1">
      <c r="B482" s="94"/>
      <c r="C482" s="94"/>
      <c r="D482" s="94"/>
      <c r="E482" s="94"/>
      <c r="F482" s="94"/>
      <c r="G482" s="94"/>
      <c r="H482" s="94"/>
      <c r="I482" s="94"/>
      <c r="J482" s="94"/>
      <c r="K482" s="94"/>
      <c r="L482" s="97"/>
      <c r="M482" s="278"/>
    </row>
    <row r="483" spans="2:13" s="95" customFormat="1">
      <c r="B483" s="94"/>
      <c r="C483" s="94"/>
      <c r="D483" s="94"/>
      <c r="E483" s="94"/>
      <c r="F483" s="94"/>
      <c r="G483" s="94"/>
      <c r="H483" s="94"/>
      <c r="I483" s="94"/>
      <c r="J483" s="94"/>
      <c r="K483" s="94"/>
      <c r="L483" s="97"/>
      <c r="M483" s="278"/>
    </row>
    <row r="484" spans="2:13" s="95" customFormat="1">
      <c r="B484" s="94"/>
      <c r="C484" s="94"/>
      <c r="D484" s="94"/>
      <c r="E484" s="94"/>
      <c r="F484" s="94"/>
      <c r="G484" s="94"/>
      <c r="H484" s="94"/>
      <c r="I484" s="94"/>
      <c r="J484" s="94"/>
      <c r="K484" s="94"/>
      <c r="L484" s="97"/>
      <c r="M484" s="278"/>
    </row>
    <row r="485" spans="2:13" s="95" customFormat="1">
      <c r="B485" s="94"/>
      <c r="C485" s="94"/>
      <c r="D485" s="94"/>
      <c r="E485" s="94"/>
      <c r="F485" s="94"/>
      <c r="G485" s="94"/>
      <c r="H485" s="94"/>
      <c r="I485" s="94"/>
      <c r="J485" s="94"/>
      <c r="K485" s="94"/>
      <c r="L485" s="97"/>
      <c r="M485" s="278"/>
    </row>
    <row r="486" spans="2:13" s="95" customFormat="1">
      <c r="B486" s="94"/>
      <c r="C486" s="94"/>
      <c r="D486" s="94"/>
      <c r="E486" s="94"/>
      <c r="F486" s="94"/>
      <c r="G486" s="94"/>
      <c r="H486" s="94"/>
      <c r="I486" s="94"/>
      <c r="J486" s="94"/>
      <c r="K486" s="94"/>
      <c r="L486" s="97"/>
      <c r="M486" s="278"/>
    </row>
    <row r="487" spans="2:13" s="95" customFormat="1">
      <c r="B487" s="94"/>
      <c r="C487" s="94"/>
      <c r="D487" s="94"/>
      <c r="E487" s="94"/>
      <c r="F487" s="94"/>
      <c r="G487" s="94"/>
      <c r="H487" s="94"/>
      <c r="I487" s="94"/>
      <c r="J487" s="94"/>
      <c r="K487" s="94"/>
      <c r="L487" s="97"/>
      <c r="M487" s="278"/>
    </row>
    <row r="488" spans="2:13" s="95" customFormat="1">
      <c r="B488" s="94"/>
      <c r="C488" s="94"/>
      <c r="D488" s="94"/>
      <c r="E488" s="94"/>
      <c r="F488" s="94"/>
      <c r="G488" s="94"/>
      <c r="H488" s="94"/>
      <c r="I488" s="94"/>
      <c r="J488" s="94"/>
      <c r="K488" s="94"/>
      <c r="L488" s="97"/>
      <c r="M488" s="278"/>
    </row>
    <row r="489" spans="2:13" s="95" customFormat="1">
      <c r="B489" s="94"/>
      <c r="C489" s="94"/>
      <c r="D489" s="94"/>
      <c r="E489" s="94"/>
      <c r="F489" s="94"/>
      <c r="G489" s="94"/>
      <c r="H489" s="94"/>
      <c r="I489" s="94"/>
      <c r="J489" s="94"/>
      <c r="K489" s="94"/>
      <c r="L489" s="97"/>
      <c r="M489" s="278"/>
    </row>
    <row r="490" spans="2:13" s="95" customFormat="1">
      <c r="B490" s="94"/>
      <c r="C490" s="94"/>
      <c r="D490" s="94"/>
      <c r="E490" s="94"/>
      <c r="F490" s="94"/>
      <c r="G490" s="94"/>
      <c r="H490" s="94"/>
      <c r="I490" s="94"/>
      <c r="J490" s="94"/>
      <c r="K490" s="94"/>
      <c r="L490" s="97"/>
      <c r="M490" s="278"/>
    </row>
    <row r="491" spans="2:13" s="95" customFormat="1">
      <c r="B491" s="94"/>
      <c r="C491" s="94"/>
      <c r="D491" s="94"/>
      <c r="E491" s="94"/>
      <c r="F491" s="94"/>
      <c r="G491" s="94"/>
      <c r="H491" s="94"/>
      <c r="I491" s="94"/>
      <c r="J491" s="94"/>
      <c r="K491" s="94"/>
      <c r="L491" s="97"/>
      <c r="M491" s="278"/>
    </row>
    <row r="492" spans="2:13" s="95" customFormat="1">
      <c r="B492" s="94"/>
      <c r="C492" s="94"/>
      <c r="D492" s="94"/>
      <c r="E492" s="94"/>
      <c r="F492" s="94"/>
      <c r="G492" s="94"/>
      <c r="H492" s="94"/>
      <c r="I492" s="94"/>
      <c r="J492" s="94"/>
      <c r="K492" s="94"/>
      <c r="L492" s="97"/>
      <c r="M492" s="278"/>
    </row>
    <row r="493" spans="2:13" s="95" customFormat="1">
      <c r="B493" s="94"/>
      <c r="C493" s="94"/>
      <c r="D493" s="94"/>
      <c r="E493" s="94"/>
      <c r="F493" s="94"/>
      <c r="G493" s="94"/>
      <c r="H493" s="94"/>
      <c r="I493" s="94"/>
      <c r="J493" s="94"/>
      <c r="K493" s="94"/>
      <c r="L493" s="97"/>
      <c r="M493" s="278"/>
    </row>
    <row r="494" spans="2:13" s="95" customFormat="1">
      <c r="B494" s="94"/>
      <c r="C494" s="94"/>
      <c r="D494" s="94"/>
      <c r="E494" s="94"/>
      <c r="F494" s="94"/>
      <c r="G494" s="94"/>
      <c r="H494" s="94"/>
      <c r="I494" s="94"/>
      <c r="J494" s="94"/>
      <c r="K494" s="94"/>
      <c r="L494" s="97"/>
      <c r="M494" s="278"/>
    </row>
    <row r="495" spans="2:13" s="95" customFormat="1">
      <c r="B495" s="94"/>
      <c r="C495" s="94"/>
      <c r="D495" s="94"/>
      <c r="E495" s="94"/>
      <c r="F495" s="94"/>
      <c r="G495" s="94"/>
      <c r="H495" s="94"/>
      <c r="I495" s="94"/>
      <c r="J495" s="94"/>
      <c r="K495" s="94"/>
      <c r="L495" s="97"/>
      <c r="M495" s="278"/>
    </row>
    <row r="496" spans="2:13" s="95" customFormat="1">
      <c r="B496" s="94"/>
      <c r="C496" s="94"/>
      <c r="D496" s="94"/>
      <c r="E496" s="94"/>
      <c r="F496" s="94"/>
      <c r="G496" s="94"/>
      <c r="H496" s="94"/>
      <c r="I496" s="94"/>
      <c r="J496" s="94"/>
      <c r="K496" s="94"/>
      <c r="L496" s="97"/>
      <c r="M496" s="278"/>
    </row>
    <row r="497" spans="2:13" s="95" customFormat="1">
      <c r="B497" s="94"/>
      <c r="C497" s="94"/>
      <c r="D497" s="94"/>
      <c r="E497" s="94"/>
      <c r="F497" s="94"/>
      <c r="G497" s="94"/>
      <c r="H497" s="94"/>
      <c r="I497" s="94"/>
      <c r="J497" s="94"/>
      <c r="K497" s="94"/>
      <c r="L497" s="97"/>
      <c r="M497" s="278"/>
    </row>
    <row r="498" spans="2:13" s="95" customFormat="1">
      <c r="B498" s="94"/>
      <c r="C498" s="94"/>
      <c r="D498" s="94"/>
      <c r="E498" s="94"/>
      <c r="F498" s="94"/>
      <c r="G498" s="94"/>
      <c r="H498" s="94"/>
      <c r="I498" s="94"/>
      <c r="J498" s="94"/>
      <c r="K498" s="94"/>
      <c r="L498" s="97"/>
      <c r="M498" s="278"/>
    </row>
    <row r="499" spans="2:13" s="95" customFormat="1">
      <c r="B499" s="94"/>
      <c r="C499" s="94"/>
      <c r="D499" s="94"/>
      <c r="E499" s="94"/>
      <c r="F499" s="94"/>
      <c r="G499" s="94"/>
      <c r="H499" s="94"/>
      <c r="I499" s="94"/>
      <c r="J499" s="94"/>
      <c r="K499" s="94"/>
      <c r="L499" s="97"/>
      <c r="M499" s="278"/>
    </row>
    <row r="500" spans="2:13" s="95" customFormat="1">
      <c r="B500" s="94"/>
      <c r="C500" s="94"/>
      <c r="D500" s="94"/>
      <c r="E500" s="94"/>
      <c r="F500" s="94"/>
      <c r="G500" s="94"/>
      <c r="H500" s="94"/>
      <c r="I500" s="94"/>
      <c r="J500" s="94"/>
      <c r="K500" s="94"/>
      <c r="L500" s="97"/>
      <c r="M500" s="278"/>
    </row>
    <row r="501" spans="2:13" s="95" customFormat="1">
      <c r="B501" s="94"/>
      <c r="C501" s="94"/>
      <c r="D501" s="94"/>
      <c r="E501" s="94"/>
      <c r="F501" s="94"/>
      <c r="G501" s="94"/>
      <c r="H501" s="94"/>
      <c r="I501" s="94"/>
      <c r="J501" s="94"/>
      <c r="K501" s="94"/>
      <c r="L501" s="97"/>
      <c r="M501" s="278"/>
    </row>
    <row r="502" spans="2:13" s="95" customFormat="1">
      <c r="B502" s="94"/>
      <c r="C502" s="94"/>
      <c r="D502" s="94"/>
      <c r="E502" s="94"/>
      <c r="F502" s="94"/>
      <c r="G502" s="94"/>
      <c r="H502" s="94"/>
      <c r="I502" s="94"/>
      <c r="J502" s="94"/>
      <c r="K502" s="94"/>
      <c r="L502" s="97"/>
      <c r="M502" s="278"/>
    </row>
    <row r="503" spans="2:13" s="95" customFormat="1">
      <c r="B503" s="94"/>
      <c r="C503" s="94"/>
      <c r="D503" s="94"/>
      <c r="E503" s="94"/>
      <c r="F503" s="94"/>
      <c r="G503" s="94"/>
      <c r="H503" s="94"/>
      <c r="I503" s="94"/>
      <c r="J503" s="94"/>
      <c r="K503" s="94"/>
      <c r="L503" s="97"/>
      <c r="M503" s="278"/>
    </row>
    <row r="504" spans="2:13" s="95" customFormat="1">
      <c r="B504" s="94"/>
      <c r="C504" s="94"/>
      <c r="D504" s="94"/>
      <c r="E504" s="94"/>
      <c r="F504" s="94"/>
      <c r="G504" s="94"/>
      <c r="H504" s="94"/>
      <c r="I504" s="94"/>
      <c r="J504" s="94"/>
      <c r="K504" s="94"/>
      <c r="L504" s="97"/>
      <c r="M504" s="278"/>
    </row>
    <row r="505" spans="2:13" s="95" customFormat="1">
      <c r="B505" s="94"/>
      <c r="C505" s="94"/>
      <c r="D505" s="94"/>
      <c r="E505" s="94"/>
      <c r="F505" s="94"/>
      <c r="G505" s="94"/>
      <c r="H505" s="94"/>
      <c r="I505" s="94"/>
      <c r="J505" s="94"/>
      <c r="K505" s="94"/>
      <c r="L505" s="97"/>
      <c r="M505" s="278"/>
    </row>
    <row r="506" spans="2:13" s="95" customFormat="1">
      <c r="B506" s="94"/>
      <c r="C506" s="94"/>
      <c r="D506" s="94"/>
      <c r="E506" s="94"/>
      <c r="F506" s="94"/>
      <c r="G506" s="94"/>
      <c r="H506" s="94"/>
      <c r="I506" s="94"/>
      <c r="J506" s="94"/>
      <c r="K506" s="94"/>
      <c r="L506" s="97"/>
      <c r="M506" s="278"/>
    </row>
    <row r="507" spans="2:13" s="95" customFormat="1">
      <c r="B507" s="94"/>
      <c r="C507" s="94"/>
      <c r="D507" s="94"/>
      <c r="E507" s="94"/>
      <c r="F507" s="94"/>
      <c r="G507" s="94"/>
      <c r="H507" s="94"/>
      <c r="I507" s="94"/>
      <c r="J507" s="94"/>
      <c r="K507" s="94"/>
      <c r="L507" s="97"/>
      <c r="M507" s="278"/>
    </row>
    <row r="508" spans="2:13" s="95" customFormat="1">
      <c r="B508" s="94"/>
      <c r="C508" s="94"/>
      <c r="D508" s="94"/>
      <c r="E508" s="94"/>
      <c r="F508" s="94"/>
      <c r="G508" s="94"/>
      <c r="H508" s="94"/>
      <c r="I508" s="94"/>
      <c r="J508" s="94"/>
      <c r="K508" s="94"/>
      <c r="L508" s="97"/>
      <c r="M508" s="278"/>
    </row>
    <row r="509" spans="2:13" s="95" customFormat="1">
      <c r="B509" s="94"/>
      <c r="C509" s="94"/>
      <c r="D509" s="94"/>
      <c r="E509" s="94"/>
      <c r="F509" s="94"/>
      <c r="G509" s="94"/>
      <c r="H509" s="94"/>
      <c r="I509" s="94"/>
      <c r="J509" s="94"/>
      <c r="K509" s="94"/>
      <c r="L509" s="97"/>
      <c r="M509" s="278"/>
    </row>
    <row r="510" spans="2:13" s="95" customFormat="1">
      <c r="B510" s="94"/>
      <c r="C510" s="94"/>
      <c r="D510" s="94"/>
      <c r="E510" s="94"/>
      <c r="F510" s="94"/>
      <c r="G510" s="94"/>
      <c r="H510" s="94"/>
      <c r="I510" s="94"/>
      <c r="J510" s="94"/>
      <c r="K510" s="94"/>
      <c r="L510" s="97"/>
      <c r="M510" s="278"/>
    </row>
    <row r="511" spans="2:13" s="95" customFormat="1">
      <c r="B511" s="94"/>
      <c r="C511" s="94"/>
      <c r="D511" s="94"/>
      <c r="E511" s="94"/>
      <c r="F511" s="94"/>
      <c r="G511" s="94"/>
      <c r="H511" s="94"/>
      <c r="I511" s="94"/>
      <c r="J511" s="94"/>
      <c r="K511" s="94"/>
      <c r="L511" s="97"/>
      <c r="M511" s="278"/>
    </row>
    <row r="512" spans="2:13" s="95" customFormat="1">
      <c r="B512" s="94"/>
      <c r="C512" s="94"/>
      <c r="D512" s="94"/>
      <c r="E512" s="94"/>
      <c r="F512" s="94"/>
      <c r="G512" s="94"/>
      <c r="H512" s="94"/>
      <c r="I512" s="94"/>
      <c r="J512" s="94"/>
      <c r="K512" s="94"/>
      <c r="L512" s="97"/>
      <c r="M512" s="278"/>
    </row>
    <row r="513" spans="2:13" s="95" customFormat="1">
      <c r="B513" s="94"/>
      <c r="C513" s="94"/>
      <c r="D513" s="94"/>
      <c r="E513" s="94"/>
      <c r="F513" s="94"/>
      <c r="G513" s="94"/>
      <c r="H513" s="94"/>
      <c r="I513" s="94"/>
      <c r="J513" s="94"/>
      <c r="K513" s="94"/>
      <c r="L513" s="97"/>
      <c r="M513" s="278"/>
    </row>
    <row r="514" spans="2:13" s="95" customFormat="1">
      <c r="B514" s="94"/>
      <c r="C514" s="94"/>
      <c r="D514" s="94"/>
      <c r="E514" s="94"/>
      <c r="F514" s="94"/>
      <c r="G514" s="94"/>
      <c r="H514" s="94"/>
      <c r="I514" s="94"/>
      <c r="J514" s="94"/>
      <c r="K514" s="94"/>
      <c r="L514" s="97"/>
      <c r="M514" s="278"/>
    </row>
    <row r="515" spans="2:13" s="95" customFormat="1">
      <c r="B515" s="94"/>
      <c r="C515" s="94"/>
      <c r="D515" s="94"/>
      <c r="E515" s="94"/>
      <c r="F515" s="94"/>
      <c r="G515" s="94"/>
      <c r="H515" s="94"/>
      <c r="I515" s="94"/>
      <c r="J515" s="94"/>
      <c r="K515" s="94"/>
      <c r="L515" s="97"/>
      <c r="M515" s="278"/>
    </row>
    <row r="516" spans="2:13" s="95" customFormat="1">
      <c r="B516" s="94"/>
      <c r="C516" s="94"/>
      <c r="D516" s="94"/>
      <c r="E516" s="94"/>
      <c r="F516" s="94"/>
      <c r="G516" s="94"/>
      <c r="H516" s="94"/>
      <c r="I516" s="94"/>
      <c r="J516" s="94"/>
      <c r="K516" s="94"/>
      <c r="L516" s="97"/>
      <c r="M516" s="278"/>
    </row>
    <row r="517" spans="2:13" s="95" customFormat="1">
      <c r="B517" s="94"/>
      <c r="C517" s="94"/>
      <c r="D517" s="94"/>
      <c r="E517" s="94"/>
      <c r="F517" s="94"/>
      <c r="G517" s="94"/>
      <c r="H517" s="94"/>
      <c r="I517" s="94"/>
      <c r="J517" s="94"/>
      <c r="K517" s="94"/>
      <c r="L517" s="97"/>
      <c r="M517" s="278"/>
    </row>
    <row r="518" spans="2:13" s="95" customFormat="1">
      <c r="B518" s="94"/>
      <c r="C518" s="94"/>
      <c r="D518" s="94"/>
      <c r="E518" s="94"/>
      <c r="F518" s="94"/>
      <c r="G518" s="94"/>
      <c r="H518" s="94"/>
      <c r="I518" s="94"/>
      <c r="J518" s="94"/>
      <c r="K518" s="94"/>
      <c r="L518" s="97"/>
      <c r="M518" s="278"/>
    </row>
    <row r="519" spans="2:13" s="95" customFormat="1">
      <c r="B519" s="94"/>
      <c r="C519" s="94"/>
      <c r="D519" s="94"/>
      <c r="E519" s="94"/>
      <c r="F519" s="94"/>
      <c r="G519" s="94"/>
      <c r="H519" s="94"/>
      <c r="I519" s="94"/>
      <c r="J519" s="94"/>
      <c r="K519" s="94"/>
      <c r="L519" s="97"/>
      <c r="M519" s="278"/>
    </row>
    <row r="520" spans="2:13" s="95" customFormat="1">
      <c r="B520" s="94"/>
      <c r="C520" s="94"/>
      <c r="D520" s="94"/>
      <c r="E520" s="94"/>
      <c r="F520" s="94"/>
      <c r="G520" s="94"/>
      <c r="H520" s="94"/>
      <c r="I520" s="94"/>
      <c r="J520" s="94"/>
      <c r="K520" s="94"/>
      <c r="L520" s="97"/>
      <c r="M520" s="278"/>
    </row>
    <row r="521" spans="2:13" s="95" customFormat="1">
      <c r="B521" s="94"/>
      <c r="C521" s="94"/>
      <c r="D521" s="94"/>
      <c r="E521" s="94"/>
      <c r="F521" s="94"/>
      <c r="G521" s="94"/>
      <c r="H521" s="94"/>
      <c r="I521" s="94"/>
      <c r="J521" s="94"/>
      <c r="K521" s="94"/>
      <c r="L521" s="97"/>
      <c r="M521" s="278"/>
    </row>
    <row r="522" spans="2:13" s="95" customFormat="1">
      <c r="B522" s="94"/>
      <c r="C522" s="94"/>
      <c r="D522" s="94"/>
      <c r="E522" s="94"/>
      <c r="F522" s="94"/>
      <c r="G522" s="94"/>
      <c r="H522" s="94"/>
      <c r="I522" s="94"/>
      <c r="J522" s="94"/>
      <c r="K522" s="94"/>
      <c r="L522" s="97"/>
      <c r="M522" s="278"/>
    </row>
    <row r="523" spans="2:13" s="95" customFormat="1">
      <c r="B523" s="94"/>
      <c r="C523" s="94"/>
      <c r="D523" s="94"/>
      <c r="E523" s="94"/>
      <c r="F523" s="94"/>
      <c r="G523" s="94"/>
      <c r="H523" s="94"/>
      <c r="I523" s="94"/>
      <c r="J523" s="94"/>
      <c r="K523" s="94"/>
      <c r="L523" s="97"/>
      <c r="M523" s="278"/>
    </row>
    <row r="524" spans="2:13" s="95" customFormat="1">
      <c r="B524" s="94"/>
      <c r="C524" s="94"/>
      <c r="D524" s="94"/>
      <c r="E524" s="94"/>
      <c r="F524" s="94"/>
      <c r="G524" s="94"/>
      <c r="H524" s="94"/>
      <c r="I524" s="94"/>
      <c r="J524" s="94"/>
      <c r="K524" s="94"/>
      <c r="L524" s="97"/>
      <c r="M524" s="278"/>
    </row>
    <row r="525" spans="2:13" s="95" customFormat="1">
      <c r="B525" s="94"/>
      <c r="C525" s="94"/>
      <c r="D525" s="94"/>
      <c r="E525" s="94"/>
      <c r="F525" s="94"/>
      <c r="G525" s="94"/>
      <c r="H525" s="94"/>
      <c r="I525" s="94"/>
      <c r="J525" s="94"/>
      <c r="K525" s="94"/>
      <c r="L525" s="97"/>
      <c r="M525" s="278"/>
    </row>
    <row r="526" spans="2:13" s="95" customFormat="1">
      <c r="B526" s="94"/>
      <c r="C526" s="94"/>
      <c r="D526" s="94"/>
      <c r="E526" s="94"/>
      <c r="F526" s="94"/>
      <c r="G526" s="94"/>
      <c r="H526" s="94"/>
      <c r="I526" s="94"/>
      <c r="J526" s="94"/>
      <c r="K526" s="94"/>
      <c r="L526" s="97"/>
      <c r="M526" s="278"/>
    </row>
    <row r="527" spans="2:13" s="95" customFormat="1">
      <c r="B527" s="94"/>
      <c r="C527" s="94"/>
      <c r="D527" s="94"/>
      <c r="E527" s="94"/>
      <c r="F527" s="94"/>
      <c r="G527" s="94"/>
      <c r="H527" s="94"/>
      <c r="I527" s="94"/>
      <c r="J527" s="94"/>
      <c r="K527" s="94"/>
      <c r="L527" s="97"/>
      <c r="M527" s="278"/>
    </row>
    <row r="528" spans="2:13" s="95" customFormat="1">
      <c r="B528" s="94"/>
      <c r="C528" s="94"/>
      <c r="D528" s="94"/>
      <c r="E528" s="94"/>
      <c r="F528" s="94"/>
      <c r="G528" s="94"/>
      <c r="H528" s="94"/>
      <c r="I528" s="94"/>
      <c r="J528" s="94"/>
      <c r="K528" s="94"/>
      <c r="L528" s="97"/>
      <c r="M528" s="278"/>
    </row>
    <row r="529" spans="2:13" s="95" customFormat="1">
      <c r="B529" s="94"/>
      <c r="C529" s="94"/>
      <c r="D529" s="94"/>
      <c r="E529" s="94"/>
      <c r="F529" s="94"/>
      <c r="G529" s="94"/>
      <c r="H529" s="94"/>
      <c r="I529" s="94"/>
      <c r="J529" s="94"/>
      <c r="K529" s="94"/>
      <c r="L529" s="97"/>
      <c r="M529" s="278"/>
    </row>
    <row r="530" spans="2:13" s="95" customFormat="1">
      <c r="B530" s="94"/>
      <c r="C530" s="94"/>
      <c r="D530" s="94"/>
      <c r="E530" s="94"/>
      <c r="F530" s="94"/>
      <c r="G530" s="94"/>
      <c r="H530" s="94"/>
      <c r="I530" s="94"/>
      <c r="J530" s="94"/>
      <c r="K530" s="94"/>
      <c r="L530" s="97"/>
      <c r="M530" s="278"/>
    </row>
    <row r="531" spans="2:13" s="95" customFormat="1">
      <c r="B531" s="94"/>
      <c r="C531" s="94"/>
      <c r="D531" s="94"/>
      <c r="E531" s="94"/>
      <c r="F531" s="94"/>
      <c r="G531" s="94"/>
      <c r="H531" s="94"/>
      <c r="I531" s="94"/>
      <c r="J531" s="94"/>
      <c r="K531" s="94"/>
      <c r="L531" s="97"/>
      <c r="M531" s="278"/>
    </row>
    <row r="532" spans="2:13" s="95" customFormat="1">
      <c r="B532" s="94"/>
      <c r="C532" s="94"/>
      <c r="D532" s="94"/>
      <c r="E532" s="94"/>
      <c r="F532" s="94"/>
      <c r="G532" s="94"/>
      <c r="H532" s="94"/>
      <c r="I532" s="94"/>
      <c r="J532" s="94"/>
      <c r="K532" s="94"/>
      <c r="L532" s="97"/>
      <c r="M532" s="278"/>
    </row>
    <row r="533" spans="2:13" s="95" customFormat="1">
      <c r="B533" s="94"/>
      <c r="C533" s="94"/>
      <c r="D533" s="94"/>
      <c r="E533" s="94"/>
      <c r="F533" s="94"/>
      <c r="G533" s="94"/>
      <c r="H533" s="94"/>
      <c r="I533" s="94"/>
      <c r="J533" s="94"/>
      <c r="K533" s="94"/>
      <c r="L533" s="97"/>
      <c r="M533" s="278"/>
    </row>
    <row r="534" spans="2:13" s="95" customFormat="1">
      <c r="B534" s="94"/>
      <c r="C534" s="94"/>
      <c r="D534" s="94"/>
      <c r="E534" s="94"/>
      <c r="F534" s="94"/>
      <c r="G534" s="94"/>
      <c r="H534" s="94"/>
      <c r="I534" s="94"/>
      <c r="J534" s="94"/>
      <c r="K534" s="94"/>
      <c r="L534" s="97"/>
      <c r="M534" s="278"/>
    </row>
    <row r="535" spans="2:13" s="95" customFormat="1">
      <c r="B535" s="94"/>
      <c r="C535" s="94"/>
      <c r="D535" s="94"/>
      <c r="E535" s="94"/>
      <c r="F535" s="94"/>
      <c r="G535" s="94"/>
      <c r="H535" s="94"/>
      <c r="I535" s="94"/>
      <c r="J535" s="94"/>
      <c r="K535" s="94"/>
      <c r="L535" s="97"/>
      <c r="M535" s="278"/>
    </row>
    <row r="536" spans="2:13" s="95" customFormat="1">
      <c r="B536" s="94"/>
      <c r="C536" s="94"/>
      <c r="D536" s="94"/>
      <c r="E536" s="94"/>
      <c r="F536" s="94"/>
      <c r="G536" s="94"/>
      <c r="H536" s="94"/>
      <c r="I536" s="94"/>
      <c r="J536" s="94"/>
      <c r="K536" s="94"/>
      <c r="L536" s="97"/>
      <c r="M536" s="278"/>
    </row>
    <row r="537" spans="2:13" s="95" customFormat="1">
      <c r="B537" s="94"/>
      <c r="C537" s="94"/>
      <c r="D537" s="94"/>
      <c r="E537" s="94"/>
      <c r="F537" s="94"/>
      <c r="G537" s="94"/>
      <c r="H537" s="94"/>
      <c r="I537" s="94"/>
      <c r="J537" s="94"/>
      <c r="K537" s="94"/>
      <c r="L537" s="97"/>
      <c r="M537" s="278"/>
    </row>
    <row r="538" spans="2:13" s="95" customFormat="1">
      <c r="B538" s="94"/>
      <c r="C538" s="94"/>
      <c r="D538" s="94"/>
      <c r="E538" s="94"/>
      <c r="F538" s="94"/>
      <c r="G538" s="94"/>
      <c r="H538" s="94"/>
      <c r="I538" s="94"/>
      <c r="J538" s="94"/>
      <c r="K538" s="94"/>
      <c r="L538" s="97"/>
      <c r="M538" s="278"/>
    </row>
    <row r="539" spans="2:13" s="95" customFormat="1">
      <c r="B539" s="94"/>
      <c r="C539" s="94"/>
      <c r="D539" s="94"/>
      <c r="E539" s="94"/>
      <c r="F539" s="94"/>
      <c r="G539" s="94"/>
      <c r="H539" s="94"/>
      <c r="I539" s="94"/>
      <c r="J539" s="94"/>
      <c r="K539" s="94"/>
      <c r="L539" s="97"/>
      <c r="M539" s="278"/>
    </row>
    <row r="540" spans="2:13" s="95" customFormat="1">
      <c r="B540" s="94"/>
      <c r="C540" s="94"/>
      <c r="D540" s="94"/>
      <c r="E540" s="94"/>
      <c r="F540" s="94"/>
      <c r="G540" s="94"/>
      <c r="H540" s="94"/>
      <c r="I540" s="94"/>
      <c r="J540" s="94"/>
      <c r="K540" s="94"/>
      <c r="L540" s="97"/>
      <c r="M540" s="278"/>
    </row>
    <row r="541" spans="2:13" s="95" customFormat="1">
      <c r="B541" s="94"/>
      <c r="C541" s="94"/>
      <c r="D541" s="94"/>
      <c r="E541" s="94"/>
      <c r="F541" s="94"/>
      <c r="G541" s="94"/>
      <c r="H541" s="94"/>
      <c r="I541" s="94"/>
      <c r="J541" s="94"/>
      <c r="K541" s="94"/>
      <c r="L541" s="97"/>
      <c r="M541" s="278"/>
    </row>
    <row r="542" spans="2:13" s="95" customFormat="1">
      <c r="B542" s="94"/>
      <c r="C542" s="94"/>
      <c r="D542" s="94"/>
      <c r="E542" s="94"/>
      <c r="F542" s="94"/>
      <c r="G542" s="94"/>
      <c r="H542" s="94"/>
      <c r="I542" s="94"/>
      <c r="J542" s="94"/>
      <c r="K542" s="94"/>
      <c r="L542" s="97"/>
      <c r="M542" s="278"/>
    </row>
    <row r="543" spans="2:13" s="95" customFormat="1">
      <c r="B543" s="94"/>
      <c r="C543" s="94"/>
      <c r="D543" s="94"/>
      <c r="E543" s="94"/>
      <c r="F543" s="94"/>
      <c r="G543" s="94"/>
      <c r="H543" s="94"/>
      <c r="I543" s="94"/>
      <c r="J543" s="94"/>
      <c r="K543" s="94"/>
      <c r="L543" s="97"/>
      <c r="M543" s="278"/>
    </row>
    <row r="544" spans="2:13" s="95" customFormat="1">
      <c r="B544" s="94"/>
      <c r="C544" s="94"/>
      <c r="D544" s="94"/>
      <c r="E544" s="94"/>
      <c r="F544" s="94"/>
      <c r="G544" s="94"/>
      <c r="H544" s="94"/>
      <c r="I544" s="94"/>
      <c r="J544" s="94"/>
      <c r="K544" s="94"/>
      <c r="L544" s="97"/>
      <c r="M544" s="278"/>
    </row>
    <row r="545" spans="2:13" s="95" customFormat="1">
      <c r="B545" s="94"/>
      <c r="C545" s="94"/>
      <c r="D545" s="94"/>
      <c r="E545" s="94"/>
      <c r="F545" s="94"/>
      <c r="G545" s="94"/>
      <c r="H545" s="94"/>
      <c r="I545" s="94"/>
      <c r="J545" s="94"/>
      <c r="K545" s="94"/>
      <c r="L545" s="97"/>
      <c r="M545" s="278"/>
    </row>
    <row r="546" spans="2:13" s="95" customFormat="1">
      <c r="B546" s="94"/>
      <c r="C546" s="94"/>
      <c r="D546" s="94"/>
      <c r="E546" s="94"/>
      <c r="F546" s="94"/>
      <c r="G546" s="94"/>
      <c r="H546" s="94"/>
      <c r="I546" s="94"/>
      <c r="J546" s="94"/>
      <c r="K546" s="94"/>
      <c r="L546" s="97"/>
      <c r="M546" s="278"/>
    </row>
    <row r="547" spans="2:13" s="95" customFormat="1">
      <c r="B547" s="94"/>
      <c r="C547" s="94"/>
      <c r="D547" s="94"/>
      <c r="E547" s="94"/>
      <c r="F547" s="94"/>
      <c r="G547" s="94"/>
      <c r="H547" s="94"/>
      <c r="I547" s="94"/>
      <c r="J547" s="94"/>
      <c r="K547" s="94"/>
      <c r="L547" s="97"/>
      <c r="M547" s="278"/>
    </row>
    <row r="548" spans="2:13" s="95" customFormat="1">
      <c r="B548" s="94"/>
      <c r="C548" s="94"/>
      <c r="D548" s="94"/>
      <c r="E548" s="94"/>
      <c r="F548" s="94"/>
      <c r="G548" s="94"/>
      <c r="H548" s="94"/>
      <c r="I548" s="94"/>
      <c r="J548" s="94"/>
      <c r="K548" s="94"/>
      <c r="L548" s="97"/>
      <c r="M548" s="278"/>
    </row>
    <row r="549" spans="2:13" s="95" customFormat="1">
      <c r="B549" s="94"/>
      <c r="C549" s="94"/>
      <c r="D549" s="94"/>
      <c r="E549" s="94"/>
      <c r="F549" s="94"/>
      <c r="G549" s="94"/>
      <c r="H549" s="94"/>
      <c r="I549" s="94"/>
      <c r="J549" s="94"/>
      <c r="K549" s="94"/>
      <c r="L549" s="97"/>
      <c r="M549" s="278"/>
    </row>
    <row r="550" spans="2:13" s="95" customFormat="1">
      <c r="B550" s="94"/>
      <c r="C550" s="94"/>
      <c r="D550" s="94"/>
      <c r="E550" s="94"/>
      <c r="F550" s="94"/>
      <c r="G550" s="94"/>
      <c r="H550" s="94"/>
      <c r="I550" s="94"/>
      <c r="J550" s="94"/>
      <c r="K550" s="94"/>
      <c r="L550" s="97"/>
      <c r="M550" s="278"/>
    </row>
    <row r="551" spans="2:13" s="95" customFormat="1">
      <c r="B551" s="94"/>
      <c r="C551" s="94"/>
      <c r="D551" s="94"/>
      <c r="E551" s="94"/>
      <c r="F551" s="94"/>
      <c r="G551" s="94"/>
      <c r="H551" s="94"/>
      <c r="I551" s="94"/>
      <c r="J551" s="94"/>
      <c r="K551" s="94"/>
      <c r="L551" s="97"/>
      <c r="M551" s="278"/>
    </row>
    <row r="552" spans="2:13" s="95" customFormat="1">
      <c r="B552" s="94"/>
      <c r="C552" s="94"/>
      <c r="D552" s="94"/>
      <c r="E552" s="94"/>
      <c r="F552" s="94"/>
      <c r="G552" s="94"/>
      <c r="H552" s="94"/>
      <c r="I552" s="94"/>
      <c r="J552" s="94"/>
      <c r="K552" s="94"/>
      <c r="L552" s="97"/>
      <c r="M552" s="278"/>
    </row>
    <row r="553" spans="2:13" s="95" customFormat="1">
      <c r="B553" s="94"/>
      <c r="C553" s="94"/>
      <c r="D553" s="94"/>
      <c r="E553" s="94"/>
      <c r="F553" s="94"/>
      <c r="G553" s="94"/>
      <c r="H553" s="94"/>
      <c r="I553" s="94"/>
      <c r="J553" s="94"/>
      <c r="K553" s="94"/>
      <c r="L553" s="97"/>
      <c r="M553" s="278"/>
    </row>
    <row r="554" spans="2:13" s="95" customFormat="1">
      <c r="B554" s="94"/>
      <c r="C554" s="94"/>
      <c r="D554" s="94"/>
      <c r="E554" s="94"/>
      <c r="F554" s="94"/>
      <c r="G554" s="94"/>
      <c r="H554" s="94"/>
      <c r="I554" s="94"/>
      <c r="J554" s="94"/>
      <c r="K554" s="94"/>
      <c r="L554" s="97"/>
      <c r="M554" s="278"/>
    </row>
    <row r="555" spans="2:13" s="95" customFormat="1">
      <c r="B555" s="94"/>
      <c r="C555" s="94"/>
      <c r="D555" s="94"/>
      <c r="E555" s="94"/>
      <c r="F555" s="94"/>
      <c r="G555" s="94"/>
      <c r="H555" s="94"/>
      <c r="I555" s="94"/>
      <c r="J555" s="94"/>
      <c r="K555" s="94"/>
      <c r="L555" s="97"/>
      <c r="M555" s="278"/>
    </row>
    <row r="556" spans="2:13" s="95" customFormat="1">
      <c r="B556" s="94"/>
      <c r="C556" s="94"/>
      <c r="D556" s="94"/>
      <c r="E556" s="94"/>
      <c r="F556" s="94"/>
      <c r="G556" s="94"/>
      <c r="H556" s="94"/>
      <c r="I556" s="94"/>
      <c r="J556" s="94"/>
      <c r="K556" s="94"/>
      <c r="L556" s="97"/>
      <c r="M556" s="278"/>
    </row>
    <row r="557" spans="2:13" s="95" customFormat="1">
      <c r="B557" s="94"/>
      <c r="C557" s="94"/>
      <c r="D557" s="94"/>
      <c r="E557" s="94"/>
      <c r="F557" s="94"/>
      <c r="G557" s="94"/>
      <c r="H557" s="94"/>
      <c r="I557" s="94"/>
      <c r="J557" s="94"/>
      <c r="K557" s="94"/>
      <c r="L557" s="97"/>
      <c r="M557" s="278"/>
    </row>
    <row r="558" spans="2:13" s="95" customFormat="1">
      <c r="B558" s="94"/>
      <c r="C558" s="94"/>
      <c r="D558" s="94"/>
      <c r="E558" s="94"/>
      <c r="F558" s="94"/>
      <c r="G558" s="94"/>
      <c r="H558" s="94"/>
      <c r="I558" s="94"/>
      <c r="J558" s="94"/>
      <c r="K558" s="94"/>
      <c r="L558" s="97"/>
      <c r="M558" s="278"/>
    </row>
    <row r="559" spans="2:13" s="95" customFormat="1">
      <c r="B559" s="94"/>
      <c r="C559" s="94"/>
      <c r="D559" s="94"/>
      <c r="E559" s="94"/>
      <c r="F559" s="94"/>
      <c r="G559" s="94"/>
      <c r="H559" s="94"/>
      <c r="I559" s="94"/>
      <c r="J559" s="94"/>
      <c r="K559" s="94"/>
      <c r="L559" s="97"/>
      <c r="M559" s="278"/>
    </row>
    <row r="560" spans="2:13" s="95" customFormat="1">
      <c r="B560" s="94"/>
      <c r="C560" s="94"/>
      <c r="D560" s="94"/>
      <c r="E560" s="94"/>
      <c r="F560" s="94"/>
      <c r="G560" s="94"/>
      <c r="H560" s="94"/>
      <c r="I560" s="94"/>
      <c r="J560" s="94"/>
      <c r="K560" s="94"/>
      <c r="L560" s="97"/>
      <c r="M560" s="278"/>
    </row>
    <row r="561" spans="2:13" s="95" customFormat="1">
      <c r="B561" s="94"/>
      <c r="C561" s="94"/>
      <c r="D561" s="94"/>
      <c r="E561" s="94"/>
      <c r="F561" s="94"/>
      <c r="G561" s="94"/>
      <c r="H561" s="94"/>
      <c r="I561" s="94"/>
      <c r="J561" s="94"/>
      <c r="K561" s="94"/>
      <c r="L561" s="97"/>
      <c r="M561" s="278"/>
    </row>
    <row r="562" spans="2:13" s="95" customFormat="1">
      <c r="B562" s="94"/>
      <c r="C562" s="94"/>
      <c r="D562" s="94"/>
      <c r="E562" s="94"/>
      <c r="F562" s="94"/>
      <c r="G562" s="94"/>
      <c r="H562" s="94"/>
      <c r="I562" s="94"/>
      <c r="J562" s="94"/>
      <c r="K562" s="94"/>
      <c r="L562" s="97"/>
      <c r="M562" s="278"/>
    </row>
    <row r="563" spans="2:13" s="95" customFormat="1">
      <c r="B563" s="94"/>
      <c r="C563" s="94"/>
      <c r="D563" s="94"/>
      <c r="E563" s="94"/>
      <c r="F563" s="94"/>
      <c r="G563" s="94"/>
      <c r="H563" s="94"/>
      <c r="I563" s="94"/>
      <c r="J563" s="94"/>
      <c r="K563" s="94"/>
      <c r="L563" s="97"/>
      <c r="M563" s="278"/>
    </row>
    <row r="564" spans="2:13" s="95" customFormat="1">
      <c r="B564" s="94"/>
      <c r="C564" s="94"/>
      <c r="D564" s="94"/>
      <c r="E564" s="94"/>
      <c r="F564" s="94"/>
      <c r="G564" s="94"/>
      <c r="H564" s="94"/>
      <c r="I564" s="94"/>
      <c r="J564" s="94"/>
      <c r="K564" s="94"/>
      <c r="L564" s="97"/>
      <c r="M564" s="278"/>
    </row>
    <row r="565" spans="2:13" s="95" customFormat="1">
      <c r="B565" s="94"/>
      <c r="C565" s="94"/>
      <c r="D565" s="94"/>
      <c r="E565" s="94"/>
      <c r="F565" s="94"/>
      <c r="G565" s="94"/>
      <c r="H565" s="94"/>
      <c r="I565" s="94"/>
      <c r="J565" s="94"/>
      <c r="K565" s="94"/>
      <c r="L565" s="97"/>
      <c r="M565" s="278"/>
    </row>
    <row r="566" spans="2:13" s="95" customFormat="1">
      <c r="B566" s="94"/>
      <c r="C566" s="94"/>
      <c r="D566" s="94"/>
      <c r="E566" s="94"/>
      <c r="F566" s="94"/>
      <c r="G566" s="94"/>
      <c r="H566" s="94"/>
      <c r="I566" s="94"/>
      <c r="J566" s="94"/>
      <c r="K566" s="94"/>
      <c r="L566" s="97"/>
      <c r="M566" s="278"/>
    </row>
    <row r="567" spans="2:13" s="95" customFormat="1">
      <c r="B567" s="94"/>
      <c r="C567" s="94"/>
      <c r="D567" s="94"/>
      <c r="E567" s="94"/>
      <c r="F567" s="94"/>
      <c r="G567" s="94"/>
      <c r="H567" s="94"/>
      <c r="I567" s="94"/>
      <c r="J567" s="94"/>
      <c r="K567" s="94"/>
      <c r="L567" s="97"/>
      <c r="M567" s="278"/>
    </row>
    <row r="568" spans="2:13" s="95" customFormat="1">
      <c r="B568" s="94"/>
      <c r="C568" s="94"/>
      <c r="D568" s="94"/>
      <c r="E568" s="94"/>
      <c r="F568" s="94"/>
      <c r="G568" s="94"/>
      <c r="H568" s="94"/>
      <c r="I568" s="94"/>
      <c r="J568" s="94"/>
      <c r="K568" s="94"/>
      <c r="L568" s="97"/>
      <c r="M568" s="278"/>
    </row>
    <row r="569" spans="2:13" s="95" customFormat="1">
      <c r="B569" s="94"/>
      <c r="C569" s="94"/>
      <c r="D569" s="94"/>
      <c r="E569" s="94"/>
      <c r="F569" s="94"/>
      <c r="G569" s="94"/>
      <c r="H569" s="94"/>
      <c r="I569" s="94"/>
      <c r="J569" s="94"/>
      <c r="K569" s="94"/>
      <c r="L569" s="97"/>
      <c r="M569" s="278"/>
    </row>
    <row r="570" spans="2:13" s="95" customFormat="1">
      <c r="B570" s="94"/>
      <c r="C570" s="94"/>
      <c r="D570" s="94"/>
      <c r="E570" s="94"/>
      <c r="F570" s="94"/>
      <c r="G570" s="94"/>
      <c r="H570" s="94"/>
      <c r="I570" s="94"/>
      <c r="J570" s="94"/>
      <c r="K570" s="94"/>
      <c r="L570" s="97"/>
      <c r="M570" s="278"/>
    </row>
    <row r="571" spans="2:13" s="95" customFormat="1">
      <c r="B571" s="94"/>
      <c r="C571" s="94"/>
      <c r="D571" s="94"/>
      <c r="E571" s="94"/>
      <c r="F571" s="94"/>
      <c r="G571" s="94"/>
      <c r="H571" s="94"/>
      <c r="I571" s="94"/>
      <c r="J571" s="94"/>
      <c r="K571" s="94"/>
      <c r="L571" s="97"/>
      <c r="M571" s="278"/>
    </row>
    <row r="572" spans="2:13" s="95" customFormat="1">
      <c r="B572" s="94"/>
      <c r="C572" s="94"/>
      <c r="D572" s="94"/>
      <c r="E572" s="94"/>
      <c r="F572" s="94"/>
      <c r="G572" s="94"/>
      <c r="H572" s="94"/>
      <c r="I572" s="94"/>
      <c r="J572" s="94"/>
      <c r="K572" s="94"/>
      <c r="L572" s="97"/>
      <c r="M572" s="278"/>
    </row>
    <row r="573" spans="2:13" s="95" customFormat="1">
      <c r="B573" s="94"/>
      <c r="C573" s="94"/>
      <c r="D573" s="94"/>
      <c r="E573" s="94"/>
      <c r="F573" s="94"/>
      <c r="G573" s="94"/>
      <c r="H573" s="94"/>
      <c r="I573" s="94"/>
      <c r="J573" s="94"/>
      <c r="K573" s="94"/>
      <c r="L573" s="97"/>
      <c r="M573" s="278"/>
    </row>
    <row r="574" spans="2:13" s="95" customFormat="1">
      <c r="B574" s="94"/>
      <c r="C574" s="94"/>
      <c r="D574" s="94"/>
      <c r="E574" s="94"/>
      <c r="F574" s="94"/>
      <c r="G574" s="94"/>
      <c r="H574" s="94"/>
      <c r="I574" s="94"/>
      <c r="J574" s="94"/>
      <c r="K574" s="94"/>
      <c r="L574" s="97"/>
      <c r="M574" s="278"/>
    </row>
    <row r="575" spans="2:13" s="95" customFormat="1">
      <c r="B575" s="94"/>
      <c r="C575" s="94"/>
      <c r="D575" s="94"/>
      <c r="E575" s="94"/>
      <c r="F575" s="94"/>
      <c r="G575" s="94"/>
      <c r="H575" s="94"/>
      <c r="I575" s="94"/>
      <c r="J575" s="94"/>
      <c r="K575" s="94"/>
      <c r="L575" s="97"/>
      <c r="M575" s="278"/>
    </row>
    <row r="576" spans="2:13" s="95" customFormat="1">
      <c r="B576" s="94"/>
      <c r="C576" s="94"/>
      <c r="D576" s="94"/>
      <c r="E576" s="94"/>
      <c r="F576" s="94"/>
      <c r="G576" s="94"/>
      <c r="H576" s="94"/>
      <c r="I576" s="94"/>
      <c r="J576" s="94"/>
      <c r="K576" s="94"/>
      <c r="L576" s="97"/>
      <c r="M576" s="278"/>
    </row>
    <row r="577" spans="2:13" s="95" customFormat="1">
      <c r="B577" s="94"/>
      <c r="C577" s="94"/>
      <c r="D577" s="94"/>
      <c r="E577" s="94"/>
      <c r="F577" s="94"/>
      <c r="G577" s="94"/>
      <c r="H577" s="94"/>
      <c r="I577" s="94"/>
      <c r="J577" s="94"/>
      <c r="K577" s="94"/>
      <c r="L577" s="97"/>
      <c r="M577" s="278"/>
    </row>
    <row r="578" spans="2:13" s="95" customFormat="1">
      <c r="B578" s="94"/>
      <c r="C578" s="94"/>
      <c r="D578" s="94"/>
      <c r="E578" s="94"/>
      <c r="F578" s="94"/>
      <c r="G578" s="94"/>
      <c r="H578" s="94"/>
      <c r="I578" s="94"/>
      <c r="J578" s="94"/>
      <c r="K578" s="94"/>
      <c r="L578" s="97"/>
      <c r="M578" s="278"/>
    </row>
    <row r="579" spans="2:13" s="95" customFormat="1">
      <c r="B579" s="94"/>
      <c r="C579" s="94"/>
      <c r="D579" s="94"/>
      <c r="E579" s="94"/>
      <c r="F579" s="94"/>
      <c r="G579" s="94"/>
      <c r="H579" s="94"/>
      <c r="I579" s="94"/>
      <c r="J579" s="94"/>
      <c r="K579" s="94"/>
      <c r="L579" s="97"/>
      <c r="M579" s="278"/>
    </row>
    <row r="580" spans="2:13" s="95" customFormat="1">
      <c r="B580" s="94"/>
      <c r="C580" s="94"/>
      <c r="D580" s="94"/>
      <c r="E580" s="94"/>
      <c r="F580" s="94"/>
      <c r="G580" s="94"/>
      <c r="H580" s="94"/>
      <c r="I580" s="94"/>
      <c r="J580" s="94"/>
      <c r="K580" s="94"/>
      <c r="L580" s="97"/>
      <c r="M580" s="278"/>
    </row>
    <row r="581" spans="2:13" s="95" customFormat="1">
      <c r="B581" s="94"/>
      <c r="C581" s="94"/>
      <c r="D581" s="94"/>
      <c r="E581" s="94"/>
      <c r="F581" s="94"/>
      <c r="G581" s="94"/>
      <c r="H581" s="94"/>
      <c r="I581" s="94"/>
      <c r="J581" s="94"/>
      <c r="K581" s="94"/>
      <c r="L581" s="97"/>
      <c r="M581" s="278"/>
    </row>
    <row r="582" spans="2:13" s="95" customFormat="1">
      <c r="B582" s="94"/>
      <c r="C582" s="94"/>
      <c r="D582" s="94"/>
      <c r="E582" s="94"/>
      <c r="F582" s="94"/>
      <c r="G582" s="94"/>
      <c r="H582" s="94"/>
      <c r="I582" s="94"/>
      <c r="J582" s="94"/>
      <c r="K582" s="94"/>
      <c r="L582" s="97"/>
      <c r="M582" s="278"/>
    </row>
    <row r="583" spans="2:13" s="95" customFormat="1">
      <c r="B583" s="94"/>
      <c r="C583" s="94"/>
      <c r="D583" s="94"/>
      <c r="E583" s="94"/>
      <c r="F583" s="94"/>
      <c r="G583" s="94"/>
      <c r="H583" s="94"/>
      <c r="I583" s="94"/>
      <c r="J583" s="94"/>
      <c r="K583" s="94"/>
      <c r="L583" s="97"/>
      <c r="M583" s="278"/>
    </row>
    <row r="584" spans="2:13" s="95" customFormat="1">
      <c r="B584" s="94"/>
      <c r="C584" s="94"/>
      <c r="D584" s="94"/>
      <c r="E584" s="94"/>
      <c r="F584" s="94"/>
      <c r="G584" s="94"/>
      <c r="H584" s="94"/>
      <c r="I584" s="94"/>
      <c r="J584" s="94"/>
      <c r="K584" s="94"/>
      <c r="L584" s="97"/>
      <c r="M584" s="278"/>
    </row>
    <row r="585" spans="2:13" s="95" customFormat="1">
      <c r="B585" s="94"/>
      <c r="C585" s="94"/>
      <c r="D585" s="94"/>
      <c r="E585" s="94"/>
      <c r="F585" s="94"/>
      <c r="G585" s="94"/>
      <c r="H585" s="94"/>
      <c r="I585" s="94"/>
      <c r="J585" s="94"/>
      <c r="K585" s="94"/>
      <c r="L585" s="97"/>
      <c r="M585" s="278"/>
    </row>
    <row r="586" spans="2:13" s="95" customFormat="1">
      <c r="B586" s="94"/>
      <c r="C586" s="94"/>
      <c r="D586" s="94"/>
      <c r="E586" s="94"/>
      <c r="F586" s="94"/>
      <c r="G586" s="94"/>
      <c r="H586" s="94"/>
      <c r="I586" s="94"/>
      <c r="J586" s="94"/>
      <c r="K586" s="94"/>
      <c r="L586" s="97"/>
      <c r="M586" s="278"/>
    </row>
    <row r="587" spans="2:13" s="95" customFormat="1">
      <c r="B587" s="94"/>
      <c r="C587" s="94"/>
      <c r="D587" s="94"/>
      <c r="E587" s="94"/>
      <c r="F587" s="94"/>
      <c r="G587" s="94"/>
      <c r="H587" s="94"/>
      <c r="I587" s="94"/>
      <c r="J587" s="94"/>
      <c r="K587" s="94"/>
      <c r="L587" s="97"/>
      <c r="M587" s="278"/>
    </row>
    <row r="588" spans="2:13" s="95" customFormat="1">
      <c r="B588" s="94"/>
      <c r="C588" s="94"/>
      <c r="D588" s="94"/>
      <c r="E588" s="94"/>
      <c r="F588" s="94"/>
      <c r="G588" s="94"/>
      <c r="H588" s="94"/>
      <c r="I588" s="94"/>
      <c r="J588" s="94"/>
      <c r="K588" s="94"/>
      <c r="L588" s="97"/>
      <c r="M588" s="278"/>
    </row>
    <row r="589" spans="2:13" s="95" customFormat="1">
      <c r="B589" s="94"/>
      <c r="C589" s="94"/>
      <c r="D589" s="94"/>
      <c r="E589" s="94"/>
      <c r="F589" s="94"/>
      <c r="G589" s="94"/>
      <c r="H589" s="94"/>
      <c r="I589" s="94"/>
      <c r="J589" s="94"/>
      <c r="K589" s="94"/>
      <c r="L589" s="97"/>
      <c r="M589" s="278"/>
    </row>
    <row r="590" spans="2:13" s="95" customFormat="1">
      <c r="B590" s="94"/>
      <c r="C590" s="94"/>
      <c r="D590" s="94"/>
      <c r="E590" s="94"/>
      <c r="F590" s="94"/>
      <c r="G590" s="94"/>
      <c r="H590" s="94"/>
      <c r="I590" s="94"/>
      <c r="J590" s="94"/>
      <c r="K590" s="94"/>
      <c r="L590" s="97"/>
      <c r="M590" s="278"/>
    </row>
    <row r="591" spans="2:13" s="95" customFormat="1">
      <c r="B591" s="94"/>
      <c r="C591" s="94"/>
      <c r="D591" s="94"/>
      <c r="E591" s="94"/>
      <c r="F591" s="94"/>
      <c r="G591" s="94"/>
      <c r="H591" s="94"/>
      <c r="I591" s="94"/>
      <c r="J591" s="94"/>
      <c r="K591" s="94"/>
      <c r="L591" s="97"/>
      <c r="M591" s="278"/>
    </row>
    <row r="592" spans="2:13" s="95" customFormat="1">
      <c r="B592" s="94"/>
      <c r="C592" s="94"/>
      <c r="D592" s="94"/>
      <c r="E592" s="94"/>
      <c r="F592" s="94"/>
      <c r="G592" s="94"/>
      <c r="H592" s="94"/>
      <c r="I592" s="94"/>
      <c r="J592" s="94"/>
      <c r="K592" s="94"/>
      <c r="L592" s="97"/>
      <c r="M592" s="278"/>
    </row>
    <row r="593" spans="2:13" s="95" customFormat="1">
      <c r="B593" s="94"/>
      <c r="C593" s="94"/>
      <c r="D593" s="94"/>
      <c r="E593" s="94"/>
      <c r="F593" s="94"/>
      <c r="G593" s="94"/>
      <c r="H593" s="94"/>
      <c r="I593" s="94"/>
      <c r="J593" s="94"/>
      <c r="K593" s="94"/>
      <c r="L593" s="97"/>
      <c r="M593" s="278"/>
    </row>
    <row r="594" spans="2:13" s="95" customFormat="1">
      <c r="B594" s="94"/>
      <c r="C594" s="94"/>
      <c r="D594" s="94"/>
      <c r="E594" s="94"/>
      <c r="F594" s="94"/>
      <c r="G594" s="94"/>
      <c r="H594" s="94"/>
      <c r="I594" s="94"/>
      <c r="J594" s="94"/>
      <c r="K594" s="94"/>
      <c r="L594" s="97"/>
      <c r="M594" s="278"/>
    </row>
    <row r="595" spans="2:13" s="95" customFormat="1">
      <c r="B595" s="94"/>
      <c r="C595" s="94"/>
      <c r="D595" s="94"/>
      <c r="E595" s="94"/>
      <c r="F595" s="94"/>
      <c r="G595" s="94"/>
      <c r="H595" s="94"/>
      <c r="I595" s="94"/>
      <c r="J595" s="94"/>
      <c r="K595" s="94"/>
      <c r="L595" s="97"/>
      <c r="M595" s="278"/>
    </row>
    <row r="596" spans="2:13" s="95" customFormat="1">
      <c r="B596" s="94"/>
      <c r="C596" s="94"/>
      <c r="D596" s="94"/>
      <c r="E596" s="94"/>
      <c r="F596" s="94"/>
      <c r="G596" s="94"/>
      <c r="H596" s="94"/>
      <c r="I596" s="94"/>
      <c r="J596" s="94"/>
      <c r="K596" s="94"/>
      <c r="L596" s="97"/>
      <c r="M596" s="278"/>
    </row>
    <row r="597" spans="2:13" s="95" customFormat="1">
      <c r="B597" s="94"/>
      <c r="C597" s="94"/>
      <c r="D597" s="94"/>
      <c r="E597" s="94"/>
      <c r="F597" s="94"/>
      <c r="G597" s="94"/>
      <c r="H597" s="94"/>
      <c r="I597" s="94"/>
      <c r="J597" s="94"/>
      <c r="K597" s="94"/>
      <c r="L597" s="97"/>
      <c r="M597" s="278"/>
    </row>
    <row r="598" spans="2:13" s="95" customFormat="1">
      <c r="B598" s="94"/>
      <c r="C598" s="94"/>
      <c r="D598" s="94"/>
      <c r="E598" s="94"/>
      <c r="F598" s="94"/>
      <c r="G598" s="94"/>
      <c r="H598" s="94"/>
      <c r="I598" s="94"/>
      <c r="J598" s="94"/>
      <c r="K598" s="94"/>
      <c r="L598" s="97"/>
      <c r="M598" s="278"/>
    </row>
    <row r="599" spans="2:13" s="95" customFormat="1">
      <c r="B599" s="94"/>
      <c r="C599" s="94"/>
      <c r="D599" s="94"/>
      <c r="E599" s="94"/>
      <c r="F599" s="94"/>
      <c r="G599" s="94"/>
      <c r="H599" s="94"/>
      <c r="I599" s="94"/>
      <c r="J599" s="94"/>
      <c r="K599" s="94"/>
      <c r="L599" s="97"/>
      <c r="M599" s="278"/>
    </row>
    <row r="600" spans="2:13" s="95" customFormat="1">
      <c r="B600" s="94"/>
      <c r="C600" s="94"/>
      <c r="D600" s="94"/>
      <c r="E600" s="94"/>
      <c r="F600" s="94"/>
      <c r="G600" s="94"/>
      <c r="H600" s="94"/>
      <c r="I600" s="94"/>
      <c r="J600" s="94"/>
      <c r="K600" s="94"/>
      <c r="L600" s="97"/>
      <c r="M600" s="278"/>
    </row>
    <row r="601" spans="2:13" s="95" customFormat="1">
      <c r="B601" s="94"/>
      <c r="C601" s="94"/>
      <c r="D601" s="94"/>
      <c r="E601" s="94"/>
      <c r="F601" s="94"/>
      <c r="G601" s="94"/>
      <c r="H601" s="94"/>
      <c r="I601" s="94"/>
      <c r="J601" s="94"/>
      <c r="K601" s="94"/>
      <c r="L601" s="97"/>
      <c r="M601" s="278"/>
    </row>
    <row r="602" spans="2:13" s="95" customFormat="1">
      <c r="B602" s="94"/>
      <c r="C602" s="94"/>
      <c r="D602" s="94"/>
      <c r="E602" s="94"/>
      <c r="F602" s="94"/>
      <c r="G602" s="94"/>
      <c r="H602" s="94"/>
      <c r="I602" s="94"/>
      <c r="J602" s="94"/>
      <c r="K602" s="94"/>
      <c r="L602" s="97"/>
      <c r="M602" s="278"/>
    </row>
    <row r="603" spans="2:13" s="95" customFormat="1">
      <c r="B603" s="94"/>
      <c r="C603" s="94"/>
      <c r="D603" s="94"/>
      <c r="E603" s="94"/>
      <c r="F603" s="94"/>
      <c r="G603" s="94"/>
      <c r="H603" s="94"/>
      <c r="I603" s="94"/>
      <c r="J603" s="94"/>
      <c r="K603" s="94"/>
      <c r="L603" s="97"/>
      <c r="M603" s="278"/>
    </row>
    <row r="604" spans="2:13" s="95" customFormat="1">
      <c r="B604" s="94"/>
      <c r="C604" s="94"/>
      <c r="D604" s="94"/>
      <c r="E604" s="94"/>
      <c r="F604" s="94"/>
      <c r="G604" s="94"/>
      <c r="H604" s="94"/>
      <c r="I604" s="94"/>
      <c r="J604" s="94"/>
      <c r="K604" s="94"/>
      <c r="L604" s="97"/>
      <c r="M604" s="278"/>
    </row>
    <row r="605" spans="2:13" s="95" customFormat="1">
      <c r="B605" s="94"/>
      <c r="C605" s="94"/>
      <c r="D605" s="94"/>
      <c r="E605" s="94"/>
      <c r="F605" s="94"/>
      <c r="G605" s="94"/>
      <c r="H605" s="94"/>
      <c r="I605" s="94"/>
      <c r="J605" s="94"/>
      <c r="K605" s="94"/>
      <c r="L605" s="97"/>
      <c r="M605" s="278"/>
    </row>
    <row r="606" spans="2:13" s="95" customFormat="1">
      <c r="B606" s="94"/>
      <c r="C606" s="94"/>
      <c r="D606" s="94"/>
      <c r="E606" s="94"/>
      <c r="F606" s="94"/>
      <c r="G606" s="94"/>
      <c r="H606" s="94"/>
      <c r="I606" s="94"/>
      <c r="J606" s="94"/>
      <c r="K606" s="94"/>
      <c r="L606" s="97"/>
      <c r="M606" s="278"/>
    </row>
    <row r="607" spans="2:13" s="95" customFormat="1">
      <c r="B607" s="94"/>
      <c r="C607" s="94"/>
      <c r="D607" s="94"/>
      <c r="E607" s="94"/>
      <c r="F607" s="94"/>
      <c r="G607" s="94"/>
      <c r="H607" s="94"/>
      <c r="I607" s="94"/>
      <c r="J607" s="94"/>
      <c r="K607" s="94"/>
      <c r="L607" s="97"/>
      <c r="M607" s="278"/>
    </row>
    <row r="608" spans="2:13" s="95" customFormat="1">
      <c r="B608" s="94"/>
      <c r="C608" s="94"/>
      <c r="D608" s="94"/>
      <c r="E608" s="94"/>
      <c r="F608" s="94"/>
      <c r="G608" s="94"/>
      <c r="H608" s="94"/>
      <c r="I608" s="94"/>
      <c r="J608" s="94"/>
      <c r="K608" s="94"/>
      <c r="L608" s="97"/>
      <c r="M608" s="278"/>
    </row>
    <row r="609" spans="2:13" s="95" customFormat="1">
      <c r="B609" s="94"/>
      <c r="C609" s="94"/>
      <c r="D609" s="94"/>
      <c r="E609" s="94"/>
      <c r="F609" s="94"/>
      <c r="G609" s="94"/>
      <c r="H609" s="94"/>
      <c r="I609" s="94"/>
      <c r="J609" s="94"/>
      <c r="K609" s="94"/>
      <c r="L609" s="97"/>
      <c r="M609" s="278"/>
    </row>
    <row r="610" spans="2:13" s="95" customFormat="1">
      <c r="B610" s="94"/>
      <c r="C610" s="94"/>
      <c r="D610" s="94"/>
      <c r="E610" s="94"/>
      <c r="F610" s="94"/>
      <c r="G610" s="94"/>
      <c r="H610" s="94"/>
      <c r="I610" s="94"/>
      <c r="J610" s="94"/>
      <c r="K610" s="94"/>
      <c r="L610" s="97"/>
      <c r="M610" s="278"/>
    </row>
    <row r="611" spans="2:13" s="95" customFormat="1">
      <c r="B611" s="94"/>
      <c r="C611" s="94"/>
      <c r="D611" s="94"/>
      <c r="E611" s="94"/>
      <c r="F611" s="94"/>
      <c r="G611" s="94"/>
      <c r="H611" s="94"/>
      <c r="I611" s="94"/>
      <c r="J611" s="94"/>
      <c r="K611" s="94"/>
      <c r="L611" s="97"/>
      <c r="M611" s="278"/>
    </row>
    <row r="612" spans="2:13" s="95" customFormat="1">
      <c r="B612" s="94"/>
      <c r="C612" s="94"/>
      <c r="D612" s="94"/>
      <c r="E612" s="94"/>
      <c r="F612" s="94"/>
      <c r="G612" s="94"/>
      <c r="H612" s="94"/>
      <c r="I612" s="94"/>
      <c r="J612" s="94"/>
      <c r="K612" s="94"/>
      <c r="L612" s="97"/>
      <c r="M612" s="278"/>
    </row>
    <row r="613" spans="2:13" s="95" customFormat="1">
      <c r="B613" s="94"/>
      <c r="C613" s="94"/>
      <c r="D613" s="94"/>
      <c r="E613" s="94"/>
      <c r="F613" s="94"/>
      <c r="G613" s="94"/>
      <c r="H613" s="94"/>
      <c r="I613" s="94"/>
      <c r="J613" s="94"/>
      <c r="K613" s="94"/>
      <c r="L613" s="97"/>
      <c r="M613" s="278"/>
    </row>
    <row r="614" spans="2:13" s="95" customFormat="1">
      <c r="B614" s="94"/>
      <c r="C614" s="94"/>
      <c r="D614" s="94"/>
      <c r="E614" s="94"/>
      <c r="F614" s="94"/>
      <c r="G614" s="94"/>
      <c r="H614" s="94"/>
      <c r="I614" s="94"/>
      <c r="J614" s="94"/>
      <c r="K614" s="94"/>
      <c r="L614" s="97"/>
      <c r="M614" s="278"/>
    </row>
    <row r="615" spans="2:13" s="95" customFormat="1">
      <c r="B615" s="94"/>
      <c r="C615" s="94"/>
      <c r="D615" s="94"/>
      <c r="E615" s="94"/>
      <c r="F615" s="94"/>
      <c r="G615" s="94"/>
      <c r="H615" s="94"/>
      <c r="I615" s="94"/>
      <c r="J615" s="94"/>
      <c r="K615" s="94"/>
      <c r="L615" s="97"/>
      <c r="M615" s="278"/>
    </row>
    <row r="616" spans="2:13" s="95" customFormat="1">
      <c r="B616" s="94"/>
      <c r="C616" s="94"/>
      <c r="D616" s="94"/>
      <c r="E616" s="94"/>
      <c r="F616" s="94"/>
      <c r="G616" s="94"/>
      <c r="H616" s="94"/>
      <c r="I616" s="94"/>
      <c r="J616" s="94"/>
      <c r="K616" s="94"/>
      <c r="L616" s="97"/>
      <c r="M616" s="278"/>
    </row>
    <row r="617" spans="2:13" s="95" customFormat="1">
      <c r="B617" s="94"/>
      <c r="C617" s="94"/>
      <c r="D617" s="94"/>
      <c r="E617" s="94"/>
      <c r="F617" s="94"/>
      <c r="G617" s="94"/>
      <c r="H617" s="94"/>
      <c r="I617" s="94"/>
      <c r="J617" s="94"/>
      <c r="K617" s="94"/>
      <c r="L617" s="97"/>
      <c r="M617" s="278"/>
    </row>
    <row r="618" spans="2:13" s="95" customFormat="1">
      <c r="B618" s="94"/>
      <c r="C618" s="94"/>
      <c r="D618" s="94"/>
      <c r="E618" s="94"/>
      <c r="F618" s="94"/>
      <c r="G618" s="94"/>
      <c r="H618" s="94"/>
      <c r="I618" s="94"/>
      <c r="J618" s="94"/>
      <c r="K618" s="94"/>
      <c r="L618" s="97"/>
      <c r="M618" s="278"/>
    </row>
    <row r="619" spans="2:13" s="95" customFormat="1">
      <c r="B619" s="94"/>
      <c r="C619" s="94"/>
      <c r="D619" s="94"/>
      <c r="E619" s="94"/>
      <c r="F619" s="94"/>
      <c r="G619" s="94"/>
      <c r="H619" s="94"/>
      <c r="I619" s="94"/>
      <c r="J619" s="94"/>
      <c r="K619" s="94"/>
      <c r="L619" s="97"/>
      <c r="M619" s="278"/>
    </row>
    <row r="620" spans="2:13" s="95" customFormat="1">
      <c r="B620" s="94"/>
      <c r="C620" s="94"/>
      <c r="D620" s="94"/>
      <c r="E620" s="94"/>
      <c r="F620" s="94"/>
      <c r="G620" s="94"/>
      <c r="H620" s="94"/>
      <c r="I620" s="94"/>
      <c r="J620" s="94"/>
      <c r="K620" s="94"/>
      <c r="L620" s="97"/>
      <c r="M620" s="278"/>
    </row>
    <row r="621" spans="2:13" s="95" customFormat="1">
      <c r="B621" s="94"/>
      <c r="C621" s="94"/>
      <c r="D621" s="94"/>
      <c r="E621" s="94"/>
      <c r="F621" s="94"/>
      <c r="G621" s="94"/>
      <c r="H621" s="94"/>
      <c r="I621" s="94"/>
      <c r="J621" s="94"/>
      <c r="K621" s="94"/>
      <c r="L621" s="97"/>
      <c r="M621" s="278"/>
    </row>
    <row r="622" spans="2:13" s="95" customFormat="1">
      <c r="B622" s="94"/>
      <c r="C622" s="94"/>
      <c r="D622" s="94"/>
      <c r="E622" s="94"/>
      <c r="F622" s="94"/>
      <c r="G622" s="94"/>
      <c r="H622" s="94"/>
      <c r="I622" s="94"/>
      <c r="J622" s="94"/>
      <c r="K622" s="94"/>
      <c r="L622" s="97"/>
      <c r="M622" s="278"/>
    </row>
    <row r="623" spans="2:13" s="95" customFormat="1">
      <c r="B623" s="94"/>
      <c r="C623" s="94"/>
      <c r="D623" s="94"/>
      <c r="E623" s="94"/>
      <c r="F623" s="94"/>
      <c r="G623" s="94"/>
      <c r="H623" s="94"/>
      <c r="I623" s="94"/>
      <c r="J623" s="94"/>
      <c r="K623" s="94"/>
      <c r="L623" s="97"/>
      <c r="M623" s="278"/>
    </row>
    <row r="624" spans="2:13" s="95" customFormat="1">
      <c r="B624" s="94"/>
      <c r="C624" s="94"/>
      <c r="D624" s="94"/>
      <c r="E624" s="94"/>
      <c r="F624" s="94"/>
      <c r="G624" s="94"/>
      <c r="H624" s="94"/>
      <c r="I624" s="94"/>
      <c r="J624" s="94"/>
      <c r="K624" s="94"/>
      <c r="L624" s="97"/>
      <c r="M624" s="278"/>
    </row>
    <row r="625" spans="2:13" s="95" customFormat="1">
      <c r="B625" s="94"/>
      <c r="C625" s="94"/>
      <c r="D625" s="94"/>
      <c r="E625" s="94"/>
      <c r="F625" s="94"/>
      <c r="G625" s="94"/>
      <c r="H625" s="94"/>
      <c r="I625" s="94"/>
      <c r="J625" s="94"/>
      <c r="K625" s="94"/>
      <c r="L625" s="97"/>
      <c r="M625" s="278"/>
    </row>
    <row r="626" spans="2:13" s="95" customFormat="1">
      <c r="B626" s="94"/>
      <c r="C626" s="94"/>
      <c r="D626" s="94"/>
      <c r="E626" s="94"/>
      <c r="F626" s="94"/>
      <c r="G626" s="94"/>
      <c r="H626" s="94"/>
      <c r="I626" s="94"/>
      <c r="J626" s="94"/>
      <c r="K626" s="94"/>
      <c r="L626" s="97"/>
      <c r="M626" s="278"/>
    </row>
    <row r="627" spans="2:13" s="95" customFormat="1">
      <c r="B627" s="94"/>
      <c r="C627" s="94"/>
      <c r="D627" s="94"/>
      <c r="E627" s="94"/>
      <c r="F627" s="94"/>
      <c r="G627" s="94"/>
      <c r="H627" s="94"/>
      <c r="I627" s="94"/>
      <c r="J627" s="94"/>
      <c r="K627" s="94"/>
      <c r="L627" s="97"/>
      <c r="M627" s="278"/>
    </row>
    <row r="628" spans="2:13" s="95" customFormat="1">
      <c r="B628" s="94"/>
      <c r="C628" s="94"/>
      <c r="D628" s="94"/>
      <c r="E628" s="94"/>
      <c r="F628" s="94"/>
      <c r="G628" s="94"/>
      <c r="H628" s="94"/>
      <c r="I628" s="94"/>
      <c r="J628" s="94"/>
      <c r="K628" s="94"/>
      <c r="L628" s="97"/>
      <c r="M628" s="278"/>
    </row>
    <row r="629" spans="2:13" s="95" customFormat="1">
      <c r="B629" s="94"/>
      <c r="C629" s="94"/>
      <c r="D629" s="94"/>
      <c r="E629" s="94"/>
      <c r="F629" s="94"/>
      <c r="G629" s="94"/>
      <c r="H629" s="94"/>
      <c r="I629" s="94"/>
      <c r="J629" s="94"/>
      <c r="K629" s="94"/>
      <c r="L629" s="97"/>
      <c r="M629" s="278"/>
    </row>
    <row r="630" spans="2:13" s="95" customFormat="1">
      <c r="B630" s="94"/>
      <c r="C630" s="94"/>
      <c r="D630" s="94"/>
      <c r="E630" s="94"/>
      <c r="F630" s="94"/>
      <c r="G630" s="94"/>
      <c r="H630" s="94"/>
      <c r="I630" s="94"/>
      <c r="J630" s="94"/>
      <c r="K630" s="94"/>
      <c r="L630" s="97"/>
      <c r="M630" s="278"/>
    </row>
    <row r="631" spans="2:13" s="95" customFormat="1">
      <c r="B631" s="94"/>
      <c r="C631" s="94"/>
      <c r="D631" s="94"/>
      <c r="E631" s="94"/>
      <c r="F631" s="94"/>
      <c r="G631" s="94"/>
      <c r="H631" s="94"/>
      <c r="I631" s="94"/>
      <c r="J631" s="94"/>
      <c r="K631" s="94"/>
      <c r="L631" s="97"/>
      <c r="M631" s="278"/>
    </row>
    <row r="632" spans="2:13" s="95" customFormat="1">
      <c r="B632" s="94"/>
      <c r="C632" s="94"/>
      <c r="D632" s="94"/>
      <c r="E632" s="94"/>
      <c r="F632" s="94"/>
      <c r="G632" s="94"/>
      <c r="H632" s="94"/>
      <c r="I632" s="94"/>
      <c r="J632" s="94"/>
      <c r="K632" s="94"/>
      <c r="L632" s="97"/>
      <c r="M632" s="278"/>
    </row>
    <row r="633" spans="2:13" s="95" customFormat="1">
      <c r="B633" s="94"/>
      <c r="C633" s="94"/>
      <c r="D633" s="94"/>
      <c r="E633" s="94"/>
      <c r="F633" s="94"/>
      <c r="G633" s="94"/>
      <c r="H633" s="94"/>
      <c r="I633" s="94"/>
      <c r="J633" s="94"/>
      <c r="K633" s="94"/>
      <c r="L633" s="97"/>
      <c r="M633" s="278"/>
    </row>
    <row r="634" spans="2:13" s="95" customFormat="1">
      <c r="B634" s="94"/>
      <c r="C634" s="94"/>
      <c r="D634" s="94"/>
      <c r="E634" s="94"/>
      <c r="F634" s="94"/>
      <c r="G634" s="94"/>
      <c r="H634" s="94"/>
      <c r="I634" s="94"/>
      <c r="J634" s="94"/>
      <c r="K634" s="94"/>
      <c r="L634" s="97"/>
      <c r="M634" s="278"/>
    </row>
    <row r="635" spans="2:13" s="95" customFormat="1">
      <c r="B635" s="94"/>
      <c r="C635" s="94"/>
      <c r="D635" s="94"/>
      <c r="E635" s="94"/>
      <c r="F635" s="94"/>
      <c r="G635" s="94"/>
      <c r="H635" s="94"/>
      <c r="I635" s="94"/>
      <c r="J635" s="94"/>
      <c r="K635" s="94"/>
      <c r="L635" s="97"/>
      <c r="M635" s="278"/>
    </row>
    <row r="636" spans="2:13" s="95" customFormat="1">
      <c r="B636" s="94"/>
      <c r="C636" s="94"/>
      <c r="D636" s="94"/>
      <c r="E636" s="94"/>
      <c r="F636" s="94"/>
      <c r="G636" s="94"/>
      <c r="H636" s="94"/>
      <c r="I636" s="94"/>
      <c r="J636" s="94"/>
      <c r="K636" s="94"/>
      <c r="L636" s="97"/>
      <c r="M636" s="278"/>
    </row>
    <row r="637" spans="2:13" s="95" customFormat="1">
      <c r="B637" s="94"/>
      <c r="C637" s="94"/>
      <c r="D637" s="94"/>
      <c r="E637" s="94"/>
      <c r="F637" s="94"/>
      <c r="G637" s="94"/>
      <c r="H637" s="94"/>
      <c r="I637" s="94"/>
      <c r="J637" s="94"/>
      <c r="K637" s="94"/>
      <c r="L637" s="97"/>
      <c r="M637" s="278"/>
    </row>
    <row r="638" spans="2:13" s="95" customFormat="1">
      <c r="B638" s="94"/>
      <c r="C638" s="94"/>
      <c r="D638" s="94"/>
      <c r="E638" s="94"/>
      <c r="F638" s="94"/>
      <c r="G638" s="94"/>
      <c r="H638" s="94"/>
      <c r="I638" s="94"/>
      <c r="J638" s="94"/>
      <c r="K638" s="94"/>
      <c r="L638" s="97"/>
      <c r="M638" s="278"/>
    </row>
    <row r="639" spans="2:13" s="95" customFormat="1">
      <c r="B639" s="94"/>
      <c r="C639" s="94"/>
      <c r="D639" s="94"/>
      <c r="E639" s="94"/>
      <c r="F639" s="94"/>
      <c r="G639" s="94"/>
      <c r="H639" s="94"/>
      <c r="I639" s="94"/>
      <c r="J639" s="94"/>
      <c r="K639" s="94"/>
      <c r="L639" s="97"/>
      <c r="M639" s="278"/>
    </row>
    <row r="640" spans="2:13" s="95" customFormat="1">
      <c r="B640" s="94"/>
      <c r="C640" s="94"/>
      <c r="D640" s="94"/>
      <c r="E640" s="94"/>
      <c r="F640" s="94"/>
      <c r="G640" s="94"/>
      <c r="H640" s="94"/>
      <c r="I640" s="94"/>
      <c r="J640" s="94"/>
      <c r="K640" s="94"/>
      <c r="L640" s="97"/>
      <c r="M640" s="278"/>
    </row>
    <row r="641" spans="2:13" s="95" customFormat="1">
      <c r="B641" s="94"/>
      <c r="C641" s="94"/>
      <c r="D641" s="94"/>
      <c r="E641" s="94"/>
      <c r="F641" s="94"/>
      <c r="G641" s="94"/>
      <c r="H641" s="94"/>
      <c r="I641" s="94"/>
      <c r="J641" s="94"/>
      <c r="K641" s="94"/>
      <c r="L641" s="97"/>
      <c r="M641" s="278"/>
    </row>
    <row r="642" spans="2:13" s="95" customFormat="1">
      <c r="B642" s="94"/>
      <c r="C642" s="94"/>
      <c r="D642" s="94"/>
      <c r="E642" s="94"/>
      <c r="F642" s="94"/>
      <c r="G642" s="94"/>
      <c r="H642" s="94"/>
      <c r="I642" s="94"/>
      <c r="J642" s="94"/>
      <c r="K642" s="94"/>
      <c r="L642" s="97"/>
      <c r="M642" s="278"/>
    </row>
    <row r="643" spans="2:13" s="95" customFormat="1">
      <c r="B643" s="94"/>
      <c r="C643" s="94"/>
      <c r="D643" s="94"/>
      <c r="E643" s="94"/>
      <c r="F643" s="94"/>
      <c r="G643" s="94"/>
      <c r="H643" s="94"/>
      <c r="I643" s="94"/>
      <c r="J643" s="94"/>
      <c r="K643" s="94"/>
      <c r="L643" s="97"/>
      <c r="M643" s="278"/>
    </row>
    <row r="644" spans="2:13" s="95" customFormat="1">
      <c r="B644" s="94"/>
      <c r="C644" s="94"/>
      <c r="D644" s="94"/>
      <c r="E644" s="94"/>
      <c r="F644" s="94"/>
      <c r="G644" s="94"/>
      <c r="H644" s="94"/>
      <c r="I644" s="94"/>
      <c r="J644" s="94"/>
      <c r="K644" s="94"/>
      <c r="L644" s="97"/>
      <c r="M644" s="278"/>
    </row>
    <row r="645" spans="2:13" s="95" customFormat="1">
      <c r="B645" s="94"/>
      <c r="C645" s="94"/>
      <c r="D645" s="94"/>
      <c r="E645" s="94"/>
      <c r="F645" s="94"/>
      <c r="G645" s="94"/>
      <c r="H645" s="94"/>
      <c r="I645" s="94"/>
      <c r="J645" s="94"/>
      <c r="K645" s="94"/>
      <c r="L645" s="97"/>
      <c r="M645" s="278"/>
    </row>
    <row r="646" spans="2:13" s="95" customFormat="1">
      <c r="B646" s="94"/>
      <c r="C646" s="94"/>
      <c r="D646" s="94"/>
      <c r="E646" s="94"/>
      <c r="F646" s="94"/>
      <c r="G646" s="94"/>
      <c r="H646" s="94"/>
      <c r="I646" s="94"/>
      <c r="J646" s="94"/>
      <c r="K646" s="94"/>
      <c r="L646" s="97"/>
      <c r="M646" s="278"/>
    </row>
    <row r="647" spans="2:13" s="95" customFormat="1">
      <c r="B647" s="94"/>
      <c r="C647" s="94"/>
      <c r="D647" s="94"/>
      <c r="E647" s="94"/>
      <c r="F647" s="94"/>
      <c r="G647" s="94"/>
      <c r="H647" s="94"/>
      <c r="I647" s="94"/>
      <c r="J647" s="94"/>
      <c r="K647" s="94"/>
      <c r="L647" s="97"/>
      <c r="M647" s="278"/>
    </row>
    <row r="648" spans="2:13" s="95" customFormat="1">
      <c r="B648" s="94"/>
      <c r="C648" s="94"/>
      <c r="D648" s="94"/>
      <c r="E648" s="94"/>
      <c r="F648" s="94"/>
      <c r="G648" s="94"/>
      <c r="H648" s="94"/>
      <c r="I648" s="94"/>
      <c r="J648" s="94"/>
      <c r="K648" s="94"/>
      <c r="L648" s="97"/>
      <c r="M648" s="278"/>
    </row>
    <row r="649" spans="2:13" s="95" customFormat="1">
      <c r="B649" s="94"/>
      <c r="C649" s="94"/>
      <c r="D649" s="94"/>
      <c r="E649" s="94"/>
      <c r="F649" s="94"/>
      <c r="G649" s="94"/>
      <c r="H649" s="94"/>
      <c r="I649" s="94"/>
      <c r="J649" s="94"/>
      <c r="K649" s="94"/>
      <c r="L649" s="97"/>
      <c r="M649" s="278"/>
    </row>
    <row r="650" spans="2:13" s="95" customFormat="1">
      <c r="B650" s="94"/>
      <c r="C650" s="94"/>
      <c r="D650" s="94"/>
      <c r="E650" s="94"/>
      <c r="F650" s="94"/>
      <c r="G650" s="94"/>
      <c r="H650" s="94"/>
      <c r="I650" s="94"/>
      <c r="J650" s="94"/>
      <c r="K650" s="94"/>
      <c r="L650" s="97"/>
      <c r="M650" s="278"/>
    </row>
    <row r="651" spans="2:13" s="95" customFormat="1">
      <c r="B651" s="94"/>
      <c r="C651" s="94"/>
      <c r="D651" s="94"/>
      <c r="E651" s="94"/>
      <c r="F651" s="94"/>
      <c r="G651" s="94"/>
      <c r="H651" s="94"/>
      <c r="I651" s="94"/>
      <c r="J651" s="94"/>
      <c r="K651" s="94"/>
      <c r="L651" s="97"/>
      <c r="M651" s="278"/>
    </row>
    <row r="652" spans="2:13" s="95" customFormat="1">
      <c r="B652" s="94"/>
      <c r="C652" s="94"/>
      <c r="D652" s="94"/>
      <c r="E652" s="94"/>
      <c r="F652" s="94"/>
      <c r="G652" s="94"/>
      <c r="H652" s="94"/>
      <c r="I652" s="94"/>
      <c r="J652" s="94"/>
      <c r="K652" s="94"/>
      <c r="L652" s="97"/>
      <c r="M652" s="278"/>
    </row>
    <row r="653" spans="2:13" s="95" customFormat="1">
      <c r="B653" s="94"/>
      <c r="C653" s="94"/>
      <c r="D653" s="94"/>
      <c r="E653" s="94"/>
      <c r="F653" s="94"/>
      <c r="G653" s="94"/>
      <c r="H653" s="94"/>
      <c r="I653" s="94"/>
      <c r="J653" s="94"/>
      <c r="K653" s="94"/>
      <c r="L653" s="97"/>
      <c r="M653" s="278"/>
    </row>
    <row r="654" spans="2:13" s="95" customFormat="1">
      <c r="B654" s="94"/>
      <c r="C654" s="94"/>
      <c r="D654" s="94"/>
      <c r="E654" s="94"/>
      <c r="F654" s="94"/>
      <c r="G654" s="94"/>
      <c r="H654" s="94"/>
      <c r="I654" s="94"/>
      <c r="J654" s="94"/>
      <c r="K654" s="94"/>
      <c r="L654" s="97"/>
      <c r="M654" s="278"/>
    </row>
    <row r="655" spans="2:13" s="95" customFormat="1">
      <c r="B655" s="94"/>
      <c r="C655" s="94"/>
      <c r="D655" s="94"/>
      <c r="E655" s="94"/>
      <c r="F655" s="94"/>
      <c r="G655" s="94"/>
      <c r="H655" s="94"/>
      <c r="I655" s="94"/>
      <c r="J655" s="94"/>
      <c r="K655" s="94"/>
      <c r="L655" s="97"/>
      <c r="M655" s="278"/>
    </row>
    <row r="656" spans="2:13" s="95" customFormat="1">
      <c r="B656" s="94"/>
      <c r="C656" s="94"/>
      <c r="D656" s="94"/>
      <c r="E656" s="94"/>
      <c r="F656" s="94"/>
      <c r="G656" s="94"/>
      <c r="H656" s="94"/>
      <c r="I656" s="94"/>
      <c r="J656" s="94"/>
      <c r="K656" s="94"/>
      <c r="L656" s="97"/>
      <c r="M656" s="278"/>
    </row>
    <row r="657" spans="2:13" s="95" customFormat="1">
      <c r="B657" s="94"/>
      <c r="C657" s="94"/>
      <c r="D657" s="94"/>
      <c r="E657" s="94"/>
      <c r="F657" s="94"/>
      <c r="G657" s="94"/>
      <c r="H657" s="94"/>
      <c r="I657" s="94"/>
      <c r="J657" s="94"/>
      <c r="K657" s="94"/>
      <c r="L657" s="97"/>
      <c r="M657" s="278"/>
    </row>
    <row r="658" spans="2:13" s="95" customFormat="1">
      <c r="B658" s="94"/>
      <c r="C658" s="94"/>
      <c r="D658" s="94"/>
      <c r="E658" s="94"/>
      <c r="F658" s="94"/>
      <c r="G658" s="94"/>
      <c r="H658" s="94"/>
      <c r="I658" s="94"/>
      <c r="J658" s="94"/>
      <c r="K658" s="94"/>
      <c r="L658" s="97"/>
      <c r="M658" s="278"/>
    </row>
    <row r="659" spans="2:13" s="95" customFormat="1">
      <c r="B659" s="94"/>
      <c r="C659" s="94"/>
      <c r="D659" s="94"/>
      <c r="E659" s="94"/>
      <c r="F659" s="94"/>
      <c r="G659" s="94"/>
      <c r="H659" s="94"/>
      <c r="I659" s="94"/>
      <c r="J659" s="94"/>
      <c r="K659" s="94"/>
      <c r="L659" s="97"/>
      <c r="M659" s="278"/>
    </row>
    <row r="660" spans="2:13" s="95" customFormat="1">
      <c r="B660" s="94"/>
      <c r="C660" s="94"/>
      <c r="D660" s="94"/>
      <c r="E660" s="94"/>
      <c r="F660" s="94"/>
      <c r="G660" s="94"/>
      <c r="H660" s="94"/>
      <c r="I660" s="94"/>
      <c r="J660" s="94"/>
      <c r="K660" s="94"/>
      <c r="L660" s="97"/>
      <c r="M660" s="278"/>
    </row>
    <row r="661" spans="2:13" s="95" customFormat="1">
      <c r="B661" s="94"/>
      <c r="C661" s="94"/>
      <c r="D661" s="94"/>
      <c r="E661" s="94"/>
      <c r="F661" s="94"/>
      <c r="G661" s="94"/>
      <c r="H661" s="94"/>
      <c r="I661" s="94"/>
      <c r="J661" s="94"/>
      <c r="K661" s="94"/>
      <c r="L661" s="97"/>
      <c r="M661" s="278"/>
    </row>
    <row r="662" spans="2:13" s="95" customFormat="1">
      <c r="B662" s="94"/>
      <c r="C662" s="94"/>
      <c r="D662" s="94"/>
      <c r="E662" s="94"/>
      <c r="F662" s="94"/>
      <c r="G662" s="94"/>
      <c r="H662" s="94"/>
      <c r="I662" s="94"/>
      <c r="J662" s="94"/>
      <c r="K662" s="94"/>
      <c r="L662" s="97"/>
      <c r="M662" s="278"/>
    </row>
    <row r="663" spans="2:13" s="95" customFormat="1">
      <c r="B663" s="94"/>
      <c r="C663" s="94"/>
      <c r="D663" s="94"/>
      <c r="E663" s="94"/>
      <c r="F663" s="94"/>
      <c r="G663" s="94"/>
      <c r="H663" s="94"/>
      <c r="I663" s="94"/>
      <c r="J663" s="94"/>
      <c r="K663" s="94"/>
      <c r="L663" s="97"/>
      <c r="M663" s="278"/>
    </row>
    <row r="664" spans="2:13" s="95" customFormat="1">
      <c r="B664" s="94"/>
      <c r="C664" s="94"/>
      <c r="D664" s="94"/>
      <c r="E664" s="94"/>
      <c r="F664" s="94"/>
      <c r="G664" s="94"/>
      <c r="H664" s="94"/>
      <c r="I664" s="94"/>
      <c r="J664" s="94"/>
      <c r="K664" s="94"/>
      <c r="L664" s="97"/>
      <c r="M664" s="278"/>
    </row>
    <row r="665" spans="2:13" s="95" customFormat="1">
      <c r="B665" s="94"/>
      <c r="C665" s="94"/>
      <c r="D665" s="94"/>
      <c r="E665" s="94"/>
      <c r="F665" s="94"/>
      <c r="G665" s="94"/>
      <c r="H665" s="94"/>
      <c r="I665" s="94"/>
      <c r="J665" s="94"/>
      <c r="K665" s="94"/>
      <c r="L665" s="97"/>
      <c r="M665" s="278"/>
    </row>
    <row r="666" spans="2:13" s="95" customFormat="1">
      <c r="B666" s="94"/>
      <c r="C666" s="94"/>
      <c r="D666" s="94"/>
      <c r="E666" s="94"/>
      <c r="F666" s="94"/>
      <c r="G666" s="94"/>
      <c r="H666" s="94"/>
      <c r="I666" s="94"/>
      <c r="J666" s="94"/>
      <c r="K666" s="94"/>
      <c r="L666" s="97"/>
      <c r="M666" s="278"/>
    </row>
    <row r="667" spans="2:13" s="95" customFormat="1">
      <c r="B667" s="94"/>
      <c r="C667" s="94"/>
      <c r="D667" s="94"/>
      <c r="E667" s="94"/>
      <c r="F667" s="94"/>
      <c r="G667" s="94"/>
      <c r="H667" s="94"/>
      <c r="I667" s="94"/>
      <c r="J667" s="94"/>
      <c r="K667" s="94"/>
      <c r="L667" s="97"/>
      <c r="M667" s="278"/>
    </row>
    <row r="668" spans="2:13" s="95" customFormat="1">
      <c r="B668" s="94"/>
      <c r="C668" s="94"/>
      <c r="D668" s="94"/>
      <c r="E668" s="94"/>
      <c r="F668" s="94"/>
      <c r="G668" s="94"/>
      <c r="H668" s="94"/>
      <c r="I668" s="94"/>
      <c r="J668" s="94"/>
      <c r="K668" s="94"/>
      <c r="L668" s="97"/>
      <c r="M668" s="278"/>
    </row>
    <row r="669" spans="2:13" s="95" customFormat="1">
      <c r="B669" s="94"/>
      <c r="C669" s="94"/>
      <c r="D669" s="94"/>
      <c r="E669" s="94"/>
      <c r="F669" s="94"/>
      <c r="G669" s="94"/>
      <c r="H669" s="94"/>
      <c r="I669" s="94"/>
      <c r="J669" s="94"/>
      <c r="K669" s="94"/>
      <c r="L669" s="97"/>
      <c r="M669" s="278"/>
    </row>
    <row r="670" spans="2:13" s="95" customFormat="1">
      <c r="B670" s="94"/>
      <c r="C670" s="94"/>
      <c r="D670" s="94"/>
      <c r="E670" s="94"/>
      <c r="F670" s="94"/>
      <c r="G670" s="94"/>
      <c r="H670" s="94"/>
      <c r="I670" s="94"/>
      <c r="J670" s="94"/>
      <c r="K670" s="94"/>
      <c r="L670" s="97"/>
      <c r="M670" s="278"/>
    </row>
    <row r="671" spans="2:13" s="95" customFormat="1">
      <c r="B671" s="94"/>
      <c r="C671" s="94"/>
      <c r="D671" s="94"/>
      <c r="E671" s="94"/>
      <c r="F671" s="94"/>
      <c r="G671" s="94"/>
      <c r="H671" s="94"/>
      <c r="I671" s="94"/>
      <c r="J671" s="94"/>
      <c r="K671" s="94"/>
      <c r="L671" s="97"/>
      <c r="M671" s="278"/>
    </row>
    <row r="672" spans="2:13" s="95" customFormat="1">
      <c r="B672" s="94"/>
      <c r="C672" s="94"/>
      <c r="D672" s="94"/>
      <c r="E672" s="94"/>
      <c r="F672" s="94"/>
      <c r="G672" s="94"/>
      <c r="H672" s="94"/>
      <c r="I672" s="94"/>
      <c r="J672" s="94"/>
      <c r="K672" s="94"/>
      <c r="L672" s="97"/>
      <c r="M672" s="278"/>
    </row>
    <row r="673" spans="2:13" s="95" customFormat="1">
      <c r="B673" s="94"/>
      <c r="C673" s="94"/>
      <c r="D673" s="94"/>
      <c r="E673" s="94"/>
      <c r="F673" s="94"/>
      <c r="G673" s="94"/>
      <c r="H673" s="94"/>
      <c r="I673" s="94"/>
      <c r="J673" s="94"/>
      <c r="K673" s="94"/>
      <c r="L673" s="97"/>
      <c r="M673" s="278"/>
    </row>
    <row r="674" spans="2:13" s="95" customFormat="1">
      <c r="B674" s="94"/>
      <c r="C674" s="94"/>
      <c r="D674" s="94"/>
      <c r="E674" s="94"/>
      <c r="F674" s="94"/>
      <c r="G674" s="94"/>
      <c r="H674" s="94"/>
      <c r="I674" s="94"/>
      <c r="J674" s="94"/>
      <c r="K674" s="94"/>
      <c r="L674" s="97"/>
      <c r="M674" s="278"/>
    </row>
    <row r="675" spans="2:13" s="95" customFormat="1">
      <c r="B675" s="94"/>
      <c r="C675" s="94"/>
      <c r="D675" s="94"/>
      <c r="E675" s="94"/>
      <c r="F675" s="94"/>
      <c r="G675" s="94"/>
      <c r="H675" s="94"/>
      <c r="I675" s="94"/>
      <c r="J675" s="94"/>
      <c r="K675" s="94"/>
      <c r="L675" s="97"/>
      <c r="M675" s="278"/>
    </row>
    <row r="676" spans="2:13" s="95" customFormat="1">
      <c r="B676" s="94"/>
      <c r="C676" s="94"/>
      <c r="D676" s="94"/>
      <c r="E676" s="94"/>
      <c r="F676" s="94"/>
      <c r="G676" s="94"/>
      <c r="H676" s="94"/>
      <c r="I676" s="94"/>
      <c r="J676" s="94"/>
      <c r="K676" s="94"/>
      <c r="L676" s="97"/>
      <c r="M676" s="278"/>
    </row>
    <row r="677" spans="2:13" s="95" customFormat="1">
      <c r="B677" s="94"/>
      <c r="C677" s="94"/>
      <c r="D677" s="94"/>
      <c r="E677" s="94"/>
      <c r="F677" s="94"/>
      <c r="G677" s="94"/>
      <c r="H677" s="94"/>
      <c r="I677" s="94"/>
      <c r="J677" s="94"/>
      <c r="K677" s="94"/>
      <c r="L677" s="97"/>
      <c r="M677" s="278"/>
    </row>
    <row r="678" spans="2:13" s="95" customFormat="1">
      <c r="B678" s="94"/>
      <c r="C678" s="94"/>
      <c r="D678" s="94"/>
      <c r="E678" s="94"/>
      <c r="F678" s="94"/>
      <c r="G678" s="94"/>
      <c r="H678" s="94"/>
      <c r="I678" s="94"/>
      <c r="J678" s="94"/>
      <c r="K678" s="94"/>
      <c r="L678" s="97"/>
      <c r="M678" s="278"/>
    </row>
    <row r="679" spans="2:13" s="95" customFormat="1">
      <c r="B679" s="94"/>
      <c r="C679" s="94"/>
      <c r="D679" s="94"/>
      <c r="E679" s="94"/>
      <c r="F679" s="94"/>
      <c r="G679" s="94"/>
      <c r="H679" s="94"/>
      <c r="I679" s="94"/>
      <c r="J679" s="94"/>
      <c r="K679" s="94"/>
      <c r="L679" s="97"/>
      <c r="M679" s="278"/>
    </row>
    <row r="680" spans="2:13" s="95" customFormat="1">
      <c r="B680" s="94"/>
      <c r="C680" s="94"/>
      <c r="D680" s="94"/>
      <c r="E680" s="94"/>
      <c r="F680" s="94"/>
      <c r="G680" s="94"/>
      <c r="H680" s="94"/>
      <c r="I680" s="94"/>
      <c r="J680" s="94"/>
      <c r="K680" s="94"/>
      <c r="L680" s="97"/>
      <c r="M680" s="278"/>
    </row>
    <row r="681" spans="2:13" s="95" customFormat="1">
      <c r="B681" s="94"/>
      <c r="C681" s="94"/>
      <c r="D681" s="94"/>
      <c r="E681" s="94"/>
      <c r="F681" s="94"/>
      <c r="G681" s="94"/>
      <c r="H681" s="94"/>
      <c r="I681" s="94"/>
      <c r="J681" s="94"/>
      <c r="K681" s="94"/>
      <c r="L681" s="97"/>
      <c r="M681" s="278"/>
    </row>
    <row r="682" spans="2:13" s="95" customFormat="1">
      <c r="B682" s="94"/>
      <c r="C682" s="94"/>
      <c r="D682" s="94"/>
      <c r="E682" s="94"/>
      <c r="F682" s="94"/>
      <c r="G682" s="94"/>
      <c r="H682" s="94"/>
      <c r="I682" s="94"/>
      <c r="J682" s="94"/>
      <c r="K682" s="94"/>
      <c r="L682" s="97"/>
      <c r="M682" s="278"/>
    </row>
    <row r="683" spans="2:13" s="95" customFormat="1">
      <c r="B683" s="94"/>
      <c r="C683" s="94"/>
      <c r="D683" s="94"/>
      <c r="E683" s="94"/>
      <c r="F683" s="94"/>
      <c r="G683" s="94"/>
      <c r="H683" s="94"/>
      <c r="I683" s="94"/>
      <c r="J683" s="94"/>
      <c r="K683" s="94"/>
      <c r="L683" s="97"/>
      <c r="M683" s="278"/>
    </row>
    <row r="684" spans="2:13" s="95" customFormat="1">
      <c r="B684" s="94"/>
      <c r="C684" s="94"/>
      <c r="D684" s="94"/>
      <c r="E684" s="94"/>
      <c r="F684" s="94"/>
      <c r="G684" s="94"/>
      <c r="H684" s="94"/>
      <c r="I684" s="94"/>
      <c r="J684" s="94"/>
      <c r="K684" s="94"/>
      <c r="L684" s="97"/>
      <c r="M684" s="278"/>
    </row>
    <row r="685" spans="2:13" s="95" customFormat="1">
      <c r="B685" s="94"/>
      <c r="C685" s="94"/>
      <c r="D685" s="94"/>
      <c r="E685" s="94"/>
      <c r="F685" s="94"/>
      <c r="G685" s="94"/>
      <c r="H685" s="94"/>
      <c r="I685" s="94"/>
      <c r="J685" s="94"/>
      <c r="K685" s="94"/>
      <c r="L685" s="97"/>
      <c r="M685" s="278"/>
    </row>
    <row r="686" spans="2:13" s="95" customFormat="1">
      <c r="B686" s="94"/>
      <c r="C686" s="94"/>
      <c r="D686" s="94"/>
      <c r="E686" s="94"/>
      <c r="F686" s="94"/>
      <c r="G686" s="94"/>
      <c r="H686" s="94"/>
      <c r="I686" s="94"/>
      <c r="J686" s="94"/>
      <c r="K686" s="94"/>
      <c r="L686" s="97"/>
      <c r="M686" s="278"/>
    </row>
    <row r="687" spans="2:13" s="95" customFormat="1">
      <c r="B687" s="94"/>
      <c r="C687" s="94"/>
      <c r="D687" s="94"/>
      <c r="E687" s="94"/>
      <c r="F687" s="94"/>
      <c r="G687" s="94"/>
      <c r="H687" s="94"/>
      <c r="I687" s="94"/>
      <c r="J687" s="94"/>
      <c r="K687" s="94"/>
      <c r="L687" s="97"/>
      <c r="M687" s="278"/>
    </row>
    <row r="688" spans="2:13" s="95" customFormat="1">
      <c r="B688" s="94"/>
      <c r="C688" s="94"/>
      <c r="D688" s="94"/>
      <c r="E688" s="94"/>
      <c r="F688" s="94"/>
      <c r="G688" s="94"/>
      <c r="H688" s="94"/>
      <c r="I688" s="94"/>
      <c r="J688" s="94"/>
      <c r="K688" s="94"/>
      <c r="L688" s="97"/>
      <c r="M688" s="278"/>
    </row>
    <row r="689" spans="2:13" s="95" customFormat="1">
      <c r="B689" s="94"/>
      <c r="C689" s="94"/>
      <c r="D689" s="94"/>
      <c r="E689" s="94"/>
      <c r="F689" s="94"/>
      <c r="G689" s="94"/>
      <c r="H689" s="94"/>
      <c r="I689" s="94"/>
      <c r="J689" s="94"/>
      <c r="K689" s="94"/>
      <c r="L689" s="97"/>
      <c r="M689" s="278"/>
    </row>
    <row r="690" spans="2:13" s="95" customFormat="1">
      <c r="B690" s="94"/>
      <c r="C690" s="94"/>
      <c r="D690" s="94"/>
      <c r="E690" s="94"/>
      <c r="F690" s="94"/>
      <c r="G690" s="94"/>
      <c r="H690" s="94"/>
      <c r="I690" s="94"/>
      <c r="J690" s="94"/>
      <c r="K690" s="94"/>
      <c r="L690" s="97"/>
      <c r="M690" s="278"/>
    </row>
    <row r="691" spans="2:13" s="95" customFormat="1">
      <c r="B691" s="94"/>
      <c r="C691" s="94"/>
      <c r="D691" s="94"/>
      <c r="E691" s="94"/>
      <c r="F691" s="94"/>
      <c r="G691" s="94"/>
      <c r="H691" s="94"/>
      <c r="I691" s="94"/>
      <c r="J691" s="94"/>
      <c r="K691" s="94"/>
      <c r="L691" s="97"/>
      <c r="M691" s="278"/>
    </row>
    <row r="692" spans="2:13" s="95" customFormat="1">
      <c r="B692" s="94"/>
      <c r="C692" s="94"/>
      <c r="D692" s="94"/>
      <c r="E692" s="94"/>
      <c r="F692" s="94"/>
      <c r="G692" s="94"/>
      <c r="H692" s="94"/>
      <c r="I692" s="94"/>
      <c r="J692" s="94"/>
      <c r="K692" s="94"/>
      <c r="L692" s="97"/>
      <c r="M692" s="278"/>
    </row>
    <row r="693" spans="2:13" s="95" customFormat="1">
      <c r="B693" s="94"/>
      <c r="C693" s="94"/>
      <c r="D693" s="94"/>
      <c r="E693" s="94"/>
      <c r="F693" s="94"/>
      <c r="G693" s="94"/>
      <c r="H693" s="94"/>
      <c r="I693" s="94"/>
      <c r="J693" s="94"/>
      <c r="K693" s="94"/>
      <c r="L693" s="97"/>
      <c r="M693" s="278"/>
    </row>
    <row r="694" spans="2:13" s="95" customFormat="1">
      <c r="B694" s="94"/>
      <c r="C694" s="94"/>
      <c r="D694" s="94"/>
      <c r="E694" s="94"/>
      <c r="F694" s="94"/>
      <c r="G694" s="94"/>
      <c r="H694" s="94"/>
      <c r="I694" s="94"/>
      <c r="J694" s="94"/>
      <c r="K694" s="94"/>
      <c r="L694" s="97"/>
      <c r="M694" s="278"/>
    </row>
    <row r="695" spans="2:13" s="95" customFormat="1">
      <c r="B695" s="94"/>
      <c r="C695" s="94"/>
      <c r="D695" s="94"/>
      <c r="E695" s="94"/>
      <c r="F695" s="94"/>
      <c r="G695" s="94"/>
      <c r="H695" s="94"/>
      <c r="I695" s="94"/>
      <c r="J695" s="94"/>
      <c r="K695" s="94"/>
      <c r="L695" s="97"/>
      <c r="M695" s="278"/>
    </row>
    <row r="696" spans="2:13" s="95" customFormat="1">
      <c r="B696" s="94"/>
      <c r="C696" s="94"/>
      <c r="D696" s="94"/>
      <c r="E696" s="94"/>
      <c r="F696" s="94"/>
      <c r="G696" s="94"/>
      <c r="H696" s="94"/>
      <c r="I696" s="94"/>
      <c r="J696" s="94"/>
      <c r="K696" s="94"/>
      <c r="L696" s="97"/>
      <c r="M696" s="278"/>
    </row>
    <row r="697" spans="2:13" s="95" customFormat="1">
      <c r="B697" s="94"/>
      <c r="C697" s="94"/>
      <c r="D697" s="94"/>
      <c r="E697" s="94"/>
      <c r="F697" s="94"/>
      <c r="G697" s="94"/>
      <c r="H697" s="94"/>
      <c r="I697" s="94"/>
      <c r="J697" s="94"/>
      <c r="K697" s="94"/>
      <c r="L697" s="97"/>
      <c r="M697" s="278"/>
    </row>
    <row r="698" spans="2:13" s="95" customFormat="1">
      <c r="B698" s="94"/>
      <c r="C698" s="94"/>
      <c r="D698" s="94"/>
      <c r="E698" s="94"/>
      <c r="F698" s="94"/>
      <c r="G698" s="94"/>
      <c r="H698" s="94"/>
      <c r="I698" s="94"/>
      <c r="J698" s="94"/>
      <c r="K698" s="94"/>
      <c r="L698" s="97"/>
      <c r="M698" s="278"/>
    </row>
    <row r="699" spans="2:13" s="95" customFormat="1">
      <c r="B699" s="94"/>
      <c r="C699" s="94"/>
      <c r="D699" s="94"/>
      <c r="E699" s="94"/>
      <c r="F699" s="94"/>
      <c r="G699" s="94"/>
      <c r="H699" s="94"/>
      <c r="I699" s="94"/>
      <c r="J699" s="94"/>
      <c r="K699" s="94"/>
      <c r="L699" s="97"/>
      <c r="M699" s="278"/>
    </row>
    <row r="700" spans="2:13" s="95" customFormat="1">
      <c r="B700" s="94"/>
      <c r="C700" s="94"/>
      <c r="D700" s="94"/>
      <c r="E700" s="94"/>
      <c r="F700" s="94"/>
      <c r="G700" s="94"/>
      <c r="H700" s="94"/>
      <c r="I700" s="94"/>
      <c r="J700" s="94"/>
      <c r="K700" s="94"/>
      <c r="L700" s="97"/>
      <c r="M700" s="278"/>
    </row>
    <row r="701" spans="2:13" s="95" customFormat="1">
      <c r="B701" s="94"/>
      <c r="C701" s="94"/>
      <c r="D701" s="94"/>
      <c r="E701" s="94"/>
      <c r="F701" s="94"/>
      <c r="G701" s="94"/>
      <c r="H701" s="94"/>
      <c r="I701" s="94"/>
      <c r="J701" s="94"/>
      <c r="K701" s="94"/>
      <c r="L701" s="97"/>
      <c r="M701" s="278"/>
    </row>
    <row r="702" spans="2:13" s="95" customFormat="1">
      <c r="B702" s="94"/>
      <c r="C702" s="94"/>
      <c r="D702" s="94"/>
      <c r="E702" s="94"/>
      <c r="F702" s="94"/>
      <c r="G702" s="94"/>
      <c r="H702" s="94"/>
      <c r="I702" s="94"/>
      <c r="J702" s="94"/>
      <c r="K702" s="94"/>
      <c r="L702" s="97"/>
      <c r="M702" s="278"/>
    </row>
    <row r="703" spans="2:13" s="95" customFormat="1">
      <c r="B703" s="94"/>
      <c r="C703" s="94"/>
      <c r="D703" s="94"/>
      <c r="E703" s="94"/>
      <c r="F703" s="94"/>
      <c r="G703" s="94"/>
      <c r="H703" s="94"/>
      <c r="I703" s="94"/>
      <c r="J703" s="94"/>
      <c r="K703" s="94"/>
      <c r="L703" s="97"/>
      <c r="M703" s="278"/>
    </row>
    <row r="704" spans="2:13" s="95" customFormat="1">
      <c r="B704" s="94"/>
      <c r="C704" s="94"/>
      <c r="D704" s="94"/>
      <c r="E704" s="94"/>
      <c r="F704" s="94"/>
      <c r="G704" s="94"/>
      <c r="H704" s="94"/>
      <c r="I704" s="94"/>
      <c r="J704" s="94"/>
      <c r="K704" s="94"/>
      <c r="L704" s="97"/>
      <c r="M704" s="278"/>
    </row>
    <row r="705" spans="2:13" s="95" customFormat="1">
      <c r="B705" s="94"/>
      <c r="C705" s="94"/>
      <c r="D705" s="94"/>
      <c r="E705" s="94"/>
      <c r="F705" s="94"/>
      <c r="G705" s="94"/>
      <c r="H705" s="94"/>
      <c r="I705" s="94"/>
      <c r="J705" s="94"/>
      <c r="K705" s="94"/>
      <c r="L705" s="97"/>
      <c r="M705" s="278"/>
    </row>
    <row r="706" spans="2:13" s="95" customFormat="1">
      <c r="B706" s="94"/>
      <c r="C706" s="94"/>
      <c r="D706" s="94"/>
      <c r="E706" s="94"/>
      <c r="F706" s="94"/>
      <c r="G706" s="94"/>
      <c r="H706" s="94"/>
      <c r="I706" s="94"/>
      <c r="J706" s="94"/>
      <c r="K706" s="94"/>
      <c r="L706" s="97"/>
      <c r="M706" s="278"/>
    </row>
    <row r="707" spans="2:13" s="95" customFormat="1">
      <c r="B707" s="94"/>
      <c r="C707" s="94"/>
      <c r="D707" s="94"/>
      <c r="E707" s="94"/>
      <c r="F707" s="94"/>
      <c r="G707" s="94"/>
      <c r="H707" s="94"/>
      <c r="I707" s="94"/>
      <c r="J707" s="94"/>
      <c r="K707" s="94"/>
      <c r="L707" s="97"/>
      <c r="M707" s="278"/>
    </row>
    <row r="708" spans="2:13" s="95" customFormat="1">
      <c r="B708" s="94"/>
      <c r="C708" s="94"/>
      <c r="D708" s="94"/>
      <c r="E708" s="94"/>
      <c r="F708" s="94"/>
      <c r="G708" s="94"/>
      <c r="H708" s="94"/>
      <c r="I708" s="94"/>
      <c r="J708" s="94"/>
      <c r="K708" s="94"/>
      <c r="L708" s="97"/>
      <c r="M708" s="278"/>
    </row>
    <row r="709" spans="2:13" s="95" customFormat="1">
      <c r="B709" s="94"/>
      <c r="C709" s="94"/>
      <c r="D709" s="94"/>
      <c r="E709" s="94"/>
      <c r="F709" s="94"/>
      <c r="G709" s="94"/>
      <c r="H709" s="94"/>
      <c r="I709" s="94"/>
      <c r="J709" s="94"/>
      <c r="K709" s="94"/>
      <c r="L709" s="97"/>
      <c r="M709" s="278"/>
    </row>
    <row r="710" spans="2:13" s="95" customFormat="1">
      <c r="B710" s="94"/>
      <c r="C710" s="94"/>
      <c r="D710" s="94"/>
      <c r="E710" s="94"/>
      <c r="F710" s="94"/>
      <c r="G710" s="94"/>
      <c r="H710" s="94"/>
      <c r="I710" s="94"/>
      <c r="J710" s="94"/>
      <c r="K710" s="94"/>
      <c r="L710" s="97"/>
      <c r="M710" s="278"/>
    </row>
    <row r="711" spans="2:13" s="95" customFormat="1">
      <c r="B711" s="94"/>
      <c r="C711" s="94"/>
      <c r="D711" s="94"/>
      <c r="E711" s="94"/>
      <c r="F711" s="94"/>
      <c r="G711" s="94"/>
      <c r="H711" s="94"/>
      <c r="I711" s="94"/>
      <c r="J711" s="94"/>
      <c r="K711" s="94"/>
      <c r="L711" s="97"/>
      <c r="M711" s="278"/>
    </row>
    <row r="712" spans="2:13" s="95" customFormat="1">
      <c r="B712" s="94"/>
      <c r="C712" s="94"/>
      <c r="D712" s="94"/>
      <c r="E712" s="94"/>
      <c r="F712" s="94"/>
      <c r="G712" s="94"/>
      <c r="H712" s="94"/>
      <c r="I712" s="94"/>
      <c r="J712" s="94"/>
      <c r="K712" s="94"/>
      <c r="L712" s="97"/>
      <c r="M712" s="278"/>
    </row>
    <row r="713" spans="2:13" s="95" customFormat="1">
      <c r="B713" s="94"/>
      <c r="C713" s="94"/>
      <c r="D713" s="94"/>
      <c r="E713" s="94"/>
      <c r="F713" s="94"/>
      <c r="G713" s="94"/>
      <c r="H713" s="94"/>
      <c r="I713" s="94"/>
      <c r="J713" s="94"/>
      <c r="K713" s="94"/>
      <c r="L713" s="97"/>
      <c r="M713" s="278"/>
    </row>
    <row r="714" spans="2:13" s="95" customFormat="1">
      <c r="B714" s="94"/>
      <c r="C714" s="94"/>
      <c r="D714" s="94"/>
      <c r="E714" s="94"/>
      <c r="F714" s="94"/>
      <c r="G714" s="94"/>
      <c r="H714" s="94"/>
      <c r="I714" s="94"/>
      <c r="J714" s="94"/>
      <c r="K714" s="94"/>
      <c r="L714" s="97"/>
      <c r="M714" s="278"/>
    </row>
    <row r="715" spans="2:13" s="95" customFormat="1">
      <c r="B715" s="94"/>
      <c r="C715" s="94"/>
      <c r="D715" s="94"/>
      <c r="E715" s="94"/>
      <c r="F715" s="94"/>
      <c r="G715" s="94"/>
      <c r="H715" s="94"/>
      <c r="I715" s="94"/>
      <c r="J715" s="94"/>
      <c r="K715" s="94"/>
      <c r="L715" s="97"/>
      <c r="M715" s="278"/>
    </row>
    <row r="716" spans="2:13" s="95" customFormat="1">
      <c r="B716" s="94"/>
      <c r="C716" s="94"/>
      <c r="D716" s="94"/>
      <c r="E716" s="94"/>
      <c r="F716" s="94"/>
      <c r="G716" s="94"/>
      <c r="H716" s="94"/>
      <c r="I716" s="94"/>
      <c r="J716" s="94"/>
      <c r="K716" s="94"/>
      <c r="L716" s="97"/>
      <c r="M716" s="278"/>
    </row>
    <row r="717" spans="2:13" s="95" customFormat="1">
      <c r="B717" s="94"/>
      <c r="C717" s="94"/>
      <c r="D717" s="94"/>
      <c r="E717" s="94"/>
      <c r="F717" s="94"/>
      <c r="G717" s="94"/>
      <c r="H717" s="94"/>
      <c r="I717" s="94"/>
      <c r="J717" s="94"/>
      <c r="K717" s="94"/>
      <c r="L717" s="97"/>
      <c r="M717" s="278"/>
    </row>
    <row r="718" spans="2:13" s="95" customFormat="1">
      <c r="B718" s="94"/>
      <c r="C718" s="94"/>
      <c r="D718" s="94"/>
      <c r="E718" s="94"/>
      <c r="F718" s="94"/>
      <c r="G718" s="94"/>
      <c r="H718" s="94"/>
      <c r="I718" s="94"/>
      <c r="J718" s="94"/>
      <c r="K718" s="94"/>
      <c r="L718" s="97"/>
      <c r="M718" s="278"/>
    </row>
    <row r="719" spans="2:13" s="95" customFormat="1">
      <c r="B719" s="94"/>
      <c r="C719" s="94"/>
      <c r="D719" s="94"/>
      <c r="E719" s="94"/>
      <c r="F719" s="94"/>
      <c r="G719" s="94"/>
      <c r="H719" s="94"/>
      <c r="I719" s="94"/>
      <c r="J719" s="94"/>
      <c r="K719" s="94"/>
      <c r="L719" s="97"/>
      <c r="M719" s="278"/>
    </row>
    <row r="720" spans="2:13" s="95" customFormat="1">
      <c r="B720" s="94"/>
      <c r="C720" s="94"/>
      <c r="D720" s="94"/>
      <c r="E720" s="94"/>
      <c r="F720" s="94"/>
      <c r="G720" s="94"/>
      <c r="H720" s="94"/>
      <c r="I720" s="94"/>
      <c r="J720" s="94"/>
      <c r="K720" s="94"/>
      <c r="L720" s="97"/>
      <c r="M720" s="278"/>
    </row>
    <row r="721" spans="2:13" s="95" customFormat="1">
      <c r="B721" s="94"/>
      <c r="C721" s="94"/>
      <c r="D721" s="94"/>
      <c r="E721" s="94"/>
      <c r="F721" s="94"/>
      <c r="G721" s="94"/>
      <c r="H721" s="94"/>
      <c r="I721" s="94"/>
      <c r="J721" s="94"/>
      <c r="K721" s="94"/>
      <c r="L721" s="97"/>
      <c r="M721" s="278"/>
    </row>
    <row r="722" spans="2:13" s="95" customFormat="1">
      <c r="B722" s="94"/>
      <c r="C722" s="94"/>
      <c r="D722" s="94"/>
      <c r="E722" s="94"/>
      <c r="F722" s="94"/>
      <c r="G722" s="94"/>
      <c r="H722" s="94"/>
      <c r="I722" s="94"/>
      <c r="J722" s="94"/>
      <c r="K722" s="94"/>
      <c r="L722" s="97"/>
      <c r="M722" s="278"/>
    </row>
    <row r="723" spans="2:13" s="95" customFormat="1">
      <c r="B723" s="94"/>
      <c r="C723" s="94"/>
      <c r="D723" s="94"/>
      <c r="E723" s="94"/>
      <c r="F723" s="94"/>
      <c r="G723" s="94"/>
      <c r="H723" s="94"/>
      <c r="I723" s="94"/>
      <c r="J723" s="94"/>
      <c r="K723" s="94"/>
      <c r="L723" s="97"/>
      <c r="M723" s="278"/>
    </row>
    <row r="724" spans="2:13" s="95" customFormat="1">
      <c r="B724" s="94"/>
      <c r="C724" s="94"/>
      <c r="D724" s="94"/>
      <c r="E724" s="94"/>
      <c r="F724" s="94"/>
      <c r="G724" s="94"/>
      <c r="H724" s="94"/>
      <c r="I724" s="94"/>
      <c r="J724" s="94"/>
      <c r="K724" s="94"/>
      <c r="L724" s="97"/>
      <c r="M724" s="278"/>
    </row>
    <row r="725" spans="2:13" s="95" customFormat="1">
      <c r="B725" s="94"/>
      <c r="C725" s="94"/>
      <c r="D725" s="94"/>
      <c r="E725" s="94"/>
      <c r="F725" s="94"/>
      <c r="G725" s="94"/>
      <c r="H725" s="94"/>
      <c r="I725" s="94"/>
      <c r="J725" s="94"/>
      <c r="K725" s="94"/>
      <c r="L725" s="97"/>
      <c r="M725" s="278"/>
    </row>
    <row r="726" spans="2:13" s="95" customFormat="1">
      <c r="B726" s="94"/>
      <c r="C726" s="94"/>
      <c r="D726" s="94"/>
      <c r="E726" s="94"/>
      <c r="F726" s="94"/>
      <c r="G726" s="94"/>
      <c r="H726" s="94"/>
      <c r="I726" s="94"/>
      <c r="J726" s="94"/>
      <c r="K726" s="94"/>
      <c r="L726" s="97"/>
      <c r="M726" s="278"/>
    </row>
    <row r="727" spans="2:13" s="95" customFormat="1">
      <c r="B727" s="94"/>
      <c r="C727" s="94"/>
      <c r="D727" s="94"/>
      <c r="E727" s="94"/>
      <c r="F727" s="94"/>
      <c r="G727" s="94"/>
      <c r="H727" s="94"/>
      <c r="I727" s="94"/>
      <c r="J727" s="94"/>
      <c r="K727" s="94"/>
      <c r="L727" s="97"/>
      <c r="M727" s="278"/>
    </row>
    <row r="728" spans="2:13" s="95" customFormat="1">
      <c r="B728" s="94"/>
      <c r="C728" s="94"/>
      <c r="D728" s="94"/>
      <c r="E728" s="94"/>
      <c r="F728" s="94"/>
      <c r="G728" s="94"/>
      <c r="H728" s="94"/>
      <c r="I728" s="94"/>
      <c r="J728" s="94"/>
      <c r="K728" s="94"/>
      <c r="L728" s="97"/>
      <c r="M728" s="278"/>
    </row>
    <row r="729" spans="2:13" s="95" customFormat="1">
      <c r="B729" s="94"/>
      <c r="C729" s="94"/>
      <c r="D729" s="94"/>
      <c r="E729" s="94"/>
      <c r="F729" s="94"/>
      <c r="G729" s="94"/>
      <c r="H729" s="94"/>
      <c r="I729" s="94"/>
      <c r="J729" s="94"/>
      <c r="K729" s="94"/>
      <c r="L729" s="97"/>
      <c r="M729" s="278"/>
    </row>
    <row r="730" spans="2:13" s="95" customFormat="1">
      <c r="B730" s="94"/>
      <c r="C730" s="94"/>
      <c r="D730" s="94"/>
      <c r="E730" s="94"/>
      <c r="F730" s="94"/>
      <c r="G730" s="94"/>
      <c r="H730" s="94"/>
      <c r="I730" s="94"/>
      <c r="J730" s="94"/>
      <c r="K730" s="94"/>
      <c r="L730" s="97"/>
      <c r="M730" s="278"/>
    </row>
    <row r="731" spans="2:13" s="95" customFormat="1">
      <c r="B731" s="94"/>
      <c r="C731" s="94"/>
      <c r="D731" s="94"/>
      <c r="E731" s="94"/>
      <c r="F731" s="94"/>
      <c r="G731" s="94"/>
      <c r="H731" s="94"/>
      <c r="I731" s="94"/>
      <c r="J731" s="94"/>
      <c r="K731" s="94"/>
      <c r="L731" s="97"/>
      <c r="M731" s="278"/>
    </row>
    <row r="732" spans="2:13" s="95" customFormat="1">
      <c r="B732" s="94"/>
      <c r="C732" s="94"/>
      <c r="D732" s="94"/>
      <c r="E732" s="94"/>
      <c r="F732" s="94"/>
      <c r="G732" s="94"/>
      <c r="H732" s="94"/>
      <c r="I732" s="94"/>
      <c r="J732" s="94"/>
      <c r="K732" s="94"/>
      <c r="L732" s="97"/>
      <c r="M732" s="278"/>
    </row>
    <row r="733" spans="2:13" s="95" customFormat="1">
      <c r="B733" s="94"/>
      <c r="C733" s="94"/>
      <c r="D733" s="94"/>
      <c r="E733" s="94"/>
      <c r="F733" s="94"/>
      <c r="G733" s="94"/>
      <c r="H733" s="94"/>
      <c r="I733" s="94"/>
      <c r="J733" s="94"/>
      <c r="K733" s="94"/>
      <c r="L733" s="97"/>
      <c r="M733" s="278"/>
    </row>
    <row r="734" spans="2:13" s="95" customFormat="1">
      <c r="B734" s="94"/>
      <c r="C734" s="94"/>
      <c r="D734" s="94"/>
      <c r="E734" s="94"/>
      <c r="F734" s="94"/>
      <c r="G734" s="94"/>
      <c r="H734" s="94"/>
      <c r="I734" s="94"/>
      <c r="J734" s="94"/>
      <c r="K734" s="94"/>
      <c r="L734" s="97"/>
      <c r="M734" s="278"/>
    </row>
    <row r="735" spans="2:13" s="95" customFormat="1">
      <c r="B735" s="94"/>
      <c r="C735" s="94"/>
      <c r="D735" s="94"/>
      <c r="E735" s="94"/>
      <c r="F735" s="94"/>
      <c r="G735" s="94"/>
      <c r="H735" s="94"/>
      <c r="I735" s="94"/>
      <c r="J735" s="94"/>
      <c r="K735" s="94"/>
      <c r="L735" s="97"/>
      <c r="M735" s="278"/>
    </row>
    <row r="736" spans="2:13" s="95" customFormat="1">
      <c r="B736" s="94"/>
      <c r="C736" s="94"/>
      <c r="D736" s="94"/>
      <c r="E736" s="94"/>
      <c r="F736" s="94"/>
      <c r="G736" s="94"/>
      <c r="H736" s="94"/>
      <c r="I736" s="94"/>
      <c r="J736" s="94"/>
      <c r="K736" s="94"/>
      <c r="L736" s="97"/>
      <c r="M736" s="278"/>
    </row>
    <row r="737" spans="2:13" s="95" customFormat="1">
      <c r="B737" s="94"/>
      <c r="C737" s="94"/>
      <c r="D737" s="94"/>
      <c r="E737" s="94"/>
      <c r="F737" s="94"/>
      <c r="G737" s="94"/>
      <c r="H737" s="94"/>
      <c r="I737" s="94"/>
      <c r="J737" s="94"/>
      <c r="K737" s="94"/>
      <c r="L737" s="97"/>
      <c r="M737" s="278"/>
    </row>
    <row r="738" spans="2:13" s="95" customFormat="1">
      <c r="B738" s="94"/>
      <c r="C738" s="94"/>
      <c r="D738" s="94"/>
      <c r="E738" s="94"/>
      <c r="F738" s="94"/>
      <c r="G738" s="94"/>
      <c r="H738" s="94"/>
      <c r="I738" s="94"/>
      <c r="J738" s="94"/>
      <c r="K738" s="94"/>
      <c r="L738" s="97"/>
      <c r="M738" s="278"/>
    </row>
    <row r="739" spans="2:13" s="95" customFormat="1">
      <c r="B739" s="94"/>
      <c r="C739" s="94"/>
      <c r="D739" s="94"/>
      <c r="E739" s="94"/>
      <c r="F739" s="94"/>
      <c r="G739" s="94"/>
      <c r="H739" s="94"/>
      <c r="I739" s="94"/>
      <c r="J739" s="94"/>
      <c r="K739" s="94"/>
      <c r="L739" s="97"/>
      <c r="M739" s="278"/>
    </row>
    <row r="740" spans="2:13" s="95" customFormat="1">
      <c r="B740" s="94"/>
      <c r="C740" s="94"/>
      <c r="D740" s="94"/>
      <c r="E740" s="94"/>
      <c r="F740" s="94"/>
      <c r="G740" s="94"/>
      <c r="H740" s="94"/>
      <c r="I740" s="94"/>
      <c r="J740" s="94"/>
      <c r="K740" s="94"/>
      <c r="L740" s="97"/>
      <c r="M740" s="278"/>
    </row>
    <row r="741" spans="2:13" s="95" customFormat="1">
      <c r="B741" s="94"/>
      <c r="C741" s="94"/>
      <c r="D741" s="94"/>
      <c r="E741" s="94"/>
      <c r="F741" s="94"/>
      <c r="G741" s="94"/>
      <c r="H741" s="94"/>
      <c r="I741" s="94"/>
      <c r="J741" s="94"/>
      <c r="K741" s="94"/>
      <c r="L741" s="97"/>
      <c r="M741" s="278"/>
    </row>
    <row r="742" spans="2:13" s="95" customFormat="1">
      <c r="B742" s="94"/>
      <c r="C742" s="94"/>
      <c r="D742" s="94"/>
      <c r="E742" s="94"/>
      <c r="F742" s="94"/>
      <c r="G742" s="94"/>
      <c r="H742" s="94"/>
      <c r="I742" s="94"/>
      <c r="J742" s="94"/>
      <c r="K742" s="94"/>
      <c r="L742" s="97"/>
      <c r="M742" s="278"/>
    </row>
    <row r="743" spans="2:13" s="95" customFormat="1">
      <c r="B743" s="94"/>
      <c r="C743" s="94"/>
      <c r="D743" s="94"/>
      <c r="E743" s="94"/>
      <c r="F743" s="94"/>
      <c r="G743" s="94"/>
      <c r="H743" s="94"/>
      <c r="I743" s="94"/>
      <c r="J743" s="94"/>
      <c r="K743" s="94"/>
      <c r="L743" s="97"/>
      <c r="M743" s="278"/>
    </row>
    <row r="744" spans="2:13" s="95" customFormat="1">
      <c r="B744" s="94"/>
      <c r="C744" s="94"/>
      <c r="D744" s="94"/>
      <c r="E744" s="94"/>
      <c r="F744" s="94"/>
      <c r="G744" s="94"/>
      <c r="H744" s="94"/>
      <c r="I744" s="94"/>
      <c r="J744" s="94"/>
      <c r="K744" s="94"/>
      <c r="L744" s="97"/>
      <c r="M744" s="278"/>
    </row>
    <row r="745" spans="2:13" s="95" customFormat="1">
      <c r="B745" s="94"/>
      <c r="C745" s="94"/>
      <c r="D745" s="94"/>
      <c r="E745" s="94"/>
      <c r="F745" s="94"/>
      <c r="G745" s="94"/>
      <c r="H745" s="94"/>
      <c r="I745" s="94"/>
      <c r="J745" s="94"/>
      <c r="K745" s="94"/>
      <c r="L745" s="97"/>
      <c r="M745" s="278"/>
    </row>
    <row r="746" spans="2:13" s="95" customFormat="1">
      <c r="B746" s="94"/>
      <c r="C746" s="94"/>
      <c r="D746" s="94"/>
      <c r="E746" s="94"/>
      <c r="F746" s="94"/>
      <c r="G746" s="94"/>
      <c r="H746" s="94"/>
      <c r="I746" s="94"/>
      <c r="J746" s="94"/>
      <c r="K746" s="94"/>
      <c r="L746" s="97"/>
      <c r="M746" s="278"/>
    </row>
    <row r="747" spans="2:13" s="95" customFormat="1">
      <c r="B747" s="94"/>
      <c r="C747" s="94"/>
      <c r="D747" s="94"/>
      <c r="E747" s="94"/>
      <c r="F747" s="94"/>
      <c r="G747" s="94"/>
      <c r="H747" s="94"/>
      <c r="I747" s="94"/>
      <c r="J747" s="94"/>
      <c r="K747" s="94"/>
      <c r="L747" s="97"/>
      <c r="M747" s="278"/>
    </row>
    <row r="748" spans="2:13" s="95" customFormat="1">
      <c r="B748" s="94"/>
      <c r="C748" s="94"/>
      <c r="D748" s="94"/>
      <c r="E748" s="94"/>
      <c r="F748" s="94"/>
      <c r="G748" s="94"/>
      <c r="H748" s="94"/>
      <c r="I748" s="94"/>
      <c r="J748" s="94"/>
      <c r="K748" s="94"/>
      <c r="L748" s="97"/>
      <c r="M748" s="278"/>
    </row>
    <row r="749" spans="2:13" s="95" customFormat="1">
      <c r="B749" s="94"/>
      <c r="C749" s="94"/>
      <c r="D749" s="94"/>
      <c r="E749" s="94"/>
      <c r="F749" s="94"/>
      <c r="G749" s="94"/>
      <c r="H749" s="94"/>
      <c r="I749" s="94"/>
      <c r="J749" s="94"/>
      <c r="K749" s="94"/>
      <c r="L749" s="97"/>
      <c r="M749" s="278"/>
    </row>
    <row r="750" spans="2:13" s="95" customFormat="1">
      <c r="B750" s="94"/>
      <c r="C750" s="94"/>
      <c r="D750" s="94"/>
      <c r="E750" s="94"/>
      <c r="F750" s="94"/>
      <c r="G750" s="94"/>
      <c r="H750" s="94"/>
      <c r="I750" s="94"/>
      <c r="J750" s="94"/>
      <c r="K750" s="94"/>
      <c r="L750" s="97"/>
      <c r="M750" s="278"/>
    </row>
    <row r="751" spans="2:13" s="95" customFormat="1">
      <c r="B751" s="94"/>
      <c r="C751" s="94"/>
      <c r="D751" s="94"/>
      <c r="E751" s="94"/>
      <c r="F751" s="94"/>
      <c r="G751" s="94"/>
      <c r="H751" s="94"/>
      <c r="I751" s="94"/>
      <c r="J751" s="94"/>
      <c r="K751" s="94"/>
      <c r="L751" s="97"/>
      <c r="M751" s="278"/>
    </row>
    <row r="752" spans="2:13" s="95" customFormat="1">
      <c r="B752" s="94"/>
      <c r="C752" s="94"/>
      <c r="D752" s="94"/>
      <c r="E752" s="94"/>
      <c r="F752" s="94"/>
      <c r="G752" s="94"/>
      <c r="H752" s="94"/>
      <c r="I752" s="94"/>
      <c r="J752" s="94"/>
      <c r="K752" s="94"/>
      <c r="L752" s="97"/>
      <c r="M752" s="278"/>
    </row>
    <row r="753" spans="2:13" s="95" customFormat="1">
      <c r="B753" s="94"/>
      <c r="C753" s="94"/>
      <c r="D753" s="94"/>
      <c r="E753" s="94"/>
      <c r="F753" s="94"/>
      <c r="G753" s="94"/>
      <c r="H753" s="94"/>
      <c r="I753" s="94"/>
      <c r="J753" s="94"/>
      <c r="K753" s="94"/>
      <c r="L753" s="97"/>
      <c r="M753" s="278"/>
    </row>
    <row r="754" spans="2:13" s="95" customFormat="1">
      <c r="B754" s="94"/>
      <c r="C754" s="94"/>
      <c r="D754" s="94"/>
      <c r="E754" s="94"/>
      <c r="F754" s="94"/>
      <c r="G754" s="94"/>
      <c r="H754" s="94"/>
      <c r="I754" s="94"/>
      <c r="J754" s="94"/>
      <c r="K754" s="94"/>
      <c r="L754" s="97"/>
      <c r="M754" s="278"/>
    </row>
    <row r="755" spans="2:13" s="95" customFormat="1">
      <c r="B755" s="94"/>
      <c r="C755" s="94"/>
      <c r="D755" s="94"/>
      <c r="E755" s="94"/>
      <c r="F755" s="94"/>
      <c r="G755" s="94"/>
      <c r="H755" s="94"/>
      <c r="I755" s="94"/>
      <c r="J755" s="94"/>
      <c r="K755" s="94"/>
      <c r="L755" s="97"/>
      <c r="M755" s="278"/>
    </row>
    <row r="756" spans="2:13" s="95" customFormat="1">
      <c r="B756" s="94"/>
      <c r="C756" s="94"/>
      <c r="D756" s="94"/>
      <c r="E756" s="94"/>
      <c r="F756" s="94"/>
      <c r="G756" s="94"/>
      <c r="H756" s="94"/>
      <c r="I756" s="94"/>
      <c r="J756" s="94"/>
      <c r="K756" s="94"/>
      <c r="L756" s="97"/>
      <c r="M756" s="278"/>
    </row>
    <row r="757" spans="2:13" s="95" customFormat="1">
      <c r="B757" s="94"/>
      <c r="C757" s="94"/>
      <c r="D757" s="94"/>
      <c r="E757" s="94"/>
      <c r="F757" s="94"/>
      <c r="G757" s="94"/>
      <c r="H757" s="94"/>
      <c r="I757" s="94"/>
      <c r="J757" s="94"/>
      <c r="K757" s="94"/>
      <c r="L757" s="97"/>
      <c r="M757" s="278"/>
    </row>
    <row r="758" spans="2:13" s="95" customFormat="1">
      <c r="B758" s="94"/>
      <c r="C758" s="94"/>
      <c r="D758" s="94"/>
      <c r="E758" s="94"/>
      <c r="F758" s="94"/>
      <c r="G758" s="94"/>
      <c r="H758" s="94"/>
      <c r="I758" s="94"/>
      <c r="J758" s="94"/>
      <c r="K758" s="94"/>
      <c r="L758" s="97"/>
      <c r="M758" s="278"/>
    </row>
    <row r="759" spans="2:13" s="95" customFormat="1">
      <c r="B759" s="94"/>
      <c r="C759" s="94"/>
      <c r="D759" s="94"/>
      <c r="E759" s="94"/>
      <c r="F759" s="94"/>
      <c r="G759" s="94"/>
      <c r="H759" s="94"/>
      <c r="I759" s="94"/>
      <c r="J759" s="94"/>
      <c r="K759" s="94"/>
      <c r="L759" s="97"/>
      <c r="M759" s="278"/>
    </row>
    <row r="760" spans="2:13" s="95" customFormat="1">
      <c r="B760" s="94"/>
      <c r="C760" s="94"/>
      <c r="D760" s="94"/>
      <c r="E760" s="94"/>
      <c r="F760" s="94"/>
      <c r="G760" s="94"/>
      <c r="H760" s="94"/>
      <c r="I760" s="94"/>
      <c r="J760" s="94"/>
      <c r="K760" s="94"/>
      <c r="L760" s="97"/>
      <c r="M760" s="278"/>
    </row>
    <row r="761" spans="2:13" s="95" customFormat="1">
      <c r="B761" s="94"/>
      <c r="C761" s="94"/>
      <c r="D761" s="94"/>
      <c r="E761" s="94"/>
      <c r="F761" s="94"/>
      <c r="G761" s="94"/>
      <c r="H761" s="94"/>
      <c r="I761" s="94"/>
      <c r="J761" s="94"/>
      <c r="K761" s="94"/>
      <c r="L761" s="97"/>
      <c r="M761" s="278"/>
    </row>
    <row r="762" spans="2:13" s="95" customFormat="1">
      <c r="B762" s="94"/>
      <c r="C762" s="94"/>
      <c r="D762" s="94"/>
      <c r="E762" s="94"/>
      <c r="F762" s="94"/>
      <c r="G762" s="94"/>
      <c r="H762" s="94"/>
      <c r="I762" s="94"/>
      <c r="J762" s="94"/>
      <c r="K762" s="94"/>
      <c r="L762" s="97"/>
      <c r="M762" s="278"/>
    </row>
    <row r="763" spans="2:13" s="95" customFormat="1">
      <c r="B763" s="94"/>
      <c r="C763" s="94"/>
      <c r="D763" s="94"/>
      <c r="E763" s="94"/>
      <c r="F763" s="94"/>
      <c r="G763" s="94"/>
      <c r="H763" s="94"/>
      <c r="I763" s="94"/>
      <c r="J763" s="94"/>
      <c r="K763" s="94"/>
      <c r="L763" s="97"/>
      <c r="M763" s="278"/>
    </row>
    <row r="764" spans="2:13" s="95" customFormat="1">
      <c r="B764" s="94"/>
      <c r="C764" s="94"/>
      <c r="D764" s="94"/>
      <c r="E764" s="94"/>
      <c r="F764" s="94"/>
      <c r="G764" s="94"/>
      <c r="H764" s="94"/>
      <c r="I764" s="94"/>
      <c r="J764" s="94"/>
      <c r="K764" s="94"/>
      <c r="L764" s="97"/>
      <c r="M764" s="278"/>
    </row>
    <row r="765" spans="2:13" s="95" customFormat="1">
      <c r="B765" s="94"/>
      <c r="C765" s="94"/>
      <c r="D765" s="94"/>
      <c r="E765" s="94"/>
      <c r="F765" s="94"/>
      <c r="G765" s="94"/>
      <c r="H765" s="94"/>
      <c r="I765" s="94"/>
      <c r="J765" s="94"/>
      <c r="K765" s="94"/>
      <c r="L765" s="97"/>
      <c r="M765" s="278"/>
    </row>
    <row r="766" spans="2:13" s="95" customFormat="1">
      <c r="B766" s="94"/>
      <c r="C766" s="94"/>
      <c r="D766" s="94"/>
      <c r="E766" s="94"/>
      <c r="F766" s="94"/>
      <c r="G766" s="94"/>
      <c r="H766" s="94"/>
      <c r="I766" s="94"/>
      <c r="J766" s="94"/>
      <c r="K766" s="94"/>
      <c r="L766" s="97"/>
      <c r="M766" s="278"/>
    </row>
    <row r="767" spans="2:13" s="95" customFormat="1">
      <c r="B767" s="94"/>
      <c r="C767" s="94"/>
      <c r="D767" s="94"/>
      <c r="E767" s="94"/>
      <c r="F767" s="94"/>
      <c r="G767" s="94"/>
      <c r="H767" s="94"/>
      <c r="I767" s="94"/>
      <c r="J767" s="94"/>
      <c r="K767" s="94"/>
      <c r="L767" s="97"/>
      <c r="M767" s="278"/>
    </row>
    <row r="768" spans="2:13" s="95" customFormat="1">
      <c r="B768" s="94"/>
      <c r="C768" s="94"/>
      <c r="D768" s="94"/>
      <c r="E768" s="94"/>
      <c r="F768" s="94"/>
      <c r="G768" s="94"/>
      <c r="H768" s="94"/>
      <c r="I768" s="94"/>
      <c r="J768" s="94"/>
      <c r="K768" s="94"/>
      <c r="L768" s="97"/>
      <c r="M768" s="278"/>
    </row>
    <row r="769" spans="2:13" s="95" customFormat="1">
      <c r="B769" s="94"/>
      <c r="C769" s="94"/>
      <c r="D769" s="94"/>
      <c r="E769" s="94"/>
      <c r="F769" s="94"/>
      <c r="G769" s="94"/>
      <c r="H769" s="94"/>
      <c r="I769" s="94"/>
      <c r="J769" s="94"/>
      <c r="K769" s="94"/>
      <c r="L769" s="97"/>
      <c r="M769" s="278"/>
    </row>
    <row r="770" spans="2:13" s="95" customFormat="1">
      <c r="B770" s="94"/>
      <c r="C770" s="94"/>
      <c r="D770" s="94"/>
      <c r="E770" s="94"/>
      <c r="F770" s="94"/>
      <c r="G770" s="94"/>
      <c r="H770" s="94"/>
      <c r="I770" s="94"/>
      <c r="J770" s="94"/>
      <c r="K770" s="94"/>
      <c r="L770" s="97"/>
      <c r="M770" s="278"/>
    </row>
    <row r="771" spans="2:13" s="95" customFormat="1">
      <c r="B771" s="94"/>
      <c r="C771" s="94"/>
      <c r="D771" s="94"/>
      <c r="E771" s="94"/>
      <c r="F771" s="94"/>
      <c r="G771" s="94"/>
      <c r="H771" s="94"/>
      <c r="I771" s="94"/>
      <c r="J771" s="94"/>
      <c r="K771" s="94"/>
      <c r="L771" s="97"/>
      <c r="M771" s="278"/>
    </row>
    <row r="772" spans="2:13" s="95" customFormat="1">
      <c r="B772" s="94"/>
      <c r="C772" s="94"/>
      <c r="D772" s="94"/>
      <c r="E772" s="94"/>
      <c r="F772" s="94"/>
      <c r="G772" s="94"/>
      <c r="H772" s="94"/>
      <c r="I772" s="94"/>
      <c r="J772" s="94"/>
      <c r="K772" s="94"/>
      <c r="L772" s="97"/>
      <c r="M772" s="278"/>
    </row>
    <row r="773" spans="2:13" s="95" customFormat="1">
      <c r="B773" s="94"/>
      <c r="C773" s="94"/>
      <c r="D773" s="94"/>
      <c r="E773" s="94"/>
      <c r="F773" s="94"/>
      <c r="G773" s="94"/>
      <c r="H773" s="94"/>
      <c r="I773" s="94"/>
      <c r="J773" s="94"/>
      <c r="K773" s="94"/>
      <c r="L773" s="97"/>
      <c r="M773" s="278"/>
    </row>
    <row r="774" spans="2:13" s="95" customFormat="1">
      <c r="B774" s="94"/>
      <c r="C774" s="94"/>
      <c r="D774" s="94"/>
      <c r="E774" s="94"/>
      <c r="F774" s="94"/>
      <c r="G774" s="94"/>
      <c r="H774" s="94"/>
      <c r="I774" s="94"/>
      <c r="J774" s="94"/>
      <c r="K774" s="94"/>
      <c r="L774" s="97"/>
      <c r="M774" s="278"/>
    </row>
    <row r="775" spans="2:13" s="95" customFormat="1">
      <c r="B775" s="94"/>
      <c r="C775" s="94"/>
      <c r="D775" s="94"/>
      <c r="E775" s="94"/>
      <c r="F775" s="94"/>
      <c r="G775" s="94"/>
      <c r="H775" s="94"/>
      <c r="I775" s="94"/>
      <c r="J775" s="94"/>
      <c r="K775" s="94"/>
      <c r="L775" s="97"/>
      <c r="M775" s="278"/>
    </row>
    <row r="776" spans="2:13" s="95" customFormat="1">
      <c r="B776" s="94"/>
      <c r="C776" s="94"/>
      <c r="D776" s="94"/>
      <c r="E776" s="94"/>
      <c r="F776" s="94"/>
      <c r="G776" s="94"/>
      <c r="H776" s="94"/>
      <c r="I776" s="94"/>
      <c r="J776" s="94"/>
      <c r="K776" s="94"/>
      <c r="L776" s="97"/>
      <c r="M776" s="278"/>
    </row>
    <row r="777" spans="2:13" s="95" customFormat="1">
      <c r="B777" s="94"/>
      <c r="C777" s="94"/>
      <c r="D777" s="94"/>
      <c r="E777" s="94"/>
      <c r="F777" s="94"/>
      <c r="G777" s="94"/>
      <c r="H777" s="94"/>
      <c r="I777" s="94"/>
      <c r="J777" s="94"/>
      <c r="K777" s="94"/>
      <c r="L777" s="97"/>
      <c r="M777" s="278"/>
    </row>
    <row r="778" spans="2:13" s="95" customFormat="1">
      <c r="B778" s="94"/>
      <c r="C778" s="94"/>
      <c r="D778" s="94"/>
      <c r="E778" s="94"/>
      <c r="F778" s="94"/>
      <c r="G778" s="94"/>
      <c r="H778" s="94"/>
      <c r="I778" s="94"/>
      <c r="J778" s="94"/>
      <c r="K778" s="94"/>
      <c r="L778" s="97"/>
      <c r="M778" s="278"/>
    </row>
    <row r="779" spans="2:13" s="95" customFormat="1">
      <c r="B779" s="94"/>
      <c r="C779" s="94"/>
      <c r="D779" s="94"/>
      <c r="E779" s="94"/>
      <c r="F779" s="94"/>
      <c r="G779" s="94"/>
      <c r="H779" s="94"/>
      <c r="I779" s="94"/>
      <c r="J779" s="94"/>
      <c r="K779" s="94"/>
      <c r="L779" s="97"/>
      <c r="M779" s="278"/>
    </row>
    <row r="780" spans="2:13" s="95" customFormat="1">
      <c r="B780" s="94"/>
      <c r="C780" s="94"/>
      <c r="D780" s="94"/>
      <c r="E780" s="94"/>
      <c r="F780" s="94"/>
      <c r="G780" s="94"/>
      <c r="H780" s="94"/>
      <c r="I780" s="94"/>
      <c r="J780" s="94"/>
      <c r="K780" s="94"/>
      <c r="L780" s="97"/>
      <c r="M780" s="278"/>
    </row>
    <row r="781" spans="2:13" s="95" customFormat="1">
      <c r="B781" s="94"/>
      <c r="C781" s="94"/>
      <c r="D781" s="94"/>
      <c r="E781" s="94"/>
      <c r="F781" s="94"/>
      <c r="G781" s="94"/>
      <c r="H781" s="94"/>
      <c r="I781" s="94"/>
      <c r="J781" s="94"/>
      <c r="K781" s="94"/>
      <c r="L781" s="97"/>
      <c r="M781" s="278"/>
    </row>
    <row r="782" spans="2:13" s="95" customFormat="1">
      <c r="B782" s="94"/>
      <c r="C782" s="94"/>
      <c r="D782" s="94"/>
      <c r="E782" s="94"/>
      <c r="F782" s="94"/>
      <c r="G782" s="94"/>
      <c r="H782" s="94"/>
      <c r="I782" s="94"/>
      <c r="J782" s="94"/>
      <c r="K782" s="94"/>
      <c r="L782" s="97"/>
      <c r="M782" s="278"/>
    </row>
    <row r="783" spans="2:13" s="95" customFormat="1">
      <c r="B783" s="94"/>
      <c r="C783" s="94"/>
      <c r="D783" s="94"/>
      <c r="E783" s="94"/>
      <c r="F783" s="94"/>
      <c r="G783" s="94"/>
      <c r="H783" s="94"/>
      <c r="I783" s="94"/>
      <c r="J783" s="94"/>
      <c r="K783" s="94"/>
      <c r="L783" s="97"/>
      <c r="M783" s="278"/>
    </row>
    <row r="784" spans="2:13" s="95" customFormat="1">
      <c r="B784" s="94"/>
      <c r="C784" s="94"/>
      <c r="D784" s="94"/>
      <c r="E784" s="94"/>
      <c r="F784" s="94"/>
      <c r="G784" s="94"/>
      <c r="H784" s="94"/>
      <c r="I784" s="94"/>
      <c r="J784" s="94"/>
      <c r="K784" s="94"/>
      <c r="L784" s="97"/>
      <c r="M784" s="278"/>
    </row>
    <row r="785" spans="2:13" s="95" customFormat="1">
      <c r="B785" s="94"/>
      <c r="C785" s="94"/>
      <c r="D785" s="94"/>
      <c r="E785" s="94"/>
      <c r="F785" s="94"/>
      <c r="G785" s="94"/>
      <c r="H785" s="94"/>
      <c r="I785" s="94"/>
      <c r="J785" s="94"/>
      <c r="K785" s="94"/>
      <c r="L785" s="97"/>
      <c r="M785" s="278"/>
    </row>
    <row r="786" spans="2:13" s="95" customFormat="1">
      <c r="B786" s="94"/>
      <c r="C786" s="94"/>
      <c r="D786" s="94"/>
      <c r="E786" s="94"/>
      <c r="F786" s="94"/>
      <c r="G786" s="94"/>
      <c r="H786" s="94"/>
      <c r="I786" s="94"/>
      <c r="J786" s="94"/>
      <c r="K786" s="94"/>
      <c r="L786" s="97"/>
      <c r="M786" s="278"/>
    </row>
    <row r="787" spans="2:13" s="95" customFormat="1">
      <c r="B787" s="94"/>
      <c r="C787" s="94"/>
      <c r="D787" s="94"/>
      <c r="E787" s="94"/>
      <c r="F787" s="94"/>
      <c r="G787" s="94"/>
      <c r="H787" s="94"/>
      <c r="I787" s="94"/>
      <c r="J787" s="94"/>
      <c r="K787" s="94"/>
      <c r="L787" s="97"/>
      <c r="M787" s="278"/>
    </row>
    <row r="788" spans="2:13" s="95" customFormat="1">
      <c r="B788" s="94"/>
      <c r="C788" s="94"/>
      <c r="D788" s="94"/>
      <c r="E788" s="94"/>
      <c r="F788" s="94"/>
      <c r="G788" s="94"/>
      <c r="H788" s="94"/>
      <c r="I788" s="94"/>
      <c r="J788" s="94"/>
      <c r="K788" s="94"/>
      <c r="L788" s="97"/>
      <c r="M788" s="278"/>
    </row>
    <row r="789" spans="2:13" s="95" customFormat="1">
      <c r="B789" s="94"/>
      <c r="C789" s="94"/>
      <c r="D789" s="94"/>
      <c r="E789" s="94"/>
      <c r="F789" s="94"/>
      <c r="G789" s="94"/>
      <c r="H789" s="94"/>
      <c r="I789" s="94"/>
      <c r="J789" s="94"/>
      <c r="K789" s="94"/>
      <c r="L789" s="97"/>
      <c r="M789" s="278"/>
    </row>
    <row r="790" spans="2:13" s="95" customFormat="1">
      <c r="B790" s="94"/>
      <c r="C790" s="94"/>
      <c r="D790" s="94"/>
      <c r="E790" s="94"/>
      <c r="F790" s="94"/>
      <c r="G790" s="94"/>
      <c r="H790" s="94"/>
      <c r="I790" s="94"/>
      <c r="J790" s="94"/>
      <c r="K790" s="94"/>
      <c r="L790" s="97"/>
      <c r="M790" s="278"/>
    </row>
    <row r="791" spans="2:13" s="95" customFormat="1">
      <c r="B791" s="94"/>
      <c r="C791" s="94"/>
      <c r="D791" s="94"/>
      <c r="E791" s="94"/>
      <c r="F791" s="94"/>
      <c r="G791" s="94"/>
      <c r="H791" s="94"/>
      <c r="I791" s="94"/>
      <c r="J791" s="94"/>
      <c r="K791" s="94"/>
      <c r="L791" s="97"/>
      <c r="M791" s="278"/>
    </row>
    <row r="792" spans="2:13" s="95" customFormat="1">
      <c r="B792" s="94"/>
      <c r="C792" s="94"/>
      <c r="D792" s="94"/>
      <c r="E792" s="94"/>
      <c r="F792" s="94"/>
      <c r="G792" s="94"/>
      <c r="H792" s="94"/>
      <c r="I792" s="94"/>
      <c r="J792" s="94"/>
      <c r="K792" s="94"/>
      <c r="L792" s="97"/>
      <c r="M792" s="278"/>
    </row>
    <row r="793" spans="2:13" s="95" customFormat="1">
      <c r="B793" s="94"/>
      <c r="C793" s="94"/>
      <c r="D793" s="94"/>
      <c r="E793" s="94"/>
      <c r="F793" s="94"/>
      <c r="G793" s="94"/>
      <c r="H793" s="94"/>
      <c r="I793" s="94"/>
      <c r="J793" s="94"/>
      <c r="K793" s="94"/>
      <c r="L793" s="97"/>
      <c r="M793" s="278"/>
    </row>
    <row r="794" spans="2:13" s="95" customFormat="1">
      <c r="B794" s="94"/>
      <c r="C794" s="94"/>
      <c r="D794" s="94"/>
      <c r="E794" s="94"/>
      <c r="F794" s="94"/>
      <c r="G794" s="94"/>
      <c r="H794" s="94"/>
      <c r="I794" s="94"/>
      <c r="J794" s="94"/>
      <c r="K794" s="94"/>
      <c r="L794" s="97"/>
      <c r="M794" s="278"/>
    </row>
    <row r="795" spans="2:13" s="95" customFormat="1">
      <c r="B795" s="94"/>
      <c r="C795" s="94"/>
      <c r="D795" s="94"/>
      <c r="E795" s="94"/>
      <c r="F795" s="94"/>
      <c r="G795" s="94"/>
      <c r="H795" s="94"/>
      <c r="I795" s="94"/>
      <c r="J795" s="94"/>
      <c r="K795" s="94"/>
      <c r="L795" s="97"/>
      <c r="M795" s="278"/>
    </row>
    <row r="796" spans="2:13" s="95" customFormat="1">
      <c r="B796" s="94"/>
      <c r="C796" s="94"/>
      <c r="D796" s="94"/>
      <c r="E796" s="94"/>
      <c r="F796" s="94"/>
      <c r="G796" s="94"/>
      <c r="H796" s="94"/>
      <c r="I796" s="94"/>
      <c r="J796" s="94"/>
      <c r="K796" s="94"/>
      <c r="L796" s="97"/>
      <c r="M796" s="278"/>
    </row>
    <row r="797" spans="2:13" s="95" customFormat="1">
      <c r="B797" s="94"/>
      <c r="C797" s="94"/>
      <c r="D797" s="94"/>
      <c r="E797" s="94"/>
      <c r="F797" s="94"/>
      <c r="G797" s="94"/>
      <c r="H797" s="94"/>
      <c r="I797" s="94"/>
      <c r="J797" s="94"/>
      <c r="K797" s="94"/>
      <c r="L797" s="97"/>
      <c r="M797" s="278"/>
    </row>
    <row r="798" spans="2:13" s="95" customFormat="1">
      <c r="B798" s="94"/>
      <c r="C798" s="94"/>
      <c r="D798" s="94"/>
      <c r="E798" s="94"/>
      <c r="F798" s="94"/>
      <c r="G798" s="94"/>
      <c r="H798" s="94"/>
      <c r="I798" s="94"/>
      <c r="J798" s="94"/>
      <c r="K798" s="94"/>
      <c r="L798" s="97"/>
      <c r="M798" s="278"/>
    </row>
    <row r="799" spans="2:13" s="95" customFormat="1">
      <c r="B799" s="94"/>
      <c r="C799" s="94"/>
      <c r="D799" s="94"/>
      <c r="E799" s="94"/>
      <c r="F799" s="94"/>
      <c r="G799" s="94"/>
      <c r="H799" s="94"/>
      <c r="I799" s="94"/>
      <c r="J799" s="94"/>
      <c r="K799" s="94"/>
      <c r="L799" s="97"/>
      <c r="M799" s="278"/>
    </row>
    <row r="800" spans="2:13" s="95" customFormat="1">
      <c r="B800" s="94"/>
      <c r="C800" s="94"/>
      <c r="D800" s="94"/>
      <c r="E800" s="94"/>
      <c r="F800" s="94"/>
      <c r="G800" s="94"/>
      <c r="H800" s="94"/>
      <c r="I800" s="94"/>
      <c r="J800" s="94"/>
      <c r="K800" s="94"/>
      <c r="L800" s="97"/>
      <c r="M800" s="278"/>
    </row>
    <row r="801" spans="2:13" s="95" customFormat="1">
      <c r="B801" s="94"/>
      <c r="C801" s="94"/>
      <c r="D801" s="94"/>
      <c r="E801" s="94"/>
      <c r="F801" s="94"/>
      <c r="G801" s="94"/>
      <c r="H801" s="94"/>
      <c r="I801" s="94"/>
      <c r="J801" s="94"/>
      <c r="K801" s="94"/>
      <c r="L801" s="97"/>
      <c r="M801" s="278"/>
    </row>
    <row r="802" spans="2:13" s="95" customFormat="1">
      <c r="B802" s="94"/>
      <c r="C802" s="94"/>
      <c r="D802" s="94"/>
      <c r="E802" s="94"/>
      <c r="F802" s="94"/>
      <c r="G802" s="94"/>
      <c r="H802" s="94"/>
      <c r="I802" s="94"/>
      <c r="J802" s="94"/>
      <c r="K802" s="94"/>
      <c r="L802" s="97"/>
      <c r="M802" s="278"/>
    </row>
    <row r="803" spans="2:13" s="95" customFormat="1">
      <c r="B803" s="94"/>
      <c r="C803" s="94"/>
      <c r="D803" s="94"/>
      <c r="E803" s="94"/>
      <c r="F803" s="94"/>
      <c r="G803" s="94"/>
      <c r="H803" s="94"/>
      <c r="I803" s="94"/>
      <c r="J803" s="94"/>
      <c r="K803" s="94"/>
      <c r="L803" s="97"/>
      <c r="M803" s="278"/>
    </row>
    <row r="804" spans="2:13" s="95" customFormat="1">
      <c r="B804" s="94"/>
      <c r="C804" s="94"/>
      <c r="D804" s="94"/>
      <c r="E804" s="94"/>
      <c r="F804" s="94"/>
      <c r="G804" s="94"/>
      <c r="H804" s="94"/>
      <c r="I804" s="94"/>
      <c r="J804" s="94"/>
      <c r="K804" s="94"/>
      <c r="L804" s="97"/>
      <c r="M804" s="278"/>
    </row>
    <row r="805" spans="2:13" s="95" customFormat="1">
      <c r="B805" s="94"/>
      <c r="C805" s="94"/>
      <c r="D805" s="94"/>
      <c r="E805" s="94"/>
      <c r="F805" s="94"/>
      <c r="G805" s="94"/>
      <c r="H805" s="94"/>
      <c r="I805" s="94"/>
      <c r="J805" s="94"/>
      <c r="K805" s="94"/>
      <c r="L805" s="97"/>
      <c r="M805" s="278"/>
    </row>
    <row r="806" spans="2:13" s="95" customFormat="1">
      <c r="B806" s="94"/>
      <c r="C806" s="94"/>
      <c r="D806" s="94"/>
      <c r="E806" s="94"/>
      <c r="F806" s="94"/>
      <c r="G806" s="94"/>
      <c r="H806" s="94"/>
      <c r="I806" s="94"/>
      <c r="J806" s="94"/>
      <c r="K806" s="94"/>
      <c r="L806" s="97"/>
      <c r="M806" s="278"/>
    </row>
    <row r="807" spans="2:13" s="95" customFormat="1">
      <c r="B807" s="94"/>
      <c r="C807" s="94"/>
      <c r="D807" s="94"/>
      <c r="E807" s="94"/>
      <c r="F807" s="94"/>
      <c r="G807" s="94"/>
      <c r="H807" s="94"/>
      <c r="I807" s="94"/>
      <c r="J807" s="94"/>
      <c r="K807" s="94"/>
      <c r="L807" s="97"/>
      <c r="M807" s="278"/>
    </row>
    <row r="808" spans="2:13" s="95" customFormat="1">
      <c r="B808" s="94"/>
      <c r="C808" s="94"/>
      <c r="D808" s="94"/>
      <c r="E808" s="94"/>
      <c r="F808" s="94"/>
      <c r="G808" s="94"/>
      <c r="H808" s="94"/>
      <c r="I808" s="94"/>
      <c r="J808" s="94"/>
      <c r="K808" s="94"/>
      <c r="L808" s="97"/>
      <c r="M808" s="278"/>
    </row>
    <row r="809" spans="2:13" s="95" customFormat="1">
      <c r="B809" s="94"/>
      <c r="C809" s="94"/>
      <c r="D809" s="94"/>
      <c r="E809" s="94"/>
      <c r="F809" s="94"/>
      <c r="G809" s="94"/>
      <c r="H809" s="94"/>
      <c r="I809" s="94"/>
      <c r="J809" s="94"/>
      <c r="K809" s="94"/>
      <c r="L809" s="97"/>
      <c r="M809" s="278"/>
    </row>
    <row r="810" spans="2:13" s="95" customFormat="1">
      <c r="B810" s="94"/>
      <c r="C810" s="94"/>
      <c r="D810" s="94"/>
      <c r="E810" s="94"/>
      <c r="F810" s="94"/>
      <c r="G810" s="94"/>
      <c r="H810" s="94"/>
      <c r="I810" s="94"/>
      <c r="J810" s="94"/>
      <c r="K810" s="94"/>
      <c r="L810" s="97"/>
      <c r="M810" s="278"/>
    </row>
    <row r="811" spans="2:13" s="95" customFormat="1">
      <c r="B811" s="94"/>
      <c r="C811" s="94"/>
      <c r="D811" s="94"/>
      <c r="E811" s="94"/>
      <c r="F811" s="94"/>
      <c r="G811" s="94"/>
      <c r="H811" s="94"/>
      <c r="I811" s="94"/>
      <c r="J811" s="94"/>
      <c r="K811" s="94"/>
      <c r="L811" s="97"/>
      <c r="M811" s="278"/>
    </row>
    <row r="812" spans="2:13" s="95" customFormat="1">
      <c r="B812" s="94"/>
      <c r="C812" s="94"/>
      <c r="D812" s="94"/>
      <c r="E812" s="94"/>
      <c r="F812" s="94"/>
      <c r="G812" s="94"/>
      <c r="H812" s="94"/>
      <c r="I812" s="94"/>
      <c r="J812" s="94"/>
      <c r="K812" s="94"/>
      <c r="L812" s="97"/>
      <c r="M812" s="278"/>
    </row>
    <row r="813" spans="2:13" s="95" customFormat="1">
      <c r="B813" s="94"/>
      <c r="C813" s="94"/>
      <c r="D813" s="94"/>
      <c r="E813" s="94"/>
      <c r="F813" s="94"/>
      <c r="G813" s="94"/>
      <c r="H813" s="94"/>
      <c r="I813" s="94"/>
      <c r="J813" s="94"/>
      <c r="K813" s="94"/>
      <c r="L813" s="97"/>
      <c r="M813" s="278"/>
    </row>
    <row r="814" spans="2:13" s="95" customFormat="1">
      <c r="B814" s="94"/>
      <c r="C814" s="94"/>
      <c r="D814" s="94"/>
      <c r="E814" s="94"/>
      <c r="F814" s="94"/>
      <c r="G814" s="94"/>
      <c r="H814" s="94"/>
      <c r="I814" s="94"/>
      <c r="J814" s="94"/>
      <c r="K814" s="94"/>
      <c r="L814" s="97"/>
      <c r="M814" s="278"/>
    </row>
    <row r="815" spans="2:13" s="95" customFormat="1">
      <c r="B815" s="94"/>
      <c r="C815" s="94"/>
      <c r="D815" s="94"/>
      <c r="E815" s="94"/>
      <c r="F815" s="94"/>
      <c r="G815" s="94"/>
      <c r="H815" s="94"/>
      <c r="I815" s="94"/>
      <c r="J815" s="94"/>
      <c r="K815" s="94"/>
      <c r="L815" s="97"/>
      <c r="M815" s="278"/>
    </row>
    <row r="816" spans="2:13" s="95" customFormat="1">
      <c r="B816" s="94"/>
      <c r="C816" s="94"/>
      <c r="D816" s="94"/>
      <c r="E816" s="94"/>
      <c r="F816" s="94"/>
      <c r="G816" s="94"/>
      <c r="H816" s="94"/>
      <c r="I816" s="94"/>
      <c r="J816" s="94"/>
      <c r="K816" s="94"/>
      <c r="L816" s="97"/>
      <c r="M816" s="278"/>
    </row>
    <row r="817" spans="2:13" s="95" customFormat="1">
      <c r="B817" s="94"/>
      <c r="C817" s="94"/>
      <c r="D817" s="94"/>
      <c r="E817" s="94"/>
      <c r="F817" s="94"/>
      <c r="G817" s="94"/>
      <c r="H817" s="94"/>
      <c r="I817" s="94"/>
      <c r="J817" s="94"/>
      <c r="K817" s="94"/>
      <c r="L817" s="97"/>
      <c r="M817" s="278"/>
    </row>
    <row r="818" spans="2:13" s="95" customFormat="1">
      <c r="B818" s="94"/>
      <c r="C818" s="94"/>
      <c r="D818" s="94"/>
      <c r="E818" s="94"/>
      <c r="F818" s="94"/>
      <c r="G818" s="94"/>
      <c r="H818" s="94"/>
      <c r="I818" s="94"/>
      <c r="J818" s="94"/>
      <c r="K818" s="94"/>
      <c r="L818" s="97"/>
      <c r="M818" s="278"/>
    </row>
    <row r="819" spans="2:13" s="95" customFormat="1">
      <c r="B819" s="94"/>
      <c r="C819" s="94"/>
      <c r="D819" s="94"/>
      <c r="E819" s="94"/>
      <c r="F819" s="94"/>
      <c r="G819" s="94"/>
      <c r="H819" s="94"/>
      <c r="I819" s="94"/>
      <c r="J819" s="94"/>
      <c r="K819" s="94"/>
      <c r="L819" s="97"/>
      <c r="M819" s="278"/>
    </row>
    <row r="820" spans="2:13" s="95" customFormat="1">
      <c r="B820" s="94"/>
      <c r="C820" s="94"/>
      <c r="D820" s="94"/>
      <c r="E820" s="94"/>
      <c r="F820" s="94"/>
      <c r="G820" s="94"/>
      <c r="H820" s="94"/>
      <c r="I820" s="94"/>
      <c r="J820" s="94"/>
      <c r="K820" s="94"/>
      <c r="L820" s="97"/>
      <c r="M820" s="278"/>
    </row>
    <row r="821" spans="2:13" s="95" customFormat="1">
      <c r="B821" s="94"/>
      <c r="C821" s="94"/>
      <c r="D821" s="94"/>
      <c r="E821" s="94"/>
      <c r="F821" s="94"/>
      <c r="G821" s="94"/>
      <c r="H821" s="94"/>
      <c r="I821" s="94"/>
      <c r="J821" s="94"/>
      <c r="K821" s="94"/>
      <c r="L821" s="97"/>
      <c r="M821" s="278"/>
    </row>
    <row r="822" spans="2:13" s="95" customFormat="1">
      <c r="B822" s="94"/>
      <c r="C822" s="94"/>
      <c r="D822" s="94"/>
      <c r="E822" s="94"/>
      <c r="F822" s="94"/>
      <c r="G822" s="94"/>
      <c r="H822" s="94"/>
      <c r="I822" s="94"/>
      <c r="J822" s="94"/>
      <c r="K822" s="94"/>
      <c r="L822" s="97"/>
      <c r="M822" s="278"/>
    </row>
    <row r="823" spans="2:13" s="95" customFormat="1">
      <c r="B823" s="94"/>
      <c r="C823" s="94"/>
      <c r="D823" s="94"/>
      <c r="E823" s="94"/>
      <c r="F823" s="94"/>
      <c r="G823" s="94"/>
      <c r="H823" s="94"/>
      <c r="I823" s="94"/>
      <c r="J823" s="94"/>
      <c r="K823" s="94"/>
      <c r="L823" s="97"/>
      <c r="M823" s="278"/>
    </row>
    <row r="824" spans="2:13" s="95" customFormat="1">
      <c r="B824" s="94"/>
      <c r="C824" s="94"/>
      <c r="D824" s="94"/>
      <c r="E824" s="94"/>
      <c r="F824" s="94"/>
      <c r="G824" s="94"/>
      <c r="H824" s="94"/>
      <c r="I824" s="94"/>
      <c r="J824" s="94"/>
      <c r="K824" s="94"/>
      <c r="L824" s="97"/>
      <c r="M824" s="278"/>
    </row>
    <row r="825" spans="2:13" s="95" customFormat="1">
      <c r="B825" s="94"/>
      <c r="C825" s="94"/>
      <c r="D825" s="94"/>
      <c r="E825" s="94"/>
      <c r="F825" s="94"/>
      <c r="G825" s="94"/>
      <c r="H825" s="94"/>
      <c r="I825" s="94"/>
      <c r="J825" s="94"/>
      <c r="K825" s="94"/>
      <c r="L825" s="97"/>
      <c r="M825" s="278"/>
    </row>
    <row r="826" spans="2:13" s="95" customFormat="1">
      <c r="B826" s="94"/>
      <c r="C826" s="94"/>
      <c r="D826" s="94"/>
      <c r="E826" s="94"/>
      <c r="F826" s="94"/>
      <c r="G826" s="94"/>
      <c r="H826" s="94"/>
      <c r="I826" s="94"/>
      <c r="J826" s="94"/>
      <c r="K826" s="94"/>
      <c r="L826" s="97"/>
      <c r="M826" s="278"/>
    </row>
    <row r="827" spans="2:13" s="95" customFormat="1">
      <c r="B827" s="94"/>
      <c r="C827" s="94"/>
      <c r="D827" s="94"/>
      <c r="E827" s="94"/>
      <c r="F827" s="94"/>
      <c r="G827" s="94"/>
      <c r="H827" s="94"/>
      <c r="I827" s="94"/>
      <c r="J827" s="94"/>
      <c r="K827" s="94"/>
      <c r="L827" s="97"/>
      <c r="M827" s="278"/>
    </row>
    <row r="828" spans="2:13" s="95" customFormat="1">
      <c r="B828" s="94"/>
      <c r="C828" s="94"/>
      <c r="D828" s="94"/>
      <c r="E828" s="94"/>
      <c r="F828" s="94"/>
      <c r="G828" s="94"/>
      <c r="H828" s="94"/>
      <c r="I828" s="94"/>
      <c r="J828" s="94"/>
      <c r="K828" s="94"/>
      <c r="L828" s="97"/>
      <c r="M828" s="278"/>
    </row>
    <row r="829" spans="2:13" s="95" customFormat="1">
      <c r="B829" s="94"/>
      <c r="C829" s="94"/>
      <c r="D829" s="94"/>
      <c r="E829" s="94"/>
      <c r="F829" s="94"/>
      <c r="G829" s="94"/>
      <c r="H829" s="94"/>
      <c r="I829" s="94"/>
      <c r="J829" s="94"/>
      <c r="K829" s="94"/>
      <c r="L829" s="97"/>
      <c r="M829" s="278"/>
    </row>
    <row r="830" spans="2:13" s="95" customFormat="1">
      <c r="B830" s="94"/>
      <c r="C830" s="94"/>
      <c r="D830" s="94"/>
      <c r="E830" s="94"/>
      <c r="F830" s="94"/>
      <c r="G830" s="94"/>
      <c r="H830" s="94"/>
      <c r="I830" s="94"/>
      <c r="J830" s="94"/>
      <c r="K830" s="94"/>
      <c r="L830" s="97"/>
      <c r="M830" s="278"/>
    </row>
    <row r="831" spans="2:13" s="95" customFormat="1">
      <c r="B831" s="94"/>
      <c r="C831" s="94"/>
      <c r="D831" s="94"/>
      <c r="E831" s="94"/>
      <c r="F831" s="94"/>
      <c r="G831" s="94"/>
      <c r="H831" s="94"/>
      <c r="I831" s="94"/>
      <c r="J831" s="94"/>
      <c r="K831" s="94"/>
      <c r="L831" s="97"/>
      <c r="M831" s="278"/>
    </row>
    <row r="832" spans="2:13" s="95" customFormat="1">
      <c r="B832" s="94"/>
      <c r="C832" s="94"/>
      <c r="D832" s="94"/>
      <c r="E832" s="94"/>
      <c r="F832" s="94"/>
      <c r="G832" s="94"/>
      <c r="H832" s="94"/>
      <c r="I832" s="94"/>
      <c r="J832" s="94"/>
      <c r="K832" s="94"/>
      <c r="L832" s="97"/>
      <c r="M832" s="278"/>
    </row>
    <row r="833" spans="2:13" s="95" customFormat="1">
      <c r="B833" s="94"/>
      <c r="C833" s="94"/>
      <c r="D833" s="94"/>
      <c r="E833" s="94"/>
      <c r="F833" s="94"/>
      <c r="G833" s="94"/>
      <c r="H833" s="94"/>
      <c r="I833" s="94"/>
      <c r="J833" s="94"/>
      <c r="K833" s="94"/>
      <c r="L833" s="97"/>
      <c r="M833" s="278"/>
    </row>
    <row r="834" spans="2:13" s="95" customFormat="1">
      <c r="B834" s="94"/>
      <c r="C834" s="94"/>
      <c r="D834" s="94"/>
      <c r="E834" s="94"/>
      <c r="F834" s="94"/>
      <c r="G834" s="94"/>
      <c r="H834" s="94"/>
      <c r="I834" s="94"/>
      <c r="J834" s="94"/>
      <c r="K834" s="94"/>
      <c r="L834" s="97"/>
      <c r="M834" s="278"/>
    </row>
    <row r="835" spans="2:13" s="95" customFormat="1">
      <c r="B835" s="94"/>
      <c r="C835" s="94"/>
      <c r="D835" s="94"/>
      <c r="E835" s="94"/>
      <c r="F835" s="94"/>
      <c r="G835" s="94"/>
      <c r="H835" s="94"/>
      <c r="I835" s="94"/>
      <c r="J835" s="94"/>
      <c r="K835" s="94"/>
      <c r="L835" s="97"/>
      <c r="M835" s="278"/>
    </row>
    <row r="836" spans="2:13" s="95" customFormat="1">
      <c r="B836" s="94"/>
      <c r="C836" s="94"/>
      <c r="D836" s="94"/>
      <c r="E836" s="94"/>
      <c r="F836" s="94"/>
      <c r="G836" s="94"/>
      <c r="H836" s="94"/>
      <c r="I836" s="94"/>
      <c r="J836" s="94"/>
      <c r="K836" s="94"/>
      <c r="L836" s="97"/>
      <c r="M836" s="278"/>
    </row>
    <row r="837" spans="2:13" s="95" customFormat="1">
      <c r="B837" s="94"/>
      <c r="C837" s="94"/>
      <c r="D837" s="94"/>
      <c r="E837" s="94"/>
      <c r="F837" s="94"/>
      <c r="G837" s="94"/>
      <c r="H837" s="94"/>
      <c r="I837" s="94"/>
      <c r="J837" s="94"/>
      <c r="K837" s="94"/>
      <c r="L837" s="97"/>
      <c r="M837" s="278"/>
    </row>
    <row r="838" spans="2:13" s="95" customFormat="1">
      <c r="B838" s="94"/>
      <c r="C838" s="94"/>
      <c r="D838" s="94"/>
      <c r="E838" s="94"/>
      <c r="F838" s="94"/>
      <c r="G838" s="94"/>
      <c r="H838" s="94"/>
      <c r="I838" s="94"/>
      <c r="J838" s="94"/>
      <c r="K838" s="94"/>
      <c r="L838" s="97"/>
      <c r="M838" s="278"/>
    </row>
    <row r="839" spans="2:13" s="95" customFormat="1">
      <c r="B839" s="94"/>
      <c r="C839" s="94"/>
      <c r="D839" s="94"/>
      <c r="E839" s="94"/>
      <c r="F839" s="94"/>
      <c r="G839" s="94"/>
      <c r="H839" s="94"/>
      <c r="I839" s="94"/>
      <c r="J839" s="94"/>
      <c r="K839" s="94"/>
      <c r="L839" s="97"/>
      <c r="M839" s="278"/>
    </row>
    <row r="840" spans="2:13" s="95" customFormat="1">
      <c r="B840" s="94"/>
      <c r="C840" s="94"/>
      <c r="D840" s="94"/>
      <c r="E840" s="94"/>
      <c r="F840" s="94"/>
      <c r="G840" s="94"/>
      <c r="H840" s="94"/>
      <c r="I840" s="94"/>
      <c r="J840" s="94"/>
      <c r="K840" s="94"/>
      <c r="L840" s="97"/>
      <c r="M840" s="278"/>
    </row>
    <row r="841" spans="2:13" s="95" customFormat="1">
      <c r="B841" s="94"/>
      <c r="C841" s="94"/>
      <c r="D841" s="94"/>
      <c r="E841" s="94"/>
      <c r="F841" s="94"/>
      <c r="G841" s="94"/>
      <c r="H841" s="94"/>
      <c r="I841" s="94"/>
      <c r="J841" s="94"/>
      <c r="K841" s="94"/>
      <c r="L841" s="97"/>
      <c r="M841" s="278"/>
    </row>
    <row r="842" spans="2:13" s="95" customFormat="1">
      <c r="B842" s="94"/>
      <c r="C842" s="94"/>
      <c r="D842" s="94"/>
      <c r="E842" s="94"/>
      <c r="F842" s="94"/>
      <c r="G842" s="94"/>
      <c r="H842" s="94"/>
      <c r="I842" s="94"/>
      <c r="J842" s="94"/>
      <c r="K842" s="94"/>
      <c r="L842" s="97"/>
      <c r="M842" s="278"/>
    </row>
    <row r="843" spans="2:13" s="95" customFormat="1">
      <c r="B843" s="94"/>
      <c r="C843" s="94"/>
      <c r="D843" s="94"/>
      <c r="E843" s="94"/>
      <c r="F843" s="94"/>
      <c r="G843" s="94"/>
      <c r="H843" s="94"/>
      <c r="I843" s="94"/>
      <c r="J843" s="94"/>
      <c r="K843" s="94"/>
      <c r="L843" s="97"/>
      <c r="M843" s="278"/>
    </row>
    <row r="844" spans="2:13" s="95" customFormat="1">
      <c r="B844" s="94"/>
      <c r="C844" s="94"/>
      <c r="D844" s="94"/>
      <c r="E844" s="94"/>
      <c r="F844" s="94"/>
      <c r="G844" s="94"/>
      <c r="H844" s="94"/>
      <c r="I844" s="94"/>
      <c r="J844" s="94"/>
      <c r="K844" s="94"/>
      <c r="L844" s="97"/>
      <c r="M844" s="278"/>
    </row>
    <row r="845" spans="2:13" s="95" customFormat="1">
      <c r="B845" s="94"/>
      <c r="C845" s="94"/>
      <c r="D845" s="94"/>
      <c r="E845" s="94"/>
      <c r="F845" s="94"/>
      <c r="G845" s="94"/>
      <c r="H845" s="94"/>
      <c r="I845" s="94"/>
      <c r="J845" s="94"/>
      <c r="K845" s="94"/>
      <c r="L845" s="97"/>
      <c r="M845" s="278"/>
    </row>
    <row r="846" spans="2:13" s="95" customFormat="1">
      <c r="B846" s="94"/>
      <c r="C846" s="94"/>
      <c r="D846" s="94"/>
      <c r="E846" s="94"/>
      <c r="F846" s="94"/>
      <c r="G846" s="94"/>
      <c r="H846" s="94"/>
      <c r="I846" s="94"/>
      <c r="J846" s="94"/>
      <c r="K846" s="94"/>
      <c r="L846" s="97"/>
      <c r="M846" s="278"/>
    </row>
    <row r="847" spans="2:13" s="95" customFormat="1">
      <c r="B847" s="94"/>
      <c r="C847" s="94"/>
      <c r="D847" s="94"/>
      <c r="E847" s="94"/>
      <c r="F847" s="94"/>
      <c r="G847" s="94"/>
      <c r="H847" s="94"/>
      <c r="I847" s="94"/>
      <c r="J847" s="94"/>
      <c r="K847" s="94"/>
      <c r="L847" s="97"/>
      <c r="M847" s="278"/>
    </row>
    <row r="848" spans="2:13" s="95" customFormat="1">
      <c r="B848" s="94"/>
      <c r="C848" s="94"/>
      <c r="D848" s="94"/>
      <c r="E848" s="94"/>
      <c r="F848" s="94"/>
      <c r="G848" s="94"/>
      <c r="H848" s="94"/>
      <c r="I848" s="94"/>
      <c r="J848" s="94"/>
      <c r="K848" s="94"/>
      <c r="L848" s="97"/>
      <c r="M848" s="278"/>
    </row>
    <row r="849" spans="2:13" s="95" customFormat="1">
      <c r="B849" s="94"/>
      <c r="C849" s="94"/>
      <c r="D849" s="94"/>
      <c r="E849" s="94"/>
      <c r="F849" s="94"/>
      <c r="G849" s="94"/>
      <c r="H849" s="94"/>
      <c r="I849" s="94"/>
      <c r="J849" s="94"/>
      <c r="K849" s="94"/>
      <c r="L849" s="97"/>
      <c r="M849" s="278"/>
    </row>
    <row r="850" spans="2:13" s="95" customFormat="1">
      <c r="B850" s="94"/>
      <c r="C850" s="94"/>
      <c r="D850" s="94"/>
      <c r="E850" s="94"/>
      <c r="F850" s="94"/>
      <c r="G850" s="94"/>
      <c r="H850" s="94"/>
      <c r="I850" s="94"/>
      <c r="J850" s="94"/>
      <c r="K850" s="94"/>
      <c r="L850" s="97"/>
      <c r="M850" s="278"/>
    </row>
    <row r="851" spans="2:13" s="95" customFormat="1">
      <c r="B851" s="94"/>
      <c r="C851" s="94"/>
      <c r="D851" s="94"/>
      <c r="E851" s="94"/>
      <c r="F851" s="94"/>
      <c r="G851" s="94"/>
      <c r="H851" s="94"/>
      <c r="I851" s="94"/>
      <c r="J851" s="94"/>
      <c r="K851" s="94"/>
      <c r="L851" s="97"/>
      <c r="M851" s="278"/>
    </row>
    <row r="852" spans="2:13" s="95" customFormat="1">
      <c r="B852" s="94"/>
      <c r="C852" s="94"/>
      <c r="D852" s="94"/>
      <c r="E852" s="94"/>
      <c r="F852" s="94"/>
      <c r="G852" s="94"/>
      <c r="H852" s="94"/>
      <c r="I852" s="94"/>
      <c r="J852" s="94"/>
      <c r="K852" s="94"/>
      <c r="L852" s="97"/>
      <c r="M852" s="278"/>
    </row>
    <row r="853" spans="2:13" s="95" customFormat="1">
      <c r="B853" s="94"/>
      <c r="C853" s="94"/>
      <c r="D853" s="94"/>
      <c r="E853" s="94"/>
      <c r="F853" s="94"/>
      <c r="G853" s="94"/>
      <c r="H853" s="94"/>
      <c r="I853" s="94"/>
      <c r="J853" s="94"/>
      <c r="K853" s="94"/>
      <c r="L853" s="97"/>
      <c r="M853" s="278"/>
    </row>
    <row r="854" spans="2:13" s="95" customFormat="1">
      <c r="B854" s="94"/>
      <c r="C854" s="94"/>
      <c r="D854" s="94"/>
      <c r="E854" s="94"/>
      <c r="F854" s="94"/>
      <c r="G854" s="94"/>
      <c r="H854" s="94"/>
      <c r="I854" s="94"/>
      <c r="J854" s="94"/>
      <c r="K854" s="94"/>
      <c r="L854" s="97"/>
      <c r="M854" s="278"/>
    </row>
    <row r="855" spans="2:13" s="95" customFormat="1">
      <c r="B855" s="94"/>
      <c r="C855" s="94"/>
      <c r="D855" s="94"/>
      <c r="E855" s="94"/>
      <c r="F855" s="94"/>
      <c r="G855" s="94"/>
      <c r="H855" s="94"/>
      <c r="I855" s="94"/>
      <c r="J855" s="94"/>
      <c r="K855" s="94"/>
      <c r="L855" s="97"/>
      <c r="M855" s="278"/>
    </row>
    <row r="856" spans="2:13" s="95" customFormat="1">
      <c r="B856" s="94"/>
      <c r="C856" s="94"/>
      <c r="D856" s="94"/>
      <c r="E856" s="94"/>
      <c r="F856" s="94"/>
      <c r="G856" s="94"/>
      <c r="H856" s="94"/>
      <c r="I856" s="94"/>
      <c r="J856" s="94"/>
      <c r="K856" s="94"/>
      <c r="L856" s="97"/>
      <c r="M856" s="278"/>
    </row>
    <row r="857" spans="2:13" s="95" customFormat="1">
      <c r="B857" s="94"/>
      <c r="C857" s="94"/>
      <c r="D857" s="94"/>
      <c r="E857" s="94"/>
      <c r="F857" s="94"/>
      <c r="G857" s="94"/>
      <c r="H857" s="94"/>
      <c r="I857" s="94"/>
      <c r="J857" s="94"/>
      <c r="K857" s="94"/>
      <c r="L857" s="97"/>
      <c r="M857" s="278"/>
    </row>
    <row r="858" spans="2:13" s="95" customFormat="1">
      <c r="B858" s="94"/>
      <c r="C858" s="94"/>
      <c r="D858" s="94"/>
      <c r="E858" s="94"/>
      <c r="F858" s="94"/>
      <c r="G858" s="94"/>
      <c r="H858" s="94"/>
      <c r="I858" s="94"/>
      <c r="J858" s="94"/>
      <c r="K858" s="94"/>
      <c r="L858" s="97"/>
      <c r="M858" s="278"/>
    </row>
    <row r="859" spans="2:13" s="95" customFormat="1">
      <c r="B859" s="94"/>
      <c r="C859" s="94"/>
      <c r="D859" s="94"/>
      <c r="E859" s="94"/>
      <c r="F859" s="94"/>
      <c r="G859" s="94"/>
      <c r="H859" s="94"/>
      <c r="I859" s="94"/>
      <c r="J859" s="94"/>
      <c r="K859" s="94"/>
      <c r="L859" s="97"/>
      <c r="M859" s="278"/>
    </row>
    <row r="860" spans="2:13" s="95" customFormat="1">
      <c r="B860" s="94"/>
      <c r="C860" s="94"/>
      <c r="D860" s="94"/>
      <c r="E860" s="94"/>
      <c r="F860" s="94"/>
      <c r="G860" s="94"/>
      <c r="H860" s="94"/>
      <c r="I860" s="94"/>
      <c r="J860" s="94"/>
      <c r="K860" s="94"/>
      <c r="L860" s="97"/>
      <c r="M860" s="278"/>
    </row>
    <row r="861" spans="2:13" s="95" customFormat="1">
      <c r="B861" s="94"/>
      <c r="C861" s="94"/>
      <c r="D861" s="94"/>
      <c r="E861" s="94"/>
      <c r="F861" s="94"/>
      <c r="G861" s="94"/>
      <c r="H861" s="94"/>
      <c r="I861" s="94"/>
      <c r="J861" s="94"/>
      <c r="K861" s="94"/>
      <c r="L861" s="97"/>
      <c r="M861" s="278"/>
    </row>
    <row r="862" spans="2:13" s="95" customFormat="1">
      <c r="B862" s="94"/>
      <c r="C862" s="94"/>
      <c r="D862" s="94"/>
      <c r="E862" s="94"/>
      <c r="F862" s="94"/>
      <c r="G862" s="94"/>
      <c r="H862" s="94"/>
      <c r="I862" s="94"/>
      <c r="J862" s="94"/>
      <c r="K862" s="94"/>
      <c r="L862" s="97"/>
      <c r="M862" s="278"/>
    </row>
    <row r="863" spans="2:13" s="95" customFormat="1">
      <c r="B863" s="94"/>
      <c r="C863" s="94"/>
      <c r="D863" s="94"/>
      <c r="E863" s="94"/>
      <c r="F863" s="94"/>
      <c r="G863" s="94"/>
      <c r="H863" s="94"/>
      <c r="I863" s="94"/>
      <c r="J863" s="94"/>
      <c r="K863" s="94"/>
      <c r="L863" s="97"/>
      <c r="M863" s="278"/>
    </row>
    <row r="864" spans="2:13" s="95" customFormat="1">
      <c r="B864" s="94"/>
      <c r="C864" s="94"/>
      <c r="D864" s="94"/>
      <c r="E864" s="94"/>
      <c r="F864" s="94"/>
      <c r="G864" s="94"/>
      <c r="H864" s="94"/>
      <c r="I864" s="94"/>
      <c r="J864" s="94"/>
      <c r="K864" s="94"/>
      <c r="L864" s="97"/>
      <c r="M864" s="278"/>
    </row>
    <row r="865" spans="2:13" s="95" customFormat="1">
      <c r="B865" s="94"/>
      <c r="C865" s="94"/>
      <c r="D865" s="94"/>
      <c r="E865" s="94"/>
      <c r="F865" s="94"/>
      <c r="G865" s="94"/>
      <c r="H865" s="94"/>
      <c r="I865" s="94"/>
      <c r="J865" s="94"/>
      <c r="K865" s="94"/>
      <c r="L865" s="97"/>
      <c r="M865" s="278"/>
    </row>
    <row r="866" spans="2:13" s="95" customFormat="1">
      <c r="B866" s="94"/>
      <c r="C866" s="94"/>
      <c r="D866" s="94"/>
      <c r="E866" s="94"/>
      <c r="F866" s="94"/>
      <c r="G866" s="94"/>
      <c r="H866" s="94"/>
      <c r="I866" s="94"/>
      <c r="J866" s="94"/>
      <c r="K866" s="94"/>
      <c r="L866" s="97"/>
      <c r="M866" s="278"/>
    </row>
    <row r="867" spans="2:13" s="95" customFormat="1">
      <c r="B867" s="94"/>
      <c r="C867" s="94"/>
      <c r="D867" s="94"/>
      <c r="E867" s="94"/>
      <c r="F867" s="94"/>
      <c r="G867" s="94"/>
      <c r="H867" s="94"/>
      <c r="I867" s="94"/>
      <c r="J867" s="94"/>
      <c r="K867" s="94"/>
      <c r="L867" s="97"/>
      <c r="M867" s="278"/>
    </row>
    <row r="868" spans="2:13" s="95" customFormat="1">
      <c r="B868" s="94"/>
      <c r="C868" s="94"/>
      <c r="D868" s="94"/>
      <c r="E868" s="94"/>
      <c r="F868" s="94"/>
      <c r="G868" s="94"/>
      <c r="H868" s="94"/>
      <c r="I868" s="94"/>
      <c r="J868" s="94"/>
      <c r="K868" s="94"/>
      <c r="L868" s="97"/>
      <c r="M868" s="278"/>
    </row>
    <row r="869" spans="2:13" s="95" customFormat="1">
      <c r="B869" s="94"/>
      <c r="C869" s="94"/>
      <c r="D869" s="94"/>
      <c r="E869" s="94"/>
      <c r="F869" s="94"/>
      <c r="G869" s="94"/>
      <c r="H869" s="94"/>
      <c r="I869" s="94"/>
      <c r="J869" s="94"/>
      <c r="K869" s="94"/>
      <c r="L869" s="97"/>
      <c r="M869" s="278"/>
    </row>
    <row r="870" spans="2:13" s="95" customFormat="1">
      <c r="B870" s="94"/>
      <c r="C870" s="94"/>
      <c r="D870" s="94"/>
      <c r="E870" s="94"/>
      <c r="F870" s="94"/>
      <c r="G870" s="94"/>
      <c r="H870" s="94"/>
      <c r="I870" s="94"/>
      <c r="J870" s="94"/>
      <c r="K870" s="94"/>
      <c r="L870" s="97"/>
      <c r="M870" s="278"/>
    </row>
    <row r="871" spans="2:13" s="95" customFormat="1">
      <c r="B871" s="94"/>
      <c r="C871" s="94"/>
      <c r="D871" s="94"/>
      <c r="E871" s="94"/>
      <c r="F871" s="94"/>
      <c r="G871" s="94"/>
      <c r="H871" s="94"/>
      <c r="I871" s="94"/>
      <c r="J871" s="94"/>
      <c r="K871" s="94"/>
      <c r="L871" s="97"/>
      <c r="M871" s="278"/>
    </row>
    <row r="872" spans="2:13" s="95" customFormat="1">
      <c r="B872" s="94"/>
      <c r="C872" s="94"/>
      <c r="D872" s="94"/>
      <c r="E872" s="94"/>
      <c r="F872" s="94"/>
      <c r="G872" s="94"/>
      <c r="H872" s="94"/>
      <c r="I872" s="94"/>
      <c r="J872" s="94"/>
      <c r="K872" s="94"/>
      <c r="L872" s="97"/>
      <c r="M872" s="278"/>
    </row>
    <row r="873" spans="2:13" s="95" customFormat="1">
      <c r="B873" s="94"/>
      <c r="C873" s="94"/>
      <c r="D873" s="94"/>
      <c r="E873" s="94"/>
      <c r="F873" s="94"/>
      <c r="G873" s="94"/>
      <c r="H873" s="94"/>
      <c r="I873" s="94"/>
      <c r="J873" s="94"/>
      <c r="K873" s="94"/>
      <c r="L873" s="97"/>
      <c r="M873" s="278"/>
    </row>
    <row r="874" spans="2:13" s="95" customFormat="1">
      <c r="B874" s="94"/>
      <c r="C874" s="94"/>
      <c r="D874" s="94"/>
      <c r="E874" s="94"/>
      <c r="F874" s="94"/>
      <c r="G874" s="94"/>
      <c r="H874" s="94"/>
      <c r="I874" s="94"/>
      <c r="J874" s="94"/>
      <c r="K874" s="94"/>
      <c r="L874" s="97"/>
      <c r="M874" s="278"/>
    </row>
    <row r="875" spans="2:13" s="95" customFormat="1">
      <c r="B875" s="94"/>
      <c r="C875" s="94"/>
      <c r="D875" s="94"/>
      <c r="E875" s="94"/>
      <c r="F875" s="94"/>
      <c r="G875" s="94"/>
      <c r="H875" s="94"/>
      <c r="I875" s="94"/>
      <c r="J875" s="94"/>
      <c r="K875" s="94"/>
      <c r="L875" s="97"/>
      <c r="M875" s="278"/>
    </row>
    <row r="876" spans="2:13" s="95" customFormat="1">
      <c r="B876" s="94"/>
      <c r="C876" s="94"/>
      <c r="D876" s="94"/>
      <c r="E876" s="94"/>
      <c r="F876" s="94"/>
      <c r="G876" s="94"/>
      <c r="H876" s="94"/>
      <c r="I876" s="94"/>
      <c r="J876" s="94"/>
      <c r="K876" s="94"/>
      <c r="L876" s="97"/>
      <c r="M876" s="278"/>
    </row>
    <row r="877" spans="2:13" s="95" customFormat="1">
      <c r="B877" s="94"/>
      <c r="C877" s="94"/>
      <c r="D877" s="94"/>
      <c r="E877" s="94"/>
      <c r="F877" s="94"/>
      <c r="G877" s="94"/>
      <c r="H877" s="94"/>
      <c r="I877" s="94"/>
      <c r="J877" s="94"/>
      <c r="K877" s="94"/>
      <c r="L877" s="97"/>
      <c r="M877" s="278"/>
    </row>
    <row r="878" spans="2:13" s="95" customFormat="1">
      <c r="B878" s="94"/>
      <c r="C878" s="94"/>
      <c r="D878" s="94"/>
      <c r="E878" s="94"/>
      <c r="F878" s="94"/>
      <c r="G878" s="94"/>
      <c r="H878" s="94"/>
      <c r="I878" s="94"/>
      <c r="J878" s="94"/>
      <c r="K878" s="94"/>
      <c r="L878" s="97"/>
      <c r="M878" s="278"/>
    </row>
    <row r="879" spans="2:13" s="95" customFormat="1">
      <c r="B879" s="94"/>
      <c r="C879" s="94"/>
      <c r="D879" s="94"/>
      <c r="E879" s="94"/>
      <c r="F879" s="94"/>
      <c r="G879" s="94"/>
      <c r="H879" s="94"/>
      <c r="I879" s="94"/>
      <c r="J879" s="94"/>
      <c r="K879" s="94"/>
      <c r="L879" s="97"/>
      <c r="M879" s="278"/>
    </row>
    <row r="880" spans="2:13" s="95" customFormat="1">
      <c r="B880" s="94"/>
      <c r="C880" s="94"/>
      <c r="D880" s="94"/>
      <c r="E880" s="94"/>
      <c r="F880" s="94"/>
      <c r="G880" s="94"/>
      <c r="H880" s="94"/>
      <c r="I880" s="94"/>
      <c r="J880" s="94"/>
      <c r="K880" s="94"/>
      <c r="L880" s="97"/>
      <c r="M880" s="278"/>
    </row>
    <row r="881" spans="2:13" s="95" customFormat="1">
      <c r="B881" s="94"/>
      <c r="C881" s="94"/>
      <c r="D881" s="94"/>
      <c r="E881" s="94"/>
      <c r="F881" s="94"/>
      <c r="G881" s="94"/>
      <c r="H881" s="94"/>
      <c r="I881" s="94"/>
      <c r="J881" s="94"/>
      <c r="K881" s="94"/>
      <c r="L881" s="97"/>
      <c r="M881" s="278"/>
    </row>
    <row r="882" spans="2:13" s="95" customFormat="1">
      <c r="B882" s="94"/>
      <c r="C882" s="94"/>
      <c r="D882" s="94"/>
      <c r="E882" s="94"/>
      <c r="F882" s="94"/>
      <c r="G882" s="94"/>
      <c r="H882" s="94"/>
      <c r="I882" s="94"/>
      <c r="J882" s="94"/>
      <c r="K882" s="94"/>
      <c r="L882" s="97"/>
      <c r="M882" s="278"/>
    </row>
    <row r="883" spans="2:13" s="95" customFormat="1">
      <c r="B883" s="94"/>
      <c r="C883" s="94"/>
      <c r="D883" s="94"/>
      <c r="E883" s="94"/>
      <c r="F883" s="94"/>
      <c r="G883" s="94"/>
      <c r="H883" s="94"/>
      <c r="I883" s="94"/>
      <c r="J883" s="94"/>
      <c r="K883" s="94"/>
      <c r="L883" s="97"/>
      <c r="M883" s="278"/>
    </row>
    <row r="884" spans="2:13" s="95" customFormat="1">
      <c r="B884" s="94"/>
      <c r="C884" s="94"/>
      <c r="D884" s="94"/>
      <c r="E884" s="94"/>
      <c r="F884" s="94"/>
      <c r="G884" s="94"/>
      <c r="H884" s="94"/>
      <c r="I884" s="94"/>
      <c r="J884" s="94"/>
      <c r="K884" s="94"/>
      <c r="L884" s="97"/>
      <c r="M884" s="278"/>
    </row>
    <row r="885" spans="2:13" s="95" customFormat="1">
      <c r="B885" s="94"/>
      <c r="C885" s="94"/>
      <c r="D885" s="94"/>
      <c r="E885" s="94"/>
      <c r="F885" s="94"/>
      <c r="G885" s="94"/>
      <c r="H885" s="94"/>
      <c r="I885" s="94"/>
      <c r="J885" s="94"/>
      <c r="K885" s="94"/>
      <c r="L885" s="97"/>
      <c r="M885" s="278"/>
    </row>
    <row r="886" spans="2:13" s="95" customFormat="1">
      <c r="B886" s="94"/>
      <c r="C886" s="94"/>
      <c r="D886" s="94"/>
      <c r="E886" s="94"/>
      <c r="F886" s="94"/>
      <c r="G886" s="94"/>
      <c r="H886" s="94"/>
      <c r="I886" s="94"/>
      <c r="J886" s="94"/>
      <c r="K886" s="94"/>
      <c r="L886" s="97"/>
      <c r="M886" s="278"/>
    </row>
    <row r="887" spans="2:13" s="95" customFormat="1">
      <c r="B887" s="94"/>
      <c r="C887" s="94"/>
      <c r="D887" s="94"/>
      <c r="E887" s="94"/>
      <c r="F887" s="94"/>
      <c r="G887" s="94"/>
      <c r="H887" s="94"/>
      <c r="I887" s="94"/>
      <c r="J887" s="94"/>
      <c r="K887" s="94"/>
      <c r="L887" s="97"/>
      <c r="M887" s="278"/>
    </row>
    <row r="888" spans="2:13" s="95" customFormat="1">
      <c r="B888" s="94"/>
      <c r="C888" s="94"/>
      <c r="D888" s="94"/>
      <c r="E888" s="94"/>
      <c r="F888" s="94"/>
      <c r="G888" s="94"/>
      <c r="H888" s="94"/>
      <c r="I888" s="94"/>
      <c r="J888" s="94"/>
      <c r="K888" s="94"/>
      <c r="L888" s="97"/>
      <c r="M888" s="278"/>
    </row>
    <row r="889" spans="2:13" s="95" customFormat="1">
      <c r="B889" s="94"/>
      <c r="C889" s="94"/>
      <c r="D889" s="94"/>
      <c r="E889" s="94"/>
      <c r="F889" s="94"/>
      <c r="G889" s="94"/>
      <c r="H889" s="94"/>
      <c r="I889" s="94"/>
      <c r="J889" s="94"/>
      <c r="K889" s="94"/>
      <c r="L889" s="97"/>
      <c r="M889" s="278"/>
    </row>
    <row r="890" spans="2:13" s="95" customFormat="1">
      <c r="B890" s="94"/>
      <c r="C890" s="94"/>
      <c r="D890" s="94"/>
      <c r="E890" s="94"/>
      <c r="F890" s="94"/>
      <c r="G890" s="94"/>
      <c r="H890" s="94"/>
      <c r="I890" s="94"/>
      <c r="J890" s="94"/>
      <c r="K890" s="94"/>
      <c r="L890" s="97"/>
      <c r="M890" s="278"/>
    </row>
    <row r="891" spans="2:13" s="95" customFormat="1">
      <c r="B891" s="94"/>
      <c r="C891" s="94"/>
      <c r="D891" s="94"/>
      <c r="E891" s="94"/>
      <c r="F891" s="94"/>
      <c r="G891" s="94"/>
      <c r="H891" s="94"/>
      <c r="I891" s="94"/>
      <c r="J891" s="94"/>
      <c r="K891" s="94"/>
      <c r="L891" s="97"/>
      <c r="M891" s="278"/>
    </row>
    <row r="892" spans="2:13" s="95" customFormat="1">
      <c r="B892" s="94"/>
      <c r="C892" s="94"/>
      <c r="D892" s="94"/>
      <c r="E892" s="94"/>
      <c r="F892" s="94"/>
      <c r="G892" s="94"/>
      <c r="H892" s="94"/>
      <c r="I892" s="94"/>
      <c r="J892" s="94"/>
      <c r="K892" s="94"/>
      <c r="L892" s="97"/>
      <c r="M892" s="278"/>
    </row>
    <row r="893" spans="2:13" s="95" customFormat="1">
      <c r="B893" s="94"/>
      <c r="C893" s="94"/>
      <c r="D893" s="94"/>
      <c r="E893" s="94"/>
      <c r="F893" s="94"/>
      <c r="G893" s="94"/>
      <c r="H893" s="94"/>
      <c r="I893" s="94"/>
      <c r="J893" s="94"/>
      <c r="K893" s="94"/>
      <c r="L893" s="97"/>
      <c r="M893" s="278"/>
    </row>
    <row r="894" spans="2:13" s="95" customFormat="1">
      <c r="B894" s="94"/>
      <c r="C894" s="94"/>
      <c r="D894" s="94"/>
      <c r="E894" s="94"/>
      <c r="F894" s="94"/>
      <c r="G894" s="94"/>
      <c r="H894" s="94"/>
      <c r="I894" s="94"/>
      <c r="J894" s="94"/>
      <c r="K894" s="94"/>
      <c r="L894" s="97"/>
      <c r="M894" s="278"/>
    </row>
    <row r="895" spans="2:13" s="95" customFormat="1">
      <c r="B895" s="94"/>
      <c r="C895" s="94"/>
      <c r="D895" s="94"/>
      <c r="E895" s="94"/>
      <c r="F895" s="94"/>
      <c r="G895" s="94"/>
      <c r="H895" s="94"/>
      <c r="I895" s="94"/>
      <c r="J895" s="94"/>
      <c r="K895" s="94"/>
      <c r="L895" s="97"/>
      <c r="M895" s="278"/>
    </row>
    <row r="896" spans="2:13" s="95" customFormat="1">
      <c r="B896" s="94"/>
      <c r="C896" s="94"/>
      <c r="D896" s="94"/>
      <c r="E896" s="94"/>
      <c r="F896" s="94"/>
      <c r="G896" s="94"/>
      <c r="H896" s="94"/>
      <c r="I896" s="94"/>
      <c r="J896" s="94"/>
      <c r="K896" s="94"/>
      <c r="L896" s="97"/>
      <c r="M896" s="278"/>
    </row>
    <row r="897" spans="2:13" s="95" customFormat="1">
      <c r="B897" s="94"/>
      <c r="C897" s="94"/>
      <c r="D897" s="94"/>
      <c r="E897" s="94"/>
      <c r="F897" s="94"/>
      <c r="G897" s="94"/>
      <c r="H897" s="94"/>
      <c r="I897" s="94"/>
      <c r="J897" s="94"/>
      <c r="K897" s="94"/>
      <c r="L897" s="97"/>
      <c r="M897" s="278"/>
    </row>
    <row r="898" spans="2:13" s="95" customFormat="1">
      <c r="B898" s="94"/>
      <c r="C898" s="94"/>
      <c r="D898" s="94"/>
      <c r="E898" s="94"/>
      <c r="F898" s="94"/>
      <c r="G898" s="94"/>
      <c r="H898" s="94"/>
      <c r="I898" s="94"/>
      <c r="J898" s="94"/>
      <c r="K898" s="94"/>
      <c r="L898" s="97"/>
      <c r="M898" s="278"/>
    </row>
    <row r="899" spans="2:13" s="95" customFormat="1">
      <c r="B899" s="94"/>
      <c r="C899" s="94"/>
      <c r="D899" s="94"/>
      <c r="E899" s="94"/>
      <c r="F899" s="94"/>
      <c r="G899" s="94"/>
      <c r="H899" s="94"/>
      <c r="I899" s="94"/>
      <c r="J899" s="94"/>
      <c r="K899" s="94"/>
      <c r="L899" s="97"/>
      <c r="M899" s="278"/>
    </row>
    <row r="900" spans="2:13" s="95" customFormat="1">
      <c r="B900" s="94"/>
      <c r="C900" s="94"/>
      <c r="D900" s="94"/>
      <c r="E900" s="94"/>
      <c r="F900" s="94"/>
      <c r="G900" s="94"/>
      <c r="H900" s="94"/>
      <c r="I900" s="94"/>
      <c r="J900" s="94"/>
      <c r="K900" s="94"/>
      <c r="L900" s="97"/>
      <c r="M900" s="278"/>
    </row>
    <row r="901" spans="2:13" s="95" customFormat="1">
      <c r="B901" s="94"/>
      <c r="C901" s="94"/>
      <c r="D901" s="94"/>
      <c r="E901" s="94"/>
      <c r="F901" s="94"/>
      <c r="G901" s="94"/>
      <c r="H901" s="94"/>
      <c r="I901" s="94"/>
      <c r="J901" s="94"/>
      <c r="K901" s="94"/>
      <c r="L901" s="97"/>
      <c r="M901" s="278"/>
    </row>
    <row r="902" spans="2:13" s="95" customFormat="1">
      <c r="B902" s="94"/>
      <c r="C902" s="94"/>
      <c r="D902" s="94"/>
      <c r="E902" s="94"/>
      <c r="F902" s="94"/>
      <c r="G902" s="94"/>
      <c r="H902" s="94"/>
      <c r="I902" s="94"/>
      <c r="J902" s="94"/>
      <c r="K902" s="94"/>
      <c r="L902" s="97"/>
      <c r="M902" s="278"/>
    </row>
    <row r="903" spans="2:13" s="95" customFormat="1">
      <c r="B903" s="94"/>
      <c r="C903" s="94"/>
      <c r="D903" s="94"/>
      <c r="E903" s="94"/>
      <c r="F903" s="94"/>
      <c r="G903" s="94"/>
      <c r="H903" s="94"/>
      <c r="I903" s="94"/>
      <c r="J903" s="94"/>
      <c r="K903" s="94"/>
      <c r="L903" s="97"/>
      <c r="M903" s="278"/>
    </row>
    <row r="904" spans="2:13" s="95" customFormat="1">
      <c r="B904" s="94"/>
      <c r="C904" s="94"/>
      <c r="D904" s="94"/>
      <c r="E904" s="94"/>
      <c r="F904" s="94"/>
      <c r="G904" s="94"/>
      <c r="H904" s="94"/>
      <c r="I904" s="94"/>
      <c r="J904" s="94"/>
      <c r="K904" s="94"/>
      <c r="L904" s="97"/>
      <c r="M904" s="278"/>
    </row>
    <row r="905" spans="2:13" s="95" customFormat="1">
      <c r="B905" s="94"/>
      <c r="C905" s="94"/>
      <c r="D905" s="94"/>
      <c r="E905" s="94"/>
      <c r="F905" s="94"/>
      <c r="G905" s="94"/>
      <c r="H905" s="94"/>
      <c r="I905" s="94"/>
      <c r="J905" s="94"/>
      <c r="K905" s="94"/>
      <c r="L905" s="97"/>
      <c r="M905" s="278"/>
    </row>
    <row r="906" spans="2:13" s="95" customFormat="1">
      <c r="B906" s="94"/>
      <c r="C906" s="94"/>
      <c r="D906" s="94"/>
      <c r="E906" s="94"/>
      <c r="F906" s="94"/>
      <c r="G906" s="94"/>
      <c r="H906" s="94"/>
      <c r="I906" s="94"/>
      <c r="J906" s="94"/>
      <c r="K906" s="94"/>
      <c r="L906" s="97"/>
      <c r="M906" s="278"/>
    </row>
    <row r="907" spans="2:13" s="95" customFormat="1">
      <c r="B907" s="94"/>
      <c r="C907" s="94"/>
      <c r="D907" s="94"/>
      <c r="E907" s="94"/>
      <c r="F907" s="94"/>
      <c r="G907" s="94"/>
      <c r="H907" s="94"/>
      <c r="I907" s="94"/>
      <c r="J907" s="94"/>
      <c r="K907" s="94"/>
      <c r="L907" s="97"/>
      <c r="M907" s="278"/>
    </row>
    <row r="908" spans="2:13" s="95" customFormat="1">
      <c r="B908" s="94"/>
      <c r="C908" s="94"/>
      <c r="D908" s="94"/>
      <c r="E908" s="94"/>
      <c r="F908" s="94"/>
      <c r="G908" s="94"/>
      <c r="H908" s="94"/>
      <c r="I908" s="94"/>
      <c r="J908" s="94"/>
      <c r="K908" s="94"/>
      <c r="L908" s="97"/>
      <c r="M908" s="278"/>
    </row>
    <row r="909" spans="2:13" s="95" customFormat="1">
      <c r="B909" s="94"/>
      <c r="C909" s="94"/>
      <c r="D909" s="94"/>
      <c r="E909" s="94"/>
      <c r="F909" s="94"/>
      <c r="G909" s="94"/>
      <c r="H909" s="94"/>
      <c r="I909" s="94"/>
      <c r="J909" s="94"/>
      <c r="K909" s="94"/>
      <c r="L909" s="97"/>
      <c r="M909" s="278"/>
    </row>
    <row r="910" spans="2:13" s="95" customFormat="1">
      <c r="B910" s="94"/>
      <c r="C910" s="94"/>
      <c r="D910" s="94"/>
      <c r="E910" s="94"/>
      <c r="F910" s="94"/>
      <c r="G910" s="94"/>
      <c r="H910" s="94"/>
      <c r="I910" s="94"/>
      <c r="J910" s="94"/>
      <c r="K910" s="94"/>
      <c r="L910" s="97"/>
      <c r="M910" s="278"/>
    </row>
    <row r="911" spans="2:13" s="95" customFormat="1">
      <c r="B911" s="94"/>
      <c r="C911" s="94"/>
      <c r="D911" s="94"/>
      <c r="E911" s="94"/>
      <c r="F911" s="94"/>
      <c r="G911" s="94"/>
      <c r="H911" s="94"/>
      <c r="I911" s="94"/>
      <c r="J911" s="94"/>
      <c r="K911" s="94"/>
      <c r="L911" s="97"/>
      <c r="M911" s="278"/>
    </row>
    <row r="912" spans="2:13" s="95" customFormat="1">
      <c r="B912" s="94"/>
      <c r="C912" s="94"/>
      <c r="D912" s="94"/>
      <c r="E912" s="94"/>
      <c r="F912" s="94"/>
      <c r="G912" s="94"/>
      <c r="H912" s="94"/>
      <c r="I912" s="94"/>
      <c r="J912" s="94"/>
      <c r="K912" s="94"/>
      <c r="L912" s="97"/>
      <c r="M912" s="278"/>
    </row>
    <row r="913" spans="2:13" s="95" customFormat="1">
      <c r="B913" s="94"/>
      <c r="C913" s="94"/>
      <c r="D913" s="94"/>
      <c r="E913" s="94"/>
      <c r="F913" s="94"/>
      <c r="G913" s="94"/>
      <c r="H913" s="94"/>
      <c r="I913" s="94"/>
      <c r="J913" s="94"/>
      <c r="K913" s="94"/>
      <c r="L913" s="97"/>
      <c r="M913" s="278"/>
    </row>
    <row r="914" spans="2:13" s="95" customFormat="1">
      <c r="B914" s="94"/>
      <c r="C914" s="94"/>
      <c r="D914" s="94"/>
      <c r="E914" s="94"/>
      <c r="F914" s="94"/>
      <c r="G914" s="94"/>
      <c r="H914" s="94"/>
      <c r="I914" s="94"/>
      <c r="J914" s="94"/>
      <c r="K914" s="94"/>
      <c r="L914" s="97"/>
      <c r="M914" s="278"/>
    </row>
    <row r="915" spans="2:13" s="95" customFormat="1">
      <c r="B915" s="94"/>
      <c r="C915" s="94"/>
      <c r="D915" s="94"/>
      <c r="E915" s="94"/>
      <c r="F915" s="94"/>
      <c r="G915" s="94"/>
      <c r="H915" s="94"/>
      <c r="I915" s="94"/>
      <c r="J915" s="94"/>
      <c r="K915" s="94"/>
      <c r="L915" s="97"/>
      <c r="M915" s="278"/>
    </row>
    <row r="916" spans="2:13" s="95" customFormat="1">
      <c r="B916" s="94"/>
      <c r="C916" s="94"/>
      <c r="D916" s="94"/>
      <c r="E916" s="94"/>
      <c r="F916" s="94"/>
      <c r="G916" s="94"/>
      <c r="H916" s="94"/>
      <c r="I916" s="94"/>
      <c r="J916" s="94"/>
      <c r="K916" s="94"/>
      <c r="L916" s="97"/>
      <c r="M916" s="278"/>
    </row>
    <row r="917" spans="2:13" s="95" customFormat="1">
      <c r="B917" s="94"/>
      <c r="C917" s="94"/>
      <c r="D917" s="94"/>
      <c r="E917" s="94"/>
      <c r="F917" s="94"/>
      <c r="G917" s="94"/>
      <c r="H917" s="94"/>
      <c r="I917" s="94"/>
      <c r="J917" s="94"/>
      <c r="K917" s="94"/>
      <c r="L917" s="97"/>
      <c r="M917" s="278"/>
    </row>
    <row r="918" spans="2:13" s="95" customFormat="1">
      <c r="B918" s="94"/>
      <c r="C918" s="94"/>
      <c r="D918" s="94"/>
      <c r="E918" s="94"/>
      <c r="F918" s="94"/>
      <c r="G918" s="94"/>
      <c r="H918" s="94"/>
      <c r="I918" s="94"/>
      <c r="J918" s="94"/>
      <c r="K918" s="94"/>
      <c r="L918" s="97"/>
      <c r="M918" s="278"/>
    </row>
    <row r="919" spans="2:13" s="95" customFormat="1">
      <c r="B919" s="94"/>
      <c r="C919" s="94"/>
      <c r="D919" s="94"/>
      <c r="E919" s="94"/>
      <c r="F919" s="94"/>
      <c r="G919" s="94"/>
      <c r="H919" s="94"/>
      <c r="I919" s="94"/>
      <c r="J919" s="94"/>
      <c r="K919" s="94"/>
      <c r="L919" s="97"/>
      <c r="M919" s="278"/>
    </row>
    <row r="920" spans="2:13" s="95" customFormat="1">
      <c r="B920" s="94"/>
      <c r="C920" s="94"/>
      <c r="D920" s="94"/>
      <c r="E920" s="94"/>
      <c r="F920" s="94"/>
      <c r="G920" s="94"/>
      <c r="H920" s="94"/>
      <c r="I920" s="94"/>
      <c r="J920" s="94"/>
      <c r="K920" s="94"/>
      <c r="L920" s="97"/>
      <c r="M920" s="278"/>
    </row>
    <row r="921" spans="2:13" s="95" customFormat="1">
      <c r="B921" s="94"/>
      <c r="C921" s="94"/>
      <c r="D921" s="94"/>
      <c r="E921" s="94"/>
      <c r="F921" s="94"/>
      <c r="G921" s="94"/>
      <c r="H921" s="94"/>
      <c r="I921" s="94"/>
      <c r="J921" s="94"/>
      <c r="K921" s="94"/>
      <c r="L921" s="97"/>
      <c r="M921" s="278"/>
    </row>
    <row r="922" spans="2:13" s="95" customFormat="1">
      <c r="B922" s="94"/>
      <c r="C922" s="94"/>
      <c r="D922" s="94"/>
      <c r="E922" s="94"/>
      <c r="F922" s="94"/>
      <c r="G922" s="94"/>
      <c r="H922" s="94"/>
      <c r="I922" s="94"/>
      <c r="J922" s="94"/>
      <c r="K922" s="94"/>
      <c r="L922" s="97"/>
      <c r="M922" s="278"/>
    </row>
    <row r="923" spans="2:13" s="95" customFormat="1">
      <c r="B923" s="94"/>
      <c r="C923" s="94"/>
      <c r="D923" s="94"/>
      <c r="E923" s="94"/>
      <c r="F923" s="94"/>
      <c r="G923" s="94"/>
      <c r="H923" s="94"/>
      <c r="I923" s="94"/>
      <c r="J923" s="94"/>
      <c r="K923" s="94"/>
      <c r="L923" s="97"/>
      <c r="M923" s="278"/>
    </row>
    <row r="924" spans="2:13" s="95" customFormat="1">
      <c r="B924" s="94"/>
      <c r="C924" s="94"/>
      <c r="D924" s="94"/>
      <c r="E924" s="94"/>
      <c r="F924" s="94"/>
      <c r="G924" s="94"/>
      <c r="H924" s="94"/>
      <c r="I924" s="94"/>
      <c r="J924" s="94"/>
      <c r="K924" s="94"/>
      <c r="L924" s="97"/>
      <c r="M924" s="278"/>
    </row>
    <row r="925" spans="2:13" s="95" customFormat="1">
      <c r="B925" s="94"/>
      <c r="C925" s="94"/>
      <c r="D925" s="94"/>
      <c r="E925" s="94"/>
      <c r="F925" s="94"/>
      <c r="G925" s="94"/>
      <c r="H925" s="94"/>
      <c r="I925" s="94"/>
      <c r="J925" s="94"/>
      <c r="K925" s="94"/>
      <c r="L925" s="97"/>
      <c r="M925" s="278"/>
    </row>
    <row r="926" spans="2:13" s="95" customFormat="1">
      <c r="B926" s="94"/>
      <c r="C926" s="94"/>
      <c r="D926" s="94"/>
      <c r="E926" s="94"/>
      <c r="F926" s="94"/>
      <c r="G926" s="94"/>
      <c r="H926" s="94"/>
      <c r="I926" s="94"/>
      <c r="J926" s="94"/>
      <c r="K926" s="94"/>
      <c r="L926" s="97"/>
      <c r="M926" s="278"/>
    </row>
    <row r="927" spans="2:13" s="95" customFormat="1">
      <c r="B927" s="94"/>
      <c r="C927" s="94"/>
      <c r="D927" s="94"/>
      <c r="E927" s="94"/>
      <c r="F927" s="94"/>
      <c r="G927" s="94"/>
      <c r="H927" s="94"/>
      <c r="I927" s="94"/>
      <c r="J927" s="94"/>
      <c r="K927" s="94"/>
      <c r="L927" s="97"/>
      <c r="M927" s="278"/>
    </row>
    <row r="928" spans="2:13" s="95" customFormat="1">
      <c r="B928" s="94"/>
      <c r="C928" s="94"/>
      <c r="D928" s="94"/>
      <c r="E928" s="94"/>
      <c r="F928" s="94"/>
      <c r="G928" s="94"/>
      <c r="H928" s="94"/>
      <c r="I928" s="94"/>
      <c r="J928" s="94"/>
      <c r="K928" s="94"/>
      <c r="L928" s="97"/>
      <c r="M928" s="278"/>
    </row>
    <row r="929" spans="2:13" s="95" customFormat="1">
      <c r="B929" s="94"/>
      <c r="C929" s="94"/>
      <c r="D929" s="94"/>
      <c r="E929" s="94"/>
      <c r="F929" s="94"/>
      <c r="G929" s="94"/>
      <c r="H929" s="94"/>
      <c r="I929" s="94"/>
      <c r="J929" s="94"/>
      <c r="K929" s="94"/>
      <c r="L929" s="97"/>
      <c r="M929" s="278"/>
    </row>
    <row r="930" spans="2:13" s="95" customFormat="1">
      <c r="B930" s="94"/>
      <c r="C930" s="94"/>
      <c r="D930" s="94"/>
      <c r="E930" s="94"/>
      <c r="F930" s="94"/>
      <c r="G930" s="94"/>
      <c r="H930" s="94"/>
      <c r="I930" s="94"/>
      <c r="J930" s="94"/>
      <c r="K930" s="94"/>
      <c r="L930" s="97"/>
      <c r="M930" s="278"/>
    </row>
    <row r="931" spans="2:13" s="95" customFormat="1">
      <c r="B931" s="94"/>
      <c r="C931" s="94"/>
      <c r="D931" s="94"/>
      <c r="E931" s="94"/>
      <c r="F931" s="94"/>
      <c r="G931" s="94"/>
      <c r="H931" s="94"/>
      <c r="I931" s="94"/>
      <c r="J931" s="94"/>
      <c r="K931" s="94"/>
      <c r="L931" s="97"/>
      <c r="M931" s="278"/>
    </row>
    <row r="932" spans="2:13" s="95" customFormat="1">
      <c r="B932" s="94"/>
      <c r="C932" s="94"/>
      <c r="D932" s="94"/>
      <c r="E932" s="94"/>
      <c r="F932" s="94"/>
      <c r="G932" s="94"/>
      <c r="H932" s="94"/>
      <c r="I932" s="94"/>
      <c r="J932" s="94"/>
      <c r="K932" s="94"/>
      <c r="L932" s="97"/>
      <c r="M932" s="278"/>
    </row>
    <row r="933" spans="2:13" s="95" customFormat="1">
      <c r="B933" s="94"/>
      <c r="C933" s="94"/>
      <c r="D933" s="94"/>
      <c r="E933" s="94"/>
      <c r="F933" s="94"/>
      <c r="G933" s="94"/>
      <c r="H933" s="94"/>
      <c r="I933" s="94"/>
      <c r="J933" s="94"/>
      <c r="K933" s="94"/>
      <c r="L933" s="97"/>
      <c r="M933" s="278"/>
    </row>
    <row r="934" spans="2:13" s="95" customFormat="1">
      <c r="B934" s="94"/>
      <c r="C934" s="94"/>
      <c r="D934" s="94"/>
      <c r="E934" s="94"/>
      <c r="F934" s="94"/>
      <c r="G934" s="94"/>
      <c r="H934" s="94"/>
      <c r="I934" s="94"/>
      <c r="J934" s="94"/>
      <c r="K934" s="94"/>
      <c r="L934" s="97"/>
      <c r="M934" s="278"/>
    </row>
    <row r="935" spans="2:13" s="95" customFormat="1">
      <c r="B935" s="94"/>
      <c r="C935" s="94"/>
      <c r="D935" s="94"/>
      <c r="E935" s="94"/>
      <c r="F935" s="94"/>
      <c r="G935" s="94"/>
      <c r="H935" s="94"/>
      <c r="I935" s="94"/>
      <c r="J935" s="94"/>
      <c r="K935" s="94"/>
      <c r="L935" s="97"/>
      <c r="M935" s="278"/>
    </row>
    <row r="936" spans="2:13" s="95" customFormat="1">
      <c r="B936" s="94"/>
      <c r="C936" s="94"/>
      <c r="D936" s="94"/>
      <c r="E936" s="94"/>
      <c r="F936" s="94"/>
      <c r="G936" s="94"/>
      <c r="H936" s="94"/>
      <c r="I936" s="94"/>
      <c r="J936" s="94"/>
      <c r="K936" s="94"/>
      <c r="L936" s="97"/>
      <c r="M936" s="278"/>
    </row>
    <row r="937" spans="2:13" s="95" customFormat="1">
      <c r="B937" s="94"/>
      <c r="C937" s="94"/>
      <c r="D937" s="94"/>
      <c r="E937" s="94"/>
      <c r="F937" s="94"/>
      <c r="G937" s="94"/>
      <c r="H937" s="94"/>
      <c r="I937" s="94"/>
      <c r="J937" s="94"/>
      <c r="K937" s="94"/>
      <c r="L937" s="97"/>
      <c r="M937" s="278"/>
    </row>
    <row r="938" spans="2:13" s="95" customFormat="1">
      <c r="B938" s="94"/>
      <c r="C938" s="94"/>
      <c r="D938" s="94"/>
      <c r="E938" s="94"/>
      <c r="F938" s="94"/>
      <c r="G938" s="94"/>
      <c r="H938" s="94"/>
      <c r="I938" s="94"/>
      <c r="J938" s="94"/>
      <c r="K938" s="94"/>
      <c r="L938" s="97"/>
      <c r="M938" s="278"/>
    </row>
    <row r="939" spans="2:13" s="95" customFormat="1">
      <c r="B939" s="94"/>
      <c r="C939" s="94"/>
      <c r="D939" s="94"/>
      <c r="E939" s="94"/>
      <c r="F939" s="94"/>
      <c r="G939" s="94"/>
      <c r="H939" s="94"/>
      <c r="I939" s="94"/>
      <c r="J939" s="94"/>
      <c r="K939" s="94"/>
      <c r="L939" s="97"/>
      <c r="M939" s="278"/>
    </row>
    <row r="940" spans="2:13" s="95" customFormat="1">
      <c r="B940" s="94"/>
      <c r="C940" s="94"/>
      <c r="D940" s="94"/>
      <c r="E940" s="94"/>
      <c r="F940" s="94"/>
      <c r="G940" s="94"/>
      <c r="H940" s="94"/>
      <c r="I940" s="94"/>
      <c r="J940" s="94"/>
      <c r="K940" s="94"/>
      <c r="L940" s="97"/>
      <c r="M940" s="278"/>
    </row>
    <row r="941" spans="2:13" s="95" customFormat="1">
      <c r="B941" s="94"/>
      <c r="C941" s="94"/>
      <c r="D941" s="94"/>
      <c r="E941" s="94"/>
      <c r="F941" s="94"/>
      <c r="G941" s="94"/>
      <c r="H941" s="94"/>
      <c r="I941" s="94"/>
      <c r="J941" s="94"/>
      <c r="K941" s="94"/>
      <c r="L941" s="97"/>
      <c r="M941" s="278"/>
    </row>
    <row r="942" spans="2:13" s="95" customFormat="1">
      <c r="B942" s="94"/>
      <c r="C942" s="94"/>
      <c r="D942" s="94"/>
      <c r="E942" s="94"/>
      <c r="F942" s="94"/>
      <c r="G942" s="94"/>
      <c r="H942" s="94"/>
      <c r="I942" s="94"/>
      <c r="J942" s="94"/>
      <c r="K942" s="94"/>
      <c r="L942" s="97"/>
      <c r="M942" s="278"/>
    </row>
    <row r="943" spans="2:13" s="95" customFormat="1">
      <c r="B943" s="94"/>
      <c r="C943" s="94"/>
      <c r="D943" s="94"/>
      <c r="E943" s="94"/>
      <c r="F943" s="94"/>
      <c r="G943" s="94"/>
      <c r="H943" s="94"/>
      <c r="I943" s="94"/>
      <c r="J943" s="94"/>
      <c r="K943" s="94"/>
      <c r="L943" s="97"/>
      <c r="M943" s="278"/>
    </row>
    <row r="944" spans="2:13" s="95" customFormat="1">
      <c r="B944" s="94"/>
      <c r="C944" s="94"/>
      <c r="D944" s="94"/>
      <c r="E944" s="94"/>
      <c r="F944" s="94"/>
      <c r="G944" s="94"/>
      <c r="H944" s="94"/>
      <c r="I944" s="94"/>
      <c r="J944" s="94"/>
      <c r="K944" s="94"/>
      <c r="L944" s="97"/>
      <c r="M944" s="278"/>
    </row>
    <row r="945" spans="2:13" s="95" customFormat="1">
      <c r="B945" s="94"/>
      <c r="C945" s="94"/>
      <c r="D945" s="94"/>
      <c r="E945" s="94"/>
      <c r="F945" s="94"/>
      <c r="G945" s="94"/>
      <c r="H945" s="94"/>
      <c r="I945" s="94"/>
      <c r="J945" s="94"/>
      <c r="K945" s="94"/>
      <c r="L945" s="97"/>
      <c r="M945" s="278"/>
    </row>
    <row r="946" spans="2:13" s="95" customFormat="1">
      <c r="B946" s="94"/>
      <c r="C946" s="94"/>
      <c r="D946" s="94"/>
      <c r="E946" s="94"/>
      <c r="F946" s="94"/>
      <c r="G946" s="94"/>
      <c r="H946" s="94"/>
      <c r="I946" s="94"/>
      <c r="J946" s="94"/>
      <c r="K946" s="94"/>
      <c r="L946" s="97"/>
      <c r="M946" s="278"/>
    </row>
    <row r="947" spans="2:13" s="95" customFormat="1">
      <c r="B947" s="94"/>
      <c r="C947" s="94"/>
      <c r="D947" s="94"/>
      <c r="E947" s="94"/>
      <c r="F947" s="94"/>
      <c r="G947" s="94"/>
      <c r="H947" s="94"/>
      <c r="I947" s="94"/>
      <c r="J947" s="94"/>
      <c r="K947" s="94"/>
      <c r="L947" s="97"/>
      <c r="M947" s="278"/>
    </row>
    <row r="948" spans="2:13" s="95" customFormat="1">
      <c r="B948" s="94"/>
      <c r="C948" s="94"/>
      <c r="D948" s="94"/>
      <c r="E948" s="94"/>
      <c r="F948" s="94"/>
      <c r="G948" s="94"/>
      <c r="H948" s="94"/>
      <c r="I948" s="94"/>
      <c r="J948" s="94"/>
      <c r="K948" s="94"/>
      <c r="L948" s="97"/>
      <c r="M948" s="278"/>
    </row>
    <row r="949" spans="2:13" s="95" customFormat="1">
      <c r="B949" s="94"/>
      <c r="C949" s="94"/>
      <c r="D949" s="94"/>
      <c r="E949" s="94"/>
      <c r="F949" s="94"/>
      <c r="G949" s="94"/>
      <c r="H949" s="94"/>
      <c r="I949" s="94"/>
      <c r="J949" s="94"/>
      <c r="K949" s="94"/>
      <c r="L949" s="97"/>
      <c r="M949" s="278"/>
    </row>
    <row r="950" spans="2:13" s="95" customFormat="1">
      <c r="B950" s="94"/>
      <c r="C950" s="94"/>
      <c r="D950" s="94"/>
      <c r="E950" s="94"/>
      <c r="F950" s="94"/>
      <c r="G950" s="94"/>
      <c r="H950" s="94"/>
      <c r="I950" s="94"/>
      <c r="J950" s="94"/>
      <c r="K950" s="94"/>
      <c r="L950" s="97"/>
      <c r="M950" s="278"/>
    </row>
    <row r="951" spans="2:13" s="95" customFormat="1">
      <c r="B951" s="94"/>
      <c r="C951" s="94"/>
      <c r="D951" s="94"/>
      <c r="E951" s="94"/>
      <c r="F951" s="94"/>
      <c r="G951" s="94"/>
      <c r="H951" s="94"/>
      <c r="I951" s="94"/>
      <c r="J951" s="94"/>
      <c r="K951" s="94"/>
      <c r="L951" s="97"/>
      <c r="M951" s="278"/>
    </row>
    <row r="952" spans="2:13" s="95" customFormat="1">
      <c r="B952" s="94"/>
      <c r="C952" s="94"/>
      <c r="D952" s="94"/>
      <c r="E952" s="94"/>
      <c r="F952" s="94"/>
      <c r="G952" s="94"/>
      <c r="H952" s="94"/>
      <c r="I952" s="94"/>
      <c r="J952" s="94"/>
      <c r="K952" s="94"/>
      <c r="L952" s="97"/>
      <c r="M952" s="278"/>
    </row>
    <row r="953" spans="2:13" s="95" customFormat="1">
      <c r="B953" s="94"/>
      <c r="C953" s="94"/>
      <c r="D953" s="94"/>
      <c r="E953" s="94"/>
      <c r="F953" s="94"/>
      <c r="G953" s="94"/>
      <c r="H953" s="94"/>
      <c r="I953" s="94"/>
      <c r="J953" s="94"/>
      <c r="K953" s="94"/>
      <c r="L953" s="97"/>
      <c r="M953" s="278"/>
    </row>
    <row r="954" spans="2:13" s="95" customFormat="1">
      <c r="B954" s="94"/>
      <c r="C954" s="94"/>
      <c r="D954" s="94"/>
      <c r="E954" s="94"/>
      <c r="F954" s="94"/>
      <c r="G954" s="94"/>
      <c r="H954" s="94"/>
      <c r="I954" s="94"/>
      <c r="J954" s="94"/>
      <c r="K954" s="94"/>
      <c r="L954" s="97"/>
      <c r="M954" s="278"/>
    </row>
    <row r="955" spans="2:13" s="95" customFormat="1">
      <c r="B955" s="94"/>
      <c r="C955" s="94"/>
      <c r="D955" s="94"/>
      <c r="E955" s="94"/>
      <c r="F955" s="94"/>
      <c r="G955" s="94"/>
      <c r="H955" s="94"/>
      <c r="I955" s="94"/>
      <c r="J955" s="94"/>
      <c r="K955" s="94"/>
      <c r="L955" s="97"/>
      <c r="M955" s="278"/>
    </row>
    <row r="956" spans="2:13" s="95" customFormat="1">
      <c r="B956" s="94"/>
      <c r="C956" s="94"/>
      <c r="D956" s="94"/>
      <c r="E956" s="94"/>
      <c r="F956" s="94"/>
      <c r="G956" s="94"/>
      <c r="H956" s="94"/>
      <c r="I956" s="94"/>
      <c r="J956" s="94"/>
      <c r="K956" s="94"/>
      <c r="L956" s="97"/>
      <c r="M956" s="278"/>
    </row>
    <row r="957" spans="2:13" s="95" customFormat="1">
      <c r="B957" s="94"/>
      <c r="C957" s="94"/>
      <c r="D957" s="94"/>
      <c r="E957" s="94"/>
      <c r="F957" s="94"/>
      <c r="G957" s="94"/>
      <c r="H957" s="94"/>
      <c r="I957" s="94"/>
      <c r="J957" s="94"/>
      <c r="K957" s="94"/>
      <c r="L957" s="97"/>
      <c r="M957" s="278"/>
    </row>
    <row r="958" spans="2:13" s="95" customFormat="1">
      <c r="B958" s="94"/>
      <c r="C958" s="94"/>
      <c r="D958" s="94"/>
      <c r="E958" s="94"/>
      <c r="F958" s="94"/>
      <c r="G958" s="94"/>
      <c r="H958" s="94"/>
      <c r="I958" s="94"/>
      <c r="J958" s="94"/>
      <c r="K958" s="94"/>
      <c r="L958" s="97"/>
      <c r="M958" s="278"/>
    </row>
    <row r="959" spans="2:13" s="95" customFormat="1">
      <c r="B959" s="94"/>
      <c r="C959" s="94"/>
      <c r="D959" s="94"/>
      <c r="E959" s="94"/>
      <c r="F959" s="94"/>
      <c r="G959" s="94"/>
      <c r="H959" s="94"/>
      <c r="I959" s="94"/>
      <c r="J959" s="94"/>
      <c r="K959" s="94"/>
      <c r="L959" s="97"/>
      <c r="M959" s="278"/>
    </row>
    <row r="960" spans="2:13" s="95" customFormat="1">
      <c r="B960" s="94"/>
      <c r="C960" s="94"/>
      <c r="D960" s="94"/>
      <c r="E960" s="94"/>
      <c r="F960" s="94"/>
      <c r="G960" s="94"/>
      <c r="H960" s="94"/>
      <c r="I960" s="94"/>
      <c r="J960" s="94"/>
      <c r="K960" s="94"/>
      <c r="L960" s="97"/>
      <c r="M960" s="278"/>
    </row>
    <row r="961" spans="2:13" s="95" customFormat="1">
      <c r="B961" s="94"/>
      <c r="C961" s="94"/>
      <c r="D961" s="94"/>
      <c r="E961" s="94"/>
      <c r="F961" s="94"/>
      <c r="G961" s="94"/>
      <c r="H961" s="94"/>
      <c r="I961" s="94"/>
      <c r="J961" s="94"/>
      <c r="K961" s="94"/>
      <c r="L961" s="97"/>
      <c r="M961" s="278"/>
    </row>
    <row r="962" spans="2:13" s="95" customFormat="1">
      <c r="B962" s="94"/>
      <c r="C962" s="94"/>
      <c r="D962" s="94"/>
      <c r="E962" s="94"/>
      <c r="F962" s="94"/>
      <c r="G962" s="94"/>
      <c r="H962" s="94"/>
      <c r="I962" s="94"/>
      <c r="J962" s="94"/>
      <c r="K962" s="94"/>
      <c r="L962" s="97"/>
      <c r="M962" s="278"/>
    </row>
    <row r="963" spans="2:13" s="95" customFormat="1">
      <c r="B963" s="94"/>
      <c r="C963" s="94"/>
      <c r="D963" s="94"/>
      <c r="E963" s="94"/>
      <c r="F963" s="94"/>
      <c r="G963" s="94"/>
      <c r="H963" s="94"/>
      <c r="I963" s="94"/>
      <c r="J963" s="94"/>
      <c r="K963" s="94"/>
      <c r="L963" s="97"/>
      <c r="M963" s="278"/>
    </row>
    <row r="964" spans="2:13" s="95" customFormat="1">
      <c r="B964" s="94"/>
      <c r="C964" s="94"/>
      <c r="D964" s="94"/>
      <c r="E964" s="94"/>
      <c r="F964" s="94"/>
      <c r="G964" s="94"/>
      <c r="H964" s="94"/>
      <c r="I964" s="94"/>
      <c r="J964" s="94"/>
      <c r="K964" s="94"/>
      <c r="L964" s="97"/>
      <c r="M964" s="278"/>
    </row>
    <row r="965" spans="2:13" s="95" customFormat="1">
      <c r="B965" s="94"/>
      <c r="C965" s="94"/>
      <c r="D965" s="94"/>
      <c r="E965" s="94"/>
      <c r="F965" s="94"/>
      <c r="G965" s="94"/>
      <c r="H965" s="94"/>
      <c r="I965" s="94"/>
      <c r="J965" s="94"/>
      <c r="K965" s="94"/>
      <c r="L965" s="97"/>
      <c r="M965" s="278"/>
    </row>
    <row r="966" spans="2:13" s="95" customFormat="1">
      <c r="B966" s="94"/>
      <c r="C966" s="94"/>
      <c r="D966" s="94"/>
      <c r="E966" s="94"/>
      <c r="F966" s="94"/>
      <c r="G966" s="94"/>
      <c r="H966" s="94"/>
      <c r="I966" s="94"/>
      <c r="J966" s="94"/>
      <c r="K966" s="94"/>
      <c r="L966" s="97"/>
      <c r="M966" s="278"/>
    </row>
    <row r="967" spans="2:13" s="95" customFormat="1">
      <c r="B967" s="94"/>
      <c r="C967" s="94"/>
      <c r="D967" s="94"/>
      <c r="E967" s="94"/>
      <c r="F967" s="94"/>
      <c r="G967" s="94"/>
      <c r="H967" s="94"/>
      <c r="I967" s="94"/>
      <c r="J967" s="94"/>
      <c r="K967" s="94"/>
      <c r="L967" s="97"/>
      <c r="M967" s="278"/>
    </row>
    <row r="968" spans="2:13" s="95" customFormat="1">
      <c r="B968" s="94"/>
      <c r="C968" s="94"/>
      <c r="D968" s="94"/>
      <c r="E968" s="94"/>
      <c r="F968" s="94"/>
      <c r="G968" s="94"/>
      <c r="H968" s="94"/>
      <c r="I968" s="94"/>
      <c r="J968" s="94"/>
      <c r="K968" s="94"/>
      <c r="L968" s="97"/>
      <c r="M968" s="278"/>
    </row>
    <row r="969" spans="2:13" s="95" customFormat="1">
      <c r="B969" s="94"/>
      <c r="C969" s="94"/>
      <c r="D969" s="94"/>
      <c r="E969" s="94"/>
      <c r="F969" s="94"/>
      <c r="G969" s="94"/>
      <c r="H969" s="94"/>
      <c r="I969" s="94"/>
      <c r="J969" s="94"/>
      <c r="K969" s="94"/>
      <c r="L969" s="97"/>
      <c r="M969" s="278"/>
    </row>
    <row r="970" spans="2:13" s="95" customFormat="1">
      <c r="B970" s="94"/>
      <c r="C970" s="94"/>
      <c r="D970" s="94"/>
      <c r="E970" s="94"/>
      <c r="F970" s="94"/>
      <c r="G970" s="94"/>
      <c r="H970" s="94"/>
      <c r="I970" s="94"/>
      <c r="J970" s="94"/>
      <c r="K970" s="94"/>
      <c r="L970" s="97"/>
      <c r="M970" s="278"/>
    </row>
    <row r="971" spans="2:13" s="95" customFormat="1">
      <c r="B971" s="94"/>
      <c r="C971" s="94"/>
      <c r="D971" s="94"/>
      <c r="E971" s="94"/>
      <c r="F971" s="94"/>
      <c r="G971" s="94"/>
      <c r="H971" s="94"/>
      <c r="I971" s="94"/>
      <c r="J971" s="94"/>
      <c r="K971" s="94"/>
      <c r="L971" s="97"/>
      <c r="M971" s="278"/>
    </row>
    <row r="972" spans="2:13" s="95" customFormat="1">
      <c r="B972" s="94"/>
      <c r="C972" s="94"/>
      <c r="D972" s="94"/>
      <c r="E972" s="94"/>
      <c r="F972" s="94"/>
      <c r="G972" s="94"/>
      <c r="H972" s="94"/>
      <c r="I972" s="94"/>
      <c r="J972" s="94"/>
      <c r="K972" s="94"/>
      <c r="L972" s="97"/>
      <c r="M972" s="278"/>
    </row>
    <row r="973" spans="2:13" s="95" customFormat="1">
      <c r="B973" s="94"/>
      <c r="C973" s="94"/>
      <c r="D973" s="94"/>
      <c r="E973" s="94"/>
      <c r="F973" s="94"/>
      <c r="G973" s="94"/>
      <c r="H973" s="94"/>
      <c r="I973" s="94"/>
      <c r="J973" s="94"/>
      <c r="K973" s="94"/>
      <c r="L973" s="97"/>
      <c r="M973" s="278"/>
    </row>
    <row r="974" spans="2:13" s="95" customFormat="1">
      <c r="B974" s="94"/>
      <c r="C974" s="94"/>
      <c r="D974" s="94"/>
      <c r="E974" s="94"/>
      <c r="F974" s="94"/>
      <c r="G974" s="94"/>
      <c r="H974" s="94"/>
      <c r="I974" s="94"/>
      <c r="J974" s="94"/>
      <c r="K974" s="94"/>
      <c r="L974" s="97"/>
      <c r="M974" s="278"/>
    </row>
    <row r="975" spans="2:13" s="95" customFormat="1">
      <c r="B975" s="94"/>
      <c r="C975" s="94"/>
      <c r="D975" s="94"/>
      <c r="E975" s="94"/>
      <c r="F975" s="94"/>
      <c r="G975" s="94"/>
      <c r="H975" s="94"/>
      <c r="I975" s="94"/>
      <c r="J975" s="94"/>
      <c r="K975" s="94"/>
      <c r="L975" s="97"/>
      <c r="M975" s="278"/>
    </row>
    <row r="976" spans="2:13" s="95" customFormat="1">
      <c r="B976" s="94"/>
      <c r="C976" s="94"/>
      <c r="D976" s="94"/>
      <c r="E976" s="94"/>
      <c r="F976" s="94"/>
      <c r="G976" s="94"/>
      <c r="H976" s="94"/>
      <c r="I976" s="94"/>
      <c r="J976" s="94"/>
      <c r="K976" s="94"/>
      <c r="L976" s="97"/>
      <c r="M976" s="278"/>
    </row>
    <row r="977" spans="2:13" s="95" customFormat="1">
      <c r="B977" s="94"/>
      <c r="C977" s="94"/>
      <c r="D977" s="94"/>
      <c r="E977" s="94"/>
      <c r="F977" s="94"/>
      <c r="G977" s="94"/>
      <c r="H977" s="94"/>
      <c r="I977" s="94"/>
      <c r="J977" s="94"/>
      <c r="K977" s="94"/>
      <c r="L977" s="97"/>
      <c r="M977" s="278"/>
    </row>
    <row r="978" spans="2:13" s="95" customFormat="1">
      <c r="B978" s="94"/>
      <c r="C978" s="94"/>
      <c r="D978" s="94"/>
      <c r="E978" s="94"/>
      <c r="F978" s="94"/>
      <c r="G978" s="94"/>
      <c r="H978" s="94"/>
      <c r="I978" s="94"/>
      <c r="J978" s="94"/>
      <c r="K978" s="94"/>
      <c r="L978" s="97"/>
      <c r="M978" s="278"/>
    </row>
    <row r="979" spans="2:13" s="95" customFormat="1">
      <c r="B979" s="94"/>
      <c r="C979" s="94"/>
      <c r="D979" s="94"/>
      <c r="E979" s="94"/>
      <c r="F979" s="94"/>
      <c r="G979" s="94"/>
      <c r="H979" s="94"/>
      <c r="I979" s="94"/>
      <c r="J979" s="94"/>
      <c r="K979" s="94"/>
      <c r="L979" s="97"/>
      <c r="M979" s="278"/>
    </row>
    <row r="980" spans="2:13" s="95" customFormat="1">
      <c r="B980" s="94"/>
      <c r="C980" s="94"/>
      <c r="D980" s="94"/>
      <c r="E980" s="94"/>
      <c r="F980" s="94"/>
      <c r="G980" s="94"/>
      <c r="H980" s="94"/>
      <c r="I980" s="94"/>
      <c r="J980" s="94"/>
      <c r="K980" s="94"/>
      <c r="L980" s="97"/>
      <c r="M980" s="278"/>
    </row>
    <row r="981" spans="2:13" s="95" customFormat="1">
      <c r="B981" s="94"/>
      <c r="C981" s="94"/>
      <c r="D981" s="94"/>
      <c r="E981" s="94"/>
      <c r="F981" s="94"/>
      <c r="G981" s="94"/>
      <c r="H981" s="94"/>
      <c r="I981" s="94"/>
      <c r="J981" s="94"/>
      <c r="K981" s="94"/>
      <c r="L981" s="97"/>
      <c r="M981" s="278"/>
    </row>
    <row r="982" spans="2:13" s="95" customFormat="1">
      <c r="B982" s="94"/>
      <c r="C982" s="94"/>
      <c r="D982" s="94"/>
      <c r="E982" s="94"/>
      <c r="F982" s="94"/>
      <c r="G982" s="94"/>
      <c r="H982" s="94"/>
      <c r="I982" s="94"/>
      <c r="J982" s="94"/>
      <c r="K982" s="94"/>
      <c r="L982" s="97"/>
      <c r="M982" s="278"/>
    </row>
    <row r="983" spans="2:13" s="95" customFormat="1">
      <c r="B983" s="94"/>
      <c r="C983" s="94"/>
      <c r="D983" s="94"/>
      <c r="E983" s="94"/>
      <c r="F983" s="94"/>
      <c r="G983" s="94"/>
      <c r="H983" s="94"/>
      <c r="I983" s="94"/>
      <c r="J983" s="94"/>
      <c r="K983" s="94"/>
      <c r="L983" s="97"/>
      <c r="M983" s="278"/>
    </row>
    <row r="984" spans="2:13" s="95" customFormat="1">
      <c r="B984" s="94"/>
      <c r="C984" s="94"/>
      <c r="D984" s="94"/>
      <c r="E984" s="94"/>
      <c r="F984" s="94"/>
      <c r="G984" s="94"/>
      <c r="H984" s="94"/>
      <c r="I984" s="94"/>
      <c r="J984" s="94"/>
      <c r="K984" s="94"/>
      <c r="L984" s="97"/>
      <c r="M984" s="278"/>
    </row>
    <row r="985" spans="2:13" s="95" customFormat="1">
      <c r="B985" s="94"/>
      <c r="C985" s="94"/>
      <c r="D985" s="94"/>
      <c r="E985" s="94"/>
      <c r="F985" s="94"/>
      <c r="G985" s="94"/>
      <c r="H985" s="94"/>
      <c r="I985" s="94"/>
      <c r="J985" s="94"/>
      <c r="K985" s="94"/>
      <c r="L985" s="97"/>
      <c r="M985" s="278"/>
    </row>
    <row r="986" spans="2:13" s="95" customFormat="1">
      <c r="B986" s="94"/>
      <c r="C986" s="94"/>
      <c r="D986" s="94"/>
      <c r="E986" s="94"/>
      <c r="F986" s="94"/>
      <c r="G986" s="94"/>
      <c r="H986" s="94"/>
      <c r="I986" s="94"/>
      <c r="J986" s="94"/>
      <c r="K986" s="94"/>
      <c r="L986" s="97"/>
      <c r="M986" s="278"/>
    </row>
    <row r="987" spans="2:13" s="95" customFormat="1">
      <c r="B987" s="94"/>
      <c r="C987" s="94"/>
      <c r="D987" s="94"/>
      <c r="E987" s="94"/>
      <c r="F987" s="94"/>
      <c r="G987" s="94"/>
      <c r="H987" s="94"/>
      <c r="I987" s="94"/>
      <c r="J987" s="94"/>
      <c r="K987" s="94"/>
      <c r="L987" s="97"/>
      <c r="M987" s="278"/>
    </row>
    <row r="988" spans="2:13" s="95" customFormat="1">
      <c r="B988" s="94"/>
      <c r="C988" s="94"/>
      <c r="D988" s="94"/>
      <c r="E988" s="94"/>
      <c r="F988" s="94"/>
      <c r="G988" s="94"/>
      <c r="H988" s="94"/>
      <c r="I988" s="94"/>
      <c r="J988" s="94"/>
      <c r="K988" s="94"/>
      <c r="L988" s="97"/>
      <c r="M988" s="278"/>
    </row>
    <row r="989" spans="2:13" s="95" customFormat="1">
      <c r="B989" s="94"/>
      <c r="C989" s="94"/>
      <c r="D989" s="94"/>
      <c r="E989" s="94"/>
      <c r="F989" s="94"/>
      <c r="G989" s="94"/>
      <c r="H989" s="94"/>
      <c r="I989" s="94"/>
      <c r="J989" s="94"/>
      <c r="K989" s="94"/>
      <c r="L989" s="97"/>
      <c r="M989" s="278"/>
    </row>
    <row r="990" spans="2:13" s="95" customFormat="1">
      <c r="B990" s="94"/>
      <c r="C990" s="94"/>
      <c r="D990" s="94"/>
      <c r="E990" s="94"/>
      <c r="F990" s="94"/>
      <c r="G990" s="94"/>
      <c r="H990" s="94"/>
      <c r="I990" s="94"/>
      <c r="J990" s="94"/>
      <c r="K990" s="94"/>
      <c r="L990" s="97"/>
      <c r="M990" s="278"/>
    </row>
    <row r="991" spans="2:13" s="95" customFormat="1">
      <c r="B991" s="94"/>
      <c r="C991" s="94"/>
      <c r="D991" s="94"/>
      <c r="E991" s="94"/>
      <c r="F991" s="94"/>
      <c r="G991" s="94"/>
      <c r="H991" s="94"/>
      <c r="I991" s="94"/>
      <c r="J991" s="94"/>
      <c r="K991" s="94"/>
      <c r="L991" s="97"/>
      <c r="M991" s="278"/>
    </row>
    <row r="992" spans="2:13" s="95" customFormat="1">
      <c r="B992" s="94"/>
      <c r="C992" s="94"/>
      <c r="D992" s="94"/>
      <c r="E992" s="94"/>
      <c r="F992" s="94"/>
      <c r="G992" s="94"/>
      <c r="H992" s="94"/>
      <c r="I992" s="94"/>
      <c r="J992" s="94"/>
      <c r="K992" s="94"/>
      <c r="L992" s="97"/>
      <c r="M992" s="278"/>
    </row>
    <row r="993" spans="2:13" s="95" customFormat="1">
      <c r="B993" s="94"/>
      <c r="C993" s="94"/>
      <c r="D993" s="94"/>
      <c r="E993" s="94"/>
      <c r="F993" s="94"/>
      <c r="G993" s="94"/>
      <c r="H993" s="94"/>
      <c r="I993" s="94"/>
      <c r="J993" s="94"/>
      <c r="K993" s="94"/>
      <c r="L993" s="97"/>
      <c r="M993" s="278"/>
    </row>
    <row r="994" spans="2:13" s="95" customFormat="1">
      <c r="B994" s="94"/>
      <c r="C994" s="94"/>
      <c r="D994" s="94"/>
      <c r="E994" s="94"/>
      <c r="F994" s="94"/>
      <c r="G994" s="94"/>
      <c r="H994" s="94"/>
      <c r="I994" s="94"/>
      <c r="J994" s="94"/>
      <c r="K994" s="94"/>
      <c r="L994" s="97"/>
      <c r="M994" s="278"/>
    </row>
    <row r="995" spans="2:13" s="95" customFormat="1">
      <c r="B995" s="94"/>
      <c r="C995" s="94"/>
      <c r="D995" s="94"/>
      <c r="E995" s="94"/>
      <c r="F995" s="94"/>
      <c r="G995" s="94"/>
      <c r="H995" s="94"/>
      <c r="I995" s="94"/>
      <c r="J995" s="94"/>
      <c r="K995" s="94"/>
      <c r="L995" s="97"/>
      <c r="M995" s="278"/>
    </row>
    <row r="996" spans="2:13" s="95" customFormat="1">
      <c r="B996" s="94"/>
      <c r="C996" s="94"/>
      <c r="D996" s="94"/>
      <c r="E996" s="94"/>
      <c r="F996" s="94"/>
      <c r="G996" s="94"/>
      <c r="H996" s="94"/>
      <c r="I996" s="94"/>
      <c r="J996" s="94"/>
      <c r="K996" s="94"/>
      <c r="L996" s="97"/>
      <c r="M996" s="278"/>
    </row>
    <row r="997" spans="2:13" s="95" customFormat="1">
      <c r="B997" s="94"/>
      <c r="C997" s="94"/>
      <c r="D997" s="94"/>
      <c r="E997" s="94"/>
      <c r="F997" s="94"/>
      <c r="G997" s="94"/>
      <c r="H997" s="94"/>
      <c r="I997" s="94"/>
      <c r="J997" s="94"/>
      <c r="K997" s="94"/>
      <c r="L997" s="97"/>
      <c r="M997" s="278"/>
    </row>
    <row r="998" spans="2:13" s="95" customFormat="1">
      <c r="B998" s="94"/>
      <c r="C998" s="94"/>
      <c r="D998" s="94"/>
      <c r="E998" s="94"/>
      <c r="F998" s="94"/>
      <c r="G998" s="94"/>
      <c r="H998" s="94"/>
      <c r="I998" s="94"/>
      <c r="J998" s="94"/>
      <c r="K998" s="94"/>
      <c r="L998" s="97"/>
      <c r="M998" s="278"/>
    </row>
    <row r="999" spans="2:13" s="95" customFormat="1">
      <c r="B999" s="94"/>
      <c r="C999" s="94"/>
      <c r="D999" s="94"/>
      <c r="E999" s="94"/>
      <c r="F999" s="94"/>
      <c r="G999" s="94"/>
      <c r="H999" s="94"/>
      <c r="I999" s="94"/>
      <c r="J999" s="94"/>
      <c r="K999" s="94"/>
      <c r="L999" s="97"/>
      <c r="M999" s="278"/>
    </row>
    <row r="1000" spans="2:13" s="95" customFormat="1">
      <c r="B1000" s="94"/>
      <c r="C1000" s="94"/>
      <c r="D1000" s="94"/>
      <c r="E1000" s="94"/>
      <c r="F1000" s="94"/>
      <c r="G1000" s="94"/>
      <c r="H1000" s="94"/>
      <c r="I1000" s="94"/>
      <c r="J1000" s="94"/>
      <c r="K1000" s="94"/>
      <c r="L1000" s="97"/>
      <c r="M1000" s="278"/>
    </row>
    <row r="1001" spans="2:13" s="95" customFormat="1">
      <c r="B1001" s="94"/>
      <c r="C1001" s="94"/>
      <c r="D1001" s="94"/>
      <c r="E1001" s="94"/>
      <c r="F1001" s="94"/>
      <c r="G1001" s="94"/>
      <c r="H1001" s="94"/>
      <c r="I1001" s="94"/>
      <c r="J1001" s="94"/>
      <c r="K1001" s="94"/>
      <c r="L1001" s="97"/>
      <c r="M1001" s="278"/>
    </row>
    <row r="1002" spans="2:13" s="95" customFormat="1">
      <c r="B1002" s="94"/>
      <c r="C1002" s="94"/>
      <c r="D1002" s="94"/>
      <c r="E1002" s="94"/>
      <c r="F1002" s="94"/>
      <c r="G1002" s="94"/>
      <c r="H1002" s="94"/>
      <c r="I1002" s="94"/>
      <c r="J1002" s="94"/>
      <c r="K1002" s="94"/>
      <c r="L1002" s="97"/>
      <c r="M1002" s="278"/>
    </row>
    <row r="1003" spans="2:13" s="95" customFormat="1">
      <c r="B1003" s="94"/>
      <c r="C1003" s="94"/>
      <c r="D1003" s="94"/>
      <c r="E1003" s="94"/>
      <c r="F1003" s="94"/>
      <c r="G1003" s="94"/>
      <c r="H1003" s="94"/>
      <c r="I1003" s="94"/>
      <c r="J1003" s="94"/>
      <c r="K1003" s="94"/>
      <c r="L1003" s="97"/>
      <c r="M1003" s="278"/>
    </row>
    <row r="1004" spans="2:13" s="95" customFormat="1">
      <c r="B1004" s="94"/>
      <c r="C1004" s="94"/>
      <c r="D1004" s="94"/>
      <c r="E1004" s="94"/>
      <c r="F1004" s="94"/>
      <c r="G1004" s="94"/>
      <c r="H1004" s="94"/>
      <c r="I1004" s="94"/>
      <c r="J1004" s="94"/>
      <c r="K1004" s="94"/>
      <c r="L1004" s="97"/>
      <c r="M1004" s="278"/>
    </row>
    <row r="1005" spans="2:13" s="95" customFormat="1">
      <c r="B1005" s="94"/>
      <c r="C1005" s="94"/>
      <c r="D1005" s="94"/>
      <c r="E1005" s="94"/>
      <c r="F1005" s="94"/>
      <c r="G1005" s="94"/>
      <c r="H1005" s="94"/>
      <c r="I1005" s="94"/>
      <c r="J1005" s="94"/>
      <c r="K1005" s="94"/>
      <c r="L1005" s="97"/>
      <c r="M1005" s="278"/>
    </row>
    <row r="1006" spans="2:13" s="95" customFormat="1">
      <c r="B1006" s="94"/>
      <c r="C1006" s="94"/>
      <c r="D1006" s="94"/>
      <c r="E1006" s="94"/>
      <c r="F1006" s="94"/>
      <c r="G1006" s="94"/>
      <c r="H1006" s="94"/>
      <c r="I1006" s="94"/>
      <c r="J1006" s="94"/>
      <c r="K1006" s="94"/>
      <c r="L1006" s="97"/>
      <c r="M1006" s="278"/>
    </row>
    <row r="1007" spans="2:13" s="95" customFormat="1">
      <c r="B1007" s="94"/>
      <c r="C1007" s="94"/>
      <c r="D1007" s="94"/>
      <c r="E1007" s="94"/>
      <c r="F1007" s="94"/>
      <c r="G1007" s="94"/>
      <c r="H1007" s="94"/>
      <c r="I1007" s="94"/>
      <c r="J1007" s="94"/>
      <c r="K1007" s="94"/>
      <c r="L1007" s="97"/>
      <c r="M1007" s="278"/>
    </row>
    <row r="1008" spans="2:13" s="95" customFormat="1">
      <c r="B1008" s="94"/>
      <c r="C1008" s="94"/>
      <c r="D1008" s="94"/>
      <c r="E1008" s="94"/>
      <c r="F1008" s="94"/>
      <c r="G1008" s="94"/>
      <c r="H1008" s="94"/>
      <c r="I1008" s="94"/>
      <c r="J1008" s="94"/>
      <c r="K1008" s="94"/>
      <c r="L1008" s="97"/>
      <c r="M1008" s="278"/>
    </row>
    <row r="1009" spans="2:13" s="95" customFormat="1">
      <c r="B1009" s="94"/>
      <c r="C1009" s="94"/>
      <c r="D1009" s="94"/>
      <c r="E1009" s="94"/>
      <c r="F1009" s="94"/>
      <c r="G1009" s="94"/>
      <c r="H1009" s="94"/>
      <c r="I1009" s="94"/>
      <c r="J1009" s="94"/>
      <c r="K1009" s="94"/>
      <c r="L1009" s="97"/>
      <c r="M1009" s="278"/>
    </row>
    <row r="1010" spans="2:13" s="95" customFormat="1">
      <c r="B1010" s="94"/>
      <c r="C1010" s="94"/>
      <c r="D1010" s="94"/>
      <c r="E1010" s="94"/>
      <c r="F1010" s="94"/>
      <c r="G1010" s="94"/>
      <c r="H1010" s="94"/>
      <c r="I1010" s="94"/>
      <c r="J1010" s="94"/>
      <c r="K1010" s="94"/>
      <c r="L1010" s="97"/>
      <c r="M1010" s="278"/>
    </row>
    <row r="1011" spans="2:13" s="95" customFormat="1">
      <c r="B1011" s="94"/>
      <c r="C1011" s="94"/>
      <c r="D1011" s="94"/>
      <c r="E1011" s="94"/>
      <c r="F1011" s="94"/>
      <c r="G1011" s="94"/>
      <c r="H1011" s="94"/>
      <c r="I1011" s="94"/>
      <c r="J1011" s="94"/>
      <c r="K1011" s="94"/>
      <c r="L1011" s="97"/>
      <c r="M1011" s="278"/>
    </row>
    <row r="1012" spans="2:13" s="95" customFormat="1">
      <c r="B1012" s="94"/>
      <c r="C1012" s="94"/>
      <c r="D1012" s="94"/>
      <c r="E1012" s="94"/>
      <c r="F1012" s="94"/>
      <c r="G1012" s="94"/>
      <c r="H1012" s="94"/>
      <c r="I1012" s="94"/>
      <c r="J1012" s="94"/>
      <c r="K1012" s="94"/>
      <c r="L1012" s="97"/>
      <c r="M1012" s="278"/>
    </row>
    <row r="1013" spans="2:13" s="95" customFormat="1">
      <c r="B1013" s="94"/>
      <c r="C1013" s="94"/>
      <c r="D1013" s="94"/>
      <c r="E1013" s="94"/>
      <c r="F1013" s="94"/>
      <c r="G1013" s="94"/>
      <c r="H1013" s="94"/>
      <c r="I1013" s="94"/>
      <c r="J1013" s="94"/>
      <c r="K1013" s="94"/>
      <c r="L1013" s="97"/>
      <c r="M1013" s="278"/>
    </row>
    <row r="1014" spans="2:13" s="95" customFormat="1">
      <c r="B1014" s="94"/>
      <c r="C1014" s="94"/>
      <c r="D1014" s="94"/>
      <c r="E1014" s="94"/>
      <c r="F1014" s="94"/>
      <c r="G1014" s="94"/>
      <c r="H1014" s="94"/>
      <c r="I1014" s="94"/>
      <c r="J1014" s="94"/>
      <c r="K1014" s="94"/>
      <c r="L1014" s="97"/>
      <c r="M1014" s="278"/>
    </row>
    <row r="1015" spans="2:13" s="95" customFormat="1">
      <c r="B1015" s="94"/>
      <c r="C1015" s="94"/>
      <c r="D1015" s="94"/>
      <c r="E1015" s="94"/>
      <c r="F1015" s="94"/>
      <c r="G1015" s="94"/>
      <c r="H1015" s="94"/>
      <c r="I1015" s="94"/>
      <c r="J1015" s="94"/>
      <c r="K1015" s="94"/>
      <c r="L1015" s="97"/>
      <c r="M1015" s="278"/>
    </row>
    <row r="1016" spans="2:13" s="95" customFormat="1">
      <c r="B1016" s="94"/>
      <c r="C1016" s="94"/>
      <c r="D1016" s="94"/>
      <c r="E1016" s="94"/>
      <c r="F1016" s="94"/>
      <c r="G1016" s="94"/>
      <c r="H1016" s="94"/>
      <c r="I1016" s="94"/>
      <c r="J1016" s="94"/>
      <c r="K1016" s="94"/>
      <c r="L1016" s="97"/>
      <c r="M1016" s="278"/>
    </row>
    <row r="1017" spans="2:13" s="95" customFormat="1">
      <c r="B1017" s="94"/>
      <c r="C1017" s="94"/>
      <c r="D1017" s="94"/>
      <c r="E1017" s="94"/>
      <c r="F1017" s="94"/>
      <c r="G1017" s="94"/>
      <c r="H1017" s="94"/>
      <c r="I1017" s="94"/>
      <c r="J1017" s="94"/>
      <c r="K1017" s="94"/>
      <c r="L1017" s="97"/>
      <c r="M1017" s="278"/>
    </row>
    <row r="1018" spans="2:13" s="95" customFormat="1">
      <c r="B1018" s="94"/>
      <c r="C1018" s="94"/>
      <c r="D1018" s="94"/>
      <c r="E1018" s="94"/>
      <c r="F1018" s="94"/>
      <c r="G1018" s="94"/>
      <c r="H1018" s="94"/>
      <c r="I1018" s="94"/>
      <c r="J1018" s="94"/>
      <c r="K1018" s="94"/>
      <c r="L1018" s="97"/>
      <c r="M1018" s="278"/>
    </row>
    <row r="1019" spans="2:13" s="95" customFormat="1">
      <c r="B1019" s="94"/>
      <c r="C1019" s="94"/>
      <c r="D1019" s="94"/>
      <c r="E1019" s="94"/>
      <c r="F1019" s="94"/>
      <c r="G1019" s="94"/>
      <c r="H1019" s="94"/>
      <c r="I1019" s="94"/>
      <c r="J1019" s="94"/>
      <c r="K1019" s="94"/>
      <c r="L1019" s="97"/>
      <c r="M1019" s="278"/>
    </row>
    <row r="1020" spans="2:13" s="95" customFormat="1">
      <c r="B1020" s="94"/>
      <c r="C1020" s="94"/>
      <c r="D1020" s="94"/>
      <c r="E1020" s="94"/>
      <c r="F1020" s="94"/>
      <c r="G1020" s="94"/>
      <c r="H1020" s="94"/>
      <c r="I1020" s="94"/>
      <c r="J1020" s="94"/>
      <c r="K1020" s="94"/>
      <c r="L1020" s="97"/>
      <c r="M1020" s="278"/>
    </row>
    <row r="1021" spans="2:13" s="95" customFormat="1">
      <c r="B1021" s="94"/>
      <c r="C1021" s="94"/>
      <c r="D1021" s="94"/>
      <c r="E1021" s="94"/>
      <c r="F1021" s="94"/>
      <c r="G1021" s="94"/>
      <c r="H1021" s="94"/>
      <c r="I1021" s="94"/>
      <c r="J1021" s="94"/>
      <c r="K1021" s="94"/>
      <c r="L1021" s="97"/>
      <c r="M1021" s="278"/>
    </row>
    <row r="1022" spans="2:13" s="95" customFormat="1">
      <c r="B1022" s="94"/>
      <c r="C1022" s="94"/>
      <c r="D1022" s="94"/>
      <c r="E1022" s="94"/>
      <c r="F1022" s="94"/>
      <c r="G1022" s="94"/>
      <c r="H1022" s="94"/>
      <c r="I1022" s="94"/>
      <c r="J1022" s="94"/>
      <c r="K1022" s="94"/>
      <c r="L1022" s="97"/>
      <c r="M1022" s="278"/>
    </row>
    <row r="1023" spans="2:13" s="95" customFormat="1">
      <c r="B1023" s="94"/>
      <c r="C1023" s="94"/>
      <c r="D1023" s="94"/>
      <c r="E1023" s="94"/>
      <c r="F1023" s="94"/>
      <c r="G1023" s="94"/>
      <c r="H1023" s="94"/>
      <c r="I1023" s="94"/>
      <c r="J1023" s="94"/>
      <c r="K1023" s="94"/>
      <c r="L1023" s="97"/>
      <c r="M1023" s="278"/>
    </row>
    <row r="1024" spans="2:13" s="95" customFormat="1">
      <c r="B1024" s="94"/>
      <c r="C1024" s="94"/>
      <c r="D1024" s="94"/>
      <c r="E1024" s="94"/>
      <c r="F1024" s="94"/>
      <c r="G1024" s="94"/>
      <c r="H1024" s="94"/>
      <c r="I1024" s="94"/>
      <c r="J1024" s="94"/>
      <c r="K1024" s="94"/>
      <c r="L1024" s="97"/>
      <c r="M1024" s="278"/>
    </row>
    <row r="1025" spans="2:13" s="95" customFormat="1">
      <c r="B1025" s="94"/>
      <c r="C1025" s="94"/>
      <c r="D1025" s="94"/>
      <c r="E1025" s="94"/>
      <c r="F1025" s="94"/>
      <c r="G1025" s="94"/>
      <c r="H1025" s="94"/>
      <c r="I1025" s="94"/>
      <c r="J1025" s="94"/>
      <c r="K1025" s="94"/>
      <c r="L1025" s="97"/>
      <c r="M1025" s="278"/>
    </row>
    <row r="1026" spans="2:13" s="95" customFormat="1">
      <c r="B1026" s="94"/>
      <c r="C1026" s="94"/>
      <c r="D1026" s="94"/>
      <c r="E1026" s="94"/>
      <c r="F1026" s="94"/>
      <c r="G1026" s="94"/>
      <c r="H1026" s="94"/>
      <c r="I1026" s="94"/>
      <c r="J1026" s="94"/>
      <c r="K1026" s="94"/>
      <c r="L1026" s="97"/>
      <c r="M1026" s="278"/>
    </row>
    <row r="1027" spans="2:13" s="95" customFormat="1">
      <c r="B1027" s="94"/>
      <c r="C1027" s="94"/>
      <c r="D1027" s="94"/>
      <c r="E1027" s="94"/>
      <c r="F1027" s="94"/>
      <c r="G1027" s="94"/>
      <c r="H1027" s="94"/>
      <c r="I1027" s="94"/>
      <c r="J1027" s="94"/>
      <c r="K1027" s="94"/>
      <c r="L1027" s="97"/>
      <c r="M1027" s="278"/>
    </row>
    <row r="1028" spans="2:13" s="95" customFormat="1">
      <c r="B1028" s="94"/>
      <c r="C1028" s="94"/>
      <c r="D1028" s="94"/>
      <c r="E1028" s="94"/>
      <c r="F1028" s="94"/>
      <c r="G1028" s="94"/>
      <c r="H1028" s="94"/>
      <c r="I1028" s="94"/>
      <c r="J1028" s="94"/>
      <c r="K1028" s="94"/>
      <c r="L1028" s="97"/>
      <c r="M1028" s="278"/>
    </row>
    <row r="1029" spans="2:13" s="95" customFormat="1">
      <c r="B1029" s="94"/>
      <c r="C1029" s="94"/>
      <c r="D1029" s="94"/>
      <c r="E1029" s="94"/>
      <c r="F1029" s="94"/>
      <c r="G1029" s="94"/>
      <c r="H1029" s="94"/>
      <c r="I1029" s="94"/>
      <c r="J1029" s="94"/>
      <c r="K1029" s="94"/>
      <c r="L1029" s="97"/>
      <c r="M1029" s="278"/>
    </row>
    <row r="1030" spans="2:13" s="95" customFormat="1">
      <c r="B1030" s="94"/>
      <c r="C1030" s="94"/>
      <c r="D1030" s="94"/>
      <c r="E1030" s="94"/>
      <c r="F1030" s="94"/>
      <c r="G1030" s="94"/>
      <c r="H1030" s="94"/>
      <c r="I1030" s="94"/>
      <c r="J1030" s="94"/>
      <c r="K1030" s="94"/>
      <c r="L1030" s="97"/>
      <c r="M1030" s="278"/>
    </row>
    <row r="1031" spans="2:13" s="95" customFormat="1">
      <c r="B1031" s="94"/>
      <c r="C1031" s="94"/>
      <c r="D1031" s="94"/>
      <c r="E1031" s="94"/>
      <c r="F1031" s="94"/>
      <c r="G1031" s="94"/>
      <c r="H1031" s="94"/>
      <c r="I1031" s="94"/>
      <c r="J1031" s="94"/>
      <c r="K1031" s="94"/>
      <c r="L1031" s="97"/>
      <c r="M1031" s="278"/>
    </row>
    <row r="1032" spans="2:13" s="95" customFormat="1">
      <c r="B1032" s="94"/>
      <c r="C1032" s="94"/>
      <c r="D1032" s="94"/>
      <c r="E1032" s="94"/>
      <c r="F1032" s="94"/>
      <c r="G1032" s="94"/>
      <c r="H1032" s="94"/>
      <c r="I1032" s="94"/>
      <c r="J1032" s="94"/>
      <c r="K1032" s="94"/>
      <c r="L1032" s="97"/>
      <c r="M1032" s="278"/>
    </row>
    <row r="1033" spans="2:13" s="95" customFormat="1">
      <c r="B1033" s="94"/>
      <c r="C1033" s="94"/>
      <c r="D1033" s="94"/>
      <c r="E1033" s="94"/>
      <c r="F1033" s="94"/>
      <c r="G1033" s="94"/>
      <c r="H1033" s="94"/>
      <c r="I1033" s="94"/>
      <c r="J1033" s="94"/>
      <c r="K1033" s="94"/>
      <c r="L1033" s="97"/>
      <c r="M1033" s="278"/>
    </row>
    <row r="1034" spans="2:13" s="95" customFormat="1">
      <c r="B1034" s="94"/>
      <c r="C1034" s="94"/>
      <c r="D1034" s="94"/>
      <c r="E1034" s="94"/>
      <c r="F1034" s="94"/>
      <c r="G1034" s="94"/>
      <c r="H1034" s="94"/>
      <c r="I1034" s="94"/>
      <c r="J1034" s="94"/>
      <c r="K1034" s="94"/>
      <c r="L1034" s="97"/>
      <c r="M1034" s="278"/>
    </row>
    <row r="1035" spans="2:13" s="95" customFormat="1">
      <c r="B1035" s="94"/>
      <c r="C1035" s="94"/>
      <c r="D1035" s="94"/>
      <c r="E1035" s="94"/>
      <c r="F1035" s="94"/>
      <c r="G1035" s="94"/>
      <c r="H1035" s="94"/>
      <c r="I1035" s="94"/>
      <c r="J1035" s="94"/>
      <c r="K1035" s="94"/>
      <c r="L1035" s="97"/>
      <c r="M1035" s="278"/>
    </row>
    <row r="1036" spans="2:13" s="95" customFormat="1">
      <c r="B1036" s="94"/>
      <c r="C1036" s="94"/>
      <c r="D1036" s="94"/>
      <c r="E1036" s="94"/>
      <c r="F1036" s="94"/>
      <c r="G1036" s="94"/>
      <c r="H1036" s="94"/>
      <c r="I1036" s="94"/>
      <c r="J1036" s="94"/>
      <c r="K1036" s="94"/>
      <c r="L1036" s="97"/>
      <c r="M1036" s="278"/>
    </row>
    <row r="1037" spans="2:13" s="95" customFormat="1">
      <c r="B1037" s="94"/>
      <c r="C1037" s="94"/>
      <c r="D1037" s="94"/>
      <c r="E1037" s="94"/>
      <c r="F1037" s="94"/>
      <c r="G1037" s="94"/>
      <c r="H1037" s="94"/>
      <c r="I1037" s="94"/>
      <c r="J1037" s="94"/>
      <c r="K1037" s="94"/>
      <c r="L1037" s="97"/>
      <c r="M1037" s="278"/>
    </row>
    <row r="1038" spans="2:13" s="95" customFormat="1">
      <c r="B1038" s="94"/>
      <c r="C1038" s="94"/>
      <c r="D1038" s="94"/>
      <c r="E1038" s="94"/>
      <c r="F1038" s="94"/>
      <c r="G1038" s="94"/>
      <c r="H1038" s="94"/>
      <c r="I1038" s="94"/>
      <c r="J1038" s="94"/>
      <c r="K1038" s="94"/>
      <c r="L1038" s="97"/>
      <c r="M1038" s="278"/>
    </row>
    <row r="1039" spans="2:13" s="95" customFormat="1">
      <c r="B1039" s="94"/>
      <c r="C1039" s="94"/>
      <c r="D1039" s="94"/>
      <c r="E1039" s="94"/>
      <c r="F1039" s="94"/>
      <c r="G1039" s="94"/>
      <c r="H1039" s="94"/>
      <c r="I1039" s="94"/>
      <c r="J1039" s="94"/>
      <c r="K1039" s="94"/>
      <c r="L1039" s="97"/>
      <c r="M1039" s="278"/>
    </row>
    <row r="1040" spans="2:13" s="95" customFormat="1">
      <c r="B1040" s="94"/>
      <c r="C1040" s="94"/>
      <c r="D1040" s="94"/>
      <c r="E1040" s="94"/>
      <c r="F1040" s="94"/>
      <c r="G1040" s="94"/>
      <c r="H1040" s="94"/>
      <c r="I1040" s="94"/>
      <c r="J1040" s="94"/>
      <c r="K1040" s="94"/>
      <c r="L1040" s="97"/>
      <c r="M1040" s="278"/>
    </row>
    <row r="1041" spans="2:13" s="95" customFormat="1">
      <c r="B1041" s="94"/>
      <c r="C1041" s="94"/>
      <c r="D1041" s="94"/>
      <c r="E1041" s="94"/>
      <c r="F1041" s="94"/>
      <c r="G1041" s="94"/>
      <c r="H1041" s="94"/>
      <c r="I1041" s="94"/>
      <c r="J1041" s="94"/>
      <c r="K1041" s="94"/>
      <c r="L1041" s="97"/>
      <c r="M1041" s="278"/>
    </row>
    <row r="1042" spans="2:13" s="95" customFormat="1">
      <c r="B1042" s="94"/>
      <c r="C1042" s="94"/>
      <c r="D1042" s="94"/>
      <c r="E1042" s="94"/>
      <c r="F1042" s="94"/>
      <c r="G1042" s="94"/>
      <c r="H1042" s="94"/>
      <c r="I1042" s="94"/>
      <c r="J1042" s="94"/>
      <c r="K1042" s="94"/>
      <c r="L1042" s="97"/>
      <c r="M1042" s="278"/>
    </row>
    <row r="1043" spans="2:13" s="95" customFormat="1">
      <c r="B1043" s="94"/>
      <c r="C1043" s="94"/>
      <c r="D1043" s="94"/>
      <c r="E1043" s="94"/>
      <c r="F1043" s="94"/>
      <c r="G1043" s="94"/>
      <c r="H1043" s="94"/>
      <c r="I1043" s="94"/>
      <c r="J1043" s="94"/>
      <c r="K1043" s="94"/>
      <c r="L1043" s="97"/>
      <c r="M1043" s="278"/>
    </row>
    <row r="1044" spans="2:13" s="95" customFormat="1">
      <c r="B1044" s="94"/>
      <c r="C1044" s="94"/>
      <c r="D1044" s="94"/>
      <c r="E1044" s="94"/>
      <c r="F1044" s="94"/>
      <c r="G1044" s="94"/>
      <c r="H1044" s="94"/>
      <c r="I1044" s="94"/>
      <c r="J1044" s="94"/>
      <c r="K1044" s="94"/>
      <c r="L1044" s="97"/>
      <c r="M1044" s="278"/>
    </row>
    <row r="1045" spans="2:13" s="95" customFormat="1">
      <c r="B1045" s="94"/>
      <c r="C1045" s="94"/>
      <c r="D1045" s="94"/>
      <c r="E1045" s="94"/>
      <c r="F1045" s="94"/>
      <c r="G1045" s="94"/>
      <c r="H1045" s="94"/>
      <c r="I1045" s="94"/>
      <c r="J1045" s="94"/>
      <c r="K1045" s="94"/>
      <c r="L1045" s="97"/>
      <c r="M1045" s="278"/>
    </row>
    <row r="1046" spans="2:13" s="95" customFormat="1">
      <c r="B1046" s="94"/>
      <c r="C1046" s="94"/>
      <c r="D1046" s="94"/>
      <c r="E1046" s="94"/>
      <c r="F1046" s="94"/>
      <c r="G1046" s="94"/>
      <c r="H1046" s="94"/>
      <c r="I1046" s="94"/>
      <c r="J1046" s="94"/>
      <c r="K1046" s="94"/>
      <c r="L1046" s="97"/>
      <c r="M1046" s="278"/>
    </row>
    <row r="1047" spans="2:13" s="95" customFormat="1">
      <c r="B1047" s="94"/>
      <c r="C1047" s="94"/>
      <c r="D1047" s="94"/>
      <c r="E1047" s="94"/>
      <c r="F1047" s="94"/>
      <c r="G1047" s="94"/>
      <c r="H1047" s="94"/>
      <c r="I1047" s="94"/>
      <c r="J1047" s="94"/>
      <c r="K1047" s="94"/>
      <c r="L1047" s="97"/>
      <c r="M1047" s="278"/>
    </row>
    <row r="1048" spans="2:13" s="95" customFormat="1">
      <c r="B1048" s="94"/>
      <c r="C1048" s="94"/>
      <c r="D1048" s="94"/>
      <c r="E1048" s="94"/>
      <c r="F1048" s="94"/>
      <c r="G1048" s="94"/>
      <c r="H1048" s="94"/>
      <c r="I1048" s="94"/>
      <c r="J1048" s="94"/>
      <c r="K1048" s="94"/>
      <c r="L1048" s="97"/>
      <c r="M1048" s="278"/>
    </row>
    <row r="1049" spans="2:13" s="95" customFormat="1">
      <c r="B1049" s="94"/>
      <c r="C1049" s="94"/>
      <c r="D1049" s="94"/>
      <c r="E1049" s="94"/>
      <c r="F1049" s="94"/>
      <c r="G1049" s="94"/>
      <c r="H1049" s="94"/>
      <c r="I1049" s="94"/>
      <c r="J1049" s="94"/>
      <c r="K1049" s="94"/>
      <c r="L1049" s="97"/>
      <c r="M1049" s="278"/>
    </row>
    <row r="1050" spans="2:13" s="95" customFormat="1">
      <c r="B1050" s="94"/>
      <c r="C1050" s="94"/>
      <c r="D1050" s="94"/>
      <c r="E1050" s="94"/>
      <c r="F1050" s="94"/>
      <c r="G1050" s="94"/>
      <c r="H1050" s="94"/>
      <c r="I1050" s="94"/>
      <c r="J1050" s="94"/>
      <c r="K1050" s="94"/>
      <c r="L1050" s="97"/>
      <c r="M1050" s="278"/>
    </row>
    <row r="1051" spans="2:13" s="95" customFormat="1">
      <c r="B1051" s="94"/>
      <c r="C1051" s="94"/>
      <c r="D1051" s="94"/>
      <c r="E1051" s="94"/>
      <c r="F1051" s="94"/>
      <c r="G1051" s="94"/>
      <c r="H1051" s="94"/>
      <c r="I1051" s="94"/>
      <c r="J1051" s="94"/>
      <c r="K1051" s="94"/>
      <c r="L1051" s="97"/>
      <c r="M1051" s="278"/>
    </row>
    <row r="1052" spans="2:13" s="95" customFormat="1">
      <c r="B1052" s="94"/>
      <c r="C1052" s="94"/>
      <c r="D1052" s="94"/>
      <c r="E1052" s="94"/>
      <c r="F1052" s="94"/>
      <c r="G1052" s="94"/>
      <c r="H1052" s="94"/>
      <c r="I1052" s="94"/>
      <c r="J1052" s="94"/>
      <c r="K1052" s="94"/>
      <c r="L1052" s="97"/>
      <c r="M1052" s="278"/>
    </row>
    <row r="1053" spans="2:13" s="95" customFormat="1">
      <c r="B1053" s="94"/>
      <c r="C1053" s="94"/>
      <c r="D1053" s="94"/>
      <c r="E1053" s="94"/>
      <c r="F1053" s="94"/>
      <c r="G1053" s="94"/>
      <c r="H1053" s="94"/>
      <c r="I1053" s="94"/>
      <c r="J1053" s="94"/>
      <c r="K1053" s="94"/>
      <c r="L1053" s="97"/>
      <c r="M1053" s="278"/>
    </row>
    <row r="1054" spans="2:13" s="95" customFormat="1">
      <c r="B1054" s="94"/>
      <c r="C1054" s="94"/>
      <c r="D1054" s="94"/>
      <c r="E1054" s="94"/>
      <c r="F1054" s="94"/>
      <c r="G1054" s="94"/>
      <c r="H1054" s="94"/>
      <c r="I1054" s="94"/>
      <c r="J1054" s="94"/>
      <c r="K1054" s="94"/>
      <c r="L1054" s="97"/>
      <c r="M1054" s="278"/>
    </row>
    <row r="1055" spans="2:13" s="95" customFormat="1">
      <c r="B1055" s="94"/>
      <c r="C1055" s="94"/>
      <c r="D1055" s="94"/>
      <c r="E1055" s="94"/>
      <c r="F1055" s="94"/>
      <c r="G1055" s="94"/>
      <c r="H1055" s="94"/>
      <c r="I1055" s="94"/>
      <c r="J1055" s="94"/>
      <c r="K1055" s="94"/>
      <c r="L1055" s="97"/>
      <c r="M1055" s="278"/>
    </row>
    <row r="1056" spans="2:13" s="95" customFormat="1">
      <c r="B1056" s="94"/>
      <c r="C1056" s="94"/>
      <c r="D1056" s="94"/>
      <c r="E1056" s="94"/>
      <c r="F1056" s="94"/>
      <c r="G1056" s="94"/>
      <c r="H1056" s="94"/>
      <c r="I1056" s="94"/>
      <c r="J1056" s="94"/>
      <c r="K1056" s="94"/>
      <c r="L1056" s="97"/>
      <c r="M1056" s="278"/>
    </row>
    <row r="1057" spans="2:13" s="95" customFormat="1">
      <c r="B1057" s="94"/>
      <c r="C1057" s="94"/>
      <c r="D1057" s="94"/>
      <c r="E1057" s="94"/>
      <c r="F1057" s="94"/>
      <c r="G1057" s="94"/>
      <c r="H1057" s="94"/>
      <c r="I1057" s="94"/>
      <c r="J1057" s="94"/>
      <c r="K1057" s="94"/>
      <c r="L1057" s="97"/>
      <c r="M1057" s="278"/>
    </row>
    <row r="1058" spans="2:13" s="95" customFormat="1">
      <c r="B1058" s="94"/>
      <c r="C1058" s="94"/>
      <c r="D1058" s="94"/>
      <c r="E1058" s="94"/>
      <c r="F1058" s="94"/>
      <c r="G1058" s="94"/>
      <c r="H1058" s="94"/>
      <c r="I1058" s="94"/>
      <c r="J1058" s="94"/>
      <c r="K1058" s="94"/>
      <c r="L1058" s="97"/>
      <c r="M1058" s="278"/>
    </row>
    <row r="1059" spans="2:13" s="95" customFormat="1">
      <c r="B1059" s="94"/>
      <c r="C1059" s="94"/>
      <c r="D1059" s="94"/>
      <c r="E1059" s="94"/>
      <c r="F1059" s="94"/>
      <c r="G1059" s="94"/>
      <c r="H1059" s="94"/>
      <c r="I1059" s="94"/>
      <c r="J1059" s="94"/>
      <c r="K1059" s="94"/>
      <c r="L1059" s="97"/>
      <c r="M1059" s="278"/>
    </row>
    <row r="1060" spans="2:13" s="95" customFormat="1">
      <c r="B1060" s="94"/>
      <c r="C1060" s="94"/>
      <c r="D1060" s="94"/>
      <c r="E1060" s="94"/>
      <c r="F1060" s="94"/>
      <c r="G1060" s="94"/>
      <c r="H1060" s="94"/>
      <c r="I1060" s="94"/>
      <c r="J1060" s="94"/>
      <c r="K1060" s="94"/>
      <c r="L1060" s="97"/>
      <c r="M1060" s="278"/>
    </row>
    <row r="1061" spans="2:13" s="95" customFormat="1">
      <c r="B1061" s="94"/>
      <c r="C1061" s="94"/>
      <c r="D1061" s="94"/>
      <c r="E1061" s="94"/>
      <c r="F1061" s="94"/>
      <c r="G1061" s="94"/>
      <c r="H1061" s="94"/>
      <c r="I1061" s="94"/>
      <c r="J1061" s="94"/>
      <c r="K1061" s="94"/>
      <c r="L1061" s="97"/>
      <c r="M1061" s="278"/>
    </row>
    <row r="1062" spans="2:13" s="95" customFormat="1">
      <c r="B1062" s="94"/>
      <c r="C1062" s="94"/>
      <c r="D1062" s="94"/>
      <c r="E1062" s="94"/>
      <c r="F1062" s="94"/>
      <c r="G1062" s="94"/>
      <c r="H1062" s="94"/>
      <c r="I1062" s="94"/>
      <c r="J1062" s="94"/>
      <c r="K1062" s="94"/>
      <c r="L1062" s="97"/>
      <c r="M1062" s="278"/>
    </row>
    <row r="1063" spans="2:13" s="95" customFormat="1">
      <c r="B1063" s="94"/>
      <c r="C1063" s="94"/>
      <c r="D1063" s="94"/>
      <c r="E1063" s="94"/>
      <c r="F1063" s="94"/>
      <c r="G1063" s="94"/>
      <c r="H1063" s="94"/>
      <c r="I1063" s="94"/>
      <c r="J1063" s="94"/>
      <c r="K1063" s="94"/>
      <c r="L1063" s="97"/>
      <c r="M1063" s="278"/>
    </row>
    <row r="1064" spans="2:13" s="95" customFormat="1">
      <c r="B1064" s="94"/>
      <c r="C1064" s="94"/>
      <c r="D1064" s="94"/>
      <c r="E1064" s="94"/>
      <c r="F1064" s="94"/>
      <c r="G1064" s="94"/>
      <c r="H1064" s="94"/>
      <c r="I1064" s="94"/>
      <c r="J1064" s="94"/>
      <c r="K1064" s="94"/>
      <c r="L1064" s="97"/>
      <c r="M1064" s="278"/>
    </row>
    <row r="1065" spans="2:13" s="95" customFormat="1">
      <c r="B1065" s="94"/>
      <c r="C1065" s="94"/>
      <c r="D1065" s="94"/>
      <c r="E1065" s="94"/>
      <c r="F1065" s="94"/>
      <c r="G1065" s="94"/>
      <c r="H1065" s="94"/>
      <c r="I1065" s="94"/>
      <c r="J1065" s="94"/>
      <c r="K1065" s="94"/>
      <c r="L1065" s="97"/>
      <c r="M1065" s="278"/>
    </row>
    <row r="1066" spans="2:13" s="95" customFormat="1">
      <c r="B1066" s="94"/>
      <c r="C1066" s="94"/>
      <c r="D1066" s="94"/>
      <c r="E1066" s="94"/>
      <c r="F1066" s="94"/>
      <c r="G1066" s="94"/>
      <c r="H1066" s="94"/>
      <c r="I1066" s="94"/>
      <c r="J1066" s="94"/>
      <c r="K1066" s="94"/>
      <c r="L1066" s="97"/>
      <c r="M1066" s="278"/>
    </row>
    <row r="1067" spans="2:13" s="95" customFormat="1">
      <c r="B1067" s="94"/>
      <c r="C1067" s="94"/>
      <c r="D1067" s="94"/>
      <c r="E1067" s="94"/>
      <c r="F1067" s="94"/>
      <c r="G1067" s="94"/>
      <c r="H1067" s="94"/>
      <c r="I1067" s="94"/>
      <c r="J1067" s="94"/>
      <c r="K1067" s="94"/>
      <c r="L1067" s="97"/>
      <c r="M1067" s="278"/>
    </row>
    <row r="1068" spans="2:13" s="95" customFormat="1">
      <c r="B1068" s="94"/>
      <c r="C1068" s="94"/>
      <c r="D1068" s="94"/>
      <c r="E1068" s="94"/>
      <c r="F1068" s="94"/>
      <c r="G1068" s="94"/>
      <c r="H1068" s="94"/>
      <c r="I1068" s="94"/>
      <c r="J1068" s="94"/>
      <c r="K1068" s="94"/>
      <c r="L1068" s="97"/>
      <c r="M1068" s="278"/>
    </row>
    <row r="1069" spans="2:13" s="95" customFormat="1">
      <c r="B1069" s="94"/>
      <c r="C1069" s="94"/>
      <c r="D1069" s="94"/>
      <c r="E1069" s="94"/>
      <c r="F1069" s="94"/>
      <c r="G1069" s="94"/>
      <c r="H1069" s="94"/>
      <c r="I1069" s="94"/>
      <c r="J1069" s="94"/>
      <c r="K1069" s="94"/>
      <c r="L1069" s="97"/>
      <c r="M1069" s="278"/>
    </row>
    <row r="1070" spans="2:13" s="95" customFormat="1">
      <c r="B1070" s="94"/>
      <c r="C1070" s="94"/>
      <c r="D1070" s="94"/>
      <c r="E1070" s="94"/>
      <c r="F1070" s="94"/>
      <c r="G1070" s="94"/>
      <c r="H1070" s="94"/>
      <c r="I1070" s="94"/>
      <c r="J1070" s="94"/>
      <c r="K1070" s="94"/>
      <c r="L1070" s="97"/>
      <c r="M1070" s="278"/>
    </row>
    <row r="1071" spans="2:13" s="95" customFormat="1">
      <c r="B1071" s="94"/>
      <c r="C1071" s="94"/>
      <c r="D1071" s="94"/>
      <c r="E1071" s="94"/>
      <c r="F1071" s="94"/>
      <c r="G1071" s="94"/>
      <c r="H1071" s="94"/>
      <c r="I1071" s="94"/>
      <c r="J1071" s="94"/>
      <c r="K1071" s="94"/>
      <c r="L1071" s="97"/>
      <c r="M1071" s="278"/>
    </row>
    <row r="1072" spans="2:13" s="95" customFormat="1">
      <c r="B1072" s="94"/>
      <c r="C1072" s="94"/>
      <c r="D1072" s="94"/>
      <c r="E1072" s="94"/>
      <c r="F1072" s="94"/>
      <c r="G1072" s="94"/>
      <c r="H1072" s="94"/>
      <c r="I1072" s="94"/>
      <c r="J1072" s="94"/>
      <c r="K1072" s="94"/>
      <c r="L1072" s="97"/>
      <c r="M1072" s="278"/>
    </row>
    <row r="1073" spans="2:13" s="95" customFormat="1">
      <c r="B1073" s="94"/>
      <c r="C1073" s="94"/>
      <c r="D1073" s="94"/>
      <c r="E1073" s="94"/>
      <c r="F1073" s="94"/>
      <c r="G1073" s="94"/>
      <c r="H1073" s="94"/>
      <c r="I1073" s="94"/>
      <c r="J1073" s="94"/>
      <c r="K1073" s="94"/>
      <c r="L1073" s="97"/>
      <c r="M1073" s="278"/>
    </row>
    <row r="1074" spans="2:13" s="95" customFormat="1">
      <c r="B1074" s="94"/>
      <c r="C1074" s="94"/>
      <c r="D1074" s="94"/>
      <c r="E1074" s="94"/>
      <c r="F1074" s="94"/>
      <c r="G1074" s="94"/>
      <c r="H1074" s="94"/>
      <c r="I1074" s="94"/>
      <c r="J1074" s="94"/>
      <c r="K1074" s="94"/>
      <c r="L1074" s="97"/>
      <c r="M1074" s="278"/>
    </row>
    <row r="1075" spans="2:13" s="95" customFormat="1">
      <c r="B1075" s="94"/>
      <c r="C1075" s="94"/>
      <c r="D1075" s="94"/>
      <c r="E1075" s="94"/>
      <c r="F1075" s="94"/>
      <c r="G1075" s="94"/>
      <c r="H1075" s="94"/>
      <c r="I1075" s="94"/>
      <c r="J1075" s="94"/>
      <c r="K1075" s="94"/>
      <c r="L1075" s="97"/>
      <c r="M1075" s="278"/>
    </row>
    <row r="1076" spans="2:13" s="95" customFormat="1">
      <c r="B1076" s="94"/>
      <c r="C1076" s="94"/>
      <c r="D1076" s="94"/>
      <c r="E1076" s="94"/>
      <c r="F1076" s="94"/>
      <c r="G1076" s="94"/>
      <c r="H1076" s="94"/>
      <c r="I1076" s="94"/>
      <c r="J1076" s="94"/>
      <c r="K1076" s="94"/>
      <c r="L1076" s="97"/>
      <c r="M1076" s="278"/>
    </row>
    <row r="1077" spans="2:13" s="95" customFormat="1">
      <c r="B1077" s="94"/>
      <c r="C1077" s="94"/>
      <c r="D1077" s="94"/>
      <c r="E1077" s="94"/>
      <c r="F1077" s="94"/>
      <c r="G1077" s="94"/>
      <c r="H1077" s="94"/>
      <c r="I1077" s="94"/>
      <c r="J1077" s="94"/>
      <c r="K1077" s="94"/>
      <c r="L1077" s="97"/>
      <c r="M1077" s="278"/>
    </row>
    <row r="1078" spans="2:13" s="95" customFormat="1">
      <c r="B1078" s="94"/>
      <c r="C1078" s="94"/>
      <c r="D1078" s="94"/>
      <c r="E1078" s="94"/>
      <c r="F1078" s="94"/>
      <c r="G1078" s="94"/>
      <c r="H1078" s="94"/>
      <c r="I1078" s="94"/>
      <c r="J1078" s="94"/>
      <c r="K1078" s="94"/>
      <c r="L1078" s="97"/>
      <c r="M1078" s="278"/>
    </row>
    <row r="1079" spans="2:13" s="95" customFormat="1">
      <c r="B1079" s="94"/>
      <c r="C1079" s="94"/>
      <c r="D1079" s="94"/>
      <c r="E1079" s="94"/>
      <c r="F1079" s="94"/>
      <c r="G1079" s="94"/>
      <c r="H1079" s="94"/>
      <c r="I1079" s="94"/>
      <c r="J1079" s="94"/>
      <c r="K1079" s="94"/>
      <c r="L1079" s="97"/>
      <c r="M1079" s="278"/>
    </row>
    <row r="1080" spans="2:13" s="95" customFormat="1">
      <c r="B1080" s="94"/>
      <c r="C1080" s="94"/>
      <c r="D1080" s="94"/>
      <c r="E1080" s="94"/>
      <c r="F1080" s="94"/>
      <c r="G1080" s="94"/>
      <c r="H1080" s="94"/>
      <c r="I1080" s="94"/>
      <c r="J1080" s="94"/>
      <c r="K1080" s="94"/>
      <c r="L1080" s="97"/>
      <c r="M1080" s="278"/>
    </row>
    <row r="1081" spans="2:13" s="95" customFormat="1">
      <c r="B1081" s="94"/>
      <c r="C1081" s="94"/>
      <c r="D1081" s="94"/>
      <c r="E1081" s="94"/>
      <c r="F1081" s="94"/>
      <c r="G1081" s="94"/>
      <c r="H1081" s="94"/>
      <c r="I1081" s="94"/>
      <c r="J1081" s="94"/>
      <c r="K1081" s="94"/>
      <c r="L1081" s="97"/>
      <c r="M1081" s="278"/>
    </row>
    <row r="1082" spans="2:13" s="95" customFormat="1">
      <c r="B1082" s="94"/>
      <c r="C1082" s="94"/>
      <c r="D1082" s="94"/>
      <c r="E1082" s="94"/>
      <c r="F1082" s="94"/>
      <c r="G1082" s="94"/>
      <c r="H1082" s="94"/>
      <c r="I1082" s="94"/>
      <c r="J1082" s="94"/>
      <c r="K1082" s="94"/>
      <c r="L1082" s="97"/>
      <c r="M1082" s="278"/>
    </row>
    <row r="1083" spans="2:13" s="95" customFormat="1">
      <c r="B1083" s="94"/>
      <c r="C1083" s="94"/>
      <c r="D1083" s="94"/>
      <c r="E1083" s="94"/>
      <c r="F1083" s="94"/>
      <c r="G1083" s="94"/>
      <c r="H1083" s="94"/>
      <c r="I1083" s="94"/>
      <c r="J1083" s="94"/>
      <c r="K1083" s="94"/>
      <c r="L1083" s="97"/>
      <c r="M1083" s="278"/>
    </row>
    <row r="1084" spans="2:13" s="95" customFormat="1">
      <c r="B1084" s="94"/>
      <c r="C1084" s="94"/>
      <c r="D1084" s="94"/>
      <c r="E1084" s="94"/>
      <c r="F1084" s="94"/>
      <c r="G1084" s="94"/>
      <c r="H1084" s="94"/>
      <c r="I1084" s="94"/>
      <c r="J1084" s="94"/>
      <c r="K1084" s="94"/>
      <c r="L1084" s="97"/>
      <c r="M1084" s="278"/>
    </row>
    <row r="1085" spans="2:13" s="95" customFormat="1">
      <c r="B1085" s="94"/>
      <c r="C1085" s="94"/>
      <c r="D1085" s="94"/>
      <c r="E1085" s="94"/>
      <c r="F1085" s="94"/>
      <c r="G1085" s="94"/>
      <c r="H1085" s="94"/>
      <c r="I1085" s="94"/>
      <c r="J1085" s="94"/>
      <c r="K1085" s="94"/>
      <c r="L1085" s="97"/>
      <c r="M1085" s="278"/>
    </row>
    <row r="1086" spans="2:13" s="95" customFormat="1">
      <c r="B1086" s="94"/>
      <c r="C1086" s="94"/>
      <c r="D1086" s="94"/>
      <c r="E1086" s="94"/>
      <c r="F1086" s="94"/>
      <c r="G1086" s="94"/>
      <c r="H1086" s="94"/>
      <c r="I1086" s="94"/>
      <c r="J1086" s="94"/>
      <c r="K1086" s="94"/>
      <c r="L1086" s="97"/>
      <c r="M1086" s="278"/>
    </row>
    <row r="1087" spans="2:13" s="95" customFormat="1">
      <c r="B1087" s="94"/>
      <c r="C1087" s="94"/>
      <c r="D1087" s="94"/>
      <c r="E1087" s="94"/>
      <c r="F1087" s="94"/>
      <c r="G1087" s="94"/>
      <c r="H1087" s="94"/>
      <c r="I1087" s="94"/>
      <c r="J1087" s="94"/>
      <c r="K1087" s="94"/>
      <c r="L1087" s="97"/>
      <c r="M1087" s="278"/>
    </row>
    <row r="1088" spans="2:13" s="95" customFormat="1">
      <c r="B1088" s="94"/>
      <c r="C1088" s="94"/>
      <c r="D1088" s="94"/>
      <c r="E1088" s="94"/>
      <c r="F1088" s="94"/>
      <c r="G1088" s="94"/>
      <c r="H1088" s="94"/>
      <c r="I1088" s="94"/>
      <c r="J1088" s="94"/>
      <c r="K1088" s="94"/>
      <c r="L1088" s="97"/>
      <c r="M1088" s="278"/>
    </row>
    <row r="1089" spans="2:13" s="95" customFormat="1">
      <c r="B1089" s="94"/>
      <c r="C1089" s="94"/>
      <c r="D1089" s="94"/>
      <c r="E1089" s="94"/>
      <c r="F1089" s="94"/>
      <c r="G1089" s="94"/>
      <c r="H1089" s="94"/>
      <c r="I1089" s="94"/>
      <c r="J1089" s="94"/>
      <c r="K1089" s="94"/>
      <c r="L1089" s="97"/>
      <c r="M1089" s="278"/>
    </row>
    <row r="1090" spans="2:13" s="95" customFormat="1">
      <c r="B1090" s="94"/>
      <c r="C1090" s="94"/>
      <c r="D1090" s="94"/>
      <c r="E1090" s="94"/>
      <c r="F1090" s="94"/>
      <c r="G1090" s="94"/>
      <c r="H1090" s="94"/>
      <c r="I1090" s="94"/>
      <c r="J1090" s="94"/>
      <c r="K1090" s="94"/>
      <c r="L1090" s="97"/>
      <c r="M1090" s="278"/>
    </row>
    <row r="1091" spans="2:13" s="95" customFormat="1">
      <c r="B1091" s="94"/>
      <c r="C1091" s="94"/>
      <c r="D1091" s="94"/>
      <c r="E1091" s="94"/>
      <c r="F1091" s="94"/>
      <c r="G1091" s="94"/>
      <c r="H1091" s="94"/>
      <c r="I1091" s="94"/>
      <c r="J1091" s="94"/>
      <c r="K1091" s="94"/>
      <c r="L1091" s="97"/>
      <c r="M1091" s="278"/>
    </row>
    <row r="1092" spans="2:13" s="95" customFormat="1">
      <c r="B1092" s="94"/>
      <c r="C1092" s="94"/>
      <c r="D1092" s="94"/>
      <c r="E1092" s="94"/>
      <c r="F1092" s="94"/>
      <c r="G1092" s="94"/>
      <c r="H1092" s="94"/>
      <c r="I1092" s="94"/>
      <c r="J1092" s="94"/>
      <c r="K1092" s="94"/>
      <c r="L1092" s="97"/>
      <c r="M1092" s="278"/>
    </row>
    <row r="1093" spans="2:13" s="95" customFormat="1">
      <c r="B1093" s="94"/>
      <c r="C1093" s="94"/>
      <c r="D1093" s="94"/>
      <c r="E1093" s="94"/>
      <c r="F1093" s="94"/>
      <c r="G1093" s="94"/>
      <c r="H1093" s="94"/>
      <c r="I1093" s="94"/>
      <c r="J1093" s="94"/>
      <c r="K1093" s="94"/>
      <c r="L1093" s="97"/>
      <c r="M1093" s="278"/>
    </row>
    <row r="1094" spans="2:13" s="95" customFormat="1">
      <c r="B1094" s="94"/>
      <c r="C1094" s="94"/>
      <c r="D1094" s="94"/>
      <c r="E1094" s="94"/>
      <c r="F1094" s="94"/>
      <c r="G1094" s="94"/>
      <c r="H1094" s="94"/>
      <c r="I1094" s="94"/>
      <c r="J1094" s="94"/>
      <c r="K1094" s="94"/>
      <c r="L1094" s="97"/>
      <c r="M1094" s="278"/>
    </row>
    <row r="1095" spans="2:13" s="95" customFormat="1">
      <c r="B1095" s="94"/>
      <c r="C1095" s="94"/>
      <c r="D1095" s="94"/>
      <c r="E1095" s="94"/>
      <c r="F1095" s="94"/>
      <c r="G1095" s="94"/>
      <c r="H1095" s="94"/>
      <c r="I1095" s="94"/>
      <c r="J1095" s="94"/>
      <c r="K1095" s="94"/>
      <c r="L1095" s="97"/>
      <c r="M1095" s="278"/>
    </row>
    <row r="1096" spans="2:13" s="95" customFormat="1">
      <c r="B1096" s="94"/>
      <c r="C1096" s="94"/>
      <c r="D1096" s="94"/>
      <c r="E1096" s="94"/>
      <c r="F1096" s="94"/>
      <c r="G1096" s="94"/>
      <c r="H1096" s="94"/>
      <c r="I1096" s="94"/>
      <c r="J1096" s="94"/>
      <c r="K1096" s="94"/>
      <c r="L1096" s="97"/>
      <c r="M1096" s="278"/>
    </row>
    <row r="1097" spans="2:13" s="95" customFormat="1">
      <c r="B1097" s="94"/>
      <c r="C1097" s="94"/>
      <c r="D1097" s="94"/>
      <c r="E1097" s="94"/>
      <c r="F1097" s="94"/>
      <c r="G1097" s="94"/>
      <c r="H1097" s="94"/>
      <c r="I1097" s="94"/>
      <c r="J1097" s="94"/>
      <c r="K1097" s="94"/>
      <c r="L1097" s="97"/>
      <c r="M1097" s="278"/>
    </row>
    <row r="1098" spans="2:13" s="95" customFormat="1">
      <c r="B1098" s="94"/>
      <c r="C1098" s="94"/>
      <c r="D1098" s="94"/>
      <c r="E1098" s="94"/>
      <c r="F1098" s="94"/>
      <c r="G1098" s="94"/>
      <c r="H1098" s="94"/>
      <c r="I1098" s="94"/>
      <c r="J1098" s="94"/>
      <c r="K1098" s="94"/>
      <c r="L1098" s="97"/>
      <c r="M1098" s="278"/>
    </row>
    <row r="1099" spans="2:13" s="95" customFormat="1">
      <c r="B1099" s="94"/>
      <c r="C1099" s="94"/>
      <c r="D1099" s="94"/>
      <c r="E1099" s="94"/>
      <c r="F1099" s="94"/>
      <c r="G1099" s="94"/>
      <c r="H1099" s="94"/>
      <c r="I1099" s="94"/>
      <c r="J1099" s="94"/>
      <c r="K1099" s="94"/>
      <c r="L1099" s="97"/>
      <c r="M1099" s="278"/>
    </row>
    <row r="1100" spans="2:13" s="95" customFormat="1">
      <c r="B1100" s="94"/>
      <c r="C1100" s="94"/>
      <c r="D1100" s="94"/>
      <c r="E1100" s="94"/>
      <c r="F1100" s="94"/>
      <c r="G1100" s="94"/>
      <c r="H1100" s="94"/>
      <c r="I1100" s="94"/>
      <c r="J1100" s="94"/>
      <c r="K1100" s="94"/>
      <c r="L1100" s="97"/>
      <c r="M1100" s="278"/>
    </row>
    <row r="1101" spans="2:13" s="95" customFormat="1">
      <c r="B1101" s="94"/>
      <c r="C1101" s="94"/>
      <c r="D1101" s="94"/>
      <c r="E1101" s="94"/>
      <c r="F1101" s="94"/>
      <c r="G1101" s="94"/>
      <c r="H1101" s="94"/>
      <c r="I1101" s="94"/>
      <c r="J1101" s="94"/>
      <c r="K1101" s="94"/>
      <c r="L1101" s="97"/>
      <c r="M1101" s="278"/>
    </row>
    <row r="1102" spans="2:13" s="95" customFormat="1">
      <c r="B1102" s="94"/>
      <c r="C1102" s="94"/>
      <c r="D1102" s="94"/>
      <c r="E1102" s="94"/>
      <c r="F1102" s="94"/>
      <c r="G1102" s="94"/>
      <c r="H1102" s="94"/>
      <c r="I1102" s="94"/>
      <c r="J1102" s="94"/>
      <c r="K1102" s="94"/>
      <c r="L1102" s="97"/>
      <c r="M1102" s="278"/>
    </row>
    <row r="1103" spans="2:13" s="95" customFormat="1">
      <c r="B1103" s="94"/>
      <c r="C1103" s="94"/>
      <c r="D1103" s="94"/>
      <c r="E1103" s="94"/>
      <c r="F1103" s="94"/>
      <c r="G1103" s="94"/>
      <c r="H1103" s="94"/>
      <c r="I1103" s="94"/>
      <c r="J1103" s="94"/>
      <c r="K1103" s="94"/>
      <c r="L1103" s="97"/>
      <c r="M1103" s="278"/>
    </row>
    <row r="1104" spans="2:13" s="95" customFormat="1">
      <c r="B1104" s="94"/>
      <c r="C1104" s="94"/>
      <c r="D1104" s="94"/>
      <c r="E1104" s="94"/>
      <c r="F1104" s="94"/>
      <c r="G1104" s="94"/>
      <c r="H1104" s="94"/>
      <c r="I1104" s="94"/>
      <c r="J1104" s="94"/>
      <c r="K1104" s="94"/>
      <c r="L1104" s="97"/>
      <c r="M1104" s="278"/>
    </row>
    <row r="1105" spans="2:13" s="95" customFormat="1">
      <c r="B1105" s="94"/>
      <c r="C1105" s="94"/>
      <c r="D1105" s="94"/>
      <c r="E1105" s="94"/>
      <c r="F1105" s="94"/>
      <c r="G1105" s="94"/>
      <c r="H1105" s="94"/>
      <c r="I1105" s="94"/>
      <c r="J1105" s="94"/>
      <c r="K1105" s="94"/>
      <c r="L1105" s="97"/>
      <c r="M1105" s="278"/>
    </row>
    <row r="1106" spans="2:13" s="95" customFormat="1">
      <c r="B1106" s="94"/>
      <c r="C1106" s="94"/>
      <c r="D1106" s="94"/>
      <c r="E1106" s="94"/>
      <c r="F1106" s="94"/>
      <c r="G1106" s="94"/>
      <c r="H1106" s="94"/>
      <c r="I1106" s="94"/>
      <c r="J1106" s="94"/>
      <c r="K1106" s="94"/>
      <c r="L1106" s="97"/>
      <c r="M1106" s="278"/>
    </row>
    <row r="1107" spans="2:13" s="95" customFormat="1">
      <c r="B1107" s="94"/>
      <c r="C1107" s="94"/>
      <c r="D1107" s="94"/>
      <c r="E1107" s="94"/>
      <c r="F1107" s="94"/>
      <c r="G1107" s="94"/>
      <c r="H1107" s="94"/>
      <c r="I1107" s="94"/>
      <c r="J1107" s="94"/>
      <c r="K1107" s="94"/>
      <c r="L1107" s="97"/>
      <c r="M1107" s="278"/>
    </row>
    <row r="1108" spans="2:13" s="95" customFormat="1">
      <c r="B1108" s="94"/>
      <c r="C1108" s="94"/>
      <c r="D1108" s="94"/>
      <c r="E1108" s="94"/>
      <c r="F1108" s="94"/>
      <c r="G1108" s="94"/>
      <c r="H1108" s="94"/>
      <c r="I1108" s="94"/>
      <c r="J1108" s="94"/>
      <c r="K1108" s="94"/>
      <c r="L1108" s="97"/>
      <c r="M1108" s="278"/>
    </row>
    <row r="1109" spans="2:13" s="95" customFormat="1">
      <c r="B1109" s="94"/>
      <c r="C1109" s="94"/>
      <c r="D1109" s="94"/>
      <c r="E1109" s="94"/>
      <c r="F1109" s="94"/>
      <c r="G1109" s="94"/>
      <c r="H1109" s="94"/>
      <c r="I1109" s="94"/>
      <c r="J1109" s="94"/>
      <c r="K1109" s="94"/>
      <c r="L1109" s="97"/>
      <c r="M1109" s="278"/>
    </row>
    <row r="1110" spans="2:13" s="95" customFormat="1">
      <c r="B1110" s="94"/>
      <c r="C1110" s="94"/>
      <c r="D1110" s="94"/>
      <c r="E1110" s="94"/>
      <c r="F1110" s="94"/>
      <c r="G1110" s="94"/>
      <c r="H1110" s="94"/>
      <c r="I1110" s="94"/>
      <c r="J1110" s="94"/>
      <c r="K1110" s="94"/>
      <c r="L1110" s="97"/>
      <c r="M1110" s="278"/>
    </row>
    <row r="1111" spans="2:13" s="95" customFormat="1">
      <c r="B1111" s="94"/>
      <c r="C1111" s="94"/>
      <c r="D1111" s="94"/>
      <c r="E1111" s="94"/>
      <c r="F1111" s="94"/>
      <c r="G1111" s="94"/>
      <c r="H1111" s="94"/>
      <c r="I1111" s="94"/>
      <c r="J1111" s="94"/>
      <c r="K1111" s="94"/>
      <c r="L1111" s="97"/>
      <c r="M1111" s="278"/>
    </row>
    <row r="1112" spans="2:13" s="95" customFormat="1">
      <c r="B1112" s="94"/>
      <c r="C1112" s="94"/>
      <c r="D1112" s="94"/>
      <c r="E1112" s="94"/>
      <c r="F1112" s="94"/>
      <c r="G1112" s="94"/>
      <c r="H1112" s="94"/>
      <c r="I1112" s="94"/>
      <c r="J1112" s="94"/>
      <c r="K1112" s="94"/>
      <c r="L1112" s="97"/>
      <c r="M1112" s="278"/>
    </row>
    <row r="1113" spans="2:13" s="95" customFormat="1">
      <c r="B1113" s="94"/>
      <c r="C1113" s="94"/>
      <c r="D1113" s="94"/>
      <c r="E1113" s="94"/>
      <c r="F1113" s="94"/>
      <c r="G1113" s="94"/>
      <c r="H1113" s="94"/>
      <c r="I1113" s="94"/>
      <c r="J1113" s="94"/>
      <c r="K1113" s="94"/>
      <c r="L1113" s="97"/>
      <c r="M1113" s="278"/>
    </row>
    <row r="1114" spans="2:13" s="95" customFormat="1">
      <c r="B1114" s="94"/>
      <c r="C1114" s="94"/>
      <c r="D1114" s="94"/>
      <c r="E1114" s="94"/>
      <c r="F1114" s="94"/>
      <c r="G1114" s="94"/>
      <c r="H1114" s="94"/>
      <c r="I1114" s="94"/>
      <c r="J1114" s="94"/>
      <c r="K1114" s="94"/>
      <c r="L1114" s="97"/>
      <c r="M1114" s="278"/>
    </row>
    <row r="1115" spans="2:13" s="95" customFormat="1">
      <c r="B1115" s="94"/>
      <c r="C1115" s="94"/>
      <c r="D1115" s="94"/>
      <c r="E1115" s="94"/>
      <c r="F1115" s="94"/>
      <c r="G1115" s="94"/>
      <c r="H1115" s="94"/>
      <c r="I1115" s="94"/>
      <c r="J1115" s="94"/>
      <c r="K1115" s="94"/>
      <c r="L1115" s="97"/>
      <c r="M1115" s="278"/>
    </row>
    <row r="1116" spans="2:13" s="95" customFormat="1">
      <c r="B1116" s="94"/>
      <c r="C1116" s="94"/>
      <c r="D1116" s="94"/>
      <c r="E1116" s="94"/>
      <c r="F1116" s="94"/>
      <c r="G1116" s="94"/>
      <c r="H1116" s="94"/>
      <c r="I1116" s="94"/>
      <c r="J1116" s="94"/>
      <c r="K1116" s="94"/>
      <c r="L1116" s="97"/>
      <c r="M1116" s="278"/>
    </row>
    <row r="1117" spans="2:13" s="95" customFormat="1">
      <c r="B1117" s="94"/>
      <c r="C1117" s="94"/>
      <c r="D1117" s="94"/>
      <c r="E1117" s="94"/>
      <c r="F1117" s="94"/>
      <c r="G1117" s="94"/>
      <c r="H1117" s="94"/>
      <c r="I1117" s="94"/>
      <c r="J1117" s="94"/>
      <c r="K1117" s="94"/>
      <c r="L1117" s="97"/>
      <c r="M1117" s="278"/>
    </row>
    <row r="1118" spans="2:13" s="95" customFormat="1">
      <c r="B1118" s="94"/>
      <c r="C1118" s="94"/>
      <c r="D1118" s="94"/>
      <c r="E1118" s="94"/>
      <c r="F1118" s="94"/>
      <c r="G1118" s="94"/>
      <c r="H1118" s="94"/>
      <c r="I1118" s="94"/>
      <c r="J1118" s="94"/>
      <c r="K1118" s="94"/>
      <c r="L1118" s="97"/>
      <c r="M1118" s="278"/>
    </row>
    <row r="1119" spans="2:13" s="95" customFormat="1">
      <c r="B1119" s="94"/>
      <c r="C1119" s="94"/>
      <c r="D1119" s="94"/>
      <c r="E1119" s="94"/>
      <c r="F1119" s="94"/>
      <c r="G1119" s="94"/>
      <c r="H1119" s="94"/>
      <c r="I1119" s="94"/>
      <c r="J1119" s="94"/>
      <c r="K1119" s="94"/>
      <c r="L1119" s="97"/>
      <c r="M1119" s="278"/>
    </row>
    <row r="1120" spans="2:13" s="95" customFormat="1">
      <c r="B1120" s="94"/>
      <c r="C1120" s="94"/>
      <c r="D1120" s="94"/>
      <c r="E1120" s="94"/>
      <c r="F1120" s="94"/>
      <c r="G1120" s="94"/>
      <c r="H1120" s="94"/>
      <c r="I1120" s="94"/>
      <c r="J1120" s="94"/>
      <c r="K1120" s="94"/>
      <c r="L1120" s="97"/>
      <c r="M1120" s="278"/>
    </row>
    <row r="1121" spans="2:13" s="95" customFormat="1">
      <c r="B1121" s="94"/>
      <c r="C1121" s="94"/>
      <c r="D1121" s="94"/>
      <c r="E1121" s="94"/>
      <c r="F1121" s="94"/>
      <c r="G1121" s="94"/>
      <c r="H1121" s="94"/>
      <c r="I1121" s="94"/>
      <c r="J1121" s="94"/>
      <c r="K1121" s="94"/>
      <c r="L1121" s="97"/>
      <c r="M1121" s="278"/>
    </row>
    <row r="1122" spans="2:13" s="95" customFormat="1">
      <c r="B1122" s="94"/>
      <c r="C1122" s="94"/>
      <c r="D1122" s="94"/>
      <c r="E1122" s="94"/>
      <c r="F1122" s="94"/>
      <c r="G1122" s="94"/>
      <c r="H1122" s="94"/>
      <c r="I1122" s="94"/>
      <c r="J1122" s="94"/>
      <c r="K1122" s="94"/>
      <c r="L1122" s="97"/>
      <c r="M1122" s="278"/>
    </row>
    <row r="1123" spans="2:13" s="95" customFormat="1">
      <c r="B1123" s="94"/>
      <c r="C1123" s="94"/>
      <c r="D1123" s="94"/>
      <c r="E1123" s="94"/>
      <c r="F1123" s="94"/>
      <c r="G1123" s="94"/>
      <c r="H1123" s="94"/>
      <c r="I1123" s="94"/>
      <c r="J1123" s="94"/>
      <c r="K1123" s="94"/>
      <c r="L1123" s="97"/>
      <c r="M1123" s="278"/>
    </row>
    <row r="1124" spans="2:13" s="95" customFormat="1">
      <c r="B1124" s="94"/>
      <c r="C1124" s="94"/>
      <c r="D1124" s="94"/>
      <c r="E1124" s="94"/>
      <c r="F1124" s="94"/>
      <c r="G1124" s="94"/>
      <c r="H1124" s="94"/>
      <c r="I1124" s="94"/>
      <c r="J1124" s="94"/>
      <c r="K1124" s="94"/>
      <c r="L1124" s="97"/>
      <c r="M1124" s="278"/>
    </row>
    <row r="1125" spans="2:13" s="95" customFormat="1">
      <c r="B1125" s="94"/>
      <c r="C1125" s="94"/>
      <c r="D1125" s="94"/>
      <c r="E1125" s="94"/>
      <c r="F1125" s="94"/>
      <c r="G1125" s="94"/>
      <c r="H1125" s="94"/>
      <c r="I1125" s="94"/>
      <c r="J1125" s="94"/>
      <c r="K1125" s="94"/>
      <c r="L1125" s="97"/>
      <c r="M1125" s="278"/>
    </row>
    <row r="1126" spans="2:13" s="95" customFormat="1">
      <c r="B1126" s="94"/>
      <c r="C1126" s="94"/>
      <c r="D1126" s="94"/>
      <c r="E1126" s="94"/>
      <c r="F1126" s="94"/>
      <c r="G1126" s="94"/>
      <c r="H1126" s="94"/>
      <c r="I1126" s="94"/>
      <c r="J1126" s="94"/>
      <c r="K1126" s="94"/>
      <c r="L1126" s="97"/>
      <c r="M1126" s="278"/>
    </row>
    <row r="1127" spans="2:13" s="95" customFormat="1">
      <c r="B1127" s="94"/>
      <c r="C1127" s="94"/>
      <c r="D1127" s="94"/>
      <c r="E1127" s="94"/>
      <c r="F1127" s="94"/>
      <c r="G1127" s="94"/>
      <c r="H1127" s="94"/>
      <c r="I1127" s="94"/>
      <c r="J1127" s="94"/>
      <c r="K1127" s="94"/>
      <c r="L1127" s="97"/>
      <c r="M1127" s="278"/>
    </row>
    <row r="1128" spans="2:13" s="95" customFormat="1">
      <c r="B1128" s="94"/>
      <c r="C1128" s="94"/>
      <c r="D1128" s="94"/>
      <c r="E1128" s="94"/>
      <c r="F1128" s="94"/>
      <c r="G1128" s="94"/>
      <c r="H1128" s="94"/>
      <c r="I1128" s="94"/>
      <c r="J1128" s="94"/>
      <c r="K1128" s="94"/>
      <c r="L1128" s="97"/>
      <c r="M1128" s="278"/>
    </row>
    <row r="1129" spans="2:13" s="95" customFormat="1">
      <c r="B1129" s="94"/>
      <c r="C1129" s="94"/>
      <c r="D1129" s="94"/>
      <c r="E1129" s="94"/>
      <c r="F1129" s="94"/>
      <c r="G1129" s="94"/>
      <c r="H1129" s="94"/>
      <c r="I1129" s="94"/>
      <c r="J1129" s="94"/>
      <c r="K1129" s="94"/>
      <c r="L1129" s="97"/>
      <c r="M1129" s="278"/>
    </row>
    <row r="1130" spans="2:13" s="95" customFormat="1">
      <c r="B1130" s="94"/>
      <c r="C1130" s="94"/>
      <c r="D1130" s="94"/>
      <c r="E1130" s="94"/>
      <c r="F1130" s="94"/>
      <c r="G1130" s="94"/>
      <c r="H1130" s="94"/>
      <c r="I1130" s="94"/>
      <c r="J1130" s="94"/>
      <c r="K1130" s="94"/>
      <c r="L1130" s="97"/>
      <c r="M1130" s="278"/>
    </row>
    <row r="1131" spans="2:13" s="95" customFormat="1">
      <c r="B1131" s="94"/>
      <c r="C1131" s="94"/>
      <c r="D1131" s="94"/>
      <c r="E1131" s="94"/>
      <c r="F1131" s="94"/>
      <c r="G1131" s="94"/>
      <c r="H1131" s="94"/>
      <c r="I1131" s="94"/>
      <c r="J1131" s="94"/>
      <c r="K1131" s="94"/>
      <c r="L1131" s="97"/>
      <c r="M1131" s="278"/>
    </row>
    <row r="1132" spans="2:13" s="95" customFormat="1">
      <c r="B1132" s="94"/>
      <c r="C1132" s="94"/>
      <c r="D1132" s="94"/>
      <c r="E1132" s="94"/>
      <c r="F1132" s="94"/>
      <c r="G1132" s="94"/>
      <c r="H1132" s="94"/>
      <c r="I1132" s="94"/>
      <c r="J1132" s="94"/>
      <c r="K1132" s="94"/>
      <c r="L1132" s="97"/>
      <c r="M1132" s="278"/>
    </row>
    <row r="1133" spans="2:13" s="95" customFormat="1">
      <c r="B1133" s="94"/>
      <c r="C1133" s="94"/>
      <c r="D1133" s="94"/>
      <c r="E1133" s="94"/>
      <c r="F1133" s="94"/>
      <c r="G1133" s="94"/>
      <c r="H1133" s="94"/>
      <c r="I1133" s="94"/>
      <c r="J1133" s="94"/>
      <c r="K1133" s="94"/>
      <c r="L1133" s="97"/>
      <c r="M1133" s="278"/>
    </row>
    <row r="1134" spans="2:13" s="95" customFormat="1">
      <c r="B1134" s="94"/>
      <c r="C1134" s="94"/>
      <c r="D1134" s="94"/>
      <c r="E1134" s="94"/>
      <c r="F1134" s="94"/>
      <c r="G1134" s="94"/>
      <c r="H1134" s="94"/>
      <c r="I1134" s="94"/>
      <c r="J1134" s="94"/>
      <c r="K1134" s="94"/>
      <c r="L1134" s="97"/>
      <c r="M1134" s="278"/>
    </row>
    <row r="1135" spans="2:13" s="95" customFormat="1">
      <c r="B1135" s="94"/>
      <c r="C1135" s="94"/>
      <c r="D1135" s="94"/>
      <c r="E1135" s="94"/>
      <c r="F1135" s="94"/>
      <c r="G1135" s="94"/>
      <c r="H1135" s="94"/>
      <c r="I1135" s="94"/>
      <c r="J1135" s="94"/>
      <c r="K1135" s="94"/>
      <c r="L1135" s="97"/>
      <c r="M1135" s="278"/>
    </row>
    <row r="1136" spans="2:13" s="95" customFormat="1">
      <c r="B1136" s="94"/>
      <c r="C1136" s="94"/>
      <c r="D1136" s="94"/>
      <c r="E1136" s="94"/>
      <c r="F1136" s="94"/>
      <c r="G1136" s="94"/>
      <c r="H1136" s="94"/>
      <c r="I1136" s="94"/>
      <c r="J1136" s="94"/>
      <c r="K1136" s="94"/>
      <c r="L1136" s="97"/>
      <c r="M1136" s="278"/>
    </row>
    <row r="1137" spans="2:13" s="95" customFormat="1">
      <c r="B1137" s="94"/>
      <c r="C1137" s="94"/>
      <c r="D1137" s="94"/>
      <c r="E1137" s="94"/>
      <c r="F1137" s="94"/>
      <c r="G1137" s="94"/>
      <c r="H1137" s="94"/>
      <c r="I1137" s="94"/>
      <c r="J1137" s="94"/>
      <c r="K1137" s="94"/>
      <c r="L1137" s="97"/>
      <c r="M1137" s="278"/>
    </row>
    <row r="1138" spans="2:13" s="95" customFormat="1">
      <c r="B1138" s="94"/>
      <c r="C1138" s="94"/>
      <c r="D1138" s="94"/>
      <c r="E1138" s="94"/>
      <c r="F1138" s="94"/>
      <c r="G1138" s="94"/>
      <c r="H1138" s="94"/>
      <c r="I1138" s="94"/>
      <c r="J1138" s="94"/>
      <c r="K1138" s="94"/>
      <c r="L1138" s="97"/>
      <c r="M1138" s="278"/>
    </row>
    <row r="1139" spans="2:13" s="95" customFormat="1">
      <c r="B1139" s="94"/>
      <c r="C1139" s="94"/>
      <c r="D1139" s="94"/>
      <c r="E1139" s="94"/>
      <c r="F1139" s="94"/>
      <c r="G1139" s="94"/>
      <c r="H1139" s="94"/>
      <c r="I1139" s="94"/>
      <c r="J1139" s="94"/>
      <c r="K1139" s="94"/>
      <c r="L1139" s="97"/>
      <c r="M1139" s="278"/>
    </row>
    <row r="1140" spans="2:13" s="95" customFormat="1">
      <c r="B1140" s="94"/>
      <c r="C1140" s="94"/>
      <c r="D1140" s="94"/>
      <c r="E1140" s="94"/>
      <c r="F1140" s="94"/>
      <c r="G1140" s="94"/>
      <c r="H1140" s="94"/>
      <c r="I1140" s="94"/>
      <c r="J1140" s="94"/>
      <c r="K1140" s="94"/>
      <c r="L1140" s="97"/>
      <c r="M1140" s="278"/>
    </row>
    <row r="1141" spans="2:13" s="95" customFormat="1">
      <c r="B1141" s="94"/>
      <c r="C1141" s="94"/>
      <c r="D1141" s="94"/>
      <c r="E1141" s="94"/>
      <c r="F1141" s="94"/>
      <c r="G1141" s="94"/>
      <c r="H1141" s="94"/>
      <c r="I1141" s="94"/>
      <c r="J1141" s="94"/>
      <c r="K1141" s="94"/>
      <c r="L1141" s="97"/>
      <c r="M1141" s="278"/>
    </row>
    <row r="1142" spans="2:13" s="95" customFormat="1">
      <c r="B1142" s="94"/>
      <c r="C1142" s="94"/>
      <c r="D1142" s="94"/>
      <c r="E1142" s="94"/>
      <c r="F1142" s="94"/>
      <c r="G1142" s="94"/>
      <c r="H1142" s="94"/>
      <c r="I1142" s="94"/>
      <c r="J1142" s="94"/>
      <c r="K1142" s="94"/>
      <c r="L1142" s="97"/>
      <c r="M1142" s="278"/>
    </row>
    <row r="1143" spans="2:13" s="95" customFormat="1">
      <c r="B1143" s="94"/>
      <c r="C1143" s="94"/>
      <c r="D1143" s="94"/>
      <c r="E1143" s="94"/>
      <c r="F1143" s="94"/>
      <c r="G1143" s="94"/>
      <c r="H1143" s="94"/>
      <c r="I1143" s="94"/>
      <c r="J1143" s="94"/>
      <c r="K1143" s="94"/>
      <c r="L1143" s="97"/>
      <c r="M1143" s="278"/>
    </row>
    <row r="1144" spans="2:13" s="95" customFormat="1">
      <c r="B1144" s="94"/>
      <c r="C1144" s="94"/>
      <c r="D1144" s="94"/>
      <c r="E1144" s="94"/>
      <c r="F1144" s="94"/>
      <c r="G1144" s="94"/>
      <c r="H1144" s="94"/>
      <c r="I1144" s="94"/>
      <c r="J1144" s="94"/>
      <c r="K1144" s="94"/>
      <c r="L1144" s="97"/>
      <c r="M1144" s="278"/>
    </row>
    <row r="1145" spans="2:13" s="95" customFormat="1">
      <c r="B1145" s="94"/>
      <c r="C1145" s="94"/>
      <c r="D1145" s="94"/>
      <c r="E1145" s="94"/>
      <c r="F1145" s="94"/>
      <c r="G1145" s="94"/>
      <c r="H1145" s="94"/>
      <c r="I1145" s="94"/>
      <c r="J1145" s="94"/>
      <c r="K1145" s="94"/>
      <c r="L1145" s="97"/>
      <c r="M1145" s="278"/>
    </row>
    <row r="1146" spans="2:13" s="95" customFormat="1">
      <c r="B1146" s="94"/>
      <c r="C1146" s="94"/>
      <c r="D1146" s="94"/>
      <c r="E1146" s="94"/>
      <c r="F1146" s="94"/>
      <c r="G1146" s="94"/>
      <c r="H1146" s="94"/>
      <c r="I1146" s="94"/>
      <c r="J1146" s="94"/>
      <c r="K1146" s="94"/>
      <c r="L1146" s="97"/>
      <c r="M1146" s="278"/>
    </row>
    <row r="1147" spans="2:13" s="95" customFormat="1">
      <c r="B1147" s="94"/>
      <c r="C1147" s="94"/>
      <c r="D1147" s="94"/>
      <c r="E1147" s="94"/>
      <c r="F1147" s="94"/>
      <c r="G1147" s="94"/>
      <c r="H1147" s="94"/>
      <c r="I1147" s="94"/>
      <c r="J1147" s="94"/>
      <c r="K1147" s="94"/>
      <c r="L1147" s="97"/>
      <c r="M1147" s="278"/>
    </row>
    <row r="1148" spans="2:13" s="95" customFormat="1">
      <c r="B1148" s="94"/>
      <c r="C1148" s="94"/>
      <c r="D1148" s="94"/>
      <c r="E1148" s="94"/>
      <c r="F1148" s="94"/>
      <c r="G1148" s="94"/>
      <c r="H1148" s="94"/>
      <c r="I1148" s="94"/>
      <c r="J1148" s="94"/>
      <c r="K1148" s="94"/>
      <c r="L1148" s="97"/>
      <c r="M1148" s="278"/>
    </row>
    <row r="1149" spans="2:13" s="95" customFormat="1">
      <c r="B1149" s="94"/>
      <c r="C1149" s="94"/>
      <c r="D1149" s="94"/>
      <c r="E1149" s="94"/>
      <c r="F1149" s="94"/>
      <c r="G1149" s="94"/>
      <c r="H1149" s="94"/>
      <c r="I1149" s="94"/>
      <c r="J1149" s="94"/>
      <c r="K1149" s="94"/>
      <c r="L1149" s="97"/>
      <c r="M1149" s="278"/>
    </row>
    <row r="1150" spans="2:13" s="95" customFormat="1">
      <c r="B1150" s="94"/>
      <c r="C1150" s="94"/>
      <c r="D1150" s="94"/>
      <c r="E1150" s="94"/>
      <c r="F1150" s="94"/>
      <c r="G1150" s="94"/>
      <c r="H1150" s="94"/>
      <c r="I1150" s="94"/>
      <c r="J1150" s="94"/>
      <c r="K1150" s="94"/>
      <c r="L1150" s="97"/>
      <c r="M1150" s="278"/>
    </row>
    <row r="1151" spans="2:13" s="95" customFormat="1">
      <c r="B1151" s="94"/>
      <c r="C1151" s="94"/>
      <c r="D1151" s="94"/>
      <c r="E1151" s="94"/>
      <c r="F1151" s="94"/>
      <c r="G1151" s="94"/>
      <c r="H1151" s="94"/>
      <c r="I1151" s="94"/>
      <c r="J1151" s="94"/>
      <c r="K1151" s="94"/>
      <c r="L1151" s="97"/>
      <c r="M1151" s="278"/>
    </row>
    <row r="1152" spans="2:13" s="95" customFormat="1">
      <c r="B1152" s="94"/>
      <c r="C1152" s="94"/>
      <c r="D1152" s="94"/>
      <c r="E1152" s="94"/>
      <c r="F1152" s="94"/>
      <c r="G1152" s="94"/>
      <c r="H1152" s="94"/>
      <c r="I1152" s="94"/>
      <c r="J1152" s="94"/>
      <c r="K1152" s="94"/>
      <c r="L1152" s="97"/>
      <c r="M1152" s="278"/>
    </row>
    <row r="1153" spans="2:13" s="95" customFormat="1">
      <c r="B1153" s="94"/>
      <c r="C1153" s="94"/>
      <c r="D1153" s="94"/>
      <c r="E1153" s="94"/>
      <c r="F1153" s="94"/>
      <c r="G1153" s="94"/>
      <c r="H1153" s="94"/>
      <c r="I1153" s="94"/>
      <c r="J1153" s="94"/>
      <c r="K1153" s="94"/>
      <c r="L1153" s="97"/>
      <c r="M1153" s="278"/>
    </row>
    <row r="1154" spans="2:13" s="95" customFormat="1">
      <c r="B1154" s="94"/>
      <c r="C1154" s="94"/>
      <c r="D1154" s="94"/>
      <c r="E1154" s="94"/>
      <c r="F1154" s="94"/>
      <c r="G1154" s="94"/>
      <c r="H1154" s="94"/>
      <c r="I1154" s="94"/>
      <c r="J1154" s="94"/>
      <c r="K1154" s="94"/>
      <c r="L1154" s="97"/>
      <c r="M1154" s="278"/>
    </row>
    <row r="1155" spans="2:13" s="95" customFormat="1">
      <c r="B1155" s="94"/>
      <c r="C1155" s="94"/>
      <c r="D1155" s="94"/>
      <c r="E1155" s="94"/>
      <c r="F1155" s="94"/>
      <c r="G1155" s="94"/>
      <c r="H1155" s="94"/>
      <c r="I1155" s="94"/>
      <c r="J1155" s="94"/>
      <c r="K1155" s="94"/>
      <c r="L1155" s="97"/>
      <c r="M1155" s="278"/>
    </row>
    <row r="1156" spans="2:13" s="95" customFormat="1">
      <c r="B1156" s="94"/>
      <c r="C1156" s="94"/>
      <c r="D1156" s="94"/>
      <c r="E1156" s="94"/>
      <c r="F1156" s="94"/>
      <c r="G1156" s="94"/>
      <c r="H1156" s="94"/>
      <c r="I1156" s="94"/>
      <c r="J1156" s="94"/>
      <c r="K1156" s="94"/>
      <c r="L1156" s="97"/>
      <c r="M1156" s="278"/>
    </row>
    <row r="1157" spans="2:13" s="95" customFormat="1">
      <c r="B1157" s="94"/>
      <c r="C1157" s="94"/>
      <c r="D1157" s="94"/>
      <c r="E1157" s="94"/>
      <c r="F1157" s="94"/>
      <c r="G1157" s="94"/>
      <c r="H1157" s="94"/>
      <c r="I1157" s="94"/>
      <c r="J1157" s="94"/>
      <c r="K1157" s="94"/>
      <c r="L1157" s="97"/>
      <c r="M1157" s="278"/>
    </row>
    <row r="1158" spans="2:13" s="95" customFormat="1">
      <c r="B1158" s="94"/>
      <c r="C1158" s="94"/>
      <c r="D1158" s="94"/>
      <c r="E1158" s="94"/>
      <c r="F1158" s="94"/>
      <c r="G1158" s="94"/>
      <c r="H1158" s="94"/>
      <c r="I1158" s="94"/>
      <c r="J1158" s="94"/>
      <c r="K1158" s="94"/>
      <c r="L1158" s="97"/>
      <c r="M1158" s="278"/>
    </row>
    <row r="1159" spans="2:13" s="95" customFormat="1">
      <c r="B1159" s="94"/>
      <c r="C1159" s="94"/>
      <c r="D1159" s="94"/>
      <c r="E1159" s="94"/>
      <c r="F1159" s="94"/>
      <c r="G1159" s="94"/>
      <c r="H1159" s="94"/>
      <c r="I1159" s="94"/>
      <c r="J1159" s="94"/>
      <c r="K1159" s="94"/>
      <c r="L1159" s="97"/>
      <c r="M1159" s="278"/>
    </row>
    <row r="1160" spans="2:13" s="95" customFormat="1">
      <c r="B1160" s="94"/>
      <c r="C1160" s="94"/>
      <c r="D1160" s="94"/>
      <c r="E1160" s="94"/>
      <c r="F1160" s="94"/>
      <c r="G1160" s="94"/>
      <c r="H1160" s="94"/>
      <c r="I1160" s="94"/>
      <c r="J1160" s="94"/>
      <c r="K1160" s="94"/>
      <c r="L1160" s="97"/>
      <c r="M1160" s="278"/>
    </row>
    <row r="1161" spans="2:13" s="95" customFormat="1">
      <c r="B1161" s="94"/>
      <c r="C1161" s="94"/>
      <c r="D1161" s="94"/>
      <c r="E1161" s="94"/>
      <c r="F1161" s="94"/>
      <c r="G1161" s="94"/>
      <c r="H1161" s="94"/>
      <c r="I1161" s="94"/>
      <c r="J1161" s="94"/>
      <c r="K1161" s="94"/>
      <c r="L1161" s="97"/>
      <c r="M1161" s="278"/>
    </row>
    <row r="1162" spans="2:13" s="95" customFormat="1">
      <c r="B1162" s="94"/>
      <c r="C1162" s="94"/>
      <c r="D1162" s="94"/>
      <c r="E1162" s="94"/>
      <c r="F1162" s="94"/>
      <c r="G1162" s="94"/>
      <c r="H1162" s="94"/>
      <c r="I1162" s="94"/>
      <c r="J1162" s="94"/>
      <c r="K1162" s="94"/>
      <c r="L1162" s="97"/>
      <c r="M1162" s="278"/>
    </row>
    <row r="1163" spans="2:13" s="95" customFormat="1">
      <c r="B1163" s="94"/>
      <c r="C1163" s="94"/>
      <c r="D1163" s="94"/>
      <c r="E1163" s="94"/>
      <c r="F1163" s="94"/>
      <c r="G1163" s="94"/>
      <c r="H1163" s="94"/>
      <c r="I1163" s="94"/>
      <c r="J1163" s="94"/>
      <c r="K1163" s="94"/>
      <c r="L1163" s="97"/>
      <c r="M1163" s="278"/>
    </row>
    <row r="1164" spans="2:13" s="95" customFormat="1">
      <c r="B1164" s="94"/>
      <c r="C1164" s="94"/>
      <c r="D1164" s="94"/>
      <c r="E1164" s="94"/>
      <c r="F1164" s="94"/>
      <c r="G1164" s="94"/>
      <c r="H1164" s="94"/>
      <c r="I1164" s="94"/>
      <c r="J1164" s="94"/>
      <c r="K1164" s="94"/>
      <c r="L1164" s="97"/>
      <c r="M1164" s="278"/>
    </row>
    <row r="1165" spans="2:13" s="95" customFormat="1">
      <c r="B1165" s="94"/>
      <c r="C1165" s="94"/>
      <c r="D1165" s="94"/>
      <c r="E1165" s="94"/>
      <c r="F1165" s="94"/>
      <c r="G1165" s="94"/>
      <c r="H1165" s="94"/>
      <c r="I1165" s="94"/>
      <c r="J1165" s="94"/>
      <c r="K1165" s="94"/>
      <c r="L1165" s="97"/>
      <c r="M1165" s="278"/>
    </row>
    <row r="1166" spans="2:13" s="95" customFormat="1">
      <c r="B1166" s="94"/>
      <c r="C1166" s="94"/>
      <c r="D1166" s="94"/>
      <c r="E1166" s="94"/>
      <c r="F1166" s="94"/>
      <c r="G1166" s="94"/>
      <c r="H1166" s="94"/>
      <c r="I1166" s="94"/>
      <c r="J1166" s="94"/>
      <c r="K1166" s="94"/>
      <c r="L1166" s="97"/>
      <c r="M1166" s="278"/>
    </row>
    <row r="1167" spans="2:13" s="95" customFormat="1">
      <c r="B1167" s="94"/>
      <c r="C1167" s="94"/>
      <c r="D1167" s="94"/>
      <c r="E1167" s="94"/>
      <c r="F1167" s="94"/>
      <c r="G1167" s="94"/>
      <c r="H1167" s="94"/>
      <c r="I1167" s="94"/>
      <c r="J1167" s="94"/>
      <c r="K1167" s="94"/>
      <c r="L1167" s="97"/>
      <c r="M1167" s="278"/>
    </row>
    <row r="1168" spans="2:13" s="95" customFormat="1">
      <c r="B1168" s="94"/>
      <c r="C1168" s="94"/>
      <c r="D1168" s="94"/>
      <c r="E1168" s="94"/>
      <c r="F1168" s="94"/>
      <c r="G1168" s="94"/>
      <c r="H1168" s="94"/>
      <c r="I1168" s="94"/>
      <c r="J1168" s="94"/>
      <c r="K1168" s="94"/>
      <c r="L1168" s="97"/>
      <c r="M1168" s="278"/>
    </row>
    <row r="1169" spans="2:13" s="95" customFormat="1">
      <c r="B1169" s="94"/>
      <c r="C1169" s="94"/>
      <c r="D1169" s="94"/>
      <c r="E1169" s="94"/>
      <c r="F1169" s="94"/>
      <c r="G1169" s="94"/>
      <c r="H1169" s="94"/>
      <c r="I1169" s="94"/>
      <c r="J1169" s="94"/>
      <c r="K1169" s="94"/>
      <c r="L1169" s="97"/>
      <c r="M1169" s="278"/>
    </row>
    <row r="1170" spans="2:13" s="95" customFormat="1">
      <c r="B1170" s="94"/>
      <c r="C1170" s="94"/>
      <c r="D1170" s="94"/>
      <c r="E1170" s="94"/>
      <c r="F1170" s="94"/>
      <c r="G1170" s="94"/>
      <c r="H1170" s="94"/>
      <c r="I1170" s="94"/>
      <c r="J1170" s="94"/>
      <c r="K1170" s="94"/>
      <c r="L1170" s="97"/>
      <c r="M1170" s="278"/>
    </row>
    <row r="1171" spans="2:13" s="95" customFormat="1">
      <c r="B1171" s="94"/>
      <c r="C1171" s="94"/>
      <c r="D1171" s="94"/>
      <c r="E1171" s="94"/>
      <c r="F1171" s="94"/>
      <c r="G1171" s="94"/>
      <c r="H1171" s="94"/>
      <c r="I1171" s="94"/>
      <c r="J1171" s="94"/>
      <c r="K1171" s="94"/>
      <c r="L1171" s="97"/>
      <c r="M1171" s="278"/>
    </row>
    <row r="1172" spans="2:13" s="95" customFormat="1">
      <c r="B1172" s="94"/>
      <c r="C1172" s="94"/>
      <c r="D1172" s="94"/>
      <c r="E1172" s="94"/>
      <c r="F1172" s="94"/>
      <c r="G1172" s="94"/>
      <c r="H1172" s="94"/>
      <c r="I1172" s="94"/>
      <c r="J1172" s="94"/>
      <c r="K1172" s="94"/>
      <c r="L1172" s="97"/>
      <c r="M1172" s="278"/>
    </row>
    <row r="1173" spans="2:13" s="95" customFormat="1">
      <c r="B1173" s="94"/>
      <c r="C1173" s="94"/>
      <c r="D1173" s="94"/>
      <c r="E1173" s="94"/>
      <c r="F1173" s="94"/>
      <c r="G1173" s="94"/>
      <c r="H1173" s="94"/>
      <c r="I1173" s="94"/>
      <c r="J1173" s="94"/>
      <c r="K1173" s="94"/>
      <c r="L1173" s="97"/>
      <c r="M1173" s="278"/>
    </row>
    <row r="1174" spans="2:13" s="95" customFormat="1">
      <c r="B1174" s="94"/>
      <c r="C1174" s="94"/>
      <c r="D1174" s="94"/>
      <c r="E1174" s="94"/>
      <c r="F1174" s="94"/>
      <c r="G1174" s="94"/>
      <c r="H1174" s="94"/>
      <c r="I1174" s="94"/>
      <c r="J1174" s="94"/>
      <c r="K1174" s="94"/>
      <c r="L1174" s="97"/>
      <c r="M1174" s="278"/>
    </row>
    <row r="1175" spans="2:13" s="95" customFormat="1">
      <c r="B1175" s="94"/>
      <c r="C1175" s="94"/>
      <c r="D1175" s="94"/>
      <c r="E1175" s="94"/>
      <c r="F1175" s="94"/>
      <c r="G1175" s="94"/>
      <c r="H1175" s="94"/>
      <c r="I1175" s="94"/>
      <c r="J1175" s="94"/>
      <c r="K1175" s="94"/>
      <c r="L1175" s="97"/>
      <c r="M1175" s="278"/>
    </row>
    <row r="1176" spans="2:13" s="95" customFormat="1">
      <c r="B1176" s="94"/>
      <c r="C1176" s="94"/>
      <c r="D1176" s="94"/>
      <c r="E1176" s="94"/>
      <c r="F1176" s="94"/>
      <c r="G1176" s="94"/>
      <c r="H1176" s="94"/>
      <c r="I1176" s="94"/>
      <c r="J1176" s="94"/>
      <c r="K1176" s="94"/>
      <c r="L1176" s="97"/>
      <c r="M1176" s="278"/>
    </row>
    <row r="1177" spans="2:13" s="95" customFormat="1">
      <c r="B1177" s="94"/>
      <c r="C1177" s="94"/>
      <c r="D1177" s="94"/>
      <c r="E1177" s="94"/>
      <c r="F1177" s="94"/>
      <c r="G1177" s="94"/>
      <c r="H1177" s="94"/>
      <c r="I1177" s="94"/>
      <c r="J1177" s="94"/>
      <c r="K1177" s="94"/>
      <c r="L1177" s="97"/>
      <c r="M1177" s="278"/>
    </row>
    <row r="1178" spans="2:13" s="95" customFormat="1">
      <c r="B1178" s="94"/>
      <c r="C1178" s="94"/>
      <c r="D1178" s="94"/>
      <c r="E1178" s="94"/>
      <c r="F1178" s="94"/>
      <c r="G1178" s="94"/>
      <c r="H1178" s="94"/>
      <c r="I1178" s="94"/>
      <c r="J1178" s="94"/>
      <c r="K1178" s="94"/>
      <c r="L1178" s="97"/>
      <c r="M1178" s="278"/>
    </row>
    <row r="1179" spans="2:13" s="95" customFormat="1">
      <c r="B1179" s="94"/>
      <c r="C1179" s="94"/>
      <c r="D1179" s="94"/>
      <c r="E1179" s="94"/>
      <c r="F1179" s="94"/>
      <c r="G1179" s="94"/>
      <c r="H1179" s="94"/>
      <c r="I1179" s="94"/>
      <c r="J1179" s="94"/>
      <c r="K1179" s="94"/>
      <c r="L1179" s="97"/>
      <c r="M1179" s="278"/>
    </row>
    <row r="1180" spans="2:13" s="95" customFormat="1">
      <c r="B1180" s="94"/>
      <c r="C1180" s="94"/>
      <c r="D1180" s="94"/>
      <c r="E1180" s="94"/>
      <c r="F1180" s="94"/>
      <c r="G1180" s="94"/>
      <c r="H1180" s="94"/>
      <c r="I1180" s="94"/>
      <c r="J1180" s="94"/>
      <c r="K1180" s="94"/>
      <c r="L1180" s="97"/>
      <c r="M1180" s="278"/>
    </row>
    <row r="1181" spans="2:13" s="95" customFormat="1">
      <c r="B1181" s="94"/>
      <c r="C1181" s="94"/>
      <c r="D1181" s="94"/>
      <c r="E1181" s="94"/>
      <c r="F1181" s="94"/>
      <c r="G1181" s="94"/>
      <c r="H1181" s="94"/>
      <c r="I1181" s="94"/>
      <c r="J1181" s="94"/>
      <c r="K1181" s="94"/>
      <c r="L1181" s="97"/>
      <c r="M1181" s="278"/>
    </row>
    <row r="1182" spans="2:13" s="95" customFormat="1">
      <c r="B1182" s="94"/>
      <c r="C1182" s="94"/>
      <c r="D1182" s="94"/>
      <c r="E1182" s="94"/>
      <c r="F1182" s="94"/>
      <c r="G1182" s="94"/>
      <c r="H1182" s="94"/>
      <c r="I1182" s="94"/>
      <c r="J1182" s="94"/>
      <c r="K1182" s="94"/>
      <c r="L1182" s="97"/>
      <c r="M1182" s="278"/>
    </row>
    <row r="1183" spans="2:13" s="95" customFormat="1">
      <c r="B1183" s="94"/>
      <c r="C1183" s="94"/>
      <c r="D1183" s="94"/>
      <c r="E1183" s="94"/>
      <c r="F1183" s="94"/>
      <c r="G1183" s="94"/>
      <c r="H1183" s="94"/>
      <c r="I1183" s="94"/>
      <c r="J1183" s="94"/>
      <c r="K1183" s="94"/>
      <c r="L1183" s="97"/>
      <c r="M1183" s="278"/>
    </row>
    <row r="1184" spans="2:13" s="95" customFormat="1">
      <c r="B1184" s="94"/>
      <c r="C1184" s="94"/>
      <c r="D1184" s="94"/>
      <c r="E1184" s="94"/>
      <c r="F1184" s="94"/>
      <c r="G1184" s="94"/>
      <c r="H1184" s="94"/>
      <c r="I1184" s="94"/>
      <c r="J1184" s="94"/>
      <c r="K1184" s="94"/>
      <c r="L1184" s="97"/>
      <c r="M1184" s="278"/>
    </row>
    <row r="1185" spans="2:13" s="95" customFormat="1">
      <c r="B1185" s="94"/>
      <c r="C1185" s="94"/>
      <c r="D1185" s="94"/>
      <c r="E1185" s="94"/>
      <c r="F1185" s="94"/>
      <c r="G1185" s="94"/>
      <c r="H1185" s="94"/>
      <c r="I1185" s="94"/>
      <c r="J1185" s="94"/>
      <c r="K1185" s="94"/>
      <c r="L1185" s="97"/>
      <c r="M1185" s="278"/>
    </row>
    <row r="1186" spans="2:13" s="95" customFormat="1">
      <c r="B1186" s="94"/>
      <c r="C1186" s="94"/>
      <c r="D1186" s="94"/>
      <c r="E1186" s="94"/>
      <c r="F1186" s="94"/>
      <c r="G1186" s="94"/>
      <c r="H1186" s="94"/>
      <c r="I1186" s="94"/>
      <c r="J1186" s="94"/>
      <c r="K1186" s="94"/>
      <c r="L1186" s="97"/>
      <c r="M1186" s="278"/>
    </row>
    <row r="1187" spans="2:13" s="95" customFormat="1">
      <c r="B1187" s="94"/>
      <c r="C1187" s="94"/>
      <c r="D1187" s="94"/>
      <c r="E1187" s="94"/>
      <c r="F1187" s="94"/>
      <c r="G1187" s="94"/>
      <c r="H1187" s="94"/>
      <c r="I1187" s="94"/>
      <c r="J1187" s="94"/>
      <c r="K1187" s="94"/>
      <c r="L1187" s="97"/>
      <c r="M1187" s="278"/>
    </row>
    <row r="1188" spans="2:13" s="95" customFormat="1">
      <c r="B1188" s="94"/>
      <c r="C1188" s="94"/>
      <c r="D1188" s="94"/>
      <c r="E1188" s="94"/>
      <c r="F1188" s="94"/>
      <c r="G1188" s="94"/>
      <c r="H1188" s="94"/>
      <c r="I1188" s="94"/>
      <c r="J1188" s="94"/>
      <c r="K1188" s="94"/>
      <c r="L1188" s="97"/>
      <c r="M1188" s="278"/>
    </row>
    <row r="1189" spans="2:13" s="95" customFormat="1">
      <c r="B1189" s="94"/>
      <c r="C1189" s="94"/>
      <c r="D1189" s="94"/>
      <c r="E1189" s="94"/>
      <c r="F1189" s="94"/>
      <c r="G1189" s="94"/>
      <c r="H1189" s="94"/>
      <c r="I1189" s="94"/>
      <c r="J1189" s="94"/>
      <c r="K1189" s="94"/>
      <c r="L1189" s="97"/>
      <c r="M1189" s="278"/>
    </row>
    <row r="1190" spans="2:13" s="95" customFormat="1">
      <c r="B1190" s="94"/>
      <c r="C1190" s="94"/>
      <c r="D1190" s="94"/>
      <c r="E1190" s="94"/>
      <c r="F1190" s="94"/>
      <c r="G1190" s="94"/>
      <c r="H1190" s="94"/>
      <c r="I1190" s="94"/>
      <c r="J1190" s="94"/>
      <c r="K1190" s="94"/>
      <c r="L1190" s="97"/>
      <c r="M1190" s="278"/>
    </row>
    <row r="1191" spans="2:13" s="95" customFormat="1">
      <c r="B1191" s="94"/>
      <c r="C1191" s="94"/>
      <c r="D1191" s="94"/>
      <c r="E1191" s="94"/>
      <c r="F1191" s="94"/>
      <c r="G1191" s="94"/>
      <c r="H1191" s="94"/>
      <c r="I1191" s="94"/>
      <c r="J1191" s="94"/>
      <c r="K1191" s="94"/>
      <c r="L1191" s="97"/>
      <c r="M1191" s="278"/>
    </row>
    <row r="1192" spans="2:13" s="95" customFormat="1">
      <c r="B1192" s="94"/>
      <c r="C1192" s="94"/>
      <c r="D1192" s="94"/>
      <c r="E1192" s="94"/>
      <c r="F1192" s="94"/>
      <c r="G1192" s="94"/>
      <c r="H1192" s="94"/>
      <c r="I1192" s="94"/>
      <c r="J1192" s="94"/>
      <c r="K1192" s="94"/>
      <c r="L1192" s="97"/>
      <c r="M1192" s="278"/>
    </row>
    <row r="1193" spans="2:13" s="95" customFormat="1">
      <c r="B1193" s="94"/>
      <c r="C1193" s="94"/>
      <c r="D1193" s="94"/>
      <c r="E1193" s="94"/>
      <c r="F1193" s="94"/>
      <c r="G1193" s="94"/>
      <c r="H1193" s="94"/>
      <c r="I1193" s="94"/>
      <c r="J1193" s="94"/>
      <c r="K1193" s="94"/>
      <c r="L1193" s="97"/>
      <c r="M1193" s="278"/>
    </row>
    <row r="1194" spans="2:13" s="95" customFormat="1">
      <c r="B1194" s="94"/>
      <c r="C1194" s="94"/>
      <c r="D1194" s="94"/>
      <c r="E1194" s="94"/>
      <c r="F1194" s="94"/>
      <c r="G1194" s="94"/>
      <c r="H1194" s="94"/>
      <c r="I1194" s="94"/>
      <c r="J1194" s="94"/>
      <c r="K1194" s="94"/>
      <c r="L1194" s="97"/>
      <c r="M1194" s="278"/>
    </row>
    <row r="1195" spans="2:13" s="95" customFormat="1">
      <c r="B1195" s="94"/>
      <c r="C1195" s="94"/>
      <c r="D1195" s="94"/>
      <c r="E1195" s="94"/>
      <c r="F1195" s="94"/>
      <c r="G1195" s="94"/>
      <c r="H1195" s="94"/>
      <c r="I1195" s="94"/>
      <c r="J1195" s="94"/>
      <c r="K1195" s="94"/>
      <c r="L1195" s="97"/>
      <c r="M1195" s="278"/>
    </row>
    <row r="1196" spans="2:13" s="95" customFormat="1">
      <c r="B1196" s="94"/>
      <c r="C1196" s="94"/>
      <c r="D1196" s="94"/>
      <c r="E1196" s="94"/>
      <c r="F1196" s="94"/>
      <c r="G1196" s="94"/>
      <c r="H1196" s="94"/>
      <c r="I1196" s="94"/>
      <c r="J1196" s="94"/>
      <c r="K1196" s="94"/>
      <c r="L1196" s="97"/>
      <c r="M1196" s="278"/>
    </row>
    <row r="1197" spans="2:13" s="95" customFormat="1">
      <c r="B1197" s="94"/>
      <c r="C1197" s="94"/>
      <c r="D1197" s="94"/>
      <c r="E1197" s="94"/>
      <c r="F1197" s="94"/>
      <c r="G1197" s="94"/>
      <c r="H1197" s="94"/>
      <c r="I1197" s="94"/>
      <c r="J1197" s="94"/>
      <c r="K1197" s="94"/>
      <c r="L1197" s="97"/>
      <c r="M1197" s="278"/>
    </row>
    <row r="1198" spans="2:13" s="95" customFormat="1">
      <c r="B1198" s="94"/>
      <c r="C1198" s="94"/>
      <c r="D1198" s="94"/>
      <c r="E1198" s="94"/>
      <c r="F1198" s="94"/>
      <c r="G1198" s="94"/>
      <c r="H1198" s="94"/>
      <c r="I1198" s="94"/>
      <c r="J1198" s="94"/>
      <c r="K1198" s="94"/>
      <c r="L1198" s="97"/>
      <c r="M1198" s="278"/>
    </row>
    <row r="1199" spans="2:13" s="95" customFormat="1">
      <c r="B1199" s="94"/>
      <c r="C1199" s="94"/>
      <c r="D1199" s="94"/>
      <c r="E1199" s="94"/>
      <c r="F1199" s="94"/>
      <c r="G1199" s="94"/>
      <c r="H1199" s="94"/>
      <c r="I1199" s="94"/>
      <c r="J1199" s="94"/>
      <c r="K1199" s="94"/>
      <c r="L1199" s="97"/>
      <c r="M1199" s="278"/>
    </row>
    <row r="1200" spans="2:13" s="95" customFormat="1">
      <c r="B1200" s="94"/>
      <c r="C1200" s="94"/>
      <c r="D1200" s="94"/>
      <c r="E1200" s="94"/>
      <c r="F1200" s="94"/>
      <c r="G1200" s="94"/>
      <c r="H1200" s="94"/>
      <c r="I1200" s="94"/>
      <c r="J1200" s="94"/>
      <c r="K1200" s="94"/>
      <c r="L1200" s="97"/>
      <c r="M1200" s="278"/>
    </row>
    <row r="1201" spans="2:13" s="95" customFormat="1">
      <c r="B1201" s="94"/>
      <c r="C1201" s="94"/>
      <c r="D1201" s="94"/>
      <c r="E1201" s="94"/>
      <c r="F1201" s="94"/>
      <c r="G1201" s="94"/>
      <c r="H1201" s="94"/>
      <c r="I1201" s="94"/>
      <c r="J1201" s="94"/>
      <c r="K1201" s="94"/>
      <c r="L1201" s="97"/>
      <c r="M1201" s="278"/>
    </row>
    <row r="1202" spans="2:13" s="95" customFormat="1">
      <c r="B1202" s="94"/>
      <c r="C1202" s="94"/>
      <c r="D1202" s="94"/>
      <c r="E1202" s="94"/>
      <c r="F1202" s="94"/>
      <c r="G1202" s="94"/>
      <c r="H1202" s="94"/>
      <c r="I1202" s="94"/>
      <c r="J1202" s="94"/>
      <c r="K1202" s="94"/>
      <c r="L1202" s="97"/>
      <c r="M1202" s="278"/>
    </row>
    <row r="1203" spans="2:13" s="95" customFormat="1">
      <c r="B1203" s="94"/>
      <c r="C1203" s="94"/>
      <c r="D1203" s="94"/>
      <c r="E1203" s="94"/>
      <c r="F1203" s="94"/>
      <c r="G1203" s="94"/>
      <c r="H1203" s="94"/>
      <c r="I1203" s="94"/>
      <c r="J1203" s="94"/>
      <c r="K1203" s="94"/>
      <c r="L1203" s="97"/>
      <c r="M1203" s="278"/>
    </row>
    <row r="1204" spans="2:13" s="95" customFormat="1">
      <c r="B1204" s="94"/>
      <c r="C1204" s="94"/>
      <c r="D1204" s="94"/>
      <c r="E1204" s="94"/>
      <c r="F1204" s="94"/>
      <c r="G1204" s="94"/>
      <c r="H1204" s="94"/>
      <c r="I1204" s="94"/>
      <c r="J1204" s="94"/>
      <c r="K1204" s="94"/>
      <c r="L1204" s="97"/>
      <c r="M1204" s="278"/>
    </row>
    <row r="1205" spans="2:13" s="95" customFormat="1">
      <c r="B1205" s="94"/>
      <c r="C1205" s="94"/>
      <c r="D1205" s="94"/>
      <c r="E1205" s="94"/>
      <c r="F1205" s="94"/>
      <c r="G1205" s="94"/>
      <c r="H1205" s="94"/>
      <c r="I1205" s="94"/>
      <c r="J1205" s="94"/>
      <c r="K1205" s="94"/>
      <c r="L1205" s="97"/>
      <c r="M1205" s="278"/>
    </row>
    <row r="1206" spans="2:13" s="95" customFormat="1">
      <c r="B1206" s="94"/>
      <c r="C1206" s="94"/>
      <c r="D1206" s="94"/>
      <c r="E1206" s="94"/>
      <c r="F1206" s="94"/>
      <c r="G1206" s="94"/>
      <c r="H1206" s="94"/>
      <c r="I1206" s="94"/>
      <c r="J1206" s="94"/>
      <c r="K1206" s="94"/>
      <c r="L1206" s="97"/>
      <c r="M1206" s="278"/>
    </row>
    <row r="1207" spans="2:13" s="95" customFormat="1">
      <c r="B1207" s="94"/>
      <c r="C1207" s="94"/>
      <c r="D1207" s="94"/>
      <c r="E1207" s="94"/>
      <c r="F1207" s="94"/>
      <c r="G1207" s="94"/>
      <c r="H1207" s="94"/>
      <c r="I1207" s="94"/>
      <c r="J1207" s="94"/>
      <c r="K1207" s="94"/>
      <c r="L1207" s="97"/>
      <c r="M1207" s="278"/>
    </row>
    <row r="1208" spans="2:13" s="95" customFormat="1">
      <c r="B1208" s="94"/>
      <c r="C1208" s="94"/>
      <c r="D1208" s="94"/>
      <c r="E1208" s="94"/>
      <c r="F1208" s="94"/>
      <c r="G1208" s="94"/>
      <c r="H1208" s="94"/>
      <c r="I1208" s="94"/>
      <c r="J1208" s="94"/>
      <c r="K1208" s="94"/>
      <c r="L1208" s="97"/>
      <c r="M1208" s="278"/>
    </row>
    <row r="1209" spans="2:13" s="95" customFormat="1">
      <c r="B1209" s="94"/>
      <c r="C1209" s="94"/>
      <c r="D1209" s="94"/>
      <c r="E1209" s="94"/>
      <c r="F1209" s="94"/>
      <c r="G1209" s="94"/>
      <c r="H1209" s="94"/>
      <c r="I1209" s="94"/>
      <c r="J1209" s="94"/>
      <c r="K1209" s="94"/>
      <c r="L1209" s="97"/>
      <c r="M1209" s="278"/>
    </row>
    <row r="1210" spans="2:13" s="95" customFormat="1">
      <c r="B1210" s="94"/>
      <c r="C1210" s="94"/>
      <c r="D1210" s="94"/>
      <c r="E1210" s="94"/>
      <c r="F1210" s="94"/>
      <c r="G1210" s="94"/>
      <c r="H1210" s="94"/>
      <c r="I1210" s="94"/>
      <c r="J1210" s="94"/>
      <c r="K1210" s="94"/>
      <c r="L1210" s="97"/>
      <c r="M1210" s="278"/>
    </row>
    <row r="1211" spans="2:13" s="95" customFormat="1">
      <c r="B1211" s="94"/>
      <c r="C1211" s="94"/>
      <c r="D1211" s="94"/>
      <c r="E1211" s="94"/>
      <c r="F1211" s="94"/>
      <c r="G1211" s="94"/>
      <c r="H1211" s="94"/>
      <c r="I1211" s="94"/>
      <c r="J1211" s="94"/>
      <c r="K1211" s="94"/>
      <c r="L1211" s="97"/>
      <c r="M1211" s="278"/>
    </row>
    <row r="1212" spans="2:13" s="95" customFormat="1">
      <c r="B1212" s="94"/>
      <c r="C1212" s="94"/>
      <c r="D1212" s="94"/>
      <c r="E1212" s="94"/>
      <c r="F1212" s="94"/>
      <c r="G1212" s="94"/>
      <c r="H1212" s="94"/>
      <c r="I1212" s="94"/>
      <c r="J1212" s="94"/>
      <c r="K1212" s="94"/>
      <c r="L1212" s="97"/>
      <c r="M1212" s="278"/>
    </row>
    <row r="1213" spans="2:13" s="95" customFormat="1">
      <c r="B1213" s="94"/>
      <c r="C1213" s="94"/>
      <c r="D1213" s="94"/>
      <c r="E1213" s="94"/>
      <c r="F1213" s="94"/>
      <c r="G1213" s="94"/>
      <c r="H1213" s="94"/>
      <c r="I1213" s="94"/>
      <c r="J1213" s="94"/>
      <c r="K1213" s="94"/>
      <c r="L1213" s="97"/>
      <c r="M1213" s="278"/>
    </row>
    <row r="1214" spans="2:13" s="95" customFormat="1">
      <c r="B1214" s="94"/>
      <c r="C1214" s="94"/>
      <c r="D1214" s="94"/>
      <c r="E1214" s="94"/>
      <c r="F1214" s="94"/>
      <c r="G1214" s="94"/>
      <c r="H1214" s="94"/>
      <c r="I1214" s="94"/>
      <c r="J1214" s="94"/>
      <c r="K1214" s="94"/>
      <c r="L1214" s="97"/>
      <c r="M1214" s="278"/>
    </row>
    <row r="1215" spans="2:13" s="95" customFormat="1">
      <c r="B1215" s="94"/>
      <c r="C1215" s="94"/>
      <c r="D1215" s="94"/>
      <c r="E1215" s="94"/>
      <c r="F1215" s="94"/>
      <c r="G1215" s="94"/>
      <c r="H1215" s="94"/>
      <c r="I1215" s="94"/>
      <c r="J1215" s="94"/>
      <c r="K1215" s="94"/>
      <c r="L1215" s="97"/>
      <c r="M1215" s="278"/>
    </row>
    <row r="1216" spans="2:13" s="95" customFormat="1">
      <c r="B1216" s="94"/>
      <c r="C1216" s="94"/>
      <c r="D1216" s="94"/>
      <c r="E1216" s="94"/>
      <c r="F1216" s="94"/>
      <c r="G1216" s="94"/>
      <c r="H1216" s="94"/>
      <c r="I1216" s="94"/>
      <c r="J1216" s="94"/>
      <c r="K1216" s="94"/>
      <c r="L1216" s="97"/>
      <c r="M1216" s="278"/>
    </row>
    <row r="1217" spans="2:13" s="95" customFormat="1">
      <c r="B1217" s="94"/>
      <c r="C1217" s="94"/>
      <c r="D1217" s="94"/>
      <c r="E1217" s="94"/>
      <c r="F1217" s="94"/>
      <c r="G1217" s="94"/>
      <c r="H1217" s="94"/>
      <c r="I1217" s="94"/>
      <c r="J1217" s="94"/>
      <c r="K1217" s="94"/>
      <c r="L1217" s="97"/>
      <c r="M1217" s="278"/>
    </row>
    <row r="1218" spans="2:13" s="95" customFormat="1">
      <c r="B1218" s="94"/>
      <c r="C1218" s="94"/>
      <c r="D1218" s="94"/>
      <c r="E1218" s="94"/>
      <c r="F1218" s="94"/>
      <c r="G1218" s="94"/>
      <c r="H1218" s="94"/>
      <c r="I1218" s="94"/>
      <c r="J1218" s="94"/>
      <c r="K1218" s="94"/>
      <c r="L1218" s="97"/>
      <c r="M1218" s="278"/>
    </row>
    <row r="1219" spans="2:13" s="95" customFormat="1">
      <c r="B1219" s="94"/>
      <c r="C1219" s="94"/>
      <c r="D1219" s="94"/>
      <c r="E1219" s="94"/>
      <c r="F1219" s="94"/>
      <c r="G1219" s="94"/>
      <c r="H1219" s="94"/>
      <c r="I1219" s="94"/>
      <c r="J1219" s="94"/>
      <c r="K1219" s="94"/>
      <c r="L1219" s="97"/>
      <c r="M1219" s="278"/>
    </row>
    <row r="1220" spans="2:13" s="95" customFormat="1">
      <c r="B1220" s="94"/>
      <c r="C1220" s="94"/>
      <c r="D1220" s="94"/>
      <c r="E1220" s="94"/>
      <c r="F1220" s="94"/>
      <c r="G1220" s="94"/>
      <c r="H1220" s="94"/>
      <c r="I1220" s="94"/>
      <c r="J1220" s="94"/>
      <c r="K1220" s="94"/>
      <c r="L1220" s="97"/>
      <c r="M1220" s="278"/>
    </row>
    <row r="1221" spans="2:13" s="95" customFormat="1">
      <c r="B1221" s="94"/>
      <c r="C1221" s="94"/>
      <c r="D1221" s="94"/>
      <c r="E1221" s="94"/>
      <c r="F1221" s="94"/>
      <c r="G1221" s="94"/>
      <c r="H1221" s="94"/>
      <c r="I1221" s="94"/>
      <c r="J1221" s="94"/>
      <c r="K1221" s="94"/>
      <c r="L1221" s="97"/>
      <c r="M1221" s="278"/>
    </row>
    <row r="1222" spans="2:13" s="95" customFormat="1">
      <c r="B1222" s="94"/>
      <c r="C1222" s="94"/>
      <c r="D1222" s="94"/>
      <c r="E1222" s="94"/>
      <c r="F1222" s="94"/>
      <c r="G1222" s="94"/>
      <c r="H1222" s="94"/>
      <c r="I1222" s="94"/>
      <c r="J1222" s="94"/>
      <c r="K1222" s="94"/>
      <c r="L1222" s="97"/>
      <c r="M1222" s="278"/>
    </row>
    <row r="1223" spans="2:13" s="95" customFormat="1">
      <c r="B1223" s="94"/>
      <c r="C1223" s="94"/>
      <c r="D1223" s="94"/>
      <c r="E1223" s="94"/>
      <c r="F1223" s="94"/>
      <c r="G1223" s="94"/>
      <c r="H1223" s="94"/>
      <c r="I1223" s="94"/>
      <c r="J1223" s="94"/>
      <c r="K1223" s="94"/>
      <c r="L1223" s="97"/>
      <c r="M1223" s="278"/>
    </row>
    <row r="1224" spans="2:13" s="95" customFormat="1">
      <c r="B1224" s="94"/>
      <c r="C1224" s="94"/>
      <c r="D1224" s="94"/>
      <c r="E1224" s="94"/>
      <c r="F1224" s="94"/>
      <c r="G1224" s="94"/>
      <c r="H1224" s="94"/>
      <c r="I1224" s="94"/>
      <c r="J1224" s="94"/>
      <c r="K1224" s="94"/>
      <c r="L1224" s="97"/>
      <c r="M1224" s="278"/>
    </row>
    <row r="1225" spans="2:13" s="95" customFormat="1">
      <c r="B1225" s="94"/>
      <c r="C1225" s="94"/>
      <c r="D1225" s="94"/>
      <c r="E1225" s="94"/>
      <c r="F1225" s="94"/>
      <c r="G1225" s="94"/>
      <c r="H1225" s="94"/>
      <c r="I1225" s="94"/>
      <c r="J1225" s="94"/>
      <c r="K1225" s="94"/>
      <c r="L1225" s="97"/>
      <c r="M1225" s="278"/>
    </row>
    <row r="1226" spans="2:13" s="95" customFormat="1">
      <c r="B1226" s="94"/>
      <c r="C1226" s="94"/>
      <c r="D1226" s="94"/>
      <c r="E1226" s="94"/>
      <c r="F1226" s="94"/>
      <c r="G1226" s="94"/>
      <c r="H1226" s="94"/>
      <c r="I1226" s="94"/>
      <c r="J1226" s="94"/>
      <c r="K1226" s="94"/>
      <c r="L1226" s="97"/>
      <c r="M1226" s="278"/>
    </row>
    <row r="1227" spans="2:13" s="95" customFormat="1">
      <c r="B1227" s="94"/>
      <c r="C1227" s="94"/>
      <c r="D1227" s="94"/>
      <c r="E1227" s="94"/>
      <c r="F1227" s="94"/>
      <c r="G1227" s="94"/>
      <c r="H1227" s="94"/>
      <c r="I1227" s="94"/>
      <c r="J1227" s="94"/>
      <c r="K1227" s="94"/>
      <c r="L1227" s="97"/>
      <c r="M1227" s="278"/>
    </row>
    <row r="1228" spans="2:13" s="95" customFormat="1">
      <c r="B1228" s="94"/>
      <c r="C1228" s="94"/>
      <c r="D1228" s="94"/>
      <c r="E1228" s="94"/>
      <c r="F1228" s="94"/>
      <c r="G1228" s="94"/>
      <c r="H1228" s="94"/>
      <c r="I1228" s="94"/>
      <c r="J1228" s="94"/>
      <c r="K1228" s="94"/>
      <c r="L1228" s="97"/>
      <c r="M1228" s="278"/>
    </row>
    <row r="1229" spans="2:13" s="95" customFormat="1">
      <c r="B1229" s="94"/>
      <c r="C1229" s="94"/>
      <c r="D1229" s="94"/>
      <c r="E1229" s="94"/>
      <c r="F1229" s="94"/>
      <c r="G1229" s="94"/>
      <c r="H1229" s="94"/>
      <c r="I1229" s="94"/>
      <c r="J1229" s="94"/>
      <c r="K1229" s="94"/>
      <c r="L1229" s="97"/>
      <c r="M1229" s="278"/>
    </row>
    <row r="1230" spans="2:13" s="95" customFormat="1">
      <c r="B1230" s="94"/>
      <c r="C1230" s="94"/>
      <c r="D1230" s="94"/>
      <c r="E1230" s="94"/>
      <c r="F1230" s="94"/>
      <c r="G1230" s="94"/>
      <c r="H1230" s="94"/>
      <c r="I1230" s="94"/>
      <c r="J1230" s="94"/>
      <c r="K1230" s="94"/>
      <c r="L1230" s="97"/>
      <c r="M1230" s="278"/>
    </row>
    <row r="1231" spans="2:13" s="95" customFormat="1">
      <c r="B1231" s="94"/>
      <c r="C1231" s="94"/>
      <c r="D1231" s="94"/>
      <c r="E1231" s="94"/>
      <c r="F1231" s="94"/>
      <c r="G1231" s="94"/>
      <c r="H1231" s="94"/>
      <c r="I1231" s="94"/>
      <c r="J1231" s="94"/>
      <c r="K1231" s="94"/>
      <c r="L1231" s="97"/>
      <c r="M1231" s="278"/>
    </row>
    <row r="1232" spans="2:13" s="95" customFormat="1">
      <c r="B1232" s="94"/>
      <c r="C1232" s="94"/>
      <c r="D1232" s="94"/>
      <c r="E1232" s="94"/>
      <c r="F1232" s="94"/>
      <c r="G1232" s="94"/>
      <c r="H1232" s="94"/>
      <c r="I1232" s="94"/>
      <c r="J1232" s="94"/>
      <c r="K1232" s="94"/>
      <c r="L1232" s="97"/>
      <c r="M1232" s="278"/>
    </row>
    <row r="1233" spans="2:13" s="95" customFormat="1">
      <c r="B1233" s="94"/>
      <c r="C1233" s="94"/>
      <c r="D1233" s="94"/>
      <c r="E1233" s="94"/>
      <c r="F1233" s="94"/>
      <c r="G1233" s="94"/>
      <c r="H1233" s="94"/>
      <c r="I1233" s="94"/>
      <c r="J1233" s="94"/>
      <c r="K1233" s="94"/>
      <c r="L1233" s="97"/>
      <c r="M1233" s="278"/>
    </row>
    <row r="1234" spans="2:13" s="95" customFormat="1">
      <c r="B1234" s="94"/>
      <c r="C1234" s="94"/>
      <c r="D1234" s="94"/>
      <c r="E1234" s="94"/>
      <c r="F1234" s="94"/>
      <c r="G1234" s="94"/>
      <c r="H1234" s="94"/>
      <c r="I1234" s="94"/>
      <c r="J1234" s="94"/>
      <c r="K1234" s="94"/>
      <c r="L1234" s="97"/>
      <c r="M1234" s="278"/>
    </row>
    <row r="1235" spans="2:13" s="95" customFormat="1">
      <c r="B1235" s="94"/>
      <c r="C1235" s="94"/>
      <c r="D1235" s="94"/>
      <c r="E1235" s="94"/>
      <c r="F1235" s="94"/>
      <c r="G1235" s="94"/>
      <c r="H1235" s="94"/>
      <c r="I1235" s="94"/>
      <c r="J1235" s="94"/>
      <c r="K1235" s="94"/>
      <c r="L1235" s="97"/>
      <c r="M1235" s="278"/>
    </row>
    <row r="1236" spans="2:13" s="95" customFormat="1">
      <c r="B1236" s="94"/>
      <c r="C1236" s="94"/>
      <c r="D1236" s="94"/>
      <c r="E1236" s="94"/>
      <c r="F1236" s="94"/>
      <c r="G1236" s="94"/>
      <c r="H1236" s="94"/>
      <c r="I1236" s="94"/>
      <c r="J1236" s="94"/>
      <c r="K1236" s="94"/>
      <c r="L1236" s="97"/>
      <c r="M1236" s="278"/>
    </row>
    <row r="1237" spans="2:13" s="95" customFormat="1">
      <c r="B1237" s="94"/>
      <c r="C1237" s="94"/>
      <c r="D1237" s="94"/>
      <c r="E1237" s="94"/>
      <c r="F1237" s="94"/>
      <c r="G1237" s="94"/>
      <c r="H1237" s="94"/>
      <c r="I1237" s="94"/>
      <c r="J1237" s="94"/>
      <c r="K1237" s="94"/>
      <c r="L1237" s="97"/>
      <c r="M1237" s="278"/>
    </row>
    <row r="1238" spans="2:13" s="95" customFormat="1">
      <c r="B1238" s="94"/>
      <c r="C1238" s="94"/>
      <c r="D1238" s="94"/>
      <c r="E1238" s="94"/>
      <c r="F1238" s="94"/>
      <c r="G1238" s="94"/>
      <c r="H1238" s="94"/>
      <c r="I1238" s="94"/>
      <c r="J1238" s="94"/>
      <c r="K1238" s="94"/>
      <c r="L1238" s="97"/>
      <c r="M1238" s="278"/>
    </row>
    <row r="1239" spans="2:13" s="95" customFormat="1">
      <c r="B1239" s="94"/>
      <c r="C1239" s="94"/>
      <c r="D1239" s="94"/>
      <c r="E1239" s="94"/>
      <c r="F1239" s="94"/>
      <c r="G1239" s="94"/>
      <c r="H1239" s="94"/>
      <c r="I1239" s="94"/>
      <c r="J1239" s="94"/>
      <c r="K1239" s="94"/>
      <c r="L1239" s="97"/>
      <c r="M1239" s="278"/>
    </row>
    <row r="1240" spans="2:13" s="95" customFormat="1">
      <c r="B1240" s="94"/>
      <c r="C1240" s="94"/>
      <c r="D1240" s="94"/>
      <c r="E1240" s="94"/>
      <c r="F1240" s="94"/>
      <c r="G1240" s="94"/>
      <c r="H1240" s="94"/>
      <c r="I1240" s="94"/>
      <c r="J1240" s="94"/>
      <c r="K1240" s="94"/>
      <c r="L1240" s="97"/>
      <c r="M1240" s="278"/>
    </row>
    <row r="1241" spans="2:13" s="95" customFormat="1">
      <c r="B1241" s="94"/>
      <c r="C1241" s="94"/>
      <c r="D1241" s="94"/>
      <c r="E1241" s="94"/>
      <c r="F1241" s="94"/>
      <c r="G1241" s="94"/>
      <c r="H1241" s="94"/>
      <c r="I1241" s="94"/>
      <c r="J1241" s="94"/>
      <c r="K1241" s="94"/>
      <c r="L1241" s="97"/>
      <c r="M1241" s="278"/>
    </row>
    <row r="1242" spans="2:13" s="95" customFormat="1">
      <c r="B1242" s="94"/>
      <c r="C1242" s="94"/>
      <c r="D1242" s="94"/>
      <c r="E1242" s="94"/>
      <c r="F1242" s="94"/>
      <c r="G1242" s="94"/>
      <c r="H1242" s="94"/>
      <c r="I1242" s="94"/>
      <c r="J1242" s="94"/>
      <c r="K1242" s="94"/>
      <c r="L1242" s="97"/>
      <c r="M1242" s="278"/>
    </row>
    <row r="1243" spans="2:13" s="95" customFormat="1">
      <c r="B1243" s="94"/>
      <c r="C1243" s="94"/>
      <c r="D1243" s="94"/>
      <c r="E1243" s="94"/>
      <c r="F1243" s="94"/>
      <c r="G1243" s="94"/>
      <c r="H1243" s="94"/>
      <c r="I1243" s="94"/>
      <c r="J1243" s="94"/>
      <c r="K1243" s="94"/>
      <c r="L1243" s="97"/>
      <c r="M1243" s="278"/>
    </row>
    <row r="1244" spans="2:13" s="95" customFormat="1">
      <c r="B1244" s="94"/>
      <c r="C1244" s="94"/>
      <c r="D1244" s="94"/>
      <c r="E1244" s="94"/>
      <c r="F1244" s="94"/>
      <c r="G1244" s="94"/>
      <c r="H1244" s="94"/>
      <c r="I1244" s="94"/>
      <c r="J1244" s="94"/>
      <c r="K1244" s="94"/>
      <c r="L1244" s="97"/>
      <c r="M1244" s="278"/>
    </row>
    <row r="1245" spans="2:13" s="95" customFormat="1">
      <c r="B1245" s="94"/>
      <c r="C1245" s="94"/>
      <c r="D1245" s="94"/>
      <c r="E1245" s="94"/>
      <c r="F1245" s="94"/>
      <c r="G1245" s="94"/>
      <c r="H1245" s="94"/>
      <c r="I1245" s="94"/>
      <c r="J1245" s="94"/>
      <c r="K1245" s="94"/>
      <c r="L1245" s="97"/>
      <c r="M1245" s="278"/>
    </row>
    <row r="1246" spans="2:13" s="95" customFormat="1">
      <c r="B1246" s="94"/>
      <c r="C1246" s="94"/>
      <c r="D1246" s="94"/>
      <c r="E1246" s="94"/>
      <c r="F1246" s="94"/>
      <c r="G1246" s="94"/>
      <c r="H1246" s="94"/>
      <c r="I1246" s="94"/>
      <c r="J1246" s="94"/>
      <c r="K1246" s="94"/>
      <c r="L1246" s="97"/>
      <c r="M1246" s="278"/>
    </row>
    <row r="1247" spans="2:13" s="95" customFormat="1">
      <c r="B1247" s="94"/>
      <c r="C1247" s="94"/>
      <c r="D1247" s="94"/>
      <c r="E1247" s="94"/>
      <c r="F1247" s="94"/>
      <c r="G1247" s="94"/>
      <c r="H1247" s="94"/>
      <c r="I1247" s="94"/>
      <c r="J1247" s="94"/>
      <c r="K1247" s="94"/>
      <c r="L1247" s="97"/>
      <c r="M1247" s="278"/>
    </row>
    <row r="1248" spans="2:13" s="95" customFormat="1">
      <c r="B1248" s="94"/>
      <c r="C1248" s="94"/>
      <c r="D1248" s="94"/>
      <c r="E1248" s="94"/>
      <c r="F1248" s="94"/>
      <c r="G1248" s="94"/>
      <c r="H1248" s="94"/>
      <c r="I1248" s="94"/>
      <c r="J1248" s="94"/>
      <c r="K1248" s="94"/>
      <c r="L1248" s="97"/>
      <c r="M1248" s="278"/>
    </row>
    <row r="1249" spans="2:13" s="95" customFormat="1">
      <c r="B1249" s="94"/>
      <c r="C1249" s="94"/>
      <c r="D1249" s="94"/>
      <c r="E1249" s="94"/>
      <c r="F1249" s="94"/>
      <c r="G1249" s="94"/>
      <c r="H1249" s="94"/>
      <c r="I1249" s="94"/>
      <c r="J1249" s="94"/>
      <c r="K1249" s="94"/>
      <c r="L1249" s="97"/>
      <c r="M1249" s="278"/>
    </row>
    <row r="1250" spans="2:13" s="95" customFormat="1">
      <c r="B1250" s="94"/>
      <c r="C1250" s="94"/>
      <c r="D1250" s="94"/>
      <c r="E1250" s="94"/>
      <c r="F1250" s="94"/>
      <c r="G1250" s="94"/>
      <c r="H1250" s="94"/>
      <c r="I1250" s="94"/>
      <c r="J1250" s="94"/>
      <c r="K1250" s="94"/>
      <c r="L1250" s="97"/>
      <c r="M1250" s="278"/>
    </row>
    <row r="1251" spans="2:13" s="95" customFormat="1">
      <c r="B1251" s="94"/>
      <c r="C1251" s="94"/>
      <c r="D1251" s="94"/>
      <c r="E1251" s="94"/>
      <c r="F1251" s="94"/>
      <c r="G1251" s="94"/>
      <c r="H1251" s="94"/>
      <c r="I1251" s="94"/>
      <c r="J1251" s="94"/>
      <c r="K1251" s="94"/>
      <c r="L1251" s="97"/>
      <c r="M1251" s="278"/>
    </row>
    <row r="1252" spans="2:13" s="95" customFormat="1">
      <c r="B1252" s="94"/>
      <c r="C1252" s="94"/>
      <c r="D1252" s="94"/>
      <c r="E1252" s="94"/>
      <c r="F1252" s="94"/>
      <c r="G1252" s="94"/>
      <c r="H1252" s="94"/>
      <c r="I1252" s="94"/>
      <c r="J1252" s="94"/>
      <c r="K1252" s="94"/>
      <c r="L1252" s="97"/>
      <c r="M1252" s="278"/>
    </row>
    <row r="1253" spans="2:13" s="95" customFormat="1">
      <c r="B1253" s="94"/>
      <c r="C1253" s="94"/>
      <c r="D1253" s="94"/>
      <c r="E1253" s="94"/>
      <c r="F1253" s="94"/>
      <c r="G1253" s="94"/>
      <c r="H1253" s="94"/>
      <c r="I1253" s="94"/>
      <c r="J1253" s="94"/>
      <c r="K1253" s="94"/>
      <c r="L1253" s="97"/>
      <c r="M1253" s="278"/>
    </row>
    <row r="1254" spans="2:13" s="95" customFormat="1">
      <c r="B1254" s="94"/>
      <c r="C1254" s="94"/>
      <c r="D1254" s="94"/>
      <c r="E1254" s="94"/>
      <c r="F1254" s="94"/>
      <c r="G1254" s="94"/>
      <c r="H1254" s="94"/>
      <c r="I1254" s="94"/>
      <c r="J1254" s="94"/>
      <c r="K1254" s="94"/>
      <c r="L1254" s="97"/>
      <c r="M1254" s="278"/>
    </row>
    <row r="1255" spans="2:13" s="95" customFormat="1">
      <c r="B1255" s="94"/>
      <c r="C1255" s="94"/>
      <c r="D1255" s="94"/>
      <c r="E1255" s="94"/>
      <c r="F1255" s="94"/>
      <c r="G1255" s="94"/>
      <c r="H1255" s="94"/>
      <c r="I1255" s="94"/>
      <c r="J1255" s="94"/>
      <c r="K1255" s="94"/>
      <c r="L1255" s="97"/>
      <c r="M1255" s="278"/>
    </row>
    <row r="1256" spans="2:13" s="95" customFormat="1">
      <c r="B1256" s="94"/>
      <c r="C1256" s="94"/>
      <c r="D1256" s="94"/>
      <c r="E1256" s="94"/>
      <c r="F1256" s="94"/>
      <c r="G1256" s="94"/>
      <c r="H1256" s="94"/>
      <c r="I1256" s="94"/>
      <c r="J1256" s="94"/>
      <c r="K1256" s="94"/>
      <c r="L1256" s="97"/>
      <c r="M1256" s="278"/>
    </row>
    <row r="1257" spans="2:13" s="95" customFormat="1">
      <c r="B1257" s="94"/>
      <c r="C1257" s="94"/>
      <c r="D1257" s="94"/>
      <c r="E1257" s="94"/>
      <c r="F1257" s="94"/>
      <c r="G1257" s="94"/>
      <c r="H1257" s="94"/>
      <c r="I1257" s="94"/>
      <c r="J1257" s="94"/>
      <c r="K1257" s="94"/>
      <c r="L1257" s="97"/>
      <c r="M1257" s="278"/>
    </row>
    <row r="1258" spans="2:13" s="95" customFormat="1">
      <c r="B1258" s="94"/>
      <c r="C1258" s="94"/>
      <c r="D1258" s="94"/>
      <c r="E1258" s="94"/>
      <c r="F1258" s="94"/>
      <c r="G1258" s="94"/>
      <c r="H1258" s="94"/>
      <c r="I1258" s="94"/>
      <c r="J1258" s="94"/>
      <c r="K1258" s="94"/>
      <c r="L1258" s="97"/>
      <c r="M1258" s="278"/>
    </row>
    <row r="1259" spans="2:13" s="95" customFormat="1">
      <c r="B1259" s="94"/>
      <c r="C1259" s="94"/>
      <c r="D1259" s="94"/>
      <c r="E1259" s="94"/>
      <c r="F1259" s="94"/>
      <c r="G1259" s="94"/>
      <c r="H1259" s="94"/>
      <c r="I1259" s="94"/>
      <c r="J1259" s="94"/>
      <c r="K1259" s="94"/>
      <c r="L1259" s="97"/>
      <c r="M1259" s="278"/>
    </row>
    <row r="1260" spans="2:13" s="95" customFormat="1">
      <c r="B1260" s="94"/>
      <c r="C1260" s="94"/>
      <c r="D1260" s="94"/>
      <c r="E1260" s="94"/>
      <c r="F1260" s="94"/>
      <c r="G1260" s="94"/>
      <c r="H1260" s="94"/>
      <c r="I1260" s="94"/>
      <c r="J1260" s="94"/>
      <c r="K1260" s="94"/>
      <c r="L1260" s="97"/>
      <c r="M1260" s="278"/>
    </row>
    <row r="1261" spans="2:13" s="95" customFormat="1">
      <c r="B1261" s="94"/>
      <c r="C1261" s="94"/>
      <c r="D1261" s="94"/>
      <c r="E1261" s="94"/>
      <c r="F1261" s="94"/>
      <c r="G1261" s="94"/>
      <c r="H1261" s="94"/>
      <c r="I1261" s="94"/>
      <c r="J1261" s="94"/>
      <c r="K1261" s="94"/>
      <c r="L1261" s="97"/>
      <c r="M1261" s="278"/>
    </row>
    <row r="1262" spans="2:13" s="95" customFormat="1">
      <c r="B1262" s="94"/>
      <c r="C1262" s="94"/>
      <c r="D1262" s="94"/>
      <c r="E1262" s="94"/>
      <c r="F1262" s="94"/>
      <c r="G1262" s="94"/>
      <c r="H1262" s="94"/>
      <c r="I1262" s="94"/>
      <c r="J1262" s="94"/>
      <c r="K1262" s="94"/>
      <c r="L1262" s="97"/>
      <c r="M1262" s="278"/>
    </row>
    <row r="1263" spans="2:13" s="95" customFormat="1">
      <c r="B1263" s="94"/>
      <c r="C1263" s="94"/>
      <c r="D1263" s="94"/>
      <c r="E1263" s="94"/>
      <c r="F1263" s="94"/>
      <c r="G1263" s="94"/>
      <c r="H1263" s="94"/>
      <c r="I1263" s="94"/>
      <c r="J1263" s="94"/>
      <c r="K1263" s="94"/>
      <c r="L1263" s="97"/>
      <c r="M1263" s="278"/>
    </row>
    <row r="1264" spans="2:13" s="95" customFormat="1">
      <c r="B1264" s="94"/>
      <c r="C1264" s="94"/>
      <c r="D1264" s="94"/>
      <c r="E1264" s="94"/>
      <c r="F1264" s="94"/>
      <c r="G1264" s="94"/>
      <c r="H1264" s="94"/>
      <c r="I1264" s="94"/>
      <c r="J1264" s="94"/>
      <c r="K1264" s="94"/>
      <c r="L1264" s="97"/>
      <c r="M1264" s="278"/>
    </row>
    <row r="1265" spans="2:13" s="95" customFormat="1">
      <c r="B1265" s="94"/>
      <c r="C1265" s="94"/>
      <c r="D1265" s="94"/>
      <c r="E1265" s="94"/>
      <c r="F1265" s="94"/>
      <c r="G1265" s="94"/>
      <c r="H1265" s="94"/>
      <c r="I1265" s="94"/>
      <c r="J1265" s="94"/>
      <c r="K1265" s="94"/>
      <c r="L1265" s="97"/>
      <c r="M1265" s="278"/>
    </row>
    <row r="1266" spans="2:13" s="95" customFormat="1">
      <c r="B1266" s="94"/>
      <c r="C1266" s="94"/>
      <c r="D1266" s="94"/>
      <c r="E1266" s="94"/>
      <c r="F1266" s="94"/>
      <c r="G1266" s="94"/>
      <c r="H1266" s="94"/>
      <c r="I1266" s="94"/>
      <c r="J1266" s="94"/>
      <c r="K1266" s="94"/>
      <c r="L1266" s="97"/>
      <c r="M1266" s="278"/>
    </row>
    <row r="1267" spans="2:13" s="95" customFormat="1">
      <c r="B1267" s="94"/>
      <c r="C1267" s="94"/>
      <c r="D1267" s="94"/>
      <c r="E1267" s="94"/>
      <c r="F1267" s="94"/>
      <c r="G1267" s="94"/>
      <c r="H1267" s="94"/>
      <c r="I1267" s="94"/>
      <c r="J1267" s="94"/>
      <c r="K1267" s="94"/>
      <c r="L1267" s="97"/>
      <c r="M1267" s="278"/>
    </row>
    <row r="1268" spans="2:13" s="95" customFormat="1">
      <c r="B1268" s="94"/>
      <c r="C1268" s="94"/>
      <c r="D1268" s="94"/>
      <c r="E1268" s="94"/>
      <c r="F1268" s="94"/>
      <c r="G1268" s="94"/>
      <c r="H1268" s="94"/>
      <c r="I1268" s="94"/>
      <c r="J1268" s="94"/>
      <c r="K1268" s="94"/>
      <c r="L1268" s="97"/>
      <c r="M1268" s="278"/>
    </row>
    <row r="1269" spans="2:13" s="95" customFormat="1">
      <c r="B1269" s="94"/>
      <c r="C1269" s="94"/>
      <c r="D1269" s="94"/>
      <c r="E1269" s="94"/>
      <c r="F1269" s="94"/>
      <c r="G1269" s="94"/>
      <c r="H1269" s="94"/>
      <c r="I1269" s="94"/>
      <c r="J1269" s="94"/>
      <c r="K1269" s="94"/>
      <c r="L1269" s="97"/>
      <c r="M1269" s="278"/>
    </row>
    <row r="1270" spans="2:13" s="95" customFormat="1">
      <c r="B1270" s="94"/>
      <c r="C1270" s="94"/>
      <c r="D1270" s="94"/>
      <c r="E1270" s="94"/>
      <c r="F1270" s="94"/>
      <c r="G1270" s="94"/>
      <c r="H1270" s="94"/>
      <c r="I1270" s="94"/>
      <c r="J1270" s="94"/>
      <c r="K1270" s="94"/>
      <c r="L1270" s="97"/>
      <c r="M1270" s="278"/>
    </row>
    <row r="1271" spans="2:13" s="95" customFormat="1">
      <c r="B1271" s="94"/>
      <c r="C1271" s="94"/>
      <c r="D1271" s="94"/>
      <c r="E1271" s="94"/>
      <c r="F1271" s="94"/>
      <c r="G1271" s="94"/>
      <c r="H1271" s="94"/>
      <c r="I1271" s="94"/>
      <c r="J1271" s="94"/>
      <c r="K1271" s="94"/>
      <c r="L1271" s="97"/>
      <c r="M1271" s="278"/>
    </row>
    <row r="1272" spans="2:13" s="95" customFormat="1">
      <c r="B1272" s="94"/>
      <c r="C1272" s="94"/>
      <c r="D1272" s="94"/>
      <c r="E1272" s="94"/>
      <c r="F1272" s="94"/>
      <c r="G1272" s="94"/>
      <c r="H1272" s="94"/>
      <c r="I1272" s="94"/>
      <c r="J1272" s="94"/>
      <c r="K1272" s="94"/>
      <c r="L1272" s="97"/>
      <c r="M1272" s="278"/>
    </row>
    <row r="1273" spans="2:13" s="95" customFormat="1">
      <c r="B1273" s="94"/>
      <c r="C1273" s="94"/>
      <c r="D1273" s="94"/>
      <c r="E1273" s="94"/>
      <c r="F1273" s="94"/>
      <c r="G1273" s="94"/>
      <c r="H1273" s="94"/>
      <c r="I1273" s="94"/>
      <c r="J1273" s="94"/>
      <c r="K1273" s="94"/>
      <c r="L1273" s="97"/>
      <c r="M1273" s="278"/>
    </row>
    <row r="1274" spans="2:13" s="95" customFormat="1">
      <c r="B1274" s="94"/>
      <c r="C1274" s="94"/>
      <c r="D1274" s="94"/>
      <c r="E1274" s="94"/>
      <c r="F1274" s="94"/>
      <c r="G1274" s="94"/>
      <c r="H1274" s="94"/>
      <c r="I1274" s="94"/>
      <c r="J1274" s="94"/>
      <c r="K1274" s="94"/>
      <c r="L1274" s="97"/>
      <c r="M1274" s="278"/>
    </row>
    <row r="1275" spans="2:13" s="95" customFormat="1">
      <c r="B1275" s="94"/>
      <c r="C1275" s="94"/>
      <c r="D1275" s="94"/>
      <c r="E1275" s="94"/>
      <c r="F1275" s="94"/>
      <c r="G1275" s="94"/>
      <c r="H1275" s="94"/>
      <c r="I1275" s="94"/>
      <c r="J1275" s="94"/>
      <c r="K1275" s="94"/>
      <c r="L1275" s="97"/>
      <c r="M1275" s="278"/>
    </row>
    <row r="1276" spans="2:13" s="95" customFormat="1">
      <c r="B1276" s="94"/>
      <c r="C1276" s="94"/>
      <c r="D1276" s="94"/>
      <c r="E1276" s="94"/>
      <c r="F1276" s="94"/>
      <c r="G1276" s="94"/>
      <c r="H1276" s="94"/>
      <c r="I1276" s="94"/>
      <c r="J1276" s="94"/>
      <c r="K1276" s="94"/>
      <c r="L1276" s="97"/>
      <c r="M1276" s="278"/>
    </row>
    <row r="1277" spans="2:13" s="95" customFormat="1">
      <c r="B1277" s="94"/>
      <c r="C1277" s="94"/>
      <c r="D1277" s="94"/>
      <c r="E1277" s="94"/>
      <c r="F1277" s="94"/>
      <c r="G1277" s="94"/>
      <c r="H1277" s="94"/>
      <c r="I1277" s="94"/>
      <c r="J1277" s="94"/>
      <c r="K1277" s="94"/>
      <c r="L1277" s="97"/>
      <c r="M1277" s="278"/>
    </row>
    <row r="1278" spans="2:13" s="95" customFormat="1">
      <c r="B1278" s="94"/>
      <c r="C1278" s="94"/>
      <c r="D1278" s="94"/>
      <c r="E1278" s="94"/>
      <c r="F1278" s="94"/>
      <c r="G1278" s="94"/>
      <c r="H1278" s="94"/>
      <c r="I1278" s="94"/>
      <c r="J1278" s="94"/>
      <c r="K1278" s="94"/>
      <c r="L1278" s="97"/>
      <c r="M1278" s="278"/>
    </row>
    <row r="1279" spans="2:13" s="95" customFormat="1">
      <c r="B1279" s="94"/>
      <c r="C1279" s="94"/>
      <c r="D1279" s="94"/>
      <c r="E1279" s="94"/>
      <c r="F1279" s="94"/>
      <c r="G1279" s="94"/>
      <c r="H1279" s="94"/>
      <c r="I1279" s="94"/>
      <c r="J1279" s="94"/>
      <c r="K1279" s="94"/>
      <c r="L1279" s="97"/>
      <c r="M1279" s="278"/>
    </row>
    <row r="1280" spans="2:13" s="95" customFormat="1">
      <c r="B1280" s="94"/>
      <c r="C1280" s="94"/>
      <c r="D1280" s="94"/>
      <c r="E1280" s="94"/>
      <c r="F1280" s="94"/>
      <c r="G1280" s="94"/>
      <c r="H1280" s="94"/>
      <c r="I1280" s="94"/>
      <c r="J1280" s="94"/>
      <c r="K1280" s="94"/>
      <c r="L1280" s="97"/>
      <c r="M1280" s="278"/>
    </row>
    <row r="1281" spans="2:13" s="95" customFormat="1">
      <c r="B1281" s="94"/>
      <c r="C1281" s="94"/>
      <c r="D1281" s="94"/>
      <c r="E1281" s="94"/>
      <c r="F1281" s="94"/>
      <c r="G1281" s="94"/>
      <c r="H1281" s="94"/>
      <c r="I1281" s="94"/>
      <c r="J1281" s="94"/>
      <c r="K1281" s="94"/>
      <c r="L1281" s="97"/>
      <c r="M1281" s="278"/>
    </row>
    <row r="1282" spans="2:13" s="95" customFormat="1">
      <c r="B1282" s="94"/>
      <c r="C1282" s="94"/>
      <c r="D1282" s="94"/>
      <c r="E1282" s="94"/>
      <c r="F1282" s="94"/>
      <c r="G1282" s="94"/>
      <c r="H1282" s="94"/>
      <c r="I1282" s="94"/>
      <c r="J1282" s="94"/>
      <c r="K1282" s="94"/>
      <c r="L1282" s="97"/>
      <c r="M1282" s="278"/>
    </row>
    <row r="1283" spans="2:13" s="95" customFormat="1">
      <c r="B1283" s="94"/>
      <c r="C1283" s="94"/>
      <c r="D1283" s="94"/>
      <c r="E1283" s="94"/>
      <c r="F1283" s="94"/>
      <c r="G1283" s="94"/>
      <c r="H1283" s="94"/>
      <c r="I1283" s="94"/>
      <c r="J1283" s="94"/>
      <c r="K1283" s="94"/>
      <c r="L1283" s="97"/>
      <c r="M1283" s="278"/>
    </row>
    <row r="1284" spans="2:13" s="95" customFormat="1">
      <c r="B1284" s="94"/>
      <c r="C1284" s="94"/>
      <c r="D1284" s="94"/>
      <c r="E1284" s="94"/>
      <c r="F1284" s="94"/>
      <c r="G1284" s="94"/>
      <c r="H1284" s="94"/>
      <c r="I1284" s="94"/>
      <c r="J1284" s="94"/>
      <c r="K1284" s="94"/>
      <c r="L1284" s="97"/>
      <c r="M1284" s="278"/>
    </row>
    <row r="1285" spans="2:13" s="95" customFormat="1">
      <c r="B1285" s="94"/>
      <c r="C1285" s="94"/>
      <c r="D1285" s="94"/>
      <c r="E1285" s="94"/>
      <c r="F1285" s="94"/>
      <c r="G1285" s="94"/>
      <c r="H1285" s="94"/>
      <c r="I1285" s="94"/>
      <c r="J1285" s="94"/>
      <c r="K1285" s="94"/>
      <c r="L1285" s="97"/>
      <c r="M1285" s="278"/>
    </row>
    <row r="1286" spans="2:13" s="95" customFormat="1">
      <c r="B1286" s="94"/>
      <c r="C1286" s="94"/>
      <c r="D1286" s="94"/>
      <c r="E1286" s="94"/>
      <c r="F1286" s="94"/>
      <c r="G1286" s="94"/>
      <c r="H1286" s="94"/>
      <c r="I1286" s="94"/>
      <c r="J1286" s="94"/>
      <c r="K1286" s="94"/>
      <c r="L1286" s="97"/>
      <c r="M1286" s="278"/>
    </row>
    <row r="1287" spans="2:13" s="95" customFormat="1">
      <c r="B1287" s="94"/>
      <c r="C1287" s="94"/>
      <c r="D1287" s="94"/>
      <c r="E1287" s="94"/>
      <c r="F1287" s="94"/>
      <c r="G1287" s="94"/>
      <c r="H1287" s="94"/>
      <c r="I1287" s="94"/>
      <c r="J1287" s="94"/>
      <c r="K1287" s="94"/>
      <c r="L1287" s="97"/>
      <c r="M1287" s="278"/>
    </row>
    <row r="1288" spans="2:13" s="95" customFormat="1">
      <c r="B1288" s="94"/>
      <c r="C1288" s="94"/>
      <c r="D1288" s="94"/>
      <c r="E1288" s="94"/>
      <c r="F1288" s="94"/>
      <c r="G1288" s="94"/>
      <c r="H1288" s="94"/>
      <c r="I1288" s="94"/>
      <c r="J1288" s="94"/>
      <c r="K1288" s="94"/>
      <c r="L1288" s="97"/>
      <c r="M1288" s="278"/>
    </row>
    <row r="1289" spans="2:13" s="95" customFormat="1">
      <c r="B1289" s="94"/>
      <c r="C1289" s="94"/>
      <c r="D1289" s="94"/>
      <c r="E1289" s="94"/>
      <c r="F1289" s="94"/>
      <c r="G1289" s="94"/>
      <c r="H1289" s="94"/>
      <c r="I1289" s="94"/>
      <c r="J1289" s="94"/>
      <c r="K1289" s="94"/>
      <c r="L1289" s="97"/>
      <c r="M1289" s="278"/>
    </row>
    <row r="1290" spans="2:13" s="95" customFormat="1">
      <c r="B1290" s="94"/>
      <c r="C1290" s="94"/>
      <c r="D1290" s="94"/>
      <c r="E1290" s="94"/>
      <c r="F1290" s="94"/>
      <c r="G1290" s="94"/>
      <c r="H1290" s="94"/>
      <c r="I1290" s="94"/>
      <c r="J1290" s="94"/>
      <c r="K1290" s="94"/>
      <c r="L1290" s="97"/>
      <c r="M1290" s="278"/>
    </row>
    <row r="1291" spans="2:13" s="95" customFormat="1">
      <c r="B1291" s="94"/>
      <c r="C1291" s="94"/>
      <c r="D1291" s="94"/>
      <c r="E1291" s="94"/>
      <c r="F1291" s="94"/>
      <c r="G1291" s="94"/>
      <c r="H1291" s="94"/>
      <c r="I1291" s="94"/>
      <c r="J1291" s="94"/>
      <c r="K1291" s="94"/>
      <c r="L1291" s="97"/>
      <c r="M1291" s="278"/>
    </row>
    <row r="1292" spans="2:13" s="95" customFormat="1">
      <c r="B1292" s="94"/>
      <c r="C1292" s="94"/>
      <c r="D1292" s="94"/>
      <c r="E1292" s="94"/>
      <c r="F1292" s="94"/>
      <c r="G1292" s="94"/>
      <c r="H1292" s="94"/>
      <c r="I1292" s="94"/>
      <c r="J1292" s="94"/>
      <c r="K1292" s="94"/>
      <c r="L1292" s="97"/>
      <c r="M1292" s="278"/>
    </row>
    <row r="1293" spans="2:13" s="95" customFormat="1">
      <c r="B1293" s="94"/>
      <c r="C1293" s="94"/>
      <c r="D1293" s="94"/>
      <c r="E1293" s="94"/>
      <c r="F1293" s="94"/>
      <c r="G1293" s="94"/>
      <c r="H1293" s="94"/>
      <c r="I1293" s="94"/>
      <c r="J1293" s="94"/>
      <c r="K1293" s="94"/>
      <c r="L1293" s="97"/>
      <c r="M1293" s="278"/>
    </row>
    <row r="1294" spans="2:13" s="95" customFormat="1">
      <c r="B1294" s="94"/>
      <c r="C1294" s="94"/>
      <c r="D1294" s="94"/>
      <c r="E1294" s="94"/>
      <c r="F1294" s="94"/>
      <c r="G1294" s="94"/>
      <c r="H1294" s="94"/>
      <c r="I1294" s="94"/>
      <c r="J1294" s="94"/>
      <c r="K1294" s="94"/>
      <c r="L1294" s="97"/>
      <c r="M1294" s="278"/>
    </row>
    <row r="1295" spans="2:13" s="95" customFormat="1">
      <c r="B1295" s="94"/>
      <c r="C1295" s="94"/>
      <c r="D1295" s="94"/>
      <c r="E1295" s="94"/>
      <c r="F1295" s="94"/>
      <c r="G1295" s="94"/>
      <c r="H1295" s="94"/>
      <c r="I1295" s="94"/>
      <c r="J1295" s="94"/>
      <c r="K1295" s="94"/>
      <c r="L1295" s="97"/>
      <c r="M1295" s="278"/>
    </row>
    <row r="1296" spans="2:13" s="95" customFormat="1">
      <c r="B1296" s="94"/>
      <c r="C1296" s="94"/>
      <c r="D1296" s="94"/>
      <c r="E1296" s="94"/>
      <c r="F1296" s="94"/>
      <c r="G1296" s="94"/>
      <c r="H1296" s="94"/>
      <c r="I1296" s="94"/>
      <c r="J1296" s="94"/>
      <c r="K1296" s="94"/>
      <c r="L1296" s="97"/>
      <c r="M1296" s="278"/>
    </row>
    <row r="1297" spans="2:13" s="95" customFormat="1">
      <c r="B1297" s="94"/>
      <c r="C1297" s="94"/>
      <c r="D1297" s="94"/>
      <c r="E1297" s="94"/>
      <c r="F1297" s="94"/>
      <c r="G1297" s="94"/>
      <c r="H1297" s="94"/>
      <c r="I1297" s="94"/>
      <c r="J1297" s="94"/>
      <c r="K1297" s="94"/>
      <c r="L1297" s="97"/>
      <c r="M1297" s="278"/>
    </row>
    <row r="1298" spans="2:13" s="95" customFormat="1">
      <c r="B1298" s="94"/>
      <c r="C1298" s="94"/>
      <c r="D1298" s="94"/>
      <c r="E1298" s="94"/>
      <c r="F1298" s="94"/>
      <c r="G1298" s="94"/>
      <c r="H1298" s="94"/>
      <c r="I1298" s="94"/>
      <c r="J1298" s="94"/>
      <c r="K1298" s="94"/>
      <c r="L1298" s="97"/>
      <c r="M1298" s="278"/>
    </row>
    <row r="1299" spans="2:13" s="95" customFormat="1">
      <c r="B1299" s="94"/>
      <c r="C1299" s="94"/>
      <c r="D1299" s="94"/>
      <c r="E1299" s="94"/>
      <c r="F1299" s="94"/>
      <c r="G1299" s="94"/>
      <c r="H1299" s="94"/>
      <c r="I1299" s="94"/>
      <c r="J1299" s="94"/>
      <c r="K1299" s="94"/>
      <c r="L1299" s="97"/>
      <c r="M1299" s="278"/>
    </row>
    <row r="1300" spans="2:13" s="95" customFormat="1">
      <c r="B1300" s="94"/>
      <c r="C1300" s="94"/>
      <c r="D1300" s="94"/>
      <c r="E1300" s="94"/>
      <c r="F1300" s="94"/>
      <c r="G1300" s="94"/>
      <c r="H1300" s="94"/>
      <c r="I1300" s="94"/>
      <c r="J1300" s="94"/>
      <c r="K1300" s="94"/>
      <c r="L1300" s="97"/>
      <c r="M1300" s="278"/>
    </row>
    <row r="1301" spans="2:13" s="95" customFormat="1">
      <c r="B1301" s="94"/>
      <c r="C1301" s="94"/>
      <c r="D1301" s="94"/>
      <c r="E1301" s="94"/>
      <c r="F1301" s="94"/>
      <c r="G1301" s="94"/>
      <c r="H1301" s="94"/>
      <c r="I1301" s="94"/>
      <c r="J1301" s="94"/>
      <c r="K1301" s="94"/>
      <c r="L1301" s="97"/>
      <c r="M1301" s="278"/>
    </row>
    <row r="1302" spans="2:13" s="95" customFormat="1">
      <c r="B1302" s="94"/>
      <c r="C1302" s="94"/>
      <c r="D1302" s="94"/>
      <c r="E1302" s="94"/>
      <c r="F1302" s="94"/>
      <c r="G1302" s="94"/>
      <c r="H1302" s="94"/>
      <c r="I1302" s="94"/>
      <c r="J1302" s="94"/>
      <c r="K1302" s="94"/>
      <c r="L1302" s="97"/>
      <c r="M1302" s="278"/>
    </row>
    <row r="1303" spans="2:13" s="95" customFormat="1">
      <c r="B1303" s="94"/>
      <c r="C1303" s="94"/>
      <c r="D1303" s="94"/>
      <c r="E1303" s="94"/>
      <c r="F1303" s="94"/>
      <c r="G1303" s="94"/>
      <c r="H1303" s="94"/>
      <c r="I1303" s="94"/>
      <c r="J1303" s="94"/>
      <c r="K1303" s="94"/>
      <c r="L1303" s="97"/>
      <c r="M1303" s="278"/>
    </row>
    <row r="1304" spans="2:13" s="95" customFormat="1">
      <c r="B1304" s="94"/>
      <c r="C1304" s="94"/>
      <c r="D1304" s="94"/>
      <c r="E1304" s="94"/>
      <c r="F1304" s="94"/>
      <c r="G1304" s="94"/>
      <c r="H1304" s="94"/>
      <c r="I1304" s="94"/>
      <c r="J1304" s="94"/>
      <c r="K1304" s="94"/>
      <c r="L1304" s="97"/>
      <c r="M1304" s="278"/>
    </row>
    <row r="1305" spans="2:13" s="95" customFormat="1">
      <c r="B1305" s="94"/>
      <c r="C1305" s="94"/>
      <c r="D1305" s="94"/>
      <c r="E1305" s="94"/>
      <c r="F1305" s="94"/>
      <c r="G1305" s="94"/>
      <c r="H1305" s="94"/>
      <c r="I1305" s="94"/>
      <c r="J1305" s="94"/>
      <c r="K1305" s="94"/>
      <c r="L1305" s="97"/>
      <c r="M1305" s="278"/>
    </row>
    <row r="1306" spans="2:13" s="95" customFormat="1">
      <c r="B1306" s="94"/>
      <c r="C1306" s="94"/>
      <c r="D1306" s="94"/>
      <c r="E1306" s="94"/>
      <c r="F1306" s="94"/>
      <c r="G1306" s="94"/>
      <c r="H1306" s="94"/>
      <c r="I1306" s="94"/>
      <c r="J1306" s="94"/>
      <c r="K1306" s="94"/>
      <c r="L1306" s="97"/>
      <c r="M1306" s="278"/>
    </row>
    <row r="1307" spans="2:13" s="95" customFormat="1">
      <c r="B1307" s="94"/>
      <c r="C1307" s="94"/>
      <c r="D1307" s="94"/>
      <c r="E1307" s="94"/>
      <c r="F1307" s="94"/>
      <c r="G1307" s="94"/>
      <c r="H1307" s="94"/>
      <c r="I1307" s="94"/>
      <c r="J1307" s="94"/>
      <c r="K1307" s="94"/>
      <c r="L1307" s="97"/>
      <c r="M1307" s="278"/>
    </row>
    <row r="1308" spans="2:13" s="95" customFormat="1">
      <c r="B1308" s="94"/>
      <c r="C1308" s="94"/>
      <c r="D1308" s="94"/>
      <c r="E1308" s="94"/>
      <c r="F1308" s="94"/>
      <c r="G1308" s="94"/>
      <c r="H1308" s="94"/>
      <c r="I1308" s="94"/>
      <c r="J1308" s="94"/>
      <c r="K1308" s="94"/>
      <c r="L1308" s="97"/>
      <c r="M1308" s="278"/>
    </row>
    <row r="1309" spans="2:13" s="95" customFormat="1">
      <c r="B1309" s="94"/>
      <c r="C1309" s="94"/>
      <c r="D1309" s="94"/>
      <c r="E1309" s="94"/>
      <c r="F1309" s="94"/>
      <c r="G1309" s="94"/>
      <c r="H1309" s="94"/>
      <c r="I1309" s="94"/>
      <c r="J1309" s="94"/>
      <c r="K1309" s="94"/>
      <c r="L1309" s="97"/>
      <c r="M1309" s="278"/>
    </row>
    <row r="1310" spans="2:13" s="95" customFormat="1">
      <c r="B1310" s="94"/>
      <c r="C1310" s="94"/>
      <c r="D1310" s="94"/>
      <c r="E1310" s="94"/>
      <c r="F1310" s="94"/>
      <c r="G1310" s="94"/>
      <c r="H1310" s="94"/>
      <c r="I1310" s="94"/>
      <c r="J1310" s="94"/>
      <c r="K1310" s="94"/>
      <c r="L1310" s="97"/>
      <c r="M1310" s="278"/>
    </row>
    <row r="1311" spans="2:13" s="95" customFormat="1">
      <c r="B1311" s="94"/>
      <c r="C1311" s="94"/>
      <c r="D1311" s="94"/>
      <c r="E1311" s="94"/>
      <c r="F1311" s="94"/>
      <c r="G1311" s="94"/>
      <c r="H1311" s="94"/>
      <c r="I1311" s="94"/>
      <c r="J1311" s="94"/>
      <c r="K1311" s="94"/>
      <c r="L1311" s="97"/>
      <c r="M1311" s="278"/>
    </row>
    <row r="1312" spans="2:13" s="95" customFormat="1">
      <c r="B1312" s="94"/>
      <c r="C1312" s="94"/>
      <c r="D1312" s="94"/>
      <c r="E1312" s="94"/>
      <c r="F1312" s="94"/>
      <c r="G1312" s="94"/>
      <c r="H1312" s="94"/>
      <c r="I1312" s="94"/>
      <c r="J1312" s="94"/>
      <c r="K1312" s="94"/>
      <c r="L1312" s="97"/>
      <c r="M1312" s="278"/>
    </row>
    <row r="1313" spans="2:13" s="95" customFormat="1">
      <c r="B1313" s="94"/>
      <c r="C1313" s="94"/>
      <c r="D1313" s="94"/>
      <c r="E1313" s="94"/>
      <c r="F1313" s="94"/>
      <c r="G1313" s="94"/>
      <c r="H1313" s="94"/>
      <c r="I1313" s="94"/>
      <c r="J1313" s="94"/>
      <c r="K1313" s="94"/>
      <c r="L1313" s="97"/>
      <c r="M1313" s="278"/>
    </row>
    <row r="1314" spans="2:13" s="95" customFormat="1">
      <c r="B1314" s="94"/>
      <c r="C1314" s="94"/>
      <c r="D1314" s="94"/>
      <c r="E1314" s="94"/>
      <c r="F1314" s="94"/>
      <c r="G1314" s="94"/>
      <c r="H1314" s="94"/>
      <c r="I1314" s="94"/>
      <c r="J1314" s="94"/>
      <c r="K1314" s="94"/>
      <c r="L1314" s="97"/>
      <c r="M1314" s="278"/>
    </row>
    <row r="1315" spans="2:13" s="95" customFormat="1">
      <c r="B1315" s="94"/>
      <c r="C1315" s="94"/>
      <c r="D1315" s="94"/>
      <c r="E1315" s="94"/>
      <c r="F1315" s="94"/>
      <c r="G1315" s="94"/>
      <c r="H1315" s="94"/>
      <c r="I1315" s="94"/>
      <c r="J1315" s="94"/>
      <c r="K1315" s="94"/>
      <c r="L1315" s="97"/>
      <c r="M1315" s="278"/>
    </row>
    <row r="1316" spans="2:13" s="95" customFormat="1">
      <c r="B1316" s="94"/>
      <c r="C1316" s="94"/>
      <c r="D1316" s="94"/>
      <c r="E1316" s="94"/>
      <c r="F1316" s="94"/>
      <c r="G1316" s="94"/>
      <c r="H1316" s="94"/>
      <c r="I1316" s="94"/>
      <c r="J1316" s="94"/>
      <c r="K1316" s="94"/>
      <c r="L1316" s="97"/>
      <c r="M1316" s="278"/>
    </row>
    <row r="1317" spans="2:13" s="95" customFormat="1">
      <c r="B1317" s="94"/>
      <c r="C1317" s="94"/>
      <c r="D1317" s="94"/>
      <c r="E1317" s="94"/>
      <c r="F1317" s="94"/>
      <c r="G1317" s="94"/>
      <c r="H1317" s="94"/>
      <c r="I1317" s="94"/>
      <c r="J1317" s="94"/>
      <c r="K1317" s="94"/>
      <c r="L1317" s="97"/>
      <c r="M1317" s="278"/>
    </row>
    <row r="1318" spans="2:13" s="95" customFormat="1">
      <c r="B1318" s="94"/>
      <c r="C1318" s="94"/>
      <c r="D1318" s="94"/>
      <c r="E1318" s="94"/>
      <c r="F1318" s="94"/>
      <c r="G1318" s="94"/>
      <c r="H1318" s="94"/>
      <c r="I1318" s="94"/>
      <c r="J1318" s="94"/>
      <c r="K1318" s="94"/>
      <c r="L1318" s="97"/>
      <c r="M1318" s="278"/>
    </row>
    <row r="1319" spans="2:13" s="95" customFormat="1">
      <c r="B1319" s="94"/>
      <c r="C1319" s="94"/>
      <c r="D1319" s="94"/>
      <c r="E1319" s="94"/>
      <c r="F1319" s="94"/>
      <c r="G1319" s="94"/>
      <c r="H1319" s="94"/>
      <c r="I1319" s="94"/>
      <c r="J1319" s="94"/>
      <c r="K1319" s="94"/>
      <c r="L1319" s="97"/>
      <c r="M1319" s="278"/>
    </row>
    <row r="1320" spans="2:13" s="95" customFormat="1">
      <c r="B1320" s="94"/>
      <c r="C1320" s="94"/>
      <c r="D1320" s="94"/>
      <c r="E1320" s="94"/>
      <c r="F1320" s="94"/>
      <c r="G1320" s="94"/>
      <c r="H1320" s="94"/>
      <c r="I1320" s="94"/>
      <c r="J1320" s="94"/>
      <c r="K1320" s="94"/>
      <c r="L1320" s="97"/>
      <c r="M1320" s="278"/>
    </row>
    <row r="1321" spans="2:13" s="95" customFormat="1">
      <c r="B1321" s="94"/>
      <c r="C1321" s="94"/>
      <c r="D1321" s="94"/>
      <c r="E1321" s="94"/>
      <c r="F1321" s="94"/>
      <c r="G1321" s="94"/>
      <c r="H1321" s="94"/>
      <c r="I1321" s="94"/>
      <c r="J1321" s="94"/>
      <c r="K1321" s="94"/>
      <c r="L1321" s="97"/>
      <c r="M1321" s="278"/>
    </row>
    <row r="1322" spans="2:13" s="95" customFormat="1">
      <c r="B1322" s="94"/>
      <c r="C1322" s="94"/>
      <c r="D1322" s="94"/>
      <c r="E1322" s="94"/>
      <c r="F1322" s="94"/>
      <c r="G1322" s="94"/>
      <c r="H1322" s="94"/>
      <c r="I1322" s="94"/>
      <c r="J1322" s="94"/>
      <c r="K1322" s="94"/>
      <c r="L1322" s="97"/>
      <c r="M1322" s="278"/>
    </row>
    <row r="1323" spans="2:13" s="95" customFormat="1">
      <c r="B1323" s="94"/>
      <c r="C1323" s="94"/>
      <c r="D1323" s="94"/>
      <c r="E1323" s="94"/>
      <c r="F1323" s="94"/>
      <c r="G1323" s="94"/>
      <c r="H1323" s="94"/>
      <c r="I1323" s="94"/>
      <c r="J1323" s="94"/>
      <c r="K1323" s="94"/>
      <c r="L1323" s="97"/>
      <c r="M1323" s="278"/>
    </row>
    <row r="1324" spans="2:13" s="95" customFormat="1">
      <c r="B1324" s="94"/>
      <c r="C1324" s="94"/>
      <c r="D1324" s="94"/>
      <c r="E1324" s="94"/>
      <c r="F1324" s="94"/>
      <c r="G1324" s="94"/>
      <c r="H1324" s="94"/>
      <c r="I1324" s="94"/>
      <c r="J1324" s="94"/>
      <c r="K1324" s="94"/>
      <c r="L1324" s="97"/>
      <c r="M1324" s="278"/>
    </row>
    <row r="1325" spans="2:13" s="95" customFormat="1">
      <c r="B1325" s="94"/>
      <c r="C1325" s="94"/>
      <c r="D1325" s="94"/>
      <c r="E1325" s="94"/>
      <c r="F1325" s="94"/>
      <c r="G1325" s="94"/>
      <c r="H1325" s="94"/>
      <c r="I1325" s="94"/>
      <c r="J1325" s="94"/>
      <c r="K1325" s="94"/>
      <c r="L1325" s="97"/>
      <c r="M1325" s="278"/>
    </row>
    <row r="1326" spans="2:13" s="95" customFormat="1">
      <c r="B1326" s="94"/>
      <c r="C1326" s="94"/>
      <c r="D1326" s="94"/>
      <c r="E1326" s="94"/>
      <c r="F1326" s="94"/>
      <c r="G1326" s="94"/>
      <c r="H1326" s="94"/>
      <c r="I1326" s="94"/>
      <c r="J1326" s="94"/>
      <c r="K1326" s="94"/>
      <c r="L1326" s="97"/>
      <c r="M1326" s="278"/>
    </row>
    <row r="1327" spans="2:13" s="95" customFormat="1">
      <c r="B1327" s="94"/>
      <c r="C1327" s="94"/>
      <c r="D1327" s="94"/>
      <c r="E1327" s="94"/>
      <c r="F1327" s="94"/>
      <c r="G1327" s="94"/>
      <c r="H1327" s="94"/>
      <c r="I1327" s="94"/>
      <c r="J1327" s="94"/>
      <c r="K1327" s="94"/>
      <c r="L1327" s="97"/>
      <c r="M1327" s="278"/>
    </row>
    <row r="1328" spans="2:13" s="95" customFormat="1">
      <c r="B1328" s="94"/>
      <c r="C1328" s="94"/>
      <c r="D1328" s="94"/>
      <c r="E1328" s="94"/>
      <c r="F1328" s="94"/>
      <c r="G1328" s="94"/>
      <c r="H1328" s="94"/>
      <c r="I1328" s="94"/>
      <c r="J1328" s="94"/>
      <c r="K1328" s="94"/>
      <c r="L1328" s="97"/>
      <c r="M1328" s="278"/>
    </row>
    <row r="1329" spans="2:13" s="95" customFormat="1">
      <c r="B1329" s="94"/>
      <c r="C1329" s="94"/>
      <c r="D1329" s="94"/>
      <c r="E1329" s="94"/>
      <c r="F1329" s="94"/>
      <c r="G1329" s="94"/>
      <c r="H1329" s="94"/>
      <c r="I1329" s="94"/>
      <c r="J1329" s="94"/>
      <c r="K1329" s="94"/>
      <c r="L1329" s="97"/>
      <c r="M1329" s="278"/>
    </row>
    <row r="1330" spans="2:13" s="95" customFormat="1">
      <c r="B1330" s="94"/>
      <c r="C1330" s="94"/>
      <c r="D1330" s="94"/>
      <c r="E1330" s="94"/>
      <c r="F1330" s="94"/>
      <c r="G1330" s="94"/>
      <c r="H1330" s="94"/>
      <c r="I1330" s="94"/>
      <c r="J1330" s="94"/>
      <c r="K1330" s="94"/>
      <c r="L1330" s="97"/>
      <c r="M1330" s="278"/>
    </row>
    <row r="1331" spans="2:13" s="95" customFormat="1">
      <c r="B1331" s="94"/>
      <c r="C1331" s="94"/>
      <c r="D1331" s="94"/>
      <c r="E1331" s="94"/>
      <c r="F1331" s="94"/>
      <c r="G1331" s="94"/>
      <c r="H1331" s="94"/>
      <c r="I1331" s="94"/>
      <c r="J1331" s="94"/>
      <c r="K1331" s="94"/>
      <c r="L1331" s="97"/>
      <c r="M1331" s="278"/>
    </row>
    <row r="1332" spans="2:13" s="95" customFormat="1">
      <c r="B1332" s="94"/>
      <c r="C1332" s="94"/>
      <c r="D1332" s="94"/>
      <c r="E1332" s="94"/>
      <c r="F1332" s="94"/>
      <c r="G1332" s="94"/>
      <c r="H1332" s="94"/>
      <c r="I1332" s="94"/>
      <c r="J1332" s="94"/>
      <c r="K1332" s="94"/>
      <c r="L1332" s="97"/>
      <c r="M1332" s="278"/>
    </row>
    <row r="1333" spans="2:13" s="95" customFormat="1">
      <c r="B1333" s="94"/>
      <c r="C1333" s="94"/>
      <c r="D1333" s="94"/>
      <c r="E1333" s="94"/>
      <c r="F1333" s="94"/>
      <c r="G1333" s="94"/>
      <c r="H1333" s="94"/>
      <c r="I1333" s="94"/>
      <c r="J1333" s="94"/>
      <c r="K1333" s="94"/>
      <c r="L1333" s="97"/>
      <c r="M1333" s="278"/>
    </row>
    <row r="1334" spans="2:13" s="95" customFormat="1">
      <c r="B1334" s="94"/>
      <c r="C1334" s="94"/>
      <c r="D1334" s="94"/>
      <c r="E1334" s="94"/>
      <c r="F1334" s="94"/>
      <c r="G1334" s="94"/>
      <c r="H1334" s="94"/>
      <c r="I1334" s="94"/>
      <c r="J1334" s="94"/>
      <c r="K1334" s="94"/>
      <c r="L1334" s="97"/>
      <c r="M1334" s="278"/>
    </row>
    <row r="1335" spans="2:13" s="95" customFormat="1">
      <c r="B1335" s="94"/>
      <c r="C1335" s="94"/>
      <c r="D1335" s="94"/>
      <c r="E1335" s="94"/>
      <c r="F1335" s="94"/>
      <c r="G1335" s="94"/>
      <c r="H1335" s="94"/>
      <c r="I1335" s="94"/>
      <c r="J1335" s="94"/>
      <c r="K1335" s="94"/>
      <c r="L1335" s="97"/>
      <c r="M1335" s="278"/>
    </row>
    <row r="1336" spans="2:13" s="95" customFormat="1">
      <c r="B1336" s="94"/>
      <c r="C1336" s="94"/>
      <c r="D1336" s="94"/>
      <c r="E1336" s="94"/>
      <c r="F1336" s="94"/>
      <c r="G1336" s="94"/>
      <c r="H1336" s="94"/>
      <c r="I1336" s="94"/>
      <c r="J1336" s="94"/>
      <c r="K1336" s="94"/>
      <c r="L1336" s="97"/>
      <c r="M1336" s="278"/>
    </row>
    <row r="1337" spans="2:13" s="95" customFormat="1">
      <c r="B1337" s="94"/>
      <c r="C1337" s="94"/>
      <c r="D1337" s="94"/>
      <c r="E1337" s="94"/>
      <c r="F1337" s="94"/>
      <c r="G1337" s="94"/>
      <c r="H1337" s="94"/>
      <c r="I1337" s="94"/>
      <c r="J1337" s="94"/>
      <c r="K1337" s="94"/>
      <c r="L1337" s="97"/>
      <c r="M1337" s="278"/>
    </row>
    <row r="1338" spans="2:13" s="95" customFormat="1">
      <c r="B1338" s="94"/>
      <c r="C1338" s="94"/>
      <c r="D1338" s="94"/>
      <c r="E1338" s="94"/>
      <c r="F1338" s="94"/>
      <c r="G1338" s="94"/>
      <c r="H1338" s="94"/>
      <c r="I1338" s="94"/>
      <c r="J1338" s="94"/>
      <c r="K1338" s="94"/>
      <c r="L1338" s="97"/>
      <c r="M1338" s="278"/>
    </row>
    <row r="1339" spans="2:13" s="95" customFormat="1">
      <c r="B1339" s="94"/>
      <c r="C1339" s="94"/>
      <c r="D1339" s="94"/>
      <c r="E1339" s="94"/>
      <c r="F1339" s="94"/>
      <c r="G1339" s="94"/>
      <c r="H1339" s="94"/>
      <c r="I1339" s="94"/>
      <c r="J1339" s="94"/>
      <c r="K1339" s="94"/>
      <c r="L1339" s="97"/>
      <c r="M1339" s="278"/>
    </row>
    <row r="1340" spans="2:13" s="95" customFormat="1">
      <c r="B1340" s="94"/>
      <c r="C1340" s="94"/>
      <c r="D1340" s="94"/>
      <c r="E1340" s="94"/>
      <c r="F1340" s="94"/>
      <c r="G1340" s="94"/>
      <c r="H1340" s="94"/>
      <c r="I1340" s="94"/>
      <c r="J1340" s="94"/>
      <c r="K1340" s="94"/>
      <c r="L1340" s="97"/>
      <c r="M1340" s="278"/>
    </row>
    <row r="1341" spans="2:13" s="95" customFormat="1">
      <c r="B1341" s="94"/>
      <c r="C1341" s="94"/>
      <c r="D1341" s="94"/>
      <c r="E1341" s="94"/>
      <c r="F1341" s="94"/>
      <c r="G1341" s="94"/>
      <c r="H1341" s="94"/>
      <c r="I1341" s="94"/>
      <c r="J1341" s="94"/>
      <c r="K1341" s="94"/>
      <c r="L1341" s="97"/>
      <c r="M1341" s="278"/>
    </row>
    <row r="1342" spans="2:13" s="95" customFormat="1">
      <c r="B1342" s="94"/>
      <c r="C1342" s="94"/>
      <c r="D1342" s="94"/>
      <c r="E1342" s="94"/>
      <c r="F1342" s="94"/>
      <c r="G1342" s="94"/>
      <c r="H1342" s="94"/>
      <c r="I1342" s="94"/>
      <c r="J1342" s="94"/>
      <c r="K1342" s="94"/>
      <c r="L1342" s="97"/>
      <c r="M1342" s="278"/>
    </row>
    <row r="1343" spans="2:13" s="95" customFormat="1">
      <c r="B1343" s="94"/>
      <c r="C1343" s="94"/>
      <c r="D1343" s="94"/>
      <c r="E1343" s="94"/>
      <c r="F1343" s="94"/>
      <c r="G1343" s="94"/>
      <c r="H1343" s="94"/>
      <c r="I1343" s="94"/>
      <c r="J1343" s="94"/>
      <c r="K1343" s="94"/>
      <c r="L1343" s="97"/>
      <c r="M1343" s="278"/>
    </row>
    <row r="1344" spans="2:13" s="95" customFormat="1">
      <c r="B1344" s="94"/>
      <c r="C1344" s="94"/>
      <c r="D1344" s="94"/>
      <c r="E1344" s="94"/>
      <c r="F1344" s="94"/>
      <c r="G1344" s="94"/>
      <c r="H1344" s="94"/>
      <c r="I1344" s="94"/>
      <c r="J1344" s="94"/>
      <c r="K1344" s="94"/>
      <c r="L1344" s="97"/>
      <c r="M1344" s="278"/>
    </row>
    <row r="1345" spans="2:13" s="95" customFormat="1">
      <c r="B1345" s="94"/>
      <c r="C1345" s="94"/>
      <c r="D1345" s="94"/>
      <c r="E1345" s="94"/>
      <c r="F1345" s="94"/>
      <c r="G1345" s="94"/>
      <c r="H1345" s="94"/>
      <c r="I1345" s="94"/>
      <c r="J1345" s="94"/>
      <c r="K1345" s="94"/>
      <c r="L1345" s="97"/>
      <c r="M1345" s="278"/>
    </row>
    <row r="1346" spans="2:13" s="95" customFormat="1">
      <c r="B1346" s="94"/>
      <c r="C1346" s="94"/>
      <c r="D1346" s="94"/>
      <c r="E1346" s="94"/>
      <c r="F1346" s="94"/>
      <c r="G1346" s="94"/>
      <c r="H1346" s="94"/>
      <c r="I1346" s="94"/>
      <c r="J1346" s="94"/>
      <c r="K1346" s="94"/>
      <c r="L1346" s="97"/>
      <c r="M1346" s="278"/>
    </row>
    <row r="1347" spans="2:13" s="95" customFormat="1">
      <c r="B1347" s="94"/>
      <c r="C1347" s="94"/>
      <c r="D1347" s="94"/>
      <c r="E1347" s="94"/>
      <c r="F1347" s="94"/>
      <c r="G1347" s="94"/>
      <c r="H1347" s="94"/>
      <c r="I1347" s="94"/>
      <c r="J1347" s="94"/>
      <c r="K1347" s="94"/>
      <c r="L1347" s="97"/>
      <c r="M1347" s="278"/>
    </row>
    <row r="1348" spans="2:13" s="95" customFormat="1">
      <c r="B1348" s="94"/>
      <c r="C1348" s="94"/>
      <c r="D1348" s="94"/>
      <c r="E1348" s="94"/>
      <c r="F1348" s="94"/>
      <c r="G1348" s="94"/>
      <c r="H1348" s="94"/>
      <c r="I1348" s="94"/>
      <c r="J1348" s="94"/>
      <c r="K1348" s="94"/>
      <c r="L1348" s="97"/>
      <c r="M1348" s="278"/>
    </row>
    <row r="1349" spans="2:13" s="95" customFormat="1">
      <c r="B1349" s="94"/>
      <c r="C1349" s="94"/>
      <c r="D1349" s="94"/>
      <c r="E1349" s="94"/>
      <c r="F1349" s="94"/>
      <c r="G1349" s="94"/>
      <c r="H1349" s="94"/>
      <c r="I1349" s="94"/>
      <c r="J1349" s="94"/>
      <c r="K1349" s="94"/>
      <c r="L1349" s="97"/>
      <c r="M1349" s="278"/>
    </row>
    <row r="1350" spans="2:13" s="95" customFormat="1">
      <c r="B1350" s="94"/>
      <c r="C1350" s="94"/>
      <c r="D1350" s="94"/>
      <c r="E1350" s="94"/>
      <c r="F1350" s="94"/>
      <c r="G1350" s="94"/>
      <c r="H1350" s="94"/>
      <c r="I1350" s="94"/>
      <c r="J1350" s="94"/>
      <c r="K1350" s="94"/>
      <c r="L1350" s="97"/>
      <c r="M1350" s="278"/>
    </row>
    <row r="1351" spans="2:13" s="95" customFormat="1">
      <c r="B1351" s="94"/>
      <c r="C1351" s="94"/>
      <c r="D1351" s="94"/>
      <c r="E1351" s="94"/>
      <c r="F1351" s="94"/>
      <c r="G1351" s="94"/>
      <c r="H1351" s="94"/>
      <c r="I1351" s="94"/>
      <c r="J1351" s="94"/>
      <c r="K1351" s="94"/>
      <c r="L1351" s="97"/>
      <c r="M1351" s="278"/>
    </row>
    <row r="1352" spans="2:13" s="95" customFormat="1">
      <c r="B1352" s="94"/>
      <c r="C1352" s="94"/>
      <c r="D1352" s="94"/>
      <c r="E1352" s="94"/>
      <c r="F1352" s="94"/>
      <c r="G1352" s="94"/>
      <c r="H1352" s="94"/>
      <c r="I1352" s="94"/>
      <c r="J1352" s="94"/>
      <c r="K1352" s="94"/>
      <c r="L1352" s="97"/>
      <c r="M1352" s="278"/>
    </row>
    <row r="1353" spans="2:13" s="95" customFormat="1">
      <c r="B1353" s="94"/>
      <c r="C1353" s="94"/>
      <c r="D1353" s="94"/>
      <c r="E1353" s="94"/>
      <c r="F1353" s="94"/>
      <c r="G1353" s="94"/>
      <c r="H1353" s="94"/>
      <c r="I1353" s="94"/>
      <c r="J1353" s="94"/>
      <c r="K1353" s="94"/>
      <c r="L1353" s="97"/>
      <c r="M1353" s="278"/>
    </row>
    <row r="1354" spans="2:13" s="95" customFormat="1">
      <c r="B1354" s="94"/>
      <c r="C1354" s="94"/>
      <c r="D1354" s="94"/>
      <c r="E1354" s="94"/>
      <c r="F1354" s="94"/>
      <c r="G1354" s="94"/>
      <c r="H1354" s="94"/>
      <c r="I1354" s="94"/>
      <c r="J1354" s="94"/>
      <c r="K1354" s="94"/>
      <c r="L1354" s="97"/>
      <c r="M1354" s="278"/>
    </row>
    <row r="1355" spans="2:13" s="95" customFormat="1">
      <c r="B1355" s="94"/>
      <c r="C1355" s="94"/>
      <c r="D1355" s="94"/>
      <c r="E1355" s="94"/>
      <c r="F1355" s="94"/>
      <c r="G1355" s="94"/>
      <c r="H1355" s="94"/>
      <c r="I1355" s="94"/>
      <c r="J1355" s="94"/>
      <c r="K1355" s="94"/>
      <c r="L1355" s="97"/>
      <c r="M1355" s="278"/>
    </row>
    <row r="1356" spans="2:13" s="95" customFormat="1">
      <c r="B1356" s="94"/>
      <c r="C1356" s="94"/>
      <c r="D1356" s="94"/>
      <c r="E1356" s="94"/>
      <c r="F1356" s="94"/>
      <c r="G1356" s="94"/>
      <c r="H1356" s="94"/>
      <c r="I1356" s="94"/>
      <c r="J1356" s="94"/>
      <c r="K1356" s="94"/>
      <c r="L1356" s="97"/>
      <c r="M1356" s="278"/>
    </row>
    <row r="1357" spans="2:13" s="95" customFormat="1">
      <c r="B1357" s="94"/>
      <c r="C1357" s="94"/>
      <c r="D1357" s="94"/>
      <c r="E1357" s="94"/>
      <c r="F1357" s="94"/>
      <c r="G1357" s="94"/>
      <c r="H1357" s="94"/>
      <c r="I1357" s="94"/>
      <c r="J1357" s="94"/>
      <c r="K1357" s="94"/>
      <c r="L1357" s="97"/>
      <c r="M1357" s="278"/>
    </row>
    <row r="1358" spans="2:13" s="95" customFormat="1">
      <c r="B1358" s="94"/>
      <c r="C1358" s="94"/>
      <c r="D1358" s="94"/>
      <c r="E1358" s="94"/>
      <c r="F1358" s="94"/>
      <c r="G1358" s="94"/>
      <c r="H1358" s="94"/>
      <c r="I1358" s="94"/>
      <c r="J1358" s="94"/>
      <c r="K1358" s="94"/>
      <c r="L1358" s="97"/>
      <c r="M1358" s="278"/>
    </row>
    <row r="1359" spans="2:13" s="95" customFormat="1">
      <c r="B1359" s="94"/>
      <c r="C1359" s="94"/>
      <c r="D1359" s="94"/>
      <c r="E1359" s="94"/>
      <c r="F1359" s="94"/>
      <c r="G1359" s="94"/>
      <c r="H1359" s="94"/>
      <c r="I1359" s="94"/>
      <c r="J1359" s="94"/>
      <c r="K1359" s="94"/>
      <c r="L1359" s="97"/>
      <c r="M1359" s="278"/>
    </row>
    <row r="1360" spans="2:13" s="95" customFormat="1">
      <c r="B1360" s="94"/>
      <c r="C1360" s="94"/>
      <c r="D1360" s="94"/>
      <c r="E1360" s="94"/>
      <c r="F1360" s="94"/>
      <c r="G1360" s="94"/>
      <c r="H1360" s="94"/>
      <c r="I1360" s="94"/>
      <c r="J1360" s="94"/>
      <c r="K1360" s="94"/>
      <c r="L1360" s="97"/>
      <c r="M1360" s="278"/>
    </row>
    <row r="1361" spans="2:13" s="95" customFormat="1">
      <c r="B1361" s="94"/>
      <c r="C1361" s="94"/>
      <c r="D1361" s="94"/>
      <c r="E1361" s="94"/>
      <c r="F1361" s="94"/>
      <c r="G1361" s="94"/>
      <c r="H1361" s="94"/>
      <c r="I1361" s="94"/>
      <c r="J1361" s="94"/>
      <c r="K1361" s="94"/>
      <c r="L1361" s="97"/>
      <c r="M1361" s="278"/>
    </row>
    <row r="1362" spans="2:13" s="95" customFormat="1">
      <c r="B1362" s="94"/>
      <c r="C1362" s="94"/>
      <c r="D1362" s="94"/>
      <c r="E1362" s="94"/>
      <c r="F1362" s="94"/>
      <c r="G1362" s="94"/>
      <c r="H1362" s="94"/>
      <c r="I1362" s="94"/>
      <c r="J1362" s="94"/>
      <c r="K1362" s="94"/>
      <c r="L1362" s="97"/>
      <c r="M1362" s="278"/>
    </row>
    <row r="1363" spans="2:13" s="95" customFormat="1">
      <c r="B1363" s="94"/>
      <c r="C1363" s="94"/>
      <c r="D1363" s="94"/>
      <c r="E1363" s="94"/>
      <c r="F1363" s="94"/>
      <c r="G1363" s="94"/>
      <c r="H1363" s="94"/>
      <c r="I1363" s="94"/>
      <c r="J1363" s="94"/>
      <c r="K1363" s="94"/>
      <c r="L1363" s="97"/>
      <c r="M1363" s="278"/>
    </row>
    <row r="1364" spans="2:13" s="95" customFormat="1">
      <c r="B1364" s="94"/>
      <c r="C1364" s="94"/>
      <c r="D1364" s="94"/>
      <c r="E1364" s="94"/>
      <c r="F1364" s="94"/>
      <c r="G1364" s="94"/>
      <c r="H1364" s="94"/>
      <c r="I1364" s="94"/>
      <c r="J1364" s="94"/>
      <c r="K1364" s="94"/>
      <c r="L1364" s="97"/>
      <c r="M1364" s="278"/>
    </row>
    <row r="1365" spans="2:13" s="95" customFormat="1">
      <c r="B1365" s="94"/>
      <c r="C1365" s="94"/>
      <c r="D1365" s="94"/>
      <c r="E1365" s="94"/>
      <c r="F1365" s="94"/>
      <c r="G1365" s="94"/>
      <c r="H1365" s="94"/>
      <c r="I1365" s="94"/>
      <c r="J1365" s="94"/>
      <c r="K1365" s="94"/>
      <c r="L1365" s="97"/>
      <c r="M1365" s="278"/>
    </row>
    <row r="1366" spans="2:13" s="95" customFormat="1">
      <c r="B1366" s="94"/>
      <c r="C1366" s="94"/>
      <c r="D1366" s="94"/>
      <c r="E1366" s="94"/>
      <c r="F1366" s="94"/>
      <c r="G1366" s="94"/>
      <c r="H1366" s="94"/>
      <c r="I1366" s="94"/>
      <c r="J1366" s="94"/>
      <c r="K1366" s="94"/>
      <c r="L1366" s="97"/>
      <c r="M1366" s="278"/>
    </row>
    <row r="1367" spans="2:13" s="95" customFormat="1">
      <c r="B1367" s="94"/>
      <c r="C1367" s="94"/>
      <c r="D1367" s="94"/>
      <c r="E1367" s="94"/>
      <c r="F1367" s="94"/>
      <c r="G1367" s="94"/>
      <c r="H1367" s="94"/>
      <c r="I1367" s="94"/>
      <c r="J1367" s="94"/>
      <c r="K1367" s="94"/>
      <c r="L1367" s="97"/>
      <c r="M1367" s="278"/>
    </row>
    <row r="1368" spans="2:13" s="95" customFormat="1">
      <c r="B1368" s="94"/>
      <c r="C1368" s="94"/>
      <c r="D1368" s="94"/>
      <c r="E1368" s="94"/>
      <c r="F1368" s="94"/>
      <c r="G1368" s="94"/>
      <c r="H1368" s="94"/>
      <c r="I1368" s="94"/>
      <c r="J1368" s="94"/>
      <c r="K1368" s="94"/>
      <c r="L1368" s="97"/>
      <c r="M1368" s="278"/>
    </row>
    <row r="1369" spans="2:13" s="95" customFormat="1">
      <c r="B1369" s="94"/>
      <c r="C1369" s="94"/>
      <c r="D1369" s="94"/>
      <c r="E1369" s="94"/>
      <c r="F1369" s="94"/>
      <c r="G1369" s="94"/>
      <c r="H1369" s="94"/>
      <c r="I1369" s="94"/>
      <c r="J1369" s="94"/>
      <c r="K1369" s="94"/>
      <c r="L1369" s="97"/>
      <c r="M1369" s="278"/>
    </row>
    <row r="1370" spans="2:13" s="95" customFormat="1">
      <c r="B1370" s="94"/>
      <c r="C1370" s="94"/>
      <c r="D1370" s="94"/>
      <c r="E1370" s="94"/>
      <c r="F1370" s="94"/>
      <c r="G1370" s="94"/>
      <c r="H1370" s="94"/>
      <c r="I1370" s="94"/>
      <c r="J1370" s="94"/>
      <c r="K1370" s="94"/>
      <c r="L1370" s="97"/>
      <c r="M1370" s="278"/>
    </row>
    <row r="1371" spans="2:13" s="95" customFormat="1">
      <c r="B1371" s="94"/>
      <c r="C1371" s="94"/>
      <c r="D1371" s="94"/>
      <c r="E1371" s="94"/>
      <c r="F1371" s="94"/>
      <c r="G1371" s="94"/>
      <c r="H1371" s="94"/>
      <c r="I1371" s="94"/>
      <c r="J1371" s="94"/>
      <c r="K1371" s="94"/>
      <c r="L1371" s="97"/>
      <c r="M1371" s="278"/>
    </row>
    <row r="1372" spans="2:13" s="95" customFormat="1">
      <c r="B1372" s="94"/>
      <c r="C1372" s="94"/>
      <c r="D1372" s="94"/>
      <c r="E1372" s="94"/>
      <c r="F1372" s="94"/>
      <c r="G1372" s="94"/>
      <c r="H1372" s="94"/>
      <c r="I1372" s="94"/>
      <c r="J1372" s="94"/>
      <c r="K1372" s="94"/>
      <c r="L1372" s="97"/>
      <c r="M1372" s="278"/>
    </row>
    <row r="1373" spans="2:13" s="95" customFormat="1">
      <c r="B1373" s="94"/>
      <c r="C1373" s="94"/>
      <c r="D1373" s="94"/>
      <c r="E1373" s="94"/>
      <c r="F1373" s="94"/>
      <c r="G1373" s="94"/>
      <c r="H1373" s="94"/>
      <c r="I1373" s="94"/>
      <c r="J1373" s="94"/>
      <c r="K1373" s="94"/>
      <c r="L1373" s="97"/>
      <c r="M1373" s="278"/>
    </row>
    <row r="1374" spans="2:13" s="95" customFormat="1">
      <c r="B1374" s="94"/>
      <c r="C1374" s="94"/>
      <c r="D1374" s="94"/>
      <c r="E1374" s="94"/>
      <c r="F1374" s="94"/>
      <c r="G1374" s="94"/>
      <c r="H1374" s="94"/>
      <c r="I1374" s="94"/>
      <c r="J1374" s="94"/>
      <c r="K1374" s="94"/>
      <c r="L1374" s="97"/>
      <c r="M1374" s="278"/>
    </row>
    <row r="1375" spans="2:13" s="95" customFormat="1">
      <c r="B1375" s="94"/>
      <c r="C1375" s="94"/>
      <c r="D1375" s="94"/>
      <c r="E1375" s="94"/>
      <c r="F1375" s="94"/>
      <c r="G1375" s="94"/>
      <c r="H1375" s="94"/>
      <c r="I1375" s="94"/>
      <c r="J1375" s="94"/>
      <c r="K1375" s="94"/>
      <c r="L1375" s="97"/>
      <c r="M1375" s="278"/>
    </row>
    <row r="1376" spans="2:13" s="95" customFormat="1">
      <c r="B1376" s="94"/>
      <c r="C1376" s="94"/>
      <c r="D1376" s="94"/>
      <c r="E1376" s="94"/>
      <c r="F1376" s="94"/>
      <c r="G1376" s="94"/>
      <c r="H1376" s="94"/>
      <c r="I1376" s="94"/>
      <c r="J1376" s="94"/>
      <c r="K1376" s="94"/>
      <c r="L1376" s="97"/>
      <c r="M1376" s="278"/>
    </row>
    <row r="1377" spans="2:13" s="95" customFormat="1">
      <c r="B1377" s="94"/>
      <c r="C1377" s="94"/>
      <c r="D1377" s="94"/>
      <c r="E1377" s="94"/>
      <c r="F1377" s="94"/>
      <c r="G1377" s="94"/>
      <c r="H1377" s="94"/>
      <c r="I1377" s="94"/>
      <c r="J1377" s="94"/>
      <c r="K1377" s="94"/>
      <c r="L1377" s="97"/>
      <c r="M1377" s="278"/>
    </row>
    <row r="1378" spans="2:13" s="95" customFormat="1">
      <c r="B1378" s="94"/>
      <c r="C1378" s="94"/>
      <c r="D1378" s="94"/>
      <c r="E1378" s="94"/>
      <c r="F1378" s="94"/>
      <c r="G1378" s="94"/>
      <c r="H1378" s="94"/>
      <c r="I1378" s="94"/>
      <c r="J1378" s="94"/>
      <c r="K1378" s="94"/>
      <c r="L1378" s="97"/>
      <c r="M1378" s="278"/>
    </row>
    <row r="1379" spans="2:13" s="95" customFormat="1">
      <c r="B1379" s="94"/>
      <c r="C1379" s="94"/>
      <c r="D1379" s="94"/>
      <c r="E1379" s="94"/>
      <c r="F1379" s="94"/>
      <c r="G1379" s="94"/>
      <c r="H1379" s="94"/>
      <c r="I1379" s="94"/>
      <c r="J1379" s="94"/>
      <c r="K1379" s="94"/>
      <c r="L1379" s="97"/>
      <c r="M1379" s="278"/>
    </row>
    <row r="1380" spans="2:13" s="95" customFormat="1">
      <c r="B1380" s="94"/>
      <c r="C1380" s="94"/>
      <c r="D1380" s="94"/>
      <c r="E1380" s="94"/>
      <c r="F1380" s="94"/>
      <c r="G1380" s="94"/>
      <c r="H1380" s="94"/>
      <c r="I1380" s="94"/>
      <c r="J1380" s="94"/>
      <c r="K1380" s="94"/>
      <c r="L1380" s="97"/>
      <c r="M1380" s="278"/>
    </row>
    <row r="1381" spans="2:13" s="95" customFormat="1">
      <c r="B1381" s="94"/>
      <c r="C1381" s="94"/>
      <c r="D1381" s="94"/>
      <c r="E1381" s="94"/>
      <c r="F1381" s="94"/>
      <c r="G1381" s="94"/>
      <c r="H1381" s="94"/>
      <c r="I1381" s="94"/>
      <c r="J1381" s="94"/>
      <c r="K1381" s="94"/>
      <c r="L1381" s="97"/>
      <c r="M1381" s="278"/>
    </row>
    <row r="1382" spans="2:13" s="95" customFormat="1">
      <c r="B1382" s="94"/>
      <c r="C1382" s="94"/>
      <c r="D1382" s="94"/>
      <c r="E1382" s="94"/>
      <c r="F1382" s="94"/>
      <c r="G1382" s="94"/>
      <c r="H1382" s="94"/>
      <c r="I1382" s="94"/>
      <c r="J1382" s="94"/>
      <c r="K1382" s="94"/>
      <c r="L1382" s="97"/>
      <c r="M1382" s="278"/>
    </row>
    <row r="1383" spans="2:13" s="95" customFormat="1">
      <c r="B1383" s="94"/>
      <c r="C1383" s="94"/>
      <c r="D1383" s="94"/>
      <c r="E1383" s="94"/>
      <c r="F1383" s="94"/>
      <c r="G1383" s="94"/>
      <c r="H1383" s="94"/>
      <c r="I1383" s="94"/>
      <c r="J1383" s="94"/>
      <c r="K1383" s="94"/>
      <c r="L1383" s="97"/>
      <c r="M1383" s="278"/>
    </row>
    <row r="1384" spans="2:13" s="95" customFormat="1">
      <c r="B1384" s="94"/>
      <c r="C1384" s="94"/>
      <c r="D1384" s="94"/>
      <c r="E1384" s="94"/>
      <c r="F1384" s="94"/>
      <c r="G1384" s="94"/>
      <c r="H1384" s="94"/>
      <c r="I1384" s="94"/>
      <c r="J1384" s="94"/>
      <c r="K1384" s="94"/>
      <c r="L1384" s="97"/>
      <c r="M1384" s="278"/>
    </row>
    <row r="1385" spans="2:13" s="95" customFormat="1">
      <c r="B1385" s="94"/>
      <c r="C1385" s="94"/>
      <c r="D1385" s="94"/>
      <c r="E1385" s="94"/>
      <c r="F1385" s="94"/>
      <c r="G1385" s="94"/>
      <c r="H1385" s="94"/>
      <c r="I1385" s="94"/>
      <c r="J1385" s="94"/>
      <c r="K1385" s="94"/>
      <c r="L1385" s="97"/>
      <c r="M1385" s="278"/>
    </row>
    <row r="1386" spans="2:13" s="95" customFormat="1">
      <c r="B1386" s="94"/>
      <c r="C1386" s="94"/>
      <c r="D1386" s="94"/>
      <c r="E1386" s="94"/>
      <c r="F1386" s="94"/>
      <c r="G1386" s="94"/>
      <c r="H1386" s="94"/>
      <c r="I1386" s="94"/>
      <c r="J1386" s="94"/>
      <c r="K1386" s="94"/>
      <c r="L1386" s="97"/>
      <c r="M1386" s="278"/>
    </row>
    <row r="1387" spans="2:13" s="95" customFormat="1">
      <c r="B1387" s="94"/>
      <c r="C1387" s="94"/>
      <c r="D1387" s="94"/>
      <c r="E1387" s="94"/>
      <c r="F1387" s="94"/>
      <c r="G1387" s="94"/>
      <c r="H1387" s="94"/>
      <c r="I1387" s="94"/>
      <c r="J1387" s="94"/>
      <c r="K1387" s="94"/>
      <c r="L1387" s="97"/>
      <c r="M1387" s="278"/>
    </row>
    <row r="1388" spans="2:13" s="95" customFormat="1">
      <c r="B1388" s="94"/>
      <c r="C1388" s="94"/>
      <c r="D1388" s="94"/>
      <c r="E1388" s="94"/>
      <c r="F1388" s="94"/>
      <c r="G1388" s="94"/>
      <c r="H1388" s="94"/>
      <c r="I1388" s="94"/>
      <c r="J1388" s="94"/>
      <c r="K1388" s="94"/>
      <c r="L1388" s="97"/>
      <c r="M1388" s="278"/>
    </row>
    <row r="1389" spans="2:13" s="95" customFormat="1">
      <c r="B1389" s="94"/>
      <c r="C1389" s="94"/>
      <c r="D1389" s="94"/>
      <c r="E1389" s="94"/>
      <c r="F1389" s="94"/>
      <c r="G1389" s="94"/>
      <c r="H1389" s="94"/>
      <c r="I1389" s="94"/>
      <c r="J1389" s="94"/>
      <c r="K1389" s="94"/>
      <c r="L1389" s="97"/>
      <c r="M1389" s="278"/>
    </row>
    <row r="1390" spans="2:13" s="95" customFormat="1">
      <c r="B1390" s="94"/>
      <c r="C1390" s="94"/>
      <c r="D1390" s="94"/>
      <c r="E1390" s="94"/>
      <c r="F1390" s="94"/>
      <c r="G1390" s="94"/>
      <c r="H1390" s="94"/>
      <c r="I1390" s="94"/>
      <c r="J1390" s="94"/>
      <c r="K1390" s="94"/>
      <c r="L1390" s="97"/>
      <c r="M1390" s="278"/>
    </row>
    <row r="1391" spans="2:13" s="95" customFormat="1">
      <c r="B1391" s="94"/>
      <c r="C1391" s="94"/>
      <c r="D1391" s="94"/>
      <c r="E1391" s="94"/>
      <c r="F1391" s="94"/>
      <c r="G1391" s="94"/>
      <c r="H1391" s="94"/>
      <c r="I1391" s="94"/>
      <c r="J1391" s="94"/>
      <c r="K1391" s="94"/>
      <c r="L1391" s="97"/>
      <c r="M1391" s="278"/>
    </row>
    <row r="1392" spans="2:13" s="95" customFormat="1">
      <c r="B1392" s="94"/>
      <c r="C1392" s="94"/>
      <c r="D1392" s="94"/>
      <c r="E1392" s="94"/>
      <c r="F1392" s="94"/>
      <c r="G1392" s="94"/>
      <c r="H1392" s="94"/>
      <c r="I1392" s="94"/>
      <c r="J1392" s="94"/>
      <c r="K1392" s="94"/>
      <c r="L1392" s="97"/>
      <c r="M1392" s="278"/>
    </row>
    <row r="1393" spans="2:13" s="95" customFormat="1">
      <c r="B1393" s="94"/>
      <c r="C1393" s="94"/>
      <c r="D1393" s="94"/>
      <c r="E1393" s="94"/>
      <c r="F1393" s="94"/>
      <c r="G1393" s="94"/>
      <c r="H1393" s="94"/>
      <c r="I1393" s="94"/>
      <c r="J1393" s="94"/>
      <c r="K1393" s="94"/>
      <c r="L1393" s="97"/>
      <c r="M1393" s="278"/>
    </row>
    <row r="1394" spans="2:13" s="95" customFormat="1">
      <c r="B1394" s="94"/>
      <c r="C1394" s="94"/>
      <c r="D1394" s="94"/>
      <c r="E1394" s="94"/>
      <c r="F1394" s="94"/>
      <c r="G1394" s="94"/>
      <c r="H1394" s="94"/>
      <c r="I1394" s="94"/>
      <c r="J1394" s="94"/>
      <c r="K1394" s="94"/>
      <c r="L1394" s="97"/>
      <c r="M1394" s="278"/>
    </row>
    <row r="1395" spans="2:13" s="95" customFormat="1">
      <c r="B1395" s="94"/>
      <c r="C1395" s="94"/>
      <c r="D1395" s="94"/>
      <c r="E1395" s="94"/>
      <c r="F1395" s="94"/>
      <c r="G1395" s="94"/>
      <c r="H1395" s="94"/>
      <c r="I1395" s="94"/>
      <c r="J1395" s="94"/>
      <c r="K1395" s="94"/>
      <c r="L1395" s="97"/>
      <c r="M1395" s="278"/>
    </row>
    <row r="1396" spans="2:13" s="95" customFormat="1">
      <c r="B1396" s="94"/>
      <c r="C1396" s="94"/>
      <c r="D1396" s="94"/>
      <c r="E1396" s="94"/>
      <c r="F1396" s="94"/>
      <c r="G1396" s="94"/>
      <c r="H1396" s="94"/>
      <c r="I1396" s="94"/>
      <c r="J1396" s="94"/>
      <c r="K1396" s="94"/>
      <c r="L1396" s="97"/>
      <c r="M1396" s="278"/>
    </row>
    <row r="1397" spans="2:13" s="95" customFormat="1">
      <c r="B1397" s="94"/>
      <c r="C1397" s="94"/>
      <c r="D1397" s="94"/>
      <c r="E1397" s="94"/>
      <c r="F1397" s="94"/>
      <c r="G1397" s="94"/>
      <c r="H1397" s="94"/>
      <c r="I1397" s="94"/>
      <c r="J1397" s="94"/>
      <c r="K1397" s="94"/>
      <c r="L1397" s="97"/>
      <c r="M1397" s="278"/>
    </row>
    <row r="1398" spans="2:13" s="95" customFormat="1">
      <c r="B1398" s="94"/>
      <c r="C1398" s="94"/>
      <c r="D1398" s="94"/>
      <c r="E1398" s="94"/>
      <c r="F1398" s="94"/>
      <c r="G1398" s="94"/>
      <c r="H1398" s="94"/>
      <c r="I1398" s="94"/>
      <c r="J1398" s="94"/>
      <c r="K1398" s="94"/>
      <c r="L1398" s="97"/>
      <c r="M1398" s="278"/>
    </row>
    <row r="1399" spans="2:13" s="95" customFormat="1">
      <c r="B1399" s="94"/>
      <c r="C1399" s="94"/>
      <c r="D1399" s="94"/>
      <c r="E1399" s="94"/>
      <c r="F1399" s="94"/>
      <c r="G1399" s="94"/>
      <c r="H1399" s="94"/>
      <c r="I1399" s="94"/>
      <c r="J1399" s="94"/>
      <c r="K1399" s="94"/>
      <c r="L1399" s="97"/>
      <c r="M1399" s="278"/>
    </row>
    <row r="1400" spans="2:13" s="95" customFormat="1">
      <c r="B1400" s="94"/>
      <c r="C1400" s="94"/>
      <c r="D1400" s="94"/>
      <c r="E1400" s="94"/>
      <c r="F1400" s="94"/>
      <c r="G1400" s="94"/>
      <c r="H1400" s="94"/>
      <c r="I1400" s="94"/>
      <c r="J1400" s="94"/>
      <c r="K1400" s="94"/>
      <c r="L1400" s="97"/>
      <c r="M1400" s="278"/>
    </row>
    <row r="1401" spans="2:13" s="95" customFormat="1">
      <c r="B1401" s="94"/>
      <c r="C1401" s="94"/>
      <c r="D1401" s="94"/>
      <c r="E1401" s="94"/>
      <c r="F1401" s="94"/>
      <c r="G1401" s="94"/>
      <c r="H1401" s="94"/>
      <c r="I1401" s="94"/>
      <c r="J1401" s="94"/>
      <c r="K1401" s="94"/>
      <c r="L1401" s="97"/>
      <c r="M1401" s="278"/>
    </row>
    <row r="1402" spans="2:13" s="95" customFormat="1">
      <c r="B1402" s="94"/>
      <c r="C1402" s="94"/>
      <c r="D1402" s="94"/>
      <c r="E1402" s="94"/>
      <c r="F1402" s="94"/>
      <c r="G1402" s="94"/>
      <c r="H1402" s="94"/>
      <c r="I1402" s="94"/>
      <c r="J1402" s="94"/>
      <c r="K1402" s="94"/>
      <c r="L1402" s="97"/>
      <c r="M1402" s="278"/>
    </row>
    <row r="1403" spans="2:13" s="95" customFormat="1">
      <c r="B1403" s="94"/>
      <c r="C1403" s="94"/>
      <c r="D1403" s="94"/>
      <c r="E1403" s="94"/>
      <c r="F1403" s="94"/>
      <c r="G1403" s="94"/>
      <c r="H1403" s="94"/>
      <c r="I1403" s="94"/>
      <c r="J1403" s="94"/>
      <c r="K1403" s="94"/>
      <c r="L1403" s="97"/>
      <c r="M1403" s="278"/>
    </row>
    <row r="1404" spans="2:13" s="95" customFormat="1">
      <c r="B1404" s="94"/>
      <c r="C1404" s="94"/>
      <c r="D1404" s="94"/>
      <c r="E1404" s="94"/>
      <c r="F1404" s="94"/>
      <c r="G1404" s="94"/>
      <c r="H1404" s="94"/>
      <c r="I1404" s="94"/>
      <c r="J1404" s="94"/>
      <c r="K1404" s="94"/>
      <c r="L1404" s="97"/>
      <c r="M1404" s="278"/>
    </row>
    <row r="1405" spans="2:13" s="95" customFormat="1">
      <c r="B1405" s="94"/>
      <c r="C1405" s="94"/>
      <c r="D1405" s="94"/>
      <c r="E1405" s="94"/>
      <c r="F1405" s="94"/>
      <c r="G1405" s="94"/>
      <c r="H1405" s="94"/>
      <c r="I1405" s="94"/>
      <c r="J1405" s="94"/>
      <c r="K1405" s="94"/>
      <c r="L1405" s="97"/>
      <c r="M1405" s="278"/>
    </row>
    <row r="1406" spans="2:13" s="95" customFormat="1">
      <c r="B1406" s="94"/>
      <c r="C1406" s="94"/>
      <c r="D1406" s="94"/>
      <c r="E1406" s="94"/>
      <c r="F1406" s="94"/>
      <c r="G1406" s="94"/>
      <c r="H1406" s="94"/>
      <c r="I1406" s="94"/>
      <c r="J1406" s="94"/>
      <c r="K1406" s="94"/>
      <c r="L1406" s="97"/>
      <c r="M1406" s="278"/>
    </row>
    <row r="1407" spans="2:13" s="95" customFormat="1">
      <c r="B1407" s="94"/>
      <c r="C1407" s="94"/>
      <c r="D1407" s="94"/>
      <c r="E1407" s="94"/>
      <c r="F1407" s="94"/>
      <c r="G1407" s="94"/>
      <c r="H1407" s="94"/>
      <c r="I1407" s="94"/>
      <c r="J1407" s="94"/>
      <c r="K1407" s="94"/>
      <c r="L1407" s="97"/>
      <c r="M1407" s="278"/>
    </row>
    <row r="1408" spans="2:13" s="95" customFormat="1">
      <c r="B1408" s="94"/>
      <c r="C1408" s="94"/>
      <c r="D1408" s="94"/>
      <c r="E1408" s="94"/>
      <c r="F1408" s="94"/>
      <c r="G1408" s="94"/>
      <c r="H1408" s="94"/>
      <c r="I1408" s="94"/>
      <c r="J1408" s="94"/>
      <c r="K1408" s="94"/>
      <c r="L1408" s="97"/>
      <c r="M1408" s="278"/>
    </row>
    <row r="1409" spans="2:13" s="95" customFormat="1">
      <c r="B1409" s="94"/>
      <c r="C1409" s="94"/>
      <c r="D1409" s="94"/>
      <c r="E1409" s="94"/>
      <c r="F1409" s="94"/>
      <c r="G1409" s="94"/>
      <c r="H1409" s="94"/>
      <c r="I1409" s="94"/>
      <c r="J1409" s="94"/>
      <c r="K1409" s="94"/>
      <c r="L1409" s="97"/>
      <c r="M1409" s="278"/>
    </row>
    <row r="1410" spans="2:13" s="95" customFormat="1">
      <c r="B1410" s="94"/>
      <c r="C1410" s="94"/>
      <c r="D1410" s="94"/>
      <c r="E1410" s="94"/>
      <c r="F1410" s="94"/>
      <c r="G1410" s="94"/>
      <c r="H1410" s="94"/>
      <c r="I1410" s="94"/>
      <c r="J1410" s="94"/>
      <c r="K1410" s="94"/>
      <c r="L1410" s="97"/>
      <c r="M1410" s="278"/>
    </row>
    <row r="1411" spans="2:13" s="95" customFormat="1">
      <c r="B1411" s="94"/>
      <c r="C1411" s="94"/>
      <c r="D1411" s="94"/>
      <c r="E1411" s="94"/>
      <c r="F1411" s="94"/>
      <c r="G1411" s="94"/>
      <c r="H1411" s="94"/>
      <c r="I1411" s="94"/>
      <c r="J1411" s="94"/>
      <c r="K1411" s="94"/>
      <c r="L1411" s="97"/>
      <c r="M1411" s="278"/>
    </row>
    <row r="1412" spans="2:13" s="95" customFormat="1">
      <c r="B1412" s="94"/>
      <c r="C1412" s="94"/>
      <c r="D1412" s="94"/>
      <c r="E1412" s="94"/>
      <c r="F1412" s="94"/>
      <c r="G1412" s="94"/>
      <c r="H1412" s="94"/>
      <c r="I1412" s="94"/>
      <c r="J1412" s="94"/>
      <c r="K1412" s="94"/>
      <c r="L1412" s="97"/>
      <c r="M1412" s="278"/>
    </row>
    <row r="1413" spans="2:13" s="95" customFormat="1">
      <c r="B1413" s="94"/>
      <c r="C1413" s="94"/>
      <c r="D1413" s="94"/>
      <c r="E1413" s="94"/>
      <c r="F1413" s="94"/>
      <c r="G1413" s="94"/>
      <c r="H1413" s="94"/>
      <c r="I1413" s="94"/>
      <c r="J1413" s="94"/>
      <c r="K1413" s="94"/>
      <c r="L1413" s="97"/>
      <c r="M1413" s="278"/>
    </row>
    <row r="1414" spans="2:13" s="95" customFormat="1">
      <c r="B1414" s="94"/>
      <c r="C1414" s="94"/>
      <c r="D1414" s="94"/>
      <c r="E1414" s="94"/>
      <c r="F1414" s="94"/>
      <c r="G1414" s="94"/>
      <c r="H1414" s="94"/>
      <c r="I1414" s="94"/>
      <c r="J1414" s="94"/>
      <c r="K1414" s="94"/>
      <c r="L1414" s="97"/>
      <c r="M1414" s="278"/>
    </row>
    <row r="1415" spans="2:13" s="95" customFormat="1">
      <c r="B1415" s="94"/>
      <c r="C1415" s="94"/>
      <c r="D1415" s="94"/>
      <c r="E1415" s="94"/>
      <c r="F1415" s="94"/>
      <c r="G1415" s="94"/>
      <c r="H1415" s="94"/>
      <c r="I1415" s="94"/>
      <c r="J1415" s="94"/>
      <c r="K1415" s="94"/>
      <c r="L1415" s="97"/>
      <c r="M1415" s="278"/>
    </row>
    <row r="1416" spans="2:13" s="95" customFormat="1">
      <c r="B1416" s="94"/>
      <c r="C1416" s="94"/>
      <c r="D1416" s="94"/>
      <c r="E1416" s="94"/>
      <c r="F1416" s="94"/>
      <c r="G1416" s="94"/>
      <c r="H1416" s="94"/>
      <c r="I1416" s="94"/>
      <c r="J1416" s="94"/>
      <c r="K1416" s="94"/>
      <c r="L1416" s="97"/>
      <c r="M1416" s="278"/>
    </row>
    <row r="1417" spans="2:13" s="95" customFormat="1">
      <c r="B1417" s="94"/>
      <c r="C1417" s="94"/>
      <c r="D1417" s="94"/>
      <c r="E1417" s="94"/>
      <c r="F1417" s="94"/>
      <c r="G1417" s="94"/>
      <c r="H1417" s="94"/>
      <c r="I1417" s="94"/>
      <c r="J1417" s="94"/>
      <c r="K1417" s="94"/>
      <c r="L1417" s="97"/>
      <c r="M1417" s="278"/>
    </row>
    <row r="1418" spans="2:13" s="95" customFormat="1">
      <c r="B1418" s="94"/>
      <c r="C1418" s="94"/>
      <c r="D1418" s="94"/>
      <c r="E1418" s="94"/>
      <c r="F1418" s="94"/>
      <c r="G1418" s="94"/>
      <c r="H1418" s="94"/>
      <c r="I1418" s="94"/>
      <c r="J1418" s="94"/>
      <c r="K1418" s="94"/>
      <c r="L1418" s="97"/>
      <c r="M1418" s="278"/>
    </row>
    <row r="1419" spans="2:13" s="95" customFormat="1">
      <c r="B1419" s="94"/>
      <c r="C1419" s="94"/>
      <c r="D1419" s="94"/>
      <c r="E1419" s="94"/>
      <c r="F1419" s="94"/>
      <c r="G1419" s="94"/>
      <c r="H1419" s="94"/>
      <c r="I1419" s="94"/>
      <c r="J1419" s="94"/>
      <c r="K1419" s="94"/>
      <c r="L1419" s="97"/>
      <c r="M1419" s="278"/>
    </row>
    <row r="1420" spans="2:13" s="95" customFormat="1">
      <c r="B1420" s="94"/>
      <c r="C1420" s="94"/>
      <c r="D1420" s="94"/>
      <c r="E1420" s="94"/>
      <c r="F1420" s="94"/>
      <c r="G1420" s="94"/>
      <c r="H1420" s="94"/>
      <c r="I1420" s="94"/>
      <c r="J1420" s="94"/>
      <c r="K1420" s="94"/>
      <c r="L1420" s="97"/>
      <c r="M1420" s="278"/>
    </row>
    <row r="1421" spans="2:13" s="95" customFormat="1">
      <c r="B1421" s="94"/>
      <c r="C1421" s="94"/>
      <c r="D1421" s="94"/>
      <c r="E1421" s="94"/>
      <c r="F1421" s="94"/>
      <c r="G1421" s="94"/>
      <c r="H1421" s="94"/>
      <c r="I1421" s="94"/>
      <c r="J1421" s="94"/>
      <c r="K1421" s="94"/>
      <c r="L1421" s="97"/>
      <c r="M1421" s="278"/>
    </row>
    <row r="1422" spans="2:13" s="95" customFormat="1">
      <c r="B1422" s="94"/>
      <c r="C1422" s="94"/>
      <c r="D1422" s="94"/>
      <c r="E1422" s="94"/>
      <c r="F1422" s="94"/>
      <c r="G1422" s="94"/>
      <c r="H1422" s="94"/>
      <c r="I1422" s="94"/>
      <c r="J1422" s="94"/>
      <c r="K1422" s="94"/>
      <c r="L1422" s="97"/>
      <c r="M1422" s="278"/>
    </row>
    <row r="1423" spans="2:13" s="95" customFormat="1">
      <c r="B1423" s="94"/>
      <c r="C1423" s="94"/>
      <c r="D1423" s="94"/>
      <c r="E1423" s="94"/>
      <c r="F1423" s="94"/>
      <c r="G1423" s="94"/>
      <c r="H1423" s="94"/>
      <c r="I1423" s="94"/>
      <c r="J1423" s="94"/>
      <c r="K1423" s="94"/>
      <c r="L1423" s="97"/>
      <c r="M1423" s="278"/>
    </row>
    <row r="1424" spans="2:13" s="95" customFormat="1">
      <c r="B1424" s="94"/>
      <c r="C1424" s="94"/>
      <c r="D1424" s="94"/>
      <c r="E1424" s="94"/>
      <c r="F1424" s="94"/>
      <c r="G1424" s="94"/>
      <c r="H1424" s="94"/>
      <c r="I1424" s="94"/>
      <c r="J1424" s="94"/>
      <c r="K1424" s="94"/>
      <c r="L1424" s="97"/>
      <c r="M1424" s="278"/>
    </row>
    <row r="1425" spans="2:13" s="95" customFormat="1">
      <c r="B1425" s="94"/>
      <c r="C1425" s="94"/>
      <c r="D1425" s="94"/>
      <c r="E1425" s="94"/>
      <c r="F1425" s="94"/>
      <c r="G1425" s="94"/>
      <c r="H1425" s="94"/>
      <c r="I1425" s="94"/>
      <c r="J1425" s="94"/>
      <c r="K1425" s="94"/>
      <c r="L1425" s="97"/>
      <c r="M1425" s="278"/>
    </row>
    <row r="1426" spans="2:13" s="95" customFormat="1">
      <c r="B1426" s="94"/>
      <c r="C1426" s="94"/>
      <c r="D1426" s="94"/>
      <c r="E1426" s="94"/>
      <c r="F1426" s="94"/>
      <c r="G1426" s="94"/>
      <c r="H1426" s="94"/>
      <c r="I1426" s="94"/>
      <c r="J1426" s="94"/>
      <c r="K1426" s="94"/>
      <c r="L1426" s="97"/>
      <c r="M1426" s="278"/>
    </row>
    <row r="1427" spans="2:13" s="95" customFormat="1">
      <c r="B1427" s="94"/>
      <c r="C1427" s="94"/>
      <c r="D1427" s="94"/>
      <c r="E1427" s="94"/>
      <c r="F1427" s="94"/>
      <c r="G1427" s="94"/>
      <c r="H1427" s="94"/>
      <c r="I1427" s="94"/>
      <c r="J1427" s="94"/>
      <c r="K1427" s="94"/>
      <c r="L1427" s="97"/>
      <c r="M1427" s="278"/>
    </row>
    <row r="1428" spans="2:13" s="95" customFormat="1">
      <c r="B1428" s="94"/>
      <c r="C1428" s="94"/>
      <c r="D1428" s="94"/>
      <c r="E1428" s="94"/>
      <c r="F1428" s="94"/>
      <c r="G1428" s="94"/>
      <c r="H1428" s="94"/>
      <c r="I1428" s="94"/>
      <c r="J1428" s="94"/>
      <c r="K1428" s="94"/>
      <c r="L1428" s="97"/>
      <c r="M1428" s="278"/>
    </row>
    <row r="1429" spans="2:13" s="95" customFormat="1">
      <c r="B1429" s="94"/>
      <c r="C1429" s="94"/>
      <c r="D1429" s="94"/>
      <c r="E1429" s="94"/>
      <c r="F1429" s="94"/>
      <c r="G1429" s="94"/>
      <c r="H1429" s="94"/>
      <c r="I1429" s="94"/>
      <c r="J1429" s="94"/>
      <c r="K1429" s="94"/>
      <c r="L1429" s="97"/>
      <c r="M1429" s="278"/>
    </row>
    <row r="1430" spans="2:13" s="95" customFormat="1">
      <c r="B1430" s="94"/>
      <c r="C1430" s="94"/>
      <c r="D1430" s="94"/>
      <c r="E1430" s="94"/>
      <c r="F1430" s="94"/>
      <c r="G1430" s="94"/>
      <c r="H1430" s="94"/>
      <c r="I1430" s="94"/>
      <c r="J1430" s="94"/>
      <c r="K1430" s="94"/>
      <c r="L1430" s="97"/>
      <c r="M1430" s="278"/>
    </row>
    <row r="1431" spans="2:13" s="95" customFormat="1">
      <c r="B1431" s="94"/>
      <c r="C1431" s="94"/>
      <c r="D1431" s="94"/>
      <c r="E1431" s="94"/>
      <c r="F1431" s="94"/>
      <c r="G1431" s="94"/>
      <c r="H1431" s="94"/>
      <c r="I1431" s="94"/>
      <c r="J1431" s="94"/>
      <c r="K1431" s="94"/>
      <c r="L1431" s="97"/>
      <c r="M1431" s="278"/>
    </row>
    <row r="1432" spans="2:13" s="95" customFormat="1">
      <c r="B1432" s="94"/>
      <c r="C1432" s="94"/>
      <c r="D1432" s="94"/>
      <c r="E1432" s="94"/>
      <c r="F1432" s="94"/>
      <c r="G1432" s="94"/>
      <c r="H1432" s="94"/>
      <c r="I1432" s="94"/>
      <c r="J1432" s="94"/>
      <c r="K1432" s="94"/>
      <c r="L1432" s="97"/>
      <c r="M1432" s="278"/>
    </row>
    <row r="1433" spans="2:13" s="95" customFormat="1">
      <c r="B1433" s="94"/>
      <c r="C1433" s="94"/>
      <c r="D1433" s="94"/>
      <c r="E1433" s="94"/>
      <c r="F1433" s="94"/>
      <c r="G1433" s="94"/>
      <c r="H1433" s="94"/>
      <c r="I1433" s="94"/>
      <c r="J1433" s="94"/>
      <c r="K1433" s="94"/>
      <c r="L1433" s="97"/>
      <c r="M1433" s="278"/>
    </row>
    <row r="1434" spans="2:13" s="95" customFormat="1">
      <c r="B1434" s="94"/>
      <c r="C1434" s="94"/>
      <c r="D1434" s="94"/>
      <c r="E1434" s="94"/>
      <c r="F1434" s="94"/>
      <c r="G1434" s="94"/>
      <c r="H1434" s="94"/>
      <c r="I1434" s="94"/>
      <c r="J1434" s="94"/>
      <c r="K1434" s="94"/>
      <c r="L1434" s="97"/>
      <c r="M1434" s="278"/>
    </row>
    <row r="1435" spans="2:13" s="95" customFormat="1">
      <c r="B1435" s="94"/>
      <c r="C1435" s="94"/>
      <c r="D1435" s="94"/>
      <c r="E1435" s="94"/>
      <c r="F1435" s="94"/>
      <c r="G1435" s="94"/>
      <c r="H1435" s="94"/>
      <c r="I1435" s="94"/>
      <c r="J1435" s="94"/>
      <c r="K1435" s="94"/>
      <c r="L1435" s="97"/>
      <c r="M1435" s="278"/>
    </row>
    <row r="1436" spans="2:13" s="95" customFormat="1">
      <c r="B1436" s="94"/>
      <c r="C1436" s="94"/>
      <c r="D1436" s="94"/>
      <c r="E1436" s="94"/>
      <c r="F1436" s="94"/>
      <c r="G1436" s="94"/>
      <c r="H1436" s="94"/>
      <c r="I1436" s="94"/>
      <c r="J1436" s="94"/>
      <c r="K1436" s="94"/>
      <c r="L1436" s="97"/>
      <c r="M1436" s="278"/>
    </row>
    <row r="1437" spans="2:13" s="95" customFormat="1">
      <c r="B1437" s="94"/>
      <c r="C1437" s="94"/>
      <c r="D1437" s="94"/>
      <c r="E1437" s="94"/>
      <c r="F1437" s="94"/>
      <c r="G1437" s="94"/>
      <c r="H1437" s="94"/>
      <c r="I1437" s="94"/>
      <c r="J1437" s="94"/>
      <c r="K1437" s="94"/>
      <c r="L1437" s="97"/>
      <c r="M1437" s="278"/>
    </row>
    <row r="1438" spans="2:13" s="95" customFormat="1">
      <c r="B1438" s="94"/>
      <c r="C1438" s="94"/>
      <c r="D1438" s="94"/>
      <c r="E1438" s="94"/>
      <c r="F1438" s="94"/>
      <c r="G1438" s="94"/>
      <c r="H1438" s="94"/>
      <c r="I1438" s="94"/>
      <c r="J1438" s="94"/>
      <c r="K1438" s="94"/>
      <c r="L1438" s="97"/>
      <c r="M1438" s="278"/>
    </row>
    <row r="1439" spans="2:13" s="95" customFormat="1">
      <c r="B1439" s="94"/>
      <c r="C1439" s="94"/>
      <c r="D1439" s="94"/>
      <c r="E1439" s="94"/>
      <c r="F1439" s="94"/>
      <c r="G1439" s="94"/>
      <c r="H1439" s="94"/>
      <c r="I1439" s="94"/>
      <c r="J1439" s="94"/>
      <c r="K1439" s="94"/>
      <c r="L1439" s="97"/>
      <c r="M1439" s="278"/>
    </row>
    <row r="1440" spans="2:13" s="95" customFormat="1">
      <c r="B1440" s="94"/>
      <c r="C1440" s="94"/>
      <c r="D1440" s="94"/>
      <c r="E1440" s="94"/>
      <c r="F1440" s="94"/>
      <c r="G1440" s="94"/>
      <c r="H1440" s="94"/>
      <c r="I1440" s="94"/>
      <c r="J1440" s="94"/>
      <c r="K1440" s="94"/>
      <c r="L1440" s="97"/>
      <c r="M1440" s="278"/>
    </row>
    <row r="1441" spans="2:13" s="95" customFormat="1">
      <c r="B1441" s="94"/>
      <c r="C1441" s="94"/>
      <c r="D1441" s="94"/>
      <c r="E1441" s="94"/>
      <c r="F1441" s="94"/>
      <c r="G1441" s="94"/>
      <c r="H1441" s="94"/>
      <c r="I1441" s="94"/>
      <c r="J1441" s="94"/>
      <c r="K1441" s="94"/>
      <c r="L1441" s="97"/>
      <c r="M1441" s="278"/>
    </row>
    <row r="1442" spans="2:13" s="95" customFormat="1">
      <c r="B1442" s="94"/>
      <c r="C1442" s="94"/>
      <c r="D1442" s="94"/>
      <c r="E1442" s="94"/>
      <c r="F1442" s="94"/>
      <c r="G1442" s="94"/>
      <c r="H1442" s="94"/>
      <c r="I1442" s="94"/>
      <c r="J1442" s="94"/>
      <c r="K1442" s="94"/>
      <c r="L1442" s="97"/>
      <c r="M1442" s="278"/>
    </row>
    <row r="1443" spans="2:13" s="95" customFormat="1">
      <c r="B1443" s="94"/>
      <c r="C1443" s="94"/>
      <c r="D1443" s="94"/>
      <c r="E1443" s="94"/>
      <c r="F1443" s="94"/>
      <c r="G1443" s="94"/>
      <c r="H1443" s="94"/>
      <c r="I1443" s="94"/>
      <c r="J1443" s="94"/>
      <c r="K1443" s="94"/>
      <c r="L1443" s="97"/>
      <c r="M1443" s="278"/>
    </row>
    <row r="1444" spans="2:13" s="95" customFormat="1">
      <c r="B1444" s="94"/>
      <c r="C1444" s="94"/>
      <c r="D1444" s="94"/>
      <c r="E1444" s="94"/>
      <c r="F1444" s="94"/>
      <c r="G1444" s="94"/>
      <c r="H1444" s="94"/>
      <c r="I1444" s="94"/>
      <c r="J1444" s="94"/>
      <c r="K1444" s="94"/>
      <c r="L1444" s="97"/>
      <c r="M1444" s="278"/>
    </row>
    <row r="1445" spans="2:13" s="95" customFormat="1">
      <c r="B1445" s="94"/>
      <c r="C1445" s="94"/>
      <c r="D1445" s="94"/>
      <c r="E1445" s="94"/>
      <c r="F1445" s="94"/>
      <c r="G1445" s="94"/>
      <c r="H1445" s="94"/>
      <c r="I1445" s="94"/>
      <c r="J1445" s="94"/>
      <c r="K1445" s="94"/>
      <c r="L1445" s="97"/>
      <c r="M1445" s="278"/>
    </row>
    <row r="1446" spans="2:13" s="95" customFormat="1">
      <c r="B1446" s="94"/>
      <c r="C1446" s="94"/>
      <c r="D1446" s="94"/>
      <c r="E1446" s="94"/>
      <c r="F1446" s="94"/>
      <c r="G1446" s="94"/>
      <c r="H1446" s="94"/>
      <c r="I1446" s="94"/>
      <c r="J1446" s="94"/>
      <c r="K1446" s="94"/>
      <c r="L1446" s="97"/>
      <c r="M1446" s="278"/>
    </row>
    <row r="1447" spans="2:13" s="95" customFormat="1">
      <c r="B1447" s="94"/>
      <c r="C1447" s="94"/>
      <c r="D1447" s="94"/>
      <c r="E1447" s="94"/>
      <c r="F1447" s="94"/>
      <c r="G1447" s="94"/>
      <c r="H1447" s="94"/>
      <c r="I1447" s="94"/>
      <c r="J1447" s="94"/>
      <c r="K1447" s="94"/>
      <c r="L1447" s="97"/>
      <c r="M1447" s="278"/>
    </row>
    <row r="1448" spans="2:13" s="95" customFormat="1">
      <c r="B1448" s="94"/>
      <c r="C1448" s="94"/>
      <c r="D1448" s="94"/>
      <c r="E1448" s="94"/>
      <c r="F1448" s="94"/>
      <c r="G1448" s="94"/>
      <c r="H1448" s="94"/>
      <c r="I1448" s="94"/>
      <c r="J1448" s="94"/>
      <c r="K1448" s="94"/>
      <c r="L1448" s="97"/>
      <c r="M1448" s="278"/>
    </row>
    <row r="1449" spans="2:13" s="95" customFormat="1">
      <c r="B1449" s="94"/>
      <c r="C1449" s="94"/>
      <c r="D1449" s="94"/>
      <c r="E1449" s="94"/>
      <c r="F1449" s="94"/>
      <c r="G1449" s="94"/>
      <c r="H1449" s="94"/>
      <c r="I1449" s="94"/>
      <c r="J1449" s="94"/>
      <c r="K1449" s="94"/>
      <c r="L1449" s="97"/>
      <c r="M1449" s="278"/>
    </row>
    <row r="1450" spans="2:13" s="95" customFormat="1">
      <c r="B1450" s="94"/>
      <c r="C1450" s="94"/>
      <c r="D1450" s="94"/>
      <c r="E1450" s="94"/>
      <c r="F1450" s="94"/>
      <c r="G1450" s="94"/>
      <c r="H1450" s="94"/>
      <c r="I1450" s="94"/>
      <c r="J1450" s="94"/>
      <c r="K1450" s="94"/>
      <c r="L1450" s="97"/>
      <c r="M1450" s="278"/>
    </row>
    <row r="1451" spans="2:13" s="95" customFormat="1">
      <c r="B1451" s="94"/>
      <c r="C1451" s="94"/>
      <c r="D1451" s="94"/>
      <c r="E1451" s="94"/>
      <c r="F1451" s="94"/>
      <c r="G1451" s="94"/>
      <c r="H1451" s="94"/>
      <c r="I1451" s="94"/>
      <c r="J1451" s="94"/>
      <c r="K1451" s="94"/>
      <c r="L1451" s="97"/>
      <c r="M1451" s="278"/>
    </row>
    <row r="1452" spans="2:13" s="95" customFormat="1">
      <c r="B1452" s="94"/>
      <c r="C1452" s="94"/>
      <c r="D1452" s="94"/>
      <c r="E1452" s="94"/>
      <c r="F1452" s="94"/>
      <c r="G1452" s="94"/>
      <c r="H1452" s="94"/>
      <c r="I1452" s="94"/>
      <c r="J1452" s="94"/>
      <c r="K1452" s="94"/>
      <c r="L1452" s="97"/>
      <c r="M1452" s="278"/>
    </row>
    <row r="1453" spans="2:13" s="95" customFormat="1">
      <c r="B1453" s="94"/>
      <c r="C1453" s="94"/>
      <c r="D1453" s="94"/>
      <c r="E1453" s="94"/>
      <c r="F1453" s="94"/>
      <c r="G1453" s="94"/>
      <c r="H1453" s="94"/>
      <c r="I1453" s="94"/>
      <c r="J1453" s="94"/>
      <c r="K1453" s="94"/>
      <c r="L1453" s="97"/>
      <c r="M1453" s="278"/>
    </row>
    <row r="1454" spans="2:13" s="95" customFormat="1">
      <c r="B1454" s="94"/>
      <c r="C1454" s="94"/>
      <c r="D1454" s="94"/>
      <c r="E1454" s="94"/>
      <c r="F1454" s="94"/>
      <c r="G1454" s="94"/>
      <c r="H1454" s="94"/>
      <c r="I1454" s="94"/>
      <c r="J1454" s="94"/>
      <c r="K1454" s="94"/>
      <c r="L1454" s="97"/>
      <c r="M1454" s="278"/>
    </row>
    <row r="1455" spans="2:13" s="95" customFormat="1">
      <c r="B1455" s="94"/>
      <c r="C1455" s="94"/>
      <c r="D1455" s="94"/>
      <c r="E1455" s="94"/>
      <c r="F1455" s="94"/>
      <c r="G1455" s="94"/>
      <c r="H1455" s="94"/>
      <c r="I1455" s="94"/>
      <c r="J1455" s="94"/>
      <c r="K1455" s="94"/>
      <c r="L1455" s="97"/>
      <c r="M1455" s="278"/>
    </row>
    <row r="1456" spans="2:13" s="95" customFormat="1">
      <c r="B1456" s="94"/>
      <c r="C1456" s="94"/>
      <c r="D1456" s="94"/>
      <c r="E1456" s="94"/>
      <c r="F1456" s="94"/>
      <c r="G1456" s="94"/>
      <c r="H1456" s="94"/>
      <c r="I1456" s="94"/>
      <c r="J1456" s="94"/>
      <c r="K1456" s="94"/>
      <c r="L1456" s="97"/>
      <c r="M1456" s="278"/>
    </row>
    <row r="1457" spans="2:13" s="95" customFormat="1">
      <c r="B1457" s="94"/>
      <c r="C1457" s="94"/>
      <c r="D1457" s="94"/>
      <c r="E1457" s="94"/>
      <c r="F1457" s="94"/>
      <c r="G1457" s="94"/>
      <c r="H1457" s="94"/>
      <c r="I1457" s="94"/>
      <c r="J1457" s="94"/>
      <c r="K1457" s="94"/>
      <c r="L1457" s="97"/>
      <c r="M1457" s="278"/>
    </row>
    <row r="1458" spans="2:13" s="95" customFormat="1">
      <c r="B1458" s="94"/>
      <c r="C1458" s="94"/>
      <c r="D1458" s="94"/>
      <c r="E1458" s="94"/>
      <c r="F1458" s="94"/>
      <c r="G1458" s="94"/>
      <c r="H1458" s="94"/>
      <c r="I1458" s="94"/>
      <c r="J1458" s="94"/>
      <c r="K1458" s="94"/>
      <c r="L1458" s="97"/>
      <c r="M1458" s="278"/>
    </row>
    <row r="1459" spans="2:13" s="95" customFormat="1">
      <c r="B1459" s="94"/>
      <c r="C1459" s="94"/>
      <c r="D1459" s="94"/>
      <c r="E1459" s="94"/>
      <c r="F1459" s="94"/>
      <c r="G1459" s="94"/>
      <c r="H1459" s="94"/>
      <c r="I1459" s="94"/>
      <c r="J1459" s="94"/>
      <c r="K1459" s="94"/>
      <c r="L1459" s="97"/>
      <c r="M1459" s="278"/>
    </row>
    <row r="1460" spans="2:13" s="95" customFormat="1">
      <c r="B1460" s="94"/>
      <c r="C1460" s="94"/>
      <c r="D1460" s="94"/>
      <c r="E1460" s="94"/>
      <c r="F1460" s="94"/>
      <c r="G1460" s="94"/>
      <c r="H1460" s="94"/>
      <c r="I1460" s="94"/>
      <c r="J1460" s="94"/>
      <c r="K1460" s="94"/>
      <c r="L1460" s="97"/>
      <c r="M1460" s="278"/>
    </row>
    <row r="1461" spans="2:13" s="95" customFormat="1">
      <c r="B1461" s="94"/>
      <c r="C1461" s="94"/>
      <c r="D1461" s="94"/>
      <c r="E1461" s="94"/>
      <c r="F1461" s="94"/>
      <c r="G1461" s="94"/>
      <c r="H1461" s="94"/>
      <c r="I1461" s="94"/>
      <c r="J1461" s="94"/>
      <c r="K1461" s="94"/>
      <c r="L1461" s="97"/>
      <c r="M1461" s="278"/>
    </row>
    <row r="1462" spans="2:13" s="95" customFormat="1">
      <c r="B1462" s="94"/>
      <c r="C1462" s="94"/>
      <c r="D1462" s="94"/>
      <c r="E1462" s="94"/>
      <c r="F1462" s="94"/>
      <c r="G1462" s="94"/>
      <c r="H1462" s="94"/>
      <c r="I1462" s="94"/>
      <c r="J1462" s="94"/>
      <c r="K1462" s="94"/>
      <c r="L1462" s="97"/>
      <c r="M1462" s="278"/>
    </row>
    <row r="1463" spans="2:13" s="95" customFormat="1">
      <c r="B1463" s="94"/>
      <c r="C1463" s="94"/>
      <c r="D1463" s="94"/>
      <c r="E1463" s="94"/>
      <c r="F1463" s="94"/>
      <c r="G1463" s="94"/>
      <c r="H1463" s="94"/>
      <c r="I1463" s="94"/>
      <c r="J1463" s="94"/>
      <c r="K1463" s="94"/>
      <c r="L1463" s="97"/>
      <c r="M1463" s="278"/>
    </row>
    <row r="1464" spans="2:13" s="95" customFormat="1">
      <c r="B1464" s="94"/>
      <c r="C1464" s="94"/>
      <c r="D1464" s="94"/>
      <c r="E1464" s="94"/>
      <c r="F1464" s="94"/>
      <c r="G1464" s="94"/>
      <c r="H1464" s="94"/>
      <c r="I1464" s="94"/>
      <c r="J1464" s="94"/>
      <c r="K1464" s="94"/>
      <c r="L1464" s="97"/>
      <c r="M1464" s="278"/>
    </row>
    <row r="1465" spans="2:13" s="95" customFormat="1">
      <c r="B1465" s="94"/>
      <c r="C1465" s="94"/>
      <c r="D1465" s="94"/>
      <c r="E1465" s="94"/>
      <c r="F1465" s="94"/>
      <c r="G1465" s="94"/>
      <c r="H1465" s="94"/>
      <c r="I1465" s="94"/>
      <c r="J1465" s="94"/>
      <c r="K1465" s="94"/>
      <c r="L1465" s="97"/>
      <c r="M1465" s="278"/>
    </row>
    <row r="1466" spans="2:13" s="95" customFormat="1">
      <c r="B1466" s="94"/>
      <c r="C1466" s="94"/>
      <c r="D1466" s="94"/>
      <c r="E1466" s="94"/>
      <c r="F1466" s="94"/>
      <c r="G1466" s="94"/>
      <c r="H1466" s="94"/>
      <c r="I1466" s="94"/>
      <c r="J1466" s="94"/>
      <c r="K1466" s="94"/>
      <c r="L1466" s="97"/>
      <c r="M1466" s="278"/>
    </row>
    <row r="1467" spans="2:13" s="95" customFormat="1">
      <c r="B1467" s="94"/>
      <c r="C1467" s="94"/>
      <c r="D1467" s="94"/>
      <c r="E1467" s="94"/>
      <c r="F1467" s="94"/>
      <c r="G1467" s="94"/>
      <c r="H1467" s="94"/>
      <c r="I1467" s="94"/>
      <c r="J1467" s="94"/>
      <c r="K1467" s="94"/>
      <c r="L1467" s="97"/>
      <c r="M1467" s="278"/>
    </row>
    <row r="1468" spans="2:13" s="95" customFormat="1">
      <c r="B1468" s="94"/>
      <c r="C1468" s="94"/>
      <c r="D1468" s="94"/>
      <c r="E1468" s="94"/>
      <c r="F1468" s="94"/>
      <c r="G1468" s="94"/>
      <c r="H1468" s="94"/>
      <c r="I1468" s="94"/>
      <c r="J1468" s="94"/>
      <c r="K1468" s="94"/>
      <c r="L1468" s="97"/>
      <c r="M1468" s="278"/>
    </row>
    <row r="1469" spans="2:13" s="95" customFormat="1">
      <c r="B1469" s="94"/>
      <c r="C1469" s="94"/>
      <c r="D1469" s="94"/>
      <c r="E1469" s="94"/>
      <c r="F1469" s="94"/>
      <c r="G1469" s="94"/>
      <c r="H1469" s="94"/>
      <c r="I1469" s="94"/>
      <c r="J1469" s="94"/>
      <c r="K1469" s="94"/>
      <c r="L1469" s="97"/>
      <c r="M1469" s="278"/>
    </row>
    <row r="1470" spans="2:13" s="95" customFormat="1">
      <c r="B1470" s="94"/>
      <c r="C1470" s="94"/>
      <c r="D1470" s="94"/>
      <c r="E1470" s="94"/>
      <c r="F1470" s="94"/>
      <c r="G1470" s="94"/>
      <c r="H1470" s="94"/>
      <c r="I1470" s="94"/>
      <c r="J1470" s="94"/>
      <c r="K1470" s="94"/>
      <c r="L1470" s="97"/>
      <c r="M1470" s="278"/>
    </row>
    <row r="1471" spans="2:13" s="95" customFormat="1">
      <c r="B1471" s="94"/>
      <c r="C1471" s="94"/>
      <c r="D1471" s="94"/>
      <c r="E1471" s="94"/>
      <c r="F1471" s="94"/>
      <c r="G1471" s="94"/>
      <c r="H1471" s="94"/>
      <c r="I1471" s="94"/>
      <c r="J1471" s="94"/>
      <c r="K1471" s="94"/>
      <c r="L1471" s="97"/>
      <c r="M1471" s="278"/>
    </row>
    <row r="1472" spans="2:13" s="95" customFormat="1">
      <c r="B1472" s="94"/>
      <c r="C1472" s="94"/>
      <c r="D1472" s="94"/>
      <c r="E1472" s="94"/>
      <c r="F1472" s="94"/>
      <c r="G1472" s="94"/>
      <c r="H1472" s="94"/>
      <c r="I1472" s="94"/>
      <c r="J1472" s="94"/>
      <c r="K1472" s="94"/>
      <c r="L1472" s="97"/>
      <c r="M1472" s="278"/>
    </row>
    <row r="1473" spans="2:13" s="95" customFormat="1">
      <c r="B1473" s="94"/>
      <c r="C1473" s="94"/>
      <c r="D1473" s="94"/>
      <c r="E1473" s="94"/>
      <c r="F1473" s="94"/>
      <c r="G1473" s="94"/>
      <c r="H1473" s="94"/>
      <c r="I1473" s="94"/>
      <c r="J1473" s="94"/>
      <c r="K1473" s="94"/>
      <c r="L1473" s="97"/>
      <c r="M1473" s="278"/>
    </row>
    <row r="1474" spans="2:13" s="95" customFormat="1">
      <c r="B1474" s="94"/>
      <c r="C1474" s="94"/>
      <c r="D1474" s="94"/>
      <c r="E1474" s="94"/>
      <c r="F1474" s="94"/>
      <c r="G1474" s="94"/>
      <c r="H1474" s="94"/>
      <c r="I1474" s="94"/>
      <c r="J1474" s="94"/>
      <c r="K1474" s="94"/>
      <c r="L1474" s="97"/>
      <c r="M1474" s="278"/>
    </row>
    <row r="1475" spans="2:13" s="95" customFormat="1">
      <c r="B1475" s="94"/>
      <c r="C1475" s="94"/>
      <c r="D1475" s="94"/>
      <c r="E1475" s="94"/>
      <c r="F1475" s="94"/>
      <c r="G1475" s="94"/>
      <c r="H1475" s="94"/>
      <c r="I1475" s="94"/>
      <c r="J1475" s="94"/>
      <c r="K1475" s="94"/>
      <c r="L1475" s="97"/>
      <c r="M1475" s="278"/>
    </row>
    <row r="1476" spans="2:13" s="95" customFormat="1">
      <c r="B1476" s="94"/>
      <c r="C1476" s="94"/>
      <c r="D1476" s="94"/>
      <c r="E1476" s="94"/>
      <c r="F1476" s="94"/>
      <c r="G1476" s="94"/>
      <c r="H1476" s="94"/>
      <c r="I1476" s="94"/>
      <c r="J1476" s="94"/>
      <c r="K1476" s="94"/>
      <c r="L1476" s="97"/>
      <c r="M1476" s="278"/>
    </row>
    <row r="1477" spans="2:13" s="95" customFormat="1">
      <c r="B1477" s="94"/>
      <c r="C1477" s="94"/>
      <c r="D1477" s="94"/>
      <c r="E1477" s="94"/>
      <c r="F1477" s="94"/>
      <c r="G1477" s="94"/>
      <c r="H1477" s="94"/>
      <c r="I1477" s="94"/>
      <c r="J1477" s="94"/>
      <c r="K1477" s="94"/>
      <c r="L1477" s="97"/>
      <c r="M1477" s="278"/>
    </row>
    <row r="1478" spans="2:13" s="95" customFormat="1">
      <c r="B1478" s="94"/>
      <c r="C1478" s="94"/>
      <c r="D1478" s="94"/>
      <c r="E1478" s="94"/>
      <c r="F1478" s="94"/>
      <c r="G1478" s="94"/>
      <c r="H1478" s="94"/>
      <c r="I1478" s="94"/>
      <c r="J1478" s="94"/>
      <c r="K1478" s="94"/>
      <c r="L1478" s="97"/>
      <c r="M1478" s="278"/>
    </row>
    <row r="1479" spans="2:13" s="95" customFormat="1">
      <c r="B1479" s="94"/>
      <c r="C1479" s="94"/>
      <c r="D1479" s="94"/>
      <c r="E1479" s="94"/>
      <c r="F1479" s="94"/>
      <c r="G1479" s="94"/>
      <c r="H1479" s="94"/>
      <c r="I1479" s="94"/>
      <c r="J1479" s="94"/>
      <c r="K1479" s="94"/>
      <c r="L1479" s="97"/>
      <c r="M1479" s="278"/>
    </row>
    <row r="1480" spans="2:13" s="95" customFormat="1">
      <c r="B1480" s="94"/>
      <c r="C1480" s="94"/>
      <c r="D1480" s="94"/>
      <c r="E1480" s="94"/>
      <c r="F1480" s="94"/>
      <c r="G1480" s="94"/>
      <c r="H1480" s="94"/>
      <c r="I1480" s="94"/>
      <c r="J1480" s="94"/>
      <c r="K1480" s="94"/>
      <c r="L1480" s="97"/>
      <c r="M1480" s="278"/>
    </row>
    <row r="1481" spans="2:13" s="95" customFormat="1">
      <c r="B1481" s="94"/>
      <c r="C1481" s="94"/>
      <c r="D1481" s="94"/>
      <c r="E1481" s="94"/>
      <c r="F1481" s="94"/>
      <c r="G1481" s="94"/>
      <c r="H1481" s="94"/>
      <c r="I1481" s="94"/>
      <c r="J1481" s="94"/>
      <c r="K1481" s="94"/>
      <c r="L1481" s="97"/>
      <c r="M1481" s="278"/>
    </row>
    <row r="1482" spans="2:13" s="95" customFormat="1">
      <c r="B1482" s="94"/>
      <c r="C1482" s="94"/>
      <c r="D1482" s="94"/>
      <c r="E1482" s="94"/>
      <c r="F1482" s="94"/>
      <c r="G1482" s="94"/>
      <c r="H1482" s="94"/>
      <c r="I1482" s="94"/>
      <c r="J1482" s="94"/>
      <c r="K1482" s="94"/>
      <c r="L1482" s="97"/>
      <c r="M1482" s="278"/>
    </row>
    <row r="1483" spans="2:13" s="95" customFormat="1">
      <c r="B1483" s="94"/>
      <c r="C1483" s="94"/>
      <c r="D1483" s="94"/>
      <c r="E1483" s="94"/>
      <c r="F1483" s="94"/>
      <c r="G1483" s="94"/>
      <c r="H1483" s="94"/>
      <c r="I1483" s="94"/>
      <c r="J1483" s="94"/>
      <c r="K1483" s="94"/>
      <c r="L1483" s="97"/>
      <c r="M1483" s="278"/>
    </row>
    <row r="1484" spans="2:13" s="95" customFormat="1">
      <c r="B1484" s="94"/>
      <c r="C1484" s="94"/>
      <c r="D1484" s="94"/>
      <c r="E1484" s="94"/>
      <c r="F1484" s="94"/>
      <c r="G1484" s="94"/>
      <c r="H1484" s="94"/>
      <c r="I1484" s="94"/>
      <c r="J1484" s="94"/>
      <c r="K1484" s="94"/>
      <c r="L1484" s="97"/>
      <c r="M1484" s="278"/>
    </row>
    <row r="1485" spans="2:13" s="95" customFormat="1">
      <c r="B1485" s="94"/>
      <c r="C1485" s="94"/>
      <c r="D1485" s="94"/>
      <c r="E1485" s="94"/>
      <c r="F1485" s="94"/>
      <c r="G1485" s="94"/>
      <c r="H1485" s="94"/>
      <c r="I1485" s="94"/>
      <c r="J1485" s="94"/>
      <c r="K1485" s="94"/>
      <c r="L1485" s="97"/>
      <c r="M1485" s="278"/>
    </row>
    <row r="1486" spans="2:13" s="95" customFormat="1">
      <c r="B1486" s="94"/>
      <c r="C1486" s="94"/>
      <c r="D1486" s="94"/>
      <c r="E1486" s="94"/>
      <c r="F1486" s="94"/>
      <c r="G1486" s="94"/>
      <c r="H1486" s="94"/>
      <c r="I1486" s="94"/>
      <c r="J1486" s="94"/>
      <c r="K1486" s="94"/>
      <c r="L1486" s="97"/>
      <c r="M1486" s="278"/>
    </row>
    <row r="1487" spans="2:13" s="95" customFormat="1">
      <c r="B1487" s="94"/>
      <c r="C1487" s="94"/>
      <c r="D1487" s="94"/>
      <c r="E1487" s="94"/>
      <c r="F1487" s="94"/>
      <c r="G1487" s="94"/>
      <c r="H1487" s="94"/>
      <c r="I1487" s="94"/>
      <c r="J1487" s="94"/>
      <c r="K1487" s="94"/>
      <c r="L1487" s="97"/>
      <c r="M1487" s="278"/>
    </row>
    <row r="1488" spans="2:13" s="95" customFormat="1">
      <c r="B1488" s="94"/>
      <c r="C1488" s="94"/>
      <c r="D1488" s="94"/>
      <c r="E1488" s="94"/>
      <c r="F1488" s="94"/>
      <c r="G1488" s="94"/>
      <c r="H1488" s="94"/>
      <c r="I1488" s="94"/>
      <c r="J1488" s="94"/>
      <c r="K1488" s="94"/>
      <c r="L1488" s="97"/>
      <c r="M1488" s="278"/>
    </row>
    <row r="1489" spans="2:13" s="95" customFormat="1">
      <c r="B1489" s="94"/>
      <c r="C1489" s="94"/>
      <c r="D1489" s="94"/>
      <c r="E1489" s="94"/>
      <c r="F1489" s="94"/>
      <c r="G1489" s="94"/>
      <c r="H1489" s="94"/>
      <c r="I1489" s="94"/>
      <c r="J1489" s="94"/>
      <c r="K1489" s="94"/>
      <c r="L1489" s="97"/>
      <c r="M1489" s="278"/>
    </row>
    <row r="1490" spans="2:13" s="95" customFormat="1">
      <c r="B1490" s="94"/>
      <c r="C1490" s="94"/>
      <c r="D1490" s="94"/>
      <c r="E1490" s="94"/>
      <c r="F1490" s="94"/>
      <c r="G1490" s="94"/>
      <c r="H1490" s="94"/>
      <c r="I1490" s="94"/>
      <c r="J1490" s="94"/>
      <c r="K1490" s="94"/>
      <c r="L1490" s="97"/>
      <c r="M1490" s="278"/>
    </row>
    <row r="1491" spans="2:13" s="95" customFormat="1">
      <c r="B1491" s="94"/>
      <c r="C1491" s="94"/>
      <c r="D1491" s="94"/>
      <c r="E1491" s="94"/>
      <c r="F1491" s="94"/>
      <c r="G1491" s="94"/>
      <c r="H1491" s="94"/>
      <c r="I1491" s="94"/>
      <c r="J1491" s="94"/>
      <c r="K1491" s="94"/>
      <c r="L1491" s="97"/>
      <c r="M1491" s="278"/>
    </row>
    <row r="1492" spans="2:13" s="95" customFormat="1">
      <c r="B1492" s="94"/>
      <c r="C1492" s="94"/>
      <c r="D1492" s="94"/>
      <c r="E1492" s="94"/>
      <c r="F1492" s="94"/>
      <c r="G1492" s="94"/>
      <c r="H1492" s="94"/>
      <c r="I1492" s="94"/>
      <c r="J1492" s="94"/>
      <c r="K1492" s="94"/>
      <c r="L1492" s="97"/>
      <c r="M1492" s="278"/>
    </row>
    <row r="1493" spans="2:13" s="95" customFormat="1">
      <c r="B1493" s="94"/>
      <c r="C1493" s="94"/>
      <c r="D1493" s="94"/>
      <c r="E1493" s="94"/>
      <c r="F1493" s="94"/>
      <c r="G1493" s="94"/>
      <c r="H1493" s="94"/>
      <c r="I1493" s="94"/>
      <c r="J1493" s="94"/>
      <c r="K1493" s="94"/>
      <c r="L1493" s="97"/>
      <c r="M1493" s="278"/>
    </row>
    <row r="1494" spans="2:13" s="95" customFormat="1">
      <c r="B1494" s="94"/>
      <c r="C1494" s="94"/>
      <c r="D1494" s="94"/>
      <c r="E1494" s="94"/>
      <c r="F1494" s="94"/>
      <c r="G1494" s="94"/>
      <c r="H1494" s="94"/>
      <c r="I1494" s="94"/>
      <c r="J1494" s="94"/>
      <c r="K1494" s="94"/>
      <c r="L1494" s="97"/>
      <c r="M1494" s="278"/>
    </row>
    <row r="1495" spans="2:13" s="95" customFormat="1">
      <c r="B1495" s="94"/>
      <c r="C1495" s="94"/>
      <c r="D1495" s="94"/>
      <c r="E1495" s="94"/>
      <c r="F1495" s="94"/>
      <c r="G1495" s="94"/>
      <c r="H1495" s="94"/>
      <c r="I1495" s="94"/>
      <c r="J1495" s="94"/>
      <c r="K1495" s="94"/>
      <c r="L1495" s="97"/>
      <c r="M1495" s="278"/>
    </row>
    <row r="1496" spans="2:13" s="95" customFormat="1">
      <c r="B1496" s="94"/>
      <c r="C1496" s="94"/>
      <c r="D1496" s="94"/>
      <c r="E1496" s="94"/>
      <c r="F1496" s="94"/>
      <c r="G1496" s="94"/>
      <c r="H1496" s="94"/>
      <c r="I1496" s="94"/>
      <c r="J1496" s="94"/>
      <c r="K1496" s="94"/>
      <c r="L1496" s="97"/>
      <c r="M1496" s="278"/>
    </row>
    <row r="1497" spans="2:13" s="95" customFormat="1">
      <c r="B1497" s="94"/>
      <c r="C1497" s="94"/>
      <c r="D1497" s="94"/>
      <c r="E1497" s="94"/>
      <c r="F1497" s="94"/>
      <c r="G1497" s="94"/>
      <c r="H1497" s="94"/>
      <c r="I1497" s="94"/>
      <c r="J1497" s="94"/>
      <c r="K1497" s="94"/>
      <c r="L1497" s="97"/>
      <c r="M1497" s="278"/>
    </row>
    <row r="1498" spans="2:13" s="95" customFormat="1">
      <c r="B1498" s="94"/>
      <c r="C1498" s="94"/>
      <c r="D1498" s="94"/>
      <c r="E1498" s="94"/>
      <c r="F1498" s="94"/>
      <c r="G1498" s="94"/>
      <c r="H1498" s="94"/>
      <c r="I1498" s="94"/>
      <c r="J1498" s="94"/>
      <c r="K1498" s="94"/>
      <c r="L1498" s="97"/>
      <c r="M1498" s="278"/>
    </row>
    <row r="1499" spans="2:13" s="95" customFormat="1">
      <c r="B1499" s="94"/>
      <c r="C1499" s="94"/>
      <c r="D1499" s="94"/>
      <c r="E1499" s="94"/>
      <c r="F1499" s="94"/>
      <c r="G1499" s="94"/>
      <c r="H1499" s="94"/>
      <c r="I1499" s="94"/>
      <c r="J1499" s="94"/>
      <c r="K1499" s="94"/>
      <c r="L1499" s="97"/>
      <c r="M1499" s="278"/>
    </row>
    <row r="1500" spans="2:13" s="95" customFormat="1">
      <c r="B1500" s="94"/>
      <c r="C1500" s="94"/>
      <c r="D1500" s="94"/>
      <c r="E1500" s="94"/>
      <c r="F1500" s="94"/>
      <c r="G1500" s="94"/>
      <c r="H1500" s="94"/>
      <c r="I1500" s="94"/>
      <c r="J1500" s="94"/>
      <c r="K1500" s="94"/>
      <c r="L1500" s="97"/>
      <c r="M1500" s="278"/>
    </row>
    <row r="1501" spans="2:13" s="95" customFormat="1">
      <c r="B1501" s="94"/>
      <c r="C1501" s="94"/>
      <c r="D1501" s="94"/>
      <c r="E1501" s="94"/>
      <c r="F1501" s="94"/>
      <c r="G1501" s="94"/>
      <c r="H1501" s="94"/>
      <c r="I1501" s="94"/>
      <c r="J1501" s="94"/>
      <c r="K1501" s="94"/>
      <c r="L1501" s="97"/>
      <c r="M1501" s="278"/>
    </row>
    <row r="1502" spans="2:13" s="95" customFormat="1">
      <c r="B1502" s="94"/>
      <c r="C1502" s="94"/>
      <c r="D1502" s="94"/>
      <c r="E1502" s="94"/>
      <c r="F1502" s="94"/>
      <c r="G1502" s="94"/>
      <c r="H1502" s="94"/>
      <c r="I1502" s="94"/>
      <c r="J1502" s="94"/>
      <c r="K1502" s="94"/>
      <c r="L1502" s="97"/>
      <c r="M1502" s="278"/>
    </row>
    <row r="1503" spans="2:13" s="95" customFormat="1">
      <c r="B1503" s="94"/>
      <c r="C1503" s="94"/>
      <c r="D1503" s="94"/>
      <c r="E1503" s="94"/>
      <c r="F1503" s="94"/>
      <c r="G1503" s="94"/>
      <c r="H1503" s="94"/>
      <c r="I1503" s="94"/>
      <c r="J1503" s="94"/>
      <c r="K1503" s="94"/>
      <c r="L1503" s="97"/>
      <c r="M1503" s="278"/>
    </row>
    <row r="1504" spans="2:13" s="95" customFormat="1">
      <c r="B1504" s="94"/>
      <c r="C1504" s="94"/>
      <c r="D1504" s="94"/>
      <c r="E1504" s="94"/>
      <c r="F1504" s="94"/>
      <c r="G1504" s="94"/>
      <c r="H1504" s="94"/>
      <c r="I1504" s="94"/>
      <c r="J1504" s="94"/>
      <c r="K1504" s="94"/>
      <c r="L1504" s="97"/>
      <c r="M1504" s="278"/>
    </row>
    <row r="1505" spans="2:13" s="95" customFormat="1">
      <c r="B1505" s="94"/>
      <c r="C1505" s="94"/>
      <c r="D1505" s="94"/>
      <c r="E1505" s="94"/>
      <c r="F1505" s="94"/>
      <c r="G1505" s="94"/>
      <c r="H1505" s="94"/>
      <c r="I1505" s="94"/>
      <c r="J1505" s="94"/>
      <c r="K1505" s="94"/>
      <c r="L1505" s="97"/>
      <c r="M1505" s="278"/>
    </row>
    <row r="1506" spans="2:13" s="95" customFormat="1">
      <c r="B1506" s="94"/>
      <c r="C1506" s="94"/>
      <c r="D1506" s="94"/>
      <c r="E1506" s="94"/>
      <c r="F1506" s="94"/>
      <c r="G1506" s="94"/>
      <c r="H1506" s="94"/>
      <c r="I1506" s="94"/>
      <c r="J1506" s="94"/>
      <c r="K1506" s="94"/>
      <c r="L1506" s="97"/>
      <c r="M1506" s="278"/>
    </row>
    <row r="1507" spans="2:13" s="95" customFormat="1">
      <c r="B1507" s="94"/>
      <c r="C1507" s="94"/>
      <c r="D1507" s="94"/>
      <c r="E1507" s="94"/>
      <c r="F1507" s="94"/>
      <c r="G1507" s="94"/>
      <c r="H1507" s="94"/>
      <c r="I1507" s="94"/>
      <c r="J1507" s="94"/>
      <c r="K1507" s="94"/>
      <c r="L1507" s="97"/>
      <c r="M1507" s="278"/>
    </row>
    <row r="1508" spans="2:13" s="95" customFormat="1">
      <c r="B1508" s="94"/>
      <c r="C1508" s="94"/>
      <c r="D1508" s="94"/>
      <c r="E1508" s="94"/>
      <c r="F1508" s="94"/>
      <c r="G1508" s="94"/>
      <c r="H1508" s="94"/>
      <c r="I1508" s="94"/>
      <c r="J1508" s="94"/>
      <c r="K1508" s="94"/>
      <c r="L1508" s="97"/>
      <c r="M1508" s="278"/>
    </row>
    <row r="1509" spans="2:13" s="95" customFormat="1">
      <c r="B1509" s="94"/>
      <c r="C1509" s="94"/>
      <c r="D1509" s="94"/>
      <c r="E1509" s="94"/>
      <c r="F1509" s="94"/>
      <c r="G1509" s="94"/>
      <c r="H1509" s="94"/>
      <c r="I1509" s="94"/>
      <c r="J1509" s="94"/>
      <c r="K1509" s="94"/>
      <c r="L1509" s="97"/>
      <c r="M1509" s="278"/>
    </row>
    <row r="1510" spans="2:13" s="95" customFormat="1">
      <c r="B1510" s="94"/>
      <c r="C1510" s="94"/>
      <c r="D1510" s="94"/>
      <c r="E1510" s="94"/>
      <c r="F1510" s="94"/>
      <c r="G1510" s="94"/>
      <c r="H1510" s="94"/>
      <c r="I1510" s="94"/>
      <c r="J1510" s="94"/>
      <c r="K1510" s="94"/>
      <c r="L1510" s="97"/>
      <c r="M1510" s="278"/>
    </row>
    <row r="1511" spans="2:13" s="95" customFormat="1">
      <c r="B1511" s="94"/>
      <c r="C1511" s="94"/>
      <c r="D1511" s="94"/>
      <c r="E1511" s="94"/>
      <c r="F1511" s="94"/>
      <c r="G1511" s="94"/>
      <c r="H1511" s="94"/>
      <c r="I1511" s="94"/>
      <c r="J1511" s="94"/>
      <c r="K1511" s="94"/>
      <c r="L1511" s="97"/>
      <c r="M1511" s="278"/>
    </row>
    <row r="1512" spans="2:13" s="95" customFormat="1">
      <c r="B1512" s="94"/>
      <c r="C1512" s="94"/>
      <c r="D1512" s="94"/>
      <c r="E1512" s="94"/>
      <c r="F1512" s="94"/>
      <c r="G1512" s="94"/>
      <c r="H1512" s="94"/>
      <c r="I1512" s="94"/>
      <c r="J1512" s="94"/>
      <c r="K1512" s="94"/>
      <c r="L1512" s="97"/>
      <c r="M1512" s="278"/>
    </row>
    <row r="1513" spans="2:13" s="95" customFormat="1">
      <c r="B1513" s="94"/>
      <c r="C1513" s="94"/>
      <c r="D1513" s="94"/>
      <c r="E1513" s="94"/>
      <c r="F1513" s="94"/>
      <c r="G1513" s="94"/>
      <c r="H1513" s="94"/>
      <c r="I1513" s="94"/>
      <c r="J1513" s="94"/>
      <c r="K1513" s="94"/>
      <c r="L1513" s="97"/>
      <c r="M1513" s="278"/>
    </row>
    <row r="1514" spans="2:13" s="95" customFormat="1">
      <c r="B1514" s="94"/>
      <c r="C1514" s="94"/>
      <c r="D1514" s="94"/>
      <c r="E1514" s="94"/>
      <c r="F1514" s="94"/>
      <c r="G1514" s="94"/>
      <c r="H1514" s="94"/>
      <c r="I1514" s="94"/>
      <c r="J1514" s="94"/>
      <c r="K1514" s="94"/>
      <c r="L1514" s="97"/>
      <c r="M1514" s="278"/>
    </row>
    <row r="1515" spans="2:13" s="95" customFormat="1">
      <c r="B1515" s="94"/>
      <c r="C1515" s="94"/>
      <c r="D1515" s="94"/>
      <c r="E1515" s="94"/>
      <c r="F1515" s="94"/>
      <c r="G1515" s="94"/>
      <c r="H1515" s="94"/>
      <c r="I1515" s="94"/>
      <c r="J1515" s="94"/>
      <c r="K1515" s="94"/>
      <c r="L1515" s="97"/>
      <c r="M1515" s="278"/>
    </row>
    <row r="1516" spans="2:13" s="95" customFormat="1">
      <c r="B1516" s="94"/>
      <c r="C1516" s="94"/>
      <c r="D1516" s="94"/>
      <c r="E1516" s="94"/>
      <c r="F1516" s="94"/>
      <c r="G1516" s="94"/>
      <c r="H1516" s="94"/>
      <c r="I1516" s="94"/>
      <c r="J1516" s="94"/>
      <c r="K1516" s="94"/>
      <c r="L1516" s="97"/>
      <c r="M1516" s="278"/>
    </row>
    <row r="1517" spans="2:13" s="95" customFormat="1">
      <c r="B1517" s="94"/>
      <c r="C1517" s="94"/>
      <c r="D1517" s="94"/>
      <c r="E1517" s="94"/>
      <c r="F1517" s="94"/>
      <c r="G1517" s="94"/>
      <c r="H1517" s="94"/>
      <c r="I1517" s="94"/>
      <c r="J1517" s="94"/>
      <c r="K1517" s="94"/>
      <c r="L1517" s="97"/>
      <c r="M1517" s="278"/>
    </row>
    <row r="1518" spans="2:13" s="95" customFormat="1">
      <c r="B1518" s="94"/>
      <c r="C1518" s="94"/>
      <c r="D1518" s="94"/>
      <c r="E1518" s="94"/>
      <c r="F1518" s="94"/>
      <c r="G1518" s="94"/>
      <c r="H1518" s="94"/>
      <c r="I1518" s="94"/>
      <c r="J1518" s="94"/>
      <c r="K1518" s="94"/>
      <c r="L1518" s="97"/>
      <c r="M1518" s="278"/>
    </row>
    <row r="1519" spans="2:13" s="95" customFormat="1">
      <c r="B1519" s="94"/>
      <c r="C1519" s="94"/>
      <c r="D1519" s="94"/>
      <c r="E1519" s="94"/>
      <c r="F1519" s="94"/>
      <c r="G1519" s="94"/>
      <c r="H1519" s="94"/>
      <c r="I1519" s="94"/>
      <c r="J1519" s="94"/>
      <c r="K1519" s="94"/>
      <c r="L1519" s="97"/>
      <c r="M1519" s="278"/>
    </row>
    <row r="1520" spans="2:13" s="95" customFormat="1">
      <c r="B1520" s="94"/>
      <c r="C1520" s="94"/>
      <c r="D1520" s="94"/>
      <c r="E1520" s="94"/>
      <c r="F1520" s="94"/>
      <c r="G1520" s="94"/>
      <c r="H1520" s="94"/>
      <c r="I1520" s="94"/>
      <c r="J1520" s="94"/>
      <c r="K1520" s="94"/>
      <c r="L1520" s="97"/>
      <c r="M1520" s="278"/>
    </row>
    <row r="1521" spans="2:13" s="95" customFormat="1">
      <c r="B1521" s="94"/>
      <c r="C1521" s="94"/>
      <c r="D1521" s="94"/>
      <c r="E1521" s="94"/>
      <c r="F1521" s="94"/>
      <c r="G1521" s="94"/>
      <c r="H1521" s="94"/>
      <c r="I1521" s="94"/>
      <c r="J1521" s="94"/>
      <c r="K1521" s="94"/>
      <c r="L1521" s="97"/>
      <c r="M1521" s="278"/>
    </row>
    <row r="1522" spans="2:13" s="95" customFormat="1">
      <c r="B1522" s="94"/>
      <c r="C1522" s="94"/>
      <c r="D1522" s="94"/>
      <c r="E1522" s="94"/>
      <c r="F1522" s="94"/>
      <c r="G1522" s="94"/>
      <c r="H1522" s="94"/>
      <c r="I1522" s="94"/>
      <c r="J1522" s="94"/>
      <c r="K1522" s="94"/>
      <c r="L1522" s="97"/>
      <c r="M1522" s="278"/>
    </row>
    <row r="1523" spans="2:13" s="95" customFormat="1">
      <c r="B1523" s="94"/>
      <c r="C1523" s="94"/>
      <c r="D1523" s="94"/>
      <c r="E1523" s="94"/>
      <c r="F1523" s="94"/>
      <c r="G1523" s="94"/>
      <c r="H1523" s="94"/>
      <c r="I1523" s="94"/>
      <c r="J1523" s="94"/>
      <c r="K1523" s="94"/>
      <c r="L1523" s="97"/>
      <c r="M1523" s="278"/>
    </row>
    <row r="1524" spans="2:13" s="95" customFormat="1">
      <c r="B1524" s="94"/>
      <c r="C1524" s="94"/>
      <c r="D1524" s="94"/>
      <c r="E1524" s="94"/>
      <c r="F1524" s="94"/>
      <c r="G1524" s="94"/>
      <c r="H1524" s="94"/>
      <c r="I1524" s="94"/>
      <c r="J1524" s="94"/>
      <c r="K1524" s="94"/>
      <c r="L1524" s="97"/>
      <c r="M1524" s="278"/>
    </row>
    <row r="1525" spans="2:13" s="95" customFormat="1">
      <c r="B1525" s="94"/>
      <c r="C1525" s="94"/>
      <c r="D1525" s="94"/>
      <c r="E1525" s="94"/>
      <c r="F1525" s="94"/>
      <c r="G1525" s="94"/>
      <c r="H1525" s="94"/>
      <c r="I1525" s="94"/>
      <c r="J1525" s="94"/>
      <c r="K1525" s="94"/>
      <c r="L1525" s="97"/>
      <c r="M1525" s="278"/>
    </row>
    <row r="1526" spans="2:13" s="95" customFormat="1">
      <c r="B1526" s="94"/>
      <c r="C1526" s="94"/>
      <c r="D1526" s="94"/>
      <c r="E1526" s="94"/>
      <c r="F1526" s="94"/>
      <c r="G1526" s="94"/>
      <c r="H1526" s="94"/>
      <c r="I1526" s="94"/>
      <c r="J1526" s="94"/>
      <c r="K1526" s="94"/>
      <c r="L1526" s="97"/>
      <c r="M1526" s="278"/>
    </row>
    <row r="1527" spans="2:13" s="95" customFormat="1">
      <c r="B1527" s="94"/>
      <c r="C1527" s="94"/>
      <c r="D1527" s="94"/>
      <c r="E1527" s="94"/>
      <c r="F1527" s="94"/>
      <c r="G1527" s="94"/>
      <c r="H1527" s="94"/>
      <c r="I1527" s="94"/>
      <c r="J1527" s="94"/>
      <c r="K1527" s="94"/>
      <c r="L1527" s="97"/>
      <c r="M1527" s="278"/>
    </row>
    <row r="1528" spans="2:13" s="95" customFormat="1">
      <c r="B1528" s="94"/>
      <c r="C1528" s="94"/>
      <c r="D1528" s="94"/>
      <c r="E1528" s="94"/>
      <c r="F1528" s="94"/>
      <c r="G1528" s="94"/>
      <c r="H1528" s="94"/>
      <c r="I1528" s="94"/>
      <c r="J1528" s="94"/>
      <c r="K1528" s="94"/>
      <c r="L1528" s="97"/>
      <c r="M1528" s="278"/>
    </row>
    <row r="1529" spans="2:13" s="95" customFormat="1">
      <c r="B1529" s="94"/>
      <c r="C1529" s="94"/>
      <c r="D1529" s="94"/>
      <c r="E1529" s="94"/>
      <c r="F1529" s="94"/>
      <c r="G1529" s="94"/>
      <c r="H1529" s="94"/>
      <c r="I1529" s="94"/>
      <c r="J1529" s="94"/>
      <c r="K1529" s="94"/>
      <c r="L1529" s="97"/>
      <c r="M1529" s="278"/>
    </row>
    <row r="1530" spans="2:13" s="95" customFormat="1">
      <c r="B1530" s="94"/>
      <c r="C1530" s="94"/>
      <c r="D1530" s="94"/>
      <c r="E1530" s="94"/>
      <c r="F1530" s="94"/>
      <c r="G1530" s="94"/>
      <c r="H1530" s="94"/>
      <c r="I1530" s="94"/>
      <c r="J1530" s="94"/>
      <c r="K1530" s="94"/>
      <c r="L1530" s="97"/>
      <c r="M1530" s="278"/>
    </row>
    <row r="1531" spans="2:13" s="95" customFormat="1">
      <c r="B1531" s="94"/>
      <c r="C1531" s="94"/>
      <c r="D1531" s="94"/>
      <c r="E1531" s="94"/>
      <c r="F1531" s="94"/>
      <c r="G1531" s="94"/>
      <c r="H1531" s="94"/>
      <c r="I1531" s="94"/>
      <c r="J1531" s="94"/>
      <c r="K1531" s="94"/>
      <c r="L1531" s="97"/>
      <c r="M1531" s="278"/>
    </row>
    <row r="1532" spans="2:13" s="95" customFormat="1">
      <c r="B1532" s="94"/>
      <c r="C1532" s="94"/>
      <c r="D1532" s="94"/>
      <c r="E1532" s="94"/>
      <c r="F1532" s="94"/>
      <c r="G1532" s="94"/>
      <c r="H1532" s="94"/>
      <c r="I1532" s="94"/>
      <c r="J1532" s="94"/>
      <c r="K1532" s="94"/>
      <c r="L1532" s="97"/>
      <c r="M1532" s="278"/>
    </row>
    <row r="1533" spans="2:13" s="95" customFormat="1">
      <c r="B1533" s="94"/>
      <c r="C1533" s="94"/>
      <c r="D1533" s="94"/>
      <c r="E1533" s="94"/>
      <c r="F1533" s="94"/>
      <c r="G1533" s="94"/>
      <c r="H1533" s="94"/>
      <c r="I1533" s="94"/>
      <c r="J1533" s="94"/>
      <c r="K1533" s="94"/>
      <c r="L1533" s="97"/>
      <c r="M1533" s="278"/>
    </row>
    <row r="1534" spans="2:13" s="95" customFormat="1">
      <c r="B1534" s="94"/>
      <c r="C1534" s="94"/>
      <c r="D1534" s="94"/>
      <c r="E1534" s="94"/>
      <c r="F1534" s="94"/>
      <c r="G1534" s="94"/>
      <c r="H1534" s="94"/>
      <c r="I1534" s="94"/>
      <c r="J1534" s="94"/>
      <c r="K1534" s="94"/>
      <c r="L1534" s="97"/>
      <c r="M1534" s="278"/>
    </row>
    <row r="1535" spans="2:13" s="95" customFormat="1">
      <c r="B1535" s="94"/>
      <c r="C1535" s="94"/>
      <c r="D1535" s="94"/>
      <c r="E1535" s="94"/>
      <c r="F1535" s="94"/>
      <c r="G1535" s="94"/>
      <c r="H1535" s="94"/>
      <c r="I1535" s="94"/>
      <c r="J1535" s="94"/>
      <c r="K1535" s="94"/>
      <c r="L1535" s="97"/>
      <c r="M1535" s="278"/>
    </row>
    <row r="1536" spans="2:13" s="95" customFormat="1">
      <c r="B1536" s="94"/>
      <c r="C1536" s="94"/>
      <c r="D1536" s="94"/>
      <c r="E1536" s="94"/>
      <c r="F1536" s="94"/>
      <c r="G1536" s="94"/>
      <c r="H1536" s="94"/>
      <c r="I1536" s="94"/>
      <c r="J1536" s="94"/>
      <c r="K1536" s="94"/>
      <c r="L1536" s="97"/>
      <c r="M1536" s="278"/>
    </row>
    <row r="1537" spans="2:13" s="95" customFormat="1">
      <c r="B1537" s="94"/>
      <c r="C1537" s="94"/>
      <c r="D1537" s="94"/>
      <c r="E1537" s="94"/>
      <c r="F1537" s="94"/>
      <c r="G1537" s="94"/>
      <c r="H1537" s="94"/>
      <c r="I1537" s="94"/>
      <c r="J1537" s="94"/>
      <c r="K1537" s="94"/>
      <c r="L1537" s="97"/>
      <c r="M1537" s="278"/>
    </row>
    <row r="1538" spans="2:13" s="95" customFormat="1">
      <c r="B1538" s="94"/>
      <c r="C1538" s="94"/>
      <c r="D1538" s="94"/>
      <c r="E1538" s="94"/>
      <c r="F1538" s="94"/>
      <c r="G1538" s="94"/>
      <c r="H1538" s="94"/>
      <c r="I1538" s="94"/>
      <c r="J1538" s="94"/>
      <c r="K1538" s="94"/>
      <c r="L1538" s="97"/>
      <c r="M1538" s="278"/>
    </row>
    <row r="1539" spans="2:13" s="95" customFormat="1">
      <c r="B1539" s="94"/>
      <c r="C1539" s="94"/>
      <c r="D1539" s="94"/>
      <c r="E1539" s="94"/>
      <c r="F1539" s="94"/>
      <c r="G1539" s="94"/>
      <c r="H1539" s="94"/>
      <c r="I1539" s="94"/>
      <c r="J1539" s="94"/>
      <c r="K1539" s="94"/>
      <c r="L1539" s="97"/>
      <c r="M1539" s="278"/>
    </row>
    <row r="1540" spans="2:13" s="95" customFormat="1">
      <c r="B1540" s="94"/>
      <c r="C1540" s="94"/>
      <c r="D1540" s="94"/>
      <c r="E1540" s="94"/>
      <c r="F1540" s="94"/>
      <c r="G1540" s="94"/>
      <c r="H1540" s="94"/>
      <c r="I1540" s="94"/>
      <c r="J1540" s="94"/>
      <c r="K1540" s="94"/>
      <c r="L1540" s="97"/>
      <c r="M1540" s="278"/>
    </row>
    <row r="1541" spans="2:13" s="95" customFormat="1">
      <c r="B1541" s="94"/>
      <c r="C1541" s="94"/>
      <c r="D1541" s="94"/>
      <c r="E1541" s="94"/>
      <c r="F1541" s="94"/>
      <c r="G1541" s="94"/>
      <c r="H1541" s="94"/>
      <c r="I1541" s="94"/>
      <c r="J1541" s="94"/>
      <c r="K1541" s="94"/>
      <c r="L1541" s="97"/>
      <c r="M1541" s="278"/>
    </row>
    <row r="1542" spans="2:13" s="95" customFormat="1">
      <c r="B1542" s="94"/>
      <c r="C1542" s="94"/>
      <c r="D1542" s="94"/>
      <c r="E1542" s="94"/>
      <c r="F1542" s="94"/>
      <c r="G1542" s="94"/>
      <c r="H1542" s="94"/>
      <c r="I1542" s="94"/>
      <c r="J1542" s="94"/>
      <c r="K1542" s="94"/>
      <c r="L1542" s="97"/>
      <c r="M1542" s="278"/>
    </row>
    <row r="1543" spans="2:13" s="95" customFormat="1">
      <c r="B1543" s="94"/>
      <c r="C1543" s="94"/>
      <c r="D1543" s="94"/>
      <c r="E1543" s="94"/>
      <c r="F1543" s="94"/>
      <c r="G1543" s="94"/>
      <c r="H1543" s="94"/>
      <c r="I1543" s="94"/>
      <c r="J1543" s="94"/>
      <c r="K1543" s="94"/>
      <c r="L1543" s="97"/>
      <c r="M1543" s="278"/>
    </row>
    <row r="1544" spans="2:13" s="95" customFormat="1">
      <c r="B1544" s="94"/>
      <c r="C1544" s="94"/>
      <c r="D1544" s="94"/>
      <c r="E1544" s="94"/>
      <c r="F1544" s="94"/>
      <c r="G1544" s="94"/>
      <c r="H1544" s="94"/>
      <c r="I1544" s="94"/>
      <c r="J1544" s="94"/>
      <c r="K1544" s="94"/>
      <c r="L1544" s="97"/>
      <c r="M1544" s="278"/>
    </row>
    <row r="1545" spans="2:13" s="95" customFormat="1">
      <c r="B1545" s="94"/>
      <c r="C1545" s="94"/>
      <c r="D1545" s="94"/>
      <c r="E1545" s="94"/>
      <c r="F1545" s="94"/>
      <c r="G1545" s="94"/>
      <c r="H1545" s="94"/>
      <c r="I1545" s="94"/>
      <c r="J1545" s="94"/>
      <c r="K1545" s="94"/>
      <c r="L1545" s="97"/>
      <c r="M1545" s="278"/>
    </row>
    <row r="1546" spans="2:13" s="95" customFormat="1">
      <c r="B1546" s="94"/>
      <c r="C1546" s="94"/>
      <c r="D1546" s="94"/>
      <c r="E1546" s="94"/>
      <c r="F1546" s="94"/>
      <c r="G1546" s="94"/>
      <c r="H1546" s="94"/>
      <c r="I1546" s="94"/>
      <c r="J1546" s="94"/>
      <c r="K1546" s="94"/>
      <c r="L1546" s="97"/>
      <c r="M1546" s="278"/>
    </row>
    <row r="1547" spans="2:13" s="95" customFormat="1">
      <c r="B1547" s="94"/>
      <c r="C1547" s="94"/>
      <c r="D1547" s="94"/>
      <c r="E1547" s="94"/>
      <c r="F1547" s="94"/>
      <c r="G1547" s="94"/>
      <c r="H1547" s="94"/>
      <c r="I1547" s="94"/>
      <c r="J1547" s="94"/>
      <c r="K1547" s="94"/>
      <c r="L1547" s="97"/>
      <c r="M1547" s="278"/>
    </row>
    <row r="1548" spans="2:13" s="95" customFormat="1">
      <c r="B1548" s="94"/>
      <c r="C1548" s="94"/>
      <c r="D1548" s="94"/>
      <c r="E1548" s="94"/>
      <c r="F1548" s="94"/>
      <c r="G1548" s="94"/>
      <c r="H1548" s="94"/>
      <c r="I1548" s="94"/>
      <c r="J1548" s="94"/>
      <c r="K1548" s="94"/>
      <c r="L1548" s="97"/>
      <c r="M1548" s="278"/>
    </row>
    <row r="1549" spans="2:13" s="95" customFormat="1">
      <c r="B1549" s="94"/>
      <c r="C1549" s="94"/>
      <c r="D1549" s="94"/>
      <c r="E1549" s="94"/>
      <c r="F1549" s="94"/>
      <c r="G1549" s="94"/>
      <c r="H1549" s="94"/>
      <c r="I1549" s="94"/>
      <c r="J1549" s="94"/>
      <c r="K1549" s="94"/>
      <c r="L1549" s="97"/>
      <c r="M1549" s="278"/>
    </row>
    <row r="1550" spans="2:13" s="95" customFormat="1">
      <c r="B1550" s="94"/>
      <c r="C1550" s="94"/>
      <c r="D1550" s="94"/>
      <c r="E1550" s="94"/>
      <c r="F1550" s="94"/>
      <c r="G1550" s="94"/>
      <c r="H1550" s="94"/>
      <c r="I1550" s="94"/>
      <c r="J1550" s="94"/>
      <c r="K1550" s="94"/>
      <c r="L1550" s="97"/>
      <c r="M1550" s="278"/>
    </row>
    <row r="1551" spans="2:13" s="95" customFormat="1">
      <c r="B1551" s="94"/>
      <c r="C1551" s="94"/>
      <c r="D1551" s="94"/>
      <c r="E1551" s="94"/>
      <c r="F1551" s="94"/>
      <c r="G1551" s="94"/>
      <c r="H1551" s="94"/>
      <c r="I1551" s="94"/>
      <c r="J1551" s="94"/>
      <c r="K1551" s="94"/>
      <c r="L1551" s="97"/>
      <c r="M1551" s="278"/>
    </row>
    <row r="1552" spans="2:13" s="95" customFormat="1">
      <c r="B1552" s="94"/>
      <c r="C1552" s="94"/>
      <c r="D1552" s="94"/>
      <c r="E1552" s="94"/>
      <c r="F1552" s="94"/>
      <c r="G1552" s="94"/>
      <c r="H1552" s="94"/>
      <c r="I1552" s="94"/>
      <c r="J1552" s="94"/>
      <c r="K1552" s="94"/>
      <c r="L1552" s="97"/>
      <c r="M1552" s="278"/>
    </row>
    <row r="1553" spans="2:13" s="95" customFormat="1">
      <c r="B1553" s="94"/>
      <c r="C1553" s="94"/>
      <c r="D1553" s="94"/>
      <c r="E1553" s="94"/>
      <c r="F1553" s="94"/>
      <c r="G1553" s="94"/>
      <c r="H1553" s="94"/>
      <c r="I1553" s="94"/>
      <c r="J1553" s="94"/>
      <c r="K1553" s="94"/>
      <c r="L1553" s="97"/>
      <c r="M1553" s="278"/>
    </row>
    <row r="1554" spans="2:13" s="95" customFormat="1">
      <c r="B1554" s="94"/>
      <c r="C1554" s="94"/>
      <c r="D1554" s="94"/>
      <c r="E1554" s="94"/>
      <c r="F1554" s="94"/>
      <c r="G1554" s="94"/>
      <c r="H1554" s="94"/>
      <c r="I1554" s="94"/>
      <c r="J1554" s="94"/>
      <c r="K1554" s="94"/>
      <c r="L1554" s="97"/>
      <c r="M1554" s="278"/>
    </row>
    <row r="1555" spans="2:13" s="95" customFormat="1">
      <c r="B1555" s="94"/>
      <c r="C1555" s="94"/>
      <c r="D1555" s="94"/>
      <c r="E1555" s="94"/>
      <c r="F1555" s="94"/>
      <c r="G1555" s="94"/>
      <c r="H1555" s="94"/>
      <c r="I1555" s="94"/>
      <c r="J1555" s="94"/>
      <c r="K1555" s="94"/>
      <c r="L1555" s="97"/>
      <c r="M1555" s="278"/>
    </row>
    <row r="1556" spans="2:13" s="95" customFormat="1">
      <c r="B1556" s="94"/>
      <c r="C1556" s="94"/>
      <c r="D1556" s="94"/>
      <c r="E1556" s="94"/>
      <c r="F1556" s="94"/>
      <c r="G1556" s="94"/>
      <c r="H1556" s="94"/>
      <c r="I1556" s="94"/>
      <c r="J1556" s="94"/>
      <c r="K1556" s="94"/>
      <c r="L1556" s="97"/>
      <c r="M1556" s="278"/>
    </row>
    <row r="1557" spans="2:13" s="95" customFormat="1">
      <c r="B1557" s="94"/>
      <c r="C1557" s="94"/>
      <c r="D1557" s="94"/>
      <c r="E1557" s="94"/>
      <c r="F1557" s="94"/>
      <c r="G1557" s="94"/>
      <c r="H1557" s="94"/>
      <c r="I1557" s="94"/>
      <c r="J1557" s="94"/>
      <c r="K1557" s="94"/>
      <c r="L1557" s="97"/>
      <c r="M1557" s="278"/>
    </row>
    <row r="1558" spans="2:13" s="95" customFormat="1">
      <c r="B1558" s="94"/>
      <c r="C1558" s="94"/>
      <c r="D1558" s="94"/>
      <c r="E1558" s="94"/>
      <c r="F1558" s="94"/>
      <c r="G1558" s="94"/>
      <c r="H1558" s="94"/>
      <c r="I1558" s="94"/>
      <c r="J1558" s="94"/>
      <c r="K1558" s="94"/>
      <c r="L1558" s="97"/>
      <c r="M1558" s="278"/>
    </row>
    <row r="1559" spans="2:13" s="95" customFormat="1">
      <c r="B1559" s="94"/>
      <c r="C1559" s="94"/>
      <c r="D1559" s="94"/>
      <c r="E1559" s="94"/>
      <c r="F1559" s="94"/>
      <c r="G1559" s="94"/>
      <c r="H1559" s="94"/>
      <c r="I1559" s="94"/>
      <c r="J1559" s="94"/>
      <c r="K1559" s="94"/>
      <c r="L1559" s="97"/>
      <c r="M1559" s="278"/>
    </row>
    <row r="1560" spans="2:13" s="95" customFormat="1">
      <c r="B1560" s="94"/>
      <c r="C1560" s="94"/>
      <c r="D1560" s="94"/>
      <c r="E1560" s="94"/>
      <c r="F1560" s="94"/>
      <c r="G1560" s="94"/>
      <c r="H1560" s="94"/>
      <c r="I1560" s="94"/>
      <c r="J1560" s="94"/>
      <c r="K1560" s="94"/>
      <c r="L1560" s="97"/>
      <c r="M1560" s="278"/>
    </row>
    <row r="1561" spans="2:13" s="95" customFormat="1">
      <c r="B1561" s="94"/>
      <c r="C1561" s="94"/>
      <c r="D1561" s="94"/>
      <c r="E1561" s="94"/>
      <c r="F1561" s="94"/>
      <c r="G1561" s="94"/>
      <c r="H1561" s="94"/>
      <c r="I1561" s="94"/>
      <c r="J1561" s="94"/>
      <c r="K1561" s="94"/>
      <c r="L1561" s="97"/>
      <c r="M1561" s="278"/>
    </row>
    <row r="1562" spans="2:13" s="95" customFormat="1">
      <c r="B1562" s="94"/>
      <c r="C1562" s="94"/>
      <c r="D1562" s="94"/>
      <c r="E1562" s="94"/>
      <c r="F1562" s="94"/>
      <c r="G1562" s="94"/>
      <c r="H1562" s="94"/>
      <c r="I1562" s="94"/>
      <c r="J1562" s="94"/>
      <c r="K1562" s="94"/>
      <c r="L1562" s="97"/>
      <c r="M1562" s="278"/>
    </row>
    <row r="1563" spans="2:13" s="95" customFormat="1">
      <c r="B1563" s="94"/>
      <c r="C1563" s="94"/>
      <c r="D1563" s="94"/>
      <c r="E1563" s="94"/>
      <c r="F1563" s="94"/>
      <c r="G1563" s="94"/>
      <c r="H1563" s="94"/>
      <c r="I1563" s="94"/>
      <c r="J1563" s="94"/>
      <c r="K1563" s="94"/>
      <c r="L1563" s="97"/>
      <c r="M1563" s="278"/>
    </row>
    <row r="1564" spans="2:13" s="95" customFormat="1">
      <c r="B1564" s="94"/>
      <c r="C1564" s="94"/>
      <c r="D1564" s="94"/>
      <c r="E1564" s="94"/>
      <c r="F1564" s="94"/>
      <c r="G1564" s="94"/>
      <c r="H1564" s="94"/>
      <c r="I1564" s="94"/>
      <c r="J1564" s="94"/>
      <c r="K1564" s="94"/>
      <c r="L1564" s="97"/>
      <c r="M1564" s="278"/>
    </row>
    <row r="1565" spans="2:13" s="95" customFormat="1">
      <c r="B1565" s="94"/>
      <c r="C1565" s="94"/>
      <c r="D1565" s="94"/>
      <c r="E1565" s="94"/>
      <c r="F1565" s="94"/>
      <c r="G1565" s="94"/>
      <c r="H1565" s="94"/>
      <c r="I1565" s="94"/>
      <c r="J1565" s="94"/>
      <c r="K1565" s="94"/>
      <c r="L1565" s="97"/>
      <c r="M1565" s="278"/>
    </row>
    <row r="1566" spans="2:13" s="95" customFormat="1">
      <c r="B1566" s="94"/>
      <c r="C1566" s="94"/>
      <c r="D1566" s="94"/>
      <c r="E1566" s="94"/>
      <c r="F1566" s="94"/>
      <c r="G1566" s="94"/>
      <c r="H1566" s="94"/>
      <c r="I1566" s="94"/>
      <c r="J1566" s="94"/>
      <c r="K1566" s="94"/>
      <c r="L1566" s="97"/>
      <c r="M1566" s="278"/>
    </row>
    <row r="1567" spans="2:13" s="95" customFormat="1">
      <c r="B1567" s="94"/>
      <c r="C1567" s="94"/>
      <c r="D1567" s="94"/>
      <c r="E1567" s="94"/>
      <c r="F1567" s="94"/>
      <c r="G1567" s="94"/>
      <c r="H1567" s="94"/>
      <c r="I1567" s="94"/>
      <c r="J1567" s="94"/>
      <c r="K1567" s="94"/>
      <c r="L1567" s="97"/>
      <c r="M1567" s="278"/>
    </row>
    <row r="1568" spans="2:13" s="95" customFormat="1">
      <c r="B1568" s="94"/>
      <c r="C1568" s="94"/>
      <c r="D1568" s="94"/>
      <c r="E1568" s="94"/>
      <c r="F1568" s="94"/>
      <c r="G1568" s="94"/>
      <c r="H1568" s="94"/>
      <c r="I1568" s="94"/>
      <c r="J1568" s="94"/>
      <c r="K1568" s="94"/>
      <c r="L1568" s="97"/>
      <c r="M1568" s="278"/>
    </row>
    <row r="1569" spans="2:13" s="95" customFormat="1">
      <c r="B1569" s="94"/>
      <c r="C1569" s="94"/>
      <c r="D1569" s="94"/>
      <c r="E1569" s="94"/>
      <c r="F1569" s="94"/>
      <c r="G1569" s="94"/>
      <c r="H1569" s="94"/>
      <c r="I1569" s="94"/>
      <c r="J1569" s="94"/>
      <c r="K1569" s="94"/>
      <c r="L1569" s="97"/>
      <c r="M1569" s="278"/>
    </row>
    <row r="1570" spans="2:13" s="95" customFormat="1">
      <c r="B1570" s="94"/>
      <c r="C1570" s="94"/>
      <c r="D1570" s="94"/>
      <c r="E1570" s="94"/>
      <c r="F1570" s="94"/>
      <c r="G1570" s="94"/>
      <c r="H1570" s="94"/>
      <c r="I1570" s="94"/>
      <c r="J1570" s="94"/>
      <c r="K1570" s="94"/>
      <c r="L1570" s="97"/>
      <c r="M1570" s="278"/>
    </row>
    <row r="1571" spans="2:13" s="95" customFormat="1">
      <c r="B1571" s="94"/>
      <c r="C1571" s="94"/>
      <c r="D1571" s="94"/>
      <c r="E1571" s="94"/>
      <c r="F1571" s="94"/>
      <c r="G1571" s="94"/>
      <c r="H1571" s="94"/>
      <c r="I1571" s="94"/>
      <c r="J1571" s="94"/>
      <c r="K1571" s="94"/>
      <c r="L1571" s="97"/>
      <c r="M1571" s="278"/>
    </row>
    <row r="1572" spans="2:13" s="95" customFormat="1">
      <c r="B1572" s="94"/>
      <c r="C1572" s="94"/>
      <c r="D1572" s="94"/>
      <c r="E1572" s="94"/>
      <c r="F1572" s="94"/>
      <c r="G1572" s="94"/>
      <c r="H1572" s="94"/>
      <c r="I1572" s="94"/>
      <c r="J1572" s="94"/>
      <c r="K1572" s="94"/>
      <c r="L1572" s="97"/>
      <c r="M1572" s="278"/>
    </row>
    <row r="1573" spans="2:13" s="95" customFormat="1">
      <c r="B1573" s="94"/>
      <c r="C1573" s="94"/>
      <c r="D1573" s="94"/>
      <c r="E1573" s="94"/>
      <c r="F1573" s="94"/>
      <c r="G1573" s="94"/>
      <c r="H1573" s="94"/>
      <c r="I1573" s="94"/>
      <c r="J1573" s="94"/>
      <c r="K1573" s="94"/>
      <c r="L1573" s="97"/>
      <c r="M1573" s="278"/>
    </row>
    <row r="1574" spans="2:13" s="95" customFormat="1">
      <c r="B1574" s="94"/>
      <c r="C1574" s="94"/>
      <c r="D1574" s="94"/>
      <c r="E1574" s="94"/>
      <c r="F1574" s="94"/>
      <c r="G1574" s="94"/>
      <c r="H1574" s="94"/>
      <c r="I1574" s="94"/>
      <c r="J1574" s="94"/>
      <c r="K1574" s="94"/>
      <c r="L1574" s="97"/>
      <c r="M1574" s="278"/>
    </row>
    <row r="1575" spans="2:13" s="95" customFormat="1">
      <c r="B1575" s="94"/>
      <c r="C1575" s="94"/>
      <c r="D1575" s="94"/>
      <c r="E1575" s="94"/>
      <c r="F1575" s="94"/>
      <c r="G1575" s="94"/>
      <c r="H1575" s="94"/>
      <c r="I1575" s="94"/>
      <c r="J1575" s="94"/>
      <c r="K1575" s="94"/>
      <c r="L1575" s="97"/>
      <c r="M1575" s="278"/>
    </row>
    <row r="1576" spans="2:13" s="95" customFormat="1">
      <c r="B1576" s="94"/>
      <c r="C1576" s="94"/>
      <c r="D1576" s="94"/>
      <c r="E1576" s="94"/>
      <c r="F1576" s="94"/>
      <c r="G1576" s="94"/>
      <c r="H1576" s="94"/>
      <c r="I1576" s="94"/>
      <c r="J1576" s="94"/>
      <c r="K1576" s="94"/>
      <c r="L1576" s="97"/>
      <c r="M1576" s="278"/>
    </row>
    <row r="1577" spans="2:13" s="95" customFormat="1">
      <c r="B1577" s="94"/>
      <c r="C1577" s="94"/>
      <c r="D1577" s="94"/>
      <c r="E1577" s="94"/>
      <c r="F1577" s="94"/>
      <c r="G1577" s="94"/>
      <c r="H1577" s="94"/>
      <c r="I1577" s="94"/>
      <c r="J1577" s="94"/>
      <c r="K1577" s="94"/>
      <c r="L1577" s="97"/>
      <c r="M1577" s="278"/>
    </row>
    <row r="1578" spans="2:13" s="95" customFormat="1">
      <c r="B1578" s="94"/>
      <c r="C1578" s="94"/>
      <c r="D1578" s="94"/>
      <c r="E1578" s="94"/>
      <c r="F1578" s="94"/>
      <c r="G1578" s="94"/>
      <c r="H1578" s="94"/>
      <c r="I1578" s="94"/>
      <c r="J1578" s="94"/>
      <c r="K1578" s="94"/>
      <c r="L1578" s="97"/>
      <c r="M1578" s="278"/>
    </row>
    <row r="1579" spans="2:13" s="95" customFormat="1">
      <c r="B1579" s="94"/>
      <c r="C1579" s="94"/>
      <c r="D1579" s="94"/>
      <c r="E1579" s="94"/>
      <c r="F1579" s="94"/>
      <c r="G1579" s="94"/>
      <c r="H1579" s="94"/>
      <c r="I1579" s="94"/>
      <c r="J1579" s="94"/>
      <c r="K1579" s="94"/>
      <c r="L1579" s="97"/>
      <c r="M1579" s="278"/>
    </row>
    <row r="1580" spans="2:13" s="95" customFormat="1">
      <c r="B1580" s="94"/>
      <c r="C1580" s="94"/>
      <c r="D1580" s="94"/>
      <c r="E1580" s="94"/>
      <c r="F1580" s="94"/>
      <c r="G1580" s="94"/>
      <c r="H1580" s="94"/>
      <c r="I1580" s="94"/>
      <c r="J1580" s="94"/>
      <c r="K1580" s="94"/>
      <c r="L1580" s="97"/>
      <c r="M1580" s="278"/>
    </row>
    <row r="1581" spans="2:13" s="95" customFormat="1">
      <c r="B1581" s="94"/>
      <c r="C1581" s="94"/>
      <c r="D1581" s="94"/>
      <c r="E1581" s="94"/>
      <c r="F1581" s="94"/>
      <c r="G1581" s="94"/>
      <c r="H1581" s="94"/>
      <c r="I1581" s="94"/>
      <c r="J1581" s="94"/>
      <c r="K1581" s="94"/>
      <c r="L1581" s="97"/>
      <c r="M1581" s="278"/>
    </row>
    <row r="1582" spans="2:13" s="95" customFormat="1">
      <c r="B1582" s="94"/>
      <c r="C1582" s="94"/>
      <c r="D1582" s="94"/>
      <c r="E1582" s="94"/>
      <c r="F1582" s="94"/>
      <c r="G1582" s="94"/>
      <c r="H1582" s="94"/>
      <c r="I1582" s="94"/>
      <c r="J1582" s="94"/>
      <c r="K1582" s="94"/>
      <c r="L1582" s="97"/>
      <c r="M1582" s="278"/>
    </row>
    <row r="1583" spans="2:13" s="95" customFormat="1">
      <c r="B1583" s="94"/>
      <c r="C1583" s="94"/>
      <c r="D1583" s="94"/>
      <c r="E1583" s="94"/>
      <c r="F1583" s="94"/>
      <c r="G1583" s="94"/>
      <c r="H1583" s="94"/>
      <c r="I1583" s="94"/>
      <c r="J1583" s="94"/>
      <c r="K1583" s="94"/>
      <c r="L1583" s="97"/>
      <c r="M1583" s="278"/>
    </row>
    <row r="1584" spans="2:13" s="95" customFormat="1">
      <c r="B1584" s="94"/>
      <c r="C1584" s="94"/>
      <c r="D1584" s="94"/>
      <c r="E1584" s="94"/>
      <c r="F1584" s="94"/>
      <c r="G1584" s="94"/>
      <c r="H1584" s="94"/>
      <c r="I1584" s="94"/>
      <c r="J1584" s="94"/>
      <c r="K1584" s="94"/>
      <c r="L1584" s="97"/>
      <c r="M1584" s="278"/>
    </row>
    <row r="1585" spans="2:13" s="95" customFormat="1">
      <c r="B1585" s="94"/>
      <c r="C1585" s="94"/>
      <c r="D1585" s="94"/>
      <c r="E1585" s="94"/>
      <c r="F1585" s="94"/>
      <c r="G1585" s="94"/>
      <c r="H1585" s="94"/>
      <c r="I1585" s="94"/>
      <c r="J1585" s="94"/>
      <c r="K1585" s="94"/>
      <c r="L1585" s="97"/>
      <c r="M1585" s="278"/>
    </row>
    <row r="1586" spans="2:13" s="95" customFormat="1">
      <c r="B1586" s="94"/>
      <c r="C1586" s="94"/>
      <c r="D1586" s="94"/>
      <c r="E1586" s="94"/>
      <c r="F1586" s="94"/>
      <c r="G1586" s="94"/>
      <c r="H1586" s="94"/>
      <c r="I1586" s="94"/>
      <c r="J1586" s="94"/>
      <c r="K1586" s="94"/>
      <c r="L1586" s="97"/>
      <c r="M1586" s="278"/>
    </row>
    <row r="1587" spans="2:13" s="95" customFormat="1">
      <c r="B1587" s="94"/>
      <c r="C1587" s="94"/>
      <c r="D1587" s="94"/>
      <c r="E1587" s="94"/>
      <c r="F1587" s="94"/>
      <c r="G1587" s="94"/>
      <c r="H1587" s="94"/>
      <c r="I1587" s="94"/>
      <c r="J1587" s="94"/>
      <c r="K1587" s="94"/>
      <c r="L1587" s="97"/>
      <c r="M1587" s="278"/>
    </row>
    <row r="1588" spans="2:13" s="95" customFormat="1">
      <c r="B1588" s="94"/>
      <c r="C1588" s="94"/>
      <c r="D1588" s="94"/>
      <c r="E1588" s="94"/>
      <c r="F1588" s="94"/>
      <c r="G1588" s="94"/>
      <c r="H1588" s="94"/>
      <c r="I1588" s="94"/>
      <c r="J1588" s="94"/>
      <c r="K1588" s="94"/>
      <c r="L1588" s="97"/>
      <c r="M1588" s="278"/>
    </row>
    <row r="1589" spans="2:13" s="95" customFormat="1">
      <c r="B1589" s="94"/>
      <c r="C1589" s="94"/>
      <c r="D1589" s="94"/>
      <c r="E1589" s="94"/>
      <c r="F1589" s="94"/>
      <c r="G1589" s="94"/>
      <c r="H1589" s="94"/>
      <c r="I1589" s="94"/>
      <c r="J1589" s="94"/>
      <c r="K1589" s="94"/>
      <c r="L1589" s="97"/>
      <c r="M1589" s="278"/>
    </row>
    <row r="1590" spans="2:13" s="95" customFormat="1">
      <c r="B1590" s="94"/>
      <c r="C1590" s="94"/>
      <c r="D1590" s="94"/>
      <c r="E1590" s="94"/>
      <c r="F1590" s="94"/>
      <c r="G1590" s="94"/>
      <c r="H1590" s="94"/>
      <c r="I1590" s="94"/>
      <c r="J1590" s="94"/>
      <c r="K1590" s="94"/>
      <c r="L1590" s="97"/>
      <c r="M1590" s="278"/>
    </row>
    <row r="1591" spans="2:13" s="95" customFormat="1">
      <c r="B1591" s="94"/>
      <c r="C1591" s="94"/>
      <c r="D1591" s="94"/>
      <c r="E1591" s="94"/>
      <c r="F1591" s="94"/>
      <c r="G1591" s="94"/>
      <c r="H1591" s="94"/>
      <c r="I1591" s="94"/>
      <c r="J1591" s="94"/>
      <c r="K1591" s="94"/>
      <c r="L1591" s="97"/>
      <c r="M1591" s="278"/>
    </row>
    <row r="1592" spans="2:13" s="95" customFormat="1">
      <c r="B1592" s="94"/>
      <c r="C1592" s="94"/>
      <c r="D1592" s="94"/>
      <c r="E1592" s="94"/>
      <c r="F1592" s="94"/>
      <c r="G1592" s="94"/>
      <c r="H1592" s="94"/>
      <c r="I1592" s="94"/>
      <c r="J1592" s="94"/>
      <c r="K1592" s="94"/>
      <c r="L1592" s="97"/>
      <c r="M1592" s="278"/>
    </row>
    <row r="1593" spans="2:13" s="95" customFormat="1">
      <c r="B1593" s="94"/>
      <c r="C1593" s="94"/>
      <c r="D1593" s="94"/>
      <c r="E1593" s="94"/>
      <c r="F1593" s="94"/>
      <c r="G1593" s="94"/>
      <c r="H1593" s="94"/>
      <c r="I1593" s="94"/>
      <c r="J1593" s="94"/>
      <c r="K1593" s="94"/>
      <c r="L1593" s="97"/>
      <c r="M1593" s="278"/>
    </row>
    <row r="1594" spans="2:13" s="95" customFormat="1">
      <c r="B1594" s="94"/>
      <c r="C1594" s="94"/>
      <c r="D1594" s="94"/>
      <c r="E1594" s="94"/>
      <c r="F1594" s="94"/>
      <c r="G1594" s="94"/>
      <c r="H1594" s="94"/>
      <c r="I1594" s="94"/>
      <c r="J1594" s="94"/>
      <c r="K1594" s="94"/>
      <c r="L1594" s="97"/>
      <c r="M1594" s="278"/>
    </row>
    <row r="1595" spans="2:13" s="95" customFormat="1">
      <c r="B1595" s="94"/>
      <c r="C1595" s="94"/>
      <c r="D1595" s="94"/>
      <c r="E1595" s="94"/>
      <c r="F1595" s="94"/>
      <c r="G1595" s="94"/>
      <c r="H1595" s="94"/>
      <c r="I1595" s="94"/>
      <c r="J1595" s="94"/>
      <c r="K1595" s="94"/>
      <c r="L1595" s="97"/>
      <c r="M1595" s="278"/>
    </row>
    <row r="1596" spans="2:13" s="95" customFormat="1">
      <c r="B1596" s="94"/>
      <c r="C1596" s="94"/>
      <c r="D1596" s="94"/>
      <c r="E1596" s="94"/>
      <c r="F1596" s="94"/>
      <c r="G1596" s="94"/>
      <c r="H1596" s="94"/>
      <c r="I1596" s="94"/>
      <c r="J1596" s="94"/>
      <c r="K1596" s="94"/>
      <c r="L1596" s="97"/>
      <c r="M1596" s="278"/>
    </row>
    <row r="1597" spans="2:13" s="95" customFormat="1">
      <c r="B1597" s="94"/>
      <c r="C1597" s="94"/>
      <c r="D1597" s="94"/>
      <c r="E1597" s="94"/>
      <c r="F1597" s="94"/>
      <c r="G1597" s="94"/>
      <c r="H1597" s="94"/>
      <c r="I1597" s="94"/>
      <c r="J1597" s="94"/>
      <c r="K1597" s="94"/>
      <c r="L1597" s="97"/>
      <c r="M1597" s="278"/>
    </row>
    <row r="1598" spans="2:13" s="95" customFormat="1">
      <c r="B1598" s="94"/>
      <c r="C1598" s="94"/>
      <c r="D1598" s="94"/>
      <c r="E1598" s="94"/>
      <c r="F1598" s="94"/>
      <c r="G1598" s="94"/>
      <c r="H1598" s="94"/>
      <c r="I1598" s="94"/>
      <c r="J1598" s="94"/>
      <c r="K1598" s="94"/>
      <c r="L1598" s="97"/>
      <c r="M1598" s="278"/>
    </row>
    <row r="1599" spans="2:13" s="95" customFormat="1">
      <c r="B1599" s="94"/>
      <c r="C1599" s="94"/>
      <c r="D1599" s="94"/>
      <c r="E1599" s="94"/>
      <c r="F1599" s="94"/>
      <c r="G1599" s="94"/>
      <c r="H1599" s="94"/>
      <c r="I1599" s="94"/>
      <c r="J1599" s="94"/>
      <c r="K1599" s="94"/>
      <c r="L1599" s="97"/>
      <c r="M1599" s="278"/>
    </row>
    <row r="1600" spans="2:13" s="95" customFormat="1">
      <c r="B1600" s="94"/>
      <c r="C1600" s="94"/>
      <c r="D1600" s="94"/>
      <c r="E1600" s="94"/>
      <c r="F1600" s="94"/>
      <c r="G1600" s="94"/>
      <c r="H1600" s="94"/>
      <c r="I1600" s="94"/>
      <c r="J1600" s="94"/>
      <c r="K1600" s="94"/>
      <c r="L1600" s="97"/>
      <c r="M1600" s="278"/>
    </row>
    <row r="1601" spans="2:13" s="95" customFormat="1">
      <c r="B1601" s="94"/>
      <c r="C1601" s="94"/>
      <c r="D1601" s="94"/>
      <c r="E1601" s="94"/>
      <c r="F1601" s="94"/>
      <c r="G1601" s="94"/>
      <c r="H1601" s="94"/>
      <c r="I1601" s="94"/>
      <c r="J1601" s="94"/>
      <c r="K1601" s="94"/>
      <c r="L1601" s="97"/>
      <c r="M1601" s="278"/>
    </row>
    <row r="1602" spans="2:13" s="95" customFormat="1">
      <c r="B1602" s="94"/>
      <c r="C1602" s="94"/>
      <c r="D1602" s="94"/>
      <c r="E1602" s="94"/>
      <c r="F1602" s="94"/>
      <c r="G1602" s="94"/>
      <c r="H1602" s="94"/>
      <c r="I1602" s="94"/>
      <c r="J1602" s="94"/>
      <c r="K1602" s="94"/>
      <c r="L1602" s="97"/>
      <c r="M1602" s="278"/>
    </row>
    <row r="1603" spans="2:13" s="95" customFormat="1">
      <c r="B1603" s="94"/>
      <c r="C1603" s="94"/>
      <c r="D1603" s="94"/>
      <c r="E1603" s="94"/>
      <c r="F1603" s="94"/>
      <c r="G1603" s="94"/>
      <c r="H1603" s="94"/>
      <c r="I1603" s="94"/>
      <c r="J1603" s="94"/>
      <c r="K1603" s="94"/>
      <c r="L1603" s="97"/>
      <c r="M1603" s="278"/>
    </row>
    <row r="1604" spans="2:13" s="95" customFormat="1">
      <c r="B1604" s="94"/>
      <c r="C1604" s="94"/>
      <c r="D1604" s="94"/>
      <c r="E1604" s="94"/>
      <c r="F1604" s="94"/>
      <c r="G1604" s="94"/>
      <c r="H1604" s="94"/>
      <c r="I1604" s="94"/>
      <c r="J1604" s="94"/>
      <c r="K1604" s="94"/>
      <c r="L1604" s="97"/>
      <c r="M1604" s="278"/>
    </row>
    <row r="1605" spans="2:13" s="95" customFormat="1">
      <c r="B1605" s="94"/>
      <c r="C1605" s="94"/>
      <c r="D1605" s="94"/>
      <c r="E1605" s="94"/>
      <c r="F1605" s="94"/>
      <c r="G1605" s="94"/>
      <c r="H1605" s="94"/>
      <c r="I1605" s="94"/>
      <c r="J1605" s="94"/>
      <c r="K1605" s="94"/>
      <c r="L1605" s="97"/>
      <c r="M1605" s="278"/>
    </row>
    <row r="1606" spans="2:13" s="95" customFormat="1">
      <c r="B1606" s="94"/>
      <c r="C1606" s="94"/>
      <c r="D1606" s="94"/>
      <c r="E1606" s="94"/>
      <c r="F1606" s="94"/>
      <c r="G1606" s="94"/>
      <c r="H1606" s="94"/>
      <c r="I1606" s="94"/>
      <c r="J1606" s="94"/>
      <c r="K1606" s="94"/>
      <c r="L1606" s="97"/>
      <c r="M1606" s="278"/>
    </row>
    <row r="1607" spans="2:13" s="95" customFormat="1">
      <c r="B1607" s="94"/>
      <c r="C1607" s="94"/>
      <c r="D1607" s="94"/>
      <c r="E1607" s="94"/>
      <c r="F1607" s="94"/>
      <c r="G1607" s="94"/>
      <c r="H1607" s="94"/>
      <c r="I1607" s="94"/>
      <c r="J1607" s="94"/>
      <c r="K1607" s="94"/>
      <c r="L1607" s="97"/>
      <c r="M1607" s="278"/>
    </row>
    <row r="1608" spans="2:13" s="95" customFormat="1">
      <c r="B1608" s="94"/>
      <c r="C1608" s="94"/>
      <c r="D1608" s="94"/>
      <c r="E1608" s="94"/>
      <c r="F1608" s="94"/>
      <c r="G1608" s="94"/>
      <c r="H1608" s="94"/>
      <c r="I1608" s="94"/>
      <c r="J1608" s="94"/>
      <c r="K1608" s="94"/>
      <c r="L1608" s="97"/>
      <c r="M1608" s="278"/>
    </row>
    <row r="1609" spans="2:13" s="95" customFormat="1">
      <c r="B1609" s="94"/>
      <c r="C1609" s="94"/>
      <c r="D1609" s="94"/>
      <c r="E1609" s="94"/>
      <c r="F1609" s="94"/>
      <c r="G1609" s="94"/>
      <c r="H1609" s="94"/>
      <c r="I1609" s="94"/>
      <c r="J1609" s="94"/>
      <c r="K1609" s="94"/>
      <c r="L1609" s="97"/>
      <c r="M1609" s="278"/>
    </row>
    <row r="1610" spans="2:13" s="95" customFormat="1">
      <c r="B1610" s="94"/>
      <c r="C1610" s="94"/>
      <c r="D1610" s="94"/>
      <c r="E1610" s="94"/>
      <c r="F1610" s="94"/>
      <c r="G1610" s="94"/>
      <c r="H1610" s="94"/>
      <c r="I1610" s="94"/>
      <c r="J1610" s="94"/>
      <c r="K1610" s="94"/>
      <c r="L1610" s="97"/>
      <c r="M1610" s="278"/>
    </row>
    <row r="1611" spans="2:13" s="95" customFormat="1">
      <c r="B1611" s="94"/>
      <c r="C1611" s="94"/>
      <c r="D1611" s="94"/>
      <c r="E1611" s="94"/>
      <c r="F1611" s="94"/>
      <c r="G1611" s="94"/>
      <c r="H1611" s="94"/>
      <c r="I1611" s="94"/>
      <c r="J1611" s="94"/>
      <c r="K1611" s="94"/>
      <c r="L1611" s="97"/>
      <c r="M1611" s="278"/>
    </row>
    <row r="1612" spans="2:13" s="95" customFormat="1">
      <c r="B1612" s="94"/>
      <c r="C1612" s="94"/>
      <c r="D1612" s="94"/>
      <c r="E1612" s="94"/>
      <c r="F1612" s="94"/>
      <c r="G1612" s="94"/>
      <c r="H1612" s="94"/>
      <c r="I1612" s="94"/>
      <c r="J1612" s="94"/>
      <c r="K1612" s="94"/>
      <c r="L1612" s="97"/>
      <c r="M1612" s="278"/>
    </row>
    <row r="1613" spans="2:13" s="95" customFormat="1">
      <c r="B1613" s="94"/>
      <c r="C1613" s="94"/>
      <c r="D1613" s="94"/>
      <c r="E1613" s="94"/>
      <c r="F1613" s="94"/>
      <c r="G1613" s="94"/>
      <c r="H1613" s="94"/>
      <c r="I1613" s="94"/>
      <c r="J1613" s="94"/>
      <c r="K1613" s="94"/>
      <c r="L1613" s="97"/>
      <c r="M1613" s="278"/>
    </row>
    <row r="1614" spans="2:13" s="95" customFormat="1">
      <c r="B1614" s="94"/>
      <c r="C1614" s="94"/>
      <c r="D1614" s="94"/>
      <c r="E1614" s="94"/>
      <c r="F1614" s="94"/>
      <c r="G1614" s="94"/>
      <c r="H1614" s="94"/>
      <c r="I1614" s="94"/>
      <c r="J1614" s="94"/>
      <c r="K1614" s="94"/>
      <c r="L1614" s="97"/>
      <c r="M1614" s="278"/>
    </row>
    <row r="1615" spans="2:13" s="95" customFormat="1">
      <c r="B1615" s="94"/>
      <c r="C1615" s="94"/>
      <c r="D1615" s="94"/>
      <c r="E1615" s="94"/>
      <c r="F1615" s="94"/>
      <c r="G1615" s="94"/>
      <c r="H1615" s="94"/>
      <c r="I1615" s="94"/>
      <c r="J1615" s="94"/>
      <c r="K1615" s="94"/>
      <c r="L1615" s="97"/>
      <c r="M1615" s="278"/>
    </row>
    <row r="1616" spans="2:13" s="95" customFormat="1">
      <c r="B1616" s="94"/>
      <c r="C1616" s="94"/>
      <c r="D1616" s="94"/>
      <c r="E1616" s="94"/>
      <c r="F1616" s="94"/>
      <c r="G1616" s="94"/>
      <c r="H1616" s="94"/>
      <c r="I1616" s="94"/>
      <c r="J1616" s="94"/>
      <c r="K1616" s="94"/>
      <c r="L1616" s="97"/>
      <c r="M1616" s="278"/>
    </row>
    <row r="1617" spans="2:13" s="95" customFormat="1">
      <c r="B1617" s="94"/>
      <c r="C1617" s="94"/>
      <c r="D1617" s="94"/>
      <c r="E1617" s="94"/>
      <c r="F1617" s="94"/>
      <c r="G1617" s="94"/>
      <c r="H1617" s="94"/>
      <c r="I1617" s="94"/>
      <c r="J1617" s="94"/>
      <c r="K1617" s="94"/>
      <c r="L1617" s="97"/>
      <c r="M1617" s="278"/>
    </row>
    <row r="1618" spans="2:13" s="95" customFormat="1">
      <c r="B1618" s="94"/>
      <c r="C1618" s="94"/>
      <c r="D1618" s="94"/>
      <c r="E1618" s="94"/>
      <c r="F1618" s="94"/>
      <c r="G1618" s="94"/>
      <c r="H1618" s="94"/>
      <c r="I1618" s="94"/>
      <c r="J1618" s="94"/>
      <c r="K1618" s="94"/>
      <c r="L1618" s="97"/>
      <c r="M1618" s="278"/>
    </row>
    <row r="1619" spans="2:13" s="95" customFormat="1">
      <c r="B1619" s="94"/>
      <c r="C1619" s="94"/>
      <c r="D1619" s="94"/>
      <c r="E1619" s="94"/>
      <c r="F1619" s="94"/>
      <c r="G1619" s="94"/>
      <c r="H1619" s="94"/>
      <c r="I1619" s="94"/>
      <c r="J1619" s="94"/>
      <c r="K1619" s="94"/>
      <c r="L1619" s="97"/>
      <c r="M1619" s="278"/>
    </row>
    <row r="1620" spans="2:13" s="95" customFormat="1">
      <c r="B1620" s="94"/>
      <c r="C1620" s="94"/>
      <c r="D1620" s="94"/>
      <c r="E1620" s="94"/>
      <c r="F1620" s="94"/>
      <c r="G1620" s="94"/>
      <c r="H1620" s="94"/>
      <c r="I1620" s="94"/>
      <c r="J1620" s="94"/>
      <c r="K1620" s="94"/>
      <c r="L1620" s="97"/>
      <c r="M1620" s="278"/>
    </row>
    <row r="1621" spans="2:13" s="95" customFormat="1">
      <c r="B1621" s="94"/>
      <c r="C1621" s="94"/>
      <c r="D1621" s="94"/>
      <c r="E1621" s="94"/>
      <c r="F1621" s="94"/>
      <c r="G1621" s="94"/>
      <c r="H1621" s="94"/>
      <c r="I1621" s="94"/>
      <c r="J1621" s="94"/>
      <c r="K1621" s="94"/>
      <c r="L1621" s="97"/>
      <c r="M1621" s="278"/>
    </row>
    <row r="1622" spans="2:13" s="95" customFormat="1">
      <c r="B1622" s="94"/>
      <c r="C1622" s="94"/>
      <c r="D1622" s="94"/>
      <c r="E1622" s="94"/>
      <c r="F1622" s="94"/>
      <c r="G1622" s="94"/>
      <c r="H1622" s="94"/>
      <c r="I1622" s="94"/>
      <c r="J1622" s="94"/>
      <c r="K1622" s="94"/>
      <c r="L1622" s="97"/>
      <c r="M1622" s="278"/>
    </row>
    <row r="1623" spans="2:13" s="95" customFormat="1">
      <c r="B1623" s="94"/>
      <c r="C1623" s="94"/>
      <c r="D1623" s="94"/>
      <c r="E1623" s="94"/>
      <c r="F1623" s="94"/>
      <c r="G1623" s="94"/>
      <c r="H1623" s="94"/>
      <c r="I1623" s="94"/>
      <c r="J1623" s="94"/>
      <c r="K1623" s="94"/>
      <c r="L1623" s="97"/>
      <c r="M1623" s="278"/>
    </row>
    <row r="1624" spans="2:13" s="95" customFormat="1">
      <c r="B1624" s="94"/>
      <c r="C1624" s="94"/>
      <c r="D1624" s="94"/>
      <c r="E1624" s="94"/>
      <c r="F1624" s="94"/>
      <c r="G1624" s="94"/>
      <c r="H1624" s="94"/>
      <c r="I1624" s="94"/>
      <c r="J1624" s="94"/>
      <c r="K1624" s="94"/>
      <c r="L1624" s="97"/>
      <c r="M1624" s="278"/>
    </row>
    <row r="1625" spans="2:13" s="95" customFormat="1">
      <c r="B1625" s="94"/>
      <c r="C1625" s="94"/>
      <c r="D1625" s="94"/>
      <c r="E1625" s="94"/>
      <c r="F1625" s="94"/>
      <c r="G1625" s="94"/>
      <c r="H1625" s="94"/>
      <c r="I1625" s="94"/>
      <c r="J1625" s="94"/>
      <c r="K1625" s="94"/>
      <c r="L1625" s="97"/>
      <c r="M1625" s="278"/>
    </row>
    <row r="1626" spans="2:13" s="95" customFormat="1">
      <c r="B1626" s="94"/>
      <c r="C1626" s="94"/>
      <c r="D1626" s="94"/>
      <c r="E1626" s="94"/>
      <c r="F1626" s="94"/>
      <c r="G1626" s="94"/>
      <c r="H1626" s="94"/>
      <c r="I1626" s="94"/>
      <c r="J1626" s="94"/>
      <c r="K1626" s="94"/>
      <c r="L1626" s="97"/>
      <c r="M1626" s="278"/>
    </row>
    <row r="1627" spans="2:13" s="95" customFormat="1">
      <c r="B1627" s="94"/>
      <c r="C1627" s="94"/>
      <c r="D1627" s="94"/>
      <c r="E1627" s="94"/>
      <c r="F1627" s="94"/>
      <c r="G1627" s="94"/>
      <c r="H1627" s="94"/>
      <c r="I1627" s="94"/>
      <c r="J1627" s="94"/>
      <c r="K1627" s="94"/>
      <c r="L1627" s="97"/>
      <c r="M1627" s="278"/>
    </row>
    <row r="1628" spans="2:13" s="95" customFormat="1">
      <c r="B1628" s="94"/>
      <c r="C1628" s="94"/>
      <c r="D1628" s="94"/>
      <c r="E1628" s="94"/>
      <c r="F1628" s="94"/>
      <c r="G1628" s="94"/>
      <c r="H1628" s="94"/>
      <c r="I1628" s="94"/>
      <c r="J1628" s="94"/>
      <c r="K1628" s="94"/>
      <c r="L1628" s="97"/>
      <c r="M1628" s="278"/>
    </row>
    <row r="1629" spans="2:13" s="95" customFormat="1">
      <c r="B1629" s="94"/>
      <c r="C1629" s="94"/>
      <c r="D1629" s="94"/>
      <c r="E1629" s="94"/>
      <c r="F1629" s="94"/>
      <c r="G1629" s="94"/>
      <c r="H1629" s="94"/>
      <c r="I1629" s="94"/>
      <c r="J1629" s="94"/>
      <c r="K1629" s="94"/>
      <c r="L1629" s="97"/>
      <c r="M1629" s="278"/>
    </row>
    <row r="1630" spans="2:13" s="95" customFormat="1">
      <c r="B1630" s="94"/>
      <c r="C1630" s="94"/>
      <c r="D1630" s="94"/>
      <c r="E1630" s="94"/>
      <c r="F1630" s="94"/>
      <c r="G1630" s="94"/>
      <c r="H1630" s="94"/>
      <c r="I1630" s="94"/>
      <c r="J1630" s="94"/>
      <c r="K1630" s="94"/>
      <c r="L1630" s="97"/>
      <c r="M1630" s="278"/>
    </row>
    <row r="1631" spans="2:13" s="95" customFormat="1">
      <c r="B1631" s="94"/>
      <c r="C1631" s="94"/>
      <c r="D1631" s="94"/>
      <c r="E1631" s="94"/>
      <c r="F1631" s="94"/>
      <c r="G1631" s="94"/>
      <c r="H1631" s="94"/>
      <c r="I1631" s="94"/>
      <c r="J1631" s="94"/>
      <c r="K1631" s="94"/>
      <c r="L1631" s="97"/>
      <c r="M1631" s="278"/>
    </row>
    <row r="1632" spans="2:13" s="95" customFormat="1">
      <c r="B1632" s="94"/>
      <c r="C1632" s="94"/>
      <c r="D1632" s="94"/>
      <c r="E1632" s="94"/>
      <c r="F1632" s="94"/>
      <c r="G1632" s="94"/>
      <c r="H1632" s="94"/>
      <c r="I1632" s="94"/>
      <c r="J1632" s="94"/>
      <c r="K1632" s="94"/>
      <c r="L1632" s="97"/>
      <c r="M1632" s="278"/>
    </row>
    <row r="1633" spans="2:13" s="95" customFormat="1">
      <c r="B1633" s="94"/>
      <c r="C1633" s="94"/>
      <c r="D1633" s="94"/>
      <c r="E1633" s="94"/>
      <c r="F1633" s="94"/>
      <c r="G1633" s="94"/>
      <c r="H1633" s="94"/>
      <c r="I1633" s="94"/>
      <c r="J1633" s="94"/>
      <c r="K1633" s="94"/>
      <c r="L1633" s="97"/>
      <c r="M1633" s="278"/>
    </row>
    <row r="1634" spans="2:13" s="95" customFormat="1">
      <c r="B1634" s="94"/>
      <c r="C1634" s="94"/>
      <c r="D1634" s="94"/>
      <c r="E1634" s="94"/>
      <c r="F1634" s="94"/>
      <c r="G1634" s="94"/>
      <c r="H1634" s="94"/>
      <c r="I1634" s="94"/>
      <c r="J1634" s="94"/>
      <c r="K1634" s="94"/>
      <c r="L1634" s="97"/>
      <c r="M1634" s="278"/>
    </row>
    <row r="1635" spans="2:13" s="95" customFormat="1">
      <c r="B1635" s="94"/>
      <c r="C1635" s="94"/>
      <c r="D1635" s="94"/>
      <c r="E1635" s="94"/>
      <c r="F1635" s="94"/>
      <c r="G1635" s="94"/>
      <c r="H1635" s="94"/>
      <c r="I1635" s="94"/>
      <c r="J1635" s="94"/>
      <c r="K1635" s="94"/>
      <c r="L1635" s="97"/>
      <c r="M1635" s="278"/>
    </row>
    <row r="1636" spans="2:13" s="95" customFormat="1">
      <c r="B1636" s="94"/>
      <c r="C1636" s="94"/>
      <c r="D1636" s="94"/>
      <c r="E1636" s="94"/>
      <c r="F1636" s="94"/>
      <c r="G1636" s="94"/>
      <c r="H1636" s="94"/>
      <c r="I1636" s="94"/>
      <c r="J1636" s="94"/>
      <c r="K1636" s="94"/>
      <c r="L1636" s="97"/>
      <c r="M1636" s="278"/>
    </row>
    <row r="1637" spans="2:13" s="95" customFormat="1">
      <c r="B1637" s="94"/>
      <c r="C1637" s="94"/>
      <c r="D1637" s="94"/>
      <c r="E1637" s="94"/>
      <c r="F1637" s="94"/>
      <c r="G1637" s="94"/>
      <c r="H1637" s="94"/>
      <c r="I1637" s="94"/>
      <c r="J1637" s="94"/>
      <c r="K1637" s="94"/>
      <c r="L1637" s="97"/>
      <c r="M1637" s="278"/>
    </row>
    <row r="1638" spans="2:13" s="95" customFormat="1">
      <c r="B1638" s="94"/>
      <c r="C1638" s="94"/>
      <c r="D1638" s="94"/>
      <c r="E1638" s="94"/>
      <c r="F1638" s="94"/>
      <c r="G1638" s="94"/>
      <c r="H1638" s="94"/>
      <c r="I1638" s="94"/>
      <c r="J1638" s="94"/>
      <c r="K1638" s="94"/>
      <c r="L1638" s="97"/>
      <c r="M1638" s="278"/>
    </row>
    <row r="1639" spans="2:13" s="95" customFormat="1">
      <c r="B1639" s="94"/>
      <c r="C1639" s="94"/>
      <c r="D1639" s="94"/>
      <c r="E1639" s="94"/>
      <c r="F1639" s="94"/>
      <c r="G1639" s="94"/>
      <c r="H1639" s="94"/>
      <c r="I1639" s="94"/>
      <c r="J1639" s="94"/>
      <c r="K1639" s="94"/>
      <c r="L1639" s="97"/>
      <c r="M1639" s="278"/>
    </row>
    <row r="1640" spans="2:13" s="95" customFormat="1">
      <c r="B1640" s="94"/>
      <c r="C1640" s="94"/>
      <c r="D1640" s="94"/>
      <c r="E1640" s="94"/>
      <c r="F1640" s="94"/>
      <c r="G1640" s="94"/>
      <c r="H1640" s="94"/>
      <c r="I1640" s="94"/>
      <c r="J1640" s="94"/>
      <c r="K1640" s="94"/>
      <c r="L1640" s="97"/>
      <c r="M1640" s="278"/>
    </row>
    <row r="1641" spans="2:13" s="95" customFormat="1">
      <c r="B1641" s="94"/>
      <c r="C1641" s="94"/>
      <c r="D1641" s="94"/>
      <c r="E1641" s="94"/>
      <c r="F1641" s="94"/>
      <c r="G1641" s="94"/>
      <c r="H1641" s="94"/>
      <c r="I1641" s="94"/>
      <c r="J1641" s="94"/>
      <c r="K1641" s="94"/>
      <c r="L1641" s="97"/>
      <c r="M1641" s="278"/>
    </row>
    <row r="1642" spans="2:13" s="95" customFormat="1">
      <c r="B1642" s="94"/>
      <c r="C1642" s="94"/>
      <c r="D1642" s="94"/>
      <c r="E1642" s="94"/>
      <c r="F1642" s="94"/>
      <c r="G1642" s="94"/>
      <c r="H1642" s="94"/>
      <c r="I1642" s="94"/>
      <c r="J1642" s="94"/>
      <c r="K1642" s="94"/>
      <c r="L1642" s="97"/>
      <c r="M1642" s="278"/>
    </row>
    <row r="1643" spans="2:13" s="95" customFormat="1">
      <c r="B1643" s="94"/>
      <c r="C1643" s="94"/>
      <c r="D1643" s="94"/>
      <c r="E1643" s="94"/>
      <c r="F1643" s="94"/>
      <c r="G1643" s="94"/>
      <c r="H1643" s="94"/>
      <c r="I1643" s="94"/>
      <c r="J1643" s="94"/>
      <c r="K1643" s="94"/>
      <c r="L1643" s="97"/>
      <c r="M1643" s="278"/>
    </row>
    <row r="1644" spans="2:13" s="95" customFormat="1">
      <c r="B1644" s="94"/>
      <c r="C1644" s="94"/>
      <c r="D1644" s="94"/>
      <c r="E1644" s="94"/>
      <c r="F1644" s="94"/>
      <c r="G1644" s="94"/>
      <c r="H1644" s="94"/>
      <c r="I1644" s="94"/>
      <c r="J1644" s="94"/>
      <c r="K1644" s="94"/>
      <c r="L1644" s="97"/>
      <c r="M1644" s="278"/>
    </row>
    <row r="1645" spans="2:13" s="95" customFormat="1">
      <c r="B1645" s="94"/>
      <c r="C1645" s="94"/>
      <c r="D1645" s="94"/>
      <c r="E1645" s="94"/>
      <c r="F1645" s="94"/>
      <c r="G1645" s="94"/>
      <c r="H1645" s="94"/>
      <c r="I1645" s="94"/>
      <c r="J1645" s="94"/>
      <c r="K1645" s="94"/>
      <c r="L1645" s="97"/>
      <c r="M1645" s="278"/>
    </row>
    <row r="1646" spans="2:13" s="95" customFormat="1">
      <c r="B1646" s="94"/>
      <c r="C1646" s="94"/>
      <c r="D1646" s="94"/>
      <c r="E1646" s="94"/>
      <c r="F1646" s="94"/>
      <c r="G1646" s="94"/>
      <c r="H1646" s="94"/>
      <c r="I1646" s="94"/>
      <c r="J1646" s="94"/>
      <c r="K1646" s="94"/>
      <c r="L1646" s="97"/>
      <c r="M1646" s="278"/>
    </row>
    <row r="1647" spans="2:13" s="95" customFormat="1">
      <c r="B1647" s="94"/>
      <c r="C1647" s="94"/>
      <c r="D1647" s="94"/>
      <c r="E1647" s="94"/>
      <c r="F1647" s="94"/>
      <c r="G1647" s="94"/>
      <c r="H1647" s="94"/>
      <c r="I1647" s="94"/>
      <c r="J1647" s="94"/>
      <c r="K1647" s="94"/>
      <c r="L1647" s="97"/>
      <c r="M1647" s="278"/>
    </row>
    <row r="1648" spans="2:13" s="95" customFormat="1">
      <c r="B1648" s="94"/>
      <c r="C1648" s="94"/>
      <c r="D1648" s="94"/>
      <c r="E1648" s="94"/>
      <c r="F1648" s="94"/>
      <c r="G1648" s="94"/>
      <c r="H1648" s="94"/>
      <c r="I1648" s="94"/>
      <c r="J1648" s="94"/>
      <c r="K1648" s="94"/>
      <c r="L1648" s="97"/>
      <c r="M1648" s="278"/>
    </row>
    <row r="1649" spans="2:13" s="95" customFormat="1">
      <c r="B1649" s="94"/>
      <c r="C1649" s="94"/>
      <c r="D1649" s="94"/>
      <c r="E1649" s="94"/>
      <c r="F1649" s="94"/>
      <c r="G1649" s="94"/>
      <c r="H1649" s="94"/>
      <c r="I1649" s="94"/>
      <c r="J1649" s="94"/>
      <c r="K1649" s="94"/>
      <c r="L1649" s="97"/>
      <c r="M1649" s="278"/>
    </row>
    <row r="1650" spans="2:13" s="95" customFormat="1">
      <c r="B1650" s="94"/>
      <c r="C1650" s="94"/>
      <c r="D1650" s="94"/>
      <c r="E1650" s="94"/>
      <c r="F1650" s="94"/>
      <c r="G1650" s="94"/>
      <c r="H1650" s="94"/>
      <c r="I1650" s="94"/>
      <c r="J1650" s="94"/>
      <c r="K1650" s="94"/>
      <c r="L1650" s="97"/>
      <c r="M1650" s="278"/>
    </row>
    <row r="1651" spans="2:13" s="95" customFormat="1">
      <c r="B1651" s="94"/>
      <c r="C1651" s="94"/>
      <c r="D1651" s="94"/>
      <c r="E1651" s="94"/>
      <c r="F1651" s="94"/>
      <c r="G1651" s="94"/>
      <c r="H1651" s="94"/>
      <c r="I1651" s="94"/>
      <c r="J1651" s="94"/>
      <c r="K1651" s="94"/>
      <c r="L1651" s="97"/>
      <c r="M1651" s="278"/>
    </row>
    <row r="1652" spans="2:13" s="95" customFormat="1">
      <c r="B1652" s="94"/>
      <c r="C1652" s="94"/>
      <c r="D1652" s="94"/>
      <c r="E1652" s="94"/>
      <c r="F1652" s="94"/>
      <c r="G1652" s="94"/>
      <c r="H1652" s="94"/>
      <c r="I1652" s="94"/>
      <c r="J1652" s="94"/>
      <c r="K1652" s="94"/>
      <c r="L1652" s="97"/>
      <c r="M1652" s="278"/>
    </row>
    <row r="1653" spans="2:13" s="95" customFormat="1">
      <c r="B1653" s="94"/>
      <c r="C1653" s="94"/>
      <c r="D1653" s="94"/>
      <c r="E1653" s="94"/>
      <c r="F1653" s="94"/>
      <c r="G1653" s="94"/>
      <c r="H1653" s="94"/>
      <c r="I1653" s="94"/>
      <c r="J1653" s="94"/>
      <c r="K1653" s="94"/>
      <c r="L1653" s="97"/>
      <c r="M1653" s="278"/>
    </row>
    <row r="1654" spans="2:13" s="95" customFormat="1">
      <c r="B1654" s="94"/>
      <c r="C1654" s="94"/>
      <c r="D1654" s="94"/>
      <c r="E1654" s="94"/>
      <c r="F1654" s="94"/>
      <c r="G1654" s="94"/>
      <c r="H1654" s="94"/>
      <c r="I1654" s="94"/>
      <c r="J1654" s="94"/>
      <c r="K1654" s="94"/>
      <c r="L1654" s="97"/>
      <c r="M1654" s="278"/>
    </row>
    <row r="1655" spans="2:13" s="95" customFormat="1">
      <c r="B1655" s="94"/>
      <c r="C1655" s="94"/>
      <c r="D1655" s="94"/>
      <c r="E1655" s="94"/>
      <c r="F1655" s="94"/>
      <c r="G1655" s="94"/>
      <c r="H1655" s="94"/>
      <c r="I1655" s="94"/>
      <c r="J1655" s="94"/>
      <c r="K1655" s="94"/>
      <c r="L1655" s="97"/>
      <c r="M1655" s="278"/>
    </row>
    <row r="1656" spans="2:13" s="95" customFormat="1">
      <c r="B1656" s="94"/>
      <c r="C1656" s="94"/>
      <c r="D1656" s="94"/>
      <c r="E1656" s="94"/>
      <c r="F1656" s="94"/>
      <c r="G1656" s="94"/>
      <c r="H1656" s="94"/>
      <c r="I1656" s="94"/>
      <c r="J1656" s="94"/>
      <c r="K1656" s="94"/>
      <c r="L1656" s="97"/>
      <c r="M1656" s="278"/>
    </row>
    <row r="1657" spans="2:13" s="95" customFormat="1">
      <c r="B1657" s="94"/>
      <c r="C1657" s="94"/>
      <c r="D1657" s="94"/>
      <c r="E1657" s="94"/>
      <c r="F1657" s="94"/>
      <c r="G1657" s="94"/>
      <c r="H1657" s="94"/>
      <c r="I1657" s="94"/>
      <c r="J1657" s="94"/>
      <c r="K1657" s="94"/>
      <c r="L1657" s="97"/>
      <c r="M1657" s="278"/>
    </row>
    <row r="1658" spans="2:13" s="95" customFormat="1">
      <c r="B1658" s="94"/>
      <c r="C1658" s="94"/>
      <c r="D1658" s="94"/>
      <c r="E1658" s="94"/>
      <c r="F1658" s="94"/>
      <c r="G1658" s="94"/>
      <c r="H1658" s="94"/>
      <c r="I1658" s="94"/>
      <c r="J1658" s="94"/>
      <c r="K1658" s="94"/>
      <c r="L1658" s="97"/>
      <c r="M1658" s="278"/>
    </row>
    <row r="1659" spans="2:13" s="95" customFormat="1">
      <c r="B1659" s="94"/>
      <c r="C1659" s="94"/>
      <c r="D1659" s="94"/>
      <c r="E1659" s="94"/>
      <c r="F1659" s="94"/>
      <c r="G1659" s="94"/>
      <c r="H1659" s="94"/>
      <c r="I1659" s="94"/>
      <c r="J1659" s="94"/>
      <c r="K1659" s="94"/>
      <c r="L1659" s="97"/>
      <c r="M1659" s="278"/>
    </row>
    <row r="1660" spans="2:13" s="95" customFormat="1">
      <c r="B1660" s="94"/>
      <c r="C1660" s="94"/>
      <c r="D1660" s="94"/>
      <c r="E1660" s="94"/>
      <c r="F1660" s="94"/>
      <c r="G1660" s="94"/>
      <c r="H1660" s="94"/>
      <c r="I1660" s="94"/>
      <c r="J1660" s="94"/>
      <c r="K1660" s="94"/>
      <c r="L1660" s="97"/>
      <c r="M1660" s="278"/>
    </row>
    <row r="1661" spans="2:13" s="95" customFormat="1">
      <c r="B1661" s="94"/>
      <c r="C1661" s="94"/>
      <c r="D1661" s="94"/>
      <c r="E1661" s="94"/>
      <c r="F1661" s="94"/>
      <c r="G1661" s="94"/>
      <c r="H1661" s="94"/>
      <c r="I1661" s="94"/>
      <c r="J1661" s="94"/>
      <c r="K1661" s="94"/>
      <c r="L1661" s="97"/>
      <c r="M1661" s="278"/>
    </row>
    <row r="1662" spans="2:13" s="95" customFormat="1">
      <c r="B1662" s="94"/>
      <c r="C1662" s="94"/>
      <c r="D1662" s="94"/>
      <c r="E1662" s="94"/>
      <c r="F1662" s="94"/>
      <c r="G1662" s="94"/>
      <c r="H1662" s="94"/>
      <c r="I1662" s="94"/>
      <c r="J1662" s="94"/>
      <c r="K1662" s="94"/>
      <c r="L1662" s="97"/>
      <c r="M1662" s="278"/>
    </row>
    <row r="1663" spans="2:13" s="95" customFormat="1">
      <c r="B1663" s="94"/>
      <c r="C1663" s="94"/>
      <c r="D1663" s="94"/>
      <c r="E1663" s="94"/>
      <c r="F1663" s="94"/>
      <c r="G1663" s="94"/>
      <c r="H1663" s="94"/>
      <c r="I1663" s="94"/>
      <c r="J1663" s="94"/>
      <c r="K1663" s="94"/>
      <c r="L1663" s="97"/>
      <c r="M1663" s="278"/>
    </row>
    <row r="1664" spans="2:13" s="95" customFormat="1">
      <c r="B1664" s="94"/>
      <c r="C1664" s="94"/>
      <c r="D1664" s="94"/>
      <c r="E1664" s="94"/>
      <c r="F1664" s="94"/>
      <c r="G1664" s="94"/>
      <c r="H1664" s="94"/>
      <c r="I1664" s="94"/>
      <c r="J1664" s="94"/>
      <c r="K1664" s="94"/>
      <c r="L1664" s="97"/>
      <c r="M1664" s="278"/>
    </row>
    <row r="1665" spans="2:13" s="95" customFormat="1">
      <c r="B1665" s="94"/>
      <c r="C1665" s="94"/>
      <c r="D1665" s="94"/>
      <c r="E1665" s="94"/>
      <c r="F1665" s="94"/>
      <c r="G1665" s="94"/>
      <c r="H1665" s="94"/>
      <c r="I1665" s="94"/>
      <c r="J1665" s="94"/>
      <c r="K1665" s="94"/>
      <c r="L1665" s="97"/>
      <c r="M1665" s="278"/>
    </row>
    <row r="1666" spans="2:13" s="95" customFormat="1">
      <c r="B1666" s="94"/>
      <c r="C1666" s="94"/>
      <c r="D1666" s="94"/>
      <c r="E1666" s="94"/>
      <c r="F1666" s="94"/>
      <c r="G1666" s="94"/>
      <c r="H1666" s="94"/>
      <c r="I1666" s="94"/>
      <c r="J1666" s="94"/>
      <c r="K1666" s="94"/>
      <c r="L1666" s="97"/>
      <c r="M1666" s="278"/>
    </row>
    <row r="1667" spans="2:13" s="95" customFormat="1">
      <c r="B1667" s="94"/>
      <c r="C1667" s="94"/>
      <c r="D1667" s="94"/>
      <c r="E1667" s="94"/>
      <c r="F1667" s="94"/>
      <c r="G1667" s="94"/>
      <c r="H1667" s="94"/>
      <c r="I1667" s="94"/>
      <c r="J1667" s="94"/>
      <c r="K1667" s="94"/>
      <c r="L1667" s="97"/>
      <c r="M1667" s="278"/>
    </row>
    <row r="1668" spans="2:13" s="95" customFormat="1">
      <c r="B1668" s="94"/>
      <c r="C1668" s="94"/>
      <c r="D1668" s="94"/>
      <c r="E1668" s="94"/>
      <c r="F1668" s="94"/>
      <c r="G1668" s="94"/>
      <c r="H1668" s="94"/>
      <c r="I1668" s="94"/>
      <c r="J1668" s="94"/>
      <c r="K1668" s="94"/>
      <c r="L1668" s="97"/>
      <c r="M1668" s="278"/>
    </row>
    <row r="1669" spans="2:13" s="95" customFormat="1">
      <c r="B1669" s="94"/>
      <c r="C1669" s="94"/>
      <c r="D1669" s="94"/>
      <c r="E1669" s="94"/>
      <c r="F1669" s="94"/>
      <c r="G1669" s="94"/>
      <c r="H1669" s="94"/>
      <c r="I1669" s="94"/>
      <c r="J1669" s="94"/>
      <c r="K1669" s="94"/>
      <c r="L1669" s="97"/>
      <c r="M1669" s="278"/>
    </row>
    <row r="1670" spans="2:13" s="95" customFormat="1">
      <c r="B1670" s="94"/>
      <c r="C1670" s="94"/>
      <c r="D1670" s="94"/>
      <c r="E1670" s="94"/>
      <c r="F1670" s="94"/>
      <c r="G1670" s="94"/>
      <c r="H1670" s="94"/>
      <c r="I1670" s="94"/>
      <c r="J1670" s="94"/>
      <c r="K1670" s="94"/>
      <c r="L1670" s="97"/>
      <c r="M1670" s="278"/>
    </row>
    <row r="1671" spans="2:13" s="95" customFormat="1">
      <c r="B1671" s="94"/>
      <c r="C1671" s="94"/>
      <c r="D1671" s="94"/>
      <c r="E1671" s="94"/>
      <c r="F1671" s="94"/>
      <c r="G1671" s="94"/>
      <c r="H1671" s="94"/>
      <c r="I1671" s="94"/>
      <c r="J1671" s="94"/>
      <c r="K1671" s="94"/>
      <c r="L1671" s="97"/>
      <c r="M1671" s="278"/>
    </row>
    <row r="1672" spans="2:13" s="95" customFormat="1">
      <c r="B1672" s="94"/>
      <c r="C1672" s="94"/>
      <c r="D1672" s="94"/>
      <c r="E1672" s="94"/>
      <c r="F1672" s="94"/>
      <c r="G1672" s="94"/>
      <c r="H1672" s="94"/>
      <c r="I1672" s="94"/>
      <c r="J1672" s="94"/>
      <c r="K1672" s="94"/>
      <c r="L1672" s="97"/>
      <c r="M1672" s="278"/>
    </row>
    <row r="1673" spans="2:13" s="95" customFormat="1">
      <c r="B1673" s="94"/>
      <c r="C1673" s="94"/>
      <c r="D1673" s="94"/>
      <c r="E1673" s="94"/>
      <c r="F1673" s="94"/>
      <c r="G1673" s="94"/>
      <c r="H1673" s="94"/>
      <c r="I1673" s="94"/>
      <c r="J1673" s="94"/>
      <c r="K1673" s="94"/>
      <c r="L1673" s="97"/>
      <c r="M1673" s="278"/>
    </row>
    <row r="1674" spans="2:13" s="95" customFormat="1">
      <c r="B1674" s="94"/>
      <c r="C1674" s="94"/>
      <c r="D1674" s="94"/>
      <c r="E1674" s="94"/>
      <c r="F1674" s="94"/>
      <c r="G1674" s="94"/>
      <c r="H1674" s="94"/>
      <c r="I1674" s="94"/>
      <c r="J1674" s="94"/>
      <c r="K1674" s="94"/>
      <c r="L1674" s="97"/>
      <c r="M1674" s="278"/>
    </row>
    <row r="1675" spans="2:13" s="95" customFormat="1">
      <c r="B1675" s="94"/>
      <c r="C1675" s="94"/>
      <c r="D1675" s="94"/>
      <c r="E1675" s="94"/>
      <c r="F1675" s="94"/>
      <c r="G1675" s="94"/>
      <c r="H1675" s="94"/>
      <c r="I1675" s="94"/>
      <c r="J1675" s="94"/>
      <c r="K1675" s="94"/>
      <c r="L1675" s="97"/>
      <c r="M1675" s="278"/>
    </row>
    <row r="1676" spans="2:13" s="95" customFormat="1">
      <c r="B1676" s="94"/>
      <c r="C1676" s="94"/>
      <c r="D1676" s="94"/>
      <c r="E1676" s="94"/>
      <c r="F1676" s="94"/>
      <c r="G1676" s="94"/>
      <c r="H1676" s="94"/>
      <c r="I1676" s="94"/>
      <c r="J1676" s="94"/>
      <c r="K1676" s="94"/>
      <c r="L1676" s="97"/>
      <c r="M1676" s="278"/>
    </row>
    <row r="1677" spans="2:13" s="95" customFormat="1">
      <c r="B1677" s="94"/>
      <c r="C1677" s="94"/>
      <c r="D1677" s="94"/>
      <c r="E1677" s="94"/>
      <c r="F1677" s="94"/>
      <c r="G1677" s="94"/>
      <c r="H1677" s="94"/>
      <c r="I1677" s="94"/>
      <c r="J1677" s="94"/>
      <c r="K1677" s="94"/>
      <c r="L1677" s="97"/>
      <c r="M1677" s="278"/>
    </row>
    <row r="1678" spans="2:13" s="95" customFormat="1">
      <c r="B1678" s="94"/>
      <c r="C1678" s="94"/>
      <c r="D1678" s="94"/>
      <c r="E1678" s="94"/>
      <c r="F1678" s="94"/>
      <c r="G1678" s="94"/>
      <c r="H1678" s="94"/>
      <c r="I1678" s="94"/>
      <c r="J1678" s="94"/>
      <c r="K1678" s="94"/>
      <c r="L1678" s="97"/>
      <c r="M1678" s="278"/>
    </row>
    <row r="1679" spans="2:13" s="95" customFormat="1">
      <c r="B1679" s="94"/>
      <c r="C1679" s="94"/>
      <c r="D1679" s="94"/>
      <c r="E1679" s="94"/>
      <c r="F1679" s="94"/>
      <c r="G1679" s="94"/>
      <c r="H1679" s="94"/>
      <c r="I1679" s="94"/>
      <c r="J1679" s="94"/>
      <c r="K1679" s="94"/>
      <c r="L1679" s="97"/>
      <c r="M1679" s="278"/>
    </row>
    <row r="1680" spans="2:13" s="95" customFormat="1">
      <c r="B1680" s="94"/>
      <c r="C1680" s="94"/>
      <c r="D1680" s="94"/>
      <c r="E1680" s="94"/>
      <c r="F1680" s="94"/>
      <c r="G1680" s="94"/>
      <c r="H1680" s="94"/>
      <c r="I1680" s="94"/>
      <c r="J1680" s="94"/>
      <c r="K1680" s="94"/>
      <c r="L1680" s="97"/>
      <c r="M1680" s="278"/>
    </row>
    <row r="1681" spans="2:13" s="95" customFormat="1">
      <c r="B1681" s="94"/>
      <c r="C1681" s="94"/>
      <c r="D1681" s="94"/>
      <c r="E1681" s="94"/>
      <c r="F1681" s="94"/>
      <c r="G1681" s="94"/>
      <c r="H1681" s="94"/>
      <c r="I1681" s="94"/>
      <c r="J1681" s="94"/>
      <c r="K1681" s="94"/>
      <c r="L1681" s="97"/>
      <c r="M1681" s="278"/>
    </row>
    <row r="1682" spans="2:13" s="95" customFormat="1">
      <c r="B1682" s="94"/>
      <c r="C1682" s="94"/>
      <c r="D1682" s="94"/>
      <c r="E1682" s="94"/>
      <c r="F1682" s="94"/>
      <c r="G1682" s="94"/>
      <c r="H1682" s="94"/>
      <c r="I1682" s="94"/>
      <c r="J1682" s="94"/>
      <c r="K1682" s="94"/>
      <c r="L1682" s="97"/>
      <c r="M1682" s="278"/>
    </row>
    <row r="1683" spans="2:13" s="95" customFormat="1">
      <c r="B1683" s="94"/>
      <c r="C1683" s="94"/>
      <c r="D1683" s="94"/>
      <c r="E1683" s="94"/>
      <c r="F1683" s="94"/>
      <c r="G1683" s="94"/>
      <c r="H1683" s="94"/>
      <c r="I1683" s="94"/>
      <c r="J1683" s="94"/>
      <c r="K1683" s="94"/>
      <c r="L1683" s="97"/>
      <c r="M1683" s="278"/>
    </row>
    <row r="1684" spans="2:13" s="95" customFormat="1">
      <c r="B1684" s="94"/>
      <c r="C1684" s="94"/>
      <c r="D1684" s="94"/>
      <c r="E1684" s="94"/>
      <c r="F1684" s="94"/>
      <c r="G1684" s="94"/>
      <c r="H1684" s="94"/>
      <c r="I1684" s="94"/>
      <c r="J1684" s="94"/>
      <c r="K1684" s="94"/>
      <c r="L1684" s="97"/>
      <c r="M1684" s="278"/>
    </row>
    <row r="1685" spans="2:13" s="95" customFormat="1">
      <c r="B1685" s="94"/>
      <c r="C1685" s="94"/>
      <c r="D1685" s="94"/>
      <c r="E1685" s="94"/>
      <c r="F1685" s="94"/>
      <c r="G1685" s="94"/>
      <c r="H1685" s="94"/>
      <c r="I1685" s="94"/>
      <c r="J1685" s="94"/>
      <c r="K1685" s="94"/>
      <c r="L1685" s="97"/>
      <c r="M1685" s="278"/>
    </row>
    <row r="1686" spans="2:13" s="95" customFormat="1">
      <c r="B1686" s="94"/>
      <c r="C1686" s="94"/>
      <c r="D1686" s="94"/>
      <c r="E1686" s="94"/>
      <c r="F1686" s="94"/>
      <c r="G1686" s="94"/>
      <c r="H1686" s="94"/>
      <c r="I1686" s="94"/>
      <c r="J1686" s="94"/>
      <c r="K1686" s="94"/>
      <c r="L1686" s="97"/>
      <c r="M1686" s="278"/>
    </row>
    <row r="1687" spans="2:13" s="95" customFormat="1">
      <c r="B1687" s="94"/>
      <c r="C1687" s="94"/>
      <c r="D1687" s="94"/>
      <c r="E1687" s="94"/>
      <c r="F1687" s="94"/>
      <c r="G1687" s="94"/>
      <c r="H1687" s="94"/>
      <c r="I1687" s="94"/>
      <c r="J1687" s="94"/>
      <c r="K1687" s="94"/>
      <c r="L1687" s="97"/>
      <c r="M1687" s="278"/>
    </row>
    <row r="1688" spans="2:13" s="95" customFormat="1">
      <c r="B1688" s="94"/>
      <c r="C1688" s="94"/>
      <c r="D1688" s="94"/>
      <c r="E1688" s="94"/>
      <c r="F1688" s="94"/>
      <c r="G1688" s="94"/>
      <c r="H1688" s="94"/>
      <c r="I1688" s="94"/>
      <c r="J1688" s="94"/>
      <c r="K1688" s="94"/>
      <c r="L1688" s="97"/>
      <c r="M1688" s="278"/>
    </row>
    <row r="1689" spans="2:13" s="95" customFormat="1">
      <c r="B1689" s="94"/>
      <c r="C1689" s="94"/>
      <c r="D1689" s="94"/>
      <c r="E1689" s="94"/>
      <c r="F1689" s="94"/>
      <c r="G1689" s="94"/>
      <c r="H1689" s="94"/>
      <c r="I1689" s="94"/>
      <c r="J1689" s="94"/>
      <c r="K1689" s="94"/>
      <c r="L1689" s="97"/>
      <c r="M1689" s="278"/>
    </row>
    <row r="1690" spans="2:13" s="95" customFormat="1">
      <c r="B1690" s="94"/>
      <c r="C1690" s="94"/>
      <c r="D1690" s="94"/>
      <c r="E1690" s="94"/>
      <c r="F1690" s="94"/>
      <c r="G1690" s="94"/>
      <c r="H1690" s="94"/>
      <c r="I1690" s="94"/>
      <c r="J1690" s="94"/>
      <c r="K1690" s="94"/>
      <c r="L1690" s="97"/>
      <c r="M1690" s="278"/>
    </row>
    <row r="1691" spans="2:13" s="95" customFormat="1">
      <c r="B1691" s="94"/>
      <c r="C1691" s="94"/>
      <c r="D1691" s="94"/>
      <c r="E1691" s="94"/>
      <c r="F1691" s="94"/>
      <c r="G1691" s="94"/>
      <c r="H1691" s="94"/>
      <c r="I1691" s="94"/>
      <c r="J1691" s="94"/>
      <c r="K1691" s="94"/>
      <c r="L1691" s="97"/>
      <c r="M1691" s="278"/>
    </row>
    <row r="1692" spans="2:13" s="95" customFormat="1">
      <c r="B1692" s="94"/>
      <c r="C1692" s="94"/>
      <c r="D1692" s="94"/>
      <c r="E1692" s="94"/>
      <c r="F1692" s="94"/>
      <c r="G1692" s="94"/>
      <c r="H1692" s="94"/>
      <c r="I1692" s="94"/>
      <c r="J1692" s="94"/>
      <c r="K1692" s="94"/>
      <c r="L1692" s="97"/>
      <c r="M1692" s="278"/>
    </row>
    <row r="1693" spans="2:13" s="95" customFormat="1">
      <c r="B1693" s="94"/>
      <c r="C1693" s="94"/>
      <c r="D1693" s="94"/>
      <c r="E1693" s="94"/>
      <c r="F1693" s="94"/>
      <c r="G1693" s="94"/>
      <c r="H1693" s="94"/>
      <c r="I1693" s="94"/>
      <c r="J1693" s="94"/>
      <c r="K1693" s="94"/>
      <c r="L1693" s="97"/>
      <c r="M1693" s="278"/>
    </row>
    <row r="1694" spans="2:13" s="95" customFormat="1">
      <c r="B1694" s="94"/>
      <c r="C1694" s="94"/>
      <c r="D1694" s="94"/>
      <c r="E1694" s="94"/>
      <c r="F1694" s="94"/>
      <c r="G1694" s="94"/>
      <c r="H1694" s="94"/>
      <c r="I1694" s="94"/>
      <c r="J1694" s="94"/>
      <c r="K1694" s="94"/>
      <c r="L1694" s="97"/>
      <c r="M1694" s="278"/>
    </row>
    <row r="1695" spans="2:13" s="95" customFormat="1">
      <c r="B1695" s="94"/>
      <c r="C1695" s="94"/>
      <c r="D1695" s="94"/>
      <c r="E1695" s="94"/>
      <c r="F1695" s="94"/>
      <c r="G1695" s="94"/>
      <c r="H1695" s="94"/>
      <c r="I1695" s="94"/>
      <c r="J1695" s="94"/>
      <c r="K1695" s="94"/>
      <c r="L1695" s="97"/>
      <c r="M1695" s="278"/>
    </row>
    <row r="1696" spans="2:13" s="95" customFormat="1">
      <c r="B1696" s="94"/>
      <c r="C1696" s="94"/>
      <c r="D1696" s="94"/>
      <c r="E1696" s="94"/>
      <c r="F1696" s="94"/>
      <c r="G1696" s="94"/>
      <c r="H1696" s="94"/>
      <c r="I1696" s="94"/>
      <c r="J1696" s="94"/>
      <c r="K1696" s="94"/>
      <c r="L1696" s="97"/>
      <c r="M1696" s="278"/>
    </row>
    <row r="1697" spans="2:13" s="95" customFormat="1">
      <c r="B1697" s="94"/>
      <c r="C1697" s="94"/>
      <c r="D1697" s="94"/>
      <c r="E1697" s="94"/>
      <c r="F1697" s="94"/>
      <c r="G1697" s="94"/>
      <c r="H1697" s="94"/>
      <c r="I1697" s="94"/>
      <c r="J1697" s="94"/>
      <c r="K1697" s="94"/>
      <c r="L1697" s="97"/>
      <c r="M1697" s="278"/>
    </row>
    <row r="1698" spans="2:13" s="95" customFormat="1">
      <c r="B1698" s="94"/>
      <c r="C1698" s="94"/>
      <c r="D1698" s="94"/>
      <c r="E1698" s="94"/>
      <c r="F1698" s="94"/>
      <c r="G1698" s="94"/>
      <c r="H1698" s="94"/>
      <c r="I1698" s="94"/>
      <c r="J1698" s="94"/>
      <c r="K1698" s="94"/>
      <c r="L1698" s="97"/>
      <c r="M1698" s="278"/>
    </row>
    <row r="1699" spans="2:13" s="95" customFormat="1">
      <c r="B1699" s="94"/>
      <c r="C1699" s="94"/>
      <c r="D1699" s="94"/>
      <c r="E1699" s="94"/>
      <c r="F1699" s="94"/>
      <c r="G1699" s="94"/>
      <c r="H1699" s="94"/>
      <c r="I1699" s="94"/>
      <c r="J1699" s="94"/>
      <c r="K1699" s="94"/>
      <c r="L1699" s="97"/>
      <c r="M1699" s="278"/>
    </row>
    <row r="1700" spans="2:13" s="95" customFormat="1">
      <c r="B1700" s="94"/>
      <c r="C1700" s="94"/>
      <c r="D1700" s="94"/>
      <c r="E1700" s="94"/>
      <c r="F1700" s="94"/>
      <c r="G1700" s="94"/>
      <c r="H1700" s="94"/>
      <c r="I1700" s="94"/>
      <c r="J1700" s="94"/>
      <c r="K1700" s="94"/>
      <c r="L1700" s="97"/>
      <c r="M1700" s="278"/>
    </row>
    <row r="1701" spans="2:13" s="95" customFormat="1">
      <c r="B1701" s="94"/>
      <c r="C1701" s="94"/>
      <c r="D1701" s="94"/>
      <c r="E1701" s="94"/>
      <c r="F1701" s="94"/>
      <c r="G1701" s="94"/>
      <c r="H1701" s="94"/>
      <c r="I1701" s="94"/>
      <c r="J1701" s="94"/>
      <c r="K1701" s="94"/>
      <c r="L1701" s="97"/>
      <c r="M1701" s="278"/>
    </row>
    <row r="1702" spans="2:13" s="95" customFormat="1">
      <c r="B1702" s="94"/>
      <c r="C1702" s="94"/>
      <c r="D1702" s="94"/>
      <c r="E1702" s="94"/>
      <c r="F1702" s="94"/>
      <c r="G1702" s="94"/>
      <c r="H1702" s="94"/>
      <c r="I1702" s="94"/>
      <c r="J1702" s="94"/>
      <c r="K1702" s="94"/>
      <c r="L1702" s="97"/>
      <c r="M1702" s="278"/>
    </row>
    <row r="1703" spans="2:13" s="95" customFormat="1">
      <c r="B1703" s="94"/>
      <c r="C1703" s="94"/>
      <c r="D1703" s="94"/>
      <c r="E1703" s="94"/>
      <c r="F1703" s="94"/>
      <c r="G1703" s="94"/>
      <c r="H1703" s="94"/>
      <c r="I1703" s="94"/>
      <c r="J1703" s="94"/>
      <c r="K1703" s="94"/>
      <c r="L1703" s="97"/>
      <c r="M1703" s="278"/>
    </row>
    <row r="1704" spans="2:13" s="95" customFormat="1">
      <c r="B1704" s="94"/>
      <c r="C1704" s="94"/>
      <c r="D1704" s="94"/>
      <c r="E1704" s="94"/>
      <c r="F1704" s="94"/>
      <c r="G1704" s="94"/>
      <c r="H1704" s="94"/>
      <c r="I1704" s="94"/>
      <c r="J1704" s="94"/>
      <c r="K1704" s="94"/>
      <c r="L1704" s="97"/>
      <c r="M1704" s="278"/>
    </row>
    <row r="1705" spans="2:13" s="95" customFormat="1">
      <c r="B1705" s="94"/>
      <c r="C1705" s="94"/>
      <c r="D1705" s="94"/>
      <c r="E1705" s="94"/>
      <c r="F1705" s="94"/>
      <c r="G1705" s="94"/>
      <c r="H1705" s="94"/>
      <c r="I1705" s="94"/>
      <c r="J1705" s="94"/>
      <c r="K1705" s="94"/>
      <c r="L1705" s="97"/>
      <c r="M1705" s="278"/>
    </row>
    <row r="1706" spans="2:13" s="95" customFormat="1">
      <c r="B1706" s="94"/>
      <c r="C1706" s="94"/>
      <c r="D1706" s="94"/>
      <c r="E1706" s="94"/>
      <c r="F1706" s="94"/>
      <c r="G1706" s="94"/>
      <c r="H1706" s="94"/>
      <c r="I1706" s="94"/>
      <c r="J1706" s="94"/>
      <c r="K1706" s="94"/>
      <c r="L1706" s="97"/>
      <c r="M1706" s="278"/>
    </row>
    <row r="1707" spans="2:13" s="95" customFormat="1">
      <c r="B1707" s="94"/>
      <c r="C1707" s="94"/>
      <c r="D1707" s="94"/>
      <c r="E1707" s="94"/>
      <c r="F1707" s="94"/>
      <c r="G1707" s="94"/>
      <c r="H1707" s="94"/>
      <c r="I1707" s="94"/>
      <c r="J1707" s="94"/>
      <c r="K1707" s="94"/>
      <c r="L1707" s="97"/>
      <c r="M1707" s="278"/>
    </row>
    <row r="1708" spans="2:13" s="95" customFormat="1">
      <c r="B1708" s="94"/>
      <c r="C1708" s="94"/>
      <c r="D1708" s="94"/>
      <c r="E1708" s="94"/>
      <c r="F1708" s="94"/>
      <c r="G1708" s="94"/>
      <c r="H1708" s="94"/>
      <c r="I1708" s="94"/>
      <c r="J1708" s="94"/>
      <c r="K1708" s="94"/>
      <c r="L1708" s="97"/>
      <c r="M1708" s="278"/>
    </row>
    <row r="1709" spans="2:13" s="95" customFormat="1">
      <c r="B1709" s="94"/>
      <c r="C1709" s="94"/>
      <c r="D1709" s="94"/>
      <c r="E1709" s="94"/>
      <c r="F1709" s="94"/>
      <c r="G1709" s="94"/>
      <c r="H1709" s="94"/>
      <c r="I1709" s="94"/>
      <c r="J1709" s="94"/>
      <c r="K1709" s="94"/>
      <c r="L1709" s="97"/>
      <c r="M1709" s="278"/>
    </row>
    <row r="1710" spans="2:13" s="95" customFormat="1">
      <c r="B1710" s="94"/>
      <c r="C1710" s="94"/>
      <c r="D1710" s="94"/>
      <c r="E1710" s="94"/>
      <c r="F1710" s="94"/>
      <c r="G1710" s="94"/>
      <c r="H1710" s="94"/>
      <c r="I1710" s="94"/>
      <c r="J1710" s="94"/>
      <c r="K1710" s="94"/>
      <c r="L1710" s="97"/>
      <c r="M1710" s="278"/>
    </row>
    <row r="1711" spans="2:13" s="95" customFormat="1">
      <c r="B1711" s="94"/>
      <c r="C1711" s="94"/>
      <c r="D1711" s="94"/>
      <c r="E1711" s="94"/>
      <c r="F1711" s="94"/>
      <c r="G1711" s="94"/>
      <c r="H1711" s="94"/>
      <c r="I1711" s="94"/>
      <c r="J1711" s="94"/>
      <c r="K1711" s="94"/>
      <c r="L1711" s="97"/>
      <c r="M1711" s="278"/>
    </row>
    <row r="1712" spans="2:13" s="95" customFormat="1">
      <c r="B1712" s="94"/>
      <c r="C1712" s="94"/>
      <c r="D1712" s="94"/>
      <c r="E1712" s="94"/>
      <c r="F1712" s="94"/>
      <c r="G1712" s="94"/>
      <c r="H1712" s="94"/>
      <c r="I1712" s="94"/>
      <c r="J1712" s="94"/>
      <c r="K1712" s="94"/>
      <c r="L1712" s="97"/>
      <c r="M1712" s="278"/>
    </row>
    <row r="1713" spans="2:13" s="95" customFormat="1">
      <c r="B1713" s="94"/>
      <c r="C1713" s="94"/>
      <c r="D1713" s="94"/>
      <c r="E1713" s="94"/>
      <c r="F1713" s="94"/>
      <c r="G1713" s="94"/>
      <c r="H1713" s="94"/>
      <c r="I1713" s="94"/>
      <c r="J1713" s="94"/>
      <c r="K1713" s="94"/>
      <c r="L1713" s="97"/>
      <c r="M1713" s="278"/>
    </row>
    <row r="1714" spans="2:13" s="95" customFormat="1">
      <c r="B1714" s="94"/>
      <c r="C1714" s="94"/>
      <c r="D1714" s="94"/>
      <c r="E1714" s="94"/>
      <c r="F1714" s="94"/>
      <c r="G1714" s="94"/>
      <c r="H1714" s="94"/>
      <c r="I1714" s="94"/>
      <c r="J1714" s="94"/>
      <c r="K1714" s="94"/>
      <c r="L1714" s="97"/>
      <c r="M1714" s="278"/>
    </row>
    <row r="1715" spans="2:13" s="95" customFormat="1">
      <c r="B1715" s="94"/>
      <c r="C1715" s="94"/>
      <c r="D1715" s="94"/>
      <c r="E1715" s="94"/>
      <c r="F1715" s="94"/>
      <c r="G1715" s="94"/>
      <c r="H1715" s="94"/>
      <c r="I1715" s="94"/>
      <c r="J1715" s="94"/>
      <c r="K1715" s="94"/>
      <c r="L1715" s="97"/>
      <c r="M1715" s="278"/>
    </row>
    <row r="1716" spans="2:13" s="95" customFormat="1">
      <c r="B1716" s="94"/>
      <c r="C1716" s="94"/>
      <c r="D1716" s="94"/>
      <c r="E1716" s="94"/>
      <c r="F1716" s="94"/>
      <c r="G1716" s="94"/>
      <c r="H1716" s="94"/>
      <c r="I1716" s="94"/>
      <c r="J1716" s="94"/>
      <c r="K1716" s="94"/>
      <c r="L1716" s="97"/>
      <c r="M1716" s="278"/>
    </row>
    <row r="1717" spans="2:13" s="95" customFormat="1">
      <c r="B1717" s="94"/>
      <c r="C1717" s="94"/>
      <c r="D1717" s="94"/>
      <c r="E1717" s="94"/>
      <c r="F1717" s="94"/>
      <c r="G1717" s="94"/>
      <c r="H1717" s="94"/>
      <c r="I1717" s="94"/>
      <c r="J1717" s="94"/>
      <c r="K1717" s="94"/>
      <c r="L1717" s="97"/>
      <c r="M1717" s="278"/>
    </row>
    <row r="1718" spans="2:13" s="95" customFormat="1">
      <c r="B1718" s="94"/>
      <c r="C1718" s="94"/>
      <c r="D1718" s="94"/>
      <c r="E1718" s="94"/>
      <c r="F1718" s="94"/>
      <c r="G1718" s="94"/>
      <c r="H1718" s="94"/>
      <c r="I1718" s="94"/>
      <c r="J1718" s="94"/>
      <c r="K1718" s="94"/>
      <c r="L1718" s="97"/>
      <c r="M1718" s="278"/>
    </row>
    <row r="1719" spans="2:13" s="95" customFormat="1">
      <c r="B1719" s="94"/>
      <c r="C1719" s="94"/>
      <c r="D1719" s="94"/>
      <c r="E1719" s="94"/>
      <c r="F1719" s="94"/>
      <c r="G1719" s="94"/>
      <c r="H1719" s="94"/>
      <c r="I1719" s="94"/>
      <c r="J1719" s="94"/>
      <c r="K1719" s="94"/>
      <c r="L1719" s="97"/>
      <c r="M1719" s="278"/>
    </row>
    <row r="1720" spans="2:13" s="95" customFormat="1">
      <c r="B1720" s="94"/>
      <c r="C1720" s="94"/>
      <c r="D1720" s="94"/>
      <c r="E1720" s="94"/>
      <c r="F1720" s="94"/>
      <c r="G1720" s="94"/>
      <c r="H1720" s="94"/>
      <c r="I1720" s="94"/>
      <c r="J1720" s="94"/>
      <c r="K1720" s="94"/>
      <c r="L1720" s="97"/>
      <c r="M1720" s="278"/>
    </row>
    <row r="1721" spans="2:13" s="95" customFormat="1">
      <c r="B1721" s="94"/>
      <c r="C1721" s="94"/>
      <c r="D1721" s="94"/>
      <c r="E1721" s="94"/>
      <c r="F1721" s="94"/>
      <c r="G1721" s="94"/>
      <c r="H1721" s="94"/>
      <c r="I1721" s="94"/>
      <c r="J1721" s="94"/>
      <c r="K1721" s="94"/>
      <c r="L1721" s="97"/>
      <c r="M1721" s="278"/>
    </row>
    <row r="1722" spans="2:13" s="95" customFormat="1">
      <c r="B1722" s="94"/>
      <c r="C1722" s="94"/>
      <c r="D1722" s="94"/>
      <c r="E1722" s="94"/>
      <c r="F1722" s="94"/>
      <c r="G1722" s="94"/>
      <c r="H1722" s="94"/>
      <c r="I1722" s="94"/>
      <c r="J1722" s="94"/>
      <c r="K1722" s="94"/>
      <c r="L1722" s="97"/>
      <c r="M1722" s="278"/>
    </row>
    <row r="1723" spans="2:13" s="95" customFormat="1">
      <c r="B1723" s="94"/>
      <c r="C1723" s="94"/>
      <c r="D1723" s="94"/>
      <c r="E1723" s="94"/>
      <c r="F1723" s="94"/>
      <c r="G1723" s="94"/>
      <c r="H1723" s="94"/>
      <c r="I1723" s="94"/>
      <c r="J1723" s="94"/>
      <c r="K1723" s="94"/>
      <c r="L1723" s="97"/>
      <c r="M1723" s="278"/>
    </row>
    <row r="1724" spans="2:13" s="95" customFormat="1">
      <c r="B1724" s="94"/>
      <c r="C1724" s="94"/>
      <c r="D1724" s="94"/>
      <c r="E1724" s="94"/>
      <c r="F1724" s="94"/>
      <c r="G1724" s="94"/>
      <c r="H1724" s="94"/>
      <c r="I1724" s="94"/>
      <c r="J1724" s="94"/>
      <c r="K1724" s="94"/>
      <c r="L1724" s="97"/>
      <c r="M1724" s="278"/>
    </row>
    <row r="1725" spans="2:13" s="95" customFormat="1">
      <c r="B1725" s="94"/>
      <c r="C1725" s="94"/>
      <c r="D1725" s="94"/>
      <c r="E1725" s="94"/>
      <c r="F1725" s="94"/>
      <c r="G1725" s="94"/>
      <c r="H1725" s="94"/>
      <c r="I1725" s="94"/>
      <c r="J1725" s="94"/>
      <c r="K1725" s="94"/>
      <c r="L1725" s="97"/>
      <c r="M1725" s="278"/>
    </row>
    <row r="1726" spans="2:13" s="95" customFormat="1">
      <c r="B1726" s="94"/>
      <c r="C1726" s="94"/>
      <c r="D1726" s="94"/>
      <c r="E1726" s="94"/>
      <c r="F1726" s="94"/>
      <c r="G1726" s="94"/>
      <c r="H1726" s="94"/>
      <c r="I1726" s="94"/>
      <c r="J1726" s="94"/>
      <c r="K1726" s="94"/>
      <c r="L1726" s="97"/>
      <c r="M1726" s="278"/>
    </row>
    <row r="1727" spans="2:13" s="95" customFormat="1">
      <c r="B1727" s="94"/>
      <c r="C1727" s="94"/>
      <c r="D1727" s="94"/>
      <c r="E1727" s="94"/>
      <c r="F1727" s="94"/>
      <c r="G1727" s="94"/>
      <c r="H1727" s="94"/>
      <c r="I1727" s="94"/>
      <c r="J1727" s="94"/>
      <c r="K1727" s="94"/>
      <c r="L1727" s="97"/>
      <c r="M1727" s="278"/>
    </row>
    <row r="1728" spans="2:13" s="95" customFormat="1">
      <c r="B1728" s="94"/>
      <c r="C1728" s="94"/>
      <c r="D1728" s="94"/>
      <c r="E1728" s="94"/>
      <c r="F1728" s="94"/>
      <c r="G1728" s="94"/>
      <c r="H1728" s="94"/>
      <c r="I1728" s="94"/>
      <c r="J1728" s="94"/>
      <c r="K1728" s="94"/>
      <c r="L1728" s="97"/>
      <c r="M1728" s="278"/>
    </row>
    <row r="1729" spans="2:13" s="95" customFormat="1">
      <c r="B1729" s="94"/>
      <c r="C1729" s="94"/>
      <c r="D1729" s="94"/>
      <c r="E1729" s="94"/>
      <c r="F1729" s="94"/>
      <c r="G1729" s="94"/>
      <c r="H1729" s="94"/>
      <c r="I1729" s="94"/>
      <c r="J1729" s="94"/>
      <c r="K1729" s="94"/>
      <c r="L1729" s="97"/>
      <c r="M1729" s="278"/>
    </row>
    <row r="1730" spans="2:13" s="95" customFormat="1">
      <c r="B1730" s="94"/>
      <c r="C1730" s="94"/>
      <c r="D1730" s="94"/>
      <c r="E1730" s="94"/>
      <c r="F1730" s="94"/>
      <c r="G1730" s="94"/>
      <c r="H1730" s="94"/>
      <c r="I1730" s="94"/>
      <c r="J1730" s="94"/>
      <c r="K1730" s="94"/>
      <c r="L1730" s="97"/>
      <c r="M1730" s="278"/>
    </row>
    <row r="1731" spans="2:13" s="95" customFormat="1">
      <c r="B1731" s="94"/>
      <c r="C1731" s="94"/>
      <c r="D1731" s="94"/>
      <c r="E1731" s="94"/>
      <c r="F1731" s="94"/>
      <c r="G1731" s="94"/>
      <c r="H1731" s="94"/>
      <c r="I1731" s="94"/>
      <c r="J1731" s="94"/>
      <c r="K1731" s="94"/>
      <c r="L1731" s="97"/>
      <c r="M1731" s="278"/>
    </row>
    <row r="1732" spans="2:13" s="95" customFormat="1">
      <c r="B1732" s="94"/>
      <c r="C1732" s="94"/>
      <c r="D1732" s="94"/>
      <c r="E1732" s="94"/>
      <c r="F1732" s="94"/>
      <c r="G1732" s="94"/>
      <c r="H1732" s="94"/>
      <c r="I1732" s="94"/>
      <c r="J1732" s="94"/>
      <c r="K1732" s="94"/>
      <c r="L1732" s="97"/>
      <c r="M1732" s="278"/>
    </row>
    <row r="1733" spans="2:13" s="95" customFormat="1">
      <c r="B1733" s="94"/>
      <c r="C1733" s="94"/>
      <c r="D1733" s="94"/>
      <c r="E1733" s="94"/>
      <c r="F1733" s="94"/>
      <c r="G1733" s="94"/>
      <c r="H1733" s="94"/>
      <c r="I1733" s="94"/>
      <c r="J1733" s="94"/>
      <c r="K1733" s="94"/>
      <c r="L1733" s="97"/>
      <c r="M1733" s="278"/>
    </row>
    <row r="1734" spans="2:13" s="95" customFormat="1">
      <c r="B1734" s="94"/>
      <c r="C1734" s="94"/>
      <c r="D1734" s="94"/>
      <c r="E1734" s="94"/>
      <c r="F1734" s="94"/>
      <c r="G1734" s="94"/>
      <c r="H1734" s="94"/>
      <c r="I1734" s="94"/>
      <c r="J1734" s="94"/>
      <c r="K1734" s="94"/>
      <c r="L1734" s="97"/>
      <c r="M1734" s="278"/>
    </row>
    <row r="1735" spans="2:13" s="95" customFormat="1">
      <c r="B1735" s="94"/>
      <c r="C1735" s="94"/>
      <c r="D1735" s="94"/>
      <c r="E1735" s="94"/>
      <c r="F1735" s="94"/>
      <c r="G1735" s="94"/>
      <c r="H1735" s="94"/>
      <c r="I1735" s="94"/>
      <c r="J1735" s="94"/>
      <c r="K1735" s="94"/>
      <c r="L1735" s="97"/>
      <c r="M1735" s="278"/>
    </row>
    <row r="1736" spans="2:13" s="95" customFormat="1">
      <c r="B1736" s="94"/>
      <c r="C1736" s="94"/>
      <c r="D1736" s="94"/>
      <c r="E1736" s="94"/>
      <c r="F1736" s="94"/>
      <c r="G1736" s="94"/>
      <c r="H1736" s="94"/>
      <c r="I1736" s="94"/>
      <c r="J1736" s="94"/>
      <c r="K1736" s="94"/>
      <c r="L1736" s="97"/>
      <c r="M1736" s="278"/>
    </row>
    <row r="1737" spans="2:13" s="95" customFormat="1">
      <c r="B1737" s="94"/>
      <c r="C1737" s="94"/>
      <c r="D1737" s="94"/>
      <c r="E1737" s="94"/>
      <c r="F1737" s="94"/>
      <c r="G1737" s="94"/>
      <c r="H1737" s="94"/>
      <c r="I1737" s="94"/>
      <c r="J1737" s="94"/>
      <c r="K1737" s="94"/>
      <c r="L1737" s="97"/>
      <c r="M1737" s="278"/>
    </row>
    <row r="1738" spans="2:13" s="95" customFormat="1">
      <c r="B1738" s="94"/>
      <c r="C1738" s="94"/>
      <c r="D1738" s="94"/>
      <c r="E1738" s="94"/>
      <c r="F1738" s="94"/>
      <c r="G1738" s="94"/>
      <c r="H1738" s="94"/>
      <c r="I1738" s="94"/>
      <c r="J1738" s="94"/>
      <c r="K1738" s="94"/>
      <c r="L1738" s="97"/>
      <c r="M1738" s="278"/>
    </row>
    <row r="1739" spans="2:13" s="95" customFormat="1">
      <c r="B1739" s="94"/>
      <c r="C1739" s="94"/>
      <c r="D1739" s="94"/>
      <c r="E1739" s="94"/>
      <c r="F1739" s="94"/>
      <c r="G1739" s="94"/>
      <c r="H1739" s="94"/>
      <c r="I1739" s="94"/>
      <c r="J1739" s="94"/>
      <c r="K1739" s="94"/>
      <c r="L1739" s="97"/>
      <c r="M1739" s="278"/>
    </row>
    <row r="1740" spans="2:13" s="95" customFormat="1">
      <c r="B1740" s="94"/>
      <c r="C1740" s="94"/>
      <c r="D1740" s="94"/>
      <c r="E1740" s="94"/>
      <c r="F1740" s="94"/>
      <c r="G1740" s="94"/>
      <c r="H1740" s="94"/>
      <c r="I1740" s="94"/>
      <c r="J1740" s="94"/>
      <c r="K1740" s="94"/>
      <c r="L1740" s="97"/>
      <c r="M1740" s="278"/>
    </row>
    <row r="1741" spans="2:13" s="95" customFormat="1">
      <c r="B1741" s="94"/>
      <c r="C1741" s="94"/>
      <c r="D1741" s="94"/>
      <c r="E1741" s="94"/>
      <c r="F1741" s="94"/>
      <c r="G1741" s="94"/>
      <c r="H1741" s="94"/>
      <c r="I1741" s="94"/>
      <c r="J1741" s="94"/>
      <c r="K1741" s="94"/>
      <c r="L1741" s="97"/>
      <c r="M1741" s="278"/>
    </row>
    <row r="1742" spans="2:13" s="95" customFormat="1">
      <c r="B1742" s="94"/>
      <c r="C1742" s="94"/>
      <c r="D1742" s="94"/>
      <c r="E1742" s="94"/>
      <c r="F1742" s="94"/>
      <c r="G1742" s="94"/>
      <c r="H1742" s="94"/>
      <c r="I1742" s="94"/>
      <c r="J1742" s="94"/>
      <c r="K1742" s="94"/>
      <c r="L1742" s="97"/>
      <c r="M1742" s="278"/>
    </row>
    <row r="1743" spans="2:13" s="95" customFormat="1">
      <c r="B1743" s="94"/>
      <c r="C1743" s="94"/>
      <c r="D1743" s="94"/>
      <c r="E1743" s="94"/>
      <c r="F1743" s="94"/>
      <c r="G1743" s="94"/>
      <c r="H1743" s="94"/>
      <c r="I1743" s="94"/>
      <c r="J1743" s="94"/>
      <c r="K1743" s="94"/>
      <c r="L1743" s="97"/>
      <c r="M1743" s="278"/>
    </row>
    <row r="1744" spans="2:13" s="95" customFormat="1">
      <c r="B1744" s="94"/>
      <c r="C1744" s="94"/>
      <c r="D1744" s="94"/>
      <c r="E1744" s="94"/>
      <c r="F1744" s="94"/>
      <c r="G1744" s="94"/>
      <c r="H1744" s="94"/>
      <c r="I1744" s="94"/>
      <c r="J1744" s="94"/>
      <c r="K1744" s="94"/>
      <c r="L1744" s="97"/>
      <c r="M1744" s="278"/>
    </row>
    <row r="1745" spans="2:13" s="95" customFormat="1">
      <c r="B1745" s="94"/>
      <c r="C1745" s="94"/>
      <c r="D1745" s="94"/>
      <c r="E1745" s="94"/>
      <c r="F1745" s="94"/>
      <c r="G1745" s="94"/>
      <c r="H1745" s="94"/>
      <c r="I1745" s="94"/>
      <c r="J1745" s="94"/>
      <c r="K1745" s="94"/>
      <c r="L1745" s="97"/>
      <c r="M1745" s="278"/>
    </row>
    <row r="1746" spans="2:13" s="95" customFormat="1">
      <c r="B1746" s="94"/>
      <c r="C1746" s="94"/>
      <c r="D1746" s="94"/>
      <c r="E1746" s="94"/>
      <c r="F1746" s="94"/>
      <c r="G1746" s="94"/>
      <c r="H1746" s="94"/>
      <c r="I1746" s="94"/>
      <c r="J1746" s="94"/>
      <c r="K1746" s="94"/>
      <c r="L1746" s="97"/>
      <c r="M1746" s="278"/>
    </row>
    <row r="1747" spans="2:13" s="95" customFormat="1">
      <c r="B1747" s="94"/>
      <c r="C1747" s="94"/>
      <c r="D1747" s="94"/>
      <c r="E1747" s="94"/>
      <c r="F1747" s="94"/>
      <c r="G1747" s="94"/>
      <c r="H1747" s="94"/>
      <c r="I1747" s="94"/>
      <c r="J1747" s="94"/>
      <c r="K1747" s="94"/>
      <c r="L1747" s="97"/>
      <c r="M1747" s="278"/>
    </row>
    <row r="1748" spans="2:13" s="95" customFormat="1">
      <c r="B1748" s="94"/>
      <c r="C1748" s="94"/>
      <c r="D1748" s="94"/>
      <c r="E1748" s="94"/>
      <c r="F1748" s="94"/>
      <c r="G1748" s="94"/>
      <c r="H1748" s="94"/>
      <c r="I1748" s="94"/>
      <c r="J1748" s="94"/>
      <c r="K1748" s="94"/>
      <c r="L1748" s="97"/>
      <c r="M1748" s="278"/>
    </row>
    <row r="1749" spans="2:13" s="95" customFormat="1">
      <c r="B1749" s="94"/>
      <c r="C1749" s="94"/>
      <c r="D1749" s="94"/>
      <c r="E1749" s="94"/>
      <c r="F1749" s="94"/>
      <c r="G1749" s="94"/>
      <c r="H1749" s="94"/>
      <c r="I1749" s="94"/>
      <c r="J1749" s="94"/>
      <c r="K1749" s="94"/>
      <c r="L1749" s="97"/>
      <c r="M1749" s="278"/>
    </row>
    <row r="1750" spans="2:13" s="95" customFormat="1">
      <c r="B1750" s="94"/>
      <c r="C1750" s="94"/>
      <c r="D1750" s="94"/>
      <c r="E1750" s="94"/>
      <c r="F1750" s="94"/>
      <c r="G1750" s="94"/>
      <c r="H1750" s="94"/>
      <c r="I1750" s="94"/>
      <c r="J1750" s="94"/>
      <c r="K1750" s="94"/>
      <c r="L1750" s="97"/>
      <c r="M1750" s="278"/>
    </row>
    <row r="1751" spans="2:13" s="95" customFormat="1">
      <c r="B1751" s="94"/>
      <c r="C1751" s="94"/>
      <c r="D1751" s="94"/>
      <c r="E1751" s="94"/>
      <c r="F1751" s="94"/>
      <c r="G1751" s="94"/>
      <c r="H1751" s="94"/>
      <c r="I1751" s="94"/>
      <c r="J1751" s="94"/>
      <c r="K1751" s="94"/>
      <c r="L1751" s="97"/>
      <c r="M1751" s="278"/>
    </row>
    <row r="1752" spans="2:13" s="95" customFormat="1">
      <c r="B1752" s="94"/>
      <c r="C1752" s="94"/>
      <c r="D1752" s="94"/>
      <c r="E1752" s="94"/>
      <c r="F1752" s="94"/>
      <c r="G1752" s="94"/>
      <c r="H1752" s="94"/>
      <c r="I1752" s="94"/>
      <c r="J1752" s="94"/>
      <c r="K1752" s="94"/>
      <c r="L1752" s="97"/>
      <c r="M1752" s="278"/>
    </row>
    <row r="1753" spans="2:13" s="95" customFormat="1">
      <c r="B1753" s="94"/>
      <c r="C1753" s="94"/>
      <c r="D1753" s="94"/>
      <c r="E1753" s="94"/>
      <c r="F1753" s="94"/>
      <c r="G1753" s="94"/>
      <c r="H1753" s="94"/>
      <c r="I1753" s="94"/>
      <c r="J1753" s="94"/>
      <c r="K1753" s="94"/>
      <c r="L1753" s="97"/>
      <c r="M1753" s="278"/>
    </row>
    <row r="1754" spans="2:13" s="95" customFormat="1">
      <c r="B1754" s="94"/>
      <c r="C1754" s="94"/>
      <c r="D1754" s="94"/>
      <c r="E1754" s="94"/>
      <c r="F1754" s="94"/>
      <c r="G1754" s="94"/>
      <c r="H1754" s="94"/>
      <c r="I1754" s="94"/>
      <c r="J1754" s="94"/>
      <c r="K1754" s="94"/>
      <c r="L1754" s="97"/>
      <c r="M1754" s="278"/>
    </row>
    <row r="1755" spans="2:13" s="95" customFormat="1">
      <c r="B1755" s="94"/>
      <c r="C1755" s="94"/>
      <c r="D1755" s="94"/>
      <c r="E1755" s="94"/>
      <c r="F1755" s="94"/>
      <c r="G1755" s="94"/>
      <c r="H1755" s="94"/>
      <c r="I1755" s="94"/>
      <c r="J1755" s="94"/>
      <c r="K1755" s="94"/>
      <c r="L1755" s="97"/>
      <c r="M1755" s="278"/>
    </row>
    <row r="1756" spans="2:13" s="95" customFormat="1">
      <c r="B1756" s="94"/>
      <c r="C1756" s="94"/>
      <c r="D1756" s="94"/>
      <c r="E1756" s="94"/>
      <c r="F1756" s="94"/>
      <c r="G1756" s="94"/>
      <c r="H1756" s="94"/>
      <c r="I1756" s="94"/>
      <c r="J1756" s="94"/>
      <c r="K1756" s="94"/>
      <c r="L1756" s="97"/>
      <c r="M1756" s="278"/>
    </row>
    <row r="1757" spans="2:13" s="95" customFormat="1">
      <c r="B1757" s="94"/>
      <c r="C1757" s="94"/>
      <c r="D1757" s="94"/>
      <c r="E1757" s="94"/>
      <c r="F1757" s="94"/>
      <c r="G1757" s="94"/>
      <c r="H1757" s="94"/>
      <c r="I1757" s="94"/>
      <c r="J1757" s="94"/>
      <c r="K1757" s="94"/>
      <c r="L1757" s="97"/>
      <c r="M1757" s="278"/>
    </row>
    <row r="1758" spans="2:13" s="95" customFormat="1">
      <c r="B1758" s="94"/>
      <c r="C1758" s="94"/>
      <c r="D1758" s="94"/>
      <c r="E1758" s="94"/>
      <c r="F1758" s="94"/>
      <c r="G1758" s="94"/>
      <c r="H1758" s="94"/>
      <c r="I1758" s="94"/>
      <c r="J1758" s="94"/>
      <c r="K1758" s="94"/>
      <c r="L1758" s="97"/>
      <c r="M1758" s="278"/>
    </row>
    <row r="1759" spans="2:13" s="95" customFormat="1">
      <c r="B1759" s="94"/>
      <c r="C1759" s="94"/>
      <c r="D1759" s="94"/>
      <c r="E1759" s="94"/>
      <c r="F1759" s="94"/>
      <c r="G1759" s="94"/>
      <c r="H1759" s="94"/>
      <c r="I1759" s="94"/>
      <c r="J1759" s="94"/>
      <c r="K1759" s="94"/>
      <c r="L1759" s="97"/>
      <c r="M1759" s="278"/>
    </row>
    <row r="1760" spans="2:13" s="95" customFormat="1">
      <c r="B1760" s="94"/>
      <c r="C1760" s="94"/>
      <c r="D1760" s="94"/>
      <c r="E1760" s="94"/>
      <c r="F1760" s="94"/>
      <c r="G1760" s="94"/>
      <c r="H1760" s="94"/>
      <c r="I1760" s="94"/>
      <c r="J1760" s="94"/>
      <c r="K1760" s="94"/>
      <c r="L1760" s="97"/>
      <c r="M1760" s="278"/>
    </row>
    <row r="1761" spans="2:13" s="95" customFormat="1">
      <c r="B1761" s="94"/>
      <c r="C1761" s="94"/>
      <c r="D1761" s="94"/>
      <c r="E1761" s="94"/>
      <c r="F1761" s="94"/>
      <c r="G1761" s="94"/>
      <c r="H1761" s="94"/>
      <c r="I1761" s="94"/>
      <c r="J1761" s="94"/>
      <c r="K1761" s="94"/>
      <c r="L1761" s="97"/>
      <c r="M1761" s="278"/>
    </row>
    <row r="1762" spans="2:13" s="95" customFormat="1">
      <c r="B1762" s="94"/>
      <c r="C1762" s="94"/>
      <c r="D1762" s="94"/>
      <c r="E1762" s="94"/>
      <c r="F1762" s="94"/>
      <c r="G1762" s="94"/>
      <c r="H1762" s="94"/>
      <c r="I1762" s="94"/>
      <c r="J1762" s="94"/>
      <c r="K1762" s="94"/>
      <c r="L1762" s="97"/>
      <c r="M1762" s="278"/>
    </row>
    <row r="1763" spans="2:13" s="95" customFormat="1">
      <c r="B1763" s="94"/>
      <c r="C1763" s="94"/>
      <c r="D1763" s="94"/>
      <c r="E1763" s="94"/>
      <c r="F1763" s="94"/>
      <c r="G1763" s="94"/>
      <c r="H1763" s="94"/>
      <c r="I1763" s="94"/>
      <c r="J1763" s="94"/>
      <c r="K1763" s="94"/>
      <c r="L1763" s="97"/>
      <c r="M1763" s="278"/>
    </row>
    <row r="1764" spans="2:13" s="95" customFormat="1">
      <c r="B1764" s="94"/>
      <c r="C1764" s="94"/>
      <c r="D1764" s="94"/>
      <c r="E1764" s="94"/>
      <c r="F1764" s="94"/>
      <c r="G1764" s="94"/>
      <c r="H1764" s="94"/>
      <c r="I1764" s="94"/>
      <c r="J1764" s="94"/>
      <c r="K1764" s="94"/>
      <c r="L1764" s="97"/>
      <c r="M1764" s="278"/>
    </row>
    <row r="1765" spans="2:13" s="95" customFormat="1">
      <c r="B1765" s="94"/>
      <c r="C1765" s="94"/>
      <c r="D1765" s="94"/>
      <c r="E1765" s="94"/>
      <c r="F1765" s="94"/>
      <c r="G1765" s="94"/>
      <c r="H1765" s="94"/>
      <c r="I1765" s="94"/>
      <c r="J1765" s="94"/>
      <c r="K1765" s="94"/>
      <c r="L1765" s="97"/>
      <c r="M1765" s="278"/>
    </row>
    <row r="1766" spans="2:13" s="95" customFormat="1">
      <c r="B1766" s="94"/>
      <c r="C1766" s="94"/>
      <c r="D1766" s="94"/>
      <c r="E1766" s="94"/>
      <c r="F1766" s="94"/>
      <c r="G1766" s="94"/>
      <c r="H1766" s="94"/>
      <c r="I1766" s="94"/>
      <c r="J1766" s="94"/>
      <c r="K1766" s="94"/>
      <c r="L1766" s="97"/>
      <c r="M1766" s="278"/>
    </row>
    <row r="1767" spans="2:13" s="95" customFormat="1">
      <c r="B1767" s="94"/>
      <c r="C1767" s="94"/>
      <c r="D1767" s="94"/>
      <c r="E1767" s="94"/>
      <c r="F1767" s="94"/>
      <c r="G1767" s="94"/>
      <c r="H1767" s="94"/>
      <c r="I1767" s="94"/>
      <c r="J1767" s="94"/>
      <c r="K1767" s="94"/>
      <c r="L1767" s="97"/>
      <c r="M1767" s="278"/>
    </row>
    <row r="1768" spans="2:13" s="95" customFormat="1">
      <c r="B1768" s="94"/>
      <c r="C1768" s="94"/>
      <c r="D1768" s="94"/>
      <c r="E1768" s="94"/>
      <c r="F1768" s="94"/>
      <c r="G1768" s="94"/>
      <c r="H1768" s="94"/>
      <c r="I1768" s="94"/>
      <c r="J1768" s="94"/>
      <c r="K1768" s="94"/>
      <c r="L1768" s="97"/>
      <c r="M1768" s="278"/>
    </row>
    <row r="1769" spans="2:13" s="95" customFormat="1">
      <c r="B1769" s="94"/>
      <c r="C1769" s="94"/>
      <c r="D1769" s="94"/>
      <c r="E1769" s="94"/>
      <c r="F1769" s="94"/>
      <c r="G1769" s="94"/>
      <c r="H1769" s="94"/>
      <c r="I1769" s="94"/>
      <c r="J1769" s="94"/>
      <c r="K1769" s="94"/>
      <c r="L1769" s="97"/>
      <c r="M1769" s="278"/>
    </row>
    <row r="1770" spans="2:13" s="95" customFormat="1">
      <c r="B1770" s="94"/>
      <c r="C1770" s="94"/>
      <c r="D1770" s="94"/>
      <c r="E1770" s="94"/>
      <c r="F1770" s="94"/>
      <c r="G1770" s="94"/>
      <c r="H1770" s="94"/>
      <c r="I1770" s="94"/>
      <c r="J1770" s="94"/>
      <c r="K1770" s="94"/>
      <c r="L1770" s="97"/>
      <c r="M1770" s="278"/>
    </row>
    <row r="1771" spans="2:13" s="95" customFormat="1">
      <c r="B1771" s="94"/>
      <c r="C1771" s="94"/>
      <c r="D1771" s="94"/>
      <c r="E1771" s="94"/>
      <c r="F1771" s="94"/>
      <c r="G1771" s="94"/>
      <c r="H1771" s="94"/>
      <c r="I1771" s="94"/>
      <c r="J1771" s="94"/>
      <c r="K1771" s="94"/>
      <c r="L1771" s="97"/>
      <c r="M1771" s="278"/>
    </row>
    <row r="1772" spans="2:13" s="95" customFormat="1">
      <c r="B1772" s="94"/>
      <c r="C1772" s="94"/>
      <c r="D1772" s="94"/>
      <c r="E1772" s="94"/>
      <c r="F1772" s="94"/>
      <c r="G1772" s="94"/>
      <c r="H1772" s="94"/>
      <c r="I1772" s="94"/>
      <c r="J1772" s="94"/>
      <c r="K1772" s="94"/>
      <c r="L1772" s="97"/>
      <c r="M1772" s="278"/>
    </row>
    <row r="1773" spans="2:13" s="95" customFormat="1">
      <c r="B1773" s="94"/>
      <c r="C1773" s="94"/>
      <c r="D1773" s="94"/>
      <c r="E1773" s="94"/>
      <c r="F1773" s="94"/>
      <c r="G1773" s="94"/>
      <c r="H1773" s="94"/>
      <c r="I1773" s="94"/>
      <c r="J1773" s="94"/>
      <c r="K1773" s="94"/>
      <c r="L1773" s="97"/>
      <c r="M1773" s="278"/>
    </row>
    <row r="1774" spans="2:13" s="95" customFormat="1">
      <c r="B1774" s="94"/>
      <c r="C1774" s="94"/>
      <c r="D1774" s="94"/>
      <c r="E1774" s="94"/>
      <c r="F1774" s="94"/>
      <c r="G1774" s="94"/>
      <c r="H1774" s="94"/>
      <c r="I1774" s="94"/>
      <c r="J1774" s="94"/>
      <c r="K1774" s="94"/>
      <c r="L1774" s="97"/>
      <c r="M1774" s="278"/>
    </row>
    <row r="1775" spans="2:13" s="95" customFormat="1">
      <c r="B1775" s="94"/>
      <c r="C1775" s="94"/>
      <c r="D1775" s="94"/>
      <c r="E1775" s="94"/>
      <c r="F1775" s="94"/>
      <c r="G1775" s="94"/>
      <c r="H1775" s="94"/>
      <c r="I1775" s="94"/>
      <c r="J1775" s="94"/>
      <c r="K1775" s="94"/>
      <c r="L1775" s="97"/>
      <c r="M1775" s="278"/>
    </row>
    <row r="1776" spans="2:13" s="95" customFormat="1">
      <c r="B1776" s="94"/>
      <c r="C1776" s="94"/>
      <c r="D1776" s="94"/>
      <c r="E1776" s="94"/>
      <c r="F1776" s="94"/>
      <c r="G1776" s="94"/>
      <c r="H1776" s="94"/>
      <c r="I1776" s="94"/>
      <c r="J1776" s="94"/>
      <c r="K1776" s="94"/>
      <c r="L1776" s="97"/>
      <c r="M1776" s="278"/>
    </row>
    <row r="1777" spans="2:13" s="95" customFormat="1">
      <c r="B1777" s="94"/>
      <c r="C1777" s="94"/>
      <c r="D1777" s="94"/>
      <c r="E1777" s="94"/>
      <c r="F1777" s="94"/>
      <c r="G1777" s="94"/>
      <c r="H1777" s="94"/>
      <c r="I1777" s="94"/>
      <c r="J1777" s="94"/>
      <c r="K1777" s="94"/>
      <c r="L1777" s="97"/>
      <c r="M1777" s="278"/>
    </row>
    <row r="1778" spans="2:13" s="95" customFormat="1">
      <c r="B1778" s="94"/>
      <c r="C1778" s="94"/>
      <c r="D1778" s="94"/>
      <c r="E1778" s="94"/>
      <c r="F1778" s="94"/>
      <c r="G1778" s="94"/>
      <c r="H1778" s="94"/>
      <c r="I1778" s="94"/>
      <c r="J1778" s="94"/>
      <c r="K1778" s="94"/>
      <c r="L1778" s="97"/>
      <c r="M1778" s="278"/>
    </row>
    <row r="1779" spans="2:13" s="95" customFormat="1">
      <c r="B1779" s="94"/>
      <c r="C1779" s="94"/>
      <c r="D1779" s="94"/>
      <c r="E1779" s="94"/>
      <c r="F1779" s="94"/>
      <c r="G1779" s="94"/>
      <c r="H1779" s="94"/>
      <c r="I1779" s="94"/>
      <c r="J1779" s="94"/>
      <c r="K1779" s="94"/>
      <c r="L1779" s="97"/>
      <c r="M1779" s="278"/>
    </row>
    <row r="1780" spans="2:13" s="95" customFormat="1">
      <c r="B1780" s="94"/>
      <c r="C1780" s="94"/>
      <c r="D1780" s="94"/>
      <c r="E1780" s="94"/>
      <c r="F1780" s="94"/>
      <c r="G1780" s="94"/>
      <c r="H1780" s="94"/>
      <c r="I1780" s="94"/>
      <c r="J1780" s="94"/>
      <c r="K1780" s="94"/>
      <c r="L1780" s="97"/>
      <c r="M1780" s="278"/>
    </row>
    <row r="1781" spans="2:13" s="95" customFormat="1">
      <c r="B1781" s="94"/>
      <c r="C1781" s="94"/>
      <c r="D1781" s="94"/>
      <c r="E1781" s="94"/>
      <c r="F1781" s="94"/>
      <c r="G1781" s="94"/>
      <c r="H1781" s="94"/>
      <c r="I1781" s="94"/>
      <c r="J1781" s="94"/>
      <c r="K1781" s="94"/>
      <c r="L1781" s="97"/>
      <c r="M1781" s="278"/>
    </row>
    <row r="1782" spans="2:13" s="95" customFormat="1">
      <c r="B1782" s="94"/>
      <c r="C1782" s="94"/>
      <c r="D1782" s="94"/>
      <c r="E1782" s="94"/>
      <c r="F1782" s="94"/>
      <c r="G1782" s="94"/>
      <c r="H1782" s="94"/>
      <c r="I1782" s="94"/>
      <c r="J1782" s="94"/>
      <c r="K1782" s="94"/>
      <c r="L1782" s="97"/>
      <c r="M1782" s="278"/>
    </row>
    <row r="1783" spans="2:13" s="95" customFormat="1">
      <c r="B1783" s="94"/>
      <c r="C1783" s="94"/>
      <c r="D1783" s="94"/>
      <c r="E1783" s="94"/>
      <c r="F1783" s="94"/>
      <c r="G1783" s="94"/>
      <c r="H1783" s="94"/>
      <c r="I1783" s="94"/>
      <c r="J1783" s="94"/>
      <c r="K1783" s="94"/>
      <c r="L1783" s="97"/>
      <c r="M1783" s="278"/>
    </row>
    <row r="1784" spans="2:13" s="95" customFormat="1">
      <c r="B1784" s="94"/>
      <c r="C1784" s="94"/>
      <c r="D1784" s="94"/>
      <c r="E1784" s="94"/>
      <c r="F1784" s="94"/>
      <c r="G1784" s="94"/>
      <c r="H1784" s="94"/>
      <c r="I1784" s="94"/>
      <c r="J1784" s="94"/>
      <c r="K1784" s="94"/>
      <c r="L1784" s="97"/>
      <c r="M1784" s="278"/>
    </row>
    <row r="1785" spans="2:13" s="95" customFormat="1">
      <c r="B1785" s="94"/>
      <c r="C1785" s="94"/>
      <c r="D1785" s="94"/>
      <c r="E1785" s="94"/>
      <c r="F1785" s="94"/>
      <c r="G1785" s="94"/>
      <c r="H1785" s="94"/>
      <c r="I1785" s="94"/>
      <c r="J1785" s="94"/>
      <c r="K1785" s="94"/>
      <c r="L1785" s="97"/>
      <c r="M1785" s="278"/>
    </row>
    <row r="1786" spans="2:13" s="95" customFormat="1">
      <c r="B1786" s="94"/>
      <c r="C1786" s="94"/>
      <c r="D1786" s="94"/>
      <c r="E1786" s="94"/>
      <c r="F1786" s="94"/>
      <c r="G1786" s="94"/>
      <c r="H1786" s="94"/>
      <c r="I1786" s="94"/>
      <c r="J1786" s="94"/>
      <c r="K1786" s="94"/>
      <c r="L1786" s="97"/>
      <c r="M1786" s="278"/>
    </row>
    <row r="1787" spans="2:13" s="95" customFormat="1">
      <c r="B1787" s="94"/>
      <c r="C1787" s="94"/>
      <c r="D1787" s="94"/>
      <c r="E1787" s="94"/>
      <c r="F1787" s="94"/>
      <c r="G1787" s="94"/>
      <c r="H1787" s="94"/>
      <c r="I1787" s="94"/>
      <c r="J1787" s="94"/>
      <c r="K1787" s="94"/>
      <c r="L1787" s="97"/>
      <c r="M1787" s="278"/>
    </row>
    <row r="1788" spans="2:13" s="95" customFormat="1">
      <c r="B1788" s="94"/>
      <c r="C1788" s="94"/>
      <c r="D1788" s="94"/>
      <c r="E1788" s="94"/>
      <c r="F1788" s="94"/>
      <c r="G1788" s="94"/>
      <c r="H1788" s="94"/>
      <c r="I1788" s="94"/>
      <c r="J1788" s="94"/>
      <c r="K1788" s="94"/>
      <c r="L1788" s="97"/>
      <c r="M1788" s="278"/>
    </row>
    <row r="1789" spans="2:13" s="95" customFormat="1">
      <c r="B1789" s="94"/>
      <c r="C1789" s="94"/>
      <c r="D1789" s="94"/>
      <c r="E1789" s="94"/>
      <c r="F1789" s="94"/>
      <c r="G1789" s="94"/>
      <c r="H1789" s="94"/>
      <c r="I1789" s="94"/>
      <c r="J1789" s="94"/>
      <c r="K1789" s="94"/>
      <c r="L1789" s="97"/>
      <c r="M1789" s="278"/>
    </row>
    <row r="1790" spans="2:13" s="95" customFormat="1">
      <c r="B1790" s="94"/>
      <c r="C1790" s="94"/>
      <c r="D1790" s="94"/>
      <c r="E1790" s="94"/>
      <c r="F1790" s="94"/>
      <c r="G1790" s="94"/>
      <c r="H1790" s="94"/>
      <c r="I1790" s="94"/>
      <c r="J1790" s="94"/>
      <c r="K1790" s="94"/>
      <c r="L1790" s="97"/>
      <c r="M1790" s="278"/>
    </row>
    <row r="1791" spans="2:13" s="95" customFormat="1">
      <c r="B1791" s="94"/>
      <c r="C1791" s="94"/>
      <c r="D1791" s="94"/>
      <c r="E1791" s="94"/>
      <c r="F1791" s="94"/>
      <c r="G1791" s="94"/>
      <c r="H1791" s="94"/>
      <c r="I1791" s="94"/>
      <c r="J1791" s="94"/>
      <c r="K1791" s="94"/>
      <c r="L1791" s="97"/>
      <c r="M1791" s="278"/>
    </row>
    <row r="1792" spans="2:13" s="95" customFormat="1">
      <c r="B1792" s="94"/>
      <c r="C1792" s="94"/>
      <c r="D1792" s="94"/>
      <c r="E1792" s="94"/>
      <c r="F1792" s="94"/>
      <c r="G1792" s="94"/>
      <c r="H1792" s="94"/>
      <c r="I1792" s="94"/>
      <c r="J1792" s="94"/>
      <c r="K1792" s="94"/>
      <c r="L1792" s="97"/>
      <c r="M1792" s="278"/>
    </row>
    <row r="1793" spans="2:13" s="95" customFormat="1">
      <c r="B1793" s="94"/>
      <c r="C1793" s="94"/>
      <c r="D1793" s="94"/>
      <c r="E1793" s="94"/>
      <c r="F1793" s="94"/>
      <c r="G1793" s="94"/>
      <c r="H1793" s="94"/>
      <c r="I1793" s="94"/>
      <c r="J1793" s="94"/>
      <c r="K1793" s="94"/>
      <c r="L1793" s="97"/>
      <c r="M1793" s="278"/>
    </row>
    <row r="1794" spans="2:13" s="95" customFormat="1">
      <c r="B1794" s="94"/>
      <c r="C1794" s="94"/>
      <c r="D1794" s="94"/>
      <c r="E1794" s="94"/>
      <c r="F1794" s="94"/>
      <c r="G1794" s="94"/>
      <c r="H1794" s="94"/>
      <c r="I1794" s="94"/>
      <c r="J1794" s="94"/>
      <c r="K1794" s="94"/>
      <c r="L1794" s="97"/>
      <c r="M1794" s="278"/>
    </row>
    <row r="1795" spans="2:13" s="95" customFormat="1">
      <c r="B1795" s="94"/>
      <c r="C1795" s="94"/>
      <c r="D1795" s="94"/>
      <c r="E1795" s="94"/>
      <c r="F1795" s="94"/>
      <c r="G1795" s="94"/>
      <c r="H1795" s="94"/>
      <c r="I1795" s="94"/>
      <c r="J1795" s="94"/>
      <c r="K1795" s="94"/>
      <c r="L1795" s="97"/>
      <c r="M1795" s="278"/>
    </row>
    <row r="1796" spans="2:13" s="95" customFormat="1">
      <c r="B1796" s="94"/>
      <c r="C1796" s="94"/>
      <c r="D1796" s="94"/>
      <c r="E1796" s="94"/>
      <c r="F1796" s="94"/>
      <c r="G1796" s="94"/>
      <c r="H1796" s="94"/>
      <c r="I1796" s="94"/>
      <c r="J1796" s="94"/>
      <c r="K1796" s="94"/>
      <c r="L1796" s="97"/>
      <c r="M1796" s="278"/>
    </row>
    <row r="1797" spans="2:13" s="95" customFormat="1">
      <c r="B1797" s="94"/>
      <c r="C1797" s="94"/>
      <c r="D1797" s="94"/>
      <c r="E1797" s="94"/>
      <c r="F1797" s="94"/>
      <c r="G1797" s="94"/>
      <c r="H1797" s="94"/>
      <c r="I1797" s="94"/>
      <c r="J1797" s="94"/>
      <c r="K1797" s="94"/>
      <c r="L1797" s="97"/>
      <c r="M1797" s="278"/>
    </row>
    <row r="1798" spans="2:13" s="95" customFormat="1">
      <c r="B1798" s="94"/>
      <c r="C1798" s="94"/>
      <c r="D1798" s="94"/>
      <c r="E1798" s="94"/>
      <c r="F1798" s="94"/>
      <c r="G1798" s="94"/>
      <c r="H1798" s="94"/>
      <c r="I1798" s="94"/>
      <c r="J1798" s="94"/>
      <c r="K1798" s="94"/>
      <c r="L1798" s="97"/>
      <c r="M1798" s="278"/>
    </row>
    <row r="1799" spans="2:13" s="95" customFormat="1">
      <c r="B1799" s="94"/>
      <c r="C1799" s="94"/>
      <c r="D1799" s="94"/>
      <c r="E1799" s="94"/>
      <c r="F1799" s="94"/>
      <c r="G1799" s="94"/>
      <c r="H1799" s="94"/>
      <c r="I1799" s="94"/>
      <c r="J1799" s="94"/>
      <c r="K1799" s="94"/>
      <c r="L1799" s="97"/>
      <c r="M1799" s="278"/>
    </row>
    <row r="1800" spans="2:13" s="95" customFormat="1">
      <c r="B1800" s="94"/>
      <c r="C1800" s="94"/>
      <c r="D1800" s="94"/>
      <c r="E1800" s="94"/>
      <c r="F1800" s="94"/>
      <c r="G1800" s="94"/>
      <c r="H1800" s="94"/>
      <c r="I1800" s="94"/>
      <c r="J1800" s="94"/>
      <c r="K1800" s="94"/>
      <c r="L1800" s="97"/>
      <c r="M1800" s="278"/>
    </row>
    <row r="1801" spans="2:13" s="95" customFormat="1">
      <c r="B1801" s="94"/>
      <c r="C1801" s="94"/>
      <c r="D1801" s="94"/>
      <c r="E1801" s="94"/>
      <c r="F1801" s="94"/>
      <c r="G1801" s="94"/>
      <c r="H1801" s="94"/>
      <c r="I1801" s="94"/>
      <c r="J1801" s="94"/>
      <c r="K1801" s="94"/>
      <c r="L1801" s="97"/>
      <c r="M1801" s="278"/>
    </row>
    <row r="1802" spans="2:13" s="95" customFormat="1">
      <c r="B1802" s="94"/>
      <c r="C1802" s="94"/>
      <c r="D1802" s="94"/>
      <c r="E1802" s="94"/>
      <c r="F1802" s="94"/>
      <c r="G1802" s="94"/>
      <c r="H1802" s="94"/>
      <c r="I1802" s="94"/>
      <c r="J1802" s="94"/>
      <c r="K1802" s="94"/>
      <c r="L1802" s="97"/>
      <c r="M1802" s="278"/>
    </row>
    <row r="1803" spans="2:13" s="95" customFormat="1">
      <c r="B1803" s="94"/>
      <c r="C1803" s="94"/>
      <c r="D1803" s="94"/>
      <c r="E1803" s="94"/>
      <c r="F1803" s="94"/>
      <c r="G1803" s="94"/>
      <c r="H1803" s="94"/>
      <c r="I1803" s="94"/>
      <c r="J1803" s="94"/>
      <c r="K1803" s="94"/>
      <c r="L1803" s="97"/>
      <c r="M1803" s="278"/>
    </row>
    <row r="1804" spans="2:13" s="95" customFormat="1">
      <c r="B1804" s="94"/>
      <c r="C1804" s="94"/>
      <c r="D1804" s="94"/>
      <c r="E1804" s="94"/>
      <c r="F1804" s="94"/>
      <c r="G1804" s="94"/>
      <c r="H1804" s="94"/>
      <c r="I1804" s="94"/>
      <c r="J1804" s="94"/>
      <c r="K1804" s="94"/>
      <c r="L1804" s="97"/>
      <c r="M1804" s="278"/>
    </row>
    <row r="1805" spans="2:13" s="95" customFormat="1">
      <c r="B1805" s="94"/>
      <c r="C1805" s="94"/>
      <c r="D1805" s="94"/>
      <c r="E1805" s="94"/>
      <c r="F1805" s="94"/>
      <c r="G1805" s="94"/>
      <c r="H1805" s="94"/>
      <c r="I1805" s="94"/>
      <c r="J1805" s="94"/>
      <c r="K1805" s="94"/>
      <c r="L1805" s="97"/>
      <c r="M1805" s="278"/>
    </row>
    <row r="1806" spans="2:13" s="95" customFormat="1">
      <c r="B1806" s="94"/>
      <c r="C1806" s="94"/>
      <c r="D1806" s="94"/>
      <c r="E1806" s="94"/>
      <c r="F1806" s="94"/>
      <c r="G1806" s="94"/>
      <c r="H1806" s="94"/>
      <c r="I1806" s="94"/>
      <c r="J1806" s="94"/>
      <c r="K1806" s="94"/>
      <c r="L1806" s="97"/>
      <c r="M1806" s="278"/>
    </row>
    <row r="1807" spans="2:13" s="95" customFormat="1">
      <c r="B1807" s="94"/>
      <c r="C1807" s="94"/>
      <c r="D1807" s="94"/>
      <c r="E1807" s="94"/>
      <c r="F1807" s="94"/>
      <c r="G1807" s="94"/>
      <c r="H1807" s="94"/>
      <c r="I1807" s="94"/>
      <c r="J1807" s="94"/>
      <c r="K1807" s="94"/>
      <c r="L1807" s="97"/>
      <c r="M1807" s="278"/>
    </row>
    <row r="1808" spans="2:13" s="95" customFormat="1">
      <c r="B1808" s="94"/>
      <c r="C1808" s="94"/>
      <c r="D1808" s="94"/>
      <c r="E1808" s="94"/>
      <c r="F1808" s="94"/>
      <c r="G1808" s="94"/>
      <c r="H1808" s="94"/>
      <c r="I1808" s="94"/>
      <c r="J1808" s="94"/>
      <c r="K1808" s="94"/>
      <c r="L1808" s="97"/>
      <c r="M1808" s="278"/>
    </row>
    <row r="1809" spans="2:13" s="95" customFormat="1">
      <c r="B1809" s="94"/>
      <c r="C1809" s="94"/>
      <c r="D1809" s="94"/>
      <c r="E1809" s="94"/>
      <c r="F1809" s="94"/>
      <c r="G1809" s="94"/>
      <c r="H1809" s="94"/>
      <c r="I1809" s="94"/>
      <c r="J1809" s="94"/>
      <c r="K1809" s="94"/>
      <c r="L1809" s="97"/>
      <c r="M1809" s="278"/>
    </row>
    <row r="1810" spans="2:13" s="95" customFormat="1">
      <c r="B1810" s="94"/>
      <c r="C1810" s="94"/>
      <c r="D1810" s="94"/>
      <c r="E1810" s="94"/>
      <c r="F1810" s="94"/>
      <c r="G1810" s="94"/>
      <c r="H1810" s="94"/>
      <c r="I1810" s="94"/>
      <c r="J1810" s="94"/>
      <c r="K1810" s="94"/>
      <c r="L1810" s="97"/>
      <c r="M1810" s="278"/>
    </row>
    <row r="1811" spans="2:13" s="95" customFormat="1">
      <c r="B1811" s="94"/>
      <c r="C1811" s="94"/>
      <c r="D1811" s="94"/>
      <c r="E1811" s="94"/>
      <c r="F1811" s="94"/>
      <c r="G1811" s="94"/>
      <c r="H1811" s="94"/>
      <c r="I1811" s="94"/>
      <c r="J1811" s="94"/>
      <c r="K1811" s="94"/>
      <c r="L1811" s="97"/>
      <c r="M1811" s="278"/>
    </row>
    <row r="1812" spans="2:13" s="95" customFormat="1">
      <c r="B1812" s="94"/>
      <c r="C1812" s="94"/>
      <c r="D1812" s="94"/>
      <c r="E1812" s="94"/>
      <c r="F1812" s="94"/>
      <c r="G1812" s="94"/>
      <c r="H1812" s="94"/>
      <c r="I1812" s="94"/>
      <c r="J1812" s="94"/>
      <c r="K1812" s="94"/>
      <c r="L1812" s="97"/>
      <c r="M1812" s="278"/>
    </row>
    <row r="1813" spans="2:13" s="95" customFormat="1">
      <c r="B1813" s="94"/>
      <c r="C1813" s="94"/>
      <c r="D1813" s="94"/>
      <c r="E1813" s="94"/>
      <c r="F1813" s="94"/>
      <c r="G1813" s="94"/>
      <c r="H1813" s="94"/>
      <c r="I1813" s="94"/>
      <c r="J1813" s="94"/>
      <c r="K1813" s="94"/>
      <c r="L1813" s="97"/>
      <c r="M1813" s="278"/>
    </row>
    <row r="1814" spans="2:13" s="95" customFormat="1">
      <c r="B1814" s="94"/>
      <c r="C1814" s="94"/>
      <c r="D1814" s="94"/>
      <c r="E1814" s="94"/>
      <c r="F1814" s="94"/>
      <c r="G1814" s="94"/>
      <c r="H1814" s="94"/>
      <c r="I1814" s="94"/>
      <c r="J1814" s="94"/>
      <c r="K1814" s="94"/>
      <c r="L1814" s="97"/>
      <c r="M1814" s="278"/>
    </row>
    <row r="1815" spans="2:13" s="95" customFormat="1">
      <c r="B1815" s="94"/>
      <c r="C1815" s="94"/>
      <c r="D1815" s="94"/>
      <c r="E1815" s="94"/>
      <c r="F1815" s="94"/>
      <c r="G1815" s="94"/>
      <c r="H1815" s="94"/>
      <c r="I1815" s="94"/>
      <c r="J1815" s="94"/>
      <c r="K1815" s="94"/>
      <c r="L1815" s="97"/>
      <c r="M1815" s="278"/>
    </row>
    <row r="1816" spans="2:13" s="95" customFormat="1">
      <c r="B1816" s="94"/>
      <c r="C1816" s="94"/>
      <c r="D1816" s="94"/>
      <c r="E1816" s="94"/>
      <c r="F1816" s="94"/>
      <c r="G1816" s="94"/>
      <c r="H1816" s="94"/>
      <c r="I1816" s="94"/>
      <c r="J1816" s="94"/>
      <c r="K1816" s="94"/>
      <c r="L1816" s="97"/>
      <c r="M1816" s="278"/>
    </row>
    <row r="1817" spans="2:13" s="95" customFormat="1">
      <c r="B1817" s="94"/>
      <c r="C1817" s="94"/>
      <c r="D1817" s="94"/>
      <c r="E1817" s="94"/>
      <c r="F1817" s="94"/>
      <c r="G1817" s="94"/>
      <c r="H1817" s="94"/>
      <c r="I1817" s="94"/>
      <c r="J1817" s="94"/>
      <c r="K1817" s="94"/>
      <c r="L1817" s="97"/>
      <c r="M1817" s="278"/>
    </row>
    <row r="1818" spans="2:13" s="95" customFormat="1">
      <c r="B1818" s="94"/>
      <c r="C1818" s="94"/>
      <c r="D1818" s="94"/>
      <c r="E1818" s="94"/>
      <c r="F1818" s="94"/>
      <c r="G1818" s="94"/>
      <c r="H1818" s="94"/>
      <c r="I1818" s="94"/>
      <c r="J1818" s="94"/>
      <c r="K1818" s="94"/>
      <c r="L1818" s="97"/>
      <c r="M1818" s="278"/>
    </row>
    <row r="1819" spans="2:13" s="95" customFormat="1">
      <c r="B1819" s="94"/>
      <c r="C1819" s="94"/>
      <c r="D1819" s="94"/>
      <c r="E1819" s="94"/>
      <c r="F1819" s="94"/>
      <c r="G1819" s="94"/>
      <c r="H1819" s="94"/>
      <c r="I1819" s="94"/>
      <c r="J1819" s="94"/>
      <c r="K1819" s="94"/>
      <c r="L1819" s="97"/>
      <c r="M1819" s="278"/>
    </row>
    <row r="1820" spans="2:13" s="95" customFormat="1">
      <c r="B1820" s="94"/>
      <c r="C1820" s="94"/>
      <c r="D1820" s="94"/>
      <c r="E1820" s="94"/>
      <c r="F1820" s="94"/>
      <c r="G1820" s="94"/>
      <c r="H1820" s="94"/>
      <c r="I1820" s="94"/>
      <c r="J1820" s="94"/>
      <c r="K1820" s="94"/>
      <c r="L1820" s="97"/>
      <c r="M1820" s="278"/>
    </row>
    <row r="1821" spans="2:13" s="95" customFormat="1">
      <c r="B1821" s="94"/>
      <c r="C1821" s="94"/>
      <c r="D1821" s="94"/>
      <c r="E1821" s="94"/>
      <c r="F1821" s="94"/>
      <c r="G1821" s="94"/>
      <c r="H1821" s="94"/>
      <c r="I1821" s="94"/>
      <c r="J1821" s="94"/>
      <c r="K1821" s="94"/>
      <c r="L1821" s="97"/>
      <c r="M1821" s="278"/>
    </row>
    <row r="1822" spans="2:13" s="95" customFormat="1">
      <c r="B1822" s="94"/>
      <c r="C1822" s="94"/>
      <c r="D1822" s="94"/>
      <c r="E1822" s="94"/>
      <c r="F1822" s="94"/>
      <c r="G1822" s="94"/>
      <c r="H1822" s="94"/>
      <c r="I1822" s="94"/>
      <c r="J1822" s="94"/>
      <c r="K1822" s="94"/>
      <c r="L1822" s="97"/>
      <c r="M1822" s="278"/>
    </row>
    <row r="1823" spans="2:13" s="95" customFormat="1">
      <c r="B1823" s="94"/>
      <c r="C1823" s="94"/>
      <c r="D1823" s="94"/>
      <c r="E1823" s="94"/>
      <c r="F1823" s="94"/>
      <c r="G1823" s="94"/>
      <c r="H1823" s="94"/>
      <c r="I1823" s="94"/>
      <c r="J1823" s="94"/>
      <c r="K1823" s="94"/>
      <c r="L1823" s="97"/>
      <c r="M1823" s="278"/>
    </row>
    <row r="1824" spans="2:13" s="95" customFormat="1">
      <c r="B1824" s="94"/>
      <c r="C1824" s="94"/>
      <c r="D1824" s="94"/>
      <c r="E1824" s="94"/>
      <c r="F1824" s="94"/>
      <c r="G1824" s="94"/>
      <c r="H1824" s="94"/>
      <c r="I1824" s="94"/>
      <c r="J1824" s="94"/>
      <c r="K1824" s="94"/>
      <c r="L1824" s="97"/>
      <c r="M1824" s="278"/>
    </row>
    <row r="1825" spans="2:13" s="95" customFormat="1">
      <c r="B1825" s="94"/>
      <c r="C1825" s="94"/>
      <c r="D1825" s="94"/>
      <c r="E1825" s="94"/>
      <c r="F1825" s="94"/>
      <c r="G1825" s="94"/>
      <c r="H1825" s="94"/>
      <c r="I1825" s="94"/>
      <c r="J1825" s="94"/>
      <c r="K1825" s="94"/>
      <c r="L1825" s="97"/>
      <c r="M1825" s="278"/>
    </row>
    <row r="1826" spans="2:13" s="95" customFormat="1">
      <c r="B1826" s="94"/>
      <c r="C1826" s="94"/>
      <c r="D1826" s="94"/>
      <c r="E1826" s="94"/>
      <c r="F1826" s="94"/>
      <c r="G1826" s="94"/>
      <c r="H1826" s="94"/>
      <c r="I1826" s="94"/>
      <c r="J1826" s="94"/>
      <c r="K1826" s="94"/>
      <c r="L1826" s="97"/>
      <c r="M1826" s="278"/>
    </row>
    <row r="1827" spans="2:13" s="95" customFormat="1">
      <c r="B1827" s="94"/>
      <c r="C1827" s="94"/>
      <c r="D1827" s="94"/>
      <c r="E1827" s="94"/>
      <c r="F1827" s="94"/>
      <c r="G1827" s="94"/>
      <c r="H1827" s="94"/>
      <c r="I1827" s="94"/>
      <c r="J1827" s="94"/>
      <c r="K1827" s="94"/>
      <c r="L1827" s="97"/>
      <c r="M1827" s="278"/>
    </row>
    <row r="1828" spans="2:13" s="95" customFormat="1">
      <c r="B1828" s="94"/>
      <c r="C1828" s="94"/>
      <c r="D1828" s="94"/>
      <c r="E1828" s="94"/>
      <c r="F1828" s="94"/>
      <c r="G1828" s="94"/>
      <c r="H1828" s="94"/>
      <c r="I1828" s="94"/>
      <c r="J1828" s="94"/>
      <c r="K1828" s="94"/>
      <c r="L1828" s="97"/>
      <c r="M1828" s="278"/>
    </row>
    <row r="1829" spans="2:13" s="95" customFormat="1">
      <c r="B1829" s="94"/>
      <c r="C1829" s="94"/>
      <c r="D1829" s="94"/>
      <c r="E1829" s="94"/>
      <c r="F1829" s="94"/>
      <c r="G1829" s="94"/>
      <c r="H1829" s="94"/>
      <c r="I1829" s="94"/>
      <c r="J1829" s="94"/>
      <c r="K1829" s="94"/>
      <c r="L1829" s="97"/>
      <c r="M1829" s="278"/>
    </row>
    <row r="1830" spans="2:13" s="95" customFormat="1">
      <c r="B1830" s="94"/>
      <c r="C1830" s="94"/>
      <c r="D1830" s="94"/>
      <c r="E1830" s="94"/>
      <c r="F1830" s="94"/>
      <c r="G1830" s="94"/>
      <c r="H1830" s="94"/>
      <c r="I1830" s="94"/>
      <c r="J1830" s="94"/>
      <c r="K1830" s="94"/>
      <c r="L1830" s="97"/>
      <c r="M1830" s="278"/>
    </row>
    <row r="1831" spans="2:13" s="95" customFormat="1">
      <c r="B1831" s="94"/>
      <c r="C1831" s="94"/>
      <c r="D1831" s="94"/>
      <c r="E1831" s="94"/>
      <c r="F1831" s="94"/>
      <c r="G1831" s="94"/>
      <c r="H1831" s="94"/>
      <c r="I1831" s="94"/>
      <c r="J1831" s="94"/>
      <c r="K1831" s="94"/>
      <c r="L1831" s="97"/>
      <c r="M1831" s="278"/>
    </row>
    <row r="1832" spans="2:13" s="95" customFormat="1">
      <c r="B1832" s="94"/>
      <c r="C1832" s="94"/>
      <c r="D1832" s="94"/>
      <c r="E1832" s="94"/>
      <c r="F1832" s="94"/>
      <c r="G1832" s="94"/>
      <c r="H1832" s="94"/>
      <c r="I1832" s="94"/>
      <c r="J1832" s="94"/>
      <c r="K1832" s="94"/>
      <c r="L1832" s="97"/>
      <c r="M1832" s="278"/>
    </row>
    <row r="1833" spans="2:13" s="95" customFormat="1">
      <c r="B1833" s="94"/>
      <c r="C1833" s="94"/>
      <c r="D1833" s="94"/>
      <c r="E1833" s="94"/>
      <c r="F1833" s="94"/>
      <c r="G1833" s="94"/>
      <c r="H1833" s="94"/>
      <c r="I1833" s="94"/>
      <c r="J1833" s="94"/>
      <c r="K1833" s="94"/>
      <c r="L1833" s="97"/>
      <c r="M1833" s="278"/>
    </row>
    <row r="1834" spans="2:13" s="95" customFormat="1">
      <c r="B1834" s="94"/>
      <c r="C1834" s="94"/>
      <c r="D1834" s="94"/>
      <c r="E1834" s="94"/>
      <c r="F1834" s="94"/>
      <c r="G1834" s="94"/>
      <c r="H1834" s="94"/>
      <c r="I1834" s="94"/>
      <c r="J1834" s="94"/>
      <c r="K1834" s="94"/>
      <c r="L1834" s="97"/>
      <c r="M1834" s="278"/>
    </row>
    <row r="1835" spans="2:13" s="95" customFormat="1">
      <c r="B1835" s="94"/>
      <c r="C1835" s="94"/>
      <c r="D1835" s="94"/>
      <c r="E1835" s="94"/>
      <c r="F1835" s="94"/>
      <c r="G1835" s="94"/>
      <c r="H1835" s="94"/>
      <c r="I1835" s="94"/>
      <c r="J1835" s="94"/>
      <c r="K1835" s="94"/>
      <c r="L1835" s="97"/>
      <c r="M1835" s="278"/>
    </row>
    <row r="1836" spans="2:13" s="95" customFormat="1">
      <c r="B1836" s="94"/>
      <c r="C1836" s="94"/>
      <c r="D1836" s="94"/>
      <c r="E1836" s="94"/>
      <c r="F1836" s="94"/>
      <c r="G1836" s="94"/>
      <c r="H1836" s="94"/>
      <c r="I1836" s="94"/>
      <c r="J1836" s="94"/>
      <c r="K1836" s="94"/>
      <c r="L1836" s="97"/>
      <c r="M1836" s="278"/>
    </row>
    <row r="1837" spans="2:13" s="95" customFormat="1">
      <c r="B1837" s="94"/>
      <c r="C1837" s="94"/>
      <c r="D1837" s="94"/>
      <c r="E1837" s="94"/>
      <c r="F1837" s="94"/>
      <c r="G1837" s="94"/>
      <c r="H1837" s="94"/>
      <c r="I1837" s="94"/>
      <c r="J1837" s="94"/>
      <c r="K1837" s="94"/>
      <c r="L1837" s="97"/>
      <c r="M1837" s="278"/>
    </row>
    <row r="1838" spans="2:13" s="95" customFormat="1">
      <c r="B1838" s="94"/>
      <c r="C1838" s="94"/>
      <c r="D1838" s="94"/>
      <c r="E1838" s="94"/>
      <c r="F1838" s="94"/>
      <c r="G1838" s="94"/>
      <c r="H1838" s="94"/>
      <c r="I1838" s="94"/>
      <c r="J1838" s="94"/>
      <c r="K1838" s="94"/>
      <c r="L1838" s="97"/>
      <c r="M1838" s="278"/>
    </row>
    <row r="1839" spans="2:13" s="95" customFormat="1">
      <c r="B1839" s="94"/>
      <c r="C1839" s="94"/>
      <c r="D1839" s="94"/>
      <c r="E1839" s="94"/>
      <c r="F1839" s="94"/>
      <c r="G1839" s="94"/>
      <c r="H1839" s="94"/>
      <c r="I1839" s="94"/>
      <c r="J1839" s="94"/>
      <c r="K1839" s="94"/>
      <c r="L1839" s="97"/>
      <c r="M1839" s="278"/>
    </row>
    <row r="1840" spans="2:13" s="95" customFormat="1">
      <c r="B1840" s="94"/>
      <c r="C1840" s="94"/>
      <c r="D1840" s="94"/>
      <c r="E1840" s="94"/>
      <c r="F1840" s="94"/>
      <c r="G1840" s="94"/>
      <c r="H1840" s="94"/>
      <c r="I1840" s="94"/>
      <c r="J1840" s="94"/>
      <c r="K1840" s="94"/>
      <c r="L1840" s="97"/>
      <c r="M1840" s="278"/>
    </row>
    <row r="1841" spans="2:13" s="95" customFormat="1">
      <c r="B1841" s="94"/>
      <c r="C1841" s="94"/>
      <c r="D1841" s="94"/>
      <c r="E1841" s="94"/>
      <c r="F1841" s="94"/>
      <c r="G1841" s="94"/>
      <c r="H1841" s="94"/>
      <c r="I1841" s="94"/>
      <c r="J1841" s="94"/>
      <c r="K1841" s="94"/>
      <c r="L1841" s="97"/>
      <c r="M1841" s="278"/>
    </row>
    <row r="1842" spans="2:13" s="95" customFormat="1">
      <c r="B1842" s="94"/>
      <c r="C1842" s="94"/>
      <c r="D1842" s="94"/>
      <c r="E1842" s="94"/>
      <c r="F1842" s="94"/>
      <c r="G1842" s="94"/>
      <c r="H1842" s="94"/>
      <c r="I1842" s="94"/>
      <c r="J1842" s="94"/>
      <c r="K1842" s="94"/>
      <c r="L1842" s="97"/>
      <c r="M1842" s="278"/>
    </row>
    <row r="1843" spans="2:13" s="95" customFormat="1">
      <c r="B1843" s="94"/>
      <c r="C1843" s="94"/>
      <c r="D1843" s="94"/>
      <c r="E1843" s="94"/>
      <c r="F1843" s="94"/>
      <c r="G1843" s="94"/>
      <c r="H1843" s="94"/>
      <c r="I1843" s="94"/>
      <c r="J1843" s="94"/>
      <c r="K1843" s="94"/>
      <c r="L1843" s="97"/>
      <c r="M1843" s="278"/>
    </row>
    <row r="1844" spans="2:13" s="95" customFormat="1">
      <c r="B1844" s="94"/>
      <c r="C1844" s="94"/>
      <c r="D1844" s="94"/>
      <c r="E1844" s="94"/>
      <c r="F1844" s="94"/>
      <c r="G1844" s="94"/>
      <c r="H1844" s="94"/>
      <c r="I1844" s="94"/>
      <c r="J1844" s="94"/>
      <c r="K1844" s="94"/>
      <c r="L1844" s="97"/>
      <c r="M1844" s="278"/>
    </row>
    <row r="1845" spans="2:13" s="95" customFormat="1">
      <c r="B1845" s="94"/>
      <c r="C1845" s="94"/>
      <c r="D1845" s="94"/>
      <c r="E1845" s="94"/>
      <c r="F1845" s="94"/>
      <c r="G1845" s="94"/>
      <c r="H1845" s="94"/>
      <c r="I1845" s="94"/>
      <c r="J1845" s="94"/>
      <c r="K1845" s="94"/>
      <c r="L1845" s="97"/>
      <c r="M1845" s="278"/>
    </row>
    <row r="1846" spans="2:13" s="95" customFormat="1">
      <c r="B1846" s="94"/>
      <c r="C1846" s="94"/>
      <c r="D1846" s="94"/>
      <c r="E1846" s="94"/>
      <c r="F1846" s="94"/>
      <c r="G1846" s="94"/>
      <c r="H1846" s="94"/>
      <c r="I1846" s="94"/>
      <c r="J1846" s="94"/>
      <c r="K1846" s="94"/>
      <c r="L1846" s="97"/>
      <c r="M1846" s="278"/>
    </row>
    <row r="1847" spans="2:13" s="95" customFormat="1">
      <c r="B1847" s="94"/>
      <c r="C1847" s="94"/>
      <c r="D1847" s="94"/>
      <c r="E1847" s="94"/>
      <c r="F1847" s="94"/>
      <c r="G1847" s="94"/>
      <c r="H1847" s="94"/>
      <c r="I1847" s="94"/>
      <c r="J1847" s="94"/>
      <c r="K1847" s="94"/>
      <c r="L1847" s="97"/>
      <c r="M1847" s="278"/>
    </row>
    <row r="1848" spans="2:13" s="95" customFormat="1">
      <c r="B1848" s="94"/>
      <c r="C1848" s="94"/>
      <c r="D1848" s="94"/>
      <c r="E1848" s="94"/>
      <c r="F1848" s="94"/>
      <c r="G1848" s="94"/>
      <c r="H1848" s="94"/>
      <c r="I1848" s="94"/>
      <c r="J1848" s="94"/>
      <c r="K1848" s="94"/>
      <c r="L1848" s="97"/>
      <c r="M1848" s="278"/>
    </row>
    <row r="1849" spans="2:13" s="95" customFormat="1">
      <c r="B1849" s="94"/>
      <c r="C1849" s="94"/>
      <c r="D1849" s="94"/>
      <c r="E1849" s="94"/>
      <c r="F1849" s="94"/>
      <c r="G1849" s="94"/>
      <c r="H1849" s="94"/>
      <c r="I1849" s="94"/>
      <c r="J1849" s="94"/>
      <c r="K1849" s="94"/>
      <c r="L1849" s="97"/>
      <c r="M1849" s="278"/>
    </row>
    <row r="1850" spans="2:13" s="95" customFormat="1">
      <c r="B1850" s="94"/>
      <c r="C1850" s="94"/>
      <c r="D1850" s="94"/>
      <c r="E1850" s="94"/>
      <c r="F1850" s="94"/>
      <c r="G1850" s="94"/>
      <c r="H1850" s="94"/>
      <c r="I1850" s="94"/>
      <c r="J1850" s="94"/>
      <c r="K1850" s="94"/>
      <c r="L1850" s="97"/>
      <c r="M1850" s="278"/>
    </row>
    <row r="1851" spans="2:13" s="95" customFormat="1">
      <c r="B1851" s="94"/>
      <c r="C1851" s="94"/>
      <c r="D1851" s="94"/>
      <c r="E1851" s="94"/>
      <c r="F1851" s="94"/>
      <c r="G1851" s="94"/>
      <c r="H1851" s="94"/>
      <c r="I1851" s="94"/>
      <c r="J1851" s="94"/>
      <c r="K1851" s="94"/>
      <c r="L1851" s="97"/>
      <c r="M1851" s="278"/>
    </row>
    <row r="1852" spans="2:13" s="95" customFormat="1">
      <c r="B1852" s="94"/>
      <c r="C1852" s="94"/>
      <c r="D1852" s="94"/>
      <c r="E1852" s="94"/>
      <c r="F1852" s="94"/>
      <c r="G1852" s="94"/>
      <c r="H1852" s="94"/>
      <c r="I1852" s="94"/>
      <c r="J1852" s="94"/>
      <c r="K1852" s="94"/>
      <c r="L1852" s="97"/>
      <c r="M1852" s="278"/>
    </row>
    <row r="1853" spans="2:13" s="95" customFormat="1">
      <c r="B1853" s="94"/>
      <c r="C1853" s="94"/>
      <c r="D1853" s="94"/>
      <c r="E1853" s="94"/>
      <c r="F1853" s="94"/>
      <c r="G1853" s="94"/>
      <c r="H1853" s="94"/>
      <c r="I1853" s="94"/>
      <c r="J1853" s="94"/>
      <c r="K1853" s="94"/>
      <c r="L1853" s="97"/>
      <c r="M1853" s="278"/>
    </row>
    <row r="1854" spans="2:13" s="95" customFormat="1">
      <c r="B1854" s="94"/>
      <c r="C1854" s="94"/>
      <c r="D1854" s="94"/>
      <c r="E1854" s="94"/>
      <c r="F1854" s="94"/>
      <c r="G1854" s="94"/>
      <c r="H1854" s="94"/>
      <c r="I1854" s="94"/>
      <c r="J1854" s="94"/>
      <c r="K1854" s="94"/>
      <c r="L1854" s="97"/>
      <c r="M1854" s="278"/>
    </row>
    <row r="1855" spans="2:13" s="95" customFormat="1">
      <c r="B1855" s="94"/>
      <c r="C1855" s="94"/>
      <c r="D1855" s="94"/>
      <c r="E1855" s="94"/>
      <c r="F1855" s="94"/>
      <c r="G1855" s="94"/>
      <c r="H1855" s="94"/>
      <c r="I1855" s="94"/>
      <c r="J1855" s="94"/>
      <c r="K1855" s="94"/>
      <c r="L1855" s="97"/>
      <c r="M1855" s="278"/>
    </row>
    <row r="1856" spans="2:13" s="95" customFormat="1">
      <c r="B1856" s="94"/>
      <c r="C1856" s="94"/>
      <c r="D1856" s="94"/>
      <c r="E1856" s="94"/>
      <c r="F1856" s="94"/>
      <c r="G1856" s="94"/>
      <c r="H1856" s="94"/>
      <c r="I1856" s="94"/>
      <c r="J1856" s="94"/>
      <c r="K1856" s="94"/>
      <c r="L1856" s="97"/>
      <c r="M1856" s="278"/>
    </row>
    <row r="1857" spans="2:13" s="95" customFormat="1">
      <c r="B1857" s="94"/>
      <c r="C1857" s="94"/>
      <c r="D1857" s="94"/>
      <c r="E1857" s="94"/>
      <c r="F1857" s="94"/>
      <c r="G1857" s="94"/>
      <c r="H1857" s="94"/>
      <c r="I1857" s="94"/>
      <c r="J1857" s="94"/>
      <c r="K1857" s="94"/>
      <c r="L1857" s="97"/>
      <c r="M1857" s="278"/>
    </row>
    <row r="1858" spans="2:13" s="95" customFormat="1">
      <c r="B1858" s="94"/>
      <c r="C1858" s="94"/>
      <c r="D1858" s="94"/>
      <c r="E1858" s="94"/>
      <c r="F1858" s="94"/>
      <c r="G1858" s="94"/>
      <c r="H1858" s="94"/>
      <c r="I1858" s="94"/>
      <c r="J1858" s="94"/>
      <c r="K1858" s="94"/>
      <c r="L1858" s="97"/>
      <c r="M1858" s="278"/>
    </row>
    <row r="1859" spans="2:13" s="95" customFormat="1">
      <c r="B1859" s="94"/>
      <c r="C1859" s="94"/>
      <c r="D1859" s="94"/>
      <c r="E1859" s="94"/>
      <c r="F1859" s="94"/>
      <c r="G1859" s="94"/>
      <c r="H1859" s="94"/>
      <c r="I1859" s="94"/>
      <c r="J1859" s="94"/>
      <c r="K1859" s="94"/>
      <c r="L1859" s="97"/>
      <c r="M1859" s="278"/>
    </row>
    <row r="1860" spans="2:13" s="95" customFormat="1">
      <c r="B1860" s="94"/>
      <c r="C1860" s="94"/>
      <c r="D1860" s="94"/>
      <c r="E1860" s="94"/>
      <c r="F1860" s="94"/>
      <c r="G1860" s="94"/>
      <c r="H1860" s="94"/>
      <c r="I1860" s="94"/>
      <c r="J1860" s="94"/>
      <c r="K1860" s="94"/>
      <c r="L1860" s="97"/>
      <c r="M1860" s="278"/>
    </row>
    <row r="1861" spans="2:13" s="95" customFormat="1">
      <c r="B1861" s="94"/>
      <c r="C1861" s="94"/>
      <c r="D1861" s="94"/>
      <c r="E1861" s="94"/>
      <c r="F1861" s="94"/>
      <c r="G1861" s="94"/>
      <c r="H1861" s="94"/>
      <c r="I1861" s="94"/>
      <c r="J1861" s="94"/>
      <c r="K1861" s="94"/>
      <c r="L1861" s="97"/>
      <c r="M1861" s="278"/>
    </row>
    <row r="1862" spans="2:13" s="95" customFormat="1">
      <c r="B1862" s="94"/>
      <c r="C1862" s="94"/>
      <c r="D1862" s="94"/>
      <c r="E1862" s="94"/>
      <c r="F1862" s="94"/>
      <c r="G1862" s="94"/>
      <c r="H1862" s="94"/>
      <c r="I1862" s="94"/>
      <c r="J1862" s="94"/>
      <c r="K1862" s="94"/>
      <c r="L1862" s="97"/>
      <c r="M1862" s="278"/>
    </row>
    <row r="1863" spans="2:13" s="95" customFormat="1">
      <c r="B1863" s="94"/>
      <c r="C1863" s="94"/>
      <c r="D1863" s="94"/>
      <c r="E1863" s="94"/>
      <c r="F1863" s="94"/>
      <c r="G1863" s="94"/>
      <c r="H1863" s="94"/>
      <c r="I1863" s="94"/>
      <c r="J1863" s="94"/>
      <c r="K1863" s="94"/>
      <c r="L1863" s="97"/>
      <c r="M1863" s="278"/>
    </row>
    <row r="1864" spans="2:13" s="95" customFormat="1">
      <c r="B1864" s="94"/>
      <c r="C1864" s="94"/>
      <c r="D1864" s="94"/>
      <c r="E1864" s="94"/>
      <c r="F1864" s="94"/>
      <c r="G1864" s="94"/>
      <c r="H1864" s="94"/>
      <c r="I1864" s="94"/>
      <c r="J1864" s="94"/>
      <c r="K1864" s="94"/>
      <c r="L1864" s="97"/>
      <c r="M1864" s="278"/>
    </row>
    <row r="1865" spans="2:13" s="95" customFormat="1">
      <c r="B1865" s="94"/>
      <c r="C1865" s="94"/>
      <c r="D1865" s="94"/>
      <c r="E1865" s="94"/>
      <c r="F1865" s="94"/>
      <c r="G1865" s="94"/>
      <c r="H1865" s="94"/>
      <c r="I1865" s="94"/>
      <c r="J1865" s="94"/>
      <c r="K1865" s="94"/>
      <c r="L1865" s="97"/>
      <c r="M1865" s="278"/>
    </row>
    <row r="1866" spans="2:13" s="95" customFormat="1">
      <c r="B1866" s="94"/>
      <c r="C1866" s="94"/>
      <c r="D1866" s="94"/>
      <c r="E1866" s="94"/>
      <c r="F1866" s="94"/>
      <c r="G1866" s="94"/>
      <c r="H1866" s="94"/>
      <c r="I1866" s="94"/>
      <c r="J1866" s="94"/>
      <c r="K1866" s="94"/>
      <c r="L1866" s="97"/>
      <c r="M1866" s="278"/>
    </row>
    <row r="1867" spans="2:13" s="95" customFormat="1">
      <c r="B1867" s="94"/>
      <c r="C1867" s="94"/>
      <c r="D1867" s="94"/>
      <c r="E1867" s="94"/>
      <c r="F1867" s="94"/>
      <c r="G1867" s="94"/>
      <c r="H1867" s="94"/>
      <c r="I1867" s="94"/>
      <c r="J1867" s="94"/>
      <c r="K1867" s="94"/>
      <c r="L1867" s="97"/>
      <c r="M1867" s="278"/>
    </row>
    <row r="1868" spans="2:13" s="95" customFormat="1">
      <c r="B1868" s="94"/>
      <c r="C1868" s="94"/>
      <c r="D1868" s="94"/>
      <c r="E1868" s="94"/>
      <c r="F1868" s="94"/>
      <c r="G1868" s="94"/>
      <c r="H1868" s="94"/>
      <c r="I1868" s="94"/>
      <c r="J1868" s="94"/>
      <c r="K1868" s="94"/>
      <c r="L1868" s="97"/>
      <c r="M1868" s="278"/>
    </row>
    <row r="1869" spans="2:13" s="95" customFormat="1">
      <c r="B1869" s="94"/>
      <c r="C1869" s="94"/>
      <c r="D1869" s="94"/>
      <c r="E1869" s="94"/>
      <c r="F1869" s="94"/>
      <c r="G1869" s="94"/>
      <c r="H1869" s="94"/>
      <c r="I1869" s="94"/>
      <c r="J1869" s="94"/>
      <c r="K1869" s="94"/>
      <c r="L1869" s="97"/>
      <c r="M1869" s="278"/>
    </row>
    <row r="1870" spans="2:13" s="95" customFormat="1">
      <c r="B1870" s="94"/>
      <c r="C1870" s="94"/>
      <c r="D1870" s="94"/>
      <c r="E1870" s="94"/>
      <c r="F1870" s="94"/>
      <c r="G1870" s="94"/>
      <c r="H1870" s="94"/>
      <c r="I1870" s="94"/>
      <c r="J1870" s="94"/>
      <c r="K1870" s="94"/>
      <c r="L1870" s="97"/>
      <c r="M1870" s="278"/>
    </row>
    <row r="1871" spans="2:13" s="95" customFormat="1">
      <c r="B1871" s="94"/>
      <c r="C1871" s="94"/>
      <c r="D1871" s="94"/>
      <c r="E1871" s="94"/>
      <c r="F1871" s="94"/>
      <c r="G1871" s="94"/>
      <c r="H1871" s="94"/>
      <c r="I1871" s="94"/>
      <c r="J1871" s="94"/>
      <c r="K1871" s="94"/>
      <c r="L1871" s="97"/>
      <c r="M1871" s="278"/>
    </row>
    <row r="1872" spans="2:13" s="95" customFormat="1">
      <c r="B1872" s="94"/>
      <c r="C1872" s="94"/>
      <c r="D1872" s="94"/>
      <c r="E1872" s="94"/>
      <c r="F1872" s="94"/>
      <c r="G1872" s="94"/>
      <c r="H1872" s="94"/>
      <c r="I1872" s="94"/>
      <c r="J1872" s="94"/>
      <c r="K1872" s="94"/>
      <c r="L1872" s="97"/>
      <c r="M1872" s="278"/>
    </row>
    <row r="1873" spans="2:13" s="95" customFormat="1">
      <c r="B1873" s="94"/>
      <c r="C1873" s="94"/>
      <c r="D1873" s="94"/>
      <c r="E1873" s="94"/>
      <c r="F1873" s="94"/>
      <c r="G1873" s="94"/>
      <c r="H1873" s="94"/>
      <c r="I1873" s="94"/>
      <c r="J1873" s="94"/>
      <c r="K1873" s="94"/>
      <c r="L1873" s="97"/>
      <c r="M1873" s="278"/>
    </row>
    <row r="1874" spans="2:13" s="95" customFormat="1">
      <c r="B1874" s="94"/>
      <c r="C1874" s="94"/>
      <c r="D1874" s="94"/>
      <c r="E1874" s="94"/>
      <c r="F1874" s="94"/>
      <c r="G1874" s="94"/>
      <c r="H1874" s="94"/>
      <c r="I1874" s="94"/>
      <c r="J1874" s="94"/>
      <c r="K1874" s="94"/>
      <c r="L1874" s="97"/>
      <c r="M1874" s="278"/>
    </row>
    <row r="1875" spans="2:13" s="95" customFormat="1">
      <c r="B1875" s="94"/>
      <c r="C1875" s="94"/>
      <c r="D1875" s="94"/>
      <c r="E1875" s="94"/>
      <c r="F1875" s="94"/>
      <c r="G1875" s="94"/>
      <c r="H1875" s="94"/>
      <c r="I1875" s="94"/>
      <c r="J1875" s="94"/>
      <c r="K1875" s="94"/>
      <c r="L1875" s="97"/>
      <c r="M1875" s="278"/>
    </row>
    <row r="1876" spans="2:13" s="95" customFormat="1">
      <c r="B1876" s="94"/>
      <c r="C1876" s="94"/>
      <c r="D1876" s="94"/>
      <c r="E1876" s="94"/>
      <c r="F1876" s="94"/>
      <c r="G1876" s="94"/>
      <c r="H1876" s="94"/>
      <c r="I1876" s="94"/>
      <c r="J1876" s="94"/>
      <c r="K1876" s="94"/>
      <c r="L1876" s="97"/>
      <c r="M1876" s="278"/>
    </row>
    <row r="1877" spans="2:13" s="95" customFormat="1">
      <c r="B1877" s="94"/>
      <c r="C1877" s="94"/>
      <c r="D1877" s="94"/>
      <c r="E1877" s="94"/>
      <c r="F1877" s="94"/>
      <c r="G1877" s="94"/>
      <c r="H1877" s="94"/>
      <c r="I1877" s="94"/>
      <c r="J1877" s="94"/>
      <c r="K1877" s="94"/>
      <c r="L1877" s="97"/>
      <c r="M1877" s="278"/>
    </row>
    <row r="1878" spans="2:13" s="95" customFormat="1">
      <c r="B1878" s="94"/>
      <c r="C1878" s="94"/>
      <c r="D1878" s="94"/>
      <c r="E1878" s="94"/>
      <c r="F1878" s="94"/>
      <c r="G1878" s="94"/>
      <c r="H1878" s="94"/>
      <c r="I1878" s="94"/>
      <c r="J1878" s="94"/>
      <c r="K1878" s="94"/>
      <c r="L1878" s="97"/>
      <c r="M1878" s="278"/>
    </row>
    <row r="1879" spans="2:13" s="95" customFormat="1">
      <c r="B1879" s="94"/>
      <c r="C1879" s="94"/>
      <c r="D1879" s="94"/>
      <c r="E1879" s="94"/>
      <c r="F1879" s="94"/>
      <c r="G1879" s="94"/>
      <c r="H1879" s="94"/>
      <c r="I1879" s="94"/>
      <c r="J1879" s="94"/>
      <c r="K1879" s="94"/>
      <c r="L1879" s="97"/>
      <c r="M1879" s="278"/>
    </row>
    <row r="1880" spans="2:13" s="95" customFormat="1">
      <c r="B1880" s="94"/>
      <c r="C1880" s="94"/>
      <c r="D1880" s="94"/>
      <c r="E1880" s="94"/>
      <c r="F1880" s="94"/>
      <c r="G1880" s="94"/>
      <c r="H1880" s="94"/>
      <c r="I1880" s="94"/>
      <c r="J1880" s="94"/>
      <c r="K1880" s="94"/>
      <c r="L1880" s="97"/>
      <c r="M1880" s="278"/>
    </row>
    <row r="1881" spans="2:13" s="95" customFormat="1">
      <c r="B1881" s="94"/>
      <c r="C1881" s="94"/>
      <c r="D1881" s="94"/>
      <c r="E1881" s="94"/>
      <c r="F1881" s="94"/>
      <c r="G1881" s="94"/>
      <c r="H1881" s="94"/>
      <c r="I1881" s="94"/>
      <c r="J1881" s="94"/>
      <c r="K1881" s="94"/>
      <c r="L1881" s="97"/>
      <c r="M1881" s="278"/>
    </row>
    <row r="1882" spans="2:13" s="95" customFormat="1">
      <c r="B1882" s="94"/>
      <c r="C1882" s="94"/>
      <c r="D1882" s="94"/>
      <c r="E1882" s="94"/>
      <c r="F1882" s="94"/>
      <c r="G1882" s="94"/>
      <c r="H1882" s="94"/>
      <c r="I1882" s="94"/>
      <c r="J1882" s="94"/>
      <c r="K1882" s="94"/>
      <c r="L1882" s="97"/>
      <c r="M1882" s="278"/>
    </row>
    <row r="1883" spans="2:13" s="95" customFormat="1">
      <c r="B1883" s="94"/>
      <c r="C1883" s="94"/>
      <c r="D1883" s="94"/>
      <c r="E1883" s="94"/>
      <c r="F1883" s="94"/>
      <c r="G1883" s="94"/>
      <c r="H1883" s="94"/>
      <c r="I1883" s="94"/>
      <c r="J1883" s="94"/>
      <c r="K1883" s="94"/>
      <c r="L1883" s="97"/>
      <c r="M1883" s="278"/>
    </row>
    <row r="1884" spans="2:13" s="95" customFormat="1">
      <c r="B1884" s="94"/>
      <c r="C1884" s="94"/>
      <c r="D1884" s="94"/>
      <c r="E1884" s="94"/>
      <c r="F1884" s="94"/>
      <c r="G1884" s="94"/>
      <c r="H1884" s="94"/>
      <c r="I1884" s="94"/>
      <c r="J1884" s="94"/>
      <c r="K1884" s="94"/>
      <c r="L1884" s="97"/>
      <c r="M1884" s="278"/>
    </row>
    <row r="1885" spans="2:13" s="95" customFormat="1">
      <c r="B1885" s="94"/>
      <c r="C1885" s="94"/>
      <c r="D1885" s="94"/>
      <c r="E1885" s="94"/>
      <c r="F1885" s="94"/>
      <c r="G1885" s="94"/>
      <c r="H1885" s="94"/>
      <c r="I1885" s="94"/>
      <c r="J1885" s="94"/>
      <c r="K1885" s="94"/>
      <c r="L1885" s="97"/>
      <c r="M1885" s="278"/>
    </row>
    <row r="1886" spans="2:13" s="95" customFormat="1">
      <c r="B1886" s="94"/>
      <c r="C1886" s="94"/>
      <c r="D1886" s="94"/>
      <c r="E1886" s="94"/>
      <c r="F1886" s="94"/>
      <c r="G1886" s="94"/>
      <c r="H1886" s="94"/>
      <c r="I1886" s="94"/>
      <c r="J1886" s="94"/>
      <c r="K1886" s="94"/>
      <c r="L1886" s="97"/>
      <c r="M1886" s="278"/>
    </row>
    <row r="1887" spans="2:13" s="95" customFormat="1">
      <c r="B1887" s="94"/>
      <c r="C1887" s="94"/>
      <c r="D1887" s="94"/>
      <c r="E1887" s="94"/>
      <c r="F1887" s="94"/>
      <c r="G1887" s="94"/>
      <c r="H1887" s="94"/>
      <c r="I1887" s="94"/>
      <c r="J1887" s="94"/>
      <c r="K1887" s="94"/>
      <c r="L1887" s="97"/>
      <c r="M1887" s="278"/>
    </row>
    <row r="1888" spans="2:13" s="95" customFormat="1">
      <c r="B1888" s="94"/>
      <c r="C1888" s="94"/>
      <c r="D1888" s="94"/>
      <c r="E1888" s="94"/>
      <c r="F1888" s="94"/>
      <c r="G1888" s="94"/>
      <c r="H1888" s="94"/>
      <c r="I1888" s="94"/>
      <c r="J1888" s="94"/>
      <c r="K1888" s="94"/>
      <c r="L1888" s="97"/>
      <c r="M1888" s="278"/>
    </row>
    <row r="1889" spans="2:13" s="95" customFormat="1">
      <c r="B1889" s="94"/>
      <c r="C1889" s="94"/>
      <c r="D1889" s="94"/>
      <c r="E1889" s="94"/>
      <c r="F1889" s="94"/>
      <c r="G1889" s="94"/>
      <c r="H1889" s="94"/>
      <c r="I1889" s="94"/>
      <c r="J1889" s="94"/>
      <c r="K1889" s="94"/>
      <c r="L1889" s="97"/>
      <c r="M1889" s="278"/>
    </row>
    <row r="1890" spans="2:13" s="95" customFormat="1">
      <c r="B1890" s="94"/>
      <c r="C1890" s="94"/>
      <c r="D1890" s="94"/>
      <c r="E1890" s="94"/>
      <c r="F1890" s="94"/>
      <c r="G1890" s="94"/>
      <c r="H1890" s="94"/>
      <c r="I1890" s="94"/>
      <c r="J1890" s="94"/>
      <c r="K1890" s="94"/>
      <c r="L1890" s="97"/>
      <c r="M1890" s="278"/>
    </row>
    <row r="1891" spans="2:13" s="95" customFormat="1">
      <c r="B1891" s="94"/>
      <c r="C1891" s="94"/>
      <c r="D1891" s="94"/>
      <c r="E1891" s="94"/>
      <c r="F1891" s="94"/>
      <c r="G1891" s="94"/>
      <c r="H1891" s="94"/>
      <c r="I1891" s="94"/>
      <c r="J1891" s="94"/>
      <c r="K1891" s="94"/>
      <c r="L1891" s="97"/>
      <c r="M1891" s="278"/>
    </row>
    <row r="1892" spans="2:13" s="95" customFormat="1">
      <c r="B1892" s="94"/>
      <c r="C1892" s="94"/>
      <c r="D1892" s="94"/>
      <c r="E1892" s="94"/>
      <c r="F1892" s="94"/>
      <c r="G1892" s="94"/>
      <c r="H1892" s="94"/>
      <c r="I1892" s="94"/>
      <c r="J1892" s="94"/>
      <c r="K1892" s="94"/>
      <c r="L1892" s="97"/>
      <c r="M1892" s="278"/>
    </row>
    <row r="1893" spans="2:13" s="95" customFormat="1">
      <c r="B1893" s="94"/>
      <c r="C1893" s="94"/>
      <c r="D1893" s="94"/>
      <c r="E1893" s="94"/>
      <c r="F1893" s="94"/>
      <c r="G1893" s="94"/>
      <c r="H1893" s="94"/>
      <c r="I1893" s="94"/>
      <c r="J1893" s="94"/>
      <c r="K1893" s="94"/>
      <c r="L1893" s="97"/>
      <c r="M1893" s="278"/>
    </row>
    <row r="1894" spans="2:13" s="95" customFormat="1">
      <c r="B1894" s="94"/>
      <c r="C1894" s="94"/>
      <c r="D1894" s="94"/>
      <c r="E1894" s="94"/>
      <c r="F1894" s="94"/>
      <c r="G1894" s="94"/>
      <c r="H1894" s="94"/>
      <c r="I1894" s="94"/>
      <c r="J1894" s="94"/>
      <c r="K1894" s="94"/>
      <c r="L1894" s="97"/>
      <c r="M1894" s="278"/>
    </row>
    <row r="1895" spans="2:13" s="95" customFormat="1">
      <c r="B1895" s="94"/>
      <c r="C1895" s="94"/>
      <c r="D1895" s="94"/>
      <c r="E1895" s="94"/>
      <c r="F1895" s="94"/>
      <c r="G1895" s="94"/>
      <c r="H1895" s="94"/>
      <c r="I1895" s="94"/>
      <c r="J1895" s="94"/>
      <c r="K1895" s="94"/>
      <c r="L1895" s="97"/>
      <c r="M1895" s="278"/>
    </row>
    <row r="1896" spans="2:13" s="95" customFormat="1">
      <c r="B1896" s="94"/>
      <c r="C1896" s="94"/>
      <c r="D1896" s="94"/>
      <c r="E1896" s="94"/>
      <c r="F1896" s="94"/>
      <c r="G1896" s="94"/>
      <c r="H1896" s="94"/>
      <c r="I1896" s="94"/>
      <c r="J1896" s="94"/>
      <c r="K1896" s="94"/>
      <c r="L1896" s="97"/>
      <c r="M1896" s="278"/>
    </row>
    <row r="1897" spans="2:13" s="95" customFormat="1">
      <c r="B1897" s="94"/>
      <c r="C1897" s="94"/>
      <c r="D1897" s="94"/>
      <c r="E1897" s="94"/>
      <c r="F1897" s="94"/>
      <c r="G1897" s="94"/>
      <c r="H1897" s="94"/>
      <c r="I1897" s="94"/>
      <c r="J1897" s="94"/>
      <c r="K1897" s="94"/>
      <c r="L1897" s="97"/>
      <c r="M1897" s="278"/>
    </row>
    <row r="1898" spans="2:13" s="95" customFormat="1">
      <c r="B1898" s="94"/>
      <c r="C1898" s="94"/>
      <c r="D1898" s="94"/>
      <c r="E1898" s="94"/>
      <c r="F1898" s="94"/>
      <c r="G1898" s="94"/>
      <c r="H1898" s="94"/>
      <c r="I1898" s="94"/>
      <c r="J1898" s="94"/>
      <c r="K1898" s="94"/>
      <c r="L1898" s="97"/>
      <c r="M1898" s="278"/>
    </row>
    <row r="1899" spans="2:13" s="95" customFormat="1">
      <c r="B1899" s="94"/>
      <c r="C1899" s="94"/>
      <c r="D1899" s="94"/>
      <c r="E1899" s="94"/>
      <c r="F1899" s="94"/>
      <c r="G1899" s="94"/>
      <c r="H1899" s="94"/>
      <c r="I1899" s="94"/>
      <c r="J1899" s="94"/>
      <c r="K1899" s="94"/>
      <c r="L1899" s="97"/>
      <c r="M1899" s="278"/>
    </row>
    <row r="1900" spans="2:13" s="95" customFormat="1">
      <c r="B1900" s="94"/>
      <c r="C1900" s="94"/>
      <c r="D1900" s="94"/>
      <c r="E1900" s="94"/>
      <c r="F1900" s="94"/>
      <c r="G1900" s="94"/>
      <c r="H1900" s="94"/>
      <c r="I1900" s="94"/>
      <c r="J1900" s="94"/>
      <c r="K1900" s="94"/>
      <c r="L1900" s="97"/>
      <c r="M1900" s="278"/>
    </row>
    <row r="1901" spans="2:13" s="95" customFormat="1">
      <c r="B1901" s="94"/>
      <c r="C1901" s="94"/>
      <c r="D1901" s="94"/>
      <c r="E1901" s="94"/>
      <c r="F1901" s="94"/>
      <c r="G1901" s="94"/>
      <c r="H1901" s="94"/>
      <c r="I1901" s="94"/>
      <c r="J1901" s="94"/>
      <c r="K1901" s="94"/>
      <c r="L1901" s="97"/>
      <c r="M1901" s="278"/>
    </row>
    <row r="1902" spans="2:13" s="95" customFormat="1">
      <c r="B1902" s="94"/>
      <c r="C1902" s="94"/>
      <c r="D1902" s="94"/>
      <c r="E1902" s="94"/>
      <c r="F1902" s="94"/>
      <c r="G1902" s="94"/>
      <c r="H1902" s="94"/>
      <c r="I1902" s="94"/>
      <c r="J1902" s="94"/>
      <c r="K1902" s="94"/>
      <c r="L1902" s="97"/>
      <c r="M1902" s="278"/>
    </row>
    <row r="1903" spans="2:13" s="95" customFormat="1">
      <c r="B1903" s="94"/>
      <c r="C1903" s="94"/>
      <c r="D1903" s="94"/>
      <c r="E1903" s="94"/>
      <c r="F1903" s="94"/>
      <c r="G1903" s="94"/>
      <c r="H1903" s="94"/>
      <c r="I1903" s="94"/>
      <c r="J1903" s="94"/>
      <c r="K1903" s="94"/>
      <c r="L1903" s="97"/>
      <c r="M1903" s="278"/>
    </row>
    <row r="1904" spans="2:13" s="95" customFormat="1">
      <c r="B1904" s="94"/>
      <c r="C1904" s="94"/>
      <c r="D1904" s="94"/>
      <c r="E1904" s="94"/>
      <c r="F1904" s="94"/>
      <c r="G1904" s="94"/>
      <c r="H1904" s="94"/>
      <c r="I1904" s="94"/>
      <c r="J1904" s="94"/>
      <c r="K1904" s="94"/>
      <c r="L1904" s="97"/>
      <c r="M1904" s="278"/>
    </row>
    <row r="1905" spans="2:13" s="95" customFormat="1">
      <c r="B1905" s="94"/>
      <c r="C1905" s="94"/>
      <c r="D1905" s="94"/>
      <c r="E1905" s="94"/>
      <c r="F1905" s="94"/>
      <c r="G1905" s="94"/>
      <c r="H1905" s="94"/>
      <c r="I1905" s="94"/>
      <c r="J1905" s="94"/>
      <c r="K1905" s="94"/>
      <c r="L1905" s="97"/>
      <c r="M1905" s="278"/>
    </row>
    <row r="1906" spans="2:13" s="95" customFormat="1">
      <c r="B1906" s="94"/>
      <c r="C1906" s="94"/>
      <c r="D1906" s="94"/>
      <c r="E1906" s="94"/>
      <c r="F1906" s="94"/>
      <c r="G1906" s="94"/>
      <c r="H1906" s="94"/>
      <c r="I1906" s="94"/>
      <c r="J1906" s="94"/>
      <c r="K1906" s="94"/>
      <c r="L1906" s="97"/>
      <c r="M1906" s="278"/>
    </row>
    <row r="1907" spans="2:13" s="95" customFormat="1">
      <c r="B1907" s="94"/>
      <c r="C1907" s="94"/>
      <c r="D1907" s="94"/>
      <c r="E1907" s="94"/>
      <c r="F1907" s="94"/>
      <c r="G1907" s="94"/>
      <c r="H1907" s="94"/>
      <c r="I1907" s="94"/>
      <c r="J1907" s="94"/>
      <c r="K1907" s="94"/>
      <c r="L1907" s="97"/>
      <c r="M1907" s="278"/>
    </row>
    <row r="1908" spans="2:13" s="95" customFormat="1">
      <c r="B1908" s="94"/>
      <c r="C1908" s="94"/>
      <c r="D1908" s="94"/>
      <c r="E1908" s="94"/>
      <c r="F1908" s="94"/>
      <c r="G1908" s="94"/>
      <c r="H1908" s="94"/>
      <c r="I1908" s="94"/>
      <c r="J1908" s="94"/>
      <c r="K1908" s="94"/>
      <c r="L1908" s="97"/>
      <c r="M1908" s="278"/>
    </row>
    <row r="1909" spans="2:13" s="95" customFormat="1">
      <c r="B1909" s="94"/>
      <c r="C1909" s="94"/>
      <c r="D1909" s="94"/>
      <c r="E1909" s="94"/>
      <c r="F1909" s="94"/>
      <c r="G1909" s="94"/>
      <c r="H1909" s="94"/>
      <c r="I1909" s="94"/>
      <c r="J1909" s="94"/>
      <c r="K1909" s="94"/>
      <c r="L1909" s="97"/>
      <c r="M1909" s="278"/>
    </row>
    <row r="1910" spans="2:13" s="95" customFormat="1">
      <c r="B1910" s="94"/>
      <c r="C1910" s="94"/>
      <c r="D1910" s="94"/>
      <c r="E1910" s="94"/>
      <c r="F1910" s="94"/>
      <c r="G1910" s="94"/>
      <c r="H1910" s="94"/>
      <c r="I1910" s="94"/>
      <c r="J1910" s="94"/>
      <c r="K1910" s="94"/>
      <c r="L1910" s="97"/>
      <c r="M1910" s="278"/>
    </row>
    <row r="1911" spans="2:13" s="95" customFormat="1">
      <c r="B1911" s="94"/>
      <c r="C1911" s="94"/>
      <c r="D1911" s="94"/>
      <c r="E1911" s="94"/>
      <c r="F1911" s="94"/>
      <c r="G1911" s="94"/>
      <c r="H1911" s="94"/>
      <c r="I1911" s="94"/>
      <c r="J1911" s="94"/>
      <c r="K1911" s="94"/>
      <c r="L1911" s="97"/>
      <c r="M1911" s="278"/>
    </row>
    <row r="1912" spans="2:13" s="95" customFormat="1">
      <c r="B1912" s="94"/>
      <c r="C1912" s="94"/>
      <c r="D1912" s="94"/>
      <c r="E1912" s="94"/>
      <c r="F1912" s="94"/>
      <c r="G1912" s="94"/>
      <c r="H1912" s="94"/>
      <c r="I1912" s="94"/>
      <c r="J1912" s="94"/>
      <c r="K1912" s="94"/>
      <c r="L1912" s="97"/>
      <c r="M1912" s="278"/>
    </row>
    <row r="1913" spans="2:13" s="95" customFormat="1">
      <c r="B1913" s="94"/>
      <c r="C1913" s="94"/>
      <c r="D1913" s="94"/>
      <c r="E1913" s="94"/>
      <c r="F1913" s="94"/>
      <c r="G1913" s="94"/>
      <c r="H1913" s="94"/>
      <c r="I1913" s="94"/>
      <c r="J1913" s="94"/>
      <c r="K1913" s="94"/>
      <c r="L1913" s="97"/>
      <c r="M1913" s="278"/>
    </row>
    <row r="1914" spans="2:13" s="95" customFormat="1">
      <c r="B1914" s="94"/>
      <c r="C1914" s="94"/>
      <c r="D1914" s="94"/>
      <c r="E1914" s="94"/>
      <c r="F1914" s="94"/>
      <c r="G1914" s="94"/>
      <c r="H1914" s="94"/>
      <c r="I1914" s="94"/>
      <c r="J1914" s="94"/>
      <c r="K1914" s="94"/>
      <c r="L1914" s="97"/>
      <c r="M1914" s="278"/>
    </row>
    <row r="1915" spans="2:13" s="95" customFormat="1">
      <c r="B1915" s="94"/>
      <c r="C1915" s="94"/>
      <c r="D1915" s="94"/>
      <c r="E1915" s="94"/>
      <c r="F1915" s="94"/>
      <c r="G1915" s="94"/>
      <c r="H1915" s="94"/>
      <c r="I1915" s="94"/>
      <c r="J1915" s="94"/>
      <c r="K1915" s="94"/>
      <c r="L1915" s="97"/>
      <c r="M1915" s="278"/>
    </row>
    <row r="1916" spans="2:13" s="95" customFormat="1">
      <c r="B1916" s="94"/>
      <c r="C1916" s="94"/>
      <c r="D1916" s="94"/>
      <c r="E1916" s="94"/>
      <c r="F1916" s="94"/>
      <c r="G1916" s="94"/>
      <c r="H1916" s="94"/>
      <c r="I1916" s="94"/>
      <c r="J1916" s="94"/>
      <c r="K1916" s="94"/>
      <c r="L1916" s="97"/>
      <c r="M1916" s="278"/>
    </row>
    <row r="1917" spans="2:13" s="95" customFormat="1">
      <c r="B1917" s="94"/>
      <c r="C1917" s="94"/>
      <c r="D1917" s="94"/>
      <c r="E1917" s="94"/>
      <c r="F1917" s="94"/>
      <c r="G1917" s="94"/>
      <c r="H1917" s="94"/>
      <c r="I1917" s="94"/>
      <c r="J1917" s="94"/>
      <c r="K1917" s="94"/>
      <c r="L1917" s="97"/>
      <c r="M1917" s="278"/>
    </row>
    <row r="1918" spans="2:13" s="95" customFormat="1">
      <c r="B1918" s="94"/>
      <c r="C1918" s="94"/>
      <c r="D1918" s="94"/>
      <c r="E1918" s="94"/>
      <c r="F1918" s="94"/>
      <c r="G1918" s="94"/>
      <c r="H1918" s="94"/>
      <c r="I1918" s="94"/>
      <c r="J1918" s="94"/>
      <c r="K1918" s="94"/>
      <c r="L1918" s="97"/>
      <c r="M1918" s="278"/>
    </row>
    <row r="1919" spans="2:13" s="95" customFormat="1">
      <c r="B1919" s="94"/>
      <c r="C1919" s="94"/>
      <c r="D1919" s="94"/>
      <c r="E1919" s="94"/>
      <c r="F1919" s="94"/>
      <c r="G1919" s="94"/>
      <c r="H1919" s="94"/>
      <c r="I1919" s="94"/>
      <c r="J1919" s="94"/>
      <c r="K1919" s="94"/>
      <c r="L1919" s="97"/>
      <c r="M1919" s="278"/>
    </row>
    <row r="1920" spans="2:13" s="95" customFormat="1">
      <c r="B1920" s="94"/>
      <c r="C1920" s="94"/>
      <c r="D1920" s="94"/>
      <c r="E1920" s="94"/>
      <c r="F1920" s="94"/>
      <c r="G1920" s="94"/>
      <c r="H1920" s="94"/>
      <c r="I1920" s="94"/>
      <c r="J1920" s="94"/>
      <c r="K1920" s="94"/>
      <c r="L1920" s="97"/>
      <c r="M1920" s="278"/>
    </row>
    <row r="1921" spans="2:13" s="95" customFormat="1">
      <c r="B1921" s="94"/>
      <c r="C1921" s="94"/>
      <c r="D1921" s="94"/>
      <c r="E1921" s="94"/>
      <c r="F1921" s="94"/>
      <c r="G1921" s="94"/>
      <c r="H1921" s="94"/>
      <c r="I1921" s="94"/>
      <c r="J1921" s="94"/>
      <c r="K1921" s="94"/>
      <c r="L1921" s="97"/>
      <c r="M1921" s="278"/>
    </row>
    <row r="1922" spans="2:13" s="95" customFormat="1">
      <c r="B1922" s="94"/>
      <c r="C1922" s="94"/>
      <c r="D1922" s="94"/>
      <c r="E1922" s="94"/>
      <c r="F1922" s="94"/>
      <c r="G1922" s="94"/>
      <c r="H1922" s="94"/>
      <c r="I1922" s="94"/>
      <c r="J1922" s="94"/>
      <c r="K1922" s="94"/>
      <c r="L1922" s="97"/>
      <c r="M1922" s="278"/>
    </row>
    <row r="1923" spans="2:13" s="95" customFormat="1">
      <c r="B1923" s="94"/>
      <c r="C1923" s="94"/>
      <c r="D1923" s="94"/>
      <c r="E1923" s="94"/>
      <c r="F1923" s="94"/>
      <c r="G1923" s="94"/>
      <c r="H1923" s="94"/>
      <c r="I1923" s="94"/>
      <c r="J1923" s="94"/>
      <c r="K1923" s="94"/>
      <c r="L1923" s="97"/>
      <c r="M1923" s="278"/>
    </row>
    <row r="1924" spans="2:13" s="95" customFormat="1">
      <c r="B1924" s="94"/>
      <c r="C1924" s="94"/>
      <c r="D1924" s="94"/>
      <c r="E1924" s="94"/>
      <c r="F1924" s="94"/>
      <c r="G1924" s="94"/>
      <c r="H1924" s="94"/>
      <c r="I1924" s="94"/>
      <c r="J1924" s="94"/>
      <c r="K1924" s="94"/>
      <c r="L1924" s="97"/>
      <c r="M1924" s="278"/>
    </row>
    <row r="1925" spans="2:13" s="95" customFormat="1">
      <c r="B1925" s="94"/>
      <c r="C1925" s="94"/>
      <c r="D1925" s="94"/>
      <c r="E1925" s="94"/>
      <c r="F1925" s="94"/>
      <c r="G1925" s="94"/>
      <c r="H1925" s="94"/>
      <c r="I1925" s="94"/>
      <c r="J1925" s="94"/>
      <c r="K1925" s="94"/>
      <c r="L1925" s="97"/>
      <c r="M1925" s="278"/>
    </row>
    <row r="1926" spans="2:13" s="95" customFormat="1">
      <c r="B1926" s="94"/>
      <c r="C1926" s="94"/>
      <c r="D1926" s="94"/>
      <c r="E1926" s="94"/>
      <c r="F1926" s="94"/>
      <c r="G1926" s="94"/>
      <c r="H1926" s="94"/>
      <c r="I1926" s="94"/>
      <c r="J1926" s="94"/>
      <c r="K1926" s="94"/>
      <c r="L1926" s="97"/>
      <c r="M1926" s="278"/>
    </row>
    <row r="1927" spans="2:13" s="95" customFormat="1">
      <c r="B1927" s="94"/>
      <c r="C1927" s="94"/>
      <c r="D1927" s="94"/>
      <c r="E1927" s="94"/>
      <c r="F1927" s="94"/>
      <c r="G1927" s="94"/>
      <c r="H1927" s="94"/>
      <c r="I1927" s="94"/>
      <c r="J1927" s="94"/>
      <c r="K1927" s="94"/>
      <c r="L1927" s="97"/>
      <c r="M1927" s="278"/>
    </row>
    <row r="1928" spans="2:13" s="95" customFormat="1">
      <c r="B1928" s="94"/>
      <c r="C1928" s="94"/>
      <c r="D1928" s="94"/>
      <c r="E1928" s="94"/>
      <c r="F1928" s="94"/>
      <c r="G1928" s="94"/>
      <c r="H1928" s="94"/>
      <c r="I1928" s="94"/>
      <c r="J1928" s="94"/>
      <c r="K1928" s="94"/>
      <c r="L1928" s="97"/>
      <c r="M1928" s="278"/>
    </row>
    <row r="1929" spans="2:13" s="95" customFormat="1">
      <c r="B1929" s="94"/>
      <c r="C1929" s="94"/>
      <c r="D1929" s="94"/>
      <c r="E1929" s="94"/>
      <c r="F1929" s="94"/>
      <c r="G1929" s="94"/>
      <c r="H1929" s="94"/>
      <c r="I1929" s="94"/>
      <c r="J1929" s="94"/>
      <c r="K1929" s="94"/>
      <c r="L1929" s="97"/>
      <c r="M1929" s="278"/>
    </row>
    <row r="1930" spans="2:13" s="95" customFormat="1">
      <c r="B1930" s="94"/>
      <c r="C1930" s="94"/>
      <c r="D1930" s="94"/>
      <c r="E1930" s="94"/>
      <c r="F1930" s="94"/>
      <c r="G1930" s="94"/>
      <c r="H1930" s="94"/>
      <c r="I1930" s="94"/>
      <c r="J1930" s="94"/>
      <c r="K1930" s="94"/>
      <c r="L1930" s="97"/>
      <c r="M1930" s="278"/>
    </row>
    <row r="1931" spans="2:13" s="95" customFormat="1">
      <c r="B1931" s="94"/>
      <c r="C1931" s="94"/>
      <c r="D1931" s="94"/>
      <c r="E1931" s="94"/>
      <c r="F1931" s="94"/>
      <c r="G1931" s="94"/>
      <c r="H1931" s="94"/>
      <c r="I1931" s="94"/>
      <c r="J1931" s="94"/>
      <c r="K1931" s="94"/>
      <c r="L1931" s="97"/>
      <c r="M1931" s="278"/>
    </row>
    <row r="1932" spans="2:13" s="95" customFormat="1">
      <c r="B1932" s="94"/>
      <c r="C1932" s="94"/>
      <c r="D1932" s="94"/>
      <c r="E1932" s="94"/>
      <c r="F1932" s="94"/>
      <c r="G1932" s="94"/>
      <c r="H1932" s="94"/>
      <c r="I1932" s="94"/>
      <c r="J1932" s="94"/>
      <c r="K1932" s="94"/>
      <c r="L1932" s="97"/>
      <c r="M1932" s="278"/>
    </row>
    <row r="1933" spans="2:13" s="95" customFormat="1">
      <c r="B1933" s="94"/>
      <c r="C1933" s="94"/>
      <c r="D1933" s="94"/>
      <c r="E1933" s="94"/>
      <c r="F1933" s="94"/>
      <c r="G1933" s="94"/>
      <c r="H1933" s="94"/>
      <c r="I1933" s="94"/>
      <c r="J1933" s="94"/>
      <c r="K1933" s="94"/>
      <c r="L1933" s="97"/>
      <c r="M1933" s="278"/>
    </row>
    <row r="1934" spans="2:13" s="95" customFormat="1">
      <c r="B1934" s="94"/>
      <c r="C1934" s="94"/>
      <c r="D1934" s="94"/>
      <c r="E1934" s="94"/>
      <c r="F1934" s="94"/>
      <c r="G1934" s="94"/>
      <c r="H1934" s="94"/>
      <c r="I1934" s="94"/>
      <c r="J1934" s="94"/>
      <c r="K1934" s="94"/>
      <c r="L1934" s="97"/>
      <c r="M1934" s="278"/>
    </row>
    <row r="1935" spans="2:13" s="95" customFormat="1">
      <c r="B1935" s="94"/>
      <c r="C1935" s="94"/>
      <c r="D1935" s="94"/>
      <c r="E1935" s="94"/>
      <c r="F1935" s="94"/>
      <c r="G1935" s="94"/>
      <c r="H1935" s="94"/>
      <c r="I1935" s="94"/>
      <c r="J1935" s="94"/>
      <c r="K1935" s="94"/>
      <c r="L1935" s="97"/>
      <c r="M1935" s="278"/>
    </row>
    <row r="1936" spans="2:13" s="95" customFormat="1">
      <c r="B1936" s="94"/>
      <c r="C1936" s="94"/>
      <c r="D1936" s="94"/>
      <c r="E1936" s="94"/>
      <c r="F1936" s="94"/>
      <c r="G1936" s="94"/>
      <c r="H1936" s="94"/>
      <c r="I1936" s="94"/>
      <c r="J1936" s="94"/>
      <c r="K1936" s="94"/>
      <c r="L1936" s="97"/>
      <c r="M1936" s="278"/>
    </row>
    <row r="1937" spans="2:13" s="95" customFormat="1">
      <c r="B1937" s="94"/>
      <c r="C1937" s="94"/>
      <c r="D1937" s="94"/>
      <c r="E1937" s="94"/>
      <c r="F1937" s="94"/>
      <c r="G1937" s="94"/>
      <c r="H1937" s="94"/>
      <c r="I1937" s="94"/>
      <c r="J1937" s="94"/>
      <c r="K1937" s="94"/>
      <c r="L1937" s="97"/>
      <c r="M1937" s="278"/>
    </row>
    <row r="1938" spans="2:13" s="95" customFormat="1">
      <c r="B1938" s="94"/>
      <c r="C1938" s="94"/>
      <c r="D1938" s="94"/>
      <c r="E1938" s="94"/>
      <c r="F1938" s="94"/>
      <c r="G1938" s="94"/>
      <c r="H1938" s="94"/>
      <c r="I1938" s="94"/>
      <c r="J1938" s="94"/>
      <c r="K1938" s="94"/>
      <c r="L1938" s="97"/>
      <c r="M1938" s="278"/>
    </row>
    <row r="1939" spans="2:13" s="95" customFormat="1">
      <c r="B1939" s="94"/>
      <c r="C1939" s="94"/>
      <c r="D1939" s="94"/>
      <c r="E1939" s="94"/>
      <c r="F1939" s="94"/>
      <c r="G1939" s="94"/>
      <c r="H1939" s="94"/>
      <c r="I1939" s="94"/>
      <c r="J1939" s="94"/>
      <c r="K1939" s="94"/>
      <c r="L1939" s="97"/>
      <c r="M1939" s="278"/>
    </row>
    <row r="1940" spans="2:13" s="95" customFormat="1">
      <c r="B1940" s="94"/>
      <c r="C1940" s="94"/>
      <c r="D1940" s="94"/>
      <c r="E1940" s="94"/>
      <c r="F1940" s="94"/>
      <c r="G1940" s="94"/>
      <c r="H1940" s="94"/>
      <c r="I1940" s="94"/>
      <c r="J1940" s="94"/>
      <c r="K1940" s="94"/>
      <c r="L1940" s="97"/>
      <c r="M1940" s="278"/>
    </row>
    <row r="1941" spans="2:13" s="95" customFormat="1">
      <c r="B1941" s="94"/>
      <c r="C1941" s="94"/>
      <c r="D1941" s="94"/>
      <c r="E1941" s="94"/>
      <c r="F1941" s="94"/>
      <c r="G1941" s="94"/>
      <c r="H1941" s="94"/>
      <c r="I1941" s="94"/>
      <c r="J1941" s="94"/>
      <c r="K1941" s="94"/>
      <c r="L1941" s="97"/>
      <c r="M1941" s="278"/>
    </row>
    <row r="1942" spans="2:13" s="95" customFormat="1">
      <c r="B1942" s="94"/>
      <c r="C1942" s="94"/>
      <c r="D1942" s="94"/>
      <c r="E1942" s="94"/>
      <c r="F1942" s="94"/>
      <c r="G1942" s="94"/>
      <c r="H1942" s="94"/>
      <c r="I1942" s="94"/>
      <c r="J1942" s="94"/>
      <c r="K1942" s="94"/>
      <c r="L1942" s="97"/>
      <c r="M1942" s="278"/>
    </row>
    <row r="1943" spans="2:13" s="95" customFormat="1">
      <c r="B1943" s="94"/>
      <c r="C1943" s="94"/>
      <c r="D1943" s="94"/>
      <c r="E1943" s="94"/>
      <c r="F1943" s="94"/>
      <c r="G1943" s="94"/>
      <c r="H1943" s="94"/>
      <c r="I1943" s="94"/>
      <c r="J1943" s="94"/>
      <c r="K1943" s="94"/>
      <c r="L1943" s="97"/>
      <c r="M1943" s="278"/>
    </row>
    <row r="1944" spans="2:13" s="95" customFormat="1">
      <c r="B1944" s="94"/>
      <c r="C1944" s="94"/>
      <c r="D1944" s="94"/>
      <c r="E1944" s="94"/>
      <c r="F1944" s="94"/>
      <c r="G1944" s="94"/>
      <c r="H1944" s="94"/>
      <c r="I1944" s="94"/>
      <c r="J1944" s="94"/>
      <c r="K1944" s="94"/>
      <c r="L1944" s="97"/>
      <c r="M1944" s="278"/>
    </row>
    <row r="1945" spans="2:13" s="95" customFormat="1">
      <c r="B1945" s="94"/>
      <c r="C1945" s="94"/>
      <c r="D1945" s="94"/>
      <c r="E1945" s="94"/>
      <c r="F1945" s="94"/>
      <c r="G1945" s="94"/>
      <c r="H1945" s="94"/>
      <c r="I1945" s="94"/>
      <c r="J1945" s="94"/>
      <c r="K1945" s="94"/>
      <c r="L1945" s="97"/>
      <c r="M1945" s="278"/>
    </row>
    <row r="1946" spans="2:13" s="95" customFormat="1">
      <c r="B1946" s="94"/>
      <c r="C1946" s="94"/>
      <c r="D1946" s="94"/>
      <c r="E1946" s="94"/>
      <c r="F1946" s="94"/>
      <c r="G1946" s="94"/>
      <c r="H1946" s="94"/>
      <c r="I1946" s="94"/>
      <c r="J1946" s="94"/>
      <c r="K1946" s="94"/>
      <c r="L1946" s="97"/>
      <c r="M1946" s="278"/>
    </row>
    <row r="1947" spans="2:13" s="95" customFormat="1">
      <c r="B1947" s="94"/>
      <c r="C1947" s="94"/>
      <c r="D1947" s="94"/>
      <c r="E1947" s="94"/>
      <c r="F1947" s="94"/>
      <c r="G1947" s="94"/>
      <c r="H1947" s="94"/>
      <c r="I1947" s="94"/>
      <c r="J1947" s="94"/>
      <c r="K1947" s="94"/>
      <c r="L1947" s="97"/>
      <c r="M1947" s="278"/>
    </row>
    <row r="1948" spans="2:13" s="95" customFormat="1">
      <c r="B1948" s="94"/>
      <c r="C1948" s="94"/>
      <c r="D1948" s="94"/>
      <c r="E1948" s="94"/>
      <c r="F1948" s="94"/>
      <c r="G1948" s="94"/>
      <c r="H1948" s="94"/>
      <c r="I1948" s="94"/>
      <c r="J1948" s="94"/>
      <c r="K1948" s="94"/>
      <c r="L1948" s="97"/>
      <c r="M1948" s="278"/>
    </row>
    <row r="1949" spans="2:13" s="95" customFormat="1">
      <c r="B1949" s="94"/>
      <c r="C1949" s="94"/>
      <c r="D1949" s="94"/>
      <c r="E1949" s="94"/>
      <c r="F1949" s="94"/>
      <c r="G1949" s="94"/>
      <c r="H1949" s="94"/>
      <c r="I1949" s="94"/>
      <c r="J1949" s="94"/>
      <c r="K1949" s="94"/>
      <c r="L1949" s="97"/>
      <c r="M1949" s="278"/>
    </row>
    <row r="1950" spans="2:13" s="95" customFormat="1">
      <c r="B1950" s="94"/>
      <c r="C1950" s="94"/>
      <c r="D1950" s="94"/>
      <c r="E1950" s="94"/>
      <c r="F1950" s="94"/>
      <c r="G1950" s="94"/>
      <c r="H1950" s="94"/>
      <c r="I1950" s="94"/>
      <c r="J1950" s="94"/>
      <c r="K1950" s="94"/>
      <c r="L1950" s="97"/>
      <c r="M1950" s="278"/>
    </row>
    <row r="1951" spans="2:13" s="95" customFormat="1">
      <c r="B1951" s="94"/>
      <c r="C1951" s="94"/>
      <c r="D1951" s="94"/>
      <c r="E1951" s="94"/>
      <c r="F1951" s="94"/>
      <c r="G1951" s="94"/>
      <c r="H1951" s="94"/>
      <c r="I1951" s="94"/>
      <c r="J1951" s="94"/>
      <c r="K1951" s="94"/>
      <c r="L1951" s="97"/>
      <c r="M1951" s="278"/>
    </row>
    <row r="1952" spans="2:13" s="95" customFormat="1">
      <c r="B1952" s="94"/>
      <c r="C1952" s="94"/>
      <c r="D1952" s="94"/>
      <c r="E1952" s="94"/>
      <c r="F1952" s="94"/>
      <c r="G1952" s="94"/>
      <c r="H1952" s="94"/>
      <c r="I1952" s="94"/>
      <c r="J1952" s="94"/>
      <c r="K1952" s="94"/>
      <c r="L1952" s="97"/>
      <c r="M1952" s="278"/>
    </row>
    <row r="1953" spans="2:13" s="95" customFormat="1">
      <c r="B1953" s="94"/>
      <c r="C1953" s="94"/>
      <c r="D1953" s="94"/>
      <c r="E1953" s="94"/>
      <c r="F1953" s="94"/>
      <c r="G1953" s="94"/>
      <c r="H1953" s="94"/>
      <c r="I1953" s="94"/>
      <c r="J1953" s="94"/>
      <c r="K1953" s="94"/>
      <c r="L1953" s="97"/>
      <c r="M1953" s="278"/>
    </row>
    <row r="1954" spans="2:13" s="95" customFormat="1">
      <c r="B1954" s="94"/>
      <c r="C1954" s="94"/>
      <c r="D1954" s="94"/>
      <c r="E1954" s="94"/>
      <c r="F1954" s="94"/>
      <c r="G1954" s="94"/>
      <c r="H1954" s="94"/>
      <c r="I1954" s="94"/>
      <c r="J1954" s="94"/>
      <c r="K1954" s="94"/>
      <c r="L1954" s="97"/>
      <c r="M1954" s="278"/>
    </row>
    <row r="1955" spans="2:13" s="95" customFormat="1">
      <c r="B1955" s="94"/>
      <c r="C1955" s="94"/>
      <c r="D1955" s="94"/>
      <c r="E1955" s="94"/>
      <c r="F1955" s="94"/>
      <c r="G1955" s="94"/>
      <c r="H1955" s="94"/>
      <c r="I1955" s="94"/>
      <c r="J1955" s="94"/>
      <c r="K1955" s="94"/>
      <c r="L1955" s="97"/>
      <c r="M1955" s="278"/>
    </row>
    <row r="1956" spans="2:13" s="95" customFormat="1">
      <c r="B1956" s="94"/>
      <c r="C1956" s="94"/>
      <c r="D1956" s="94"/>
      <c r="E1956" s="94"/>
      <c r="F1956" s="94"/>
      <c r="G1956" s="94"/>
      <c r="H1956" s="94"/>
      <c r="I1956" s="94"/>
      <c r="J1956" s="94"/>
      <c r="K1956" s="94"/>
      <c r="L1956" s="97"/>
      <c r="M1956" s="278"/>
    </row>
    <row r="1957" spans="2:13" s="95" customFormat="1">
      <c r="B1957" s="94"/>
      <c r="C1957" s="94"/>
      <c r="D1957" s="94"/>
      <c r="E1957" s="94"/>
      <c r="F1957" s="94"/>
      <c r="G1957" s="94"/>
      <c r="H1957" s="94"/>
      <c r="I1957" s="94"/>
      <c r="J1957" s="94"/>
      <c r="K1957" s="94"/>
      <c r="L1957" s="97"/>
      <c r="M1957" s="278"/>
    </row>
    <row r="1958" spans="2:13" s="95" customFormat="1">
      <c r="B1958" s="94"/>
      <c r="C1958" s="94"/>
      <c r="D1958" s="94"/>
      <c r="E1958" s="94"/>
      <c r="F1958" s="94"/>
      <c r="G1958" s="94"/>
      <c r="H1958" s="94"/>
      <c r="I1958" s="94"/>
      <c r="J1958" s="94"/>
      <c r="K1958" s="94"/>
      <c r="L1958" s="97"/>
      <c r="M1958" s="278"/>
    </row>
    <row r="1959" spans="2:13" s="95" customFormat="1">
      <c r="B1959" s="94"/>
      <c r="C1959" s="94"/>
      <c r="D1959" s="94"/>
      <c r="E1959" s="94"/>
      <c r="F1959" s="94"/>
      <c r="G1959" s="94"/>
      <c r="H1959" s="94"/>
      <c r="I1959" s="94"/>
      <c r="J1959" s="94"/>
      <c r="K1959" s="94"/>
      <c r="L1959" s="97"/>
      <c r="M1959" s="278"/>
    </row>
    <row r="1960" spans="2:13" s="95" customFormat="1">
      <c r="B1960" s="94"/>
      <c r="C1960" s="94"/>
      <c r="D1960" s="94"/>
      <c r="E1960" s="94"/>
      <c r="F1960" s="94"/>
      <c r="G1960" s="94"/>
      <c r="H1960" s="94"/>
      <c r="I1960" s="94"/>
      <c r="J1960" s="94"/>
      <c r="K1960" s="94"/>
      <c r="L1960" s="97"/>
      <c r="M1960" s="278"/>
    </row>
    <row r="1961" spans="2:13" s="95" customFormat="1">
      <c r="B1961" s="94"/>
      <c r="C1961" s="94"/>
      <c r="D1961" s="94"/>
      <c r="E1961" s="94"/>
      <c r="F1961" s="94"/>
      <c r="G1961" s="94"/>
      <c r="H1961" s="94"/>
      <c r="I1961" s="94"/>
      <c r="J1961" s="94"/>
      <c r="K1961" s="94"/>
      <c r="L1961" s="97"/>
      <c r="M1961" s="278"/>
    </row>
    <row r="1962" spans="2:13" s="95" customFormat="1">
      <c r="B1962" s="94"/>
      <c r="C1962" s="94"/>
      <c r="D1962" s="94"/>
      <c r="E1962" s="94"/>
      <c r="F1962" s="94"/>
      <c r="G1962" s="94"/>
      <c r="H1962" s="94"/>
      <c r="I1962" s="94"/>
      <c r="J1962" s="94"/>
      <c r="K1962" s="94"/>
      <c r="L1962" s="97"/>
      <c r="M1962" s="278"/>
    </row>
    <row r="1963" spans="2:13" s="95" customFormat="1">
      <c r="B1963" s="94"/>
      <c r="C1963" s="94"/>
      <c r="D1963" s="94"/>
      <c r="E1963" s="94"/>
      <c r="F1963" s="94"/>
      <c r="G1963" s="94"/>
      <c r="H1963" s="94"/>
      <c r="I1963" s="94"/>
      <c r="J1963" s="94"/>
      <c r="K1963" s="94"/>
      <c r="L1963" s="97"/>
      <c r="M1963" s="278"/>
    </row>
    <row r="1964" spans="2:13" s="95" customFormat="1">
      <c r="B1964" s="94"/>
      <c r="C1964" s="94"/>
      <c r="D1964" s="94"/>
      <c r="E1964" s="94"/>
      <c r="F1964" s="94"/>
      <c r="G1964" s="94"/>
      <c r="H1964" s="94"/>
      <c r="I1964" s="94"/>
      <c r="J1964" s="94"/>
      <c r="K1964" s="94"/>
      <c r="L1964" s="97"/>
      <c r="M1964" s="278"/>
    </row>
    <row r="1965" spans="2:13" s="95" customFormat="1">
      <c r="B1965" s="94"/>
      <c r="C1965" s="94"/>
      <c r="D1965" s="94"/>
      <c r="E1965" s="94"/>
      <c r="F1965" s="94"/>
      <c r="G1965" s="94"/>
      <c r="H1965" s="94"/>
      <c r="I1965" s="94"/>
      <c r="J1965" s="94"/>
      <c r="K1965" s="94"/>
      <c r="L1965" s="97"/>
      <c r="M1965" s="278"/>
    </row>
    <row r="1966" spans="2:13" s="95" customFormat="1">
      <c r="B1966" s="94"/>
      <c r="C1966" s="94"/>
      <c r="D1966" s="94"/>
      <c r="E1966" s="94"/>
      <c r="F1966" s="94"/>
      <c r="G1966" s="94"/>
      <c r="H1966" s="94"/>
      <c r="I1966" s="94"/>
      <c r="J1966" s="94"/>
      <c r="K1966" s="94"/>
      <c r="L1966" s="97"/>
      <c r="M1966" s="278"/>
    </row>
    <row r="1967" spans="2:13" s="95" customFormat="1">
      <c r="B1967" s="94"/>
      <c r="C1967" s="94"/>
      <c r="D1967" s="94"/>
      <c r="E1967" s="94"/>
      <c r="F1967" s="94"/>
      <c r="G1967" s="94"/>
      <c r="H1967" s="94"/>
      <c r="I1967" s="94"/>
      <c r="J1967" s="94"/>
      <c r="K1967" s="94"/>
      <c r="L1967" s="97"/>
      <c r="M1967" s="278"/>
    </row>
    <row r="1968" spans="2:13" s="95" customFormat="1">
      <c r="B1968" s="94"/>
      <c r="C1968" s="94"/>
      <c r="D1968" s="94"/>
      <c r="E1968" s="94"/>
      <c r="F1968" s="94"/>
      <c r="G1968" s="94"/>
      <c r="H1968" s="94"/>
      <c r="I1968" s="94"/>
      <c r="J1968" s="94"/>
      <c r="K1968" s="94"/>
      <c r="L1968" s="97"/>
      <c r="M1968" s="278"/>
    </row>
    <row r="1969" spans="2:13" s="95" customFormat="1">
      <c r="B1969" s="94"/>
      <c r="C1969" s="94"/>
      <c r="D1969" s="94"/>
      <c r="E1969" s="94"/>
      <c r="F1969" s="94"/>
      <c r="G1969" s="94"/>
      <c r="H1969" s="94"/>
      <c r="I1969" s="94"/>
      <c r="J1969" s="94"/>
      <c r="K1969" s="94"/>
      <c r="L1969" s="97"/>
      <c r="M1969" s="278"/>
    </row>
    <row r="1970" spans="2:13" s="95" customFormat="1">
      <c r="B1970" s="94"/>
      <c r="C1970" s="94"/>
      <c r="D1970" s="94"/>
      <c r="E1970" s="94"/>
      <c r="F1970" s="94"/>
      <c r="G1970" s="94"/>
      <c r="H1970" s="94"/>
      <c r="I1970" s="94"/>
      <c r="J1970" s="94"/>
      <c r="K1970" s="94"/>
      <c r="L1970" s="97"/>
      <c r="M1970" s="278"/>
    </row>
    <row r="1971" spans="2:13" s="95" customFormat="1">
      <c r="B1971" s="94"/>
      <c r="C1971" s="94"/>
      <c r="D1971" s="94"/>
      <c r="E1971" s="94"/>
      <c r="F1971" s="94"/>
      <c r="G1971" s="94"/>
      <c r="H1971" s="94"/>
      <c r="I1971" s="94"/>
      <c r="J1971" s="94"/>
      <c r="K1971" s="94"/>
      <c r="L1971" s="97"/>
      <c r="M1971" s="278"/>
    </row>
    <row r="1972" spans="2:13" s="95" customFormat="1">
      <c r="B1972" s="94"/>
      <c r="C1972" s="94"/>
      <c r="D1972" s="94"/>
      <c r="E1972" s="94"/>
      <c r="F1972" s="94"/>
      <c r="G1972" s="94"/>
      <c r="H1972" s="94"/>
      <c r="I1972" s="94"/>
      <c r="J1972" s="94"/>
      <c r="K1972" s="94"/>
      <c r="L1972" s="97"/>
      <c r="M1972" s="278"/>
    </row>
    <row r="1973" spans="2:13" s="95" customFormat="1">
      <c r="B1973" s="94"/>
      <c r="C1973" s="94"/>
      <c r="D1973" s="94"/>
      <c r="E1973" s="94"/>
      <c r="F1973" s="94"/>
      <c r="G1973" s="94"/>
      <c r="H1973" s="94"/>
      <c r="I1973" s="94"/>
      <c r="J1973" s="94"/>
      <c r="K1973" s="94"/>
      <c r="L1973" s="97"/>
      <c r="M1973" s="278"/>
    </row>
    <row r="1974" spans="2:13" s="95" customFormat="1">
      <c r="B1974" s="94"/>
      <c r="C1974" s="94"/>
      <c r="D1974" s="94"/>
      <c r="E1974" s="94"/>
      <c r="F1974" s="94"/>
      <c r="G1974" s="94"/>
      <c r="H1974" s="94"/>
      <c r="I1974" s="94"/>
      <c r="J1974" s="94"/>
      <c r="K1974" s="94"/>
      <c r="L1974" s="97"/>
      <c r="M1974" s="278"/>
    </row>
    <row r="1975" spans="2:13" s="95" customFormat="1">
      <c r="B1975" s="94"/>
      <c r="C1975" s="94"/>
      <c r="D1975" s="94"/>
      <c r="E1975" s="94"/>
      <c r="F1975" s="94"/>
      <c r="G1975" s="94"/>
      <c r="H1975" s="94"/>
      <c r="I1975" s="94"/>
      <c r="J1975" s="94"/>
      <c r="K1975" s="94"/>
      <c r="L1975" s="97"/>
      <c r="M1975" s="278"/>
    </row>
    <row r="1976" spans="2:13" s="95" customFormat="1">
      <c r="B1976" s="94"/>
      <c r="C1976" s="94"/>
      <c r="D1976" s="94"/>
      <c r="E1976" s="94"/>
      <c r="F1976" s="94"/>
      <c r="G1976" s="94"/>
      <c r="H1976" s="94"/>
      <c r="I1976" s="94"/>
      <c r="J1976" s="94"/>
      <c r="K1976" s="94"/>
      <c r="L1976" s="97"/>
      <c r="M1976" s="278"/>
    </row>
    <row r="1977" spans="2:13" s="95" customFormat="1">
      <c r="B1977" s="94"/>
      <c r="C1977" s="94"/>
      <c r="D1977" s="94"/>
      <c r="E1977" s="94"/>
      <c r="F1977" s="94"/>
      <c r="G1977" s="94"/>
      <c r="H1977" s="94"/>
      <c r="I1977" s="94"/>
      <c r="J1977" s="94"/>
      <c r="K1977" s="94"/>
      <c r="L1977" s="97"/>
      <c r="M1977" s="278"/>
    </row>
    <row r="1978" spans="2:13" s="95" customFormat="1">
      <c r="B1978" s="94"/>
      <c r="C1978" s="94"/>
      <c r="D1978" s="94"/>
      <c r="E1978" s="94"/>
      <c r="F1978" s="94"/>
      <c r="G1978" s="94"/>
      <c r="H1978" s="94"/>
      <c r="I1978" s="94"/>
      <c r="J1978" s="94"/>
      <c r="K1978" s="94"/>
      <c r="L1978" s="97"/>
      <c r="M1978" s="278"/>
    </row>
    <row r="1979" spans="2:13" s="95" customFormat="1">
      <c r="B1979" s="94"/>
      <c r="C1979" s="94"/>
      <c r="D1979" s="94"/>
      <c r="E1979" s="94"/>
      <c r="F1979" s="94"/>
      <c r="G1979" s="94"/>
      <c r="H1979" s="94"/>
      <c r="I1979" s="94"/>
      <c r="J1979" s="94"/>
      <c r="K1979" s="94"/>
      <c r="L1979" s="97"/>
      <c r="M1979" s="278"/>
    </row>
    <row r="1980" spans="2:13" s="95" customFormat="1">
      <c r="B1980" s="94"/>
      <c r="C1980" s="94"/>
      <c r="D1980" s="94"/>
      <c r="E1980" s="94"/>
      <c r="F1980" s="94"/>
      <c r="G1980" s="94"/>
      <c r="H1980" s="94"/>
      <c r="I1980" s="94"/>
      <c r="J1980" s="94"/>
      <c r="K1980" s="94"/>
      <c r="L1980" s="97"/>
      <c r="M1980" s="278"/>
    </row>
    <row r="1981" spans="2:13" s="95" customFormat="1">
      <c r="B1981" s="94"/>
      <c r="C1981" s="94"/>
      <c r="D1981" s="94"/>
      <c r="E1981" s="94"/>
      <c r="F1981" s="94"/>
      <c r="G1981" s="94"/>
      <c r="H1981" s="94"/>
      <c r="I1981" s="94"/>
      <c r="J1981" s="94"/>
      <c r="K1981" s="94"/>
      <c r="L1981" s="97"/>
      <c r="M1981" s="278"/>
    </row>
    <row r="1982" spans="2:13" s="95" customFormat="1">
      <c r="B1982" s="94"/>
      <c r="C1982" s="94"/>
      <c r="D1982" s="94"/>
      <c r="E1982" s="94"/>
      <c r="F1982" s="94"/>
      <c r="G1982" s="94"/>
      <c r="H1982" s="94"/>
      <c r="I1982" s="94"/>
      <c r="J1982" s="94"/>
      <c r="K1982" s="94"/>
      <c r="L1982" s="97"/>
      <c r="M1982" s="278"/>
    </row>
    <row r="1983" spans="2:13" s="95" customFormat="1">
      <c r="B1983" s="94"/>
      <c r="C1983" s="94"/>
      <c r="D1983" s="94"/>
      <c r="E1983" s="94"/>
      <c r="F1983" s="94"/>
      <c r="G1983" s="94"/>
      <c r="H1983" s="94"/>
      <c r="I1983" s="94"/>
      <c r="J1983" s="94"/>
      <c r="K1983" s="94"/>
      <c r="L1983" s="97"/>
      <c r="M1983" s="278"/>
    </row>
    <row r="1984" spans="2:13" s="95" customFormat="1">
      <c r="B1984" s="94"/>
      <c r="C1984" s="94"/>
      <c r="D1984" s="94"/>
      <c r="E1984" s="94"/>
      <c r="F1984" s="94"/>
      <c r="G1984" s="94"/>
      <c r="H1984" s="94"/>
      <c r="I1984" s="94"/>
      <c r="J1984" s="94"/>
      <c r="K1984" s="94"/>
      <c r="L1984" s="97"/>
      <c r="M1984" s="278"/>
    </row>
    <row r="1985" spans="2:13" s="95" customFormat="1">
      <c r="B1985" s="94"/>
      <c r="C1985" s="94"/>
      <c r="D1985" s="94"/>
      <c r="E1985" s="94"/>
      <c r="F1985" s="94"/>
      <c r="G1985" s="94"/>
      <c r="H1985" s="94"/>
      <c r="I1985" s="94"/>
      <c r="J1985" s="94"/>
      <c r="K1985" s="94"/>
      <c r="L1985" s="97"/>
      <c r="M1985" s="278"/>
    </row>
    <row r="1986" spans="2:13" s="95" customFormat="1">
      <c r="B1986" s="94"/>
      <c r="C1986" s="94"/>
      <c r="D1986" s="94"/>
      <c r="E1986" s="94"/>
      <c r="F1986" s="94"/>
      <c r="G1986" s="94"/>
      <c r="H1986" s="94"/>
      <c r="I1986" s="94"/>
      <c r="J1986" s="94"/>
      <c r="K1986" s="94"/>
      <c r="L1986" s="97"/>
      <c r="M1986" s="278"/>
    </row>
    <row r="1987" spans="2:13" s="95" customFormat="1">
      <c r="B1987" s="94"/>
      <c r="C1987" s="94"/>
      <c r="D1987" s="94"/>
      <c r="E1987" s="94"/>
      <c r="F1987" s="94"/>
      <c r="G1987" s="94"/>
      <c r="H1987" s="94"/>
      <c r="I1987" s="94"/>
      <c r="J1987" s="94"/>
      <c r="K1987" s="94"/>
      <c r="L1987" s="97"/>
      <c r="M1987" s="278"/>
    </row>
    <row r="1988" spans="2:13" s="95" customFormat="1">
      <c r="B1988" s="94"/>
      <c r="C1988" s="94"/>
      <c r="D1988" s="94"/>
      <c r="E1988" s="94"/>
      <c r="F1988" s="94"/>
      <c r="G1988" s="94"/>
      <c r="H1988" s="94"/>
      <c r="I1988" s="94"/>
      <c r="J1988" s="94"/>
      <c r="K1988" s="94"/>
      <c r="L1988" s="97"/>
      <c r="M1988" s="278"/>
    </row>
    <row r="1989" spans="2:13" s="95" customFormat="1">
      <c r="B1989" s="94"/>
      <c r="C1989" s="94"/>
      <c r="D1989" s="94"/>
      <c r="E1989" s="94"/>
      <c r="F1989" s="94"/>
      <c r="G1989" s="94"/>
      <c r="H1989" s="94"/>
      <c r="I1989" s="94"/>
      <c r="J1989" s="94"/>
      <c r="K1989" s="94"/>
      <c r="L1989" s="97"/>
      <c r="M1989" s="278"/>
    </row>
    <row r="1990" spans="2:13" s="95" customFormat="1">
      <c r="B1990" s="94"/>
      <c r="C1990" s="94"/>
      <c r="D1990" s="94"/>
      <c r="E1990" s="94"/>
      <c r="F1990" s="94"/>
      <c r="G1990" s="94"/>
      <c r="H1990" s="94"/>
      <c r="I1990" s="94"/>
      <c r="J1990" s="94"/>
      <c r="K1990" s="94"/>
      <c r="L1990" s="97"/>
      <c r="M1990" s="278"/>
    </row>
    <row r="1991" spans="2:13" s="95" customFormat="1">
      <c r="B1991" s="94"/>
      <c r="C1991" s="94"/>
      <c r="D1991" s="94"/>
      <c r="E1991" s="94"/>
      <c r="F1991" s="94"/>
      <c r="G1991" s="94"/>
      <c r="H1991" s="94"/>
      <c r="I1991" s="94"/>
      <c r="J1991" s="94"/>
      <c r="K1991" s="94"/>
      <c r="L1991" s="97"/>
      <c r="M1991" s="278"/>
    </row>
    <row r="1992" spans="2:13" s="95" customFormat="1">
      <c r="B1992" s="94"/>
      <c r="C1992" s="94"/>
      <c r="D1992" s="94"/>
      <c r="E1992" s="94"/>
      <c r="F1992" s="94"/>
      <c r="G1992" s="94"/>
      <c r="H1992" s="94"/>
      <c r="I1992" s="94"/>
      <c r="J1992" s="94"/>
      <c r="K1992" s="94"/>
      <c r="L1992" s="97"/>
      <c r="M1992" s="278"/>
    </row>
    <row r="1993" spans="2:13" s="95" customFormat="1">
      <c r="B1993" s="94"/>
      <c r="C1993" s="94"/>
      <c r="D1993" s="94"/>
      <c r="E1993" s="94"/>
      <c r="F1993" s="94"/>
      <c r="G1993" s="94"/>
      <c r="H1993" s="94"/>
      <c r="I1993" s="94"/>
      <c r="J1993" s="94"/>
      <c r="K1993" s="94"/>
      <c r="L1993" s="97"/>
      <c r="M1993" s="278"/>
    </row>
    <row r="1994" spans="2:13" s="95" customFormat="1">
      <c r="B1994" s="94"/>
      <c r="C1994" s="94"/>
      <c r="D1994" s="94"/>
      <c r="E1994" s="94"/>
      <c r="F1994" s="94"/>
      <c r="G1994" s="94"/>
      <c r="H1994" s="94"/>
      <c r="I1994" s="94"/>
      <c r="J1994" s="94"/>
      <c r="K1994" s="94"/>
      <c r="L1994" s="97"/>
      <c r="M1994" s="278"/>
    </row>
    <row r="1995" spans="2:13" s="95" customFormat="1">
      <c r="B1995" s="94"/>
      <c r="C1995" s="94"/>
      <c r="D1995" s="94"/>
      <c r="E1995" s="94"/>
      <c r="F1995" s="94"/>
      <c r="G1995" s="94"/>
      <c r="H1995" s="94"/>
      <c r="I1995" s="94"/>
      <c r="J1995" s="94"/>
      <c r="K1995" s="94"/>
      <c r="L1995" s="97"/>
      <c r="M1995" s="278"/>
    </row>
    <row r="1996" spans="2:13" s="95" customFormat="1">
      <c r="B1996" s="94"/>
      <c r="C1996" s="94"/>
      <c r="D1996" s="94"/>
      <c r="E1996" s="94"/>
      <c r="F1996" s="94"/>
      <c r="G1996" s="94"/>
      <c r="H1996" s="94"/>
      <c r="I1996" s="94"/>
      <c r="J1996" s="94"/>
      <c r="K1996" s="94"/>
      <c r="L1996" s="97"/>
      <c r="M1996" s="278"/>
    </row>
    <row r="1997" spans="2:13" s="95" customFormat="1">
      <c r="B1997" s="94"/>
      <c r="C1997" s="94"/>
      <c r="D1997" s="94"/>
      <c r="E1997" s="94"/>
      <c r="F1997" s="94"/>
      <c r="G1997" s="94"/>
      <c r="H1997" s="94"/>
      <c r="I1997" s="94"/>
      <c r="J1997" s="94"/>
      <c r="K1997" s="94"/>
      <c r="L1997" s="97"/>
      <c r="M1997" s="278"/>
    </row>
    <row r="1998" spans="2:13" s="95" customFormat="1">
      <c r="B1998" s="94"/>
      <c r="C1998" s="94"/>
      <c r="D1998" s="94"/>
      <c r="E1998" s="94"/>
      <c r="F1998" s="94"/>
      <c r="G1998" s="94"/>
      <c r="H1998" s="94"/>
      <c r="I1998" s="94"/>
      <c r="J1998" s="94"/>
      <c r="K1998" s="94"/>
      <c r="L1998" s="97"/>
      <c r="M1998" s="278"/>
    </row>
    <row r="1999" spans="2:13" s="95" customFormat="1">
      <c r="B1999" s="94"/>
      <c r="C1999" s="94"/>
      <c r="D1999" s="94"/>
      <c r="E1999" s="94"/>
      <c r="F1999" s="94"/>
      <c r="G1999" s="94"/>
      <c r="H1999" s="94"/>
      <c r="I1999" s="94"/>
      <c r="J1999" s="94"/>
      <c r="K1999" s="94"/>
      <c r="L1999" s="97"/>
      <c r="M1999" s="278"/>
    </row>
    <row r="2000" spans="2:13" s="95" customFormat="1">
      <c r="B2000" s="94"/>
      <c r="C2000" s="94"/>
      <c r="D2000" s="94"/>
      <c r="E2000" s="94"/>
      <c r="F2000" s="94"/>
      <c r="G2000" s="94"/>
      <c r="H2000" s="94"/>
      <c r="I2000" s="94"/>
      <c r="J2000" s="94"/>
      <c r="K2000" s="94"/>
      <c r="L2000" s="97"/>
      <c r="M2000" s="278"/>
    </row>
    <row r="2001" spans="2:13" s="95" customFormat="1">
      <c r="B2001" s="94"/>
      <c r="C2001" s="94"/>
      <c r="D2001" s="94"/>
      <c r="E2001" s="94"/>
      <c r="F2001" s="94"/>
      <c r="G2001" s="94"/>
      <c r="H2001" s="94"/>
      <c r="I2001" s="94"/>
      <c r="J2001" s="94"/>
      <c r="K2001" s="94"/>
      <c r="L2001" s="97"/>
      <c r="M2001" s="278"/>
    </row>
    <row r="2002" spans="2:13" s="95" customFormat="1">
      <c r="B2002" s="94"/>
      <c r="C2002" s="94"/>
      <c r="D2002" s="94"/>
      <c r="E2002" s="94"/>
      <c r="F2002" s="94"/>
      <c r="G2002" s="94"/>
      <c r="H2002" s="94"/>
      <c r="I2002" s="94"/>
      <c r="J2002" s="94"/>
      <c r="K2002" s="94"/>
      <c r="L2002" s="97"/>
      <c r="M2002" s="278"/>
    </row>
    <row r="2003" spans="2:13" s="95" customFormat="1">
      <c r="B2003" s="94"/>
      <c r="C2003" s="94"/>
      <c r="D2003" s="94"/>
      <c r="E2003" s="94"/>
      <c r="F2003" s="94"/>
      <c r="G2003" s="94"/>
      <c r="H2003" s="94"/>
      <c r="I2003" s="94"/>
      <c r="J2003" s="94"/>
      <c r="K2003" s="94"/>
      <c r="L2003" s="97"/>
      <c r="M2003" s="278"/>
    </row>
    <row r="2004" spans="2:13" s="95" customFormat="1">
      <c r="B2004" s="94"/>
      <c r="C2004" s="94"/>
      <c r="D2004" s="94"/>
      <c r="E2004" s="94"/>
      <c r="F2004" s="94"/>
      <c r="G2004" s="94"/>
      <c r="H2004" s="94"/>
      <c r="I2004" s="94"/>
      <c r="J2004" s="94"/>
      <c r="K2004" s="94"/>
      <c r="L2004" s="97"/>
      <c r="M2004" s="278"/>
    </row>
    <row r="2005" spans="2:13" s="95" customFormat="1">
      <c r="B2005" s="94"/>
      <c r="C2005" s="94"/>
      <c r="D2005" s="94"/>
      <c r="E2005" s="94"/>
      <c r="F2005" s="94"/>
      <c r="G2005" s="94"/>
      <c r="H2005" s="94"/>
      <c r="I2005" s="94"/>
      <c r="J2005" s="94"/>
      <c r="K2005" s="94"/>
      <c r="L2005" s="97"/>
      <c r="M2005" s="278"/>
    </row>
    <row r="2006" spans="2:13" s="95" customFormat="1">
      <c r="B2006" s="94"/>
      <c r="C2006" s="94"/>
      <c r="D2006" s="94"/>
      <c r="E2006" s="94"/>
      <c r="F2006" s="94"/>
      <c r="G2006" s="94"/>
      <c r="H2006" s="94"/>
      <c r="I2006" s="94"/>
      <c r="J2006" s="94"/>
      <c r="K2006" s="94"/>
      <c r="L2006" s="97"/>
      <c r="M2006" s="278"/>
    </row>
    <row r="2007" spans="2:13" s="95" customFormat="1">
      <c r="B2007" s="94"/>
      <c r="C2007" s="94"/>
      <c r="D2007" s="94"/>
      <c r="E2007" s="94"/>
      <c r="F2007" s="94"/>
      <c r="G2007" s="94"/>
      <c r="H2007" s="94"/>
      <c r="I2007" s="94"/>
      <c r="J2007" s="94"/>
      <c r="K2007" s="94"/>
      <c r="L2007" s="97"/>
      <c r="M2007" s="278"/>
    </row>
    <row r="2008" spans="2:13" s="95" customFormat="1">
      <c r="B2008" s="94"/>
      <c r="C2008" s="94"/>
      <c r="D2008" s="94"/>
      <c r="E2008" s="94"/>
      <c r="F2008" s="94"/>
      <c r="G2008" s="94"/>
      <c r="H2008" s="94"/>
      <c r="I2008" s="94"/>
      <c r="J2008" s="94"/>
      <c r="K2008" s="94"/>
      <c r="L2008" s="97"/>
      <c r="M2008" s="278"/>
    </row>
    <row r="2009" spans="2:13" s="95" customFormat="1">
      <c r="B2009" s="94"/>
      <c r="C2009" s="94"/>
      <c r="D2009" s="94"/>
      <c r="E2009" s="94"/>
      <c r="F2009" s="94"/>
      <c r="G2009" s="94"/>
      <c r="H2009" s="94"/>
      <c r="I2009" s="94"/>
      <c r="J2009" s="94"/>
      <c r="K2009" s="94"/>
      <c r="L2009" s="97"/>
      <c r="M2009" s="278"/>
    </row>
    <row r="2010" spans="2:13" s="95" customFormat="1">
      <c r="B2010" s="94"/>
      <c r="C2010" s="94"/>
      <c r="D2010" s="94"/>
      <c r="E2010" s="94"/>
      <c r="F2010" s="94"/>
      <c r="G2010" s="94"/>
      <c r="H2010" s="94"/>
      <c r="I2010" s="94"/>
      <c r="J2010" s="94"/>
      <c r="K2010" s="94"/>
      <c r="L2010" s="97"/>
      <c r="M2010" s="278"/>
    </row>
    <row r="2011" spans="2:13" s="95" customFormat="1">
      <c r="B2011" s="94"/>
      <c r="C2011" s="94"/>
      <c r="D2011" s="94"/>
      <c r="E2011" s="94"/>
      <c r="F2011" s="94"/>
      <c r="G2011" s="94"/>
      <c r="H2011" s="94"/>
      <c r="I2011" s="94"/>
      <c r="J2011" s="94"/>
      <c r="K2011" s="94"/>
      <c r="L2011" s="97"/>
      <c r="M2011" s="278"/>
    </row>
    <row r="2012" spans="2:13" s="95" customFormat="1">
      <c r="B2012" s="94"/>
      <c r="C2012" s="94"/>
      <c r="D2012" s="94"/>
      <c r="E2012" s="94"/>
      <c r="F2012" s="94"/>
      <c r="G2012" s="94"/>
      <c r="H2012" s="94"/>
      <c r="I2012" s="94"/>
      <c r="J2012" s="94"/>
      <c r="K2012" s="94"/>
      <c r="L2012" s="97"/>
      <c r="M2012" s="278"/>
    </row>
    <row r="2013" spans="2:13" s="95" customFormat="1">
      <c r="B2013" s="94"/>
      <c r="C2013" s="94"/>
      <c r="D2013" s="94"/>
      <c r="E2013" s="94"/>
      <c r="F2013" s="94"/>
      <c r="G2013" s="94"/>
      <c r="H2013" s="94"/>
      <c r="I2013" s="94"/>
      <c r="J2013" s="94"/>
      <c r="K2013" s="94"/>
      <c r="L2013" s="97"/>
      <c r="M2013" s="278"/>
    </row>
    <row r="2014" spans="2:13" s="95" customFormat="1">
      <c r="B2014" s="94"/>
      <c r="C2014" s="94"/>
      <c r="D2014" s="94"/>
      <c r="E2014" s="94"/>
      <c r="F2014" s="94"/>
      <c r="G2014" s="94"/>
      <c r="H2014" s="94"/>
      <c r="I2014" s="94"/>
      <c r="J2014" s="94"/>
      <c r="K2014" s="94"/>
      <c r="L2014" s="97"/>
      <c r="M2014" s="278"/>
    </row>
    <row r="2015" spans="2:13" s="95" customFormat="1">
      <c r="B2015" s="94"/>
      <c r="C2015" s="94"/>
      <c r="D2015" s="94"/>
      <c r="E2015" s="94"/>
      <c r="F2015" s="94"/>
      <c r="G2015" s="94"/>
      <c r="H2015" s="94"/>
      <c r="I2015" s="94"/>
      <c r="J2015" s="94"/>
      <c r="K2015" s="94"/>
      <c r="L2015" s="97"/>
      <c r="M2015" s="278"/>
    </row>
    <row r="2016" spans="2:13" s="95" customFormat="1">
      <c r="B2016" s="94"/>
      <c r="C2016" s="94"/>
      <c r="D2016" s="94"/>
      <c r="E2016" s="94"/>
      <c r="F2016" s="94"/>
      <c r="G2016" s="94"/>
      <c r="H2016" s="94"/>
      <c r="I2016" s="94"/>
      <c r="J2016" s="94"/>
      <c r="K2016" s="94"/>
      <c r="L2016" s="97"/>
      <c r="M2016" s="278"/>
    </row>
    <row r="2017" spans="2:13" s="95" customFormat="1">
      <c r="B2017" s="94"/>
      <c r="C2017" s="94"/>
      <c r="D2017" s="94"/>
      <c r="E2017" s="94"/>
      <c r="F2017" s="94"/>
      <c r="G2017" s="94"/>
      <c r="H2017" s="94"/>
      <c r="I2017" s="94"/>
      <c r="J2017" s="94"/>
      <c r="K2017" s="94"/>
      <c r="L2017" s="97"/>
      <c r="M2017" s="278"/>
    </row>
    <row r="2018" spans="2:13" s="95" customFormat="1">
      <c r="B2018" s="94"/>
      <c r="C2018" s="94"/>
      <c r="D2018" s="94"/>
      <c r="E2018" s="94"/>
      <c r="F2018" s="94"/>
      <c r="G2018" s="94"/>
      <c r="H2018" s="94"/>
      <c r="I2018" s="94"/>
      <c r="J2018" s="94"/>
      <c r="K2018" s="94"/>
      <c r="L2018" s="97"/>
      <c r="M2018" s="278"/>
    </row>
    <row r="2019" spans="2:13" s="95" customFormat="1">
      <c r="B2019" s="94"/>
      <c r="C2019" s="94"/>
      <c r="D2019" s="94"/>
      <c r="E2019" s="94"/>
      <c r="F2019" s="94"/>
      <c r="G2019" s="94"/>
      <c r="H2019" s="94"/>
      <c r="I2019" s="94"/>
      <c r="J2019" s="94"/>
      <c r="K2019" s="94"/>
      <c r="L2019" s="97"/>
      <c r="M2019" s="278"/>
    </row>
    <row r="2020" spans="2:13" s="95" customFormat="1">
      <c r="B2020" s="94"/>
      <c r="C2020" s="94"/>
      <c r="D2020" s="94"/>
      <c r="E2020" s="94"/>
      <c r="F2020" s="94"/>
      <c r="G2020" s="94"/>
      <c r="H2020" s="94"/>
      <c r="I2020" s="94"/>
      <c r="J2020" s="94"/>
      <c r="K2020" s="94"/>
      <c r="L2020" s="97"/>
      <c r="M2020" s="278"/>
    </row>
    <row r="2021" spans="2:13" s="95" customFormat="1">
      <c r="B2021" s="94"/>
      <c r="C2021" s="94"/>
      <c r="D2021" s="94"/>
      <c r="E2021" s="94"/>
      <c r="F2021" s="94"/>
      <c r="G2021" s="94"/>
      <c r="H2021" s="94"/>
      <c r="I2021" s="94"/>
      <c r="J2021" s="94"/>
      <c r="K2021" s="94"/>
      <c r="L2021" s="97"/>
      <c r="M2021" s="278"/>
    </row>
    <row r="2022" spans="2:13" s="95" customFormat="1">
      <c r="B2022" s="94"/>
      <c r="C2022" s="94"/>
      <c r="D2022" s="94"/>
      <c r="E2022" s="94"/>
      <c r="F2022" s="94"/>
      <c r="G2022" s="94"/>
      <c r="H2022" s="94"/>
      <c r="I2022" s="94"/>
      <c r="J2022" s="94"/>
      <c r="K2022" s="94"/>
      <c r="L2022" s="97"/>
      <c r="M2022" s="278"/>
    </row>
    <row r="2023" spans="2:13" s="95" customFormat="1">
      <c r="B2023" s="94"/>
      <c r="C2023" s="94"/>
      <c r="D2023" s="94"/>
      <c r="E2023" s="94"/>
      <c r="F2023" s="94"/>
      <c r="G2023" s="94"/>
      <c r="H2023" s="94"/>
      <c r="I2023" s="94"/>
      <c r="J2023" s="94"/>
      <c r="K2023" s="94"/>
      <c r="L2023" s="97"/>
      <c r="M2023" s="278"/>
    </row>
    <row r="2024" spans="2:13" s="95" customFormat="1">
      <c r="B2024" s="94"/>
      <c r="C2024" s="94"/>
      <c r="D2024" s="94"/>
      <c r="E2024" s="94"/>
      <c r="F2024" s="94"/>
      <c r="G2024" s="94"/>
      <c r="H2024" s="94"/>
      <c r="I2024" s="94"/>
      <c r="J2024" s="94"/>
      <c r="K2024" s="94"/>
      <c r="L2024" s="97"/>
      <c r="M2024" s="278"/>
    </row>
    <row r="2025" spans="2:13" s="95" customFormat="1">
      <c r="B2025" s="94"/>
      <c r="C2025" s="94"/>
      <c r="D2025" s="94"/>
      <c r="E2025" s="94"/>
      <c r="F2025" s="94"/>
      <c r="G2025" s="94"/>
      <c r="H2025" s="94"/>
      <c r="I2025" s="94"/>
      <c r="J2025" s="94"/>
      <c r="K2025" s="94"/>
      <c r="L2025" s="97"/>
      <c r="M2025" s="278"/>
    </row>
    <row r="2026" spans="2:13" s="95" customFormat="1">
      <c r="B2026" s="94"/>
      <c r="C2026" s="94"/>
      <c r="D2026" s="94"/>
      <c r="E2026" s="94"/>
      <c r="F2026" s="94"/>
      <c r="G2026" s="94"/>
      <c r="H2026" s="94"/>
      <c r="I2026" s="94"/>
      <c r="J2026" s="94"/>
      <c r="K2026" s="94"/>
      <c r="L2026" s="97"/>
      <c r="M2026" s="278"/>
    </row>
    <row r="2027" spans="2:13" s="95" customFormat="1">
      <c r="B2027" s="94"/>
      <c r="C2027" s="94"/>
      <c r="D2027" s="94"/>
      <c r="E2027" s="94"/>
      <c r="F2027" s="94"/>
      <c r="G2027" s="94"/>
      <c r="H2027" s="94"/>
      <c r="I2027" s="94"/>
      <c r="J2027" s="94"/>
      <c r="K2027" s="94"/>
      <c r="L2027" s="97"/>
      <c r="M2027" s="278"/>
    </row>
    <row r="2028" spans="2:13" s="95" customFormat="1">
      <c r="B2028" s="94"/>
      <c r="C2028" s="94"/>
      <c r="D2028" s="94"/>
      <c r="E2028" s="94"/>
      <c r="F2028" s="94"/>
      <c r="G2028" s="94"/>
      <c r="H2028" s="94"/>
      <c r="I2028" s="94"/>
      <c r="J2028" s="94"/>
      <c r="K2028" s="94"/>
      <c r="L2028" s="97"/>
      <c r="M2028" s="278"/>
    </row>
    <row r="2029" spans="2:13" s="95" customFormat="1">
      <c r="B2029" s="94"/>
      <c r="C2029" s="94"/>
      <c r="D2029" s="94"/>
      <c r="E2029" s="94"/>
      <c r="F2029" s="94"/>
      <c r="G2029" s="94"/>
      <c r="H2029" s="94"/>
      <c r="I2029" s="94"/>
      <c r="J2029" s="94"/>
      <c r="K2029" s="94"/>
      <c r="L2029" s="97"/>
      <c r="M2029" s="278"/>
    </row>
    <row r="2030" spans="2:13" s="95" customFormat="1">
      <c r="B2030" s="94"/>
      <c r="C2030" s="94"/>
      <c r="D2030" s="94"/>
      <c r="E2030" s="94"/>
      <c r="F2030" s="94"/>
      <c r="G2030" s="94"/>
      <c r="H2030" s="94"/>
      <c r="I2030" s="94"/>
      <c r="J2030" s="94"/>
      <c r="K2030" s="94"/>
      <c r="L2030" s="97"/>
      <c r="M2030" s="278"/>
    </row>
    <row r="2031" spans="2:13" s="95" customFormat="1">
      <c r="B2031" s="94"/>
      <c r="C2031" s="94"/>
      <c r="D2031" s="94"/>
      <c r="E2031" s="94"/>
      <c r="F2031" s="94"/>
      <c r="G2031" s="94"/>
      <c r="H2031" s="94"/>
      <c r="I2031" s="94"/>
      <c r="J2031" s="94"/>
      <c r="K2031" s="94"/>
      <c r="L2031" s="97"/>
      <c r="M2031" s="278"/>
    </row>
    <row r="2032" spans="2:13" s="95" customFormat="1">
      <c r="B2032" s="94"/>
      <c r="C2032" s="94"/>
      <c r="D2032" s="94"/>
      <c r="E2032" s="94"/>
      <c r="F2032" s="94"/>
      <c r="G2032" s="94"/>
      <c r="H2032" s="94"/>
      <c r="I2032" s="94"/>
      <c r="J2032" s="94"/>
      <c r="K2032" s="94"/>
      <c r="L2032" s="97"/>
      <c r="M2032" s="278"/>
    </row>
    <row r="2033" spans="2:13" s="95" customFormat="1">
      <c r="B2033" s="94"/>
      <c r="C2033" s="94"/>
      <c r="D2033" s="94"/>
      <c r="E2033" s="94"/>
      <c r="F2033" s="94"/>
      <c r="G2033" s="94"/>
      <c r="H2033" s="94"/>
      <c r="I2033" s="94"/>
      <c r="J2033" s="94"/>
      <c r="K2033" s="94"/>
      <c r="L2033" s="97"/>
      <c r="M2033" s="278"/>
    </row>
    <row r="2034" spans="2:13" s="95" customFormat="1">
      <c r="B2034" s="94"/>
      <c r="C2034" s="94"/>
      <c r="D2034" s="94"/>
      <c r="E2034" s="94"/>
      <c r="F2034" s="94"/>
      <c r="G2034" s="94"/>
      <c r="H2034" s="94"/>
      <c r="I2034" s="94"/>
      <c r="J2034" s="94"/>
      <c r="K2034" s="94"/>
      <c r="L2034" s="97"/>
      <c r="M2034" s="278"/>
    </row>
    <row r="2035" spans="2:13" s="95" customFormat="1">
      <c r="B2035" s="94"/>
      <c r="C2035" s="94"/>
      <c r="D2035" s="94"/>
      <c r="E2035" s="94"/>
      <c r="F2035" s="94"/>
      <c r="G2035" s="94"/>
      <c r="H2035" s="94"/>
      <c r="I2035" s="94"/>
      <c r="J2035" s="94"/>
      <c r="K2035" s="94"/>
      <c r="L2035" s="97"/>
      <c r="M2035" s="278"/>
    </row>
    <row r="2036" spans="2:13" s="95" customFormat="1">
      <c r="B2036" s="94"/>
      <c r="C2036" s="94"/>
      <c r="D2036" s="94"/>
      <c r="E2036" s="94"/>
      <c r="F2036" s="94"/>
      <c r="G2036" s="94"/>
      <c r="H2036" s="94"/>
      <c r="I2036" s="94"/>
      <c r="J2036" s="94"/>
      <c r="K2036" s="94"/>
      <c r="L2036" s="97"/>
      <c r="M2036" s="278"/>
    </row>
    <row r="2037" spans="2:13" s="95" customFormat="1">
      <c r="B2037" s="94"/>
      <c r="C2037" s="94"/>
      <c r="D2037" s="94"/>
      <c r="E2037" s="94"/>
      <c r="F2037" s="94"/>
      <c r="G2037" s="94"/>
      <c r="H2037" s="94"/>
      <c r="I2037" s="94"/>
      <c r="J2037" s="94"/>
      <c r="K2037" s="94"/>
      <c r="L2037" s="97"/>
      <c r="M2037" s="278"/>
    </row>
    <row r="2038" spans="2:13" s="95" customFormat="1">
      <c r="B2038" s="94"/>
      <c r="C2038" s="94"/>
      <c r="D2038" s="94"/>
      <c r="E2038" s="94"/>
      <c r="F2038" s="94"/>
      <c r="G2038" s="94"/>
      <c r="H2038" s="94"/>
      <c r="I2038" s="94"/>
      <c r="J2038" s="94"/>
      <c r="K2038" s="94"/>
      <c r="L2038" s="97"/>
      <c r="M2038" s="278"/>
    </row>
    <row r="2039" spans="2:13" s="95" customFormat="1">
      <c r="B2039" s="94"/>
      <c r="C2039" s="94"/>
      <c r="D2039" s="94"/>
      <c r="E2039" s="94"/>
      <c r="F2039" s="94"/>
      <c r="G2039" s="94"/>
      <c r="H2039" s="94"/>
      <c r="I2039" s="94"/>
      <c r="J2039" s="94"/>
      <c r="K2039" s="94"/>
      <c r="L2039" s="97"/>
      <c r="M2039" s="278"/>
    </row>
    <row r="2040" spans="2:13" s="95" customFormat="1">
      <c r="B2040" s="94"/>
      <c r="C2040" s="94"/>
      <c r="D2040" s="94"/>
      <c r="E2040" s="94"/>
      <c r="F2040" s="94"/>
      <c r="G2040" s="94"/>
      <c r="H2040" s="94"/>
      <c r="I2040" s="94"/>
      <c r="J2040" s="94"/>
      <c r="K2040" s="94"/>
      <c r="L2040" s="97"/>
      <c r="M2040" s="278"/>
    </row>
    <row r="2041" spans="2:13" s="95" customFormat="1">
      <c r="B2041" s="94"/>
      <c r="C2041" s="94"/>
      <c r="D2041" s="94"/>
      <c r="E2041" s="94"/>
      <c r="F2041" s="94"/>
      <c r="G2041" s="94"/>
      <c r="H2041" s="94"/>
      <c r="I2041" s="94"/>
      <c r="J2041" s="94"/>
      <c r="K2041" s="94"/>
      <c r="L2041" s="97"/>
      <c r="M2041" s="278"/>
    </row>
    <row r="2042" spans="2:13" s="95" customFormat="1">
      <c r="B2042" s="94"/>
      <c r="C2042" s="94"/>
      <c r="D2042" s="94"/>
      <c r="E2042" s="94"/>
      <c r="F2042" s="94"/>
      <c r="G2042" s="94"/>
      <c r="H2042" s="94"/>
      <c r="I2042" s="94"/>
      <c r="J2042" s="94"/>
      <c r="K2042" s="94"/>
      <c r="L2042" s="97"/>
      <c r="M2042" s="278"/>
    </row>
    <row r="2043" spans="2:13" s="95" customFormat="1">
      <c r="B2043" s="94"/>
      <c r="C2043" s="94"/>
      <c r="D2043" s="94"/>
      <c r="E2043" s="94"/>
      <c r="F2043" s="94"/>
      <c r="G2043" s="94"/>
      <c r="H2043" s="94"/>
      <c r="I2043" s="94"/>
      <c r="J2043" s="94"/>
      <c r="K2043" s="94"/>
      <c r="L2043" s="97"/>
      <c r="M2043" s="278"/>
    </row>
    <row r="2044" spans="2:13" s="95" customFormat="1">
      <c r="B2044" s="94"/>
      <c r="C2044" s="94"/>
      <c r="D2044" s="94"/>
      <c r="E2044" s="94"/>
      <c r="F2044" s="94"/>
      <c r="G2044" s="94"/>
      <c r="H2044" s="94"/>
      <c r="I2044" s="94"/>
      <c r="J2044" s="94"/>
      <c r="K2044" s="94"/>
      <c r="L2044" s="97"/>
      <c r="M2044" s="278"/>
    </row>
    <row r="2045" spans="2:13" s="95" customFormat="1">
      <c r="B2045" s="94"/>
      <c r="C2045" s="94"/>
      <c r="D2045" s="94"/>
      <c r="E2045" s="94"/>
      <c r="F2045" s="94"/>
      <c r="G2045" s="94"/>
      <c r="H2045" s="94"/>
      <c r="I2045" s="94"/>
      <c r="J2045" s="94"/>
      <c r="K2045" s="94"/>
      <c r="L2045" s="97"/>
      <c r="M2045" s="278"/>
    </row>
    <row r="2046" spans="2:13" s="95" customFormat="1">
      <c r="B2046" s="94"/>
      <c r="C2046" s="94"/>
      <c r="D2046" s="94"/>
      <c r="E2046" s="94"/>
      <c r="F2046" s="94"/>
      <c r="G2046" s="94"/>
      <c r="H2046" s="94"/>
      <c r="I2046" s="94"/>
      <c r="J2046" s="94"/>
      <c r="K2046" s="94"/>
      <c r="L2046" s="97"/>
      <c r="M2046" s="278"/>
    </row>
    <row r="2047" spans="2:13" s="95" customFormat="1">
      <c r="B2047" s="94"/>
      <c r="C2047" s="94"/>
      <c r="D2047" s="94"/>
      <c r="E2047" s="94"/>
      <c r="F2047" s="94"/>
      <c r="G2047" s="94"/>
      <c r="H2047" s="94"/>
      <c r="I2047" s="94"/>
      <c r="J2047" s="94"/>
      <c r="K2047" s="94"/>
      <c r="L2047" s="97"/>
      <c r="M2047" s="278"/>
    </row>
    <row r="2048" spans="2:13" s="95" customFormat="1">
      <c r="B2048" s="94"/>
      <c r="C2048" s="94"/>
      <c r="D2048" s="94"/>
      <c r="E2048" s="94"/>
      <c r="F2048" s="94"/>
      <c r="G2048" s="94"/>
      <c r="H2048" s="94"/>
      <c r="I2048" s="94"/>
      <c r="J2048" s="94"/>
      <c r="K2048" s="94"/>
      <c r="L2048" s="97"/>
      <c r="M2048" s="278"/>
    </row>
    <row r="2049" spans="2:13" s="95" customFormat="1">
      <c r="B2049" s="94"/>
      <c r="C2049" s="94"/>
      <c r="D2049" s="94"/>
      <c r="E2049" s="94"/>
      <c r="F2049" s="94"/>
      <c r="G2049" s="94"/>
      <c r="H2049" s="94"/>
      <c r="I2049" s="94"/>
      <c r="J2049" s="94"/>
      <c r="K2049" s="94"/>
      <c r="L2049" s="97"/>
      <c r="M2049" s="278"/>
    </row>
    <row r="2050" spans="2:13" s="95" customFormat="1">
      <c r="B2050" s="94"/>
      <c r="C2050" s="94"/>
      <c r="D2050" s="94"/>
      <c r="E2050" s="94"/>
      <c r="F2050" s="94"/>
      <c r="G2050" s="94"/>
      <c r="H2050" s="94"/>
      <c r="I2050" s="94"/>
      <c r="J2050" s="94"/>
      <c r="K2050" s="94"/>
      <c r="L2050" s="97"/>
      <c r="M2050" s="278"/>
    </row>
    <row r="2051" spans="2:13" s="95" customFormat="1">
      <c r="B2051" s="94"/>
      <c r="C2051" s="94"/>
      <c r="D2051" s="94"/>
      <c r="E2051" s="94"/>
      <c r="F2051" s="94"/>
      <c r="G2051" s="94"/>
      <c r="H2051" s="94"/>
      <c r="I2051" s="94"/>
      <c r="J2051" s="94"/>
      <c r="K2051" s="94"/>
      <c r="L2051" s="97"/>
      <c r="M2051" s="278"/>
    </row>
    <row r="2052" spans="2:13" s="95" customFormat="1">
      <c r="B2052" s="94"/>
      <c r="C2052" s="94"/>
      <c r="D2052" s="94"/>
      <c r="E2052" s="94"/>
      <c r="F2052" s="94"/>
      <c r="G2052" s="94"/>
      <c r="H2052" s="94"/>
      <c r="I2052" s="94"/>
      <c r="J2052" s="94"/>
      <c r="K2052" s="94"/>
      <c r="L2052" s="97"/>
      <c r="M2052" s="278"/>
    </row>
    <row r="2053" spans="2:13" s="95" customFormat="1">
      <c r="B2053" s="94"/>
      <c r="C2053" s="94"/>
      <c r="D2053" s="94"/>
      <c r="E2053" s="94"/>
      <c r="F2053" s="94"/>
      <c r="G2053" s="94"/>
      <c r="H2053" s="94"/>
      <c r="I2053" s="94"/>
      <c r="J2053" s="94"/>
      <c r="K2053" s="94"/>
      <c r="L2053" s="97"/>
      <c r="M2053" s="278"/>
    </row>
    <row r="2054" spans="2:13" s="95" customFormat="1">
      <c r="B2054" s="94"/>
      <c r="C2054" s="94"/>
      <c r="D2054" s="94"/>
      <c r="E2054" s="94"/>
      <c r="F2054" s="94"/>
      <c r="G2054" s="94"/>
      <c r="H2054" s="94"/>
      <c r="I2054" s="94"/>
      <c r="J2054" s="94"/>
      <c r="K2054" s="94"/>
      <c r="L2054" s="97"/>
      <c r="M2054" s="278"/>
    </row>
    <row r="2055" spans="2:13" s="95" customFormat="1">
      <c r="B2055" s="94"/>
      <c r="C2055" s="94"/>
      <c r="D2055" s="94"/>
      <c r="E2055" s="94"/>
      <c r="F2055" s="94"/>
      <c r="G2055" s="94"/>
      <c r="H2055" s="94"/>
      <c r="I2055" s="94"/>
      <c r="J2055" s="94"/>
      <c r="K2055" s="94"/>
      <c r="L2055" s="97"/>
      <c r="M2055" s="278"/>
    </row>
    <row r="2056" spans="2:13" s="95" customFormat="1">
      <c r="B2056" s="94"/>
      <c r="C2056" s="94"/>
      <c r="D2056" s="94"/>
      <c r="E2056" s="94"/>
      <c r="F2056" s="94"/>
      <c r="G2056" s="94"/>
      <c r="H2056" s="94"/>
      <c r="I2056" s="94"/>
      <c r="J2056" s="94"/>
      <c r="K2056" s="94"/>
      <c r="L2056" s="97"/>
      <c r="M2056" s="278"/>
    </row>
    <row r="2057" spans="2:13" s="95" customFormat="1">
      <c r="B2057" s="94"/>
      <c r="C2057" s="94"/>
      <c r="D2057" s="94"/>
      <c r="E2057" s="94"/>
      <c r="F2057" s="94"/>
      <c r="G2057" s="94"/>
      <c r="H2057" s="94"/>
      <c r="I2057" s="94"/>
      <c r="J2057" s="94"/>
      <c r="K2057" s="94"/>
      <c r="L2057" s="97"/>
      <c r="M2057" s="278"/>
    </row>
  </sheetData>
  <mergeCells count="138">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57:D57"/>
    <mergeCell ref="C58:D58"/>
    <mergeCell ref="C59:D59"/>
    <mergeCell ref="C60:D60"/>
    <mergeCell ref="C61:D61"/>
    <mergeCell ref="C52:D52"/>
    <mergeCell ref="C53:D53"/>
    <mergeCell ref="C54:D54"/>
    <mergeCell ref="C55:D55"/>
    <mergeCell ref="C56:D56"/>
    <mergeCell ref="C47:D47"/>
    <mergeCell ref="C48:D48"/>
    <mergeCell ref="C49:D49"/>
    <mergeCell ref="C50:D50"/>
    <mergeCell ref="C51:D51"/>
    <mergeCell ref="C42:D42"/>
    <mergeCell ref="C43:D43"/>
    <mergeCell ref="C44:D44"/>
    <mergeCell ref="C45:D45"/>
    <mergeCell ref="C46:D46"/>
    <mergeCell ref="C37:D37"/>
    <mergeCell ref="C38:D38"/>
    <mergeCell ref="C39:D39"/>
    <mergeCell ref="C40:D40"/>
    <mergeCell ref="C41:D41"/>
    <mergeCell ref="C32:D32"/>
    <mergeCell ref="C33:D33"/>
    <mergeCell ref="C34:D34"/>
    <mergeCell ref="C35:D35"/>
    <mergeCell ref="C36:D36"/>
    <mergeCell ref="C27:D27"/>
    <mergeCell ref="C28:D28"/>
    <mergeCell ref="C29:D29"/>
    <mergeCell ref="C30:D30"/>
    <mergeCell ref="C31:D31"/>
    <mergeCell ref="P6:Q6"/>
    <mergeCell ref="P7:Q7"/>
    <mergeCell ref="C8:D8"/>
    <mergeCell ref="P8:Q8"/>
    <mergeCell ref="C22:D22"/>
    <mergeCell ref="C23:D23"/>
    <mergeCell ref="C24:D24"/>
    <mergeCell ref="C25:D25"/>
    <mergeCell ref="C26:D26"/>
    <mergeCell ref="C10:D10"/>
    <mergeCell ref="C18:D18"/>
    <mergeCell ref="C19:D19"/>
    <mergeCell ref="C20:D20"/>
    <mergeCell ref="C21:D21"/>
    <mergeCell ref="A1:K1"/>
    <mergeCell ref="C16:D16"/>
    <mergeCell ref="P16:Q16"/>
    <mergeCell ref="C17:D17"/>
    <mergeCell ref="P17:Q17"/>
    <mergeCell ref="C13:D13"/>
    <mergeCell ref="P13:Q13"/>
    <mergeCell ref="C14:D14"/>
    <mergeCell ref="P14:Q14"/>
    <mergeCell ref="C15:D15"/>
    <mergeCell ref="P15:Q15"/>
    <mergeCell ref="P10:Q10"/>
    <mergeCell ref="C11:D11"/>
    <mergeCell ref="P11:Q11"/>
    <mergeCell ref="C12:D12"/>
    <mergeCell ref="P12:Q12"/>
    <mergeCell ref="C9:D9"/>
    <mergeCell ref="P9:Q9"/>
    <mergeCell ref="A2:K4"/>
    <mergeCell ref="A5:B5"/>
    <mergeCell ref="C5:K5"/>
    <mergeCell ref="A6:D7"/>
    <mergeCell ref="E6:J6"/>
    <mergeCell ref="K6:K7"/>
  </mergeCells>
  <conditionalFormatting sqref="C5:K5">
    <cfRule type="cellIs" dxfId="527" priority="616" operator="equal">
      <formula>"?"</formula>
    </cfRule>
  </conditionalFormatting>
  <conditionalFormatting sqref="I8">
    <cfRule type="cellIs" dxfId="526" priority="615" operator="equal">
      <formula>"?"</formula>
    </cfRule>
  </conditionalFormatting>
  <conditionalFormatting sqref="K8">
    <cfRule type="cellIs" dxfId="525" priority="614" operator="equal">
      <formula>"?"</formula>
    </cfRule>
  </conditionalFormatting>
  <conditionalFormatting sqref="F8">
    <cfRule type="cellIs" dxfId="524" priority="613" operator="equal">
      <formula>"?"</formula>
    </cfRule>
  </conditionalFormatting>
  <conditionalFormatting sqref="C8">
    <cfRule type="cellIs" dxfId="523" priority="610" operator="greaterThan">
      <formula>0.7999</formula>
    </cfRule>
    <cfRule type="cellIs" dxfId="522" priority="611" operator="greaterThan">
      <formula>0.8</formula>
    </cfRule>
    <cfRule type="cellIs" dxfId="521" priority="612" operator="lessThan">
      <formula>0.8</formula>
    </cfRule>
  </conditionalFormatting>
  <conditionalFormatting sqref="C8">
    <cfRule type="cellIs" dxfId="520" priority="609" operator="equal">
      <formula>"""L"""</formula>
    </cfRule>
  </conditionalFormatting>
  <conditionalFormatting sqref="C8">
    <cfRule type="cellIs" dxfId="519" priority="607" operator="equal">
      <formula>"J"</formula>
    </cfRule>
    <cfRule type="cellIs" dxfId="518" priority="608" operator="equal">
      <formula>"L"</formula>
    </cfRule>
  </conditionalFormatting>
  <conditionalFormatting sqref="C8:D8">
    <cfRule type="cellIs" dxfId="517" priority="605" operator="equal">
      <formula>"C"</formula>
    </cfRule>
    <cfRule type="cellIs" dxfId="516" priority="606" operator="equal">
      <formula>"D"</formula>
    </cfRule>
  </conditionalFormatting>
  <conditionalFormatting sqref="G8">
    <cfRule type="cellIs" dxfId="515" priority="602" operator="equal">
      <formula>"?"</formula>
    </cfRule>
  </conditionalFormatting>
  <conditionalFormatting sqref="E8">
    <cfRule type="cellIs" dxfId="514" priority="601" operator="equal">
      <formula>"?"</formula>
    </cfRule>
  </conditionalFormatting>
  <conditionalFormatting sqref="B8 B127:B142">
    <cfRule type="expression" dxfId="513" priority="17">
      <formula>AND(ISNUMBER(VALUE(LEFT(B8,SEARCH(".",B8)-1))),NOT(ISNUMBER(VALUE(MID(B8,SEARCH(".",B8)+1,1)))))</formula>
    </cfRule>
  </conditionalFormatting>
  <conditionalFormatting sqref="B8">
    <cfRule type="cellIs" dxfId="512" priority="16" operator="equal">
      <formula>0</formula>
    </cfRule>
  </conditionalFormatting>
  <conditionalFormatting sqref="I9:I126">
    <cfRule type="cellIs" dxfId="511" priority="15" operator="equal">
      <formula>"?"</formula>
    </cfRule>
  </conditionalFormatting>
  <conditionalFormatting sqref="K9:K126">
    <cfRule type="cellIs" dxfId="510" priority="14" operator="equal">
      <formula>"?"</formula>
    </cfRule>
  </conditionalFormatting>
  <conditionalFormatting sqref="F9:F126">
    <cfRule type="cellIs" dxfId="509" priority="13" operator="equal">
      <formula>"?"</formula>
    </cfRule>
  </conditionalFormatting>
  <conditionalFormatting sqref="C9:C126">
    <cfRule type="cellIs" dxfId="508" priority="10" operator="greaterThan">
      <formula>0.7999</formula>
    </cfRule>
    <cfRule type="cellIs" dxfId="507" priority="11" operator="greaterThan">
      <formula>0.8</formula>
    </cfRule>
    <cfRule type="cellIs" dxfId="506" priority="12" operator="lessThan">
      <formula>0.8</formula>
    </cfRule>
  </conditionalFormatting>
  <conditionalFormatting sqref="C9:C126">
    <cfRule type="cellIs" dxfId="505" priority="9" operator="equal">
      <formula>"""L"""</formula>
    </cfRule>
  </conditionalFormatting>
  <conditionalFormatting sqref="C9:C126">
    <cfRule type="cellIs" dxfId="504" priority="7" operator="equal">
      <formula>"J"</formula>
    </cfRule>
    <cfRule type="cellIs" dxfId="503" priority="8" operator="equal">
      <formula>"L"</formula>
    </cfRule>
  </conditionalFormatting>
  <conditionalFormatting sqref="C9:D126">
    <cfRule type="cellIs" dxfId="502" priority="5" operator="equal">
      <formula>"C"</formula>
    </cfRule>
    <cfRule type="cellIs" dxfId="501" priority="6" operator="equal">
      <formula>"D"</formula>
    </cfRule>
  </conditionalFormatting>
  <conditionalFormatting sqref="G9:G126">
    <cfRule type="cellIs" dxfId="500" priority="4" operator="equal">
      <formula>"?"</formula>
    </cfRule>
  </conditionalFormatting>
  <conditionalFormatting sqref="E9:E126">
    <cfRule type="cellIs" dxfId="499" priority="3" operator="equal">
      <formula>"?"</formula>
    </cfRule>
  </conditionalFormatting>
  <conditionalFormatting sqref="B9:B126">
    <cfRule type="expression" dxfId="498" priority="2">
      <formula>AND(ISNUMBER(VALUE(LEFT(B9,SEARCH(".",B9)-1))),NOT(ISNUMBER(VALUE(MID(B9,SEARCH(".",B9)+1,1)))))</formula>
    </cfRule>
  </conditionalFormatting>
  <conditionalFormatting sqref="B9:B126">
    <cfRule type="cellIs" dxfId="497" priority="1" operator="equal">
      <formula>0</formula>
    </cfRule>
  </conditionalFormatting>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theme="9" tint="-0.249977111117893"/>
  </sheetPr>
  <dimension ref="A1:AA56"/>
  <sheetViews>
    <sheetView showGridLines="0" zoomScaleNormal="100" workbookViewId="0">
      <selection activeCell="D3" sqref="D3:I3"/>
    </sheetView>
  </sheetViews>
  <sheetFormatPr defaultRowHeight="14.4"/>
  <cols>
    <col min="1" max="1" width="1.33203125" style="85" customWidth="1"/>
    <col min="2" max="2" width="24.88671875" style="85" customWidth="1"/>
    <col min="3" max="3" width="6.21875" style="85" customWidth="1"/>
    <col min="4" max="4" width="25.88671875" style="85" customWidth="1"/>
    <col min="5" max="5" width="7.77734375" style="85" customWidth="1"/>
    <col min="6" max="6" width="9.5546875" style="85" bestFit="1" customWidth="1"/>
    <col min="7" max="7" width="7.21875" style="85" customWidth="1"/>
    <col min="8" max="8" width="21.77734375" style="85" customWidth="1"/>
    <col min="9" max="9" width="29.109375" style="85" customWidth="1"/>
    <col min="10" max="16384" width="8.88671875" style="85"/>
  </cols>
  <sheetData>
    <row r="1" spans="1:27" ht="2.4" customHeight="1" thickBot="1">
      <c r="A1" s="1548"/>
      <c r="B1" s="1548"/>
      <c r="C1" s="1548"/>
      <c r="D1" s="1548"/>
      <c r="E1" s="1548"/>
      <c r="F1" s="1548"/>
      <c r="G1" s="1548"/>
      <c r="H1" s="1548"/>
      <c r="I1" s="1548"/>
      <c r="J1" s="1548"/>
      <c r="K1" s="1548"/>
      <c r="L1" s="1548"/>
      <c r="M1" s="1548"/>
      <c r="N1" s="1548"/>
      <c r="O1" s="1548"/>
      <c r="P1" s="1548"/>
    </row>
    <row r="2" spans="1:27" ht="39" customHeight="1">
      <c r="A2" s="1997" t="str">
        <f>"Gestão de Mudanças do Projeto "&amp;'2. Portfolio'!B8&amp;""</f>
        <v>Gestão de Mudanças do Projeto ?</v>
      </c>
      <c r="B2" s="1998"/>
      <c r="C2" s="1998"/>
      <c r="D2" s="1998"/>
      <c r="E2" s="1998"/>
      <c r="F2" s="1998"/>
      <c r="G2" s="1998"/>
      <c r="H2" s="1998"/>
      <c r="I2" s="1999"/>
      <c r="J2" s="381"/>
      <c r="K2" s="381"/>
      <c r="L2" s="381"/>
      <c r="M2" s="381"/>
      <c r="N2" s="381"/>
      <c r="O2" s="381"/>
      <c r="P2" s="381"/>
      <c r="Q2" s="381"/>
      <c r="R2" s="381"/>
      <c r="S2" s="381"/>
      <c r="T2" s="381"/>
      <c r="U2" s="381"/>
      <c r="V2" s="381"/>
      <c r="W2" s="381"/>
      <c r="X2" s="381"/>
      <c r="Y2" s="381"/>
      <c r="Z2" s="381"/>
      <c r="AA2" s="381"/>
    </row>
    <row r="3" spans="1:27" ht="65.400000000000006" customHeight="1" thickBot="1">
      <c r="A3" s="2000" t="s">
        <v>784</v>
      </c>
      <c r="B3" s="2001"/>
      <c r="C3" s="2001"/>
      <c r="D3" s="2002" t="s">
        <v>514</v>
      </c>
      <c r="E3" s="2002"/>
      <c r="F3" s="2002"/>
      <c r="G3" s="2002"/>
      <c r="H3" s="2002"/>
      <c r="I3" s="2003"/>
    </row>
    <row r="4" spans="1:27" ht="3" customHeight="1">
      <c r="E4" s="655"/>
      <c r="F4" s="655"/>
      <c r="G4" s="655"/>
      <c r="H4" s="655"/>
      <c r="I4" s="655"/>
    </row>
    <row r="5" spans="1:27" ht="3" customHeight="1" thickBot="1"/>
    <row r="6" spans="1:27" ht="37.200000000000003" customHeight="1" thickBot="1">
      <c r="B6" s="1983" t="s">
        <v>360</v>
      </c>
      <c r="C6" s="1984"/>
      <c r="D6" s="1984"/>
      <c r="E6" s="1984"/>
      <c r="F6" s="1984"/>
      <c r="G6" s="1984"/>
      <c r="H6" s="1984"/>
      <c r="I6" s="1985"/>
    </row>
    <row r="7" spans="1:27" ht="27" customHeight="1" thickBot="1">
      <c r="B7" s="253" t="s">
        <v>361</v>
      </c>
      <c r="C7" s="1986" t="str">
        <f>'2. Portfolio'!B8</f>
        <v>?</v>
      </c>
      <c r="D7" s="1986"/>
      <c r="E7" s="1986"/>
      <c r="F7" s="1986"/>
      <c r="G7" s="1986"/>
      <c r="H7" s="1986"/>
      <c r="I7" s="1987"/>
    </row>
    <row r="8" spans="1:27" ht="25.05" customHeight="1">
      <c r="B8" s="1988" t="s">
        <v>362</v>
      </c>
      <c r="C8" s="1989"/>
      <c r="D8" s="1989"/>
      <c r="E8" s="1989"/>
      <c r="F8" s="1989"/>
      <c r="G8" s="1989"/>
      <c r="H8" s="1989"/>
      <c r="I8" s="1990"/>
    </row>
    <row r="9" spans="1:27" ht="23.4" customHeight="1" thickBot="1">
      <c r="B9" s="1991" t="s">
        <v>363</v>
      </c>
      <c r="C9" s="1992"/>
      <c r="D9" s="1992"/>
      <c r="E9" s="1992"/>
      <c r="F9" s="1992"/>
      <c r="G9" s="1992"/>
      <c r="H9" s="1992"/>
      <c r="I9" s="1993"/>
    </row>
    <row r="10" spans="1:27" ht="15.6">
      <c r="B10" s="1994" t="s">
        <v>364</v>
      </c>
      <c r="C10" s="1995"/>
      <c r="D10" s="1995"/>
      <c r="E10" s="1995"/>
      <c r="F10" s="1995"/>
      <c r="G10" s="1995"/>
      <c r="H10" s="1995"/>
      <c r="I10" s="1996"/>
    </row>
    <row r="11" spans="1:27">
      <c r="B11" s="254" t="s">
        <v>365</v>
      </c>
      <c r="C11" s="255" t="s">
        <v>366</v>
      </c>
      <c r="D11" s="256"/>
      <c r="E11" s="1982" t="s">
        <v>351</v>
      </c>
      <c r="F11" s="1982"/>
      <c r="G11" s="256" t="s">
        <v>366</v>
      </c>
      <c r="H11" s="256"/>
      <c r="I11" s="257"/>
    </row>
    <row r="12" spans="1:27">
      <c r="B12" s="254" t="s">
        <v>367</v>
      </c>
      <c r="C12" s="255" t="s">
        <v>366</v>
      </c>
      <c r="D12" s="256"/>
      <c r="E12" s="1982" t="s">
        <v>368</v>
      </c>
      <c r="F12" s="1982"/>
      <c r="G12" s="256" t="s">
        <v>366</v>
      </c>
      <c r="H12" s="256"/>
      <c r="I12" s="257"/>
    </row>
    <row r="13" spans="1:27" ht="15" thickBot="1">
      <c r="B13" s="254" t="s">
        <v>124</v>
      </c>
      <c r="C13" s="255" t="s">
        <v>366</v>
      </c>
      <c r="D13" s="256" t="s">
        <v>83</v>
      </c>
      <c r="E13" s="1982"/>
      <c r="F13" s="1982"/>
      <c r="G13" s="2006"/>
      <c r="H13" s="2006"/>
      <c r="I13" s="257"/>
    </row>
    <row r="14" spans="1:27" ht="18" thickBot="1">
      <c r="B14" s="2007" t="s">
        <v>369</v>
      </c>
      <c r="C14" s="2008"/>
      <c r="D14" s="2008"/>
      <c r="E14" s="2008"/>
      <c r="F14" s="2008"/>
      <c r="G14" s="2008"/>
      <c r="H14" s="2008"/>
      <c r="I14" s="2009"/>
    </row>
    <row r="15" spans="1:27" ht="27" customHeight="1" thickBot="1">
      <c r="B15" s="258" t="s">
        <v>370</v>
      </c>
      <c r="C15" s="259" t="s">
        <v>366</v>
      </c>
      <c r="D15" s="260" t="s">
        <v>371</v>
      </c>
      <c r="E15" s="259" t="s">
        <v>366</v>
      </c>
      <c r="F15" s="2010" t="s">
        <v>372</v>
      </c>
      <c r="G15" s="2010"/>
      <c r="H15" s="2011" t="s">
        <v>83</v>
      </c>
      <c r="I15" s="2012"/>
    </row>
    <row r="16" spans="1:27" ht="15.6">
      <c r="B16" s="2013" t="s">
        <v>373</v>
      </c>
      <c r="C16" s="2014"/>
      <c r="D16" s="2014"/>
      <c r="E16" s="2014"/>
      <c r="F16" s="2014"/>
      <c r="G16" s="2014"/>
      <c r="H16" s="2014"/>
      <c r="I16" s="2015"/>
    </row>
    <row r="17" spans="2:9" ht="30" customHeight="1">
      <c r="B17" s="254" t="s">
        <v>374</v>
      </c>
      <c r="C17" s="2016" t="s">
        <v>83</v>
      </c>
      <c r="D17" s="2016"/>
      <c r="E17" s="2016"/>
      <c r="F17" s="2016"/>
      <c r="G17" s="2016"/>
      <c r="H17" s="2016"/>
      <c r="I17" s="2017"/>
    </row>
    <row r="18" spans="2:9">
      <c r="B18" s="2018" t="s">
        <v>375</v>
      </c>
      <c r="C18" s="2020" t="s">
        <v>83</v>
      </c>
      <c r="D18" s="2020"/>
      <c r="E18" s="2020"/>
      <c r="F18" s="2020"/>
      <c r="G18" s="2020"/>
      <c r="H18" s="2020"/>
      <c r="I18" s="2021"/>
    </row>
    <row r="19" spans="2:9" ht="15" thickBot="1">
      <c r="B19" s="2019"/>
      <c r="C19" s="2022"/>
      <c r="D19" s="2022"/>
      <c r="E19" s="2022"/>
      <c r="F19" s="2022"/>
      <c r="G19" s="2022"/>
      <c r="H19" s="2022"/>
      <c r="I19" s="2023"/>
    </row>
    <row r="20" spans="2:9" ht="15.6">
      <c r="B20" s="2013" t="s">
        <v>376</v>
      </c>
      <c r="C20" s="2014"/>
      <c r="D20" s="2014"/>
      <c r="E20" s="2014"/>
      <c r="F20" s="2014"/>
      <c r="G20" s="2014"/>
      <c r="H20" s="2014"/>
      <c r="I20" s="2015"/>
    </row>
    <row r="21" spans="2:9" ht="21.6" customHeight="1">
      <c r="B21" s="254" t="s">
        <v>377</v>
      </c>
      <c r="C21" s="2004" t="s">
        <v>83</v>
      </c>
      <c r="D21" s="2004"/>
      <c r="E21" s="2004"/>
      <c r="F21" s="2004"/>
      <c r="G21" s="2004"/>
      <c r="H21" s="2004"/>
      <c r="I21" s="2005"/>
    </row>
    <row r="22" spans="2:9" ht="22.2" customHeight="1" thickBot="1">
      <c r="B22" s="261" t="s">
        <v>378</v>
      </c>
      <c r="C22" s="2030" t="s">
        <v>83</v>
      </c>
      <c r="D22" s="2030"/>
      <c r="E22" s="2030"/>
      <c r="F22" s="2030"/>
      <c r="G22" s="2030"/>
      <c r="H22" s="2030"/>
      <c r="I22" s="2031"/>
    </row>
    <row r="23" spans="2:9" ht="5.4" customHeight="1" thickBot="1">
      <c r="B23" s="203"/>
      <c r="C23" s="88"/>
      <c r="D23" s="88"/>
      <c r="E23" s="88"/>
      <c r="F23" s="88"/>
      <c r="G23" s="88"/>
      <c r="H23" s="88"/>
      <c r="I23" s="89"/>
    </row>
    <row r="24" spans="2:9" ht="25.05" customHeight="1" thickBot="1">
      <c r="B24" s="1988" t="s">
        <v>379</v>
      </c>
      <c r="C24" s="1989"/>
      <c r="D24" s="1989"/>
      <c r="E24" s="1989"/>
      <c r="F24" s="1989"/>
      <c r="G24" s="1989"/>
      <c r="H24" s="1989"/>
      <c r="I24" s="1990"/>
    </row>
    <row r="25" spans="2:9" ht="19.95" customHeight="1">
      <c r="B25" s="2032" t="s">
        <v>380</v>
      </c>
      <c r="C25" s="2033"/>
      <c r="D25" s="2033"/>
      <c r="E25" s="2038" t="s">
        <v>83</v>
      </c>
      <c r="F25" s="2038"/>
      <c r="G25" s="2038"/>
      <c r="H25" s="2038"/>
      <c r="I25" s="2039"/>
    </row>
    <row r="26" spans="2:9" ht="19.95" customHeight="1">
      <c r="B26" s="2034"/>
      <c r="C26" s="2035"/>
      <c r="D26" s="2035"/>
      <c r="E26" s="2040"/>
      <c r="F26" s="2040"/>
      <c r="G26" s="2040"/>
      <c r="H26" s="2040"/>
      <c r="I26" s="2041"/>
    </row>
    <row r="27" spans="2:9" ht="19.95" customHeight="1" thickBot="1">
      <c r="B27" s="2036"/>
      <c r="C27" s="2037"/>
      <c r="D27" s="2037"/>
      <c r="E27" s="2042"/>
      <c r="F27" s="2042"/>
      <c r="G27" s="2042"/>
      <c r="H27" s="2042"/>
      <c r="I27" s="2043"/>
    </row>
    <row r="28" spans="2:9" ht="19.95" customHeight="1">
      <c r="B28" s="2032" t="s">
        <v>381</v>
      </c>
      <c r="C28" s="2033"/>
      <c r="D28" s="2033"/>
      <c r="E28" s="2038" t="s">
        <v>83</v>
      </c>
      <c r="F28" s="2038"/>
      <c r="G28" s="2038"/>
      <c r="H28" s="2038"/>
      <c r="I28" s="2039"/>
    </row>
    <row r="29" spans="2:9" ht="19.95" customHeight="1">
      <c r="B29" s="2034"/>
      <c r="C29" s="2035"/>
      <c r="D29" s="2035"/>
      <c r="E29" s="2040"/>
      <c r="F29" s="2040"/>
      <c r="G29" s="2040"/>
      <c r="H29" s="2040"/>
      <c r="I29" s="2041"/>
    </row>
    <row r="30" spans="2:9" ht="19.95" customHeight="1" thickBot="1">
      <c r="B30" s="2036"/>
      <c r="C30" s="2037"/>
      <c r="D30" s="2037"/>
      <c r="E30" s="2042"/>
      <c r="F30" s="2042"/>
      <c r="G30" s="2042"/>
      <c r="H30" s="2042"/>
      <c r="I30" s="2043"/>
    </row>
    <row r="31" spans="2:9" ht="19.95" customHeight="1">
      <c r="B31" s="2032" t="s">
        <v>382</v>
      </c>
      <c r="C31" s="2033"/>
      <c r="D31" s="2033"/>
      <c r="E31" s="2038" t="s">
        <v>83</v>
      </c>
      <c r="F31" s="2038"/>
      <c r="G31" s="2038"/>
      <c r="H31" s="2038"/>
      <c r="I31" s="2039"/>
    </row>
    <row r="32" spans="2:9" ht="19.95" customHeight="1">
      <c r="B32" s="2034"/>
      <c r="C32" s="2035"/>
      <c r="D32" s="2035"/>
      <c r="E32" s="2040"/>
      <c r="F32" s="2040"/>
      <c r="G32" s="2040"/>
      <c r="H32" s="2040"/>
      <c r="I32" s="2041"/>
    </row>
    <row r="33" spans="2:9" ht="19.95" customHeight="1" thickBot="1">
      <c r="B33" s="2036"/>
      <c r="C33" s="2037"/>
      <c r="D33" s="2037"/>
      <c r="E33" s="2042"/>
      <c r="F33" s="2042"/>
      <c r="G33" s="2042"/>
      <c r="H33" s="2042"/>
      <c r="I33" s="2043"/>
    </row>
    <row r="34" spans="2:9" ht="19.95" customHeight="1">
      <c r="B34" s="2032" t="s">
        <v>383</v>
      </c>
      <c r="C34" s="2033"/>
      <c r="D34" s="2033"/>
      <c r="E34" s="2038" t="s">
        <v>83</v>
      </c>
      <c r="F34" s="2038"/>
      <c r="G34" s="2038"/>
      <c r="H34" s="2038"/>
      <c r="I34" s="2039"/>
    </row>
    <row r="35" spans="2:9" ht="19.95" customHeight="1">
      <c r="B35" s="2034"/>
      <c r="C35" s="2035"/>
      <c r="D35" s="2035"/>
      <c r="E35" s="2040"/>
      <c r="F35" s="2040"/>
      <c r="G35" s="2040"/>
      <c r="H35" s="2040"/>
      <c r="I35" s="2041"/>
    </row>
    <row r="36" spans="2:9" ht="19.95" customHeight="1" thickBot="1">
      <c r="B36" s="2034"/>
      <c r="C36" s="2035"/>
      <c r="D36" s="2035"/>
      <c r="E36" s="2040"/>
      <c r="F36" s="2040"/>
      <c r="G36" s="2040"/>
      <c r="H36" s="2040"/>
      <c r="I36" s="2041"/>
    </row>
    <row r="37" spans="2:9" ht="36" customHeight="1" thickBot="1">
      <c r="B37" s="262" t="s">
        <v>384</v>
      </c>
      <c r="C37" s="263" t="s">
        <v>385</v>
      </c>
      <c r="D37" s="264" t="s">
        <v>386</v>
      </c>
      <c r="E37" s="265" t="s">
        <v>387</v>
      </c>
      <c r="F37" s="264" t="s">
        <v>386</v>
      </c>
      <c r="G37" s="265" t="s">
        <v>388</v>
      </c>
      <c r="H37" s="264" t="s">
        <v>386</v>
      </c>
      <c r="I37" s="266"/>
    </row>
    <row r="38" spans="2:9" ht="3" customHeight="1" thickBot="1">
      <c r="B38" s="203"/>
      <c r="C38" s="88"/>
      <c r="D38" s="88"/>
      <c r="E38" s="88"/>
      <c r="F38" s="88"/>
      <c r="G38" s="88"/>
      <c r="H38" s="88"/>
      <c r="I38" s="89"/>
    </row>
    <row r="39" spans="2:9" ht="25.05" customHeight="1" thickBot="1">
      <c r="B39" s="1988" t="s">
        <v>389</v>
      </c>
      <c r="C39" s="1989"/>
      <c r="D39" s="1989"/>
      <c r="E39" s="1989"/>
      <c r="F39" s="1989"/>
      <c r="G39" s="1989"/>
      <c r="H39" s="1989"/>
      <c r="I39" s="1990"/>
    </row>
    <row r="40" spans="2:9">
      <c r="B40" s="2024" t="s">
        <v>83</v>
      </c>
      <c r="C40" s="2025"/>
      <c r="D40" s="2025"/>
      <c r="E40" s="2025"/>
      <c r="F40" s="2025"/>
      <c r="G40" s="2025"/>
      <c r="H40" s="2025"/>
      <c r="I40" s="2026"/>
    </row>
    <row r="41" spans="2:9" ht="15" thickBot="1">
      <c r="B41" s="2027"/>
      <c r="C41" s="2028"/>
      <c r="D41" s="2028"/>
      <c r="E41" s="2028"/>
      <c r="F41" s="2028"/>
      <c r="G41" s="2028"/>
      <c r="H41" s="2028"/>
      <c r="I41" s="2029"/>
    </row>
    <row r="42" spans="2:9" ht="3" customHeight="1" thickBot="1">
      <c r="B42" s="267"/>
      <c r="C42" s="88"/>
      <c r="D42" s="88"/>
      <c r="E42" s="88"/>
      <c r="F42" s="88"/>
      <c r="G42" s="88"/>
      <c r="H42" s="88"/>
      <c r="I42" s="89"/>
    </row>
    <row r="43" spans="2:9" ht="25.05" customHeight="1" thickBot="1">
      <c r="B43" s="2044" t="s">
        <v>896</v>
      </c>
      <c r="C43" s="2045"/>
      <c r="D43" s="2045"/>
      <c r="E43" s="2045"/>
      <c r="F43" s="2045"/>
      <c r="G43" s="2045"/>
      <c r="H43" s="2045"/>
      <c r="I43" s="2046"/>
    </row>
    <row r="44" spans="2:9" ht="22.2" customHeight="1">
      <c r="B44" s="268" t="s">
        <v>390</v>
      </c>
      <c r="C44" s="2047" t="s">
        <v>83</v>
      </c>
      <c r="D44" s="2047"/>
      <c r="E44" s="2047"/>
      <c r="F44" s="2047"/>
      <c r="G44" s="2047"/>
      <c r="H44" s="2047"/>
      <c r="I44" s="2048"/>
    </row>
    <row r="45" spans="2:9" ht="22.8" customHeight="1" thickBot="1">
      <c r="B45" s="2049" t="s">
        <v>391</v>
      </c>
      <c r="C45" s="2050"/>
      <c r="D45" s="2050"/>
      <c r="E45" s="2050"/>
      <c r="F45" s="2050"/>
      <c r="G45" s="2050"/>
      <c r="H45" s="2050"/>
      <c r="I45" s="2051"/>
    </row>
    <row r="46" spans="2:9">
      <c r="B46" s="2052" t="s">
        <v>139</v>
      </c>
      <c r="C46" s="2053"/>
      <c r="D46" s="2053" t="s">
        <v>172</v>
      </c>
      <c r="E46" s="2053" t="s">
        <v>140</v>
      </c>
      <c r="F46" s="2053"/>
      <c r="G46" s="2053"/>
      <c r="H46" s="2056" t="s">
        <v>76</v>
      </c>
      <c r="I46" s="2056"/>
    </row>
    <row r="47" spans="2:9" ht="15" thickBot="1">
      <c r="B47" s="2054"/>
      <c r="C47" s="2055"/>
      <c r="D47" s="2055"/>
      <c r="E47" s="2055"/>
      <c r="F47" s="2055"/>
      <c r="G47" s="2055"/>
      <c r="H47" s="2057" t="s">
        <v>392</v>
      </c>
      <c r="I47" s="2057"/>
    </row>
    <row r="48" spans="2:9">
      <c r="B48" s="2066"/>
      <c r="C48" s="2067"/>
      <c r="D48" s="836"/>
      <c r="E48" s="2058"/>
      <c r="F48" s="2058"/>
      <c r="G48" s="2058"/>
      <c r="H48" s="2059"/>
      <c r="I48" s="2060"/>
    </row>
    <row r="49" spans="2:9">
      <c r="B49" s="2061"/>
      <c r="C49" s="2062"/>
      <c r="D49" s="269"/>
      <c r="E49" s="2063"/>
      <c r="F49" s="2063"/>
      <c r="G49" s="2063"/>
      <c r="H49" s="2064"/>
      <c r="I49" s="2065"/>
    </row>
    <row r="50" spans="2:9">
      <c r="B50" s="2061"/>
      <c r="C50" s="2062"/>
      <c r="D50" s="269"/>
      <c r="E50" s="2063"/>
      <c r="F50" s="2063"/>
      <c r="G50" s="2063"/>
      <c r="H50" s="2064"/>
      <c r="I50" s="2065"/>
    </row>
    <row r="51" spans="2:9">
      <c r="B51" s="2061"/>
      <c r="C51" s="2062"/>
      <c r="D51" s="269"/>
      <c r="E51" s="2063"/>
      <c r="F51" s="2063"/>
      <c r="G51" s="2063"/>
      <c r="H51" s="2064"/>
      <c r="I51" s="2065"/>
    </row>
    <row r="52" spans="2:9">
      <c r="B52" s="2061"/>
      <c r="C52" s="2062"/>
      <c r="D52" s="269"/>
      <c r="E52" s="2063"/>
      <c r="F52" s="2063"/>
      <c r="G52" s="2063"/>
      <c r="H52" s="2064"/>
      <c r="I52" s="2065"/>
    </row>
    <row r="53" spans="2:9" ht="15" thickBot="1">
      <c r="B53" s="2074"/>
      <c r="C53" s="2075"/>
      <c r="D53" s="270"/>
      <c r="E53" s="2076"/>
      <c r="F53" s="2076"/>
      <c r="G53" s="2076"/>
      <c r="H53" s="2077"/>
      <c r="I53" s="2078"/>
    </row>
    <row r="54" spans="2:9" ht="14.4" customHeight="1">
      <c r="B54" s="2068" t="s">
        <v>515</v>
      </c>
      <c r="C54" s="2069"/>
      <c r="D54" s="2069"/>
      <c r="E54" s="2069"/>
      <c r="F54" s="2069"/>
      <c r="G54" s="2069"/>
      <c r="H54" s="2069"/>
      <c r="I54" s="2070"/>
    </row>
    <row r="55" spans="2:9" ht="15" thickBot="1">
      <c r="B55" s="2071"/>
      <c r="C55" s="2072"/>
      <c r="D55" s="2072"/>
      <c r="E55" s="2072"/>
      <c r="F55" s="2072"/>
      <c r="G55" s="2072"/>
      <c r="H55" s="2072"/>
      <c r="I55" s="2073"/>
    </row>
    <row r="56" spans="2:9">
      <c r="B56" s="271"/>
    </row>
  </sheetData>
  <mergeCells count="61">
    <mergeCell ref="B50:C50"/>
    <mergeCell ref="E50:G50"/>
    <mergeCell ref="H50:I50"/>
    <mergeCell ref="B51:C51"/>
    <mergeCell ref="E51:G51"/>
    <mergeCell ref="H51:I51"/>
    <mergeCell ref="B54:I55"/>
    <mergeCell ref="B52:C52"/>
    <mergeCell ref="E52:G52"/>
    <mergeCell ref="H52:I52"/>
    <mergeCell ref="B53:C53"/>
    <mergeCell ref="E53:G53"/>
    <mergeCell ref="H53:I53"/>
    <mergeCell ref="E48:G48"/>
    <mergeCell ref="H48:I48"/>
    <mergeCell ref="B49:C49"/>
    <mergeCell ref="E49:G49"/>
    <mergeCell ref="H49:I49"/>
    <mergeCell ref="B48:C48"/>
    <mergeCell ref="B43:I43"/>
    <mergeCell ref="C44:I44"/>
    <mergeCell ref="B45:I45"/>
    <mergeCell ref="B46:C47"/>
    <mergeCell ref="D46:D47"/>
    <mergeCell ref="E46:G47"/>
    <mergeCell ref="H46:I46"/>
    <mergeCell ref="H47:I47"/>
    <mergeCell ref="B40:I41"/>
    <mergeCell ref="C22:I22"/>
    <mergeCell ref="B24:I24"/>
    <mergeCell ref="B25:D27"/>
    <mergeCell ref="E25:I27"/>
    <mergeCell ref="B28:D30"/>
    <mergeCell ref="E28:I30"/>
    <mergeCell ref="B31:D33"/>
    <mergeCell ref="E31:I33"/>
    <mergeCell ref="B34:D36"/>
    <mergeCell ref="E34:I36"/>
    <mergeCell ref="B39:I39"/>
    <mergeCell ref="C21:I21"/>
    <mergeCell ref="E12:F12"/>
    <mergeCell ref="E13:F13"/>
    <mergeCell ref="G13:H13"/>
    <mergeCell ref="B14:I14"/>
    <mergeCell ref="F15:G15"/>
    <mergeCell ref="H15:I15"/>
    <mergeCell ref="B16:I16"/>
    <mergeCell ref="C17:I17"/>
    <mergeCell ref="B18:B19"/>
    <mergeCell ref="C18:I19"/>
    <mergeCell ref="B20:I20"/>
    <mergeCell ref="A1:P1"/>
    <mergeCell ref="E11:F11"/>
    <mergeCell ref="B6:I6"/>
    <mergeCell ref="C7:I7"/>
    <mergeCell ref="B8:I8"/>
    <mergeCell ref="B9:I9"/>
    <mergeCell ref="B10:I10"/>
    <mergeCell ref="A2:I2"/>
    <mergeCell ref="A3:C3"/>
    <mergeCell ref="D3:I3"/>
  </mergeCells>
  <conditionalFormatting sqref="C7:I7">
    <cfRule type="cellIs" dxfId="496" priority="17" operator="equal">
      <formula>"?"</formula>
    </cfRule>
  </conditionalFormatting>
  <conditionalFormatting sqref="C11:C13 G11:G12">
    <cfRule type="cellIs" dxfId="495" priority="16" operator="equal">
      <formula>"X"</formula>
    </cfRule>
  </conditionalFormatting>
  <conditionalFormatting sqref="C15">
    <cfRule type="cellIs" dxfId="494" priority="15" operator="equal">
      <formula>"X"</formula>
    </cfRule>
  </conditionalFormatting>
  <conditionalFormatting sqref="E15">
    <cfRule type="cellIs" dxfId="493" priority="14" operator="equal">
      <formula>"X"</formula>
    </cfRule>
  </conditionalFormatting>
  <conditionalFormatting sqref="H15:I15">
    <cfRule type="cellIs" dxfId="492" priority="13" operator="equal">
      <formula>"?"</formula>
    </cfRule>
  </conditionalFormatting>
  <conditionalFormatting sqref="C17:I19">
    <cfRule type="cellIs" dxfId="491" priority="12" operator="equal">
      <formula>"?"</formula>
    </cfRule>
  </conditionalFormatting>
  <conditionalFormatting sqref="C21:I22">
    <cfRule type="cellIs" dxfId="490" priority="11" operator="equal">
      <formula>"?"</formula>
    </cfRule>
  </conditionalFormatting>
  <conditionalFormatting sqref="E25:I27">
    <cfRule type="cellIs" dxfId="489" priority="10" operator="equal">
      <formula>"?"</formula>
    </cfRule>
  </conditionalFormatting>
  <conditionalFormatting sqref="E28:I30">
    <cfRule type="cellIs" dxfId="488" priority="9" operator="equal">
      <formula>"?"</formula>
    </cfRule>
  </conditionalFormatting>
  <conditionalFormatting sqref="E31:I33">
    <cfRule type="cellIs" dxfId="487" priority="8" operator="equal">
      <formula>"?"</formula>
    </cfRule>
  </conditionalFormatting>
  <conditionalFormatting sqref="E34:I36">
    <cfRule type="cellIs" dxfId="486" priority="7" operator="equal">
      <formula>"?"</formula>
    </cfRule>
  </conditionalFormatting>
  <conditionalFormatting sqref="D37">
    <cfRule type="cellIs" dxfId="485" priority="6" operator="equal">
      <formula>"X"</formula>
    </cfRule>
  </conditionalFormatting>
  <conditionalFormatting sqref="F37">
    <cfRule type="cellIs" dxfId="484" priority="5" operator="equal">
      <formula>"X"</formula>
    </cfRule>
  </conditionalFormatting>
  <conditionalFormatting sqref="H37">
    <cfRule type="cellIs" dxfId="483" priority="4" operator="equal">
      <formula>"X"</formula>
    </cfRule>
  </conditionalFormatting>
  <conditionalFormatting sqref="B40:I41">
    <cfRule type="cellIs" dxfId="482" priority="3" operator="equal">
      <formula>"?"</formula>
    </cfRule>
  </conditionalFormatting>
  <conditionalFormatting sqref="C44:I44">
    <cfRule type="cellIs" dxfId="481" priority="2" operator="equal">
      <formula>"?"</formula>
    </cfRule>
  </conditionalFormatting>
  <conditionalFormatting sqref="D13">
    <cfRule type="cellIs" dxfId="480" priority="1" operator="equal">
      <formula>"?"</formula>
    </cfRule>
  </conditionalFormatting>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7">
    <tabColor rgb="FF00B050"/>
  </sheetPr>
  <dimension ref="B1:AMU65537"/>
  <sheetViews>
    <sheetView showGridLines="0" topLeftCell="H1" zoomScale="40" zoomScaleNormal="40" workbookViewId="0">
      <selection activeCell="H2" sqref="H2:S2"/>
    </sheetView>
  </sheetViews>
  <sheetFormatPr defaultRowHeight="14.4"/>
  <cols>
    <col min="1" max="1" width="0" style="85" hidden="1" customWidth="1"/>
    <col min="2" max="2" width="15.77734375" style="85" hidden="1" customWidth="1"/>
    <col min="3" max="3" width="14.44140625" style="85" hidden="1" customWidth="1"/>
    <col min="4" max="4" width="15.5546875" style="85" hidden="1" customWidth="1"/>
    <col min="5" max="5" width="15.33203125" style="85" hidden="1" customWidth="1"/>
    <col min="6" max="6" width="20.44140625" style="85" hidden="1" customWidth="1"/>
    <col min="7" max="7" width="48.6640625" style="85" hidden="1" customWidth="1"/>
    <col min="8" max="8" width="5.33203125" style="85" customWidth="1"/>
    <col min="9" max="9" width="25.88671875" style="85" customWidth="1"/>
    <col min="10" max="10" width="30.109375" style="85" customWidth="1"/>
    <col min="11" max="11" width="56" style="85" customWidth="1"/>
    <col min="12" max="12" width="15.21875" style="85" customWidth="1"/>
    <col min="13" max="13" width="36.21875" style="281" customWidth="1"/>
    <col min="14" max="14" width="35.6640625" style="85" customWidth="1"/>
    <col min="15" max="15" width="29.88671875" style="85" customWidth="1"/>
    <col min="16" max="16" width="63" style="85" customWidth="1"/>
    <col min="17" max="17" width="69.88671875" style="85" customWidth="1"/>
    <col min="18" max="19" width="34.77734375" style="85" customWidth="1"/>
    <col min="20" max="20" width="2.33203125" style="85" customWidth="1"/>
    <col min="21" max="21" width="25.33203125" style="316" hidden="1" customWidth="1"/>
    <col min="22" max="22" width="11.88671875" style="95" hidden="1" customWidth="1"/>
    <col min="23" max="28" width="11.88671875" style="95" customWidth="1"/>
    <col min="29" max="29" width="11.88671875" style="95" hidden="1" customWidth="1"/>
    <col min="30" max="180" width="11.88671875" style="95" customWidth="1"/>
    <col min="181" max="1035" width="11.88671875" style="85" customWidth="1"/>
    <col min="1036" max="16384" width="8.88671875" style="85"/>
  </cols>
  <sheetData>
    <row r="1" spans="8:1035" ht="6" customHeight="1">
      <c r="H1" s="1548"/>
      <c r="I1" s="1548"/>
      <c r="J1" s="1548"/>
      <c r="K1" s="1548"/>
      <c r="L1" s="1548"/>
      <c r="M1" s="1548"/>
      <c r="N1" s="1548"/>
      <c r="O1" s="1548"/>
      <c r="P1" s="1548"/>
      <c r="Q1" s="1548"/>
      <c r="R1" s="1548"/>
      <c r="S1" s="1548"/>
    </row>
    <row r="2" spans="8:1035" ht="70.8" customHeight="1" thickBot="1">
      <c r="H2" s="2082" t="str">
        <f>"Lições aprendidas do Projeto "&amp;'2. Portfolio'!B8&amp;""</f>
        <v>Lições aprendidas do Projeto ?</v>
      </c>
      <c r="I2" s="2083"/>
      <c r="J2" s="2083"/>
      <c r="K2" s="2083"/>
      <c r="L2" s="2083"/>
      <c r="M2" s="2083"/>
      <c r="N2" s="2083"/>
      <c r="O2" s="2083"/>
      <c r="P2" s="2083"/>
      <c r="Q2" s="2083"/>
      <c r="R2" s="2083"/>
      <c r="S2" s="2083"/>
      <c r="T2" s="381"/>
      <c r="U2" s="381"/>
      <c r="V2" s="375"/>
      <c r="W2" s="375"/>
      <c r="X2" s="375"/>
      <c r="Y2" s="375"/>
      <c r="Z2" s="375"/>
      <c r="AA2" s="375"/>
      <c r="AB2" s="375"/>
      <c r="AC2" s="375"/>
      <c r="AD2" s="375"/>
      <c r="AE2" s="375"/>
      <c r="AF2" s="375"/>
      <c r="AG2" s="375"/>
      <c r="AH2" s="375"/>
      <c r="AI2" s="375"/>
      <c r="AJ2" s="375"/>
      <c r="AK2" s="375"/>
      <c r="AL2" s="375"/>
    </row>
    <row r="3" spans="8:1035" ht="14.4" customHeight="1">
      <c r="H3" s="1792" t="s">
        <v>784</v>
      </c>
      <c r="I3" s="1793"/>
      <c r="J3" s="1793"/>
      <c r="K3" s="1793"/>
      <c r="L3" s="2090" t="s">
        <v>898</v>
      </c>
      <c r="M3" s="2090"/>
      <c r="N3" s="2090"/>
      <c r="O3" s="2090"/>
      <c r="P3" s="2090"/>
      <c r="Q3" s="2090"/>
      <c r="R3" s="2090"/>
      <c r="S3" s="2091"/>
    </row>
    <row r="4" spans="8:1035" ht="14.4" customHeight="1">
      <c r="H4" s="1794"/>
      <c r="I4" s="1795"/>
      <c r="J4" s="1795"/>
      <c r="K4" s="1795"/>
      <c r="L4" s="2092"/>
      <c r="M4" s="2092"/>
      <c r="N4" s="2092"/>
      <c r="O4" s="2092"/>
      <c r="P4" s="2092"/>
      <c r="Q4" s="2092"/>
      <c r="R4" s="2092"/>
      <c r="S4" s="2093"/>
    </row>
    <row r="5" spans="8:1035" ht="24" customHeight="1">
      <c r="H5" s="1794"/>
      <c r="I5" s="1795"/>
      <c r="J5" s="1795"/>
      <c r="K5" s="1795"/>
      <c r="L5" s="2092"/>
      <c r="M5" s="2092"/>
      <c r="N5" s="2092"/>
      <c r="O5" s="2092"/>
      <c r="P5" s="2092"/>
      <c r="Q5" s="2092"/>
      <c r="R5" s="2092"/>
      <c r="S5" s="2093"/>
    </row>
    <row r="6" spans="8:1035" ht="14.4" customHeight="1">
      <c r="H6" s="1794"/>
      <c r="I6" s="1795"/>
      <c r="J6" s="1795"/>
      <c r="K6" s="1795"/>
      <c r="L6" s="2092"/>
      <c r="M6" s="2092"/>
      <c r="N6" s="2092"/>
      <c r="O6" s="2092"/>
      <c r="P6" s="2092"/>
      <c r="Q6" s="2092"/>
      <c r="R6" s="2092"/>
      <c r="S6" s="2093"/>
    </row>
    <row r="7" spans="8:1035" ht="24" customHeight="1" thickBot="1">
      <c r="H7" s="203"/>
      <c r="I7" s="88"/>
      <c r="J7" s="88"/>
      <c r="K7" s="88"/>
      <c r="L7" s="88"/>
      <c r="M7" s="347"/>
      <c r="N7" s="88"/>
      <c r="O7" s="88"/>
      <c r="P7" s="88"/>
      <c r="Q7" s="88"/>
      <c r="R7" s="88"/>
      <c r="S7" s="770"/>
    </row>
    <row r="8" spans="8:1035" ht="39.6" customHeight="1" thickBot="1">
      <c r="H8" s="203"/>
      <c r="I8" s="88"/>
      <c r="J8" s="749" t="s">
        <v>788</v>
      </c>
      <c r="K8" s="2087" t="str">
        <f>AC10</f>
        <v>Preencher todas as colunas até o Status, pois este Prompt serve para gerar uma sugestão de Freio para o Retrocesso</v>
      </c>
      <c r="L8" s="2088"/>
      <c r="M8" s="2088"/>
      <c r="N8" s="2088"/>
      <c r="O8" s="2088"/>
      <c r="P8" s="2088"/>
      <c r="Q8" s="2088"/>
      <c r="R8" s="2089"/>
      <c r="S8" s="769"/>
    </row>
    <row r="9" spans="8:1035" ht="16.2" customHeight="1">
      <c r="H9" s="203"/>
      <c r="I9" s="88"/>
      <c r="J9" s="88"/>
      <c r="K9" s="88"/>
      <c r="L9" s="88"/>
      <c r="M9" s="347"/>
      <c r="N9" s="88"/>
      <c r="O9" s="88"/>
      <c r="P9" s="88"/>
      <c r="Q9" s="88"/>
      <c r="R9" s="88"/>
      <c r="S9" s="770"/>
    </row>
    <row r="10" spans="8:1035" ht="11.4" customHeight="1" thickBot="1">
      <c r="H10" s="203"/>
      <c r="I10" s="88"/>
      <c r="J10" s="88"/>
      <c r="K10" s="88"/>
      <c r="L10" s="88"/>
      <c r="M10" s="482"/>
      <c r="N10" s="88"/>
      <c r="O10" s="88"/>
      <c r="P10" s="88"/>
      <c r="Q10" s="88"/>
      <c r="R10" s="88"/>
      <c r="S10" s="770"/>
      <c r="AC10" s="159" t="str">
        <f>IF(OR(I13="",K13="",L13="",M13="",N13=""),"Preencher todas as colunas até o Status, pois este Prompt serve para gerar uma sugestão de Freio para o Retrocesso",
"Analisar cada lição aprendida e apresentar o resultado em formato de TABELA, contendo:"&amp;CHAR(10)&amp;
"- A lição aprendida"&amp;CHAR(10)&amp;
"- O problema ocorrido"&amp;CHAR(10)&amp;
"- O impacto para o projeto"&amp;CHAR(10)&amp;
"- As consequências"&amp;CHAR(10)&amp;
"- A ação tomada"&amp;CHAR(10)&amp;
"- E o resultado final: uma sugestão de FREIO PARA O RETROCESSO, para evitar que o problema volte a acontecer em qualquer outro projeto."&amp;CHAR(10)&amp;CHAR(10)&amp;
AC13&amp;CHAR(10)&amp;CHAR(10)&amp;
AC14&amp;CHAR(10)&amp;CHAR(10)&amp;
AC15&amp;CHAR(10)&amp;CHAR(10)&amp;
AC16&amp;CHAR(10)&amp;CHAR(10)&amp;
AC17&amp;CHAR(10)&amp;CHAR(10)&amp;
AC18&amp;CHAR(10)&amp;CHAR(10)&amp;
AC19&amp;CHAR(10)&amp;CHAR(10)&amp;
AC20&amp;CHAR(10)&amp;CHAR(10)&amp;
AC21&amp;CHAR(10)&amp;CHAR(10)&amp;
AC22&amp;CHAR(10)&amp;CHAR(10)&amp;
AC23&amp;CHAR(10)&amp;CHAR(10)&amp;
AC24&amp;CHAR(10)&amp;CHAR(10)&amp;
AC25&amp;CHAR(10)&amp;CHAR(10)&amp;
AC26&amp;CHAR(10)&amp;CHAR(10)&amp;
AC27&amp;CHAR(10)&amp;CHAR(10)&amp;
AC28&amp;CHAR(10)&amp;CHAR(10)&amp;
AC29&amp;CHAR(10)&amp;CHAR(10)&amp;
AC30&amp;CHAR(10)&amp;CHAR(10)&amp;
AC31&amp;CHAR(10)&amp;CHAR(10)&amp;
AC32)</f>
        <v>Preencher todas as colunas até o Status, pois este Prompt serve para gerar uma sugestão de Freio para o Retrocesso</v>
      </c>
    </row>
    <row r="11" spans="8:1035" ht="60" customHeight="1" thickBot="1">
      <c r="H11" s="2079" t="str">
        <f>"Relatório de LIÇÕES APRENDIDAS | Projeto "&amp;'2. Portfolio'!B8&amp;""</f>
        <v>Relatório de LIÇÕES APRENDIDAS | Projeto ?</v>
      </c>
      <c r="I11" s="2080"/>
      <c r="J11" s="2080"/>
      <c r="K11" s="2080"/>
      <c r="L11" s="2080"/>
      <c r="M11" s="2080"/>
      <c r="N11" s="2080"/>
      <c r="O11" s="2080"/>
      <c r="P11" s="2080"/>
      <c r="Q11" s="2080"/>
      <c r="R11" s="2080"/>
      <c r="S11" s="2081"/>
    </row>
    <row r="12" spans="8:1035" ht="43.65" customHeight="1">
      <c r="H12" s="838" t="s">
        <v>393</v>
      </c>
      <c r="I12" s="839" t="s">
        <v>394</v>
      </c>
      <c r="J12" s="839" t="s">
        <v>900</v>
      </c>
      <c r="K12" s="840" t="s">
        <v>899</v>
      </c>
      <c r="L12" s="841" t="s">
        <v>395</v>
      </c>
      <c r="M12" s="842" t="s">
        <v>396</v>
      </c>
      <c r="N12" s="842" t="s">
        <v>397</v>
      </c>
      <c r="O12" s="2086" t="s">
        <v>190</v>
      </c>
      <c r="P12" s="2086"/>
      <c r="Q12" s="2084" t="s">
        <v>897</v>
      </c>
      <c r="R12" s="2084"/>
      <c r="S12" s="2085"/>
      <c r="T12" s="272"/>
      <c r="U12" s="272"/>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72"/>
      <c r="SK12" s="272"/>
      <c r="SL12" s="272"/>
      <c r="SM12" s="272"/>
      <c r="SN12" s="272"/>
      <c r="SO12" s="272"/>
      <c r="SP12" s="272"/>
      <c r="SQ12" s="272"/>
      <c r="SR12" s="272"/>
      <c r="SS12" s="272"/>
      <c r="ST12" s="272"/>
      <c r="SU12" s="272"/>
      <c r="SV12" s="272"/>
      <c r="SW12" s="272"/>
      <c r="SX12" s="272"/>
      <c r="SY12" s="272"/>
      <c r="SZ12" s="272"/>
      <c r="TA12" s="272"/>
      <c r="TB12" s="272"/>
      <c r="TC12" s="272"/>
      <c r="TD12" s="272"/>
      <c r="TE12" s="272"/>
      <c r="TF12" s="272"/>
      <c r="TG12" s="272"/>
      <c r="TH12" s="272"/>
      <c r="TI12" s="272"/>
      <c r="TJ12" s="272"/>
      <c r="TK12" s="272"/>
      <c r="TL12" s="272"/>
      <c r="TM12" s="272"/>
      <c r="TN12" s="272"/>
      <c r="TO12" s="272"/>
      <c r="TP12" s="272"/>
      <c r="TQ12" s="272"/>
      <c r="TR12" s="272"/>
      <c r="TS12" s="272"/>
      <c r="TT12" s="272"/>
      <c r="TU12" s="272"/>
      <c r="TV12" s="272"/>
      <c r="TW12" s="272"/>
      <c r="TX12" s="272"/>
      <c r="TY12" s="272"/>
      <c r="TZ12" s="272"/>
      <c r="UA12" s="272"/>
      <c r="UB12" s="272"/>
      <c r="UC12" s="272"/>
      <c r="UD12" s="272"/>
      <c r="UE12" s="272"/>
      <c r="UF12" s="272"/>
      <c r="UG12" s="272"/>
      <c r="UH12" s="272"/>
      <c r="UI12" s="272"/>
      <c r="UJ12" s="272"/>
      <c r="UK12" s="272"/>
      <c r="UL12" s="272"/>
      <c r="UM12" s="272"/>
      <c r="UN12" s="272"/>
      <c r="UO12" s="272"/>
      <c r="UP12" s="272"/>
      <c r="UQ12" s="272"/>
      <c r="UR12" s="272"/>
      <c r="US12" s="272"/>
      <c r="UT12" s="272"/>
      <c r="UU12" s="272"/>
      <c r="UV12" s="272"/>
      <c r="UW12" s="272"/>
      <c r="UX12" s="272"/>
      <c r="UY12" s="272"/>
      <c r="UZ12" s="272"/>
      <c r="VA12" s="272"/>
      <c r="VB12" s="272"/>
      <c r="VC12" s="272"/>
      <c r="VD12" s="272"/>
      <c r="VE12" s="272"/>
      <c r="VF12" s="272"/>
      <c r="VG12" s="272"/>
      <c r="VH12" s="272"/>
      <c r="VI12" s="272"/>
      <c r="VJ12" s="272"/>
      <c r="VK12" s="272"/>
      <c r="VL12" s="272"/>
      <c r="VM12" s="272"/>
      <c r="VN12" s="272"/>
      <c r="VO12" s="272"/>
      <c r="VP12" s="272"/>
      <c r="VQ12" s="272"/>
      <c r="VR12" s="272"/>
      <c r="VS12" s="272"/>
      <c r="VT12" s="272"/>
      <c r="VU12" s="272"/>
      <c r="VV12" s="272"/>
      <c r="VW12" s="272"/>
      <c r="VX12" s="272"/>
      <c r="VY12" s="272"/>
      <c r="VZ12" s="272"/>
      <c r="WA12" s="272"/>
      <c r="WB12" s="272"/>
      <c r="WC12" s="272"/>
      <c r="WD12" s="272"/>
      <c r="WE12" s="272"/>
      <c r="WF12" s="272"/>
      <c r="WG12" s="272"/>
      <c r="WH12" s="272"/>
      <c r="WI12" s="272"/>
      <c r="WJ12" s="272"/>
      <c r="WK12" s="272"/>
      <c r="WL12" s="272"/>
      <c r="WM12" s="272"/>
      <c r="WN12" s="272"/>
      <c r="WO12" s="272"/>
      <c r="WP12" s="272"/>
      <c r="WQ12" s="272"/>
      <c r="WR12" s="272"/>
      <c r="WS12" s="272"/>
      <c r="WT12" s="272"/>
      <c r="WU12" s="272"/>
      <c r="WV12" s="272"/>
      <c r="WW12" s="272"/>
      <c r="WX12" s="272"/>
      <c r="WY12" s="272"/>
      <c r="WZ12" s="272"/>
      <c r="XA12" s="272"/>
      <c r="XB12" s="272"/>
      <c r="XC12" s="272"/>
      <c r="XD12" s="272"/>
      <c r="XE12" s="272"/>
      <c r="XF12" s="272"/>
      <c r="XG12" s="272"/>
      <c r="XH12" s="272"/>
      <c r="XI12" s="272"/>
      <c r="XJ12" s="272"/>
      <c r="XK12" s="272"/>
      <c r="XL12" s="272"/>
      <c r="XM12" s="272"/>
      <c r="XN12" s="272"/>
      <c r="XO12" s="272"/>
      <c r="XP12" s="272"/>
      <c r="XQ12" s="272"/>
      <c r="XR12" s="272"/>
      <c r="XS12" s="272"/>
      <c r="XT12" s="272"/>
      <c r="XU12" s="272"/>
      <c r="XV12" s="272"/>
      <c r="XW12" s="272"/>
      <c r="XX12" s="272"/>
      <c r="XY12" s="272"/>
      <c r="XZ12" s="272"/>
      <c r="YA12" s="272"/>
      <c r="YB12" s="272"/>
      <c r="YC12" s="272"/>
      <c r="YD12" s="272"/>
      <c r="YE12" s="272"/>
      <c r="YF12" s="272"/>
      <c r="YG12" s="272"/>
      <c r="YH12" s="272"/>
      <c r="YI12" s="272"/>
      <c r="YJ12" s="272"/>
      <c r="YK12" s="272"/>
      <c r="YL12" s="272"/>
      <c r="YM12" s="272"/>
      <c r="YN12" s="272"/>
      <c r="YO12" s="272"/>
      <c r="YP12" s="272"/>
      <c r="YQ12" s="272"/>
      <c r="YR12" s="272"/>
      <c r="YS12" s="272"/>
      <c r="YT12" s="272"/>
      <c r="YU12" s="272"/>
      <c r="YV12" s="272"/>
      <c r="YW12" s="272"/>
      <c r="YX12" s="272"/>
      <c r="YY12" s="272"/>
      <c r="YZ12" s="272"/>
      <c r="ZA12" s="272"/>
      <c r="ZB12" s="272"/>
      <c r="ZC12" s="272"/>
      <c r="ZD12" s="272"/>
      <c r="ZE12" s="272"/>
      <c r="ZF12" s="272"/>
      <c r="ZG12" s="272"/>
      <c r="ZH12" s="272"/>
      <c r="ZI12" s="272"/>
      <c r="ZJ12" s="272"/>
      <c r="ZK12" s="272"/>
      <c r="ZL12" s="272"/>
      <c r="ZM12" s="272"/>
      <c r="ZN12" s="272"/>
      <c r="ZO12" s="272"/>
      <c r="ZP12" s="272"/>
      <c r="ZQ12" s="272"/>
      <c r="ZR12" s="272"/>
      <c r="ZS12" s="272"/>
      <c r="ZT12" s="272"/>
      <c r="ZU12" s="272"/>
      <c r="ZV12" s="272"/>
      <c r="ZW12" s="272"/>
      <c r="ZX12" s="272"/>
      <c r="ZY12" s="272"/>
      <c r="ZZ12" s="272"/>
      <c r="AAA12" s="272"/>
      <c r="AAB12" s="272"/>
      <c r="AAC12" s="272"/>
      <c r="AAD12" s="272"/>
      <c r="AAE12" s="272"/>
      <c r="AAF12" s="272"/>
      <c r="AAG12" s="272"/>
      <c r="AAH12" s="272"/>
      <c r="AAI12" s="272"/>
      <c r="AAJ12" s="272"/>
      <c r="AAK12" s="272"/>
      <c r="AAL12" s="272"/>
      <c r="AAM12" s="272"/>
      <c r="AAN12" s="272"/>
      <c r="AAO12" s="272"/>
      <c r="AAP12" s="272"/>
      <c r="AAQ12" s="272"/>
      <c r="AAR12" s="272"/>
      <c r="AAS12" s="272"/>
      <c r="AAT12" s="272"/>
      <c r="AAU12" s="272"/>
      <c r="AAV12" s="272"/>
      <c r="AAW12" s="272"/>
      <c r="AAX12" s="272"/>
      <c r="AAY12" s="272"/>
      <c r="AAZ12" s="272"/>
      <c r="ABA12" s="272"/>
      <c r="ABB12" s="272"/>
      <c r="ABC12" s="272"/>
      <c r="ABD12" s="272"/>
      <c r="ABE12" s="272"/>
      <c r="ABF12" s="272"/>
      <c r="ABG12" s="272"/>
      <c r="ABH12" s="272"/>
      <c r="ABI12" s="272"/>
      <c r="ABJ12" s="272"/>
      <c r="ABK12" s="272"/>
      <c r="ABL12" s="272"/>
      <c r="ABM12" s="272"/>
      <c r="ABN12" s="272"/>
      <c r="ABO12" s="272"/>
      <c r="ABP12" s="272"/>
      <c r="ABQ12" s="272"/>
      <c r="ABR12" s="272"/>
      <c r="ABS12" s="272"/>
      <c r="ABT12" s="272"/>
      <c r="ABU12" s="272"/>
      <c r="ABV12" s="272"/>
      <c r="ABW12" s="272"/>
      <c r="ABX12" s="272"/>
      <c r="ABY12" s="272"/>
      <c r="ABZ12" s="272"/>
      <c r="ACA12" s="272"/>
      <c r="ACB12" s="272"/>
      <c r="ACC12" s="272"/>
      <c r="ACD12" s="272"/>
      <c r="ACE12" s="272"/>
      <c r="ACF12" s="272"/>
      <c r="ACG12" s="272"/>
      <c r="ACH12" s="272"/>
      <c r="ACI12" s="272"/>
      <c r="ACJ12" s="272"/>
      <c r="ACK12" s="272"/>
      <c r="ACL12" s="272"/>
      <c r="ACM12" s="272"/>
      <c r="ACN12" s="272"/>
      <c r="ACO12" s="272"/>
      <c r="ACP12" s="272"/>
      <c r="ACQ12" s="272"/>
      <c r="ACR12" s="272"/>
      <c r="ACS12" s="272"/>
      <c r="ACT12" s="272"/>
      <c r="ACU12" s="272"/>
      <c r="ACV12" s="272"/>
      <c r="ACW12" s="272"/>
      <c r="ACX12" s="272"/>
      <c r="ACY12" s="272"/>
      <c r="ACZ12" s="272"/>
      <c r="ADA12" s="272"/>
      <c r="ADB12" s="272"/>
      <c r="ADC12" s="272"/>
      <c r="ADD12" s="272"/>
      <c r="ADE12" s="272"/>
      <c r="ADF12" s="272"/>
      <c r="ADG12" s="272"/>
      <c r="ADH12" s="272"/>
      <c r="ADI12" s="272"/>
      <c r="ADJ12" s="272"/>
      <c r="ADK12" s="272"/>
      <c r="ADL12" s="272"/>
      <c r="ADM12" s="272"/>
      <c r="ADN12" s="272"/>
      <c r="ADO12" s="272"/>
      <c r="ADP12" s="272"/>
      <c r="ADQ12" s="272"/>
      <c r="ADR12" s="272"/>
      <c r="ADS12" s="272"/>
      <c r="ADT12" s="272"/>
      <c r="ADU12" s="272"/>
      <c r="ADV12" s="272"/>
      <c r="ADW12" s="272"/>
      <c r="ADX12" s="272"/>
      <c r="ADY12" s="272"/>
      <c r="ADZ12" s="272"/>
      <c r="AEA12" s="272"/>
      <c r="AEB12" s="272"/>
      <c r="AEC12" s="272"/>
      <c r="AED12" s="272"/>
      <c r="AEE12" s="272"/>
      <c r="AEF12" s="272"/>
      <c r="AEG12" s="272"/>
      <c r="AEH12" s="272"/>
      <c r="AEI12" s="272"/>
      <c r="AEJ12" s="272"/>
      <c r="AEK12" s="272"/>
      <c r="AEL12" s="272"/>
      <c r="AEM12" s="272"/>
      <c r="AEN12" s="272"/>
      <c r="AEO12" s="272"/>
      <c r="AEP12" s="272"/>
      <c r="AEQ12" s="272"/>
      <c r="AER12" s="272"/>
      <c r="AES12" s="272"/>
      <c r="AET12" s="272"/>
      <c r="AEU12" s="272"/>
      <c r="AEV12" s="272"/>
      <c r="AEW12" s="272"/>
      <c r="AEX12" s="272"/>
      <c r="AEY12" s="272"/>
      <c r="AEZ12" s="272"/>
      <c r="AFA12" s="272"/>
      <c r="AFB12" s="272"/>
      <c r="AFC12" s="272"/>
      <c r="AFD12" s="272"/>
      <c r="AFE12" s="272"/>
      <c r="AFF12" s="272"/>
      <c r="AFG12" s="272"/>
      <c r="AFH12" s="272"/>
      <c r="AFI12" s="272"/>
      <c r="AFJ12" s="272"/>
      <c r="AFK12" s="272"/>
      <c r="AFL12" s="272"/>
      <c r="AFM12" s="272"/>
      <c r="AFN12" s="272"/>
      <c r="AFO12" s="272"/>
      <c r="AFP12" s="272"/>
      <c r="AFQ12" s="272"/>
      <c r="AFR12" s="272"/>
      <c r="AFS12" s="272"/>
      <c r="AFT12" s="272"/>
      <c r="AFU12" s="272"/>
      <c r="AFV12" s="272"/>
      <c r="AFW12" s="272"/>
      <c r="AFX12" s="272"/>
      <c r="AFY12" s="272"/>
      <c r="AFZ12" s="272"/>
      <c r="AGA12" s="272"/>
      <c r="AGB12" s="272"/>
      <c r="AGC12" s="272"/>
      <c r="AGD12" s="272"/>
      <c r="AGE12" s="272"/>
      <c r="AGF12" s="272"/>
      <c r="AGG12" s="272"/>
      <c r="AGH12" s="272"/>
      <c r="AGI12" s="272"/>
      <c r="AGJ12" s="272"/>
      <c r="AGK12" s="272"/>
      <c r="AGL12" s="272"/>
      <c r="AGM12" s="272"/>
      <c r="AGN12" s="272"/>
      <c r="AGO12" s="272"/>
      <c r="AGP12" s="272"/>
      <c r="AGQ12" s="272"/>
      <c r="AGR12" s="272"/>
      <c r="AGS12" s="272"/>
      <c r="AGT12" s="272"/>
      <c r="AGU12" s="272"/>
      <c r="AGV12" s="272"/>
      <c r="AGW12" s="272"/>
      <c r="AGX12" s="272"/>
      <c r="AGY12" s="272"/>
      <c r="AGZ12" s="272"/>
      <c r="AHA12" s="272"/>
      <c r="AHB12" s="272"/>
      <c r="AHC12" s="272"/>
      <c r="AHD12" s="272"/>
      <c r="AHE12" s="272"/>
      <c r="AHF12" s="272"/>
      <c r="AHG12" s="272"/>
      <c r="AHH12" s="272"/>
      <c r="AHI12" s="272"/>
      <c r="AHJ12" s="272"/>
      <c r="AHK12" s="272"/>
      <c r="AHL12" s="272"/>
      <c r="AHM12" s="272"/>
      <c r="AHN12" s="272"/>
      <c r="AHO12" s="272"/>
      <c r="AHP12" s="272"/>
      <c r="AHQ12" s="272"/>
      <c r="AHR12" s="272"/>
      <c r="AHS12" s="272"/>
      <c r="AHT12" s="272"/>
      <c r="AHU12" s="272"/>
      <c r="AHV12" s="272"/>
      <c r="AHW12" s="272"/>
      <c r="AHX12" s="272"/>
      <c r="AHY12" s="272"/>
      <c r="AHZ12" s="272"/>
      <c r="AIA12" s="272"/>
      <c r="AIB12" s="272"/>
      <c r="AIC12" s="272"/>
      <c r="AID12" s="272"/>
      <c r="AIE12" s="272"/>
      <c r="AIF12" s="272"/>
      <c r="AIG12" s="272"/>
      <c r="AIH12" s="272"/>
      <c r="AII12" s="272"/>
      <c r="AIJ12" s="272"/>
      <c r="AIK12" s="272"/>
      <c r="AIL12" s="272"/>
      <c r="AIM12" s="272"/>
      <c r="AIN12" s="272"/>
      <c r="AIO12" s="272"/>
      <c r="AIP12" s="272"/>
      <c r="AIQ12" s="272"/>
      <c r="AIR12" s="272"/>
      <c r="AIS12" s="272"/>
      <c r="AIT12" s="272"/>
      <c r="AIU12" s="272"/>
      <c r="AIV12" s="272"/>
      <c r="AIW12" s="272"/>
      <c r="AIX12" s="272"/>
      <c r="AIY12" s="272"/>
      <c r="AIZ12" s="272"/>
      <c r="AJA12" s="272"/>
      <c r="AJB12" s="272"/>
      <c r="AJC12" s="272"/>
      <c r="AJD12" s="272"/>
      <c r="AJE12" s="272"/>
      <c r="AJF12" s="272"/>
      <c r="AJG12" s="272"/>
      <c r="AJH12" s="272"/>
      <c r="AJI12" s="272"/>
      <c r="AJJ12" s="272"/>
      <c r="AJK12" s="272"/>
      <c r="AJL12" s="272"/>
      <c r="AJM12" s="272"/>
      <c r="AJN12" s="272"/>
      <c r="AJO12" s="272"/>
      <c r="AJP12" s="272"/>
      <c r="AJQ12" s="272"/>
      <c r="AJR12" s="272"/>
      <c r="AJS12" s="272"/>
      <c r="AJT12" s="272"/>
      <c r="AJU12" s="272"/>
      <c r="AJV12" s="272"/>
      <c r="AJW12" s="272"/>
      <c r="AJX12" s="272"/>
      <c r="AJY12" s="272"/>
      <c r="AJZ12" s="272"/>
      <c r="AKA12" s="272"/>
      <c r="AKB12" s="272"/>
      <c r="AKC12" s="272"/>
      <c r="AKD12" s="272"/>
      <c r="AKE12" s="272"/>
      <c r="AKF12" s="272"/>
      <c r="AKG12" s="272"/>
      <c r="AKH12" s="272"/>
      <c r="AKI12" s="272"/>
      <c r="AKJ12" s="272"/>
      <c r="AKK12" s="272"/>
      <c r="AKL12" s="272"/>
      <c r="AKM12" s="272"/>
      <c r="AKN12" s="272"/>
      <c r="AKO12" s="272"/>
      <c r="AKP12" s="272"/>
      <c r="AKQ12" s="272"/>
      <c r="AKR12" s="272"/>
      <c r="AKS12" s="272"/>
      <c r="AKT12" s="272"/>
      <c r="AKU12" s="272"/>
      <c r="AKV12" s="272"/>
      <c r="AKW12" s="272"/>
      <c r="AKX12" s="272"/>
      <c r="AKY12" s="272"/>
      <c r="AKZ12" s="272"/>
      <c r="ALA12" s="272"/>
      <c r="ALB12" s="272"/>
      <c r="ALC12" s="272"/>
      <c r="ALD12" s="272"/>
      <c r="ALE12" s="272"/>
      <c r="ALF12" s="272"/>
      <c r="ALG12" s="272"/>
      <c r="ALH12" s="272"/>
      <c r="ALI12" s="272"/>
      <c r="ALJ12" s="272"/>
      <c r="ALK12" s="272"/>
      <c r="ALL12" s="272"/>
      <c r="ALM12" s="272"/>
      <c r="ALN12" s="272"/>
      <c r="ALO12" s="272"/>
      <c r="ALP12" s="272"/>
      <c r="ALQ12" s="272"/>
      <c r="ALR12" s="272"/>
      <c r="ALS12" s="272"/>
      <c r="ALT12" s="272"/>
      <c r="ALU12" s="272"/>
      <c r="ALV12" s="272"/>
      <c r="ALW12" s="272"/>
      <c r="ALX12" s="272"/>
      <c r="ALY12" s="272"/>
      <c r="ALZ12" s="272"/>
      <c r="AMA12" s="272"/>
      <c r="AMB12" s="272"/>
      <c r="AMC12" s="272"/>
      <c r="AMD12" s="272"/>
      <c r="AME12" s="272"/>
      <c r="AMF12" s="272"/>
      <c r="AMG12" s="272"/>
      <c r="AMH12" s="272"/>
      <c r="AMI12" s="272"/>
      <c r="AMJ12" s="272"/>
      <c r="AMK12" s="272"/>
      <c r="AML12" s="272"/>
      <c r="AMM12" s="272"/>
      <c r="AMN12" s="272"/>
      <c r="AMO12" s="274"/>
      <c r="AMP12" s="274"/>
      <c r="AMQ12" s="274"/>
      <c r="AMR12" s="274"/>
      <c r="AMS12" s="274"/>
      <c r="AMT12" s="274"/>
      <c r="AMU12" s="274"/>
    </row>
    <row r="13" spans="8:1035" ht="54" customHeight="1">
      <c r="H13" s="376" t="s">
        <v>398</v>
      </c>
      <c r="I13" s="379"/>
      <c r="J13" s="656"/>
      <c r="K13" s="378"/>
      <c r="L13" s="380"/>
      <c r="M13" s="378"/>
      <c r="N13" s="378"/>
      <c r="O13" s="377"/>
      <c r="P13" s="748" t="str">
        <f>IFERROR(VLOOKUP(O13,U13:V17,2,FALSE),"")</f>
        <v/>
      </c>
      <c r="Q13" s="2094"/>
      <c r="R13" s="2094"/>
      <c r="S13" s="2095"/>
      <c r="T13" s="24"/>
      <c r="U13" s="747" t="s">
        <v>917</v>
      </c>
      <c r="V13" s="165" t="s">
        <v>918</v>
      </c>
      <c r="W13" s="276"/>
      <c r="X13" s="276"/>
      <c r="Y13" s="276"/>
      <c r="Z13" s="276"/>
      <c r="AA13" s="276"/>
      <c r="AB13" s="276"/>
      <c r="AC13" s="750" t="str">
        <f>IF(OR(I13="",K13="",L13="",M13="",N13=""),"","Para a lição aprendida de "&amp;I13&amp;" que ocasionou o problema "&amp;K13&amp;" que é "&amp;L13&amp;" para o projeto e gerou as consequencias "&amp;M13&amp;" e foi tomada a ação "&amp;N13&amp;". Me crie uma ação de freio para o retrocesso de forma que não aconteça mais em nenhum projeto.")</f>
        <v/>
      </c>
      <c r="AD13" s="276"/>
      <c r="AE13" s="276"/>
      <c r="AF13" s="276"/>
      <c r="AG13" s="276"/>
      <c r="AH13" s="276"/>
      <c r="AI13" s="276"/>
      <c r="AJ13" s="276"/>
      <c r="AK13" s="276"/>
      <c r="AL13" s="276"/>
      <c r="AM13" s="276"/>
      <c r="AN13" s="276"/>
      <c r="AO13" s="276"/>
      <c r="AP13" s="276"/>
      <c r="AQ13" s="276"/>
      <c r="AR13" s="276"/>
      <c r="AS13" s="276"/>
      <c r="AT13" s="276"/>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276"/>
      <c r="BW13" s="276"/>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276"/>
      <c r="DH13" s="276"/>
      <c r="DI13" s="276"/>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276"/>
      <c r="FF13" s="276"/>
      <c r="FG13" s="276"/>
      <c r="FH13" s="276"/>
      <c r="FI13" s="276"/>
      <c r="FJ13" s="276"/>
      <c r="FK13" s="276"/>
      <c r="FL13" s="276"/>
      <c r="FM13" s="276"/>
      <c r="FN13" s="276"/>
      <c r="FO13" s="276"/>
      <c r="FP13" s="276"/>
      <c r="FQ13" s="276"/>
      <c r="FR13" s="276"/>
      <c r="FS13" s="276"/>
      <c r="FT13" s="276"/>
      <c r="FU13" s="276"/>
      <c r="FV13" s="276"/>
      <c r="FW13" s="276"/>
      <c r="FX13" s="276"/>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c r="SK13" s="275"/>
      <c r="SL13" s="275"/>
      <c r="SM13" s="275"/>
      <c r="SN13" s="275"/>
      <c r="SO13" s="275"/>
      <c r="SP13" s="275"/>
      <c r="SQ13" s="275"/>
      <c r="SR13" s="275"/>
      <c r="SS13" s="275"/>
      <c r="ST13" s="275"/>
      <c r="SU13" s="275"/>
      <c r="SV13" s="275"/>
      <c r="SW13" s="275"/>
      <c r="SX13" s="275"/>
      <c r="SY13" s="275"/>
      <c r="SZ13" s="275"/>
      <c r="TA13" s="275"/>
      <c r="TB13" s="275"/>
      <c r="TC13" s="275"/>
      <c r="TD13" s="275"/>
      <c r="TE13" s="275"/>
      <c r="TF13" s="275"/>
      <c r="TG13" s="275"/>
      <c r="TH13" s="275"/>
      <c r="TI13" s="275"/>
      <c r="TJ13" s="275"/>
      <c r="TK13" s="275"/>
      <c r="TL13" s="275"/>
      <c r="TM13" s="275"/>
      <c r="TN13" s="275"/>
      <c r="TO13" s="275"/>
      <c r="TP13" s="275"/>
      <c r="TQ13" s="275"/>
      <c r="TR13" s="275"/>
      <c r="TS13" s="275"/>
      <c r="TT13" s="275"/>
      <c r="TU13" s="275"/>
      <c r="TV13" s="275"/>
      <c r="TW13" s="275"/>
      <c r="TX13" s="275"/>
      <c r="TY13" s="275"/>
      <c r="TZ13" s="275"/>
      <c r="UA13" s="275"/>
      <c r="UB13" s="275"/>
      <c r="UC13" s="275"/>
      <c r="UD13" s="275"/>
      <c r="UE13" s="275"/>
      <c r="UF13" s="275"/>
      <c r="UG13" s="275"/>
      <c r="UH13" s="275"/>
      <c r="UI13" s="275"/>
      <c r="UJ13" s="275"/>
      <c r="UK13" s="275"/>
      <c r="UL13" s="275"/>
      <c r="UM13" s="275"/>
      <c r="UN13" s="275"/>
      <c r="UO13" s="275"/>
      <c r="UP13" s="275"/>
      <c r="UQ13" s="275"/>
      <c r="UR13" s="275"/>
      <c r="US13" s="275"/>
      <c r="UT13" s="275"/>
      <c r="UU13" s="275"/>
      <c r="UV13" s="275"/>
      <c r="UW13" s="275"/>
      <c r="UX13" s="275"/>
      <c r="UY13" s="275"/>
      <c r="UZ13" s="275"/>
      <c r="VA13" s="275"/>
      <c r="VB13" s="275"/>
      <c r="VC13" s="275"/>
      <c r="VD13" s="275"/>
      <c r="VE13" s="275"/>
      <c r="VF13" s="275"/>
      <c r="VG13" s="275"/>
      <c r="VH13" s="275"/>
      <c r="VI13" s="275"/>
      <c r="VJ13" s="275"/>
      <c r="VK13" s="275"/>
      <c r="VL13" s="275"/>
      <c r="VM13" s="275"/>
      <c r="VN13" s="275"/>
      <c r="VO13" s="275"/>
      <c r="VP13" s="275"/>
      <c r="VQ13" s="275"/>
      <c r="VR13" s="275"/>
      <c r="VS13" s="275"/>
      <c r="VT13" s="275"/>
      <c r="VU13" s="275"/>
      <c r="VV13" s="275"/>
      <c r="VW13" s="275"/>
      <c r="VX13" s="275"/>
      <c r="VY13" s="275"/>
      <c r="VZ13" s="275"/>
      <c r="WA13" s="275"/>
      <c r="WB13" s="275"/>
      <c r="WC13" s="275"/>
      <c r="WD13" s="275"/>
      <c r="WE13" s="275"/>
      <c r="WF13" s="275"/>
      <c r="WG13" s="275"/>
      <c r="WH13" s="275"/>
      <c r="WI13" s="275"/>
      <c r="WJ13" s="275"/>
      <c r="WK13" s="275"/>
      <c r="WL13" s="275"/>
      <c r="WM13" s="275"/>
      <c r="WN13" s="275"/>
      <c r="WO13" s="275"/>
      <c r="WP13" s="275"/>
      <c r="WQ13" s="275"/>
      <c r="WR13" s="275"/>
      <c r="WS13" s="275"/>
      <c r="WT13" s="275"/>
      <c r="WU13" s="275"/>
      <c r="WV13" s="275"/>
      <c r="WW13" s="275"/>
      <c r="WX13" s="275"/>
      <c r="WY13" s="275"/>
      <c r="WZ13" s="275"/>
      <c r="XA13" s="275"/>
      <c r="XB13" s="275"/>
      <c r="XC13" s="275"/>
      <c r="XD13" s="275"/>
      <c r="XE13" s="275"/>
      <c r="XF13" s="275"/>
      <c r="XG13" s="275"/>
      <c r="XH13" s="275"/>
      <c r="XI13" s="275"/>
      <c r="XJ13" s="275"/>
      <c r="XK13" s="275"/>
      <c r="XL13" s="275"/>
      <c r="XM13" s="275"/>
      <c r="XN13" s="275"/>
      <c r="XO13" s="275"/>
      <c r="XP13" s="275"/>
      <c r="XQ13" s="275"/>
      <c r="XR13" s="275"/>
      <c r="XS13" s="275"/>
      <c r="XT13" s="275"/>
      <c r="XU13" s="275"/>
      <c r="XV13" s="275"/>
      <c r="XW13" s="275"/>
      <c r="XX13" s="275"/>
      <c r="XY13" s="275"/>
      <c r="XZ13" s="275"/>
      <c r="YA13" s="275"/>
      <c r="YB13" s="275"/>
      <c r="YC13" s="275"/>
      <c r="YD13" s="275"/>
      <c r="YE13" s="275"/>
      <c r="YF13" s="275"/>
      <c r="YG13" s="275"/>
      <c r="YH13" s="275"/>
      <c r="YI13" s="275"/>
      <c r="YJ13" s="275"/>
      <c r="YK13" s="275"/>
      <c r="YL13" s="275"/>
      <c r="YM13" s="275"/>
      <c r="YN13" s="275"/>
      <c r="YO13" s="275"/>
      <c r="YP13" s="275"/>
      <c r="YQ13" s="275"/>
      <c r="YR13" s="275"/>
      <c r="YS13" s="275"/>
      <c r="YT13" s="275"/>
      <c r="YU13" s="275"/>
      <c r="YV13" s="275"/>
      <c r="YW13" s="275"/>
      <c r="YX13" s="275"/>
      <c r="YY13" s="275"/>
      <c r="YZ13" s="275"/>
      <c r="ZA13" s="275"/>
      <c r="ZB13" s="275"/>
      <c r="ZC13" s="275"/>
      <c r="ZD13" s="275"/>
      <c r="ZE13" s="275"/>
      <c r="ZF13" s="275"/>
      <c r="ZG13" s="275"/>
      <c r="ZH13" s="275"/>
      <c r="ZI13" s="275"/>
      <c r="ZJ13" s="275"/>
      <c r="ZK13" s="275"/>
      <c r="ZL13" s="275"/>
      <c r="ZM13" s="275"/>
      <c r="ZN13" s="275"/>
      <c r="ZO13" s="275"/>
      <c r="ZP13" s="275"/>
      <c r="ZQ13" s="275"/>
      <c r="ZR13" s="275"/>
      <c r="ZS13" s="275"/>
      <c r="ZT13" s="275"/>
      <c r="ZU13" s="275"/>
      <c r="ZV13" s="275"/>
      <c r="ZW13" s="275"/>
      <c r="ZX13" s="275"/>
      <c r="ZY13" s="275"/>
      <c r="ZZ13" s="275"/>
      <c r="AAA13" s="275"/>
      <c r="AAB13" s="275"/>
      <c r="AAC13" s="275"/>
      <c r="AAD13" s="275"/>
      <c r="AAE13" s="275"/>
      <c r="AAF13" s="275"/>
      <c r="AAG13" s="275"/>
      <c r="AAH13" s="275"/>
      <c r="AAI13" s="275"/>
      <c r="AAJ13" s="275"/>
      <c r="AAK13" s="275"/>
      <c r="AAL13" s="275"/>
      <c r="AAM13" s="275"/>
      <c r="AAN13" s="275"/>
      <c r="AAO13" s="275"/>
      <c r="AAP13" s="275"/>
      <c r="AAQ13" s="275"/>
      <c r="AAR13" s="275"/>
      <c r="AAS13" s="275"/>
      <c r="AAT13" s="275"/>
      <c r="AAU13" s="275"/>
      <c r="AAV13" s="275"/>
      <c r="AAW13" s="275"/>
      <c r="AAX13" s="275"/>
      <c r="AAY13" s="275"/>
      <c r="AAZ13" s="275"/>
      <c r="ABA13" s="275"/>
      <c r="ABB13" s="275"/>
      <c r="ABC13" s="275"/>
      <c r="ABD13" s="275"/>
      <c r="ABE13" s="275"/>
      <c r="ABF13" s="275"/>
      <c r="ABG13" s="275"/>
      <c r="ABH13" s="275"/>
      <c r="ABI13" s="275"/>
      <c r="ABJ13" s="275"/>
      <c r="ABK13" s="275"/>
      <c r="ABL13" s="275"/>
      <c r="ABM13" s="275"/>
      <c r="ABN13" s="275"/>
      <c r="ABO13" s="275"/>
      <c r="ABP13" s="275"/>
      <c r="ABQ13" s="275"/>
      <c r="ABR13" s="275"/>
      <c r="ABS13" s="275"/>
      <c r="ABT13" s="275"/>
      <c r="ABU13" s="275"/>
      <c r="ABV13" s="275"/>
      <c r="ABW13" s="275"/>
      <c r="ABX13" s="275"/>
      <c r="ABY13" s="275"/>
      <c r="ABZ13" s="275"/>
      <c r="ACA13" s="275"/>
      <c r="ACB13" s="275"/>
      <c r="ACC13" s="275"/>
      <c r="ACD13" s="275"/>
      <c r="ACE13" s="275"/>
      <c r="ACF13" s="275"/>
      <c r="ACG13" s="275"/>
      <c r="ACH13" s="275"/>
      <c r="ACI13" s="275"/>
      <c r="ACJ13" s="275"/>
      <c r="ACK13" s="275"/>
      <c r="ACL13" s="275"/>
      <c r="ACM13" s="275"/>
      <c r="ACN13" s="275"/>
      <c r="ACO13" s="275"/>
      <c r="ACP13" s="275"/>
      <c r="ACQ13" s="275"/>
      <c r="ACR13" s="275"/>
      <c r="ACS13" s="275"/>
      <c r="ACT13" s="275"/>
      <c r="ACU13" s="275"/>
      <c r="ACV13" s="275"/>
      <c r="ACW13" s="275"/>
      <c r="ACX13" s="275"/>
      <c r="ACY13" s="275"/>
      <c r="ACZ13" s="275"/>
      <c r="ADA13" s="275"/>
      <c r="ADB13" s="275"/>
      <c r="ADC13" s="275"/>
      <c r="ADD13" s="275"/>
      <c r="ADE13" s="275"/>
      <c r="ADF13" s="275"/>
      <c r="ADG13" s="275"/>
      <c r="ADH13" s="275"/>
      <c r="ADI13" s="275"/>
      <c r="ADJ13" s="275"/>
      <c r="ADK13" s="275"/>
      <c r="ADL13" s="275"/>
      <c r="ADM13" s="275"/>
      <c r="ADN13" s="275"/>
      <c r="ADO13" s="275"/>
      <c r="ADP13" s="275"/>
      <c r="ADQ13" s="275"/>
      <c r="ADR13" s="275"/>
      <c r="ADS13" s="275"/>
      <c r="ADT13" s="275"/>
      <c r="ADU13" s="275"/>
      <c r="ADV13" s="275"/>
      <c r="ADW13" s="275"/>
      <c r="ADX13" s="275"/>
      <c r="ADY13" s="275"/>
      <c r="ADZ13" s="275"/>
      <c r="AEA13" s="275"/>
      <c r="AEB13" s="275"/>
      <c r="AEC13" s="275"/>
      <c r="AED13" s="275"/>
      <c r="AEE13" s="275"/>
      <c r="AEF13" s="275"/>
      <c r="AEG13" s="275"/>
      <c r="AEH13" s="275"/>
      <c r="AEI13" s="275"/>
      <c r="AEJ13" s="275"/>
      <c r="AEK13" s="275"/>
      <c r="AEL13" s="275"/>
      <c r="AEM13" s="275"/>
      <c r="AEN13" s="275"/>
      <c r="AEO13" s="275"/>
      <c r="AEP13" s="275"/>
      <c r="AEQ13" s="275"/>
      <c r="AER13" s="275"/>
      <c r="AES13" s="275"/>
      <c r="AET13" s="275"/>
      <c r="AEU13" s="275"/>
      <c r="AEV13" s="275"/>
      <c r="AEW13" s="275"/>
      <c r="AEX13" s="275"/>
      <c r="AEY13" s="275"/>
      <c r="AEZ13" s="275"/>
      <c r="AFA13" s="275"/>
      <c r="AFB13" s="275"/>
      <c r="AFC13" s="275"/>
      <c r="AFD13" s="275"/>
      <c r="AFE13" s="275"/>
      <c r="AFF13" s="275"/>
      <c r="AFG13" s="275"/>
      <c r="AFH13" s="275"/>
      <c r="AFI13" s="275"/>
      <c r="AFJ13" s="275"/>
      <c r="AFK13" s="275"/>
      <c r="AFL13" s="275"/>
      <c r="AFM13" s="275"/>
      <c r="AFN13" s="275"/>
      <c r="AFO13" s="275"/>
      <c r="AFP13" s="275"/>
      <c r="AFQ13" s="275"/>
      <c r="AFR13" s="275"/>
      <c r="AFS13" s="275"/>
      <c r="AFT13" s="275"/>
      <c r="AFU13" s="275"/>
      <c r="AFV13" s="275"/>
      <c r="AFW13" s="275"/>
      <c r="AFX13" s="275"/>
      <c r="AFY13" s="275"/>
      <c r="AFZ13" s="275"/>
      <c r="AGA13" s="275"/>
      <c r="AGB13" s="275"/>
      <c r="AGC13" s="275"/>
      <c r="AGD13" s="275"/>
      <c r="AGE13" s="275"/>
      <c r="AGF13" s="275"/>
      <c r="AGG13" s="275"/>
      <c r="AGH13" s="275"/>
      <c r="AGI13" s="275"/>
      <c r="AGJ13" s="275"/>
      <c r="AGK13" s="275"/>
      <c r="AGL13" s="275"/>
      <c r="AGM13" s="275"/>
      <c r="AGN13" s="275"/>
      <c r="AGO13" s="275"/>
      <c r="AGP13" s="275"/>
      <c r="AGQ13" s="275"/>
      <c r="AGR13" s="275"/>
      <c r="AGS13" s="275"/>
      <c r="AGT13" s="275"/>
      <c r="AGU13" s="275"/>
      <c r="AGV13" s="275"/>
      <c r="AGW13" s="275"/>
      <c r="AGX13" s="275"/>
      <c r="AGY13" s="275"/>
      <c r="AGZ13" s="275"/>
      <c r="AHA13" s="275"/>
      <c r="AHB13" s="275"/>
      <c r="AHC13" s="275"/>
      <c r="AHD13" s="275"/>
      <c r="AHE13" s="275"/>
      <c r="AHF13" s="275"/>
      <c r="AHG13" s="275"/>
      <c r="AHH13" s="275"/>
      <c r="AHI13" s="275"/>
      <c r="AHJ13" s="275"/>
      <c r="AHK13" s="275"/>
      <c r="AHL13" s="275"/>
      <c r="AHM13" s="275"/>
      <c r="AHN13" s="275"/>
      <c r="AHO13" s="275"/>
      <c r="AHP13" s="275"/>
      <c r="AHQ13" s="275"/>
      <c r="AHR13" s="275"/>
      <c r="AHS13" s="275"/>
      <c r="AHT13" s="275"/>
      <c r="AHU13" s="275"/>
      <c r="AHV13" s="275"/>
      <c r="AHW13" s="275"/>
      <c r="AHX13" s="275"/>
      <c r="AHY13" s="275"/>
      <c r="AHZ13" s="275"/>
      <c r="AIA13" s="275"/>
      <c r="AIB13" s="275"/>
      <c r="AIC13" s="275"/>
      <c r="AID13" s="275"/>
      <c r="AIE13" s="275"/>
      <c r="AIF13" s="275"/>
      <c r="AIG13" s="275"/>
      <c r="AIH13" s="275"/>
      <c r="AII13" s="275"/>
      <c r="AIJ13" s="275"/>
      <c r="AIK13" s="275"/>
      <c r="AIL13" s="275"/>
      <c r="AIM13" s="275"/>
      <c r="AIN13" s="275"/>
      <c r="AIO13" s="275"/>
      <c r="AIP13" s="275"/>
      <c r="AIQ13" s="275"/>
      <c r="AIR13" s="275"/>
      <c r="AIS13" s="275"/>
      <c r="AIT13" s="275"/>
      <c r="AIU13" s="275"/>
      <c r="AIV13" s="275"/>
      <c r="AIW13" s="275"/>
      <c r="AIX13" s="275"/>
      <c r="AIY13" s="275"/>
      <c r="AIZ13" s="275"/>
      <c r="AJA13" s="275"/>
      <c r="AJB13" s="275"/>
      <c r="AJC13" s="275"/>
      <c r="AJD13" s="275"/>
      <c r="AJE13" s="275"/>
      <c r="AJF13" s="275"/>
      <c r="AJG13" s="275"/>
      <c r="AJH13" s="275"/>
      <c r="AJI13" s="275"/>
      <c r="AJJ13" s="275"/>
      <c r="AJK13" s="275"/>
      <c r="AJL13" s="275"/>
      <c r="AJM13" s="275"/>
      <c r="AJN13" s="275"/>
      <c r="AJO13" s="275"/>
      <c r="AJP13" s="275"/>
      <c r="AJQ13" s="275"/>
      <c r="AJR13" s="275"/>
      <c r="AJS13" s="275"/>
      <c r="AJT13" s="275"/>
      <c r="AJU13" s="275"/>
      <c r="AJV13" s="275"/>
      <c r="AJW13" s="275"/>
      <c r="AJX13" s="275"/>
      <c r="AJY13" s="275"/>
      <c r="AJZ13" s="275"/>
      <c r="AKA13" s="275"/>
      <c r="AKB13" s="275"/>
      <c r="AKC13" s="275"/>
      <c r="AKD13" s="275"/>
      <c r="AKE13" s="275"/>
      <c r="AKF13" s="275"/>
      <c r="AKG13" s="275"/>
      <c r="AKH13" s="275"/>
      <c r="AKI13" s="275"/>
      <c r="AKJ13" s="275"/>
      <c r="AKK13" s="275"/>
      <c r="AKL13" s="275"/>
      <c r="AKM13" s="275"/>
      <c r="AKN13" s="275"/>
      <c r="AKO13" s="275"/>
      <c r="AKP13" s="275"/>
      <c r="AKQ13" s="275"/>
      <c r="AKR13" s="275"/>
      <c r="AKS13" s="275"/>
      <c r="AKT13" s="275"/>
      <c r="AKU13" s="275"/>
      <c r="AKV13" s="275"/>
      <c r="AKW13" s="275"/>
      <c r="AKX13" s="275"/>
      <c r="AKY13" s="275"/>
      <c r="AKZ13" s="275"/>
      <c r="ALA13" s="275"/>
      <c r="ALB13" s="275"/>
      <c r="ALC13" s="275"/>
      <c r="ALD13" s="275"/>
      <c r="ALE13" s="275"/>
      <c r="ALF13" s="275"/>
      <c r="ALG13" s="275"/>
      <c r="ALH13" s="275"/>
      <c r="ALI13" s="275"/>
      <c r="ALJ13" s="275"/>
      <c r="ALK13" s="275"/>
      <c r="ALL13" s="275"/>
      <c r="ALM13" s="275"/>
      <c r="ALN13" s="275"/>
      <c r="ALO13" s="275"/>
      <c r="ALP13" s="275"/>
      <c r="ALQ13" s="275"/>
      <c r="ALR13" s="275"/>
      <c r="ALS13" s="275"/>
      <c r="ALT13" s="275"/>
      <c r="ALU13" s="275"/>
      <c r="ALV13" s="275"/>
      <c r="ALW13" s="275"/>
      <c r="ALX13" s="275"/>
      <c r="ALY13" s="275"/>
      <c r="ALZ13" s="275"/>
      <c r="AMA13" s="275"/>
      <c r="AMB13" s="275"/>
      <c r="AMC13" s="275"/>
      <c r="AMD13" s="275"/>
      <c r="AME13" s="275"/>
      <c r="AMF13" s="275"/>
      <c r="AMG13" s="275"/>
      <c r="AMH13" s="275"/>
      <c r="AMI13" s="275"/>
      <c r="AMJ13" s="275"/>
      <c r="AMK13" s="275"/>
      <c r="AML13" s="275"/>
      <c r="AMM13" s="275"/>
      <c r="AMN13" s="275"/>
    </row>
    <row r="14" spans="8:1035" ht="64.8" customHeight="1">
      <c r="H14" s="376" t="s">
        <v>399</v>
      </c>
      <c r="I14" s="379"/>
      <c r="J14" s="656"/>
      <c r="K14" s="378"/>
      <c r="L14" s="380"/>
      <c r="M14" s="378"/>
      <c r="N14" s="378"/>
      <c r="O14" s="377"/>
      <c r="P14" s="748" t="str">
        <f t="shared" ref="P14:P32" si="0">IFERROR(VLOOKUP(O14,U14:V18,2,FALSE),"")</f>
        <v/>
      </c>
      <c r="Q14" s="2094"/>
      <c r="R14" s="2094"/>
      <c r="S14" s="2095"/>
      <c r="T14" s="24"/>
      <c r="U14" s="747" t="s">
        <v>919</v>
      </c>
      <c r="V14" s="165" t="s">
        <v>920</v>
      </c>
      <c r="W14" s="276"/>
      <c r="X14" s="276"/>
      <c r="Y14" s="276"/>
      <c r="Z14" s="276"/>
      <c r="AA14" s="276"/>
      <c r="AB14" s="276"/>
      <c r="AC14" s="750" t="str">
        <f t="shared" ref="AC14:AC32" si="1">IF(OR(I14="",K14="",L14="",M14="",N14=""),"","Para a lição aprendida de "&amp;I14&amp;" que ocasionou o problema "&amp;K14&amp;" que é "&amp;L14&amp;" para o projeto e gerou as consequencias "&amp;M14&amp;" e foi tomada a ação "&amp;N14&amp;". Me crie uma ação de freio para o retrocesso de forma que não aconteça mais em nenhum projeto.")</f>
        <v/>
      </c>
      <c r="AD14" s="276"/>
      <c r="AE14" s="276"/>
      <c r="AF14" s="276"/>
      <c r="AG14" s="276"/>
      <c r="AH14" s="276"/>
      <c r="AI14" s="276"/>
      <c r="AJ14" s="276"/>
      <c r="AK14" s="276"/>
      <c r="AL14" s="276"/>
      <c r="AM14" s="276"/>
      <c r="AN14" s="276"/>
      <c r="AO14" s="276"/>
      <c r="AP14" s="276"/>
      <c r="AQ14" s="276"/>
      <c r="AR14" s="276"/>
      <c r="AS14" s="276"/>
      <c r="AT14" s="276"/>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276"/>
      <c r="BW14" s="276"/>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276"/>
      <c r="DH14" s="276"/>
      <c r="DI14" s="276"/>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276"/>
      <c r="FF14" s="276"/>
      <c r="FG14" s="276"/>
      <c r="FH14" s="276"/>
      <c r="FI14" s="276"/>
      <c r="FJ14" s="276"/>
      <c r="FK14" s="276"/>
      <c r="FL14" s="276"/>
      <c r="FM14" s="276"/>
      <c r="FN14" s="276"/>
      <c r="FO14" s="276"/>
      <c r="FP14" s="276"/>
      <c r="FQ14" s="276"/>
      <c r="FR14" s="276"/>
      <c r="FS14" s="276"/>
      <c r="FT14" s="276"/>
      <c r="FU14" s="276"/>
      <c r="FV14" s="276"/>
      <c r="FW14" s="276"/>
      <c r="FX14" s="276"/>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75"/>
      <c r="SL14" s="275"/>
      <c r="SM14" s="275"/>
      <c r="SN14" s="275"/>
      <c r="SO14" s="275"/>
      <c r="SP14" s="275"/>
      <c r="SQ14" s="275"/>
      <c r="SR14" s="275"/>
      <c r="SS14" s="275"/>
      <c r="ST14" s="275"/>
      <c r="SU14" s="275"/>
      <c r="SV14" s="275"/>
      <c r="SW14" s="275"/>
      <c r="SX14" s="275"/>
      <c r="SY14" s="275"/>
      <c r="SZ14" s="275"/>
      <c r="TA14" s="275"/>
      <c r="TB14" s="275"/>
      <c r="TC14" s="275"/>
      <c r="TD14" s="275"/>
      <c r="TE14" s="275"/>
      <c r="TF14" s="275"/>
      <c r="TG14" s="275"/>
      <c r="TH14" s="275"/>
      <c r="TI14" s="275"/>
      <c r="TJ14" s="275"/>
      <c r="TK14" s="275"/>
      <c r="TL14" s="275"/>
      <c r="TM14" s="275"/>
      <c r="TN14" s="275"/>
      <c r="TO14" s="275"/>
      <c r="TP14" s="275"/>
      <c r="TQ14" s="275"/>
      <c r="TR14" s="275"/>
      <c r="TS14" s="275"/>
      <c r="TT14" s="275"/>
      <c r="TU14" s="275"/>
      <c r="TV14" s="275"/>
      <c r="TW14" s="275"/>
      <c r="TX14" s="275"/>
      <c r="TY14" s="275"/>
      <c r="TZ14" s="275"/>
      <c r="UA14" s="275"/>
      <c r="UB14" s="275"/>
      <c r="UC14" s="275"/>
      <c r="UD14" s="275"/>
      <c r="UE14" s="275"/>
      <c r="UF14" s="275"/>
      <c r="UG14" s="275"/>
      <c r="UH14" s="275"/>
      <c r="UI14" s="275"/>
      <c r="UJ14" s="275"/>
      <c r="UK14" s="275"/>
      <c r="UL14" s="275"/>
      <c r="UM14" s="275"/>
      <c r="UN14" s="275"/>
      <c r="UO14" s="275"/>
      <c r="UP14" s="275"/>
      <c r="UQ14" s="275"/>
      <c r="UR14" s="275"/>
      <c r="US14" s="275"/>
      <c r="UT14" s="275"/>
      <c r="UU14" s="275"/>
      <c r="UV14" s="275"/>
      <c r="UW14" s="275"/>
      <c r="UX14" s="275"/>
      <c r="UY14" s="275"/>
      <c r="UZ14" s="275"/>
      <c r="VA14" s="275"/>
      <c r="VB14" s="275"/>
      <c r="VC14" s="275"/>
      <c r="VD14" s="275"/>
      <c r="VE14" s="275"/>
      <c r="VF14" s="275"/>
      <c r="VG14" s="275"/>
      <c r="VH14" s="275"/>
      <c r="VI14" s="275"/>
      <c r="VJ14" s="275"/>
      <c r="VK14" s="275"/>
      <c r="VL14" s="275"/>
      <c r="VM14" s="275"/>
      <c r="VN14" s="275"/>
      <c r="VO14" s="275"/>
      <c r="VP14" s="275"/>
      <c r="VQ14" s="275"/>
      <c r="VR14" s="275"/>
      <c r="VS14" s="275"/>
      <c r="VT14" s="275"/>
      <c r="VU14" s="275"/>
      <c r="VV14" s="275"/>
      <c r="VW14" s="275"/>
      <c r="VX14" s="275"/>
      <c r="VY14" s="275"/>
      <c r="VZ14" s="275"/>
      <c r="WA14" s="275"/>
      <c r="WB14" s="275"/>
      <c r="WC14" s="275"/>
      <c r="WD14" s="275"/>
      <c r="WE14" s="275"/>
      <c r="WF14" s="275"/>
      <c r="WG14" s="275"/>
      <c r="WH14" s="275"/>
      <c r="WI14" s="275"/>
      <c r="WJ14" s="275"/>
      <c r="WK14" s="275"/>
      <c r="WL14" s="275"/>
      <c r="WM14" s="275"/>
      <c r="WN14" s="275"/>
      <c r="WO14" s="275"/>
      <c r="WP14" s="275"/>
      <c r="WQ14" s="275"/>
      <c r="WR14" s="275"/>
      <c r="WS14" s="275"/>
      <c r="WT14" s="275"/>
      <c r="WU14" s="275"/>
      <c r="WV14" s="275"/>
      <c r="WW14" s="275"/>
      <c r="WX14" s="275"/>
      <c r="WY14" s="275"/>
      <c r="WZ14" s="275"/>
      <c r="XA14" s="275"/>
      <c r="XB14" s="275"/>
      <c r="XC14" s="275"/>
      <c r="XD14" s="275"/>
      <c r="XE14" s="275"/>
      <c r="XF14" s="275"/>
      <c r="XG14" s="275"/>
      <c r="XH14" s="275"/>
      <c r="XI14" s="275"/>
      <c r="XJ14" s="275"/>
      <c r="XK14" s="275"/>
      <c r="XL14" s="275"/>
      <c r="XM14" s="275"/>
      <c r="XN14" s="275"/>
      <c r="XO14" s="275"/>
      <c r="XP14" s="275"/>
      <c r="XQ14" s="275"/>
      <c r="XR14" s="275"/>
      <c r="XS14" s="275"/>
      <c r="XT14" s="275"/>
      <c r="XU14" s="275"/>
      <c r="XV14" s="275"/>
      <c r="XW14" s="275"/>
      <c r="XX14" s="275"/>
      <c r="XY14" s="275"/>
      <c r="XZ14" s="275"/>
      <c r="YA14" s="275"/>
      <c r="YB14" s="275"/>
      <c r="YC14" s="275"/>
      <c r="YD14" s="275"/>
      <c r="YE14" s="275"/>
      <c r="YF14" s="275"/>
      <c r="YG14" s="275"/>
      <c r="YH14" s="275"/>
      <c r="YI14" s="275"/>
      <c r="YJ14" s="275"/>
      <c r="YK14" s="275"/>
      <c r="YL14" s="275"/>
      <c r="YM14" s="275"/>
      <c r="YN14" s="275"/>
      <c r="YO14" s="275"/>
      <c r="YP14" s="275"/>
      <c r="YQ14" s="275"/>
      <c r="YR14" s="275"/>
      <c r="YS14" s="275"/>
      <c r="YT14" s="275"/>
      <c r="YU14" s="275"/>
      <c r="YV14" s="275"/>
      <c r="YW14" s="275"/>
      <c r="YX14" s="275"/>
      <c r="YY14" s="275"/>
      <c r="YZ14" s="275"/>
      <c r="ZA14" s="275"/>
      <c r="ZB14" s="275"/>
      <c r="ZC14" s="275"/>
      <c r="ZD14" s="275"/>
      <c r="ZE14" s="275"/>
      <c r="ZF14" s="275"/>
      <c r="ZG14" s="275"/>
      <c r="ZH14" s="275"/>
      <c r="ZI14" s="275"/>
      <c r="ZJ14" s="275"/>
      <c r="ZK14" s="275"/>
      <c r="ZL14" s="275"/>
      <c r="ZM14" s="275"/>
      <c r="ZN14" s="275"/>
      <c r="ZO14" s="275"/>
      <c r="ZP14" s="275"/>
      <c r="ZQ14" s="275"/>
      <c r="ZR14" s="275"/>
      <c r="ZS14" s="275"/>
      <c r="ZT14" s="275"/>
      <c r="ZU14" s="275"/>
      <c r="ZV14" s="275"/>
      <c r="ZW14" s="275"/>
      <c r="ZX14" s="275"/>
      <c r="ZY14" s="275"/>
      <c r="ZZ14" s="275"/>
      <c r="AAA14" s="275"/>
      <c r="AAB14" s="275"/>
      <c r="AAC14" s="275"/>
      <c r="AAD14" s="275"/>
      <c r="AAE14" s="275"/>
      <c r="AAF14" s="275"/>
      <c r="AAG14" s="275"/>
      <c r="AAH14" s="275"/>
      <c r="AAI14" s="275"/>
      <c r="AAJ14" s="275"/>
      <c r="AAK14" s="275"/>
      <c r="AAL14" s="275"/>
      <c r="AAM14" s="275"/>
      <c r="AAN14" s="275"/>
      <c r="AAO14" s="275"/>
      <c r="AAP14" s="275"/>
      <c r="AAQ14" s="275"/>
      <c r="AAR14" s="275"/>
      <c r="AAS14" s="275"/>
      <c r="AAT14" s="275"/>
      <c r="AAU14" s="275"/>
      <c r="AAV14" s="275"/>
      <c r="AAW14" s="275"/>
      <c r="AAX14" s="275"/>
      <c r="AAY14" s="275"/>
      <c r="AAZ14" s="275"/>
      <c r="ABA14" s="275"/>
      <c r="ABB14" s="275"/>
      <c r="ABC14" s="275"/>
      <c r="ABD14" s="275"/>
      <c r="ABE14" s="275"/>
      <c r="ABF14" s="275"/>
      <c r="ABG14" s="275"/>
      <c r="ABH14" s="275"/>
      <c r="ABI14" s="275"/>
      <c r="ABJ14" s="275"/>
      <c r="ABK14" s="275"/>
      <c r="ABL14" s="275"/>
      <c r="ABM14" s="275"/>
      <c r="ABN14" s="275"/>
      <c r="ABO14" s="275"/>
      <c r="ABP14" s="275"/>
      <c r="ABQ14" s="275"/>
      <c r="ABR14" s="275"/>
      <c r="ABS14" s="275"/>
      <c r="ABT14" s="275"/>
      <c r="ABU14" s="275"/>
      <c r="ABV14" s="275"/>
      <c r="ABW14" s="275"/>
      <c r="ABX14" s="275"/>
      <c r="ABY14" s="275"/>
      <c r="ABZ14" s="275"/>
      <c r="ACA14" s="275"/>
      <c r="ACB14" s="275"/>
      <c r="ACC14" s="275"/>
      <c r="ACD14" s="275"/>
      <c r="ACE14" s="275"/>
      <c r="ACF14" s="275"/>
      <c r="ACG14" s="275"/>
      <c r="ACH14" s="275"/>
      <c r="ACI14" s="275"/>
      <c r="ACJ14" s="275"/>
      <c r="ACK14" s="275"/>
      <c r="ACL14" s="275"/>
      <c r="ACM14" s="275"/>
      <c r="ACN14" s="275"/>
      <c r="ACO14" s="275"/>
      <c r="ACP14" s="275"/>
      <c r="ACQ14" s="275"/>
      <c r="ACR14" s="275"/>
      <c r="ACS14" s="275"/>
      <c r="ACT14" s="275"/>
      <c r="ACU14" s="275"/>
      <c r="ACV14" s="275"/>
      <c r="ACW14" s="275"/>
      <c r="ACX14" s="275"/>
      <c r="ACY14" s="275"/>
      <c r="ACZ14" s="275"/>
      <c r="ADA14" s="275"/>
      <c r="ADB14" s="275"/>
      <c r="ADC14" s="275"/>
      <c r="ADD14" s="275"/>
      <c r="ADE14" s="275"/>
      <c r="ADF14" s="275"/>
      <c r="ADG14" s="275"/>
      <c r="ADH14" s="275"/>
      <c r="ADI14" s="275"/>
      <c r="ADJ14" s="275"/>
      <c r="ADK14" s="275"/>
      <c r="ADL14" s="275"/>
      <c r="ADM14" s="275"/>
      <c r="ADN14" s="275"/>
      <c r="ADO14" s="275"/>
      <c r="ADP14" s="275"/>
      <c r="ADQ14" s="275"/>
      <c r="ADR14" s="275"/>
      <c r="ADS14" s="275"/>
      <c r="ADT14" s="275"/>
      <c r="ADU14" s="275"/>
      <c r="ADV14" s="275"/>
      <c r="ADW14" s="275"/>
      <c r="ADX14" s="275"/>
      <c r="ADY14" s="275"/>
      <c r="ADZ14" s="275"/>
      <c r="AEA14" s="275"/>
      <c r="AEB14" s="275"/>
      <c r="AEC14" s="275"/>
      <c r="AED14" s="275"/>
      <c r="AEE14" s="275"/>
      <c r="AEF14" s="275"/>
      <c r="AEG14" s="275"/>
      <c r="AEH14" s="275"/>
      <c r="AEI14" s="275"/>
      <c r="AEJ14" s="275"/>
      <c r="AEK14" s="275"/>
      <c r="AEL14" s="275"/>
      <c r="AEM14" s="275"/>
      <c r="AEN14" s="275"/>
      <c r="AEO14" s="275"/>
      <c r="AEP14" s="275"/>
      <c r="AEQ14" s="275"/>
      <c r="AER14" s="275"/>
      <c r="AES14" s="275"/>
      <c r="AET14" s="275"/>
      <c r="AEU14" s="275"/>
      <c r="AEV14" s="275"/>
      <c r="AEW14" s="275"/>
      <c r="AEX14" s="275"/>
      <c r="AEY14" s="275"/>
      <c r="AEZ14" s="275"/>
      <c r="AFA14" s="275"/>
      <c r="AFB14" s="275"/>
      <c r="AFC14" s="275"/>
      <c r="AFD14" s="275"/>
      <c r="AFE14" s="275"/>
      <c r="AFF14" s="275"/>
      <c r="AFG14" s="275"/>
      <c r="AFH14" s="275"/>
      <c r="AFI14" s="275"/>
      <c r="AFJ14" s="275"/>
      <c r="AFK14" s="275"/>
      <c r="AFL14" s="275"/>
      <c r="AFM14" s="275"/>
      <c r="AFN14" s="275"/>
      <c r="AFO14" s="275"/>
      <c r="AFP14" s="275"/>
      <c r="AFQ14" s="275"/>
      <c r="AFR14" s="275"/>
      <c r="AFS14" s="275"/>
      <c r="AFT14" s="275"/>
      <c r="AFU14" s="275"/>
      <c r="AFV14" s="275"/>
      <c r="AFW14" s="275"/>
      <c r="AFX14" s="275"/>
      <c r="AFY14" s="275"/>
      <c r="AFZ14" s="275"/>
      <c r="AGA14" s="275"/>
      <c r="AGB14" s="275"/>
      <c r="AGC14" s="275"/>
      <c r="AGD14" s="275"/>
      <c r="AGE14" s="275"/>
      <c r="AGF14" s="275"/>
      <c r="AGG14" s="275"/>
      <c r="AGH14" s="275"/>
      <c r="AGI14" s="275"/>
      <c r="AGJ14" s="275"/>
      <c r="AGK14" s="275"/>
      <c r="AGL14" s="275"/>
      <c r="AGM14" s="275"/>
      <c r="AGN14" s="275"/>
      <c r="AGO14" s="275"/>
      <c r="AGP14" s="275"/>
      <c r="AGQ14" s="275"/>
      <c r="AGR14" s="275"/>
      <c r="AGS14" s="275"/>
      <c r="AGT14" s="275"/>
      <c r="AGU14" s="275"/>
      <c r="AGV14" s="275"/>
      <c r="AGW14" s="275"/>
      <c r="AGX14" s="275"/>
      <c r="AGY14" s="275"/>
      <c r="AGZ14" s="275"/>
      <c r="AHA14" s="275"/>
      <c r="AHB14" s="275"/>
      <c r="AHC14" s="275"/>
      <c r="AHD14" s="275"/>
      <c r="AHE14" s="275"/>
      <c r="AHF14" s="275"/>
      <c r="AHG14" s="275"/>
      <c r="AHH14" s="275"/>
      <c r="AHI14" s="275"/>
      <c r="AHJ14" s="275"/>
      <c r="AHK14" s="275"/>
      <c r="AHL14" s="275"/>
      <c r="AHM14" s="275"/>
      <c r="AHN14" s="275"/>
      <c r="AHO14" s="275"/>
      <c r="AHP14" s="275"/>
      <c r="AHQ14" s="275"/>
      <c r="AHR14" s="275"/>
      <c r="AHS14" s="275"/>
      <c r="AHT14" s="275"/>
      <c r="AHU14" s="275"/>
      <c r="AHV14" s="275"/>
      <c r="AHW14" s="275"/>
      <c r="AHX14" s="275"/>
      <c r="AHY14" s="275"/>
      <c r="AHZ14" s="275"/>
      <c r="AIA14" s="275"/>
      <c r="AIB14" s="275"/>
      <c r="AIC14" s="275"/>
      <c r="AID14" s="275"/>
      <c r="AIE14" s="275"/>
      <c r="AIF14" s="275"/>
      <c r="AIG14" s="275"/>
      <c r="AIH14" s="275"/>
      <c r="AII14" s="275"/>
      <c r="AIJ14" s="275"/>
      <c r="AIK14" s="275"/>
      <c r="AIL14" s="275"/>
      <c r="AIM14" s="275"/>
      <c r="AIN14" s="275"/>
      <c r="AIO14" s="275"/>
      <c r="AIP14" s="275"/>
      <c r="AIQ14" s="275"/>
      <c r="AIR14" s="275"/>
      <c r="AIS14" s="275"/>
      <c r="AIT14" s="275"/>
      <c r="AIU14" s="275"/>
      <c r="AIV14" s="275"/>
      <c r="AIW14" s="275"/>
      <c r="AIX14" s="275"/>
      <c r="AIY14" s="275"/>
      <c r="AIZ14" s="275"/>
      <c r="AJA14" s="275"/>
      <c r="AJB14" s="275"/>
      <c r="AJC14" s="275"/>
      <c r="AJD14" s="275"/>
      <c r="AJE14" s="275"/>
      <c r="AJF14" s="275"/>
      <c r="AJG14" s="275"/>
      <c r="AJH14" s="275"/>
      <c r="AJI14" s="275"/>
      <c r="AJJ14" s="275"/>
      <c r="AJK14" s="275"/>
      <c r="AJL14" s="275"/>
      <c r="AJM14" s="275"/>
      <c r="AJN14" s="275"/>
      <c r="AJO14" s="275"/>
      <c r="AJP14" s="275"/>
      <c r="AJQ14" s="275"/>
      <c r="AJR14" s="275"/>
      <c r="AJS14" s="275"/>
      <c r="AJT14" s="275"/>
      <c r="AJU14" s="275"/>
      <c r="AJV14" s="275"/>
      <c r="AJW14" s="275"/>
      <c r="AJX14" s="275"/>
      <c r="AJY14" s="275"/>
      <c r="AJZ14" s="275"/>
      <c r="AKA14" s="275"/>
      <c r="AKB14" s="275"/>
      <c r="AKC14" s="275"/>
      <c r="AKD14" s="275"/>
      <c r="AKE14" s="275"/>
      <c r="AKF14" s="275"/>
      <c r="AKG14" s="275"/>
      <c r="AKH14" s="275"/>
      <c r="AKI14" s="275"/>
      <c r="AKJ14" s="275"/>
      <c r="AKK14" s="275"/>
      <c r="AKL14" s="275"/>
      <c r="AKM14" s="275"/>
      <c r="AKN14" s="275"/>
      <c r="AKO14" s="275"/>
      <c r="AKP14" s="275"/>
      <c r="AKQ14" s="275"/>
      <c r="AKR14" s="275"/>
      <c r="AKS14" s="275"/>
      <c r="AKT14" s="275"/>
      <c r="AKU14" s="275"/>
      <c r="AKV14" s="275"/>
      <c r="AKW14" s="275"/>
      <c r="AKX14" s="275"/>
      <c r="AKY14" s="275"/>
      <c r="AKZ14" s="275"/>
      <c r="ALA14" s="275"/>
      <c r="ALB14" s="275"/>
      <c r="ALC14" s="275"/>
      <c r="ALD14" s="275"/>
      <c r="ALE14" s="275"/>
      <c r="ALF14" s="275"/>
      <c r="ALG14" s="275"/>
      <c r="ALH14" s="275"/>
      <c r="ALI14" s="275"/>
      <c r="ALJ14" s="275"/>
      <c r="ALK14" s="275"/>
      <c r="ALL14" s="275"/>
      <c r="ALM14" s="275"/>
      <c r="ALN14" s="275"/>
      <c r="ALO14" s="275"/>
      <c r="ALP14" s="275"/>
      <c r="ALQ14" s="275"/>
      <c r="ALR14" s="275"/>
      <c r="ALS14" s="275"/>
      <c r="ALT14" s="275"/>
      <c r="ALU14" s="275"/>
      <c r="ALV14" s="275"/>
      <c r="ALW14" s="275"/>
      <c r="ALX14" s="275"/>
      <c r="ALY14" s="275"/>
      <c r="ALZ14" s="275"/>
      <c r="AMA14" s="275"/>
      <c r="AMB14" s="275"/>
      <c r="AMC14" s="275"/>
      <c r="AMD14" s="275"/>
      <c r="AME14" s="275"/>
      <c r="AMF14" s="275"/>
      <c r="AMG14" s="275"/>
      <c r="AMH14" s="275"/>
      <c r="AMI14" s="275"/>
      <c r="AMJ14" s="275"/>
      <c r="AMK14" s="275"/>
      <c r="AML14" s="275"/>
      <c r="AMM14" s="275"/>
      <c r="AMN14" s="275"/>
    </row>
    <row r="15" spans="8:1035" ht="36.6" customHeight="1">
      <c r="H15" s="376" t="s">
        <v>400</v>
      </c>
      <c r="I15" s="379"/>
      <c r="J15" s="656"/>
      <c r="K15" s="378"/>
      <c r="L15" s="380"/>
      <c r="M15" s="378"/>
      <c r="N15" s="378"/>
      <c r="O15" s="377"/>
      <c r="P15" s="748" t="str">
        <f t="shared" si="0"/>
        <v/>
      </c>
      <c r="Q15" s="2094"/>
      <c r="R15" s="2094"/>
      <c r="S15" s="2095"/>
      <c r="T15" s="24"/>
      <c r="U15" s="747" t="s">
        <v>921</v>
      </c>
      <c r="V15" s="165" t="s">
        <v>922</v>
      </c>
      <c r="W15" s="276"/>
      <c r="X15" s="276"/>
      <c r="Y15" s="276"/>
      <c r="Z15" s="276"/>
      <c r="AA15" s="276"/>
      <c r="AB15" s="276"/>
      <c r="AC15" s="750" t="str">
        <f t="shared" si="1"/>
        <v/>
      </c>
      <c r="AD15" s="276"/>
      <c r="AE15" s="276"/>
      <c r="AF15" s="276"/>
      <c r="AG15" s="276"/>
      <c r="AH15" s="276"/>
      <c r="AI15" s="276"/>
      <c r="AJ15" s="276"/>
      <c r="AK15" s="276"/>
      <c r="AL15" s="276"/>
      <c r="AM15" s="276"/>
      <c r="AN15" s="276"/>
      <c r="AO15" s="276"/>
      <c r="AP15" s="276"/>
      <c r="AQ15" s="276"/>
      <c r="AR15" s="276"/>
      <c r="AS15" s="276"/>
      <c r="AT15" s="276"/>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276"/>
      <c r="BW15" s="276"/>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276"/>
      <c r="DH15" s="276"/>
      <c r="DI15" s="276"/>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276"/>
      <c r="FF15" s="276"/>
      <c r="FG15" s="276"/>
      <c r="FH15" s="276"/>
      <c r="FI15" s="276"/>
      <c r="FJ15" s="276"/>
      <c r="FK15" s="276"/>
      <c r="FL15" s="276"/>
      <c r="FM15" s="276"/>
      <c r="FN15" s="276"/>
      <c r="FO15" s="276"/>
      <c r="FP15" s="276"/>
      <c r="FQ15" s="276"/>
      <c r="FR15" s="276"/>
      <c r="FS15" s="276"/>
      <c r="FT15" s="276"/>
      <c r="FU15" s="276"/>
      <c r="FV15" s="276"/>
      <c r="FW15" s="276"/>
      <c r="FX15" s="276"/>
      <c r="FY15" s="275"/>
      <c r="FZ15" s="275"/>
      <c r="GA15" s="275"/>
      <c r="GB15" s="275"/>
      <c r="GC15" s="275"/>
      <c r="GD15" s="275"/>
      <c r="GE15" s="275"/>
      <c r="GF15" s="275"/>
      <c r="GG15" s="275"/>
      <c r="GH15" s="275"/>
      <c r="GI15" s="275"/>
      <c r="GJ15" s="275"/>
      <c r="GK15" s="275"/>
      <c r="GL15" s="275"/>
      <c r="GM15" s="275"/>
      <c r="GN15" s="275"/>
      <c r="GO15" s="275"/>
      <c r="GP15" s="275"/>
      <c r="GQ15" s="275"/>
      <c r="GR15" s="275"/>
      <c r="GS15" s="275"/>
      <c r="GT15" s="275"/>
      <c r="GU15" s="275"/>
      <c r="GV15" s="275"/>
      <c r="GW15" s="275"/>
      <c r="GX15" s="275"/>
      <c r="GY15" s="275"/>
      <c r="GZ15" s="275"/>
      <c r="HA15" s="275"/>
      <c r="HB15" s="275"/>
      <c r="HC15" s="275"/>
      <c r="HD15" s="275"/>
      <c r="HE15" s="275"/>
      <c r="HF15" s="275"/>
      <c r="HG15" s="275"/>
      <c r="HH15" s="275"/>
      <c r="HI15" s="275"/>
      <c r="HJ15" s="275"/>
      <c r="HK15" s="275"/>
      <c r="HL15" s="275"/>
      <c r="HM15" s="275"/>
      <c r="HN15" s="275"/>
      <c r="HO15" s="275"/>
      <c r="HP15" s="275"/>
      <c r="HQ15" s="275"/>
      <c r="HR15" s="275"/>
      <c r="HS15" s="275"/>
      <c r="HT15" s="275"/>
      <c r="HU15" s="275"/>
      <c r="HV15" s="275"/>
      <c r="HW15" s="275"/>
      <c r="HX15" s="275"/>
      <c r="HY15" s="275"/>
      <c r="HZ15" s="275"/>
      <c r="IA15" s="275"/>
      <c r="IB15" s="275"/>
      <c r="IC15" s="275"/>
      <c r="ID15" s="275"/>
      <c r="IE15" s="275"/>
      <c r="IF15" s="275"/>
      <c r="IG15" s="275"/>
      <c r="IH15" s="275"/>
      <c r="II15" s="275"/>
      <c r="IJ15" s="275"/>
      <c r="IK15" s="275"/>
      <c r="IL15" s="275"/>
      <c r="IM15" s="275"/>
      <c r="IN15" s="275"/>
      <c r="IO15" s="275"/>
      <c r="IP15" s="275"/>
      <c r="IQ15" s="275"/>
      <c r="IR15" s="275"/>
      <c r="IS15" s="275"/>
      <c r="IT15" s="275"/>
      <c r="IU15" s="275"/>
      <c r="IV15" s="275"/>
      <c r="IW15" s="275"/>
      <c r="IX15" s="275"/>
      <c r="IY15" s="275"/>
      <c r="IZ15" s="275"/>
      <c r="JA15" s="275"/>
      <c r="JB15" s="275"/>
      <c r="JC15" s="275"/>
      <c r="JD15" s="275"/>
      <c r="JE15" s="275"/>
      <c r="JF15" s="275"/>
      <c r="JG15" s="275"/>
      <c r="JH15" s="275"/>
      <c r="JI15" s="275"/>
      <c r="JJ15" s="275"/>
      <c r="JK15" s="275"/>
      <c r="JL15" s="275"/>
      <c r="JM15" s="275"/>
      <c r="JN15" s="275"/>
      <c r="JO15" s="275"/>
      <c r="JP15" s="275"/>
      <c r="JQ15" s="275"/>
      <c r="JR15" s="275"/>
      <c r="JS15" s="275"/>
      <c r="JT15" s="275"/>
      <c r="JU15" s="275"/>
      <c r="JV15" s="275"/>
      <c r="JW15" s="275"/>
      <c r="JX15" s="275"/>
      <c r="JY15" s="275"/>
      <c r="JZ15" s="275"/>
      <c r="KA15" s="275"/>
      <c r="KB15" s="275"/>
      <c r="KC15" s="275"/>
      <c r="KD15" s="275"/>
      <c r="KE15" s="275"/>
      <c r="KF15" s="275"/>
      <c r="KG15" s="275"/>
      <c r="KH15" s="275"/>
      <c r="KI15" s="275"/>
      <c r="KJ15" s="275"/>
      <c r="KK15" s="275"/>
      <c r="KL15" s="275"/>
      <c r="KM15" s="275"/>
      <c r="KN15" s="275"/>
      <c r="KO15" s="275"/>
      <c r="KP15" s="275"/>
      <c r="KQ15" s="275"/>
      <c r="KR15" s="275"/>
      <c r="KS15" s="275"/>
      <c r="KT15" s="275"/>
      <c r="KU15" s="275"/>
      <c r="KV15" s="275"/>
      <c r="KW15" s="275"/>
      <c r="KX15" s="275"/>
      <c r="KY15" s="275"/>
      <c r="KZ15" s="275"/>
      <c r="LA15" s="275"/>
      <c r="LB15" s="275"/>
      <c r="LC15" s="275"/>
      <c r="LD15" s="275"/>
      <c r="LE15" s="275"/>
      <c r="LF15" s="275"/>
      <c r="LG15" s="275"/>
      <c r="LH15" s="275"/>
      <c r="LI15" s="275"/>
      <c r="LJ15" s="275"/>
      <c r="LK15" s="275"/>
      <c r="LL15" s="275"/>
      <c r="LM15" s="275"/>
      <c r="LN15" s="275"/>
      <c r="LO15" s="275"/>
      <c r="LP15" s="275"/>
      <c r="LQ15" s="275"/>
      <c r="LR15" s="275"/>
      <c r="LS15" s="275"/>
      <c r="LT15" s="275"/>
      <c r="LU15" s="275"/>
      <c r="LV15" s="275"/>
      <c r="LW15" s="275"/>
      <c r="LX15" s="275"/>
      <c r="LY15" s="275"/>
      <c r="LZ15" s="275"/>
      <c r="MA15" s="275"/>
      <c r="MB15" s="275"/>
      <c r="MC15" s="275"/>
      <c r="MD15" s="275"/>
      <c r="ME15" s="275"/>
      <c r="MF15" s="275"/>
      <c r="MG15" s="275"/>
      <c r="MH15" s="275"/>
      <c r="MI15" s="275"/>
      <c r="MJ15" s="275"/>
      <c r="MK15" s="275"/>
      <c r="ML15" s="275"/>
      <c r="MM15" s="275"/>
      <c r="MN15" s="275"/>
      <c r="MO15" s="275"/>
      <c r="MP15" s="275"/>
      <c r="MQ15" s="275"/>
      <c r="MR15" s="275"/>
      <c r="MS15" s="275"/>
      <c r="MT15" s="275"/>
      <c r="MU15" s="275"/>
      <c r="MV15" s="275"/>
      <c r="MW15" s="275"/>
      <c r="MX15" s="275"/>
      <c r="MY15" s="275"/>
      <c r="MZ15" s="275"/>
      <c r="NA15" s="275"/>
      <c r="NB15" s="275"/>
      <c r="NC15" s="275"/>
      <c r="ND15" s="275"/>
      <c r="NE15" s="275"/>
      <c r="NF15" s="275"/>
      <c r="NG15" s="275"/>
      <c r="NH15" s="275"/>
      <c r="NI15" s="275"/>
      <c r="NJ15" s="275"/>
      <c r="NK15" s="275"/>
      <c r="NL15" s="275"/>
      <c r="NM15" s="275"/>
      <c r="NN15" s="275"/>
      <c r="NO15" s="275"/>
      <c r="NP15" s="275"/>
      <c r="NQ15" s="275"/>
      <c r="NR15" s="275"/>
      <c r="NS15" s="275"/>
      <c r="NT15" s="275"/>
      <c r="NU15" s="275"/>
      <c r="NV15" s="275"/>
      <c r="NW15" s="275"/>
      <c r="NX15" s="275"/>
      <c r="NY15" s="275"/>
      <c r="NZ15" s="275"/>
      <c r="OA15" s="275"/>
      <c r="OB15" s="275"/>
      <c r="OC15" s="275"/>
      <c r="OD15" s="275"/>
      <c r="OE15" s="275"/>
      <c r="OF15" s="275"/>
      <c r="OG15" s="275"/>
      <c r="OH15" s="275"/>
      <c r="OI15" s="275"/>
      <c r="OJ15" s="275"/>
      <c r="OK15" s="275"/>
      <c r="OL15" s="275"/>
      <c r="OM15" s="275"/>
      <c r="ON15" s="275"/>
      <c r="OO15" s="275"/>
      <c r="OP15" s="275"/>
      <c r="OQ15" s="275"/>
      <c r="OR15" s="275"/>
      <c r="OS15" s="275"/>
      <c r="OT15" s="275"/>
      <c r="OU15" s="275"/>
      <c r="OV15" s="275"/>
      <c r="OW15" s="275"/>
      <c r="OX15" s="275"/>
      <c r="OY15" s="275"/>
      <c r="OZ15" s="275"/>
      <c r="PA15" s="275"/>
      <c r="PB15" s="275"/>
      <c r="PC15" s="275"/>
      <c r="PD15" s="275"/>
      <c r="PE15" s="275"/>
      <c r="PF15" s="275"/>
      <c r="PG15" s="275"/>
      <c r="PH15" s="275"/>
      <c r="PI15" s="275"/>
      <c r="PJ15" s="275"/>
      <c r="PK15" s="275"/>
      <c r="PL15" s="275"/>
      <c r="PM15" s="275"/>
      <c r="PN15" s="275"/>
      <c r="PO15" s="275"/>
      <c r="PP15" s="275"/>
      <c r="PQ15" s="275"/>
      <c r="PR15" s="275"/>
      <c r="PS15" s="275"/>
      <c r="PT15" s="275"/>
      <c r="PU15" s="275"/>
      <c r="PV15" s="275"/>
      <c r="PW15" s="275"/>
      <c r="PX15" s="275"/>
      <c r="PY15" s="275"/>
      <c r="PZ15" s="275"/>
      <c r="QA15" s="275"/>
      <c r="QB15" s="275"/>
      <c r="QC15" s="275"/>
      <c r="QD15" s="275"/>
      <c r="QE15" s="275"/>
      <c r="QF15" s="275"/>
      <c r="QG15" s="275"/>
      <c r="QH15" s="275"/>
      <c r="QI15" s="275"/>
      <c r="QJ15" s="275"/>
      <c r="QK15" s="275"/>
      <c r="QL15" s="275"/>
      <c r="QM15" s="275"/>
      <c r="QN15" s="275"/>
      <c r="QO15" s="275"/>
      <c r="QP15" s="275"/>
      <c r="QQ15" s="275"/>
      <c r="QR15" s="275"/>
      <c r="QS15" s="275"/>
      <c r="QT15" s="275"/>
      <c r="QU15" s="275"/>
      <c r="QV15" s="275"/>
      <c r="QW15" s="275"/>
      <c r="QX15" s="275"/>
      <c r="QY15" s="275"/>
      <c r="QZ15" s="275"/>
      <c r="RA15" s="275"/>
      <c r="RB15" s="275"/>
      <c r="RC15" s="275"/>
      <c r="RD15" s="275"/>
      <c r="RE15" s="275"/>
      <c r="RF15" s="275"/>
      <c r="RG15" s="275"/>
      <c r="RH15" s="275"/>
      <c r="RI15" s="275"/>
      <c r="RJ15" s="275"/>
      <c r="RK15" s="275"/>
      <c r="RL15" s="275"/>
      <c r="RM15" s="275"/>
      <c r="RN15" s="275"/>
      <c r="RO15" s="275"/>
      <c r="RP15" s="275"/>
      <c r="RQ15" s="275"/>
      <c r="RR15" s="275"/>
      <c r="RS15" s="275"/>
      <c r="RT15" s="275"/>
      <c r="RU15" s="275"/>
      <c r="RV15" s="275"/>
      <c r="RW15" s="275"/>
      <c r="RX15" s="275"/>
      <c r="RY15" s="275"/>
      <c r="RZ15" s="275"/>
      <c r="SA15" s="275"/>
      <c r="SB15" s="275"/>
      <c r="SC15" s="275"/>
      <c r="SD15" s="275"/>
      <c r="SE15" s="275"/>
      <c r="SF15" s="275"/>
      <c r="SG15" s="275"/>
      <c r="SH15" s="275"/>
      <c r="SI15" s="275"/>
      <c r="SJ15" s="275"/>
      <c r="SK15" s="275"/>
      <c r="SL15" s="275"/>
      <c r="SM15" s="275"/>
      <c r="SN15" s="275"/>
      <c r="SO15" s="275"/>
      <c r="SP15" s="275"/>
      <c r="SQ15" s="275"/>
      <c r="SR15" s="275"/>
      <c r="SS15" s="275"/>
      <c r="ST15" s="275"/>
      <c r="SU15" s="275"/>
      <c r="SV15" s="275"/>
      <c r="SW15" s="275"/>
      <c r="SX15" s="275"/>
      <c r="SY15" s="275"/>
      <c r="SZ15" s="275"/>
      <c r="TA15" s="275"/>
      <c r="TB15" s="275"/>
      <c r="TC15" s="275"/>
      <c r="TD15" s="275"/>
      <c r="TE15" s="275"/>
      <c r="TF15" s="275"/>
      <c r="TG15" s="275"/>
      <c r="TH15" s="275"/>
      <c r="TI15" s="275"/>
      <c r="TJ15" s="275"/>
      <c r="TK15" s="275"/>
      <c r="TL15" s="275"/>
      <c r="TM15" s="275"/>
      <c r="TN15" s="275"/>
      <c r="TO15" s="275"/>
      <c r="TP15" s="275"/>
      <c r="TQ15" s="275"/>
      <c r="TR15" s="275"/>
      <c r="TS15" s="275"/>
      <c r="TT15" s="275"/>
      <c r="TU15" s="275"/>
      <c r="TV15" s="275"/>
      <c r="TW15" s="275"/>
      <c r="TX15" s="275"/>
      <c r="TY15" s="275"/>
      <c r="TZ15" s="275"/>
      <c r="UA15" s="275"/>
      <c r="UB15" s="275"/>
      <c r="UC15" s="275"/>
      <c r="UD15" s="275"/>
      <c r="UE15" s="275"/>
      <c r="UF15" s="275"/>
      <c r="UG15" s="275"/>
      <c r="UH15" s="275"/>
      <c r="UI15" s="275"/>
      <c r="UJ15" s="275"/>
      <c r="UK15" s="275"/>
      <c r="UL15" s="275"/>
      <c r="UM15" s="275"/>
      <c r="UN15" s="275"/>
      <c r="UO15" s="275"/>
      <c r="UP15" s="275"/>
      <c r="UQ15" s="275"/>
      <c r="UR15" s="275"/>
      <c r="US15" s="275"/>
      <c r="UT15" s="275"/>
      <c r="UU15" s="275"/>
      <c r="UV15" s="275"/>
      <c r="UW15" s="275"/>
      <c r="UX15" s="275"/>
      <c r="UY15" s="275"/>
      <c r="UZ15" s="275"/>
      <c r="VA15" s="275"/>
      <c r="VB15" s="275"/>
      <c r="VC15" s="275"/>
      <c r="VD15" s="275"/>
      <c r="VE15" s="275"/>
      <c r="VF15" s="275"/>
      <c r="VG15" s="275"/>
      <c r="VH15" s="275"/>
      <c r="VI15" s="275"/>
      <c r="VJ15" s="275"/>
      <c r="VK15" s="275"/>
      <c r="VL15" s="275"/>
      <c r="VM15" s="275"/>
      <c r="VN15" s="275"/>
      <c r="VO15" s="275"/>
      <c r="VP15" s="275"/>
      <c r="VQ15" s="275"/>
      <c r="VR15" s="275"/>
      <c r="VS15" s="275"/>
      <c r="VT15" s="275"/>
      <c r="VU15" s="275"/>
      <c r="VV15" s="275"/>
      <c r="VW15" s="275"/>
      <c r="VX15" s="275"/>
      <c r="VY15" s="275"/>
      <c r="VZ15" s="275"/>
      <c r="WA15" s="275"/>
      <c r="WB15" s="275"/>
      <c r="WC15" s="275"/>
      <c r="WD15" s="275"/>
      <c r="WE15" s="275"/>
      <c r="WF15" s="275"/>
      <c r="WG15" s="275"/>
      <c r="WH15" s="275"/>
      <c r="WI15" s="275"/>
      <c r="WJ15" s="275"/>
      <c r="WK15" s="275"/>
      <c r="WL15" s="275"/>
      <c r="WM15" s="275"/>
      <c r="WN15" s="275"/>
      <c r="WO15" s="275"/>
      <c r="WP15" s="275"/>
      <c r="WQ15" s="275"/>
      <c r="WR15" s="275"/>
      <c r="WS15" s="275"/>
      <c r="WT15" s="275"/>
      <c r="WU15" s="275"/>
      <c r="WV15" s="275"/>
      <c r="WW15" s="275"/>
      <c r="WX15" s="275"/>
      <c r="WY15" s="275"/>
      <c r="WZ15" s="275"/>
      <c r="XA15" s="275"/>
      <c r="XB15" s="275"/>
      <c r="XC15" s="275"/>
      <c r="XD15" s="275"/>
      <c r="XE15" s="275"/>
      <c r="XF15" s="275"/>
      <c r="XG15" s="275"/>
      <c r="XH15" s="275"/>
      <c r="XI15" s="275"/>
      <c r="XJ15" s="275"/>
      <c r="XK15" s="275"/>
      <c r="XL15" s="275"/>
      <c r="XM15" s="275"/>
      <c r="XN15" s="275"/>
      <c r="XO15" s="275"/>
      <c r="XP15" s="275"/>
      <c r="XQ15" s="275"/>
      <c r="XR15" s="275"/>
      <c r="XS15" s="275"/>
      <c r="XT15" s="275"/>
      <c r="XU15" s="275"/>
      <c r="XV15" s="275"/>
      <c r="XW15" s="275"/>
      <c r="XX15" s="275"/>
      <c r="XY15" s="275"/>
      <c r="XZ15" s="275"/>
      <c r="YA15" s="275"/>
      <c r="YB15" s="275"/>
      <c r="YC15" s="275"/>
      <c r="YD15" s="275"/>
      <c r="YE15" s="275"/>
      <c r="YF15" s="275"/>
      <c r="YG15" s="275"/>
      <c r="YH15" s="275"/>
      <c r="YI15" s="275"/>
      <c r="YJ15" s="275"/>
      <c r="YK15" s="275"/>
      <c r="YL15" s="275"/>
      <c r="YM15" s="275"/>
      <c r="YN15" s="275"/>
      <c r="YO15" s="275"/>
      <c r="YP15" s="275"/>
      <c r="YQ15" s="275"/>
      <c r="YR15" s="275"/>
      <c r="YS15" s="275"/>
      <c r="YT15" s="275"/>
      <c r="YU15" s="275"/>
      <c r="YV15" s="275"/>
      <c r="YW15" s="275"/>
      <c r="YX15" s="275"/>
      <c r="YY15" s="275"/>
      <c r="YZ15" s="275"/>
      <c r="ZA15" s="275"/>
      <c r="ZB15" s="275"/>
      <c r="ZC15" s="275"/>
      <c r="ZD15" s="275"/>
      <c r="ZE15" s="275"/>
      <c r="ZF15" s="275"/>
      <c r="ZG15" s="275"/>
      <c r="ZH15" s="275"/>
      <c r="ZI15" s="275"/>
      <c r="ZJ15" s="275"/>
      <c r="ZK15" s="275"/>
      <c r="ZL15" s="275"/>
      <c r="ZM15" s="275"/>
      <c r="ZN15" s="275"/>
      <c r="ZO15" s="275"/>
      <c r="ZP15" s="275"/>
      <c r="ZQ15" s="275"/>
      <c r="ZR15" s="275"/>
      <c r="ZS15" s="275"/>
      <c r="ZT15" s="275"/>
      <c r="ZU15" s="275"/>
      <c r="ZV15" s="275"/>
      <c r="ZW15" s="275"/>
      <c r="ZX15" s="275"/>
      <c r="ZY15" s="275"/>
      <c r="ZZ15" s="275"/>
      <c r="AAA15" s="275"/>
      <c r="AAB15" s="275"/>
      <c r="AAC15" s="275"/>
      <c r="AAD15" s="275"/>
      <c r="AAE15" s="275"/>
      <c r="AAF15" s="275"/>
      <c r="AAG15" s="275"/>
      <c r="AAH15" s="275"/>
      <c r="AAI15" s="275"/>
      <c r="AAJ15" s="275"/>
      <c r="AAK15" s="275"/>
      <c r="AAL15" s="275"/>
      <c r="AAM15" s="275"/>
      <c r="AAN15" s="275"/>
      <c r="AAO15" s="275"/>
      <c r="AAP15" s="275"/>
      <c r="AAQ15" s="275"/>
      <c r="AAR15" s="275"/>
      <c r="AAS15" s="275"/>
      <c r="AAT15" s="275"/>
      <c r="AAU15" s="275"/>
      <c r="AAV15" s="275"/>
      <c r="AAW15" s="275"/>
      <c r="AAX15" s="275"/>
      <c r="AAY15" s="275"/>
      <c r="AAZ15" s="275"/>
      <c r="ABA15" s="275"/>
      <c r="ABB15" s="275"/>
      <c r="ABC15" s="275"/>
      <c r="ABD15" s="275"/>
      <c r="ABE15" s="275"/>
      <c r="ABF15" s="275"/>
      <c r="ABG15" s="275"/>
      <c r="ABH15" s="275"/>
      <c r="ABI15" s="275"/>
      <c r="ABJ15" s="275"/>
      <c r="ABK15" s="275"/>
      <c r="ABL15" s="275"/>
      <c r="ABM15" s="275"/>
      <c r="ABN15" s="275"/>
      <c r="ABO15" s="275"/>
      <c r="ABP15" s="275"/>
      <c r="ABQ15" s="275"/>
      <c r="ABR15" s="275"/>
      <c r="ABS15" s="275"/>
      <c r="ABT15" s="275"/>
      <c r="ABU15" s="275"/>
      <c r="ABV15" s="275"/>
      <c r="ABW15" s="275"/>
      <c r="ABX15" s="275"/>
      <c r="ABY15" s="275"/>
      <c r="ABZ15" s="275"/>
      <c r="ACA15" s="275"/>
      <c r="ACB15" s="275"/>
      <c r="ACC15" s="275"/>
      <c r="ACD15" s="275"/>
      <c r="ACE15" s="275"/>
      <c r="ACF15" s="275"/>
      <c r="ACG15" s="275"/>
      <c r="ACH15" s="275"/>
      <c r="ACI15" s="275"/>
      <c r="ACJ15" s="275"/>
      <c r="ACK15" s="275"/>
      <c r="ACL15" s="275"/>
      <c r="ACM15" s="275"/>
      <c r="ACN15" s="275"/>
      <c r="ACO15" s="275"/>
      <c r="ACP15" s="275"/>
      <c r="ACQ15" s="275"/>
      <c r="ACR15" s="275"/>
      <c r="ACS15" s="275"/>
      <c r="ACT15" s="275"/>
      <c r="ACU15" s="275"/>
      <c r="ACV15" s="275"/>
      <c r="ACW15" s="275"/>
      <c r="ACX15" s="275"/>
      <c r="ACY15" s="275"/>
      <c r="ACZ15" s="275"/>
      <c r="ADA15" s="275"/>
      <c r="ADB15" s="275"/>
      <c r="ADC15" s="275"/>
      <c r="ADD15" s="275"/>
      <c r="ADE15" s="275"/>
      <c r="ADF15" s="275"/>
      <c r="ADG15" s="275"/>
      <c r="ADH15" s="275"/>
      <c r="ADI15" s="275"/>
      <c r="ADJ15" s="275"/>
      <c r="ADK15" s="275"/>
      <c r="ADL15" s="275"/>
      <c r="ADM15" s="275"/>
      <c r="ADN15" s="275"/>
      <c r="ADO15" s="275"/>
      <c r="ADP15" s="275"/>
      <c r="ADQ15" s="275"/>
      <c r="ADR15" s="275"/>
      <c r="ADS15" s="275"/>
      <c r="ADT15" s="275"/>
      <c r="ADU15" s="275"/>
      <c r="ADV15" s="275"/>
      <c r="ADW15" s="275"/>
      <c r="ADX15" s="275"/>
      <c r="ADY15" s="275"/>
      <c r="ADZ15" s="275"/>
      <c r="AEA15" s="275"/>
      <c r="AEB15" s="275"/>
      <c r="AEC15" s="275"/>
      <c r="AED15" s="275"/>
      <c r="AEE15" s="275"/>
      <c r="AEF15" s="275"/>
      <c r="AEG15" s="275"/>
      <c r="AEH15" s="275"/>
      <c r="AEI15" s="275"/>
      <c r="AEJ15" s="275"/>
      <c r="AEK15" s="275"/>
      <c r="AEL15" s="275"/>
      <c r="AEM15" s="275"/>
      <c r="AEN15" s="275"/>
      <c r="AEO15" s="275"/>
      <c r="AEP15" s="275"/>
      <c r="AEQ15" s="275"/>
      <c r="AER15" s="275"/>
      <c r="AES15" s="275"/>
      <c r="AET15" s="275"/>
      <c r="AEU15" s="275"/>
      <c r="AEV15" s="275"/>
      <c r="AEW15" s="275"/>
      <c r="AEX15" s="275"/>
      <c r="AEY15" s="275"/>
      <c r="AEZ15" s="275"/>
      <c r="AFA15" s="275"/>
      <c r="AFB15" s="275"/>
      <c r="AFC15" s="275"/>
      <c r="AFD15" s="275"/>
      <c r="AFE15" s="275"/>
      <c r="AFF15" s="275"/>
      <c r="AFG15" s="275"/>
      <c r="AFH15" s="275"/>
      <c r="AFI15" s="275"/>
      <c r="AFJ15" s="275"/>
      <c r="AFK15" s="275"/>
      <c r="AFL15" s="275"/>
      <c r="AFM15" s="275"/>
      <c r="AFN15" s="275"/>
      <c r="AFO15" s="275"/>
      <c r="AFP15" s="275"/>
      <c r="AFQ15" s="275"/>
      <c r="AFR15" s="275"/>
      <c r="AFS15" s="275"/>
      <c r="AFT15" s="275"/>
      <c r="AFU15" s="275"/>
      <c r="AFV15" s="275"/>
      <c r="AFW15" s="275"/>
      <c r="AFX15" s="275"/>
      <c r="AFY15" s="275"/>
      <c r="AFZ15" s="275"/>
      <c r="AGA15" s="275"/>
      <c r="AGB15" s="275"/>
      <c r="AGC15" s="275"/>
      <c r="AGD15" s="275"/>
      <c r="AGE15" s="275"/>
      <c r="AGF15" s="275"/>
      <c r="AGG15" s="275"/>
      <c r="AGH15" s="275"/>
      <c r="AGI15" s="275"/>
      <c r="AGJ15" s="275"/>
      <c r="AGK15" s="275"/>
      <c r="AGL15" s="275"/>
      <c r="AGM15" s="275"/>
      <c r="AGN15" s="275"/>
      <c r="AGO15" s="275"/>
      <c r="AGP15" s="275"/>
      <c r="AGQ15" s="275"/>
      <c r="AGR15" s="275"/>
      <c r="AGS15" s="275"/>
      <c r="AGT15" s="275"/>
      <c r="AGU15" s="275"/>
      <c r="AGV15" s="275"/>
      <c r="AGW15" s="275"/>
      <c r="AGX15" s="275"/>
      <c r="AGY15" s="275"/>
      <c r="AGZ15" s="275"/>
      <c r="AHA15" s="275"/>
      <c r="AHB15" s="275"/>
      <c r="AHC15" s="275"/>
      <c r="AHD15" s="275"/>
      <c r="AHE15" s="275"/>
      <c r="AHF15" s="275"/>
      <c r="AHG15" s="275"/>
      <c r="AHH15" s="275"/>
      <c r="AHI15" s="275"/>
      <c r="AHJ15" s="275"/>
      <c r="AHK15" s="275"/>
      <c r="AHL15" s="275"/>
      <c r="AHM15" s="275"/>
      <c r="AHN15" s="275"/>
      <c r="AHO15" s="275"/>
      <c r="AHP15" s="275"/>
      <c r="AHQ15" s="275"/>
      <c r="AHR15" s="275"/>
      <c r="AHS15" s="275"/>
      <c r="AHT15" s="275"/>
      <c r="AHU15" s="275"/>
      <c r="AHV15" s="275"/>
      <c r="AHW15" s="275"/>
      <c r="AHX15" s="275"/>
      <c r="AHY15" s="275"/>
      <c r="AHZ15" s="275"/>
      <c r="AIA15" s="275"/>
      <c r="AIB15" s="275"/>
      <c r="AIC15" s="275"/>
      <c r="AID15" s="275"/>
      <c r="AIE15" s="275"/>
      <c r="AIF15" s="275"/>
      <c r="AIG15" s="275"/>
      <c r="AIH15" s="275"/>
      <c r="AII15" s="275"/>
      <c r="AIJ15" s="275"/>
      <c r="AIK15" s="275"/>
      <c r="AIL15" s="275"/>
      <c r="AIM15" s="275"/>
      <c r="AIN15" s="275"/>
      <c r="AIO15" s="275"/>
      <c r="AIP15" s="275"/>
      <c r="AIQ15" s="275"/>
      <c r="AIR15" s="275"/>
      <c r="AIS15" s="275"/>
      <c r="AIT15" s="275"/>
      <c r="AIU15" s="275"/>
      <c r="AIV15" s="275"/>
      <c r="AIW15" s="275"/>
      <c r="AIX15" s="275"/>
      <c r="AIY15" s="275"/>
      <c r="AIZ15" s="275"/>
      <c r="AJA15" s="275"/>
      <c r="AJB15" s="275"/>
      <c r="AJC15" s="275"/>
      <c r="AJD15" s="275"/>
      <c r="AJE15" s="275"/>
      <c r="AJF15" s="275"/>
      <c r="AJG15" s="275"/>
      <c r="AJH15" s="275"/>
      <c r="AJI15" s="275"/>
      <c r="AJJ15" s="275"/>
      <c r="AJK15" s="275"/>
      <c r="AJL15" s="275"/>
      <c r="AJM15" s="275"/>
      <c r="AJN15" s="275"/>
      <c r="AJO15" s="275"/>
      <c r="AJP15" s="275"/>
      <c r="AJQ15" s="275"/>
      <c r="AJR15" s="275"/>
      <c r="AJS15" s="275"/>
      <c r="AJT15" s="275"/>
      <c r="AJU15" s="275"/>
      <c r="AJV15" s="275"/>
      <c r="AJW15" s="275"/>
      <c r="AJX15" s="275"/>
      <c r="AJY15" s="275"/>
      <c r="AJZ15" s="275"/>
      <c r="AKA15" s="275"/>
      <c r="AKB15" s="275"/>
      <c r="AKC15" s="275"/>
      <c r="AKD15" s="275"/>
      <c r="AKE15" s="275"/>
      <c r="AKF15" s="275"/>
      <c r="AKG15" s="275"/>
      <c r="AKH15" s="275"/>
      <c r="AKI15" s="275"/>
      <c r="AKJ15" s="275"/>
      <c r="AKK15" s="275"/>
      <c r="AKL15" s="275"/>
      <c r="AKM15" s="275"/>
      <c r="AKN15" s="275"/>
      <c r="AKO15" s="275"/>
      <c r="AKP15" s="275"/>
      <c r="AKQ15" s="275"/>
      <c r="AKR15" s="275"/>
      <c r="AKS15" s="275"/>
      <c r="AKT15" s="275"/>
      <c r="AKU15" s="275"/>
      <c r="AKV15" s="275"/>
      <c r="AKW15" s="275"/>
      <c r="AKX15" s="275"/>
      <c r="AKY15" s="275"/>
      <c r="AKZ15" s="275"/>
      <c r="ALA15" s="275"/>
      <c r="ALB15" s="275"/>
      <c r="ALC15" s="275"/>
      <c r="ALD15" s="275"/>
      <c r="ALE15" s="275"/>
      <c r="ALF15" s="275"/>
      <c r="ALG15" s="275"/>
      <c r="ALH15" s="275"/>
      <c r="ALI15" s="275"/>
      <c r="ALJ15" s="275"/>
      <c r="ALK15" s="275"/>
      <c r="ALL15" s="275"/>
      <c r="ALM15" s="275"/>
      <c r="ALN15" s="275"/>
      <c r="ALO15" s="275"/>
      <c r="ALP15" s="275"/>
      <c r="ALQ15" s="275"/>
      <c r="ALR15" s="275"/>
      <c r="ALS15" s="275"/>
      <c r="ALT15" s="275"/>
      <c r="ALU15" s="275"/>
      <c r="ALV15" s="275"/>
      <c r="ALW15" s="275"/>
      <c r="ALX15" s="275"/>
      <c r="ALY15" s="275"/>
      <c r="ALZ15" s="275"/>
      <c r="AMA15" s="275"/>
      <c r="AMB15" s="275"/>
      <c r="AMC15" s="275"/>
      <c r="AMD15" s="275"/>
      <c r="AME15" s="275"/>
      <c r="AMF15" s="275"/>
      <c r="AMG15" s="275"/>
      <c r="AMH15" s="275"/>
      <c r="AMI15" s="275"/>
      <c r="AMJ15" s="275"/>
      <c r="AMK15" s="275"/>
      <c r="AML15" s="275"/>
      <c r="AMM15" s="275"/>
      <c r="AMN15" s="275"/>
    </row>
    <row r="16" spans="8:1035" ht="55.2" customHeight="1">
      <c r="H16" s="376" t="s">
        <v>401</v>
      </c>
      <c r="I16" s="379"/>
      <c r="J16" s="656"/>
      <c r="K16" s="378"/>
      <c r="L16" s="380"/>
      <c r="M16" s="378"/>
      <c r="N16" s="378"/>
      <c r="O16" s="377"/>
      <c r="P16" s="748" t="str">
        <f t="shared" si="0"/>
        <v/>
      </c>
      <c r="Q16" s="2094"/>
      <c r="R16" s="2094"/>
      <c r="S16" s="2095"/>
      <c r="T16"/>
      <c r="U16" s="747" t="s">
        <v>923</v>
      </c>
      <c r="V16" s="165" t="s">
        <v>925</v>
      </c>
      <c r="W16" s="276"/>
      <c r="X16" s="276"/>
      <c r="Y16" s="276"/>
      <c r="Z16" s="276"/>
      <c r="AA16" s="276"/>
      <c r="AB16" s="276"/>
      <c r="AC16" s="750" t="str">
        <f t="shared" si="1"/>
        <v/>
      </c>
      <c r="AD16" s="276"/>
      <c r="AE16" s="276"/>
      <c r="AF16" s="276"/>
      <c r="AG16" s="276"/>
      <c r="AH16" s="276"/>
      <c r="AI16" s="276"/>
      <c r="AJ16" s="276"/>
      <c r="AK16" s="276"/>
      <c r="AL16" s="276"/>
      <c r="AM16" s="276"/>
      <c r="AN16" s="276"/>
      <c r="AO16" s="276"/>
      <c r="AP16" s="276"/>
      <c r="AQ16" s="276"/>
      <c r="AR16" s="276"/>
      <c r="AS16" s="276"/>
      <c r="AT16" s="276"/>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276"/>
      <c r="BW16" s="276"/>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276"/>
      <c r="DH16" s="276"/>
      <c r="DI16" s="276"/>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276"/>
      <c r="FF16" s="276"/>
      <c r="FG16" s="276"/>
      <c r="FH16" s="276"/>
      <c r="FI16" s="276"/>
      <c r="FJ16" s="276"/>
      <c r="FK16" s="276"/>
      <c r="FL16" s="276"/>
      <c r="FM16" s="276"/>
      <c r="FN16" s="276"/>
      <c r="FO16" s="276"/>
      <c r="FP16" s="276"/>
      <c r="FQ16" s="276"/>
      <c r="FR16" s="276"/>
      <c r="FS16" s="276"/>
      <c r="FT16" s="276"/>
      <c r="FU16" s="276"/>
      <c r="FV16" s="276"/>
      <c r="FW16" s="276"/>
      <c r="FX16" s="276"/>
      <c r="FY16" s="275"/>
      <c r="FZ16" s="275"/>
      <c r="GA16" s="275"/>
      <c r="GB16" s="275"/>
      <c r="GC16" s="275"/>
      <c r="GD16" s="275"/>
      <c r="GE16" s="275"/>
      <c r="GF16" s="275"/>
      <c r="GG16" s="275"/>
      <c r="GH16" s="275"/>
      <c r="GI16" s="275"/>
      <c r="GJ16" s="275"/>
      <c r="GK16" s="275"/>
      <c r="GL16" s="275"/>
      <c r="GM16" s="275"/>
      <c r="GN16" s="275"/>
      <c r="GO16" s="275"/>
      <c r="GP16" s="275"/>
      <c r="GQ16" s="275"/>
      <c r="GR16" s="275"/>
      <c r="GS16" s="275"/>
      <c r="GT16" s="275"/>
      <c r="GU16" s="275"/>
      <c r="GV16" s="275"/>
      <c r="GW16" s="275"/>
      <c r="GX16" s="275"/>
      <c r="GY16" s="275"/>
      <c r="GZ16" s="275"/>
      <c r="HA16" s="275"/>
      <c r="HB16" s="275"/>
      <c r="HC16" s="275"/>
      <c r="HD16" s="275"/>
      <c r="HE16" s="275"/>
      <c r="HF16" s="275"/>
      <c r="HG16" s="275"/>
      <c r="HH16" s="275"/>
      <c r="HI16" s="275"/>
      <c r="HJ16" s="275"/>
      <c r="HK16" s="275"/>
      <c r="HL16" s="275"/>
      <c r="HM16" s="275"/>
      <c r="HN16" s="275"/>
      <c r="HO16" s="275"/>
      <c r="HP16" s="275"/>
      <c r="HQ16" s="275"/>
      <c r="HR16" s="275"/>
      <c r="HS16" s="275"/>
      <c r="HT16" s="275"/>
      <c r="HU16" s="275"/>
      <c r="HV16" s="275"/>
      <c r="HW16" s="275"/>
      <c r="HX16" s="275"/>
      <c r="HY16" s="275"/>
      <c r="HZ16" s="275"/>
      <c r="IA16" s="275"/>
      <c r="IB16" s="275"/>
      <c r="IC16" s="275"/>
      <c r="ID16" s="275"/>
      <c r="IE16" s="275"/>
      <c r="IF16" s="275"/>
      <c r="IG16" s="275"/>
      <c r="IH16" s="275"/>
      <c r="II16" s="275"/>
      <c r="IJ16" s="275"/>
      <c r="IK16" s="275"/>
      <c r="IL16" s="275"/>
      <c r="IM16" s="275"/>
      <c r="IN16" s="275"/>
      <c r="IO16" s="275"/>
      <c r="IP16" s="275"/>
      <c r="IQ16" s="275"/>
      <c r="IR16" s="275"/>
      <c r="IS16" s="275"/>
      <c r="IT16" s="275"/>
      <c r="IU16" s="275"/>
      <c r="IV16" s="275"/>
      <c r="IW16" s="275"/>
      <c r="IX16" s="275"/>
      <c r="IY16" s="275"/>
      <c r="IZ16" s="275"/>
      <c r="JA16" s="275"/>
      <c r="JB16" s="275"/>
      <c r="JC16" s="275"/>
      <c r="JD16" s="275"/>
      <c r="JE16" s="275"/>
      <c r="JF16" s="275"/>
      <c r="JG16" s="275"/>
      <c r="JH16" s="275"/>
      <c r="JI16" s="275"/>
      <c r="JJ16" s="275"/>
      <c r="JK16" s="275"/>
      <c r="JL16" s="275"/>
      <c r="JM16" s="275"/>
      <c r="JN16" s="275"/>
      <c r="JO16" s="275"/>
      <c r="JP16" s="275"/>
      <c r="JQ16" s="275"/>
      <c r="JR16" s="275"/>
      <c r="JS16" s="275"/>
      <c r="JT16" s="275"/>
      <c r="JU16" s="275"/>
      <c r="JV16" s="275"/>
      <c r="JW16" s="275"/>
      <c r="JX16" s="275"/>
      <c r="JY16" s="275"/>
      <c r="JZ16" s="275"/>
      <c r="KA16" s="275"/>
      <c r="KB16" s="275"/>
      <c r="KC16" s="275"/>
      <c r="KD16" s="275"/>
      <c r="KE16" s="275"/>
      <c r="KF16" s="275"/>
      <c r="KG16" s="275"/>
      <c r="KH16" s="275"/>
      <c r="KI16" s="275"/>
      <c r="KJ16" s="275"/>
      <c r="KK16" s="275"/>
      <c r="KL16" s="275"/>
      <c r="KM16" s="275"/>
      <c r="KN16" s="275"/>
      <c r="KO16" s="275"/>
      <c r="KP16" s="275"/>
      <c r="KQ16" s="275"/>
      <c r="KR16" s="275"/>
      <c r="KS16" s="275"/>
      <c r="KT16" s="275"/>
      <c r="KU16" s="275"/>
      <c r="KV16" s="275"/>
      <c r="KW16" s="275"/>
      <c r="KX16" s="275"/>
      <c r="KY16" s="275"/>
      <c r="KZ16" s="275"/>
      <c r="LA16" s="275"/>
      <c r="LB16" s="275"/>
      <c r="LC16" s="275"/>
      <c r="LD16" s="275"/>
      <c r="LE16" s="275"/>
      <c r="LF16" s="275"/>
      <c r="LG16" s="275"/>
      <c r="LH16" s="275"/>
      <c r="LI16" s="275"/>
      <c r="LJ16" s="275"/>
      <c r="LK16" s="275"/>
      <c r="LL16" s="275"/>
      <c r="LM16" s="275"/>
      <c r="LN16" s="275"/>
      <c r="LO16" s="275"/>
      <c r="LP16" s="275"/>
      <c r="LQ16" s="275"/>
      <c r="LR16" s="275"/>
      <c r="LS16" s="275"/>
      <c r="LT16" s="275"/>
      <c r="LU16" s="275"/>
      <c r="LV16" s="275"/>
      <c r="LW16" s="275"/>
      <c r="LX16" s="275"/>
      <c r="LY16" s="275"/>
      <c r="LZ16" s="275"/>
      <c r="MA16" s="275"/>
      <c r="MB16" s="275"/>
      <c r="MC16" s="275"/>
      <c r="MD16" s="275"/>
      <c r="ME16" s="275"/>
      <c r="MF16" s="275"/>
      <c r="MG16" s="275"/>
      <c r="MH16" s="275"/>
      <c r="MI16" s="275"/>
      <c r="MJ16" s="275"/>
      <c r="MK16" s="275"/>
      <c r="ML16" s="275"/>
      <c r="MM16" s="275"/>
      <c r="MN16" s="275"/>
      <c r="MO16" s="275"/>
      <c r="MP16" s="275"/>
      <c r="MQ16" s="275"/>
      <c r="MR16" s="275"/>
      <c r="MS16" s="275"/>
      <c r="MT16" s="275"/>
      <c r="MU16" s="275"/>
      <c r="MV16" s="275"/>
      <c r="MW16" s="275"/>
      <c r="MX16" s="275"/>
      <c r="MY16" s="275"/>
      <c r="MZ16" s="275"/>
      <c r="NA16" s="275"/>
      <c r="NB16" s="275"/>
      <c r="NC16" s="275"/>
      <c r="ND16" s="275"/>
      <c r="NE16" s="275"/>
      <c r="NF16" s="275"/>
      <c r="NG16" s="275"/>
      <c r="NH16" s="275"/>
      <c r="NI16" s="275"/>
      <c r="NJ16" s="275"/>
      <c r="NK16" s="275"/>
      <c r="NL16" s="275"/>
      <c r="NM16" s="275"/>
      <c r="NN16" s="275"/>
      <c r="NO16" s="275"/>
      <c r="NP16" s="275"/>
      <c r="NQ16" s="275"/>
      <c r="NR16" s="275"/>
      <c r="NS16" s="275"/>
      <c r="NT16" s="275"/>
      <c r="NU16" s="275"/>
      <c r="NV16" s="275"/>
      <c r="NW16" s="275"/>
      <c r="NX16" s="275"/>
      <c r="NY16" s="275"/>
      <c r="NZ16" s="275"/>
      <c r="OA16" s="275"/>
      <c r="OB16" s="275"/>
      <c r="OC16" s="275"/>
      <c r="OD16" s="275"/>
      <c r="OE16" s="275"/>
      <c r="OF16" s="275"/>
      <c r="OG16" s="275"/>
      <c r="OH16" s="275"/>
      <c r="OI16" s="275"/>
      <c r="OJ16" s="275"/>
      <c r="OK16" s="275"/>
      <c r="OL16" s="275"/>
      <c r="OM16" s="275"/>
      <c r="ON16" s="275"/>
      <c r="OO16" s="275"/>
      <c r="OP16" s="275"/>
      <c r="OQ16" s="275"/>
      <c r="OR16" s="275"/>
      <c r="OS16" s="275"/>
      <c r="OT16" s="275"/>
      <c r="OU16" s="275"/>
      <c r="OV16" s="275"/>
      <c r="OW16" s="275"/>
      <c r="OX16" s="275"/>
      <c r="OY16" s="275"/>
      <c r="OZ16" s="275"/>
      <c r="PA16" s="275"/>
      <c r="PB16" s="275"/>
      <c r="PC16" s="275"/>
      <c r="PD16" s="275"/>
      <c r="PE16" s="275"/>
      <c r="PF16" s="275"/>
      <c r="PG16" s="275"/>
      <c r="PH16" s="275"/>
      <c r="PI16" s="275"/>
      <c r="PJ16" s="275"/>
      <c r="PK16" s="275"/>
      <c r="PL16" s="275"/>
      <c r="PM16" s="275"/>
      <c r="PN16" s="275"/>
      <c r="PO16" s="275"/>
      <c r="PP16" s="275"/>
      <c r="PQ16" s="275"/>
      <c r="PR16" s="275"/>
      <c r="PS16" s="275"/>
      <c r="PT16" s="275"/>
      <c r="PU16" s="275"/>
      <c r="PV16" s="275"/>
      <c r="PW16" s="275"/>
      <c r="PX16" s="275"/>
      <c r="PY16" s="275"/>
      <c r="PZ16" s="275"/>
      <c r="QA16" s="275"/>
      <c r="QB16" s="275"/>
      <c r="QC16" s="275"/>
      <c r="QD16" s="275"/>
      <c r="QE16" s="275"/>
      <c r="QF16" s="275"/>
      <c r="QG16" s="275"/>
      <c r="QH16" s="275"/>
      <c r="QI16" s="275"/>
      <c r="QJ16" s="275"/>
      <c r="QK16" s="275"/>
      <c r="QL16" s="275"/>
      <c r="QM16" s="275"/>
      <c r="QN16" s="275"/>
      <c r="QO16" s="275"/>
      <c r="QP16" s="275"/>
      <c r="QQ16" s="275"/>
      <c r="QR16" s="275"/>
      <c r="QS16" s="275"/>
      <c r="QT16" s="275"/>
      <c r="QU16" s="275"/>
      <c r="QV16" s="275"/>
      <c r="QW16" s="275"/>
      <c r="QX16" s="275"/>
      <c r="QY16" s="275"/>
      <c r="QZ16" s="275"/>
      <c r="RA16" s="275"/>
      <c r="RB16" s="275"/>
      <c r="RC16" s="275"/>
      <c r="RD16" s="275"/>
      <c r="RE16" s="275"/>
      <c r="RF16" s="275"/>
      <c r="RG16" s="275"/>
      <c r="RH16" s="275"/>
      <c r="RI16" s="275"/>
      <c r="RJ16" s="275"/>
      <c r="RK16" s="275"/>
      <c r="RL16" s="275"/>
      <c r="RM16" s="275"/>
      <c r="RN16" s="275"/>
      <c r="RO16" s="275"/>
      <c r="RP16" s="275"/>
      <c r="RQ16" s="275"/>
      <c r="RR16" s="275"/>
      <c r="RS16" s="275"/>
      <c r="RT16" s="275"/>
      <c r="RU16" s="275"/>
      <c r="RV16" s="275"/>
      <c r="RW16" s="275"/>
      <c r="RX16" s="275"/>
      <c r="RY16" s="275"/>
      <c r="RZ16" s="275"/>
      <c r="SA16" s="275"/>
      <c r="SB16" s="275"/>
      <c r="SC16" s="275"/>
      <c r="SD16" s="275"/>
      <c r="SE16" s="275"/>
      <c r="SF16" s="275"/>
      <c r="SG16" s="275"/>
      <c r="SH16" s="275"/>
      <c r="SI16" s="275"/>
      <c r="SJ16" s="275"/>
      <c r="SK16" s="275"/>
      <c r="SL16" s="275"/>
      <c r="SM16" s="275"/>
      <c r="SN16" s="275"/>
      <c r="SO16" s="275"/>
      <c r="SP16" s="275"/>
      <c r="SQ16" s="275"/>
      <c r="SR16" s="275"/>
      <c r="SS16" s="275"/>
      <c r="ST16" s="275"/>
      <c r="SU16" s="275"/>
      <c r="SV16" s="275"/>
      <c r="SW16" s="275"/>
      <c r="SX16" s="275"/>
      <c r="SY16" s="275"/>
      <c r="SZ16" s="275"/>
      <c r="TA16" s="275"/>
      <c r="TB16" s="275"/>
      <c r="TC16" s="275"/>
      <c r="TD16" s="275"/>
      <c r="TE16" s="275"/>
      <c r="TF16" s="275"/>
      <c r="TG16" s="275"/>
      <c r="TH16" s="275"/>
      <c r="TI16" s="275"/>
      <c r="TJ16" s="275"/>
      <c r="TK16" s="275"/>
      <c r="TL16" s="275"/>
      <c r="TM16" s="275"/>
      <c r="TN16" s="275"/>
      <c r="TO16" s="275"/>
      <c r="TP16" s="275"/>
      <c r="TQ16" s="275"/>
      <c r="TR16" s="275"/>
      <c r="TS16" s="275"/>
      <c r="TT16" s="275"/>
      <c r="TU16" s="275"/>
      <c r="TV16" s="275"/>
      <c r="TW16" s="275"/>
      <c r="TX16" s="275"/>
      <c r="TY16" s="275"/>
      <c r="TZ16" s="275"/>
      <c r="UA16" s="275"/>
      <c r="UB16" s="275"/>
      <c r="UC16" s="275"/>
      <c r="UD16" s="275"/>
      <c r="UE16" s="275"/>
      <c r="UF16" s="275"/>
      <c r="UG16" s="275"/>
      <c r="UH16" s="275"/>
      <c r="UI16" s="275"/>
      <c r="UJ16" s="275"/>
      <c r="UK16" s="275"/>
      <c r="UL16" s="275"/>
      <c r="UM16" s="275"/>
      <c r="UN16" s="275"/>
      <c r="UO16" s="275"/>
      <c r="UP16" s="275"/>
      <c r="UQ16" s="275"/>
      <c r="UR16" s="275"/>
      <c r="US16" s="275"/>
      <c r="UT16" s="275"/>
      <c r="UU16" s="275"/>
      <c r="UV16" s="275"/>
      <c r="UW16" s="275"/>
      <c r="UX16" s="275"/>
      <c r="UY16" s="275"/>
      <c r="UZ16" s="275"/>
      <c r="VA16" s="275"/>
      <c r="VB16" s="275"/>
      <c r="VC16" s="275"/>
      <c r="VD16" s="275"/>
      <c r="VE16" s="275"/>
      <c r="VF16" s="275"/>
      <c r="VG16" s="275"/>
      <c r="VH16" s="275"/>
      <c r="VI16" s="275"/>
      <c r="VJ16" s="275"/>
      <c r="VK16" s="275"/>
      <c r="VL16" s="275"/>
      <c r="VM16" s="275"/>
      <c r="VN16" s="275"/>
      <c r="VO16" s="275"/>
      <c r="VP16" s="275"/>
      <c r="VQ16" s="275"/>
      <c r="VR16" s="275"/>
      <c r="VS16" s="275"/>
      <c r="VT16" s="275"/>
      <c r="VU16" s="275"/>
      <c r="VV16" s="275"/>
      <c r="VW16" s="275"/>
      <c r="VX16" s="275"/>
      <c r="VY16" s="275"/>
      <c r="VZ16" s="275"/>
      <c r="WA16" s="275"/>
      <c r="WB16" s="275"/>
      <c r="WC16" s="275"/>
      <c r="WD16" s="275"/>
      <c r="WE16" s="275"/>
      <c r="WF16" s="275"/>
      <c r="WG16" s="275"/>
      <c r="WH16" s="275"/>
      <c r="WI16" s="275"/>
      <c r="WJ16" s="275"/>
      <c r="WK16" s="275"/>
      <c r="WL16" s="275"/>
      <c r="WM16" s="275"/>
      <c r="WN16" s="275"/>
      <c r="WO16" s="275"/>
      <c r="WP16" s="275"/>
      <c r="WQ16" s="275"/>
      <c r="WR16" s="275"/>
      <c r="WS16" s="275"/>
      <c r="WT16" s="275"/>
      <c r="WU16" s="275"/>
      <c r="WV16" s="275"/>
      <c r="WW16" s="275"/>
      <c r="WX16" s="275"/>
      <c r="WY16" s="275"/>
      <c r="WZ16" s="275"/>
      <c r="XA16" s="275"/>
      <c r="XB16" s="275"/>
      <c r="XC16" s="275"/>
      <c r="XD16" s="275"/>
      <c r="XE16" s="275"/>
      <c r="XF16" s="275"/>
      <c r="XG16" s="275"/>
      <c r="XH16" s="275"/>
      <c r="XI16" s="275"/>
      <c r="XJ16" s="275"/>
      <c r="XK16" s="275"/>
      <c r="XL16" s="275"/>
      <c r="XM16" s="275"/>
      <c r="XN16" s="275"/>
      <c r="XO16" s="275"/>
      <c r="XP16" s="275"/>
      <c r="XQ16" s="275"/>
      <c r="XR16" s="275"/>
      <c r="XS16" s="275"/>
      <c r="XT16" s="275"/>
      <c r="XU16" s="275"/>
      <c r="XV16" s="275"/>
      <c r="XW16" s="275"/>
      <c r="XX16" s="275"/>
      <c r="XY16" s="275"/>
      <c r="XZ16" s="275"/>
      <c r="YA16" s="275"/>
      <c r="YB16" s="275"/>
      <c r="YC16" s="275"/>
      <c r="YD16" s="275"/>
      <c r="YE16" s="275"/>
      <c r="YF16" s="275"/>
      <c r="YG16" s="275"/>
      <c r="YH16" s="275"/>
      <c r="YI16" s="275"/>
      <c r="YJ16" s="275"/>
      <c r="YK16" s="275"/>
      <c r="YL16" s="275"/>
      <c r="YM16" s="275"/>
      <c r="YN16" s="275"/>
      <c r="YO16" s="275"/>
      <c r="YP16" s="275"/>
      <c r="YQ16" s="275"/>
      <c r="YR16" s="275"/>
      <c r="YS16" s="275"/>
      <c r="YT16" s="275"/>
      <c r="YU16" s="275"/>
      <c r="YV16" s="275"/>
      <c r="YW16" s="275"/>
      <c r="YX16" s="275"/>
      <c r="YY16" s="275"/>
      <c r="YZ16" s="275"/>
      <c r="ZA16" s="275"/>
      <c r="ZB16" s="275"/>
      <c r="ZC16" s="275"/>
      <c r="ZD16" s="275"/>
      <c r="ZE16" s="275"/>
      <c r="ZF16" s="275"/>
      <c r="ZG16" s="275"/>
      <c r="ZH16" s="275"/>
      <c r="ZI16" s="275"/>
      <c r="ZJ16" s="275"/>
      <c r="ZK16" s="275"/>
      <c r="ZL16" s="275"/>
      <c r="ZM16" s="275"/>
      <c r="ZN16" s="275"/>
      <c r="ZO16" s="275"/>
      <c r="ZP16" s="275"/>
      <c r="ZQ16" s="275"/>
      <c r="ZR16" s="275"/>
      <c r="ZS16" s="275"/>
      <c r="ZT16" s="275"/>
      <c r="ZU16" s="275"/>
      <c r="ZV16" s="275"/>
      <c r="ZW16" s="275"/>
      <c r="ZX16" s="275"/>
      <c r="ZY16" s="275"/>
      <c r="ZZ16" s="275"/>
      <c r="AAA16" s="275"/>
      <c r="AAB16" s="275"/>
      <c r="AAC16" s="275"/>
      <c r="AAD16" s="275"/>
      <c r="AAE16" s="275"/>
      <c r="AAF16" s="275"/>
      <c r="AAG16" s="275"/>
      <c r="AAH16" s="275"/>
      <c r="AAI16" s="275"/>
      <c r="AAJ16" s="275"/>
      <c r="AAK16" s="275"/>
      <c r="AAL16" s="275"/>
      <c r="AAM16" s="275"/>
      <c r="AAN16" s="275"/>
      <c r="AAO16" s="275"/>
      <c r="AAP16" s="275"/>
      <c r="AAQ16" s="275"/>
      <c r="AAR16" s="275"/>
      <c r="AAS16" s="275"/>
      <c r="AAT16" s="275"/>
      <c r="AAU16" s="275"/>
      <c r="AAV16" s="275"/>
      <c r="AAW16" s="275"/>
      <c r="AAX16" s="275"/>
      <c r="AAY16" s="275"/>
      <c r="AAZ16" s="275"/>
      <c r="ABA16" s="275"/>
      <c r="ABB16" s="275"/>
      <c r="ABC16" s="275"/>
      <c r="ABD16" s="275"/>
      <c r="ABE16" s="275"/>
      <c r="ABF16" s="275"/>
      <c r="ABG16" s="275"/>
      <c r="ABH16" s="275"/>
      <c r="ABI16" s="275"/>
      <c r="ABJ16" s="275"/>
      <c r="ABK16" s="275"/>
      <c r="ABL16" s="275"/>
      <c r="ABM16" s="275"/>
      <c r="ABN16" s="275"/>
      <c r="ABO16" s="275"/>
      <c r="ABP16" s="275"/>
      <c r="ABQ16" s="275"/>
      <c r="ABR16" s="275"/>
      <c r="ABS16" s="275"/>
      <c r="ABT16" s="275"/>
      <c r="ABU16" s="275"/>
      <c r="ABV16" s="275"/>
      <c r="ABW16" s="275"/>
      <c r="ABX16" s="275"/>
      <c r="ABY16" s="275"/>
      <c r="ABZ16" s="275"/>
      <c r="ACA16" s="275"/>
      <c r="ACB16" s="275"/>
      <c r="ACC16" s="275"/>
      <c r="ACD16" s="275"/>
      <c r="ACE16" s="275"/>
      <c r="ACF16" s="275"/>
      <c r="ACG16" s="275"/>
      <c r="ACH16" s="275"/>
      <c r="ACI16" s="275"/>
      <c r="ACJ16" s="275"/>
      <c r="ACK16" s="275"/>
      <c r="ACL16" s="275"/>
      <c r="ACM16" s="275"/>
      <c r="ACN16" s="275"/>
      <c r="ACO16" s="275"/>
      <c r="ACP16" s="275"/>
      <c r="ACQ16" s="275"/>
      <c r="ACR16" s="275"/>
      <c r="ACS16" s="275"/>
      <c r="ACT16" s="275"/>
      <c r="ACU16" s="275"/>
      <c r="ACV16" s="275"/>
      <c r="ACW16" s="275"/>
      <c r="ACX16" s="275"/>
      <c r="ACY16" s="275"/>
      <c r="ACZ16" s="275"/>
      <c r="ADA16" s="275"/>
      <c r="ADB16" s="275"/>
      <c r="ADC16" s="275"/>
      <c r="ADD16" s="275"/>
      <c r="ADE16" s="275"/>
      <c r="ADF16" s="275"/>
      <c r="ADG16" s="275"/>
      <c r="ADH16" s="275"/>
      <c r="ADI16" s="275"/>
      <c r="ADJ16" s="275"/>
      <c r="ADK16" s="275"/>
      <c r="ADL16" s="275"/>
      <c r="ADM16" s="275"/>
      <c r="ADN16" s="275"/>
      <c r="ADO16" s="275"/>
      <c r="ADP16" s="275"/>
      <c r="ADQ16" s="275"/>
      <c r="ADR16" s="275"/>
      <c r="ADS16" s="275"/>
      <c r="ADT16" s="275"/>
      <c r="ADU16" s="275"/>
      <c r="ADV16" s="275"/>
      <c r="ADW16" s="275"/>
      <c r="ADX16" s="275"/>
      <c r="ADY16" s="275"/>
      <c r="ADZ16" s="275"/>
      <c r="AEA16" s="275"/>
      <c r="AEB16" s="275"/>
      <c r="AEC16" s="275"/>
      <c r="AED16" s="275"/>
      <c r="AEE16" s="275"/>
      <c r="AEF16" s="275"/>
      <c r="AEG16" s="275"/>
      <c r="AEH16" s="275"/>
      <c r="AEI16" s="275"/>
      <c r="AEJ16" s="275"/>
      <c r="AEK16" s="275"/>
      <c r="AEL16" s="275"/>
      <c r="AEM16" s="275"/>
      <c r="AEN16" s="275"/>
      <c r="AEO16" s="275"/>
      <c r="AEP16" s="275"/>
      <c r="AEQ16" s="275"/>
      <c r="AER16" s="275"/>
      <c r="AES16" s="275"/>
      <c r="AET16" s="275"/>
      <c r="AEU16" s="275"/>
      <c r="AEV16" s="275"/>
      <c r="AEW16" s="275"/>
      <c r="AEX16" s="275"/>
      <c r="AEY16" s="275"/>
      <c r="AEZ16" s="275"/>
      <c r="AFA16" s="275"/>
      <c r="AFB16" s="275"/>
      <c r="AFC16" s="275"/>
      <c r="AFD16" s="275"/>
      <c r="AFE16" s="275"/>
      <c r="AFF16" s="275"/>
      <c r="AFG16" s="275"/>
      <c r="AFH16" s="275"/>
      <c r="AFI16" s="275"/>
      <c r="AFJ16" s="275"/>
      <c r="AFK16" s="275"/>
      <c r="AFL16" s="275"/>
      <c r="AFM16" s="275"/>
      <c r="AFN16" s="275"/>
      <c r="AFO16" s="275"/>
      <c r="AFP16" s="275"/>
      <c r="AFQ16" s="275"/>
      <c r="AFR16" s="275"/>
      <c r="AFS16" s="275"/>
      <c r="AFT16" s="275"/>
      <c r="AFU16" s="275"/>
      <c r="AFV16" s="275"/>
      <c r="AFW16" s="275"/>
      <c r="AFX16" s="275"/>
      <c r="AFY16" s="275"/>
      <c r="AFZ16" s="275"/>
      <c r="AGA16" s="275"/>
      <c r="AGB16" s="275"/>
      <c r="AGC16" s="275"/>
      <c r="AGD16" s="275"/>
      <c r="AGE16" s="275"/>
      <c r="AGF16" s="275"/>
      <c r="AGG16" s="275"/>
      <c r="AGH16" s="275"/>
      <c r="AGI16" s="275"/>
      <c r="AGJ16" s="275"/>
      <c r="AGK16" s="275"/>
      <c r="AGL16" s="275"/>
      <c r="AGM16" s="275"/>
      <c r="AGN16" s="275"/>
      <c r="AGO16" s="275"/>
      <c r="AGP16" s="275"/>
      <c r="AGQ16" s="275"/>
      <c r="AGR16" s="275"/>
      <c r="AGS16" s="275"/>
      <c r="AGT16" s="275"/>
      <c r="AGU16" s="275"/>
      <c r="AGV16" s="275"/>
      <c r="AGW16" s="275"/>
      <c r="AGX16" s="275"/>
      <c r="AGY16" s="275"/>
      <c r="AGZ16" s="275"/>
      <c r="AHA16" s="275"/>
      <c r="AHB16" s="275"/>
      <c r="AHC16" s="275"/>
      <c r="AHD16" s="275"/>
      <c r="AHE16" s="275"/>
      <c r="AHF16" s="275"/>
      <c r="AHG16" s="275"/>
      <c r="AHH16" s="275"/>
      <c r="AHI16" s="275"/>
      <c r="AHJ16" s="275"/>
      <c r="AHK16" s="275"/>
      <c r="AHL16" s="275"/>
      <c r="AHM16" s="275"/>
      <c r="AHN16" s="275"/>
      <c r="AHO16" s="275"/>
      <c r="AHP16" s="275"/>
      <c r="AHQ16" s="275"/>
      <c r="AHR16" s="275"/>
      <c r="AHS16" s="275"/>
      <c r="AHT16" s="275"/>
      <c r="AHU16" s="275"/>
      <c r="AHV16" s="275"/>
      <c r="AHW16" s="275"/>
      <c r="AHX16" s="275"/>
      <c r="AHY16" s="275"/>
      <c r="AHZ16" s="275"/>
      <c r="AIA16" s="275"/>
      <c r="AIB16" s="275"/>
      <c r="AIC16" s="275"/>
      <c r="AID16" s="275"/>
      <c r="AIE16" s="275"/>
      <c r="AIF16" s="275"/>
      <c r="AIG16" s="275"/>
      <c r="AIH16" s="275"/>
      <c r="AII16" s="275"/>
      <c r="AIJ16" s="275"/>
      <c r="AIK16" s="275"/>
      <c r="AIL16" s="275"/>
      <c r="AIM16" s="275"/>
      <c r="AIN16" s="275"/>
      <c r="AIO16" s="275"/>
      <c r="AIP16" s="275"/>
      <c r="AIQ16" s="275"/>
      <c r="AIR16" s="275"/>
      <c r="AIS16" s="275"/>
      <c r="AIT16" s="275"/>
      <c r="AIU16" s="275"/>
      <c r="AIV16" s="275"/>
      <c r="AIW16" s="275"/>
      <c r="AIX16" s="275"/>
      <c r="AIY16" s="275"/>
      <c r="AIZ16" s="275"/>
      <c r="AJA16" s="275"/>
      <c r="AJB16" s="275"/>
      <c r="AJC16" s="275"/>
      <c r="AJD16" s="275"/>
      <c r="AJE16" s="275"/>
      <c r="AJF16" s="275"/>
      <c r="AJG16" s="275"/>
      <c r="AJH16" s="275"/>
      <c r="AJI16" s="275"/>
      <c r="AJJ16" s="275"/>
      <c r="AJK16" s="275"/>
      <c r="AJL16" s="275"/>
      <c r="AJM16" s="275"/>
      <c r="AJN16" s="275"/>
      <c r="AJO16" s="275"/>
      <c r="AJP16" s="275"/>
      <c r="AJQ16" s="275"/>
      <c r="AJR16" s="275"/>
      <c r="AJS16" s="275"/>
      <c r="AJT16" s="275"/>
      <c r="AJU16" s="275"/>
      <c r="AJV16" s="275"/>
      <c r="AJW16" s="275"/>
      <c r="AJX16" s="275"/>
      <c r="AJY16" s="275"/>
      <c r="AJZ16" s="275"/>
      <c r="AKA16" s="275"/>
      <c r="AKB16" s="275"/>
      <c r="AKC16" s="275"/>
      <c r="AKD16" s="275"/>
      <c r="AKE16" s="275"/>
      <c r="AKF16" s="275"/>
      <c r="AKG16" s="275"/>
      <c r="AKH16" s="275"/>
      <c r="AKI16" s="275"/>
      <c r="AKJ16" s="275"/>
      <c r="AKK16" s="275"/>
      <c r="AKL16" s="275"/>
      <c r="AKM16" s="275"/>
      <c r="AKN16" s="275"/>
      <c r="AKO16" s="275"/>
      <c r="AKP16" s="275"/>
      <c r="AKQ16" s="275"/>
      <c r="AKR16" s="275"/>
      <c r="AKS16" s="275"/>
      <c r="AKT16" s="275"/>
      <c r="AKU16" s="275"/>
      <c r="AKV16" s="275"/>
      <c r="AKW16" s="275"/>
      <c r="AKX16" s="275"/>
      <c r="AKY16" s="275"/>
      <c r="AKZ16" s="275"/>
      <c r="ALA16" s="275"/>
      <c r="ALB16" s="275"/>
      <c r="ALC16" s="275"/>
      <c r="ALD16" s="275"/>
      <c r="ALE16" s="275"/>
      <c r="ALF16" s="275"/>
      <c r="ALG16" s="275"/>
      <c r="ALH16" s="275"/>
      <c r="ALI16" s="275"/>
      <c r="ALJ16" s="275"/>
      <c r="ALK16" s="275"/>
      <c r="ALL16" s="275"/>
      <c r="ALM16" s="275"/>
      <c r="ALN16" s="275"/>
      <c r="ALO16" s="275"/>
      <c r="ALP16" s="275"/>
      <c r="ALQ16" s="275"/>
      <c r="ALR16" s="275"/>
      <c r="ALS16" s="275"/>
      <c r="ALT16" s="275"/>
      <c r="ALU16" s="275"/>
      <c r="ALV16" s="275"/>
      <c r="ALW16" s="275"/>
      <c r="ALX16" s="275"/>
      <c r="ALY16" s="275"/>
      <c r="ALZ16" s="275"/>
      <c r="AMA16" s="275"/>
      <c r="AMB16" s="275"/>
      <c r="AMC16" s="275"/>
      <c r="AMD16" s="275"/>
      <c r="AME16" s="275"/>
      <c r="AMF16" s="275"/>
      <c r="AMG16" s="275"/>
      <c r="AMH16" s="275"/>
      <c r="AMI16" s="275"/>
      <c r="AMJ16" s="275"/>
      <c r="AMK16" s="275"/>
      <c r="AML16" s="275"/>
      <c r="AMM16" s="275"/>
      <c r="AMN16" s="275"/>
    </row>
    <row r="17" spans="8:1028" ht="67.2" customHeight="1">
      <c r="H17" s="376" t="s">
        <v>402</v>
      </c>
      <c r="I17" s="379"/>
      <c r="J17" s="656"/>
      <c r="K17" s="378"/>
      <c r="L17" s="380"/>
      <c r="M17" s="378"/>
      <c r="N17" s="378"/>
      <c r="O17" s="377"/>
      <c r="P17" s="748" t="str">
        <f t="shared" si="0"/>
        <v/>
      </c>
      <c r="Q17" s="2094"/>
      <c r="R17" s="2094"/>
      <c r="S17" s="2095"/>
      <c r="U17" s="747" t="s">
        <v>924</v>
      </c>
      <c r="V17" s="165" t="s">
        <v>926</v>
      </c>
      <c r="W17" s="276"/>
      <c r="X17" s="276"/>
      <c r="Y17" s="276"/>
      <c r="Z17" s="276"/>
      <c r="AA17" s="276"/>
      <c r="AB17" s="276"/>
      <c r="AC17" s="750" t="str">
        <f t="shared" si="1"/>
        <v/>
      </c>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5"/>
      <c r="FZ17" s="275"/>
      <c r="GA17" s="275"/>
      <c r="GB17" s="275"/>
      <c r="GC17" s="275"/>
      <c r="GD17" s="275"/>
      <c r="GE17" s="275"/>
      <c r="GF17" s="275"/>
      <c r="GG17" s="275"/>
      <c r="GH17" s="275"/>
      <c r="GI17" s="275"/>
      <c r="GJ17" s="275"/>
      <c r="GK17" s="275"/>
      <c r="GL17" s="275"/>
      <c r="GM17" s="275"/>
      <c r="GN17" s="275"/>
      <c r="GO17" s="275"/>
      <c r="GP17" s="275"/>
      <c r="GQ17" s="275"/>
      <c r="GR17" s="275"/>
      <c r="GS17" s="275"/>
      <c r="GT17" s="275"/>
      <c r="GU17" s="275"/>
      <c r="GV17" s="275"/>
      <c r="GW17" s="275"/>
      <c r="GX17" s="275"/>
      <c r="GY17" s="275"/>
      <c r="GZ17" s="275"/>
      <c r="HA17" s="275"/>
      <c r="HB17" s="275"/>
      <c r="HC17" s="275"/>
      <c r="HD17" s="275"/>
      <c r="HE17" s="275"/>
      <c r="HF17" s="275"/>
      <c r="HG17" s="275"/>
      <c r="HH17" s="275"/>
      <c r="HI17" s="275"/>
      <c r="HJ17" s="275"/>
      <c r="HK17" s="275"/>
      <c r="HL17" s="275"/>
      <c r="HM17" s="275"/>
      <c r="HN17" s="275"/>
      <c r="HO17" s="275"/>
      <c r="HP17" s="275"/>
      <c r="HQ17" s="275"/>
      <c r="HR17" s="275"/>
      <c r="HS17" s="275"/>
      <c r="HT17" s="275"/>
      <c r="HU17" s="275"/>
      <c r="HV17" s="275"/>
      <c r="HW17" s="275"/>
      <c r="HX17" s="275"/>
      <c r="HY17" s="275"/>
      <c r="HZ17" s="275"/>
      <c r="IA17" s="275"/>
      <c r="IB17" s="275"/>
      <c r="IC17" s="275"/>
      <c r="ID17" s="275"/>
      <c r="IE17" s="275"/>
      <c r="IF17" s="275"/>
      <c r="IG17" s="275"/>
      <c r="IH17" s="275"/>
      <c r="II17" s="275"/>
      <c r="IJ17" s="275"/>
      <c r="IK17" s="275"/>
      <c r="IL17" s="275"/>
      <c r="IM17" s="275"/>
      <c r="IN17" s="275"/>
      <c r="IO17" s="275"/>
      <c r="IP17" s="275"/>
      <c r="IQ17" s="275"/>
      <c r="IR17" s="275"/>
      <c r="IS17" s="275"/>
      <c r="IT17" s="275"/>
      <c r="IU17" s="275"/>
      <c r="IV17" s="275"/>
      <c r="IW17" s="275"/>
      <c r="IX17" s="275"/>
      <c r="IY17" s="275"/>
      <c r="IZ17" s="275"/>
      <c r="JA17" s="275"/>
      <c r="JB17" s="275"/>
      <c r="JC17" s="275"/>
      <c r="JD17" s="275"/>
      <c r="JE17" s="275"/>
      <c r="JF17" s="275"/>
      <c r="JG17" s="275"/>
      <c r="JH17" s="275"/>
      <c r="JI17" s="275"/>
      <c r="JJ17" s="275"/>
      <c r="JK17" s="275"/>
      <c r="JL17" s="275"/>
      <c r="JM17" s="275"/>
      <c r="JN17" s="275"/>
      <c r="JO17" s="275"/>
      <c r="JP17" s="275"/>
      <c r="JQ17" s="275"/>
      <c r="JR17" s="275"/>
      <c r="JS17" s="275"/>
      <c r="JT17" s="275"/>
      <c r="JU17" s="275"/>
      <c r="JV17" s="275"/>
      <c r="JW17" s="275"/>
      <c r="JX17" s="275"/>
      <c r="JY17" s="275"/>
      <c r="JZ17" s="275"/>
      <c r="KA17" s="275"/>
      <c r="KB17" s="275"/>
      <c r="KC17" s="275"/>
      <c r="KD17" s="275"/>
      <c r="KE17" s="275"/>
      <c r="KF17" s="275"/>
      <c r="KG17" s="275"/>
      <c r="KH17" s="275"/>
      <c r="KI17" s="275"/>
      <c r="KJ17" s="275"/>
      <c r="KK17" s="275"/>
      <c r="KL17" s="275"/>
      <c r="KM17" s="275"/>
      <c r="KN17" s="275"/>
      <c r="KO17" s="275"/>
      <c r="KP17" s="275"/>
      <c r="KQ17" s="275"/>
      <c r="KR17" s="275"/>
      <c r="KS17" s="275"/>
      <c r="KT17" s="275"/>
      <c r="KU17" s="275"/>
      <c r="KV17" s="275"/>
      <c r="KW17" s="275"/>
      <c r="KX17" s="275"/>
      <c r="KY17" s="275"/>
      <c r="KZ17" s="275"/>
      <c r="LA17" s="275"/>
      <c r="LB17" s="275"/>
      <c r="LC17" s="275"/>
      <c r="LD17" s="275"/>
      <c r="LE17" s="275"/>
      <c r="LF17" s="275"/>
      <c r="LG17" s="275"/>
      <c r="LH17" s="275"/>
      <c r="LI17" s="275"/>
      <c r="LJ17" s="275"/>
      <c r="LK17" s="275"/>
      <c r="LL17" s="275"/>
      <c r="LM17" s="275"/>
      <c r="LN17" s="275"/>
      <c r="LO17" s="275"/>
      <c r="LP17" s="275"/>
      <c r="LQ17" s="275"/>
      <c r="LR17" s="275"/>
      <c r="LS17" s="275"/>
      <c r="LT17" s="275"/>
      <c r="LU17" s="275"/>
      <c r="LV17" s="275"/>
      <c r="LW17" s="275"/>
      <c r="LX17" s="275"/>
      <c r="LY17" s="275"/>
      <c r="LZ17" s="275"/>
      <c r="MA17" s="275"/>
      <c r="MB17" s="275"/>
      <c r="MC17" s="275"/>
      <c r="MD17" s="275"/>
      <c r="ME17" s="275"/>
      <c r="MF17" s="275"/>
      <c r="MG17" s="275"/>
      <c r="MH17" s="275"/>
      <c r="MI17" s="275"/>
      <c r="MJ17" s="275"/>
      <c r="MK17" s="275"/>
      <c r="ML17" s="275"/>
      <c r="MM17" s="275"/>
      <c r="MN17" s="275"/>
      <c r="MO17" s="275"/>
      <c r="MP17" s="275"/>
      <c r="MQ17" s="275"/>
      <c r="MR17" s="275"/>
      <c r="MS17" s="275"/>
      <c r="MT17" s="275"/>
      <c r="MU17" s="275"/>
      <c r="MV17" s="275"/>
      <c r="MW17" s="275"/>
      <c r="MX17" s="275"/>
      <c r="MY17" s="275"/>
      <c r="MZ17" s="275"/>
      <c r="NA17" s="275"/>
      <c r="NB17" s="275"/>
      <c r="NC17" s="275"/>
      <c r="ND17" s="275"/>
      <c r="NE17" s="275"/>
      <c r="NF17" s="275"/>
      <c r="NG17" s="275"/>
      <c r="NH17" s="275"/>
      <c r="NI17" s="275"/>
      <c r="NJ17" s="275"/>
      <c r="NK17" s="275"/>
      <c r="NL17" s="275"/>
      <c r="NM17" s="275"/>
      <c r="NN17" s="275"/>
      <c r="NO17" s="275"/>
      <c r="NP17" s="275"/>
      <c r="NQ17" s="275"/>
      <c r="NR17" s="275"/>
      <c r="NS17" s="275"/>
      <c r="NT17" s="275"/>
      <c r="NU17" s="275"/>
      <c r="NV17" s="275"/>
      <c r="NW17" s="275"/>
      <c r="NX17" s="275"/>
      <c r="NY17" s="275"/>
      <c r="NZ17" s="275"/>
      <c r="OA17" s="275"/>
      <c r="OB17" s="275"/>
      <c r="OC17" s="275"/>
      <c r="OD17" s="275"/>
      <c r="OE17" s="275"/>
      <c r="OF17" s="275"/>
      <c r="OG17" s="275"/>
      <c r="OH17" s="275"/>
      <c r="OI17" s="275"/>
      <c r="OJ17" s="275"/>
      <c r="OK17" s="275"/>
      <c r="OL17" s="275"/>
      <c r="OM17" s="275"/>
      <c r="ON17" s="275"/>
      <c r="OO17" s="275"/>
      <c r="OP17" s="275"/>
      <c r="OQ17" s="275"/>
      <c r="OR17" s="275"/>
      <c r="OS17" s="275"/>
      <c r="OT17" s="275"/>
      <c r="OU17" s="275"/>
      <c r="OV17" s="275"/>
      <c r="OW17" s="275"/>
      <c r="OX17" s="275"/>
      <c r="OY17" s="275"/>
      <c r="OZ17" s="275"/>
      <c r="PA17" s="275"/>
      <c r="PB17" s="275"/>
      <c r="PC17" s="275"/>
      <c r="PD17" s="275"/>
      <c r="PE17" s="275"/>
      <c r="PF17" s="275"/>
      <c r="PG17" s="275"/>
      <c r="PH17" s="275"/>
      <c r="PI17" s="275"/>
      <c r="PJ17" s="275"/>
      <c r="PK17" s="275"/>
      <c r="PL17" s="275"/>
      <c r="PM17" s="275"/>
      <c r="PN17" s="275"/>
      <c r="PO17" s="275"/>
      <c r="PP17" s="275"/>
      <c r="PQ17" s="275"/>
      <c r="PR17" s="275"/>
      <c r="PS17" s="275"/>
      <c r="PT17" s="275"/>
      <c r="PU17" s="275"/>
      <c r="PV17" s="275"/>
      <c r="PW17" s="275"/>
      <c r="PX17" s="275"/>
      <c r="PY17" s="275"/>
      <c r="PZ17" s="275"/>
      <c r="QA17" s="275"/>
      <c r="QB17" s="275"/>
      <c r="QC17" s="275"/>
      <c r="QD17" s="275"/>
      <c r="QE17" s="275"/>
      <c r="QF17" s="275"/>
      <c r="QG17" s="275"/>
      <c r="QH17" s="275"/>
      <c r="QI17" s="275"/>
      <c r="QJ17" s="275"/>
      <c r="QK17" s="275"/>
      <c r="QL17" s="275"/>
      <c r="QM17" s="275"/>
      <c r="QN17" s="275"/>
      <c r="QO17" s="275"/>
      <c r="QP17" s="275"/>
      <c r="QQ17" s="275"/>
      <c r="QR17" s="275"/>
      <c r="QS17" s="275"/>
      <c r="QT17" s="275"/>
      <c r="QU17" s="275"/>
      <c r="QV17" s="275"/>
      <c r="QW17" s="275"/>
      <c r="QX17" s="275"/>
      <c r="QY17" s="275"/>
      <c r="QZ17" s="275"/>
      <c r="RA17" s="275"/>
      <c r="RB17" s="275"/>
      <c r="RC17" s="275"/>
      <c r="RD17" s="275"/>
      <c r="RE17" s="275"/>
      <c r="RF17" s="275"/>
      <c r="RG17" s="275"/>
      <c r="RH17" s="275"/>
      <c r="RI17" s="275"/>
      <c r="RJ17" s="275"/>
      <c r="RK17" s="275"/>
      <c r="RL17" s="275"/>
      <c r="RM17" s="275"/>
      <c r="RN17" s="275"/>
      <c r="RO17" s="275"/>
      <c r="RP17" s="275"/>
      <c r="RQ17" s="275"/>
      <c r="RR17" s="275"/>
      <c r="RS17" s="275"/>
      <c r="RT17" s="275"/>
      <c r="RU17" s="275"/>
      <c r="RV17" s="275"/>
      <c r="RW17" s="275"/>
      <c r="RX17" s="275"/>
      <c r="RY17" s="275"/>
      <c r="RZ17" s="275"/>
      <c r="SA17" s="275"/>
      <c r="SB17" s="275"/>
      <c r="SC17" s="275"/>
      <c r="SD17" s="275"/>
      <c r="SE17" s="275"/>
      <c r="SF17" s="275"/>
      <c r="SG17" s="275"/>
      <c r="SH17" s="275"/>
      <c r="SI17" s="275"/>
      <c r="SJ17" s="275"/>
      <c r="SK17" s="275"/>
      <c r="SL17" s="275"/>
      <c r="SM17" s="275"/>
      <c r="SN17" s="275"/>
      <c r="SO17" s="275"/>
      <c r="SP17" s="275"/>
      <c r="SQ17" s="275"/>
      <c r="SR17" s="275"/>
      <c r="SS17" s="275"/>
      <c r="ST17" s="275"/>
      <c r="SU17" s="275"/>
      <c r="SV17" s="275"/>
      <c r="SW17" s="275"/>
      <c r="SX17" s="275"/>
      <c r="SY17" s="275"/>
      <c r="SZ17" s="275"/>
      <c r="TA17" s="275"/>
      <c r="TB17" s="275"/>
      <c r="TC17" s="275"/>
      <c r="TD17" s="275"/>
      <c r="TE17" s="275"/>
      <c r="TF17" s="275"/>
      <c r="TG17" s="275"/>
      <c r="TH17" s="275"/>
      <c r="TI17" s="275"/>
      <c r="TJ17" s="275"/>
      <c r="TK17" s="275"/>
      <c r="TL17" s="275"/>
      <c r="TM17" s="275"/>
      <c r="TN17" s="275"/>
      <c r="TO17" s="275"/>
      <c r="TP17" s="275"/>
      <c r="TQ17" s="275"/>
      <c r="TR17" s="275"/>
      <c r="TS17" s="275"/>
      <c r="TT17" s="275"/>
      <c r="TU17" s="275"/>
      <c r="TV17" s="275"/>
      <c r="TW17" s="275"/>
      <c r="TX17" s="275"/>
      <c r="TY17" s="275"/>
      <c r="TZ17" s="275"/>
      <c r="UA17" s="275"/>
      <c r="UB17" s="275"/>
      <c r="UC17" s="275"/>
      <c r="UD17" s="275"/>
      <c r="UE17" s="275"/>
      <c r="UF17" s="275"/>
      <c r="UG17" s="275"/>
      <c r="UH17" s="275"/>
      <c r="UI17" s="275"/>
      <c r="UJ17" s="275"/>
      <c r="UK17" s="275"/>
      <c r="UL17" s="275"/>
      <c r="UM17" s="275"/>
      <c r="UN17" s="275"/>
      <c r="UO17" s="275"/>
      <c r="UP17" s="275"/>
      <c r="UQ17" s="275"/>
      <c r="UR17" s="275"/>
      <c r="US17" s="275"/>
      <c r="UT17" s="275"/>
      <c r="UU17" s="275"/>
      <c r="UV17" s="275"/>
      <c r="UW17" s="275"/>
      <c r="UX17" s="275"/>
      <c r="UY17" s="275"/>
      <c r="UZ17" s="275"/>
      <c r="VA17" s="275"/>
      <c r="VB17" s="275"/>
      <c r="VC17" s="275"/>
      <c r="VD17" s="275"/>
      <c r="VE17" s="275"/>
      <c r="VF17" s="275"/>
      <c r="VG17" s="275"/>
      <c r="VH17" s="275"/>
      <c r="VI17" s="275"/>
      <c r="VJ17" s="275"/>
      <c r="VK17" s="275"/>
      <c r="VL17" s="275"/>
      <c r="VM17" s="275"/>
      <c r="VN17" s="275"/>
      <c r="VO17" s="275"/>
      <c r="VP17" s="275"/>
      <c r="VQ17" s="275"/>
      <c r="VR17" s="275"/>
      <c r="VS17" s="275"/>
      <c r="VT17" s="275"/>
      <c r="VU17" s="275"/>
      <c r="VV17" s="275"/>
      <c r="VW17" s="275"/>
      <c r="VX17" s="275"/>
      <c r="VY17" s="275"/>
      <c r="VZ17" s="275"/>
      <c r="WA17" s="275"/>
      <c r="WB17" s="275"/>
      <c r="WC17" s="275"/>
      <c r="WD17" s="275"/>
      <c r="WE17" s="275"/>
      <c r="WF17" s="275"/>
      <c r="WG17" s="275"/>
      <c r="WH17" s="275"/>
      <c r="WI17" s="275"/>
      <c r="WJ17" s="275"/>
      <c r="WK17" s="275"/>
      <c r="WL17" s="275"/>
      <c r="WM17" s="275"/>
      <c r="WN17" s="275"/>
      <c r="WO17" s="275"/>
      <c r="WP17" s="275"/>
      <c r="WQ17" s="275"/>
      <c r="WR17" s="275"/>
      <c r="WS17" s="275"/>
      <c r="WT17" s="275"/>
      <c r="WU17" s="275"/>
      <c r="WV17" s="275"/>
      <c r="WW17" s="275"/>
      <c r="WX17" s="275"/>
      <c r="WY17" s="275"/>
      <c r="WZ17" s="275"/>
      <c r="XA17" s="275"/>
      <c r="XB17" s="275"/>
      <c r="XC17" s="275"/>
      <c r="XD17" s="275"/>
      <c r="XE17" s="275"/>
      <c r="XF17" s="275"/>
      <c r="XG17" s="275"/>
      <c r="XH17" s="275"/>
      <c r="XI17" s="275"/>
      <c r="XJ17" s="275"/>
      <c r="XK17" s="275"/>
      <c r="XL17" s="275"/>
      <c r="XM17" s="275"/>
      <c r="XN17" s="275"/>
      <c r="XO17" s="275"/>
      <c r="XP17" s="275"/>
      <c r="XQ17" s="275"/>
      <c r="XR17" s="275"/>
      <c r="XS17" s="275"/>
      <c r="XT17" s="275"/>
      <c r="XU17" s="275"/>
      <c r="XV17" s="275"/>
      <c r="XW17" s="275"/>
      <c r="XX17" s="275"/>
      <c r="XY17" s="275"/>
      <c r="XZ17" s="275"/>
      <c r="YA17" s="275"/>
      <c r="YB17" s="275"/>
      <c r="YC17" s="275"/>
      <c r="YD17" s="275"/>
      <c r="YE17" s="275"/>
      <c r="YF17" s="275"/>
      <c r="YG17" s="275"/>
      <c r="YH17" s="275"/>
      <c r="YI17" s="275"/>
      <c r="YJ17" s="275"/>
      <c r="YK17" s="275"/>
      <c r="YL17" s="275"/>
      <c r="YM17" s="275"/>
      <c r="YN17" s="275"/>
      <c r="YO17" s="275"/>
      <c r="YP17" s="275"/>
      <c r="YQ17" s="275"/>
      <c r="YR17" s="275"/>
      <c r="YS17" s="275"/>
      <c r="YT17" s="275"/>
      <c r="YU17" s="275"/>
      <c r="YV17" s="275"/>
      <c r="YW17" s="275"/>
      <c r="YX17" s="275"/>
      <c r="YY17" s="275"/>
      <c r="YZ17" s="275"/>
      <c r="ZA17" s="275"/>
      <c r="ZB17" s="275"/>
      <c r="ZC17" s="275"/>
      <c r="ZD17" s="275"/>
      <c r="ZE17" s="275"/>
      <c r="ZF17" s="275"/>
      <c r="ZG17" s="275"/>
      <c r="ZH17" s="275"/>
      <c r="ZI17" s="275"/>
      <c r="ZJ17" s="275"/>
      <c r="ZK17" s="275"/>
      <c r="ZL17" s="275"/>
      <c r="ZM17" s="275"/>
      <c r="ZN17" s="275"/>
      <c r="ZO17" s="275"/>
      <c r="ZP17" s="275"/>
      <c r="ZQ17" s="275"/>
      <c r="ZR17" s="275"/>
      <c r="ZS17" s="275"/>
      <c r="ZT17" s="275"/>
      <c r="ZU17" s="275"/>
      <c r="ZV17" s="275"/>
      <c r="ZW17" s="275"/>
      <c r="ZX17" s="275"/>
      <c r="ZY17" s="275"/>
      <c r="ZZ17" s="275"/>
      <c r="AAA17" s="275"/>
      <c r="AAB17" s="275"/>
      <c r="AAC17" s="275"/>
      <c r="AAD17" s="275"/>
      <c r="AAE17" s="275"/>
      <c r="AAF17" s="275"/>
      <c r="AAG17" s="275"/>
      <c r="AAH17" s="275"/>
      <c r="AAI17" s="275"/>
      <c r="AAJ17" s="275"/>
      <c r="AAK17" s="275"/>
      <c r="AAL17" s="275"/>
      <c r="AAM17" s="275"/>
      <c r="AAN17" s="275"/>
      <c r="AAO17" s="275"/>
      <c r="AAP17" s="275"/>
      <c r="AAQ17" s="275"/>
      <c r="AAR17" s="275"/>
      <c r="AAS17" s="275"/>
      <c r="AAT17" s="275"/>
      <c r="AAU17" s="275"/>
      <c r="AAV17" s="275"/>
      <c r="AAW17" s="275"/>
      <c r="AAX17" s="275"/>
      <c r="AAY17" s="275"/>
      <c r="AAZ17" s="275"/>
      <c r="ABA17" s="275"/>
      <c r="ABB17" s="275"/>
      <c r="ABC17" s="275"/>
      <c r="ABD17" s="275"/>
      <c r="ABE17" s="275"/>
      <c r="ABF17" s="275"/>
      <c r="ABG17" s="275"/>
      <c r="ABH17" s="275"/>
      <c r="ABI17" s="275"/>
      <c r="ABJ17" s="275"/>
      <c r="ABK17" s="275"/>
      <c r="ABL17" s="275"/>
      <c r="ABM17" s="275"/>
      <c r="ABN17" s="275"/>
      <c r="ABO17" s="275"/>
      <c r="ABP17" s="275"/>
      <c r="ABQ17" s="275"/>
      <c r="ABR17" s="275"/>
      <c r="ABS17" s="275"/>
      <c r="ABT17" s="275"/>
      <c r="ABU17" s="275"/>
      <c r="ABV17" s="275"/>
      <c r="ABW17" s="275"/>
      <c r="ABX17" s="275"/>
      <c r="ABY17" s="275"/>
      <c r="ABZ17" s="275"/>
      <c r="ACA17" s="275"/>
      <c r="ACB17" s="275"/>
      <c r="ACC17" s="275"/>
      <c r="ACD17" s="275"/>
      <c r="ACE17" s="275"/>
      <c r="ACF17" s="275"/>
      <c r="ACG17" s="275"/>
      <c r="ACH17" s="275"/>
      <c r="ACI17" s="275"/>
      <c r="ACJ17" s="275"/>
      <c r="ACK17" s="275"/>
      <c r="ACL17" s="275"/>
      <c r="ACM17" s="275"/>
      <c r="ACN17" s="275"/>
      <c r="ACO17" s="275"/>
      <c r="ACP17" s="275"/>
      <c r="ACQ17" s="275"/>
      <c r="ACR17" s="275"/>
      <c r="ACS17" s="275"/>
      <c r="ACT17" s="275"/>
      <c r="ACU17" s="275"/>
      <c r="ACV17" s="275"/>
      <c r="ACW17" s="275"/>
      <c r="ACX17" s="275"/>
      <c r="ACY17" s="275"/>
      <c r="ACZ17" s="275"/>
      <c r="ADA17" s="275"/>
      <c r="ADB17" s="275"/>
      <c r="ADC17" s="275"/>
      <c r="ADD17" s="275"/>
      <c r="ADE17" s="275"/>
      <c r="ADF17" s="275"/>
      <c r="ADG17" s="275"/>
      <c r="ADH17" s="275"/>
      <c r="ADI17" s="275"/>
      <c r="ADJ17" s="275"/>
      <c r="ADK17" s="275"/>
      <c r="ADL17" s="275"/>
      <c r="ADM17" s="275"/>
      <c r="ADN17" s="275"/>
      <c r="ADO17" s="275"/>
      <c r="ADP17" s="275"/>
      <c r="ADQ17" s="275"/>
      <c r="ADR17" s="275"/>
      <c r="ADS17" s="275"/>
      <c r="ADT17" s="275"/>
      <c r="ADU17" s="275"/>
      <c r="ADV17" s="275"/>
      <c r="ADW17" s="275"/>
      <c r="ADX17" s="275"/>
      <c r="ADY17" s="275"/>
      <c r="ADZ17" s="275"/>
      <c r="AEA17" s="275"/>
      <c r="AEB17" s="275"/>
      <c r="AEC17" s="275"/>
      <c r="AED17" s="275"/>
      <c r="AEE17" s="275"/>
      <c r="AEF17" s="275"/>
      <c r="AEG17" s="275"/>
      <c r="AEH17" s="275"/>
      <c r="AEI17" s="275"/>
      <c r="AEJ17" s="275"/>
      <c r="AEK17" s="275"/>
      <c r="AEL17" s="275"/>
      <c r="AEM17" s="275"/>
      <c r="AEN17" s="275"/>
      <c r="AEO17" s="275"/>
      <c r="AEP17" s="275"/>
      <c r="AEQ17" s="275"/>
      <c r="AER17" s="275"/>
      <c r="AES17" s="275"/>
      <c r="AET17" s="275"/>
      <c r="AEU17" s="275"/>
      <c r="AEV17" s="275"/>
      <c r="AEW17" s="275"/>
      <c r="AEX17" s="275"/>
      <c r="AEY17" s="275"/>
      <c r="AEZ17" s="275"/>
      <c r="AFA17" s="275"/>
      <c r="AFB17" s="275"/>
      <c r="AFC17" s="275"/>
      <c r="AFD17" s="275"/>
      <c r="AFE17" s="275"/>
      <c r="AFF17" s="275"/>
      <c r="AFG17" s="275"/>
      <c r="AFH17" s="275"/>
      <c r="AFI17" s="275"/>
      <c r="AFJ17" s="275"/>
      <c r="AFK17" s="275"/>
      <c r="AFL17" s="275"/>
      <c r="AFM17" s="275"/>
      <c r="AFN17" s="275"/>
      <c r="AFO17" s="275"/>
      <c r="AFP17" s="275"/>
      <c r="AFQ17" s="275"/>
      <c r="AFR17" s="275"/>
      <c r="AFS17" s="275"/>
      <c r="AFT17" s="275"/>
      <c r="AFU17" s="275"/>
      <c r="AFV17" s="275"/>
      <c r="AFW17" s="275"/>
      <c r="AFX17" s="275"/>
      <c r="AFY17" s="275"/>
      <c r="AFZ17" s="275"/>
      <c r="AGA17" s="275"/>
      <c r="AGB17" s="275"/>
      <c r="AGC17" s="275"/>
      <c r="AGD17" s="275"/>
      <c r="AGE17" s="275"/>
      <c r="AGF17" s="275"/>
      <c r="AGG17" s="275"/>
      <c r="AGH17" s="275"/>
      <c r="AGI17" s="275"/>
      <c r="AGJ17" s="275"/>
      <c r="AGK17" s="275"/>
      <c r="AGL17" s="275"/>
      <c r="AGM17" s="275"/>
      <c r="AGN17" s="275"/>
      <c r="AGO17" s="275"/>
      <c r="AGP17" s="275"/>
      <c r="AGQ17" s="275"/>
      <c r="AGR17" s="275"/>
      <c r="AGS17" s="275"/>
      <c r="AGT17" s="275"/>
      <c r="AGU17" s="275"/>
      <c r="AGV17" s="275"/>
      <c r="AGW17" s="275"/>
      <c r="AGX17" s="275"/>
      <c r="AGY17" s="275"/>
      <c r="AGZ17" s="275"/>
      <c r="AHA17" s="275"/>
      <c r="AHB17" s="275"/>
      <c r="AHC17" s="275"/>
      <c r="AHD17" s="275"/>
      <c r="AHE17" s="275"/>
      <c r="AHF17" s="275"/>
      <c r="AHG17" s="275"/>
      <c r="AHH17" s="275"/>
      <c r="AHI17" s="275"/>
      <c r="AHJ17" s="275"/>
      <c r="AHK17" s="275"/>
      <c r="AHL17" s="275"/>
      <c r="AHM17" s="275"/>
      <c r="AHN17" s="275"/>
      <c r="AHO17" s="275"/>
      <c r="AHP17" s="275"/>
      <c r="AHQ17" s="275"/>
      <c r="AHR17" s="275"/>
      <c r="AHS17" s="275"/>
      <c r="AHT17" s="275"/>
      <c r="AHU17" s="275"/>
      <c r="AHV17" s="275"/>
      <c r="AHW17" s="275"/>
      <c r="AHX17" s="275"/>
      <c r="AHY17" s="275"/>
      <c r="AHZ17" s="275"/>
      <c r="AIA17" s="275"/>
      <c r="AIB17" s="275"/>
      <c r="AIC17" s="275"/>
      <c r="AID17" s="275"/>
      <c r="AIE17" s="275"/>
      <c r="AIF17" s="275"/>
      <c r="AIG17" s="275"/>
      <c r="AIH17" s="275"/>
      <c r="AII17" s="275"/>
      <c r="AIJ17" s="275"/>
      <c r="AIK17" s="275"/>
      <c r="AIL17" s="275"/>
      <c r="AIM17" s="275"/>
      <c r="AIN17" s="275"/>
      <c r="AIO17" s="275"/>
      <c r="AIP17" s="275"/>
      <c r="AIQ17" s="275"/>
      <c r="AIR17" s="275"/>
      <c r="AIS17" s="275"/>
      <c r="AIT17" s="275"/>
      <c r="AIU17" s="275"/>
      <c r="AIV17" s="275"/>
      <c r="AIW17" s="275"/>
      <c r="AIX17" s="275"/>
      <c r="AIY17" s="275"/>
      <c r="AIZ17" s="275"/>
      <c r="AJA17" s="275"/>
      <c r="AJB17" s="275"/>
      <c r="AJC17" s="275"/>
      <c r="AJD17" s="275"/>
      <c r="AJE17" s="275"/>
      <c r="AJF17" s="275"/>
      <c r="AJG17" s="275"/>
      <c r="AJH17" s="275"/>
      <c r="AJI17" s="275"/>
      <c r="AJJ17" s="275"/>
      <c r="AJK17" s="275"/>
      <c r="AJL17" s="275"/>
      <c r="AJM17" s="275"/>
      <c r="AJN17" s="275"/>
      <c r="AJO17" s="275"/>
      <c r="AJP17" s="275"/>
      <c r="AJQ17" s="275"/>
      <c r="AJR17" s="275"/>
      <c r="AJS17" s="275"/>
      <c r="AJT17" s="275"/>
      <c r="AJU17" s="275"/>
      <c r="AJV17" s="275"/>
      <c r="AJW17" s="275"/>
      <c r="AJX17" s="275"/>
      <c r="AJY17" s="275"/>
      <c r="AJZ17" s="275"/>
      <c r="AKA17" s="275"/>
      <c r="AKB17" s="275"/>
      <c r="AKC17" s="275"/>
      <c r="AKD17" s="275"/>
      <c r="AKE17" s="275"/>
      <c r="AKF17" s="275"/>
      <c r="AKG17" s="275"/>
      <c r="AKH17" s="275"/>
      <c r="AKI17" s="275"/>
      <c r="AKJ17" s="275"/>
      <c r="AKK17" s="275"/>
      <c r="AKL17" s="275"/>
      <c r="AKM17" s="275"/>
      <c r="AKN17" s="275"/>
      <c r="AKO17" s="275"/>
      <c r="AKP17" s="275"/>
      <c r="AKQ17" s="275"/>
      <c r="AKR17" s="275"/>
      <c r="AKS17" s="275"/>
      <c r="AKT17" s="275"/>
      <c r="AKU17" s="275"/>
      <c r="AKV17" s="275"/>
      <c r="AKW17" s="275"/>
      <c r="AKX17" s="275"/>
      <c r="AKY17" s="275"/>
      <c r="AKZ17" s="275"/>
      <c r="ALA17" s="275"/>
      <c r="ALB17" s="275"/>
      <c r="ALC17" s="275"/>
      <c r="ALD17" s="275"/>
      <c r="ALE17" s="275"/>
      <c r="ALF17" s="275"/>
      <c r="ALG17" s="275"/>
      <c r="ALH17" s="275"/>
      <c r="ALI17" s="275"/>
      <c r="ALJ17" s="275"/>
      <c r="ALK17" s="275"/>
      <c r="ALL17" s="275"/>
      <c r="ALM17" s="275"/>
      <c r="ALN17" s="275"/>
      <c r="ALO17" s="275"/>
      <c r="ALP17" s="275"/>
      <c r="ALQ17" s="275"/>
      <c r="ALR17" s="275"/>
      <c r="ALS17" s="275"/>
      <c r="ALT17" s="275"/>
      <c r="ALU17" s="275"/>
      <c r="ALV17" s="275"/>
      <c r="ALW17" s="275"/>
      <c r="ALX17" s="275"/>
      <c r="ALY17" s="275"/>
      <c r="ALZ17" s="275"/>
      <c r="AMA17" s="275"/>
      <c r="AMB17" s="275"/>
      <c r="AMC17" s="275"/>
      <c r="AMD17" s="275"/>
      <c r="AME17" s="275"/>
      <c r="AMF17" s="275"/>
      <c r="AMG17" s="275"/>
      <c r="AMH17" s="275"/>
      <c r="AMI17" s="275"/>
      <c r="AMJ17" s="275"/>
      <c r="AMK17" s="275"/>
      <c r="AML17" s="275"/>
      <c r="AMM17" s="275"/>
      <c r="AMN17" s="275"/>
    </row>
    <row r="18" spans="8:1028" ht="36" customHeight="1">
      <c r="H18" s="376" t="s">
        <v>403</v>
      </c>
      <c r="I18" s="379"/>
      <c r="J18" s="656"/>
      <c r="K18" s="378"/>
      <c r="L18" s="380"/>
      <c r="M18" s="378"/>
      <c r="N18" s="378"/>
      <c r="O18" s="377"/>
      <c r="P18" s="748" t="str">
        <f t="shared" si="0"/>
        <v/>
      </c>
      <c r="Q18" s="2094"/>
      <c r="R18" s="2094"/>
      <c r="S18" s="2095"/>
      <c r="T18" s="24" t="s">
        <v>513</v>
      </c>
      <c r="U18" t="s">
        <v>531</v>
      </c>
      <c r="V18" s="276"/>
      <c r="W18" s="276"/>
      <c r="X18" s="276"/>
      <c r="Y18" s="276"/>
      <c r="Z18" s="276"/>
      <c r="AA18" s="276"/>
      <c r="AB18" s="276"/>
      <c r="AC18" s="750" t="str">
        <f t="shared" si="1"/>
        <v/>
      </c>
      <c r="AD18" s="276"/>
      <c r="AE18" s="276"/>
      <c r="AF18" s="276"/>
      <c r="AG18" s="276"/>
      <c r="AH18" s="276"/>
      <c r="AI18" s="276"/>
      <c r="AJ18" s="276"/>
      <c r="AK18" s="276"/>
      <c r="AL18" s="276"/>
      <c r="AM18" s="276"/>
      <c r="AN18" s="276"/>
      <c r="AO18" s="276"/>
      <c r="AP18" s="276"/>
      <c r="AQ18" s="276"/>
      <c r="AR18" s="276"/>
      <c r="AS18" s="276"/>
      <c r="AT18" s="276"/>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276"/>
      <c r="BW18" s="276"/>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5"/>
      <c r="FZ18" s="275"/>
      <c r="GA18" s="275"/>
      <c r="GB18" s="275"/>
      <c r="GC18" s="275"/>
      <c r="GD18" s="275"/>
      <c r="GE18" s="275"/>
      <c r="GF18" s="275"/>
      <c r="GG18" s="275"/>
      <c r="GH18" s="275"/>
      <c r="GI18" s="275"/>
      <c r="GJ18" s="275"/>
      <c r="GK18" s="275"/>
      <c r="GL18" s="275"/>
      <c r="GM18" s="275"/>
      <c r="GN18" s="275"/>
      <c r="GO18" s="275"/>
      <c r="GP18" s="275"/>
      <c r="GQ18" s="275"/>
      <c r="GR18" s="275"/>
      <c r="GS18" s="275"/>
      <c r="GT18" s="275"/>
      <c r="GU18" s="275"/>
      <c r="GV18" s="275"/>
      <c r="GW18" s="275"/>
      <c r="GX18" s="275"/>
      <c r="GY18" s="275"/>
      <c r="GZ18" s="275"/>
      <c r="HA18" s="275"/>
      <c r="HB18" s="275"/>
      <c r="HC18" s="275"/>
      <c r="HD18" s="275"/>
      <c r="HE18" s="275"/>
      <c r="HF18" s="275"/>
      <c r="HG18" s="275"/>
      <c r="HH18" s="275"/>
      <c r="HI18" s="275"/>
      <c r="HJ18" s="275"/>
      <c r="HK18" s="275"/>
      <c r="HL18" s="275"/>
      <c r="HM18" s="275"/>
      <c r="HN18" s="275"/>
      <c r="HO18" s="275"/>
      <c r="HP18" s="275"/>
      <c r="HQ18" s="275"/>
      <c r="HR18" s="275"/>
      <c r="HS18" s="275"/>
      <c r="HT18" s="275"/>
      <c r="HU18" s="275"/>
      <c r="HV18" s="275"/>
      <c r="HW18" s="275"/>
      <c r="HX18" s="275"/>
      <c r="HY18" s="275"/>
      <c r="HZ18" s="275"/>
      <c r="IA18" s="275"/>
      <c r="IB18" s="275"/>
      <c r="IC18" s="275"/>
      <c r="ID18" s="275"/>
      <c r="IE18" s="275"/>
      <c r="IF18" s="275"/>
      <c r="IG18" s="275"/>
      <c r="IH18" s="275"/>
      <c r="II18" s="275"/>
      <c r="IJ18" s="275"/>
      <c r="IK18" s="275"/>
      <c r="IL18" s="275"/>
      <c r="IM18" s="275"/>
      <c r="IN18" s="275"/>
      <c r="IO18" s="275"/>
      <c r="IP18" s="275"/>
      <c r="IQ18" s="275"/>
      <c r="IR18" s="275"/>
      <c r="IS18" s="275"/>
      <c r="IT18" s="275"/>
      <c r="IU18" s="275"/>
      <c r="IV18" s="275"/>
      <c r="IW18" s="275"/>
      <c r="IX18" s="275"/>
      <c r="IY18" s="275"/>
      <c r="IZ18" s="275"/>
      <c r="JA18" s="275"/>
      <c r="JB18" s="275"/>
      <c r="JC18" s="275"/>
      <c r="JD18" s="275"/>
      <c r="JE18" s="275"/>
      <c r="JF18" s="275"/>
      <c r="JG18" s="275"/>
      <c r="JH18" s="275"/>
      <c r="JI18" s="275"/>
      <c r="JJ18" s="275"/>
      <c r="JK18" s="275"/>
      <c r="JL18" s="275"/>
      <c r="JM18" s="275"/>
      <c r="JN18" s="275"/>
      <c r="JO18" s="275"/>
      <c r="JP18" s="275"/>
      <c r="JQ18" s="275"/>
      <c r="JR18" s="275"/>
      <c r="JS18" s="275"/>
      <c r="JT18" s="275"/>
      <c r="JU18" s="275"/>
      <c r="JV18" s="275"/>
      <c r="JW18" s="275"/>
      <c r="JX18" s="275"/>
      <c r="JY18" s="275"/>
      <c r="JZ18" s="275"/>
      <c r="KA18" s="275"/>
      <c r="KB18" s="275"/>
      <c r="KC18" s="275"/>
      <c r="KD18" s="275"/>
      <c r="KE18" s="275"/>
      <c r="KF18" s="275"/>
      <c r="KG18" s="275"/>
      <c r="KH18" s="275"/>
      <c r="KI18" s="275"/>
      <c r="KJ18" s="275"/>
      <c r="KK18" s="275"/>
      <c r="KL18" s="275"/>
      <c r="KM18" s="275"/>
      <c r="KN18" s="275"/>
      <c r="KO18" s="275"/>
      <c r="KP18" s="275"/>
      <c r="KQ18" s="275"/>
      <c r="KR18" s="275"/>
      <c r="KS18" s="275"/>
      <c r="KT18" s="275"/>
      <c r="KU18" s="275"/>
      <c r="KV18" s="275"/>
      <c r="KW18" s="275"/>
      <c r="KX18" s="275"/>
      <c r="KY18" s="275"/>
      <c r="KZ18" s="275"/>
      <c r="LA18" s="275"/>
      <c r="LB18" s="275"/>
      <c r="LC18" s="275"/>
      <c r="LD18" s="275"/>
      <c r="LE18" s="275"/>
      <c r="LF18" s="275"/>
      <c r="LG18" s="275"/>
      <c r="LH18" s="275"/>
      <c r="LI18" s="275"/>
      <c r="LJ18" s="275"/>
      <c r="LK18" s="275"/>
      <c r="LL18" s="275"/>
      <c r="LM18" s="275"/>
      <c r="LN18" s="275"/>
      <c r="LO18" s="275"/>
      <c r="LP18" s="275"/>
      <c r="LQ18" s="275"/>
      <c r="LR18" s="275"/>
      <c r="LS18" s="275"/>
      <c r="LT18" s="275"/>
      <c r="LU18" s="275"/>
      <c r="LV18" s="275"/>
      <c r="LW18" s="275"/>
      <c r="LX18" s="275"/>
      <c r="LY18" s="275"/>
      <c r="LZ18" s="275"/>
      <c r="MA18" s="275"/>
      <c r="MB18" s="275"/>
      <c r="MC18" s="275"/>
      <c r="MD18" s="275"/>
      <c r="ME18" s="275"/>
      <c r="MF18" s="275"/>
      <c r="MG18" s="275"/>
      <c r="MH18" s="275"/>
      <c r="MI18" s="275"/>
      <c r="MJ18" s="275"/>
      <c r="MK18" s="275"/>
      <c r="ML18" s="275"/>
      <c r="MM18" s="275"/>
      <c r="MN18" s="275"/>
      <c r="MO18" s="275"/>
      <c r="MP18" s="275"/>
      <c r="MQ18" s="275"/>
      <c r="MR18" s="275"/>
      <c r="MS18" s="275"/>
      <c r="MT18" s="275"/>
      <c r="MU18" s="275"/>
      <c r="MV18" s="275"/>
      <c r="MW18" s="275"/>
      <c r="MX18" s="275"/>
      <c r="MY18" s="275"/>
      <c r="MZ18" s="275"/>
      <c r="NA18" s="275"/>
      <c r="NB18" s="275"/>
      <c r="NC18" s="275"/>
      <c r="ND18" s="275"/>
      <c r="NE18" s="275"/>
      <c r="NF18" s="275"/>
      <c r="NG18" s="275"/>
      <c r="NH18" s="275"/>
      <c r="NI18" s="275"/>
      <c r="NJ18" s="275"/>
      <c r="NK18" s="275"/>
      <c r="NL18" s="275"/>
      <c r="NM18" s="275"/>
      <c r="NN18" s="275"/>
      <c r="NO18" s="275"/>
      <c r="NP18" s="275"/>
      <c r="NQ18" s="275"/>
      <c r="NR18" s="275"/>
      <c r="NS18" s="275"/>
      <c r="NT18" s="275"/>
      <c r="NU18" s="275"/>
      <c r="NV18" s="275"/>
      <c r="NW18" s="275"/>
      <c r="NX18" s="275"/>
      <c r="NY18" s="275"/>
      <c r="NZ18" s="275"/>
      <c r="OA18" s="275"/>
      <c r="OB18" s="275"/>
      <c r="OC18" s="275"/>
      <c r="OD18" s="275"/>
      <c r="OE18" s="275"/>
      <c r="OF18" s="275"/>
      <c r="OG18" s="275"/>
      <c r="OH18" s="275"/>
      <c r="OI18" s="275"/>
      <c r="OJ18" s="275"/>
      <c r="OK18" s="275"/>
      <c r="OL18" s="275"/>
      <c r="OM18" s="275"/>
      <c r="ON18" s="275"/>
      <c r="OO18" s="275"/>
      <c r="OP18" s="275"/>
      <c r="OQ18" s="275"/>
      <c r="OR18" s="275"/>
      <c r="OS18" s="275"/>
      <c r="OT18" s="275"/>
      <c r="OU18" s="275"/>
      <c r="OV18" s="275"/>
      <c r="OW18" s="275"/>
      <c r="OX18" s="275"/>
      <c r="OY18" s="275"/>
      <c r="OZ18" s="275"/>
      <c r="PA18" s="275"/>
      <c r="PB18" s="275"/>
      <c r="PC18" s="275"/>
      <c r="PD18" s="275"/>
      <c r="PE18" s="275"/>
      <c r="PF18" s="275"/>
      <c r="PG18" s="275"/>
      <c r="PH18" s="275"/>
      <c r="PI18" s="275"/>
      <c r="PJ18" s="275"/>
      <c r="PK18" s="275"/>
      <c r="PL18" s="275"/>
      <c r="PM18" s="275"/>
      <c r="PN18" s="275"/>
      <c r="PO18" s="275"/>
      <c r="PP18" s="275"/>
      <c r="PQ18" s="275"/>
      <c r="PR18" s="275"/>
      <c r="PS18" s="275"/>
      <c r="PT18" s="275"/>
      <c r="PU18" s="275"/>
      <c r="PV18" s="275"/>
      <c r="PW18" s="275"/>
      <c r="PX18" s="275"/>
      <c r="PY18" s="275"/>
      <c r="PZ18" s="275"/>
      <c r="QA18" s="275"/>
      <c r="QB18" s="275"/>
      <c r="QC18" s="275"/>
      <c r="QD18" s="275"/>
      <c r="QE18" s="275"/>
      <c r="QF18" s="275"/>
      <c r="QG18" s="275"/>
      <c r="QH18" s="275"/>
      <c r="QI18" s="275"/>
      <c r="QJ18" s="275"/>
      <c r="QK18" s="275"/>
      <c r="QL18" s="275"/>
      <c r="QM18" s="275"/>
      <c r="QN18" s="275"/>
      <c r="QO18" s="275"/>
      <c r="QP18" s="275"/>
      <c r="QQ18" s="275"/>
      <c r="QR18" s="275"/>
      <c r="QS18" s="275"/>
      <c r="QT18" s="275"/>
      <c r="QU18" s="275"/>
      <c r="QV18" s="275"/>
      <c r="QW18" s="275"/>
      <c r="QX18" s="275"/>
      <c r="QY18" s="275"/>
      <c r="QZ18" s="275"/>
      <c r="RA18" s="275"/>
      <c r="RB18" s="275"/>
      <c r="RC18" s="275"/>
      <c r="RD18" s="275"/>
      <c r="RE18" s="275"/>
      <c r="RF18" s="275"/>
      <c r="RG18" s="275"/>
      <c r="RH18" s="275"/>
      <c r="RI18" s="275"/>
      <c r="RJ18" s="275"/>
      <c r="RK18" s="275"/>
      <c r="RL18" s="275"/>
      <c r="RM18" s="275"/>
      <c r="RN18" s="275"/>
      <c r="RO18" s="275"/>
      <c r="RP18" s="275"/>
      <c r="RQ18" s="275"/>
      <c r="RR18" s="275"/>
      <c r="RS18" s="275"/>
      <c r="RT18" s="275"/>
      <c r="RU18" s="275"/>
      <c r="RV18" s="275"/>
      <c r="RW18" s="275"/>
      <c r="RX18" s="275"/>
      <c r="RY18" s="275"/>
      <c r="RZ18" s="275"/>
      <c r="SA18" s="275"/>
      <c r="SB18" s="275"/>
      <c r="SC18" s="275"/>
      <c r="SD18" s="275"/>
      <c r="SE18" s="275"/>
      <c r="SF18" s="275"/>
      <c r="SG18" s="275"/>
      <c r="SH18" s="275"/>
      <c r="SI18" s="275"/>
      <c r="SJ18" s="275"/>
      <c r="SK18" s="275"/>
      <c r="SL18" s="275"/>
      <c r="SM18" s="275"/>
      <c r="SN18" s="275"/>
      <c r="SO18" s="275"/>
      <c r="SP18" s="275"/>
      <c r="SQ18" s="275"/>
      <c r="SR18" s="275"/>
      <c r="SS18" s="275"/>
      <c r="ST18" s="275"/>
      <c r="SU18" s="275"/>
      <c r="SV18" s="275"/>
      <c r="SW18" s="275"/>
      <c r="SX18" s="275"/>
      <c r="SY18" s="275"/>
      <c r="SZ18" s="275"/>
      <c r="TA18" s="275"/>
      <c r="TB18" s="275"/>
      <c r="TC18" s="275"/>
      <c r="TD18" s="275"/>
      <c r="TE18" s="275"/>
      <c r="TF18" s="275"/>
      <c r="TG18" s="275"/>
      <c r="TH18" s="275"/>
      <c r="TI18" s="275"/>
      <c r="TJ18" s="275"/>
      <c r="TK18" s="275"/>
      <c r="TL18" s="275"/>
      <c r="TM18" s="275"/>
      <c r="TN18" s="275"/>
      <c r="TO18" s="275"/>
      <c r="TP18" s="275"/>
      <c r="TQ18" s="275"/>
      <c r="TR18" s="275"/>
      <c r="TS18" s="275"/>
      <c r="TT18" s="275"/>
      <c r="TU18" s="275"/>
      <c r="TV18" s="275"/>
      <c r="TW18" s="275"/>
      <c r="TX18" s="275"/>
      <c r="TY18" s="275"/>
      <c r="TZ18" s="275"/>
      <c r="UA18" s="275"/>
      <c r="UB18" s="275"/>
      <c r="UC18" s="275"/>
      <c r="UD18" s="275"/>
      <c r="UE18" s="275"/>
      <c r="UF18" s="275"/>
      <c r="UG18" s="275"/>
      <c r="UH18" s="275"/>
      <c r="UI18" s="275"/>
      <c r="UJ18" s="275"/>
      <c r="UK18" s="275"/>
      <c r="UL18" s="275"/>
      <c r="UM18" s="275"/>
      <c r="UN18" s="275"/>
      <c r="UO18" s="275"/>
      <c r="UP18" s="275"/>
      <c r="UQ18" s="275"/>
      <c r="UR18" s="275"/>
      <c r="US18" s="275"/>
      <c r="UT18" s="275"/>
      <c r="UU18" s="275"/>
      <c r="UV18" s="275"/>
      <c r="UW18" s="275"/>
      <c r="UX18" s="275"/>
      <c r="UY18" s="275"/>
      <c r="UZ18" s="275"/>
      <c r="VA18" s="275"/>
      <c r="VB18" s="275"/>
      <c r="VC18" s="275"/>
      <c r="VD18" s="275"/>
      <c r="VE18" s="275"/>
      <c r="VF18" s="275"/>
      <c r="VG18" s="275"/>
      <c r="VH18" s="275"/>
      <c r="VI18" s="275"/>
      <c r="VJ18" s="275"/>
      <c r="VK18" s="275"/>
      <c r="VL18" s="275"/>
      <c r="VM18" s="275"/>
      <c r="VN18" s="275"/>
      <c r="VO18" s="275"/>
      <c r="VP18" s="275"/>
      <c r="VQ18" s="275"/>
      <c r="VR18" s="275"/>
      <c r="VS18" s="275"/>
      <c r="VT18" s="275"/>
      <c r="VU18" s="275"/>
      <c r="VV18" s="275"/>
      <c r="VW18" s="275"/>
      <c r="VX18" s="275"/>
      <c r="VY18" s="275"/>
      <c r="VZ18" s="275"/>
      <c r="WA18" s="275"/>
      <c r="WB18" s="275"/>
      <c r="WC18" s="275"/>
      <c r="WD18" s="275"/>
      <c r="WE18" s="275"/>
      <c r="WF18" s="275"/>
      <c r="WG18" s="275"/>
      <c r="WH18" s="275"/>
      <c r="WI18" s="275"/>
      <c r="WJ18" s="275"/>
      <c r="WK18" s="275"/>
      <c r="WL18" s="275"/>
      <c r="WM18" s="275"/>
      <c r="WN18" s="275"/>
      <c r="WO18" s="275"/>
      <c r="WP18" s="275"/>
      <c r="WQ18" s="275"/>
      <c r="WR18" s="275"/>
      <c r="WS18" s="275"/>
      <c r="WT18" s="275"/>
      <c r="WU18" s="275"/>
      <c r="WV18" s="275"/>
      <c r="WW18" s="275"/>
      <c r="WX18" s="275"/>
      <c r="WY18" s="275"/>
      <c r="WZ18" s="275"/>
      <c r="XA18" s="275"/>
      <c r="XB18" s="275"/>
      <c r="XC18" s="275"/>
      <c r="XD18" s="275"/>
      <c r="XE18" s="275"/>
      <c r="XF18" s="275"/>
      <c r="XG18" s="275"/>
      <c r="XH18" s="275"/>
      <c r="XI18" s="275"/>
      <c r="XJ18" s="275"/>
      <c r="XK18" s="275"/>
      <c r="XL18" s="275"/>
      <c r="XM18" s="275"/>
      <c r="XN18" s="275"/>
      <c r="XO18" s="275"/>
      <c r="XP18" s="275"/>
      <c r="XQ18" s="275"/>
      <c r="XR18" s="275"/>
      <c r="XS18" s="275"/>
      <c r="XT18" s="275"/>
      <c r="XU18" s="275"/>
      <c r="XV18" s="275"/>
      <c r="XW18" s="275"/>
      <c r="XX18" s="275"/>
      <c r="XY18" s="275"/>
      <c r="XZ18" s="275"/>
      <c r="YA18" s="275"/>
      <c r="YB18" s="275"/>
      <c r="YC18" s="275"/>
      <c r="YD18" s="275"/>
      <c r="YE18" s="275"/>
      <c r="YF18" s="275"/>
      <c r="YG18" s="275"/>
      <c r="YH18" s="275"/>
      <c r="YI18" s="275"/>
      <c r="YJ18" s="275"/>
      <c r="YK18" s="275"/>
      <c r="YL18" s="275"/>
      <c r="YM18" s="275"/>
      <c r="YN18" s="275"/>
      <c r="YO18" s="275"/>
      <c r="YP18" s="275"/>
      <c r="YQ18" s="275"/>
      <c r="YR18" s="275"/>
      <c r="YS18" s="275"/>
      <c r="YT18" s="275"/>
      <c r="YU18" s="275"/>
      <c r="YV18" s="275"/>
      <c r="YW18" s="275"/>
      <c r="YX18" s="275"/>
      <c r="YY18" s="275"/>
      <c r="YZ18" s="275"/>
      <c r="ZA18" s="275"/>
      <c r="ZB18" s="275"/>
      <c r="ZC18" s="275"/>
      <c r="ZD18" s="275"/>
      <c r="ZE18" s="275"/>
      <c r="ZF18" s="275"/>
      <c r="ZG18" s="275"/>
      <c r="ZH18" s="275"/>
      <c r="ZI18" s="275"/>
      <c r="ZJ18" s="275"/>
      <c r="ZK18" s="275"/>
      <c r="ZL18" s="275"/>
      <c r="ZM18" s="275"/>
      <c r="ZN18" s="275"/>
      <c r="ZO18" s="275"/>
      <c r="ZP18" s="275"/>
      <c r="ZQ18" s="275"/>
      <c r="ZR18" s="275"/>
      <c r="ZS18" s="275"/>
      <c r="ZT18" s="275"/>
      <c r="ZU18" s="275"/>
      <c r="ZV18" s="275"/>
      <c r="ZW18" s="275"/>
      <c r="ZX18" s="275"/>
      <c r="ZY18" s="275"/>
      <c r="ZZ18" s="275"/>
      <c r="AAA18" s="275"/>
      <c r="AAB18" s="275"/>
      <c r="AAC18" s="275"/>
      <c r="AAD18" s="275"/>
      <c r="AAE18" s="275"/>
      <c r="AAF18" s="275"/>
      <c r="AAG18" s="275"/>
      <c r="AAH18" s="275"/>
      <c r="AAI18" s="275"/>
      <c r="AAJ18" s="275"/>
      <c r="AAK18" s="275"/>
      <c r="AAL18" s="275"/>
      <c r="AAM18" s="275"/>
      <c r="AAN18" s="275"/>
      <c r="AAO18" s="275"/>
      <c r="AAP18" s="275"/>
      <c r="AAQ18" s="275"/>
      <c r="AAR18" s="275"/>
      <c r="AAS18" s="275"/>
      <c r="AAT18" s="275"/>
      <c r="AAU18" s="275"/>
      <c r="AAV18" s="275"/>
      <c r="AAW18" s="275"/>
      <c r="AAX18" s="275"/>
      <c r="AAY18" s="275"/>
      <c r="AAZ18" s="275"/>
      <c r="ABA18" s="275"/>
      <c r="ABB18" s="275"/>
      <c r="ABC18" s="275"/>
      <c r="ABD18" s="275"/>
      <c r="ABE18" s="275"/>
      <c r="ABF18" s="275"/>
      <c r="ABG18" s="275"/>
      <c r="ABH18" s="275"/>
      <c r="ABI18" s="275"/>
      <c r="ABJ18" s="275"/>
      <c r="ABK18" s="275"/>
      <c r="ABL18" s="275"/>
      <c r="ABM18" s="275"/>
      <c r="ABN18" s="275"/>
      <c r="ABO18" s="275"/>
      <c r="ABP18" s="275"/>
      <c r="ABQ18" s="275"/>
      <c r="ABR18" s="275"/>
      <c r="ABS18" s="275"/>
      <c r="ABT18" s="275"/>
      <c r="ABU18" s="275"/>
      <c r="ABV18" s="275"/>
      <c r="ABW18" s="275"/>
      <c r="ABX18" s="275"/>
      <c r="ABY18" s="275"/>
      <c r="ABZ18" s="275"/>
      <c r="ACA18" s="275"/>
      <c r="ACB18" s="275"/>
      <c r="ACC18" s="275"/>
      <c r="ACD18" s="275"/>
      <c r="ACE18" s="275"/>
      <c r="ACF18" s="275"/>
      <c r="ACG18" s="275"/>
      <c r="ACH18" s="275"/>
      <c r="ACI18" s="275"/>
      <c r="ACJ18" s="275"/>
      <c r="ACK18" s="275"/>
      <c r="ACL18" s="275"/>
      <c r="ACM18" s="275"/>
      <c r="ACN18" s="275"/>
      <c r="ACO18" s="275"/>
      <c r="ACP18" s="275"/>
      <c r="ACQ18" s="275"/>
      <c r="ACR18" s="275"/>
      <c r="ACS18" s="275"/>
      <c r="ACT18" s="275"/>
      <c r="ACU18" s="275"/>
      <c r="ACV18" s="275"/>
      <c r="ACW18" s="275"/>
      <c r="ACX18" s="275"/>
      <c r="ACY18" s="275"/>
      <c r="ACZ18" s="275"/>
      <c r="ADA18" s="275"/>
      <c r="ADB18" s="275"/>
      <c r="ADC18" s="275"/>
      <c r="ADD18" s="275"/>
      <c r="ADE18" s="275"/>
      <c r="ADF18" s="275"/>
      <c r="ADG18" s="275"/>
      <c r="ADH18" s="275"/>
      <c r="ADI18" s="275"/>
      <c r="ADJ18" s="275"/>
      <c r="ADK18" s="275"/>
      <c r="ADL18" s="275"/>
      <c r="ADM18" s="275"/>
      <c r="ADN18" s="275"/>
      <c r="ADO18" s="275"/>
      <c r="ADP18" s="275"/>
      <c r="ADQ18" s="275"/>
      <c r="ADR18" s="275"/>
      <c r="ADS18" s="275"/>
      <c r="ADT18" s="275"/>
      <c r="ADU18" s="275"/>
      <c r="ADV18" s="275"/>
      <c r="ADW18" s="275"/>
      <c r="ADX18" s="275"/>
      <c r="ADY18" s="275"/>
      <c r="ADZ18" s="275"/>
      <c r="AEA18" s="275"/>
      <c r="AEB18" s="275"/>
      <c r="AEC18" s="275"/>
      <c r="AED18" s="275"/>
      <c r="AEE18" s="275"/>
      <c r="AEF18" s="275"/>
      <c r="AEG18" s="275"/>
      <c r="AEH18" s="275"/>
      <c r="AEI18" s="275"/>
      <c r="AEJ18" s="275"/>
      <c r="AEK18" s="275"/>
      <c r="AEL18" s="275"/>
      <c r="AEM18" s="275"/>
      <c r="AEN18" s="275"/>
      <c r="AEO18" s="275"/>
      <c r="AEP18" s="275"/>
      <c r="AEQ18" s="275"/>
      <c r="AER18" s="275"/>
      <c r="AES18" s="275"/>
      <c r="AET18" s="275"/>
      <c r="AEU18" s="275"/>
      <c r="AEV18" s="275"/>
      <c r="AEW18" s="275"/>
      <c r="AEX18" s="275"/>
      <c r="AEY18" s="275"/>
      <c r="AEZ18" s="275"/>
      <c r="AFA18" s="275"/>
      <c r="AFB18" s="275"/>
      <c r="AFC18" s="275"/>
      <c r="AFD18" s="275"/>
      <c r="AFE18" s="275"/>
      <c r="AFF18" s="275"/>
      <c r="AFG18" s="275"/>
      <c r="AFH18" s="275"/>
      <c r="AFI18" s="275"/>
      <c r="AFJ18" s="275"/>
      <c r="AFK18" s="275"/>
      <c r="AFL18" s="275"/>
      <c r="AFM18" s="275"/>
      <c r="AFN18" s="275"/>
      <c r="AFO18" s="275"/>
      <c r="AFP18" s="275"/>
      <c r="AFQ18" s="275"/>
      <c r="AFR18" s="275"/>
      <c r="AFS18" s="275"/>
      <c r="AFT18" s="275"/>
      <c r="AFU18" s="275"/>
      <c r="AFV18" s="275"/>
      <c r="AFW18" s="275"/>
      <c r="AFX18" s="275"/>
      <c r="AFY18" s="275"/>
      <c r="AFZ18" s="275"/>
      <c r="AGA18" s="275"/>
      <c r="AGB18" s="275"/>
      <c r="AGC18" s="275"/>
      <c r="AGD18" s="275"/>
      <c r="AGE18" s="275"/>
      <c r="AGF18" s="275"/>
      <c r="AGG18" s="275"/>
      <c r="AGH18" s="275"/>
      <c r="AGI18" s="275"/>
      <c r="AGJ18" s="275"/>
      <c r="AGK18" s="275"/>
      <c r="AGL18" s="275"/>
      <c r="AGM18" s="275"/>
      <c r="AGN18" s="275"/>
      <c r="AGO18" s="275"/>
      <c r="AGP18" s="275"/>
      <c r="AGQ18" s="275"/>
      <c r="AGR18" s="275"/>
      <c r="AGS18" s="275"/>
      <c r="AGT18" s="275"/>
      <c r="AGU18" s="275"/>
      <c r="AGV18" s="275"/>
      <c r="AGW18" s="275"/>
      <c r="AGX18" s="275"/>
      <c r="AGY18" s="275"/>
      <c r="AGZ18" s="275"/>
      <c r="AHA18" s="275"/>
      <c r="AHB18" s="275"/>
      <c r="AHC18" s="275"/>
      <c r="AHD18" s="275"/>
      <c r="AHE18" s="275"/>
      <c r="AHF18" s="275"/>
      <c r="AHG18" s="275"/>
      <c r="AHH18" s="275"/>
      <c r="AHI18" s="275"/>
      <c r="AHJ18" s="275"/>
      <c r="AHK18" s="275"/>
      <c r="AHL18" s="275"/>
      <c r="AHM18" s="275"/>
      <c r="AHN18" s="275"/>
      <c r="AHO18" s="275"/>
      <c r="AHP18" s="275"/>
      <c r="AHQ18" s="275"/>
      <c r="AHR18" s="275"/>
      <c r="AHS18" s="275"/>
      <c r="AHT18" s="275"/>
      <c r="AHU18" s="275"/>
      <c r="AHV18" s="275"/>
      <c r="AHW18" s="275"/>
      <c r="AHX18" s="275"/>
      <c r="AHY18" s="275"/>
      <c r="AHZ18" s="275"/>
      <c r="AIA18" s="275"/>
      <c r="AIB18" s="275"/>
      <c r="AIC18" s="275"/>
      <c r="AID18" s="275"/>
      <c r="AIE18" s="275"/>
      <c r="AIF18" s="275"/>
      <c r="AIG18" s="275"/>
      <c r="AIH18" s="275"/>
      <c r="AII18" s="275"/>
      <c r="AIJ18" s="275"/>
      <c r="AIK18" s="275"/>
      <c r="AIL18" s="275"/>
      <c r="AIM18" s="275"/>
      <c r="AIN18" s="275"/>
      <c r="AIO18" s="275"/>
      <c r="AIP18" s="275"/>
      <c r="AIQ18" s="275"/>
      <c r="AIR18" s="275"/>
      <c r="AIS18" s="275"/>
      <c r="AIT18" s="275"/>
      <c r="AIU18" s="275"/>
      <c r="AIV18" s="275"/>
      <c r="AIW18" s="275"/>
      <c r="AIX18" s="275"/>
      <c r="AIY18" s="275"/>
      <c r="AIZ18" s="275"/>
      <c r="AJA18" s="275"/>
      <c r="AJB18" s="275"/>
      <c r="AJC18" s="275"/>
      <c r="AJD18" s="275"/>
      <c r="AJE18" s="275"/>
      <c r="AJF18" s="275"/>
      <c r="AJG18" s="275"/>
      <c r="AJH18" s="275"/>
      <c r="AJI18" s="275"/>
      <c r="AJJ18" s="275"/>
      <c r="AJK18" s="275"/>
      <c r="AJL18" s="275"/>
      <c r="AJM18" s="275"/>
      <c r="AJN18" s="275"/>
      <c r="AJO18" s="275"/>
      <c r="AJP18" s="275"/>
      <c r="AJQ18" s="275"/>
      <c r="AJR18" s="275"/>
      <c r="AJS18" s="275"/>
      <c r="AJT18" s="275"/>
      <c r="AJU18" s="275"/>
      <c r="AJV18" s="275"/>
      <c r="AJW18" s="275"/>
      <c r="AJX18" s="275"/>
      <c r="AJY18" s="275"/>
      <c r="AJZ18" s="275"/>
      <c r="AKA18" s="275"/>
      <c r="AKB18" s="275"/>
      <c r="AKC18" s="275"/>
      <c r="AKD18" s="275"/>
      <c r="AKE18" s="275"/>
      <c r="AKF18" s="275"/>
      <c r="AKG18" s="275"/>
      <c r="AKH18" s="275"/>
      <c r="AKI18" s="275"/>
      <c r="AKJ18" s="275"/>
      <c r="AKK18" s="275"/>
      <c r="AKL18" s="275"/>
      <c r="AKM18" s="275"/>
      <c r="AKN18" s="275"/>
      <c r="AKO18" s="275"/>
      <c r="AKP18" s="275"/>
      <c r="AKQ18" s="275"/>
      <c r="AKR18" s="275"/>
      <c r="AKS18" s="275"/>
      <c r="AKT18" s="275"/>
      <c r="AKU18" s="275"/>
      <c r="AKV18" s="275"/>
      <c r="AKW18" s="275"/>
      <c r="AKX18" s="275"/>
      <c r="AKY18" s="275"/>
      <c r="AKZ18" s="275"/>
      <c r="ALA18" s="275"/>
      <c r="ALB18" s="275"/>
      <c r="ALC18" s="275"/>
      <c r="ALD18" s="275"/>
      <c r="ALE18" s="275"/>
      <c r="ALF18" s="275"/>
      <c r="ALG18" s="275"/>
      <c r="ALH18" s="275"/>
      <c r="ALI18" s="275"/>
      <c r="ALJ18" s="275"/>
      <c r="ALK18" s="275"/>
      <c r="ALL18" s="275"/>
      <c r="ALM18" s="275"/>
      <c r="ALN18" s="275"/>
      <c r="ALO18" s="275"/>
      <c r="ALP18" s="275"/>
      <c r="ALQ18" s="275"/>
      <c r="ALR18" s="275"/>
      <c r="ALS18" s="275"/>
      <c r="ALT18" s="275"/>
      <c r="ALU18" s="275"/>
      <c r="ALV18" s="275"/>
      <c r="ALW18" s="275"/>
      <c r="ALX18" s="275"/>
      <c r="ALY18" s="275"/>
      <c r="ALZ18" s="275"/>
      <c r="AMA18" s="275"/>
      <c r="AMB18" s="275"/>
      <c r="AMC18" s="275"/>
      <c r="AMD18" s="275"/>
      <c r="AME18" s="275"/>
      <c r="AMF18" s="275"/>
      <c r="AMG18" s="275"/>
      <c r="AMH18" s="275"/>
      <c r="AMI18" s="275"/>
      <c r="AMJ18" s="275"/>
      <c r="AMK18" s="275"/>
      <c r="AML18" s="275"/>
      <c r="AMM18" s="275"/>
      <c r="AMN18" s="275"/>
    </row>
    <row r="19" spans="8:1028" ht="36" customHeight="1">
      <c r="H19" s="376" t="s">
        <v>404</v>
      </c>
      <c r="I19" s="379"/>
      <c r="J19" s="656"/>
      <c r="K19" s="378"/>
      <c r="L19" s="380"/>
      <c r="M19" s="378"/>
      <c r="N19" s="378"/>
      <c r="O19" s="377"/>
      <c r="P19" s="748" t="str">
        <f t="shared" si="0"/>
        <v/>
      </c>
      <c r="Q19" s="2094"/>
      <c r="R19" s="2094"/>
      <c r="S19" s="2095"/>
      <c r="T19" s="24"/>
      <c r="U19" s="275" t="s">
        <v>509</v>
      </c>
      <c r="V19" s="276"/>
      <c r="W19" s="276"/>
      <c r="X19" s="276"/>
      <c r="Y19" s="276"/>
      <c r="Z19" s="276"/>
      <c r="AA19" s="276"/>
      <c r="AB19" s="276"/>
      <c r="AC19" s="750" t="str">
        <f t="shared" si="1"/>
        <v/>
      </c>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5"/>
      <c r="FZ19" s="275"/>
      <c r="GA19" s="275"/>
      <c r="GB19" s="275"/>
      <c r="GC19" s="275"/>
      <c r="GD19" s="275"/>
      <c r="GE19" s="275"/>
      <c r="GF19" s="275"/>
      <c r="GG19" s="275"/>
      <c r="GH19" s="275"/>
      <c r="GI19" s="275"/>
      <c r="GJ19" s="275"/>
      <c r="GK19" s="275"/>
      <c r="GL19" s="275"/>
      <c r="GM19" s="275"/>
      <c r="GN19" s="275"/>
      <c r="GO19" s="275"/>
      <c r="GP19" s="275"/>
      <c r="GQ19" s="275"/>
      <c r="GR19" s="275"/>
      <c r="GS19" s="275"/>
      <c r="GT19" s="275"/>
      <c r="GU19" s="275"/>
      <c r="GV19" s="275"/>
      <c r="GW19" s="275"/>
      <c r="GX19" s="275"/>
      <c r="GY19" s="275"/>
      <c r="GZ19" s="275"/>
      <c r="HA19" s="275"/>
      <c r="HB19" s="275"/>
      <c r="HC19" s="275"/>
      <c r="HD19" s="275"/>
      <c r="HE19" s="275"/>
      <c r="HF19" s="275"/>
      <c r="HG19" s="275"/>
      <c r="HH19" s="275"/>
      <c r="HI19" s="275"/>
      <c r="HJ19" s="275"/>
      <c r="HK19" s="275"/>
      <c r="HL19" s="275"/>
      <c r="HM19" s="275"/>
      <c r="HN19" s="275"/>
      <c r="HO19" s="275"/>
      <c r="HP19" s="275"/>
      <c r="HQ19" s="275"/>
      <c r="HR19" s="275"/>
      <c r="HS19" s="275"/>
      <c r="HT19" s="275"/>
      <c r="HU19" s="275"/>
      <c r="HV19" s="275"/>
      <c r="HW19" s="275"/>
      <c r="HX19" s="275"/>
      <c r="HY19" s="275"/>
      <c r="HZ19" s="275"/>
      <c r="IA19" s="275"/>
      <c r="IB19" s="275"/>
      <c r="IC19" s="275"/>
      <c r="ID19" s="275"/>
      <c r="IE19" s="275"/>
      <c r="IF19" s="275"/>
      <c r="IG19" s="275"/>
      <c r="IH19" s="275"/>
      <c r="II19" s="275"/>
      <c r="IJ19" s="275"/>
      <c r="IK19" s="275"/>
      <c r="IL19" s="275"/>
      <c r="IM19" s="275"/>
      <c r="IN19" s="275"/>
      <c r="IO19" s="275"/>
      <c r="IP19" s="275"/>
      <c r="IQ19" s="275"/>
      <c r="IR19" s="275"/>
      <c r="IS19" s="275"/>
      <c r="IT19" s="275"/>
      <c r="IU19" s="275"/>
      <c r="IV19" s="275"/>
      <c r="IW19" s="275"/>
      <c r="IX19" s="275"/>
      <c r="IY19" s="275"/>
      <c r="IZ19" s="275"/>
      <c r="JA19" s="275"/>
      <c r="JB19" s="275"/>
      <c r="JC19" s="275"/>
      <c r="JD19" s="275"/>
      <c r="JE19" s="275"/>
      <c r="JF19" s="275"/>
      <c r="JG19" s="275"/>
      <c r="JH19" s="275"/>
      <c r="JI19" s="275"/>
      <c r="JJ19" s="275"/>
      <c r="JK19" s="275"/>
      <c r="JL19" s="275"/>
      <c r="JM19" s="275"/>
      <c r="JN19" s="275"/>
      <c r="JO19" s="275"/>
      <c r="JP19" s="275"/>
      <c r="JQ19" s="275"/>
      <c r="JR19" s="275"/>
      <c r="JS19" s="275"/>
      <c r="JT19" s="275"/>
      <c r="JU19" s="275"/>
      <c r="JV19" s="275"/>
      <c r="JW19" s="275"/>
      <c r="JX19" s="275"/>
      <c r="JY19" s="275"/>
      <c r="JZ19" s="275"/>
      <c r="KA19" s="275"/>
      <c r="KB19" s="275"/>
      <c r="KC19" s="275"/>
      <c r="KD19" s="275"/>
      <c r="KE19" s="275"/>
      <c r="KF19" s="275"/>
      <c r="KG19" s="275"/>
      <c r="KH19" s="275"/>
      <c r="KI19" s="275"/>
      <c r="KJ19" s="275"/>
      <c r="KK19" s="275"/>
      <c r="KL19" s="275"/>
      <c r="KM19" s="275"/>
      <c r="KN19" s="275"/>
      <c r="KO19" s="275"/>
      <c r="KP19" s="275"/>
      <c r="KQ19" s="275"/>
      <c r="KR19" s="275"/>
      <c r="KS19" s="275"/>
      <c r="KT19" s="275"/>
      <c r="KU19" s="275"/>
      <c r="KV19" s="275"/>
      <c r="KW19" s="275"/>
      <c r="KX19" s="275"/>
      <c r="KY19" s="275"/>
      <c r="KZ19" s="275"/>
      <c r="LA19" s="275"/>
      <c r="LB19" s="275"/>
      <c r="LC19" s="275"/>
      <c r="LD19" s="275"/>
      <c r="LE19" s="275"/>
      <c r="LF19" s="275"/>
      <c r="LG19" s="275"/>
      <c r="LH19" s="275"/>
      <c r="LI19" s="275"/>
      <c r="LJ19" s="275"/>
      <c r="LK19" s="275"/>
      <c r="LL19" s="275"/>
      <c r="LM19" s="275"/>
      <c r="LN19" s="275"/>
      <c r="LO19" s="275"/>
      <c r="LP19" s="275"/>
      <c r="LQ19" s="275"/>
      <c r="LR19" s="275"/>
      <c r="LS19" s="275"/>
      <c r="LT19" s="275"/>
      <c r="LU19" s="275"/>
      <c r="LV19" s="275"/>
      <c r="LW19" s="275"/>
      <c r="LX19" s="275"/>
      <c r="LY19" s="275"/>
      <c r="LZ19" s="275"/>
      <c r="MA19" s="275"/>
      <c r="MB19" s="275"/>
      <c r="MC19" s="275"/>
      <c r="MD19" s="275"/>
      <c r="ME19" s="275"/>
      <c r="MF19" s="275"/>
      <c r="MG19" s="275"/>
      <c r="MH19" s="275"/>
      <c r="MI19" s="275"/>
      <c r="MJ19" s="275"/>
      <c r="MK19" s="275"/>
      <c r="ML19" s="275"/>
      <c r="MM19" s="275"/>
      <c r="MN19" s="275"/>
      <c r="MO19" s="275"/>
      <c r="MP19" s="275"/>
      <c r="MQ19" s="275"/>
      <c r="MR19" s="275"/>
      <c r="MS19" s="275"/>
      <c r="MT19" s="275"/>
      <c r="MU19" s="275"/>
      <c r="MV19" s="275"/>
      <c r="MW19" s="275"/>
      <c r="MX19" s="275"/>
      <c r="MY19" s="275"/>
      <c r="MZ19" s="275"/>
      <c r="NA19" s="275"/>
      <c r="NB19" s="275"/>
      <c r="NC19" s="275"/>
      <c r="ND19" s="275"/>
      <c r="NE19" s="275"/>
      <c r="NF19" s="275"/>
      <c r="NG19" s="275"/>
      <c r="NH19" s="275"/>
      <c r="NI19" s="275"/>
      <c r="NJ19" s="275"/>
      <c r="NK19" s="275"/>
      <c r="NL19" s="275"/>
      <c r="NM19" s="275"/>
      <c r="NN19" s="275"/>
      <c r="NO19" s="275"/>
      <c r="NP19" s="275"/>
      <c r="NQ19" s="275"/>
      <c r="NR19" s="275"/>
      <c r="NS19" s="275"/>
      <c r="NT19" s="275"/>
      <c r="NU19" s="275"/>
      <c r="NV19" s="275"/>
      <c r="NW19" s="275"/>
      <c r="NX19" s="275"/>
      <c r="NY19" s="275"/>
      <c r="NZ19" s="275"/>
      <c r="OA19" s="275"/>
      <c r="OB19" s="275"/>
      <c r="OC19" s="275"/>
      <c r="OD19" s="275"/>
      <c r="OE19" s="275"/>
      <c r="OF19" s="275"/>
      <c r="OG19" s="275"/>
      <c r="OH19" s="275"/>
      <c r="OI19" s="275"/>
      <c r="OJ19" s="275"/>
      <c r="OK19" s="275"/>
      <c r="OL19" s="275"/>
      <c r="OM19" s="275"/>
      <c r="ON19" s="275"/>
      <c r="OO19" s="275"/>
      <c r="OP19" s="275"/>
      <c r="OQ19" s="275"/>
      <c r="OR19" s="275"/>
      <c r="OS19" s="275"/>
      <c r="OT19" s="275"/>
      <c r="OU19" s="275"/>
      <c r="OV19" s="275"/>
      <c r="OW19" s="275"/>
      <c r="OX19" s="275"/>
      <c r="OY19" s="275"/>
      <c r="OZ19" s="275"/>
      <c r="PA19" s="275"/>
      <c r="PB19" s="275"/>
      <c r="PC19" s="275"/>
      <c r="PD19" s="275"/>
      <c r="PE19" s="275"/>
      <c r="PF19" s="275"/>
      <c r="PG19" s="275"/>
      <c r="PH19" s="275"/>
      <c r="PI19" s="275"/>
      <c r="PJ19" s="275"/>
      <c r="PK19" s="275"/>
      <c r="PL19" s="275"/>
      <c r="PM19" s="275"/>
      <c r="PN19" s="275"/>
      <c r="PO19" s="275"/>
      <c r="PP19" s="275"/>
      <c r="PQ19" s="275"/>
      <c r="PR19" s="275"/>
      <c r="PS19" s="275"/>
      <c r="PT19" s="275"/>
      <c r="PU19" s="275"/>
      <c r="PV19" s="275"/>
      <c r="PW19" s="275"/>
      <c r="PX19" s="275"/>
      <c r="PY19" s="275"/>
      <c r="PZ19" s="275"/>
      <c r="QA19" s="275"/>
      <c r="QB19" s="275"/>
      <c r="QC19" s="275"/>
      <c r="QD19" s="275"/>
      <c r="QE19" s="275"/>
      <c r="QF19" s="275"/>
      <c r="QG19" s="275"/>
      <c r="QH19" s="275"/>
      <c r="QI19" s="275"/>
      <c r="QJ19" s="275"/>
      <c r="QK19" s="275"/>
      <c r="QL19" s="275"/>
      <c r="QM19" s="275"/>
      <c r="QN19" s="275"/>
      <c r="QO19" s="275"/>
      <c r="QP19" s="275"/>
      <c r="QQ19" s="275"/>
      <c r="QR19" s="275"/>
      <c r="QS19" s="275"/>
      <c r="QT19" s="275"/>
      <c r="QU19" s="275"/>
      <c r="QV19" s="275"/>
      <c r="QW19" s="275"/>
      <c r="QX19" s="275"/>
      <c r="QY19" s="275"/>
      <c r="QZ19" s="275"/>
      <c r="RA19" s="275"/>
      <c r="RB19" s="275"/>
      <c r="RC19" s="275"/>
      <c r="RD19" s="275"/>
      <c r="RE19" s="275"/>
      <c r="RF19" s="275"/>
      <c r="RG19" s="275"/>
      <c r="RH19" s="275"/>
      <c r="RI19" s="275"/>
      <c r="RJ19" s="275"/>
      <c r="RK19" s="275"/>
      <c r="RL19" s="275"/>
      <c r="RM19" s="275"/>
      <c r="RN19" s="275"/>
      <c r="RO19" s="275"/>
      <c r="RP19" s="275"/>
      <c r="RQ19" s="275"/>
      <c r="RR19" s="275"/>
      <c r="RS19" s="275"/>
      <c r="RT19" s="275"/>
      <c r="RU19" s="275"/>
      <c r="RV19" s="275"/>
      <c r="RW19" s="275"/>
      <c r="RX19" s="275"/>
      <c r="RY19" s="275"/>
      <c r="RZ19" s="275"/>
      <c r="SA19" s="275"/>
      <c r="SB19" s="275"/>
      <c r="SC19" s="275"/>
      <c r="SD19" s="275"/>
      <c r="SE19" s="275"/>
      <c r="SF19" s="275"/>
      <c r="SG19" s="275"/>
      <c r="SH19" s="275"/>
      <c r="SI19" s="275"/>
      <c r="SJ19" s="275"/>
      <c r="SK19" s="275"/>
      <c r="SL19" s="275"/>
      <c r="SM19" s="275"/>
      <c r="SN19" s="275"/>
      <c r="SO19" s="275"/>
      <c r="SP19" s="275"/>
      <c r="SQ19" s="275"/>
      <c r="SR19" s="275"/>
      <c r="SS19" s="275"/>
      <c r="ST19" s="275"/>
      <c r="SU19" s="275"/>
      <c r="SV19" s="275"/>
      <c r="SW19" s="275"/>
      <c r="SX19" s="275"/>
      <c r="SY19" s="275"/>
      <c r="SZ19" s="275"/>
      <c r="TA19" s="275"/>
      <c r="TB19" s="275"/>
      <c r="TC19" s="275"/>
      <c r="TD19" s="275"/>
      <c r="TE19" s="275"/>
      <c r="TF19" s="275"/>
      <c r="TG19" s="275"/>
      <c r="TH19" s="275"/>
      <c r="TI19" s="275"/>
      <c r="TJ19" s="275"/>
      <c r="TK19" s="275"/>
      <c r="TL19" s="275"/>
      <c r="TM19" s="275"/>
      <c r="TN19" s="275"/>
      <c r="TO19" s="275"/>
      <c r="TP19" s="275"/>
      <c r="TQ19" s="275"/>
      <c r="TR19" s="275"/>
      <c r="TS19" s="275"/>
      <c r="TT19" s="275"/>
      <c r="TU19" s="275"/>
      <c r="TV19" s="275"/>
      <c r="TW19" s="275"/>
      <c r="TX19" s="275"/>
      <c r="TY19" s="275"/>
      <c r="TZ19" s="275"/>
      <c r="UA19" s="275"/>
      <c r="UB19" s="275"/>
      <c r="UC19" s="275"/>
      <c r="UD19" s="275"/>
      <c r="UE19" s="275"/>
      <c r="UF19" s="275"/>
      <c r="UG19" s="275"/>
      <c r="UH19" s="275"/>
      <c r="UI19" s="275"/>
      <c r="UJ19" s="275"/>
      <c r="UK19" s="275"/>
      <c r="UL19" s="275"/>
      <c r="UM19" s="275"/>
      <c r="UN19" s="275"/>
      <c r="UO19" s="275"/>
      <c r="UP19" s="275"/>
      <c r="UQ19" s="275"/>
      <c r="UR19" s="275"/>
      <c r="US19" s="275"/>
      <c r="UT19" s="275"/>
      <c r="UU19" s="275"/>
      <c r="UV19" s="275"/>
      <c r="UW19" s="275"/>
      <c r="UX19" s="275"/>
      <c r="UY19" s="275"/>
      <c r="UZ19" s="275"/>
      <c r="VA19" s="275"/>
      <c r="VB19" s="275"/>
      <c r="VC19" s="275"/>
      <c r="VD19" s="275"/>
      <c r="VE19" s="275"/>
      <c r="VF19" s="275"/>
      <c r="VG19" s="275"/>
      <c r="VH19" s="275"/>
      <c r="VI19" s="275"/>
      <c r="VJ19" s="275"/>
      <c r="VK19" s="275"/>
      <c r="VL19" s="275"/>
      <c r="VM19" s="275"/>
      <c r="VN19" s="275"/>
      <c r="VO19" s="275"/>
      <c r="VP19" s="275"/>
      <c r="VQ19" s="275"/>
      <c r="VR19" s="275"/>
      <c r="VS19" s="275"/>
      <c r="VT19" s="275"/>
      <c r="VU19" s="275"/>
      <c r="VV19" s="275"/>
      <c r="VW19" s="275"/>
      <c r="VX19" s="275"/>
      <c r="VY19" s="275"/>
      <c r="VZ19" s="275"/>
      <c r="WA19" s="275"/>
      <c r="WB19" s="275"/>
      <c r="WC19" s="275"/>
      <c r="WD19" s="275"/>
      <c r="WE19" s="275"/>
      <c r="WF19" s="275"/>
      <c r="WG19" s="275"/>
      <c r="WH19" s="275"/>
      <c r="WI19" s="275"/>
      <c r="WJ19" s="275"/>
      <c r="WK19" s="275"/>
      <c r="WL19" s="275"/>
      <c r="WM19" s="275"/>
      <c r="WN19" s="275"/>
      <c r="WO19" s="275"/>
      <c r="WP19" s="275"/>
      <c r="WQ19" s="275"/>
      <c r="WR19" s="275"/>
      <c r="WS19" s="275"/>
      <c r="WT19" s="275"/>
      <c r="WU19" s="275"/>
      <c r="WV19" s="275"/>
      <c r="WW19" s="275"/>
      <c r="WX19" s="275"/>
      <c r="WY19" s="275"/>
      <c r="WZ19" s="275"/>
      <c r="XA19" s="275"/>
      <c r="XB19" s="275"/>
      <c r="XC19" s="275"/>
      <c r="XD19" s="275"/>
      <c r="XE19" s="275"/>
      <c r="XF19" s="275"/>
      <c r="XG19" s="275"/>
      <c r="XH19" s="275"/>
      <c r="XI19" s="275"/>
      <c r="XJ19" s="275"/>
      <c r="XK19" s="275"/>
      <c r="XL19" s="275"/>
      <c r="XM19" s="275"/>
      <c r="XN19" s="275"/>
      <c r="XO19" s="275"/>
      <c r="XP19" s="275"/>
      <c r="XQ19" s="275"/>
      <c r="XR19" s="275"/>
      <c r="XS19" s="275"/>
      <c r="XT19" s="275"/>
      <c r="XU19" s="275"/>
      <c r="XV19" s="275"/>
      <c r="XW19" s="275"/>
      <c r="XX19" s="275"/>
      <c r="XY19" s="275"/>
      <c r="XZ19" s="275"/>
      <c r="YA19" s="275"/>
      <c r="YB19" s="275"/>
      <c r="YC19" s="275"/>
      <c r="YD19" s="275"/>
      <c r="YE19" s="275"/>
      <c r="YF19" s="275"/>
      <c r="YG19" s="275"/>
      <c r="YH19" s="275"/>
      <c r="YI19" s="275"/>
      <c r="YJ19" s="275"/>
      <c r="YK19" s="275"/>
      <c r="YL19" s="275"/>
      <c r="YM19" s="275"/>
      <c r="YN19" s="275"/>
      <c r="YO19" s="275"/>
      <c r="YP19" s="275"/>
      <c r="YQ19" s="275"/>
      <c r="YR19" s="275"/>
      <c r="YS19" s="275"/>
      <c r="YT19" s="275"/>
      <c r="YU19" s="275"/>
      <c r="YV19" s="275"/>
      <c r="YW19" s="275"/>
      <c r="YX19" s="275"/>
      <c r="YY19" s="275"/>
      <c r="YZ19" s="275"/>
      <c r="ZA19" s="275"/>
      <c r="ZB19" s="275"/>
      <c r="ZC19" s="275"/>
      <c r="ZD19" s="275"/>
      <c r="ZE19" s="275"/>
      <c r="ZF19" s="275"/>
      <c r="ZG19" s="275"/>
      <c r="ZH19" s="275"/>
      <c r="ZI19" s="275"/>
      <c r="ZJ19" s="275"/>
      <c r="ZK19" s="275"/>
      <c r="ZL19" s="275"/>
      <c r="ZM19" s="275"/>
      <c r="ZN19" s="275"/>
      <c r="ZO19" s="275"/>
      <c r="ZP19" s="275"/>
      <c r="ZQ19" s="275"/>
      <c r="ZR19" s="275"/>
      <c r="ZS19" s="275"/>
      <c r="ZT19" s="275"/>
      <c r="ZU19" s="275"/>
      <c r="ZV19" s="275"/>
      <c r="ZW19" s="275"/>
      <c r="ZX19" s="275"/>
      <c r="ZY19" s="275"/>
      <c r="ZZ19" s="275"/>
      <c r="AAA19" s="275"/>
      <c r="AAB19" s="275"/>
      <c r="AAC19" s="275"/>
      <c r="AAD19" s="275"/>
      <c r="AAE19" s="275"/>
      <c r="AAF19" s="275"/>
      <c r="AAG19" s="275"/>
      <c r="AAH19" s="275"/>
      <c r="AAI19" s="275"/>
      <c r="AAJ19" s="275"/>
      <c r="AAK19" s="275"/>
      <c r="AAL19" s="275"/>
      <c r="AAM19" s="275"/>
      <c r="AAN19" s="275"/>
      <c r="AAO19" s="275"/>
      <c r="AAP19" s="275"/>
      <c r="AAQ19" s="275"/>
      <c r="AAR19" s="275"/>
      <c r="AAS19" s="275"/>
      <c r="AAT19" s="275"/>
      <c r="AAU19" s="275"/>
      <c r="AAV19" s="275"/>
      <c r="AAW19" s="275"/>
      <c r="AAX19" s="275"/>
      <c r="AAY19" s="275"/>
      <c r="AAZ19" s="275"/>
      <c r="ABA19" s="275"/>
      <c r="ABB19" s="275"/>
      <c r="ABC19" s="275"/>
      <c r="ABD19" s="275"/>
      <c r="ABE19" s="275"/>
      <c r="ABF19" s="275"/>
      <c r="ABG19" s="275"/>
      <c r="ABH19" s="275"/>
      <c r="ABI19" s="275"/>
      <c r="ABJ19" s="275"/>
      <c r="ABK19" s="275"/>
      <c r="ABL19" s="275"/>
      <c r="ABM19" s="275"/>
      <c r="ABN19" s="275"/>
      <c r="ABO19" s="275"/>
      <c r="ABP19" s="275"/>
      <c r="ABQ19" s="275"/>
      <c r="ABR19" s="275"/>
      <c r="ABS19" s="275"/>
      <c r="ABT19" s="275"/>
      <c r="ABU19" s="275"/>
      <c r="ABV19" s="275"/>
      <c r="ABW19" s="275"/>
      <c r="ABX19" s="275"/>
      <c r="ABY19" s="275"/>
      <c r="ABZ19" s="275"/>
      <c r="ACA19" s="275"/>
      <c r="ACB19" s="275"/>
      <c r="ACC19" s="275"/>
      <c r="ACD19" s="275"/>
      <c r="ACE19" s="275"/>
      <c r="ACF19" s="275"/>
      <c r="ACG19" s="275"/>
      <c r="ACH19" s="275"/>
      <c r="ACI19" s="275"/>
      <c r="ACJ19" s="275"/>
      <c r="ACK19" s="275"/>
      <c r="ACL19" s="275"/>
      <c r="ACM19" s="275"/>
      <c r="ACN19" s="275"/>
      <c r="ACO19" s="275"/>
      <c r="ACP19" s="275"/>
      <c r="ACQ19" s="275"/>
      <c r="ACR19" s="275"/>
      <c r="ACS19" s="275"/>
      <c r="ACT19" s="275"/>
      <c r="ACU19" s="275"/>
      <c r="ACV19" s="275"/>
      <c r="ACW19" s="275"/>
      <c r="ACX19" s="275"/>
      <c r="ACY19" s="275"/>
      <c r="ACZ19" s="275"/>
      <c r="ADA19" s="275"/>
      <c r="ADB19" s="275"/>
      <c r="ADC19" s="275"/>
      <c r="ADD19" s="275"/>
      <c r="ADE19" s="275"/>
      <c r="ADF19" s="275"/>
      <c r="ADG19" s="275"/>
      <c r="ADH19" s="275"/>
      <c r="ADI19" s="275"/>
      <c r="ADJ19" s="275"/>
      <c r="ADK19" s="275"/>
      <c r="ADL19" s="275"/>
      <c r="ADM19" s="275"/>
      <c r="ADN19" s="275"/>
      <c r="ADO19" s="275"/>
      <c r="ADP19" s="275"/>
      <c r="ADQ19" s="275"/>
      <c r="ADR19" s="275"/>
      <c r="ADS19" s="275"/>
      <c r="ADT19" s="275"/>
      <c r="ADU19" s="275"/>
      <c r="ADV19" s="275"/>
      <c r="ADW19" s="275"/>
      <c r="ADX19" s="275"/>
      <c r="ADY19" s="275"/>
      <c r="ADZ19" s="275"/>
      <c r="AEA19" s="275"/>
      <c r="AEB19" s="275"/>
      <c r="AEC19" s="275"/>
      <c r="AED19" s="275"/>
      <c r="AEE19" s="275"/>
      <c r="AEF19" s="275"/>
      <c r="AEG19" s="275"/>
      <c r="AEH19" s="275"/>
      <c r="AEI19" s="275"/>
      <c r="AEJ19" s="275"/>
      <c r="AEK19" s="275"/>
      <c r="AEL19" s="275"/>
      <c r="AEM19" s="275"/>
      <c r="AEN19" s="275"/>
      <c r="AEO19" s="275"/>
      <c r="AEP19" s="275"/>
      <c r="AEQ19" s="275"/>
      <c r="AER19" s="275"/>
      <c r="AES19" s="275"/>
      <c r="AET19" s="275"/>
      <c r="AEU19" s="275"/>
      <c r="AEV19" s="275"/>
      <c r="AEW19" s="275"/>
      <c r="AEX19" s="275"/>
      <c r="AEY19" s="275"/>
      <c r="AEZ19" s="275"/>
      <c r="AFA19" s="275"/>
      <c r="AFB19" s="275"/>
      <c r="AFC19" s="275"/>
      <c r="AFD19" s="275"/>
      <c r="AFE19" s="275"/>
      <c r="AFF19" s="275"/>
      <c r="AFG19" s="275"/>
      <c r="AFH19" s="275"/>
      <c r="AFI19" s="275"/>
      <c r="AFJ19" s="275"/>
      <c r="AFK19" s="275"/>
      <c r="AFL19" s="275"/>
      <c r="AFM19" s="275"/>
      <c r="AFN19" s="275"/>
      <c r="AFO19" s="275"/>
      <c r="AFP19" s="275"/>
      <c r="AFQ19" s="275"/>
      <c r="AFR19" s="275"/>
      <c r="AFS19" s="275"/>
      <c r="AFT19" s="275"/>
      <c r="AFU19" s="275"/>
      <c r="AFV19" s="275"/>
      <c r="AFW19" s="275"/>
      <c r="AFX19" s="275"/>
      <c r="AFY19" s="275"/>
      <c r="AFZ19" s="275"/>
      <c r="AGA19" s="275"/>
      <c r="AGB19" s="275"/>
      <c r="AGC19" s="275"/>
      <c r="AGD19" s="275"/>
      <c r="AGE19" s="275"/>
      <c r="AGF19" s="275"/>
      <c r="AGG19" s="275"/>
      <c r="AGH19" s="275"/>
      <c r="AGI19" s="275"/>
      <c r="AGJ19" s="275"/>
      <c r="AGK19" s="275"/>
      <c r="AGL19" s="275"/>
      <c r="AGM19" s="275"/>
      <c r="AGN19" s="275"/>
      <c r="AGO19" s="275"/>
      <c r="AGP19" s="275"/>
      <c r="AGQ19" s="275"/>
      <c r="AGR19" s="275"/>
      <c r="AGS19" s="275"/>
      <c r="AGT19" s="275"/>
      <c r="AGU19" s="275"/>
      <c r="AGV19" s="275"/>
      <c r="AGW19" s="275"/>
      <c r="AGX19" s="275"/>
      <c r="AGY19" s="275"/>
      <c r="AGZ19" s="275"/>
      <c r="AHA19" s="275"/>
      <c r="AHB19" s="275"/>
      <c r="AHC19" s="275"/>
      <c r="AHD19" s="275"/>
      <c r="AHE19" s="275"/>
      <c r="AHF19" s="275"/>
      <c r="AHG19" s="275"/>
      <c r="AHH19" s="275"/>
      <c r="AHI19" s="275"/>
      <c r="AHJ19" s="275"/>
      <c r="AHK19" s="275"/>
      <c r="AHL19" s="275"/>
      <c r="AHM19" s="275"/>
      <c r="AHN19" s="275"/>
      <c r="AHO19" s="275"/>
      <c r="AHP19" s="275"/>
      <c r="AHQ19" s="275"/>
      <c r="AHR19" s="275"/>
      <c r="AHS19" s="275"/>
      <c r="AHT19" s="275"/>
      <c r="AHU19" s="275"/>
      <c r="AHV19" s="275"/>
      <c r="AHW19" s="275"/>
      <c r="AHX19" s="275"/>
      <c r="AHY19" s="275"/>
      <c r="AHZ19" s="275"/>
      <c r="AIA19" s="275"/>
      <c r="AIB19" s="275"/>
      <c r="AIC19" s="275"/>
      <c r="AID19" s="275"/>
      <c r="AIE19" s="275"/>
      <c r="AIF19" s="275"/>
      <c r="AIG19" s="275"/>
      <c r="AIH19" s="275"/>
      <c r="AII19" s="275"/>
      <c r="AIJ19" s="275"/>
      <c r="AIK19" s="275"/>
      <c r="AIL19" s="275"/>
      <c r="AIM19" s="275"/>
      <c r="AIN19" s="275"/>
      <c r="AIO19" s="275"/>
      <c r="AIP19" s="275"/>
      <c r="AIQ19" s="275"/>
      <c r="AIR19" s="275"/>
      <c r="AIS19" s="275"/>
      <c r="AIT19" s="275"/>
      <c r="AIU19" s="275"/>
      <c r="AIV19" s="275"/>
      <c r="AIW19" s="275"/>
      <c r="AIX19" s="275"/>
      <c r="AIY19" s="275"/>
      <c r="AIZ19" s="275"/>
      <c r="AJA19" s="275"/>
      <c r="AJB19" s="275"/>
      <c r="AJC19" s="275"/>
      <c r="AJD19" s="275"/>
      <c r="AJE19" s="275"/>
      <c r="AJF19" s="275"/>
      <c r="AJG19" s="275"/>
      <c r="AJH19" s="275"/>
      <c r="AJI19" s="275"/>
      <c r="AJJ19" s="275"/>
      <c r="AJK19" s="275"/>
      <c r="AJL19" s="275"/>
      <c r="AJM19" s="275"/>
      <c r="AJN19" s="275"/>
      <c r="AJO19" s="275"/>
      <c r="AJP19" s="275"/>
      <c r="AJQ19" s="275"/>
      <c r="AJR19" s="275"/>
      <c r="AJS19" s="275"/>
      <c r="AJT19" s="275"/>
      <c r="AJU19" s="275"/>
      <c r="AJV19" s="275"/>
      <c r="AJW19" s="275"/>
      <c r="AJX19" s="275"/>
      <c r="AJY19" s="275"/>
      <c r="AJZ19" s="275"/>
      <c r="AKA19" s="275"/>
      <c r="AKB19" s="275"/>
      <c r="AKC19" s="275"/>
      <c r="AKD19" s="275"/>
      <c r="AKE19" s="275"/>
      <c r="AKF19" s="275"/>
      <c r="AKG19" s="275"/>
      <c r="AKH19" s="275"/>
      <c r="AKI19" s="275"/>
      <c r="AKJ19" s="275"/>
      <c r="AKK19" s="275"/>
      <c r="AKL19" s="275"/>
      <c r="AKM19" s="275"/>
      <c r="AKN19" s="275"/>
      <c r="AKO19" s="275"/>
      <c r="AKP19" s="275"/>
      <c r="AKQ19" s="275"/>
      <c r="AKR19" s="275"/>
      <c r="AKS19" s="275"/>
      <c r="AKT19" s="275"/>
      <c r="AKU19" s="275"/>
      <c r="AKV19" s="275"/>
      <c r="AKW19" s="275"/>
      <c r="AKX19" s="275"/>
      <c r="AKY19" s="275"/>
      <c r="AKZ19" s="275"/>
      <c r="ALA19" s="275"/>
      <c r="ALB19" s="275"/>
      <c r="ALC19" s="275"/>
      <c r="ALD19" s="275"/>
      <c r="ALE19" s="275"/>
      <c r="ALF19" s="275"/>
      <c r="ALG19" s="275"/>
      <c r="ALH19" s="275"/>
      <c r="ALI19" s="275"/>
      <c r="ALJ19" s="275"/>
      <c r="ALK19" s="275"/>
      <c r="ALL19" s="275"/>
      <c r="ALM19" s="275"/>
      <c r="ALN19" s="275"/>
      <c r="ALO19" s="275"/>
      <c r="ALP19" s="275"/>
      <c r="ALQ19" s="275"/>
      <c r="ALR19" s="275"/>
      <c r="ALS19" s="275"/>
      <c r="ALT19" s="275"/>
      <c r="ALU19" s="275"/>
      <c r="ALV19" s="275"/>
      <c r="ALW19" s="275"/>
      <c r="ALX19" s="275"/>
      <c r="ALY19" s="275"/>
      <c r="ALZ19" s="275"/>
      <c r="AMA19" s="275"/>
      <c r="AMB19" s="275"/>
      <c r="AMC19" s="275"/>
      <c r="AMD19" s="275"/>
      <c r="AME19" s="275"/>
      <c r="AMF19" s="275"/>
      <c r="AMG19" s="275"/>
      <c r="AMH19" s="275"/>
      <c r="AMI19" s="275"/>
      <c r="AMJ19" s="275"/>
      <c r="AMK19" s="275"/>
      <c r="AML19" s="275"/>
      <c r="AMM19" s="275"/>
      <c r="AMN19" s="275"/>
    </row>
    <row r="20" spans="8:1028" ht="36" customHeight="1">
      <c r="H20" s="376" t="s">
        <v>405</v>
      </c>
      <c r="I20" s="379"/>
      <c r="J20" s="656"/>
      <c r="K20" s="378"/>
      <c r="L20" s="380"/>
      <c r="M20" s="378"/>
      <c r="N20" s="378"/>
      <c r="O20" s="377"/>
      <c r="P20" s="748" t="str">
        <f t="shared" si="0"/>
        <v/>
      </c>
      <c r="Q20" s="2094"/>
      <c r="R20" s="2094"/>
      <c r="S20" s="2095"/>
      <c r="T20"/>
      <c r="U20" t="s">
        <v>560</v>
      </c>
      <c r="V20" s="276"/>
      <c r="W20" s="276"/>
      <c r="X20" s="276"/>
      <c r="Y20" s="276"/>
      <c r="Z20" s="276"/>
      <c r="AA20" s="276"/>
      <c r="AB20" s="276"/>
      <c r="AC20" s="750" t="str">
        <f t="shared" si="1"/>
        <v/>
      </c>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c r="SK20" s="275"/>
      <c r="SL20" s="275"/>
      <c r="SM20" s="275"/>
      <c r="SN20" s="275"/>
      <c r="SO20" s="275"/>
      <c r="SP20" s="275"/>
      <c r="SQ20" s="275"/>
      <c r="SR20" s="275"/>
      <c r="SS20" s="275"/>
      <c r="ST20" s="275"/>
      <c r="SU20" s="275"/>
      <c r="SV20" s="275"/>
      <c r="SW20" s="275"/>
      <c r="SX20" s="275"/>
      <c r="SY20" s="275"/>
      <c r="SZ20" s="275"/>
      <c r="TA20" s="275"/>
      <c r="TB20" s="275"/>
      <c r="TC20" s="275"/>
      <c r="TD20" s="275"/>
      <c r="TE20" s="275"/>
      <c r="TF20" s="275"/>
      <c r="TG20" s="275"/>
      <c r="TH20" s="275"/>
      <c r="TI20" s="275"/>
      <c r="TJ20" s="275"/>
      <c r="TK20" s="275"/>
      <c r="TL20" s="275"/>
      <c r="TM20" s="275"/>
      <c r="TN20" s="275"/>
      <c r="TO20" s="275"/>
      <c r="TP20" s="275"/>
      <c r="TQ20" s="275"/>
      <c r="TR20" s="275"/>
      <c r="TS20" s="275"/>
      <c r="TT20" s="275"/>
      <c r="TU20" s="275"/>
      <c r="TV20" s="275"/>
      <c r="TW20" s="275"/>
      <c r="TX20" s="275"/>
      <c r="TY20" s="275"/>
      <c r="TZ20" s="275"/>
      <c r="UA20" s="275"/>
      <c r="UB20" s="275"/>
      <c r="UC20" s="275"/>
      <c r="UD20" s="275"/>
      <c r="UE20" s="275"/>
      <c r="UF20" s="275"/>
      <c r="UG20" s="275"/>
      <c r="UH20" s="275"/>
      <c r="UI20" s="275"/>
      <c r="UJ20" s="275"/>
      <c r="UK20" s="275"/>
      <c r="UL20" s="275"/>
      <c r="UM20" s="275"/>
      <c r="UN20" s="275"/>
      <c r="UO20" s="275"/>
      <c r="UP20" s="275"/>
      <c r="UQ20" s="275"/>
      <c r="UR20" s="275"/>
      <c r="US20" s="275"/>
      <c r="UT20" s="275"/>
      <c r="UU20" s="275"/>
      <c r="UV20" s="275"/>
      <c r="UW20" s="275"/>
      <c r="UX20" s="275"/>
      <c r="UY20" s="275"/>
      <c r="UZ20" s="275"/>
      <c r="VA20" s="275"/>
      <c r="VB20" s="275"/>
      <c r="VC20" s="275"/>
      <c r="VD20" s="275"/>
      <c r="VE20" s="275"/>
      <c r="VF20" s="275"/>
      <c r="VG20" s="275"/>
      <c r="VH20" s="275"/>
      <c r="VI20" s="275"/>
      <c r="VJ20" s="275"/>
      <c r="VK20" s="275"/>
      <c r="VL20" s="275"/>
      <c r="VM20" s="275"/>
      <c r="VN20" s="275"/>
      <c r="VO20" s="275"/>
      <c r="VP20" s="275"/>
      <c r="VQ20" s="275"/>
      <c r="VR20" s="275"/>
      <c r="VS20" s="275"/>
      <c r="VT20" s="275"/>
      <c r="VU20" s="275"/>
      <c r="VV20" s="275"/>
      <c r="VW20" s="275"/>
      <c r="VX20" s="275"/>
      <c r="VY20" s="275"/>
      <c r="VZ20" s="275"/>
      <c r="WA20" s="275"/>
      <c r="WB20" s="275"/>
      <c r="WC20" s="275"/>
      <c r="WD20" s="275"/>
      <c r="WE20" s="275"/>
      <c r="WF20" s="275"/>
      <c r="WG20" s="275"/>
      <c r="WH20" s="275"/>
      <c r="WI20" s="275"/>
      <c r="WJ20" s="275"/>
      <c r="WK20" s="275"/>
      <c r="WL20" s="275"/>
      <c r="WM20" s="275"/>
      <c r="WN20" s="275"/>
      <c r="WO20" s="275"/>
      <c r="WP20" s="275"/>
      <c r="WQ20" s="275"/>
      <c r="WR20" s="275"/>
      <c r="WS20" s="275"/>
      <c r="WT20" s="275"/>
      <c r="WU20" s="275"/>
      <c r="WV20" s="275"/>
      <c r="WW20" s="275"/>
      <c r="WX20" s="275"/>
      <c r="WY20" s="275"/>
      <c r="WZ20" s="275"/>
      <c r="XA20" s="275"/>
      <c r="XB20" s="275"/>
      <c r="XC20" s="275"/>
      <c r="XD20" s="275"/>
      <c r="XE20" s="275"/>
      <c r="XF20" s="275"/>
      <c r="XG20" s="275"/>
      <c r="XH20" s="275"/>
      <c r="XI20" s="275"/>
      <c r="XJ20" s="275"/>
      <c r="XK20" s="275"/>
      <c r="XL20" s="275"/>
      <c r="XM20" s="275"/>
      <c r="XN20" s="275"/>
      <c r="XO20" s="275"/>
      <c r="XP20" s="275"/>
      <c r="XQ20" s="275"/>
      <c r="XR20" s="275"/>
      <c r="XS20" s="275"/>
      <c r="XT20" s="275"/>
      <c r="XU20" s="275"/>
      <c r="XV20" s="275"/>
      <c r="XW20" s="275"/>
      <c r="XX20" s="275"/>
      <c r="XY20" s="275"/>
      <c r="XZ20" s="275"/>
      <c r="YA20" s="275"/>
      <c r="YB20" s="275"/>
      <c r="YC20" s="275"/>
      <c r="YD20" s="275"/>
      <c r="YE20" s="275"/>
      <c r="YF20" s="275"/>
      <c r="YG20" s="275"/>
      <c r="YH20" s="275"/>
      <c r="YI20" s="275"/>
      <c r="YJ20" s="275"/>
      <c r="YK20" s="275"/>
      <c r="YL20" s="275"/>
      <c r="YM20" s="275"/>
      <c r="YN20" s="275"/>
      <c r="YO20" s="275"/>
      <c r="YP20" s="275"/>
      <c r="YQ20" s="275"/>
      <c r="YR20" s="275"/>
      <c r="YS20" s="275"/>
      <c r="YT20" s="275"/>
      <c r="YU20" s="275"/>
      <c r="YV20" s="275"/>
      <c r="YW20" s="275"/>
      <c r="YX20" s="275"/>
      <c r="YY20" s="275"/>
      <c r="YZ20" s="275"/>
      <c r="ZA20" s="275"/>
      <c r="ZB20" s="275"/>
      <c r="ZC20" s="275"/>
      <c r="ZD20" s="275"/>
      <c r="ZE20" s="275"/>
      <c r="ZF20" s="275"/>
      <c r="ZG20" s="275"/>
      <c r="ZH20" s="275"/>
      <c r="ZI20" s="275"/>
      <c r="ZJ20" s="275"/>
      <c r="ZK20" s="275"/>
      <c r="ZL20" s="275"/>
      <c r="ZM20" s="275"/>
      <c r="ZN20" s="275"/>
      <c r="ZO20" s="275"/>
      <c r="ZP20" s="275"/>
      <c r="ZQ20" s="275"/>
      <c r="ZR20" s="275"/>
      <c r="ZS20" s="275"/>
      <c r="ZT20" s="275"/>
      <c r="ZU20" s="275"/>
      <c r="ZV20" s="275"/>
      <c r="ZW20" s="275"/>
      <c r="ZX20" s="275"/>
      <c r="ZY20" s="275"/>
      <c r="ZZ20" s="275"/>
      <c r="AAA20" s="275"/>
      <c r="AAB20" s="275"/>
      <c r="AAC20" s="275"/>
      <c r="AAD20" s="275"/>
      <c r="AAE20" s="275"/>
      <c r="AAF20" s="275"/>
      <c r="AAG20" s="275"/>
      <c r="AAH20" s="275"/>
      <c r="AAI20" s="275"/>
      <c r="AAJ20" s="275"/>
      <c r="AAK20" s="275"/>
      <c r="AAL20" s="275"/>
      <c r="AAM20" s="275"/>
      <c r="AAN20" s="275"/>
      <c r="AAO20" s="275"/>
      <c r="AAP20" s="275"/>
      <c r="AAQ20" s="275"/>
      <c r="AAR20" s="275"/>
      <c r="AAS20" s="275"/>
      <c r="AAT20" s="275"/>
      <c r="AAU20" s="275"/>
      <c r="AAV20" s="275"/>
      <c r="AAW20" s="275"/>
      <c r="AAX20" s="275"/>
      <c r="AAY20" s="275"/>
      <c r="AAZ20" s="275"/>
      <c r="ABA20" s="275"/>
      <c r="ABB20" s="275"/>
      <c r="ABC20" s="275"/>
      <c r="ABD20" s="275"/>
      <c r="ABE20" s="275"/>
      <c r="ABF20" s="275"/>
      <c r="ABG20" s="275"/>
      <c r="ABH20" s="275"/>
      <c r="ABI20" s="275"/>
      <c r="ABJ20" s="275"/>
      <c r="ABK20" s="275"/>
      <c r="ABL20" s="275"/>
      <c r="ABM20" s="275"/>
      <c r="ABN20" s="275"/>
      <c r="ABO20" s="275"/>
      <c r="ABP20" s="275"/>
      <c r="ABQ20" s="275"/>
      <c r="ABR20" s="275"/>
      <c r="ABS20" s="275"/>
      <c r="ABT20" s="275"/>
      <c r="ABU20" s="275"/>
      <c r="ABV20" s="275"/>
      <c r="ABW20" s="275"/>
      <c r="ABX20" s="275"/>
      <c r="ABY20" s="275"/>
      <c r="ABZ20" s="275"/>
      <c r="ACA20" s="275"/>
      <c r="ACB20" s="275"/>
      <c r="ACC20" s="275"/>
      <c r="ACD20" s="275"/>
      <c r="ACE20" s="275"/>
      <c r="ACF20" s="275"/>
      <c r="ACG20" s="275"/>
      <c r="ACH20" s="275"/>
      <c r="ACI20" s="275"/>
      <c r="ACJ20" s="275"/>
      <c r="ACK20" s="275"/>
      <c r="ACL20" s="275"/>
      <c r="ACM20" s="275"/>
      <c r="ACN20" s="275"/>
      <c r="ACO20" s="275"/>
      <c r="ACP20" s="275"/>
      <c r="ACQ20" s="275"/>
      <c r="ACR20" s="275"/>
      <c r="ACS20" s="275"/>
      <c r="ACT20" s="275"/>
      <c r="ACU20" s="275"/>
      <c r="ACV20" s="275"/>
      <c r="ACW20" s="275"/>
      <c r="ACX20" s="275"/>
      <c r="ACY20" s="275"/>
      <c r="ACZ20" s="275"/>
      <c r="ADA20" s="275"/>
      <c r="ADB20" s="275"/>
      <c r="ADC20" s="275"/>
      <c r="ADD20" s="275"/>
      <c r="ADE20" s="275"/>
      <c r="ADF20" s="275"/>
      <c r="ADG20" s="275"/>
      <c r="ADH20" s="275"/>
      <c r="ADI20" s="275"/>
      <c r="ADJ20" s="275"/>
      <c r="ADK20" s="275"/>
      <c r="ADL20" s="275"/>
      <c r="ADM20" s="275"/>
      <c r="ADN20" s="275"/>
      <c r="ADO20" s="275"/>
      <c r="ADP20" s="275"/>
      <c r="ADQ20" s="275"/>
      <c r="ADR20" s="275"/>
      <c r="ADS20" s="275"/>
      <c r="ADT20" s="275"/>
      <c r="ADU20" s="275"/>
      <c r="ADV20" s="275"/>
      <c r="ADW20" s="275"/>
      <c r="ADX20" s="275"/>
      <c r="ADY20" s="275"/>
      <c r="ADZ20" s="275"/>
      <c r="AEA20" s="275"/>
      <c r="AEB20" s="275"/>
      <c r="AEC20" s="275"/>
      <c r="AED20" s="275"/>
      <c r="AEE20" s="275"/>
      <c r="AEF20" s="275"/>
      <c r="AEG20" s="275"/>
      <c r="AEH20" s="275"/>
      <c r="AEI20" s="275"/>
      <c r="AEJ20" s="275"/>
      <c r="AEK20" s="275"/>
      <c r="AEL20" s="275"/>
      <c r="AEM20" s="275"/>
      <c r="AEN20" s="275"/>
      <c r="AEO20" s="275"/>
      <c r="AEP20" s="275"/>
      <c r="AEQ20" s="275"/>
      <c r="AER20" s="275"/>
      <c r="AES20" s="275"/>
      <c r="AET20" s="275"/>
      <c r="AEU20" s="275"/>
      <c r="AEV20" s="275"/>
      <c r="AEW20" s="275"/>
      <c r="AEX20" s="275"/>
      <c r="AEY20" s="275"/>
      <c r="AEZ20" s="275"/>
      <c r="AFA20" s="275"/>
      <c r="AFB20" s="275"/>
      <c r="AFC20" s="275"/>
      <c r="AFD20" s="275"/>
      <c r="AFE20" s="275"/>
      <c r="AFF20" s="275"/>
      <c r="AFG20" s="275"/>
      <c r="AFH20" s="275"/>
      <c r="AFI20" s="275"/>
      <c r="AFJ20" s="275"/>
      <c r="AFK20" s="275"/>
      <c r="AFL20" s="275"/>
      <c r="AFM20" s="275"/>
      <c r="AFN20" s="275"/>
      <c r="AFO20" s="275"/>
      <c r="AFP20" s="275"/>
      <c r="AFQ20" s="275"/>
      <c r="AFR20" s="275"/>
      <c r="AFS20" s="275"/>
      <c r="AFT20" s="275"/>
      <c r="AFU20" s="275"/>
      <c r="AFV20" s="275"/>
      <c r="AFW20" s="275"/>
      <c r="AFX20" s="275"/>
      <c r="AFY20" s="275"/>
      <c r="AFZ20" s="275"/>
      <c r="AGA20" s="275"/>
      <c r="AGB20" s="275"/>
      <c r="AGC20" s="275"/>
      <c r="AGD20" s="275"/>
      <c r="AGE20" s="275"/>
      <c r="AGF20" s="275"/>
      <c r="AGG20" s="275"/>
      <c r="AGH20" s="275"/>
      <c r="AGI20" s="275"/>
      <c r="AGJ20" s="275"/>
      <c r="AGK20" s="275"/>
      <c r="AGL20" s="275"/>
      <c r="AGM20" s="275"/>
      <c r="AGN20" s="275"/>
      <c r="AGO20" s="275"/>
      <c r="AGP20" s="275"/>
      <c r="AGQ20" s="275"/>
      <c r="AGR20" s="275"/>
      <c r="AGS20" s="275"/>
      <c r="AGT20" s="275"/>
      <c r="AGU20" s="275"/>
      <c r="AGV20" s="275"/>
      <c r="AGW20" s="275"/>
      <c r="AGX20" s="275"/>
      <c r="AGY20" s="275"/>
      <c r="AGZ20" s="275"/>
      <c r="AHA20" s="275"/>
      <c r="AHB20" s="275"/>
      <c r="AHC20" s="275"/>
      <c r="AHD20" s="275"/>
      <c r="AHE20" s="275"/>
      <c r="AHF20" s="275"/>
      <c r="AHG20" s="275"/>
      <c r="AHH20" s="275"/>
      <c r="AHI20" s="275"/>
      <c r="AHJ20" s="275"/>
      <c r="AHK20" s="275"/>
      <c r="AHL20" s="275"/>
      <c r="AHM20" s="275"/>
      <c r="AHN20" s="275"/>
      <c r="AHO20" s="275"/>
      <c r="AHP20" s="275"/>
      <c r="AHQ20" s="275"/>
      <c r="AHR20" s="275"/>
      <c r="AHS20" s="275"/>
      <c r="AHT20" s="275"/>
      <c r="AHU20" s="275"/>
      <c r="AHV20" s="275"/>
      <c r="AHW20" s="275"/>
      <c r="AHX20" s="275"/>
      <c r="AHY20" s="275"/>
      <c r="AHZ20" s="275"/>
      <c r="AIA20" s="275"/>
      <c r="AIB20" s="275"/>
      <c r="AIC20" s="275"/>
      <c r="AID20" s="275"/>
      <c r="AIE20" s="275"/>
      <c r="AIF20" s="275"/>
      <c r="AIG20" s="275"/>
      <c r="AIH20" s="275"/>
      <c r="AII20" s="275"/>
      <c r="AIJ20" s="275"/>
      <c r="AIK20" s="275"/>
      <c r="AIL20" s="275"/>
      <c r="AIM20" s="275"/>
      <c r="AIN20" s="275"/>
      <c r="AIO20" s="275"/>
      <c r="AIP20" s="275"/>
      <c r="AIQ20" s="275"/>
      <c r="AIR20" s="275"/>
      <c r="AIS20" s="275"/>
      <c r="AIT20" s="275"/>
      <c r="AIU20" s="275"/>
      <c r="AIV20" s="275"/>
      <c r="AIW20" s="275"/>
      <c r="AIX20" s="275"/>
      <c r="AIY20" s="275"/>
      <c r="AIZ20" s="275"/>
      <c r="AJA20" s="275"/>
      <c r="AJB20" s="275"/>
      <c r="AJC20" s="275"/>
      <c r="AJD20" s="275"/>
      <c r="AJE20" s="275"/>
      <c r="AJF20" s="275"/>
      <c r="AJG20" s="275"/>
      <c r="AJH20" s="275"/>
      <c r="AJI20" s="275"/>
      <c r="AJJ20" s="275"/>
      <c r="AJK20" s="275"/>
      <c r="AJL20" s="275"/>
      <c r="AJM20" s="275"/>
      <c r="AJN20" s="275"/>
      <c r="AJO20" s="275"/>
      <c r="AJP20" s="275"/>
      <c r="AJQ20" s="275"/>
      <c r="AJR20" s="275"/>
      <c r="AJS20" s="275"/>
      <c r="AJT20" s="275"/>
      <c r="AJU20" s="275"/>
      <c r="AJV20" s="275"/>
      <c r="AJW20" s="275"/>
      <c r="AJX20" s="275"/>
      <c r="AJY20" s="275"/>
      <c r="AJZ20" s="275"/>
      <c r="AKA20" s="275"/>
      <c r="AKB20" s="275"/>
      <c r="AKC20" s="275"/>
      <c r="AKD20" s="275"/>
      <c r="AKE20" s="275"/>
      <c r="AKF20" s="275"/>
      <c r="AKG20" s="275"/>
      <c r="AKH20" s="275"/>
      <c r="AKI20" s="275"/>
      <c r="AKJ20" s="275"/>
      <c r="AKK20" s="275"/>
      <c r="AKL20" s="275"/>
      <c r="AKM20" s="275"/>
      <c r="AKN20" s="275"/>
      <c r="AKO20" s="275"/>
      <c r="AKP20" s="275"/>
      <c r="AKQ20" s="275"/>
      <c r="AKR20" s="275"/>
      <c r="AKS20" s="275"/>
      <c r="AKT20" s="275"/>
      <c r="AKU20" s="275"/>
      <c r="AKV20" s="275"/>
      <c r="AKW20" s="275"/>
      <c r="AKX20" s="275"/>
      <c r="AKY20" s="275"/>
      <c r="AKZ20" s="275"/>
      <c r="ALA20" s="275"/>
      <c r="ALB20" s="275"/>
      <c r="ALC20" s="275"/>
      <c r="ALD20" s="275"/>
      <c r="ALE20" s="275"/>
      <c r="ALF20" s="275"/>
      <c r="ALG20" s="275"/>
      <c r="ALH20" s="275"/>
      <c r="ALI20" s="275"/>
      <c r="ALJ20" s="275"/>
      <c r="ALK20" s="275"/>
      <c r="ALL20" s="275"/>
      <c r="ALM20" s="275"/>
      <c r="ALN20" s="275"/>
      <c r="ALO20" s="275"/>
      <c r="ALP20" s="275"/>
      <c r="ALQ20" s="275"/>
      <c r="ALR20" s="275"/>
      <c r="ALS20" s="275"/>
      <c r="ALT20" s="275"/>
      <c r="ALU20" s="275"/>
      <c r="ALV20" s="275"/>
      <c r="ALW20" s="275"/>
      <c r="ALX20" s="275"/>
      <c r="ALY20" s="275"/>
      <c r="ALZ20" s="275"/>
      <c r="AMA20" s="275"/>
      <c r="AMB20" s="275"/>
      <c r="AMC20" s="275"/>
      <c r="AMD20" s="275"/>
      <c r="AME20" s="275"/>
      <c r="AMF20" s="275"/>
      <c r="AMG20" s="275"/>
      <c r="AMH20" s="275"/>
      <c r="AMI20" s="275"/>
      <c r="AMJ20" s="275"/>
      <c r="AMK20" s="275"/>
      <c r="AML20" s="275"/>
      <c r="AMM20" s="275"/>
      <c r="AMN20" s="275"/>
    </row>
    <row r="21" spans="8:1028" ht="36" customHeight="1">
      <c r="H21" s="376" t="s">
        <v>406</v>
      </c>
      <c r="I21" s="379"/>
      <c r="J21" s="656"/>
      <c r="K21" s="378"/>
      <c r="L21" s="380"/>
      <c r="M21" s="378"/>
      <c r="N21" s="378"/>
      <c r="O21" s="377"/>
      <c r="P21" s="748" t="str">
        <f t="shared" si="0"/>
        <v/>
      </c>
      <c r="Q21" s="2094"/>
      <c r="R21" s="2094"/>
      <c r="S21" s="2095"/>
      <c r="U21" t="s">
        <v>532</v>
      </c>
      <c r="V21" s="276"/>
      <c r="W21" s="276"/>
      <c r="X21" s="276"/>
      <c r="Y21" s="276"/>
      <c r="Z21" s="276"/>
      <c r="AA21" s="276"/>
      <c r="AB21" s="276"/>
      <c r="AC21" s="750" t="str">
        <f t="shared" si="1"/>
        <v/>
      </c>
      <c r="AD21" s="276"/>
      <c r="AE21" s="276"/>
      <c r="AF21" s="276"/>
      <c r="AG21" s="276"/>
      <c r="AH21" s="276"/>
      <c r="AI21" s="276"/>
      <c r="AJ21" s="276"/>
      <c r="AK21" s="276"/>
      <c r="AL21" s="276"/>
      <c r="AM21" s="276"/>
      <c r="AN21" s="276"/>
      <c r="AO21" s="276"/>
      <c r="AP21" s="276"/>
      <c r="AQ21" s="276"/>
      <c r="AR21" s="276"/>
      <c r="AS21" s="276"/>
      <c r="AT21" s="276"/>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276"/>
      <c r="BW21" s="276"/>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75"/>
      <c r="SL21" s="275"/>
      <c r="SM21" s="275"/>
      <c r="SN21" s="275"/>
      <c r="SO21" s="275"/>
      <c r="SP21" s="275"/>
      <c r="SQ21" s="275"/>
      <c r="SR21" s="275"/>
      <c r="SS21" s="275"/>
      <c r="ST21" s="275"/>
      <c r="SU21" s="275"/>
      <c r="SV21" s="275"/>
      <c r="SW21" s="275"/>
      <c r="SX21" s="275"/>
      <c r="SY21" s="275"/>
      <c r="SZ21" s="275"/>
      <c r="TA21" s="275"/>
      <c r="TB21" s="275"/>
      <c r="TC21" s="275"/>
      <c r="TD21" s="275"/>
      <c r="TE21" s="275"/>
      <c r="TF21" s="275"/>
      <c r="TG21" s="275"/>
      <c r="TH21" s="275"/>
      <c r="TI21" s="275"/>
      <c r="TJ21" s="275"/>
      <c r="TK21" s="275"/>
      <c r="TL21" s="275"/>
      <c r="TM21" s="275"/>
      <c r="TN21" s="275"/>
      <c r="TO21" s="275"/>
      <c r="TP21" s="275"/>
      <c r="TQ21" s="275"/>
      <c r="TR21" s="275"/>
      <c r="TS21" s="275"/>
      <c r="TT21" s="275"/>
      <c r="TU21" s="275"/>
      <c r="TV21" s="275"/>
      <c r="TW21" s="275"/>
      <c r="TX21" s="275"/>
      <c r="TY21" s="275"/>
      <c r="TZ21" s="275"/>
      <c r="UA21" s="275"/>
      <c r="UB21" s="275"/>
      <c r="UC21" s="275"/>
      <c r="UD21" s="275"/>
      <c r="UE21" s="275"/>
      <c r="UF21" s="275"/>
      <c r="UG21" s="275"/>
      <c r="UH21" s="275"/>
      <c r="UI21" s="275"/>
      <c r="UJ21" s="275"/>
      <c r="UK21" s="275"/>
      <c r="UL21" s="275"/>
      <c r="UM21" s="275"/>
      <c r="UN21" s="275"/>
      <c r="UO21" s="275"/>
      <c r="UP21" s="275"/>
      <c r="UQ21" s="275"/>
      <c r="UR21" s="275"/>
      <c r="US21" s="275"/>
      <c r="UT21" s="275"/>
      <c r="UU21" s="275"/>
      <c r="UV21" s="275"/>
      <c r="UW21" s="275"/>
      <c r="UX21" s="275"/>
      <c r="UY21" s="275"/>
      <c r="UZ21" s="275"/>
      <c r="VA21" s="275"/>
      <c r="VB21" s="275"/>
      <c r="VC21" s="275"/>
      <c r="VD21" s="275"/>
      <c r="VE21" s="275"/>
      <c r="VF21" s="275"/>
      <c r="VG21" s="275"/>
      <c r="VH21" s="275"/>
      <c r="VI21" s="275"/>
      <c r="VJ21" s="275"/>
      <c r="VK21" s="275"/>
      <c r="VL21" s="275"/>
      <c r="VM21" s="275"/>
      <c r="VN21" s="275"/>
      <c r="VO21" s="275"/>
      <c r="VP21" s="275"/>
      <c r="VQ21" s="275"/>
      <c r="VR21" s="275"/>
      <c r="VS21" s="275"/>
      <c r="VT21" s="275"/>
      <c r="VU21" s="275"/>
      <c r="VV21" s="275"/>
      <c r="VW21" s="275"/>
      <c r="VX21" s="275"/>
      <c r="VY21" s="275"/>
      <c r="VZ21" s="275"/>
      <c r="WA21" s="275"/>
      <c r="WB21" s="275"/>
      <c r="WC21" s="275"/>
      <c r="WD21" s="275"/>
      <c r="WE21" s="275"/>
      <c r="WF21" s="275"/>
      <c r="WG21" s="275"/>
      <c r="WH21" s="275"/>
      <c r="WI21" s="275"/>
      <c r="WJ21" s="275"/>
      <c r="WK21" s="275"/>
      <c r="WL21" s="275"/>
      <c r="WM21" s="275"/>
      <c r="WN21" s="275"/>
      <c r="WO21" s="275"/>
      <c r="WP21" s="275"/>
      <c r="WQ21" s="275"/>
      <c r="WR21" s="275"/>
      <c r="WS21" s="275"/>
      <c r="WT21" s="275"/>
      <c r="WU21" s="275"/>
      <c r="WV21" s="275"/>
      <c r="WW21" s="275"/>
      <c r="WX21" s="275"/>
      <c r="WY21" s="275"/>
      <c r="WZ21" s="275"/>
      <c r="XA21" s="275"/>
      <c r="XB21" s="275"/>
      <c r="XC21" s="275"/>
      <c r="XD21" s="275"/>
      <c r="XE21" s="275"/>
      <c r="XF21" s="275"/>
      <c r="XG21" s="275"/>
      <c r="XH21" s="275"/>
      <c r="XI21" s="275"/>
      <c r="XJ21" s="275"/>
      <c r="XK21" s="275"/>
      <c r="XL21" s="275"/>
      <c r="XM21" s="275"/>
      <c r="XN21" s="275"/>
      <c r="XO21" s="275"/>
      <c r="XP21" s="275"/>
      <c r="XQ21" s="275"/>
      <c r="XR21" s="275"/>
      <c r="XS21" s="275"/>
      <c r="XT21" s="275"/>
      <c r="XU21" s="275"/>
      <c r="XV21" s="275"/>
      <c r="XW21" s="275"/>
      <c r="XX21" s="275"/>
      <c r="XY21" s="275"/>
      <c r="XZ21" s="275"/>
      <c r="YA21" s="275"/>
      <c r="YB21" s="275"/>
      <c r="YC21" s="275"/>
      <c r="YD21" s="275"/>
      <c r="YE21" s="275"/>
      <c r="YF21" s="275"/>
      <c r="YG21" s="275"/>
      <c r="YH21" s="275"/>
      <c r="YI21" s="275"/>
      <c r="YJ21" s="275"/>
      <c r="YK21" s="275"/>
      <c r="YL21" s="275"/>
      <c r="YM21" s="275"/>
      <c r="YN21" s="275"/>
      <c r="YO21" s="275"/>
      <c r="YP21" s="275"/>
      <c r="YQ21" s="275"/>
      <c r="YR21" s="275"/>
      <c r="YS21" s="275"/>
      <c r="YT21" s="275"/>
      <c r="YU21" s="275"/>
      <c r="YV21" s="275"/>
      <c r="YW21" s="275"/>
      <c r="YX21" s="275"/>
      <c r="YY21" s="275"/>
      <c r="YZ21" s="275"/>
      <c r="ZA21" s="275"/>
      <c r="ZB21" s="275"/>
      <c r="ZC21" s="275"/>
      <c r="ZD21" s="275"/>
      <c r="ZE21" s="275"/>
      <c r="ZF21" s="275"/>
      <c r="ZG21" s="275"/>
      <c r="ZH21" s="275"/>
      <c r="ZI21" s="275"/>
      <c r="ZJ21" s="275"/>
      <c r="ZK21" s="275"/>
      <c r="ZL21" s="275"/>
      <c r="ZM21" s="275"/>
      <c r="ZN21" s="275"/>
      <c r="ZO21" s="275"/>
      <c r="ZP21" s="275"/>
      <c r="ZQ21" s="275"/>
      <c r="ZR21" s="275"/>
      <c r="ZS21" s="275"/>
      <c r="ZT21" s="275"/>
      <c r="ZU21" s="275"/>
      <c r="ZV21" s="275"/>
      <c r="ZW21" s="275"/>
      <c r="ZX21" s="275"/>
      <c r="ZY21" s="275"/>
      <c r="ZZ21" s="275"/>
      <c r="AAA21" s="275"/>
      <c r="AAB21" s="275"/>
      <c r="AAC21" s="275"/>
      <c r="AAD21" s="275"/>
      <c r="AAE21" s="275"/>
      <c r="AAF21" s="275"/>
      <c r="AAG21" s="275"/>
      <c r="AAH21" s="275"/>
      <c r="AAI21" s="275"/>
      <c r="AAJ21" s="275"/>
      <c r="AAK21" s="275"/>
      <c r="AAL21" s="275"/>
      <c r="AAM21" s="275"/>
      <c r="AAN21" s="275"/>
      <c r="AAO21" s="275"/>
      <c r="AAP21" s="275"/>
      <c r="AAQ21" s="275"/>
      <c r="AAR21" s="275"/>
      <c r="AAS21" s="275"/>
      <c r="AAT21" s="275"/>
      <c r="AAU21" s="275"/>
      <c r="AAV21" s="275"/>
      <c r="AAW21" s="275"/>
      <c r="AAX21" s="275"/>
      <c r="AAY21" s="275"/>
      <c r="AAZ21" s="275"/>
      <c r="ABA21" s="275"/>
      <c r="ABB21" s="275"/>
      <c r="ABC21" s="275"/>
      <c r="ABD21" s="275"/>
      <c r="ABE21" s="275"/>
      <c r="ABF21" s="275"/>
      <c r="ABG21" s="275"/>
      <c r="ABH21" s="275"/>
      <c r="ABI21" s="275"/>
      <c r="ABJ21" s="275"/>
      <c r="ABK21" s="275"/>
      <c r="ABL21" s="275"/>
      <c r="ABM21" s="275"/>
      <c r="ABN21" s="275"/>
      <c r="ABO21" s="275"/>
      <c r="ABP21" s="275"/>
      <c r="ABQ21" s="275"/>
      <c r="ABR21" s="275"/>
      <c r="ABS21" s="275"/>
      <c r="ABT21" s="275"/>
      <c r="ABU21" s="275"/>
      <c r="ABV21" s="275"/>
      <c r="ABW21" s="275"/>
      <c r="ABX21" s="275"/>
      <c r="ABY21" s="275"/>
      <c r="ABZ21" s="275"/>
      <c r="ACA21" s="275"/>
      <c r="ACB21" s="275"/>
      <c r="ACC21" s="275"/>
      <c r="ACD21" s="275"/>
      <c r="ACE21" s="275"/>
      <c r="ACF21" s="275"/>
      <c r="ACG21" s="275"/>
      <c r="ACH21" s="275"/>
      <c r="ACI21" s="275"/>
      <c r="ACJ21" s="275"/>
      <c r="ACK21" s="275"/>
      <c r="ACL21" s="275"/>
      <c r="ACM21" s="275"/>
      <c r="ACN21" s="275"/>
      <c r="ACO21" s="275"/>
      <c r="ACP21" s="275"/>
      <c r="ACQ21" s="275"/>
      <c r="ACR21" s="275"/>
      <c r="ACS21" s="275"/>
      <c r="ACT21" s="275"/>
      <c r="ACU21" s="275"/>
      <c r="ACV21" s="275"/>
      <c r="ACW21" s="275"/>
      <c r="ACX21" s="275"/>
      <c r="ACY21" s="275"/>
      <c r="ACZ21" s="275"/>
      <c r="ADA21" s="275"/>
      <c r="ADB21" s="275"/>
      <c r="ADC21" s="275"/>
      <c r="ADD21" s="275"/>
      <c r="ADE21" s="275"/>
      <c r="ADF21" s="275"/>
      <c r="ADG21" s="275"/>
      <c r="ADH21" s="275"/>
      <c r="ADI21" s="275"/>
      <c r="ADJ21" s="275"/>
      <c r="ADK21" s="275"/>
      <c r="ADL21" s="275"/>
      <c r="ADM21" s="275"/>
      <c r="ADN21" s="275"/>
      <c r="ADO21" s="275"/>
      <c r="ADP21" s="275"/>
      <c r="ADQ21" s="275"/>
      <c r="ADR21" s="275"/>
      <c r="ADS21" s="275"/>
      <c r="ADT21" s="275"/>
      <c r="ADU21" s="275"/>
      <c r="ADV21" s="275"/>
      <c r="ADW21" s="275"/>
      <c r="ADX21" s="275"/>
      <c r="ADY21" s="275"/>
      <c r="ADZ21" s="275"/>
      <c r="AEA21" s="275"/>
      <c r="AEB21" s="275"/>
      <c r="AEC21" s="275"/>
      <c r="AED21" s="275"/>
      <c r="AEE21" s="275"/>
      <c r="AEF21" s="275"/>
      <c r="AEG21" s="275"/>
      <c r="AEH21" s="275"/>
      <c r="AEI21" s="275"/>
      <c r="AEJ21" s="275"/>
      <c r="AEK21" s="275"/>
      <c r="AEL21" s="275"/>
      <c r="AEM21" s="275"/>
      <c r="AEN21" s="275"/>
      <c r="AEO21" s="275"/>
      <c r="AEP21" s="275"/>
      <c r="AEQ21" s="275"/>
      <c r="AER21" s="275"/>
      <c r="AES21" s="275"/>
      <c r="AET21" s="275"/>
      <c r="AEU21" s="275"/>
      <c r="AEV21" s="275"/>
      <c r="AEW21" s="275"/>
      <c r="AEX21" s="275"/>
      <c r="AEY21" s="275"/>
      <c r="AEZ21" s="275"/>
      <c r="AFA21" s="275"/>
      <c r="AFB21" s="275"/>
      <c r="AFC21" s="275"/>
      <c r="AFD21" s="275"/>
      <c r="AFE21" s="275"/>
      <c r="AFF21" s="275"/>
      <c r="AFG21" s="275"/>
      <c r="AFH21" s="275"/>
      <c r="AFI21" s="275"/>
      <c r="AFJ21" s="275"/>
      <c r="AFK21" s="275"/>
      <c r="AFL21" s="275"/>
      <c r="AFM21" s="275"/>
      <c r="AFN21" s="275"/>
      <c r="AFO21" s="275"/>
      <c r="AFP21" s="275"/>
      <c r="AFQ21" s="275"/>
      <c r="AFR21" s="275"/>
      <c r="AFS21" s="275"/>
      <c r="AFT21" s="275"/>
      <c r="AFU21" s="275"/>
      <c r="AFV21" s="275"/>
      <c r="AFW21" s="275"/>
      <c r="AFX21" s="275"/>
      <c r="AFY21" s="275"/>
      <c r="AFZ21" s="275"/>
      <c r="AGA21" s="275"/>
      <c r="AGB21" s="275"/>
      <c r="AGC21" s="275"/>
      <c r="AGD21" s="275"/>
      <c r="AGE21" s="275"/>
      <c r="AGF21" s="275"/>
      <c r="AGG21" s="275"/>
      <c r="AGH21" s="275"/>
      <c r="AGI21" s="275"/>
      <c r="AGJ21" s="275"/>
      <c r="AGK21" s="275"/>
      <c r="AGL21" s="275"/>
      <c r="AGM21" s="275"/>
      <c r="AGN21" s="275"/>
      <c r="AGO21" s="275"/>
      <c r="AGP21" s="275"/>
      <c r="AGQ21" s="275"/>
      <c r="AGR21" s="275"/>
      <c r="AGS21" s="275"/>
      <c r="AGT21" s="275"/>
      <c r="AGU21" s="275"/>
      <c r="AGV21" s="275"/>
      <c r="AGW21" s="275"/>
      <c r="AGX21" s="275"/>
      <c r="AGY21" s="275"/>
      <c r="AGZ21" s="275"/>
      <c r="AHA21" s="275"/>
      <c r="AHB21" s="275"/>
      <c r="AHC21" s="275"/>
      <c r="AHD21" s="275"/>
      <c r="AHE21" s="275"/>
      <c r="AHF21" s="275"/>
      <c r="AHG21" s="275"/>
      <c r="AHH21" s="275"/>
      <c r="AHI21" s="275"/>
      <c r="AHJ21" s="275"/>
      <c r="AHK21" s="275"/>
      <c r="AHL21" s="275"/>
      <c r="AHM21" s="275"/>
      <c r="AHN21" s="275"/>
      <c r="AHO21" s="275"/>
      <c r="AHP21" s="275"/>
      <c r="AHQ21" s="275"/>
      <c r="AHR21" s="275"/>
      <c r="AHS21" s="275"/>
      <c r="AHT21" s="275"/>
      <c r="AHU21" s="275"/>
      <c r="AHV21" s="275"/>
      <c r="AHW21" s="275"/>
      <c r="AHX21" s="275"/>
      <c r="AHY21" s="275"/>
      <c r="AHZ21" s="275"/>
      <c r="AIA21" s="275"/>
      <c r="AIB21" s="275"/>
      <c r="AIC21" s="275"/>
      <c r="AID21" s="275"/>
      <c r="AIE21" s="275"/>
      <c r="AIF21" s="275"/>
      <c r="AIG21" s="275"/>
      <c r="AIH21" s="275"/>
      <c r="AII21" s="275"/>
      <c r="AIJ21" s="275"/>
      <c r="AIK21" s="275"/>
      <c r="AIL21" s="275"/>
      <c r="AIM21" s="275"/>
      <c r="AIN21" s="275"/>
      <c r="AIO21" s="275"/>
      <c r="AIP21" s="275"/>
      <c r="AIQ21" s="275"/>
      <c r="AIR21" s="275"/>
      <c r="AIS21" s="275"/>
      <c r="AIT21" s="275"/>
      <c r="AIU21" s="275"/>
      <c r="AIV21" s="275"/>
      <c r="AIW21" s="275"/>
      <c r="AIX21" s="275"/>
      <c r="AIY21" s="275"/>
      <c r="AIZ21" s="275"/>
      <c r="AJA21" s="275"/>
      <c r="AJB21" s="275"/>
      <c r="AJC21" s="275"/>
      <c r="AJD21" s="275"/>
      <c r="AJE21" s="275"/>
      <c r="AJF21" s="275"/>
      <c r="AJG21" s="275"/>
      <c r="AJH21" s="275"/>
      <c r="AJI21" s="275"/>
      <c r="AJJ21" s="275"/>
      <c r="AJK21" s="275"/>
      <c r="AJL21" s="275"/>
      <c r="AJM21" s="275"/>
      <c r="AJN21" s="275"/>
      <c r="AJO21" s="275"/>
      <c r="AJP21" s="275"/>
      <c r="AJQ21" s="275"/>
      <c r="AJR21" s="275"/>
      <c r="AJS21" s="275"/>
      <c r="AJT21" s="275"/>
      <c r="AJU21" s="275"/>
      <c r="AJV21" s="275"/>
      <c r="AJW21" s="275"/>
      <c r="AJX21" s="275"/>
      <c r="AJY21" s="275"/>
      <c r="AJZ21" s="275"/>
      <c r="AKA21" s="275"/>
      <c r="AKB21" s="275"/>
      <c r="AKC21" s="275"/>
      <c r="AKD21" s="275"/>
      <c r="AKE21" s="275"/>
      <c r="AKF21" s="275"/>
      <c r="AKG21" s="275"/>
      <c r="AKH21" s="275"/>
      <c r="AKI21" s="275"/>
      <c r="AKJ21" s="275"/>
      <c r="AKK21" s="275"/>
      <c r="AKL21" s="275"/>
      <c r="AKM21" s="275"/>
      <c r="AKN21" s="275"/>
      <c r="AKO21" s="275"/>
      <c r="AKP21" s="275"/>
      <c r="AKQ21" s="275"/>
      <c r="AKR21" s="275"/>
      <c r="AKS21" s="275"/>
      <c r="AKT21" s="275"/>
      <c r="AKU21" s="275"/>
      <c r="AKV21" s="275"/>
      <c r="AKW21" s="275"/>
      <c r="AKX21" s="275"/>
      <c r="AKY21" s="275"/>
      <c r="AKZ21" s="275"/>
      <c r="ALA21" s="275"/>
      <c r="ALB21" s="275"/>
      <c r="ALC21" s="275"/>
      <c r="ALD21" s="275"/>
      <c r="ALE21" s="275"/>
      <c r="ALF21" s="275"/>
      <c r="ALG21" s="275"/>
      <c r="ALH21" s="275"/>
      <c r="ALI21" s="275"/>
      <c r="ALJ21" s="275"/>
      <c r="ALK21" s="275"/>
      <c r="ALL21" s="275"/>
      <c r="ALM21" s="275"/>
      <c r="ALN21" s="275"/>
      <c r="ALO21" s="275"/>
      <c r="ALP21" s="275"/>
      <c r="ALQ21" s="275"/>
      <c r="ALR21" s="275"/>
      <c r="ALS21" s="275"/>
      <c r="ALT21" s="275"/>
      <c r="ALU21" s="275"/>
      <c r="ALV21" s="275"/>
      <c r="ALW21" s="275"/>
      <c r="ALX21" s="275"/>
      <c r="ALY21" s="275"/>
      <c r="ALZ21" s="275"/>
      <c r="AMA21" s="275"/>
      <c r="AMB21" s="275"/>
      <c r="AMC21" s="275"/>
      <c r="AMD21" s="275"/>
      <c r="AME21" s="275"/>
      <c r="AMF21" s="275"/>
      <c r="AMG21" s="275"/>
      <c r="AMH21" s="275"/>
      <c r="AMI21" s="275"/>
      <c r="AMJ21" s="275"/>
      <c r="AMK21" s="275"/>
      <c r="AML21" s="275"/>
      <c r="AMM21" s="275"/>
      <c r="AMN21" s="275"/>
    </row>
    <row r="22" spans="8:1028" ht="36" customHeight="1">
      <c r="H22" s="376" t="s">
        <v>407</v>
      </c>
      <c r="I22" s="379"/>
      <c r="J22" s="656"/>
      <c r="K22" s="378"/>
      <c r="L22" s="380"/>
      <c r="M22" s="378"/>
      <c r="N22" s="378"/>
      <c r="O22" s="377"/>
      <c r="P22" s="748" t="str">
        <f t="shared" si="0"/>
        <v/>
      </c>
      <c r="Q22" s="2094"/>
      <c r="R22" s="2094"/>
      <c r="S22" s="2095"/>
      <c r="T22" s="277"/>
      <c r="U22" t="s">
        <v>533</v>
      </c>
      <c r="V22" s="276"/>
      <c r="W22" s="276"/>
      <c r="X22" s="276"/>
      <c r="Y22" s="276"/>
      <c r="Z22" s="276"/>
      <c r="AA22" s="276"/>
      <c r="AB22" s="276"/>
      <c r="AC22" s="750" t="str">
        <f t="shared" si="1"/>
        <v/>
      </c>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5"/>
      <c r="FZ22" s="275"/>
      <c r="GA22" s="275"/>
      <c r="GB22" s="275"/>
      <c r="GC22" s="275"/>
      <c r="GD22" s="275"/>
      <c r="GE22" s="275"/>
      <c r="GF22" s="275"/>
      <c r="GG22" s="275"/>
      <c r="GH22" s="275"/>
      <c r="GI22" s="275"/>
      <c r="GJ22" s="275"/>
      <c r="GK22" s="275"/>
      <c r="GL22" s="275"/>
      <c r="GM22" s="275"/>
      <c r="GN22" s="275"/>
      <c r="GO22" s="275"/>
      <c r="GP22" s="275"/>
      <c r="GQ22" s="275"/>
      <c r="GR22" s="275"/>
      <c r="GS22" s="275"/>
      <c r="GT22" s="275"/>
      <c r="GU22" s="275"/>
      <c r="GV22" s="275"/>
      <c r="GW22" s="275"/>
      <c r="GX22" s="275"/>
      <c r="GY22" s="275"/>
      <c r="GZ22" s="275"/>
      <c r="HA22" s="275"/>
      <c r="HB22" s="275"/>
      <c r="HC22" s="275"/>
      <c r="HD22" s="275"/>
      <c r="HE22" s="275"/>
      <c r="HF22" s="275"/>
      <c r="HG22" s="275"/>
      <c r="HH22" s="275"/>
      <c r="HI22" s="275"/>
      <c r="HJ22" s="275"/>
      <c r="HK22" s="275"/>
      <c r="HL22" s="275"/>
      <c r="HM22" s="275"/>
      <c r="HN22" s="275"/>
      <c r="HO22" s="275"/>
      <c r="HP22" s="275"/>
      <c r="HQ22" s="275"/>
      <c r="HR22" s="275"/>
      <c r="HS22" s="275"/>
      <c r="HT22" s="275"/>
      <c r="HU22" s="275"/>
      <c r="HV22" s="275"/>
      <c r="HW22" s="275"/>
      <c r="HX22" s="275"/>
      <c r="HY22" s="275"/>
      <c r="HZ22" s="275"/>
      <c r="IA22" s="275"/>
      <c r="IB22" s="275"/>
      <c r="IC22" s="275"/>
      <c r="ID22" s="275"/>
      <c r="IE22" s="275"/>
      <c r="IF22" s="275"/>
      <c r="IG22" s="275"/>
      <c r="IH22" s="275"/>
      <c r="II22" s="275"/>
      <c r="IJ22" s="275"/>
      <c r="IK22" s="275"/>
      <c r="IL22" s="275"/>
      <c r="IM22" s="275"/>
      <c r="IN22" s="275"/>
      <c r="IO22" s="275"/>
      <c r="IP22" s="275"/>
      <c r="IQ22" s="275"/>
      <c r="IR22" s="275"/>
      <c r="IS22" s="275"/>
      <c r="IT22" s="275"/>
      <c r="IU22" s="275"/>
      <c r="IV22" s="275"/>
      <c r="IW22" s="275"/>
      <c r="IX22" s="275"/>
      <c r="IY22" s="275"/>
      <c r="IZ22" s="275"/>
      <c r="JA22" s="275"/>
      <c r="JB22" s="275"/>
      <c r="JC22" s="275"/>
      <c r="JD22" s="275"/>
      <c r="JE22" s="275"/>
      <c r="JF22" s="275"/>
      <c r="JG22" s="275"/>
      <c r="JH22" s="275"/>
      <c r="JI22" s="275"/>
      <c r="JJ22" s="275"/>
      <c r="JK22" s="275"/>
      <c r="JL22" s="275"/>
      <c r="JM22" s="275"/>
      <c r="JN22" s="275"/>
      <c r="JO22" s="275"/>
      <c r="JP22" s="275"/>
      <c r="JQ22" s="275"/>
      <c r="JR22" s="275"/>
      <c r="JS22" s="275"/>
      <c r="JT22" s="275"/>
      <c r="JU22" s="275"/>
      <c r="JV22" s="275"/>
      <c r="JW22" s="275"/>
      <c r="JX22" s="275"/>
      <c r="JY22" s="275"/>
      <c r="JZ22" s="275"/>
      <c r="KA22" s="275"/>
      <c r="KB22" s="275"/>
      <c r="KC22" s="275"/>
      <c r="KD22" s="275"/>
      <c r="KE22" s="275"/>
      <c r="KF22" s="275"/>
      <c r="KG22" s="275"/>
      <c r="KH22" s="275"/>
      <c r="KI22" s="275"/>
      <c r="KJ22" s="275"/>
      <c r="KK22" s="275"/>
      <c r="KL22" s="275"/>
      <c r="KM22" s="275"/>
      <c r="KN22" s="275"/>
      <c r="KO22" s="275"/>
      <c r="KP22" s="275"/>
      <c r="KQ22" s="275"/>
      <c r="KR22" s="275"/>
      <c r="KS22" s="275"/>
      <c r="KT22" s="275"/>
      <c r="KU22" s="275"/>
      <c r="KV22" s="275"/>
      <c r="KW22" s="275"/>
      <c r="KX22" s="275"/>
      <c r="KY22" s="275"/>
      <c r="KZ22" s="275"/>
      <c r="LA22" s="275"/>
      <c r="LB22" s="275"/>
      <c r="LC22" s="275"/>
      <c r="LD22" s="275"/>
      <c r="LE22" s="275"/>
      <c r="LF22" s="275"/>
      <c r="LG22" s="275"/>
      <c r="LH22" s="275"/>
      <c r="LI22" s="275"/>
      <c r="LJ22" s="275"/>
      <c r="LK22" s="275"/>
      <c r="LL22" s="275"/>
      <c r="LM22" s="275"/>
      <c r="LN22" s="275"/>
      <c r="LO22" s="275"/>
      <c r="LP22" s="275"/>
      <c r="LQ22" s="275"/>
      <c r="LR22" s="275"/>
      <c r="LS22" s="275"/>
      <c r="LT22" s="275"/>
      <c r="LU22" s="275"/>
      <c r="LV22" s="275"/>
      <c r="LW22" s="275"/>
      <c r="LX22" s="275"/>
      <c r="LY22" s="275"/>
      <c r="LZ22" s="275"/>
      <c r="MA22" s="275"/>
      <c r="MB22" s="275"/>
      <c r="MC22" s="275"/>
      <c r="MD22" s="275"/>
      <c r="ME22" s="275"/>
      <c r="MF22" s="275"/>
      <c r="MG22" s="275"/>
      <c r="MH22" s="275"/>
      <c r="MI22" s="275"/>
      <c r="MJ22" s="275"/>
      <c r="MK22" s="275"/>
      <c r="ML22" s="275"/>
      <c r="MM22" s="275"/>
      <c r="MN22" s="275"/>
      <c r="MO22" s="275"/>
      <c r="MP22" s="275"/>
      <c r="MQ22" s="275"/>
      <c r="MR22" s="275"/>
      <c r="MS22" s="275"/>
      <c r="MT22" s="275"/>
      <c r="MU22" s="275"/>
      <c r="MV22" s="275"/>
      <c r="MW22" s="275"/>
      <c r="MX22" s="275"/>
      <c r="MY22" s="275"/>
      <c r="MZ22" s="275"/>
      <c r="NA22" s="275"/>
      <c r="NB22" s="275"/>
      <c r="NC22" s="275"/>
      <c r="ND22" s="275"/>
      <c r="NE22" s="275"/>
      <c r="NF22" s="275"/>
      <c r="NG22" s="275"/>
      <c r="NH22" s="275"/>
      <c r="NI22" s="275"/>
      <c r="NJ22" s="275"/>
      <c r="NK22" s="275"/>
      <c r="NL22" s="275"/>
      <c r="NM22" s="275"/>
      <c r="NN22" s="275"/>
      <c r="NO22" s="275"/>
      <c r="NP22" s="275"/>
      <c r="NQ22" s="275"/>
      <c r="NR22" s="275"/>
      <c r="NS22" s="275"/>
      <c r="NT22" s="275"/>
      <c r="NU22" s="275"/>
      <c r="NV22" s="275"/>
      <c r="NW22" s="275"/>
      <c r="NX22" s="275"/>
      <c r="NY22" s="275"/>
      <c r="NZ22" s="275"/>
      <c r="OA22" s="275"/>
      <c r="OB22" s="275"/>
      <c r="OC22" s="275"/>
      <c r="OD22" s="275"/>
      <c r="OE22" s="275"/>
      <c r="OF22" s="275"/>
      <c r="OG22" s="275"/>
      <c r="OH22" s="275"/>
      <c r="OI22" s="275"/>
      <c r="OJ22" s="275"/>
      <c r="OK22" s="275"/>
      <c r="OL22" s="275"/>
      <c r="OM22" s="275"/>
      <c r="ON22" s="275"/>
      <c r="OO22" s="275"/>
      <c r="OP22" s="275"/>
      <c r="OQ22" s="275"/>
      <c r="OR22" s="275"/>
      <c r="OS22" s="275"/>
      <c r="OT22" s="275"/>
      <c r="OU22" s="275"/>
      <c r="OV22" s="275"/>
      <c r="OW22" s="275"/>
      <c r="OX22" s="275"/>
      <c r="OY22" s="275"/>
      <c r="OZ22" s="275"/>
      <c r="PA22" s="275"/>
      <c r="PB22" s="275"/>
      <c r="PC22" s="275"/>
      <c r="PD22" s="275"/>
      <c r="PE22" s="275"/>
      <c r="PF22" s="275"/>
      <c r="PG22" s="275"/>
      <c r="PH22" s="275"/>
      <c r="PI22" s="275"/>
      <c r="PJ22" s="275"/>
      <c r="PK22" s="275"/>
      <c r="PL22" s="275"/>
      <c r="PM22" s="275"/>
      <c r="PN22" s="275"/>
      <c r="PO22" s="275"/>
      <c r="PP22" s="275"/>
      <c r="PQ22" s="275"/>
      <c r="PR22" s="275"/>
      <c r="PS22" s="275"/>
      <c r="PT22" s="275"/>
      <c r="PU22" s="275"/>
      <c r="PV22" s="275"/>
      <c r="PW22" s="275"/>
      <c r="PX22" s="275"/>
      <c r="PY22" s="275"/>
      <c r="PZ22" s="275"/>
      <c r="QA22" s="275"/>
      <c r="QB22" s="275"/>
      <c r="QC22" s="275"/>
      <c r="QD22" s="275"/>
      <c r="QE22" s="275"/>
      <c r="QF22" s="275"/>
      <c r="QG22" s="275"/>
      <c r="QH22" s="275"/>
      <c r="QI22" s="275"/>
      <c r="QJ22" s="275"/>
      <c r="QK22" s="275"/>
      <c r="QL22" s="275"/>
      <c r="QM22" s="275"/>
      <c r="QN22" s="275"/>
      <c r="QO22" s="275"/>
      <c r="QP22" s="275"/>
      <c r="QQ22" s="275"/>
      <c r="QR22" s="275"/>
      <c r="QS22" s="275"/>
      <c r="QT22" s="275"/>
      <c r="QU22" s="275"/>
      <c r="QV22" s="275"/>
      <c r="QW22" s="275"/>
      <c r="QX22" s="275"/>
      <c r="QY22" s="275"/>
      <c r="QZ22" s="275"/>
      <c r="RA22" s="275"/>
      <c r="RB22" s="275"/>
      <c r="RC22" s="275"/>
      <c r="RD22" s="275"/>
      <c r="RE22" s="275"/>
      <c r="RF22" s="275"/>
      <c r="RG22" s="275"/>
      <c r="RH22" s="275"/>
      <c r="RI22" s="275"/>
      <c r="RJ22" s="275"/>
      <c r="RK22" s="275"/>
      <c r="RL22" s="275"/>
      <c r="RM22" s="275"/>
      <c r="RN22" s="275"/>
      <c r="RO22" s="275"/>
      <c r="RP22" s="275"/>
      <c r="RQ22" s="275"/>
      <c r="RR22" s="275"/>
      <c r="RS22" s="275"/>
      <c r="RT22" s="275"/>
      <c r="RU22" s="275"/>
      <c r="RV22" s="275"/>
      <c r="RW22" s="275"/>
      <c r="RX22" s="275"/>
      <c r="RY22" s="275"/>
      <c r="RZ22" s="275"/>
      <c r="SA22" s="275"/>
      <c r="SB22" s="275"/>
      <c r="SC22" s="275"/>
      <c r="SD22" s="275"/>
      <c r="SE22" s="275"/>
      <c r="SF22" s="275"/>
      <c r="SG22" s="275"/>
      <c r="SH22" s="275"/>
      <c r="SI22" s="275"/>
      <c r="SJ22" s="275"/>
      <c r="SK22" s="275"/>
      <c r="SL22" s="275"/>
      <c r="SM22" s="275"/>
      <c r="SN22" s="275"/>
      <c r="SO22" s="275"/>
      <c r="SP22" s="275"/>
      <c r="SQ22" s="275"/>
      <c r="SR22" s="275"/>
      <c r="SS22" s="275"/>
      <c r="ST22" s="275"/>
      <c r="SU22" s="275"/>
      <c r="SV22" s="275"/>
      <c r="SW22" s="275"/>
      <c r="SX22" s="275"/>
      <c r="SY22" s="275"/>
      <c r="SZ22" s="275"/>
      <c r="TA22" s="275"/>
      <c r="TB22" s="275"/>
      <c r="TC22" s="275"/>
      <c r="TD22" s="275"/>
      <c r="TE22" s="275"/>
      <c r="TF22" s="275"/>
      <c r="TG22" s="275"/>
      <c r="TH22" s="275"/>
      <c r="TI22" s="275"/>
      <c r="TJ22" s="275"/>
      <c r="TK22" s="275"/>
      <c r="TL22" s="275"/>
      <c r="TM22" s="275"/>
      <c r="TN22" s="275"/>
      <c r="TO22" s="275"/>
      <c r="TP22" s="275"/>
      <c r="TQ22" s="275"/>
      <c r="TR22" s="275"/>
      <c r="TS22" s="275"/>
      <c r="TT22" s="275"/>
      <c r="TU22" s="275"/>
      <c r="TV22" s="275"/>
      <c r="TW22" s="275"/>
      <c r="TX22" s="275"/>
      <c r="TY22" s="275"/>
      <c r="TZ22" s="275"/>
      <c r="UA22" s="275"/>
      <c r="UB22" s="275"/>
      <c r="UC22" s="275"/>
      <c r="UD22" s="275"/>
      <c r="UE22" s="275"/>
      <c r="UF22" s="275"/>
      <c r="UG22" s="275"/>
      <c r="UH22" s="275"/>
      <c r="UI22" s="275"/>
      <c r="UJ22" s="275"/>
      <c r="UK22" s="275"/>
      <c r="UL22" s="275"/>
      <c r="UM22" s="275"/>
      <c r="UN22" s="275"/>
      <c r="UO22" s="275"/>
      <c r="UP22" s="275"/>
      <c r="UQ22" s="275"/>
      <c r="UR22" s="275"/>
      <c r="US22" s="275"/>
      <c r="UT22" s="275"/>
      <c r="UU22" s="275"/>
      <c r="UV22" s="275"/>
      <c r="UW22" s="275"/>
      <c r="UX22" s="275"/>
      <c r="UY22" s="275"/>
      <c r="UZ22" s="275"/>
      <c r="VA22" s="275"/>
      <c r="VB22" s="275"/>
      <c r="VC22" s="275"/>
      <c r="VD22" s="275"/>
      <c r="VE22" s="275"/>
      <c r="VF22" s="275"/>
      <c r="VG22" s="275"/>
      <c r="VH22" s="275"/>
      <c r="VI22" s="275"/>
      <c r="VJ22" s="275"/>
      <c r="VK22" s="275"/>
      <c r="VL22" s="275"/>
      <c r="VM22" s="275"/>
      <c r="VN22" s="275"/>
      <c r="VO22" s="275"/>
      <c r="VP22" s="275"/>
      <c r="VQ22" s="275"/>
      <c r="VR22" s="275"/>
      <c r="VS22" s="275"/>
      <c r="VT22" s="275"/>
      <c r="VU22" s="275"/>
      <c r="VV22" s="275"/>
      <c r="VW22" s="275"/>
      <c r="VX22" s="275"/>
      <c r="VY22" s="275"/>
      <c r="VZ22" s="275"/>
      <c r="WA22" s="275"/>
      <c r="WB22" s="275"/>
      <c r="WC22" s="275"/>
      <c r="WD22" s="275"/>
      <c r="WE22" s="275"/>
      <c r="WF22" s="275"/>
      <c r="WG22" s="275"/>
      <c r="WH22" s="275"/>
      <c r="WI22" s="275"/>
      <c r="WJ22" s="275"/>
      <c r="WK22" s="275"/>
      <c r="WL22" s="275"/>
      <c r="WM22" s="275"/>
      <c r="WN22" s="275"/>
      <c r="WO22" s="275"/>
      <c r="WP22" s="275"/>
      <c r="WQ22" s="275"/>
      <c r="WR22" s="275"/>
      <c r="WS22" s="275"/>
      <c r="WT22" s="275"/>
      <c r="WU22" s="275"/>
      <c r="WV22" s="275"/>
      <c r="WW22" s="275"/>
      <c r="WX22" s="275"/>
      <c r="WY22" s="275"/>
      <c r="WZ22" s="275"/>
      <c r="XA22" s="275"/>
      <c r="XB22" s="275"/>
      <c r="XC22" s="275"/>
      <c r="XD22" s="275"/>
      <c r="XE22" s="275"/>
      <c r="XF22" s="275"/>
      <c r="XG22" s="275"/>
      <c r="XH22" s="275"/>
      <c r="XI22" s="275"/>
      <c r="XJ22" s="275"/>
      <c r="XK22" s="275"/>
      <c r="XL22" s="275"/>
      <c r="XM22" s="275"/>
      <c r="XN22" s="275"/>
      <c r="XO22" s="275"/>
      <c r="XP22" s="275"/>
      <c r="XQ22" s="275"/>
      <c r="XR22" s="275"/>
      <c r="XS22" s="275"/>
      <c r="XT22" s="275"/>
      <c r="XU22" s="275"/>
      <c r="XV22" s="275"/>
      <c r="XW22" s="275"/>
      <c r="XX22" s="275"/>
      <c r="XY22" s="275"/>
      <c r="XZ22" s="275"/>
      <c r="YA22" s="275"/>
      <c r="YB22" s="275"/>
      <c r="YC22" s="275"/>
      <c r="YD22" s="275"/>
      <c r="YE22" s="275"/>
      <c r="YF22" s="275"/>
      <c r="YG22" s="275"/>
      <c r="YH22" s="275"/>
      <c r="YI22" s="275"/>
      <c r="YJ22" s="275"/>
      <c r="YK22" s="275"/>
      <c r="YL22" s="275"/>
      <c r="YM22" s="275"/>
      <c r="YN22" s="275"/>
      <c r="YO22" s="275"/>
      <c r="YP22" s="275"/>
      <c r="YQ22" s="275"/>
      <c r="YR22" s="275"/>
      <c r="YS22" s="275"/>
      <c r="YT22" s="275"/>
      <c r="YU22" s="275"/>
      <c r="YV22" s="275"/>
      <c r="YW22" s="275"/>
      <c r="YX22" s="275"/>
      <c r="YY22" s="275"/>
      <c r="YZ22" s="275"/>
      <c r="ZA22" s="275"/>
      <c r="ZB22" s="275"/>
      <c r="ZC22" s="275"/>
      <c r="ZD22" s="275"/>
      <c r="ZE22" s="275"/>
      <c r="ZF22" s="275"/>
      <c r="ZG22" s="275"/>
      <c r="ZH22" s="275"/>
      <c r="ZI22" s="275"/>
      <c r="ZJ22" s="275"/>
      <c r="ZK22" s="275"/>
      <c r="ZL22" s="275"/>
      <c r="ZM22" s="275"/>
      <c r="ZN22" s="275"/>
      <c r="ZO22" s="275"/>
      <c r="ZP22" s="275"/>
      <c r="ZQ22" s="275"/>
      <c r="ZR22" s="275"/>
      <c r="ZS22" s="275"/>
      <c r="ZT22" s="275"/>
      <c r="ZU22" s="275"/>
      <c r="ZV22" s="275"/>
      <c r="ZW22" s="275"/>
      <c r="ZX22" s="275"/>
      <c r="ZY22" s="275"/>
      <c r="ZZ22" s="275"/>
      <c r="AAA22" s="275"/>
      <c r="AAB22" s="275"/>
      <c r="AAC22" s="275"/>
      <c r="AAD22" s="275"/>
      <c r="AAE22" s="275"/>
      <c r="AAF22" s="275"/>
      <c r="AAG22" s="275"/>
      <c r="AAH22" s="275"/>
      <c r="AAI22" s="275"/>
      <c r="AAJ22" s="275"/>
      <c r="AAK22" s="275"/>
      <c r="AAL22" s="275"/>
      <c r="AAM22" s="275"/>
      <c r="AAN22" s="275"/>
      <c r="AAO22" s="275"/>
      <c r="AAP22" s="275"/>
      <c r="AAQ22" s="275"/>
      <c r="AAR22" s="275"/>
      <c r="AAS22" s="275"/>
      <c r="AAT22" s="275"/>
      <c r="AAU22" s="275"/>
      <c r="AAV22" s="275"/>
      <c r="AAW22" s="275"/>
      <c r="AAX22" s="275"/>
      <c r="AAY22" s="275"/>
      <c r="AAZ22" s="275"/>
      <c r="ABA22" s="275"/>
      <c r="ABB22" s="275"/>
      <c r="ABC22" s="275"/>
      <c r="ABD22" s="275"/>
      <c r="ABE22" s="275"/>
      <c r="ABF22" s="275"/>
      <c r="ABG22" s="275"/>
      <c r="ABH22" s="275"/>
      <c r="ABI22" s="275"/>
      <c r="ABJ22" s="275"/>
      <c r="ABK22" s="275"/>
      <c r="ABL22" s="275"/>
      <c r="ABM22" s="275"/>
      <c r="ABN22" s="275"/>
      <c r="ABO22" s="275"/>
      <c r="ABP22" s="275"/>
      <c r="ABQ22" s="275"/>
      <c r="ABR22" s="275"/>
      <c r="ABS22" s="275"/>
      <c r="ABT22" s="275"/>
      <c r="ABU22" s="275"/>
      <c r="ABV22" s="275"/>
      <c r="ABW22" s="275"/>
      <c r="ABX22" s="275"/>
      <c r="ABY22" s="275"/>
      <c r="ABZ22" s="275"/>
      <c r="ACA22" s="275"/>
      <c r="ACB22" s="275"/>
      <c r="ACC22" s="275"/>
      <c r="ACD22" s="275"/>
      <c r="ACE22" s="275"/>
      <c r="ACF22" s="275"/>
      <c r="ACG22" s="275"/>
      <c r="ACH22" s="275"/>
      <c r="ACI22" s="275"/>
      <c r="ACJ22" s="275"/>
      <c r="ACK22" s="275"/>
      <c r="ACL22" s="275"/>
      <c r="ACM22" s="275"/>
      <c r="ACN22" s="275"/>
      <c r="ACO22" s="275"/>
      <c r="ACP22" s="275"/>
      <c r="ACQ22" s="275"/>
      <c r="ACR22" s="275"/>
      <c r="ACS22" s="275"/>
      <c r="ACT22" s="275"/>
      <c r="ACU22" s="275"/>
      <c r="ACV22" s="275"/>
      <c r="ACW22" s="275"/>
      <c r="ACX22" s="275"/>
      <c r="ACY22" s="275"/>
      <c r="ACZ22" s="275"/>
      <c r="ADA22" s="275"/>
      <c r="ADB22" s="275"/>
      <c r="ADC22" s="275"/>
      <c r="ADD22" s="275"/>
      <c r="ADE22" s="275"/>
      <c r="ADF22" s="275"/>
      <c r="ADG22" s="275"/>
      <c r="ADH22" s="275"/>
      <c r="ADI22" s="275"/>
      <c r="ADJ22" s="275"/>
      <c r="ADK22" s="275"/>
      <c r="ADL22" s="275"/>
      <c r="ADM22" s="275"/>
      <c r="ADN22" s="275"/>
      <c r="ADO22" s="275"/>
      <c r="ADP22" s="275"/>
      <c r="ADQ22" s="275"/>
      <c r="ADR22" s="275"/>
      <c r="ADS22" s="275"/>
      <c r="ADT22" s="275"/>
      <c r="ADU22" s="275"/>
      <c r="ADV22" s="275"/>
      <c r="ADW22" s="275"/>
      <c r="ADX22" s="275"/>
      <c r="ADY22" s="275"/>
      <c r="ADZ22" s="275"/>
      <c r="AEA22" s="275"/>
      <c r="AEB22" s="275"/>
      <c r="AEC22" s="275"/>
      <c r="AED22" s="275"/>
      <c r="AEE22" s="275"/>
      <c r="AEF22" s="275"/>
      <c r="AEG22" s="275"/>
      <c r="AEH22" s="275"/>
      <c r="AEI22" s="275"/>
      <c r="AEJ22" s="275"/>
      <c r="AEK22" s="275"/>
      <c r="AEL22" s="275"/>
      <c r="AEM22" s="275"/>
      <c r="AEN22" s="275"/>
      <c r="AEO22" s="275"/>
      <c r="AEP22" s="275"/>
      <c r="AEQ22" s="275"/>
      <c r="AER22" s="275"/>
      <c r="AES22" s="275"/>
      <c r="AET22" s="275"/>
      <c r="AEU22" s="275"/>
      <c r="AEV22" s="275"/>
      <c r="AEW22" s="275"/>
      <c r="AEX22" s="275"/>
      <c r="AEY22" s="275"/>
      <c r="AEZ22" s="275"/>
      <c r="AFA22" s="275"/>
      <c r="AFB22" s="275"/>
      <c r="AFC22" s="275"/>
      <c r="AFD22" s="275"/>
      <c r="AFE22" s="275"/>
      <c r="AFF22" s="275"/>
      <c r="AFG22" s="275"/>
      <c r="AFH22" s="275"/>
      <c r="AFI22" s="275"/>
      <c r="AFJ22" s="275"/>
      <c r="AFK22" s="275"/>
      <c r="AFL22" s="275"/>
      <c r="AFM22" s="275"/>
      <c r="AFN22" s="275"/>
      <c r="AFO22" s="275"/>
      <c r="AFP22" s="275"/>
      <c r="AFQ22" s="275"/>
      <c r="AFR22" s="275"/>
      <c r="AFS22" s="275"/>
      <c r="AFT22" s="275"/>
      <c r="AFU22" s="275"/>
      <c r="AFV22" s="275"/>
      <c r="AFW22" s="275"/>
      <c r="AFX22" s="275"/>
      <c r="AFY22" s="275"/>
      <c r="AFZ22" s="275"/>
      <c r="AGA22" s="275"/>
      <c r="AGB22" s="275"/>
      <c r="AGC22" s="275"/>
      <c r="AGD22" s="275"/>
      <c r="AGE22" s="275"/>
      <c r="AGF22" s="275"/>
      <c r="AGG22" s="275"/>
      <c r="AGH22" s="275"/>
      <c r="AGI22" s="275"/>
      <c r="AGJ22" s="275"/>
      <c r="AGK22" s="275"/>
      <c r="AGL22" s="275"/>
      <c r="AGM22" s="275"/>
      <c r="AGN22" s="275"/>
      <c r="AGO22" s="275"/>
      <c r="AGP22" s="275"/>
      <c r="AGQ22" s="275"/>
      <c r="AGR22" s="275"/>
      <c r="AGS22" s="275"/>
      <c r="AGT22" s="275"/>
      <c r="AGU22" s="275"/>
      <c r="AGV22" s="275"/>
      <c r="AGW22" s="275"/>
      <c r="AGX22" s="275"/>
      <c r="AGY22" s="275"/>
      <c r="AGZ22" s="275"/>
      <c r="AHA22" s="275"/>
      <c r="AHB22" s="275"/>
      <c r="AHC22" s="275"/>
      <c r="AHD22" s="275"/>
      <c r="AHE22" s="275"/>
      <c r="AHF22" s="275"/>
      <c r="AHG22" s="275"/>
      <c r="AHH22" s="275"/>
      <c r="AHI22" s="275"/>
      <c r="AHJ22" s="275"/>
      <c r="AHK22" s="275"/>
      <c r="AHL22" s="275"/>
      <c r="AHM22" s="275"/>
      <c r="AHN22" s="275"/>
      <c r="AHO22" s="275"/>
      <c r="AHP22" s="275"/>
      <c r="AHQ22" s="275"/>
      <c r="AHR22" s="275"/>
      <c r="AHS22" s="275"/>
      <c r="AHT22" s="275"/>
      <c r="AHU22" s="275"/>
      <c r="AHV22" s="275"/>
      <c r="AHW22" s="275"/>
      <c r="AHX22" s="275"/>
      <c r="AHY22" s="275"/>
      <c r="AHZ22" s="275"/>
      <c r="AIA22" s="275"/>
      <c r="AIB22" s="275"/>
      <c r="AIC22" s="275"/>
      <c r="AID22" s="275"/>
      <c r="AIE22" s="275"/>
      <c r="AIF22" s="275"/>
      <c r="AIG22" s="275"/>
      <c r="AIH22" s="275"/>
      <c r="AII22" s="275"/>
      <c r="AIJ22" s="275"/>
      <c r="AIK22" s="275"/>
      <c r="AIL22" s="275"/>
      <c r="AIM22" s="275"/>
      <c r="AIN22" s="275"/>
      <c r="AIO22" s="275"/>
      <c r="AIP22" s="275"/>
      <c r="AIQ22" s="275"/>
      <c r="AIR22" s="275"/>
      <c r="AIS22" s="275"/>
      <c r="AIT22" s="275"/>
      <c r="AIU22" s="275"/>
      <c r="AIV22" s="275"/>
      <c r="AIW22" s="275"/>
      <c r="AIX22" s="275"/>
      <c r="AIY22" s="275"/>
      <c r="AIZ22" s="275"/>
      <c r="AJA22" s="275"/>
      <c r="AJB22" s="275"/>
      <c r="AJC22" s="275"/>
      <c r="AJD22" s="275"/>
      <c r="AJE22" s="275"/>
      <c r="AJF22" s="275"/>
      <c r="AJG22" s="275"/>
      <c r="AJH22" s="275"/>
      <c r="AJI22" s="275"/>
      <c r="AJJ22" s="275"/>
      <c r="AJK22" s="275"/>
      <c r="AJL22" s="275"/>
      <c r="AJM22" s="275"/>
      <c r="AJN22" s="275"/>
      <c r="AJO22" s="275"/>
      <c r="AJP22" s="275"/>
      <c r="AJQ22" s="275"/>
      <c r="AJR22" s="275"/>
      <c r="AJS22" s="275"/>
      <c r="AJT22" s="275"/>
      <c r="AJU22" s="275"/>
      <c r="AJV22" s="275"/>
      <c r="AJW22" s="275"/>
      <c r="AJX22" s="275"/>
      <c r="AJY22" s="275"/>
      <c r="AJZ22" s="275"/>
      <c r="AKA22" s="275"/>
      <c r="AKB22" s="275"/>
      <c r="AKC22" s="275"/>
      <c r="AKD22" s="275"/>
      <c r="AKE22" s="275"/>
      <c r="AKF22" s="275"/>
      <c r="AKG22" s="275"/>
      <c r="AKH22" s="275"/>
      <c r="AKI22" s="275"/>
      <c r="AKJ22" s="275"/>
      <c r="AKK22" s="275"/>
      <c r="AKL22" s="275"/>
      <c r="AKM22" s="275"/>
      <c r="AKN22" s="275"/>
      <c r="AKO22" s="275"/>
      <c r="AKP22" s="275"/>
      <c r="AKQ22" s="275"/>
      <c r="AKR22" s="275"/>
      <c r="AKS22" s="275"/>
      <c r="AKT22" s="275"/>
      <c r="AKU22" s="275"/>
      <c r="AKV22" s="275"/>
      <c r="AKW22" s="275"/>
      <c r="AKX22" s="275"/>
      <c r="AKY22" s="275"/>
      <c r="AKZ22" s="275"/>
      <c r="ALA22" s="275"/>
      <c r="ALB22" s="275"/>
      <c r="ALC22" s="275"/>
      <c r="ALD22" s="275"/>
      <c r="ALE22" s="275"/>
      <c r="ALF22" s="275"/>
      <c r="ALG22" s="275"/>
      <c r="ALH22" s="275"/>
      <c r="ALI22" s="275"/>
      <c r="ALJ22" s="275"/>
      <c r="ALK22" s="275"/>
      <c r="ALL22" s="275"/>
      <c r="ALM22" s="275"/>
      <c r="ALN22" s="275"/>
      <c r="ALO22" s="275"/>
      <c r="ALP22" s="275"/>
      <c r="ALQ22" s="275"/>
      <c r="ALR22" s="275"/>
      <c r="ALS22" s="275"/>
      <c r="ALT22" s="275"/>
      <c r="ALU22" s="275"/>
      <c r="ALV22" s="275"/>
      <c r="ALW22" s="275"/>
      <c r="ALX22" s="275"/>
      <c r="ALY22" s="275"/>
      <c r="ALZ22" s="275"/>
      <c r="AMA22" s="275"/>
      <c r="AMB22" s="275"/>
      <c r="AMC22" s="275"/>
      <c r="AMD22" s="275"/>
      <c r="AME22" s="275"/>
      <c r="AMF22" s="275"/>
      <c r="AMG22" s="275"/>
      <c r="AMH22" s="275"/>
      <c r="AMI22" s="275"/>
      <c r="AMJ22" s="275"/>
      <c r="AMK22" s="275"/>
      <c r="AML22" s="275"/>
      <c r="AMM22" s="275"/>
      <c r="AMN22" s="275"/>
    </row>
    <row r="23" spans="8:1028" ht="36" customHeight="1">
      <c r="H23" s="376" t="s">
        <v>408</v>
      </c>
      <c r="I23" s="379"/>
      <c r="J23" s="656"/>
      <c r="K23" s="378"/>
      <c r="L23" s="380"/>
      <c r="M23" s="378"/>
      <c r="N23" s="378"/>
      <c r="O23" s="377"/>
      <c r="P23" s="748" t="str">
        <f t="shared" si="0"/>
        <v/>
      </c>
      <c r="Q23" s="2094"/>
      <c r="R23" s="2094"/>
      <c r="S23" s="2095"/>
      <c r="T23" s="277"/>
      <c r="U23" t="s">
        <v>534</v>
      </c>
      <c r="V23" s="276"/>
      <c r="W23" s="276"/>
      <c r="X23" s="276"/>
      <c r="Y23" s="276"/>
      <c r="Z23" s="276"/>
      <c r="AA23" s="276"/>
      <c r="AB23" s="276"/>
      <c r="AC23" s="750" t="str">
        <f t="shared" si="1"/>
        <v/>
      </c>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5"/>
      <c r="FZ23" s="275"/>
      <c r="GA23" s="275"/>
      <c r="GB23" s="275"/>
      <c r="GC23" s="275"/>
      <c r="GD23" s="275"/>
      <c r="GE23" s="275"/>
      <c r="GF23" s="275"/>
      <c r="GG23" s="275"/>
      <c r="GH23" s="275"/>
      <c r="GI23" s="275"/>
      <c r="GJ23" s="275"/>
      <c r="GK23" s="275"/>
      <c r="GL23" s="275"/>
      <c r="GM23" s="275"/>
      <c r="GN23" s="275"/>
      <c r="GO23" s="275"/>
      <c r="GP23" s="275"/>
      <c r="GQ23" s="275"/>
      <c r="GR23" s="275"/>
      <c r="GS23" s="275"/>
      <c r="GT23" s="275"/>
      <c r="GU23" s="275"/>
      <c r="GV23" s="275"/>
      <c r="GW23" s="275"/>
      <c r="GX23" s="275"/>
      <c r="GY23" s="275"/>
      <c r="GZ23" s="275"/>
      <c r="HA23" s="275"/>
      <c r="HB23" s="275"/>
      <c r="HC23" s="275"/>
      <c r="HD23" s="275"/>
      <c r="HE23" s="275"/>
      <c r="HF23" s="275"/>
      <c r="HG23" s="275"/>
      <c r="HH23" s="275"/>
      <c r="HI23" s="275"/>
      <c r="HJ23" s="275"/>
      <c r="HK23" s="275"/>
      <c r="HL23" s="275"/>
      <c r="HM23" s="275"/>
      <c r="HN23" s="275"/>
      <c r="HO23" s="275"/>
      <c r="HP23" s="275"/>
      <c r="HQ23" s="275"/>
      <c r="HR23" s="275"/>
      <c r="HS23" s="275"/>
      <c r="HT23" s="275"/>
      <c r="HU23" s="275"/>
      <c r="HV23" s="275"/>
      <c r="HW23" s="275"/>
      <c r="HX23" s="275"/>
      <c r="HY23" s="275"/>
      <c r="HZ23" s="275"/>
      <c r="IA23" s="275"/>
      <c r="IB23" s="275"/>
      <c r="IC23" s="275"/>
      <c r="ID23" s="275"/>
      <c r="IE23" s="275"/>
      <c r="IF23" s="275"/>
      <c r="IG23" s="275"/>
      <c r="IH23" s="275"/>
      <c r="II23" s="275"/>
      <c r="IJ23" s="275"/>
      <c r="IK23" s="275"/>
      <c r="IL23" s="275"/>
      <c r="IM23" s="275"/>
      <c r="IN23" s="275"/>
      <c r="IO23" s="275"/>
      <c r="IP23" s="275"/>
      <c r="IQ23" s="275"/>
      <c r="IR23" s="275"/>
      <c r="IS23" s="275"/>
      <c r="IT23" s="275"/>
      <c r="IU23" s="275"/>
      <c r="IV23" s="275"/>
      <c r="IW23" s="275"/>
      <c r="IX23" s="275"/>
      <c r="IY23" s="275"/>
      <c r="IZ23" s="275"/>
      <c r="JA23" s="275"/>
      <c r="JB23" s="275"/>
      <c r="JC23" s="275"/>
      <c r="JD23" s="275"/>
      <c r="JE23" s="275"/>
      <c r="JF23" s="275"/>
      <c r="JG23" s="275"/>
      <c r="JH23" s="275"/>
      <c r="JI23" s="275"/>
      <c r="JJ23" s="275"/>
      <c r="JK23" s="275"/>
      <c r="JL23" s="275"/>
      <c r="JM23" s="275"/>
      <c r="JN23" s="275"/>
      <c r="JO23" s="275"/>
      <c r="JP23" s="275"/>
      <c r="JQ23" s="275"/>
      <c r="JR23" s="275"/>
      <c r="JS23" s="275"/>
      <c r="JT23" s="275"/>
      <c r="JU23" s="275"/>
      <c r="JV23" s="275"/>
      <c r="JW23" s="275"/>
      <c r="JX23" s="275"/>
      <c r="JY23" s="275"/>
      <c r="JZ23" s="275"/>
      <c r="KA23" s="275"/>
      <c r="KB23" s="275"/>
      <c r="KC23" s="275"/>
      <c r="KD23" s="275"/>
      <c r="KE23" s="275"/>
      <c r="KF23" s="275"/>
      <c r="KG23" s="275"/>
      <c r="KH23" s="275"/>
      <c r="KI23" s="275"/>
      <c r="KJ23" s="275"/>
      <c r="KK23" s="275"/>
      <c r="KL23" s="275"/>
      <c r="KM23" s="275"/>
      <c r="KN23" s="275"/>
      <c r="KO23" s="275"/>
      <c r="KP23" s="275"/>
      <c r="KQ23" s="275"/>
      <c r="KR23" s="275"/>
      <c r="KS23" s="275"/>
      <c r="KT23" s="275"/>
      <c r="KU23" s="275"/>
      <c r="KV23" s="275"/>
      <c r="KW23" s="275"/>
      <c r="KX23" s="275"/>
      <c r="KY23" s="275"/>
      <c r="KZ23" s="275"/>
      <c r="LA23" s="275"/>
      <c r="LB23" s="275"/>
      <c r="LC23" s="275"/>
      <c r="LD23" s="275"/>
      <c r="LE23" s="275"/>
      <c r="LF23" s="275"/>
      <c r="LG23" s="275"/>
      <c r="LH23" s="275"/>
      <c r="LI23" s="275"/>
      <c r="LJ23" s="275"/>
      <c r="LK23" s="275"/>
      <c r="LL23" s="275"/>
      <c r="LM23" s="275"/>
      <c r="LN23" s="275"/>
      <c r="LO23" s="275"/>
      <c r="LP23" s="275"/>
      <c r="LQ23" s="275"/>
      <c r="LR23" s="275"/>
      <c r="LS23" s="275"/>
      <c r="LT23" s="275"/>
      <c r="LU23" s="275"/>
      <c r="LV23" s="275"/>
      <c r="LW23" s="275"/>
      <c r="LX23" s="275"/>
      <c r="LY23" s="275"/>
      <c r="LZ23" s="275"/>
      <c r="MA23" s="275"/>
      <c r="MB23" s="275"/>
      <c r="MC23" s="275"/>
      <c r="MD23" s="275"/>
      <c r="ME23" s="275"/>
      <c r="MF23" s="275"/>
      <c r="MG23" s="275"/>
      <c r="MH23" s="275"/>
      <c r="MI23" s="275"/>
      <c r="MJ23" s="275"/>
      <c r="MK23" s="275"/>
      <c r="ML23" s="275"/>
      <c r="MM23" s="275"/>
      <c r="MN23" s="275"/>
      <c r="MO23" s="275"/>
      <c r="MP23" s="275"/>
      <c r="MQ23" s="275"/>
      <c r="MR23" s="275"/>
      <c r="MS23" s="275"/>
      <c r="MT23" s="275"/>
      <c r="MU23" s="275"/>
      <c r="MV23" s="275"/>
      <c r="MW23" s="275"/>
      <c r="MX23" s="275"/>
      <c r="MY23" s="275"/>
      <c r="MZ23" s="275"/>
      <c r="NA23" s="275"/>
      <c r="NB23" s="275"/>
      <c r="NC23" s="275"/>
      <c r="ND23" s="275"/>
      <c r="NE23" s="275"/>
      <c r="NF23" s="275"/>
      <c r="NG23" s="275"/>
      <c r="NH23" s="275"/>
      <c r="NI23" s="275"/>
      <c r="NJ23" s="275"/>
      <c r="NK23" s="275"/>
      <c r="NL23" s="275"/>
      <c r="NM23" s="275"/>
      <c r="NN23" s="275"/>
      <c r="NO23" s="275"/>
      <c r="NP23" s="275"/>
      <c r="NQ23" s="275"/>
      <c r="NR23" s="275"/>
      <c r="NS23" s="275"/>
      <c r="NT23" s="275"/>
      <c r="NU23" s="275"/>
      <c r="NV23" s="275"/>
      <c r="NW23" s="275"/>
      <c r="NX23" s="275"/>
      <c r="NY23" s="275"/>
      <c r="NZ23" s="275"/>
      <c r="OA23" s="275"/>
      <c r="OB23" s="275"/>
      <c r="OC23" s="275"/>
      <c r="OD23" s="275"/>
      <c r="OE23" s="275"/>
      <c r="OF23" s="275"/>
      <c r="OG23" s="275"/>
      <c r="OH23" s="275"/>
      <c r="OI23" s="275"/>
      <c r="OJ23" s="275"/>
      <c r="OK23" s="275"/>
      <c r="OL23" s="275"/>
      <c r="OM23" s="275"/>
      <c r="ON23" s="275"/>
      <c r="OO23" s="275"/>
      <c r="OP23" s="275"/>
      <c r="OQ23" s="275"/>
      <c r="OR23" s="275"/>
      <c r="OS23" s="275"/>
      <c r="OT23" s="275"/>
      <c r="OU23" s="275"/>
      <c r="OV23" s="275"/>
      <c r="OW23" s="275"/>
      <c r="OX23" s="275"/>
      <c r="OY23" s="275"/>
      <c r="OZ23" s="275"/>
      <c r="PA23" s="275"/>
      <c r="PB23" s="275"/>
      <c r="PC23" s="275"/>
      <c r="PD23" s="275"/>
      <c r="PE23" s="275"/>
      <c r="PF23" s="275"/>
      <c r="PG23" s="275"/>
      <c r="PH23" s="275"/>
      <c r="PI23" s="275"/>
      <c r="PJ23" s="275"/>
      <c r="PK23" s="275"/>
      <c r="PL23" s="275"/>
      <c r="PM23" s="275"/>
      <c r="PN23" s="275"/>
      <c r="PO23" s="275"/>
      <c r="PP23" s="275"/>
      <c r="PQ23" s="275"/>
      <c r="PR23" s="275"/>
      <c r="PS23" s="275"/>
      <c r="PT23" s="275"/>
      <c r="PU23" s="275"/>
      <c r="PV23" s="275"/>
      <c r="PW23" s="275"/>
      <c r="PX23" s="275"/>
      <c r="PY23" s="275"/>
      <c r="PZ23" s="275"/>
      <c r="QA23" s="275"/>
      <c r="QB23" s="275"/>
      <c r="QC23" s="275"/>
      <c r="QD23" s="275"/>
      <c r="QE23" s="275"/>
      <c r="QF23" s="275"/>
      <c r="QG23" s="275"/>
      <c r="QH23" s="275"/>
      <c r="QI23" s="275"/>
      <c r="QJ23" s="275"/>
      <c r="QK23" s="275"/>
      <c r="QL23" s="275"/>
      <c r="QM23" s="275"/>
      <c r="QN23" s="275"/>
      <c r="QO23" s="275"/>
      <c r="QP23" s="275"/>
      <c r="QQ23" s="275"/>
      <c r="QR23" s="275"/>
      <c r="QS23" s="275"/>
      <c r="QT23" s="275"/>
      <c r="QU23" s="275"/>
      <c r="QV23" s="275"/>
      <c r="QW23" s="275"/>
      <c r="QX23" s="275"/>
      <c r="QY23" s="275"/>
      <c r="QZ23" s="275"/>
      <c r="RA23" s="275"/>
      <c r="RB23" s="275"/>
      <c r="RC23" s="275"/>
      <c r="RD23" s="275"/>
      <c r="RE23" s="275"/>
      <c r="RF23" s="275"/>
      <c r="RG23" s="275"/>
      <c r="RH23" s="275"/>
      <c r="RI23" s="275"/>
      <c r="RJ23" s="275"/>
      <c r="RK23" s="275"/>
      <c r="RL23" s="275"/>
      <c r="RM23" s="275"/>
      <c r="RN23" s="275"/>
      <c r="RO23" s="275"/>
      <c r="RP23" s="275"/>
      <c r="RQ23" s="275"/>
      <c r="RR23" s="275"/>
      <c r="RS23" s="275"/>
      <c r="RT23" s="275"/>
      <c r="RU23" s="275"/>
      <c r="RV23" s="275"/>
      <c r="RW23" s="275"/>
      <c r="RX23" s="275"/>
      <c r="RY23" s="275"/>
      <c r="RZ23" s="275"/>
      <c r="SA23" s="275"/>
      <c r="SB23" s="275"/>
      <c r="SC23" s="275"/>
      <c r="SD23" s="275"/>
      <c r="SE23" s="275"/>
      <c r="SF23" s="275"/>
      <c r="SG23" s="275"/>
      <c r="SH23" s="275"/>
      <c r="SI23" s="275"/>
      <c r="SJ23" s="275"/>
      <c r="SK23" s="275"/>
      <c r="SL23" s="275"/>
      <c r="SM23" s="275"/>
      <c r="SN23" s="275"/>
      <c r="SO23" s="275"/>
      <c r="SP23" s="275"/>
      <c r="SQ23" s="275"/>
      <c r="SR23" s="275"/>
      <c r="SS23" s="275"/>
      <c r="ST23" s="275"/>
      <c r="SU23" s="275"/>
      <c r="SV23" s="275"/>
      <c r="SW23" s="275"/>
      <c r="SX23" s="275"/>
      <c r="SY23" s="275"/>
      <c r="SZ23" s="275"/>
      <c r="TA23" s="275"/>
      <c r="TB23" s="275"/>
      <c r="TC23" s="275"/>
      <c r="TD23" s="275"/>
      <c r="TE23" s="275"/>
      <c r="TF23" s="275"/>
      <c r="TG23" s="275"/>
      <c r="TH23" s="275"/>
      <c r="TI23" s="275"/>
      <c r="TJ23" s="275"/>
      <c r="TK23" s="275"/>
      <c r="TL23" s="275"/>
      <c r="TM23" s="275"/>
      <c r="TN23" s="275"/>
      <c r="TO23" s="275"/>
      <c r="TP23" s="275"/>
      <c r="TQ23" s="275"/>
      <c r="TR23" s="275"/>
      <c r="TS23" s="275"/>
      <c r="TT23" s="275"/>
      <c r="TU23" s="275"/>
      <c r="TV23" s="275"/>
      <c r="TW23" s="275"/>
      <c r="TX23" s="275"/>
      <c r="TY23" s="275"/>
      <c r="TZ23" s="275"/>
      <c r="UA23" s="275"/>
      <c r="UB23" s="275"/>
      <c r="UC23" s="275"/>
      <c r="UD23" s="275"/>
      <c r="UE23" s="275"/>
      <c r="UF23" s="275"/>
      <c r="UG23" s="275"/>
      <c r="UH23" s="275"/>
      <c r="UI23" s="275"/>
      <c r="UJ23" s="275"/>
      <c r="UK23" s="275"/>
      <c r="UL23" s="275"/>
      <c r="UM23" s="275"/>
      <c r="UN23" s="275"/>
      <c r="UO23" s="275"/>
      <c r="UP23" s="275"/>
      <c r="UQ23" s="275"/>
      <c r="UR23" s="275"/>
      <c r="US23" s="275"/>
      <c r="UT23" s="275"/>
      <c r="UU23" s="275"/>
      <c r="UV23" s="275"/>
      <c r="UW23" s="275"/>
      <c r="UX23" s="275"/>
      <c r="UY23" s="275"/>
      <c r="UZ23" s="275"/>
      <c r="VA23" s="275"/>
      <c r="VB23" s="275"/>
      <c r="VC23" s="275"/>
      <c r="VD23" s="275"/>
      <c r="VE23" s="275"/>
      <c r="VF23" s="275"/>
      <c r="VG23" s="275"/>
      <c r="VH23" s="275"/>
      <c r="VI23" s="275"/>
      <c r="VJ23" s="275"/>
      <c r="VK23" s="275"/>
      <c r="VL23" s="275"/>
      <c r="VM23" s="275"/>
      <c r="VN23" s="275"/>
      <c r="VO23" s="275"/>
      <c r="VP23" s="275"/>
      <c r="VQ23" s="275"/>
      <c r="VR23" s="275"/>
      <c r="VS23" s="275"/>
      <c r="VT23" s="275"/>
      <c r="VU23" s="275"/>
      <c r="VV23" s="275"/>
      <c r="VW23" s="275"/>
      <c r="VX23" s="275"/>
      <c r="VY23" s="275"/>
      <c r="VZ23" s="275"/>
      <c r="WA23" s="275"/>
      <c r="WB23" s="275"/>
      <c r="WC23" s="275"/>
      <c r="WD23" s="275"/>
      <c r="WE23" s="275"/>
      <c r="WF23" s="275"/>
      <c r="WG23" s="275"/>
      <c r="WH23" s="275"/>
      <c r="WI23" s="275"/>
      <c r="WJ23" s="275"/>
      <c r="WK23" s="275"/>
      <c r="WL23" s="275"/>
      <c r="WM23" s="275"/>
      <c r="WN23" s="275"/>
      <c r="WO23" s="275"/>
      <c r="WP23" s="275"/>
      <c r="WQ23" s="275"/>
      <c r="WR23" s="275"/>
      <c r="WS23" s="275"/>
      <c r="WT23" s="275"/>
      <c r="WU23" s="275"/>
      <c r="WV23" s="275"/>
      <c r="WW23" s="275"/>
      <c r="WX23" s="275"/>
      <c r="WY23" s="275"/>
      <c r="WZ23" s="275"/>
      <c r="XA23" s="275"/>
      <c r="XB23" s="275"/>
      <c r="XC23" s="275"/>
      <c r="XD23" s="275"/>
      <c r="XE23" s="275"/>
      <c r="XF23" s="275"/>
      <c r="XG23" s="275"/>
      <c r="XH23" s="275"/>
      <c r="XI23" s="275"/>
      <c r="XJ23" s="275"/>
      <c r="XK23" s="275"/>
      <c r="XL23" s="275"/>
      <c r="XM23" s="275"/>
      <c r="XN23" s="275"/>
      <c r="XO23" s="275"/>
      <c r="XP23" s="275"/>
      <c r="XQ23" s="275"/>
      <c r="XR23" s="275"/>
      <c r="XS23" s="275"/>
      <c r="XT23" s="275"/>
      <c r="XU23" s="275"/>
      <c r="XV23" s="275"/>
      <c r="XW23" s="275"/>
      <c r="XX23" s="275"/>
      <c r="XY23" s="275"/>
      <c r="XZ23" s="275"/>
      <c r="YA23" s="275"/>
      <c r="YB23" s="275"/>
      <c r="YC23" s="275"/>
      <c r="YD23" s="275"/>
      <c r="YE23" s="275"/>
      <c r="YF23" s="275"/>
      <c r="YG23" s="275"/>
      <c r="YH23" s="275"/>
      <c r="YI23" s="275"/>
      <c r="YJ23" s="275"/>
      <c r="YK23" s="275"/>
      <c r="YL23" s="275"/>
      <c r="YM23" s="275"/>
      <c r="YN23" s="275"/>
      <c r="YO23" s="275"/>
      <c r="YP23" s="275"/>
      <c r="YQ23" s="275"/>
      <c r="YR23" s="275"/>
      <c r="YS23" s="275"/>
      <c r="YT23" s="275"/>
      <c r="YU23" s="275"/>
      <c r="YV23" s="275"/>
      <c r="YW23" s="275"/>
      <c r="YX23" s="275"/>
      <c r="YY23" s="275"/>
      <c r="YZ23" s="275"/>
      <c r="ZA23" s="275"/>
      <c r="ZB23" s="275"/>
      <c r="ZC23" s="275"/>
      <c r="ZD23" s="275"/>
      <c r="ZE23" s="275"/>
      <c r="ZF23" s="275"/>
      <c r="ZG23" s="275"/>
      <c r="ZH23" s="275"/>
      <c r="ZI23" s="275"/>
      <c r="ZJ23" s="275"/>
      <c r="ZK23" s="275"/>
      <c r="ZL23" s="275"/>
      <c r="ZM23" s="275"/>
      <c r="ZN23" s="275"/>
      <c r="ZO23" s="275"/>
      <c r="ZP23" s="275"/>
      <c r="ZQ23" s="275"/>
      <c r="ZR23" s="275"/>
      <c r="ZS23" s="275"/>
      <c r="ZT23" s="275"/>
      <c r="ZU23" s="275"/>
      <c r="ZV23" s="275"/>
      <c r="ZW23" s="275"/>
      <c r="ZX23" s="275"/>
      <c r="ZY23" s="275"/>
      <c r="ZZ23" s="275"/>
      <c r="AAA23" s="275"/>
      <c r="AAB23" s="275"/>
      <c r="AAC23" s="275"/>
      <c r="AAD23" s="275"/>
      <c r="AAE23" s="275"/>
      <c r="AAF23" s="275"/>
      <c r="AAG23" s="275"/>
      <c r="AAH23" s="275"/>
      <c r="AAI23" s="275"/>
      <c r="AAJ23" s="275"/>
      <c r="AAK23" s="275"/>
      <c r="AAL23" s="275"/>
      <c r="AAM23" s="275"/>
      <c r="AAN23" s="275"/>
      <c r="AAO23" s="275"/>
      <c r="AAP23" s="275"/>
      <c r="AAQ23" s="275"/>
      <c r="AAR23" s="275"/>
      <c r="AAS23" s="275"/>
      <c r="AAT23" s="275"/>
      <c r="AAU23" s="275"/>
      <c r="AAV23" s="275"/>
      <c r="AAW23" s="275"/>
      <c r="AAX23" s="275"/>
      <c r="AAY23" s="275"/>
      <c r="AAZ23" s="275"/>
      <c r="ABA23" s="275"/>
      <c r="ABB23" s="275"/>
      <c r="ABC23" s="275"/>
      <c r="ABD23" s="275"/>
      <c r="ABE23" s="275"/>
      <c r="ABF23" s="275"/>
      <c r="ABG23" s="275"/>
      <c r="ABH23" s="275"/>
      <c r="ABI23" s="275"/>
      <c r="ABJ23" s="275"/>
      <c r="ABK23" s="275"/>
      <c r="ABL23" s="275"/>
      <c r="ABM23" s="275"/>
      <c r="ABN23" s="275"/>
      <c r="ABO23" s="275"/>
      <c r="ABP23" s="275"/>
      <c r="ABQ23" s="275"/>
      <c r="ABR23" s="275"/>
      <c r="ABS23" s="275"/>
      <c r="ABT23" s="275"/>
      <c r="ABU23" s="275"/>
      <c r="ABV23" s="275"/>
      <c r="ABW23" s="275"/>
      <c r="ABX23" s="275"/>
      <c r="ABY23" s="275"/>
      <c r="ABZ23" s="275"/>
      <c r="ACA23" s="275"/>
      <c r="ACB23" s="275"/>
      <c r="ACC23" s="275"/>
      <c r="ACD23" s="275"/>
      <c r="ACE23" s="275"/>
      <c r="ACF23" s="275"/>
      <c r="ACG23" s="275"/>
      <c r="ACH23" s="275"/>
      <c r="ACI23" s="275"/>
      <c r="ACJ23" s="275"/>
      <c r="ACK23" s="275"/>
      <c r="ACL23" s="275"/>
      <c r="ACM23" s="275"/>
      <c r="ACN23" s="275"/>
      <c r="ACO23" s="275"/>
      <c r="ACP23" s="275"/>
      <c r="ACQ23" s="275"/>
      <c r="ACR23" s="275"/>
      <c r="ACS23" s="275"/>
      <c r="ACT23" s="275"/>
      <c r="ACU23" s="275"/>
      <c r="ACV23" s="275"/>
      <c r="ACW23" s="275"/>
      <c r="ACX23" s="275"/>
      <c r="ACY23" s="275"/>
      <c r="ACZ23" s="275"/>
      <c r="ADA23" s="275"/>
      <c r="ADB23" s="275"/>
      <c r="ADC23" s="275"/>
      <c r="ADD23" s="275"/>
      <c r="ADE23" s="275"/>
      <c r="ADF23" s="275"/>
      <c r="ADG23" s="275"/>
      <c r="ADH23" s="275"/>
      <c r="ADI23" s="275"/>
      <c r="ADJ23" s="275"/>
      <c r="ADK23" s="275"/>
      <c r="ADL23" s="275"/>
      <c r="ADM23" s="275"/>
      <c r="ADN23" s="275"/>
      <c r="ADO23" s="275"/>
      <c r="ADP23" s="275"/>
      <c r="ADQ23" s="275"/>
      <c r="ADR23" s="275"/>
      <c r="ADS23" s="275"/>
      <c r="ADT23" s="275"/>
      <c r="ADU23" s="275"/>
      <c r="ADV23" s="275"/>
      <c r="ADW23" s="275"/>
      <c r="ADX23" s="275"/>
      <c r="ADY23" s="275"/>
      <c r="ADZ23" s="275"/>
      <c r="AEA23" s="275"/>
      <c r="AEB23" s="275"/>
      <c r="AEC23" s="275"/>
      <c r="AED23" s="275"/>
      <c r="AEE23" s="275"/>
      <c r="AEF23" s="275"/>
      <c r="AEG23" s="275"/>
      <c r="AEH23" s="275"/>
      <c r="AEI23" s="275"/>
      <c r="AEJ23" s="275"/>
      <c r="AEK23" s="275"/>
      <c r="AEL23" s="275"/>
      <c r="AEM23" s="275"/>
      <c r="AEN23" s="275"/>
      <c r="AEO23" s="275"/>
      <c r="AEP23" s="275"/>
      <c r="AEQ23" s="275"/>
      <c r="AER23" s="275"/>
      <c r="AES23" s="275"/>
      <c r="AET23" s="275"/>
      <c r="AEU23" s="275"/>
      <c r="AEV23" s="275"/>
      <c r="AEW23" s="275"/>
      <c r="AEX23" s="275"/>
      <c r="AEY23" s="275"/>
      <c r="AEZ23" s="275"/>
      <c r="AFA23" s="275"/>
      <c r="AFB23" s="275"/>
      <c r="AFC23" s="275"/>
      <c r="AFD23" s="275"/>
      <c r="AFE23" s="275"/>
      <c r="AFF23" s="275"/>
      <c r="AFG23" s="275"/>
      <c r="AFH23" s="275"/>
      <c r="AFI23" s="275"/>
      <c r="AFJ23" s="275"/>
      <c r="AFK23" s="275"/>
      <c r="AFL23" s="275"/>
      <c r="AFM23" s="275"/>
      <c r="AFN23" s="275"/>
      <c r="AFO23" s="275"/>
      <c r="AFP23" s="275"/>
      <c r="AFQ23" s="275"/>
      <c r="AFR23" s="275"/>
      <c r="AFS23" s="275"/>
      <c r="AFT23" s="275"/>
      <c r="AFU23" s="275"/>
      <c r="AFV23" s="275"/>
      <c r="AFW23" s="275"/>
      <c r="AFX23" s="275"/>
      <c r="AFY23" s="275"/>
      <c r="AFZ23" s="275"/>
      <c r="AGA23" s="275"/>
      <c r="AGB23" s="275"/>
      <c r="AGC23" s="275"/>
      <c r="AGD23" s="275"/>
      <c r="AGE23" s="275"/>
      <c r="AGF23" s="275"/>
      <c r="AGG23" s="275"/>
      <c r="AGH23" s="275"/>
      <c r="AGI23" s="275"/>
      <c r="AGJ23" s="275"/>
      <c r="AGK23" s="275"/>
      <c r="AGL23" s="275"/>
      <c r="AGM23" s="275"/>
      <c r="AGN23" s="275"/>
      <c r="AGO23" s="275"/>
      <c r="AGP23" s="275"/>
      <c r="AGQ23" s="275"/>
      <c r="AGR23" s="275"/>
      <c r="AGS23" s="275"/>
      <c r="AGT23" s="275"/>
      <c r="AGU23" s="275"/>
      <c r="AGV23" s="275"/>
      <c r="AGW23" s="275"/>
      <c r="AGX23" s="275"/>
      <c r="AGY23" s="275"/>
      <c r="AGZ23" s="275"/>
      <c r="AHA23" s="275"/>
      <c r="AHB23" s="275"/>
      <c r="AHC23" s="275"/>
      <c r="AHD23" s="275"/>
      <c r="AHE23" s="275"/>
      <c r="AHF23" s="275"/>
      <c r="AHG23" s="275"/>
      <c r="AHH23" s="275"/>
      <c r="AHI23" s="275"/>
      <c r="AHJ23" s="275"/>
      <c r="AHK23" s="275"/>
      <c r="AHL23" s="275"/>
      <c r="AHM23" s="275"/>
      <c r="AHN23" s="275"/>
      <c r="AHO23" s="275"/>
      <c r="AHP23" s="275"/>
      <c r="AHQ23" s="275"/>
      <c r="AHR23" s="275"/>
      <c r="AHS23" s="275"/>
      <c r="AHT23" s="275"/>
      <c r="AHU23" s="275"/>
      <c r="AHV23" s="275"/>
      <c r="AHW23" s="275"/>
      <c r="AHX23" s="275"/>
      <c r="AHY23" s="275"/>
      <c r="AHZ23" s="275"/>
      <c r="AIA23" s="275"/>
      <c r="AIB23" s="275"/>
      <c r="AIC23" s="275"/>
      <c r="AID23" s="275"/>
      <c r="AIE23" s="275"/>
      <c r="AIF23" s="275"/>
      <c r="AIG23" s="275"/>
      <c r="AIH23" s="275"/>
      <c r="AII23" s="275"/>
      <c r="AIJ23" s="275"/>
      <c r="AIK23" s="275"/>
      <c r="AIL23" s="275"/>
      <c r="AIM23" s="275"/>
      <c r="AIN23" s="275"/>
      <c r="AIO23" s="275"/>
      <c r="AIP23" s="275"/>
      <c r="AIQ23" s="275"/>
      <c r="AIR23" s="275"/>
      <c r="AIS23" s="275"/>
      <c r="AIT23" s="275"/>
      <c r="AIU23" s="275"/>
      <c r="AIV23" s="275"/>
      <c r="AIW23" s="275"/>
      <c r="AIX23" s="275"/>
      <c r="AIY23" s="275"/>
      <c r="AIZ23" s="275"/>
      <c r="AJA23" s="275"/>
      <c r="AJB23" s="275"/>
      <c r="AJC23" s="275"/>
      <c r="AJD23" s="275"/>
      <c r="AJE23" s="275"/>
      <c r="AJF23" s="275"/>
      <c r="AJG23" s="275"/>
      <c r="AJH23" s="275"/>
      <c r="AJI23" s="275"/>
      <c r="AJJ23" s="275"/>
      <c r="AJK23" s="275"/>
      <c r="AJL23" s="275"/>
      <c r="AJM23" s="275"/>
      <c r="AJN23" s="275"/>
      <c r="AJO23" s="275"/>
      <c r="AJP23" s="275"/>
      <c r="AJQ23" s="275"/>
      <c r="AJR23" s="275"/>
      <c r="AJS23" s="275"/>
      <c r="AJT23" s="275"/>
      <c r="AJU23" s="275"/>
      <c r="AJV23" s="275"/>
      <c r="AJW23" s="275"/>
      <c r="AJX23" s="275"/>
      <c r="AJY23" s="275"/>
      <c r="AJZ23" s="275"/>
      <c r="AKA23" s="275"/>
      <c r="AKB23" s="275"/>
      <c r="AKC23" s="275"/>
      <c r="AKD23" s="275"/>
      <c r="AKE23" s="275"/>
      <c r="AKF23" s="275"/>
      <c r="AKG23" s="275"/>
      <c r="AKH23" s="275"/>
      <c r="AKI23" s="275"/>
      <c r="AKJ23" s="275"/>
      <c r="AKK23" s="275"/>
      <c r="AKL23" s="275"/>
      <c r="AKM23" s="275"/>
      <c r="AKN23" s="275"/>
      <c r="AKO23" s="275"/>
      <c r="AKP23" s="275"/>
      <c r="AKQ23" s="275"/>
      <c r="AKR23" s="275"/>
      <c r="AKS23" s="275"/>
      <c r="AKT23" s="275"/>
      <c r="AKU23" s="275"/>
      <c r="AKV23" s="275"/>
      <c r="AKW23" s="275"/>
      <c r="AKX23" s="275"/>
      <c r="AKY23" s="275"/>
      <c r="AKZ23" s="275"/>
      <c r="ALA23" s="275"/>
      <c r="ALB23" s="275"/>
      <c r="ALC23" s="275"/>
      <c r="ALD23" s="275"/>
      <c r="ALE23" s="275"/>
      <c r="ALF23" s="275"/>
      <c r="ALG23" s="275"/>
      <c r="ALH23" s="275"/>
      <c r="ALI23" s="275"/>
      <c r="ALJ23" s="275"/>
      <c r="ALK23" s="275"/>
      <c r="ALL23" s="275"/>
      <c r="ALM23" s="275"/>
      <c r="ALN23" s="275"/>
      <c r="ALO23" s="275"/>
      <c r="ALP23" s="275"/>
      <c r="ALQ23" s="275"/>
      <c r="ALR23" s="275"/>
      <c r="ALS23" s="275"/>
      <c r="ALT23" s="275"/>
      <c r="ALU23" s="275"/>
      <c r="ALV23" s="275"/>
      <c r="ALW23" s="275"/>
      <c r="ALX23" s="275"/>
      <c r="ALY23" s="275"/>
      <c r="ALZ23" s="275"/>
      <c r="AMA23" s="275"/>
      <c r="AMB23" s="275"/>
      <c r="AMC23" s="275"/>
      <c r="AMD23" s="275"/>
      <c r="AME23" s="275"/>
      <c r="AMF23" s="275"/>
      <c r="AMG23" s="275"/>
      <c r="AMH23" s="275"/>
      <c r="AMI23" s="275"/>
      <c r="AMJ23" s="275"/>
      <c r="AMK23" s="275"/>
      <c r="AML23" s="275"/>
      <c r="AMM23" s="275"/>
      <c r="AMN23" s="275"/>
    </row>
    <row r="24" spans="8:1028" ht="36" customHeight="1">
      <c r="H24" s="376" t="s">
        <v>409</v>
      </c>
      <c r="I24" s="379"/>
      <c r="J24" s="656"/>
      <c r="K24" s="378"/>
      <c r="L24" s="380"/>
      <c r="M24" s="378"/>
      <c r="N24" s="378"/>
      <c r="O24" s="377"/>
      <c r="P24" s="748" t="str">
        <f t="shared" si="0"/>
        <v/>
      </c>
      <c r="Q24" s="2094"/>
      <c r="R24" s="2094"/>
      <c r="S24" s="2095"/>
      <c r="U24" s="316" t="s">
        <v>512</v>
      </c>
      <c r="V24" s="276"/>
      <c r="W24" s="276"/>
      <c r="X24" s="276"/>
      <c r="Y24" s="276"/>
      <c r="Z24" s="276"/>
      <c r="AA24" s="276"/>
      <c r="AB24" s="276"/>
      <c r="AC24" s="750" t="str">
        <f t="shared" si="1"/>
        <v/>
      </c>
      <c r="AD24" s="276"/>
      <c r="AE24" s="276"/>
      <c r="AF24" s="276"/>
      <c r="AG24" s="276"/>
      <c r="AH24" s="276"/>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276"/>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276"/>
      <c r="DI24" s="276"/>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276"/>
      <c r="FG24" s="276"/>
      <c r="FH24" s="276"/>
      <c r="FI24" s="276"/>
      <c r="FJ24" s="276"/>
      <c r="FK24" s="276"/>
      <c r="FL24" s="276"/>
      <c r="FM24" s="276"/>
      <c r="FN24" s="276"/>
      <c r="FO24" s="276"/>
      <c r="FP24" s="276"/>
      <c r="FQ24" s="276"/>
      <c r="FR24" s="276"/>
      <c r="FS24" s="276"/>
      <c r="FT24" s="276"/>
      <c r="FU24" s="276"/>
      <c r="FV24" s="276"/>
      <c r="FW24" s="276"/>
      <c r="FX24" s="276"/>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c r="SK24" s="275"/>
      <c r="SL24" s="275"/>
      <c r="SM24" s="275"/>
      <c r="SN24" s="275"/>
      <c r="SO24" s="275"/>
      <c r="SP24" s="275"/>
      <c r="SQ24" s="275"/>
      <c r="SR24" s="275"/>
      <c r="SS24" s="275"/>
      <c r="ST24" s="275"/>
      <c r="SU24" s="275"/>
      <c r="SV24" s="275"/>
      <c r="SW24" s="275"/>
      <c r="SX24" s="275"/>
      <c r="SY24" s="275"/>
      <c r="SZ24" s="275"/>
      <c r="TA24" s="275"/>
      <c r="TB24" s="275"/>
      <c r="TC24" s="275"/>
      <c r="TD24" s="275"/>
      <c r="TE24" s="275"/>
      <c r="TF24" s="275"/>
      <c r="TG24" s="275"/>
      <c r="TH24" s="275"/>
      <c r="TI24" s="275"/>
      <c r="TJ24" s="275"/>
      <c r="TK24" s="275"/>
      <c r="TL24" s="275"/>
      <c r="TM24" s="275"/>
      <c r="TN24" s="275"/>
      <c r="TO24" s="275"/>
      <c r="TP24" s="275"/>
      <c r="TQ24" s="275"/>
      <c r="TR24" s="275"/>
      <c r="TS24" s="275"/>
      <c r="TT24" s="275"/>
      <c r="TU24" s="275"/>
      <c r="TV24" s="275"/>
      <c r="TW24" s="275"/>
      <c r="TX24" s="275"/>
      <c r="TY24" s="275"/>
      <c r="TZ24" s="275"/>
      <c r="UA24" s="275"/>
      <c r="UB24" s="275"/>
      <c r="UC24" s="275"/>
      <c r="UD24" s="275"/>
      <c r="UE24" s="275"/>
      <c r="UF24" s="275"/>
      <c r="UG24" s="275"/>
      <c r="UH24" s="275"/>
      <c r="UI24" s="275"/>
      <c r="UJ24" s="275"/>
      <c r="UK24" s="275"/>
      <c r="UL24" s="275"/>
      <c r="UM24" s="275"/>
      <c r="UN24" s="275"/>
      <c r="UO24" s="275"/>
      <c r="UP24" s="275"/>
      <c r="UQ24" s="275"/>
      <c r="UR24" s="275"/>
      <c r="US24" s="275"/>
      <c r="UT24" s="275"/>
      <c r="UU24" s="275"/>
      <c r="UV24" s="275"/>
      <c r="UW24" s="275"/>
      <c r="UX24" s="275"/>
      <c r="UY24" s="275"/>
      <c r="UZ24" s="275"/>
      <c r="VA24" s="275"/>
      <c r="VB24" s="275"/>
      <c r="VC24" s="275"/>
      <c r="VD24" s="275"/>
      <c r="VE24" s="275"/>
      <c r="VF24" s="275"/>
      <c r="VG24" s="275"/>
      <c r="VH24" s="275"/>
      <c r="VI24" s="275"/>
      <c r="VJ24" s="275"/>
      <c r="VK24" s="275"/>
      <c r="VL24" s="275"/>
      <c r="VM24" s="275"/>
      <c r="VN24" s="275"/>
      <c r="VO24" s="275"/>
      <c r="VP24" s="275"/>
      <c r="VQ24" s="275"/>
      <c r="VR24" s="275"/>
      <c r="VS24" s="275"/>
      <c r="VT24" s="275"/>
      <c r="VU24" s="275"/>
      <c r="VV24" s="275"/>
      <c r="VW24" s="275"/>
      <c r="VX24" s="275"/>
      <c r="VY24" s="275"/>
      <c r="VZ24" s="275"/>
      <c r="WA24" s="275"/>
      <c r="WB24" s="275"/>
      <c r="WC24" s="275"/>
      <c r="WD24" s="275"/>
      <c r="WE24" s="275"/>
      <c r="WF24" s="275"/>
      <c r="WG24" s="275"/>
      <c r="WH24" s="275"/>
      <c r="WI24" s="275"/>
      <c r="WJ24" s="275"/>
      <c r="WK24" s="275"/>
      <c r="WL24" s="275"/>
      <c r="WM24" s="275"/>
      <c r="WN24" s="275"/>
      <c r="WO24" s="275"/>
      <c r="WP24" s="275"/>
      <c r="WQ24" s="275"/>
      <c r="WR24" s="275"/>
      <c r="WS24" s="275"/>
      <c r="WT24" s="275"/>
      <c r="WU24" s="275"/>
      <c r="WV24" s="275"/>
      <c r="WW24" s="275"/>
      <c r="WX24" s="275"/>
      <c r="WY24" s="275"/>
      <c r="WZ24" s="275"/>
      <c r="XA24" s="275"/>
      <c r="XB24" s="275"/>
      <c r="XC24" s="275"/>
      <c r="XD24" s="275"/>
      <c r="XE24" s="275"/>
      <c r="XF24" s="275"/>
      <c r="XG24" s="275"/>
      <c r="XH24" s="275"/>
      <c r="XI24" s="275"/>
      <c r="XJ24" s="275"/>
      <c r="XK24" s="275"/>
      <c r="XL24" s="275"/>
      <c r="XM24" s="275"/>
      <c r="XN24" s="275"/>
      <c r="XO24" s="275"/>
      <c r="XP24" s="275"/>
      <c r="XQ24" s="275"/>
      <c r="XR24" s="275"/>
      <c r="XS24" s="275"/>
      <c r="XT24" s="275"/>
      <c r="XU24" s="275"/>
      <c r="XV24" s="275"/>
      <c r="XW24" s="275"/>
      <c r="XX24" s="275"/>
      <c r="XY24" s="275"/>
      <c r="XZ24" s="275"/>
      <c r="YA24" s="275"/>
      <c r="YB24" s="275"/>
      <c r="YC24" s="275"/>
      <c r="YD24" s="275"/>
      <c r="YE24" s="275"/>
      <c r="YF24" s="275"/>
      <c r="YG24" s="275"/>
      <c r="YH24" s="275"/>
      <c r="YI24" s="275"/>
      <c r="YJ24" s="275"/>
      <c r="YK24" s="275"/>
      <c r="YL24" s="275"/>
      <c r="YM24" s="275"/>
      <c r="YN24" s="275"/>
      <c r="YO24" s="275"/>
      <c r="YP24" s="275"/>
      <c r="YQ24" s="275"/>
      <c r="YR24" s="275"/>
      <c r="YS24" s="275"/>
      <c r="YT24" s="275"/>
      <c r="YU24" s="275"/>
      <c r="YV24" s="275"/>
      <c r="YW24" s="275"/>
      <c r="YX24" s="275"/>
      <c r="YY24" s="275"/>
      <c r="YZ24" s="275"/>
      <c r="ZA24" s="275"/>
      <c r="ZB24" s="275"/>
      <c r="ZC24" s="275"/>
      <c r="ZD24" s="275"/>
      <c r="ZE24" s="275"/>
      <c r="ZF24" s="275"/>
      <c r="ZG24" s="275"/>
      <c r="ZH24" s="275"/>
      <c r="ZI24" s="275"/>
      <c r="ZJ24" s="275"/>
      <c r="ZK24" s="275"/>
      <c r="ZL24" s="275"/>
      <c r="ZM24" s="275"/>
      <c r="ZN24" s="275"/>
      <c r="ZO24" s="275"/>
      <c r="ZP24" s="275"/>
      <c r="ZQ24" s="275"/>
      <c r="ZR24" s="275"/>
      <c r="ZS24" s="275"/>
      <c r="ZT24" s="275"/>
      <c r="ZU24" s="275"/>
      <c r="ZV24" s="275"/>
      <c r="ZW24" s="275"/>
      <c r="ZX24" s="275"/>
      <c r="ZY24" s="275"/>
      <c r="ZZ24" s="275"/>
      <c r="AAA24" s="275"/>
      <c r="AAB24" s="275"/>
      <c r="AAC24" s="275"/>
      <c r="AAD24" s="275"/>
      <c r="AAE24" s="275"/>
      <c r="AAF24" s="275"/>
      <c r="AAG24" s="275"/>
      <c r="AAH24" s="275"/>
      <c r="AAI24" s="275"/>
      <c r="AAJ24" s="275"/>
      <c r="AAK24" s="275"/>
      <c r="AAL24" s="275"/>
      <c r="AAM24" s="275"/>
      <c r="AAN24" s="275"/>
      <c r="AAO24" s="275"/>
      <c r="AAP24" s="275"/>
      <c r="AAQ24" s="275"/>
      <c r="AAR24" s="275"/>
      <c r="AAS24" s="275"/>
      <c r="AAT24" s="275"/>
      <c r="AAU24" s="275"/>
      <c r="AAV24" s="275"/>
      <c r="AAW24" s="275"/>
      <c r="AAX24" s="275"/>
      <c r="AAY24" s="275"/>
      <c r="AAZ24" s="275"/>
      <c r="ABA24" s="275"/>
      <c r="ABB24" s="275"/>
      <c r="ABC24" s="275"/>
      <c r="ABD24" s="275"/>
      <c r="ABE24" s="275"/>
      <c r="ABF24" s="275"/>
      <c r="ABG24" s="275"/>
      <c r="ABH24" s="275"/>
      <c r="ABI24" s="275"/>
      <c r="ABJ24" s="275"/>
      <c r="ABK24" s="275"/>
      <c r="ABL24" s="275"/>
      <c r="ABM24" s="275"/>
      <c r="ABN24" s="275"/>
      <c r="ABO24" s="275"/>
      <c r="ABP24" s="275"/>
      <c r="ABQ24" s="275"/>
      <c r="ABR24" s="275"/>
      <c r="ABS24" s="275"/>
      <c r="ABT24" s="275"/>
      <c r="ABU24" s="275"/>
      <c r="ABV24" s="275"/>
      <c r="ABW24" s="275"/>
      <c r="ABX24" s="275"/>
      <c r="ABY24" s="275"/>
      <c r="ABZ24" s="275"/>
      <c r="ACA24" s="275"/>
      <c r="ACB24" s="275"/>
      <c r="ACC24" s="275"/>
      <c r="ACD24" s="275"/>
      <c r="ACE24" s="275"/>
      <c r="ACF24" s="275"/>
      <c r="ACG24" s="275"/>
      <c r="ACH24" s="275"/>
      <c r="ACI24" s="275"/>
      <c r="ACJ24" s="275"/>
      <c r="ACK24" s="275"/>
      <c r="ACL24" s="275"/>
      <c r="ACM24" s="275"/>
      <c r="ACN24" s="275"/>
      <c r="ACO24" s="275"/>
      <c r="ACP24" s="275"/>
      <c r="ACQ24" s="275"/>
      <c r="ACR24" s="275"/>
      <c r="ACS24" s="275"/>
      <c r="ACT24" s="275"/>
      <c r="ACU24" s="275"/>
      <c r="ACV24" s="275"/>
      <c r="ACW24" s="275"/>
      <c r="ACX24" s="275"/>
      <c r="ACY24" s="275"/>
      <c r="ACZ24" s="275"/>
      <c r="ADA24" s="275"/>
      <c r="ADB24" s="275"/>
      <c r="ADC24" s="275"/>
      <c r="ADD24" s="275"/>
      <c r="ADE24" s="275"/>
      <c r="ADF24" s="275"/>
      <c r="ADG24" s="275"/>
      <c r="ADH24" s="275"/>
      <c r="ADI24" s="275"/>
      <c r="ADJ24" s="275"/>
      <c r="ADK24" s="275"/>
      <c r="ADL24" s="275"/>
      <c r="ADM24" s="275"/>
      <c r="ADN24" s="275"/>
      <c r="ADO24" s="275"/>
      <c r="ADP24" s="275"/>
      <c r="ADQ24" s="275"/>
      <c r="ADR24" s="275"/>
      <c r="ADS24" s="275"/>
      <c r="ADT24" s="275"/>
      <c r="ADU24" s="275"/>
      <c r="ADV24" s="275"/>
      <c r="ADW24" s="275"/>
      <c r="ADX24" s="275"/>
      <c r="ADY24" s="275"/>
      <c r="ADZ24" s="275"/>
      <c r="AEA24" s="275"/>
      <c r="AEB24" s="275"/>
      <c r="AEC24" s="275"/>
      <c r="AED24" s="275"/>
      <c r="AEE24" s="275"/>
      <c r="AEF24" s="275"/>
      <c r="AEG24" s="275"/>
      <c r="AEH24" s="275"/>
      <c r="AEI24" s="275"/>
      <c r="AEJ24" s="275"/>
      <c r="AEK24" s="275"/>
      <c r="AEL24" s="275"/>
      <c r="AEM24" s="275"/>
      <c r="AEN24" s="275"/>
      <c r="AEO24" s="275"/>
      <c r="AEP24" s="275"/>
      <c r="AEQ24" s="275"/>
      <c r="AER24" s="275"/>
      <c r="AES24" s="275"/>
      <c r="AET24" s="275"/>
      <c r="AEU24" s="275"/>
      <c r="AEV24" s="275"/>
      <c r="AEW24" s="275"/>
      <c r="AEX24" s="275"/>
      <c r="AEY24" s="275"/>
      <c r="AEZ24" s="275"/>
      <c r="AFA24" s="275"/>
      <c r="AFB24" s="275"/>
      <c r="AFC24" s="275"/>
      <c r="AFD24" s="275"/>
      <c r="AFE24" s="275"/>
      <c r="AFF24" s="275"/>
      <c r="AFG24" s="275"/>
      <c r="AFH24" s="275"/>
      <c r="AFI24" s="275"/>
      <c r="AFJ24" s="275"/>
      <c r="AFK24" s="275"/>
      <c r="AFL24" s="275"/>
      <c r="AFM24" s="275"/>
      <c r="AFN24" s="275"/>
      <c r="AFO24" s="275"/>
      <c r="AFP24" s="275"/>
      <c r="AFQ24" s="275"/>
      <c r="AFR24" s="275"/>
      <c r="AFS24" s="275"/>
      <c r="AFT24" s="275"/>
      <c r="AFU24" s="275"/>
      <c r="AFV24" s="275"/>
      <c r="AFW24" s="275"/>
      <c r="AFX24" s="275"/>
      <c r="AFY24" s="275"/>
      <c r="AFZ24" s="275"/>
      <c r="AGA24" s="275"/>
      <c r="AGB24" s="275"/>
      <c r="AGC24" s="275"/>
      <c r="AGD24" s="275"/>
      <c r="AGE24" s="275"/>
      <c r="AGF24" s="275"/>
      <c r="AGG24" s="275"/>
      <c r="AGH24" s="275"/>
      <c r="AGI24" s="275"/>
      <c r="AGJ24" s="275"/>
      <c r="AGK24" s="275"/>
      <c r="AGL24" s="275"/>
      <c r="AGM24" s="275"/>
      <c r="AGN24" s="275"/>
      <c r="AGO24" s="275"/>
      <c r="AGP24" s="275"/>
      <c r="AGQ24" s="275"/>
      <c r="AGR24" s="275"/>
      <c r="AGS24" s="275"/>
      <c r="AGT24" s="275"/>
      <c r="AGU24" s="275"/>
      <c r="AGV24" s="275"/>
      <c r="AGW24" s="275"/>
      <c r="AGX24" s="275"/>
      <c r="AGY24" s="275"/>
      <c r="AGZ24" s="275"/>
      <c r="AHA24" s="275"/>
      <c r="AHB24" s="275"/>
      <c r="AHC24" s="275"/>
      <c r="AHD24" s="275"/>
      <c r="AHE24" s="275"/>
      <c r="AHF24" s="275"/>
      <c r="AHG24" s="275"/>
      <c r="AHH24" s="275"/>
      <c r="AHI24" s="275"/>
      <c r="AHJ24" s="275"/>
      <c r="AHK24" s="275"/>
      <c r="AHL24" s="275"/>
      <c r="AHM24" s="275"/>
      <c r="AHN24" s="275"/>
      <c r="AHO24" s="275"/>
      <c r="AHP24" s="275"/>
      <c r="AHQ24" s="275"/>
      <c r="AHR24" s="275"/>
      <c r="AHS24" s="275"/>
      <c r="AHT24" s="275"/>
      <c r="AHU24" s="275"/>
      <c r="AHV24" s="275"/>
      <c r="AHW24" s="275"/>
      <c r="AHX24" s="275"/>
      <c r="AHY24" s="275"/>
      <c r="AHZ24" s="275"/>
      <c r="AIA24" s="275"/>
      <c r="AIB24" s="275"/>
      <c r="AIC24" s="275"/>
      <c r="AID24" s="275"/>
      <c r="AIE24" s="275"/>
      <c r="AIF24" s="275"/>
      <c r="AIG24" s="275"/>
      <c r="AIH24" s="275"/>
      <c r="AII24" s="275"/>
      <c r="AIJ24" s="275"/>
      <c r="AIK24" s="275"/>
      <c r="AIL24" s="275"/>
      <c r="AIM24" s="275"/>
      <c r="AIN24" s="275"/>
      <c r="AIO24" s="275"/>
      <c r="AIP24" s="275"/>
      <c r="AIQ24" s="275"/>
      <c r="AIR24" s="275"/>
      <c r="AIS24" s="275"/>
      <c r="AIT24" s="275"/>
      <c r="AIU24" s="275"/>
      <c r="AIV24" s="275"/>
      <c r="AIW24" s="275"/>
      <c r="AIX24" s="275"/>
      <c r="AIY24" s="275"/>
      <c r="AIZ24" s="275"/>
      <c r="AJA24" s="275"/>
      <c r="AJB24" s="275"/>
      <c r="AJC24" s="275"/>
      <c r="AJD24" s="275"/>
      <c r="AJE24" s="275"/>
      <c r="AJF24" s="275"/>
      <c r="AJG24" s="275"/>
      <c r="AJH24" s="275"/>
      <c r="AJI24" s="275"/>
      <c r="AJJ24" s="275"/>
      <c r="AJK24" s="275"/>
      <c r="AJL24" s="275"/>
      <c r="AJM24" s="275"/>
      <c r="AJN24" s="275"/>
      <c r="AJO24" s="275"/>
      <c r="AJP24" s="275"/>
      <c r="AJQ24" s="275"/>
      <c r="AJR24" s="275"/>
      <c r="AJS24" s="275"/>
      <c r="AJT24" s="275"/>
      <c r="AJU24" s="275"/>
      <c r="AJV24" s="275"/>
      <c r="AJW24" s="275"/>
      <c r="AJX24" s="275"/>
      <c r="AJY24" s="275"/>
      <c r="AJZ24" s="275"/>
      <c r="AKA24" s="275"/>
      <c r="AKB24" s="275"/>
      <c r="AKC24" s="275"/>
      <c r="AKD24" s="275"/>
      <c r="AKE24" s="275"/>
      <c r="AKF24" s="275"/>
      <c r="AKG24" s="275"/>
      <c r="AKH24" s="275"/>
      <c r="AKI24" s="275"/>
      <c r="AKJ24" s="275"/>
      <c r="AKK24" s="275"/>
      <c r="AKL24" s="275"/>
      <c r="AKM24" s="275"/>
      <c r="AKN24" s="275"/>
      <c r="AKO24" s="275"/>
      <c r="AKP24" s="275"/>
      <c r="AKQ24" s="275"/>
      <c r="AKR24" s="275"/>
      <c r="AKS24" s="275"/>
      <c r="AKT24" s="275"/>
      <c r="AKU24" s="275"/>
      <c r="AKV24" s="275"/>
      <c r="AKW24" s="275"/>
      <c r="AKX24" s="275"/>
      <c r="AKY24" s="275"/>
      <c r="AKZ24" s="275"/>
      <c r="ALA24" s="275"/>
      <c r="ALB24" s="275"/>
      <c r="ALC24" s="275"/>
      <c r="ALD24" s="275"/>
      <c r="ALE24" s="275"/>
      <c r="ALF24" s="275"/>
      <c r="ALG24" s="275"/>
      <c r="ALH24" s="275"/>
      <c r="ALI24" s="275"/>
      <c r="ALJ24" s="275"/>
      <c r="ALK24" s="275"/>
      <c r="ALL24" s="275"/>
      <c r="ALM24" s="275"/>
      <c r="ALN24" s="275"/>
      <c r="ALO24" s="275"/>
      <c r="ALP24" s="275"/>
      <c r="ALQ24" s="275"/>
      <c r="ALR24" s="275"/>
      <c r="ALS24" s="275"/>
      <c r="ALT24" s="275"/>
      <c r="ALU24" s="275"/>
      <c r="ALV24" s="275"/>
      <c r="ALW24" s="275"/>
      <c r="ALX24" s="275"/>
      <c r="ALY24" s="275"/>
      <c r="ALZ24" s="275"/>
      <c r="AMA24" s="275"/>
      <c r="AMB24" s="275"/>
      <c r="AMC24" s="275"/>
      <c r="AMD24" s="275"/>
      <c r="AME24" s="275"/>
      <c r="AMF24" s="275"/>
      <c r="AMG24" s="275"/>
      <c r="AMH24" s="275"/>
      <c r="AMI24" s="275"/>
      <c r="AMJ24" s="275"/>
      <c r="AMK24" s="275"/>
      <c r="AML24" s="275"/>
      <c r="AMM24" s="275"/>
      <c r="AMN24" s="275"/>
    </row>
    <row r="25" spans="8:1028" ht="36" customHeight="1">
      <c r="H25" s="376" t="s">
        <v>410</v>
      </c>
      <c r="I25" s="379"/>
      <c r="J25" s="656"/>
      <c r="K25" s="378"/>
      <c r="L25" s="380"/>
      <c r="M25" s="378"/>
      <c r="N25" s="378"/>
      <c r="O25" s="377"/>
      <c r="P25" s="748" t="str">
        <f t="shared" si="0"/>
        <v/>
      </c>
      <c r="Q25" s="2094"/>
      <c r="R25" s="2094"/>
      <c r="S25" s="2095"/>
      <c r="T25" s="24"/>
      <c r="U25" t="s">
        <v>510</v>
      </c>
      <c r="AC25" s="750" t="str">
        <f t="shared" si="1"/>
        <v/>
      </c>
    </row>
    <row r="26" spans="8:1028" ht="36" customHeight="1">
      <c r="H26" s="376" t="s">
        <v>411</v>
      </c>
      <c r="I26" s="379"/>
      <c r="J26" s="656"/>
      <c r="K26" s="378"/>
      <c r="L26" s="380"/>
      <c r="M26" s="378"/>
      <c r="N26" s="378"/>
      <c r="O26" s="377"/>
      <c r="P26" s="748" t="str">
        <f t="shared" si="0"/>
        <v/>
      </c>
      <c r="Q26" s="2094"/>
      <c r="R26" s="2094"/>
      <c r="S26" s="2095"/>
      <c r="T26" s="277"/>
      <c r="U26" t="s">
        <v>535</v>
      </c>
      <c r="AC26" s="750" t="str">
        <f t="shared" si="1"/>
        <v/>
      </c>
    </row>
    <row r="27" spans="8:1028" ht="36" customHeight="1">
      <c r="H27" s="376" t="s">
        <v>412</v>
      </c>
      <c r="I27" s="379"/>
      <c r="J27" s="656"/>
      <c r="K27" s="378"/>
      <c r="L27" s="380"/>
      <c r="M27" s="378"/>
      <c r="N27" s="378"/>
      <c r="O27" s="377"/>
      <c r="P27" s="748" t="str">
        <f t="shared" si="0"/>
        <v/>
      </c>
      <c r="Q27" s="2094"/>
      <c r="R27" s="2094"/>
      <c r="S27" s="2095"/>
      <c r="T27" s="277"/>
      <c r="U27" t="s">
        <v>536</v>
      </c>
      <c r="AC27" s="750" t="str">
        <f t="shared" si="1"/>
        <v/>
      </c>
    </row>
    <row r="28" spans="8:1028" ht="36" customHeight="1">
      <c r="H28" s="376" t="s">
        <v>413</v>
      </c>
      <c r="I28" s="379"/>
      <c r="J28" s="656"/>
      <c r="K28" s="378"/>
      <c r="L28" s="380"/>
      <c r="M28" s="378"/>
      <c r="N28" s="378"/>
      <c r="O28" s="377"/>
      <c r="P28" s="748" t="str">
        <f t="shared" si="0"/>
        <v/>
      </c>
      <c r="Q28" s="2094"/>
      <c r="R28" s="2094"/>
      <c r="S28" s="2095"/>
      <c r="U28" t="s">
        <v>537</v>
      </c>
      <c r="AC28" s="750" t="str">
        <f t="shared" si="1"/>
        <v/>
      </c>
    </row>
    <row r="29" spans="8:1028" ht="36" customHeight="1">
      <c r="H29" s="376" t="s">
        <v>414</v>
      </c>
      <c r="I29" s="379"/>
      <c r="J29" s="656"/>
      <c r="K29" s="378"/>
      <c r="L29" s="380"/>
      <c r="M29" s="378"/>
      <c r="N29" s="378"/>
      <c r="O29" s="377"/>
      <c r="P29" s="748" t="str">
        <f t="shared" si="0"/>
        <v/>
      </c>
      <c r="Q29" s="2094"/>
      <c r="R29" s="2094"/>
      <c r="S29" s="2095"/>
      <c r="T29" s="24"/>
      <c r="U29" t="s">
        <v>151</v>
      </c>
      <c r="AC29" s="750" t="str">
        <f t="shared" si="1"/>
        <v/>
      </c>
    </row>
    <row r="30" spans="8:1028" ht="36" customHeight="1">
      <c r="H30" s="376" t="s">
        <v>415</v>
      </c>
      <c r="I30" s="379"/>
      <c r="J30" s="656"/>
      <c r="K30" s="378"/>
      <c r="L30" s="380"/>
      <c r="M30" s="378"/>
      <c r="N30" s="378"/>
      <c r="O30" s="377"/>
      <c r="P30" s="748" t="str">
        <f t="shared" si="0"/>
        <v/>
      </c>
      <c r="Q30" s="2094"/>
      <c r="R30" s="2094"/>
      <c r="S30" s="2095"/>
      <c r="T30" s="277"/>
      <c r="U30" t="s">
        <v>538</v>
      </c>
      <c r="AC30" s="750" t="str">
        <f t="shared" si="1"/>
        <v/>
      </c>
    </row>
    <row r="31" spans="8:1028" ht="36" customHeight="1">
      <c r="H31" s="376" t="s">
        <v>416</v>
      </c>
      <c r="I31" s="379"/>
      <c r="J31" s="656"/>
      <c r="K31" s="378"/>
      <c r="L31" s="380"/>
      <c r="M31" s="378"/>
      <c r="N31" s="378"/>
      <c r="O31" s="377"/>
      <c r="P31" s="748" t="str">
        <f t="shared" si="0"/>
        <v/>
      </c>
      <c r="Q31" s="2094"/>
      <c r="R31" s="2094"/>
      <c r="S31" s="2095"/>
      <c r="T31" s="277"/>
      <c r="U31" s="316" t="s">
        <v>561</v>
      </c>
      <c r="AC31" s="750" t="str">
        <f t="shared" si="1"/>
        <v/>
      </c>
    </row>
    <row r="32" spans="8:1028" ht="36" customHeight="1">
      <c r="H32" s="376" t="s">
        <v>417</v>
      </c>
      <c r="I32" s="379"/>
      <c r="J32" s="656"/>
      <c r="K32" s="378"/>
      <c r="L32" s="380"/>
      <c r="M32" s="378"/>
      <c r="N32" s="378"/>
      <c r="O32" s="377"/>
      <c r="P32" s="748" t="str">
        <f t="shared" si="0"/>
        <v/>
      </c>
      <c r="Q32" s="2094"/>
      <c r="R32" s="2094"/>
      <c r="S32" s="2095"/>
      <c r="U32" t="s">
        <v>539</v>
      </c>
      <c r="AC32" s="750" t="str">
        <f t="shared" si="1"/>
        <v/>
      </c>
    </row>
    <row r="33" spans="13:21" s="95" customFormat="1" ht="49.2" customHeight="1">
      <c r="M33" s="278"/>
      <c r="T33" s="279"/>
      <c r="U33" t="s">
        <v>84</v>
      </c>
    </row>
    <row r="34" spans="13:21" s="95" customFormat="1" ht="49.2" customHeight="1">
      <c r="M34" s="278"/>
      <c r="T34" s="280"/>
      <c r="U34" t="s">
        <v>511</v>
      </c>
    </row>
    <row r="35" spans="13:21" s="95" customFormat="1" ht="49.2" customHeight="1">
      <c r="M35" s="278"/>
      <c r="T35" s="280"/>
      <c r="U35" t="s">
        <v>540</v>
      </c>
    </row>
    <row r="36" spans="13:21" s="95" customFormat="1" ht="49.2" customHeight="1">
      <c r="M36" s="278"/>
      <c r="U36" t="s">
        <v>541</v>
      </c>
    </row>
    <row r="37" spans="13:21" s="95" customFormat="1" ht="49.2" customHeight="1">
      <c r="T37" s="279"/>
      <c r="U37" t="s">
        <v>542</v>
      </c>
    </row>
    <row r="38" spans="13:21" s="95" customFormat="1" ht="49.2" customHeight="1">
      <c r="T38" s="280"/>
      <c r="U38" t="s">
        <v>543</v>
      </c>
    </row>
    <row r="39" spans="13:21" s="95" customFormat="1" ht="49.2" customHeight="1">
      <c r="T39" s="280"/>
      <c r="U39" t="s">
        <v>544</v>
      </c>
    </row>
    <row r="40" spans="13:21" s="95" customFormat="1" ht="49.2" customHeight="1">
      <c r="U40" t="s">
        <v>545</v>
      </c>
    </row>
    <row r="41" spans="13:21" s="95" customFormat="1" ht="49.2" customHeight="1">
      <c r="T41" s="279"/>
      <c r="U41" t="s">
        <v>546</v>
      </c>
    </row>
    <row r="42" spans="13:21" s="95" customFormat="1" ht="49.2" customHeight="1">
      <c r="T42" s="280"/>
      <c r="U42" t="s">
        <v>547</v>
      </c>
    </row>
    <row r="43" spans="13:21" s="95" customFormat="1" ht="49.2" customHeight="1">
      <c r="T43" s="280"/>
      <c r="U43" t="s">
        <v>548</v>
      </c>
    </row>
    <row r="44" spans="13:21" s="95" customFormat="1" ht="49.2" customHeight="1">
      <c r="U44" t="s">
        <v>549</v>
      </c>
    </row>
    <row r="45" spans="13:21" s="95" customFormat="1" ht="49.2" customHeight="1">
      <c r="T45" s="279"/>
      <c r="U45" t="s">
        <v>550</v>
      </c>
    </row>
    <row r="46" spans="13:21" s="95" customFormat="1" ht="49.2" customHeight="1">
      <c r="T46" s="280"/>
      <c r="U46" t="s">
        <v>551</v>
      </c>
    </row>
    <row r="47" spans="13:21" s="95" customFormat="1" ht="49.2" customHeight="1">
      <c r="T47" s="280"/>
      <c r="U47" t="s">
        <v>552</v>
      </c>
    </row>
    <row r="48" spans="13:21" s="95" customFormat="1" ht="49.2" customHeight="1">
      <c r="U48" t="s">
        <v>553</v>
      </c>
    </row>
    <row r="49" spans="21:21" s="95" customFormat="1" ht="49.2" customHeight="1">
      <c r="U49" t="s">
        <v>554</v>
      </c>
    </row>
    <row r="50" spans="21:21" s="95" customFormat="1" ht="49.2" customHeight="1">
      <c r="U50" t="s">
        <v>555</v>
      </c>
    </row>
    <row r="51" spans="21:21" s="95" customFormat="1" ht="49.2" customHeight="1">
      <c r="U51" t="s">
        <v>556</v>
      </c>
    </row>
    <row r="52" spans="21:21" s="95" customFormat="1" ht="49.2" customHeight="1">
      <c r="U52" t="s">
        <v>557</v>
      </c>
    </row>
    <row r="53" spans="21:21" s="95" customFormat="1" ht="49.2" customHeight="1">
      <c r="U53" t="s">
        <v>558</v>
      </c>
    </row>
    <row r="54" spans="21:21" s="95" customFormat="1" ht="49.2" customHeight="1">
      <c r="U54" t="s">
        <v>559</v>
      </c>
    </row>
    <row r="55" spans="21:21" s="95" customFormat="1" ht="49.2" customHeight="1">
      <c r="U55" s="316" t="s">
        <v>529</v>
      </c>
    </row>
    <row r="56" spans="21:21" s="95" customFormat="1" ht="49.2" customHeight="1">
      <c r="U56" s="316"/>
    </row>
    <row r="57" spans="21:21" s="95" customFormat="1" ht="49.2" customHeight="1">
      <c r="U57" s="316"/>
    </row>
    <row r="58" spans="21:21" s="95" customFormat="1" ht="49.2" customHeight="1">
      <c r="U58" s="316"/>
    </row>
    <row r="59" spans="21:21" s="95" customFormat="1" ht="49.2" customHeight="1">
      <c r="U59" s="316"/>
    </row>
    <row r="60" spans="21:21" s="95" customFormat="1" ht="49.2" customHeight="1">
      <c r="U60" s="316"/>
    </row>
    <row r="61" spans="21:21" s="95" customFormat="1" ht="49.2" customHeight="1">
      <c r="U61" s="316"/>
    </row>
    <row r="62" spans="21:21" s="95" customFormat="1" ht="49.2" customHeight="1">
      <c r="U62" s="316"/>
    </row>
    <row r="63" spans="21:21" s="95" customFormat="1" ht="49.2" customHeight="1">
      <c r="U63" s="316"/>
    </row>
    <row r="64" spans="21:21" s="95" customFormat="1" ht="49.2" customHeight="1">
      <c r="U64" s="316"/>
    </row>
    <row r="65" spans="21:21" s="95" customFormat="1" ht="49.2" customHeight="1">
      <c r="U65" s="316"/>
    </row>
    <row r="66" spans="21:21" s="95" customFormat="1" ht="49.2" customHeight="1">
      <c r="U66" s="316"/>
    </row>
    <row r="67" spans="21:21" s="95" customFormat="1" ht="49.2" customHeight="1">
      <c r="U67" s="316"/>
    </row>
    <row r="68" spans="21:21" s="95" customFormat="1" ht="49.2" customHeight="1">
      <c r="U68" s="316"/>
    </row>
    <row r="69" spans="21:21" s="95" customFormat="1" ht="49.2" customHeight="1">
      <c r="U69" s="316"/>
    </row>
    <row r="70" spans="21:21" s="95" customFormat="1" ht="49.2" customHeight="1">
      <c r="U70" s="316"/>
    </row>
    <row r="71" spans="21:21" s="95" customFormat="1" ht="49.2" customHeight="1">
      <c r="U71" s="316"/>
    </row>
    <row r="72" spans="21:21" s="95" customFormat="1" ht="49.2" customHeight="1">
      <c r="U72" s="316"/>
    </row>
    <row r="73" spans="21:21" s="95" customFormat="1" ht="49.2" customHeight="1">
      <c r="U73" s="316"/>
    </row>
    <row r="74" spans="21:21" s="95" customFormat="1" ht="49.2" customHeight="1">
      <c r="U74" s="316"/>
    </row>
    <row r="75" spans="21:21" s="95" customFormat="1" ht="49.2" customHeight="1">
      <c r="U75" s="316"/>
    </row>
    <row r="76" spans="21:21" s="95" customFormat="1" ht="49.2" customHeight="1">
      <c r="U76" s="316"/>
    </row>
    <row r="77" spans="21:21" s="95" customFormat="1" ht="49.2" customHeight="1">
      <c r="U77" s="316"/>
    </row>
    <row r="78" spans="21:21" s="95" customFormat="1" ht="49.2" customHeight="1">
      <c r="U78" s="316"/>
    </row>
    <row r="79" spans="21:21" s="95" customFormat="1" ht="49.2" customHeight="1">
      <c r="U79" s="316"/>
    </row>
    <row r="80" spans="21:21" s="95" customFormat="1" ht="49.2" customHeight="1">
      <c r="U80" s="316"/>
    </row>
    <row r="81" spans="21:21" s="95" customFormat="1" ht="49.2" customHeight="1">
      <c r="U81" s="316"/>
    </row>
    <row r="82" spans="21:21" s="95" customFormat="1" ht="49.2" customHeight="1">
      <c r="U82" s="316"/>
    </row>
    <row r="83" spans="21:21" s="95" customFormat="1" ht="49.2" customHeight="1">
      <c r="U83" s="316"/>
    </row>
    <row r="84" spans="21:21" s="95" customFormat="1" ht="49.2" customHeight="1">
      <c r="U84" s="316"/>
    </row>
    <row r="85" spans="21:21" s="95" customFormat="1" ht="49.2" customHeight="1">
      <c r="U85" s="316"/>
    </row>
    <row r="86" spans="21:21" s="95" customFormat="1" ht="49.2" customHeight="1">
      <c r="U86" s="316"/>
    </row>
    <row r="87" spans="21:21" s="95" customFormat="1" ht="49.2" customHeight="1">
      <c r="U87" s="316"/>
    </row>
    <row r="88" spans="21:21" s="95" customFormat="1" ht="49.2" customHeight="1">
      <c r="U88" s="316"/>
    </row>
    <row r="89" spans="21:21" s="95" customFormat="1" ht="49.2" customHeight="1">
      <c r="U89" s="316"/>
    </row>
    <row r="90" spans="21:21" s="95" customFormat="1" ht="49.2" customHeight="1">
      <c r="U90" s="316"/>
    </row>
    <row r="91" spans="21:21" s="95" customFormat="1" ht="49.2" customHeight="1">
      <c r="U91" s="316"/>
    </row>
    <row r="92" spans="21:21" s="95" customFormat="1" ht="49.2" customHeight="1">
      <c r="U92" s="316"/>
    </row>
    <row r="93" spans="21:21" s="95" customFormat="1" ht="49.2" customHeight="1">
      <c r="U93" s="316"/>
    </row>
    <row r="94" spans="21:21" s="95" customFormat="1" ht="49.2" customHeight="1">
      <c r="U94" s="316"/>
    </row>
    <row r="95" spans="21:21" s="95" customFormat="1" ht="49.2" customHeight="1">
      <c r="U95" s="316"/>
    </row>
    <row r="96" spans="21:21" s="95" customFormat="1" ht="49.2" customHeight="1">
      <c r="U96" s="316"/>
    </row>
    <row r="97" spans="21:21" s="95" customFormat="1" ht="49.2" customHeight="1">
      <c r="U97" s="316"/>
    </row>
    <row r="98" spans="21:21" s="95" customFormat="1" ht="49.2" customHeight="1">
      <c r="U98" s="316"/>
    </row>
    <row r="99" spans="21:21" s="95" customFormat="1" ht="49.2" customHeight="1">
      <c r="U99" s="316"/>
    </row>
    <row r="100" spans="21:21" s="95" customFormat="1" ht="49.2" customHeight="1">
      <c r="U100" s="316"/>
    </row>
    <row r="101" spans="21:21" s="95" customFormat="1" ht="49.2" customHeight="1">
      <c r="U101" s="316"/>
    </row>
    <row r="102" spans="21:21" s="95" customFormat="1" ht="49.2" customHeight="1">
      <c r="U102" s="316"/>
    </row>
    <row r="103" spans="21:21" s="95" customFormat="1" ht="49.2" customHeight="1">
      <c r="U103" s="316"/>
    </row>
    <row r="104" spans="21:21" s="95" customFormat="1" ht="49.2" customHeight="1">
      <c r="U104" s="316"/>
    </row>
    <row r="105" spans="21:21" s="95" customFormat="1" ht="49.2" customHeight="1">
      <c r="U105" s="316"/>
    </row>
    <row r="106" spans="21:21" s="95" customFormat="1" ht="49.2" customHeight="1">
      <c r="U106" s="316"/>
    </row>
    <row r="107" spans="21:21" s="95" customFormat="1" ht="49.2" customHeight="1">
      <c r="U107" s="316"/>
    </row>
    <row r="108" spans="21:21" s="95" customFormat="1" ht="49.2" customHeight="1">
      <c r="U108" s="316"/>
    </row>
    <row r="109" spans="21:21" s="95" customFormat="1" ht="49.2" customHeight="1">
      <c r="U109" s="316"/>
    </row>
    <row r="110" spans="21:21" s="95" customFormat="1" ht="49.2" customHeight="1">
      <c r="U110" s="316"/>
    </row>
    <row r="111" spans="21:21" s="95" customFormat="1" ht="49.2" customHeight="1">
      <c r="U111" s="316"/>
    </row>
    <row r="112" spans="21:21" s="95" customFormat="1" ht="49.2" customHeight="1">
      <c r="U112" s="316"/>
    </row>
    <row r="113" spans="13:13" ht="49.2" customHeight="1">
      <c r="M113" s="85"/>
    </row>
    <row r="114" spans="13:13" ht="49.2" customHeight="1">
      <c r="M114" s="85"/>
    </row>
    <row r="115" spans="13:13" ht="49.2" customHeight="1">
      <c r="M115" s="85"/>
    </row>
    <row r="116" spans="13:13" ht="49.2" customHeight="1">
      <c r="M116" s="85"/>
    </row>
    <row r="117" spans="13:13" ht="49.2" customHeight="1">
      <c r="M117" s="85"/>
    </row>
    <row r="118" spans="13:13" ht="49.2" customHeight="1">
      <c r="M118" s="85"/>
    </row>
    <row r="119" spans="13:13" ht="49.2" customHeight="1">
      <c r="M119" s="85"/>
    </row>
    <row r="120" spans="13:13" ht="49.2" customHeight="1">
      <c r="M120" s="85"/>
    </row>
    <row r="121" spans="13:13" ht="49.2" customHeight="1">
      <c r="M121" s="85"/>
    </row>
    <row r="122" spans="13:13" ht="49.2" customHeight="1">
      <c r="M122" s="85"/>
    </row>
    <row r="123" spans="13:13" ht="49.2" customHeight="1">
      <c r="M123" s="85"/>
    </row>
    <row r="124" spans="13:13" ht="49.2" customHeight="1">
      <c r="M124" s="85"/>
    </row>
    <row r="125" spans="13:13" ht="49.2" customHeight="1">
      <c r="M125" s="85"/>
    </row>
    <row r="126" spans="13:13" ht="49.2" customHeight="1">
      <c r="M126" s="85"/>
    </row>
    <row r="127" spans="13:13" ht="49.2" customHeight="1">
      <c r="M127" s="85"/>
    </row>
    <row r="128" spans="13:13" ht="49.2" customHeight="1">
      <c r="M128" s="85"/>
    </row>
    <row r="129" spans="13:13" ht="49.2" customHeight="1">
      <c r="M129" s="85"/>
    </row>
    <row r="130" spans="13:13" ht="49.2" customHeight="1">
      <c r="M130" s="85"/>
    </row>
    <row r="131" spans="13:13" ht="49.2" customHeight="1">
      <c r="M131" s="85"/>
    </row>
    <row r="132" spans="13:13" ht="49.2" customHeight="1">
      <c r="M132" s="85"/>
    </row>
    <row r="133" spans="13:13" ht="49.2" customHeight="1">
      <c r="M133" s="85"/>
    </row>
    <row r="134" spans="13:13" ht="49.2" customHeight="1">
      <c r="M134" s="85"/>
    </row>
    <row r="135" spans="13:13" ht="49.2" customHeight="1">
      <c r="M135" s="85"/>
    </row>
    <row r="136" spans="13:13" ht="49.2" customHeight="1">
      <c r="M136" s="85"/>
    </row>
    <row r="137" spans="13:13" ht="49.2" customHeight="1">
      <c r="M137" s="85"/>
    </row>
    <row r="138" spans="13:13" ht="49.2" customHeight="1">
      <c r="M138" s="85"/>
    </row>
    <row r="139" spans="13:13" ht="49.2" customHeight="1">
      <c r="M139" s="85"/>
    </row>
    <row r="140" spans="13:13" ht="49.2" customHeight="1">
      <c r="M140" s="85"/>
    </row>
    <row r="141" spans="13:13" ht="49.2" customHeight="1">
      <c r="M141" s="85"/>
    </row>
    <row r="142" spans="13:13" ht="49.2" customHeight="1">
      <c r="M142" s="85"/>
    </row>
    <row r="143" spans="13:13" ht="49.2" customHeight="1">
      <c r="M143" s="85"/>
    </row>
    <row r="144" spans="13:13" ht="49.2" customHeight="1">
      <c r="M144" s="85"/>
    </row>
    <row r="145" spans="13:13" ht="49.2" customHeight="1">
      <c r="M145" s="85"/>
    </row>
    <row r="146" spans="13:13" ht="49.2" customHeight="1">
      <c r="M146" s="85"/>
    </row>
    <row r="147" spans="13:13" ht="49.2" customHeight="1">
      <c r="M147" s="85"/>
    </row>
    <row r="148" spans="13:13" ht="49.2" customHeight="1">
      <c r="M148" s="85"/>
    </row>
    <row r="149" spans="13:13" ht="49.2" customHeight="1">
      <c r="M149" s="85"/>
    </row>
    <row r="150" spans="13:13" ht="49.2" customHeight="1">
      <c r="M150" s="85"/>
    </row>
    <row r="151" spans="13:13" ht="49.2" customHeight="1">
      <c r="M151" s="85"/>
    </row>
    <row r="152" spans="13:13" ht="49.2" customHeight="1">
      <c r="M152" s="85"/>
    </row>
    <row r="153" spans="13:13" ht="49.2" customHeight="1">
      <c r="M153" s="85"/>
    </row>
    <row r="154" spans="13:13" ht="49.2" customHeight="1">
      <c r="M154" s="85"/>
    </row>
    <row r="155" spans="13:13" ht="49.2" customHeight="1">
      <c r="M155" s="85"/>
    </row>
    <row r="156" spans="13:13" ht="49.2" customHeight="1">
      <c r="M156" s="85"/>
    </row>
    <row r="157" spans="13:13" ht="49.2" customHeight="1">
      <c r="M157" s="85"/>
    </row>
    <row r="158" spans="13:13" ht="49.2" customHeight="1">
      <c r="M158" s="85"/>
    </row>
    <row r="159" spans="13:13" ht="49.2" customHeight="1">
      <c r="M159" s="85"/>
    </row>
    <row r="160" spans="13:13" ht="49.2" customHeight="1">
      <c r="M160" s="85"/>
    </row>
    <row r="161" spans="13:13" ht="49.2" customHeight="1">
      <c r="M161" s="85"/>
    </row>
    <row r="162" spans="13:13" ht="49.2" customHeight="1">
      <c r="M162" s="85"/>
    </row>
    <row r="163" spans="13:13" ht="49.2" customHeight="1">
      <c r="M163" s="85"/>
    </row>
    <row r="164" spans="13:13" ht="49.2" customHeight="1">
      <c r="M164" s="85"/>
    </row>
    <row r="165" spans="13:13" ht="49.2" customHeight="1">
      <c r="M165" s="85"/>
    </row>
    <row r="166" spans="13:13" ht="49.2" customHeight="1">
      <c r="M166" s="85"/>
    </row>
    <row r="167" spans="13:13" ht="49.2" customHeight="1">
      <c r="M167" s="85"/>
    </row>
    <row r="168" spans="13:13" ht="49.2" customHeight="1">
      <c r="M168" s="85"/>
    </row>
    <row r="169" spans="13:13" ht="49.2" customHeight="1">
      <c r="M169" s="85"/>
    </row>
    <row r="170" spans="13:13" ht="49.2" customHeight="1">
      <c r="M170" s="85"/>
    </row>
    <row r="171" spans="13:13" ht="49.2" customHeight="1">
      <c r="M171" s="85"/>
    </row>
    <row r="172" spans="13:13" ht="49.2" customHeight="1">
      <c r="M172" s="85"/>
    </row>
    <row r="173" spans="13:13" ht="49.2" customHeight="1">
      <c r="M173" s="85"/>
    </row>
    <row r="174" spans="13:13" ht="49.2" customHeight="1">
      <c r="M174" s="85"/>
    </row>
    <row r="175" spans="13:13" ht="49.2" customHeight="1">
      <c r="M175" s="85"/>
    </row>
    <row r="176" spans="13:13" ht="49.2" customHeight="1">
      <c r="M176" s="85"/>
    </row>
    <row r="177" spans="13:13" ht="49.2" customHeight="1">
      <c r="M177" s="85"/>
    </row>
    <row r="178" spans="13:13" ht="49.2" customHeight="1">
      <c r="M178" s="85"/>
    </row>
    <row r="179" spans="13:13" ht="49.2" customHeight="1">
      <c r="M179" s="85"/>
    </row>
    <row r="180" spans="13:13" ht="49.2" customHeight="1">
      <c r="M180" s="85"/>
    </row>
    <row r="181" spans="13:13" ht="49.2" customHeight="1">
      <c r="M181" s="85"/>
    </row>
    <row r="182" spans="13:13" ht="49.2" customHeight="1">
      <c r="M182" s="85"/>
    </row>
    <row r="183" spans="13:13" ht="49.2" customHeight="1">
      <c r="M183" s="85"/>
    </row>
    <row r="184" spans="13:13" ht="49.2" customHeight="1">
      <c r="M184" s="85"/>
    </row>
    <row r="185" spans="13:13" ht="49.2" customHeight="1">
      <c r="M185" s="85"/>
    </row>
    <row r="186" spans="13:13" ht="49.2" customHeight="1">
      <c r="M186" s="85"/>
    </row>
    <row r="187" spans="13:13" ht="49.2" customHeight="1">
      <c r="M187" s="85"/>
    </row>
    <row r="188" spans="13:13" ht="49.2" customHeight="1">
      <c r="M188" s="85"/>
    </row>
    <row r="189" spans="13:13" ht="49.2" customHeight="1">
      <c r="M189" s="85"/>
    </row>
    <row r="190" spans="13:13" ht="49.2" customHeight="1">
      <c r="M190" s="85"/>
    </row>
    <row r="191" spans="13:13" ht="49.2" customHeight="1">
      <c r="M191" s="85"/>
    </row>
    <row r="192" spans="13:13" ht="49.2" customHeight="1">
      <c r="M192" s="85"/>
    </row>
    <row r="193" spans="13:13" ht="49.2" customHeight="1">
      <c r="M193" s="85"/>
    </row>
    <row r="194" spans="13:13" ht="49.2" customHeight="1">
      <c r="M194" s="85"/>
    </row>
    <row r="195" spans="13:13" ht="49.2" customHeight="1">
      <c r="M195" s="85"/>
    </row>
    <row r="196" spans="13:13" ht="49.2" customHeight="1">
      <c r="M196" s="85"/>
    </row>
    <row r="197" spans="13:13" ht="49.2" customHeight="1">
      <c r="M197" s="85"/>
    </row>
    <row r="198" spans="13:13" ht="49.2" customHeight="1">
      <c r="M198" s="85"/>
    </row>
    <row r="199" spans="13:13" ht="49.2" customHeight="1">
      <c r="M199" s="85"/>
    </row>
    <row r="200" spans="13:13" ht="49.2" customHeight="1">
      <c r="M200" s="85"/>
    </row>
    <row r="201" spans="13:13" ht="49.2" customHeight="1">
      <c r="M201" s="85"/>
    </row>
    <row r="202" spans="13:13" ht="49.2" customHeight="1">
      <c r="M202" s="85"/>
    </row>
    <row r="203" spans="13:13" ht="49.2" customHeight="1">
      <c r="M203" s="85"/>
    </row>
    <row r="204" spans="13:13" ht="49.2" customHeight="1">
      <c r="M204" s="85"/>
    </row>
    <row r="205" spans="13:13" ht="49.2" customHeight="1">
      <c r="M205" s="85"/>
    </row>
    <row r="206" spans="13:13" ht="49.2" customHeight="1">
      <c r="M206" s="85"/>
    </row>
    <row r="207" spans="13:13" ht="49.2" customHeight="1">
      <c r="M207" s="85"/>
    </row>
    <row r="208" spans="13:13" ht="49.2" customHeight="1">
      <c r="M208" s="85"/>
    </row>
    <row r="209" spans="13:13" ht="49.2" customHeight="1">
      <c r="M209" s="85"/>
    </row>
    <row r="210" spans="13:13" ht="49.2" customHeight="1">
      <c r="M210" s="85"/>
    </row>
    <row r="211" spans="13:13" ht="49.2" customHeight="1">
      <c r="M211" s="85"/>
    </row>
    <row r="212" spans="13:13" ht="49.2" customHeight="1">
      <c r="M212" s="85"/>
    </row>
    <row r="213" spans="13:13" ht="49.2" customHeight="1">
      <c r="M213" s="85"/>
    </row>
    <row r="214" spans="13:13" ht="49.2" customHeight="1">
      <c r="M214" s="85"/>
    </row>
    <row r="215" spans="13:13" ht="49.2" customHeight="1">
      <c r="M215" s="85"/>
    </row>
    <row r="216" spans="13:13" ht="49.2" customHeight="1">
      <c r="M216" s="85"/>
    </row>
    <row r="217" spans="13:13" ht="49.2" customHeight="1">
      <c r="M217" s="85"/>
    </row>
    <row r="218" spans="13:13" ht="49.2" customHeight="1">
      <c r="M218" s="85"/>
    </row>
    <row r="219" spans="13:13" ht="49.2" customHeight="1">
      <c r="M219" s="85"/>
    </row>
    <row r="220" spans="13:13" ht="49.2" customHeight="1">
      <c r="M220" s="85"/>
    </row>
    <row r="221" spans="13:13" ht="49.2" customHeight="1">
      <c r="M221" s="85"/>
    </row>
    <row r="222" spans="13:13" ht="49.2" customHeight="1">
      <c r="M222" s="85"/>
    </row>
    <row r="223" spans="13:13" ht="49.2" customHeight="1">
      <c r="M223" s="85"/>
    </row>
    <row r="224" spans="13:13" ht="49.2" customHeight="1">
      <c r="M224" s="85"/>
    </row>
    <row r="225" spans="13:13" ht="49.2" customHeight="1">
      <c r="M225" s="85"/>
    </row>
    <row r="226" spans="13:13" ht="49.2" customHeight="1">
      <c r="M226" s="85"/>
    </row>
    <row r="227" spans="13:13" ht="49.2" customHeight="1">
      <c r="M227" s="85"/>
    </row>
    <row r="228" spans="13:13" ht="49.2" customHeight="1">
      <c r="M228" s="85"/>
    </row>
    <row r="229" spans="13:13" ht="49.2" customHeight="1">
      <c r="M229" s="85"/>
    </row>
    <row r="230" spans="13:13" ht="49.2" customHeight="1">
      <c r="M230" s="85"/>
    </row>
    <row r="231" spans="13:13" ht="49.2" customHeight="1">
      <c r="M231" s="85"/>
    </row>
    <row r="232" spans="13:13" ht="49.2" customHeight="1">
      <c r="M232" s="85"/>
    </row>
    <row r="233" spans="13:13" ht="49.2" customHeight="1">
      <c r="M233" s="85"/>
    </row>
    <row r="234" spans="13:13" ht="49.2" customHeight="1">
      <c r="M234" s="85"/>
    </row>
    <row r="235" spans="13:13" ht="49.2" customHeight="1">
      <c r="M235" s="85"/>
    </row>
    <row r="236" spans="13:13" ht="49.2" customHeight="1">
      <c r="M236" s="85"/>
    </row>
    <row r="237" spans="13:13" ht="49.2" customHeight="1">
      <c r="M237" s="85"/>
    </row>
    <row r="238" spans="13:13" ht="49.2" customHeight="1">
      <c r="M238" s="85"/>
    </row>
    <row r="239" spans="13:13" ht="49.2" customHeight="1">
      <c r="M239" s="85"/>
    </row>
    <row r="240" spans="13:13" ht="49.2" customHeight="1">
      <c r="M240" s="85"/>
    </row>
    <row r="241" spans="13:13" ht="49.2" customHeight="1">
      <c r="M241" s="85"/>
    </row>
    <row r="242" spans="13:13" ht="49.2" customHeight="1">
      <c r="M242" s="85"/>
    </row>
    <row r="243" spans="13:13" ht="49.2" customHeight="1">
      <c r="M243" s="85"/>
    </row>
    <row r="244" spans="13:13" ht="49.2" customHeight="1">
      <c r="M244" s="85"/>
    </row>
    <row r="245" spans="13:13" ht="49.2" customHeight="1">
      <c r="M245" s="85"/>
    </row>
    <row r="246" spans="13:13" ht="49.2" customHeight="1">
      <c r="M246" s="85"/>
    </row>
    <row r="247" spans="13:13" ht="49.2" customHeight="1">
      <c r="M247" s="85"/>
    </row>
    <row r="248" spans="13:13" ht="49.2" customHeight="1">
      <c r="M248" s="85"/>
    </row>
    <row r="249" spans="13:13" ht="49.2" customHeight="1">
      <c r="M249" s="85"/>
    </row>
    <row r="250" spans="13:13" ht="49.2" customHeight="1">
      <c r="M250" s="85"/>
    </row>
    <row r="251" spans="13:13" ht="49.2" customHeight="1">
      <c r="M251" s="85"/>
    </row>
    <row r="252" spans="13:13" ht="49.2" customHeight="1">
      <c r="M252" s="85"/>
    </row>
    <row r="253" spans="13:13" ht="49.2" customHeight="1">
      <c r="M253" s="85"/>
    </row>
    <row r="254" spans="13:13" ht="49.2" customHeight="1">
      <c r="M254" s="85"/>
    </row>
    <row r="255" spans="13:13" ht="49.2" customHeight="1">
      <c r="M255" s="85"/>
    </row>
    <row r="256" spans="13:13" ht="49.2" customHeight="1">
      <c r="M256" s="85"/>
    </row>
    <row r="257" spans="13:13" ht="49.2" customHeight="1">
      <c r="M257" s="85"/>
    </row>
    <row r="258" spans="13:13" ht="49.2" customHeight="1">
      <c r="M258" s="85"/>
    </row>
    <row r="259" spans="13:13" ht="49.2" customHeight="1">
      <c r="M259" s="85"/>
    </row>
    <row r="260" spans="13:13" ht="49.2" customHeight="1">
      <c r="M260" s="85"/>
    </row>
    <row r="261" spans="13:13" ht="49.2" customHeight="1">
      <c r="M261" s="85"/>
    </row>
    <row r="262" spans="13:13" ht="49.2" customHeight="1">
      <c r="M262" s="85"/>
    </row>
    <row r="263" spans="13:13" ht="49.2" customHeight="1">
      <c r="M263" s="85"/>
    </row>
    <row r="264" spans="13:13" ht="49.2" customHeight="1">
      <c r="M264" s="85"/>
    </row>
    <row r="265" spans="13:13" ht="49.2" customHeight="1">
      <c r="M265" s="85"/>
    </row>
    <row r="266" spans="13:13" ht="49.2" customHeight="1">
      <c r="M266" s="85"/>
    </row>
    <row r="267" spans="13:13" ht="49.2" customHeight="1">
      <c r="M267" s="85"/>
    </row>
    <row r="268" spans="13:13" ht="49.2" customHeight="1">
      <c r="M268" s="85"/>
    </row>
    <row r="269" spans="13:13" ht="49.2" customHeight="1">
      <c r="M269" s="85"/>
    </row>
    <row r="270" spans="13:13" ht="49.2" customHeight="1">
      <c r="M270" s="85"/>
    </row>
    <row r="271" spans="13:13" ht="49.2" customHeight="1">
      <c r="M271" s="85"/>
    </row>
    <row r="272" spans="13:13" ht="49.2" customHeight="1">
      <c r="M272" s="85"/>
    </row>
    <row r="273" spans="13:13" ht="49.2" customHeight="1">
      <c r="M273" s="85"/>
    </row>
    <row r="274" spans="13:13" ht="49.2" customHeight="1">
      <c r="M274" s="85"/>
    </row>
    <row r="275" spans="13:13" ht="49.2" customHeight="1">
      <c r="M275" s="85"/>
    </row>
    <row r="276" spans="13:13" ht="49.2" customHeight="1">
      <c r="M276" s="85"/>
    </row>
    <row r="277" spans="13:13" ht="49.2" customHeight="1">
      <c r="M277" s="85"/>
    </row>
    <row r="278" spans="13:13" ht="49.2" customHeight="1">
      <c r="M278" s="85"/>
    </row>
    <row r="279" spans="13:13" ht="49.2" customHeight="1">
      <c r="M279" s="85"/>
    </row>
    <row r="280" spans="13:13" ht="49.2" customHeight="1">
      <c r="M280" s="85"/>
    </row>
    <row r="281" spans="13:13" ht="49.2" customHeight="1">
      <c r="M281" s="85"/>
    </row>
    <row r="282" spans="13:13" ht="49.2" customHeight="1">
      <c r="M282" s="85"/>
    </row>
    <row r="283" spans="13:13" ht="49.2" customHeight="1">
      <c r="M283" s="85"/>
    </row>
    <row r="284" spans="13:13" ht="49.2" customHeight="1">
      <c r="M284" s="85"/>
    </row>
    <row r="285" spans="13:13" ht="49.2" customHeight="1">
      <c r="M285" s="85"/>
    </row>
    <row r="286" spans="13:13" ht="49.2" customHeight="1">
      <c r="M286" s="85"/>
    </row>
    <row r="287" spans="13:13" ht="49.2" customHeight="1">
      <c r="M287" s="85"/>
    </row>
    <row r="288" spans="13:13" ht="49.2" customHeight="1">
      <c r="M288" s="85"/>
    </row>
    <row r="289" spans="13:13" ht="49.2" customHeight="1">
      <c r="M289" s="85"/>
    </row>
    <row r="290" spans="13:13" ht="49.2" customHeight="1">
      <c r="M290" s="85"/>
    </row>
    <row r="291" spans="13:13" ht="49.2" customHeight="1">
      <c r="M291" s="85"/>
    </row>
    <row r="292" spans="13:13" ht="49.2" customHeight="1">
      <c r="M292" s="85"/>
    </row>
    <row r="293" spans="13:13" ht="49.2" customHeight="1">
      <c r="M293" s="85"/>
    </row>
    <row r="294" spans="13:13" ht="49.2" customHeight="1">
      <c r="M294" s="85"/>
    </row>
    <row r="295" spans="13:13" ht="49.2" customHeight="1">
      <c r="M295" s="85"/>
    </row>
    <row r="296" spans="13:13" ht="49.2" customHeight="1">
      <c r="M296" s="85"/>
    </row>
    <row r="297" spans="13:13" ht="49.2" customHeight="1">
      <c r="M297" s="85"/>
    </row>
    <row r="298" spans="13:13" ht="49.2" customHeight="1">
      <c r="M298" s="85"/>
    </row>
    <row r="299" spans="13:13" ht="49.2" customHeight="1">
      <c r="M299" s="85"/>
    </row>
    <row r="300" spans="13:13" ht="49.2" customHeight="1">
      <c r="M300" s="85"/>
    </row>
    <row r="301" spans="13:13" ht="49.2" customHeight="1">
      <c r="M301" s="85"/>
    </row>
    <row r="302" spans="13:13" ht="49.2" customHeight="1">
      <c r="M302" s="85"/>
    </row>
    <row r="303" spans="13:13" ht="49.2" customHeight="1">
      <c r="M303" s="85"/>
    </row>
    <row r="304" spans="13:13" ht="49.2" customHeight="1">
      <c r="M304" s="85"/>
    </row>
    <row r="305" spans="13:13" ht="49.2" customHeight="1">
      <c r="M305" s="85"/>
    </row>
    <row r="306" spans="13:13" ht="49.2" customHeight="1">
      <c r="M306" s="85"/>
    </row>
    <row r="307" spans="13:13" ht="49.2" customHeight="1">
      <c r="M307" s="85"/>
    </row>
    <row r="308" spans="13:13" ht="49.2" customHeight="1">
      <c r="M308" s="85"/>
    </row>
    <row r="309" spans="13:13" ht="49.2" customHeight="1">
      <c r="M309" s="85"/>
    </row>
    <row r="310" spans="13:13" ht="49.2" customHeight="1">
      <c r="M310" s="85"/>
    </row>
    <row r="311" spans="13:13" ht="49.2" customHeight="1">
      <c r="M311" s="85"/>
    </row>
    <row r="312" spans="13:13" ht="49.2" customHeight="1">
      <c r="M312" s="85"/>
    </row>
    <row r="313" spans="13:13" ht="49.2" customHeight="1">
      <c r="M313" s="85"/>
    </row>
    <row r="314" spans="13:13" ht="49.2" customHeight="1">
      <c r="M314" s="85"/>
    </row>
    <row r="315" spans="13:13" ht="49.2" customHeight="1">
      <c r="M315" s="85"/>
    </row>
    <row r="316" spans="13:13" ht="49.2" customHeight="1">
      <c r="M316" s="85"/>
    </row>
    <row r="317" spans="13:13" ht="49.2" customHeight="1">
      <c r="M317" s="85"/>
    </row>
    <row r="318" spans="13:13" ht="49.2" customHeight="1">
      <c r="M318" s="85"/>
    </row>
    <row r="319" spans="13:13" ht="49.2" customHeight="1">
      <c r="M319" s="85"/>
    </row>
    <row r="320" spans="13:13" ht="49.2" customHeight="1">
      <c r="M320" s="85"/>
    </row>
    <row r="321" spans="13:13" ht="49.2" customHeight="1">
      <c r="M321" s="85"/>
    </row>
    <row r="322" spans="13:13" ht="49.2" customHeight="1">
      <c r="M322" s="85"/>
    </row>
    <row r="323" spans="13:13" ht="49.2" customHeight="1">
      <c r="M323" s="85"/>
    </row>
    <row r="324" spans="13:13" ht="49.2" customHeight="1">
      <c r="M324" s="85"/>
    </row>
    <row r="325" spans="13:13" ht="49.2" customHeight="1">
      <c r="M325" s="85"/>
    </row>
    <row r="326" spans="13:13" ht="49.2" customHeight="1">
      <c r="M326" s="85"/>
    </row>
    <row r="327" spans="13:13" ht="49.2" customHeight="1">
      <c r="M327" s="85"/>
    </row>
    <row r="328" spans="13:13" ht="49.2" customHeight="1">
      <c r="M328" s="85"/>
    </row>
    <row r="329" spans="13:13" ht="49.2" customHeight="1">
      <c r="M329" s="85"/>
    </row>
    <row r="330" spans="13:13" ht="49.2" customHeight="1">
      <c r="M330" s="85"/>
    </row>
    <row r="331" spans="13:13" ht="49.2" customHeight="1">
      <c r="M331" s="85"/>
    </row>
    <row r="332" spans="13:13" ht="49.2" customHeight="1">
      <c r="M332" s="85"/>
    </row>
    <row r="333" spans="13:13" ht="49.2" customHeight="1">
      <c r="M333" s="85"/>
    </row>
    <row r="334" spans="13:13" ht="49.2" customHeight="1">
      <c r="M334" s="85"/>
    </row>
    <row r="335" spans="13:13" ht="49.2" customHeight="1">
      <c r="M335" s="85"/>
    </row>
    <row r="336" spans="13:13" ht="49.2" customHeight="1">
      <c r="M336" s="85"/>
    </row>
    <row r="337" spans="13:13" ht="49.2" customHeight="1">
      <c r="M337" s="85"/>
    </row>
    <row r="338" spans="13:13" ht="49.2" customHeight="1">
      <c r="M338" s="85"/>
    </row>
    <row r="339" spans="13:13" ht="49.2" customHeight="1">
      <c r="M339" s="85"/>
    </row>
    <row r="340" spans="13:13" ht="49.2" customHeight="1">
      <c r="M340" s="85"/>
    </row>
    <row r="341" spans="13:13" ht="49.2" customHeight="1">
      <c r="M341" s="85"/>
    </row>
    <row r="342" spans="13:13" ht="49.2" customHeight="1">
      <c r="M342" s="85"/>
    </row>
    <row r="343" spans="13:13" ht="49.2" customHeight="1">
      <c r="M343" s="85"/>
    </row>
    <row r="344" spans="13:13" ht="49.2" customHeight="1">
      <c r="M344" s="85"/>
    </row>
    <row r="345" spans="13:13" ht="49.2" customHeight="1">
      <c r="M345" s="85"/>
    </row>
    <row r="346" spans="13:13" ht="49.2" customHeight="1">
      <c r="M346" s="85"/>
    </row>
    <row r="347" spans="13:13" ht="49.2" customHeight="1">
      <c r="M347" s="85"/>
    </row>
    <row r="348" spans="13:13" ht="49.2" customHeight="1">
      <c r="M348" s="85"/>
    </row>
    <row r="349" spans="13:13" ht="49.2" customHeight="1">
      <c r="M349" s="85"/>
    </row>
    <row r="350" spans="13:13" ht="49.2" customHeight="1">
      <c r="M350" s="85"/>
    </row>
    <row r="351" spans="13:13" ht="49.2" customHeight="1">
      <c r="M351" s="85"/>
    </row>
    <row r="352" spans="13:13" ht="49.2" customHeight="1">
      <c r="M352" s="85"/>
    </row>
    <row r="353" spans="13:13" ht="49.2" customHeight="1">
      <c r="M353" s="85"/>
    </row>
    <row r="354" spans="13:13" ht="49.2" customHeight="1">
      <c r="M354" s="85"/>
    </row>
    <row r="355" spans="13:13" ht="49.2" customHeight="1">
      <c r="M355" s="85"/>
    </row>
    <row r="356" spans="13:13" ht="49.2" customHeight="1">
      <c r="M356" s="85"/>
    </row>
    <row r="357" spans="13:13" ht="49.2" customHeight="1">
      <c r="M357" s="85"/>
    </row>
    <row r="358" spans="13:13" ht="49.2" customHeight="1">
      <c r="M358" s="85"/>
    </row>
    <row r="359" spans="13:13" ht="49.2" customHeight="1">
      <c r="M359" s="85"/>
    </row>
    <row r="360" spans="13:13" ht="49.2" customHeight="1">
      <c r="M360" s="85"/>
    </row>
    <row r="361" spans="13:13" ht="49.2" customHeight="1">
      <c r="M361" s="85"/>
    </row>
    <row r="362" spans="13:13" ht="49.2" customHeight="1">
      <c r="M362" s="85"/>
    </row>
    <row r="363" spans="13:13" ht="49.2" customHeight="1">
      <c r="M363" s="85"/>
    </row>
    <row r="364" spans="13:13" ht="49.2" customHeight="1">
      <c r="M364" s="85"/>
    </row>
    <row r="365" spans="13:13" ht="49.2" customHeight="1">
      <c r="M365" s="85"/>
    </row>
    <row r="366" spans="13:13" ht="49.2" customHeight="1">
      <c r="M366" s="85"/>
    </row>
    <row r="367" spans="13:13" ht="49.2" customHeight="1">
      <c r="M367" s="85"/>
    </row>
    <row r="368" spans="13:13" ht="49.2" customHeight="1">
      <c r="M368" s="85"/>
    </row>
    <row r="369" spans="13:13" ht="49.2" customHeight="1">
      <c r="M369" s="85"/>
    </row>
    <row r="370" spans="13:13" ht="49.2" customHeight="1">
      <c r="M370" s="85"/>
    </row>
    <row r="371" spans="13:13" ht="49.2" customHeight="1">
      <c r="M371" s="85"/>
    </row>
    <row r="372" spans="13:13" ht="49.2" customHeight="1">
      <c r="M372" s="85"/>
    </row>
    <row r="373" spans="13:13" ht="49.2" customHeight="1">
      <c r="M373" s="85"/>
    </row>
    <row r="374" spans="13:13" ht="49.2" customHeight="1">
      <c r="M374" s="85"/>
    </row>
    <row r="375" spans="13:13" ht="49.2" customHeight="1">
      <c r="M375" s="85"/>
    </row>
    <row r="376" spans="13:13" ht="49.2" customHeight="1">
      <c r="M376" s="85"/>
    </row>
    <row r="377" spans="13:13" ht="49.2" customHeight="1">
      <c r="M377" s="85"/>
    </row>
    <row r="378" spans="13:13" ht="49.2" customHeight="1">
      <c r="M378" s="85"/>
    </row>
    <row r="379" spans="13:13" ht="49.2" customHeight="1">
      <c r="M379" s="85"/>
    </row>
    <row r="380" spans="13:13" ht="49.2" customHeight="1">
      <c r="M380" s="85"/>
    </row>
    <row r="381" spans="13:13" ht="49.2" customHeight="1">
      <c r="M381" s="85"/>
    </row>
    <row r="382" spans="13:13" ht="49.2" customHeight="1">
      <c r="M382" s="85"/>
    </row>
    <row r="383" spans="13:13" ht="49.2" customHeight="1">
      <c r="M383" s="85"/>
    </row>
    <row r="384" spans="13:13" ht="49.2" customHeight="1">
      <c r="M384" s="85"/>
    </row>
    <row r="385" spans="13:13" ht="49.2" customHeight="1">
      <c r="M385" s="85"/>
    </row>
    <row r="386" spans="13:13" ht="49.2" customHeight="1">
      <c r="M386" s="85"/>
    </row>
    <row r="387" spans="13:13" ht="49.2" customHeight="1">
      <c r="M387" s="85"/>
    </row>
    <row r="388" spans="13:13" ht="49.2" customHeight="1">
      <c r="M388" s="85"/>
    </row>
    <row r="389" spans="13:13" ht="49.2" customHeight="1">
      <c r="M389" s="85"/>
    </row>
    <row r="390" spans="13:13" ht="49.2" customHeight="1">
      <c r="M390" s="85"/>
    </row>
    <row r="391" spans="13:13" ht="49.2" customHeight="1">
      <c r="M391" s="85"/>
    </row>
    <row r="392" spans="13:13" ht="49.2" customHeight="1">
      <c r="M392" s="85"/>
    </row>
    <row r="393" spans="13:13" ht="49.2" customHeight="1">
      <c r="M393" s="85"/>
    </row>
    <row r="394" spans="13:13" ht="49.2" customHeight="1">
      <c r="M394" s="85"/>
    </row>
    <row r="395" spans="13:13" ht="49.2" customHeight="1">
      <c r="M395" s="85"/>
    </row>
    <row r="396" spans="13:13" ht="49.2" customHeight="1">
      <c r="M396" s="85"/>
    </row>
    <row r="397" spans="13:13" ht="49.2" customHeight="1">
      <c r="M397" s="85"/>
    </row>
    <row r="398" spans="13:13" ht="49.2" customHeight="1">
      <c r="M398" s="85"/>
    </row>
    <row r="399" spans="13:13" ht="49.2" customHeight="1">
      <c r="M399" s="85"/>
    </row>
    <row r="400" spans="13:13" ht="49.2" customHeight="1">
      <c r="M400" s="85"/>
    </row>
    <row r="401" spans="13:13" ht="49.2" customHeight="1">
      <c r="M401" s="85"/>
    </row>
    <row r="402" spans="13:13" ht="49.2" customHeight="1">
      <c r="M402" s="85"/>
    </row>
    <row r="403" spans="13:13" ht="49.2" customHeight="1">
      <c r="M403" s="85"/>
    </row>
    <row r="404" spans="13:13" ht="49.2" customHeight="1">
      <c r="M404" s="85"/>
    </row>
    <row r="405" spans="13:13" ht="49.2" customHeight="1">
      <c r="M405" s="85"/>
    </row>
    <row r="406" spans="13:13" ht="49.2" customHeight="1">
      <c r="M406" s="85"/>
    </row>
    <row r="407" spans="13:13" ht="49.2" customHeight="1">
      <c r="M407" s="85"/>
    </row>
    <row r="408" spans="13:13" ht="49.2" customHeight="1">
      <c r="M408" s="85"/>
    </row>
    <row r="409" spans="13:13" ht="49.2" customHeight="1">
      <c r="M409" s="85"/>
    </row>
    <row r="410" spans="13:13" ht="49.2" customHeight="1">
      <c r="M410" s="85"/>
    </row>
    <row r="411" spans="13:13" ht="49.2" customHeight="1">
      <c r="M411" s="85"/>
    </row>
    <row r="412" spans="13:13" ht="49.2" customHeight="1">
      <c r="M412" s="85"/>
    </row>
    <row r="413" spans="13:13" ht="49.2" customHeight="1">
      <c r="M413" s="85"/>
    </row>
    <row r="414" spans="13:13" ht="49.2" customHeight="1">
      <c r="M414" s="85"/>
    </row>
    <row r="415" spans="13:13" ht="49.2" customHeight="1">
      <c r="M415" s="85"/>
    </row>
    <row r="416" spans="13:13" ht="49.2" customHeight="1">
      <c r="M416" s="85"/>
    </row>
    <row r="417" spans="13:13" ht="49.2" customHeight="1">
      <c r="M417" s="85"/>
    </row>
    <row r="418" spans="13:13" ht="49.2" customHeight="1">
      <c r="M418" s="85"/>
    </row>
    <row r="419" spans="13:13" ht="49.2" customHeight="1">
      <c r="M419" s="85"/>
    </row>
    <row r="420" spans="13:13" ht="49.2" customHeight="1">
      <c r="M420" s="85"/>
    </row>
    <row r="421" spans="13:13" ht="49.2" customHeight="1">
      <c r="M421" s="85"/>
    </row>
    <row r="422" spans="13:13" ht="49.2" customHeight="1">
      <c r="M422" s="85"/>
    </row>
    <row r="423" spans="13:13" ht="49.2" customHeight="1">
      <c r="M423" s="85"/>
    </row>
    <row r="424" spans="13:13" ht="49.2" customHeight="1">
      <c r="M424" s="85"/>
    </row>
    <row r="425" spans="13:13" ht="49.2" customHeight="1">
      <c r="M425" s="85"/>
    </row>
    <row r="426" spans="13:13" ht="49.2" customHeight="1">
      <c r="M426" s="85"/>
    </row>
    <row r="427" spans="13:13" ht="49.2" customHeight="1">
      <c r="M427" s="85"/>
    </row>
    <row r="428" spans="13:13" ht="49.2" customHeight="1">
      <c r="M428" s="85"/>
    </row>
    <row r="429" spans="13:13" ht="49.2" customHeight="1">
      <c r="M429" s="85"/>
    </row>
    <row r="430" spans="13:13" ht="49.2" customHeight="1">
      <c r="M430" s="85"/>
    </row>
    <row r="431" spans="13:13" ht="49.2" customHeight="1">
      <c r="M431" s="85"/>
    </row>
    <row r="432" spans="13:13" ht="49.2" customHeight="1">
      <c r="M432" s="85"/>
    </row>
    <row r="433" spans="13:13" ht="49.2" customHeight="1">
      <c r="M433" s="85"/>
    </row>
    <row r="434" spans="13:13" ht="49.2" customHeight="1">
      <c r="M434" s="85"/>
    </row>
    <row r="435" spans="13:13" ht="49.2" customHeight="1">
      <c r="M435" s="85"/>
    </row>
    <row r="436" spans="13:13" ht="49.2" customHeight="1">
      <c r="M436" s="85"/>
    </row>
    <row r="437" spans="13:13" ht="49.2" customHeight="1">
      <c r="M437" s="85"/>
    </row>
    <row r="438" spans="13:13" ht="49.2" customHeight="1">
      <c r="M438" s="85"/>
    </row>
    <row r="439" spans="13:13" ht="49.2" customHeight="1">
      <c r="M439" s="85"/>
    </row>
    <row r="440" spans="13:13" ht="49.2" customHeight="1">
      <c r="M440" s="85"/>
    </row>
    <row r="441" spans="13:13" ht="49.2" customHeight="1">
      <c r="M441" s="85"/>
    </row>
    <row r="442" spans="13:13" ht="49.2" customHeight="1">
      <c r="M442" s="85"/>
    </row>
    <row r="443" spans="13:13" ht="49.2" customHeight="1">
      <c r="M443" s="85"/>
    </row>
    <row r="444" spans="13:13" ht="49.2" customHeight="1">
      <c r="M444" s="85"/>
    </row>
    <row r="445" spans="13:13" ht="49.2" customHeight="1">
      <c r="M445" s="85"/>
    </row>
    <row r="446" spans="13:13" ht="49.2" customHeight="1">
      <c r="M446" s="85"/>
    </row>
    <row r="447" spans="13:13" ht="49.2" customHeight="1">
      <c r="M447" s="85"/>
    </row>
    <row r="448" spans="13:13" ht="49.2" customHeight="1">
      <c r="M448" s="85"/>
    </row>
    <row r="449" spans="13:13" ht="49.2" customHeight="1">
      <c r="M449" s="85"/>
    </row>
    <row r="450" spans="13:13" ht="49.2" customHeight="1">
      <c r="M450" s="85"/>
    </row>
    <row r="451" spans="13:13" ht="49.2" customHeight="1">
      <c r="M451" s="85"/>
    </row>
    <row r="452" spans="13:13" ht="49.2" customHeight="1">
      <c r="M452" s="85"/>
    </row>
    <row r="453" spans="13:13" ht="49.2" customHeight="1">
      <c r="M453" s="85"/>
    </row>
    <row r="454" spans="13:13" ht="49.2" customHeight="1">
      <c r="M454" s="85"/>
    </row>
    <row r="455" spans="13:13" ht="49.2" customHeight="1">
      <c r="M455" s="85"/>
    </row>
    <row r="456" spans="13:13" ht="49.2" customHeight="1">
      <c r="M456" s="85"/>
    </row>
    <row r="457" spans="13:13" ht="49.2" customHeight="1">
      <c r="M457" s="85"/>
    </row>
    <row r="458" spans="13:13" ht="49.2" customHeight="1">
      <c r="M458" s="85"/>
    </row>
    <row r="459" spans="13:13" ht="49.2" customHeight="1">
      <c r="M459" s="85"/>
    </row>
    <row r="460" spans="13:13" ht="49.2" customHeight="1">
      <c r="M460" s="85"/>
    </row>
    <row r="461" spans="13:13" ht="49.2" customHeight="1">
      <c r="M461" s="85"/>
    </row>
    <row r="462" spans="13:13" ht="49.2" customHeight="1">
      <c r="M462" s="85"/>
    </row>
    <row r="463" spans="13:13" ht="49.2" customHeight="1">
      <c r="M463" s="85"/>
    </row>
    <row r="464" spans="13:13" ht="49.2" customHeight="1">
      <c r="M464" s="85"/>
    </row>
    <row r="465" spans="13:13" ht="49.2" customHeight="1">
      <c r="M465" s="85"/>
    </row>
    <row r="466" spans="13:13" ht="49.2" customHeight="1">
      <c r="M466" s="85"/>
    </row>
    <row r="467" spans="13:13" ht="49.2" customHeight="1">
      <c r="M467" s="85"/>
    </row>
    <row r="468" spans="13:13" ht="49.2" customHeight="1">
      <c r="M468" s="85"/>
    </row>
    <row r="469" spans="13:13" ht="49.2" customHeight="1">
      <c r="M469" s="85"/>
    </row>
    <row r="470" spans="13:13" ht="49.2" customHeight="1">
      <c r="M470" s="85"/>
    </row>
    <row r="471" spans="13:13" ht="49.2" customHeight="1">
      <c r="M471" s="85"/>
    </row>
    <row r="472" spans="13:13" ht="49.2" customHeight="1">
      <c r="M472" s="85"/>
    </row>
    <row r="473" spans="13:13" ht="49.2" customHeight="1">
      <c r="M473" s="85"/>
    </row>
    <row r="474" spans="13:13" ht="49.2" customHeight="1">
      <c r="M474" s="85"/>
    </row>
    <row r="475" spans="13:13" ht="49.2" customHeight="1">
      <c r="M475" s="85"/>
    </row>
    <row r="476" spans="13:13" ht="49.2" customHeight="1">
      <c r="M476" s="85"/>
    </row>
    <row r="477" spans="13:13" ht="49.2" customHeight="1">
      <c r="M477" s="85"/>
    </row>
    <row r="478" spans="13:13" ht="49.2" customHeight="1">
      <c r="M478" s="85"/>
    </row>
    <row r="479" spans="13:13" ht="49.2" customHeight="1">
      <c r="M479" s="85"/>
    </row>
    <row r="480" spans="13:13" ht="49.2" customHeight="1">
      <c r="M480" s="85"/>
    </row>
    <row r="481" spans="13:13" ht="49.2" customHeight="1">
      <c r="M481" s="85"/>
    </row>
    <row r="482" spans="13:13" ht="49.2" customHeight="1">
      <c r="M482" s="85"/>
    </row>
    <row r="483" spans="13:13" ht="49.2" customHeight="1">
      <c r="M483" s="85"/>
    </row>
    <row r="484" spans="13:13" ht="49.2" customHeight="1">
      <c r="M484" s="85"/>
    </row>
    <row r="485" spans="13:13" ht="49.2" customHeight="1">
      <c r="M485" s="85"/>
    </row>
    <row r="486" spans="13:13" ht="49.2" customHeight="1">
      <c r="M486" s="85"/>
    </row>
    <row r="487" spans="13:13" ht="49.2" customHeight="1">
      <c r="M487" s="85"/>
    </row>
    <row r="488" spans="13:13" ht="49.2" customHeight="1">
      <c r="M488" s="85"/>
    </row>
    <row r="489" spans="13:13" ht="49.2" customHeight="1">
      <c r="M489" s="85"/>
    </row>
    <row r="490" spans="13:13" ht="49.2" customHeight="1">
      <c r="M490" s="85"/>
    </row>
    <row r="491" spans="13:13" ht="49.2" customHeight="1">
      <c r="M491" s="85"/>
    </row>
    <row r="492" spans="13:13" ht="49.2" customHeight="1">
      <c r="M492" s="85"/>
    </row>
    <row r="493" spans="13:13" ht="49.2" customHeight="1">
      <c r="M493" s="85"/>
    </row>
    <row r="494" spans="13:13" ht="49.2" customHeight="1">
      <c r="M494" s="85"/>
    </row>
    <row r="495" spans="13:13" ht="49.2" customHeight="1">
      <c r="M495" s="85"/>
    </row>
    <row r="496" spans="13:13" ht="49.2" customHeight="1">
      <c r="M496" s="85"/>
    </row>
    <row r="497" spans="13:13" ht="49.2" customHeight="1">
      <c r="M497" s="85"/>
    </row>
    <row r="498" spans="13:13" ht="49.2" customHeight="1">
      <c r="M498" s="85"/>
    </row>
    <row r="499" spans="13:13" ht="49.2" customHeight="1">
      <c r="M499" s="85"/>
    </row>
    <row r="500" spans="13:13" ht="49.2" customHeight="1">
      <c r="M500" s="85"/>
    </row>
    <row r="501" spans="13:13" ht="49.2" customHeight="1">
      <c r="M501" s="85"/>
    </row>
    <row r="502" spans="13:13" ht="49.2" customHeight="1">
      <c r="M502" s="85"/>
    </row>
    <row r="503" spans="13:13" ht="49.2" customHeight="1">
      <c r="M503" s="85"/>
    </row>
    <row r="504" spans="13:13" ht="49.2" customHeight="1">
      <c r="M504" s="85"/>
    </row>
    <row r="505" spans="13:13" ht="49.2" customHeight="1">
      <c r="M505" s="85"/>
    </row>
    <row r="506" spans="13:13" ht="49.2" customHeight="1">
      <c r="M506" s="85"/>
    </row>
    <row r="507" spans="13:13" ht="49.2" customHeight="1">
      <c r="M507" s="85"/>
    </row>
    <row r="508" spans="13:13" ht="49.2" customHeight="1">
      <c r="M508" s="85"/>
    </row>
    <row r="509" spans="13:13" ht="49.2" customHeight="1">
      <c r="M509" s="85"/>
    </row>
    <row r="510" spans="13:13" ht="49.2" customHeight="1">
      <c r="M510" s="85"/>
    </row>
    <row r="511" spans="13:13" ht="49.2" customHeight="1">
      <c r="M511" s="85"/>
    </row>
    <row r="512" spans="13:13" ht="49.2" customHeight="1">
      <c r="M512" s="85"/>
    </row>
    <row r="513" spans="13:13" ht="49.2" customHeight="1">
      <c r="M513" s="85"/>
    </row>
    <row r="514" spans="13:13" ht="49.2" customHeight="1">
      <c r="M514" s="85"/>
    </row>
    <row r="515" spans="13:13" ht="49.2" customHeight="1">
      <c r="M515" s="85"/>
    </row>
    <row r="516" spans="13:13" ht="49.2" customHeight="1">
      <c r="M516" s="85"/>
    </row>
    <row r="517" spans="13:13" ht="49.2" customHeight="1">
      <c r="M517" s="85"/>
    </row>
    <row r="518" spans="13:13" ht="49.2" customHeight="1">
      <c r="M518" s="85"/>
    </row>
    <row r="519" spans="13:13" ht="49.2" customHeight="1">
      <c r="M519" s="85"/>
    </row>
    <row r="520" spans="13:13" ht="49.2" customHeight="1">
      <c r="M520" s="85"/>
    </row>
    <row r="521" spans="13:13" ht="49.2" customHeight="1">
      <c r="M521" s="85"/>
    </row>
    <row r="522" spans="13:13" ht="49.2" customHeight="1">
      <c r="M522" s="85"/>
    </row>
    <row r="523" spans="13:13" ht="49.2" customHeight="1">
      <c r="M523" s="85"/>
    </row>
    <row r="524" spans="13:13" ht="49.2" customHeight="1">
      <c r="M524" s="85"/>
    </row>
    <row r="525" spans="13:13" ht="49.2" customHeight="1">
      <c r="M525" s="85"/>
    </row>
    <row r="526" spans="13:13" ht="49.2" customHeight="1">
      <c r="M526" s="85"/>
    </row>
    <row r="527" spans="13:13" ht="49.2" customHeight="1">
      <c r="M527" s="85"/>
    </row>
    <row r="528" spans="13:13" ht="49.2" customHeight="1">
      <c r="M528" s="85"/>
    </row>
    <row r="529" spans="13:13" ht="49.2" customHeight="1">
      <c r="M529" s="85"/>
    </row>
    <row r="530" spans="13:13" ht="49.2" customHeight="1">
      <c r="M530" s="85"/>
    </row>
    <row r="531" spans="13:13" ht="49.2" customHeight="1">
      <c r="M531" s="85"/>
    </row>
    <row r="532" spans="13:13" ht="49.2" customHeight="1">
      <c r="M532" s="85"/>
    </row>
    <row r="533" spans="13:13" ht="49.2" customHeight="1">
      <c r="M533" s="85"/>
    </row>
    <row r="534" spans="13:13" ht="49.2" customHeight="1">
      <c r="M534" s="85"/>
    </row>
    <row r="535" spans="13:13" ht="49.2" customHeight="1">
      <c r="M535" s="85"/>
    </row>
    <row r="536" spans="13:13" ht="49.2" customHeight="1">
      <c r="M536" s="85"/>
    </row>
    <row r="537" spans="13:13" ht="49.2" customHeight="1">
      <c r="M537" s="85"/>
    </row>
    <row r="538" spans="13:13" ht="49.2" customHeight="1">
      <c r="M538" s="85"/>
    </row>
    <row r="539" spans="13:13" ht="49.2" customHeight="1">
      <c r="M539" s="85"/>
    </row>
    <row r="540" spans="13:13" ht="49.2" customHeight="1">
      <c r="M540" s="85"/>
    </row>
    <row r="541" spans="13:13" ht="49.2" customHeight="1">
      <c r="M541" s="85"/>
    </row>
    <row r="542" spans="13:13" ht="49.2" customHeight="1">
      <c r="M542" s="85"/>
    </row>
    <row r="543" spans="13:13" ht="49.2" customHeight="1">
      <c r="M543" s="85"/>
    </row>
    <row r="544" spans="13:13" ht="49.2" customHeight="1">
      <c r="M544" s="85"/>
    </row>
    <row r="545" spans="13:13" ht="49.2" customHeight="1">
      <c r="M545" s="85"/>
    </row>
    <row r="546" spans="13:13" ht="49.2" customHeight="1">
      <c r="M546" s="85"/>
    </row>
    <row r="547" spans="13:13" ht="49.2" customHeight="1">
      <c r="M547" s="85"/>
    </row>
    <row r="548" spans="13:13" ht="49.2" customHeight="1">
      <c r="M548" s="85"/>
    </row>
    <row r="549" spans="13:13" ht="49.2" customHeight="1">
      <c r="M549" s="85"/>
    </row>
    <row r="550" spans="13:13" ht="49.2" customHeight="1">
      <c r="M550" s="85"/>
    </row>
    <row r="551" spans="13:13" ht="49.2" customHeight="1">
      <c r="M551" s="85"/>
    </row>
    <row r="552" spans="13:13" ht="49.2" customHeight="1">
      <c r="M552" s="85"/>
    </row>
    <row r="553" spans="13:13" ht="49.2" customHeight="1">
      <c r="M553" s="85"/>
    </row>
    <row r="554" spans="13:13" ht="49.2" customHeight="1">
      <c r="M554" s="85"/>
    </row>
    <row r="555" spans="13:13" ht="49.2" customHeight="1">
      <c r="M555" s="85"/>
    </row>
    <row r="556" spans="13:13" ht="49.2" customHeight="1">
      <c r="M556" s="85"/>
    </row>
    <row r="557" spans="13:13" ht="49.2" customHeight="1">
      <c r="M557" s="85"/>
    </row>
    <row r="558" spans="13:13" ht="49.2" customHeight="1">
      <c r="M558" s="85"/>
    </row>
    <row r="559" spans="13:13" ht="49.2" customHeight="1">
      <c r="M559" s="85"/>
    </row>
    <row r="560" spans="13:13" ht="49.2" customHeight="1">
      <c r="M560" s="85"/>
    </row>
    <row r="561" spans="13:13" ht="49.2" customHeight="1">
      <c r="M561" s="85"/>
    </row>
    <row r="562" spans="13:13" ht="49.2" customHeight="1">
      <c r="M562" s="85"/>
    </row>
    <row r="563" spans="13:13" ht="49.2" customHeight="1">
      <c r="M563" s="85"/>
    </row>
    <row r="564" spans="13:13" ht="49.2" customHeight="1">
      <c r="M564" s="85"/>
    </row>
    <row r="565" spans="13:13" ht="49.2" customHeight="1">
      <c r="M565" s="85"/>
    </row>
    <row r="566" spans="13:13" ht="49.2" customHeight="1">
      <c r="M566" s="85"/>
    </row>
    <row r="567" spans="13:13" ht="49.2" customHeight="1">
      <c r="M567" s="85"/>
    </row>
    <row r="568" spans="13:13" ht="49.2" customHeight="1">
      <c r="M568" s="85"/>
    </row>
    <row r="569" spans="13:13" ht="49.2" customHeight="1">
      <c r="M569" s="85"/>
    </row>
    <row r="570" spans="13:13" ht="49.2" customHeight="1">
      <c r="M570" s="85"/>
    </row>
    <row r="571" spans="13:13" ht="49.2" customHeight="1">
      <c r="M571" s="85"/>
    </row>
    <row r="572" spans="13:13" ht="49.2" customHeight="1">
      <c r="M572" s="85"/>
    </row>
    <row r="573" spans="13:13" ht="49.2" customHeight="1">
      <c r="M573" s="85"/>
    </row>
    <row r="574" spans="13:13" ht="49.2" customHeight="1">
      <c r="M574" s="85"/>
    </row>
    <row r="575" spans="13:13" ht="49.2" customHeight="1">
      <c r="M575" s="85"/>
    </row>
    <row r="576" spans="13:13" ht="49.2" customHeight="1">
      <c r="M576" s="85"/>
    </row>
    <row r="577" spans="13:13" ht="49.2" customHeight="1">
      <c r="M577" s="85"/>
    </row>
    <row r="578" spans="13:13" ht="49.2" customHeight="1">
      <c r="M578" s="85"/>
    </row>
    <row r="579" spans="13:13" ht="49.2" customHeight="1">
      <c r="M579" s="85"/>
    </row>
    <row r="580" spans="13:13" ht="49.2" customHeight="1">
      <c r="M580" s="85"/>
    </row>
    <row r="581" spans="13:13" ht="49.2" customHeight="1">
      <c r="M581" s="85"/>
    </row>
    <row r="582" spans="13:13" ht="49.2" customHeight="1">
      <c r="M582" s="85"/>
    </row>
    <row r="583" spans="13:13" ht="49.2" customHeight="1">
      <c r="M583" s="85"/>
    </row>
    <row r="584" spans="13:13" ht="49.2" customHeight="1">
      <c r="M584" s="85"/>
    </row>
    <row r="585" spans="13:13" ht="49.2" customHeight="1">
      <c r="M585" s="85"/>
    </row>
    <row r="586" spans="13:13" ht="49.2" customHeight="1">
      <c r="M586" s="85"/>
    </row>
    <row r="587" spans="13:13" ht="49.2" customHeight="1">
      <c r="M587" s="85"/>
    </row>
    <row r="588" spans="13:13" ht="49.2" customHeight="1">
      <c r="M588" s="85"/>
    </row>
    <row r="589" spans="13:13" ht="49.2" customHeight="1">
      <c r="M589" s="85"/>
    </row>
    <row r="590" spans="13:13" ht="49.2" customHeight="1">
      <c r="M590" s="85"/>
    </row>
    <row r="591" spans="13:13" ht="49.2" customHeight="1">
      <c r="M591" s="85"/>
    </row>
    <row r="592" spans="13:13" ht="49.2" customHeight="1">
      <c r="M592" s="85"/>
    </row>
    <row r="593" spans="13:13" ht="49.2" customHeight="1">
      <c r="M593" s="85"/>
    </row>
    <row r="594" spans="13:13" ht="49.2" customHeight="1">
      <c r="M594" s="85"/>
    </row>
    <row r="595" spans="13:13" ht="49.2" customHeight="1">
      <c r="M595" s="85"/>
    </row>
    <row r="596" spans="13:13" ht="49.2" customHeight="1">
      <c r="M596" s="85"/>
    </row>
    <row r="597" spans="13:13" ht="49.2" customHeight="1">
      <c r="M597" s="85"/>
    </row>
    <row r="598" spans="13:13" ht="49.2" customHeight="1">
      <c r="M598" s="85"/>
    </row>
    <row r="599" spans="13:13" ht="49.2" customHeight="1">
      <c r="M599" s="85"/>
    </row>
    <row r="600" spans="13:13" ht="49.2" customHeight="1">
      <c r="M600" s="85"/>
    </row>
    <row r="601" spans="13:13" ht="49.2" customHeight="1">
      <c r="M601" s="85"/>
    </row>
    <row r="602" spans="13:13" ht="49.2" customHeight="1">
      <c r="M602" s="85"/>
    </row>
    <row r="603" spans="13:13" ht="49.2" customHeight="1">
      <c r="M603" s="85"/>
    </row>
    <row r="604" spans="13:13" ht="49.2" customHeight="1">
      <c r="M604" s="85"/>
    </row>
    <row r="605" spans="13:13" ht="49.2" customHeight="1">
      <c r="M605" s="85"/>
    </row>
    <row r="606" spans="13:13" ht="49.2" customHeight="1">
      <c r="M606" s="85"/>
    </row>
    <row r="607" spans="13:13" ht="49.2" customHeight="1">
      <c r="M607" s="85"/>
    </row>
    <row r="608" spans="13:13" ht="49.2" customHeight="1">
      <c r="M608" s="85"/>
    </row>
    <row r="609" spans="13:13" ht="49.2" customHeight="1">
      <c r="M609" s="85"/>
    </row>
    <row r="610" spans="13:13" ht="49.2" customHeight="1">
      <c r="M610" s="85"/>
    </row>
    <row r="611" spans="13:13" ht="49.2" customHeight="1">
      <c r="M611" s="85"/>
    </row>
    <row r="612" spans="13:13" ht="49.2" customHeight="1">
      <c r="M612" s="85"/>
    </row>
    <row r="613" spans="13:13" ht="49.2" customHeight="1">
      <c r="M613" s="85"/>
    </row>
    <row r="614" spans="13:13" ht="49.2" customHeight="1">
      <c r="M614" s="85"/>
    </row>
    <row r="615" spans="13:13" ht="49.2" customHeight="1">
      <c r="M615" s="85"/>
    </row>
    <row r="616" spans="13:13" ht="49.2" customHeight="1">
      <c r="M616" s="85"/>
    </row>
    <row r="617" spans="13:13" ht="49.2" customHeight="1">
      <c r="M617" s="85"/>
    </row>
    <row r="618" spans="13:13" ht="49.2" customHeight="1">
      <c r="M618" s="85"/>
    </row>
    <row r="619" spans="13:13" ht="49.2" customHeight="1">
      <c r="M619" s="85"/>
    </row>
    <row r="620" spans="13:13" ht="49.2" customHeight="1">
      <c r="M620" s="85"/>
    </row>
    <row r="621" spans="13:13" ht="49.2" customHeight="1">
      <c r="M621" s="85"/>
    </row>
    <row r="622" spans="13:13" ht="49.2" customHeight="1">
      <c r="M622" s="85"/>
    </row>
    <row r="623" spans="13:13" ht="49.2" customHeight="1">
      <c r="M623" s="85"/>
    </row>
    <row r="624" spans="13:13" ht="49.2" customHeight="1">
      <c r="M624" s="85"/>
    </row>
    <row r="625" spans="13:13" ht="49.2" customHeight="1">
      <c r="M625" s="85"/>
    </row>
    <row r="626" spans="13:13" ht="49.2" customHeight="1">
      <c r="M626" s="85"/>
    </row>
    <row r="627" spans="13:13" ht="49.2" customHeight="1">
      <c r="M627" s="85"/>
    </row>
    <row r="628" spans="13:13" ht="49.2" customHeight="1">
      <c r="M628" s="85"/>
    </row>
    <row r="629" spans="13:13" ht="49.2" customHeight="1">
      <c r="M629" s="85"/>
    </row>
    <row r="630" spans="13:13" ht="49.2" customHeight="1">
      <c r="M630" s="85"/>
    </row>
    <row r="631" spans="13:13" ht="49.2" customHeight="1">
      <c r="M631" s="85"/>
    </row>
    <row r="632" spans="13:13" ht="49.2" customHeight="1">
      <c r="M632" s="85"/>
    </row>
    <row r="633" spans="13:13" ht="49.2" customHeight="1">
      <c r="M633" s="85"/>
    </row>
    <row r="634" spans="13:13" ht="49.2" customHeight="1">
      <c r="M634" s="85"/>
    </row>
    <row r="635" spans="13:13" ht="49.2" customHeight="1">
      <c r="M635" s="85"/>
    </row>
    <row r="636" spans="13:13" ht="49.2" customHeight="1">
      <c r="M636" s="85"/>
    </row>
    <row r="637" spans="13:13" ht="49.2" customHeight="1">
      <c r="M637" s="85"/>
    </row>
    <row r="638" spans="13:13" ht="49.2" customHeight="1">
      <c r="M638" s="85"/>
    </row>
    <row r="639" spans="13:13" ht="49.2" customHeight="1">
      <c r="M639" s="85"/>
    </row>
    <row r="640" spans="13:13" ht="49.2" customHeight="1">
      <c r="M640" s="85"/>
    </row>
    <row r="641" spans="13:13" ht="49.2" customHeight="1">
      <c r="M641" s="85"/>
    </row>
    <row r="642" spans="13:13" ht="49.2" customHeight="1">
      <c r="M642" s="85"/>
    </row>
    <row r="643" spans="13:13" ht="49.2" customHeight="1">
      <c r="M643" s="85"/>
    </row>
    <row r="644" spans="13:13" ht="49.2" customHeight="1">
      <c r="M644" s="85"/>
    </row>
    <row r="645" spans="13:13" ht="49.2" customHeight="1">
      <c r="M645" s="85"/>
    </row>
    <row r="646" spans="13:13" ht="49.2" customHeight="1">
      <c r="M646" s="85"/>
    </row>
    <row r="647" spans="13:13" ht="49.2" customHeight="1">
      <c r="M647" s="85"/>
    </row>
    <row r="648" spans="13:13" ht="49.2" customHeight="1">
      <c r="M648" s="85"/>
    </row>
    <row r="649" spans="13:13" ht="49.2" customHeight="1">
      <c r="M649" s="85"/>
    </row>
    <row r="650" spans="13:13" ht="49.2" customHeight="1">
      <c r="M650" s="85"/>
    </row>
    <row r="651" spans="13:13" ht="49.2" customHeight="1">
      <c r="M651" s="85"/>
    </row>
    <row r="652" spans="13:13" ht="49.2" customHeight="1">
      <c r="M652" s="85"/>
    </row>
    <row r="653" spans="13:13" ht="49.2" customHeight="1">
      <c r="M653" s="85"/>
    </row>
    <row r="654" spans="13:13" ht="49.2" customHeight="1">
      <c r="M654" s="85"/>
    </row>
    <row r="655" spans="13:13" ht="49.2" customHeight="1">
      <c r="M655" s="85"/>
    </row>
    <row r="656" spans="13:13" ht="49.2" customHeight="1">
      <c r="M656" s="85"/>
    </row>
    <row r="657" spans="13:13" ht="49.2" customHeight="1">
      <c r="M657" s="85"/>
    </row>
    <row r="658" spans="13:13" ht="49.2" customHeight="1">
      <c r="M658" s="85"/>
    </row>
    <row r="659" spans="13:13" ht="49.2" customHeight="1">
      <c r="M659" s="85"/>
    </row>
    <row r="660" spans="13:13" ht="49.2" customHeight="1">
      <c r="M660" s="85"/>
    </row>
    <row r="661" spans="13:13" ht="49.2" customHeight="1">
      <c r="M661" s="85"/>
    </row>
    <row r="662" spans="13:13" ht="49.2" customHeight="1">
      <c r="M662" s="85"/>
    </row>
    <row r="663" spans="13:13" ht="49.2" customHeight="1">
      <c r="M663" s="85"/>
    </row>
    <row r="664" spans="13:13" ht="49.2" customHeight="1">
      <c r="M664" s="85"/>
    </row>
    <row r="665" spans="13:13" ht="49.2" customHeight="1">
      <c r="M665" s="85"/>
    </row>
    <row r="666" spans="13:13" ht="49.2" customHeight="1">
      <c r="M666" s="85"/>
    </row>
    <row r="667" spans="13:13" ht="49.2" customHeight="1">
      <c r="M667" s="85"/>
    </row>
    <row r="668" spans="13:13" ht="49.2" customHeight="1">
      <c r="M668" s="85"/>
    </row>
    <row r="669" spans="13:13" ht="49.2" customHeight="1">
      <c r="M669" s="85"/>
    </row>
    <row r="670" spans="13:13" ht="49.2" customHeight="1">
      <c r="M670" s="85"/>
    </row>
    <row r="671" spans="13:13" ht="49.2" customHeight="1">
      <c r="M671" s="85"/>
    </row>
    <row r="672" spans="13:13" ht="49.2" customHeight="1">
      <c r="M672" s="85"/>
    </row>
    <row r="673" spans="13:13" ht="49.2" customHeight="1">
      <c r="M673" s="85"/>
    </row>
    <row r="674" spans="13:13" ht="49.2" customHeight="1">
      <c r="M674" s="85"/>
    </row>
    <row r="675" spans="13:13" ht="49.2" customHeight="1">
      <c r="M675" s="85"/>
    </row>
    <row r="676" spans="13:13" ht="49.2" customHeight="1">
      <c r="M676" s="85"/>
    </row>
    <row r="677" spans="13:13" ht="49.2" customHeight="1">
      <c r="M677" s="85"/>
    </row>
    <row r="678" spans="13:13" ht="49.2" customHeight="1">
      <c r="M678" s="85"/>
    </row>
    <row r="679" spans="13:13" ht="49.2" customHeight="1">
      <c r="M679" s="85"/>
    </row>
    <row r="680" spans="13:13" ht="49.2" customHeight="1">
      <c r="M680" s="85"/>
    </row>
    <row r="681" spans="13:13" ht="49.2" customHeight="1">
      <c r="M681" s="85"/>
    </row>
    <row r="682" spans="13:13" ht="49.2" customHeight="1">
      <c r="M682" s="85"/>
    </row>
    <row r="683" spans="13:13" ht="49.2" customHeight="1">
      <c r="M683" s="85"/>
    </row>
    <row r="684" spans="13:13" ht="49.2" customHeight="1">
      <c r="M684" s="85"/>
    </row>
    <row r="685" spans="13:13" ht="49.2" customHeight="1">
      <c r="M685" s="85"/>
    </row>
    <row r="686" spans="13:13" ht="49.2" customHeight="1">
      <c r="M686" s="85"/>
    </row>
    <row r="687" spans="13:13" ht="49.2" customHeight="1">
      <c r="M687" s="85"/>
    </row>
    <row r="688" spans="13:13" ht="49.2" customHeight="1">
      <c r="M688" s="85"/>
    </row>
    <row r="689" spans="13:13" ht="49.2" customHeight="1">
      <c r="M689" s="85"/>
    </row>
    <row r="690" spans="13:13" ht="49.2" customHeight="1">
      <c r="M690" s="85"/>
    </row>
    <row r="691" spans="13:13" ht="49.2" customHeight="1">
      <c r="M691" s="85"/>
    </row>
    <row r="692" spans="13:13" ht="49.2" customHeight="1">
      <c r="M692" s="85"/>
    </row>
    <row r="693" spans="13:13" ht="49.2" customHeight="1">
      <c r="M693" s="85"/>
    </row>
    <row r="694" spans="13:13" ht="49.2" customHeight="1">
      <c r="M694" s="85"/>
    </row>
    <row r="695" spans="13:13" ht="49.2" customHeight="1">
      <c r="M695" s="85"/>
    </row>
    <row r="696" spans="13:13" ht="49.2" customHeight="1">
      <c r="M696" s="85"/>
    </row>
    <row r="697" spans="13:13" ht="49.2" customHeight="1">
      <c r="M697" s="85"/>
    </row>
    <row r="698" spans="13:13" ht="49.2" customHeight="1">
      <c r="M698" s="85"/>
    </row>
    <row r="699" spans="13:13" ht="49.2" customHeight="1">
      <c r="M699" s="85"/>
    </row>
    <row r="700" spans="13:13" ht="49.2" customHeight="1">
      <c r="M700" s="85"/>
    </row>
    <row r="701" spans="13:13" ht="49.2" customHeight="1">
      <c r="M701" s="85"/>
    </row>
    <row r="702" spans="13:13" ht="49.2" customHeight="1">
      <c r="M702" s="85"/>
    </row>
    <row r="703" spans="13:13" ht="49.2" customHeight="1">
      <c r="M703" s="85"/>
    </row>
    <row r="704" spans="13:13" ht="49.2" customHeight="1">
      <c r="M704" s="85"/>
    </row>
    <row r="705" spans="13:13" ht="49.2" customHeight="1">
      <c r="M705" s="85"/>
    </row>
    <row r="706" spans="13:13" ht="49.2" customHeight="1">
      <c r="M706" s="85"/>
    </row>
    <row r="707" spans="13:13" ht="49.2" customHeight="1">
      <c r="M707" s="85"/>
    </row>
    <row r="708" spans="13:13" ht="49.2" customHeight="1">
      <c r="M708" s="85"/>
    </row>
    <row r="709" spans="13:13" ht="49.2" customHeight="1">
      <c r="M709" s="85"/>
    </row>
    <row r="710" spans="13:13" ht="49.2" customHeight="1">
      <c r="M710" s="85"/>
    </row>
    <row r="711" spans="13:13" ht="49.2" customHeight="1">
      <c r="M711" s="85"/>
    </row>
    <row r="712" spans="13:13" ht="49.2" customHeight="1">
      <c r="M712" s="85"/>
    </row>
    <row r="713" spans="13:13" ht="49.2" customHeight="1">
      <c r="M713" s="85"/>
    </row>
    <row r="714" spans="13:13" ht="49.2" customHeight="1">
      <c r="M714" s="85"/>
    </row>
    <row r="715" spans="13:13" ht="49.2" customHeight="1">
      <c r="M715" s="85"/>
    </row>
    <row r="716" spans="13:13" ht="49.2" customHeight="1">
      <c r="M716" s="85"/>
    </row>
    <row r="717" spans="13:13" ht="49.2" customHeight="1">
      <c r="M717" s="85"/>
    </row>
    <row r="718" spans="13:13" ht="49.2" customHeight="1">
      <c r="M718" s="85"/>
    </row>
    <row r="719" spans="13:13" ht="49.2" customHeight="1">
      <c r="M719" s="85"/>
    </row>
    <row r="720" spans="13:13" ht="49.2" customHeight="1">
      <c r="M720" s="85"/>
    </row>
    <row r="721" spans="13:13" ht="49.2" customHeight="1">
      <c r="M721" s="85"/>
    </row>
    <row r="722" spans="13:13" ht="49.2" customHeight="1">
      <c r="M722" s="85"/>
    </row>
    <row r="723" spans="13:13" ht="49.2" customHeight="1">
      <c r="M723" s="85"/>
    </row>
    <row r="724" spans="13:13" ht="49.2" customHeight="1">
      <c r="M724" s="85"/>
    </row>
    <row r="725" spans="13:13" ht="49.2" customHeight="1">
      <c r="M725" s="85"/>
    </row>
    <row r="726" spans="13:13" ht="49.2" customHeight="1">
      <c r="M726" s="85"/>
    </row>
    <row r="727" spans="13:13" ht="49.2" customHeight="1">
      <c r="M727" s="85"/>
    </row>
    <row r="728" spans="13:13" ht="49.2" customHeight="1">
      <c r="M728" s="85"/>
    </row>
    <row r="729" spans="13:13" ht="49.2" customHeight="1">
      <c r="M729" s="85"/>
    </row>
    <row r="730" spans="13:13" ht="49.2" customHeight="1">
      <c r="M730" s="85"/>
    </row>
    <row r="731" spans="13:13" ht="49.2" customHeight="1">
      <c r="M731" s="85"/>
    </row>
    <row r="732" spans="13:13" ht="49.2" customHeight="1">
      <c r="M732" s="85"/>
    </row>
    <row r="733" spans="13:13" ht="49.2" customHeight="1">
      <c r="M733" s="85"/>
    </row>
    <row r="734" spans="13:13" ht="49.2" customHeight="1">
      <c r="M734" s="85"/>
    </row>
    <row r="735" spans="13:13" ht="49.2" customHeight="1">
      <c r="M735" s="85"/>
    </row>
    <row r="736" spans="13:13" ht="49.2" customHeight="1">
      <c r="M736" s="85"/>
    </row>
    <row r="737" spans="13:13" ht="49.2" customHeight="1">
      <c r="M737" s="85"/>
    </row>
    <row r="738" spans="13:13" ht="49.2" customHeight="1">
      <c r="M738" s="85"/>
    </row>
    <row r="739" spans="13:13" ht="49.2" customHeight="1">
      <c r="M739" s="85"/>
    </row>
    <row r="740" spans="13:13" ht="49.2" customHeight="1">
      <c r="M740" s="85"/>
    </row>
    <row r="741" spans="13:13" ht="49.2" customHeight="1">
      <c r="M741" s="85"/>
    </row>
    <row r="742" spans="13:13" ht="49.2" customHeight="1">
      <c r="M742" s="85"/>
    </row>
    <row r="743" spans="13:13" ht="49.2" customHeight="1">
      <c r="M743" s="85"/>
    </row>
    <row r="744" spans="13:13" ht="49.2" customHeight="1">
      <c r="M744" s="85"/>
    </row>
    <row r="745" spans="13:13" ht="49.2" customHeight="1">
      <c r="M745" s="85"/>
    </row>
    <row r="746" spans="13:13" ht="49.2" customHeight="1">
      <c r="M746" s="85"/>
    </row>
    <row r="747" spans="13:13" ht="49.2" customHeight="1">
      <c r="M747" s="85"/>
    </row>
    <row r="748" spans="13:13" ht="49.2" customHeight="1">
      <c r="M748" s="85"/>
    </row>
    <row r="749" spans="13:13" ht="49.2" customHeight="1">
      <c r="M749" s="85"/>
    </row>
    <row r="750" spans="13:13" ht="49.2" customHeight="1">
      <c r="M750" s="85"/>
    </row>
    <row r="751" spans="13:13" ht="49.2" customHeight="1">
      <c r="M751" s="85"/>
    </row>
    <row r="752" spans="13:13" ht="49.2" customHeight="1">
      <c r="M752" s="85"/>
    </row>
    <row r="753" spans="13:13" ht="49.2" customHeight="1">
      <c r="M753" s="85"/>
    </row>
    <row r="754" spans="13:13" ht="49.2" customHeight="1">
      <c r="M754" s="85"/>
    </row>
    <row r="755" spans="13:13" ht="49.2" customHeight="1">
      <c r="M755" s="85"/>
    </row>
    <row r="756" spans="13:13" ht="49.2" customHeight="1">
      <c r="M756" s="85"/>
    </row>
    <row r="757" spans="13:13" ht="49.2" customHeight="1">
      <c r="M757" s="85"/>
    </row>
    <row r="758" spans="13:13" ht="49.2" customHeight="1">
      <c r="M758" s="85"/>
    </row>
    <row r="759" spans="13:13" ht="49.2" customHeight="1">
      <c r="M759" s="85"/>
    </row>
    <row r="760" spans="13:13" ht="49.2" customHeight="1">
      <c r="M760" s="85"/>
    </row>
    <row r="761" spans="13:13" ht="49.2" customHeight="1">
      <c r="M761" s="85"/>
    </row>
    <row r="762" spans="13:13" ht="49.2" customHeight="1">
      <c r="M762" s="85"/>
    </row>
    <row r="763" spans="13:13" ht="49.2" customHeight="1">
      <c r="M763" s="85"/>
    </row>
    <row r="764" spans="13:13" ht="49.2" customHeight="1">
      <c r="M764" s="85"/>
    </row>
    <row r="765" spans="13:13" ht="49.2" customHeight="1">
      <c r="M765" s="85"/>
    </row>
    <row r="766" spans="13:13" ht="49.2" customHeight="1">
      <c r="M766" s="85"/>
    </row>
    <row r="767" spans="13:13" ht="49.2" customHeight="1">
      <c r="M767" s="85"/>
    </row>
    <row r="768" spans="13:13" ht="49.2" customHeight="1">
      <c r="M768" s="85"/>
    </row>
    <row r="769" spans="13:13" ht="49.2" customHeight="1">
      <c r="M769" s="85"/>
    </row>
    <row r="770" spans="13:13" ht="49.2" customHeight="1">
      <c r="M770" s="85"/>
    </row>
    <row r="771" spans="13:13" ht="49.2" customHeight="1">
      <c r="M771" s="85"/>
    </row>
    <row r="772" spans="13:13" ht="49.2" customHeight="1">
      <c r="M772" s="85"/>
    </row>
    <row r="773" spans="13:13" ht="49.2" customHeight="1">
      <c r="M773" s="85"/>
    </row>
    <row r="774" spans="13:13" ht="49.2" customHeight="1">
      <c r="M774" s="85"/>
    </row>
    <row r="775" spans="13:13" ht="49.2" customHeight="1">
      <c r="M775" s="85"/>
    </row>
    <row r="776" spans="13:13" ht="49.2" customHeight="1">
      <c r="M776" s="85"/>
    </row>
    <row r="777" spans="13:13" ht="49.2" customHeight="1">
      <c r="M777" s="85"/>
    </row>
    <row r="778" spans="13:13" ht="49.2" customHeight="1">
      <c r="M778" s="85"/>
    </row>
    <row r="779" spans="13:13" ht="49.2" customHeight="1">
      <c r="M779" s="85"/>
    </row>
    <row r="780" spans="13:13" ht="49.2" customHeight="1">
      <c r="M780" s="85"/>
    </row>
    <row r="781" spans="13:13" ht="49.2" customHeight="1">
      <c r="M781" s="85"/>
    </row>
    <row r="782" spans="13:13" ht="49.2" customHeight="1">
      <c r="M782" s="85"/>
    </row>
    <row r="783" spans="13:13" ht="49.2" customHeight="1">
      <c r="M783" s="85"/>
    </row>
    <row r="784" spans="13:13" ht="49.2" customHeight="1">
      <c r="M784" s="85"/>
    </row>
    <row r="785" spans="13:13" ht="49.2" customHeight="1">
      <c r="M785" s="85"/>
    </row>
    <row r="786" spans="13:13" ht="49.2" customHeight="1">
      <c r="M786" s="85"/>
    </row>
    <row r="787" spans="13:13" ht="49.2" customHeight="1">
      <c r="M787" s="85"/>
    </row>
    <row r="788" spans="13:13" ht="49.2" customHeight="1">
      <c r="M788" s="85"/>
    </row>
    <row r="789" spans="13:13" ht="49.2" customHeight="1">
      <c r="M789" s="85"/>
    </row>
    <row r="790" spans="13:13" ht="49.2" customHeight="1">
      <c r="M790" s="85"/>
    </row>
    <row r="791" spans="13:13" ht="49.2" customHeight="1">
      <c r="M791" s="85"/>
    </row>
    <row r="792" spans="13:13" ht="49.2" customHeight="1">
      <c r="M792" s="85"/>
    </row>
    <row r="793" spans="13:13" ht="49.2" customHeight="1">
      <c r="M793" s="85"/>
    </row>
    <row r="794" spans="13:13" ht="49.2" customHeight="1">
      <c r="M794" s="85"/>
    </row>
    <row r="795" spans="13:13" ht="49.2" customHeight="1">
      <c r="M795" s="85"/>
    </row>
    <row r="796" spans="13:13" ht="49.2" customHeight="1">
      <c r="M796" s="85"/>
    </row>
    <row r="797" spans="13:13" ht="49.2" customHeight="1">
      <c r="M797" s="85"/>
    </row>
    <row r="798" spans="13:13" ht="49.2" customHeight="1">
      <c r="M798" s="85"/>
    </row>
    <row r="799" spans="13:13" ht="49.2" customHeight="1">
      <c r="M799" s="85"/>
    </row>
    <row r="800" spans="13:13" ht="49.2" customHeight="1">
      <c r="M800" s="85"/>
    </row>
    <row r="801" spans="13:13" ht="49.2" customHeight="1">
      <c r="M801" s="85"/>
    </row>
    <row r="802" spans="13:13" ht="49.2" customHeight="1">
      <c r="M802" s="85"/>
    </row>
    <row r="803" spans="13:13" ht="49.2" customHeight="1">
      <c r="M803" s="85"/>
    </row>
    <row r="804" spans="13:13" ht="49.2" customHeight="1">
      <c r="M804" s="85"/>
    </row>
    <row r="805" spans="13:13" ht="49.2" customHeight="1">
      <c r="M805" s="85"/>
    </row>
    <row r="806" spans="13:13" ht="49.2" customHeight="1">
      <c r="M806" s="85"/>
    </row>
    <row r="807" spans="13:13" ht="49.2" customHeight="1">
      <c r="M807" s="85"/>
    </row>
    <row r="808" spans="13:13" ht="49.2" customHeight="1">
      <c r="M808" s="85"/>
    </row>
    <row r="809" spans="13:13" ht="49.2" customHeight="1">
      <c r="M809" s="85"/>
    </row>
    <row r="810" spans="13:13" ht="49.2" customHeight="1">
      <c r="M810" s="85"/>
    </row>
    <row r="811" spans="13:13" ht="49.2" customHeight="1">
      <c r="M811" s="85"/>
    </row>
    <row r="812" spans="13:13" ht="49.2" customHeight="1">
      <c r="M812" s="85"/>
    </row>
    <row r="813" spans="13:13" ht="49.2" customHeight="1">
      <c r="M813" s="85"/>
    </row>
    <row r="814" spans="13:13" ht="49.2" customHeight="1">
      <c r="M814" s="85"/>
    </row>
    <row r="815" spans="13:13" ht="49.2" customHeight="1">
      <c r="M815" s="85"/>
    </row>
    <row r="816" spans="13:13" ht="49.2" customHeight="1">
      <c r="M816" s="85"/>
    </row>
    <row r="817" spans="13:13" ht="49.2" customHeight="1">
      <c r="M817" s="85"/>
    </row>
    <row r="818" spans="13:13" ht="49.2" customHeight="1">
      <c r="M818" s="85"/>
    </row>
    <row r="819" spans="13:13" ht="49.2" customHeight="1">
      <c r="M819" s="85"/>
    </row>
    <row r="820" spans="13:13" ht="49.2" customHeight="1">
      <c r="M820" s="85"/>
    </row>
    <row r="821" spans="13:13" ht="49.2" customHeight="1">
      <c r="M821" s="85"/>
    </row>
    <row r="822" spans="13:13" ht="49.2" customHeight="1">
      <c r="M822" s="85"/>
    </row>
    <row r="823" spans="13:13" ht="49.2" customHeight="1">
      <c r="M823" s="85"/>
    </row>
    <row r="824" spans="13:13" ht="49.2" customHeight="1">
      <c r="M824" s="85"/>
    </row>
    <row r="825" spans="13:13" ht="49.2" customHeight="1">
      <c r="M825" s="85"/>
    </row>
    <row r="826" spans="13:13" ht="49.2" customHeight="1">
      <c r="M826" s="85"/>
    </row>
    <row r="827" spans="13:13" ht="49.2" customHeight="1">
      <c r="M827" s="85"/>
    </row>
    <row r="828" spans="13:13" ht="49.2" customHeight="1">
      <c r="M828" s="85"/>
    </row>
    <row r="829" spans="13:13" ht="49.2" customHeight="1">
      <c r="M829" s="85"/>
    </row>
    <row r="830" spans="13:13" ht="49.2" customHeight="1">
      <c r="M830" s="85"/>
    </row>
    <row r="831" spans="13:13" ht="49.2" customHeight="1">
      <c r="M831" s="85"/>
    </row>
    <row r="832" spans="13:13" ht="49.2" customHeight="1">
      <c r="M832" s="85"/>
    </row>
    <row r="833" spans="13:13" ht="49.2" customHeight="1">
      <c r="M833" s="85"/>
    </row>
    <row r="834" spans="13:13" ht="49.2" customHeight="1">
      <c r="M834" s="85"/>
    </row>
    <row r="835" spans="13:13" ht="49.2" customHeight="1">
      <c r="M835" s="85"/>
    </row>
    <row r="836" spans="13:13" ht="49.2" customHeight="1">
      <c r="M836" s="85"/>
    </row>
    <row r="837" spans="13:13" ht="49.2" customHeight="1">
      <c r="M837" s="85"/>
    </row>
    <row r="838" spans="13:13" ht="49.2" customHeight="1">
      <c r="M838" s="85"/>
    </row>
    <row r="839" spans="13:13" ht="49.2" customHeight="1">
      <c r="M839" s="85"/>
    </row>
    <row r="840" spans="13:13" ht="49.2" customHeight="1">
      <c r="M840" s="85"/>
    </row>
    <row r="841" spans="13:13" ht="49.2" customHeight="1">
      <c r="M841" s="85"/>
    </row>
    <row r="842" spans="13:13" ht="49.2" customHeight="1">
      <c r="M842" s="85"/>
    </row>
    <row r="843" spans="13:13" ht="49.2" customHeight="1">
      <c r="M843" s="85"/>
    </row>
    <row r="844" spans="13:13" ht="49.2" customHeight="1">
      <c r="M844" s="85"/>
    </row>
    <row r="845" spans="13:13" ht="49.2" customHeight="1">
      <c r="M845" s="85"/>
    </row>
    <row r="846" spans="13:13" ht="49.2" customHeight="1">
      <c r="M846" s="85"/>
    </row>
    <row r="847" spans="13:13" ht="49.2" customHeight="1">
      <c r="M847" s="85"/>
    </row>
    <row r="848" spans="13:13" ht="49.2" customHeight="1">
      <c r="M848" s="85"/>
    </row>
    <row r="849" spans="13:13" ht="49.2" customHeight="1">
      <c r="M849" s="85"/>
    </row>
    <row r="850" spans="13:13" ht="49.2" customHeight="1">
      <c r="M850" s="85"/>
    </row>
    <row r="851" spans="13:13" ht="49.2" customHeight="1">
      <c r="M851" s="85"/>
    </row>
    <row r="852" spans="13:13" ht="49.2" customHeight="1">
      <c r="M852" s="85"/>
    </row>
    <row r="853" spans="13:13" ht="49.2" customHeight="1">
      <c r="M853" s="85"/>
    </row>
    <row r="854" spans="13:13" ht="49.2" customHeight="1">
      <c r="M854" s="85"/>
    </row>
    <row r="855" spans="13:13" ht="49.2" customHeight="1">
      <c r="M855" s="85"/>
    </row>
    <row r="856" spans="13:13" ht="49.2" customHeight="1">
      <c r="M856" s="85"/>
    </row>
    <row r="857" spans="13:13" ht="49.2" customHeight="1">
      <c r="M857" s="85"/>
    </row>
    <row r="858" spans="13:13" ht="49.2" customHeight="1">
      <c r="M858" s="85"/>
    </row>
    <row r="859" spans="13:13" ht="49.2" customHeight="1">
      <c r="M859" s="85"/>
    </row>
    <row r="860" spans="13:13" ht="49.2" customHeight="1">
      <c r="M860" s="85"/>
    </row>
    <row r="861" spans="13:13" ht="49.2" customHeight="1">
      <c r="M861" s="85"/>
    </row>
    <row r="862" spans="13:13" ht="49.2" customHeight="1">
      <c r="M862" s="85"/>
    </row>
    <row r="863" spans="13:13" ht="49.2" customHeight="1">
      <c r="M863" s="85"/>
    </row>
    <row r="864" spans="13:13" ht="49.2" customHeight="1">
      <c r="M864" s="85"/>
    </row>
    <row r="865" spans="13:13" ht="49.2" customHeight="1">
      <c r="M865" s="85"/>
    </row>
    <row r="866" spans="13:13" ht="49.2" customHeight="1">
      <c r="M866" s="85"/>
    </row>
    <row r="867" spans="13:13" ht="49.2" customHeight="1">
      <c r="M867" s="85"/>
    </row>
    <row r="868" spans="13:13" ht="49.2" customHeight="1">
      <c r="M868" s="85"/>
    </row>
    <row r="869" spans="13:13" ht="49.2" customHeight="1">
      <c r="M869" s="85"/>
    </row>
    <row r="870" spans="13:13" ht="49.2" customHeight="1">
      <c r="M870" s="85"/>
    </row>
    <row r="871" spans="13:13" ht="49.2" customHeight="1">
      <c r="M871" s="85"/>
    </row>
    <row r="872" spans="13:13" ht="49.2" customHeight="1">
      <c r="M872" s="85"/>
    </row>
    <row r="873" spans="13:13" ht="49.2" customHeight="1">
      <c r="M873" s="85"/>
    </row>
    <row r="874" spans="13:13" ht="49.2" customHeight="1">
      <c r="M874" s="85"/>
    </row>
    <row r="875" spans="13:13" ht="49.2" customHeight="1">
      <c r="M875" s="85"/>
    </row>
    <row r="876" spans="13:13" ht="49.2" customHeight="1">
      <c r="M876" s="85"/>
    </row>
    <row r="877" spans="13:13" ht="49.2" customHeight="1">
      <c r="M877" s="85"/>
    </row>
    <row r="878" spans="13:13" ht="49.2" customHeight="1">
      <c r="M878" s="85"/>
    </row>
    <row r="879" spans="13:13" ht="49.2" customHeight="1">
      <c r="M879" s="85"/>
    </row>
    <row r="880" spans="13:13" ht="49.2" customHeight="1">
      <c r="M880" s="85"/>
    </row>
    <row r="881" spans="13:13" ht="49.2" customHeight="1">
      <c r="M881" s="85"/>
    </row>
    <row r="882" spans="13:13" ht="49.2" customHeight="1">
      <c r="M882" s="85"/>
    </row>
    <row r="883" spans="13:13" ht="49.2" customHeight="1">
      <c r="M883" s="85"/>
    </row>
    <row r="884" spans="13:13" ht="49.2" customHeight="1">
      <c r="M884" s="85"/>
    </row>
    <row r="885" spans="13:13" ht="49.2" customHeight="1">
      <c r="M885" s="85"/>
    </row>
    <row r="886" spans="13:13" ht="49.2" customHeight="1">
      <c r="M886" s="85"/>
    </row>
    <row r="887" spans="13:13" ht="49.2" customHeight="1">
      <c r="M887" s="85"/>
    </row>
    <row r="888" spans="13:13" ht="49.2" customHeight="1">
      <c r="M888" s="85"/>
    </row>
    <row r="889" spans="13:13" ht="49.2" customHeight="1">
      <c r="M889" s="85"/>
    </row>
    <row r="890" spans="13:13" ht="49.2" customHeight="1">
      <c r="M890" s="85"/>
    </row>
    <row r="891" spans="13:13" ht="49.2" customHeight="1">
      <c r="M891" s="85"/>
    </row>
    <row r="892" spans="13:13" ht="49.2" customHeight="1">
      <c r="M892" s="85"/>
    </row>
    <row r="893" spans="13:13" ht="49.2" customHeight="1">
      <c r="M893" s="85"/>
    </row>
    <row r="894" spans="13:13" ht="49.2" customHeight="1">
      <c r="M894" s="85"/>
    </row>
    <row r="895" spans="13:13" ht="49.2" customHeight="1">
      <c r="M895" s="85"/>
    </row>
    <row r="896" spans="13:13" ht="49.2" customHeight="1">
      <c r="M896" s="85"/>
    </row>
    <row r="897" spans="13:13" ht="49.2" customHeight="1">
      <c r="M897" s="85"/>
    </row>
    <row r="898" spans="13:13" ht="49.2" customHeight="1">
      <c r="M898" s="85"/>
    </row>
    <row r="899" spans="13:13" ht="49.2" customHeight="1">
      <c r="M899" s="85"/>
    </row>
    <row r="900" spans="13:13" ht="49.2" customHeight="1">
      <c r="M900" s="85"/>
    </row>
    <row r="901" spans="13:13" ht="49.2" customHeight="1">
      <c r="M901" s="85"/>
    </row>
    <row r="902" spans="13:13" ht="49.2" customHeight="1">
      <c r="M902" s="85"/>
    </row>
    <row r="903" spans="13:13" ht="49.2" customHeight="1">
      <c r="M903" s="85"/>
    </row>
    <row r="904" spans="13:13" ht="49.2" customHeight="1">
      <c r="M904" s="85"/>
    </row>
    <row r="905" spans="13:13" ht="49.2" customHeight="1">
      <c r="M905" s="85"/>
    </row>
    <row r="906" spans="13:13" ht="49.2" customHeight="1">
      <c r="M906" s="85"/>
    </row>
    <row r="907" spans="13:13" ht="49.2" customHeight="1">
      <c r="M907" s="85"/>
    </row>
    <row r="908" spans="13:13" ht="49.2" customHeight="1">
      <c r="M908" s="85"/>
    </row>
    <row r="909" spans="13:13" ht="49.2" customHeight="1">
      <c r="M909" s="85"/>
    </row>
    <row r="910" spans="13:13" ht="49.2" customHeight="1">
      <c r="M910" s="85"/>
    </row>
    <row r="911" spans="13:13" ht="49.2" customHeight="1">
      <c r="M911" s="85"/>
    </row>
    <row r="912" spans="13:13" ht="49.2" customHeight="1">
      <c r="M912" s="85"/>
    </row>
    <row r="913" spans="13:13" ht="49.2" customHeight="1">
      <c r="M913" s="85"/>
    </row>
    <row r="914" spans="13:13" ht="49.2" customHeight="1">
      <c r="M914" s="85"/>
    </row>
    <row r="915" spans="13:13" ht="49.2" customHeight="1">
      <c r="M915" s="85"/>
    </row>
    <row r="916" spans="13:13" ht="49.2" customHeight="1">
      <c r="M916" s="85"/>
    </row>
    <row r="917" spans="13:13" ht="49.2" customHeight="1">
      <c r="M917" s="85"/>
    </row>
    <row r="918" spans="13:13" ht="49.2" customHeight="1">
      <c r="M918" s="85"/>
    </row>
    <row r="919" spans="13:13" ht="49.2" customHeight="1">
      <c r="M919" s="85"/>
    </row>
    <row r="920" spans="13:13" ht="49.2" customHeight="1">
      <c r="M920" s="85"/>
    </row>
    <row r="921" spans="13:13" ht="49.2" customHeight="1">
      <c r="M921" s="85"/>
    </row>
    <row r="922" spans="13:13" ht="49.2" customHeight="1">
      <c r="M922" s="85"/>
    </row>
    <row r="923" spans="13:13" ht="49.2" customHeight="1">
      <c r="M923" s="85"/>
    </row>
    <row r="924" spans="13:13" ht="49.2" customHeight="1">
      <c r="M924" s="85"/>
    </row>
    <row r="925" spans="13:13" ht="49.2" customHeight="1">
      <c r="M925" s="85"/>
    </row>
    <row r="926" spans="13:13" ht="49.2" customHeight="1">
      <c r="M926" s="85"/>
    </row>
    <row r="927" spans="13:13" ht="49.2" customHeight="1">
      <c r="M927" s="85"/>
    </row>
    <row r="928" spans="13:13" ht="49.2" customHeight="1">
      <c r="M928" s="85"/>
    </row>
    <row r="929" spans="13:13" ht="49.2" customHeight="1">
      <c r="M929" s="85"/>
    </row>
    <row r="930" spans="13:13" ht="49.2" customHeight="1">
      <c r="M930" s="85"/>
    </row>
    <row r="931" spans="13:13" ht="49.2" customHeight="1">
      <c r="M931" s="85"/>
    </row>
    <row r="932" spans="13:13" ht="49.2" customHeight="1">
      <c r="M932" s="85"/>
    </row>
    <row r="933" spans="13:13" ht="49.2" customHeight="1">
      <c r="M933" s="85"/>
    </row>
    <row r="934" spans="13:13" ht="49.2" customHeight="1">
      <c r="M934" s="85"/>
    </row>
    <row r="935" spans="13:13" ht="49.2" customHeight="1">
      <c r="M935" s="85"/>
    </row>
    <row r="936" spans="13:13" ht="49.2" customHeight="1">
      <c r="M936" s="85"/>
    </row>
    <row r="937" spans="13:13" ht="49.2" customHeight="1">
      <c r="M937" s="85"/>
    </row>
    <row r="938" spans="13:13" ht="49.2" customHeight="1">
      <c r="M938" s="85"/>
    </row>
    <row r="939" spans="13:13" ht="49.2" customHeight="1">
      <c r="M939" s="85"/>
    </row>
    <row r="940" spans="13:13" ht="49.2" customHeight="1">
      <c r="M940" s="85"/>
    </row>
    <row r="941" spans="13:13" ht="49.2" customHeight="1">
      <c r="M941" s="85"/>
    </row>
    <row r="942" spans="13:13" ht="49.2" customHeight="1">
      <c r="M942" s="85"/>
    </row>
    <row r="943" spans="13:13" ht="49.2" customHeight="1">
      <c r="M943" s="85"/>
    </row>
    <row r="944" spans="13:13" ht="49.2" customHeight="1">
      <c r="M944" s="85"/>
    </row>
    <row r="945" spans="13:13" ht="49.2" customHeight="1">
      <c r="M945" s="85"/>
    </row>
    <row r="946" spans="13:13" ht="49.2" customHeight="1">
      <c r="M946" s="85"/>
    </row>
    <row r="947" spans="13:13" ht="49.2" customHeight="1">
      <c r="M947" s="85"/>
    </row>
    <row r="948" spans="13:13" ht="49.2" customHeight="1">
      <c r="M948" s="85"/>
    </row>
    <row r="949" spans="13:13" ht="49.2" customHeight="1">
      <c r="M949" s="85"/>
    </row>
    <row r="950" spans="13:13" ht="49.2" customHeight="1">
      <c r="M950" s="85"/>
    </row>
    <row r="951" spans="13:13" ht="49.2" customHeight="1">
      <c r="M951" s="85"/>
    </row>
    <row r="952" spans="13:13" ht="49.2" customHeight="1">
      <c r="M952" s="85"/>
    </row>
    <row r="953" spans="13:13" ht="49.2" customHeight="1">
      <c r="M953" s="85"/>
    </row>
    <row r="954" spans="13:13" ht="49.2" customHeight="1">
      <c r="M954" s="85"/>
    </row>
    <row r="955" spans="13:13" ht="49.2" customHeight="1">
      <c r="M955" s="85"/>
    </row>
    <row r="956" spans="13:13" ht="49.2" customHeight="1">
      <c r="M956" s="85"/>
    </row>
    <row r="957" spans="13:13" ht="49.2" customHeight="1">
      <c r="M957" s="85"/>
    </row>
    <row r="958" spans="13:13" ht="49.2" customHeight="1">
      <c r="M958" s="85"/>
    </row>
    <row r="959" spans="13:13" ht="49.2" customHeight="1">
      <c r="M959" s="85"/>
    </row>
    <row r="960" spans="13:13" ht="49.2" customHeight="1">
      <c r="M960" s="85"/>
    </row>
    <row r="961" spans="13:13" ht="49.2" customHeight="1">
      <c r="M961" s="85"/>
    </row>
    <row r="962" spans="13:13" ht="49.2" customHeight="1">
      <c r="M962" s="85"/>
    </row>
    <row r="963" spans="13:13" ht="49.2" customHeight="1">
      <c r="M963" s="85"/>
    </row>
    <row r="964" spans="13:13" ht="49.2" customHeight="1">
      <c r="M964" s="85"/>
    </row>
    <row r="965" spans="13:13" ht="49.2" customHeight="1">
      <c r="M965" s="85"/>
    </row>
    <row r="966" spans="13:13" ht="49.2" customHeight="1">
      <c r="M966" s="85"/>
    </row>
    <row r="967" spans="13:13" ht="49.2" customHeight="1">
      <c r="M967" s="85"/>
    </row>
    <row r="968" spans="13:13" ht="49.2" customHeight="1">
      <c r="M968" s="85"/>
    </row>
    <row r="969" spans="13:13" ht="49.2" customHeight="1">
      <c r="M969" s="85"/>
    </row>
    <row r="970" spans="13:13" ht="49.2" customHeight="1">
      <c r="M970" s="85"/>
    </row>
    <row r="971" spans="13:13" ht="49.2" customHeight="1">
      <c r="M971" s="85"/>
    </row>
    <row r="972" spans="13:13" ht="49.2" customHeight="1">
      <c r="M972" s="85"/>
    </row>
    <row r="973" spans="13:13" ht="49.2" customHeight="1">
      <c r="M973" s="85"/>
    </row>
    <row r="974" spans="13:13" ht="49.2" customHeight="1">
      <c r="M974" s="85"/>
    </row>
    <row r="975" spans="13:13" ht="49.2" customHeight="1">
      <c r="M975" s="85"/>
    </row>
    <row r="976" spans="13:13" ht="49.2" customHeight="1">
      <c r="M976" s="85"/>
    </row>
    <row r="977" spans="13:13" ht="49.2" customHeight="1">
      <c r="M977" s="85"/>
    </row>
    <row r="978" spans="13:13" ht="49.2" customHeight="1">
      <c r="M978" s="85"/>
    </row>
    <row r="979" spans="13:13" ht="49.2" customHeight="1">
      <c r="M979" s="85"/>
    </row>
    <row r="980" spans="13:13" ht="49.2" customHeight="1">
      <c r="M980" s="85"/>
    </row>
    <row r="981" spans="13:13" ht="49.2" customHeight="1">
      <c r="M981" s="85"/>
    </row>
    <row r="982" spans="13:13" ht="49.2" customHeight="1">
      <c r="M982" s="85"/>
    </row>
    <row r="983" spans="13:13" ht="49.2" customHeight="1">
      <c r="M983" s="85"/>
    </row>
    <row r="984" spans="13:13" ht="49.2" customHeight="1">
      <c r="M984" s="85"/>
    </row>
    <row r="985" spans="13:13" ht="49.2" customHeight="1">
      <c r="M985" s="85"/>
    </row>
    <row r="986" spans="13:13" ht="49.2" customHeight="1">
      <c r="M986" s="85"/>
    </row>
    <row r="987" spans="13:13" ht="49.2" customHeight="1">
      <c r="M987" s="85"/>
    </row>
    <row r="988" spans="13:13" ht="49.2" customHeight="1">
      <c r="M988" s="85"/>
    </row>
    <row r="989" spans="13:13" ht="49.2" customHeight="1">
      <c r="M989" s="85"/>
    </row>
    <row r="990" spans="13:13" ht="49.2" customHeight="1">
      <c r="M990" s="85"/>
    </row>
    <row r="991" spans="13:13" ht="49.2" customHeight="1">
      <c r="M991" s="85"/>
    </row>
    <row r="992" spans="13:13" ht="49.2" customHeight="1">
      <c r="M992" s="85"/>
    </row>
    <row r="993" spans="13:13" ht="49.2" customHeight="1">
      <c r="M993" s="85"/>
    </row>
    <row r="994" spans="13:13" ht="49.2" customHeight="1">
      <c r="M994" s="85"/>
    </row>
    <row r="995" spans="13:13" ht="49.2" customHeight="1">
      <c r="M995" s="85"/>
    </row>
    <row r="996" spans="13:13" ht="49.2" customHeight="1">
      <c r="M996" s="85"/>
    </row>
    <row r="997" spans="13:13" ht="49.2" customHeight="1">
      <c r="M997" s="85"/>
    </row>
    <row r="998" spans="13:13" ht="49.2" customHeight="1">
      <c r="M998" s="85"/>
    </row>
    <row r="999" spans="13:13" ht="49.2" customHeight="1">
      <c r="M999" s="85"/>
    </row>
    <row r="1000" spans="13:13" ht="49.2" customHeight="1">
      <c r="M1000" s="85"/>
    </row>
    <row r="1001" spans="13:13" ht="49.2" customHeight="1">
      <c r="M1001" s="85"/>
    </row>
    <row r="1002" spans="13:13" ht="49.2" customHeight="1">
      <c r="M1002" s="85"/>
    </row>
    <row r="1003" spans="13:13" ht="49.2" customHeight="1">
      <c r="M1003" s="85"/>
    </row>
    <row r="1004" spans="13:13" ht="49.2" customHeight="1">
      <c r="M1004" s="85"/>
    </row>
    <row r="1005" spans="13:13" ht="49.2" customHeight="1">
      <c r="M1005" s="85"/>
    </row>
    <row r="1006" spans="13:13" ht="49.2" customHeight="1">
      <c r="M1006" s="85"/>
    </row>
    <row r="1007" spans="13:13" ht="49.2" customHeight="1">
      <c r="M1007" s="85"/>
    </row>
    <row r="1008" spans="13:13" ht="49.2" customHeight="1">
      <c r="M1008" s="85"/>
    </row>
    <row r="1009" spans="13:13" ht="49.2" customHeight="1">
      <c r="M1009" s="85"/>
    </row>
    <row r="1010" spans="13:13" ht="49.2" customHeight="1">
      <c r="M1010" s="85"/>
    </row>
    <row r="1011" spans="13:13" ht="49.2" customHeight="1">
      <c r="M1011" s="85"/>
    </row>
    <row r="1012" spans="13:13" ht="49.2" customHeight="1">
      <c r="M1012" s="85"/>
    </row>
    <row r="1013" spans="13:13" ht="49.2" customHeight="1">
      <c r="M1013" s="85"/>
    </row>
    <row r="1014" spans="13:13" ht="49.2" customHeight="1">
      <c r="M1014" s="85"/>
    </row>
    <row r="1015" spans="13:13" ht="49.2" customHeight="1">
      <c r="M1015" s="85"/>
    </row>
    <row r="1016" spans="13:13" ht="49.2" customHeight="1">
      <c r="M1016" s="85"/>
    </row>
    <row r="1017" spans="13:13" ht="49.2" customHeight="1">
      <c r="M1017" s="85"/>
    </row>
    <row r="1018" spans="13:13" ht="49.2" customHeight="1">
      <c r="M1018" s="85"/>
    </row>
    <row r="1019" spans="13:13" ht="49.2" customHeight="1">
      <c r="M1019" s="85"/>
    </row>
    <row r="1020" spans="13:13" ht="49.2" customHeight="1">
      <c r="M1020" s="85"/>
    </row>
    <row r="1021" spans="13:13" ht="49.2" customHeight="1">
      <c r="M1021" s="85"/>
    </row>
    <row r="1022" spans="13:13" ht="49.2" customHeight="1">
      <c r="M1022" s="85"/>
    </row>
    <row r="1023" spans="13:13" ht="49.2" customHeight="1">
      <c r="M1023" s="85"/>
    </row>
    <row r="1024" spans="13:13" ht="49.2" customHeight="1">
      <c r="M1024" s="85"/>
    </row>
    <row r="1025" spans="13:13" ht="49.2" customHeight="1">
      <c r="M1025" s="85"/>
    </row>
    <row r="1026" spans="13:13" ht="49.2" customHeight="1">
      <c r="M1026" s="85"/>
    </row>
    <row r="1027" spans="13:13" ht="49.2" customHeight="1">
      <c r="M1027" s="85"/>
    </row>
    <row r="1028" spans="13:13" ht="49.2" customHeight="1">
      <c r="M1028" s="85"/>
    </row>
    <row r="1029" spans="13:13" ht="49.2" customHeight="1">
      <c r="M1029" s="85"/>
    </row>
    <row r="1030" spans="13:13" ht="49.2" customHeight="1">
      <c r="M1030" s="85"/>
    </row>
    <row r="1031" spans="13:13" ht="49.2" customHeight="1">
      <c r="M1031" s="85"/>
    </row>
    <row r="1032" spans="13:13" ht="49.2" customHeight="1">
      <c r="M1032" s="85"/>
    </row>
    <row r="1033" spans="13:13" ht="49.2" customHeight="1">
      <c r="M1033" s="85"/>
    </row>
    <row r="1034" spans="13:13" ht="49.2" customHeight="1">
      <c r="M1034" s="85"/>
    </row>
    <row r="1035" spans="13:13" ht="49.2" customHeight="1">
      <c r="M1035" s="85"/>
    </row>
    <row r="1036" spans="13:13" ht="49.2" customHeight="1">
      <c r="M1036" s="85"/>
    </row>
    <row r="1037" spans="13:13" ht="49.2" customHeight="1">
      <c r="M1037" s="85"/>
    </row>
    <row r="1038" spans="13:13" ht="49.2" customHeight="1">
      <c r="M1038" s="85"/>
    </row>
    <row r="1039" spans="13:13" ht="49.2" customHeight="1">
      <c r="M1039" s="85"/>
    </row>
    <row r="1040" spans="13:13" ht="49.2" customHeight="1">
      <c r="M1040" s="85"/>
    </row>
    <row r="1041" spans="13:13" ht="49.2" customHeight="1">
      <c r="M1041" s="85"/>
    </row>
    <row r="1042" spans="13:13" ht="49.2" customHeight="1">
      <c r="M1042" s="85"/>
    </row>
    <row r="1043" spans="13:13" ht="49.2" customHeight="1">
      <c r="M1043" s="85"/>
    </row>
    <row r="1044" spans="13:13" ht="49.2" customHeight="1">
      <c r="M1044" s="85"/>
    </row>
    <row r="1045" spans="13:13" ht="49.2" customHeight="1">
      <c r="M1045" s="85"/>
    </row>
    <row r="1046" spans="13:13" ht="49.2" customHeight="1">
      <c r="M1046" s="85"/>
    </row>
    <row r="1047" spans="13:13" ht="49.2" customHeight="1">
      <c r="M1047" s="85"/>
    </row>
    <row r="1048" spans="13:13" ht="49.2" customHeight="1">
      <c r="M1048" s="85"/>
    </row>
    <row r="1049" spans="13:13" ht="49.2" customHeight="1">
      <c r="M1049" s="85"/>
    </row>
    <row r="1050" spans="13:13" ht="49.2" customHeight="1">
      <c r="M1050" s="85"/>
    </row>
    <row r="1051" spans="13:13" ht="49.2" customHeight="1">
      <c r="M1051" s="85"/>
    </row>
    <row r="1052" spans="13:13" ht="49.2" customHeight="1">
      <c r="M1052" s="85"/>
    </row>
    <row r="1053" spans="13:13" ht="49.2" customHeight="1">
      <c r="M1053" s="85"/>
    </row>
    <row r="1054" spans="13:13" ht="49.2" customHeight="1">
      <c r="M1054" s="85"/>
    </row>
    <row r="1055" spans="13:13" ht="49.2" customHeight="1">
      <c r="M1055" s="85"/>
    </row>
    <row r="1056" spans="13:13" ht="49.2" customHeight="1">
      <c r="M1056" s="85"/>
    </row>
    <row r="1057" spans="13:13" ht="49.2" customHeight="1">
      <c r="M1057" s="85"/>
    </row>
    <row r="1058" spans="13:13" ht="49.2" customHeight="1">
      <c r="M1058" s="85"/>
    </row>
    <row r="1059" spans="13:13" ht="49.2" customHeight="1">
      <c r="M1059" s="85"/>
    </row>
    <row r="1060" spans="13:13" ht="49.2" customHeight="1">
      <c r="M1060" s="85"/>
    </row>
    <row r="1061" spans="13:13" ht="49.2" customHeight="1">
      <c r="M1061" s="85"/>
    </row>
    <row r="1062" spans="13:13" ht="49.2" customHeight="1">
      <c r="M1062" s="85"/>
    </row>
    <row r="1063" spans="13:13" ht="49.2" customHeight="1">
      <c r="M1063" s="85"/>
    </row>
    <row r="1064" spans="13:13" ht="49.2" customHeight="1">
      <c r="M1064" s="85"/>
    </row>
    <row r="1065" spans="13:13" ht="49.2" customHeight="1">
      <c r="M1065" s="85"/>
    </row>
    <row r="1066" spans="13:13" ht="49.2" customHeight="1">
      <c r="M1066" s="85"/>
    </row>
    <row r="1067" spans="13:13" ht="49.2" customHeight="1">
      <c r="M1067" s="85"/>
    </row>
    <row r="1068" spans="13:13" ht="49.2" customHeight="1">
      <c r="M1068" s="85"/>
    </row>
    <row r="1069" spans="13:13" ht="49.2" customHeight="1">
      <c r="M1069" s="85"/>
    </row>
    <row r="1070" spans="13:13" ht="49.2" customHeight="1">
      <c r="M1070" s="85"/>
    </row>
    <row r="1071" spans="13:13" ht="49.2" customHeight="1">
      <c r="M1071" s="85"/>
    </row>
    <row r="1072" spans="13:13" ht="49.2" customHeight="1">
      <c r="M1072" s="85"/>
    </row>
    <row r="1073" spans="13:13" ht="49.2" customHeight="1">
      <c r="M1073" s="85"/>
    </row>
    <row r="1074" spans="13:13" ht="49.2" customHeight="1">
      <c r="M1074" s="85"/>
    </row>
    <row r="1075" spans="13:13" ht="49.2" customHeight="1">
      <c r="M1075" s="85"/>
    </row>
    <row r="1076" spans="13:13" ht="49.2" customHeight="1">
      <c r="M1076" s="85"/>
    </row>
    <row r="1077" spans="13:13" ht="49.2" customHeight="1">
      <c r="M1077" s="85"/>
    </row>
    <row r="1078" spans="13:13" ht="49.2" customHeight="1">
      <c r="M1078" s="85"/>
    </row>
    <row r="1079" spans="13:13" ht="49.2" customHeight="1">
      <c r="M1079" s="85"/>
    </row>
    <row r="1080" spans="13:13" ht="49.2" customHeight="1">
      <c r="M1080" s="85"/>
    </row>
    <row r="1081" spans="13:13" ht="49.2" customHeight="1">
      <c r="M1081" s="85"/>
    </row>
    <row r="1082" spans="13:13" ht="49.2" customHeight="1">
      <c r="M1082" s="85"/>
    </row>
    <row r="1083" spans="13:13" ht="49.2" customHeight="1">
      <c r="M1083" s="85"/>
    </row>
    <row r="1084" spans="13:13" ht="49.2" customHeight="1">
      <c r="M1084" s="85"/>
    </row>
    <row r="1085" spans="13:13" ht="49.2" customHeight="1">
      <c r="M1085" s="85"/>
    </row>
    <row r="1086" spans="13:13" ht="49.2" customHeight="1">
      <c r="M1086" s="85"/>
    </row>
    <row r="1087" spans="13:13" ht="49.2" customHeight="1">
      <c r="M1087" s="85"/>
    </row>
    <row r="1088" spans="13:13" ht="49.2" customHeight="1">
      <c r="M1088" s="85"/>
    </row>
    <row r="1089" spans="13:13" ht="49.2" customHeight="1">
      <c r="M1089" s="85"/>
    </row>
    <row r="1090" spans="13:13" ht="49.2" customHeight="1">
      <c r="M1090" s="85"/>
    </row>
    <row r="1091" spans="13:13" ht="49.2" customHeight="1">
      <c r="M1091" s="85"/>
    </row>
    <row r="1092" spans="13:13" ht="49.2" customHeight="1">
      <c r="M1092" s="85"/>
    </row>
    <row r="1093" spans="13:13" ht="49.2" customHeight="1">
      <c r="M1093" s="85"/>
    </row>
    <row r="1094" spans="13:13" ht="49.2" customHeight="1">
      <c r="M1094" s="85"/>
    </row>
    <row r="1095" spans="13:13" ht="49.2" customHeight="1">
      <c r="M1095" s="85"/>
    </row>
    <row r="1096" spans="13:13" ht="49.2" customHeight="1">
      <c r="M1096" s="85"/>
    </row>
    <row r="1097" spans="13:13" ht="49.2" customHeight="1">
      <c r="M1097" s="85"/>
    </row>
    <row r="1098" spans="13:13" ht="49.2" customHeight="1">
      <c r="M1098" s="85"/>
    </row>
    <row r="1099" spans="13:13" ht="49.2" customHeight="1">
      <c r="M1099" s="85"/>
    </row>
    <row r="1100" spans="13:13" ht="49.2" customHeight="1">
      <c r="M1100" s="85"/>
    </row>
    <row r="1101" spans="13:13" ht="49.2" customHeight="1">
      <c r="M1101" s="85"/>
    </row>
    <row r="1102" spans="13:13" ht="49.2" customHeight="1">
      <c r="M1102" s="85"/>
    </row>
    <row r="1103" spans="13:13" ht="49.2" customHeight="1">
      <c r="M1103" s="85"/>
    </row>
    <row r="1104" spans="13:13" ht="49.2" customHeight="1">
      <c r="M1104" s="85"/>
    </row>
    <row r="1105" spans="13:13" ht="49.2" customHeight="1">
      <c r="M1105" s="85"/>
    </row>
    <row r="1106" spans="13:13" ht="49.2" customHeight="1">
      <c r="M1106" s="85"/>
    </row>
    <row r="1107" spans="13:13" ht="49.2" customHeight="1">
      <c r="M1107" s="85"/>
    </row>
    <row r="1108" spans="13:13" ht="49.2" customHeight="1">
      <c r="M1108" s="85"/>
    </row>
    <row r="1109" spans="13:13" ht="49.2" customHeight="1">
      <c r="M1109" s="85"/>
    </row>
    <row r="1110" spans="13:13" ht="49.2" customHeight="1">
      <c r="M1110" s="85"/>
    </row>
    <row r="1111" spans="13:13" ht="49.2" customHeight="1">
      <c r="M1111" s="85"/>
    </row>
    <row r="1112" spans="13:13" ht="49.2" customHeight="1">
      <c r="M1112" s="85"/>
    </row>
    <row r="1113" spans="13:13" ht="49.2" customHeight="1">
      <c r="M1113" s="85"/>
    </row>
    <row r="1114" spans="13:13" ht="49.2" customHeight="1">
      <c r="M1114" s="85"/>
    </row>
    <row r="1115" spans="13:13" ht="49.2" customHeight="1">
      <c r="M1115" s="85"/>
    </row>
    <row r="1116" spans="13:13" ht="49.2" customHeight="1">
      <c r="M1116" s="85"/>
    </row>
    <row r="1117" spans="13:13" ht="49.2" customHeight="1">
      <c r="M1117" s="85"/>
    </row>
    <row r="1118" spans="13:13" ht="49.2" customHeight="1">
      <c r="M1118" s="85"/>
    </row>
    <row r="1119" spans="13:13" ht="49.2" customHeight="1">
      <c r="M1119" s="85"/>
    </row>
    <row r="1120" spans="13:13" ht="49.2" customHeight="1">
      <c r="M1120" s="85"/>
    </row>
    <row r="1121" spans="13:13" ht="49.2" customHeight="1">
      <c r="M1121" s="85"/>
    </row>
    <row r="1122" spans="13:13" ht="49.2" customHeight="1">
      <c r="M1122" s="85"/>
    </row>
    <row r="1123" spans="13:13" ht="49.2" customHeight="1">
      <c r="M1123" s="85"/>
    </row>
    <row r="1124" spans="13:13" ht="49.2" customHeight="1">
      <c r="M1124" s="85"/>
    </row>
    <row r="1125" spans="13:13" ht="49.2" customHeight="1">
      <c r="M1125" s="85"/>
    </row>
    <row r="1126" spans="13:13" ht="49.2" customHeight="1">
      <c r="M1126" s="85"/>
    </row>
    <row r="1127" spans="13:13" ht="49.2" customHeight="1">
      <c r="M1127" s="85"/>
    </row>
    <row r="1128" spans="13:13" ht="49.2" customHeight="1">
      <c r="M1128" s="85"/>
    </row>
    <row r="1129" spans="13:13" ht="49.2" customHeight="1">
      <c r="M1129" s="85"/>
    </row>
    <row r="1130" spans="13:13" ht="49.2" customHeight="1">
      <c r="M1130" s="85"/>
    </row>
    <row r="1131" spans="13:13" ht="49.2" customHeight="1">
      <c r="M1131" s="85"/>
    </row>
    <row r="1132" spans="13:13" ht="49.2" customHeight="1">
      <c r="M1132" s="85"/>
    </row>
    <row r="1133" spans="13:13" ht="49.2" customHeight="1">
      <c r="M1133" s="85"/>
    </row>
    <row r="1134" spans="13:13" ht="49.2" customHeight="1">
      <c r="M1134" s="85"/>
    </row>
    <row r="1135" spans="13:13" ht="49.2" customHeight="1">
      <c r="M1135" s="85"/>
    </row>
    <row r="1136" spans="13:13" ht="49.2" customHeight="1">
      <c r="M1136" s="85"/>
    </row>
    <row r="1137" spans="13:13" ht="49.2" customHeight="1">
      <c r="M1137" s="85"/>
    </row>
    <row r="1138" spans="13:13" ht="49.2" customHeight="1">
      <c r="M1138" s="85"/>
    </row>
    <row r="1139" spans="13:13" ht="49.2" customHeight="1">
      <c r="M1139" s="85"/>
    </row>
    <row r="1140" spans="13:13" ht="49.2" customHeight="1">
      <c r="M1140" s="85"/>
    </row>
    <row r="1141" spans="13:13" ht="49.2" customHeight="1">
      <c r="M1141" s="85"/>
    </row>
    <row r="1142" spans="13:13" ht="49.2" customHeight="1">
      <c r="M1142" s="85"/>
    </row>
    <row r="1143" spans="13:13" ht="49.2" customHeight="1">
      <c r="M1143" s="85"/>
    </row>
    <row r="1144" spans="13:13" ht="49.2" customHeight="1">
      <c r="M1144" s="85"/>
    </row>
    <row r="1145" spans="13:13" ht="49.2" customHeight="1">
      <c r="M1145" s="85"/>
    </row>
    <row r="1146" spans="13:13" ht="49.2" customHeight="1">
      <c r="M1146" s="85"/>
    </row>
    <row r="1147" spans="13:13" ht="49.2" customHeight="1">
      <c r="M1147" s="85"/>
    </row>
    <row r="1148" spans="13:13" ht="49.2" customHeight="1">
      <c r="M1148" s="85"/>
    </row>
    <row r="1149" spans="13:13" ht="49.2" customHeight="1">
      <c r="M1149" s="85"/>
    </row>
    <row r="1150" spans="13:13" ht="49.2" customHeight="1">
      <c r="M1150" s="85"/>
    </row>
    <row r="1151" spans="13:13" ht="49.2" customHeight="1">
      <c r="M1151" s="85"/>
    </row>
    <row r="1152" spans="13:13" ht="49.2" customHeight="1">
      <c r="M1152" s="85"/>
    </row>
    <row r="1153" spans="13:13" ht="49.2" customHeight="1">
      <c r="M1153" s="85"/>
    </row>
    <row r="1154" spans="13:13" ht="49.2" customHeight="1">
      <c r="M1154" s="85"/>
    </row>
    <row r="1155" spans="13:13" ht="49.2" customHeight="1">
      <c r="M1155" s="85"/>
    </row>
    <row r="1156" spans="13:13" ht="49.2" customHeight="1">
      <c r="M1156" s="85"/>
    </row>
    <row r="1157" spans="13:13" ht="49.2" customHeight="1">
      <c r="M1157" s="85"/>
    </row>
    <row r="1158" spans="13:13" ht="49.2" customHeight="1">
      <c r="M1158" s="85"/>
    </row>
    <row r="1159" spans="13:13" ht="49.2" customHeight="1">
      <c r="M1159" s="85"/>
    </row>
    <row r="1160" spans="13:13" ht="49.2" customHeight="1">
      <c r="M1160" s="85"/>
    </row>
    <row r="1161" spans="13:13" ht="49.2" customHeight="1">
      <c r="M1161" s="85"/>
    </row>
    <row r="1162" spans="13:13" ht="49.2" customHeight="1">
      <c r="M1162" s="85"/>
    </row>
    <row r="1163" spans="13:13" ht="49.2" customHeight="1">
      <c r="M1163" s="85"/>
    </row>
    <row r="1164" spans="13:13" ht="49.2" customHeight="1">
      <c r="M1164" s="85"/>
    </row>
    <row r="1165" spans="13:13" ht="49.2" customHeight="1">
      <c r="M1165" s="85"/>
    </row>
    <row r="1166" spans="13:13" ht="49.2" customHeight="1">
      <c r="M1166" s="85"/>
    </row>
    <row r="1167" spans="13:13" ht="49.2" customHeight="1">
      <c r="M1167" s="85"/>
    </row>
    <row r="1168" spans="13:13" ht="49.2" customHeight="1">
      <c r="M1168" s="85"/>
    </row>
    <row r="1169" spans="13:13" ht="49.2" customHeight="1">
      <c r="M1169" s="85"/>
    </row>
    <row r="1170" spans="13:13" ht="49.2" customHeight="1">
      <c r="M1170" s="85"/>
    </row>
    <row r="1171" spans="13:13" ht="49.2" customHeight="1">
      <c r="M1171" s="85"/>
    </row>
    <row r="1172" spans="13:13" ht="49.2" customHeight="1">
      <c r="M1172" s="85"/>
    </row>
    <row r="1173" spans="13:13" ht="49.2" customHeight="1">
      <c r="M1173" s="85"/>
    </row>
    <row r="1174" spans="13:13" ht="49.2" customHeight="1">
      <c r="M1174" s="85"/>
    </row>
    <row r="1175" spans="13:13" ht="49.2" customHeight="1">
      <c r="M1175" s="85"/>
    </row>
    <row r="1176" spans="13:13" ht="49.2" customHeight="1">
      <c r="M1176" s="85"/>
    </row>
    <row r="1177" spans="13:13" ht="49.2" customHeight="1">
      <c r="M1177" s="85"/>
    </row>
    <row r="1178" spans="13:13" ht="49.2" customHeight="1">
      <c r="M1178" s="85"/>
    </row>
    <row r="1179" spans="13:13" ht="49.2" customHeight="1">
      <c r="M1179" s="85"/>
    </row>
    <row r="1180" spans="13:13" ht="49.2" customHeight="1">
      <c r="M1180" s="85"/>
    </row>
    <row r="1181" spans="13:13" ht="49.2" customHeight="1">
      <c r="M1181" s="85"/>
    </row>
    <row r="1182" spans="13:13" ht="49.2" customHeight="1">
      <c r="M1182" s="85"/>
    </row>
    <row r="1183" spans="13:13" ht="49.2" customHeight="1">
      <c r="M1183" s="85"/>
    </row>
    <row r="1184" spans="13:13" ht="49.2" customHeight="1">
      <c r="M1184" s="85"/>
    </row>
    <row r="1185" spans="13:13" ht="49.2" customHeight="1">
      <c r="M1185" s="85"/>
    </row>
    <row r="1186" spans="13:13" ht="49.2" customHeight="1">
      <c r="M1186" s="85"/>
    </row>
    <row r="1187" spans="13:13" ht="49.2" customHeight="1">
      <c r="M1187" s="85"/>
    </row>
    <row r="1188" spans="13:13" ht="49.2" customHeight="1">
      <c r="M1188" s="85"/>
    </row>
    <row r="1189" spans="13:13" ht="49.2" customHeight="1">
      <c r="M1189" s="85"/>
    </row>
    <row r="1190" spans="13:13" ht="49.2" customHeight="1">
      <c r="M1190" s="85"/>
    </row>
    <row r="1191" spans="13:13" ht="49.2" customHeight="1">
      <c r="M1191" s="85"/>
    </row>
    <row r="1192" spans="13:13" ht="49.2" customHeight="1">
      <c r="M1192" s="85"/>
    </row>
    <row r="1193" spans="13:13" ht="49.2" customHeight="1">
      <c r="M1193" s="85"/>
    </row>
    <row r="1194" spans="13:13" ht="49.2" customHeight="1">
      <c r="M1194" s="85"/>
    </row>
    <row r="1195" spans="13:13" ht="49.2" customHeight="1">
      <c r="M1195" s="85"/>
    </row>
    <row r="1196" spans="13:13" ht="49.2" customHeight="1">
      <c r="M1196" s="85"/>
    </row>
    <row r="1197" spans="13:13" ht="49.2" customHeight="1">
      <c r="M1197" s="85"/>
    </row>
    <row r="1198" spans="13:13" ht="49.2" customHeight="1">
      <c r="M1198" s="85"/>
    </row>
    <row r="1199" spans="13:13" ht="49.2" customHeight="1">
      <c r="M1199" s="85"/>
    </row>
    <row r="1200" spans="13:13" ht="49.2" customHeight="1">
      <c r="M1200" s="85"/>
    </row>
    <row r="1201" spans="13:13" ht="49.2" customHeight="1">
      <c r="M1201" s="85"/>
    </row>
    <row r="1202" spans="13:13" ht="49.2" customHeight="1">
      <c r="M1202" s="85"/>
    </row>
    <row r="1203" spans="13:13" ht="49.2" customHeight="1">
      <c r="M1203" s="85"/>
    </row>
    <row r="1204" spans="13:13" ht="49.2" customHeight="1">
      <c r="M1204" s="85"/>
    </row>
    <row r="1205" spans="13:13" ht="49.2" customHeight="1">
      <c r="M1205" s="85"/>
    </row>
    <row r="1206" spans="13:13" ht="49.2" customHeight="1">
      <c r="M1206" s="85"/>
    </row>
    <row r="1207" spans="13:13" ht="49.2" customHeight="1">
      <c r="M1207" s="85"/>
    </row>
    <row r="1208" spans="13:13" ht="49.2" customHeight="1">
      <c r="M1208" s="85"/>
    </row>
    <row r="1209" spans="13:13" ht="49.2" customHeight="1">
      <c r="M1209" s="85"/>
    </row>
    <row r="1210" spans="13:13" ht="49.2" customHeight="1">
      <c r="M1210" s="85"/>
    </row>
    <row r="1211" spans="13:13" ht="49.2" customHeight="1">
      <c r="M1211" s="85"/>
    </row>
    <row r="1212" spans="13:13" ht="49.2" customHeight="1">
      <c r="M1212" s="85"/>
    </row>
    <row r="1213" spans="13:13" ht="49.2" customHeight="1">
      <c r="M1213" s="85"/>
    </row>
    <row r="1214" spans="13:13" ht="49.2" customHeight="1">
      <c r="M1214" s="85"/>
    </row>
    <row r="1215" spans="13:13" ht="49.2" customHeight="1">
      <c r="M1215" s="85"/>
    </row>
    <row r="1216" spans="13:13" ht="49.2" customHeight="1">
      <c r="M1216" s="85"/>
    </row>
    <row r="1217" spans="13:13" ht="49.2" customHeight="1">
      <c r="M1217" s="85"/>
    </row>
    <row r="1218" spans="13:13" ht="49.2" customHeight="1">
      <c r="M1218" s="85"/>
    </row>
    <row r="1219" spans="13:13" ht="49.2" customHeight="1">
      <c r="M1219" s="85"/>
    </row>
    <row r="1220" spans="13:13" ht="49.2" customHeight="1">
      <c r="M1220" s="85"/>
    </row>
    <row r="1221" spans="13:13" ht="49.2" customHeight="1">
      <c r="M1221" s="85"/>
    </row>
    <row r="1222" spans="13:13" ht="49.2" customHeight="1">
      <c r="M1222" s="85"/>
    </row>
    <row r="1223" spans="13:13" ht="49.2" customHeight="1">
      <c r="M1223" s="85"/>
    </row>
    <row r="1224" spans="13:13" ht="49.2" customHeight="1">
      <c r="M1224" s="85"/>
    </row>
    <row r="1225" spans="13:13" ht="49.2" customHeight="1">
      <c r="M1225" s="85"/>
    </row>
    <row r="1226" spans="13:13" ht="49.2" customHeight="1">
      <c r="M1226" s="85"/>
    </row>
    <row r="1227" spans="13:13" ht="49.2" customHeight="1">
      <c r="M1227" s="85"/>
    </row>
    <row r="1228" spans="13:13" ht="49.2" customHeight="1">
      <c r="M1228" s="85"/>
    </row>
    <row r="1229" spans="13:13" ht="49.2" customHeight="1">
      <c r="M1229" s="85"/>
    </row>
    <row r="1230" spans="13:13" ht="49.2" customHeight="1">
      <c r="M1230" s="85"/>
    </row>
    <row r="1231" spans="13:13" ht="49.2" customHeight="1">
      <c r="M1231" s="85"/>
    </row>
    <row r="1232" spans="13:13" ht="49.2" customHeight="1">
      <c r="M1232" s="85"/>
    </row>
    <row r="1233" spans="13:13" ht="49.2" customHeight="1">
      <c r="M1233" s="85"/>
    </row>
    <row r="1234" spans="13:13" ht="49.2" customHeight="1">
      <c r="M1234" s="85"/>
    </row>
    <row r="1235" spans="13:13" ht="49.2" customHeight="1">
      <c r="M1235" s="85"/>
    </row>
    <row r="1236" spans="13:13" ht="49.2" customHeight="1">
      <c r="M1236" s="85"/>
    </row>
    <row r="1237" spans="13:13" ht="49.2" customHeight="1">
      <c r="M1237" s="85"/>
    </row>
    <row r="1238" spans="13:13" ht="49.2" customHeight="1">
      <c r="M1238" s="85"/>
    </row>
    <row r="1239" spans="13:13" ht="49.2" customHeight="1">
      <c r="M1239" s="85"/>
    </row>
    <row r="1240" spans="13:13" ht="49.2" customHeight="1">
      <c r="M1240" s="85"/>
    </row>
    <row r="1241" spans="13:13" ht="49.2" customHeight="1">
      <c r="M1241" s="85"/>
    </row>
    <row r="1242" spans="13:13" ht="49.2" customHeight="1">
      <c r="M1242" s="85"/>
    </row>
    <row r="1243" spans="13:13" ht="49.2" customHeight="1">
      <c r="M1243" s="85"/>
    </row>
    <row r="1244" spans="13:13" ht="49.2" customHeight="1">
      <c r="M1244" s="85"/>
    </row>
    <row r="1245" spans="13:13" ht="49.2" customHeight="1">
      <c r="M1245" s="85"/>
    </row>
    <row r="1246" spans="13:13" ht="49.2" customHeight="1">
      <c r="M1246" s="85"/>
    </row>
    <row r="1247" spans="13:13" ht="49.2" customHeight="1">
      <c r="M1247" s="85"/>
    </row>
    <row r="1248" spans="13:13" ht="49.2" customHeight="1">
      <c r="M1248" s="85"/>
    </row>
    <row r="1249" spans="13:13" ht="49.2" customHeight="1">
      <c r="M1249" s="85"/>
    </row>
    <row r="1250" spans="13:13" ht="49.2" customHeight="1">
      <c r="M1250" s="85"/>
    </row>
    <row r="1251" spans="13:13" ht="49.2" customHeight="1">
      <c r="M1251" s="85"/>
    </row>
    <row r="1252" spans="13:13" ht="49.2" customHeight="1">
      <c r="M1252" s="85"/>
    </row>
    <row r="1253" spans="13:13" ht="49.2" customHeight="1">
      <c r="M1253" s="85"/>
    </row>
    <row r="1254" spans="13:13" ht="49.2" customHeight="1">
      <c r="M1254" s="85"/>
    </row>
    <row r="1255" spans="13:13" ht="49.2" customHeight="1">
      <c r="M1255" s="85"/>
    </row>
    <row r="1256" spans="13:13" ht="49.2" customHeight="1">
      <c r="M1256" s="85"/>
    </row>
    <row r="1257" spans="13:13" ht="49.2" customHeight="1">
      <c r="M1257" s="85"/>
    </row>
    <row r="1258" spans="13:13" ht="49.2" customHeight="1">
      <c r="M1258" s="85"/>
    </row>
    <row r="1259" spans="13:13" ht="49.2" customHeight="1">
      <c r="M1259" s="85"/>
    </row>
    <row r="1260" spans="13:13" ht="49.2" customHeight="1">
      <c r="M1260" s="85"/>
    </row>
    <row r="1261" spans="13:13" ht="49.2" customHeight="1">
      <c r="M1261" s="85"/>
    </row>
    <row r="1262" spans="13:13" ht="49.2" customHeight="1">
      <c r="M1262" s="85"/>
    </row>
    <row r="1263" spans="13:13" ht="49.2" customHeight="1">
      <c r="M1263" s="85"/>
    </row>
    <row r="1264" spans="13:13" ht="49.2" customHeight="1">
      <c r="M1264" s="85"/>
    </row>
    <row r="1265" spans="13:13" ht="49.2" customHeight="1">
      <c r="M1265" s="85"/>
    </row>
    <row r="1266" spans="13:13" ht="49.2" customHeight="1">
      <c r="M1266" s="85"/>
    </row>
    <row r="1267" spans="13:13" ht="49.2" customHeight="1">
      <c r="M1267" s="85"/>
    </row>
    <row r="1268" spans="13:13" ht="49.2" customHeight="1">
      <c r="M1268" s="85"/>
    </row>
    <row r="1269" spans="13:13" ht="49.2" customHeight="1">
      <c r="M1269" s="85"/>
    </row>
    <row r="1270" spans="13:13" ht="49.2" customHeight="1">
      <c r="M1270" s="85"/>
    </row>
    <row r="1271" spans="13:13" ht="49.2" customHeight="1">
      <c r="M1271" s="85"/>
    </row>
    <row r="1272" spans="13:13" ht="49.2" customHeight="1">
      <c r="M1272" s="85"/>
    </row>
    <row r="1273" spans="13:13" ht="49.2" customHeight="1">
      <c r="M1273" s="85"/>
    </row>
    <row r="1274" spans="13:13" ht="49.2" customHeight="1">
      <c r="M1274" s="85"/>
    </row>
    <row r="1275" spans="13:13" ht="49.2" customHeight="1">
      <c r="M1275" s="85"/>
    </row>
    <row r="1276" spans="13:13" ht="49.2" customHeight="1">
      <c r="M1276" s="85"/>
    </row>
    <row r="1277" spans="13:13" ht="49.2" customHeight="1">
      <c r="M1277" s="85"/>
    </row>
    <row r="1278" spans="13:13" ht="49.2" customHeight="1">
      <c r="M1278" s="85"/>
    </row>
    <row r="1279" spans="13:13" ht="49.2" customHeight="1">
      <c r="M1279" s="85"/>
    </row>
    <row r="1280" spans="13:13" ht="49.2" customHeight="1">
      <c r="M1280" s="85"/>
    </row>
    <row r="1281" spans="13:13" ht="49.2" customHeight="1">
      <c r="M1281" s="85"/>
    </row>
    <row r="1282" spans="13:13" ht="49.2" customHeight="1">
      <c r="M1282" s="85"/>
    </row>
    <row r="1283" spans="13:13" ht="49.2" customHeight="1">
      <c r="M1283" s="85"/>
    </row>
    <row r="1284" spans="13:13" ht="49.2" customHeight="1">
      <c r="M1284" s="85"/>
    </row>
    <row r="1285" spans="13:13" ht="49.2" customHeight="1">
      <c r="M1285" s="85"/>
    </row>
    <row r="1286" spans="13:13" ht="49.2" customHeight="1">
      <c r="M1286" s="85"/>
    </row>
    <row r="1287" spans="13:13" ht="49.2" customHeight="1">
      <c r="M1287" s="85"/>
    </row>
    <row r="1288" spans="13:13" ht="49.2" customHeight="1">
      <c r="M1288" s="85"/>
    </row>
    <row r="1289" spans="13:13" ht="49.2" customHeight="1">
      <c r="M1289" s="85"/>
    </row>
    <row r="1290" spans="13:13" ht="49.2" customHeight="1">
      <c r="M1290" s="85"/>
    </row>
    <row r="1291" spans="13:13" ht="49.2" customHeight="1">
      <c r="M1291" s="85"/>
    </row>
    <row r="1292" spans="13:13" ht="49.2" customHeight="1">
      <c r="M1292" s="85"/>
    </row>
    <row r="1293" spans="13:13" ht="49.2" customHeight="1">
      <c r="M1293" s="85"/>
    </row>
    <row r="1294" spans="13:13" ht="49.2" customHeight="1">
      <c r="M1294" s="85"/>
    </row>
    <row r="1295" spans="13:13" ht="49.2" customHeight="1">
      <c r="M1295" s="85"/>
    </row>
    <row r="1296" spans="13:13" ht="49.2" customHeight="1">
      <c r="M1296" s="85"/>
    </row>
    <row r="1297" spans="13:13" ht="49.2" customHeight="1">
      <c r="M1297" s="85"/>
    </row>
    <row r="1298" spans="13:13" ht="49.2" customHeight="1">
      <c r="M1298" s="85"/>
    </row>
    <row r="1299" spans="13:13" ht="49.2" customHeight="1">
      <c r="M1299" s="85"/>
    </row>
    <row r="1300" spans="13:13" ht="49.2" customHeight="1">
      <c r="M1300" s="85"/>
    </row>
    <row r="1301" spans="13:13" ht="49.2" customHeight="1">
      <c r="M1301" s="85"/>
    </row>
    <row r="1302" spans="13:13" ht="49.2" customHeight="1">
      <c r="M1302" s="85"/>
    </row>
    <row r="1303" spans="13:13" ht="49.2" customHeight="1">
      <c r="M1303" s="85"/>
    </row>
    <row r="1304" spans="13:13" ht="49.2" customHeight="1">
      <c r="M1304" s="85"/>
    </row>
    <row r="1305" spans="13:13" ht="49.2" customHeight="1">
      <c r="M1305" s="85"/>
    </row>
    <row r="1306" spans="13:13" ht="49.2" customHeight="1">
      <c r="M1306" s="85"/>
    </row>
    <row r="1307" spans="13:13" ht="49.2" customHeight="1">
      <c r="M1307" s="85"/>
    </row>
    <row r="1308" spans="13:13" ht="49.2" customHeight="1">
      <c r="M1308" s="85"/>
    </row>
    <row r="1309" spans="13:13" ht="49.2" customHeight="1">
      <c r="M1309" s="85"/>
    </row>
    <row r="1310" spans="13:13" ht="49.2" customHeight="1">
      <c r="M1310" s="85"/>
    </row>
    <row r="1311" spans="13:13" ht="49.2" customHeight="1">
      <c r="M1311" s="85"/>
    </row>
    <row r="1312" spans="13:13" ht="49.2" customHeight="1">
      <c r="M1312" s="85"/>
    </row>
    <row r="1313" spans="13:13" ht="49.2" customHeight="1">
      <c r="M1313" s="85"/>
    </row>
    <row r="1314" spans="13:13" ht="49.2" customHeight="1">
      <c r="M1314" s="85"/>
    </row>
    <row r="1315" spans="13:13" ht="49.2" customHeight="1">
      <c r="M1315" s="85"/>
    </row>
    <row r="1316" spans="13:13" ht="49.2" customHeight="1">
      <c r="M1316" s="85"/>
    </row>
    <row r="1317" spans="13:13" ht="49.2" customHeight="1">
      <c r="M1317" s="85"/>
    </row>
    <row r="1318" spans="13:13" ht="49.2" customHeight="1">
      <c r="M1318" s="85"/>
    </row>
    <row r="1319" spans="13:13" ht="49.2" customHeight="1">
      <c r="M1319" s="85"/>
    </row>
    <row r="1320" spans="13:13" ht="49.2" customHeight="1">
      <c r="M1320" s="85"/>
    </row>
    <row r="1321" spans="13:13" ht="49.2" customHeight="1">
      <c r="M1321" s="85"/>
    </row>
    <row r="1322" spans="13:13" ht="49.2" customHeight="1">
      <c r="M1322" s="85"/>
    </row>
    <row r="1323" spans="13:13" ht="49.2" customHeight="1">
      <c r="M1323" s="85"/>
    </row>
    <row r="1324" spans="13:13" ht="49.2" customHeight="1">
      <c r="M1324" s="85"/>
    </row>
    <row r="1325" spans="13:13" ht="49.2" customHeight="1">
      <c r="M1325" s="85"/>
    </row>
    <row r="1326" spans="13:13" ht="49.2" customHeight="1">
      <c r="M1326" s="85"/>
    </row>
    <row r="1327" spans="13:13" ht="49.2" customHeight="1">
      <c r="M1327" s="85"/>
    </row>
    <row r="1328" spans="13:13" ht="49.2" customHeight="1">
      <c r="M1328" s="85"/>
    </row>
    <row r="1329" spans="13:13" ht="49.2" customHeight="1">
      <c r="M1329" s="85"/>
    </row>
    <row r="1330" spans="13:13" ht="49.2" customHeight="1">
      <c r="M1330" s="85"/>
    </row>
    <row r="1331" spans="13:13" ht="49.2" customHeight="1">
      <c r="M1331" s="85"/>
    </row>
    <row r="1332" spans="13:13" ht="49.2" customHeight="1">
      <c r="M1332" s="85"/>
    </row>
    <row r="1333" spans="13:13" ht="49.2" customHeight="1">
      <c r="M1333" s="85"/>
    </row>
    <row r="1334" spans="13:13" ht="49.2" customHeight="1">
      <c r="M1334" s="85"/>
    </row>
    <row r="1335" spans="13:13" ht="49.2" customHeight="1">
      <c r="M1335" s="85"/>
    </row>
    <row r="1336" spans="13:13" ht="49.2" customHeight="1">
      <c r="M1336" s="85"/>
    </row>
    <row r="1337" spans="13:13" ht="49.2" customHeight="1">
      <c r="M1337" s="85"/>
    </row>
    <row r="1338" spans="13:13" ht="49.2" customHeight="1">
      <c r="M1338" s="85"/>
    </row>
    <row r="1339" spans="13:13" ht="49.2" customHeight="1">
      <c r="M1339" s="85"/>
    </row>
    <row r="1340" spans="13:13" ht="49.2" customHeight="1">
      <c r="M1340" s="85"/>
    </row>
    <row r="1341" spans="13:13" ht="49.2" customHeight="1">
      <c r="M1341" s="85"/>
    </row>
    <row r="1342" spans="13:13" ht="49.2" customHeight="1">
      <c r="M1342" s="85"/>
    </row>
    <row r="1343" spans="13:13" ht="49.2" customHeight="1">
      <c r="M1343" s="85"/>
    </row>
    <row r="1344" spans="13:13" ht="49.2" customHeight="1">
      <c r="M1344" s="85"/>
    </row>
    <row r="1345" spans="13:13" ht="49.2" customHeight="1">
      <c r="M1345" s="85"/>
    </row>
    <row r="1346" spans="13:13" ht="49.2" customHeight="1">
      <c r="M1346" s="85"/>
    </row>
    <row r="1347" spans="13:13" ht="49.2" customHeight="1">
      <c r="M1347" s="85"/>
    </row>
    <row r="1348" spans="13:13" ht="49.2" customHeight="1">
      <c r="M1348" s="85"/>
    </row>
    <row r="1349" spans="13:13" ht="49.2" customHeight="1">
      <c r="M1349" s="85"/>
    </row>
    <row r="1350" spans="13:13" ht="49.2" customHeight="1">
      <c r="M1350" s="85"/>
    </row>
    <row r="1351" spans="13:13" ht="49.2" customHeight="1">
      <c r="M1351" s="85"/>
    </row>
    <row r="1352" spans="13:13" ht="49.2" customHeight="1">
      <c r="M1352" s="85"/>
    </row>
    <row r="1353" spans="13:13" ht="49.2" customHeight="1">
      <c r="M1353" s="85"/>
    </row>
    <row r="1354" spans="13:13" ht="49.2" customHeight="1">
      <c r="M1354" s="85"/>
    </row>
    <row r="1355" spans="13:13" ht="49.2" customHeight="1">
      <c r="M1355" s="85"/>
    </row>
    <row r="1356" spans="13:13" ht="49.2" customHeight="1">
      <c r="M1356" s="85"/>
    </row>
    <row r="1357" spans="13:13" ht="49.2" customHeight="1">
      <c r="M1357" s="85"/>
    </row>
    <row r="1358" spans="13:13" ht="49.2" customHeight="1">
      <c r="M1358" s="85"/>
    </row>
    <row r="1359" spans="13:13" ht="49.2" customHeight="1">
      <c r="M1359" s="85"/>
    </row>
    <row r="1360" spans="13:13" ht="49.2" customHeight="1">
      <c r="M1360" s="85"/>
    </row>
    <row r="1361" spans="13:13" ht="49.2" customHeight="1">
      <c r="M1361" s="85"/>
    </row>
    <row r="1362" spans="13:13" ht="49.2" customHeight="1">
      <c r="M1362" s="85"/>
    </row>
    <row r="1363" spans="13:13" ht="49.2" customHeight="1">
      <c r="M1363" s="85"/>
    </row>
    <row r="1364" spans="13:13" ht="49.2" customHeight="1">
      <c r="M1364" s="85"/>
    </row>
    <row r="1365" spans="13:13" ht="49.2" customHeight="1">
      <c r="M1365" s="85"/>
    </row>
    <row r="1366" spans="13:13" ht="49.2" customHeight="1">
      <c r="M1366" s="85"/>
    </row>
    <row r="1367" spans="13:13" ht="49.2" customHeight="1">
      <c r="M1367" s="85"/>
    </row>
    <row r="1368" spans="13:13" ht="49.2" customHeight="1">
      <c r="M1368" s="85"/>
    </row>
    <row r="1369" spans="13:13" ht="49.2" customHeight="1">
      <c r="M1369" s="85"/>
    </row>
    <row r="1370" spans="13:13" ht="49.2" customHeight="1">
      <c r="M1370" s="85"/>
    </row>
    <row r="1371" spans="13:13" ht="49.2" customHeight="1">
      <c r="M1371" s="85"/>
    </row>
    <row r="1372" spans="13:13" ht="49.2" customHeight="1">
      <c r="M1372" s="85"/>
    </row>
    <row r="1373" spans="13:13" ht="49.2" customHeight="1">
      <c r="M1373" s="85"/>
    </row>
    <row r="1374" spans="13:13" ht="49.2" customHeight="1">
      <c r="M1374" s="85"/>
    </row>
    <row r="1375" spans="13:13" ht="49.2" customHeight="1">
      <c r="M1375" s="85"/>
    </row>
    <row r="1376" spans="13:13" ht="49.2" customHeight="1">
      <c r="M1376" s="85"/>
    </row>
    <row r="1377" spans="13:13" ht="49.2" customHeight="1">
      <c r="M1377" s="85"/>
    </row>
    <row r="1378" spans="13:13" ht="49.2" customHeight="1">
      <c r="M1378" s="85"/>
    </row>
    <row r="1379" spans="13:13" ht="49.2" customHeight="1">
      <c r="M1379" s="85"/>
    </row>
    <row r="1380" spans="13:13" ht="49.2" customHeight="1">
      <c r="M1380" s="85"/>
    </row>
    <row r="1381" spans="13:13" ht="49.2" customHeight="1">
      <c r="M1381" s="85"/>
    </row>
    <row r="1382" spans="13:13" ht="49.2" customHeight="1">
      <c r="M1382" s="85"/>
    </row>
    <row r="1383" spans="13:13" ht="49.2" customHeight="1">
      <c r="M1383" s="85"/>
    </row>
    <row r="1384" spans="13:13" ht="49.2" customHeight="1">
      <c r="M1384" s="85"/>
    </row>
    <row r="1385" spans="13:13" ht="49.2" customHeight="1">
      <c r="M1385" s="85"/>
    </row>
    <row r="1386" spans="13:13" ht="49.2" customHeight="1">
      <c r="M1386" s="85"/>
    </row>
    <row r="1387" spans="13:13" ht="49.2" customHeight="1">
      <c r="M1387" s="85"/>
    </row>
    <row r="1388" spans="13:13" ht="49.2" customHeight="1">
      <c r="M1388" s="85"/>
    </row>
    <row r="1389" spans="13:13" ht="49.2" customHeight="1">
      <c r="M1389" s="85"/>
    </row>
    <row r="1390" spans="13:13" ht="49.2" customHeight="1">
      <c r="M1390" s="85"/>
    </row>
    <row r="1391" spans="13:13" ht="49.2" customHeight="1">
      <c r="M1391" s="85"/>
    </row>
    <row r="1392" spans="13:13" ht="49.2" customHeight="1">
      <c r="M1392" s="85"/>
    </row>
    <row r="1393" spans="13:13" ht="49.2" customHeight="1">
      <c r="M1393" s="85"/>
    </row>
    <row r="1394" spans="13:13" ht="49.2" customHeight="1">
      <c r="M1394" s="85"/>
    </row>
    <row r="1395" spans="13:13" ht="49.2" customHeight="1">
      <c r="M1395" s="85"/>
    </row>
    <row r="1396" spans="13:13" ht="49.2" customHeight="1">
      <c r="M1396" s="85"/>
    </row>
    <row r="1397" spans="13:13" ht="49.2" customHeight="1">
      <c r="M1397" s="85"/>
    </row>
    <row r="1398" spans="13:13" ht="49.2" customHeight="1">
      <c r="M1398" s="85"/>
    </row>
    <row r="1399" spans="13:13" ht="49.2" customHeight="1">
      <c r="M1399" s="85"/>
    </row>
    <row r="1400" spans="13:13" ht="49.2" customHeight="1">
      <c r="M1400" s="85"/>
    </row>
    <row r="1401" spans="13:13" ht="49.2" customHeight="1">
      <c r="M1401" s="85"/>
    </row>
    <row r="1402" spans="13:13" ht="49.2" customHeight="1">
      <c r="M1402" s="85"/>
    </row>
    <row r="1403" spans="13:13" ht="49.2" customHeight="1">
      <c r="M1403" s="85"/>
    </row>
    <row r="1404" spans="13:13" ht="49.2" customHeight="1">
      <c r="M1404" s="85"/>
    </row>
    <row r="1405" spans="13:13" ht="49.2" customHeight="1">
      <c r="M1405" s="85"/>
    </row>
    <row r="1406" spans="13:13" ht="49.2" customHeight="1">
      <c r="M1406" s="85"/>
    </row>
    <row r="1407" spans="13:13" ht="49.2" customHeight="1">
      <c r="M1407" s="85"/>
    </row>
    <row r="1408" spans="13:13" ht="49.2" customHeight="1">
      <c r="M1408" s="85"/>
    </row>
    <row r="1409" spans="13:13" ht="49.2" customHeight="1">
      <c r="M1409" s="85"/>
    </row>
    <row r="1410" spans="13:13" ht="49.2" customHeight="1">
      <c r="M1410" s="85"/>
    </row>
    <row r="1411" spans="13:13" ht="49.2" customHeight="1">
      <c r="M1411" s="85"/>
    </row>
    <row r="1412" spans="13:13" ht="49.2" customHeight="1">
      <c r="M1412" s="85"/>
    </row>
    <row r="1413" spans="13:13" ht="49.2" customHeight="1">
      <c r="M1413" s="85"/>
    </row>
    <row r="1414" spans="13:13" ht="49.2" customHeight="1">
      <c r="M1414" s="85"/>
    </row>
    <row r="1415" spans="13:13" ht="49.2" customHeight="1">
      <c r="M1415" s="85"/>
    </row>
    <row r="1416" spans="13:13" ht="49.2" customHeight="1">
      <c r="M1416" s="85"/>
    </row>
    <row r="1417" spans="13:13" ht="49.2" customHeight="1">
      <c r="M1417" s="85"/>
    </row>
    <row r="1418" spans="13:13" ht="49.2" customHeight="1">
      <c r="M1418" s="85"/>
    </row>
    <row r="1419" spans="13:13" ht="49.2" customHeight="1">
      <c r="M1419" s="85"/>
    </row>
    <row r="1420" spans="13:13" ht="49.2" customHeight="1">
      <c r="M1420" s="85"/>
    </row>
    <row r="1421" spans="13:13" ht="49.2" customHeight="1">
      <c r="M1421" s="85"/>
    </row>
    <row r="1422" spans="13:13" ht="49.2" customHeight="1">
      <c r="M1422" s="85"/>
    </row>
    <row r="1423" spans="13:13" ht="49.2" customHeight="1">
      <c r="M1423" s="85"/>
    </row>
    <row r="1424" spans="13:13" ht="49.2" customHeight="1">
      <c r="M1424" s="85"/>
    </row>
    <row r="1425" spans="13:13" ht="49.2" customHeight="1">
      <c r="M1425" s="85"/>
    </row>
    <row r="1426" spans="13:13" ht="49.2" customHeight="1">
      <c r="M1426" s="85"/>
    </row>
    <row r="1427" spans="13:13" ht="49.2" customHeight="1">
      <c r="M1427" s="85"/>
    </row>
    <row r="1428" spans="13:13" ht="49.2" customHeight="1">
      <c r="M1428" s="85"/>
    </row>
    <row r="1429" spans="13:13" ht="49.2" customHeight="1">
      <c r="M1429" s="85"/>
    </row>
    <row r="1430" spans="13:13" ht="49.2" customHeight="1">
      <c r="M1430" s="85"/>
    </row>
    <row r="1431" spans="13:13" ht="49.2" customHeight="1">
      <c r="M1431" s="85"/>
    </row>
    <row r="1432" spans="13:13" ht="49.2" customHeight="1">
      <c r="M1432" s="85"/>
    </row>
    <row r="1433" spans="13:13" ht="49.2" customHeight="1">
      <c r="M1433" s="85"/>
    </row>
    <row r="1434" spans="13:13" ht="49.2" customHeight="1">
      <c r="M1434" s="85"/>
    </row>
    <row r="1435" spans="13:13" ht="49.2" customHeight="1">
      <c r="M1435" s="85"/>
    </row>
    <row r="1436" spans="13:13" ht="49.2" customHeight="1">
      <c r="M1436" s="85"/>
    </row>
    <row r="1437" spans="13:13" ht="49.2" customHeight="1">
      <c r="M1437" s="85"/>
    </row>
    <row r="1438" spans="13:13" ht="49.2" customHeight="1">
      <c r="M1438" s="85"/>
    </row>
    <row r="1439" spans="13:13" ht="49.2" customHeight="1">
      <c r="M1439" s="85"/>
    </row>
    <row r="1440" spans="13:13" ht="49.2" customHeight="1">
      <c r="M1440" s="85"/>
    </row>
    <row r="1441" spans="13:13" ht="49.2" customHeight="1">
      <c r="M1441" s="85"/>
    </row>
    <row r="1442" spans="13:13" ht="49.2" customHeight="1">
      <c r="M1442" s="85"/>
    </row>
    <row r="1443" spans="13:13" ht="49.2" customHeight="1">
      <c r="M1443" s="85"/>
    </row>
    <row r="1444" spans="13:13" ht="49.2" customHeight="1">
      <c r="M1444" s="85"/>
    </row>
    <row r="1445" spans="13:13" ht="49.2" customHeight="1">
      <c r="M1445" s="85"/>
    </row>
    <row r="1446" spans="13:13" ht="49.2" customHeight="1">
      <c r="M1446" s="85"/>
    </row>
    <row r="1447" spans="13:13" ht="49.2" customHeight="1">
      <c r="M1447" s="85"/>
    </row>
    <row r="1448" spans="13:13" ht="49.2" customHeight="1">
      <c r="M1448" s="85"/>
    </row>
    <row r="1449" spans="13:13" ht="49.2" customHeight="1">
      <c r="M1449" s="85"/>
    </row>
    <row r="1450" spans="13:13" ht="49.2" customHeight="1">
      <c r="M1450" s="85"/>
    </row>
    <row r="1451" spans="13:13" ht="49.2" customHeight="1">
      <c r="M1451" s="85"/>
    </row>
    <row r="1452" spans="13:13" ht="49.2" customHeight="1">
      <c r="M1452" s="85"/>
    </row>
    <row r="1453" spans="13:13" ht="49.2" customHeight="1">
      <c r="M1453" s="85"/>
    </row>
    <row r="1454" spans="13:13" ht="49.2" customHeight="1">
      <c r="M1454" s="85"/>
    </row>
    <row r="1455" spans="13:13" ht="49.2" customHeight="1">
      <c r="M1455" s="85"/>
    </row>
    <row r="1456" spans="13:13" ht="49.2" customHeight="1">
      <c r="M1456" s="85"/>
    </row>
    <row r="1457" spans="13:13" ht="49.2" customHeight="1">
      <c r="M1457" s="85"/>
    </row>
    <row r="1458" spans="13:13" ht="49.2" customHeight="1">
      <c r="M1458" s="85"/>
    </row>
    <row r="1459" spans="13:13" ht="49.2" customHeight="1">
      <c r="M1459" s="85"/>
    </row>
    <row r="1460" spans="13:13" ht="49.2" customHeight="1">
      <c r="M1460" s="85"/>
    </row>
    <row r="1461" spans="13:13" ht="49.2" customHeight="1">
      <c r="M1461" s="85"/>
    </row>
    <row r="1462" spans="13:13" ht="49.2" customHeight="1">
      <c r="M1462" s="85"/>
    </row>
    <row r="1463" spans="13:13" ht="49.2" customHeight="1">
      <c r="M1463" s="85"/>
    </row>
    <row r="1464" spans="13:13" ht="49.2" customHeight="1">
      <c r="M1464" s="85"/>
    </row>
    <row r="1465" spans="13:13" ht="49.2" customHeight="1">
      <c r="M1465" s="85"/>
    </row>
    <row r="1466" spans="13:13" ht="49.2" customHeight="1">
      <c r="M1466" s="85"/>
    </row>
    <row r="1467" spans="13:13" ht="49.2" customHeight="1">
      <c r="M1467" s="85"/>
    </row>
    <row r="1468" spans="13:13" ht="49.2" customHeight="1">
      <c r="M1468" s="85"/>
    </row>
    <row r="1469" spans="13:13" ht="49.2" customHeight="1">
      <c r="M1469" s="85"/>
    </row>
    <row r="1470" spans="13:13" ht="49.2" customHeight="1">
      <c r="M1470" s="85"/>
    </row>
    <row r="1471" spans="13:13" ht="49.2" customHeight="1">
      <c r="M1471" s="85"/>
    </row>
    <row r="1472" spans="13:13" ht="49.2" customHeight="1">
      <c r="M1472" s="85"/>
    </row>
    <row r="1473" spans="13:13" ht="49.2" customHeight="1">
      <c r="M1473" s="85"/>
    </row>
    <row r="1474" spans="13:13" ht="49.2" customHeight="1">
      <c r="M1474" s="85"/>
    </row>
    <row r="1475" spans="13:13" ht="49.2" customHeight="1">
      <c r="M1475" s="85"/>
    </row>
    <row r="1476" spans="13:13" ht="49.2" customHeight="1">
      <c r="M1476" s="85"/>
    </row>
    <row r="1477" spans="13:13" ht="49.2" customHeight="1">
      <c r="M1477" s="85"/>
    </row>
    <row r="1478" spans="13:13" ht="49.2" customHeight="1">
      <c r="M1478" s="85"/>
    </row>
    <row r="1479" spans="13:13" ht="49.2" customHeight="1">
      <c r="M1479" s="85"/>
    </row>
    <row r="1480" spans="13:13" ht="49.2" customHeight="1">
      <c r="M1480" s="85"/>
    </row>
    <row r="1481" spans="13:13" ht="49.2" customHeight="1">
      <c r="M1481" s="85"/>
    </row>
    <row r="1482" spans="13:13" ht="49.2" customHeight="1">
      <c r="M1482" s="85"/>
    </row>
    <row r="1483" spans="13:13" ht="49.2" customHeight="1">
      <c r="M1483" s="85"/>
    </row>
    <row r="1484" spans="13:13" ht="49.2" customHeight="1">
      <c r="M1484" s="85"/>
    </row>
    <row r="1485" spans="13:13" ht="49.2" customHeight="1">
      <c r="M1485" s="85"/>
    </row>
    <row r="1486" spans="13:13" ht="49.2" customHeight="1">
      <c r="M1486" s="85"/>
    </row>
    <row r="1487" spans="13:13" ht="49.2" customHeight="1">
      <c r="M1487" s="85"/>
    </row>
    <row r="1488" spans="13:13" ht="49.2" customHeight="1">
      <c r="M1488" s="85"/>
    </row>
    <row r="1489" spans="13:13" ht="49.2" customHeight="1">
      <c r="M1489" s="85"/>
    </row>
    <row r="1490" spans="13:13" ht="49.2" customHeight="1">
      <c r="M1490" s="85"/>
    </row>
    <row r="1491" spans="13:13" ht="49.2" customHeight="1">
      <c r="M1491" s="85"/>
    </row>
    <row r="1492" spans="13:13" ht="49.2" customHeight="1">
      <c r="M1492" s="85"/>
    </row>
    <row r="1493" spans="13:13" ht="49.2" customHeight="1">
      <c r="M1493" s="85"/>
    </row>
    <row r="1494" spans="13:13" ht="49.2" customHeight="1">
      <c r="M1494" s="85"/>
    </row>
    <row r="1495" spans="13:13" ht="49.2" customHeight="1">
      <c r="M1495" s="85"/>
    </row>
    <row r="1496" spans="13:13" ht="49.2" customHeight="1">
      <c r="M1496" s="85"/>
    </row>
    <row r="1497" spans="13:13" ht="49.2" customHeight="1">
      <c r="M1497" s="85"/>
    </row>
    <row r="1498" spans="13:13" ht="49.2" customHeight="1">
      <c r="M1498" s="85"/>
    </row>
    <row r="1499" spans="13:13" ht="49.2" customHeight="1">
      <c r="M1499" s="85"/>
    </row>
    <row r="1500" spans="13:13" ht="49.2" customHeight="1">
      <c r="M1500" s="85"/>
    </row>
    <row r="1501" spans="13:13" ht="49.2" customHeight="1">
      <c r="M1501" s="85"/>
    </row>
    <row r="1502" spans="13:13" ht="49.2" customHeight="1">
      <c r="M1502" s="85"/>
    </row>
    <row r="1503" spans="13:13" ht="49.2" customHeight="1">
      <c r="M1503" s="85"/>
    </row>
    <row r="1504" spans="13:13" ht="49.2" customHeight="1">
      <c r="M1504" s="85"/>
    </row>
    <row r="1505" spans="13:13" ht="49.2" customHeight="1">
      <c r="M1505" s="85"/>
    </row>
    <row r="1506" spans="13:13" ht="49.2" customHeight="1">
      <c r="M1506" s="85"/>
    </row>
    <row r="1507" spans="13:13" ht="49.2" customHeight="1">
      <c r="M1507" s="85"/>
    </row>
    <row r="1508" spans="13:13" ht="49.2" customHeight="1">
      <c r="M1508" s="85"/>
    </row>
    <row r="1509" spans="13:13" ht="49.2" customHeight="1">
      <c r="M1509" s="85"/>
    </row>
    <row r="1510" spans="13:13" ht="49.2" customHeight="1">
      <c r="M1510" s="85"/>
    </row>
    <row r="1511" spans="13:13" ht="49.2" customHeight="1">
      <c r="M1511" s="85"/>
    </row>
    <row r="1512" spans="13:13" ht="49.2" customHeight="1">
      <c r="M1512" s="85"/>
    </row>
    <row r="1513" spans="13:13" ht="49.2" customHeight="1">
      <c r="M1513" s="85"/>
    </row>
    <row r="1514" spans="13:13" ht="49.2" customHeight="1">
      <c r="M1514" s="85"/>
    </row>
    <row r="1515" spans="13:13" ht="49.2" customHeight="1">
      <c r="M1515" s="85"/>
    </row>
    <row r="1516" spans="13:13" ht="49.2" customHeight="1">
      <c r="M1516" s="85"/>
    </row>
    <row r="1517" spans="13:13" ht="49.2" customHeight="1">
      <c r="M1517" s="85"/>
    </row>
    <row r="1518" spans="13:13" ht="49.2" customHeight="1">
      <c r="M1518" s="85"/>
    </row>
    <row r="1519" spans="13:13" ht="49.2" customHeight="1">
      <c r="M1519" s="85"/>
    </row>
    <row r="1520" spans="13:13" ht="49.2" customHeight="1">
      <c r="M1520" s="85"/>
    </row>
    <row r="1521" spans="13:13" ht="49.2" customHeight="1">
      <c r="M1521" s="85"/>
    </row>
    <row r="1522" spans="13:13" ht="49.2" customHeight="1">
      <c r="M1522" s="85"/>
    </row>
    <row r="1523" spans="13:13" ht="49.2" customHeight="1">
      <c r="M1523" s="85"/>
    </row>
    <row r="1524" spans="13:13" ht="49.2" customHeight="1">
      <c r="M1524" s="85"/>
    </row>
    <row r="1525" spans="13:13" ht="49.2" customHeight="1">
      <c r="M1525" s="85"/>
    </row>
    <row r="1526" spans="13:13" ht="49.2" customHeight="1">
      <c r="M1526" s="85"/>
    </row>
    <row r="1527" spans="13:13" ht="49.2" customHeight="1">
      <c r="M1527" s="85"/>
    </row>
    <row r="1528" spans="13:13" ht="49.2" customHeight="1">
      <c r="M1528" s="85"/>
    </row>
    <row r="1529" spans="13:13" ht="49.2" customHeight="1">
      <c r="M1529" s="85"/>
    </row>
    <row r="1530" spans="13:13" ht="49.2" customHeight="1">
      <c r="M1530" s="85"/>
    </row>
    <row r="1531" spans="13:13" ht="49.2" customHeight="1">
      <c r="M1531" s="85"/>
    </row>
    <row r="1532" spans="13:13" ht="49.2" customHeight="1">
      <c r="M1532" s="85"/>
    </row>
    <row r="1533" spans="13:13" ht="49.2" customHeight="1">
      <c r="M1533" s="85"/>
    </row>
    <row r="1534" spans="13:13" ht="49.2" customHeight="1">
      <c r="M1534" s="85"/>
    </row>
    <row r="1535" spans="13:13" ht="49.2" customHeight="1">
      <c r="M1535" s="85"/>
    </row>
    <row r="1536" spans="13:13" ht="49.2" customHeight="1">
      <c r="M1536" s="85"/>
    </row>
    <row r="1537" spans="13:13" ht="49.2" customHeight="1">
      <c r="M1537" s="85"/>
    </row>
    <row r="1538" spans="13:13" ht="49.2" customHeight="1">
      <c r="M1538" s="85"/>
    </row>
    <row r="1539" spans="13:13" ht="49.2" customHeight="1">
      <c r="M1539" s="85"/>
    </row>
    <row r="1540" spans="13:13" ht="49.2" customHeight="1">
      <c r="M1540" s="85"/>
    </row>
    <row r="1541" spans="13:13" ht="49.2" customHeight="1">
      <c r="M1541" s="85"/>
    </row>
    <row r="1542" spans="13:13" ht="49.2" customHeight="1">
      <c r="M1542" s="85"/>
    </row>
    <row r="1543" spans="13:13" ht="49.2" customHeight="1">
      <c r="M1543" s="85"/>
    </row>
    <row r="1544" spans="13:13" ht="49.2" customHeight="1">
      <c r="M1544" s="85"/>
    </row>
    <row r="1545" spans="13:13" ht="49.2" customHeight="1">
      <c r="M1545" s="85"/>
    </row>
    <row r="1546" spans="13:13" ht="49.2" customHeight="1">
      <c r="M1546" s="85"/>
    </row>
    <row r="1547" spans="13:13" ht="49.2" customHeight="1">
      <c r="M1547" s="85"/>
    </row>
    <row r="1548" spans="13:13" ht="49.2" customHeight="1">
      <c r="M1548" s="85"/>
    </row>
    <row r="1549" spans="13:13" ht="49.2" customHeight="1">
      <c r="M1549" s="85"/>
    </row>
    <row r="1550" spans="13:13" ht="49.2" customHeight="1">
      <c r="M1550" s="85"/>
    </row>
    <row r="1551" spans="13:13" ht="49.2" customHeight="1">
      <c r="M1551" s="85"/>
    </row>
    <row r="1552" spans="13:13" ht="49.2" customHeight="1">
      <c r="M1552" s="85"/>
    </row>
    <row r="1553" spans="13:13" ht="49.2" customHeight="1">
      <c r="M1553" s="85"/>
    </row>
    <row r="1554" spans="13:13" ht="49.2" customHeight="1">
      <c r="M1554" s="85"/>
    </row>
    <row r="1555" spans="13:13" ht="49.2" customHeight="1">
      <c r="M1555" s="85"/>
    </row>
    <row r="1556" spans="13:13" ht="49.2" customHeight="1">
      <c r="M1556" s="85"/>
    </row>
    <row r="1557" spans="13:13" ht="49.2" customHeight="1">
      <c r="M1557" s="85"/>
    </row>
    <row r="1558" spans="13:13" ht="49.2" customHeight="1">
      <c r="M1558" s="85"/>
    </row>
    <row r="1559" spans="13:13" ht="49.2" customHeight="1">
      <c r="M1559" s="85"/>
    </row>
    <row r="1560" spans="13:13" ht="49.2" customHeight="1">
      <c r="M1560" s="85"/>
    </row>
    <row r="1561" spans="13:13" ht="49.2" customHeight="1">
      <c r="M1561" s="85"/>
    </row>
    <row r="1562" spans="13:13" ht="49.2" customHeight="1">
      <c r="M1562" s="85"/>
    </row>
    <row r="1563" spans="13:13" ht="49.2" customHeight="1">
      <c r="M1563" s="85"/>
    </row>
    <row r="1564" spans="13:13" ht="49.2" customHeight="1">
      <c r="M1564" s="85"/>
    </row>
    <row r="1565" spans="13:13" ht="49.2" customHeight="1">
      <c r="M1565" s="85"/>
    </row>
    <row r="1566" spans="13:13" ht="49.2" customHeight="1">
      <c r="M1566" s="85"/>
    </row>
    <row r="1567" spans="13:13" ht="49.2" customHeight="1">
      <c r="M1567" s="85"/>
    </row>
    <row r="1568" spans="13:13" ht="49.2" customHeight="1">
      <c r="M1568" s="85"/>
    </row>
    <row r="1569" spans="13:13" ht="49.2" customHeight="1">
      <c r="M1569" s="85"/>
    </row>
    <row r="1570" spans="13:13" ht="49.2" customHeight="1">
      <c r="M1570" s="85"/>
    </row>
    <row r="1571" spans="13:13" ht="49.2" customHeight="1">
      <c r="M1571" s="85"/>
    </row>
    <row r="1572" spans="13:13" ht="49.2" customHeight="1">
      <c r="M1572" s="85"/>
    </row>
    <row r="1573" spans="13:13" ht="49.2" customHeight="1">
      <c r="M1573" s="85"/>
    </row>
    <row r="1574" spans="13:13" ht="49.2" customHeight="1">
      <c r="M1574" s="85"/>
    </row>
    <row r="1575" spans="13:13" ht="49.2" customHeight="1">
      <c r="M1575" s="85"/>
    </row>
    <row r="1576" spans="13:13" ht="49.2" customHeight="1">
      <c r="M1576" s="85"/>
    </row>
    <row r="1577" spans="13:13" ht="49.2" customHeight="1">
      <c r="M1577" s="85"/>
    </row>
    <row r="1578" spans="13:13" ht="49.2" customHeight="1">
      <c r="M1578" s="85"/>
    </row>
    <row r="1579" spans="13:13" ht="49.2" customHeight="1">
      <c r="M1579" s="85"/>
    </row>
    <row r="1580" spans="13:13" ht="49.2" customHeight="1">
      <c r="M1580" s="85"/>
    </row>
    <row r="1581" spans="13:13" ht="49.2" customHeight="1">
      <c r="M1581" s="85"/>
    </row>
    <row r="1582" spans="13:13" ht="49.2" customHeight="1">
      <c r="M1582" s="85"/>
    </row>
    <row r="1583" spans="13:13" ht="49.2" customHeight="1">
      <c r="M1583" s="85"/>
    </row>
    <row r="1584" spans="13:13" ht="49.2" customHeight="1">
      <c r="M1584" s="85"/>
    </row>
    <row r="1585" spans="13:13" ht="49.2" customHeight="1">
      <c r="M1585" s="85"/>
    </row>
    <row r="1586" spans="13:13" ht="49.2" customHeight="1">
      <c r="M1586" s="85"/>
    </row>
    <row r="1587" spans="13:13" ht="49.2" customHeight="1">
      <c r="M1587" s="85"/>
    </row>
    <row r="1588" spans="13:13" ht="49.2" customHeight="1">
      <c r="M1588" s="85"/>
    </row>
    <row r="1589" spans="13:13" ht="49.2" customHeight="1">
      <c r="M1589" s="85"/>
    </row>
    <row r="1590" spans="13:13" ht="49.2" customHeight="1">
      <c r="M1590" s="85"/>
    </row>
    <row r="1591" spans="13:13" ht="49.2" customHeight="1">
      <c r="M1591" s="85"/>
    </row>
    <row r="1592" spans="13:13" ht="49.2" customHeight="1">
      <c r="M1592" s="85"/>
    </row>
    <row r="1593" spans="13:13" ht="49.2" customHeight="1">
      <c r="M1593" s="85"/>
    </row>
    <row r="1594" spans="13:13" ht="49.2" customHeight="1">
      <c r="M1594" s="85"/>
    </row>
    <row r="1595" spans="13:13" ht="49.2" customHeight="1">
      <c r="M1595" s="85"/>
    </row>
    <row r="1596" spans="13:13" ht="49.2" customHeight="1">
      <c r="M1596" s="85"/>
    </row>
    <row r="1597" spans="13:13" ht="49.2" customHeight="1">
      <c r="M1597" s="85"/>
    </row>
    <row r="1598" spans="13:13" ht="49.2" customHeight="1">
      <c r="M1598" s="85"/>
    </row>
    <row r="1599" spans="13:13" ht="49.2" customHeight="1">
      <c r="M1599" s="85"/>
    </row>
    <row r="1600" spans="13:13" ht="49.2" customHeight="1">
      <c r="M1600" s="85"/>
    </row>
    <row r="1601" spans="13:13" ht="49.2" customHeight="1">
      <c r="M1601" s="85"/>
    </row>
    <row r="1602" spans="13:13" ht="49.2" customHeight="1">
      <c r="M1602" s="85"/>
    </row>
    <row r="1603" spans="13:13" ht="49.2" customHeight="1">
      <c r="M1603" s="85"/>
    </row>
    <row r="1604" spans="13:13" ht="49.2" customHeight="1">
      <c r="M1604" s="85"/>
    </row>
    <row r="1605" spans="13:13" ht="49.2" customHeight="1">
      <c r="M1605" s="85"/>
    </row>
    <row r="1606" spans="13:13" ht="49.2" customHeight="1">
      <c r="M1606" s="85"/>
    </row>
    <row r="1607" spans="13:13" ht="49.2" customHeight="1">
      <c r="M1607" s="85"/>
    </row>
    <row r="1608" spans="13:13" ht="49.2" customHeight="1">
      <c r="M1608" s="85"/>
    </row>
    <row r="1609" spans="13:13" ht="49.2" customHeight="1">
      <c r="M1609" s="85"/>
    </row>
    <row r="1610" spans="13:13" ht="49.2" customHeight="1">
      <c r="M1610" s="85"/>
    </row>
    <row r="1611" spans="13:13" ht="49.2" customHeight="1">
      <c r="M1611" s="85"/>
    </row>
    <row r="1612" spans="13:13" ht="49.2" customHeight="1">
      <c r="M1612" s="85"/>
    </row>
    <row r="1613" spans="13:13" ht="49.2" customHeight="1">
      <c r="M1613" s="85"/>
    </row>
    <row r="1614" spans="13:13" ht="49.2" customHeight="1">
      <c r="M1614" s="85"/>
    </row>
    <row r="1615" spans="13:13" ht="49.2" customHeight="1">
      <c r="M1615" s="85"/>
    </row>
    <row r="1616" spans="13:13" ht="49.2" customHeight="1">
      <c r="M1616" s="85"/>
    </row>
    <row r="1617" spans="13:13" ht="49.2" customHeight="1">
      <c r="M1617" s="85"/>
    </row>
    <row r="1618" spans="13:13" ht="49.2" customHeight="1">
      <c r="M1618" s="85"/>
    </row>
    <row r="1619" spans="13:13" ht="49.2" customHeight="1">
      <c r="M1619" s="85"/>
    </row>
    <row r="1620" spans="13:13" ht="49.2" customHeight="1">
      <c r="M1620" s="85"/>
    </row>
    <row r="1621" spans="13:13" ht="49.2" customHeight="1">
      <c r="M1621" s="85"/>
    </row>
    <row r="1622" spans="13:13" ht="49.2" customHeight="1">
      <c r="M1622" s="85"/>
    </row>
    <row r="1623" spans="13:13" ht="49.2" customHeight="1">
      <c r="M1623" s="85"/>
    </row>
    <row r="1624" spans="13:13" ht="49.2" customHeight="1">
      <c r="M1624" s="85"/>
    </row>
    <row r="1625" spans="13:13" ht="49.2" customHeight="1">
      <c r="M1625" s="85"/>
    </row>
    <row r="1626" spans="13:13" ht="49.2" customHeight="1">
      <c r="M1626" s="85"/>
    </row>
    <row r="1627" spans="13:13" ht="49.2" customHeight="1">
      <c r="M1627" s="85"/>
    </row>
    <row r="1628" spans="13:13" ht="49.2" customHeight="1">
      <c r="M1628" s="85"/>
    </row>
    <row r="1629" spans="13:13" ht="49.2" customHeight="1">
      <c r="M1629" s="85"/>
    </row>
    <row r="1630" spans="13:13" ht="49.2" customHeight="1">
      <c r="M1630" s="85"/>
    </row>
    <row r="1631" spans="13:13" ht="49.2" customHeight="1">
      <c r="M1631" s="85"/>
    </row>
    <row r="1632" spans="13:13" ht="49.2" customHeight="1">
      <c r="M1632" s="85"/>
    </row>
    <row r="1633" spans="13:13" ht="49.2" customHeight="1">
      <c r="M1633" s="85"/>
    </row>
    <row r="1634" spans="13:13" ht="49.2" customHeight="1">
      <c r="M1634" s="85"/>
    </row>
    <row r="1635" spans="13:13" ht="49.2" customHeight="1">
      <c r="M1635" s="85"/>
    </row>
    <row r="1636" spans="13:13" ht="49.2" customHeight="1">
      <c r="M1636" s="85"/>
    </row>
    <row r="1637" spans="13:13" ht="49.2" customHeight="1">
      <c r="M1637" s="85"/>
    </row>
    <row r="1638" spans="13:13" ht="49.2" customHeight="1">
      <c r="M1638" s="85"/>
    </row>
    <row r="1639" spans="13:13" ht="49.2" customHeight="1">
      <c r="M1639" s="85"/>
    </row>
    <row r="1640" spans="13:13" ht="49.2" customHeight="1">
      <c r="M1640" s="85"/>
    </row>
    <row r="1641" spans="13:13" ht="49.2" customHeight="1">
      <c r="M1641" s="85"/>
    </row>
    <row r="1642" spans="13:13" ht="49.2" customHeight="1">
      <c r="M1642" s="85"/>
    </row>
    <row r="1643" spans="13:13" ht="49.2" customHeight="1">
      <c r="M1643" s="85"/>
    </row>
    <row r="1644" spans="13:13" ht="49.2" customHeight="1">
      <c r="M1644" s="85"/>
    </row>
    <row r="1645" spans="13:13" ht="49.2" customHeight="1">
      <c r="M1645" s="85"/>
    </row>
    <row r="1646" spans="13:13" ht="49.2" customHeight="1">
      <c r="M1646" s="85"/>
    </row>
    <row r="1647" spans="13:13" ht="49.2" customHeight="1">
      <c r="M1647" s="85"/>
    </row>
    <row r="1648" spans="13:13" ht="49.2" customHeight="1">
      <c r="M1648" s="85"/>
    </row>
    <row r="1649" spans="13:13" ht="49.2" customHeight="1">
      <c r="M1649" s="85"/>
    </row>
    <row r="1650" spans="13:13" ht="49.2" customHeight="1">
      <c r="M1650" s="85"/>
    </row>
    <row r="1651" spans="13:13" ht="49.2" customHeight="1">
      <c r="M1651" s="85"/>
    </row>
    <row r="1652" spans="13:13" ht="49.2" customHeight="1">
      <c r="M1652" s="85"/>
    </row>
    <row r="1653" spans="13:13" ht="49.2" customHeight="1">
      <c r="M1653" s="85"/>
    </row>
    <row r="1654" spans="13:13" ht="49.2" customHeight="1">
      <c r="M1654" s="85"/>
    </row>
    <row r="1655" spans="13:13" ht="49.2" customHeight="1">
      <c r="M1655" s="85"/>
    </row>
    <row r="1656" spans="13:13" ht="49.2" customHeight="1">
      <c r="M1656" s="85"/>
    </row>
    <row r="1657" spans="13:13" ht="49.2" customHeight="1">
      <c r="M1657" s="85"/>
    </row>
    <row r="1658" spans="13:13" ht="49.2" customHeight="1">
      <c r="M1658" s="85"/>
    </row>
    <row r="1659" spans="13:13" ht="49.2" customHeight="1">
      <c r="M1659" s="85"/>
    </row>
    <row r="1660" spans="13:13" ht="49.2" customHeight="1">
      <c r="M1660" s="85"/>
    </row>
    <row r="1661" spans="13:13" ht="49.2" customHeight="1">
      <c r="M1661" s="85"/>
    </row>
    <row r="1662" spans="13:13" ht="49.2" customHeight="1">
      <c r="M1662" s="85"/>
    </row>
    <row r="1663" spans="13:13" ht="49.2" customHeight="1">
      <c r="M1663" s="85"/>
    </row>
    <row r="1664" spans="13:13" ht="49.2" customHeight="1">
      <c r="M1664" s="85"/>
    </row>
    <row r="1665" spans="13:13" ht="49.2" customHeight="1">
      <c r="M1665" s="85"/>
    </row>
    <row r="1666" spans="13:13" ht="49.2" customHeight="1">
      <c r="M1666" s="85"/>
    </row>
    <row r="1667" spans="13:13" ht="49.2" customHeight="1">
      <c r="M1667" s="85"/>
    </row>
    <row r="1668" spans="13:13" ht="49.2" customHeight="1">
      <c r="M1668" s="85"/>
    </row>
    <row r="1669" spans="13:13" ht="49.2" customHeight="1">
      <c r="M1669" s="85"/>
    </row>
    <row r="1670" spans="13:13" ht="49.2" customHeight="1">
      <c r="M1670" s="85"/>
    </row>
    <row r="1671" spans="13:13" ht="49.2" customHeight="1">
      <c r="M1671" s="85"/>
    </row>
    <row r="1672" spans="13:13" ht="49.2" customHeight="1">
      <c r="M1672" s="85"/>
    </row>
    <row r="1673" spans="13:13" ht="49.2" customHeight="1">
      <c r="M1673" s="85"/>
    </row>
    <row r="1674" spans="13:13" ht="49.2" customHeight="1">
      <c r="M1674" s="85"/>
    </row>
    <row r="1675" spans="13:13" ht="49.2" customHeight="1">
      <c r="M1675" s="85"/>
    </row>
    <row r="1676" spans="13:13" ht="49.2" customHeight="1">
      <c r="M1676" s="85"/>
    </row>
    <row r="1677" spans="13:13" ht="49.2" customHeight="1">
      <c r="M1677" s="85"/>
    </row>
    <row r="1678" spans="13:13" ht="49.2" customHeight="1">
      <c r="M1678" s="85"/>
    </row>
    <row r="1679" spans="13:13" ht="49.2" customHeight="1">
      <c r="M1679" s="85"/>
    </row>
    <row r="1680" spans="13:13" ht="49.2" customHeight="1">
      <c r="M1680" s="85"/>
    </row>
    <row r="1681" spans="13:13" ht="49.2" customHeight="1">
      <c r="M1681" s="85"/>
    </row>
    <row r="1682" spans="13:13" ht="49.2" customHeight="1">
      <c r="M1682" s="85"/>
    </row>
    <row r="1683" spans="13:13" ht="49.2" customHeight="1">
      <c r="M1683" s="85"/>
    </row>
    <row r="1684" spans="13:13" ht="49.2" customHeight="1">
      <c r="M1684" s="85"/>
    </row>
    <row r="1685" spans="13:13" ht="49.2" customHeight="1">
      <c r="M1685" s="85"/>
    </row>
    <row r="1686" spans="13:13" ht="49.2" customHeight="1">
      <c r="M1686" s="85"/>
    </row>
    <row r="1687" spans="13:13" ht="49.2" customHeight="1">
      <c r="M1687" s="85"/>
    </row>
    <row r="1688" spans="13:13" ht="49.2" customHeight="1">
      <c r="M1688" s="85"/>
    </row>
    <row r="1689" spans="13:13" ht="49.2" customHeight="1">
      <c r="M1689" s="85"/>
    </row>
    <row r="1690" spans="13:13" ht="49.2" customHeight="1">
      <c r="M1690" s="85"/>
    </row>
    <row r="1691" spans="13:13" ht="49.2" customHeight="1">
      <c r="M1691" s="85"/>
    </row>
    <row r="1692" spans="13:13" ht="49.2" customHeight="1">
      <c r="M1692" s="85"/>
    </row>
    <row r="1693" spans="13:13" ht="49.2" customHeight="1">
      <c r="M1693" s="85"/>
    </row>
    <row r="1694" spans="13:13" ht="49.2" customHeight="1">
      <c r="M1694" s="85"/>
    </row>
    <row r="1695" spans="13:13" ht="49.2" customHeight="1">
      <c r="M1695" s="85"/>
    </row>
    <row r="1696" spans="13:13" ht="49.2" customHeight="1">
      <c r="M1696" s="85"/>
    </row>
    <row r="1697" spans="13:13" ht="49.2" customHeight="1">
      <c r="M1697" s="85"/>
    </row>
    <row r="1698" spans="13:13" ht="49.2" customHeight="1">
      <c r="M1698" s="85"/>
    </row>
    <row r="1699" spans="13:13" ht="49.2" customHeight="1">
      <c r="M1699" s="85"/>
    </row>
    <row r="1700" spans="13:13" ht="49.2" customHeight="1">
      <c r="M1700" s="85"/>
    </row>
    <row r="1701" spans="13:13" ht="49.2" customHeight="1">
      <c r="M1701" s="85"/>
    </row>
    <row r="1702" spans="13:13" ht="49.2" customHeight="1">
      <c r="M1702" s="85"/>
    </row>
    <row r="1703" spans="13:13" ht="49.2" customHeight="1">
      <c r="M1703" s="85"/>
    </row>
    <row r="1704" spans="13:13" ht="49.2" customHeight="1">
      <c r="M1704" s="85"/>
    </row>
    <row r="1705" spans="13:13" ht="49.2" customHeight="1">
      <c r="M1705" s="85"/>
    </row>
    <row r="1706" spans="13:13" ht="49.2" customHeight="1">
      <c r="M1706" s="85"/>
    </row>
    <row r="1707" spans="13:13" ht="49.2" customHeight="1">
      <c r="M1707" s="85"/>
    </row>
    <row r="1708" spans="13:13" ht="49.2" customHeight="1">
      <c r="M1708" s="85"/>
    </row>
    <row r="1709" spans="13:13" ht="49.2" customHeight="1">
      <c r="M1709" s="85"/>
    </row>
    <row r="1710" spans="13:13" ht="49.2" customHeight="1">
      <c r="M1710" s="85"/>
    </row>
    <row r="1711" spans="13:13" ht="49.2" customHeight="1">
      <c r="M1711" s="85"/>
    </row>
    <row r="1712" spans="13:13" ht="49.2" customHeight="1">
      <c r="M1712" s="85"/>
    </row>
    <row r="1713" spans="13:13" ht="49.2" customHeight="1">
      <c r="M1713" s="85"/>
    </row>
    <row r="1714" spans="13:13" ht="49.2" customHeight="1">
      <c r="M1714" s="85"/>
    </row>
    <row r="1715" spans="13:13" ht="49.2" customHeight="1">
      <c r="M1715" s="85"/>
    </row>
    <row r="1716" spans="13:13" ht="49.2" customHeight="1">
      <c r="M1716" s="85"/>
    </row>
    <row r="1717" spans="13:13" ht="49.2" customHeight="1">
      <c r="M1717" s="85"/>
    </row>
    <row r="1718" spans="13:13" ht="49.2" customHeight="1">
      <c r="M1718" s="85"/>
    </row>
    <row r="1719" spans="13:13" ht="49.2" customHeight="1">
      <c r="M1719" s="85"/>
    </row>
    <row r="1720" spans="13:13" ht="49.2" customHeight="1">
      <c r="M1720" s="85"/>
    </row>
    <row r="1721" spans="13:13" ht="49.2" customHeight="1">
      <c r="M1721" s="85"/>
    </row>
    <row r="1722" spans="13:13" ht="49.2" customHeight="1">
      <c r="M1722" s="85"/>
    </row>
    <row r="1723" spans="13:13" ht="49.2" customHeight="1">
      <c r="M1723" s="85"/>
    </row>
    <row r="1724" spans="13:13" ht="49.2" customHeight="1">
      <c r="M1724" s="85"/>
    </row>
    <row r="1725" spans="13:13" ht="49.2" customHeight="1">
      <c r="M1725" s="85"/>
    </row>
    <row r="1726" spans="13:13" ht="49.2" customHeight="1">
      <c r="M1726" s="85"/>
    </row>
    <row r="1727" spans="13:13" ht="49.2" customHeight="1">
      <c r="M1727" s="85"/>
    </row>
    <row r="1728" spans="13:13" ht="49.2" customHeight="1">
      <c r="M1728" s="85"/>
    </row>
    <row r="1729" spans="13:13" ht="49.2" customHeight="1">
      <c r="M1729" s="85"/>
    </row>
    <row r="1730" spans="13:13" ht="49.2" customHeight="1">
      <c r="M1730" s="85"/>
    </row>
    <row r="1731" spans="13:13" ht="49.2" customHeight="1">
      <c r="M1731" s="85"/>
    </row>
    <row r="1732" spans="13:13" ht="49.2" customHeight="1">
      <c r="M1732" s="85"/>
    </row>
    <row r="1733" spans="13:13" ht="49.2" customHeight="1">
      <c r="M1733" s="85"/>
    </row>
    <row r="1734" spans="13:13" ht="49.2" customHeight="1">
      <c r="M1734" s="85"/>
    </row>
    <row r="1735" spans="13:13" ht="49.2" customHeight="1">
      <c r="M1735" s="85"/>
    </row>
    <row r="1736" spans="13:13" ht="49.2" customHeight="1">
      <c r="M1736" s="85"/>
    </row>
    <row r="1737" spans="13:13" ht="49.2" customHeight="1">
      <c r="M1737" s="85"/>
    </row>
    <row r="1738" spans="13:13" ht="49.2" customHeight="1">
      <c r="M1738" s="85"/>
    </row>
    <row r="1739" spans="13:13" ht="49.2" customHeight="1">
      <c r="M1739" s="85"/>
    </row>
    <row r="1740" spans="13:13" ht="49.2" customHeight="1">
      <c r="M1740" s="85"/>
    </row>
    <row r="1741" spans="13:13" ht="49.2" customHeight="1">
      <c r="M1741" s="85"/>
    </row>
    <row r="1742" spans="13:13" ht="49.2" customHeight="1">
      <c r="M1742" s="85"/>
    </row>
    <row r="1743" spans="13:13" ht="49.2" customHeight="1">
      <c r="M1743" s="85"/>
    </row>
    <row r="1744" spans="13:13" ht="49.2" customHeight="1">
      <c r="M1744" s="85"/>
    </row>
    <row r="1745" spans="13:13" ht="49.2" customHeight="1">
      <c r="M1745" s="85"/>
    </row>
    <row r="1746" spans="13:13" ht="49.2" customHeight="1">
      <c r="M1746" s="85"/>
    </row>
    <row r="1747" spans="13:13" ht="49.2" customHeight="1">
      <c r="M1747" s="85"/>
    </row>
    <row r="1748" spans="13:13" ht="49.2" customHeight="1">
      <c r="M1748" s="85"/>
    </row>
    <row r="1749" spans="13:13" ht="49.2" customHeight="1">
      <c r="M1749" s="85"/>
    </row>
    <row r="1750" spans="13:13" ht="49.2" customHeight="1">
      <c r="M1750" s="85"/>
    </row>
    <row r="1751" spans="13:13" ht="49.2" customHeight="1">
      <c r="M1751" s="85"/>
    </row>
    <row r="1752" spans="13:13" ht="49.2" customHeight="1">
      <c r="M1752" s="85"/>
    </row>
    <row r="1753" spans="13:13" ht="49.2" customHeight="1">
      <c r="M1753" s="85"/>
    </row>
    <row r="1754" spans="13:13" ht="49.2" customHeight="1">
      <c r="M1754" s="85"/>
    </row>
    <row r="1755" spans="13:13" ht="49.2" customHeight="1">
      <c r="M1755" s="85"/>
    </row>
    <row r="1756" spans="13:13" ht="49.2" customHeight="1">
      <c r="M1756" s="85"/>
    </row>
    <row r="1757" spans="13:13" ht="49.2" customHeight="1">
      <c r="M1757" s="85"/>
    </row>
    <row r="1758" spans="13:13" ht="49.2" customHeight="1">
      <c r="M1758" s="85"/>
    </row>
    <row r="1759" spans="13:13" ht="49.2" customHeight="1">
      <c r="M1759" s="85"/>
    </row>
    <row r="1760" spans="13:13" ht="49.2" customHeight="1">
      <c r="M1760" s="85"/>
    </row>
    <row r="1761" spans="13:13" ht="49.2" customHeight="1">
      <c r="M1761" s="85"/>
    </row>
    <row r="1762" spans="13:13" ht="49.2" customHeight="1">
      <c r="M1762" s="85"/>
    </row>
    <row r="1763" spans="13:13" ht="49.2" customHeight="1">
      <c r="M1763" s="85"/>
    </row>
    <row r="1764" spans="13:13" ht="49.2" customHeight="1">
      <c r="M1764" s="85"/>
    </row>
    <row r="1765" spans="13:13" ht="49.2" customHeight="1">
      <c r="M1765" s="85"/>
    </row>
    <row r="1766" spans="13:13" ht="49.2" customHeight="1">
      <c r="M1766" s="85"/>
    </row>
    <row r="1767" spans="13:13" ht="49.2" customHeight="1">
      <c r="M1767" s="85"/>
    </row>
    <row r="1768" spans="13:13" ht="49.2" customHeight="1">
      <c r="M1768" s="85"/>
    </row>
    <row r="1769" spans="13:13" ht="49.2" customHeight="1">
      <c r="M1769" s="85"/>
    </row>
    <row r="1770" spans="13:13" ht="49.2" customHeight="1">
      <c r="M1770" s="85"/>
    </row>
    <row r="1771" spans="13:13" ht="49.2" customHeight="1">
      <c r="M1771" s="85"/>
    </row>
    <row r="1772" spans="13:13" ht="49.2" customHeight="1">
      <c r="M1772" s="85"/>
    </row>
    <row r="1773" spans="13:13" ht="49.2" customHeight="1">
      <c r="M1773" s="85"/>
    </row>
    <row r="1774" spans="13:13" ht="49.2" customHeight="1">
      <c r="M1774" s="85"/>
    </row>
    <row r="1775" spans="13:13" ht="49.2" customHeight="1">
      <c r="M1775" s="85"/>
    </row>
    <row r="1776" spans="13:13" ht="49.2" customHeight="1">
      <c r="M1776" s="85"/>
    </row>
    <row r="1777" spans="13:13" ht="49.2" customHeight="1">
      <c r="M1777" s="85"/>
    </row>
    <row r="1778" spans="13:13" ht="49.2" customHeight="1">
      <c r="M1778" s="85"/>
    </row>
    <row r="1779" spans="13:13" ht="49.2" customHeight="1">
      <c r="M1779" s="85"/>
    </row>
    <row r="1780" spans="13:13" ht="49.2" customHeight="1">
      <c r="M1780" s="85"/>
    </row>
    <row r="1781" spans="13:13" ht="49.2" customHeight="1">
      <c r="M1781" s="85"/>
    </row>
    <row r="1782" spans="13:13" ht="49.2" customHeight="1">
      <c r="M1782" s="85"/>
    </row>
    <row r="1783" spans="13:13" ht="49.2" customHeight="1">
      <c r="M1783" s="85"/>
    </row>
    <row r="1784" spans="13:13" ht="49.2" customHeight="1">
      <c r="M1784" s="85"/>
    </row>
    <row r="1785" spans="13:13" ht="49.2" customHeight="1">
      <c r="M1785" s="85"/>
    </row>
    <row r="1786" spans="13:13" ht="49.2" customHeight="1">
      <c r="M1786" s="85"/>
    </row>
    <row r="1787" spans="13:13" ht="49.2" customHeight="1">
      <c r="M1787" s="85"/>
    </row>
    <row r="1788" spans="13:13" ht="49.2" customHeight="1">
      <c r="M1788" s="85"/>
    </row>
    <row r="1789" spans="13:13" ht="49.2" customHeight="1">
      <c r="M1789" s="85"/>
    </row>
    <row r="1790" spans="13:13" ht="49.2" customHeight="1">
      <c r="M1790" s="85"/>
    </row>
    <row r="1791" spans="13:13" ht="49.2" customHeight="1">
      <c r="M1791" s="85"/>
    </row>
    <row r="1792" spans="13:13" ht="49.2" customHeight="1">
      <c r="M1792" s="85"/>
    </row>
    <row r="1793" spans="13:13" ht="49.2" customHeight="1">
      <c r="M1793" s="85"/>
    </row>
    <row r="1794" spans="13:13" ht="49.2" customHeight="1">
      <c r="M1794" s="85"/>
    </row>
    <row r="1795" spans="13:13" ht="49.2" customHeight="1">
      <c r="M1795" s="85"/>
    </row>
    <row r="1796" spans="13:13" ht="49.2" customHeight="1">
      <c r="M1796" s="85"/>
    </row>
    <row r="1797" spans="13:13" ht="49.2" customHeight="1">
      <c r="M1797" s="85"/>
    </row>
    <row r="1798" spans="13:13" ht="49.2" customHeight="1">
      <c r="M1798" s="85"/>
    </row>
    <row r="1799" spans="13:13" ht="49.2" customHeight="1">
      <c r="M1799" s="85"/>
    </row>
    <row r="1800" spans="13:13" ht="49.2" customHeight="1">
      <c r="M1800" s="85"/>
    </row>
    <row r="1801" spans="13:13" ht="49.2" customHeight="1">
      <c r="M1801" s="85"/>
    </row>
    <row r="1802" spans="13:13" ht="49.2" customHeight="1">
      <c r="M1802" s="85"/>
    </row>
    <row r="1803" spans="13:13" ht="49.2" customHeight="1">
      <c r="M1803" s="85"/>
    </row>
    <row r="1804" spans="13:13" ht="49.2" customHeight="1">
      <c r="M1804" s="85"/>
    </row>
    <row r="1805" spans="13:13" ht="49.2" customHeight="1">
      <c r="M1805" s="85"/>
    </row>
    <row r="1806" spans="13:13" ht="49.2" customHeight="1">
      <c r="M1806" s="85"/>
    </row>
    <row r="1807" spans="13:13" ht="49.2" customHeight="1">
      <c r="M1807" s="85"/>
    </row>
    <row r="1808" spans="13:13" ht="49.2" customHeight="1">
      <c r="M1808" s="85"/>
    </row>
    <row r="1809" spans="13:13" ht="49.2" customHeight="1">
      <c r="M1809" s="85"/>
    </row>
    <row r="1810" spans="13:13" ht="49.2" customHeight="1">
      <c r="M1810" s="85"/>
    </row>
    <row r="1811" spans="13:13" ht="49.2" customHeight="1">
      <c r="M1811" s="85"/>
    </row>
    <row r="1812" spans="13:13" ht="49.2" customHeight="1">
      <c r="M1812" s="85"/>
    </row>
    <row r="1813" spans="13:13" ht="49.2" customHeight="1">
      <c r="M1813" s="85"/>
    </row>
    <row r="1814" spans="13:13" ht="49.2" customHeight="1">
      <c r="M1814" s="85"/>
    </row>
    <row r="1815" spans="13:13" ht="49.2" customHeight="1">
      <c r="M1815" s="85"/>
    </row>
    <row r="1816" spans="13:13" ht="49.2" customHeight="1">
      <c r="M1816" s="85"/>
    </row>
    <row r="1817" spans="13:13" ht="49.2" customHeight="1">
      <c r="M1817" s="85"/>
    </row>
    <row r="1818" spans="13:13" ht="49.2" customHeight="1">
      <c r="M1818" s="85"/>
    </row>
    <row r="1819" spans="13:13" ht="49.2" customHeight="1">
      <c r="M1819" s="85"/>
    </row>
    <row r="1820" spans="13:13" ht="49.2" customHeight="1">
      <c r="M1820" s="85"/>
    </row>
    <row r="1821" spans="13:13" ht="49.2" customHeight="1">
      <c r="M1821" s="85"/>
    </row>
    <row r="1822" spans="13:13" ht="49.2" customHeight="1">
      <c r="M1822" s="85"/>
    </row>
    <row r="1823" spans="13:13" ht="49.2" customHeight="1">
      <c r="M1823" s="85"/>
    </row>
    <row r="1824" spans="13:13" ht="49.2" customHeight="1">
      <c r="M1824" s="85"/>
    </row>
    <row r="1825" spans="13:13" ht="49.2" customHeight="1">
      <c r="M1825" s="85"/>
    </row>
    <row r="1826" spans="13:13" ht="49.2" customHeight="1">
      <c r="M1826" s="85"/>
    </row>
    <row r="1827" spans="13:13" ht="49.2" customHeight="1">
      <c r="M1827" s="85"/>
    </row>
    <row r="1828" spans="13:13" ht="49.2" customHeight="1">
      <c r="M1828" s="85"/>
    </row>
    <row r="1829" spans="13:13" ht="49.2" customHeight="1">
      <c r="M1829" s="85"/>
    </row>
    <row r="1830" spans="13:13" ht="49.2" customHeight="1">
      <c r="M1830" s="85"/>
    </row>
    <row r="1831" spans="13:13" ht="49.2" customHeight="1">
      <c r="M1831" s="85"/>
    </row>
    <row r="1832" spans="13:13" ht="49.2" customHeight="1">
      <c r="M1832" s="85"/>
    </row>
    <row r="1833" spans="13:13" ht="49.2" customHeight="1">
      <c r="M1833" s="85"/>
    </row>
    <row r="1834" spans="13:13" ht="49.2" customHeight="1">
      <c r="M1834" s="85"/>
    </row>
    <row r="1835" spans="13:13" ht="49.2" customHeight="1">
      <c r="M1835" s="85"/>
    </row>
    <row r="1836" spans="13:13" ht="49.2" customHeight="1">
      <c r="M1836" s="85"/>
    </row>
    <row r="1837" spans="13:13" ht="49.2" customHeight="1">
      <c r="M1837" s="85"/>
    </row>
    <row r="1838" spans="13:13" ht="49.2" customHeight="1">
      <c r="M1838" s="85"/>
    </row>
    <row r="1839" spans="13:13" ht="49.2" customHeight="1">
      <c r="M1839" s="85"/>
    </row>
    <row r="1840" spans="13:13" ht="49.2" customHeight="1">
      <c r="M1840" s="85"/>
    </row>
    <row r="1841" spans="13:13" ht="49.2" customHeight="1">
      <c r="M1841" s="85"/>
    </row>
    <row r="1842" spans="13:13" ht="49.2" customHeight="1">
      <c r="M1842" s="85"/>
    </row>
    <row r="1843" spans="13:13" ht="49.2" customHeight="1">
      <c r="M1843" s="85"/>
    </row>
    <row r="1844" spans="13:13" ht="49.2" customHeight="1">
      <c r="M1844" s="85"/>
    </row>
    <row r="1845" spans="13:13" ht="49.2" customHeight="1">
      <c r="M1845" s="85"/>
    </row>
    <row r="1846" spans="13:13" ht="49.2" customHeight="1">
      <c r="M1846" s="85"/>
    </row>
    <row r="1847" spans="13:13" ht="49.2" customHeight="1">
      <c r="M1847" s="85"/>
    </row>
    <row r="1848" spans="13:13" ht="49.2" customHeight="1">
      <c r="M1848" s="85"/>
    </row>
    <row r="1849" spans="13:13" ht="49.2" customHeight="1">
      <c r="M1849" s="85"/>
    </row>
    <row r="1850" spans="13:13" ht="49.2" customHeight="1">
      <c r="M1850" s="85"/>
    </row>
    <row r="1851" spans="13:13" ht="49.2" customHeight="1">
      <c r="M1851" s="85"/>
    </row>
    <row r="1852" spans="13:13" ht="49.2" customHeight="1">
      <c r="M1852" s="85"/>
    </row>
    <row r="1853" spans="13:13" ht="49.2" customHeight="1">
      <c r="M1853" s="85"/>
    </row>
    <row r="1854" spans="13:13" ht="49.2" customHeight="1">
      <c r="M1854" s="85"/>
    </row>
    <row r="1855" spans="13:13" ht="49.2" customHeight="1">
      <c r="M1855" s="85"/>
    </row>
    <row r="1856" spans="13:13" ht="49.2" customHeight="1">
      <c r="M1856" s="85"/>
    </row>
    <row r="1857" spans="13:13" ht="49.2" customHeight="1">
      <c r="M1857" s="85"/>
    </row>
    <row r="1858" spans="13:13" ht="49.2" customHeight="1">
      <c r="M1858" s="85"/>
    </row>
    <row r="1859" spans="13:13" ht="49.2" customHeight="1">
      <c r="M1859" s="85"/>
    </row>
    <row r="1860" spans="13:13" ht="49.2" customHeight="1">
      <c r="M1860" s="85"/>
    </row>
    <row r="1861" spans="13:13" ht="49.2" customHeight="1">
      <c r="M1861" s="85"/>
    </row>
    <row r="1862" spans="13:13" ht="49.2" customHeight="1">
      <c r="M1862" s="85"/>
    </row>
    <row r="1863" spans="13:13" ht="49.2" customHeight="1">
      <c r="M1863" s="85"/>
    </row>
    <row r="1864" spans="13:13" ht="49.2" customHeight="1">
      <c r="M1864" s="85"/>
    </row>
    <row r="1865" spans="13:13" ht="49.2" customHeight="1">
      <c r="M1865" s="85"/>
    </row>
    <row r="1866" spans="13:13" ht="49.2" customHeight="1">
      <c r="M1866" s="85"/>
    </row>
    <row r="1867" spans="13:13" ht="49.2" customHeight="1">
      <c r="M1867" s="85"/>
    </row>
    <row r="1868" spans="13:13" ht="49.2" customHeight="1">
      <c r="M1868" s="85"/>
    </row>
    <row r="1869" spans="13:13" ht="49.2" customHeight="1">
      <c r="M1869" s="85"/>
    </row>
    <row r="1870" spans="13:13" ht="49.2" customHeight="1">
      <c r="M1870" s="85"/>
    </row>
    <row r="1871" spans="13:13" ht="49.2" customHeight="1">
      <c r="M1871" s="85"/>
    </row>
    <row r="1872" spans="13:13" ht="49.2" customHeight="1">
      <c r="M1872" s="85"/>
    </row>
    <row r="1873" spans="13:13" ht="49.2" customHeight="1">
      <c r="M1873" s="85"/>
    </row>
    <row r="1874" spans="13:13" ht="49.2" customHeight="1">
      <c r="M1874" s="85"/>
    </row>
    <row r="1875" spans="13:13" ht="49.2" customHeight="1">
      <c r="M1875" s="85"/>
    </row>
    <row r="1876" spans="13:13" ht="49.2" customHeight="1">
      <c r="M1876" s="85"/>
    </row>
    <row r="1877" spans="13:13" ht="49.2" customHeight="1">
      <c r="M1877" s="85"/>
    </row>
    <row r="1878" spans="13:13" ht="49.2" customHeight="1">
      <c r="M1878" s="85"/>
    </row>
    <row r="1879" spans="13:13" ht="49.2" customHeight="1">
      <c r="M1879" s="85"/>
    </row>
    <row r="1880" spans="13:13" ht="49.2" customHeight="1">
      <c r="M1880" s="85"/>
    </row>
    <row r="1881" spans="13:13" ht="49.2" customHeight="1">
      <c r="M1881" s="85"/>
    </row>
    <row r="1882" spans="13:13" ht="49.2" customHeight="1">
      <c r="M1882" s="85"/>
    </row>
    <row r="1883" spans="13:13" ht="49.2" customHeight="1">
      <c r="M1883" s="85"/>
    </row>
    <row r="1884" spans="13:13" ht="49.2" customHeight="1">
      <c r="M1884" s="85"/>
    </row>
    <row r="1885" spans="13:13" ht="49.2" customHeight="1">
      <c r="M1885" s="85"/>
    </row>
    <row r="1886" spans="13:13" ht="49.2" customHeight="1">
      <c r="M1886" s="85"/>
    </row>
    <row r="1887" spans="13:13" ht="49.2" customHeight="1">
      <c r="M1887" s="85"/>
    </row>
    <row r="1888" spans="13:13" ht="49.2" customHeight="1">
      <c r="M1888" s="85"/>
    </row>
    <row r="1889" spans="13:13" ht="49.2" customHeight="1">
      <c r="M1889" s="85"/>
    </row>
    <row r="1890" spans="13:13" ht="49.2" customHeight="1">
      <c r="M1890" s="85"/>
    </row>
    <row r="1891" spans="13:13" ht="49.2" customHeight="1">
      <c r="M1891" s="85"/>
    </row>
    <row r="1892" spans="13:13" ht="49.2" customHeight="1">
      <c r="M1892" s="85"/>
    </row>
    <row r="1893" spans="13:13" ht="49.2" customHeight="1">
      <c r="M1893" s="85"/>
    </row>
    <row r="1894" spans="13:13" ht="49.2" customHeight="1">
      <c r="M1894" s="85"/>
    </row>
    <row r="1895" spans="13:13" ht="49.2" customHeight="1">
      <c r="M1895" s="85"/>
    </row>
    <row r="1896" spans="13:13" ht="49.2" customHeight="1">
      <c r="M1896" s="85"/>
    </row>
    <row r="1897" spans="13:13" ht="49.2" customHeight="1">
      <c r="M1897" s="85"/>
    </row>
    <row r="1898" spans="13:13" ht="49.2" customHeight="1">
      <c r="M1898" s="85"/>
    </row>
    <row r="1899" spans="13:13" ht="49.2" customHeight="1">
      <c r="M1899" s="85"/>
    </row>
    <row r="1900" spans="13:13" ht="49.2" customHeight="1">
      <c r="M1900" s="85"/>
    </row>
    <row r="1901" spans="13:13" ht="49.2" customHeight="1">
      <c r="M1901" s="85"/>
    </row>
    <row r="1902" spans="13:13" ht="49.2" customHeight="1">
      <c r="M1902" s="85"/>
    </row>
    <row r="1903" spans="13:13" ht="49.2" customHeight="1">
      <c r="M1903" s="85"/>
    </row>
    <row r="1904" spans="13:13" ht="49.2" customHeight="1">
      <c r="M1904" s="85"/>
    </row>
    <row r="1905" spans="13:13" ht="49.2" customHeight="1">
      <c r="M1905" s="85"/>
    </row>
    <row r="1906" spans="13:13" ht="49.2" customHeight="1">
      <c r="M1906" s="85"/>
    </row>
    <row r="1907" spans="13:13" ht="49.2" customHeight="1">
      <c r="M1907" s="85"/>
    </row>
    <row r="1908" spans="13:13" ht="49.2" customHeight="1">
      <c r="M1908" s="85"/>
    </row>
    <row r="1909" spans="13:13" ht="49.2" customHeight="1">
      <c r="M1909" s="85"/>
    </row>
    <row r="1910" spans="13:13" ht="49.2" customHeight="1">
      <c r="M1910" s="85"/>
    </row>
    <row r="1911" spans="13:13" ht="49.2" customHeight="1">
      <c r="M1911" s="85"/>
    </row>
    <row r="1912" spans="13:13" ht="49.2" customHeight="1">
      <c r="M1912" s="85"/>
    </row>
    <row r="1913" spans="13:13" ht="49.2" customHeight="1">
      <c r="M1913" s="85"/>
    </row>
    <row r="1914" spans="13:13" ht="49.2" customHeight="1">
      <c r="M1914" s="85"/>
    </row>
    <row r="1915" spans="13:13" ht="49.2" customHeight="1">
      <c r="M1915" s="85"/>
    </row>
    <row r="1916" spans="13:13" ht="49.2" customHeight="1">
      <c r="M1916" s="85"/>
    </row>
    <row r="1917" spans="13:13" ht="49.2" customHeight="1">
      <c r="M1917" s="85"/>
    </row>
    <row r="1918" spans="13:13" ht="49.2" customHeight="1">
      <c r="M1918" s="85"/>
    </row>
    <row r="1919" spans="13:13" ht="49.2" customHeight="1">
      <c r="M1919" s="85"/>
    </row>
    <row r="1920" spans="13:13" ht="49.2" customHeight="1">
      <c r="M1920" s="85"/>
    </row>
    <row r="1921" spans="13:13" ht="49.2" customHeight="1">
      <c r="M1921" s="85"/>
    </row>
    <row r="1922" spans="13:13" ht="49.2" customHeight="1">
      <c r="M1922" s="85"/>
    </row>
    <row r="1923" spans="13:13" ht="49.2" customHeight="1">
      <c r="M1923" s="85"/>
    </row>
    <row r="1924" spans="13:13" ht="49.2" customHeight="1">
      <c r="M1924" s="85"/>
    </row>
    <row r="1925" spans="13:13" ht="49.2" customHeight="1">
      <c r="M1925" s="85"/>
    </row>
    <row r="1926" spans="13:13" ht="49.2" customHeight="1">
      <c r="M1926" s="85"/>
    </row>
    <row r="1927" spans="13:13" ht="49.2" customHeight="1">
      <c r="M1927" s="85"/>
    </row>
    <row r="1928" spans="13:13" ht="49.2" customHeight="1">
      <c r="M1928" s="85"/>
    </row>
    <row r="1929" spans="13:13" ht="49.2" customHeight="1">
      <c r="M1929" s="85"/>
    </row>
    <row r="1930" spans="13:13" ht="49.2" customHeight="1">
      <c r="M1930" s="85"/>
    </row>
    <row r="1931" spans="13:13" ht="49.2" customHeight="1">
      <c r="M1931" s="85"/>
    </row>
    <row r="1932" spans="13:13" ht="49.2" customHeight="1">
      <c r="M1932" s="85"/>
    </row>
    <row r="1933" spans="13:13" ht="49.2" customHeight="1">
      <c r="M1933" s="85"/>
    </row>
    <row r="1934" spans="13:13" ht="49.2" customHeight="1">
      <c r="M1934" s="85"/>
    </row>
    <row r="1935" spans="13:13" ht="49.2" customHeight="1">
      <c r="M1935" s="85"/>
    </row>
    <row r="1936" spans="13:13" ht="49.2" customHeight="1">
      <c r="M1936" s="85"/>
    </row>
    <row r="1937" spans="13:13" ht="49.2" customHeight="1">
      <c r="M1937" s="85"/>
    </row>
    <row r="1938" spans="13:13" ht="49.2" customHeight="1">
      <c r="M1938" s="85"/>
    </row>
    <row r="1939" spans="13:13" ht="49.2" customHeight="1">
      <c r="M1939" s="85"/>
    </row>
    <row r="1940" spans="13:13" ht="49.2" customHeight="1">
      <c r="M1940" s="85"/>
    </row>
    <row r="1941" spans="13:13" ht="49.2" customHeight="1">
      <c r="M1941" s="85"/>
    </row>
    <row r="1942" spans="13:13" ht="49.2" customHeight="1">
      <c r="M1942" s="85"/>
    </row>
    <row r="1943" spans="13:13" ht="49.2" customHeight="1">
      <c r="M1943" s="85"/>
    </row>
    <row r="1944" spans="13:13" ht="49.2" customHeight="1">
      <c r="M1944" s="85"/>
    </row>
    <row r="1945" spans="13:13" ht="49.2" customHeight="1">
      <c r="M1945" s="85"/>
    </row>
    <row r="1946" spans="13:13" ht="49.2" customHeight="1">
      <c r="M1946" s="85"/>
    </row>
    <row r="1947" spans="13:13" ht="49.2" customHeight="1">
      <c r="M1947" s="85"/>
    </row>
    <row r="1948" spans="13:13" ht="49.2" customHeight="1">
      <c r="M1948" s="85"/>
    </row>
    <row r="1949" spans="13:13" ht="49.2" customHeight="1">
      <c r="M1949" s="85"/>
    </row>
    <row r="1950" spans="13:13" ht="49.2" customHeight="1">
      <c r="M1950" s="85"/>
    </row>
    <row r="1951" spans="13:13" ht="49.2" customHeight="1">
      <c r="M1951" s="85"/>
    </row>
    <row r="1952" spans="13:13" ht="49.2" customHeight="1">
      <c r="M1952" s="85"/>
    </row>
    <row r="1953" spans="13:13" ht="49.2" customHeight="1">
      <c r="M1953" s="85"/>
    </row>
    <row r="1954" spans="13:13" ht="49.2" customHeight="1">
      <c r="M1954" s="85"/>
    </row>
    <row r="1955" spans="13:13" ht="49.2" customHeight="1">
      <c r="M1955" s="85"/>
    </row>
    <row r="1956" spans="13:13" ht="49.2" customHeight="1">
      <c r="M1956" s="85"/>
    </row>
    <row r="1957" spans="13:13" ht="49.2" customHeight="1">
      <c r="M1957" s="85"/>
    </row>
    <row r="1958" spans="13:13" ht="49.2" customHeight="1">
      <c r="M1958" s="85"/>
    </row>
    <row r="1959" spans="13:13" ht="49.2" customHeight="1">
      <c r="M1959" s="85"/>
    </row>
    <row r="1960" spans="13:13" ht="49.2" customHeight="1">
      <c r="M1960" s="85"/>
    </row>
    <row r="1961" spans="13:13" ht="49.2" customHeight="1">
      <c r="M1961" s="85"/>
    </row>
    <row r="1962" spans="13:13" ht="49.2" customHeight="1">
      <c r="M1962" s="85"/>
    </row>
    <row r="1963" spans="13:13" ht="49.2" customHeight="1">
      <c r="M1963" s="85"/>
    </row>
    <row r="1964" spans="13:13" ht="49.2" customHeight="1">
      <c r="M1964" s="85"/>
    </row>
    <row r="1965" spans="13:13" ht="49.2" customHeight="1">
      <c r="M1965" s="85"/>
    </row>
    <row r="1966" spans="13:13" ht="49.2" customHeight="1">
      <c r="M1966" s="85"/>
    </row>
    <row r="1967" spans="13:13" ht="49.2" customHeight="1">
      <c r="M1967" s="85"/>
    </row>
    <row r="1968" spans="13:13" ht="49.2" customHeight="1">
      <c r="M1968" s="85"/>
    </row>
    <row r="1969" spans="13:13" ht="49.2" customHeight="1">
      <c r="M1969" s="85"/>
    </row>
    <row r="1970" spans="13:13" ht="49.2" customHeight="1">
      <c r="M1970" s="85"/>
    </row>
    <row r="1971" spans="13:13" ht="49.2" customHeight="1">
      <c r="M1971" s="85"/>
    </row>
    <row r="1972" spans="13:13" ht="49.2" customHeight="1">
      <c r="M1972" s="85"/>
    </row>
    <row r="1973" spans="13:13" ht="49.2" customHeight="1">
      <c r="M1973" s="85"/>
    </row>
    <row r="1974" spans="13:13" ht="49.2" customHeight="1">
      <c r="M1974" s="85"/>
    </row>
    <row r="1975" spans="13:13" ht="49.2" customHeight="1">
      <c r="M1975" s="85"/>
    </row>
    <row r="1976" spans="13:13" ht="49.2" customHeight="1">
      <c r="M1976" s="85"/>
    </row>
    <row r="1977" spans="13:13" ht="49.2" customHeight="1">
      <c r="M1977" s="85"/>
    </row>
    <row r="1978" spans="13:13" ht="49.2" customHeight="1">
      <c r="M1978" s="85"/>
    </row>
    <row r="1979" spans="13:13" ht="49.2" customHeight="1">
      <c r="M1979" s="85"/>
    </row>
    <row r="1980" spans="13:13" ht="49.2" customHeight="1">
      <c r="M1980" s="85"/>
    </row>
    <row r="1981" spans="13:13" ht="49.2" customHeight="1">
      <c r="M1981" s="85"/>
    </row>
    <row r="1982" spans="13:13" ht="49.2" customHeight="1">
      <c r="M1982" s="85"/>
    </row>
    <row r="1983" spans="13:13" ht="49.2" customHeight="1">
      <c r="M1983" s="85"/>
    </row>
    <row r="1984" spans="13:13" ht="49.2" customHeight="1">
      <c r="M1984" s="85"/>
    </row>
    <row r="1985" spans="13:13" ht="49.2" customHeight="1">
      <c r="M1985" s="85"/>
    </row>
    <row r="1986" spans="13:13" ht="49.2" customHeight="1">
      <c r="M1986" s="85"/>
    </row>
    <row r="1987" spans="13:13" ht="49.2" customHeight="1">
      <c r="M1987" s="85"/>
    </row>
    <row r="1988" spans="13:13" ht="49.2" customHeight="1">
      <c r="M1988" s="85"/>
    </row>
    <row r="1989" spans="13:13" ht="49.2" customHeight="1">
      <c r="M1989" s="85"/>
    </row>
    <row r="1990" spans="13:13" ht="49.2" customHeight="1">
      <c r="M1990" s="85"/>
    </row>
    <row r="1991" spans="13:13" ht="49.2" customHeight="1">
      <c r="M1991" s="85"/>
    </row>
    <row r="1992" spans="13:13" ht="49.2" customHeight="1">
      <c r="M1992" s="85"/>
    </row>
    <row r="1993" spans="13:13" ht="49.2" customHeight="1">
      <c r="M1993" s="85"/>
    </row>
    <row r="1994" spans="13:13" ht="49.2" customHeight="1">
      <c r="M1994" s="85"/>
    </row>
    <row r="1995" spans="13:13" ht="49.2" customHeight="1">
      <c r="M1995" s="85"/>
    </row>
    <row r="1996" spans="13:13" ht="49.2" customHeight="1">
      <c r="M1996" s="85"/>
    </row>
    <row r="1997" spans="13:13" ht="49.2" customHeight="1">
      <c r="M1997" s="85"/>
    </row>
    <row r="1998" spans="13:13" ht="49.2" customHeight="1">
      <c r="M1998" s="85"/>
    </row>
    <row r="1999" spans="13:13" ht="49.2" customHeight="1">
      <c r="M1999" s="85"/>
    </row>
    <row r="2000" spans="13:13" ht="49.2" customHeight="1">
      <c r="M2000" s="85"/>
    </row>
    <row r="2001" spans="13:13" ht="49.2" customHeight="1">
      <c r="M2001" s="85"/>
    </row>
    <row r="2002" spans="13:13" ht="49.2" customHeight="1">
      <c r="M2002" s="85"/>
    </row>
    <row r="2003" spans="13:13" ht="49.2" customHeight="1">
      <c r="M2003" s="85"/>
    </row>
    <row r="2004" spans="13:13" ht="49.2" customHeight="1">
      <c r="M2004" s="85"/>
    </row>
    <row r="2005" spans="13:13" ht="49.2" customHeight="1">
      <c r="M2005" s="85"/>
    </row>
    <row r="2006" spans="13:13" ht="49.2" customHeight="1">
      <c r="M2006" s="85"/>
    </row>
    <row r="2007" spans="13:13" ht="49.2" customHeight="1">
      <c r="M2007" s="85"/>
    </row>
    <row r="2008" spans="13:13" ht="49.2" customHeight="1">
      <c r="M2008" s="85"/>
    </row>
    <row r="2009" spans="13:13" ht="49.2" customHeight="1">
      <c r="M2009" s="85"/>
    </row>
    <row r="2010" spans="13:13" ht="49.2" customHeight="1">
      <c r="M2010" s="85"/>
    </row>
    <row r="2011" spans="13:13" ht="49.2" customHeight="1">
      <c r="M2011" s="85"/>
    </row>
    <row r="2012" spans="13:13" ht="49.2" customHeight="1">
      <c r="M2012" s="85"/>
    </row>
    <row r="2013" spans="13:13" ht="49.2" customHeight="1">
      <c r="M2013" s="85"/>
    </row>
    <row r="2014" spans="13:13" ht="49.2" customHeight="1">
      <c r="M2014" s="85"/>
    </row>
    <row r="2015" spans="13:13" ht="49.2" customHeight="1">
      <c r="M2015" s="85"/>
    </row>
    <row r="2016" spans="13:13" ht="49.2" customHeight="1">
      <c r="M2016" s="85"/>
    </row>
    <row r="2017" spans="13:13" ht="49.2" customHeight="1">
      <c r="M2017" s="85"/>
    </row>
    <row r="2018" spans="13:13" ht="49.2" customHeight="1">
      <c r="M2018" s="85"/>
    </row>
    <row r="2019" spans="13:13" ht="49.2" customHeight="1">
      <c r="M2019" s="85"/>
    </row>
    <row r="2020" spans="13:13" ht="49.2" customHeight="1">
      <c r="M2020" s="85"/>
    </row>
    <row r="2021" spans="13:13" ht="49.2" customHeight="1">
      <c r="M2021" s="85"/>
    </row>
    <row r="2022" spans="13:13" ht="49.2" customHeight="1">
      <c r="M2022" s="85"/>
    </row>
    <row r="2023" spans="13:13" ht="49.2" customHeight="1">
      <c r="M2023" s="85"/>
    </row>
    <row r="2024" spans="13:13" ht="49.2" customHeight="1">
      <c r="M2024" s="85"/>
    </row>
    <row r="2025" spans="13:13" ht="49.2" customHeight="1">
      <c r="M2025" s="85"/>
    </row>
    <row r="2026" spans="13:13" ht="49.2" customHeight="1">
      <c r="M2026" s="85"/>
    </row>
    <row r="2027" spans="13:13" ht="49.2" customHeight="1">
      <c r="M2027" s="85"/>
    </row>
    <row r="2028" spans="13:13" ht="49.2" customHeight="1">
      <c r="M2028" s="85"/>
    </row>
    <row r="2029" spans="13:13" ht="49.2" customHeight="1">
      <c r="M2029" s="85"/>
    </row>
    <row r="2030" spans="13:13" ht="49.2" customHeight="1">
      <c r="M2030" s="85"/>
    </row>
    <row r="2031" spans="13:13" ht="49.2" customHeight="1">
      <c r="M2031" s="85"/>
    </row>
    <row r="2032" spans="13:13" ht="49.2" customHeight="1">
      <c r="M2032" s="85"/>
    </row>
    <row r="2033" spans="13:13" ht="49.2" customHeight="1">
      <c r="M2033" s="85"/>
    </row>
    <row r="2034" spans="13:13" ht="49.2" customHeight="1">
      <c r="M2034" s="85"/>
    </row>
    <row r="2035" spans="13:13" ht="49.2" customHeight="1">
      <c r="M2035" s="85"/>
    </row>
    <row r="2036" spans="13:13" ht="49.2" customHeight="1">
      <c r="M2036" s="85"/>
    </row>
    <row r="2037" spans="13:13" ht="49.2" customHeight="1">
      <c r="M2037" s="85"/>
    </row>
    <row r="2038" spans="13:13" ht="49.2" customHeight="1">
      <c r="M2038" s="85"/>
    </row>
    <row r="2039" spans="13:13" ht="49.2" customHeight="1">
      <c r="M2039" s="85"/>
    </row>
    <row r="2040" spans="13:13" ht="49.2" customHeight="1">
      <c r="M2040" s="85"/>
    </row>
    <row r="2041" spans="13:13" ht="49.2" customHeight="1">
      <c r="M2041" s="85"/>
    </row>
    <row r="2042" spans="13:13" ht="49.2" customHeight="1">
      <c r="M2042" s="85"/>
    </row>
    <row r="2043" spans="13:13" ht="49.2" customHeight="1">
      <c r="M2043" s="85"/>
    </row>
    <row r="2044" spans="13:13" ht="49.2" customHeight="1">
      <c r="M2044" s="85"/>
    </row>
    <row r="2045" spans="13:13" ht="49.2" customHeight="1">
      <c r="M2045" s="85"/>
    </row>
    <row r="2046" spans="13:13" ht="49.2" customHeight="1">
      <c r="M2046" s="85"/>
    </row>
    <row r="2047" spans="13:13" ht="49.2" customHeight="1">
      <c r="M2047" s="85"/>
    </row>
    <row r="2048" spans="13:13" ht="49.2" customHeight="1">
      <c r="M2048" s="85"/>
    </row>
    <row r="2049" spans="13:13" ht="49.2" customHeight="1">
      <c r="M2049" s="85"/>
    </row>
    <row r="2050" spans="13:13" ht="49.2" customHeight="1">
      <c r="M2050" s="85"/>
    </row>
    <row r="2051" spans="13:13" ht="49.2" customHeight="1">
      <c r="M2051" s="85"/>
    </row>
    <row r="2052" spans="13:13" ht="49.2" customHeight="1">
      <c r="M2052" s="85"/>
    </row>
    <row r="2053" spans="13:13" ht="49.2" customHeight="1">
      <c r="M2053" s="85"/>
    </row>
    <row r="2054" spans="13:13" ht="49.2" customHeight="1">
      <c r="M2054" s="85"/>
    </row>
    <row r="2055" spans="13:13" ht="49.2" customHeight="1">
      <c r="M2055" s="85"/>
    </row>
    <row r="2056" spans="13:13" ht="49.2" customHeight="1">
      <c r="M2056" s="85"/>
    </row>
    <row r="2057" spans="13:13" ht="49.2" customHeight="1">
      <c r="M2057" s="85"/>
    </row>
    <row r="2058" spans="13:13" ht="49.2" customHeight="1">
      <c r="M2058" s="85"/>
    </row>
    <row r="2059" spans="13:13" ht="49.2" customHeight="1">
      <c r="M2059" s="85"/>
    </row>
    <row r="2060" spans="13:13" ht="49.2" customHeight="1">
      <c r="M2060" s="85"/>
    </row>
    <row r="2061" spans="13:13" ht="49.2" customHeight="1">
      <c r="M2061" s="85"/>
    </row>
    <row r="2062" spans="13:13" ht="49.2" customHeight="1">
      <c r="M2062" s="85"/>
    </row>
    <row r="2063" spans="13:13" ht="49.2" customHeight="1">
      <c r="M2063" s="85"/>
    </row>
    <row r="2064" spans="13:13" ht="49.2" customHeight="1">
      <c r="M2064" s="85"/>
    </row>
    <row r="2065" spans="13:13" ht="49.2" customHeight="1">
      <c r="M2065" s="85"/>
    </row>
    <row r="2066" spans="13:13" ht="49.2" customHeight="1">
      <c r="M2066" s="85"/>
    </row>
    <row r="2067" spans="13:13" ht="49.2" customHeight="1">
      <c r="M2067" s="85"/>
    </row>
    <row r="2068" spans="13:13" ht="49.2" customHeight="1">
      <c r="M2068" s="85"/>
    </row>
    <row r="2069" spans="13:13" ht="49.2" customHeight="1">
      <c r="M2069" s="85"/>
    </row>
    <row r="2070" spans="13:13" ht="49.2" customHeight="1">
      <c r="M2070" s="85"/>
    </row>
    <row r="2071" spans="13:13" ht="49.2" customHeight="1">
      <c r="M2071" s="85"/>
    </row>
    <row r="2072" spans="13:13" ht="49.2" customHeight="1">
      <c r="M2072" s="85"/>
    </row>
    <row r="2073" spans="13:13" ht="49.2" customHeight="1">
      <c r="M2073" s="85"/>
    </row>
    <row r="2074" spans="13:13" ht="49.2" customHeight="1">
      <c r="M2074" s="85"/>
    </row>
    <row r="2075" spans="13:13" ht="49.2" customHeight="1">
      <c r="M2075" s="85"/>
    </row>
    <row r="2076" spans="13:13" ht="49.2" customHeight="1">
      <c r="M2076" s="85"/>
    </row>
    <row r="2077" spans="13:13" ht="49.2" customHeight="1">
      <c r="M2077" s="85"/>
    </row>
    <row r="2078" spans="13:13" ht="49.2" customHeight="1">
      <c r="M2078" s="85"/>
    </row>
    <row r="2079" spans="13:13" ht="49.2" customHeight="1">
      <c r="M2079" s="85"/>
    </row>
    <row r="2080" spans="13:13" ht="49.2" customHeight="1">
      <c r="M2080" s="85"/>
    </row>
    <row r="2081" spans="13:13" ht="49.2" customHeight="1">
      <c r="M2081" s="85"/>
    </row>
    <row r="2082" spans="13:13" ht="49.2" customHeight="1">
      <c r="M2082" s="85"/>
    </row>
    <row r="2083" spans="13:13" ht="49.2" customHeight="1">
      <c r="M2083" s="85"/>
    </row>
    <row r="2084" spans="13:13" ht="49.2" customHeight="1">
      <c r="M2084" s="85"/>
    </row>
    <row r="2085" spans="13:13" ht="49.2" customHeight="1">
      <c r="M2085" s="85"/>
    </row>
    <row r="2086" spans="13:13" ht="49.2" customHeight="1">
      <c r="M2086" s="85"/>
    </row>
    <row r="2087" spans="13:13" ht="49.2" customHeight="1">
      <c r="M2087" s="85"/>
    </row>
    <row r="2088" spans="13:13" ht="49.2" customHeight="1">
      <c r="M2088" s="85"/>
    </row>
    <row r="2089" spans="13:13" ht="49.2" customHeight="1">
      <c r="M2089" s="85"/>
    </row>
    <row r="2090" spans="13:13" ht="49.2" customHeight="1">
      <c r="M2090" s="85"/>
    </row>
    <row r="2091" spans="13:13" ht="49.2" customHeight="1">
      <c r="M2091" s="85"/>
    </row>
    <row r="2092" spans="13:13" ht="49.2" customHeight="1">
      <c r="M2092" s="85"/>
    </row>
    <row r="2093" spans="13:13" ht="49.2" customHeight="1">
      <c r="M2093" s="85"/>
    </row>
    <row r="2094" spans="13:13" ht="49.2" customHeight="1">
      <c r="M2094" s="85"/>
    </row>
    <row r="2095" spans="13:13" ht="49.2" customHeight="1">
      <c r="M2095" s="85"/>
    </row>
    <row r="2096" spans="13:13" ht="49.2" customHeight="1">
      <c r="M2096" s="85"/>
    </row>
    <row r="2097" spans="13:13" ht="49.2" customHeight="1">
      <c r="M2097" s="85"/>
    </row>
    <row r="2098" spans="13:13" ht="49.2" customHeight="1">
      <c r="M2098" s="85"/>
    </row>
    <row r="2099" spans="13:13" ht="49.2" customHeight="1">
      <c r="M2099" s="85"/>
    </row>
    <row r="2100" spans="13:13" ht="49.2" customHeight="1">
      <c r="M2100" s="85"/>
    </row>
    <row r="2101" spans="13:13" ht="49.2" customHeight="1">
      <c r="M2101" s="85"/>
    </row>
    <row r="2102" spans="13:13" ht="49.2" customHeight="1">
      <c r="M2102" s="85"/>
    </row>
    <row r="2103" spans="13:13" ht="49.2" customHeight="1">
      <c r="M2103" s="85"/>
    </row>
    <row r="2104" spans="13:13" ht="49.2" customHeight="1">
      <c r="M2104" s="85"/>
    </row>
    <row r="2105" spans="13:13" ht="49.2" customHeight="1">
      <c r="M2105" s="85"/>
    </row>
    <row r="2106" spans="13:13" ht="49.2" customHeight="1">
      <c r="M2106" s="85"/>
    </row>
    <row r="2107" spans="13:13" ht="49.2" customHeight="1">
      <c r="M2107" s="85"/>
    </row>
    <row r="2108" spans="13:13" ht="49.2" customHeight="1">
      <c r="M2108" s="85"/>
    </row>
    <row r="2109" spans="13:13" ht="49.2" customHeight="1">
      <c r="M2109" s="85"/>
    </row>
    <row r="2110" spans="13:13" ht="49.2" customHeight="1">
      <c r="M2110" s="85"/>
    </row>
    <row r="2111" spans="13:13" ht="49.2" customHeight="1">
      <c r="M2111" s="85"/>
    </row>
    <row r="2112" spans="13:13" ht="49.2" customHeight="1">
      <c r="M2112" s="85"/>
    </row>
    <row r="2113" spans="13:13" ht="49.2" customHeight="1">
      <c r="M2113" s="85"/>
    </row>
    <row r="2114" spans="13:13" ht="49.2" customHeight="1">
      <c r="M2114" s="85"/>
    </row>
    <row r="2115" spans="13:13" ht="49.2" customHeight="1">
      <c r="M2115" s="85"/>
    </row>
    <row r="2116" spans="13:13" ht="49.2" customHeight="1">
      <c r="M2116" s="85"/>
    </row>
    <row r="2117" spans="13:13" ht="49.2" customHeight="1">
      <c r="M2117" s="85"/>
    </row>
    <row r="2118" spans="13:13" ht="49.2" customHeight="1">
      <c r="M2118" s="85"/>
    </row>
    <row r="2119" spans="13:13" ht="49.2" customHeight="1">
      <c r="M2119" s="85"/>
    </row>
    <row r="2120" spans="13:13" ht="49.2" customHeight="1">
      <c r="M2120" s="85"/>
    </row>
    <row r="2121" spans="13:13" ht="49.2" customHeight="1">
      <c r="M2121" s="85"/>
    </row>
    <row r="2122" spans="13:13" ht="49.2" customHeight="1">
      <c r="M2122" s="85"/>
    </row>
    <row r="2123" spans="13:13" ht="49.2" customHeight="1">
      <c r="M2123" s="85"/>
    </row>
    <row r="2124" spans="13:13" ht="49.2" customHeight="1">
      <c r="M2124" s="85"/>
    </row>
    <row r="2125" spans="13:13" ht="49.2" customHeight="1">
      <c r="M2125" s="85"/>
    </row>
    <row r="2126" spans="13:13" ht="49.2" customHeight="1">
      <c r="M2126" s="85"/>
    </row>
    <row r="2127" spans="13:13" ht="49.2" customHeight="1">
      <c r="M2127" s="85"/>
    </row>
    <row r="2128" spans="13:13" ht="49.2" customHeight="1">
      <c r="M2128" s="85"/>
    </row>
    <row r="2129" spans="13:13" ht="49.2" customHeight="1">
      <c r="M2129" s="85"/>
    </row>
    <row r="2130" spans="13:13" ht="49.2" customHeight="1">
      <c r="M2130" s="85"/>
    </row>
    <row r="2131" spans="13:13" ht="49.2" customHeight="1">
      <c r="M2131" s="85"/>
    </row>
    <row r="2132" spans="13:13" ht="49.2" customHeight="1">
      <c r="M2132" s="85"/>
    </row>
    <row r="2133" spans="13:13" ht="49.2" customHeight="1">
      <c r="M2133" s="85"/>
    </row>
    <row r="2134" spans="13:13" ht="49.2" customHeight="1">
      <c r="M2134" s="85"/>
    </row>
    <row r="2135" spans="13:13" ht="49.2" customHeight="1">
      <c r="M2135" s="85"/>
    </row>
    <row r="2136" spans="13:13" ht="49.2" customHeight="1">
      <c r="M2136" s="85"/>
    </row>
    <row r="2137" spans="13:13" ht="49.2" customHeight="1">
      <c r="M2137" s="85"/>
    </row>
    <row r="2138" spans="13:13" ht="49.2" customHeight="1">
      <c r="M2138" s="85"/>
    </row>
    <row r="2139" spans="13:13" ht="49.2" customHeight="1">
      <c r="M2139" s="85"/>
    </row>
    <row r="2140" spans="13:13" ht="49.2" customHeight="1">
      <c r="M2140" s="85"/>
    </row>
    <row r="2141" spans="13:13" ht="49.2" customHeight="1">
      <c r="M2141" s="85"/>
    </row>
    <row r="2142" spans="13:13" ht="49.2" customHeight="1">
      <c r="M2142" s="85"/>
    </row>
    <row r="2143" spans="13:13" ht="49.2" customHeight="1">
      <c r="M2143" s="85"/>
    </row>
    <row r="2144" spans="13:13" ht="49.2" customHeight="1">
      <c r="M2144" s="85"/>
    </row>
    <row r="2145" spans="13:13" ht="49.2" customHeight="1">
      <c r="M2145" s="85"/>
    </row>
    <row r="2146" spans="13:13" ht="49.2" customHeight="1">
      <c r="M2146" s="85"/>
    </row>
    <row r="2147" spans="13:13" ht="49.2" customHeight="1">
      <c r="M2147" s="85"/>
    </row>
    <row r="2148" spans="13:13" ht="49.2" customHeight="1">
      <c r="M2148" s="85"/>
    </row>
    <row r="2149" spans="13:13" ht="49.2" customHeight="1">
      <c r="M2149" s="85"/>
    </row>
    <row r="2150" spans="13:13" ht="49.2" customHeight="1">
      <c r="M2150" s="85"/>
    </row>
    <row r="2151" spans="13:13" ht="49.2" customHeight="1">
      <c r="M2151" s="85"/>
    </row>
    <row r="2152" spans="13:13" ht="49.2" customHeight="1">
      <c r="M2152" s="85"/>
    </row>
    <row r="2153" spans="13:13" ht="49.2" customHeight="1">
      <c r="M2153" s="85"/>
    </row>
    <row r="2154" spans="13:13" ht="49.2" customHeight="1">
      <c r="M2154" s="85"/>
    </row>
    <row r="2155" spans="13:13" ht="49.2" customHeight="1">
      <c r="M2155" s="85"/>
    </row>
    <row r="2156" spans="13:13" ht="49.2" customHeight="1">
      <c r="M2156" s="85"/>
    </row>
    <row r="2157" spans="13:13" ht="49.2" customHeight="1">
      <c r="M2157" s="85"/>
    </row>
    <row r="2158" spans="13:13" ht="49.2" customHeight="1">
      <c r="M2158" s="85"/>
    </row>
    <row r="2159" spans="13:13" ht="49.2" customHeight="1">
      <c r="M2159" s="85"/>
    </row>
    <row r="2160" spans="13:13" ht="49.2" customHeight="1">
      <c r="M2160" s="85"/>
    </row>
    <row r="2161" spans="13:13" ht="49.2" customHeight="1">
      <c r="M2161" s="85"/>
    </row>
    <row r="2162" spans="13:13" ht="49.2" customHeight="1">
      <c r="M2162" s="85"/>
    </row>
    <row r="2163" spans="13:13" ht="49.2" customHeight="1">
      <c r="M2163" s="85"/>
    </row>
    <row r="2164" spans="13:13" ht="49.2" customHeight="1">
      <c r="M2164" s="85"/>
    </row>
    <row r="2165" spans="13:13" ht="49.2" customHeight="1">
      <c r="M2165" s="85"/>
    </row>
    <row r="2166" spans="13:13" ht="49.2" customHeight="1">
      <c r="M2166" s="85"/>
    </row>
    <row r="2167" spans="13:13" ht="49.2" customHeight="1">
      <c r="M2167" s="85"/>
    </row>
    <row r="2168" spans="13:13" ht="49.2" customHeight="1">
      <c r="M2168" s="85"/>
    </row>
    <row r="2169" spans="13:13" ht="49.2" customHeight="1">
      <c r="M2169" s="85"/>
    </row>
    <row r="2170" spans="13:13" ht="49.2" customHeight="1">
      <c r="M2170" s="85"/>
    </row>
    <row r="2171" spans="13:13" ht="49.2" customHeight="1">
      <c r="M2171" s="85"/>
    </row>
    <row r="2172" spans="13:13" ht="49.2" customHeight="1">
      <c r="M2172" s="85"/>
    </row>
    <row r="2173" spans="13:13" ht="49.2" customHeight="1">
      <c r="M2173" s="85"/>
    </row>
    <row r="2174" spans="13:13" ht="49.2" customHeight="1">
      <c r="M2174" s="85"/>
    </row>
    <row r="2175" spans="13:13" ht="49.2" customHeight="1">
      <c r="M2175" s="85"/>
    </row>
    <row r="2176" spans="13:13" ht="49.2" customHeight="1">
      <c r="M2176" s="85"/>
    </row>
    <row r="2177" spans="13:13" ht="49.2" customHeight="1">
      <c r="M2177" s="85"/>
    </row>
    <row r="2178" spans="13:13" ht="49.2" customHeight="1">
      <c r="M2178" s="85"/>
    </row>
    <row r="2179" spans="13:13" ht="49.2" customHeight="1">
      <c r="M2179" s="85"/>
    </row>
    <row r="2180" spans="13:13" ht="49.2" customHeight="1">
      <c r="M2180" s="85"/>
    </row>
    <row r="2181" spans="13:13" ht="49.2" customHeight="1">
      <c r="M2181" s="85"/>
    </row>
    <row r="2182" spans="13:13" ht="49.2" customHeight="1">
      <c r="M2182" s="85"/>
    </row>
    <row r="2183" spans="13:13" ht="49.2" customHeight="1">
      <c r="M2183" s="85"/>
    </row>
    <row r="2184" spans="13:13" ht="49.2" customHeight="1">
      <c r="M2184" s="85"/>
    </row>
    <row r="2185" spans="13:13" ht="49.2" customHeight="1">
      <c r="M2185" s="85"/>
    </row>
    <row r="2186" spans="13:13" ht="49.2" customHeight="1">
      <c r="M2186" s="85"/>
    </row>
    <row r="2187" spans="13:13" ht="49.2" customHeight="1">
      <c r="M2187" s="85"/>
    </row>
    <row r="2188" spans="13:13" ht="49.2" customHeight="1">
      <c r="M2188" s="85"/>
    </row>
    <row r="2189" spans="13:13" ht="49.2" customHeight="1">
      <c r="M2189" s="85"/>
    </row>
    <row r="2190" spans="13:13" ht="49.2" customHeight="1">
      <c r="M2190" s="85"/>
    </row>
    <row r="2191" spans="13:13" ht="49.2" customHeight="1">
      <c r="M2191" s="85"/>
    </row>
    <row r="2192" spans="13:13" ht="49.2" customHeight="1">
      <c r="M2192" s="85"/>
    </row>
    <row r="2193" spans="13:13" ht="49.2" customHeight="1">
      <c r="M2193" s="85"/>
    </row>
    <row r="2194" spans="13:13" ht="49.2" customHeight="1">
      <c r="M2194" s="85"/>
    </row>
    <row r="2195" spans="13:13" ht="49.2" customHeight="1">
      <c r="M2195" s="85"/>
    </row>
    <row r="2196" spans="13:13" ht="49.2" customHeight="1">
      <c r="M2196" s="85"/>
    </row>
    <row r="2197" spans="13:13" ht="49.2" customHeight="1">
      <c r="M2197" s="85"/>
    </row>
    <row r="2198" spans="13:13" ht="49.2" customHeight="1">
      <c r="M2198" s="85"/>
    </row>
    <row r="2199" spans="13:13" ht="49.2" customHeight="1">
      <c r="M2199" s="85"/>
    </row>
    <row r="2200" spans="13:13" ht="49.2" customHeight="1">
      <c r="M2200" s="85"/>
    </row>
    <row r="2201" spans="13:13" ht="49.2" customHeight="1">
      <c r="M2201" s="85"/>
    </row>
    <row r="2202" spans="13:13" ht="49.2" customHeight="1">
      <c r="M2202" s="85"/>
    </row>
    <row r="2203" spans="13:13" ht="49.2" customHeight="1">
      <c r="M2203" s="85"/>
    </row>
    <row r="2204" spans="13:13" ht="49.2" customHeight="1">
      <c r="M2204" s="85"/>
    </row>
    <row r="2205" spans="13:13" ht="49.2" customHeight="1">
      <c r="M2205" s="85"/>
    </row>
    <row r="2206" spans="13:13" ht="49.2" customHeight="1">
      <c r="M2206" s="85"/>
    </row>
    <row r="2207" spans="13:13" ht="49.2" customHeight="1">
      <c r="M2207" s="85"/>
    </row>
    <row r="2208" spans="13:13" ht="49.2" customHeight="1">
      <c r="M2208" s="85"/>
    </row>
    <row r="2209" spans="13:13" ht="49.2" customHeight="1">
      <c r="M2209" s="85"/>
    </row>
    <row r="2210" spans="13:13" ht="49.2" customHeight="1">
      <c r="M2210" s="85"/>
    </row>
    <row r="2211" spans="13:13" ht="49.2" customHeight="1">
      <c r="M2211" s="85"/>
    </row>
    <row r="2212" spans="13:13" ht="49.2" customHeight="1">
      <c r="M2212" s="85"/>
    </row>
    <row r="2213" spans="13:13" ht="49.2" customHeight="1">
      <c r="M2213" s="85"/>
    </row>
    <row r="2214" spans="13:13" ht="49.2" customHeight="1">
      <c r="M2214" s="85"/>
    </row>
    <row r="2215" spans="13:13" ht="49.2" customHeight="1">
      <c r="M2215" s="85"/>
    </row>
    <row r="2216" spans="13:13" ht="49.2" customHeight="1">
      <c r="M2216" s="85"/>
    </row>
    <row r="2217" spans="13:13" ht="49.2" customHeight="1">
      <c r="M2217" s="85"/>
    </row>
    <row r="2218" spans="13:13" ht="49.2" customHeight="1">
      <c r="M2218" s="85"/>
    </row>
    <row r="2219" spans="13:13" ht="49.2" customHeight="1">
      <c r="M2219" s="85"/>
    </row>
    <row r="2220" spans="13:13" ht="49.2" customHeight="1">
      <c r="M2220" s="85"/>
    </row>
    <row r="2221" spans="13:13" ht="49.2" customHeight="1">
      <c r="M2221" s="85"/>
    </row>
    <row r="2222" spans="13:13" ht="49.2" customHeight="1">
      <c r="M2222" s="85"/>
    </row>
    <row r="2223" spans="13:13" ht="49.2" customHeight="1">
      <c r="M2223" s="85"/>
    </row>
    <row r="2224" spans="13:13" ht="49.2" customHeight="1">
      <c r="M2224" s="85"/>
    </row>
    <row r="2225" spans="13:13" ht="49.2" customHeight="1">
      <c r="M2225" s="85"/>
    </row>
    <row r="2226" spans="13:13" ht="49.2" customHeight="1">
      <c r="M2226" s="85"/>
    </row>
    <row r="2227" spans="13:13" ht="49.2" customHeight="1">
      <c r="M2227" s="85"/>
    </row>
    <row r="2228" spans="13:13" ht="49.2" customHeight="1">
      <c r="M2228" s="85"/>
    </row>
    <row r="2229" spans="13:13" ht="49.2" customHeight="1">
      <c r="M2229" s="85"/>
    </row>
    <row r="2230" spans="13:13" ht="49.2" customHeight="1">
      <c r="M2230" s="85"/>
    </row>
    <row r="2231" spans="13:13" ht="49.2" customHeight="1">
      <c r="M2231" s="85"/>
    </row>
    <row r="2232" spans="13:13" ht="49.2" customHeight="1">
      <c r="M2232" s="85"/>
    </row>
    <row r="2233" spans="13:13" ht="49.2" customHeight="1">
      <c r="M2233" s="85"/>
    </row>
    <row r="2234" spans="13:13" ht="49.2" customHeight="1">
      <c r="M2234" s="85"/>
    </row>
    <row r="2235" spans="13:13" ht="49.2" customHeight="1">
      <c r="M2235" s="85"/>
    </row>
    <row r="2236" spans="13:13" ht="49.2" customHeight="1">
      <c r="M2236" s="85"/>
    </row>
    <row r="2237" spans="13:13" ht="49.2" customHeight="1">
      <c r="M2237" s="85"/>
    </row>
    <row r="2238" spans="13:13" ht="49.2" customHeight="1">
      <c r="M2238" s="85"/>
    </row>
    <row r="2239" spans="13:13" ht="49.2" customHeight="1">
      <c r="M2239" s="85"/>
    </row>
    <row r="2240" spans="13:13" ht="49.2" customHeight="1">
      <c r="M2240" s="85"/>
    </row>
    <row r="2241" spans="13:13" ht="49.2" customHeight="1">
      <c r="M2241" s="85"/>
    </row>
    <row r="2242" spans="13:13" ht="49.2" customHeight="1">
      <c r="M2242" s="85"/>
    </row>
    <row r="2243" spans="13:13" ht="49.2" customHeight="1">
      <c r="M2243" s="85"/>
    </row>
    <row r="2244" spans="13:13" ht="49.2" customHeight="1">
      <c r="M2244" s="85"/>
    </row>
    <row r="2245" spans="13:13" ht="49.2" customHeight="1">
      <c r="M2245" s="85"/>
    </row>
    <row r="2246" spans="13:13" ht="49.2" customHeight="1">
      <c r="M2246" s="85"/>
    </row>
    <row r="2247" spans="13:13" ht="49.2" customHeight="1">
      <c r="M2247" s="85"/>
    </row>
    <row r="2248" spans="13:13" ht="49.2" customHeight="1">
      <c r="M2248" s="85"/>
    </row>
    <row r="2249" spans="13:13" ht="49.2" customHeight="1">
      <c r="M2249" s="85"/>
    </row>
    <row r="2250" spans="13:13" ht="49.2" customHeight="1">
      <c r="M2250" s="85"/>
    </row>
    <row r="2251" spans="13:13" ht="49.2" customHeight="1">
      <c r="M2251" s="85"/>
    </row>
    <row r="2252" spans="13:13" ht="49.2" customHeight="1">
      <c r="M2252" s="85"/>
    </row>
    <row r="2253" spans="13:13" ht="49.2" customHeight="1">
      <c r="M2253" s="85"/>
    </row>
    <row r="2254" spans="13:13" ht="49.2" customHeight="1">
      <c r="M2254" s="85"/>
    </row>
    <row r="2255" spans="13:13" ht="49.2" customHeight="1">
      <c r="M2255" s="85"/>
    </row>
    <row r="2256" spans="13:13" ht="49.2" customHeight="1">
      <c r="M2256" s="85"/>
    </row>
    <row r="2257" spans="13:13" ht="49.2" customHeight="1">
      <c r="M2257" s="85"/>
    </row>
    <row r="2258" spans="13:13" ht="49.2" customHeight="1">
      <c r="M2258" s="85"/>
    </row>
    <row r="2259" spans="13:13" ht="49.2" customHeight="1">
      <c r="M2259" s="85"/>
    </row>
    <row r="2260" spans="13:13" ht="49.2" customHeight="1">
      <c r="M2260" s="85"/>
    </row>
    <row r="2261" spans="13:13" ht="49.2" customHeight="1">
      <c r="M2261" s="85"/>
    </row>
    <row r="2262" spans="13:13" ht="49.2" customHeight="1">
      <c r="M2262" s="85"/>
    </row>
    <row r="2263" spans="13:13" ht="49.2" customHeight="1">
      <c r="M2263" s="85"/>
    </row>
    <row r="2264" spans="13:13" ht="49.2" customHeight="1">
      <c r="M2264" s="85"/>
    </row>
    <row r="2265" spans="13:13" ht="49.2" customHeight="1">
      <c r="M2265" s="85"/>
    </row>
    <row r="2266" spans="13:13" ht="49.2" customHeight="1">
      <c r="M2266" s="85"/>
    </row>
    <row r="2267" spans="13:13" ht="49.2" customHeight="1">
      <c r="M2267" s="85"/>
    </row>
    <row r="2268" spans="13:13" ht="49.2" customHeight="1">
      <c r="M2268" s="85"/>
    </row>
    <row r="2269" spans="13:13" ht="49.2" customHeight="1">
      <c r="M2269" s="85"/>
    </row>
    <row r="2270" spans="13:13" ht="49.2" customHeight="1">
      <c r="M2270" s="85"/>
    </row>
    <row r="2271" spans="13:13" ht="49.2" customHeight="1">
      <c r="M2271" s="85"/>
    </row>
    <row r="2272" spans="13:13" ht="49.2" customHeight="1">
      <c r="M2272" s="85"/>
    </row>
    <row r="2273" spans="13:13" ht="49.2" customHeight="1">
      <c r="M2273" s="85"/>
    </row>
    <row r="2274" spans="13:13" ht="49.2" customHeight="1">
      <c r="M2274" s="85"/>
    </row>
    <row r="2275" spans="13:13" ht="49.2" customHeight="1">
      <c r="M2275" s="85"/>
    </row>
    <row r="2276" spans="13:13" ht="49.2" customHeight="1">
      <c r="M2276" s="85"/>
    </row>
    <row r="2277" spans="13:13" ht="49.2" customHeight="1">
      <c r="M2277" s="85"/>
    </row>
    <row r="2278" spans="13:13" ht="49.2" customHeight="1">
      <c r="M2278" s="85"/>
    </row>
    <row r="2279" spans="13:13" ht="49.2" customHeight="1">
      <c r="M2279" s="85"/>
    </row>
    <row r="2280" spans="13:13" ht="49.2" customHeight="1">
      <c r="M2280" s="85"/>
    </row>
    <row r="2281" spans="13:13" ht="49.2" customHeight="1">
      <c r="M2281" s="85"/>
    </row>
    <row r="2282" spans="13:13" ht="49.2" customHeight="1">
      <c r="M2282" s="85"/>
    </row>
    <row r="2283" spans="13:13" ht="49.2" customHeight="1">
      <c r="M2283" s="85"/>
    </row>
    <row r="2284" spans="13:13" ht="49.2" customHeight="1">
      <c r="M2284" s="85"/>
    </row>
    <row r="2285" spans="13:13" ht="49.2" customHeight="1">
      <c r="M2285" s="85"/>
    </row>
    <row r="2286" spans="13:13" ht="49.2" customHeight="1">
      <c r="M2286" s="85"/>
    </row>
    <row r="2287" spans="13:13" ht="49.2" customHeight="1">
      <c r="M2287" s="85"/>
    </row>
    <row r="2288" spans="13:13" ht="49.2" customHeight="1">
      <c r="M2288" s="85"/>
    </row>
    <row r="2289" spans="13:13" ht="49.2" customHeight="1">
      <c r="M2289" s="85"/>
    </row>
    <row r="2290" spans="13:13" ht="49.2" customHeight="1">
      <c r="M2290" s="85"/>
    </row>
    <row r="2291" spans="13:13" ht="49.2" customHeight="1">
      <c r="M2291" s="85"/>
    </row>
    <row r="2292" spans="13:13" ht="49.2" customHeight="1">
      <c r="M2292" s="85"/>
    </row>
    <row r="2293" spans="13:13" ht="49.2" customHeight="1">
      <c r="M2293" s="85"/>
    </row>
    <row r="2294" spans="13:13" ht="49.2" customHeight="1">
      <c r="M2294" s="85"/>
    </row>
    <row r="2295" spans="13:13" ht="49.2" customHeight="1">
      <c r="M2295" s="85"/>
    </row>
    <row r="2296" spans="13:13" ht="49.2" customHeight="1">
      <c r="M2296" s="85"/>
    </row>
    <row r="2297" spans="13:13" ht="49.2" customHeight="1">
      <c r="M2297" s="85"/>
    </row>
    <row r="2298" spans="13:13" ht="49.2" customHeight="1">
      <c r="M2298" s="85"/>
    </row>
    <row r="2299" spans="13:13" ht="49.2" customHeight="1">
      <c r="M2299" s="85"/>
    </row>
    <row r="2300" spans="13:13" ht="49.2" customHeight="1">
      <c r="M2300" s="85"/>
    </row>
    <row r="2301" spans="13:13" ht="49.2" customHeight="1">
      <c r="M2301" s="85"/>
    </row>
    <row r="2302" spans="13:13" ht="49.2" customHeight="1">
      <c r="M2302" s="85"/>
    </row>
    <row r="2303" spans="13:13" ht="49.2" customHeight="1">
      <c r="M2303" s="85"/>
    </row>
    <row r="2304" spans="13:13" ht="49.2" customHeight="1">
      <c r="M2304" s="85"/>
    </row>
    <row r="2305" spans="13:13" ht="49.2" customHeight="1">
      <c r="M2305" s="85"/>
    </row>
    <row r="2306" spans="13:13" ht="49.2" customHeight="1">
      <c r="M2306" s="85"/>
    </row>
    <row r="2307" spans="13:13" ht="49.2" customHeight="1">
      <c r="M2307" s="85"/>
    </row>
    <row r="2308" spans="13:13" ht="49.2" customHeight="1">
      <c r="M2308" s="85"/>
    </row>
    <row r="2309" spans="13:13" ht="49.2" customHeight="1">
      <c r="M2309" s="85"/>
    </row>
    <row r="2310" spans="13:13" ht="49.2" customHeight="1">
      <c r="M2310" s="85"/>
    </row>
    <row r="2311" spans="13:13" ht="49.2" customHeight="1">
      <c r="M2311" s="85"/>
    </row>
    <row r="2312" spans="13:13" ht="49.2" customHeight="1">
      <c r="M2312" s="85"/>
    </row>
    <row r="2313" spans="13:13" ht="49.2" customHeight="1">
      <c r="M2313" s="85"/>
    </row>
    <row r="2314" spans="13:13" ht="49.2" customHeight="1">
      <c r="M2314" s="85"/>
    </row>
    <row r="2315" spans="13:13" ht="49.2" customHeight="1">
      <c r="M2315" s="85"/>
    </row>
    <row r="2316" spans="13:13" ht="49.2" customHeight="1">
      <c r="M2316" s="85"/>
    </row>
    <row r="2317" spans="13:13" ht="49.2" customHeight="1">
      <c r="M2317" s="85"/>
    </row>
    <row r="2318" spans="13:13" ht="49.2" customHeight="1">
      <c r="M2318" s="85"/>
    </row>
    <row r="2319" spans="13:13" ht="49.2" customHeight="1">
      <c r="M2319" s="85"/>
    </row>
    <row r="2320" spans="13:13" ht="49.2" customHeight="1">
      <c r="M2320" s="85"/>
    </row>
    <row r="2321" spans="13:13" ht="49.2" customHeight="1">
      <c r="M2321" s="85"/>
    </row>
    <row r="2322" spans="13:13" ht="49.2" customHeight="1">
      <c r="M2322" s="85"/>
    </row>
    <row r="2323" spans="13:13" ht="49.2" customHeight="1">
      <c r="M2323" s="85"/>
    </row>
    <row r="2324" spans="13:13" ht="49.2" customHeight="1">
      <c r="M2324" s="85"/>
    </row>
    <row r="2325" spans="13:13" ht="49.2" customHeight="1">
      <c r="M2325" s="85"/>
    </row>
    <row r="2326" spans="13:13" ht="49.2" customHeight="1">
      <c r="M2326" s="85"/>
    </row>
    <row r="2327" spans="13:13" ht="49.2" customHeight="1">
      <c r="M2327" s="85"/>
    </row>
    <row r="2328" spans="13:13" ht="49.2" customHeight="1">
      <c r="M2328" s="85"/>
    </row>
    <row r="2329" spans="13:13" ht="49.2" customHeight="1">
      <c r="M2329" s="85"/>
    </row>
    <row r="2330" spans="13:13" ht="49.2" customHeight="1">
      <c r="M2330" s="85"/>
    </row>
    <row r="2331" spans="13:13" ht="49.2" customHeight="1">
      <c r="M2331" s="85"/>
    </row>
    <row r="2332" spans="13:13" ht="49.2" customHeight="1">
      <c r="M2332" s="85"/>
    </row>
    <row r="2333" spans="13:13" ht="49.2" customHeight="1">
      <c r="M2333" s="85"/>
    </row>
    <row r="2334" spans="13:13" ht="49.2" customHeight="1">
      <c r="M2334" s="85"/>
    </row>
    <row r="2335" spans="13:13" ht="49.2" customHeight="1">
      <c r="M2335" s="85"/>
    </row>
    <row r="2336" spans="13:13" ht="49.2" customHeight="1">
      <c r="M2336" s="85"/>
    </row>
    <row r="2337" spans="13:13" ht="49.2" customHeight="1">
      <c r="M2337" s="85"/>
    </row>
    <row r="2338" spans="13:13" ht="49.2" customHeight="1">
      <c r="M2338" s="85"/>
    </row>
    <row r="2339" spans="13:13" ht="49.2" customHeight="1">
      <c r="M2339" s="85"/>
    </row>
    <row r="2340" spans="13:13" ht="49.2" customHeight="1">
      <c r="M2340" s="85"/>
    </row>
    <row r="2341" spans="13:13" ht="49.2" customHeight="1">
      <c r="M2341" s="85"/>
    </row>
    <row r="2342" spans="13:13" ht="49.2" customHeight="1">
      <c r="M2342" s="85"/>
    </row>
    <row r="2343" spans="13:13" ht="49.2" customHeight="1">
      <c r="M2343" s="85"/>
    </row>
    <row r="2344" spans="13:13" ht="49.2" customHeight="1">
      <c r="M2344" s="85"/>
    </row>
    <row r="2345" spans="13:13" ht="49.2" customHeight="1">
      <c r="M2345" s="85"/>
    </row>
    <row r="2346" spans="13:13" ht="49.2" customHeight="1">
      <c r="M2346" s="85"/>
    </row>
    <row r="2347" spans="13:13" ht="49.2" customHeight="1">
      <c r="M2347" s="85"/>
    </row>
    <row r="2348" spans="13:13" ht="49.2" customHeight="1">
      <c r="M2348" s="85"/>
    </row>
    <row r="2349" spans="13:13" ht="49.2" customHeight="1">
      <c r="M2349" s="85"/>
    </row>
    <row r="2350" spans="13:13" ht="49.2" customHeight="1">
      <c r="M2350" s="85"/>
    </row>
    <row r="2351" spans="13:13" ht="49.2" customHeight="1">
      <c r="M2351" s="85"/>
    </row>
    <row r="2352" spans="13:13" ht="49.2" customHeight="1">
      <c r="M2352" s="85"/>
    </row>
    <row r="2353" spans="13:13" ht="49.2" customHeight="1">
      <c r="M2353" s="85"/>
    </row>
    <row r="2354" spans="13:13" ht="49.2" customHeight="1">
      <c r="M2354" s="85"/>
    </row>
    <row r="2355" spans="13:13" ht="49.2" customHeight="1">
      <c r="M2355" s="85"/>
    </row>
    <row r="2356" spans="13:13" ht="49.2" customHeight="1">
      <c r="M2356" s="85"/>
    </row>
    <row r="2357" spans="13:13" ht="49.2" customHeight="1">
      <c r="M2357" s="85"/>
    </row>
    <row r="2358" spans="13:13" ht="49.2" customHeight="1">
      <c r="M2358" s="85"/>
    </row>
    <row r="2359" spans="13:13" ht="49.2" customHeight="1">
      <c r="M2359" s="85"/>
    </row>
    <row r="2360" spans="13:13" ht="49.2" customHeight="1">
      <c r="M2360" s="85"/>
    </row>
    <row r="2361" spans="13:13" ht="49.2" customHeight="1">
      <c r="M2361" s="85"/>
    </row>
    <row r="2362" spans="13:13" ht="49.2" customHeight="1">
      <c r="M2362" s="85"/>
    </row>
    <row r="2363" spans="13:13" ht="49.2" customHeight="1">
      <c r="M2363" s="85"/>
    </row>
    <row r="2364" spans="13:13" ht="49.2" customHeight="1">
      <c r="M2364" s="85"/>
    </row>
    <row r="2365" spans="13:13" ht="49.2" customHeight="1">
      <c r="M2365" s="85"/>
    </row>
    <row r="2366" spans="13:13" ht="49.2" customHeight="1">
      <c r="M2366" s="85"/>
    </row>
    <row r="2367" spans="13:13" ht="49.2" customHeight="1">
      <c r="M2367" s="85"/>
    </row>
    <row r="2368" spans="13:13" ht="49.2" customHeight="1">
      <c r="M2368" s="85"/>
    </row>
    <row r="2369" spans="13:13" ht="49.2" customHeight="1">
      <c r="M2369" s="85"/>
    </row>
    <row r="2370" spans="13:13" ht="49.2" customHeight="1">
      <c r="M2370" s="85"/>
    </row>
    <row r="2371" spans="13:13" ht="49.2" customHeight="1">
      <c r="M2371" s="85"/>
    </row>
    <row r="2372" spans="13:13" ht="49.2" customHeight="1">
      <c r="M2372" s="85"/>
    </row>
    <row r="2373" spans="13:13" ht="49.2" customHeight="1">
      <c r="M2373" s="85"/>
    </row>
    <row r="2374" spans="13:13" ht="49.2" customHeight="1">
      <c r="M2374" s="85"/>
    </row>
    <row r="2375" spans="13:13" ht="49.2" customHeight="1">
      <c r="M2375" s="85"/>
    </row>
    <row r="2376" spans="13:13" ht="49.2" customHeight="1">
      <c r="M2376" s="85"/>
    </row>
    <row r="2377" spans="13:13" ht="49.2" customHeight="1">
      <c r="M2377" s="85"/>
    </row>
    <row r="2378" spans="13:13" ht="49.2" customHeight="1">
      <c r="M2378" s="85"/>
    </row>
    <row r="2379" spans="13:13" ht="49.2" customHeight="1">
      <c r="M2379" s="85"/>
    </row>
    <row r="2380" spans="13:13" ht="49.2" customHeight="1">
      <c r="M2380" s="85"/>
    </row>
    <row r="2381" spans="13:13" ht="49.2" customHeight="1">
      <c r="M2381" s="85"/>
    </row>
    <row r="2382" spans="13:13" ht="49.2" customHeight="1">
      <c r="M2382" s="85"/>
    </row>
    <row r="2383" spans="13:13" ht="49.2" customHeight="1">
      <c r="M2383" s="85"/>
    </row>
    <row r="2384" spans="13:13" ht="49.2" customHeight="1">
      <c r="M2384" s="85"/>
    </row>
    <row r="2385" spans="13:13" ht="49.2" customHeight="1">
      <c r="M2385" s="85"/>
    </row>
    <row r="2386" spans="13:13" ht="49.2" customHeight="1">
      <c r="M2386" s="85"/>
    </row>
    <row r="2387" spans="13:13" ht="49.2" customHeight="1">
      <c r="M2387" s="85"/>
    </row>
    <row r="2388" spans="13:13" ht="49.2" customHeight="1">
      <c r="M2388" s="85"/>
    </row>
    <row r="2389" spans="13:13" ht="49.2" customHeight="1">
      <c r="M2389" s="85"/>
    </row>
    <row r="2390" spans="13:13" ht="49.2" customHeight="1">
      <c r="M2390" s="85"/>
    </row>
    <row r="2391" spans="13:13" ht="49.2" customHeight="1">
      <c r="M2391" s="85"/>
    </row>
    <row r="2392" spans="13:13" ht="49.2" customHeight="1">
      <c r="M2392" s="85"/>
    </row>
    <row r="2393" spans="13:13" ht="49.2" customHeight="1">
      <c r="M2393" s="85"/>
    </row>
    <row r="2394" spans="13:13" ht="49.2" customHeight="1">
      <c r="M2394" s="85"/>
    </row>
    <row r="2395" spans="13:13" ht="49.2" customHeight="1">
      <c r="M2395" s="85"/>
    </row>
    <row r="2396" spans="13:13" ht="49.2" customHeight="1">
      <c r="M2396" s="85"/>
    </row>
    <row r="2397" spans="13:13" ht="49.2" customHeight="1">
      <c r="M2397" s="85"/>
    </row>
    <row r="2398" spans="13:13" ht="49.2" customHeight="1">
      <c r="M2398" s="85"/>
    </row>
    <row r="2399" spans="13:13" ht="49.2" customHeight="1">
      <c r="M2399" s="85"/>
    </row>
    <row r="2400" spans="13:13" ht="49.2" customHeight="1">
      <c r="M2400" s="85"/>
    </row>
    <row r="2401" spans="13:13" ht="49.2" customHeight="1">
      <c r="M2401" s="85"/>
    </row>
    <row r="2402" spans="13:13" ht="49.2" customHeight="1">
      <c r="M2402" s="85"/>
    </row>
    <row r="2403" spans="13:13" ht="49.2" customHeight="1">
      <c r="M2403" s="85"/>
    </row>
    <row r="2404" spans="13:13" ht="49.2" customHeight="1">
      <c r="M2404" s="85"/>
    </row>
    <row r="2405" spans="13:13" ht="49.2" customHeight="1">
      <c r="M2405" s="85"/>
    </row>
    <row r="2406" spans="13:13" ht="49.2" customHeight="1">
      <c r="M2406" s="85"/>
    </row>
    <row r="2407" spans="13:13" ht="49.2" customHeight="1">
      <c r="M2407" s="85"/>
    </row>
    <row r="2408" spans="13:13" ht="49.2" customHeight="1">
      <c r="M2408" s="85"/>
    </row>
    <row r="2409" spans="13:13" ht="49.2" customHeight="1">
      <c r="M2409" s="85"/>
    </row>
    <row r="2410" spans="13:13" ht="49.2" customHeight="1">
      <c r="M2410" s="85"/>
    </row>
    <row r="2411" spans="13:13" ht="49.2" customHeight="1">
      <c r="M2411" s="85"/>
    </row>
    <row r="2412" spans="13:13" ht="49.2" customHeight="1">
      <c r="M2412" s="85"/>
    </row>
    <row r="2413" spans="13:13" ht="49.2" customHeight="1">
      <c r="M2413" s="85"/>
    </row>
    <row r="2414" spans="13:13" ht="49.2" customHeight="1">
      <c r="M2414" s="85"/>
    </row>
    <row r="2415" spans="13:13" ht="49.2" customHeight="1">
      <c r="M2415" s="85"/>
    </row>
    <row r="2416" spans="13:13" ht="49.2" customHeight="1">
      <c r="M2416" s="85"/>
    </row>
    <row r="2417" spans="13:13" ht="49.2" customHeight="1">
      <c r="M2417" s="85"/>
    </row>
    <row r="2418" spans="13:13" ht="49.2" customHeight="1">
      <c r="M2418" s="85"/>
    </row>
    <row r="2419" spans="13:13" ht="49.2" customHeight="1">
      <c r="M2419" s="85"/>
    </row>
    <row r="2420" spans="13:13" ht="49.2" customHeight="1">
      <c r="M2420" s="85"/>
    </row>
    <row r="2421" spans="13:13" ht="49.2" customHeight="1">
      <c r="M2421" s="85"/>
    </row>
    <row r="2422" spans="13:13" ht="49.2" customHeight="1">
      <c r="M2422" s="85"/>
    </row>
    <row r="2423" spans="13:13" ht="49.2" customHeight="1">
      <c r="M2423" s="85"/>
    </row>
    <row r="2424" spans="13:13" ht="49.2" customHeight="1">
      <c r="M2424" s="85"/>
    </row>
    <row r="2425" spans="13:13" ht="49.2" customHeight="1">
      <c r="M2425" s="85"/>
    </row>
    <row r="2426" spans="13:13" ht="49.2" customHeight="1">
      <c r="M2426" s="85"/>
    </row>
    <row r="2427" spans="13:13" ht="49.2" customHeight="1">
      <c r="M2427" s="85"/>
    </row>
    <row r="2428" spans="13:13" ht="49.2" customHeight="1">
      <c r="M2428" s="85"/>
    </row>
    <row r="2429" spans="13:13" ht="49.2" customHeight="1">
      <c r="M2429" s="85"/>
    </row>
    <row r="2430" spans="13:13" ht="49.2" customHeight="1">
      <c r="M2430" s="85"/>
    </row>
    <row r="2431" spans="13:13" ht="49.2" customHeight="1">
      <c r="M2431" s="85"/>
    </row>
    <row r="2432" spans="13:13" ht="49.2" customHeight="1">
      <c r="M2432" s="85"/>
    </row>
    <row r="2433" spans="13:13" ht="49.2" customHeight="1">
      <c r="M2433" s="85"/>
    </row>
    <row r="2434" spans="13:13" ht="49.2" customHeight="1">
      <c r="M2434" s="85"/>
    </row>
    <row r="2435" spans="13:13" ht="49.2" customHeight="1">
      <c r="M2435" s="85"/>
    </row>
    <row r="2436" spans="13:13" ht="49.2" customHeight="1">
      <c r="M2436" s="85"/>
    </row>
    <row r="2437" spans="13:13" ht="49.2" customHeight="1">
      <c r="M2437" s="85"/>
    </row>
    <row r="2438" spans="13:13" ht="49.2" customHeight="1">
      <c r="M2438" s="85"/>
    </row>
    <row r="2439" spans="13:13" ht="49.2" customHeight="1">
      <c r="M2439" s="85"/>
    </row>
    <row r="2440" spans="13:13" ht="49.2" customHeight="1">
      <c r="M2440" s="85"/>
    </row>
    <row r="2441" spans="13:13" ht="49.2" customHeight="1">
      <c r="M2441" s="85"/>
    </row>
    <row r="2442" spans="13:13" ht="49.2" customHeight="1">
      <c r="M2442" s="85"/>
    </row>
    <row r="2443" spans="13:13" ht="49.2" customHeight="1">
      <c r="M2443" s="85"/>
    </row>
    <row r="2444" spans="13:13" ht="49.2" customHeight="1">
      <c r="M2444" s="85"/>
    </row>
    <row r="2445" spans="13:13" ht="49.2" customHeight="1">
      <c r="M2445" s="85"/>
    </row>
    <row r="2446" spans="13:13" ht="49.2" customHeight="1">
      <c r="M2446" s="85"/>
    </row>
    <row r="2447" spans="13:13" ht="49.2" customHeight="1">
      <c r="M2447" s="85"/>
    </row>
    <row r="2448" spans="13:13" ht="49.2" customHeight="1">
      <c r="M2448" s="85"/>
    </row>
    <row r="2449" spans="13:13" ht="49.2" customHeight="1">
      <c r="M2449" s="85"/>
    </row>
    <row r="2450" spans="13:13" ht="49.2" customHeight="1">
      <c r="M2450" s="85"/>
    </row>
    <row r="2451" spans="13:13" ht="49.2" customHeight="1">
      <c r="M2451" s="85"/>
    </row>
    <row r="2452" spans="13:13" ht="49.2" customHeight="1">
      <c r="M2452" s="85"/>
    </row>
    <row r="2453" spans="13:13" ht="49.2" customHeight="1">
      <c r="M2453" s="85"/>
    </row>
    <row r="2454" spans="13:13" ht="49.2" customHeight="1">
      <c r="M2454" s="85"/>
    </row>
    <row r="2455" spans="13:13" ht="49.2" customHeight="1">
      <c r="M2455" s="85"/>
    </row>
    <row r="2456" spans="13:13" ht="49.2" customHeight="1">
      <c r="M2456" s="85"/>
    </row>
    <row r="2457" spans="13:13" ht="49.2" customHeight="1">
      <c r="M2457" s="85"/>
    </row>
    <row r="2458" spans="13:13" ht="49.2" customHeight="1">
      <c r="M2458" s="85"/>
    </row>
    <row r="2459" spans="13:13" ht="49.2" customHeight="1">
      <c r="M2459" s="85"/>
    </row>
    <row r="2460" spans="13:13" ht="49.2" customHeight="1">
      <c r="M2460" s="85"/>
    </row>
    <row r="2461" spans="13:13" ht="49.2" customHeight="1">
      <c r="M2461" s="85"/>
    </row>
    <row r="2462" spans="13:13" ht="49.2" customHeight="1">
      <c r="M2462" s="85"/>
    </row>
    <row r="2463" spans="13:13" ht="49.2" customHeight="1">
      <c r="M2463" s="85"/>
    </row>
    <row r="2464" spans="13:13" ht="49.2" customHeight="1">
      <c r="M2464" s="85"/>
    </row>
    <row r="2465" spans="13:13" ht="49.2" customHeight="1">
      <c r="M2465" s="85"/>
    </row>
    <row r="2466" spans="13:13" ht="49.2" customHeight="1">
      <c r="M2466" s="85"/>
    </row>
    <row r="2467" spans="13:13" ht="49.2" customHeight="1">
      <c r="M2467" s="85"/>
    </row>
    <row r="2468" spans="13:13" ht="49.2" customHeight="1">
      <c r="M2468" s="85"/>
    </row>
    <row r="2469" spans="13:13" ht="49.2" customHeight="1">
      <c r="M2469" s="85"/>
    </row>
    <row r="2470" spans="13:13" ht="49.2" customHeight="1">
      <c r="M2470" s="85"/>
    </row>
    <row r="2471" spans="13:13" ht="49.2" customHeight="1">
      <c r="M2471" s="85"/>
    </row>
    <row r="2472" spans="13:13" ht="49.2" customHeight="1">
      <c r="M2472" s="85"/>
    </row>
    <row r="2473" spans="13:13" ht="49.2" customHeight="1">
      <c r="M2473" s="85"/>
    </row>
    <row r="2474" spans="13:13" ht="49.2" customHeight="1">
      <c r="M2474" s="85"/>
    </row>
    <row r="2475" spans="13:13" ht="49.2" customHeight="1">
      <c r="M2475" s="85"/>
    </row>
    <row r="2476" spans="13:13" ht="49.2" customHeight="1">
      <c r="M2476" s="85"/>
    </row>
    <row r="2477" spans="13:13" ht="49.2" customHeight="1">
      <c r="M2477" s="85"/>
    </row>
    <row r="2478" spans="13:13" ht="49.2" customHeight="1">
      <c r="M2478" s="85"/>
    </row>
    <row r="2479" spans="13:13" ht="49.2" customHeight="1">
      <c r="M2479" s="85"/>
    </row>
    <row r="2480" spans="13:13" ht="49.2" customHeight="1">
      <c r="M2480" s="85"/>
    </row>
    <row r="2481" spans="13:13" ht="49.2" customHeight="1">
      <c r="M2481" s="85"/>
    </row>
    <row r="2482" spans="13:13" ht="49.2" customHeight="1">
      <c r="M2482" s="85"/>
    </row>
    <row r="2483" spans="13:13" ht="49.2" customHeight="1">
      <c r="M2483" s="85"/>
    </row>
    <row r="2484" spans="13:13" ht="49.2" customHeight="1">
      <c r="M2484" s="85"/>
    </row>
    <row r="2485" spans="13:13" ht="49.2" customHeight="1">
      <c r="M2485" s="85"/>
    </row>
    <row r="2486" spans="13:13" ht="49.2" customHeight="1">
      <c r="M2486" s="85"/>
    </row>
    <row r="2487" spans="13:13" ht="49.2" customHeight="1">
      <c r="M2487" s="85"/>
    </row>
    <row r="2488" spans="13:13" ht="49.2" customHeight="1">
      <c r="M2488" s="85"/>
    </row>
    <row r="2489" spans="13:13" ht="49.2" customHeight="1">
      <c r="M2489" s="85"/>
    </row>
    <row r="2490" spans="13:13" ht="49.2" customHeight="1">
      <c r="M2490" s="85"/>
    </row>
    <row r="2491" spans="13:13" ht="49.2" customHeight="1">
      <c r="M2491" s="85"/>
    </row>
    <row r="2492" spans="13:13" ht="49.2" customHeight="1">
      <c r="M2492" s="85"/>
    </row>
    <row r="2493" spans="13:13" ht="49.2" customHeight="1">
      <c r="M2493" s="85"/>
    </row>
    <row r="2494" spans="13:13" ht="49.2" customHeight="1">
      <c r="M2494" s="85"/>
    </row>
    <row r="2495" spans="13:13" ht="49.2" customHeight="1">
      <c r="M2495" s="85"/>
    </row>
    <row r="2496" spans="13:13" ht="49.2" customHeight="1">
      <c r="M2496" s="85"/>
    </row>
    <row r="2497" spans="13:13" ht="49.2" customHeight="1">
      <c r="M2497" s="85"/>
    </row>
    <row r="2498" spans="13:13" ht="49.2" customHeight="1">
      <c r="M2498" s="85"/>
    </row>
    <row r="2499" spans="13:13" ht="49.2" customHeight="1">
      <c r="M2499" s="85"/>
    </row>
    <row r="2500" spans="13:13" ht="49.2" customHeight="1">
      <c r="M2500" s="85"/>
    </row>
    <row r="2501" spans="13:13" ht="49.2" customHeight="1">
      <c r="M2501" s="85"/>
    </row>
    <row r="2502" spans="13:13" ht="49.2" customHeight="1">
      <c r="M2502" s="85"/>
    </row>
    <row r="2503" spans="13:13" ht="49.2" customHeight="1">
      <c r="M2503" s="85"/>
    </row>
    <row r="2504" spans="13:13" ht="49.2" customHeight="1">
      <c r="M2504" s="85"/>
    </row>
    <row r="2505" spans="13:13" ht="49.2" customHeight="1">
      <c r="M2505" s="85"/>
    </row>
    <row r="2506" spans="13:13" ht="49.2" customHeight="1">
      <c r="M2506" s="85"/>
    </row>
    <row r="2507" spans="13:13" ht="49.2" customHeight="1">
      <c r="M2507" s="85"/>
    </row>
    <row r="2508" spans="13:13" ht="49.2" customHeight="1">
      <c r="M2508" s="85"/>
    </row>
    <row r="2509" spans="13:13" ht="49.2" customHeight="1">
      <c r="M2509" s="85"/>
    </row>
    <row r="2510" spans="13:13" ht="49.2" customHeight="1">
      <c r="M2510" s="85"/>
    </row>
    <row r="2511" spans="13:13" ht="49.2" customHeight="1">
      <c r="M2511" s="85"/>
    </row>
    <row r="2512" spans="13:13" ht="49.2" customHeight="1">
      <c r="M2512" s="85"/>
    </row>
    <row r="2513" spans="13:13" ht="49.2" customHeight="1">
      <c r="M2513" s="85"/>
    </row>
    <row r="2514" spans="13:13" ht="49.2" customHeight="1">
      <c r="M2514" s="85"/>
    </row>
    <row r="2515" spans="13:13" ht="49.2" customHeight="1">
      <c r="M2515" s="85"/>
    </row>
    <row r="2516" spans="13:13" ht="49.2" customHeight="1">
      <c r="M2516" s="85"/>
    </row>
    <row r="2517" spans="13:13" ht="49.2" customHeight="1">
      <c r="M2517" s="85"/>
    </row>
    <row r="2518" spans="13:13" ht="49.2" customHeight="1">
      <c r="M2518" s="85"/>
    </row>
    <row r="2519" spans="13:13" ht="49.2" customHeight="1">
      <c r="M2519" s="85"/>
    </row>
    <row r="2520" spans="13:13" ht="49.2" customHeight="1">
      <c r="M2520" s="85"/>
    </row>
    <row r="2521" spans="13:13" ht="49.2" customHeight="1">
      <c r="M2521" s="85"/>
    </row>
    <row r="2522" spans="13:13" ht="49.2" customHeight="1">
      <c r="M2522" s="85"/>
    </row>
    <row r="2523" spans="13:13" ht="49.2" customHeight="1">
      <c r="M2523" s="85"/>
    </row>
    <row r="2524" spans="13:13" ht="49.2" customHeight="1">
      <c r="M2524" s="85"/>
    </row>
    <row r="2525" spans="13:13" ht="49.2" customHeight="1">
      <c r="M2525" s="85"/>
    </row>
    <row r="2526" spans="13:13" ht="49.2" customHeight="1">
      <c r="M2526" s="85"/>
    </row>
    <row r="2527" spans="13:13" ht="49.2" customHeight="1">
      <c r="M2527" s="85"/>
    </row>
    <row r="2528" spans="13:13" ht="49.2" customHeight="1">
      <c r="M2528" s="85"/>
    </row>
    <row r="2529" spans="13:13" ht="49.2" customHeight="1">
      <c r="M2529" s="85"/>
    </row>
    <row r="2530" spans="13:13" ht="49.2" customHeight="1">
      <c r="M2530" s="85"/>
    </row>
    <row r="2531" spans="13:13" ht="49.2" customHeight="1">
      <c r="M2531" s="85"/>
    </row>
    <row r="2532" spans="13:13" ht="49.2" customHeight="1">
      <c r="M2532" s="85"/>
    </row>
    <row r="2533" spans="13:13" ht="49.2" customHeight="1">
      <c r="M2533" s="85"/>
    </row>
    <row r="2534" spans="13:13" ht="49.2" customHeight="1">
      <c r="M2534" s="85"/>
    </row>
    <row r="2535" spans="13:13" ht="49.2" customHeight="1">
      <c r="M2535" s="85"/>
    </row>
    <row r="2536" spans="13:13" ht="49.2" customHeight="1">
      <c r="M2536" s="85"/>
    </row>
    <row r="2537" spans="13:13" ht="49.2" customHeight="1">
      <c r="M2537" s="85"/>
    </row>
    <row r="2538" spans="13:13" ht="49.2" customHeight="1">
      <c r="M2538" s="85"/>
    </row>
    <row r="2539" spans="13:13" ht="49.2" customHeight="1">
      <c r="M2539" s="85"/>
    </row>
    <row r="2540" spans="13:13" ht="49.2" customHeight="1">
      <c r="M2540" s="85"/>
    </row>
    <row r="2541" spans="13:13" ht="49.2" customHeight="1">
      <c r="M2541" s="85"/>
    </row>
    <row r="2542" spans="13:13" ht="49.2" customHeight="1">
      <c r="M2542" s="85"/>
    </row>
    <row r="2543" spans="13:13" ht="49.2" customHeight="1">
      <c r="M2543" s="85"/>
    </row>
    <row r="2544" spans="13:13" ht="49.2" customHeight="1">
      <c r="M2544" s="85"/>
    </row>
    <row r="2545" spans="13:13" ht="49.2" customHeight="1">
      <c r="M2545" s="85"/>
    </row>
    <row r="2546" spans="13:13" ht="49.2" customHeight="1">
      <c r="M2546" s="85"/>
    </row>
    <row r="2547" spans="13:13" ht="49.2" customHeight="1">
      <c r="M2547" s="85"/>
    </row>
    <row r="2548" spans="13:13" ht="49.2" customHeight="1">
      <c r="M2548" s="85"/>
    </row>
    <row r="2549" spans="13:13" ht="49.2" customHeight="1">
      <c r="M2549" s="85"/>
    </row>
    <row r="2550" spans="13:13" ht="49.2" customHeight="1">
      <c r="M2550" s="85"/>
    </row>
    <row r="2551" spans="13:13" ht="49.2" customHeight="1">
      <c r="M2551" s="85"/>
    </row>
    <row r="2552" spans="13:13" ht="49.2" customHeight="1">
      <c r="M2552" s="85"/>
    </row>
    <row r="2553" spans="13:13" ht="49.2" customHeight="1">
      <c r="M2553" s="85"/>
    </row>
    <row r="2554" spans="13:13" ht="49.2" customHeight="1">
      <c r="M2554" s="85"/>
    </row>
    <row r="2555" spans="13:13" ht="49.2" customHeight="1">
      <c r="M2555" s="85"/>
    </row>
    <row r="2556" spans="13:13" ht="49.2" customHeight="1">
      <c r="M2556" s="85"/>
    </row>
    <row r="2557" spans="13:13" ht="49.2" customHeight="1">
      <c r="M2557" s="85"/>
    </row>
    <row r="2558" spans="13:13" ht="49.2" customHeight="1">
      <c r="M2558" s="85"/>
    </row>
    <row r="2559" spans="13:13" ht="49.2" customHeight="1">
      <c r="M2559" s="85"/>
    </row>
    <row r="2560" spans="13:13" ht="49.2" customHeight="1">
      <c r="M2560" s="85"/>
    </row>
    <row r="2561" spans="13:13" ht="49.2" customHeight="1">
      <c r="M2561" s="85"/>
    </row>
    <row r="2562" spans="13:13" ht="49.2" customHeight="1">
      <c r="M2562" s="85"/>
    </row>
    <row r="2563" spans="13:13" ht="49.2" customHeight="1">
      <c r="M2563" s="85"/>
    </row>
    <row r="2564" spans="13:13" ht="49.2" customHeight="1">
      <c r="M2564" s="85"/>
    </row>
    <row r="2565" spans="13:13" ht="49.2" customHeight="1">
      <c r="M2565" s="85"/>
    </row>
    <row r="2566" spans="13:13" ht="49.2" customHeight="1">
      <c r="M2566" s="85"/>
    </row>
    <row r="2567" spans="13:13" ht="49.2" customHeight="1">
      <c r="M2567" s="85"/>
    </row>
    <row r="2568" spans="13:13" ht="49.2" customHeight="1">
      <c r="M2568" s="85"/>
    </row>
    <row r="2569" spans="13:13" ht="49.2" customHeight="1">
      <c r="M2569" s="85"/>
    </row>
    <row r="2570" spans="13:13" ht="49.2" customHeight="1">
      <c r="M2570" s="85"/>
    </row>
    <row r="2571" spans="13:13" ht="49.2" customHeight="1">
      <c r="M2571" s="85"/>
    </row>
    <row r="2572" spans="13:13" ht="49.2" customHeight="1">
      <c r="M2572" s="85"/>
    </row>
    <row r="2573" spans="13:13" ht="49.2" customHeight="1">
      <c r="M2573" s="85"/>
    </row>
    <row r="2574" spans="13:13" ht="49.2" customHeight="1">
      <c r="M2574" s="85"/>
    </row>
    <row r="2575" spans="13:13" ht="49.2" customHeight="1">
      <c r="M2575" s="85"/>
    </row>
    <row r="2576" spans="13:13" ht="49.2" customHeight="1">
      <c r="M2576" s="85"/>
    </row>
    <row r="2577" spans="13:13" ht="49.2" customHeight="1">
      <c r="M2577" s="85"/>
    </row>
    <row r="2578" spans="13:13" ht="49.2" customHeight="1">
      <c r="M2578" s="85"/>
    </row>
    <row r="2579" spans="13:13" ht="49.2" customHeight="1">
      <c r="M2579" s="85"/>
    </row>
    <row r="2580" spans="13:13" ht="49.2" customHeight="1">
      <c r="M2580" s="85"/>
    </row>
    <row r="2581" spans="13:13" ht="49.2" customHeight="1">
      <c r="M2581" s="85"/>
    </row>
    <row r="2582" spans="13:13" ht="49.2" customHeight="1">
      <c r="M2582" s="85"/>
    </row>
    <row r="2583" spans="13:13" ht="49.2" customHeight="1">
      <c r="M2583" s="85"/>
    </row>
    <row r="2584" spans="13:13" ht="49.2" customHeight="1">
      <c r="M2584" s="85"/>
    </row>
    <row r="2585" spans="13:13" ht="49.2" customHeight="1">
      <c r="M2585" s="85"/>
    </row>
    <row r="2586" spans="13:13" ht="49.2" customHeight="1">
      <c r="M2586" s="85"/>
    </row>
    <row r="2587" spans="13:13" ht="49.2" customHeight="1">
      <c r="M2587" s="85"/>
    </row>
    <row r="2588" spans="13:13" ht="49.2" customHeight="1">
      <c r="M2588" s="85"/>
    </row>
    <row r="2589" spans="13:13" ht="49.2" customHeight="1">
      <c r="M2589" s="85"/>
    </row>
    <row r="2590" spans="13:13" ht="49.2" customHeight="1">
      <c r="M2590" s="85"/>
    </row>
    <row r="2591" spans="13:13" ht="49.2" customHeight="1">
      <c r="M2591" s="85"/>
    </row>
    <row r="2592" spans="13:13" ht="49.2" customHeight="1">
      <c r="M2592" s="85"/>
    </row>
    <row r="2593" spans="13:13" ht="49.2" customHeight="1">
      <c r="M2593" s="85"/>
    </row>
    <row r="2594" spans="13:13" ht="49.2" customHeight="1">
      <c r="M2594" s="85"/>
    </row>
    <row r="2595" spans="13:13" ht="49.2" customHeight="1">
      <c r="M2595" s="85"/>
    </row>
    <row r="2596" spans="13:13" ht="49.2" customHeight="1">
      <c r="M2596" s="85"/>
    </row>
    <row r="2597" spans="13:13" ht="49.2" customHeight="1">
      <c r="M2597" s="85"/>
    </row>
    <row r="2598" spans="13:13" ht="49.2" customHeight="1">
      <c r="M2598" s="85"/>
    </row>
    <row r="2599" spans="13:13" ht="49.2" customHeight="1">
      <c r="M2599" s="85"/>
    </row>
    <row r="2600" spans="13:13" ht="49.2" customHeight="1">
      <c r="M2600" s="85"/>
    </row>
    <row r="2601" spans="13:13" ht="49.2" customHeight="1">
      <c r="M2601" s="85"/>
    </row>
    <row r="2602" spans="13:13" ht="49.2" customHeight="1">
      <c r="M2602" s="85"/>
    </row>
    <row r="2603" spans="13:13" ht="49.2" customHeight="1">
      <c r="M2603" s="85"/>
    </row>
    <row r="2604" spans="13:13" ht="49.2" customHeight="1">
      <c r="M2604" s="85"/>
    </row>
    <row r="2605" spans="13:13" ht="49.2" customHeight="1">
      <c r="M2605" s="85"/>
    </row>
    <row r="2606" spans="13:13" ht="49.2" customHeight="1">
      <c r="M2606" s="85"/>
    </row>
    <row r="2607" spans="13:13" ht="49.2" customHeight="1">
      <c r="M2607" s="85"/>
    </row>
    <row r="2608" spans="13:13" ht="49.2" customHeight="1">
      <c r="M2608" s="85"/>
    </row>
    <row r="2609" spans="13:13" ht="49.2" customHeight="1">
      <c r="M2609" s="85"/>
    </row>
    <row r="2610" spans="13:13" ht="49.2" customHeight="1">
      <c r="M2610" s="85"/>
    </row>
    <row r="2611" spans="13:13" ht="49.2" customHeight="1">
      <c r="M2611" s="85"/>
    </row>
    <row r="2612" spans="13:13" ht="49.2" customHeight="1">
      <c r="M2612" s="85"/>
    </row>
    <row r="2613" spans="13:13" ht="49.2" customHeight="1">
      <c r="M2613" s="85"/>
    </row>
    <row r="2614" spans="13:13" ht="49.2" customHeight="1">
      <c r="M2614" s="85"/>
    </row>
    <row r="2615" spans="13:13" ht="49.2" customHeight="1">
      <c r="M2615" s="85"/>
    </row>
    <row r="2616" spans="13:13" ht="49.2" customHeight="1">
      <c r="M2616" s="85"/>
    </row>
    <row r="2617" spans="13:13" ht="49.2" customHeight="1">
      <c r="M2617" s="85"/>
    </row>
    <row r="2618" spans="13:13" ht="49.2" customHeight="1">
      <c r="M2618" s="85"/>
    </row>
    <row r="2619" spans="13:13" ht="49.2" customHeight="1">
      <c r="M2619" s="85"/>
    </row>
    <row r="2620" spans="13:13" ht="49.2" customHeight="1">
      <c r="M2620" s="85"/>
    </row>
    <row r="2621" spans="13:13" ht="49.2" customHeight="1">
      <c r="M2621" s="85"/>
    </row>
    <row r="2622" spans="13:13" ht="49.2" customHeight="1">
      <c r="M2622" s="85"/>
    </row>
    <row r="2623" spans="13:13" ht="49.2" customHeight="1">
      <c r="M2623" s="85"/>
    </row>
    <row r="2624" spans="13:13" ht="49.2" customHeight="1">
      <c r="M2624" s="85"/>
    </row>
    <row r="2625" spans="13:13" ht="49.2" customHeight="1">
      <c r="M2625" s="85"/>
    </row>
    <row r="2626" spans="13:13" ht="49.2" customHeight="1">
      <c r="M2626" s="85"/>
    </row>
    <row r="2627" spans="13:13" ht="49.2" customHeight="1">
      <c r="M2627" s="85"/>
    </row>
    <row r="2628" spans="13:13" ht="49.2" customHeight="1">
      <c r="M2628" s="85"/>
    </row>
    <row r="2629" spans="13:13" ht="49.2" customHeight="1">
      <c r="M2629" s="85"/>
    </row>
    <row r="2630" spans="13:13" ht="49.2" customHeight="1">
      <c r="M2630" s="85"/>
    </row>
    <row r="2631" spans="13:13" ht="49.2" customHeight="1">
      <c r="M2631" s="85"/>
    </row>
    <row r="2632" spans="13:13" ht="49.2" customHeight="1">
      <c r="M2632" s="85"/>
    </row>
    <row r="2633" spans="13:13" ht="49.2" customHeight="1">
      <c r="M2633" s="85"/>
    </row>
    <row r="2634" spans="13:13" ht="49.2" customHeight="1">
      <c r="M2634" s="85"/>
    </row>
    <row r="2635" spans="13:13" ht="49.2" customHeight="1">
      <c r="M2635" s="85"/>
    </row>
    <row r="2636" spans="13:13" ht="49.2" customHeight="1">
      <c r="M2636" s="85"/>
    </row>
    <row r="2637" spans="13:13" ht="49.2" customHeight="1">
      <c r="M2637" s="85"/>
    </row>
    <row r="2638" spans="13:13" ht="49.2" customHeight="1">
      <c r="M2638" s="85"/>
    </row>
    <row r="2639" spans="13:13" ht="49.2" customHeight="1">
      <c r="M2639" s="85"/>
    </row>
    <row r="2640" spans="13:13" ht="49.2" customHeight="1">
      <c r="M2640" s="85"/>
    </row>
    <row r="2641" spans="13:13" ht="49.2" customHeight="1">
      <c r="M2641" s="85"/>
    </row>
    <row r="2642" spans="13:13" ht="49.2" customHeight="1">
      <c r="M2642" s="85"/>
    </row>
    <row r="2643" spans="13:13" ht="49.2" customHeight="1">
      <c r="M2643" s="85"/>
    </row>
    <row r="2644" spans="13:13" ht="49.2" customHeight="1">
      <c r="M2644" s="85"/>
    </row>
    <row r="2645" spans="13:13" ht="49.2" customHeight="1">
      <c r="M2645" s="85"/>
    </row>
    <row r="2646" spans="13:13" ht="49.2" customHeight="1">
      <c r="M2646" s="85"/>
    </row>
    <row r="2647" spans="13:13" ht="49.2" customHeight="1">
      <c r="M2647" s="85"/>
    </row>
    <row r="2648" spans="13:13" ht="49.2" customHeight="1">
      <c r="M2648" s="85"/>
    </row>
    <row r="2649" spans="13:13" ht="49.2" customHeight="1">
      <c r="M2649" s="85"/>
    </row>
    <row r="2650" spans="13:13" ht="49.2" customHeight="1">
      <c r="M2650" s="85"/>
    </row>
    <row r="2651" spans="13:13" ht="49.2" customHeight="1">
      <c r="M2651" s="85"/>
    </row>
    <row r="2652" spans="13:13" ht="49.2" customHeight="1">
      <c r="M2652" s="85"/>
    </row>
    <row r="2653" spans="13:13" ht="49.2" customHeight="1">
      <c r="M2653" s="85"/>
    </row>
    <row r="2654" spans="13:13" ht="49.2" customHeight="1">
      <c r="M2654" s="85"/>
    </row>
    <row r="2655" spans="13:13" ht="49.2" customHeight="1">
      <c r="M2655" s="85"/>
    </row>
    <row r="2656" spans="13:13" ht="49.2" customHeight="1">
      <c r="M2656" s="85"/>
    </row>
    <row r="2657" spans="13:13" ht="49.2" customHeight="1">
      <c r="M2657" s="85"/>
    </row>
    <row r="2658" spans="13:13" ht="49.2" customHeight="1">
      <c r="M2658" s="85"/>
    </row>
    <row r="2659" spans="13:13" ht="49.2" customHeight="1">
      <c r="M2659" s="85"/>
    </row>
    <row r="2660" spans="13:13" ht="49.2" customHeight="1">
      <c r="M2660" s="85"/>
    </row>
    <row r="2661" spans="13:13" ht="49.2" customHeight="1">
      <c r="M2661" s="85"/>
    </row>
    <row r="2662" spans="13:13" ht="49.2" customHeight="1">
      <c r="M2662" s="85"/>
    </row>
    <row r="2663" spans="13:13" ht="49.2" customHeight="1">
      <c r="M2663" s="85"/>
    </row>
    <row r="2664" spans="13:13" ht="49.2" customHeight="1">
      <c r="M2664" s="85"/>
    </row>
    <row r="2665" spans="13:13" ht="49.2" customHeight="1">
      <c r="M2665" s="85"/>
    </row>
    <row r="2666" spans="13:13" ht="49.2" customHeight="1">
      <c r="M2666" s="85"/>
    </row>
    <row r="2667" spans="13:13" ht="49.2" customHeight="1">
      <c r="M2667" s="85"/>
    </row>
    <row r="2668" spans="13:13" ht="49.2" customHeight="1">
      <c r="M2668" s="85"/>
    </row>
    <row r="2669" spans="13:13" ht="49.2" customHeight="1">
      <c r="M2669" s="85"/>
    </row>
    <row r="2670" spans="13:13" ht="49.2" customHeight="1">
      <c r="M2670" s="85"/>
    </row>
    <row r="2671" spans="13:13" ht="49.2" customHeight="1">
      <c r="M2671" s="85"/>
    </row>
    <row r="2672" spans="13:13" ht="49.2" customHeight="1">
      <c r="M2672" s="85"/>
    </row>
    <row r="2673" spans="13:13" ht="49.2" customHeight="1">
      <c r="M2673" s="85"/>
    </row>
    <row r="2674" spans="13:13" ht="49.2" customHeight="1">
      <c r="M2674" s="85"/>
    </row>
    <row r="2675" spans="13:13" ht="49.2" customHeight="1">
      <c r="M2675" s="85"/>
    </row>
    <row r="2676" spans="13:13" ht="49.2" customHeight="1">
      <c r="M2676" s="85"/>
    </row>
    <row r="2677" spans="13:13" ht="49.2" customHeight="1">
      <c r="M2677" s="85"/>
    </row>
    <row r="2678" spans="13:13" ht="49.2" customHeight="1">
      <c r="M2678" s="85"/>
    </row>
    <row r="2679" spans="13:13" ht="49.2" customHeight="1">
      <c r="M2679" s="85"/>
    </row>
    <row r="2680" spans="13:13" ht="49.2" customHeight="1">
      <c r="M2680" s="85"/>
    </row>
    <row r="2681" spans="13:13" ht="49.2" customHeight="1">
      <c r="M2681" s="85"/>
    </row>
    <row r="2682" spans="13:13" ht="49.2" customHeight="1">
      <c r="M2682" s="85"/>
    </row>
    <row r="2683" spans="13:13" ht="49.2" customHeight="1">
      <c r="M2683" s="85"/>
    </row>
    <row r="2684" spans="13:13" ht="49.2" customHeight="1">
      <c r="M2684" s="85"/>
    </row>
    <row r="2685" spans="13:13" ht="49.2" customHeight="1">
      <c r="M2685" s="85"/>
    </row>
    <row r="2686" spans="13:13" ht="49.2" customHeight="1">
      <c r="M2686" s="85"/>
    </row>
    <row r="2687" spans="13:13" ht="49.2" customHeight="1">
      <c r="M2687" s="85"/>
    </row>
    <row r="2688" spans="13:13" ht="49.2" customHeight="1">
      <c r="M2688" s="85"/>
    </row>
    <row r="2689" spans="13:13" ht="49.2" customHeight="1">
      <c r="M2689" s="85"/>
    </row>
    <row r="2690" spans="13:13" ht="49.2" customHeight="1">
      <c r="M2690" s="85"/>
    </row>
    <row r="2691" spans="13:13" ht="49.2" customHeight="1">
      <c r="M2691" s="85"/>
    </row>
    <row r="2692" spans="13:13" ht="49.2" customHeight="1">
      <c r="M2692" s="85"/>
    </row>
    <row r="2693" spans="13:13" ht="49.2" customHeight="1">
      <c r="M2693" s="85"/>
    </row>
    <row r="2694" spans="13:13" ht="49.2" customHeight="1">
      <c r="M2694" s="85"/>
    </row>
    <row r="2695" spans="13:13" ht="49.2" customHeight="1">
      <c r="M2695" s="85"/>
    </row>
    <row r="2696" spans="13:13" ht="49.2" customHeight="1">
      <c r="M2696" s="85"/>
    </row>
    <row r="2697" spans="13:13" ht="49.2" customHeight="1">
      <c r="M2697" s="85"/>
    </row>
    <row r="2698" spans="13:13" ht="49.2" customHeight="1">
      <c r="M2698" s="85"/>
    </row>
    <row r="2699" spans="13:13" ht="49.2" customHeight="1">
      <c r="M2699" s="85"/>
    </row>
    <row r="2700" spans="13:13" ht="49.2" customHeight="1">
      <c r="M2700" s="85"/>
    </row>
    <row r="2701" spans="13:13" ht="49.2" customHeight="1">
      <c r="M2701" s="85"/>
    </row>
    <row r="2702" spans="13:13" ht="49.2" customHeight="1">
      <c r="M2702" s="85"/>
    </row>
    <row r="2703" spans="13:13" ht="49.2" customHeight="1">
      <c r="M2703" s="85"/>
    </row>
    <row r="2704" spans="13:13" ht="49.2" customHeight="1">
      <c r="M2704" s="85"/>
    </row>
    <row r="2705" spans="13:13" ht="49.2" customHeight="1">
      <c r="M2705" s="85"/>
    </row>
    <row r="2706" spans="13:13" ht="49.2" customHeight="1">
      <c r="M2706" s="85"/>
    </row>
    <row r="2707" spans="13:13" ht="49.2" customHeight="1">
      <c r="M2707" s="85"/>
    </row>
    <row r="2708" spans="13:13" ht="49.2" customHeight="1">
      <c r="M2708" s="85"/>
    </row>
    <row r="2709" spans="13:13" ht="49.2" customHeight="1">
      <c r="M2709" s="85"/>
    </row>
    <row r="2710" spans="13:13" ht="49.2" customHeight="1">
      <c r="M2710" s="85"/>
    </row>
    <row r="2711" spans="13:13" ht="49.2" customHeight="1">
      <c r="M2711" s="85"/>
    </row>
    <row r="2712" spans="13:13" ht="49.2" customHeight="1">
      <c r="M2712" s="85"/>
    </row>
    <row r="2713" spans="13:13" ht="49.2" customHeight="1">
      <c r="M2713" s="85"/>
    </row>
    <row r="2714" spans="13:13" ht="49.2" customHeight="1">
      <c r="M2714" s="85"/>
    </row>
    <row r="2715" spans="13:13" ht="49.2" customHeight="1">
      <c r="M2715" s="85"/>
    </row>
    <row r="2716" spans="13:13" ht="49.2" customHeight="1">
      <c r="M2716" s="85"/>
    </row>
    <row r="2717" spans="13:13" ht="49.2" customHeight="1">
      <c r="M2717" s="85"/>
    </row>
    <row r="2718" spans="13:13" ht="49.2" customHeight="1">
      <c r="M2718" s="85"/>
    </row>
    <row r="2719" spans="13:13" ht="49.2" customHeight="1">
      <c r="M2719" s="85"/>
    </row>
    <row r="2720" spans="13:13" ht="49.2" customHeight="1">
      <c r="M2720" s="85"/>
    </row>
    <row r="2721" spans="13:13" ht="49.2" customHeight="1">
      <c r="M2721" s="85"/>
    </row>
    <row r="2722" spans="13:13" ht="49.2" customHeight="1">
      <c r="M2722" s="85"/>
    </row>
    <row r="2723" spans="13:13" ht="49.2" customHeight="1">
      <c r="M2723" s="85"/>
    </row>
    <row r="2724" spans="13:13" ht="49.2" customHeight="1">
      <c r="M2724" s="85"/>
    </row>
    <row r="2725" spans="13:13" ht="49.2" customHeight="1">
      <c r="M2725" s="85"/>
    </row>
    <row r="2726" spans="13:13" ht="49.2" customHeight="1">
      <c r="M2726" s="85"/>
    </row>
    <row r="2727" spans="13:13" ht="49.2" customHeight="1">
      <c r="M2727" s="85"/>
    </row>
    <row r="2728" spans="13:13" ht="49.2" customHeight="1">
      <c r="M2728" s="85"/>
    </row>
    <row r="2729" spans="13:13" ht="49.2" customHeight="1">
      <c r="M2729" s="85"/>
    </row>
    <row r="2730" spans="13:13" ht="49.2" customHeight="1">
      <c r="M2730" s="85"/>
    </row>
    <row r="2731" spans="13:13" ht="49.2" customHeight="1">
      <c r="M2731" s="85"/>
    </row>
    <row r="2732" spans="13:13" ht="49.2" customHeight="1">
      <c r="M2732" s="85"/>
    </row>
    <row r="2733" spans="13:13" ht="49.2" customHeight="1">
      <c r="M2733" s="85"/>
    </row>
    <row r="2734" spans="13:13" ht="49.2" customHeight="1">
      <c r="M2734" s="85"/>
    </row>
    <row r="2735" spans="13:13" ht="49.2" customHeight="1">
      <c r="M2735" s="85"/>
    </row>
    <row r="2736" spans="13:13" ht="49.2" customHeight="1">
      <c r="M2736" s="85"/>
    </row>
    <row r="2737" spans="13:13" ht="49.2" customHeight="1">
      <c r="M2737" s="85"/>
    </row>
    <row r="2738" spans="13:13" ht="49.2" customHeight="1">
      <c r="M2738" s="85"/>
    </row>
    <row r="2739" spans="13:13" ht="49.2" customHeight="1">
      <c r="M2739" s="85"/>
    </row>
    <row r="2740" spans="13:13" ht="49.2" customHeight="1">
      <c r="M2740" s="85"/>
    </row>
    <row r="2741" spans="13:13" ht="49.2" customHeight="1">
      <c r="M2741" s="85"/>
    </row>
    <row r="2742" spans="13:13" ht="49.2" customHeight="1">
      <c r="M2742" s="85"/>
    </row>
    <row r="2743" spans="13:13" ht="49.2" customHeight="1">
      <c r="M2743" s="85"/>
    </row>
    <row r="2744" spans="13:13" ht="49.2" customHeight="1">
      <c r="M2744" s="85"/>
    </row>
    <row r="2745" spans="13:13" ht="49.2" customHeight="1">
      <c r="M2745" s="85"/>
    </row>
    <row r="2746" spans="13:13" ht="49.2" customHeight="1">
      <c r="M2746" s="85"/>
    </row>
    <row r="2747" spans="13:13" ht="49.2" customHeight="1">
      <c r="M2747" s="85"/>
    </row>
    <row r="2748" spans="13:13" ht="49.2" customHeight="1">
      <c r="M2748" s="85"/>
    </row>
    <row r="2749" spans="13:13" ht="49.2" customHeight="1">
      <c r="M2749" s="85"/>
    </row>
    <row r="2750" spans="13:13" ht="49.2" customHeight="1">
      <c r="M2750" s="85"/>
    </row>
    <row r="2751" spans="13:13" ht="49.2" customHeight="1">
      <c r="M2751" s="85"/>
    </row>
    <row r="2752" spans="13:13" ht="49.2" customHeight="1">
      <c r="M2752" s="85"/>
    </row>
    <row r="2753" spans="13:13" ht="49.2" customHeight="1">
      <c r="M2753" s="85"/>
    </row>
    <row r="2754" spans="13:13" ht="49.2" customHeight="1">
      <c r="M2754" s="85"/>
    </row>
    <row r="2755" spans="13:13" ht="49.2" customHeight="1">
      <c r="M2755" s="85"/>
    </row>
    <row r="2756" spans="13:13" ht="49.2" customHeight="1">
      <c r="M2756" s="85"/>
    </row>
    <row r="2757" spans="13:13" ht="49.2" customHeight="1">
      <c r="M2757" s="85"/>
    </row>
    <row r="2758" spans="13:13" ht="49.2" customHeight="1">
      <c r="M2758" s="85"/>
    </row>
    <row r="2759" spans="13:13" ht="49.2" customHeight="1">
      <c r="M2759" s="85"/>
    </row>
    <row r="2760" spans="13:13" ht="49.2" customHeight="1">
      <c r="M2760" s="85"/>
    </row>
    <row r="2761" spans="13:13" ht="49.2" customHeight="1">
      <c r="M2761" s="85"/>
    </row>
    <row r="2762" spans="13:13" ht="49.2" customHeight="1">
      <c r="M2762" s="85"/>
    </row>
    <row r="2763" spans="13:13" ht="49.2" customHeight="1">
      <c r="M2763" s="85"/>
    </row>
    <row r="2764" spans="13:13" ht="49.2" customHeight="1">
      <c r="M2764" s="85"/>
    </row>
    <row r="2765" spans="13:13" ht="49.2" customHeight="1">
      <c r="M2765" s="85"/>
    </row>
    <row r="2766" spans="13:13" ht="49.2" customHeight="1">
      <c r="M2766" s="85"/>
    </row>
    <row r="2767" spans="13:13" ht="49.2" customHeight="1">
      <c r="M2767" s="85"/>
    </row>
    <row r="2768" spans="13:13" ht="49.2" customHeight="1">
      <c r="M2768" s="85"/>
    </row>
    <row r="2769" spans="13:13" ht="49.2" customHeight="1">
      <c r="M2769" s="85"/>
    </row>
    <row r="2770" spans="13:13" ht="49.2" customHeight="1">
      <c r="M2770" s="85"/>
    </row>
    <row r="2771" spans="13:13" ht="49.2" customHeight="1">
      <c r="M2771" s="85"/>
    </row>
    <row r="2772" spans="13:13" ht="49.2" customHeight="1">
      <c r="M2772" s="85"/>
    </row>
    <row r="2773" spans="13:13" ht="49.2" customHeight="1">
      <c r="M2773" s="85"/>
    </row>
    <row r="2774" spans="13:13" ht="49.2" customHeight="1">
      <c r="M2774" s="85"/>
    </row>
    <row r="2775" spans="13:13" ht="49.2" customHeight="1">
      <c r="M2775" s="85"/>
    </row>
    <row r="2776" spans="13:13" ht="49.2" customHeight="1">
      <c r="M2776" s="85"/>
    </row>
    <row r="2777" spans="13:13" ht="49.2" customHeight="1">
      <c r="M2777" s="85"/>
    </row>
    <row r="2778" spans="13:13" ht="49.2" customHeight="1">
      <c r="M2778" s="85"/>
    </row>
    <row r="2779" spans="13:13" ht="49.2" customHeight="1">
      <c r="M2779" s="85"/>
    </row>
    <row r="2780" spans="13:13" ht="49.2" customHeight="1">
      <c r="M2780" s="85"/>
    </row>
    <row r="2781" spans="13:13" ht="49.2" customHeight="1">
      <c r="M2781" s="85"/>
    </row>
    <row r="2782" spans="13:13" ht="49.2" customHeight="1">
      <c r="M2782" s="85"/>
    </row>
    <row r="2783" spans="13:13" ht="49.2" customHeight="1">
      <c r="M2783" s="85"/>
    </row>
    <row r="2784" spans="13:13" ht="49.2" customHeight="1">
      <c r="M2784" s="85"/>
    </row>
    <row r="2785" spans="13:13" ht="49.2" customHeight="1">
      <c r="M2785" s="85"/>
    </row>
    <row r="2786" spans="13:13" ht="49.2" customHeight="1">
      <c r="M2786" s="85"/>
    </row>
    <row r="2787" spans="13:13" ht="49.2" customHeight="1">
      <c r="M2787" s="85"/>
    </row>
    <row r="2788" spans="13:13" ht="49.2" customHeight="1">
      <c r="M2788" s="85"/>
    </row>
    <row r="2789" spans="13:13" ht="49.2" customHeight="1">
      <c r="M2789" s="85"/>
    </row>
    <row r="2790" spans="13:13" ht="49.2" customHeight="1">
      <c r="M2790" s="85"/>
    </row>
    <row r="2791" spans="13:13" ht="49.2" customHeight="1">
      <c r="M2791" s="85"/>
    </row>
    <row r="2792" spans="13:13" ht="49.2" customHeight="1">
      <c r="M2792" s="85"/>
    </row>
    <row r="2793" spans="13:13" ht="49.2" customHeight="1">
      <c r="M2793" s="85"/>
    </row>
    <row r="2794" spans="13:13" ht="49.2" customHeight="1">
      <c r="M2794" s="85"/>
    </row>
    <row r="2795" spans="13:13" ht="49.2" customHeight="1">
      <c r="M2795" s="85"/>
    </row>
    <row r="2796" spans="13:13" ht="49.2" customHeight="1">
      <c r="M2796" s="85"/>
    </row>
    <row r="2797" spans="13:13" ht="49.2" customHeight="1">
      <c r="M2797" s="85"/>
    </row>
    <row r="2798" spans="13:13" ht="49.2" customHeight="1">
      <c r="M2798" s="85"/>
    </row>
    <row r="2799" spans="13:13" ht="49.2" customHeight="1">
      <c r="M2799" s="85"/>
    </row>
    <row r="2800" spans="13:13" ht="49.2" customHeight="1">
      <c r="M2800" s="85"/>
    </row>
    <row r="2801" spans="13:13" ht="49.2" customHeight="1">
      <c r="M2801" s="85"/>
    </row>
    <row r="2802" spans="13:13" ht="49.2" customHeight="1">
      <c r="M2802" s="85"/>
    </row>
    <row r="2803" spans="13:13" ht="49.2" customHeight="1">
      <c r="M2803" s="85"/>
    </row>
    <row r="2804" spans="13:13" ht="49.2" customHeight="1">
      <c r="M2804" s="85"/>
    </row>
    <row r="2805" spans="13:13" ht="49.2" customHeight="1">
      <c r="M2805" s="85"/>
    </row>
    <row r="2806" spans="13:13" ht="49.2" customHeight="1">
      <c r="M2806" s="85"/>
    </row>
    <row r="2807" spans="13:13" ht="49.2" customHeight="1">
      <c r="M2807" s="85"/>
    </row>
    <row r="2808" spans="13:13" ht="49.2" customHeight="1">
      <c r="M2808" s="85"/>
    </row>
    <row r="2809" spans="13:13" ht="49.2" customHeight="1">
      <c r="M2809" s="85"/>
    </row>
    <row r="2810" spans="13:13" ht="49.2" customHeight="1">
      <c r="M2810" s="85"/>
    </row>
    <row r="2811" spans="13:13" ht="49.2" customHeight="1">
      <c r="M2811" s="85"/>
    </row>
    <row r="2812" spans="13:13" ht="49.2" customHeight="1">
      <c r="M2812" s="85"/>
    </row>
    <row r="2813" spans="13:13" ht="49.2" customHeight="1">
      <c r="M2813" s="85"/>
    </row>
    <row r="2814" spans="13:13" ht="49.2" customHeight="1">
      <c r="M2814" s="85"/>
    </row>
    <row r="2815" spans="13:13" ht="49.2" customHeight="1">
      <c r="M2815" s="85"/>
    </row>
    <row r="2816" spans="13:13" ht="49.2" customHeight="1">
      <c r="M2816" s="85"/>
    </row>
    <row r="2817" spans="13:13" ht="49.2" customHeight="1">
      <c r="M2817" s="85"/>
    </row>
    <row r="2818" spans="13:13" ht="49.2" customHeight="1">
      <c r="M2818" s="85"/>
    </row>
    <row r="2819" spans="13:13" ht="49.2" customHeight="1">
      <c r="M2819" s="85"/>
    </row>
    <row r="2820" spans="13:13" ht="49.2" customHeight="1">
      <c r="M2820" s="85"/>
    </row>
    <row r="2821" spans="13:13" ht="49.2" customHeight="1">
      <c r="M2821" s="85"/>
    </row>
    <row r="2822" spans="13:13" ht="49.2" customHeight="1">
      <c r="M2822" s="85"/>
    </row>
    <row r="2823" spans="13:13" ht="49.2" customHeight="1">
      <c r="M2823" s="85"/>
    </row>
    <row r="2824" spans="13:13" ht="49.2" customHeight="1">
      <c r="M2824" s="85"/>
    </row>
    <row r="2825" spans="13:13" ht="49.2" customHeight="1">
      <c r="M2825" s="85"/>
    </row>
    <row r="2826" spans="13:13" ht="49.2" customHeight="1">
      <c r="M2826" s="85"/>
    </row>
    <row r="2827" spans="13:13" ht="49.2" customHeight="1">
      <c r="M2827" s="85"/>
    </row>
    <row r="2828" spans="13:13" ht="49.2" customHeight="1">
      <c r="M2828" s="85"/>
    </row>
    <row r="2829" spans="13:13" ht="49.2" customHeight="1">
      <c r="M2829" s="85"/>
    </row>
    <row r="2830" spans="13:13" ht="49.2" customHeight="1">
      <c r="M2830" s="85"/>
    </row>
    <row r="2831" spans="13:13" ht="49.2" customHeight="1">
      <c r="M2831" s="85"/>
    </row>
    <row r="2832" spans="13:13" ht="49.2" customHeight="1">
      <c r="M2832" s="85"/>
    </row>
    <row r="2833" spans="13:13" ht="49.2" customHeight="1">
      <c r="M2833" s="85"/>
    </row>
    <row r="2834" spans="13:13" ht="49.2" customHeight="1">
      <c r="M2834" s="85"/>
    </row>
    <row r="2835" spans="13:13" ht="49.2" customHeight="1">
      <c r="M2835" s="85"/>
    </row>
    <row r="2836" spans="13:13" ht="49.2" customHeight="1">
      <c r="M2836" s="85"/>
    </row>
    <row r="2837" spans="13:13" ht="49.2" customHeight="1">
      <c r="M2837" s="85"/>
    </row>
    <row r="2838" spans="13:13" ht="49.2" customHeight="1">
      <c r="M2838" s="85"/>
    </row>
    <row r="2839" spans="13:13" ht="49.2" customHeight="1">
      <c r="M2839" s="85"/>
    </row>
    <row r="2840" spans="13:13" ht="49.2" customHeight="1">
      <c r="M2840" s="85"/>
    </row>
    <row r="2841" spans="13:13" ht="49.2" customHeight="1">
      <c r="M2841" s="85"/>
    </row>
    <row r="2842" spans="13:13" ht="49.2" customHeight="1">
      <c r="M2842" s="85"/>
    </row>
    <row r="2843" spans="13:13" ht="49.2" customHeight="1">
      <c r="M2843" s="85"/>
    </row>
    <row r="2844" spans="13:13" ht="49.2" customHeight="1">
      <c r="M2844" s="85"/>
    </row>
    <row r="2845" spans="13:13" ht="49.2" customHeight="1">
      <c r="M2845" s="85"/>
    </row>
    <row r="2846" spans="13:13" ht="49.2" customHeight="1">
      <c r="M2846" s="85"/>
    </row>
    <row r="2847" spans="13:13" ht="49.2" customHeight="1">
      <c r="M2847" s="85"/>
    </row>
    <row r="2848" spans="13:13" ht="49.2" customHeight="1">
      <c r="M2848" s="85"/>
    </row>
    <row r="2849" spans="13:13" ht="49.2" customHeight="1">
      <c r="M2849" s="85"/>
    </row>
    <row r="2850" spans="13:13" ht="49.2" customHeight="1">
      <c r="M2850" s="85"/>
    </row>
    <row r="2851" spans="13:13" ht="49.2" customHeight="1">
      <c r="M2851" s="85"/>
    </row>
    <row r="2852" spans="13:13" ht="49.2" customHeight="1">
      <c r="M2852" s="85"/>
    </row>
    <row r="2853" spans="13:13" ht="49.2" customHeight="1">
      <c r="M2853" s="85"/>
    </row>
    <row r="2854" spans="13:13" ht="49.2" customHeight="1">
      <c r="M2854" s="85"/>
    </row>
    <row r="2855" spans="13:13" ht="49.2" customHeight="1">
      <c r="M2855" s="85"/>
    </row>
    <row r="2856" spans="13:13" ht="49.2" customHeight="1">
      <c r="M2856" s="85"/>
    </row>
    <row r="2857" spans="13:13" ht="49.2" customHeight="1">
      <c r="M2857" s="85"/>
    </row>
    <row r="2858" spans="13:13" ht="49.2" customHeight="1">
      <c r="M2858" s="85"/>
    </row>
    <row r="2859" spans="13:13" ht="49.2" customHeight="1">
      <c r="M2859" s="85"/>
    </row>
    <row r="2860" spans="13:13" ht="49.2" customHeight="1">
      <c r="M2860" s="85"/>
    </row>
    <row r="2861" spans="13:13" ht="49.2" customHeight="1">
      <c r="M2861" s="85"/>
    </row>
    <row r="2862" spans="13:13" ht="49.2" customHeight="1">
      <c r="M2862" s="85"/>
    </row>
    <row r="2863" spans="13:13" ht="49.2" customHeight="1">
      <c r="M2863" s="85"/>
    </row>
    <row r="2864" spans="13:13" ht="49.2" customHeight="1">
      <c r="M2864" s="85"/>
    </row>
    <row r="2865" spans="13:13" ht="49.2" customHeight="1">
      <c r="M2865" s="85"/>
    </row>
    <row r="2866" spans="13:13" ht="49.2" customHeight="1">
      <c r="M2866" s="85"/>
    </row>
    <row r="2867" spans="13:13" ht="49.2" customHeight="1">
      <c r="M2867" s="85"/>
    </row>
    <row r="2868" spans="13:13" ht="49.2" customHeight="1">
      <c r="M2868" s="85"/>
    </row>
    <row r="2869" spans="13:13" ht="49.2" customHeight="1">
      <c r="M2869" s="85"/>
    </row>
    <row r="2870" spans="13:13" ht="49.2" customHeight="1">
      <c r="M2870" s="85"/>
    </row>
    <row r="2871" spans="13:13" ht="49.2" customHeight="1">
      <c r="M2871" s="85"/>
    </row>
    <row r="2872" spans="13:13" ht="49.2" customHeight="1">
      <c r="M2872" s="85"/>
    </row>
    <row r="2873" spans="13:13" ht="49.2" customHeight="1">
      <c r="M2873" s="85"/>
    </row>
    <row r="2874" spans="13:13" ht="49.2" customHeight="1">
      <c r="M2874" s="85"/>
    </row>
    <row r="2875" spans="13:13" ht="49.2" customHeight="1">
      <c r="M2875" s="85"/>
    </row>
    <row r="2876" spans="13:13" ht="49.2" customHeight="1">
      <c r="M2876" s="85"/>
    </row>
    <row r="2877" spans="13:13" ht="49.2" customHeight="1">
      <c r="M2877" s="85"/>
    </row>
    <row r="2878" spans="13:13" ht="49.2" customHeight="1">
      <c r="M2878" s="85"/>
    </row>
    <row r="2879" spans="13:13" ht="49.2" customHeight="1">
      <c r="M2879" s="85"/>
    </row>
    <row r="2880" spans="13:13" ht="49.2" customHeight="1">
      <c r="M2880" s="85"/>
    </row>
    <row r="2881" spans="13:13" ht="49.2" customHeight="1">
      <c r="M2881" s="85"/>
    </row>
    <row r="2882" spans="13:13" ht="49.2" customHeight="1">
      <c r="M2882" s="85"/>
    </row>
    <row r="2883" spans="13:13" ht="49.2" customHeight="1">
      <c r="M2883" s="85"/>
    </row>
    <row r="2884" spans="13:13" ht="49.2" customHeight="1">
      <c r="M2884" s="85"/>
    </row>
    <row r="2885" spans="13:13" ht="49.2" customHeight="1">
      <c r="M2885" s="85"/>
    </row>
    <row r="2886" spans="13:13" ht="49.2" customHeight="1">
      <c r="M2886" s="85"/>
    </row>
    <row r="2887" spans="13:13" ht="49.2" customHeight="1">
      <c r="M2887" s="85"/>
    </row>
    <row r="2888" spans="13:13" ht="49.2" customHeight="1">
      <c r="M2888" s="85"/>
    </row>
    <row r="2889" spans="13:13" ht="49.2" customHeight="1">
      <c r="M2889" s="85"/>
    </row>
    <row r="2890" spans="13:13" ht="49.2" customHeight="1">
      <c r="M2890" s="85"/>
    </row>
    <row r="2891" spans="13:13" ht="49.2" customHeight="1">
      <c r="M2891" s="85"/>
    </row>
    <row r="2892" spans="13:13" ht="49.2" customHeight="1">
      <c r="M2892" s="85"/>
    </row>
    <row r="2893" spans="13:13" ht="49.2" customHeight="1">
      <c r="M2893" s="85"/>
    </row>
    <row r="2894" spans="13:13" ht="49.2" customHeight="1">
      <c r="M2894" s="85"/>
    </row>
    <row r="2895" spans="13:13" ht="49.2" customHeight="1">
      <c r="M2895" s="85"/>
    </row>
    <row r="2896" spans="13:13" ht="49.2" customHeight="1">
      <c r="M2896" s="85"/>
    </row>
    <row r="2897" spans="13:13" ht="49.2" customHeight="1">
      <c r="M2897" s="85"/>
    </row>
    <row r="2898" spans="13:13" ht="49.2" customHeight="1">
      <c r="M2898" s="85"/>
    </row>
    <row r="2899" spans="13:13" ht="49.2" customHeight="1">
      <c r="M2899" s="85"/>
    </row>
    <row r="2900" spans="13:13" ht="49.2" customHeight="1">
      <c r="M2900" s="85"/>
    </row>
    <row r="2901" spans="13:13" ht="49.2" customHeight="1">
      <c r="M2901" s="85"/>
    </row>
    <row r="2902" spans="13:13" ht="49.2" customHeight="1">
      <c r="M2902" s="85"/>
    </row>
    <row r="2903" spans="13:13" ht="49.2" customHeight="1">
      <c r="M2903" s="85"/>
    </row>
    <row r="2904" spans="13:13" ht="49.2" customHeight="1">
      <c r="M2904" s="85"/>
    </row>
    <row r="2905" spans="13:13" ht="49.2" customHeight="1">
      <c r="M2905" s="85"/>
    </row>
    <row r="2906" spans="13:13" ht="49.2" customHeight="1">
      <c r="M2906" s="85"/>
    </row>
    <row r="2907" spans="13:13" ht="49.2" customHeight="1">
      <c r="M2907" s="85"/>
    </row>
    <row r="2908" spans="13:13" ht="49.2" customHeight="1">
      <c r="M2908" s="85"/>
    </row>
    <row r="2909" spans="13:13" ht="49.2" customHeight="1">
      <c r="M2909" s="85"/>
    </row>
    <row r="2910" spans="13:13" ht="49.2" customHeight="1">
      <c r="M2910" s="85"/>
    </row>
    <row r="2911" spans="13:13" ht="49.2" customHeight="1">
      <c r="M2911" s="85"/>
    </row>
    <row r="2912" spans="13:13" ht="49.2" customHeight="1">
      <c r="M2912" s="85"/>
    </row>
    <row r="2913" spans="13:13" ht="49.2" customHeight="1">
      <c r="M2913" s="85"/>
    </row>
    <row r="2914" spans="13:13" ht="49.2" customHeight="1">
      <c r="M2914" s="85"/>
    </row>
    <row r="2915" spans="13:13" ht="49.2" customHeight="1">
      <c r="M2915" s="85"/>
    </row>
    <row r="2916" spans="13:13" ht="49.2" customHeight="1">
      <c r="M2916" s="85"/>
    </row>
    <row r="2917" spans="13:13" ht="49.2" customHeight="1">
      <c r="M2917" s="85"/>
    </row>
    <row r="2918" spans="13:13" ht="49.2" customHeight="1">
      <c r="M2918" s="85"/>
    </row>
    <row r="2919" spans="13:13" ht="49.2" customHeight="1">
      <c r="M2919" s="85"/>
    </row>
    <row r="2920" spans="13:13" ht="49.2" customHeight="1">
      <c r="M2920" s="85"/>
    </row>
    <row r="2921" spans="13:13" ht="49.2" customHeight="1">
      <c r="M2921" s="85"/>
    </row>
    <row r="2922" spans="13:13" ht="49.2" customHeight="1">
      <c r="M2922" s="85"/>
    </row>
    <row r="2923" spans="13:13" ht="49.2" customHeight="1">
      <c r="M2923" s="85"/>
    </row>
    <row r="2924" spans="13:13" ht="49.2" customHeight="1">
      <c r="M2924" s="85"/>
    </row>
    <row r="2925" spans="13:13" ht="49.2" customHeight="1">
      <c r="M2925" s="85"/>
    </row>
    <row r="2926" spans="13:13" ht="49.2" customHeight="1">
      <c r="M2926" s="85"/>
    </row>
    <row r="2927" spans="13:13" ht="49.2" customHeight="1">
      <c r="M2927" s="85"/>
    </row>
    <row r="2928" spans="13:13" ht="49.2" customHeight="1">
      <c r="M2928" s="85"/>
    </row>
    <row r="2929" spans="13:13" ht="49.2" customHeight="1">
      <c r="M2929" s="85"/>
    </row>
    <row r="2930" spans="13:13" ht="49.2" customHeight="1">
      <c r="M2930" s="85"/>
    </row>
    <row r="2931" spans="13:13" ht="49.2" customHeight="1">
      <c r="M2931" s="85"/>
    </row>
    <row r="2932" spans="13:13" ht="49.2" customHeight="1">
      <c r="M2932" s="85"/>
    </row>
    <row r="2933" spans="13:13" ht="49.2" customHeight="1">
      <c r="M2933" s="85"/>
    </row>
    <row r="2934" spans="13:13" ht="49.2" customHeight="1">
      <c r="M2934" s="85"/>
    </row>
    <row r="2935" spans="13:13" ht="49.2" customHeight="1">
      <c r="M2935" s="85"/>
    </row>
    <row r="2936" spans="13:13" ht="49.2" customHeight="1">
      <c r="M2936" s="85"/>
    </row>
    <row r="2937" spans="13:13" ht="49.2" customHeight="1">
      <c r="M2937" s="85"/>
    </row>
    <row r="2938" spans="13:13" ht="49.2" customHeight="1">
      <c r="M2938" s="85"/>
    </row>
    <row r="2939" spans="13:13" ht="49.2" customHeight="1">
      <c r="M2939" s="85"/>
    </row>
    <row r="2940" spans="13:13" ht="49.2" customHeight="1">
      <c r="M2940" s="85"/>
    </row>
    <row r="2941" spans="13:13" ht="49.2" customHeight="1">
      <c r="M2941" s="85"/>
    </row>
    <row r="2942" spans="13:13" ht="49.2" customHeight="1">
      <c r="M2942" s="85"/>
    </row>
    <row r="2943" spans="13:13" ht="49.2" customHeight="1">
      <c r="M2943" s="85"/>
    </row>
    <row r="2944" spans="13:13" ht="49.2" customHeight="1">
      <c r="M2944" s="85"/>
    </row>
    <row r="2945" spans="13:13" ht="49.2" customHeight="1">
      <c r="M2945" s="85"/>
    </row>
    <row r="2946" spans="13:13" ht="49.2" customHeight="1">
      <c r="M2946" s="85"/>
    </row>
    <row r="2947" spans="13:13" ht="49.2" customHeight="1">
      <c r="M2947" s="85"/>
    </row>
    <row r="2948" spans="13:13" ht="49.2" customHeight="1">
      <c r="M2948" s="85"/>
    </row>
    <row r="2949" spans="13:13" ht="49.2" customHeight="1">
      <c r="M2949" s="85"/>
    </row>
    <row r="2950" spans="13:13" ht="49.2" customHeight="1">
      <c r="M2950" s="85"/>
    </row>
    <row r="2951" spans="13:13" ht="49.2" customHeight="1">
      <c r="M2951" s="85"/>
    </row>
    <row r="2952" spans="13:13" ht="49.2" customHeight="1">
      <c r="M2952" s="85"/>
    </row>
    <row r="2953" spans="13:13" ht="49.2" customHeight="1">
      <c r="M2953" s="85"/>
    </row>
    <row r="2954" spans="13:13" ht="49.2" customHeight="1">
      <c r="M2954" s="85"/>
    </row>
    <row r="2955" spans="13:13" ht="49.2" customHeight="1">
      <c r="M2955" s="85"/>
    </row>
    <row r="2956" spans="13:13" ht="49.2" customHeight="1">
      <c r="M2956" s="85"/>
    </row>
    <row r="2957" spans="13:13" ht="49.2" customHeight="1">
      <c r="M2957" s="85"/>
    </row>
    <row r="2958" spans="13:13" ht="49.2" customHeight="1">
      <c r="M2958" s="85"/>
    </row>
    <row r="2959" spans="13:13" ht="49.2" customHeight="1">
      <c r="M2959" s="85"/>
    </row>
    <row r="2960" spans="13:13" ht="49.2" customHeight="1">
      <c r="M2960" s="85"/>
    </row>
    <row r="2961" spans="13:13" ht="49.2" customHeight="1">
      <c r="M2961" s="85"/>
    </row>
    <row r="2962" spans="13:13" ht="49.2" customHeight="1">
      <c r="M2962" s="85"/>
    </row>
    <row r="2963" spans="13:13" ht="49.2" customHeight="1">
      <c r="M2963" s="85"/>
    </row>
    <row r="2964" spans="13:13" ht="49.2" customHeight="1">
      <c r="M2964" s="85"/>
    </row>
    <row r="2965" spans="13:13" ht="49.2" customHeight="1">
      <c r="M2965" s="85"/>
    </row>
    <row r="2966" spans="13:13" ht="49.2" customHeight="1">
      <c r="M2966" s="85"/>
    </row>
    <row r="2967" spans="13:13" ht="49.2" customHeight="1">
      <c r="M2967" s="85"/>
    </row>
    <row r="2968" spans="13:13" ht="49.2" customHeight="1">
      <c r="M2968" s="85"/>
    </row>
    <row r="2969" spans="13:13" ht="49.2" customHeight="1">
      <c r="M2969" s="85"/>
    </row>
    <row r="2970" spans="13:13" ht="49.2" customHeight="1">
      <c r="M2970" s="85"/>
    </row>
    <row r="2971" spans="13:13" ht="49.2" customHeight="1">
      <c r="M2971" s="85"/>
    </row>
    <row r="2972" spans="13:13" ht="49.2" customHeight="1">
      <c r="M2972" s="85"/>
    </row>
    <row r="2973" spans="13:13" ht="49.2" customHeight="1">
      <c r="M2973" s="85"/>
    </row>
    <row r="2974" spans="13:13" ht="49.2" customHeight="1">
      <c r="M2974" s="85"/>
    </row>
    <row r="2975" spans="13:13" ht="49.2" customHeight="1">
      <c r="M2975" s="85"/>
    </row>
    <row r="2976" spans="13:13" ht="49.2" customHeight="1">
      <c r="M2976" s="85"/>
    </row>
    <row r="2977" spans="13:13" ht="49.2" customHeight="1">
      <c r="M2977" s="85"/>
    </row>
    <row r="2978" spans="13:13" ht="49.2" customHeight="1">
      <c r="M2978" s="85"/>
    </row>
    <row r="2979" spans="13:13" ht="49.2" customHeight="1">
      <c r="M2979" s="85"/>
    </row>
    <row r="2980" spans="13:13" ht="49.2" customHeight="1">
      <c r="M2980" s="85"/>
    </row>
    <row r="2981" spans="13:13" ht="49.2" customHeight="1">
      <c r="M2981" s="85"/>
    </row>
    <row r="2982" spans="13:13" ht="49.2" customHeight="1">
      <c r="M2982" s="85"/>
    </row>
    <row r="2983" spans="13:13" ht="49.2" customHeight="1">
      <c r="M2983" s="85"/>
    </row>
    <row r="2984" spans="13:13" ht="49.2" customHeight="1">
      <c r="M2984" s="85"/>
    </row>
    <row r="2985" spans="13:13" ht="49.2" customHeight="1">
      <c r="M2985" s="85"/>
    </row>
    <row r="2986" spans="13:13" ht="49.2" customHeight="1">
      <c r="M2986" s="85"/>
    </row>
    <row r="2987" spans="13:13" ht="49.2" customHeight="1">
      <c r="M2987" s="85"/>
    </row>
    <row r="2988" spans="13:13" ht="49.2" customHeight="1">
      <c r="M2988" s="85"/>
    </row>
    <row r="2989" spans="13:13" ht="49.2" customHeight="1">
      <c r="M2989" s="85"/>
    </row>
    <row r="2990" spans="13:13" ht="49.2" customHeight="1">
      <c r="M2990" s="85"/>
    </row>
    <row r="2991" spans="13:13" ht="49.2" customHeight="1">
      <c r="M2991" s="85"/>
    </row>
    <row r="2992" spans="13:13" ht="49.2" customHeight="1">
      <c r="M2992" s="85"/>
    </row>
    <row r="2993" spans="13:13" ht="49.2" customHeight="1">
      <c r="M2993" s="85"/>
    </row>
    <row r="2994" spans="13:13" ht="49.2" customHeight="1">
      <c r="M2994" s="85"/>
    </row>
    <row r="2995" spans="13:13" ht="49.2" customHeight="1">
      <c r="M2995" s="85"/>
    </row>
    <row r="2996" spans="13:13" ht="49.2" customHeight="1">
      <c r="M2996" s="85"/>
    </row>
    <row r="2997" spans="13:13" ht="49.2" customHeight="1">
      <c r="M2997" s="85"/>
    </row>
    <row r="2998" spans="13:13" ht="49.2" customHeight="1">
      <c r="M2998" s="85"/>
    </row>
    <row r="2999" spans="13:13" ht="49.2" customHeight="1">
      <c r="M2999" s="85"/>
    </row>
    <row r="3000" spans="13:13" ht="49.2" customHeight="1">
      <c r="M3000" s="85"/>
    </row>
    <row r="3001" spans="13:13" ht="49.2" customHeight="1">
      <c r="M3001" s="85"/>
    </row>
    <row r="3002" spans="13:13" ht="49.2" customHeight="1">
      <c r="M3002" s="85"/>
    </row>
    <row r="3003" spans="13:13" ht="49.2" customHeight="1">
      <c r="M3003" s="85"/>
    </row>
    <row r="3004" spans="13:13" ht="49.2" customHeight="1">
      <c r="M3004" s="85"/>
    </row>
    <row r="3005" spans="13:13" ht="49.2" customHeight="1">
      <c r="M3005" s="85"/>
    </row>
    <row r="3006" spans="13:13" ht="49.2" customHeight="1">
      <c r="M3006" s="85"/>
    </row>
    <row r="3007" spans="13:13" ht="49.2" customHeight="1">
      <c r="M3007" s="85"/>
    </row>
    <row r="3008" spans="13:13" ht="49.2" customHeight="1">
      <c r="M3008" s="85"/>
    </row>
    <row r="3009" spans="13:13" ht="49.2" customHeight="1">
      <c r="M3009" s="85"/>
    </row>
    <row r="3010" spans="13:13" ht="49.2" customHeight="1">
      <c r="M3010" s="85"/>
    </row>
    <row r="3011" spans="13:13" ht="49.2" customHeight="1">
      <c r="M3011" s="85"/>
    </row>
    <row r="3012" spans="13:13" ht="49.2" customHeight="1">
      <c r="M3012" s="85"/>
    </row>
    <row r="3013" spans="13:13" ht="49.2" customHeight="1">
      <c r="M3013" s="85"/>
    </row>
    <row r="3014" spans="13:13" ht="49.2" customHeight="1">
      <c r="M3014" s="85"/>
    </row>
    <row r="3015" spans="13:13" ht="49.2" customHeight="1">
      <c r="M3015" s="85"/>
    </row>
    <row r="3016" spans="13:13" ht="49.2" customHeight="1">
      <c r="M3016" s="85"/>
    </row>
    <row r="3017" spans="13:13" ht="49.2" customHeight="1">
      <c r="M3017" s="85"/>
    </row>
    <row r="3018" spans="13:13" ht="49.2" customHeight="1">
      <c r="M3018" s="85"/>
    </row>
    <row r="3019" spans="13:13" ht="49.2" customHeight="1">
      <c r="M3019" s="85"/>
    </row>
    <row r="3020" spans="13:13" ht="49.2" customHeight="1">
      <c r="M3020" s="85"/>
    </row>
    <row r="3021" spans="13:13" ht="49.2" customHeight="1">
      <c r="M3021" s="85"/>
    </row>
    <row r="3022" spans="13:13" ht="49.2" customHeight="1">
      <c r="M3022" s="85"/>
    </row>
    <row r="3023" spans="13:13" ht="49.2" customHeight="1">
      <c r="M3023" s="85"/>
    </row>
    <row r="3024" spans="13:13" ht="49.2" customHeight="1">
      <c r="M3024" s="85"/>
    </row>
    <row r="3025" spans="13:13" ht="49.2" customHeight="1">
      <c r="M3025" s="85"/>
    </row>
    <row r="3026" spans="13:13" ht="49.2" customHeight="1">
      <c r="M3026" s="85"/>
    </row>
    <row r="3027" spans="13:13" ht="49.2" customHeight="1">
      <c r="M3027" s="85"/>
    </row>
    <row r="3028" spans="13:13" ht="49.2" customHeight="1">
      <c r="M3028" s="85"/>
    </row>
    <row r="3029" spans="13:13" ht="49.2" customHeight="1">
      <c r="M3029" s="85"/>
    </row>
    <row r="3030" spans="13:13" ht="49.2" customHeight="1">
      <c r="M3030" s="85"/>
    </row>
    <row r="3031" spans="13:13" ht="49.2" customHeight="1">
      <c r="M3031" s="85"/>
    </row>
    <row r="3032" spans="13:13" ht="49.2" customHeight="1">
      <c r="M3032" s="85"/>
    </row>
    <row r="3033" spans="13:13" ht="49.2" customHeight="1">
      <c r="M3033" s="85"/>
    </row>
    <row r="3034" spans="13:13" ht="49.2" customHeight="1">
      <c r="M3034" s="85"/>
    </row>
    <row r="3035" spans="13:13" ht="49.2" customHeight="1">
      <c r="M3035" s="85"/>
    </row>
    <row r="3036" spans="13:13" ht="49.2" customHeight="1">
      <c r="M3036" s="85"/>
    </row>
    <row r="3037" spans="13:13" ht="49.2" customHeight="1">
      <c r="M3037" s="85"/>
    </row>
    <row r="3038" spans="13:13" ht="49.2" customHeight="1">
      <c r="M3038" s="85"/>
    </row>
    <row r="3039" spans="13:13" ht="49.2" customHeight="1">
      <c r="M3039" s="85"/>
    </row>
    <row r="3040" spans="13:13" ht="49.2" customHeight="1">
      <c r="M3040" s="85"/>
    </row>
    <row r="3041" spans="13:13" ht="49.2" customHeight="1">
      <c r="M3041" s="85"/>
    </row>
    <row r="3042" spans="13:13" ht="49.2" customHeight="1">
      <c r="M3042" s="85"/>
    </row>
    <row r="3043" spans="13:13" ht="49.2" customHeight="1">
      <c r="M3043" s="85"/>
    </row>
    <row r="3044" spans="13:13" ht="49.2" customHeight="1">
      <c r="M3044" s="85"/>
    </row>
    <row r="3045" spans="13:13" ht="49.2" customHeight="1">
      <c r="M3045" s="85"/>
    </row>
    <row r="3046" spans="13:13" ht="49.2" customHeight="1">
      <c r="M3046" s="85"/>
    </row>
    <row r="3047" spans="13:13" ht="49.2" customHeight="1">
      <c r="M3047" s="85"/>
    </row>
    <row r="3048" spans="13:13" ht="49.2" customHeight="1">
      <c r="M3048" s="85"/>
    </row>
    <row r="3049" spans="13:13" ht="49.2" customHeight="1">
      <c r="M3049" s="85"/>
    </row>
    <row r="3050" spans="13:13" ht="49.2" customHeight="1">
      <c r="M3050" s="85"/>
    </row>
    <row r="3051" spans="13:13" ht="49.2" customHeight="1">
      <c r="M3051" s="85"/>
    </row>
    <row r="3052" spans="13:13" ht="49.2" customHeight="1">
      <c r="M3052" s="85"/>
    </row>
    <row r="3053" spans="13:13" ht="49.2" customHeight="1">
      <c r="M3053" s="85"/>
    </row>
    <row r="3054" spans="13:13" ht="49.2" customHeight="1">
      <c r="M3054" s="85"/>
    </row>
    <row r="3055" spans="13:13" ht="49.2" customHeight="1">
      <c r="M3055" s="85"/>
    </row>
    <row r="3056" spans="13:13" ht="49.2" customHeight="1">
      <c r="M3056" s="85"/>
    </row>
    <row r="3057" spans="13:13" ht="49.2" customHeight="1">
      <c r="M3057" s="85"/>
    </row>
    <row r="3058" spans="13:13" ht="49.2" customHeight="1">
      <c r="M3058" s="85"/>
    </row>
    <row r="3059" spans="13:13" ht="49.2" customHeight="1">
      <c r="M3059" s="85"/>
    </row>
    <row r="3060" spans="13:13" ht="49.2" customHeight="1">
      <c r="M3060" s="85"/>
    </row>
    <row r="3061" spans="13:13" ht="49.2" customHeight="1">
      <c r="M3061" s="85"/>
    </row>
    <row r="3062" spans="13:13" ht="49.2" customHeight="1">
      <c r="M3062" s="85"/>
    </row>
    <row r="3063" spans="13:13" ht="49.2" customHeight="1">
      <c r="M3063" s="85"/>
    </row>
    <row r="3064" spans="13:13" ht="49.2" customHeight="1">
      <c r="M3064" s="85"/>
    </row>
    <row r="3065" spans="13:13" ht="49.2" customHeight="1">
      <c r="M3065" s="85"/>
    </row>
    <row r="3066" spans="13:13" ht="49.2" customHeight="1">
      <c r="M3066" s="85"/>
    </row>
    <row r="3067" spans="13:13" ht="49.2" customHeight="1">
      <c r="M3067" s="85"/>
    </row>
    <row r="3068" spans="13:13" ht="49.2" customHeight="1">
      <c r="M3068" s="85"/>
    </row>
    <row r="3069" spans="13:13" ht="49.2" customHeight="1">
      <c r="M3069" s="85"/>
    </row>
    <row r="3070" spans="13:13" ht="49.2" customHeight="1">
      <c r="M3070" s="85"/>
    </row>
    <row r="3071" spans="13:13" ht="49.2" customHeight="1">
      <c r="M3071" s="85"/>
    </row>
    <row r="3072" spans="13:13" ht="49.2" customHeight="1">
      <c r="M3072" s="85"/>
    </row>
    <row r="3073" spans="13:13" ht="49.2" customHeight="1">
      <c r="M3073" s="85"/>
    </row>
    <row r="3074" spans="13:13" ht="49.2" customHeight="1">
      <c r="M3074" s="85"/>
    </row>
    <row r="3075" spans="13:13" ht="49.2" customHeight="1">
      <c r="M3075" s="85"/>
    </row>
    <row r="3076" spans="13:13" ht="49.2" customHeight="1">
      <c r="M3076" s="85"/>
    </row>
    <row r="3077" spans="13:13" ht="49.2" customHeight="1">
      <c r="M3077" s="85"/>
    </row>
    <row r="3078" spans="13:13" ht="49.2" customHeight="1">
      <c r="M3078" s="85"/>
    </row>
    <row r="3079" spans="13:13" ht="49.2" customHeight="1">
      <c r="M3079" s="85"/>
    </row>
    <row r="3080" spans="13:13" ht="49.2" customHeight="1">
      <c r="M3080" s="85"/>
    </row>
    <row r="3081" spans="13:13" ht="49.2" customHeight="1">
      <c r="M3081" s="85"/>
    </row>
    <row r="3082" spans="13:13" ht="49.2" customHeight="1">
      <c r="M3082" s="85"/>
    </row>
    <row r="3083" spans="13:13" ht="49.2" customHeight="1">
      <c r="M3083" s="85"/>
    </row>
    <row r="3084" spans="13:13" ht="49.2" customHeight="1">
      <c r="M3084" s="85"/>
    </row>
    <row r="3085" spans="13:13" ht="49.2" customHeight="1">
      <c r="M3085" s="85"/>
    </row>
    <row r="3086" spans="13:13" ht="49.2" customHeight="1">
      <c r="M3086" s="85"/>
    </row>
    <row r="3087" spans="13:13" ht="49.2" customHeight="1">
      <c r="M3087" s="85"/>
    </row>
    <row r="3088" spans="13:13" ht="49.2" customHeight="1">
      <c r="M3088" s="85"/>
    </row>
    <row r="3089" spans="13:13" ht="49.2" customHeight="1">
      <c r="M3089" s="85"/>
    </row>
    <row r="3090" spans="13:13" ht="49.2" customHeight="1">
      <c r="M3090" s="85"/>
    </row>
    <row r="3091" spans="13:13" ht="49.2" customHeight="1">
      <c r="M3091" s="85"/>
    </row>
    <row r="3092" spans="13:13" ht="49.2" customHeight="1">
      <c r="M3092" s="85"/>
    </row>
    <row r="3093" spans="13:13" ht="49.2" customHeight="1">
      <c r="M3093" s="85"/>
    </row>
    <row r="3094" spans="13:13" ht="49.2" customHeight="1">
      <c r="M3094" s="85"/>
    </row>
    <row r="3095" spans="13:13" ht="49.2" customHeight="1">
      <c r="M3095" s="85"/>
    </row>
    <row r="3096" spans="13:13" ht="49.2" customHeight="1">
      <c r="M3096" s="85"/>
    </row>
    <row r="3097" spans="13:13" ht="49.2" customHeight="1">
      <c r="M3097" s="85"/>
    </row>
    <row r="3098" spans="13:13" ht="49.2" customHeight="1">
      <c r="M3098" s="85"/>
    </row>
    <row r="3099" spans="13:13" ht="49.2" customHeight="1">
      <c r="M3099" s="85"/>
    </row>
    <row r="3100" spans="13:13" ht="49.2" customHeight="1">
      <c r="M3100" s="85"/>
    </row>
    <row r="3101" spans="13:13" ht="49.2" customHeight="1">
      <c r="M3101" s="85"/>
    </row>
    <row r="3102" spans="13:13" ht="49.2" customHeight="1">
      <c r="M3102" s="85"/>
    </row>
    <row r="3103" spans="13:13" ht="49.2" customHeight="1">
      <c r="M3103" s="85"/>
    </row>
    <row r="3104" spans="13:13" ht="49.2" customHeight="1">
      <c r="M3104" s="85"/>
    </row>
    <row r="3105" spans="13:13" ht="49.2" customHeight="1">
      <c r="M3105" s="85"/>
    </row>
    <row r="3106" spans="13:13" ht="49.2" customHeight="1">
      <c r="M3106" s="85"/>
    </row>
    <row r="3107" spans="13:13" ht="49.2" customHeight="1">
      <c r="M3107" s="85"/>
    </row>
    <row r="3108" spans="13:13" ht="49.2" customHeight="1">
      <c r="M3108" s="85"/>
    </row>
    <row r="3109" spans="13:13" ht="49.2" customHeight="1">
      <c r="M3109" s="85"/>
    </row>
    <row r="3110" spans="13:13" ht="49.2" customHeight="1">
      <c r="M3110" s="85"/>
    </row>
    <row r="3111" spans="13:13" ht="49.2" customHeight="1">
      <c r="M3111" s="85"/>
    </row>
    <row r="3112" spans="13:13" ht="49.2" customHeight="1">
      <c r="M3112" s="85"/>
    </row>
    <row r="3113" spans="13:13" ht="49.2" customHeight="1">
      <c r="M3113" s="85"/>
    </row>
    <row r="3114" spans="13:13" ht="49.2" customHeight="1">
      <c r="M3114" s="85"/>
    </row>
    <row r="3115" spans="13:13" ht="49.2" customHeight="1">
      <c r="M3115" s="85"/>
    </row>
    <row r="3116" spans="13:13" ht="49.2" customHeight="1">
      <c r="M3116" s="85"/>
    </row>
    <row r="3117" spans="13:13" ht="49.2" customHeight="1">
      <c r="M3117" s="85"/>
    </row>
    <row r="3118" spans="13:13" ht="49.2" customHeight="1">
      <c r="M3118" s="85"/>
    </row>
    <row r="3119" spans="13:13" ht="49.2" customHeight="1">
      <c r="M3119" s="85"/>
    </row>
    <row r="3120" spans="13:13" ht="49.2" customHeight="1">
      <c r="M3120" s="85"/>
    </row>
    <row r="3121" spans="13:13" ht="49.2" customHeight="1">
      <c r="M3121" s="85"/>
    </row>
    <row r="3122" spans="13:13" ht="49.2" customHeight="1">
      <c r="M3122" s="85"/>
    </row>
    <row r="3123" spans="13:13" ht="49.2" customHeight="1">
      <c r="M3123" s="85"/>
    </row>
    <row r="3124" spans="13:13" ht="49.2" customHeight="1">
      <c r="M3124" s="85"/>
    </row>
    <row r="3125" spans="13:13" ht="49.2" customHeight="1">
      <c r="M3125" s="85"/>
    </row>
    <row r="3126" spans="13:13" ht="49.2" customHeight="1">
      <c r="M3126" s="85"/>
    </row>
    <row r="3127" spans="13:13" ht="49.2" customHeight="1">
      <c r="M3127" s="85"/>
    </row>
    <row r="3128" spans="13:13" ht="49.2" customHeight="1">
      <c r="M3128" s="85"/>
    </row>
    <row r="3129" spans="13:13" ht="49.2" customHeight="1">
      <c r="M3129" s="85"/>
    </row>
    <row r="3130" spans="13:13" ht="49.2" customHeight="1">
      <c r="M3130" s="85"/>
    </row>
    <row r="3131" spans="13:13" ht="49.2" customHeight="1">
      <c r="M3131" s="85"/>
    </row>
    <row r="3132" spans="13:13" ht="49.2" customHeight="1">
      <c r="M3132" s="85"/>
    </row>
    <row r="3133" spans="13:13" ht="49.2" customHeight="1">
      <c r="M3133" s="85"/>
    </row>
    <row r="3134" spans="13:13" ht="49.2" customHeight="1">
      <c r="M3134" s="85"/>
    </row>
    <row r="3135" spans="13:13" ht="49.2" customHeight="1">
      <c r="M3135" s="85"/>
    </row>
    <row r="3136" spans="13:13" ht="49.2" customHeight="1">
      <c r="M3136" s="85"/>
    </row>
    <row r="3137" spans="13:13" ht="49.2" customHeight="1">
      <c r="M3137" s="85"/>
    </row>
    <row r="3138" spans="13:13" ht="49.2" customHeight="1">
      <c r="M3138" s="85"/>
    </row>
    <row r="3139" spans="13:13" ht="49.2" customHeight="1">
      <c r="M3139" s="85"/>
    </row>
    <row r="3140" spans="13:13" ht="49.2" customHeight="1">
      <c r="M3140" s="85"/>
    </row>
    <row r="3141" spans="13:13" ht="49.2" customHeight="1">
      <c r="M3141" s="85"/>
    </row>
    <row r="3142" spans="13:13" ht="49.2" customHeight="1">
      <c r="M3142" s="85"/>
    </row>
    <row r="3143" spans="13:13" ht="49.2" customHeight="1">
      <c r="M3143" s="85"/>
    </row>
    <row r="3144" spans="13:13" ht="49.2" customHeight="1">
      <c r="M3144" s="85"/>
    </row>
    <row r="3145" spans="13:13" ht="49.2" customHeight="1">
      <c r="M3145" s="85"/>
    </row>
    <row r="3146" spans="13:13" ht="49.2" customHeight="1">
      <c r="M3146" s="85"/>
    </row>
    <row r="3147" spans="13:13" ht="49.2" customHeight="1">
      <c r="M3147" s="85"/>
    </row>
    <row r="3148" spans="13:13" ht="49.2" customHeight="1">
      <c r="M3148" s="85"/>
    </row>
    <row r="3149" spans="13:13" ht="49.2" customHeight="1">
      <c r="M3149" s="85"/>
    </row>
    <row r="3150" spans="13:13" ht="49.2" customHeight="1">
      <c r="M3150" s="85"/>
    </row>
    <row r="3151" spans="13:13" ht="49.2" customHeight="1">
      <c r="M3151" s="85"/>
    </row>
    <row r="3152" spans="13:13" ht="49.2" customHeight="1">
      <c r="M3152" s="85"/>
    </row>
    <row r="3153" spans="13:13" ht="49.2" customHeight="1">
      <c r="M3153" s="85"/>
    </row>
    <row r="3154" spans="13:13" ht="49.2" customHeight="1">
      <c r="M3154" s="85"/>
    </row>
    <row r="3155" spans="13:13" ht="49.2" customHeight="1">
      <c r="M3155" s="85"/>
    </row>
    <row r="3156" spans="13:13" ht="49.2" customHeight="1">
      <c r="M3156" s="85"/>
    </row>
    <row r="3157" spans="13:13" ht="49.2" customHeight="1">
      <c r="M3157" s="85"/>
    </row>
    <row r="3158" spans="13:13" ht="49.2" customHeight="1">
      <c r="M3158" s="85"/>
    </row>
    <row r="3159" spans="13:13" ht="49.2" customHeight="1">
      <c r="M3159" s="85"/>
    </row>
    <row r="3160" spans="13:13" ht="49.2" customHeight="1">
      <c r="M3160" s="85"/>
    </row>
    <row r="3161" spans="13:13" ht="49.2" customHeight="1">
      <c r="M3161" s="85"/>
    </row>
    <row r="3162" spans="13:13" ht="49.2" customHeight="1">
      <c r="M3162" s="85"/>
    </row>
    <row r="3163" spans="13:13" ht="49.2" customHeight="1">
      <c r="M3163" s="85"/>
    </row>
    <row r="3164" spans="13:13" ht="49.2" customHeight="1">
      <c r="M3164" s="85"/>
    </row>
    <row r="3165" spans="13:13" ht="49.2" customHeight="1">
      <c r="M3165" s="85"/>
    </row>
    <row r="3166" spans="13:13" ht="49.2" customHeight="1">
      <c r="M3166" s="85"/>
    </row>
    <row r="3167" spans="13:13" ht="49.2" customHeight="1">
      <c r="M3167" s="85"/>
    </row>
    <row r="3168" spans="13:13" ht="49.2" customHeight="1">
      <c r="M3168" s="85"/>
    </row>
    <row r="3169" spans="13:13" ht="49.2" customHeight="1">
      <c r="M3169" s="85"/>
    </row>
    <row r="3170" spans="13:13" ht="49.2" customHeight="1">
      <c r="M3170" s="85"/>
    </row>
    <row r="3171" spans="13:13" ht="49.2" customHeight="1">
      <c r="M3171" s="85"/>
    </row>
    <row r="3172" spans="13:13" ht="49.2" customHeight="1">
      <c r="M3172" s="85"/>
    </row>
    <row r="3173" spans="13:13" ht="49.2" customHeight="1">
      <c r="M3173" s="85"/>
    </row>
    <row r="3174" spans="13:13" ht="49.2" customHeight="1">
      <c r="M3174" s="85"/>
    </row>
    <row r="3175" spans="13:13" ht="49.2" customHeight="1">
      <c r="M3175" s="85"/>
    </row>
    <row r="3176" spans="13:13" ht="49.2" customHeight="1">
      <c r="M3176" s="85"/>
    </row>
    <row r="3177" spans="13:13" ht="49.2" customHeight="1">
      <c r="M3177" s="85"/>
    </row>
    <row r="3178" spans="13:13" ht="49.2" customHeight="1">
      <c r="M3178" s="85"/>
    </row>
    <row r="3179" spans="13:13" ht="49.2" customHeight="1">
      <c r="M3179" s="85"/>
    </row>
    <row r="3180" spans="13:13" ht="49.2" customHeight="1">
      <c r="M3180" s="85"/>
    </row>
    <row r="3181" spans="13:13" ht="49.2" customHeight="1">
      <c r="M3181" s="85"/>
    </row>
    <row r="3182" spans="13:13" ht="49.2" customHeight="1">
      <c r="M3182" s="85"/>
    </row>
    <row r="3183" spans="13:13" ht="49.2" customHeight="1">
      <c r="M3183" s="85"/>
    </row>
    <row r="3184" spans="13:13" ht="49.2" customHeight="1">
      <c r="M3184" s="85"/>
    </row>
    <row r="3185" spans="13:13" ht="49.2" customHeight="1">
      <c r="M3185" s="85"/>
    </row>
    <row r="3186" spans="13:13" ht="49.2" customHeight="1">
      <c r="M3186" s="85"/>
    </row>
    <row r="3187" spans="13:13" ht="49.2" customHeight="1">
      <c r="M3187" s="85"/>
    </row>
    <row r="3188" spans="13:13" ht="49.2" customHeight="1">
      <c r="M3188" s="85"/>
    </row>
    <row r="3189" spans="13:13" ht="49.2" customHeight="1">
      <c r="M3189" s="85"/>
    </row>
    <row r="3190" spans="13:13" ht="49.2" customHeight="1">
      <c r="M3190" s="85"/>
    </row>
    <row r="3191" spans="13:13" ht="49.2" customHeight="1">
      <c r="M3191" s="85"/>
    </row>
    <row r="3192" spans="13:13" ht="49.2" customHeight="1">
      <c r="M3192" s="85"/>
    </row>
    <row r="3193" spans="13:13" ht="49.2" customHeight="1">
      <c r="M3193" s="85"/>
    </row>
    <row r="3194" spans="13:13" ht="49.2" customHeight="1">
      <c r="M3194" s="85"/>
    </row>
    <row r="3195" spans="13:13" ht="49.2" customHeight="1">
      <c r="M3195" s="85"/>
    </row>
    <row r="3196" spans="13:13" ht="49.2" customHeight="1">
      <c r="M3196" s="85"/>
    </row>
    <row r="3197" spans="13:13" ht="49.2" customHeight="1">
      <c r="M3197" s="85"/>
    </row>
    <row r="3198" spans="13:13" ht="49.2" customHeight="1">
      <c r="M3198" s="85"/>
    </row>
    <row r="3199" spans="13:13" ht="49.2" customHeight="1">
      <c r="M3199" s="85"/>
    </row>
    <row r="3200" spans="13:13" ht="49.2" customHeight="1">
      <c r="M3200" s="85"/>
    </row>
    <row r="3201" spans="13:13" ht="49.2" customHeight="1">
      <c r="M3201" s="85"/>
    </row>
    <row r="3202" spans="13:13" ht="49.2" customHeight="1">
      <c r="M3202" s="85"/>
    </row>
    <row r="3203" spans="13:13" ht="49.2" customHeight="1">
      <c r="M3203" s="85"/>
    </row>
    <row r="3204" spans="13:13" ht="49.2" customHeight="1">
      <c r="M3204" s="85"/>
    </row>
    <row r="3205" spans="13:13" ht="49.2" customHeight="1">
      <c r="M3205" s="85"/>
    </row>
    <row r="3206" spans="13:13" ht="49.2" customHeight="1">
      <c r="M3206" s="85"/>
    </row>
    <row r="3207" spans="13:13" ht="49.2" customHeight="1">
      <c r="M3207" s="85"/>
    </row>
    <row r="3208" spans="13:13" ht="49.2" customHeight="1">
      <c r="M3208" s="85"/>
    </row>
    <row r="3209" spans="13:13" ht="49.2" customHeight="1">
      <c r="M3209" s="85"/>
    </row>
    <row r="3210" spans="13:13" ht="49.2" customHeight="1">
      <c r="M3210" s="85"/>
    </row>
    <row r="3211" spans="13:13" ht="49.2" customHeight="1">
      <c r="M3211" s="85"/>
    </row>
    <row r="3212" spans="13:13" ht="49.2" customHeight="1">
      <c r="M3212" s="85"/>
    </row>
    <row r="3213" spans="13:13" ht="49.2" customHeight="1">
      <c r="M3213" s="85"/>
    </row>
    <row r="3214" spans="13:13" ht="49.2" customHeight="1">
      <c r="M3214" s="85"/>
    </row>
    <row r="3215" spans="13:13" ht="49.2" customHeight="1">
      <c r="M3215" s="85"/>
    </row>
    <row r="3216" spans="13:13" ht="49.2" customHeight="1">
      <c r="M3216" s="85"/>
    </row>
    <row r="3217" spans="13:13" ht="49.2" customHeight="1">
      <c r="M3217" s="85"/>
    </row>
    <row r="3218" spans="13:13" ht="49.2" customHeight="1">
      <c r="M3218" s="85"/>
    </row>
    <row r="3219" spans="13:13" ht="49.2" customHeight="1">
      <c r="M3219" s="85"/>
    </row>
    <row r="3220" spans="13:13" ht="49.2" customHeight="1">
      <c r="M3220" s="85"/>
    </row>
    <row r="3221" spans="13:13" ht="49.2" customHeight="1">
      <c r="M3221" s="85"/>
    </row>
    <row r="3222" spans="13:13" ht="49.2" customHeight="1">
      <c r="M3222" s="85"/>
    </row>
    <row r="3223" spans="13:13" ht="49.2" customHeight="1">
      <c r="M3223" s="85"/>
    </row>
    <row r="3224" spans="13:13" ht="49.2" customHeight="1">
      <c r="M3224" s="85"/>
    </row>
    <row r="3225" spans="13:13" ht="49.2" customHeight="1">
      <c r="M3225" s="85"/>
    </row>
    <row r="3226" spans="13:13" ht="49.2" customHeight="1">
      <c r="M3226" s="85"/>
    </row>
    <row r="3227" spans="13:13" ht="49.2" customHeight="1">
      <c r="M3227" s="85"/>
    </row>
    <row r="3228" spans="13:13" ht="49.2" customHeight="1">
      <c r="M3228" s="85"/>
    </row>
    <row r="3229" spans="13:13" ht="49.2" customHeight="1">
      <c r="M3229" s="85"/>
    </row>
    <row r="3230" spans="13:13" ht="49.2" customHeight="1">
      <c r="M3230" s="85"/>
    </row>
    <row r="3231" spans="13:13" ht="49.2" customHeight="1">
      <c r="M3231" s="85"/>
    </row>
    <row r="3232" spans="13:13" ht="49.2" customHeight="1">
      <c r="M3232" s="85"/>
    </row>
    <row r="3233" spans="13:13" ht="49.2" customHeight="1">
      <c r="M3233" s="85"/>
    </row>
    <row r="3234" spans="13:13" ht="49.2" customHeight="1">
      <c r="M3234" s="85"/>
    </row>
    <row r="3235" spans="13:13" ht="49.2" customHeight="1">
      <c r="M3235" s="85"/>
    </row>
    <row r="3236" spans="13:13" ht="49.2" customHeight="1">
      <c r="M3236" s="85"/>
    </row>
    <row r="3237" spans="13:13" ht="49.2" customHeight="1">
      <c r="M3237" s="85"/>
    </row>
    <row r="3238" spans="13:13" ht="49.2" customHeight="1">
      <c r="M3238" s="85"/>
    </row>
    <row r="3239" spans="13:13" ht="49.2" customHeight="1">
      <c r="M3239" s="85"/>
    </row>
    <row r="3240" spans="13:13" ht="49.2" customHeight="1">
      <c r="M3240" s="85"/>
    </row>
    <row r="3241" spans="13:13" ht="49.2" customHeight="1">
      <c r="M3241" s="85"/>
    </row>
    <row r="3242" spans="13:13" ht="49.2" customHeight="1">
      <c r="M3242" s="85"/>
    </row>
    <row r="3243" spans="13:13" ht="49.2" customHeight="1">
      <c r="M3243" s="85"/>
    </row>
    <row r="3244" spans="13:13" ht="49.2" customHeight="1">
      <c r="M3244" s="85"/>
    </row>
    <row r="3245" spans="13:13" ht="49.2" customHeight="1">
      <c r="M3245" s="85"/>
    </row>
    <row r="3246" spans="13:13" ht="49.2" customHeight="1">
      <c r="M3246" s="85"/>
    </row>
    <row r="3247" spans="13:13" ht="49.2" customHeight="1">
      <c r="M3247" s="85"/>
    </row>
    <row r="3248" spans="13:13" ht="49.2" customHeight="1">
      <c r="M3248" s="85"/>
    </row>
    <row r="3249" spans="13:13" ht="49.2" customHeight="1">
      <c r="M3249" s="85"/>
    </row>
    <row r="3250" spans="13:13" ht="49.2" customHeight="1">
      <c r="M3250" s="85"/>
    </row>
    <row r="3251" spans="13:13" ht="49.2" customHeight="1">
      <c r="M3251" s="85"/>
    </row>
    <row r="3252" spans="13:13" ht="49.2" customHeight="1">
      <c r="M3252" s="85"/>
    </row>
    <row r="3253" spans="13:13" ht="49.2" customHeight="1">
      <c r="M3253" s="85"/>
    </row>
    <row r="3254" spans="13:13" ht="49.2" customHeight="1">
      <c r="M3254" s="85"/>
    </row>
    <row r="3255" spans="13:13" ht="49.2" customHeight="1">
      <c r="M3255" s="85"/>
    </row>
    <row r="3256" spans="13:13" ht="49.2" customHeight="1">
      <c r="M3256" s="85"/>
    </row>
    <row r="3257" spans="13:13" ht="49.2" customHeight="1">
      <c r="M3257" s="85"/>
    </row>
    <row r="3258" spans="13:13" ht="49.2" customHeight="1">
      <c r="M3258" s="85"/>
    </row>
    <row r="3259" spans="13:13" ht="49.2" customHeight="1">
      <c r="M3259" s="85"/>
    </row>
    <row r="3260" spans="13:13" ht="49.2" customHeight="1">
      <c r="M3260" s="85"/>
    </row>
    <row r="3261" spans="13:13" ht="49.2" customHeight="1">
      <c r="M3261" s="85"/>
    </row>
    <row r="3262" spans="13:13" ht="49.2" customHeight="1">
      <c r="M3262" s="85"/>
    </row>
    <row r="3263" spans="13:13" ht="49.2" customHeight="1">
      <c r="M3263" s="85"/>
    </row>
    <row r="3264" spans="13:13" ht="49.2" customHeight="1">
      <c r="M3264" s="85"/>
    </row>
    <row r="3265" spans="13:13" ht="49.2" customHeight="1">
      <c r="M3265" s="85"/>
    </row>
    <row r="3266" spans="13:13" ht="49.2" customHeight="1">
      <c r="M3266" s="85"/>
    </row>
    <row r="3267" spans="13:13" ht="49.2" customHeight="1">
      <c r="M3267" s="85"/>
    </row>
    <row r="3268" spans="13:13" ht="49.2" customHeight="1">
      <c r="M3268" s="85"/>
    </row>
    <row r="3269" spans="13:13" ht="49.2" customHeight="1">
      <c r="M3269" s="85"/>
    </row>
    <row r="3270" spans="13:13" ht="49.2" customHeight="1">
      <c r="M3270" s="85"/>
    </row>
    <row r="3271" spans="13:13" ht="49.2" customHeight="1">
      <c r="M3271" s="85"/>
    </row>
    <row r="3272" spans="13:13" ht="49.2" customHeight="1">
      <c r="M3272" s="85"/>
    </row>
    <row r="3273" spans="13:13" ht="49.2" customHeight="1">
      <c r="M3273" s="85"/>
    </row>
    <row r="3274" spans="13:13" ht="49.2" customHeight="1">
      <c r="M3274" s="85"/>
    </row>
    <row r="3275" spans="13:13" ht="49.2" customHeight="1">
      <c r="M3275" s="85"/>
    </row>
    <row r="3276" spans="13:13" ht="49.2" customHeight="1">
      <c r="M3276" s="85"/>
    </row>
    <row r="3277" spans="13:13" ht="49.2" customHeight="1">
      <c r="M3277" s="85"/>
    </row>
    <row r="3278" spans="13:13" ht="49.2" customHeight="1">
      <c r="M3278" s="85"/>
    </row>
    <row r="3279" spans="13:13" ht="49.2" customHeight="1">
      <c r="M3279" s="85"/>
    </row>
    <row r="3280" spans="13:13" ht="49.2" customHeight="1">
      <c r="M3280" s="85"/>
    </row>
    <row r="3281" spans="13:13" ht="49.2" customHeight="1">
      <c r="M3281" s="85"/>
    </row>
    <row r="3282" spans="13:13" ht="49.2" customHeight="1">
      <c r="M3282" s="85"/>
    </row>
    <row r="3283" spans="13:13" ht="49.2" customHeight="1">
      <c r="M3283" s="85"/>
    </row>
    <row r="3284" spans="13:13" ht="49.2" customHeight="1">
      <c r="M3284" s="85"/>
    </row>
    <row r="3285" spans="13:13" ht="49.2" customHeight="1">
      <c r="M3285" s="85"/>
    </row>
    <row r="3286" spans="13:13" ht="49.2" customHeight="1">
      <c r="M3286" s="85"/>
    </row>
    <row r="3287" spans="13:13" ht="49.2" customHeight="1">
      <c r="M3287" s="85"/>
    </row>
    <row r="3288" spans="13:13" ht="49.2" customHeight="1">
      <c r="M3288" s="85"/>
    </row>
    <row r="3289" spans="13:13" ht="49.2" customHeight="1">
      <c r="M3289" s="85"/>
    </row>
    <row r="3290" spans="13:13" ht="49.2" customHeight="1">
      <c r="M3290" s="85"/>
    </row>
    <row r="3291" spans="13:13" ht="49.2" customHeight="1">
      <c r="M3291" s="85"/>
    </row>
    <row r="3292" spans="13:13" ht="49.2" customHeight="1">
      <c r="M3292" s="85"/>
    </row>
    <row r="3293" spans="13:13" ht="49.2" customHeight="1">
      <c r="M3293" s="85"/>
    </row>
    <row r="3294" spans="13:13" ht="49.2" customHeight="1">
      <c r="M3294" s="85"/>
    </row>
    <row r="3295" spans="13:13" ht="49.2" customHeight="1">
      <c r="M3295" s="85"/>
    </row>
    <row r="3296" spans="13:13" ht="49.2" customHeight="1">
      <c r="M3296" s="85"/>
    </row>
    <row r="3297" spans="13:13" ht="49.2" customHeight="1">
      <c r="M3297" s="85"/>
    </row>
    <row r="3298" spans="13:13" ht="49.2" customHeight="1">
      <c r="M3298" s="85"/>
    </row>
    <row r="3299" spans="13:13" ht="49.2" customHeight="1">
      <c r="M3299" s="85"/>
    </row>
    <row r="3300" spans="13:13" ht="49.2" customHeight="1">
      <c r="M3300" s="85"/>
    </row>
    <row r="3301" spans="13:13" ht="49.2" customHeight="1">
      <c r="M3301" s="85"/>
    </row>
    <row r="3302" spans="13:13" ht="49.2" customHeight="1">
      <c r="M3302" s="85"/>
    </row>
    <row r="3303" spans="13:13" ht="49.2" customHeight="1">
      <c r="M3303" s="85"/>
    </row>
    <row r="3304" spans="13:13" ht="49.2" customHeight="1">
      <c r="M3304" s="85"/>
    </row>
    <row r="3305" spans="13:13" ht="49.2" customHeight="1">
      <c r="M3305" s="85"/>
    </row>
    <row r="3306" spans="13:13" ht="49.2" customHeight="1">
      <c r="M3306" s="85"/>
    </row>
    <row r="3307" spans="13:13" ht="49.2" customHeight="1">
      <c r="M3307" s="85"/>
    </row>
    <row r="3308" spans="13:13" ht="49.2" customHeight="1">
      <c r="M3308" s="85"/>
    </row>
    <row r="3309" spans="13:13" ht="49.2" customHeight="1">
      <c r="M3309" s="85"/>
    </row>
    <row r="3310" spans="13:13" ht="49.2" customHeight="1">
      <c r="M3310" s="85"/>
    </row>
    <row r="3311" spans="13:13" ht="49.2" customHeight="1">
      <c r="M3311" s="85"/>
    </row>
    <row r="3312" spans="13:13" ht="49.2" customHeight="1">
      <c r="M3312" s="85"/>
    </row>
    <row r="3313" spans="13:13" ht="49.2" customHeight="1">
      <c r="M3313" s="85"/>
    </row>
    <row r="3314" spans="13:13" ht="49.2" customHeight="1">
      <c r="M3314" s="85"/>
    </row>
    <row r="3315" spans="13:13" ht="49.2" customHeight="1">
      <c r="M3315" s="85"/>
    </row>
    <row r="3316" spans="13:13" ht="49.2" customHeight="1">
      <c r="M3316" s="85"/>
    </row>
    <row r="3317" spans="13:13" ht="49.2" customHeight="1">
      <c r="M3317" s="85"/>
    </row>
    <row r="3318" spans="13:13" ht="49.2" customHeight="1">
      <c r="M3318" s="85"/>
    </row>
    <row r="3319" spans="13:13" ht="49.2" customHeight="1">
      <c r="M3319" s="85"/>
    </row>
    <row r="3320" spans="13:13" ht="49.2" customHeight="1">
      <c r="M3320" s="85"/>
    </row>
    <row r="3321" spans="13:13" ht="49.2" customHeight="1">
      <c r="M3321" s="85"/>
    </row>
    <row r="3322" spans="13:13" ht="49.2" customHeight="1">
      <c r="M3322" s="85"/>
    </row>
    <row r="3323" spans="13:13" ht="49.2" customHeight="1">
      <c r="M3323" s="85"/>
    </row>
    <row r="3324" spans="13:13" ht="49.2" customHeight="1">
      <c r="M3324" s="85"/>
    </row>
    <row r="3325" spans="13:13" ht="49.2" customHeight="1">
      <c r="M3325" s="85"/>
    </row>
    <row r="3326" spans="13:13" ht="49.2" customHeight="1">
      <c r="M3326" s="85"/>
    </row>
    <row r="3327" spans="13:13" ht="49.2" customHeight="1">
      <c r="M3327" s="85"/>
    </row>
    <row r="3328" spans="13:13" ht="49.2" customHeight="1">
      <c r="M3328" s="85"/>
    </row>
    <row r="3329" spans="13:13" ht="49.2" customHeight="1">
      <c r="M3329" s="85"/>
    </row>
    <row r="3330" spans="13:13" ht="49.2" customHeight="1">
      <c r="M3330" s="85"/>
    </row>
    <row r="3331" spans="13:13" ht="49.2" customHeight="1">
      <c r="M3331" s="85"/>
    </row>
    <row r="3332" spans="13:13" ht="49.2" customHeight="1">
      <c r="M3332" s="85"/>
    </row>
    <row r="3333" spans="13:13" ht="49.2" customHeight="1">
      <c r="M3333" s="85"/>
    </row>
    <row r="3334" spans="13:13" ht="49.2" customHeight="1">
      <c r="M3334" s="85"/>
    </row>
    <row r="3335" spans="13:13" ht="49.2" customHeight="1">
      <c r="M3335" s="85"/>
    </row>
    <row r="3336" spans="13:13" ht="49.2" customHeight="1">
      <c r="M3336" s="85"/>
    </row>
    <row r="3337" spans="13:13" ht="49.2" customHeight="1">
      <c r="M3337" s="85"/>
    </row>
    <row r="3338" spans="13:13" ht="49.2" customHeight="1">
      <c r="M3338" s="85"/>
    </row>
    <row r="3339" spans="13:13" ht="49.2" customHeight="1">
      <c r="M3339" s="85"/>
    </row>
    <row r="3340" spans="13:13" ht="49.2" customHeight="1">
      <c r="M3340" s="85"/>
    </row>
    <row r="3341" spans="13:13" ht="49.2" customHeight="1">
      <c r="M3341" s="85"/>
    </row>
    <row r="3342" spans="13:13" ht="49.2" customHeight="1">
      <c r="M3342" s="85"/>
    </row>
    <row r="3343" spans="13:13" ht="49.2" customHeight="1">
      <c r="M3343" s="85"/>
    </row>
    <row r="3344" spans="13:13" ht="49.2" customHeight="1">
      <c r="M3344" s="85"/>
    </row>
    <row r="3345" spans="13:13" ht="49.2" customHeight="1">
      <c r="M3345" s="85"/>
    </row>
    <row r="3346" spans="13:13" ht="49.2" customHeight="1">
      <c r="M3346" s="85"/>
    </row>
    <row r="3347" spans="13:13" ht="49.2" customHeight="1">
      <c r="M3347" s="85"/>
    </row>
    <row r="3348" spans="13:13" ht="49.2" customHeight="1">
      <c r="M3348" s="85"/>
    </row>
    <row r="3349" spans="13:13" ht="49.2" customHeight="1">
      <c r="M3349" s="85"/>
    </row>
    <row r="3350" spans="13:13" ht="49.2" customHeight="1">
      <c r="M3350" s="85"/>
    </row>
    <row r="3351" spans="13:13" ht="49.2" customHeight="1">
      <c r="M3351" s="85"/>
    </row>
    <row r="3352" spans="13:13" ht="49.2" customHeight="1">
      <c r="M3352" s="85"/>
    </row>
    <row r="3353" spans="13:13" ht="49.2" customHeight="1">
      <c r="M3353" s="85"/>
    </row>
    <row r="3354" spans="13:13" ht="49.2" customHeight="1">
      <c r="M3354" s="85"/>
    </row>
    <row r="3355" spans="13:13" ht="49.2" customHeight="1">
      <c r="M3355" s="85"/>
    </row>
    <row r="3356" spans="13:13" ht="49.2" customHeight="1">
      <c r="M3356" s="85"/>
    </row>
    <row r="3357" spans="13:13" ht="49.2" customHeight="1">
      <c r="M3357" s="85"/>
    </row>
    <row r="3358" spans="13:13" ht="49.2" customHeight="1">
      <c r="M3358" s="85"/>
    </row>
    <row r="3359" spans="13:13" ht="49.2" customHeight="1">
      <c r="M3359" s="85"/>
    </row>
    <row r="3360" spans="13:13" ht="49.2" customHeight="1">
      <c r="M3360" s="85"/>
    </row>
    <row r="3361" spans="13:13" ht="49.2" customHeight="1">
      <c r="M3361" s="85"/>
    </row>
    <row r="3362" spans="13:13" ht="49.2" customHeight="1">
      <c r="M3362" s="85"/>
    </row>
    <row r="3363" spans="13:13" ht="49.2" customHeight="1">
      <c r="M3363" s="85"/>
    </row>
    <row r="3364" spans="13:13" ht="49.2" customHeight="1">
      <c r="M3364" s="85"/>
    </row>
    <row r="3365" spans="13:13" ht="49.2" customHeight="1">
      <c r="M3365" s="85"/>
    </row>
    <row r="3366" spans="13:13" ht="49.2" customHeight="1">
      <c r="M3366" s="85"/>
    </row>
    <row r="3367" spans="13:13" ht="49.2" customHeight="1">
      <c r="M3367" s="85"/>
    </row>
    <row r="3368" spans="13:13" ht="49.2" customHeight="1">
      <c r="M3368" s="85"/>
    </row>
    <row r="3369" spans="13:13" ht="49.2" customHeight="1">
      <c r="M3369" s="85"/>
    </row>
    <row r="3370" spans="13:13" ht="49.2" customHeight="1">
      <c r="M3370" s="85"/>
    </row>
    <row r="3371" spans="13:13" ht="49.2" customHeight="1">
      <c r="M3371" s="85"/>
    </row>
    <row r="3372" spans="13:13" ht="49.2" customHeight="1">
      <c r="M3372" s="85"/>
    </row>
    <row r="3373" spans="13:13" ht="49.2" customHeight="1">
      <c r="M3373" s="85"/>
    </row>
    <row r="3374" spans="13:13" ht="49.2" customHeight="1">
      <c r="M3374" s="85"/>
    </row>
    <row r="3375" spans="13:13" ht="49.2" customHeight="1">
      <c r="M3375" s="85"/>
    </row>
    <row r="3376" spans="13:13" ht="49.2" customHeight="1">
      <c r="M3376" s="85"/>
    </row>
    <row r="3377" spans="13:13" ht="49.2" customHeight="1">
      <c r="M3377" s="85"/>
    </row>
    <row r="3378" spans="13:13" ht="49.2" customHeight="1">
      <c r="M3378" s="85"/>
    </row>
    <row r="3379" spans="13:13" ht="49.2" customHeight="1">
      <c r="M3379" s="85"/>
    </row>
    <row r="3380" spans="13:13" ht="49.2" customHeight="1">
      <c r="M3380" s="85"/>
    </row>
    <row r="3381" spans="13:13" ht="49.2" customHeight="1">
      <c r="M3381" s="85"/>
    </row>
    <row r="3382" spans="13:13" ht="49.2" customHeight="1">
      <c r="M3382" s="85"/>
    </row>
    <row r="3383" spans="13:13" ht="49.2" customHeight="1">
      <c r="M3383" s="85"/>
    </row>
    <row r="3384" spans="13:13" ht="49.2" customHeight="1">
      <c r="M3384" s="85"/>
    </row>
    <row r="3385" spans="13:13" ht="49.2" customHeight="1">
      <c r="M3385" s="85"/>
    </row>
    <row r="3386" spans="13:13" ht="49.2" customHeight="1">
      <c r="M3386" s="85"/>
    </row>
    <row r="3387" spans="13:13" ht="49.2" customHeight="1">
      <c r="M3387" s="85"/>
    </row>
    <row r="3388" spans="13:13" ht="49.2" customHeight="1">
      <c r="M3388" s="85"/>
    </row>
    <row r="3389" spans="13:13" ht="49.2" customHeight="1">
      <c r="M3389" s="85"/>
    </row>
    <row r="3390" spans="13:13" ht="49.2" customHeight="1">
      <c r="M3390" s="85"/>
    </row>
    <row r="3391" spans="13:13" ht="49.2" customHeight="1">
      <c r="M3391" s="85"/>
    </row>
    <row r="3392" spans="13:13" ht="49.2" customHeight="1">
      <c r="M3392" s="85"/>
    </row>
    <row r="3393" spans="13:13" ht="49.2" customHeight="1">
      <c r="M3393" s="85"/>
    </row>
    <row r="3394" spans="13:13" ht="49.2" customHeight="1">
      <c r="M3394" s="85"/>
    </row>
    <row r="3395" spans="13:13" ht="49.2" customHeight="1">
      <c r="M3395" s="85"/>
    </row>
    <row r="3396" spans="13:13" ht="49.2" customHeight="1">
      <c r="M3396" s="85"/>
    </row>
    <row r="3397" spans="13:13" ht="49.2" customHeight="1">
      <c r="M3397" s="85"/>
    </row>
    <row r="3398" spans="13:13" ht="49.2" customHeight="1">
      <c r="M3398" s="85"/>
    </row>
    <row r="3399" spans="13:13" ht="49.2" customHeight="1">
      <c r="M3399" s="85"/>
    </row>
    <row r="3400" spans="13:13" ht="49.2" customHeight="1">
      <c r="M3400" s="85"/>
    </row>
    <row r="3401" spans="13:13" ht="49.2" customHeight="1">
      <c r="M3401" s="85"/>
    </row>
    <row r="3402" spans="13:13" ht="49.2" customHeight="1">
      <c r="M3402" s="85"/>
    </row>
    <row r="3403" spans="13:13" ht="49.2" customHeight="1">
      <c r="M3403" s="85"/>
    </row>
    <row r="3404" spans="13:13" ht="49.2" customHeight="1">
      <c r="M3404" s="85"/>
    </row>
    <row r="3405" spans="13:13" ht="49.2" customHeight="1">
      <c r="M3405" s="85"/>
    </row>
    <row r="3406" spans="13:13" ht="49.2" customHeight="1">
      <c r="M3406" s="85"/>
    </row>
    <row r="3407" spans="13:13" ht="49.2" customHeight="1">
      <c r="M3407" s="85"/>
    </row>
    <row r="3408" spans="13:13" ht="49.2" customHeight="1">
      <c r="M3408" s="85"/>
    </row>
    <row r="3409" spans="13:13" ht="49.2" customHeight="1">
      <c r="M3409" s="85"/>
    </row>
    <row r="3410" spans="13:13" ht="49.2" customHeight="1">
      <c r="M3410" s="85"/>
    </row>
    <row r="3411" spans="13:13" ht="49.2" customHeight="1">
      <c r="M3411" s="85"/>
    </row>
    <row r="3412" spans="13:13" ht="49.2" customHeight="1">
      <c r="M3412" s="85"/>
    </row>
    <row r="3413" spans="13:13" ht="49.2" customHeight="1">
      <c r="M3413" s="85"/>
    </row>
    <row r="3414" spans="13:13" ht="49.2" customHeight="1">
      <c r="M3414" s="85"/>
    </row>
    <row r="3415" spans="13:13" ht="49.2" customHeight="1">
      <c r="M3415" s="85"/>
    </row>
    <row r="3416" spans="13:13" ht="49.2" customHeight="1">
      <c r="M3416" s="85"/>
    </row>
    <row r="3417" spans="13:13" ht="49.2" customHeight="1">
      <c r="M3417" s="85"/>
    </row>
    <row r="3418" spans="13:13" ht="49.2" customHeight="1">
      <c r="M3418" s="85"/>
    </row>
    <row r="3419" spans="13:13" ht="49.2" customHeight="1">
      <c r="M3419" s="85"/>
    </row>
    <row r="3420" spans="13:13" ht="49.2" customHeight="1">
      <c r="M3420" s="85"/>
    </row>
    <row r="3421" spans="13:13" ht="49.2" customHeight="1">
      <c r="M3421" s="85"/>
    </row>
    <row r="3422" spans="13:13" ht="49.2" customHeight="1">
      <c r="M3422" s="85"/>
    </row>
    <row r="3423" spans="13:13" ht="49.2" customHeight="1">
      <c r="M3423" s="85"/>
    </row>
    <row r="3424" spans="13:13" ht="49.2" customHeight="1">
      <c r="M3424" s="85"/>
    </row>
    <row r="3425" spans="13:13" ht="49.2" customHeight="1">
      <c r="M3425" s="85"/>
    </row>
    <row r="3426" spans="13:13" ht="49.2" customHeight="1">
      <c r="M3426" s="85"/>
    </row>
    <row r="3427" spans="13:13" ht="49.2" customHeight="1">
      <c r="M3427" s="85"/>
    </row>
    <row r="3428" spans="13:13" ht="49.2" customHeight="1">
      <c r="M3428" s="85"/>
    </row>
    <row r="3429" spans="13:13" ht="49.2" customHeight="1">
      <c r="M3429" s="85"/>
    </row>
    <row r="3430" spans="13:13" ht="49.2" customHeight="1">
      <c r="M3430" s="85"/>
    </row>
    <row r="3431" spans="13:13" ht="49.2" customHeight="1">
      <c r="M3431" s="85"/>
    </row>
    <row r="3432" spans="13:13" ht="49.2" customHeight="1">
      <c r="M3432" s="85"/>
    </row>
    <row r="3433" spans="13:13" ht="49.2" customHeight="1">
      <c r="M3433" s="85"/>
    </row>
    <row r="3434" spans="13:13" ht="49.2" customHeight="1">
      <c r="M3434" s="85"/>
    </row>
    <row r="3435" spans="13:13" ht="49.2" customHeight="1">
      <c r="M3435" s="85"/>
    </row>
    <row r="3436" spans="13:13" ht="49.2" customHeight="1">
      <c r="M3436" s="85"/>
    </row>
    <row r="3437" spans="13:13" ht="49.2" customHeight="1">
      <c r="M3437" s="85"/>
    </row>
    <row r="3438" spans="13:13" ht="49.2" customHeight="1">
      <c r="M3438" s="85"/>
    </row>
    <row r="3439" spans="13:13" ht="49.2" customHeight="1">
      <c r="M3439" s="85"/>
    </row>
    <row r="3440" spans="13:13" ht="49.2" customHeight="1">
      <c r="M3440" s="85"/>
    </row>
    <row r="3441" spans="13:13" ht="49.2" customHeight="1">
      <c r="M3441" s="85"/>
    </row>
    <row r="3442" spans="13:13" ht="49.2" customHeight="1">
      <c r="M3442" s="85"/>
    </row>
    <row r="3443" spans="13:13" ht="49.2" customHeight="1">
      <c r="M3443" s="85"/>
    </row>
    <row r="3444" spans="13:13" ht="49.2" customHeight="1">
      <c r="M3444" s="85"/>
    </row>
    <row r="3445" spans="13:13" ht="49.2" customHeight="1">
      <c r="M3445" s="85"/>
    </row>
    <row r="3446" spans="13:13" ht="49.2" customHeight="1">
      <c r="M3446" s="85"/>
    </row>
    <row r="3447" spans="13:13" ht="49.2" customHeight="1">
      <c r="M3447" s="85"/>
    </row>
    <row r="3448" spans="13:13" ht="49.2" customHeight="1">
      <c r="M3448" s="85"/>
    </row>
    <row r="3449" spans="13:13" ht="49.2" customHeight="1">
      <c r="M3449" s="85"/>
    </row>
    <row r="3450" spans="13:13" ht="49.2" customHeight="1">
      <c r="M3450" s="85"/>
    </row>
    <row r="3451" spans="13:13" ht="49.2" customHeight="1">
      <c r="M3451" s="85"/>
    </row>
    <row r="3452" spans="13:13" ht="49.2" customHeight="1">
      <c r="M3452" s="85"/>
    </row>
    <row r="3453" spans="13:13" ht="49.2" customHeight="1">
      <c r="M3453" s="85"/>
    </row>
    <row r="3454" spans="13:13" ht="49.2" customHeight="1">
      <c r="M3454" s="85"/>
    </row>
    <row r="3455" spans="13:13" ht="49.2" customHeight="1">
      <c r="M3455" s="85"/>
    </row>
    <row r="3456" spans="13:13" ht="49.2" customHeight="1">
      <c r="M3456" s="85"/>
    </row>
    <row r="3457" spans="13:13" ht="49.2" customHeight="1">
      <c r="M3457" s="85"/>
    </row>
    <row r="3458" spans="13:13" ht="49.2" customHeight="1">
      <c r="M3458" s="85"/>
    </row>
    <row r="3459" spans="13:13" ht="49.2" customHeight="1">
      <c r="M3459" s="85"/>
    </row>
    <row r="3460" spans="13:13" ht="49.2" customHeight="1">
      <c r="M3460" s="85"/>
    </row>
    <row r="3461" spans="13:13" ht="49.2" customHeight="1">
      <c r="M3461" s="85"/>
    </row>
    <row r="3462" spans="13:13" ht="49.2" customHeight="1">
      <c r="M3462" s="85"/>
    </row>
    <row r="3463" spans="13:13" ht="49.2" customHeight="1">
      <c r="M3463" s="85"/>
    </row>
    <row r="3464" spans="13:13" ht="49.2" customHeight="1">
      <c r="M3464" s="85"/>
    </row>
    <row r="3465" spans="13:13" ht="49.2" customHeight="1">
      <c r="M3465" s="85"/>
    </row>
    <row r="3466" spans="13:13" ht="49.2" customHeight="1">
      <c r="M3466" s="85"/>
    </row>
    <row r="3467" spans="13:13" ht="49.2" customHeight="1">
      <c r="M3467" s="85"/>
    </row>
    <row r="3468" spans="13:13" ht="49.2" customHeight="1">
      <c r="M3468" s="85"/>
    </row>
    <row r="3469" spans="13:13" ht="49.2" customHeight="1">
      <c r="M3469" s="85"/>
    </row>
    <row r="3470" spans="13:13" ht="49.2" customHeight="1">
      <c r="M3470" s="85"/>
    </row>
    <row r="3471" spans="13:13" ht="49.2" customHeight="1">
      <c r="M3471" s="85"/>
    </row>
    <row r="3472" spans="13:13" ht="49.2" customHeight="1">
      <c r="M3472" s="85"/>
    </row>
    <row r="3473" spans="13:13" ht="49.2" customHeight="1">
      <c r="M3473" s="85"/>
    </row>
    <row r="3474" spans="13:13" ht="49.2" customHeight="1">
      <c r="M3474" s="85"/>
    </row>
    <row r="3475" spans="13:13" ht="49.2" customHeight="1">
      <c r="M3475" s="85"/>
    </row>
    <row r="3476" spans="13:13" ht="49.2" customHeight="1">
      <c r="M3476" s="85"/>
    </row>
    <row r="3477" spans="13:13" ht="49.2" customHeight="1">
      <c r="M3477" s="85"/>
    </row>
    <row r="3478" spans="13:13" ht="49.2" customHeight="1">
      <c r="M3478" s="85"/>
    </row>
    <row r="3479" spans="13:13" ht="49.2" customHeight="1">
      <c r="M3479" s="85"/>
    </row>
    <row r="3480" spans="13:13" ht="49.2" customHeight="1">
      <c r="M3480" s="85"/>
    </row>
    <row r="3481" spans="13:13" ht="49.2" customHeight="1">
      <c r="M3481" s="85"/>
    </row>
    <row r="3482" spans="13:13" ht="49.2" customHeight="1">
      <c r="M3482" s="85"/>
    </row>
    <row r="3483" spans="13:13" ht="49.2" customHeight="1">
      <c r="M3483" s="85"/>
    </row>
    <row r="3484" spans="13:13" ht="49.2" customHeight="1">
      <c r="M3484" s="85"/>
    </row>
    <row r="3485" spans="13:13" ht="49.2" customHeight="1">
      <c r="M3485" s="85"/>
    </row>
    <row r="3486" spans="13:13" ht="49.2" customHeight="1">
      <c r="M3486" s="85"/>
    </row>
    <row r="3487" spans="13:13" ht="49.2" customHeight="1">
      <c r="M3487" s="85"/>
    </row>
    <row r="3488" spans="13:13" ht="49.2" customHeight="1">
      <c r="M3488" s="85"/>
    </row>
    <row r="3489" spans="13:13" ht="49.2" customHeight="1">
      <c r="M3489" s="85"/>
    </row>
    <row r="3490" spans="13:13" ht="49.2" customHeight="1">
      <c r="M3490" s="85"/>
    </row>
    <row r="3491" spans="13:13" ht="49.2" customHeight="1">
      <c r="M3491" s="85"/>
    </row>
    <row r="3492" spans="13:13" ht="49.2" customHeight="1">
      <c r="M3492" s="85"/>
    </row>
    <row r="3493" spans="13:13" ht="49.2" customHeight="1">
      <c r="M3493" s="85"/>
    </row>
    <row r="3494" spans="13:13" ht="49.2" customHeight="1">
      <c r="M3494" s="85"/>
    </row>
    <row r="3495" spans="13:13" ht="49.2" customHeight="1">
      <c r="M3495" s="85"/>
    </row>
    <row r="3496" spans="13:13" ht="49.2" customHeight="1">
      <c r="M3496" s="85"/>
    </row>
    <row r="3497" spans="13:13" ht="49.2" customHeight="1">
      <c r="M3497" s="85"/>
    </row>
    <row r="3498" spans="13:13" ht="49.2" customHeight="1">
      <c r="M3498" s="85"/>
    </row>
    <row r="3499" spans="13:13" ht="49.2" customHeight="1">
      <c r="M3499" s="85"/>
    </row>
    <row r="3500" spans="13:13" ht="49.2" customHeight="1">
      <c r="M3500" s="85"/>
    </row>
    <row r="3501" spans="13:13" ht="49.2" customHeight="1">
      <c r="M3501" s="85"/>
    </row>
    <row r="3502" spans="13:13" ht="49.2" customHeight="1">
      <c r="M3502" s="85"/>
    </row>
    <row r="3503" spans="13:13" ht="49.2" customHeight="1">
      <c r="M3503" s="85"/>
    </row>
    <row r="3504" spans="13:13" ht="49.2" customHeight="1">
      <c r="M3504" s="85"/>
    </row>
    <row r="3505" spans="13:13" ht="49.2" customHeight="1">
      <c r="M3505" s="85"/>
    </row>
    <row r="3506" spans="13:13" ht="49.2" customHeight="1">
      <c r="M3506" s="85"/>
    </row>
    <row r="3507" spans="13:13" ht="49.2" customHeight="1">
      <c r="M3507" s="85"/>
    </row>
    <row r="3508" spans="13:13" ht="49.2" customHeight="1">
      <c r="M3508" s="85"/>
    </row>
    <row r="3509" spans="13:13" ht="49.2" customHeight="1">
      <c r="M3509" s="85"/>
    </row>
    <row r="3510" spans="13:13" ht="49.2" customHeight="1">
      <c r="M3510" s="85"/>
    </row>
    <row r="3511" spans="13:13" ht="49.2" customHeight="1">
      <c r="M3511" s="85"/>
    </row>
    <row r="3512" spans="13:13" ht="49.2" customHeight="1">
      <c r="M3512" s="85"/>
    </row>
    <row r="3513" spans="13:13" ht="49.2" customHeight="1">
      <c r="M3513" s="85"/>
    </row>
    <row r="3514" spans="13:13" ht="49.2" customHeight="1">
      <c r="M3514" s="85"/>
    </row>
    <row r="3515" spans="13:13" ht="49.2" customHeight="1">
      <c r="M3515" s="85"/>
    </row>
    <row r="3516" spans="13:13" ht="49.2" customHeight="1">
      <c r="M3516" s="85"/>
    </row>
    <row r="3517" spans="13:13" ht="49.2" customHeight="1">
      <c r="M3517" s="85"/>
    </row>
    <row r="3518" spans="13:13" ht="49.2" customHeight="1">
      <c r="M3518" s="85"/>
    </row>
    <row r="3519" spans="13:13" ht="49.2" customHeight="1">
      <c r="M3519" s="85"/>
    </row>
    <row r="3520" spans="13:13" ht="49.2" customHeight="1">
      <c r="M3520" s="85"/>
    </row>
    <row r="3521" spans="13:13" ht="49.2" customHeight="1">
      <c r="M3521" s="85"/>
    </row>
    <row r="3522" spans="13:13" ht="49.2" customHeight="1">
      <c r="M3522" s="85"/>
    </row>
    <row r="3523" spans="13:13" ht="49.2" customHeight="1">
      <c r="M3523" s="85"/>
    </row>
    <row r="3524" spans="13:13" ht="49.2" customHeight="1">
      <c r="M3524" s="85"/>
    </row>
    <row r="3525" spans="13:13" ht="49.2" customHeight="1">
      <c r="M3525" s="85"/>
    </row>
    <row r="3526" spans="13:13" ht="49.2" customHeight="1">
      <c r="M3526" s="85"/>
    </row>
    <row r="3527" spans="13:13" ht="49.2" customHeight="1">
      <c r="M3527" s="85"/>
    </row>
    <row r="3528" spans="13:13" ht="49.2" customHeight="1">
      <c r="M3528" s="85"/>
    </row>
    <row r="3529" spans="13:13" ht="49.2" customHeight="1">
      <c r="M3529" s="85"/>
    </row>
    <row r="3530" spans="13:13" ht="49.2" customHeight="1">
      <c r="M3530" s="85"/>
    </row>
    <row r="3531" spans="13:13" ht="49.2" customHeight="1">
      <c r="M3531" s="85"/>
    </row>
    <row r="3532" spans="13:13" ht="49.2" customHeight="1">
      <c r="M3532" s="85"/>
    </row>
    <row r="3533" spans="13:13" ht="49.2" customHeight="1">
      <c r="M3533" s="85"/>
    </row>
    <row r="3534" spans="13:13" ht="49.2" customHeight="1">
      <c r="M3534" s="85"/>
    </row>
    <row r="3535" spans="13:13" ht="49.2" customHeight="1">
      <c r="M3535" s="85"/>
    </row>
    <row r="3536" spans="13:13" ht="49.2" customHeight="1">
      <c r="M3536" s="85"/>
    </row>
    <row r="3537" spans="13:13" ht="49.2" customHeight="1">
      <c r="M3537" s="85"/>
    </row>
    <row r="3538" spans="13:13" ht="49.2" customHeight="1">
      <c r="M3538" s="85"/>
    </row>
    <row r="3539" spans="13:13" ht="49.2" customHeight="1">
      <c r="M3539" s="85"/>
    </row>
    <row r="3540" spans="13:13" ht="49.2" customHeight="1">
      <c r="M3540" s="85"/>
    </row>
    <row r="3541" spans="13:13" ht="49.2" customHeight="1">
      <c r="M3541" s="85"/>
    </row>
    <row r="3542" spans="13:13" ht="49.2" customHeight="1">
      <c r="M3542" s="85"/>
    </row>
    <row r="3543" spans="13:13" ht="49.2" customHeight="1">
      <c r="M3543" s="85"/>
    </row>
    <row r="3544" spans="13:13" ht="49.2" customHeight="1">
      <c r="M3544" s="85"/>
    </row>
    <row r="3545" spans="13:13" ht="49.2" customHeight="1">
      <c r="M3545" s="85"/>
    </row>
    <row r="3546" spans="13:13" ht="49.2" customHeight="1">
      <c r="M3546" s="85"/>
    </row>
    <row r="3547" spans="13:13" ht="49.2" customHeight="1">
      <c r="M3547" s="85"/>
    </row>
    <row r="3548" spans="13:13" ht="49.2" customHeight="1">
      <c r="M3548" s="85"/>
    </row>
    <row r="3549" spans="13:13" ht="49.2" customHeight="1">
      <c r="M3549" s="85"/>
    </row>
    <row r="3550" spans="13:13" ht="49.2" customHeight="1">
      <c r="M3550" s="85"/>
    </row>
    <row r="3551" spans="13:13" ht="49.2" customHeight="1">
      <c r="M3551" s="85"/>
    </row>
    <row r="3552" spans="13:13" ht="49.2" customHeight="1">
      <c r="M3552" s="85"/>
    </row>
    <row r="3553" spans="13:13" ht="49.2" customHeight="1">
      <c r="M3553" s="85"/>
    </row>
    <row r="3554" spans="13:13" ht="49.2" customHeight="1">
      <c r="M3554" s="85"/>
    </row>
    <row r="3555" spans="13:13" ht="49.2" customHeight="1">
      <c r="M3555" s="85"/>
    </row>
    <row r="3556" spans="13:13" ht="49.2" customHeight="1">
      <c r="M3556" s="85"/>
    </row>
    <row r="3557" spans="13:13" ht="49.2" customHeight="1">
      <c r="M3557" s="85"/>
    </row>
    <row r="3558" spans="13:13" ht="49.2" customHeight="1">
      <c r="M3558" s="85"/>
    </row>
    <row r="3559" spans="13:13" ht="49.2" customHeight="1">
      <c r="M3559" s="85"/>
    </row>
    <row r="3560" spans="13:13" ht="49.2" customHeight="1">
      <c r="M3560" s="85"/>
    </row>
    <row r="3561" spans="13:13" ht="49.2" customHeight="1">
      <c r="M3561" s="85"/>
    </row>
    <row r="3562" spans="13:13" ht="49.2" customHeight="1">
      <c r="M3562" s="85"/>
    </row>
    <row r="3563" spans="13:13" ht="49.2" customHeight="1">
      <c r="M3563" s="85"/>
    </row>
    <row r="3564" spans="13:13" ht="49.2" customHeight="1">
      <c r="M3564" s="85"/>
    </row>
    <row r="3565" spans="13:13" ht="49.2" customHeight="1">
      <c r="M3565" s="85"/>
    </row>
    <row r="3566" spans="13:13" ht="49.2" customHeight="1">
      <c r="M3566" s="85"/>
    </row>
    <row r="3567" spans="13:13" ht="49.2" customHeight="1">
      <c r="M3567" s="85"/>
    </row>
    <row r="3568" spans="13:13" ht="49.2" customHeight="1">
      <c r="M3568" s="85"/>
    </row>
    <row r="3569" spans="13:13" ht="49.2" customHeight="1">
      <c r="M3569" s="85"/>
    </row>
    <row r="3570" spans="13:13" ht="49.2" customHeight="1">
      <c r="M3570" s="85"/>
    </row>
    <row r="3571" spans="13:13" ht="49.2" customHeight="1">
      <c r="M3571" s="85"/>
    </row>
    <row r="3572" spans="13:13" ht="49.2" customHeight="1">
      <c r="M3572" s="85"/>
    </row>
    <row r="3573" spans="13:13" ht="49.2" customHeight="1">
      <c r="M3573" s="85"/>
    </row>
    <row r="3574" spans="13:13" ht="49.2" customHeight="1">
      <c r="M3574" s="85"/>
    </row>
    <row r="3575" spans="13:13" ht="49.2" customHeight="1">
      <c r="M3575" s="85"/>
    </row>
    <row r="3576" spans="13:13" ht="49.2" customHeight="1">
      <c r="M3576" s="85"/>
    </row>
    <row r="3577" spans="13:13" ht="49.2" customHeight="1">
      <c r="M3577" s="85"/>
    </row>
    <row r="3578" spans="13:13" ht="49.2" customHeight="1">
      <c r="M3578" s="85"/>
    </row>
    <row r="3579" spans="13:13" ht="49.2" customHeight="1">
      <c r="M3579" s="85"/>
    </row>
    <row r="3580" spans="13:13" ht="49.2" customHeight="1">
      <c r="M3580" s="85"/>
    </row>
    <row r="3581" spans="13:13" ht="49.2" customHeight="1">
      <c r="M3581" s="85"/>
    </row>
    <row r="3582" spans="13:13" ht="49.2" customHeight="1">
      <c r="M3582" s="85"/>
    </row>
    <row r="3583" spans="13:13" ht="49.2" customHeight="1">
      <c r="M3583" s="85"/>
    </row>
    <row r="3584" spans="13:13" ht="49.2" customHeight="1">
      <c r="M3584" s="85"/>
    </row>
    <row r="3585" spans="13:13" ht="49.2" customHeight="1">
      <c r="M3585" s="85"/>
    </row>
    <row r="3586" spans="13:13" ht="49.2" customHeight="1">
      <c r="M3586" s="85"/>
    </row>
    <row r="3587" spans="13:13" ht="49.2" customHeight="1">
      <c r="M3587" s="85"/>
    </row>
    <row r="3588" spans="13:13" ht="49.2" customHeight="1">
      <c r="M3588" s="85"/>
    </row>
    <row r="3589" spans="13:13" ht="49.2" customHeight="1">
      <c r="M3589" s="85"/>
    </row>
    <row r="3590" spans="13:13" ht="49.2" customHeight="1">
      <c r="M3590" s="85"/>
    </row>
    <row r="3591" spans="13:13" ht="49.2" customHeight="1">
      <c r="M3591" s="85"/>
    </row>
    <row r="3592" spans="13:13" ht="49.2" customHeight="1">
      <c r="M3592" s="85"/>
    </row>
    <row r="3593" spans="13:13" ht="49.2" customHeight="1">
      <c r="M3593" s="85"/>
    </row>
    <row r="3594" spans="13:13" ht="49.2" customHeight="1">
      <c r="M3594" s="85"/>
    </row>
    <row r="3595" spans="13:13" ht="49.2" customHeight="1">
      <c r="M3595" s="85"/>
    </row>
    <row r="3596" spans="13:13" ht="49.2" customHeight="1">
      <c r="M3596" s="85"/>
    </row>
    <row r="3597" spans="13:13" ht="49.2" customHeight="1">
      <c r="M3597" s="85"/>
    </row>
    <row r="3598" spans="13:13" ht="49.2" customHeight="1">
      <c r="M3598" s="85"/>
    </row>
    <row r="3599" spans="13:13" ht="49.2" customHeight="1">
      <c r="M3599" s="85"/>
    </row>
    <row r="3600" spans="13:13" ht="49.2" customHeight="1">
      <c r="M3600" s="85"/>
    </row>
    <row r="3601" spans="13:13" ht="49.2" customHeight="1">
      <c r="M3601" s="85"/>
    </row>
    <row r="3602" spans="13:13" ht="49.2" customHeight="1">
      <c r="M3602" s="85"/>
    </row>
    <row r="3603" spans="13:13" ht="49.2" customHeight="1">
      <c r="M3603" s="85"/>
    </row>
    <row r="3604" spans="13:13" ht="49.2" customHeight="1">
      <c r="M3604" s="85"/>
    </row>
    <row r="3605" spans="13:13" ht="49.2" customHeight="1">
      <c r="M3605" s="85"/>
    </row>
    <row r="3606" spans="13:13" ht="49.2" customHeight="1">
      <c r="M3606" s="85"/>
    </row>
    <row r="3607" spans="13:13" ht="49.2" customHeight="1">
      <c r="M3607" s="85"/>
    </row>
    <row r="3608" spans="13:13" ht="49.2" customHeight="1">
      <c r="M3608" s="85"/>
    </row>
    <row r="3609" spans="13:13" ht="49.2" customHeight="1">
      <c r="M3609" s="85"/>
    </row>
    <row r="3610" spans="13:13" ht="49.2" customHeight="1">
      <c r="M3610" s="85"/>
    </row>
    <row r="3611" spans="13:13" ht="49.2" customHeight="1">
      <c r="M3611" s="85"/>
    </row>
    <row r="3612" spans="13:13" ht="49.2" customHeight="1">
      <c r="M3612" s="85"/>
    </row>
    <row r="3613" spans="13:13" ht="49.2" customHeight="1">
      <c r="M3613" s="85"/>
    </row>
    <row r="3614" spans="13:13" ht="49.2" customHeight="1">
      <c r="M3614" s="85"/>
    </row>
    <row r="3615" spans="13:13" ht="49.2" customHeight="1">
      <c r="M3615" s="85"/>
    </row>
    <row r="3616" spans="13:13" ht="49.2" customHeight="1">
      <c r="M3616" s="85"/>
    </row>
    <row r="3617" spans="13:13" ht="49.2" customHeight="1">
      <c r="M3617" s="85"/>
    </row>
    <row r="3618" spans="13:13" ht="49.2" customHeight="1">
      <c r="M3618" s="85"/>
    </row>
    <row r="3619" spans="13:13" ht="49.2" customHeight="1">
      <c r="M3619" s="85"/>
    </row>
    <row r="3620" spans="13:13" ht="49.2" customHeight="1">
      <c r="M3620" s="85"/>
    </row>
    <row r="3621" spans="13:13" ht="49.2" customHeight="1">
      <c r="M3621" s="85"/>
    </row>
    <row r="3622" spans="13:13" ht="49.2" customHeight="1">
      <c r="M3622" s="85"/>
    </row>
    <row r="3623" spans="13:13" ht="49.2" customHeight="1">
      <c r="M3623" s="85"/>
    </row>
    <row r="3624" spans="13:13" ht="49.2" customHeight="1">
      <c r="M3624" s="85"/>
    </row>
    <row r="3625" spans="13:13" ht="49.2" customHeight="1">
      <c r="M3625" s="85"/>
    </row>
    <row r="3626" spans="13:13" ht="49.2" customHeight="1">
      <c r="M3626" s="85"/>
    </row>
    <row r="3627" spans="13:13" ht="49.2" customHeight="1">
      <c r="M3627" s="85"/>
    </row>
    <row r="3628" spans="13:13" ht="49.2" customHeight="1">
      <c r="M3628" s="85"/>
    </row>
    <row r="3629" spans="13:13" ht="49.2" customHeight="1">
      <c r="M3629" s="85"/>
    </row>
    <row r="3630" spans="13:13" ht="49.2" customHeight="1">
      <c r="M3630" s="85"/>
    </row>
    <row r="3631" spans="13:13" ht="49.2" customHeight="1">
      <c r="M3631" s="85"/>
    </row>
    <row r="3632" spans="13:13" ht="49.2" customHeight="1">
      <c r="M3632" s="85"/>
    </row>
    <row r="3633" spans="13:13" ht="49.2" customHeight="1">
      <c r="M3633" s="85"/>
    </row>
    <row r="3634" spans="13:13" ht="49.2" customHeight="1">
      <c r="M3634" s="85"/>
    </row>
    <row r="3635" spans="13:13" ht="49.2" customHeight="1">
      <c r="M3635" s="85"/>
    </row>
    <row r="3636" spans="13:13" ht="49.2" customHeight="1">
      <c r="M3636" s="85"/>
    </row>
    <row r="3637" spans="13:13" ht="49.2" customHeight="1">
      <c r="M3637" s="85"/>
    </row>
    <row r="3638" spans="13:13" ht="49.2" customHeight="1">
      <c r="M3638" s="85"/>
    </row>
    <row r="3639" spans="13:13" ht="49.2" customHeight="1">
      <c r="M3639" s="85"/>
    </row>
    <row r="3640" spans="13:13" ht="49.2" customHeight="1">
      <c r="M3640" s="85"/>
    </row>
    <row r="3641" spans="13:13" ht="49.2" customHeight="1">
      <c r="M3641" s="85"/>
    </row>
    <row r="3642" spans="13:13" ht="49.2" customHeight="1">
      <c r="M3642" s="85"/>
    </row>
    <row r="3643" spans="13:13" ht="49.2" customHeight="1">
      <c r="M3643" s="85"/>
    </row>
    <row r="3644" spans="13:13" ht="49.2" customHeight="1">
      <c r="M3644" s="85"/>
    </row>
    <row r="3645" spans="13:13" ht="49.2" customHeight="1">
      <c r="M3645" s="85"/>
    </row>
    <row r="3646" spans="13:13" ht="49.2" customHeight="1">
      <c r="M3646" s="85"/>
    </row>
    <row r="3647" spans="13:13" ht="49.2" customHeight="1">
      <c r="M3647" s="85"/>
    </row>
    <row r="3648" spans="13:13" ht="49.2" customHeight="1">
      <c r="M3648" s="85"/>
    </row>
    <row r="3649" spans="13:13" ht="49.2" customHeight="1">
      <c r="M3649" s="85"/>
    </row>
    <row r="3650" spans="13:13" ht="49.2" customHeight="1">
      <c r="M3650" s="85"/>
    </row>
    <row r="3651" spans="13:13" ht="49.2" customHeight="1">
      <c r="M3651" s="85"/>
    </row>
    <row r="3652" spans="13:13" ht="49.2" customHeight="1">
      <c r="M3652" s="85"/>
    </row>
    <row r="3653" spans="13:13" ht="49.2" customHeight="1">
      <c r="M3653" s="85"/>
    </row>
    <row r="3654" spans="13:13" ht="49.2" customHeight="1">
      <c r="M3654" s="85"/>
    </row>
    <row r="3655" spans="13:13" ht="49.2" customHeight="1">
      <c r="M3655" s="85"/>
    </row>
    <row r="3656" spans="13:13" ht="49.2" customHeight="1">
      <c r="M3656" s="85"/>
    </row>
    <row r="3657" spans="13:13" ht="49.2" customHeight="1">
      <c r="M3657" s="85"/>
    </row>
    <row r="3658" spans="13:13" ht="49.2" customHeight="1">
      <c r="M3658" s="85"/>
    </row>
    <row r="3659" spans="13:13" ht="49.2" customHeight="1">
      <c r="M3659" s="85"/>
    </row>
    <row r="3660" spans="13:13" ht="49.2" customHeight="1">
      <c r="M3660" s="85"/>
    </row>
    <row r="3661" spans="13:13" ht="49.2" customHeight="1">
      <c r="M3661" s="85"/>
    </row>
    <row r="3662" spans="13:13" ht="49.2" customHeight="1">
      <c r="M3662" s="85"/>
    </row>
    <row r="3663" spans="13:13" ht="49.2" customHeight="1">
      <c r="M3663" s="85"/>
    </row>
    <row r="3664" spans="13:13" ht="49.2" customHeight="1">
      <c r="M3664" s="85"/>
    </row>
    <row r="3665" spans="13:13" ht="49.2" customHeight="1">
      <c r="M3665" s="85"/>
    </row>
    <row r="3666" spans="13:13" ht="49.2" customHeight="1">
      <c r="M3666" s="85"/>
    </row>
    <row r="3667" spans="13:13" ht="49.2" customHeight="1">
      <c r="M3667" s="85"/>
    </row>
    <row r="3668" spans="13:13" ht="49.2" customHeight="1">
      <c r="M3668" s="85"/>
    </row>
    <row r="3669" spans="13:13" ht="49.2" customHeight="1">
      <c r="M3669" s="85"/>
    </row>
    <row r="3670" spans="13:13" ht="49.2" customHeight="1">
      <c r="M3670" s="85"/>
    </row>
    <row r="3671" spans="13:13" ht="49.2" customHeight="1">
      <c r="M3671" s="85"/>
    </row>
    <row r="3672" spans="13:13" ht="49.2" customHeight="1">
      <c r="M3672" s="85"/>
    </row>
    <row r="3673" spans="13:13" ht="49.2" customHeight="1">
      <c r="M3673" s="85"/>
    </row>
    <row r="3674" spans="13:13" ht="49.2" customHeight="1">
      <c r="M3674" s="85"/>
    </row>
    <row r="3675" spans="13:13" ht="49.2" customHeight="1">
      <c r="M3675" s="85"/>
    </row>
    <row r="3676" spans="13:13" ht="49.2" customHeight="1">
      <c r="M3676" s="85"/>
    </row>
    <row r="3677" spans="13:13" ht="49.2" customHeight="1">
      <c r="M3677" s="85"/>
    </row>
    <row r="3678" spans="13:13" ht="49.2" customHeight="1">
      <c r="M3678" s="85"/>
    </row>
    <row r="3679" spans="13:13" ht="49.2" customHeight="1">
      <c r="M3679" s="85"/>
    </row>
    <row r="3680" spans="13:13" ht="49.2" customHeight="1">
      <c r="M3680" s="85"/>
    </row>
    <row r="3681" spans="13:13" ht="49.2" customHeight="1">
      <c r="M3681" s="85"/>
    </row>
    <row r="3682" spans="13:13" ht="49.2" customHeight="1">
      <c r="M3682" s="85"/>
    </row>
    <row r="3683" spans="13:13" ht="49.2" customHeight="1">
      <c r="M3683" s="85"/>
    </row>
    <row r="3684" spans="13:13" ht="49.2" customHeight="1">
      <c r="M3684" s="85"/>
    </row>
    <row r="3685" spans="13:13" ht="49.2" customHeight="1">
      <c r="M3685" s="85"/>
    </row>
    <row r="3686" spans="13:13" ht="49.2" customHeight="1">
      <c r="M3686" s="85"/>
    </row>
    <row r="3687" spans="13:13" ht="49.2" customHeight="1">
      <c r="M3687" s="85"/>
    </row>
    <row r="3688" spans="13:13" ht="49.2" customHeight="1">
      <c r="M3688" s="85"/>
    </row>
    <row r="3689" spans="13:13" ht="49.2" customHeight="1">
      <c r="M3689" s="85"/>
    </row>
    <row r="3690" spans="13:13" ht="49.2" customHeight="1">
      <c r="M3690" s="85"/>
    </row>
    <row r="3691" spans="13:13" ht="49.2" customHeight="1">
      <c r="M3691" s="85"/>
    </row>
    <row r="3692" spans="13:13" ht="49.2" customHeight="1">
      <c r="M3692" s="85"/>
    </row>
    <row r="3693" spans="13:13" ht="49.2" customHeight="1">
      <c r="M3693" s="85"/>
    </row>
    <row r="3694" spans="13:13" ht="49.2" customHeight="1">
      <c r="M3694" s="85"/>
    </row>
    <row r="3695" spans="13:13" ht="49.2" customHeight="1">
      <c r="M3695" s="85"/>
    </row>
    <row r="3696" spans="13:13" ht="49.2" customHeight="1">
      <c r="M3696" s="85"/>
    </row>
    <row r="3697" spans="13:13" ht="49.2" customHeight="1">
      <c r="M3697" s="85"/>
    </row>
    <row r="3698" spans="13:13" ht="49.2" customHeight="1">
      <c r="M3698" s="85"/>
    </row>
    <row r="3699" spans="13:13" ht="49.2" customHeight="1">
      <c r="M3699" s="85"/>
    </row>
    <row r="3700" spans="13:13" ht="49.2" customHeight="1">
      <c r="M3700" s="85"/>
    </row>
    <row r="3701" spans="13:13" ht="49.2" customHeight="1">
      <c r="M3701" s="85"/>
    </row>
    <row r="3702" spans="13:13" ht="49.2" customHeight="1">
      <c r="M3702" s="85"/>
    </row>
    <row r="3703" spans="13:13" ht="49.2" customHeight="1">
      <c r="M3703" s="85"/>
    </row>
    <row r="3704" spans="13:13" ht="49.2" customHeight="1">
      <c r="M3704" s="85"/>
    </row>
    <row r="3705" spans="13:13" ht="49.2" customHeight="1">
      <c r="M3705" s="85"/>
    </row>
    <row r="3706" spans="13:13" ht="49.2" customHeight="1">
      <c r="M3706" s="85"/>
    </row>
    <row r="3707" spans="13:13" ht="49.2" customHeight="1">
      <c r="M3707" s="85"/>
    </row>
    <row r="3708" spans="13:13" ht="49.2" customHeight="1">
      <c r="M3708" s="85"/>
    </row>
    <row r="3709" spans="13:13" ht="49.2" customHeight="1">
      <c r="M3709" s="85"/>
    </row>
    <row r="3710" spans="13:13" ht="49.2" customHeight="1">
      <c r="M3710" s="85"/>
    </row>
    <row r="3711" spans="13:13" ht="49.2" customHeight="1">
      <c r="M3711" s="85"/>
    </row>
    <row r="3712" spans="13:13" ht="49.2" customHeight="1">
      <c r="M3712" s="85"/>
    </row>
    <row r="3713" spans="13:13" ht="49.2" customHeight="1">
      <c r="M3713" s="85"/>
    </row>
    <row r="3714" spans="13:13" ht="49.2" customHeight="1">
      <c r="M3714" s="85"/>
    </row>
    <row r="3715" spans="13:13" ht="49.2" customHeight="1">
      <c r="M3715" s="85"/>
    </row>
    <row r="3716" spans="13:13" ht="49.2" customHeight="1">
      <c r="M3716" s="85"/>
    </row>
    <row r="3717" spans="13:13" ht="49.2" customHeight="1">
      <c r="M3717" s="85"/>
    </row>
    <row r="3718" spans="13:13" ht="49.2" customHeight="1">
      <c r="M3718" s="85"/>
    </row>
    <row r="3719" spans="13:13" ht="49.2" customHeight="1">
      <c r="M3719" s="85"/>
    </row>
    <row r="3720" spans="13:13" ht="49.2" customHeight="1">
      <c r="M3720" s="85"/>
    </row>
    <row r="3721" spans="13:13" ht="49.2" customHeight="1">
      <c r="M3721" s="85"/>
    </row>
    <row r="3722" spans="13:13" ht="49.2" customHeight="1">
      <c r="M3722" s="85"/>
    </row>
    <row r="3723" spans="13:13" ht="49.2" customHeight="1">
      <c r="M3723" s="85"/>
    </row>
    <row r="3724" spans="13:13" ht="49.2" customHeight="1">
      <c r="M3724" s="85"/>
    </row>
    <row r="3725" spans="13:13" ht="49.2" customHeight="1">
      <c r="M3725" s="85"/>
    </row>
    <row r="3726" spans="13:13" ht="49.2" customHeight="1">
      <c r="M3726" s="85"/>
    </row>
    <row r="3727" spans="13:13" ht="49.2" customHeight="1">
      <c r="M3727" s="85"/>
    </row>
    <row r="3728" spans="13:13" ht="49.2" customHeight="1">
      <c r="M3728" s="85"/>
    </row>
    <row r="3729" spans="13:13" ht="49.2" customHeight="1">
      <c r="M3729" s="85"/>
    </row>
    <row r="3730" spans="13:13" ht="49.2" customHeight="1">
      <c r="M3730" s="85"/>
    </row>
    <row r="3731" spans="13:13" ht="49.2" customHeight="1">
      <c r="M3731" s="85"/>
    </row>
    <row r="3732" spans="13:13" ht="49.2" customHeight="1">
      <c r="M3732" s="85"/>
    </row>
    <row r="3733" spans="13:13" ht="49.2" customHeight="1">
      <c r="M3733" s="85"/>
    </row>
    <row r="3734" spans="13:13" ht="49.2" customHeight="1">
      <c r="M3734" s="85"/>
    </row>
    <row r="3735" spans="13:13" ht="49.2" customHeight="1">
      <c r="M3735" s="85"/>
    </row>
    <row r="3736" spans="13:13" ht="49.2" customHeight="1">
      <c r="M3736" s="85"/>
    </row>
    <row r="3737" spans="13:13" ht="49.2" customHeight="1">
      <c r="M3737" s="85"/>
    </row>
    <row r="3738" spans="13:13" ht="49.2" customHeight="1">
      <c r="M3738" s="85"/>
    </row>
    <row r="3739" spans="13:13" ht="49.2" customHeight="1">
      <c r="M3739" s="85"/>
    </row>
    <row r="3740" spans="13:13" ht="49.2" customHeight="1">
      <c r="M3740" s="85"/>
    </row>
    <row r="3741" spans="13:13" ht="49.2" customHeight="1">
      <c r="M3741" s="85"/>
    </row>
    <row r="3742" spans="13:13" ht="49.2" customHeight="1">
      <c r="M3742" s="85"/>
    </row>
    <row r="3743" spans="13:13" ht="49.2" customHeight="1">
      <c r="M3743" s="85"/>
    </row>
    <row r="3744" spans="13:13" ht="49.2" customHeight="1">
      <c r="M3744" s="85"/>
    </row>
    <row r="3745" spans="13:13" ht="49.2" customHeight="1">
      <c r="M3745" s="85"/>
    </row>
    <row r="3746" spans="13:13" ht="49.2" customHeight="1">
      <c r="M3746" s="85"/>
    </row>
    <row r="3747" spans="13:13" ht="49.2" customHeight="1">
      <c r="M3747" s="85"/>
    </row>
    <row r="3748" spans="13:13" ht="49.2" customHeight="1">
      <c r="M3748" s="85"/>
    </row>
    <row r="3749" spans="13:13" ht="49.2" customHeight="1">
      <c r="M3749" s="85"/>
    </row>
    <row r="3750" spans="13:13" ht="49.2" customHeight="1">
      <c r="M3750" s="85"/>
    </row>
    <row r="3751" spans="13:13" ht="49.2" customHeight="1">
      <c r="M3751" s="85"/>
    </row>
    <row r="3752" spans="13:13" ht="49.2" customHeight="1">
      <c r="M3752" s="85"/>
    </row>
    <row r="3753" spans="13:13" ht="49.2" customHeight="1">
      <c r="M3753" s="85"/>
    </row>
    <row r="3754" spans="13:13" ht="49.2" customHeight="1">
      <c r="M3754" s="85"/>
    </row>
    <row r="3755" spans="13:13" ht="49.2" customHeight="1">
      <c r="M3755" s="85"/>
    </row>
    <row r="3756" spans="13:13" ht="49.2" customHeight="1">
      <c r="M3756" s="85"/>
    </row>
    <row r="3757" spans="13:13" ht="49.2" customHeight="1">
      <c r="M3757" s="85"/>
    </row>
    <row r="3758" spans="13:13" ht="49.2" customHeight="1">
      <c r="M3758" s="85"/>
    </row>
    <row r="3759" spans="13:13" ht="49.2" customHeight="1">
      <c r="M3759" s="85"/>
    </row>
    <row r="3760" spans="13:13" ht="49.2" customHeight="1">
      <c r="M3760" s="85"/>
    </row>
    <row r="3761" spans="13:13" ht="49.2" customHeight="1">
      <c r="M3761" s="85"/>
    </row>
    <row r="3762" spans="13:13" ht="49.2" customHeight="1">
      <c r="M3762" s="85"/>
    </row>
    <row r="3763" spans="13:13" ht="49.2" customHeight="1">
      <c r="M3763" s="85"/>
    </row>
    <row r="3764" spans="13:13" ht="49.2" customHeight="1">
      <c r="M3764" s="85"/>
    </row>
    <row r="3765" spans="13:13" ht="49.2" customHeight="1">
      <c r="M3765" s="85"/>
    </row>
    <row r="3766" spans="13:13" ht="49.2" customHeight="1">
      <c r="M3766" s="85"/>
    </row>
    <row r="3767" spans="13:13" ht="49.2" customHeight="1">
      <c r="M3767" s="85"/>
    </row>
    <row r="3768" spans="13:13" ht="49.2" customHeight="1">
      <c r="M3768" s="85"/>
    </row>
    <row r="3769" spans="13:13" ht="49.2" customHeight="1">
      <c r="M3769" s="85"/>
    </row>
    <row r="3770" spans="13:13" ht="49.2" customHeight="1">
      <c r="M3770" s="85"/>
    </row>
    <row r="3771" spans="13:13" ht="49.2" customHeight="1">
      <c r="M3771" s="85"/>
    </row>
    <row r="3772" spans="13:13" ht="49.2" customHeight="1">
      <c r="M3772" s="85"/>
    </row>
    <row r="3773" spans="13:13" ht="49.2" customHeight="1">
      <c r="M3773" s="85"/>
    </row>
    <row r="3774" spans="13:13" ht="49.2" customHeight="1">
      <c r="M3774" s="85"/>
    </row>
    <row r="3775" spans="13:13" ht="49.2" customHeight="1">
      <c r="M3775" s="85"/>
    </row>
    <row r="3776" spans="13:13" ht="49.2" customHeight="1">
      <c r="M3776" s="85"/>
    </row>
    <row r="3777" spans="13:13" ht="49.2" customHeight="1">
      <c r="M3777" s="85"/>
    </row>
    <row r="3778" spans="13:13" ht="49.2" customHeight="1">
      <c r="M3778" s="85"/>
    </row>
    <row r="3779" spans="13:13" ht="49.2" customHeight="1">
      <c r="M3779" s="85"/>
    </row>
    <row r="3780" spans="13:13" ht="49.2" customHeight="1">
      <c r="M3780" s="85"/>
    </row>
    <row r="3781" spans="13:13" ht="49.2" customHeight="1">
      <c r="M3781" s="85"/>
    </row>
    <row r="3782" spans="13:13" ht="49.2" customHeight="1">
      <c r="M3782" s="85"/>
    </row>
    <row r="3783" spans="13:13" ht="49.2" customHeight="1">
      <c r="M3783" s="85"/>
    </row>
    <row r="3784" spans="13:13" ht="49.2" customHeight="1">
      <c r="M3784" s="85"/>
    </row>
    <row r="3785" spans="13:13" ht="49.2" customHeight="1">
      <c r="M3785" s="85"/>
    </row>
    <row r="3786" spans="13:13" ht="49.2" customHeight="1">
      <c r="M3786" s="85"/>
    </row>
    <row r="3787" spans="13:13" ht="49.2" customHeight="1">
      <c r="M3787" s="85"/>
    </row>
    <row r="3788" spans="13:13" ht="49.2" customHeight="1">
      <c r="M3788" s="85"/>
    </row>
    <row r="3789" spans="13:13" ht="49.2" customHeight="1">
      <c r="M3789" s="85"/>
    </row>
    <row r="3790" spans="13:13" ht="49.2" customHeight="1">
      <c r="M3790" s="85"/>
    </row>
    <row r="3791" spans="13:13" ht="49.2" customHeight="1">
      <c r="M3791" s="85"/>
    </row>
    <row r="3792" spans="13:13" ht="49.2" customHeight="1">
      <c r="M3792" s="85"/>
    </row>
    <row r="3793" spans="13:13" ht="49.2" customHeight="1">
      <c r="M3793" s="85"/>
    </row>
    <row r="3794" spans="13:13" ht="49.2" customHeight="1">
      <c r="M3794" s="85"/>
    </row>
    <row r="3795" spans="13:13" ht="49.2" customHeight="1">
      <c r="M3795" s="85"/>
    </row>
    <row r="3796" spans="13:13" ht="49.2" customHeight="1">
      <c r="M3796" s="85"/>
    </row>
    <row r="3797" spans="13:13" ht="49.2" customHeight="1">
      <c r="M3797" s="85"/>
    </row>
    <row r="3798" spans="13:13" ht="49.2" customHeight="1">
      <c r="M3798" s="85"/>
    </row>
    <row r="3799" spans="13:13" ht="49.2" customHeight="1">
      <c r="M3799" s="85"/>
    </row>
    <row r="3800" spans="13:13" ht="49.2" customHeight="1">
      <c r="M3800" s="85"/>
    </row>
    <row r="3801" spans="13:13" ht="49.2" customHeight="1">
      <c r="M3801" s="85"/>
    </row>
    <row r="3802" spans="13:13" ht="49.2" customHeight="1">
      <c r="M3802" s="85"/>
    </row>
    <row r="3803" spans="13:13" ht="49.2" customHeight="1">
      <c r="M3803" s="85"/>
    </row>
    <row r="3804" spans="13:13" ht="49.2" customHeight="1">
      <c r="M3804" s="85"/>
    </row>
    <row r="3805" spans="13:13" ht="49.2" customHeight="1">
      <c r="M3805" s="85"/>
    </row>
    <row r="3806" spans="13:13" ht="49.2" customHeight="1">
      <c r="M3806" s="85"/>
    </row>
    <row r="3807" spans="13:13" ht="49.2" customHeight="1">
      <c r="M3807" s="85"/>
    </row>
    <row r="3808" spans="13:13" ht="49.2" customHeight="1">
      <c r="M3808" s="85"/>
    </row>
    <row r="3809" spans="13:13" ht="49.2" customHeight="1">
      <c r="M3809" s="85"/>
    </row>
    <row r="3810" spans="13:13" ht="49.2" customHeight="1">
      <c r="M3810" s="85"/>
    </row>
    <row r="3811" spans="13:13" ht="49.2" customHeight="1">
      <c r="M3811" s="85"/>
    </row>
    <row r="3812" spans="13:13" ht="49.2" customHeight="1">
      <c r="M3812" s="85"/>
    </row>
    <row r="3813" spans="13:13" ht="49.2" customHeight="1">
      <c r="M3813" s="85"/>
    </row>
    <row r="3814" spans="13:13" ht="49.2" customHeight="1">
      <c r="M3814" s="85"/>
    </row>
    <row r="3815" spans="13:13" ht="49.2" customHeight="1">
      <c r="M3815" s="85"/>
    </row>
    <row r="3816" spans="13:13" ht="49.2" customHeight="1">
      <c r="M3816" s="85"/>
    </row>
    <row r="3817" spans="13:13" ht="49.2" customHeight="1">
      <c r="M3817" s="85"/>
    </row>
    <row r="3818" spans="13:13" ht="49.2" customHeight="1">
      <c r="M3818" s="85"/>
    </row>
    <row r="3819" spans="13:13" ht="49.2" customHeight="1">
      <c r="M3819" s="85"/>
    </row>
    <row r="3820" spans="13:13" ht="49.2" customHeight="1">
      <c r="M3820" s="85"/>
    </row>
    <row r="3821" spans="13:13" ht="49.2" customHeight="1">
      <c r="M3821" s="85"/>
    </row>
    <row r="3822" spans="13:13" ht="49.2" customHeight="1">
      <c r="M3822" s="85"/>
    </row>
    <row r="3823" spans="13:13" ht="49.2" customHeight="1">
      <c r="M3823" s="85"/>
    </row>
    <row r="3824" spans="13:13" ht="49.2" customHeight="1">
      <c r="M3824" s="85"/>
    </row>
    <row r="3825" spans="13:13" ht="49.2" customHeight="1">
      <c r="M3825" s="85"/>
    </row>
    <row r="3826" spans="13:13" ht="49.2" customHeight="1">
      <c r="M3826" s="85"/>
    </row>
    <row r="3827" spans="13:13" ht="49.2" customHeight="1">
      <c r="M3827" s="85"/>
    </row>
    <row r="3828" spans="13:13" ht="49.2" customHeight="1">
      <c r="M3828" s="85"/>
    </row>
    <row r="3829" spans="13:13" ht="49.2" customHeight="1">
      <c r="M3829" s="85"/>
    </row>
    <row r="3830" spans="13:13" ht="49.2" customHeight="1">
      <c r="M3830" s="85"/>
    </row>
    <row r="3831" spans="13:13" ht="49.2" customHeight="1">
      <c r="M3831" s="85"/>
    </row>
    <row r="3832" spans="13:13" ht="49.2" customHeight="1">
      <c r="M3832" s="85"/>
    </row>
    <row r="3833" spans="13:13" ht="49.2" customHeight="1">
      <c r="M3833" s="85"/>
    </row>
    <row r="3834" spans="13:13" ht="49.2" customHeight="1">
      <c r="M3834" s="85"/>
    </row>
    <row r="3835" spans="13:13" ht="49.2" customHeight="1">
      <c r="M3835" s="85"/>
    </row>
    <row r="3836" spans="13:13" ht="49.2" customHeight="1">
      <c r="M3836" s="85"/>
    </row>
    <row r="3837" spans="13:13" ht="49.2" customHeight="1">
      <c r="M3837" s="85"/>
    </row>
    <row r="3838" spans="13:13" ht="49.2" customHeight="1">
      <c r="M3838" s="85"/>
    </row>
    <row r="3839" spans="13:13" ht="49.2" customHeight="1">
      <c r="M3839" s="85"/>
    </row>
    <row r="3840" spans="13:13" ht="49.2" customHeight="1">
      <c r="M3840" s="85"/>
    </row>
    <row r="3841" spans="13:13" ht="49.2" customHeight="1">
      <c r="M3841" s="85"/>
    </row>
    <row r="3842" spans="13:13" ht="49.2" customHeight="1">
      <c r="M3842" s="85"/>
    </row>
    <row r="3843" spans="13:13" ht="49.2" customHeight="1">
      <c r="M3843" s="85"/>
    </row>
    <row r="3844" spans="13:13" ht="49.2" customHeight="1">
      <c r="M3844" s="85"/>
    </row>
    <row r="3845" spans="13:13" ht="49.2" customHeight="1">
      <c r="M3845" s="85"/>
    </row>
    <row r="3846" spans="13:13" ht="49.2" customHeight="1">
      <c r="M3846" s="85"/>
    </row>
    <row r="3847" spans="13:13" ht="49.2" customHeight="1">
      <c r="M3847" s="85"/>
    </row>
    <row r="3848" spans="13:13" ht="49.2" customHeight="1">
      <c r="M3848" s="85"/>
    </row>
    <row r="3849" spans="13:13" ht="49.2" customHeight="1">
      <c r="M3849" s="85"/>
    </row>
    <row r="3850" spans="13:13" ht="49.2" customHeight="1">
      <c r="M3850" s="85"/>
    </row>
    <row r="3851" spans="13:13" ht="49.2" customHeight="1">
      <c r="M3851" s="85"/>
    </row>
    <row r="3852" spans="13:13" ht="49.2" customHeight="1">
      <c r="M3852" s="85"/>
    </row>
    <row r="3853" spans="13:13" ht="49.2" customHeight="1">
      <c r="M3853" s="85"/>
    </row>
    <row r="3854" spans="13:13" ht="49.2" customHeight="1">
      <c r="M3854" s="85"/>
    </row>
    <row r="3855" spans="13:13" ht="49.2" customHeight="1">
      <c r="M3855" s="85"/>
    </row>
    <row r="3856" spans="13:13" ht="49.2" customHeight="1">
      <c r="M3856" s="85"/>
    </row>
    <row r="3857" spans="13:13" ht="49.2" customHeight="1">
      <c r="M3857" s="85"/>
    </row>
    <row r="3858" spans="13:13" ht="49.2" customHeight="1">
      <c r="M3858" s="85"/>
    </row>
    <row r="3859" spans="13:13" ht="49.2" customHeight="1">
      <c r="M3859" s="85"/>
    </row>
    <row r="3860" spans="13:13" ht="49.2" customHeight="1">
      <c r="M3860" s="85"/>
    </row>
    <row r="3861" spans="13:13" ht="49.2" customHeight="1">
      <c r="M3861" s="85"/>
    </row>
    <row r="3862" spans="13:13" ht="49.2" customHeight="1">
      <c r="M3862" s="85"/>
    </row>
    <row r="3863" spans="13:13" ht="49.2" customHeight="1">
      <c r="M3863" s="85"/>
    </row>
    <row r="3864" spans="13:13" ht="49.2" customHeight="1">
      <c r="M3864" s="85"/>
    </row>
    <row r="3865" spans="13:13" ht="49.2" customHeight="1">
      <c r="M3865" s="85"/>
    </row>
    <row r="3866" spans="13:13" ht="49.2" customHeight="1">
      <c r="M3866" s="85"/>
    </row>
    <row r="3867" spans="13:13" ht="49.2" customHeight="1">
      <c r="M3867" s="85"/>
    </row>
    <row r="3868" spans="13:13" ht="49.2" customHeight="1">
      <c r="M3868" s="85"/>
    </row>
    <row r="3869" spans="13:13" ht="49.2" customHeight="1">
      <c r="M3869" s="85"/>
    </row>
    <row r="3870" spans="13:13" ht="49.2" customHeight="1">
      <c r="M3870" s="85"/>
    </row>
    <row r="3871" spans="13:13" ht="49.2" customHeight="1">
      <c r="M3871" s="85"/>
    </row>
    <row r="3872" spans="13:13" ht="49.2" customHeight="1">
      <c r="M3872" s="85"/>
    </row>
    <row r="3873" spans="13:13" ht="49.2" customHeight="1">
      <c r="M3873" s="85"/>
    </row>
    <row r="3874" spans="13:13" ht="49.2" customHeight="1">
      <c r="M3874" s="85"/>
    </row>
    <row r="3875" spans="13:13" ht="49.2" customHeight="1">
      <c r="M3875" s="85"/>
    </row>
    <row r="3876" spans="13:13" ht="49.2" customHeight="1">
      <c r="M3876" s="85"/>
    </row>
    <row r="3877" spans="13:13" ht="49.2" customHeight="1">
      <c r="M3877" s="85"/>
    </row>
    <row r="3878" spans="13:13" ht="49.2" customHeight="1">
      <c r="M3878" s="85"/>
    </row>
    <row r="3879" spans="13:13" ht="49.2" customHeight="1">
      <c r="M3879" s="85"/>
    </row>
    <row r="3880" spans="13:13" ht="49.2" customHeight="1">
      <c r="M3880" s="85"/>
    </row>
    <row r="3881" spans="13:13" ht="49.2" customHeight="1">
      <c r="M3881" s="85"/>
    </row>
    <row r="3882" spans="13:13" ht="49.2" customHeight="1">
      <c r="M3882" s="85"/>
    </row>
    <row r="3883" spans="13:13" ht="49.2" customHeight="1">
      <c r="M3883" s="85"/>
    </row>
    <row r="3884" spans="13:13" ht="49.2" customHeight="1">
      <c r="M3884" s="85"/>
    </row>
    <row r="3885" spans="13:13" ht="49.2" customHeight="1">
      <c r="M3885" s="85"/>
    </row>
    <row r="3886" spans="13:13" ht="49.2" customHeight="1">
      <c r="M3886" s="85"/>
    </row>
    <row r="3887" spans="13:13" ht="49.2" customHeight="1">
      <c r="M3887" s="85"/>
    </row>
    <row r="3888" spans="13:13" ht="49.2" customHeight="1">
      <c r="M3888" s="85"/>
    </row>
    <row r="3889" spans="13:13" ht="49.2" customHeight="1">
      <c r="M3889" s="85"/>
    </row>
    <row r="3890" spans="13:13" ht="49.2" customHeight="1">
      <c r="M3890" s="85"/>
    </row>
    <row r="3891" spans="13:13" ht="49.2" customHeight="1">
      <c r="M3891" s="85"/>
    </row>
    <row r="3892" spans="13:13" ht="49.2" customHeight="1">
      <c r="M3892" s="85"/>
    </row>
    <row r="3893" spans="13:13" ht="49.2" customHeight="1">
      <c r="M3893" s="85"/>
    </row>
    <row r="3894" spans="13:13" ht="49.2" customHeight="1">
      <c r="M3894" s="85"/>
    </row>
    <row r="3895" spans="13:13" ht="49.2" customHeight="1">
      <c r="M3895" s="85"/>
    </row>
    <row r="3896" spans="13:13" ht="49.2" customHeight="1">
      <c r="M3896" s="85"/>
    </row>
    <row r="3897" spans="13:13" ht="49.2" customHeight="1">
      <c r="M3897" s="85"/>
    </row>
    <row r="3898" spans="13:13" ht="49.2" customHeight="1">
      <c r="M3898" s="85"/>
    </row>
    <row r="3899" spans="13:13" ht="49.2" customHeight="1">
      <c r="M3899" s="85"/>
    </row>
    <row r="3900" spans="13:13" ht="49.2" customHeight="1">
      <c r="M3900" s="85"/>
    </row>
    <row r="3901" spans="13:13" ht="49.2" customHeight="1">
      <c r="M3901" s="85"/>
    </row>
    <row r="3902" spans="13:13" ht="49.2" customHeight="1">
      <c r="M3902" s="85"/>
    </row>
    <row r="3903" spans="13:13" ht="49.2" customHeight="1">
      <c r="M3903" s="85"/>
    </row>
    <row r="3904" spans="13:13" ht="49.2" customHeight="1">
      <c r="M3904" s="85"/>
    </row>
    <row r="3905" spans="13:13" ht="49.2" customHeight="1">
      <c r="M3905" s="85"/>
    </row>
    <row r="3906" spans="13:13" ht="49.2" customHeight="1">
      <c r="M3906" s="85"/>
    </row>
    <row r="3907" spans="13:13" ht="49.2" customHeight="1">
      <c r="M3907" s="85"/>
    </row>
    <row r="3908" spans="13:13" ht="49.2" customHeight="1">
      <c r="M3908" s="85"/>
    </row>
    <row r="3909" spans="13:13" ht="49.2" customHeight="1">
      <c r="M3909" s="85"/>
    </row>
    <row r="3910" spans="13:13" ht="49.2" customHeight="1">
      <c r="M3910" s="85"/>
    </row>
    <row r="3911" spans="13:13" ht="49.2" customHeight="1">
      <c r="M3911" s="85"/>
    </row>
    <row r="3912" spans="13:13" ht="49.2" customHeight="1">
      <c r="M3912" s="85"/>
    </row>
    <row r="3913" spans="13:13" ht="49.2" customHeight="1">
      <c r="M3913" s="85"/>
    </row>
    <row r="3914" spans="13:13" ht="49.2" customHeight="1">
      <c r="M3914" s="85"/>
    </row>
    <row r="3915" spans="13:13" ht="49.2" customHeight="1">
      <c r="M3915" s="85"/>
    </row>
    <row r="3916" spans="13:13" ht="49.2" customHeight="1">
      <c r="M3916" s="85"/>
    </row>
    <row r="3917" spans="13:13" ht="49.2" customHeight="1">
      <c r="M3917" s="85"/>
    </row>
    <row r="3918" spans="13:13" ht="49.2" customHeight="1">
      <c r="M3918" s="85"/>
    </row>
    <row r="3919" spans="13:13" ht="49.2" customHeight="1">
      <c r="M3919" s="85"/>
    </row>
    <row r="3920" spans="13:13" ht="49.2" customHeight="1">
      <c r="M3920" s="85"/>
    </row>
    <row r="3921" spans="13:13" ht="49.2" customHeight="1">
      <c r="M3921" s="85"/>
    </row>
    <row r="3922" spans="13:13" ht="49.2" customHeight="1">
      <c r="M3922" s="85"/>
    </row>
    <row r="3923" spans="13:13" ht="49.2" customHeight="1">
      <c r="M3923" s="85"/>
    </row>
    <row r="3924" spans="13:13" ht="49.2" customHeight="1">
      <c r="M3924" s="85"/>
    </row>
    <row r="3925" spans="13:13" ht="49.2" customHeight="1">
      <c r="M3925" s="85"/>
    </row>
    <row r="3926" spans="13:13" ht="49.2" customHeight="1">
      <c r="M3926" s="85"/>
    </row>
    <row r="3927" spans="13:13" ht="49.2" customHeight="1">
      <c r="M3927" s="85"/>
    </row>
    <row r="3928" spans="13:13" ht="49.2" customHeight="1">
      <c r="M3928" s="85"/>
    </row>
    <row r="3929" spans="13:13" ht="49.2" customHeight="1">
      <c r="M3929" s="85"/>
    </row>
    <row r="3930" spans="13:13" ht="49.2" customHeight="1">
      <c r="M3930" s="85"/>
    </row>
    <row r="3931" spans="13:13" ht="49.2" customHeight="1">
      <c r="M3931" s="85"/>
    </row>
    <row r="3932" spans="13:13" ht="49.2" customHeight="1">
      <c r="M3932" s="85"/>
    </row>
    <row r="3933" spans="13:13" ht="49.2" customHeight="1">
      <c r="M3933" s="85"/>
    </row>
    <row r="3934" spans="13:13" ht="49.2" customHeight="1">
      <c r="M3934" s="85"/>
    </row>
    <row r="3935" spans="13:13" ht="49.2" customHeight="1">
      <c r="M3935" s="85"/>
    </row>
    <row r="3936" spans="13:13" ht="49.2" customHeight="1">
      <c r="M3936" s="85"/>
    </row>
    <row r="3937" spans="13:13" ht="49.2" customHeight="1">
      <c r="M3937" s="85"/>
    </row>
    <row r="3938" spans="13:13" ht="49.2" customHeight="1">
      <c r="M3938" s="85"/>
    </row>
    <row r="3939" spans="13:13" ht="49.2" customHeight="1">
      <c r="M3939" s="85"/>
    </row>
    <row r="3940" spans="13:13" ht="49.2" customHeight="1">
      <c r="M3940" s="85"/>
    </row>
    <row r="3941" spans="13:13" ht="49.2" customHeight="1">
      <c r="M3941" s="85"/>
    </row>
    <row r="3942" spans="13:13" ht="49.2" customHeight="1">
      <c r="M3942" s="85"/>
    </row>
    <row r="3943" spans="13:13" ht="49.2" customHeight="1">
      <c r="M3943" s="85"/>
    </row>
    <row r="3944" spans="13:13" ht="49.2" customHeight="1">
      <c r="M3944" s="85"/>
    </row>
    <row r="3945" spans="13:13" ht="49.2" customHeight="1">
      <c r="M3945" s="85"/>
    </row>
    <row r="3946" spans="13:13" ht="49.2" customHeight="1">
      <c r="M3946" s="85"/>
    </row>
    <row r="3947" spans="13:13" ht="49.2" customHeight="1">
      <c r="M3947" s="85"/>
    </row>
    <row r="3948" spans="13:13" ht="49.2" customHeight="1">
      <c r="M3948" s="85"/>
    </row>
    <row r="3949" spans="13:13" ht="49.2" customHeight="1">
      <c r="M3949" s="85"/>
    </row>
    <row r="3950" spans="13:13" ht="49.2" customHeight="1">
      <c r="M3950" s="85"/>
    </row>
    <row r="3951" spans="13:13" ht="49.2" customHeight="1">
      <c r="M3951" s="85"/>
    </row>
    <row r="3952" spans="13:13" ht="49.2" customHeight="1">
      <c r="M3952" s="85"/>
    </row>
    <row r="3953" spans="13:13" ht="49.2" customHeight="1">
      <c r="M3953" s="85"/>
    </row>
    <row r="3954" spans="13:13" ht="49.2" customHeight="1">
      <c r="M3954" s="85"/>
    </row>
    <row r="3955" spans="13:13" ht="49.2" customHeight="1">
      <c r="M3955" s="85"/>
    </row>
    <row r="3956" spans="13:13" ht="49.2" customHeight="1">
      <c r="M3956" s="85"/>
    </row>
    <row r="3957" spans="13:13" ht="49.2" customHeight="1">
      <c r="M3957" s="85"/>
    </row>
    <row r="3958" spans="13:13" ht="49.2" customHeight="1">
      <c r="M3958" s="85"/>
    </row>
    <row r="3959" spans="13:13" ht="49.2" customHeight="1">
      <c r="M3959" s="85"/>
    </row>
    <row r="3960" spans="13:13" ht="49.2" customHeight="1">
      <c r="M3960" s="85"/>
    </row>
    <row r="3961" spans="13:13" ht="49.2" customHeight="1">
      <c r="M3961" s="85"/>
    </row>
    <row r="3962" spans="13:13" ht="49.2" customHeight="1">
      <c r="M3962" s="85"/>
    </row>
    <row r="3963" spans="13:13" ht="49.2" customHeight="1">
      <c r="M3963" s="85"/>
    </row>
    <row r="3964" spans="13:13" ht="49.2" customHeight="1">
      <c r="M3964" s="85"/>
    </row>
    <row r="3965" spans="13:13" ht="49.2" customHeight="1">
      <c r="M3965" s="85"/>
    </row>
    <row r="3966" spans="13:13" ht="49.2" customHeight="1">
      <c r="M3966" s="85"/>
    </row>
    <row r="3967" spans="13:13" ht="49.2" customHeight="1">
      <c r="M3967" s="85"/>
    </row>
    <row r="3968" spans="13:13" ht="49.2" customHeight="1">
      <c r="M3968" s="85"/>
    </row>
    <row r="3969" spans="13:13" ht="49.2" customHeight="1">
      <c r="M3969" s="85"/>
    </row>
    <row r="3970" spans="13:13" ht="49.2" customHeight="1">
      <c r="M3970" s="85"/>
    </row>
    <row r="3971" spans="13:13" ht="49.2" customHeight="1">
      <c r="M3971" s="85"/>
    </row>
    <row r="3972" spans="13:13" ht="49.2" customHeight="1">
      <c r="M3972" s="85"/>
    </row>
    <row r="3973" spans="13:13" ht="49.2" customHeight="1">
      <c r="M3973" s="85"/>
    </row>
    <row r="3974" spans="13:13" ht="49.2" customHeight="1">
      <c r="M3974" s="85"/>
    </row>
    <row r="3975" spans="13:13" ht="49.2" customHeight="1">
      <c r="M3975" s="85"/>
    </row>
    <row r="3976" spans="13:13" ht="49.2" customHeight="1">
      <c r="M3976" s="85"/>
    </row>
    <row r="3977" spans="13:13" ht="49.2" customHeight="1">
      <c r="M3977" s="85"/>
    </row>
    <row r="3978" spans="13:13" ht="49.2" customHeight="1">
      <c r="M3978" s="85"/>
    </row>
    <row r="3979" spans="13:13" ht="49.2" customHeight="1">
      <c r="M3979" s="85"/>
    </row>
    <row r="3980" spans="13:13" ht="49.2" customHeight="1">
      <c r="M3980" s="85"/>
    </row>
    <row r="3981" spans="13:13" ht="49.2" customHeight="1">
      <c r="M3981" s="85"/>
    </row>
    <row r="3982" spans="13:13" ht="49.2" customHeight="1">
      <c r="M3982" s="85"/>
    </row>
    <row r="3983" spans="13:13" ht="49.2" customHeight="1">
      <c r="M3983" s="85"/>
    </row>
    <row r="3984" spans="13:13" ht="49.2" customHeight="1">
      <c r="M3984" s="85"/>
    </row>
    <row r="3985" spans="13:13" ht="49.2" customHeight="1">
      <c r="M3985" s="85"/>
    </row>
    <row r="3986" spans="13:13" ht="49.2" customHeight="1">
      <c r="M3986" s="85"/>
    </row>
    <row r="3987" spans="13:13" ht="49.2" customHeight="1">
      <c r="M3987" s="85"/>
    </row>
    <row r="3988" spans="13:13" ht="49.2" customHeight="1">
      <c r="M3988" s="85"/>
    </row>
    <row r="3989" spans="13:13" ht="49.2" customHeight="1">
      <c r="M3989" s="85"/>
    </row>
    <row r="3990" spans="13:13" ht="49.2" customHeight="1">
      <c r="M3990" s="85"/>
    </row>
    <row r="3991" spans="13:13" ht="49.2" customHeight="1">
      <c r="M3991" s="85"/>
    </row>
    <row r="3992" spans="13:13" ht="49.2" customHeight="1">
      <c r="M3992" s="85"/>
    </row>
    <row r="3993" spans="13:13" ht="49.2" customHeight="1">
      <c r="M3993" s="85"/>
    </row>
    <row r="3994" spans="13:13" ht="49.2" customHeight="1">
      <c r="M3994" s="85"/>
    </row>
    <row r="3995" spans="13:13" ht="49.2" customHeight="1">
      <c r="M3995" s="85"/>
    </row>
    <row r="3996" spans="13:13" ht="49.2" customHeight="1">
      <c r="M3996" s="85"/>
    </row>
    <row r="3997" spans="13:13" ht="49.2" customHeight="1">
      <c r="M3997" s="85"/>
    </row>
    <row r="3998" spans="13:13" ht="49.2" customHeight="1">
      <c r="M3998" s="85"/>
    </row>
    <row r="3999" spans="13:13" ht="49.2" customHeight="1">
      <c r="M3999" s="85"/>
    </row>
    <row r="4000" spans="13:13" ht="49.2" customHeight="1">
      <c r="M4000" s="85"/>
    </row>
    <row r="4001" spans="13:13" ht="49.2" customHeight="1">
      <c r="M4001" s="85"/>
    </row>
    <row r="4002" spans="13:13" ht="49.2" customHeight="1">
      <c r="M4002" s="85"/>
    </row>
    <row r="4003" spans="13:13" ht="49.2" customHeight="1">
      <c r="M4003" s="85"/>
    </row>
    <row r="4004" spans="13:13" ht="49.2" customHeight="1">
      <c r="M4004" s="85"/>
    </row>
    <row r="4005" spans="13:13" ht="49.2" customHeight="1">
      <c r="M4005" s="85"/>
    </row>
    <row r="4006" spans="13:13" ht="49.2" customHeight="1">
      <c r="M4006" s="85"/>
    </row>
    <row r="4007" spans="13:13" ht="49.2" customHeight="1">
      <c r="M4007" s="85"/>
    </row>
    <row r="4008" spans="13:13" ht="49.2" customHeight="1">
      <c r="M4008" s="85"/>
    </row>
    <row r="4009" spans="13:13" ht="49.2" customHeight="1">
      <c r="M4009" s="85"/>
    </row>
    <row r="4010" spans="13:13" ht="49.2" customHeight="1">
      <c r="M4010" s="85"/>
    </row>
    <row r="4011" spans="13:13" ht="49.2" customHeight="1">
      <c r="M4011" s="85"/>
    </row>
    <row r="4012" spans="13:13" ht="49.2" customHeight="1">
      <c r="M4012" s="85"/>
    </row>
    <row r="4013" spans="13:13" ht="49.2" customHeight="1">
      <c r="M4013" s="85"/>
    </row>
    <row r="4014" spans="13:13" ht="49.2" customHeight="1">
      <c r="M4014" s="85"/>
    </row>
    <row r="4015" spans="13:13" ht="49.2" customHeight="1">
      <c r="M4015" s="85"/>
    </row>
    <row r="4016" spans="13:13" ht="49.2" customHeight="1">
      <c r="M4016" s="85"/>
    </row>
    <row r="4017" spans="13:13" ht="49.2" customHeight="1">
      <c r="M4017" s="85"/>
    </row>
    <row r="4018" spans="13:13" ht="49.2" customHeight="1">
      <c r="M4018" s="85"/>
    </row>
    <row r="4019" spans="13:13" ht="49.2" customHeight="1">
      <c r="M4019" s="85"/>
    </row>
    <row r="4020" spans="13:13" ht="49.2" customHeight="1">
      <c r="M4020" s="85"/>
    </row>
    <row r="4021" spans="13:13" ht="49.2" customHeight="1">
      <c r="M4021" s="85"/>
    </row>
    <row r="4022" spans="13:13" ht="49.2" customHeight="1">
      <c r="M4022" s="85"/>
    </row>
    <row r="4023" spans="13:13" ht="49.2" customHeight="1">
      <c r="M4023" s="85"/>
    </row>
    <row r="4024" spans="13:13" ht="49.2" customHeight="1">
      <c r="M4024" s="85"/>
    </row>
    <row r="4025" spans="13:13" ht="49.2" customHeight="1">
      <c r="M4025" s="85"/>
    </row>
    <row r="4026" spans="13:13" ht="49.2" customHeight="1">
      <c r="M4026" s="85"/>
    </row>
    <row r="4027" spans="13:13" ht="49.2" customHeight="1">
      <c r="M4027" s="85"/>
    </row>
    <row r="4028" spans="13:13" ht="49.2" customHeight="1">
      <c r="M4028" s="85"/>
    </row>
    <row r="4029" spans="13:13" ht="49.2" customHeight="1">
      <c r="M4029" s="85"/>
    </row>
    <row r="4030" spans="13:13" ht="49.2" customHeight="1">
      <c r="M4030" s="85"/>
    </row>
    <row r="4031" spans="13:13" ht="49.2" customHeight="1">
      <c r="M4031" s="85"/>
    </row>
    <row r="4032" spans="13:13" ht="49.2" customHeight="1">
      <c r="M4032" s="85"/>
    </row>
    <row r="4033" spans="13:13" ht="49.2" customHeight="1">
      <c r="M4033" s="85"/>
    </row>
    <row r="4034" spans="13:13" ht="49.2" customHeight="1">
      <c r="M4034" s="85"/>
    </row>
    <row r="4035" spans="13:13" ht="49.2" customHeight="1">
      <c r="M4035" s="85"/>
    </row>
    <row r="4036" spans="13:13" ht="49.2" customHeight="1">
      <c r="M4036" s="85"/>
    </row>
    <row r="4037" spans="13:13" ht="49.2" customHeight="1">
      <c r="M4037" s="85"/>
    </row>
    <row r="4038" spans="13:13" ht="49.2" customHeight="1">
      <c r="M4038" s="85"/>
    </row>
    <row r="4039" spans="13:13" ht="49.2" customHeight="1">
      <c r="M4039" s="85"/>
    </row>
    <row r="4040" spans="13:13" ht="49.2" customHeight="1">
      <c r="M4040" s="85"/>
    </row>
    <row r="4041" spans="13:13" ht="49.2" customHeight="1">
      <c r="M4041" s="85"/>
    </row>
    <row r="4042" spans="13:13" ht="49.2" customHeight="1">
      <c r="M4042" s="85"/>
    </row>
    <row r="4043" spans="13:13" ht="49.2" customHeight="1">
      <c r="M4043" s="85"/>
    </row>
    <row r="4044" spans="13:13" ht="49.2" customHeight="1">
      <c r="M4044" s="85"/>
    </row>
    <row r="4045" spans="13:13" ht="49.2" customHeight="1">
      <c r="M4045" s="85"/>
    </row>
    <row r="4046" spans="13:13" ht="49.2" customHeight="1">
      <c r="M4046" s="85"/>
    </row>
    <row r="4047" spans="13:13" ht="49.2" customHeight="1">
      <c r="M4047" s="85"/>
    </row>
    <row r="4048" spans="13:13" ht="49.2" customHeight="1">
      <c r="M4048" s="85"/>
    </row>
    <row r="4049" spans="13:13" ht="49.2" customHeight="1">
      <c r="M4049" s="85"/>
    </row>
    <row r="4050" spans="13:13" ht="49.2" customHeight="1">
      <c r="M4050" s="85"/>
    </row>
    <row r="4051" spans="13:13" ht="49.2" customHeight="1">
      <c r="M4051" s="85"/>
    </row>
    <row r="4052" spans="13:13" ht="49.2" customHeight="1">
      <c r="M4052" s="85"/>
    </row>
    <row r="4053" spans="13:13" ht="49.2" customHeight="1">
      <c r="M4053" s="85"/>
    </row>
    <row r="4054" spans="13:13" ht="49.2" customHeight="1">
      <c r="M4054" s="85"/>
    </row>
    <row r="4055" spans="13:13" ht="49.2" customHeight="1">
      <c r="M4055" s="85"/>
    </row>
    <row r="4056" spans="13:13" ht="49.2" customHeight="1">
      <c r="M4056" s="85"/>
    </row>
    <row r="4057" spans="13:13" ht="49.2" customHeight="1">
      <c r="M4057" s="85"/>
    </row>
    <row r="4058" spans="13:13" ht="49.2" customHeight="1">
      <c r="M4058" s="85"/>
    </row>
    <row r="4059" spans="13:13" ht="49.2" customHeight="1">
      <c r="M4059" s="85"/>
    </row>
    <row r="4060" spans="13:13" ht="49.2" customHeight="1">
      <c r="M4060" s="85"/>
    </row>
    <row r="4061" spans="13:13" ht="49.2" customHeight="1">
      <c r="M4061" s="85"/>
    </row>
    <row r="4062" spans="13:13" ht="49.2" customHeight="1">
      <c r="M4062" s="85"/>
    </row>
    <row r="4063" spans="13:13" ht="49.2" customHeight="1">
      <c r="M4063" s="85"/>
    </row>
    <row r="4064" spans="13:13" ht="49.2" customHeight="1">
      <c r="M4064" s="85"/>
    </row>
    <row r="4065" spans="13:13" ht="49.2" customHeight="1">
      <c r="M4065" s="85"/>
    </row>
    <row r="4066" spans="13:13" ht="49.2" customHeight="1">
      <c r="M4066" s="85"/>
    </row>
    <row r="4067" spans="13:13" ht="49.2" customHeight="1">
      <c r="M4067" s="85"/>
    </row>
    <row r="4068" spans="13:13" ht="49.2" customHeight="1">
      <c r="M4068" s="85"/>
    </row>
    <row r="4069" spans="13:13" ht="49.2" customHeight="1">
      <c r="M4069" s="85"/>
    </row>
    <row r="4070" spans="13:13" ht="49.2" customHeight="1">
      <c r="M4070" s="85"/>
    </row>
    <row r="4071" spans="13:13" ht="49.2" customHeight="1">
      <c r="M4071" s="85"/>
    </row>
    <row r="4072" spans="13:13" ht="49.2" customHeight="1">
      <c r="M4072" s="85"/>
    </row>
    <row r="4073" spans="13:13" ht="49.2" customHeight="1">
      <c r="M4073" s="85"/>
    </row>
    <row r="4074" spans="13:13" ht="49.2" customHeight="1">
      <c r="M4074" s="85"/>
    </row>
    <row r="4075" spans="13:13" ht="49.2" customHeight="1">
      <c r="M4075" s="85"/>
    </row>
    <row r="4076" spans="13:13" ht="49.2" customHeight="1">
      <c r="M4076" s="85"/>
    </row>
    <row r="4077" spans="13:13" ht="49.2" customHeight="1">
      <c r="M4077" s="85"/>
    </row>
    <row r="4078" spans="13:13" ht="49.2" customHeight="1">
      <c r="M4078" s="85"/>
    </row>
    <row r="4079" spans="13:13" ht="49.2" customHeight="1">
      <c r="M4079" s="85"/>
    </row>
    <row r="4080" spans="13:13" ht="49.2" customHeight="1">
      <c r="M4080" s="85"/>
    </row>
    <row r="4081" spans="13:13" ht="49.2" customHeight="1">
      <c r="M4081" s="85"/>
    </row>
    <row r="4082" spans="13:13" ht="49.2" customHeight="1">
      <c r="M4082" s="85"/>
    </row>
    <row r="4083" spans="13:13" ht="49.2" customHeight="1">
      <c r="M4083" s="85"/>
    </row>
    <row r="4084" spans="13:13" ht="49.2" customHeight="1">
      <c r="M4084" s="85"/>
    </row>
    <row r="4085" spans="13:13" ht="49.2" customHeight="1">
      <c r="M4085" s="85"/>
    </row>
    <row r="4086" spans="13:13" ht="49.2" customHeight="1">
      <c r="M4086" s="85"/>
    </row>
    <row r="4087" spans="13:13" ht="49.2" customHeight="1">
      <c r="M4087" s="85"/>
    </row>
    <row r="4088" spans="13:13" ht="49.2" customHeight="1">
      <c r="M4088" s="85"/>
    </row>
    <row r="4089" spans="13:13" ht="49.2" customHeight="1">
      <c r="M4089" s="85"/>
    </row>
    <row r="4090" spans="13:13" ht="49.2" customHeight="1">
      <c r="M4090" s="85"/>
    </row>
    <row r="4091" spans="13:13" ht="49.2" customHeight="1">
      <c r="M4091" s="85"/>
    </row>
    <row r="4092" spans="13:13" ht="49.2" customHeight="1">
      <c r="M4092" s="85"/>
    </row>
    <row r="4093" spans="13:13" ht="49.2" customHeight="1">
      <c r="M4093" s="85"/>
    </row>
    <row r="4094" spans="13:13" ht="49.2" customHeight="1">
      <c r="M4094" s="85"/>
    </row>
    <row r="4095" spans="13:13" ht="49.2" customHeight="1">
      <c r="M4095" s="85"/>
    </row>
    <row r="4096" spans="13:13" ht="49.2" customHeight="1">
      <c r="M4096" s="85"/>
    </row>
    <row r="4097" spans="13:13" ht="49.2" customHeight="1">
      <c r="M4097" s="85"/>
    </row>
    <row r="4098" spans="13:13" ht="49.2" customHeight="1">
      <c r="M4098" s="85"/>
    </row>
    <row r="4099" spans="13:13" ht="49.2" customHeight="1">
      <c r="M4099" s="85"/>
    </row>
    <row r="4100" spans="13:13" ht="49.2" customHeight="1">
      <c r="M4100" s="85"/>
    </row>
    <row r="4101" spans="13:13" ht="49.2" customHeight="1">
      <c r="M4101" s="85"/>
    </row>
    <row r="4102" spans="13:13" ht="49.2" customHeight="1">
      <c r="M4102" s="85"/>
    </row>
    <row r="4103" spans="13:13" ht="49.2" customHeight="1">
      <c r="M4103" s="85"/>
    </row>
    <row r="4104" spans="13:13" ht="49.2" customHeight="1">
      <c r="M4104" s="85"/>
    </row>
    <row r="4105" spans="13:13" ht="49.2" customHeight="1">
      <c r="M4105" s="85"/>
    </row>
    <row r="4106" spans="13:13" ht="49.2" customHeight="1">
      <c r="M4106" s="85"/>
    </row>
    <row r="4107" spans="13:13" ht="49.2" customHeight="1">
      <c r="M4107" s="85"/>
    </row>
    <row r="4108" spans="13:13" ht="49.2" customHeight="1">
      <c r="M4108" s="85"/>
    </row>
    <row r="4109" spans="13:13" ht="49.2" customHeight="1">
      <c r="M4109" s="85"/>
    </row>
    <row r="4110" spans="13:13" ht="49.2" customHeight="1">
      <c r="M4110" s="85"/>
    </row>
    <row r="4111" spans="13:13" ht="49.2" customHeight="1">
      <c r="M4111" s="85"/>
    </row>
    <row r="4112" spans="13:13" ht="49.2" customHeight="1">
      <c r="M4112" s="85"/>
    </row>
    <row r="4113" spans="13:13" ht="49.2" customHeight="1">
      <c r="M4113" s="85"/>
    </row>
    <row r="4114" spans="13:13" ht="49.2" customHeight="1">
      <c r="M4114" s="85"/>
    </row>
    <row r="4115" spans="13:13" ht="49.2" customHeight="1">
      <c r="M4115" s="85"/>
    </row>
    <row r="4116" spans="13:13" ht="49.2" customHeight="1">
      <c r="M4116" s="85"/>
    </row>
    <row r="4117" spans="13:13" ht="49.2" customHeight="1">
      <c r="M4117" s="85"/>
    </row>
    <row r="4118" spans="13:13" ht="49.2" customHeight="1">
      <c r="M4118" s="85"/>
    </row>
    <row r="4119" spans="13:13" ht="49.2" customHeight="1">
      <c r="M4119" s="85"/>
    </row>
    <row r="4120" spans="13:13" ht="49.2" customHeight="1">
      <c r="M4120" s="85"/>
    </row>
    <row r="4121" spans="13:13" ht="49.2" customHeight="1">
      <c r="M4121" s="85"/>
    </row>
    <row r="4122" spans="13:13" ht="49.2" customHeight="1">
      <c r="M4122" s="85"/>
    </row>
    <row r="4123" spans="13:13" ht="49.2" customHeight="1">
      <c r="M4123" s="85"/>
    </row>
    <row r="4124" spans="13:13" ht="49.2" customHeight="1">
      <c r="M4124" s="85"/>
    </row>
    <row r="4125" spans="13:13" ht="49.2" customHeight="1">
      <c r="M4125" s="85"/>
    </row>
    <row r="4126" spans="13:13" ht="49.2" customHeight="1">
      <c r="M4126" s="85"/>
    </row>
    <row r="4127" spans="13:13" ht="49.2" customHeight="1">
      <c r="M4127" s="85"/>
    </row>
    <row r="4128" spans="13:13" ht="49.2" customHeight="1">
      <c r="M4128" s="85"/>
    </row>
    <row r="4129" spans="13:13" ht="49.2" customHeight="1">
      <c r="M4129" s="85"/>
    </row>
    <row r="4130" spans="13:13" ht="49.2" customHeight="1">
      <c r="M4130" s="85"/>
    </row>
    <row r="4131" spans="13:13" ht="49.2" customHeight="1">
      <c r="M4131" s="85"/>
    </row>
    <row r="4132" spans="13:13" ht="49.2" customHeight="1">
      <c r="M4132" s="85"/>
    </row>
    <row r="4133" spans="13:13" ht="49.2" customHeight="1">
      <c r="M4133" s="85"/>
    </row>
    <row r="4134" spans="13:13" ht="49.2" customHeight="1">
      <c r="M4134" s="85"/>
    </row>
    <row r="4135" spans="13:13" ht="49.2" customHeight="1">
      <c r="M4135" s="85"/>
    </row>
    <row r="4136" spans="13:13" ht="49.2" customHeight="1">
      <c r="M4136" s="85"/>
    </row>
    <row r="4137" spans="13:13" ht="49.2" customHeight="1">
      <c r="M4137" s="85"/>
    </row>
    <row r="4138" spans="13:13" ht="49.2" customHeight="1">
      <c r="M4138" s="85"/>
    </row>
    <row r="4139" spans="13:13" ht="49.2" customHeight="1">
      <c r="M4139" s="85"/>
    </row>
    <row r="4140" spans="13:13" ht="49.2" customHeight="1">
      <c r="M4140" s="85"/>
    </row>
    <row r="4141" spans="13:13" ht="49.2" customHeight="1">
      <c r="M4141" s="85"/>
    </row>
    <row r="4142" spans="13:13" ht="49.2" customHeight="1">
      <c r="M4142" s="85"/>
    </row>
    <row r="4143" spans="13:13" ht="49.2" customHeight="1">
      <c r="M4143" s="85"/>
    </row>
    <row r="4144" spans="13:13" ht="49.2" customHeight="1">
      <c r="M4144" s="85"/>
    </row>
    <row r="4145" spans="13:13" ht="49.2" customHeight="1">
      <c r="M4145" s="85"/>
    </row>
    <row r="4146" spans="13:13" ht="49.2" customHeight="1">
      <c r="M4146" s="85"/>
    </row>
    <row r="4147" spans="13:13" ht="49.2" customHeight="1">
      <c r="M4147" s="85"/>
    </row>
    <row r="4148" spans="13:13" ht="49.2" customHeight="1">
      <c r="M4148" s="85"/>
    </row>
    <row r="4149" spans="13:13" ht="49.2" customHeight="1">
      <c r="M4149" s="85"/>
    </row>
    <row r="4150" spans="13:13" ht="49.2" customHeight="1">
      <c r="M4150" s="85"/>
    </row>
    <row r="4151" spans="13:13" ht="49.2" customHeight="1">
      <c r="M4151" s="85"/>
    </row>
    <row r="4152" spans="13:13" ht="49.2" customHeight="1">
      <c r="M4152" s="85"/>
    </row>
    <row r="4153" spans="13:13" ht="49.2" customHeight="1">
      <c r="M4153" s="85"/>
    </row>
    <row r="4154" spans="13:13" ht="49.2" customHeight="1">
      <c r="M4154" s="85"/>
    </row>
    <row r="4155" spans="13:13" ht="49.2" customHeight="1">
      <c r="M4155" s="85"/>
    </row>
    <row r="4156" spans="13:13" ht="49.2" customHeight="1">
      <c r="M4156" s="85"/>
    </row>
    <row r="4157" spans="13:13" ht="49.2" customHeight="1">
      <c r="M4157" s="85"/>
    </row>
    <row r="4158" spans="13:13" ht="49.2" customHeight="1">
      <c r="M4158" s="85"/>
    </row>
    <row r="4159" spans="13:13" ht="49.2" customHeight="1">
      <c r="M4159" s="85"/>
    </row>
    <row r="4160" spans="13:13" ht="49.2" customHeight="1">
      <c r="M4160" s="85"/>
    </row>
    <row r="4161" spans="13:13" ht="49.2" customHeight="1">
      <c r="M4161" s="85"/>
    </row>
    <row r="4162" spans="13:13" ht="49.2" customHeight="1">
      <c r="M4162" s="85"/>
    </row>
    <row r="4163" spans="13:13" ht="49.2" customHeight="1">
      <c r="M4163" s="85"/>
    </row>
    <row r="4164" spans="13:13" ht="49.2" customHeight="1">
      <c r="M4164" s="85"/>
    </row>
    <row r="4165" spans="13:13" ht="49.2" customHeight="1">
      <c r="M4165" s="85"/>
    </row>
    <row r="4166" spans="13:13" ht="49.2" customHeight="1">
      <c r="M4166" s="85"/>
    </row>
    <row r="4167" spans="13:13" ht="49.2" customHeight="1">
      <c r="M4167" s="85"/>
    </row>
    <row r="4168" spans="13:13" ht="49.2" customHeight="1">
      <c r="M4168" s="85"/>
    </row>
    <row r="4169" spans="13:13" ht="49.2" customHeight="1">
      <c r="M4169" s="85"/>
    </row>
    <row r="4170" spans="13:13" ht="49.2" customHeight="1">
      <c r="M4170" s="85"/>
    </row>
    <row r="4171" spans="13:13" ht="49.2" customHeight="1">
      <c r="M4171" s="85"/>
    </row>
    <row r="4172" spans="13:13" ht="49.2" customHeight="1">
      <c r="M4172" s="85"/>
    </row>
    <row r="4173" spans="13:13" ht="49.2" customHeight="1">
      <c r="M4173" s="85"/>
    </row>
    <row r="4174" spans="13:13" ht="49.2" customHeight="1">
      <c r="M4174" s="85"/>
    </row>
    <row r="4175" spans="13:13" ht="49.2" customHeight="1">
      <c r="M4175" s="85"/>
    </row>
    <row r="4176" spans="13:13" ht="49.2" customHeight="1">
      <c r="M4176" s="85"/>
    </row>
    <row r="4177" spans="13:13" ht="49.2" customHeight="1">
      <c r="M4177" s="85"/>
    </row>
    <row r="4178" spans="13:13" ht="49.2" customHeight="1">
      <c r="M4178" s="85"/>
    </row>
    <row r="4179" spans="13:13" ht="49.2" customHeight="1">
      <c r="M4179" s="85"/>
    </row>
    <row r="4180" spans="13:13" ht="49.2" customHeight="1">
      <c r="M4180" s="85"/>
    </row>
    <row r="4181" spans="13:13" ht="49.2" customHeight="1">
      <c r="M4181" s="85"/>
    </row>
    <row r="4182" spans="13:13" ht="49.2" customHeight="1">
      <c r="M4182" s="85"/>
    </row>
    <row r="4183" spans="13:13" ht="49.2" customHeight="1">
      <c r="M4183" s="85"/>
    </row>
    <row r="4184" spans="13:13" ht="49.2" customHeight="1">
      <c r="M4184" s="85"/>
    </row>
    <row r="4185" spans="13:13" ht="49.2" customHeight="1">
      <c r="M4185" s="85"/>
    </row>
    <row r="4186" spans="13:13" ht="49.2" customHeight="1">
      <c r="M4186" s="85"/>
    </row>
    <row r="4187" spans="13:13" ht="49.2" customHeight="1">
      <c r="M4187" s="85"/>
    </row>
    <row r="4188" spans="13:13" ht="49.2" customHeight="1">
      <c r="M4188" s="85"/>
    </row>
    <row r="4189" spans="13:13" ht="49.2" customHeight="1">
      <c r="M4189" s="85"/>
    </row>
    <row r="4190" spans="13:13" ht="49.2" customHeight="1">
      <c r="M4190" s="85"/>
    </row>
    <row r="4191" spans="13:13" ht="49.2" customHeight="1">
      <c r="M4191" s="85"/>
    </row>
    <row r="4192" spans="13:13" ht="49.2" customHeight="1">
      <c r="M4192" s="85"/>
    </row>
    <row r="4193" spans="13:13" ht="49.2" customHeight="1">
      <c r="M4193" s="85"/>
    </row>
    <row r="4194" spans="13:13" ht="49.2" customHeight="1">
      <c r="M4194" s="85"/>
    </row>
    <row r="4195" spans="13:13" ht="49.2" customHeight="1">
      <c r="M4195" s="85"/>
    </row>
    <row r="4196" spans="13:13" ht="49.2" customHeight="1">
      <c r="M4196" s="85"/>
    </row>
    <row r="4197" spans="13:13" ht="49.2" customHeight="1">
      <c r="M4197" s="85"/>
    </row>
    <row r="4198" spans="13:13" ht="49.2" customHeight="1">
      <c r="M4198" s="85"/>
    </row>
    <row r="4199" spans="13:13" ht="49.2" customHeight="1">
      <c r="M4199" s="85"/>
    </row>
    <row r="4200" spans="13:13" ht="49.2" customHeight="1">
      <c r="M4200" s="85"/>
    </row>
    <row r="4201" spans="13:13" ht="49.2" customHeight="1">
      <c r="M4201" s="85"/>
    </row>
    <row r="4202" spans="13:13" ht="49.2" customHeight="1">
      <c r="M4202" s="85"/>
    </row>
    <row r="4203" spans="13:13" ht="49.2" customHeight="1">
      <c r="M4203" s="85"/>
    </row>
    <row r="4204" spans="13:13" ht="49.2" customHeight="1">
      <c r="M4204" s="85"/>
    </row>
    <row r="4205" spans="13:13" ht="49.2" customHeight="1">
      <c r="M4205" s="85"/>
    </row>
    <row r="4206" spans="13:13" ht="49.2" customHeight="1">
      <c r="M4206" s="85"/>
    </row>
    <row r="4207" spans="13:13" ht="49.2" customHeight="1">
      <c r="M4207" s="85"/>
    </row>
    <row r="4208" spans="13:13" ht="49.2" customHeight="1">
      <c r="M4208" s="85"/>
    </row>
    <row r="4209" spans="13:13" ht="49.2" customHeight="1">
      <c r="M4209" s="85"/>
    </row>
    <row r="4210" spans="13:13" ht="49.2" customHeight="1">
      <c r="M4210" s="85"/>
    </row>
    <row r="4211" spans="13:13" ht="49.2" customHeight="1">
      <c r="M4211" s="85"/>
    </row>
    <row r="4212" spans="13:13" ht="49.2" customHeight="1">
      <c r="M4212" s="85"/>
    </row>
    <row r="4213" spans="13:13" ht="49.2" customHeight="1">
      <c r="M4213" s="85"/>
    </row>
    <row r="4214" spans="13:13" ht="49.2" customHeight="1">
      <c r="M4214" s="85"/>
    </row>
    <row r="4215" spans="13:13" ht="49.2" customHeight="1">
      <c r="M4215" s="85"/>
    </row>
    <row r="4216" spans="13:13" ht="49.2" customHeight="1">
      <c r="M4216" s="85"/>
    </row>
    <row r="4217" spans="13:13" ht="49.2" customHeight="1">
      <c r="M4217" s="85"/>
    </row>
    <row r="4218" spans="13:13" ht="49.2" customHeight="1">
      <c r="M4218" s="85"/>
    </row>
    <row r="4219" spans="13:13" ht="49.2" customHeight="1">
      <c r="M4219" s="85"/>
    </row>
    <row r="4220" spans="13:13" ht="49.2" customHeight="1">
      <c r="M4220" s="85"/>
    </row>
    <row r="4221" spans="13:13" ht="49.2" customHeight="1">
      <c r="M4221" s="85"/>
    </row>
    <row r="4222" spans="13:13" ht="49.2" customHeight="1">
      <c r="M4222" s="85"/>
    </row>
    <row r="4223" spans="13:13" ht="49.2" customHeight="1">
      <c r="M4223" s="85"/>
    </row>
    <row r="4224" spans="13:13" ht="49.2" customHeight="1">
      <c r="M4224" s="85"/>
    </row>
    <row r="4225" spans="13:13" ht="49.2" customHeight="1">
      <c r="M4225" s="85"/>
    </row>
    <row r="4226" spans="13:13" ht="49.2" customHeight="1">
      <c r="M4226" s="85"/>
    </row>
    <row r="4227" spans="13:13" ht="49.2" customHeight="1">
      <c r="M4227" s="85"/>
    </row>
    <row r="4228" spans="13:13" ht="49.2" customHeight="1">
      <c r="M4228" s="85"/>
    </row>
    <row r="4229" spans="13:13" ht="49.2" customHeight="1">
      <c r="M4229" s="85"/>
    </row>
    <row r="4230" spans="13:13" ht="49.2" customHeight="1">
      <c r="M4230" s="85"/>
    </row>
    <row r="4231" spans="13:13" ht="49.2" customHeight="1">
      <c r="M4231" s="85"/>
    </row>
    <row r="4232" spans="13:13" ht="49.2" customHeight="1">
      <c r="M4232" s="85"/>
    </row>
    <row r="4233" spans="13:13" ht="49.2" customHeight="1">
      <c r="M4233" s="85"/>
    </row>
    <row r="4234" spans="13:13" ht="49.2" customHeight="1">
      <c r="M4234" s="85"/>
    </row>
    <row r="4235" spans="13:13" ht="49.2" customHeight="1">
      <c r="M4235" s="85"/>
    </row>
    <row r="4236" spans="13:13" ht="49.2" customHeight="1">
      <c r="M4236" s="85"/>
    </row>
    <row r="4237" spans="13:13" ht="49.2" customHeight="1">
      <c r="M4237" s="85"/>
    </row>
    <row r="4238" spans="13:13" ht="49.2" customHeight="1">
      <c r="M4238" s="85"/>
    </row>
    <row r="4239" spans="13:13" ht="49.2" customHeight="1">
      <c r="M4239" s="85"/>
    </row>
    <row r="4240" spans="13:13" ht="49.2" customHeight="1">
      <c r="M4240" s="85"/>
    </row>
    <row r="4241" spans="13:13" ht="49.2" customHeight="1">
      <c r="M4241" s="85"/>
    </row>
    <row r="4242" spans="13:13" ht="49.2" customHeight="1">
      <c r="M4242" s="85"/>
    </row>
    <row r="4243" spans="13:13" ht="49.2" customHeight="1">
      <c r="M4243" s="85"/>
    </row>
    <row r="4244" spans="13:13" ht="49.2" customHeight="1">
      <c r="M4244" s="85"/>
    </row>
    <row r="4245" spans="13:13" ht="49.2" customHeight="1">
      <c r="M4245" s="85"/>
    </row>
    <row r="4246" spans="13:13" ht="49.2" customHeight="1">
      <c r="M4246" s="85"/>
    </row>
    <row r="4247" spans="13:13" ht="49.2" customHeight="1">
      <c r="M4247" s="85"/>
    </row>
    <row r="4248" spans="13:13" ht="49.2" customHeight="1">
      <c r="M4248" s="85"/>
    </row>
    <row r="4249" spans="13:13" ht="49.2" customHeight="1">
      <c r="M4249" s="85"/>
    </row>
    <row r="4250" spans="13:13" ht="49.2" customHeight="1">
      <c r="M4250" s="85"/>
    </row>
    <row r="4251" spans="13:13" ht="49.2" customHeight="1">
      <c r="M4251" s="85"/>
    </row>
    <row r="4252" spans="13:13" ht="49.2" customHeight="1">
      <c r="M4252" s="85"/>
    </row>
    <row r="4253" spans="13:13" ht="49.2" customHeight="1">
      <c r="M4253" s="85"/>
    </row>
    <row r="4254" spans="13:13" ht="49.2" customHeight="1">
      <c r="M4254" s="85"/>
    </row>
    <row r="4255" spans="13:13" ht="49.2" customHeight="1">
      <c r="M4255" s="85"/>
    </row>
    <row r="4256" spans="13:13" ht="49.2" customHeight="1">
      <c r="M4256" s="85"/>
    </row>
    <row r="4257" spans="13:13" ht="49.2" customHeight="1">
      <c r="M4257" s="85"/>
    </row>
    <row r="4258" spans="13:13" ht="49.2" customHeight="1">
      <c r="M4258" s="85"/>
    </row>
    <row r="4259" spans="13:13" ht="49.2" customHeight="1">
      <c r="M4259" s="85"/>
    </row>
    <row r="4260" spans="13:13" ht="49.2" customHeight="1">
      <c r="M4260" s="85"/>
    </row>
    <row r="4261" spans="13:13" ht="49.2" customHeight="1">
      <c r="M4261" s="85"/>
    </row>
    <row r="4262" spans="13:13" ht="49.2" customHeight="1">
      <c r="M4262" s="85"/>
    </row>
    <row r="4263" spans="13:13" ht="49.2" customHeight="1">
      <c r="M4263" s="85"/>
    </row>
    <row r="4264" spans="13:13" ht="49.2" customHeight="1">
      <c r="M4264" s="85"/>
    </row>
    <row r="4265" spans="13:13" ht="49.2" customHeight="1">
      <c r="M4265" s="85"/>
    </row>
    <row r="4266" spans="13:13" ht="49.2" customHeight="1">
      <c r="M4266" s="85"/>
    </row>
    <row r="4267" spans="13:13" ht="49.2" customHeight="1">
      <c r="M4267" s="85"/>
    </row>
    <row r="4268" spans="13:13" ht="49.2" customHeight="1">
      <c r="M4268" s="85"/>
    </row>
    <row r="4269" spans="13:13" ht="49.2" customHeight="1">
      <c r="M4269" s="85"/>
    </row>
    <row r="4270" spans="13:13" ht="49.2" customHeight="1">
      <c r="M4270" s="85"/>
    </row>
    <row r="4271" spans="13:13" ht="49.2" customHeight="1">
      <c r="M4271" s="85"/>
    </row>
    <row r="4272" spans="13:13" ht="49.2" customHeight="1">
      <c r="M4272" s="85"/>
    </row>
    <row r="4273" spans="13:13" ht="49.2" customHeight="1">
      <c r="M4273" s="85"/>
    </row>
    <row r="4274" spans="13:13" ht="49.2" customHeight="1">
      <c r="M4274" s="85"/>
    </row>
    <row r="4275" spans="13:13" ht="49.2" customHeight="1">
      <c r="M4275" s="85"/>
    </row>
    <row r="4276" spans="13:13" ht="49.2" customHeight="1">
      <c r="M4276" s="85"/>
    </row>
    <row r="4277" spans="13:13" ht="49.2" customHeight="1">
      <c r="M4277" s="85"/>
    </row>
    <row r="4278" spans="13:13" ht="49.2" customHeight="1">
      <c r="M4278" s="85"/>
    </row>
    <row r="4279" spans="13:13" ht="49.2" customHeight="1">
      <c r="M4279" s="85"/>
    </row>
    <row r="4280" spans="13:13" ht="49.2" customHeight="1">
      <c r="M4280" s="85"/>
    </row>
    <row r="4281" spans="13:13" ht="49.2" customHeight="1">
      <c r="M4281" s="85"/>
    </row>
    <row r="4282" spans="13:13" ht="49.2" customHeight="1">
      <c r="M4282" s="85"/>
    </row>
    <row r="4283" spans="13:13" ht="49.2" customHeight="1">
      <c r="M4283" s="85"/>
    </row>
    <row r="4284" spans="13:13" ht="49.2" customHeight="1">
      <c r="M4284" s="85"/>
    </row>
    <row r="4285" spans="13:13" ht="49.2" customHeight="1">
      <c r="M4285" s="85"/>
    </row>
    <row r="4286" spans="13:13" ht="49.2" customHeight="1">
      <c r="M4286" s="85"/>
    </row>
    <row r="4287" spans="13:13" ht="49.2" customHeight="1">
      <c r="M4287" s="85"/>
    </row>
    <row r="4288" spans="13:13" ht="49.2" customHeight="1">
      <c r="M4288" s="85"/>
    </row>
    <row r="4289" spans="13:13" ht="49.2" customHeight="1">
      <c r="M4289" s="85"/>
    </row>
    <row r="4290" spans="13:13" ht="49.2" customHeight="1">
      <c r="M4290" s="85"/>
    </row>
    <row r="4291" spans="13:13" ht="49.2" customHeight="1">
      <c r="M4291" s="85"/>
    </row>
    <row r="4292" spans="13:13" ht="49.2" customHeight="1">
      <c r="M4292" s="85"/>
    </row>
    <row r="4293" spans="13:13" ht="49.2" customHeight="1">
      <c r="M4293" s="85"/>
    </row>
    <row r="4294" spans="13:13" ht="49.2" customHeight="1">
      <c r="M4294" s="85"/>
    </row>
    <row r="4295" spans="13:13" ht="49.2" customHeight="1">
      <c r="M4295" s="85"/>
    </row>
    <row r="4296" spans="13:13" ht="49.2" customHeight="1">
      <c r="M4296" s="85"/>
    </row>
    <row r="4297" spans="13:13" ht="49.2" customHeight="1">
      <c r="M4297" s="85"/>
    </row>
    <row r="4298" spans="13:13" ht="49.2" customHeight="1">
      <c r="M4298" s="85"/>
    </row>
    <row r="4299" spans="13:13" ht="49.2" customHeight="1">
      <c r="M4299" s="85"/>
    </row>
    <row r="4300" spans="13:13" ht="49.2" customHeight="1">
      <c r="M4300" s="85"/>
    </row>
    <row r="4301" spans="13:13" ht="49.2" customHeight="1">
      <c r="M4301" s="85"/>
    </row>
    <row r="4302" spans="13:13" ht="49.2" customHeight="1">
      <c r="M4302" s="85"/>
    </row>
    <row r="4303" spans="13:13" ht="49.2" customHeight="1">
      <c r="M4303" s="85"/>
    </row>
    <row r="4304" spans="13:13" ht="49.2" customHeight="1">
      <c r="M4304" s="85"/>
    </row>
    <row r="4305" spans="13:13" ht="49.2" customHeight="1">
      <c r="M4305" s="85"/>
    </row>
    <row r="4306" spans="13:13" ht="49.2" customHeight="1">
      <c r="M4306" s="85"/>
    </row>
    <row r="4307" spans="13:13" ht="49.2" customHeight="1">
      <c r="M4307" s="85"/>
    </row>
    <row r="4308" spans="13:13" ht="49.2" customHeight="1">
      <c r="M4308" s="85"/>
    </row>
    <row r="4309" spans="13:13" ht="49.2" customHeight="1">
      <c r="M4309" s="85"/>
    </row>
    <row r="4310" spans="13:13" ht="49.2" customHeight="1">
      <c r="M4310" s="85"/>
    </row>
    <row r="4311" spans="13:13" ht="49.2" customHeight="1">
      <c r="M4311" s="85"/>
    </row>
    <row r="4312" spans="13:13" ht="49.2" customHeight="1">
      <c r="M4312" s="85"/>
    </row>
    <row r="4313" spans="13:13" ht="49.2" customHeight="1">
      <c r="M4313" s="85"/>
    </row>
    <row r="4314" spans="13:13" ht="49.2" customHeight="1">
      <c r="M4314" s="85"/>
    </row>
    <row r="4315" spans="13:13" ht="49.2" customHeight="1">
      <c r="M4315" s="85"/>
    </row>
    <row r="4316" spans="13:13" ht="49.2" customHeight="1">
      <c r="M4316" s="85"/>
    </row>
    <row r="4317" spans="13:13" ht="49.2" customHeight="1">
      <c r="M4317" s="85"/>
    </row>
    <row r="4318" spans="13:13" ht="49.2" customHeight="1">
      <c r="M4318" s="85"/>
    </row>
    <row r="4319" spans="13:13" ht="49.2" customHeight="1">
      <c r="M4319" s="85"/>
    </row>
    <row r="4320" spans="13:13" ht="49.2" customHeight="1">
      <c r="M4320" s="85"/>
    </row>
    <row r="4321" spans="13:13" ht="49.2" customHeight="1">
      <c r="M4321" s="85"/>
    </row>
    <row r="4322" spans="13:13" ht="49.2" customHeight="1">
      <c r="M4322" s="85"/>
    </row>
    <row r="4323" spans="13:13" ht="49.2" customHeight="1">
      <c r="M4323" s="85"/>
    </row>
    <row r="4324" spans="13:13" ht="49.2" customHeight="1">
      <c r="M4324" s="85"/>
    </row>
    <row r="4325" spans="13:13" ht="49.2" customHeight="1">
      <c r="M4325" s="85"/>
    </row>
    <row r="4326" spans="13:13" ht="49.2" customHeight="1">
      <c r="M4326" s="85"/>
    </row>
    <row r="4327" spans="13:13" ht="49.2" customHeight="1">
      <c r="M4327" s="85"/>
    </row>
    <row r="4328" spans="13:13" ht="49.2" customHeight="1">
      <c r="M4328" s="85"/>
    </row>
    <row r="4329" spans="13:13" ht="49.2" customHeight="1">
      <c r="M4329" s="85"/>
    </row>
    <row r="4330" spans="13:13" ht="49.2" customHeight="1">
      <c r="M4330" s="85"/>
    </row>
    <row r="4331" spans="13:13" ht="49.2" customHeight="1">
      <c r="M4331" s="85"/>
    </row>
    <row r="4332" spans="13:13" ht="49.2" customHeight="1">
      <c r="M4332" s="85"/>
    </row>
    <row r="4333" spans="13:13" ht="49.2" customHeight="1">
      <c r="M4333" s="85"/>
    </row>
    <row r="4334" spans="13:13" ht="49.2" customHeight="1">
      <c r="M4334" s="85"/>
    </row>
    <row r="4335" spans="13:13" ht="49.2" customHeight="1">
      <c r="M4335" s="85"/>
    </row>
    <row r="4336" spans="13:13" ht="49.2" customHeight="1">
      <c r="M4336" s="85"/>
    </row>
    <row r="4337" spans="13:13" ht="49.2" customHeight="1">
      <c r="M4337" s="85"/>
    </row>
    <row r="4338" spans="13:13" ht="49.2" customHeight="1">
      <c r="M4338" s="85"/>
    </row>
    <row r="4339" spans="13:13" ht="49.2" customHeight="1">
      <c r="M4339" s="85"/>
    </row>
    <row r="4340" spans="13:13" ht="49.2" customHeight="1">
      <c r="M4340" s="85"/>
    </row>
    <row r="4341" spans="13:13" ht="49.2" customHeight="1">
      <c r="M4341" s="85"/>
    </row>
    <row r="4342" spans="13:13" ht="49.2" customHeight="1">
      <c r="M4342" s="85"/>
    </row>
    <row r="4343" spans="13:13" ht="49.2" customHeight="1">
      <c r="M4343" s="85"/>
    </row>
    <row r="4344" spans="13:13" ht="49.2" customHeight="1">
      <c r="M4344" s="85"/>
    </row>
    <row r="4345" spans="13:13" ht="49.2" customHeight="1">
      <c r="M4345" s="85"/>
    </row>
    <row r="4346" spans="13:13" ht="49.2" customHeight="1">
      <c r="M4346" s="85"/>
    </row>
    <row r="4347" spans="13:13" ht="49.2" customHeight="1">
      <c r="M4347" s="85"/>
    </row>
    <row r="4348" spans="13:13" ht="49.2" customHeight="1">
      <c r="M4348" s="85"/>
    </row>
    <row r="4349" spans="13:13" ht="49.2" customHeight="1">
      <c r="M4349" s="85"/>
    </row>
    <row r="4350" spans="13:13" ht="49.2" customHeight="1">
      <c r="M4350" s="85"/>
    </row>
    <row r="4351" spans="13:13" ht="49.2" customHeight="1">
      <c r="M4351" s="85"/>
    </row>
    <row r="4352" spans="13:13" ht="49.2" customHeight="1">
      <c r="M4352" s="85"/>
    </row>
    <row r="4353" spans="13:13" ht="49.2" customHeight="1">
      <c r="M4353" s="85"/>
    </row>
    <row r="4354" spans="13:13" ht="49.2" customHeight="1">
      <c r="M4354" s="85"/>
    </row>
    <row r="4355" spans="13:13" ht="49.2" customHeight="1">
      <c r="M4355" s="85"/>
    </row>
    <row r="4356" spans="13:13" ht="49.2" customHeight="1">
      <c r="M4356" s="85"/>
    </row>
    <row r="4357" spans="13:13" ht="49.2" customHeight="1">
      <c r="M4357" s="85"/>
    </row>
    <row r="4358" spans="13:13" ht="49.2" customHeight="1">
      <c r="M4358" s="85"/>
    </row>
    <row r="4359" spans="13:13" ht="49.2" customHeight="1">
      <c r="M4359" s="85"/>
    </row>
    <row r="4360" spans="13:13" ht="49.2" customHeight="1">
      <c r="M4360" s="85"/>
    </row>
    <row r="4361" spans="13:13" ht="49.2" customHeight="1">
      <c r="M4361" s="85"/>
    </row>
    <row r="4362" spans="13:13" ht="49.2" customHeight="1">
      <c r="M4362" s="85"/>
    </row>
    <row r="4363" spans="13:13" ht="49.2" customHeight="1">
      <c r="M4363" s="85"/>
    </row>
    <row r="4364" spans="13:13" ht="49.2" customHeight="1">
      <c r="M4364" s="85"/>
    </row>
    <row r="4365" spans="13:13" ht="49.2" customHeight="1">
      <c r="M4365" s="85"/>
    </row>
    <row r="4366" spans="13:13" ht="49.2" customHeight="1">
      <c r="M4366" s="85"/>
    </row>
    <row r="4367" spans="13:13" ht="49.2" customHeight="1">
      <c r="M4367" s="85"/>
    </row>
    <row r="4368" spans="13:13" ht="49.2" customHeight="1">
      <c r="M4368" s="85"/>
    </row>
    <row r="4369" spans="13:13" ht="49.2" customHeight="1">
      <c r="M4369" s="85"/>
    </row>
    <row r="4370" spans="13:13" ht="49.2" customHeight="1">
      <c r="M4370" s="85"/>
    </row>
    <row r="4371" spans="13:13" ht="49.2" customHeight="1">
      <c r="M4371" s="85"/>
    </row>
    <row r="4372" spans="13:13" ht="49.2" customHeight="1">
      <c r="M4372" s="85"/>
    </row>
    <row r="4373" spans="13:13" ht="49.2" customHeight="1">
      <c r="M4373" s="85"/>
    </row>
    <row r="4374" spans="13:13" ht="49.2" customHeight="1">
      <c r="M4374" s="85"/>
    </row>
    <row r="4375" spans="13:13" ht="49.2" customHeight="1">
      <c r="M4375" s="85"/>
    </row>
    <row r="4376" spans="13:13" ht="49.2" customHeight="1">
      <c r="M4376" s="85"/>
    </row>
    <row r="4377" spans="13:13" ht="49.2" customHeight="1">
      <c r="M4377" s="85"/>
    </row>
    <row r="4378" spans="13:13" ht="49.2" customHeight="1">
      <c r="M4378" s="85"/>
    </row>
    <row r="4379" spans="13:13" ht="49.2" customHeight="1">
      <c r="M4379" s="85"/>
    </row>
    <row r="4380" spans="13:13" ht="49.2" customHeight="1">
      <c r="M4380" s="85"/>
    </row>
    <row r="4381" spans="13:13" ht="49.2" customHeight="1">
      <c r="M4381" s="85"/>
    </row>
    <row r="4382" spans="13:13" ht="49.2" customHeight="1">
      <c r="M4382" s="85"/>
    </row>
    <row r="4383" spans="13:13" ht="49.2" customHeight="1">
      <c r="M4383" s="85"/>
    </row>
    <row r="4384" spans="13:13" ht="49.2" customHeight="1">
      <c r="M4384" s="85"/>
    </row>
    <row r="4385" spans="13:13" ht="49.2" customHeight="1">
      <c r="M4385" s="85"/>
    </row>
    <row r="4386" spans="13:13" ht="49.2" customHeight="1">
      <c r="M4386" s="85"/>
    </row>
    <row r="4387" spans="13:13" ht="49.2" customHeight="1">
      <c r="M4387" s="85"/>
    </row>
    <row r="4388" spans="13:13" ht="49.2" customHeight="1">
      <c r="M4388" s="85"/>
    </row>
    <row r="4389" spans="13:13" ht="49.2" customHeight="1">
      <c r="M4389" s="85"/>
    </row>
    <row r="4390" spans="13:13" ht="49.2" customHeight="1">
      <c r="M4390" s="85"/>
    </row>
    <row r="4391" spans="13:13" ht="49.2" customHeight="1">
      <c r="M4391" s="85"/>
    </row>
    <row r="4392" spans="13:13" ht="49.2" customHeight="1">
      <c r="M4392" s="85"/>
    </row>
    <row r="4393" spans="13:13" ht="49.2" customHeight="1">
      <c r="M4393" s="85"/>
    </row>
    <row r="4394" spans="13:13" ht="49.2" customHeight="1">
      <c r="M4394" s="85"/>
    </row>
    <row r="4395" spans="13:13" ht="49.2" customHeight="1">
      <c r="M4395" s="85"/>
    </row>
    <row r="4396" spans="13:13" ht="49.2" customHeight="1">
      <c r="M4396" s="85"/>
    </row>
    <row r="4397" spans="13:13" ht="49.2" customHeight="1">
      <c r="M4397" s="85"/>
    </row>
    <row r="4398" spans="13:13" ht="49.2" customHeight="1">
      <c r="M4398" s="85"/>
    </row>
    <row r="4399" spans="13:13" ht="49.2" customHeight="1">
      <c r="M4399" s="85"/>
    </row>
    <row r="4400" spans="13:13" ht="49.2" customHeight="1">
      <c r="M4400" s="85"/>
    </row>
    <row r="4401" spans="13:13" ht="49.2" customHeight="1">
      <c r="M4401" s="85"/>
    </row>
    <row r="4402" spans="13:13" ht="49.2" customHeight="1">
      <c r="M4402" s="85"/>
    </row>
    <row r="4403" spans="13:13" ht="49.2" customHeight="1">
      <c r="M4403" s="85"/>
    </row>
    <row r="4404" spans="13:13" ht="49.2" customHeight="1">
      <c r="M4404" s="85"/>
    </row>
    <row r="4405" spans="13:13" ht="49.2" customHeight="1">
      <c r="M4405" s="85"/>
    </row>
    <row r="4406" spans="13:13" ht="49.2" customHeight="1">
      <c r="M4406" s="85"/>
    </row>
    <row r="4407" spans="13:13" ht="49.2" customHeight="1">
      <c r="M4407" s="85"/>
    </row>
    <row r="4408" spans="13:13" ht="49.2" customHeight="1">
      <c r="M4408" s="85"/>
    </row>
    <row r="4409" spans="13:13" ht="49.2" customHeight="1">
      <c r="M4409" s="85"/>
    </row>
    <row r="4410" spans="13:13" ht="49.2" customHeight="1">
      <c r="M4410" s="85"/>
    </row>
    <row r="4411" spans="13:13" ht="49.2" customHeight="1">
      <c r="M4411" s="85"/>
    </row>
    <row r="4412" spans="13:13" ht="49.2" customHeight="1">
      <c r="M4412" s="85"/>
    </row>
    <row r="4413" spans="13:13" ht="49.2" customHeight="1">
      <c r="M4413" s="85"/>
    </row>
    <row r="4414" spans="13:13" ht="49.2" customHeight="1">
      <c r="M4414" s="85"/>
    </row>
    <row r="4415" spans="13:13" ht="49.2" customHeight="1">
      <c r="M4415" s="85"/>
    </row>
    <row r="4416" spans="13:13" ht="49.2" customHeight="1">
      <c r="M4416" s="85"/>
    </row>
    <row r="4417" spans="13:13" ht="49.2" customHeight="1">
      <c r="M4417" s="85"/>
    </row>
    <row r="4418" spans="13:13" ht="49.2" customHeight="1">
      <c r="M4418" s="85"/>
    </row>
    <row r="4419" spans="13:13" ht="49.2" customHeight="1">
      <c r="M4419" s="85"/>
    </row>
    <row r="4420" spans="13:13" ht="49.2" customHeight="1">
      <c r="M4420" s="85"/>
    </row>
    <row r="4421" spans="13:13" ht="49.2" customHeight="1">
      <c r="M4421" s="85"/>
    </row>
    <row r="4422" spans="13:13" ht="49.2" customHeight="1">
      <c r="M4422" s="85"/>
    </row>
    <row r="4423" spans="13:13" ht="49.2" customHeight="1">
      <c r="M4423" s="85"/>
    </row>
    <row r="4424" spans="13:13" ht="49.2" customHeight="1">
      <c r="M4424" s="85"/>
    </row>
    <row r="4425" spans="13:13" ht="49.2" customHeight="1">
      <c r="M4425" s="85"/>
    </row>
    <row r="4426" spans="13:13" ht="49.2" customHeight="1">
      <c r="M4426" s="85"/>
    </row>
    <row r="4427" spans="13:13" ht="49.2" customHeight="1">
      <c r="M4427" s="85"/>
    </row>
    <row r="4428" spans="13:13" ht="49.2" customHeight="1">
      <c r="M4428" s="85"/>
    </row>
    <row r="4429" spans="13:13" ht="49.2" customHeight="1">
      <c r="M4429" s="85"/>
    </row>
    <row r="4430" spans="13:13" ht="49.2" customHeight="1">
      <c r="M4430" s="85"/>
    </row>
    <row r="4431" spans="13:13" ht="49.2" customHeight="1">
      <c r="M4431" s="85"/>
    </row>
    <row r="4432" spans="13:13" ht="49.2" customHeight="1">
      <c r="M4432" s="85"/>
    </row>
    <row r="4433" spans="13:13" ht="49.2" customHeight="1">
      <c r="M4433" s="85"/>
    </row>
    <row r="4434" spans="13:13" ht="49.2" customHeight="1">
      <c r="M4434" s="85"/>
    </row>
    <row r="4435" spans="13:13" ht="49.2" customHeight="1">
      <c r="M4435" s="85"/>
    </row>
    <row r="4436" spans="13:13" ht="49.2" customHeight="1">
      <c r="M4436" s="85"/>
    </row>
    <row r="4437" spans="13:13" ht="49.2" customHeight="1">
      <c r="M4437" s="85"/>
    </row>
    <row r="4438" spans="13:13" ht="49.2" customHeight="1">
      <c r="M4438" s="85"/>
    </row>
    <row r="4439" spans="13:13" ht="49.2" customHeight="1">
      <c r="M4439" s="85"/>
    </row>
    <row r="4440" spans="13:13" ht="49.2" customHeight="1">
      <c r="M4440" s="85"/>
    </row>
    <row r="4441" spans="13:13" ht="49.2" customHeight="1">
      <c r="M4441" s="85"/>
    </row>
    <row r="4442" spans="13:13" ht="49.2" customHeight="1">
      <c r="M4442" s="85"/>
    </row>
    <row r="4443" spans="13:13" ht="49.2" customHeight="1">
      <c r="M4443" s="85"/>
    </row>
    <row r="4444" spans="13:13" ht="49.2" customHeight="1">
      <c r="M4444" s="85"/>
    </row>
    <row r="4445" spans="13:13" ht="49.2" customHeight="1">
      <c r="M4445" s="85"/>
    </row>
    <row r="4446" spans="13:13" ht="49.2" customHeight="1">
      <c r="M4446" s="85"/>
    </row>
    <row r="4447" spans="13:13" ht="49.2" customHeight="1">
      <c r="M4447" s="85"/>
    </row>
    <row r="4448" spans="13:13" ht="49.2" customHeight="1">
      <c r="M4448" s="85"/>
    </row>
    <row r="4449" spans="13:13" ht="49.2" customHeight="1">
      <c r="M4449" s="85"/>
    </row>
    <row r="4450" spans="13:13" ht="49.2" customHeight="1">
      <c r="M4450" s="85"/>
    </row>
    <row r="4451" spans="13:13" ht="49.2" customHeight="1">
      <c r="M4451" s="85"/>
    </row>
    <row r="4452" spans="13:13" ht="49.2" customHeight="1">
      <c r="M4452" s="85"/>
    </row>
    <row r="4453" spans="13:13" ht="49.2" customHeight="1">
      <c r="M4453" s="85"/>
    </row>
    <row r="4454" spans="13:13" ht="49.2" customHeight="1">
      <c r="M4454" s="85"/>
    </row>
    <row r="4455" spans="13:13" ht="49.2" customHeight="1">
      <c r="M4455" s="85"/>
    </row>
    <row r="4456" spans="13:13" ht="49.2" customHeight="1">
      <c r="M4456" s="85"/>
    </row>
    <row r="4457" spans="13:13" ht="49.2" customHeight="1">
      <c r="M4457" s="85"/>
    </row>
    <row r="4458" spans="13:13" ht="49.2" customHeight="1">
      <c r="M4458" s="85"/>
    </row>
    <row r="4459" spans="13:13" ht="49.2" customHeight="1">
      <c r="M4459" s="85"/>
    </row>
    <row r="4460" spans="13:13" ht="49.2" customHeight="1">
      <c r="M4460" s="85"/>
    </row>
    <row r="4461" spans="13:13" ht="49.2" customHeight="1">
      <c r="M4461" s="85"/>
    </row>
    <row r="4462" spans="13:13" ht="49.2" customHeight="1">
      <c r="M4462" s="85"/>
    </row>
    <row r="4463" spans="13:13" ht="49.2" customHeight="1">
      <c r="M4463" s="85"/>
    </row>
    <row r="4464" spans="13:13" ht="49.2" customHeight="1">
      <c r="M4464" s="85"/>
    </row>
    <row r="4465" spans="13:13" ht="49.2" customHeight="1">
      <c r="M4465" s="85"/>
    </row>
    <row r="4466" spans="13:13" ht="49.2" customHeight="1">
      <c r="M4466" s="85"/>
    </row>
    <row r="4467" spans="13:13" ht="49.2" customHeight="1">
      <c r="M4467" s="85"/>
    </row>
    <row r="4468" spans="13:13" ht="49.2" customHeight="1">
      <c r="M4468" s="85"/>
    </row>
    <row r="4469" spans="13:13" ht="49.2" customHeight="1">
      <c r="M4469" s="85"/>
    </row>
    <row r="4470" spans="13:13" ht="49.2" customHeight="1">
      <c r="M4470" s="85"/>
    </row>
    <row r="4471" spans="13:13" ht="49.2" customHeight="1">
      <c r="M4471" s="85"/>
    </row>
    <row r="4472" spans="13:13" ht="49.2" customHeight="1">
      <c r="M4472" s="85"/>
    </row>
    <row r="4473" spans="13:13" ht="49.2" customHeight="1">
      <c r="M4473" s="85"/>
    </row>
    <row r="4474" spans="13:13" ht="49.2" customHeight="1">
      <c r="M4474" s="85"/>
    </row>
    <row r="4475" spans="13:13" ht="49.2" customHeight="1">
      <c r="M4475" s="85"/>
    </row>
    <row r="4476" spans="13:13" ht="49.2" customHeight="1">
      <c r="M4476" s="85"/>
    </row>
    <row r="4477" spans="13:13" ht="49.2" customHeight="1">
      <c r="M4477" s="85"/>
    </row>
    <row r="4478" spans="13:13" ht="49.2" customHeight="1">
      <c r="M4478" s="85"/>
    </row>
    <row r="4479" spans="13:13" ht="49.2" customHeight="1">
      <c r="M4479" s="85"/>
    </row>
    <row r="4480" spans="13:13" ht="49.2" customHeight="1">
      <c r="M4480" s="85"/>
    </row>
    <row r="4481" spans="13:13" ht="49.2" customHeight="1">
      <c r="M4481" s="85"/>
    </row>
    <row r="4482" spans="13:13" ht="49.2" customHeight="1">
      <c r="M4482" s="85"/>
    </row>
    <row r="4483" spans="13:13" ht="49.2" customHeight="1">
      <c r="M4483" s="85"/>
    </row>
    <row r="4484" spans="13:13" ht="49.2" customHeight="1">
      <c r="M4484" s="85"/>
    </row>
    <row r="4485" spans="13:13" ht="49.2" customHeight="1">
      <c r="M4485" s="85"/>
    </row>
    <row r="4486" spans="13:13" ht="49.2" customHeight="1">
      <c r="M4486" s="85"/>
    </row>
    <row r="4487" spans="13:13" ht="49.2" customHeight="1">
      <c r="M4487" s="85"/>
    </row>
    <row r="4488" spans="13:13" ht="49.2" customHeight="1">
      <c r="M4488" s="85"/>
    </row>
    <row r="4489" spans="13:13" ht="49.2" customHeight="1">
      <c r="M4489" s="85"/>
    </row>
    <row r="4490" spans="13:13" ht="49.2" customHeight="1">
      <c r="M4490" s="85"/>
    </row>
    <row r="4491" spans="13:13" ht="49.2" customHeight="1">
      <c r="M4491" s="85"/>
    </row>
    <row r="4492" spans="13:13" ht="49.2" customHeight="1">
      <c r="M4492" s="85"/>
    </row>
    <row r="4493" spans="13:13" ht="49.2" customHeight="1">
      <c r="M4493" s="85"/>
    </row>
    <row r="4494" spans="13:13" ht="49.2" customHeight="1">
      <c r="M4494" s="85"/>
    </row>
    <row r="4495" spans="13:13" ht="49.2" customHeight="1">
      <c r="M4495" s="85"/>
    </row>
    <row r="4496" spans="13:13" ht="49.2" customHeight="1">
      <c r="M4496" s="85"/>
    </row>
    <row r="4497" spans="13:13" ht="49.2" customHeight="1">
      <c r="M4497" s="85"/>
    </row>
    <row r="4498" spans="13:13" ht="49.2" customHeight="1">
      <c r="M4498" s="85"/>
    </row>
    <row r="4499" spans="13:13" ht="49.2" customHeight="1">
      <c r="M4499" s="85"/>
    </row>
    <row r="4500" spans="13:13" ht="49.2" customHeight="1">
      <c r="M4500" s="85"/>
    </row>
    <row r="4501" spans="13:13" ht="49.2" customHeight="1">
      <c r="M4501" s="85"/>
    </row>
    <row r="4502" spans="13:13" ht="49.2" customHeight="1">
      <c r="M4502" s="85"/>
    </row>
    <row r="4503" spans="13:13" ht="49.2" customHeight="1">
      <c r="M4503" s="85"/>
    </row>
    <row r="4504" spans="13:13" ht="49.2" customHeight="1">
      <c r="M4504" s="85"/>
    </row>
    <row r="4505" spans="13:13" ht="49.2" customHeight="1">
      <c r="M4505" s="85"/>
    </row>
    <row r="4506" spans="13:13" ht="49.2" customHeight="1">
      <c r="M4506" s="85"/>
    </row>
    <row r="4507" spans="13:13" ht="49.2" customHeight="1">
      <c r="M4507" s="85"/>
    </row>
    <row r="4508" spans="13:13" ht="49.2" customHeight="1">
      <c r="M4508" s="85"/>
    </row>
    <row r="4509" spans="13:13" ht="49.2" customHeight="1">
      <c r="M4509" s="85"/>
    </row>
    <row r="4510" spans="13:13" ht="49.2" customHeight="1">
      <c r="M4510" s="85"/>
    </row>
    <row r="4511" spans="13:13" ht="49.2" customHeight="1">
      <c r="M4511" s="85"/>
    </row>
    <row r="4512" spans="13:13" ht="49.2" customHeight="1">
      <c r="M4512" s="85"/>
    </row>
    <row r="4513" spans="13:13" ht="49.2" customHeight="1">
      <c r="M4513" s="85"/>
    </row>
    <row r="4514" spans="13:13" ht="49.2" customHeight="1">
      <c r="M4514" s="85"/>
    </row>
    <row r="4515" spans="13:13" ht="49.2" customHeight="1">
      <c r="M4515" s="85"/>
    </row>
    <row r="4516" spans="13:13" ht="49.2" customHeight="1">
      <c r="M4516" s="85"/>
    </row>
    <row r="4517" spans="13:13" ht="49.2" customHeight="1">
      <c r="M4517" s="85"/>
    </row>
    <row r="4518" spans="13:13" ht="49.2" customHeight="1">
      <c r="M4518" s="85"/>
    </row>
    <row r="4519" spans="13:13" ht="49.2" customHeight="1">
      <c r="M4519" s="85"/>
    </row>
    <row r="4520" spans="13:13" ht="49.2" customHeight="1">
      <c r="M4520" s="85"/>
    </row>
    <row r="4521" spans="13:13" ht="49.2" customHeight="1">
      <c r="M4521" s="85"/>
    </row>
    <row r="4522" spans="13:13" ht="49.2" customHeight="1">
      <c r="M4522" s="85"/>
    </row>
    <row r="4523" spans="13:13" ht="49.2" customHeight="1">
      <c r="M4523" s="85"/>
    </row>
    <row r="4524" spans="13:13" ht="49.2" customHeight="1">
      <c r="M4524" s="85"/>
    </row>
    <row r="4525" spans="13:13" ht="49.2" customHeight="1">
      <c r="M4525" s="85"/>
    </row>
    <row r="4526" spans="13:13" ht="49.2" customHeight="1">
      <c r="M4526" s="85"/>
    </row>
    <row r="4527" spans="13:13" ht="49.2" customHeight="1">
      <c r="M4527" s="85"/>
    </row>
    <row r="4528" spans="13:13" ht="49.2" customHeight="1">
      <c r="M4528" s="85"/>
    </row>
    <row r="4529" spans="13:13" ht="49.2" customHeight="1">
      <c r="M4529" s="85"/>
    </row>
    <row r="4530" spans="13:13" ht="49.2" customHeight="1">
      <c r="M4530" s="85"/>
    </row>
    <row r="4531" spans="13:13" ht="49.2" customHeight="1">
      <c r="M4531" s="85"/>
    </row>
    <row r="4532" spans="13:13" ht="49.2" customHeight="1">
      <c r="M4532" s="85"/>
    </row>
    <row r="4533" spans="13:13" ht="49.2" customHeight="1">
      <c r="M4533" s="85"/>
    </row>
    <row r="4534" spans="13:13" ht="49.2" customHeight="1">
      <c r="M4534" s="85"/>
    </row>
    <row r="4535" spans="13:13" ht="49.2" customHeight="1">
      <c r="M4535" s="85"/>
    </row>
    <row r="4536" spans="13:13" ht="49.2" customHeight="1">
      <c r="M4536" s="85"/>
    </row>
    <row r="4537" spans="13:13" ht="49.2" customHeight="1">
      <c r="M4537" s="85"/>
    </row>
    <row r="4538" spans="13:13" ht="49.2" customHeight="1">
      <c r="M4538" s="85"/>
    </row>
    <row r="4539" spans="13:13" ht="49.2" customHeight="1">
      <c r="M4539" s="85"/>
    </row>
    <row r="4540" spans="13:13" ht="49.2" customHeight="1">
      <c r="M4540" s="85"/>
    </row>
    <row r="4541" spans="13:13" ht="49.2" customHeight="1">
      <c r="M4541" s="85"/>
    </row>
    <row r="4542" spans="13:13" ht="49.2" customHeight="1">
      <c r="M4542" s="85"/>
    </row>
    <row r="4543" spans="13:13" ht="49.2" customHeight="1">
      <c r="M4543" s="85"/>
    </row>
    <row r="4544" spans="13:13" ht="49.2" customHeight="1">
      <c r="M4544" s="85"/>
    </row>
    <row r="4545" spans="13:13" ht="49.2" customHeight="1">
      <c r="M4545" s="85"/>
    </row>
    <row r="4546" spans="13:13" ht="49.2" customHeight="1">
      <c r="M4546" s="85"/>
    </row>
    <row r="4547" spans="13:13" ht="49.2" customHeight="1">
      <c r="M4547" s="85"/>
    </row>
    <row r="4548" spans="13:13" ht="49.2" customHeight="1">
      <c r="M4548" s="85"/>
    </row>
    <row r="4549" spans="13:13" ht="49.2" customHeight="1">
      <c r="M4549" s="85"/>
    </row>
    <row r="4550" spans="13:13" ht="49.2" customHeight="1">
      <c r="M4550" s="85"/>
    </row>
    <row r="4551" spans="13:13" ht="49.2" customHeight="1">
      <c r="M4551" s="85"/>
    </row>
    <row r="4552" spans="13:13" ht="49.2" customHeight="1">
      <c r="M4552" s="85"/>
    </row>
    <row r="4553" spans="13:13" ht="49.2" customHeight="1">
      <c r="M4553" s="85"/>
    </row>
    <row r="4554" spans="13:13" ht="49.2" customHeight="1">
      <c r="M4554" s="85"/>
    </row>
    <row r="4555" spans="13:13" ht="49.2" customHeight="1">
      <c r="M4555" s="85"/>
    </row>
    <row r="4556" spans="13:13" ht="49.2" customHeight="1">
      <c r="M4556" s="85"/>
    </row>
    <row r="4557" spans="13:13" ht="49.2" customHeight="1">
      <c r="M4557" s="85"/>
    </row>
    <row r="4558" spans="13:13" ht="49.2" customHeight="1">
      <c r="M4558" s="85"/>
    </row>
    <row r="4559" spans="13:13" ht="49.2" customHeight="1">
      <c r="M4559" s="85"/>
    </row>
    <row r="4560" spans="13:13" ht="49.2" customHeight="1">
      <c r="M4560" s="85"/>
    </row>
    <row r="4561" spans="13:13" ht="49.2" customHeight="1">
      <c r="M4561" s="85"/>
    </row>
    <row r="4562" spans="13:13" ht="49.2" customHeight="1">
      <c r="M4562" s="85"/>
    </row>
    <row r="4563" spans="13:13" ht="49.2" customHeight="1">
      <c r="M4563" s="85"/>
    </row>
    <row r="4564" spans="13:13" ht="49.2" customHeight="1">
      <c r="M4564" s="85"/>
    </row>
    <row r="4565" spans="13:13" ht="49.2" customHeight="1">
      <c r="M4565" s="85"/>
    </row>
    <row r="4566" spans="13:13" ht="49.2" customHeight="1">
      <c r="M4566" s="85"/>
    </row>
    <row r="4567" spans="13:13" ht="49.2" customHeight="1">
      <c r="M4567" s="85"/>
    </row>
    <row r="4568" spans="13:13" ht="49.2" customHeight="1">
      <c r="M4568" s="85"/>
    </row>
    <row r="4569" spans="13:13" ht="49.2" customHeight="1">
      <c r="M4569" s="85"/>
    </row>
    <row r="4570" spans="13:13" ht="49.2" customHeight="1">
      <c r="M4570" s="85"/>
    </row>
    <row r="4571" spans="13:13" ht="49.2" customHeight="1">
      <c r="M4571" s="85"/>
    </row>
    <row r="4572" spans="13:13" ht="49.2" customHeight="1">
      <c r="M4572" s="85"/>
    </row>
    <row r="4573" spans="13:13" ht="49.2" customHeight="1">
      <c r="M4573" s="85"/>
    </row>
    <row r="4574" spans="13:13" ht="49.2" customHeight="1">
      <c r="M4574" s="85"/>
    </row>
    <row r="4575" spans="13:13" ht="49.2" customHeight="1">
      <c r="M4575" s="85"/>
    </row>
    <row r="4576" spans="13:13" ht="49.2" customHeight="1">
      <c r="M4576" s="85"/>
    </row>
    <row r="4577" spans="13:13" ht="49.2" customHeight="1">
      <c r="M4577" s="85"/>
    </row>
    <row r="4578" spans="13:13" ht="49.2" customHeight="1">
      <c r="M4578" s="85"/>
    </row>
    <row r="4579" spans="13:13" ht="49.2" customHeight="1">
      <c r="M4579" s="85"/>
    </row>
    <row r="4580" spans="13:13" ht="49.2" customHeight="1">
      <c r="M4580" s="85"/>
    </row>
    <row r="4581" spans="13:13" ht="49.2" customHeight="1">
      <c r="M4581" s="85"/>
    </row>
    <row r="4582" spans="13:13" ht="49.2" customHeight="1">
      <c r="M4582" s="85"/>
    </row>
    <row r="4583" spans="13:13" ht="49.2" customHeight="1">
      <c r="M4583" s="85"/>
    </row>
    <row r="4584" spans="13:13" ht="49.2" customHeight="1">
      <c r="M4584" s="85"/>
    </row>
    <row r="4585" spans="13:13" ht="49.2" customHeight="1">
      <c r="M4585" s="85"/>
    </row>
    <row r="4586" spans="13:13" ht="49.2" customHeight="1">
      <c r="M4586" s="85"/>
    </row>
    <row r="4587" spans="13:13" ht="49.2" customHeight="1">
      <c r="M4587" s="85"/>
    </row>
    <row r="4588" spans="13:13" ht="49.2" customHeight="1">
      <c r="M4588" s="85"/>
    </row>
    <row r="4589" spans="13:13" ht="49.2" customHeight="1">
      <c r="M4589" s="85"/>
    </row>
    <row r="4590" spans="13:13" ht="49.2" customHeight="1">
      <c r="M4590" s="85"/>
    </row>
    <row r="4591" spans="13:13" ht="49.2" customHeight="1">
      <c r="M4591" s="85"/>
    </row>
    <row r="4592" spans="13:13" ht="49.2" customHeight="1">
      <c r="M4592" s="85"/>
    </row>
    <row r="4593" spans="13:13" ht="49.2" customHeight="1">
      <c r="M4593" s="85"/>
    </row>
    <row r="4594" spans="13:13" ht="49.2" customHeight="1">
      <c r="M4594" s="85"/>
    </row>
    <row r="4595" spans="13:13" ht="49.2" customHeight="1">
      <c r="M4595" s="85"/>
    </row>
    <row r="4596" spans="13:13" ht="49.2" customHeight="1">
      <c r="M4596" s="85"/>
    </row>
    <row r="4597" spans="13:13" ht="49.2" customHeight="1">
      <c r="M4597" s="85"/>
    </row>
    <row r="4598" spans="13:13" ht="49.2" customHeight="1">
      <c r="M4598" s="85"/>
    </row>
    <row r="4599" spans="13:13" ht="49.2" customHeight="1">
      <c r="M4599" s="85"/>
    </row>
    <row r="4600" spans="13:13" ht="49.2" customHeight="1">
      <c r="M4600" s="85"/>
    </row>
    <row r="4601" spans="13:13" ht="49.2" customHeight="1">
      <c r="M4601" s="85"/>
    </row>
    <row r="4602" spans="13:13" ht="49.2" customHeight="1">
      <c r="M4602" s="85"/>
    </row>
    <row r="4603" spans="13:13" ht="49.2" customHeight="1">
      <c r="M4603" s="85"/>
    </row>
    <row r="4604" spans="13:13" ht="49.2" customHeight="1">
      <c r="M4604" s="85"/>
    </row>
    <row r="4605" spans="13:13" ht="49.2" customHeight="1">
      <c r="M4605" s="85"/>
    </row>
    <row r="4606" spans="13:13" ht="49.2" customHeight="1">
      <c r="M4606" s="85"/>
    </row>
    <row r="4607" spans="13:13" ht="49.2" customHeight="1">
      <c r="M4607" s="85"/>
    </row>
    <row r="4608" spans="13:13" ht="49.2" customHeight="1">
      <c r="M4608" s="85"/>
    </row>
    <row r="4609" spans="13:13" ht="49.2" customHeight="1">
      <c r="M4609" s="85"/>
    </row>
    <row r="4610" spans="13:13" ht="49.2" customHeight="1">
      <c r="M4610" s="85"/>
    </row>
    <row r="4611" spans="13:13" ht="49.2" customHeight="1">
      <c r="M4611" s="85"/>
    </row>
    <row r="4612" spans="13:13" ht="49.2" customHeight="1">
      <c r="M4612" s="85"/>
    </row>
    <row r="4613" spans="13:13" ht="49.2" customHeight="1">
      <c r="M4613" s="85"/>
    </row>
    <row r="4614" spans="13:13" ht="49.2" customHeight="1">
      <c r="M4614" s="85"/>
    </row>
    <row r="4615" spans="13:13" ht="49.2" customHeight="1">
      <c r="M4615" s="85"/>
    </row>
    <row r="4616" spans="13:13" ht="49.2" customHeight="1">
      <c r="M4616" s="85"/>
    </row>
    <row r="4617" spans="13:13" ht="49.2" customHeight="1">
      <c r="M4617" s="85"/>
    </row>
    <row r="4618" spans="13:13" ht="49.2" customHeight="1">
      <c r="M4618" s="85"/>
    </row>
    <row r="4619" spans="13:13" ht="49.2" customHeight="1">
      <c r="M4619" s="85"/>
    </row>
    <row r="4620" spans="13:13" ht="49.2" customHeight="1">
      <c r="M4620" s="85"/>
    </row>
    <row r="4621" spans="13:13" ht="49.2" customHeight="1">
      <c r="M4621" s="85"/>
    </row>
    <row r="4622" spans="13:13" ht="49.2" customHeight="1">
      <c r="M4622" s="85"/>
    </row>
    <row r="4623" spans="13:13" ht="49.2" customHeight="1">
      <c r="M4623" s="85"/>
    </row>
    <row r="4624" spans="13:13" ht="49.2" customHeight="1">
      <c r="M4624" s="85"/>
    </row>
    <row r="4625" spans="13:13" ht="49.2" customHeight="1">
      <c r="M4625" s="85"/>
    </row>
    <row r="4626" spans="13:13" ht="49.2" customHeight="1">
      <c r="M4626" s="85"/>
    </row>
    <row r="4627" spans="13:13" ht="49.2" customHeight="1">
      <c r="M4627" s="85"/>
    </row>
    <row r="4628" spans="13:13" ht="49.2" customHeight="1">
      <c r="M4628" s="85"/>
    </row>
    <row r="4629" spans="13:13" ht="49.2" customHeight="1">
      <c r="M4629" s="85"/>
    </row>
    <row r="4630" spans="13:13" ht="49.2" customHeight="1">
      <c r="M4630" s="85"/>
    </row>
    <row r="4631" spans="13:13" ht="49.2" customHeight="1">
      <c r="M4631" s="85"/>
    </row>
    <row r="4632" spans="13:13" ht="49.2" customHeight="1">
      <c r="M4632" s="85"/>
    </row>
    <row r="4633" spans="13:13" ht="49.2" customHeight="1">
      <c r="M4633" s="85"/>
    </row>
    <row r="4634" spans="13:13" ht="49.2" customHeight="1">
      <c r="M4634" s="85"/>
    </row>
    <row r="4635" spans="13:13" ht="49.2" customHeight="1">
      <c r="M4635" s="85"/>
    </row>
    <row r="4636" spans="13:13" ht="49.2" customHeight="1">
      <c r="M4636" s="85"/>
    </row>
    <row r="4637" spans="13:13" ht="49.2" customHeight="1">
      <c r="M4637" s="85"/>
    </row>
    <row r="4638" spans="13:13" ht="49.2" customHeight="1">
      <c r="M4638" s="85"/>
    </row>
    <row r="4639" spans="13:13" ht="49.2" customHeight="1">
      <c r="M4639" s="85"/>
    </row>
    <row r="4640" spans="13:13" ht="49.2" customHeight="1">
      <c r="M4640" s="85"/>
    </row>
    <row r="4641" spans="13:13" ht="49.2" customHeight="1">
      <c r="M4641" s="85"/>
    </row>
    <row r="4642" spans="13:13" ht="49.2" customHeight="1">
      <c r="M4642" s="85"/>
    </row>
    <row r="4643" spans="13:13" ht="49.2" customHeight="1">
      <c r="M4643" s="85"/>
    </row>
    <row r="4644" spans="13:13" ht="49.2" customHeight="1">
      <c r="M4644" s="85"/>
    </row>
    <row r="4645" spans="13:13" ht="49.2" customHeight="1">
      <c r="M4645" s="85"/>
    </row>
    <row r="4646" spans="13:13" ht="49.2" customHeight="1">
      <c r="M4646" s="85"/>
    </row>
    <row r="4647" spans="13:13" ht="49.2" customHeight="1">
      <c r="M4647" s="85"/>
    </row>
    <row r="4648" spans="13:13" ht="49.2" customHeight="1">
      <c r="M4648" s="85"/>
    </row>
    <row r="4649" spans="13:13" ht="49.2" customHeight="1">
      <c r="M4649" s="85"/>
    </row>
    <row r="4650" spans="13:13" ht="49.2" customHeight="1">
      <c r="M4650" s="85"/>
    </row>
    <row r="4651" spans="13:13" ht="49.2" customHeight="1">
      <c r="M4651" s="85"/>
    </row>
    <row r="4652" spans="13:13" ht="49.2" customHeight="1">
      <c r="M4652" s="85"/>
    </row>
    <row r="4653" spans="13:13" ht="49.2" customHeight="1">
      <c r="M4653" s="85"/>
    </row>
    <row r="4654" spans="13:13" ht="49.2" customHeight="1">
      <c r="M4654" s="85"/>
    </row>
    <row r="4655" spans="13:13" ht="49.2" customHeight="1">
      <c r="M4655" s="85"/>
    </row>
    <row r="4656" spans="13:13" ht="49.2" customHeight="1">
      <c r="M4656" s="85"/>
    </row>
    <row r="4657" spans="13:13" ht="49.2" customHeight="1">
      <c r="M4657" s="85"/>
    </row>
    <row r="4658" spans="13:13" ht="49.2" customHeight="1">
      <c r="M4658" s="85"/>
    </row>
    <row r="4659" spans="13:13" ht="49.2" customHeight="1">
      <c r="M4659" s="85"/>
    </row>
    <row r="4660" spans="13:13" ht="49.2" customHeight="1">
      <c r="M4660" s="85"/>
    </row>
    <row r="4661" spans="13:13" ht="49.2" customHeight="1">
      <c r="M4661" s="85"/>
    </row>
    <row r="4662" spans="13:13" ht="49.2" customHeight="1">
      <c r="M4662" s="85"/>
    </row>
    <row r="4663" spans="13:13" ht="49.2" customHeight="1">
      <c r="M4663" s="85"/>
    </row>
    <row r="4664" spans="13:13" ht="49.2" customHeight="1">
      <c r="M4664" s="85"/>
    </row>
    <row r="4665" spans="13:13" ht="49.2" customHeight="1">
      <c r="M4665" s="85"/>
    </row>
    <row r="4666" spans="13:13" ht="49.2" customHeight="1">
      <c r="M4666" s="85"/>
    </row>
    <row r="4667" spans="13:13" ht="49.2" customHeight="1">
      <c r="M4667" s="85"/>
    </row>
    <row r="4668" spans="13:13" ht="49.2" customHeight="1">
      <c r="M4668" s="85"/>
    </row>
    <row r="4669" spans="13:13" ht="49.2" customHeight="1">
      <c r="M4669" s="85"/>
    </row>
    <row r="4670" spans="13:13" ht="49.2" customHeight="1">
      <c r="M4670" s="85"/>
    </row>
    <row r="4671" spans="13:13" ht="49.2" customHeight="1">
      <c r="M4671" s="85"/>
    </row>
    <row r="4672" spans="13:13" ht="49.2" customHeight="1">
      <c r="M4672" s="85"/>
    </row>
    <row r="4673" spans="13:13" ht="49.2" customHeight="1">
      <c r="M4673" s="85"/>
    </row>
    <row r="4674" spans="13:13" ht="49.2" customHeight="1">
      <c r="M4674" s="85"/>
    </row>
    <row r="4675" spans="13:13" ht="49.2" customHeight="1">
      <c r="M4675" s="85"/>
    </row>
    <row r="4676" spans="13:13" ht="49.2" customHeight="1">
      <c r="M4676" s="85"/>
    </row>
    <row r="4677" spans="13:13" ht="49.2" customHeight="1">
      <c r="M4677" s="85"/>
    </row>
    <row r="4678" spans="13:13" ht="49.2" customHeight="1">
      <c r="M4678" s="85"/>
    </row>
    <row r="4679" spans="13:13" ht="49.2" customHeight="1">
      <c r="M4679" s="85"/>
    </row>
    <row r="4680" spans="13:13" ht="49.2" customHeight="1">
      <c r="M4680" s="85"/>
    </row>
    <row r="4681" spans="13:13" ht="49.2" customHeight="1">
      <c r="M4681" s="85"/>
    </row>
    <row r="4682" spans="13:13" ht="49.2" customHeight="1">
      <c r="M4682" s="85"/>
    </row>
    <row r="4683" spans="13:13" ht="49.2" customHeight="1">
      <c r="M4683" s="85"/>
    </row>
    <row r="4684" spans="13:13" ht="49.2" customHeight="1">
      <c r="M4684" s="85"/>
    </row>
    <row r="4685" spans="13:13" ht="49.2" customHeight="1">
      <c r="M4685" s="85"/>
    </row>
    <row r="4686" spans="13:13" ht="49.2" customHeight="1">
      <c r="M4686" s="85"/>
    </row>
    <row r="4687" spans="13:13" ht="49.2" customHeight="1">
      <c r="M4687" s="85"/>
    </row>
    <row r="4688" spans="13:13" ht="49.2" customHeight="1">
      <c r="M4688" s="85"/>
    </row>
    <row r="4689" spans="13:13" ht="49.2" customHeight="1">
      <c r="M4689" s="85"/>
    </row>
    <row r="4690" spans="13:13" ht="49.2" customHeight="1">
      <c r="M4690" s="85"/>
    </row>
    <row r="4691" spans="13:13" ht="49.2" customHeight="1">
      <c r="M4691" s="85"/>
    </row>
    <row r="4692" spans="13:13" ht="49.2" customHeight="1">
      <c r="M4692" s="85"/>
    </row>
    <row r="4693" spans="13:13" ht="49.2" customHeight="1">
      <c r="M4693" s="85"/>
    </row>
    <row r="4694" spans="13:13" ht="49.2" customHeight="1">
      <c r="M4694" s="85"/>
    </row>
    <row r="4695" spans="13:13" ht="49.2" customHeight="1">
      <c r="M4695" s="85"/>
    </row>
    <row r="4696" spans="13:13" ht="49.2" customHeight="1">
      <c r="M4696" s="85"/>
    </row>
    <row r="4697" spans="13:13" ht="49.2" customHeight="1">
      <c r="M4697" s="85"/>
    </row>
    <row r="4698" spans="13:13" ht="49.2" customHeight="1">
      <c r="M4698" s="85"/>
    </row>
    <row r="4699" spans="13:13" ht="49.2" customHeight="1">
      <c r="M4699" s="85"/>
    </row>
    <row r="4700" spans="13:13" ht="49.2" customHeight="1">
      <c r="M4700" s="85"/>
    </row>
    <row r="4701" spans="13:13" ht="49.2" customHeight="1">
      <c r="M4701" s="85"/>
    </row>
    <row r="4702" spans="13:13" ht="49.2" customHeight="1">
      <c r="M4702" s="85"/>
    </row>
    <row r="4703" spans="13:13" ht="49.2" customHeight="1">
      <c r="M4703" s="85"/>
    </row>
    <row r="4704" spans="13:13" ht="49.2" customHeight="1">
      <c r="M4704" s="85"/>
    </row>
    <row r="4705" spans="13:13" ht="49.2" customHeight="1">
      <c r="M4705" s="85"/>
    </row>
    <row r="4706" spans="13:13" ht="49.2" customHeight="1">
      <c r="M4706" s="85"/>
    </row>
    <row r="4707" spans="13:13" ht="49.2" customHeight="1">
      <c r="M4707" s="85"/>
    </row>
    <row r="4708" spans="13:13" ht="49.2" customHeight="1">
      <c r="M4708" s="85"/>
    </row>
    <row r="4709" spans="13:13" ht="49.2" customHeight="1">
      <c r="M4709" s="85"/>
    </row>
    <row r="4710" spans="13:13" ht="49.2" customHeight="1">
      <c r="M4710" s="85"/>
    </row>
    <row r="4711" spans="13:13" ht="49.2" customHeight="1">
      <c r="M4711" s="85"/>
    </row>
    <row r="4712" spans="13:13" ht="49.2" customHeight="1">
      <c r="M4712" s="85"/>
    </row>
    <row r="4713" spans="13:13" ht="49.2" customHeight="1">
      <c r="M4713" s="85"/>
    </row>
    <row r="4714" spans="13:13" ht="49.2" customHeight="1">
      <c r="M4714" s="85"/>
    </row>
    <row r="4715" spans="13:13" ht="49.2" customHeight="1">
      <c r="M4715" s="85"/>
    </row>
    <row r="4716" spans="13:13" ht="49.2" customHeight="1">
      <c r="M4716" s="85"/>
    </row>
    <row r="4717" spans="13:13" ht="49.2" customHeight="1">
      <c r="M4717" s="85"/>
    </row>
    <row r="4718" spans="13:13" ht="49.2" customHeight="1">
      <c r="M4718" s="85"/>
    </row>
    <row r="4719" spans="13:13" ht="49.2" customHeight="1">
      <c r="M4719" s="85"/>
    </row>
    <row r="4720" spans="13:13" ht="49.2" customHeight="1">
      <c r="M4720" s="85"/>
    </row>
    <row r="4721" spans="13:13" ht="49.2" customHeight="1">
      <c r="M4721" s="85"/>
    </row>
    <row r="4722" spans="13:13" ht="49.2" customHeight="1">
      <c r="M4722" s="85"/>
    </row>
    <row r="4723" spans="13:13" ht="49.2" customHeight="1">
      <c r="M4723" s="85"/>
    </row>
    <row r="4724" spans="13:13" ht="49.2" customHeight="1">
      <c r="M4724" s="85"/>
    </row>
    <row r="4725" spans="13:13" ht="49.2" customHeight="1">
      <c r="M4725" s="85"/>
    </row>
    <row r="4726" spans="13:13" ht="49.2" customHeight="1">
      <c r="M4726" s="85"/>
    </row>
    <row r="4727" spans="13:13" ht="49.2" customHeight="1">
      <c r="M4727" s="85"/>
    </row>
    <row r="4728" spans="13:13" ht="49.2" customHeight="1">
      <c r="M4728" s="85"/>
    </row>
    <row r="4729" spans="13:13" ht="49.2" customHeight="1">
      <c r="M4729" s="85"/>
    </row>
    <row r="4730" spans="13:13" ht="49.2" customHeight="1">
      <c r="M4730" s="85"/>
    </row>
    <row r="4731" spans="13:13" ht="49.2" customHeight="1">
      <c r="M4731" s="85"/>
    </row>
    <row r="4732" spans="13:13" ht="49.2" customHeight="1">
      <c r="M4732" s="85"/>
    </row>
    <row r="4733" spans="13:13" ht="49.2" customHeight="1">
      <c r="M4733" s="85"/>
    </row>
    <row r="4734" spans="13:13" ht="49.2" customHeight="1">
      <c r="M4734" s="85"/>
    </row>
    <row r="4735" spans="13:13" ht="49.2" customHeight="1">
      <c r="M4735" s="85"/>
    </row>
    <row r="4736" spans="13:13" ht="49.2" customHeight="1">
      <c r="M4736" s="85"/>
    </row>
    <row r="4737" spans="13:13" ht="49.2" customHeight="1">
      <c r="M4737" s="85"/>
    </row>
    <row r="4738" spans="13:13" ht="49.2" customHeight="1">
      <c r="M4738" s="85"/>
    </row>
    <row r="4739" spans="13:13" ht="49.2" customHeight="1">
      <c r="M4739" s="85"/>
    </row>
    <row r="4740" spans="13:13" ht="49.2" customHeight="1">
      <c r="M4740" s="85"/>
    </row>
    <row r="4741" spans="13:13" ht="49.2" customHeight="1">
      <c r="M4741" s="85"/>
    </row>
    <row r="4742" spans="13:13" ht="49.2" customHeight="1">
      <c r="M4742" s="85"/>
    </row>
    <row r="4743" spans="13:13" ht="49.2" customHeight="1">
      <c r="M4743" s="85"/>
    </row>
    <row r="4744" spans="13:13" ht="49.2" customHeight="1">
      <c r="M4744" s="85"/>
    </row>
    <row r="4745" spans="13:13" ht="49.2" customHeight="1">
      <c r="M4745" s="85"/>
    </row>
    <row r="4746" spans="13:13" ht="49.2" customHeight="1">
      <c r="M4746" s="85"/>
    </row>
    <row r="4747" spans="13:13" ht="49.2" customHeight="1">
      <c r="M4747" s="85"/>
    </row>
    <row r="4748" spans="13:13" ht="49.2" customHeight="1">
      <c r="M4748" s="85"/>
    </row>
    <row r="4749" spans="13:13" ht="49.2" customHeight="1">
      <c r="M4749" s="85"/>
    </row>
    <row r="4750" spans="13:13" ht="49.2" customHeight="1">
      <c r="M4750" s="85"/>
    </row>
    <row r="4751" spans="13:13" ht="49.2" customHeight="1">
      <c r="M4751" s="85"/>
    </row>
    <row r="4752" spans="13:13" ht="49.2" customHeight="1">
      <c r="M4752" s="85"/>
    </row>
    <row r="4753" spans="13:13" ht="49.2" customHeight="1">
      <c r="M4753" s="85"/>
    </row>
    <row r="4754" spans="13:13" ht="49.2" customHeight="1">
      <c r="M4754" s="85"/>
    </row>
    <row r="4755" spans="13:13" ht="49.2" customHeight="1">
      <c r="M4755" s="85"/>
    </row>
    <row r="4756" spans="13:13" ht="49.2" customHeight="1">
      <c r="M4756" s="85"/>
    </row>
    <row r="4757" spans="13:13" ht="49.2" customHeight="1">
      <c r="M4757" s="85"/>
    </row>
    <row r="4758" spans="13:13" ht="49.2" customHeight="1">
      <c r="M4758" s="85"/>
    </row>
    <row r="4759" spans="13:13" ht="49.2" customHeight="1">
      <c r="M4759" s="85"/>
    </row>
    <row r="4760" spans="13:13" ht="49.2" customHeight="1">
      <c r="M4760" s="85"/>
    </row>
    <row r="4761" spans="13:13" ht="49.2" customHeight="1">
      <c r="M4761" s="85"/>
    </row>
    <row r="4762" spans="13:13" ht="49.2" customHeight="1">
      <c r="M4762" s="85"/>
    </row>
    <row r="4763" spans="13:13" ht="49.2" customHeight="1">
      <c r="M4763" s="85"/>
    </row>
    <row r="4764" spans="13:13" ht="49.2" customHeight="1">
      <c r="M4764" s="85"/>
    </row>
    <row r="4765" spans="13:13" ht="49.2" customHeight="1">
      <c r="M4765" s="85"/>
    </row>
    <row r="4766" spans="13:13" ht="49.2" customHeight="1">
      <c r="M4766" s="85"/>
    </row>
    <row r="4767" spans="13:13" ht="49.2" customHeight="1">
      <c r="M4767" s="85"/>
    </row>
    <row r="4768" spans="13:13" ht="49.2" customHeight="1">
      <c r="M4768" s="85"/>
    </row>
    <row r="4769" spans="13:13" ht="49.2" customHeight="1">
      <c r="M4769" s="85"/>
    </row>
    <row r="4770" spans="13:13" ht="49.2" customHeight="1">
      <c r="M4770" s="85"/>
    </row>
    <row r="4771" spans="13:13" ht="49.2" customHeight="1">
      <c r="M4771" s="85"/>
    </row>
    <row r="4772" spans="13:13" ht="49.2" customHeight="1">
      <c r="M4772" s="85"/>
    </row>
    <row r="4773" spans="13:13" ht="49.2" customHeight="1">
      <c r="M4773" s="85"/>
    </row>
    <row r="4774" spans="13:13" ht="49.2" customHeight="1">
      <c r="M4774" s="85"/>
    </row>
    <row r="4775" spans="13:13" ht="49.2" customHeight="1">
      <c r="M4775" s="85"/>
    </row>
    <row r="4776" spans="13:13" ht="49.2" customHeight="1">
      <c r="M4776" s="85"/>
    </row>
    <row r="4777" spans="13:13" ht="49.2" customHeight="1">
      <c r="M4777" s="85"/>
    </row>
    <row r="4778" spans="13:13" ht="49.2" customHeight="1">
      <c r="M4778" s="85"/>
    </row>
    <row r="4779" spans="13:13" ht="49.2" customHeight="1">
      <c r="M4779" s="85"/>
    </row>
    <row r="4780" spans="13:13" ht="49.2" customHeight="1">
      <c r="M4780" s="85"/>
    </row>
    <row r="4781" spans="13:13" ht="49.2" customHeight="1">
      <c r="M4781" s="85"/>
    </row>
    <row r="4782" spans="13:13" ht="49.2" customHeight="1">
      <c r="M4782" s="85"/>
    </row>
    <row r="4783" spans="13:13" ht="49.2" customHeight="1">
      <c r="M4783" s="85"/>
    </row>
    <row r="4784" spans="13:13" ht="49.2" customHeight="1">
      <c r="M4784" s="85"/>
    </row>
    <row r="4785" spans="13:13" ht="49.2" customHeight="1">
      <c r="M4785" s="85"/>
    </row>
    <row r="4786" spans="13:13" ht="49.2" customHeight="1">
      <c r="M4786" s="85"/>
    </row>
    <row r="4787" spans="13:13" ht="49.2" customHeight="1">
      <c r="M4787" s="85"/>
    </row>
    <row r="4788" spans="13:13" ht="49.2" customHeight="1">
      <c r="M4788" s="85"/>
    </row>
    <row r="4789" spans="13:13" ht="49.2" customHeight="1">
      <c r="M4789" s="85"/>
    </row>
    <row r="4790" spans="13:13" ht="49.2" customHeight="1">
      <c r="M4790" s="85"/>
    </row>
    <row r="4791" spans="13:13" ht="49.2" customHeight="1">
      <c r="M4791" s="85"/>
    </row>
    <row r="4792" spans="13:13" ht="49.2" customHeight="1">
      <c r="M4792" s="85"/>
    </row>
    <row r="4793" spans="13:13" ht="49.2" customHeight="1">
      <c r="M4793" s="85"/>
    </row>
    <row r="4794" spans="13:13" ht="49.2" customHeight="1">
      <c r="M4794" s="85"/>
    </row>
    <row r="4795" spans="13:13" ht="49.2" customHeight="1">
      <c r="M4795" s="85"/>
    </row>
    <row r="4796" spans="13:13" ht="49.2" customHeight="1">
      <c r="M4796" s="85"/>
    </row>
    <row r="4797" spans="13:13" ht="49.2" customHeight="1">
      <c r="M4797" s="85"/>
    </row>
    <row r="4798" spans="13:13" ht="49.2" customHeight="1">
      <c r="M4798" s="85"/>
    </row>
    <row r="4799" spans="13:13" ht="49.2" customHeight="1">
      <c r="M4799" s="85"/>
    </row>
    <row r="4800" spans="13:13" ht="49.2" customHeight="1">
      <c r="M4800" s="85"/>
    </row>
    <row r="4801" spans="13:13" ht="49.2" customHeight="1">
      <c r="M4801" s="85"/>
    </row>
    <row r="4802" spans="13:13" ht="49.2" customHeight="1">
      <c r="M4802" s="85"/>
    </row>
    <row r="4803" spans="13:13" ht="49.2" customHeight="1">
      <c r="M4803" s="85"/>
    </row>
    <row r="4804" spans="13:13" ht="49.2" customHeight="1">
      <c r="M4804" s="85"/>
    </row>
    <row r="4805" spans="13:13" ht="49.2" customHeight="1">
      <c r="M4805" s="85"/>
    </row>
    <row r="4806" spans="13:13" ht="49.2" customHeight="1">
      <c r="M4806" s="85"/>
    </row>
    <row r="4807" spans="13:13" ht="49.2" customHeight="1">
      <c r="M4807" s="85"/>
    </row>
    <row r="4808" spans="13:13" ht="49.2" customHeight="1">
      <c r="M4808" s="85"/>
    </row>
    <row r="4809" spans="13:13" ht="49.2" customHeight="1">
      <c r="M4809" s="85"/>
    </row>
    <row r="4810" spans="13:13" ht="49.2" customHeight="1">
      <c r="M4810" s="85"/>
    </row>
    <row r="4811" spans="13:13" ht="49.2" customHeight="1">
      <c r="M4811" s="85"/>
    </row>
    <row r="4812" spans="13:13" ht="49.2" customHeight="1">
      <c r="M4812" s="85"/>
    </row>
    <row r="4813" spans="13:13" ht="49.2" customHeight="1">
      <c r="M4813" s="85"/>
    </row>
    <row r="4814" spans="13:13" ht="49.2" customHeight="1">
      <c r="M4814" s="85"/>
    </row>
    <row r="4815" spans="13:13" ht="49.2" customHeight="1">
      <c r="M4815" s="85"/>
    </row>
    <row r="4816" spans="13:13" ht="49.2" customHeight="1">
      <c r="M4816" s="85"/>
    </row>
    <row r="4817" spans="13:13" ht="49.2" customHeight="1">
      <c r="M4817" s="85"/>
    </row>
    <row r="4818" spans="13:13" ht="49.2" customHeight="1">
      <c r="M4818" s="85"/>
    </row>
    <row r="4819" spans="13:13" ht="49.2" customHeight="1">
      <c r="M4819" s="85"/>
    </row>
    <row r="4820" spans="13:13" ht="49.2" customHeight="1">
      <c r="M4820" s="85"/>
    </row>
    <row r="4821" spans="13:13" ht="49.2" customHeight="1">
      <c r="M4821" s="85"/>
    </row>
    <row r="4822" spans="13:13" ht="49.2" customHeight="1">
      <c r="M4822" s="85"/>
    </row>
    <row r="4823" spans="13:13" ht="49.2" customHeight="1">
      <c r="M4823" s="85"/>
    </row>
    <row r="4824" spans="13:13" ht="49.2" customHeight="1">
      <c r="M4824" s="85"/>
    </row>
    <row r="4825" spans="13:13" ht="49.2" customHeight="1">
      <c r="M4825" s="85"/>
    </row>
    <row r="4826" spans="13:13" ht="49.2" customHeight="1">
      <c r="M4826" s="85"/>
    </row>
    <row r="4827" spans="13:13" ht="49.2" customHeight="1">
      <c r="M4827" s="85"/>
    </row>
    <row r="4828" spans="13:13" ht="49.2" customHeight="1">
      <c r="M4828" s="85"/>
    </row>
    <row r="4829" spans="13:13" ht="49.2" customHeight="1">
      <c r="M4829" s="85"/>
    </row>
    <row r="4830" spans="13:13" ht="49.2" customHeight="1">
      <c r="M4830" s="85"/>
    </row>
    <row r="4831" spans="13:13" ht="49.2" customHeight="1">
      <c r="M4831" s="85"/>
    </row>
    <row r="4832" spans="13:13" ht="49.2" customHeight="1">
      <c r="M4832" s="85"/>
    </row>
    <row r="4833" spans="13:13" ht="49.2" customHeight="1">
      <c r="M4833" s="85"/>
    </row>
    <row r="4834" spans="13:13" ht="49.2" customHeight="1">
      <c r="M4834" s="85"/>
    </row>
    <row r="4835" spans="13:13" ht="49.2" customHeight="1">
      <c r="M4835" s="85"/>
    </row>
    <row r="4836" spans="13:13" ht="49.2" customHeight="1">
      <c r="M4836" s="85"/>
    </row>
    <row r="4837" spans="13:13" ht="49.2" customHeight="1">
      <c r="M4837" s="85"/>
    </row>
    <row r="4838" spans="13:13" ht="49.2" customHeight="1">
      <c r="M4838" s="85"/>
    </row>
    <row r="4839" spans="13:13" ht="49.2" customHeight="1">
      <c r="M4839" s="85"/>
    </row>
    <row r="4840" spans="13:13" ht="49.2" customHeight="1">
      <c r="M4840" s="85"/>
    </row>
    <row r="4841" spans="13:13" ht="49.2" customHeight="1">
      <c r="M4841" s="85"/>
    </row>
    <row r="4842" spans="13:13" ht="49.2" customHeight="1">
      <c r="M4842" s="85"/>
    </row>
    <row r="4843" spans="13:13" ht="49.2" customHeight="1">
      <c r="M4843" s="85"/>
    </row>
    <row r="4844" spans="13:13" ht="49.2" customHeight="1">
      <c r="M4844" s="85"/>
    </row>
    <row r="4845" spans="13:13" ht="49.2" customHeight="1">
      <c r="M4845" s="85"/>
    </row>
    <row r="4846" spans="13:13" ht="49.2" customHeight="1">
      <c r="M4846" s="85"/>
    </row>
    <row r="4847" spans="13:13" ht="49.2" customHeight="1">
      <c r="M4847" s="85"/>
    </row>
    <row r="4848" spans="13:13" ht="49.2" customHeight="1">
      <c r="M4848" s="85"/>
    </row>
    <row r="4849" spans="13:13" ht="49.2" customHeight="1">
      <c r="M4849" s="85"/>
    </row>
    <row r="4850" spans="13:13" ht="49.2" customHeight="1">
      <c r="M4850" s="85"/>
    </row>
    <row r="4851" spans="13:13" ht="49.2" customHeight="1">
      <c r="M4851" s="85"/>
    </row>
    <row r="4852" spans="13:13" ht="49.2" customHeight="1">
      <c r="M4852" s="85"/>
    </row>
    <row r="4853" spans="13:13" ht="49.2" customHeight="1">
      <c r="M4853" s="85"/>
    </row>
    <row r="4854" spans="13:13" ht="49.2" customHeight="1">
      <c r="M4854" s="85"/>
    </row>
    <row r="4855" spans="13:13" ht="49.2" customHeight="1">
      <c r="M4855" s="85"/>
    </row>
    <row r="4856" spans="13:13" ht="49.2" customHeight="1">
      <c r="M4856" s="85"/>
    </row>
    <row r="4857" spans="13:13" ht="49.2" customHeight="1">
      <c r="M4857" s="85"/>
    </row>
    <row r="4858" spans="13:13" ht="49.2" customHeight="1">
      <c r="M4858" s="85"/>
    </row>
    <row r="4859" spans="13:13" ht="49.2" customHeight="1">
      <c r="M4859" s="85"/>
    </row>
    <row r="4860" spans="13:13" ht="49.2" customHeight="1">
      <c r="M4860" s="85"/>
    </row>
    <row r="4861" spans="13:13" ht="49.2" customHeight="1">
      <c r="M4861" s="85"/>
    </row>
    <row r="4862" spans="13:13" ht="49.2" customHeight="1">
      <c r="M4862" s="85"/>
    </row>
    <row r="4863" spans="13:13" ht="49.2" customHeight="1">
      <c r="M4863" s="85"/>
    </row>
    <row r="4864" spans="13:13" ht="49.2" customHeight="1">
      <c r="M4864" s="85"/>
    </row>
    <row r="4865" spans="13:13" ht="49.2" customHeight="1">
      <c r="M4865" s="85"/>
    </row>
    <row r="4866" spans="13:13" ht="49.2" customHeight="1">
      <c r="M4866" s="85"/>
    </row>
    <row r="4867" spans="13:13" ht="49.2" customHeight="1">
      <c r="M4867" s="85"/>
    </row>
    <row r="4868" spans="13:13" ht="49.2" customHeight="1">
      <c r="M4868" s="85"/>
    </row>
    <row r="4869" spans="13:13" ht="49.2" customHeight="1">
      <c r="M4869" s="85"/>
    </row>
    <row r="4870" spans="13:13" ht="49.2" customHeight="1">
      <c r="M4870" s="85"/>
    </row>
    <row r="4871" spans="13:13" ht="49.2" customHeight="1">
      <c r="M4871" s="85"/>
    </row>
    <row r="4872" spans="13:13" ht="49.2" customHeight="1">
      <c r="M4872" s="85"/>
    </row>
    <row r="4873" spans="13:13" ht="49.2" customHeight="1">
      <c r="M4873" s="85"/>
    </row>
    <row r="4874" spans="13:13" ht="49.2" customHeight="1">
      <c r="M4874" s="85"/>
    </row>
    <row r="4875" spans="13:13" ht="49.2" customHeight="1">
      <c r="M4875" s="85"/>
    </row>
    <row r="4876" spans="13:13" ht="49.2" customHeight="1">
      <c r="M4876" s="85"/>
    </row>
    <row r="4877" spans="13:13" ht="49.2" customHeight="1">
      <c r="M4877" s="85"/>
    </row>
    <row r="4878" spans="13:13" ht="49.2" customHeight="1">
      <c r="M4878" s="85"/>
    </row>
    <row r="4879" spans="13:13" ht="49.2" customHeight="1">
      <c r="M4879" s="85"/>
    </row>
    <row r="4880" spans="13:13" ht="49.2" customHeight="1">
      <c r="M4880" s="85"/>
    </row>
    <row r="4881" spans="13:13" ht="49.2" customHeight="1">
      <c r="M4881" s="85"/>
    </row>
    <row r="4882" spans="13:13" ht="49.2" customHeight="1">
      <c r="M4882" s="85"/>
    </row>
    <row r="4883" spans="13:13" ht="49.2" customHeight="1">
      <c r="M4883" s="85"/>
    </row>
    <row r="4884" spans="13:13" ht="49.2" customHeight="1">
      <c r="M4884" s="85"/>
    </row>
    <row r="4885" spans="13:13" ht="49.2" customHeight="1">
      <c r="M4885" s="85"/>
    </row>
    <row r="4886" spans="13:13" ht="49.2" customHeight="1">
      <c r="M4886" s="85"/>
    </row>
    <row r="4887" spans="13:13" ht="49.2" customHeight="1">
      <c r="M4887" s="85"/>
    </row>
    <row r="4888" spans="13:13" ht="49.2" customHeight="1">
      <c r="M4888" s="85"/>
    </row>
    <row r="4889" spans="13:13" ht="49.2" customHeight="1">
      <c r="M4889" s="85"/>
    </row>
    <row r="4890" spans="13:13" ht="49.2" customHeight="1">
      <c r="M4890" s="85"/>
    </row>
    <row r="4891" spans="13:13" ht="49.2" customHeight="1">
      <c r="M4891" s="85"/>
    </row>
    <row r="4892" spans="13:13" ht="49.2" customHeight="1">
      <c r="M4892" s="85"/>
    </row>
    <row r="4893" spans="13:13" ht="49.2" customHeight="1">
      <c r="M4893" s="85"/>
    </row>
    <row r="4894" spans="13:13" ht="49.2" customHeight="1">
      <c r="M4894" s="85"/>
    </row>
    <row r="4895" spans="13:13" ht="49.2" customHeight="1">
      <c r="M4895" s="85"/>
    </row>
    <row r="4896" spans="13:13" ht="49.2" customHeight="1">
      <c r="M4896" s="85"/>
    </row>
    <row r="4897" spans="13:13" ht="49.2" customHeight="1">
      <c r="M4897" s="85"/>
    </row>
    <row r="4898" spans="13:13" ht="49.2" customHeight="1">
      <c r="M4898" s="85"/>
    </row>
    <row r="4899" spans="13:13" ht="49.2" customHeight="1">
      <c r="M4899" s="85"/>
    </row>
    <row r="4900" spans="13:13" ht="49.2" customHeight="1">
      <c r="M4900" s="85"/>
    </row>
    <row r="4901" spans="13:13" ht="49.2" customHeight="1">
      <c r="M4901" s="85"/>
    </row>
    <row r="4902" spans="13:13" ht="49.2" customHeight="1">
      <c r="M4902" s="85"/>
    </row>
    <row r="4903" spans="13:13" ht="49.2" customHeight="1">
      <c r="M4903" s="85"/>
    </row>
    <row r="4904" spans="13:13" ht="49.2" customHeight="1">
      <c r="M4904" s="85"/>
    </row>
    <row r="4905" spans="13:13" ht="49.2" customHeight="1">
      <c r="M4905" s="85"/>
    </row>
    <row r="4906" spans="13:13" ht="49.2" customHeight="1">
      <c r="M4906" s="85"/>
    </row>
    <row r="4907" spans="13:13" ht="49.2" customHeight="1">
      <c r="M4907" s="85"/>
    </row>
    <row r="4908" spans="13:13" ht="49.2" customHeight="1">
      <c r="M4908" s="85"/>
    </row>
    <row r="4909" spans="13:13" ht="49.2" customHeight="1">
      <c r="M4909" s="85"/>
    </row>
    <row r="4910" spans="13:13" ht="49.2" customHeight="1">
      <c r="M4910" s="85"/>
    </row>
    <row r="4911" spans="13:13" ht="49.2" customHeight="1">
      <c r="M4911" s="85"/>
    </row>
    <row r="4912" spans="13:13" ht="49.2" customHeight="1">
      <c r="M4912" s="85"/>
    </row>
    <row r="4913" spans="13:13" ht="49.2" customHeight="1">
      <c r="M4913" s="85"/>
    </row>
    <row r="4914" spans="13:13" ht="49.2" customHeight="1">
      <c r="M4914" s="85"/>
    </row>
    <row r="4915" spans="13:13" ht="49.2" customHeight="1">
      <c r="M4915" s="85"/>
    </row>
    <row r="4916" spans="13:13" ht="49.2" customHeight="1">
      <c r="M4916" s="85"/>
    </row>
    <row r="4917" spans="13:13" ht="49.2" customHeight="1">
      <c r="M4917" s="85"/>
    </row>
    <row r="4918" spans="13:13" ht="49.2" customHeight="1">
      <c r="M4918" s="85"/>
    </row>
    <row r="4919" spans="13:13" ht="49.2" customHeight="1">
      <c r="M4919" s="85"/>
    </row>
    <row r="4920" spans="13:13" ht="49.2" customHeight="1">
      <c r="M4920" s="85"/>
    </row>
    <row r="4921" spans="13:13" ht="49.2" customHeight="1">
      <c r="M4921" s="85"/>
    </row>
    <row r="4922" spans="13:13" ht="49.2" customHeight="1">
      <c r="M4922" s="85"/>
    </row>
    <row r="4923" spans="13:13" ht="49.2" customHeight="1">
      <c r="M4923" s="85"/>
    </row>
    <row r="4924" spans="13:13" ht="49.2" customHeight="1">
      <c r="M4924" s="85"/>
    </row>
    <row r="4925" spans="13:13" ht="49.2" customHeight="1">
      <c r="M4925" s="85"/>
    </row>
    <row r="4926" spans="13:13" ht="49.2" customHeight="1">
      <c r="M4926" s="85"/>
    </row>
    <row r="4927" spans="13:13" ht="49.2" customHeight="1">
      <c r="M4927" s="85"/>
    </row>
    <row r="4928" spans="13:13" ht="49.2" customHeight="1">
      <c r="M4928" s="85"/>
    </row>
    <row r="4929" spans="13:13" ht="49.2" customHeight="1">
      <c r="M4929" s="85"/>
    </row>
    <row r="4930" spans="13:13" ht="49.2" customHeight="1">
      <c r="M4930" s="85"/>
    </row>
    <row r="4931" spans="13:13" ht="49.2" customHeight="1">
      <c r="M4931" s="85"/>
    </row>
    <row r="4932" spans="13:13" ht="49.2" customHeight="1">
      <c r="M4932" s="85"/>
    </row>
    <row r="4933" spans="13:13" ht="49.2" customHeight="1">
      <c r="M4933" s="85"/>
    </row>
    <row r="4934" spans="13:13" ht="49.2" customHeight="1">
      <c r="M4934" s="85"/>
    </row>
    <row r="4935" spans="13:13" ht="49.2" customHeight="1">
      <c r="M4935" s="85"/>
    </row>
    <row r="4936" spans="13:13" ht="49.2" customHeight="1">
      <c r="M4936" s="85"/>
    </row>
    <row r="4937" spans="13:13" ht="49.2" customHeight="1">
      <c r="M4937" s="85"/>
    </row>
    <row r="4938" spans="13:13" ht="49.2" customHeight="1">
      <c r="M4938" s="85"/>
    </row>
    <row r="4939" spans="13:13" ht="49.2" customHeight="1">
      <c r="M4939" s="85"/>
    </row>
    <row r="4940" spans="13:13" ht="49.2" customHeight="1">
      <c r="M4940" s="85"/>
    </row>
    <row r="4941" spans="13:13" ht="49.2" customHeight="1">
      <c r="M4941" s="85"/>
    </row>
    <row r="4942" spans="13:13" ht="49.2" customHeight="1">
      <c r="M4942" s="85"/>
    </row>
    <row r="4943" spans="13:13" ht="49.2" customHeight="1">
      <c r="M4943" s="85"/>
    </row>
    <row r="4944" spans="13:13" ht="49.2" customHeight="1">
      <c r="M4944" s="85"/>
    </row>
    <row r="4945" spans="13:13" ht="49.2" customHeight="1">
      <c r="M4945" s="85"/>
    </row>
    <row r="4946" spans="13:13" ht="49.2" customHeight="1">
      <c r="M4946" s="85"/>
    </row>
    <row r="4947" spans="13:13" ht="49.2" customHeight="1">
      <c r="M4947" s="85"/>
    </row>
    <row r="4948" spans="13:13" ht="49.2" customHeight="1">
      <c r="M4948" s="85"/>
    </row>
    <row r="4949" spans="13:13" ht="49.2" customHeight="1">
      <c r="M4949" s="85"/>
    </row>
    <row r="4950" spans="13:13" ht="49.2" customHeight="1">
      <c r="M4950" s="85"/>
    </row>
    <row r="4951" spans="13:13" ht="49.2" customHeight="1">
      <c r="M4951" s="85"/>
    </row>
    <row r="4952" spans="13:13" ht="49.2" customHeight="1">
      <c r="M4952" s="85"/>
    </row>
    <row r="4953" spans="13:13" ht="49.2" customHeight="1">
      <c r="M4953" s="85"/>
    </row>
    <row r="4954" spans="13:13" ht="49.2" customHeight="1">
      <c r="M4954" s="85"/>
    </row>
    <row r="4955" spans="13:13" ht="49.2" customHeight="1">
      <c r="M4955" s="85"/>
    </row>
    <row r="4956" spans="13:13" ht="49.2" customHeight="1">
      <c r="M4956" s="85"/>
    </row>
    <row r="4957" spans="13:13" ht="49.2" customHeight="1">
      <c r="M4957" s="85"/>
    </row>
    <row r="4958" spans="13:13" ht="49.2" customHeight="1">
      <c r="M4958" s="85"/>
    </row>
    <row r="4959" spans="13:13" ht="49.2" customHeight="1">
      <c r="M4959" s="85"/>
    </row>
    <row r="4960" spans="13:13" ht="49.2" customHeight="1">
      <c r="M4960" s="85"/>
    </row>
    <row r="4961" spans="13:13" ht="49.2" customHeight="1">
      <c r="M4961" s="85"/>
    </row>
    <row r="4962" spans="13:13" ht="49.2" customHeight="1">
      <c r="M4962" s="85"/>
    </row>
    <row r="4963" spans="13:13" ht="49.2" customHeight="1">
      <c r="M4963" s="85"/>
    </row>
    <row r="4964" spans="13:13" ht="49.2" customHeight="1">
      <c r="M4964" s="85"/>
    </row>
    <row r="4965" spans="13:13" ht="49.2" customHeight="1">
      <c r="M4965" s="85"/>
    </row>
    <row r="4966" spans="13:13" ht="49.2" customHeight="1">
      <c r="M4966" s="85"/>
    </row>
    <row r="4967" spans="13:13" ht="49.2" customHeight="1">
      <c r="M4967" s="85"/>
    </row>
    <row r="4968" spans="13:13" ht="49.2" customHeight="1">
      <c r="M4968" s="85"/>
    </row>
    <row r="4969" spans="13:13" ht="49.2" customHeight="1">
      <c r="M4969" s="85"/>
    </row>
    <row r="4970" spans="13:13" ht="49.2" customHeight="1">
      <c r="M4970" s="85"/>
    </row>
    <row r="4971" spans="13:13" ht="49.2" customHeight="1">
      <c r="M4971" s="85"/>
    </row>
    <row r="4972" spans="13:13" ht="49.2" customHeight="1">
      <c r="M4972" s="85"/>
    </row>
    <row r="4973" spans="13:13" ht="49.2" customHeight="1">
      <c r="M4973" s="85"/>
    </row>
    <row r="4974" spans="13:13" ht="49.2" customHeight="1">
      <c r="M4974" s="85"/>
    </row>
    <row r="4975" spans="13:13" ht="49.2" customHeight="1">
      <c r="M4975" s="85"/>
    </row>
    <row r="4976" spans="13:13" ht="49.2" customHeight="1">
      <c r="M4976" s="85"/>
    </row>
    <row r="4977" spans="13:13" ht="49.2" customHeight="1">
      <c r="M4977" s="85"/>
    </row>
    <row r="4978" spans="13:13" ht="49.2" customHeight="1">
      <c r="M4978" s="85"/>
    </row>
    <row r="4979" spans="13:13" ht="49.2" customHeight="1">
      <c r="M4979" s="85"/>
    </row>
    <row r="4980" spans="13:13" ht="49.2" customHeight="1">
      <c r="M4980" s="85"/>
    </row>
    <row r="4981" spans="13:13" ht="49.2" customHeight="1">
      <c r="M4981" s="85"/>
    </row>
    <row r="4982" spans="13:13" ht="49.2" customHeight="1">
      <c r="M4982" s="85"/>
    </row>
    <row r="4983" spans="13:13" ht="49.2" customHeight="1">
      <c r="M4983" s="85"/>
    </row>
    <row r="4984" spans="13:13" ht="49.2" customHeight="1">
      <c r="M4984" s="85"/>
    </row>
    <row r="4985" spans="13:13" ht="49.2" customHeight="1">
      <c r="M4985" s="85"/>
    </row>
    <row r="4986" spans="13:13" ht="49.2" customHeight="1">
      <c r="M4986" s="85"/>
    </row>
    <row r="4987" spans="13:13" ht="49.2" customHeight="1">
      <c r="M4987" s="85"/>
    </row>
    <row r="4988" spans="13:13" ht="49.2" customHeight="1">
      <c r="M4988" s="85"/>
    </row>
    <row r="4989" spans="13:13" ht="49.2" customHeight="1">
      <c r="M4989" s="85"/>
    </row>
    <row r="4990" spans="13:13" ht="49.2" customHeight="1">
      <c r="M4990" s="85"/>
    </row>
    <row r="4991" spans="13:13" ht="49.2" customHeight="1">
      <c r="M4991" s="85"/>
    </row>
    <row r="4992" spans="13:13" ht="49.2" customHeight="1">
      <c r="M4992" s="85"/>
    </row>
    <row r="4993" spans="13:13" ht="49.2" customHeight="1">
      <c r="M4993" s="85"/>
    </row>
    <row r="4994" spans="13:13" ht="49.2" customHeight="1">
      <c r="M4994" s="85"/>
    </row>
    <row r="4995" spans="13:13" ht="49.2" customHeight="1">
      <c r="M4995" s="85"/>
    </row>
    <row r="4996" spans="13:13" ht="49.2" customHeight="1">
      <c r="M4996" s="85"/>
    </row>
    <row r="4997" spans="13:13" ht="49.2" customHeight="1">
      <c r="M4997" s="85"/>
    </row>
    <row r="4998" spans="13:13" ht="49.2" customHeight="1">
      <c r="M4998" s="85"/>
    </row>
    <row r="4999" spans="13:13" ht="49.2" customHeight="1">
      <c r="M4999" s="85"/>
    </row>
    <row r="5000" spans="13:13" ht="49.2" customHeight="1">
      <c r="M5000" s="85"/>
    </row>
    <row r="5001" spans="13:13" ht="49.2" customHeight="1">
      <c r="M5001" s="85"/>
    </row>
    <row r="5002" spans="13:13" ht="49.2" customHeight="1">
      <c r="M5002" s="85"/>
    </row>
    <row r="5003" spans="13:13" ht="49.2" customHeight="1">
      <c r="M5003" s="85"/>
    </row>
    <row r="5004" spans="13:13" ht="49.2" customHeight="1">
      <c r="M5004" s="85"/>
    </row>
    <row r="5005" spans="13:13" ht="49.2" customHeight="1">
      <c r="M5005" s="85"/>
    </row>
    <row r="5006" spans="13:13" ht="49.2" customHeight="1">
      <c r="M5006" s="85"/>
    </row>
    <row r="5007" spans="13:13" ht="49.2" customHeight="1">
      <c r="M5007" s="85"/>
    </row>
    <row r="5008" spans="13:13" ht="49.2" customHeight="1">
      <c r="M5008" s="85"/>
    </row>
    <row r="5009" spans="13:13" ht="49.2" customHeight="1">
      <c r="M5009" s="85"/>
    </row>
    <row r="5010" spans="13:13" ht="49.2" customHeight="1">
      <c r="M5010" s="85"/>
    </row>
    <row r="5011" spans="13:13" ht="49.2" customHeight="1">
      <c r="M5011" s="85"/>
    </row>
    <row r="5012" spans="13:13" ht="49.2" customHeight="1">
      <c r="M5012" s="85"/>
    </row>
    <row r="5013" spans="13:13" ht="49.2" customHeight="1">
      <c r="M5013" s="85"/>
    </row>
    <row r="5014" spans="13:13" ht="49.2" customHeight="1">
      <c r="M5014" s="85"/>
    </row>
    <row r="5015" spans="13:13" ht="49.2" customHeight="1">
      <c r="M5015" s="85"/>
    </row>
    <row r="5016" spans="13:13" ht="49.2" customHeight="1">
      <c r="M5016" s="85"/>
    </row>
    <row r="5017" spans="13:13" ht="49.2" customHeight="1">
      <c r="M5017" s="85"/>
    </row>
    <row r="5018" spans="13:13" ht="49.2" customHeight="1">
      <c r="M5018" s="85"/>
    </row>
    <row r="5019" spans="13:13" ht="49.2" customHeight="1">
      <c r="M5019" s="85"/>
    </row>
    <row r="5020" spans="13:13" ht="49.2" customHeight="1">
      <c r="M5020" s="85"/>
    </row>
    <row r="5021" spans="13:13" ht="49.2" customHeight="1">
      <c r="M5021" s="85"/>
    </row>
    <row r="5022" spans="13:13" ht="49.2" customHeight="1">
      <c r="M5022" s="85"/>
    </row>
    <row r="5023" spans="13:13" ht="49.2" customHeight="1">
      <c r="M5023" s="85"/>
    </row>
    <row r="5024" spans="13:13" ht="49.2" customHeight="1">
      <c r="M5024" s="85"/>
    </row>
    <row r="5025" spans="13:13" ht="49.2" customHeight="1">
      <c r="M5025" s="85"/>
    </row>
    <row r="5026" spans="13:13" ht="49.2" customHeight="1">
      <c r="M5026" s="85"/>
    </row>
    <row r="5027" spans="13:13" ht="49.2" customHeight="1">
      <c r="M5027" s="85"/>
    </row>
    <row r="5028" spans="13:13" ht="49.2" customHeight="1">
      <c r="M5028" s="85"/>
    </row>
    <row r="5029" spans="13:13" ht="49.2" customHeight="1">
      <c r="M5029" s="85"/>
    </row>
    <row r="5030" spans="13:13" ht="49.2" customHeight="1">
      <c r="M5030" s="85"/>
    </row>
    <row r="5031" spans="13:13" ht="49.2" customHeight="1">
      <c r="M5031" s="85"/>
    </row>
    <row r="5032" spans="13:13" ht="49.2" customHeight="1">
      <c r="M5032" s="85"/>
    </row>
    <row r="5033" spans="13:13" ht="49.2" customHeight="1">
      <c r="M5033" s="85"/>
    </row>
    <row r="5034" spans="13:13" ht="49.2" customHeight="1">
      <c r="M5034" s="85"/>
    </row>
    <row r="5035" spans="13:13" ht="49.2" customHeight="1">
      <c r="M5035" s="85"/>
    </row>
    <row r="5036" spans="13:13" ht="49.2" customHeight="1">
      <c r="M5036" s="85"/>
    </row>
    <row r="5037" spans="13:13" ht="49.2" customHeight="1">
      <c r="M5037" s="85"/>
    </row>
    <row r="5038" spans="13:13" ht="49.2" customHeight="1">
      <c r="M5038" s="85"/>
    </row>
    <row r="5039" spans="13:13" ht="49.2" customHeight="1">
      <c r="M5039" s="85"/>
    </row>
    <row r="5040" spans="13:13" ht="49.2" customHeight="1">
      <c r="M5040" s="85"/>
    </row>
    <row r="5041" spans="13:13" ht="49.2" customHeight="1">
      <c r="M5041" s="85"/>
    </row>
    <row r="5042" spans="13:13" ht="49.2" customHeight="1">
      <c r="M5042" s="85"/>
    </row>
    <row r="5043" spans="13:13" ht="49.2" customHeight="1">
      <c r="M5043" s="85"/>
    </row>
    <row r="5044" spans="13:13" ht="49.2" customHeight="1">
      <c r="M5044" s="85"/>
    </row>
    <row r="5045" spans="13:13" ht="49.2" customHeight="1">
      <c r="M5045" s="85"/>
    </row>
    <row r="5046" spans="13:13" ht="49.2" customHeight="1">
      <c r="M5046" s="85"/>
    </row>
    <row r="5047" spans="13:13" ht="49.2" customHeight="1">
      <c r="M5047" s="85"/>
    </row>
    <row r="5048" spans="13:13" ht="49.2" customHeight="1">
      <c r="M5048" s="85"/>
    </row>
    <row r="5049" spans="13:13" ht="49.2" customHeight="1">
      <c r="M5049" s="85"/>
    </row>
    <row r="5050" spans="13:13" ht="49.2" customHeight="1">
      <c r="M5050" s="85"/>
    </row>
    <row r="5051" spans="13:13" ht="49.2" customHeight="1">
      <c r="M5051" s="85"/>
    </row>
    <row r="5052" spans="13:13" ht="49.2" customHeight="1">
      <c r="M5052" s="85"/>
    </row>
    <row r="5053" spans="13:13" ht="49.2" customHeight="1">
      <c r="M5053" s="85"/>
    </row>
    <row r="5054" spans="13:13" ht="49.2" customHeight="1">
      <c r="M5054" s="85"/>
    </row>
    <row r="5055" spans="13:13" ht="49.2" customHeight="1">
      <c r="M5055" s="85"/>
    </row>
    <row r="5056" spans="13:13" ht="49.2" customHeight="1">
      <c r="M5056" s="85"/>
    </row>
    <row r="5057" spans="13:13" ht="49.2" customHeight="1">
      <c r="M5057" s="85"/>
    </row>
    <row r="5058" spans="13:13" ht="49.2" customHeight="1">
      <c r="M5058" s="85"/>
    </row>
    <row r="5059" spans="13:13" ht="49.2" customHeight="1">
      <c r="M5059" s="85"/>
    </row>
    <row r="5060" spans="13:13" ht="49.2" customHeight="1">
      <c r="M5060" s="85"/>
    </row>
    <row r="5061" spans="13:13" ht="49.2" customHeight="1">
      <c r="M5061" s="85"/>
    </row>
    <row r="5062" spans="13:13" ht="49.2" customHeight="1">
      <c r="M5062" s="85"/>
    </row>
    <row r="5063" spans="13:13" ht="49.2" customHeight="1">
      <c r="M5063" s="85"/>
    </row>
    <row r="5064" spans="13:13" ht="49.2" customHeight="1">
      <c r="M5064" s="85"/>
    </row>
    <row r="5065" spans="13:13" ht="49.2" customHeight="1">
      <c r="M5065" s="85"/>
    </row>
    <row r="5066" spans="13:13" ht="49.2" customHeight="1">
      <c r="M5066" s="85"/>
    </row>
    <row r="5067" spans="13:13" ht="49.2" customHeight="1">
      <c r="M5067" s="85"/>
    </row>
    <row r="5068" spans="13:13" ht="49.2" customHeight="1">
      <c r="M5068" s="85"/>
    </row>
    <row r="5069" spans="13:13" ht="49.2" customHeight="1">
      <c r="M5069" s="85"/>
    </row>
    <row r="5070" spans="13:13" ht="49.2" customHeight="1">
      <c r="M5070" s="85"/>
    </row>
    <row r="5071" spans="13:13" ht="49.2" customHeight="1">
      <c r="M5071" s="85"/>
    </row>
    <row r="5072" spans="13:13" ht="49.2" customHeight="1">
      <c r="M5072" s="85"/>
    </row>
    <row r="5073" spans="13:13" ht="49.2" customHeight="1">
      <c r="M5073" s="85"/>
    </row>
    <row r="5074" spans="13:13" ht="49.2" customHeight="1">
      <c r="M5074" s="85"/>
    </row>
    <row r="5075" spans="13:13" ht="49.2" customHeight="1">
      <c r="M5075" s="85"/>
    </row>
    <row r="5076" spans="13:13" ht="49.2" customHeight="1">
      <c r="M5076" s="85"/>
    </row>
    <row r="5077" spans="13:13" ht="49.2" customHeight="1">
      <c r="M5077" s="85"/>
    </row>
    <row r="5078" spans="13:13" ht="49.2" customHeight="1">
      <c r="M5078" s="85"/>
    </row>
    <row r="5079" spans="13:13" ht="49.2" customHeight="1">
      <c r="M5079" s="85"/>
    </row>
    <row r="5080" spans="13:13" ht="49.2" customHeight="1">
      <c r="M5080" s="85"/>
    </row>
    <row r="5081" spans="13:13" ht="49.2" customHeight="1">
      <c r="M5081" s="85"/>
    </row>
    <row r="5082" spans="13:13" ht="49.2" customHeight="1">
      <c r="M5082" s="85"/>
    </row>
    <row r="5083" spans="13:13" ht="49.2" customHeight="1">
      <c r="M5083" s="85"/>
    </row>
    <row r="5084" spans="13:13" ht="49.2" customHeight="1">
      <c r="M5084" s="85"/>
    </row>
    <row r="5085" spans="13:13" ht="49.2" customHeight="1">
      <c r="M5085" s="85"/>
    </row>
    <row r="5086" spans="13:13" ht="49.2" customHeight="1">
      <c r="M5086" s="85"/>
    </row>
    <row r="5087" spans="13:13" ht="49.2" customHeight="1">
      <c r="M5087" s="85"/>
    </row>
    <row r="5088" spans="13:13" ht="49.2" customHeight="1">
      <c r="M5088" s="85"/>
    </row>
    <row r="5089" spans="13:13" ht="49.2" customHeight="1">
      <c r="M5089" s="85"/>
    </row>
    <row r="5090" spans="13:13" ht="49.2" customHeight="1">
      <c r="M5090" s="85"/>
    </row>
    <row r="5091" spans="13:13" ht="49.2" customHeight="1">
      <c r="M5091" s="85"/>
    </row>
    <row r="5092" spans="13:13" ht="49.2" customHeight="1">
      <c r="M5092" s="85"/>
    </row>
    <row r="5093" spans="13:13" ht="49.2" customHeight="1">
      <c r="M5093" s="85"/>
    </row>
    <row r="5094" spans="13:13" ht="49.2" customHeight="1">
      <c r="M5094" s="85"/>
    </row>
    <row r="5095" spans="13:13" ht="49.2" customHeight="1">
      <c r="M5095" s="85"/>
    </row>
    <row r="5096" spans="13:13" ht="49.2" customHeight="1">
      <c r="M5096" s="85"/>
    </row>
    <row r="5097" spans="13:13" ht="49.2" customHeight="1">
      <c r="M5097" s="85"/>
    </row>
    <row r="5098" spans="13:13" ht="49.2" customHeight="1">
      <c r="M5098" s="85"/>
    </row>
    <row r="5099" spans="13:13" ht="49.2" customHeight="1">
      <c r="M5099" s="85"/>
    </row>
    <row r="5100" spans="13:13" ht="49.2" customHeight="1">
      <c r="M5100" s="85"/>
    </row>
    <row r="5101" spans="13:13" ht="49.2" customHeight="1">
      <c r="M5101" s="85"/>
    </row>
    <row r="5102" spans="13:13" ht="49.2" customHeight="1">
      <c r="M5102" s="85"/>
    </row>
    <row r="5103" spans="13:13" ht="49.2" customHeight="1">
      <c r="M5103" s="85"/>
    </row>
    <row r="5104" spans="13:13" ht="49.2" customHeight="1">
      <c r="M5104" s="85"/>
    </row>
    <row r="5105" spans="13:13" ht="49.2" customHeight="1">
      <c r="M5105" s="85"/>
    </row>
    <row r="5106" spans="13:13" ht="49.2" customHeight="1">
      <c r="M5106" s="85"/>
    </row>
    <row r="5107" spans="13:13" ht="49.2" customHeight="1">
      <c r="M5107" s="85"/>
    </row>
    <row r="5108" spans="13:13" ht="49.2" customHeight="1">
      <c r="M5108" s="85"/>
    </row>
    <row r="5109" spans="13:13" ht="49.2" customHeight="1">
      <c r="M5109" s="85"/>
    </row>
    <row r="5110" spans="13:13" ht="49.2" customHeight="1">
      <c r="M5110" s="85"/>
    </row>
    <row r="5111" spans="13:13" ht="49.2" customHeight="1">
      <c r="M5111" s="85"/>
    </row>
    <row r="5112" spans="13:13" ht="49.2" customHeight="1">
      <c r="M5112" s="85"/>
    </row>
    <row r="5113" spans="13:13" ht="49.2" customHeight="1">
      <c r="M5113" s="85"/>
    </row>
    <row r="5114" spans="13:13" ht="49.2" customHeight="1">
      <c r="M5114" s="85"/>
    </row>
    <row r="5115" spans="13:13" ht="49.2" customHeight="1">
      <c r="M5115" s="85"/>
    </row>
    <row r="5116" spans="13:13" ht="49.2" customHeight="1">
      <c r="M5116" s="85"/>
    </row>
    <row r="5117" spans="13:13" ht="49.2" customHeight="1">
      <c r="M5117" s="85"/>
    </row>
    <row r="5118" spans="13:13" ht="49.2" customHeight="1">
      <c r="M5118" s="85"/>
    </row>
    <row r="5119" spans="13:13" ht="49.2" customHeight="1">
      <c r="M5119" s="85"/>
    </row>
    <row r="5120" spans="13:13" ht="49.2" customHeight="1">
      <c r="M5120" s="85"/>
    </row>
    <row r="5121" spans="13:13" ht="49.2" customHeight="1">
      <c r="M5121" s="85"/>
    </row>
    <row r="5122" spans="13:13" ht="49.2" customHeight="1">
      <c r="M5122" s="85"/>
    </row>
    <row r="5123" spans="13:13" ht="49.2" customHeight="1">
      <c r="M5123" s="85"/>
    </row>
    <row r="5124" spans="13:13" ht="49.2" customHeight="1">
      <c r="M5124" s="85"/>
    </row>
    <row r="5125" spans="13:13" ht="49.2" customHeight="1">
      <c r="M5125" s="85"/>
    </row>
    <row r="5126" spans="13:13" ht="49.2" customHeight="1">
      <c r="M5126" s="85"/>
    </row>
    <row r="5127" spans="13:13" ht="49.2" customHeight="1">
      <c r="M5127" s="85"/>
    </row>
    <row r="5128" spans="13:13" ht="49.2" customHeight="1">
      <c r="M5128" s="85"/>
    </row>
    <row r="5129" spans="13:13" ht="49.2" customHeight="1">
      <c r="M5129" s="85"/>
    </row>
    <row r="5130" spans="13:13" ht="49.2" customHeight="1">
      <c r="M5130" s="85"/>
    </row>
    <row r="5131" spans="13:13" ht="49.2" customHeight="1">
      <c r="M5131" s="85"/>
    </row>
    <row r="5132" spans="13:13" ht="49.2" customHeight="1">
      <c r="M5132" s="85"/>
    </row>
    <row r="5133" spans="13:13" ht="49.2" customHeight="1">
      <c r="M5133" s="85"/>
    </row>
    <row r="5134" spans="13:13" ht="49.2" customHeight="1">
      <c r="M5134" s="85"/>
    </row>
    <row r="5135" spans="13:13" ht="49.2" customHeight="1">
      <c r="M5135" s="85"/>
    </row>
    <row r="5136" spans="13:13" ht="49.2" customHeight="1">
      <c r="M5136" s="85"/>
    </row>
    <row r="5137" spans="13:13" ht="49.2" customHeight="1">
      <c r="M5137" s="85"/>
    </row>
    <row r="5138" spans="13:13" ht="49.2" customHeight="1">
      <c r="M5138" s="85"/>
    </row>
    <row r="5139" spans="13:13" ht="49.2" customHeight="1">
      <c r="M5139" s="85"/>
    </row>
    <row r="5140" spans="13:13" ht="49.2" customHeight="1">
      <c r="M5140" s="85"/>
    </row>
    <row r="5141" spans="13:13" ht="49.2" customHeight="1">
      <c r="M5141" s="85"/>
    </row>
    <row r="5142" spans="13:13" ht="49.2" customHeight="1">
      <c r="M5142" s="85"/>
    </row>
    <row r="5143" spans="13:13" ht="49.2" customHeight="1">
      <c r="M5143" s="85"/>
    </row>
    <row r="5144" spans="13:13" ht="49.2" customHeight="1">
      <c r="M5144" s="85"/>
    </row>
    <row r="5145" spans="13:13" ht="49.2" customHeight="1">
      <c r="M5145" s="85"/>
    </row>
    <row r="5146" spans="13:13" ht="49.2" customHeight="1">
      <c r="M5146" s="85"/>
    </row>
    <row r="5147" spans="13:13" ht="49.2" customHeight="1">
      <c r="M5147" s="85"/>
    </row>
    <row r="5148" spans="13:13" ht="49.2" customHeight="1">
      <c r="M5148" s="85"/>
    </row>
    <row r="5149" spans="13:13" ht="49.2" customHeight="1">
      <c r="M5149" s="85"/>
    </row>
    <row r="5150" spans="13:13" ht="49.2" customHeight="1">
      <c r="M5150" s="85"/>
    </row>
    <row r="5151" spans="13:13" ht="49.2" customHeight="1">
      <c r="M5151" s="85"/>
    </row>
    <row r="5152" spans="13:13" ht="49.2" customHeight="1">
      <c r="M5152" s="85"/>
    </row>
    <row r="5153" spans="13:13" ht="49.2" customHeight="1">
      <c r="M5153" s="85"/>
    </row>
    <row r="5154" spans="13:13" ht="49.2" customHeight="1">
      <c r="M5154" s="85"/>
    </row>
    <row r="5155" spans="13:13" ht="49.2" customHeight="1">
      <c r="M5155" s="85"/>
    </row>
    <row r="5156" spans="13:13" ht="49.2" customHeight="1">
      <c r="M5156" s="85"/>
    </row>
    <row r="5157" spans="13:13" ht="49.2" customHeight="1">
      <c r="M5157" s="85"/>
    </row>
    <row r="5158" spans="13:13" ht="49.2" customHeight="1">
      <c r="M5158" s="85"/>
    </row>
    <row r="5159" spans="13:13" ht="49.2" customHeight="1">
      <c r="M5159" s="85"/>
    </row>
    <row r="5160" spans="13:13" ht="49.2" customHeight="1">
      <c r="M5160" s="85"/>
    </row>
    <row r="5161" spans="13:13" ht="49.2" customHeight="1">
      <c r="M5161" s="85"/>
    </row>
    <row r="5162" spans="13:13" ht="49.2" customHeight="1">
      <c r="M5162" s="85"/>
    </row>
    <row r="5163" spans="13:13" ht="49.2" customHeight="1">
      <c r="M5163" s="85"/>
    </row>
    <row r="5164" spans="13:13" ht="49.2" customHeight="1">
      <c r="M5164" s="85"/>
    </row>
    <row r="5165" spans="13:13" ht="49.2" customHeight="1">
      <c r="M5165" s="85"/>
    </row>
    <row r="5166" spans="13:13" ht="49.2" customHeight="1">
      <c r="M5166" s="85"/>
    </row>
    <row r="5167" spans="13:13" ht="49.2" customHeight="1">
      <c r="M5167" s="85"/>
    </row>
    <row r="5168" spans="13:13" ht="49.2" customHeight="1">
      <c r="M5168" s="85"/>
    </row>
    <row r="5169" spans="13:13" ht="49.2" customHeight="1">
      <c r="M5169" s="85"/>
    </row>
    <row r="5170" spans="13:13" ht="49.2" customHeight="1">
      <c r="M5170" s="85"/>
    </row>
    <row r="5171" spans="13:13" ht="49.2" customHeight="1">
      <c r="M5171" s="85"/>
    </row>
    <row r="5172" spans="13:13" ht="49.2" customHeight="1">
      <c r="M5172" s="85"/>
    </row>
    <row r="5173" spans="13:13" ht="49.2" customHeight="1">
      <c r="M5173" s="85"/>
    </row>
    <row r="5174" spans="13:13" ht="49.2" customHeight="1">
      <c r="M5174" s="85"/>
    </row>
    <row r="5175" spans="13:13" ht="49.2" customHeight="1">
      <c r="M5175" s="85"/>
    </row>
    <row r="5176" spans="13:13" ht="49.2" customHeight="1">
      <c r="M5176" s="85"/>
    </row>
    <row r="5177" spans="13:13" ht="49.2" customHeight="1">
      <c r="M5177" s="85"/>
    </row>
    <row r="5178" spans="13:13" ht="49.2" customHeight="1">
      <c r="M5178" s="85"/>
    </row>
    <row r="5179" spans="13:13" ht="49.2" customHeight="1">
      <c r="M5179" s="85"/>
    </row>
    <row r="5180" spans="13:13" ht="49.2" customHeight="1">
      <c r="M5180" s="85"/>
    </row>
    <row r="5181" spans="13:13" ht="49.2" customHeight="1">
      <c r="M5181" s="85"/>
    </row>
    <row r="5182" spans="13:13" ht="49.2" customHeight="1">
      <c r="M5182" s="85"/>
    </row>
    <row r="5183" spans="13:13" ht="49.2" customHeight="1">
      <c r="M5183" s="85"/>
    </row>
    <row r="5184" spans="13:13" ht="49.2" customHeight="1">
      <c r="M5184" s="85"/>
    </row>
    <row r="5185" spans="13:13" ht="49.2" customHeight="1">
      <c r="M5185" s="85"/>
    </row>
    <row r="5186" spans="13:13" ht="49.2" customHeight="1">
      <c r="M5186" s="85"/>
    </row>
    <row r="5187" spans="13:13" ht="49.2" customHeight="1">
      <c r="M5187" s="85"/>
    </row>
    <row r="5188" spans="13:13" ht="49.2" customHeight="1">
      <c r="M5188" s="85"/>
    </row>
    <row r="5189" spans="13:13" ht="49.2" customHeight="1">
      <c r="M5189" s="85"/>
    </row>
    <row r="5190" spans="13:13" ht="49.2" customHeight="1">
      <c r="M5190" s="85"/>
    </row>
    <row r="5191" spans="13:13" ht="49.2" customHeight="1">
      <c r="M5191" s="85"/>
    </row>
    <row r="5192" spans="13:13" ht="49.2" customHeight="1">
      <c r="M5192" s="85"/>
    </row>
    <row r="5193" spans="13:13" ht="49.2" customHeight="1">
      <c r="M5193" s="85"/>
    </row>
    <row r="5194" spans="13:13" ht="49.2" customHeight="1">
      <c r="M5194" s="85"/>
    </row>
    <row r="5195" spans="13:13" ht="49.2" customHeight="1">
      <c r="M5195" s="85"/>
    </row>
    <row r="5196" spans="13:13" ht="49.2" customHeight="1">
      <c r="M5196" s="85"/>
    </row>
    <row r="5197" spans="13:13" ht="49.2" customHeight="1">
      <c r="M5197" s="85"/>
    </row>
    <row r="5198" spans="13:13" ht="49.2" customHeight="1">
      <c r="M5198" s="85"/>
    </row>
    <row r="5199" spans="13:13" ht="49.2" customHeight="1">
      <c r="M5199" s="85"/>
    </row>
    <row r="5200" spans="13:13" ht="49.2" customHeight="1">
      <c r="M5200" s="85"/>
    </row>
    <row r="5201" spans="13:13" ht="49.2" customHeight="1">
      <c r="M5201" s="85"/>
    </row>
    <row r="5202" spans="13:13" ht="49.2" customHeight="1">
      <c r="M5202" s="85"/>
    </row>
    <row r="5203" spans="13:13" ht="49.2" customHeight="1">
      <c r="M5203" s="85"/>
    </row>
    <row r="5204" spans="13:13" ht="49.2" customHeight="1">
      <c r="M5204" s="85"/>
    </row>
    <row r="5205" spans="13:13" ht="49.2" customHeight="1">
      <c r="M5205" s="85"/>
    </row>
    <row r="5206" spans="13:13" ht="49.2" customHeight="1">
      <c r="M5206" s="85"/>
    </row>
    <row r="5207" spans="13:13" ht="49.2" customHeight="1">
      <c r="M5207" s="85"/>
    </row>
    <row r="5208" spans="13:13" ht="49.2" customHeight="1">
      <c r="M5208" s="85"/>
    </row>
    <row r="5209" spans="13:13" ht="49.2" customHeight="1">
      <c r="M5209" s="85"/>
    </row>
    <row r="5210" spans="13:13" ht="49.2" customHeight="1">
      <c r="M5210" s="85"/>
    </row>
    <row r="5211" spans="13:13" ht="49.2" customHeight="1">
      <c r="M5211" s="85"/>
    </row>
    <row r="5212" spans="13:13" ht="49.2" customHeight="1">
      <c r="M5212" s="85"/>
    </row>
    <row r="5213" spans="13:13" ht="49.2" customHeight="1">
      <c r="M5213" s="85"/>
    </row>
    <row r="5214" spans="13:13" ht="49.2" customHeight="1">
      <c r="M5214" s="85"/>
    </row>
    <row r="5215" spans="13:13" ht="49.2" customHeight="1">
      <c r="M5215" s="85"/>
    </row>
    <row r="5216" spans="13:13" ht="49.2" customHeight="1">
      <c r="M5216" s="85"/>
    </row>
    <row r="5217" spans="13:13" ht="49.2" customHeight="1">
      <c r="M5217" s="85"/>
    </row>
    <row r="5218" spans="13:13" ht="49.2" customHeight="1">
      <c r="M5218" s="85"/>
    </row>
    <row r="5219" spans="13:13" ht="49.2" customHeight="1">
      <c r="M5219" s="85"/>
    </row>
    <row r="5220" spans="13:13" ht="49.2" customHeight="1">
      <c r="M5220" s="85"/>
    </row>
    <row r="5221" spans="13:13" ht="49.2" customHeight="1">
      <c r="M5221" s="85"/>
    </row>
    <row r="5222" spans="13:13" ht="49.2" customHeight="1">
      <c r="M5222" s="85"/>
    </row>
    <row r="5223" spans="13:13" ht="49.2" customHeight="1">
      <c r="M5223" s="85"/>
    </row>
    <row r="5224" spans="13:13" ht="49.2" customHeight="1">
      <c r="M5224" s="85"/>
    </row>
    <row r="5225" spans="13:13" ht="49.2" customHeight="1">
      <c r="M5225" s="85"/>
    </row>
    <row r="5226" spans="13:13" ht="49.2" customHeight="1">
      <c r="M5226" s="85"/>
    </row>
    <row r="5227" spans="13:13" ht="49.2" customHeight="1">
      <c r="M5227" s="85"/>
    </row>
    <row r="5228" spans="13:13" ht="49.2" customHeight="1">
      <c r="M5228" s="85"/>
    </row>
    <row r="5229" spans="13:13" ht="49.2" customHeight="1">
      <c r="M5229" s="85"/>
    </row>
    <row r="5230" spans="13:13" ht="49.2" customHeight="1">
      <c r="M5230" s="85"/>
    </row>
    <row r="5231" spans="13:13" ht="49.2" customHeight="1">
      <c r="M5231" s="85"/>
    </row>
    <row r="5232" spans="13:13" ht="49.2" customHeight="1">
      <c r="M5232" s="85"/>
    </row>
    <row r="5233" spans="13:13" ht="49.2" customHeight="1">
      <c r="M5233" s="85"/>
    </row>
    <row r="5234" spans="13:13" ht="49.2" customHeight="1">
      <c r="M5234" s="85"/>
    </row>
    <row r="5235" spans="13:13" ht="49.2" customHeight="1">
      <c r="M5235" s="85"/>
    </row>
    <row r="5236" spans="13:13" ht="49.2" customHeight="1">
      <c r="M5236" s="85"/>
    </row>
    <row r="5237" spans="13:13" ht="49.2" customHeight="1">
      <c r="M5237" s="85"/>
    </row>
    <row r="5238" spans="13:13" ht="49.2" customHeight="1">
      <c r="M5238" s="85"/>
    </row>
    <row r="5239" spans="13:13" ht="49.2" customHeight="1">
      <c r="M5239" s="85"/>
    </row>
    <row r="5240" spans="13:13" ht="49.2" customHeight="1">
      <c r="M5240" s="85"/>
    </row>
    <row r="5241" spans="13:13" ht="49.2" customHeight="1">
      <c r="M5241" s="85"/>
    </row>
    <row r="5242" spans="13:13" ht="49.2" customHeight="1">
      <c r="M5242" s="85"/>
    </row>
    <row r="5243" spans="13:13" ht="49.2" customHeight="1">
      <c r="M5243" s="85"/>
    </row>
    <row r="5244" spans="13:13" ht="49.2" customHeight="1">
      <c r="M5244" s="85"/>
    </row>
    <row r="5245" spans="13:13" ht="49.2" customHeight="1">
      <c r="M5245" s="85"/>
    </row>
    <row r="5246" spans="13:13" ht="49.2" customHeight="1">
      <c r="M5246" s="85"/>
    </row>
    <row r="5247" spans="13:13" ht="49.2" customHeight="1">
      <c r="M5247" s="85"/>
    </row>
    <row r="5248" spans="13:13" ht="49.2" customHeight="1">
      <c r="M5248" s="85"/>
    </row>
    <row r="5249" spans="13:13" ht="49.2" customHeight="1">
      <c r="M5249" s="85"/>
    </row>
    <row r="5250" spans="13:13" ht="49.2" customHeight="1">
      <c r="M5250" s="85"/>
    </row>
    <row r="5251" spans="13:13" ht="49.2" customHeight="1">
      <c r="M5251" s="85"/>
    </row>
    <row r="5252" spans="13:13" ht="49.2" customHeight="1">
      <c r="M5252" s="85"/>
    </row>
    <row r="5253" spans="13:13" ht="49.2" customHeight="1">
      <c r="M5253" s="85"/>
    </row>
    <row r="5254" spans="13:13" ht="49.2" customHeight="1">
      <c r="M5254" s="85"/>
    </row>
    <row r="5255" spans="13:13" ht="49.2" customHeight="1">
      <c r="M5255" s="85"/>
    </row>
    <row r="5256" spans="13:13" ht="49.2" customHeight="1">
      <c r="M5256" s="85"/>
    </row>
    <row r="5257" spans="13:13" ht="49.2" customHeight="1">
      <c r="M5257" s="85"/>
    </row>
    <row r="5258" spans="13:13" ht="49.2" customHeight="1">
      <c r="M5258" s="85"/>
    </row>
    <row r="5259" spans="13:13" ht="49.2" customHeight="1">
      <c r="M5259" s="85"/>
    </row>
    <row r="5260" spans="13:13" ht="49.2" customHeight="1">
      <c r="M5260" s="85"/>
    </row>
    <row r="5261" spans="13:13" ht="49.2" customHeight="1">
      <c r="M5261" s="85"/>
    </row>
    <row r="5262" spans="13:13" ht="49.2" customHeight="1">
      <c r="M5262" s="85"/>
    </row>
    <row r="5263" spans="13:13" ht="49.2" customHeight="1">
      <c r="M5263" s="85"/>
    </row>
    <row r="5264" spans="13:13" ht="49.2" customHeight="1">
      <c r="M5264" s="85"/>
    </row>
    <row r="5265" spans="13:13" ht="49.2" customHeight="1">
      <c r="M5265" s="85"/>
    </row>
    <row r="5266" spans="13:13" ht="49.2" customHeight="1">
      <c r="M5266" s="85"/>
    </row>
    <row r="5267" spans="13:13" ht="49.2" customHeight="1">
      <c r="M5267" s="85"/>
    </row>
    <row r="5268" spans="13:13" ht="49.2" customHeight="1">
      <c r="M5268" s="85"/>
    </row>
    <row r="5269" spans="13:13" ht="49.2" customHeight="1">
      <c r="M5269" s="85"/>
    </row>
    <row r="5270" spans="13:13" ht="49.2" customHeight="1">
      <c r="M5270" s="85"/>
    </row>
    <row r="5271" spans="13:13" ht="49.2" customHeight="1">
      <c r="M5271" s="85"/>
    </row>
    <row r="5272" spans="13:13" ht="49.2" customHeight="1">
      <c r="M5272" s="85"/>
    </row>
    <row r="5273" spans="13:13" ht="49.2" customHeight="1">
      <c r="M5273" s="85"/>
    </row>
    <row r="5274" spans="13:13" ht="49.2" customHeight="1">
      <c r="M5274" s="85"/>
    </row>
    <row r="5275" spans="13:13" ht="49.2" customHeight="1">
      <c r="M5275" s="85"/>
    </row>
    <row r="5276" spans="13:13" ht="49.2" customHeight="1">
      <c r="M5276" s="85"/>
    </row>
    <row r="5277" spans="13:13" ht="49.2" customHeight="1">
      <c r="M5277" s="85"/>
    </row>
    <row r="5278" spans="13:13" ht="49.2" customHeight="1">
      <c r="M5278" s="85"/>
    </row>
    <row r="5279" spans="13:13" ht="49.2" customHeight="1">
      <c r="M5279" s="85"/>
    </row>
    <row r="5280" spans="13:13" ht="49.2" customHeight="1">
      <c r="M5280" s="85"/>
    </row>
    <row r="5281" spans="13:13" ht="49.2" customHeight="1">
      <c r="M5281" s="85"/>
    </row>
    <row r="5282" spans="13:13" ht="49.2" customHeight="1">
      <c r="M5282" s="85"/>
    </row>
    <row r="5283" spans="13:13" ht="49.2" customHeight="1">
      <c r="M5283" s="85"/>
    </row>
    <row r="5284" spans="13:13" ht="49.2" customHeight="1">
      <c r="M5284" s="85"/>
    </row>
    <row r="5285" spans="13:13" ht="49.2" customHeight="1">
      <c r="M5285" s="85"/>
    </row>
    <row r="5286" spans="13:13" ht="49.2" customHeight="1">
      <c r="M5286" s="85"/>
    </row>
    <row r="5287" spans="13:13" ht="49.2" customHeight="1">
      <c r="M5287" s="85"/>
    </row>
    <row r="5288" spans="13:13" ht="49.2" customHeight="1">
      <c r="M5288" s="85"/>
    </row>
    <row r="5289" spans="13:13" ht="49.2" customHeight="1">
      <c r="M5289" s="85"/>
    </row>
    <row r="5290" spans="13:13" ht="49.2" customHeight="1">
      <c r="M5290" s="85"/>
    </row>
    <row r="5291" spans="13:13" ht="49.2" customHeight="1">
      <c r="M5291" s="85"/>
    </row>
    <row r="5292" spans="13:13" ht="49.2" customHeight="1">
      <c r="M5292" s="85"/>
    </row>
    <row r="5293" spans="13:13" ht="49.2" customHeight="1">
      <c r="M5293" s="85"/>
    </row>
    <row r="5294" spans="13:13" ht="49.2" customHeight="1">
      <c r="M5294" s="85"/>
    </row>
    <row r="5295" spans="13:13" ht="49.2" customHeight="1">
      <c r="M5295" s="85"/>
    </row>
    <row r="5296" spans="13:13" ht="49.2" customHeight="1">
      <c r="M5296" s="85"/>
    </row>
    <row r="5297" spans="13:13" ht="49.2" customHeight="1">
      <c r="M5297" s="85"/>
    </row>
    <row r="5298" spans="13:13" ht="49.2" customHeight="1">
      <c r="M5298" s="85"/>
    </row>
    <row r="5299" spans="13:13" ht="49.2" customHeight="1">
      <c r="M5299" s="85"/>
    </row>
    <row r="5300" spans="13:13" ht="49.2" customHeight="1">
      <c r="M5300" s="85"/>
    </row>
    <row r="5301" spans="13:13" ht="49.2" customHeight="1">
      <c r="M5301" s="85"/>
    </row>
    <row r="5302" spans="13:13" ht="49.2" customHeight="1">
      <c r="M5302" s="85"/>
    </row>
    <row r="5303" spans="13:13" ht="49.2" customHeight="1">
      <c r="M5303" s="85"/>
    </row>
    <row r="5304" spans="13:13" ht="49.2" customHeight="1">
      <c r="M5304" s="85"/>
    </row>
    <row r="5305" spans="13:13" ht="49.2" customHeight="1">
      <c r="M5305" s="85"/>
    </row>
    <row r="5306" spans="13:13" ht="49.2" customHeight="1">
      <c r="M5306" s="85"/>
    </row>
    <row r="5307" spans="13:13" ht="49.2" customHeight="1">
      <c r="M5307" s="85"/>
    </row>
    <row r="5308" spans="13:13" ht="49.2" customHeight="1">
      <c r="M5308" s="85"/>
    </row>
    <row r="5309" spans="13:13" ht="49.2" customHeight="1">
      <c r="M5309" s="85"/>
    </row>
    <row r="5310" spans="13:13" ht="49.2" customHeight="1">
      <c r="M5310" s="85"/>
    </row>
    <row r="5311" spans="13:13" ht="49.2" customHeight="1">
      <c r="M5311" s="85"/>
    </row>
    <row r="5312" spans="13:13" ht="49.2" customHeight="1">
      <c r="M5312" s="85"/>
    </row>
    <row r="5313" spans="13:13" ht="49.2" customHeight="1">
      <c r="M5313" s="85"/>
    </row>
    <row r="5314" spans="13:13" ht="49.2" customHeight="1">
      <c r="M5314" s="85"/>
    </row>
    <row r="5315" spans="13:13" ht="49.2" customHeight="1">
      <c r="M5315" s="85"/>
    </row>
    <row r="5316" spans="13:13" ht="49.2" customHeight="1">
      <c r="M5316" s="85"/>
    </row>
    <row r="5317" spans="13:13" ht="49.2" customHeight="1">
      <c r="M5317" s="85"/>
    </row>
    <row r="5318" spans="13:13" ht="49.2" customHeight="1">
      <c r="M5318" s="85"/>
    </row>
    <row r="5319" spans="13:13" ht="49.2" customHeight="1">
      <c r="M5319" s="85"/>
    </row>
    <row r="5320" spans="13:13" ht="49.2" customHeight="1">
      <c r="M5320" s="85"/>
    </row>
    <row r="5321" spans="13:13" ht="49.2" customHeight="1">
      <c r="M5321" s="85"/>
    </row>
    <row r="5322" spans="13:13" ht="49.2" customHeight="1">
      <c r="M5322" s="85"/>
    </row>
    <row r="5323" spans="13:13" ht="49.2" customHeight="1">
      <c r="M5323" s="85"/>
    </row>
    <row r="5324" spans="13:13" ht="49.2" customHeight="1">
      <c r="M5324" s="85"/>
    </row>
    <row r="5325" spans="13:13" ht="49.2" customHeight="1">
      <c r="M5325" s="85"/>
    </row>
    <row r="5326" spans="13:13" ht="49.2" customHeight="1">
      <c r="M5326" s="85"/>
    </row>
    <row r="5327" spans="13:13" ht="49.2" customHeight="1">
      <c r="M5327" s="85"/>
    </row>
    <row r="5328" spans="13:13" ht="49.2" customHeight="1">
      <c r="M5328" s="85"/>
    </row>
    <row r="5329" spans="13:13" ht="49.2" customHeight="1">
      <c r="M5329" s="85"/>
    </row>
    <row r="5330" spans="13:13" ht="49.2" customHeight="1">
      <c r="M5330" s="85"/>
    </row>
    <row r="5331" spans="13:13" ht="49.2" customHeight="1">
      <c r="M5331" s="85"/>
    </row>
    <row r="5332" spans="13:13" ht="49.2" customHeight="1">
      <c r="M5332" s="85"/>
    </row>
    <row r="5333" spans="13:13" ht="49.2" customHeight="1">
      <c r="M5333" s="85"/>
    </row>
    <row r="5334" spans="13:13" ht="49.2" customHeight="1">
      <c r="M5334" s="85"/>
    </row>
    <row r="5335" spans="13:13" ht="49.2" customHeight="1">
      <c r="M5335" s="85"/>
    </row>
    <row r="5336" spans="13:13" ht="49.2" customHeight="1">
      <c r="M5336" s="85"/>
    </row>
    <row r="5337" spans="13:13" ht="49.2" customHeight="1">
      <c r="M5337" s="85"/>
    </row>
    <row r="5338" spans="13:13" ht="49.2" customHeight="1">
      <c r="M5338" s="85"/>
    </row>
    <row r="5339" spans="13:13" ht="49.2" customHeight="1">
      <c r="M5339" s="85"/>
    </row>
    <row r="5340" spans="13:13" ht="49.2" customHeight="1">
      <c r="M5340" s="85"/>
    </row>
    <row r="5341" spans="13:13" ht="49.2" customHeight="1">
      <c r="M5341" s="85"/>
    </row>
    <row r="5342" spans="13:13" ht="49.2" customHeight="1">
      <c r="M5342" s="85"/>
    </row>
    <row r="5343" spans="13:13" ht="49.2" customHeight="1">
      <c r="M5343" s="85"/>
    </row>
    <row r="5344" spans="13:13" ht="49.2" customHeight="1">
      <c r="M5344" s="85"/>
    </row>
    <row r="5345" spans="13:13" ht="49.2" customHeight="1">
      <c r="M5345" s="85"/>
    </row>
    <row r="5346" spans="13:13" ht="49.2" customHeight="1">
      <c r="M5346" s="85"/>
    </row>
    <row r="5347" spans="13:13" ht="49.2" customHeight="1">
      <c r="M5347" s="85"/>
    </row>
    <row r="5348" spans="13:13" ht="49.2" customHeight="1">
      <c r="M5348" s="85"/>
    </row>
    <row r="5349" spans="13:13" ht="49.2" customHeight="1">
      <c r="M5349" s="85"/>
    </row>
    <row r="5350" spans="13:13" ht="49.2" customHeight="1">
      <c r="M5350" s="85"/>
    </row>
    <row r="5351" spans="13:13" ht="49.2" customHeight="1">
      <c r="M5351" s="85"/>
    </row>
    <row r="5352" spans="13:13" ht="49.2" customHeight="1">
      <c r="M5352" s="85"/>
    </row>
    <row r="5353" spans="13:13" ht="49.2" customHeight="1">
      <c r="M5353" s="85"/>
    </row>
    <row r="5354" spans="13:13" ht="49.2" customHeight="1">
      <c r="M5354" s="85"/>
    </row>
    <row r="5355" spans="13:13" ht="49.2" customHeight="1">
      <c r="M5355" s="85"/>
    </row>
    <row r="5356" spans="13:13" ht="49.2" customHeight="1">
      <c r="M5356" s="85"/>
    </row>
    <row r="5357" spans="13:13" ht="49.2" customHeight="1">
      <c r="M5357" s="85"/>
    </row>
    <row r="5358" spans="13:13" ht="49.2" customHeight="1">
      <c r="M5358" s="85"/>
    </row>
    <row r="5359" spans="13:13" ht="49.2" customHeight="1">
      <c r="M5359" s="85"/>
    </row>
    <row r="5360" spans="13:13" ht="49.2" customHeight="1">
      <c r="M5360" s="85"/>
    </row>
    <row r="5361" spans="13:13" ht="49.2" customHeight="1">
      <c r="M5361" s="85"/>
    </row>
    <row r="5362" spans="13:13" ht="49.2" customHeight="1">
      <c r="M5362" s="85"/>
    </row>
    <row r="5363" spans="13:13" ht="49.2" customHeight="1">
      <c r="M5363" s="85"/>
    </row>
    <row r="5364" spans="13:13" ht="49.2" customHeight="1">
      <c r="M5364" s="85"/>
    </row>
    <row r="5365" spans="13:13" ht="49.2" customHeight="1">
      <c r="M5365" s="85"/>
    </row>
    <row r="5366" spans="13:13" ht="49.2" customHeight="1">
      <c r="M5366" s="85"/>
    </row>
    <row r="5367" spans="13:13" ht="49.2" customHeight="1">
      <c r="M5367" s="85"/>
    </row>
    <row r="5368" spans="13:13" ht="49.2" customHeight="1">
      <c r="M5368" s="85"/>
    </row>
    <row r="5369" spans="13:13" ht="49.2" customHeight="1">
      <c r="M5369" s="85"/>
    </row>
    <row r="5370" spans="13:13" ht="49.2" customHeight="1">
      <c r="M5370" s="85"/>
    </row>
    <row r="5371" spans="13:13" ht="49.2" customHeight="1">
      <c r="M5371" s="85"/>
    </row>
    <row r="5372" spans="13:13" ht="49.2" customHeight="1">
      <c r="M5372" s="85"/>
    </row>
    <row r="5373" spans="13:13" ht="49.2" customHeight="1">
      <c r="M5373" s="85"/>
    </row>
    <row r="5374" spans="13:13" ht="49.2" customHeight="1">
      <c r="M5374" s="85"/>
    </row>
    <row r="5375" spans="13:13" ht="49.2" customHeight="1">
      <c r="M5375" s="85"/>
    </row>
    <row r="5376" spans="13:13" ht="49.2" customHeight="1">
      <c r="M5376" s="85"/>
    </row>
    <row r="5377" spans="13:13" ht="49.2" customHeight="1">
      <c r="M5377" s="85"/>
    </row>
    <row r="5378" spans="13:13" ht="49.2" customHeight="1">
      <c r="M5378" s="85"/>
    </row>
    <row r="5379" spans="13:13" ht="49.2" customHeight="1">
      <c r="M5379" s="85"/>
    </row>
    <row r="5380" spans="13:13" ht="49.2" customHeight="1">
      <c r="M5380" s="85"/>
    </row>
    <row r="5381" spans="13:13" ht="49.2" customHeight="1">
      <c r="M5381" s="85"/>
    </row>
    <row r="5382" spans="13:13" ht="49.2" customHeight="1">
      <c r="M5382" s="85"/>
    </row>
    <row r="5383" spans="13:13" ht="49.2" customHeight="1">
      <c r="M5383" s="85"/>
    </row>
    <row r="5384" spans="13:13" ht="49.2" customHeight="1">
      <c r="M5384" s="85"/>
    </row>
    <row r="5385" spans="13:13" ht="49.2" customHeight="1">
      <c r="M5385" s="85"/>
    </row>
    <row r="5386" spans="13:13" ht="49.2" customHeight="1">
      <c r="M5386" s="85"/>
    </row>
    <row r="5387" spans="13:13" ht="49.2" customHeight="1">
      <c r="M5387" s="85"/>
    </row>
    <row r="5388" spans="13:13" ht="49.2" customHeight="1">
      <c r="M5388" s="85"/>
    </row>
    <row r="5389" spans="13:13" ht="49.2" customHeight="1">
      <c r="M5389" s="85"/>
    </row>
    <row r="5390" spans="13:13" ht="49.2" customHeight="1">
      <c r="M5390" s="85"/>
    </row>
    <row r="5391" spans="13:13" ht="49.2" customHeight="1">
      <c r="M5391" s="85"/>
    </row>
    <row r="5392" spans="13:13" ht="49.2" customHeight="1">
      <c r="M5392" s="85"/>
    </row>
    <row r="5393" spans="13:13" ht="49.2" customHeight="1">
      <c r="M5393" s="85"/>
    </row>
    <row r="5394" spans="13:13" ht="49.2" customHeight="1">
      <c r="M5394" s="85"/>
    </row>
    <row r="5395" spans="13:13" ht="49.2" customHeight="1">
      <c r="M5395" s="85"/>
    </row>
    <row r="5396" spans="13:13" ht="49.2" customHeight="1">
      <c r="M5396" s="85"/>
    </row>
    <row r="5397" spans="13:13" ht="49.2" customHeight="1">
      <c r="M5397" s="85"/>
    </row>
    <row r="5398" spans="13:13" ht="49.2" customHeight="1">
      <c r="M5398" s="85"/>
    </row>
    <row r="5399" spans="13:13" ht="49.2" customHeight="1">
      <c r="M5399" s="85"/>
    </row>
    <row r="5400" spans="13:13" ht="49.2" customHeight="1">
      <c r="M5400" s="85"/>
    </row>
    <row r="5401" spans="13:13" ht="49.2" customHeight="1">
      <c r="M5401" s="85"/>
    </row>
    <row r="5402" spans="13:13" ht="49.2" customHeight="1">
      <c r="M5402" s="85"/>
    </row>
    <row r="5403" spans="13:13" ht="49.2" customHeight="1">
      <c r="M5403" s="85"/>
    </row>
    <row r="5404" spans="13:13" ht="49.2" customHeight="1">
      <c r="M5404" s="85"/>
    </row>
    <row r="5405" spans="13:13" ht="49.2" customHeight="1">
      <c r="M5405" s="85"/>
    </row>
    <row r="5406" spans="13:13" ht="49.2" customHeight="1">
      <c r="M5406" s="85"/>
    </row>
    <row r="5407" spans="13:13" ht="49.2" customHeight="1">
      <c r="M5407" s="85"/>
    </row>
    <row r="5408" spans="13:13" ht="49.2" customHeight="1">
      <c r="M5408" s="85"/>
    </row>
    <row r="5409" spans="13:13" ht="49.2" customHeight="1">
      <c r="M5409" s="85"/>
    </row>
    <row r="5410" spans="13:13" ht="49.2" customHeight="1">
      <c r="M5410" s="85"/>
    </row>
    <row r="5411" spans="13:13" ht="49.2" customHeight="1">
      <c r="M5411" s="85"/>
    </row>
    <row r="5412" spans="13:13" ht="49.2" customHeight="1">
      <c r="M5412" s="85"/>
    </row>
    <row r="5413" spans="13:13" ht="49.2" customHeight="1">
      <c r="M5413" s="85"/>
    </row>
    <row r="5414" spans="13:13" ht="49.2" customHeight="1">
      <c r="M5414" s="85"/>
    </row>
    <row r="5415" spans="13:13" ht="49.2" customHeight="1">
      <c r="M5415" s="85"/>
    </row>
    <row r="5416" spans="13:13" ht="49.2" customHeight="1">
      <c r="M5416" s="85"/>
    </row>
    <row r="5417" spans="13:13" ht="49.2" customHeight="1">
      <c r="M5417" s="85"/>
    </row>
    <row r="5418" spans="13:13" ht="49.2" customHeight="1">
      <c r="M5418" s="85"/>
    </row>
    <row r="5419" spans="13:13" ht="49.2" customHeight="1">
      <c r="M5419" s="85"/>
    </row>
    <row r="5420" spans="13:13" ht="49.2" customHeight="1">
      <c r="M5420" s="85"/>
    </row>
    <row r="5421" spans="13:13" ht="49.2" customHeight="1">
      <c r="M5421" s="85"/>
    </row>
    <row r="5422" spans="13:13" ht="49.2" customHeight="1">
      <c r="M5422" s="85"/>
    </row>
    <row r="5423" spans="13:13" ht="49.2" customHeight="1">
      <c r="M5423" s="85"/>
    </row>
    <row r="5424" spans="13:13" ht="49.2" customHeight="1">
      <c r="M5424" s="85"/>
    </row>
    <row r="5425" spans="13:13" ht="49.2" customHeight="1">
      <c r="M5425" s="85"/>
    </row>
    <row r="5426" spans="13:13" ht="49.2" customHeight="1">
      <c r="M5426" s="85"/>
    </row>
    <row r="5427" spans="13:13" ht="49.2" customHeight="1">
      <c r="M5427" s="85"/>
    </row>
    <row r="5428" spans="13:13" ht="49.2" customHeight="1">
      <c r="M5428" s="85"/>
    </row>
    <row r="5429" spans="13:13" ht="49.2" customHeight="1">
      <c r="M5429" s="85"/>
    </row>
    <row r="5430" spans="13:13" ht="49.2" customHeight="1">
      <c r="M5430" s="85"/>
    </row>
    <row r="5431" spans="13:13" ht="49.2" customHeight="1">
      <c r="M5431" s="85"/>
    </row>
    <row r="5432" spans="13:13" ht="49.2" customHeight="1">
      <c r="M5432" s="85"/>
    </row>
    <row r="5433" spans="13:13" ht="49.2" customHeight="1">
      <c r="M5433" s="85"/>
    </row>
    <row r="5434" spans="13:13" ht="49.2" customHeight="1">
      <c r="M5434" s="85"/>
    </row>
    <row r="5435" spans="13:13" ht="49.2" customHeight="1">
      <c r="M5435" s="85"/>
    </row>
    <row r="5436" spans="13:13" ht="49.2" customHeight="1">
      <c r="M5436" s="85"/>
    </row>
    <row r="5437" spans="13:13" ht="49.2" customHeight="1">
      <c r="M5437" s="85"/>
    </row>
    <row r="5438" spans="13:13" ht="49.2" customHeight="1">
      <c r="M5438" s="85"/>
    </row>
    <row r="5439" spans="13:13" ht="49.2" customHeight="1">
      <c r="M5439" s="85"/>
    </row>
    <row r="5440" spans="13:13" ht="49.2" customHeight="1">
      <c r="M5440" s="85"/>
    </row>
    <row r="5441" spans="13:13" ht="49.2" customHeight="1">
      <c r="M5441" s="85"/>
    </row>
    <row r="5442" spans="13:13" ht="49.2" customHeight="1">
      <c r="M5442" s="85"/>
    </row>
    <row r="5443" spans="13:13" ht="49.2" customHeight="1">
      <c r="M5443" s="85"/>
    </row>
    <row r="5444" spans="13:13" ht="49.2" customHeight="1">
      <c r="M5444" s="85"/>
    </row>
    <row r="5445" spans="13:13" ht="49.2" customHeight="1">
      <c r="M5445" s="85"/>
    </row>
    <row r="5446" spans="13:13" ht="49.2" customHeight="1">
      <c r="M5446" s="85"/>
    </row>
    <row r="5447" spans="13:13" ht="49.2" customHeight="1">
      <c r="M5447" s="85"/>
    </row>
    <row r="5448" spans="13:13" ht="49.2" customHeight="1">
      <c r="M5448" s="85"/>
    </row>
    <row r="5449" spans="13:13" ht="49.2" customHeight="1">
      <c r="M5449" s="85"/>
    </row>
    <row r="5450" spans="13:13" ht="49.2" customHeight="1">
      <c r="M5450" s="85"/>
    </row>
    <row r="5451" spans="13:13" ht="49.2" customHeight="1">
      <c r="M5451" s="85"/>
    </row>
    <row r="5452" spans="13:13" ht="49.2" customHeight="1">
      <c r="M5452" s="85"/>
    </row>
    <row r="5453" spans="13:13" ht="49.2" customHeight="1">
      <c r="M5453" s="85"/>
    </row>
    <row r="5454" spans="13:13" ht="49.2" customHeight="1">
      <c r="M5454" s="85"/>
    </row>
    <row r="5455" spans="13:13" ht="49.2" customHeight="1">
      <c r="M5455" s="85"/>
    </row>
    <row r="5456" spans="13:13" ht="49.2" customHeight="1">
      <c r="M5456" s="85"/>
    </row>
    <row r="5457" spans="13:13" ht="49.2" customHeight="1">
      <c r="M5457" s="85"/>
    </row>
    <row r="5458" spans="13:13" ht="49.2" customHeight="1">
      <c r="M5458" s="85"/>
    </row>
    <row r="5459" spans="13:13" ht="49.2" customHeight="1">
      <c r="M5459" s="85"/>
    </row>
    <row r="5460" spans="13:13" ht="49.2" customHeight="1">
      <c r="M5460" s="85"/>
    </row>
    <row r="5461" spans="13:13" ht="49.2" customHeight="1">
      <c r="M5461" s="85"/>
    </row>
    <row r="5462" spans="13:13" ht="49.2" customHeight="1">
      <c r="M5462" s="85"/>
    </row>
    <row r="5463" spans="13:13" ht="49.2" customHeight="1">
      <c r="M5463" s="85"/>
    </row>
    <row r="5464" spans="13:13" ht="49.2" customHeight="1">
      <c r="M5464" s="85"/>
    </row>
    <row r="5465" spans="13:13" ht="49.2" customHeight="1">
      <c r="M5465" s="85"/>
    </row>
    <row r="5466" spans="13:13" ht="49.2" customHeight="1">
      <c r="M5466" s="85"/>
    </row>
    <row r="5467" spans="13:13" ht="49.2" customHeight="1">
      <c r="M5467" s="85"/>
    </row>
    <row r="5468" spans="13:13" ht="49.2" customHeight="1">
      <c r="M5468" s="85"/>
    </row>
    <row r="5469" spans="13:13" ht="49.2" customHeight="1">
      <c r="M5469" s="85"/>
    </row>
    <row r="5470" spans="13:13" ht="49.2" customHeight="1">
      <c r="M5470" s="85"/>
    </row>
    <row r="5471" spans="13:13" ht="49.2" customHeight="1">
      <c r="M5471" s="85"/>
    </row>
    <row r="5472" spans="13:13" ht="49.2" customHeight="1">
      <c r="M5472" s="85"/>
    </row>
    <row r="5473" spans="13:13" ht="49.2" customHeight="1">
      <c r="M5473" s="85"/>
    </row>
    <row r="5474" spans="13:13" ht="49.2" customHeight="1">
      <c r="M5474" s="85"/>
    </row>
    <row r="5475" spans="13:13" ht="49.2" customHeight="1">
      <c r="M5475" s="85"/>
    </row>
    <row r="5476" spans="13:13" ht="49.2" customHeight="1">
      <c r="M5476" s="85"/>
    </row>
    <row r="5477" spans="13:13" ht="49.2" customHeight="1">
      <c r="M5477" s="85"/>
    </row>
    <row r="5478" spans="13:13" ht="49.2" customHeight="1">
      <c r="M5478" s="85"/>
    </row>
    <row r="5479" spans="13:13" ht="49.2" customHeight="1">
      <c r="M5479" s="85"/>
    </row>
    <row r="5480" spans="13:13" ht="49.2" customHeight="1">
      <c r="M5480" s="85"/>
    </row>
    <row r="5481" spans="13:13" ht="49.2" customHeight="1">
      <c r="M5481" s="85"/>
    </row>
    <row r="5482" spans="13:13" ht="49.2" customHeight="1">
      <c r="M5482" s="85"/>
    </row>
    <row r="5483" spans="13:13" ht="49.2" customHeight="1">
      <c r="M5483" s="85"/>
    </row>
    <row r="5484" spans="13:13" ht="49.2" customHeight="1">
      <c r="M5484" s="85"/>
    </row>
    <row r="5485" spans="13:13" ht="49.2" customHeight="1">
      <c r="M5485" s="85"/>
    </row>
    <row r="5486" spans="13:13" ht="49.2" customHeight="1">
      <c r="M5486" s="85"/>
    </row>
    <row r="5487" spans="13:13" ht="49.2" customHeight="1">
      <c r="M5487" s="85"/>
    </row>
    <row r="5488" spans="13:13" ht="49.2" customHeight="1">
      <c r="M5488" s="85"/>
    </row>
    <row r="5489" spans="13:13" ht="49.2" customHeight="1">
      <c r="M5489" s="85"/>
    </row>
    <row r="5490" spans="13:13" ht="49.2" customHeight="1">
      <c r="M5490" s="85"/>
    </row>
    <row r="5491" spans="13:13" ht="49.2" customHeight="1">
      <c r="M5491" s="85"/>
    </row>
    <row r="5492" spans="13:13" ht="49.2" customHeight="1">
      <c r="M5492" s="85"/>
    </row>
    <row r="5493" spans="13:13" ht="49.2" customHeight="1">
      <c r="M5493" s="85"/>
    </row>
    <row r="5494" spans="13:13" ht="49.2" customHeight="1">
      <c r="M5494" s="85"/>
    </row>
    <row r="5495" spans="13:13" ht="49.2" customHeight="1">
      <c r="M5495" s="85"/>
    </row>
    <row r="5496" spans="13:13" ht="49.2" customHeight="1">
      <c r="M5496" s="85"/>
    </row>
    <row r="5497" spans="13:13" ht="49.2" customHeight="1">
      <c r="M5497" s="85"/>
    </row>
    <row r="5498" spans="13:13" ht="49.2" customHeight="1">
      <c r="M5498" s="85"/>
    </row>
    <row r="5499" spans="13:13" ht="49.2" customHeight="1">
      <c r="M5499" s="85"/>
    </row>
    <row r="5500" spans="13:13" ht="49.2" customHeight="1">
      <c r="M5500" s="85"/>
    </row>
    <row r="5501" spans="13:13" ht="49.2" customHeight="1">
      <c r="M5501" s="85"/>
    </row>
    <row r="5502" spans="13:13" ht="49.2" customHeight="1">
      <c r="M5502" s="85"/>
    </row>
    <row r="5503" spans="13:13" ht="49.2" customHeight="1">
      <c r="M5503" s="85"/>
    </row>
    <row r="5504" spans="13:13" ht="49.2" customHeight="1">
      <c r="M5504" s="85"/>
    </row>
    <row r="5505" spans="13:13" ht="49.2" customHeight="1">
      <c r="M5505" s="85"/>
    </row>
    <row r="5506" spans="13:13" ht="49.2" customHeight="1">
      <c r="M5506" s="85"/>
    </row>
    <row r="5507" spans="13:13" ht="49.2" customHeight="1">
      <c r="M5507" s="85"/>
    </row>
    <row r="5508" spans="13:13" ht="49.2" customHeight="1">
      <c r="M5508" s="85"/>
    </row>
    <row r="5509" spans="13:13" ht="49.2" customHeight="1">
      <c r="M5509" s="85"/>
    </row>
    <row r="5510" spans="13:13" ht="49.2" customHeight="1">
      <c r="M5510" s="85"/>
    </row>
    <row r="5511" spans="13:13" ht="49.2" customHeight="1">
      <c r="M5511" s="85"/>
    </row>
    <row r="5512" spans="13:13" ht="49.2" customHeight="1">
      <c r="M5512" s="85"/>
    </row>
    <row r="5513" spans="13:13" ht="49.2" customHeight="1">
      <c r="M5513" s="85"/>
    </row>
    <row r="5514" spans="13:13" ht="49.2" customHeight="1">
      <c r="M5514" s="85"/>
    </row>
    <row r="5515" spans="13:13" ht="49.2" customHeight="1">
      <c r="M5515" s="85"/>
    </row>
    <row r="5516" spans="13:13" ht="49.2" customHeight="1">
      <c r="M5516" s="85"/>
    </row>
    <row r="5517" spans="13:13" ht="49.2" customHeight="1">
      <c r="M5517" s="85"/>
    </row>
    <row r="5518" spans="13:13" ht="49.2" customHeight="1">
      <c r="M5518" s="85"/>
    </row>
    <row r="5519" spans="13:13" ht="49.2" customHeight="1">
      <c r="M5519" s="85"/>
    </row>
    <row r="5520" spans="13:13" ht="49.2" customHeight="1">
      <c r="M5520" s="85"/>
    </row>
    <row r="5521" spans="13:13" ht="49.2" customHeight="1">
      <c r="M5521" s="85"/>
    </row>
    <row r="5522" spans="13:13" ht="49.2" customHeight="1">
      <c r="M5522" s="85"/>
    </row>
    <row r="5523" spans="13:13" ht="49.2" customHeight="1">
      <c r="M5523" s="85"/>
    </row>
    <row r="5524" spans="13:13" ht="49.2" customHeight="1">
      <c r="M5524" s="85"/>
    </row>
    <row r="5525" spans="13:13" ht="49.2" customHeight="1">
      <c r="M5525" s="85"/>
    </row>
    <row r="5526" spans="13:13" ht="49.2" customHeight="1">
      <c r="M5526" s="85"/>
    </row>
    <row r="5527" spans="13:13" ht="49.2" customHeight="1">
      <c r="M5527" s="85"/>
    </row>
    <row r="5528" spans="13:13" ht="49.2" customHeight="1">
      <c r="M5528" s="85"/>
    </row>
    <row r="5529" spans="13:13" ht="49.2" customHeight="1">
      <c r="M5529" s="85"/>
    </row>
    <row r="5530" spans="13:13" ht="49.2" customHeight="1">
      <c r="M5530" s="85"/>
    </row>
    <row r="5531" spans="13:13" ht="49.2" customHeight="1">
      <c r="M5531" s="85"/>
    </row>
    <row r="5532" spans="13:13" ht="49.2" customHeight="1">
      <c r="M5532" s="85"/>
    </row>
    <row r="5533" spans="13:13" ht="49.2" customHeight="1">
      <c r="M5533" s="85"/>
    </row>
    <row r="5534" spans="13:13" ht="49.2" customHeight="1">
      <c r="M5534" s="85"/>
    </row>
    <row r="5535" spans="13:13" ht="49.2" customHeight="1">
      <c r="M5535" s="85"/>
    </row>
    <row r="5536" spans="13:13" ht="49.2" customHeight="1">
      <c r="M5536" s="85"/>
    </row>
    <row r="5537" spans="13:13" ht="49.2" customHeight="1">
      <c r="M5537" s="85"/>
    </row>
    <row r="5538" spans="13:13" ht="49.2" customHeight="1">
      <c r="M5538" s="85"/>
    </row>
    <row r="5539" spans="13:13" ht="49.2" customHeight="1">
      <c r="M5539" s="85"/>
    </row>
    <row r="5540" spans="13:13" ht="49.2" customHeight="1">
      <c r="M5540" s="85"/>
    </row>
    <row r="5541" spans="13:13" ht="49.2" customHeight="1">
      <c r="M5541" s="85"/>
    </row>
    <row r="5542" spans="13:13" ht="49.2" customHeight="1">
      <c r="M5542" s="85"/>
    </row>
    <row r="5543" spans="13:13" ht="49.2" customHeight="1">
      <c r="M5543" s="85"/>
    </row>
    <row r="5544" spans="13:13" ht="49.2" customHeight="1">
      <c r="M5544" s="85"/>
    </row>
    <row r="5545" spans="13:13" ht="49.2" customHeight="1">
      <c r="M5545" s="85"/>
    </row>
    <row r="5546" spans="13:13" ht="49.2" customHeight="1">
      <c r="M5546" s="85"/>
    </row>
    <row r="5547" spans="13:13" ht="49.2" customHeight="1">
      <c r="M5547" s="85"/>
    </row>
    <row r="5548" spans="13:13" ht="49.2" customHeight="1">
      <c r="M5548" s="85"/>
    </row>
    <row r="5549" spans="13:13" ht="49.2" customHeight="1">
      <c r="M5549" s="85"/>
    </row>
    <row r="5550" spans="13:13" ht="49.2" customHeight="1">
      <c r="M5550" s="85"/>
    </row>
    <row r="5551" spans="13:13" ht="49.2" customHeight="1">
      <c r="M5551" s="85"/>
    </row>
    <row r="5552" spans="13:13" ht="49.2" customHeight="1">
      <c r="M5552" s="85"/>
    </row>
    <row r="5553" spans="13:13" ht="49.2" customHeight="1">
      <c r="M5553" s="85"/>
    </row>
    <row r="5554" spans="13:13" ht="49.2" customHeight="1">
      <c r="M5554" s="85"/>
    </row>
    <row r="5555" spans="13:13" ht="49.2" customHeight="1">
      <c r="M5555" s="85"/>
    </row>
    <row r="5556" spans="13:13" ht="49.2" customHeight="1">
      <c r="M5556" s="85"/>
    </row>
    <row r="5557" spans="13:13" ht="49.2" customHeight="1">
      <c r="M5557" s="85"/>
    </row>
    <row r="5558" spans="13:13" ht="49.2" customHeight="1">
      <c r="M5558" s="85"/>
    </row>
    <row r="5559" spans="13:13" ht="49.2" customHeight="1">
      <c r="M5559" s="85"/>
    </row>
    <row r="5560" spans="13:13" ht="49.2" customHeight="1">
      <c r="M5560" s="85"/>
    </row>
    <row r="5561" spans="13:13" ht="49.2" customHeight="1">
      <c r="M5561" s="85"/>
    </row>
    <row r="5562" spans="13:13" ht="49.2" customHeight="1">
      <c r="M5562" s="85"/>
    </row>
    <row r="5563" spans="13:13" ht="49.2" customHeight="1">
      <c r="M5563" s="85"/>
    </row>
    <row r="5564" spans="13:13" ht="49.2" customHeight="1">
      <c r="M5564" s="85"/>
    </row>
    <row r="5565" spans="13:13" ht="49.2" customHeight="1">
      <c r="M5565" s="85"/>
    </row>
    <row r="5566" spans="13:13" ht="49.2" customHeight="1">
      <c r="M5566" s="85"/>
    </row>
    <row r="5567" spans="13:13" ht="49.2" customHeight="1">
      <c r="M5567" s="85"/>
    </row>
    <row r="5568" spans="13:13" ht="49.2" customHeight="1">
      <c r="M5568" s="85"/>
    </row>
    <row r="5569" spans="13:13" ht="49.2" customHeight="1">
      <c r="M5569" s="85"/>
    </row>
    <row r="5570" spans="13:13" ht="49.2" customHeight="1">
      <c r="M5570" s="85"/>
    </row>
    <row r="5571" spans="13:13" ht="49.2" customHeight="1">
      <c r="M5571" s="85"/>
    </row>
    <row r="5572" spans="13:13" ht="49.2" customHeight="1">
      <c r="M5572" s="85"/>
    </row>
    <row r="5573" spans="13:13" ht="49.2" customHeight="1">
      <c r="M5573" s="85"/>
    </row>
    <row r="5574" spans="13:13" ht="49.2" customHeight="1">
      <c r="M5574" s="85"/>
    </row>
    <row r="5575" spans="13:13" ht="49.2" customHeight="1">
      <c r="M5575" s="85"/>
    </row>
    <row r="5576" spans="13:13" ht="49.2" customHeight="1">
      <c r="M5576" s="85"/>
    </row>
    <row r="5577" spans="13:13" ht="49.2" customHeight="1">
      <c r="M5577" s="85"/>
    </row>
    <row r="5578" spans="13:13" ht="49.2" customHeight="1">
      <c r="M5578" s="85"/>
    </row>
    <row r="5579" spans="13:13" ht="49.2" customHeight="1">
      <c r="M5579" s="85"/>
    </row>
    <row r="5580" spans="13:13" ht="49.2" customHeight="1">
      <c r="M5580" s="85"/>
    </row>
    <row r="5581" spans="13:13" ht="49.2" customHeight="1">
      <c r="M5581" s="85"/>
    </row>
    <row r="5582" spans="13:13" ht="49.2" customHeight="1">
      <c r="M5582" s="85"/>
    </row>
    <row r="5583" spans="13:13" ht="49.2" customHeight="1">
      <c r="M5583" s="85"/>
    </row>
    <row r="5584" spans="13:13" ht="49.2" customHeight="1">
      <c r="M5584" s="85"/>
    </row>
    <row r="5585" spans="13:13" ht="49.2" customHeight="1">
      <c r="M5585" s="85"/>
    </row>
    <row r="5586" spans="13:13" ht="49.2" customHeight="1">
      <c r="M5586" s="85"/>
    </row>
    <row r="5587" spans="13:13" ht="49.2" customHeight="1">
      <c r="M5587" s="85"/>
    </row>
    <row r="5588" spans="13:13" ht="49.2" customHeight="1">
      <c r="M5588" s="85"/>
    </row>
    <row r="5589" spans="13:13" ht="49.2" customHeight="1">
      <c r="M5589" s="85"/>
    </row>
    <row r="5590" spans="13:13" ht="49.2" customHeight="1">
      <c r="M5590" s="85"/>
    </row>
    <row r="5591" spans="13:13" ht="49.2" customHeight="1">
      <c r="M5591" s="85"/>
    </row>
    <row r="5592" spans="13:13" ht="49.2" customHeight="1">
      <c r="M5592" s="85"/>
    </row>
    <row r="5593" spans="13:13" ht="49.2" customHeight="1">
      <c r="M5593" s="85"/>
    </row>
    <row r="5594" spans="13:13" ht="49.2" customHeight="1">
      <c r="M5594" s="85"/>
    </row>
    <row r="5595" spans="13:13" ht="49.2" customHeight="1">
      <c r="M5595" s="85"/>
    </row>
    <row r="5596" spans="13:13" ht="49.2" customHeight="1">
      <c r="M5596" s="85"/>
    </row>
    <row r="5597" spans="13:13" ht="49.2" customHeight="1">
      <c r="M5597" s="85"/>
    </row>
    <row r="5598" spans="13:13" ht="49.2" customHeight="1">
      <c r="M5598" s="85"/>
    </row>
    <row r="5599" spans="13:13" ht="49.2" customHeight="1">
      <c r="M5599" s="85"/>
    </row>
    <row r="5600" spans="13:13" ht="49.2" customHeight="1">
      <c r="M5600" s="85"/>
    </row>
    <row r="5601" spans="13:13" ht="49.2" customHeight="1">
      <c r="M5601" s="85"/>
    </row>
    <row r="5602" spans="13:13" ht="49.2" customHeight="1">
      <c r="M5602" s="85"/>
    </row>
    <row r="5603" spans="13:13" ht="49.2" customHeight="1">
      <c r="M5603" s="85"/>
    </row>
    <row r="5604" spans="13:13" ht="49.2" customHeight="1">
      <c r="M5604" s="85"/>
    </row>
    <row r="5605" spans="13:13" ht="49.2" customHeight="1">
      <c r="M5605" s="85"/>
    </row>
    <row r="5606" spans="13:13" ht="49.2" customHeight="1">
      <c r="M5606" s="85"/>
    </row>
    <row r="5607" spans="13:13" ht="49.2" customHeight="1">
      <c r="M5607" s="85"/>
    </row>
    <row r="5608" spans="13:13" ht="49.2" customHeight="1">
      <c r="M5608" s="85"/>
    </row>
    <row r="5609" spans="13:13" ht="49.2" customHeight="1">
      <c r="M5609" s="85"/>
    </row>
    <row r="5610" spans="13:13" ht="49.2" customHeight="1">
      <c r="M5610" s="85"/>
    </row>
    <row r="5611" spans="13:13" ht="49.2" customHeight="1">
      <c r="M5611" s="85"/>
    </row>
    <row r="5612" spans="13:13" ht="49.2" customHeight="1">
      <c r="M5612" s="85"/>
    </row>
    <row r="5613" spans="13:13" ht="49.2" customHeight="1">
      <c r="M5613" s="85"/>
    </row>
    <row r="5614" spans="13:13" ht="49.2" customHeight="1">
      <c r="M5614" s="85"/>
    </row>
    <row r="5615" spans="13:13" ht="49.2" customHeight="1">
      <c r="M5615" s="85"/>
    </row>
    <row r="5616" spans="13:13" ht="49.2" customHeight="1">
      <c r="M5616" s="85"/>
    </row>
    <row r="5617" spans="13:13" ht="49.2" customHeight="1">
      <c r="M5617" s="85"/>
    </row>
    <row r="5618" spans="13:13" ht="49.2" customHeight="1">
      <c r="M5618" s="85"/>
    </row>
    <row r="5619" spans="13:13" ht="49.2" customHeight="1">
      <c r="M5619" s="85"/>
    </row>
    <row r="5620" spans="13:13" ht="49.2" customHeight="1">
      <c r="M5620" s="85"/>
    </row>
    <row r="5621" spans="13:13" ht="49.2" customHeight="1">
      <c r="M5621" s="85"/>
    </row>
    <row r="5622" spans="13:13" ht="49.2" customHeight="1">
      <c r="M5622" s="85"/>
    </row>
    <row r="5623" spans="13:13" ht="49.2" customHeight="1">
      <c r="M5623" s="85"/>
    </row>
    <row r="5624" spans="13:13" ht="49.2" customHeight="1">
      <c r="M5624" s="85"/>
    </row>
    <row r="5625" spans="13:13" ht="49.2" customHeight="1">
      <c r="M5625" s="85"/>
    </row>
    <row r="5626" spans="13:13" ht="49.2" customHeight="1">
      <c r="M5626" s="85"/>
    </row>
    <row r="5627" spans="13:13" ht="49.2" customHeight="1">
      <c r="M5627" s="85"/>
    </row>
    <row r="5628" spans="13:13" ht="49.2" customHeight="1">
      <c r="M5628" s="85"/>
    </row>
    <row r="5629" spans="13:13" ht="49.2" customHeight="1">
      <c r="M5629" s="85"/>
    </row>
    <row r="5630" spans="13:13" ht="49.2" customHeight="1">
      <c r="M5630" s="85"/>
    </row>
    <row r="5631" spans="13:13" ht="49.2" customHeight="1">
      <c r="M5631" s="85"/>
    </row>
    <row r="5632" spans="13:13" ht="49.2" customHeight="1">
      <c r="M5632" s="85"/>
    </row>
    <row r="5633" spans="13:13" ht="49.2" customHeight="1">
      <c r="M5633" s="85"/>
    </row>
    <row r="5634" spans="13:13" ht="49.2" customHeight="1">
      <c r="M5634" s="85"/>
    </row>
    <row r="5635" spans="13:13" ht="49.2" customHeight="1">
      <c r="M5635" s="85"/>
    </row>
    <row r="5636" spans="13:13" ht="49.2" customHeight="1">
      <c r="M5636" s="85"/>
    </row>
    <row r="5637" spans="13:13" ht="49.2" customHeight="1">
      <c r="M5637" s="85"/>
    </row>
    <row r="5638" spans="13:13" ht="49.2" customHeight="1">
      <c r="M5638" s="85"/>
    </row>
    <row r="5639" spans="13:13" ht="49.2" customHeight="1">
      <c r="M5639" s="85"/>
    </row>
    <row r="5640" spans="13:13" ht="49.2" customHeight="1">
      <c r="M5640" s="85"/>
    </row>
    <row r="5641" spans="13:13" ht="49.2" customHeight="1">
      <c r="M5641" s="85"/>
    </row>
    <row r="5642" spans="13:13" ht="49.2" customHeight="1">
      <c r="M5642" s="85"/>
    </row>
    <row r="5643" spans="13:13" ht="49.2" customHeight="1">
      <c r="M5643" s="85"/>
    </row>
    <row r="5644" spans="13:13" ht="49.2" customHeight="1">
      <c r="M5644" s="85"/>
    </row>
    <row r="5645" spans="13:13" ht="49.2" customHeight="1">
      <c r="M5645" s="85"/>
    </row>
    <row r="5646" spans="13:13" ht="49.2" customHeight="1">
      <c r="M5646" s="85"/>
    </row>
    <row r="5647" spans="13:13" ht="49.2" customHeight="1">
      <c r="M5647" s="85"/>
    </row>
    <row r="5648" spans="13:13" ht="49.2" customHeight="1">
      <c r="M5648" s="85"/>
    </row>
    <row r="5649" spans="13:13" ht="49.2" customHeight="1">
      <c r="M5649" s="85"/>
    </row>
    <row r="5650" spans="13:13" ht="49.2" customHeight="1">
      <c r="M5650" s="85"/>
    </row>
    <row r="5651" spans="13:13" ht="49.2" customHeight="1">
      <c r="M5651" s="85"/>
    </row>
    <row r="5652" spans="13:13" ht="49.2" customHeight="1">
      <c r="M5652" s="85"/>
    </row>
    <row r="5653" spans="13:13" ht="49.2" customHeight="1">
      <c r="M5653" s="85"/>
    </row>
    <row r="5654" spans="13:13" ht="49.2" customHeight="1">
      <c r="M5654" s="85"/>
    </row>
    <row r="5655" spans="13:13" ht="49.2" customHeight="1">
      <c r="M5655" s="85"/>
    </row>
    <row r="5656" spans="13:13" ht="49.2" customHeight="1">
      <c r="M5656" s="85"/>
    </row>
    <row r="5657" spans="13:13" ht="49.2" customHeight="1">
      <c r="M5657" s="85"/>
    </row>
    <row r="5658" spans="13:13" ht="49.2" customHeight="1">
      <c r="M5658" s="85"/>
    </row>
    <row r="5659" spans="13:13" ht="49.2" customHeight="1">
      <c r="M5659" s="85"/>
    </row>
    <row r="5660" spans="13:13" ht="49.2" customHeight="1">
      <c r="M5660" s="85"/>
    </row>
    <row r="5661" spans="13:13" ht="49.2" customHeight="1">
      <c r="M5661" s="85"/>
    </row>
    <row r="5662" spans="13:13" ht="49.2" customHeight="1">
      <c r="M5662" s="85"/>
    </row>
    <row r="5663" spans="13:13" ht="49.2" customHeight="1">
      <c r="M5663" s="85"/>
    </row>
    <row r="5664" spans="13:13" ht="49.2" customHeight="1">
      <c r="M5664" s="85"/>
    </row>
    <row r="5665" spans="13:13" ht="49.2" customHeight="1">
      <c r="M5665" s="85"/>
    </row>
    <row r="5666" spans="13:13" ht="49.2" customHeight="1">
      <c r="M5666" s="85"/>
    </row>
    <row r="5667" spans="13:13" ht="49.2" customHeight="1">
      <c r="M5667" s="85"/>
    </row>
    <row r="5668" spans="13:13" ht="49.2" customHeight="1">
      <c r="M5668" s="85"/>
    </row>
    <row r="5669" spans="13:13" ht="49.2" customHeight="1">
      <c r="M5669" s="85"/>
    </row>
    <row r="5670" spans="13:13" ht="49.2" customHeight="1">
      <c r="M5670" s="85"/>
    </row>
    <row r="5671" spans="13:13" ht="49.2" customHeight="1">
      <c r="M5671" s="85"/>
    </row>
    <row r="5672" spans="13:13" ht="49.2" customHeight="1">
      <c r="M5672" s="85"/>
    </row>
    <row r="5673" spans="13:13" ht="49.2" customHeight="1">
      <c r="M5673" s="85"/>
    </row>
    <row r="5674" spans="13:13" ht="49.2" customHeight="1">
      <c r="M5674" s="85"/>
    </row>
    <row r="5675" spans="13:13" ht="49.2" customHeight="1">
      <c r="M5675" s="85"/>
    </row>
    <row r="5676" spans="13:13" ht="49.2" customHeight="1">
      <c r="M5676" s="85"/>
    </row>
    <row r="5677" spans="13:13" ht="49.2" customHeight="1">
      <c r="M5677" s="85"/>
    </row>
    <row r="5678" spans="13:13" ht="49.2" customHeight="1">
      <c r="M5678" s="85"/>
    </row>
    <row r="5679" spans="13:13" ht="49.2" customHeight="1">
      <c r="M5679" s="85"/>
    </row>
    <row r="5680" spans="13:13" ht="49.2" customHeight="1">
      <c r="M5680" s="85"/>
    </row>
    <row r="5681" spans="13:13" ht="49.2" customHeight="1">
      <c r="M5681" s="85"/>
    </row>
    <row r="5682" spans="13:13" ht="49.2" customHeight="1">
      <c r="M5682" s="85"/>
    </row>
    <row r="5683" spans="13:13" ht="49.2" customHeight="1">
      <c r="M5683" s="85"/>
    </row>
    <row r="5684" spans="13:13" ht="49.2" customHeight="1">
      <c r="M5684" s="85"/>
    </row>
    <row r="5685" spans="13:13" ht="49.2" customHeight="1">
      <c r="M5685" s="85"/>
    </row>
    <row r="5686" spans="13:13" ht="49.2" customHeight="1">
      <c r="M5686" s="85"/>
    </row>
    <row r="5687" spans="13:13" ht="49.2" customHeight="1">
      <c r="M5687" s="85"/>
    </row>
    <row r="5688" spans="13:13" ht="49.2" customHeight="1">
      <c r="M5688" s="85"/>
    </row>
    <row r="5689" spans="13:13" ht="49.2" customHeight="1">
      <c r="M5689" s="85"/>
    </row>
    <row r="5690" spans="13:13" ht="49.2" customHeight="1">
      <c r="M5690" s="85"/>
    </row>
    <row r="5691" spans="13:13" ht="49.2" customHeight="1">
      <c r="M5691" s="85"/>
    </row>
    <row r="5692" spans="13:13" ht="49.2" customHeight="1">
      <c r="M5692" s="85"/>
    </row>
    <row r="5693" spans="13:13" ht="49.2" customHeight="1">
      <c r="M5693" s="85"/>
    </row>
    <row r="5694" spans="13:13" ht="49.2" customHeight="1">
      <c r="M5694" s="85"/>
    </row>
    <row r="5695" spans="13:13" ht="49.2" customHeight="1">
      <c r="M5695" s="85"/>
    </row>
    <row r="5696" spans="13:13" ht="49.2" customHeight="1">
      <c r="M5696" s="85"/>
    </row>
    <row r="5697" spans="13:13" ht="49.2" customHeight="1">
      <c r="M5697" s="85"/>
    </row>
    <row r="5698" spans="13:13" ht="49.2" customHeight="1">
      <c r="M5698" s="85"/>
    </row>
    <row r="5699" spans="13:13" ht="49.2" customHeight="1">
      <c r="M5699" s="85"/>
    </row>
    <row r="5700" spans="13:13" ht="49.2" customHeight="1">
      <c r="M5700" s="85"/>
    </row>
    <row r="5701" spans="13:13" ht="49.2" customHeight="1">
      <c r="M5701" s="85"/>
    </row>
    <row r="5702" spans="13:13" ht="49.2" customHeight="1">
      <c r="M5702" s="85"/>
    </row>
    <row r="5703" spans="13:13" ht="49.2" customHeight="1">
      <c r="M5703" s="85"/>
    </row>
    <row r="5704" spans="13:13" ht="49.2" customHeight="1">
      <c r="M5704" s="85"/>
    </row>
    <row r="5705" spans="13:13" ht="49.2" customHeight="1">
      <c r="M5705" s="85"/>
    </row>
    <row r="5706" spans="13:13" ht="49.2" customHeight="1">
      <c r="M5706" s="85"/>
    </row>
    <row r="5707" spans="13:13" ht="49.2" customHeight="1">
      <c r="M5707" s="85"/>
    </row>
    <row r="5708" spans="13:13" ht="49.2" customHeight="1">
      <c r="M5708" s="85"/>
    </row>
    <row r="5709" spans="13:13" ht="49.2" customHeight="1">
      <c r="M5709" s="85"/>
    </row>
    <row r="5710" spans="13:13" ht="49.2" customHeight="1">
      <c r="M5710" s="85"/>
    </row>
    <row r="5711" spans="13:13" ht="49.2" customHeight="1">
      <c r="M5711" s="85"/>
    </row>
    <row r="5712" spans="13:13" ht="49.2" customHeight="1">
      <c r="M5712" s="85"/>
    </row>
    <row r="5713" spans="13:13" ht="49.2" customHeight="1">
      <c r="M5713" s="85"/>
    </row>
    <row r="5714" spans="13:13" ht="49.2" customHeight="1">
      <c r="M5714" s="85"/>
    </row>
    <row r="5715" spans="13:13" ht="49.2" customHeight="1">
      <c r="M5715" s="85"/>
    </row>
    <row r="5716" spans="13:13" ht="49.2" customHeight="1">
      <c r="M5716" s="85"/>
    </row>
    <row r="5717" spans="13:13" ht="49.2" customHeight="1">
      <c r="M5717" s="85"/>
    </row>
    <row r="5718" spans="13:13" ht="49.2" customHeight="1">
      <c r="M5718" s="85"/>
    </row>
    <row r="5719" spans="13:13" ht="49.2" customHeight="1">
      <c r="M5719" s="85"/>
    </row>
    <row r="5720" spans="13:13" ht="49.2" customHeight="1">
      <c r="M5720" s="85"/>
    </row>
    <row r="5721" spans="13:13" ht="49.2" customHeight="1">
      <c r="M5721" s="85"/>
    </row>
    <row r="5722" spans="13:13" ht="49.2" customHeight="1">
      <c r="M5722" s="85"/>
    </row>
    <row r="5723" spans="13:13" ht="49.2" customHeight="1">
      <c r="M5723" s="85"/>
    </row>
    <row r="5724" spans="13:13" ht="49.2" customHeight="1">
      <c r="M5724" s="85"/>
    </row>
    <row r="5725" spans="13:13" ht="49.2" customHeight="1">
      <c r="M5725" s="85"/>
    </row>
    <row r="5726" spans="13:13" ht="49.2" customHeight="1">
      <c r="M5726" s="85"/>
    </row>
    <row r="5727" spans="13:13" ht="49.2" customHeight="1">
      <c r="M5727" s="85"/>
    </row>
    <row r="5728" spans="13:13" ht="49.2" customHeight="1">
      <c r="M5728" s="85"/>
    </row>
    <row r="5729" spans="13:13" ht="49.2" customHeight="1">
      <c r="M5729" s="85"/>
    </row>
    <row r="5730" spans="13:13" ht="49.2" customHeight="1">
      <c r="M5730" s="85"/>
    </row>
    <row r="5731" spans="13:13" ht="49.2" customHeight="1">
      <c r="M5731" s="85"/>
    </row>
    <row r="5732" spans="13:13" ht="49.2" customHeight="1">
      <c r="M5732" s="85"/>
    </row>
    <row r="5733" spans="13:13" ht="49.2" customHeight="1">
      <c r="M5733" s="85"/>
    </row>
    <row r="5734" spans="13:13" ht="49.2" customHeight="1">
      <c r="M5734" s="85"/>
    </row>
    <row r="5735" spans="13:13" ht="49.2" customHeight="1">
      <c r="M5735" s="85"/>
    </row>
    <row r="5736" spans="13:13" ht="49.2" customHeight="1">
      <c r="M5736" s="85"/>
    </row>
    <row r="5737" spans="13:13" ht="49.2" customHeight="1">
      <c r="M5737" s="85"/>
    </row>
    <row r="5738" spans="13:13" ht="49.2" customHeight="1">
      <c r="M5738" s="85"/>
    </row>
    <row r="5739" spans="13:13" ht="49.2" customHeight="1">
      <c r="M5739" s="85"/>
    </row>
    <row r="5740" spans="13:13" ht="49.2" customHeight="1">
      <c r="M5740" s="85"/>
    </row>
    <row r="5741" spans="13:13" ht="49.2" customHeight="1">
      <c r="M5741" s="85"/>
    </row>
    <row r="5742" spans="13:13" ht="49.2" customHeight="1">
      <c r="M5742" s="85"/>
    </row>
    <row r="5743" spans="13:13" ht="49.2" customHeight="1">
      <c r="M5743" s="85"/>
    </row>
    <row r="5744" spans="13:13" ht="49.2" customHeight="1">
      <c r="M5744" s="85"/>
    </row>
    <row r="5745" spans="13:13" ht="49.2" customHeight="1">
      <c r="M5745" s="85"/>
    </row>
    <row r="5746" spans="13:13" ht="49.2" customHeight="1">
      <c r="M5746" s="85"/>
    </row>
    <row r="5747" spans="13:13" ht="49.2" customHeight="1">
      <c r="M5747" s="85"/>
    </row>
    <row r="5748" spans="13:13" ht="49.2" customHeight="1">
      <c r="M5748" s="85"/>
    </row>
    <row r="5749" spans="13:13" ht="49.2" customHeight="1">
      <c r="M5749" s="85"/>
    </row>
    <row r="5750" spans="13:13" ht="49.2" customHeight="1">
      <c r="M5750" s="85"/>
    </row>
    <row r="5751" spans="13:13" ht="49.2" customHeight="1">
      <c r="M5751" s="85"/>
    </row>
    <row r="5752" spans="13:13" ht="49.2" customHeight="1">
      <c r="M5752" s="85"/>
    </row>
    <row r="5753" spans="13:13" ht="49.2" customHeight="1">
      <c r="M5753" s="85"/>
    </row>
    <row r="5754" spans="13:13" ht="49.2" customHeight="1">
      <c r="M5754" s="85"/>
    </row>
    <row r="5755" spans="13:13" ht="49.2" customHeight="1">
      <c r="M5755" s="85"/>
    </row>
    <row r="5756" spans="13:13" ht="49.2" customHeight="1">
      <c r="M5756" s="85"/>
    </row>
    <row r="5757" spans="13:13" ht="49.2" customHeight="1">
      <c r="M5757" s="85"/>
    </row>
    <row r="5758" spans="13:13" ht="49.2" customHeight="1">
      <c r="M5758" s="85"/>
    </row>
    <row r="5759" spans="13:13" ht="49.2" customHeight="1">
      <c r="M5759" s="85"/>
    </row>
    <row r="5760" spans="13:13" ht="49.2" customHeight="1">
      <c r="M5760" s="85"/>
    </row>
    <row r="5761" spans="13:13" ht="49.2" customHeight="1">
      <c r="M5761" s="85"/>
    </row>
    <row r="5762" spans="13:13" ht="49.2" customHeight="1">
      <c r="M5762" s="85"/>
    </row>
    <row r="5763" spans="13:13" ht="49.2" customHeight="1">
      <c r="M5763" s="85"/>
    </row>
    <row r="5764" spans="13:13" ht="49.2" customHeight="1">
      <c r="M5764" s="85"/>
    </row>
    <row r="5765" spans="13:13" ht="49.2" customHeight="1">
      <c r="M5765" s="85"/>
    </row>
    <row r="5766" spans="13:13" ht="49.2" customHeight="1">
      <c r="M5766" s="85"/>
    </row>
    <row r="5767" spans="13:13" ht="49.2" customHeight="1">
      <c r="M5767" s="85"/>
    </row>
    <row r="5768" spans="13:13" ht="49.2" customHeight="1">
      <c r="M5768" s="85"/>
    </row>
    <row r="5769" spans="13:13" ht="49.2" customHeight="1">
      <c r="M5769" s="85"/>
    </row>
    <row r="5770" spans="13:13" ht="49.2" customHeight="1">
      <c r="M5770" s="85"/>
    </row>
    <row r="5771" spans="13:13" ht="49.2" customHeight="1">
      <c r="M5771" s="85"/>
    </row>
    <row r="5772" spans="13:13" ht="49.2" customHeight="1">
      <c r="M5772" s="85"/>
    </row>
    <row r="5773" spans="13:13" ht="49.2" customHeight="1">
      <c r="M5773" s="85"/>
    </row>
    <row r="5774" spans="13:13" ht="49.2" customHeight="1">
      <c r="M5774" s="85"/>
    </row>
    <row r="5775" spans="13:13" ht="49.2" customHeight="1">
      <c r="M5775" s="85"/>
    </row>
    <row r="5776" spans="13:13" ht="49.2" customHeight="1">
      <c r="M5776" s="85"/>
    </row>
    <row r="5777" spans="13:13" ht="49.2" customHeight="1">
      <c r="M5777" s="85"/>
    </row>
    <row r="5778" spans="13:13" ht="49.2" customHeight="1">
      <c r="M5778" s="85"/>
    </row>
    <row r="5779" spans="13:13" ht="49.2" customHeight="1">
      <c r="M5779" s="85"/>
    </row>
    <row r="5780" spans="13:13" ht="49.2" customHeight="1">
      <c r="M5780" s="85"/>
    </row>
    <row r="5781" spans="13:13" ht="49.2" customHeight="1">
      <c r="M5781" s="85"/>
    </row>
    <row r="5782" spans="13:13" ht="49.2" customHeight="1">
      <c r="M5782" s="85"/>
    </row>
    <row r="5783" spans="13:13" ht="49.2" customHeight="1">
      <c r="M5783" s="85"/>
    </row>
    <row r="5784" spans="13:13" ht="49.2" customHeight="1">
      <c r="M5784" s="85"/>
    </row>
    <row r="5785" spans="13:13" ht="49.2" customHeight="1">
      <c r="M5785" s="85"/>
    </row>
    <row r="5786" spans="13:13" ht="49.2" customHeight="1">
      <c r="M5786" s="85"/>
    </row>
    <row r="5787" spans="13:13" ht="49.2" customHeight="1">
      <c r="M5787" s="85"/>
    </row>
    <row r="5788" spans="13:13" ht="49.2" customHeight="1">
      <c r="M5788" s="85"/>
    </row>
    <row r="5789" spans="13:13" ht="49.2" customHeight="1">
      <c r="M5789" s="85"/>
    </row>
    <row r="5790" spans="13:13" ht="49.2" customHeight="1">
      <c r="M5790" s="85"/>
    </row>
    <row r="5791" spans="13:13" ht="49.2" customHeight="1">
      <c r="M5791" s="85"/>
    </row>
    <row r="5792" spans="13:13" ht="49.2" customHeight="1">
      <c r="M5792" s="85"/>
    </row>
    <row r="5793" spans="13:13" ht="49.2" customHeight="1">
      <c r="M5793" s="85"/>
    </row>
    <row r="5794" spans="13:13" ht="49.2" customHeight="1">
      <c r="M5794" s="85"/>
    </row>
    <row r="5795" spans="13:13" ht="49.2" customHeight="1">
      <c r="M5795" s="85"/>
    </row>
    <row r="5796" spans="13:13" ht="49.2" customHeight="1">
      <c r="M5796" s="85"/>
    </row>
    <row r="5797" spans="13:13" ht="49.2" customHeight="1">
      <c r="M5797" s="85"/>
    </row>
    <row r="5798" spans="13:13" ht="49.2" customHeight="1">
      <c r="M5798" s="85"/>
    </row>
    <row r="5799" spans="13:13" ht="49.2" customHeight="1">
      <c r="M5799" s="85"/>
    </row>
    <row r="5800" spans="13:13" ht="49.2" customHeight="1">
      <c r="M5800" s="85"/>
    </row>
    <row r="5801" spans="13:13" ht="49.2" customHeight="1">
      <c r="M5801" s="85"/>
    </row>
    <row r="5802" spans="13:13" ht="49.2" customHeight="1">
      <c r="M5802" s="85"/>
    </row>
    <row r="5803" spans="13:13" ht="49.2" customHeight="1">
      <c r="M5803" s="85"/>
    </row>
    <row r="5804" spans="13:13" ht="49.2" customHeight="1">
      <c r="M5804" s="85"/>
    </row>
    <row r="5805" spans="13:13" ht="49.2" customHeight="1">
      <c r="M5805" s="85"/>
    </row>
    <row r="5806" spans="13:13" ht="49.2" customHeight="1">
      <c r="M5806" s="85"/>
    </row>
    <row r="5807" spans="13:13" ht="49.2" customHeight="1">
      <c r="M5807" s="85"/>
    </row>
    <row r="5808" spans="13:13" ht="49.2" customHeight="1">
      <c r="M5808" s="85"/>
    </row>
    <row r="5809" spans="13:13" ht="49.2" customHeight="1">
      <c r="M5809" s="85"/>
    </row>
    <row r="5810" spans="13:13" ht="49.2" customHeight="1">
      <c r="M5810" s="85"/>
    </row>
    <row r="5811" spans="13:13" ht="49.2" customHeight="1">
      <c r="M5811" s="85"/>
    </row>
    <row r="5812" spans="13:13" ht="49.2" customHeight="1">
      <c r="M5812" s="85"/>
    </row>
    <row r="5813" spans="13:13" ht="49.2" customHeight="1">
      <c r="M5813" s="85"/>
    </row>
    <row r="5814" spans="13:13" ht="49.2" customHeight="1">
      <c r="M5814" s="85"/>
    </row>
    <row r="5815" spans="13:13" ht="49.2" customHeight="1">
      <c r="M5815" s="85"/>
    </row>
    <row r="5816" spans="13:13" ht="49.2" customHeight="1">
      <c r="M5816" s="85"/>
    </row>
    <row r="5817" spans="13:13" ht="49.2" customHeight="1">
      <c r="M5817" s="85"/>
    </row>
    <row r="5818" spans="13:13" ht="49.2" customHeight="1">
      <c r="M5818" s="85"/>
    </row>
    <row r="5819" spans="13:13" ht="49.2" customHeight="1">
      <c r="M5819" s="85"/>
    </row>
    <row r="5820" spans="13:13" ht="49.2" customHeight="1">
      <c r="M5820" s="85"/>
    </row>
    <row r="5821" spans="13:13" ht="49.2" customHeight="1">
      <c r="M5821" s="85"/>
    </row>
    <row r="5822" spans="13:13" ht="49.2" customHeight="1">
      <c r="M5822" s="85"/>
    </row>
    <row r="5823" spans="13:13" ht="49.2" customHeight="1">
      <c r="M5823" s="85"/>
    </row>
    <row r="5824" spans="13:13" ht="49.2" customHeight="1">
      <c r="M5824" s="85"/>
    </row>
    <row r="5825" spans="13:13" ht="49.2" customHeight="1">
      <c r="M5825" s="85"/>
    </row>
    <row r="5826" spans="13:13" ht="49.2" customHeight="1">
      <c r="M5826" s="85"/>
    </row>
    <row r="5827" spans="13:13" ht="49.2" customHeight="1">
      <c r="M5827" s="85"/>
    </row>
    <row r="5828" spans="13:13" ht="49.2" customHeight="1">
      <c r="M5828" s="85"/>
    </row>
    <row r="5829" spans="13:13" ht="49.2" customHeight="1">
      <c r="M5829" s="85"/>
    </row>
    <row r="5830" spans="13:13" ht="49.2" customHeight="1">
      <c r="M5830" s="85"/>
    </row>
    <row r="5831" spans="13:13" ht="49.2" customHeight="1">
      <c r="M5831" s="85"/>
    </row>
    <row r="5832" spans="13:13" ht="49.2" customHeight="1">
      <c r="M5832" s="85"/>
    </row>
    <row r="5833" spans="13:13" ht="49.2" customHeight="1">
      <c r="M5833" s="85"/>
    </row>
    <row r="5834" spans="13:13" ht="49.2" customHeight="1">
      <c r="M5834" s="85"/>
    </row>
    <row r="5835" spans="13:13" ht="49.2" customHeight="1">
      <c r="M5835" s="85"/>
    </row>
    <row r="5836" spans="13:13" ht="49.2" customHeight="1">
      <c r="M5836" s="85"/>
    </row>
    <row r="5837" spans="13:13" ht="49.2" customHeight="1">
      <c r="M5837" s="85"/>
    </row>
    <row r="5838" spans="13:13" ht="49.2" customHeight="1">
      <c r="M5838" s="85"/>
    </row>
    <row r="5839" spans="13:13" ht="49.2" customHeight="1">
      <c r="M5839" s="85"/>
    </row>
    <row r="5840" spans="13:13" ht="49.2" customHeight="1">
      <c r="M5840" s="85"/>
    </row>
    <row r="5841" spans="13:13" ht="49.2" customHeight="1">
      <c r="M5841" s="85"/>
    </row>
    <row r="5842" spans="13:13" ht="49.2" customHeight="1">
      <c r="M5842" s="85"/>
    </row>
    <row r="5843" spans="13:13" ht="49.2" customHeight="1">
      <c r="M5843" s="85"/>
    </row>
    <row r="5844" spans="13:13" ht="49.2" customHeight="1">
      <c r="M5844" s="85"/>
    </row>
    <row r="5845" spans="13:13" ht="49.2" customHeight="1">
      <c r="M5845" s="85"/>
    </row>
    <row r="5846" spans="13:13" ht="49.2" customHeight="1">
      <c r="M5846" s="85"/>
    </row>
    <row r="5847" spans="13:13" ht="49.2" customHeight="1">
      <c r="M5847" s="85"/>
    </row>
    <row r="5848" spans="13:13" ht="49.2" customHeight="1">
      <c r="M5848" s="85"/>
    </row>
    <row r="5849" spans="13:13" ht="49.2" customHeight="1">
      <c r="M5849" s="85"/>
    </row>
    <row r="5850" spans="13:13" ht="49.2" customHeight="1">
      <c r="M5850" s="85"/>
    </row>
    <row r="5851" spans="13:13" ht="49.2" customHeight="1">
      <c r="M5851" s="85"/>
    </row>
    <row r="5852" spans="13:13" ht="49.2" customHeight="1">
      <c r="M5852" s="85"/>
    </row>
    <row r="5853" spans="13:13" ht="49.2" customHeight="1">
      <c r="M5853" s="85"/>
    </row>
    <row r="5854" spans="13:13" ht="49.2" customHeight="1">
      <c r="M5854" s="85"/>
    </row>
    <row r="5855" spans="13:13" ht="49.2" customHeight="1">
      <c r="M5855" s="85"/>
    </row>
    <row r="5856" spans="13:13" ht="49.2" customHeight="1">
      <c r="M5856" s="85"/>
    </row>
    <row r="5857" spans="13:13" ht="49.2" customHeight="1">
      <c r="M5857" s="85"/>
    </row>
    <row r="5858" spans="13:13" ht="49.2" customHeight="1">
      <c r="M5858" s="85"/>
    </row>
    <row r="5859" spans="13:13" ht="49.2" customHeight="1">
      <c r="M5859" s="85"/>
    </row>
    <row r="5860" spans="13:13" ht="49.2" customHeight="1">
      <c r="M5860" s="85"/>
    </row>
    <row r="5861" spans="13:13" ht="49.2" customHeight="1">
      <c r="M5861" s="85"/>
    </row>
    <row r="5862" spans="13:13" ht="49.2" customHeight="1">
      <c r="M5862" s="85"/>
    </row>
    <row r="5863" spans="13:13" ht="49.2" customHeight="1">
      <c r="M5863" s="85"/>
    </row>
    <row r="5864" spans="13:13" ht="49.2" customHeight="1">
      <c r="M5864" s="85"/>
    </row>
    <row r="5865" spans="13:13" ht="49.2" customHeight="1">
      <c r="M5865" s="85"/>
    </row>
    <row r="5866" spans="13:13" ht="49.2" customHeight="1">
      <c r="M5866" s="85"/>
    </row>
    <row r="5867" spans="13:13" ht="49.2" customHeight="1">
      <c r="M5867" s="85"/>
    </row>
    <row r="5868" spans="13:13" ht="49.2" customHeight="1">
      <c r="M5868" s="85"/>
    </row>
    <row r="5869" spans="13:13" ht="49.2" customHeight="1">
      <c r="M5869" s="85"/>
    </row>
    <row r="5870" spans="13:13" ht="49.2" customHeight="1">
      <c r="M5870" s="85"/>
    </row>
    <row r="5871" spans="13:13" ht="49.2" customHeight="1">
      <c r="M5871" s="85"/>
    </row>
    <row r="5872" spans="13:13" ht="49.2" customHeight="1">
      <c r="M5872" s="85"/>
    </row>
    <row r="5873" spans="13:13" ht="49.2" customHeight="1">
      <c r="M5873" s="85"/>
    </row>
    <row r="5874" spans="13:13" ht="49.2" customHeight="1">
      <c r="M5874" s="85"/>
    </row>
    <row r="5875" spans="13:13" ht="49.2" customHeight="1">
      <c r="M5875" s="85"/>
    </row>
    <row r="5876" spans="13:13" ht="49.2" customHeight="1">
      <c r="M5876" s="85"/>
    </row>
    <row r="5877" spans="13:13" ht="49.2" customHeight="1">
      <c r="M5877" s="85"/>
    </row>
    <row r="5878" spans="13:13" ht="49.2" customHeight="1">
      <c r="M5878" s="85"/>
    </row>
    <row r="5879" spans="13:13" ht="49.2" customHeight="1">
      <c r="M5879" s="85"/>
    </row>
    <row r="5880" spans="13:13" ht="49.2" customHeight="1">
      <c r="M5880" s="85"/>
    </row>
    <row r="5881" spans="13:13" ht="49.2" customHeight="1">
      <c r="M5881" s="85"/>
    </row>
    <row r="5882" spans="13:13" ht="49.2" customHeight="1">
      <c r="M5882" s="85"/>
    </row>
    <row r="5883" spans="13:13" ht="49.2" customHeight="1">
      <c r="M5883" s="85"/>
    </row>
    <row r="5884" spans="13:13" ht="49.2" customHeight="1">
      <c r="M5884" s="85"/>
    </row>
    <row r="5885" spans="13:13" ht="49.2" customHeight="1">
      <c r="M5885" s="85"/>
    </row>
    <row r="5886" spans="13:13" ht="49.2" customHeight="1">
      <c r="M5886" s="85"/>
    </row>
    <row r="5887" spans="13:13" ht="49.2" customHeight="1">
      <c r="M5887" s="85"/>
    </row>
    <row r="5888" spans="13:13" ht="49.2" customHeight="1">
      <c r="M5888" s="85"/>
    </row>
    <row r="5889" spans="13:13" ht="49.2" customHeight="1">
      <c r="M5889" s="85"/>
    </row>
    <row r="5890" spans="13:13" ht="49.2" customHeight="1">
      <c r="M5890" s="85"/>
    </row>
    <row r="5891" spans="13:13" ht="49.2" customHeight="1">
      <c r="M5891" s="85"/>
    </row>
    <row r="5892" spans="13:13" ht="49.2" customHeight="1">
      <c r="M5892" s="85"/>
    </row>
    <row r="5893" spans="13:13" ht="49.2" customHeight="1">
      <c r="M5893" s="85"/>
    </row>
    <row r="5894" spans="13:13" ht="49.2" customHeight="1">
      <c r="M5894" s="85"/>
    </row>
    <row r="5895" spans="13:13" ht="49.2" customHeight="1">
      <c r="M5895" s="85"/>
    </row>
    <row r="5896" spans="13:13" ht="49.2" customHeight="1">
      <c r="M5896" s="85"/>
    </row>
    <row r="5897" spans="13:13" ht="49.2" customHeight="1">
      <c r="M5897" s="85"/>
    </row>
    <row r="5898" spans="13:13" ht="49.2" customHeight="1">
      <c r="M5898" s="85"/>
    </row>
    <row r="5899" spans="13:13" ht="49.2" customHeight="1">
      <c r="M5899" s="85"/>
    </row>
    <row r="5900" spans="13:13" ht="49.2" customHeight="1">
      <c r="M5900" s="85"/>
    </row>
    <row r="5901" spans="13:13" ht="49.2" customHeight="1">
      <c r="M5901" s="85"/>
    </row>
    <row r="5902" spans="13:13" ht="49.2" customHeight="1">
      <c r="M5902" s="85"/>
    </row>
    <row r="5903" spans="13:13" ht="49.2" customHeight="1">
      <c r="M5903" s="85"/>
    </row>
    <row r="5904" spans="13:13" ht="49.2" customHeight="1">
      <c r="M5904" s="85"/>
    </row>
    <row r="5905" spans="13:13" ht="49.2" customHeight="1">
      <c r="M5905" s="85"/>
    </row>
    <row r="5906" spans="13:13" ht="49.2" customHeight="1">
      <c r="M5906" s="85"/>
    </row>
    <row r="5907" spans="13:13" ht="49.2" customHeight="1">
      <c r="M5907" s="85"/>
    </row>
    <row r="5908" spans="13:13" ht="49.2" customHeight="1">
      <c r="M5908" s="85"/>
    </row>
    <row r="5909" spans="13:13" ht="49.2" customHeight="1">
      <c r="M5909" s="85"/>
    </row>
    <row r="5910" spans="13:13" ht="49.2" customHeight="1">
      <c r="M5910" s="85"/>
    </row>
    <row r="5911" spans="13:13" ht="49.2" customHeight="1">
      <c r="M5911" s="85"/>
    </row>
    <row r="5912" spans="13:13" ht="49.2" customHeight="1">
      <c r="M5912" s="85"/>
    </row>
    <row r="5913" spans="13:13" ht="49.2" customHeight="1">
      <c r="M5913" s="85"/>
    </row>
    <row r="5914" spans="13:13" ht="49.2" customHeight="1">
      <c r="M5914" s="85"/>
    </row>
    <row r="5915" spans="13:13" ht="49.2" customHeight="1">
      <c r="M5915" s="85"/>
    </row>
    <row r="5916" spans="13:13" ht="49.2" customHeight="1">
      <c r="M5916" s="85"/>
    </row>
    <row r="5917" spans="13:13" ht="49.2" customHeight="1">
      <c r="M5917" s="85"/>
    </row>
    <row r="5918" spans="13:13" ht="49.2" customHeight="1">
      <c r="M5918" s="85"/>
    </row>
    <row r="5919" spans="13:13" ht="49.2" customHeight="1">
      <c r="M5919" s="85"/>
    </row>
    <row r="5920" spans="13:13" ht="49.2" customHeight="1">
      <c r="M5920" s="85"/>
    </row>
    <row r="5921" spans="13:13" ht="49.2" customHeight="1">
      <c r="M5921" s="85"/>
    </row>
    <row r="5922" spans="13:13" ht="49.2" customHeight="1">
      <c r="M5922" s="85"/>
    </row>
    <row r="5923" spans="13:13" ht="49.2" customHeight="1">
      <c r="M5923" s="85"/>
    </row>
    <row r="5924" spans="13:13" ht="49.2" customHeight="1">
      <c r="M5924" s="85"/>
    </row>
    <row r="5925" spans="13:13" ht="49.2" customHeight="1">
      <c r="M5925" s="85"/>
    </row>
    <row r="5926" spans="13:13" ht="49.2" customHeight="1">
      <c r="M5926" s="85"/>
    </row>
    <row r="5927" spans="13:13" ht="49.2" customHeight="1">
      <c r="M5927" s="85"/>
    </row>
    <row r="5928" spans="13:13" ht="49.2" customHeight="1">
      <c r="M5928" s="85"/>
    </row>
    <row r="5929" spans="13:13" ht="49.2" customHeight="1">
      <c r="M5929" s="85"/>
    </row>
    <row r="5930" spans="13:13" ht="49.2" customHeight="1">
      <c r="M5930" s="85"/>
    </row>
    <row r="5931" spans="13:13" ht="49.2" customHeight="1">
      <c r="M5931" s="85"/>
    </row>
    <row r="5932" spans="13:13" ht="49.2" customHeight="1">
      <c r="M5932" s="85"/>
    </row>
    <row r="5933" spans="13:13" ht="49.2" customHeight="1">
      <c r="M5933" s="85"/>
    </row>
    <row r="5934" spans="13:13" ht="49.2" customHeight="1">
      <c r="M5934" s="85"/>
    </row>
    <row r="5935" spans="13:13" ht="49.2" customHeight="1">
      <c r="M5935" s="85"/>
    </row>
    <row r="5936" spans="13:13" ht="49.2" customHeight="1">
      <c r="M5936" s="85"/>
    </row>
    <row r="5937" spans="13:13" ht="49.2" customHeight="1">
      <c r="M5937" s="85"/>
    </row>
    <row r="5938" spans="13:13" ht="49.2" customHeight="1">
      <c r="M5938" s="85"/>
    </row>
    <row r="5939" spans="13:13" ht="49.2" customHeight="1">
      <c r="M5939" s="85"/>
    </row>
    <row r="5940" spans="13:13" ht="49.2" customHeight="1">
      <c r="M5940" s="85"/>
    </row>
    <row r="5941" spans="13:13" ht="49.2" customHeight="1">
      <c r="M5941" s="85"/>
    </row>
    <row r="5942" spans="13:13" ht="49.2" customHeight="1">
      <c r="M5942" s="85"/>
    </row>
    <row r="5943" spans="13:13" ht="49.2" customHeight="1">
      <c r="M5943" s="85"/>
    </row>
    <row r="5944" spans="13:13" ht="49.2" customHeight="1">
      <c r="M5944" s="85"/>
    </row>
    <row r="5945" spans="13:13" ht="49.2" customHeight="1">
      <c r="M5945" s="85"/>
    </row>
    <row r="5946" spans="13:13" ht="49.2" customHeight="1">
      <c r="M5946" s="85"/>
    </row>
    <row r="5947" spans="13:13" ht="49.2" customHeight="1">
      <c r="M5947" s="85"/>
    </row>
    <row r="5948" spans="13:13" ht="49.2" customHeight="1">
      <c r="M5948" s="85"/>
    </row>
    <row r="5949" spans="13:13" ht="49.2" customHeight="1">
      <c r="M5949" s="85"/>
    </row>
    <row r="5950" spans="13:13" ht="49.2" customHeight="1">
      <c r="M5950" s="85"/>
    </row>
    <row r="5951" spans="13:13" ht="49.2" customHeight="1">
      <c r="M5951" s="85"/>
    </row>
    <row r="5952" spans="13:13" ht="49.2" customHeight="1">
      <c r="M5952" s="85"/>
    </row>
    <row r="5953" spans="13:13" ht="49.2" customHeight="1">
      <c r="M5953" s="85"/>
    </row>
    <row r="5954" spans="13:13" ht="49.2" customHeight="1">
      <c r="M5954" s="85"/>
    </row>
    <row r="5955" spans="13:13" ht="49.2" customHeight="1">
      <c r="M5955" s="85"/>
    </row>
    <row r="5956" spans="13:13" ht="49.2" customHeight="1">
      <c r="M5956" s="85"/>
    </row>
    <row r="5957" spans="13:13" ht="49.2" customHeight="1">
      <c r="M5957" s="85"/>
    </row>
    <row r="5958" spans="13:13" ht="49.2" customHeight="1">
      <c r="M5958" s="85"/>
    </row>
    <row r="5959" spans="13:13" ht="49.2" customHeight="1">
      <c r="M5959" s="85"/>
    </row>
    <row r="5960" spans="13:13" ht="49.2" customHeight="1">
      <c r="M5960" s="85"/>
    </row>
    <row r="5961" spans="13:13" ht="49.2" customHeight="1">
      <c r="M5961" s="85"/>
    </row>
    <row r="5962" spans="13:13" ht="49.2" customHeight="1">
      <c r="M5962" s="85"/>
    </row>
    <row r="5963" spans="13:13" ht="49.2" customHeight="1">
      <c r="M5963" s="85"/>
    </row>
    <row r="5964" spans="13:13" ht="49.2" customHeight="1">
      <c r="M5964" s="85"/>
    </row>
    <row r="5965" spans="13:13" ht="49.2" customHeight="1">
      <c r="M5965" s="85"/>
    </row>
    <row r="5966" spans="13:13" ht="49.2" customHeight="1">
      <c r="M5966" s="85"/>
    </row>
    <row r="5967" spans="13:13" ht="49.2" customHeight="1">
      <c r="M5967" s="85"/>
    </row>
    <row r="5968" spans="13:13" ht="49.2" customHeight="1">
      <c r="M5968" s="85"/>
    </row>
    <row r="5969" spans="13:13" ht="49.2" customHeight="1">
      <c r="M5969" s="85"/>
    </row>
    <row r="5970" spans="13:13" ht="49.2" customHeight="1">
      <c r="M5970" s="85"/>
    </row>
    <row r="5971" spans="13:13" ht="49.2" customHeight="1">
      <c r="M5971" s="85"/>
    </row>
    <row r="5972" spans="13:13" ht="49.2" customHeight="1">
      <c r="M5972" s="85"/>
    </row>
    <row r="5973" spans="13:13" ht="49.2" customHeight="1">
      <c r="M5973" s="85"/>
    </row>
    <row r="5974" spans="13:13" ht="49.2" customHeight="1">
      <c r="M5974" s="85"/>
    </row>
    <row r="5975" spans="13:13" ht="49.2" customHeight="1">
      <c r="M5975" s="85"/>
    </row>
    <row r="5976" spans="13:13" ht="49.2" customHeight="1">
      <c r="M5976" s="85"/>
    </row>
    <row r="5977" spans="13:13" ht="49.2" customHeight="1">
      <c r="M5977" s="85"/>
    </row>
    <row r="5978" spans="13:13" ht="49.2" customHeight="1">
      <c r="M5978" s="85"/>
    </row>
    <row r="5979" spans="13:13" ht="49.2" customHeight="1">
      <c r="M5979" s="85"/>
    </row>
    <row r="5980" spans="13:13" ht="49.2" customHeight="1">
      <c r="M5980" s="85"/>
    </row>
    <row r="5981" spans="13:13" ht="49.2" customHeight="1">
      <c r="M5981" s="85"/>
    </row>
    <row r="5982" spans="13:13" ht="49.2" customHeight="1">
      <c r="M5982" s="85"/>
    </row>
    <row r="5983" spans="13:13" ht="49.2" customHeight="1">
      <c r="M5983" s="85"/>
    </row>
    <row r="5984" spans="13:13" ht="49.2" customHeight="1">
      <c r="M5984" s="85"/>
    </row>
    <row r="5985" spans="13:13" ht="49.2" customHeight="1">
      <c r="M5985" s="85"/>
    </row>
    <row r="5986" spans="13:13" ht="49.2" customHeight="1">
      <c r="M5986" s="85"/>
    </row>
    <row r="5987" spans="13:13" ht="49.2" customHeight="1">
      <c r="M5987" s="85"/>
    </row>
    <row r="5988" spans="13:13" ht="49.2" customHeight="1">
      <c r="M5988" s="85"/>
    </row>
    <row r="5989" spans="13:13" ht="49.2" customHeight="1">
      <c r="M5989" s="85"/>
    </row>
    <row r="5990" spans="13:13" ht="49.2" customHeight="1">
      <c r="M5990" s="85"/>
    </row>
    <row r="5991" spans="13:13" ht="49.2" customHeight="1">
      <c r="M5991" s="85"/>
    </row>
    <row r="5992" spans="13:13" ht="49.2" customHeight="1">
      <c r="M5992" s="85"/>
    </row>
    <row r="5993" spans="13:13" ht="49.2" customHeight="1">
      <c r="M5993" s="85"/>
    </row>
    <row r="5994" spans="13:13" ht="49.2" customHeight="1">
      <c r="M5994" s="85"/>
    </row>
    <row r="5995" spans="13:13" ht="49.2" customHeight="1">
      <c r="M5995" s="85"/>
    </row>
    <row r="5996" spans="13:13" ht="49.2" customHeight="1">
      <c r="M5996" s="85"/>
    </row>
    <row r="5997" spans="13:13" ht="49.2" customHeight="1">
      <c r="M5997" s="85"/>
    </row>
    <row r="5998" spans="13:13" ht="49.2" customHeight="1">
      <c r="M5998" s="85"/>
    </row>
    <row r="5999" spans="13:13" ht="49.2" customHeight="1">
      <c r="M5999" s="85"/>
    </row>
    <row r="6000" spans="13:13" ht="49.2" customHeight="1">
      <c r="M6000" s="85"/>
    </row>
    <row r="6001" spans="13:13" ht="49.2" customHeight="1">
      <c r="M6001" s="85"/>
    </row>
    <row r="6002" spans="13:13" ht="49.2" customHeight="1">
      <c r="M6002" s="85"/>
    </row>
    <row r="6003" spans="13:13" ht="49.2" customHeight="1">
      <c r="M6003" s="85"/>
    </row>
    <row r="6004" spans="13:13" ht="49.2" customHeight="1">
      <c r="M6004" s="85"/>
    </row>
    <row r="6005" spans="13:13" ht="49.2" customHeight="1">
      <c r="M6005" s="85"/>
    </row>
    <row r="6006" spans="13:13" ht="49.2" customHeight="1">
      <c r="M6006" s="85"/>
    </row>
    <row r="6007" spans="13:13" ht="49.2" customHeight="1">
      <c r="M6007" s="85"/>
    </row>
    <row r="6008" spans="13:13" ht="49.2" customHeight="1">
      <c r="M6008" s="85"/>
    </row>
    <row r="6009" spans="13:13" ht="49.2" customHeight="1">
      <c r="M6009" s="85"/>
    </row>
    <row r="6010" spans="13:13" ht="49.2" customHeight="1">
      <c r="M6010" s="85"/>
    </row>
    <row r="6011" spans="13:13" ht="49.2" customHeight="1">
      <c r="M6011" s="85"/>
    </row>
    <row r="6012" spans="13:13" ht="49.2" customHeight="1">
      <c r="M6012" s="85"/>
    </row>
    <row r="6013" spans="13:13" ht="49.2" customHeight="1">
      <c r="M6013" s="85"/>
    </row>
    <row r="6014" spans="13:13" ht="49.2" customHeight="1">
      <c r="M6014" s="85"/>
    </row>
    <row r="6015" spans="13:13" ht="49.2" customHeight="1">
      <c r="M6015" s="85"/>
    </row>
    <row r="6016" spans="13:13" ht="49.2" customHeight="1">
      <c r="M6016" s="85"/>
    </row>
    <row r="6017" spans="13:13" ht="49.2" customHeight="1">
      <c r="M6017" s="85"/>
    </row>
    <row r="6018" spans="13:13" ht="49.2" customHeight="1">
      <c r="M6018" s="85"/>
    </row>
    <row r="6019" spans="13:13" ht="49.2" customHeight="1">
      <c r="M6019" s="85"/>
    </row>
    <row r="6020" spans="13:13" ht="49.2" customHeight="1">
      <c r="M6020" s="85"/>
    </row>
    <row r="6021" spans="13:13" ht="49.2" customHeight="1">
      <c r="M6021" s="85"/>
    </row>
    <row r="6022" spans="13:13" ht="49.2" customHeight="1">
      <c r="M6022" s="85"/>
    </row>
    <row r="6023" spans="13:13" ht="49.2" customHeight="1">
      <c r="M6023" s="85"/>
    </row>
    <row r="6024" spans="13:13" ht="49.2" customHeight="1">
      <c r="M6024" s="85"/>
    </row>
    <row r="6025" spans="13:13" ht="49.2" customHeight="1">
      <c r="M6025" s="85"/>
    </row>
    <row r="6026" spans="13:13" ht="49.2" customHeight="1">
      <c r="M6026" s="85"/>
    </row>
    <row r="6027" spans="13:13" ht="49.2" customHeight="1">
      <c r="M6027" s="85"/>
    </row>
    <row r="6028" spans="13:13" ht="49.2" customHeight="1">
      <c r="M6028" s="85"/>
    </row>
    <row r="6029" spans="13:13" ht="49.2" customHeight="1">
      <c r="M6029" s="85"/>
    </row>
    <row r="6030" spans="13:13" ht="49.2" customHeight="1">
      <c r="M6030" s="85"/>
    </row>
    <row r="6031" spans="13:13" ht="49.2" customHeight="1">
      <c r="M6031" s="85"/>
    </row>
    <row r="6032" spans="13:13" ht="49.2" customHeight="1">
      <c r="M6032" s="85"/>
    </row>
    <row r="6033" spans="13:13" ht="49.2" customHeight="1">
      <c r="M6033" s="85"/>
    </row>
    <row r="6034" spans="13:13" ht="49.2" customHeight="1">
      <c r="M6034" s="85"/>
    </row>
    <row r="6035" spans="13:13" ht="49.2" customHeight="1">
      <c r="M6035" s="85"/>
    </row>
    <row r="6036" spans="13:13" ht="49.2" customHeight="1">
      <c r="M6036" s="85"/>
    </row>
    <row r="6037" spans="13:13" ht="49.2" customHeight="1">
      <c r="M6037" s="85"/>
    </row>
    <row r="6038" spans="13:13" ht="49.2" customHeight="1">
      <c r="M6038" s="85"/>
    </row>
    <row r="6039" spans="13:13" ht="49.2" customHeight="1">
      <c r="M6039" s="85"/>
    </row>
    <row r="6040" spans="13:13" ht="49.2" customHeight="1">
      <c r="M6040" s="85"/>
    </row>
    <row r="6041" spans="13:13" ht="49.2" customHeight="1">
      <c r="M6041" s="85"/>
    </row>
    <row r="6042" spans="13:13" ht="49.2" customHeight="1">
      <c r="M6042" s="85"/>
    </row>
    <row r="6043" spans="13:13" ht="49.2" customHeight="1">
      <c r="M6043" s="85"/>
    </row>
    <row r="6044" spans="13:13" ht="49.2" customHeight="1">
      <c r="M6044" s="85"/>
    </row>
    <row r="6045" spans="13:13" ht="49.2" customHeight="1">
      <c r="M6045" s="85"/>
    </row>
    <row r="6046" spans="13:13" ht="49.2" customHeight="1">
      <c r="M6046" s="85"/>
    </row>
    <row r="6047" spans="13:13" ht="49.2" customHeight="1">
      <c r="M6047" s="85"/>
    </row>
    <row r="6048" spans="13:13" ht="49.2" customHeight="1">
      <c r="M6048" s="85"/>
    </row>
    <row r="6049" spans="13:13" ht="49.2" customHeight="1">
      <c r="M6049" s="85"/>
    </row>
    <row r="6050" spans="13:13" ht="49.2" customHeight="1">
      <c r="M6050" s="85"/>
    </row>
    <row r="6051" spans="13:13" ht="49.2" customHeight="1">
      <c r="M6051" s="85"/>
    </row>
    <row r="6052" spans="13:13" ht="49.2" customHeight="1">
      <c r="M6052" s="85"/>
    </row>
    <row r="6053" spans="13:13" ht="49.2" customHeight="1">
      <c r="M6053" s="85"/>
    </row>
    <row r="6054" spans="13:13" ht="49.2" customHeight="1">
      <c r="M6054" s="85"/>
    </row>
    <row r="6055" spans="13:13" ht="49.2" customHeight="1">
      <c r="M6055" s="85"/>
    </row>
    <row r="6056" spans="13:13" ht="49.2" customHeight="1">
      <c r="M6056" s="85"/>
    </row>
    <row r="6057" spans="13:13" ht="49.2" customHeight="1">
      <c r="M6057" s="85"/>
    </row>
    <row r="6058" spans="13:13" ht="49.2" customHeight="1">
      <c r="M6058" s="85"/>
    </row>
    <row r="6059" spans="13:13" ht="49.2" customHeight="1">
      <c r="M6059" s="85"/>
    </row>
    <row r="6060" spans="13:13" ht="49.2" customHeight="1">
      <c r="M6060" s="85"/>
    </row>
    <row r="6061" spans="13:13" ht="49.2" customHeight="1">
      <c r="M6061" s="85"/>
    </row>
    <row r="6062" spans="13:13" ht="49.2" customHeight="1">
      <c r="M6062" s="85"/>
    </row>
    <row r="6063" spans="13:13" ht="49.2" customHeight="1">
      <c r="M6063" s="85"/>
    </row>
    <row r="6064" spans="13:13" ht="49.2" customHeight="1">
      <c r="M6064" s="85"/>
    </row>
    <row r="6065" spans="13:13" ht="49.2" customHeight="1">
      <c r="M6065" s="85"/>
    </row>
    <row r="6066" spans="13:13" ht="49.2" customHeight="1">
      <c r="M6066" s="85"/>
    </row>
    <row r="6067" spans="13:13" ht="49.2" customHeight="1">
      <c r="M6067" s="85"/>
    </row>
    <row r="6068" spans="13:13" ht="49.2" customHeight="1">
      <c r="M6068" s="85"/>
    </row>
    <row r="6069" spans="13:13" ht="49.2" customHeight="1">
      <c r="M6069" s="85"/>
    </row>
    <row r="6070" spans="13:13" ht="49.2" customHeight="1">
      <c r="M6070" s="85"/>
    </row>
    <row r="6071" spans="13:13" ht="49.2" customHeight="1">
      <c r="M6071" s="85"/>
    </row>
    <row r="6072" spans="13:13" ht="49.2" customHeight="1">
      <c r="M6072" s="85"/>
    </row>
    <row r="6073" spans="13:13" ht="49.2" customHeight="1">
      <c r="M6073" s="85"/>
    </row>
    <row r="6074" spans="13:13" ht="49.2" customHeight="1">
      <c r="M6074" s="85"/>
    </row>
    <row r="6075" spans="13:13" ht="49.2" customHeight="1">
      <c r="M6075" s="85"/>
    </row>
    <row r="6076" spans="13:13" ht="49.2" customHeight="1">
      <c r="M6076" s="85"/>
    </row>
    <row r="6077" spans="13:13" ht="49.2" customHeight="1">
      <c r="M6077" s="85"/>
    </row>
    <row r="6078" spans="13:13" ht="49.2" customHeight="1">
      <c r="M6078" s="85"/>
    </row>
    <row r="6079" spans="13:13" ht="49.2" customHeight="1">
      <c r="M6079" s="85"/>
    </row>
    <row r="6080" spans="13:13" ht="49.2" customHeight="1">
      <c r="M6080" s="85"/>
    </row>
    <row r="6081" spans="13:13" ht="49.2" customHeight="1">
      <c r="M6081" s="85"/>
    </row>
    <row r="6082" spans="13:13" ht="49.2" customHeight="1">
      <c r="M6082" s="85"/>
    </row>
    <row r="6083" spans="13:13" ht="49.2" customHeight="1">
      <c r="M6083" s="85"/>
    </row>
    <row r="6084" spans="13:13" ht="49.2" customHeight="1">
      <c r="M6084" s="85"/>
    </row>
    <row r="6085" spans="13:13" ht="49.2" customHeight="1">
      <c r="M6085" s="85"/>
    </row>
    <row r="6086" spans="13:13" ht="49.2" customHeight="1">
      <c r="M6086" s="85"/>
    </row>
    <row r="6087" spans="13:13" ht="49.2" customHeight="1">
      <c r="M6087" s="85"/>
    </row>
    <row r="6088" spans="13:13" ht="49.2" customHeight="1">
      <c r="M6088" s="85"/>
    </row>
    <row r="6089" spans="13:13" ht="49.2" customHeight="1">
      <c r="M6089" s="85"/>
    </row>
    <row r="6090" spans="13:13" ht="49.2" customHeight="1">
      <c r="M6090" s="85"/>
    </row>
    <row r="6091" spans="13:13" ht="49.2" customHeight="1">
      <c r="M6091" s="85"/>
    </row>
    <row r="6092" spans="13:13" ht="49.2" customHeight="1">
      <c r="M6092" s="85"/>
    </row>
    <row r="6093" spans="13:13" ht="49.2" customHeight="1">
      <c r="M6093" s="85"/>
    </row>
    <row r="6094" spans="13:13" ht="49.2" customHeight="1">
      <c r="M6094" s="85"/>
    </row>
    <row r="6095" spans="13:13" ht="49.2" customHeight="1">
      <c r="M6095" s="85"/>
    </row>
    <row r="6096" spans="13:13" ht="49.2" customHeight="1">
      <c r="M6096" s="85"/>
    </row>
    <row r="6097" spans="13:13" ht="49.2" customHeight="1">
      <c r="M6097" s="85"/>
    </row>
    <row r="6098" spans="13:13" ht="49.2" customHeight="1">
      <c r="M6098" s="85"/>
    </row>
    <row r="6099" spans="13:13" ht="49.2" customHeight="1">
      <c r="M6099" s="85"/>
    </row>
    <row r="6100" spans="13:13" ht="49.2" customHeight="1">
      <c r="M6100" s="85"/>
    </row>
    <row r="6101" spans="13:13" ht="49.2" customHeight="1">
      <c r="M6101" s="85"/>
    </row>
    <row r="6102" spans="13:13" ht="49.2" customHeight="1">
      <c r="M6102" s="85"/>
    </row>
    <row r="6103" spans="13:13" ht="49.2" customHeight="1">
      <c r="M6103" s="85"/>
    </row>
    <row r="6104" spans="13:13" ht="49.2" customHeight="1">
      <c r="M6104" s="85"/>
    </row>
    <row r="6105" spans="13:13" ht="49.2" customHeight="1">
      <c r="M6105" s="85"/>
    </row>
    <row r="6106" spans="13:13" ht="49.2" customHeight="1">
      <c r="M6106" s="85"/>
    </row>
    <row r="6107" spans="13:13" ht="49.2" customHeight="1">
      <c r="M6107" s="85"/>
    </row>
    <row r="6108" spans="13:13" ht="49.2" customHeight="1">
      <c r="M6108" s="85"/>
    </row>
    <row r="6109" spans="13:13" ht="49.2" customHeight="1">
      <c r="M6109" s="85"/>
    </row>
    <row r="6110" spans="13:13" ht="49.2" customHeight="1">
      <c r="M6110" s="85"/>
    </row>
    <row r="6111" spans="13:13" ht="49.2" customHeight="1">
      <c r="M6111" s="85"/>
    </row>
    <row r="6112" spans="13:13" ht="49.2" customHeight="1">
      <c r="M6112" s="85"/>
    </row>
    <row r="6113" spans="13:13" ht="49.2" customHeight="1">
      <c r="M6113" s="85"/>
    </row>
    <row r="6114" spans="13:13" ht="49.2" customHeight="1">
      <c r="M6114" s="85"/>
    </row>
    <row r="6115" spans="13:13" ht="49.2" customHeight="1">
      <c r="M6115" s="85"/>
    </row>
    <row r="6116" spans="13:13" ht="49.2" customHeight="1">
      <c r="M6116" s="85"/>
    </row>
    <row r="6117" spans="13:13" ht="49.2" customHeight="1">
      <c r="M6117" s="85"/>
    </row>
    <row r="6118" spans="13:13" ht="49.2" customHeight="1">
      <c r="M6118" s="85"/>
    </row>
    <row r="6119" spans="13:13" ht="49.2" customHeight="1">
      <c r="M6119" s="85"/>
    </row>
    <row r="6120" spans="13:13" ht="49.2" customHeight="1">
      <c r="M6120" s="85"/>
    </row>
    <row r="6121" spans="13:13" ht="49.2" customHeight="1">
      <c r="M6121" s="85"/>
    </row>
    <row r="6122" spans="13:13" ht="49.2" customHeight="1">
      <c r="M6122" s="85"/>
    </row>
    <row r="6123" spans="13:13" ht="49.2" customHeight="1">
      <c r="M6123" s="85"/>
    </row>
    <row r="6124" spans="13:13" ht="49.2" customHeight="1">
      <c r="M6124" s="85"/>
    </row>
    <row r="6125" spans="13:13" ht="49.2" customHeight="1">
      <c r="M6125" s="85"/>
    </row>
    <row r="6126" spans="13:13" ht="49.2" customHeight="1">
      <c r="M6126" s="85"/>
    </row>
    <row r="6127" spans="13:13" ht="49.2" customHeight="1">
      <c r="M6127" s="85"/>
    </row>
    <row r="6128" spans="13:13" ht="49.2" customHeight="1">
      <c r="M6128" s="85"/>
    </row>
    <row r="6129" spans="13:13" ht="49.2" customHeight="1">
      <c r="M6129" s="85"/>
    </row>
    <row r="6130" spans="13:13" ht="49.2" customHeight="1">
      <c r="M6130" s="85"/>
    </row>
    <row r="6131" spans="13:13" ht="49.2" customHeight="1">
      <c r="M6131" s="85"/>
    </row>
    <row r="6132" spans="13:13" ht="49.2" customHeight="1">
      <c r="M6132" s="85"/>
    </row>
    <row r="6133" spans="13:13" ht="49.2" customHeight="1">
      <c r="M6133" s="85"/>
    </row>
    <row r="6134" spans="13:13" ht="49.2" customHeight="1">
      <c r="M6134" s="85"/>
    </row>
    <row r="6135" spans="13:13" ht="49.2" customHeight="1">
      <c r="M6135" s="85"/>
    </row>
    <row r="6136" spans="13:13" ht="49.2" customHeight="1">
      <c r="M6136" s="85"/>
    </row>
    <row r="6137" spans="13:13" ht="49.2" customHeight="1">
      <c r="M6137" s="85"/>
    </row>
    <row r="6138" spans="13:13" ht="49.2" customHeight="1">
      <c r="M6138" s="85"/>
    </row>
    <row r="6139" spans="13:13" ht="49.2" customHeight="1">
      <c r="M6139" s="85"/>
    </row>
    <row r="6140" spans="13:13" ht="49.2" customHeight="1">
      <c r="M6140" s="85"/>
    </row>
    <row r="6141" spans="13:13" ht="49.2" customHeight="1">
      <c r="M6141" s="85"/>
    </row>
    <row r="6142" spans="13:13" ht="49.2" customHeight="1">
      <c r="M6142" s="85"/>
    </row>
    <row r="6143" spans="13:13" ht="49.2" customHeight="1">
      <c r="M6143" s="85"/>
    </row>
    <row r="6144" spans="13:13" ht="49.2" customHeight="1">
      <c r="M6144" s="85"/>
    </row>
    <row r="6145" spans="13:13" ht="49.2" customHeight="1">
      <c r="M6145" s="85"/>
    </row>
    <row r="6146" spans="13:13" ht="49.2" customHeight="1">
      <c r="M6146" s="85"/>
    </row>
    <row r="6147" spans="13:13" ht="49.2" customHeight="1">
      <c r="M6147" s="85"/>
    </row>
    <row r="6148" spans="13:13" ht="49.2" customHeight="1">
      <c r="M6148" s="85"/>
    </row>
    <row r="6149" spans="13:13" ht="49.2" customHeight="1">
      <c r="M6149" s="85"/>
    </row>
    <row r="6150" spans="13:13" ht="49.2" customHeight="1">
      <c r="M6150" s="85"/>
    </row>
    <row r="6151" spans="13:13" ht="49.2" customHeight="1">
      <c r="M6151" s="85"/>
    </row>
    <row r="6152" spans="13:13" ht="49.2" customHeight="1">
      <c r="M6152" s="85"/>
    </row>
    <row r="6153" spans="13:13" ht="49.2" customHeight="1">
      <c r="M6153" s="85"/>
    </row>
    <row r="6154" spans="13:13" ht="49.2" customHeight="1">
      <c r="M6154" s="85"/>
    </row>
    <row r="6155" spans="13:13" ht="49.2" customHeight="1">
      <c r="M6155" s="85"/>
    </row>
    <row r="6156" spans="13:13" ht="49.2" customHeight="1">
      <c r="M6156" s="85"/>
    </row>
    <row r="6157" spans="13:13" ht="49.2" customHeight="1">
      <c r="M6157" s="85"/>
    </row>
    <row r="6158" spans="13:13" ht="49.2" customHeight="1">
      <c r="M6158" s="85"/>
    </row>
    <row r="6159" spans="13:13" ht="49.2" customHeight="1">
      <c r="M6159" s="85"/>
    </row>
    <row r="6160" spans="13:13" ht="49.2" customHeight="1">
      <c r="M6160" s="85"/>
    </row>
    <row r="6161" spans="13:13" ht="49.2" customHeight="1">
      <c r="M6161" s="85"/>
    </row>
    <row r="6162" spans="13:13" ht="49.2" customHeight="1">
      <c r="M6162" s="85"/>
    </row>
    <row r="6163" spans="13:13" ht="49.2" customHeight="1">
      <c r="M6163" s="85"/>
    </row>
    <row r="6164" spans="13:13" ht="49.2" customHeight="1">
      <c r="M6164" s="85"/>
    </row>
    <row r="6165" spans="13:13" ht="49.2" customHeight="1">
      <c r="M6165" s="85"/>
    </row>
    <row r="6166" spans="13:13" ht="49.2" customHeight="1">
      <c r="M6166" s="85"/>
    </row>
    <row r="6167" spans="13:13" ht="49.2" customHeight="1">
      <c r="M6167" s="85"/>
    </row>
    <row r="6168" spans="13:13" ht="49.2" customHeight="1">
      <c r="M6168" s="85"/>
    </row>
    <row r="6169" spans="13:13" ht="49.2" customHeight="1">
      <c r="M6169" s="85"/>
    </row>
    <row r="6170" spans="13:13" ht="49.2" customHeight="1">
      <c r="M6170" s="85"/>
    </row>
    <row r="6171" spans="13:13" ht="49.2" customHeight="1">
      <c r="M6171" s="85"/>
    </row>
    <row r="6172" spans="13:13" ht="49.2" customHeight="1">
      <c r="M6172" s="85"/>
    </row>
    <row r="6173" spans="13:13" ht="49.2" customHeight="1">
      <c r="M6173" s="85"/>
    </row>
    <row r="6174" spans="13:13" ht="49.2" customHeight="1">
      <c r="M6174" s="85"/>
    </row>
    <row r="6175" spans="13:13" ht="49.2" customHeight="1">
      <c r="M6175" s="85"/>
    </row>
    <row r="6176" spans="13:13" ht="49.2" customHeight="1">
      <c r="M6176" s="85"/>
    </row>
    <row r="6177" spans="13:13" ht="49.2" customHeight="1">
      <c r="M6177" s="85"/>
    </row>
    <row r="6178" spans="13:13" ht="49.2" customHeight="1">
      <c r="M6178" s="85"/>
    </row>
    <row r="6179" spans="13:13" ht="49.2" customHeight="1">
      <c r="M6179" s="85"/>
    </row>
    <row r="6180" spans="13:13" ht="49.2" customHeight="1">
      <c r="M6180" s="85"/>
    </row>
    <row r="6181" spans="13:13" ht="49.2" customHeight="1">
      <c r="M6181" s="85"/>
    </row>
    <row r="6182" spans="13:13" ht="49.2" customHeight="1">
      <c r="M6182" s="85"/>
    </row>
    <row r="6183" spans="13:13" ht="49.2" customHeight="1">
      <c r="M6183" s="85"/>
    </row>
    <row r="6184" spans="13:13" ht="49.2" customHeight="1">
      <c r="M6184" s="85"/>
    </row>
    <row r="6185" spans="13:13" ht="49.2" customHeight="1">
      <c r="M6185" s="85"/>
    </row>
    <row r="6186" spans="13:13" ht="49.2" customHeight="1">
      <c r="M6186" s="85"/>
    </row>
    <row r="6187" spans="13:13" ht="49.2" customHeight="1">
      <c r="M6187" s="85"/>
    </row>
    <row r="6188" spans="13:13" ht="49.2" customHeight="1">
      <c r="M6188" s="85"/>
    </row>
    <row r="6189" spans="13:13" ht="49.2" customHeight="1">
      <c r="M6189" s="85"/>
    </row>
    <row r="6190" spans="13:13" ht="49.2" customHeight="1">
      <c r="M6190" s="85"/>
    </row>
    <row r="6191" spans="13:13" ht="49.2" customHeight="1">
      <c r="M6191" s="85"/>
    </row>
    <row r="6192" spans="13:13" ht="49.2" customHeight="1">
      <c r="M6192" s="85"/>
    </row>
    <row r="6193" spans="13:13" ht="49.2" customHeight="1">
      <c r="M6193" s="85"/>
    </row>
    <row r="6194" spans="13:13" ht="49.2" customHeight="1">
      <c r="M6194" s="85"/>
    </row>
    <row r="6195" spans="13:13" ht="49.2" customHeight="1">
      <c r="M6195" s="85"/>
    </row>
    <row r="6196" spans="13:13" ht="49.2" customHeight="1">
      <c r="M6196" s="85"/>
    </row>
    <row r="6197" spans="13:13" ht="49.2" customHeight="1">
      <c r="M6197" s="85"/>
    </row>
    <row r="6198" spans="13:13" ht="49.2" customHeight="1">
      <c r="M6198" s="85"/>
    </row>
    <row r="6199" spans="13:13" ht="49.2" customHeight="1">
      <c r="M6199" s="85"/>
    </row>
    <row r="6200" spans="13:13" ht="49.2" customHeight="1">
      <c r="M6200" s="85"/>
    </row>
    <row r="6201" spans="13:13" ht="49.2" customHeight="1">
      <c r="M6201" s="85"/>
    </row>
    <row r="6202" spans="13:13" ht="49.2" customHeight="1">
      <c r="M6202" s="85"/>
    </row>
    <row r="6203" spans="13:13" ht="49.2" customHeight="1">
      <c r="M6203" s="85"/>
    </row>
    <row r="6204" spans="13:13" ht="49.2" customHeight="1">
      <c r="M6204" s="85"/>
    </row>
    <row r="6205" spans="13:13" ht="49.2" customHeight="1">
      <c r="M6205" s="85"/>
    </row>
    <row r="6206" spans="13:13" ht="49.2" customHeight="1">
      <c r="M6206" s="85"/>
    </row>
    <row r="6207" spans="13:13" ht="49.2" customHeight="1">
      <c r="M6207" s="85"/>
    </row>
    <row r="6208" spans="13:13" ht="49.2" customHeight="1">
      <c r="M6208" s="85"/>
    </row>
    <row r="6209" spans="13:13" ht="49.2" customHeight="1">
      <c r="M6209" s="85"/>
    </row>
    <row r="6210" spans="13:13" ht="49.2" customHeight="1">
      <c r="M6210" s="85"/>
    </row>
    <row r="6211" spans="13:13" ht="49.2" customHeight="1">
      <c r="M6211" s="85"/>
    </row>
    <row r="6212" spans="13:13" ht="49.2" customHeight="1">
      <c r="M6212" s="85"/>
    </row>
    <row r="6213" spans="13:13" ht="49.2" customHeight="1">
      <c r="M6213" s="85"/>
    </row>
    <row r="6214" spans="13:13" ht="49.2" customHeight="1">
      <c r="M6214" s="85"/>
    </row>
    <row r="6215" spans="13:13" ht="49.2" customHeight="1">
      <c r="M6215" s="85"/>
    </row>
    <row r="6216" spans="13:13" ht="49.2" customHeight="1">
      <c r="M6216" s="85"/>
    </row>
    <row r="6217" spans="13:13" ht="49.2" customHeight="1">
      <c r="M6217" s="85"/>
    </row>
    <row r="6218" spans="13:13" ht="49.2" customHeight="1">
      <c r="M6218" s="85"/>
    </row>
    <row r="6219" spans="13:13" ht="49.2" customHeight="1">
      <c r="M6219" s="85"/>
    </row>
    <row r="6220" spans="13:13" ht="49.2" customHeight="1">
      <c r="M6220" s="85"/>
    </row>
    <row r="6221" spans="13:13" ht="49.2" customHeight="1">
      <c r="M6221" s="85"/>
    </row>
    <row r="6222" spans="13:13" ht="49.2" customHeight="1">
      <c r="M6222" s="85"/>
    </row>
    <row r="6223" spans="13:13" ht="49.2" customHeight="1">
      <c r="M6223" s="85"/>
    </row>
    <row r="6224" spans="13:13" ht="49.2" customHeight="1">
      <c r="M6224" s="85"/>
    </row>
    <row r="6225" spans="13:13" ht="49.2" customHeight="1">
      <c r="M6225" s="85"/>
    </row>
    <row r="6226" spans="13:13" ht="49.2" customHeight="1">
      <c r="M6226" s="85"/>
    </row>
    <row r="6227" spans="13:13" ht="49.2" customHeight="1">
      <c r="M6227" s="85"/>
    </row>
    <row r="6228" spans="13:13" ht="49.2" customHeight="1">
      <c r="M6228" s="85"/>
    </row>
    <row r="6229" spans="13:13" ht="49.2" customHeight="1">
      <c r="M6229" s="85"/>
    </row>
    <row r="6230" spans="13:13" ht="49.2" customHeight="1">
      <c r="M6230" s="85"/>
    </row>
    <row r="6231" spans="13:13" ht="49.2" customHeight="1">
      <c r="M6231" s="85"/>
    </row>
    <row r="6232" spans="13:13" ht="49.2" customHeight="1">
      <c r="M6232" s="85"/>
    </row>
    <row r="6233" spans="13:13" ht="49.2" customHeight="1">
      <c r="M6233" s="85"/>
    </row>
    <row r="6234" spans="13:13" ht="49.2" customHeight="1">
      <c r="M6234" s="85"/>
    </row>
    <row r="6235" spans="13:13" ht="49.2" customHeight="1">
      <c r="M6235" s="85"/>
    </row>
    <row r="6236" spans="13:13" ht="49.2" customHeight="1">
      <c r="M6236" s="85"/>
    </row>
    <row r="6237" spans="13:13" ht="49.2" customHeight="1">
      <c r="M6237" s="85"/>
    </row>
    <row r="6238" spans="13:13" ht="49.2" customHeight="1">
      <c r="M6238" s="85"/>
    </row>
    <row r="6239" spans="13:13" ht="49.2" customHeight="1">
      <c r="M6239" s="85"/>
    </row>
    <row r="6240" spans="13:13" ht="49.2" customHeight="1">
      <c r="M6240" s="85"/>
    </row>
    <row r="6241" spans="13:13" ht="49.2" customHeight="1">
      <c r="M6241" s="85"/>
    </row>
    <row r="6242" spans="13:13" ht="49.2" customHeight="1">
      <c r="M6242" s="85"/>
    </row>
    <row r="6243" spans="13:13" ht="49.2" customHeight="1">
      <c r="M6243" s="85"/>
    </row>
    <row r="6244" spans="13:13" ht="49.2" customHeight="1">
      <c r="M6244" s="85"/>
    </row>
    <row r="6245" spans="13:13" ht="49.2" customHeight="1">
      <c r="M6245" s="85"/>
    </row>
    <row r="6246" spans="13:13" ht="49.2" customHeight="1">
      <c r="M6246" s="85"/>
    </row>
    <row r="6247" spans="13:13" ht="49.2" customHeight="1">
      <c r="M6247" s="85"/>
    </row>
    <row r="6248" spans="13:13" ht="49.2" customHeight="1">
      <c r="M6248" s="85"/>
    </row>
    <row r="6249" spans="13:13" ht="49.2" customHeight="1">
      <c r="M6249" s="85"/>
    </row>
    <row r="6250" spans="13:13" ht="49.2" customHeight="1">
      <c r="M6250" s="85"/>
    </row>
    <row r="6251" spans="13:13" ht="49.2" customHeight="1">
      <c r="M6251" s="85"/>
    </row>
    <row r="6252" spans="13:13" ht="49.2" customHeight="1">
      <c r="M6252" s="85"/>
    </row>
    <row r="6253" spans="13:13" ht="49.2" customHeight="1">
      <c r="M6253" s="85"/>
    </row>
    <row r="6254" spans="13:13" ht="49.2" customHeight="1">
      <c r="M6254" s="85"/>
    </row>
    <row r="6255" spans="13:13" ht="49.2" customHeight="1">
      <c r="M6255" s="85"/>
    </row>
    <row r="6256" spans="13:13" ht="49.2" customHeight="1">
      <c r="M6256" s="85"/>
    </row>
    <row r="6257" spans="13:13" ht="49.2" customHeight="1">
      <c r="M6257" s="85"/>
    </row>
    <row r="6258" spans="13:13" ht="49.2" customHeight="1">
      <c r="M6258" s="85"/>
    </row>
    <row r="6259" spans="13:13" ht="49.2" customHeight="1">
      <c r="M6259" s="85"/>
    </row>
    <row r="6260" spans="13:13" ht="49.2" customHeight="1">
      <c r="M6260" s="85"/>
    </row>
    <row r="6261" spans="13:13" ht="49.2" customHeight="1">
      <c r="M6261" s="85"/>
    </row>
    <row r="6262" spans="13:13" ht="49.2" customHeight="1">
      <c r="M6262" s="85"/>
    </row>
    <row r="6263" spans="13:13" ht="49.2" customHeight="1">
      <c r="M6263" s="85"/>
    </row>
    <row r="6264" spans="13:13" ht="49.2" customHeight="1">
      <c r="M6264" s="85"/>
    </row>
    <row r="6265" spans="13:13" ht="49.2" customHeight="1">
      <c r="M6265" s="85"/>
    </row>
    <row r="6266" spans="13:13" ht="49.2" customHeight="1">
      <c r="M6266" s="85"/>
    </row>
    <row r="6267" spans="13:13" ht="49.2" customHeight="1">
      <c r="M6267" s="85"/>
    </row>
    <row r="6268" spans="13:13" ht="49.2" customHeight="1">
      <c r="M6268" s="85"/>
    </row>
    <row r="6269" spans="13:13" ht="49.2" customHeight="1">
      <c r="M6269" s="85"/>
    </row>
    <row r="6270" spans="13:13" ht="49.2" customHeight="1">
      <c r="M6270" s="85"/>
    </row>
    <row r="6271" spans="13:13" ht="49.2" customHeight="1">
      <c r="M6271" s="85"/>
    </row>
    <row r="6272" spans="13:13" ht="49.2" customHeight="1">
      <c r="M6272" s="85"/>
    </row>
    <row r="6273" spans="13:13" ht="49.2" customHeight="1">
      <c r="M6273" s="85"/>
    </row>
    <row r="6274" spans="13:13" ht="49.2" customHeight="1">
      <c r="M6274" s="85"/>
    </row>
    <row r="6275" spans="13:13" ht="49.2" customHeight="1">
      <c r="M6275" s="85"/>
    </row>
    <row r="6276" spans="13:13" ht="49.2" customHeight="1">
      <c r="M6276" s="85"/>
    </row>
    <row r="6277" spans="13:13" ht="49.2" customHeight="1">
      <c r="M6277" s="85"/>
    </row>
    <row r="6278" spans="13:13" ht="49.2" customHeight="1">
      <c r="M6278" s="85"/>
    </row>
    <row r="6279" spans="13:13" ht="49.2" customHeight="1">
      <c r="M6279" s="85"/>
    </row>
    <row r="6280" spans="13:13" ht="49.2" customHeight="1">
      <c r="M6280" s="85"/>
    </row>
    <row r="6281" spans="13:13" ht="49.2" customHeight="1">
      <c r="M6281" s="85"/>
    </row>
    <row r="6282" spans="13:13" ht="49.2" customHeight="1">
      <c r="M6282" s="85"/>
    </row>
    <row r="6283" spans="13:13" ht="49.2" customHeight="1">
      <c r="M6283" s="85"/>
    </row>
    <row r="6284" spans="13:13" ht="49.2" customHeight="1">
      <c r="M6284" s="85"/>
    </row>
    <row r="6285" spans="13:13" ht="49.2" customHeight="1">
      <c r="M6285" s="85"/>
    </row>
    <row r="6286" spans="13:13" ht="49.2" customHeight="1">
      <c r="M6286" s="85"/>
    </row>
    <row r="6287" spans="13:13" ht="49.2" customHeight="1">
      <c r="M6287" s="85"/>
    </row>
    <row r="6288" spans="13:13" ht="49.2" customHeight="1">
      <c r="M6288" s="85"/>
    </row>
    <row r="6289" spans="13:13" ht="49.2" customHeight="1">
      <c r="M6289" s="85"/>
    </row>
    <row r="6290" spans="13:13" ht="49.2" customHeight="1">
      <c r="M6290" s="85"/>
    </row>
    <row r="6291" spans="13:13" ht="49.2" customHeight="1">
      <c r="M6291" s="85"/>
    </row>
    <row r="6292" spans="13:13" ht="49.2" customHeight="1">
      <c r="M6292" s="85"/>
    </row>
    <row r="6293" spans="13:13" ht="49.2" customHeight="1">
      <c r="M6293" s="85"/>
    </row>
    <row r="6294" spans="13:13" ht="49.2" customHeight="1">
      <c r="M6294" s="85"/>
    </row>
    <row r="6295" spans="13:13" ht="49.2" customHeight="1">
      <c r="M6295" s="85"/>
    </row>
    <row r="6296" spans="13:13" ht="49.2" customHeight="1">
      <c r="M6296" s="85"/>
    </row>
    <row r="6297" spans="13:13" ht="49.2" customHeight="1">
      <c r="M6297" s="85"/>
    </row>
    <row r="6298" spans="13:13" ht="49.2" customHeight="1">
      <c r="M6298" s="85"/>
    </row>
    <row r="6299" spans="13:13" ht="49.2" customHeight="1">
      <c r="M6299" s="85"/>
    </row>
    <row r="6300" spans="13:13" ht="49.2" customHeight="1">
      <c r="M6300" s="85"/>
    </row>
    <row r="6301" spans="13:13" ht="49.2" customHeight="1">
      <c r="M6301" s="85"/>
    </row>
    <row r="6302" spans="13:13" ht="49.2" customHeight="1">
      <c r="M6302" s="85"/>
    </row>
    <row r="6303" spans="13:13" ht="49.2" customHeight="1">
      <c r="M6303" s="85"/>
    </row>
    <row r="6304" spans="13:13" ht="49.2" customHeight="1">
      <c r="M6304" s="85"/>
    </row>
    <row r="6305" spans="13:13" ht="49.2" customHeight="1">
      <c r="M6305" s="85"/>
    </row>
    <row r="6306" spans="13:13" ht="49.2" customHeight="1">
      <c r="M6306" s="85"/>
    </row>
    <row r="6307" spans="13:13" ht="49.2" customHeight="1">
      <c r="M6307" s="85"/>
    </row>
    <row r="6308" spans="13:13" ht="49.2" customHeight="1">
      <c r="M6308" s="85"/>
    </row>
    <row r="6309" spans="13:13" ht="49.2" customHeight="1">
      <c r="M6309" s="85"/>
    </row>
    <row r="6310" spans="13:13" ht="49.2" customHeight="1">
      <c r="M6310" s="85"/>
    </row>
    <row r="6311" spans="13:13" ht="49.2" customHeight="1">
      <c r="M6311" s="85"/>
    </row>
    <row r="6312" spans="13:13" ht="49.2" customHeight="1">
      <c r="M6312" s="85"/>
    </row>
    <row r="6313" spans="13:13" ht="49.2" customHeight="1">
      <c r="M6313" s="85"/>
    </row>
    <row r="6314" spans="13:13" ht="49.2" customHeight="1">
      <c r="M6314" s="85"/>
    </row>
    <row r="6315" spans="13:13" ht="49.2" customHeight="1">
      <c r="M6315" s="85"/>
    </row>
    <row r="6316" spans="13:13" ht="49.2" customHeight="1">
      <c r="M6316" s="85"/>
    </row>
    <row r="6317" spans="13:13" ht="49.2" customHeight="1">
      <c r="M6317" s="85"/>
    </row>
    <row r="6318" spans="13:13" ht="49.2" customHeight="1">
      <c r="M6318" s="85"/>
    </row>
    <row r="6319" spans="13:13" ht="49.2" customHeight="1">
      <c r="M6319" s="85"/>
    </row>
    <row r="6320" spans="13:13" ht="49.2" customHeight="1">
      <c r="M6320" s="85"/>
    </row>
    <row r="6321" spans="13:13" ht="49.2" customHeight="1">
      <c r="M6321" s="85"/>
    </row>
    <row r="6322" spans="13:13" ht="49.2" customHeight="1">
      <c r="M6322" s="85"/>
    </row>
    <row r="6323" spans="13:13" ht="49.2" customHeight="1">
      <c r="M6323" s="85"/>
    </row>
    <row r="6324" spans="13:13" ht="49.2" customHeight="1">
      <c r="M6324" s="85"/>
    </row>
    <row r="6325" spans="13:13" ht="49.2" customHeight="1">
      <c r="M6325" s="85"/>
    </row>
    <row r="6326" spans="13:13" ht="49.2" customHeight="1">
      <c r="M6326" s="85"/>
    </row>
    <row r="6327" spans="13:13" ht="49.2" customHeight="1">
      <c r="M6327" s="85"/>
    </row>
    <row r="6328" spans="13:13" ht="49.2" customHeight="1">
      <c r="M6328" s="85"/>
    </row>
    <row r="6329" spans="13:13" ht="49.2" customHeight="1">
      <c r="M6329" s="85"/>
    </row>
    <row r="6330" spans="13:13" ht="49.2" customHeight="1">
      <c r="M6330" s="85"/>
    </row>
    <row r="6331" spans="13:13" ht="49.2" customHeight="1">
      <c r="M6331" s="85"/>
    </row>
    <row r="6332" spans="13:13" ht="49.2" customHeight="1">
      <c r="M6332" s="85"/>
    </row>
    <row r="6333" spans="13:13" ht="49.2" customHeight="1">
      <c r="M6333" s="85"/>
    </row>
    <row r="6334" spans="13:13" ht="49.2" customHeight="1">
      <c r="M6334" s="85"/>
    </row>
    <row r="6335" spans="13:13" ht="49.2" customHeight="1">
      <c r="M6335" s="85"/>
    </row>
    <row r="6336" spans="13:13" ht="49.2" customHeight="1">
      <c r="M6336" s="85"/>
    </row>
    <row r="6337" spans="13:13" ht="49.2" customHeight="1">
      <c r="M6337" s="85"/>
    </row>
    <row r="6338" spans="13:13" ht="49.2" customHeight="1">
      <c r="M6338" s="85"/>
    </row>
    <row r="6339" spans="13:13" ht="49.2" customHeight="1">
      <c r="M6339" s="85"/>
    </row>
    <row r="6340" spans="13:13" ht="49.2" customHeight="1">
      <c r="M6340" s="85"/>
    </row>
    <row r="6341" spans="13:13" ht="49.2" customHeight="1">
      <c r="M6341" s="85"/>
    </row>
    <row r="6342" spans="13:13" ht="49.2" customHeight="1">
      <c r="M6342" s="85"/>
    </row>
    <row r="6343" spans="13:13" ht="49.2" customHeight="1">
      <c r="M6343" s="85"/>
    </row>
    <row r="6344" spans="13:13" ht="49.2" customHeight="1">
      <c r="M6344" s="85"/>
    </row>
    <row r="6345" spans="13:13" ht="49.2" customHeight="1">
      <c r="M6345" s="85"/>
    </row>
    <row r="6346" spans="13:13" ht="49.2" customHeight="1">
      <c r="M6346" s="85"/>
    </row>
    <row r="6347" spans="13:13" ht="49.2" customHeight="1">
      <c r="M6347" s="85"/>
    </row>
    <row r="6348" spans="13:13" ht="49.2" customHeight="1">
      <c r="M6348" s="85"/>
    </row>
    <row r="6349" spans="13:13" ht="49.2" customHeight="1">
      <c r="M6349" s="85"/>
    </row>
    <row r="6350" spans="13:13" ht="49.2" customHeight="1">
      <c r="M6350" s="85"/>
    </row>
    <row r="6351" spans="13:13" ht="49.2" customHeight="1">
      <c r="M6351" s="85"/>
    </row>
    <row r="6352" spans="13:13" ht="49.2" customHeight="1">
      <c r="M6352" s="85"/>
    </row>
    <row r="6353" spans="13:13" ht="49.2" customHeight="1">
      <c r="M6353" s="85"/>
    </row>
    <row r="6354" spans="13:13" ht="49.2" customHeight="1">
      <c r="M6354" s="85"/>
    </row>
    <row r="6355" spans="13:13" ht="49.2" customHeight="1">
      <c r="M6355" s="85"/>
    </row>
    <row r="6356" spans="13:13" ht="49.2" customHeight="1">
      <c r="M6356" s="85"/>
    </row>
    <row r="6357" spans="13:13" ht="49.2" customHeight="1">
      <c r="M6357" s="85"/>
    </row>
    <row r="6358" spans="13:13" ht="49.2" customHeight="1">
      <c r="M6358" s="85"/>
    </row>
    <row r="6359" spans="13:13" ht="49.2" customHeight="1">
      <c r="M6359" s="85"/>
    </row>
    <row r="6360" spans="13:13" ht="49.2" customHeight="1">
      <c r="M6360" s="85"/>
    </row>
    <row r="6361" spans="13:13" ht="49.2" customHeight="1">
      <c r="M6361" s="85"/>
    </row>
    <row r="6362" spans="13:13" ht="49.2" customHeight="1">
      <c r="M6362" s="85"/>
    </row>
    <row r="6363" spans="13:13" ht="49.2" customHeight="1">
      <c r="M6363" s="85"/>
    </row>
    <row r="6364" spans="13:13" ht="49.2" customHeight="1">
      <c r="M6364" s="85"/>
    </row>
    <row r="6365" spans="13:13" ht="49.2" customHeight="1">
      <c r="M6365" s="85"/>
    </row>
    <row r="6366" spans="13:13" ht="49.2" customHeight="1">
      <c r="M6366" s="85"/>
    </row>
    <row r="6367" spans="13:13" ht="49.2" customHeight="1">
      <c r="M6367" s="85"/>
    </row>
    <row r="6368" spans="13:13" ht="49.2" customHeight="1">
      <c r="M6368" s="85"/>
    </row>
    <row r="6369" spans="13:13" ht="49.2" customHeight="1">
      <c r="M6369" s="85"/>
    </row>
    <row r="6370" spans="13:13" ht="49.2" customHeight="1">
      <c r="M6370" s="85"/>
    </row>
    <row r="6371" spans="13:13" ht="49.2" customHeight="1">
      <c r="M6371" s="85"/>
    </row>
    <row r="6372" spans="13:13" ht="49.2" customHeight="1">
      <c r="M6372" s="85"/>
    </row>
    <row r="6373" spans="13:13" ht="49.2" customHeight="1">
      <c r="M6373" s="85"/>
    </row>
    <row r="6374" spans="13:13" ht="49.2" customHeight="1">
      <c r="M6374" s="85"/>
    </row>
    <row r="6375" spans="13:13" ht="49.2" customHeight="1">
      <c r="M6375" s="85"/>
    </row>
    <row r="6376" spans="13:13" ht="49.2" customHeight="1">
      <c r="M6376" s="85"/>
    </row>
    <row r="6377" spans="13:13" ht="49.2" customHeight="1">
      <c r="M6377" s="85"/>
    </row>
    <row r="6378" spans="13:13" ht="49.2" customHeight="1">
      <c r="M6378" s="85"/>
    </row>
    <row r="6379" spans="13:13" ht="49.2" customHeight="1">
      <c r="M6379" s="85"/>
    </row>
    <row r="6380" spans="13:13" ht="49.2" customHeight="1">
      <c r="M6380" s="85"/>
    </row>
    <row r="6381" spans="13:13" ht="49.2" customHeight="1">
      <c r="M6381" s="85"/>
    </row>
    <row r="6382" spans="13:13" ht="49.2" customHeight="1">
      <c r="M6382" s="85"/>
    </row>
    <row r="6383" spans="13:13" ht="49.2" customHeight="1">
      <c r="M6383" s="85"/>
    </row>
    <row r="6384" spans="13:13" ht="49.2" customHeight="1">
      <c r="M6384" s="85"/>
    </row>
    <row r="6385" spans="13:13" ht="49.2" customHeight="1">
      <c r="M6385" s="85"/>
    </row>
    <row r="6386" spans="13:13" ht="49.2" customHeight="1">
      <c r="M6386" s="85"/>
    </row>
    <row r="6387" spans="13:13" ht="49.2" customHeight="1">
      <c r="M6387" s="85"/>
    </row>
    <row r="6388" spans="13:13" ht="49.2" customHeight="1">
      <c r="M6388" s="85"/>
    </row>
    <row r="6389" spans="13:13" ht="49.2" customHeight="1">
      <c r="M6389" s="85"/>
    </row>
    <row r="6390" spans="13:13" ht="49.2" customHeight="1">
      <c r="M6390" s="85"/>
    </row>
    <row r="6391" spans="13:13" ht="49.2" customHeight="1">
      <c r="M6391" s="85"/>
    </row>
    <row r="6392" spans="13:13" ht="49.2" customHeight="1">
      <c r="M6392" s="85"/>
    </row>
    <row r="6393" spans="13:13" ht="49.2" customHeight="1">
      <c r="M6393" s="85"/>
    </row>
    <row r="6394" spans="13:13" ht="49.2" customHeight="1">
      <c r="M6394" s="85"/>
    </row>
    <row r="6395" spans="13:13" ht="49.2" customHeight="1">
      <c r="M6395" s="85"/>
    </row>
    <row r="6396" spans="13:13" ht="49.2" customHeight="1">
      <c r="M6396" s="85"/>
    </row>
    <row r="6397" spans="13:13" ht="49.2" customHeight="1">
      <c r="M6397" s="85"/>
    </row>
    <row r="6398" spans="13:13" ht="49.2" customHeight="1">
      <c r="M6398" s="85"/>
    </row>
    <row r="6399" spans="13:13" ht="49.2" customHeight="1">
      <c r="M6399" s="85"/>
    </row>
    <row r="6400" spans="13:13" ht="49.2" customHeight="1">
      <c r="M6400" s="85"/>
    </row>
    <row r="6401" spans="13:13" ht="49.2" customHeight="1">
      <c r="M6401" s="85"/>
    </row>
    <row r="6402" spans="13:13" ht="49.2" customHeight="1">
      <c r="M6402" s="85"/>
    </row>
    <row r="6403" spans="13:13" ht="49.2" customHeight="1">
      <c r="M6403" s="85"/>
    </row>
    <row r="6404" spans="13:13" ht="49.2" customHeight="1">
      <c r="M6404" s="85"/>
    </row>
    <row r="6405" spans="13:13" ht="49.2" customHeight="1">
      <c r="M6405" s="85"/>
    </row>
    <row r="6406" spans="13:13" ht="49.2" customHeight="1">
      <c r="M6406" s="85"/>
    </row>
    <row r="6407" spans="13:13" ht="49.2" customHeight="1">
      <c r="M6407" s="85"/>
    </row>
    <row r="6408" spans="13:13" ht="49.2" customHeight="1">
      <c r="M6408" s="85"/>
    </row>
    <row r="6409" spans="13:13" ht="49.2" customHeight="1">
      <c r="M6409" s="85"/>
    </row>
    <row r="6410" spans="13:13" ht="49.2" customHeight="1">
      <c r="M6410" s="85"/>
    </row>
    <row r="6411" spans="13:13" ht="49.2" customHeight="1">
      <c r="M6411" s="85"/>
    </row>
    <row r="6412" spans="13:13" ht="49.2" customHeight="1">
      <c r="M6412" s="85"/>
    </row>
    <row r="6413" spans="13:13" ht="49.2" customHeight="1">
      <c r="M6413" s="85"/>
    </row>
    <row r="6414" spans="13:13" ht="49.2" customHeight="1">
      <c r="M6414" s="85"/>
    </row>
    <row r="6415" spans="13:13" ht="49.2" customHeight="1">
      <c r="M6415" s="85"/>
    </row>
    <row r="6416" spans="13:13" ht="49.2" customHeight="1">
      <c r="M6416" s="85"/>
    </row>
    <row r="6417" spans="13:13" ht="49.2" customHeight="1">
      <c r="M6417" s="85"/>
    </row>
    <row r="6418" spans="13:13" ht="49.2" customHeight="1">
      <c r="M6418" s="85"/>
    </row>
    <row r="6419" spans="13:13" ht="49.2" customHeight="1">
      <c r="M6419" s="85"/>
    </row>
    <row r="6420" spans="13:13" ht="49.2" customHeight="1">
      <c r="M6420" s="85"/>
    </row>
    <row r="6421" spans="13:13" ht="49.2" customHeight="1">
      <c r="M6421" s="85"/>
    </row>
    <row r="6422" spans="13:13" ht="49.2" customHeight="1">
      <c r="M6422" s="85"/>
    </row>
    <row r="6423" spans="13:13" ht="49.2" customHeight="1">
      <c r="M6423" s="85"/>
    </row>
    <row r="6424" spans="13:13" ht="49.2" customHeight="1">
      <c r="M6424" s="85"/>
    </row>
    <row r="6425" spans="13:13" ht="49.2" customHeight="1">
      <c r="M6425" s="85"/>
    </row>
    <row r="6426" spans="13:13" ht="49.2" customHeight="1">
      <c r="M6426" s="85"/>
    </row>
    <row r="6427" spans="13:13" ht="49.2" customHeight="1">
      <c r="M6427" s="85"/>
    </row>
    <row r="6428" spans="13:13" ht="49.2" customHeight="1">
      <c r="M6428" s="85"/>
    </row>
    <row r="6429" spans="13:13" ht="49.2" customHeight="1">
      <c r="M6429" s="85"/>
    </row>
    <row r="6430" spans="13:13" ht="49.2" customHeight="1">
      <c r="M6430" s="85"/>
    </row>
    <row r="6431" spans="13:13" ht="49.2" customHeight="1">
      <c r="M6431" s="85"/>
    </row>
    <row r="6432" spans="13:13" ht="49.2" customHeight="1">
      <c r="M6432" s="85"/>
    </row>
    <row r="6433" spans="13:13" ht="49.2" customHeight="1">
      <c r="M6433" s="85"/>
    </row>
    <row r="6434" spans="13:13" ht="49.2" customHeight="1">
      <c r="M6434" s="85"/>
    </row>
    <row r="6435" spans="13:13" ht="49.2" customHeight="1">
      <c r="M6435" s="85"/>
    </row>
    <row r="6436" spans="13:13" ht="49.2" customHeight="1">
      <c r="M6436" s="85"/>
    </row>
    <row r="6437" spans="13:13" ht="49.2" customHeight="1">
      <c r="M6437" s="85"/>
    </row>
    <row r="6438" spans="13:13" ht="49.2" customHeight="1">
      <c r="M6438" s="85"/>
    </row>
    <row r="6439" spans="13:13" ht="49.2" customHeight="1">
      <c r="M6439" s="85"/>
    </row>
    <row r="6440" spans="13:13" ht="49.2" customHeight="1">
      <c r="M6440" s="85"/>
    </row>
    <row r="6441" spans="13:13" ht="49.2" customHeight="1">
      <c r="M6441" s="85"/>
    </row>
    <row r="6442" spans="13:13" ht="49.2" customHeight="1">
      <c r="M6442" s="85"/>
    </row>
    <row r="6443" spans="13:13" ht="49.2" customHeight="1">
      <c r="M6443" s="85"/>
    </row>
    <row r="6444" spans="13:13" ht="49.2" customHeight="1">
      <c r="M6444" s="85"/>
    </row>
    <row r="6445" spans="13:13" ht="49.2" customHeight="1">
      <c r="M6445" s="85"/>
    </row>
    <row r="6446" spans="13:13" ht="49.2" customHeight="1">
      <c r="M6446" s="85"/>
    </row>
    <row r="6447" spans="13:13" ht="49.2" customHeight="1">
      <c r="M6447" s="85"/>
    </row>
    <row r="6448" spans="13:13" ht="49.2" customHeight="1">
      <c r="M6448" s="85"/>
    </row>
    <row r="6449" spans="13:13" ht="49.2" customHeight="1">
      <c r="M6449" s="85"/>
    </row>
    <row r="6450" spans="13:13" ht="49.2" customHeight="1">
      <c r="M6450" s="85"/>
    </row>
    <row r="6451" spans="13:13" ht="49.2" customHeight="1">
      <c r="M6451" s="85"/>
    </row>
    <row r="6452" spans="13:13" ht="49.2" customHeight="1">
      <c r="M6452" s="85"/>
    </row>
    <row r="6453" spans="13:13" ht="49.2" customHeight="1">
      <c r="M6453" s="85"/>
    </row>
    <row r="6454" spans="13:13" ht="49.2" customHeight="1">
      <c r="M6454" s="85"/>
    </row>
    <row r="6455" spans="13:13" ht="49.2" customHeight="1">
      <c r="M6455" s="85"/>
    </row>
    <row r="6456" spans="13:13" ht="49.2" customHeight="1">
      <c r="M6456" s="85"/>
    </row>
    <row r="6457" spans="13:13" ht="49.2" customHeight="1">
      <c r="M6457" s="85"/>
    </row>
    <row r="6458" spans="13:13" ht="49.2" customHeight="1">
      <c r="M6458" s="85"/>
    </row>
    <row r="6459" spans="13:13" ht="49.2" customHeight="1">
      <c r="M6459" s="85"/>
    </row>
    <row r="6460" spans="13:13" ht="49.2" customHeight="1">
      <c r="M6460" s="85"/>
    </row>
    <row r="6461" spans="13:13" ht="49.2" customHeight="1">
      <c r="M6461" s="85"/>
    </row>
    <row r="6462" spans="13:13" ht="49.2" customHeight="1">
      <c r="M6462" s="85"/>
    </row>
    <row r="6463" spans="13:13" ht="49.2" customHeight="1">
      <c r="M6463" s="85"/>
    </row>
    <row r="6464" spans="13:13" ht="49.2" customHeight="1">
      <c r="M6464" s="85"/>
    </row>
    <row r="6465" spans="13:13" ht="49.2" customHeight="1">
      <c r="M6465" s="85"/>
    </row>
    <row r="6466" spans="13:13" ht="49.2" customHeight="1">
      <c r="M6466" s="85"/>
    </row>
    <row r="6467" spans="13:13" ht="49.2" customHeight="1">
      <c r="M6467" s="85"/>
    </row>
    <row r="6468" spans="13:13" ht="49.2" customHeight="1">
      <c r="M6468" s="85"/>
    </row>
    <row r="6469" spans="13:13" ht="49.2" customHeight="1">
      <c r="M6469" s="85"/>
    </row>
    <row r="6470" spans="13:13" ht="49.2" customHeight="1">
      <c r="M6470" s="85"/>
    </row>
    <row r="6471" spans="13:13" ht="49.2" customHeight="1">
      <c r="M6471" s="85"/>
    </row>
    <row r="6472" spans="13:13" ht="49.2" customHeight="1">
      <c r="M6472" s="85"/>
    </row>
    <row r="6473" spans="13:13" ht="49.2" customHeight="1">
      <c r="M6473" s="85"/>
    </row>
    <row r="6474" spans="13:13" ht="49.2" customHeight="1">
      <c r="M6474" s="85"/>
    </row>
    <row r="6475" spans="13:13" ht="49.2" customHeight="1">
      <c r="M6475" s="85"/>
    </row>
    <row r="6476" spans="13:13" ht="49.2" customHeight="1">
      <c r="M6476" s="85"/>
    </row>
    <row r="6477" spans="13:13" ht="49.2" customHeight="1">
      <c r="M6477" s="85"/>
    </row>
    <row r="6478" spans="13:13" ht="49.2" customHeight="1">
      <c r="M6478" s="85"/>
    </row>
    <row r="6479" spans="13:13" ht="49.2" customHeight="1">
      <c r="M6479" s="85"/>
    </row>
    <row r="6480" spans="13:13" ht="49.2" customHeight="1">
      <c r="M6480" s="85"/>
    </row>
    <row r="6481" spans="13:13" ht="49.2" customHeight="1">
      <c r="M6481" s="85"/>
    </row>
    <row r="6482" spans="13:13" ht="49.2" customHeight="1">
      <c r="M6482" s="85"/>
    </row>
    <row r="6483" spans="13:13" ht="49.2" customHeight="1">
      <c r="M6483" s="85"/>
    </row>
    <row r="6484" spans="13:13" ht="49.2" customHeight="1">
      <c r="M6484" s="85"/>
    </row>
    <row r="6485" spans="13:13" ht="49.2" customHeight="1">
      <c r="M6485" s="85"/>
    </row>
    <row r="6486" spans="13:13" ht="49.2" customHeight="1">
      <c r="M6486" s="85"/>
    </row>
    <row r="6487" spans="13:13" ht="49.2" customHeight="1">
      <c r="M6487" s="85"/>
    </row>
    <row r="6488" spans="13:13" ht="49.2" customHeight="1">
      <c r="M6488" s="85"/>
    </row>
    <row r="6489" spans="13:13" ht="49.2" customHeight="1">
      <c r="M6489" s="85"/>
    </row>
    <row r="6490" spans="13:13" ht="49.2" customHeight="1">
      <c r="M6490" s="85"/>
    </row>
    <row r="6491" spans="13:13" ht="49.2" customHeight="1">
      <c r="M6491" s="85"/>
    </row>
    <row r="6492" spans="13:13" ht="49.2" customHeight="1">
      <c r="M6492" s="85"/>
    </row>
    <row r="6493" spans="13:13" ht="49.2" customHeight="1">
      <c r="M6493" s="85"/>
    </row>
    <row r="6494" spans="13:13" ht="49.2" customHeight="1">
      <c r="M6494" s="85"/>
    </row>
    <row r="6495" spans="13:13" ht="49.2" customHeight="1">
      <c r="M6495" s="85"/>
    </row>
    <row r="6496" spans="13:13" ht="49.2" customHeight="1">
      <c r="M6496" s="85"/>
    </row>
    <row r="6497" spans="13:13" ht="49.2" customHeight="1">
      <c r="M6497" s="85"/>
    </row>
    <row r="6498" spans="13:13" ht="49.2" customHeight="1">
      <c r="M6498" s="85"/>
    </row>
    <row r="6499" spans="13:13" ht="49.2" customHeight="1">
      <c r="M6499" s="85"/>
    </row>
    <row r="6500" spans="13:13" ht="49.2" customHeight="1">
      <c r="M6500" s="85"/>
    </row>
    <row r="6501" spans="13:13" ht="49.2" customHeight="1">
      <c r="M6501" s="85"/>
    </row>
    <row r="6502" spans="13:13" ht="49.2" customHeight="1">
      <c r="M6502" s="85"/>
    </row>
    <row r="6503" spans="13:13" ht="49.2" customHeight="1">
      <c r="M6503" s="85"/>
    </row>
    <row r="6504" spans="13:13" ht="49.2" customHeight="1">
      <c r="M6504" s="85"/>
    </row>
    <row r="6505" spans="13:13" ht="49.2" customHeight="1">
      <c r="M6505" s="85"/>
    </row>
    <row r="6506" spans="13:13" ht="49.2" customHeight="1">
      <c r="M6506" s="85"/>
    </row>
    <row r="6507" spans="13:13" ht="49.2" customHeight="1">
      <c r="M6507" s="85"/>
    </row>
    <row r="6508" spans="13:13" ht="49.2" customHeight="1">
      <c r="M6508" s="85"/>
    </row>
    <row r="6509" spans="13:13" ht="49.2" customHeight="1">
      <c r="M6509" s="85"/>
    </row>
    <row r="6510" spans="13:13" ht="49.2" customHeight="1">
      <c r="M6510" s="85"/>
    </row>
    <row r="6511" spans="13:13" ht="49.2" customHeight="1">
      <c r="M6511" s="85"/>
    </row>
    <row r="6512" spans="13:13" ht="49.2" customHeight="1">
      <c r="M6512" s="85"/>
    </row>
    <row r="6513" spans="13:13" ht="49.2" customHeight="1">
      <c r="M6513" s="85"/>
    </row>
    <row r="6514" spans="13:13" ht="49.2" customHeight="1">
      <c r="M6514" s="85"/>
    </row>
    <row r="6515" spans="13:13" ht="49.2" customHeight="1">
      <c r="M6515" s="85"/>
    </row>
    <row r="6516" spans="13:13" ht="49.2" customHeight="1">
      <c r="M6516" s="85"/>
    </row>
    <row r="6517" spans="13:13" ht="49.2" customHeight="1">
      <c r="M6517" s="85"/>
    </row>
    <row r="6518" spans="13:13" ht="49.2" customHeight="1">
      <c r="M6518" s="85"/>
    </row>
    <row r="6519" spans="13:13" ht="49.2" customHeight="1">
      <c r="M6519" s="85"/>
    </row>
    <row r="6520" spans="13:13" ht="49.2" customHeight="1">
      <c r="M6520" s="85"/>
    </row>
    <row r="6521" spans="13:13" ht="49.2" customHeight="1">
      <c r="M6521" s="85"/>
    </row>
    <row r="6522" spans="13:13" ht="49.2" customHeight="1">
      <c r="M6522" s="85"/>
    </row>
    <row r="6523" spans="13:13" ht="49.2" customHeight="1">
      <c r="M6523" s="85"/>
    </row>
    <row r="6524" spans="13:13" ht="49.2" customHeight="1">
      <c r="M6524" s="85"/>
    </row>
    <row r="6525" spans="13:13" ht="49.2" customHeight="1">
      <c r="M6525" s="85"/>
    </row>
    <row r="6526" spans="13:13" ht="49.2" customHeight="1">
      <c r="M6526" s="85"/>
    </row>
    <row r="6527" spans="13:13" ht="49.2" customHeight="1">
      <c r="M6527" s="85"/>
    </row>
    <row r="6528" spans="13:13" ht="49.2" customHeight="1">
      <c r="M6528" s="85"/>
    </row>
    <row r="6529" spans="13:13" ht="49.2" customHeight="1">
      <c r="M6529" s="85"/>
    </row>
    <row r="6530" spans="13:13" ht="49.2" customHeight="1">
      <c r="M6530" s="85"/>
    </row>
    <row r="6531" spans="13:13" ht="49.2" customHeight="1">
      <c r="M6531" s="85"/>
    </row>
    <row r="6532" spans="13:13" ht="49.2" customHeight="1">
      <c r="M6532" s="85"/>
    </row>
    <row r="6533" spans="13:13" ht="49.2" customHeight="1">
      <c r="M6533" s="85"/>
    </row>
    <row r="6534" spans="13:13" ht="49.2" customHeight="1">
      <c r="M6534" s="85"/>
    </row>
    <row r="6535" spans="13:13" ht="49.2" customHeight="1">
      <c r="M6535" s="85"/>
    </row>
    <row r="6536" spans="13:13" ht="49.2" customHeight="1">
      <c r="M6536" s="85"/>
    </row>
    <row r="6537" spans="13:13" ht="49.2" customHeight="1">
      <c r="M6537" s="85"/>
    </row>
    <row r="6538" spans="13:13" ht="49.2" customHeight="1">
      <c r="M6538" s="85"/>
    </row>
    <row r="6539" spans="13:13" ht="49.2" customHeight="1">
      <c r="M6539" s="85"/>
    </row>
    <row r="6540" spans="13:13" ht="49.2" customHeight="1">
      <c r="M6540" s="85"/>
    </row>
    <row r="6541" spans="13:13" ht="49.2" customHeight="1">
      <c r="M6541" s="85"/>
    </row>
    <row r="6542" spans="13:13" ht="49.2" customHeight="1">
      <c r="M6542" s="85"/>
    </row>
    <row r="6543" spans="13:13" ht="49.2" customHeight="1">
      <c r="M6543" s="85"/>
    </row>
    <row r="6544" spans="13:13" ht="49.2" customHeight="1">
      <c r="M6544" s="85"/>
    </row>
    <row r="6545" spans="13:13" ht="49.2" customHeight="1">
      <c r="M6545" s="85"/>
    </row>
    <row r="6546" spans="13:13" ht="49.2" customHeight="1">
      <c r="M6546" s="85"/>
    </row>
    <row r="6547" spans="13:13" ht="49.2" customHeight="1">
      <c r="M6547" s="85"/>
    </row>
    <row r="6548" spans="13:13" ht="49.2" customHeight="1">
      <c r="M6548" s="85"/>
    </row>
    <row r="6549" spans="13:13" ht="49.2" customHeight="1">
      <c r="M6549" s="85"/>
    </row>
    <row r="6550" spans="13:13" ht="49.2" customHeight="1">
      <c r="M6550" s="85"/>
    </row>
    <row r="6551" spans="13:13" ht="49.2" customHeight="1">
      <c r="M6551" s="85"/>
    </row>
    <row r="6552" spans="13:13" ht="49.2" customHeight="1">
      <c r="M6552" s="85"/>
    </row>
    <row r="6553" spans="13:13" ht="49.2" customHeight="1">
      <c r="M6553" s="85"/>
    </row>
    <row r="6554" spans="13:13" ht="49.2" customHeight="1">
      <c r="M6554" s="85"/>
    </row>
    <row r="6555" spans="13:13" ht="49.2" customHeight="1">
      <c r="M6555" s="85"/>
    </row>
    <row r="6556" spans="13:13" ht="49.2" customHeight="1">
      <c r="M6556" s="85"/>
    </row>
    <row r="6557" spans="13:13" ht="49.2" customHeight="1">
      <c r="M6557" s="85"/>
    </row>
    <row r="6558" spans="13:13" ht="49.2" customHeight="1">
      <c r="M6558" s="85"/>
    </row>
    <row r="6559" spans="13:13" ht="49.2" customHeight="1">
      <c r="M6559" s="85"/>
    </row>
    <row r="6560" spans="13:13" ht="49.2" customHeight="1">
      <c r="M6560" s="85"/>
    </row>
    <row r="6561" spans="13:13" ht="49.2" customHeight="1">
      <c r="M6561" s="85"/>
    </row>
    <row r="6562" spans="13:13" ht="49.2" customHeight="1">
      <c r="M6562" s="85"/>
    </row>
    <row r="6563" spans="13:13" ht="49.2" customHeight="1">
      <c r="M6563" s="85"/>
    </row>
    <row r="6564" spans="13:13" ht="49.2" customHeight="1">
      <c r="M6564" s="85"/>
    </row>
    <row r="6565" spans="13:13" ht="49.2" customHeight="1">
      <c r="M6565" s="85"/>
    </row>
    <row r="6566" spans="13:13" ht="49.2" customHeight="1">
      <c r="M6566" s="85"/>
    </row>
    <row r="6567" spans="13:13" ht="49.2" customHeight="1">
      <c r="M6567" s="85"/>
    </row>
    <row r="6568" spans="13:13" ht="49.2" customHeight="1">
      <c r="M6568" s="85"/>
    </row>
    <row r="6569" spans="13:13" ht="49.2" customHeight="1">
      <c r="M6569" s="85"/>
    </row>
    <row r="6570" spans="13:13" ht="49.2" customHeight="1">
      <c r="M6570" s="85"/>
    </row>
    <row r="6571" spans="13:13" ht="49.2" customHeight="1">
      <c r="M6571" s="85"/>
    </row>
    <row r="6572" spans="13:13" ht="49.2" customHeight="1">
      <c r="M6572" s="85"/>
    </row>
    <row r="6573" spans="13:13" ht="49.2" customHeight="1">
      <c r="M6573" s="85"/>
    </row>
    <row r="6574" spans="13:13" ht="49.2" customHeight="1">
      <c r="M6574" s="85"/>
    </row>
    <row r="6575" spans="13:13" ht="49.2" customHeight="1">
      <c r="M6575" s="85"/>
    </row>
    <row r="6576" spans="13:13" ht="49.2" customHeight="1">
      <c r="M6576" s="85"/>
    </row>
    <row r="6577" spans="13:13" ht="49.2" customHeight="1">
      <c r="M6577" s="85"/>
    </row>
    <row r="6578" spans="13:13" ht="49.2" customHeight="1">
      <c r="M6578" s="85"/>
    </row>
    <row r="6579" spans="13:13" ht="49.2" customHeight="1">
      <c r="M6579" s="85"/>
    </row>
    <row r="6580" spans="13:13" ht="49.2" customHeight="1">
      <c r="M6580" s="85"/>
    </row>
    <row r="6581" spans="13:13" ht="49.2" customHeight="1">
      <c r="M6581" s="85"/>
    </row>
    <row r="6582" spans="13:13" ht="49.2" customHeight="1">
      <c r="M6582" s="85"/>
    </row>
    <row r="6583" spans="13:13" ht="49.2" customHeight="1">
      <c r="M6583" s="85"/>
    </row>
    <row r="6584" spans="13:13" ht="49.2" customHeight="1">
      <c r="M6584" s="85"/>
    </row>
    <row r="6585" spans="13:13" ht="49.2" customHeight="1">
      <c r="M6585" s="85"/>
    </row>
    <row r="6586" spans="13:13" ht="49.2" customHeight="1">
      <c r="M6586" s="85"/>
    </row>
    <row r="6587" spans="13:13" ht="49.2" customHeight="1">
      <c r="M6587" s="85"/>
    </row>
    <row r="6588" spans="13:13" ht="49.2" customHeight="1">
      <c r="M6588" s="85"/>
    </row>
    <row r="6589" spans="13:13" ht="49.2" customHeight="1">
      <c r="M6589" s="85"/>
    </row>
    <row r="6590" spans="13:13" ht="49.2" customHeight="1">
      <c r="M6590" s="85"/>
    </row>
    <row r="6591" spans="13:13" ht="49.2" customHeight="1">
      <c r="M6591" s="85"/>
    </row>
    <row r="6592" spans="13:13" ht="49.2" customHeight="1">
      <c r="M6592" s="85"/>
    </row>
    <row r="6593" spans="13:13" ht="49.2" customHeight="1">
      <c r="M6593" s="85"/>
    </row>
    <row r="6594" spans="13:13" ht="49.2" customHeight="1">
      <c r="M6594" s="85"/>
    </row>
    <row r="6595" spans="13:13" ht="49.2" customHeight="1">
      <c r="M6595" s="85"/>
    </row>
    <row r="6596" spans="13:13" ht="49.2" customHeight="1">
      <c r="M6596" s="85"/>
    </row>
    <row r="6597" spans="13:13" ht="49.2" customHeight="1">
      <c r="M6597" s="85"/>
    </row>
    <row r="6598" spans="13:13" ht="49.2" customHeight="1">
      <c r="M6598" s="85"/>
    </row>
    <row r="6599" spans="13:13" ht="49.2" customHeight="1">
      <c r="M6599" s="85"/>
    </row>
    <row r="6600" spans="13:13" ht="49.2" customHeight="1">
      <c r="M6600" s="85"/>
    </row>
    <row r="6601" spans="13:13" ht="49.2" customHeight="1">
      <c r="M6601" s="85"/>
    </row>
    <row r="6602" spans="13:13" ht="49.2" customHeight="1">
      <c r="M6602" s="85"/>
    </row>
    <row r="6603" spans="13:13" ht="49.2" customHeight="1">
      <c r="M6603" s="85"/>
    </row>
    <row r="6604" spans="13:13" ht="49.2" customHeight="1">
      <c r="M6604" s="85"/>
    </row>
    <row r="6605" spans="13:13" ht="49.2" customHeight="1">
      <c r="M6605" s="85"/>
    </row>
    <row r="6606" spans="13:13" ht="49.2" customHeight="1">
      <c r="M6606" s="85"/>
    </row>
    <row r="6607" spans="13:13" ht="49.2" customHeight="1">
      <c r="M6607" s="85"/>
    </row>
    <row r="6608" spans="13:13" ht="49.2" customHeight="1">
      <c r="M6608" s="85"/>
    </row>
    <row r="6609" spans="13:13" ht="49.2" customHeight="1">
      <c r="M6609" s="85"/>
    </row>
    <row r="6610" spans="13:13" ht="49.2" customHeight="1">
      <c r="M6610" s="85"/>
    </row>
    <row r="6611" spans="13:13" ht="49.2" customHeight="1">
      <c r="M6611" s="85"/>
    </row>
    <row r="6612" spans="13:13" ht="49.2" customHeight="1">
      <c r="M6612" s="85"/>
    </row>
    <row r="6613" spans="13:13" ht="49.2" customHeight="1">
      <c r="M6613" s="85"/>
    </row>
    <row r="6614" spans="13:13" ht="49.2" customHeight="1">
      <c r="M6614" s="85"/>
    </row>
    <row r="6615" spans="13:13" ht="49.2" customHeight="1">
      <c r="M6615" s="85"/>
    </row>
    <row r="6616" spans="13:13" ht="49.2" customHeight="1">
      <c r="M6616" s="85"/>
    </row>
    <row r="6617" spans="13:13" ht="49.2" customHeight="1">
      <c r="M6617" s="85"/>
    </row>
    <row r="6618" spans="13:13" ht="49.2" customHeight="1">
      <c r="M6618" s="85"/>
    </row>
    <row r="6619" spans="13:13" ht="49.2" customHeight="1">
      <c r="M6619" s="85"/>
    </row>
    <row r="6620" spans="13:13" ht="49.2" customHeight="1">
      <c r="M6620" s="85"/>
    </row>
    <row r="6621" spans="13:13" ht="49.2" customHeight="1">
      <c r="M6621" s="85"/>
    </row>
    <row r="6622" spans="13:13" ht="49.2" customHeight="1">
      <c r="M6622" s="85"/>
    </row>
    <row r="6623" spans="13:13" ht="49.2" customHeight="1">
      <c r="M6623" s="85"/>
    </row>
    <row r="6624" spans="13:13" ht="49.2" customHeight="1">
      <c r="M6624" s="85"/>
    </row>
    <row r="6625" spans="13:13" ht="49.2" customHeight="1">
      <c r="M6625" s="85"/>
    </row>
    <row r="6626" spans="13:13" ht="49.2" customHeight="1">
      <c r="M6626" s="85"/>
    </row>
    <row r="6627" spans="13:13" ht="49.2" customHeight="1">
      <c r="M6627" s="85"/>
    </row>
    <row r="6628" spans="13:13" ht="49.2" customHeight="1">
      <c r="M6628" s="85"/>
    </row>
    <row r="6629" spans="13:13" ht="49.2" customHeight="1">
      <c r="M6629" s="85"/>
    </row>
    <row r="6630" spans="13:13" ht="49.2" customHeight="1">
      <c r="M6630" s="85"/>
    </row>
    <row r="6631" spans="13:13" ht="49.2" customHeight="1">
      <c r="M6631" s="85"/>
    </row>
    <row r="6632" spans="13:13" ht="49.2" customHeight="1">
      <c r="M6632" s="85"/>
    </row>
    <row r="6633" spans="13:13" ht="49.2" customHeight="1">
      <c r="M6633" s="85"/>
    </row>
    <row r="6634" spans="13:13" ht="49.2" customHeight="1">
      <c r="M6634" s="85"/>
    </row>
    <row r="6635" spans="13:13" ht="49.2" customHeight="1">
      <c r="M6635" s="85"/>
    </row>
    <row r="6636" spans="13:13" ht="49.2" customHeight="1">
      <c r="M6636" s="85"/>
    </row>
    <row r="6637" spans="13:13" ht="49.2" customHeight="1">
      <c r="M6637" s="85"/>
    </row>
    <row r="6638" spans="13:13" ht="49.2" customHeight="1">
      <c r="M6638" s="85"/>
    </row>
    <row r="6639" spans="13:13" ht="49.2" customHeight="1">
      <c r="M6639" s="85"/>
    </row>
    <row r="6640" spans="13:13" ht="49.2" customHeight="1">
      <c r="M6640" s="85"/>
    </row>
    <row r="6641" spans="13:13" ht="49.2" customHeight="1">
      <c r="M6641" s="85"/>
    </row>
    <row r="6642" spans="13:13" ht="49.2" customHeight="1">
      <c r="M6642" s="85"/>
    </row>
    <row r="6643" spans="13:13" ht="49.2" customHeight="1">
      <c r="M6643" s="85"/>
    </row>
    <row r="6644" spans="13:13" ht="49.2" customHeight="1">
      <c r="M6644" s="85"/>
    </row>
    <row r="6645" spans="13:13" ht="49.2" customHeight="1">
      <c r="M6645" s="85"/>
    </row>
    <row r="6646" spans="13:13" ht="49.2" customHeight="1">
      <c r="M6646" s="85"/>
    </row>
    <row r="6647" spans="13:13" ht="49.2" customHeight="1">
      <c r="M6647" s="85"/>
    </row>
    <row r="6648" spans="13:13" ht="49.2" customHeight="1">
      <c r="M6648" s="85"/>
    </row>
    <row r="6649" spans="13:13" ht="49.2" customHeight="1">
      <c r="M6649" s="85"/>
    </row>
    <row r="6650" spans="13:13" ht="49.2" customHeight="1">
      <c r="M6650" s="85"/>
    </row>
    <row r="6651" spans="13:13" ht="49.2" customHeight="1">
      <c r="M6651" s="85"/>
    </row>
    <row r="6652" spans="13:13" ht="49.2" customHeight="1">
      <c r="M6652" s="85"/>
    </row>
    <row r="6653" spans="13:13" ht="49.2" customHeight="1">
      <c r="M6653" s="85"/>
    </row>
    <row r="6654" spans="13:13" ht="49.2" customHeight="1">
      <c r="M6654" s="85"/>
    </row>
    <row r="6655" spans="13:13" ht="49.2" customHeight="1">
      <c r="M6655" s="85"/>
    </row>
    <row r="6656" spans="13:13" ht="49.2" customHeight="1">
      <c r="M6656" s="85"/>
    </row>
    <row r="6657" spans="13:13" ht="49.2" customHeight="1">
      <c r="M6657" s="85"/>
    </row>
    <row r="6658" spans="13:13" ht="49.2" customHeight="1">
      <c r="M6658" s="85"/>
    </row>
    <row r="6659" spans="13:13" ht="49.2" customHeight="1">
      <c r="M6659" s="85"/>
    </row>
    <row r="6660" spans="13:13" ht="49.2" customHeight="1">
      <c r="M6660" s="85"/>
    </row>
    <row r="6661" spans="13:13" ht="49.2" customHeight="1">
      <c r="M6661" s="85"/>
    </row>
    <row r="6662" spans="13:13" ht="49.2" customHeight="1">
      <c r="M6662" s="85"/>
    </row>
    <row r="6663" spans="13:13" ht="49.2" customHeight="1">
      <c r="M6663" s="85"/>
    </row>
    <row r="6664" spans="13:13" ht="49.2" customHeight="1">
      <c r="M6664" s="85"/>
    </row>
    <row r="6665" spans="13:13" ht="49.2" customHeight="1">
      <c r="M6665" s="85"/>
    </row>
    <row r="6666" spans="13:13" ht="49.2" customHeight="1">
      <c r="M6666" s="85"/>
    </row>
    <row r="6667" spans="13:13" ht="49.2" customHeight="1">
      <c r="M6667" s="85"/>
    </row>
    <row r="6668" spans="13:13" ht="49.2" customHeight="1">
      <c r="M6668" s="85"/>
    </row>
    <row r="6669" spans="13:13" ht="49.2" customHeight="1">
      <c r="M6669" s="85"/>
    </row>
    <row r="6670" spans="13:13" ht="49.2" customHeight="1">
      <c r="M6670" s="85"/>
    </row>
    <row r="6671" spans="13:13" ht="49.2" customHeight="1">
      <c r="M6671" s="85"/>
    </row>
    <row r="6672" spans="13:13" ht="49.2" customHeight="1">
      <c r="M6672" s="85"/>
    </row>
    <row r="6673" spans="13:13" ht="49.2" customHeight="1">
      <c r="M6673" s="85"/>
    </row>
    <row r="6674" spans="13:13" ht="49.2" customHeight="1">
      <c r="M6674" s="85"/>
    </row>
    <row r="6675" spans="13:13" ht="49.2" customHeight="1">
      <c r="M6675" s="85"/>
    </row>
    <row r="6676" spans="13:13" ht="49.2" customHeight="1">
      <c r="M6676" s="85"/>
    </row>
    <row r="6677" spans="13:13" ht="49.2" customHeight="1">
      <c r="M6677" s="85"/>
    </row>
    <row r="6678" spans="13:13" ht="49.2" customHeight="1">
      <c r="M6678" s="85"/>
    </row>
    <row r="6679" spans="13:13" ht="49.2" customHeight="1">
      <c r="M6679" s="85"/>
    </row>
    <row r="6680" spans="13:13" ht="49.2" customHeight="1">
      <c r="M6680" s="85"/>
    </row>
    <row r="6681" spans="13:13" ht="49.2" customHeight="1">
      <c r="M6681" s="85"/>
    </row>
    <row r="6682" spans="13:13" ht="49.2" customHeight="1">
      <c r="M6682" s="85"/>
    </row>
    <row r="6683" spans="13:13" ht="49.2" customHeight="1">
      <c r="M6683" s="85"/>
    </row>
    <row r="6684" spans="13:13" ht="49.2" customHeight="1">
      <c r="M6684" s="85"/>
    </row>
    <row r="6685" spans="13:13" ht="49.2" customHeight="1">
      <c r="M6685" s="85"/>
    </row>
    <row r="6686" spans="13:13" ht="49.2" customHeight="1">
      <c r="M6686" s="85"/>
    </row>
    <row r="6687" spans="13:13" ht="49.2" customHeight="1">
      <c r="M6687" s="85"/>
    </row>
    <row r="6688" spans="13:13" ht="49.2" customHeight="1">
      <c r="M6688" s="85"/>
    </row>
    <row r="6689" spans="13:13" ht="49.2" customHeight="1">
      <c r="M6689" s="85"/>
    </row>
    <row r="6690" spans="13:13" ht="49.2" customHeight="1">
      <c r="M6690" s="85"/>
    </row>
    <row r="6691" spans="13:13" ht="49.2" customHeight="1">
      <c r="M6691" s="85"/>
    </row>
    <row r="6692" spans="13:13" ht="49.2" customHeight="1">
      <c r="M6692" s="85"/>
    </row>
    <row r="6693" spans="13:13" ht="49.2" customHeight="1">
      <c r="M6693" s="85"/>
    </row>
    <row r="6694" spans="13:13" ht="49.2" customHeight="1">
      <c r="M6694" s="85"/>
    </row>
    <row r="6695" spans="13:13" ht="49.2" customHeight="1">
      <c r="M6695" s="85"/>
    </row>
    <row r="6696" spans="13:13" ht="49.2" customHeight="1">
      <c r="M6696" s="85"/>
    </row>
    <row r="6697" spans="13:13" ht="49.2" customHeight="1">
      <c r="M6697" s="85"/>
    </row>
    <row r="6698" spans="13:13" ht="49.2" customHeight="1">
      <c r="M6698" s="85"/>
    </row>
    <row r="6699" spans="13:13" ht="49.2" customHeight="1">
      <c r="M6699" s="85"/>
    </row>
    <row r="6700" spans="13:13" ht="49.2" customHeight="1">
      <c r="M6700" s="85"/>
    </row>
    <row r="6701" spans="13:13" ht="49.2" customHeight="1">
      <c r="M6701" s="85"/>
    </row>
    <row r="6702" spans="13:13" ht="49.2" customHeight="1">
      <c r="M6702" s="85"/>
    </row>
    <row r="6703" spans="13:13" ht="49.2" customHeight="1">
      <c r="M6703" s="85"/>
    </row>
    <row r="6704" spans="13:13" ht="49.2" customHeight="1">
      <c r="M6704" s="85"/>
    </row>
    <row r="6705" spans="13:13" ht="49.2" customHeight="1">
      <c r="M6705" s="85"/>
    </row>
    <row r="6706" spans="13:13" ht="49.2" customHeight="1">
      <c r="M6706" s="85"/>
    </row>
    <row r="6707" spans="13:13" ht="49.2" customHeight="1">
      <c r="M6707" s="85"/>
    </row>
    <row r="6708" spans="13:13" ht="49.2" customHeight="1">
      <c r="M6708" s="85"/>
    </row>
    <row r="6709" spans="13:13" ht="49.2" customHeight="1">
      <c r="M6709" s="85"/>
    </row>
    <row r="6710" spans="13:13" ht="49.2" customHeight="1">
      <c r="M6710" s="85"/>
    </row>
    <row r="6711" spans="13:13" ht="49.2" customHeight="1">
      <c r="M6711" s="85"/>
    </row>
    <row r="6712" spans="13:13" ht="49.2" customHeight="1">
      <c r="M6712" s="85"/>
    </row>
    <row r="6713" spans="13:13" ht="49.2" customHeight="1">
      <c r="M6713" s="85"/>
    </row>
    <row r="6714" spans="13:13" ht="49.2" customHeight="1">
      <c r="M6714" s="85"/>
    </row>
    <row r="6715" spans="13:13" ht="49.2" customHeight="1">
      <c r="M6715" s="85"/>
    </row>
    <row r="6716" spans="13:13" ht="49.2" customHeight="1">
      <c r="M6716" s="85"/>
    </row>
    <row r="6717" spans="13:13" ht="49.2" customHeight="1">
      <c r="M6717" s="85"/>
    </row>
    <row r="6718" spans="13:13" ht="49.2" customHeight="1">
      <c r="M6718" s="85"/>
    </row>
    <row r="6719" spans="13:13" ht="49.2" customHeight="1">
      <c r="M6719" s="85"/>
    </row>
    <row r="6720" spans="13:13" ht="49.2" customHeight="1">
      <c r="M6720" s="85"/>
    </row>
    <row r="6721" spans="13:13" ht="49.2" customHeight="1">
      <c r="M6721" s="85"/>
    </row>
    <row r="6722" spans="13:13" ht="49.2" customHeight="1">
      <c r="M6722" s="85"/>
    </row>
    <row r="6723" spans="13:13" ht="49.2" customHeight="1">
      <c r="M6723" s="85"/>
    </row>
    <row r="6724" spans="13:13" ht="49.2" customHeight="1">
      <c r="M6724" s="85"/>
    </row>
    <row r="6725" spans="13:13" ht="49.2" customHeight="1">
      <c r="M6725" s="85"/>
    </row>
    <row r="6726" spans="13:13" ht="49.2" customHeight="1">
      <c r="M6726" s="85"/>
    </row>
    <row r="6727" spans="13:13" ht="49.2" customHeight="1">
      <c r="M6727" s="85"/>
    </row>
    <row r="6728" spans="13:13" ht="49.2" customHeight="1">
      <c r="M6728" s="85"/>
    </row>
    <row r="6729" spans="13:13" ht="49.2" customHeight="1">
      <c r="M6729" s="85"/>
    </row>
    <row r="6730" spans="13:13" ht="49.2" customHeight="1">
      <c r="M6730" s="85"/>
    </row>
    <row r="6731" spans="13:13" ht="49.2" customHeight="1">
      <c r="M6731" s="85"/>
    </row>
    <row r="6732" spans="13:13" ht="49.2" customHeight="1">
      <c r="M6732" s="85"/>
    </row>
    <row r="6733" spans="13:13" ht="49.2" customHeight="1">
      <c r="M6733" s="85"/>
    </row>
    <row r="6734" spans="13:13" ht="49.2" customHeight="1">
      <c r="M6734" s="85"/>
    </row>
    <row r="6735" spans="13:13" ht="49.2" customHeight="1">
      <c r="M6735" s="85"/>
    </row>
    <row r="6736" spans="13:13" ht="49.2" customHeight="1">
      <c r="M6736" s="85"/>
    </row>
    <row r="6737" spans="13:13" ht="49.2" customHeight="1">
      <c r="M6737" s="85"/>
    </row>
    <row r="6738" spans="13:13" ht="49.2" customHeight="1">
      <c r="M6738" s="85"/>
    </row>
    <row r="6739" spans="13:13" ht="49.2" customHeight="1">
      <c r="M6739" s="85"/>
    </row>
    <row r="6740" spans="13:13" ht="49.2" customHeight="1">
      <c r="M6740" s="85"/>
    </row>
    <row r="6741" spans="13:13" ht="49.2" customHeight="1">
      <c r="M6741" s="85"/>
    </row>
    <row r="6742" spans="13:13" ht="49.2" customHeight="1">
      <c r="M6742" s="85"/>
    </row>
    <row r="6743" spans="13:13" ht="49.2" customHeight="1">
      <c r="M6743" s="85"/>
    </row>
    <row r="6744" spans="13:13" ht="49.2" customHeight="1">
      <c r="M6744" s="85"/>
    </row>
    <row r="6745" spans="13:13" ht="49.2" customHeight="1">
      <c r="M6745" s="85"/>
    </row>
    <row r="6746" spans="13:13" ht="49.2" customHeight="1">
      <c r="M6746" s="85"/>
    </row>
    <row r="6747" spans="13:13" ht="49.2" customHeight="1">
      <c r="M6747" s="85"/>
    </row>
    <row r="6748" spans="13:13" ht="49.2" customHeight="1">
      <c r="M6748" s="85"/>
    </row>
    <row r="6749" spans="13:13" ht="49.2" customHeight="1">
      <c r="M6749" s="85"/>
    </row>
    <row r="6750" spans="13:13" ht="49.2" customHeight="1">
      <c r="M6750" s="85"/>
    </row>
    <row r="6751" spans="13:13" ht="49.2" customHeight="1">
      <c r="M6751" s="85"/>
    </row>
    <row r="6752" spans="13:13" ht="49.2" customHeight="1">
      <c r="M6752" s="85"/>
    </row>
    <row r="6753" spans="13:13" ht="49.2" customHeight="1">
      <c r="M6753" s="85"/>
    </row>
    <row r="6754" spans="13:13" ht="49.2" customHeight="1">
      <c r="M6754" s="85"/>
    </row>
    <row r="6755" spans="13:13" ht="49.2" customHeight="1">
      <c r="M6755" s="85"/>
    </row>
    <row r="6756" spans="13:13" ht="49.2" customHeight="1">
      <c r="M6756" s="85"/>
    </row>
    <row r="6757" spans="13:13" ht="49.2" customHeight="1">
      <c r="M6757" s="85"/>
    </row>
    <row r="6758" spans="13:13" ht="49.2" customHeight="1">
      <c r="M6758" s="85"/>
    </row>
    <row r="6759" spans="13:13" ht="49.2" customHeight="1">
      <c r="M6759" s="85"/>
    </row>
    <row r="6760" spans="13:13" ht="49.2" customHeight="1">
      <c r="M6760" s="85"/>
    </row>
    <row r="6761" spans="13:13" ht="49.2" customHeight="1">
      <c r="M6761" s="85"/>
    </row>
    <row r="6762" spans="13:13" ht="49.2" customHeight="1">
      <c r="M6762" s="85"/>
    </row>
    <row r="6763" spans="13:13" ht="49.2" customHeight="1">
      <c r="M6763" s="85"/>
    </row>
    <row r="6764" spans="13:13" ht="49.2" customHeight="1">
      <c r="M6764" s="85"/>
    </row>
    <row r="6765" spans="13:13" ht="49.2" customHeight="1">
      <c r="M6765" s="85"/>
    </row>
    <row r="6766" spans="13:13" ht="49.2" customHeight="1">
      <c r="M6766" s="85"/>
    </row>
    <row r="6767" spans="13:13" ht="49.2" customHeight="1">
      <c r="M6767" s="85"/>
    </row>
    <row r="6768" spans="13:13" ht="49.2" customHeight="1">
      <c r="M6768" s="85"/>
    </row>
    <row r="6769" spans="13:13" ht="49.2" customHeight="1">
      <c r="M6769" s="85"/>
    </row>
    <row r="6770" spans="13:13" ht="49.2" customHeight="1">
      <c r="M6770" s="85"/>
    </row>
    <row r="6771" spans="13:13" ht="49.2" customHeight="1">
      <c r="M6771" s="85"/>
    </row>
    <row r="6772" spans="13:13" ht="49.2" customHeight="1">
      <c r="M6772" s="85"/>
    </row>
    <row r="6773" spans="13:13" ht="49.2" customHeight="1">
      <c r="M6773" s="85"/>
    </row>
    <row r="6774" spans="13:13" ht="49.2" customHeight="1">
      <c r="M6774" s="85"/>
    </row>
    <row r="6775" spans="13:13" ht="49.2" customHeight="1">
      <c r="M6775" s="85"/>
    </row>
    <row r="6776" spans="13:13" ht="49.2" customHeight="1">
      <c r="M6776" s="85"/>
    </row>
    <row r="6777" spans="13:13" ht="49.2" customHeight="1">
      <c r="M6777" s="85"/>
    </row>
    <row r="6778" spans="13:13" ht="49.2" customHeight="1">
      <c r="M6778" s="85"/>
    </row>
    <row r="6779" spans="13:13" ht="49.2" customHeight="1">
      <c r="M6779" s="85"/>
    </row>
    <row r="6780" spans="13:13" ht="49.2" customHeight="1">
      <c r="M6780" s="85"/>
    </row>
    <row r="6781" spans="13:13" ht="49.2" customHeight="1">
      <c r="M6781" s="85"/>
    </row>
    <row r="6782" spans="13:13" ht="49.2" customHeight="1">
      <c r="M6782" s="85"/>
    </row>
    <row r="6783" spans="13:13" ht="49.2" customHeight="1">
      <c r="M6783" s="85"/>
    </row>
    <row r="6784" spans="13:13" ht="49.2" customHeight="1">
      <c r="M6784" s="85"/>
    </row>
    <row r="6785" spans="13:13" ht="49.2" customHeight="1">
      <c r="M6785" s="85"/>
    </row>
    <row r="6786" spans="13:13" ht="49.2" customHeight="1">
      <c r="M6786" s="85"/>
    </row>
    <row r="6787" spans="13:13" ht="49.2" customHeight="1">
      <c r="M6787" s="85"/>
    </row>
    <row r="6788" spans="13:13" ht="49.2" customHeight="1">
      <c r="M6788" s="85"/>
    </row>
    <row r="6789" spans="13:13" ht="49.2" customHeight="1">
      <c r="M6789" s="85"/>
    </row>
    <row r="6790" spans="13:13" ht="49.2" customHeight="1">
      <c r="M6790" s="85"/>
    </row>
    <row r="6791" spans="13:13" ht="49.2" customHeight="1">
      <c r="M6791" s="85"/>
    </row>
    <row r="6792" spans="13:13" ht="49.2" customHeight="1">
      <c r="M6792" s="85"/>
    </row>
    <row r="6793" spans="13:13" ht="49.2" customHeight="1">
      <c r="M6793" s="85"/>
    </row>
    <row r="6794" spans="13:13" ht="49.2" customHeight="1">
      <c r="M6794" s="85"/>
    </row>
    <row r="6795" spans="13:13" ht="49.2" customHeight="1">
      <c r="M6795" s="85"/>
    </row>
    <row r="6796" spans="13:13" ht="49.2" customHeight="1">
      <c r="M6796" s="85"/>
    </row>
    <row r="6797" spans="13:13" ht="49.2" customHeight="1">
      <c r="M6797" s="85"/>
    </row>
    <row r="6798" spans="13:13" ht="49.2" customHeight="1">
      <c r="M6798" s="85"/>
    </row>
    <row r="6799" spans="13:13" ht="49.2" customHeight="1">
      <c r="M6799" s="85"/>
    </row>
    <row r="6800" spans="13:13" ht="49.2" customHeight="1">
      <c r="M6800" s="85"/>
    </row>
    <row r="6801" spans="13:13" ht="49.2" customHeight="1">
      <c r="M6801" s="85"/>
    </row>
    <row r="6802" spans="13:13" ht="49.2" customHeight="1">
      <c r="M6802" s="85"/>
    </row>
    <row r="6803" spans="13:13" ht="49.2" customHeight="1">
      <c r="M6803" s="85"/>
    </row>
    <row r="6804" spans="13:13" ht="49.2" customHeight="1">
      <c r="M6804" s="85"/>
    </row>
    <row r="6805" spans="13:13" ht="49.2" customHeight="1">
      <c r="M6805" s="85"/>
    </row>
    <row r="6806" spans="13:13" ht="49.2" customHeight="1">
      <c r="M6806" s="85"/>
    </row>
    <row r="6807" spans="13:13" ht="49.2" customHeight="1">
      <c r="M6807" s="85"/>
    </row>
    <row r="6808" spans="13:13" ht="49.2" customHeight="1">
      <c r="M6808" s="85"/>
    </row>
    <row r="6809" spans="13:13" ht="49.2" customHeight="1">
      <c r="M6809" s="85"/>
    </row>
    <row r="6810" spans="13:13" ht="49.2" customHeight="1">
      <c r="M6810" s="85"/>
    </row>
    <row r="6811" spans="13:13" ht="49.2" customHeight="1">
      <c r="M6811" s="85"/>
    </row>
    <row r="6812" spans="13:13" ht="49.2" customHeight="1">
      <c r="M6812" s="85"/>
    </row>
    <row r="6813" spans="13:13" ht="49.2" customHeight="1">
      <c r="M6813" s="85"/>
    </row>
    <row r="6814" spans="13:13" ht="49.2" customHeight="1">
      <c r="M6814" s="85"/>
    </row>
    <row r="6815" spans="13:13" ht="49.2" customHeight="1">
      <c r="M6815" s="85"/>
    </row>
    <row r="6816" spans="13:13" ht="49.2" customHeight="1">
      <c r="M6816" s="85"/>
    </row>
    <row r="6817" spans="13:13" ht="49.2" customHeight="1">
      <c r="M6817" s="85"/>
    </row>
    <row r="6818" spans="13:13" ht="49.2" customHeight="1">
      <c r="M6818" s="85"/>
    </row>
    <row r="6819" spans="13:13" ht="49.2" customHeight="1">
      <c r="M6819" s="85"/>
    </row>
    <row r="6820" spans="13:13" ht="49.2" customHeight="1">
      <c r="M6820" s="85"/>
    </row>
    <row r="6821" spans="13:13" ht="49.2" customHeight="1">
      <c r="M6821" s="85"/>
    </row>
    <row r="6822" spans="13:13" ht="49.2" customHeight="1">
      <c r="M6822" s="85"/>
    </row>
    <row r="6823" spans="13:13" ht="49.2" customHeight="1">
      <c r="M6823" s="85"/>
    </row>
    <row r="6824" spans="13:13" ht="49.2" customHeight="1">
      <c r="M6824" s="85"/>
    </row>
    <row r="6825" spans="13:13" ht="49.2" customHeight="1">
      <c r="M6825" s="85"/>
    </row>
    <row r="6826" spans="13:13" ht="49.2" customHeight="1">
      <c r="M6826" s="85"/>
    </row>
    <row r="6827" spans="13:13" ht="49.2" customHeight="1">
      <c r="M6827" s="85"/>
    </row>
    <row r="6828" spans="13:13" ht="49.2" customHeight="1">
      <c r="M6828" s="85"/>
    </row>
    <row r="6829" spans="13:13" ht="49.2" customHeight="1">
      <c r="M6829" s="85"/>
    </row>
    <row r="6830" spans="13:13" ht="49.2" customHeight="1">
      <c r="M6830" s="85"/>
    </row>
    <row r="6831" spans="13:13" ht="49.2" customHeight="1">
      <c r="M6831" s="85"/>
    </row>
    <row r="6832" spans="13:13" ht="49.2" customHeight="1">
      <c r="M6832" s="85"/>
    </row>
    <row r="6833" spans="13:13" ht="49.2" customHeight="1">
      <c r="M6833" s="85"/>
    </row>
    <row r="6834" spans="13:13" ht="49.2" customHeight="1">
      <c r="M6834" s="85"/>
    </row>
    <row r="6835" spans="13:13" ht="49.2" customHeight="1">
      <c r="M6835" s="85"/>
    </row>
    <row r="6836" spans="13:13" ht="49.2" customHeight="1">
      <c r="M6836" s="85"/>
    </row>
    <row r="6837" spans="13:13" ht="49.2" customHeight="1">
      <c r="M6837" s="85"/>
    </row>
    <row r="6838" spans="13:13" ht="49.2" customHeight="1">
      <c r="M6838" s="85"/>
    </row>
    <row r="6839" spans="13:13" ht="49.2" customHeight="1">
      <c r="M6839" s="85"/>
    </row>
    <row r="6840" spans="13:13" ht="49.2" customHeight="1">
      <c r="M6840" s="85"/>
    </row>
    <row r="6841" spans="13:13" ht="49.2" customHeight="1">
      <c r="M6841" s="85"/>
    </row>
    <row r="6842" spans="13:13" ht="49.2" customHeight="1">
      <c r="M6842" s="85"/>
    </row>
    <row r="6843" spans="13:13" ht="49.2" customHeight="1">
      <c r="M6843" s="85"/>
    </row>
    <row r="6844" spans="13:13" ht="49.2" customHeight="1">
      <c r="M6844" s="85"/>
    </row>
    <row r="6845" spans="13:13" ht="49.2" customHeight="1">
      <c r="M6845" s="85"/>
    </row>
    <row r="6846" spans="13:13" ht="49.2" customHeight="1">
      <c r="M6846" s="85"/>
    </row>
    <row r="6847" spans="13:13" ht="49.2" customHeight="1">
      <c r="M6847" s="85"/>
    </row>
    <row r="6848" spans="13:13" ht="49.2" customHeight="1">
      <c r="M6848" s="85"/>
    </row>
    <row r="6849" spans="13:13" ht="49.2" customHeight="1">
      <c r="M6849" s="85"/>
    </row>
    <row r="6850" spans="13:13" ht="49.2" customHeight="1">
      <c r="M6850" s="85"/>
    </row>
    <row r="6851" spans="13:13" ht="49.2" customHeight="1">
      <c r="M6851" s="85"/>
    </row>
    <row r="6852" spans="13:13" ht="49.2" customHeight="1">
      <c r="M6852" s="85"/>
    </row>
    <row r="6853" spans="13:13" ht="49.2" customHeight="1">
      <c r="M6853" s="85"/>
    </row>
    <row r="6854" spans="13:13" ht="49.2" customHeight="1">
      <c r="M6854" s="85"/>
    </row>
    <row r="6855" spans="13:13" ht="49.2" customHeight="1">
      <c r="M6855" s="85"/>
    </row>
    <row r="6856" spans="13:13" ht="49.2" customHeight="1">
      <c r="M6856" s="85"/>
    </row>
    <row r="6857" spans="13:13" ht="49.2" customHeight="1">
      <c r="M6857" s="85"/>
    </row>
    <row r="6858" spans="13:13" ht="49.2" customHeight="1">
      <c r="M6858" s="85"/>
    </row>
    <row r="6859" spans="13:13" ht="49.2" customHeight="1">
      <c r="M6859" s="85"/>
    </row>
    <row r="6860" spans="13:13" ht="49.2" customHeight="1">
      <c r="M6860" s="85"/>
    </row>
    <row r="6861" spans="13:13" ht="49.2" customHeight="1">
      <c r="M6861" s="85"/>
    </row>
    <row r="6862" spans="13:13" ht="49.2" customHeight="1">
      <c r="M6862" s="85"/>
    </row>
    <row r="6863" spans="13:13" ht="49.2" customHeight="1">
      <c r="M6863" s="85"/>
    </row>
    <row r="6864" spans="13:13" ht="49.2" customHeight="1">
      <c r="M6864" s="85"/>
    </row>
    <row r="6865" spans="13:13" ht="49.2" customHeight="1">
      <c r="M6865" s="85"/>
    </row>
    <row r="6866" spans="13:13" ht="49.2" customHeight="1">
      <c r="M6866" s="85"/>
    </row>
    <row r="6867" spans="13:13" ht="49.2" customHeight="1">
      <c r="M6867" s="85"/>
    </row>
    <row r="6868" spans="13:13" ht="49.2" customHeight="1">
      <c r="M6868" s="85"/>
    </row>
    <row r="6869" spans="13:13" ht="49.2" customHeight="1">
      <c r="M6869" s="85"/>
    </row>
    <row r="6870" spans="13:13" ht="49.2" customHeight="1">
      <c r="M6870" s="85"/>
    </row>
    <row r="6871" spans="13:13" ht="49.2" customHeight="1">
      <c r="M6871" s="85"/>
    </row>
    <row r="6872" spans="13:13" ht="49.2" customHeight="1">
      <c r="M6872" s="85"/>
    </row>
    <row r="6873" spans="13:13" ht="49.2" customHeight="1">
      <c r="M6873" s="85"/>
    </row>
    <row r="6874" spans="13:13" ht="49.2" customHeight="1">
      <c r="M6874" s="85"/>
    </row>
    <row r="6875" spans="13:13" ht="49.2" customHeight="1">
      <c r="M6875" s="85"/>
    </row>
    <row r="6876" spans="13:13" ht="49.2" customHeight="1">
      <c r="M6876" s="85"/>
    </row>
    <row r="6877" spans="13:13" ht="49.2" customHeight="1">
      <c r="M6877" s="85"/>
    </row>
    <row r="6878" spans="13:13" ht="49.2" customHeight="1">
      <c r="M6878" s="85"/>
    </row>
    <row r="6879" spans="13:13" ht="49.2" customHeight="1">
      <c r="M6879" s="85"/>
    </row>
    <row r="6880" spans="13:13" ht="49.2" customHeight="1">
      <c r="M6880" s="85"/>
    </row>
    <row r="6881" spans="13:13" ht="49.2" customHeight="1">
      <c r="M6881" s="85"/>
    </row>
    <row r="6882" spans="13:13" ht="49.2" customHeight="1">
      <c r="M6882" s="85"/>
    </row>
    <row r="6883" spans="13:13" ht="49.2" customHeight="1">
      <c r="M6883" s="85"/>
    </row>
    <row r="6884" spans="13:13" ht="49.2" customHeight="1">
      <c r="M6884" s="85"/>
    </row>
    <row r="6885" spans="13:13" ht="49.2" customHeight="1">
      <c r="M6885" s="85"/>
    </row>
    <row r="6886" spans="13:13" ht="49.2" customHeight="1">
      <c r="M6886" s="85"/>
    </row>
    <row r="6887" spans="13:13" ht="49.2" customHeight="1">
      <c r="M6887" s="85"/>
    </row>
    <row r="6888" spans="13:13" ht="49.2" customHeight="1">
      <c r="M6888" s="85"/>
    </row>
    <row r="6889" spans="13:13" ht="49.2" customHeight="1">
      <c r="M6889" s="85"/>
    </row>
    <row r="6890" spans="13:13" ht="49.2" customHeight="1">
      <c r="M6890" s="85"/>
    </row>
    <row r="6891" spans="13:13" ht="49.2" customHeight="1">
      <c r="M6891" s="85"/>
    </row>
    <row r="6892" spans="13:13" ht="49.2" customHeight="1">
      <c r="M6892" s="85"/>
    </row>
    <row r="6893" spans="13:13" ht="49.2" customHeight="1">
      <c r="M6893" s="85"/>
    </row>
    <row r="6894" spans="13:13" ht="49.2" customHeight="1">
      <c r="M6894" s="85"/>
    </row>
    <row r="6895" spans="13:13" ht="49.2" customHeight="1">
      <c r="M6895" s="85"/>
    </row>
    <row r="6896" spans="13:13" ht="49.2" customHeight="1">
      <c r="M6896" s="85"/>
    </row>
    <row r="6897" spans="13:13" ht="49.2" customHeight="1">
      <c r="M6897" s="85"/>
    </row>
    <row r="6898" spans="13:13" ht="49.2" customHeight="1">
      <c r="M6898" s="85"/>
    </row>
    <row r="6899" spans="13:13" ht="49.2" customHeight="1">
      <c r="M6899" s="85"/>
    </row>
    <row r="6900" spans="13:13" ht="49.2" customHeight="1">
      <c r="M6900" s="85"/>
    </row>
    <row r="6901" spans="13:13" ht="49.2" customHeight="1">
      <c r="M6901" s="85"/>
    </row>
    <row r="6902" spans="13:13" ht="49.2" customHeight="1">
      <c r="M6902" s="85"/>
    </row>
    <row r="6903" spans="13:13" ht="49.2" customHeight="1">
      <c r="M6903" s="85"/>
    </row>
    <row r="6904" spans="13:13" ht="49.2" customHeight="1">
      <c r="M6904" s="85"/>
    </row>
    <row r="6905" spans="13:13" ht="49.2" customHeight="1">
      <c r="M6905" s="85"/>
    </row>
    <row r="6906" spans="13:13" ht="49.2" customHeight="1">
      <c r="M6906" s="85"/>
    </row>
    <row r="6907" spans="13:13" ht="49.2" customHeight="1">
      <c r="M6907" s="85"/>
    </row>
    <row r="6908" spans="13:13" ht="49.2" customHeight="1">
      <c r="M6908" s="85"/>
    </row>
    <row r="6909" spans="13:13" ht="49.2" customHeight="1">
      <c r="M6909" s="85"/>
    </row>
    <row r="6910" spans="13:13" ht="49.2" customHeight="1">
      <c r="M6910" s="85"/>
    </row>
    <row r="6911" spans="13:13" ht="49.2" customHeight="1">
      <c r="M6911" s="85"/>
    </row>
    <row r="6912" spans="13:13" ht="49.2" customHeight="1">
      <c r="M6912" s="85"/>
    </row>
    <row r="6913" spans="13:13" ht="49.2" customHeight="1">
      <c r="M6913" s="85"/>
    </row>
    <row r="6914" spans="13:13" ht="49.2" customHeight="1">
      <c r="M6914" s="85"/>
    </row>
    <row r="6915" spans="13:13" ht="49.2" customHeight="1">
      <c r="M6915" s="85"/>
    </row>
    <row r="6916" spans="13:13" ht="49.2" customHeight="1">
      <c r="M6916" s="85"/>
    </row>
    <row r="6917" spans="13:13" ht="49.2" customHeight="1">
      <c r="M6917" s="85"/>
    </row>
    <row r="6918" spans="13:13" ht="49.2" customHeight="1">
      <c r="M6918" s="85"/>
    </row>
    <row r="6919" spans="13:13" ht="49.2" customHeight="1">
      <c r="M6919" s="85"/>
    </row>
    <row r="6920" spans="13:13" ht="49.2" customHeight="1">
      <c r="M6920" s="85"/>
    </row>
    <row r="6921" spans="13:13" ht="49.2" customHeight="1">
      <c r="M6921" s="85"/>
    </row>
    <row r="6922" spans="13:13" ht="49.2" customHeight="1">
      <c r="M6922" s="85"/>
    </row>
    <row r="6923" spans="13:13" ht="49.2" customHeight="1">
      <c r="M6923" s="85"/>
    </row>
    <row r="6924" spans="13:13" ht="49.2" customHeight="1">
      <c r="M6924" s="85"/>
    </row>
    <row r="6925" spans="13:13" ht="49.2" customHeight="1">
      <c r="M6925" s="85"/>
    </row>
    <row r="6926" spans="13:13" ht="49.2" customHeight="1">
      <c r="M6926" s="85"/>
    </row>
    <row r="6927" spans="13:13" ht="49.2" customHeight="1">
      <c r="M6927" s="85"/>
    </row>
    <row r="6928" spans="13:13" ht="49.2" customHeight="1">
      <c r="M6928" s="85"/>
    </row>
    <row r="6929" spans="13:13" ht="49.2" customHeight="1">
      <c r="M6929" s="85"/>
    </row>
    <row r="6930" spans="13:13" ht="49.2" customHeight="1">
      <c r="M6930" s="85"/>
    </row>
    <row r="6931" spans="13:13" ht="49.2" customHeight="1">
      <c r="M6931" s="85"/>
    </row>
    <row r="6932" spans="13:13" ht="49.2" customHeight="1">
      <c r="M6932" s="85"/>
    </row>
    <row r="6933" spans="13:13" ht="49.2" customHeight="1">
      <c r="M6933" s="85"/>
    </row>
    <row r="6934" spans="13:13" ht="49.2" customHeight="1">
      <c r="M6934" s="85"/>
    </row>
    <row r="6935" spans="13:13" ht="49.2" customHeight="1">
      <c r="M6935" s="85"/>
    </row>
    <row r="6936" spans="13:13" ht="49.2" customHeight="1">
      <c r="M6936" s="85"/>
    </row>
    <row r="6937" spans="13:13" ht="49.2" customHeight="1">
      <c r="M6937" s="85"/>
    </row>
    <row r="6938" spans="13:13" ht="49.2" customHeight="1">
      <c r="M6938" s="85"/>
    </row>
    <row r="6939" spans="13:13" ht="49.2" customHeight="1">
      <c r="M6939" s="85"/>
    </row>
    <row r="6940" spans="13:13" ht="49.2" customHeight="1">
      <c r="M6940" s="85"/>
    </row>
    <row r="6941" spans="13:13" ht="49.2" customHeight="1">
      <c r="M6941" s="85"/>
    </row>
    <row r="6942" spans="13:13" ht="49.2" customHeight="1">
      <c r="M6942" s="85"/>
    </row>
    <row r="6943" spans="13:13" ht="49.2" customHeight="1">
      <c r="M6943" s="85"/>
    </row>
    <row r="6944" spans="13:13" ht="49.2" customHeight="1">
      <c r="M6944" s="85"/>
    </row>
    <row r="6945" spans="13:13" ht="49.2" customHeight="1">
      <c r="M6945" s="85"/>
    </row>
    <row r="6946" spans="13:13" ht="49.2" customHeight="1">
      <c r="M6946" s="85"/>
    </row>
    <row r="6947" spans="13:13" ht="49.2" customHeight="1">
      <c r="M6947" s="85"/>
    </row>
    <row r="6948" spans="13:13" ht="49.2" customHeight="1">
      <c r="M6948" s="85"/>
    </row>
    <row r="6949" spans="13:13" ht="49.2" customHeight="1">
      <c r="M6949" s="85"/>
    </row>
    <row r="6950" spans="13:13" ht="49.2" customHeight="1">
      <c r="M6950" s="85"/>
    </row>
    <row r="6951" spans="13:13" ht="49.2" customHeight="1">
      <c r="M6951" s="85"/>
    </row>
    <row r="6952" spans="13:13" ht="49.2" customHeight="1">
      <c r="M6952" s="85"/>
    </row>
    <row r="6953" spans="13:13" ht="49.2" customHeight="1">
      <c r="M6953" s="85"/>
    </row>
    <row r="6954" spans="13:13" ht="49.2" customHeight="1">
      <c r="M6954" s="85"/>
    </row>
    <row r="6955" spans="13:13" ht="49.2" customHeight="1">
      <c r="M6955" s="85"/>
    </row>
    <row r="6956" spans="13:13" ht="49.2" customHeight="1">
      <c r="M6956" s="85"/>
    </row>
    <row r="6957" spans="13:13" ht="49.2" customHeight="1">
      <c r="M6957" s="85"/>
    </row>
    <row r="6958" spans="13:13" ht="49.2" customHeight="1">
      <c r="M6958" s="85"/>
    </row>
    <row r="6959" spans="13:13" ht="49.2" customHeight="1">
      <c r="M6959" s="85"/>
    </row>
    <row r="6960" spans="13:13" ht="49.2" customHeight="1">
      <c r="M6960" s="85"/>
    </row>
    <row r="6961" spans="13:13" ht="49.2" customHeight="1">
      <c r="M6961" s="85"/>
    </row>
    <row r="6962" spans="13:13" ht="49.2" customHeight="1">
      <c r="M6962" s="85"/>
    </row>
    <row r="6963" spans="13:13" ht="49.2" customHeight="1">
      <c r="M6963" s="85"/>
    </row>
    <row r="6964" spans="13:13" ht="49.2" customHeight="1">
      <c r="M6964" s="85"/>
    </row>
    <row r="6965" spans="13:13" ht="49.2" customHeight="1">
      <c r="M6965" s="85"/>
    </row>
    <row r="6966" spans="13:13" ht="49.2" customHeight="1">
      <c r="M6966" s="85"/>
    </row>
    <row r="6967" spans="13:13" ht="49.2" customHeight="1">
      <c r="M6967" s="85"/>
    </row>
    <row r="6968" spans="13:13" ht="49.2" customHeight="1">
      <c r="M6968" s="85"/>
    </row>
    <row r="6969" spans="13:13" ht="49.2" customHeight="1">
      <c r="M6969" s="85"/>
    </row>
    <row r="6970" spans="13:13" ht="49.2" customHeight="1">
      <c r="M6970" s="85"/>
    </row>
    <row r="6971" spans="13:13" ht="49.2" customHeight="1">
      <c r="M6971" s="85"/>
    </row>
    <row r="6972" spans="13:13" ht="49.2" customHeight="1">
      <c r="M6972" s="85"/>
    </row>
    <row r="6973" spans="13:13" ht="49.2" customHeight="1">
      <c r="M6973" s="85"/>
    </row>
    <row r="6974" spans="13:13" ht="49.2" customHeight="1">
      <c r="M6974" s="85"/>
    </row>
    <row r="6975" spans="13:13" ht="49.2" customHeight="1">
      <c r="M6975" s="85"/>
    </row>
    <row r="6976" spans="13:13" ht="49.2" customHeight="1">
      <c r="M6976" s="85"/>
    </row>
    <row r="6977" spans="13:13" ht="49.2" customHeight="1">
      <c r="M6977" s="85"/>
    </row>
    <row r="6978" spans="13:13" ht="49.2" customHeight="1">
      <c r="M6978" s="85"/>
    </row>
    <row r="6979" spans="13:13" ht="49.2" customHeight="1">
      <c r="M6979" s="85"/>
    </row>
    <row r="6980" spans="13:13" ht="49.2" customHeight="1">
      <c r="M6980" s="85"/>
    </row>
    <row r="6981" spans="13:13" ht="49.2" customHeight="1">
      <c r="M6981" s="85"/>
    </row>
    <row r="6982" spans="13:13" ht="49.2" customHeight="1">
      <c r="M6982" s="85"/>
    </row>
    <row r="6983" spans="13:13" ht="49.2" customHeight="1">
      <c r="M6983" s="85"/>
    </row>
    <row r="6984" spans="13:13" ht="49.2" customHeight="1">
      <c r="M6984" s="85"/>
    </row>
    <row r="6985" spans="13:13" ht="49.2" customHeight="1">
      <c r="M6985" s="85"/>
    </row>
    <row r="6986" spans="13:13" ht="49.2" customHeight="1">
      <c r="M6986" s="85"/>
    </row>
    <row r="6987" spans="13:13" ht="49.2" customHeight="1">
      <c r="M6987" s="85"/>
    </row>
    <row r="6988" spans="13:13" ht="49.2" customHeight="1">
      <c r="M6988" s="85"/>
    </row>
    <row r="6989" spans="13:13" ht="49.2" customHeight="1">
      <c r="M6989" s="85"/>
    </row>
    <row r="6990" spans="13:13" ht="49.2" customHeight="1">
      <c r="M6990" s="85"/>
    </row>
    <row r="6991" spans="13:13" ht="49.2" customHeight="1">
      <c r="M6991" s="85"/>
    </row>
    <row r="6992" spans="13:13" ht="49.2" customHeight="1">
      <c r="M6992" s="85"/>
    </row>
    <row r="6993" spans="13:13" ht="49.2" customHeight="1">
      <c r="M6993" s="85"/>
    </row>
    <row r="6994" spans="13:13" ht="49.2" customHeight="1">
      <c r="M6994" s="85"/>
    </row>
    <row r="6995" spans="13:13" ht="49.2" customHeight="1">
      <c r="M6995" s="85"/>
    </row>
    <row r="6996" spans="13:13" ht="49.2" customHeight="1">
      <c r="M6996" s="85"/>
    </row>
    <row r="6997" spans="13:13" ht="49.2" customHeight="1">
      <c r="M6997" s="85"/>
    </row>
    <row r="6998" spans="13:13" ht="49.2" customHeight="1">
      <c r="M6998" s="85"/>
    </row>
    <row r="6999" spans="13:13" ht="49.2" customHeight="1">
      <c r="M6999" s="85"/>
    </row>
    <row r="7000" spans="13:13" ht="49.2" customHeight="1">
      <c r="M7000" s="85"/>
    </row>
    <row r="7001" spans="13:13" ht="49.2" customHeight="1">
      <c r="M7001" s="85"/>
    </row>
    <row r="7002" spans="13:13" ht="49.2" customHeight="1">
      <c r="M7002" s="85"/>
    </row>
    <row r="7003" spans="13:13" ht="49.2" customHeight="1">
      <c r="M7003" s="85"/>
    </row>
    <row r="7004" spans="13:13" ht="49.2" customHeight="1">
      <c r="M7004" s="85"/>
    </row>
    <row r="7005" spans="13:13" ht="49.2" customHeight="1">
      <c r="M7005" s="85"/>
    </row>
    <row r="7006" spans="13:13" ht="49.2" customHeight="1">
      <c r="M7006" s="85"/>
    </row>
    <row r="7007" spans="13:13" ht="49.2" customHeight="1">
      <c r="M7007" s="85"/>
    </row>
    <row r="7008" spans="13:13" ht="49.2" customHeight="1">
      <c r="M7008" s="85"/>
    </row>
    <row r="7009" spans="13:13" ht="49.2" customHeight="1">
      <c r="M7009" s="85"/>
    </row>
    <row r="7010" spans="13:13" ht="49.2" customHeight="1">
      <c r="M7010" s="85"/>
    </row>
    <row r="7011" spans="13:13" ht="49.2" customHeight="1">
      <c r="M7011" s="85"/>
    </row>
    <row r="7012" spans="13:13" ht="49.2" customHeight="1">
      <c r="M7012" s="85"/>
    </row>
    <row r="7013" spans="13:13" ht="49.2" customHeight="1">
      <c r="M7013" s="85"/>
    </row>
    <row r="7014" spans="13:13" ht="49.2" customHeight="1">
      <c r="M7014" s="85"/>
    </row>
    <row r="7015" spans="13:13" ht="49.2" customHeight="1">
      <c r="M7015" s="85"/>
    </row>
    <row r="7016" spans="13:13" ht="49.2" customHeight="1">
      <c r="M7016" s="85"/>
    </row>
    <row r="7017" spans="13:13" ht="49.2" customHeight="1">
      <c r="M7017" s="85"/>
    </row>
    <row r="7018" spans="13:13" ht="49.2" customHeight="1">
      <c r="M7018" s="85"/>
    </row>
    <row r="7019" spans="13:13" ht="49.2" customHeight="1">
      <c r="M7019" s="85"/>
    </row>
    <row r="7020" spans="13:13" ht="49.2" customHeight="1">
      <c r="M7020" s="85"/>
    </row>
    <row r="7021" spans="13:13" ht="49.2" customHeight="1">
      <c r="M7021" s="85"/>
    </row>
    <row r="7022" spans="13:13" ht="49.2" customHeight="1">
      <c r="M7022" s="85"/>
    </row>
    <row r="7023" spans="13:13" ht="49.2" customHeight="1">
      <c r="M7023" s="85"/>
    </row>
    <row r="7024" spans="13:13" ht="49.2" customHeight="1">
      <c r="M7024" s="85"/>
    </row>
    <row r="7025" spans="13:13" ht="49.2" customHeight="1">
      <c r="M7025" s="85"/>
    </row>
    <row r="7026" spans="13:13" ht="49.2" customHeight="1">
      <c r="M7026" s="85"/>
    </row>
    <row r="7027" spans="13:13" ht="49.2" customHeight="1">
      <c r="M7027" s="85"/>
    </row>
    <row r="7028" spans="13:13" ht="49.2" customHeight="1">
      <c r="M7028" s="85"/>
    </row>
    <row r="7029" spans="13:13" ht="49.2" customHeight="1">
      <c r="M7029" s="85"/>
    </row>
    <row r="7030" spans="13:13" ht="49.2" customHeight="1">
      <c r="M7030" s="85"/>
    </row>
    <row r="7031" spans="13:13" ht="49.2" customHeight="1">
      <c r="M7031" s="85"/>
    </row>
    <row r="7032" spans="13:13" ht="49.2" customHeight="1">
      <c r="M7032" s="85"/>
    </row>
    <row r="7033" spans="13:13" ht="49.2" customHeight="1">
      <c r="M7033" s="85"/>
    </row>
    <row r="7034" spans="13:13" ht="49.2" customHeight="1">
      <c r="M7034" s="85"/>
    </row>
    <row r="7035" spans="13:13" ht="49.2" customHeight="1">
      <c r="M7035" s="85"/>
    </row>
    <row r="7036" spans="13:13" ht="49.2" customHeight="1">
      <c r="M7036" s="85"/>
    </row>
    <row r="7037" spans="13:13" ht="49.2" customHeight="1">
      <c r="M7037" s="85"/>
    </row>
    <row r="7038" spans="13:13" ht="49.2" customHeight="1">
      <c r="M7038" s="85"/>
    </row>
    <row r="7039" spans="13:13" ht="49.2" customHeight="1">
      <c r="M7039" s="85"/>
    </row>
    <row r="7040" spans="13:13" ht="49.2" customHeight="1">
      <c r="M7040" s="85"/>
    </row>
    <row r="7041" spans="13:13" ht="49.2" customHeight="1">
      <c r="M7041" s="85"/>
    </row>
    <row r="7042" spans="13:13" ht="49.2" customHeight="1">
      <c r="M7042" s="85"/>
    </row>
    <row r="7043" spans="13:13" ht="49.2" customHeight="1">
      <c r="M7043" s="85"/>
    </row>
    <row r="7044" spans="13:13" ht="49.2" customHeight="1">
      <c r="M7044" s="85"/>
    </row>
    <row r="7045" spans="13:13" ht="49.2" customHeight="1">
      <c r="M7045" s="85"/>
    </row>
    <row r="7046" spans="13:13" ht="49.2" customHeight="1">
      <c r="M7046" s="85"/>
    </row>
    <row r="7047" spans="13:13" ht="49.2" customHeight="1">
      <c r="M7047" s="85"/>
    </row>
    <row r="7048" spans="13:13" ht="49.2" customHeight="1">
      <c r="M7048" s="85"/>
    </row>
    <row r="7049" spans="13:13" ht="49.2" customHeight="1">
      <c r="M7049" s="85"/>
    </row>
    <row r="7050" spans="13:13" ht="49.2" customHeight="1">
      <c r="M7050" s="85"/>
    </row>
    <row r="7051" spans="13:13" ht="49.2" customHeight="1">
      <c r="M7051" s="85"/>
    </row>
    <row r="7052" spans="13:13" ht="49.2" customHeight="1">
      <c r="M7052" s="85"/>
    </row>
    <row r="7053" spans="13:13" ht="49.2" customHeight="1">
      <c r="M7053" s="85"/>
    </row>
    <row r="7054" spans="13:13" ht="49.2" customHeight="1">
      <c r="M7054" s="85"/>
    </row>
    <row r="7055" spans="13:13" ht="49.2" customHeight="1">
      <c r="M7055" s="85"/>
    </row>
    <row r="7056" spans="13:13" ht="49.2" customHeight="1">
      <c r="M7056" s="85"/>
    </row>
    <row r="7057" spans="13:13" ht="49.2" customHeight="1">
      <c r="M7057" s="85"/>
    </row>
    <row r="7058" spans="13:13" ht="49.2" customHeight="1">
      <c r="M7058" s="85"/>
    </row>
    <row r="7059" spans="13:13" ht="49.2" customHeight="1">
      <c r="M7059" s="85"/>
    </row>
    <row r="7060" spans="13:13" ht="49.2" customHeight="1">
      <c r="M7060" s="85"/>
    </row>
    <row r="7061" spans="13:13" ht="49.2" customHeight="1">
      <c r="M7061" s="85"/>
    </row>
    <row r="7062" spans="13:13" ht="49.2" customHeight="1">
      <c r="M7062" s="85"/>
    </row>
    <row r="7063" spans="13:13" ht="49.2" customHeight="1">
      <c r="M7063" s="85"/>
    </row>
    <row r="7064" spans="13:13" ht="49.2" customHeight="1">
      <c r="M7064" s="85"/>
    </row>
    <row r="7065" spans="13:13" ht="49.2" customHeight="1">
      <c r="M7065" s="85"/>
    </row>
    <row r="7066" spans="13:13" ht="49.2" customHeight="1">
      <c r="M7066" s="85"/>
    </row>
    <row r="7067" spans="13:13" ht="49.2" customHeight="1">
      <c r="M7067" s="85"/>
    </row>
    <row r="7068" spans="13:13" ht="49.2" customHeight="1">
      <c r="M7068" s="85"/>
    </row>
    <row r="7069" spans="13:13" ht="49.2" customHeight="1">
      <c r="M7069" s="85"/>
    </row>
    <row r="7070" spans="13:13" ht="49.2" customHeight="1">
      <c r="M7070" s="85"/>
    </row>
    <row r="7071" spans="13:13" ht="49.2" customHeight="1">
      <c r="M7071" s="85"/>
    </row>
    <row r="7072" spans="13:13" ht="49.2" customHeight="1">
      <c r="M7072" s="85"/>
    </row>
    <row r="7073" spans="13:13" ht="49.2" customHeight="1">
      <c r="M7073" s="85"/>
    </row>
    <row r="7074" spans="13:13" ht="49.2" customHeight="1">
      <c r="M7074" s="85"/>
    </row>
    <row r="7075" spans="13:13" ht="49.2" customHeight="1">
      <c r="M7075" s="85"/>
    </row>
    <row r="7076" spans="13:13" ht="49.2" customHeight="1">
      <c r="M7076" s="85"/>
    </row>
    <row r="7077" spans="13:13" ht="49.2" customHeight="1">
      <c r="M7077" s="85"/>
    </row>
    <row r="7078" spans="13:13" ht="49.2" customHeight="1">
      <c r="M7078" s="85"/>
    </row>
    <row r="7079" spans="13:13" ht="49.2" customHeight="1">
      <c r="M7079" s="85"/>
    </row>
    <row r="7080" spans="13:13" ht="49.2" customHeight="1">
      <c r="M7080" s="85"/>
    </row>
    <row r="7081" spans="13:13" ht="49.2" customHeight="1">
      <c r="M7081" s="85"/>
    </row>
    <row r="7082" spans="13:13" ht="49.2" customHeight="1">
      <c r="M7082" s="85"/>
    </row>
    <row r="7083" spans="13:13" ht="49.2" customHeight="1">
      <c r="M7083" s="85"/>
    </row>
    <row r="7084" spans="13:13" ht="49.2" customHeight="1">
      <c r="M7084" s="85"/>
    </row>
    <row r="7085" spans="13:13" ht="49.2" customHeight="1">
      <c r="M7085" s="85"/>
    </row>
    <row r="7086" spans="13:13" ht="49.2" customHeight="1">
      <c r="M7086" s="85"/>
    </row>
    <row r="7087" spans="13:13" ht="49.2" customHeight="1">
      <c r="M7087" s="85"/>
    </row>
    <row r="7088" spans="13:13" ht="49.2" customHeight="1">
      <c r="M7088" s="85"/>
    </row>
    <row r="7089" spans="13:13" ht="49.2" customHeight="1">
      <c r="M7089" s="85"/>
    </row>
    <row r="7090" spans="13:13" ht="49.2" customHeight="1">
      <c r="M7090" s="85"/>
    </row>
    <row r="7091" spans="13:13" ht="49.2" customHeight="1">
      <c r="M7091" s="85"/>
    </row>
    <row r="7092" spans="13:13" ht="49.2" customHeight="1">
      <c r="M7092" s="85"/>
    </row>
    <row r="7093" spans="13:13" ht="49.2" customHeight="1">
      <c r="M7093" s="85"/>
    </row>
    <row r="7094" spans="13:13" ht="49.2" customHeight="1">
      <c r="M7094" s="85"/>
    </row>
    <row r="7095" spans="13:13" ht="49.2" customHeight="1">
      <c r="M7095" s="85"/>
    </row>
    <row r="7096" spans="13:13" ht="49.2" customHeight="1">
      <c r="M7096" s="85"/>
    </row>
    <row r="7097" spans="13:13" ht="49.2" customHeight="1">
      <c r="M7097" s="85"/>
    </row>
    <row r="7098" spans="13:13" ht="49.2" customHeight="1">
      <c r="M7098" s="85"/>
    </row>
    <row r="7099" spans="13:13" ht="49.2" customHeight="1">
      <c r="M7099" s="85"/>
    </row>
    <row r="7100" spans="13:13" ht="49.2" customHeight="1">
      <c r="M7100" s="85"/>
    </row>
    <row r="7101" spans="13:13" ht="49.2" customHeight="1">
      <c r="M7101" s="85"/>
    </row>
    <row r="7102" spans="13:13" ht="49.2" customHeight="1">
      <c r="M7102" s="85"/>
    </row>
    <row r="7103" spans="13:13" ht="49.2" customHeight="1">
      <c r="M7103" s="85"/>
    </row>
    <row r="7104" spans="13:13" ht="49.2" customHeight="1">
      <c r="M7104" s="85"/>
    </row>
    <row r="7105" spans="13:13" ht="49.2" customHeight="1">
      <c r="M7105" s="85"/>
    </row>
    <row r="7106" spans="13:13" ht="49.2" customHeight="1">
      <c r="M7106" s="85"/>
    </row>
    <row r="7107" spans="13:13" ht="49.2" customHeight="1">
      <c r="M7107" s="85"/>
    </row>
    <row r="7108" spans="13:13" ht="49.2" customHeight="1">
      <c r="M7108" s="85"/>
    </row>
    <row r="7109" spans="13:13" ht="49.2" customHeight="1">
      <c r="M7109" s="85"/>
    </row>
    <row r="7110" spans="13:13" ht="49.2" customHeight="1">
      <c r="M7110" s="85"/>
    </row>
    <row r="7111" spans="13:13" ht="49.2" customHeight="1">
      <c r="M7111" s="85"/>
    </row>
    <row r="7112" spans="13:13" ht="49.2" customHeight="1">
      <c r="M7112" s="85"/>
    </row>
    <row r="7113" spans="13:13" ht="49.2" customHeight="1">
      <c r="M7113" s="85"/>
    </row>
    <row r="7114" spans="13:13" ht="49.2" customHeight="1">
      <c r="M7114" s="85"/>
    </row>
    <row r="7115" spans="13:13" ht="49.2" customHeight="1">
      <c r="M7115" s="85"/>
    </row>
    <row r="7116" spans="13:13" ht="49.2" customHeight="1">
      <c r="M7116" s="85"/>
    </row>
    <row r="7117" spans="13:13" ht="49.2" customHeight="1">
      <c r="M7117" s="85"/>
    </row>
    <row r="7118" spans="13:13" ht="49.2" customHeight="1">
      <c r="M7118" s="85"/>
    </row>
    <row r="7119" spans="13:13" ht="49.2" customHeight="1">
      <c r="M7119" s="85"/>
    </row>
    <row r="7120" spans="13:13" ht="49.2" customHeight="1">
      <c r="M7120" s="85"/>
    </row>
    <row r="7121" spans="13:13" ht="49.2" customHeight="1">
      <c r="M7121" s="85"/>
    </row>
    <row r="7122" spans="13:13" ht="49.2" customHeight="1">
      <c r="M7122" s="85"/>
    </row>
    <row r="7123" spans="13:13" ht="49.2" customHeight="1">
      <c r="M7123" s="85"/>
    </row>
    <row r="7124" spans="13:13" ht="49.2" customHeight="1">
      <c r="M7124" s="85"/>
    </row>
    <row r="7125" spans="13:13" ht="49.2" customHeight="1">
      <c r="M7125" s="85"/>
    </row>
    <row r="7126" spans="13:13" ht="49.2" customHeight="1">
      <c r="M7126" s="85"/>
    </row>
    <row r="7127" spans="13:13" ht="49.2" customHeight="1">
      <c r="M7127" s="85"/>
    </row>
    <row r="7128" spans="13:13" ht="49.2" customHeight="1">
      <c r="M7128" s="85"/>
    </row>
    <row r="7129" spans="13:13" ht="49.2" customHeight="1">
      <c r="M7129" s="85"/>
    </row>
    <row r="7130" spans="13:13" ht="49.2" customHeight="1">
      <c r="M7130" s="85"/>
    </row>
    <row r="7131" spans="13:13" ht="49.2" customHeight="1">
      <c r="M7131" s="85"/>
    </row>
    <row r="7132" spans="13:13" ht="49.2" customHeight="1">
      <c r="M7132" s="85"/>
    </row>
    <row r="7133" spans="13:13" ht="49.2" customHeight="1">
      <c r="M7133" s="85"/>
    </row>
    <row r="7134" spans="13:13" ht="49.2" customHeight="1">
      <c r="M7134" s="85"/>
    </row>
    <row r="7135" spans="13:13" ht="49.2" customHeight="1">
      <c r="M7135" s="85"/>
    </row>
    <row r="7136" spans="13:13" ht="49.2" customHeight="1">
      <c r="M7136" s="85"/>
    </row>
    <row r="7137" spans="13:13" ht="49.2" customHeight="1">
      <c r="M7137" s="85"/>
    </row>
    <row r="7138" spans="13:13" ht="49.2" customHeight="1">
      <c r="M7138" s="85"/>
    </row>
    <row r="7139" spans="13:13" ht="49.2" customHeight="1">
      <c r="M7139" s="85"/>
    </row>
    <row r="7140" spans="13:13" ht="49.2" customHeight="1">
      <c r="M7140" s="85"/>
    </row>
    <row r="7141" spans="13:13" ht="49.2" customHeight="1">
      <c r="M7141" s="85"/>
    </row>
    <row r="7142" spans="13:13" ht="49.2" customHeight="1">
      <c r="M7142" s="85"/>
    </row>
    <row r="7143" spans="13:13" ht="49.2" customHeight="1">
      <c r="M7143" s="85"/>
    </row>
    <row r="7144" spans="13:13" ht="49.2" customHeight="1">
      <c r="M7144" s="85"/>
    </row>
    <row r="7145" spans="13:13" ht="49.2" customHeight="1">
      <c r="M7145" s="85"/>
    </row>
    <row r="7146" spans="13:13" ht="49.2" customHeight="1">
      <c r="M7146" s="85"/>
    </row>
    <row r="7147" spans="13:13" ht="49.2" customHeight="1">
      <c r="M7147" s="85"/>
    </row>
    <row r="7148" spans="13:13" ht="49.2" customHeight="1">
      <c r="M7148" s="85"/>
    </row>
    <row r="7149" spans="13:13" ht="49.2" customHeight="1">
      <c r="M7149" s="85"/>
    </row>
    <row r="7150" spans="13:13" ht="49.2" customHeight="1">
      <c r="M7150" s="85"/>
    </row>
    <row r="7151" spans="13:13" ht="49.2" customHeight="1">
      <c r="M7151" s="85"/>
    </row>
    <row r="7152" spans="13:13" ht="49.2" customHeight="1">
      <c r="M7152" s="85"/>
    </row>
    <row r="7153" spans="13:13" ht="49.2" customHeight="1">
      <c r="M7153" s="85"/>
    </row>
    <row r="7154" spans="13:13" ht="49.2" customHeight="1">
      <c r="M7154" s="85"/>
    </row>
    <row r="7155" spans="13:13" ht="49.2" customHeight="1">
      <c r="M7155" s="85"/>
    </row>
    <row r="7156" spans="13:13" ht="49.2" customHeight="1">
      <c r="M7156" s="85"/>
    </row>
    <row r="7157" spans="13:13" ht="49.2" customHeight="1">
      <c r="M7157" s="85"/>
    </row>
    <row r="7158" spans="13:13" ht="49.2" customHeight="1">
      <c r="M7158" s="85"/>
    </row>
    <row r="7159" spans="13:13" ht="49.2" customHeight="1">
      <c r="M7159" s="85"/>
    </row>
    <row r="7160" spans="13:13" ht="49.2" customHeight="1">
      <c r="M7160" s="85"/>
    </row>
    <row r="7161" spans="13:13" ht="49.2" customHeight="1">
      <c r="M7161" s="85"/>
    </row>
    <row r="7162" spans="13:13" ht="49.2" customHeight="1">
      <c r="M7162" s="85"/>
    </row>
    <row r="7163" spans="13:13" ht="49.2" customHeight="1">
      <c r="M7163" s="85"/>
    </row>
    <row r="7164" spans="13:13" ht="49.2" customHeight="1">
      <c r="M7164" s="85"/>
    </row>
    <row r="7165" spans="13:13" ht="49.2" customHeight="1">
      <c r="M7165" s="85"/>
    </row>
    <row r="7166" spans="13:13" ht="49.2" customHeight="1">
      <c r="M7166" s="85"/>
    </row>
    <row r="7167" spans="13:13" ht="49.2" customHeight="1">
      <c r="M7167" s="85"/>
    </row>
    <row r="7168" spans="13:13" ht="49.2" customHeight="1">
      <c r="M7168" s="85"/>
    </row>
    <row r="7169" spans="13:13" ht="49.2" customHeight="1">
      <c r="M7169" s="85"/>
    </row>
    <row r="7170" spans="13:13" ht="49.2" customHeight="1">
      <c r="M7170" s="85"/>
    </row>
    <row r="7171" spans="13:13" ht="49.2" customHeight="1">
      <c r="M7171" s="85"/>
    </row>
    <row r="7172" spans="13:13" ht="49.2" customHeight="1">
      <c r="M7172" s="85"/>
    </row>
    <row r="7173" spans="13:13" ht="49.2" customHeight="1">
      <c r="M7173" s="85"/>
    </row>
    <row r="7174" spans="13:13" ht="49.2" customHeight="1">
      <c r="M7174" s="85"/>
    </row>
    <row r="7175" spans="13:13" ht="49.2" customHeight="1">
      <c r="M7175" s="85"/>
    </row>
    <row r="7176" spans="13:13" ht="49.2" customHeight="1">
      <c r="M7176" s="85"/>
    </row>
    <row r="7177" spans="13:13" ht="49.2" customHeight="1">
      <c r="M7177" s="85"/>
    </row>
    <row r="7178" spans="13:13" ht="49.2" customHeight="1">
      <c r="M7178" s="85"/>
    </row>
    <row r="7179" spans="13:13" ht="49.2" customHeight="1">
      <c r="M7179" s="85"/>
    </row>
    <row r="7180" spans="13:13" ht="49.2" customHeight="1">
      <c r="M7180" s="85"/>
    </row>
    <row r="7181" spans="13:13" ht="49.2" customHeight="1">
      <c r="M7181" s="85"/>
    </row>
    <row r="7182" spans="13:13" ht="49.2" customHeight="1">
      <c r="M7182" s="85"/>
    </row>
    <row r="7183" spans="13:13" ht="49.2" customHeight="1">
      <c r="M7183" s="85"/>
    </row>
    <row r="7184" spans="13:13" ht="49.2" customHeight="1">
      <c r="M7184" s="85"/>
    </row>
    <row r="7185" spans="13:13" ht="49.2" customHeight="1">
      <c r="M7185" s="85"/>
    </row>
    <row r="7186" spans="13:13" ht="49.2" customHeight="1">
      <c r="M7186" s="85"/>
    </row>
    <row r="7187" spans="13:13" ht="49.2" customHeight="1">
      <c r="M7187" s="85"/>
    </row>
    <row r="7188" spans="13:13" ht="49.2" customHeight="1">
      <c r="M7188" s="85"/>
    </row>
    <row r="7189" spans="13:13" ht="49.2" customHeight="1">
      <c r="M7189" s="85"/>
    </row>
    <row r="7190" spans="13:13" ht="49.2" customHeight="1">
      <c r="M7190" s="85"/>
    </row>
    <row r="7191" spans="13:13" ht="49.2" customHeight="1">
      <c r="M7191" s="85"/>
    </row>
    <row r="7192" spans="13:13" ht="49.2" customHeight="1">
      <c r="M7192" s="85"/>
    </row>
    <row r="7193" spans="13:13" ht="49.2" customHeight="1">
      <c r="M7193" s="85"/>
    </row>
    <row r="7194" spans="13:13" ht="49.2" customHeight="1">
      <c r="M7194" s="85"/>
    </row>
    <row r="7195" spans="13:13" ht="49.2" customHeight="1">
      <c r="M7195" s="85"/>
    </row>
    <row r="7196" spans="13:13" ht="49.2" customHeight="1">
      <c r="M7196" s="85"/>
    </row>
    <row r="7197" spans="13:13" ht="49.2" customHeight="1">
      <c r="M7197" s="85"/>
    </row>
    <row r="7198" spans="13:13" ht="49.2" customHeight="1">
      <c r="M7198" s="85"/>
    </row>
    <row r="7199" spans="13:13" ht="49.2" customHeight="1">
      <c r="M7199" s="85"/>
    </row>
    <row r="7200" spans="13:13" ht="49.2" customHeight="1">
      <c r="M7200" s="85"/>
    </row>
    <row r="7201" spans="13:13" ht="49.2" customHeight="1">
      <c r="M7201" s="85"/>
    </row>
    <row r="7202" spans="13:13" ht="49.2" customHeight="1">
      <c r="M7202" s="85"/>
    </row>
    <row r="7203" spans="13:13" ht="49.2" customHeight="1">
      <c r="M7203" s="85"/>
    </row>
    <row r="7204" spans="13:13" ht="49.2" customHeight="1">
      <c r="M7204" s="85"/>
    </row>
    <row r="7205" spans="13:13" ht="49.2" customHeight="1">
      <c r="M7205" s="85"/>
    </row>
    <row r="7206" spans="13:13" ht="49.2" customHeight="1">
      <c r="M7206" s="85"/>
    </row>
    <row r="7207" spans="13:13" ht="49.2" customHeight="1">
      <c r="M7207" s="85"/>
    </row>
    <row r="7208" spans="13:13" ht="49.2" customHeight="1">
      <c r="M7208" s="85"/>
    </row>
    <row r="7209" spans="13:13" ht="49.2" customHeight="1">
      <c r="M7209" s="85"/>
    </row>
    <row r="7210" spans="13:13" ht="49.2" customHeight="1">
      <c r="M7210" s="85"/>
    </row>
    <row r="7211" spans="13:13" ht="49.2" customHeight="1">
      <c r="M7211" s="85"/>
    </row>
    <row r="7212" spans="13:13" ht="49.2" customHeight="1">
      <c r="M7212" s="85"/>
    </row>
    <row r="7213" spans="13:13" ht="49.2" customHeight="1">
      <c r="M7213" s="85"/>
    </row>
    <row r="7214" spans="13:13" ht="49.2" customHeight="1">
      <c r="M7214" s="85"/>
    </row>
    <row r="7215" spans="13:13" ht="49.2" customHeight="1">
      <c r="M7215" s="85"/>
    </row>
    <row r="7216" spans="13:13" ht="49.2" customHeight="1">
      <c r="M7216" s="85"/>
    </row>
    <row r="7217" spans="13:13" ht="49.2" customHeight="1">
      <c r="M7217" s="85"/>
    </row>
    <row r="7218" spans="13:13" ht="49.2" customHeight="1">
      <c r="M7218" s="85"/>
    </row>
    <row r="7219" spans="13:13" ht="49.2" customHeight="1">
      <c r="M7219" s="85"/>
    </row>
    <row r="7220" spans="13:13" ht="49.2" customHeight="1">
      <c r="M7220" s="85"/>
    </row>
    <row r="7221" spans="13:13" ht="49.2" customHeight="1">
      <c r="M7221" s="85"/>
    </row>
    <row r="7222" spans="13:13" ht="49.2" customHeight="1">
      <c r="M7222" s="85"/>
    </row>
    <row r="7223" spans="13:13" ht="49.2" customHeight="1">
      <c r="M7223" s="85"/>
    </row>
    <row r="7224" spans="13:13" ht="49.2" customHeight="1">
      <c r="M7224" s="85"/>
    </row>
    <row r="7225" spans="13:13" ht="49.2" customHeight="1">
      <c r="M7225" s="85"/>
    </row>
    <row r="7226" spans="13:13" ht="49.2" customHeight="1">
      <c r="M7226" s="85"/>
    </row>
    <row r="7227" spans="13:13" ht="49.2" customHeight="1">
      <c r="M7227" s="85"/>
    </row>
    <row r="7228" spans="13:13" ht="49.2" customHeight="1">
      <c r="M7228" s="85"/>
    </row>
    <row r="7229" spans="13:13" ht="49.2" customHeight="1">
      <c r="M7229" s="85"/>
    </row>
    <row r="7230" spans="13:13" ht="49.2" customHeight="1">
      <c r="M7230" s="85"/>
    </row>
    <row r="7231" spans="13:13" ht="49.2" customHeight="1">
      <c r="M7231" s="85"/>
    </row>
    <row r="7232" spans="13:13" ht="49.2" customHeight="1">
      <c r="M7232" s="85"/>
    </row>
    <row r="7233" spans="13:13" ht="49.2" customHeight="1">
      <c r="M7233" s="85"/>
    </row>
    <row r="7234" spans="13:13" ht="49.2" customHeight="1">
      <c r="M7234" s="85"/>
    </row>
    <row r="7235" spans="13:13" ht="49.2" customHeight="1">
      <c r="M7235" s="85"/>
    </row>
    <row r="7236" spans="13:13" ht="49.2" customHeight="1">
      <c r="M7236" s="85"/>
    </row>
    <row r="7237" spans="13:13" ht="49.2" customHeight="1">
      <c r="M7237" s="85"/>
    </row>
    <row r="7238" spans="13:13" ht="49.2" customHeight="1">
      <c r="M7238" s="85"/>
    </row>
    <row r="7239" spans="13:13" ht="49.2" customHeight="1">
      <c r="M7239" s="85"/>
    </row>
    <row r="7240" spans="13:13" ht="49.2" customHeight="1">
      <c r="M7240" s="85"/>
    </row>
    <row r="7241" spans="13:13" ht="49.2" customHeight="1">
      <c r="M7241" s="85"/>
    </row>
    <row r="7242" spans="13:13" ht="49.2" customHeight="1">
      <c r="M7242" s="85"/>
    </row>
    <row r="7243" spans="13:13" ht="49.2" customHeight="1">
      <c r="M7243" s="85"/>
    </row>
    <row r="7244" spans="13:13" ht="49.2" customHeight="1">
      <c r="M7244" s="85"/>
    </row>
    <row r="7245" spans="13:13" ht="49.2" customHeight="1">
      <c r="M7245" s="85"/>
    </row>
    <row r="7246" spans="13:13" ht="49.2" customHeight="1">
      <c r="M7246" s="85"/>
    </row>
    <row r="7247" spans="13:13" ht="49.2" customHeight="1">
      <c r="M7247" s="85"/>
    </row>
    <row r="7248" spans="13:13" ht="49.2" customHeight="1">
      <c r="M7248" s="85"/>
    </row>
    <row r="7249" spans="13:13" ht="49.2" customHeight="1">
      <c r="M7249" s="85"/>
    </row>
    <row r="7250" spans="13:13" ht="49.2" customHeight="1">
      <c r="M7250" s="85"/>
    </row>
    <row r="7251" spans="13:13" ht="49.2" customHeight="1">
      <c r="M7251" s="85"/>
    </row>
    <row r="7252" spans="13:13" ht="49.2" customHeight="1">
      <c r="M7252" s="85"/>
    </row>
    <row r="7253" spans="13:13" ht="49.2" customHeight="1">
      <c r="M7253" s="85"/>
    </row>
    <row r="7254" spans="13:13" ht="49.2" customHeight="1">
      <c r="M7254" s="85"/>
    </row>
    <row r="7255" spans="13:13" ht="49.2" customHeight="1">
      <c r="M7255" s="85"/>
    </row>
    <row r="7256" spans="13:13" ht="49.2" customHeight="1">
      <c r="M7256" s="85"/>
    </row>
    <row r="7257" spans="13:13" ht="49.2" customHeight="1">
      <c r="M7257" s="85"/>
    </row>
    <row r="7258" spans="13:13" ht="49.2" customHeight="1">
      <c r="M7258" s="85"/>
    </row>
    <row r="7259" spans="13:13" ht="49.2" customHeight="1">
      <c r="M7259" s="85"/>
    </row>
    <row r="7260" spans="13:13" ht="49.2" customHeight="1">
      <c r="M7260" s="85"/>
    </row>
    <row r="7261" spans="13:13" ht="49.2" customHeight="1">
      <c r="M7261" s="85"/>
    </row>
    <row r="7262" spans="13:13" ht="49.2" customHeight="1">
      <c r="M7262" s="85"/>
    </row>
    <row r="7263" spans="13:13" ht="49.2" customHeight="1">
      <c r="M7263" s="85"/>
    </row>
    <row r="7264" spans="13:13" ht="49.2" customHeight="1">
      <c r="M7264" s="85"/>
    </row>
    <row r="7265" spans="13:13" ht="49.2" customHeight="1">
      <c r="M7265" s="85"/>
    </row>
    <row r="7266" spans="13:13" ht="49.2" customHeight="1">
      <c r="M7266" s="85"/>
    </row>
    <row r="7267" spans="13:13" ht="49.2" customHeight="1">
      <c r="M7267" s="85"/>
    </row>
    <row r="7268" spans="13:13" ht="49.2" customHeight="1">
      <c r="M7268" s="85"/>
    </row>
    <row r="7269" spans="13:13" ht="49.2" customHeight="1">
      <c r="M7269" s="85"/>
    </row>
    <row r="7270" spans="13:13" ht="49.2" customHeight="1">
      <c r="M7270" s="85"/>
    </row>
    <row r="7271" spans="13:13" ht="49.2" customHeight="1">
      <c r="M7271" s="85"/>
    </row>
    <row r="7272" spans="13:13" ht="49.2" customHeight="1">
      <c r="M7272" s="85"/>
    </row>
    <row r="7273" spans="13:13" ht="49.2" customHeight="1">
      <c r="M7273" s="85"/>
    </row>
    <row r="7274" spans="13:13" ht="49.2" customHeight="1">
      <c r="M7274" s="85"/>
    </row>
    <row r="7275" spans="13:13" ht="49.2" customHeight="1">
      <c r="M7275" s="85"/>
    </row>
    <row r="7276" spans="13:13" ht="49.2" customHeight="1">
      <c r="M7276" s="85"/>
    </row>
    <row r="7277" spans="13:13" ht="49.2" customHeight="1">
      <c r="M7277" s="85"/>
    </row>
    <row r="7278" spans="13:13" ht="49.2" customHeight="1">
      <c r="M7278" s="85"/>
    </row>
    <row r="7279" spans="13:13" ht="49.2" customHeight="1">
      <c r="M7279" s="85"/>
    </row>
    <row r="7280" spans="13:13" ht="49.2" customHeight="1">
      <c r="M7280" s="85"/>
    </row>
    <row r="7281" spans="13:13" ht="49.2" customHeight="1">
      <c r="M7281" s="85"/>
    </row>
    <row r="7282" spans="13:13" ht="49.2" customHeight="1">
      <c r="M7282" s="85"/>
    </row>
    <row r="7283" spans="13:13" ht="49.2" customHeight="1">
      <c r="M7283" s="85"/>
    </row>
    <row r="7284" spans="13:13" ht="49.2" customHeight="1">
      <c r="M7284" s="85"/>
    </row>
    <row r="7285" spans="13:13" ht="49.2" customHeight="1">
      <c r="M7285" s="85"/>
    </row>
    <row r="7286" spans="13:13" ht="49.2" customHeight="1">
      <c r="M7286" s="85"/>
    </row>
    <row r="7287" spans="13:13" ht="49.2" customHeight="1">
      <c r="M7287" s="85"/>
    </row>
    <row r="7288" spans="13:13" ht="49.2" customHeight="1">
      <c r="M7288" s="85"/>
    </row>
    <row r="7289" spans="13:13" ht="49.2" customHeight="1">
      <c r="M7289" s="85"/>
    </row>
    <row r="7290" spans="13:13" ht="49.2" customHeight="1">
      <c r="M7290" s="85"/>
    </row>
    <row r="7291" spans="13:13" ht="49.2" customHeight="1">
      <c r="M7291" s="85"/>
    </row>
    <row r="7292" spans="13:13" ht="49.2" customHeight="1">
      <c r="M7292" s="85"/>
    </row>
    <row r="7293" spans="13:13" ht="49.2" customHeight="1">
      <c r="M7293" s="85"/>
    </row>
    <row r="7294" spans="13:13" ht="49.2" customHeight="1">
      <c r="M7294" s="85"/>
    </row>
    <row r="7295" spans="13:13" ht="49.2" customHeight="1">
      <c r="M7295" s="85"/>
    </row>
    <row r="7296" spans="13:13" ht="49.2" customHeight="1">
      <c r="M7296" s="85"/>
    </row>
    <row r="7297" spans="13:13" ht="49.2" customHeight="1">
      <c r="M7297" s="85"/>
    </row>
    <row r="7298" spans="13:13" ht="49.2" customHeight="1">
      <c r="M7298" s="85"/>
    </row>
    <row r="7299" spans="13:13" ht="49.2" customHeight="1">
      <c r="M7299" s="85"/>
    </row>
    <row r="7300" spans="13:13" ht="49.2" customHeight="1">
      <c r="M7300" s="85"/>
    </row>
    <row r="7301" spans="13:13" ht="49.2" customHeight="1">
      <c r="M7301" s="85"/>
    </row>
    <row r="7302" spans="13:13" ht="49.2" customHeight="1">
      <c r="M7302" s="85"/>
    </row>
    <row r="7303" spans="13:13" ht="49.2" customHeight="1">
      <c r="M7303" s="85"/>
    </row>
    <row r="7304" spans="13:13" ht="49.2" customHeight="1">
      <c r="M7304" s="85"/>
    </row>
    <row r="7305" spans="13:13" ht="49.2" customHeight="1">
      <c r="M7305" s="85"/>
    </row>
    <row r="7306" spans="13:13" ht="49.2" customHeight="1">
      <c r="M7306" s="85"/>
    </row>
    <row r="7307" spans="13:13" ht="49.2" customHeight="1">
      <c r="M7307" s="85"/>
    </row>
    <row r="7308" spans="13:13" ht="49.2" customHeight="1">
      <c r="M7308" s="85"/>
    </row>
    <row r="7309" spans="13:13" ht="49.2" customHeight="1">
      <c r="M7309" s="85"/>
    </row>
    <row r="7310" spans="13:13" ht="49.2" customHeight="1">
      <c r="M7310" s="85"/>
    </row>
    <row r="7311" spans="13:13" ht="49.2" customHeight="1">
      <c r="M7311" s="85"/>
    </row>
    <row r="7312" spans="13:13" ht="49.2" customHeight="1">
      <c r="M7312" s="85"/>
    </row>
    <row r="7313" spans="13:13" ht="49.2" customHeight="1">
      <c r="M7313" s="85"/>
    </row>
    <row r="7314" spans="13:13" ht="49.2" customHeight="1">
      <c r="M7314" s="85"/>
    </row>
    <row r="7315" spans="13:13" ht="49.2" customHeight="1">
      <c r="M7315" s="85"/>
    </row>
    <row r="7316" spans="13:13" ht="49.2" customHeight="1">
      <c r="M7316" s="85"/>
    </row>
    <row r="7317" spans="13:13" ht="49.2" customHeight="1">
      <c r="M7317" s="85"/>
    </row>
    <row r="7318" spans="13:13" ht="49.2" customHeight="1">
      <c r="M7318" s="85"/>
    </row>
    <row r="7319" spans="13:13" ht="49.2" customHeight="1">
      <c r="M7319" s="85"/>
    </row>
    <row r="7320" spans="13:13" ht="49.2" customHeight="1">
      <c r="M7320" s="85"/>
    </row>
    <row r="7321" spans="13:13" ht="49.2" customHeight="1">
      <c r="M7321" s="85"/>
    </row>
    <row r="7322" spans="13:13" ht="49.2" customHeight="1">
      <c r="M7322" s="85"/>
    </row>
    <row r="7323" spans="13:13" ht="49.2" customHeight="1">
      <c r="M7323" s="85"/>
    </row>
    <row r="7324" spans="13:13" ht="49.2" customHeight="1">
      <c r="M7324" s="85"/>
    </row>
    <row r="7325" spans="13:13" ht="49.2" customHeight="1">
      <c r="M7325" s="85"/>
    </row>
    <row r="7326" spans="13:13" ht="49.2" customHeight="1">
      <c r="M7326" s="85"/>
    </row>
    <row r="7327" spans="13:13" ht="49.2" customHeight="1">
      <c r="M7327" s="85"/>
    </row>
    <row r="7328" spans="13:13" ht="49.2" customHeight="1">
      <c r="M7328" s="85"/>
    </row>
    <row r="7329" spans="13:13" ht="49.2" customHeight="1">
      <c r="M7329" s="85"/>
    </row>
    <row r="7330" spans="13:13" ht="49.2" customHeight="1">
      <c r="M7330" s="85"/>
    </row>
    <row r="7331" spans="13:13" ht="49.2" customHeight="1">
      <c r="M7331" s="85"/>
    </row>
    <row r="7332" spans="13:13" ht="49.2" customHeight="1">
      <c r="M7332" s="85"/>
    </row>
    <row r="7333" spans="13:13" ht="49.2" customHeight="1">
      <c r="M7333" s="85"/>
    </row>
    <row r="7334" spans="13:13" ht="49.2" customHeight="1">
      <c r="M7334" s="85"/>
    </row>
    <row r="7335" spans="13:13" ht="49.2" customHeight="1">
      <c r="M7335" s="85"/>
    </row>
    <row r="7336" spans="13:13" ht="49.2" customHeight="1">
      <c r="M7336" s="85"/>
    </row>
    <row r="7337" spans="13:13" ht="49.2" customHeight="1">
      <c r="M7337" s="85"/>
    </row>
    <row r="7338" spans="13:13" ht="49.2" customHeight="1">
      <c r="M7338" s="85"/>
    </row>
    <row r="7339" spans="13:13" ht="49.2" customHeight="1">
      <c r="M7339" s="85"/>
    </row>
    <row r="7340" spans="13:13" ht="49.2" customHeight="1">
      <c r="M7340" s="85"/>
    </row>
    <row r="7341" spans="13:13" ht="49.2" customHeight="1">
      <c r="M7341" s="85"/>
    </row>
    <row r="7342" spans="13:13" ht="49.2" customHeight="1">
      <c r="M7342" s="85"/>
    </row>
    <row r="7343" spans="13:13" ht="49.2" customHeight="1">
      <c r="M7343" s="85"/>
    </row>
    <row r="7344" spans="13:13" ht="49.2" customHeight="1">
      <c r="M7344" s="85"/>
    </row>
    <row r="7345" spans="13:13" ht="49.2" customHeight="1">
      <c r="M7345" s="85"/>
    </row>
    <row r="7346" spans="13:13" ht="49.2" customHeight="1">
      <c r="M7346" s="85"/>
    </row>
    <row r="7347" spans="13:13" ht="49.2" customHeight="1">
      <c r="M7347" s="85"/>
    </row>
    <row r="7348" spans="13:13" ht="49.2" customHeight="1">
      <c r="M7348" s="85"/>
    </row>
    <row r="7349" spans="13:13" ht="49.2" customHeight="1">
      <c r="M7349" s="85"/>
    </row>
    <row r="7350" spans="13:13" ht="49.2" customHeight="1">
      <c r="M7350" s="85"/>
    </row>
    <row r="7351" spans="13:13" ht="49.2" customHeight="1">
      <c r="M7351" s="85"/>
    </row>
    <row r="7352" spans="13:13" ht="49.2" customHeight="1">
      <c r="M7352" s="85"/>
    </row>
    <row r="7353" spans="13:13" ht="49.2" customHeight="1">
      <c r="M7353" s="85"/>
    </row>
    <row r="7354" spans="13:13" ht="49.2" customHeight="1">
      <c r="M7354" s="85"/>
    </row>
    <row r="7355" spans="13:13" ht="49.2" customHeight="1">
      <c r="M7355" s="85"/>
    </row>
    <row r="7356" spans="13:13" ht="49.2" customHeight="1">
      <c r="M7356" s="85"/>
    </row>
    <row r="7357" spans="13:13" ht="49.2" customHeight="1">
      <c r="M7357" s="85"/>
    </row>
    <row r="7358" spans="13:13" ht="49.2" customHeight="1">
      <c r="M7358" s="85"/>
    </row>
    <row r="7359" spans="13:13" ht="49.2" customHeight="1">
      <c r="M7359" s="85"/>
    </row>
    <row r="7360" spans="13:13" ht="49.2" customHeight="1">
      <c r="M7360" s="85"/>
    </row>
    <row r="7361" spans="13:13" ht="49.2" customHeight="1">
      <c r="M7361" s="85"/>
    </row>
    <row r="7362" spans="13:13" ht="49.2" customHeight="1">
      <c r="M7362" s="85"/>
    </row>
    <row r="7363" spans="13:13" ht="49.2" customHeight="1">
      <c r="M7363" s="85"/>
    </row>
    <row r="7364" spans="13:13" ht="49.2" customHeight="1">
      <c r="M7364" s="85"/>
    </row>
    <row r="7365" spans="13:13" ht="49.2" customHeight="1">
      <c r="M7365" s="85"/>
    </row>
    <row r="7366" spans="13:13" ht="49.2" customHeight="1">
      <c r="M7366" s="85"/>
    </row>
    <row r="7367" spans="13:13" ht="49.2" customHeight="1">
      <c r="M7367" s="85"/>
    </row>
    <row r="7368" spans="13:13" ht="49.2" customHeight="1">
      <c r="M7368" s="85"/>
    </row>
    <row r="7369" spans="13:13" ht="49.2" customHeight="1">
      <c r="M7369" s="85"/>
    </row>
    <row r="7370" spans="13:13" ht="49.2" customHeight="1">
      <c r="M7370" s="85"/>
    </row>
    <row r="7371" spans="13:13" ht="49.2" customHeight="1">
      <c r="M7371" s="85"/>
    </row>
    <row r="7372" spans="13:13" ht="49.2" customHeight="1">
      <c r="M7372" s="85"/>
    </row>
    <row r="7373" spans="13:13" ht="49.2" customHeight="1">
      <c r="M7373" s="85"/>
    </row>
    <row r="7374" spans="13:13" ht="49.2" customHeight="1">
      <c r="M7374" s="85"/>
    </row>
    <row r="7375" spans="13:13" ht="49.2" customHeight="1">
      <c r="M7375" s="85"/>
    </row>
    <row r="7376" spans="13:13" ht="49.2" customHeight="1">
      <c r="M7376" s="85"/>
    </row>
    <row r="7377" spans="13:13" ht="49.2" customHeight="1">
      <c r="M7377" s="85"/>
    </row>
    <row r="7378" spans="13:13" ht="49.2" customHeight="1">
      <c r="M7378" s="85"/>
    </row>
    <row r="7379" spans="13:13" ht="49.2" customHeight="1">
      <c r="M7379" s="85"/>
    </row>
    <row r="7380" spans="13:13" ht="49.2" customHeight="1">
      <c r="M7380" s="85"/>
    </row>
    <row r="7381" spans="13:13" ht="49.2" customHeight="1">
      <c r="M7381" s="85"/>
    </row>
    <row r="7382" spans="13:13" ht="49.2" customHeight="1">
      <c r="M7382" s="85"/>
    </row>
    <row r="7383" spans="13:13" ht="49.2" customHeight="1">
      <c r="M7383" s="85"/>
    </row>
    <row r="7384" spans="13:13" ht="49.2" customHeight="1">
      <c r="M7384" s="85"/>
    </row>
    <row r="7385" spans="13:13" ht="49.2" customHeight="1">
      <c r="M7385" s="85"/>
    </row>
    <row r="7386" spans="13:13" ht="49.2" customHeight="1">
      <c r="M7386" s="85"/>
    </row>
    <row r="7387" spans="13:13" ht="49.2" customHeight="1">
      <c r="M7387" s="85"/>
    </row>
    <row r="7388" spans="13:13" ht="49.2" customHeight="1">
      <c r="M7388" s="85"/>
    </row>
    <row r="7389" spans="13:13" ht="49.2" customHeight="1">
      <c r="M7389" s="85"/>
    </row>
    <row r="7390" spans="13:13" ht="49.2" customHeight="1">
      <c r="M7390" s="85"/>
    </row>
    <row r="7391" spans="13:13" ht="49.2" customHeight="1">
      <c r="M7391" s="85"/>
    </row>
    <row r="7392" spans="13:13" ht="49.2" customHeight="1">
      <c r="M7392" s="85"/>
    </row>
    <row r="7393" spans="13:13" ht="49.2" customHeight="1">
      <c r="M7393" s="85"/>
    </row>
    <row r="7394" spans="13:13" ht="49.2" customHeight="1">
      <c r="M7394" s="85"/>
    </row>
    <row r="7395" spans="13:13" ht="49.2" customHeight="1">
      <c r="M7395" s="85"/>
    </row>
    <row r="7396" spans="13:13" ht="49.2" customHeight="1">
      <c r="M7396" s="85"/>
    </row>
    <row r="7397" spans="13:13" ht="49.2" customHeight="1">
      <c r="M7397" s="85"/>
    </row>
    <row r="7398" spans="13:13" ht="49.2" customHeight="1">
      <c r="M7398" s="85"/>
    </row>
    <row r="7399" spans="13:13" ht="49.2" customHeight="1">
      <c r="M7399" s="85"/>
    </row>
    <row r="7400" spans="13:13" ht="49.2" customHeight="1">
      <c r="M7400" s="85"/>
    </row>
    <row r="7401" spans="13:13" ht="49.2" customHeight="1">
      <c r="M7401" s="85"/>
    </row>
    <row r="7402" spans="13:13" ht="49.2" customHeight="1">
      <c r="M7402" s="85"/>
    </row>
    <row r="7403" spans="13:13" ht="49.2" customHeight="1">
      <c r="M7403" s="85"/>
    </row>
    <row r="7404" spans="13:13" ht="49.2" customHeight="1">
      <c r="M7404" s="85"/>
    </row>
    <row r="7405" spans="13:13" ht="49.2" customHeight="1">
      <c r="M7405" s="85"/>
    </row>
    <row r="7406" spans="13:13" ht="49.2" customHeight="1">
      <c r="M7406" s="85"/>
    </row>
    <row r="7407" spans="13:13" ht="49.2" customHeight="1">
      <c r="M7407" s="85"/>
    </row>
    <row r="7408" spans="13:13" ht="49.2" customHeight="1">
      <c r="M7408" s="85"/>
    </row>
    <row r="7409" spans="13:13" ht="49.2" customHeight="1">
      <c r="M7409" s="85"/>
    </row>
    <row r="7410" spans="13:13" ht="49.2" customHeight="1">
      <c r="M7410" s="85"/>
    </row>
    <row r="7411" spans="13:13" ht="49.2" customHeight="1">
      <c r="M7411" s="85"/>
    </row>
    <row r="7412" spans="13:13" ht="49.2" customHeight="1">
      <c r="M7412" s="85"/>
    </row>
    <row r="7413" spans="13:13" ht="49.2" customHeight="1">
      <c r="M7413" s="85"/>
    </row>
    <row r="7414" spans="13:13" ht="49.2" customHeight="1">
      <c r="M7414" s="85"/>
    </row>
    <row r="7415" spans="13:13" ht="49.2" customHeight="1">
      <c r="M7415" s="85"/>
    </row>
    <row r="7416" spans="13:13" ht="49.2" customHeight="1">
      <c r="M7416" s="85"/>
    </row>
    <row r="7417" spans="13:13" ht="49.2" customHeight="1">
      <c r="M7417" s="85"/>
    </row>
    <row r="7418" spans="13:13" ht="49.2" customHeight="1">
      <c r="M7418" s="85"/>
    </row>
    <row r="7419" spans="13:13" ht="49.2" customHeight="1">
      <c r="M7419" s="85"/>
    </row>
    <row r="7420" spans="13:13" ht="49.2" customHeight="1">
      <c r="M7420" s="85"/>
    </row>
    <row r="7421" spans="13:13" ht="49.2" customHeight="1">
      <c r="M7421" s="85"/>
    </row>
    <row r="7422" spans="13:13" ht="49.2" customHeight="1">
      <c r="M7422" s="85"/>
    </row>
    <row r="7423" spans="13:13" ht="49.2" customHeight="1">
      <c r="M7423" s="85"/>
    </row>
    <row r="7424" spans="13:13" ht="49.2" customHeight="1">
      <c r="M7424" s="85"/>
    </row>
    <row r="7425" spans="13:13" ht="49.2" customHeight="1">
      <c r="M7425" s="85"/>
    </row>
    <row r="7426" spans="13:13" ht="49.2" customHeight="1">
      <c r="M7426" s="85"/>
    </row>
    <row r="7427" spans="13:13" ht="49.2" customHeight="1">
      <c r="M7427" s="85"/>
    </row>
    <row r="7428" spans="13:13" ht="49.2" customHeight="1">
      <c r="M7428" s="85"/>
    </row>
    <row r="7429" spans="13:13" ht="49.2" customHeight="1">
      <c r="M7429" s="85"/>
    </row>
    <row r="7430" spans="13:13" ht="49.2" customHeight="1">
      <c r="M7430" s="85"/>
    </row>
    <row r="7431" spans="13:13" ht="49.2" customHeight="1">
      <c r="M7431" s="85"/>
    </row>
    <row r="7432" spans="13:13" ht="49.2" customHeight="1">
      <c r="M7432" s="85"/>
    </row>
    <row r="7433" spans="13:13" ht="49.2" customHeight="1">
      <c r="M7433" s="85"/>
    </row>
    <row r="7434" spans="13:13" ht="49.2" customHeight="1">
      <c r="M7434" s="85"/>
    </row>
    <row r="7435" spans="13:13" ht="49.2" customHeight="1">
      <c r="M7435" s="85"/>
    </row>
    <row r="7436" spans="13:13" ht="49.2" customHeight="1">
      <c r="M7436" s="85"/>
    </row>
    <row r="7437" spans="13:13" ht="49.2" customHeight="1">
      <c r="M7437" s="85"/>
    </row>
    <row r="7438" spans="13:13" ht="49.2" customHeight="1">
      <c r="M7438" s="85"/>
    </row>
    <row r="7439" spans="13:13" ht="49.2" customHeight="1">
      <c r="M7439" s="85"/>
    </row>
    <row r="7440" spans="13:13" ht="49.2" customHeight="1">
      <c r="M7440" s="85"/>
    </row>
    <row r="7441" spans="13:13" ht="49.2" customHeight="1">
      <c r="M7441" s="85"/>
    </row>
    <row r="7442" spans="13:13" ht="49.2" customHeight="1">
      <c r="M7442" s="85"/>
    </row>
    <row r="7443" spans="13:13" ht="49.2" customHeight="1">
      <c r="M7443" s="85"/>
    </row>
    <row r="7444" spans="13:13" ht="49.2" customHeight="1">
      <c r="M7444" s="85"/>
    </row>
    <row r="7445" spans="13:13" ht="49.2" customHeight="1">
      <c r="M7445" s="85"/>
    </row>
    <row r="7446" spans="13:13" ht="49.2" customHeight="1">
      <c r="M7446" s="85"/>
    </row>
    <row r="7447" spans="13:13" ht="49.2" customHeight="1">
      <c r="M7447" s="85"/>
    </row>
    <row r="7448" spans="13:13" ht="49.2" customHeight="1">
      <c r="M7448" s="85"/>
    </row>
    <row r="7449" spans="13:13" ht="49.2" customHeight="1">
      <c r="M7449" s="85"/>
    </row>
    <row r="7450" spans="13:13" ht="49.2" customHeight="1">
      <c r="M7450" s="85"/>
    </row>
    <row r="7451" spans="13:13" ht="49.2" customHeight="1">
      <c r="M7451" s="85"/>
    </row>
    <row r="7452" spans="13:13" ht="49.2" customHeight="1">
      <c r="M7452" s="85"/>
    </row>
    <row r="7453" spans="13:13" ht="49.2" customHeight="1">
      <c r="M7453" s="85"/>
    </row>
    <row r="7454" spans="13:13" ht="49.2" customHeight="1">
      <c r="M7454" s="85"/>
    </row>
    <row r="7455" spans="13:13" ht="49.2" customHeight="1">
      <c r="M7455" s="85"/>
    </row>
    <row r="7456" spans="13:13" ht="49.2" customHeight="1">
      <c r="M7456" s="85"/>
    </row>
    <row r="7457" spans="13:13" ht="49.2" customHeight="1">
      <c r="M7457" s="85"/>
    </row>
    <row r="7458" spans="13:13" ht="49.2" customHeight="1">
      <c r="M7458" s="85"/>
    </row>
    <row r="7459" spans="13:13" ht="49.2" customHeight="1">
      <c r="M7459" s="85"/>
    </row>
    <row r="7460" spans="13:13" ht="49.2" customHeight="1">
      <c r="M7460" s="85"/>
    </row>
    <row r="7461" spans="13:13" ht="49.2" customHeight="1">
      <c r="M7461" s="85"/>
    </row>
    <row r="7462" spans="13:13" ht="49.2" customHeight="1">
      <c r="M7462" s="85"/>
    </row>
    <row r="7463" spans="13:13" ht="49.2" customHeight="1">
      <c r="M7463" s="85"/>
    </row>
    <row r="7464" spans="13:13" ht="49.2" customHeight="1">
      <c r="M7464" s="85"/>
    </row>
    <row r="7465" spans="13:13" ht="49.2" customHeight="1">
      <c r="M7465" s="85"/>
    </row>
    <row r="7466" spans="13:13" ht="49.2" customHeight="1">
      <c r="M7466" s="85"/>
    </row>
    <row r="7467" spans="13:13" ht="49.2" customHeight="1">
      <c r="M7467" s="85"/>
    </row>
    <row r="7468" spans="13:13" ht="49.2" customHeight="1">
      <c r="M7468" s="85"/>
    </row>
    <row r="7469" spans="13:13" ht="49.2" customHeight="1">
      <c r="M7469" s="85"/>
    </row>
    <row r="7470" spans="13:13" ht="49.2" customHeight="1">
      <c r="M7470" s="85"/>
    </row>
    <row r="7471" spans="13:13" ht="49.2" customHeight="1">
      <c r="M7471" s="85"/>
    </row>
    <row r="7472" spans="13:13" ht="49.2" customHeight="1">
      <c r="M7472" s="85"/>
    </row>
    <row r="7473" spans="13:13" ht="49.2" customHeight="1">
      <c r="M7473" s="85"/>
    </row>
    <row r="7474" spans="13:13" ht="49.2" customHeight="1">
      <c r="M7474" s="85"/>
    </row>
    <row r="7475" spans="13:13" ht="49.2" customHeight="1">
      <c r="M7475" s="85"/>
    </row>
    <row r="7476" spans="13:13" ht="49.2" customHeight="1">
      <c r="M7476" s="85"/>
    </row>
    <row r="7477" spans="13:13" ht="49.2" customHeight="1">
      <c r="M7477" s="85"/>
    </row>
    <row r="7478" spans="13:13" ht="49.2" customHeight="1">
      <c r="M7478" s="85"/>
    </row>
    <row r="7479" spans="13:13" ht="49.2" customHeight="1">
      <c r="M7479" s="85"/>
    </row>
    <row r="7480" spans="13:13" ht="49.2" customHeight="1">
      <c r="M7480" s="85"/>
    </row>
    <row r="7481" spans="13:13" ht="49.2" customHeight="1">
      <c r="M7481" s="85"/>
    </row>
    <row r="7482" spans="13:13" ht="49.2" customHeight="1">
      <c r="M7482" s="85"/>
    </row>
    <row r="7483" spans="13:13" ht="49.2" customHeight="1">
      <c r="M7483" s="85"/>
    </row>
    <row r="7484" spans="13:13" ht="49.2" customHeight="1">
      <c r="M7484" s="85"/>
    </row>
    <row r="7485" spans="13:13" ht="49.2" customHeight="1">
      <c r="M7485" s="85"/>
    </row>
    <row r="7486" spans="13:13" ht="49.2" customHeight="1">
      <c r="M7486" s="85"/>
    </row>
    <row r="7487" spans="13:13" ht="49.2" customHeight="1">
      <c r="M7487" s="85"/>
    </row>
    <row r="7488" spans="13:13" ht="49.2" customHeight="1">
      <c r="M7488" s="85"/>
    </row>
    <row r="7489" spans="13:13" ht="49.2" customHeight="1">
      <c r="M7489" s="85"/>
    </row>
    <row r="7490" spans="13:13" ht="49.2" customHeight="1">
      <c r="M7490" s="85"/>
    </row>
    <row r="7491" spans="13:13" ht="49.2" customHeight="1">
      <c r="M7491" s="85"/>
    </row>
    <row r="7492" spans="13:13" ht="49.2" customHeight="1">
      <c r="M7492" s="85"/>
    </row>
    <row r="7493" spans="13:13" ht="49.2" customHeight="1">
      <c r="M7493" s="85"/>
    </row>
    <row r="7494" spans="13:13" ht="49.2" customHeight="1">
      <c r="M7494" s="85"/>
    </row>
    <row r="7495" spans="13:13" ht="49.2" customHeight="1">
      <c r="M7495" s="85"/>
    </row>
    <row r="7496" spans="13:13" ht="49.2" customHeight="1">
      <c r="M7496" s="85"/>
    </row>
    <row r="7497" spans="13:13" ht="49.2" customHeight="1">
      <c r="M7497" s="85"/>
    </row>
    <row r="7498" spans="13:13" ht="49.2" customHeight="1">
      <c r="M7498" s="85"/>
    </row>
    <row r="7499" spans="13:13" ht="49.2" customHeight="1">
      <c r="M7499" s="85"/>
    </row>
    <row r="7500" spans="13:13" ht="49.2" customHeight="1">
      <c r="M7500" s="85"/>
    </row>
    <row r="7501" spans="13:13" ht="49.2" customHeight="1">
      <c r="M7501" s="85"/>
    </row>
    <row r="7502" spans="13:13" ht="49.2" customHeight="1">
      <c r="M7502" s="85"/>
    </row>
    <row r="7503" spans="13:13" ht="49.2" customHeight="1">
      <c r="M7503" s="85"/>
    </row>
    <row r="7504" spans="13:13" ht="49.2" customHeight="1">
      <c r="M7504" s="85"/>
    </row>
    <row r="7505" spans="13:13" ht="49.2" customHeight="1">
      <c r="M7505" s="85"/>
    </row>
    <row r="7506" spans="13:13" ht="49.2" customHeight="1">
      <c r="M7506" s="85"/>
    </row>
    <row r="7507" spans="13:13" ht="49.2" customHeight="1">
      <c r="M7507" s="85"/>
    </row>
    <row r="7508" spans="13:13" ht="49.2" customHeight="1">
      <c r="M7508" s="85"/>
    </row>
    <row r="7509" spans="13:13" ht="49.2" customHeight="1">
      <c r="M7509" s="85"/>
    </row>
    <row r="7510" spans="13:13" ht="49.2" customHeight="1">
      <c r="M7510" s="85"/>
    </row>
    <row r="7511" spans="13:13" ht="49.2" customHeight="1">
      <c r="M7511" s="85"/>
    </row>
    <row r="7512" spans="13:13" ht="49.2" customHeight="1">
      <c r="M7512" s="85"/>
    </row>
    <row r="7513" spans="13:13" ht="49.2" customHeight="1">
      <c r="M7513" s="85"/>
    </row>
    <row r="7514" spans="13:13" ht="49.2" customHeight="1">
      <c r="M7514" s="85"/>
    </row>
    <row r="7515" spans="13:13" ht="49.2" customHeight="1">
      <c r="M7515" s="85"/>
    </row>
    <row r="7516" spans="13:13" ht="49.2" customHeight="1">
      <c r="M7516" s="85"/>
    </row>
    <row r="7517" spans="13:13" ht="49.2" customHeight="1">
      <c r="M7517" s="85"/>
    </row>
    <row r="7518" spans="13:13" ht="49.2" customHeight="1">
      <c r="M7518" s="85"/>
    </row>
    <row r="7519" spans="13:13" ht="49.2" customHeight="1">
      <c r="M7519" s="85"/>
    </row>
    <row r="7520" spans="13:13" ht="49.2" customHeight="1">
      <c r="M7520" s="85"/>
    </row>
    <row r="7521" spans="13:13" ht="49.2" customHeight="1">
      <c r="M7521" s="85"/>
    </row>
    <row r="7522" spans="13:13" ht="49.2" customHeight="1">
      <c r="M7522" s="85"/>
    </row>
    <row r="7523" spans="13:13" ht="49.2" customHeight="1">
      <c r="M7523" s="85"/>
    </row>
    <row r="7524" spans="13:13" ht="49.2" customHeight="1">
      <c r="M7524" s="85"/>
    </row>
    <row r="7525" spans="13:13" ht="49.2" customHeight="1">
      <c r="M7525" s="85"/>
    </row>
    <row r="7526" spans="13:13" ht="49.2" customHeight="1">
      <c r="M7526" s="85"/>
    </row>
    <row r="7527" spans="13:13" ht="49.2" customHeight="1">
      <c r="M7527" s="85"/>
    </row>
    <row r="7528" spans="13:13" ht="49.2" customHeight="1">
      <c r="M7528" s="85"/>
    </row>
    <row r="7529" spans="13:13" ht="49.2" customHeight="1">
      <c r="M7529" s="85"/>
    </row>
    <row r="7530" spans="13:13" ht="49.2" customHeight="1">
      <c r="M7530" s="85"/>
    </row>
    <row r="7531" spans="13:13" ht="49.2" customHeight="1">
      <c r="M7531" s="85"/>
    </row>
    <row r="7532" spans="13:13" ht="49.2" customHeight="1">
      <c r="M7532" s="85"/>
    </row>
    <row r="7533" spans="13:13" ht="49.2" customHeight="1">
      <c r="M7533" s="85"/>
    </row>
    <row r="7534" spans="13:13" ht="49.2" customHeight="1">
      <c r="M7534" s="85"/>
    </row>
    <row r="7535" spans="13:13" ht="49.2" customHeight="1">
      <c r="M7535" s="85"/>
    </row>
    <row r="7536" spans="13:13" ht="49.2" customHeight="1">
      <c r="M7536" s="85"/>
    </row>
    <row r="7537" spans="13:13" ht="49.2" customHeight="1">
      <c r="M7537" s="85"/>
    </row>
    <row r="7538" spans="13:13" ht="49.2" customHeight="1">
      <c r="M7538" s="85"/>
    </row>
    <row r="7539" spans="13:13" ht="49.2" customHeight="1">
      <c r="M7539" s="85"/>
    </row>
    <row r="7540" spans="13:13" ht="49.2" customHeight="1">
      <c r="M7540" s="85"/>
    </row>
    <row r="7541" spans="13:13" ht="49.2" customHeight="1">
      <c r="M7541" s="85"/>
    </row>
    <row r="7542" spans="13:13" ht="49.2" customHeight="1">
      <c r="M7542" s="85"/>
    </row>
    <row r="7543" spans="13:13" ht="49.2" customHeight="1">
      <c r="M7543" s="85"/>
    </row>
    <row r="7544" spans="13:13" ht="49.2" customHeight="1">
      <c r="M7544" s="85"/>
    </row>
    <row r="7545" spans="13:13" ht="49.2" customHeight="1">
      <c r="M7545" s="85"/>
    </row>
    <row r="7546" spans="13:13" ht="49.2" customHeight="1">
      <c r="M7546" s="85"/>
    </row>
    <row r="7547" spans="13:13" ht="49.2" customHeight="1">
      <c r="M7547" s="85"/>
    </row>
    <row r="7548" spans="13:13" ht="49.2" customHeight="1">
      <c r="M7548" s="85"/>
    </row>
    <row r="7549" spans="13:13" ht="49.2" customHeight="1">
      <c r="M7549" s="85"/>
    </row>
    <row r="7550" spans="13:13" ht="49.2" customHeight="1">
      <c r="M7550" s="85"/>
    </row>
    <row r="7551" spans="13:13" ht="49.2" customHeight="1">
      <c r="M7551" s="85"/>
    </row>
    <row r="7552" spans="13:13" ht="49.2" customHeight="1">
      <c r="M7552" s="85"/>
    </row>
    <row r="7553" spans="13:13" ht="49.2" customHeight="1">
      <c r="M7553" s="85"/>
    </row>
    <row r="7554" spans="13:13" ht="49.2" customHeight="1">
      <c r="M7554" s="85"/>
    </row>
    <row r="7555" spans="13:13" ht="49.2" customHeight="1">
      <c r="M7555" s="85"/>
    </row>
    <row r="7556" spans="13:13" ht="49.2" customHeight="1">
      <c r="M7556" s="85"/>
    </row>
    <row r="7557" spans="13:13" ht="49.2" customHeight="1">
      <c r="M7557" s="85"/>
    </row>
    <row r="7558" spans="13:13" ht="49.2" customHeight="1">
      <c r="M7558" s="85"/>
    </row>
    <row r="7559" spans="13:13" ht="49.2" customHeight="1">
      <c r="M7559" s="85"/>
    </row>
    <row r="7560" spans="13:13" ht="49.2" customHeight="1">
      <c r="M7560" s="85"/>
    </row>
    <row r="7561" spans="13:13" ht="49.2" customHeight="1">
      <c r="M7561" s="85"/>
    </row>
    <row r="7562" spans="13:13" ht="49.2" customHeight="1">
      <c r="M7562" s="85"/>
    </row>
    <row r="7563" spans="13:13" ht="49.2" customHeight="1">
      <c r="M7563" s="85"/>
    </row>
    <row r="7564" spans="13:13" ht="49.2" customHeight="1">
      <c r="M7564" s="85"/>
    </row>
    <row r="7565" spans="13:13" ht="49.2" customHeight="1">
      <c r="M7565" s="85"/>
    </row>
    <row r="7566" spans="13:13" ht="49.2" customHeight="1">
      <c r="M7566" s="85"/>
    </row>
    <row r="7567" spans="13:13" ht="49.2" customHeight="1">
      <c r="M7567" s="85"/>
    </row>
    <row r="7568" spans="13:13" ht="49.2" customHeight="1">
      <c r="M7568" s="85"/>
    </row>
    <row r="7569" spans="13:13" ht="49.2" customHeight="1">
      <c r="M7569" s="85"/>
    </row>
    <row r="7570" spans="13:13" ht="49.2" customHeight="1">
      <c r="M7570" s="85"/>
    </row>
    <row r="7571" spans="13:13" ht="49.2" customHeight="1">
      <c r="M7571" s="85"/>
    </row>
    <row r="7572" spans="13:13" ht="49.2" customHeight="1">
      <c r="M7572" s="85"/>
    </row>
    <row r="7573" spans="13:13" ht="49.2" customHeight="1">
      <c r="M7573" s="85"/>
    </row>
    <row r="7574" spans="13:13" ht="49.2" customHeight="1">
      <c r="M7574" s="85"/>
    </row>
    <row r="7575" spans="13:13" ht="49.2" customHeight="1">
      <c r="M7575" s="85"/>
    </row>
    <row r="7576" spans="13:13" ht="49.2" customHeight="1">
      <c r="M7576" s="85"/>
    </row>
    <row r="7577" spans="13:13" ht="49.2" customHeight="1">
      <c r="M7577" s="85"/>
    </row>
    <row r="7578" spans="13:13" ht="49.2" customHeight="1">
      <c r="M7578" s="85"/>
    </row>
    <row r="7579" spans="13:13" ht="49.2" customHeight="1">
      <c r="M7579" s="85"/>
    </row>
    <row r="7580" spans="13:13" ht="49.2" customHeight="1">
      <c r="M7580" s="85"/>
    </row>
    <row r="7581" spans="13:13" ht="49.2" customHeight="1">
      <c r="M7581" s="85"/>
    </row>
    <row r="7582" spans="13:13" ht="49.2" customHeight="1">
      <c r="M7582" s="85"/>
    </row>
    <row r="7583" spans="13:13" ht="49.2" customHeight="1">
      <c r="M7583" s="85"/>
    </row>
    <row r="7584" spans="13:13" ht="49.2" customHeight="1">
      <c r="M7584" s="85"/>
    </row>
    <row r="7585" spans="13:13" ht="49.2" customHeight="1">
      <c r="M7585" s="85"/>
    </row>
    <row r="7586" spans="13:13" ht="49.2" customHeight="1">
      <c r="M7586" s="85"/>
    </row>
    <row r="7587" spans="13:13" ht="49.2" customHeight="1">
      <c r="M7587" s="85"/>
    </row>
    <row r="7588" spans="13:13" ht="49.2" customHeight="1">
      <c r="M7588" s="85"/>
    </row>
    <row r="7589" spans="13:13" ht="49.2" customHeight="1">
      <c r="M7589" s="85"/>
    </row>
    <row r="7590" spans="13:13" ht="49.2" customHeight="1">
      <c r="M7590" s="85"/>
    </row>
    <row r="7591" spans="13:13" ht="49.2" customHeight="1">
      <c r="M7591" s="85"/>
    </row>
    <row r="7592" spans="13:13" ht="49.2" customHeight="1">
      <c r="M7592" s="85"/>
    </row>
    <row r="7593" spans="13:13" ht="49.2" customHeight="1">
      <c r="M7593" s="85"/>
    </row>
    <row r="7594" spans="13:13" ht="49.2" customHeight="1">
      <c r="M7594" s="85"/>
    </row>
    <row r="7595" spans="13:13" ht="49.2" customHeight="1">
      <c r="M7595" s="85"/>
    </row>
    <row r="7596" spans="13:13" ht="49.2" customHeight="1">
      <c r="M7596" s="85"/>
    </row>
    <row r="7597" spans="13:13" ht="49.2" customHeight="1">
      <c r="M7597" s="85"/>
    </row>
    <row r="7598" spans="13:13" ht="49.2" customHeight="1">
      <c r="M7598" s="85"/>
    </row>
    <row r="7599" spans="13:13" ht="49.2" customHeight="1">
      <c r="M7599" s="85"/>
    </row>
    <row r="7600" spans="13:13" ht="49.2" customHeight="1">
      <c r="M7600" s="85"/>
    </row>
    <row r="7601" spans="13:13" ht="49.2" customHeight="1">
      <c r="M7601" s="85"/>
    </row>
    <row r="7602" spans="13:13" ht="49.2" customHeight="1">
      <c r="M7602" s="85"/>
    </row>
    <row r="7603" spans="13:13" ht="49.2" customHeight="1">
      <c r="M7603" s="85"/>
    </row>
    <row r="7604" spans="13:13" ht="49.2" customHeight="1">
      <c r="M7604" s="85"/>
    </row>
    <row r="7605" spans="13:13" ht="49.2" customHeight="1">
      <c r="M7605" s="85"/>
    </row>
    <row r="7606" spans="13:13" ht="49.2" customHeight="1">
      <c r="M7606" s="85"/>
    </row>
    <row r="7607" spans="13:13" ht="49.2" customHeight="1">
      <c r="M7607" s="85"/>
    </row>
    <row r="7608" spans="13:13" ht="49.2" customHeight="1">
      <c r="M7608" s="85"/>
    </row>
    <row r="7609" spans="13:13" ht="49.2" customHeight="1">
      <c r="M7609" s="85"/>
    </row>
    <row r="7610" spans="13:13" ht="49.2" customHeight="1">
      <c r="M7610" s="85"/>
    </row>
    <row r="7611" spans="13:13" ht="49.2" customHeight="1">
      <c r="M7611" s="85"/>
    </row>
    <row r="7612" spans="13:13" ht="49.2" customHeight="1">
      <c r="M7612" s="85"/>
    </row>
    <row r="7613" spans="13:13" ht="49.2" customHeight="1">
      <c r="M7613" s="85"/>
    </row>
    <row r="7614" spans="13:13" ht="49.2" customHeight="1">
      <c r="M7614" s="85"/>
    </row>
    <row r="7615" spans="13:13" ht="49.2" customHeight="1">
      <c r="M7615" s="85"/>
    </row>
    <row r="7616" spans="13:13" ht="49.2" customHeight="1">
      <c r="M7616" s="85"/>
    </row>
    <row r="7617" spans="13:13" ht="49.2" customHeight="1">
      <c r="M7617" s="85"/>
    </row>
    <row r="7618" spans="13:13" ht="49.2" customHeight="1">
      <c r="M7618" s="85"/>
    </row>
    <row r="7619" spans="13:13" ht="49.2" customHeight="1">
      <c r="M7619" s="85"/>
    </row>
    <row r="7620" spans="13:13" ht="49.2" customHeight="1">
      <c r="M7620" s="85"/>
    </row>
    <row r="7621" spans="13:13" ht="49.2" customHeight="1">
      <c r="M7621" s="85"/>
    </row>
    <row r="7622" spans="13:13" ht="49.2" customHeight="1">
      <c r="M7622" s="85"/>
    </row>
    <row r="7623" spans="13:13" ht="49.2" customHeight="1">
      <c r="M7623" s="85"/>
    </row>
    <row r="7624" spans="13:13" ht="49.2" customHeight="1">
      <c r="M7624" s="85"/>
    </row>
    <row r="7625" spans="13:13" ht="49.2" customHeight="1">
      <c r="M7625" s="85"/>
    </row>
    <row r="7626" spans="13:13" ht="49.2" customHeight="1">
      <c r="M7626" s="85"/>
    </row>
    <row r="7627" spans="13:13" ht="49.2" customHeight="1">
      <c r="M7627" s="85"/>
    </row>
    <row r="7628" spans="13:13" ht="49.2" customHeight="1">
      <c r="M7628" s="85"/>
    </row>
    <row r="7629" spans="13:13" ht="49.2" customHeight="1">
      <c r="M7629" s="85"/>
    </row>
    <row r="7630" spans="13:13" ht="49.2" customHeight="1">
      <c r="M7630" s="85"/>
    </row>
    <row r="7631" spans="13:13" ht="49.2" customHeight="1">
      <c r="M7631" s="85"/>
    </row>
    <row r="7632" spans="13:13" ht="49.2" customHeight="1">
      <c r="M7632" s="85"/>
    </row>
    <row r="7633" spans="13:13" ht="49.2" customHeight="1">
      <c r="M7633" s="85"/>
    </row>
    <row r="7634" spans="13:13" ht="49.2" customHeight="1">
      <c r="M7634" s="85"/>
    </row>
    <row r="7635" spans="13:13" ht="49.2" customHeight="1">
      <c r="M7635" s="85"/>
    </row>
    <row r="7636" spans="13:13" ht="49.2" customHeight="1">
      <c r="M7636" s="85"/>
    </row>
    <row r="7637" spans="13:13" ht="49.2" customHeight="1">
      <c r="M7637" s="85"/>
    </row>
    <row r="7638" spans="13:13" ht="49.2" customHeight="1">
      <c r="M7638" s="85"/>
    </row>
    <row r="7639" spans="13:13" ht="49.2" customHeight="1">
      <c r="M7639" s="85"/>
    </row>
    <row r="7640" spans="13:13" ht="49.2" customHeight="1">
      <c r="M7640" s="85"/>
    </row>
    <row r="7641" spans="13:13" ht="49.2" customHeight="1">
      <c r="M7641" s="85"/>
    </row>
    <row r="7642" spans="13:13" ht="49.2" customHeight="1">
      <c r="M7642" s="85"/>
    </row>
    <row r="7643" spans="13:13" ht="49.2" customHeight="1">
      <c r="M7643" s="85"/>
    </row>
    <row r="7644" spans="13:13" ht="49.2" customHeight="1">
      <c r="M7644" s="85"/>
    </row>
    <row r="7645" spans="13:13" ht="49.2" customHeight="1">
      <c r="M7645" s="85"/>
    </row>
    <row r="7646" spans="13:13" ht="49.2" customHeight="1">
      <c r="M7646" s="85"/>
    </row>
    <row r="7647" spans="13:13" ht="49.2" customHeight="1">
      <c r="M7647" s="85"/>
    </row>
    <row r="7648" spans="13:13" ht="49.2" customHeight="1">
      <c r="M7648" s="85"/>
    </row>
    <row r="7649" spans="13:13" ht="49.2" customHeight="1">
      <c r="M7649" s="85"/>
    </row>
    <row r="7650" spans="13:13" ht="49.2" customHeight="1">
      <c r="M7650" s="85"/>
    </row>
    <row r="7651" spans="13:13" ht="49.2" customHeight="1">
      <c r="M7651" s="85"/>
    </row>
    <row r="7652" spans="13:13" ht="49.2" customHeight="1">
      <c r="M7652" s="85"/>
    </row>
    <row r="7653" spans="13:13" ht="49.2" customHeight="1">
      <c r="M7653" s="85"/>
    </row>
    <row r="7654" spans="13:13" ht="49.2" customHeight="1">
      <c r="M7654" s="85"/>
    </row>
    <row r="7655" spans="13:13" ht="49.2" customHeight="1">
      <c r="M7655" s="85"/>
    </row>
    <row r="7656" spans="13:13" ht="49.2" customHeight="1">
      <c r="M7656" s="85"/>
    </row>
    <row r="7657" spans="13:13" ht="49.2" customHeight="1">
      <c r="M7657" s="85"/>
    </row>
    <row r="7658" spans="13:13" ht="49.2" customHeight="1">
      <c r="M7658" s="85"/>
    </row>
    <row r="7659" spans="13:13" ht="49.2" customHeight="1">
      <c r="M7659" s="85"/>
    </row>
    <row r="7660" spans="13:13" ht="49.2" customHeight="1">
      <c r="M7660" s="85"/>
    </row>
    <row r="7661" spans="13:13" ht="49.2" customHeight="1">
      <c r="M7661" s="85"/>
    </row>
    <row r="7662" spans="13:13" ht="49.2" customHeight="1">
      <c r="M7662" s="85"/>
    </row>
    <row r="7663" spans="13:13" ht="49.2" customHeight="1">
      <c r="M7663" s="85"/>
    </row>
    <row r="7664" spans="13:13" ht="49.2" customHeight="1">
      <c r="M7664" s="85"/>
    </row>
    <row r="7665" spans="13:13" ht="49.2" customHeight="1">
      <c r="M7665" s="85"/>
    </row>
    <row r="7666" spans="13:13" ht="49.2" customHeight="1">
      <c r="M7666" s="85"/>
    </row>
    <row r="7667" spans="13:13" ht="49.2" customHeight="1">
      <c r="M7667" s="85"/>
    </row>
    <row r="7668" spans="13:13" ht="49.2" customHeight="1">
      <c r="M7668" s="85"/>
    </row>
    <row r="7669" spans="13:13" ht="49.2" customHeight="1">
      <c r="M7669" s="85"/>
    </row>
    <row r="7670" spans="13:13" ht="49.2" customHeight="1">
      <c r="M7670" s="85"/>
    </row>
    <row r="7671" spans="13:13" ht="49.2" customHeight="1">
      <c r="M7671" s="85"/>
    </row>
    <row r="7672" spans="13:13" ht="49.2" customHeight="1">
      <c r="M7672" s="85"/>
    </row>
    <row r="7673" spans="13:13" ht="49.2" customHeight="1">
      <c r="M7673" s="85"/>
    </row>
    <row r="7674" spans="13:13" ht="49.2" customHeight="1">
      <c r="M7674" s="85"/>
    </row>
    <row r="7675" spans="13:13" ht="49.2" customHeight="1">
      <c r="M7675" s="85"/>
    </row>
    <row r="7676" spans="13:13" ht="49.2" customHeight="1">
      <c r="M7676" s="85"/>
    </row>
    <row r="7677" spans="13:13" ht="49.2" customHeight="1">
      <c r="M7677" s="85"/>
    </row>
    <row r="7678" spans="13:13" ht="49.2" customHeight="1">
      <c r="M7678" s="85"/>
    </row>
    <row r="7679" spans="13:13" ht="49.2" customHeight="1">
      <c r="M7679" s="85"/>
    </row>
    <row r="7680" spans="13:13" ht="49.2" customHeight="1">
      <c r="M7680" s="85"/>
    </row>
    <row r="7681" spans="13:13" ht="49.2" customHeight="1">
      <c r="M7681" s="85"/>
    </row>
    <row r="7682" spans="13:13" ht="49.2" customHeight="1">
      <c r="M7682" s="85"/>
    </row>
    <row r="7683" spans="13:13" ht="49.2" customHeight="1">
      <c r="M7683" s="85"/>
    </row>
    <row r="7684" spans="13:13" ht="49.2" customHeight="1">
      <c r="M7684" s="85"/>
    </row>
    <row r="7685" spans="13:13" ht="49.2" customHeight="1">
      <c r="M7685" s="85"/>
    </row>
    <row r="7686" spans="13:13" ht="49.2" customHeight="1">
      <c r="M7686" s="85"/>
    </row>
    <row r="7687" spans="13:13" ht="49.2" customHeight="1">
      <c r="M7687" s="85"/>
    </row>
    <row r="7688" spans="13:13" ht="49.2" customHeight="1">
      <c r="M7688" s="85"/>
    </row>
    <row r="7689" spans="13:13" ht="49.2" customHeight="1">
      <c r="M7689" s="85"/>
    </row>
    <row r="7690" spans="13:13" ht="49.2" customHeight="1">
      <c r="M7690" s="85"/>
    </row>
    <row r="7691" spans="13:13" ht="49.2" customHeight="1">
      <c r="M7691" s="85"/>
    </row>
    <row r="7692" spans="13:13" ht="49.2" customHeight="1">
      <c r="M7692" s="85"/>
    </row>
    <row r="7693" spans="13:13" ht="49.2" customHeight="1">
      <c r="M7693" s="85"/>
    </row>
    <row r="7694" spans="13:13" ht="49.2" customHeight="1">
      <c r="M7694" s="85"/>
    </row>
    <row r="7695" spans="13:13" ht="49.2" customHeight="1">
      <c r="M7695" s="85"/>
    </row>
    <row r="7696" spans="13:13" ht="49.2" customHeight="1">
      <c r="M7696" s="85"/>
    </row>
    <row r="7697" spans="13:13" ht="49.2" customHeight="1">
      <c r="M7697" s="85"/>
    </row>
    <row r="7698" spans="13:13" ht="49.2" customHeight="1">
      <c r="M7698" s="85"/>
    </row>
    <row r="7699" spans="13:13" ht="49.2" customHeight="1">
      <c r="M7699" s="85"/>
    </row>
    <row r="7700" spans="13:13" ht="49.2" customHeight="1">
      <c r="M7700" s="85"/>
    </row>
    <row r="7701" spans="13:13" ht="49.2" customHeight="1">
      <c r="M7701" s="85"/>
    </row>
    <row r="7702" spans="13:13" ht="49.2" customHeight="1">
      <c r="M7702" s="85"/>
    </row>
    <row r="7703" spans="13:13" ht="49.2" customHeight="1">
      <c r="M7703" s="85"/>
    </row>
    <row r="7704" spans="13:13" ht="49.2" customHeight="1">
      <c r="M7704" s="85"/>
    </row>
    <row r="7705" spans="13:13" ht="49.2" customHeight="1">
      <c r="M7705" s="85"/>
    </row>
    <row r="7706" spans="13:13" ht="49.2" customHeight="1">
      <c r="M7706" s="85"/>
    </row>
    <row r="7707" spans="13:13" ht="49.2" customHeight="1">
      <c r="M7707" s="85"/>
    </row>
    <row r="7708" spans="13:13" ht="49.2" customHeight="1">
      <c r="M7708" s="85"/>
    </row>
    <row r="7709" spans="13:13" ht="49.2" customHeight="1">
      <c r="M7709" s="85"/>
    </row>
    <row r="7710" spans="13:13" ht="49.2" customHeight="1">
      <c r="M7710" s="85"/>
    </row>
    <row r="7711" spans="13:13" ht="49.2" customHeight="1">
      <c r="M7711" s="85"/>
    </row>
    <row r="7712" spans="13:13" ht="49.2" customHeight="1">
      <c r="M7712" s="85"/>
    </row>
    <row r="7713" spans="13:13" ht="49.2" customHeight="1">
      <c r="M7713" s="85"/>
    </row>
    <row r="7714" spans="13:13" ht="49.2" customHeight="1">
      <c r="M7714" s="85"/>
    </row>
    <row r="7715" spans="13:13" ht="49.2" customHeight="1">
      <c r="M7715" s="85"/>
    </row>
    <row r="7716" spans="13:13" ht="49.2" customHeight="1">
      <c r="M7716" s="85"/>
    </row>
    <row r="7717" spans="13:13" ht="49.2" customHeight="1">
      <c r="M7717" s="85"/>
    </row>
    <row r="7718" spans="13:13" ht="49.2" customHeight="1">
      <c r="M7718" s="85"/>
    </row>
    <row r="7719" spans="13:13" ht="49.2" customHeight="1">
      <c r="M7719" s="85"/>
    </row>
    <row r="7720" spans="13:13" ht="49.2" customHeight="1">
      <c r="M7720" s="85"/>
    </row>
    <row r="7721" spans="13:13" ht="49.2" customHeight="1">
      <c r="M7721" s="85"/>
    </row>
    <row r="7722" spans="13:13" ht="49.2" customHeight="1">
      <c r="M7722" s="85"/>
    </row>
    <row r="7723" spans="13:13" ht="49.2" customHeight="1">
      <c r="M7723" s="85"/>
    </row>
    <row r="7724" spans="13:13" ht="49.2" customHeight="1">
      <c r="M7724" s="85"/>
    </row>
    <row r="7725" spans="13:13" ht="49.2" customHeight="1">
      <c r="M7725" s="85"/>
    </row>
    <row r="7726" spans="13:13" ht="49.2" customHeight="1">
      <c r="M7726" s="85"/>
    </row>
    <row r="7727" spans="13:13" ht="49.2" customHeight="1">
      <c r="M7727" s="85"/>
    </row>
    <row r="7728" spans="13:13" ht="49.2" customHeight="1">
      <c r="M7728" s="85"/>
    </row>
    <row r="7729" spans="13:13" ht="49.2" customHeight="1">
      <c r="M7729" s="85"/>
    </row>
    <row r="7730" spans="13:13" ht="49.2" customHeight="1">
      <c r="M7730" s="85"/>
    </row>
    <row r="7731" spans="13:13" ht="49.2" customHeight="1">
      <c r="M7731" s="85"/>
    </row>
    <row r="7732" spans="13:13" ht="49.2" customHeight="1">
      <c r="M7732" s="85"/>
    </row>
    <row r="7733" spans="13:13" ht="49.2" customHeight="1">
      <c r="M7733" s="85"/>
    </row>
    <row r="7734" spans="13:13" ht="49.2" customHeight="1">
      <c r="M7734" s="85"/>
    </row>
    <row r="7735" spans="13:13" ht="49.2" customHeight="1">
      <c r="M7735" s="85"/>
    </row>
    <row r="7736" spans="13:13" ht="49.2" customHeight="1">
      <c r="M7736" s="85"/>
    </row>
    <row r="7737" spans="13:13" ht="49.2" customHeight="1">
      <c r="M7737" s="85"/>
    </row>
    <row r="7738" spans="13:13" ht="49.2" customHeight="1">
      <c r="M7738" s="85"/>
    </row>
    <row r="7739" spans="13:13" ht="49.2" customHeight="1">
      <c r="M7739" s="85"/>
    </row>
    <row r="7740" spans="13:13" ht="49.2" customHeight="1">
      <c r="M7740" s="85"/>
    </row>
    <row r="7741" spans="13:13" ht="49.2" customHeight="1">
      <c r="M7741" s="85"/>
    </row>
    <row r="7742" spans="13:13" ht="49.2" customHeight="1">
      <c r="M7742" s="85"/>
    </row>
    <row r="7743" spans="13:13" ht="49.2" customHeight="1">
      <c r="M7743" s="85"/>
    </row>
    <row r="7744" spans="13:13" ht="49.2" customHeight="1">
      <c r="M7744" s="85"/>
    </row>
    <row r="7745" spans="13:13" ht="49.2" customHeight="1">
      <c r="M7745" s="85"/>
    </row>
    <row r="7746" spans="13:13" ht="49.2" customHeight="1">
      <c r="M7746" s="85"/>
    </row>
    <row r="7747" spans="13:13" ht="49.2" customHeight="1">
      <c r="M7747" s="85"/>
    </row>
    <row r="7748" spans="13:13" ht="49.2" customHeight="1">
      <c r="M7748" s="85"/>
    </row>
    <row r="7749" spans="13:13" ht="49.2" customHeight="1">
      <c r="M7749" s="85"/>
    </row>
    <row r="7750" spans="13:13" ht="49.2" customHeight="1">
      <c r="M7750" s="85"/>
    </row>
    <row r="7751" spans="13:13" ht="49.2" customHeight="1">
      <c r="M7751" s="85"/>
    </row>
    <row r="7752" spans="13:13" ht="49.2" customHeight="1">
      <c r="M7752" s="85"/>
    </row>
    <row r="7753" spans="13:13" ht="49.2" customHeight="1">
      <c r="M7753" s="85"/>
    </row>
    <row r="7754" spans="13:13" ht="49.2" customHeight="1">
      <c r="M7754" s="85"/>
    </row>
    <row r="7755" spans="13:13" ht="49.2" customHeight="1">
      <c r="M7755" s="85"/>
    </row>
    <row r="7756" spans="13:13" ht="49.2" customHeight="1">
      <c r="M7756" s="85"/>
    </row>
    <row r="7757" spans="13:13" ht="49.2" customHeight="1">
      <c r="M7757" s="85"/>
    </row>
    <row r="7758" spans="13:13" ht="49.2" customHeight="1">
      <c r="M7758" s="85"/>
    </row>
    <row r="7759" spans="13:13" ht="49.2" customHeight="1">
      <c r="M7759" s="85"/>
    </row>
    <row r="7760" spans="13:13" ht="49.2" customHeight="1">
      <c r="M7760" s="85"/>
    </row>
    <row r="7761" spans="13:13" ht="49.2" customHeight="1">
      <c r="M7761" s="85"/>
    </row>
    <row r="7762" spans="13:13" ht="49.2" customHeight="1">
      <c r="M7762" s="85"/>
    </row>
    <row r="7763" spans="13:13" ht="49.2" customHeight="1">
      <c r="M7763" s="85"/>
    </row>
    <row r="7764" spans="13:13" ht="49.2" customHeight="1">
      <c r="M7764" s="85"/>
    </row>
    <row r="7765" spans="13:13" ht="49.2" customHeight="1">
      <c r="M7765" s="85"/>
    </row>
    <row r="7766" spans="13:13" ht="49.2" customHeight="1">
      <c r="M7766" s="85"/>
    </row>
    <row r="7767" spans="13:13" ht="49.2" customHeight="1">
      <c r="M7767" s="85"/>
    </row>
    <row r="7768" spans="13:13" ht="49.2" customHeight="1">
      <c r="M7768" s="85"/>
    </row>
    <row r="7769" spans="13:13" ht="49.2" customHeight="1">
      <c r="M7769" s="85"/>
    </row>
    <row r="7770" spans="13:13" ht="49.2" customHeight="1">
      <c r="M7770" s="85"/>
    </row>
    <row r="7771" spans="13:13" ht="49.2" customHeight="1">
      <c r="M7771" s="85"/>
    </row>
    <row r="7772" spans="13:13" ht="49.2" customHeight="1">
      <c r="M7772" s="85"/>
    </row>
    <row r="7773" spans="13:13" ht="49.2" customHeight="1">
      <c r="M7773" s="85"/>
    </row>
    <row r="7774" spans="13:13" ht="49.2" customHeight="1">
      <c r="M7774" s="85"/>
    </row>
    <row r="7775" spans="13:13" ht="49.2" customHeight="1">
      <c r="M7775" s="85"/>
    </row>
    <row r="7776" spans="13:13" ht="49.2" customHeight="1">
      <c r="M7776" s="85"/>
    </row>
    <row r="7777" spans="13:13" ht="49.2" customHeight="1">
      <c r="M7777" s="85"/>
    </row>
    <row r="7778" spans="13:13" ht="49.2" customHeight="1">
      <c r="M7778" s="85"/>
    </row>
    <row r="7779" spans="13:13" ht="49.2" customHeight="1">
      <c r="M7779" s="85"/>
    </row>
    <row r="7780" spans="13:13" ht="49.2" customHeight="1">
      <c r="M7780" s="85"/>
    </row>
    <row r="7781" spans="13:13" ht="49.2" customHeight="1">
      <c r="M7781" s="85"/>
    </row>
    <row r="7782" spans="13:13" ht="49.2" customHeight="1">
      <c r="M7782" s="85"/>
    </row>
    <row r="7783" spans="13:13" ht="49.2" customHeight="1">
      <c r="M7783" s="85"/>
    </row>
    <row r="7784" spans="13:13" ht="49.2" customHeight="1">
      <c r="M7784" s="85"/>
    </row>
    <row r="7785" spans="13:13" ht="49.2" customHeight="1">
      <c r="M7785" s="85"/>
    </row>
    <row r="7786" spans="13:13" ht="49.2" customHeight="1">
      <c r="M7786" s="85"/>
    </row>
    <row r="7787" spans="13:13" ht="49.2" customHeight="1">
      <c r="M7787" s="85"/>
    </row>
    <row r="7788" spans="13:13" ht="49.2" customHeight="1">
      <c r="M7788" s="85"/>
    </row>
    <row r="7789" spans="13:13" ht="49.2" customHeight="1">
      <c r="M7789" s="85"/>
    </row>
    <row r="7790" spans="13:13" ht="49.2" customHeight="1">
      <c r="M7790" s="85"/>
    </row>
    <row r="7791" spans="13:13" ht="49.2" customHeight="1">
      <c r="M7791" s="85"/>
    </row>
    <row r="7792" spans="13:13" ht="49.2" customHeight="1">
      <c r="M7792" s="85"/>
    </row>
    <row r="7793" spans="13:13" ht="49.2" customHeight="1">
      <c r="M7793" s="85"/>
    </row>
    <row r="7794" spans="13:13" ht="49.2" customHeight="1">
      <c r="M7794" s="85"/>
    </row>
    <row r="7795" spans="13:13" ht="49.2" customHeight="1">
      <c r="M7795" s="85"/>
    </row>
    <row r="7796" spans="13:13" ht="49.2" customHeight="1">
      <c r="M7796" s="85"/>
    </row>
    <row r="7797" spans="13:13" ht="49.2" customHeight="1">
      <c r="M7797" s="85"/>
    </row>
    <row r="7798" spans="13:13" ht="49.2" customHeight="1">
      <c r="M7798" s="85"/>
    </row>
    <row r="7799" spans="13:13" ht="49.2" customHeight="1">
      <c r="M7799" s="85"/>
    </row>
    <row r="7800" spans="13:13" ht="49.2" customHeight="1">
      <c r="M7800" s="85"/>
    </row>
    <row r="7801" spans="13:13" ht="49.2" customHeight="1">
      <c r="M7801" s="85"/>
    </row>
    <row r="7802" spans="13:13" ht="49.2" customHeight="1">
      <c r="M7802" s="85"/>
    </row>
    <row r="7803" spans="13:13" ht="49.2" customHeight="1">
      <c r="M7803" s="85"/>
    </row>
    <row r="7804" spans="13:13" ht="49.2" customHeight="1">
      <c r="M7804" s="85"/>
    </row>
    <row r="7805" spans="13:13" ht="49.2" customHeight="1">
      <c r="M7805" s="85"/>
    </row>
    <row r="7806" spans="13:13" ht="49.2" customHeight="1">
      <c r="M7806" s="85"/>
    </row>
    <row r="7807" spans="13:13" ht="49.2" customHeight="1">
      <c r="M7807" s="85"/>
    </row>
    <row r="7808" spans="13:13" ht="49.2" customHeight="1">
      <c r="M7808" s="85"/>
    </row>
    <row r="7809" spans="13:13" ht="49.2" customHeight="1">
      <c r="M7809" s="85"/>
    </row>
    <row r="7810" spans="13:13" ht="49.2" customHeight="1">
      <c r="M7810" s="85"/>
    </row>
    <row r="7811" spans="13:13" ht="49.2" customHeight="1">
      <c r="M7811" s="85"/>
    </row>
    <row r="7812" spans="13:13" ht="49.2" customHeight="1">
      <c r="M7812" s="85"/>
    </row>
    <row r="7813" spans="13:13" ht="49.2" customHeight="1">
      <c r="M7813" s="85"/>
    </row>
    <row r="7814" spans="13:13" ht="49.2" customHeight="1">
      <c r="M7814" s="85"/>
    </row>
    <row r="7815" spans="13:13" ht="49.2" customHeight="1">
      <c r="M7815" s="85"/>
    </row>
    <row r="7816" spans="13:13" ht="49.2" customHeight="1">
      <c r="M7816" s="85"/>
    </row>
    <row r="7817" spans="13:13" ht="49.2" customHeight="1">
      <c r="M7817" s="85"/>
    </row>
    <row r="7818" spans="13:13" ht="49.2" customHeight="1">
      <c r="M7818" s="85"/>
    </row>
    <row r="7819" spans="13:13" ht="49.2" customHeight="1">
      <c r="M7819" s="85"/>
    </row>
    <row r="7820" spans="13:13" ht="49.2" customHeight="1">
      <c r="M7820" s="85"/>
    </row>
    <row r="7821" spans="13:13" ht="49.2" customHeight="1">
      <c r="M7821" s="85"/>
    </row>
    <row r="7822" spans="13:13" ht="49.2" customHeight="1">
      <c r="M7822" s="85"/>
    </row>
    <row r="7823" spans="13:13" ht="49.2" customHeight="1">
      <c r="M7823" s="85"/>
    </row>
    <row r="7824" spans="13:13" ht="49.2" customHeight="1">
      <c r="M7824" s="85"/>
    </row>
    <row r="7825" spans="13:13" ht="49.2" customHeight="1">
      <c r="M7825" s="85"/>
    </row>
    <row r="7826" spans="13:13" ht="49.2" customHeight="1">
      <c r="M7826" s="85"/>
    </row>
    <row r="7827" spans="13:13" ht="49.2" customHeight="1">
      <c r="M7827" s="85"/>
    </row>
    <row r="7828" spans="13:13" ht="49.2" customHeight="1">
      <c r="M7828" s="85"/>
    </row>
    <row r="7829" spans="13:13" ht="49.2" customHeight="1">
      <c r="M7829" s="85"/>
    </row>
    <row r="7830" spans="13:13" ht="49.2" customHeight="1">
      <c r="M7830" s="85"/>
    </row>
    <row r="7831" spans="13:13" ht="49.2" customHeight="1">
      <c r="M7831" s="85"/>
    </row>
    <row r="7832" spans="13:13" ht="49.2" customHeight="1">
      <c r="M7832" s="85"/>
    </row>
    <row r="7833" spans="13:13" ht="49.2" customHeight="1">
      <c r="M7833" s="85"/>
    </row>
    <row r="7834" spans="13:13" ht="49.2" customHeight="1">
      <c r="M7834" s="85"/>
    </row>
    <row r="7835" spans="13:13" ht="49.2" customHeight="1">
      <c r="M7835" s="85"/>
    </row>
    <row r="7836" spans="13:13" ht="49.2" customHeight="1">
      <c r="M7836" s="85"/>
    </row>
    <row r="7837" spans="13:13" ht="49.2" customHeight="1">
      <c r="M7837" s="85"/>
    </row>
    <row r="7838" spans="13:13" ht="49.2" customHeight="1">
      <c r="M7838" s="85"/>
    </row>
    <row r="7839" spans="13:13" ht="49.2" customHeight="1">
      <c r="M7839" s="85"/>
    </row>
    <row r="7840" spans="13:13" ht="49.2" customHeight="1">
      <c r="M7840" s="85"/>
    </row>
    <row r="7841" spans="13:13" ht="49.2" customHeight="1">
      <c r="M7841" s="85"/>
    </row>
    <row r="7842" spans="13:13" ht="49.2" customHeight="1">
      <c r="M7842" s="85"/>
    </row>
    <row r="7843" spans="13:13" ht="49.2" customHeight="1">
      <c r="M7843" s="85"/>
    </row>
    <row r="7844" spans="13:13" ht="49.2" customHeight="1">
      <c r="M7844" s="85"/>
    </row>
    <row r="7845" spans="13:13" ht="49.2" customHeight="1">
      <c r="M7845" s="85"/>
    </row>
    <row r="7846" spans="13:13" ht="49.2" customHeight="1">
      <c r="M7846" s="85"/>
    </row>
    <row r="7847" spans="13:13" ht="49.2" customHeight="1">
      <c r="M7847" s="85"/>
    </row>
    <row r="7848" spans="13:13" ht="49.2" customHeight="1">
      <c r="M7848" s="85"/>
    </row>
    <row r="7849" spans="13:13" ht="49.2" customHeight="1">
      <c r="M7849" s="85"/>
    </row>
    <row r="7850" spans="13:13" ht="49.2" customHeight="1">
      <c r="M7850" s="85"/>
    </row>
    <row r="7851" spans="13:13" ht="49.2" customHeight="1">
      <c r="M7851" s="85"/>
    </row>
    <row r="7852" spans="13:13" ht="49.2" customHeight="1">
      <c r="M7852" s="85"/>
    </row>
    <row r="7853" spans="13:13" ht="49.2" customHeight="1">
      <c r="M7853" s="85"/>
    </row>
    <row r="7854" spans="13:13" ht="49.2" customHeight="1">
      <c r="M7854" s="85"/>
    </row>
    <row r="7855" spans="13:13" ht="49.2" customHeight="1">
      <c r="M7855" s="85"/>
    </row>
    <row r="7856" spans="13:13" ht="49.2" customHeight="1">
      <c r="M7856" s="85"/>
    </row>
    <row r="7857" spans="13:13" ht="49.2" customHeight="1">
      <c r="M7857" s="85"/>
    </row>
    <row r="7858" spans="13:13" ht="49.2" customHeight="1">
      <c r="M7858" s="85"/>
    </row>
    <row r="7859" spans="13:13" ht="49.2" customHeight="1">
      <c r="M7859" s="85"/>
    </row>
    <row r="7860" spans="13:13" ht="49.2" customHeight="1">
      <c r="M7860" s="85"/>
    </row>
    <row r="7861" spans="13:13" ht="49.2" customHeight="1">
      <c r="M7861" s="85"/>
    </row>
    <row r="7862" spans="13:13" ht="49.2" customHeight="1">
      <c r="M7862" s="85"/>
    </row>
    <row r="7863" spans="13:13" ht="49.2" customHeight="1">
      <c r="M7863" s="85"/>
    </row>
    <row r="7864" spans="13:13" ht="49.2" customHeight="1">
      <c r="M7864" s="85"/>
    </row>
    <row r="7865" spans="13:13" ht="49.2" customHeight="1">
      <c r="M7865" s="85"/>
    </row>
    <row r="7866" spans="13:13" ht="49.2" customHeight="1">
      <c r="M7866" s="85"/>
    </row>
    <row r="7867" spans="13:13" ht="49.2" customHeight="1">
      <c r="M7867" s="85"/>
    </row>
    <row r="7868" spans="13:13" ht="49.2" customHeight="1">
      <c r="M7868" s="85"/>
    </row>
    <row r="7869" spans="13:13" ht="49.2" customHeight="1">
      <c r="M7869" s="85"/>
    </row>
    <row r="7870" spans="13:13" ht="49.2" customHeight="1">
      <c r="M7870" s="85"/>
    </row>
    <row r="7871" spans="13:13" ht="49.2" customHeight="1">
      <c r="M7871" s="85"/>
    </row>
    <row r="7872" spans="13:13" ht="49.2" customHeight="1">
      <c r="M7872" s="85"/>
    </row>
    <row r="7873" spans="13:13" ht="49.2" customHeight="1">
      <c r="M7873" s="85"/>
    </row>
    <row r="7874" spans="13:13" ht="49.2" customHeight="1">
      <c r="M7874" s="85"/>
    </row>
    <row r="7875" spans="13:13" ht="49.2" customHeight="1">
      <c r="M7875" s="85"/>
    </row>
    <row r="7876" spans="13:13" ht="49.2" customHeight="1">
      <c r="M7876" s="85"/>
    </row>
    <row r="7877" spans="13:13" ht="49.2" customHeight="1">
      <c r="M7877" s="85"/>
    </row>
    <row r="7878" spans="13:13" ht="49.2" customHeight="1">
      <c r="M7878" s="85"/>
    </row>
    <row r="7879" spans="13:13" ht="49.2" customHeight="1">
      <c r="M7879" s="85"/>
    </row>
    <row r="7880" spans="13:13" ht="49.2" customHeight="1">
      <c r="M7880" s="85"/>
    </row>
    <row r="7881" spans="13:13" ht="49.2" customHeight="1">
      <c r="M7881" s="85"/>
    </row>
    <row r="7882" spans="13:13" ht="49.2" customHeight="1">
      <c r="M7882" s="85"/>
    </row>
    <row r="7883" spans="13:13" ht="49.2" customHeight="1">
      <c r="M7883" s="85"/>
    </row>
    <row r="7884" spans="13:13" ht="49.2" customHeight="1">
      <c r="M7884" s="85"/>
    </row>
    <row r="7885" spans="13:13" ht="49.2" customHeight="1">
      <c r="M7885" s="85"/>
    </row>
    <row r="7886" spans="13:13" ht="49.2" customHeight="1">
      <c r="M7886" s="85"/>
    </row>
    <row r="7887" spans="13:13" ht="49.2" customHeight="1">
      <c r="M7887" s="85"/>
    </row>
    <row r="7888" spans="13:13" ht="49.2" customHeight="1">
      <c r="M7888" s="85"/>
    </row>
    <row r="7889" spans="13:13" ht="49.2" customHeight="1">
      <c r="M7889" s="85"/>
    </row>
    <row r="7890" spans="13:13" ht="49.2" customHeight="1">
      <c r="M7890" s="85"/>
    </row>
    <row r="7891" spans="13:13" ht="49.2" customHeight="1">
      <c r="M7891" s="85"/>
    </row>
    <row r="7892" spans="13:13" ht="49.2" customHeight="1">
      <c r="M7892" s="85"/>
    </row>
    <row r="7893" spans="13:13" ht="49.2" customHeight="1">
      <c r="M7893" s="85"/>
    </row>
    <row r="7894" spans="13:13" ht="49.2" customHeight="1">
      <c r="M7894" s="85"/>
    </row>
    <row r="7895" spans="13:13" ht="49.2" customHeight="1">
      <c r="M7895" s="85"/>
    </row>
    <row r="7896" spans="13:13" ht="49.2" customHeight="1">
      <c r="M7896" s="85"/>
    </row>
    <row r="7897" spans="13:13" ht="49.2" customHeight="1">
      <c r="M7897" s="85"/>
    </row>
    <row r="7898" spans="13:13" ht="49.2" customHeight="1">
      <c r="M7898" s="85"/>
    </row>
    <row r="7899" spans="13:13" ht="49.2" customHeight="1">
      <c r="M7899" s="85"/>
    </row>
    <row r="7900" spans="13:13" ht="49.2" customHeight="1">
      <c r="M7900" s="85"/>
    </row>
    <row r="7901" spans="13:13" ht="49.2" customHeight="1">
      <c r="M7901" s="85"/>
    </row>
    <row r="7902" spans="13:13" ht="49.2" customHeight="1">
      <c r="M7902" s="85"/>
    </row>
    <row r="7903" spans="13:13" ht="49.2" customHeight="1">
      <c r="M7903" s="85"/>
    </row>
    <row r="7904" spans="13:13" ht="49.2" customHeight="1">
      <c r="M7904" s="85"/>
    </row>
    <row r="7905" spans="13:13" ht="49.2" customHeight="1">
      <c r="M7905" s="85"/>
    </row>
    <row r="7906" spans="13:13" ht="49.2" customHeight="1">
      <c r="M7906" s="85"/>
    </row>
    <row r="7907" spans="13:13" ht="49.2" customHeight="1">
      <c r="M7907" s="85"/>
    </row>
    <row r="7908" spans="13:13" ht="49.2" customHeight="1">
      <c r="M7908" s="85"/>
    </row>
    <row r="7909" spans="13:13" ht="49.2" customHeight="1">
      <c r="M7909" s="85"/>
    </row>
    <row r="7910" spans="13:13" ht="49.2" customHeight="1">
      <c r="M7910" s="85"/>
    </row>
    <row r="7911" spans="13:13" ht="49.2" customHeight="1">
      <c r="M7911" s="85"/>
    </row>
    <row r="7912" spans="13:13" ht="49.2" customHeight="1">
      <c r="M7912" s="85"/>
    </row>
    <row r="7913" spans="13:13" ht="49.2" customHeight="1">
      <c r="M7913" s="85"/>
    </row>
    <row r="7914" spans="13:13" ht="49.2" customHeight="1">
      <c r="M7914" s="85"/>
    </row>
    <row r="7915" spans="13:13" ht="49.2" customHeight="1">
      <c r="M7915" s="85"/>
    </row>
    <row r="7916" spans="13:13" ht="49.2" customHeight="1">
      <c r="M7916" s="85"/>
    </row>
    <row r="7917" spans="13:13" ht="49.2" customHeight="1">
      <c r="M7917" s="85"/>
    </row>
    <row r="7918" spans="13:13" ht="49.2" customHeight="1">
      <c r="M7918" s="85"/>
    </row>
    <row r="7919" spans="13:13" ht="49.2" customHeight="1">
      <c r="M7919" s="85"/>
    </row>
    <row r="7920" spans="13:13" ht="49.2" customHeight="1">
      <c r="M7920" s="85"/>
    </row>
    <row r="7921" spans="13:13" ht="49.2" customHeight="1">
      <c r="M7921" s="85"/>
    </row>
    <row r="7922" spans="13:13" ht="49.2" customHeight="1">
      <c r="M7922" s="85"/>
    </row>
    <row r="7923" spans="13:13" ht="49.2" customHeight="1">
      <c r="M7923" s="85"/>
    </row>
    <row r="7924" spans="13:13" ht="49.2" customHeight="1">
      <c r="M7924" s="85"/>
    </row>
    <row r="7925" spans="13:13" ht="49.2" customHeight="1">
      <c r="M7925" s="85"/>
    </row>
    <row r="7926" spans="13:13" ht="49.2" customHeight="1">
      <c r="M7926" s="85"/>
    </row>
    <row r="7927" spans="13:13" ht="49.2" customHeight="1">
      <c r="M7927" s="85"/>
    </row>
    <row r="7928" spans="13:13" ht="49.2" customHeight="1">
      <c r="M7928" s="85"/>
    </row>
    <row r="7929" spans="13:13" ht="49.2" customHeight="1">
      <c r="M7929" s="85"/>
    </row>
    <row r="7930" spans="13:13" ht="49.2" customHeight="1">
      <c r="M7930" s="85"/>
    </row>
    <row r="7931" spans="13:13" ht="49.2" customHeight="1">
      <c r="M7931" s="85"/>
    </row>
    <row r="7932" spans="13:13" ht="49.2" customHeight="1">
      <c r="M7932" s="85"/>
    </row>
    <row r="7933" spans="13:13" ht="49.2" customHeight="1">
      <c r="M7933" s="85"/>
    </row>
    <row r="7934" spans="13:13" ht="49.2" customHeight="1">
      <c r="M7934" s="85"/>
    </row>
    <row r="7935" spans="13:13" ht="49.2" customHeight="1">
      <c r="M7935" s="85"/>
    </row>
    <row r="7936" spans="13:13" ht="49.2" customHeight="1">
      <c r="M7936" s="85"/>
    </row>
    <row r="7937" spans="13:13" ht="49.2" customHeight="1">
      <c r="M7937" s="85"/>
    </row>
    <row r="7938" spans="13:13" ht="49.2" customHeight="1">
      <c r="M7938" s="85"/>
    </row>
    <row r="7939" spans="13:13" ht="49.2" customHeight="1">
      <c r="M7939" s="85"/>
    </row>
    <row r="7940" spans="13:13" ht="49.2" customHeight="1">
      <c r="M7940" s="85"/>
    </row>
    <row r="7941" spans="13:13" ht="49.2" customHeight="1">
      <c r="M7941" s="85"/>
    </row>
    <row r="7942" spans="13:13" ht="49.2" customHeight="1">
      <c r="M7942" s="85"/>
    </row>
    <row r="7943" spans="13:13" ht="49.2" customHeight="1">
      <c r="M7943" s="85"/>
    </row>
    <row r="7944" spans="13:13" ht="49.2" customHeight="1">
      <c r="M7944" s="85"/>
    </row>
    <row r="7945" spans="13:13" ht="49.2" customHeight="1">
      <c r="M7945" s="85"/>
    </row>
    <row r="7946" spans="13:13" ht="49.2" customHeight="1">
      <c r="M7946" s="85"/>
    </row>
    <row r="7947" spans="13:13" ht="49.2" customHeight="1">
      <c r="M7947" s="85"/>
    </row>
    <row r="7948" spans="13:13" ht="49.2" customHeight="1">
      <c r="M7948" s="85"/>
    </row>
    <row r="7949" spans="13:13" ht="49.2" customHeight="1">
      <c r="M7949" s="85"/>
    </row>
    <row r="7950" spans="13:13" ht="49.2" customHeight="1">
      <c r="M7950" s="85"/>
    </row>
    <row r="7951" spans="13:13" ht="49.2" customHeight="1">
      <c r="M7951" s="85"/>
    </row>
    <row r="7952" spans="13:13" ht="49.2" customHeight="1">
      <c r="M7952" s="85"/>
    </row>
    <row r="7953" spans="13:13" ht="49.2" customHeight="1">
      <c r="M7953" s="85"/>
    </row>
    <row r="7954" spans="13:13" ht="49.2" customHeight="1">
      <c r="M7954" s="85"/>
    </row>
    <row r="7955" spans="13:13" ht="49.2" customHeight="1">
      <c r="M7955" s="85"/>
    </row>
    <row r="7956" spans="13:13" ht="49.2" customHeight="1">
      <c r="M7956" s="85"/>
    </row>
    <row r="7957" spans="13:13" ht="49.2" customHeight="1">
      <c r="M7957" s="85"/>
    </row>
    <row r="7958" spans="13:13" ht="49.2" customHeight="1">
      <c r="M7958" s="85"/>
    </row>
    <row r="7959" spans="13:13" ht="49.2" customHeight="1">
      <c r="M7959" s="85"/>
    </row>
    <row r="7960" spans="13:13" ht="49.2" customHeight="1">
      <c r="M7960" s="85"/>
    </row>
    <row r="7961" spans="13:13" ht="49.2" customHeight="1">
      <c r="M7961" s="85"/>
    </row>
    <row r="7962" spans="13:13" ht="49.2" customHeight="1">
      <c r="M7962" s="85"/>
    </row>
    <row r="7963" spans="13:13" ht="49.2" customHeight="1">
      <c r="M7963" s="85"/>
    </row>
    <row r="7964" spans="13:13" ht="49.2" customHeight="1">
      <c r="M7964" s="85"/>
    </row>
    <row r="7965" spans="13:13" ht="49.2" customHeight="1">
      <c r="M7965" s="85"/>
    </row>
    <row r="7966" spans="13:13" ht="49.2" customHeight="1">
      <c r="M7966" s="85"/>
    </row>
    <row r="7967" spans="13:13" ht="49.2" customHeight="1">
      <c r="M7967" s="85"/>
    </row>
    <row r="7968" spans="13:13" ht="49.2" customHeight="1">
      <c r="M7968" s="85"/>
    </row>
    <row r="7969" spans="13:13" ht="49.2" customHeight="1">
      <c r="M7969" s="85"/>
    </row>
    <row r="7970" spans="13:13" ht="49.2" customHeight="1">
      <c r="M7970" s="85"/>
    </row>
    <row r="7971" spans="13:13" ht="49.2" customHeight="1">
      <c r="M7971" s="85"/>
    </row>
    <row r="7972" spans="13:13" ht="49.2" customHeight="1">
      <c r="M7972" s="85"/>
    </row>
    <row r="7973" spans="13:13" ht="49.2" customHeight="1">
      <c r="M7973" s="85"/>
    </row>
    <row r="7974" spans="13:13" ht="49.2" customHeight="1">
      <c r="M7974" s="85"/>
    </row>
    <row r="7975" spans="13:13" ht="49.2" customHeight="1">
      <c r="M7975" s="85"/>
    </row>
    <row r="7976" spans="13:13" ht="49.2" customHeight="1">
      <c r="M7976" s="85"/>
    </row>
    <row r="7977" spans="13:13" ht="49.2" customHeight="1">
      <c r="M7977" s="85"/>
    </row>
    <row r="7978" spans="13:13" ht="49.2" customHeight="1">
      <c r="M7978" s="85"/>
    </row>
    <row r="7979" spans="13:13" ht="49.2" customHeight="1">
      <c r="M7979" s="85"/>
    </row>
    <row r="7980" spans="13:13" ht="49.2" customHeight="1">
      <c r="M7980" s="85"/>
    </row>
    <row r="7981" spans="13:13" ht="49.2" customHeight="1">
      <c r="M7981" s="85"/>
    </row>
    <row r="7982" spans="13:13" ht="49.2" customHeight="1">
      <c r="M7982" s="85"/>
    </row>
    <row r="7983" spans="13:13" ht="49.2" customHeight="1">
      <c r="M7983" s="85"/>
    </row>
    <row r="7984" spans="13:13" ht="49.2" customHeight="1">
      <c r="M7984" s="85"/>
    </row>
    <row r="7985" spans="13:13" ht="49.2" customHeight="1">
      <c r="M7985" s="85"/>
    </row>
    <row r="7986" spans="13:13" ht="49.2" customHeight="1">
      <c r="M7986" s="85"/>
    </row>
    <row r="7987" spans="13:13" ht="49.2" customHeight="1">
      <c r="M7987" s="85"/>
    </row>
    <row r="7988" spans="13:13" ht="49.2" customHeight="1">
      <c r="M7988" s="85"/>
    </row>
    <row r="7989" spans="13:13" ht="49.2" customHeight="1">
      <c r="M7989" s="85"/>
    </row>
    <row r="7990" spans="13:13" ht="49.2" customHeight="1">
      <c r="M7990" s="85"/>
    </row>
    <row r="7991" spans="13:13" ht="49.2" customHeight="1">
      <c r="M7991" s="85"/>
    </row>
    <row r="7992" spans="13:13" ht="49.2" customHeight="1">
      <c r="M7992" s="85"/>
    </row>
    <row r="7993" spans="13:13" ht="49.2" customHeight="1">
      <c r="M7993" s="85"/>
    </row>
    <row r="7994" spans="13:13" ht="49.2" customHeight="1">
      <c r="M7994" s="85"/>
    </row>
    <row r="7995" spans="13:13" ht="49.2" customHeight="1">
      <c r="M7995" s="85"/>
    </row>
    <row r="7996" spans="13:13" ht="49.2" customHeight="1">
      <c r="M7996" s="85"/>
    </row>
    <row r="7997" spans="13:13" ht="49.2" customHeight="1">
      <c r="M7997" s="85"/>
    </row>
    <row r="7998" spans="13:13" ht="49.2" customHeight="1">
      <c r="M7998" s="85"/>
    </row>
    <row r="7999" spans="13:13" ht="49.2" customHeight="1">
      <c r="M7999" s="85"/>
    </row>
    <row r="8000" spans="13:13" ht="49.2" customHeight="1">
      <c r="M8000" s="85"/>
    </row>
    <row r="8001" spans="13:13" ht="49.2" customHeight="1">
      <c r="M8001" s="85"/>
    </row>
    <row r="8002" spans="13:13" ht="49.2" customHeight="1">
      <c r="M8002" s="85"/>
    </row>
    <row r="8003" spans="13:13" ht="49.2" customHeight="1">
      <c r="M8003" s="85"/>
    </row>
    <row r="8004" spans="13:13" ht="49.2" customHeight="1">
      <c r="M8004" s="85"/>
    </row>
    <row r="8005" spans="13:13" ht="49.2" customHeight="1">
      <c r="M8005" s="85"/>
    </row>
    <row r="8006" spans="13:13" ht="49.2" customHeight="1">
      <c r="M8006" s="85"/>
    </row>
    <row r="8007" spans="13:13" ht="49.2" customHeight="1">
      <c r="M8007" s="85"/>
    </row>
    <row r="8008" spans="13:13" ht="49.2" customHeight="1">
      <c r="M8008" s="85"/>
    </row>
    <row r="8009" spans="13:13" ht="49.2" customHeight="1">
      <c r="M8009" s="85"/>
    </row>
    <row r="8010" spans="13:13" ht="49.2" customHeight="1">
      <c r="M8010" s="85"/>
    </row>
    <row r="8011" spans="13:13" ht="49.2" customHeight="1">
      <c r="M8011" s="85"/>
    </row>
    <row r="8012" spans="13:13" ht="49.2" customHeight="1">
      <c r="M8012" s="85"/>
    </row>
    <row r="8013" spans="13:13" ht="49.2" customHeight="1">
      <c r="M8013" s="85"/>
    </row>
    <row r="8014" spans="13:13" ht="49.2" customHeight="1">
      <c r="M8014" s="85"/>
    </row>
    <row r="8015" spans="13:13" ht="49.2" customHeight="1">
      <c r="M8015" s="85"/>
    </row>
    <row r="8016" spans="13:13" ht="49.2" customHeight="1">
      <c r="M8016" s="85"/>
    </row>
    <row r="8017" spans="13:13" ht="49.2" customHeight="1">
      <c r="M8017" s="85"/>
    </row>
    <row r="8018" spans="13:13" ht="49.2" customHeight="1">
      <c r="M8018" s="85"/>
    </row>
    <row r="8019" spans="13:13" ht="49.2" customHeight="1">
      <c r="M8019" s="85"/>
    </row>
    <row r="8020" spans="13:13" ht="49.2" customHeight="1">
      <c r="M8020" s="85"/>
    </row>
    <row r="8021" spans="13:13" ht="49.2" customHeight="1">
      <c r="M8021" s="85"/>
    </row>
    <row r="8022" spans="13:13" ht="49.2" customHeight="1">
      <c r="M8022" s="85"/>
    </row>
    <row r="8023" spans="13:13" ht="49.2" customHeight="1">
      <c r="M8023" s="85"/>
    </row>
    <row r="8024" spans="13:13" ht="49.2" customHeight="1">
      <c r="M8024" s="85"/>
    </row>
    <row r="8025" spans="13:13" ht="49.2" customHeight="1">
      <c r="M8025" s="85"/>
    </row>
    <row r="8026" spans="13:13" ht="49.2" customHeight="1">
      <c r="M8026" s="85"/>
    </row>
    <row r="8027" spans="13:13" ht="49.2" customHeight="1">
      <c r="M8027" s="85"/>
    </row>
    <row r="8028" spans="13:13" ht="49.2" customHeight="1">
      <c r="M8028" s="85"/>
    </row>
    <row r="8029" spans="13:13" ht="49.2" customHeight="1">
      <c r="M8029" s="85"/>
    </row>
    <row r="8030" spans="13:13" ht="49.2" customHeight="1">
      <c r="M8030" s="85"/>
    </row>
    <row r="8031" spans="13:13" ht="49.2" customHeight="1">
      <c r="M8031" s="85"/>
    </row>
    <row r="8032" spans="13:13" ht="49.2" customHeight="1">
      <c r="M8032" s="85"/>
    </row>
    <row r="8033" spans="13:13" ht="49.2" customHeight="1">
      <c r="M8033" s="85"/>
    </row>
    <row r="8034" spans="13:13" ht="49.2" customHeight="1">
      <c r="M8034" s="85"/>
    </row>
    <row r="8035" spans="13:13" ht="49.2" customHeight="1">
      <c r="M8035" s="85"/>
    </row>
    <row r="8036" spans="13:13" ht="49.2" customHeight="1">
      <c r="M8036" s="85"/>
    </row>
    <row r="8037" spans="13:13" ht="49.2" customHeight="1">
      <c r="M8037" s="85"/>
    </row>
    <row r="8038" spans="13:13" ht="49.2" customHeight="1">
      <c r="M8038" s="85"/>
    </row>
    <row r="8039" spans="13:13" ht="49.2" customHeight="1">
      <c r="M8039" s="85"/>
    </row>
    <row r="8040" spans="13:13" ht="49.2" customHeight="1">
      <c r="M8040" s="85"/>
    </row>
    <row r="8041" spans="13:13" ht="49.2" customHeight="1">
      <c r="M8041" s="85"/>
    </row>
    <row r="8042" spans="13:13" ht="49.2" customHeight="1">
      <c r="M8042" s="85"/>
    </row>
    <row r="8043" spans="13:13" ht="49.2" customHeight="1">
      <c r="M8043" s="85"/>
    </row>
    <row r="8044" spans="13:13" ht="49.2" customHeight="1">
      <c r="M8044" s="85"/>
    </row>
    <row r="8045" spans="13:13" ht="49.2" customHeight="1">
      <c r="M8045" s="85"/>
    </row>
    <row r="8046" spans="13:13" ht="49.2" customHeight="1">
      <c r="M8046" s="85"/>
    </row>
    <row r="8047" spans="13:13" ht="49.2" customHeight="1">
      <c r="M8047" s="85"/>
    </row>
    <row r="8048" spans="13:13" ht="49.2" customHeight="1">
      <c r="M8048" s="85"/>
    </row>
    <row r="8049" spans="13:13" ht="49.2" customHeight="1">
      <c r="M8049" s="85"/>
    </row>
    <row r="8050" spans="13:13" ht="49.2" customHeight="1">
      <c r="M8050" s="85"/>
    </row>
    <row r="8051" spans="13:13" ht="49.2" customHeight="1">
      <c r="M8051" s="85"/>
    </row>
    <row r="8052" spans="13:13" ht="49.2" customHeight="1">
      <c r="M8052" s="85"/>
    </row>
    <row r="8053" spans="13:13" ht="49.2" customHeight="1">
      <c r="M8053" s="85"/>
    </row>
    <row r="8054" spans="13:13" ht="49.2" customHeight="1">
      <c r="M8054" s="85"/>
    </row>
    <row r="8055" spans="13:13" ht="49.2" customHeight="1">
      <c r="M8055" s="85"/>
    </row>
    <row r="8056" spans="13:13" ht="49.2" customHeight="1">
      <c r="M8056" s="85"/>
    </row>
    <row r="8057" spans="13:13" ht="49.2" customHeight="1">
      <c r="M8057" s="85"/>
    </row>
    <row r="8058" spans="13:13" ht="49.2" customHeight="1">
      <c r="M8058" s="85"/>
    </row>
    <row r="8059" spans="13:13" ht="49.2" customHeight="1">
      <c r="M8059" s="85"/>
    </row>
    <row r="8060" spans="13:13" ht="49.2" customHeight="1">
      <c r="M8060" s="85"/>
    </row>
    <row r="8061" spans="13:13" ht="49.2" customHeight="1">
      <c r="M8061" s="85"/>
    </row>
    <row r="8062" spans="13:13" ht="49.2" customHeight="1">
      <c r="M8062" s="85"/>
    </row>
    <row r="8063" spans="13:13" ht="49.2" customHeight="1">
      <c r="M8063" s="85"/>
    </row>
    <row r="8064" spans="13:13" ht="49.2" customHeight="1">
      <c r="M8064" s="85"/>
    </row>
    <row r="8065" spans="13:13" ht="49.2" customHeight="1">
      <c r="M8065" s="85"/>
    </row>
    <row r="8066" spans="13:13" ht="49.2" customHeight="1">
      <c r="M8066" s="85"/>
    </row>
    <row r="8067" spans="13:13" ht="49.2" customHeight="1">
      <c r="M8067" s="85"/>
    </row>
    <row r="8068" spans="13:13" ht="49.2" customHeight="1">
      <c r="M8068" s="85"/>
    </row>
    <row r="8069" spans="13:13" ht="49.2" customHeight="1">
      <c r="M8069" s="85"/>
    </row>
    <row r="8070" spans="13:13" ht="49.2" customHeight="1">
      <c r="M8070" s="85"/>
    </row>
    <row r="8071" spans="13:13" ht="49.2" customHeight="1">
      <c r="M8071" s="85"/>
    </row>
    <row r="8072" spans="13:13" ht="49.2" customHeight="1">
      <c r="M8072" s="85"/>
    </row>
    <row r="8073" spans="13:13" ht="49.2" customHeight="1">
      <c r="M8073" s="85"/>
    </row>
    <row r="8074" spans="13:13" ht="49.2" customHeight="1">
      <c r="M8074" s="85"/>
    </row>
    <row r="8075" spans="13:13" ht="49.2" customHeight="1">
      <c r="M8075" s="85"/>
    </row>
    <row r="8076" spans="13:13" ht="49.2" customHeight="1">
      <c r="M8076" s="85"/>
    </row>
    <row r="8077" spans="13:13" ht="49.2" customHeight="1">
      <c r="M8077" s="85"/>
    </row>
    <row r="8078" spans="13:13" ht="49.2" customHeight="1">
      <c r="M8078" s="85"/>
    </row>
    <row r="8079" spans="13:13" ht="49.2" customHeight="1">
      <c r="M8079" s="85"/>
    </row>
    <row r="8080" spans="13:13" ht="49.2" customHeight="1">
      <c r="M8080" s="85"/>
    </row>
    <row r="8081" spans="13:13" ht="49.2" customHeight="1">
      <c r="M8081" s="85"/>
    </row>
    <row r="8082" spans="13:13" ht="49.2" customHeight="1">
      <c r="M8082" s="85"/>
    </row>
    <row r="8083" spans="13:13" ht="49.2" customHeight="1">
      <c r="M8083" s="85"/>
    </row>
    <row r="8084" spans="13:13" ht="49.2" customHeight="1">
      <c r="M8084" s="85"/>
    </row>
    <row r="8085" spans="13:13" ht="49.2" customHeight="1">
      <c r="M8085" s="85"/>
    </row>
    <row r="8086" spans="13:13" ht="49.2" customHeight="1">
      <c r="M8086" s="85"/>
    </row>
    <row r="8087" spans="13:13" ht="49.2" customHeight="1">
      <c r="M8087" s="85"/>
    </row>
    <row r="8088" spans="13:13" ht="49.2" customHeight="1">
      <c r="M8088" s="85"/>
    </row>
    <row r="8089" spans="13:13" ht="49.2" customHeight="1">
      <c r="M8089" s="85"/>
    </row>
    <row r="8090" spans="13:13" ht="49.2" customHeight="1">
      <c r="M8090" s="85"/>
    </row>
    <row r="8091" spans="13:13" ht="49.2" customHeight="1">
      <c r="M8091" s="85"/>
    </row>
    <row r="8092" spans="13:13" ht="49.2" customHeight="1">
      <c r="M8092" s="85"/>
    </row>
    <row r="8093" spans="13:13" ht="49.2" customHeight="1">
      <c r="M8093" s="85"/>
    </row>
    <row r="8094" spans="13:13" ht="49.2" customHeight="1">
      <c r="M8094" s="85"/>
    </row>
    <row r="8095" spans="13:13" ht="49.2" customHeight="1">
      <c r="M8095" s="85"/>
    </row>
    <row r="8096" spans="13:13" ht="49.2" customHeight="1">
      <c r="M8096" s="85"/>
    </row>
    <row r="8097" spans="13:13" ht="49.2" customHeight="1">
      <c r="M8097" s="85"/>
    </row>
    <row r="8098" spans="13:13" ht="49.2" customHeight="1">
      <c r="M8098" s="85"/>
    </row>
    <row r="8099" spans="13:13" ht="49.2" customHeight="1">
      <c r="M8099" s="85"/>
    </row>
    <row r="8100" spans="13:13" ht="49.2" customHeight="1">
      <c r="M8100" s="85"/>
    </row>
    <row r="8101" spans="13:13" ht="49.2" customHeight="1">
      <c r="M8101" s="85"/>
    </row>
    <row r="8102" spans="13:13" ht="49.2" customHeight="1">
      <c r="M8102" s="85"/>
    </row>
    <row r="8103" spans="13:13" ht="49.2" customHeight="1">
      <c r="M8103" s="85"/>
    </row>
    <row r="8104" spans="13:13" ht="49.2" customHeight="1">
      <c r="M8104" s="85"/>
    </row>
    <row r="8105" spans="13:13" ht="49.2" customHeight="1">
      <c r="M8105" s="85"/>
    </row>
    <row r="8106" spans="13:13" ht="49.2" customHeight="1">
      <c r="M8106" s="85"/>
    </row>
    <row r="8107" spans="13:13" ht="49.2" customHeight="1">
      <c r="M8107" s="85"/>
    </row>
    <row r="8108" spans="13:13" ht="49.2" customHeight="1">
      <c r="M8108" s="85"/>
    </row>
    <row r="8109" spans="13:13" ht="49.2" customHeight="1">
      <c r="M8109" s="85"/>
    </row>
    <row r="8110" spans="13:13" ht="49.2" customHeight="1">
      <c r="M8110" s="85"/>
    </row>
    <row r="8111" spans="13:13" ht="49.2" customHeight="1">
      <c r="M8111" s="85"/>
    </row>
    <row r="8112" spans="13:13" ht="49.2" customHeight="1">
      <c r="M8112" s="85"/>
    </row>
    <row r="8113" spans="13:13" ht="49.2" customHeight="1">
      <c r="M8113" s="85"/>
    </row>
    <row r="8114" spans="13:13" ht="49.2" customHeight="1">
      <c r="M8114" s="85"/>
    </row>
    <row r="8115" spans="13:13" ht="49.2" customHeight="1">
      <c r="M8115" s="85"/>
    </row>
    <row r="8116" spans="13:13" ht="49.2" customHeight="1">
      <c r="M8116" s="85"/>
    </row>
    <row r="8117" spans="13:13" ht="49.2" customHeight="1">
      <c r="M8117" s="85"/>
    </row>
    <row r="8118" spans="13:13" ht="49.2" customHeight="1">
      <c r="M8118" s="85"/>
    </row>
    <row r="8119" spans="13:13" ht="49.2" customHeight="1">
      <c r="M8119" s="85"/>
    </row>
    <row r="8120" spans="13:13" ht="49.2" customHeight="1">
      <c r="M8120" s="85"/>
    </row>
    <row r="8121" spans="13:13" ht="49.2" customHeight="1">
      <c r="M8121" s="85"/>
    </row>
    <row r="8122" spans="13:13" ht="49.2" customHeight="1">
      <c r="M8122" s="85"/>
    </row>
    <row r="8123" spans="13:13" ht="49.2" customHeight="1">
      <c r="M8123" s="85"/>
    </row>
    <row r="8124" spans="13:13" ht="49.2" customHeight="1">
      <c r="M8124" s="85"/>
    </row>
    <row r="8125" spans="13:13" ht="49.2" customHeight="1">
      <c r="M8125" s="85"/>
    </row>
    <row r="8126" spans="13:13" ht="49.2" customHeight="1">
      <c r="M8126" s="85"/>
    </row>
    <row r="8127" spans="13:13" ht="49.2" customHeight="1">
      <c r="M8127" s="85"/>
    </row>
    <row r="8128" spans="13:13" ht="49.2" customHeight="1">
      <c r="M8128" s="85"/>
    </row>
    <row r="8129" spans="13:13" ht="49.2" customHeight="1">
      <c r="M8129" s="85"/>
    </row>
    <row r="8130" spans="13:13" ht="49.2" customHeight="1">
      <c r="M8130" s="85"/>
    </row>
    <row r="8131" spans="13:13" ht="49.2" customHeight="1">
      <c r="M8131" s="85"/>
    </row>
    <row r="8132" spans="13:13" ht="49.2" customHeight="1">
      <c r="M8132" s="85"/>
    </row>
    <row r="8133" spans="13:13" ht="49.2" customHeight="1">
      <c r="M8133" s="85"/>
    </row>
    <row r="8134" spans="13:13" ht="49.2" customHeight="1">
      <c r="M8134" s="85"/>
    </row>
    <row r="8135" spans="13:13" ht="49.2" customHeight="1">
      <c r="M8135" s="85"/>
    </row>
    <row r="8136" spans="13:13" ht="49.2" customHeight="1">
      <c r="M8136" s="85"/>
    </row>
    <row r="8137" spans="13:13" ht="49.2" customHeight="1">
      <c r="M8137" s="85"/>
    </row>
    <row r="8138" spans="13:13" ht="49.2" customHeight="1">
      <c r="M8138" s="85"/>
    </row>
    <row r="8139" spans="13:13" ht="49.2" customHeight="1">
      <c r="M8139" s="85"/>
    </row>
    <row r="8140" spans="13:13" ht="49.2" customHeight="1">
      <c r="M8140" s="85"/>
    </row>
    <row r="8141" spans="13:13" ht="49.2" customHeight="1">
      <c r="M8141" s="85"/>
    </row>
    <row r="8142" spans="13:13" ht="49.2" customHeight="1">
      <c r="M8142" s="85"/>
    </row>
    <row r="8143" spans="13:13" ht="49.2" customHeight="1">
      <c r="M8143" s="85"/>
    </row>
    <row r="8144" spans="13:13" ht="49.2" customHeight="1">
      <c r="M8144" s="85"/>
    </row>
    <row r="8145" spans="13:13" ht="49.2" customHeight="1">
      <c r="M8145" s="85"/>
    </row>
    <row r="8146" spans="13:13" ht="49.2" customHeight="1">
      <c r="M8146" s="85"/>
    </row>
    <row r="8147" spans="13:13" ht="49.2" customHeight="1">
      <c r="M8147" s="85"/>
    </row>
    <row r="8148" spans="13:13" ht="49.2" customHeight="1">
      <c r="M8148" s="85"/>
    </row>
    <row r="8149" spans="13:13" ht="49.2" customHeight="1">
      <c r="M8149" s="85"/>
    </row>
    <row r="8150" spans="13:13" ht="49.2" customHeight="1">
      <c r="M8150" s="85"/>
    </row>
    <row r="8151" spans="13:13" ht="49.2" customHeight="1">
      <c r="M8151" s="85"/>
    </row>
    <row r="8152" spans="13:13" ht="49.2" customHeight="1">
      <c r="M8152" s="85"/>
    </row>
    <row r="8153" spans="13:13" ht="49.2" customHeight="1">
      <c r="M8153" s="85"/>
    </row>
    <row r="8154" spans="13:13" ht="49.2" customHeight="1">
      <c r="M8154" s="85"/>
    </row>
    <row r="8155" spans="13:13" ht="49.2" customHeight="1">
      <c r="M8155" s="85"/>
    </row>
    <row r="8156" spans="13:13" ht="49.2" customHeight="1">
      <c r="M8156" s="85"/>
    </row>
    <row r="8157" spans="13:13" ht="49.2" customHeight="1">
      <c r="M8157" s="85"/>
    </row>
    <row r="8158" spans="13:13" ht="49.2" customHeight="1">
      <c r="M8158" s="85"/>
    </row>
    <row r="8159" spans="13:13" ht="49.2" customHeight="1">
      <c r="M8159" s="85"/>
    </row>
    <row r="8160" spans="13:13" ht="49.2" customHeight="1">
      <c r="M8160" s="85"/>
    </row>
    <row r="8161" spans="13:13" ht="49.2" customHeight="1">
      <c r="M8161" s="85"/>
    </row>
    <row r="8162" spans="13:13" ht="49.2" customHeight="1">
      <c r="M8162" s="85"/>
    </row>
    <row r="8163" spans="13:13" ht="49.2" customHeight="1">
      <c r="M8163" s="85"/>
    </row>
    <row r="8164" spans="13:13" ht="49.2" customHeight="1">
      <c r="M8164" s="85"/>
    </row>
    <row r="8165" spans="13:13" ht="49.2" customHeight="1">
      <c r="M8165" s="85"/>
    </row>
    <row r="8166" spans="13:13" ht="49.2" customHeight="1">
      <c r="M8166" s="85"/>
    </row>
    <row r="8167" spans="13:13" ht="49.2" customHeight="1">
      <c r="M8167" s="85"/>
    </row>
    <row r="8168" spans="13:13" ht="49.2" customHeight="1">
      <c r="M8168" s="85"/>
    </row>
    <row r="8169" spans="13:13" ht="49.2" customHeight="1">
      <c r="M8169" s="85"/>
    </row>
    <row r="8170" spans="13:13" ht="49.2" customHeight="1">
      <c r="M8170" s="85"/>
    </row>
    <row r="8171" spans="13:13" ht="49.2" customHeight="1">
      <c r="M8171" s="85"/>
    </row>
    <row r="8172" spans="13:13" ht="49.2" customHeight="1">
      <c r="M8172" s="85"/>
    </row>
    <row r="8173" spans="13:13" ht="49.2" customHeight="1">
      <c r="M8173" s="85"/>
    </row>
    <row r="8174" spans="13:13" ht="49.2" customHeight="1">
      <c r="M8174" s="85"/>
    </row>
    <row r="8175" spans="13:13" ht="49.2" customHeight="1">
      <c r="M8175" s="85"/>
    </row>
    <row r="8176" spans="13:13" ht="49.2" customHeight="1">
      <c r="M8176" s="85"/>
    </row>
    <row r="8177" spans="13:13" ht="49.2" customHeight="1">
      <c r="M8177" s="85"/>
    </row>
    <row r="8178" spans="13:13" ht="49.2" customHeight="1">
      <c r="M8178" s="85"/>
    </row>
    <row r="8179" spans="13:13" ht="49.2" customHeight="1">
      <c r="M8179" s="85"/>
    </row>
    <row r="8180" spans="13:13" ht="49.2" customHeight="1">
      <c r="M8180" s="85"/>
    </row>
    <row r="8181" spans="13:13" ht="49.2" customHeight="1">
      <c r="M8181" s="85"/>
    </row>
    <row r="8182" spans="13:13" ht="49.2" customHeight="1">
      <c r="M8182" s="85"/>
    </row>
    <row r="8183" spans="13:13" ht="49.2" customHeight="1">
      <c r="M8183" s="85"/>
    </row>
    <row r="8184" spans="13:13" ht="49.2" customHeight="1">
      <c r="M8184" s="85"/>
    </row>
    <row r="8185" spans="13:13" ht="49.2" customHeight="1">
      <c r="M8185" s="85"/>
    </row>
    <row r="8186" spans="13:13" ht="49.2" customHeight="1">
      <c r="M8186" s="85"/>
    </row>
    <row r="8187" spans="13:13" ht="49.2" customHeight="1">
      <c r="M8187" s="85"/>
    </row>
    <row r="8188" spans="13:13" ht="49.2" customHeight="1">
      <c r="M8188" s="85"/>
    </row>
    <row r="8189" spans="13:13" ht="49.2" customHeight="1">
      <c r="M8189" s="85"/>
    </row>
    <row r="8190" spans="13:13" ht="49.2" customHeight="1">
      <c r="M8190" s="85"/>
    </row>
    <row r="8191" spans="13:13" ht="49.2" customHeight="1">
      <c r="M8191" s="85"/>
    </row>
    <row r="8192" spans="13:13" ht="49.2" customHeight="1">
      <c r="M8192" s="85"/>
    </row>
    <row r="8193" spans="13:13" ht="49.2" customHeight="1">
      <c r="M8193" s="85"/>
    </row>
    <row r="8194" spans="13:13" ht="49.2" customHeight="1">
      <c r="M8194" s="85"/>
    </row>
    <row r="8195" spans="13:13" ht="49.2" customHeight="1">
      <c r="M8195" s="85"/>
    </row>
    <row r="8196" spans="13:13" ht="49.2" customHeight="1">
      <c r="M8196" s="85"/>
    </row>
    <row r="8197" spans="13:13" ht="49.2" customHeight="1">
      <c r="M8197" s="85"/>
    </row>
    <row r="8198" spans="13:13" ht="49.2" customHeight="1">
      <c r="M8198" s="85"/>
    </row>
    <row r="8199" spans="13:13" ht="49.2" customHeight="1">
      <c r="M8199" s="85"/>
    </row>
    <row r="8200" spans="13:13" ht="49.2" customHeight="1">
      <c r="M8200" s="85"/>
    </row>
    <row r="8201" spans="13:13" ht="49.2" customHeight="1">
      <c r="M8201" s="85"/>
    </row>
    <row r="8202" spans="13:13" ht="49.2" customHeight="1">
      <c r="M8202" s="85"/>
    </row>
    <row r="8203" spans="13:13" ht="49.2" customHeight="1">
      <c r="M8203" s="85"/>
    </row>
    <row r="8204" spans="13:13" ht="49.2" customHeight="1">
      <c r="M8204" s="85"/>
    </row>
    <row r="8205" spans="13:13" ht="49.2" customHeight="1">
      <c r="M8205" s="85"/>
    </row>
    <row r="8206" spans="13:13" ht="49.2" customHeight="1">
      <c r="M8206" s="85"/>
    </row>
    <row r="8207" spans="13:13" ht="49.2" customHeight="1">
      <c r="M8207" s="85"/>
    </row>
    <row r="8208" spans="13:13" ht="49.2" customHeight="1">
      <c r="M8208" s="85"/>
    </row>
    <row r="8209" spans="13:13" ht="49.2" customHeight="1">
      <c r="M8209" s="85"/>
    </row>
    <row r="8210" spans="13:13" ht="49.2" customHeight="1">
      <c r="M8210" s="85"/>
    </row>
    <row r="8211" spans="13:13" ht="49.2" customHeight="1">
      <c r="M8211" s="85"/>
    </row>
    <row r="8212" spans="13:13" ht="49.2" customHeight="1">
      <c r="M8212" s="85"/>
    </row>
    <row r="8213" spans="13:13" ht="49.2" customHeight="1">
      <c r="M8213" s="85"/>
    </row>
    <row r="8214" spans="13:13" ht="49.2" customHeight="1">
      <c r="M8214" s="85"/>
    </row>
    <row r="8215" spans="13:13" ht="49.2" customHeight="1">
      <c r="M8215" s="85"/>
    </row>
    <row r="8216" spans="13:13" ht="49.2" customHeight="1">
      <c r="M8216" s="85"/>
    </row>
    <row r="8217" spans="13:13" ht="49.2" customHeight="1">
      <c r="M8217" s="85"/>
    </row>
    <row r="8218" spans="13:13" ht="49.2" customHeight="1">
      <c r="M8218" s="85"/>
    </row>
    <row r="8219" spans="13:13" ht="49.2" customHeight="1">
      <c r="M8219" s="85"/>
    </row>
    <row r="8220" spans="13:13" ht="49.2" customHeight="1">
      <c r="M8220" s="85"/>
    </row>
    <row r="8221" spans="13:13" ht="49.2" customHeight="1">
      <c r="M8221" s="85"/>
    </row>
    <row r="8222" spans="13:13" ht="49.2" customHeight="1">
      <c r="M8222" s="85"/>
    </row>
    <row r="8223" spans="13:13" ht="49.2" customHeight="1">
      <c r="M8223" s="85"/>
    </row>
    <row r="8224" spans="13:13" ht="49.2" customHeight="1">
      <c r="M8224" s="85"/>
    </row>
    <row r="8225" spans="13:13" ht="49.2" customHeight="1">
      <c r="M8225" s="85"/>
    </row>
    <row r="8226" spans="13:13" ht="49.2" customHeight="1">
      <c r="M8226" s="85"/>
    </row>
    <row r="8227" spans="13:13" ht="49.2" customHeight="1">
      <c r="M8227" s="85"/>
    </row>
    <row r="8228" spans="13:13" ht="49.2" customHeight="1">
      <c r="M8228" s="85"/>
    </row>
    <row r="8229" spans="13:13" ht="49.2" customHeight="1">
      <c r="M8229" s="85"/>
    </row>
    <row r="8230" spans="13:13" ht="49.2" customHeight="1">
      <c r="M8230" s="85"/>
    </row>
    <row r="8231" spans="13:13" ht="49.2" customHeight="1">
      <c r="M8231" s="85"/>
    </row>
    <row r="8232" spans="13:13" ht="49.2" customHeight="1">
      <c r="M8232" s="85"/>
    </row>
    <row r="8233" spans="13:13" ht="49.2" customHeight="1">
      <c r="M8233" s="85"/>
    </row>
    <row r="8234" spans="13:13" ht="49.2" customHeight="1">
      <c r="M8234" s="85"/>
    </row>
    <row r="8235" spans="13:13" ht="49.2" customHeight="1">
      <c r="M8235" s="85"/>
    </row>
    <row r="8236" spans="13:13" ht="49.2" customHeight="1">
      <c r="M8236" s="85"/>
    </row>
    <row r="8237" spans="13:13" ht="49.2" customHeight="1">
      <c r="M8237" s="85"/>
    </row>
    <row r="8238" spans="13:13" ht="49.2" customHeight="1">
      <c r="M8238" s="85"/>
    </row>
    <row r="8239" spans="13:13" ht="49.2" customHeight="1">
      <c r="M8239" s="85"/>
    </row>
    <row r="8240" spans="13:13" ht="49.2" customHeight="1">
      <c r="M8240" s="85"/>
    </row>
    <row r="8241" spans="13:13" ht="49.2" customHeight="1">
      <c r="M8241" s="85"/>
    </row>
    <row r="8242" spans="13:13" ht="49.2" customHeight="1">
      <c r="M8242" s="85"/>
    </row>
    <row r="8243" spans="13:13" ht="49.2" customHeight="1">
      <c r="M8243" s="85"/>
    </row>
    <row r="8244" spans="13:13" ht="49.2" customHeight="1">
      <c r="M8244" s="85"/>
    </row>
    <row r="8245" spans="13:13" ht="49.2" customHeight="1">
      <c r="M8245" s="85"/>
    </row>
    <row r="8246" spans="13:13" ht="49.2" customHeight="1">
      <c r="M8246" s="85"/>
    </row>
    <row r="8247" spans="13:13" ht="49.2" customHeight="1">
      <c r="M8247" s="85"/>
    </row>
    <row r="8248" spans="13:13" ht="49.2" customHeight="1">
      <c r="M8248" s="85"/>
    </row>
    <row r="8249" spans="13:13" ht="49.2" customHeight="1">
      <c r="M8249" s="85"/>
    </row>
    <row r="8250" spans="13:13" ht="49.2" customHeight="1">
      <c r="M8250" s="85"/>
    </row>
    <row r="8251" spans="13:13" ht="49.2" customHeight="1">
      <c r="M8251" s="85"/>
    </row>
    <row r="8252" spans="13:13" ht="49.2" customHeight="1">
      <c r="M8252" s="85"/>
    </row>
    <row r="8253" spans="13:13" ht="49.2" customHeight="1">
      <c r="M8253" s="85"/>
    </row>
    <row r="8254" spans="13:13" ht="49.2" customHeight="1">
      <c r="M8254" s="85"/>
    </row>
    <row r="8255" spans="13:13" ht="49.2" customHeight="1">
      <c r="M8255" s="85"/>
    </row>
    <row r="8256" spans="13:13" ht="49.2" customHeight="1">
      <c r="M8256" s="85"/>
    </row>
    <row r="8257" spans="13:13" ht="49.2" customHeight="1">
      <c r="M8257" s="85"/>
    </row>
    <row r="8258" spans="13:13" ht="49.2" customHeight="1">
      <c r="M8258" s="85"/>
    </row>
    <row r="8259" spans="13:13" ht="49.2" customHeight="1">
      <c r="M8259" s="85"/>
    </row>
    <row r="8260" spans="13:13" ht="49.2" customHeight="1">
      <c r="M8260" s="85"/>
    </row>
    <row r="8261" spans="13:13" ht="49.2" customHeight="1">
      <c r="M8261" s="85"/>
    </row>
    <row r="8262" spans="13:13" ht="49.2" customHeight="1">
      <c r="M8262" s="85"/>
    </row>
    <row r="8263" spans="13:13" ht="49.2" customHeight="1">
      <c r="M8263" s="85"/>
    </row>
    <row r="8264" spans="13:13" ht="49.2" customHeight="1">
      <c r="M8264" s="85"/>
    </row>
    <row r="8265" spans="13:13" ht="49.2" customHeight="1">
      <c r="M8265" s="85"/>
    </row>
    <row r="8266" spans="13:13" ht="49.2" customHeight="1">
      <c r="M8266" s="85"/>
    </row>
    <row r="8267" spans="13:13" ht="49.2" customHeight="1">
      <c r="M8267" s="85"/>
    </row>
    <row r="8268" spans="13:13" ht="49.2" customHeight="1">
      <c r="M8268" s="85"/>
    </row>
    <row r="8269" spans="13:13" ht="49.2" customHeight="1">
      <c r="M8269" s="85"/>
    </row>
    <row r="8270" spans="13:13" ht="49.2" customHeight="1">
      <c r="M8270" s="85"/>
    </row>
    <row r="8271" spans="13:13" ht="49.2" customHeight="1">
      <c r="M8271" s="85"/>
    </row>
    <row r="8272" spans="13:13" ht="49.2" customHeight="1">
      <c r="M8272" s="85"/>
    </row>
    <row r="8273" spans="13:13" ht="49.2" customHeight="1">
      <c r="M8273" s="85"/>
    </row>
    <row r="8274" spans="13:13" ht="49.2" customHeight="1">
      <c r="M8274" s="85"/>
    </row>
    <row r="8275" spans="13:13" ht="49.2" customHeight="1">
      <c r="M8275" s="85"/>
    </row>
    <row r="8276" spans="13:13" ht="49.2" customHeight="1">
      <c r="M8276" s="85"/>
    </row>
    <row r="8277" spans="13:13" ht="49.2" customHeight="1">
      <c r="M8277" s="85"/>
    </row>
    <row r="8278" spans="13:13" ht="49.2" customHeight="1">
      <c r="M8278" s="85"/>
    </row>
    <row r="8279" spans="13:13" ht="49.2" customHeight="1">
      <c r="M8279" s="85"/>
    </row>
    <row r="8280" spans="13:13" ht="49.2" customHeight="1">
      <c r="M8280" s="85"/>
    </row>
    <row r="8281" spans="13:13" ht="49.2" customHeight="1">
      <c r="M8281" s="85"/>
    </row>
    <row r="8282" spans="13:13" ht="49.2" customHeight="1">
      <c r="M8282" s="85"/>
    </row>
    <row r="8283" spans="13:13" ht="49.2" customHeight="1">
      <c r="M8283" s="85"/>
    </row>
    <row r="8284" spans="13:13" ht="49.2" customHeight="1">
      <c r="M8284" s="85"/>
    </row>
    <row r="8285" spans="13:13" ht="49.2" customHeight="1">
      <c r="M8285" s="85"/>
    </row>
    <row r="8286" spans="13:13" ht="49.2" customHeight="1">
      <c r="M8286" s="85"/>
    </row>
    <row r="8287" spans="13:13" ht="49.2" customHeight="1">
      <c r="M8287" s="85"/>
    </row>
    <row r="8288" spans="13:13" ht="49.2" customHeight="1">
      <c r="M8288" s="85"/>
    </row>
    <row r="8289" spans="13:13" ht="49.2" customHeight="1">
      <c r="M8289" s="85"/>
    </row>
    <row r="8290" spans="13:13" ht="49.2" customHeight="1">
      <c r="M8290" s="85"/>
    </row>
    <row r="8291" spans="13:13" ht="49.2" customHeight="1">
      <c r="M8291" s="85"/>
    </row>
    <row r="8292" spans="13:13" ht="49.2" customHeight="1">
      <c r="M8292" s="85"/>
    </row>
    <row r="8293" spans="13:13" ht="49.2" customHeight="1">
      <c r="M8293" s="85"/>
    </row>
    <row r="8294" spans="13:13" ht="49.2" customHeight="1">
      <c r="M8294" s="85"/>
    </row>
    <row r="8295" spans="13:13" ht="49.2" customHeight="1">
      <c r="M8295" s="85"/>
    </row>
    <row r="8296" spans="13:13" ht="49.2" customHeight="1">
      <c r="M8296" s="85"/>
    </row>
    <row r="8297" spans="13:13" ht="49.2" customHeight="1">
      <c r="M8297" s="85"/>
    </row>
    <row r="8298" spans="13:13" ht="49.2" customHeight="1">
      <c r="M8298" s="85"/>
    </row>
    <row r="8299" spans="13:13" ht="49.2" customHeight="1">
      <c r="M8299" s="85"/>
    </row>
    <row r="8300" spans="13:13" ht="49.2" customHeight="1">
      <c r="M8300" s="85"/>
    </row>
    <row r="8301" spans="13:13" ht="49.2" customHeight="1">
      <c r="M8301" s="85"/>
    </row>
    <row r="8302" spans="13:13" ht="49.2" customHeight="1">
      <c r="M8302" s="85"/>
    </row>
    <row r="8303" spans="13:13" ht="49.2" customHeight="1">
      <c r="M8303" s="85"/>
    </row>
    <row r="8304" spans="13:13" ht="49.2" customHeight="1">
      <c r="M8304" s="85"/>
    </row>
    <row r="8305" spans="13:13" ht="49.2" customHeight="1">
      <c r="M8305" s="85"/>
    </row>
    <row r="8306" spans="13:13" ht="49.2" customHeight="1">
      <c r="M8306" s="85"/>
    </row>
    <row r="8307" spans="13:13" ht="49.2" customHeight="1">
      <c r="M8307" s="85"/>
    </row>
    <row r="8308" spans="13:13" ht="49.2" customHeight="1">
      <c r="M8308" s="85"/>
    </row>
    <row r="8309" spans="13:13" ht="49.2" customHeight="1">
      <c r="M8309" s="85"/>
    </row>
    <row r="8310" spans="13:13" ht="49.2" customHeight="1">
      <c r="M8310" s="85"/>
    </row>
    <row r="8311" spans="13:13" ht="49.2" customHeight="1">
      <c r="M8311" s="85"/>
    </row>
    <row r="8312" spans="13:13" ht="49.2" customHeight="1">
      <c r="M8312" s="85"/>
    </row>
    <row r="8313" spans="13:13" ht="49.2" customHeight="1">
      <c r="M8313" s="85"/>
    </row>
    <row r="8314" spans="13:13" ht="49.2" customHeight="1">
      <c r="M8314" s="85"/>
    </row>
    <row r="8315" spans="13:13" ht="49.2" customHeight="1">
      <c r="M8315" s="85"/>
    </row>
    <row r="8316" spans="13:13" ht="49.2" customHeight="1">
      <c r="M8316" s="85"/>
    </row>
    <row r="8317" spans="13:13" ht="49.2" customHeight="1">
      <c r="M8317" s="85"/>
    </row>
    <row r="8318" spans="13:13" ht="49.2" customHeight="1">
      <c r="M8318" s="85"/>
    </row>
    <row r="8319" spans="13:13" ht="49.2" customHeight="1">
      <c r="M8319" s="85"/>
    </row>
    <row r="8320" spans="13:13" ht="49.2" customHeight="1">
      <c r="M8320" s="85"/>
    </row>
    <row r="8321" spans="13:13" ht="49.2" customHeight="1">
      <c r="M8321" s="85"/>
    </row>
    <row r="8322" spans="13:13" ht="49.2" customHeight="1">
      <c r="M8322" s="85"/>
    </row>
    <row r="8323" spans="13:13" ht="49.2" customHeight="1">
      <c r="M8323" s="85"/>
    </row>
    <row r="8324" spans="13:13" ht="49.2" customHeight="1">
      <c r="M8324" s="85"/>
    </row>
    <row r="8325" spans="13:13" ht="49.2" customHeight="1">
      <c r="M8325" s="85"/>
    </row>
    <row r="8326" spans="13:13" ht="49.2" customHeight="1">
      <c r="M8326" s="85"/>
    </row>
    <row r="8327" spans="13:13" ht="49.2" customHeight="1">
      <c r="M8327" s="85"/>
    </row>
    <row r="8328" spans="13:13" ht="49.2" customHeight="1">
      <c r="M8328" s="85"/>
    </row>
    <row r="8329" spans="13:13" ht="49.2" customHeight="1">
      <c r="M8329" s="85"/>
    </row>
    <row r="8330" spans="13:13" ht="49.2" customHeight="1">
      <c r="M8330" s="85"/>
    </row>
    <row r="8331" spans="13:13" ht="49.2" customHeight="1">
      <c r="M8331" s="85"/>
    </row>
    <row r="8332" spans="13:13" ht="49.2" customHeight="1">
      <c r="M8332" s="85"/>
    </row>
    <row r="8333" spans="13:13" ht="49.2" customHeight="1">
      <c r="M8333" s="85"/>
    </row>
    <row r="8334" spans="13:13" ht="49.2" customHeight="1">
      <c r="M8334" s="85"/>
    </row>
    <row r="8335" spans="13:13" ht="49.2" customHeight="1">
      <c r="M8335" s="85"/>
    </row>
    <row r="8336" spans="13:13" ht="49.2" customHeight="1">
      <c r="M8336" s="85"/>
    </row>
    <row r="8337" spans="13:13" ht="49.2" customHeight="1">
      <c r="M8337" s="85"/>
    </row>
    <row r="8338" spans="13:13" ht="49.2" customHeight="1">
      <c r="M8338" s="85"/>
    </row>
    <row r="8339" spans="13:13" ht="49.2" customHeight="1">
      <c r="M8339" s="85"/>
    </row>
    <row r="8340" spans="13:13" ht="49.2" customHeight="1">
      <c r="M8340" s="85"/>
    </row>
    <row r="8341" spans="13:13" ht="49.2" customHeight="1">
      <c r="M8341" s="85"/>
    </row>
    <row r="8342" spans="13:13" ht="49.2" customHeight="1">
      <c r="M8342" s="85"/>
    </row>
    <row r="8343" spans="13:13" ht="49.2" customHeight="1">
      <c r="M8343" s="85"/>
    </row>
    <row r="8344" spans="13:13" ht="49.2" customHeight="1">
      <c r="M8344" s="85"/>
    </row>
    <row r="8345" spans="13:13" ht="49.2" customHeight="1">
      <c r="M8345" s="85"/>
    </row>
    <row r="8346" spans="13:13" ht="49.2" customHeight="1">
      <c r="M8346" s="85"/>
    </row>
    <row r="8347" spans="13:13" ht="49.2" customHeight="1">
      <c r="M8347" s="85"/>
    </row>
    <row r="8348" spans="13:13" ht="49.2" customHeight="1">
      <c r="M8348" s="85"/>
    </row>
    <row r="8349" spans="13:13" ht="49.2" customHeight="1">
      <c r="M8349" s="85"/>
    </row>
    <row r="8350" spans="13:13" ht="49.2" customHeight="1">
      <c r="M8350" s="85"/>
    </row>
    <row r="8351" spans="13:13" ht="49.2" customHeight="1">
      <c r="M8351" s="85"/>
    </row>
    <row r="8352" spans="13:13" ht="49.2" customHeight="1">
      <c r="M8352" s="85"/>
    </row>
    <row r="8353" spans="13:13" ht="49.2" customHeight="1">
      <c r="M8353" s="85"/>
    </row>
    <row r="8354" spans="13:13" ht="49.2" customHeight="1">
      <c r="M8354" s="85"/>
    </row>
    <row r="8355" spans="13:13" ht="49.2" customHeight="1">
      <c r="M8355" s="85"/>
    </row>
    <row r="8356" spans="13:13" ht="49.2" customHeight="1">
      <c r="M8356" s="85"/>
    </row>
    <row r="8357" spans="13:13" ht="49.2" customHeight="1">
      <c r="M8357" s="85"/>
    </row>
    <row r="8358" spans="13:13" ht="49.2" customHeight="1">
      <c r="M8358" s="85"/>
    </row>
    <row r="8359" spans="13:13" ht="49.2" customHeight="1">
      <c r="M8359" s="85"/>
    </row>
    <row r="8360" spans="13:13" ht="49.2" customHeight="1">
      <c r="M8360" s="85"/>
    </row>
    <row r="8361" spans="13:13" ht="49.2" customHeight="1">
      <c r="M8361" s="85"/>
    </row>
    <row r="8362" spans="13:13" ht="49.2" customHeight="1">
      <c r="M8362" s="85"/>
    </row>
    <row r="8363" spans="13:13" ht="49.2" customHeight="1">
      <c r="M8363" s="85"/>
    </row>
    <row r="8364" spans="13:13" ht="49.2" customHeight="1">
      <c r="M8364" s="85"/>
    </row>
    <row r="8365" spans="13:13" ht="49.2" customHeight="1">
      <c r="M8365" s="85"/>
    </row>
    <row r="8366" spans="13:13" ht="49.2" customHeight="1">
      <c r="M8366" s="85"/>
    </row>
    <row r="8367" spans="13:13" ht="49.2" customHeight="1">
      <c r="M8367" s="85"/>
    </row>
    <row r="8368" spans="13:13" ht="49.2" customHeight="1">
      <c r="M8368" s="85"/>
    </row>
    <row r="8369" spans="13:13" ht="49.2" customHeight="1">
      <c r="M8369" s="85"/>
    </row>
    <row r="8370" spans="13:13" ht="49.2" customHeight="1">
      <c r="M8370" s="85"/>
    </row>
    <row r="8371" spans="13:13" ht="49.2" customHeight="1">
      <c r="M8371" s="85"/>
    </row>
    <row r="8372" spans="13:13" ht="49.2" customHeight="1">
      <c r="M8372" s="85"/>
    </row>
    <row r="8373" spans="13:13" ht="49.2" customHeight="1">
      <c r="M8373" s="85"/>
    </row>
    <row r="8374" spans="13:13" ht="49.2" customHeight="1">
      <c r="M8374" s="85"/>
    </row>
    <row r="8375" spans="13:13" ht="49.2" customHeight="1">
      <c r="M8375" s="85"/>
    </row>
    <row r="8376" spans="13:13" ht="49.2" customHeight="1">
      <c r="M8376" s="85"/>
    </row>
    <row r="8377" spans="13:13" ht="49.2" customHeight="1">
      <c r="M8377" s="85"/>
    </row>
    <row r="8378" spans="13:13" ht="49.2" customHeight="1">
      <c r="M8378" s="85"/>
    </row>
    <row r="8379" spans="13:13" ht="49.2" customHeight="1">
      <c r="M8379" s="85"/>
    </row>
    <row r="8380" spans="13:13" ht="49.2" customHeight="1">
      <c r="M8380" s="85"/>
    </row>
    <row r="8381" spans="13:13" ht="49.2" customHeight="1">
      <c r="M8381" s="85"/>
    </row>
    <row r="8382" spans="13:13" ht="49.2" customHeight="1">
      <c r="M8382" s="85"/>
    </row>
    <row r="8383" spans="13:13" ht="49.2" customHeight="1">
      <c r="M8383" s="85"/>
    </row>
    <row r="8384" spans="13:13" ht="49.2" customHeight="1">
      <c r="M8384" s="85"/>
    </row>
    <row r="8385" spans="13:13" ht="49.2" customHeight="1">
      <c r="M8385" s="85"/>
    </row>
    <row r="8386" spans="13:13" ht="49.2" customHeight="1">
      <c r="M8386" s="85"/>
    </row>
    <row r="8387" spans="13:13" ht="49.2" customHeight="1">
      <c r="M8387" s="85"/>
    </row>
    <row r="8388" spans="13:13" ht="49.2" customHeight="1">
      <c r="M8388" s="85"/>
    </row>
    <row r="8389" spans="13:13" ht="49.2" customHeight="1">
      <c r="M8389" s="85"/>
    </row>
    <row r="8390" spans="13:13" ht="49.2" customHeight="1">
      <c r="M8390" s="85"/>
    </row>
    <row r="8391" spans="13:13" ht="49.2" customHeight="1">
      <c r="M8391" s="85"/>
    </row>
    <row r="8392" spans="13:13" ht="49.2" customHeight="1">
      <c r="M8392" s="85"/>
    </row>
    <row r="8393" spans="13:13" ht="49.2" customHeight="1">
      <c r="M8393" s="85"/>
    </row>
    <row r="8394" spans="13:13" ht="49.2" customHeight="1">
      <c r="M8394" s="85"/>
    </row>
    <row r="8395" spans="13:13" ht="49.2" customHeight="1">
      <c r="M8395" s="85"/>
    </row>
    <row r="8396" spans="13:13" ht="49.2" customHeight="1">
      <c r="M8396" s="85"/>
    </row>
    <row r="8397" spans="13:13" ht="49.2" customHeight="1">
      <c r="M8397" s="85"/>
    </row>
    <row r="8398" spans="13:13" ht="49.2" customHeight="1">
      <c r="M8398" s="85"/>
    </row>
    <row r="8399" spans="13:13" ht="49.2" customHeight="1">
      <c r="M8399" s="85"/>
    </row>
    <row r="8400" spans="13:13" ht="49.2" customHeight="1">
      <c r="M8400" s="85"/>
    </row>
    <row r="8401" spans="13:13" ht="49.2" customHeight="1">
      <c r="M8401" s="85"/>
    </row>
    <row r="8402" spans="13:13" ht="49.2" customHeight="1">
      <c r="M8402" s="85"/>
    </row>
    <row r="8403" spans="13:13" ht="49.2" customHeight="1">
      <c r="M8403" s="85"/>
    </row>
    <row r="8404" spans="13:13" ht="49.2" customHeight="1">
      <c r="M8404" s="85"/>
    </row>
    <row r="8405" spans="13:13" ht="49.2" customHeight="1">
      <c r="M8405" s="85"/>
    </row>
    <row r="8406" spans="13:13" ht="49.2" customHeight="1">
      <c r="M8406" s="85"/>
    </row>
    <row r="8407" spans="13:13" ht="49.2" customHeight="1">
      <c r="M8407" s="85"/>
    </row>
    <row r="8408" spans="13:13" ht="49.2" customHeight="1">
      <c r="M8408" s="85"/>
    </row>
    <row r="8409" spans="13:13" ht="49.2" customHeight="1">
      <c r="M8409" s="85"/>
    </row>
    <row r="8410" spans="13:13" ht="49.2" customHeight="1">
      <c r="M8410" s="85"/>
    </row>
    <row r="8411" spans="13:13" ht="49.2" customHeight="1">
      <c r="M8411" s="85"/>
    </row>
    <row r="8412" spans="13:13" ht="49.2" customHeight="1">
      <c r="M8412" s="85"/>
    </row>
    <row r="8413" spans="13:13" ht="49.2" customHeight="1">
      <c r="M8413" s="85"/>
    </row>
    <row r="8414" spans="13:13" ht="49.2" customHeight="1">
      <c r="M8414" s="85"/>
    </row>
    <row r="8415" spans="13:13" ht="49.2" customHeight="1">
      <c r="M8415" s="85"/>
    </row>
    <row r="8416" spans="13:13" ht="49.2" customHeight="1">
      <c r="M8416" s="85"/>
    </row>
    <row r="8417" spans="13:13" ht="49.2" customHeight="1">
      <c r="M8417" s="85"/>
    </row>
    <row r="8418" spans="13:13" ht="49.2" customHeight="1">
      <c r="M8418" s="85"/>
    </row>
    <row r="8419" spans="13:13" ht="49.2" customHeight="1">
      <c r="M8419" s="85"/>
    </row>
    <row r="8420" spans="13:13" ht="49.2" customHeight="1">
      <c r="M8420" s="85"/>
    </row>
    <row r="8421" spans="13:13" ht="49.2" customHeight="1">
      <c r="M8421" s="85"/>
    </row>
    <row r="8422" spans="13:13" ht="49.2" customHeight="1">
      <c r="M8422" s="85"/>
    </row>
    <row r="8423" spans="13:13" ht="49.2" customHeight="1">
      <c r="M8423" s="85"/>
    </row>
    <row r="8424" spans="13:13" ht="49.2" customHeight="1">
      <c r="M8424" s="85"/>
    </row>
    <row r="8425" spans="13:13" ht="49.2" customHeight="1">
      <c r="M8425" s="85"/>
    </row>
    <row r="8426" spans="13:13" ht="49.2" customHeight="1">
      <c r="M8426" s="85"/>
    </row>
    <row r="8427" spans="13:13" ht="49.2" customHeight="1">
      <c r="M8427" s="85"/>
    </row>
    <row r="8428" spans="13:13" ht="49.2" customHeight="1">
      <c r="M8428" s="85"/>
    </row>
    <row r="8429" spans="13:13" ht="49.2" customHeight="1">
      <c r="M8429" s="85"/>
    </row>
    <row r="8430" spans="13:13" ht="49.2" customHeight="1">
      <c r="M8430" s="85"/>
    </row>
    <row r="8431" spans="13:13" ht="49.2" customHeight="1">
      <c r="M8431" s="85"/>
    </row>
    <row r="8432" spans="13:13" ht="49.2" customHeight="1">
      <c r="M8432" s="85"/>
    </row>
    <row r="8433" spans="13:13" ht="49.2" customHeight="1">
      <c r="M8433" s="85"/>
    </row>
    <row r="8434" spans="13:13" ht="49.2" customHeight="1">
      <c r="M8434" s="85"/>
    </row>
    <row r="8435" spans="13:13" ht="49.2" customHeight="1">
      <c r="M8435" s="85"/>
    </row>
    <row r="8436" spans="13:13" ht="49.2" customHeight="1">
      <c r="M8436" s="85"/>
    </row>
    <row r="8437" spans="13:13" ht="49.2" customHeight="1">
      <c r="M8437" s="85"/>
    </row>
    <row r="8438" spans="13:13" ht="49.2" customHeight="1">
      <c r="M8438" s="85"/>
    </row>
    <row r="8439" spans="13:13" ht="49.2" customHeight="1">
      <c r="M8439" s="85"/>
    </row>
    <row r="8440" spans="13:13" ht="49.2" customHeight="1">
      <c r="M8440" s="85"/>
    </row>
    <row r="8441" spans="13:13" ht="49.2" customHeight="1">
      <c r="M8441" s="85"/>
    </row>
    <row r="8442" spans="13:13" ht="49.2" customHeight="1">
      <c r="M8442" s="85"/>
    </row>
    <row r="8443" spans="13:13" ht="49.2" customHeight="1">
      <c r="M8443" s="85"/>
    </row>
    <row r="8444" spans="13:13" ht="49.2" customHeight="1">
      <c r="M8444" s="85"/>
    </row>
    <row r="8445" spans="13:13" ht="49.2" customHeight="1">
      <c r="M8445" s="85"/>
    </row>
    <row r="8446" spans="13:13" ht="49.2" customHeight="1">
      <c r="M8446" s="85"/>
    </row>
    <row r="8447" spans="13:13" ht="49.2" customHeight="1">
      <c r="M8447" s="85"/>
    </row>
    <row r="8448" spans="13:13" ht="49.2" customHeight="1">
      <c r="M8448" s="85"/>
    </row>
    <row r="8449" spans="13:13" ht="49.2" customHeight="1">
      <c r="M8449" s="85"/>
    </row>
    <row r="8450" spans="13:13" ht="49.2" customHeight="1">
      <c r="M8450" s="85"/>
    </row>
    <row r="8451" spans="13:13" ht="49.2" customHeight="1">
      <c r="M8451" s="85"/>
    </row>
    <row r="8452" spans="13:13" ht="49.2" customHeight="1">
      <c r="M8452" s="85"/>
    </row>
    <row r="8453" spans="13:13" ht="49.2" customHeight="1">
      <c r="M8453" s="85"/>
    </row>
    <row r="8454" spans="13:13" ht="49.2" customHeight="1">
      <c r="M8454" s="85"/>
    </row>
    <row r="8455" spans="13:13" ht="49.2" customHeight="1">
      <c r="M8455" s="85"/>
    </row>
    <row r="8456" spans="13:13" ht="49.2" customHeight="1">
      <c r="M8456" s="85"/>
    </row>
    <row r="8457" spans="13:13" ht="49.2" customHeight="1">
      <c r="M8457" s="85"/>
    </row>
    <row r="8458" spans="13:13" ht="49.2" customHeight="1">
      <c r="M8458" s="85"/>
    </row>
    <row r="8459" spans="13:13" ht="49.2" customHeight="1">
      <c r="M8459" s="85"/>
    </row>
    <row r="8460" spans="13:13" ht="49.2" customHeight="1">
      <c r="M8460" s="85"/>
    </row>
    <row r="8461" spans="13:13" ht="49.2" customHeight="1">
      <c r="M8461" s="85"/>
    </row>
    <row r="8462" spans="13:13" ht="49.2" customHeight="1">
      <c r="M8462" s="85"/>
    </row>
    <row r="8463" spans="13:13" ht="49.2" customHeight="1">
      <c r="M8463" s="85"/>
    </row>
    <row r="8464" spans="13:13" ht="49.2" customHeight="1">
      <c r="M8464" s="85"/>
    </row>
    <row r="8465" spans="13:13" ht="49.2" customHeight="1">
      <c r="M8465" s="85"/>
    </row>
    <row r="8466" spans="13:13" ht="49.2" customHeight="1">
      <c r="M8466" s="85"/>
    </row>
    <row r="8467" spans="13:13" ht="49.2" customHeight="1">
      <c r="M8467" s="85"/>
    </row>
    <row r="8468" spans="13:13" ht="49.2" customHeight="1">
      <c r="M8468" s="85"/>
    </row>
    <row r="8469" spans="13:13" ht="49.2" customHeight="1">
      <c r="M8469" s="85"/>
    </row>
    <row r="8470" spans="13:13" ht="49.2" customHeight="1">
      <c r="M8470" s="85"/>
    </row>
    <row r="8471" spans="13:13" ht="49.2" customHeight="1">
      <c r="M8471" s="85"/>
    </row>
    <row r="8472" spans="13:13" ht="49.2" customHeight="1">
      <c r="M8472" s="85"/>
    </row>
    <row r="8473" spans="13:13" ht="49.2" customHeight="1">
      <c r="M8473" s="85"/>
    </row>
    <row r="8474" spans="13:13" ht="49.2" customHeight="1">
      <c r="M8474" s="85"/>
    </row>
    <row r="8475" spans="13:13" ht="49.2" customHeight="1">
      <c r="M8475" s="85"/>
    </row>
    <row r="8476" spans="13:13" ht="49.2" customHeight="1">
      <c r="M8476" s="85"/>
    </row>
    <row r="8477" spans="13:13" ht="49.2" customHeight="1">
      <c r="M8477" s="85"/>
    </row>
    <row r="8478" spans="13:13" ht="49.2" customHeight="1">
      <c r="M8478" s="85"/>
    </row>
    <row r="8479" spans="13:13" ht="49.2" customHeight="1">
      <c r="M8479" s="85"/>
    </row>
    <row r="8480" spans="13:13" ht="49.2" customHeight="1">
      <c r="M8480" s="85"/>
    </row>
    <row r="8481" spans="13:13" ht="49.2" customHeight="1">
      <c r="M8481" s="85"/>
    </row>
    <row r="8482" spans="13:13" ht="49.2" customHeight="1">
      <c r="M8482" s="85"/>
    </row>
    <row r="8483" spans="13:13" ht="49.2" customHeight="1">
      <c r="M8483" s="85"/>
    </row>
    <row r="8484" spans="13:13" ht="49.2" customHeight="1">
      <c r="M8484" s="85"/>
    </row>
    <row r="8485" spans="13:13" ht="49.2" customHeight="1">
      <c r="M8485" s="85"/>
    </row>
    <row r="8486" spans="13:13" ht="49.2" customHeight="1">
      <c r="M8486" s="85"/>
    </row>
    <row r="8487" spans="13:13" ht="49.2" customHeight="1">
      <c r="M8487" s="85"/>
    </row>
    <row r="8488" spans="13:13" ht="49.2" customHeight="1">
      <c r="M8488" s="85"/>
    </row>
    <row r="8489" spans="13:13" ht="49.2" customHeight="1">
      <c r="M8489" s="85"/>
    </row>
    <row r="8490" spans="13:13" ht="49.2" customHeight="1">
      <c r="M8490" s="85"/>
    </row>
    <row r="8491" spans="13:13" ht="49.2" customHeight="1">
      <c r="M8491" s="85"/>
    </row>
    <row r="8492" spans="13:13" ht="49.2" customHeight="1">
      <c r="M8492" s="85"/>
    </row>
    <row r="8493" spans="13:13" ht="49.2" customHeight="1">
      <c r="M8493" s="85"/>
    </row>
    <row r="8494" spans="13:13" ht="49.2" customHeight="1">
      <c r="M8494" s="85"/>
    </row>
    <row r="8495" spans="13:13" ht="49.2" customHeight="1">
      <c r="M8495" s="85"/>
    </row>
    <row r="8496" spans="13:13" ht="49.2" customHeight="1">
      <c r="M8496" s="85"/>
    </row>
    <row r="8497" spans="13:13" ht="49.2" customHeight="1">
      <c r="M8497" s="85"/>
    </row>
    <row r="8498" spans="13:13" ht="49.2" customHeight="1">
      <c r="M8498" s="85"/>
    </row>
    <row r="8499" spans="13:13" ht="49.2" customHeight="1">
      <c r="M8499" s="85"/>
    </row>
    <row r="8500" spans="13:13" ht="49.2" customHeight="1">
      <c r="M8500" s="85"/>
    </row>
    <row r="8501" spans="13:13" ht="49.2" customHeight="1">
      <c r="M8501" s="85"/>
    </row>
    <row r="8502" spans="13:13" ht="49.2" customHeight="1">
      <c r="M8502" s="85"/>
    </row>
    <row r="8503" spans="13:13" ht="49.2" customHeight="1">
      <c r="M8503" s="85"/>
    </row>
    <row r="8504" spans="13:13" ht="49.2" customHeight="1">
      <c r="M8504" s="85"/>
    </row>
    <row r="8505" spans="13:13" ht="49.2" customHeight="1">
      <c r="M8505" s="85"/>
    </row>
    <row r="8506" spans="13:13" ht="49.2" customHeight="1">
      <c r="M8506" s="85"/>
    </row>
    <row r="8507" spans="13:13" ht="49.2" customHeight="1">
      <c r="M8507" s="85"/>
    </row>
    <row r="8508" spans="13:13" ht="49.2" customHeight="1">
      <c r="M8508" s="85"/>
    </row>
    <row r="8509" spans="13:13" ht="49.2" customHeight="1">
      <c r="M8509" s="85"/>
    </row>
    <row r="8510" spans="13:13" ht="49.2" customHeight="1">
      <c r="M8510" s="85"/>
    </row>
    <row r="8511" spans="13:13" ht="49.2" customHeight="1">
      <c r="M8511" s="85"/>
    </row>
    <row r="8512" spans="13:13" ht="49.2" customHeight="1">
      <c r="M8512" s="85"/>
    </row>
    <row r="8513" spans="13:13" ht="49.2" customHeight="1">
      <c r="M8513" s="85"/>
    </row>
    <row r="8514" spans="13:13" ht="49.2" customHeight="1">
      <c r="M8514" s="85"/>
    </row>
    <row r="8515" spans="13:13" ht="49.2" customHeight="1">
      <c r="M8515" s="85"/>
    </row>
    <row r="8516" spans="13:13" ht="49.2" customHeight="1">
      <c r="M8516" s="85"/>
    </row>
    <row r="8517" spans="13:13" ht="49.2" customHeight="1">
      <c r="M8517" s="85"/>
    </row>
    <row r="8518" spans="13:13" ht="49.2" customHeight="1">
      <c r="M8518" s="85"/>
    </row>
    <row r="8519" spans="13:13" ht="49.2" customHeight="1">
      <c r="M8519" s="85"/>
    </row>
    <row r="8520" spans="13:13" ht="49.2" customHeight="1">
      <c r="M8520" s="85"/>
    </row>
    <row r="8521" spans="13:13" ht="49.2" customHeight="1">
      <c r="M8521" s="85"/>
    </row>
    <row r="8522" spans="13:13" ht="49.2" customHeight="1">
      <c r="M8522" s="85"/>
    </row>
    <row r="8523" spans="13:13" ht="49.2" customHeight="1">
      <c r="M8523" s="85"/>
    </row>
    <row r="8524" spans="13:13" ht="49.2" customHeight="1">
      <c r="M8524" s="85"/>
    </row>
    <row r="8525" spans="13:13" ht="49.2" customHeight="1">
      <c r="M8525" s="85"/>
    </row>
    <row r="8526" spans="13:13" ht="49.2" customHeight="1">
      <c r="M8526" s="85"/>
    </row>
    <row r="8527" spans="13:13" ht="49.2" customHeight="1">
      <c r="M8527" s="85"/>
    </row>
    <row r="8528" spans="13:13" ht="49.2" customHeight="1">
      <c r="M8528" s="85"/>
    </row>
    <row r="8529" spans="13:13" ht="49.2" customHeight="1">
      <c r="M8529" s="85"/>
    </row>
    <row r="8530" spans="13:13" ht="49.2" customHeight="1">
      <c r="M8530" s="85"/>
    </row>
    <row r="8531" spans="13:13" ht="49.2" customHeight="1">
      <c r="M8531" s="85"/>
    </row>
    <row r="8532" spans="13:13" ht="49.2" customHeight="1">
      <c r="M8532" s="85"/>
    </row>
    <row r="8533" spans="13:13" ht="49.2" customHeight="1">
      <c r="M8533" s="85"/>
    </row>
    <row r="8534" spans="13:13" ht="49.2" customHeight="1">
      <c r="M8534" s="85"/>
    </row>
    <row r="8535" spans="13:13" ht="49.2" customHeight="1">
      <c r="M8535" s="85"/>
    </row>
    <row r="8536" spans="13:13" ht="49.2" customHeight="1">
      <c r="M8536" s="85"/>
    </row>
    <row r="8537" spans="13:13" ht="49.2" customHeight="1">
      <c r="M8537" s="85"/>
    </row>
    <row r="8538" spans="13:13" ht="49.2" customHeight="1">
      <c r="M8538" s="85"/>
    </row>
    <row r="8539" spans="13:13" ht="49.2" customHeight="1">
      <c r="M8539" s="85"/>
    </row>
    <row r="8540" spans="13:13" ht="49.2" customHeight="1">
      <c r="M8540" s="85"/>
    </row>
    <row r="8541" spans="13:13" ht="49.2" customHeight="1">
      <c r="M8541" s="85"/>
    </row>
    <row r="8542" spans="13:13" ht="49.2" customHeight="1">
      <c r="M8542" s="85"/>
    </row>
    <row r="8543" spans="13:13" ht="49.2" customHeight="1">
      <c r="M8543" s="85"/>
    </row>
    <row r="8544" spans="13:13" ht="49.2" customHeight="1">
      <c r="M8544" s="85"/>
    </row>
    <row r="8545" spans="13:13" ht="49.2" customHeight="1">
      <c r="M8545" s="85"/>
    </row>
    <row r="8546" spans="13:13" ht="49.2" customHeight="1">
      <c r="M8546" s="85"/>
    </row>
    <row r="8547" spans="13:13" ht="49.2" customHeight="1">
      <c r="M8547" s="85"/>
    </row>
    <row r="8548" spans="13:13" ht="49.2" customHeight="1">
      <c r="M8548" s="85"/>
    </row>
    <row r="8549" spans="13:13" ht="49.2" customHeight="1">
      <c r="M8549" s="85"/>
    </row>
    <row r="8550" spans="13:13" ht="49.2" customHeight="1">
      <c r="M8550" s="85"/>
    </row>
    <row r="8551" spans="13:13" ht="49.2" customHeight="1">
      <c r="M8551" s="85"/>
    </row>
    <row r="8552" spans="13:13" ht="49.2" customHeight="1">
      <c r="M8552" s="85"/>
    </row>
    <row r="8553" spans="13:13" ht="49.2" customHeight="1">
      <c r="M8553" s="85"/>
    </row>
    <row r="8554" spans="13:13" ht="49.2" customHeight="1">
      <c r="M8554" s="85"/>
    </row>
    <row r="8555" spans="13:13" ht="49.2" customHeight="1">
      <c r="M8555" s="85"/>
    </row>
    <row r="8556" spans="13:13" ht="49.2" customHeight="1">
      <c r="M8556" s="85"/>
    </row>
    <row r="8557" spans="13:13" ht="49.2" customHeight="1">
      <c r="M8557" s="85"/>
    </row>
    <row r="8558" spans="13:13" ht="49.2" customHeight="1">
      <c r="M8558" s="85"/>
    </row>
    <row r="8559" spans="13:13" ht="49.2" customHeight="1">
      <c r="M8559" s="85"/>
    </row>
    <row r="8560" spans="13:13" ht="49.2" customHeight="1">
      <c r="M8560" s="85"/>
    </row>
    <row r="8561" spans="13:13" ht="49.2" customHeight="1">
      <c r="M8561" s="85"/>
    </row>
    <row r="8562" spans="13:13" ht="49.2" customHeight="1">
      <c r="M8562" s="85"/>
    </row>
    <row r="8563" spans="13:13" ht="49.2" customHeight="1">
      <c r="M8563" s="85"/>
    </row>
    <row r="8564" spans="13:13" ht="49.2" customHeight="1">
      <c r="M8564" s="85"/>
    </row>
    <row r="8565" spans="13:13" ht="49.2" customHeight="1">
      <c r="M8565" s="85"/>
    </row>
    <row r="8566" spans="13:13" ht="49.2" customHeight="1">
      <c r="M8566" s="85"/>
    </row>
    <row r="8567" spans="13:13" ht="49.2" customHeight="1">
      <c r="M8567" s="85"/>
    </row>
    <row r="8568" spans="13:13" ht="49.2" customHeight="1">
      <c r="M8568" s="85"/>
    </row>
    <row r="8569" spans="13:13" ht="49.2" customHeight="1">
      <c r="M8569" s="85"/>
    </row>
    <row r="8570" spans="13:13" ht="49.2" customHeight="1">
      <c r="M8570" s="85"/>
    </row>
    <row r="8571" spans="13:13" ht="49.2" customHeight="1">
      <c r="M8571" s="85"/>
    </row>
    <row r="8572" spans="13:13" ht="49.2" customHeight="1">
      <c r="M8572" s="85"/>
    </row>
    <row r="8573" spans="13:13" ht="49.2" customHeight="1">
      <c r="M8573" s="85"/>
    </row>
    <row r="8574" spans="13:13" ht="49.2" customHeight="1">
      <c r="M8574" s="85"/>
    </row>
    <row r="8575" spans="13:13" ht="49.2" customHeight="1">
      <c r="M8575" s="85"/>
    </row>
    <row r="8576" spans="13:13" ht="49.2" customHeight="1">
      <c r="M8576" s="85"/>
    </row>
    <row r="8577" spans="13:13" ht="49.2" customHeight="1">
      <c r="M8577" s="85"/>
    </row>
    <row r="8578" spans="13:13" ht="49.2" customHeight="1">
      <c r="M8578" s="85"/>
    </row>
    <row r="8579" spans="13:13" ht="49.2" customHeight="1">
      <c r="M8579" s="85"/>
    </row>
    <row r="8580" spans="13:13" ht="49.2" customHeight="1">
      <c r="M8580" s="85"/>
    </row>
    <row r="8581" spans="13:13" ht="49.2" customHeight="1">
      <c r="M8581" s="85"/>
    </row>
    <row r="8582" spans="13:13" ht="49.2" customHeight="1">
      <c r="M8582" s="85"/>
    </row>
    <row r="8583" spans="13:13" ht="49.2" customHeight="1">
      <c r="M8583" s="85"/>
    </row>
    <row r="8584" spans="13:13" ht="49.2" customHeight="1">
      <c r="M8584" s="85"/>
    </row>
    <row r="8585" spans="13:13" ht="49.2" customHeight="1">
      <c r="M8585" s="85"/>
    </row>
    <row r="8586" spans="13:13" ht="49.2" customHeight="1">
      <c r="M8586" s="85"/>
    </row>
    <row r="8587" spans="13:13" ht="49.2" customHeight="1">
      <c r="M8587" s="85"/>
    </row>
    <row r="8588" spans="13:13" ht="49.2" customHeight="1">
      <c r="M8588" s="85"/>
    </row>
    <row r="8589" spans="13:13" ht="49.2" customHeight="1">
      <c r="M8589" s="85"/>
    </row>
    <row r="8590" spans="13:13" ht="49.2" customHeight="1">
      <c r="M8590" s="85"/>
    </row>
    <row r="8591" spans="13:13" ht="49.2" customHeight="1">
      <c r="M8591" s="85"/>
    </row>
    <row r="8592" spans="13:13" ht="49.2" customHeight="1">
      <c r="M8592" s="85"/>
    </row>
    <row r="8593" spans="13:13" ht="49.2" customHeight="1">
      <c r="M8593" s="85"/>
    </row>
    <row r="8594" spans="13:13" ht="49.2" customHeight="1">
      <c r="M8594" s="85"/>
    </row>
    <row r="8595" spans="13:13" ht="49.2" customHeight="1">
      <c r="M8595" s="85"/>
    </row>
    <row r="8596" spans="13:13" ht="49.2" customHeight="1">
      <c r="M8596" s="85"/>
    </row>
    <row r="8597" spans="13:13" ht="49.2" customHeight="1">
      <c r="M8597" s="85"/>
    </row>
    <row r="8598" spans="13:13" ht="49.2" customHeight="1">
      <c r="M8598" s="85"/>
    </row>
    <row r="8599" spans="13:13" ht="49.2" customHeight="1">
      <c r="M8599" s="85"/>
    </row>
    <row r="8600" spans="13:13" ht="49.2" customHeight="1">
      <c r="M8600" s="85"/>
    </row>
    <row r="8601" spans="13:13" ht="49.2" customHeight="1">
      <c r="M8601" s="85"/>
    </row>
    <row r="8602" spans="13:13" ht="49.2" customHeight="1">
      <c r="M8602" s="85"/>
    </row>
    <row r="8603" spans="13:13" ht="49.2" customHeight="1">
      <c r="M8603" s="85"/>
    </row>
    <row r="8604" spans="13:13" ht="49.2" customHeight="1">
      <c r="M8604" s="85"/>
    </row>
    <row r="8605" spans="13:13" ht="49.2" customHeight="1">
      <c r="M8605" s="85"/>
    </row>
    <row r="8606" spans="13:13" ht="49.2" customHeight="1">
      <c r="M8606" s="85"/>
    </row>
    <row r="8607" spans="13:13" ht="49.2" customHeight="1">
      <c r="M8607" s="85"/>
    </row>
    <row r="8608" spans="13:13" ht="49.2" customHeight="1">
      <c r="M8608" s="85"/>
    </row>
    <row r="8609" spans="13:13" ht="49.2" customHeight="1">
      <c r="M8609" s="85"/>
    </row>
    <row r="8610" spans="13:13" ht="49.2" customHeight="1">
      <c r="M8610" s="85"/>
    </row>
    <row r="8611" spans="13:13" ht="49.2" customHeight="1">
      <c r="M8611" s="85"/>
    </row>
    <row r="8612" spans="13:13" ht="49.2" customHeight="1">
      <c r="M8612" s="85"/>
    </row>
    <row r="8613" spans="13:13" ht="49.2" customHeight="1">
      <c r="M8613" s="85"/>
    </row>
    <row r="8614" spans="13:13" ht="49.2" customHeight="1">
      <c r="M8614" s="85"/>
    </row>
    <row r="8615" spans="13:13" ht="49.2" customHeight="1">
      <c r="M8615" s="85"/>
    </row>
    <row r="8616" spans="13:13" ht="49.2" customHeight="1">
      <c r="M8616" s="85"/>
    </row>
    <row r="8617" spans="13:13" ht="49.2" customHeight="1">
      <c r="M8617" s="85"/>
    </row>
    <row r="8618" spans="13:13" ht="49.2" customHeight="1">
      <c r="M8618" s="85"/>
    </row>
    <row r="8619" spans="13:13" ht="49.2" customHeight="1">
      <c r="M8619" s="85"/>
    </row>
    <row r="8620" spans="13:13" ht="49.2" customHeight="1">
      <c r="M8620" s="85"/>
    </row>
    <row r="8621" spans="13:13" ht="49.2" customHeight="1">
      <c r="M8621" s="85"/>
    </row>
    <row r="8622" spans="13:13" ht="49.2" customHeight="1">
      <c r="M8622" s="85"/>
    </row>
    <row r="8623" spans="13:13" ht="49.2" customHeight="1">
      <c r="M8623" s="85"/>
    </row>
    <row r="8624" spans="13:13" ht="49.2" customHeight="1">
      <c r="M8624" s="85"/>
    </row>
    <row r="8625" spans="13:13" ht="49.2" customHeight="1">
      <c r="M8625" s="85"/>
    </row>
    <row r="8626" spans="13:13" ht="49.2" customHeight="1">
      <c r="M8626" s="85"/>
    </row>
    <row r="8627" spans="13:13" ht="49.2" customHeight="1">
      <c r="M8627" s="85"/>
    </row>
    <row r="8628" spans="13:13" ht="49.2" customHeight="1">
      <c r="M8628" s="85"/>
    </row>
    <row r="8629" spans="13:13" ht="49.2" customHeight="1">
      <c r="M8629" s="85"/>
    </row>
    <row r="8630" spans="13:13" ht="49.2" customHeight="1">
      <c r="M8630" s="85"/>
    </row>
    <row r="8631" spans="13:13" ht="49.2" customHeight="1">
      <c r="M8631" s="85"/>
    </row>
    <row r="8632" spans="13:13" ht="49.2" customHeight="1">
      <c r="M8632" s="85"/>
    </row>
    <row r="8633" spans="13:13" ht="49.2" customHeight="1">
      <c r="M8633" s="85"/>
    </row>
    <row r="8634" spans="13:13" ht="49.2" customHeight="1">
      <c r="M8634" s="85"/>
    </row>
    <row r="8635" spans="13:13" ht="49.2" customHeight="1">
      <c r="M8635" s="85"/>
    </row>
    <row r="8636" spans="13:13" ht="49.2" customHeight="1">
      <c r="M8636" s="85"/>
    </row>
    <row r="8637" spans="13:13" ht="49.2" customHeight="1">
      <c r="M8637" s="85"/>
    </row>
    <row r="8638" spans="13:13" ht="49.2" customHeight="1">
      <c r="M8638" s="85"/>
    </row>
    <row r="8639" spans="13:13" ht="49.2" customHeight="1">
      <c r="M8639" s="85"/>
    </row>
    <row r="8640" spans="13:13" ht="49.2" customHeight="1">
      <c r="M8640" s="85"/>
    </row>
    <row r="8641" spans="13:13" ht="49.2" customHeight="1">
      <c r="M8641" s="85"/>
    </row>
    <row r="8642" spans="13:13" ht="49.2" customHeight="1">
      <c r="M8642" s="85"/>
    </row>
    <row r="8643" spans="13:13" ht="49.2" customHeight="1">
      <c r="M8643" s="85"/>
    </row>
    <row r="8644" spans="13:13" ht="49.2" customHeight="1">
      <c r="M8644" s="85"/>
    </row>
    <row r="8645" spans="13:13" ht="49.2" customHeight="1">
      <c r="M8645" s="85"/>
    </row>
    <row r="8646" spans="13:13" ht="49.2" customHeight="1">
      <c r="M8646" s="85"/>
    </row>
    <row r="8647" spans="13:13" ht="49.2" customHeight="1">
      <c r="M8647" s="85"/>
    </row>
    <row r="8648" spans="13:13" ht="49.2" customHeight="1">
      <c r="M8648" s="85"/>
    </row>
    <row r="8649" spans="13:13" ht="49.2" customHeight="1">
      <c r="M8649" s="85"/>
    </row>
    <row r="8650" spans="13:13" ht="49.2" customHeight="1">
      <c r="M8650" s="85"/>
    </row>
    <row r="8651" spans="13:13" ht="49.2" customHeight="1">
      <c r="M8651" s="85"/>
    </row>
    <row r="8652" spans="13:13" ht="49.2" customHeight="1">
      <c r="M8652" s="85"/>
    </row>
    <row r="8653" spans="13:13" ht="49.2" customHeight="1">
      <c r="M8653" s="85"/>
    </row>
    <row r="8654" spans="13:13" ht="49.2" customHeight="1">
      <c r="M8654" s="85"/>
    </row>
    <row r="8655" spans="13:13" ht="49.2" customHeight="1">
      <c r="M8655" s="85"/>
    </row>
    <row r="8656" spans="13:13" ht="49.2" customHeight="1">
      <c r="M8656" s="85"/>
    </row>
    <row r="8657" spans="13:13" ht="49.2" customHeight="1">
      <c r="M8657" s="85"/>
    </row>
    <row r="8658" spans="13:13" ht="49.2" customHeight="1">
      <c r="M8658" s="85"/>
    </row>
    <row r="8659" spans="13:13" ht="49.2" customHeight="1">
      <c r="M8659" s="85"/>
    </row>
    <row r="8660" spans="13:13" ht="49.2" customHeight="1">
      <c r="M8660" s="85"/>
    </row>
    <row r="8661" spans="13:13" ht="49.2" customHeight="1">
      <c r="M8661" s="85"/>
    </row>
    <row r="8662" spans="13:13" ht="49.2" customHeight="1">
      <c r="M8662" s="85"/>
    </row>
    <row r="8663" spans="13:13" ht="49.2" customHeight="1">
      <c r="M8663" s="85"/>
    </row>
    <row r="8664" spans="13:13" ht="49.2" customHeight="1">
      <c r="M8664" s="85"/>
    </row>
    <row r="8665" spans="13:13" ht="49.2" customHeight="1">
      <c r="M8665" s="85"/>
    </row>
    <row r="8666" spans="13:13" ht="49.2" customHeight="1">
      <c r="M8666" s="85"/>
    </row>
    <row r="8667" spans="13:13" ht="49.2" customHeight="1">
      <c r="M8667" s="85"/>
    </row>
    <row r="8668" spans="13:13" ht="49.2" customHeight="1">
      <c r="M8668" s="85"/>
    </row>
    <row r="8669" spans="13:13" ht="49.2" customHeight="1">
      <c r="M8669" s="85"/>
    </row>
    <row r="8670" spans="13:13" ht="49.2" customHeight="1">
      <c r="M8670" s="85"/>
    </row>
    <row r="8671" spans="13:13" ht="49.2" customHeight="1">
      <c r="M8671" s="85"/>
    </row>
    <row r="8672" spans="13:13" ht="49.2" customHeight="1">
      <c r="M8672" s="85"/>
    </row>
    <row r="8673" spans="13:13" ht="49.2" customHeight="1">
      <c r="M8673" s="85"/>
    </row>
    <row r="8674" spans="13:13" ht="49.2" customHeight="1">
      <c r="M8674" s="85"/>
    </row>
    <row r="8675" spans="13:13" ht="49.2" customHeight="1">
      <c r="M8675" s="85"/>
    </row>
    <row r="8676" spans="13:13" ht="49.2" customHeight="1">
      <c r="M8676" s="85"/>
    </row>
    <row r="8677" spans="13:13" ht="49.2" customHeight="1">
      <c r="M8677" s="85"/>
    </row>
    <row r="8678" spans="13:13" ht="49.2" customHeight="1">
      <c r="M8678" s="85"/>
    </row>
    <row r="8679" spans="13:13" ht="49.2" customHeight="1">
      <c r="M8679" s="85"/>
    </row>
    <row r="8680" spans="13:13" ht="49.2" customHeight="1">
      <c r="M8680" s="85"/>
    </row>
    <row r="8681" spans="13:13" ht="49.2" customHeight="1">
      <c r="M8681" s="85"/>
    </row>
    <row r="8682" spans="13:13" ht="49.2" customHeight="1">
      <c r="M8682" s="85"/>
    </row>
    <row r="8683" spans="13:13" ht="49.2" customHeight="1">
      <c r="M8683" s="85"/>
    </row>
    <row r="8684" spans="13:13" ht="49.2" customHeight="1">
      <c r="M8684" s="85"/>
    </row>
    <row r="8685" spans="13:13" ht="49.2" customHeight="1">
      <c r="M8685" s="85"/>
    </row>
    <row r="8686" spans="13:13" ht="49.2" customHeight="1">
      <c r="M8686" s="85"/>
    </row>
    <row r="8687" spans="13:13" ht="49.2" customHeight="1">
      <c r="M8687" s="85"/>
    </row>
    <row r="8688" spans="13:13" ht="49.2" customHeight="1">
      <c r="M8688" s="85"/>
    </row>
    <row r="8689" spans="13:13" ht="49.2" customHeight="1">
      <c r="M8689" s="85"/>
    </row>
    <row r="8690" spans="13:13" ht="49.2" customHeight="1">
      <c r="M8690" s="85"/>
    </row>
    <row r="8691" spans="13:13" ht="49.2" customHeight="1">
      <c r="M8691" s="85"/>
    </row>
    <row r="8692" spans="13:13" ht="49.2" customHeight="1">
      <c r="M8692" s="85"/>
    </row>
    <row r="8693" spans="13:13" ht="49.2" customHeight="1">
      <c r="M8693" s="85"/>
    </row>
    <row r="8694" spans="13:13" ht="49.2" customHeight="1">
      <c r="M8694" s="85"/>
    </row>
    <row r="8695" spans="13:13" ht="49.2" customHeight="1">
      <c r="M8695" s="85"/>
    </row>
    <row r="8696" spans="13:13" ht="49.2" customHeight="1">
      <c r="M8696" s="85"/>
    </row>
    <row r="8697" spans="13:13" ht="49.2" customHeight="1">
      <c r="M8697" s="85"/>
    </row>
    <row r="8698" spans="13:13" ht="49.2" customHeight="1">
      <c r="M8698" s="85"/>
    </row>
    <row r="8699" spans="13:13" ht="49.2" customHeight="1">
      <c r="M8699" s="85"/>
    </row>
    <row r="8700" spans="13:13" ht="49.2" customHeight="1">
      <c r="M8700" s="85"/>
    </row>
    <row r="8701" spans="13:13" ht="49.2" customHeight="1">
      <c r="M8701" s="85"/>
    </row>
    <row r="8702" spans="13:13" ht="49.2" customHeight="1">
      <c r="M8702" s="85"/>
    </row>
    <row r="8703" spans="13:13" ht="49.2" customHeight="1">
      <c r="M8703" s="85"/>
    </row>
    <row r="8704" spans="13:13" ht="49.2" customHeight="1">
      <c r="M8704" s="85"/>
    </row>
    <row r="8705" spans="13:13" ht="49.2" customHeight="1">
      <c r="M8705" s="85"/>
    </row>
    <row r="8706" spans="13:13" ht="49.2" customHeight="1">
      <c r="M8706" s="85"/>
    </row>
    <row r="8707" spans="13:13" ht="49.2" customHeight="1">
      <c r="M8707" s="85"/>
    </row>
    <row r="8708" spans="13:13" ht="49.2" customHeight="1">
      <c r="M8708" s="85"/>
    </row>
    <row r="8709" spans="13:13" ht="49.2" customHeight="1">
      <c r="M8709" s="85"/>
    </row>
    <row r="8710" spans="13:13" ht="49.2" customHeight="1">
      <c r="M8710" s="85"/>
    </row>
    <row r="8711" spans="13:13" ht="49.2" customHeight="1">
      <c r="M8711" s="85"/>
    </row>
    <row r="8712" spans="13:13" ht="49.2" customHeight="1">
      <c r="M8712" s="85"/>
    </row>
    <row r="8713" spans="13:13" ht="49.2" customHeight="1">
      <c r="M8713" s="85"/>
    </row>
    <row r="8714" spans="13:13" ht="49.2" customHeight="1">
      <c r="M8714" s="85"/>
    </row>
    <row r="8715" spans="13:13" ht="49.2" customHeight="1">
      <c r="M8715" s="85"/>
    </row>
    <row r="8716" spans="13:13" ht="49.2" customHeight="1">
      <c r="M8716" s="85"/>
    </row>
    <row r="8717" spans="13:13" ht="49.2" customHeight="1">
      <c r="M8717" s="85"/>
    </row>
    <row r="8718" spans="13:13" ht="49.2" customHeight="1">
      <c r="M8718" s="85"/>
    </row>
    <row r="8719" spans="13:13" ht="49.2" customHeight="1">
      <c r="M8719" s="85"/>
    </row>
    <row r="8720" spans="13:13" ht="49.2" customHeight="1">
      <c r="M8720" s="85"/>
    </row>
    <row r="8721" spans="13:13" ht="49.2" customHeight="1">
      <c r="M8721" s="85"/>
    </row>
    <row r="8722" spans="13:13" ht="49.2" customHeight="1">
      <c r="M8722" s="85"/>
    </row>
    <row r="8723" spans="13:13" ht="49.2" customHeight="1">
      <c r="M8723" s="85"/>
    </row>
    <row r="8724" spans="13:13" ht="49.2" customHeight="1">
      <c r="M8724" s="85"/>
    </row>
    <row r="8725" spans="13:13" ht="49.2" customHeight="1">
      <c r="M8725" s="85"/>
    </row>
    <row r="8726" spans="13:13" ht="49.2" customHeight="1">
      <c r="M8726" s="85"/>
    </row>
    <row r="8727" spans="13:13" ht="49.2" customHeight="1">
      <c r="M8727" s="85"/>
    </row>
    <row r="8728" spans="13:13" ht="49.2" customHeight="1">
      <c r="M8728" s="85"/>
    </row>
    <row r="8729" spans="13:13" ht="49.2" customHeight="1">
      <c r="M8729" s="85"/>
    </row>
    <row r="8730" spans="13:13" ht="49.2" customHeight="1">
      <c r="M8730" s="85"/>
    </row>
    <row r="8731" spans="13:13" ht="49.2" customHeight="1">
      <c r="M8731" s="85"/>
    </row>
    <row r="8732" spans="13:13" ht="49.2" customHeight="1">
      <c r="M8732" s="85"/>
    </row>
    <row r="8733" spans="13:13" ht="49.2" customHeight="1">
      <c r="M8733" s="85"/>
    </row>
    <row r="8734" spans="13:13" ht="49.2" customHeight="1">
      <c r="M8734" s="85"/>
    </row>
    <row r="8735" spans="13:13" ht="49.2" customHeight="1">
      <c r="M8735" s="85"/>
    </row>
    <row r="8736" spans="13:13" ht="49.2" customHeight="1">
      <c r="M8736" s="85"/>
    </row>
    <row r="8737" spans="13:13" ht="49.2" customHeight="1">
      <c r="M8737" s="85"/>
    </row>
    <row r="8738" spans="13:13" ht="49.2" customHeight="1">
      <c r="M8738" s="85"/>
    </row>
    <row r="8739" spans="13:13" ht="49.2" customHeight="1">
      <c r="M8739" s="85"/>
    </row>
    <row r="8740" spans="13:13" ht="49.2" customHeight="1">
      <c r="M8740" s="85"/>
    </row>
    <row r="8741" spans="13:13" ht="49.2" customHeight="1">
      <c r="M8741" s="85"/>
    </row>
    <row r="8742" spans="13:13" ht="49.2" customHeight="1">
      <c r="M8742" s="85"/>
    </row>
    <row r="8743" spans="13:13" ht="49.2" customHeight="1">
      <c r="M8743" s="85"/>
    </row>
    <row r="8744" spans="13:13" ht="49.2" customHeight="1">
      <c r="M8744" s="85"/>
    </row>
    <row r="8745" spans="13:13" ht="49.2" customHeight="1">
      <c r="M8745" s="85"/>
    </row>
    <row r="8746" spans="13:13" ht="49.2" customHeight="1">
      <c r="M8746" s="85"/>
    </row>
    <row r="8747" spans="13:13" ht="49.2" customHeight="1">
      <c r="M8747" s="85"/>
    </row>
    <row r="8748" spans="13:13" ht="49.2" customHeight="1">
      <c r="M8748" s="85"/>
    </row>
    <row r="8749" spans="13:13" ht="49.2" customHeight="1">
      <c r="M8749" s="85"/>
    </row>
    <row r="8750" spans="13:13" ht="49.2" customHeight="1">
      <c r="M8750" s="85"/>
    </row>
    <row r="8751" spans="13:13" ht="49.2" customHeight="1">
      <c r="M8751" s="85"/>
    </row>
    <row r="8752" spans="13:13" ht="49.2" customHeight="1">
      <c r="M8752" s="85"/>
    </row>
    <row r="8753" spans="13:13" ht="49.2" customHeight="1">
      <c r="M8753" s="85"/>
    </row>
    <row r="8754" spans="13:13" ht="49.2" customHeight="1">
      <c r="M8754" s="85"/>
    </row>
    <row r="8755" spans="13:13" ht="49.2" customHeight="1">
      <c r="M8755" s="85"/>
    </row>
    <row r="8756" spans="13:13" ht="49.2" customHeight="1">
      <c r="M8756" s="85"/>
    </row>
    <row r="8757" spans="13:13" ht="49.2" customHeight="1">
      <c r="M8757" s="85"/>
    </row>
    <row r="8758" spans="13:13" ht="49.2" customHeight="1">
      <c r="M8758" s="85"/>
    </row>
    <row r="8759" spans="13:13" ht="49.2" customHeight="1">
      <c r="M8759" s="85"/>
    </row>
    <row r="8760" spans="13:13" ht="49.2" customHeight="1">
      <c r="M8760" s="85"/>
    </row>
    <row r="8761" spans="13:13" ht="49.2" customHeight="1">
      <c r="M8761" s="85"/>
    </row>
    <row r="8762" spans="13:13" ht="49.2" customHeight="1">
      <c r="M8762" s="85"/>
    </row>
    <row r="8763" spans="13:13" ht="49.2" customHeight="1">
      <c r="M8763" s="85"/>
    </row>
    <row r="8764" spans="13:13" ht="49.2" customHeight="1">
      <c r="M8764" s="85"/>
    </row>
    <row r="8765" spans="13:13" ht="49.2" customHeight="1">
      <c r="M8765" s="85"/>
    </row>
    <row r="8766" spans="13:13" ht="49.2" customHeight="1">
      <c r="M8766" s="85"/>
    </row>
    <row r="8767" spans="13:13" ht="49.2" customHeight="1">
      <c r="M8767" s="85"/>
    </row>
    <row r="8768" spans="13:13" ht="49.2" customHeight="1">
      <c r="M8768" s="85"/>
    </row>
    <row r="8769" spans="13:13" ht="49.2" customHeight="1">
      <c r="M8769" s="85"/>
    </row>
    <row r="8770" spans="13:13" ht="49.2" customHeight="1">
      <c r="M8770" s="85"/>
    </row>
    <row r="8771" spans="13:13" ht="49.2" customHeight="1">
      <c r="M8771" s="85"/>
    </row>
    <row r="8772" spans="13:13" ht="49.2" customHeight="1">
      <c r="M8772" s="85"/>
    </row>
    <row r="8773" spans="13:13" ht="49.2" customHeight="1">
      <c r="M8773" s="85"/>
    </row>
    <row r="8774" spans="13:13" ht="49.2" customHeight="1">
      <c r="M8774" s="85"/>
    </row>
    <row r="8775" spans="13:13" ht="49.2" customHeight="1">
      <c r="M8775" s="85"/>
    </row>
    <row r="8776" spans="13:13" ht="49.2" customHeight="1">
      <c r="M8776" s="85"/>
    </row>
    <row r="8777" spans="13:13" ht="49.2" customHeight="1">
      <c r="M8777" s="85"/>
    </row>
    <row r="8778" spans="13:13" ht="49.2" customHeight="1">
      <c r="M8778" s="85"/>
    </row>
    <row r="8779" spans="13:13" ht="49.2" customHeight="1">
      <c r="M8779" s="85"/>
    </row>
    <row r="8780" spans="13:13" ht="49.2" customHeight="1">
      <c r="M8780" s="85"/>
    </row>
    <row r="8781" spans="13:13" ht="49.2" customHeight="1">
      <c r="M8781" s="85"/>
    </row>
    <row r="8782" spans="13:13" ht="49.2" customHeight="1">
      <c r="M8782" s="85"/>
    </row>
    <row r="8783" spans="13:13" ht="49.2" customHeight="1">
      <c r="M8783" s="85"/>
    </row>
    <row r="8784" spans="13:13" ht="49.2" customHeight="1">
      <c r="M8784" s="85"/>
    </row>
    <row r="8785" spans="13:13" ht="49.2" customHeight="1">
      <c r="M8785" s="85"/>
    </row>
    <row r="8786" spans="13:13" ht="49.2" customHeight="1">
      <c r="M8786" s="85"/>
    </row>
    <row r="8787" spans="13:13" ht="49.2" customHeight="1">
      <c r="M8787" s="85"/>
    </row>
    <row r="8788" spans="13:13" ht="49.2" customHeight="1">
      <c r="M8788" s="85"/>
    </row>
    <row r="8789" spans="13:13" ht="49.2" customHeight="1">
      <c r="M8789" s="85"/>
    </row>
    <row r="8790" spans="13:13" ht="49.2" customHeight="1">
      <c r="M8790" s="85"/>
    </row>
    <row r="8791" spans="13:13" ht="49.2" customHeight="1">
      <c r="M8791" s="85"/>
    </row>
    <row r="8792" spans="13:13" ht="49.2" customHeight="1">
      <c r="M8792" s="85"/>
    </row>
    <row r="8793" spans="13:13" ht="49.2" customHeight="1">
      <c r="M8793" s="85"/>
    </row>
    <row r="8794" spans="13:13" ht="49.2" customHeight="1">
      <c r="M8794" s="85"/>
    </row>
    <row r="8795" spans="13:13" ht="49.2" customHeight="1">
      <c r="M8795" s="85"/>
    </row>
    <row r="8796" spans="13:13" ht="49.2" customHeight="1">
      <c r="M8796" s="85"/>
    </row>
    <row r="8797" spans="13:13" ht="49.2" customHeight="1">
      <c r="M8797" s="85"/>
    </row>
    <row r="8798" spans="13:13" ht="49.2" customHeight="1">
      <c r="M8798" s="85"/>
    </row>
    <row r="8799" spans="13:13" ht="49.2" customHeight="1">
      <c r="M8799" s="85"/>
    </row>
    <row r="8800" spans="13:13" ht="49.2" customHeight="1">
      <c r="M8800" s="85"/>
    </row>
    <row r="8801" spans="13:13" ht="49.2" customHeight="1">
      <c r="M8801" s="85"/>
    </row>
    <row r="8802" spans="13:13" ht="49.2" customHeight="1">
      <c r="M8802" s="85"/>
    </row>
    <row r="8803" spans="13:13" ht="49.2" customHeight="1">
      <c r="M8803" s="85"/>
    </row>
    <row r="8804" spans="13:13" ht="49.2" customHeight="1">
      <c r="M8804" s="85"/>
    </row>
    <row r="8805" spans="13:13" ht="49.2" customHeight="1">
      <c r="M8805" s="85"/>
    </row>
    <row r="8806" spans="13:13" ht="49.2" customHeight="1">
      <c r="M8806" s="85"/>
    </row>
    <row r="8807" spans="13:13" ht="49.2" customHeight="1">
      <c r="M8807" s="85"/>
    </row>
    <row r="8808" spans="13:13" ht="49.2" customHeight="1">
      <c r="M8808" s="85"/>
    </row>
    <row r="8809" spans="13:13" ht="49.2" customHeight="1">
      <c r="M8809" s="85"/>
    </row>
    <row r="8810" spans="13:13" ht="49.2" customHeight="1">
      <c r="M8810" s="85"/>
    </row>
    <row r="8811" spans="13:13" ht="49.2" customHeight="1">
      <c r="M8811" s="85"/>
    </row>
    <row r="8812" spans="13:13" ht="49.2" customHeight="1">
      <c r="M8812" s="85"/>
    </row>
    <row r="8813" spans="13:13" ht="49.2" customHeight="1">
      <c r="M8813" s="85"/>
    </row>
    <row r="8814" spans="13:13" ht="49.2" customHeight="1">
      <c r="M8814" s="85"/>
    </row>
    <row r="8815" spans="13:13" ht="49.2" customHeight="1">
      <c r="M8815" s="85"/>
    </row>
    <row r="8816" spans="13:13" ht="49.2" customHeight="1">
      <c r="M8816" s="85"/>
    </row>
    <row r="8817" spans="13:13" ht="49.2" customHeight="1">
      <c r="M8817" s="85"/>
    </row>
    <row r="8818" spans="13:13" ht="49.2" customHeight="1">
      <c r="M8818" s="85"/>
    </row>
    <row r="8819" spans="13:13" ht="49.2" customHeight="1">
      <c r="M8819" s="85"/>
    </row>
    <row r="8820" spans="13:13" ht="49.2" customHeight="1">
      <c r="M8820" s="85"/>
    </row>
    <row r="8821" spans="13:13" ht="49.2" customHeight="1">
      <c r="M8821" s="85"/>
    </row>
    <row r="8822" spans="13:13" ht="49.2" customHeight="1">
      <c r="M8822" s="85"/>
    </row>
    <row r="8823" spans="13:13" ht="49.2" customHeight="1">
      <c r="M8823" s="85"/>
    </row>
    <row r="8824" spans="13:13" ht="49.2" customHeight="1">
      <c r="M8824" s="85"/>
    </row>
    <row r="8825" spans="13:13" ht="49.2" customHeight="1">
      <c r="M8825" s="85"/>
    </row>
    <row r="8826" spans="13:13" ht="49.2" customHeight="1">
      <c r="M8826" s="85"/>
    </row>
    <row r="8827" spans="13:13" ht="49.2" customHeight="1">
      <c r="M8827" s="85"/>
    </row>
    <row r="8828" spans="13:13" ht="49.2" customHeight="1">
      <c r="M8828" s="85"/>
    </row>
    <row r="8829" spans="13:13" ht="49.2" customHeight="1">
      <c r="M8829" s="85"/>
    </row>
    <row r="8830" spans="13:13" ht="49.2" customHeight="1">
      <c r="M8830" s="85"/>
    </row>
    <row r="8831" spans="13:13" ht="49.2" customHeight="1">
      <c r="M8831" s="85"/>
    </row>
    <row r="8832" spans="13:13" ht="49.2" customHeight="1">
      <c r="M8832" s="85"/>
    </row>
    <row r="8833" spans="13:13" ht="49.2" customHeight="1">
      <c r="M8833" s="85"/>
    </row>
    <row r="8834" spans="13:13" ht="49.2" customHeight="1">
      <c r="M8834" s="85"/>
    </row>
    <row r="8835" spans="13:13" ht="49.2" customHeight="1">
      <c r="M8835" s="85"/>
    </row>
    <row r="8836" spans="13:13" ht="49.2" customHeight="1">
      <c r="M8836" s="85"/>
    </row>
    <row r="8837" spans="13:13" ht="49.2" customHeight="1">
      <c r="M8837" s="85"/>
    </row>
    <row r="8838" spans="13:13" ht="49.2" customHeight="1">
      <c r="M8838" s="85"/>
    </row>
    <row r="8839" spans="13:13" ht="49.2" customHeight="1">
      <c r="M8839" s="85"/>
    </row>
    <row r="8840" spans="13:13" ht="49.2" customHeight="1">
      <c r="M8840" s="85"/>
    </row>
    <row r="8841" spans="13:13" ht="49.2" customHeight="1">
      <c r="M8841" s="85"/>
    </row>
    <row r="8842" spans="13:13" ht="49.2" customHeight="1">
      <c r="M8842" s="85"/>
    </row>
    <row r="8843" spans="13:13" ht="49.2" customHeight="1">
      <c r="M8843" s="85"/>
    </row>
    <row r="8844" spans="13:13" ht="49.2" customHeight="1">
      <c r="M8844" s="85"/>
    </row>
    <row r="8845" spans="13:13" ht="49.2" customHeight="1">
      <c r="M8845" s="85"/>
    </row>
    <row r="8846" spans="13:13" ht="49.2" customHeight="1">
      <c r="M8846" s="85"/>
    </row>
    <row r="8847" spans="13:13" ht="49.2" customHeight="1">
      <c r="M8847" s="85"/>
    </row>
    <row r="8848" spans="13:13" ht="49.2" customHeight="1">
      <c r="M8848" s="85"/>
    </row>
    <row r="8849" spans="13:13" ht="49.2" customHeight="1">
      <c r="M8849" s="85"/>
    </row>
    <row r="8850" spans="13:13" ht="49.2" customHeight="1">
      <c r="M8850" s="85"/>
    </row>
    <row r="8851" spans="13:13" ht="49.2" customHeight="1">
      <c r="M8851" s="85"/>
    </row>
    <row r="8852" spans="13:13" ht="49.2" customHeight="1">
      <c r="M8852" s="85"/>
    </row>
    <row r="8853" spans="13:13" ht="49.2" customHeight="1">
      <c r="M8853" s="85"/>
    </row>
    <row r="8854" spans="13:13" ht="49.2" customHeight="1">
      <c r="M8854" s="85"/>
    </row>
    <row r="8855" spans="13:13" ht="49.2" customHeight="1">
      <c r="M8855" s="85"/>
    </row>
    <row r="8856" spans="13:13" ht="49.2" customHeight="1">
      <c r="M8856" s="85"/>
    </row>
    <row r="8857" spans="13:13" ht="49.2" customHeight="1">
      <c r="M8857" s="85"/>
    </row>
    <row r="8858" spans="13:13" ht="49.2" customHeight="1">
      <c r="M8858" s="85"/>
    </row>
    <row r="8859" spans="13:13" ht="49.2" customHeight="1">
      <c r="M8859" s="85"/>
    </row>
    <row r="8860" spans="13:13" ht="49.2" customHeight="1">
      <c r="M8860" s="85"/>
    </row>
    <row r="8861" spans="13:13" ht="49.2" customHeight="1">
      <c r="M8861" s="85"/>
    </row>
    <row r="8862" spans="13:13" ht="49.2" customHeight="1">
      <c r="M8862" s="85"/>
    </row>
    <row r="8863" spans="13:13" ht="49.2" customHeight="1">
      <c r="M8863" s="85"/>
    </row>
    <row r="8864" spans="13:13" ht="49.2" customHeight="1">
      <c r="M8864" s="85"/>
    </row>
    <row r="8865" spans="13:13" ht="49.2" customHeight="1">
      <c r="M8865" s="85"/>
    </row>
    <row r="8866" spans="13:13" ht="49.2" customHeight="1">
      <c r="M8866" s="85"/>
    </row>
    <row r="8867" spans="13:13" ht="49.2" customHeight="1">
      <c r="M8867" s="85"/>
    </row>
    <row r="8868" spans="13:13" ht="49.2" customHeight="1">
      <c r="M8868" s="85"/>
    </row>
    <row r="8869" spans="13:13" ht="49.2" customHeight="1">
      <c r="M8869" s="85"/>
    </row>
    <row r="8870" spans="13:13" ht="49.2" customHeight="1">
      <c r="M8870" s="85"/>
    </row>
    <row r="8871" spans="13:13" ht="49.2" customHeight="1">
      <c r="M8871" s="85"/>
    </row>
    <row r="8872" spans="13:13" ht="49.2" customHeight="1">
      <c r="M8872" s="85"/>
    </row>
    <row r="8873" spans="13:13" ht="49.2" customHeight="1">
      <c r="M8873" s="85"/>
    </row>
    <row r="8874" spans="13:13" ht="49.2" customHeight="1">
      <c r="M8874" s="85"/>
    </row>
    <row r="8875" spans="13:13" ht="49.2" customHeight="1">
      <c r="M8875" s="85"/>
    </row>
    <row r="8876" spans="13:13" ht="49.2" customHeight="1">
      <c r="M8876" s="85"/>
    </row>
    <row r="8877" spans="13:13" ht="49.2" customHeight="1">
      <c r="M8877" s="85"/>
    </row>
    <row r="8878" spans="13:13" ht="49.2" customHeight="1">
      <c r="M8878" s="85"/>
    </row>
    <row r="8879" spans="13:13" ht="49.2" customHeight="1">
      <c r="M8879" s="85"/>
    </row>
    <row r="8880" spans="13:13" ht="49.2" customHeight="1">
      <c r="M8880" s="85"/>
    </row>
    <row r="8881" spans="13:13" ht="49.2" customHeight="1">
      <c r="M8881" s="85"/>
    </row>
    <row r="8882" spans="13:13" ht="49.2" customHeight="1">
      <c r="M8882" s="85"/>
    </row>
    <row r="8883" spans="13:13" ht="49.2" customHeight="1">
      <c r="M8883" s="85"/>
    </row>
    <row r="8884" spans="13:13" ht="49.2" customHeight="1">
      <c r="M8884" s="85"/>
    </row>
    <row r="8885" spans="13:13" ht="49.2" customHeight="1">
      <c r="M8885" s="85"/>
    </row>
    <row r="8886" spans="13:13" ht="49.2" customHeight="1">
      <c r="M8886" s="85"/>
    </row>
    <row r="8887" spans="13:13" ht="49.2" customHeight="1">
      <c r="M8887" s="85"/>
    </row>
    <row r="8888" spans="13:13" ht="49.2" customHeight="1">
      <c r="M8888" s="85"/>
    </row>
    <row r="8889" spans="13:13" ht="49.2" customHeight="1">
      <c r="M8889" s="85"/>
    </row>
    <row r="8890" spans="13:13" ht="49.2" customHeight="1">
      <c r="M8890" s="85"/>
    </row>
    <row r="8891" spans="13:13" ht="49.2" customHeight="1">
      <c r="M8891" s="85"/>
    </row>
    <row r="8892" spans="13:13" ht="49.2" customHeight="1">
      <c r="M8892" s="85"/>
    </row>
    <row r="8893" spans="13:13" ht="49.2" customHeight="1">
      <c r="M8893" s="85"/>
    </row>
    <row r="8894" spans="13:13" ht="49.2" customHeight="1">
      <c r="M8894" s="85"/>
    </row>
    <row r="8895" spans="13:13" ht="49.2" customHeight="1">
      <c r="M8895" s="85"/>
    </row>
    <row r="8896" spans="13:13" ht="49.2" customHeight="1">
      <c r="M8896" s="85"/>
    </row>
    <row r="8897" spans="13:13" ht="49.2" customHeight="1">
      <c r="M8897" s="85"/>
    </row>
    <row r="8898" spans="13:13" ht="49.2" customHeight="1">
      <c r="M8898" s="85"/>
    </row>
    <row r="8899" spans="13:13" ht="49.2" customHeight="1">
      <c r="M8899" s="85"/>
    </row>
    <row r="8900" spans="13:13" ht="49.2" customHeight="1">
      <c r="M8900" s="85"/>
    </row>
    <row r="8901" spans="13:13" ht="49.2" customHeight="1">
      <c r="M8901" s="85"/>
    </row>
    <row r="8902" spans="13:13" ht="49.2" customHeight="1">
      <c r="M8902" s="85"/>
    </row>
    <row r="8903" spans="13:13" ht="49.2" customHeight="1">
      <c r="M8903" s="85"/>
    </row>
    <row r="8904" spans="13:13" ht="49.2" customHeight="1">
      <c r="M8904" s="85"/>
    </row>
    <row r="8905" spans="13:13" ht="49.2" customHeight="1">
      <c r="M8905" s="85"/>
    </row>
    <row r="8906" spans="13:13" ht="49.2" customHeight="1">
      <c r="M8906" s="85"/>
    </row>
    <row r="8907" spans="13:13" ht="49.2" customHeight="1">
      <c r="M8907" s="85"/>
    </row>
    <row r="8908" spans="13:13" ht="49.2" customHeight="1">
      <c r="M8908" s="85"/>
    </row>
    <row r="8909" spans="13:13" ht="49.2" customHeight="1">
      <c r="M8909" s="85"/>
    </row>
    <row r="8910" spans="13:13" ht="49.2" customHeight="1">
      <c r="M8910" s="85"/>
    </row>
    <row r="8911" spans="13:13" ht="49.2" customHeight="1">
      <c r="M8911" s="85"/>
    </row>
    <row r="8912" spans="13:13" ht="49.2" customHeight="1">
      <c r="M8912" s="85"/>
    </row>
    <row r="8913" spans="13:13" ht="49.2" customHeight="1">
      <c r="M8913" s="85"/>
    </row>
    <row r="8914" spans="13:13" ht="49.2" customHeight="1">
      <c r="M8914" s="85"/>
    </row>
    <row r="8915" spans="13:13" ht="49.2" customHeight="1">
      <c r="M8915" s="85"/>
    </row>
    <row r="8916" spans="13:13" ht="49.2" customHeight="1">
      <c r="M8916" s="85"/>
    </row>
    <row r="8917" spans="13:13" ht="49.2" customHeight="1">
      <c r="M8917" s="85"/>
    </row>
    <row r="8918" spans="13:13" ht="49.2" customHeight="1">
      <c r="M8918" s="85"/>
    </row>
    <row r="8919" spans="13:13" ht="49.2" customHeight="1">
      <c r="M8919" s="85"/>
    </row>
    <row r="8920" spans="13:13" ht="49.2" customHeight="1">
      <c r="M8920" s="85"/>
    </row>
    <row r="8921" spans="13:13" ht="49.2" customHeight="1">
      <c r="M8921" s="85"/>
    </row>
    <row r="8922" spans="13:13" ht="49.2" customHeight="1">
      <c r="M8922" s="85"/>
    </row>
    <row r="8923" spans="13:13" ht="49.2" customHeight="1">
      <c r="M8923" s="85"/>
    </row>
    <row r="8924" spans="13:13" ht="49.2" customHeight="1">
      <c r="M8924" s="85"/>
    </row>
    <row r="8925" spans="13:13" ht="49.2" customHeight="1">
      <c r="M8925" s="85"/>
    </row>
    <row r="8926" spans="13:13" ht="49.2" customHeight="1">
      <c r="M8926" s="85"/>
    </row>
    <row r="8927" spans="13:13" ht="49.2" customHeight="1">
      <c r="M8927" s="85"/>
    </row>
    <row r="8928" spans="13:13" ht="49.2" customHeight="1">
      <c r="M8928" s="85"/>
    </row>
    <row r="8929" spans="13:13" ht="49.2" customHeight="1">
      <c r="M8929" s="85"/>
    </row>
    <row r="8930" spans="13:13" ht="49.2" customHeight="1">
      <c r="M8930" s="85"/>
    </row>
    <row r="8931" spans="13:13" ht="49.2" customHeight="1">
      <c r="M8931" s="85"/>
    </row>
    <row r="8932" spans="13:13" ht="49.2" customHeight="1">
      <c r="M8932" s="85"/>
    </row>
    <row r="8933" spans="13:13" ht="49.2" customHeight="1">
      <c r="M8933" s="85"/>
    </row>
    <row r="8934" spans="13:13" ht="49.2" customHeight="1">
      <c r="M8934" s="85"/>
    </row>
    <row r="8935" spans="13:13" ht="49.2" customHeight="1">
      <c r="M8935" s="85"/>
    </row>
    <row r="8936" spans="13:13" ht="49.2" customHeight="1">
      <c r="M8936" s="85"/>
    </row>
    <row r="8937" spans="13:13" ht="49.2" customHeight="1">
      <c r="M8937" s="85"/>
    </row>
    <row r="8938" spans="13:13" ht="49.2" customHeight="1">
      <c r="M8938" s="85"/>
    </row>
    <row r="8939" spans="13:13" ht="49.2" customHeight="1">
      <c r="M8939" s="85"/>
    </row>
    <row r="8940" spans="13:13" ht="49.2" customHeight="1">
      <c r="M8940" s="85"/>
    </row>
    <row r="8941" spans="13:13" ht="49.2" customHeight="1">
      <c r="M8941" s="85"/>
    </row>
    <row r="8942" spans="13:13" ht="49.2" customHeight="1">
      <c r="M8942" s="85"/>
    </row>
    <row r="8943" spans="13:13" ht="49.2" customHeight="1">
      <c r="M8943" s="85"/>
    </row>
    <row r="8944" spans="13:13" ht="49.2" customHeight="1">
      <c r="M8944" s="85"/>
    </row>
    <row r="8945" spans="13:13" ht="49.2" customHeight="1">
      <c r="M8945" s="85"/>
    </row>
    <row r="8946" spans="13:13" ht="49.2" customHeight="1">
      <c r="M8946" s="85"/>
    </row>
    <row r="8947" spans="13:13" ht="49.2" customHeight="1">
      <c r="M8947" s="85"/>
    </row>
    <row r="8948" spans="13:13" ht="49.2" customHeight="1">
      <c r="M8948" s="85"/>
    </row>
    <row r="8949" spans="13:13" ht="49.2" customHeight="1">
      <c r="M8949" s="85"/>
    </row>
    <row r="8950" spans="13:13" ht="49.2" customHeight="1">
      <c r="M8950" s="85"/>
    </row>
    <row r="8951" spans="13:13" ht="49.2" customHeight="1">
      <c r="M8951" s="85"/>
    </row>
    <row r="8952" spans="13:13" ht="49.2" customHeight="1">
      <c r="M8952" s="85"/>
    </row>
    <row r="8953" spans="13:13" ht="49.2" customHeight="1">
      <c r="M8953" s="85"/>
    </row>
    <row r="8954" spans="13:13" ht="49.2" customHeight="1">
      <c r="M8954" s="85"/>
    </row>
    <row r="8955" spans="13:13" ht="49.2" customHeight="1">
      <c r="M8955" s="85"/>
    </row>
    <row r="8956" spans="13:13" ht="49.2" customHeight="1">
      <c r="M8956" s="85"/>
    </row>
    <row r="8957" spans="13:13" ht="49.2" customHeight="1">
      <c r="M8957" s="85"/>
    </row>
    <row r="8958" spans="13:13" ht="49.2" customHeight="1">
      <c r="M8958" s="85"/>
    </row>
    <row r="8959" spans="13:13" ht="49.2" customHeight="1">
      <c r="M8959" s="85"/>
    </row>
    <row r="8960" spans="13:13" ht="49.2" customHeight="1">
      <c r="M8960" s="85"/>
    </row>
    <row r="8961" spans="13:13" ht="49.2" customHeight="1">
      <c r="M8961" s="85"/>
    </row>
    <row r="8962" spans="13:13" ht="49.2" customHeight="1">
      <c r="M8962" s="85"/>
    </row>
    <row r="8963" spans="13:13" ht="49.2" customHeight="1">
      <c r="M8963" s="85"/>
    </row>
    <row r="8964" spans="13:13" ht="49.2" customHeight="1">
      <c r="M8964" s="85"/>
    </row>
    <row r="8965" spans="13:13" ht="49.2" customHeight="1">
      <c r="M8965" s="85"/>
    </row>
    <row r="8966" spans="13:13" ht="49.2" customHeight="1">
      <c r="M8966" s="85"/>
    </row>
    <row r="8967" spans="13:13" ht="49.2" customHeight="1">
      <c r="M8967" s="85"/>
    </row>
    <row r="8968" spans="13:13" ht="49.2" customHeight="1">
      <c r="M8968" s="85"/>
    </row>
    <row r="8969" spans="13:13" ht="49.2" customHeight="1">
      <c r="M8969" s="85"/>
    </row>
    <row r="8970" spans="13:13" ht="49.2" customHeight="1">
      <c r="M8970" s="85"/>
    </row>
    <row r="8971" spans="13:13" ht="49.2" customHeight="1">
      <c r="M8971" s="85"/>
    </row>
    <row r="8972" spans="13:13" ht="49.2" customHeight="1">
      <c r="M8972" s="85"/>
    </row>
    <row r="8973" spans="13:13" ht="49.2" customHeight="1">
      <c r="M8973" s="85"/>
    </row>
    <row r="8974" spans="13:13" ht="49.2" customHeight="1">
      <c r="M8974" s="85"/>
    </row>
    <row r="8975" spans="13:13" ht="49.2" customHeight="1">
      <c r="M8975" s="85"/>
    </row>
    <row r="8976" spans="13:13" ht="49.2" customHeight="1">
      <c r="M8976" s="85"/>
    </row>
    <row r="8977" spans="13:13" ht="49.2" customHeight="1">
      <c r="M8977" s="85"/>
    </row>
    <row r="8978" spans="13:13" ht="49.2" customHeight="1">
      <c r="M8978" s="85"/>
    </row>
    <row r="8979" spans="13:13" ht="49.2" customHeight="1">
      <c r="M8979" s="85"/>
    </row>
    <row r="8980" spans="13:13" ht="49.2" customHeight="1">
      <c r="M8980" s="85"/>
    </row>
    <row r="8981" spans="13:13" ht="49.2" customHeight="1">
      <c r="M8981" s="85"/>
    </row>
    <row r="8982" spans="13:13" ht="49.2" customHeight="1">
      <c r="M8982" s="85"/>
    </row>
    <row r="8983" spans="13:13" ht="49.2" customHeight="1">
      <c r="M8983" s="85"/>
    </row>
    <row r="8984" spans="13:13" ht="49.2" customHeight="1">
      <c r="M8984" s="85"/>
    </row>
    <row r="8985" spans="13:13" ht="49.2" customHeight="1">
      <c r="M8985" s="85"/>
    </row>
    <row r="8986" spans="13:13" ht="49.2" customHeight="1">
      <c r="M8986" s="85"/>
    </row>
    <row r="8987" spans="13:13" ht="49.2" customHeight="1">
      <c r="M8987" s="85"/>
    </row>
    <row r="8988" spans="13:13" ht="49.2" customHeight="1">
      <c r="M8988" s="85"/>
    </row>
    <row r="8989" spans="13:13" ht="49.2" customHeight="1">
      <c r="M8989" s="85"/>
    </row>
    <row r="8990" spans="13:13" ht="49.2" customHeight="1">
      <c r="M8990" s="85"/>
    </row>
    <row r="8991" spans="13:13" ht="49.2" customHeight="1">
      <c r="M8991" s="85"/>
    </row>
    <row r="8992" spans="13:13" ht="49.2" customHeight="1">
      <c r="M8992" s="85"/>
    </row>
    <row r="8993" spans="13:13" ht="49.2" customHeight="1">
      <c r="M8993" s="85"/>
    </row>
    <row r="8994" spans="13:13" ht="49.2" customHeight="1">
      <c r="M8994" s="85"/>
    </row>
    <row r="8995" spans="13:13" ht="49.2" customHeight="1">
      <c r="M8995" s="85"/>
    </row>
    <row r="8996" spans="13:13" ht="49.2" customHeight="1">
      <c r="M8996" s="85"/>
    </row>
    <row r="8997" spans="13:13" ht="49.2" customHeight="1">
      <c r="M8997" s="85"/>
    </row>
    <row r="8998" spans="13:13" ht="49.2" customHeight="1">
      <c r="M8998" s="85"/>
    </row>
    <row r="8999" spans="13:13" ht="49.2" customHeight="1">
      <c r="M8999" s="85"/>
    </row>
    <row r="9000" spans="13:13" ht="49.2" customHeight="1">
      <c r="M9000" s="85"/>
    </row>
    <row r="9001" spans="13:13" ht="49.2" customHeight="1">
      <c r="M9001" s="85"/>
    </row>
    <row r="9002" spans="13:13" ht="49.2" customHeight="1">
      <c r="M9002" s="85"/>
    </row>
    <row r="9003" spans="13:13" ht="49.2" customHeight="1">
      <c r="M9003" s="85"/>
    </row>
    <row r="9004" spans="13:13" ht="49.2" customHeight="1">
      <c r="M9004" s="85"/>
    </row>
    <row r="9005" spans="13:13" ht="49.2" customHeight="1">
      <c r="M9005" s="85"/>
    </row>
    <row r="9006" spans="13:13" ht="49.2" customHeight="1">
      <c r="M9006" s="85"/>
    </row>
    <row r="9007" spans="13:13" ht="49.2" customHeight="1">
      <c r="M9007" s="85"/>
    </row>
    <row r="9008" spans="13:13" ht="49.2" customHeight="1">
      <c r="M9008" s="85"/>
    </row>
    <row r="9009" spans="13:13" ht="49.2" customHeight="1">
      <c r="M9009" s="85"/>
    </row>
    <row r="9010" spans="13:13" ht="49.2" customHeight="1">
      <c r="M9010" s="85"/>
    </row>
    <row r="9011" spans="13:13" ht="49.2" customHeight="1">
      <c r="M9011" s="85"/>
    </row>
    <row r="9012" spans="13:13" ht="49.2" customHeight="1">
      <c r="M9012" s="85"/>
    </row>
    <row r="9013" spans="13:13" ht="49.2" customHeight="1">
      <c r="M9013" s="85"/>
    </row>
    <row r="9014" spans="13:13" ht="49.2" customHeight="1">
      <c r="M9014" s="85"/>
    </row>
    <row r="9015" spans="13:13" ht="49.2" customHeight="1">
      <c r="M9015" s="85"/>
    </row>
    <row r="9016" spans="13:13" ht="49.2" customHeight="1">
      <c r="M9016" s="85"/>
    </row>
    <row r="9017" spans="13:13" ht="49.2" customHeight="1">
      <c r="M9017" s="85"/>
    </row>
    <row r="9018" spans="13:13" ht="49.2" customHeight="1">
      <c r="M9018" s="85"/>
    </row>
    <row r="9019" spans="13:13" ht="49.2" customHeight="1">
      <c r="M9019" s="85"/>
    </row>
    <row r="9020" spans="13:13" ht="49.2" customHeight="1">
      <c r="M9020" s="85"/>
    </row>
    <row r="9021" spans="13:13" ht="49.2" customHeight="1">
      <c r="M9021" s="85"/>
    </row>
    <row r="9022" spans="13:13" ht="49.2" customHeight="1">
      <c r="M9022" s="85"/>
    </row>
    <row r="9023" spans="13:13" ht="49.2" customHeight="1">
      <c r="M9023" s="85"/>
    </row>
    <row r="9024" spans="13:13" ht="49.2" customHeight="1">
      <c r="M9024" s="85"/>
    </row>
    <row r="9025" spans="13:13" ht="49.2" customHeight="1">
      <c r="M9025" s="85"/>
    </row>
    <row r="9026" spans="13:13" ht="49.2" customHeight="1">
      <c r="M9026" s="85"/>
    </row>
    <row r="9027" spans="13:13" ht="49.2" customHeight="1">
      <c r="M9027" s="85"/>
    </row>
    <row r="9028" spans="13:13" ht="49.2" customHeight="1">
      <c r="M9028" s="85"/>
    </row>
    <row r="9029" spans="13:13" ht="49.2" customHeight="1">
      <c r="M9029" s="85"/>
    </row>
    <row r="9030" spans="13:13" ht="49.2" customHeight="1">
      <c r="M9030" s="85"/>
    </row>
    <row r="9031" spans="13:13" ht="49.2" customHeight="1">
      <c r="M9031" s="85"/>
    </row>
    <row r="9032" spans="13:13" ht="49.2" customHeight="1">
      <c r="M9032" s="85"/>
    </row>
    <row r="9033" spans="13:13" ht="49.2" customHeight="1">
      <c r="M9033" s="85"/>
    </row>
    <row r="9034" spans="13:13" ht="49.2" customHeight="1">
      <c r="M9034" s="85"/>
    </row>
    <row r="9035" spans="13:13" ht="49.2" customHeight="1">
      <c r="M9035" s="85"/>
    </row>
    <row r="9036" spans="13:13" ht="49.2" customHeight="1">
      <c r="M9036" s="85"/>
    </row>
    <row r="9037" spans="13:13" ht="49.2" customHeight="1">
      <c r="M9037" s="85"/>
    </row>
    <row r="9038" spans="13:13" ht="49.2" customHeight="1">
      <c r="M9038" s="85"/>
    </row>
    <row r="9039" spans="13:13" ht="49.2" customHeight="1">
      <c r="M9039" s="85"/>
    </row>
    <row r="9040" spans="13:13" ht="49.2" customHeight="1">
      <c r="M9040" s="85"/>
    </row>
    <row r="9041" spans="13:13" ht="49.2" customHeight="1">
      <c r="M9041" s="85"/>
    </row>
    <row r="9042" spans="13:13" ht="49.2" customHeight="1">
      <c r="M9042" s="85"/>
    </row>
    <row r="9043" spans="13:13" ht="49.2" customHeight="1">
      <c r="M9043" s="85"/>
    </row>
    <row r="9044" spans="13:13" ht="49.2" customHeight="1">
      <c r="M9044" s="85"/>
    </row>
    <row r="9045" spans="13:13" ht="49.2" customHeight="1">
      <c r="M9045" s="85"/>
    </row>
    <row r="9046" spans="13:13" ht="49.2" customHeight="1">
      <c r="M9046" s="85"/>
    </row>
    <row r="9047" spans="13:13" ht="49.2" customHeight="1">
      <c r="M9047" s="85"/>
    </row>
    <row r="9048" spans="13:13" ht="49.2" customHeight="1">
      <c r="M9048" s="85"/>
    </row>
    <row r="9049" spans="13:13" ht="49.2" customHeight="1">
      <c r="M9049" s="85"/>
    </row>
    <row r="9050" spans="13:13" ht="49.2" customHeight="1">
      <c r="M9050" s="85"/>
    </row>
    <row r="9051" spans="13:13" ht="49.2" customHeight="1">
      <c r="M9051" s="85"/>
    </row>
    <row r="9052" spans="13:13" ht="49.2" customHeight="1">
      <c r="M9052" s="85"/>
    </row>
    <row r="9053" spans="13:13" ht="49.2" customHeight="1">
      <c r="M9053" s="85"/>
    </row>
    <row r="9054" spans="13:13" ht="49.2" customHeight="1">
      <c r="M9054" s="85"/>
    </row>
    <row r="9055" spans="13:13" ht="49.2" customHeight="1">
      <c r="M9055" s="85"/>
    </row>
    <row r="9056" spans="13:13" ht="49.2" customHeight="1">
      <c r="M9056" s="85"/>
    </row>
    <row r="9057" spans="13:13" ht="49.2" customHeight="1">
      <c r="M9057" s="85"/>
    </row>
    <row r="9058" spans="13:13" ht="49.2" customHeight="1">
      <c r="M9058" s="85"/>
    </row>
    <row r="9059" spans="13:13" ht="49.2" customHeight="1">
      <c r="M9059" s="85"/>
    </row>
    <row r="9060" spans="13:13" ht="49.2" customHeight="1">
      <c r="M9060" s="85"/>
    </row>
    <row r="9061" spans="13:13" ht="49.2" customHeight="1">
      <c r="M9061" s="85"/>
    </row>
    <row r="9062" spans="13:13" ht="49.2" customHeight="1">
      <c r="M9062" s="85"/>
    </row>
    <row r="9063" spans="13:13" ht="49.2" customHeight="1">
      <c r="M9063" s="85"/>
    </row>
    <row r="9064" spans="13:13" ht="49.2" customHeight="1">
      <c r="M9064" s="85"/>
    </row>
    <row r="9065" spans="13:13" ht="49.2" customHeight="1">
      <c r="M9065" s="85"/>
    </row>
    <row r="9066" spans="13:13" ht="49.2" customHeight="1">
      <c r="M9066" s="85"/>
    </row>
    <row r="9067" spans="13:13" ht="49.2" customHeight="1">
      <c r="M9067" s="85"/>
    </row>
    <row r="9068" spans="13:13" ht="49.2" customHeight="1">
      <c r="M9068" s="85"/>
    </row>
    <row r="9069" spans="13:13" ht="49.2" customHeight="1">
      <c r="M9069" s="85"/>
    </row>
    <row r="9070" spans="13:13" ht="49.2" customHeight="1">
      <c r="M9070" s="85"/>
    </row>
    <row r="9071" spans="13:13" ht="49.2" customHeight="1">
      <c r="M9071" s="85"/>
    </row>
    <row r="9072" spans="13:13" ht="49.2" customHeight="1">
      <c r="M9072" s="85"/>
    </row>
    <row r="9073" spans="13:13" ht="49.2" customHeight="1">
      <c r="M9073" s="85"/>
    </row>
    <row r="9074" spans="13:13" ht="49.2" customHeight="1">
      <c r="M9074" s="85"/>
    </row>
    <row r="9075" spans="13:13" ht="49.2" customHeight="1">
      <c r="M9075" s="85"/>
    </row>
    <row r="9076" spans="13:13" ht="49.2" customHeight="1">
      <c r="M9076" s="85"/>
    </row>
    <row r="9077" spans="13:13" ht="49.2" customHeight="1">
      <c r="M9077" s="85"/>
    </row>
    <row r="9078" spans="13:13" ht="49.2" customHeight="1">
      <c r="M9078" s="85"/>
    </row>
    <row r="9079" spans="13:13" ht="49.2" customHeight="1">
      <c r="M9079" s="85"/>
    </row>
    <row r="9080" spans="13:13" ht="49.2" customHeight="1">
      <c r="M9080" s="85"/>
    </row>
    <row r="9081" spans="13:13" ht="49.2" customHeight="1">
      <c r="M9081" s="85"/>
    </row>
    <row r="9082" spans="13:13" ht="49.2" customHeight="1">
      <c r="M9082" s="85"/>
    </row>
    <row r="9083" spans="13:13" ht="49.2" customHeight="1">
      <c r="M9083" s="85"/>
    </row>
    <row r="9084" spans="13:13" ht="49.2" customHeight="1">
      <c r="M9084" s="85"/>
    </row>
    <row r="9085" spans="13:13" ht="49.2" customHeight="1">
      <c r="M9085" s="85"/>
    </row>
    <row r="9086" spans="13:13" ht="49.2" customHeight="1">
      <c r="M9086" s="85"/>
    </row>
    <row r="9087" spans="13:13" ht="49.2" customHeight="1">
      <c r="M9087" s="85"/>
    </row>
    <row r="9088" spans="13:13" ht="49.2" customHeight="1">
      <c r="M9088" s="85"/>
    </row>
    <row r="9089" spans="13:13" ht="49.2" customHeight="1">
      <c r="M9089" s="85"/>
    </row>
    <row r="9090" spans="13:13" ht="49.2" customHeight="1">
      <c r="M9090" s="85"/>
    </row>
    <row r="9091" spans="13:13" ht="49.2" customHeight="1">
      <c r="M9091" s="85"/>
    </row>
    <row r="9092" spans="13:13" ht="49.2" customHeight="1">
      <c r="M9092" s="85"/>
    </row>
    <row r="9093" spans="13:13" ht="49.2" customHeight="1">
      <c r="M9093" s="85"/>
    </row>
    <row r="9094" spans="13:13" ht="49.2" customHeight="1">
      <c r="M9094" s="85"/>
    </row>
    <row r="9095" spans="13:13" ht="49.2" customHeight="1">
      <c r="M9095" s="85"/>
    </row>
    <row r="9096" spans="13:13" ht="49.2" customHeight="1">
      <c r="M9096" s="85"/>
    </row>
    <row r="9097" spans="13:13" ht="49.2" customHeight="1">
      <c r="M9097" s="85"/>
    </row>
    <row r="9098" spans="13:13" ht="49.2" customHeight="1">
      <c r="M9098" s="85"/>
    </row>
    <row r="9099" spans="13:13" ht="49.2" customHeight="1">
      <c r="M9099" s="85"/>
    </row>
    <row r="9100" spans="13:13" ht="49.2" customHeight="1">
      <c r="M9100" s="85"/>
    </row>
    <row r="9101" spans="13:13" ht="49.2" customHeight="1">
      <c r="M9101" s="85"/>
    </row>
    <row r="9102" spans="13:13" ht="49.2" customHeight="1">
      <c r="M9102" s="85"/>
    </row>
    <row r="9103" spans="13:13" ht="49.2" customHeight="1">
      <c r="M9103" s="85"/>
    </row>
    <row r="9104" spans="13:13" ht="49.2" customHeight="1">
      <c r="M9104" s="85"/>
    </row>
    <row r="9105" spans="13:13" ht="49.2" customHeight="1">
      <c r="M9105" s="85"/>
    </row>
    <row r="9106" spans="13:13" ht="49.2" customHeight="1">
      <c r="M9106" s="85"/>
    </row>
    <row r="9107" spans="13:13" ht="49.2" customHeight="1">
      <c r="M9107" s="85"/>
    </row>
    <row r="9108" spans="13:13" ht="49.2" customHeight="1">
      <c r="M9108" s="85"/>
    </row>
    <row r="9109" spans="13:13" ht="49.2" customHeight="1">
      <c r="M9109" s="85"/>
    </row>
    <row r="9110" spans="13:13" ht="49.2" customHeight="1">
      <c r="M9110" s="85"/>
    </row>
    <row r="9111" spans="13:13" ht="49.2" customHeight="1">
      <c r="M9111" s="85"/>
    </row>
    <row r="9112" spans="13:13" ht="49.2" customHeight="1">
      <c r="M9112" s="85"/>
    </row>
    <row r="9113" spans="13:13" ht="49.2" customHeight="1">
      <c r="M9113" s="85"/>
    </row>
    <row r="9114" spans="13:13" ht="49.2" customHeight="1">
      <c r="M9114" s="85"/>
    </row>
    <row r="9115" spans="13:13" ht="49.2" customHeight="1">
      <c r="M9115" s="85"/>
    </row>
    <row r="9116" spans="13:13" ht="49.2" customHeight="1">
      <c r="M9116" s="85"/>
    </row>
    <row r="9117" spans="13:13" ht="49.2" customHeight="1">
      <c r="M9117" s="85"/>
    </row>
    <row r="9118" spans="13:13" ht="49.2" customHeight="1">
      <c r="M9118" s="85"/>
    </row>
    <row r="9119" spans="13:13" ht="49.2" customHeight="1">
      <c r="M9119" s="85"/>
    </row>
    <row r="9120" spans="13:13" ht="49.2" customHeight="1">
      <c r="M9120" s="85"/>
    </row>
    <row r="9121" spans="13:13" ht="49.2" customHeight="1">
      <c r="M9121" s="85"/>
    </row>
    <row r="9122" spans="13:13" ht="49.2" customHeight="1">
      <c r="M9122" s="85"/>
    </row>
    <row r="9123" spans="13:13" ht="49.2" customHeight="1">
      <c r="M9123" s="85"/>
    </row>
    <row r="9124" spans="13:13" ht="49.2" customHeight="1">
      <c r="M9124" s="85"/>
    </row>
    <row r="9125" spans="13:13" ht="49.2" customHeight="1">
      <c r="M9125" s="85"/>
    </row>
    <row r="9126" spans="13:13" ht="49.2" customHeight="1">
      <c r="M9126" s="85"/>
    </row>
    <row r="9127" spans="13:13" ht="49.2" customHeight="1">
      <c r="M9127" s="85"/>
    </row>
    <row r="9128" spans="13:13" ht="49.2" customHeight="1">
      <c r="M9128" s="85"/>
    </row>
    <row r="9129" spans="13:13" ht="49.2" customHeight="1">
      <c r="M9129" s="85"/>
    </row>
    <row r="9130" spans="13:13" ht="49.2" customHeight="1">
      <c r="M9130" s="85"/>
    </row>
    <row r="9131" spans="13:13" ht="49.2" customHeight="1">
      <c r="M9131" s="85"/>
    </row>
    <row r="9132" spans="13:13" ht="49.2" customHeight="1">
      <c r="M9132" s="85"/>
    </row>
    <row r="9133" spans="13:13" ht="49.2" customHeight="1">
      <c r="M9133" s="85"/>
    </row>
    <row r="9134" spans="13:13" ht="49.2" customHeight="1">
      <c r="M9134" s="85"/>
    </row>
    <row r="9135" spans="13:13" ht="49.2" customHeight="1">
      <c r="M9135" s="85"/>
    </row>
    <row r="9136" spans="13:13" ht="49.2" customHeight="1">
      <c r="M9136" s="85"/>
    </row>
    <row r="9137" spans="13:13" ht="49.2" customHeight="1">
      <c r="M9137" s="85"/>
    </row>
    <row r="9138" spans="13:13" ht="49.2" customHeight="1">
      <c r="M9138" s="85"/>
    </row>
    <row r="9139" spans="13:13" ht="49.2" customHeight="1">
      <c r="M9139" s="85"/>
    </row>
    <row r="9140" spans="13:13" ht="49.2" customHeight="1">
      <c r="M9140" s="85"/>
    </row>
    <row r="9141" spans="13:13" ht="49.2" customHeight="1">
      <c r="M9141" s="85"/>
    </row>
    <row r="9142" spans="13:13" ht="49.2" customHeight="1">
      <c r="M9142" s="85"/>
    </row>
    <row r="9143" spans="13:13" ht="49.2" customHeight="1">
      <c r="M9143" s="85"/>
    </row>
    <row r="9144" spans="13:13" ht="49.2" customHeight="1">
      <c r="M9144" s="85"/>
    </row>
    <row r="9145" spans="13:13" ht="49.2" customHeight="1">
      <c r="M9145" s="85"/>
    </row>
    <row r="9146" spans="13:13" ht="49.2" customHeight="1">
      <c r="M9146" s="85"/>
    </row>
    <row r="9147" spans="13:13" ht="49.2" customHeight="1">
      <c r="M9147" s="85"/>
    </row>
    <row r="9148" spans="13:13" ht="49.2" customHeight="1">
      <c r="M9148" s="85"/>
    </row>
    <row r="9149" spans="13:13" ht="49.2" customHeight="1">
      <c r="M9149" s="85"/>
    </row>
    <row r="9150" spans="13:13" ht="49.2" customHeight="1">
      <c r="M9150" s="85"/>
    </row>
    <row r="9151" spans="13:13" ht="49.2" customHeight="1">
      <c r="M9151" s="85"/>
    </row>
    <row r="9152" spans="13:13" ht="49.2" customHeight="1">
      <c r="M9152" s="85"/>
    </row>
    <row r="9153" spans="13:13" ht="49.2" customHeight="1">
      <c r="M9153" s="85"/>
    </row>
    <row r="9154" spans="13:13" ht="49.2" customHeight="1">
      <c r="M9154" s="85"/>
    </row>
    <row r="9155" spans="13:13" ht="49.2" customHeight="1">
      <c r="M9155" s="85"/>
    </row>
    <row r="9156" spans="13:13" ht="49.2" customHeight="1">
      <c r="M9156" s="85"/>
    </row>
    <row r="9157" spans="13:13" ht="49.2" customHeight="1">
      <c r="M9157" s="85"/>
    </row>
    <row r="9158" spans="13:13" ht="49.2" customHeight="1">
      <c r="M9158" s="85"/>
    </row>
    <row r="9159" spans="13:13" ht="49.2" customHeight="1">
      <c r="M9159" s="85"/>
    </row>
    <row r="9160" spans="13:13" ht="49.2" customHeight="1">
      <c r="M9160" s="85"/>
    </row>
    <row r="9161" spans="13:13" ht="49.2" customHeight="1">
      <c r="M9161" s="85"/>
    </row>
    <row r="9162" spans="13:13" ht="49.2" customHeight="1">
      <c r="M9162" s="85"/>
    </row>
    <row r="9163" spans="13:13" ht="49.2" customHeight="1">
      <c r="M9163" s="85"/>
    </row>
    <row r="9164" spans="13:13" ht="49.2" customHeight="1">
      <c r="M9164" s="85"/>
    </row>
    <row r="9165" spans="13:13" ht="49.2" customHeight="1">
      <c r="M9165" s="85"/>
    </row>
    <row r="9166" spans="13:13" ht="49.2" customHeight="1">
      <c r="M9166" s="85"/>
    </row>
    <row r="9167" spans="13:13" ht="49.2" customHeight="1">
      <c r="M9167" s="85"/>
    </row>
    <row r="9168" spans="13:13" ht="49.2" customHeight="1">
      <c r="M9168" s="85"/>
    </row>
    <row r="9169" spans="13:13" ht="49.2" customHeight="1">
      <c r="M9169" s="85"/>
    </row>
    <row r="9170" spans="13:13" ht="49.2" customHeight="1">
      <c r="M9170" s="85"/>
    </row>
    <row r="9171" spans="13:13" ht="49.2" customHeight="1">
      <c r="M9171" s="85"/>
    </row>
    <row r="9172" spans="13:13" ht="49.2" customHeight="1">
      <c r="M9172" s="85"/>
    </row>
    <row r="9173" spans="13:13" ht="49.2" customHeight="1">
      <c r="M9173" s="85"/>
    </row>
    <row r="9174" spans="13:13" ht="49.2" customHeight="1">
      <c r="M9174" s="85"/>
    </row>
    <row r="9175" spans="13:13" ht="49.2" customHeight="1">
      <c r="M9175" s="85"/>
    </row>
    <row r="9176" spans="13:13" ht="49.2" customHeight="1">
      <c r="M9176" s="85"/>
    </row>
    <row r="9177" spans="13:13" ht="49.2" customHeight="1">
      <c r="M9177" s="85"/>
    </row>
    <row r="9178" spans="13:13" ht="49.2" customHeight="1">
      <c r="M9178" s="85"/>
    </row>
    <row r="9179" spans="13:13" ht="49.2" customHeight="1">
      <c r="M9179" s="85"/>
    </row>
    <row r="9180" spans="13:13" ht="49.2" customHeight="1">
      <c r="M9180" s="85"/>
    </row>
    <row r="9181" spans="13:13" ht="49.2" customHeight="1">
      <c r="M9181" s="85"/>
    </row>
    <row r="9182" spans="13:13" ht="49.2" customHeight="1">
      <c r="M9182" s="85"/>
    </row>
    <row r="9183" spans="13:13" ht="49.2" customHeight="1">
      <c r="M9183" s="85"/>
    </row>
    <row r="9184" spans="13:13" ht="49.2" customHeight="1">
      <c r="M9184" s="85"/>
    </row>
    <row r="9185" spans="13:13" ht="49.2" customHeight="1">
      <c r="M9185" s="85"/>
    </row>
    <row r="9186" spans="13:13" ht="49.2" customHeight="1">
      <c r="M9186" s="85"/>
    </row>
    <row r="9187" spans="13:13" ht="49.2" customHeight="1">
      <c r="M9187" s="85"/>
    </row>
    <row r="9188" spans="13:13" ht="49.2" customHeight="1">
      <c r="M9188" s="85"/>
    </row>
    <row r="9189" spans="13:13" ht="49.2" customHeight="1">
      <c r="M9189" s="85"/>
    </row>
    <row r="9190" spans="13:13" ht="49.2" customHeight="1">
      <c r="M9190" s="85"/>
    </row>
    <row r="9191" spans="13:13" ht="49.2" customHeight="1">
      <c r="M9191" s="85"/>
    </row>
    <row r="9192" spans="13:13" ht="49.2" customHeight="1">
      <c r="M9192" s="85"/>
    </row>
    <row r="9193" spans="13:13" ht="49.2" customHeight="1">
      <c r="M9193" s="85"/>
    </row>
    <row r="9194" spans="13:13" ht="49.2" customHeight="1">
      <c r="M9194" s="85"/>
    </row>
    <row r="9195" spans="13:13" ht="49.2" customHeight="1">
      <c r="M9195" s="85"/>
    </row>
    <row r="9196" spans="13:13" ht="49.2" customHeight="1">
      <c r="M9196" s="85"/>
    </row>
    <row r="9197" spans="13:13" ht="49.2" customHeight="1">
      <c r="M9197" s="85"/>
    </row>
    <row r="9198" spans="13:13" ht="49.2" customHeight="1">
      <c r="M9198" s="85"/>
    </row>
    <row r="9199" spans="13:13" ht="49.2" customHeight="1">
      <c r="M9199" s="85"/>
    </row>
    <row r="9200" spans="13:13" ht="49.2" customHeight="1">
      <c r="M9200" s="85"/>
    </row>
    <row r="9201" spans="13:13" ht="49.2" customHeight="1">
      <c r="M9201" s="85"/>
    </row>
    <row r="9202" spans="13:13" ht="49.2" customHeight="1">
      <c r="M9202" s="85"/>
    </row>
    <row r="9203" spans="13:13" ht="49.2" customHeight="1">
      <c r="M9203" s="85"/>
    </row>
    <row r="9204" spans="13:13" ht="49.2" customHeight="1">
      <c r="M9204" s="85"/>
    </row>
    <row r="9205" spans="13:13" ht="49.2" customHeight="1">
      <c r="M9205" s="85"/>
    </row>
    <row r="9206" spans="13:13" ht="49.2" customHeight="1">
      <c r="M9206" s="85"/>
    </row>
    <row r="9207" spans="13:13" ht="49.2" customHeight="1">
      <c r="M9207" s="85"/>
    </row>
    <row r="9208" spans="13:13" ht="49.2" customHeight="1">
      <c r="M9208" s="85"/>
    </row>
    <row r="9209" spans="13:13" ht="49.2" customHeight="1">
      <c r="M9209" s="85"/>
    </row>
    <row r="9210" spans="13:13" ht="49.2" customHeight="1">
      <c r="M9210" s="85"/>
    </row>
    <row r="9211" spans="13:13" ht="49.2" customHeight="1">
      <c r="M9211" s="85"/>
    </row>
    <row r="9212" spans="13:13" ht="49.2" customHeight="1">
      <c r="M9212" s="85"/>
    </row>
    <row r="9213" spans="13:13" ht="49.2" customHeight="1">
      <c r="M9213" s="85"/>
    </row>
    <row r="9214" spans="13:13" ht="49.2" customHeight="1">
      <c r="M9214" s="85"/>
    </row>
    <row r="9215" spans="13:13" ht="49.2" customHeight="1">
      <c r="M9215" s="85"/>
    </row>
    <row r="9216" spans="13:13" ht="49.2" customHeight="1">
      <c r="M9216" s="85"/>
    </row>
    <row r="9217" spans="13:13" ht="49.2" customHeight="1">
      <c r="M9217" s="85"/>
    </row>
    <row r="9218" spans="13:13" ht="49.2" customHeight="1">
      <c r="M9218" s="85"/>
    </row>
    <row r="9219" spans="13:13" ht="49.2" customHeight="1">
      <c r="M9219" s="85"/>
    </row>
    <row r="9220" spans="13:13" ht="49.2" customHeight="1">
      <c r="M9220" s="85"/>
    </row>
    <row r="9221" spans="13:13" ht="49.2" customHeight="1">
      <c r="M9221" s="85"/>
    </row>
    <row r="9222" spans="13:13" ht="49.2" customHeight="1">
      <c r="M9222" s="85"/>
    </row>
    <row r="9223" spans="13:13" ht="49.2" customHeight="1">
      <c r="M9223" s="85"/>
    </row>
    <row r="9224" spans="13:13" ht="49.2" customHeight="1">
      <c r="M9224" s="85"/>
    </row>
    <row r="9225" spans="13:13" ht="49.2" customHeight="1">
      <c r="M9225" s="85"/>
    </row>
    <row r="9226" spans="13:13" ht="49.2" customHeight="1">
      <c r="M9226" s="85"/>
    </row>
    <row r="9227" spans="13:13" ht="49.2" customHeight="1">
      <c r="M9227" s="85"/>
    </row>
    <row r="9228" spans="13:13" ht="49.2" customHeight="1">
      <c r="M9228" s="85"/>
    </row>
    <row r="9229" spans="13:13" ht="49.2" customHeight="1">
      <c r="M9229" s="85"/>
    </row>
    <row r="9230" spans="13:13" ht="49.2" customHeight="1">
      <c r="M9230" s="85"/>
    </row>
    <row r="9231" spans="13:13" ht="49.2" customHeight="1">
      <c r="M9231" s="85"/>
    </row>
    <row r="9232" spans="13:13" ht="49.2" customHeight="1">
      <c r="M9232" s="85"/>
    </row>
    <row r="9233" spans="13:13" ht="49.2" customHeight="1">
      <c r="M9233" s="85"/>
    </row>
    <row r="9234" spans="13:13" ht="49.2" customHeight="1">
      <c r="M9234" s="85"/>
    </row>
    <row r="9235" spans="13:13" ht="49.2" customHeight="1">
      <c r="M9235" s="85"/>
    </row>
    <row r="9236" spans="13:13" ht="49.2" customHeight="1">
      <c r="M9236" s="85"/>
    </row>
    <row r="9237" spans="13:13" ht="49.2" customHeight="1">
      <c r="M9237" s="85"/>
    </row>
    <row r="9238" spans="13:13" ht="49.2" customHeight="1">
      <c r="M9238" s="85"/>
    </row>
    <row r="9239" spans="13:13" ht="49.2" customHeight="1">
      <c r="M9239" s="85"/>
    </row>
    <row r="9240" spans="13:13" ht="49.2" customHeight="1">
      <c r="M9240" s="85"/>
    </row>
    <row r="9241" spans="13:13" ht="49.2" customHeight="1">
      <c r="M9241" s="85"/>
    </row>
    <row r="9242" spans="13:13" ht="49.2" customHeight="1">
      <c r="M9242" s="85"/>
    </row>
    <row r="9243" spans="13:13" ht="49.2" customHeight="1">
      <c r="M9243" s="85"/>
    </row>
    <row r="9244" spans="13:13" ht="49.2" customHeight="1">
      <c r="M9244" s="85"/>
    </row>
    <row r="9245" spans="13:13" ht="49.2" customHeight="1">
      <c r="M9245" s="85"/>
    </row>
    <row r="9246" spans="13:13" ht="49.2" customHeight="1">
      <c r="M9246" s="85"/>
    </row>
    <row r="9247" spans="13:13" ht="49.2" customHeight="1">
      <c r="M9247" s="85"/>
    </row>
    <row r="9248" spans="13:13" ht="49.2" customHeight="1">
      <c r="M9248" s="85"/>
    </row>
    <row r="9249" spans="13:13" ht="49.2" customHeight="1">
      <c r="M9249" s="85"/>
    </row>
    <row r="9250" spans="13:13" ht="49.2" customHeight="1">
      <c r="M9250" s="85"/>
    </row>
    <row r="9251" spans="13:13" ht="49.2" customHeight="1">
      <c r="M9251" s="85"/>
    </row>
    <row r="9252" spans="13:13" ht="49.2" customHeight="1">
      <c r="M9252" s="85"/>
    </row>
    <row r="9253" spans="13:13" ht="49.2" customHeight="1">
      <c r="M9253" s="85"/>
    </row>
    <row r="9254" spans="13:13" ht="49.2" customHeight="1">
      <c r="M9254" s="85"/>
    </row>
    <row r="9255" spans="13:13" ht="49.2" customHeight="1">
      <c r="M9255" s="85"/>
    </row>
    <row r="9256" spans="13:13" ht="49.2" customHeight="1">
      <c r="M9256" s="85"/>
    </row>
    <row r="9257" spans="13:13" ht="49.2" customHeight="1">
      <c r="M9257" s="85"/>
    </row>
    <row r="9258" spans="13:13" ht="49.2" customHeight="1">
      <c r="M9258" s="85"/>
    </row>
    <row r="9259" spans="13:13" ht="49.2" customHeight="1">
      <c r="M9259" s="85"/>
    </row>
    <row r="9260" spans="13:13" ht="49.2" customHeight="1">
      <c r="M9260" s="85"/>
    </row>
    <row r="9261" spans="13:13" ht="49.2" customHeight="1">
      <c r="M9261" s="85"/>
    </row>
    <row r="9262" spans="13:13" ht="49.2" customHeight="1">
      <c r="M9262" s="85"/>
    </row>
    <row r="9263" spans="13:13" ht="49.2" customHeight="1">
      <c r="M9263" s="85"/>
    </row>
    <row r="9264" spans="13:13" ht="49.2" customHeight="1">
      <c r="M9264" s="85"/>
    </row>
    <row r="9265" spans="13:13" ht="49.2" customHeight="1">
      <c r="M9265" s="85"/>
    </row>
    <row r="9266" spans="13:13" ht="49.2" customHeight="1">
      <c r="M9266" s="85"/>
    </row>
    <row r="9267" spans="13:13" ht="49.2" customHeight="1">
      <c r="M9267" s="85"/>
    </row>
    <row r="9268" spans="13:13" ht="49.2" customHeight="1">
      <c r="M9268" s="85"/>
    </row>
    <row r="9269" spans="13:13" ht="49.2" customHeight="1">
      <c r="M9269" s="85"/>
    </row>
    <row r="9270" spans="13:13" ht="49.2" customHeight="1">
      <c r="M9270" s="85"/>
    </row>
    <row r="9271" spans="13:13" ht="49.2" customHeight="1">
      <c r="M9271" s="85"/>
    </row>
    <row r="9272" spans="13:13" ht="49.2" customHeight="1">
      <c r="M9272" s="85"/>
    </row>
    <row r="9273" spans="13:13" ht="49.2" customHeight="1">
      <c r="M9273" s="85"/>
    </row>
    <row r="9274" spans="13:13" ht="49.2" customHeight="1">
      <c r="M9274" s="85"/>
    </row>
    <row r="9275" spans="13:13" ht="49.2" customHeight="1">
      <c r="M9275" s="85"/>
    </row>
    <row r="9276" spans="13:13" ht="49.2" customHeight="1">
      <c r="M9276" s="85"/>
    </row>
    <row r="9277" spans="13:13" ht="49.2" customHeight="1">
      <c r="M9277" s="85"/>
    </row>
    <row r="9278" spans="13:13" ht="49.2" customHeight="1">
      <c r="M9278" s="85"/>
    </row>
    <row r="9279" spans="13:13" ht="49.2" customHeight="1">
      <c r="M9279" s="85"/>
    </row>
    <row r="9280" spans="13:13" ht="49.2" customHeight="1">
      <c r="M9280" s="85"/>
    </row>
    <row r="9281" spans="13:13" ht="49.2" customHeight="1">
      <c r="M9281" s="85"/>
    </row>
    <row r="9282" spans="13:13" ht="49.2" customHeight="1">
      <c r="M9282" s="85"/>
    </row>
    <row r="9283" spans="13:13" ht="49.2" customHeight="1">
      <c r="M9283" s="85"/>
    </row>
    <row r="9284" spans="13:13" ht="49.2" customHeight="1">
      <c r="M9284" s="85"/>
    </row>
    <row r="9285" spans="13:13" ht="49.2" customHeight="1">
      <c r="M9285" s="85"/>
    </row>
    <row r="9286" spans="13:13" ht="49.2" customHeight="1">
      <c r="M9286" s="85"/>
    </row>
    <row r="9287" spans="13:13" ht="49.2" customHeight="1">
      <c r="M9287" s="85"/>
    </row>
    <row r="9288" spans="13:13" ht="49.2" customHeight="1">
      <c r="M9288" s="85"/>
    </row>
    <row r="9289" spans="13:13" ht="49.2" customHeight="1">
      <c r="M9289" s="85"/>
    </row>
    <row r="9290" spans="13:13" ht="49.2" customHeight="1">
      <c r="M9290" s="85"/>
    </row>
    <row r="9291" spans="13:13" ht="49.2" customHeight="1">
      <c r="M9291" s="85"/>
    </row>
    <row r="9292" spans="13:13" ht="49.2" customHeight="1">
      <c r="M9292" s="85"/>
    </row>
    <row r="9293" spans="13:13" ht="49.2" customHeight="1">
      <c r="M9293" s="85"/>
    </row>
    <row r="9294" spans="13:13" ht="49.2" customHeight="1">
      <c r="M9294" s="85"/>
    </row>
    <row r="9295" spans="13:13" ht="49.2" customHeight="1">
      <c r="M9295" s="85"/>
    </row>
    <row r="9296" spans="13:13" ht="49.2" customHeight="1">
      <c r="M9296" s="85"/>
    </row>
    <row r="9297" spans="13:13" ht="49.2" customHeight="1">
      <c r="M9297" s="85"/>
    </row>
    <row r="9298" spans="13:13" ht="49.2" customHeight="1">
      <c r="M9298" s="85"/>
    </row>
    <row r="9299" spans="13:13" ht="49.2" customHeight="1">
      <c r="M9299" s="85"/>
    </row>
    <row r="9300" spans="13:13" ht="49.2" customHeight="1">
      <c r="M9300" s="85"/>
    </row>
    <row r="9301" spans="13:13" ht="49.2" customHeight="1">
      <c r="M9301" s="85"/>
    </row>
    <row r="9302" spans="13:13" ht="49.2" customHeight="1">
      <c r="M9302" s="85"/>
    </row>
    <row r="9303" spans="13:13" ht="49.2" customHeight="1">
      <c r="M9303" s="85"/>
    </row>
    <row r="9304" spans="13:13" ht="49.2" customHeight="1">
      <c r="M9304" s="85"/>
    </row>
    <row r="9305" spans="13:13" ht="49.2" customHeight="1">
      <c r="M9305" s="85"/>
    </row>
    <row r="9306" spans="13:13" ht="49.2" customHeight="1">
      <c r="M9306" s="85"/>
    </row>
    <row r="9307" spans="13:13" ht="49.2" customHeight="1">
      <c r="M9307" s="85"/>
    </row>
    <row r="9308" spans="13:13" ht="49.2" customHeight="1">
      <c r="M9308" s="85"/>
    </row>
    <row r="9309" spans="13:13" ht="49.2" customHeight="1">
      <c r="M9309" s="85"/>
    </row>
    <row r="9310" spans="13:13" ht="49.2" customHeight="1">
      <c r="M9310" s="85"/>
    </row>
    <row r="9311" spans="13:13" ht="49.2" customHeight="1">
      <c r="M9311" s="85"/>
    </row>
    <row r="9312" spans="13:13" ht="49.2" customHeight="1">
      <c r="M9312" s="85"/>
    </row>
    <row r="9313" spans="13:13" ht="49.2" customHeight="1">
      <c r="M9313" s="85"/>
    </row>
    <row r="9314" spans="13:13" ht="49.2" customHeight="1">
      <c r="M9314" s="85"/>
    </row>
    <row r="9315" spans="13:13" ht="49.2" customHeight="1">
      <c r="M9315" s="85"/>
    </row>
    <row r="9316" spans="13:13" ht="49.2" customHeight="1">
      <c r="M9316" s="85"/>
    </row>
    <row r="9317" spans="13:13" ht="49.2" customHeight="1">
      <c r="M9317" s="85"/>
    </row>
    <row r="9318" spans="13:13" ht="49.2" customHeight="1">
      <c r="M9318" s="85"/>
    </row>
    <row r="9319" spans="13:13" ht="49.2" customHeight="1">
      <c r="M9319" s="85"/>
    </row>
    <row r="9320" spans="13:13" ht="49.2" customHeight="1">
      <c r="M9320" s="85"/>
    </row>
    <row r="9321" spans="13:13" ht="49.2" customHeight="1">
      <c r="M9321" s="85"/>
    </row>
    <row r="9322" spans="13:13" ht="49.2" customHeight="1">
      <c r="M9322" s="85"/>
    </row>
    <row r="9323" spans="13:13" ht="49.2" customHeight="1">
      <c r="M9323" s="85"/>
    </row>
    <row r="9324" spans="13:13" ht="49.2" customHeight="1">
      <c r="M9324" s="85"/>
    </row>
    <row r="9325" spans="13:13" ht="49.2" customHeight="1">
      <c r="M9325" s="85"/>
    </row>
    <row r="9326" spans="13:13" ht="49.2" customHeight="1">
      <c r="M9326" s="85"/>
    </row>
    <row r="9327" spans="13:13" ht="49.2" customHeight="1">
      <c r="M9327" s="85"/>
    </row>
    <row r="9328" spans="13:13" ht="49.2" customHeight="1">
      <c r="M9328" s="85"/>
    </row>
    <row r="9329" spans="13:13" ht="49.2" customHeight="1">
      <c r="M9329" s="85"/>
    </row>
    <row r="9330" spans="13:13" ht="49.2" customHeight="1">
      <c r="M9330" s="85"/>
    </row>
    <row r="9331" spans="13:13" ht="49.2" customHeight="1">
      <c r="M9331" s="85"/>
    </row>
    <row r="9332" spans="13:13" ht="49.2" customHeight="1">
      <c r="M9332" s="85"/>
    </row>
    <row r="9333" spans="13:13" ht="49.2" customHeight="1">
      <c r="M9333" s="85"/>
    </row>
    <row r="9334" spans="13:13" ht="49.2" customHeight="1">
      <c r="M9334" s="85"/>
    </row>
    <row r="9335" spans="13:13" ht="49.2" customHeight="1">
      <c r="M9335" s="85"/>
    </row>
    <row r="9336" spans="13:13" ht="49.2" customHeight="1">
      <c r="M9336" s="85"/>
    </row>
    <row r="9337" spans="13:13" ht="49.2" customHeight="1">
      <c r="M9337" s="85"/>
    </row>
    <row r="9338" spans="13:13" ht="49.2" customHeight="1">
      <c r="M9338" s="85"/>
    </row>
    <row r="9339" spans="13:13" ht="49.2" customHeight="1">
      <c r="M9339" s="85"/>
    </row>
    <row r="9340" spans="13:13" ht="49.2" customHeight="1">
      <c r="M9340" s="85"/>
    </row>
    <row r="9341" spans="13:13" ht="49.2" customHeight="1">
      <c r="M9341" s="85"/>
    </row>
    <row r="9342" spans="13:13" ht="49.2" customHeight="1">
      <c r="M9342" s="85"/>
    </row>
    <row r="9343" spans="13:13" ht="49.2" customHeight="1">
      <c r="M9343" s="85"/>
    </row>
    <row r="9344" spans="13:13" ht="49.2" customHeight="1">
      <c r="M9344" s="85"/>
    </row>
    <row r="9345" spans="13:13" ht="49.2" customHeight="1">
      <c r="M9345" s="85"/>
    </row>
    <row r="9346" spans="13:13" ht="49.2" customHeight="1">
      <c r="M9346" s="85"/>
    </row>
    <row r="9347" spans="13:13" ht="49.2" customHeight="1">
      <c r="M9347" s="85"/>
    </row>
    <row r="9348" spans="13:13" ht="49.2" customHeight="1">
      <c r="M9348" s="85"/>
    </row>
    <row r="9349" spans="13:13" ht="49.2" customHeight="1">
      <c r="M9349" s="85"/>
    </row>
    <row r="9350" spans="13:13" ht="49.2" customHeight="1">
      <c r="M9350" s="85"/>
    </row>
    <row r="9351" spans="13:13" ht="49.2" customHeight="1">
      <c r="M9351" s="85"/>
    </row>
    <row r="9352" spans="13:13" ht="49.2" customHeight="1">
      <c r="M9352" s="85"/>
    </row>
    <row r="9353" spans="13:13" ht="49.2" customHeight="1">
      <c r="M9353" s="85"/>
    </row>
    <row r="9354" spans="13:13" ht="49.2" customHeight="1">
      <c r="M9354" s="85"/>
    </row>
    <row r="9355" spans="13:13" ht="49.2" customHeight="1">
      <c r="M9355" s="85"/>
    </row>
    <row r="9356" spans="13:13" ht="49.2" customHeight="1">
      <c r="M9356" s="85"/>
    </row>
    <row r="9357" spans="13:13" ht="49.2" customHeight="1">
      <c r="M9357" s="85"/>
    </row>
    <row r="9358" spans="13:13" ht="49.2" customHeight="1">
      <c r="M9358" s="85"/>
    </row>
    <row r="9359" spans="13:13" ht="49.2" customHeight="1">
      <c r="M9359" s="85"/>
    </row>
    <row r="9360" spans="13:13" ht="49.2" customHeight="1">
      <c r="M9360" s="85"/>
    </row>
    <row r="9361" spans="13:13" ht="49.2" customHeight="1">
      <c r="M9361" s="85"/>
    </row>
    <row r="9362" spans="13:13" ht="49.2" customHeight="1">
      <c r="M9362" s="85"/>
    </row>
    <row r="9363" spans="13:13" ht="49.2" customHeight="1">
      <c r="M9363" s="85"/>
    </row>
    <row r="9364" spans="13:13" ht="49.2" customHeight="1">
      <c r="M9364" s="85"/>
    </row>
    <row r="9365" spans="13:13" ht="49.2" customHeight="1">
      <c r="M9365" s="85"/>
    </row>
    <row r="9366" spans="13:13" ht="49.2" customHeight="1">
      <c r="M9366" s="85"/>
    </row>
    <row r="9367" spans="13:13" ht="49.2" customHeight="1">
      <c r="M9367" s="85"/>
    </row>
    <row r="9368" spans="13:13" ht="49.2" customHeight="1">
      <c r="M9368" s="85"/>
    </row>
    <row r="9369" spans="13:13" ht="49.2" customHeight="1">
      <c r="M9369" s="85"/>
    </row>
    <row r="9370" spans="13:13" ht="49.2" customHeight="1">
      <c r="M9370" s="85"/>
    </row>
    <row r="9371" spans="13:13" ht="49.2" customHeight="1">
      <c r="M9371" s="85"/>
    </row>
    <row r="9372" spans="13:13" ht="49.2" customHeight="1">
      <c r="M9372" s="85"/>
    </row>
    <row r="9373" spans="13:13" ht="49.2" customHeight="1">
      <c r="M9373" s="85"/>
    </row>
    <row r="9374" spans="13:13" ht="49.2" customHeight="1">
      <c r="M9374" s="85"/>
    </row>
    <row r="9375" spans="13:13" ht="49.2" customHeight="1">
      <c r="M9375" s="85"/>
    </row>
    <row r="9376" spans="13:13" ht="49.2" customHeight="1">
      <c r="M9376" s="85"/>
    </row>
    <row r="9377" spans="13:13" ht="49.2" customHeight="1">
      <c r="M9377" s="85"/>
    </row>
    <row r="9378" spans="13:13" ht="49.2" customHeight="1">
      <c r="M9378" s="85"/>
    </row>
    <row r="9379" spans="13:13" ht="49.2" customHeight="1">
      <c r="M9379" s="85"/>
    </row>
    <row r="9380" spans="13:13" ht="49.2" customHeight="1">
      <c r="M9380" s="85"/>
    </row>
    <row r="9381" spans="13:13" ht="49.2" customHeight="1">
      <c r="M9381" s="85"/>
    </row>
    <row r="9382" spans="13:13" ht="49.2" customHeight="1">
      <c r="M9382" s="85"/>
    </row>
    <row r="9383" spans="13:13" ht="49.2" customHeight="1">
      <c r="M9383" s="85"/>
    </row>
    <row r="9384" spans="13:13" ht="49.2" customHeight="1">
      <c r="M9384" s="85"/>
    </row>
    <row r="9385" spans="13:13" ht="49.2" customHeight="1">
      <c r="M9385" s="85"/>
    </row>
    <row r="9386" spans="13:13" ht="49.2" customHeight="1">
      <c r="M9386" s="85"/>
    </row>
    <row r="9387" spans="13:13" ht="49.2" customHeight="1">
      <c r="M9387" s="85"/>
    </row>
    <row r="9388" spans="13:13" ht="49.2" customHeight="1">
      <c r="M9388" s="85"/>
    </row>
    <row r="9389" spans="13:13" ht="49.2" customHeight="1">
      <c r="M9389" s="85"/>
    </row>
    <row r="9390" spans="13:13" ht="49.2" customHeight="1">
      <c r="M9390" s="85"/>
    </row>
    <row r="9391" spans="13:13" ht="49.2" customHeight="1">
      <c r="M9391" s="85"/>
    </row>
    <row r="9392" spans="13:13" ht="49.2" customHeight="1">
      <c r="M9392" s="85"/>
    </row>
    <row r="9393" spans="13:13" ht="49.2" customHeight="1">
      <c r="M9393" s="85"/>
    </row>
    <row r="9394" spans="13:13" ht="49.2" customHeight="1">
      <c r="M9394" s="85"/>
    </row>
    <row r="9395" spans="13:13" ht="49.2" customHeight="1">
      <c r="M9395" s="85"/>
    </row>
    <row r="9396" spans="13:13" ht="49.2" customHeight="1">
      <c r="M9396" s="85"/>
    </row>
    <row r="9397" spans="13:13" ht="49.2" customHeight="1">
      <c r="M9397" s="85"/>
    </row>
    <row r="9398" spans="13:13" ht="49.2" customHeight="1">
      <c r="M9398" s="85"/>
    </row>
    <row r="9399" spans="13:13" ht="49.2" customHeight="1">
      <c r="M9399" s="85"/>
    </row>
    <row r="9400" spans="13:13" ht="49.2" customHeight="1">
      <c r="M9400" s="85"/>
    </row>
    <row r="9401" spans="13:13" ht="49.2" customHeight="1">
      <c r="M9401" s="85"/>
    </row>
    <row r="9402" spans="13:13" ht="49.2" customHeight="1">
      <c r="M9402" s="85"/>
    </row>
    <row r="9403" spans="13:13" ht="49.2" customHeight="1">
      <c r="M9403" s="85"/>
    </row>
    <row r="9404" spans="13:13" ht="49.2" customHeight="1">
      <c r="M9404" s="85"/>
    </row>
    <row r="9405" spans="13:13" ht="49.2" customHeight="1">
      <c r="M9405" s="85"/>
    </row>
    <row r="9406" spans="13:13" ht="49.2" customHeight="1">
      <c r="M9406" s="85"/>
    </row>
    <row r="9407" spans="13:13" ht="49.2" customHeight="1">
      <c r="M9407" s="85"/>
    </row>
    <row r="9408" spans="13:13" ht="49.2" customHeight="1">
      <c r="M9408" s="85"/>
    </row>
    <row r="9409" spans="13:13" ht="49.2" customHeight="1">
      <c r="M9409" s="85"/>
    </row>
    <row r="9410" spans="13:13" ht="49.2" customHeight="1">
      <c r="M9410" s="85"/>
    </row>
    <row r="9411" spans="13:13" ht="49.2" customHeight="1">
      <c r="M9411" s="85"/>
    </row>
    <row r="9412" spans="13:13" ht="49.2" customHeight="1">
      <c r="M9412" s="85"/>
    </row>
    <row r="9413" spans="13:13" ht="49.2" customHeight="1">
      <c r="M9413" s="85"/>
    </row>
    <row r="9414" spans="13:13" ht="49.2" customHeight="1">
      <c r="M9414" s="85"/>
    </row>
    <row r="9415" spans="13:13" ht="49.2" customHeight="1">
      <c r="M9415" s="85"/>
    </row>
    <row r="9416" spans="13:13" ht="49.2" customHeight="1">
      <c r="M9416" s="85"/>
    </row>
    <row r="9417" spans="13:13" ht="49.2" customHeight="1">
      <c r="M9417" s="85"/>
    </row>
    <row r="9418" spans="13:13" ht="49.2" customHeight="1">
      <c r="M9418" s="85"/>
    </row>
    <row r="9419" spans="13:13" ht="49.2" customHeight="1">
      <c r="M9419" s="85"/>
    </row>
    <row r="9420" spans="13:13" ht="49.2" customHeight="1">
      <c r="M9420" s="85"/>
    </row>
    <row r="9421" spans="13:13" ht="49.2" customHeight="1">
      <c r="M9421" s="85"/>
    </row>
    <row r="9422" spans="13:13" ht="49.2" customHeight="1">
      <c r="M9422" s="85"/>
    </row>
    <row r="9423" spans="13:13" ht="49.2" customHeight="1">
      <c r="M9423" s="85"/>
    </row>
    <row r="9424" spans="13:13" ht="49.2" customHeight="1">
      <c r="M9424" s="85"/>
    </row>
    <row r="9425" spans="13:13" ht="49.2" customHeight="1">
      <c r="M9425" s="85"/>
    </row>
    <row r="9426" spans="13:13" ht="49.2" customHeight="1">
      <c r="M9426" s="85"/>
    </row>
    <row r="9427" spans="13:13" ht="49.2" customHeight="1">
      <c r="M9427" s="85"/>
    </row>
    <row r="9428" spans="13:13" ht="49.2" customHeight="1">
      <c r="M9428" s="85"/>
    </row>
    <row r="9429" spans="13:13" ht="49.2" customHeight="1">
      <c r="M9429" s="85"/>
    </row>
    <row r="9430" spans="13:13" ht="49.2" customHeight="1">
      <c r="M9430" s="85"/>
    </row>
    <row r="9431" spans="13:13" ht="49.2" customHeight="1">
      <c r="M9431" s="85"/>
    </row>
    <row r="9432" spans="13:13" ht="49.2" customHeight="1">
      <c r="M9432" s="85"/>
    </row>
    <row r="9433" spans="13:13" ht="49.2" customHeight="1">
      <c r="M9433" s="85"/>
    </row>
    <row r="9434" spans="13:13" ht="49.2" customHeight="1">
      <c r="M9434" s="85"/>
    </row>
    <row r="9435" spans="13:13" ht="49.2" customHeight="1">
      <c r="M9435" s="85"/>
    </row>
    <row r="9436" spans="13:13" ht="49.2" customHeight="1">
      <c r="M9436" s="85"/>
    </row>
    <row r="9437" spans="13:13" ht="49.2" customHeight="1">
      <c r="M9437" s="85"/>
    </row>
    <row r="9438" spans="13:13" ht="49.2" customHeight="1">
      <c r="M9438" s="85"/>
    </row>
    <row r="9439" spans="13:13" ht="49.2" customHeight="1">
      <c r="M9439" s="85"/>
    </row>
    <row r="9440" spans="13:13" ht="49.2" customHeight="1">
      <c r="M9440" s="85"/>
    </row>
    <row r="9441" spans="13:13" ht="49.2" customHeight="1">
      <c r="M9441" s="85"/>
    </row>
    <row r="9442" spans="13:13" ht="49.2" customHeight="1">
      <c r="M9442" s="85"/>
    </row>
    <row r="9443" spans="13:13" ht="49.2" customHeight="1">
      <c r="M9443" s="85"/>
    </row>
    <row r="9444" spans="13:13" ht="49.2" customHeight="1">
      <c r="M9444" s="85"/>
    </row>
    <row r="9445" spans="13:13" ht="49.2" customHeight="1">
      <c r="M9445" s="85"/>
    </row>
    <row r="9446" spans="13:13" ht="49.2" customHeight="1">
      <c r="M9446" s="85"/>
    </row>
    <row r="9447" spans="13:13" ht="49.2" customHeight="1">
      <c r="M9447" s="85"/>
    </row>
    <row r="9448" spans="13:13" ht="49.2" customHeight="1">
      <c r="M9448" s="85"/>
    </row>
    <row r="9449" spans="13:13" ht="49.2" customHeight="1">
      <c r="M9449" s="85"/>
    </row>
    <row r="9450" spans="13:13" ht="49.2" customHeight="1">
      <c r="M9450" s="85"/>
    </row>
    <row r="9451" spans="13:13" ht="49.2" customHeight="1">
      <c r="M9451" s="85"/>
    </row>
    <row r="9452" spans="13:13" ht="49.2" customHeight="1">
      <c r="M9452" s="85"/>
    </row>
    <row r="9453" spans="13:13" ht="49.2" customHeight="1">
      <c r="M9453" s="85"/>
    </row>
    <row r="9454" spans="13:13" ht="49.2" customHeight="1">
      <c r="M9454" s="85"/>
    </row>
    <row r="9455" spans="13:13" ht="49.2" customHeight="1">
      <c r="M9455" s="85"/>
    </row>
    <row r="9456" spans="13:13" ht="49.2" customHeight="1">
      <c r="M9456" s="85"/>
    </row>
    <row r="9457" spans="13:13" ht="49.2" customHeight="1">
      <c r="M9457" s="85"/>
    </row>
    <row r="9458" spans="13:13" ht="49.2" customHeight="1">
      <c r="M9458" s="85"/>
    </row>
    <row r="9459" spans="13:13" ht="49.2" customHeight="1">
      <c r="M9459" s="85"/>
    </row>
    <row r="9460" spans="13:13" ht="49.2" customHeight="1">
      <c r="M9460" s="85"/>
    </row>
    <row r="9461" spans="13:13" ht="49.2" customHeight="1">
      <c r="M9461" s="85"/>
    </row>
    <row r="9462" spans="13:13" ht="49.2" customHeight="1">
      <c r="M9462" s="85"/>
    </row>
    <row r="9463" spans="13:13" ht="49.2" customHeight="1">
      <c r="M9463" s="85"/>
    </row>
    <row r="9464" spans="13:13" ht="49.2" customHeight="1">
      <c r="M9464" s="85"/>
    </row>
    <row r="9465" spans="13:13" ht="49.2" customHeight="1">
      <c r="M9465" s="85"/>
    </row>
    <row r="9466" spans="13:13" ht="49.2" customHeight="1">
      <c r="M9466" s="85"/>
    </row>
    <row r="9467" spans="13:13" ht="49.2" customHeight="1">
      <c r="M9467" s="85"/>
    </row>
    <row r="9468" spans="13:13" ht="49.2" customHeight="1">
      <c r="M9468" s="85"/>
    </row>
    <row r="9469" spans="13:13" ht="49.2" customHeight="1">
      <c r="M9469" s="85"/>
    </row>
    <row r="9470" spans="13:13" ht="49.2" customHeight="1">
      <c r="M9470" s="85"/>
    </row>
    <row r="9471" spans="13:13" ht="49.2" customHeight="1">
      <c r="M9471" s="85"/>
    </row>
    <row r="9472" spans="13:13" ht="49.2" customHeight="1">
      <c r="M9472" s="85"/>
    </row>
    <row r="9473" spans="13:13" ht="49.2" customHeight="1">
      <c r="M9473" s="85"/>
    </row>
    <row r="9474" spans="13:13" ht="49.2" customHeight="1">
      <c r="M9474" s="85"/>
    </row>
    <row r="9475" spans="13:13" ht="49.2" customHeight="1">
      <c r="M9475" s="85"/>
    </row>
    <row r="9476" spans="13:13" ht="49.2" customHeight="1">
      <c r="M9476" s="85"/>
    </row>
    <row r="9477" spans="13:13" ht="49.2" customHeight="1">
      <c r="M9477" s="85"/>
    </row>
    <row r="9478" spans="13:13" ht="49.2" customHeight="1">
      <c r="M9478" s="85"/>
    </row>
    <row r="9479" spans="13:13" ht="49.2" customHeight="1">
      <c r="M9479" s="85"/>
    </row>
    <row r="9480" spans="13:13" ht="49.2" customHeight="1">
      <c r="M9480" s="85"/>
    </row>
    <row r="9481" spans="13:13" ht="49.2" customHeight="1">
      <c r="M9481" s="85"/>
    </row>
    <row r="9482" spans="13:13" ht="49.2" customHeight="1">
      <c r="M9482" s="85"/>
    </row>
    <row r="9483" spans="13:13" ht="49.2" customHeight="1">
      <c r="M9483" s="85"/>
    </row>
    <row r="9484" spans="13:13" ht="49.2" customHeight="1">
      <c r="M9484" s="85"/>
    </row>
    <row r="9485" spans="13:13" ht="49.2" customHeight="1">
      <c r="M9485" s="85"/>
    </row>
    <row r="9486" spans="13:13" ht="49.2" customHeight="1">
      <c r="M9486" s="85"/>
    </row>
    <row r="9487" spans="13:13" ht="49.2" customHeight="1">
      <c r="M9487" s="85"/>
    </row>
    <row r="9488" spans="13:13" ht="49.2" customHeight="1">
      <c r="M9488" s="85"/>
    </row>
    <row r="9489" spans="13:13" ht="49.2" customHeight="1">
      <c r="M9489" s="85"/>
    </row>
    <row r="9490" spans="13:13" ht="49.2" customHeight="1">
      <c r="M9490" s="85"/>
    </row>
    <row r="9491" spans="13:13" ht="49.2" customHeight="1">
      <c r="M9491" s="85"/>
    </row>
    <row r="9492" spans="13:13" ht="49.2" customHeight="1">
      <c r="M9492" s="85"/>
    </row>
    <row r="9493" spans="13:13" ht="49.2" customHeight="1">
      <c r="M9493" s="85"/>
    </row>
    <row r="9494" spans="13:13" ht="49.2" customHeight="1">
      <c r="M9494" s="85"/>
    </row>
    <row r="9495" spans="13:13" ht="49.2" customHeight="1">
      <c r="M9495" s="85"/>
    </row>
    <row r="9496" spans="13:13" ht="49.2" customHeight="1">
      <c r="M9496" s="85"/>
    </row>
    <row r="9497" spans="13:13" ht="49.2" customHeight="1">
      <c r="M9497" s="85"/>
    </row>
    <row r="9498" spans="13:13" ht="49.2" customHeight="1">
      <c r="M9498" s="85"/>
    </row>
    <row r="9499" spans="13:13" ht="49.2" customHeight="1">
      <c r="M9499" s="85"/>
    </row>
    <row r="9500" spans="13:13" ht="49.2" customHeight="1">
      <c r="M9500" s="85"/>
    </row>
    <row r="9501" spans="13:13" ht="49.2" customHeight="1">
      <c r="M9501" s="85"/>
    </row>
    <row r="9502" spans="13:13" ht="49.2" customHeight="1">
      <c r="M9502" s="85"/>
    </row>
    <row r="9503" spans="13:13" ht="49.2" customHeight="1">
      <c r="M9503" s="85"/>
    </row>
    <row r="9504" spans="13:13" ht="49.2" customHeight="1">
      <c r="M9504" s="85"/>
    </row>
    <row r="9505" spans="13:13" ht="49.2" customHeight="1">
      <c r="M9505" s="85"/>
    </row>
    <row r="9506" spans="13:13" ht="49.2" customHeight="1">
      <c r="M9506" s="85"/>
    </row>
    <row r="9507" spans="13:13" ht="49.2" customHeight="1">
      <c r="M9507" s="85"/>
    </row>
    <row r="9508" spans="13:13" ht="49.2" customHeight="1">
      <c r="M9508" s="85"/>
    </row>
    <row r="9509" spans="13:13" ht="49.2" customHeight="1">
      <c r="M9509" s="85"/>
    </row>
    <row r="9510" spans="13:13" ht="49.2" customHeight="1">
      <c r="M9510" s="85"/>
    </row>
    <row r="9511" spans="13:13" ht="49.2" customHeight="1">
      <c r="M9511" s="85"/>
    </row>
    <row r="9512" spans="13:13" ht="49.2" customHeight="1">
      <c r="M9512" s="85"/>
    </row>
    <row r="9513" spans="13:13" ht="49.2" customHeight="1">
      <c r="M9513" s="85"/>
    </row>
    <row r="9514" spans="13:13" ht="49.2" customHeight="1">
      <c r="M9514" s="85"/>
    </row>
    <row r="9515" spans="13:13" ht="49.2" customHeight="1">
      <c r="M9515" s="85"/>
    </row>
    <row r="9516" spans="13:13" ht="49.2" customHeight="1">
      <c r="M9516" s="85"/>
    </row>
    <row r="9517" spans="13:13" ht="49.2" customHeight="1">
      <c r="M9517" s="85"/>
    </row>
    <row r="9518" spans="13:13" ht="49.2" customHeight="1">
      <c r="M9518" s="85"/>
    </row>
    <row r="9519" spans="13:13" ht="49.2" customHeight="1">
      <c r="M9519" s="85"/>
    </row>
    <row r="9520" spans="13:13" ht="49.2" customHeight="1">
      <c r="M9520" s="85"/>
    </row>
    <row r="9521" spans="13:13" ht="49.2" customHeight="1">
      <c r="M9521" s="85"/>
    </row>
    <row r="9522" spans="13:13" ht="49.2" customHeight="1">
      <c r="M9522" s="85"/>
    </row>
    <row r="9523" spans="13:13" ht="49.2" customHeight="1">
      <c r="M9523" s="85"/>
    </row>
    <row r="9524" spans="13:13" ht="49.2" customHeight="1">
      <c r="M9524" s="85"/>
    </row>
    <row r="9525" spans="13:13" ht="49.2" customHeight="1">
      <c r="M9525" s="85"/>
    </row>
    <row r="9526" spans="13:13" ht="49.2" customHeight="1">
      <c r="M9526" s="85"/>
    </row>
    <row r="9527" spans="13:13" ht="49.2" customHeight="1">
      <c r="M9527" s="85"/>
    </row>
    <row r="9528" spans="13:13" ht="49.2" customHeight="1">
      <c r="M9528" s="85"/>
    </row>
    <row r="9529" spans="13:13" ht="49.2" customHeight="1">
      <c r="M9529" s="85"/>
    </row>
    <row r="9530" spans="13:13" ht="49.2" customHeight="1">
      <c r="M9530" s="85"/>
    </row>
    <row r="9531" spans="13:13" ht="49.2" customHeight="1">
      <c r="M9531" s="85"/>
    </row>
    <row r="9532" spans="13:13" ht="49.2" customHeight="1">
      <c r="M9532" s="85"/>
    </row>
    <row r="9533" spans="13:13" ht="49.2" customHeight="1">
      <c r="M9533" s="85"/>
    </row>
    <row r="9534" spans="13:13" ht="49.2" customHeight="1">
      <c r="M9534" s="85"/>
    </row>
    <row r="9535" spans="13:13" ht="49.2" customHeight="1">
      <c r="M9535" s="85"/>
    </row>
    <row r="9536" spans="13:13" ht="49.2" customHeight="1">
      <c r="M9536" s="85"/>
    </row>
    <row r="9537" spans="13:13" ht="49.2" customHeight="1">
      <c r="M9537" s="85"/>
    </row>
    <row r="9538" spans="13:13" ht="49.2" customHeight="1">
      <c r="M9538" s="85"/>
    </row>
    <row r="9539" spans="13:13" ht="49.2" customHeight="1">
      <c r="M9539" s="85"/>
    </row>
    <row r="9540" spans="13:13" ht="49.2" customHeight="1">
      <c r="M9540" s="85"/>
    </row>
    <row r="9541" spans="13:13" ht="49.2" customHeight="1">
      <c r="M9541" s="85"/>
    </row>
    <row r="9542" spans="13:13" ht="49.2" customHeight="1">
      <c r="M9542" s="85"/>
    </row>
    <row r="9543" spans="13:13" ht="49.2" customHeight="1">
      <c r="M9543" s="85"/>
    </row>
    <row r="9544" spans="13:13" ht="49.2" customHeight="1">
      <c r="M9544" s="85"/>
    </row>
    <row r="9545" spans="13:13" ht="49.2" customHeight="1">
      <c r="M9545" s="85"/>
    </row>
    <row r="9546" spans="13:13" ht="49.2" customHeight="1">
      <c r="M9546" s="85"/>
    </row>
    <row r="9547" spans="13:13" ht="49.2" customHeight="1">
      <c r="M9547" s="85"/>
    </row>
    <row r="9548" spans="13:13" ht="49.2" customHeight="1">
      <c r="M9548" s="85"/>
    </row>
    <row r="9549" spans="13:13" ht="49.2" customHeight="1">
      <c r="M9549" s="85"/>
    </row>
    <row r="9550" spans="13:13" ht="49.2" customHeight="1">
      <c r="M9550" s="85"/>
    </row>
    <row r="9551" spans="13:13" ht="49.2" customHeight="1">
      <c r="M9551" s="85"/>
    </row>
    <row r="9552" spans="13:13" ht="49.2" customHeight="1">
      <c r="M9552" s="85"/>
    </row>
    <row r="9553" spans="13:13" ht="49.2" customHeight="1">
      <c r="M9553" s="85"/>
    </row>
    <row r="9554" spans="13:13" ht="49.2" customHeight="1">
      <c r="M9554" s="85"/>
    </row>
    <row r="9555" spans="13:13" ht="49.2" customHeight="1">
      <c r="M9555" s="85"/>
    </row>
    <row r="9556" spans="13:13" ht="49.2" customHeight="1">
      <c r="M9556" s="85"/>
    </row>
    <row r="9557" spans="13:13" ht="49.2" customHeight="1">
      <c r="M9557" s="85"/>
    </row>
    <row r="9558" spans="13:13" ht="49.2" customHeight="1">
      <c r="M9558" s="85"/>
    </row>
    <row r="9559" spans="13:13" ht="49.2" customHeight="1">
      <c r="M9559" s="85"/>
    </row>
    <row r="9560" spans="13:13" ht="49.2" customHeight="1">
      <c r="M9560" s="85"/>
    </row>
    <row r="9561" spans="13:13" ht="49.2" customHeight="1">
      <c r="M9561" s="85"/>
    </row>
    <row r="9562" spans="13:13" ht="49.2" customHeight="1">
      <c r="M9562" s="85"/>
    </row>
    <row r="9563" spans="13:13" ht="49.2" customHeight="1">
      <c r="M9563" s="85"/>
    </row>
    <row r="9564" spans="13:13" ht="49.2" customHeight="1">
      <c r="M9564" s="85"/>
    </row>
    <row r="9565" spans="13:13" ht="49.2" customHeight="1">
      <c r="M9565" s="85"/>
    </row>
    <row r="9566" spans="13:13" ht="49.2" customHeight="1">
      <c r="M9566" s="85"/>
    </row>
    <row r="9567" spans="13:13" ht="49.2" customHeight="1">
      <c r="M9567" s="85"/>
    </row>
    <row r="9568" spans="13:13" ht="49.2" customHeight="1">
      <c r="M9568" s="85"/>
    </row>
    <row r="9569" spans="13:13" ht="49.2" customHeight="1">
      <c r="M9569" s="85"/>
    </row>
    <row r="9570" spans="13:13" ht="49.2" customHeight="1">
      <c r="M9570" s="85"/>
    </row>
    <row r="9571" spans="13:13" ht="49.2" customHeight="1">
      <c r="M9571" s="85"/>
    </row>
    <row r="9572" spans="13:13" ht="49.2" customHeight="1">
      <c r="M9572" s="85"/>
    </row>
    <row r="9573" spans="13:13" ht="49.2" customHeight="1">
      <c r="M9573" s="85"/>
    </row>
    <row r="9574" spans="13:13" ht="49.2" customHeight="1">
      <c r="M9574" s="85"/>
    </row>
    <row r="9575" spans="13:13" ht="49.2" customHeight="1">
      <c r="M9575" s="85"/>
    </row>
    <row r="9576" spans="13:13" ht="49.2" customHeight="1">
      <c r="M9576" s="85"/>
    </row>
    <row r="9577" spans="13:13" ht="49.2" customHeight="1">
      <c r="M9577" s="85"/>
    </row>
    <row r="9578" spans="13:13" ht="49.2" customHeight="1">
      <c r="M9578" s="85"/>
    </row>
    <row r="9579" spans="13:13" ht="49.2" customHeight="1">
      <c r="M9579" s="85"/>
    </row>
    <row r="9580" spans="13:13" ht="49.2" customHeight="1">
      <c r="M9580" s="85"/>
    </row>
    <row r="9581" spans="13:13" ht="49.2" customHeight="1">
      <c r="M9581" s="85"/>
    </row>
    <row r="9582" spans="13:13" ht="49.2" customHeight="1">
      <c r="M9582" s="85"/>
    </row>
    <row r="9583" spans="13:13" ht="49.2" customHeight="1">
      <c r="M9583" s="85"/>
    </row>
    <row r="9584" spans="13:13" ht="49.2" customHeight="1">
      <c r="M9584" s="85"/>
    </row>
    <row r="9585" spans="13:13" ht="49.2" customHeight="1">
      <c r="M9585" s="85"/>
    </row>
    <row r="9586" spans="13:13" ht="49.2" customHeight="1">
      <c r="M9586" s="85"/>
    </row>
    <row r="9587" spans="13:13" ht="49.2" customHeight="1">
      <c r="M9587" s="85"/>
    </row>
    <row r="9588" spans="13:13" ht="49.2" customHeight="1">
      <c r="M9588" s="85"/>
    </row>
    <row r="9589" spans="13:13" ht="49.2" customHeight="1">
      <c r="M9589" s="85"/>
    </row>
    <row r="9590" spans="13:13" ht="49.2" customHeight="1">
      <c r="M9590" s="85"/>
    </row>
    <row r="9591" spans="13:13" ht="49.2" customHeight="1">
      <c r="M9591" s="85"/>
    </row>
    <row r="9592" spans="13:13" ht="49.2" customHeight="1">
      <c r="M9592" s="85"/>
    </row>
    <row r="9593" spans="13:13" ht="49.2" customHeight="1">
      <c r="M9593" s="85"/>
    </row>
    <row r="9594" spans="13:13" ht="49.2" customHeight="1">
      <c r="M9594" s="85"/>
    </row>
    <row r="9595" spans="13:13" ht="49.2" customHeight="1">
      <c r="M9595" s="85"/>
    </row>
    <row r="9596" spans="13:13" ht="49.2" customHeight="1">
      <c r="M9596" s="85"/>
    </row>
    <row r="9597" spans="13:13" ht="49.2" customHeight="1">
      <c r="M9597" s="85"/>
    </row>
    <row r="9598" spans="13:13" ht="49.2" customHeight="1">
      <c r="M9598" s="85"/>
    </row>
    <row r="9599" spans="13:13" ht="49.2" customHeight="1">
      <c r="M9599" s="85"/>
    </row>
    <row r="9600" spans="13:13" ht="49.2" customHeight="1">
      <c r="M9600" s="85"/>
    </row>
    <row r="9601" spans="13:13" ht="49.2" customHeight="1">
      <c r="M9601" s="85"/>
    </row>
    <row r="9602" spans="13:13" ht="49.2" customHeight="1">
      <c r="M9602" s="85"/>
    </row>
    <row r="9603" spans="13:13" ht="49.2" customHeight="1">
      <c r="M9603" s="85"/>
    </row>
    <row r="9604" spans="13:13" ht="49.2" customHeight="1">
      <c r="M9604" s="85"/>
    </row>
    <row r="9605" spans="13:13" ht="49.2" customHeight="1">
      <c r="M9605" s="85"/>
    </row>
    <row r="9606" spans="13:13" ht="49.2" customHeight="1">
      <c r="M9606" s="85"/>
    </row>
    <row r="9607" spans="13:13" ht="49.2" customHeight="1">
      <c r="M9607" s="85"/>
    </row>
    <row r="9608" spans="13:13" ht="49.2" customHeight="1">
      <c r="M9608" s="85"/>
    </row>
    <row r="9609" spans="13:13" ht="49.2" customHeight="1">
      <c r="M9609" s="85"/>
    </row>
    <row r="9610" spans="13:13" ht="49.2" customHeight="1">
      <c r="M9610" s="85"/>
    </row>
    <row r="9611" spans="13:13" ht="49.2" customHeight="1">
      <c r="M9611" s="85"/>
    </row>
    <row r="9612" spans="13:13" ht="49.2" customHeight="1">
      <c r="M9612" s="85"/>
    </row>
    <row r="9613" spans="13:13" ht="49.2" customHeight="1">
      <c r="M9613" s="85"/>
    </row>
    <row r="9614" spans="13:13" ht="49.2" customHeight="1">
      <c r="M9614" s="85"/>
    </row>
    <row r="9615" spans="13:13" ht="49.2" customHeight="1">
      <c r="M9615" s="85"/>
    </row>
    <row r="9616" spans="13:13" ht="49.2" customHeight="1">
      <c r="M9616" s="85"/>
    </row>
    <row r="9617" spans="13:13" ht="49.2" customHeight="1">
      <c r="M9617" s="85"/>
    </row>
    <row r="9618" spans="13:13" ht="49.2" customHeight="1">
      <c r="M9618" s="85"/>
    </row>
    <row r="9619" spans="13:13" ht="49.2" customHeight="1">
      <c r="M9619" s="85"/>
    </row>
    <row r="9620" spans="13:13" ht="49.2" customHeight="1">
      <c r="M9620" s="85"/>
    </row>
    <row r="9621" spans="13:13" ht="49.2" customHeight="1">
      <c r="M9621" s="85"/>
    </row>
    <row r="9622" spans="13:13" ht="49.2" customHeight="1">
      <c r="M9622" s="85"/>
    </row>
    <row r="9623" spans="13:13" ht="49.2" customHeight="1">
      <c r="M9623" s="85"/>
    </row>
    <row r="9624" spans="13:13" ht="49.2" customHeight="1">
      <c r="M9624" s="85"/>
    </row>
    <row r="9625" spans="13:13" ht="49.2" customHeight="1">
      <c r="M9625" s="85"/>
    </row>
    <row r="9626" spans="13:13" ht="49.2" customHeight="1">
      <c r="M9626" s="85"/>
    </row>
    <row r="9627" spans="13:13" ht="49.2" customHeight="1">
      <c r="M9627" s="85"/>
    </row>
    <row r="9628" spans="13:13" ht="49.2" customHeight="1">
      <c r="M9628" s="85"/>
    </row>
    <row r="9629" spans="13:13" ht="49.2" customHeight="1">
      <c r="M9629" s="85"/>
    </row>
    <row r="9630" spans="13:13" ht="49.2" customHeight="1">
      <c r="M9630" s="85"/>
    </row>
    <row r="9631" spans="13:13" ht="49.2" customHeight="1">
      <c r="M9631" s="85"/>
    </row>
    <row r="9632" spans="13:13" ht="49.2" customHeight="1">
      <c r="M9632" s="85"/>
    </row>
    <row r="9633" spans="13:13" ht="49.2" customHeight="1">
      <c r="M9633" s="85"/>
    </row>
    <row r="9634" spans="13:13" ht="49.2" customHeight="1">
      <c r="M9634" s="85"/>
    </row>
    <row r="9635" spans="13:13" ht="49.2" customHeight="1">
      <c r="M9635" s="85"/>
    </row>
    <row r="9636" spans="13:13" ht="49.2" customHeight="1">
      <c r="M9636" s="85"/>
    </row>
    <row r="9637" spans="13:13" ht="49.2" customHeight="1">
      <c r="M9637" s="85"/>
    </row>
    <row r="9638" spans="13:13" ht="49.2" customHeight="1">
      <c r="M9638" s="85"/>
    </row>
    <row r="9639" spans="13:13" ht="49.2" customHeight="1">
      <c r="M9639" s="85"/>
    </row>
    <row r="9640" spans="13:13" ht="49.2" customHeight="1">
      <c r="M9640" s="85"/>
    </row>
    <row r="9641" spans="13:13" ht="49.2" customHeight="1">
      <c r="M9641" s="85"/>
    </row>
    <row r="9642" spans="13:13" ht="49.2" customHeight="1">
      <c r="M9642" s="85"/>
    </row>
    <row r="9643" spans="13:13" ht="49.2" customHeight="1">
      <c r="M9643" s="85"/>
    </row>
    <row r="9644" spans="13:13" ht="49.2" customHeight="1">
      <c r="M9644" s="85"/>
    </row>
    <row r="9645" spans="13:13" ht="49.2" customHeight="1">
      <c r="M9645" s="85"/>
    </row>
    <row r="9646" spans="13:13" ht="49.2" customHeight="1">
      <c r="M9646" s="85"/>
    </row>
    <row r="9647" spans="13:13" ht="49.2" customHeight="1">
      <c r="M9647" s="85"/>
    </row>
    <row r="9648" spans="13:13" ht="49.2" customHeight="1">
      <c r="M9648" s="85"/>
    </row>
    <row r="9649" spans="13:13" ht="49.2" customHeight="1">
      <c r="M9649" s="85"/>
    </row>
    <row r="9650" spans="13:13" ht="49.2" customHeight="1">
      <c r="M9650" s="85"/>
    </row>
    <row r="9651" spans="13:13" ht="49.2" customHeight="1">
      <c r="M9651" s="85"/>
    </row>
    <row r="9652" spans="13:13" ht="49.2" customHeight="1">
      <c r="M9652" s="85"/>
    </row>
    <row r="9653" spans="13:13" ht="49.2" customHeight="1">
      <c r="M9653" s="85"/>
    </row>
    <row r="9654" spans="13:13" ht="49.2" customHeight="1">
      <c r="M9654" s="85"/>
    </row>
    <row r="9655" spans="13:13" ht="49.2" customHeight="1">
      <c r="M9655" s="85"/>
    </row>
    <row r="9656" spans="13:13" ht="49.2" customHeight="1">
      <c r="M9656" s="85"/>
    </row>
    <row r="9657" spans="13:13" ht="49.2" customHeight="1">
      <c r="M9657" s="85"/>
    </row>
    <row r="9658" spans="13:13" ht="49.2" customHeight="1">
      <c r="M9658" s="85"/>
    </row>
    <row r="9659" spans="13:13" ht="49.2" customHeight="1">
      <c r="M9659" s="85"/>
    </row>
    <row r="9660" spans="13:13" ht="49.2" customHeight="1">
      <c r="M9660" s="85"/>
    </row>
    <row r="9661" spans="13:13" ht="49.2" customHeight="1">
      <c r="M9661" s="85"/>
    </row>
    <row r="9662" spans="13:13" ht="49.2" customHeight="1">
      <c r="M9662" s="85"/>
    </row>
    <row r="9663" spans="13:13" ht="49.2" customHeight="1">
      <c r="M9663" s="85"/>
    </row>
    <row r="9664" spans="13:13" ht="49.2" customHeight="1">
      <c r="M9664" s="85"/>
    </row>
    <row r="9665" spans="13:13" ht="49.2" customHeight="1">
      <c r="M9665" s="85"/>
    </row>
    <row r="9666" spans="13:13" ht="49.2" customHeight="1">
      <c r="M9666" s="85"/>
    </row>
    <row r="9667" spans="13:13" ht="49.2" customHeight="1">
      <c r="M9667" s="85"/>
    </row>
    <row r="9668" spans="13:13" ht="49.2" customHeight="1">
      <c r="M9668" s="85"/>
    </row>
    <row r="9669" spans="13:13" ht="49.2" customHeight="1">
      <c r="M9669" s="85"/>
    </row>
    <row r="9670" spans="13:13" ht="49.2" customHeight="1">
      <c r="M9670" s="85"/>
    </row>
    <row r="9671" spans="13:13" ht="49.2" customHeight="1">
      <c r="M9671" s="85"/>
    </row>
    <row r="9672" spans="13:13" ht="49.2" customHeight="1">
      <c r="M9672" s="85"/>
    </row>
    <row r="9673" spans="13:13" ht="49.2" customHeight="1">
      <c r="M9673" s="85"/>
    </row>
    <row r="9674" spans="13:13" ht="49.2" customHeight="1">
      <c r="M9674" s="85"/>
    </row>
    <row r="9675" spans="13:13" ht="49.2" customHeight="1">
      <c r="M9675" s="85"/>
    </row>
    <row r="9676" spans="13:13" ht="49.2" customHeight="1">
      <c r="M9676" s="85"/>
    </row>
    <row r="9677" spans="13:13" ht="49.2" customHeight="1">
      <c r="M9677" s="85"/>
    </row>
    <row r="9678" spans="13:13" ht="49.2" customHeight="1">
      <c r="M9678" s="85"/>
    </row>
    <row r="9679" spans="13:13" ht="49.2" customHeight="1">
      <c r="M9679" s="85"/>
    </row>
    <row r="9680" spans="13:13" ht="49.2" customHeight="1">
      <c r="M9680" s="85"/>
    </row>
    <row r="9681" spans="13:13" ht="49.2" customHeight="1">
      <c r="M9681" s="85"/>
    </row>
    <row r="9682" spans="13:13" ht="49.2" customHeight="1">
      <c r="M9682" s="85"/>
    </row>
    <row r="9683" spans="13:13" ht="49.2" customHeight="1">
      <c r="M9683" s="85"/>
    </row>
    <row r="9684" spans="13:13" ht="49.2" customHeight="1">
      <c r="M9684" s="85"/>
    </row>
    <row r="9685" spans="13:13" ht="49.2" customHeight="1">
      <c r="M9685" s="85"/>
    </row>
    <row r="9686" spans="13:13" ht="49.2" customHeight="1">
      <c r="M9686" s="85"/>
    </row>
    <row r="9687" spans="13:13" ht="49.2" customHeight="1">
      <c r="M9687" s="85"/>
    </row>
    <row r="9688" spans="13:13" ht="49.2" customHeight="1">
      <c r="M9688" s="85"/>
    </row>
    <row r="9689" spans="13:13" ht="49.2" customHeight="1">
      <c r="M9689" s="85"/>
    </row>
    <row r="9690" spans="13:13" ht="49.2" customHeight="1">
      <c r="M9690" s="85"/>
    </row>
    <row r="9691" spans="13:13" ht="49.2" customHeight="1">
      <c r="M9691" s="85"/>
    </row>
    <row r="9692" spans="13:13" ht="49.2" customHeight="1">
      <c r="M9692" s="85"/>
    </row>
    <row r="9693" spans="13:13" ht="49.2" customHeight="1">
      <c r="M9693" s="85"/>
    </row>
    <row r="9694" spans="13:13" ht="49.2" customHeight="1">
      <c r="M9694" s="85"/>
    </row>
    <row r="9695" spans="13:13" ht="49.2" customHeight="1">
      <c r="M9695" s="85"/>
    </row>
    <row r="9696" spans="13:13" ht="49.2" customHeight="1">
      <c r="M9696" s="85"/>
    </row>
    <row r="9697" spans="13:13" ht="49.2" customHeight="1">
      <c r="M9697" s="85"/>
    </row>
    <row r="9698" spans="13:13" ht="49.2" customHeight="1">
      <c r="M9698" s="85"/>
    </row>
    <row r="9699" spans="13:13" ht="49.2" customHeight="1">
      <c r="M9699" s="85"/>
    </row>
    <row r="9700" spans="13:13" ht="49.2" customHeight="1">
      <c r="M9700" s="85"/>
    </row>
    <row r="9701" spans="13:13" ht="49.2" customHeight="1">
      <c r="M9701" s="85"/>
    </row>
    <row r="9702" spans="13:13" ht="49.2" customHeight="1">
      <c r="M9702" s="85"/>
    </row>
    <row r="9703" spans="13:13" ht="49.2" customHeight="1">
      <c r="M9703" s="85"/>
    </row>
    <row r="9704" spans="13:13" ht="49.2" customHeight="1">
      <c r="M9704" s="85"/>
    </row>
    <row r="9705" spans="13:13" ht="49.2" customHeight="1">
      <c r="M9705" s="85"/>
    </row>
    <row r="9706" spans="13:13" ht="49.2" customHeight="1">
      <c r="M9706" s="85"/>
    </row>
    <row r="9707" spans="13:13" ht="49.2" customHeight="1">
      <c r="M9707" s="85"/>
    </row>
    <row r="9708" spans="13:13" ht="49.2" customHeight="1">
      <c r="M9708" s="85"/>
    </row>
    <row r="9709" spans="13:13" ht="49.2" customHeight="1">
      <c r="M9709" s="85"/>
    </row>
    <row r="9710" spans="13:13" ht="49.2" customHeight="1">
      <c r="M9710" s="85"/>
    </row>
    <row r="9711" spans="13:13" ht="49.2" customHeight="1">
      <c r="M9711" s="85"/>
    </row>
    <row r="9712" spans="13:13" ht="49.2" customHeight="1">
      <c r="M9712" s="85"/>
    </row>
    <row r="9713" spans="13:13" ht="49.2" customHeight="1">
      <c r="M9713" s="85"/>
    </row>
    <row r="9714" spans="13:13" ht="49.2" customHeight="1">
      <c r="M9714" s="85"/>
    </row>
    <row r="9715" spans="13:13" ht="49.2" customHeight="1">
      <c r="M9715" s="85"/>
    </row>
    <row r="9716" spans="13:13" ht="49.2" customHeight="1">
      <c r="M9716" s="85"/>
    </row>
    <row r="9717" spans="13:13" ht="49.2" customHeight="1">
      <c r="M9717" s="85"/>
    </row>
    <row r="9718" spans="13:13" ht="49.2" customHeight="1">
      <c r="M9718" s="85"/>
    </row>
    <row r="9719" spans="13:13" ht="49.2" customHeight="1">
      <c r="M9719" s="85"/>
    </row>
    <row r="9720" spans="13:13" ht="49.2" customHeight="1">
      <c r="M9720" s="85"/>
    </row>
    <row r="9721" spans="13:13" ht="49.2" customHeight="1">
      <c r="M9721" s="85"/>
    </row>
    <row r="9722" spans="13:13" ht="49.2" customHeight="1">
      <c r="M9722" s="85"/>
    </row>
    <row r="9723" spans="13:13" ht="49.2" customHeight="1">
      <c r="M9723" s="85"/>
    </row>
    <row r="9724" spans="13:13" ht="49.2" customHeight="1">
      <c r="M9724" s="85"/>
    </row>
    <row r="9725" spans="13:13" ht="49.2" customHeight="1">
      <c r="M9725" s="85"/>
    </row>
    <row r="9726" spans="13:13" ht="49.2" customHeight="1">
      <c r="M9726" s="85"/>
    </row>
    <row r="9727" spans="13:13" ht="49.2" customHeight="1">
      <c r="M9727" s="85"/>
    </row>
    <row r="9728" spans="13:13" ht="49.2" customHeight="1">
      <c r="M9728" s="85"/>
    </row>
    <row r="9729" spans="13:13" ht="49.2" customHeight="1">
      <c r="M9729" s="85"/>
    </row>
    <row r="9730" spans="13:13" ht="49.2" customHeight="1">
      <c r="M9730" s="85"/>
    </row>
    <row r="9731" spans="13:13" ht="49.2" customHeight="1">
      <c r="M9731" s="85"/>
    </row>
    <row r="9732" spans="13:13" ht="49.2" customHeight="1">
      <c r="M9732" s="85"/>
    </row>
    <row r="9733" spans="13:13" ht="49.2" customHeight="1">
      <c r="M9733" s="85"/>
    </row>
    <row r="9734" spans="13:13" ht="49.2" customHeight="1">
      <c r="M9734" s="85"/>
    </row>
    <row r="9735" spans="13:13" ht="49.2" customHeight="1">
      <c r="M9735" s="85"/>
    </row>
    <row r="9736" spans="13:13" ht="49.2" customHeight="1">
      <c r="M9736" s="85"/>
    </row>
    <row r="9737" spans="13:13" ht="49.2" customHeight="1">
      <c r="M9737" s="85"/>
    </row>
    <row r="9738" spans="13:13" ht="49.2" customHeight="1">
      <c r="M9738" s="85"/>
    </row>
    <row r="9739" spans="13:13" ht="49.2" customHeight="1">
      <c r="M9739" s="85"/>
    </row>
    <row r="9740" spans="13:13" ht="49.2" customHeight="1">
      <c r="M9740" s="85"/>
    </row>
    <row r="9741" spans="13:13" ht="49.2" customHeight="1">
      <c r="M9741" s="85"/>
    </row>
    <row r="9742" spans="13:13" ht="49.2" customHeight="1">
      <c r="M9742" s="85"/>
    </row>
    <row r="9743" spans="13:13" ht="49.2" customHeight="1">
      <c r="M9743" s="85"/>
    </row>
    <row r="9744" spans="13:13" ht="49.2" customHeight="1">
      <c r="M9744" s="85"/>
    </row>
    <row r="9745" spans="13:13" ht="49.2" customHeight="1">
      <c r="M9745" s="85"/>
    </row>
    <row r="9746" spans="13:13" ht="49.2" customHeight="1">
      <c r="M9746" s="85"/>
    </row>
    <row r="9747" spans="13:13" ht="49.2" customHeight="1">
      <c r="M9747" s="85"/>
    </row>
    <row r="9748" spans="13:13" ht="49.2" customHeight="1">
      <c r="M9748" s="85"/>
    </row>
    <row r="9749" spans="13:13" ht="49.2" customHeight="1">
      <c r="M9749" s="85"/>
    </row>
    <row r="9750" spans="13:13" ht="49.2" customHeight="1">
      <c r="M9750" s="85"/>
    </row>
    <row r="9751" spans="13:13" ht="49.2" customHeight="1">
      <c r="M9751" s="85"/>
    </row>
    <row r="9752" spans="13:13" ht="49.2" customHeight="1">
      <c r="M9752" s="85"/>
    </row>
    <row r="9753" spans="13:13" ht="49.2" customHeight="1">
      <c r="M9753" s="85"/>
    </row>
    <row r="9754" spans="13:13" ht="49.2" customHeight="1">
      <c r="M9754" s="85"/>
    </row>
    <row r="9755" spans="13:13" ht="49.2" customHeight="1">
      <c r="M9755" s="85"/>
    </row>
    <row r="9756" spans="13:13" ht="49.2" customHeight="1">
      <c r="M9756" s="85"/>
    </row>
    <row r="9757" spans="13:13" ht="49.2" customHeight="1">
      <c r="M9757" s="85"/>
    </row>
    <row r="9758" spans="13:13" ht="49.2" customHeight="1">
      <c r="M9758" s="85"/>
    </row>
    <row r="9759" spans="13:13" ht="49.2" customHeight="1">
      <c r="M9759" s="85"/>
    </row>
    <row r="9760" spans="13:13" ht="49.2" customHeight="1">
      <c r="M9760" s="85"/>
    </row>
    <row r="9761" spans="13:13" ht="49.2" customHeight="1">
      <c r="M9761" s="85"/>
    </row>
    <row r="9762" spans="13:13" ht="49.2" customHeight="1">
      <c r="M9762" s="85"/>
    </row>
    <row r="9763" spans="13:13" ht="49.2" customHeight="1">
      <c r="M9763" s="85"/>
    </row>
    <row r="9764" spans="13:13" ht="49.2" customHeight="1">
      <c r="M9764" s="85"/>
    </row>
    <row r="9765" spans="13:13" ht="49.2" customHeight="1">
      <c r="M9765" s="85"/>
    </row>
    <row r="9766" spans="13:13" ht="49.2" customHeight="1">
      <c r="M9766" s="85"/>
    </row>
    <row r="9767" spans="13:13" ht="49.2" customHeight="1">
      <c r="M9767" s="85"/>
    </row>
    <row r="9768" spans="13:13" ht="49.2" customHeight="1">
      <c r="M9768" s="85"/>
    </row>
    <row r="9769" spans="13:13" ht="49.2" customHeight="1">
      <c r="M9769" s="85"/>
    </row>
    <row r="9770" spans="13:13" ht="49.2" customHeight="1">
      <c r="M9770" s="85"/>
    </row>
    <row r="9771" spans="13:13" ht="49.2" customHeight="1">
      <c r="M9771" s="85"/>
    </row>
    <row r="9772" spans="13:13" ht="49.2" customHeight="1">
      <c r="M9772" s="85"/>
    </row>
    <row r="9773" spans="13:13" ht="49.2" customHeight="1">
      <c r="M9773" s="85"/>
    </row>
    <row r="9774" spans="13:13" ht="49.2" customHeight="1">
      <c r="M9774" s="85"/>
    </row>
    <row r="9775" spans="13:13" ht="49.2" customHeight="1">
      <c r="M9775" s="85"/>
    </row>
    <row r="9776" spans="13:13" ht="49.2" customHeight="1">
      <c r="M9776" s="85"/>
    </row>
    <row r="9777" spans="13:13" ht="49.2" customHeight="1">
      <c r="M9777" s="85"/>
    </row>
    <row r="9778" spans="13:13" ht="49.2" customHeight="1">
      <c r="M9778" s="85"/>
    </row>
    <row r="9779" spans="13:13" ht="49.2" customHeight="1">
      <c r="M9779" s="85"/>
    </row>
    <row r="9780" spans="13:13" ht="49.2" customHeight="1">
      <c r="M9780" s="85"/>
    </row>
    <row r="9781" spans="13:13" ht="49.2" customHeight="1">
      <c r="M9781" s="85"/>
    </row>
    <row r="9782" spans="13:13" ht="49.2" customHeight="1">
      <c r="M9782" s="85"/>
    </row>
    <row r="9783" spans="13:13" ht="49.2" customHeight="1">
      <c r="M9783" s="85"/>
    </row>
    <row r="9784" spans="13:13" ht="49.2" customHeight="1">
      <c r="M9784" s="85"/>
    </row>
    <row r="9785" spans="13:13" ht="49.2" customHeight="1">
      <c r="M9785" s="85"/>
    </row>
    <row r="9786" spans="13:13" ht="49.2" customHeight="1">
      <c r="M9786" s="85"/>
    </row>
    <row r="9787" spans="13:13" ht="49.2" customHeight="1">
      <c r="M9787" s="85"/>
    </row>
    <row r="9788" spans="13:13" ht="49.2" customHeight="1">
      <c r="M9788" s="85"/>
    </row>
    <row r="9789" spans="13:13" ht="49.2" customHeight="1">
      <c r="M9789" s="85"/>
    </row>
    <row r="9790" spans="13:13" ht="49.2" customHeight="1">
      <c r="M9790" s="85"/>
    </row>
    <row r="9791" spans="13:13" ht="49.2" customHeight="1">
      <c r="M9791" s="85"/>
    </row>
    <row r="9792" spans="13:13" ht="49.2" customHeight="1">
      <c r="M9792" s="85"/>
    </row>
    <row r="9793" spans="13:13" ht="49.2" customHeight="1">
      <c r="M9793" s="85"/>
    </row>
    <row r="9794" spans="13:13" ht="49.2" customHeight="1">
      <c r="M9794" s="85"/>
    </row>
    <row r="9795" spans="13:13" ht="49.2" customHeight="1">
      <c r="M9795" s="85"/>
    </row>
    <row r="9796" spans="13:13" ht="49.2" customHeight="1">
      <c r="M9796" s="85"/>
    </row>
    <row r="9797" spans="13:13" ht="49.2" customHeight="1">
      <c r="M9797" s="85"/>
    </row>
    <row r="9798" spans="13:13" ht="49.2" customHeight="1">
      <c r="M9798" s="85"/>
    </row>
    <row r="9799" spans="13:13" ht="49.2" customHeight="1">
      <c r="M9799" s="85"/>
    </row>
    <row r="9800" spans="13:13" ht="49.2" customHeight="1">
      <c r="M9800" s="85"/>
    </row>
    <row r="9801" spans="13:13" ht="49.2" customHeight="1">
      <c r="M9801" s="85"/>
    </row>
    <row r="9802" spans="13:13" ht="49.2" customHeight="1">
      <c r="M9802" s="85"/>
    </row>
    <row r="9803" spans="13:13" ht="49.2" customHeight="1">
      <c r="M9803" s="85"/>
    </row>
    <row r="9804" spans="13:13" ht="49.2" customHeight="1">
      <c r="M9804" s="85"/>
    </row>
    <row r="9805" spans="13:13" ht="49.2" customHeight="1">
      <c r="M9805" s="85"/>
    </row>
    <row r="9806" spans="13:13" ht="49.2" customHeight="1">
      <c r="M9806" s="85"/>
    </row>
    <row r="9807" spans="13:13" ht="49.2" customHeight="1">
      <c r="M9807" s="85"/>
    </row>
    <row r="9808" spans="13:13" ht="49.2" customHeight="1">
      <c r="M9808" s="85"/>
    </row>
    <row r="9809" spans="13:13" ht="49.2" customHeight="1">
      <c r="M9809" s="85"/>
    </row>
    <row r="9810" spans="13:13" ht="49.2" customHeight="1">
      <c r="M9810" s="85"/>
    </row>
    <row r="9811" spans="13:13" ht="49.2" customHeight="1">
      <c r="M9811" s="85"/>
    </row>
    <row r="9812" spans="13:13" ht="49.2" customHeight="1">
      <c r="M9812" s="85"/>
    </row>
    <row r="9813" spans="13:13" ht="49.2" customHeight="1">
      <c r="M9813" s="85"/>
    </row>
    <row r="9814" spans="13:13" ht="49.2" customHeight="1">
      <c r="M9814" s="85"/>
    </row>
    <row r="9815" spans="13:13" ht="49.2" customHeight="1">
      <c r="M9815" s="85"/>
    </row>
    <row r="9816" spans="13:13" ht="49.2" customHeight="1">
      <c r="M9816" s="85"/>
    </row>
    <row r="9817" spans="13:13" ht="49.2" customHeight="1">
      <c r="M9817" s="85"/>
    </row>
    <row r="9818" spans="13:13" ht="49.2" customHeight="1">
      <c r="M9818" s="85"/>
    </row>
    <row r="9819" spans="13:13" ht="49.2" customHeight="1">
      <c r="M9819" s="85"/>
    </row>
    <row r="9820" spans="13:13" ht="49.2" customHeight="1">
      <c r="M9820" s="85"/>
    </row>
    <row r="9821" spans="13:13" ht="49.2" customHeight="1">
      <c r="M9821" s="85"/>
    </row>
    <row r="9822" spans="13:13" ht="49.2" customHeight="1">
      <c r="M9822" s="85"/>
    </row>
    <row r="9823" spans="13:13" ht="49.2" customHeight="1">
      <c r="M9823" s="85"/>
    </row>
    <row r="9824" spans="13:13" ht="49.2" customHeight="1">
      <c r="M9824" s="85"/>
    </row>
    <row r="9825" spans="13:13" ht="49.2" customHeight="1">
      <c r="M9825" s="85"/>
    </row>
    <row r="9826" spans="13:13" ht="49.2" customHeight="1">
      <c r="M9826" s="85"/>
    </row>
    <row r="9827" spans="13:13" ht="49.2" customHeight="1">
      <c r="M9827" s="85"/>
    </row>
    <row r="9828" spans="13:13" ht="49.2" customHeight="1">
      <c r="M9828" s="85"/>
    </row>
    <row r="9829" spans="13:13" ht="49.2" customHeight="1">
      <c r="M9829" s="85"/>
    </row>
    <row r="9830" spans="13:13" ht="49.2" customHeight="1">
      <c r="M9830" s="85"/>
    </row>
    <row r="9831" spans="13:13" ht="49.2" customHeight="1">
      <c r="M9831" s="85"/>
    </row>
    <row r="9832" spans="13:13" ht="49.2" customHeight="1">
      <c r="M9832" s="85"/>
    </row>
    <row r="9833" spans="13:13" ht="49.2" customHeight="1">
      <c r="M9833" s="85"/>
    </row>
    <row r="9834" spans="13:13" ht="49.2" customHeight="1">
      <c r="M9834" s="85"/>
    </row>
    <row r="9835" spans="13:13" ht="49.2" customHeight="1">
      <c r="M9835" s="85"/>
    </row>
    <row r="9836" spans="13:13" ht="49.2" customHeight="1">
      <c r="M9836" s="85"/>
    </row>
    <row r="9837" spans="13:13" ht="49.2" customHeight="1">
      <c r="M9837" s="85"/>
    </row>
    <row r="9838" spans="13:13" ht="49.2" customHeight="1">
      <c r="M9838" s="85"/>
    </row>
    <row r="9839" spans="13:13" ht="49.2" customHeight="1">
      <c r="M9839" s="85"/>
    </row>
    <row r="9840" spans="13:13" ht="49.2" customHeight="1">
      <c r="M9840" s="85"/>
    </row>
    <row r="9841" spans="13:13" ht="49.2" customHeight="1">
      <c r="M9841" s="85"/>
    </row>
    <row r="9842" spans="13:13" ht="49.2" customHeight="1">
      <c r="M9842" s="85"/>
    </row>
    <row r="9843" spans="13:13" ht="49.2" customHeight="1">
      <c r="M9843" s="85"/>
    </row>
    <row r="9844" spans="13:13" ht="49.2" customHeight="1">
      <c r="M9844" s="85"/>
    </row>
    <row r="9845" spans="13:13" ht="49.2" customHeight="1">
      <c r="M9845" s="85"/>
    </row>
    <row r="9846" spans="13:13" ht="49.2" customHeight="1">
      <c r="M9846" s="85"/>
    </row>
    <row r="9847" spans="13:13" ht="49.2" customHeight="1">
      <c r="M9847" s="85"/>
    </row>
    <row r="9848" spans="13:13" ht="49.2" customHeight="1">
      <c r="M9848" s="85"/>
    </row>
    <row r="9849" spans="13:13" ht="49.2" customHeight="1">
      <c r="M9849" s="85"/>
    </row>
    <row r="9850" spans="13:13" ht="49.2" customHeight="1">
      <c r="M9850" s="85"/>
    </row>
    <row r="9851" spans="13:13" ht="49.2" customHeight="1">
      <c r="M9851" s="85"/>
    </row>
    <row r="9852" spans="13:13" ht="49.2" customHeight="1">
      <c r="M9852" s="85"/>
    </row>
    <row r="9853" spans="13:13" ht="49.2" customHeight="1">
      <c r="M9853" s="85"/>
    </row>
    <row r="9854" spans="13:13" ht="49.2" customHeight="1">
      <c r="M9854" s="85"/>
    </row>
    <row r="9855" spans="13:13" ht="49.2" customHeight="1">
      <c r="M9855" s="85"/>
    </row>
    <row r="9856" spans="13:13" ht="49.2" customHeight="1">
      <c r="M9856" s="85"/>
    </row>
    <row r="9857" spans="13:13" ht="49.2" customHeight="1">
      <c r="M9857" s="85"/>
    </row>
    <row r="9858" spans="13:13" ht="49.2" customHeight="1">
      <c r="M9858" s="85"/>
    </row>
    <row r="9859" spans="13:13" ht="49.2" customHeight="1">
      <c r="M9859" s="85"/>
    </row>
    <row r="9860" spans="13:13" ht="49.2" customHeight="1">
      <c r="M9860" s="85"/>
    </row>
    <row r="9861" spans="13:13" ht="49.2" customHeight="1">
      <c r="M9861" s="85"/>
    </row>
    <row r="9862" spans="13:13" ht="49.2" customHeight="1">
      <c r="M9862" s="85"/>
    </row>
    <row r="9863" spans="13:13" ht="49.2" customHeight="1">
      <c r="M9863" s="85"/>
    </row>
    <row r="9864" spans="13:13" ht="49.2" customHeight="1">
      <c r="M9864" s="85"/>
    </row>
    <row r="9865" spans="13:13" ht="49.2" customHeight="1">
      <c r="M9865" s="85"/>
    </row>
    <row r="9866" spans="13:13" ht="49.2" customHeight="1">
      <c r="M9866" s="85"/>
    </row>
    <row r="9867" spans="13:13" ht="49.2" customHeight="1">
      <c r="M9867" s="85"/>
    </row>
    <row r="9868" spans="13:13" ht="49.2" customHeight="1">
      <c r="M9868" s="85"/>
    </row>
    <row r="9869" spans="13:13" ht="49.2" customHeight="1">
      <c r="M9869" s="85"/>
    </row>
    <row r="9870" spans="13:13" ht="49.2" customHeight="1">
      <c r="M9870" s="85"/>
    </row>
    <row r="9871" spans="13:13" ht="49.2" customHeight="1">
      <c r="M9871" s="85"/>
    </row>
    <row r="9872" spans="13:13" ht="49.2" customHeight="1">
      <c r="M9872" s="85"/>
    </row>
    <row r="9873" spans="13:13" ht="49.2" customHeight="1">
      <c r="M9873" s="85"/>
    </row>
    <row r="9874" spans="13:13" ht="49.2" customHeight="1">
      <c r="M9874" s="85"/>
    </row>
    <row r="9875" spans="13:13" ht="49.2" customHeight="1">
      <c r="M9875" s="85"/>
    </row>
    <row r="9876" spans="13:13" ht="49.2" customHeight="1">
      <c r="M9876" s="85"/>
    </row>
    <row r="9877" spans="13:13" ht="49.2" customHeight="1">
      <c r="M9877" s="85"/>
    </row>
    <row r="9878" spans="13:13" ht="49.2" customHeight="1">
      <c r="M9878" s="85"/>
    </row>
    <row r="9879" spans="13:13" ht="49.2" customHeight="1">
      <c r="M9879" s="85"/>
    </row>
    <row r="9880" spans="13:13" ht="49.2" customHeight="1">
      <c r="M9880" s="85"/>
    </row>
    <row r="9881" spans="13:13" ht="49.2" customHeight="1">
      <c r="M9881" s="85"/>
    </row>
    <row r="9882" spans="13:13" ht="49.2" customHeight="1">
      <c r="M9882" s="85"/>
    </row>
    <row r="9883" spans="13:13" ht="49.2" customHeight="1">
      <c r="M9883" s="85"/>
    </row>
    <row r="9884" spans="13:13" ht="49.2" customHeight="1">
      <c r="M9884" s="85"/>
    </row>
    <row r="9885" spans="13:13" ht="49.2" customHeight="1">
      <c r="M9885" s="85"/>
    </row>
    <row r="9886" spans="13:13" ht="49.2" customHeight="1">
      <c r="M9886" s="85"/>
    </row>
    <row r="9887" spans="13:13" ht="49.2" customHeight="1">
      <c r="M9887" s="85"/>
    </row>
    <row r="9888" spans="13:13" ht="49.2" customHeight="1">
      <c r="M9888" s="85"/>
    </row>
    <row r="9889" spans="13:13" ht="49.2" customHeight="1">
      <c r="M9889" s="85"/>
    </row>
    <row r="9890" spans="13:13" ht="49.2" customHeight="1">
      <c r="M9890" s="85"/>
    </row>
    <row r="9891" spans="13:13" ht="49.2" customHeight="1">
      <c r="M9891" s="85"/>
    </row>
    <row r="9892" spans="13:13" ht="49.2" customHeight="1">
      <c r="M9892" s="85"/>
    </row>
    <row r="9893" spans="13:13" ht="49.2" customHeight="1">
      <c r="M9893" s="85"/>
    </row>
    <row r="9894" spans="13:13" ht="49.2" customHeight="1">
      <c r="M9894" s="85"/>
    </row>
    <row r="9895" spans="13:13" ht="49.2" customHeight="1">
      <c r="M9895" s="85"/>
    </row>
    <row r="9896" spans="13:13" ht="49.2" customHeight="1">
      <c r="M9896" s="85"/>
    </row>
    <row r="9897" spans="13:13" ht="49.2" customHeight="1">
      <c r="M9897" s="85"/>
    </row>
    <row r="9898" spans="13:13" ht="49.2" customHeight="1">
      <c r="M9898" s="85"/>
    </row>
    <row r="9899" spans="13:13" ht="49.2" customHeight="1">
      <c r="M9899" s="85"/>
    </row>
    <row r="9900" spans="13:13" ht="49.2" customHeight="1">
      <c r="M9900" s="85"/>
    </row>
    <row r="9901" spans="13:13" ht="49.2" customHeight="1">
      <c r="M9901" s="85"/>
    </row>
    <row r="9902" spans="13:13" ht="49.2" customHeight="1">
      <c r="M9902" s="85"/>
    </row>
    <row r="9903" spans="13:13" ht="49.2" customHeight="1">
      <c r="M9903" s="85"/>
    </row>
    <row r="9904" spans="13:13" ht="49.2" customHeight="1">
      <c r="M9904" s="85"/>
    </row>
    <row r="9905" spans="13:13" ht="49.2" customHeight="1">
      <c r="M9905" s="85"/>
    </row>
    <row r="9906" spans="13:13" ht="49.2" customHeight="1">
      <c r="M9906" s="85"/>
    </row>
    <row r="9907" spans="13:13" ht="49.2" customHeight="1">
      <c r="M9907" s="85"/>
    </row>
    <row r="9908" spans="13:13" ht="49.2" customHeight="1">
      <c r="M9908" s="85"/>
    </row>
    <row r="9909" spans="13:13" ht="49.2" customHeight="1">
      <c r="M9909" s="85"/>
    </row>
    <row r="9910" spans="13:13" ht="49.2" customHeight="1">
      <c r="M9910" s="85"/>
    </row>
    <row r="9911" spans="13:13" ht="49.2" customHeight="1">
      <c r="M9911" s="85"/>
    </row>
    <row r="9912" spans="13:13" ht="49.2" customHeight="1">
      <c r="M9912" s="85"/>
    </row>
    <row r="9913" spans="13:13" ht="49.2" customHeight="1">
      <c r="M9913" s="85"/>
    </row>
    <row r="9914" spans="13:13" ht="49.2" customHeight="1">
      <c r="M9914" s="85"/>
    </row>
    <row r="9915" spans="13:13" ht="49.2" customHeight="1">
      <c r="M9915" s="85"/>
    </row>
    <row r="9916" spans="13:13" ht="49.2" customHeight="1">
      <c r="M9916" s="85"/>
    </row>
    <row r="9917" spans="13:13" ht="49.2" customHeight="1">
      <c r="M9917" s="85"/>
    </row>
    <row r="9918" spans="13:13" ht="49.2" customHeight="1">
      <c r="M9918" s="85"/>
    </row>
    <row r="9919" spans="13:13" ht="49.2" customHeight="1">
      <c r="M9919" s="85"/>
    </row>
    <row r="9920" spans="13:13" ht="49.2" customHeight="1">
      <c r="M9920" s="85"/>
    </row>
    <row r="9921" spans="13:13" ht="49.2" customHeight="1">
      <c r="M9921" s="85"/>
    </row>
    <row r="9922" spans="13:13" ht="49.2" customHeight="1">
      <c r="M9922" s="85"/>
    </row>
    <row r="9923" spans="13:13" ht="49.2" customHeight="1">
      <c r="M9923" s="85"/>
    </row>
    <row r="9924" spans="13:13" ht="49.2" customHeight="1">
      <c r="M9924" s="85"/>
    </row>
    <row r="9925" spans="13:13" ht="49.2" customHeight="1">
      <c r="M9925" s="85"/>
    </row>
    <row r="9926" spans="13:13" ht="49.2" customHeight="1">
      <c r="M9926" s="85"/>
    </row>
    <row r="9927" spans="13:13" ht="49.2" customHeight="1">
      <c r="M9927" s="85"/>
    </row>
    <row r="9928" spans="13:13" ht="49.2" customHeight="1">
      <c r="M9928" s="85"/>
    </row>
    <row r="9929" spans="13:13" ht="49.2" customHeight="1">
      <c r="M9929" s="85"/>
    </row>
    <row r="9930" spans="13:13" ht="49.2" customHeight="1">
      <c r="M9930" s="85"/>
    </row>
    <row r="9931" spans="13:13" ht="49.2" customHeight="1">
      <c r="M9931" s="85"/>
    </row>
    <row r="9932" spans="13:13" ht="49.2" customHeight="1">
      <c r="M9932" s="85"/>
    </row>
    <row r="9933" spans="13:13" ht="49.2" customHeight="1">
      <c r="M9933" s="85"/>
    </row>
    <row r="9934" spans="13:13" ht="49.2" customHeight="1">
      <c r="M9934" s="85"/>
    </row>
    <row r="9935" spans="13:13" ht="49.2" customHeight="1">
      <c r="M9935" s="85"/>
    </row>
    <row r="9936" spans="13:13" ht="49.2" customHeight="1">
      <c r="M9936" s="85"/>
    </row>
    <row r="9937" spans="13:13" ht="49.2" customHeight="1">
      <c r="M9937" s="85"/>
    </row>
    <row r="9938" spans="13:13" ht="49.2" customHeight="1">
      <c r="M9938" s="85"/>
    </row>
    <row r="9939" spans="13:13" ht="49.2" customHeight="1">
      <c r="M9939" s="85"/>
    </row>
    <row r="9940" spans="13:13" ht="49.2" customHeight="1">
      <c r="M9940" s="85"/>
    </row>
    <row r="9941" spans="13:13" ht="49.2" customHeight="1">
      <c r="M9941" s="85"/>
    </row>
    <row r="9942" spans="13:13" ht="49.2" customHeight="1">
      <c r="M9942" s="85"/>
    </row>
    <row r="9943" spans="13:13" ht="49.2" customHeight="1">
      <c r="M9943" s="85"/>
    </row>
    <row r="9944" spans="13:13" ht="49.2" customHeight="1">
      <c r="M9944" s="85"/>
    </row>
    <row r="9945" spans="13:13" ht="49.2" customHeight="1">
      <c r="M9945" s="85"/>
    </row>
    <row r="9946" spans="13:13" ht="49.2" customHeight="1">
      <c r="M9946" s="85"/>
    </row>
    <row r="9947" spans="13:13" ht="49.2" customHeight="1">
      <c r="M9947" s="85"/>
    </row>
    <row r="9948" spans="13:13" ht="49.2" customHeight="1">
      <c r="M9948" s="85"/>
    </row>
    <row r="9949" spans="13:13" ht="49.2" customHeight="1">
      <c r="M9949" s="85"/>
    </row>
    <row r="9950" spans="13:13" ht="49.2" customHeight="1">
      <c r="M9950" s="85"/>
    </row>
    <row r="9951" spans="13:13" ht="49.2" customHeight="1">
      <c r="M9951" s="85"/>
    </row>
    <row r="9952" spans="13:13" ht="49.2" customHeight="1">
      <c r="M9952" s="85"/>
    </row>
    <row r="9953" spans="13:13" ht="49.2" customHeight="1">
      <c r="M9953" s="85"/>
    </row>
    <row r="9954" spans="13:13" ht="49.2" customHeight="1">
      <c r="M9954" s="85"/>
    </row>
    <row r="9955" spans="13:13" ht="49.2" customHeight="1">
      <c r="M9955" s="85"/>
    </row>
    <row r="9956" spans="13:13" ht="49.2" customHeight="1">
      <c r="M9956" s="85"/>
    </row>
    <row r="9957" spans="13:13" ht="49.2" customHeight="1">
      <c r="M9957" s="85"/>
    </row>
    <row r="9958" spans="13:13" ht="49.2" customHeight="1">
      <c r="M9958" s="85"/>
    </row>
    <row r="9959" spans="13:13" ht="49.2" customHeight="1">
      <c r="M9959" s="85"/>
    </row>
    <row r="9960" spans="13:13" ht="49.2" customHeight="1">
      <c r="M9960" s="85"/>
    </row>
    <row r="9961" spans="13:13" ht="49.2" customHeight="1">
      <c r="M9961" s="85"/>
    </row>
    <row r="9962" spans="13:13" ht="49.2" customHeight="1">
      <c r="M9962" s="85"/>
    </row>
    <row r="9963" spans="13:13" ht="49.2" customHeight="1">
      <c r="M9963" s="85"/>
    </row>
    <row r="9964" spans="13:13" ht="49.2" customHeight="1">
      <c r="M9964" s="85"/>
    </row>
    <row r="9965" spans="13:13" ht="49.2" customHeight="1">
      <c r="M9965" s="85"/>
    </row>
    <row r="9966" spans="13:13" ht="49.2" customHeight="1">
      <c r="M9966" s="85"/>
    </row>
    <row r="9967" spans="13:13" ht="49.2" customHeight="1">
      <c r="M9967" s="85"/>
    </row>
    <row r="9968" spans="13:13" ht="49.2" customHeight="1">
      <c r="M9968" s="85"/>
    </row>
    <row r="9969" spans="13:13" ht="49.2" customHeight="1">
      <c r="M9969" s="85"/>
    </row>
    <row r="9970" spans="13:13" ht="49.2" customHeight="1">
      <c r="M9970" s="85"/>
    </row>
    <row r="9971" spans="13:13" ht="49.2" customHeight="1">
      <c r="M9971" s="85"/>
    </row>
    <row r="9972" spans="13:13" ht="49.2" customHeight="1">
      <c r="M9972" s="85"/>
    </row>
    <row r="9973" spans="13:13" ht="49.2" customHeight="1">
      <c r="M9973" s="85"/>
    </row>
    <row r="9974" spans="13:13" ht="49.2" customHeight="1">
      <c r="M9974" s="85"/>
    </row>
    <row r="9975" spans="13:13" ht="49.2" customHeight="1">
      <c r="M9975" s="85"/>
    </row>
    <row r="9976" spans="13:13" ht="49.2" customHeight="1">
      <c r="M9976" s="85"/>
    </row>
    <row r="9977" spans="13:13" ht="49.2" customHeight="1">
      <c r="M9977" s="85"/>
    </row>
    <row r="9978" spans="13:13" ht="49.2" customHeight="1">
      <c r="M9978" s="85"/>
    </row>
    <row r="9979" spans="13:13" ht="49.2" customHeight="1">
      <c r="M9979" s="85"/>
    </row>
    <row r="9980" spans="13:13" ht="49.2" customHeight="1">
      <c r="M9980" s="85"/>
    </row>
    <row r="9981" spans="13:13" ht="49.2" customHeight="1">
      <c r="M9981" s="85"/>
    </row>
    <row r="9982" spans="13:13" ht="49.2" customHeight="1">
      <c r="M9982" s="85"/>
    </row>
    <row r="9983" spans="13:13" ht="49.2" customHeight="1">
      <c r="M9983" s="85"/>
    </row>
    <row r="9984" spans="13:13" ht="49.2" customHeight="1">
      <c r="M9984" s="85"/>
    </row>
    <row r="9985" spans="13:13" ht="49.2" customHeight="1">
      <c r="M9985" s="85"/>
    </row>
    <row r="9986" spans="13:13" ht="49.2" customHeight="1">
      <c r="M9986" s="85"/>
    </row>
    <row r="9987" spans="13:13" ht="49.2" customHeight="1">
      <c r="M9987" s="85"/>
    </row>
    <row r="9988" spans="13:13" ht="49.2" customHeight="1">
      <c r="M9988" s="85"/>
    </row>
    <row r="9989" spans="13:13" ht="49.2" customHeight="1">
      <c r="M9989" s="85"/>
    </row>
    <row r="9990" spans="13:13" ht="49.2" customHeight="1">
      <c r="M9990" s="85"/>
    </row>
    <row r="9991" spans="13:13" ht="49.2" customHeight="1">
      <c r="M9991" s="85"/>
    </row>
    <row r="9992" spans="13:13" ht="49.2" customHeight="1">
      <c r="M9992" s="85"/>
    </row>
    <row r="9993" spans="13:13" ht="49.2" customHeight="1">
      <c r="M9993" s="85"/>
    </row>
    <row r="9994" spans="13:13" ht="49.2" customHeight="1">
      <c r="M9994" s="85"/>
    </row>
    <row r="9995" spans="13:13" ht="49.2" customHeight="1">
      <c r="M9995" s="85"/>
    </row>
    <row r="9996" spans="13:13" ht="49.2" customHeight="1">
      <c r="M9996" s="85"/>
    </row>
    <row r="9997" spans="13:13" ht="49.2" customHeight="1">
      <c r="M9997" s="85"/>
    </row>
    <row r="9998" spans="13:13" ht="49.2" customHeight="1">
      <c r="M9998" s="85"/>
    </row>
    <row r="9999" spans="13:13" ht="49.2" customHeight="1">
      <c r="M9999" s="85"/>
    </row>
    <row r="10000" spans="13:13" ht="49.2" customHeight="1">
      <c r="M10000" s="85"/>
    </row>
    <row r="10001" spans="13:13" ht="49.2" customHeight="1">
      <c r="M10001" s="85"/>
    </row>
    <row r="10002" spans="13:13" ht="49.2" customHeight="1">
      <c r="M10002" s="85"/>
    </row>
    <row r="10003" spans="13:13" ht="49.2" customHeight="1">
      <c r="M10003" s="85"/>
    </row>
    <row r="10004" spans="13:13" ht="49.2" customHeight="1">
      <c r="M10004" s="85"/>
    </row>
    <row r="10005" spans="13:13" ht="49.2" customHeight="1">
      <c r="M10005" s="85"/>
    </row>
    <row r="10006" spans="13:13" ht="49.2" customHeight="1">
      <c r="M10006" s="85"/>
    </row>
    <row r="10007" spans="13:13" ht="49.2" customHeight="1">
      <c r="M10007" s="85"/>
    </row>
    <row r="10008" spans="13:13" ht="49.2" customHeight="1">
      <c r="M10008" s="85"/>
    </row>
    <row r="10009" spans="13:13" ht="49.2" customHeight="1">
      <c r="M10009" s="85"/>
    </row>
    <row r="10010" spans="13:13" ht="49.2" customHeight="1">
      <c r="M10010" s="85"/>
    </row>
    <row r="10011" spans="13:13" ht="49.2" customHeight="1">
      <c r="M10011" s="85"/>
    </row>
    <row r="10012" spans="13:13" ht="49.2" customHeight="1">
      <c r="M10012" s="85"/>
    </row>
    <row r="10013" spans="13:13" ht="49.2" customHeight="1">
      <c r="M10013" s="85"/>
    </row>
    <row r="10014" spans="13:13" ht="49.2" customHeight="1">
      <c r="M10014" s="85"/>
    </row>
    <row r="10015" spans="13:13" ht="49.2" customHeight="1">
      <c r="M10015" s="85"/>
    </row>
    <row r="10016" spans="13:13" ht="49.2" customHeight="1">
      <c r="M10016" s="85"/>
    </row>
    <row r="10017" spans="13:13" ht="49.2" customHeight="1">
      <c r="M10017" s="85"/>
    </row>
    <row r="10018" spans="13:13" ht="49.2" customHeight="1">
      <c r="M10018" s="85"/>
    </row>
    <row r="10019" spans="13:13" ht="49.2" customHeight="1">
      <c r="M10019" s="85"/>
    </row>
    <row r="10020" spans="13:13" ht="49.2" customHeight="1">
      <c r="M10020" s="85"/>
    </row>
    <row r="10021" spans="13:13" ht="49.2" customHeight="1">
      <c r="M10021" s="85"/>
    </row>
    <row r="10022" spans="13:13" ht="49.2" customHeight="1">
      <c r="M10022" s="85"/>
    </row>
    <row r="10023" spans="13:13" ht="49.2" customHeight="1">
      <c r="M10023" s="85"/>
    </row>
    <row r="10024" spans="13:13" ht="49.2" customHeight="1">
      <c r="M10024" s="85"/>
    </row>
    <row r="10025" spans="13:13" ht="49.2" customHeight="1">
      <c r="M10025" s="85"/>
    </row>
    <row r="10026" spans="13:13" ht="49.2" customHeight="1">
      <c r="M10026" s="85"/>
    </row>
    <row r="10027" spans="13:13" ht="49.2" customHeight="1">
      <c r="M10027" s="85"/>
    </row>
    <row r="10028" spans="13:13" ht="49.2" customHeight="1">
      <c r="M10028" s="85"/>
    </row>
    <row r="10029" spans="13:13" ht="49.2" customHeight="1">
      <c r="M10029" s="85"/>
    </row>
    <row r="10030" spans="13:13" ht="49.2" customHeight="1">
      <c r="M10030" s="85"/>
    </row>
    <row r="10031" spans="13:13" ht="49.2" customHeight="1">
      <c r="M10031" s="85"/>
    </row>
    <row r="10032" spans="13:13" ht="49.2" customHeight="1">
      <c r="M10032" s="85"/>
    </row>
    <row r="10033" spans="13:13" ht="49.2" customHeight="1">
      <c r="M10033" s="85"/>
    </row>
    <row r="10034" spans="13:13" ht="49.2" customHeight="1">
      <c r="M10034" s="85"/>
    </row>
    <row r="10035" spans="13:13" ht="49.2" customHeight="1">
      <c r="M10035" s="85"/>
    </row>
    <row r="10036" spans="13:13" ht="49.2" customHeight="1">
      <c r="M10036" s="85"/>
    </row>
    <row r="10037" spans="13:13" ht="49.2" customHeight="1">
      <c r="M10037" s="85"/>
    </row>
    <row r="10038" spans="13:13" ht="49.2" customHeight="1">
      <c r="M10038" s="85"/>
    </row>
    <row r="10039" spans="13:13" ht="49.2" customHeight="1">
      <c r="M10039" s="85"/>
    </row>
    <row r="10040" spans="13:13" ht="49.2" customHeight="1">
      <c r="M10040" s="85"/>
    </row>
    <row r="10041" spans="13:13" ht="49.2" customHeight="1">
      <c r="M10041" s="85"/>
    </row>
    <row r="10042" spans="13:13" ht="49.2" customHeight="1">
      <c r="M10042" s="85"/>
    </row>
    <row r="10043" spans="13:13" ht="49.2" customHeight="1">
      <c r="M10043" s="85"/>
    </row>
    <row r="10044" spans="13:13" ht="49.2" customHeight="1">
      <c r="M10044" s="85"/>
    </row>
    <row r="10045" spans="13:13" ht="49.2" customHeight="1">
      <c r="M10045" s="85"/>
    </row>
    <row r="10046" spans="13:13" ht="49.2" customHeight="1">
      <c r="M10046" s="85"/>
    </row>
    <row r="10047" spans="13:13" ht="49.2" customHeight="1">
      <c r="M10047" s="85"/>
    </row>
    <row r="10048" spans="13:13" ht="49.2" customHeight="1">
      <c r="M10048" s="85"/>
    </row>
    <row r="10049" spans="13:13" ht="49.2" customHeight="1">
      <c r="M10049" s="85"/>
    </row>
    <row r="10050" spans="13:13" ht="49.2" customHeight="1">
      <c r="M10050" s="85"/>
    </row>
    <row r="10051" spans="13:13" ht="49.2" customHeight="1">
      <c r="M10051" s="85"/>
    </row>
    <row r="10052" spans="13:13" ht="49.2" customHeight="1">
      <c r="M10052" s="85"/>
    </row>
    <row r="10053" spans="13:13" ht="49.2" customHeight="1">
      <c r="M10053" s="85"/>
    </row>
    <row r="10054" spans="13:13" ht="49.2" customHeight="1">
      <c r="M10054" s="85"/>
    </row>
    <row r="10055" spans="13:13" ht="49.2" customHeight="1">
      <c r="M10055" s="85"/>
    </row>
    <row r="10056" spans="13:13" ht="49.2" customHeight="1">
      <c r="M10056" s="85"/>
    </row>
    <row r="10057" spans="13:13" ht="49.2" customHeight="1">
      <c r="M10057" s="85"/>
    </row>
    <row r="10058" spans="13:13" ht="49.2" customHeight="1">
      <c r="M10058" s="85"/>
    </row>
    <row r="10059" spans="13:13" ht="49.2" customHeight="1">
      <c r="M10059" s="85"/>
    </row>
    <row r="10060" spans="13:13" ht="49.2" customHeight="1">
      <c r="M10060" s="85"/>
    </row>
    <row r="10061" spans="13:13" ht="49.2" customHeight="1">
      <c r="M10061" s="85"/>
    </row>
    <row r="10062" spans="13:13" ht="49.2" customHeight="1">
      <c r="M10062" s="85"/>
    </row>
    <row r="10063" spans="13:13" ht="49.2" customHeight="1">
      <c r="M10063" s="85"/>
    </row>
    <row r="10064" spans="13:13" ht="49.2" customHeight="1">
      <c r="M10064" s="85"/>
    </row>
    <row r="10065" spans="13:13" ht="49.2" customHeight="1">
      <c r="M10065" s="85"/>
    </row>
    <row r="10066" spans="13:13" ht="49.2" customHeight="1">
      <c r="M10066" s="85"/>
    </row>
    <row r="10067" spans="13:13" ht="49.2" customHeight="1">
      <c r="M10067" s="85"/>
    </row>
    <row r="10068" spans="13:13" ht="49.2" customHeight="1">
      <c r="M10068" s="85"/>
    </row>
    <row r="10069" spans="13:13" ht="49.2" customHeight="1">
      <c r="M10069" s="85"/>
    </row>
    <row r="10070" spans="13:13" ht="49.2" customHeight="1">
      <c r="M10070" s="85"/>
    </row>
    <row r="10071" spans="13:13" ht="49.2" customHeight="1">
      <c r="M10071" s="85"/>
    </row>
    <row r="10072" spans="13:13" ht="49.2" customHeight="1">
      <c r="M10072" s="85"/>
    </row>
    <row r="10073" spans="13:13" ht="49.2" customHeight="1">
      <c r="M10073" s="85"/>
    </row>
    <row r="10074" spans="13:13" ht="49.2" customHeight="1">
      <c r="M10074" s="85"/>
    </row>
    <row r="10075" spans="13:13" ht="49.2" customHeight="1">
      <c r="M10075" s="85"/>
    </row>
    <row r="10076" spans="13:13" ht="49.2" customHeight="1">
      <c r="M10076" s="85"/>
    </row>
    <row r="10077" spans="13:13" ht="49.2" customHeight="1">
      <c r="M10077" s="85"/>
    </row>
    <row r="10078" spans="13:13" ht="49.2" customHeight="1">
      <c r="M10078" s="85"/>
    </row>
    <row r="10079" spans="13:13" ht="49.2" customHeight="1">
      <c r="M10079" s="85"/>
    </row>
    <row r="10080" spans="13:13" ht="49.2" customHeight="1">
      <c r="M10080" s="85"/>
    </row>
    <row r="10081" spans="13:13" ht="49.2" customHeight="1">
      <c r="M10081" s="85"/>
    </row>
    <row r="10082" spans="13:13" ht="49.2" customHeight="1">
      <c r="M10082" s="85"/>
    </row>
    <row r="10083" spans="13:13" ht="49.2" customHeight="1">
      <c r="M10083" s="85"/>
    </row>
    <row r="10084" spans="13:13" ht="49.2" customHeight="1">
      <c r="M10084" s="85"/>
    </row>
    <row r="10085" spans="13:13" ht="49.2" customHeight="1">
      <c r="M10085" s="85"/>
    </row>
    <row r="10086" spans="13:13" ht="49.2" customHeight="1">
      <c r="M10086" s="85"/>
    </row>
    <row r="10087" spans="13:13" ht="49.2" customHeight="1">
      <c r="M10087" s="85"/>
    </row>
    <row r="10088" spans="13:13" ht="49.2" customHeight="1">
      <c r="M10088" s="85"/>
    </row>
    <row r="10089" spans="13:13" ht="49.2" customHeight="1">
      <c r="M10089" s="85"/>
    </row>
    <row r="10090" spans="13:13" ht="49.2" customHeight="1">
      <c r="M10090" s="85"/>
    </row>
    <row r="10091" spans="13:13" ht="49.2" customHeight="1">
      <c r="M10091" s="85"/>
    </row>
    <row r="10092" spans="13:13" ht="49.2" customHeight="1">
      <c r="M10092" s="85"/>
    </row>
    <row r="10093" spans="13:13" ht="49.2" customHeight="1">
      <c r="M10093" s="85"/>
    </row>
    <row r="10094" spans="13:13" ht="49.2" customHeight="1">
      <c r="M10094" s="85"/>
    </row>
    <row r="10095" spans="13:13" ht="49.2" customHeight="1">
      <c r="M10095" s="85"/>
    </row>
    <row r="10096" spans="13:13" ht="49.2" customHeight="1">
      <c r="M10096" s="85"/>
    </row>
    <row r="10097" spans="13:13" ht="49.2" customHeight="1">
      <c r="M10097" s="85"/>
    </row>
    <row r="10098" spans="13:13" ht="49.2" customHeight="1">
      <c r="M10098" s="85"/>
    </row>
    <row r="10099" spans="13:13" ht="49.2" customHeight="1">
      <c r="M10099" s="85"/>
    </row>
    <row r="10100" spans="13:13" ht="49.2" customHeight="1">
      <c r="M10100" s="85"/>
    </row>
    <row r="10101" spans="13:13" ht="49.2" customHeight="1">
      <c r="M10101" s="85"/>
    </row>
    <row r="10102" spans="13:13" ht="49.2" customHeight="1">
      <c r="M10102" s="85"/>
    </row>
    <row r="10103" spans="13:13" ht="49.2" customHeight="1">
      <c r="M10103" s="85"/>
    </row>
    <row r="10104" spans="13:13" ht="49.2" customHeight="1">
      <c r="M10104" s="85"/>
    </row>
    <row r="10105" spans="13:13" ht="49.2" customHeight="1">
      <c r="M10105" s="85"/>
    </row>
    <row r="10106" spans="13:13" ht="49.2" customHeight="1">
      <c r="M10106" s="85"/>
    </row>
    <row r="10107" spans="13:13" ht="49.2" customHeight="1">
      <c r="M10107" s="85"/>
    </row>
    <row r="10108" spans="13:13" ht="49.2" customHeight="1">
      <c r="M10108" s="85"/>
    </row>
    <row r="10109" spans="13:13" ht="49.2" customHeight="1">
      <c r="M10109" s="85"/>
    </row>
    <row r="10110" spans="13:13" ht="49.2" customHeight="1">
      <c r="M10110" s="85"/>
    </row>
    <row r="10111" spans="13:13" ht="49.2" customHeight="1">
      <c r="M10111" s="85"/>
    </row>
    <row r="10112" spans="13:13" ht="49.2" customHeight="1">
      <c r="M10112" s="85"/>
    </row>
    <row r="10113" spans="13:13" ht="49.2" customHeight="1">
      <c r="M10113" s="85"/>
    </row>
    <row r="10114" spans="13:13" ht="49.2" customHeight="1">
      <c r="M10114" s="85"/>
    </row>
    <row r="10115" spans="13:13" ht="49.2" customHeight="1">
      <c r="M10115" s="85"/>
    </row>
    <row r="10116" spans="13:13" ht="49.2" customHeight="1">
      <c r="M10116" s="85"/>
    </row>
    <row r="10117" spans="13:13" ht="49.2" customHeight="1">
      <c r="M10117" s="85"/>
    </row>
    <row r="10118" spans="13:13" ht="49.2" customHeight="1">
      <c r="M10118" s="85"/>
    </row>
    <row r="10119" spans="13:13" ht="49.2" customHeight="1">
      <c r="M10119" s="85"/>
    </row>
    <row r="10120" spans="13:13" ht="49.2" customHeight="1">
      <c r="M10120" s="85"/>
    </row>
    <row r="10121" spans="13:13" ht="49.2" customHeight="1">
      <c r="M10121" s="85"/>
    </row>
    <row r="10122" spans="13:13" ht="49.2" customHeight="1">
      <c r="M10122" s="85"/>
    </row>
    <row r="10123" spans="13:13" ht="49.2" customHeight="1">
      <c r="M10123" s="85"/>
    </row>
    <row r="10124" spans="13:13" ht="49.2" customHeight="1">
      <c r="M10124" s="85"/>
    </row>
    <row r="10125" spans="13:13" ht="49.2" customHeight="1">
      <c r="M10125" s="85"/>
    </row>
    <row r="10126" spans="13:13" ht="49.2" customHeight="1">
      <c r="M10126" s="85"/>
    </row>
    <row r="10127" spans="13:13" ht="49.2" customHeight="1">
      <c r="M10127" s="85"/>
    </row>
    <row r="10128" spans="13:13" ht="49.2" customHeight="1">
      <c r="M10128" s="85"/>
    </row>
    <row r="10129" spans="13:13" ht="49.2" customHeight="1">
      <c r="M10129" s="85"/>
    </row>
    <row r="10130" spans="13:13" ht="49.2" customHeight="1">
      <c r="M10130" s="85"/>
    </row>
    <row r="10131" spans="13:13" ht="49.2" customHeight="1">
      <c r="M10131" s="85"/>
    </row>
    <row r="10132" spans="13:13" ht="49.2" customHeight="1">
      <c r="M10132" s="85"/>
    </row>
    <row r="10133" spans="13:13" ht="49.2" customHeight="1">
      <c r="M10133" s="85"/>
    </row>
    <row r="10134" spans="13:13" ht="49.2" customHeight="1">
      <c r="M10134" s="85"/>
    </row>
    <row r="10135" spans="13:13" ht="49.2" customHeight="1">
      <c r="M10135" s="85"/>
    </row>
    <row r="10136" spans="13:13" ht="49.2" customHeight="1">
      <c r="M10136" s="85"/>
    </row>
    <row r="10137" spans="13:13" ht="49.2" customHeight="1">
      <c r="M10137" s="85"/>
    </row>
    <row r="10138" spans="13:13" ht="49.2" customHeight="1">
      <c r="M10138" s="85"/>
    </row>
    <row r="10139" spans="13:13" ht="49.2" customHeight="1">
      <c r="M10139" s="85"/>
    </row>
    <row r="10140" spans="13:13" ht="49.2" customHeight="1">
      <c r="M10140" s="85"/>
    </row>
    <row r="10141" spans="13:13" ht="49.2" customHeight="1">
      <c r="M10141" s="85"/>
    </row>
    <row r="10142" spans="13:13" ht="49.2" customHeight="1">
      <c r="M10142" s="85"/>
    </row>
    <row r="10143" spans="13:13" ht="49.2" customHeight="1">
      <c r="M10143" s="85"/>
    </row>
    <row r="10144" spans="13:13" ht="49.2" customHeight="1">
      <c r="M10144" s="85"/>
    </row>
    <row r="10145" spans="13:13" ht="49.2" customHeight="1">
      <c r="M10145" s="85"/>
    </row>
    <row r="10146" spans="13:13" ht="49.2" customHeight="1">
      <c r="M10146" s="85"/>
    </row>
    <row r="10147" spans="13:13" ht="49.2" customHeight="1">
      <c r="M10147" s="85"/>
    </row>
    <row r="10148" spans="13:13" ht="49.2" customHeight="1">
      <c r="M10148" s="85"/>
    </row>
    <row r="10149" spans="13:13" ht="49.2" customHeight="1">
      <c r="M10149" s="85"/>
    </row>
    <row r="10150" spans="13:13" ht="49.2" customHeight="1">
      <c r="M10150" s="85"/>
    </row>
    <row r="10151" spans="13:13" ht="49.2" customHeight="1">
      <c r="M10151" s="85"/>
    </row>
    <row r="10152" spans="13:13" ht="49.2" customHeight="1">
      <c r="M10152" s="85"/>
    </row>
    <row r="10153" spans="13:13" ht="49.2" customHeight="1">
      <c r="M10153" s="85"/>
    </row>
    <row r="10154" spans="13:13" ht="49.2" customHeight="1">
      <c r="M10154" s="85"/>
    </row>
    <row r="10155" spans="13:13" ht="49.2" customHeight="1">
      <c r="M10155" s="85"/>
    </row>
    <row r="10156" spans="13:13" ht="49.2" customHeight="1">
      <c r="M10156" s="85"/>
    </row>
    <row r="10157" spans="13:13" ht="49.2" customHeight="1">
      <c r="M10157" s="85"/>
    </row>
    <row r="10158" spans="13:13" ht="49.2" customHeight="1">
      <c r="M10158" s="85"/>
    </row>
    <row r="10159" spans="13:13" ht="49.2" customHeight="1">
      <c r="M10159" s="85"/>
    </row>
    <row r="10160" spans="13:13" ht="49.2" customHeight="1">
      <c r="M10160" s="85"/>
    </row>
    <row r="10161" spans="13:13" ht="49.2" customHeight="1">
      <c r="M10161" s="85"/>
    </row>
    <row r="10162" spans="13:13" ht="49.2" customHeight="1">
      <c r="M10162" s="85"/>
    </row>
    <row r="10163" spans="13:13" ht="49.2" customHeight="1">
      <c r="M10163" s="85"/>
    </row>
    <row r="10164" spans="13:13" ht="49.2" customHeight="1">
      <c r="M10164" s="85"/>
    </row>
    <row r="10165" spans="13:13" ht="49.2" customHeight="1">
      <c r="M10165" s="85"/>
    </row>
    <row r="10166" spans="13:13" ht="49.2" customHeight="1">
      <c r="M10166" s="85"/>
    </row>
    <row r="10167" spans="13:13" ht="49.2" customHeight="1">
      <c r="M10167" s="85"/>
    </row>
    <row r="10168" spans="13:13" ht="49.2" customHeight="1">
      <c r="M10168" s="85"/>
    </row>
    <row r="10169" spans="13:13" ht="49.2" customHeight="1">
      <c r="M10169" s="85"/>
    </row>
    <row r="10170" spans="13:13" ht="49.2" customHeight="1">
      <c r="M10170" s="85"/>
    </row>
    <row r="10171" spans="13:13" ht="49.2" customHeight="1">
      <c r="M10171" s="85"/>
    </row>
    <row r="10172" spans="13:13" ht="49.2" customHeight="1">
      <c r="M10172" s="85"/>
    </row>
    <row r="10173" spans="13:13" ht="49.2" customHeight="1">
      <c r="M10173" s="85"/>
    </row>
    <row r="10174" spans="13:13" ht="49.2" customHeight="1">
      <c r="M10174" s="85"/>
    </row>
    <row r="10175" spans="13:13" ht="49.2" customHeight="1">
      <c r="M10175" s="85"/>
    </row>
    <row r="10176" spans="13:13" ht="49.2" customHeight="1">
      <c r="M10176" s="85"/>
    </row>
    <row r="10177" spans="13:13" ht="49.2" customHeight="1">
      <c r="M10177" s="85"/>
    </row>
    <row r="10178" spans="13:13" ht="49.2" customHeight="1">
      <c r="M10178" s="85"/>
    </row>
    <row r="10179" spans="13:13" ht="49.2" customHeight="1">
      <c r="M10179" s="85"/>
    </row>
    <row r="10180" spans="13:13" ht="49.2" customHeight="1">
      <c r="M10180" s="85"/>
    </row>
    <row r="10181" spans="13:13" ht="49.2" customHeight="1">
      <c r="M10181" s="85"/>
    </row>
    <row r="10182" spans="13:13" ht="49.2" customHeight="1">
      <c r="M10182" s="85"/>
    </row>
    <row r="10183" spans="13:13" ht="49.2" customHeight="1">
      <c r="M10183" s="85"/>
    </row>
    <row r="10184" spans="13:13" ht="49.2" customHeight="1">
      <c r="M10184" s="85"/>
    </row>
    <row r="10185" spans="13:13" ht="49.2" customHeight="1">
      <c r="M10185" s="85"/>
    </row>
    <row r="10186" spans="13:13" ht="49.2" customHeight="1">
      <c r="M10186" s="85"/>
    </row>
    <row r="10187" spans="13:13" ht="49.2" customHeight="1">
      <c r="M10187" s="85"/>
    </row>
    <row r="10188" spans="13:13" ht="49.2" customHeight="1">
      <c r="M10188" s="85"/>
    </row>
    <row r="10189" spans="13:13" ht="49.2" customHeight="1">
      <c r="M10189" s="85"/>
    </row>
    <row r="10190" spans="13:13" ht="49.2" customHeight="1">
      <c r="M10190" s="85"/>
    </row>
    <row r="10191" spans="13:13" ht="49.2" customHeight="1">
      <c r="M10191" s="85"/>
    </row>
    <row r="10192" spans="13:13" ht="49.2" customHeight="1">
      <c r="M10192" s="85"/>
    </row>
    <row r="10193" spans="13:13" ht="49.2" customHeight="1">
      <c r="M10193" s="85"/>
    </row>
    <row r="10194" spans="13:13" ht="49.2" customHeight="1">
      <c r="M10194" s="85"/>
    </row>
    <row r="10195" spans="13:13" ht="49.2" customHeight="1">
      <c r="M10195" s="85"/>
    </row>
    <row r="10196" spans="13:13" ht="49.2" customHeight="1">
      <c r="M10196" s="85"/>
    </row>
    <row r="10197" spans="13:13" ht="49.2" customHeight="1">
      <c r="M10197" s="85"/>
    </row>
    <row r="10198" spans="13:13" ht="49.2" customHeight="1">
      <c r="M10198" s="85"/>
    </row>
    <row r="10199" spans="13:13" ht="49.2" customHeight="1">
      <c r="M10199" s="85"/>
    </row>
    <row r="10200" spans="13:13" ht="49.2" customHeight="1">
      <c r="M10200" s="85"/>
    </row>
    <row r="10201" spans="13:13" ht="49.2" customHeight="1">
      <c r="M10201" s="85"/>
    </row>
    <row r="10202" spans="13:13" ht="49.2" customHeight="1">
      <c r="M10202" s="85"/>
    </row>
    <row r="10203" spans="13:13" ht="49.2" customHeight="1">
      <c r="M10203" s="85"/>
    </row>
    <row r="10204" spans="13:13" ht="49.2" customHeight="1">
      <c r="M10204" s="85"/>
    </row>
    <row r="10205" spans="13:13" ht="49.2" customHeight="1">
      <c r="M10205" s="85"/>
    </row>
    <row r="10206" spans="13:13" ht="49.2" customHeight="1">
      <c r="M10206" s="85"/>
    </row>
    <row r="10207" spans="13:13" ht="49.2" customHeight="1">
      <c r="M10207" s="85"/>
    </row>
    <row r="10208" spans="13:13" ht="49.2" customHeight="1">
      <c r="M10208" s="85"/>
    </row>
    <row r="10209" spans="13:13" ht="49.2" customHeight="1">
      <c r="M10209" s="85"/>
    </row>
    <row r="10210" spans="13:13" ht="49.2" customHeight="1">
      <c r="M10210" s="85"/>
    </row>
    <row r="10211" spans="13:13" ht="49.2" customHeight="1">
      <c r="M10211" s="85"/>
    </row>
    <row r="10212" spans="13:13" ht="49.2" customHeight="1">
      <c r="M10212" s="85"/>
    </row>
    <row r="10213" spans="13:13" ht="49.2" customHeight="1">
      <c r="M10213" s="85"/>
    </row>
    <row r="10214" spans="13:13" ht="49.2" customHeight="1">
      <c r="M10214" s="85"/>
    </row>
    <row r="10215" spans="13:13" ht="49.2" customHeight="1">
      <c r="M10215" s="85"/>
    </row>
    <row r="10216" spans="13:13" ht="49.2" customHeight="1">
      <c r="M10216" s="85"/>
    </row>
    <row r="10217" spans="13:13" ht="49.2" customHeight="1">
      <c r="M10217" s="85"/>
    </row>
    <row r="10218" spans="13:13" ht="49.2" customHeight="1">
      <c r="M10218" s="85"/>
    </row>
    <row r="10219" spans="13:13" ht="49.2" customHeight="1">
      <c r="M10219" s="85"/>
    </row>
    <row r="10220" spans="13:13" ht="49.2" customHeight="1">
      <c r="M10220" s="85"/>
    </row>
    <row r="10221" spans="13:13" ht="49.2" customHeight="1">
      <c r="M10221" s="85"/>
    </row>
    <row r="10222" spans="13:13" ht="49.2" customHeight="1">
      <c r="M10222" s="85"/>
    </row>
    <row r="10223" spans="13:13" ht="49.2" customHeight="1">
      <c r="M10223" s="85"/>
    </row>
    <row r="10224" spans="13:13" ht="49.2" customHeight="1">
      <c r="M10224" s="85"/>
    </row>
    <row r="10225" spans="13:13" ht="49.2" customHeight="1">
      <c r="M10225" s="85"/>
    </row>
    <row r="10226" spans="13:13" ht="49.2" customHeight="1">
      <c r="M10226" s="85"/>
    </row>
    <row r="10227" spans="13:13" ht="49.2" customHeight="1">
      <c r="M10227" s="85"/>
    </row>
    <row r="10228" spans="13:13" ht="49.2" customHeight="1">
      <c r="M10228" s="85"/>
    </row>
    <row r="10229" spans="13:13" ht="49.2" customHeight="1">
      <c r="M10229" s="85"/>
    </row>
    <row r="10230" spans="13:13" ht="49.2" customHeight="1">
      <c r="M10230" s="85"/>
    </row>
    <row r="10231" spans="13:13" ht="49.2" customHeight="1">
      <c r="M10231" s="85"/>
    </row>
    <row r="10232" spans="13:13" ht="49.2" customHeight="1">
      <c r="M10232" s="85"/>
    </row>
    <row r="10233" spans="13:13" ht="49.2" customHeight="1">
      <c r="M10233" s="85"/>
    </row>
    <row r="10234" spans="13:13" ht="49.2" customHeight="1">
      <c r="M10234" s="85"/>
    </row>
    <row r="10235" spans="13:13" ht="49.2" customHeight="1">
      <c r="M10235" s="85"/>
    </row>
    <row r="10236" spans="13:13" ht="49.2" customHeight="1">
      <c r="M10236" s="85"/>
    </row>
    <row r="10237" spans="13:13" ht="49.2" customHeight="1">
      <c r="M10237" s="85"/>
    </row>
    <row r="10238" spans="13:13" ht="49.2" customHeight="1">
      <c r="M10238" s="85"/>
    </row>
    <row r="10239" spans="13:13" ht="49.2" customHeight="1">
      <c r="M10239" s="85"/>
    </row>
    <row r="10240" spans="13:13" ht="49.2" customHeight="1">
      <c r="M10240" s="85"/>
    </row>
    <row r="10241" spans="13:13" ht="49.2" customHeight="1">
      <c r="M10241" s="85"/>
    </row>
    <row r="10242" spans="13:13" ht="49.2" customHeight="1">
      <c r="M10242" s="85"/>
    </row>
    <row r="10243" spans="13:13" ht="49.2" customHeight="1">
      <c r="M10243" s="85"/>
    </row>
    <row r="10244" spans="13:13" ht="49.2" customHeight="1">
      <c r="M10244" s="85"/>
    </row>
    <row r="10245" spans="13:13" ht="49.2" customHeight="1">
      <c r="M10245" s="85"/>
    </row>
    <row r="10246" spans="13:13" ht="49.2" customHeight="1">
      <c r="M10246" s="85"/>
    </row>
    <row r="10247" spans="13:13" ht="49.2" customHeight="1">
      <c r="M10247" s="85"/>
    </row>
    <row r="10248" spans="13:13" ht="49.2" customHeight="1">
      <c r="M10248" s="85"/>
    </row>
    <row r="10249" spans="13:13" ht="49.2" customHeight="1">
      <c r="M10249" s="85"/>
    </row>
    <row r="10250" spans="13:13" ht="49.2" customHeight="1">
      <c r="M10250" s="85"/>
    </row>
    <row r="10251" spans="13:13" ht="49.2" customHeight="1">
      <c r="M10251" s="85"/>
    </row>
    <row r="10252" spans="13:13" ht="49.2" customHeight="1">
      <c r="M10252" s="85"/>
    </row>
    <row r="10253" spans="13:13" ht="49.2" customHeight="1">
      <c r="M10253" s="85"/>
    </row>
    <row r="10254" spans="13:13" ht="49.2" customHeight="1">
      <c r="M10254" s="85"/>
    </row>
    <row r="10255" spans="13:13" ht="49.2" customHeight="1">
      <c r="M10255" s="85"/>
    </row>
    <row r="10256" spans="13:13" ht="49.2" customHeight="1">
      <c r="M10256" s="85"/>
    </row>
    <row r="10257" spans="13:13" ht="49.2" customHeight="1">
      <c r="M10257" s="85"/>
    </row>
    <row r="10258" spans="13:13" ht="49.2" customHeight="1">
      <c r="M10258" s="85"/>
    </row>
    <row r="10259" spans="13:13" ht="49.2" customHeight="1">
      <c r="M10259" s="85"/>
    </row>
    <row r="10260" spans="13:13" ht="49.2" customHeight="1">
      <c r="M10260" s="85"/>
    </row>
    <row r="10261" spans="13:13" ht="49.2" customHeight="1">
      <c r="M10261" s="85"/>
    </row>
    <row r="10262" spans="13:13" ht="49.2" customHeight="1">
      <c r="M10262" s="85"/>
    </row>
    <row r="10263" spans="13:13" ht="49.2" customHeight="1">
      <c r="M10263" s="85"/>
    </row>
    <row r="10264" spans="13:13" ht="49.2" customHeight="1">
      <c r="M10264" s="85"/>
    </row>
    <row r="10265" spans="13:13" ht="49.2" customHeight="1">
      <c r="M10265" s="85"/>
    </row>
    <row r="10266" spans="13:13" ht="49.2" customHeight="1">
      <c r="M10266" s="85"/>
    </row>
    <row r="10267" spans="13:13" ht="49.2" customHeight="1">
      <c r="M10267" s="85"/>
    </row>
    <row r="10268" spans="13:13" ht="49.2" customHeight="1">
      <c r="M10268" s="85"/>
    </row>
    <row r="10269" spans="13:13" ht="49.2" customHeight="1">
      <c r="M10269" s="85"/>
    </row>
    <row r="10270" spans="13:13" ht="49.2" customHeight="1">
      <c r="M10270" s="85"/>
    </row>
    <row r="10271" spans="13:13" ht="49.2" customHeight="1">
      <c r="M10271" s="85"/>
    </row>
    <row r="10272" spans="13:13" ht="49.2" customHeight="1">
      <c r="M10272" s="85"/>
    </row>
    <row r="10273" spans="13:13" ht="49.2" customHeight="1">
      <c r="M10273" s="85"/>
    </row>
    <row r="10274" spans="13:13" ht="49.2" customHeight="1">
      <c r="M10274" s="85"/>
    </row>
    <row r="10275" spans="13:13" ht="49.2" customHeight="1">
      <c r="M10275" s="85"/>
    </row>
    <row r="10276" spans="13:13" ht="49.2" customHeight="1">
      <c r="M10276" s="85"/>
    </row>
    <row r="10277" spans="13:13" ht="49.2" customHeight="1">
      <c r="M10277" s="85"/>
    </row>
    <row r="10278" spans="13:13" ht="49.2" customHeight="1">
      <c r="M10278" s="85"/>
    </row>
    <row r="10279" spans="13:13" ht="49.2" customHeight="1">
      <c r="M10279" s="85"/>
    </row>
    <row r="10280" spans="13:13" ht="49.2" customHeight="1">
      <c r="M10280" s="85"/>
    </row>
    <row r="10281" spans="13:13" ht="49.2" customHeight="1">
      <c r="M10281" s="85"/>
    </row>
    <row r="10282" spans="13:13" ht="49.2" customHeight="1">
      <c r="M10282" s="85"/>
    </row>
    <row r="10283" spans="13:13" ht="49.2" customHeight="1">
      <c r="M10283" s="85"/>
    </row>
    <row r="10284" spans="13:13" ht="49.2" customHeight="1">
      <c r="M10284" s="85"/>
    </row>
    <row r="10285" spans="13:13" ht="49.2" customHeight="1">
      <c r="M10285" s="85"/>
    </row>
    <row r="10286" spans="13:13" ht="49.2" customHeight="1">
      <c r="M10286" s="85"/>
    </row>
    <row r="10287" spans="13:13" ht="49.2" customHeight="1">
      <c r="M10287" s="85"/>
    </row>
    <row r="10288" spans="13:13" ht="49.2" customHeight="1">
      <c r="M10288" s="85"/>
    </row>
    <row r="10289" spans="13:13" ht="49.2" customHeight="1">
      <c r="M10289" s="85"/>
    </row>
    <row r="10290" spans="13:13" ht="49.2" customHeight="1">
      <c r="M10290" s="85"/>
    </row>
    <row r="10291" spans="13:13" ht="49.2" customHeight="1">
      <c r="M10291" s="85"/>
    </row>
    <row r="10292" spans="13:13" ht="49.2" customHeight="1">
      <c r="M10292" s="85"/>
    </row>
    <row r="10293" spans="13:13" ht="49.2" customHeight="1">
      <c r="M10293" s="85"/>
    </row>
    <row r="10294" spans="13:13" ht="49.2" customHeight="1">
      <c r="M10294" s="85"/>
    </row>
    <row r="10295" spans="13:13" ht="49.2" customHeight="1">
      <c r="M10295" s="85"/>
    </row>
    <row r="10296" spans="13:13" ht="49.2" customHeight="1">
      <c r="M10296" s="85"/>
    </row>
    <row r="10297" spans="13:13" ht="49.2" customHeight="1">
      <c r="M10297" s="85"/>
    </row>
    <row r="10298" spans="13:13" ht="49.2" customHeight="1">
      <c r="M10298" s="85"/>
    </row>
    <row r="10299" spans="13:13" ht="49.2" customHeight="1">
      <c r="M10299" s="85"/>
    </row>
    <row r="10300" spans="13:13" ht="49.2" customHeight="1">
      <c r="M10300" s="85"/>
    </row>
    <row r="10301" spans="13:13" ht="49.2" customHeight="1">
      <c r="M10301" s="85"/>
    </row>
    <row r="10302" spans="13:13" ht="49.2" customHeight="1">
      <c r="M10302" s="85"/>
    </row>
    <row r="10303" spans="13:13" ht="49.2" customHeight="1">
      <c r="M10303" s="85"/>
    </row>
    <row r="10304" spans="13:13" ht="49.2" customHeight="1">
      <c r="M10304" s="85"/>
    </row>
    <row r="10305" spans="13:13" ht="49.2" customHeight="1">
      <c r="M10305" s="85"/>
    </row>
    <row r="10306" spans="13:13" ht="49.2" customHeight="1">
      <c r="M10306" s="85"/>
    </row>
    <row r="10307" spans="13:13" ht="49.2" customHeight="1">
      <c r="M10307" s="85"/>
    </row>
    <row r="10308" spans="13:13" ht="49.2" customHeight="1">
      <c r="M10308" s="85"/>
    </row>
    <row r="10309" spans="13:13" ht="49.2" customHeight="1">
      <c r="M10309" s="85"/>
    </row>
    <row r="10310" spans="13:13" ht="49.2" customHeight="1">
      <c r="M10310" s="85"/>
    </row>
    <row r="10311" spans="13:13" ht="49.2" customHeight="1">
      <c r="M10311" s="85"/>
    </row>
    <row r="10312" spans="13:13" ht="49.2" customHeight="1">
      <c r="M10312" s="85"/>
    </row>
    <row r="10313" spans="13:13" ht="49.2" customHeight="1">
      <c r="M10313" s="85"/>
    </row>
    <row r="10314" spans="13:13" ht="49.2" customHeight="1">
      <c r="M10314" s="85"/>
    </row>
    <row r="10315" spans="13:13" ht="49.2" customHeight="1">
      <c r="M10315" s="85"/>
    </row>
    <row r="10316" spans="13:13" ht="49.2" customHeight="1">
      <c r="M10316" s="85"/>
    </row>
    <row r="10317" spans="13:13" ht="49.2" customHeight="1">
      <c r="M10317" s="85"/>
    </row>
    <row r="10318" spans="13:13" ht="49.2" customHeight="1">
      <c r="M10318" s="85"/>
    </row>
    <row r="10319" spans="13:13" ht="49.2" customHeight="1">
      <c r="M10319" s="85"/>
    </row>
    <row r="10320" spans="13:13" ht="49.2" customHeight="1">
      <c r="M10320" s="85"/>
    </row>
    <row r="10321" spans="13:13" ht="49.2" customHeight="1">
      <c r="M10321" s="85"/>
    </row>
    <row r="10322" spans="13:13" ht="49.2" customHeight="1">
      <c r="M10322" s="85"/>
    </row>
    <row r="10323" spans="13:13" ht="49.2" customHeight="1">
      <c r="M10323" s="85"/>
    </row>
    <row r="10324" spans="13:13" ht="49.2" customHeight="1">
      <c r="M10324" s="85"/>
    </row>
    <row r="10325" spans="13:13" ht="49.2" customHeight="1">
      <c r="M10325" s="85"/>
    </row>
    <row r="10326" spans="13:13" ht="49.2" customHeight="1">
      <c r="M10326" s="85"/>
    </row>
    <row r="10327" spans="13:13" ht="49.2" customHeight="1">
      <c r="M10327" s="85"/>
    </row>
    <row r="10328" spans="13:13" ht="49.2" customHeight="1">
      <c r="M10328" s="85"/>
    </row>
    <row r="10329" spans="13:13" ht="49.2" customHeight="1">
      <c r="M10329" s="85"/>
    </row>
    <row r="10330" spans="13:13" ht="49.2" customHeight="1">
      <c r="M10330" s="85"/>
    </row>
    <row r="10331" spans="13:13" ht="49.2" customHeight="1">
      <c r="M10331" s="85"/>
    </row>
    <row r="10332" spans="13:13" ht="49.2" customHeight="1">
      <c r="M10332" s="85"/>
    </row>
    <row r="10333" spans="13:13" ht="49.2" customHeight="1">
      <c r="M10333" s="85"/>
    </row>
    <row r="10334" spans="13:13" ht="49.2" customHeight="1">
      <c r="M10334" s="85"/>
    </row>
    <row r="10335" spans="13:13" ht="49.2" customHeight="1">
      <c r="M10335" s="85"/>
    </row>
    <row r="10336" spans="13:13" ht="49.2" customHeight="1">
      <c r="M10336" s="85"/>
    </row>
    <row r="10337" spans="13:13" ht="49.2" customHeight="1">
      <c r="M10337" s="85"/>
    </row>
    <row r="10338" spans="13:13" ht="49.2" customHeight="1">
      <c r="M10338" s="85"/>
    </row>
    <row r="10339" spans="13:13" ht="49.2" customHeight="1">
      <c r="M10339" s="85"/>
    </row>
    <row r="10340" spans="13:13" ht="49.2" customHeight="1">
      <c r="M10340" s="85"/>
    </row>
    <row r="10341" spans="13:13" ht="49.2" customHeight="1">
      <c r="M10341" s="85"/>
    </row>
    <row r="10342" spans="13:13" ht="49.2" customHeight="1">
      <c r="M10342" s="85"/>
    </row>
    <row r="10343" spans="13:13" ht="49.2" customHeight="1">
      <c r="M10343" s="85"/>
    </row>
    <row r="10344" spans="13:13" ht="49.2" customHeight="1">
      <c r="M10344" s="85"/>
    </row>
    <row r="10345" spans="13:13" ht="49.2" customHeight="1">
      <c r="M10345" s="85"/>
    </row>
    <row r="10346" spans="13:13" ht="49.2" customHeight="1">
      <c r="M10346" s="85"/>
    </row>
    <row r="10347" spans="13:13" ht="49.2" customHeight="1">
      <c r="M10347" s="85"/>
    </row>
    <row r="10348" spans="13:13" ht="49.2" customHeight="1">
      <c r="M10348" s="85"/>
    </row>
    <row r="10349" spans="13:13" ht="49.2" customHeight="1">
      <c r="M10349" s="85"/>
    </row>
    <row r="10350" spans="13:13" ht="49.2" customHeight="1">
      <c r="M10350" s="85"/>
    </row>
    <row r="10351" spans="13:13" ht="49.2" customHeight="1">
      <c r="M10351" s="85"/>
    </row>
    <row r="10352" spans="13:13" ht="49.2" customHeight="1">
      <c r="M10352" s="85"/>
    </row>
    <row r="10353" spans="13:13" ht="49.2" customHeight="1">
      <c r="M10353" s="85"/>
    </row>
    <row r="10354" spans="13:13" ht="49.2" customHeight="1">
      <c r="M10354" s="85"/>
    </row>
    <row r="10355" spans="13:13" ht="49.2" customHeight="1">
      <c r="M10355" s="85"/>
    </row>
    <row r="10356" spans="13:13" ht="49.2" customHeight="1">
      <c r="M10356" s="85"/>
    </row>
    <row r="10357" spans="13:13" ht="49.2" customHeight="1">
      <c r="M10357" s="85"/>
    </row>
    <row r="10358" spans="13:13" ht="49.2" customHeight="1">
      <c r="M10358" s="85"/>
    </row>
    <row r="10359" spans="13:13" ht="49.2" customHeight="1">
      <c r="M10359" s="85"/>
    </row>
    <row r="10360" spans="13:13" ht="49.2" customHeight="1">
      <c r="M10360" s="85"/>
    </row>
    <row r="10361" spans="13:13" ht="49.2" customHeight="1">
      <c r="M10361" s="85"/>
    </row>
    <row r="10362" spans="13:13" ht="49.2" customHeight="1">
      <c r="M10362" s="85"/>
    </row>
    <row r="10363" spans="13:13" ht="49.2" customHeight="1">
      <c r="M10363" s="85"/>
    </row>
    <row r="10364" spans="13:13" ht="49.2" customHeight="1">
      <c r="M10364" s="85"/>
    </row>
    <row r="10365" spans="13:13" ht="49.2" customHeight="1">
      <c r="M10365" s="85"/>
    </row>
    <row r="10366" spans="13:13" ht="49.2" customHeight="1">
      <c r="M10366" s="85"/>
    </row>
    <row r="10367" spans="13:13" ht="49.2" customHeight="1">
      <c r="M10367" s="85"/>
    </row>
    <row r="10368" spans="13:13" ht="49.2" customHeight="1">
      <c r="M10368" s="85"/>
    </row>
    <row r="10369" spans="13:13" ht="49.2" customHeight="1">
      <c r="M10369" s="85"/>
    </row>
    <row r="10370" spans="13:13" ht="49.2" customHeight="1">
      <c r="M10370" s="85"/>
    </row>
    <row r="10371" spans="13:13" ht="49.2" customHeight="1">
      <c r="M10371" s="85"/>
    </row>
    <row r="10372" spans="13:13" ht="49.2" customHeight="1">
      <c r="M10372" s="85"/>
    </row>
    <row r="10373" spans="13:13" ht="49.2" customHeight="1">
      <c r="M10373" s="85"/>
    </row>
    <row r="10374" spans="13:13" ht="49.2" customHeight="1">
      <c r="M10374" s="85"/>
    </row>
    <row r="10375" spans="13:13" ht="49.2" customHeight="1">
      <c r="M10375" s="85"/>
    </row>
    <row r="10376" spans="13:13" ht="49.2" customHeight="1">
      <c r="M10376" s="85"/>
    </row>
    <row r="10377" spans="13:13" ht="49.2" customHeight="1">
      <c r="M10377" s="85"/>
    </row>
    <row r="10378" spans="13:13" ht="49.2" customHeight="1">
      <c r="M10378" s="85"/>
    </row>
    <row r="10379" spans="13:13" ht="49.2" customHeight="1">
      <c r="M10379" s="85"/>
    </row>
    <row r="10380" spans="13:13" ht="49.2" customHeight="1">
      <c r="M10380" s="85"/>
    </row>
    <row r="10381" spans="13:13" ht="49.2" customHeight="1">
      <c r="M10381" s="85"/>
    </row>
    <row r="10382" spans="13:13" ht="49.2" customHeight="1">
      <c r="M10382" s="85"/>
    </row>
    <row r="10383" spans="13:13" ht="49.2" customHeight="1">
      <c r="M10383" s="85"/>
    </row>
    <row r="10384" spans="13:13" ht="49.2" customHeight="1">
      <c r="M10384" s="85"/>
    </row>
    <row r="10385" spans="13:13" ht="49.2" customHeight="1">
      <c r="M10385" s="85"/>
    </row>
    <row r="10386" spans="13:13" ht="49.2" customHeight="1">
      <c r="M10386" s="85"/>
    </row>
    <row r="10387" spans="13:13" ht="49.2" customHeight="1">
      <c r="M10387" s="85"/>
    </row>
    <row r="10388" spans="13:13" ht="49.2" customHeight="1">
      <c r="M10388" s="85"/>
    </row>
    <row r="10389" spans="13:13" ht="49.2" customHeight="1">
      <c r="M10389" s="85"/>
    </row>
    <row r="10390" spans="13:13" ht="49.2" customHeight="1">
      <c r="M10390" s="85"/>
    </row>
    <row r="10391" spans="13:13" ht="49.2" customHeight="1">
      <c r="M10391" s="85"/>
    </row>
    <row r="10392" spans="13:13" ht="49.2" customHeight="1">
      <c r="M10392" s="85"/>
    </row>
    <row r="10393" spans="13:13" ht="49.2" customHeight="1">
      <c r="M10393" s="85"/>
    </row>
    <row r="10394" spans="13:13" ht="49.2" customHeight="1">
      <c r="M10394" s="85"/>
    </row>
    <row r="10395" spans="13:13" ht="49.2" customHeight="1">
      <c r="M10395" s="85"/>
    </row>
    <row r="10396" spans="13:13" ht="49.2" customHeight="1">
      <c r="M10396" s="85"/>
    </row>
    <row r="10397" spans="13:13" ht="49.2" customHeight="1">
      <c r="M10397" s="85"/>
    </row>
    <row r="10398" spans="13:13" ht="49.2" customHeight="1">
      <c r="M10398" s="85"/>
    </row>
    <row r="10399" spans="13:13" ht="49.2" customHeight="1">
      <c r="M10399" s="85"/>
    </row>
    <row r="10400" spans="13:13" ht="49.2" customHeight="1">
      <c r="M10400" s="85"/>
    </row>
    <row r="10401" spans="13:13" ht="49.2" customHeight="1">
      <c r="M10401" s="85"/>
    </row>
    <row r="10402" spans="13:13" ht="49.2" customHeight="1">
      <c r="M10402" s="85"/>
    </row>
    <row r="10403" spans="13:13" ht="49.2" customHeight="1">
      <c r="M10403" s="85"/>
    </row>
    <row r="10404" spans="13:13" ht="49.2" customHeight="1">
      <c r="M10404" s="85"/>
    </row>
    <row r="10405" spans="13:13" ht="49.2" customHeight="1">
      <c r="M10405" s="85"/>
    </row>
    <row r="10406" spans="13:13" ht="49.2" customHeight="1">
      <c r="M10406" s="85"/>
    </row>
    <row r="10407" spans="13:13" ht="49.2" customHeight="1">
      <c r="M10407" s="85"/>
    </row>
    <row r="10408" spans="13:13" ht="49.2" customHeight="1">
      <c r="M10408" s="85"/>
    </row>
    <row r="10409" spans="13:13" ht="49.2" customHeight="1">
      <c r="M10409" s="85"/>
    </row>
    <row r="10410" spans="13:13" ht="49.2" customHeight="1">
      <c r="M10410" s="85"/>
    </row>
    <row r="10411" spans="13:13" ht="49.2" customHeight="1">
      <c r="M10411" s="85"/>
    </row>
    <row r="10412" spans="13:13" ht="49.2" customHeight="1">
      <c r="M10412" s="85"/>
    </row>
    <row r="10413" spans="13:13" ht="49.2" customHeight="1">
      <c r="M10413" s="85"/>
    </row>
    <row r="10414" spans="13:13" ht="49.2" customHeight="1">
      <c r="M10414" s="85"/>
    </row>
    <row r="10415" spans="13:13" ht="49.2" customHeight="1">
      <c r="M10415" s="85"/>
    </row>
    <row r="10416" spans="13:13" ht="49.2" customHeight="1">
      <c r="M10416" s="85"/>
    </row>
    <row r="10417" spans="13:13" ht="49.2" customHeight="1">
      <c r="M10417" s="85"/>
    </row>
    <row r="10418" spans="13:13" ht="49.2" customHeight="1">
      <c r="M10418" s="85"/>
    </row>
    <row r="10419" spans="13:13" ht="49.2" customHeight="1">
      <c r="M10419" s="85"/>
    </row>
    <row r="10420" spans="13:13" ht="49.2" customHeight="1">
      <c r="M10420" s="85"/>
    </row>
    <row r="10421" spans="13:13" ht="49.2" customHeight="1">
      <c r="M10421" s="85"/>
    </row>
    <row r="10422" spans="13:13" ht="49.2" customHeight="1">
      <c r="M10422" s="85"/>
    </row>
    <row r="10423" spans="13:13" ht="49.2" customHeight="1">
      <c r="M10423" s="85"/>
    </row>
    <row r="10424" spans="13:13" ht="49.2" customHeight="1">
      <c r="M10424" s="85"/>
    </row>
    <row r="10425" spans="13:13" ht="49.2" customHeight="1">
      <c r="M10425" s="85"/>
    </row>
    <row r="10426" spans="13:13" ht="49.2" customHeight="1">
      <c r="M10426" s="85"/>
    </row>
    <row r="10427" spans="13:13" ht="49.2" customHeight="1">
      <c r="M10427" s="85"/>
    </row>
    <row r="10428" spans="13:13" ht="49.2" customHeight="1">
      <c r="M10428" s="85"/>
    </row>
    <row r="10429" spans="13:13" ht="49.2" customHeight="1">
      <c r="M10429" s="85"/>
    </row>
    <row r="10430" spans="13:13" ht="49.2" customHeight="1">
      <c r="M10430" s="85"/>
    </row>
    <row r="10431" spans="13:13" ht="49.2" customHeight="1">
      <c r="M10431" s="85"/>
    </row>
    <row r="10432" spans="13:13" ht="49.2" customHeight="1">
      <c r="M10432" s="85"/>
    </row>
    <row r="10433" spans="13:13" ht="49.2" customHeight="1">
      <c r="M10433" s="85"/>
    </row>
    <row r="10434" spans="13:13" ht="49.2" customHeight="1">
      <c r="M10434" s="85"/>
    </row>
    <row r="10435" spans="13:13" ht="49.2" customHeight="1">
      <c r="M10435" s="85"/>
    </row>
    <row r="10436" spans="13:13" ht="49.2" customHeight="1">
      <c r="M10436" s="85"/>
    </row>
    <row r="10437" spans="13:13" ht="49.2" customHeight="1">
      <c r="M10437" s="85"/>
    </row>
    <row r="10438" spans="13:13" ht="49.2" customHeight="1">
      <c r="M10438" s="85"/>
    </row>
    <row r="10439" spans="13:13" ht="49.2" customHeight="1">
      <c r="M10439" s="85"/>
    </row>
    <row r="10440" spans="13:13" ht="49.2" customHeight="1">
      <c r="M10440" s="85"/>
    </row>
    <row r="10441" spans="13:13" ht="49.2" customHeight="1">
      <c r="M10441" s="85"/>
    </row>
    <row r="10442" spans="13:13" ht="49.2" customHeight="1">
      <c r="M10442" s="85"/>
    </row>
    <row r="10443" spans="13:13" ht="49.2" customHeight="1">
      <c r="M10443" s="85"/>
    </row>
    <row r="10444" spans="13:13" ht="49.2" customHeight="1">
      <c r="M10444" s="85"/>
    </row>
    <row r="10445" spans="13:13" ht="49.2" customHeight="1">
      <c r="M10445" s="85"/>
    </row>
    <row r="10446" spans="13:13" ht="49.2" customHeight="1">
      <c r="M10446" s="85"/>
    </row>
    <row r="10447" spans="13:13" ht="49.2" customHeight="1">
      <c r="M10447" s="85"/>
    </row>
    <row r="10448" spans="13:13" ht="49.2" customHeight="1">
      <c r="M10448" s="85"/>
    </row>
    <row r="10449" spans="13:13" ht="49.2" customHeight="1">
      <c r="M10449" s="85"/>
    </row>
    <row r="10450" spans="13:13" ht="49.2" customHeight="1">
      <c r="M10450" s="85"/>
    </row>
    <row r="10451" spans="13:13" ht="49.2" customHeight="1">
      <c r="M10451" s="85"/>
    </row>
    <row r="10452" spans="13:13" ht="49.2" customHeight="1">
      <c r="M10452" s="85"/>
    </row>
    <row r="10453" spans="13:13" ht="49.2" customHeight="1">
      <c r="M10453" s="85"/>
    </row>
    <row r="10454" spans="13:13" ht="49.2" customHeight="1">
      <c r="M10454" s="85"/>
    </row>
    <row r="10455" spans="13:13" ht="49.2" customHeight="1">
      <c r="M10455" s="85"/>
    </row>
    <row r="10456" spans="13:13" ht="49.2" customHeight="1">
      <c r="M10456" s="85"/>
    </row>
    <row r="10457" spans="13:13" ht="49.2" customHeight="1">
      <c r="M10457" s="85"/>
    </row>
    <row r="10458" spans="13:13" ht="49.2" customHeight="1">
      <c r="M10458" s="85"/>
    </row>
    <row r="10459" spans="13:13" ht="49.2" customHeight="1">
      <c r="M10459" s="85"/>
    </row>
    <row r="10460" spans="13:13" ht="49.2" customHeight="1">
      <c r="M10460" s="85"/>
    </row>
    <row r="10461" spans="13:13" ht="49.2" customHeight="1">
      <c r="M10461" s="85"/>
    </row>
    <row r="10462" spans="13:13" ht="49.2" customHeight="1">
      <c r="M10462" s="85"/>
    </row>
    <row r="10463" spans="13:13" ht="49.2" customHeight="1">
      <c r="M10463" s="85"/>
    </row>
    <row r="10464" spans="13:13" ht="49.2" customHeight="1">
      <c r="M10464" s="85"/>
    </row>
    <row r="10465" spans="13:13" ht="49.2" customHeight="1">
      <c r="M10465" s="85"/>
    </row>
    <row r="10466" spans="13:13" ht="49.2" customHeight="1">
      <c r="M10466" s="85"/>
    </row>
    <row r="10467" spans="13:13" ht="49.2" customHeight="1">
      <c r="M10467" s="85"/>
    </row>
    <row r="10468" spans="13:13" ht="49.2" customHeight="1">
      <c r="M10468" s="85"/>
    </row>
    <row r="10469" spans="13:13" ht="49.2" customHeight="1">
      <c r="M10469" s="85"/>
    </row>
    <row r="10470" spans="13:13" ht="49.2" customHeight="1">
      <c r="M10470" s="85"/>
    </row>
    <row r="10471" spans="13:13" ht="49.2" customHeight="1">
      <c r="M10471" s="85"/>
    </row>
    <row r="10472" spans="13:13" ht="49.2" customHeight="1">
      <c r="M10472" s="85"/>
    </row>
    <row r="10473" spans="13:13" ht="49.2" customHeight="1">
      <c r="M10473" s="85"/>
    </row>
    <row r="10474" spans="13:13" ht="49.2" customHeight="1">
      <c r="M10474" s="85"/>
    </row>
    <row r="10475" spans="13:13" ht="49.2" customHeight="1">
      <c r="M10475" s="85"/>
    </row>
    <row r="10476" spans="13:13" ht="49.2" customHeight="1">
      <c r="M10476" s="85"/>
    </row>
    <row r="10477" spans="13:13" ht="49.2" customHeight="1">
      <c r="M10477" s="85"/>
    </row>
    <row r="10478" spans="13:13" ht="49.2" customHeight="1">
      <c r="M10478" s="85"/>
    </row>
    <row r="10479" spans="13:13" ht="49.2" customHeight="1">
      <c r="M10479" s="85"/>
    </row>
    <row r="10480" spans="13:13" ht="49.2" customHeight="1">
      <c r="M10480" s="85"/>
    </row>
    <row r="10481" spans="13:13" ht="49.2" customHeight="1">
      <c r="M10481" s="85"/>
    </row>
    <row r="10482" spans="13:13" ht="49.2" customHeight="1">
      <c r="M10482" s="85"/>
    </row>
    <row r="10483" spans="13:13" ht="49.2" customHeight="1">
      <c r="M10483" s="85"/>
    </row>
    <row r="10484" spans="13:13" ht="49.2" customHeight="1">
      <c r="M10484" s="85"/>
    </row>
    <row r="10485" spans="13:13" ht="49.2" customHeight="1">
      <c r="M10485" s="85"/>
    </row>
    <row r="10486" spans="13:13" ht="49.2" customHeight="1">
      <c r="M10486" s="85"/>
    </row>
    <row r="10487" spans="13:13" ht="49.2" customHeight="1">
      <c r="M10487" s="85"/>
    </row>
    <row r="10488" spans="13:13" ht="49.2" customHeight="1">
      <c r="M10488" s="85"/>
    </row>
    <row r="10489" spans="13:13" ht="49.2" customHeight="1">
      <c r="M10489" s="85"/>
    </row>
    <row r="10490" spans="13:13" ht="49.2" customHeight="1">
      <c r="M10490" s="85"/>
    </row>
    <row r="10491" spans="13:13" ht="49.2" customHeight="1">
      <c r="M10491" s="85"/>
    </row>
    <row r="10492" spans="13:13" ht="49.2" customHeight="1">
      <c r="M10492" s="85"/>
    </row>
    <row r="10493" spans="13:13" ht="49.2" customHeight="1">
      <c r="M10493" s="85"/>
    </row>
    <row r="10494" spans="13:13" ht="49.2" customHeight="1">
      <c r="M10494" s="85"/>
    </row>
    <row r="10495" spans="13:13" ht="49.2" customHeight="1">
      <c r="M10495" s="85"/>
    </row>
    <row r="10496" spans="13:13" ht="49.2" customHeight="1">
      <c r="M10496" s="85"/>
    </row>
    <row r="10497" spans="13:13" ht="49.2" customHeight="1">
      <c r="M10497" s="85"/>
    </row>
    <row r="10498" spans="13:13" ht="49.2" customHeight="1">
      <c r="M10498" s="85"/>
    </row>
    <row r="10499" spans="13:13" ht="49.2" customHeight="1">
      <c r="M10499" s="85"/>
    </row>
    <row r="10500" spans="13:13" ht="49.2" customHeight="1">
      <c r="M10500" s="85"/>
    </row>
    <row r="10501" spans="13:13" ht="49.2" customHeight="1">
      <c r="M10501" s="85"/>
    </row>
    <row r="10502" spans="13:13" ht="49.2" customHeight="1">
      <c r="M10502" s="85"/>
    </row>
    <row r="10503" spans="13:13" ht="49.2" customHeight="1">
      <c r="M10503" s="85"/>
    </row>
    <row r="10504" spans="13:13" ht="49.2" customHeight="1">
      <c r="M10504" s="85"/>
    </row>
    <row r="10505" spans="13:13" ht="49.2" customHeight="1">
      <c r="M10505" s="85"/>
    </row>
    <row r="10506" spans="13:13" ht="49.2" customHeight="1">
      <c r="M10506" s="85"/>
    </row>
    <row r="10507" spans="13:13" ht="49.2" customHeight="1">
      <c r="M10507" s="85"/>
    </row>
    <row r="10508" spans="13:13" ht="49.2" customHeight="1">
      <c r="M10508" s="85"/>
    </row>
    <row r="10509" spans="13:13" ht="49.2" customHeight="1">
      <c r="M10509" s="85"/>
    </row>
    <row r="10510" spans="13:13" ht="49.2" customHeight="1">
      <c r="M10510" s="85"/>
    </row>
    <row r="10511" spans="13:13" ht="49.2" customHeight="1">
      <c r="M10511" s="85"/>
    </row>
    <row r="10512" spans="13:13" ht="49.2" customHeight="1">
      <c r="M10512" s="85"/>
    </row>
    <row r="10513" spans="13:13" ht="49.2" customHeight="1">
      <c r="M10513" s="85"/>
    </row>
    <row r="10514" spans="13:13" ht="49.2" customHeight="1">
      <c r="M10514" s="85"/>
    </row>
    <row r="10515" spans="13:13" ht="49.2" customHeight="1">
      <c r="M10515" s="85"/>
    </row>
    <row r="10516" spans="13:13" ht="49.2" customHeight="1">
      <c r="M10516" s="85"/>
    </row>
    <row r="10517" spans="13:13" ht="49.2" customHeight="1">
      <c r="M10517" s="85"/>
    </row>
    <row r="10518" spans="13:13" ht="49.2" customHeight="1">
      <c r="M10518" s="85"/>
    </row>
    <row r="10519" spans="13:13" ht="49.2" customHeight="1">
      <c r="M10519" s="85"/>
    </row>
    <row r="10520" spans="13:13" ht="49.2" customHeight="1">
      <c r="M10520" s="85"/>
    </row>
    <row r="10521" spans="13:13" ht="49.2" customHeight="1">
      <c r="M10521" s="85"/>
    </row>
    <row r="10522" spans="13:13" ht="49.2" customHeight="1">
      <c r="M10522" s="85"/>
    </row>
    <row r="10523" spans="13:13" ht="49.2" customHeight="1">
      <c r="M10523" s="85"/>
    </row>
    <row r="10524" spans="13:13" ht="49.2" customHeight="1">
      <c r="M10524" s="85"/>
    </row>
    <row r="10525" spans="13:13" ht="49.2" customHeight="1">
      <c r="M10525" s="85"/>
    </row>
    <row r="10526" spans="13:13" ht="49.2" customHeight="1">
      <c r="M10526" s="85"/>
    </row>
    <row r="10527" spans="13:13" ht="49.2" customHeight="1">
      <c r="M10527" s="85"/>
    </row>
    <row r="10528" spans="13:13" ht="49.2" customHeight="1">
      <c r="M10528" s="85"/>
    </row>
    <row r="10529" spans="13:13" ht="49.2" customHeight="1">
      <c r="M10529" s="85"/>
    </row>
    <row r="10530" spans="13:13" ht="49.2" customHeight="1">
      <c r="M10530" s="85"/>
    </row>
    <row r="10531" spans="13:13" ht="49.2" customHeight="1">
      <c r="M10531" s="85"/>
    </row>
    <row r="10532" spans="13:13" ht="49.2" customHeight="1">
      <c r="M10532" s="85"/>
    </row>
    <row r="10533" spans="13:13" ht="49.2" customHeight="1">
      <c r="M10533" s="85"/>
    </row>
    <row r="10534" spans="13:13" ht="49.2" customHeight="1">
      <c r="M10534" s="85"/>
    </row>
    <row r="10535" spans="13:13" ht="49.2" customHeight="1">
      <c r="M10535" s="85"/>
    </row>
    <row r="10536" spans="13:13" ht="49.2" customHeight="1">
      <c r="M10536" s="85"/>
    </row>
    <row r="10537" spans="13:13" ht="49.2" customHeight="1">
      <c r="M10537" s="85"/>
    </row>
    <row r="10538" spans="13:13" ht="49.2" customHeight="1">
      <c r="M10538" s="85"/>
    </row>
    <row r="10539" spans="13:13" ht="49.2" customHeight="1">
      <c r="M10539" s="85"/>
    </row>
    <row r="10540" spans="13:13" ht="49.2" customHeight="1">
      <c r="M10540" s="85"/>
    </row>
    <row r="10541" spans="13:13" ht="49.2" customHeight="1">
      <c r="M10541" s="85"/>
    </row>
    <row r="10542" spans="13:13" ht="49.2" customHeight="1">
      <c r="M10542" s="85"/>
    </row>
    <row r="10543" spans="13:13" ht="49.2" customHeight="1">
      <c r="M10543" s="85"/>
    </row>
    <row r="10544" spans="13:13" ht="49.2" customHeight="1">
      <c r="M10544" s="85"/>
    </row>
    <row r="10545" spans="13:13" ht="49.2" customHeight="1">
      <c r="M10545" s="85"/>
    </row>
    <row r="10546" spans="13:13" ht="49.2" customHeight="1">
      <c r="M10546" s="85"/>
    </row>
    <row r="10547" spans="13:13" ht="49.2" customHeight="1">
      <c r="M10547" s="85"/>
    </row>
    <row r="10548" spans="13:13" ht="49.2" customHeight="1">
      <c r="M10548" s="85"/>
    </row>
    <row r="10549" spans="13:13" ht="49.2" customHeight="1">
      <c r="M10549" s="85"/>
    </row>
    <row r="10550" spans="13:13" ht="49.2" customHeight="1">
      <c r="M10550" s="85"/>
    </row>
    <row r="10551" spans="13:13" ht="49.2" customHeight="1">
      <c r="M10551" s="85"/>
    </row>
    <row r="10552" spans="13:13" ht="49.2" customHeight="1">
      <c r="M10552" s="85"/>
    </row>
    <row r="10553" spans="13:13" ht="49.2" customHeight="1">
      <c r="M10553" s="85"/>
    </row>
    <row r="10554" spans="13:13" ht="49.2" customHeight="1">
      <c r="M10554" s="85"/>
    </row>
    <row r="10555" spans="13:13" ht="49.2" customHeight="1">
      <c r="M10555" s="85"/>
    </row>
    <row r="10556" spans="13:13" ht="49.2" customHeight="1">
      <c r="M10556" s="85"/>
    </row>
    <row r="10557" spans="13:13" ht="49.2" customHeight="1">
      <c r="M10557" s="85"/>
    </row>
    <row r="10558" spans="13:13" ht="49.2" customHeight="1">
      <c r="M10558" s="85"/>
    </row>
    <row r="10559" spans="13:13" ht="49.2" customHeight="1">
      <c r="M10559" s="85"/>
    </row>
    <row r="10560" spans="13:13" ht="49.2" customHeight="1">
      <c r="M10560" s="85"/>
    </row>
    <row r="10561" spans="13:13" ht="49.2" customHeight="1">
      <c r="M10561" s="85"/>
    </row>
    <row r="10562" spans="13:13" ht="49.2" customHeight="1">
      <c r="M10562" s="85"/>
    </row>
    <row r="10563" spans="13:13" ht="49.2" customHeight="1">
      <c r="M10563" s="85"/>
    </row>
    <row r="10564" spans="13:13" ht="49.2" customHeight="1">
      <c r="M10564" s="85"/>
    </row>
    <row r="10565" spans="13:13" ht="49.2" customHeight="1">
      <c r="M10565" s="85"/>
    </row>
    <row r="10566" spans="13:13" ht="49.2" customHeight="1">
      <c r="M10566" s="85"/>
    </row>
    <row r="10567" spans="13:13" ht="49.2" customHeight="1">
      <c r="M10567" s="85"/>
    </row>
    <row r="10568" spans="13:13" ht="49.2" customHeight="1">
      <c r="M10568" s="85"/>
    </row>
    <row r="10569" spans="13:13" ht="49.2" customHeight="1">
      <c r="M10569" s="85"/>
    </row>
    <row r="10570" spans="13:13" ht="49.2" customHeight="1">
      <c r="M10570" s="85"/>
    </row>
    <row r="10571" spans="13:13" ht="49.2" customHeight="1">
      <c r="M10571" s="85"/>
    </row>
    <row r="10572" spans="13:13" ht="49.2" customHeight="1">
      <c r="M10572" s="85"/>
    </row>
    <row r="10573" spans="13:13" ht="49.2" customHeight="1">
      <c r="M10573" s="85"/>
    </row>
    <row r="10574" spans="13:13" ht="49.2" customHeight="1">
      <c r="M10574" s="85"/>
    </row>
    <row r="10575" spans="13:13" ht="49.2" customHeight="1">
      <c r="M10575" s="85"/>
    </row>
    <row r="10576" spans="13:13" ht="49.2" customHeight="1">
      <c r="M10576" s="85"/>
    </row>
    <row r="10577" spans="13:13" ht="49.2" customHeight="1">
      <c r="M10577" s="85"/>
    </row>
    <row r="10578" spans="13:13" ht="49.2" customHeight="1">
      <c r="M10578" s="85"/>
    </row>
    <row r="10579" spans="13:13" ht="49.2" customHeight="1">
      <c r="M10579" s="85"/>
    </row>
    <row r="10580" spans="13:13" ht="49.2" customHeight="1">
      <c r="M10580" s="85"/>
    </row>
    <row r="10581" spans="13:13" ht="49.2" customHeight="1">
      <c r="M10581" s="85"/>
    </row>
    <row r="10582" spans="13:13" ht="49.2" customHeight="1">
      <c r="M10582" s="85"/>
    </row>
    <row r="10583" spans="13:13" ht="49.2" customHeight="1">
      <c r="M10583" s="85"/>
    </row>
    <row r="10584" spans="13:13" ht="49.2" customHeight="1">
      <c r="M10584" s="85"/>
    </row>
    <row r="10585" spans="13:13" ht="49.2" customHeight="1">
      <c r="M10585" s="85"/>
    </row>
    <row r="10586" spans="13:13" ht="49.2" customHeight="1">
      <c r="M10586" s="85"/>
    </row>
    <row r="10587" spans="13:13" ht="49.2" customHeight="1">
      <c r="M10587" s="85"/>
    </row>
    <row r="10588" spans="13:13" ht="49.2" customHeight="1">
      <c r="M10588" s="85"/>
    </row>
    <row r="10589" spans="13:13" ht="49.2" customHeight="1">
      <c r="M10589" s="85"/>
    </row>
    <row r="10590" spans="13:13" ht="49.2" customHeight="1">
      <c r="M10590" s="85"/>
    </row>
    <row r="10591" spans="13:13" ht="49.2" customHeight="1">
      <c r="M10591" s="85"/>
    </row>
    <row r="10592" spans="13:13" ht="49.2" customHeight="1">
      <c r="M10592" s="85"/>
    </row>
    <row r="10593" spans="13:13" ht="49.2" customHeight="1">
      <c r="M10593" s="85"/>
    </row>
    <row r="10594" spans="13:13" ht="49.2" customHeight="1">
      <c r="M10594" s="85"/>
    </row>
    <row r="10595" spans="13:13" ht="49.2" customHeight="1">
      <c r="M10595" s="85"/>
    </row>
    <row r="10596" spans="13:13" ht="49.2" customHeight="1">
      <c r="M10596" s="85"/>
    </row>
    <row r="10597" spans="13:13" ht="49.2" customHeight="1">
      <c r="M10597" s="85"/>
    </row>
    <row r="10598" spans="13:13" ht="49.2" customHeight="1">
      <c r="M10598" s="85"/>
    </row>
    <row r="10599" spans="13:13" ht="49.2" customHeight="1">
      <c r="M10599" s="85"/>
    </row>
    <row r="10600" spans="13:13" ht="49.2" customHeight="1">
      <c r="M10600" s="85"/>
    </row>
    <row r="10601" spans="13:13" ht="49.2" customHeight="1">
      <c r="M10601" s="85"/>
    </row>
    <row r="10602" spans="13:13" ht="49.2" customHeight="1">
      <c r="M10602" s="85"/>
    </row>
    <row r="10603" spans="13:13" ht="49.2" customHeight="1">
      <c r="M10603" s="85"/>
    </row>
    <row r="10604" spans="13:13" ht="49.2" customHeight="1">
      <c r="M10604" s="85"/>
    </row>
    <row r="10605" spans="13:13" ht="49.2" customHeight="1">
      <c r="M10605" s="85"/>
    </row>
    <row r="10606" spans="13:13" ht="49.2" customHeight="1">
      <c r="M10606" s="85"/>
    </row>
    <row r="10607" spans="13:13" ht="49.2" customHeight="1">
      <c r="M10607" s="85"/>
    </row>
    <row r="10608" spans="13:13" ht="49.2" customHeight="1">
      <c r="M10608" s="85"/>
    </row>
    <row r="10609" spans="13:13" ht="49.2" customHeight="1">
      <c r="M10609" s="85"/>
    </row>
    <row r="10610" spans="13:13" ht="49.2" customHeight="1">
      <c r="M10610" s="85"/>
    </row>
    <row r="10611" spans="13:13" ht="49.2" customHeight="1">
      <c r="M10611" s="85"/>
    </row>
    <row r="10612" spans="13:13" ht="49.2" customHeight="1">
      <c r="M10612" s="85"/>
    </row>
    <row r="10613" spans="13:13" ht="49.2" customHeight="1">
      <c r="M10613" s="85"/>
    </row>
    <row r="10614" spans="13:13" ht="49.2" customHeight="1">
      <c r="M10614" s="85"/>
    </row>
    <row r="10615" spans="13:13" ht="49.2" customHeight="1">
      <c r="M10615" s="85"/>
    </row>
    <row r="10616" spans="13:13" ht="49.2" customHeight="1">
      <c r="M10616" s="85"/>
    </row>
    <row r="10617" spans="13:13" ht="49.2" customHeight="1">
      <c r="M10617" s="85"/>
    </row>
    <row r="10618" spans="13:13" ht="49.2" customHeight="1">
      <c r="M10618" s="85"/>
    </row>
    <row r="10619" spans="13:13" ht="49.2" customHeight="1">
      <c r="M10619" s="85"/>
    </row>
    <row r="10620" spans="13:13" ht="49.2" customHeight="1">
      <c r="M10620" s="85"/>
    </row>
    <row r="10621" spans="13:13" ht="49.2" customHeight="1">
      <c r="M10621" s="85"/>
    </row>
    <row r="10622" spans="13:13" ht="49.2" customHeight="1">
      <c r="M10622" s="85"/>
    </row>
    <row r="10623" spans="13:13" ht="49.2" customHeight="1">
      <c r="M10623" s="85"/>
    </row>
    <row r="10624" spans="13:13" ht="49.2" customHeight="1">
      <c r="M10624" s="85"/>
    </row>
    <row r="10625" spans="13:13" ht="49.2" customHeight="1">
      <c r="M10625" s="85"/>
    </row>
    <row r="10626" spans="13:13" ht="49.2" customHeight="1">
      <c r="M10626" s="85"/>
    </row>
    <row r="10627" spans="13:13" ht="49.2" customHeight="1">
      <c r="M10627" s="85"/>
    </row>
    <row r="10628" spans="13:13" ht="49.2" customHeight="1">
      <c r="M10628" s="85"/>
    </row>
    <row r="10629" spans="13:13" ht="49.2" customHeight="1">
      <c r="M10629" s="85"/>
    </row>
    <row r="10630" spans="13:13" ht="49.2" customHeight="1">
      <c r="M10630" s="85"/>
    </row>
    <row r="10631" spans="13:13" ht="49.2" customHeight="1">
      <c r="M10631" s="85"/>
    </row>
    <row r="10632" spans="13:13" ht="49.2" customHeight="1">
      <c r="M10632" s="85"/>
    </row>
    <row r="10633" spans="13:13" ht="49.2" customHeight="1">
      <c r="M10633" s="85"/>
    </row>
    <row r="10634" spans="13:13" ht="49.2" customHeight="1">
      <c r="M10634" s="85"/>
    </row>
    <row r="10635" spans="13:13" ht="49.2" customHeight="1">
      <c r="M10635" s="85"/>
    </row>
    <row r="10636" spans="13:13" ht="49.2" customHeight="1">
      <c r="M10636" s="85"/>
    </row>
    <row r="10637" spans="13:13" ht="49.2" customHeight="1">
      <c r="M10637" s="85"/>
    </row>
    <row r="10638" spans="13:13" ht="49.2" customHeight="1">
      <c r="M10638" s="85"/>
    </row>
    <row r="10639" spans="13:13" ht="49.2" customHeight="1">
      <c r="M10639" s="85"/>
    </row>
    <row r="10640" spans="13:13" ht="49.2" customHeight="1">
      <c r="M10640" s="85"/>
    </row>
    <row r="10641" spans="13:13" ht="49.2" customHeight="1">
      <c r="M10641" s="85"/>
    </row>
    <row r="10642" spans="13:13" ht="49.2" customHeight="1">
      <c r="M10642" s="85"/>
    </row>
    <row r="10643" spans="13:13" ht="49.2" customHeight="1">
      <c r="M10643" s="85"/>
    </row>
    <row r="10644" spans="13:13" ht="49.2" customHeight="1">
      <c r="M10644" s="85"/>
    </row>
    <row r="10645" spans="13:13" ht="49.2" customHeight="1">
      <c r="M10645" s="85"/>
    </row>
    <row r="10646" spans="13:13" ht="49.2" customHeight="1">
      <c r="M10646" s="85"/>
    </row>
    <row r="10647" spans="13:13" ht="49.2" customHeight="1">
      <c r="M10647" s="85"/>
    </row>
    <row r="10648" spans="13:13" ht="49.2" customHeight="1">
      <c r="M10648" s="85"/>
    </row>
    <row r="10649" spans="13:13" ht="49.2" customHeight="1">
      <c r="M10649" s="85"/>
    </row>
    <row r="10650" spans="13:13" ht="49.2" customHeight="1">
      <c r="M10650" s="85"/>
    </row>
    <row r="10651" spans="13:13" ht="49.2" customHeight="1">
      <c r="M10651" s="85"/>
    </row>
    <row r="10652" spans="13:13" ht="49.2" customHeight="1">
      <c r="M10652" s="85"/>
    </row>
    <row r="10653" spans="13:13" ht="49.2" customHeight="1">
      <c r="M10653" s="85"/>
    </row>
    <row r="10654" spans="13:13" ht="49.2" customHeight="1">
      <c r="M10654" s="85"/>
    </row>
    <row r="10655" spans="13:13" ht="49.2" customHeight="1">
      <c r="M10655" s="85"/>
    </row>
    <row r="10656" spans="13:13" ht="49.2" customHeight="1">
      <c r="M10656" s="85"/>
    </row>
    <row r="10657" spans="13:13" ht="49.2" customHeight="1">
      <c r="M10657" s="85"/>
    </row>
    <row r="10658" spans="13:13" ht="49.2" customHeight="1">
      <c r="M10658" s="85"/>
    </row>
    <row r="10659" spans="13:13" ht="49.2" customHeight="1">
      <c r="M10659" s="85"/>
    </row>
    <row r="10660" spans="13:13" ht="49.2" customHeight="1">
      <c r="M10660" s="85"/>
    </row>
    <row r="10661" spans="13:13" ht="49.2" customHeight="1">
      <c r="M10661" s="85"/>
    </row>
    <row r="10662" spans="13:13" ht="49.2" customHeight="1">
      <c r="M10662" s="85"/>
    </row>
    <row r="10663" spans="13:13" ht="49.2" customHeight="1">
      <c r="M10663" s="85"/>
    </row>
    <row r="10664" spans="13:13" ht="49.2" customHeight="1">
      <c r="M10664" s="85"/>
    </row>
    <row r="10665" spans="13:13" ht="49.2" customHeight="1">
      <c r="M10665" s="85"/>
    </row>
    <row r="10666" spans="13:13" ht="49.2" customHeight="1">
      <c r="M10666" s="85"/>
    </row>
    <row r="10667" spans="13:13" ht="49.2" customHeight="1">
      <c r="M10667" s="85"/>
    </row>
    <row r="10668" spans="13:13" ht="49.2" customHeight="1">
      <c r="M10668" s="85"/>
    </row>
    <row r="10669" spans="13:13" ht="49.2" customHeight="1">
      <c r="M10669" s="85"/>
    </row>
    <row r="10670" spans="13:13" ht="49.2" customHeight="1">
      <c r="M10670" s="85"/>
    </row>
    <row r="10671" spans="13:13" ht="49.2" customHeight="1">
      <c r="M10671" s="85"/>
    </row>
    <row r="10672" spans="13:13" ht="49.2" customHeight="1">
      <c r="M10672" s="85"/>
    </row>
    <row r="10673" spans="13:13" ht="49.2" customHeight="1">
      <c r="M10673" s="85"/>
    </row>
    <row r="10674" spans="13:13" ht="49.2" customHeight="1">
      <c r="M10674" s="85"/>
    </row>
    <row r="10675" spans="13:13" ht="49.2" customHeight="1">
      <c r="M10675" s="85"/>
    </row>
    <row r="10676" spans="13:13" ht="49.2" customHeight="1">
      <c r="M10676" s="85"/>
    </row>
    <row r="10677" spans="13:13" ht="49.2" customHeight="1">
      <c r="M10677" s="85"/>
    </row>
    <row r="10678" spans="13:13" ht="49.2" customHeight="1">
      <c r="M10678" s="85"/>
    </row>
    <row r="10679" spans="13:13" ht="49.2" customHeight="1">
      <c r="M10679" s="85"/>
    </row>
    <row r="10680" spans="13:13" ht="49.2" customHeight="1">
      <c r="M10680" s="85"/>
    </row>
    <row r="10681" spans="13:13" ht="49.2" customHeight="1">
      <c r="M10681" s="85"/>
    </row>
    <row r="10682" spans="13:13" ht="49.2" customHeight="1">
      <c r="M10682" s="85"/>
    </row>
    <row r="10683" spans="13:13" ht="49.2" customHeight="1">
      <c r="M10683" s="85"/>
    </row>
    <row r="10684" spans="13:13" ht="49.2" customHeight="1">
      <c r="M10684" s="85"/>
    </row>
    <row r="10685" spans="13:13" ht="49.2" customHeight="1">
      <c r="M10685" s="85"/>
    </row>
    <row r="10686" spans="13:13" ht="49.2" customHeight="1">
      <c r="M10686" s="85"/>
    </row>
    <row r="10687" spans="13:13" ht="49.2" customHeight="1">
      <c r="M10687" s="85"/>
    </row>
    <row r="10688" spans="13:13" ht="49.2" customHeight="1">
      <c r="M10688" s="85"/>
    </row>
    <row r="10689" spans="13:13" ht="49.2" customHeight="1">
      <c r="M10689" s="85"/>
    </row>
    <row r="10690" spans="13:13" ht="49.2" customHeight="1">
      <c r="M10690" s="85"/>
    </row>
    <row r="10691" spans="13:13" ht="49.2" customHeight="1">
      <c r="M10691" s="85"/>
    </row>
    <row r="10692" spans="13:13" ht="49.2" customHeight="1">
      <c r="M10692" s="85"/>
    </row>
    <row r="10693" spans="13:13" ht="49.2" customHeight="1">
      <c r="M10693" s="85"/>
    </row>
    <row r="10694" spans="13:13" ht="49.2" customHeight="1">
      <c r="M10694" s="85"/>
    </row>
    <row r="10695" spans="13:13" ht="49.2" customHeight="1">
      <c r="M10695" s="85"/>
    </row>
    <row r="10696" spans="13:13" ht="49.2" customHeight="1">
      <c r="M10696" s="85"/>
    </row>
    <row r="10697" spans="13:13" ht="49.2" customHeight="1">
      <c r="M10697" s="85"/>
    </row>
    <row r="10698" spans="13:13" ht="49.2" customHeight="1">
      <c r="M10698" s="85"/>
    </row>
    <row r="10699" spans="13:13" ht="49.2" customHeight="1">
      <c r="M10699" s="85"/>
    </row>
    <row r="10700" spans="13:13" ht="49.2" customHeight="1">
      <c r="M10700" s="85"/>
    </row>
    <row r="10701" spans="13:13" ht="49.2" customHeight="1">
      <c r="M10701" s="85"/>
    </row>
    <row r="10702" spans="13:13" ht="49.2" customHeight="1">
      <c r="M10702" s="85"/>
    </row>
    <row r="10703" spans="13:13" ht="49.2" customHeight="1">
      <c r="M10703" s="85"/>
    </row>
    <row r="10704" spans="13:13" ht="49.2" customHeight="1">
      <c r="M10704" s="85"/>
    </row>
    <row r="10705" spans="13:13" ht="49.2" customHeight="1">
      <c r="M10705" s="85"/>
    </row>
    <row r="10706" spans="13:13" ht="49.2" customHeight="1">
      <c r="M10706" s="85"/>
    </row>
    <row r="10707" spans="13:13" ht="49.2" customHeight="1">
      <c r="M10707" s="85"/>
    </row>
    <row r="10708" spans="13:13" ht="49.2" customHeight="1">
      <c r="M10708" s="85"/>
    </row>
    <row r="10709" spans="13:13" ht="49.2" customHeight="1">
      <c r="M10709" s="85"/>
    </row>
    <row r="10710" spans="13:13" ht="49.2" customHeight="1">
      <c r="M10710" s="85"/>
    </row>
    <row r="10711" spans="13:13" ht="49.2" customHeight="1">
      <c r="M10711" s="85"/>
    </row>
    <row r="10712" spans="13:13" ht="49.2" customHeight="1">
      <c r="M10712" s="85"/>
    </row>
    <row r="10713" spans="13:13" ht="49.2" customHeight="1">
      <c r="M10713" s="85"/>
    </row>
    <row r="10714" spans="13:13" ht="49.2" customHeight="1">
      <c r="M10714" s="85"/>
    </row>
    <row r="10715" spans="13:13" ht="49.2" customHeight="1">
      <c r="M10715" s="85"/>
    </row>
    <row r="10716" spans="13:13" ht="49.2" customHeight="1">
      <c r="M10716" s="85"/>
    </row>
    <row r="10717" spans="13:13" ht="49.2" customHeight="1">
      <c r="M10717" s="85"/>
    </row>
    <row r="10718" spans="13:13" ht="49.2" customHeight="1">
      <c r="M10718" s="85"/>
    </row>
    <row r="10719" spans="13:13" ht="49.2" customHeight="1">
      <c r="M10719" s="85"/>
    </row>
    <row r="10720" spans="13:13" ht="49.2" customHeight="1">
      <c r="M10720" s="85"/>
    </row>
    <row r="10721" spans="13:13" ht="49.2" customHeight="1">
      <c r="M10721" s="85"/>
    </row>
    <row r="10722" spans="13:13" ht="49.2" customHeight="1">
      <c r="M10722" s="85"/>
    </row>
    <row r="10723" spans="13:13" ht="49.2" customHeight="1">
      <c r="M10723" s="85"/>
    </row>
    <row r="10724" spans="13:13" ht="49.2" customHeight="1">
      <c r="M10724" s="85"/>
    </row>
    <row r="10725" spans="13:13" ht="49.2" customHeight="1">
      <c r="M10725" s="85"/>
    </row>
    <row r="10726" spans="13:13" ht="49.2" customHeight="1">
      <c r="M10726" s="85"/>
    </row>
    <row r="10727" spans="13:13" ht="49.2" customHeight="1">
      <c r="M10727" s="85"/>
    </row>
    <row r="10728" spans="13:13" ht="49.2" customHeight="1">
      <c r="M10728" s="85"/>
    </row>
    <row r="10729" spans="13:13" ht="49.2" customHeight="1">
      <c r="M10729" s="85"/>
    </row>
    <row r="10730" spans="13:13" ht="49.2" customHeight="1">
      <c r="M10730" s="85"/>
    </row>
    <row r="10731" spans="13:13" ht="49.2" customHeight="1">
      <c r="M10731" s="85"/>
    </row>
    <row r="10732" spans="13:13" ht="49.2" customHeight="1">
      <c r="M10732" s="85"/>
    </row>
    <row r="10733" spans="13:13" ht="49.2" customHeight="1">
      <c r="M10733" s="85"/>
    </row>
    <row r="10734" spans="13:13" ht="49.2" customHeight="1">
      <c r="M10734" s="85"/>
    </row>
    <row r="10735" spans="13:13" ht="49.2" customHeight="1">
      <c r="M10735" s="85"/>
    </row>
    <row r="10736" spans="13:13" ht="49.2" customHeight="1">
      <c r="M10736" s="85"/>
    </row>
    <row r="10737" spans="13:13" ht="49.2" customHeight="1">
      <c r="M10737" s="85"/>
    </row>
    <row r="10738" spans="13:13" ht="49.2" customHeight="1">
      <c r="M10738" s="85"/>
    </row>
    <row r="10739" spans="13:13" ht="49.2" customHeight="1">
      <c r="M10739" s="85"/>
    </row>
    <row r="10740" spans="13:13" ht="49.2" customHeight="1">
      <c r="M10740" s="85"/>
    </row>
    <row r="10741" spans="13:13" ht="49.2" customHeight="1">
      <c r="M10741" s="85"/>
    </row>
    <row r="10742" spans="13:13" ht="49.2" customHeight="1">
      <c r="M10742" s="85"/>
    </row>
    <row r="10743" spans="13:13" ht="49.2" customHeight="1">
      <c r="M10743" s="85"/>
    </row>
    <row r="10744" spans="13:13" ht="49.2" customHeight="1">
      <c r="M10744" s="85"/>
    </row>
    <row r="10745" spans="13:13" ht="49.2" customHeight="1">
      <c r="M10745" s="85"/>
    </row>
    <row r="10746" spans="13:13" ht="49.2" customHeight="1">
      <c r="M10746" s="85"/>
    </row>
    <row r="10747" spans="13:13" ht="49.2" customHeight="1">
      <c r="M10747" s="85"/>
    </row>
    <row r="10748" spans="13:13" ht="49.2" customHeight="1">
      <c r="M10748" s="85"/>
    </row>
    <row r="10749" spans="13:13" ht="49.2" customHeight="1">
      <c r="M10749" s="85"/>
    </row>
    <row r="10750" spans="13:13" ht="49.2" customHeight="1">
      <c r="M10750" s="85"/>
    </row>
    <row r="10751" spans="13:13" ht="49.2" customHeight="1">
      <c r="M10751" s="85"/>
    </row>
    <row r="10752" spans="13:13" ht="49.2" customHeight="1">
      <c r="M10752" s="85"/>
    </row>
    <row r="10753" spans="13:13" ht="49.2" customHeight="1">
      <c r="M10753" s="85"/>
    </row>
    <row r="10754" spans="13:13" ht="49.2" customHeight="1">
      <c r="M10754" s="85"/>
    </row>
    <row r="10755" spans="13:13" ht="49.2" customHeight="1">
      <c r="M10755" s="85"/>
    </row>
    <row r="10756" spans="13:13" ht="49.2" customHeight="1">
      <c r="M10756" s="85"/>
    </row>
    <row r="10757" spans="13:13" ht="49.2" customHeight="1">
      <c r="M10757" s="85"/>
    </row>
    <row r="10758" spans="13:13" ht="49.2" customHeight="1">
      <c r="M10758" s="85"/>
    </row>
    <row r="10759" spans="13:13" ht="49.2" customHeight="1">
      <c r="M10759" s="85"/>
    </row>
    <row r="10760" spans="13:13" ht="49.2" customHeight="1">
      <c r="M10760" s="85"/>
    </row>
    <row r="10761" spans="13:13" ht="49.2" customHeight="1">
      <c r="M10761" s="85"/>
    </row>
    <row r="10762" spans="13:13" ht="49.2" customHeight="1">
      <c r="M10762" s="85"/>
    </row>
    <row r="10763" spans="13:13" ht="49.2" customHeight="1">
      <c r="M10763" s="85"/>
    </row>
    <row r="10764" spans="13:13" ht="49.2" customHeight="1">
      <c r="M10764" s="85"/>
    </row>
    <row r="10765" spans="13:13" ht="49.2" customHeight="1">
      <c r="M10765" s="85"/>
    </row>
    <row r="10766" spans="13:13" ht="49.2" customHeight="1">
      <c r="M10766" s="85"/>
    </row>
    <row r="10767" spans="13:13" ht="49.2" customHeight="1">
      <c r="M10767" s="85"/>
    </row>
    <row r="10768" spans="13:13" ht="49.2" customHeight="1">
      <c r="M10768" s="85"/>
    </row>
    <row r="10769" spans="13:13" ht="49.2" customHeight="1">
      <c r="M10769" s="85"/>
    </row>
    <row r="10770" spans="13:13" ht="49.2" customHeight="1">
      <c r="M10770" s="85"/>
    </row>
    <row r="10771" spans="13:13" ht="49.2" customHeight="1">
      <c r="M10771" s="85"/>
    </row>
    <row r="10772" spans="13:13" ht="49.2" customHeight="1">
      <c r="M10772" s="85"/>
    </row>
    <row r="10773" spans="13:13" ht="49.2" customHeight="1">
      <c r="M10773" s="85"/>
    </row>
    <row r="10774" spans="13:13" ht="49.2" customHeight="1">
      <c r="M10774" s="85"/>
    </row>
    <row r="10775" spans="13:13" ht="49.2" customHeight="1">
      <c r="M10775" s="85"/>
    </row>
    <row r="10776" spans="13:13" ht="49.2" customHeight="1">
      <c r="M10776" s="85"/>
    </row>
    <row r="10777" spans="13:13" ht="49.2" customHeight="1">
      <c r="M10777" s="85"/>
    </row>
    <row r="10778" spans="13:13" ht="49.2" customHeight="1">
      <c r="M10778" s="85"/>
    </row>
    <row r="10779" spans="13:13" ht="49.2" customHeight="1">
      <c r="M10779" s="85"/>
    </row>
    <row r="10780" spans="13:13" ht="49.2" customHeight="1">
      <c r="M10780" s="85"/>
    </row>
    <row r="10781" spans="13:13" ht="49.2" customHeight="1">
      <c r="M10781" s="85"/>
    </row>
    <row r="10782" spans="13:13" ht="49.2" customHeight="1">
      <c r="M10782" s="85"/>
    </row>
    <row r="10783" spans="13:13" ht="49.2" customHeight="1">
      <c r="M10783" s="85"/>
    </row>
    <row r="10784" spans="13:13" ht="49.2" customHeight="1">
      <c r="M10784" s="85"/>
    </row>
    <row r="10785" spans="13:13" ht="49.2" customHeight="1">
      <c r="M10785" s="85"/>
    </row>
    <row r="10786" spans="13:13" ht="49.2" customHeight="1">
      <c r="M10786" s="85"/>
    </row>
    <row r="10787" spans="13:13" ht="49.2" customHeight="1">
      <c r="M10787" s="85"/>
    </row>
    <row r="10788" spans="13:13" ht="49.2" customHeight="1">
      <c r="M10788" s="85"/>
    </row>
    <row r="10789" spans="13:13" ht="49.2" customHeight="1">
      <c r="M10789" s="85"/>
    </row>
    <row r="10790" spans="13:13" ht="49.2" customHeight="1">
      <c r="M10790" s="85"/>
    </row>
    <row r="10791" spans="13:13" ht="49.2" customHeight="1">
      <c r="M10791" s="85"/>
    </row>
    <row r="10792" spans="13:13" ht="49.2" customHeight="1">
      <c r="M10792" s="85"/>
    </row>
    <row r="10793" spans="13:13" ht="49.2" customHeight="1">
      <c r="M10793" s="85"/>
    </row>
    <row r="10794" spans="13:13" ht="49.2" customHeight="1">
      <c r="M10794" s="85"/>
    </row>
    <row r="10795" spans="13:13" ht="49.2" customHeight="1">
      <c r="M10795" s="85"/>
    </row>
    <row r="10796" spans="13:13" ht="49.2" customHeight="1">
      <c r="M10796" s="85"/>
    </row>
    <row r="10797" spans="13:13" ht="49.2" customHeight="1">
      <c r="M10797" s="85"/>
    </row>
    <row r="10798" spans="13:13" ht="49.2" customHeight="1">
      <c r="M10798" s="85"/>
    </row>
    <row r="10799" spans="13:13" ht="49.2" customHeight="1">
      <c r="M10799" s="85"/>
    </row>
    <row r="10800" spans="13:13" ht="49.2" customHeight="1">
      <c r="M10800" s="85"/>
    </row>
    <row r="10801" spans="13:13" ht="49.2" customHeight="1">
      <c r="M10801" s="85"/>
    </row>
    <row r="10802" spans="13:13" ht="49.2" customHeight="1">
      <c r="M10802" s="85"/>
    </row>
    <row r="10803" spans="13:13" ht="49.2" customHeight="1">
      <c r="M10803" s="85"/>
    </row>
    <row r="10804" spans="13:13" ht="49.2" customHeight="1">
      <c r="M10804" s="85"/>
    </row>
    <row r="10805" spans="13:13" ht="49.2" customHeight="1">
      <c r="M10805" s="85"/>
    </row>
    <row r="10806" spans="13:13" ht="49.2" customHeight="1">
      <c r="M10806" s="85"/>
    </row>
    <row r="10807" spans="13:13" ht="49.2" customHeight="1">
      <c r="M10807" s="85"/>
    </row>
    <row r="10808" spans="13:13" ht="49.2" customHeight="1">
      <c r="M10808" s="85"/>
    </row>
    <row r="10809" spans="13:13" ht="49.2" customHeight="1">
      <c r="M10809" s="85"/>
    </row>
    <row r="10810" spans="13:13" ht="49.2" customHeight="1">
      <c r="M10810" s="85"/>
    </row>
    <row r="10811" spans="13:13" ht="49.2" customHeight="1">
      <c r="M10811" s="85"/>
    </row>
    <row r="10812" spans="13:13" ht="49.2" customHeight="1">
      <c r="M10812" s="85"/>
    </row>
    <row r="10813" spans="13:13" ht="49.2" customHeight="1">
      <c r="M10813" s="85"/>
    </row>
    <row r="10814" spans="13:13" ht="49.2" customHeight="1">
      <c r="M10814" s="85"/>
    </row>
    <row r="10815" spans="13:13" ht="49.2" customHeight="1">
      <c r="M10815" s="85"/>
    </row>
    <row r="10816" spans="13:13" ht="49.2" customHeight="1">
      <c r="M10816" s="85"/>
    </row>
    <row r="10817" spans="13:13" ht="49.2" customHeight="1">
      <c r="M10817" s="85"/>
    </row>
    <row r="10818" spans="13:13" ht="49.2" customHeight="1">
      <c r="M10818" s="85"/>
    </row>
    <row r="10819" spans="13:13" ht="49.2" customHeight="1">
      <c r="M10819" s="85"/>
    </row>
    <row r="10820" spans="13:13" ht="49.2" customHeight="1">
      <c r="M10820" s="85"/>
    </row>
    <row r="10821" spans="13:13" ht="49.2" customHeight="1">
      <c r="M10821" s="85"/>
    </row>
    <row r="10822" spans="13:13" ht="49.2" customHeight="1">
      <c r="M10822" s="85"/>
    </row>
    <row r="10823" spans="13:13" ht="49.2" customHeight="1">
      <c r="M10823" s="85"/>
    </row>
    <row r="10824" spans="13:13" ht="49.2" customHeight="1">
      <c r="M10824" s="85"/>
    </row>
    <row r="10825" spans="13:13" ht="49.2" customHeight="1">
      <c r="M10825" s="85"/>
    </row>
    <row r="10826" spans="13:13" ht="49.2" customHeight="1">
      <c r="M10826" s="85"/>
    </row>
    <row r="10827" spans="13:13" ht="49.2" customHeight="1">
      <c r="M10827" s="85"/>
    </row>
    <row r="10828" spans="13:13" ht="49.2" customHeight="1">
      <c r="M10828" s="85"/>
    </row>
    <row r="10829" spans="13:13" ht="49.2" customHeight="1">
      <c r="M10829" s="85"/>
    </row>
    <row r="10830" spans="13:13" ht="49.2" customHeight="1">
      <c r="M10830" s="85"/>
    </row>
    <row r="10831" spans="13:13" ht="49.2" customHeight="1">
      <c r="M10831" s="85"/>
    </row>
    <row r="10832" spans="13:13" ht="49.2" customHeight="1">
      <c r="M10832" s="85"/>
    </row>
    <row r="10833" spans="13:13" ht="49.2" customHeight="1">
      <c r="M10833" s="85"/>
    </row>
    <row r="10834" spans="13:13" ht="49.2" customHeight="1">
      <c r="M10834" s="85"/>
    </row>
    <row r="10835" spans="13:13" ht="49.2" customHeight="1">
      <c r="M10835" s="85"/>
    </row>
    <row r="10836" spans="13:13" ht="49.2" customHeight="1">
      <c r="M10836" s="85"/>
    </row>
    <row r="10837" spans="13:13" ht="49.2" customHeight="1">
      <c r="M10837" s="85"/>
    </row>
    <row r="10838" spans="13:13" ht="49.2" customHeight="1">
      <c r="M10838" s="85"/>
    </row>
    <row r="10839" spans="13:13" ht="49.2" customHeight="1">
      <c r="M10839" s="85"/>
    </row>
    <row r="10840" spans="13:13" ht="49.2" customHeight="1">
      <c r="M10840" s="85"/>
    </row>
    <row r="10841" spans="13:13" ht="49.2" customHeight="1">
      <c r="M10841" s="85"/>
    </row>
    <row r="10842" spans="13:13" ht="49.2" customHeight="1">
      <c r="M10842" s="85"/>
    </row>
    <row r="10843" spans="13:13" ht="49.2" customHeight="1">
      <c r="M10843" s="85"/>
    </row>
    <row r="10844" spans="13:13" ht="49.2" customHeight="1">
      <c r="M10844" s="85"/>
    </row>
    <row r="10845" spans="13:13" ht="49.2" customHeight="1">
      <c r="M10845" s="85"/>
    </row>
    <row r="10846" spans="13:13" ht="49.2" customHeight="1">
      <c r="M10846" s="85"/>
    </row>
    <row r="10847" spans="13:13" ht="49.2" customHeight="1">
      <c r="M10847" s="85"/>
    </row>
    <row r="10848" spans="13:13" ht="49.2" customHeight="1">
      <c r="M10848" s="85"/>
    </row>
    <row r="10849" spans="13:13" ht="49.2" customHeight="1">
      <c r="M10849" s="85"/>
    </row>
    <row r="10850" spans="13:13" ht="49.2" customHeight="1">
      <c r="M10850" s="85"/>
    </row>
    <row r="10851" spans="13:13" ht="49.2" customHeight="1">
      <c r="M10851" s="85"/>
    </row>
    <row r="10852" spans="13:13" ht="49.2" customHeight="1">
      <c r="M10852" s="85"/>
    </row>
    <row r="10853" spans="13:13" ht="49.2" customHeight="1">
      <c r="M10853" s="85"/>
    </row>
    <row r="10854" spans="13:13" ht="49.2" customHeight="1">
      <c r="M10854" s="85"/>
    </row>
    <row r="10855" spans="13:13" ht="49.2" customHeight="1">
      <c r="M10855" s="85"/>
    </row>
    <row r="10856" spans="13:13" ht="49.2" customHeight="1">
      <c r="M10856" s="85"/>
    </row>
    <row r="10857" spans="13:13" ht="49.2" customHeight="1">
      <c r="M10857" s="85"/>
    </row>
    <row r="10858" spans="13:13" ht="49.2" customHeight="1">
      <c r="M10858" s="85"/>
    </row>
    <row r="10859" spans="13:13" ht="49.2" customHeight="1">
      <c r="M10859" s="85"/>
    </row>
    <row r="10860" spans="13:13" ht="49.2" customHeight="1">
      <c r="M10860" s="85"/>
    </row>
    <row r="10861" spans="13:13" ht="49.2" customHeight="1">
      <c r="M10861" s="85"/>
    </row>
    <row r="10862" spans="13:13" ht="49.2" customHeight="1">
      <c r="M10862" s="85"/>
    </row>
    <row r="10863" spans="13:13" ht="49.2" customHeight="1">
      <c r="M10863" s="85"/>
    </row>
    <row r="10864" spans="13:13" ht="49.2" customHeight="1">
      <c r="M10864" s="85"/>
    </row>
    <row r="10865" spans="13:13" ht="49.2" customHeight="1">
      <c r="M10865" s="85"/>
    </row>
    <row r="10866" spans="13:13" ht="49.2" customHeight="1">
      <c r="M10866" s="85"/>
    </row>
    <row r="10867" spans="13:13" ht="49.2" customHeight="1">
      <c r="M10867" s="85"/>
    </row>
    <row r="10868" spans="13:13" ht="49.2" customHeight="1">
      <c r="M10868" s="85"/>
    </row>
    <row r="10869" spans="13:13" ht="49.2" customHeight="1">
      <c r="M10869" s="85"/>
    </row>
    <row r="10870" spans="13:13" ht="49.2" customHeight="1">
      <c r="M10870" s="85"/>
    </row>
    <row r="10871" spans="13:13" ht="49.2" customHeight="1">
      <c r="M10871" s="85"/>
    </row>
    <row r="10872" spans="13:13" ht="49.2" customHeight="1">
      <c r="M10872" s="85"/>
    </row>
    <row r="10873" spans="13:13" ht="49.2" customHeight="1">
      <c r="M10873" s="85"/>
    </row>
    <row r="10874" spans="13:13" ht="49.2" customHeight="1">
      <c r="M10874" s="85"/>
    </row>
    <row r="10875" spans="13:13" ht="49.2" customHeight="1">
      <c r="M10875" s="85"/>
    </row>
    <row r="10876" spans="13:13" ht="49.2" customHeight="1">
      <c r="M10876" s="85"/>
    </row>
    <row r="10877" spans="13:13" ht="49.2" customHeight="1">
      <c r="M10877" s="85"/>
    </row>
    <row r="10878" spans="13:13" ht="49.2" customHeight="1">
      <c r="M10878" s="85"/>
    </row>
    <row r="10879" spans="13:13" ht="49.2" customHeight="1">
      <c r="M10879" s="85"/>
    </row>
    <row r="10880" spans="13:13" ht="49.2" customHeight="1">
      <c r="M10880" s="85"/>
    </row>
    <row r="10881" spans="13:13" ht="49.2" customHeight="1">
      <c r="M10881" s="85"/>
    </row>
    <row r="10882" spans="13:13" ht="49.2" customHeight="1">
      <c r="M10882" s="85"/>
    </row>
    <row r="10883" spans="13:13" ht="49.2" customHeight="1">
      <c r="M10883" s="85"/>
    </row>
    <row r="10884" spans="13:13" ht="49.2" customHeight="1">
      <c r="M10884" s="85"/>
    </row>
    <row r="10885" spans="13:13" ht="49.2" customHeight="1">
      <c r="M10885" s="85"/>
    </row>
    <row r="10886" spans="13:13" ht="49.2" customHeight="1">
      <c r="M10886" s="85"/>
    </row>
    <row r="10887" spans="13:13" ht="49.2" customHeight="1">
      <c r="M10887" s="85"/>
    </row>
    <row r="10888" spans="13:13" ht="49.2" customHeight="1">
      <c r="M10888" s="85"/>
    </row>
    <row r="10889" spans="13:13" ht="49.2" customHeight="1">
      <c r="M10889" s="85"/>
    </row>
    <row r="10890" spans="13:13" ht="49.2" customHeight="1">
      <c r="M10890" s="85"/>
    </row>
    <row r="10891" spans="13:13" ht="49.2" customHeight="1">
      <c r="M10891" s="85"/>
    </row>
    <row r="10892" spans="13:13" ht="49.2" customHeight="1">
      <c r="M10892" s="85"/>
    </row>
    <row r="10893" spans="13:13" ht="49.2" customHeight="1">
      <c r="M10893" s="85"/>
    </row>
    <row r="10894" spans="13:13" ht="49.2" customHeight="1">
      <c r="M10894" s="85"/>
    </row>
    <row r="10895" spans="13:13" ht="49.2" customHeight="1">
      <c r="M10895" s="85"/>
    </row>
    <row r="10896" spans="13:13" ht="49.2" customHeight="1">
      <c r="M10896" s="85"/>
    </row>
    <row r="10897" spans="13:13" ht="49.2" customHeight="1">
      <c r="M10897" s="85"/>
    </row>
    <row r="10898" spans="13:13" ht="49.2" customHeight="1">
      <c r="M10898" s="85"/>
    </row>
    <row r="10899" spans="13:13" ht="49.2" customHeight="1">
      <c r="M10899" s="85"/>
    </row>
    <row r="10900" spans="13:13" ht="49.2" customHeight="1">
      <c r="M10900" s="85"/>
    </row>
    <row r="10901" spans="13:13" ht="49.2" customHeight="1">
      <c r="M10901" s="85"/>
    </row>
    <row r="10902" spans="13:13" ht="49.2" customHeight="1">
      <c r="M10902" s="85"/>
    </row>
    <row r="10903" spans="13:13" ht="49.2" customHeight="1">
      <c r="M10903" s="85"/>
    </row>
    <row r="10904" spans="13:13" ht="49.2" customHeight="1">
      <c r="M10904" s="85"/>
    </row>
    <row r="10905" spans="13:13" ht="49.2" customHeight="1">
      <c r="M10905" s="85"/>
    </row>
    <row r="10906" spans="13:13" ht="49.2" customHeight="1">
      <c r="M10906" s="85"/>
    </row>
    <row r="10907" spans="13:13" ht="49.2" customHeight="1">
      <c r="M10907" s="85"/>
    </row>
    <row r="10908" spans="13:13" ht="49.2" customHeight="1">
      <c r="M10908" s="85"/>
    </row>
    <row r="10909" spans="13:13" ht="49.2" customHeight="1">
      <c r="M10909" s="85"/>
    </row>
    <row r="10910" spans="13:13" ht="49.2" customHeight="1">
      <c r="M10910" s="85"/>
    </row>
    <row r="10911" spans="13:13" ht="49.2" customHeight="1">
      <c r="M10911" s="85"/>
    </row>
    <row r="10912" spans="13:13" ht="49.2" customHeight="1">
      <c r="M10912" s="85"/>
    </row>
    <row r="10913" spans="13:13" ht="49.2" customHeight="1">
      <c r="M10913" s="85"/>
    </row>
    <row r="10914" spans="13:13" ht="49.2" customHeight="1">
      <c r="M10914" s="85"/>
    </row>
    <row r="10915" spans="13:13" ht="49.2" customHeight="1">
      <c r="M10915" s="85"/>
    </row>
    <row r="10916" spans="13:13" ht="49.2" customHeight="1">
      <c r="M10916" s="85"/>
    </row>
    <row r="10917" spans="13:13" ht="49.2" customHeight="1">
      <c r="M10917" s="85"/>
    </row>
    <row r="10918" spans="13:13" ht="49.2" customHeight="1">
      <c r="M10918" s="85"/>
    </row>
    <row r="10919" spans="13:13" ht="49.2" customHeight="1">
      <c r="M10919" s="85"/>
    </row>
    <row r="10920" spans="13:13" ht="49.2" customHeight="1">
      <c r="M10920" s="85"/>
    </row>
    <row r="10921" spans="13:13" ht="49.2" customHeight="1">
      <c r="M10921" s="85"/>
    </row>
    <row r="10922" spans="13:13" ht="49.2" customHeight="1">
      <c r="M10922" s="85"/>
    </row>
    <row r="10923" spans="13:13" ht="49.2" customHeight="1">
      <c r="M10923" s="85"/>
    </row>
    <row r="10924" spans="13:13" ht="49.2" customHeight="1">
      <c r="M10924" s="85"/>
    </row>
    <row r="10925" spans="13:13" ht="49.2" customHeight="1">
      <c r="M10925" s="85"/>
    </row>
    <row r="10926" spans="13:13" ht="49.2" customHeight="1">
      <c r="M10926" s="85"/>
    </row>
    <row r="10927" spans="13:13" ht="49.2" customHeight="1">
      <c r="M10927" s="85"/>
    </row>
    <row r="10928" spans="13:13" ht="49.2" customHeight="1">
      <c r="M10928" s="85"/>
    </row>
    <row r="10929" spans="13:13" ht="49.2" customHeight="1">
      <c r="M10929" s="85"/>
    </row>
    <row r="10930" spans="13:13" ht="49.2" customHeight="1">
      <c r="M10930" s="85"/>
    </row>
    <row r="10931" spans="13:13" ht="49.2" customHeight="1">
      <c r="M10931" s="85"/>
    </row>
    <row r="10932" spans="13:13" ht="49.2" customHeight="1">
      <c r="M10932" s="85"/>
    </row>
    <row r="10933" spans="13:13" ht="49.2" customHeight="1">
      <c r="M10933" s="85"/>
    </row>
    <row r="10934" spans="13:13" ht="49.2" customHeight="1">
      <c r="M10934" s="85"/>
    </row>
    <row r="10935" spans="13:13" ht="49.2" customHeight="1">
      <c r="M10935" s="85"/>
    </row>
    <row r="10936" spans="13:13" ht="49.2" customHeight="1">
      <c r="M10936" s="85"/>
    </row>
    <row r="10937" spans="13:13" ht="49.2" customHeight="1">
      <c r="M10937" s="85"/>
    </row>
    <row r="10938" spans="13:13" ht="49.2" customHeight="1">
      <c r="M10938" s="85"/>
    </row>
    <row r="10939" spans="13:13" ht="49.2" customHeight="1">
      <c r="M10939" s="85"/>
    </row>
    <row r="10940" spans="13:13" ht="49.2" customHeight="1">
      <c r="M10940" s="85"/>
    </row>
    <row r="10941" spans="13:13" ht="49.2" customHeight="1">
      <c r="M10941" s="85"/>
    </row>
    <row r="10942" spans="13:13" ht="49.2" customHeight="1">
      <c r="M10942" s="85"/>
    </row>
    <row r="10943" spans="13:13" ht="49.2" customHeight="1">
      <c r="M10943" s="85"/>
    </row>
    <row r="10944" spans="13:13" ht="49.2" customHeight="1">
      <c r="M10944" s="85"/>
    </row>
    <row r="10945" spans="13:13" ht="49.2" customHeight="1">
      <c r="M10945" s="85"/>
    </row>
    <row r="10946" spans="13:13" ht="49.2" customHeight="1">
      <c r="M10946" s="85"/>
    </row>
    <row r="10947" spans="13:13" ht="49.2" customHeight="1">
      <c r="M10947" s="85"/>
    </row>
    <row r="10948" spans="13:13" ht="49.2" customHeight="1">
      <c r="M10948" s="85"/>
    </row>
    <row r="10949" spans="13:13" ht="49.2" customHeight="1">
      <c r="M10949" s="85"/>
    </row>
    <row r="10950" spans="13:13" ht="49.2" customHeight="1">
      <c r="M10950" s="85"/>
    </row>
    <row r="10951" spans="13:13" ht="49.2" customHeight="1">
      <c r="M10951" s="85"/>
    </row>
    <row r="10952" spans="13:13" ht="49.2" customHeight="1">
      <c r="M10952" s="85"/>
    </row>
    <row r="10953" spans="13:13" ht="49.2" customHeight="1">
      <c r="M10953" s="85"/>
    </row>
    <row r="10954" spans="13:13" ht="49.2" customHeight="1">
      <c r="M10954" s="85"/>
    </row>
    <row r="10955" spans="13:13" ht="49.2" customHeight="1">
      <c r="M10955" s="85"/>
    </row>
    <row r="10956" spans="13:13" ht="49.2" customHeight="1">
      <c r="M10956" s="85"/>
    </row>
    <row r="10957" spans="13:13" ht="49.2" customHeight="1">
      <c r="M10957" s="85"/>
    </row>
    <row r="10958" spans="13:13" ht="49.2" customHeight="1">
      <c r="M10958" s="85"/>
    </row>
    <row r="10959" spans="13:13" ht="49.2" customHeight="1">
      <c r="M10959" s="85"/>
    </row>
    <row r="10960" spans="13:13" ht="49.2" customHeight="1">
      <c r="M10960" s="85"/>
    </row>
    <row r="10961" spans="13:13" ht="49.2" customHeight="1">
      <c r="M10961" s="85"/>
    </row>
    <row r="10962" spans="13:13" ht="49.2" customHeight="1">
      <c r="M10962" s="85"/>
    </row>
    <row r="10963" spans="13:13" ht="49.2" customHeight="1">
      <c r="M10963" s="85"/>
    </row>
    <row r="10964" spans="13:13" ht="49.2" customHeight="1">
      <c r="M10964" s="85"/>
    </row>
    <row r="10965" spans="13:13" ht="49.2" customHeight="1">
      <c r="M10965" s="85"/>
    </row>
    <row r="10966" spans="13:13" ht="49.2" customHeight="1">
      <c r="M10966" s="85"/>
    </row>
    <row r="10967" spans="13:13" ht="49.2" customHeight="1">
      <c r="M10967" s="85"/>
    </row>
    <row r="10968" spans="13:13" ht="49.2" customHeight="1">
      <c r="M10968" s="85"/>
    </row>
    <row r="10969" spans="13:13" ht="49.2" customHeight="1">
      <c r="M10969" s="85"/>
    </row>
    <row r="10970" spans="13:13" ht="49.2" customHeight="1">
      <c r="M10970" s="85"/>
    </row>
    <row r="10971" spans="13:13" ht="49.2" customHeight="1">
      <c r="M10971" s="85"/>
    </row>
    <row r="10972" spans="13:13" ht="49.2" customHeight="1">
      <c r="M10972" s="85"/>
    </row>
    <row r="10973" spans="13:13" ht="49.2" customHeight="1">
      <c r="M10973" s="85"/>
    </row>
    <row r="10974" spans="13:13" ht="49.2" customHeight="1">
      <c r="M10974" s="85"/>
    </row>
    <row r="10975" spans="13:13" ht="49.2" customHeight="1">
      <c r="M10975" s="85"/>
    </row>
    <row r="10976" spans="13:13" ht="49.2" customHeight="1">
      <c r="M10976" s="85"/>
    </row>
    <row r="10977" spans="13:13" ht="49.2" customHeight="1">
      <c r="M10977" s="85"/>
    </row>
    <row r="10978" spans="13:13" ht="49.2" customHeight="1">
      <c r="M10978" s="85"/>
    </row>
    <row r="10979" spans="13:13" ht="49.2" customHeight="1">
      <c r="M10979" s="85"/>
    </row>
    <row r="10980" spans="13:13" ht="49.2" customHeight="1">
      <c r="M10980" s="85"/>
    </row>
    <row r="10981" spans="13:13" ht="49.2" customHeight="1">
      <c r="M10981" s="85"/>
    </row>
    <row r="10982" spans="13:13" ht="49.2" customHeight="1">
      <c r="M10982" s="85"/>
    </row>
    <row r="10983" spans="13:13" ht="49.2" customHeight="1">
      <c r="M10983" s="85"/>
    </row>
    <row r="10984" spans="13:13" ht="49.2" customHeight="1">
      <c r="M10984" s="85"/>
    </row>
    <row r="10985" spans="13:13" ht="49.2" customHeight="1">
      <c r="M10985" s="85"/>
    </row>
    <row r="10986" spans="13:13" ht="49.2" customHeight="1">
      <c r="M10986" s="85"/>
    </row>
    <row r="10987" spans="13:13" ht="49.2" customHeight="1">
      <c r="M10987" s="85"/>
    </row>
    <row r="10988" spans="13:13" ht="49.2" customHeight="1">
      <c r="M10988" s="85"/>
    </row>
    <row r="10989" spans="13:13" ht="49.2" customHeight="1">
      <c r="M10989" s="85"/>
    </row>
    <row r="10990" spans="13:13" ht="49.2" customHeight="1">
      <c r="M10990" s="85"/>
    </row>
    <row r="10991" spans="13:13" ht="49.2" customHeight="1">
      <c r="M10991" s="85"/>
    </row>
    <row r="10992" spans="13:13" ht="49.2" customHeight="1">
      <c r="M10992" s="85"/>
    </row>
    <row r="10993" spans="13:13" ht="49.2" customHeight="1">
      <c r="M10993" s="85"/>
    </row>
    <row r="10994" spans="13:13" ht="49.2" customHeight="1">
      <c r="M10994" s="85"/>
    </row>
    <row r="10995" spans="13:13" ht="49.2" customHeight="1">
      <c r="M10995" s="85"/>
    </row>
    <row r="10996" spans="13:13" ht="49.2" customHeight="1">
      <c r="M10996" s="85"/>
    </row>
    <row r="10997" spans="13:13" ht="49.2" customHeight="1">
      <c r="M10997" s="85"/>
    </row>
    <row r="10998" spans="13:13" ht="49.2" customHeight="1">
      <c r="M10998" s="85"/>
    </row>
    <row r="10999" spans="13:13" ht="49.2" customHeight="1">
      <c r="M10999" s="85"/>
    </row>
    <row r="11000" spans="13:13" ht="49.2" customHeight="1">
      <c r="M11000" s="85"/>
    </row>
    <row r="11001" spans="13:13" ht="49.2" customHeight="1">
      <c r="M11001" s="85"/>
    </row>
    <row r="11002" spans="13:13" ht="49.2" customHeight="1">
      <c r="M11002" s="85"/>
    </row>
    <row r="11003" spans="13:13" ht="49.2" customHeight="1">
      <c r="M11003" s="85"/>
    </row>
    <row r="11004" spans="13:13" ht="49.2" customHeight="1">
      <c r="M11004" s="85"/>
    </row>
    <row r="11005" spans="13:13" ht="49.2" customHeight="1">
      <c r="M11005" s="85"/>
    </row>
    <row r="11006" spans="13:13" ht="49.2" customHeight="1">
      <c r="M11006" s="85"/>
    </row>
    <row r="11007" spans="13:13" ht="49.2" customHeight="1">
      <c r="M11007" s="85"/>
    </row>
    <row r="11008" spans="13:13" ht="49.2" customHeight="1">
      <c r="M11008" s="85"/>
    </row>
    <row r="11009" spans="13:13" ht="49.2" customHeight="1">
      <c r="M11009" s="85"/>
    </row>
    <row r="11010" spans="13:13" ht="49.2" customHeight="1">
      <c r="M11010" s="85"/>
    </row>
    <row r="11011" spans="13:13" ht="49.2" customHeight="1">
      <c r="M11011" s="85"/>
    </row>
    <row r="11012" spans="13:13" ht="49.2" customHeight="1">
      <c r="M11012" s="85"/>
    </row>
    <row r="11013" spans="13:13" ht="49.2" customHeight="1">
      <c r="M11013" s="85"/>
    </row>
    <row r="11014" spans="13:13" ht="49.2" customHeight="1">
      <c r="M11014" s="85"/>
    </row>
    <row r="11015" spans="13:13" ht="49.2" customHeight="1">
      <c r="M11015" s="85"/>
    </row>
    <row r="11016" spans="13:13" ht="49.2" customHeight="1">
      <c r="M11016" s="85"/>
    </row>
    <row r="11017" spans="13:13" ht="49.2" customHeight="1">
      <c r="M11017" s="85"/>
    </row>
    <row r="11018" spans="13:13" ht="49.2" customHeight="1">
      <c r="M11018" s="85"/>
    </row>
    <row r="11019" spans="13:13" ht="49.2" customHeight="1">
      <c r="M11019" s="85"/>
    </row>
    <row r="11020" spans="13:13" ht="49.2" customHeight="1">
      <c r="M11020" s="85"/>
    </row>
    <row r="11021" spans="13:13" ht="49.2" customHeight="1">
      <c r="M11021" s="85"/>
    </row>
    <row r="11022" spans="13:13" ht="49.2" customHeight="1">
      <c r="M11022" s="85"/>
    </row>
    <row r="11023" spans="13:13" ht="49.2" customHeight="1">
      <c r="M11023" s="85"/>
    </row>
    <row r="11024" spans="13:13" ht="49.2" customHeight="1">
      <c r="M11024" s="85"/>
    </row>
    <row r="11025" spans="13:13" ht="49.2" customHeight="1">
      <c r="M11025" s="85"/>
    </row>
    <row r="11026" spans="13:13" ht="49.2" customHeight="1">
      <c r="M11026" s="85"/>
    </row>
    <row r="11027" spans="13:13" ht="49.2" customHeight="1">
      <c r="M11027" s="85"/>
    </row>
    <row r="11028" spans="13:13" ht="49.2" customHeight="1">
      <c r="M11028" s="85"/>
    </row>
    <row r="11029" spans="13:13" ht="49.2" customHeight="1">
      <c r="M11029" s="85"/>
    </row>
    <row r="11030" spans="13:13" ht="49.2" customHeight="1">
      <c r="M11030" s="85"/>
    </row>
    <row r="11031" spans="13:13" ht="49.2" customHeight="1">
      <c r="M11031" s="85"/>
    </row>
    <row r="11032" spans="13:13" ht="49.2" customHeight="1">
      <c r="M11032" s="85"/>
    </row>
    <row r="11033" spans="13:13" ht="49.2" customHeight="1">
      <c r="M11033" s="85"/>
    </row>
    <row r="11034" spans="13:13" ht="49.2" customHeight="1">
      <c r="M11034" s="85"/>
    </row>
    <row r="11035" spans="13:13" ht="49.2" customHeight="1">
      <c r="M11035" s="85"/>
    </row>
    <row r="11036" spans="13:13" ht="49.2" customHeight="1">
      <c r="M11036" s="85"/>
    </row>
    <row r="11037" spans="13:13" ht="49.2" customHeight="1">
      <c r="M11037" s="85"/>
    </row>
    <row r="11038" spans="13:13" ht="49.2" customHeight="1">
      <c r="M11038" s="85"/>
    </row>
    <row r="11039" spans="13:13" ht="49.2" customHeight="1">
      <c r="M11039" s="85"/>
    </row>
    <row r="11040" spans="13:13" ht="49.2" customHeight="1">
      <c r="M11040" s="85"/>
    </row>
    <row r="11041" spans="13:13" ht="49.2" customHeight="1">
      <c r="M11041" s="85"/>
    </row>
    <row r="11042" spans="13:13" ht="49.2" customHeight="1">
      <c r="M11042" s="85"/>
    </row>
    <row r="11043" spans="13:13" ht="49.2" customHeight="1">
      <c r="M11043" s="85"/>
    </row>
    <row r="11044" spans="13:13" ht="49.2" customHeight="1">
      <c r="M11044" s="85"/>
    </row>
    <row r="11045" spans="13:13" ht="49.2" customHeight="1">
      <c r="M11045" s="85"/>
    </row>
    <row r="11046" spans="13:13" ht="49.2" customHeight="1">
      <c r="M11046" s="85"/>
    </row>
    <row r="11047" spans="13:13" ht="49.2" customHeight="1">
      <c r="M11047" s="85"/>
    </row>
    <row r="11048" spans="13:13" ht="49.2" customHeight="1">
      <c r="M11048" s="85"/>
    </row>
    <row r="11049" spans="13:13" ht="49.2" customHeight="1">
      <c r="M11049" s="85"/>
    </row>
    <row r="11050" spans="13:13" ht="49.2" customHeight="1">
      <c r="M11050" s="85"/>
    </row>
    <row r="11051" spans="13:13" ht="49.2" customHeight="1">
      <c r="M11051" s="85"/>
    </row>
    <row r="11052" spans="13:13" ht="49.2" customHeight="1">
      <c r="M11052" s="85"/>
    </row>
    <row r="11053" spans="13:13" ht="49.2" customHeight="1">
      <c r="M11053" s="85"/>
    </row>
    <row r="11054" spans="13:13" ht="49.2" customHeight="1">
      <c r="M11054" s="85"/>
    </row>
    <row r="11055" spans="13:13" ht="49.2" customHeight="1">
      <c r="M11055" s="85"/>
    </row>
    <row r="11056" spans="13:13" ht="49.2" customHeight="1">
      <c r="M11056" s="85"/>
    </row>
    <row r="11057" spans="13:13" ht="49.2" customHeight="1">
      <c r="M11057" s="85"/>
    </row>
    <row r="11058" spans="13:13" ht="49.2" customHeight="1">
      <c r="M11058" s="85"/>
    </row>
    <row r="11059" spans="13:13" ht="49.2" customHeight="1">
      <c r="M11059" s="85"/>
    </row>
    <row r="11060" spans="13:13" ht="49.2" customHeight="1">
      <c r="M11060" s="85"/>
    </row>
    <row r="11061" spans="13:13" ht="49.2" customHeight="1">
      <c r="M11061" s="85"/>
    </row>
    <row r="11062" spans="13:13" ht="49.2" customHeight="1">
      <c r="M11062" s="85"/>
    </row>
    <row r="11063" spans="13:13" ht="49.2" customHeight="1">
      <c r="M11063" s="85"/>
    </row>
    <row r="11064" spans="13:13" ht="49.2" customHeight="1">
      <c r="M11064" s="85"/>
    </row>
    <row r="11065" spans="13:13" ht="49.2" customHeight="1">
      <c r="M11065" s="85"/>
    </row>
    <row r="11066" spans="13:13" ht="49.2" customHeight="1">
      <c r="M11066" s="85"/>
    </row>
    <row r="11067" spans="13:13" ht="49.2" customHeight="1">
      <c r="M11067" s="85"/>
    </row>
    <row r="11068" spans="13:13" ht="49.2" customHeight="1">
      <c r="M11068" s="85"/>
    </row>
    <row r="11069" spans="13:13" ht="49.2" customHeight="1">
      <c r="M11069" s="85"/>
    </row>
    <row r="11070" spans="13:13" ht="49.2" customHeight="1">
      <c r="M11070" s="85"/>
    </row>
    <row r="11071" spans="13:13" ht="49.2" customHeight="1">
      <c r="M11071" s="85"/>
    </row>
    <row r="11072" spans="13:13" ht="49.2" customHeight="1">
      <c r="M11072" s="85"/>
    </row>
    <row r="11073" spans="13:13" ht="49.2" customHeight="1">
      <c r="M11073" s="85"/>
    </row>
    <row r="11074" spans="13:13" ht="49.2" customHeight="1">
      <c r="M11074" s="85"/>
    </row>
    <row r="11075" spans="13:13" ht="49.2" customHeight="1">
      <c r="M11075" s="85"/>
    </row>
    <row r="11076" spans="13:13" ht="49.2" customHeight="1">
      <c r="M11076" s="85"/>
    </row>
    <row r="11077" spans="13:13" ht="49.2" customHeight="1">
      <c r="M11077" s="85"/>
    </row>
    <row r="11078" spans="13:13" ht="49.2" customHeight="1">
      <c r="M11078" s="85"/>
    </row>
    <row r="11079" spans="13:13" ht="49.2" customHeight="1">
      <c r="M11079" s="85"/>
    </row>
    <row r="11080" spans="13:13" ht="49.2" customHeight="1">
      <c r="M11080" s="85"/>
    </row>
    <row r="11081" spans="13:13" ht="49.2" customHeight="1">
      <c r="M11081" s="85"/>
    </row>
    <row r="11082" spans="13:13" ht="49.2" customHeight="1">
      <c r="M11082" s="85"/>
    </row>
    <row r="11083" spans="13:13" ht="49.2" customHeight="1">
      <c r="M11083" s="85"/>
    </row>
    <row r="11084" spans="13:13" ht="49.2" customHeight="1">
      <c r="M11084" s="85"/>
    </row>
    <row r="11085" spans="13:13" ht="49.2" customHeight="1">
      <c r="M11085" s="85"/>
    </row>
    <row r="11086" spans="13:13" ht="49.2" customHeight="1">
      <c r="M11086" s="85"/>
    </row>
    <row r="11087" spans="13:13" ht="49.2" customHeight="1">
      <c r="M11087" s="85"/>
    </row>
    <row r="11088" spans="13:13" ht="49.2" customHeight="1">
      <c r="M11088" s="85"/>
    </row>
    <row r="11089" spans="13:13" ht="49.2" customHeight="1">
      <c r="M11089" s="85"/>
    </row>
    <row r="11090" spans="13:13" ht="49.2" customHeight="1">
      <c r="M11090" s="85"/>
    </row>
    <row r="11091" spans="13:13" ht="49.2" customHeight="1">
      <c r="M11091" s="85"/>
    </row>
    <row r="11092" spans="13:13" ht="49.2" customHeight="1">
      <c r="M11092" s="85"/>
    </row>
    <row r="11093" spans="13:13" ht="49.2" customHeight="1">
      <c r="M11093" s="85"/>
    </row>
    <row r="11094" spans="13:13" ht="49.2" customHeight="1">
      <c r="M11094" s="85"/>
    </row>
    <row r="11095" spans="13:13" ht="49.2" customHeight="1">
      <c r="M11095" s="85"/>
    </row>
    <row r="11096" spans="13:13" ht="49.2" customHeight="1">
      <c r="M11096" s="85"/>
    </row>
    <row r="11097" spans="13:13" ht="49.2" customHeight="1">
      <c r="M11097" s="85"/>
    </row>
    <row r="11098" spans="13:13" ht="49.2" customHeight="1">
      <c r="M11098" s="85"/>
    </row>
    <row r="11099" spans="13:13" ht="49.2" customHeight="1">
      <c r="M11099" s="85"/>
    </row>
    <row r="11100" spans="13:13" ht="49.2" customHeight="1">
      <c r="M11100" s="85"/>
    </row>
    <row r="11101" spans="13:13" ht="49.2" customHeight="1">
      <c r="M11101" s="85"/>
    </row>
    <row r="11102" spans="13:13" ht="49.2" customHeight="1">
      <c r="M11102" s="85"/>
    </row>
    <row r="11103" spans="13:13" ht="49.2" customHeight="1">
      <c r="M11103" s="85"/>
    </row>
    <row r="11104" spans="13:13" ht="49.2" customHeight="1">
      <c r="M11104" s="85"/>
    </row>
    <row r="11105" spans="13:13" ht="49.2" customHeight="1">
      <c r="M11105" s="85"/>
    </row>
    <row r="11106" spans="13:13" ht="49.2" customHeight="1">
      <c r="M11106" s="85"/>
    </row>
    <row r="11107" spans="13:13" ht="49.2" customHeight="1">
      <c r="M11107" s="85"/>
    </row>
    <row r="11108" spans="13:13" ht="49.2" customHeight="1">
      <c r="M11108" s="85"/>
    </row>
    <row r="11109" spans="13:13" ht="49.2" customHeight="1">
      <c r="M11109" s="85"/>
    </row>
    <row r="11110" spans="13:13" ht="49.2" customHeight="1">
      <c r="M11110" s="85"/>
    </row>
    <row r="11111" spans="13:13" ht="49.2" customHeight="1">
      <c r="M11111" s="85"/>
    </row>
    <row r="11112" spans="13:13" ht="49.2" customHeight="1">
      <c r="M11112" s="85"/>
    </row>
    <row r="11113" spans="13:13" ht="49.2" customHeight="1">
      <c r="M11113" s="85"/>
    </row>
    <row r="11114" spans="13:13" ht="49.2" customHeight="1">
      <c r="M11114" s="85"/>
    </row>
    <row r="11115" spans="13:13" ht="49.2" customHeight="1">
      <c r="M11115" s="85"/>
    </row>
    <row r="11116" spans="13:13" ht="49.2" customHeight="1">
      <c r="M11116" s="85"/>
    </row>
    <row r="11117" spans="13:13" ht="49.2" customHeight="1">
      <c r="M11117" s="85"/>
    </row>
    <row r="11118" spans="13:13" ht="49.2" customHeight="1">
      <c r="M11118" s="85"/>
    </row>
    <row r="11119" spans="13:13" ht="49.2" customHeight="1">
      <c r="M11119" s="85"/>
    </row>
    <row r="11120" spans="13:13" ht="49.2" customHeight="1">
      <c r="M11120" s="85"/>
    </row>
    <row r="11121" spans="13:13" ht="49.2" customHeight="1">
      <c r="M11121" s="85"/>
    </row>
    <row r="11122" spans="13:13" ht="49.2" customHeight="1">
      <c r="M11122" s="85"/>
    </row>
    <row r="11123" spans="13:13" ht="49.2" customHeight="1">
      <c r="M11123" s="85"/>
    </row>
    <row r="11124" spans="13:13" ht="49.2" customHeight="1">
      <c r="M11124" s="85"/>
    </row>
    <row r="11125" spans="13:13" ht="49.2" customHeight="1">
      <c r="M11125" s="85"/>
    </row>
    <row r="11126" spans="13:13" ht="49.2" customHeight="1">
      <c r="M11126" s="85"/>
    </row>
    <row r="11127" spans="13:13" ht="49.2" customHeight="1">
      <c r="M11127" s="85"/>
    </row>
    <row r="11128" spans="13:13" ht="49.2" customHeight="1">
      <c r="M11128" s="85"/>
    </row>
    <row r="11129" spans="13:13" ht="49.2" customHeight="1">
      <c r="M11129" s="85"/>
    </row>
    <row r="11130" spans="13:13" ht="49.2" customHeight="1">
      <c r="M11130" s="85"/>
    </row>
    <row r="11131" spans="13:13" ht="49.2" customHeight="1">
      <c r="M11131" s="85"/>
    </row>
    <row r="11132" spans="13:13" ht="49.2" customHeight="1">
      <c r="M11132" s="85"/>
    </row>
    <row r="11133" spans="13:13" ht="49.2" customHeight="1">
      <c r="M11133" s="85"/>
    </row>
    <row r="11134" spans="13:13" ht="49.2" customHeight="1">
      <c r="M11134" s="85"/>
    </row>
    <row r="11135" spans="13:13" ht="49.2" customHeight="1">
      <c r="M11135" s="85"/>
    </row>
    <row r="11136" spans="13:13" ht="49.2" customHeight="1">
      <c r="M11136" s="85"/>
    </row>
    <row r="11137" spans="13:13" ht="49.2" customHeight="1">
      <c r="M11137" s="85"/>
    </row>
    <row r="11138" spans="13:13" ht="49.2" customHeight="1">
      <c r="M11138" s="85"/>
    </row>
    <row r="11139" spans="13:13" ht="49.2" customHeight="1">
      <c r="M11139" s="85"/>
    </row>
    <row r="11140" spans="13:13" ht="49.2" customHeight="1">
      <c r="M11140" s="85"/>
    </row>
    <row r="11141" spans="13:13" ht="49.2" customHeight="1">
      <c r="M11141" s="85"/>
    </row>
    <row r="11142" spans="13:13" ht="49.2" customHeight="1">
      <c r="M11142" s="85"/>
    </row>
    <row r="11143" spans="13:13" ht="49.2" customHeight="1">
      <c r="M11143" s="85"/>
    </row>
    <row r="11144" spans="13:13" ht="49.2" customHeight="1">
      <c r="M11144" s="85"/>
    </row>
    <row r="11145" spans="13:13" ht="49.2" customHeight="1">
      <c r="M11145" s="85"/>
    </row>
    <row r="11146" spans="13:13" ht="49.2" customHeight="1">
      <c r="M11146" s="85"/>
    </row>
    <row r="11147" spans="13:13" ht="49.2" customHeight="1">
      <c r="M11147" s="85"/>
    </row>
    <row r="11148" spans="13:13" ht="49.2" customHeight="1">
      <c r="M11148" s="85"/>
    </row>
    <row r="11149" spans="13:13" ht="49.2" customHeight="1">
      <c r="M11149" s="85"/>
    </row>
    <row r="11150" spans="13:13" ht="49.2" customHeight="1">
      <c r="M11150" s="85"/>
    </row>
    <row r="11151" spans="13:13" ht="49.2" customHeight="1">
      <c r="M11151" s="85"/>
    </row>
    <row r="11152" spans="13:13" ht="49.2" customHeight="1">
      <c r="M11152" s="85"/>
    </row>
    <row r="11153" spans="13:13" ht="49.2" customHeight="1">
      <c r="M11153" s="85"/>
    </row>
    <row r="11154" spans="13:13" ht="49.2" customHeight="1">
      <c r="M11154" s="85"/>
    </row>
    <row r="11155" spans="13:13" ht="49.2" customHeight="1">
      <c r="M11155" s="85"/>
    </row>
    <row r="11156" spans="13:13" ht="49.2" customHeight="1">
      <c r="M11156" s="85"/>
    </row>
    <row r="11157" spans="13:13" ht="49.2" customHeight="1">
      <c r="M11157" s="85"/>
    </row>
    <row r="11158" spans="13:13" ht="49.2" customHeight="1">
      <c r="M11158" s="85"/>
    </row>
    <row r="11159" spans="13:13" ht="49.2" customHeight="1">
      <c r="M11159" s="85"/>
    </row>
    <row r="11160" spans="13:13" ht="49.2" customHeight="1">
      <c r="M11160" s="85"/>
    </row>
    <row r="11161" spans="13:13" ht="49.2" customHeight="1">
      <c r="M11161" s="85"/>
    </row>
    <row r="11162" spans="13:13" ht="49.2" customHeight="1">
      <c r="M11162" s="85"/>
    </row>
    <row r="11163" spans="13:13" ht="49.2" customHeight="1">
      <c r="M11163" s="85"/>
    </row>
    <row r="11164" spans="13:13" ht="49.2" customHeight="1">
      <c r="M11164" s="85"/>
    </row>
    <row r="11165" spans="13:13" ht="49.2" customHeight="1">
      <c r="M11165" s="85"/>
    </row>
    <row r="11166" spans="13:13" ht="49.2" customHeight="1">
      <c r="M11166" s="85"/>
    </row>
    <row r="11167" spans="13:13" ht="49.2" customHeight="1">
      <c r="M11167" s="85"/>
    </row>
    <row r="11168" spans="13:13" ht="49.2" customHeight="1">
      <c r="M11168" s="85"/>
    </row>
    <row r="11169" spans="13:13" ht="49.2" customHeight="1">
      <c r="M11169" s="85"/>
    </row>
    <row r="11170" spans="13:13" ht="49.2" customHeight="1">
      <c r="M11170" s="85"/>
    </row>
    <row r="11171" spans="13:13" ht="49.2" customHeight="1">
      <c r="M11171" s="85"/>
    </row>
    <row r="11172" spans="13:13" ht="49.2" customHeight="1">
      <c r="M11172" s="85"/>
    </row>
    <row r="11173" spans="13:13" ht="49.2" customHeight="1">
      <c r="M11173" s="85"/>
    </row>
    <row r="11174" spans="13:13" ht="49.2" customHeight="1">
      <c r="M11174" s="85"/>
    </row>
    <row r="11175" spans="13:13" ht="49.2" customHeight="1">
      <c r="M11175" s="85"/>
    </row>
    <row r="11176" spans="13:13" ht="49.2" customHeight="1">
      <c r="M11176" s="85"/>
    </row>
    <row r="11177" spans="13:13" ht="49.2" customHeight="1">
      <c r="M11177" s="85"/>
    </row>
    <row r="11178" spans="13:13" ht="49.2" customHeight="1">
      <c r="M11178" s="85"/>
    </row>
    <row r="11179" spans="13:13" ht="49.2" customHeight="1">
      <c r="M11179" s="85"/>
    </row>
    <row r="11180" spans="13:13" ht="49.2" customHeight="1">
      <c r="M11180" s="85"/>
    </row>
    <row r="11181" spans="13:13" ht="49.2" customHeight="1">
      <c r="M11181" s="85"/>
    </row>
    <row r="11182" spans="13:13" ht="49.2" customHeight="1">
      <c r="M11182" s="85"/>
    </row>
    <row r="11183" spans="13:13" ht="49.2" customHeight="1">
      <c r="M11183" s="85"/>
    </row>
    <row r="11184" spans="13:13" ht="49.2" customHeight="1">
      <c r="M11184" s="85"/>
    </row>
    <row r="11185" spans="13:13" ht="49.2" customHeight="1">
      <c r="M11185" s="85"/>
    </row>
    <row r="11186" spans="13:13" ht="49.2" customHeight="1">
      <c r="M11186" s="85"/>
    </row>
    <row r="11187" spans="13:13" ht="49.2" customHeight="1">
      <c r="M11187" s="85"/>
    </row>
    <row r="11188" spans="13:13" ht="49.2" customHeight="1">
      <c r="M11188" s="85"/>
    </row>
    <row r="11189" spans="13:13" ht="49.2" customHeight="1">
      <c r="M11189" s="85"/>
    </row>
    <row r="11190" spans="13:13" ht="49.2" customHeight="1">
      <c r="M11190" s="85"/>
    </row>
    <row r="11191" spans="13:13" ht="49.2" customHeight="1">
      <c r="M11191" s="85"/>
    </row>
    <row r="11192" spans="13:13" ht="49.2" customHeight="1">
      <c r="M11192" s="85"/>
    </row>
    <row r="11193" spans="13:13" ht="49.2" customHeight="1">
      <c r="M11193" s="85"/>
    </row>
    <row r="11194" spans="13:13" ht="49.2" customHeight="1">
      <c r="M11194" s="85"/>
    </row>
    <row r="11195" spans="13:13" ht="49.2" customHeight="1">
      <c r="M11195" s="85"/>
    </row>
    <row r="11196" spans="13:13" ht="49.2" customHeight="1">
      <c r="M11196" s="85"/>
    </row>
    <row r="11197" spans="13:13" ht="49.2" customHeight="1">
      <c r="M11197" s="85"/>
    </row>
    <row r="11198" spans="13:13" ht="49.2" customHeight="1">
      <c r="M11198" s="85"/>
    </row>
    <row r="11199" spans="13:13" ht="49.2" customHeight="1">
      <c r="M11199" s="85"/>
    </row>
    <row r="11200" spans="13:13" ht="49.2" customHeight="1">
      <c r="M11200" s="85"/>
    </row>
    <row r="11201" spans="13:13" ht="49.2" customHeight="1">
      <c r="M11201" s="85"/>
    </row>
    <row r="11202" spans="13:13" ht="49.2" customHeight="1">
      <c r="M11202" s="85"/>
    </row>
    <row r="11203" spans="13:13" ht="49.2" customHeight="1">
      <c r="M11203" s="85"/>
    </row>
    <row r="11204" spans="13:13" ht="49.2" customHeight="1">
      <c r="M11204" s="85"/>
    </row>
    <row r="11205" spans="13:13" ht="49.2" customHeight="1">
      <c r="M11205" s="85"/>
    </row>
    <row r="11206" spans="13:13" ht="49.2" customHeight="1">
      <c r="M11206" s="85"/>
    </row>
    <row r="11207" spans="13:13" ht="49.2" customHeight="1">
      <c r="M11207" s="85"/>
    </row>
    <row r="11208" spans="13:13" ht="49.2" customHeight="1">
      <c r="M11208" s="85"/>
    </row>
    <row r="11209" spans="13:13" ht="49.2" customHeight="1">
      <c r="M11209" s="85"/>
    </row>
    <row r="11210" spans="13:13" ht="49.2" customHeight="1">
      <c r="M11210" s="85"/>
    </row>
    <row r="11211" spans="13:13" ht="49.2" customHeight="1">
      <c r="M11211" s="85"/>
    </row>
    <row r="11212" spans="13:13" ht="49.2" customHeight="1">
      <c r="M11212" s="85"/>
    </row>
    <row r="11213" spans="13:13" ht="49.2" customHeight="1">
      <c r="M11213" s="85"/>
    </row>
    <row r="11214" spans="13:13" ht="49.2" customHeight="1">
      <c r="M11214" s="85"/>
    </row>
    <row r="11215" spans="13:13" ht="49.2" customHeight="1">
      <c r="M11215" s="85"/>
    </row>
    <row r="11216" spans="13:13" ht="49.2" customHeight="1">
      <c r="M11216" s="85"/>
    </row>
    <row r="11217" spans="13:13" ht="49.2" customHeight="1">
      <c r="M11217" s="85"/>
    </row>
    <row r="11218" spans="13:13" ht="49.2" customHeight="1">
      <c r="M11218" s="85"/>
    </row>
    <row r="11219" spans="13:13" ht="49.2" customHeight="1">
      <c r="M11219" s="85"/>
    </row>
    <row r="11220" spans="13:13" ht="49.2" customHeight="1">
      <c r="M11220" s="85"/>
    </row>
    <row r="11221" spans="13:13" ht="49.2" customHeight="1">
      <c r="M11221" s="85"/>
    </row>
    <row r="11222" spans="13:13" ht="49.2" customHeight="1">
      <c r="M11222" s="85"/>
    </row>
    <row r="11223" spans="13:13" ht="49.2" customHeight="1">
      <c r="M11223" s="85"/>
    </row>
    <row r="11224" spans="13:13" ht="49.2" customHeight="1">
      <c r="M11224" s="85"/>
    </row>
    <row r="11225" spans="13:13" ht="49.2" customHeight="1">
      <c r="M11225" s="85"/>
    </row>
    <row r="11226" spans="13:13" ht="49.2" customHeight="1">
      <c r="M11226" s="85"/>
    </row>
    <row r="11227" spans="13:13" ht="49.2" customHeight="1">
      <c r="M11227" s="85"/>
    </row>
    <row r="11228" spans="13:13" ht="49.2" customHeight="1">
      <c r="M11228" s="85"/>
    </row>
    <row r="11229" spans="13:13" ht="49.2" customHeight="1">
      <c r="M11229" s="85"/>
    </row>
    <row r="11230" spans="13:13" ht="49.2" customHeight="1">
      <c r="M11230" s="85"/>
    </row>
    <row r="11231" spans="13:13" ht="49.2" customHeight="1">
      <c r="M11231" s="85"/>
    </row>
    <row r="11232" spans="13:13" ht="49.2" customHeight="1">
      <c r="M11232" s="85"/>
    </row>
    <row r="11233" spans="13:13" ht="49.2" customHeight="1">
      <c r="M11233" s="85"/>
    </row>
    <row r="11234" spans="13:13" ht="49.2" customHeight="1">
      <c r="M11234" s="85"/>
    </row>
    <row r="11235" spans="13:13" ht="49.2" customHeight="1">
      <c r="M11235" s="85"/>
    </row>
    <row r="11236" spans="13:13" ht="49.2" customHeight="1">
      <c r="M11236" s="85"/>
    </row>
    <row r="11237" spans="13:13" ht="49.2" customHeight="1">
      <c r="M11237" s="85"/>
    </row>
    <row r="11238" spans="13:13" ht="49.2" customHeight="1">
      <c r="M11238" s="85"/>
    </row>
    <row r="11239" spans="13:13" ht="49.2" customHeight="1">
      <c r="M11239" s="85"/>
    </row>
    <row r="11240" spans="13:13" ht="49.2" customHeight="1">
      <c r="M11240" s="85"/>
    </row>
    <row r="11241" spans="13:13" ht="49.2" customHeight="1">
      <c r="M11241" s="85"/>
    </row>
    <row r="11242" spans="13:13" ht="49.2" customHeight="1">
      <c r="M11242" s="85"/>
    </row>
    <row r="11243" spans="13:13" ht="49.2" customHeight="1">
      <c r="M11243" s="85"/>
    </row>
    <row r="11244" spans="13:13" ht="49.2" customHeight="1">
      <c r="M11244" s="85"/>
    </row>
    <row r="11245" spans="13:13" ht="49.2" customHeight="1">
      <c r="M11245" s="85"/>
    </row>
    <row r="11246" spans="13:13" ht="49.2" customHeight="1">
      <c r="M11246" s="85"/>
    </row>
    <row r="11247" spans="13:13" ht="49.2" customHeight="1">
      <c r="M11247" s="85"/>
    </row>
    <row r="11248" spans="13:13" ht="49.2" customHeight="1">
      <c r="M11248" s="85"/>
    </row>
    <row r="11249" spans="13:13" ht="49.2" customHeight="1">
      <c r="M11249" s="85"/>
    </row>
    <row r="11250" spans="13:13" ht="49.2" customHeight="1">
      <c r="M11250" s="85"/>
    </row>
    <row r="11251" spans="13:13" ht="49.2" customHeight="1">
      <c r="M11251" s="85"/>
    </row>
    <row r="11252" spans="13:13" ht="49.2" customHeight="1">
      <c r="M11252" s="85"/>
    </row>
    <row r="11253" spans="13:13" ht="49.2" customHeight="1">
      <c r="M11253" s="85"/>
    </row>
    <row r="11254" spans="13:13" ht="49.2" customHeight="1">
      <c r="M11254" s="85"/>
    </row>
    <row r="11255" spans="13:13" ht="49.2" customHeight="1">
      <c r="M11255" s="85"/>
    </row>
    <row r="11256" spans="13:13" ht="49.2" customHeight="1">
      <c r="M11256" s="85"/>
    </row>
    <row r="11257" spans="13:13" ht="49.2" customHeight="1">
      <c r="M11257" s="85"/>
    </row>
    <row r="11258" spans="13:13" ht="49.2" customHeight="1">
      <c r="M11258" s="85"/>
    </row>
    <row r="11259" spans="13:13" ht="49.2" customHeight="1">
      <c r="M11259" s="85"/>
    </row>
    <row r="11260" spans="13:13" ht="49.2" customHeight="1">
      <c r="M11260" s="85"/>
    </row>
    <row r="11261" spans="13:13" ht="49.2" customHeight="1">
      <c r="M11261" s="85"/>
    </row>
    <row r="11262" spans="13:13" ht="49.2" customHeight="1">
      <c r="M11262" s="85"/>
    </row>
    <row r="11263" spans="13:13" ht="49.2" customHeight="1">
      <c r="M11263" s="85"/>
    </row>
    <row r="11264" spans="13:13" ht="49.2" customHeight="1">
      <c r="M11264" s="85"/>
    </row>
    <row r="11265" spans="13:13" ht="49.2" customHeight="1">
      <c r="M11265" s="85"/>
    </row>
    <row r="11266" spans="13:13" ht="49.2" customHeight="1">
      <c r="M11266" s="85"/>
    </row>
    <row r="11267" spans="13:13" ht="49.2" customHeight="1">
      <c r="M11267" s="85"/>
    </row>
    <row r="11268" spans="13:13" ht="49.2" customHeight="1">
      <c r="M11268" s="85"/>
    </row>
    <row r="11269" spans="13:13" ht="49.2" customHeight="1">
      <c r="M11269" s="85"/>
    </row>
    <row r="11270" spans="13:13" ht="49.2" customHeight="1">
      <c r="M11270" s="85"/>
    </row>
    <row r="11271" spans="13:13" ht="49.2" customHeight="1">
      <c r="M11271" s="85"/>
    </row>
    <row r="11272" spans="13:13" ht="49.2" customHeight="1">
      <c r="M11272" s="85"/>
    </row>
    <row r="11273" spans="13:13" ht="49.2" customHeight="1">
      <c r="M11273" s="85"/>
    </row>
    <row r="11274" spans="13:13" ht="49.2" customHeight="1">
      <c r="M11274" s="85"/>
    </row>
    <row r="11275" spans="13:13" ht="49.2" customHeight="1">
      <c r="M11275" s="85"/>
    </row>
    <row r="11276" spans="13:13" ht="49.2" customHeight="1">
      <c r="M11276" s="85"/>
    </row>
    <row r="11277" spans="13:13" ht="49.2" customHeight="1">
      <c r="M11277" s="85"/>
    </row>
    <row r="11278" spans="13:13" ht="49.2" customHeight="1">
      <c r="M11278" s="85"/>
    </row>
    <row r="11279" spans="13:13" ht="49.2" customHeight="1">
      <c r="M11279" s="85"/>
    </row>
    <row r="11280" spans="13:13" ht="49.2" customHeight="1">
      <c r="M11280" s="85"/>
    </row>
    <row r="11281" spans="13:13" ht="49.2" customHeight="1">
      <c r="M11281" s="85"/>
    </row>
    <row r="11282" spans="13:13" ht="49.2" customHeight="1">
      <c r="M11282" s="85"/>
    </row>
    <row r="11283" spans="13:13" ht="49.2" customHeight="1">
      <c r="M11283" s="85"/>
    </row>
    <row r="11284" spans="13:13" ht="49.2" customHeight="1">
      <c r="M11284" s="85"/>
    </row>
    <row r="11285" spans="13:13" ht="49.2" customHeight="1">
      <c r="M11285" s="85"/>
    </row>
    <row r="11286" spans="13:13" ht="49.2" customHeight="1">
      <c r="M11286" s="85"/>
    </row>
    <row r="11287" spans="13:13" ht="49.2" customHeight="1">
      <c r="M11287" s="85"/>
    </row>
    <row r="11288" spans="13:13" ht="49.2" customHeight="1">
      <c r="M11288" s="85"/>
    </row>
    <row r="11289" spans="13:13" ht="49.2" customHeight="1">
      <c r="M11289" s="85"/>
    </row>
    <row r="11290" spans="13:13" ht="49.2" customHeight="1">
      <c r="M11290" s="85"/>
    </row>
    <row r="11291" spans="13:13" ht="49.2" customHeight="1">
      <c r="M11291" s="85"/>
    </row>
    <row r="11292" spans="13:13" ht="49.2" customHeight="1">
      <c r="M11292" s="85"/>
    </row>
    <row r="11293" spans="13:13" ht="49.2" customHeight="1">
      <c r="M11293" s="85"/>
    </row>
    <row r="11294" spans="13:13" ht="49.2" customHeight="1">
      <c r="M11294" s="85"/>
    </row>
    <row r="11295" spans="13:13" ht="49.2" customHeight="1">
      <c r="M11295" s="85"/>
    </row>
    <row r="11296" spans="13:13" ht="49.2" customHeight="1">
      <c r="M11296" s="85"/>
    </row>
    <row r="11297" spans="13:13" ht="49.2" customHeight="1">
      <c r="M11297" s="85"/>
    </row>
    <row r="11298" spans="13:13" ht="49.2" customHeight="1">
      <c r="M11298" s="85"/>
    </row>
    <row r="11299" spans="13:13" ht="49.2" customHeight="1">
      <c r="M11299" s="85"/>
    </row>
    <row r="11300" spans="13:13" ht="49.2" customHeight="1">
      <c r="M11300" s="85"/>
    </row>
    <row r="11301" spans="13:13" ht="49.2" customHeight="1">
      <c r="M11301" s="85"/>
    </row>
    <row r="11302" spans="13:13" ht="49.2" customHeight="1">
      <c r="M11302" s="85"/>
    </row>
    <row r="11303" spans="13:13" ht="49.2" customHeight="1">
      <c r="M11303" s="85"/>
    </row>
    <row r="11304" spans="13:13" ht="49.2" customHeight="1">
      <c r="M11304" s="85"/>
    </row>
    <row r="11305" spans="13:13" ht="49.2" customHeight="1">
      <c r="M11305" s="85"/>
    </row>
    <row r="11306" spans="13:13" ht="49.2" customHeight="1">
      <c r="M11306" s="85"/>
    </row>
    <row r="11307" spans="13:13" ht="49.2" customHeight="1">
      <c r="M11307" s="85"/>
    </row>
    <row r="11308" spans="13:13" ht="49.2" customHeight="1">
      <c r="M11308" s="85"/>
    </row>
    <row r="11309" spans="13:13" ht="49.2" customHeight="1">
      <c r="M11309" s="85"/>
    </row>
    <row r="11310" spans="13:13" ht="49.2" customHeight="1">
      <c r="M11310" s="85"/>
    </row>
    <row r="11311" spans="13:13" ht="49.2" customHeight="1">
      <c r="M11311" s="85"/>
    </row>
    <row r="11312" spans="13:13" ht="49.2" customHeight="1">
      <c r="M11312" s="85"/>
    </row>
    <row r="11313" spans="13:13" ht="49.2" customHeight="1">
      <c r="M11313" s="85"/>
    </row>
    <row r="11314" spans="13:13" ht="49.2" customHeight="1">
      <c r="M11314" s="85"/>
    </row>
    <row r="11315" spans="13:13" ht="49.2" customHeight="1">
      <c r="M11315" s="85"/>
    </row>
    <row r="11316" spans="13:13" ht="49.2" customHeight="1">
      <c r="M11316" s="85"/>
    </row>
    <row r="11317" spans="13:13" ht="49.2" customHeight="1">
      <c r="M11317" s="85"/>
    </row>
    <row r="11318" spans="13:13" ht="49.2" customHeight="1">
      <c r="M11318" s="85"/>
    </row>
    <row r="11319" spans="13:13" ht="49.2" customHeight="1">
      <c r="M11319" s="85"/>
    </row>
    <row r="11320" spans="13:13" ht="49.2" customHeight="1">
      <c r="M11320" s="85"/>
    </row>
    <row r="11321" spans="13:13" ht="49.2" customHeight="1">
      <c r="M11321" s="85"/>
    </row>
    <row r="11322" spans="13:13" ht="49.2" customHeight="1">
      <c r="M11322" s="85"/>
    </row>
    <row r="11323" spans="13:13" ht="49.2" customHeight="1">
      <c r="M11323" s="85"/>
    </row>
    <row r="11324" spans="13:13" ht="49.2" customHeight="1">
      <c r="M11324" s="85"/>
    </row>
    <row r="11325" spans="13:13" ht="49.2" customHeight="1">
      <c r="M11325" s="85"/>
    </row>
    <row r="11326" spans="13:13" ht="49.2" customHeight="1">
      <c r="M11326" s="85"/>
    </row>
    <row r="11327" spans="13:13" ht="49.2" customHeight="1">
      <c r="M11327" s="85"/>
    </row>
    <row r="11328" spans="13:13" ht="49.2" customHeight="1">
      <c r="M11328" s="85"/>
    </row>
    <row r="11329" spans="13:13" ht="49.2" customHeight="1">
      <c r="M11329" s="85"/>
    </row>
    <row r="11330" spans="13:13" ht="49.2" customHeight="1">
      <c r="M11330" s="85"/>
    </row>
    <row r="11331" spans="13:13" ht="49.2" customHeight="1">
      <c r="M11331" s="85"/>
    </row>
    <row r="11332" spans="13:13" ht="49.2" customHeight="1">
      <c r="M11332" s="85"/>
    </row>
    <row r="11333" spans="13:13" ht="49.2" customHeight="1">
      <c r="M11333" s="85"/>
    </row>
    <row r="11334" spans="13:13" ht="49.2" customHeight="1">
      <c r="M11334" s="85"/>
    </row>
    <row r="11335" spans="13:13" ht="49.2" customHeight="1">
      <c r="M11335" s="85"/>
    </row>
    <row r="11336" spans="13:13" ht="49.2" customHeight="1">
      <c r="M11336" s="85"/>
    </row>
    <row r="11337" spans="13:13" ht="49.2" customHeight="1">
      <c r="M11337" s="85"/>
    </row>
    <row r="11338" spans="13:13" ht="49.2" customHeight="1">
      <c r="M11338" s="85"/>
    </row>
    <row r="11339" spans="13:13" ht="49.2" customHeight="1">
      <c r="M11339" s="85"/>
    </row>
    <row r="11340" spans="13:13" ht="49.2" customHeight="1">
      <c r="M11340" s="85"/>
    </row>
    <row r="11341" spans="13:13" ht="49.2" customHeight="1">
      <c r="M11341" s="85"/>
    </row>
    <row r="11342" spans="13:13" ht="49.2" customHeight="1">
      <c r="M11342" s="85"/>
    </row>
    <row r="11343" spans="13:13" ht="49.2" customHeight="1">
      <c r="M11343" s="85"/>
    </row>
    <row r="11344" spans="13:13" ht="49.2" customHeight="1">
      <c r="M11344" s="85"/>
    </row>
    <row r="11345" spans="13:13" ht="49.2" customHeight="1">
      <c r="M11345" s="85"/>
    </row>
    <row r="11346" spans="13:13" ht="49.2" customHeight="1">
      <c r="M11346" s="85"/>
    </row>
    <row r="11347" spans="13:13" ht="49.2" customHeight="1">
      <c r="M11347" s="85"/>
    </row>
    <row r="11348" spans="13:13" ht="49.2" customHeight="1">
      <c r="M11348" s="85"/>
    </row>
    <row r="11349" spans="13:13" ht="49.2" customHeight="1">
      <c r="M11349" s="85"/>
    </row>
    <row r="11350" spans="13:13" ht="49.2" customHeight="1">
      <c r="M11350" s="85"/>
    </row>
    <row r="11351" spans="13:13" ht="49.2" customHeight="1">
      <c r="M11351" s="85"/>
    </row>
    <row r="11352" spans="13:13" ht="49.2" customHeight="1">
      <c r="M11352" s="85"/>
    </row>
    <row r="11353" spans="13:13" ht="49.2" customHeight="1">
      <c r="M11353" s="85"/>
    </row>
    <row r="11354" spans="13:13" ht="49.2" customHeight="1">
      <c r="M11354" s="85"/>
    </row>
    <row r="11355" spans="13:13" ht="49.2" customHeight="1">
      <c r="M11355" s="85"/>
    </row>
    <row r="11356" spans="13:13" ht="49.2" customHeight="1">
      <c r="M11356" s="85"/>
    </row>
    <row r="11357" spans="13:13" ht="49.2" customHeight="1">
      <c r="M11357" s="85"/>
    </row>
    <row r="11358" spans="13:13" ht="49.2" customHeight="1">
      <c r="M11358" s="85"/>
    </row>
    <row r="11359" spans="13:13" ht="49.2" customHeight="1">
      <c r="M11359" s="85"/>
    </row>
    <row r="11360" spans="13:13" ht="49.2" customHeight="1">
      <c r="M11360" s="85"/>
    </row>
    <row r="11361" spans="13:13" ht="49.2" customHeight="1">
      <c r="M11361" s="85"/>
    </row>
    <row r="11362" spans="13:13" ht="49.2" customHeight="1">
      <c r="M11362" s="85"/>
    </row>
    <row r="11363" spans="13:13" ht="49.2" customHeight="1">
      <c r="M11363" s="85"/>
    </row>
    <row r="11364" spans="13:13" ht="49.2" customHeight="1">
      <c r="M11364" s="85"/>
    </row>
    <row r="11365" spans="13:13" ht="49.2" customHeight="1">
      <c r="M11365" s="85"/>
    </row>
    <row r="11366" spans="13:13" ht="49.2" customHeight="1">
      <c r="M11366" s="85"/>
    </row>
    <row r="11367" spans="13:13" ht="49.2" customHeight="1">
      <c r="M11367" s="85"/>
    </row>
    <row r="11368" spans="13:13" ht="49.2" customHeight="1">
      <c r="M11368" s="85"/>
    </row>
    <row r="11369" spans="13:13" ht="49.2" customHeight="1">
      <c r="M11369" s="85"/>
    </row>
    <row r="11370" spans="13:13" ht="49.2" customHeight="1">
      <c r="M11370" s="85"/>
    </row>
    <row r="11371" spans="13:13" ht="49.2" customHeight="1">
      <c r="M11371" s="85"/>
    </row>
    <row r="11372" spans="13:13" ht="49.2" customHeight="1">
      <c r="M11372" s="85"/>
    </row>
    <row r="11373" spans="13:13" ht="49.2" customHeight="1">
      <c r="M11373" s="85"/>
    </row>
    <row r="11374" spans="13:13" ht="49.2" customHeight="1">
      <c r="M11374" s="85"/>
    </row>
    <row r="11375" spans="13:13" ht="49.2" customHeight="1">
      <c r="M11375" s="85"/>
    </row>
    <row r="11376" spans="13:13" ht="49.2" customHeight="1">
      <c r="M11376" s="85"/>
    </row>
    <row r="11377" spans="13:13" ht="49.2" customHeight="1">
      <c r="M11377" s="85"/>
    </row>
    <row r="11378" spans="13:13" ht="49.2" customHeight="1">
      <c r="M11378" s="85"/>
    </row>
    <row r="11379" spans="13:13" ht="49.2" customHeight="1">
      <c r="M11379" s="85"/>
    </row>
    <row r="11380" spans="13:13" ht="49.2" customHeight="1">
      <c r="M11380" s="85"/>
    </row>
    <row r="11381" spans="13:13" ht="49.2" customHeight="1">
      <c r="M11381" s="85"/>
    </row>
    <row r="11382" spans="13:13" ht="49.2" customHeight="1">
      <c r="M11382" s="85"/>
    </row>
    <row r="11383" spans="13:13" ht="49.2" customHeight="1">
      <c r="M11383" s="85"/>
    </row>
    <row r="11384" spans="13:13" ht="49.2" customHeight="1">
      <c r="M11384" s="85"/>
    </row>
    <row r="11385" spans="13:13" ht="49.2" customHeight="1">
      <c r="M11385" s="85"/>
    </row>
    <row r="11386" spans="13:13" ht="49.2" customHeight="1">
      <c r="M11386" s="85"/>
    </row>
    <row r="11387" spans="13:13" ht="49.2" customHeight="1">
      <c r="M11387" s="85"/>
    </row>
    <row r="11388" spans="13:13" ht="49.2" customHeight="1">
      <c r="M11388" s="85"/>
    </row>
    <row r="11389" spans="13:13" ht="49.2" customHeight="1">
      <c r="M11389" s="85"/>
    </row>
    <row r="11390" spans="13:13" ht="49.2" customHeight="1">
      <c r="M11390" s="85"/>
    </row>
    <row r="11391" spans="13:13" ht="49.2" customHeight="1">
      <c r="M11391" s="85"/>
    </row>
    <row r="11392" spans="13:13" ht="49.2" customHeight="1">
      <c r="M11392" s="85"/>
    </row>
    <row r="11393" spans="13:13" ht="49.2" customHeight="1">
      <c r="M11393" s="85"/>
    </row>
    <row r="11394" spans="13:13" ht="49.2" customHeight="1">
      <c r="M11394" s="85"/>
    </row>
    <row r="11395" spans="13:13" ht="49.2" customHeight="1">
      <c r="M11395" s="85"/>
    </row>
    <row r="11396" spans="13:13" ht="49.2" customHeight="1">
      <c r="M11396" s="85"/>
    </row>
    <row r="11397" spans="13:13" ht="49.2" customHeight="1">
      <c r="M11397" s="85"/>
    </row>
    <row r="11398" spans="13:13" ht="49.2" customHeight="1">
      <c r="M11398" s="85"/>
    </row>
    <row r="11399" spans="13:13" ht="49.2" customHeight="1">
      <c r="M11399" s="85"/>
    </row>
    <row r="11400" spans="13:13" ht="49.2" customHeight="1">
      <c r="M11400" s="85"/>
    </row>
    <row r="11401" spans="13:13" ht="49.2" customHeight="1">
      <c r="M11401" s="85"/>
    </row>
    <row r="11402" spans="13:13" ht="49.2" customHeight="1">
      <c r="M11402" s="85"/>
    </row>
    <row r="11403" spans="13:13" ht="49.2" customHeight="1">
      <c r="M11403" s="85"/>
    </row>
    <row r="11404" spans="13:13" ht="49.2" customHeight="1">
      <c r="M11404" s="85"/>
    </row>
    <row r="11405" spans="13:13" ht="49.2" customHeight="1">
      <c r="M11405" s="85"/>
    </row>
    <row r="11406" spans="13:13" ht="49.2" customHeight="1">
      <c r="M11406" s="85"/>
    </row>
    <row r="11407" spans="13:13" ht="49.2" customHeight="1">
      <c r="M11407" s="85"/>
    </row>
    <row r="11408" spans="13:13" ht="49.2" customHeight="1">
      <c r="M11408" s="85"/>
    </row>
    <row r="11409" spans="13:13" ht="49.2" customHeight="1">
      <c r="M11409" s="85"/>
    </row>
    <row r="11410" spans="13:13" ht="49.2" customHeight="1">
      <c r="M11410" s="85"/>
    </row>
    <row r="11411" spans="13:13" ht="49.2" customHeight="1">
      <c r="M11411" s="85"/>
    </row>
    <row r="11412" spans="13:13" ht="49.2" customHeight="1">
      <c r="M11412" s="85"/>
    </row>
    <row r="11413" spans="13:13" ht="49.2" customHeight="1">
      <c r="M11413" s="85"/>
    </row>
    <row r="11414" spans="13:13" ht="49.2" customHeight="1">
      <c r="M11414" s="85"/>
    </row>
    <row r="11415" spans="13:13" ht="49.2" customHeight="1">
      <c r="M11415" s="85"/>
    </row>
    <row r="11416" spans="13:13" ht="49.2" customHeight="1">
      <c r="M11416" s="85"/>
    </row>
    <row r="11417" spans="13:13" ht="49.2" customHeight="1">
      <c r="M11417" s="85"/>
    </row>
    <row r="11418" spans="13:13" ht="49.2" customHeight="1">
      <c r="M11418" s="85"/>
    </row>
    <row r="11419" spans="13:13" ht="49.2" customHeight="1">
      <c r="M11419" s="85"/>
    </row>
    <row r="11420" spans="13:13" ht="49.2" customHeight="1">
      <c r="M11420" s="85"/>
    </row>
    <row r="11421" spans="13:13" ht="49.2" customHeight="1">
      <c r="M11421" s="85"/>
    </row>
    <row r="11422" spans="13:13" ht="49.2" customHeight="1">
      <c r="M11422" s="85"/>
    </row>
    <row r="11423" spans="13:13" ht="49.2" customHeight="1">
      <c r="M11423" s="85"/>
    </row>
    <row r="11424" spans="13:13" ht="49.2" customHeight="1">
      <c r="M11424" s="85"/>
    </row>
    <row r="11425" spans="13:13" ht="49.2" customHeight="1">
      <c r="M11425" s="85"/>
    </row>
    <row r="11426" spans="13:13" ht="49.2" customHeight="1">
      <c r="M11426" s="85"/>
    </row>
    <row r="11427" spans="13:13" ht="49.2" customHeight="1">
      <c r="M11427" s="85"/>
    </row>
    <row r="11428" spans="13:13" ht="49.2" customHeight="1">
      <c r="M11428" s="85"/>
    </row>
    <row r="11429" spans="13:13" ht="49.2" customHeight="1">
      <c r="M11429" s="85"/>
    </row>
    <row r="11430" spans="13:13" ht="49.2" customHeight="1">
      <c r="M11430" s="85"/>
    </row>
    <row r="11431" spans="13:13" ht="49.2" customHeight="1">
      <c r="M11431" s="85"/>
    </row>
    <row r="11432" spans="13:13" ht="49.2" customHeight="1">
      <c r="M11432" s="85"/>
    </row>
    <row r="11433" spans="13:13" ht="49.2" customHeight="1">
      <c r="M11433" s="85"/>
    </row>
    <row r="11434" spans="13:13" ht="49.2" customHeight="1">
      <c r="M11434" s="85"/>
    </row>
    <row r="11435" spans="13:13" ht="49.2" customHeight="1">
      <c r="M11435" s="85"/>
    </row>
    <row r="11436" spans="13:13" ht="49.2" customHeight="1">
      <c r="M11436" s="85"/>
    </row>
    <row r="11437" spans="13:13" ht="49.2" customHeight="1">
      <c r="M11437" s="85"/>
    </row>
    <row r="11438" spans="13:13" ht="49.2" customHeight="1">
      <c r="M11438" s="85"/>
    </row>
    <row r="11439" spans="13:13" ht="49.2" customHeight="1">
      <c r="M11439" s="85"/>
    </row>
    <row r="11440" spans="13:13" ht="49.2" customHeight="1">
      <c r="M11440" s="85"/>
    </row>
    <row r="11441" spans="13:13" ht="49.2" customHeight="1">
      <c r="M11441" s="85"/>
    </row>
    <row r="11442" spans="13:13" ht="49.2" customHeight="1">
      <c r="M11442" s="85"/>
    </row>
    <row r="11443" spans="13:13" ht="49.2" customHeight="1">
      <c r="M11443" s="85"/>
    </row>
    <row r="11444" spans="13:13" ht="49.2" customHeight="1">
      <c r="M11444" s="85"/>
    </row>
    <row r="11445" spans="13:13" ht="49.2" customHeight="1">
      <c r="M11445" s="85"/>
    </row>
    <row r="11446" spans="13:13" ht="49.2" customHeight="1">
      <c r="M11446" s="85"/>
    </row>
    <row r="11447" spans="13:13" ht="49.2" customHeight="1">
      <c r="M11447" s="85"/>
    </row>
    <row r="11448" spans="13:13" ht="49.2" customHeight="1">
      <c r="M11448" s="85"/>
    </row>
    <row r="11449" spans="13:13" ht="49.2" customHeight="1">
      <c r="M11449" s="85"/>
    </row>
    <row r="11450" spans="13:13" ht="49.2" customHeight="1">
      <c r="M11450" s="85"/>
    </row>
    <row r="11451" spans="13:13" ht="49.2" customHeight="1">
      <c r="M11451" s="85"/>
    </row>
    <row r="11452" spans="13:13" ht="49.2" customHeight="1">
      <c r="M11452" s="85"/>
    </row>
    <row r="11453" spans="13:13" ht="49.2" customHeight="1">
      <c r="M11453" s="85"/>
    </row>
    <row r="11454" spans="13:13" ht="49.2" customHeight="1">
      <c r="M11454" s="85"/>
    </row>
    <row r="11455" spans="13:13" ht="49.2" customHeight="1">
      <c r="M11455" s="85"/>
    </row>
    <row r="11456" spans="13:13" ht="49.2" customHeight="1">
      <c r="M11456" s="85"/>
    </row>
    <row r="11457" spans="13:13" ht="49.2" customHeight="1">
      <c r="M11457" s="85"/>
    </row>
    <row r="11458" spans="13:13" ht="49.2" customHeight="1">
      <c r="M11458" s="85"/>
    </row>
    <row r="11459" spans="13:13" ht="49.2" customHeight="1">
      <c r="M11459" s="85"/>
    </row>
    <row r="11460" spans="13:13" ht="49.2" customHeight="1">
      <c r="M11460" s="85"/>
    </row>
    <row r="11461" spans="13:13" ht="49.2" customHeight="1">
      <c r="M11461" s="85"/>
    </row>
    <row r="11462" spans="13:13" ht="49.2" customHeight="1">
      <c r="M11462" s="85"/>
    </row>
    <row r="11463" spans="13:13" ht="49.2" customHeight="1">
      <c r="M11463" s="85"/>
    </row>
    <row r="11464" spans="13:13" ht="49.2" customHeight="1">
      <c r="M11464" s="85"/>
    </row>
    <row r="11465" spans="13:13" ht="49.2" customHeight="1">
      <c r="M11465" s="85"/>
    </row>
    <row r="11466" spans="13:13" ht="49.2" customHeight="1">
      <c r="M11466" s="85"/>
    </row>
    <row r="11467" spans="13:13" ht="49.2" customHeight="1">
      <c r="M11467" s="85"/>
    </row>
    <row r="11468" spans="13:13" ht="49.2" customHeight="1">
      <c r="M11468" s="85"/>
    </row>
    <row r="11469" spans="13:13" ht="49.2" customHeight="1">
      <c r="M11469" s="85"/>
    </row>
    <row r="11470" spans="13:13" ht="49.2" customHeight="1">
      <c r="M11470" s="85"/>
    </row>
    <row r="11471" spans="13:13" ht="49.2" customHeight="1">
      <c r="M11471" s="85"/>
    </row>
    <row r="11472" spans="13:13" ht="49.2" customHeight="1">
      <c r="M11472" s="85"/>
    </row>
    <row r="11473" spans="13:13" ht="49.2" customHeight="1">
      <c r="M11473" s="85"/>
    </row>
    <row r="11474" spans="13:13" ht="49.2" customHeight="1">
      <c r="M11474" s="85"/>
    </row>
    <row r="11475" spans="13:13" ht="49.2" customHeight="1">
      <c r="M11475" s="85"/>
    </row>
    <row r="11476" spans="13:13" ht="49.2" customHeight="1">
      <c r="M11476" s="85"/>
    </row>
    <row r="11477" spans="13:13" ht="49.2" customHeight="1">
      <c r="M11477" s="85"/>
    </row>
    <row r="11478" spans="13:13" ht="49.2" customHeight="1">
      <c r="M11478" s="85"/>
    </row>
    <row r="11479" spans="13:13" ht="49.2" customHeight="1">
      <c r="M11479" s="85"/>
    </row>
    <row r="11480" spans="13:13" ht="49.2" customHeight="1">
      <c r="M11480" s="85"/>
    </row>
    <row r="11481" spans="13:13" ht="49.2" customHeight="1">
      <c r="M11481" s="85"/>
    </row>
    <row r="11482" spans="13:13" ht="49.2" customHeight="1">
      <c r="M11482" s="85"/>
    </row>
    <row r="11483" spans="13:13" ht="49.2" customHeight="1">
      <c r="M11483" s="85"/>
    </row>
    <row r="11484" spans="13:13" ht="49.2" customHeight="1">
      <c r="M11484" s="85"/>
    </row>
    <row r="11485" spans="13:13" ht="49.2" customHeight="1">
      <c r="M11485" s="85"/>
    </row>
    <row r="11486" spans="13:13" ht="49.2" customHeight="1">
      <c r="M11486" s="85"/>
    </row>
    <row r="11487" spans="13:13" ht="49.2" customHeight="1">
      <c r="M11487" s="85"/>
    </row>
    <row r="11488" spans="13:13" ht="49.2" customHeight="1">
      <c r="M11488" s="85"/>
    </row>
    <row r="11489" spans="13:13" ht="49.2" customHeight="1">
      <c r="M11489" s="85"/>
    </row>
    <row r="11490" spans="13:13" ht="49.2" customHeight="1">
      <c r="M11490" s="85"/>
    </row>
    <row r="11491" spans="13:13" ht="49.2" customHeight="1">
      <c r="M11491" s="85"/>
    </row>
    <row r="11492" spans="13:13" ht="49.2" customHeight="1">
      <c r="M11492" s="85"/>
    </row>
    <row r="11493" spans="13:13" ht="49.2" customHeight="1">
      <c r="M11493" s="85"/>
    </row>
    <row r="11494" spans="13:13" ht="49.2" customHeight="1">
      <c r="M11494" s="85"/>
    </row>
    <row r="11495" spans="13:13" ht="49.2" customHeight="1">
      <c r="M11495" s="85"/>
    </row>
    <row r="11496" spans="13:13" ht="49.2" customHeight="1">
      <c r="M11496" s="85"/>
    </row>
    <row r="11497" spans="13:13" ht="49.2" customHeight="1">
      <c r="M11497" s="85"/>
    </row>
    <row r="11498" spans="13:13" ht="49.2" customHeight="1">
      <c r="M11498" s="85"/>
    </row>
    <row r="11499" spans="13:13" ht="49.2" customHeight="1">
      <c r="M11499" s="85"/>
    </row>
    <row r="11500" spans="13:13" ht="49.2" customHeight="1">
      <c r="M11500" s="85"/>
    </row>
    <row r="11501" spans="13:13" ht="49.2" customHeight="1">
      <c r="M11501" s="85"/>
    </row>
    <row r="11502" spans="13:13" ht="49.2" customHeight="1">
      <c r="M11502" s="85"/>
    </row>
    <row r="11503" spans="13:13" ht="49.2" customHeight="1">
      <c r="M11503" s="85"/>
    </row>
    <row r="11504" spans="13:13" ht="49.2" customHeight="1">
      <c r="M11504" s="85"/>
    </row>
    <row r="11505" spans="13:13" ht="49.2" customHeight="1">
      <c r="M11505" s="85"/>
    </row>
    <row r="11506" spans="13:13" ht="49.2" customHeight="1">
      <c r="M11506" s="85"/>
    </row>
    <row r="11507" spans="13:13" ht="49.2" customHeight="1">
      <c r="M11507" s="85"/>
    </row>
    <row r="11508" spans="13:13" ht="49.2" customHeight="1">
      <c r="M11508" s="85"/>
    </row>
    <row r="11509" spans="13:13" ht="49.2" customHeight="1">
      <c r="M11509" s="85"/>
    </row>
    <row r="11510" spans="13:13" ht="49.2" customHeight="1">
      <c r="M11510" s="85"/>
    </row>
    <row r="11511" spans="13:13" ht="49.2" customHeight="1">
      <c r="M11511" s="85"/>
    </row>
    <row r="11512" spans="13:13" ht="49.2" customHeight="1">
      <c r="M11512" s="85"/>
    </row>
    <row r="11513" spans="13:13" ht="49.2" customHeight="1">
      <c r="M11513" s="85"/>
    </row>
    <row r="11514" spans="13:13" ht="49.2" customHeight="1">
      <c r="M11514" s="85"/>
    </row>
    <row r="11515" spans="13:13" ht="49.2" customHeight="1">
      <c r="M11515" s="85"/>
    </row>
    <row r="11516" spans="13:13" ht="49.2" customHeight="1">
      <c r="M11516" s="85"/>
    </row>
    <row r="11517" spans="13:13" ht="49.2" customHeight="1">
      <c r="M11517" s="85"/>
    </row>
    <row r="11518" spans="13:13" ht="49.2" customHeight="1">
      <c r="M11518" s="85"/>
    </row>
    <row r="11519" spans="13:13" ht="49.2" customHeight="1">
      <c r="M11519" s="85"/>
    </row>
    <row r="11520" spans="13:13" ht="49.2" customHeight="1">
      <c r="M11520" s="85"/>
    </row>
    <row r="11521" spans="13:13" ht="49.2" customHeight="1">
      <c r="M11521" s="85"/>
    </row>
    <row r="11522" spans="13:13" ht="49.2" customHeight="1">
      <c r="M11522" s="85"/>
    </row>
    <row r="11523" spans="13:13" ht="49.2" customHeight="1">
      <c r="M11523" s="85"/>
    </row>
    <row r="11524" spans="13:13" ht="49.2" customHeight="1">
      <c r="M11524" s="85"/>
    </row>
    <row r="11525" spans="13:13" ht="49.2" customHeight="1">
      <c r="M11525" s="85"/>
    </row>
    <row r="11526" spans="13:13" ht="49.2" customHeight="1">
      <c r="M11526" s="85"/>
    </row>
    <row r="11527" spans="13:13" ht="49.2" customHeight="1">
      <c r="M11527" s="85"/>
    </row>
    <row r="11528" spans="13:13" ht="49.2" customHeight="1">
      <c r="M11528" s="85"/>
    </row>
    <row r="11529" spans="13:13" ht="49.2" customHeight="1">
      <c r="M11529" s="85"/>
    </row>
    <row r="11530" spans="13:13" ht="49.2" customHeight="1">
      <c r="M11530" s="85"/>
    </row>
    <row r="11531" spans="13:13" ht="49.2" customHeight="1">
      <c r="M11531" s="85"/>
    </row>
    <row r="11532" spans="13:13" ht="49.2" customHeight="1">
      <c r="M11532" s="85"/>
    </row>
    <row r="11533" spans="13:13" ht="49.2" customHeight="1">
      <c r="M11533" s="85"/>
    </row>
    <row r="11534" spans="13:13" ht="49.2" customHeight="1">
      <c r="M11534" s="85"/>
    </row>
    <row r="11535" spans="13:13" ht="49.2" customHeight="1">
      <c r="M11535" s="85"/>
    </row>
    <row r="11536" spans="13:13" ht="49.2" customHeight="1">
      <c r="M11536" s="85"/>
    </row>
    <row r="11537" spans="13:13" ht="49.2" customHeight="1">
      <c r="M11537" s="85"/>
    </row>
    <row r="11538" spans="13:13" ht="49.2" customHeight="1">
      <c r="M11538" s="85"/>
    </row>
    <row r="11539" spans="13:13" ht="49.2" customHeight="1">
      <c r="M11539" s="85"/>
    </row>
    <row r="11540" spans="13:13" ht="49.2" customHeight="1">
      <c r="M11540" s="85"/>
    </row>
    <row r="11541" spans="13:13" ht="49.2" customHeight="1">
      <c r="M11541" s="85"/>
    </row>
    <row r="11542" spans="13:13" ht="49.2" customHeight="1">
      <c r="M11542" s="85"/>
    </row>
    <row r="11543" spans="13:13" ht="49.2" customHeight="1">
      <c r="M11543" s="85"/>
    </row>
    <row r="11544" spans="13:13" ht="49.2" customHeight="1">
      <c r="M11544" s="85"/>
    </row>
    <row r="11545" spans="13:13" ht="49.2" customHeight="1">
      <c r="M11545" s="85"/>
    </row>
    <row r="11546" spans="13:13" ht="49.2" customHeight="1">
      <c r="M11546" s="85"/>
    </row>
    <row r="11547" spans="13:13" ht="49.2" customHeight="1">
      <c r="M11547" s="85"/>
    </row>
    <row r="11548" spans="13:13" ht="49.2" customHeight="1">
      <c r="M11548" s="85"/>
    </row>
    <row r="11549" spans="13:13" ht="49.2" customHeight="1">
      <c r="M11549" s="85"/>
    </row>
    <row r="11550" spans="13:13" ht="49.2" customHeight="1">
      <c r="M11550" s="85"/>
    </row>
    <row r="11551" spans="13:13" ht="49.2" customHeight="1">
      <c r="M11551" s="85"/>
    </row>
    <row r="11552" spans="13:13" ht="49.2" customHeight="1">
      <c r="M11552" s="85"/>
    </row>
    <row r="11553" spans="13:13" ht="49.2" customHeight="1">
      <c r="M11553" s="85"/>
    </row>
    <row r="11554" spans="13:13" ht="49.2" customHeight="1">
      <c r="M11554" s="85"/>
    </row>
    <row r="11555" spans="13:13" ht="49.2" customHeight="1">
      <c r="M11555" s="85"/>
    </row>
    <row r="11556" spans="13:13" ht="49.2" customHeight="1">
      <c r="M11556" s="85"/>
    </row>
    <row r="11557" spans="13:13" ht="49.2" customHeight="1">
      <c r="M11557" s="85"/>
    </row>
    <row r="11558" spans="13:13" ht="49.2" customHeight="1">
      <c r="M11558" s="85"/>
    </row>
    <row r="11559" spans="13:13" ht="49.2" customHeight="1">
      <c r="M11559" s="85"/>
    </row>
    <row r="11560" spans="13:13" ht="49.2" customHeight="1">
      <c r="M11560" s="85"/>
    </row>
    <row r="11561" spans="13:13" ht="49.2" customHeight="1">
      <c r="M11561" s="85"/>
    </row>
    <row r="11562" spans="13:13" ht="49.2" customHeight="1">
      <c r="M11562" s="85"/>
    </row>
    <row r="11563" spans="13:13" ht="49.2" customHeight="1">
      <c r="M11563" s="85"/>
    </row>
    <row r="11564" spans="13:13" ht="49.2" customHeight="1">
      <c r="M11564" s="85"/>
    </row>
    <row r="11565" spans="13:13" ht="49.2" customHeight="1">
      <c r="M11565" s="85"/>
    </row>
    <row r="11566" spans="13:13" ht="49.2" customHeight="1">
      <c r="M11566" s="85"/>
    </row>
    <row r="11567" spans="13:13" ht="49.2" customHeight="1">
      <c r="M11567" s="85"/>
    </row>
    <row r="11568" spans="13:13" ht="49.2" customHeight="1">
      <c r="M11568" s="85"/>
    </row>
    <row r="11569" spans="13:13" ht="49.2" customHeight="1">
      <c r="M11569" s="85"/>
    </row>
    <row r="11570" spans="13:13" ht="49.2" customHeight="1">
      <c r="M11570" s="85"/>
    </row>
    <row r="11571" spans="13:13" ht="49.2" customHeight="1">
      <c r="M11571" s="85"/>
    </row>
    <row r="11572" spans="13:13" ht="49.2" customHeight="1">
      <c r="M11572" s="85"/>
    </row>
    <row r="11573" spans="13:13" ht="49.2" customHeight="1">
      <c r="M11573" s="85"/>
    </row>
    <row r="11574" spans="13:13" ht="49.2" customHeight="1">
      <c r="M11574" s="85"/>
    </row>
    <row r="11575" spans="13:13" ht="49.2" customHeight="1">
      <c r="M11575" s="85"/>
    </row>
    <row r="11576" spans="13:13" ht="49.2" customHeight="1">
      <c r="M11576" s="85"/>
    </row>
    <row r="11577" spans="13:13" ht="49.2" customHeight="1">
      <c r="M11577" s="85"/>
    </row>
    <row r="11578" spans="13:13" ht="49.2" customHeight="1">
      <c r="M11578" s="85"/>
    </row>
    <row r="11579" spans="13:13" ht="49.2" customHeight="1">
      <c r="M11579" s="85"/>
    </row>
    <row r="11580" spans="13:13" ht="49.2" customHeight="1">
      <c r="M11580" s="85"/>
    </row>
    <row r="11581" spans="13:13" ht="49.2" customHeight="1">
      <c r="M11581" s="85"/>
    </row>
    <row r="11582" spans="13:13" ht="49.2" customHeight="1">
      <c r="M11582" s="85"/>
    </row>
    <row r="11583" spans="13:13" ht="49.2" customHeight="1">
      <c r="M11583" s="85"/>
    </row>
    <row r="11584" spans="13:13" ht="49.2" customHeight="1">
      <c r="M11584" s="85"/>
    </row>
    <row r="11585" spans="13:13" ht="49.2" customHeight="1">
      <c r="M11585" s="85"/>
    </row>
    <row r="11586" spans="13:13" ht="49.2" customHeight="1">
      <c r="M11586" s="85"/>
    </row>
    <row r="11587" spans="13:13" ht="49.2" customHeight="1">
      <c r="M11587" s="85"/>
    </row>
    <row r="11588" spans="13:13" ht="49.2" customHeight="1">
      <c r="M11588" s="85"/>
    </row>
    <row r="11589" spans="13:13" ht="49.2" customHeight="1">
      <c r="M11589" s="85"/>
    </row>
    <row r="11590" spans="13:13" ht="49.2" customHeight="1">
      <c r="M11590" s="85"/>
    </row>
    <row r="11591" spans="13:13" ht="49.2" customHeight="1">
      <c r="M11591" s="85"/>
    </row>
    <row r="11592" spans="13:13" ht="49.2" customHeight="1">
      <c r="M11592" s="85"/>
    </row>
    <row r="11593" spans="13:13" ht="49.2" customHeight="1">
      <c r="M11593" s="85"/>
    </row>
    <row r="11594" spans="13:13" ht="49.2" customHeight="1">
      <c r="M11594" s="85"/>
    </row>
    <row r="11595" spans="13:13" ht="49.2" customHeight="1">
      <c r="M11595" s="85"/>
    </row>
    <row r="11596" spans="13:13" ht="49.2" customHeight="1">
      <c r="M11596" s="85"/>
    </row>
    <row r="11597" spans="13:13" ht="49.2" customHeight="1">
      <c r="M11597" s="85"/>
    </row>
    <row r="11598" spans="13:13" ht="49.2" customHeight="1">
      <c r="M11598" s="85"/>
    </row>
    <row r="11599" spans="13:13" ht="49.2" customHeight="1">
      <c r="M11599" s="85"/>
    </row>
    <row r="11600" spans="13:13" ht="49.2" customHeight="1">
      <c r="M11600" s="85"/>
    </row>
    <row r="11601" spans="13:13" ht="49.2" customHeight="1">
      <c r="M11601" s="85"/>
    </row>
    <row r="11602" spans="13:13" ht="49.2" customHeight="1">
      <c r="M11602" s="85"/>
    </row>
    <row r="11603" spans="13:13" ht="49.2" customHeight="1">
      <c r="M11603" s="85"/>
    </row>
    <row r="11604" spans="13:13" ht="49.2" customHeight="1">
      <c r="M11604" s="85"/>
    </row>
    <row r="11605" spans="13:13" ht="49.2" customHeight="1">
      <c r="M11605" s="85"/>
    </row>
    <row r="11606" spans="13:13" ht="49.2" customHeight="1">
      <c r="M11606" s="85"/>
    </row>
    <row r="11607" spans="13:13" ht="49.2" customHeight="1">
      <c r="M11607" s="85"/>
    </row>
    <row r="11608" spans="13:13" ht="49.2" customHeight="1">
      <c r="M11608" s="85"/>
    </row>
    <row r="11609" spans="13:13" ht="49.2" customHeight="1">
      <c r="M11609" s="85"/>
    </row>
    <row r="11610" spans="13:13" ht="49.2" customHeight="1">
      <c r="M11610" s="85"/>
    </row>
    <row r="11611" spans="13:13" ht="49.2" customHeight="1">
      <c r="M11611" s="85"/>
    </row>
    <row r="11612" spans="13:13" ht="49.2" customHeight="1">
      <c r="M11612" s="85"/>
    </row>
    <row r="11613" spans="13:13" ht="49.2" customHeight="1">
      <c r="M11613" s="85"/>
    </row>
    <row r="11614" spans="13:13" ht="49.2" customHeight="1">
      <c r="M11614" s="85"/>
    </row>
    <row r="11615" spans="13:13" ht="49.2" customHeight="1">
      <c r="M11615" s="85"/>
    </row>
    <row r="11616" spans="13:13" ht="49.2" customHeight="1">
      <c r="M11616" s="85"/>
    </row>
    <row r="11617" spans="13:13" ht="49.2" customHeight="1">
      <c r="M11617" s="85"/>
    </row>
    <row r="11618" spans="13:13" ht="49.2" customHeight="1">
      <c r="M11618" s="85"/>
    </row>
    <row r="11619" spans="13:13" ht="49.2" customHeight="1">
      <c r="M11619" s="85"/>
    </row>
    <row r="11620" spans="13:13" ht="49.2" customHeight="1">
      <c r="M11620" s="85"/>
    </row>
    <row r="11621" spans="13:13" ht="49.2" customHeight="1">
      <c r="M11621" s="85"/>
    </row>
    <row r="11622" spans="13:13" ht="49.2" customHeight="1">
      <c r="M11622" s="85"/>
    </row>
    <row r="11623" spans="13:13" ht="49.2" customHeight="1">
      <c r="M11623" s="85"/>
    </row>
    <row r="11624" spans="13:13" ht="49.2" customHeight="1">
      <c r="M11624" s="85"/>
    </row>
    <row r="11625" spans="13:13" ht="49.2" customHeight="1">
      <c r="M11625" s="85"/>
    </row>
    <row r="11626" spans="13:13" ht="49.2" customHeight="1">
      <c r="M11626" s="85"/>
    </row>
    <row r="11627" spans="13:13" ht="49.2" customHeight="1">
      <c r="M11627" s="85"/>
    </row>
    <row r="11628" spans="13:13" ht="49.2" customHeight="1">
      <c r="M11628" s="85"/>
    </row>
    <row r="11629" spans="13:13" ht="49.2" customHeight="1">
      <c r="M11629" s="85"/>
    </row>
    <row r="11630" spans="13:13" ht="49.2" customHeight="1">
      <c r="M11630" s="85"/>
    </row>
    <row r="11631" spans="13:13" ht="49.2" customHeight="1">
      <c r="M11631" s="85"/>
    </row>
    <row r="11632" spans="13:13" ht="49.2" customHeight="1">
      <c r="M11632" s="85"/>
    </row>
    <row r="11633" spans="13:13" ht="49.2" customHeight="1">
      <c r="M11633" s="85"/>
    </row>
    <row r="11634" spans="13:13" ht="49.2" customHeight="1">
      <c r="M11634" s="85"/>
    </row>
    <row r="11635" spans="13:13" ht="49.2" customHeight="1">
      <c r="M11635" s="85"/>
    </row>
    <row r="11636" spans="13:13" ht="49.2" customHeight="1">
      <c r="M11636" s="85"/>
    </row>
    <row r="11637" spans="13:13" ht="49.2" customHeight="1">
      <c r="M11637" s="85"/>
    </row>
    <row r="11638" spans="13:13" ht="49.2" customHeight="1">
      <c r="M11638" s="85"/>
    </row>
    <row r="11639" spans="13:13" ht="49.2" customHeight="1">
      <c r="M11639" s="85"/>
    </row>
    <row r="11640" spans="13:13" ht="49.2" customHeight="1">
      <c r="M11640" s="85"/>
    </row>
    <row r="11641" spans="13:13" ht="49.2" customHeight="1">
      <c r="M11641" s="85"/>
    </row>
    <row r="11642" spans="13:13" ht="49.2" customHeight="1">
      <c r="M11642" s="85"/>
    </row>
    <row r="11643" spans="13:13" ht="49.2" customHeight="1">
      <c r="M11643" s="85"/>
    </row>
    <row r="11644" spans="13:13" ht="49.2" customHeight="1">
      <c r="M11644" s="85"/>
    </row>
    <row r="11645" spans="13:13" ht="49.2" customHeight="1">
      <c r="M11645" s="85"/>
    </row>
    <row r="11646" spans="13:13" ht="49.2" customHeight="1">
      <c r="M11646" s="85"/>
    </row>
    <row r="11647" spans="13:13" ht="49.2" customHeight="1">
      <c r="M11647" s="85"/>
    </row>
    <row r="11648" spans="13:13" ht="49.2" customHeight="1">
      <c r="M11648" s="85"/>
    </row>
    <row r="11649" spans="13:13" ht="49.2" customHeight="1">
      <c r="M11649" s="85"/>
    </row>
    <row r="11650" spans="13:13" ht="49.2" customHeight="1">
      <c r="M11650" s="85"/>
    </row>
    <row r="11651" spans="13:13" ht="49.2" customHeight="1">
      <c r="M11651" s="85"/>
    </row>
    <row r="11652" spans="13:13" ht="49.2" customHeight="1">
      <c r="M11652" s="85"/>
    </row>
    <row r="11653" spans="13:13" ht="49.2" customHeight="1">
      <c r="M11653" s="85"/>
    </row>
    <row r="11654" spans="13:13" ht="49.2" customHeight="1">
      <c r="M11654" s="85"/>
    </row>
    <row r="11655" spans="13:13" ht="49.2" customHeight="1">
      <c r="M11655" s="85"/>
    </row>
    <row r="11656" spans="13:13" ht="49.2" customHeight="1">
      <c r="M11656" s="85"/>
    </row>
    <row r="11657" spans="13:13" ht="49.2" customHeight="1">
      <c r="M11657" s="85"/>
    </row>
    <row r="11658" spans="13:13" ht="49.2" customHeight="1">
      <c r="M11658" s="85"/>
    </row>
    <row r="11659" spans="13:13" ht="49.2" customHeight="1">
      <c r="M11659" s="85"/>
    </row>
    <row r="11660" spans="13:13" ht="49.2" customHeight="1">
      <c r="M11660" s="85"/>
    </row>
    <row r="11661" spans="13:13" ht="49.2" customHeight="1">
      <c r="M11661" s="85"/>
    </row>
    <row r="11662" spans="13:13" ht="49.2" customHeight="1">
      <c r="M11662" s="85"/>
    </row>
    <row r="11663" spans="13:13" ht="49.2" customHeight="1">
      <c r="M11663" s="85"/>
    </row>
    <row r="11664" spans="13:13" ht="49.2" customHeight="1">
      <c r="M11664" s="85"/>
    </row>
    <row r="11665" spans="13:13" ht="49.2" customHeight="1">
      <c r="M11665" s="85"/>
    </row>
    <row r="11666" spans="13:13" ht="49.2" customHeight="1">
      <c r="M11666" s="85"/>
    </row>
    <row r="11667" spans="13:13" ht="49.2" customHeight="1">
      <c r="M11667" s="85"/>
    </row>
    <row r="11668" spans="13:13" ht="49.2" customHeight="1">
      <c r="M11668" s="85"/>
    </row>
    <row r="11669" spans="13:13" ht="49.2" customHeight="1">
      <c r="M11669" s="85"/>
    </row>
    <row r="11670" spans="13:13" ht="49.2" customHeight="1">
      <c r="M11670" s="85"/>
    </row>
    <row r="11671" spans="13:13" ht="49.2" customHeight="1">
      <c r="M11671" s="85"/>
    </row>
    <row r="11672" spans="13:13" ht="49.2" customHeight="1">
      <c r="M11672" s="85"/>
    </row>
    <row r="11673" spans="13:13" ht="49.2" customHeight="1">
      <c r="M11673" s="85"/>
    </row>
    <row r="11674" spans="13:13" ht="49.2" customHeight="1">
      <c r="M11674" s="85"/>
    </row>
    <row r="11675" spans="13:13" ht="49.2" customHeight="1">
      <c r="M11675" s="85"/>
    </row>
    <row r="11676" spans="13:13" ht="49.2" customHeight="1">
      <c r="M11676" s="85"/>
    </row>
    <row r="11677" spans="13:13" ht="49.2" customHeight="1">
      <c r="M11677" s="85"/>
    </row>
    <row r="11678" spans="13:13" ht="49.2" customHeight="1">
      <c r="M11678" s="85"/>
    </row>
    <row r="11679" spans="13:13" ht="49.2" customHeight="1">
      <c r="M11679" s="85"/>
    </row>
    <row r="11680" spans="13:13" ht="49.2" customHeight="1">
      <c r="M11680" s="85"/>
    </row>
    <row r="11681" spans="13:13" ht="49.2" customHeight="1">
      <c r="M11681" s="85"/>
    </row>
    <row r="11682" spans="13:13" ht="49.2" customHeight="1">
      <c r="M11682" s="85"/>
    </row>
    <row r="11683" spans="13:13" ht="49.2" customHeight="1">
      <c r="M11683" s="85"/>
    </row>
    <row r="11684" spans="13:13" ht="49.2" customHeight="1">
      <c r="M11684" s="85"/>
    </row>
    <row r="11685" spans="13:13" ht="49.2" customHeight="1">
      <c r="M11685" s="85"/>
    </row>
    <row r="11686" spans="13:13" ht="49.2" customHeight="1">
      <c r="M11686" s="85"/>
    </row>
    <row r="11687" spans="13:13" ht="49.2" customHeight="1">
      <c r="M11687" s="85"/>
    </row>
    <row r="11688" spans="13:13" ht="49.2" customHeight="1">
      <c r="M11688" s="85"/>
    </row>
    <row r="11689" spans="13:13" ht="49.2" customHeight="1">
      <c r="M11689" s="85"/>
    </row>
    <row r="11690" spans="13:13" ht="49.2" customHeight="1">
      <c r="M11690" s="85"/>
    </row>
    <row r="11691" spans="13:13" ht="49.2" customHeight="1">
      <c r="M11691" s="85"/>
    </row>
    <row r="11692" spans="13:13" ht="49.2" customHeight="1">
      <c r="M11692" s="85"/>
    </row>
    <row r="11693" spans="13:13" ht="49.2" customHeight="1">
      <c r="M11693" s="85"/>
    </row>
    <row r="11694" spans="13:13" ht="49.2" customHeight="1">
      <c r="M11694" s="85"/>
    </row>
    <row r="11695" spans="13:13" ht="49.2" customHeight="1">
      <c r="M11695" s="85"/>
    </row>
    <row r="11696" spans="13:13" ht="49.2" customHeight="1">
      <c r="M11696" s="85"/>
    </row>
    <row r="11697" spans="13:13" ht="49.2" customHeight="1">
      <c r="M11697" s="85"/>
    </row>
    <row r="11698" spans="13:13" ht="49.2" customHeight="1">
      <c r="M11698" s="85"/>
    </row>
    <row r="11699" spans="13:13" ht="49.2" customHeight="1">
      <c r="M11699" s="85"/>
    </row>
    <row r="11700" spans="13:13" ht="49.2" customHeight="1">
      <c r="M11700" s="85"/>
    </row>
    <row r="11701" spans="13:13" ht="49.2" customHeight="1">
      <c r="M11701" s="85"/>
    </row>
    <row r="11702" spans="13:13" ht="49.2" customHeight="1">
      <c r="M11702" s="85"/>
    </row>
    <row r="11703" spans="13:13" ht="49.2" customHeight="1">
      <c r="M11703" s="85"/>
    </row>
    <row r="11704" spans="13:13" ht="49.2" customHeight="1">
      <c r="M11704" s="85"/>
    </row>
    <row r="11705" spans="13:13" ht="49.2" customHeight="1">
      <c r="M11705" s="85"/>
    </row>
    <row r="11706" spans="13:13" ht="49.2" customHeight="1">
      <c r="M11706" s="85"/>
    </row>
    <row r="11707" spans="13:13" ht="49.2" customHeight="1">
      <c r="M11707" s="85"/>
    </row>
    <row r="11708" spans="13:13" ht="49.2" customHeight="1">
      <c r="M11708" s="85"/>
    </row>
    <row r="11709" spans="13:13" ht="49.2" customHeight="1">
      <c r="M11709" s="85"/>
    </row>
    <row r="11710" spans="13:13" ht="49.2" customHeight="1">
      <c r="M11710" s="85"/>
    </row>
    <row r="11711" spans="13:13" ht="49.2" customHeight="1">
      <c r="M11711" s="85"/>
    </row>
    <row r="11712" spans="13:13" ht="49.2" customHeight="1">
      <c r="M11712" s="85"/>
    </row>
    <row r="11713" spans="13:13" ht="49.2" customHeight="1">
      <c r="M11713" s="85"/>
    </row>
    <row r="11714" spans="13:13" ht="49.2" customHeight="1">
      <c r="M11714" s="85"/>
    </row>
    <row r="11715" spans="13:13" ht="49.2" customHeight="1">
      <c r="M11715" s="85"/>
    </row>
    <row r="11716" spans="13:13" ht="49.2" customHeight="1">
      <c r="M11716" s="85"/>
    </row>
    <row r="11717" spans="13:13" ht="49.2" customHeight="1">
      <c r="M11717" s="85"/>
    </row>
    <row r="11718" spans="13:13" ht="49.2" customHeight="1">
      <c r="M11718" s="85"/>
    </row>
    <row r="11719" spans="13:13" ht="49.2" customHeight="1">
      <c r="M11719" s="85"/>
    </row>
    <row r="11720" spans="13:13" ht="49.2" customHeight="1">
      <c r="M11720" s="85"/>
    </row>
    <row r="11721" spans="13:13" ht="49.2" customHeight="1">
      <c r="M11721" s="85"/>
    </row>
    <row r="11722" spans="13:13" ht="49.2" customHeight="1">
      <c r="M11722" s="85"/>
    </row>
    <row r="11723" spans="13:13" ht="49.2" customHeight="1">
      <c r="M11723" s="85"/>
    </row>
    <row r="11724" spans="13:13" ht="49.2" customHeight="1">
      <c r="M11724" s="85"/>
    </row>
    <row r="11725" spans="13:13" ht="49.2" customHeight="1">
      <c r="M11725" s="85"/>
    </row>
    <row r="11726" spans="13:13" ht="49.2" customHeight="1">
      <c r="M11726" s="85"/>
    </row>
    <row r="11727" spans="13:13" ht="49.2" customHeight="1">
      <c r="M11727" s="85"/>
    </row>
    <row r="11728" spans="13:13" ht="49.2" customHeight="1">
      <c r="M11728" s="85"/>
    </row>
    <row r="11729" spans="13:13" ht="49.2" customHeight="1">
      <c r="M11729" s="85"/>
    </row>
    <row r="11730" spans="13:13" ht="49.2" customHeight="1">
      <c r="M11730" s="85"/>
    </row>
    <row r="11731" spans="13:13" ht="49.2" customHeight="1">
      <c r="M11731" s="85"/>
    </row>
    <row r="11732" spans="13:13" ht="49.2" customHeight="1">
      <c r="M11732" s="85"/>
    </row>
    <row r="11733" spans="13:13" ht="49.2" customHeight="1">
      <c r="M11733" s="85"/>
    </row>
    <row r="11734" spans="13:13" ht="49.2" customHeight="1">
      <c r="M11734" s="85"/>
    </row>
    <row r="11735" spans="13:13" ht="49.2" customHeight="1">
      <c r="M11735" s="85"/>
    </row>
    <row r="11736" spans="13:13" ht="49.2" customHeight="1">
      <c r="M11736" s="85"/>
    </row>
    <row r="11737" spans="13:13" ht="49.2" customHeight="1">
      <c r="M11737" s="85"/>
    </row>
    <row r="11738" spans="13:13" ht="49.2" customHeight="1">
      <c r="M11738" s="85"/>
    </row>
    <row r="11739" spans="13:13" ht="49.2" customHeight="1">
      <c r="M11739" s="85"/>
    </row>
    <row r="11740" spans="13:13" ht="49.2" customHeight="1">
      <c r="M11740" s="85"/>
    </row>
    <row r="11741" spans="13:13" ht="49.2" customHeight="1">
      <c r="M11741" s="85"/>
    </row>
    <row r="11742" spans="13:13" ht="49.2" customHeight="1">
      <c r="M11742" s="85"/>
    </row>
    <row r="11743" spans="13:13" ht="49.2" customHeight="1">
      <c r="M11743" s="85"/>
    </row>
    <row r="11744" spans="13:13" ht="49.2" customHeight="1">
      <c r="M11744" s="85"/>
    </row>
    <row r="11745" spans="13:13" ht="49.2" customHeight="1">
      <c r="M11745" s="85"/>
    </row>
    <row r="11746" spans="13:13" ht="49.2" customHeight="1">
      <c r="M11746" s="85"/>
    </row>
    <row r="11747" spans="13:13" ht="49.2" customHeight="1">
      <c r="M11747" s="85"/>
    </row>
    <row r="11748" spans="13:13" ht="49.2" customHeight="1">
      <c r="M11748" s="85"/>
    </row>
    <row r="11749" spans="13:13" ht="49.2" customHeight="1">
      <c r="M11749" s="85"/>
    </row>
    <row r="11750" spans="13:13" ht="49.2" customHeight="1">
      <c r="M11750" s="85"/>
    </row>
    <row r="11751" spans="13:13" ht="49.2" customHeight="1">
      <c r="M11751" s="85"/>
    </row>
    <row r="11752" spans="13:13" ht="49.2" customHeight="1">
      <c r="M11752" s="85"/>
    </row>
    <row r="11753" spans="13:13" ht="49.2" customHeight="1">
      <c r="M11753" s="85"/>
    </row>
    <row r="11754" spans="13:13" ht="49.2" customHeight="1">
      <c r="M11754" s="85"/>
    </row>
    <row r="11755" spans="13:13" ht="49.2" customHeight="1">
      <c r="M11755" s="85"/>
    </row>
    <row r="11756" spans="13:13" ht="49.2" customHeight="1">
      <c r="M11756" s="85"/>
    </row>
    <row r="11757" spans="13:13" ht="49.2" customHeight="1">
      <c r="M11757" s="85"/>
    </row>
    <row r="11758" spans="13:13" ht="49.2" customHeight="1">
      <c r="M11758" s="85"/>
    </row>
    <row r="11759" spans="13:13" ht="49.2" customHeight="1">
      <c r="M11759" s="85"/>
    </row>
    <row r="11760" spans="13:13" ht="49.2" customHeight="1">
      <c r="M11760" s="85"/>
    </row>
    <row r="11761" spans="13:13" ht="49.2" customHeight="1">
      <c r="M11761" s="85"/>
    </row>
    <row r="11762" spans="13:13" ht="49.2" customHeight="1">
      <c r="M11762" s="85"/>
    </row>
    <row r="11763" spans="13:13" ht="49.2" customHeight="1">
      <c r="M11763" s="85"/>
    </row>
    <row r="11764" spans="13:13" ht="49.2" customHeight="1">
      <c r="M11764" s="85"/>
    </row>
    <row r="11765" spans="13:13" ht="49.2" customHeight="1">
      <c r="M11765" s="85"/>
    </row>
    <row r="11766" spans="13:13" ht="49.2" customHeight="1">
      <c r="M11766" s="85"/>
    </row>
    <row r="11767" spans="13:13" ht="49.2" customHeight="1">
      <c r="M11767" s="85"/>
    </row>
    <row r="11768" spans="13:13" ht="49.2" customHeight="1">
      <c r="M11768" s="85"/>
    </row>
    <row r="11769" spans="13:13" ht="49.2" customHeight="1">
      <c r="M11769" s="85"/>
    </row>
    <row r="11770" spans="13:13" ht="49.2" customHeight="1">
      <c r="M11770" s="85"/>
    </row>
    <row r="11771" spans="13:13" ht="49.2" customHeight="1">
      <c r="M11771" s="85"/>
    </row>
    <row r="11772" spans="13:13" ht="49.2" customHeight="1">
      <c r="M11772" s="85"/>
    </row>
    <row r="11773" spans="13:13" ht="49.2" customHeight="1">
      <c r="M11773" s="85"/>
    </row>
    <row r="11774" spans="13:13" ht="49.2" customHeight="1">
      <c r="M11774" s="85"/>
    </row>
    <row r="11775" spans="13:13" ht="49.2" customHeight="1">
      <c r="M11775" s="85"/>
    </row>
    <row r="11776" spans="13:13" ht="49.2" customHeight="1">
      <c r="M11776" s="85"/>
    </row>
    <row r="11777" spans="13:13" ht="49.2" customHeight="1">
      <c r="M11777" s="85"/>
    </row>
    <row r="11778" spans="13:13" ht="49.2" customHeight="1">
      <c r="M11778" s="85"/>
    </row>
    <row r="11779" spans="13:13" ht="49.2" customHeight="1">
      <c r="M11779" s="85"/>
    </row>
    <row r="11780" spans="13:13" ht="49.2" customHeight="1">
      <c r="M11780" s="85"/>
    </row>
    <row r="11781" spans="13:13" ht="49.2" customHeight="1">
      <c r="M11781" s="85"/>
    </row>
    <row r="11782" spans="13:13" ht="49.2" customHeight="1">
      <c r="M11782" s="85"/>
    </row>
    <row r="11783" spans="13:13" ht="49.2" customHeight="1">
      <c r="M11783" s="85"/>
    </row>
    <row r="11784" spans="13:13" ht="49.2" customHeight="1">
      <c r="M11784" s="85"/>
    </row>
    <row r="11785" spans="13:13" ht="49.2" customHeight="1">
      <c r="M11785" s="85"/>
    </row>
    <row r="11786" spans="13:13" ht="49.2" customHeight="1">
      <c r="M11786" s="85"/>
    </row>
    <row r="11787" spans="13:13" ht="49.2" customHeight="1">
      <c r="M11787" s="85"/>
    </row>
    <row r="11788" spans="13:13" ht="49.2" customHeight="1">
      <c r="M11788" s="85"/>
    </row>
    <row r="11789" spans="13:13" ht="49.2" customHeight="1">
      <c r="M11789" s="85"/>
    </row>
    <row r="11790" spans="13:13" ht="49.2" customHeight="1">
      <c r="M11790" s="85"/>
    </row>
    <row r="11791" spans="13:13" ht="49.2" customHeight="1">
      <c r="M11791" s="85"/>
    </row>
    <row r="11792" spans="13:13" ht="49.2" customHeight="1">
      <c r="M11792" s="85"/>
    </row>
    <row r="11793" spans="13:13" ht="49.2" customHeight="1">
      <c r="M11793" s="85"/>
    </row>
    <row r="11794" spans="13:13" ht="49.2" customHeight="1">
      <c r="M11794" s="85"/>
    </row>
    <row r="11795" spans="13:13" ht="49.2" customHeight="1">
      <c r="M11795" s="85"/>
    </row>
    <row r="11796" spans="13:13" ht="49.2" customHeight="1">
      <c r="M11796" s="85"/>
    </row>
    <row r="11797" spans="13:13" ht="49.2" customHeight="1">
      <c r="M11797" s="85"/>
    </row>
    <row r="11798" spans="13:13" ht="49.2" customHeight="1">
      <c r="M11798" s="85"/>
    </row>
    <row r="11799" spans="13:13" ht="49.2" customHeight="1">
      <c r="M11799" s="85"/>
    </row>
    <row r="11800" spans="13:13" ht="49.2" customHeight="1">
      <c r="M11800" s="85"/>
    </row>
    <row r="11801" spans="13:13" ht="49.2" customHeight="1">
      <c r="M11801" s="85"/>
    </row>
    <row r="11802" spans="13:13" ht="49.2" customHeight="1">
      <c r="M11802" s="85"/>
    </row>
    <row r="11803" spans="13:13" ht="49.2" customHeight="1">
      <c r="M11803" s="85"/>
    </row>
    <row r="11804" spans="13:13" ht="49.2" customHeight="1">
      <c r="M11804" s="85"/>
    </row>
    <row r="11805" spans="13:13" ht="49.2" customHeight="1">
      <c r="M11805" s="85"/>
    </row>
    <row r="11806" spans="13:13" ht="49.2" customHeight="1">
      <c r="M11806" s="85"/>
    </row>
    <row r="11807" spans="13:13" ht="49.2" customHeight="1">
      <c r="M11807" s="85"/>
    </row>
    <row r="11808" spans="13:13" ht="49.2" customHeight="1">
      <c r="M11808" s="85"/>
    </row>
    <row r="11809" spans="13:13" ht="49.2" customHeight="1">
      <c r="M11809" s="85"/>
    </row>
    <row r="11810" spans="13:13" ht="49.2" customHeight="1">
      <c r="M11810" s="85"/>
    </row>
    <row r="11811" spans="13:13" ht="49.2" customHeight="1">
      <c r="M11811" s="85"/>
    </row>
    <row r="11812" spans="13:13" ht="49.2" customHeight="1">
      <c r="M11812" s="85"/>
    </row>
    <row r="11813" spans="13:13" ht="49.2" customHeight="1">
      <c r="M11813" s="85"/>
    </row>
    <row r="11814" spans="13:13" ht="49.2" customHeight="1">
      <c r="M11814" s="85"/>
    </row>
    <row r="11815" spans="13:13" ht="49.2" customHeight="1">
      <c r="M11815" s="85"/>
    </row>
    <row r="11816" spans="13:13" ht="49.2" customHeight="1">
      <c r="M11816" s="85"/>
    </row>
    <row r="11817" spans="13:13" ht="49.2" customHeight="1">
      <c r="M11817" s="85"/>
    </row>
    <row r="11818" spans="13:13" ht="49.2" customHeight="1">
      <c r="M11818" s="85"/>
    </row>
    <row r="11819" spans="13:13" ht="49.2" customHeight="1">
      <c r="M11819" s="85"/>
    </row>
    <row r="11820" spans="13:13" ht="49.2" customHeight="1">
      <c r="M11820" s="85"/>
    </row>
    <row r="11821" spans="13:13" ht="49.2" customHeight="1">
      <c r="M11821" s="85"/>
    </row>
    <row r="11822" spans="13:13" ht="49.2" customHeight="1">
      <c r="M11822" s="85"/>
    </row>
    <row r="11823" spans="13:13" ht="49.2" customHeight="1">
      <c r="M11823" s="85"/>
    </row>
    <row r="11824" spans="13:13" ht="49.2" customHeight="1">
      <c r="M11824" s="85"/>
    </row>
    <row r="11825" spans="13:13" ht="49.2" customHeight="1">
      <c r="M11825" s="85"/>
    </row>
    <row r="11826" spans="13:13" ht="49.2" customHeight="1">
      <c r="M11826" s="85"/>
    </row>
    <row r="11827" spans="13:13" ht="49.2" customHeight="1">
      <c r="M11827" s="85"/>
    </row>
    <row r="11828" spans="13:13" ht="49.2" customHeight="1">
      <c r="M11828" s="85"/>
    </row>
    <row r="11829" spans="13:13" ht="49.2" customHeight="1">
      <c r="M11829" s="85"/>
    </row>
    <row r="11830" spans="13:13" ht="49.2" customHeight="1">
      <c r="M11830" s="85"/>
    </row>
    <row r="11831" spans="13:13" ht="49.2" customHeight="1">
      <c r="M11831" s="85"/>
    </row>
    <row r="11832" spans="13:13" ht="49.2" customHeight="1">
      <c r="M11832" s="85"/>
    </row>
    <row r="11833" spans="13:13" ht="49.2" customHeight="1">
      <c r="M11833" s="85"/>
    </row>
    <row r="11834" spans="13:13" ht="49.2" customHeight="1">
      <c r="M11834" s="85"/>
    </row>
    <row r="11835" spans="13:13" ht="49.2" customHeight="1">
      <c r="M11835" s="85"/>
    </row>
    <row r="11836" spans="13:13" ht="49.2" customHeight="1">
      <c r="M11836" s="85"/>
    </row>
    <row r="11837" spans="13:13" ht="49.2" customHeight="1">
      <c r="M11837" s="85"/>
    </row>
    <row r="11838" spans="13:13" ht="49.2" customHeight="1">
      <c r="M11838" s="85"/>
    </row>
    <row r="11839" spans="13:13" ht="49.2" customHeight="1">
      <c r="M11839" s="85"/>
    </row>
    <row r="11840" spans="13:13" ht="49.2" customHeight="1">
      <c r="M11840" s="85"/>
    </row>
    <row r="11841" spans="13:13" ht="49.2" customHeight="1">
      <c r="M11841" s="85"/>
    </row>
    <row r="11842" spans="13:13" ht="49.2" customHeight="1">
      <c r="M11842" s="85"/>
    </row>
    <row r="11843" spans="13:13" ht="49.2" customHeight="1">
      <c r="M11843" s="85"/>
    </row>
    <row r="11844" spans="13:13" ht="49.2" customHeight="1">
      <c r="M11844" s="85"/>
    </row>
    <row r="11845" spans="13:13" ht="49.2" customHeight="1">
      <c r="M11845" s="85"/>
    </row>
    <row r="11846" spans="13:13" ht="49.2" customHeight="1">
      <c r="M11846" s="85"/>
    </row>
    <row r="11847" spans="13:13" ht="49.2" customHeight="1">
      <c r="M11847" s="85"/>
    </row>
    <row r="11848" spans="13:13" ht="49.2" customHeight="1">
      <c r="M11848" s="85"/>
    </row>
    <row r="11849" spans="13:13" ht="49.2" customHeight="1">
      <c r="M11849" s="85"/>
    </row>
    <row r="11850" spans="13:13" ht="49.2" customHeight="1">
      <c r="M11850" s="85"/>
    </row>
    <row r="11851" spans="13:13" ht="49.2" customHeight="1">
      <c r="M11851" s="85"/>
    </row>
    <row r="11852" spans="13:13" ht="49.2" customHeight="1">
      <c r="M11852" s="85"/>
    </row>
    <row r="11853" spans="13:13" ht="49.2" customHeight="1">
      <c r="M11853" s="85"/>
    </row>
    <row r="11854" spans="13:13" ht="49.2" customHeight="1">
      <c r="M11854" s="85"/>
    </row>
    <row r="11855" spans="13:13" ht="49.2" customHeight="1">
      <c r="M11855" s="85"/>
    </row>
    <row r="11856" spans="13:13" ht="49.2" customHeight="1">
      <c r="M11856" s="85"/>
    </row>
    <row r="11857" spans="13:13" ht="49.2" customHeight="1">
      <c r="M11857" s="85"/>
    </row>
    <row r="11858" spans="13:13" ht="49.2" customHeight="1">
      <c r="M11858" s="85"/>
    </row>
    <row r="11859" spans="13:13" ht="49.2" customHeight="1">
      <c r="M11859" s="85"/>
    </row>
    <row r="11860" spans="13:13" ht="49.2" customHeight="1">
      <c r="M11860" s="85"/>
    </row>
    <row r="11861" spans="13:13" ht="49.2" customHeight="1">
      <c r="M11861" s="85"/>
    </row>
    <row r="11862" spans="13:13" ht="49.2" customHeight="1">
      <c r="M11862" s="85"/>
    </row>
    <row r="11863" spans="13:13" ht="49.2" customHeight="1">
      <c r="M11863" s="85"/>
    </row>
    <row r="11864" spans="13:13" ht="49.2" customHeight="1">
      <c r="M11864" s="85"/>
    </row>
    <row r="11865" spans="13:13" ht="49.2" customHeight="1">
      <c r="M11865" s="85"/>
    </row>
    <row r="11866" spans="13:13" ht="49.2" customHeight="1">
      <c r="M11866" s="85"/>
    </row>
    <row r="11867" spans="13:13" ht="49.2" customHeight="1">
      <c r="M11867" s="85"/>
    </row>
    <row r="11868" spans="13:13" ht="49.2" customHeight="1">
      <c r="M11868" s="85"/>
    </row>
    <row r="11869" spans="13:13" ht="49.2" customHeight="1">
      <c r="M11869" s="85"/>
    </row>
    <row r="11870" spans="13:13" ht="49.2" customHeight="1">
      <c r="M11870" s="85"/>
    </row>
    <row r="11871" spans="13:13" ht="49.2" customHeight="1">
      <c r="M11871" s="85"/>
    </row>
    <row r="11872" spans="13:13" ht="49.2" customHeight="1">
      <c r="M11872" s="85"/>
    </row>
    <row r="11873" spans="13:13" ht="49.2" customHeight="1">
      <c r="M11873" s="85"/>
    </row>
    <row r="11874" spans="13:13" ht="49.2" customHeight="1">
      <c r="M11874" s="85"/>
    </row>
    <row r="11875" spans="13:13" ht="49.2" customHeight="1">
      <c r="M11875" s="85"/>
    </row>
    <row r="11876" spans="13:13" ht="49.2" customHeight="1">
      <c r="M11876" s="85"/>
    </row>
    <row r="11877" spans="13:13" ht="49.2" customHeight="1">
      <c r="M11877" s="85"/>
    </row>
    <row r="11878" spans="13:13" ht="49.2" customHeight="1">
      <c r="M11878" s="85"/>
    </row>
    <row r="11879" spans="13:13" ht="49.2" customHeight="1">
      <c r="M11879" s="85"/>
    </row>
    <row r="11880" spans="13:13" ht="49.2" customHeight="1">
      <c r="M11880" s="85"/>
    </row>
    <row r="11881" spans="13:13" ht="49.2" customHeight="1">
      <c r="M11881" s="85"/>
    </row>
    <row r="11882" spans="13:13" ht="49.2" customHeight="1">
      <c r="M11882" s="85"/>
    </row>
    <row r="11883" spans="13:13" ht="49.2" customHeight="1">
      <c r="M11883" s="85"/>
    </row>
    <row r="11884" spans="13:13" ht="49.2" customHeight="1">
      <c r="M11884" s="85"/>
    </row>
    <row r="11885" spans="13:13" ht="49.2" customHeight="1">
      <c r="M11885" s="85"/>
    </row>
    <row r="11886" spans="13:13" ht="49.2" customHeight="1">
      <c r="M11886" s="85"/>
    </row>
    <row r="11887" spans="13:13" ht="49.2" customHeight="1">
      <c r="M11887" s="85"/>
    </row>
    <row r="11888" spans="13:13" ht="49.2" customHeight="1">
      <c r="M11888" s="85"/>
    </row>
    <row r="11889" spans="13:13" ht="49.2" customHeight="1">
      <c r="M11889" s="85"/>
    </row>
    <row r="11890" spans="13:13" ht="49.2" customHeight="1">
      <c r="M11890" s="85"/>
    </row>
    <row r="11891" spans="13:13" ht="49.2" customHeight="1">
      <c r="M11891" s="85"/>
    </row>
    <row r="11892" spans="13:13" ht="49.2" customHeight="1">
      <c r="M11892" s="85"/>
    </row>
    <row r="11893" spans="13:13" ht="49.2" customHeight="1">
      <c r="M11893" s="85"/>
    </row>
    <row r="11894" spans="13:13" ht="49.2" customHeight="1">
      <c r="M11894" s="85"/>
    </row>
    <row r="11895" spans="13:13" ht="49.2" customHeight="1">
      <c r="M11895" s="85"/>
    </row>
    <row r="11896" spans="13:13" ht="49.2" customHeight="1">
      <c r="M11896" s="85"/>
    </row>
    <row r="11897" spans="13:13" ht="49.2" customHeight="1">
      <c r="M11897" s="85"/>
    </row>
    <row r="11898" spans="13:13" ht="49.2" customHeight="1">
      <c r="M11898" s="85"/>
    </row>
    <row r="11899" spans="13:13" ht="49.2" customHeight="1">
      <c r="M11899" s="85"/>
    </row>
    <row r="11900" spans="13:13" ht="49.2" customHeight="1">
      <c r="M11900" s="85"/>
    </row>
    <row r="11901" spans="13:13" ht="49.2" customHeight="1">
      <c r="M11901" s="85"/>
    </row>
    <row r="11902" spans="13:13" ht="49.2" customHeight="1">
      <c r="M11902" s="85"/>
    </row>
    <row r="11903" spans="13:13" ht="49.2" customHeight="1">
      <c r="M11903" s="85"/>
    </row>
    <row r="11904" spans="13:13" ht="49.2" customHeight="1">
      <c r="M11904" s="85"/>
    </row>
    <row r="11905" spans="13:13" ht="49.2" customHeight="1">
      <c r="M11905" s="85"/>
    </row>
    <row r="11906" spans="13:13" ht="49.2" customHeight="1">
      <c r="M11906" s="85"/>
    </row>
    <row r="11907" spans="13:13" ht="49.2" customHeight="1">
      <c r="M11907" s="85"/>
    </row>
    <row r="11908" spans="13:13" ht="49.2" customHeight="1">
      <c r="M11908" s="85"/>
    </row>
    <row r="11909" spans="13:13" ht="49.2" customHeight="1">
      <c r="M11909" s="85"/>
    </row>
    <row r="11910" spans="13:13" ht="49.2" customHeight="1">
      <c r="M11910" s="85"/>
    </row>
    <row r="11911" spans="13:13" ht="49.2" customHeight="1">
      <c r="M11911" s="85"/>
    </row>
    <row r="11912" spans="13:13" ht="49.2" customHeight="1">
      <c r="M11912" s="85"/>
    </row>
    <row r="11913" spans="13:13" ht="49.2" customHeight="1">
      <c r="M11913" s="85"/>
    </row>
    <row r="11914" spans="13:13" ht="49.2" customHeight="1">
      <c r="M11914" s="85"/>
    </row>
    <row r="11915" spans="13:13" ht="49.2" customHeight="1">
      <c r="M11915" s="85"/>
    </row>
    <row r="11916" spans="13:13" ht="49.2" customHeight="1">
      <c r="M11916" s="85"/>
    </row>
    <row r="11917" spans="13:13" ht="49.2" customHeight="1">
      <c r="M11917" s="85"/>
    </row>
    <row r="11918" spans="13:13" ht="49.2" customHeight="1">
      <c r="M11918" s="85"/>
    </row>
    <row r="11919" spans="13:13" ht="49.2" customHeight="1">
      <c r="M11919" s="85"/>
    </row>
    <row r="11920" spans="13:13" ht="49.2" customHeight="1">
      <c r="M11920" s="85"/>
    </row>
    <row r="11921" spans="13:13" ht="49.2" customHeight="1">
      <c r="M11921" s="85"/>
    </row>
    <row r="11922" spans="13:13" ht="49.2" customHeight="1">
      <c r="M11922" s="85"/>
    </row>
    <row r="11923" spans="13:13" ht="49.2" customHeight="1">
      <c r="M11923" s="85"/>
    </row>
    <row r="11924" spans="13:13" ht="49.2" customHeight="1">
      <c r="M11924" s="85"/>
    </row>
    <row r="11925" spans="13:13" ht="49.2" customHeight="1">
      <c r="M11925" s="85"/>
    </row>
    <row r="11926" spans="13:13" ht="49.2" customHeight="1">
      <c r="M11926" s="85"/>
    </row>
    <row r="11927" spans="13:13" ht="49.2" customHeight="1">
      <c r="M11927" s="85"/>
    </row>
    <row r="11928" spans="13:13" ht="49.2" customHeight="1">
      <c r="M11928" s="85"/>
    </row>
    <row r="11929" spans="13:13" ht="49.2" customHeight="1">
      <c r="M11929" s="85"/>
    </row>
    <row r="11930" spans="13:13" ht="49.2" customHeight="1">
      <c r="M11930" s="85"/>
    </row>
    <row r="11931" spans="13:13" ht="49.2" customHeight="1">
      <c r="M11931" s="85"/>
    </row>
    <row r="11932" spans="13:13" ht="49.2" customHeight="1">
      <c r="M11932" s="85"/>
    </row>
    <row r="11933" spans="13:13" ht="49.2" customHeight="1">
      <c r="M11933" s="85"/>
    </row>
    <row r="11934" spans="13:13" ht="49.2" customHeight="1">
      <c r="M11934" s="85"/>
    </row>
    <row r="11935" spans="13:13" ht="49.2" customHeight="1">
      <c r="M11935" s="85"/>
    </row>
    <row r="11936" spans="13:13" ht="49.2" customHeight="1">
      <c r="M11936" s="85"/>
    </row>
    <row r="11937" spans="13:13" ht="49.2" customHeight="1">
      <c r="M11937" s="85"/>
    </row>
    <row r="11938" spans="13:13" ht="49.2" customHeight="1">
      <c r="M11938" s="85"/>
    </row>
    <row r="11939" spans="13:13" ht="49.2" customHeight="1">
      <c r="M11939" s="85"/>
    </row>
    <row r="11940" spans="13:13" ht="49.2" customHeight="1">
      <c r="M11940" s="85"/>
    </row>
    <row r="11941" spans="13:13" ht="49.2" customHeight="1">
      <c r="M11941" s="85"/>
    </row>
    <row r="11942" spans="13:13" ht="49.2" customHeight="1">
      <c r="M11942" s="85"/>
    </row>
    <row r="11943" spans="13:13" ht="49.2" customHeight="1">
      <c r="M11943" s="85"/>
    </row>
    <row r="11944" spans="13:13" ht="49.2" customHeight="1">
      <c r="M11944" s="85"/>
    </row>
    <row r="11945" spans="13:13" ht="49.2" customHeight="1">
      <c r="M11945" s="85"/>
    </row>
    <row r="11946" spans="13:13" ht="49.2" customHeight="1">
      <c r="M11946" s="85"/>
    </row>
    <row r="11947" spans="13:13" ht="49.2" customHeight="1">
      <c r="M11947" s="85"/>
    </row>
    <row r="11948" spans="13:13" ht="49.2" customHeight="1">
      <c r="M11948" s="85"/>
    </row>
    <row r="11949" spans="13:13" ht="49.2" customHeight="1">
      <c r="M11949" s="85"/>
    </row>
    <row r="11950" spans="13:13" ht="49.2" customHeight="1">
      <c r="M11950" s="85"/>
    </row>
    <row r="11951" spans="13:13" ht="49.2" customHeight="1">
      <c r="M11951" s="85"/>
    </row>
    <row r="11952" spans="13:13" ht="49.2" customHeight="1">
      <c r="M11952" s="85"/>
    </row>
    <row r="11953" spans="13:13" ht="49.2" customHeight="1">
      <c r="M11953" s="85"/>
    </row>
    <row r="11954" spans="13:13" ht="49.2" customHeight="1">
      <c r="M11954" s="85"/>
    </row>
    <row r="11955" spans="13:13" ht="49.2" customHeight="1">
      <c r="M11955" s="85"/>
    </row>
    <row r="11956" spans="13:13" ht="49.2" customHeight="1">
      <c r="M11956" s="85"/>
    </row>
    <row r="11957" spans="13:13" ht="49.2" customHeight="1">
      <c r="M11957" s="85"/>
    </row>
    <row r="11958" spans="13:13" ht="49.2" customHeight="1">
      <c r="M11958" s="85"/>
    </row>
    <row r="11959" spans="13:13" ht="49.2" customHeight="1">
      <c r="M11959" s="85"/>
    </row>
    <row r="11960" spans="13:13" ht="49.2" customHeight="1">
      <c r="M11960" s="85"/>
    </row>
    <row r="11961" spans="13:13" ht="49.2" customHeight="1">
      <c r="M11961" s="85"/>
    </row>
    <row r="11962" spans="13:13" ht="49.2" customHeight="1">
      <c r="M11962" s="85"/>
    </row>
    <row r="11963" spans="13:13" ht="49.2" customHeight="1">
      <c r="M11963" s="85"/>
    </row>
    <row r="11964" spans="13:13" ht="49.2" customHeight="1">
      <c r="M11964" s="85"/>
    </row>
    <row r="11965" spans="13:13" ht="49.2" customHeight="1">
      <c r="M11965" s="85"/>
    </row>
    <row r="11966" spans="13:13" ht="49.2" customHeight="1">
      <c r="M11966" s="85"/>
    </row>
    <row r="11967" spans="13:13" ht="49.2" customHeight="1">
      <c r="M11967" s="85"/>
    </row>
    <row r="11968" spans="13:13" ht="49.2" customHeight="1">
      <c r="M11968" s="85"/>
    </row>
    <row r="11969" spans="13:13" ht="49.2" customHeight="1">
      <c r="M11969" s="85"/>
    </row>
    <row r="11970" spans="13:13" ht="49.2" customHeight="1">
      <c r="M11970" s="85"/>
    </row>
    <row r="11971" spans="13:13" ht="49.2" customHeight="1">
      <c r="M11971" s="85"/>
    </row>
    <row r="11972" spans="13:13" ht="49.2" customHeight="1">
      <c r="M11972" s="85"/>
    </row>
    <row r="11973" spans="13:13" ht="49.2" customHeight="1">
      <c r="M11973" s="85"/>
    </row>
    <row r="11974" spans="13:13" ht="49.2" customHeight="1">
      <c r="M11974" s="85"/>
    </row>
    <row r="11975" spans="13:13" ht="49.2" customHeight="1">
      <c r="M11975" s="85"/>
    </row>
    <row r="11976" spans="13:13" ht="49.2" customHeight="1">
      <c r="M11976" s="85"/>
    </row>
    <row r="11977" spans="13:13" ht="49.2" customHeight="1">
      <c r="M11977" s="85"/>
    </row>
    <row r="11978" spans="13:13" ht="49.2" customHeight="1">
      <c r="M11978" s="85"/>
    </row>
    <row r="11979" spans="13:13" ht="49.2" customHeight="1">
      <c r="M11979" s="85"/>
    </row>
    <row r="11980" spans="13:13" ht="49.2" customHeight="1">
      <c r="M11980" s="85"/>
    </row>
    <row r="11981" spans="13:13" ht="49.2" customHeight="1">
      <c r="M11981" s="85"/>
    </row>
    <row r="11982" spans="13:13" ht="49.2" customHeight="1">
      <c r="M11982" s="85"/>
    </row>
    <row r="11983" spans="13:13" ht="49.2" customHeight="1">
      <c r="M11983" s="85"/>
    </row>
    <row r="11984" spans="13:13" ht="49.2" customHeight="1">
      <c r="M11984" s="85"/>
    </row>
    <row r="11985" spans="13:13" ht="49.2" customHeight="1">
      <c r="M11985" s="85"/>
    </row>
    <row r="11986" spans="13:13" ht="49.2" customHeight="1">
      <c r="M11986" s="85"/>
    </row>
    <row r="11987" spans="13:13" ht="49.2" customHeight="1">
      <c r="M11987" s="85"/>
    </row>
    <row r="11988" spans="13:13" ht="49.2" customHeight="1">
      <c r="M11988" s="85"/>
    </row>
    <row r="11989" spans="13:13" ht="49.2" customHeight="1">
      <c r="M11989" s="85"/>
    </row>
    <row r="11990" spans="13:13" ht="49.2" customHeight="1">
      <c r="M11990" s="85"/>
    </row>
    <row r="11991" spans="13:13" ht="49.2" customHeight="1">
      <c r="M11991" s="85"/>
    </row>
    <row r="11992" spans="13:13" ht="49.2" customHeight="1">
      <c r="M11992" s="85"/>
    </row>
    <row r="11993" spans="13:13" ht="49.2" customHeight="1">
      <c r="M11993" s="85"/>
    </row>
    <row r="11994" spans="13:13" ht="49.2" customHeight="1">
      <c r="M11994" s="85"/>
    </row>
    <row r="11995" spans="13:13" ht="49.2" customHeight="1">
      <c r="M11995" s="85"/>
    </row>
    <row r="11996" spans="13:13" ht="49.2" customHeight="1">
      <c r="M11996" s="85"/>
    </row>
    <row r="11997" spans="13:13" ht="49.2" customHeight="1">
      <c r="M11997" s="85"/>
    </row>
    <row r="11998" spans="13:13" ht="49.2" customHeight="1">
      <c r="M11998" s="85"/>
    </row>
    <row r="11999" spans="13:13" ht="49.2" customHeight="1">
      <c r="M11999" s="85"/>
    </row>
    <row r="12000" spans="13:13" ht="49.2" customHeight="1">
      <c r="M12000" s="85"/>
    </row>
    <row r="12001" spans="13:13" ht="49.2" customHeight="1">
      <c r="M12001" s="85"/>
    </row>
    <row r="12002" spans="13:13" ht="49.2" customHeight="1">
      <c r="M12002" s="85"/>
    </row>
    <row r="12003" spans="13:13" ht="49.2" customHeight="1">
      <c r="M12003" s="85"/>
    </row>
    <row r="12004" spans="13:13" ht="49.2" customHeight="1">
      <c r="M12004" s="85"/>
    </row>
    <row r="12005" spans="13:13" ht="49.2" customHeight="1">
      <c r="M12005" s="85"/>
    </row>
    <row r="12006" spans="13:13" ht="49.2" customHeight="1">
      <c r="M12006" s="85"/>
    </row>
    <row r="12007" spans="13:13" ht="49.2" customHeight="1">
      <c r="M12007" s="85"/>
    </row>
    <row r="12008" spans="13:13" ht="49.2" customHeight="1">
      <c r="M12008" s="85"/>
    </row>
    <row r="12009" spans="13:13" ht="49.2" customHeight="1">
      <c r="M12009" s="85"/>
    </row>
    <row r="12010" spans="13:13" ht="49.2" customHeight="1">
      <c r="M12010" s="85"/>
    </row>
    <row r="12011" spans="13:13" ht="49.2" customHeight="1">
      <c r="M12011" s="85"/>
    </row>
    <row r="12012" spans="13:13" ht="49.2" customHeight="1">
      <c r="M12012" s="85"/>
    </row>
    <row r="12013" spans="13:13" ht="49.2" customHeight="1">
      <c r="M12013" s="85"/>
    </row>
    <row r="12014" spans="13:13" ht="49.2" customHeight="1">
      <c r="M12014" s="85"/>
    </row>
    <row r="12015" spans="13:13" ht="49.2" customHeight="1">
      <c r="M12015" s="85"/>
    </row>
    <row r="12016" spans="13:13" ht="49.2" customHeight="1">
      <c r="M12016" s="85"/>
    </row>
    <row r="12017" spans="13:13" ht="49.2" customHeight="1">
      <c r="M12017" s="85"/>
    </row>
    <row r="12018" spans="13:13" ht="49.2" customHeight="1">
      <c r="M12018" s="85"/>
    </row>
    <row r="12019" spans="13:13" ht="49.2" customHeight="1">
      <c r="M12019" s="85"/>
    </row>
    <row r="12020" spans="13:13" ht="49.2" customHeight="1">
      <c r="M12020" s="85"/>
    </row>
    <row r="12021" spans="13:13" ht="49.2" customHeight="1">
      <c r="M12021" s="85"/>
    </row>
    <row r="12022" spans="13:13" ht="49.2" customHeight="1">
      <c r="M12022" s="85"/>
    </row>
    <row r="12023" spans="13:13" ht="49.2" customHeight="1">
      <c r="M12023" s="85"/>
    </row>
    <row r="12024" spans="13:13" ht="49.2" customHeight="1">
      <c r="M12024" s="85"/>
    </row>
    <row r="12025" spans="13:13" ht="49.2" customHeight="1">
      <c r="M12025" s="85"/>
    </row>
    <row r="12026" spans="13:13" ht="49.2" customHeight="1">
      <c r="M12026" s="85"/>
    </row>
    <row r="12027" spans="13:13" ht="49.2" customHeight="1">
      <c r="M12027" s="85"/>
    </row>
    <row r="12028" spans="13:13" ht="49.2" customHeight="1">
      <c r="M12028" s="85"/>
    </row>
    <row r="12029" spans="13:13" ht="49.2" customHeight="1">
      <c r="M12029" s="85"/>
    </row>
    <row r="12030" spans="13:13" ht="49.2" customHeight="1">
      <c r="M12030" s="85"/>
    </row>
    <row r="12031" spans="13:13" ht="49.2" customHeight="1">
      <c r="M12031" s="85"/>
    </row>
    <row r="12032" spans="13:13" ht="49.2" customHeight="1">
      <c r="M12032" s="85"/>
    </row>
    <row r="12033" spans="13:13" ht="49.2" customHeight="1">
      <c r="M12033" s="85"/>
    </row>
    <row r="12034" spans="13:13" ht="49.2" customHeight="1">
      <c r="M12034" s="85"/>
    </row>
    <row r="12035" spans="13:13" ht="49.2" customHeight="1">
      <c r="M12035" s="85"/>
    </row>
    <row r="12036" spans="13:13" ht="49.2" customHeight="1">
      <c r="M12036" s="85"/>
    </row>
    <row r="12037" spans="13:13" ht="49.2" customHeight="1">
      <c r="M12037" s="85"/>
    </row>
    <row r="12038" spans="13:13" ht="49.2" customHeight="1">
      <c r="M12038" s="85"/>
    </row>
    <row r="12039" spans="13:13" ht="49.2" customHeight="1">
      <c r="M12039" s="85"/>
    </row>
    <row r="12040" spans="13:13" ht="49.2" customHeight="1">
      <c r="M12040" s="85"/>
    </row>
    <row r="12041" spans="13:13" ht="49.2" customHeight="1">
      <c r="M12041" s="85"/>
    </row>
    <row r="12042" spans="13:13" ht="49.2" customHeight="1">
      <c r="M12042" s="85"/>
    </row>
    <row r="12043" spans="13:13" ht="49.2" customHeight="1">
      <c r="M12043" s="85"/>
    </row>
    <row r="12044" spans="13:13" ht="49.2" customHeight="1">
      <c r="M12044" s="85"/>
    </row>
    <row r="12045" spans="13:13" ht="49.2" customHeight="1">
      <c r="M12045" s="85"/>
    </row>
    <row r="12046" spans="13:13" ht="49.2" customHeight="1">
      <c r="M12046" s="85"/>
    </row>
    <row r="12047" spans="13:13" ht="49.2" customHeight="1">
      <c r="M12047" s="85"/>
    </row>
    <row r="12048" spans="13:13" ht="49.2" customHeight="1">
      <c r="M12048" s="85"/>
    </row>
    <row r="12049" spans="13:13" ht="49.2" customHeight="1">
      <c r="M12049" s="85"/>
    </row>
    <row r="12050" spans="13:13" ht="49.2" customHeight="1">
      <c r="M12050" s="85"/>
    </row>
    <row r="12051" spans="13:13" ht="49.2" customHeight="1">
      <c r="M12051" s="85"/>
    </row>
    <row r="12052" spans="13:13" ht="49.2" customHeight="1">
      <c r="M12052" s="85"/>
    </row>
    <row r="12053" spans="13:13" ht="49.2" customHeight="1">
      <c r="M12053" s="85"/>
    </row>
    <row r="12054" spans="13:13" ht="49.2" customHeight="1">
      <c r="M12054" s="85"/>
    </row>
    <row r="12055" spans="13:13" ht="49.2" customHeight="1">
      <c r="M12055" s="85"/>
    </row>
    <row r="12056" spans="13:13" ht="49.2" customHeight="1">
      <c r="M12056" s="85"/>
    </row>
    <row r="12057" spans="13:13" ht="49.2" customHeight="1">
      <c r="M12057" s="85"/>
    </row>
    <row r="12058" spans="13:13" ht="49.2" customHeight="1">
      <c r="M12058" s="85"/>
    </row>
    <row r="12059" spans="13:13" ht="49.2" customHeight="1">
      <c r="M12059" s="85"/>
    </row>
    <row r="12060" spans="13:13" ht="49.2" customHeight="1">
      <c r="M12060" s="85"/>
    </row>
    <row r="12061" spans="13:13" ht="49.2" customHeight="1">
      <c r="M12061" s="85"/>
    </row>
    <row r="12062" spans="13:13" ht="49.2" customHeight="1">
      <c r="M12062" s="85"/>
    </row>
    <row r="12063" spans="13:13" ht="49.2" customHeight="1">
      <c r="M12063" s="85"/>
    </row>
    <row r="12064" spans="13:13" ht="49.2" customHeight="1">
      <c r="M12064" s="85"/>
    </row>
    <row r="12065" spans="13:13" ht="49.2" customHeight="1">
      <c r="M12065" s="85"/>
    </row>
    <row r="12066" spans="13:13" ht="49.2" customHeight="1">
      <c r="M12066" s="85"/>
    </row>
    <row r="12067" spans="13:13" ht="49.2" customHeight="1">
      <c r="M12067" s="85"/>
    </row>
    <row r="12068" spans="13:13" ht="49.2" customHeight="1">
      <c r="M12068" s="85"/>
    </row>
    <row r="12069" spans="13:13" ht="49.2" customHeight="1">
      <c r="M12069" s="85"/>
    </row>
    <row r="12070" spans="13:13" ht="49.2" customHeight="1">
      <c r="M12070" s="85"/>
    </row>
    <row r="12071" spans="13:13" ht="49.2" customHeight="1">
      <c r="M12071" s="85"/>
    </row>
    <row r="12072" spans="13:13" ht="49.2" customHeight="1">
      <c r="M12072" s="85"/>
    </row>
    <row r="12073" spans="13:13" ht="49.2" customHeight="1">
      <c r="M12073" s="85"/>
    </row>
    <row r="12074" spans="13:13" ht="49.2" customHeight="1">
      <c r="M12074" s="85"/>
    </row>
    <row r="12075" spans="13:13" ht="49.2" customHeight="1">
      <c r="M12075" s="85"/>
    </row>
    <row r="12076" spans="13:13" ht="49.2" customHeight="1">
      <c r="M12076" s="85"/>
    </row>
    <row r="12077" spans="13:13" ht="49.2" customHeight="1">
      <c r="M12077" s="85"/>
    </row>
    <row r="12078" spans="13:13" ht="49.2" customHeight="1">
      <c r="M12078" s="85"/>
    </row>
    <row r="12079" spans="13:13" ht="49.2" customHeight="1">
      <c r="M12079" s="85"/>
    </row>
    <row r="12080" spans="13:13" ht="49.2" customHeight="1">
      <c r="M12080" s="85"/>
    </row>
    <row r="12081" spans="13:13" ht="49.2" customHeight="1">
      <c r="M12081" s="85"/>
    </row>
    <row r="12082" spans="13:13" ht="49.2" customHeight="1">
      <c r="M12082" s="85"/>
    </row>
    <row r="12083" spans="13:13" ht="49.2" customHeight="1">
      <c r="M12083" s="85"/>
    </row>
    <row r="12084" spans="13:13" ht="49.2" customHeight="1">
      <c r="M12084" s="85"/>
    </row>
    <row r="12085" spans="13:13" ht="49.2" customHeight="1">
      <c r="M12085" s="85"/>
    </row>
    <row r="12086" spans="13:13" ht="49.2" customHeight="1">
      <c r="M12086" s="85"/>
    </row>
    <row r="12087" spans="13:13" ht="49.2" customHeight="1">
      <c r="M12087" s="85"/>
    </row>
    <row r="12088" spans="13:13" ht="49.2" customHeight="1">
      <c r="M12088" s="85"/>
    </row>
    <row r="12089" spans="13:13" ht="49.2" customHeight="1">
      <c r="M12089" s="85"/>
    </row>
    <row r="12090" spans="13:13" ht="49.2" customHeight="1">
      <c r="M12090" s="85"/>
    </row>
    <row r="12091" spans="13:13" ht="49.2" customHeight="1">
      <c r="M12091" s="85"/>
    </row>
    <row r="12092" spans="13:13" ht="49.2" customHeight="1">
      <c r="M12092" s="85"/>
    </row>
    <row r="12093" spans="13:13" ht="49.2" customHeight="1">
      <c r="M12093" s="85"/>
    </row>
    <row r="12094" spans="13:13" ht="49.2" customHeight="1">
      <c r="M12094" s="85"/>
    </row>
    <row r="12095" spans="13:13" ht="49.2" customHeight="1">
      <c r="M12095" s="85"/>
    </row>
    <row r="12096" spans="13:13" ht="49.2" customHeight="1">
      <c r="M12096" s="85"/>
    </row>
    <row r="12097" spans="13:13" ht="49.2" customHeight="1">
      <c r="M12097" s="85"/>
    </row>
    <row r="12098" spans="13:13" ht="49.2" customHeight="1">
      <c r="M12098" s="85"/>
    </row>
    <row r="12099" spans="13:13" ht="49.2" customHeight="1">
      <c r="M12099" s="85"/>
    </row>
    <row r="12100" spans="13:13" ht="49.2" customHeight="1">
      <c r="M12100" s="85"/>
    </row>
    <row r="12101" spans="13:13" ht="49.2" customHeight="1">
      <c r="M12101" s="85"/>
    </row>
    <row r="12102" spans="13:13" ht="49.2" customHeight="1">
      <c r="M12102" s="85"/>
    </row>
    <row r="12103" spans="13:13" ht="49.2" customHeight="1">
      <c r="M12103" s="85"/>
    </row>
    <row r="12104" spans="13:13" ht="49.2" customHeight="1">
      <c r="M12104" s="85"/>
    </row>
    <row r="12105" spans="13:13" ht="49.2" customHeight="1">
      <c r="M12105" s="85"/>
    </row>
    <row r="12106" spans="13:13" ht="49.2" customHeight="1">
      <c r="M12106" s="85"/>
    </row>
    <row r="12107" spans="13:13" ht="49.2" customHeight="1">
      <c r="M12107" s="85"/>
    </row>
    <row r="12108" spans="13:13" ht="49.2" customHeight="1">
      <c r="M12108" s="85"/>
    </row>
    <row r="12109" spans="13:13" ht="49.2" customHeight="1">
      <c r="M12109" s="85"/>
    </row>
    <row r="12110" spans="13:13" ht="49.2" customHeight="1">
      <c r="M12110" s="85"/>
    </row>
    <row r="12111" spans="13:13" ht="49.2" customHeight="1">
      <c r="M12111" s="85"/>
    </row>
    <row r="12112" spans="13:13" ht="49.2" customHeight="1">
      <c r="M12112" s="85"/>
    </row>
    <row r="12113" spans="13:13" ht="49.2" customHeight="1">
      <c r="M12113" s="85"/>
    </row>
    <row r="12114" spans="13:13" ht="49.2" customHeight="1">
      <c r="M12114" s="85"/>
    </row>
    <row r="12115" spans="13:13" ht="49.2" customHeight="1">
      <c r="M12115" s="85"/>
    </row>
    <row r="12116" spans="13:13" ht="49.2" customHeight="1">
      <c r="M12116" s="85"/>
    </row>
    <row r="12117" spans="13:13" ht="49.2" customHeight="1">
      <c r="M12117" s="85"/>
    </row>
    <row r="12118" spans="13:13" ht="49.2" customHeight="1">
      <c r="M12118" s="85"/>
    </row>
    <row r="12119" spans="13:13" ht="49.2" customHeight="1">
      <c r="M12119" s="85"/>
    </row>
    <row r="12120" spans="13:13" ht="49.2" customHeight="1">
      <c r="M12120" s="85"/>
    </row>
    <row r="12121" spans="13:13" ht="49.2" customHeight="1">
      <c r="M12121" s="85"/>
    </row>
    <row r="12122" spans="13:13" ht="49.2" customHeight="1">
      <c r="M12122" s="85"/>
    </row>
    <row r="12123" spans="13:13" ht="49.2" customHeight="1">
      <c r="M12123" s="85"/>
    </row>
    <row r="12124" spans="13:13" ht="49.2" customHeight="1">
      <c r="M12124" s="85"/>
    </row>
    <row r="12125" spans="13:13" ht="49.2" customHeight="1">
      <c r="M12125" s="85"/>
    </row>
    <row r="12126" spans="13:13" ht="49.2" customHeight="1">
      <c r="M12126" s="85"/>
    </row>
    <row r="12127" spans="13:13" ht="49.2" customHeight="1">
      <c r="M12127" s="85"/>
    </row>
    <row r="12128" spans="13:13" ht="49.2" customHeight="1">
      <c r="M12128" s="85"/>
    </row>
    <row r="12129" spans="13:13" ht="49.2" customHeight="1">
      <c r="M12129" s="85"/>
    </row>
    <row r="12130" spans="13:13" ht="49.2" customHeight="1">
      <c r="M12130" s="85"/>
    </row>
    <row r="12131" spans="13:13" ht="49.2" customHeight="1">
      <c r="M12131" s="85"/>
    </row>
    <row r="12132" spans="13:13" ht="49.2" customHeight="1">
      <c r="M12132" s="85"/>
    </row>
    <row r="12133" spans="13:13" ht="49.2" customHeight="1">
      <c r="M12133" s="85"/>
    </row>
    <row r="12134" spans="13:13" ht="49.2" customHeight="1">
      <c r="M12134" s="85"/>
    </row>
    <row r="12135" spans="13:13" ht="49.2" customHeight="1">
      <c r="M12135" s="85"/>
    </row>
    <row r="12136" spans="13:13" ht="49.2" customHeight="1">
      <c r="M12136" s="85"/>
    </row>
    <row r="12137" spans="13:13" ht="49.2" customHeight="1">
      <c r="M12137" s="85"/>
    </row>
    <row r="12138" spans="13:13" ht="49.2" customHeight="1">
      <c r="M12138" s="85"/>
    </row>
    <row r="12139" spans="13:13" ht="49.2" customHeight="1">
      <c r="M12139" s="85"/>
    </row>
    <row r="12140" spans="13:13" ht="49.2" customHeight="1">
      <c r="M12140" s="85"/>
    </row>
    <row r="12141" spans="13:13" ht="49.2" customHeight="1">
      <c r="M12141" s="85"/>
    </row>
    <row r="12142" spans="13:13" ht="49.2" customHeight="1">
      <c r="M12142" s="85"/>
    </row>
    <row r="12143" spans="13:13" ht="49.2" customHeight="1">
      <c r="M12143" s="85"/>
    </row>
    <row r="12144" spans="13:13" ht="49.2" customHeight="1">
      <c r="M12144" s="85"/>
    </row>
    <row r="12145" spans="13:13" ht="49.2" customHeight="1">
      <c r="M12145" s="85"/>
    </row>
    <row r="12146" spans="13:13" ht="49.2" customHeight="1">
      <c r="M12146" s="85"/>
    </row>
    <row r="12147" spans="13:13" ht="49.2" customHeight="1">
      <c r="M12147" s="85"/>
    </row>
    <row r="12148" spans="13:13" ht="49.2" customHeight="1">
      <c r="M12148" s="85"/>
    </row>
    <row r="12149" spans="13:13" ht="49.2" customHeight="1">
      <c r="M12149" s="85"/>
    </row>
    <row r="12150" spans="13:13" ht="49.2" customHeight="1">
      <c r="M12150" s="85"/>
    </row>
    <row r="12151" spans="13:13" ht="49.2" customHeight="1">
      <c r="M12151" s="85"/>
    </row>
    <row r="12152" spans="13:13" ht="49.2" customHeight="1">
      <c r="M12152" s="85"/>
    </row>
    <row r="12153" spans="13:13" ht="49.2" customHeight="1">
      <c r="M12153" s="85"/>
    </row>
    <row r="12154" spans="13:13" ht="49.2" customHeight="1">
      <c r="M12154" s="85"/>
    </row>
    <row r="12155" spans="13:13" ht="49.2" customHeight="1">
      <c r="M12155" s="85"/>
    </row>
    <row r="12156" spans="13:13" ht="49.2" customHeight="1">
      <c r="M12156" s="85"/>
    </row>
    <row r="12157" spans="13:13" ht="49.2" customHeight="1">
      <c r="M12157" s="85"/>
    </row>
    <row r="12158" spans="13:13" ht="49.2" customHeight="1">
      <c r="M12158" s="85"/>
    </row>
    <row r="12159" spans="13:13" ht="49.2" customHeight="1">
      <c r="M12159" s="85"/>
    </row>
    <row r="12160" spans="13:13" ht="49.2" customHeight="1">
      <c r="M12160" s="85"/>
    </row>
    <row r="12161" spans="13:13" ht="49.2" customHeight="1">
      <c r="M12161" s="85"/>
    </row>
    <row r="12162" spans="13:13" ht="49.2" customHeight="1">
      <c r="M12162" s="85"/>
    </row>
    <row r="12163" spans="13:13" ht="49.2" customHeight="1">
      <c r="M12163" s="85"/>
    </row>
    <row r="12164" spans="13:13" ht="49.2" customHeight="1">
      <c r="M12164" s="85"/>
    </row>
    <row r="12165" spans="13:13" ht="49.2" customHeight="1">
      <c r="M12165" s="85"/>
    </row>
    <row r="12166" spans="13:13" ht="49.2" customHeight="1">
      <c r="M12166" s="85"/>
    </row>
    <row r="12167" spans="13:13" ht="49.2" customHeight="1">
      <c r="M12167" s="85"/>
    </row>
    <row r="12168" spans="13:13" ht="49.2" customHeight="1">
      <c r="M12168" s="85"/>
    </row>
    <row r="12169" spans="13:13" ht="49.2" customHeight="1">
      <c r="M12169" s="85"/>
    </row>
    <row r="12170" spans="13:13" ht="49.2" customHeight="1">
      <c r="M12170" s="85"/>
    </row>
    <row r="12171" spans="13:13" ht="49.2" customHeight="1">
      <c r="M12171" s="85"/>
    </row>
    <row r="12172" spans="13:13" ht="49.2" customHeight="1">
      <c r="M12172" s="85"/>
    </row>
    <row r="12173" spans="13:13" ht="49.2" customHeight="1">
      <c r="M12173" s="85"/>
    </row>
    <row r="12174" spans="13:13" ht="49.2" customHeight="1">
      <c r="M12174" s="85"/>
    </row>
    <row r="12175" spans="13:13" ht="49.2" customHeight="1">
      <c r="M12175" s="85"/>
    </row>
    <row r="12176" spans="13:13" ht="49.2" customHeight="1">
      <c r="M12176" s="85"/>
    </row>
    <row r="12177" spans="13:13" ht="49.2" customHeight="1">
      <c r="M12177" s="85"/>
    </row>
    <row r="12178" spans="13:13" ht="49.2" customHeight="1">
      <c r="M12178" s="85"/>
    </row>
    <row r="12179" spans="13:13" ht="49.2" customHeight="1">
      <c r="M12179" s="85"/>
    </row>
    <row r="12180" spans="13:13" ht="49.2" customHeight="1">
      <c r="M12180" s="85"/>
    </row>
    <row r="12181" spans="13:13" ht="49.2" customHeight="1">
      <c r="M12181" s="85"/>
    </row>
    <row r="12182" spans="13:13" ht="49.2" customHeight="1">
      <c r="M12182" s="85"/>
    </row>
    <row r="12183" spans="13:13" ht="49.2" customHeight="1">
      <c r="M12183" s="85"/>
    </row>
    <row r="12184" spans="13:13" ht="49.2" customHeight="1">
      <c r="M12184" s="85"/>
    </row>
    <row r="12185" spans="13:13" ht="49.2" customHeight="1">
      <c r="M12185" s="85"/>
    </row>
    <row r="12186" spans="13:13" ht="49.2" customHeight="1">
      <c r="M12186" s="85"/>
    </row>
    <row r="12187" spans="13:13" ht="49.2" customHeight="1">
      <c r="M12187" s="85"/>
    </row>
    <row r="12188" spans="13:13" ht="49.2" customHeight="1">
      <c r="M12188" s="85"/>
    </row>
    <row r="12189" spans="13:13" ht="49.2" customHeight="1">
      <c r="M12189" s="85"/>
    </row>
    <row r="12190" spans="13:13" ht="49.2" customHeight="1">
      <c r="M12190" s="85"/>
    </row>
    <row r="12191" spans="13:13" ht="49.2" customHeight="1">
      <c r="M12191" s="85"/>
    </row>
    <row r="12192" spans="13:13" ht="49.2" customHeight="1">
      <c r="M12192" s="85"/>
    </row>
    <row r="12193" spans="13:13" ht="49.2" customHeight="1">
      <c r="M12193" s="85"/>
    </row>
    <row r="12194" spans="13:13" ht="49.2" customHeight="1">
      <c r="M12194" s="85"/>
    </row>
    <row r="12195" spans="13:13" ht="49.2" customHeight="1">
      <c r="M12195" s="85"/>
    </row>
    <row r="12196" spans="13:13" ht="49.2" customHeight="1">
      <c r="M12196" s="85"/>
    </row>
    <row r="12197" spans="13:13" ht="49.2" customHeight="1">
      <c r="M12197" s="85"/>
    </row>
    <row r="12198" spans="13:13" ht="49.2" customHeight="1">
      <c r="M12198" s="85"/>
    </row>
    <row r="12199" spans="13:13" ht="49.2" customHeight="1">
      <c r="M12199" s="85"/>
    </row>
    <row r="12200" spans="13:13" ht="49.2" customHeight="1">
      <c r="M12200" s="85"/>
    </row>
    <row r="12201" spans="13:13" ht="49.2" customHeight="1">
      <c r="M12201" s="85"/>
    </row>
    <row r="12202" spans="13:13" ht="49.2" customHeight="1">
      <c r="M12202" s="85"/>
    </row>
    <row r="12203" spans="13:13" ht="49.2" customHeight="1">
      <c r="M12203" s="85"/>
    </row>
    <row r="12204" spans="13:13" ht="49.2" customHeight="1">
      <c r="M12204" s="85"/>
    </row>
    <row r="12205" spans="13:13" ht="49.2" customHeight="1">
      <c r="M12205" s="85"/>
    </row>
    <row r="12206" spans="13:13" ht="49.2" customHeight="1">
      <c r="M12206" s="85"/>
    </row>
    <row r="12207" spans="13:13" ht="49.2" customHeight="1">
      <c r="M12207" s="85"/>
    </row>
    <row r="12208" spans="13:13" ht="49.2" customHeight="1">
      <c r="M12208" s="85"/>
    </row>
    <row r="12209" spans="13:13" ht="49.2" customHeight="1">
      <c r="M12209" s="85"/>
    </row>
    <row r="12210" spans="13:13" ht="49.2" customHeight="1">
      <c r="M12210" s="85"/>
    </row>
    <row r="12211" spans="13:13" ht="49.2" customHeight="1">
      <c r="M12211" s="85"/>
    </row>
    <row r="12212" spans="13:13" ht="49.2" customHeight="1">
      <c r="M12212" s="85"/>
    </row>
    <row r="12213" spans="13:13" ht="49.2" customHeight="1">
      <c r="M12213" s="85"/>
    </row>
    <row r="12214" spans="13:13" ht="49.2" customHeight="1">
      <c r="M12214" s="85"/>
    </row>
    <row r="12215" spans="13:13" ht="49.2" customHeight="1">
      <c r="M12215" s="85"/>
    </row>
    <row r="12216" spans="13:13" ht="49.2" customHeight="1">
      <c r="M12216" s="85"/>
    </row>
    <row r="12217" spans="13:13" ht="49.2" customHeight="1">
      <c r="M12217" s="85"/>
    </row>
    <row r="12218" spans="13:13" ht="49.2" customHeight="1">
      <c r="M12218" s="85"/>
    </row>
    <row r="12219" spans="13:13" ht="49.2" customHeight="1">
      <c r="M12219" s="85"/>
    </row>
    <row r="12220" spans="13:13" ht="49.2" customHeight="1">
      <c r="M12220" s="85"/>
    </row>
    <row r="12221" spans="13:13" ht="49.2" customHeight="1">
      <c r="M12221" s="85"/>
    </row>
    <row r="12222" spans="13:13" ht="49.2" customHeight="1">
      <c r="M12222" s="85"/>
    </row>
    <row r="12223" spans="13:13" ht="49.2" customHeight="1">
      <c r="M12223" s="85"/>
    </row>
    <row r="12224" spans="13:13" ht="49.2" customHeight="1">
      <c r="M12224" s="85"/>
    </row>
    <row r="12225" spans="13:13" ht="49.2" customHeight="1">
      <c r="M12225" s="85"/>
    </row>
    <row r="12226" spans="13:13" ht="49.2" customHeight="1">
      <c r="M12226" s="85"/>
    </row>
    <row r="12227" spans="13:13" ht="49.2" customHeight="1">
      <c r="M12227" s="85"/>
    </row>
    <row r="12228" spans="13:13" ht="49.2" customHeight="1">
      <c r="M12228" s="85"/>
    </row>
    <row r="12229" spans="13:13" ht="49.2" customHeight="1">
      <c r="M12229" s="85"/>
    </row>
    <row r="12230" spans="13:13" ht="49.2" customHeight="1">
      <c r="M12230" s="85"/>
    </row>
    <row r="12231" spans="13:13" ht="49.2" customHeight="1">
      <c r="M12231" s="85"/>
    </row>
    <row r="12232" spans="13:13" ht="49.2" customHeight="1">
      <c r="M12232" s="85"/>
    </row>
    <row r="12233" spans="13:13" ht="49.2" customHeight="1">
      <c r="M12233" s="85"/>
    </row>
    <row r="12234" spans="13:13" ht="49.2" customHeight="1">
      <c r="M12234" s="85"/>
    </row>
    <row r="12235" spans="13:13" ht="49.2" customHeight="1">
      <c r="M12235" s="85"/>
    </row>
    <row r="12236" spans="13:13" ht="49.2" customHeight="1">
      <c r="M12236" s="85"/>
    </row>
    <row r="12237" spans="13:13" ht="49.2" customHeight="1">
      <c r="M12237" s="85"/>
    </row>
    <row r="12238" spans="13:13" ht="49.2" customHeight="1">
      <c r="M12238" s="85"/>
    </row>
    <row r="12239" spans="13:13" ht="49.2" customHeight="1">
      <c r="M12239" s="85"/>
    </row>
    <row r="12240" spans="13:13" ht="49.2" customHeight="1">
      <c r="M12240" s="85"/>
    </row>
    <row r="12241" spans="13:13" ht="49.2" customHeight="1">
      <c r="M12241" s="85"/>
    </row>
    <row r="12242" spans="13:13" ht="49.2" customHeight="1">
      <c r="M12242" s="85"/>
    </row>
    <row r="12243" spans="13:13" ht="49.2" customHeight="1">
      <c r="M12243" s="85"/>
    </row>
    <row r="12244" spans="13:13" ht="49.2" customHeight="1">
      <c r="M12244" s="85"/>
    </row>
    <row r="12245" spans="13:13" ht="49.2" customHeight="1">
      <c r="M12245" s="85"/>
    </row>
    <row r="12246" spans="13:13" ht="49.2" customHeight="1">
      <c r="M12246" s="85"/>
    </row>
    <row r="12247" spans="13:13" ht="49.2" customHeight="1">
      <c r="M12247" s="85"/>
    </row>
    <row r="12248" spans="13:13" ht="49.2" customHeight="1">
      <c r="M12248" s="85"/>
    </row>
    <row r="12249" spans="13:13" ht="49.2" customHeight="1">
      <c r="M12249" s="85"/>
    </row>
    <row r="12250" spans="13:13" ht="49.2" customHeight="1">
      <c r="M12250" s="85"/>
    </row>
    <row r="12251" spans="13:13" ht="49.2" customHeight="1">
      <c r="M12251" s="85"/>
    </row>
    <row r="12252" spans="13:13" ht="49.2" customHeight="1">
      <c r="M12252" s="85"/>
    </row>
    <row r="12253" spans="13:13" ht="49.2" customHeight="1">
      <c r="M12253" s="85"/>
    </row>
    <row r="12254" spans="13:13" ht="49.2" customHeight="1">
      <c r="M12254" s="85"/>
    </row>
    <row r="12255" spans="13:13" ht="49.2" customHeight="1">
      <c r="M12255" s="85"/>
    </row>
    <row r="12256" spans="13:13" ht="49.2" customHeight="1">
      <c r="M12256" s="85"/>
    </row>
    <row r="12257" spans="13:13" ht="49.2" customHeight="1">
      <c r="M12257" s="85"/>
    </row>
    <row r="12258" spans="13:13" ht="49.2" customHeight="1">
      <c r="M12258" s="85"/>
    </row>
    <row r="12259" spans="13:13" ht="49.2" customHeight="1">
      <c r="M12259" s="85"/>
    </row>
    <row r="12260" spans="13:13" ht="49.2" customHeight="1">
      <c r="M12260" s="85"/>
    </row>
    <row r="12261" spans="13:13" ht="49.2" customHeight="1">
      <c r="M12261" s="85"/>
    </row>
    <row r="12262" spans="13:13" ht="49.2" customHeight="1">
      <c r="M12262" s="85"/>
    </row>
    <row r="12263" spans="13:13" ht="49.2" customHeight="1">
      <c r="M12263" s="85"/>
    </row>
    <row r="12264" spans="13:13" ht="49.2" customHeight="1">
      <c r="M12264" s="85"/>
    </row>
    <row r="12265" spans="13:13" ht="49.2" customHeight="1">
      <c r="M12265" s="85"/>
    </row>
    <row r="12266" spans="13:13" ht="49.2" customHeight="1">
      <c r="M12266" s="85"/>
    </row>
    <row r="12267" spans="13:13" ht="49.2" customHeight="1">
      <c r="M12267" s="85"/>
    </row>
    <row r="12268" spans="13:13" ht="49.2" customHeight="1">
      <c r="M12268" s="85"/>
    </row>
    <row r="12269" spans="13:13" ht="49.2" customHeight="1">
      <c r="M12269" s="85"/>
    </row>
    <row r="12270" spans="13:13" ht="49.2" customHeight="1">
      <c r="M12270" s="85"/>
    </row>
    <row r="12271" spans="13:13" ht="49.2" customHeight="1">
      <c r="M12271" s="85"/>
    </row>
    <row r="12272" spans="13:13" ht="49.2" customHeight="1">
      <c r="M12272" s="85"/>
    </row>
    <row r="12273" spans="13:13" ht="49.2" customHeight="1">
      <c r="M12273" s="85"/>
    </row>
    <row r="12274" spans="13:13" ht="49.2" customHeight="1">
      <c r="M12274" s="85"/>
    </row>
    <row r="12275" spans="13:13" ht="49.2" customHeight="1">
      <c r="M12275" s="85"/>
    </row>
    <row r="12276" spans="13:13" ht="49.2" customHeight="1">
      <c r="M12276" s="85"/>
    </row>
    <row r="12277" spans="13:13" ht="49.2" customHeight="1">
      <c r="M12277" s="85"/>
    </row>
    <row r="12278" spans="13:13" ht="49.2" customHeight="1">
      <c r="M12278" s="85"/>
    </row>
    <row r="12279" spans="13:13" ht="49.2" customHeight="1">
      <c r="M12279" s="85"/>
    </row>
    <row r="12280" spans="13:13" ht="49.2" customHeight="1">
      <c r="M12280" s="85"/>
    </row>
    <row r="12281" spans="13:13" ht="49.2" customHeight="1">
      <c r="M12281" s="85"/>
    </row>
    <row r="12282" spans="13:13" ht="49.2" customHeight="1">
      <c r="M12282" s="85"/>
    </row>
    <row r="12283" spans="13:13" ht="49.2" customHeight="1">
      <c r="M12283" s="85"/>
    </row>
    <row r="12284" spans="13:13" ht="49.2" customHeight="1">
      <c r="M12284" s="85"/>
    </row>
    <row r="12285" spans="13:13" ht="49.2" customHeight="1">
      <c r="M12285" s="85"/>
    </row>
    <row r="12286" spans="13:13" ht="49.2" customHeight="1">
      <c r="M12286" s="85"/>
    </row>
    <row r="12287" spans="13:13" ht="49.2" customHeight="1">
      <c r="M12287" s="85"/>
    </row>
    <row r="12288" spans="13:13" ht="49.2" customHeight="1">
      <c r="M12288" s="85"/>
    </row>
    <row r="12289" spans="13:13" ht="49.2" customHeight="1">
      <c r="M12289" s="85"/>
    </row>
    <row r="12290" spans="13:13" ht="49.2" customHeight="1">
      <c r="M12290" s="85"/>
    </row>
    <row r="12291" spans="13:13" ht="49.2" customHeight="1">
      <c r="M12291" s="85"/>
    </row>
    <row r="12292" spans="13:13" ht="49.2" customHeight="1">
      <c r="M12292" s="85"/>
    </row>
    <row r="12293" spans="13:13" ht="49.2" customHeight="1">
      <c r="M12293" s="85"/>
    </row>
    <row r="12294" spans="13:13" ht="49.2" customHeight="1">
      <c r="M12294" s="85"/>
    </row>
    <row r="12295" spans="13:13" ht="49.2" customHeight="1">
      <c r="M12295" s="85"/>
    </row>
    <row r="12296" spans="13:13" ht="49.2" customHeight="1">
      <c r="M12296" s="85"/>
    </row>
    <row r="12297" spans="13:13" ht="49.2" customHeight="1">
      <c r="M12297" s="85"/>
    </row>
    <row r="12298" spans="13:13" ht="49.2" customHeight="1">
      <c r="M12298" s="85"/>
    </row>
    <row r="12299" spans="13:13" ht="49.2" customHeight="1">
      <c r="M12299" s="85"/>
    </row>
    <row r="12300" spans="13:13" ht="49.2" customHeight="1">
      <c r="M12300" s="85"/>
    </row>
    <row r="12301" spans="13:13" ht="49.2" customHeight="1">
      <c r="M12301" s="85"/>
    </row>
    <row r="12302" spans="13:13" ht="49.2" customHeight="1">
      <c r="M12302" s="85"/>
    </row>
    <row r="12303" spans="13:13" ht="49.2" customHeight="1">
      <c r="M12303" s="85"/>
    </row>
    <row r="12304" spans="13:13" ht="49.2" customHeight="1">
      <c r="M12304" s="85"/>
    </row>
    <row r="12305" spans="13:13" ht="49.2" customHeight="1">
      <c r="M12305" s="85"/>
    </row>
    <row r="12306" spans="13:13" ht="49.2" customHeight="1">
      <c r="M12306" s="85"/>
    </row>
    <row r="12307" spans="13:13" ht="49.2" customHeight="1">
      <c r="M12307" s="85"/>
    </row>
    <row r="12308" spans="13:13" ht="49.2" customHeight="1">
      <c r="M12308" s="85"/>
    </row>
    <row r="12309" spans="13:13" ht="49.2" customHeight="1">
      <c r="M12309" s="85"/>
    </row>
    <row r="12310" spans="13:13" ht="49.2" customHeight="1">
      <c r="M12310" s="85"/>
    </row>
    <row r="12311" spans="13:13" ht="49.2" customHeight="1">
      <c r="M12311" s="85"/>
    </row>
    <row r="12312" spans="13:13" ht="49.2" customHeight="1">
      <c r="M12312" s="85"/>
    </row>
    <row r="12313" spans="13:13" ht="49.2" customHeight="1">
      <c r="M12313" s="85"/>
    </row>
    <row r="12314" spans="13:13" ht="49.2" customHeight="1">
      <c r="M12314" s="85"/>
    </row>
    <row r="12315" spans="13:13" ht="49.2" customHeight="1">
      <c r="M12315" s="85"/>
    </row>
    <row r="12316" spans="13:13" ht="49.2" customHeight="1">
      <c r="M12316" s="85"/>
    </row>
    <row r="12317" spans="13:13" ht="49.2" customHeight="1">
      <c r="M12317" s="85"/>
    </row>
    <row r="12318" spans="13:13" ht="49.2" customHeight="1">
      <c r="M12318" s="85"/>
    </row>
    <row r="12319" spans="13:13" ht="49.2" customHeight="1">
      <c r="M12319" s="85"/>
    </row>
    <row r="12320" spans="13:13" ht="49.2" customHeight="1">
      <c r="M12320" s="85"/>
    </row>
    <row r="12321" spans="13:13" ht="49.2" customHeight="1">
      <c r="M12321" s="85"/>
    </row>
    <row r="12322" spans="13:13" ht="49.2" customHeight="1">
      <c r="M12322" s="85"/>
    </row>
    <row r="12323" spans="13:13" ht="49.2" customHeight="1">
      <c r="M12323" s="85"/>
    </row>
    <row r="12324" spans="13:13" ht="49.2" customHeight="1">
      <c r="M12324" s="85"/>
    </row>
    <row r="12325" spans="13:13" ht="49.2" customHeight="1">
      <c r="M12325" s="85"/>
    </row>
    <row r="12326" spans="13:13" ht="49.2" customHeight="1">
      <c r="M12326" s="85"/>
    </row>
    <row r="12327" spans="13:13" ht="49.2" customHeight="1">
      <c r="M12327" s="85"/>
    </row>
    <row r="12328" spans="13:13" ht="49.2" customHeight="1">
      <c r="M12328" s="85"/>
    </row>
    <row r="12329" spans="13:13" ht="49.2" customHeight="1">
      <c r="M12329" s="85"/>
    </row>
    <row r="12330" spans="13:13" ht="49.2" customHeight="1">
      <c r="M12330" s="85"/>
    </row>
    <row r="12331" spans="13:13" ht="49.2" customHeight="1">
      <c r="M12331" s="85"/>
    </row>
    <row r="12332" spans="13:13" ht="49.2" customHeight="1">
      <c r="M12332" s="85"/>
    </row>
    <row r="12333" spans="13:13" ht="49.2" customHeight="1">
      <c r="M12333" s="85"/>
    </row>
    <row r="12334" spans="13:13" ht="49.2" customHeight="1">
      <c r="M12334" s="85"/>
    </row>
    <row r="12335" spans="13:13" ht="49.2" customHeight="1">
      <c r="M12335" s="85"/>
    </row>
    <row r="12336" spans="13:13" ht="49.2" customHeight="1">
      <c r="M12336" s="85"/>
    </row>
    <row r="12337" spans="13:13" ht="49.2" customHeight="1">
      <c r="M12337" s="85"/>
    </row>
    <row r="12338" spans="13:13" ht="49.2" customHeight="1">
      <c r="M12338" s="85"/>
    </row>
    <row r="12339" spans="13:13" ht="49.2" customHeight="1">
      <c r="M12339" s="85"/>
    </row>
    <row r="12340" spans="13:13" ht="49.2" customHeight="1">
      <c r="M12340" s="85"/>
    </row>
    <row r="12341" spans="13:13" ht="49.2" customHeight="1">
      <c r="M12341" s="85"/>
    </row>
    <row r="12342" spans="13:13" ht="49.2" customHeight="1">
      <c r="M12342" s="85"/>
    </row>
    <row r="12343" spans="13:13" ht="49.2" customHeight="1">
      <c r="M12343" s="85"/>
    </row>
    <row r="12344" spans="13:13" ht="49.2" customHeight="1">
      <c r="M12344" s="85"/>
    </row>
    <row r="12345" spans="13:13" ht="49.2" customHeight="1">
      <c r="M12345" s="85"/>
    </row>
    <row r="12346" spans="13:13" ht="49.2" customHeight="1">
      <c r="M12346" s="85"/>
    </row>
    <row r="12347" spans="13:13" ht="49.2" customHeight="1">
      <c r="M12347" s="85"/>
    </row>
    <row r="12348" spans="13:13" ht="49.2" customHeight="1">
      <c r="M12348" s="85"/>
    </row>
    <row r="12349" spans="13:13" ht="49.2" customHeight="1">
      <c r="M12349" s="85"/>
    </row>
    <row r="12350" spans="13:13" ht="49.2" customHeight="1">
      <c r="M12350" s="85"/>
    </row>
    <row r="12351" spans="13:13" ht="49.2" customHeight="1">
      <c r="M12351" s="85"/>
    </row>
    <row r="12352" spans="13:13" ht="49.2" customHeight="1">
      <c r="M12352" s="85"/>
    </row>
    <row r="12353" spans="13:13" ht="49.2" customHeight="1">
      <c r="M12353" s="85"/>
    </row>
    <row r="12354" spans="13:13" ht="49.2" customHeight="1">
      <c r="M12354" s="85"/>
    </row>
    <row r="12355" spans="13:13" ht="49.2" customHeight="1">
      <c r="M12355" s="85"/>
    </row>
    <row r="12356" spans="13:13" ht="49.2" customHeight="1">
      <c r="M12356" s="85"/>
    </row>
    <row r="12357" spans="13:13" ht="49.2" customHeight="1">
      <c r="M12357" s="85"/>
    </row>
    <row r="12358" spans="13:13" ht="49.2" customHeight="1">
      <c r="M12358" s="85"/>
    </row>
    <row r="12359" spans="13:13" ht="49.2" customHeight="1">
      <c r="M12359" s="85"/>
    </row>
    <row r="12360" spans="13:13" ht="49.2" customHeight="1">
      <c r="M12360" s="85"/>
    </row>
    <row r="12361" spans="13:13" ht="49.2" customHeight="1">
      <c r="M12361" s="85"/>
    </row>
    <row r="12362" spans="13:13" ht="49.2" customHeight="1">
      <c r="M12362" s="85"/>
    </row>
    <row r="12363" spans="13:13" ht="49.2" customHeight="1">
      <c r="M12363" s="85"/>
    </row>
    <row r="12364" spans="13:13" ht="49.2" customHeight="1">
      <c r="M12364" s="85"/>
    </row>
    <row r="12365" spans="13:13" ht="49.2" customHeight="1">
      <c r="M12365" s="85"/>
    </row>
    <row r="12366" spans="13:13" ht="49.2" customHeight="1">
      <c r="M12366" s="85"/>
    </row>
    <row r="12367" spans="13:13" ht="49.2" customHeight="1">
      <c r="M12367" s="85"/>
    </row>
    <row r="12368" spans="13:13" ht="49.2" customHeight="1">
      <c r="M12368" s="85"/>
    </row>
    <row r="12369" spans="13:13" ht="49.2" customHeight="1">
      <c r="M12369" s="85"/>
    </row>
    <row r="12370" spans="13:13" ht="49.2" customHeight="1">
      <c r="M12370" s="85"/>
    </row>
    <row r="12371" spans="13:13" ht="49.2" customHeight="1">
      <c r="M12371" s="85"/>
    </row>
    <row r="12372" spans="13:13" ht="49.2" customHeight="1">
      <c r="M12372" s="85"/>
    </row>
    <row r="12373" spans="13:13" ht="49.2" customHeight="1">
      <c r="M12373" s="85"/>
    </row>
    <row r="12374" spans="13:13" ht="49.2" customHeight="1">
      <c r="M12374" s="85"/>
    </row>
    <row r="12375" spans="13:13" ht="49.2" customHeight="1">
      <c r="M12375" s="85"/>
    </row>
    <row r="12376" spans="13:13" ht="49.2" customHeight="1">
      <c r="M12376" s="85"/>
    </row>
    <row r="12377" spans="13:13" ht="49.2" customHeight="1">
      <c r="M12377" s="85"/>
    </row>
    <row r="12378" spans="13:13" ht="49.2" customHeight="1">
      <c r="M12378" s="85"/>
    </row>
    <row r="12379" spans="13:13" ht="49.2" customHeight="1">
      <c r="M12379" s="85"/>
    </row>
    <row r="12380" spans="13:13" ht="49.2" customHeight="1">
      <c r="M12380" s="85"/>
    </row>
    <row r="12381" spans="13:13" ht="49.2" customHeight="1">
      <c r="M12381" s="85"/>
    </row>
    <row r="12382" spans="13:13" ht="49.2" customHeight="1">
      <c r="M12382" s="85"/>
    </row>
    <row r="12383" spans="13:13" ht="49.2" customHeight="1">
      <c r="M12383" s="85"/>
    </row>
    <row r="12384" spans="13:13" ht="49.2" customHeight="1">
      <c r="M12384" s="85"/>
    </row>
    <row r="12385" spans="13:13" ht="49.2" customHeight="1">
      <c r="M12385" s="85"/>
    </row>
    <row r="12386" spans="13:13" ht="49.2" customHeight="1">
      <c r="M12386" s="85"/>
    </row>
    <row r="12387" spans="13:13" ht="49.2" customHeight="1">
      <c r="M12387" s="85"/>
    </row>
    <row r="12388" spans="13:13" ht="49.2" customHeight="1">
      <c r="M12388" s="85"/>
    </row>
    <row r="12389" spans="13:13" ht="49.2" customHeight="1">
      <c r="M12389" s="85"/>
    </row>
    <row r="12390" spans="13:13" ht="49.2" customHeight="1">
      <c r="M12390" s="85"/>
    </row>
    <row r="12391" spans="13:13" ht="49.2" customHeight="1">
      <c r="M12391" s="85"/>
    </row>
    <row r="12392" spans="13:13" ht="49.2" customHeight="1">
      <c r="M12392" s="85"/>
    </row>
    <row r="12393" spans="13:13" ht="49.2" customHeight="1">
      <c r="M12393" s="85"/>
    </row>
    <row r="12394" spans="13:13" ht="49.2" customHeight="1">
      <c r="M12394" s="85"/>
    </row>
    <row r="12395" spans="13:13" ht="49.2" customHeight="1">
      <c r="M12395" s="85"/>
    </row>
    <row r="12396" spans="13:13" ht="49.2" customHeight="1">
      <c r="M12396" s="85"/>
    </row>
    <row r="12397" spans="13:13" ht="49.2" customHeight="1">
      <c r="M12397" s="85"/>
    </row>
    <row r="12398" spans="13:13" ht="49.2" customHeight="1">
      <c r="M12398" s="85"/>
    </row>
    <row r="12399" spans="13:13" ht="49.2" customHeight="1">
      <c r="M12399" s="85"/>
    </row>
    <row r="12400" spans="13:13" ht="49.2" customHeight="1">
      <c r="M12400" s="85"/>
    </row>
    <row r="12401" spans="13:13" ht="49.2" customHeight="1">
      <c r="M12401" s="85"/>
    </row>
    <row r="12402" spans="13:13" ht="49.2" customHeight="1">
      <c r="M12402" s="85"/>
    </row>
    <row r="12403" spans="13:13" ht="49.2" customHeight="1">
      <c r="M12403" s="85"/>
    </row>
    <row r="12404" spans="13:13" ht="49.2" customHeight="1">
      <c r="M12404" s="85"/>
    </row>
    <row r="12405" spans="13:13" ht="49.2" customHeight="1">
      <c r="M12405" s="85"/>
    </row>
    <row r="12406" spans="13:13" ht="49.2" customHeight="1">
      <c r="M12406" s="85"/>
    </row>
    <row r="12407" spans="13:13" ht="49.2" customHeight="1">
      <c r="M12407" s="85"/>
    </row>
    <row r="12408" spans="13:13" ht="49.2" customHeight="1">
      <c r="M12408" s="85"/>
    </row>
    <row r="12409" spans="13:13" ht="49.2" customHeight="1">
      <c r="M12409" s="85"/>
    </row>
    <row r="12410" spans="13:13" ht="49.2" customHeight="1">
      <c r="M12410" s="85"/>
    </row>
    <row r="12411" spans="13:13" ht="49.2" customHeight="1">
      <c r="M12411" s="85"/>
    </row>
    <row r="12412" spans="13:13" ht="49.2" customHeight="1">
      <c r="M12412" s="85"/>
    </row>
    <row r="12413" spans="13:13" ht="49.2" customHeight="1">
      <c r="M12413" s="85"/>
    </row>
    <row r="12414" spans="13:13" ht="49.2" customHeight="1">
      <c r="M12414" s="85"/>
    </row>
    <row r="12415" spans="13:13" ht="49.2" customHeight="1">
      <c r="M12415" s="85"/>
    </row>
    <row r="12416" spans="13:13" ht="49.2" customHeight="1">
      <c r="M12416" s="85"/>
    </row>
    <row r="12417" spans="13:13" ht="49.2" customHeight="1">
      <c r="M12417" s="85"/>
    </row>
    <row r="12418" spans="13:13" ht="49.2" customHeight="1">
      <c r="M12418" s="85"/>
    </row>
    <row r="12419" spans="13:13" ht="49.2" customHeight="1">
      <c r="M12419" s="85"/>
    </row>
    <row r="12420" spans="13:13" ht="49.2" customHeight="1">
      <c r="M12420" s="85"/>
    </row>
    <row r="12421" spans="13:13" ht="49.2" customHeight="1">
      <c r="M12421" s="85"/>
    </row>
    <row r="12422" spans="13:13" ht="49.2" customHeight="1">
      <c r="M12422" s="85"/>
    </row>
    <row r="12423" spans="13:13" ht="49.2" customHeight="1">
      <c r="M12423" s="85"/>
    </row>
    <row r="12424" spans="13:13" ht="49.2" customHeight="1">
      <c r="M12424" s="85"/>
    </row>
    <row r="12425" spans="13:13" ht="49.2" customHeight="1">
      <c r="M12425" s="85"/>
    </row>
    <row r="12426" spans="13:13" ht="49.2" customHeight="1">
      <c r="M12426" s="85"/>
    </row>
    <row r="12427" spans="13:13" ht="49.2" customHeight="1">
      <c r="M12427" s="85"/>
    </row>
    <row r="12428" spans="13:13" ht="49.2" customHeight="1">
      <c r="M12428" s="85"/>
    </row>
    <row r="12429" spans="13:13" ht="49.2" customHeight="1">
      <c r="M12429" s="85"/>
    </row>
    <row r="12430" spans="13:13" ht="49.2" customHeight="1">
      <c r="M12430" s="85"/>
    </row>
    <row r="12431" spans="13:13" ht="49.2" customHeight="1">
      <c r="M12431" s="85"/>
    </row>
    <row r="12432" spans="13:13" ht="49.2" customHeight="1">
      <c r="M12432" s="85"/>
    </row>
    <row r="12433" spans="13:13" ht="49.2" customHeight="1">
      <c r="M12433" s="85"/>
    </row>
    <row r="12434" spans="13:13" ht="49.2" customHeight="1">
      <c r="M12434" s="85"/>
    </row>
    <row r="12435" spans="13:13" ht="49.2" customHeight="1">
      <c r="M12435" s="85"/>
    </row>
    <row r="12436" spans="13:13" ht="49.2" customHeight="1">
      <c r="M12436" s="85"/>
    </row>
    <row r="12437" spans="13:13" ht="49.2" customHeight="1">
      <c r="M12437" s="85"/>
    </row>
    <row r="12438" spans="13:13" ht="49.2" customHeight="1">
      <c r="M12438" s="85"/>
    </row>
    <row r="12439" spans="13:13" ht="49.2" customHeight="1">
      <c r="M12439" s="85"/>
    </row>
    <row r="12440" spans="13:13" ht="49.2" customHeight="1">
      <c r="M12440" s="85"/>
    </row>
    <row r="12441" spans="13:13" ht="49.2" customHeight="1">
      <c r="M12441" s="85"/>
    </row>
    <row r="12442" spans="13:13" ht="49.2" customHeight="1">
      <c r="M12442" s="85"/>
    </row>
    <row r="12443" spans="13:13" ht="49.2" customHeight="1">
      <c r="M12443" s="85"/>
    </row>
    <row r="12444" spans="13:13" ht="49.2" customHeight="1">
      <c r="M12444" s="85"/>
    </row>
    <row r="12445" spans="13:13" ht="49.2" customHeight="1">
      <c r="M12445" s="85"/>
    </row>
    <row r="12446" spans="13:13" ht="49.2" customHeight="1">
      <c r="M12446" s="85"/>
    </row>
    <row r="12447" spans="13:13" ht="49.2" customHeight="1">
      <c r="M12447" s="85"/>
    </row>
    <row r="12448" spans="13:13" ht="49.2" customHeight="1">
      <c r="M12448" s="85"/>
    </row>
    <row r="12449" spans="13:13" ht="49.2" customHeight="1">
      <c r="M12449" s="85"/>
    </row>
    <row r="12450" spans="13:13" ht="49.2" customHeight="1">
      <c r="M12450" s="85"/>
    </row>
    <row r="12451" spans="13:13" ht="49.2" customHeight="1">
      <c r="M12451" s="85"/>
    </row>
    <row r="12452" spans="13:13" ht="49.2" customHeight="1">
      <c r="M12452" s="85"/>
    </row>
    <row r="12453" spans="13:13" ht="49.2" customHeight="1">
      <c r="M12453" s="85"/>
    </row>
    <row r="12454" spans="13:13" ht="49.2" customHeight="1">
      <c r="M12454" s="85"/>
    </row>
    <row r="12455" spans="13:13" ht="49.2" customHeight="1">
      <c r="M12455" s="85"/>
    </row>
    <row r="12456" spans="13:13" ht="49.2" customHeight="1">
      <c r="M12456" s="85"/>
    </row>
    <row r="12457" spans="13:13" ht="49.2" customHeight="1">
      <c r="M12457" s="85"/>
    </row>
    <row r="12458" spans="13:13" ht="49.2" customHeight="1">
      <c r="M12458" s="85"/>
    </row>
    <row r="12459" spans="13:13" ht="49.2" customHeight="1">
      <c r="M12459" s="85"/>
    </row>
    <row r="12460" spans="13:13" ht="49.2" customHeight="1">
      <c r="M12460" s="85"/>
    </row>
    <row r="12461" spans="13:13" ht="49.2" customHeight="1">
      <c r="M12461" s="85"/>
    </row>
    <row r="12462" spans="13:13" ht="49.2" customHeight="1">
      <c r="M12462" s="85"/>
    </row>
    <row r="12463" spans="13:13" ht="49.2" customHeight="1">
      <c r="M12463" s="85"/>
    </row>
    <row r="12464" spans="13:13" ht="49.2" customHeight="1">
      <c r="M12464" s="85"/>
    </row>
    <row r="12465" spans="13:13" ht="49.2" customHeight="1">
      <c r="M12465" s="85"/>
    </row>
    <row r="12466" spans="13:13" ht="49.2" customHeight="1">
      <c r="M12466" s="85"/>
    </row>
    <row r="12467" spans="13:13" ht="49.2" customHeight="1">
      <c r="M12467" s="85"/>
    </row>
    <row r="12468" spans="13:13" ht="49.2" customHeight="1">
      <c r="M12468" s="85"/>
    </row>
    <row r="12469" spans="13:13" ht="49.2" customHeight="1">
      <c r="M12469" s="85"/>
    </row>
    <row r="12470" spans="13:13" ht="49.2" customHeight="1">
      <c r="M12470" s="85"/>
    </row>
    <row r="12471" spans="13:13" ht="49.2" customHeight="1">
      <c r="M12471" s="85"/>
    </row>
    <row r="12472" spans="13:13" ht="49.2" customHeight="1">
      <c r="M12472" s="85"/>
    </row>
    <row r="12473" spans="13:13" ht="49.2" customHeight="1">
      <c r="M12473" s="85"/>
    </row>
    <row r="12474" spans="13:13" ht="49.2" customHeight="1">
      <c r="M12474" s="85"/>
    </row>
    <row r="12475" spans="13:13" ht="49.2" customHeight="1">
      <c r="M12475" s="85"/>
    </row>
    <row r="12476" spans="13:13" ht="49.2" customHeight="1">
      <c r="M12476" s="85"/>
    </row>
    <row r="12477" spans="13:13" ht="49.2" customHeight="1">
      <c r="M12477" s="85"/>
    </row>
    <row r="12478" spans="13:13" ht="49.2" customHeight="1">
      <c r="M12478" s="85"/>
    </row>
    <row r="12479" spans="13:13" ht="49.2" customHeight="1">
      <c r="M12479" s="85"/>
    </row>
    <row r="12480" spans="13:13" ht="49.2" customHeight="1">
      <c r="M12480" s="85"/>
    </row>
    <row r="12481" spans="13:13" ht="49.2" customHeight="1">
      <c r="M12481" s="85"/>
    </row>
    <row r="12482" spans="13:13" ht="49.2" customHeight="1">
      <c r="M12482" s="85"/>
    </row>
    <row r="12483" spans="13:13" ht="49.2" customHeight="1">
      <c r="M12483" s="85"/>
    </row>
    <row r="12484" spans="13:13" ht="49.2" customHeight="1">
      <c r="M12484" s="85"/>
    </row>
    <row r="12485" spans="13:13" ht="49.2" customHeight="1">
      <c r="M12485" s="85"/>
    </row>
    <row r="12486" spans="13:13" ht="49.2" customHeight="1">
      <c r="M12486" s="85"/>
    </row>
    <row r="12487" spans="13:13" ht="49.2" customHeight="1">
      <c r="M12487" s="85"/>
    </row>
    <row r="12488" spans="13:13" ht="49.2" customHeight="1">
      <c r="M12488" s="85"/>
    </row>
    <row r="12489" spans="13:13" ht="49.2" customHeight="1">
      <c r="M12489" s="85"/>
    </row>
    <row r="12490" spans="13:13" ht="49.2" customHeight="1">
      <c r="M12490" s="85"/>
    </row>
    <row r="12491" spans="13:13" ht="49.2" customHeight="1">
      <c r="M12491" s="85"/>
    </row>
    <row r="12492" spans="13:13" ht="49.2" customHeight="1">
      <c r="M12492" s="85"/>
    </row>
    <row r="12493" spans="13:13" ht="49.2" customHeight="1">
      <c r="M12493" s="85"/>
    </row>
    <row r="12494" spans="13:13" ht="49.2" customHeight="1">
      <c r="M12494" s="85"/>
    </row>
    <row r="12495" spans="13:13" ht="49.2" customHeight="1">
      <c r="M12495" s="85"/>
    </row>
    <row r="12496" spans="13:13" ht="49.2" customHeight="1">
      <c r="M12496" s="85"/>
    </row>
    <row r="12497" spans="13:13" ht="49.2" customHeight="1">
      <c r="M12497" s="85"/>
    </row>
    <row r="12498" spans="13:13" ht="49.2" customHeight="1">
      <c r="M12498" s="85"/>
    </row>
    <row r="12499" spans="13:13" ht="49.2" customHeight="1">
      <c r="M12499" s="85"/>
    </row>
    <row r="12500" spans="13:13" ht="49.2" customHeight="1">
      <c r="M12500" s="85"/>
    </row>
    <row r="12501" spans="13:13" ht="49.2" customHeight="1">
      <c r="M12501" s="85"/>
    </row>
    <row r="12502" spans="13:13" ht="49.2" customHeight="1">
      <c r="M12502" s="85"/>
    </row>
    <row r="12503" spans="13:13" ht="49.2" customHeight="1">
      <c r="M12503" s="85"/>
    </row>
    <row r="12504" spans="13:13" ht="49.2" customHeight="1">
      <c r="M12504" s="85"/>
    </row>
    <row r="12505" spans="13:13" ht="49.2" customHeight="1">
      <c r="M12505" s="85"/>
    </row>
    <row r="12506" spans="13:13" ht="49.2" customHeight="1">
      <c r="M12506" s="85"/>
    </row>
    <row r="12507" spans="13:13" ht="49.2" customHeight="1">
      <c r="M12507" s="85"/>
    </row>
    <row r="12508" spans="13:13" ht="49.2" customHeight="1">
      <c r="M12508" s="85"/>
    </row>
    <row r="12509" spans="13:13" ht="49.2" customHeight="1">
      <c r="M12509" s="85"/>
    </row>
    <row r="12510" spans="13:13" ht="49.2" customHeight="1">
      <c r="M12510" s="85"/>
    </row>
    <row r="12511" spans="13:13" ht="49.2" customHeight="1">
      <c r="M12511" s="85"/>
    </row>
    <row r="12512" spans="13:13" ht="49.2" customHeight="1">
      <c r="M12512" s="85"/>
    </row>
    <row r="12513" spans="13:13" ht="49.2" customHeight="1">
      <c r="M12513" s="85"/>
    </row>
    <row r="12514" spans="13:13" ht="49.2" customHeight="1">
      <c r="M12514" s="85"/>
    </row>
    <row r="12515" spans="13:13" ht="49.2" customHeight="1">
      <c r="M12515" s="85"/>
    </row>
    <row r="12516" spans="13:13" ht="49.2" customHeight="1">
      <c r="M12516" s="85"/>
    </row>
    <row r="12517" spans="13:13" ht="49.2" customHeight="1">
      <c r="M12517" s="85"/>
    </row>
    <row r="12518" spans="13:13" ht="49.2" customHeight="1">
      <c r="M12518" s="85"/>
    </row>
    <row r="12519" spans="13:13" ht="49.2" customHeight="1">
      <c r="M12519" s="85"/>
    </row>
    <row r="12520" spans="13:13" ht="49.2" customHeight="1">
      <c r="M12520" s="85"/>
    </row>
    <row r="12521" spans="13:13" ht="49.2" customHeight="1">
      <c r="M12521" s="85"/>
    </row>
    <row r="12522" spans="13:13" ht="49.2" customHeight="1">
      <c r="M12522" s="85"/>
    </row>
    <row r="12523" spans="13:13" ht="49.2" customHeight="1">
      <c r="M12523" s="85"/>
    </row>
    <row r="12524" spans="13:13" ht="49.2" customHeight="1">
      <c r="M12524" s="85"/>
    </row>
    <row r="12525" spans="13:13" ht="49.2" customHeight="1">
      <c r="M12525" s="85"/>
    </row>
    <row r="12526" spans="13:13" ht="49.2" customHeight="1">
      <c r="M12526" s="85"/>
    </row>
    <row r="12527" spans="13:13" ht="49.2" customHeight="1">
      <c r="M12527" s="85"/>
    </row>
    <row r="12528" spans="13:13" ht="49.2" customHeight="1">
      <c r="M12528" s="85"/>
    </row>
    <row r="12529" spans="13:13" ht="49.2" customHeight="1">
      <c r="M12529" s="85"/>
    </row>
    <row r="12530" spans="13:13" ht="49.2" customHeight="1">
      <c r="M12530" s="85"/>
    </row>
    <row r="12531" spans="13:13" ht="49.2" customHeight="1">
      <c r="M12531" s="85"/>
    </row>
    <row r="12532" spans="13:13" ht="49.2" customHeight="1">
      <c r="M12532" s="85"/>
    </row>
    <row r="12533" spans="13:13" ht="49.2" customHeight="1">
      <c r="M12533" s="85"/>
    </row>
    <row r="12534" spans="13:13" ht="49.2" customHeight="1">
      <c r="M12534" s="85"/>
    </row>
    <row r="12535" spans="13:13" ht="49.2" customHeight="1">
      <c r="M12535" s="85"/>
    </row>
    <row r="12536" spans="13:13" ht="49.2" customHeight="1">
      <c r="M12536" s="85"/>
    </row>
    <row r="12537" spans="13:13" ht="49.2" customHeight="1">
      <c r="M12537" s="85"/>
    </row>
    <row r="12538" spans="13:13" ht="49.2" customHeight="1">
      <c r="M12538" s="85"/>
    </row>
    <row r="12539" spans="13:13" ht="49.2" customHeight="1">
      <c r="M12539" s="85"/>
    </row>
    <row r="12540" spans="13:13" ht="49.2" customHeight="1">
      <c r="M12540" s="85"/>
    </row>
    <row r="12541" spans="13:13" ht="49.2" customHeight="1">
      <c r="M12541" s="85"/>
    </row>
    <row r="12542" spans="13:13" ht="49.2" customHeight="1">
      <c r="M12542" s="85"/>
    </row>
    <row r="12543" spans="13:13" ht="49.2" customHeight="1">
      <c r="M12543" s="85"/>
    </row>
    <row r="12544" spans="13:13" ht="49.2" customHeight="1">
      <c r="M12544" s="85"/>
    </row>
    <row r="12545" spans="13:13" ht="49.2" customHeight="1">
      <c r="M12545" s="85"/>
    </row>
    <row r="12546" spans="13:13" ht="49.2" customHeight="1">
      <c r="M12546" s="85"/>
    </row>
    <row r="12547" spans="13:13" ht="49.2" customHeight="1">
      <c r="M12547" s="85"/>
    </row>
    <row r="12548" spans="13:13" ht="49.2" customHeight="1">
      <c r="M12548" s="85"/>
    </row>
    <row r="12549" spans="13:13" ht="49.2" customHeight="1">
      <c r="M12549" s="85"/>
    </row>
    <row r="12550" spans="13:13" ht="49.2" customHeight="1">
      <c r="M12550" s="85"/>
    </row>
    <row r="12551" spans="13:13" ht="49.2" customHeight="1">
      <c r="M12551" s="85"/>
    </row>
    <row r="12552" spans="13:13" ht="49.2" customHeight="1">
      <c r="M12552" s="85"/>
    </row>
    <row r="12553" spans="13:13" ht="49.2" customHeight="1">
      <c r="M12553" s="85"/>
    </row>
    <row r="12554" spans="13:13" ht="49.2" customHeight="1">
      <c r="M12554" s="85"/>
    </row>
    <row r="12555" spans="13:13" ht="49.2" customHeight="1">
      <c r="M12555" s="85"/>
    </row>
    <row r="12556" spans="13:13" ht="49.2" customHeight="1">
      <c r="M12556" s="85"/>
    </row>
    <row r="12557" spans="13:13" ht="49.2" customHeight="1">
      <c r="M12557" s="85"/>
    </row>
    <row r="12558" spans="13:13" ht="49.2" customHeight="1">
      <c r="M12558" s="85"/>
    </row>
    <row r="12559" spans="13:13" ht="49.2" customHeight="1">
      <c r="M12559" s="85"/>
    </row>
    <row r="12560" spans="13:13" ht="49.2" customHeight="1">
      <c r="M12560" s="85"/>
    </row>
    <row r="12561" spans="13:13" ht="49.2" customHeight="1">
      <c r="M12561" s="85"/>
    </row>
    <row r="12562" spans="13:13" ht="49.2" customHeight="1">
      <c r="M12562" s="85"/>
    </row>
    <row r="12563" spans="13:13" ht="49.2" customHeight="1">
      <c r="M12563" s="85"/>
    </row>
    <row r="12564" spans="13:13" ht="49.2" customHeight="1">
      <c r="M12564" s="85"/>
    </row>
    <row r="12565" spans="13:13" ht="49.2" customHeight="1">
      <c r="M12565" s="85"/>
    </row>
    <row r="12566" spans="13:13" ht="49.2" customHeight="1">
      <c r="M12566" s="85"/>
    </row>
    <row r="12567" spans="13:13" ht="49.2" customHeight="1">
      <c r="M12567" s="85"/>
    </row>
    <row r="12568" spans="13:13" ht="49.2" customHeight="1">
      <c r="M12568" s="85"/>
    </row>
    <row r="12569" spans="13:13" ht="49.2" customHeight="1">
      <c r="M12569" s="85"/>
    </row>
    <row r="12570" spans="13:13" ht="49.2" customHeight="1">
      <c r="M12570" s="85"/>
    </row>
    <row r="12571" spans="13:13" ht="49.2" customHeight="1">
      <c r="M12571" s="85"/>
    </row>
    <row r="12572" spans="13:13" ht="49.2" customHeight="1">
      <c r="M12572" s="85"/>
    </row>
    <row r="12573" spans="13:13" ht="49.2" customHeight="1">
      <c r="M12573" s="85"/>
    </row>
    <row r="12574" spans="13:13" ht="49.2" customHeight="1">
      <c r="M12574" s="85"/>
    </row>
    <row r="12575" spans="13:13" ht="49.2" customHeight="1">
      <c r="M12575" s="85"/>
    </row>
    <row r="12576" spans="13:13" ht="49.2" customHeight="1">
      <c r="M12576" s="85"/>
    </row>
    <row r="12577" spans="13:13" ht="49.2" customHeight="1">
      <c r="M12577" s="85"/>
    </row>
    <row r="12578" spans="13:13" ht="49.2" customHeight="1">
      <c r="M12578" s="85"/>
    </row>
    <row r="12579" spans="13:13" ht="49.2" customHeight="1">
      <c r="M12579" s="85"/>
    </row>
    <row r="12580" spans="13:13" ht="49.2" customHeight="1">
      <c r="M12580" s="85"/>
    </row>
    <row r="12581" spans="13:13" ht="49.2" customHeight="1">
      <c r="M12581" s="85"/>
    </row>
    <row r="12582" spans="13:13" ht="49.2" customHeight="1">
      <c r="M12582" s="85"/>
    </row>
    <row r="12583" spans="13:13" ht="49.2" customHeight="1">
      <c r="M12583" s="85"/>
    </row>
    <row r="12584" spans="13:13" ht="49.2" customHeight="1">
      <c r="M12584" s="85"/>
    </row>
    <row r="12585" spans="13:13" ht="49.2" customHeight="1">
      <c r="M12585" s="85"/>
    </row>
    <row r="12586" spans="13:13" ht="49.2" customHeight="1">
      <c r="M12586" s="85"/>
    </row>
    <row r="12587" spans="13:13" ht="49.2" customHeight="1">
      <c r="M12587" s="85"/>
    </row>
    <row r="12588" spans="13:13" ht="49.2" customHeight="1">
      <c r="M12588" s="85"/>
    </row>
    <row r="12589" spans="13:13" ht="49.2" customHeight="1">
      <c r="M12589" s="85"/>
    </row>
    <row r="12590" spans="13:13" ht="49.2" customHeight="1">
      <c r="M12590" s="85"/>
    </row>
    <row r="12591" spans="13:13" ht="49.2" customHeight="1">
      <c r="M12591" s="85"/>
    </row>
    <row r="12592" spans="13:13" ht="49.2" customHeight="1">
      <c r="M12592" s="85"/>
    </row>
    <row r="12593" spans="13:13" ht="49.2" customHeight="1">
      <c r="M12593" s="85"/>
    </row>
    <row r="12594" spans="13:13" ht="49.2" customHeight="1">
      <c r="M12594" s="85"/>
    </row>
    <row r="12595" spans="13:13" ht="49.2" customHeight="1">
      <c r="M12595" s="85"/>
    </row>
    <row r="12596" spans="13:13" ht="49.2" customHeight="1">
      <c r="M12596" s="85"/>
    </row>
    <row r="12597" spans="13:13" ht="49.2" customHeight="1">
      <c r="M12597" s="85"/>
    </row>
    <row r="12598" spans="13:13" ht="49.2" customHeight="1">
      <c r="M12598" s="85"/>
    </row>
    <row r="12599" spans="13:13" ht="49.2" customHeight="1">
      <c r="M12599" s="85"/>
    </row>
    <row r="12600" spans="13:13" ht="49.2" customHeight="1">
      <c r="M12600" s="85"/>
    </row>
    <row r="12601" spans="13:13" ht="49.2" customHeight="1">
      <c r="M12601" s="85"/>
    </row>
    <row r="12602" spans="13:13" ht="49.2" customHeight="1">
      <c r="M12602" s="85"/>
    </row>
    <row r="12603" spans="13:13" ht="49.2" customHeight="1">
      <c r="M12603" s="85"/>
    </row>
    <row r="12604" spans="13:13" ht="49.2" customHeight="1">
      <c r="M12604" s="85"/>
    </row>
    <row r="12605" spans="13:13" ht="49.2" customHeight="1">
      <c r="M12605" s="85"/>
    </row>
    <row r="12606" spans="13:13" ht="49.2" customHeight="1">
      <c r="M12606" s="85"/>
    </row>
    <row r="12607" spans="13:13" ht="49.2" customHeight="1">
      <c r="M12607" s="85"/>
    </row>
    <row r="12608" spans="13:13" ht="49.2" customHeight="1">
      <c r="M12608" s="85"/>
    </row>
    <row r="12609" spans="13:13" ht="49.2" customHeight="1">
      <c r="M12609" s="85"/>
    </row>
    <row r="12610" spans="13:13" ht="49.2" customHeight="1">
      <c r="M12610" s="85"/>
    </row>
    <row r="12611" spans="13:13" ht="49.2" customHeight="1">
      <c r="M12611" s="85"/>
    </row>
    <row r="12612" spans="13:13" ht="49.2" customHeight="1">
      <c r="M12612" s="85"/>
    </row>
    <row r="12613" spans="13:13" ht="49.2" customHeight="1">
      <c r="M12613" s="85"/>
    </row>
    <row r="12614" spans="13:13" ht="49.2" customHeight="1">
      <c r="M12614" s="85"/>
    </row>
    <row r="12615" spans="13:13" ht="49.2" customHeight="1">
      <c r="M12615" s="85"/>
    </row>
    <row r="12616" spans="13:13" ht="49.2" customHeight="1">
      <c r="M12616" s="85"/>
    </row>
    <row r="12617" spans="13:13" ht="49.2" customHeight="1">
      <c r="M12617" s="85"/>
    </row>
    <row r="12618" spans="13:13" ht="49.2" customHeight="1">
      <c r="M12618" s="85"/>
    </row>
    <row r="12619" spans="13:13" ht="49.2" customHeight="1">
      <c r="M12619" s="85"/>
    </row>
    <row r="12620" spans="13:13" ht="49.2" customHeight="1">
      <c r="M12620" s="85"/>
    </row>
    <row r="12621" spans="13:13" ht="49.2" customHeight="1">
      <c r="M12621" s="85"/>
    </row>
    <row r="12622" spans="13:13" ht="49.2" customHeight="1">
      <c r="M12622" s="85"/>
    </row>
    <row r="12623" spans="13:13" ht="49.2" customHeight="1">
      <c r="M12623" s="85"/>
    </row>
    <row r="12624" spans="13:13" ht="49.2" customHeight="1">
      <c r="M12624" s="85"/>
    </row>
    <row r="12625" spans="13:13" ht="49.2" customHeight="1">
      <c r="M12625" s="85"/>
    </row>
    <row r="12626" spans="13:13" ht="49.2" customHeight="1">
      <c r="M12626" s="85"/>
    </row>
    <row r="12627" spans="13:13" ht="49.2" customHeight="1">
      <c r="M12627" s="85"/>
    </row>
    <row r="12628" spans="13:13" ht="49.2" customHeight="1">
      <c r="M12628" s="85"/>
    </row>
    <row r="12629" spans="13:13" ht="49.2" customHeight="1">
      <c r="M12629" s="85"/>
    </row>
    <row r="12630" spans="13:13" ht="49.2" customHeight="1">
      <c r="M12630" s="85"/>
    </row>
    <row r="12631" spans="13:13" ht="49.2" customHeight="1">
      <c r="M12631" s="85"/>
    </row>
    <row r="12632" spans="13:13" ht="49.2" customHeight="1">
      <c r="M12632" s="85"/>
    </row>
    <row r="12633" spans="13:13" ht="49.2" customHeight="1">
      <c r="M12633" s="85"/>
    </row>
    <row r="12634" spans="13:13" ht="49.2" customHeight="1">
      <c r="M12634" s="85"/>
    </row>
    <row r="12635" spans="13:13" ht="49.2" customHeight="1">
      <c r="M12635" s="85"/>
    </row>
    <row r="12636" spans="13:13" ht="49.2" customHeight="1">
      <c r="M12636" s="85"/>
    </row>
    <row r="12637" spans="13:13" ht="49.2" customHeight="1">
      <c r="M12637" s="85"/>
    </row>
    <row r="12638" spans="13:13" ht="49.2" customHeight="1">
      <c r="M12638" s="85"/>
    </row>
    <row r="12639" spans="13:13" ht="49.2" customHeight="1">
      <c r="M12639" s="85"/>
    </row>
    <row r="12640" spans="13:13" ht="49.2" customHeight="1">
      <c r="M12640" s="85"/>
    </row>
    <row r="12641" spans="13:13" ht="49.2" customHeight="1">
      <c r="M12641" s="85"/>
    </row>
    <row r="12642" spans="13:13" ht="49.2" customHeight="1">
      <c r="M12642" s="85"/>
    </row>
    <row r="12643" spans="13:13" ht="49.2" customHeight="1">
      <c r="M12643" s="85"/>
    </row>
    <row r="12644" spans="13:13" ht="49.2" customHeight="1">
      <c r="M12644" s="85"/>
    </row>
    <row r="12645" spans="13:13" ht="49.2" customHeight="1">
      <c r="M12645" s="85"/>
    </row>
    <row r="12646" spans="13:13" ht="49.2" customHeight="1">
      <c r="M12646" s="85"/>
    </row>
    <row r="12647" spans="13:13" ht="49.2" customHeight="1">
      <c r="M12647" s="85"/>
    </row>
    <row r="12648" spans="13:13" ht="49.2" customHeight="1">
      <c r="M12648" s="85"/>
    </row>
    <row r="12649" spans="13:13" ht="49.2" customHeight="1">
      <c r="M12649" s="85"/>
    </row>
    <row r="12650" spans="13:13" ht="49.2" customHeight="1">
      <c r="M12650" s="85"/>
    </row>
    <row r="12651" spans="13:13" ht="49.2" customHeight="1">
      <c r="M12651" s="85"/>
    </row>
    <row r="12652" spans="13:13" ht="49.2" customHeight="1">
      <c r="M12652" s="85"/>
    </row>
    <row r="12653" spans="13:13" ht="49.2" customHeight="1">
      <c r="M12653" s="85"/>
    </row>
    <row r="12654" spans="13:13" ht="49.2" customHeight="1">
      <c r="M12654" s="85"/>
    </row>
    <row r="12655" spans="13:13" ht="49.2" customHeight="1">
      <c r="M12655" s="85"/>
    </row>
    <row r="12656" spans="13:13" ht="49.2" customHeight="1">
      <c r="M12656" s="85"/>
    </row>
    <row r="12657" spans="13:13" ht="49.2" customHeight="1">
      <c r="M12657" s="85"/>
    </row>
    <row r="12658" spans="13:13" ht="49.2" customHeight="1">
      <c r="M12658" s="85"/>
    </row>
    <row r="12659" spans="13:13" ht="49.2" customHeight="1">
      <c r="M12659" s="85"/>
    </row>
    <row r="12660" spans="13:13" ht="49.2" customHeight="1">
      <c r="M12660" s="85"/>
    </row>
    <row r="12661" spans="13:13" ht="49.2" customHeight="1">
      <c r="M12661" s="85"/>
    </row>
    <row r="12662" spans="13:13" ht="49.2" customHeight="1">
      <c r="M12662" s="85"/>
    </row>
    <row r="12663" spans="13:13" ht="49.2" customHeight="1">
      <c r="M12663" s="85"/>
    </row>
    <row r="12664" spans="13:13" ht="49.2" customHeight="1">
      <c r="M12664" s="85"/>
    </row>
    <row r="12665" spans="13:13" ht="49.2" customHeight="1">
      <c r="M12665" s="85"/>
    </row>
    <row r="12666" spans="13:13" ht="49.2" customHeight="1">
      <c r="M12666" s="85"/>
    </row>
    <row r="12667" spans="13:13" ht="49.2" customHeight="1">
      <c r="M12667" s="85"/>
    </row>
    <row r="12668" spans="13:13" ht="49.2" customHeight="1">
      <c r="M12668" s="85"/>
    </row>
    <row r="12669" spans="13:13" ht="49.2" customHeight="1">
      <c r="M12669" s="85"/>
    </row>
    <row r="12670" spans="13:13" ht="49.2" customHeight="1">
      <c r="M12670" s="85"/>
    </row>
    <row r="12671" spans="13:13" ht="49.2" customHeight="1">
      <c r="M12671" s="85"/>
    </row>
    <row r="12672" spans="13:13" ht="49.2" customHeight="1">
      <c r="M12672" s="85"/>
    </row>
    <row r="12673" spans="13:13" ht="49.2" customHeight="1">
      <c r="M12673" s="85"/>
    </row>
    <row r="12674" spans="13:13" ht="49.2" customHeight="1">
      <c r="M12674" s="85"/>
    </row>
    <row r="12675" spans="13:13" ht="49.2" customHeight="1">
      <c r="M12675" s="85"/>
    </row>
    <row r="12676" spans="13:13" ht="49.2" customHeight="1">
      <c r="M12676" s="85"/>
    </row>
    <row r="12677" spans="13:13" ht="49.2" customHeight="1">
      <c r="M12677" s="85"/>
    </row>
    <row r="12678" spans="13:13" ht="49.2" customHeight="1">
      <c r="M12678" s="85"/>
    </row>
    <row r="12679" spans="13:13" ht="49.2" customHeight="1">
      <c r="M12679" s="85"/>
    </row>
    <row r="12680" spans="13:13" ht="49.2" customHeight="1">
      <c r="M12680" s="85"/>
    </row>
    <row r="12681" spans="13:13" ht="49.2" customHeight="1">
      <c r="M12681" s="85"/>
    </row>
    <row r="12682" spans="13:13" ht="49.2" customHeight="1">
      <c r="M12682" s="85"/>
    </row>
    <row r="12683" spans="13:13" ht="49.2" customHeight="1">
      <c r="M12683" s="85"/>
    </row>
    <row r="12684" spans="13:13" ht="49.2" customHeight="1">
      <c r="M12684" s="85"/>
    </row>
    <row r="12685" spans="13:13" ht="49.2" customHeight="1">
      <c r="M12685" s="85"/>
    </row>
    <row r="12686" spans="13:13" ht="49.2" customHeight="1">
      <c r="M12686" s="85"/>
    </row>
    <row r="12687" spans="13:13" ht="49.2" customHeight="1">
      <c r="M12687" s="85"/>
    </row>
    <row r="12688" spans="13:13" ht="49.2" customHeight="1">
      <c r="M12688" s="85"/>
    </row>
    <row r="12689" spans="13:13" ht="49.2" customHeight="1">
      <c r="M12689" s="85"/>
    </row>
    <row r="12690" spans="13:13" ht="49.2" customHeight="1">
      <c r="M12690" s="85"/>
    </row>
    <row r="12691" spans="13:13" ht="49.2" customHeight="1">
      <c r="M12691" s="85"/>
    </row>
    <row r="12692" spans="13:13" ht="49.2" customHeight="1">
      <c r="M12692" s="85"/>
    </row>
    <row r="12693" spans="13:13" ht="49.2" customHeight="1">
      <c r="M12693" s="85"/>
    </row>
    <row r="12694" spans="13:13" ht="49.2" customHeight="1">
      <c r="M12694" s="85"/>
    </row>
    <row r="12695" spans="13:13" ht="49.2" customHeight="1">
      <c r="M12695" s="85"/>
    </row>
    <row r="12696" spans="13:13" ht="49.2" customHeight="1">
      <c r="M12696" s="85"/>
    </row>
    <row r="12697" spans="13:13" ht="49.2" customHeight="1">
      <c r="M12697" s="85"/>
    </row>
    <row r="12698" spans="13:13" ht="49.2" customHeight="1">
      <c r="M12698" s="85"/>
    </row>
    <row r="12699" spans="13:13" ht="49.2" customHeight="1">
      <c r="M12699" s="85"/>
    </row>
    <row r="12700" spans="13:13" ht="49.2" customHeight="1">
      <c r="M12700" s="85"/>
    </row>
    <row r="12701" spans="13:13" ht="49.2" customHeight="1">
      <c r="M12701" s="85"/>
    </row>
    <row r="12702" spans="13:13" ht="49.2" customHeight="1">
      <c r="M12702" s="85"/>
    </row>
    <row r="12703" spans="13:13" ht="49.2" customHeight="1">
      <c r="M12703" s="85"/>
    </row>
    <row r="12704" spans="13:13" ht="49.2" customHeight="1">
      <c r="M12704" s="85"/>
    </row>
    <row r="12705" spans="13:13" ht="49.2" customHeight="1">
      <c r="M12705" s="85"/>
    </row>
    <row r="12706" spans="13:13" ht="49.2" customHeight="1">
      <c r="M12706" s="85"/>
    </row>
    <row r="12707" spans="13:13" ht="49.2" customHeight="1">
      <c r="M12707" s="85"/>
    </row>
    <row r="12708" spans="13:13" ht="49.2" customHeight="1">
      <c r="M12708" s="85"/>
    </row>
    <row r="12709" spans="13:13" ht="49.2" customHeight="1">
      <c r="M12709" s="85"/>
    </row>
    <row r="12710" spans="13:13" ht="49.2" customHeight="1">
      <c r="M12710" s="85"/>
    </row>
    <row r="12711" spans="13:13" ht="49.2" customHeight="1">
      <c r="M12711" s="85"/>
    </row>
    <row r="12712" spans="13:13" ht="49.2" customHeight="1">
      <c r="M12712" s="85"/>
    </row>
    <row r="12713" spans="13:13" ht="49.2" customHeight="1">
      <c r="M12713" s="85"/>
    </row>
    <row r="12714" spans="13:13" ht="49.2" customHeight="1">
      <c r="M12714" s="85"/>
    </row>
    <row r="12715" spans="13:13" ht="49.2" customHeight="1">
      <c r="M12715" s="85"/>
    </row>
    <row r="12716" spans="13:13" ht="49.2" customHeight="1">
      <c r="M12716" s="85"/>
    </row>
    <row r="12717" spans="13:13" ht="49.2" customHeight="1">
      <c r="M12717" s="85"/>
    </row>
    <row r="12718" spans="13:13" ht="49.2" customHeight="1">
      <c r="M12718" s="85"/>
    </row>
    <row r="12719" spans="13:13" ht="49.2" customHeight="1">
      <c r="M12719" s="85"/>
    </row>
    <row r="12720" spans="13:13" ht="49.2" customHeight="1">
      <c r="M12720" s="85"/>
    </row>
    <row r="12721" spans="13:13" ht="49.2" customHeight="1">
      <c r="M12721" s="85"/>
    </row>
    <row r="12722" spans="13:13" ht="49.2" customHeight="1">
      <c r="M12722" s="85"/>
    </row>
    <row r="12723" spans="13:13" ht="49.2" customHeight="1">
      <c r="M12723" s="85"/>
    </row>
    <row r="12724" spans="13:13" ht="49.2" customHeight="1">
      <c r="M12724" s="85"/>
    </row>
    <row r="12725" spans="13:13" ht="49.2" customHeight="1">
      <c r="M12725" s="85"/>
    </row>
    <row r="12726" spans="13:13" ht="49.2" customHeight="1">
      <c r="M12726" s="85"/>
    </row>
    <row r="12727" spans="13:13" ht="49.2" customHeight="1">
      <c r="M12727" s="85"/>
    </row>
    <row r="12728" spans="13:13" ht="49.2" customHeight="1">
      <c r="M12728" s="85"/>
    </row>
    <row r="12729" spans="13:13" ht="49.2" customHeight="1">
      <c r="M12729" s="85"/>
    </row>
    <row r="12730" spans="13:13" ht="49.2" customHeight="1">
      <c r="M12730" s="85"/>
    </row>
    <row r="12731" spans="13:13" ht="49.2" customHeight="1">
      <c r="M12731" s="85"/>
    </row>
    <row r="12732" spans="13:13" ht="49.2" customHeight="1">
      <c r="M12732" s="85"/>
    </row>
    <row r="12733" spans="13:13" ht="49.2" customHeight="1">
      <c r="M12733" s="85"/>
    </row>
    <row r="12734" spans="13:13" ht="49.2" customHeight="1">
      <c r="M12734" s="85"/>
    </row>
    <row r="12735" spans="13:13" ht="49.2" customHeight="1">
      <c r="M12735" s="85"/>
    </row>
    <row r="12736" spans="13:13" ht="49.2" customHeight="1">
      <c r="M12736" s="85"/>
    </row>
    <row r="12737" spans="13:13" ht="49.2" customHeight="1">
      <c r="M12737" s="85"/>
    </row>
    <row r="12738" spans="13:13" ht="49.2" customHeight="1">
      <c r="M12738" s="85"/>
    </row>
    <row r="12739" spans="13:13" ht="49.2" customHeight="1">
      <c r="M12739" s="85"/>
    </row>
    <row r="12740" spans="13:13" ht="49.2" customHeight="1">
      <c r="M12740" s="85"/>
    </row>
    <row r="12741" spans="13:13" ht="49.2" customHeight="1">
      <c r="M12741" s="85"/>
    </row>
    <row r="12742" spans="13:13" ht="49.2" customHeight="1">
      <c r="M12742" s="85"/>
    </row>
    <row r="12743" spans="13:13" ht="49.2" customHeight="1">
      <c r="M12743" s="85"/>
    </row>
    <row r="12744" spans="13:13" ht="49.2" customHeight="1">
      <c r="M12744" s="85"/>
    </row>
    <row r="12745" spans="13:13" ht="49.2" customHeight="1">
      <c r="M12745" s="85"/>
    </row>
    <row r="12746" spans="13:13" ht="49.2" customHeight="1">
      <c r="M12746" s="85"/>
    </row>
    <row r="12747" spans="13:13" ht="49.2" customHeight="1">
      <c r="M12747" s="85"/>
    </row>
    <row r="12748" spans="13:13" ht="49.2" customHeight="1">
      <c r="M12748" s="85"/>
    </row>
    <row r="12749" spans="13:13" ht="49.2" customHeight="1">
      <c r="M12749" s="85"/>
    </row>
    <row r="12750" spans="13:13" ht="49.2" customHeight="1">
      <c r="M12750" s="85"/>
    </row>
    <row r="12751" spans="13:13" ht="49.2" customHeight="1">
      <c r="M12751" s="85"/>
    </row>
    <row r="12752" spans="13:13" ht="49.2" customHeight="1">
      <c r="M12752" s="85"/>
    </row>
    <row r="12753" spans="13:13" ht="49.2" customHeight="1">
      <c r="M12753" s="85"/>
    </row>
    <row r="12754" spans="13:13" ht="49.2" customHeight="1">
      <c r="M12754" s="85"/>
    </row>
    <row r="12755" spans="13:13" ht="49.2" customHeight="1">
      <c r="M12755" s="85"/>
    </row>
    <row r="12756" spans="13:13" ht="49.2" customHeight="1">
      <c r="M12756" s="85"/>
    </row>
    <row r="12757" spans="13:13" ht="49.2" customHeight="1">
      <c r="M12757" s="85"/>
    </row>
    <row r="12758" spans="13:13" ht="49.2" customHeight="1">
      <c r="M12758" s="85"/>
    </row>
    <row r="12759" spans="13:13" ht="49.2" customHeight="1">
      <c r="M12759" s="85"/>
    </row>
    <row r="12760" spans="13:13" ht="49.2" customHeight="1">
      <c r="M12760" s="85"/>
    </row>
    <row r="12761" spans="13:13" ht="49.2" customHeight="1">
      <c r="M12761" s="85"/>
    </row>
    <row r="12762" spans="13:13" ht="49.2" customHeight="1">
      <c r="M12762" s="85"/>
    </row>
    <row r="12763" spans="13:13" ht="49.2" customHeight="1">
      <c r="M12763" s="85"/>
    </row>
    <row r="12764" spans="13:13" ht="49.2" customHeight="1">
      <c r="M12764" s="85"/>
    </row>
    <row r="12765" spans="13:13" ht="49.2" customHeight="1">
      <c r="M12765" s="85"/>
    </row>
    <row r="12766" spans="13:13" ht="49.2" customHeight="1">
      <c r="M12766" s="85"/>
    </row>
    <row r="12767" spans="13:13" ht="49.2" customHeight="1">
      <c r="M12767" s="85"/>
    </row>
    <row r="12768" spans="13:13" ht="49.2" customHeight="1">
      <c r="M12768" s="85"/>
    </row>
    <row r="12769" spans="13:13" ht="49.2" customHeight="1">
      <c r="M12769" s="85"/>
    </row>
    <row r="12770" spans="13:13" ht="49.2" customHeight="1">
      <c r="M12770" s="85"/>
    </row>
    <row r="12771" spans="13:13" ht="49.2" customHeight="1">
      <c r="M12771" s="85"/>
    </row>
    <row r="12772" spans="13:13" ht="49.2" customHeight="1">
      <c r="M12772" s="85"/>
    </row>
    <row r="12773" spans="13:13" ht="49.2" customHeight="1">
      <c r="M12773" s="85"/>
    </row>
    <row r="12774" spans="13:13" ht="49.2" customHeight="1">
      <c r="M12774" s="85"/>
    </row>
    <row r="12775" spans="13:13" ht="49.2" customHeight="1">
      <c r="M12775" s="85"/>
    </row>
    <row r="12776" spans="13:13" ht="49.2" customHeight="1">
      <c r="M12776" s="85"/>
    </row>
    <row r="12777" spans="13:13" ht="49.2" customHeight="1">
      <c r="M12777" s="85"/>
    </row>
    <row r="12778" spans="13:13" ht="49.2" customHeight="1">
      <c r="M12778" s="85"/>
    </row>
    <row r="12779" spans="13:13" ht="49.2" customHeight="1">
      <c r="M12779" s="85"/>
    </row>
    <row r="12780" spans="13:13" ht="49.2" customHeight="1">
      <c r="M12780" s="85"/>
    </row>
    <row r="12781" spans="13:13" ht="49.2" customHeight="1">
      <c r="M12781" s="85"/>
    </row>
    <row r="12782" spans="13:13" ht="49.2" customHeight="1">
      <c r="M12782" s="85"/>
    </row>
    <row r="12783" spans="13:13" ht="49.2" customHeight="1">
      <c r="M12783" s="85"/>
    </row>
    <row r="12784" spans="13:13" ht="49.2" customHeight="1">
      <c r="M12784" s="85"/>
    </row>
    <row r="12785" spans="13:13" ht="49.2" customHeight="1">
      <c r="M12785" s="85"/>
    </row>
    <row r="12786" spans="13:13" ht="49.2" customHeight="1">
      <c r="M12786" s="85"/>
    </row>
    <row r="12787" spans="13:13" ht="49.2" customHeight="1">
      <c r="M12787" s="85"/>
    </row>
    <row r="12788" spans="13:13" ht="49.2" customHeight="1">
      <c r="M12788" s="85"/>
    </row>
    <row r="12789" spans="13:13" ht="49.2" customHeight="1">
      <c r="M12789" s="85"/>
    </row>
    <row r="12790" spans="13:13" ht="49.2" customHeight="1">
      <c r="M12790" s="85"/>
    </row>
    <row r="12791" spans="13:13" ht="49.2" customHeight="1">
      <c r="M12791" s="85"/>
    </row>
    <row r="12792" spans="13:13" ht="49.2" customHeight="1">
      <c r="M12792" s="85"/>
    </row>
    <row r="12793" spans="13:13" ht="49.2" customHeight="1">
      <c r="M12793" s="85"/>
    </row>
    <row r="12794" spans="13:13" ht="49.2" customHeight="1">
      <c r="M12794" s="85"/>
    </row>
    <row r="12795" spans="13:13" ht="49.2" customHeight="1">
      <c r="M12795" s="85"/>
    </row>
    <row r="12796" spans="13:13" ht="49.2" customHeight="1">
      <c r="M12796" s="85"/>
    </row>
    <row r="12797" spans="13:13" ht="49.2" customHeight="1">
      <c r="M12797" s="85"/>
    </row>
    <row r="12798" spans="13:13" ht="49.2" customHeight="1">
      <c r="M12798" s="85"/>
    </row>
    <row r="12799" spans="13:13" ht="49.2" customHeight="1">
      <c r="M12799" s="85"/>
    </row>
    <row r="12800" spans="13:13" ht="49.2" customHeight="1">
      <c r="M12800" s="85"/>
    </row>
    <row r="12801" spans="13:13" ht="49.2" customHeight="1">
      <c r="M12801" s="85"/>
    </row>
    <row r="12802" spans="13:13" ht="49.2" customHeight="1">
      <c r="M12802" s="85"/>
    </row>
    <row r="12803" spans="13:13" ht="49.2" customHeight="1">
      <c r="M12803" s="85"/>
    </row>
    <row r="12804" spans="13:13" ht="49.2" customHeight="1">
      <c r="M12804" s="85"/>
    </row>
    <row r="12805" spans="13:13" ht="49.2" customHeight="1">
      <c r="M12805" s="85"/>
    </row>
    <row r="12806" spans="13:13" ht="49.2" customHeight="1">
      <c r="M12806" s="85"/>
    </row>
    <row r="12807" spans="13:13" ht="49.2" customHeight="1">
      <c r="M12807" s="85"/>
    </row>
    <row r="12808" spans="13:13" ht="49.2" customHeight="1">
      <c r="M12808" s="85"/>
    </row>
    <row r="12809" spans="13:13" ht="49.2" customHeight="1">
      <c r="M12809" s="85"/>
    </row>
    <row r="12810" spans="13:13" ht="49.2" customHeight="1">
      <c r="M12810" s="85"/>
    </row>
    <row r="12811" spans="13:13" ht="49.2" customHeight="1">
      <c r="M12811" s="85"/>
    </row>
    <row r="12812" spans="13:13" ht="49.2" customHeight="1">
      <c r="M12812" s="85"/>
    </row>
    <row r="12813" spans="13:13" ht="49.2" customHeight="1">
      <c r="M12813" s="85"/>
    </row>
    <row r="12814" spans="13:13" ht="49.2" customHeight="1">
      <c r="M12814" s="85"/>
    </row>
    <row r="12815" spans="13:13" ht="49.2" customHeight="1">
      <c r="M12815" s="85"/>
    </row>
    <row r="12816" spans="13:13" ht="49.2" customHeight="1">
      <c r="M12816" s="85"/>
    </row>
    <row r="12817" spans="13:13" ht="49.2" customHeight="1">
      <c r="M12817" s="85"/>
    </row>
    <row r="12818" spans="13:13" ht="49.2" customHeight="1">
      <c r="M12818" s="85"/>
    </row>
    <row r="12819" spans="13:13" ht="49.2" customHeight="1">
      <c r="M12819" s="85"/>
    </row>
    <row r="12820" spans="13:13" ht="49.2" customHeight="1">
      <c r="M12820" s="85"/>
    </row>
    <row r="12821" spans="13:13" ht="49.2" customHeight="1">
      <c r="M12821" s="85"/>
    </row>
    <row r="12822" spans="13:13" ht="49.2" customHeight="1">
      <c r="M12822" s="85"/>
    </row>
    <row r="12823" spans="13:13" ht="49.2" customHeight="1">
      <c r="M12823" s="85"/>
    </row>
    <row r="12824" spans="13:13" ht="49.2" customHeight="1">
      <c r="M12824" s="85"/>
    </row>
    <row r="12825" spans="13:13" ht="49.2" customHeight="1">
      <c r="M12825" s="85"/>
    </row>
    <row r="12826" spans="13:13" ht="49.2" customHeight="1">
      <c r="M12826" s="85"/>
    </row>
    <row r="12827" spans="13:13" ht="49.2" customHeight="1">
      <c r="M12827" s="85"/>
    </row>
    <row r="12828" spans="13:13" ht="49.2" customHeight="1">
      <c r="M12828" s="85"/>
    </row>
    <row r="12829" spans="13:13" ht="49.2" customHeight="1">
      <c r="M12829" s="85"/>
    </row>
    <row r="12830" spans="13:13" ht="49.2" customHeight="1">
      <c r="M12830" s="85"/>
    </row>
    <row r="12831" spans="13:13" ht="49.2" customHeight="1">
      <c r="M12831" s="85"/>
    </row>
    <row r="12832" spans="13:13" ht="49.2" customHeight="1">
      <c r="M12832" s="85"/>
    </row>
    <row r="12833" spans="13:13" ht="49.2" customHeight="1">
      <c r="M12833" s="85"/>
    </row>
    <row r="12834" spans="13:13" ht="49.2" customHeight="1">
      <c r="M12834" s="85"/>
    </row>
    <row r="12835" spans="13:13" ht="49.2" customHeight="1">
      <c r="M12835" s="85"/>
    </row>
    <row r="12836" spans="13:13" ht="49.2" customHeight="1">
      <c r="M12836" s="85"/>
    </row>
    <row r="12837" spans="13:13" ht="49.2" customHeight="1">
      <c r="M12837" s="85"/>
    </row>
    <row r="12838" spans="13:13" ht="49.2" customHeight="1">
      <c r="M12838" s="85"/>
    </row>
    <row r="12839" spans="13:13" ht="49.2" customHeight="1">
      <c r="M12839" s="85"/>
    </row>
    <row r="12840" spans="13:13" ht="49.2" customHeight="1">
      <c r="M12840" s="85"/>
    </row>
    <row r="12841" spans="13:13" ht="49.2" customHeight="1">
      <c r="M12841" s="85"/>
    </row>
    <row r="12842" spans="13:13" ht="49.2" customHeight="1">
      <c r="M12842" s="85"/>
    </row>
    <row r="12843" spans="13:13" ht="49.2" customHeight="1">
      <c r="M12843" s="85"/>
    </row>
    <row r="12844" spans="13:13" ht="49.2" customHeight="1">
      <c r="M12844" s="85"/>
    </row>
    <row r="12845" spans="13:13" ht="49.2" customHeight="1">
      <c r="M12845" s="85"/>
    </row>
    <row r="12846" spans="13:13" ht="49.2" customHeight="1">
      <c r="M12846" s="85"/>
    </row>
    <row r="12847" spans="13:13" ht="49.2" customHeight="1">
      <c r="M12847" s="85"/>
    </row>
    <row r="12848" spans="13:13" ht="49.2" customHeight="1">
      <c r="M12848" s="85"/>
    </row>
    <row r="12849" spans="13:13" ht="49.2" customHeight="1">
      <c r="M12849" s="85"/>
    </row>
    <row r="12850" spans="13:13" ht="49.2" customHeight="1">
      <c r="M12850" s="85"/>
    </row>
    <row r="12851" spans="13:13" ht="49.2" customHeight="1">
      <c r="M12851" s="85"/>
    </row>
    <row r="12852" spans="13:13" ht="49.2" customHeight="1">
      <c r="M12852" s="85"/>
    </row>
    <row r="12853" spans="13:13" ht="49.2" customHeight="1">
      <c r="M12853" s="85"/>
    </row>
    <row r="12854" spans="13:13" ht="49.2" customHeight="1">
      <c r="M12854" s="85"/>
    </row>
    <row r="12855" spans="13:13" ht="49.2" customHeight="1">
      <c r="M12855" s="85"/>
    </row>
    <row r="12856" spans="13:13" ht="49.2" customHeight="1">
      <c r="M12856" s="85"/>
    </row>
    <row r="12857" spans="13:13" ht="49.2" customHeight="1">
      <c r="M12857" s="85"/>
    </row>
    <row r="12858" spans="13:13" ht="49.2" customHeight="1">
      <c r="M12858" s="85"/>
    </row>
    <row r="12859" spans="13:13" ht="49.2" customHeight="1">
      <c r="M12859" s="85"/>
    </row>
    <row r="12860" spans="13:13" ht="49.2" customHeight="1">
      <c r="M12860" s="85"/>
    </row>
    <row r="12861" spans="13:13" ht="49.2" customHeight="1">
      <c r="M12861" s="85"/>
    </row>
    <row r="12862" spans="13:13" ht="49.2" customHeight="1">
      <c r="M12862" s="85"/>
    </row>
    <row r="12863" spans="13:13" ht="49.2" customHeight="1">
      <c r="M12863" s="85"/>
    </row>
    <row r="12864" spans="13:13" ht="49.2" customHeight="1">
      <c r="M12864" s="85"/>
    </row>
    <row r="12865" spans="13:13" ht="49.2" customHeight="1">
      <c r="M12865" s="85"/>
    </row>
    <row r="12866" spans="13:13" ht="49.2" customHeight="1">
      <c r="M12866" s="85"/>
    </row>
    <row r="12867" spans="13:13" ht="49.2" customHeight="1">
      <c r="M12867" s="85"/>
    </row>
    <row r="12868" spans="13:13" ht="49.2" customHeight="1">
      <c r="M12868" s="85"/>
    </row>
    <row r="12869" spans="13:13" ht="49.2" customHeight="1">
      <c r="M12869" s="85"/>
    </row>
    <row r="12870" spans="13:13" ht="49.2" customHeight="1">
      <c r="M12870" s="85"/>
    </row>
    <row r="12871" spans="13:13" ht="49.2" customHeight="1">
      <c r="M12871" s="85"/>
    </row>
    <row r="12872" spans="13:13" ht="49.2" customHeight="1">
      <c r="M12872" s="85"/>
    </row>
    <row r="12873" spans="13:13" ht="49.2" customHeight="1">
      <c r="M12873" s="85"/>
    </row>
    <row r="12874" spans="13:13" ht="49.2" customHeight="1">
      <c r="M12874" s="85"/>
    </row>
    <row r="12875" spans="13:13" ht="49.2" customHeight="1">
      <c r="M12875" s="85"/>
    </row>
    <row r="12876" spans="13:13" ht="49.2" customHeight="1">
      <c r="M12876" s="85"/>
    </row>
    <row r="12877" spans="13:13" ht="49.2" customHeight="1">
      <c r="M12877" s="85"/>
    </row>
    <row r="12878" spans="13:13" ht="49.2" customHeight="1">
      <c r="M12878" s="85"/>
    </row>
    <row r="12879" spans="13:13" ht="49.2" customHeight="1">
      <c r="M12879" s="85"/>
    </row>
    <row r="12880" spans="13:13" ht="49.2" customHeight="1">
      <c r="M12880" s="85"/>
    </row>
    <row r="12881" spans="13:13" ht="49.2" customHeight="1">
      <c r="M12881" s="85"/>
    </row>
    <row r="12882" spans="13:13" ht="49.2" customHeight="1">
      <c r="M12882" s="85"/>
    </row>
    <row r="12883" spans="13:13" ht="49.2" customHeight="1">
      <c r="M12883" s="85"/>
    </row>
    <row r="12884" spans="13:13" ht="49.2" customHeight="1">
      <c r="M12884" s="85"/>
    </row>
    <row r="12885" spans="13:13" ht="49.2" customHeight="1">
      <c r="M12885" s="85"/>
    </row>
    <row r="12886" spans="13:13" ht="49.2" customHeight="1">
      <c r="M12886" s="85"/>
    </row>
    <row r="12887" spans="13:13" ht="49.2" customHeight="1">
      <c r="M12887" s="85"/>
    </row>
    <row r="12888" spans="13:13" ht="49.2" customHeight="1">
      <c r="M12888" s="85"/>
    </row>
    <row r="12889" spans="13:13" ht="49.2" customHeight="1">
      <c r="M12889" s="85"/>
    </row>
    <row r="12890" spans="13:13" ht="49.2" customHeight="1">
      <c r="M12890" s="85"/>
    </row>
    <row r="12891" spans="13:13" ht="49.2" customHeight="1">
      <c r="M12891" s="85"/>
    </row>
    <row r="12892" spans="13:13" ht="49.2" customHeight="1">
      <c r="M12892" s="85"/>
    </row>
    <row r="12893" spans="13:13" ht="49.2" customHeight="1">
      <c r="M12893" s="85"/>
    </row>
    <row r="12894" spans="13:13" ht="49.2" customHeight="1">
      <c r="M12894" s="85"/>
    </row>
    <row r="12895" spans="13:13" ht="49.2" customHeight="1">
      <c r="M12895" s="85"/>
    </row>
    <row r="12896" spans="13:13" ht="49.2" customHeight="1">
      <c r="M12896" s="85"/>
    </row>
    <row r="12897" spans="13:13" ht="49.2" customHeight="1">
      <c r="M12897" s="85"/>
    </row>
    <row r="12898" spans="13:13" ht="49.2" customHeight="1">
      <c r="M12898" s="85"/>
    </row>
    <row r="12899" spans="13:13" ht="49.2" customHeight="1">
      <c r="M12899" s="85"/>
    </row>
    <row r="12900" spans="13:13" ht="49.2" customHeight="1">
      <c r="M12900" s="85"/>
    </row>
    <row r="12901" spans="13:13" ht="49.2" customHeight="1">
      <c r="M12901" s="85"/>
    </row>
    <row r="12902" spans="13:13" ht="49.2" customHeight="1">
      <c r="M12902" s="85"/>
    </row>
    <row r="12903" spans="13:13" ht="49.2" customHeight="1">
      <c r="M12903" s="85"/>
    </row>
    <row r="12904" spans="13:13" ht="49.2" customHeight="1">
      <c r="M12904" s="85"/>
    </row>
    <row r="12905" spans="13:13" ht="49.2" customHeight="1">
      <c r="M12905" s="85"/>
    </row>
    <row r="12906" spans="13:13" ht="49.2" customHeight="1">
      <c r="M12906" s="85"/>
    </row>
    <row r="12907" spans="13:13" ht="49.2" customHeight="1">
      <c r="M12907" s="85"/>
    </row>
    <row r="12908" spans="13:13" ht="49.2" customHeight="1">
      <c r="M12908" s="85"/>
    </row>
    <row r="12909" spans="13:13" ht="49.2" customHeight="1">
      <c r="M12909" s="85"/>
    </row>
    <row r="12910" spans="13:13" ht="49.2" customHeight="1">
      <c r="M12910" s="85"/>
    </row>
    <row r="12911" spans="13:13" ht="49.2" customHeight="1">
      <c r="M12911" s="85"/>
    </row>
    <row r="12912" spans="13:13" ht="49.2" customHeight="1">
      <c r="M12912" s="85"/>
    </row>
    <row r="12913" spans="13:13" ht="49.2" customHeight="1">
      <c r="M12913" s="85"/>
    </row>
    <row r="12914" spans="13:13" ht="49.2" customHeight="1">
      <c r="M12914" s="85"/>
    </row>
    <row r="12915" spans="13:13" ht="49.2" customHeight="1">
      <c r="M12915" s="85"/>
    </row>
    <row r="12916" spans="13:13" ht="49.2" customHeight="1">
      <c r="M12916" s="85"/>
    </row>
    <row r="12917" spans="13:13" ht="49.2" customHeight="1">
      <c r="M12917" s="85"/>
    </row>
    <row r="12918" spans="13:13" ht="49.2" customHeight="1">
      <c r="M12918" s="85"/>
    </row>
    <row r="12919" spans="13:13" ht="49.2" customHeight="1">
      <c r="M12919" s="85"/>
    </row>
    <row r="12920" spans="13:13" ht="49.2" customHeight="1">
      <c r="M12920" s="85"/>
    </row>
    <row r="12921" spans="13:13" ht="49.2" customHeight="1">
      <c r="M12921" s="85"/>
    </row>
    <row r="12922" spans="13:13" ht="49.2" customHeight="1">
      <c r="M12922" s="85"/>
    </row>
    <row r="12923" spans="13:13" ht="49.2" customHeight="1">
      <c r="M12923" s="85"/>
    </row>
    <row r="12924" spans="13:13" ht="49.2" customHeight="1">
      <c r="M12924" s="85"/>
    </row>
    <row r="12925" spans="13:13" ht="49.2" customHeight="1">
      <c r="M12925" s="85"/>
    </row>
    <row r="12926" spans="13:13" ht="49.2" customHeight="1">
      <c r="M12926" s="85"/>
    </row>
    <row r="12927" spans="13:13" ht="49.2" customHeight="1">
      <c r="M12927" s="85"/>
    </row>
    <row r="12928" spans="13:13" ht="49.2" customHeight="1">
      <c r="M12928" s="85"/>
    </row>
    <row r="12929" spans="13:13" ht="49.2" customHeight="1">
      <c r="M12929" s="85"/>
    </row>
    <row r="12930" spans="13:13" ht="49.2" customHeight="1">
      <c r="M12930" s="85"/>
    </row>
    <row r="12931" spans="13:13" ht="49.2" customHeight="1">
      <c r="M12931" s="85"/>
    </row>
    <row r="12932" spans="13:13" ht="49.2" customHeight="1">
      <c r="M12932" s="85"/>
    </row>
    <row r="12933" spans="13:13" ht="49.2" customHeight="1">
      <c r="M12933" s="85"/>
    </row>
    <row r="12934" spans="13:13" ht="49.2" customHeight="1">
      <c r="M12934" s="85"/>
    </row>
    <row r="12935" spans="13:13" ht="49.2" customHeight="1">
      <c r="M12935" s="85"/>
    </row>
    <row r="12936" spans="13:13" ht="49.2" customHeight="1">
      <c r="M12936" s="85"/>
    </row>
    <row r="12937" spans="13:13" ht="49.2" customHeight="1">
      <c r="M12937" s="85"/>
    </row>
    <row r="12938" spans="13:13" ht="49.2" customHeight="1">
      <c r="M12938" s="85"/>
    </row>
    <row r="12939" spans="13:13" ht="49.2" customHeight="1">
      <c r="M12939" s="85"/>
    </row>
    <row r="12940" spans="13:13" ht="49.2" customHeight="1">
      <c r="M12940" s="85"/>
    </row>
    <row r="12941" spans="13:13" ht="49.2" customHeight="1">
      <c r="M12941" s="85"/>
    </row>
    <row r="12942" spans="13:13" ht="49.2" customHeight="1">
      <c r="M12942" s="85"/>
    </row>
    <row r="12943" spans="13:13" ht="49.2" customHeight="1">
      <c r="M12943" s="85"/>
    </row>
    <row r="12944" spans="13:13" ht="49.2" customHeight="1">
      <c r="M12944" s="85"/>
    </row>
    <row r="12945" spans="13:13" ht="49.2" customHeight="1">
      <c r="M12945" s="85"/>
    </row>
    <row r="12946" spans="13:13" ht="49.2" customHeight="1">
      <c r="M12946" s="85"/>
    </row>
    <row r="12947" spans="13:13" ht="49.2" customHeight="1">
      <c r="M12947" s="85"/>
    </row>
    <row r="12948" spans="13:13" ht="49.2" customHeight="1">
      <c r="M12948" s="85"/>
    </row>
    <row r="12949" spans="13:13" ht="49.2" customHeight="1">
      <c r="M12949" s="85"/>
    </row>
    <row r="12950" spans="13:13" ht="49.2" customHeight="1">
      <c r="M12950" s="85"/>
    </row>
    <row r="12951" spans="13:13" ht="49.2" customHeight="1">
      <c r="M12951" s="85"/>
    </row>
    <row r="12952" spans="13:13" ht="49.2" customHeight="1">
      <c r="M12952" s="85"/>
    </row>
    <row r="12953" spans="13:13" ht="49.2" customHeight="1">
      <c r="M12953" s="85"/>
    </row>
    <row r="12954" spans="13:13" ht="49.2" customHeight="1">
      <c r="M12954" s="85"/>
    </row>
    <row r="12955" spans="13:13" ht="49.2" customHeight="1">
      <c r="M12955" s="85"/>
    </row>
    <row r="12956" spans="13:13" ht="49.2" customHeight="1">
      <c r="M12956" s="85"/>
    </row>
    <row r="12957" spans="13:13" ht="49.2" customHeight="1">
      <c r="M12957" s="85"/>
    </row>
    <row r="12958" spans="13:13" ht="49.2" customHeight="1">
      <c r="M12958" s="85"/>
    </row>
    <row r="12959" spans="13:13" ht="49.2" customHeight="1">
      <c r="M12959" s="85"/>
    </row>
    <row r="12960" spans="13:13" ht="49.2" customHeight="1">
      <c r="M12960" s="85"/>
    </row>
    <row r="12961" spans="13:13" ht="49.2" customHeight="1">
      <c r="M12961" s="85"/>
    </row>
    <row r="12962" spans="13:13" ht="49.2" customHeight="1">
      <c r="M12962" s="85"/>
    </row>
    <row r="12963" spans="13:13" ht="49.2" customHeight="1">
      <c r="M12963" s="85"/>
    </row>
    <row r="12964" spans="13:13" ht="49.2" customHeight="1">
      <c r="M12964" s="85"/>
    </row>
    <row r="12965" spans="13:13" ht="49.2" customHeight="1">
      <c r="M12965" s="85"/>
    </row>
    <row r="12966" spans="13:13" ht="49.2" customHeight="1">
      <c r="M12966" s="85"/>
    </row>
    <row r="12967" spans="13:13" ht="49.2" customHeight="1">
      <c r="M12967" s="85"/>
    </row>
    <row r="12968" spans="13:13" ht="49.2" customHeight="1">
      <c r="M12968" s="85"/>
    </row>
    <row r="12969" spans="13:13" ht="49.2" customHeight="1">
      <c r="M12969" s="85"/>
    </row>
    <row r="12970" spans="13:13" ht="49.2" customHeight="1">
      <c r="M12970" s="85"/>
    </row>
    <row r="12971" spans="13:13" ht="49.2" customHeight="1">
      <c r="M12971" s="85"/>
    </row>
    <row r="12972" spans="13:13" ht="49.2" customHeight="1">
      <c r="M12972" s="85"/>
    </row>
    <row r="12973" spans="13:13" ht="49.2" customHeight="1">
      <c r="M12973" s="85"/>
    </row>
    <row r="12974" spans="13:13" ht="49.2" customHeight="1">
      <c r="M12974" s="85"/>
    </row>
    <row r="12975" spans="13:13" ht="49.2" customHeight="1">
      <c r="M12975" s="85"/>
    </row>
    <row r="12976" spans="13:13" ht="49.2" customHeight="1">
      <c r="M12976" s="85"/>
    </row>
    <row r="12977" spans="13:13" ht="49.2" customHeight="1">
      <c r="M12977" s="85"/>
    </row>
    <row r="12978" spans="13:13" ht="49.2" customHeight="1">
      <c r="M12978" s="85"/>
    </row>
    <row r="12979" spans="13:13" ht="49.2" customHeight="1">
      <c r="M12979" s="85"/>
    </row>
    <row r="12980" spans="13:13" ht="49.2" customHeight="1">
      <c r="M12980" s="85"/>
    </row>
    <row r="12981" spans="13:13" ht="49.2" customHeight="1">
      <c r="M12981" s="85"/>
    </row>
    <row r="12982" spans="13:13" ht="49.2" customHeight="1">
      <c r="M12982" s="85"/>
    </row>
    <row r="12983" spans="13:13" ht="49.2" customHeight="1">
      <c r="M12983" s="85"/>
    </row>
    <row r="12984" spans="13:13" ht="49.2" customHeight="1">
      <c r="M12984" s="85"/>
    </row>
    <row r="12985" spans="13:13" ht="49.2" customHeight="1">
      <c r="M12985" s="85"/>
    </row>
    <row r="12986" spans="13:13" ht="49.2" customHeight="1">
      <c r="M12986" s="85"/>
    </row>
    <row r="12987" spans="13:13" ht="49.2" customHeight="1">
      <c r="M12987" s="85"/>
    </row>
    <row r="12988" spans="13:13" ht="49.2" customHeight="1">
      <c r="M12988" s="85"/>
    </row>
    <row r="12989" spans="13:13" ht="49.2" customHeight="1">
      <c r="M12989" s="85"/>
    </row>
    <row r="12990" spans="13:13" ht="49.2" customHeight="1">
      <c r="M12990" s="85"/>
    </row>
    <row r="12991" spans="13:13" ht="49.2" customHeight="1">
      <c r="M12991" s="85"/>
    </row>
    <row r="12992" spans="13:13" ht="49.2" customHeight="1">
      <c r="M12992" s="85"/>
    </row>
    <row r="12993" spans="13:13" ht="49.2" customHeight="1">
      <c r="M12993" s="85"/>
    </row>
    <row r="12994" spans="13:13" ht="49.2" customHeight="1">
      <c r="M12994" s="85"/>
    </row>
    <row r="12995" spans="13:13" ht="49.2" customHeight="1">
      <c r="M12995" s="85"/>
    </row>
    <row r="12996" spans="13:13" ht="49.2" customHeight="1">
      <c r="M12996" s="85"/>
    </row>
    <row r="12997" spans="13:13" ht="49.2" customHeight="1">
      <c r="M12997" s="85"/>
    </row>
    <row r="12998" spans="13:13" ht="49.2" customHeight="1">
      <c r="M12998" s="85"/>
    </row>
    <row r="12999" spans="13:13" ht="49.2" customHeight="1">
      <c r="M12999" s="85"/>
    </row>
    <row r="13000" spans="13:13" ht="49.2" customHeight="1">
      <c r="M13000" s="85"/>
    </row>
    <row r="13001" spans="13:13" ht="49.2" customHeight="1">
      <c r="M13001" s="85"/>
    </row>
    <row r="13002" spans="13:13" ht="49.2" customHeight="1">
      <c r="M13002" s="85"/>
    </row>
    <row r="13003" spans="13:13" ht="49.2" customHeight="1">
      <c r="M13003" s="85"/>
    </row>
    <row r="13004" spans="13:13" ht="49.2" customHeight="1">
      <c r="M13004" s="85"/>
    </row>
    <row r="13005" spans="13:13" ht="49.2" customHeight="1">
      <c r="M13005" s="85"/>
    </row>
    <row r="13006" spans="13:13" ht="49.2" customHeight="1">
      <c r="M13006" s="85"/>
    </row>
    <row r="13007" spans="13:13" ht="49.2" customHeight="1">
      <c r="M13007" s="85"/>
    </row>
    <row r="13008" spans="13:13" ht="49.2" customHeight="1">
      <c r="M13008" s="85"/>
    </row>
    <row r="13009" spans="13:13" ht="49.2" customHeight="1">
      <c r="M13009" s="85"/>
    </row>
    <row r="13010" spans="13:13" ht="49.2" customHeight="1">
      <c r="M13010" s="85"/>
    </row>
    <row r="13011" spans="13:13" ht="49.2" customHeight="1">
      <c r="M13011" s="85"/>
    </row>
    <row r="13012" spans="13:13" ht="49.2" customHeight="1">
      <c r="M13012" s="85"/>
    </row>
    <row r="13013" spans="13:13" ht="49.2" customHeight="1">
      <c r="M13013" s="85"/>
    </row>
    <row r="13014" spans="13:13" ht="49.2" customHeight="1">
      <c r="M13014" s="85"/>
    </row>
    <row r="13015" spans="13:13" ht="49.2" customHeight="1">
      <c r="M13015" s="85"/>
    </row>
    <row r="13016" spans="13:13" ht="49.2" customHeight="1">
      <c r="M13016" s="85"/>
    </row>
    <row r="13017" spans="13:13" ht="49.2" customHeight="1">
      <c r="M13017" s="85"/>
    </row>
    <row r="13018" spans="13:13" ht="49.2" customHeight="1">
      <c r="M13018" s="85"/>
    </row>
    <row r="13019" spans="13:13" ht="49.2" customHeight="1">
      <c r="M13019" s="85"/>
    </row>
    <row r="13020" spans="13:13" ht="49.2" customHeight="1">
      <c r="M13020" s="85"/>
    </row>
    <row r="13021" spans="13:13" ht="49.2" customHeight="1">
      <c r="M13021" s="85"/>
    </row>
    <row r="13022" spans="13:13" ht="49.2" customHeight="1">
      <c r="M13022" s="85"/>
    </row>
    <row r="13023" spans="13:13" ht="49.2" customHeight="1">
      <c r="M13023" s="85"/>
    </row>
    <row r="13024" spans="13:13" ht="49.2" customHeight="1">
      <c r="M13024" s="85"/>
    </row>
    <row r="13025" spans="13:13" ht="49.2" customHeight="1">
      <c r="M13025" s="85"/>
    </row>
    <row r="13026" spans="13:13" ht="49.2" customHeight="1">
      <c r="M13026" s="85"/>
    </row>
    <row r="13027" spans="13:13" ht="49.2" customHeight="1">
      <c r="M13027" s="85"/>
    </row>
    <row r="13028" spans="13:13" ht="49.2" customHeight="1">
      <c r="M13028" s="85"/>
    </row>
    <row r="13029" spans="13:13" ht="49.2" customHeight="1">
      <c r="M13029" s="85"/>
    </row>
    <row r="13030" spans="13:13" ht="49.2" customHeight="1">
      <c r="M13030" s="85"/>
    </row>
    <row r="13031" spans="13:13" ht="49.2" customHeight="1">
      <c r="M13031" s="85"/>
    </row>
    <row r="13032" spans="13:13" ht="49.2" customHeight="1">
      <c r="M13032" s="85"/>
    </row>
    <row r="13033" spans="13:13" ht="49.2" customHeight="1">
      <c r="M13033" s="85"/>
    </row>
    <row r="13034" spans="13:13" ht="49.2" customHeight="1">
      <c r="M13034" s="85"/>
    </row>
    <row r="13035" spans="13:13" ht="49.2" customHeight="1">
      <c r="M13035" s="85"/>
    </row>
    <row r="13036" spans="13:13" ht="49.2" customHeight="1">
      <c r="M13036" s="85"/>
    </row>
    <row r="13037" spans="13:13" ht="49.2" customHeight="1">
      <c r="M13037" s="85"/>
    </row>
    <row r="13038" spans="13:13" ht="49.2" customHeight="1">
      <c r="M13038" s="85"/>
    </row>
    <row r="13039" spans="13:13" ht="49.2" customHeight="1">
      <c r="M13039" s="85"/>
    </row>
    <row r="13040" spans="13:13" ht="49.2" customHeight="1">
      <c r="M13040" s="85"/>
    </row>
    <row r="13041" spans="13:13" ht="49.2" customHeight="1">
      <c r="M13041" s="85"/>
    </row>
    <row r="13042" spans="13:13" ht="49.2" customHeight="1">
      <c r="M13042" s="85"/>
    </row>
    <row r="13043" spans="13:13" ht="49.2" customHeight="1">
      <c r="M13043" s="85"/>
    </row>
    <row r="13044" spans="13:13" ht="49.2" customHeight="1">
      <c r="M13044" s="85"/>
    </row>
    <row r="13045" spans="13:13" ht="49.2" customHeight="1">
      <c r="M13045" s="85"/>
    </row>
    <row r="13046" spans="13:13" ht="49.2" customHeight="1">
      <c r="M13046" s="85"/>
    </row>
    <row r="13047" spans="13:13" ht="49.2" customHeight="1">
      <c r="M13047" s="85"/>
    </row>
    <row r="13048" spans="13:13" ht="49.2" customHeight="1">
      <c r="M13048" s="85"/>
    </row>
    <row r="13049" spans="13:13" ht="49.2" customHeight="1">
      <c r="M13049" s="85"/>
    </row>
    <row r="13050" spans="13:13" ht="49.2" customHeight="1">
      <c r="M13050" s="85"/>
    </row>
    <row r="13051" spans="13:13" ht="49.2" customHeight="1">
      <c r="M13051" s="85"/>
    </row>
    <row r="13052" spans="13:13" ht="49.2" customHeight="1">
      <c r="M13052" s="85"/>
    </row>
    <row r="13053" spans="13:13" ht="49.2" customHeight="1">
      <c r="M13053" s="85"/>
    </row>
    <row r="13054" spans="13:13" ht="49.2" customHeight="1">
      <c r="M13054" s="85"/>
    </row>
    <row r="13055" spans="13:13" ht="49.2" customHeight="1">
      <c r="M13055" s="85"/>
    </row>
    <row r="13056" spans="13:13" ht="49.2" customHeight="1">
      <c r="M13056" s="85"/>
    </row>
    <row r="13057" spans="13:13" ht="49.2" customHeight="1">
      <c r="M13057" s="85"/>
    </row>
    <row r="13058" spans="13:13" ht="49.2" customHeight="1">
      <c r="M13058" s="85"/>
    </row>
    <row r="13059" spans="13:13" ht="49.2" customHeight="1">
      <c r="M13059" s="85"/>
    </row>
    <row r="13060" spans="13:13" ht="49.2" customHeight="1">
      <c r="M13060" s="85"/>
    </row>
    <row r="13061" spans="13:13" ht="49.2" customHeight="1">
      <c r="M13061" s="85"/>
    </row>
    <row r="13062" spans="13:13" ht="49.2" customHeight="1">
      <c r="M13062" s="85"/>
    </row>
    <row r="13063" spans="13:13" ht="49.2" customHeight="1">
      <c r="M13063" s="85"/>
    </row>
    <row r="13064" spans="13:13" ht="49.2" customHeight="1">
      <c r="M13064" s="85"/>
    </row>
    <row r="13065" spans="13:13" ht="49.2" customHeight="1">
      <c r="M13065" s="85"/>
    </row>
    <row r="13066" spans="13:13" ht="49.2" customHeight="1">
      <c r="M13066" s="85"/>
    </row>
    <row r="13067" spans="13:13" ht="49.2" customHeight="1">
      <c r="M13067" s="85"/>
    </row>
    <row r="13068" spans="13:13" ht="49.2" customHeight="1">
      <c r="M13068" s="85"/>
    </row>
    <row r="13069" spans="13:13" ht="49.2" customHeight="1">
      <c r="M13069" s="85"/>
    </row>
    <row r="13070" spans="13:13" ht="49.2" customHeight="1">
      <c r="M13070" s="85"/>
    </row>
    <row r="13071" spans="13:13" ht="49.2" customHeight="1">
      <c r="M13071" s="85"/>
    </row>
    <row r="13072" spans="13:13" ht="49.2" customHeight="1">
      <c r="M13072" s="85"/>
    </row>
    <row r="13073" spans="13:13" ht="49.2" customHeight="1">
      <c r="M13073" s="85"/>
    </row>
    <row r="13074" spans="13:13" ht="49.2" customHeight="1">
      <c r="M13074" s="85"/>
    </row>
    <row r="13075" spans="13:13" ht="49.2" customHeight="1">
      <c r="M13075" s="85"/>
    </row>
    <row r="13076" spans="13:13" ht="49.2" customHeight="1">
      <c r="M13076" s="85"/>
    </row>
    <row r="13077" spans="13:13" ht="49.2" customHeight="1">
      <c r="M13077" s="85"/>
    </row>
    <row r="13078" spans="13:13" ht="49.2" customHeight="1">
      <c r="M13078" s="85"/>
    </row>
    <row r="13079" spans="13:13" ht="49.2" customHeight="1">
      <c r="M13079" s="85"/>
    </row>
    <row r="13080" spans="13:13" ht="49.2" customHeight="1">
      <c r="M13080" s="85"/>
    </row>
    <row r="13081" spans="13:13" ht="49.2" customHeight="1">
      <c r="M13081" s="85"/>
    </row>
    <row r="13082" spans="13:13" ht="49.2" customHeight="1">
      <c r="M13082" s="85"/>
    </row>
    <row r="13083" spans="13:13" ht="49.2" customHeight="1">
      <c r="M13083" s="85"/>
    </row>
    <row r="13084" spans="13:13" ht="49.2" customHeight="1">
      <c r="M13084" s="85"/>
    </row>
    <row r="13085" spans="13:13" ht="49.2" customHeight="1">
      <c r="M13085" s="85"/>
    </row>
    <row r="13086" spans="13:13" ht="49.2" customHeight="1">
      <c r="M13086" s="85"/>
    </row>
    <row r="13087" spans="13:13" ht="49.2" customHeight="1">
      <c r="M13087" s="85"/>
    </row>
    <row r="13088" spans="13:13" ht="49.2" customHeight="1">
      <c r="M13088" s="85"/>
    </row>
    <row r="13089" spans="13:13" ht="49.2" customHeight="1">
      <c r="M13089" s="85"/>
    </row>
    <row r="13090" spans="13:13" ht="49.2" customHeight="1">
      <c r="M13090" s="85"/>
    </row>
    <row r="13091" spans="13:13" ht="49.2" customHeight="1">
      <c r="M13091" s="85"/>
    </row>
    <row r="13092" spans="13:13" ht="49.2" customHeight="1">
      <c r="M13092" s="85"/>
    </row>
    <row r="13093" spans="13:13" ht="49.2" customHeight="1">
      <c r="M13093" s="85"/>
    </row>
    <row r="13094" spans="13:13" ht="49.2" customHeight="1">
      <c r="M13094" s="85"/>
    </row>
    <row r="13095" spans="13:13" ht="49.2" customHeight="1">
      <c r="M13095" s="85"/>
    </row>
    <row r="13096" spans="13:13" ht="49.2" customHeight="1">
      <c r="M13096" s="85"/>
    </row>
    <row r="13097" spans="13:13" ht="49.2" customHeight="1">
      <c r="M13097" s="85"/>
    </row>
    <row r="13098" spans="13:13" ht="49.2" customHeight="1">
      <c r="M13098" s="85"/>
    </row>
    <row r="13099" spans="13:13" ht="49.2" customHeight="1">
      <c r="M13099" s="85"/>
    </row>
    <row r="13100" spans="13:13" ht="49.2" customHeight="1">
      <c r="M13100" s="85"/>
    </row>
    <row r="13101" spans="13:13" ht="49.2" customHeight="1">
      <c r="M13101" s="85"/>
    </row>
    <row r="13102" spans="13:13" ht="49.2" customHeight="1">
      <c r="M13102" s="85"/>
    </row>
    <row r="13103" spans="13:13" ht="49.2" customHeight="1">
      <c r="M13103" s="85"/>
    </row>
    <row r="13104" spans="13:13" ht="49.2" customHeight="1">
      <c r="M13104" s="85"/>
    </row>
    <row r="13105" spans="13:13" ht="49.2" customHeight="1">
      <c r="M13105" s="85"/>
    </row>
    <row r="13106" spans="13:13" ht="49.2" customHeight="1">
      <c r="M13106" s="85"/>
    </row>
    <row r="13107" spans="13:13" ht="49.2" customHeight="1">
      <c r="M13107" s="85"/>
    </row>
    <row r="13108" spans="13:13" ht="49.2" customHeight="1">
      <c r="M13108" s="85"/>
    </row>
    <row r="13109" spans="13:13" ht="49.2" customHeight="1">
      <c r="M13109" s="85"/>
    </row>
    <row r="13110" spans="13:13" ht="49.2" customHeight="1">
      <c r="M13110" s="85"/>
    </row>
    <row r="13111" spans="13:13" ht="49.2" customHeight="1">
      <c r="M13111" s="85"/>
    </row>
    <row r="13112" spans="13:13" ht="49.2" customHeight="1">
      <c r="M13112" s="85"/>
    </row>
    <row r="13113" spans="13:13" ht="49.2" customHeight="1">
      <c r="M13113" s="85"/>
    </row>
    <row r="13114" spans="13:13" ht="49.2" customHeight="1">
      <c r="M13114" s="85"/>
    </row>
    <row r="13115" spans="13:13" ht="49.2" customHeight="1">
      <c r="M13115" s="85"/>
    </row>
    <row r="13116" spans="13:13" ht="49.2" customHeight="1">
      <c r="M13116" s="85"/>
    </row>
    <row r="13117" spans="13:13" ht="49.2" customHeight="1">
      <c r="M13117" s="85"/>
    </row>
    <row r="13118" spans="13:13" ht="49.2" customHeight="1">
      <c r="M13118" s="85"/>
    </row>
    <row r="13119" spans="13:13" ht="49.2" customHeight="1">
      <c r="M13119" s="85"/>
    </row>
    <row r="13120" spans="13:13" ht="49.2" customHeight="1">
      <c r="M13120" s="85"/>
    </row>
    <row r="13121" spans="13:13" ht="49.2" customHeight="1">
      <c r="M13121" s="85"/>
    </row>
    <row r="13122" spans="13:13" ht="49.2" customHeight="1">
      <c r="M13122" s="85"/>
    </row>
    <row r="13123" spans="13:13" ht="49.2" customHeight="1">
      <c r="M13123" s="85"/>
    </row>
    <row r="13124" spans="13:13" ht="49.2" customHeight="1">
      <c r="M13124" s="85"/>
    </row>
    <row r="13125" spans="13:13" ht="49.2" customHeight="1">
      <c r="M13125" s="85"/>
    </row>
    <row r="13126" spans="13:13" ht="49.2" customHeight="1">
      <c r="M13126" s="85"/>
    </row>
    <row r="13127" spans="13:13" ht="49.2" customHeight="1">
      <c r="M13127" s="85"/>
    </row>
    <row r="13128" spans="13:13" ht="49.2" customHeight="1">
      <c r="M13128" s="85"/>
    </row>
    <row r="13129" spans="13:13" ht="49.2" customHeight="1">
      <c r="M13129" s="85"/>
    </row>
    <row r="13130" spans="13:13" ht="49.2" customHeight="1">
      <c r="M13130" s="85"/>
    </row>
    <row r="13131" spans="13:13" ht="49.2" customHeight="1">
      <c r="M13131" s="85"/>
    </row>
    <row r="13132" spans="13:13" ht="49.2" customHeight="1">
      <c r="M13132" s="85"/>
    </row>
    <row r="13133" spans="13:13" ht="49.2" customHeight="1">
      <c r="M13133" s="85"/>
    </row>
    <row r="13134" spans="13:13" ht="49.2" customHeight="1">
      <c r="M13134" s="85"/>
    </row>
    <row r="13135" spans="13:13" ht="49.2" customHeight="1">
      <c r="M13135" s="85"/>
    </row>
    <row r="13136" spans="13:13" ht="49.2" customHeight="1">
      <c r="M13136" s="85"/>
    </row>
    <row r="13137" spans="13:13" ht="49.2" customHeight="1">
      <c r="M13137" s="85"/>
    </row>
    <row r="13138" spans="13:13" ht="49.2" customHeight="1">
      <c r="M13138" s="85"/>
    </row>
    <row r="13139" spans="13:13" ht="49.2" customHeight="1">
      <c r="M13139" s="85"/>
    </row>
    <row r="13140" spans="13:13" ht="49.2" customHeight="1">
      <c r="M13140" s="85"/>
    </row>
    <row r="13141" spans="13:13" ht="49.2" customHeight="1">
      <c r="M13141" s="85"/>
    </row>
    <row r="13142" spans="13:13" ht="49.2" customHeight="1">
      <c r="M13142" s="85"/>
    </row>
    <row r="13143" spans="13:13" ht="49.2" customHeight="1">
      <c r="M13143" s="85"/>
    </row>
    <row r="13144" spans="13:13" ht="49.2" customHeight="1">
      <c r="M13144" s="85"/>
    </row>
    <row r="13145" spans="13:13" ht="49.2" customHeight="1">
      <c r="M13145" s="85"/>
    </row>
    <row r="13146" spans="13:13" ht="49.2" customHeight="1">
      <c r="M13146" s="85"/>
    </row>
    <row r="13147" spans="13:13" ht="49.2" customHeight="1">
      <c r="M13147" s="85"/>
    </row>
    <row r="13148" spans="13:13" ht="49.2" customHeight="1">
      <c r="M13148" s="85"/>
    </row>
    <row r="13149" spans="13:13" ht="49.2" customHeight="1">
      <c r="M13149" s="85"/>
    </row>
    <row r="13150" spans="13:13" ht="49.2" customHeight="1">
      <c r="M13150" s="85"/>
    </row>
    <row r="13151" spans="13:13" ht="49.2" customHeight="1">
      <c r="M13151" s="85"/>
    </row>
    <row r="13152" spans="13:13" ht="49.2" customHeight="1">
      <c r="M13152" s="85"/>
    </row>
    <row r="13153" spans="13:13" ht="49.2" customHeight="1">
      <c r="M13153" s="85"/>
    </row>
    <row r="13154" spans="13:13" ht="49.2" customHeight="1">
      <c r="M13154" s="85"/>
    </row>
    <row r="13155" spans="13:13" ht="49.2" customHeight="1">
      <c r="M13155" s="85"/>
    </row>
    <row r="13156" spans="13:13" ht="49.2" customHeight="1">
      <c r="M13156" s="85"/>
    </row>
    <row r="13157" spans="13:13" ht="49.2" customHeight="1">
      <c r="M13157" s="85"/>
    </row>
    <row r="13158" spans="13:13" ht="49.2" customHeight="1">
      <c r="M13158" s="85"/>
    </row>
    <row r="13159" spans="13:13" ht="49.2" customHeight="1">
      <c r="M13159" s="85"/>
    </row>
    <row r="13160" spans="13:13" ht="49.2" customHeight="1">
      <c r="M13160" s="85"/>
    </row>
    <row r="13161" spans="13:13" ht="49.2" customHeight="1">
      <c r="M13161" s="85"/>
    </row>
    <row r="13162" spans="13:13" ht="49.2" customHeight="1">
      <c r="M13162" s="85"/>
    </row>
    <row r="13163" spans="13:13" ht="49.2" customHeight="1">
      <c r="M13163" s="85"/>
    </row>
    <row r="13164" spans="13:13" ht="49.2" customHeight="1">
      <c r="M13164" s="85"/>
    </row>
    <row r="13165" spans="13:13" ht="49.2" customHeight="1">
      <c r="M13165" s="85"/>
    </row>
    <row r="13166" spans="13:13" ht="49.2" customHeight="1">
      <c r="M13166" s="85"/>
    </row>
    <row r="13167" spans="13:13" ht="49.2" customHeight="1">
      <c r="M13167" s="85"/>
    </row>
    <row r="13168" spans="13:13" ht="49.2" customHeight="1">
      <c r="M13168" s="85"/>
    </row>
    <row r="13169" spans="13:13" ht="49.2" customHeight="1">
      <c r="M13169" s="85"/>
    </row>
    <row r="13170" spans="13:13" ht="49.2" customHeight="1">
      <c r="M13170" s="85"/>
    </row>
    <row r="13171" spans="13:13" ht="49.2" customHeight="1">
      <c r="M13171" s="85"/>
    </row>
    <row r="13172" spans="13:13" ht="49.2" customHeight="1">
      <c r="M13172" s="85"/>
    </row>
    <row r="13173" spans="13:13" ht="49.2" customHeight="1">
      <c r="M13173" s="85"/>
    </row>
    <row r="13174" spans="13:13" ht="49.2" customHeight="1">
      <c r="M13174" s="85"/>
    </row>
    <row r="13175" spans="13:13" ht="49.2" customHeight="1">
      <c r="M13175" s="85"/>
    </row>
    <row r="13176" spans="13:13" ht="49.2" customHeight="1">
      <c r="M13176" s="85"/>
    </row>
    <row r="13177" spans="13:13" ht="49.2" customHeight="1">
      <c r="M13177" s="85"/>
    </row>
    <row r="13178" spans="13:13" ht="49.2" customHeight="1">
      <c r="M13178" s="85"/>
    </row>
    <row r="13179" spans="13:13" ht="49.2" customHeight="1">
      <c r="M13179" s="85"/>
    </row>
    <row r="13180" spans="13:13" ht="49.2" customHeight="1">
      <c r="M13180" s="85"/>
    </row>
    <row r="13181" spans="13:13" ht="49.2" customHeight="1">
      <c r="M13181" s="85"/>
    </row>
    <row r="13182" spans="13:13" ht="49.2" customHeight="1">
      <c r="M13182" s="85"/>
    </row>
    <row r="13183" spans="13:13" ht="49.2" customHeight="1">
      <c r="M13183" s="85"/>
    </row>
    <row r="13184" spans="13:13" ht="49.2" customHeight="1">
      <c r="M13184" s="85"/>
    </row>
    <row r="13185" spans="13:13" ht="49.2" customHeight="1">
      <c r="M13185" s="85"/>
    </row>
    <row r="13186" spans="13:13" ht="49.2" customHeight="1">
      <c r="M13186" s="85"/>
    </row>
    <row r="13187" spans="13:13" ht="49.2" customHeight="1">
      <c r="M13187" s="85"/>
    </row>
    <row r="13188" spans="13:13" ht="49.2" customHeight="1">
      <c r="M13188" s="85"/>
    </row>
    <row r="13189" spans="13:13" ht="49.2" customHeight="1">
      <c r="M13189" s="85"/>
    </row>
    <row r="13190" spans="13:13" ht="49.2" customHeight="1">
      <c r="M13190" s="85"/>
    </row>
    <row r="13191" spans="13:13" ht="49.2" customHeight="1">
      <c r="M13191" s="85"/>
    </row>
    <row r="13192" spans="13:13" ht="49.2" customHeight="1">
      <c r="M13192" s="85"/>
    </row>
    <row r="13193" spans="13:13" ht="49.2" customHeight="1">
      <c r="M13193" s="85"/>
    </row>
    <row r="13194" spans="13:13" ht="49.2" customHeight="1">
      <c r="M13194" s="85"/>
    </row>
    <row r="13195" spans="13:13" ht="49.2" customHeight="1">
      <c r="M13195" s="85"/>
    </row>
    <row r="13196" spans="13:13" ht="49.2" customHeight="1">
      <c r="M13196" s="85"/>
    </row>
    <row r="13197" spans="13:13" ht="49.2" customHeight="1">
      <c r="M13197" s="85"/>
    </row>
    <row r="13198" spans="13:13" ht="49.2" customHeight="1">
      <c r="M13198" s="85"/>
    </row>
    <row r="13199" spans="13:13" ht="49.2" customHeight="1">
      <c r="M13199" s="85"/>
    </row>
    <row r="13200" spans="13:13" ht="49.2" customHeight="1">
      <c r="M13200" s="85"/>
    </row>
    <row r="13201" spans="13:13" ht="49.2" customHeight="1">
      <c r="M13201" s="85"/>
    </row>
    <row r="13202" spans="13:13" ht="49.2" customHeight="1">
      <c r="M13202" s="85"/>
    </row>
    <row r="13203" spans="13:13" ht="49.2" customHeight="1">
      <c r="M13203" s="85"/>
    </row>
    <row r="13204" spans="13:13" ht="49.2" customHeight="1">
      <c r="M13204" s="85"/>
    </row>
    <row r="13205" spans="13:13" ht="49.2" customHeight="1">
      <c r="M13205" s="85"/>
    </row>
    <row r="13206" spans="13:13" ht="49.2" customHeight="1">
      <c r="M13206" s="85"/>
    </row>
    <row r="13207" spans="13:13" ht="49.2" customHeight="1">
      <c r="M13207" s="85"/>
    </row>
    <row r="13208" spans="13:13" ht="49.2" customHeight="1">
      <c r="M13208" s="85"/>
    </row>
    <row r="13209" spans="13:13" ht="49.2" customHeight="1">
      <c r="M13209" s="85"/>
    </row>
    <row r="13210" spans="13:13" ht="49.2" customHeight="1">
      <c r="M13210" s="85"/>
    </row>
    <row r="13211" spans="13:13" ht="49.2" customHeight="1">
      <c r="M13211" s="85"/>
    </row>
    <row r="13212" spans="13:13" ht="49.2" customHeight="1">
      <c r="M13212" s="85"/>
    </row>
    <row r="13213" spans="13:13" ht="49.2" customHeight="1">
      <c r="M13213" s="85"/>
    </row>
    <row r="13214" spans="13:13" ht="49.2" customHeight="1">
      <c r="M13214" s="85"/>
    </row>
    <row r="13215" spans="13:13" ht="49.2" customHeight="1">
      <c r="M13215" s="85"/>
    </row>
    <row r="13216" spans="13:13" ht="49.2" customHeight="1">
      <c r="M13216" s="85"/>
    </row>
    <row r="13217" spans="13:13" ht="49.2" customHeight="1">
      <c r="M13217" s="85"/>
    </row>
    <row r="13218" spans="13:13" ht="49.2" customHeight="1">
      <c r="M13218" s="85"/>
    </row>
    <row r="13219" spans="13:13" ht="49.2" customHeight="1">
      <c r="M13219" s="85"/>
    </row>
    <row r="13220" spans="13:13" ht="49.2" customHeight="1">
      <c r="M13220" s="85"/>
    </row>
    <row r="13221" spans="13:13" ht="49.2" customHeight="1">
      <c r="M13221" s="85"/>
    </row>
    <row r="13222" spans="13:13" ht="49.2" customHeight="1">
      <c r="M13222" s="85"/>
    </row>
    <row r="13223" spans="13:13" ht="49.2" customHeight="1">
      <c r="M13223" s="85"/>
    </row>
    <row r="13224" spans="13:13" ht="49.2" customHeight="1">
      <c r="M13224" s="85"/>
    </row>
    <row r="13225" spans="13:13" ht="49.2" customHeight="1">
      <c r="M13225" s="85"/>
    </row>
    <row r="13226" spans="13:13" ht="49.2" customHeight="1">
      <c r="M13226" s="85"/>
    </row>
    <row r="13227" spans="13:13" ht="49.2" customHeight="1">
      <c r="M13227" s="85"/>
    </row>
    <row r="13228" spans="13:13" ht="49.2" customHeight="1">
      <c r="M13228" s="85"/>
    </row>
    <row r="13229" spans="13:13" ht="49.2" customHeight="1">
      <c r="M13229" s="85"/>
    </row>
    <row r="13230" spans="13:13" ht="49.2" customHeight="1">
      <c r="M13230" s="85"/>
    </row>
    <row r="13231" spans="13:13" ht="49.2" customHeight="1">
      <c r="M13231" s="85"/>
    </row>
    <row r="13232" spans="13:13" ht="49.2" customHeight="1">
      <c r="M13232" s="85"/>
    </row>
    <row r="13233" spans="13:13" ht="49.2" customHeight="1">
      <c r="M13233" s="85"/>
    </row>
    <row r="13234" spans="13:13" ht="49.2" customHeight="1">
      <c r="M13234" s="85"/>
    </row>
    <row r="13235" spans="13:13" ht="49.2" customHeight="1">
      <c r="M13235" s="85"/>
    </row>
    <row r="13236" spans="13:13" ht="49.2" customHeight="1">
      <c r="M13236" s="85"/>
    </row>
    <row r="13237" spans="13:13" ht="49.2" customHeight="1">
      <c r="M13237" s="85"/>
    </row>
    <row r="13238" spans="13:13" ht="49.2" customHeight="1">
      <c r="M13238" s="85"/>
    </row>
    <row r="13239" spans="13:13" ht="49.2" customHeight="1">
      <c r="M13239" s="85"/>
    </row>
    <row r="13240" spans="13:13" ht="49.2" customHeight="1">
      <c r="M13240" s="85"/>
    </row>
    <row r="13241" spans="13:13" ht="49.2" customHeight="1">
      <c r="M13241" s="85"/>
    </row>
    <row r="13242" spans="13:13" ht="49.2" customHeight="1">
      <c r="M13242" s="85"/>
    </row>
    <row r="13243" spans="13:13" ht="49.2" customHeight="1">
      <c r="M13243" s="85"/>
    </row>
    <row r="13244" spans="13:13" ht="49.2" customHeight="1">
      <c r="M13244" s="85"/>
    </row>
    <row r="13245" spans="13:13" ht="49.2" customHeight="1">
      <c r="M13245" s="85"/>
    </row>
    <row r="13246" spans="13:13" ht="49.2" customHeight="1">
      <c r="M13246" s="85"/>
    </row>
    <row r="13247" spans="13:13" ht="49.2" customHeight="1">
      <c r="M13247" s="85"/>
    </row>
    <row r="13248" spans="13:13" ht="49.2" customHeight="1">
      <c r="M13248" s="85"/>
    </row>
    <row r="13249" spans="13:13" ht="49.2" customHeight="1">
      <c r="M13249" s="85"/>
    </row>
    <row r="13250" spans="13:13" ht="49.2" customHeight="1">
      <c r="M13250" s="85"/>
    </row>
    <row r="13251" spans="13:13" ht="49.2" customHeight="1">
      <c r="M13251" s="85"/>
    </row>
    <row r="13252" spans="13:13" ht="49.2" customHeight="1">
      <c r="M13252" s="85"/>
    </row>
    <row r="13253" spans="13:13" ht="49.2" customHeight="1">
      <c r="M13253" s="85"/>
    </row>
    <row r="13254" spans="13:13" ht="49.2" customHeight="1">
      <c r="M13254" s="85"/>
    </row>
    <row r="13255" spans="13:13" ht="49.2" customHeight="1">
      <c r="M13255" s="85"/>
    </row>
    <row r="13256" spans="13:13" ht="49.2" customHeight="1">
      <c r="M13256" s="85"/>
    </row>
    <row r="13257" spans="13:13" ht="49.2" customHeight="1">
      <c r="M13257" s="85"/>
    </row>
    <row r="13258" spans="13:13" ht="49.2" customHeight="1">
      <c r="M13258" s="85"/>
    </row>
    <row r="13259" spans="13:13" ht="49.2" customHeight="1">
      <c r="M13259" s="85"/>
    </row>
    <row r="13260" spans="13:13" ht="49.2" customHeight="1">
      <c r="M13260" s="85"/>
    </row>
    <row r="13261" spans="13:13" ht="49.2" customHeight="1">
      <c r="M13261" s="85"/>
    </row>
    <row r="13262" spans="13:13" ht="49.2" customHeight="1">
      <c r="M13262" s="85"/>
    </row>
    <row r="13263" spans="13:13" ht="49.2" customHeight="1">
      <c r="M13263" s="85"/>
    </row>
    <row r="13264" spans="13:13" ht="49.2" customHeight="1">
      <c r="M13264" s="85"/>
    </row>
    <row r="13265" spans="13:13" ht="49.2" customHeight="1">
      <c r="M13265" s="85"/>
    </row>
    <row r="13266" spans="13:13" ht="49.2" customHeight="1">
      <c r="M13266" s="85"/>
    </row>
    <row r="13267" spans="13:13" ht="49.2" customHeight="1">
      <c r="M13267" s="85"/>
    </row>
    <row r="13268" spans="13:13" ht="49.2" customHeight="1">
      <c r="M13268" s="85"/>
    </row>
    <row r="13269" spans="13:13" ht="49.2" customHeight="1">
      <c r="M13269" s="85"/>
    </row>
    <row r="13270" spans="13:13" ht="49.2" customHeight="1">
      <c r="M13270" s="85"/>
    </row>
    <row r="13271" spans="13:13" ht="49.2" customHeight="1">
      <c r="M13271" s="85"/>
    </row>
    <row r="13272" spans="13:13" ht="49.2" customHeight="1">
      <c r="M13272" s="85"/>
    </row>
    <row r="13273" spans="13:13" ht="49.2" customHeight="1">
      <c r="M13273" s="85"/>
    </row>
    <row r="13274" spans="13:13" ht="49.2" customHeight="1">
      <c r="M13274" s="85"/>
    </row>
    <row r="13275" spans="13:13" ht="49.2" customHeight="1">
      <c r="M13275" s="85"/>
    </row>
    <row r="13276" spans="13:13" ht="49.2" customHeight="1">
      <c r="M13276" s="85"/>
    </row>
    <row r="13277" spans="13:13" ht="49.2" customHeight="1">
      <c r="M13277" s="85"/>
    </row>
    <row r="13278" spans="13:13" ht="49.2" customHeight="1">
      <c r="M13278" s="85"/>
    </row>
    <row r="13279" spans="13:13" ht="49.2" customHeight="1">
      <c r="M13279" s="85"/>
    </row>
    <row r="13280" spans="13:13" ht="49.2" customHeight="1">
      <c r="M13280" s="85"/>
    </row>
    <row r="13281" spans="13:13" ht="49.2" customHeight="1">
      <c r="M13281" s="85"/>
    </row>
    <row r="13282" spans="13:13" ht="49.2" customHeight="1">
      <c r="M13282" s="85"/>
    </row>
    <row r="13283" spans="13:13" ht="49.2" customHeight="1">
      <c r="M13283" s="85"/>
    </row>
    <row r="13284" spans="13:13" ht="49.2" customHeight="1">
      <c r="M13284" s="85"/>
    </row>
    <row r="13285" spans="13:13" ht="49.2" customHeight="1">
      <c r="M13285" s="85"/>
    </row>
    <row r="13286" spans="13:13" ht="49.2" customHeight="1">
      <c r="M13286" s="85"/>
    </row>
    <row r="13287" spans="13:13" ht="49.2" customHeight="1">
      <c r="M13287" s="85"/>
    </row>
    <row r="13288" spans="13:13" ht="49.2" customHeight="1">
      <c r="M13288" s="85"/>
    </row>
    <row r="13289" spans="13:13" ht="49.2" customHeight="1">
      <c r="M13289" s="85"/>
    </row>
    <row r="13290" spans="13:13" ht="49.2" customHeight="1">
      <c r="M13290" s="85"/>
    </row>
    <row r="13291" spans="13:13" ht="49.2" customHeight="1">
      <c r="M13291" s="85"/>
    </row>
    <row r="13292" spans="13:13" ht="49.2" customHeight="1">
      <c r="M13292" s="85"/>
    </row>
    <row r="13293" spans="13:13" ht="49.2" customHeight="1">
      <c r="M13293" s="85"/>
    </row>
    <row r="13294" spans="13:13" ht="49.2" customHeight="1">
      <c r="M13294" s="85"/>
    </row>
    <row r="13295" spans="13:13" ht="49.2" customHeight="1">
      <c r="M13295" s="85"/>
    </row>
    <row r="13296" spans="13:13" ht="49.2" customHeight="1">
      <c r="M13296" s="85"/>
    </row>
    <row r="13297" spans="13:13" ht="49.2" customHeight="1">
      <c r="M13297" s="85"/>
    </row>
    <row r="13298" spans="13:13" ht="49.2" customHeight="1">
      <c r="M13298" s="85"/>
    </row>
    <row r="13299" spans="13:13" ht="49.2" customHeight="1">
      <c r="M13299" s="85"/>
    </row>
    <row r="13300" spans="13:13" ht="49.2" customHeight="1">
      <c r="M13300" s="85"/>
    </row>
    <row r="13301" spans="13:13" ht="49.2" customHeight="1">
      <c r="M13301" s="85"/>
    </row>
    <row r="13302" spans="13:13" ht="49.2" customHeight="1">
      <c r="M13302" s="85"/>
    </row>
    <row r="13303" spans="13:13" ht="49.2" customHeight="1">
      <c r="M13303" s="85"/>
    </row>
    <row r="13304" spans="13:13" ht="49.2" customHeight="1">
      <c r="M13304" s="85"/>
    </row>
    <row r="13305" spans="13:13" ht="49.2" customHeight="1">
      <c r="M13305" s="85"/>
    </row>
    <row r="13306" spans="13:13" ht="49.2" customHeight="1">
      <c r="M13306" s="85"/>
    </row>
    <row r="13307" spans="13:13" ht="49.2" customHeight="1">
      <c r="M13307" s="85"/>
    </row>
    <row r="13308" spans="13:13" ht="49.2" customHeight="1">
      <c r="M13308" s="85"/>
    </row>
    <row r="13309" spans="13:13" ht="49.2" customHeight="1">
      <c r="M13309" s="85"/>
    </row>
    <row r="13310" spans="13:13" ht="49.2" customHeight="1">
      <c r="M13310" s="85"/>
    </row>
    <row r="13311" spans="13:13" ht="49.2" customHeight="1">
      <c r="M13311" s="85"/>
    </row>
    <row r="13312" spans="13:13" ht="49.2" customHeight="1">
      <c r="M13312" s="85"/>
    </row>
    <row r="13313" spans="13:13" ht="49.2" customHeight="1">
      <c r="M13313" s="85"/>
    </row>
    <row r="13314" spans="13:13" ht="49.2" customHeight="1">
      <c r="M13314" s="85"/>
    </row>
    <row r="13315" spans="13:13" ht="49.2" customHeight="1">
      <c r="M13315" s="85"/>
    </row>
    <row r="13316" spans="13:13" ht="49.2" customHeight="1">
      <c r="M13316" s="85"/>
    </row>
    <row r="13317" spans="13:13" ht="49.2" customHeight="1">
      <c r="M13317" s="85"/>
    </row>
    <row r="13318" spans="13:13" ht="49.2" customHeight="1">
      <c r="M13318" s="85"/>
    </row>
    <row r="13319" spans="13:13" ht="49.2" customHeight="1">
      <c r="M13319" s="85"/>
    </row>
    <row r="13320" spans="13:13" ht="49.2" customHeight="1">
      <c r="M13320" s="85"/>
    </row>
    <row r="13321" spans="13:13" ht="49.2" customHeight="1">
      <c r="M13321" s="85"/>
    </row>
    <row r="13322" spans="13:13" ht="49.2" customHeight="1">
      <c r="M13322" s="85"/>
    </row>
    <row r="13323" spans="13:13" ht="49.2" customHeight="1">
      <c r="M13323" s="85"/>
    </row>
    <row r="13324" spans="13:13" ht="49.2" customHeight="1">
      <c r="M13324" s="85"/>
    </row>
    <row r="13325" spans="13:13" ht="49.2" customHeight="1">
      <c r="M13325" s="85"/>
    </row>
    <row r="13326" spans="13:13" ht="49.2" customHeight="1">
      <c r="M13326" s="85"/>
    </row>
    <row r="13327" spans="13:13" ht="49.2" customHeight="1">
      <c r="M13327" s="85"/>
    </row>
    <row r="13328" spans="13:13" ht="49.2" customHeight="1">
      <c r="M13328" s="85"/>
    </row>
    <row r="13329" spans="13:13" ht="49.2" customHeight="1">
      <c r="M13329" s="85"/>
    </row>
    <row r="13330" spans="13:13" ht="49.2" customHeight="1">
      <c r="M13330" s="85"/>
    </row>
    <row r="13331" spans="13:13" ht="49.2" customHeight="1">
      <c r="M13331" s="85"/>
    </row>
    <row r="13332" spans="13:13" ht="49.2" customHeight="1">
      <c r="M13332" s="85"/>
    </row>
    <row r="13333" spans="13:13" ht="49.2" customHeight="1">
      <c r="M13333" s="85"/>
    </row>
    <row r="13334" spans="13:13" ht="49.2" customHeight="1">
      <c r="M13334" s="85"/>
    </row>
    <row r="13335" spans="13:13" ht="49.2" customHeight="1">
      <c r="M13335" s="85"/>
    </row>
    <row r="13336" spans="13:13" ht="49.2" customHeight="1">
      <c r="M13336" s="85"/>
    </row>
    <row r="13337" spans="13:13" ht="49.2" customHeight="1">
      <c r="M13337" s="85"/>
    </row>
    <row r="13338" spans="13:13" ht="49.2" customHeight="1">
      <c r="M13338" s="85"/>
    </row>
    <row r="13339" spans="13:13" ht="49.2" customHeight="1">
      <c r="M13339" s="85"/>
    </row>
    <row r="13340" spans="13:13" ht="49.2" customHeight="1">
      <c r="M13340" s="85"/>
    </row>
    <row r="13341" spans="13:13" ht="49.2" customHeight="1">
      <c r="M13341" s="85"/>
    </row>
    <row r="13342" spans="13:13" ht="49.2" customHeight="1">
      <c r="M13342" s="85"/>
    </row>
    <row r="13343" spans="13:13" ht="49.2" customHeight="1">
      <c r="M13343" s="85"/>
    </row>
    <row r="13344" spans="13:13" ht="49.2" customHeight="1">
      <c r="M13344" s="85"/>
    </row>
    <row r="13345" spans="13:13" ht="49.2" customHeight="1">
      <c r="M13345" s="85"/>
    </row>
    <row r="13346" spans="13:13" ht="49.2" customHeight="1">
      <c r="M13346" s="85"/>
    </row>
    <row r="13347" spans="13:13" ht="49.2" customHeight="1">
      <c r="M13347" s="85"/>
    </row>
    <row r="13348" spans="13:13" ht="49.2" customHeight="1">
      <c r="M13348" s="85"/>
    </row>
    <row r="13349" spans="13:13" ht="49.2" customHeight="1">
      <c r="M13349" s="85"/>
    </row>
    <row r="13350" spans="13:13" ht="49.2" customHeight="1">
      <c r="M13350" s="85"/>
    </row>
    <row r="13351" spans="13:13" ht="49.2" customHeight="1">
      <c r="M13351" s="85"/>
    </row>
    <row r="13352" spans="13:13" ht="49.2" customHeight="1">
      <c r="M13352" s="85"/>
    </row>
    <row r="13353" spans="13:13" ht="49.2" customHeight="1">
      <c r="M13353" s="85"/>
    </row>
    <row r="13354" spans="13:13" ht="49.2" customHeight="1">
      <c r="M13354" s="85"/>
    </row>
    <row r="13355" spans="13:13" ht="49.2" customHeight="1">
      <c r="M13355" s="85"/>
    </row>
    <row r="13356" spans="13:13" ht="49.2" customHeight="1">
      <c r="M13356" s="85"/>
    </row>
    <row r="13357" spans="13:13" ht="49.2" customHeight="1">
      <c r="M13357" s="85"/>
    </row>
    <row r="13358" spans="13:13" ht="49.2" customHeight="1">
      <c r="M13358" s="85"/>
    </row>
    <row r="13359" spans="13:13" ht="49.2" customHeight="1">
      <c r="M13359" s="85"/>
    </row>
    <row r="13360" spans="13:13" ht="49.2" customHeight="1">
      <c r="M13360" s="85"/>
    </row>
    <row r="13361" spans="13:13" ht="49.2" customHeight="1">
      <c r="M13361" s="85"/>
    </row>
    <row r="13362" spans="13:13" ht="49.2" customHeight="1">
      <c r="M13362" s="85"/>
    </row>
    <row r="13363" spans="13:13" ht="49.2" customHeight="1">
      <c r="M13363" s="85"/>
    </row>
    <row r="13364" spans="13:13" ht="49.2" customHeight="1">
      <c r="M13364" s="85"/>
    </row>
    <row r="13365" spans="13:13" ht="49.2" customHeight="1">
      <c r="M13365" s="85"/>
    </row>
    <row r="13366" spans="13:13" ht="49.2" customHeight="1">
      <c r="M13366" s="85"/>
    </row>
    <row r="13367" spans="13:13" ht="49.2" customHeight="1">
      <c r="M13367" s="85"/>
    </row>
    <row r="13368" spans="13:13" ht="49.2" customHeight="1">
      <c r="M13368" s="85"/>
    </row>
    <row r="13369" spans="13:13" ht="49.2" customHeight="1">
      <c r="M13369" s="85"/>
    </row>
    <row r="13370" spans="13:13" ht="49.2" customHeight="1">
      <c r="M13370" s="85"/>
    </row>
    <row r="13371" spans="13:13" ht="49.2" customHeight="1">
      <c r="M13371" s="85"/>
    </row>
    <row r="13372" spans="13:13" ht="49.2" customHeight="1">
      <c r="M13372" s="85"/>
    </row>
    <row r="13373" spans="13:13" ht="49.2" customHeight="1">
      <c r="M13373" s="85"/>
    </row>
    <row r="13374" spans="13:13" ht="49.2" customHeight="1">
      <c r="M13374" s="85"/>
    </row>
    <row r="13375" spans="13:13" ht="49.2" customHeight="1">
      <c r="M13375" s="85"/>
    </row>
    <row r="13376" spans="13:13" ht="49.2" customHeight="1">
      <c r="M13376" s="85"/>
    </row>
    <row r="13377" spans="13:13" ht="49.2" customHeight="1">
      <c r="M13377" s="85"/>
    </row>
    <row r="13378" spans="13:13" ht="49.2" customHeight="1">
      <c r="M13378" s="85"/>
    </row>
    <row r="13379" spans="13:13" ht="49.2" customHeight="1">
      <c r="M13379" s="85"/>
    </row>
    <row r="13380" spans="13:13" ht="49.2" customHeight="1">
      <c r="M13380" s="85"/>
    </row>
    <row r="13381" spans="13:13" ht="49.2" customHeight="1">
      <c r="M13381" s="85"/>
    </row>
    <row r="13382" spans="13:13" ht="49.2" customHeight="1">
      <c r="M13382" s="85"/>
    </row>
    <row r="13383" spans="13:13" ht="49.2" customHeight="1">
      <c r="M13383" s="85"/>
    </row>
    <row r="13384" spans="13:13" ht="49.2" customHeight="1">
      <c r="M13384" s="85"/>
    </row>
    <row r="13385" spans="13:13" ht="49.2" customHeight="1">
      <c r="M13385" s="85"/>
    </row>
    <row r="13386" spans="13:13" ht="49.2" customHeight="1">
      <c r="M13386" s="85"/>
    </row>
    <row r="13387" spans="13:13" ht="49.2" customHeight="1">
      <c r="M13387" s="85"/>
    </row>
    <row r="13388" spans="13:13" ht="49.2" customHeight="1">
      <c r="M13388" s="85"/>
    </row>
    <row r="13389" spans="13:13" ht="49.2" customHeight="1">
      <c r="M13389" s="85"/>
    </row>
    <row r="13390" spans="13:13" ht="49.2" customHeight="1">
      <c r="M13390" s="85"/>
    </row>
    <row r="13391" spans="13:13" ht="49.2" customHeight="1">
      <c r="M13391" s="85"/>
    </row>
    <row r="13392" spans="13:13" ht="49.2" customHeight="1">
      <c r="M13392" s="85"/>
    </row>
    <row r="13393" spans="13:13" ht="49.2" customHeight="1">
      <c r="M13393" s="85"/>
    </row>
    <row r="13394" spans="13:13" ht="49.2" customHeight="1">
      <c r="M13394" s="85"/>
    </row>
    <row r="13395" spans="13:13" ht="49.2" customHeight="1">
      <c r="M13395" s="85"/>
    </row>
    <row r="13396" spans="13:13" ht="49.2" customHeight="1">
      <c r="M13396" s="85"/>
    </row>
    <row r="13397" spans="13:13" ht="49.2" customHeight="1">
      <c r="M13397" s="85"/>
    </row>
    <row r="13398" spans="13:13" ht="49.2" customHeight="1">
      <c r="M13398" s="85"/>
    </row>
    <row r="13399" spans="13:13" ht="49.2" customHeight="1">
      <c r="M13399" s="85"/>
    </row>
    <row r="13400" spans="13:13" ht="49.2" customHeight="1">
      <c r="M13400" s="85"/>
    </row>
    <row r="13401" spans="13:13" ht="49.2" customHeight="1">
      <c r="M13401" s="85"/>
    </row>
    <row r="13402" spans="13:13" ht="49.2" customHeight="1">
      <c r="M13402" s="85"/>
    </row>
    <row r="13403" spans="13:13" ht="49.2" customHeight="1">
      <c r="M13403" s="85"/>
    </row>
    <row r="13404" spans="13:13" ht="49.2" customHeight="1">
      <c r="M13404" s="85"/>
    </row>
    <row r="13405" spans="13:13" ht="49.2" customHeight="1">
      <c r="M13405" s="85"/>
    </row>
    <row r="13406" spans="13:13" ht="49.2" customHeight="1">
      <c r="M13406" s="85"/>
    </row>
    <row r="13407" spans="13:13" ht="49.2" customHeight="1">
      <c r="M13407" s="85"/>
    </row>
    <row r="13408" spans="13:13" ht="49.2" customHeight="1">
      <c r="M13408" s="85"/>
    </row>
    <row r="13409" spans="13:13" ht="49.2" customHeight="1">
      <c r="M13409" s="85"/>
    </row>
    <row r="13410" spans="13:13" ht="49.2" customHeight="1">
      <c r="M13410" s="85"/>
    </row>
    <row r="13411" spans="13:13" ht="49.2" customHeight="1">
      <c r="M13411" s="85"/>
    </row>
    <row r="13412" spans="13:13" ht="49.2" customHeight="1">
      <c r="M13412" s="85"/>
    </row>
    <row r="13413" spans="13:13" ht="49.2" customHeight="1">
      <c r="M13413" s="85"/>
    </row>
    <row r="13414" spans="13:13" ht="49.2" customHeight="1">
      <c r="M13414" s="85"/>
    </row>
    <row r="13415" spans="13:13" ht="49.2" customHeight="1">
      <c r="M13415" s="85"/>
    </row>
    <row r="13416" spans="13:13" ht="49.2" customHeight="1">
      <c r="M13416" s="85"/>
    </row>
    <row r="13417" spans="13:13" ht="49.2" customHeight="1">
      <c r="M13417" s="85"/>
    </row>
    <row r="13418" spans="13:13" ht="49.2" customHeight="1">
      <c r="M13418" s="85"/>
    </row>
    <row r="13419" spans="13:13" ht="49.2" customHeight="1">
      <c r="M13419" s="85"/>
    </row>
    <row r="13420" spans="13:13" ht="49.2" customHeight="1">
      <c r="M13420" s="85"/>
    </row>
    <row r="13421" spans="13:13" ht="49.2" customHeight="1">
      <c r="M13421" s="85"/>
    </row>
    <row r="13422" spans="13:13" ht="49.2" customHeight="1">
      <c r="M13422" s="85"/>
    </row>
    <row r="13423" spans="13:13" ht="49.2" customHeight="1">
      <c r="M13423" s="85"/>
    </row>
    <row r="13424" spans="13:13" ht="49.2" customHeight="1">
      <c r="M13424" s="85"/>
    </row>
    <row r="13425" spans="13:13" ht="49.2" customHeight="1">
      <c r="M13425" s="85"/>
    </row>
    <row r="13426" spans="13:13" ht="49.2" customHeight="1">
      <c r="M13426" s="85"/>
    </row>
    <row r="13427" spans="13:13" ht="49.2" customHeight="1">
      <c r="M13427" s="85"/>
    </row>
    <row r="13428" spans="13:13" ht="49.2" customHeight="1">
      <c r="M13428" s="85"/>
    </row>
    <row r="13429" spans="13:13" ht="49.2" customHeight="1">
      <c r="M13429" s="85"/>
    </row>
    <row r="13430" spans="13:13" ht="49.2" customHeight="1">
      <c r="M13430" s="85"/>
    </row>
    <row r="13431" spans="13:13" ht="49.2" customHeight="1">
      <c r="M13431" s="85"/>
    </row>
    <row r="13432" spans="13:13" ht="49.2" customHeight="1">
      <c r="M13432" s="85"/>
    </row>
    <row r="13433" spans="13:13" ht="49.2" customHeight="1">
      <c r="M13433" s="85"/>
    </row>
    <row r="13434" spans="13:13" ht="49.2" customHeight="1">
      <c r="M13434" s="85"/>
    </row>
    <row r="13435" spans="13:13" ht="49.2" customHeight="1">
      <c r="M13435" s="85"/>
    </row>
    <row r="13436" spans="13:13" ht="49.2" customHeight="1">
      <c r="M13436" s="85"/>
    </row>
    <row r="13437" spans="13:13" ht="49.2" customHeight="1">
      <c r="M13437" s="85"/>
    </row>
    <row r="13438" spans="13:13" ht="49.2" customHeight="1">
      <c r="M13438" s="85"/>
    </row>
    <row r="13439" spans="13:13" ht="49.2" customHeight="1">
      <c r="M13439" s="85"/>
    </row>
    <row r="13440" spans="13:13" ht="49.2" customHeight="1">
      <c r="M13440" s="85"/>
    </row>
    <row r="13441" spans="13:13" ht="49.2" customHeight="1">
      <c r="M13441" s="85"/>
    </row>
    <row r="13442" spans="13:13" ht="49.2" customHeight="1">
      <c r="M13442" s="85"/>
    </row>
    <row r="13443" spans="13:13" ht="49.2" customHeight="1">
      <c r="M13443" s="85"/>
    </row>
    <row r="13444" spans="13:13" ht="49.2" customHeight="1">
      <c r="M13444" s="85"/>
    </row>
    <row r="13445" spans="13:13" ht="49.2" customHeight="1">
      <c r="M13445" s="85"/>
    </row>
    <row r="13446" spans="13:13" ht="49.2" customHeight="1">
      <c r="M13446" s="85"/>
    </row>
    <row r="13447" spans="13:13" ht="49.2" customHeight="1">
      <c r="M13447" s="85"/>
    </row>
    <row r="13448" spans="13:13" ht="49.2" customHeight="1">
      <c r="M13448" s="85"/>
    </row>
    <row r="13449" spans="13:13" ht="49.2" customHeight="1">
      <c r="M13449" s="85"/>
    </row>
    <row r="13450" spans="13:13" ht="49.2" customHeight="1">
      <c r="M13450" s="85"/>
    </row>
    <row r="13451" spans="13:13" ht="49.2" customHeight="1">
      <c r="M13451" s="85"/>
    </row>
    <row r="13452" spans="13:13" ht="49.2" customHeight="1">
      <c r="M13452" s="85"/>
    </row>
    <row r="13453" spans="13:13" ht="49.2" customHeight="1">
      <c r="M13453" s="85"/>
    </row>
    <row r="13454" spans="13:13" ht="49.2" customHeight="1">
      <c r="M13454" s="85"/>
    </row>
    <row r="13455" spans="13:13" ht="49.2" customHeight="1">
      <c r="M13455" s="85"/>
    </row>
    <row r="13456" spans="13:13" ht="49.2" customHeight="1">
      <c r="M13456" s="85"/>
    </row>
    <row r="13457" spans="13:13" ht="49.2" customHeight="1">
      <c r="M13457" s="85"/>
    </row>
    <row r="13458" spans="13:13" ht="49.2" customHeight="1">
      <c r="M13458" s="85"/>
    </row>
    <row r="13459" spans="13:13" ht="49.2" customHeight="1">
      <c r="M13459" s="85"/>
    </row>
    <row r="13460" spans="13:13" ht="49.2" customHeight="1">
      <c r="M13460" s="85"/>
    </row>
    <row r="13461" spans="13:13" ht="49.2" customHeight="1">
      <c r="M13461" s="85"/>
    </row>
    <row r="13462" spans="13:13" ht="49.2" customHeight="1">
      <c r="M13462" s="85"/>
    </row>
    <row r="13463" spans="13:13" ht="49.2" customHeight="1">
      <c r="M13463" s="85"/>
    </row>
    <row r="13464" spans="13:13" ht="49.2" customHeight="1">
      <c r="M13464" s="85"/>
    </row>
    <row r="13465" spans="13:13" ht="49.2" customHeight="1">
      <c r="M13465" s="85"/>
    </row>
    <row r="13466" spans="13:13" ht="49.2" customHeight="1">
      <c r="M13466" s="85"/>
    </row>
    <row r="13467" spans="13:13" ht="49.2" customHeight="1">
      <c r="M13467" s="85"/>
    </row>
    <row r="13468" spans="13:13" ht="49.2" customHeight="1">
      <c r="M13468" s="85"/>
    </row>
    <row r="13469" spans="13:13" ht="49.2" customHeight="1">
      <c r="M13469" s="85"/>
    </row>
    <row r="13470" spans="13:13" ht="49.2" customHeight="1">
      <c r="M13470" s="85"/>
    </row>
    <row r="13471" spans="13:13" ht="49.2" customHeight="1">
      <c r="M13471" s="85"/>
    </row>
    <row r="13472" spans="13:13" ht="49.2" customHeight="1">
      <c r="M13472" s="85"/>
    </row>
    <row r="13473" spans="13:13" ht="49.2" customHeight="1">
      <c r="M13473" s="85"/>
    </row>
    <row r="13474" spans="13:13" ht="49.2" customHeight="1">
      <c r="M13474" s="85"/>
    </row>
    <row r="13475" spans="13:13" ht="49.2" customHeight="1">
      <c r="M13475" s="85"/>
    </row>
    <row r="13476" spans="13:13" ht="49.2" customHeight="1">
      <c r="M13476" s="85"/>
    </row>
    <row r="13477" spans="13:13" ht="49.2" customHeight="1">
      <c r="M13477" s="85"/>
    </row>
    <row r="13478" spans="13:13" ht="49.2" customHeight="1">
      <c r="M13478" s="85"/>
    </row>
    <row r="13479" spans="13:13" ht="49.2" customHeight="1">
      <c r="M13479" s="85"/>
    </row>
    <row r="13480" spans="13:13" ht="49.2" customHeight="1">
      <c r="M13480" s="85"/>
    </row>
    <row r="13481" spans="13:13" ht="49.2" customHeight="1">
      <c r="M13481" s="85"/>
    </row>
    <row r="13482" spans="13:13" ht="49.2" customHeight="1">
      <c r="M13482" s="85"/>
    </row>
    <row r="13483" spans="13:13" ht="49.2" customHeight="1">
      <c r="M13483" s="85"/>
    </row>
    <row r="13484" spans="13:13" ht="49.2" customHeight="1">
      <c r="M13484" s="85"/>
    </row>
    <row r="13485" spans="13:13" ht="49.2" customHeight="1">
      <c r="M13485" s="85"/>
    </row>
    <row r="13486" spans="13:13" ht="49.2" customHeight="1">
      <c r="M13486" s="85"/>
    </row>
    <row r="13487" spans="13:13" ht="49.2" customHeight="1">
      <c r="M13487" s="85"/>
    </row>
    <row r="13488" spans="13:13" ht="49.2" customHeight="1">
      <c r="M13488" s="85"/>
    </row>
    <row r="13489" spans="13:13" ht="49.2" customHeight="1">
      <c r="M13489" s="85"/>
    </row>
    <row r="13490" spans="13:13" ht="49.2" customHeight="1">
      <c r="M13490" s="85"/>
    </row>
    <row r="13491" spans="13:13" ht="49.2" customHeight="1">
      <c r="M13491" s="85"/>
    </row>
    <row r="13492" spans="13:13" ht="49.2" customHeight="1">
      <c r="M13492" s="85"/>
    </row>
    <row r="13493" spans="13:13" ht="49.2" customHeight="1">
      <c r="M13493" s="85"/>
    </row>
    <row r="13494" spans="13:13" ht="49.2" customHeight="1">
      <c r="M13494" s="85"/>
    </row>
    <row r="13495" spans="13:13" ht="49.2" customHeight="1">
      <c r="M13495" s="85"/>
    </row>
    <row r="13496" spans="13:13" ht="49.2" customHeight="1">
      <c r="M13496" s="85"/>
    </row>
    <row r="13497" spans="13:13" ht="49.2" customHeight="1">
      <c r="M13497" s="85"/>
    </row>
    <row r="13498" spans="13:13" ht="49.2" customHeight="1">
      <c r="M13498" s="85"/>
    </row>
    <row r="13499" spans="13:13" ht="49.2" customHeight="1">
      <c r="M13499" s="85"/>
    </row>
    <row r="13500" spans="13:13" ht="49.2" customHeight="1">
      <c r="M13500" s="85"/>
    </row>
    <row r="13501" spans="13:13" ht="49.2" customHeight="1">
      <c r="M13501" s="85"/>
    </row>
    <row r="13502" spans="13:13" ht="49.2" customHeight="1">
      <c r="M13502" s="85"/>
    </row>
    <row r="13503" spans="13:13" ht="49.2" customHeight="1">
      <c r="M13503" s="85"/>
    </row>
    <row r="13504" spans="13:13" ht="49.2" customHeight="1">
      <c r="M13504" s="85"/>
    </row>
    <row r="13505" spans="13:13" ht="49.2" customHeight="1">
      <c r="M13505" s="85"/>
    </row>
    <row r="13506" spans="13:13" ht="49.2" customHeight="1">
      <c r="M13506" s="85"/>
    </row>
    <row r="13507" spans="13:13" ht="49.2" customHeight="1">
      <c r="M13507" s="85"/>
    </row>
    <row r="13508" spans="13:13" ht="49.2" customHeight="1">
      <c r="M13508" s="85"/>
    </row>
    <row r="13509" spans="13:13" ht="49.2" customHeight="1">
      <c r="M13509" s="85"/>
    </row>
    <row r="13510" spans="13:13" ht="49.2" customHeight="1">
      <c r="M13510" s="85"/>
    </row>
    <row r="13511" spans="13:13" ht="49.2" customHeight="1">
      <c r="M13511" s="85"/>
    </row>
    <row r="13512" spans="13:13" ht="49.2" customHeight="1">
      <c r="M13512" s="85"/>
    </row>
    <row r="13513" spans="13:13" ht="49.2" customHeight="1">
      <c r="M13513" s="85"/>
    </row>
    <row r="13514" spans="13:13" ht="49.2" customHeight="1">
      <c r="M13514" s="85"/>
    </row>
    <row r="13515" spans="13:13" ht="49.2" customHeight="1">
      <c r="M13515" s="85"/>
    </row>
    <row r="13516" spans="13:13" ht="49.2" customHeight="1">
      <c r="M13516" s="85"/>
    </row>
    <row r="13517" spans="13:13" ht="49.2" customHeight="1">
      <c r="M13517" s="85"/>
    </row>
    <row r="13518" spans="13:13" ht="49.2" customHeight="1">
      <c r="M13518" s="85"/>
    </row>
    <row r="13519" spans="13:13" ht="49.2" customHeight="1">
      <c r="M13519" s="85"/>
    </row>
    <row r="13520" spans="13:13" ht="49.2" customHeight="1">
      <c r="M13520" s="85"/>
    </row>
    <row r="13521" spans="13:13" ht="49.2" customHeight="1">
      <c r="M13521" s="85"/>
    </row>
    <row r="13522" spans="13:13" ht="49.2" customHeight="1">
      <c r="M13522" s="85"/>
    </row>
    <row r="13523" spans="13:13" ht="49.2" customHeight="1">
      <c r="M13523" s="85"/>
    </row>
    <row r="13524" spans="13:13" ht="49.2" customHeight="1">
      <c r="M13524" s="85"/>
    </row>
    <row r="13525" spans="13:13" ht="49.2" customHeight="1">
      <c r="M13525" s="85"/>
    </row>
    <row r="13526" spans="13:13" ht="49.2" customHeight="1">
      <c r="M13526" s="85"/>
    </row>
    <row r="13527" spans="13:13" ht="49.2" customHeight="1">
      <c r="M13527" s="85"/>
    </row>
    <row r="13528" spans="13:13" ht="49.2" customHeight="1">
      <c r="M13528" s="85"/>
    </row>
    <row r="13529" spans="13:13" ht="49.2" customHeight="1">
      <c r="M13529" s="85"/>
    </row>
    <row r="13530" spans="13:13" ht="49.2" customHeight="1">
      <c r="M13530" s="85"/>
    </row>
    <row r="13531" spans="13:13" ht="49.2" customHeight="1">
      <c r="M13531" s="85"/>
    </row>
    <row r="13532" spans="13:13" ht="49.2" customHeight="1">
      <c r="M13532" s="85"/>
    </row>
    <row r="13533" spans="13:13" ht="49.2" customHeight="1">
      <c r="M13533" s="85"/>
    </row>
    <row r="13534" spans="13:13" ht="49.2" customHeight="1">
      <c r="M13534" s="85"/>
    </row>
    <row r="13535" spans="13:13" ht="49.2" customHeight="1">
      <c r="M13535" s="85"/>
    </row>
    <row r="13536" spans="13:13" ht="49.2" customHeight="1">
      <c r="M13536" s="85"/>
    </row>
    <row r="13537" spans="13:13" ht="49.2" customHeight="1">
      <c r="M13537" s="85"/>
    </row>
    <row r="13538" spans="13:13" ht="49.2" customHeight="1">
      <c r="M13538" s="85"/>
    </row>
    <row r="13539" spans="13:13" ht="49.2" customHeight="1">
      <c r="M13539" s="85"/>
    </row>
    <row r="13540" spans="13:13" ht="49.2" customHeight="1">
      <c r="M13540" s="85"/>
    </row>
    <row r="13541" spans="13:13" ht="49.2" customHeight="1">
      <c r="M13541" s="85"/>
    </row>
    <row r="13542" spans="13:13" ht="49.2" customHeight="1">
      <c r="M13542" s="85"/>
    </row>
    <row r="13543" spans="13:13" ht="49.2" customHeight="1">
      <c r="M13543" s="85"/>
    </row>
    <row r="13544" spans="13:13" ht="49.2" customHeight="1">
      <c r="M13544" s="85"/>
    </row>
    <row r="13545" spans="13:13" ht="49.2" customHeight="1">
      <c r="M13545" s="85"/>
    </row>
    <row r="13546" spans="13:13" ht="49.2" customHeight="1">
      <c r="M13546" s="85"/>
    </row>
    <row r="13547" spans="13:13" ht="49.2" customHeight="1">
      <c r="M13547" s="85"/>
    </row>
    <row r="13548" spans="13:13" ht="49.2" customHeight="1">
      <c r="M13548" s="85"/>
    </row>
    <row r="13549" spans="13:13" ht="49.2" customHeight="1">
      <c r="M13549" s="85"/>
    </row>
    <row r="13550" spans="13:13" ht="49.2" customHeight="1">
      <c r="M13550" s="85"/>
    </row>
    <row r="13551" spans="13:13" ht="49.2" customHeight="1">
      <c r="M13551" s="85"/>
    </row>
    <row r="13552" spans="13:13" ht="49.2" customHeight="1">
      <c r="M13552" s="85"/>
    </row>
    <row r="13553" spans="13:13" ht="49.2" customHeight="1">
      <c r="M13553" s="85"/>
    </row>
    <row r="13554" spans="13:13" ht="49.2" customHeight="1">
      <c r="M13554" s="85"/>
    </row>
    <row r="13555" spans="13:13" ht="49.2" customHeight="1">
      <c r="M13555" s="85"/>
    </row>
    <row r="13556" spans="13:13" ht="49.2" customHeight="1">
      <c r="M13556" s="85"/>
    </row>
    <row r="13557" spans="13:13" ht="49.2" customHeight="1">
      <c r="M13557" s="85"/>
    </row>
    <row r="13558" spans="13:13" ht="49.2" customHeight="1">
      <c r="M13558" s="85"/>
    </row>
    <row r="13559" spans="13:13" ht="49.2" customHeight="1">
      <c r="M13559" s="85"/>
    </row>
    <row r="13560" spans="13:13" ht="49.2" customHeight="1">
      <c r="M13560" s="85"/>
    </row>
    <row r="13561" spans="13:13" ht="49.2" customHeight="1">
      <c r="M13561" s="85"/>
    </row>
    <row r="13562" spans="13:13" ht="49.2" customHeight="1">
      <c r="M13562" s="85"/>
    </row>
    <row r="13563" spans="13:13" ht="49.2" customHeight="1">
      <c r="M13563" s="85"/>
    </row>
    <row r="13564" spans="13:13" ht="49.2" customHeight="1">
      <c r="M13564" s="85"/>
    </row>
    <row r="13565" spans="13:13" ht="49.2" customHeight="1">
      <c r="M13565" s="85"/>
    </row>
    <row r="13566" spans="13:13" ht="49.2" customHeight="1">
      <c r="M13566" s="85"/>
    </row>
    <row r="13567" spans="13:13" ht="49.2" customHeight="1">
      <c r="M13567" s="85"/>
    </row>
    <row r="13568" spans="13:13" ht="49.2" customHeight="1">
      <c r="M13568" s="85"/>
    </row>
    <row r="13569" spans="13:13" ht="49.2" customHeight="1">
      <c r="M13569" s="85"/>
    </row>
    <row r="13570" spans="13:13" ht="49.2" customHeight="1">
      <c r="M13570" s="85"/>
    </row>
    <row r="13571" spans="13:13" ht="49.2" customHeight="1">
      <c r="M13571" s="85"/>
    </row>
    <row r="13572" spans="13:13" ht="49.2" customHeight="1">
      <c r="M13572" s="85"/>
    </row>
    <row r="13573" spans="13:13" ht="49.2" customHeight="1">
      <c r="M13573" s="85"/>
    </row>
    <row r="13574" spans="13:13" ht="49.2" customHeight="1">
      <c r="M13574" s="85"/>
    </row>
    <row r="13575" spans="13:13" ht="49.2" customHeight="1">
      <c r="M13575" s="85"/>
    </row>
    <row r="13576" spans="13:13" ht="49.2" customHeight="1">
      <c r="M13576" s="85"/>
    </row>
    <row r="13577" spans="13:13" ht="49.2" customHeight="1">
      <c r="M13577" s="85"/>
    </row>
    <row r="13578" spans="13:13" ht="49.2" customHeight="1">
      <c r="M13578" s="85"/>
    </row>
    <row r="13579" spans="13:13" ht="49.2" customHeight="1">
      <c r="M13579" s="85"/>
    </row>
    <row r="13580" spans="13:13" ht="49.2" customHeight="1">
      <c r="M13580" s="85"/>
    </row>
    <row r="13581" spans="13:13" ht="49.2" customHeight="1">
      <c r="M13581" s="85"/>
    </row>
    <row r="13582" spans="13:13" ht="49.2" customHeight="1">
      <c r="M13582" s="85"/>
    </row>
    <row r="13583" spans="13:13" ht="49.2" customHeight="1">
      <c r="M13583" s="85"/>
    </row>
    <row r="13584" spans="13:13" ht="49.2" customHeight="1">
      <c r="M13584" s="85"/>
    </row>
    <row r="13585" spans="13:13" ht="49.2" customHeight="1">
      <c r="M13585" s="85"/>
    </row>
    <row r="13586" spans="13:13" ht="49.2" customHeight="1">
      <c r="M13586" s="85"/>
    </row>
    <row r="13587" spans="13:13" ht="49.2" customHeight="1">
      <c r="M13587" s="85"/>
    </row>
    <row r="13588" spans="13:13" ht="49.2" customHeight="1">
      <c r="M13588" s="85"/>
    </row>
    <row r="13589" spans="13:13" ht="49.2" customHeight="1">
      <c r="M13589" s="85"/>
    </row>
    <row r="13590" spans="13:13" ht="49.2" customHeight="1">
      <c r="M13590" s="85"/>
    </row>
    <row r="13591" spans="13:13" ht="49.2" customHeight="1">
      <c r="M13591" s="85"/>
    </row>
    <row r="13592" spans="13:13" ht="49.2" customHeight="1">
      <c r="M13592" s="85"/>
    </row>
    <row r="13593" spans="13:13" ht="49.2" customHeight="1">
      <c r="M13593" s="85"/>
    </row>
    <row r="13594" spans="13:13" ht="49.2" customHeight="1">
      <c r="M13594" s="85"/>
    </row>
    <row r="13595" spans="13:13" ht="49.2" customHeight="1">
      <c r="M13595" s="85"/>
    </row>
    <row r="13596" spans="13:13" ht="49.2" customHeight="1">
      <c r="M13596" s="85"/>
    </row>
    <row r="13597" spans="13:13" ht="49.2" customHeight="1">
      <c r="M13597" s="85"/>
    </row>
    <row r="13598" spans="13:13" ht="49.2" customHeight="1">
      <c r="M13598" s="85"/>
    </row>
    <row r="13599" spans="13:13" ht="49.2" customHeight="1">
      <c r="M13599" s="85"/>
    </row>
    <row r="13600" spans="13:13" ht="49.2" customHeight="1">
      <c r="M13600" s="85"/>
    </row>
    <row r="13601" spans="13:13" ht="49.2" customHeight="1">
      <c r="M13601" s="85"/>
    </row>
    <row r="13602" spans="13:13" ht="49.2" customHeight="1">
      <c r="M13602" s="85"/>
    </row>
    <row r="13603" spans="13:13" ht="49.2" customHeight="1">
      <c r="M13603" s="85"/>
    </row>
    <row r="13604" spans="13:13" ht="49.2" customHeight="1">
      <c r="M13604" s="85"/>
    </row>
    <row r="13605" spans="13:13" ht="49.2" customHeight="1">
      <c r="M13605" s="85"/>
    </row>
    <row r="13606" spans="13:13" ht="49.2" customHeight="1">
      <c r="M13606" s="85"/>
    </row>
    <row r="13607" spans="13:13" ht="49.2" customHeight="1">
      <c r="M13607" s="85"/>
    </row>
    <row r="13608" spans="13:13" ht="49.2" customHeight="1">
      <c r="M13608" s="85"/>
    </row>
    <row r="13609" spans="13:13" ht="49.2" customHeight="1">
      <c r="M13609" s="85"/>
    </row>
    <row r="13610" spans="13:13" ht="49.2" customHeight="1">
      <c r="M13610" s="85"/>
    </row>
    <row r="13611" spans="13:13" ht="49.2" customHeight="1">
      <c r="M13611" s="85"/>
    </row>
    <row r="13612" spans="13:13" ht="49.2" customHeight="1">
      <c r="M13612" s="85"/>
    </row>
    <row r="13613" spans="13:13" ht="49.2" customHeight="1">
      <c r="M13613" s="85"/>
    </row>
    <row r="13614" spans="13:13" ht="49.2" customHeight="1">
      <c r="M13614" s="85"/>
    </row>
    <row r="13615" spans="13:13" ht="49.2" customHeight="1">
      <c r="M13615" s="85"/>
    </row>
    <row r="13616" spans="13:13" ht="49.2" customHeight="1">
      <c r="M13616" s="85"/>
    </row>
    <row r="13617" spans="13:13" ht="49.2" customHeight="1">
      <c r="M13617" s="85"/>
    </row>
    <row r="13618" spans="13:13" ht="49.2" customHeight="1">
      <c r="M13618" s="85"/>
    </row>
    <row r="13619" spans="13:13" ht="49.2" customHeight="1">
      <c r="M13619" s="85"/>
    </row>
    <row r="13620" spans="13:13" ht="49.2" customHeight="1">
      <c r="M13620" s="85"/>
    </row>
    <row r="13621" spans="13:13" ht="49.2" customHeight="1">
      <c r="M13621" s="85"/>
    </row>
    <row r="13622" spans="13:13" ht="49.2" customHeight="1">
      <c r="M13622" s="85"/>
    </row>
    <row r="13623" spans="13:13" ht="49.2" customHeight="1">
      <c r="M13623" s="85"/>
    </row>
    <row r="13624" spans="13:13" ht="49.2" customHeight="1">
      <c r="M13624" s="85"/>
    </row>
    <row r="13625" spans="13:13" ht="49.2" customHeight="1">
      <c r="M13625" s="85"/>
    </row>
    <row r="13626" spans="13:13" ht="49.2" customHeight="1">
      <c r="M13626" s="85"/>
    </row>
    <row r="13627" spans="13:13" ht="49.2" customHeight="1">
      <c r="M13627" s="85"/>
    </row>
    <row r="13628" spans="13:13" ht="49.2" customHeight="1">
      <c r="M13628" s="85"/>
    </row>
    <row r="13629" spans="13:13" ht="49.2" customHeight="1">
      <c r="M13629" s="85"/>
    </row>
    <row r="13630" spans="13:13" ht="49.2" customHeight="1">
      <c r="M13630" s="85"/>
    </row>
    <row r="13631" spans="13:13" ht="49.2" customHeight="1">
      <c r="M13631" s="85"/>
    </row>
    <row r="13632" spans="13:13" ht="49.2" customHeight="1">
      <c r="M13632" s="85"/>
    </row>
    <row r="13633" spans="13:13" ht="49.2" customHeight="1">
      <c r="M13633" s="85"/>
    </row>
    <row r="13634" spans="13:13" ht="49.2" customHeight="1">
      <c r="M13634" s="85"/>
    </row>
    <row r="13635" spans="13:13" ht="49.2" customHeight="1">
      <c r="M13635" s="85"/>
    </row>
    <row r="13636" spans="13:13" ht="49.2" customHeight="1">
      <c r="M13636" s="85"/>
    </row>
    <row r="13637" spans="13:13" ht="49.2" customHeight="1">
      <c r="M13637" s="85"/>
    </row>
    <row r="13638" spans="13:13" ht="49.2" customHeight="1">
      <c r="M13638" s="85"/>
    </row>
    <row r="13639" spans="13:13" ht="49.2" customHeight="1">
      <c r="M13639" s="85"/>
    </row>
    <row r="13640" spans="13:13" ht="49.2" customHeight="1">
      <c r="M13640" s="85"/>
    </row>
    <row r="13641" spans="13:13" ht="49.2" customHeight="1">
      <c r="M13641" s="85"/>
    </row>
    <row r="13642" spans="13:13" ht="49.2" customHeight="1">
      <c r="M13642" s="85"/>
    </row>
    <row r="13643" spans="13:13" ht="49.2" customHeight="1">
      <c r="M13643" s="85"/>
    </row>
    <row r="13644" spans="13:13" ht="49.2" customHeight="1">
      <c r="M13644" s="85"/>
    </row>
    <row r="13645" spans="13:13" ht="49.2" customHeight="1">
      <c r="M13645" s="85"/>
    </row>
    <row r="13646" spans="13:13" ht="49.2" customHeight="1">
      <c r="M13646" s="85"/>
    </row>
    <row r="13647" spans="13:13" ht="49.2" customHeight="1">
      <c r="M13647" s="85"/>
    </row>
    <row r="13648" spans="13:13" ht="49.2" customHeight="1">
      <c r="M13648" s="85"/>
    </row>
    <row r="13649" spans="13:13" ht="49.2" customHeight="1">
      <c r="M13649" s="85"/>
    </row>
    <row r="13650" spans="13:13" ht="49.2" customHeight="1">
      <c r="M13650" s="85"/>
    </row>
    <row r="13651" spans="13:13" ht="49.2" customHeight="1">
      <c r="M13651" s="85"/>
    </row>
    <row r="13652" spans="13:13" ht="49.2" customHeight="1">
      <c r="M13652" s="85"/>
    </row>
    <row r="13653" spans="13:13" ht="49.2" customHeight="1">
      <c r="M13653" s="85"/>
    </row>
    <row r="13654" spans="13:13" ht="49.2" customHeight="1">
      <c r="M13654" s="85"/>
    </row>
    <row r="13655" spans="13:13" ht="49.2" customHeight="1">
      <c r="M13655" s="85"/>
    </row>
    <row r="13656" spans="13:13" ht="49.2" customHeight="1">
      <c r="M13656" s="85"/>
    </row>
    <row r="13657" spans="13:13" ht="49.2" customHeight="1">
      <c r="M13657" s="85"/>
    </row>
    <row r="13658" spans="13:13" ht="49.2" customHeight="1">
      <c r="M13658" s="85"/>
    </row>
    <row r="13659" spans="13:13" ht="49.2" customHeight="1">
      <c r="M13659" s="85"/>
    </row>
    <row r="13660" spans="13:13" ht="49.2" customHeight="1">
      <c r="M13660" s="85"/>
    </row>
    <row r="13661" spans="13:13" ht="49.2" customHeight="1">
      <c r="M13661" s="85"/>
    </row>
    <row r="13662" spans="13:13" ht="49.2" customHeight="1">
      <c r="M13662" s="85"/>
    </row>
    <row r="13663" spans="13:13" ht="49.2" customHeight="1">
      <c r="M13663" s="85"/>
    </row>
    <row r="13664" spans="13:13" ht="49.2" customHeight="1">
      <c r="M13664" s="85"/>
    </row>
    <row r="13665" spans="13:13" ht="49.2" customHeight="1">
      <c r="M13665" s="85"/>
    </row>
    <row r="13666" spans="13:13" ht="49.2" customHeight="1">
      <c r="M13666" s="85"/>
    </row>
    <row r="13667" spans="13:13" ht="49.2" customHeight="1">
      <c r="M13667" s="85"/>
    </row>
    <row r="13668" spans="13:13" ht="49.2" customHeight="1">
      <c r="M13668" s="85"/>
    </row>
    <row r="13669" spans="13:13" ht="49.2" customHeight="1">
      <c r="M13669" s="85"/>
    </row>
    <row r="13670" spans="13:13" ht="49.2" customHeight="1">
      <c r="M13670" s="85"/>
    </row>
    <row r="13671" spans="13:13" ht="49.2" customHeight="1">
      <c r="M13671" s="85"/>
    </row>
    <row r="13672" spans="13:13" ht="49.2" customHeight="1">
      <c r="M13672" s="85"/>
    </row>
    <row r="13673" spans="13:13" ht="49.2" customHeight="1">
      <c r="M13673" s="85"/>
    </row>
    <row r="13674" spans="13:13" ht="49.2" customHeight="1">
      <c r="M13674" s="85"/>
    </row>
    <row r="13675" spans="13:13" ht="49.2" customHeight="1">
      <c r="M13675" s="85"/>
    </row>
    <row r="13676" spans="13:13" ht="49.2" customHeight="1">
      <c r="M13676" s="85"/>
    </row>
    <row r="13677" spans="13:13" ht="49.2" customHeight="1">
      <c r="M13677" s="85"/>
    </row>
    <row r="13678" spans="13:13" ht="49.2" customHeight="1">
      <c r="M13678" s="85"/>
    </row>
    <row r="13679" spans="13:13" ht="49.2" customHeight="1">
      <c r="M13679" s="85"/>
    </row>
    <row r="13680" spans="13:13" ht="49.2" customHeight="1">
      <c r="M13680" s="85"/>
    </row>
    <row r="13681" spans="13:13" ht="49.2" customHeight="1">
      <c r="M13681" s="85"/>
    </row>
    <row r="13682" spans="13:13" ht="49.2" customHeight="1">
      <c r="M13682" s="85"/>
    </row>
    <row r="13683" spans="13:13" ht="49.2" customHeight="1">
      <c r="M13683" s="85"/>
    </row>
    <row r="13684" spans="13:13" ht="49.2" customHeight="1">
      <c r="M13684" s="85"/>
    </row>
    <row r="13685" spans="13:13" ht="49.2" customHeight="1">
      <c r="M13685" s="85"/>
    </row>
    <row r="13686" spans="13:13" ht="49.2" customHeight="1">
      <c r="M13686" s="85"/>
    </row>
    <row r="13687" spans="13:13" ht="49.2" customHeight="1">
      <c r="M13687" s="85"/>
    </row>
    <row r="13688" spans="13:13" ht="49.2" customHeight="1">
      <c r="M13688" s="85"/>
    </row>
    <row r="13689" spans="13:13" ht="49.2" customHeight="1">
      <c r="M13689" s="85"/>
    </row>
    <row r="13690" spans="13:13" ht="49.2" customHeight="1">
      <c r="M13690" s="85"/>
    </row>
    <row r="13691" spans="13:13" ht="49.2" customHeight="1">
      <c r="M13691" s="85"/>
    </row>
    <row r="13692" spans="13:13" ht="49.2" customHeight="1">
      <c r="M13692" s="85"/>
    </row>
    <row r="13693" spans="13:13" ht="49.2" customHeight="1">
      <c r="M13693" s="85"/>
    </row>
    <row r="13694" spans="13:13" ht="49.2" customHeight="1">
      <c r="M13694" s="85"/>
    </row>
    <row r="13695" spans="13:13" ht="49.2" customHeight="1">
      <c r="M13695" s="85"/>
    </row>
    <row r="13696" spans="13:13" ht="49.2" customHeight="1">
      <c r="M13696" s="85"/>
    </row>
    <row r="13697" spans="13:13" ht="49.2" customHeight="1">
      <c r="M13697" s="85"/>
    </row>
    <row r="13698" spans="13:13" ht="49.2" customHeight="1">
      <c r="M13698" s="85"/>
    </row>
    <row r="13699" spans="13:13" ht="49.2" customHeight="1">
      <c r="M13699" s="85"/>
    </row>
    <row r="13700" spans="13:13" ht="49.2" customHeight="1">
      <c r="M13700" s="85"/>
    </row>
    <row r="13701" spans="13:13" ht="49.2" customHeight="1">
      <c r="M13701" s="85"/>
    </row>
    <row r="13702" spans="13:13" ht="49.2" customHeight="1">
      <c r="M13702" s="85"/>
    </row>
    <row r="13703" spans="13:13" ht="49.2" customHeight="1">
      <c r="M13703" s="85"/>
    </row>
    <row r="13704" spans="13:13" ht="49.2" customHeight="1">
      <c r="M13704" s="85"/>
    </row>
    <row r="13705" spans="13:13" ht="49.2" customHeight="1">
      <c r="M13705" s="85"/>
    </row>
    <row r="13706" spans="13:13" ht="49.2" customHeight="1">
      <c r="M13706" s="85"/>
    </row>
    <row r="13707" spans="13:13" ht="49.2" customHeight="1">
      <c r="M13707" s="85"/>
    </row>
    <row r="13708" spans="13:13" ht="49.2" customHeight="1">
      <c r="M13708" s="85"/>
    </row>
    <row r="13709" spans="13:13" ht="49.2" customHeight="1">
      <c r="M13709" s="85"/>
    </row>
    <row r="13710" spans="13:13" ht="49.2" customHeight="1">
      <c r="M13710" s="85"/>
    </row>
    <row r="13711" spans="13:13" ht="49.2" customHeight="1">
      <c r="M13711" s="85"/>
    </row>
    <row r="13712" spans="13:13" ht="49.2" customHeight="1">
      <c r="M13712" s="85"/>
    </row>
    <row r="13713" spans="13:13" ht="49.2" customHeight="1">
      <c r="M13713" s="85"/>
    </row>
    <row r="13714" spans="13:13" ht="49.2" customHeight="1">
      <c r="M13714" s="85"/>
    </row>
    <row r="13715" spans="13:13" ht="49.2" customHeight="1">
      <c r="M13715" s="85"/>
    </row>
    <row r="13716" spans="13:13" ht="49.2" customHeight="1">
      <c r="M13716" s="85"/>
    </row>
    <row r="13717" spans="13:13" ht="49.2" customHeight="1">
      <c r="M13717" s="85"/>
    </row>
    <row r="13718" spans="13:13" ht="49.2" customHeight="1">
      <c r="M13718" s="85"/>
    </row>
    <row r="13719" spans="13:13" ht="49.2" customHeight="1">
      <c r="M13719" s="85"/>
    </row>
    <row r="13720" spans="13:13" ht="49.2" customHeight="1">
      <c r="M13720" s="85"/>
    </row>
    <row r="13721" spans="13:13" ht="49.2" customHeight="1">
      <c r="M13721" s="85"/>
    </row>
    <row r="13722" spans="13:13" ht="49.2" customHeight="1">
      <c r="M13722" s="85"/>
    </row>
    <row r="13723" spans="13:13" ht="49.2" customHeight="1">
      <c r="M13723" s="85"/>
    </row>
    <row r="13724" spans="13:13" ht="49.2" customHeight="1">
      <c r="M13724" s="85"/>
    </row>
    <row r="13725" spans="13:13" ht="49.2" customHeight="1">
      <c r="M13725" s="85"/>
    </row>
    <row r="13726" spans="13:13" ht="49.2" customHeight="1">
      <c r="M13726" s="85"/>
    </row>
    <row r="13727" spans="13:13" ht="49.2" customHeight="1">
      <c r="M13727" s="85"/>
    </row>
    <row r="13728" spans="13:13" ht="49.2" customHeight="1">
      <c r="M13728" s="85"/>
    </row>
    <row r="13729" spans="13:13" ht="49.2" customHeight="1">
      <c r="M13729" s="85"/>
    </row>
    <row r="13730" spans="13:13" ht="49.2" customHeight="1">
      <c r="M13730" s="85"/>
    </row>
    <row r="13731" spans="13:13" ht="49.2" customHeight="1">
      <c r="M13731" s="85"/>
    </row>
    <row r="13732" spans="13:13" ht="49.2" customHeight="1">
      <c r="M13732" s="85"/>
    </row>
    <row r="13733" spans="13:13" ht="49.2" customHeight="1">
      <c r="M13733" s="85"/>
    </row>
    <row r="13734" spans="13:13" ht="49.2" customHeight="1">
      <c r="M13734" s="85"/>
    </row>
    <row r="13735" spans="13:13" ht="49.2" customHeight="1">
      <c r="M13735" s="85"/>
    </row>
    <row r="13736" spans="13:13" ht="49.2" customHeight="1">
      <c r="M13736" s="85"/>
    </row>
    <row r="13737" spans="13:13" ht="49.2" customHeight="1">
      <c r="M13737" s="85"/>
    </row>
    <row r="13738" spans="13:13" ht="49.2" customHeight="1">
      <c r="M13738" s="85"/>
    </row>
    <row r="13739" spans="13:13" ht="49.2" customHeight="1">
      <c r="M13739" s="85"/>
    </row>
    <row r="13740" spans="13:13" ht="49.2" customHeight="1">
      <c r="M13740" s="85"/>
    </row>
    <row r="13741" spans="13:13" ht="49.2" customHeight="1">
      <c r="M13741" s="85"/>
    </row>
    <row r="13742" spans="13:13" ht="49.2" customHeight="1">
      <c r="M13742" s="85"/>
    </row>
    <row r="13743" spans="13:13" ht="49.2" customHeight="1">
      <c r="M13743" s="85"/>
    </row>
    <row r="13744" spans="13:13" ht="49.2" customHeight="1">
      <c r="M13744" s="85"/>
    </row>
    <row r="13745" spans="13:13" ht="49.2" customHeight="1">
      <c r="M13745" s="85"/>
    </row>
    <row r="13746" spans="13:13" ht="49.2" customHeight="1">
      <c r="M13746" s="85"/>
    </row>
    <row r="13747" spans="13:13" ht="49.2" customHeight="1">
      <c r="M13747" s="85"/>
    </row>
    <row r="13748" spans="13:13" ht="49.2" customHeight="1">
      <c r="M13748" s="85"/>
    </row>
    <row r="13749" spans="13:13" ht="49.2" customHeight="1">
      <c r="M13749" s="85"/>
    </row>
    <row r="13750" spans="13:13" ht="49.2" customHeight="1">
      <c r="M13750" s="85"/>
    </row>
    <row r="13751" spans="13:13" ht="49.2" customHeight="1">
      <c r="M13751" s="85"/>
    </row>
    <row r="13752" spans="13:13" ht="49.2" customHeight="1">
      <c r="M13752" s="85"/>
    </row>
    <row r="13753" spans="13:13" ht="49.2" customHeight="1">
      <c r="M13753" s="85"/>
    </row>
    <row r="13754" spans="13:13" ht="49.2" customHeight="1">
      <c r="M13754" s="85"/>
    </row>
    <row r="13755" spans="13:13" ht="49.2" customHeight="1">
      <c r="M13755" s="85"/>
    </row>
    <row r="13756" spans="13:13" ht="49.2" customHeight="1">
      <c r="M13756" s="85"/>
    </row>
    <row r="13757" spans="13:13" ht="49.2" customHeight="1">
      <c r="M13757" s="85"/>
    </row>
    <row r="13758" spans="13:13" ht="49.2" customHeight="1">
      <c r="M13758" s="85"/>
    </row>
    <row r="13759" spans="13:13" ht="49.2" customHeight="1">
      <c r="M13759" s="85"/>
    </row>
    <row r="13760" spans="13:13" ht="49.2" customHeight="1">
      <c r="M13760" s="85"/>
    </row>
    <row r="13761" spans="13:13" ht="49.2" customHeight="1">
      <c r="M13761" s="85"/>
    </row>
    <row r="13762" spans="13:13" ht="49.2" customHeight="1">
      <c r="M13762" s="85"/>
    </row>
    <row r="13763" spans="13:13" ht="49.2" customHeight="1">
      <c r="M13763" s="85"/>
    </row>
    <row r="13764" spans="13:13" ht="49.2" customHeight="1">
      <c r="M13764" s="85"/>
    </row>
    <row r="13765" spans="13:13" ht="49.2" customHeight="1">
      <c r="M13765" s="85"/>
    </row>
    <row r="13766" spans="13:13" ht="49.2" customHeight="1">
      <c r="M13766" s="85"/>
    </row>
    <row r="13767" spans="13:13" ht="49.2" customHeight="1">
      <c r="M13767" s="85"/>
    </row>
    <row r="13768" spans="13:13" ht="49.2" customHeight="1">
      <c r="M13768" s="85"/>
    </row>
    <row r="13769" spans="13:13" ht="49.2" customHeight="1">
      <c r="M13769" s="85"/>
    </row>
    <row r="13770" spans="13:13" ht="49.2" customHeight="1">
      <c r="M13770" s="85"/>
    </row>
    <row r="13771" spans="13:13" ht="49.2" customHeight="1">
      <c r="M13771" s="85"/>
    </row>
    <row r="13772" spans="13:13" ht="49.2" customHeight="1">
      <c r="M13772" s="85"/>
    </row>
    <row r="13773" spans="13:13" ht="49.2" customHeight="1">
      <c r="M13773" s="85"/>
    </row>
    <row r="13774" spans="13:13" ht="49.2" customHeight="1">
      <c r="M13774" s="85"/>
    </row>
    <row r="13775" spans="13:13" ht="49.2" customHeight="1">
      <c r="M13775" s="85"/>
    </row>
    <row r="13776" spans="13:13" ht="49.2" customHeight="1">
      <c r="M13776" s="85"/>
    </row>
    <row r="13777" spans="13:13" ht="49.2" customHeight="1">
      <c r="M13777" s="85"/>
    </row>
    <row r="13778" spans="13:13" ht="49.2" customHeight="1">
      <c r="M13778" s="85"/>
    </row>
    <row r="13779" spans="13:13" ht="49.2" customHeight="1">
      <c r="M13779" s="85"/>
    </row>
    <row r="13780" spans="13:13" ht="49.2" customHeight="1">
      <c r="M13780" s="85"/>
    </row>
    <row r="13781" spans="13:13" ht="49.2" customHeight="1">
      <c r="M13781" s="85"/>
    </row>
    <row r="13782" spans="13:13" ht="49.2" customHeight="1">
      <c r="M13782" s="85"/>
    </row>
    <row r="13783" spans="13:13" ht="49.2" customHeight="1">
      <c r="M13783" s="85"/>
    </row>
    <row r="13784" spans="13:13" ht="49.2" customHeight="1">
      <c r="M13784" s="85"/>
    </row>
    <row r="13785" spans="13:13" ht="49.2" customHeight="1">
      <c r="M13785" s="85"/>
    </row>
    <row r="13786" spans="13:13" ht="49.2" customHeight="1">
      <c r="M13786" s="85"/>
    </row>
    <row r="13787" spans="13:13" ht="49.2" customHeight="1">
      <c r="M13787" s="85"/>
    </row>
    <row r="13788" spans="13:13" ht="49.2" customHeight="1">
      <c r="M13788" s="85"/>
    </row>
    <row r="13789" spans="13:13" ht="49.2" customHeight="1">
      <c r="M13789" s="85"/>
    </row>
    <row r="13790" spans="13:13" ht="49.2" customHeight="1">
      <c r="M13790" s="85"/>
    </row>
    <row r="13791" spans="13:13" ht="49.2" customHeight="1">
      <c r="M13791" s="85"/>
    </row>
    <row r="13792" spans="13:13" ht="49.2" customHeight="1">
      <c r="M13792" s="85"/>
    </row>
    <row r="13793" spans="13:13" ht="49.2" customHeight="1">
      <c r="M13793" s="85"/>
    </row>
    <row r="13794" spans="13:13" ht="49.2" customHeight="1">
      <c r="M13794" s="85"/>
    </row>
    <row r="13795" spans="13:13" ht="49.2" customHeight="1">
      <c r="M13795" s="85"/>
    </row>
    <row r="13796" spans="13:13" ht="49.2" customHeight="1">
      <c r="M13796" s="85"/>
    </row>
    <row r="13797" spans="13:13" ht="49.2" customHeight="1">
      <c r="M13797" s="85"/>
    </row>
    <row r="13798" spans="13:13" ht="49.2" customHeight="1">
      <c r="M13798" s="85"/>
    </row>
    <row r="13799" spans="13:13" ht="49.2" customHeight="1">
      <c r="M13799" s="85"/>
    </row>
    <row r="13800" spans="13:13" ht="49.2" customHeight="1">
      <c r="M13800" s="85"/>
    </row>
    <row r="13801" spans="13:13" ht="49.2" customHeight="1">
      <c r="M13801" s="85"/>
    </row>
    <row r="13802" spans="13:13" ht="49.2" customHeight="1">
      <c r="M13802" s="85"/>
    </row>
    <row r="13803" spans="13:13" ht="49.2" customHeight="1">
      <c r="M13803" s="85"/>
    </row>
    <row r="13804" spans="13:13" ht="49.2" customHeight="1">
      <c r="M13804" s="85"/>
    </row>
    <row r="13805" spans="13:13" ht="49.2" customHeight="1">
      <c r="M13805" s="85"/>
    </row>
    <row r="13806" spans="13:13" ht="49.2" customHeight="1">
      <c r="M13806" s="85"/>
    </row>
    <row r="13807" spans="13:13" ht="49.2" customHeight="1">
      <c r="M13807" s="85"/>
    </row>
    <row r="13808" spans="13:13" ht="49.2" customHeight="1">
      <c r="M13808" s="85"/>
    </row>
    <row r="13809" spans="13:13" ht="49.2" customHeight="1">
      <c r="M13809" s="85"/>
    </row>
    <row r="13810" spans="13:13" ht="49.2" customHeight="1">
      <c r="M13810" s="85"/>
    </row>
    <row r="13811" spans="13:13" ht="49.2" customHeight="1">
      <c r="M13811" s="85"/>
    </row>
    <row r="13812" spans="13:13" ht="49.2" customHeight="1">
      <c r="M13812" s="85"/>
    </row>
    <row r="13813" spans="13:13" ht="49.2" customHeight="1">
      <c r="M13813" s="85"/>
    </row>
    <row r="13814" spans="13:13" ht="49.2" customHeight="1">
      <c r="M13814" s="85"/>
    </row>
    <row r="13815" spans="13:13" ht="49.2" customHeight="1">
      <c r="M13815" s="85"/>
    </row>
    <row r="13816" spans="13:13" ht="49.2" customHeight="1">
      <c r="M13816" s="85"/>
    </row>
    <row r="13817" spans="13:13" ht="49.2" customHeight="1">
      <c r="M13817" s="85"/>
    </row>
    <row r="13818" spans="13:13" ht="49.2" customHeight="1">
      <c r="M13818" s="85"/>
    </row>
    <row r="13819" spans="13:13" ht="49.2" customHeight="1">
      <c r="M13819" s="85"/>
    </row>
    <row r="13820" spans="13:13" ht="49.2" customHeight="1">
      <c r="M13820" s="85"/>
    </row>
    <row r="13821" spans="13:13" ht="49.2" customHeight="1">
      <c r="M13821" s="85"/>
    </row>
    <row r="13822" spans="13:13" ht="49.2" customHeight="1">
      <c r="M13822" s="85"/>
    </row>
    <row r="13823" spans="13:13" ht="49.2" customHeight="1">
      <c r="M13823" s="85"/>
    </row>
    <row r="13824" spans="13:13" ht="49.2" customHeight="1">
      <c r="M13824" s="85"/>
    </row>
    <row r="13825" spans="13:13" ht="49.2" customHeight="1">
      <c r="M13825" s="85"/>
    </row>
    <row r="13826" spans="13:13" ht="49.2" customHeight="1">
      <c r="M13826" s="85"/>
    </row>
    <row r="13827" spans="13:13" ht="49.2" customHeight="1">
      <c r="M13827" s="85"/>
    </row>
    <row r="13828" spans="13:13" ht="49.2" customHeight="1">
      <c r="M13828" s="85"/>
    </row>
    <row r="13829" spans="13:13" ht="49.2" customHeight="1">
      <c r="M13829" s="85"/>
    </row>
    <row r="13830" spans="13:13" ht="49.2" customHeight="1">
      <c r="M13830" s="85"/>
    </row>
    <row r="13831" spans="13:13" ht="49.2" customHeight="1">
      <c r="M13831" s="85"/>
    </row>
    <row r="13832" spans="13:13" ht="49.2" customHeight="1">
      <c r="M13832" s="85"/>
    </row>
    <row r="13833" spans="13:13" ht="49.2" customHeight="1">
      <c r="M13833" s="85"/>
    </row>
    <row r="13834" spans="13:13" ht="49.2" customHeight="1">
      <c r="M13834" s="85"/>
    </row>
    <row r="13835" spans="13:13" ht="49.2" customHeight="1">
      <c r="M13835" s="85"/>
    </row>
    <row r="13836" spans="13:13" ht="49.2" customHeight="1">
      <c r="M13836" s="85"/>
    </row>
    <row r="13837" spans="13:13" ht="49.2" customHeight="1">
      <c r="M13837" s="85"/>
    </row>
    <row r="13838" spans="13:13" ht="49.2" customHeight="1">
      <c r="M13838" s="85"/>
    </row>
    <row r="13839" spans="13:13" ht="49.2" customHeight="1">
      <c r="M13839" s="85"/>
    </row>
    <row r="13840" spans="13:13" ht="49.2" customHeight="1">
      <c r="M13840" s="85"/>
    </row>
    <row r="13841" spans="13:13" ht="49.2" customHeight="1">
      <c r="M13841" s="85"/>
    </row>
    <row r="13842" spans="13:13" ht="49.2" customHeight="1">
      <c r="M13842" s="85"/>
    </row>
    <row r="13843" spans="13:13" ht="49.2" customHeight="1">
      <c r="M13843" s="85"/>
    </row>
    <row r="13844" spans="13:13" ht="49.2" customHeight="1">
      <c r="M13844" s="85"/>
    </row>
    <row r="13845" spans="13:13" ht="49.2" customHeight="1">
      <c r="M13845" s="85"/>
    </row>
    <row r="13846" spans="13:13" ht="49.2" customHeight="1">
      <c r="M13846" s="85"/>
    </row>
    <row r="13847" spans="13:13" ht="49.2" customHeight="1">
      <c r="M13847" s="85"/>
    </row>
    <row r="13848" spans="13:13" ht="49.2" customHeight="1">
      <c r="M13848" s="85"/>
    </row>
    <row r="13849" spans="13:13" ht="49.2" customHeight="1">
      <c r="M13849" s="85"/>
    </row>
    <row r="13850" spans="13:13" ht="49.2" customHeight="1">
      <c r="M13850" s="85"/>
    </row>
    <row r="13851" spans="13:13" ht="49.2" customHeight="1">
      <c r="M13851" s="85"/>
    </row>
    <row r="13852" spans="13:13" ht="49.2" customHeight="1">
      <c r="M13852" s="85"/>
    </row>
    <row r="13853" spans="13:13" ht="49.2" customHeight="1">
      <c r="M13853" s="85"/>
    </row>
    <row r="13854" spans="13:13" ht="49.2" customHeight="1">
      <c r="M13854" s="85"/>
    </row>
    <row r="13855" spans="13:13" ht="49.2" customHeight="1">
      <c r="M13855" s="85"/>
    </row>
    <row r="13856" spans="13:13" ht="49.2" customHeight="1">
      <c r="M13856" s="85"/>
    </row>
    <row r="13857" spans="13:13" ht="49.2" customHeight="1">
      <c r="M13857" s="85"/>
    </row>
    <row r="13858" spans="13:13" ht="49.2" customHeight="1">
      <c r="M13858" s="85"/>
    </row>
    <row r="13859" spans="13:13" ht="49.2" customHeight="1">
      <c r="M13859" s="85"/>
    </row>
    <row r="13860" spans="13:13" ht="49.2" customHeight="1">
      <c r="M13860" s="85"/>
    </row>
    <row r="13861" spans="13:13" ht="49.2" customHeight="1">
      <c r="M13861" s="85"/>
    </row>
    <row r="13862" spans="13:13" ht="49.2" customHeight="1">
      <c r="M13862" s="85"/>
    </row>
    <row r="13863" spans="13:13" ht="49.2" customHeight="1">
      <c r="M13863" s="85"/>
    </row>
    <row r="13864" spans="13:13" ht="49.2" customHeight="1">
      <c r="M13864" s="85"/>
    </row>
    <row r="13865" spans="13:13" ht="49.2" customHeight="1">
      <c r="M13865" s="85"/>
    </row>
    <row r="13866" spans="13:13" ht="49.2" customHeight="1">
      <c r="M13866" s="85"/>
    </row>
    <row r="13867" spans="13:13" ht="49.2" customHeight="1">
      <c r="M13867" s="85"/>
    </row>
    <row r="13868" spans="13:13" ht="49.2" customHeight="1">
      <c r="M13868" s="85"/>
    </row>
    <row r="13869" spans="13:13" ht="49.2" customHeight="1">
      <c r="M13869" s="85"/>
    </row>
    <row r="13870" spans="13:13" ht="49.2" customHeight="1">
      <c r="M13870" s="85"/>
    </row>
    <row r="13871" spans="13:13" ht="49.2" customHeight="1">
      <c r="M13871" s="85"/>
    </row>
    <row r="13872" spans="13:13" ht="49.2" customHeight="1">
      <c r="M13872" s="85"/>
    </row>
    <row r="13873" spans="13:13" ht="49.2" customHeight="1">
      <c r="M13873" s="85"/>
    </row>
    <row r="13874" spans="13:13" ht="49.2" customHeight="1">
      <c r="M13874" s="85"/>
    </row>
    <row r="13875" spans="13:13" ht="49.2" customHeight="1">
      <c r="M13875" s="85"/>
    </row>
    <row r="13876" spans="13:13" ht="49.2" customHeight="1">
      <c r="M13876" s="85"/>
    </row>
    <row r="13877" spans="13:13" ht="49.2" customHeight="1">
      <c r="M13877" s="85"/>
    </row>
    <row r="13878" spans="13:13" ht="49.2" customHeight="1">
      <c r="M13878" s="85"/>
    </row>
    <row r="13879" spans="13:13" ht="49.2" customHeight="1">
      <c r="M13879" s="85"/>
    </row>
    <row r="13880" spans="13:13" ht="49.2" customHeight="1">
      <c r="M13880" s="85"/>
    </row>
    <row r="13881" spans="13:13" ht="49.2" customHeight="1">
      <c r="M13881" s="85"/>
    </row>
    <row r="13882" spans="13:13" ht="49.2" customHeight="1">
      <c r="M13882" s="85"/>
    </row>
    <row r="13883" spans="13:13" ht="49.2" customHeight="1">
      <c r="M13883" s="85"/>
    </row>
    <row r="13884" spans="13:13" ht="49.2" customHeight="1">
      <c r="M13884" s="85"/>
    </row>
    <row r="13885" spans="13:13" ht="49.2" customHeight="1">
      <c r="M13885" s="85"/>
    </row>
    <row r="13886" spans="13:13" ht="49.2" customHeight="1">
      <c r="M13886" s="85"/>
    </row>
    <row r="13887" spans="13:13" ht="49.2" customHeight="1">
      <c r="M13887" s="85"/>
    </row>
    <row r="13888" spans="13:13" ht="49.2" customHeight="1">
      <c r="M13888" s="85"/>
    </row>
    <row r="13889" spans="13:13" ht="49.2" customHeight="1">
      <c r="M13889" s="85"/>
    </row>
    <row r="13890" spans="13:13" ht="49.2" customHeight="1">
      <c r="M13890" s="85"/>
    </row>
    <row r="13891" spans="13:13" ht="49.2" customHeight="1">
      <c r="M13891" s="85"/>
    </row>
    <row r="13892" spans="13:13" ht="49.2" customHeight="1">
      <c r="M13892" s="85"/>
    </row>
    <row r="13893" spans="13:13" ht="49.2" customHeight="1">
      <c r="M13893" s="85"/>
    </row>
    <row r="13894" spans="13:13" ht="49.2" customHeight="1">
      <c r="M13894" s="85"/>
    </row>
    <row r="13895" spans="13:13" ht="49.2" customHeight="1">
      <c r="M13895" s="85"/>
    </row>
    <row r="13896" spans="13:13" ht="49.2" customHeight="1">
      <c r="M13896" s="85"/>
    </row>
    <row r="13897" spans="13:13" ht="49.2" customHeight="1">
      <c r="M13897" s="85"/>
    </row>
    <row r="13898" spans="13:13" ht="49.2" customHeight="1">
      <c r="M13898" s="85"/>
    </row>
    <row r="13899" spans="13:13" ht="49.2" customHeight="1">
      <c r="M13899" s="85"/>
    </row>
    <row r="13900" spans="13:13" ht="49.2" customHeight="1">
      <c r="M13900" s="85"/>
    </row>
    <row r="13901" spans="13:13" ht="49.2" customHeight="1">
      <c r="M13901" s="85"/>
    </row>
    <row r="13902" spans="13:13" ht="49.2" customHeight="1">
      <c r="M13902" s="85"/>
    </row>
    <row r="13903" spans="13:13" ht="49.2" customHeight="1">
      <c r="M13903" s="85"/>
    </row>
    <row r="13904" spans="13:13" ht="49.2" customHeight="1">
      <c r="M13904" s="85"/>
    </row>
    <row r="13905" spans="13:13" ht="49.2" customHeight="1">
      <c r="M13905" s="85"/>
    </row>
    <row r="13906" spans="13:13" ht="49.2" customHeight="1">
      <c r="M13906" s="85"/>
    </row>
    <row r="13907" spans="13:13" ht="49.2" customHeight="1">
      <c r="M13907" s="85"/>
    </row>
    <row r="13908" spans="13:13" ht="49.2" customHeight="1">
      <c r="M13908" s="85"/>
    </row>
    <row r="13909" spans="13:13" ht="49.2" customHeight="1">
      <c r="M13909" s="85"/>
    </row>
    <row r="13910" spans="13:13" ht="49.2" customHeight="1">
      <c r="M13910" s="85"/>
    </row>
    <row r="13911" spans="13:13" ht="49.2" customHeight="1">
      <c r="M13911" s="85"/>
    </row>
    <row r="13912" spans="13:13" ht="49.2" customHeight="1">
      <c r="M13912" s="85"/>
    </row>
    <row r="13913" spans="13:13" ht="49.2" customHeight="1">
      <c r="M13913" s="85"/>
    </row>
    <row r="13914" spans="13:13" ht="49.2" customHeight="1">
      <c r="M13914" s="85"/>
    </row>
    <row r="13915" spans="13:13" ht="49.2" customHeight="1">
      <c r="M13915" s="85"/>
    </row>
    <row r="13916" spans="13:13" ht="49.2" customHeight="1">
      <c r="M13916" s="85"/>
    </row>
    <row r="13917" spans="13:13" ht="49.2" customHeight="1">
      <c r="M13917" s="85"/>
    </row>
    <row r="13918" spans="13:13" ht="49.2" customHeight="1">
      <c r="M13918" s="85"/>
    </row>
    <row r="13919" spans="13:13" ht="49.2" customHeight="1">
      <c r="M13919" s="85"/>
    </row>
    <row r="13920" spans="13:13" ht="49.2" customHeight="1">
      <c r="M13920" s="85"/>
    </row>
    <row r="13921" spans="13:13" ht="49.2" customHeight="1">
      <c r="M13921" s="85"/>
    </row>
    <row r="13922" spans="13:13" ht="49.2" customHeight="1">
      <c r="M13922" s="85"/>
    </row>
    <row r="13923" spans="13:13" ht="49.2" customHeight="1">
      <c r="M13923" s="85"/>
    </row>
    <row r="13924" spans="13:13" ht="49.2" customHeight="1">
      <c r="M13924" s="85"/>
    </row>
    <row r="13925" spans="13:13" ht="49.2" customHeight="1">
      <c r="M13925" s="85"/>
    </row>
    <row r="13926" spans="13:13" ht="49.2" customHeight="1">
      <c r="M13926" s="85"/>
    </row>
    <row r="13927" spans="13:13" ht="49.2" customHeight="1">
      <c r="M13927" s="85"/>
    </row>
    <row r="13928" spans="13:13" ht="49.2" customHeight="1">
      <c r="M13928" s="85"/>
    </row>
    <row r="13929" spans="13:13" ht="49.2" customHeight="1">
      <c r="M13929" s="85"/>
    </row>
    <row r="13930" spans="13:13" ht="49.2" customHeight="1">
      <c r="M13930" s="85"/>
    </row>
    <row r="13931" spans="13:13" ht="49.2" customHeight="1">
      <c r="M13931" s="85"/>
    </row>
    <row r="13932" spans="13:13" ht="49.2" customHeight="1">
      <c r="M13932" s="85"/>
    </row>
    <row r="13933" spans="13:13" ht="49.2" customHeight="1">
      <c r="M13933" s="85"/>
    </row>
    <row r="13934" spans="13:13" ht="49.2" customHeight="1">
      <c r="M13934" s="85"/>
    </row>
    <row r="13935" spans="13:13" ht="49.2" customHeight="1">
      <c r="M13935" s="85"/>
    </row>
    <row r="13936" spans="13:13" ht="49.2" customHeight="1">
      <c r="M13936" s="85"/>
    </row>
    <row r="13937" spans="13:13" ht="49.2" customHeight="1">
      <c r="M13937" s="85"/>
    </row>
    <row r="13938" spans="13:13" ht="49.2" customHeight="1">
      <c r="M13938" s="85"/>
    </row>
    <row r="13939" spans="13:13" ht="49.2" customHeight="1">
      <c r="M13939" s="85"/>
    </row>
    <row r="13940" spans="13:13" ht="49.2" customHeight="1">
      <c r="M13940" s="85"/>
    </row>
    <row r="13941" spans="13:13" ht="49.2" customHeight="1">
      <c r="M13941" s="85"/>
    </row>
    <row r="13942" spans="13:13" ht="49.2" customHeight="1">
      <c r="M13942" s="85"/>
    </row>
    <row r="13943" spans="13:13" ht="49.2" customHeight="1">
      <c r="M13943" s="85"/>
    </row>
    <row r="13944" spans="13:13" ht="49.2" customHeight="1">
      <c r="M13944" s="85"/>
    </row>
    <row r="13945" spans="13:13" ht="49.2" customHeight="1">
      <c r="M13945" s="85"/>
    </row>
    <row r="13946" spans="13:13" ht="49.2" customHeight="1">
      <c r="M13946" s="85"/>
    </row>
    <row r="13947" spans="13:13" ht="49.2" customHeight="1">
      <c r="M13947" s="85"/>
    </row>
    <row r="13948" spans="13:13" ht="49.2" customHeight="1">
      <c r="M13948" s="85"/>
    </row>
    <row r="13949" spans="13:13" ht="49.2" customHeight="1">
      <c r="M13949" s="85"/>
    </row>
    <row r="13950" spans="13:13" ht="49.2" customHeight="1">
      <c r="M13950" s="85"/>
    </row>
    <row r="13951" spans="13:13" ht="49.2" customHeight="1">
      <c r="M13951" s="85"/>
    </row>
    <row r="13952" spans="13:13" ht="49.2" customHeight="1">
      <c r="M13952" s="85"/>
    </row>
    <row r="13953" spans="13:13" ht="49.2" customHeight="1">
      <c r="M13953" s="85"/>
    </row>
    <row r="13954" spans="13:13" ht="49.2" customHeight="1">
      <c r="M13954" s="85"/>
    </row>
    <row r="13955" spans="13:13" ht="49.2" customHeight="1">
      <c r="M13955" s="85"/>
    </row>
    <row r="13956" spans="13:13" ht="49.2" customHeight="1">
      <c r="M13956" s="85"/>
    </row>
    <row r="13957" spans="13:13" ht="49.2" customHeight="1">
      <c r="M13957" s="85"/>
    </row>
    <row r="13958" spans="13:13" ht="49.2" customHeight="1">
      <c r="M13958" s="85"/>
    </row>
    <row r="13959" spans="13:13" ht="49.2" customHeight="1">
      <c r="M13959" s="85"/>
    </row>
    <row r="13960" spans="13:13" ht="49.2" customHeight="1">
      <c r="M13960" s="85"/>
    </row>
    <row r="13961" spans="13:13" ht="49.2" customHeight="1">
      <c r="M13961" s="85"/>
    </row>
    <row r="13962" spans="13:13" ht="49.2" customHeight="1">
      <c r="M13962" s="85"/>
    </row>
    <row r="13963" spans="13:13" ht="49.2" customHeight="1">
      <c r="M13963" s="85"/>
    </row>
    <row r="13964" spans="13:13" ht="49.2" customHeight="1">
      <c r="M13964" s="85"/>
    </row>
    <row r="13965" spans="13:13" ht="49.2" customHeight="1">
      <c r="M13965" s="85"/>
    </row>
    <row r="13966" spans="13:13" ht="49.2" customHeight="1">
      <c r="M13966" s="85"/>
    </row>
    <row r="13967" spans="13:13" ht="49.2" customHeight="1">
      <c r="M13967" s="85"/>
    </row>
    <row r="13968" spans="13:13" ht="49.2" customHeight="1">
      <c r="M13968" s="85"/>
    </row>
    <row r="13969" spans="13:13" ht="49.2" customHeight="1">
      <c r="M13969" s="85"/>
    </row>
    <row r="13970" spans="13:13" ht="49.2" customHeight="1">
      <c r="M13970" s="85"/>
    </row>
    <row r="13971" spans="13:13" ht="49.2" customHeight="1">
      <c r="M13971" s="85"/>
    </row>
    <row r="13972" spans="13:13" ht="49.2" customHeight="1">
      <c r="M13972" s="85"/>
    </row>
    <row r="13973" spans="13:13" ht="49.2" customHeight="1">
      <c r="M13973" s="85"/>
    </row>
    <row r="13974" spans="13:13" ht="49.2" customHeight="1">
      <c r="M13974" s="85"/>
    </row>
    <row r="13975" spans="13:13" ht="49.2" customHeight="1">
      <c r="M13975" s="85"/>
    </row>
    <row r="13976" spans="13:13" ht="49.2" customHeight="1">
      <c r="M13976" s="85"/>
    </row>
    <row r="13977" spans="13:13" ht="49.2" customHeight="1">
      <c r="M13977" s="85"/>
    </row>
    <row r="13978" spans="13:13" ht="49.2" customHeight="1">
      <c r="M13978" s="85"/>
    </row>
    <row r="13979" spans="13:13" ht="49.2" customHeight="1">
      <c r="M13979" s="85"/>
    </row>
    <row r="13980" spans="13:13" ht="49.2" customHeight="1">
      <c r="M13980" s="85"/>
    </row>
    <row r="13981" spans="13:13" ht="49.2" customHeight="1">
      <c r="M13981" s="85"/>
    </row>
    <row r="13982" spans="13:13" ht="49.2" customHeight="1">
      <c r="M13982" s="85"/>
    </row>
    <row r="13983" spans="13:13" ht="49.2" customHeight="1">
      <c r="M13983" s="85"/>
    </row>
    <row r="13984" spans="13:13" ht="49.2" customHeight="1">
      <c r="M13984" s="85"/>
    </row>
    <row r="13985" spans="13:13" ht="49.2" customHeight="1">
      <c r="M13985" s="85"/>
    </row>
    <row r="13986" spans="13:13" ht="49.2" customHeight="1">
      <c r="M13986" s="85"/>
    </row>
    <row r="13987" spans="13:13" ht="49.2" customHeight="1">
      <c r="M13987" s="85"/>
    </row>
    <row r="13988" spans="13:13" ht="49.2" customHeight="1">
      <c r="M13988" s="85"/>
    </row>
    <row r="13989" spans="13:13" ht="49.2" customHeight="1">
      <c r="M13989" s="85"/>
    </row>
    <row r="13990" spans="13:13" ht="49.2" customHeight="1">
      <c r="M13990" s="85"/>
    </row>
    <row r="13991" spans="13:13" ht="49.2" customHeight="1">
      <c r="M13991" s="85"/>
    </row>
    <row r="13992" spans="13:13" ht="49.2" customHeight="1">
      <c r="M13992" s="85"/>
    </row>
    <row r="13993" spans="13:13" ht="49.2" customHeight="1">
      <c r="M13993" s="85"/>
    </row>
    <row r="13994" spans="13:13" ht="49.2" customHeight="1">
      <c r="M13994" s="85"/>
    </row>
    <row r="13995" spans="13:13" ht="49.2" customHeight="1">
      <c r="M13995" s="85"/>
    </row>
    <row r="13996" spans="13:13" ht="49.2" customHeight="1">
      <c r="M13996" s="85"/>
    </row>
    <row r="13997" spans="13:13" ht="49.2" customHeight="1">
      <c r="M13997" s="85"/>
    </row>
    <row r="13998" spans="13:13" ht="49.2" customHeight="1">
      <c r="M13998" s="85"/>
    </row>
    <row r="13999" spans="13:13" ht="49.2" customHeight="1">
      <c r="M13999" s="85"/>
    </row>
    <row r="14000" spans="13:13" ht="49.2" customHeight="1">
      <c r="M14000" s="85"/>
    </row>
    <row r="14001" spans="13:13" ht="49.2" customHeight="1">
      <c r="M14001" s="85"/>
    </row>
    <row r="14002" spans="13:13" ht="49.2" customHeight="1">
      <c r="M14002" s="85"/>
    </row>
    <row r="14003" spans="13:13" ht="49.2" customHeight="1">
      <c r="M14003" s="85"/>
    </row>
    <row r="14004" spans="13:13" ht="49.2" customHeight="1">
      <c r="M14004" s="85"/>
    </row>
    <row r="14005" spans="13:13" ht="49.2" customHeight="1">
      <c r="M14005" s="85"/>
    </row>
    <row r="14006" spans="13:13" ht="49.2" customHeight="1">
      <c r="M14006" s="85"/>
    </row>
    <row r="14007" spans="13:13" ht="49.2" customHeight="1">
      <c r="M14007" s="85"/>
    </row>
    <row r="14008" spans="13:13" ht="49.2" customHeight="1">
      <c r="M14008" s="85"/>
    </row>
    <row r="14009" spans="13:13" ht="49.2" customHeight="1">
      <c r="M14009" s="85"/>
    </row>
    <row r="14010" spans="13:13" ht="49.2" customHeight="1">
      <c r="M14010" s="85"/>
    </row>
    <row r="14011" spans="13:13" ht="49.2" customHeight="1">
      <c r="M14011" s="85"/>
    </row>
    <row r="14012" spans="13:13" ht="49.2" customHeight="1">
      <c r="M14012" s="85"/>
    </row>
    <row r="14013" spans="13:13" ht="49.2" customHeight="1">
      <c r="M14013" s="85"/>
    </row>
    <row r="14014" spans="13:13" ht="49.2" customHeight="1">
      <c r="M14014" s="85"/>
    </row>
    <row r="14015" spans="13:13" ht="49.2" customHeight="1">
      <c r="M14015" s="85"/>
    </row>
    <row r="14016" spans="13:13" ht="49.2" customHeight="1">
      <c r="M14016" s="85"/>
    </row>
    <row r="14017" spans="13:13" ht="49.2" customHeight="1">
      <c r="M14017" s="85"/>
    </row>
    <row r="14018" spans="13:13" ht="49.2" customHeight="1">
      <c r="M14018" s="85"/>
    </row>
    <row r="14019" spans="13:13" ht="49.2" customHeight="1">
      <c r="M14019" s="85"/>
    </row>
    <row r="14020" spans="13:13" ht="49.2" customHeight="1">
      <c r="M14020" s="85"/>
    </row>
    <row r="14021" spans="13:13" ht="49.2" customHeight="1">
      <c r="M14021" s="85"/>
    </row>
    <row r="14022" spans="13:13" ht="49.2" customHeight="1">
      <c r="M14022" s="85"/>
    </row>
    <row r="14023" spans="13:13" ht="49.2" customHeight="1">
      <c r="M14023" s="85"/>
    </row>
    <row r="14024" spans="13:13" ht="49.2" customHeight="1">
      <c r="M14024" s="85"/>
    </row>
    <row r="14025" spans="13:13" ht="49.2" customHeight="1">
      <c r="M14025" s="85"/>
    </row>
    <row r="14026" spans="13:13" ht="49.2" customHeight="1">
      <c r="M14026" s="85"/>
    </row>
    <row r="14027" spans="13:13" ht="49.2" customHeight="1">
      <c r="M14027" s="85"/>
    </row>
    <row r="14028" spans="13:13" ht="49.2" customHeight="1">
      <c r="M14028" s="85"/>
    </row>
    <row r="14029" spans="13:13" ht="49.2" customHeight="1">
      <c r="M14029" s="85"/>
    </row>
    <row r="14030" spans="13:13" ht="49.2" customHeight="1">
      <c r="M14030" s="85"/>
    </row>
    <row r="14031" spans="13:13" ht="49.2" customHeight="1">
      <c r="M14031" s="85"/>
    </row>
    <row r="14032" spans="13:13" ht="49.2" customHeight="1">
      <c r="M14032" s="85"/>
    </row>
    <row r="14033" spans="13:13" ht="49.2" customHeight="1">
      <c r="M14033" s="85"/>
    </row>
    <row r="14034" spans="13:13" ht="49.2" customHeight="1">
      <c r="M14034" s="85"/>
    </row>
    <row r="14035" spans="13:13" ht="49.2" customHeight="1">
      <c r="M14035" s="85"/>
    </row>
    <row r="14036" spans="13:13" ht="49.2" customHeight="1">
      <c r="M14036" s="85"/>
    </row>
    <row r="14037" spans="13:13" ht="49.2" customHeight="1">
      <c r="M14037" s="85"/>
    </row>
    <row r="14038" spans="13:13" ht="49.2" customHeight="1">
      <c r="M14038" s="85"/>
    </row>
    <row r="14039" spans="13:13" ht="49.2" customHeight="1">
      <c r="M14039" s="85"/>
    </row>
    <row r="14040" spans="13:13" ht="49.2" customHeight="1">
      <c r="M14040" s="85"/>
    </row>
    <row r="14041" spans="13:13" ht="49.2" customHeight="1">
      <c r="M14041" s="85"/>
    </row>
    <row r="14042" spans="13:13" ht="49.2" customHeight="1">
      <c r="M14042" s="85"/>
    </row>
    <row r="14043" spans="13:13" ht="49.2" customHeight="1">
      <c r="M14043" s="85"/>
    </row>
    <row r="14044" spans="13:13" ht="49.2" customHeight="1">
      <c r="M14044" s="85"/>
    </row>
    <row r="14045" spans="13:13" ht="49.2" customHeight="1">
      <c r="M14045" s="85"/>
    </row>
    <row r="14046" spans="13:13" ht="49.2" customHeight="1">
      <c r="M14046" s="85"/>
    </row>
    <row r="14047" spans="13:13" ht="49.2" customHeight="1">
      <c r="M14047" s="85"/>
    </row>
    <row r="14048" spans="13:13" ht="49.2" customHeight="1">
      <c r="M14048" s="85"/>
    </row>
    <row r="14049" spans="13:13" ht="49.2" customHeight="1">
      <c r="M14049" s="85"/>
    </row>
    <row r="14050" spans="13:13" ht="49.2" customHeight="1">
      <c r="M14050" s="85"/>
    </row>
    <row r="14051" spans="13:13" ht="49.2" customHeight="1">
      <c r="M14051" s="85"/>
    </row>
    <row r="14052" spans="13:13" ht="49.2" customHeight="1">
      <c r="M14052" s="85"/>
    </row>
    <row r="14053" spans="13:13" ht="49.2" customHeight="1">
      <c r="M14053" s="85"/>
    </row>
    <row r="14054" spans="13:13" ht="49.2" customHeight="1">
      <c r="M14054" s="85"/>
    </row>
    <row r="14055" spans="13:13" ht="49.2" customHeight="1">
      <c r="M14055" s="85"/>
    </row>
    <row r="14056" spans="13:13" ht="49.2" customHeight="1">
      <c r="M14056" s="85"/>
    </row>
    <row r="14057" spans="13:13" ht="49.2" customHeight="1">
      <c r="M14057" s="85"/>
    </row>
    <row r="14058" spans="13:13" ht="49.2" customHeight="1">
      <c r="M14058" s="85"/>
    </row>
    <row r="14059" spans="13:13" ht="49.2" customHeight="1">
      <c r="M14059" s="85"/>
    </row>
    <row r="14060" spans="13:13" ht="49.2" customHeight="1">
      <c r="M14060" s="85"/>
    </row>
    <row r="14061" spans="13:13" ht="49.2" customHeight="1">
      <c r="M14061" s="85"/>
    </row>
    <row r="14062" spans="13:13" ht="49.2" customHeight="1">
      <c r="M14062" s="85"/>
    </row>
    <row r="14063" spans="13:13" ht="49.2" customHeight="1">
      <c r="M14063" s="85"/>
    </row>
    <row r="14064" spans="13:13" ht="49.2" customHeight="1">
      <c r="M14064" s="85"/>
    </row>
    <row r="14065" spans="13:13" ht="49.2" customHeight="1">
      <c r="M14065" s="85"/>
    </row>
    <row r="14066" spans="13:13" ht="49.2" customHeight="1">
      <c r="M14066" s="85"/>
    </row>
    <row r="14067" spans="13:13" ht="49.2" customHeight="1">
      <c r="M14067" s="85"/>
    </row>
    <row r="14068" spans="13:13" ht="49.2" customHeight="1">
      <c r="M14068" s="85"/>
    </row>
    <row r="14069" spans="13:13" ht="49.2" customHeight="1">
      <c r="M14069" s="85"/>
    </row>
    <row r="14070" spans="13:13" ht="49.2" customHeight="1">
      <c r="M14070" s="85"/>
    </row>
    <row r="14071" spans="13:13" ht="49.2" customHeight="1">
      <c r="M14071" s="85"/>
    </row>
    <row r="14072" spans="13:13" ht="49.2" customHeight="1">
      <c r="M14072" s="85"/>
    </row>
    <row r="14073" spans="13:13" ht="49.2" customHeight="1">
      <c r="M14073" s="85"/>
    </row>
    <row r="14074" spans="13:13" ht="49.2" customHeight="1">
      <c r="M14074" s="85"/>
    </row>
    <row r="14075" spans="13:13" ht="49.2" customHeight="1">
      <c r="M14075" s="85"/>
    </row>
    <row r="14076" spans="13:13" ht="49.2" customHeight="1">
      <c r="M14076" s="85"/>
    </row>
    <row r="14077" spans="13:13" ht="49.2" customHeight="1">
      <c r="M14077" s="85"/>
    </row>
    <row r="14078" spans="13:13" ht="49.2" customHeight="1">
      <c r="M14078" s="85"/>
    </row>
    <row r="14079" spans="13:13" ht="49.2" customHeight="1">
      <c r="M14079" s="85"/>
    </row>
    <row r="14080" spans="13:13" ht="49.2" customHeight="1">
      <c r="M14080" s="85"/>
    </row>
    <row r="14081" spans="13:13" ht="49.2" customHeight="1">
      <c r="M14081" s="85"/>
    </row>
    <row r="14082" spans="13:13" ht="49.2" customHeight="1">
      <c r="M14082" s="85"/>
    </row>
    <row r="14083" spans="13:13" ht="49.2" customHeight="1">
      <c r="M14083" s="85"/>
    </row>
    <row r="14084" spans="13:13" ht="49.2" customHeight="1">
      <c r="M14084" s="85"/>
    </row>
    <row r="14085" spans="13:13" ht="49.2" customHeight="1">
      <c r="M14085" s="85"/>
    </row>
    <row r="14086" spans="13:13" ht="49.2" customHeight="1">
      <c r="M14086" s="85"/>
    </row>
    <row r="14087" spans="13:13" ht="49.2" customHeight="1">
      <c r="M14087" s="85"/>
    </row>
    <row r="14088" spans="13:13" ht="49.2" customHeight="1">
      <c r="M14088" s="85"/>
    </row>
    <row r="14089" spans="13:13" ht="49.2" customHeight="1">
      <c r="M14089" s="85"/>
    </row>
    <row r="14090" spans="13:13" ht="49.2" customHeight="1">
      <c r="M14090" s="85"/>
    </row>
    <row r="14091" spans="13:13" ht="49.2" customHeight="1">
      <c r="M14091" s="85"/>
    </row>
    <row r="14092" spans="13:13" ht="49.2" customHeight="1">
      <c r="M14092" s="85"/>
    </row>
    <row r="14093" spans="13:13" ht="49.2" customHeight="1">
      <c r="M14093" s="85"/>
    </row>
    <row r="14094" spans="13:13" ht="49.2" customHeight="1">
      <c r="M14094" s="85"/>
    </row>
    <row r="14095" spans="13:13" ht="49.2" customHeight="1">
      <c r="M14095" s="85"/>
    </row>
    <row r="14096" spans="13:13" ht="49.2" customHeight="1">
      <c r="M14096" s="85"/>
    </row>
    <row r="14097" spans="13:13" ht="49.2" customHeight="1">
      <c r="M14097" s="85"/>
    </row>
    <row r="14098" spans="13:13" ht="49.2" customHeight="1">
      <c r="M14098" s="85"/>
    </row>
    <row r="14099" spans="13:13" ht="49.2" customHeight="1">
      <c r="M14099" s="85"/>
    </row>
    <row r="14100" spans="13:13" ht="49.2" customHeight="1">
      <c r="M14100" s="85"/>
    </row>
    <row r="14101" spans="13:13" ht="49.2" customHeight="1">
      <c r="M14101" s="85"/>
    </row>
    <row r="14102" spans="13:13" ht="49.2" customHeight="1">
      <c r="M14102" s="85"/>
    </row>
    <row r="14103" spans="13:13" ht="49.2" customHeight="1">
      <c r="M14103" s="85"/>
    </row>
    <row r="14104" spans="13:13" ht="49.2" customHeight="1">
      <c r="M14104" s="85"/>
    </row>
    <row r="14105" spans="13:13" ht="49.2" customHeight="1">
      <c r="M14105" s="85"/>
    </row>
    <row r="14106" spans="13:13" ht="49.2" customHeight="1">
      <c r="M14106" s="85"/>
    </row>
    <row r="14107" spans="13:13" ht="49.2" customHeight="1">
      <c r="M14107" s="85"/>
    </row>
    <row r="14108" spans="13:13" ht="49.2" customHeight="1">
      <c r="M14108" s="85"/>
    </row>
    <row r="14109" spans="13:13" ht="49.2" customHeight="1">
      <c r="M14109" s="85"/>
    </row>
    <row r="14110" spans="13:13" ht="49.2" customHeight="1">
      <c r="M14110" s="85"/>
    </row>
    <row r="14111" spans="13:13" ht="49.2" customHeight="1">
      <c r="M14111" s="85"/>
    </row>
    <row r="14112" spans="13:13" ht="49.2" customHeight="1">
      <c r="M14112" s="85"/>
    </row>
    <row r="14113" spans="13:13" ht="49.2" customHeight="1">
      <c r="M14113" s="85"/>
    </row>
    <row r="14114" spans="13:13" ht="49.2" customHeight="1">
      <c r="M14114" s="85"/>
    </row>
    <row r="14115" spans="13:13" ht="49.2" customHeight="1">
      <c r="M14115" s="85"/>
    </row>
    <row r="14116" spans="13:13" ht="49.2" customHeight="1">
      <c r="M14116" s="85"/>
    </row>
    <row r="14117" spans="13:13" ht="49.2" customHeight="1">
      <c r="M14117" s="85"/>
    </row>
    <row r="14118" spans="13:13" ht="49.2" customHeight="1">
      <c r="M14118" s="85"/>
    </row>
    <row r="14119" spans="13:13" ht="49.2" customHeight="1">
      <c r="M14119" s="85"/>
    </row>
    <row r="14120" spans="13:13" ht="49.2" customHeight="1">
      <c r="M14120" s="85"/>
    </row>
    <row r="14121" spans="13:13" ht="49.2" customHeight="1">
      <c r="M14121" s="85"/>
    </row>
    <row r="14122" spans="13:13" ht="49.2" customHeight="1">
      <c r="M14122" s="85"/>
    </row>
    <row r="14123" spans="13:13" ht="49.2" customHeight="1">
      <c r="M14123" s="85"/>
    </row>
    <row r="14124" spans="13:13" ht="49.2" customHeight="1">
      <c r="M14124" s="85"/>
    </row>
    <row r="14125" spans="13:13" ht="49.2" customHeight="1">
      <c r="M14125" s="85"/>
    </row>
    <row r="14126" spans="13:13" ht="49.2" customHeight="1">
      <c r="M14126" s="85"/>
    </row>
    <row r="14127" spans="13:13" ht="49.2" customHeight="1">
      <c r="M14127" s="85"/>
    </row>
    <row r="14128" spans="13:13" ht="49.2" customHeight="1">
      <c r="M14128" s="85"/>
    </row>
    <row r="14129" spans="13:13" ht="49.2" customHeight="1">
      <c r="M14129" s="85"/>
    </row>
    <row r="14130" spans="13:13" ht="49.2" customHeight="1">
      <c r="M14130" s="85"/>
    </row>
    <row r="14131" spans="13:13" ht="49.2" customHeight="1">
      <c r="M14131" s="85"/>
    </row>
    <row r="14132" spans="13:13" ht="49.2" customHeight="1">
      <c r="M14132" s="85"/>
    </row>
    <row r="14133" spans="13:13" ht="49.2" customHeight="1">
      <c r="M14133" s="85"/>
    </row>
    <row r="14134" spans="13:13" ht="49.2" customHeight="1">
      <c r="M14134" s="85"/>
    </row>
    <row r="14135" spans="13:13" ht="49.2" customHeight="1">
      <c r="M14135" s="85"/>
    </row>
    <row r="14136" spans="13:13" ht="49.2" customHeight="1">
      <c r="M14136" s="85"/>
    </row>
    <row r="14137" spans="13:13" ht="49.2" customHeight="1">
      <c r="M14137" s="85"/>
    </row>
    <row r="14138" spans="13:13" ht="49.2" customHeight="1">
      <c r="M14138" s="85"/>
    </row>
    <row r="14139" spans="13:13" ht="49.2" customHeight="1">
      <c r="M14139" s="85"/>
    </row>
    <row r="14140" spans="13:13" ht="49.2" customHeight="1">
      <c r="M14140" s="85"/>
    </row>
    <row r="14141" spans="13:13" ht="49.2" customHeight="1">
      <c r="M14141" s="85"/>
    </row>
    <row r="14142" spans="13:13" ht="49.2" customHeight="1">
      <c r="M14142" s="85"/>
    </row>
    <row r="14143" spans="13:13" ht="49.2" customHeight="1">
      <c r="M14143" s="85"/>
    </row>
    <row r="14144" spans="13:13" ht="49.2" customHeight="1">
      <c r="M14144" s="85"/>
    </row>
    <row r="14145" spans="13:13" ht="49.2" customHeight="1">
      <c r="M14145" s="85"/>
    </row>
    <row r="14146" spans="13:13" ht="49.2" customHeight="1">
      <c r="M14146" s="85"/>
    </row>
    <row r="14147" spans="13:13" ht="49.2" customHeight="1">
      <c r="M14147" s="85"/>
    </row>
    <row r="14148" spans="13:13" ht="49.2" customHeight="1">
      <c r="M14148" s="85"/>
    </row>
    <row r="14149" spans="13:13" ht="49.2" customHeight="1">
      <c r="M14149" s="85"/>
    </row>
    <row r="14150" spans="13:13" ht="49.2" customHeight="1">
      <c r="M14150" s="85"/>
    </row>
    <row r="14151" spans="13:13" ht="49.2" customHeight="1">
      <c r="M14151" s="85"/>
    </row>
    <row r="14152" spans="13:13" ht="49.2" customHeight="1">
      <c r="M14152" s="85"/>
    </row>
    <row r="14153" spans="13:13" ht="49.2" customHeight="1">
      <c r="M14153" s="85"/>
    </row>
    <row r="14154" spans="13:13" ht="49.2" customHeight="1">
      <c r="M14154" s="85"/>
    </row>
    <row r="14155" spans="13:13" ht="49.2" customHeight="1">
      <c r="M14155" s="85"/>
    </row>
    <row r="14156" spans="13:13" ht="49.2" customHeight="1">
      <c r="M14156" s="85"/>
    </row>
    <row r="14157" spans="13:13" ht="49.2" customHeight="1">
      <c r="M14157" s="85"/>
    </row>
    <row r="14158" spans="13:13" ht="49.2" customHeight="1">
      <c r="M14158" s="85"/>
    </row>
    <row r="14159" spans="13:13" ht="49.2" customHeight="1">
      <c r="M14159" s="85"/>
    </row>
    <row r="14160" spans="13:13" ht="49.2" customHeight="1">
      <c r="M14160" s="85"/>
    </row>
    <row r="14161" spans="13:13" ht="49.2" customHeight="1">
      <c r="M14161" s="85"/>
    </row>
    <row r="14162" spans="13:13" ht="49.2" customHeight="1">
      <c r="M14162" s="85"/>
    </row>
    <row r="14163" spans="13:13" ht="49.2" customHeight="1">
      <c r="M14163" s="85"/>
    </row>
    <row r="14164" spans="13:13" ht="49.2" customHeight="1">
      <c r="M14164" s="85"/>
    </row>
    <row r="14165" spans="13:13" ht="49.2" customHeight="1">
      <c r="M14165" s="85"/>
    </row>
    <row r="14166" spans="13:13" ht="49.2" customHeight="1">
      <c r="M14166" s="85"/>
    </row>
    <row r="14167" spans="13:13" ht="49.2" customHeight="1">
      <c r="M14167" s="85"/>
    </row>
    <row r="14168" spans="13:13" ht="49.2" customHeight="1">
      <c r="M14168" s="85"/>
    </row>
    <row r="14169" spans="13:13" ht="49.2" customHeight="1">
      <c r="M14169" s="85"/>
    </row>
    <row r="14170" spans="13:13" ht="49.2" customHeight="1">
      <c r="M14170" s="85"/>
    </row>
    <row r="14171" spans="13:13" ht="49.2" customHeight="1">
      <c r="M14171" s="85"/>
    </row>
    <row r="14172" spans="13:13" ht="49.2" customHeight="1">
      <c r="M14172" s="85"/>
    </row>
    <row r="14173" spans="13:13" ht="49.2" customHeight="1">
      <c r="M14173" s="85"/>
    </row>
    <row r="14174" spans="13:13" ht="49.2" customHeight="1">
      <c r="M14174" s="85"/>
    </row>
    <row r="14175" spans="13:13" ht="49.2" customHeight="1">
      <c r="M14175" s="85"/>
    </row>
    <row r="14176" spans="13:13" ht="49.2" customHeight="1">
      <c r="M14176" s="85"/>
    </row>
    <row r="14177" spans="13:13" ht="49.2" customHeight="1">
      <c r="M14177" s="85"/>
    </row>
    <row r="14178" spans="13:13" ht="49.2" customHeight="1">
      <c r="M14178" s="85"/>
    </row>
    <row r="14179" spans="13:13" ht="49.2" customHeight="1">
      <c r="M14179" s="85"/>
    </row>
    <row r="14180" spans="13:13" ht="49.2" customHeight="1">
      <c r="M14180" s="85"/>
    </row>
    <row r="14181" spans="13:13" ht="49.2" customHeight="1">
      <c r="M14181" s="85"/>
    </row>
    <row r="14182" spans="13:13" ht="49.2" customHeight="1">
      <c r="M14182" s="85"/>
    </row>
    <row r="14183" spans="13:13" ht="49.2" customHeight="1">
      <c r="M14183" s="85"/>
    </row>
    <row r="14184" spans="13:13" ht="49.2" customHeight="1">
      <c r="M14184" s="85"/>
    </row>
    <row r="14185" spans="13:13" ht="49.2" customHeight="1">
      <c r="M14185" s="85"/>
    </row>
    <row r="14186" spans="13:13" ht="49.2" customHeight="1">
      <c r="M14186" s="85"/>
    </row>
    <row r="14187" spans="13:13" ht="49.2" customHeight="1">
      <c r="M14187" s="85"/>
    </row>
    <row r="14188" spans="13:13" ht="49.2" customHeight="1">
      <c r="M14188" s="85"/>
    </row>
    <row r="14189" spans="13:13" ht="49.2" customHeight="1">
      <c r="M14189" s="85"/>
    </row>
    <row r="14190" spans="13:13" ht="49.2" customHeight="1">
      <c r="M14190" s="85"/>
    </row>
    <row r="14191" spans="13:13" ht="49.2" customHeight="1">
      <c r="M14191" s="85"/>
    </row>
    <row r="14192" spans="13:13" ht="49.2" customHeight="1">
      <c r="M14192" s="85"/>
    </row>
    <row r="14193" spans="13:13" ht="49.2" customHeight="1">
      <c r="M14193" s="85"/>
    </row>
    <row r="14194" spans="13:13" ht="49.2" customHeight="1">
      <c r="M14194" s="85"/>
    </row>
    <row r="14195" spans="13:13" ht="49.2" customHeight="1">
      <c r="M14195" s="85"/>
    </row>
    <row r="14196" spans="13:13" ht="49.2" customHeight="1">
      <c r="M14196" s="85"/>
    </row>
    <row r="14197" spans="13:13" ht="49.2" customHeight="1">
      <c r="M14197" s="85"/>
    </row>
    <row r="14198" spans="13:13" ht="49.2" customHeight="1">
      <c r="M14198" s="85"/>
    </row>
    <row r="14199" spans="13:13" ht="49.2" customHeight="1">
      <c r="M14199" s="85"/>
    </row>
    <row r="14200" spans="13:13" ht="49.2" customHeight="1">
      <c r="M14200" s="85"/>
    </row>
    <row r="14201" spans="13:13" ht="49.2" customHeight="1">
      <c r="M14201" s="85"/>
    </row>
    <row r="14202" spans="13:13" ht="49.2" customHeight="1">
      <c r="M14202" s="85"/>
    </row>
    <row r="14203" spans="13:13" ht="49.2" customHeight="1">
      <c r="M14203" s="85"/>
    </row>
    <row r="14204" spans="13:13" ht="49.2" customHeight="1">
      <c r="M14204" s="85"/>
    </row>
    <row r="14205" spans="13:13" ht="49.2" customHeight="1">
      <c r="M14205" s="85"/>
    </row>
    <row r="14206" spans="13:13" ht="49.2" customHeight="1">
      <c r="M14206" s="85"/>
    </row>
    <row r="14207" spans="13:13" ht="49.2" customHeight="1">
      <c r="M14207" s="85"/>
    </row>
    <row r="14208" spans="13:13" ht="49.2" customHeight="1">
      <c r="M14208" s="85"/>
    </row>
    <row r="14209" spans="13:13" ht="49.2" customHeight="1">
      <c r="M14209" s="85"/>
    </row>
    <row r="14210" spans="13:13" ht="49.2" customHeight="1">
      <c r="M14210" s="85"/>
    </row>
    <row r="14211" spans="13:13" ht="49.2" customHeight="1">
      <c r="M14211" s="85"/>
    </row>
    <row r="14212" spans="13:13" ht="49.2" customHeight="1">
      <c r="M14212" s="85"/>
    </row>
    <row r="14213" spans="13:13" ht="49.2" customHeight="1">
      <c r="M14213" s="85"/>
    </row>
    <row r="14214" spans="13:13" ht="49.2" customHeight="1">
      <c r="M14214" s="85"/>
    </row>
    <row r="14215" spans="13:13" ht="49.2" customHeight="1">
      <c r="M14215" s="85"/>
    </row>
    <row r="14216" spans="13:13" ht="49.2" customHeight="1">
      <c r="M14216" s="85"/>
    </row>
    <row r="14217" spans="13:13" ht="49.2" customHeight="1">
      <c r="M14217" s="85"/>
    </row>
    <row r="14218" spans="13:13" ht="49.2" customHeight="1">
      <c r="M14218" s="85"/>
    </row>
    <row r="14219" spans="13:13" ht="49.2" customHeight="1">
      <c r="M14219" s="85"/>
    </row>
    <row r="14220" spans="13:13" ht="49.2" customHeight="1">
      <c r="M14220" s="85"/>
    </row>
    <row r="14221" spans="13:13" ht="49.2" customHeight="1">
      <c r="M14221" s="85"/>
    </row>
    <row r="14222" spans="13:13" ht="49.2" customHeight="1">
      <c r="M14222" s="85"/>
    </row>
    <row r="14223" spans="13:13" ht="49.2" customHeight="1">
      <c r="M14223" s="85"/>
    </row>
    <row r="14224" spans="13:13" ht="49.2" customHeight="1">
      <c r="M14224" s="85"/>
    </row>
    <row r="14225" spans="13:13" ht="49.2" customHeight="1">
      <c r="M14225" s="85"/>
    </row>
    <row r="14226" spans="13:13" ht="49.2" customHeight="1">
      <c r="M14226" s="85"/>
    </row>
    <row r="14227" spans="13:13" ht="49.2" customHeight="1">
      <c r="M14227" s="85"/>
    </row>
    <row r="14228" spans="13:13" ht="49.2" customHeight="1">
      <c r="M14228" s="85"/>
    </row>
    <row r="14229" spans="13:13" ht="49.2" customHeight="1">
      <c r="M14229" s="85"/>
    </row>
    <row r="14230" spans="13:13" ht="49.2" customHeight="1">
      <c r="M14230" s="85"/>
    </row>
    <row r="14231" spans="13:13" ht="49.2" customHeight="1">
      <c r="M14231" s="85"/>
    </row>
    <row r="14232" spans="13:13" ht="49.2" customHeight="1">
      <c r="M14232" s="85"/>
    </row>
    <row r="14233" spans="13:13" ht="49.2" customHeight="1">
      <c r="M14233" s="85"/>
    </row>
    <row r="14234" spans="13:13" ht="49.2" customHeight="1">
      <c r="M14234" s="85"/>
    </row>
    <row r="14235" spans="13:13" ht="49.2" customHeight="1">
      <c r="M14235" s="85"/>
    </row>
    <row r="14236" spans="13:13" ht="49.2" customHeight="1">
      <c r="M14236" s="85"/>
    </row>
    <row r="14237" spans="13:13" ht="49.2" customHeight="1">
      <c r="M14237" s="85"/>
    </row>
    <row r="14238" spans="13:13" ht="49.2" customHeight="1">
      <c r="M14238" s="85"/>
    </row>
    <row r="14239" spans="13:13" ht="49.2" customHeight="1">
      <c r="M14239" s="85"/>
    </row>
    <row r="14240" spans="13:13" ht="49.2" customHeight="1">
      <c r="M14240" s="85"/>
    </row>
    <row r="14241" spans="13:13" ht="49.2" customHeight="1">
      <c r="M14241" s="85"/>
    </row>
    <row r="14242" spans="13:13" ht="49.2" customHeight="1">
      <c r="M14242" s="85"/>
    </row>
    <row r="14243" spans="13:13" ht="49.2" customHeight="1">
      <c r="M14243" s="85"/>
    </row>
    <row r="14244" spans="13:13" ht="49.2" customHeight="1">
      <c r="M14244" s="85"/>
    </row>
    <row r="14245" spans="13:13" ht="49.2" customHeight="1">
      <c r="M14245" s="85"/>
    </row>
    <row r="14246" spans="13:13" ht="49.2" customHeight="1">
      <c r="M14246" s="85"/>
    </row>
    <row r="14247" spans="13:13" ht="49.2" customHeight="1">
      <c r="M14247" s="85"/>
    </row>
    <row r="14248" spans="13:13" ht="49.2" customHeight="1">
      <c r="M14248" s="85"/>
    </row>
    <row r="14249" spans="13:13" ht="49.2" customHeight="1">
      <c r="M14249" s="85"/>
    </row>
    <row r="14250" spans="13:13" ht="49.2" customHeight="1">
      <c r="M14250" s="85"/>
    </row>
    <row r="14251" spans="13:13" ht="49.2" customHeight="1">
      <c r="M14251" s="85"/>
    </row>
    <row r="14252" spans="13:13" ht="49.2" customHeight="1">
      <c r="M14252" s="85"/>
    </row>
    <row r="14253" spans="13:13" ht="49.2" customHeight="1">
      <c r="M14253" s="85"/>
    </row>
    <row r="14254" spans="13:13" ht="49.2" customHeight="1">
      <c r="M14254" s="85"/>
    </row>
    <row r="14255" spans="13:13" ht="49.2" customHeight="1">
      <c r="M14255" s="85"/>
    </row>
    <row r="14256" spans="13:13" ht="49.2" customHeight="1">
      <c r="M14256" s="85"/>
    </row>
    <row r="14257" spans="13:13" ht="49.2" customHeight="1">
      <c r="M14257" s="85"/>
    </row>
    <row r="14258" spans="13:13" ht="49.2" customHeight="1">
      <c r="M14258" s="85"/>
    </row>
    <row r="14259" spans="13:13" ht="49.2" customHeight="1">
      <c r="M14259" s="85"/>
    </row>
    <row r="14260" spans="13:13" ht="49.2" customHeight="1">
      <c r="M14260" s="85"/>
    </row>
    <row r="14261" spans="13:13" ht="49.2" customHeight="1">
      <c r="M14261" s="85"/>
    </row>
    <row r="14262" spans="13:13" ht="49.2" customHeight="1">
      <c r="M14262" s="85"/>
    </row>
    <row r="14263" spans="13:13" ht="49.2" customHeight="1">
      <c r="M14263" s="85"/>
    </row>
    <row r="14264" spans="13:13" ht="49.2" customHeight="1">
      <c r="M14264" s="85"/>
    </row>
    <row r="14265" spans="13:13" ht="49.2" customHeight="1">
      <c r="M14265" s="85"/>
    </row>
    <row r="14266" spans="13:13" ht="49.2" customHeight="1">
      <c r="M14266" s="85"/>
    </row>
    <row r="14267" spans="13:13" ht="49.2" customHeight="1">
      <c r="M14267" s="85"/>
    </row>
    <row r="14268" spans="13:13" ht="49.2" customHeight="1">
      <c r="M14268" s="85"/>
    </row>
    <row r="14269" spans="13:13" ht="49.2" customHeight="1">
      <c r="M14269" s="85"/>
    </row>
    <row r="14270" spans="13:13" ht="49.2" customHeight="1">
      <c r="M14270" s="85"/>
    </row>
    <row r="14271" spans="13:13" ht="49.2" customHeight="1">
      <c r="M14271" s="85"/>
    </row>
    <row r="14272" spans="13:13" ht="49.2" customHeight="1">
      <c r="M14272" s="85"/>
    </row>
    <row r="14273" spans="13:13" ht="49.2" customHeight="1">
      <c r="M14273" s="85"/>
    </row>
    <row r="14274" spans="13:13" ht="49.2" customHeight="1">
      <c r="M14274" s="85"/>
    </row>
    <row r="14275" spans="13:13" ht="49.2" customHeight="1">
      <c r="M14275" s="85"/>
    </row>
    <row r="14276" spans="13:13" ht="49.2" customHeight="1">
      <c r="M14276" s="85"/>
    </row>
    <row r="14277" spans="13:13" ht="49.2" customHeight="1">
      <c r="M14277" s="85"/>
    </row>
    <row r="14278" spans="13:13" ht="49.2" customHeight="1">
      <c r="M14278" s="85"/>
    </row>
    <row r="14279" spans="13:13" ht="49.2" customHeight="1">
      <c r="M14279" s="85"/>
    </row>
    <row r="14280" spans="13:13" ht="49.2" customHeight="1">
      <c r="M14280" s="85"/>
    </row>
    <row r="14281" spans="13:13" ht="49.2" customHeight="1">
      <c r="M14281" s="85"/>
    </row>
    <row r="14282" spans="13:13" ht="49.2" customHeight="1">
      <c r="M14282" s="85"/>
    </row>
    <row r="14283" spans="13:13" ht="49.2" customHeight="1">
      <c r="M14283" s="85"/>
    </row>
    <row r="14284" spans="13:13" ht="49.2" customHeight="1">
      <c r="M14284" s="85"/>
    </row>
    <row r="14285" spans="13:13" ht="49.2" customHeight="1">
      <c r="M14285" s="85"/>
    </row>
    <row r="14286" spans="13:13" ht="49.2" customHeight="1">
      <c r="M14286" s="85"/>
    </row>
    <row r="14287" spans="13:13" ht="49.2" customHeight="1">
      <c r="M14287" s="85"/>
    </row>
    <row r="14288" spans="13:13" ht="49.2" customHeight="1">
      <c r="M14288" s="85"/>
    </row>
    <row r="14289" spans="13:13" ht="49.2" customHeight="1">
      <c r="M14289" s="85"/>
    </row>
    <row r="14290" spans="13:13" ht="49.2" customHeight="1">
      <c r="M14290" s="85"/>
    </row>
    <row r="14291" spans="13:13" ht="49.2" customHeight="1">
      <c r="M14291" s="85"/>
    </row>
    <row r="14292" spans="13:13" ht="49.2" customHeight="1">
      <c r="M14292" s="85"/>
    </row>
    <row r="14293" spans="13:13" ht="49.2" customHeight="1">
      <c r="M14293" s="85"/>
    </row>
    <row r="14294" spans="13:13" ht="49.2" customHeight="1">
      <c r="M14294" s="85"/>
    </row>
    <row r="14295" spans="13:13" ht="49.2" customHeight="1">
      <c r="M14295" s="85"/>
    </row>
    <row r="14296" spans="13:13" ht="49.2" customHeight="1">
      <c r="M14296" s="85"/>
    </row>
    <row r="14297" spans="13:13" ht="49.2" customHeight="1">
      <c r="M14297" s="85"/>
    </row>
    <row r="14298" spans="13:13" ht="49.2" customHeight="1">
      <c r="M14298" s="85"/>
    </row>
    <row r="14299" spans="13:13" ht="49.2" customHeight="1">
      <c r="M14299" s="85"/>
    </row>
    <row r="14300" spans="13:13" ht="49.2" customHeight="1">
      <c r="M14300" s="85"/>
    </row>
    <row r="14301" spans="13:13" ht="49.2" customHeight="1">
      <c r="M14301" s="85"/>
    </row>
    <row r="14302" spans="13:13" ht="49.2" customHeight="1">
      <c r="M14302" s="85"/>
    </row>
    <row r="14303" spans="13:13" ht="49.2" customHeight="1">
      <c r="M14303" s="85"/>
    </row>
    <row r="14304" spans="13:13" ht="49.2" customHeight="1">
      <c r="M14304" s="85"/>
    </row>
    <row r="14305" spans="13:13" ht="49.2" customHeight="1">
      <c r="M14305" s="85"/>
    </row>
    <row r="14306" spans="13:13" ht="49.2" customHeight="1">
      <c r="M14306" s="85"/>
    </row>
    <row r="14307" spans="13:13" ht="49.2" customHeight="1">
      <c r="M14307" s="85"/>
    </row>
    <row r="14308" spans="13:13" ht="49.2" customHeight="1">
      <c r="M14308" s="85"/>
    </row>
    <row r="14309" spans="13:13" ht="49.2" customHeight="1">
      <c r="M14309" s="85"/>
    </row>
    <row r="14310" spans="13:13" ht="49.2" customHeight="1">
      <c r="M14310" s="85"/>
    </row>
    <row r="14311" spans="13:13" ht="49.2" customHeight="1">
      <c r="M14311" s="85"/>
    </row>
    <row r="14312" spans="13:13" ht="49.2" customHeight="1">
      <c r="M14312" s="85"/>
    </row>
    <row r="14313" spans="13:13" ht="49.2" customHeight="1">
      <c r="M14313" s="85"/>
    </row>
    <row r="14314" spans="13:13" ht="49.2" customHeight="1">
      <c r="M14314" s="85"/>
    </row>
    <row r="14315" spans="13:13" ht="49.2" customHeight="1">
      <c r="M14315" s="85"/>
    </row>
    <row r="14316" spans="13:13" ht="49.2" customHeight="1">
      <c r="M14316" s="85"/>
    </row>
    <row r="14317" spans="13:13" ht="49.2" customHeight="1">
      <c r="M14317" s="85"/>
    </row>
    <row r="14318" spans="13:13" ht="49.2" customHeight="1">
      <c r="M14318" s="85"/>
    </row>
    <row r="14319" spans="13:13" ht="49.2" customHeight="1">
      <c r="M14319" s="85"/>
    </row>
    <row r="14320" spans="13:13" ht="49.2" customHeight="1">
      <c r="M14320" s="85"/>
    </row>
    <row r="14321" spans="13:13" ht="49.2" customHeight="1">
      <c r="M14321" s="85"/>
    </row>
    <row r="14322" spans="13:13" ht="49.2" customHeight="1">
      <c r="M14322" s="85"/>
    </row>
    <row r="14323" spans="13:13" ht="49.2" customHeight="1">
      <c r="M14323" s="85"/>
    </row>
    <row r="14324" spans="13:13" ht="49.2" customHeight="1">
      <c r="M14324" s="85"/>
    </row>
    <row r="14325" spans="13:13" ht="49.2" customHeight="1">
      <c r="M14325" s="85"/>
    </row>
    <row r="14326" spans="13:13" ht="49.2" customHeight="1">
      <c r="M14326" s="85"/>
    </row>
    <row r="14327" spans="13:13" ht="49.2" customHeight="1">
      <c r="M14327" s="85"/>
    </row>
    <row r="14328" spans="13:13" ht="49.2" customHeight="1">
      <c r="M14328" s="85"/>
    </row>
    <row r="14329" spans="13:13" ht="49.2" customHeight="1">
      <c r="M14329" s="85"/>
    </row>
    <row r="14330" spans="13:13" ht="49.2" customHeight="1">
      <c r="M14330" s="85"/>
    </row>
    <row r="14331" spans="13:13" ht="49.2" customHeight="1">
      <c r="M14331" s="85"/>
    </row>
    <row r="14332" spans="13:13" ht="49.2" customHeight="1">
      <c r="M14332" s="85"/>
    </row>
    <row r="14333" spans="13:13" ht="49.2" customHeight="1">
      <c r="M14333" s="85"/>
    </row>
    <row r="14334" spans="13:13" ht="49.2" customHeight="1">
      <c r="M14334" s="85"/>
    </row>
    <row r="14335" spans="13:13" ht="49.2" customHeight="1">
      <c r="M14335" s="85"/>
    </row>
    <row r="14336" spans="13:13" ht="49.2" customHeight="1">
      <c r="M14336" s="85"/>
    </row>
    <row r="14337" spans="13:13" ht="49.2" customHeight="1">
      <c r="M14337" s="85"/>
    </row>
    <row r="14338" spans="13:13" ht="49.2" customHeight="1">
      <c r="M14338" s="85"/>
    </row>
    <row r="14339" spans="13:13" ht="49.2" customHeight="1">
      <c r="M14339" s="85"/>
    </row>
    <row r="14340" spans="13:13" ht="49.2" customHeight="1">
      <c r="M14340" s="85"/>
    </row>
    <row r="14341" spans="13:13" ht="49.2" customHeight="1">
      <c r="M14341" s="85"/>
    </row>
    <row r="14342" spans="13:13" ht="49.2" customHeight="1">
      <c r="M14342" s="85"/>
    </row>
    <row r="14343" spans="13:13" ht="49.2" customHeight="1">
      <c r="M14343" s="85"/>
    </row>
    <row r="14344" spans="13:13" ht="49.2" customHeight="1">
      <c r="M14344" s="85"/>
    </row>
    <row r="14345" spans="13:13" ht="49.2" customHeight="1">
      <c r="M14345" s="85"/>
    </row>
    <row r="14346" spans="13:13" ht="49.2" customHeight="1">
      <c r="M14346" s="85"/>
    </row>
    <row r="14347" spans="13:13" ht="49.2" customHeight="1">
      <c r="M14347" s="85"/>
    </row>
    <row r="14348" spans="13:13" ht="49.2" customHeight="1">
      <c r="M14348" s="85"/>
    </row>
    <row r="14349" spans="13:13" ht="49.2" customHeight="1">
      <c r="M14349" s="85"/>
    </row>
    <row r="14350" spans="13:13" ht="49.2" customHeight="1">
      <c r="M14350" s="85"/>
    </row>
    <row r="14351" spans="13:13" ht="49.2" customHeight="1">
      <c r="M14351" s="85"/>
    </row>
    <row r="14352" spans="13:13" ht="49.2" customHeight="1">
      <c r="M14352" s="85"/>
    </row>
    <row r="14353" spans="13:13" ht="49.2" customHeight="1">
      <c r="M14353" s="85"/>
    </row>
    <row r="14354" spans="13:13" ht="49.2" customHeight="1">
      <c r="M14354" s="85"/>
    </row>
    <row r="14355" spans="13:13" ht="49.2" customHeight="1">
      <c r="M14355" s="85"/>
    </row>
    <row r="14356" spans="13:13" ht="49.2" customHeight="1">
      <c r="M14356" s="85"/>
    </row>
    <row r="14357" spans="13:13" ht="49.2" customHeight="1">
      <c r="M14357" s="85"/>
    </row>
    <row r="14358" spans="13:13" ht="49.2" customHeight="1">
      <c r="M14358" s="85"/>
    </row>
    <row r="14359" spans="13:13" ht="49.2" customHeight="1">
      <c r="M14359" s="85"/>
    </row>
    <row r="14360" spans="13:13" ht="49.2" customHeight="1">
      <c r="M14360" s="85"/>
    </row>
    <row r="14361" spans="13:13" ht="49.2" customHeight="1">
      <c r="M14361" s="85"/>
    </row>
    <row r="14362" spans="13:13" ht="49.2" customHeight="1">
      <c r="M14362" s="85"/>
    </row>
    <row r="14363" spans="13:13" ht="49.2" customHeight="1">
      <c r="M14363" s="85"/>
    </row>
    <row r="14364" spans="13:13" ht="49.2" customHeight="1">
      <c r="M14364" s="85"/>
    </row>
    <row r="14365" spans="13:13" ht="49.2" customHeight="1">
      <c r="M14365" s="85"/>
    </row>
    <row r="14366" spans="13:13" ht="49.2" customHeight="1">
      <c r="M14366" s="85"/>
    </row>
    <row r="14367" spans="13:13" ht="49.2" customHeight="1">
      <c r="M14367" s="85"/>
    </row>
    <row r="14368" spans="13:13" ht="49.2" customHeight="1">
      <c r="M14368" s="85"/>
    </row>
    <row r="14369" spans="13:13" ht="49.2" customHeight="1">
      <c r="M14369" s="85"/>
    </row>
    <row r="14370" spans="13:13" ht="49.2" customHeight="1">
      <c r="M14370" s="85"/>
    </row>
    <row r="14371" spans="13:13" ht="49.2" customHeight="1">
      <c r="M14371" s="85"/>
    </row>
    <row r="14372" spans="13:13" ht="49.2" customHeight="1">
      <c r="M14372" s="85"/>
    </row>
    <row r="14373" spans="13:13" ht="49.2" customHeight="1">
      <c r="M14373" s="85"/>
    </row>
    <row r="14374" spans="13:13" ht="49.2" customHeight="1">
      <c r="M14374" s="85"/>
    </row>
    <row r="14375" spans="13:13" ht="49.2" customHeight="1">
      <c r="M14375" s="85"/>
    </row>
    <row r="14376" spans="13:13" ht="49.2" customHeight="1">
      <c r="M14376" s="85"/>
    </row>
    <row r="14377" spans="13:13" ht="49.2" customHeight="1">
      <c r="M14377" s="85"/>
    </row>
    <row r="14378" spans="13:13" ht="49.2" customHeight="1">
      <c r="M14378" s="85"/>
    </row>
    <row r="14379" spans="13:13" ht="49.2" customHeight="1">
      <c r="M14379" s="85"/>
    </row>
    <row r="14380" spans="13:13" ht="49.2" customHeight="1">
      <c r="M14380" s="85"/>
    </row>
    <row r="14381" spans="13:13" ht="49.2" customHeight="1">
      <c r="M14381" s="85"/>
    </row>
    <row r="14382" spans="13:13" ht="49.2" customHeight="1">
      <c r="M14382" s="85"/>
    </row>
    <row r="14383" spans="13:13" ht="49.2" customHeight="1">
      <c r="M14383" s="85"/>
    </row>
    <row r="14384" spans="13:13" ht="49.2" customHeight="1">
      <c r="M14384" s="85"/>
    </row>
    <row r="14385" spans="13:13" ht="49.2" customHeight="1">
      <c r="M14385" s="85"/>
    </row>
    <row r="14386" spans="13:13" ht="49.2" customHeight="1">
      <c r="M14386" s="85"/>
    </row>
    <row r="14387" spans="13:13" ht="49.2" customHeight="1">
      <c r="M14387" s="85"/>
    </row>
    <row r="14388" spans="13:13" ht="49.2" customHeight="1">
      <c r="M14388" s="85"/>
    </row>
    <row r="14389" spans="13:13" ht="49.2" customHeight="1">
      <c r="M14389" s="85"/>
    </row>
    <row r="14390" spans="13:13" ht="49.2" customHeight="1">
      <c r="M14390" s="85"/>
    </row>
    <row r="14391" spans="13:13" ht="49.2" customHeight="1">
      <c r="M14391" s="85"/>
    </row>
    <row r="14392" spans="13:13" ht="49.2" customHeight="1">
      <c r="M14392" s="85"/>
    </row>
    <row r="14393" spans="13:13" ht="49.2" customHeight="1">
      <c r="M14393" s="85"/>
    </row>
    <row r="14394" spans="13:13" ht="49.2" customHeight="1">
      <c r="M14394" s="85"/>
    </row>
    <row r="14395" spans="13:13" ht="49.2" customHeight="1">
      <c r="M14395" s="85"/>
    </row>
    <row r="14396" spans="13:13" ht="49.2" customHeight="1">
      <c r="M14396" s="85"/>
    </row>
    <row r="14397" spans="13:13" ht="49.2" customHeight="1">
      <c r="M14397" s="85"/>
    </row>
    <row r="14398" spans="13:13" ht="49.2" customHeight="1">
      <c r="M14398" s="85"/>
    </row>
    <row r="14399" spans="13:13" ht="49.2" customHeight="1">
      <c r="M14399" s="85"/>
    </row>
    <row r="14400" spans="13:13" ht="49.2" customHeight="1">
      <c r="M14400" s="85"/>
    </row>
    <row r="14401" spans="13:13" ht="49.2" customHeight="1">
      <c r="M14401" s="85"/>
    </row>
    <row r="14402" spans="13:13" ht="49.2" customHeight="1">
      <c r="M14402" s="85"/>
    </row>
    <row r="14403" spans="13:13" ht="49.2" customHeight="1">
      <c r="M14403" s="85"/>
    </row>
    <row r="14404" spans="13:13" ht="49.2" customHeight="1">
      <c r="M14404" s="85"/>
    </row>
    <row r="14405" spans="13:13" ht="49.2" customHeight="1">
      <c r="M14405" s="85"/>
    </row>
    <row r="14406" spans="13:13" ht="49.2" customHeight="1">
      <c r="M14406" s="85"/>
    </row>
    <row r="14407" spans="13:13" ht="49.2" customHeight="1">
      <c r="M14407" s="85"/>
    </row>
    <row r="14408" spans="13:13" ht="49.2" customHeight="1">
      <c r="M14408" s="85"/>
    </row>
    <row r="14409" spans="13:13" ht="49.2" customHeight="1">
      <c r="M14409" s="85"/>
    </row>
    <row r="14410" spans="13:13" ht="49.2" customHeight="1">
      <c r="M14410" s="85"/>
    </row>
    <row r="14411" spans="13:13" ht="49.2" customHeight="1">
      <c r="M14411" s="85"/>
    </row>
    <row r="14412" spans="13:13" ht="49.2" customHeight="1">
      <c r="M14412" s="85"/>
    </row>
    <row r="14413" spans="13:13" ht="49.2" customHeight="1">
      <c r="M14413" s="85"/>
    </row>
    <row r="14414" spans="13:13" ht="49.2" customHeight="1">
      <c r="M14414" s="85"/>
    </row>
    <row r="14415" spans="13:13" ht="49.2" customHeight="1">
      <c r="M14415" s="85"/>
    </row>
    <row r="14416" spans="13:13" ht="49.2" customHeight="1">
      <c r="M14416" s="85"/>
    </row>
    <row r="14417" spans="13:13" ht="49.2" customHeight="1">
      <c r="M14417" s="85"/>
    </row>
    <row r="14418" spans="13:13" ht="49.2" customHeight="1">
      <c r="M14418" s="85"/>
    </row>
    <row r="14419" spans="13:13" ht="49.2" customHeight="1">
      <c r="M14419" s="85"/>
    </row>
    <row r="14420" spans="13:13" ht="49.2" customHeight="1">
      <c r="M14420" s="85"/>
    </row>
    <row r="14421" spans="13:13" ht="49.2" customHeight="1">
      <c r="M14421" s="85"/>
    </row>
    <row r="14422" spans="13:13" ht="49.2" customHeight="1">
      <c r="M14422" s="85"/>
    </row>
    <row r="14423" spans="13:13" ht="49.2" customHeight="1">
      <c r="M14423" s="85"/>
    </row>
    <row r="14424" spans="13:13" ht="49.2" customHeight="1">
      <c r="M14424" s="85"/>
    </row>
    <row r="14425" spans="13:13" ht="49.2" customHeight="1">
      <c r="M14425" s="85"/>
    </row>
    <row r="14426" spans="13:13" ht="49.2" customHeight="1">
      <c r="M14426" s="85"/>
    </row>
    <row r="14427" spans="13:13" ht="49.2" customHeight="1">
      <c r="M14427" s="85"/>
    </row>
    <row r="14428" spans="13:13" ht="49.2" customHeight="1">
      <c r="M14428" s="85"/>
    </row>
    <row r="14429" spans="13:13" ht="49.2" customHeight="1">
      <c r="M14429" s="85"/>
    </row>
    <row r="14430" spans="13:13" ht="49.2" customHeight="1">
      <c r="M14430" s="85"/>
    </row>
    <row r="14431" spans="13:13" ht="49.2" customHeight="1">
      <c r="M14431" s="85"/>
    </row>
    <row r="14432" spans="13:13" ht="49.2" customHeight="1">
      <c r="M14432" s="85"/>
    </row>
    <row r="14433" spans="13:13" ht="49.2" customHeight="1">
      <c r="M14433" s="85"/>
    </row>
    <row r="14434" spans="13:13" ht="49.2" customHeight="1">
      <c r="M14434" s="85"/>
    </row>
    <row r="14435" spans="13:13" ht="49.2" customHeight="1">
      <c r="M14435" s="85"/>
    </row>
    <row r="14436" spans="13:13" ht="49.2" customHeight="1">
      <c r="M14436" s="85"/>
    </row>
    <row r="14437" spans="13:13" ht="49.2" customHeight="1">
      <c r="M14437" s="85"/>
    </row>
    <row r="14438" spans="13:13" ht="49.2" customHeight="1">
      <c r="M14438" s="85"/>
    </row>
    <row r="14439" spans="13:13" ht="49.2" customHeight="1">
      <c r="M14439" s="85"/>
    </row>
    <row r="14440" spans="13:13" ht="49.2" customHeight="1">
      <c r="M14440" s="85"/>
    </row>
    <row r="14441" spans="13:13" ht="49.2" customHeight="1">
      <c r="M14441" s="85"/>
    </row>
    <row r="14442" spans="13:13" ht="49.2" customHeight="1">
      <c r="M14442" s="85"/>
    </row>
    <row r="14443" spans="13:13" ht="49.2" customHeight="1">
      <c r="M14443" s="85"/>
    </row>
    <row r="14444" spans="13:13" ht="49.2" customHeight="1">
      <c r="M14444" s="85"/>
    </row>
    <row r="14445" spans="13:13" ht="49.2" customHeight="1">
      <c r="M14445" s="85"/>
    </row>
    <row r="14446" spans="13:13" ht="49.2" customHeight="1">
      <c r="M14446" s="85"/>
    </row>
    <row r="14447" spans="13:13" ht="49.2" customHeight="1">
      <c r="M14447" s="85"/>
    </row>
    <row r="14448" spans="13:13" ht="49.2" customHeight="1">
      <c r="M14448" s="85"/>
    </row>
    <row r="14449" spans="13:13" ht="49.2" customHeight="1">
      <c r="M14449" s="85"/>
    </row>
    <row r="14450" spans="13:13" ht="49.2" customHeight="1">
      <c r="M14450" s="85"/>
    </row>
    <row r="14451" spans="13:13" ht="49.2" customHeight="1">
      <c r="M14451" s="85"/>
    </row>
    <row r="14452" spans="13:13" ht="49.2" customHeight="1">
      <c r="M14452" s="85"/>
    </row>
    <row r="14453" spans="13:13" ht="49.2" customHeight="1">
      <c r="M14453" s="85"/>
    </row>
    <row r="14454" spans="13:13" ht="49.2" customHeight="1">
      <c r="M14454" s="85"/>
    </row>
    <row r="14455" spans="13:13" ht="49.2" customHeight="1">
      <c r="M14455" s="85"/>
    </row>
    <row r="14456" spans="13:13" ht="49.2" customHeight="1">
      <c r="M14456" s="85"/>
    </row>
    <row r="14457" spans="13:13" ht="49.2" customHeight="1">
      <c r="M14457" s="85"/>
    </row>
    <row r="14458" spans="13:13" ht="49.2" customHeight="1">
      <c r="M14458" s="85"/>
    </row>
    <row r="14459" spans="13:13" ht="49.2" customHeight="1">
      <c r="M14459" s="85"/>
    </row>
    <row r="14460" spans="13:13" ht="49.2" customHeight="1">
      <c r="M14460" s="85"/>
    </row>
    <row r="14461" spans="13:13" ht="49.2" customHeight="1">
      <c r="M14461" s="85"/>
    </row>
    <row r="14462" spans="13:13" ht="49.2" customHeight="1">
      <c r="M14462" s="85"/>
    </row>
    <row r="14463" spans="13:13" ht="49.2" customHeight="1">
      <c r="M14463" s="85"/>
    </row>
    <row r="14464" spans="13:13" ht="49.2" customHeight="1">
      <c r="M14464" s="85"/>
    </row>
    <row r="14465" spans="13:13" ht="49.2" customHeight="1">
      <c r="M14465" s="85"/>
    </row>
    <row r="14466" spans="13:13" ht="49.2" customHeight="1">
      <c r="M14466" s="85"/>
    </row>
    <row r="14467" spans="13:13" ht="49.2" customHeight="1">
      <c r="M14467" s="85"/>
    </row>
    <row r="14468" spans="13:13" ht="49.2" customHeight="1">
      <c r="M14468" s="85"/>
    </row>
    <row r="14469" spans="13:13" ht="49.2" customHeight="1">
      <c r="M14469" s="85"/>
    </row>
    <row r="14470" spans="13:13" ht="49.2" customHeight="1">
      <c r="M14470" s="85"/>
    </row>
    <row r="14471" spans="13:13" ht="49.2" customHeight="1">
      <c r="M14471" s="85"/>
    </row>
    <row r="14472" spans="13:13" ht="49.2" customHeight="1">
      <c r="M14472" s="85"/>
    </row>
    <row r="14473" spans="13:13" ht="49.2" customHeight="1">
      <c r="M14473" s="85"/>
    </row>
    <row r="14474" spans="13:13" ht="49.2" customHeight="1">
      <c r="M14474" s="85"/>
    </row>
    <row r="14475" spans="13:13" ht="49.2" customHeight="1">
      <c r="M14475" s="85"/>
    </row>
    <row r="14476" spans="13:13" ht="49.2" customHeight="1">
      <c r="M14476" s="85"/>
    </row>
    <row r="14477" spans="13:13" ht="49.2" customHeight="1">
      <c r="M14477" s="85"/>
    </row>
    <row r="14478" spans="13:13" ht="49.2" customHeight="1">
      <c r="M14478" s="85"/>
    </row>
    <row r="14479" spans="13:13" ht="49.2" customHeight="1">
      <c r="M14479" s="85"/>
    </row>
    <row r="14480" spans="13:13" ht="49.2" customHeight="1">
      <c r="M14480" s="85"/>
    </row>
    <row r="14481" spans="13:13" ht="49.2" customHeight="1">
      <c r="M14481" s="85"/>
    </row>
    <row r="14482" spans="13:13" ht="49.2" customHeight="1">
      <c r="M14482" s="85"/>
    </row>
    <row r="14483" spans="13:13" ht="49.2" customHeight="1">
      <c r="M14483" s="85"/>
    </row>
    <row r="14484" spans="13:13" ht="49.2" customHeight="1">
      <c r="M14484" s="85"/>
    </row>
    <row r="14485" spans="13:13" ht="49.2" customHeight="1">
      <c r="M14485" s="85"/>
    </row>
    <row r="14486" spans="13:13" ht="49.2" customHeight="1">
      <c r="M14486" s="85"/>
    </row>
    <row r="14487" spans="13:13" ht="49.2" customHeight="1">
      <c r="M14487" s="85"/>
    </row>
    <row r="14488" spans="13:13" ht="49.2" customHeight="1">
      <c r="M14488" s="85"/>
    </row>
    <row r="14489" spans="13:13" ht="49.2" customHeight="1">
      <c r="M14489" s="85"/>
    </row>
    <row r="14490" spans="13:13" ht="49.2" customHeight="1">
      <c r="M14490" s="85"/>
    </row>
    <row r="14491" spans="13:13" ht="49.2" customHeight="1">
      <c r="M14491" s="85"/>
    </row>
    <row r="14492" spans="13:13" ht="49.2" customHeight="1">
      <c r="M14492" s="85"/>
    </row>
    <row r="14493" spans="13:13" ht="49.2" customHeight="1">
      <c r="M14493" s="85"/>
    </row>
    <row r="14494" spans="13:13" ht="49.2" customHeight="1">
      <c r="M14494" s="85"/>
    </row>
    <row r="14495" spans="13:13" ht="49.2" customHeight="1">
      <c r="M14495" s="85"/>
    </row>
    <row r="14496" spans="13:13" ht="49.2" customHeight="1">
      <c r="M14496" s="85"/>
    </row>
    <row r="14497" spans="13:13" ht="49.2" customHeight="1">
      <c r="M14497" s="85"/>
    </row>
    <row r="14498" spans="13:13" ht="49.2" customHeight="1">
      <c r="M14498" s="85"/>
    </row>
    <row r="14499" spans="13:13" ht="49.2" customHeight="1">
      <c r="M14499" s="85"/>
    </row>
    <row r="14500" spans="13:13" ht="49.2" customHeight="1">
      <c r="M14500" s="85"/>
    </row>
    <row r="14501" spans="13:13" ht="49.2" customHeight="1">
      <c r="M14501" s="85"/>
    </row>
    <row r="14502" spans="13:13" ht="49.2" customHeight="1">
      <c r="M14502" s="85"/>
    </row>
    <row r="14503" spans="13:13" ht="49.2" customHeight="1">
      <c r="M14503" s="85"/>
    </row>
    <row r="14504" spans="13:13" ht="49.2" customHeight="1">
      <c r="M14504" s="85"/>
    </row>
    <row r="14505" spans="13:13" ht="49.2" customHeight="1">
      <c r="M14505" s="85"/>
    </row>
    <row r="14506" spans="13:13" ht="49.2" customHeight="1">
      <c r="M14506" s="85"/>
    </row>
    <row r="14507" spans="13:13" ht="49.2" customHeight="1">
      <c r="M14507" s="85"/>
    </row>
    <row r="14508" spans="13:13" ht="49.2" customHeight="1">
      <c r="M14508" s="85"/>
    </row>
    <row r="14509" spans="13:13" ht="49.2" customHeight="1">
      <c r="M14509" s="85"/>
    </row>
    <row r="14510" spans="13:13" ht="49.2" customHeight="1">
      <c r="M14510" s="85"/>
    </row>
    <row r="14511" spans="13:13" ht="49.2" customHeight="1">
      <c r="M14511" s="85"/>
    </row>
    <row r="14512" spans="13:13" ht="49.2" customHeight="1">
      <c r="M14512" s="85"/>
    </row>
    <row r="14513" spans="13:13" ht="49.2" customHeight="1">
      <c r="M14513" s="85"/>
    </row>
    <row r="14514" spans="13:13" ht="49.2" customHeight="1">
      <c r="M14514" s="85"/>
    </row>
    <row r="14515" spans="13:13" ht="49.2" customHeight="1">
      <c r="M14515" s="85"/>
    </row>
    <row r="14516" spans="13:13" ht="49.2" customHeight="1">
      <c r="M14516" s="85"/>
    </row>
    <row r="14517" spans="13:13" ht="49.2" customHeight="1">
      <c r="M14517" s="85"/>
    </row>
    <row r="14518" spans="13:13" ht="49.2" customHeight="1">
      <c r="M14518" s="85"/>
    </row>
    <row r="14519" spans="13:13" ht="49.2" customHeight="1">
      <c r="M14519" s="85"/>
    </row>
    <row r="14520" spans="13:13" ht="49.2" customHeight="1">
      <c r="M14520" s="85"/>
    </row>
    <row r="14521" spans="13:13" ht="49.2" customHeight="1">
      <c r="M14521" s="85"/>
    </row>
    <row r="14522" spans="13:13" ht="49.2" customHeight="1">
      <c r="M14522" s="85"/>
    </row>
    <row r="14523" spans="13:13" ht="49.2" customHeight="1">
      <c r="M14523" s="85"/>
    </row>
    <row r="14524" spans="13:13" ht="49.2" customHeight="1">
      <c r="M14524" s="85"/>
    </row>
    <row r="14525" spans="13:13" ht="49.2" customHeight="1">
      <c r="M14525" s="85"/>
    </row>
    <row r="14526" spans="13:13" ht="49.2" customHeight="1">
      <c r="M14526" s="85"/>
    </row>
    <row r="14527" spans="13:13" ht="49.2" customHeight="1">
      <c r="M14527" s="85"/>
    </row>
    <row r="14528" spans="13:13" ht="49.2" customHeight="1">
      <c r="M14528" s="85"/>
    </row>
    <row r="14529" spans="13:13" ht="49.2" customHeight="1">
      <c r="M14529" s="85"/>
    </row>
    <row r="14530" spans="13:13" ht="49.2" customHeight="1">
      <c r="M14530" s="85"/>
    </row>
    <row r="14531" spans="13:13" ht="49.2" customHeight="1">
      <c r="M14531" s="85"/>
    </row>
    <row r="14532" spans="13:13" ht="49.2" customHeight="1">
      <c r="M14532" s="85"/>
    </row>
    <row r="14533" spans="13:13" ht="49.2" customHeight="1">
      <c r="M14533" s="85"/>
    </row>
    <row r="14534" spans="13:13" ht="49.2" customHeight="1">
      <c r="M14534" s="85"/>
    </row>
    <row r="14535" spans="13:13" ht="49.2" customHeight="1">
      <c r="M14535" s="85"/>
    </row>
    <row r="14536" spans="13:13" ht="49.2" customHeight="1">
      <c r="M14536" s="85"/>
    </row>
    <row r="14537" spans="13:13" ht="49.2" customHeight="1">
      <c r="M14537" s="85"/>
    </row>
    <row r="14538" spans="13:13" ht="49.2" customHeight="1">
      <c r="M14538" s="85"/>
    </row>
    <row r="14539" spans="13:13" ht="49.2" customHeight="1">
      <c r="M14539" s="85"/>
    </row>
    <row r="14540" spans="13:13" ht="49.2" customHeight="1">
      <c r="M14540" s="85"/>
    </row>
    <row r="14541" spans="13:13" ht="49.2" customHeight="1">
      <c r="M14541" s="85"/>
    </row>
    <row r="14542" spans="13:13" ht="49.2" customHeight="1">
      <c r="M14542" s="85"/>
    </row>
    <row r="14543" spans="13:13" ht="49.2" customHeight="1">
      <c r="M14543" s="85"/>
    </row>
    <row r="14544" spans="13:13" ht="49.2" customHeight="1">
      <c r="M14544" s="85"/>
    </row>
    <row r="14545" spans="13:13" ht="49.2" customHeight="1">
      <c r="M14545" s="85"/>
    </row>
    <row r="14546" spans="13:13" ht="49.2" customHeight="1">
      <c r="M14546" s="85"/>
    </row>
    <row r="14547" spans="13:13" ht="49.2" customHeight="1">
      <c r="M14547" s="85"/>
    </row>
    <row r="14548" spans="13:13" ht="49.2" customHeight="1">
      <c r="M14548" s="85"/>
    </row>
    <row r="14549" spans="13:13" ht="49.2" customHeight="1">
      <c r="M14549" s="85"/>
    </row>
    <row r="14550" spans="13:13" ht="49.2" customHeight="1">
      <c r="M14550" s="85"/>
    </row>
    <row r="14551" spans="13:13" ht="49.2" customHeight="1">
      <c r="M14551" s="85"/>
    </row>
    <row r="14552" spans="13:13" ht="49.2" customHeight="1">
      <c r="M14552" s="85"/>
    </row>
    <row r="14553" spans="13:13" ht="49.2" customHeight="1">
      <c r="M14553" s="85"/>
    </row>
    <row r="14554" spans="13:13" ht="49.2" customHeight="1">
      <c r="M14554" s="85"/>
    </row>
    <row r="14555" spans="13:13" ht="49.2" customHeight="1">
      <c r="M14555" s="85"/>
    </row>
    <row r="14556" spans="13:13" ht="49.2" customHeight="1">
      <c r="M14556" s="85"/>
    </row>
    <row r="14557" spans="13:13" ht="49.2" customHeight="1">
      <c r="M14557" s="85"/>
    </row>
    <row r="14558" spans="13:13" ht="49.2" customHeight="1">
      <c r="M14558" s="85"/>
    </row>
    <row r="14559" spans="13:13" ht="49.2" customHeight="1">
      <c r="M14559" s="85"/>
    </row>
    <row r="14560" spans="13:13" ht="49.2" customHeight="1">
      <c r="M14560" s="85"/>
    </row>
    <row r="14561" spans="13:13" ht="49.2" customHeight="1">
      <c r="M14561" s="85"/>
    </row>
    <row r="14562" spans="13:13" ht="49.2" customHeight="1">
      <c r="M14562" s="85"/>
    </row>
    <row r="14563" spans="13:13" ht="49.2" customHeight="1">
      <c r="M14563" s="85"/>
    </row>
    <row r="14564" spans="13:13" ht="49.2" customHeight="1">
      <c r="M14564" s="85"/>
    </row>
    <row r="14565" spans="13:13" ht="49.2" customHeight="1">
      <c r="M14565" s="85"/>
    </row>
    <row r="14566" spans="13:13" ht="49.2" customHeight="1">
      <c r="M14566" s="85"/>
    </row>
    <row r="14567" spans="13:13" ht="49.2" customHeight="1">
      <c r="M14567" s="85"/>
    </row>
    <row r="14568" spans="13:13" ht="49.2" customHeight="1">
      <c r="M14568" s="85"/>
    </row>
    <row r="14569" spans="13:13" ht="49.2" customHeight="1">
      <c r="M14569" s="85"/>
    </row>
    <row r="14570" spans="13:13" ht="49.2" customHeight="1">
      <c r="M14570" s="85"/>
    </row>
    <row r="14571" spans="13:13" ht="49.2" customHeight="1">
      <c r="M14571" s="85"/>
    </row>
    <row r="14572" spans="13:13" ht="49.2" customHeight="1">
      <c r="M14572" s="85"/>
    </row>
    <row r="14573" spans="13:13" ht="49.2" customHeight="1">
      <c r="M14573" s="85"/>
    </row>
    <row r="14574" spans="13:13" ht="49.2" customHeight="1">
      <c r="M14574" s="85"/>
    </row>
    <row r="14575" spans="13:13" ht="49.2" customHeight="1">
      <c r="M14575" s="85"/>
    </row>
    <row r="14576" spans="13:13" ht="49.2" customHeight="1">
      <c r="M14576" s="85"/>
    </row>
    <row r="14577" spans="13:13" ht="49.2" customHeight="1">
      <c r="M14577" s="85"/>
    </row>
    <row r="14578" spans="13:13" ht="49.2" customHeight="1">
      <c r="M14578" s="85"/>
    </row>
    <row r="14579" spans="13:13" ht="49.2" customHeight="1">
      <c r="M14579" s="85"/>
    </row>
    <row r="14580" spans="13:13" ht="49.2" customHeight="1">
      <c r="M14580" s="85"/>
    </row>
    <row r="14581" spans="13:13" ht="49.2" customHeight="1">
      <c r="M14581" s="85"/>
    </row>
    <row r="14582" spans="13:13" ht="49.2" customHeight="1">
      <c r="M14582" s="85"/>
    </row>
    <row r="14583" spans="13:13" ht="49.2" customHeight="1">
      <c r="M14583" s="85"/>
    </row>
    <row r="14584" spans="13:13" ht="49.2" customHeight="1">
      <c r="M14584" s="85"/>
    </row>
    <row r="14585" spans="13:13" ht="49.2" customHeight="1">
      <c r="M14585" s="85"/>
    </row>
    <row r="14586" spans="13:13" ht="49.2" customHeight="1">
      <c r="M14586" s="85"/>
    </row>
    <row r="14587" spans="13:13" ht="49.2" customHeight="1">
      <c r="M14587" s="85"/>
    </row>
    <row r="14588" spans="13:13" ht="49.2" customHeight="1">
      <c r="M14588" s="85"/>
    </row>
    <row r="14589" spans="13:13" ht="49.2" customHeight="1">
      <c r="M14589" s="85"/>
    </row>
    <row r="14590" spans="13:13" ht="49.2" customHeight="1">
      <c r="M14590" s="85"/>
    </row>
    <row r="14591" spans="13:13" ht="49.2" customHeight="1">
      <c r="M14591" s="85"/>
    </row>
    <row r="14592" spans="13:13" ht="49.2" customHeight="1">
      <c r="M14592" s="85"/>
    </row>
    <row r="14593" spans="13:13" ht="49.2" customHeight="1">
      <c r="M14593" s="85"/>
    </row>
    <row r="14594" spans="13:13" ht="49.2" customHeight="1">
      <c r="M14594" s="85"/>
    </row>
    <row r="14595" spans="13:13" ht="49.2" customHeight="1">
      <c r="M14595" s="85"/>
    </row>
    <row r="14596" spans="13:13" ht="49.2" customHeight="1">
      <c r="M14596" s="85"/>
    </row>
    <row r="14597" spans="13:13" ht="49.2" customHeight="1">
      <c r="M14597" s="85"/>
    </row>
    <row r="14598" spans="13:13" ht="49.2" customHeight="1">
      <c r="M14598" s="85"/>
    </row>
    <row r="14599" spans="13:13" ht="49.2" customHeight="1">
      <c r="M14599" s="85"/>
    </row>
    <row r="14600" spans="13:13" ht="49.2" customHeight="1">
      <c r="M14600" s="85"/>
    </row>
    <row r="14601" spans="13:13" ht="49.2" customHeight="1">
      <c r="M14601" s="85"/>
    </row>
    <row r="14602" spans="13:13" ht="49.2" customHeight="1">
      <c r="M14602" s="85"/>
    </row>
    <row r="14603" spans="13:13" ht="49.2" customHeight="1">
      <c r="M14603" s="85"/>
    </row>
    <row r="14604" spans="13:13" ht="49.2" customHeight="1">
      <c r="M14604" s="85"/>
    </row>
    <row r="14605" spans="13:13" ht="49.2" customHeight="1">
      <c r="M14605" s="85"/>
    </row>
    <row r="14606" spans="13:13" ht="49.2" customHeight="1">
      <c r="M14606" s="85"/>
    </row>
    <row r="14607" spans="13:13" ht="49.2" customHeight="1">
      <c r="M14607" s="85"/>
    </row>
    <row r="14608" spans="13:13" ht="49.2" customHeight="1">
      <c r="M14608" s="85"/>
    </row>
    <row r="14609" spans="13:13" ht="49.2" customHeight="1">
      <c r="M14609" s="85"/>
    </row>
    <row r="14610" spans="13:13" ht="49.2" customHeight="1">
      <c r="M14610" s="85"/>
    </row>
    <row r="14611" spans="13:13" ht="49.2" customHeight="1">
      <c r="M14611" s="85"/>
    </row>
    <row r="14612" spans="13:13" ht="49.2" customHeight="1">
      <c r="M14612" s="85"/>
    </row>
    <row r="14613" spans="13:13" ht="49.2" customHeight="1">
      <c r="M14613" s="85"/>
    </row>
    <row r="14614" spans="13:13" ht="49.2" customHeight="1">
      <c r="M14614" s="85"/>
    </row>
    <row r="14615" spans="13:13" ht="49.2" customHeight="1">
      <c r="M14615" s="85"/>
    </row>
    <row r="14616" spans="13:13" ht="49.2" customHeight="1">
      <c r="M14616" s="85"/>
    </row>
    <row r="14617" spans="13:13" ht="49.2" customHeight="1">
      <c r="M14617" s="85"/>
    </row>
    <row r="14618" spans="13:13" ht="49.2" customHeight="1">
      <c r="M14618" s="85"/>
    </row>
    <row r="14619" spans="13:13" ht="49.2" customHeight="1">
      <c r="M14619" s="85"/>
    </row>
    <row r="14620" spans="13:13" ht="49.2" customHeight="1">
      <c r="M14620" s="85"/>
    </row>
    <row r="14621" spans="13:13" ht="49.2" customHeight="1">
      <c r="M14621" s="85"/>
    </row>
    <row r="14622" spans="13:13" ht="49.2" customHeight="1">
      <c r="M14622" s="85"/>
    </row>
    <row r="14623" spans="13:13" ht="49.2" customHeight="1">
      <c r="M14623" s="85"/>
    </row>
    <row r="14624" spans="13:13" ht="49.2" customHeight="1">
      <c r="M14624" s="85"/>
    </row>
    <row r="14625" spans="13:13" ht="49.2" customHeight="1">
      <c r="M14625" s="85"/>
    </row>
    <row r="14626" spans="13:13" ht="49.2" customHeight="1">
      <c r="M14626" s="85"/>
    </row>
    <row r="14627" spans="13:13" ht="49.2" customHeight="1">
      <c r="M14627" s="85"/>
    </row>
    <row r="14628" spans="13:13" ht="49.2" customHeight="1">
      <c r="M14628" s="85"/>
    </row>
    <row r="14629" spans="13:13" ht="49.2" customHeight="1">
      <c r="M14629" s="85"/>
    </row>
    <row r="14630" spans="13:13" ht="49.2" customHeight="1">
      <c r="M14630" s="85"/>
    </row>
    <row r="14631" spans="13:13" ht="49.2" customHeight="1">
      <c r="M14631" s="85"/>
    </row>
    <row r="14632" spans="13:13" ht="49.2" customHeight="1">
      <c r="M14632" s="85"/>
    </row>
    <row r="14633" spans="13:13" ht="49.2" customHeight="1">
      <c r="M14633" s="85"/>
    </row>
    <row r="14634" spans="13:13" ht="49.2" customHeight="1">
      <c r="M14634" s="85"/>
    </row>
    <row r="14635" spans="13:13" ht="49.2" customHeight="1">
      <c r="M14635" s="85"/>
    </row>
    <row r="14636" spans="13:13" ht="49.2" customHeight="1">
      <c r="M14636" s="85"/>
    </row>
    <row r="14637" spans="13:13" ht="49.2" customHeight="1">
      <c r="M14637" s="85"/>
    </row>
    <row r="14638" spans="13:13" ht="49.2" customHeight="1">
      <c r="M14638" s="85"/>
    </row>
    <row r="14639" spans="13:13" ht="49.2" customHeight="1">
      <c r="M14639" s="85"/>
    </row>
    <row r="14640" spans="13:13" ht="49.2" customHeight="1">
      <c r="M14640" s="85"/>
    </row>
    <row r="14641" spans="13:13" ht="49.2" customHeight="1">
      <c r="M14641" s="85"/>
    </row>
    <row r="14642" spans="13:13" ht="49.2" customHeight="1">
      <c r="M14642" s="85"/>
    </row>
    <row r="14643" spans="13:13" ht="49.2" customHeight="1">
      <c r="M14643" s="85"/>
    </row>
    <row r="14644" spans="13:13" ht="49.2" customHeight="1">
      <c r="M14644" s="85"/>
    </row>
    <row r="14645" spans="13:13" ht="49.2" customHeight="1">
      <c r="M14645" s="85"/>
    </row>
    <row r="14646" spans="13:13" ht="49.2" customHeight="1">
      <c r="M14646" s="85"/>
    </row>
    <row r="14647" spans="13:13" ht="49.2" customHeight="1">
      <c r="M14647" s="85"/>
    </row>
    <row r="14648" spans="13:13" ht="49.2" customHeight="1">
      <c r="M14648" s="85"/>
    </row>
    <row r="14649" spans="13:13" ht="49.2" customHeight="1">
      <c r="M14649" s="85"/>
    </row>
    <row r="14650" spans="13:13" ht="49.2" customHeight="1">
      <c r="M14650" s="85"/>
    </row>
    <row r="14651" spans="13:13" ht="49.2" customHeight="1">
      <c r="M14651" s="85"/>
    </row>
    <row r="14652" spans="13:13" ht="49.2" customHeight="1">
      <c r="M14652" s="85"/>
    </row>
    <row r="14653" spans="13:13" ht="49.2" customHeight="1">
      <c r="M14653" s="85"/>
    </row>
    <row r="14654" spans="13:13" ht="49.2" customHeight="1">
      <c r="M14654" s="85"/>
    </row>
    <row r="14655" spans="13:13" ht="49.2" customHeight="1">
      <c r="M14655" s="85"/>
    </row>
    <row r="14656" spans="13:13" ht="49.2" customHeight="1">
      <c r="M14656" s="85"/>
    </row>
    <row r="14657" spans="13:13" ht="49.2" customHeight="1">
      <c r="M14657" s="85"/>
    </row>
    <row r="14658" spans="13:13" ht="49.2" customHeight="1">
      <c r="M14658" s="85"/>
    </row>
    <row r="14659" spans="13:13" ht="49.2" customHeight="1">
      <c r="M14659" s="85"/>
    </row>
    <row r="14660" spans="13:13" ht="49.2" customHeight="1">
      <c r="M14660" s="85"/>
    </row>
    <row r="14661" spans="13:13" ht="49.2" customHeight="1">
      <c r="M14661" s="85"/>
    </row>
    <row r="14662" spans="13:13" ht="49.2" customHeight="1">
      <c r="M14662" s="85"/>
    </row>
    <row r="14663" spans="13:13" ht="49.2" customHeight="1">
      <c r="M14663" s="85"/>
    </row>
    <row r="14664" spans="13:13" ht="49.2" customHeight="1">
      <c r="M14664" s="85"/>
    </row>
    <row r="14665" spans="13:13" ht="49.2" customHeight="1">
      <c r="M14665" s="85"/>
    </row>
    <row r="14666" spans="13:13" ht="49.2" customHeight="1">
      <c r="M14666" s="85"/>
    </row>
    <row r="14667" spans="13:13" ht="49.2" customHeight="1">
      <c r="M14667" s="85"/>
    </row>
    <row r="14668" spans="13:13" ht="49.2" customHeight="1">
      <c r="M14668" s="85"/>
    </row>
    <row r="14669" spans="13:13" ht="49.2" customHeight="1">
      <c r="M14669" s="85"/>
    </row>
    <row r="14670" spans="13:13" ht="49.2" customHeight="1">
      <c r="M14670" s="85"/>
    </row>
    <row r="14671" spans="13:13" ht="49.2" customHeight="1">
      <c r="M14671" s="85"/>
    </row>
    <row r="14672" spans="13:13" ht="49.2" customHeight="1">
      <c r="M14672" s="85"/>
    </row>
    <row r="14673" spans="13:13" ht="49.2" customHeight="1">
      <c r="M14673" s="85"/>
    </row>
    <row r="14674" spans="13:13" ht="49.2" customHeight="1">
      <c r="M14674" s="85"/>
    </row>
    <row r="14675" spans="13:13" ht="49.2" customHeight="1">
      <c r="M14675" s="85"/>
    </row>
    <row r="14676" spans="13:13" ht="49.2" customHeight="1">
      <c r="M14676" s="85"/>
    </row>
    <row r="14677" spans="13:13" ht="49.2" customHeight="1">
      <c r="M14677" s="85"/>
    </row>
    <row r="14678" spans="13:13" ht="49.2" customHeight="1">
      <c r="M14678" s="85"/>
    </row>
    <row r="14679" spans="13:13" ht="49.2" customHeight="1">
      <c r="M14679" s="85"/>
    </row>
    <row r="14680" spans="13:13" ht="49.2" customHeight="1">
      <c r="M14680" s="85"/>
    </row>
    <row r="14681" spans="13:13" ht="49.2" customHeight="1">
      <c r="M14681" s="85"/>
    </row>
    <row r="14682" spans="13:13" ht="49.2" customHeight="1">
      <c r="M14682" s="85"/>
    </row>
    <row r="14683" spans="13:13" ht="49.2" customHeight="1">
      <c r="M14683" s="85"/>
    </row>
    <row r="14684" spans="13:13" ht="49.2" customHeight="1">
      <c r="M14684" s="85"/>
    </row>
    <row r="14685" spans="13:13" ht="49.2" customHeight="1">
      <c r="M14685" s="85"/>
    </row>
    <row r="14686" spans="13:13" ht="49.2" customHeight="1">
      <c r="M14686" s="85"/>
    </row>
    <row r="14687" spans="13:13" ht="49.2" customHeight="1">
      <c r="M14687" s="85"/>
    </row>
    <row r="14688" spans="13:13" ht="49.2" customHeight="1">
      <c r="M14688" s="85"/>
    </row>
    <row r="14689" spans="13:13" ht="49.2" customHeight="1">
      <c r="M14689" s="85"/>
    </row>
    <row r="14690" spans="13:13" ht="49.2" customHeight="1">
      <c r="M14690" s="85"/>
    </row>
    <row r="14691" spans="13:13" ht="49.2" customHeight="1">
      <c r="M14691" s="85"/>
    </row>
    <row r="14692" spans="13:13" ht="49.2" customHeight="1">
      <c r="M14692" s="85"/>
    </row>
    <row r="14693" spans="13:13" ht="49.2" customHeight="1">
      <c r="M14693" s="85"/>
    </row>
    <row r="14694" spans="13:13" ht="49.2" customHeight="1">
      <c r="M14694" s="85"/>
    </row>
    <row r="14695" spans="13:13" ht="49.2" customHeight="1">
      <c r="M14695" s="85"/>
    </row>
    <row r="14696" spans="13:13" ht="49.2" customHeight="1">
      <c r="M14696" s="85"/>
    </row>
    <row r="14697" spans="13:13" ht="49.2" customHeight="1">
      <c r="M14697" s="85"/>
    </row>
    <row r="14698" spans="13:13" ht="49.2" customHeight="1">
      <c r="M14698" s="85"/>
    </row>
    <row r="14699" spans="13:13" ht="49.2" customHeight="1">
      <c r="M14699" s="85"/>
    </row>
    <row r="14700" spans="13:13" ht="49.2" customHeight="1">
      <c r="M14700" s="85"/>
    </row>
    <row r="14701" spans="13:13" ht="49.2" customHeight="1">
      <c r="M14701" s="85"/>
    </row>
    <row r="14702" spans="13:13" ht="49.2" customHeight="1">
      <c r="M14702" s="85"/>
    </row>
    <row r="14703" spans="13:13" ht="49.2" customHeight="1">
      <c r="M14703" s="85"/>
    </row>
    <row r="14704" spans="13:13" ht="49.2" customHeight="1">
      <c r="M14704" s="85"/>
    </row>
    <row r="14705" spans="13:13" ht="49.2" customHeight="1">
      <c r="M14705" s="85"/>
    </row>
    <row r="14706" spans="13:13" ht="49.2" customHeight="1">
      <c r="M14706" s="85"/>
    </row>
    <row r="14707" spans="13:13" ht="49.2" customHeight="1">
      <c r="M14707" s="85"/>
    </row>
    <row r="14708" spans="13:13" ht="49.2" customHeight="1">
      <c r="M14708" s="85"/>
    </row>
    <row r="14709" spans="13:13" ht="49.2" customHeight="1">
      <c r="M14709" s="85"/>
    </row>
    <row r="14710" spans="13:13" ht="49.2" customHeight="1">
      <c r="M14710" s="85"/>
    </row>
    <row r="14711" spans="13:13" ht="49.2" customHeight="1">
      <c r="M14711" s="85"/>
    </row>
    <row r="14712" spans="13:13" ht="49.2" customHeight="1">
      <c r="M14712" s="85"/>
    </row>
    <row r="14713" spans="13:13" ht="49.2" customHeight="1">
      <c r="M14713" s="85"/>
    </row>
    <row r="14714" spans="13:13" ht="49.2" customHeight="1">
      <c r="M14714" s="85"/>
    </row>
    <row r="14715" spans="13:13" ht="49.2" customHeight="1">
      <c r="M14715" s="85"/>
    </row>
    <row r="14716" spans="13:13" ht="49.2" customHeight="1">
      <c r="M14716" s="85"/>
    </row>
    <row r="14717" spans="13:13" ht="49.2" customHeight="1">
      <c r="M14717" s="85"/>
    </row>
    <row r="14718" spans="13:13" ht="49.2" customHeight="1">
      <c r="M14718" s="85"/>
    </row>
    <row r="14719" spans="13:13" ht="49.2" customHeight="1">
      <c r="M14719" s="85"/>
    </row>
    <row r="14720" spans="13:13" ht="49.2" customHeight="1">
      <c r="M14720" s="85"/>
    </row>
    <row r="14721" spans="13:13" ht="49.2" customHeight="1">
      <c r="M14721" s="85"/>
    </row>
    <row r="14722" spans="13:13" ht="49.2" customHeight="1">
      <c r="M14722" s="85"/>
    </row>
    <row r="14723" spans="13:13" ht="49.2" customHeight="1">
      <c r="M14723" s="85"/>
    </row>
    <row r="14724" spans="13:13" ht="49.2" customHeight="1">
      <c r="M14724" s="85"/>
    </row>
    <row r="14725" spans="13:13" ht="49.2" customHeight="1">
      <c r="M14725" s="85"/>
    </row>
    <row r="14726" spans="13:13" ht="49.2" customHeight="1">
      <c r="M14726" s="85"/>
    </row>
    <row r="14727" spans="13:13" ht="49.2" customHeight="1">
      <c r="M14727" s="85"/>
    </row>
    <row r="14728" spans="13:13" ht="49.2" customHeight="1">
      <c r="M14728" s="85"/>
    </row>
    <row r="14729" spans="13:13" ht="49.2" customHeight="1">
      <c r="M14729" s="85"/>
    </row>
    <row r="14730" spans="13:13" ht="49.2" customHeight="1">
      <c r="M14730" s="85"/>
    </row>
    <row r="14731" spans="13:13" ht="49.2" customHeight="1">
      <c r="M14731" s="85"/>
    </row>
    <row r="14732" spans="13:13" ht="49.2" customHeight="1">
      <c r="M14732" s="85"/>
    </row>
    <row r="14733" spans="13:13" ht="49.2" customHeight="1">
      <c r="M14733" s="85"/>
    </row>
    <row r="14734" spans="13:13" ht="49.2" customHeight="1">
      <c r="M14734" s="85"/>
    </row>
    <row r="14735" spans="13:13" ht="49.2" customHeight="1">
      <c r="M14735" s="85"/>
    </row>
    <row r="14736" spans="13:13" ht="49.2" customHeight="1">
      <c r="M14736" s="85"/>
    </row>
    <row r="14737" spans="13:13" ht="49.2" customHeight="1">
      <c r="M14737" s="85"/>
    </row>
    <row r="14738" spans="13:13" ht="49.2" customHeight="1">
      <c r="M14738" s="85"/>
    </row>
    <row r="14739" spans="13:13" ht="49.2" customHeight="1">
      <c r="M14739" s="85"/>
    </row>
    <row r="14740" spans="13:13" ht="49.2" customHeight="1">
      <c r="M14740" s="85"/>
    </row>
    <row r="14741" spans="13:13" ht="49.2" customHeight="1">
      <c r="M14741" s="85"/>
    </row>
    <row r="14742" spans="13:13" ht="49.2" customHeight="1">
      <c r="M14742" s="85"/>
    </row>
    <row r="14743" spans="13:13" ht="49.2" customHeight="1">
      <c r="M14743" s="85"/>
    </row>
    <row r="14744" spans="13:13" ht="49.2" customHeight="1">
      <c r="M14744" s="85"/>
    </row>
    <row r="14745" spans="13:13" ht="49.2" customHeight="1">
      <c r="M14745" s="85"/>
    </row>
    <row r="14746" spans="13:13" ht="49.2" customHeight="1">
      <c r="M14746" s="85"/>
    </row>
    <row r="14747" spans="13:13" ht="49.2" customHeight="1">
      <c r="M14747" s="85"/>
    </row>
    <row r="14748" spans="13:13" ht="49.2" customHeight="1">
      <c r="M14748" s="85"/>
    </row>
    <row r="14749" spans="13:13" ht="49.2" customHeight="1">
      <c r="M14749" s="85"/>
    </row>
    <row r="14750" spans="13:13" ht="49.2" customHeight="1">
      <c r="M14750" s="85"/>
    </row>
    <row r="14751" spans="13:13" ht="49.2" customHeight="1">
      <c r="M14751" s="85"/>
    </row>
    <row r="14752" spans="13:13" ht="49.2" customHeight="1">
      <c r="M14752" s="85"/>
    </row>
    <row r="14753" spans="13:13" ht="49.2" customHeight="1">
      <c r="M14753" s="85"/>
    </row>
    <row r="14754" spans="13:13" ht="49.2" customHeight="1">
      <c r="M14754" s="85"/>
    </row>
    <row r="14755" spans="13:13" ht="49.2" customHeight="1">
      <c r="M14755" s="85"/>
    </row>
    <row r="14756" spans="13:13" ht="49.2" customHeight="1">
      <c r="M14756" s="85"/>
    </row>
    <row r="14757" spans="13:13" ht="49.2" customHeight="1">
      <c r="M14757" s="85"/>
    </row>
    <row r="14758" spans="13:13" ht="49.2" customHeight="1">
      <c r="M14758" s="85"/>
    </row>
    <row r="14759" spans="13:13" ht="49.2" customHeight="1">
      <c r="M14759" s="85"/>
    </row>
    <row r="14760" spans="13:13" ht="49.2" customHeight="1">
      <c r="M14760" s="85"/>
    </row>
    <row r="14761" spans="13:13" ht="49.2" customHeight="1">
      <c r="M14761" s="85"/>
    </row>
    <row r="14762" spans="13:13" ht="49.2" customHeight="1">
      <c r="M14762" s="85"/>
    </row>
    <row r="14763" spans="13:13" ht="49.2" customHeight="1">
      <c r="M14763" s="85"/>
    </row>
    <row r="14764" spans="13:13" ht="49.2" customHeight="1">
      <c r="M14764" s="85"/>
    </row>
    <row r="14765" spans="13:13" ht="49.2" customHeight="1">
      <c r="M14765" s="85"/>
    </row>
    <row r="14766" spans="13:13" ht="49.2" customHeight="1">
      <c r="M14766" s="85"/>
    </row>
    <row r="14767" spans="13:13" ht="49.2" customHeight="1">
      <c r="M14767" s="85"/>
    </row>
    <row r="14768" spans="13:13" ht="49.2" customHeight="1">
      <c r="M14768" s="85"/>
    </row>
    <row r="14769" spans="13:13" ht="49.2" customHeight="1">
      <c r="M14769" s="85"/>
    </row>
    <row r="14770" spans="13:13" ht="49.2" customHeight="1">
      <c r="M14770" s="85"/>
    </row>
    <row r="14771" spans="13:13" ht="49.2" customHeight="1">
      <c r="M14771" s="85"/>
    </row>
    <row r="14772" spans="13:13" ht="49.2" customHeight="1">
      <c r="M14772" s="85"/>
    </row>
    <row r="14773" spans="13:13" ht="49.2" customHeight="1">
      <c r="M14773" s="85"/>
    </row>
    <row r="14774" spans="13:13" ht="49.2" customHeight="1">
      <c r="M14774" s="85"/>
    </row>
    <row r="14775" spans="13:13" ht="49.2" customHeight="1">
      <c r="M14775" s="85"/>
    </row>
    <row r="14776" spans="13:13" ht="49.2" customHeight="1">
      <c r="M14776" s="85"/>
    </row>
    <row r="14777" spans="13:13" ht="49.2" customHeight="1">
      <c r="M14777" s="85"/>
    </row>
    <row r="14778" spans="13:13" ht="49.2" customHeight="1">
      <c r="M14778" s="85"/>
    </row>
    <row r="14779" spans="13:13" ht="49.2" customHeight="1">
      <c r="M14779" s="85"/>
    </row>
    <row r="14780" spans="13:13" ht="49.2" customHeight="1">
      <c r="M14780" s="85"/>
    </row>
    <row r="14781" spans="13:13" ht="49.2" customHeight="1">
      <c r="M14781" s="85"/>
    </row>
    <row r="14782" spans="13:13" ht="49.2" customHeight="1">
      <c r="M14782" s="85"/>
    </row>
    <row r="14783" spans="13:13" ht="49.2" customHeight="1">
      <c r="M14783" s="85"/>
    </row>
    <row r="14784" spans="13:13" ht="49.2" customHeight="1">
      <c r="M14784" s="85"/>
    </row>
    <row r="14785" spans="13:13" ht="49.2" customHeight="1">
      <c r="M14785" s="85"/>
    </row>
    <row r="14786" spans="13:13" ht="49.2" customHeight="1">
      <c r="M14786" s="85"/>
    </row>
    <row r="14787" spans="13:13" ht="49.2" customHeight="1">
      <c r="M14787" s="85"/>
    </row>
    <row r="14788" spans="13:13" ht="49.2" customHeight="1">
      <c r="M14788" s="85"/>
    </row>
    <row r="14789" spans="13:13" ht="49.2" customHeight="1">
      <c r="M14789" s="85"/>
    </row>
    <row r="14790" spans="13:13" ht="49.2" customHeight="1">
      <c r="M14790" s="85"/>
    </row>
    <row r="14791" spans="13:13" ht="49.2" customHeight="1">
      <c r="M14791" s="85"/>
    </row>
    <row r="14792" spans="13:13" ht="49.2" customHeight="1">
      <c r="M14792" s="85"/>
    </row>
    <row r="14793" spans="13:13" ht="49.2" customHeight="1">
      <c r="M14793" s="85"/>
    </row>
    <row r="14794" spans="13:13" ht="49.2" customHeight="1">
      <c r="M14794" s="85"/>
    </row>
    <row r="14795" spans="13:13" ht="49.2" customHeight="1">
      <c r="M14795" s="85"/>
    </row>
    <row r="14796" spans="13:13" ht="49.2" customHeight="1">
      <c r="M14796" s="85"/>
    </row>
    <row r="14797" spans="13:13" ht="49.2" customHeight="1">
      <c r="M14797" s="85"/>
    </row>
    <row r="14798" spans="13:13" ht="49.2" customHeight="1">
      <c r="M14798" s="85"/>
    </row>
    <row r="14799" spans="13:13" ht="49.2" customHeight="1">
      <c r="M14799" s="85"/>
    </row>
    <row r="14800" spans="13:13" ht="49.2" customHeight="1">
      <c r="M14800" s="85"/>
    </row>
    <row r="14801" spans="13:13" ht="49.2" customHeight="1">
      <c r="M14801" s="85"/>
    </row>
    <row r="14802" spans="13:13" ht="49.2" customHeight="1">
      <c r="M14802" s="85"/>
    </row>
    <row r="14803" spans="13:13" ht="49.2" customHeight="1">
      <c r="M14803" s="85"/>
    </row>
    <row r="14804" spans="13:13" ht="49.2" customHeight="1">
      <c r="M14804" s="85"/>
    </row>
    <row r="14805" spans="13:13" ht="49.2" customHeight="1">
      <c r="M14805" s="85"/>
    </row>
    <row r="14806" spans="13:13" ht="49.2" customHeight="1">
      <c r="M14806" s="85"/>
    </row>
    <row r="14807" spans="13:13" ht="49.2" customHeight="1">
      <c r="M14807" s="85"/>
    </row>
    <row r="14808" spans="13:13" ht="49.2" customHeight="1">
      <c r="M14808" s="85"/>
    </row>
    <row r="14809" spans="13:13" ht="49.2" customHeight="1">
      <c r="M14809" s="85"/>
    </row>
    <row r="14810" spans="13:13" ht="49.2" customHeight="1">
      <c r="M14810" s="85"/>
    </row>
    <row r="14811" spans="13:13" ht="49.2" customHeight="1">
      <c r="M14811" s="85"/>
    </row>
    <row r="14812" spans="13:13" ht="49.2" customHeight="1">
      <c r="M14812" s="85"/>
    </row>
    <row r="14813" spans="13:13" ht="49.2" customHeight="1">
      <c r="M14813" s="85"/>
    </row>
    <row r="14814" spans="13:13" ht="49.2" customHeight="1">
      <c r="M14814" s="85"/>
    </row>
    <row r="14815" spans="13:13" ht="49.2" customHeight="1">
      <c r="M14815" s="85"/>
    </row>
    <row r="14816" spans="13:13" ht="49.2" customHeight="1">
      <c r="M14816" s="85"/>
    </row>
    <row r="14817" spans="13:13" ht="49.2" customHeight="1">
      <c r="M14817" s="85"/>
    </row>
    <row r="14818" spans="13:13" ht="49.2" customHeight="1">
      <c r="M14818" s="85"/>
    </row>
    <row r="14819" spans="13:13" ht="49.2" customHeight="1">
      <c r="M14819" s="85"/>
    </row>
    <row r="14820" spans="13:13" ht="49.2" customHeight="1">
      <c r="M14820" s="85"/>
    </row>
    <row r="14821" spans="13:13" ht="49.2" customHeight="1">
      <c r="M14821" s="85"/>
    </row>
    <row r="14822" spans="13:13" ht="49.2" customHeight="1">
      <c r="M14822" s="85"/>
    </row>
    <row r="14823" spans="13:13" ht="49.2" customHeight="1">
      <c r="M14823" s="85"/>
    </row>
    <row r="14824" spans="13:13" ht="49.2" customHeight="1">
      <c r="M14824" s="85"/>
    </row>
    <row r="14825" spans="13:13" ht="49.2" customHeight="1">
      <c r="M14825" s="85"/>
    </row>
    <row r="14826" spans="13:13" ht="49.2" customHeight="1">
      <c r="M14826" s="85"/>
    </row>
    <row r="14827" spans="13:13" ht="49.2" customHeight="1">
      <c r="M14827" s="85"/>
    </row>
    <row r="14828" spans="13:13" ht="49.2" customHeight="1">
      <c r="M14828" s="85"/>
    </row>
    <row r="14829" spans="13:13" ht="49.2" customHeight="1">
      <c r="M14829" s="85"/>
    </row>
    <row r="14830" spans="13:13" ht="49.2" customHeight="1">
      <c r="M14830" s="85"/>
    </row>
    <row r="14831" spans="13:13" ht="49.2" customHeight="1">
      <c r="M14831" s="85"/>
    </row>
    <row r="14832" spans="13:13" ht="49.2" customHeight="1">
      <c r="M14832" s="85"/>
    </row>
    <row r="14833" spans="13:13" ht="49.2" customHeight="1">
      <c r="M14833" s="85"/>
    </row>
    <row r="14834" spans="13:13" ht="49.2" customHeight="1">
      <c r="M14834" s="85"/>
    </row>
    <row r="14835" spans="13:13" ht="49.2" customHeight="1">
      <c r="M14835" s="85"/>
    </row>
    <row r="14836" spans="13:13" ht="49.2" customHeight="1">
      <c r="M14836" s="85"/>
    </row>
    <row r="14837" spans="13:13" ht="49.2" customHeight="1">
      <c r="M14837" s="85"/>
    </row>
    <row r="14838" spans="13:13" ht="49.2" customHeight="1">
      <c r="M14838" s="85"/>
    </row>
    <row r="14839" spans="13:13" ht="49.2" customHeight="1">
      <c r="M14839" s="85"/>
    </row>
    <row r="14840" spans="13:13" ht="49.2" customHeight="1">
      <c r="M14840" s="85"/>
    </row>
    <row r="14841" spans="13:13" ht="49.2" customHeight="1">
      <c r="M14841" s="85"/>
    </row>
    <row r="14842" spans="13:13" ht="49.2" customHeight="1">
      <c r="M14842" s="85"/>
    </row>
    <row r="14843" spans="13:13" ht="49.2" customHeight="1">
      <c r="M14843" s="85"/>
    </row>
    <row r="14844" spans="13:13" ht="49.2" customHeight="1">
      <c r="M14844" s="85"/>
    </row>
    <row r="14845" spans="13:13" ht="49.2" customHeight="1">
      <c r="M14845" s="85"/>
    </row>
    <row r="14846" spans="13:13" ht="49.2" customHeight="1">
      <c r="M14846" s="85"/>
    </row>
    <row r="14847" spans="13:13" ht="49.2" customHeight="1">
      <c r="M14847" s="85"/>
    </row>
    <row r="14848" spans="13:13" ht="49.2" customHeight="1">
      <c r="M14848" s="85"/>
    </row>
    <row r="14849" spans="13:13" ht="49.2" customHeight="1">
      <c r="M14849" s="85"/>
    </row>
    <row r="14850" spans="13:13" ht="49.2" customHeight="1">
      <c r="M14850" s="85"/>
    </row>
    <row r="14851" spans="13:13" ht="49.2" customHeight="1">
      <c r="M14851" s="85"/>
    </row>
    <row r="14852" spans="13:13" ht="49.2" customHeight="1">
      <c r="M14852" s="85"/>
    </row>
    <row r="14853" spans="13:13" ht="49.2" customHeight="1">
      <c r="M14853" s="85"/>
    </row>
    <row r="14854" spans="13:13" ht="49.2" customHeight="1">
      <c r="M14854" s="85"/>
    </row>
    <row r="14855" spans="13:13" ht="49.2" customHeight="1">
      <c r="M14855" s="85"/>
    </row>
    <row r="14856" spans="13:13" ht="49.2" customHeight="1">
      <c r="M14856" s="85"/>
    </row>
    <row r="14857" spans="13:13" ht="49.2" customHeight="1">
      <c r="M14857" s="85"/>
    </row>
    <row r="14858" spans="13:13" ht="49.2" customHeight="1">
      <c r="M14858" s="85"/>
    </row>
    <row r="14859" spans="13:13" ht="49.2" customHeight="1">
      <c r="M14859" s="85"/>
    </row>
    <row r="14860" spans="13:13" ht="49.2" customHeight="1">
      <c r="M14860" s="85"/>
    </row>
    <row r="14861" spans="13:13" ht="49.2" customHeight="1">
      <c r="M14861" s="85"/>
    </row>
    <row r="14862" spans="13:13" ht="49.2" customHeight="1">
      <c r="M14862" s="85"/>
    </row>
    <row r="14863" spans="13:13" ht="49.2" customHeight="1">
      <c r="M14863" s="85"/>
    </row>
    <row r="14864" spans="13:13" ht="49.2" customHeight="1">
      <c r="M14864" s="85"/>
    </row>
    <row r="14865" spans="13:13" ht="49.2" customHeight="1">
      <c r="M14865" s="85"/>
    </row>
    <row r="14866" spans="13:13" ht="49.2" customHeight="1">
      <c r="M14866" s="85"/>
    </row>
    <row r="14867" spans="13:13" ht="49.2" customHeight="1">
      <c r="M14867" s="85"/>
    </row>
    <row r="14868" spans="13:13" ht="49.2" customHeight="1">
      <c r="M14868" s="85"/>
    </row>
    <row r="14869" spans="13:13" ht="49.2" customHeight="1">
      <c r="M14869" s="85"/>
    </row>
    <row r="14870" spans="13:13" ht="49.2" customHeight="1">
      <c r="M14870" s="85"/>
    </row>
    <row r="14871" spans="13:13" ht="49.2" customHeight="1">
      <c r="M14871" s="85"/>
    </row>
    <row r="14872" spans="13:13" ht="49.2" customHeight="1">
      <c r="M14872" s="85"/>
    </row>
    <row r="14873" spans="13:13" ht="49.2" customHeight="1">
      <c r="M14873" s="85"/>
    </row>
    <row r="14874" spans="13:13" ht="49.2" customHeight="1">
      <c r="M14874" s="85"/>
    </row>
    <row r="14875" spans="13:13" ht="49.2" customHeight="1">
      <c r="M14875" s="85"/>
    </row>
    <row r="14876" spans="13:13" ht="49.2" customHeight="1">
      <c r="M14876" s="85"/>
    </row>
    <row r="14877" spans="13:13" ht="49.2" customHeight="1">
      <c r="M14877" s="85"/>
    </row>
    <row r="14878" spans="13:13" ht="49.2" customHeight="1">
      <c r="M14878" s="85"/>
    </row>
    <row r="14879" spans="13:13" ht="49.2" customHeight="1">
      <c r="M14879" s="85"/>
    </row>
    <row r="14880" spans="13:13" ht="49.2" customHeight="1">
      <c r="M14880" s="85"/>
    </row>
    <row r="14881" spans="13:13" ht="49.2" customHeight="1">
      <c r="M14881" s="85"/>
    </row>
    <row r="14882" spans="13:13" ht="49.2" customHeight="1">
      <c r="M14882" s="85"/>
    </row>
    <row r="14883" spans="13:13" ht="49.2" customHeight="1">
      <c r="M14883" s="85"/>
    </row>
    <row r="14884" spans="13:13" ht="49.2" customHeight="1">
      <c r="M14884" s="85"/>
    </row>
    <row r="14885" spans="13:13" ht="49.2" customHeight="1">
      <c r="M14885" s="85"/>
    </row>
    <row r="14886" spans="13:13" ht="49.2" customHeight="1">
      <c r="M14886" s="85"/>
    </row>
    <row r="14887" spans="13:13" ht="49.2" customHeight="1">
      <c r="M14887" s="85"/>
    </row>
    <row r="14888" spans="13:13" ht="49.2" customHeight="1">
      <c r="M14888" s="85"/>
    </row>
    <row r="14889" spans="13:13" ht="49.2" customHeight="1">
      <c r="M14889" s="85"/>
    </row>
    <row r="14890" spans="13:13" ht="49.2" customHeight="1">
      <c r="M14890" s="85"/>
    </row>
    <row r="14891" spans="13:13" ht="49.2" customHeight="1">
      <c r="M14891" s="85"/>
    </row>
    <row r="14892" spans="13:13" ht="49.2" customHeight="1">
      <c r="M14892" s="85"/>
    </row>
    <row r="14893" spans="13:13" ht="49.2" customHeight="1">
      <c r="M14893" s="85"/>
    </row>
    <row r="14894" spans="13:13" ht="49.2" customHeight="1">
      <c r="M14894" s="85"/>
    </row>
    <row r="14895" spans="13:13" ht="49.2" customHeight="1">
      <c r="M14895" s="85"/>
    </row>
    <row r="14896" spans="13:13" ht="49.2" customHeight="1">
      <c r="M14896" s="85"/>
    </row>
    <row r="14897" spans="13:13" ht="49.2" customHeight="1">
      <c r="M14897" s="85"/>
    </row>
    <row r="14898" spans="13:13" ht="49.2" customHeight="1">
      <c r="M14898" s="85"/>
    </row>
    <row r="14899" spans="13:13" ht="49.2" customHeight="1">
      <c r="M14899" s="85"/>
    </row>
    <row r="14900" spans="13:13" ht="49.2" customHeight="1">
      <c r="M14900" s="85"/>
    </row>
    <row r="14901" spans="13:13" ht="49.2" customHeight="1">
      <c r="M14901" s="85"/>
    </row>
    <row r="14902" spans="13:13" ht="49.2" customHeight="1">
      <c r="M14902" s="85"/>
    </row>
    <row r="14903" spans="13:13" ht="49.2" customHeight="1">
      <c r="M14903" s="85"/>
    </row>
    <row r="14904" spans="13:13" ht="49.2" customHeight="1">
      <c r="M14904" s="85"/>
    </row>
    <row r="14905" spans="13:13" ht="49.2" customHeight="1">
      <c r="M14905" s="85"/>
    </row>
    <row r="14906" spans="13:13" ht="49.2" customHeight="1">
      <c r="M14906" s="85"/>
    </row>
    <row r="14907" spans="13:13" ht="49.2" customHeight="1">
      <c r="M14907" s="85"/>
    </row>
    <row r="14908" spans="13:13" ht="49.2" customHeight="1">
      <c r="M14908" s="85"/>
    </row>
    <row r="14909" spans="13:13" ht="49.2" customHeight="1">
      <c r="M14909" s="85"/>
    </row>
    <row r="14910" spans="13:13" ht="49.2" customHeight="1">
      <c r="M14910" s="85"/>
    </row>
    <row r="14911" spans="13:13" ht="49.2" customHeight="1">
      <c r="M14911" s="85"/>
    </row>
    <row r="14912" spans="13:13" ht="49.2" customHeight="1">
      <c r="M14912" s="85"/>
    </row>
    <row r="14913" spans="13:13" ht="49.2" customHeight="1">
      <c r="M14913" s="85"/>
    </row>
    <row r="14914" spans="13:13" ht="49.2" customHeight="1">
      <c r="M14914" s="85"/>
    </row>
    <row r="14915" spans="13:13" ht="49.2" customHeight="1">
      <c r="M14915" s="85"/>
    </row>
    <row r="14916" spans="13:13" ht="49.2" customHeight="1">
      <c r="M14916" s="85"/>
    </row>
    <row r="14917" spans="13:13" ht="49.2" customHeight="1">
      <c r="M14917" s="85"/>
    </row>
    <row r="14918" spans="13:13" ht="49.2" customHeight="1">
      <c r="M14918" s="85"/>
    </row>
    <row r="14919" spans="13:13" ht="49.2" customHeight="1">
      <c r="M14919" s="85"/>
    </row>
    <row r="14920" spans="13:13" ht="49.2" customHeight="1">
      <c r="M14920" s="85"/>
    </row>
    <row r="14921" spans="13:13" ht="49.2" customHeight="1">
      <c r="M14921" s="85"/>
    </row>
    <row r="14922" spans="13:13" ht="49.2" customHeight="1">
      <c r="M14922" s="85"/>
    </row>
    <row r="14923" spans="13:13" ht="49.2" customHeight="1">
      <c r="M14923" s="85"/>
    </row>
    <row r="14924" spans="13:13" ht="49.2" customHeight="1">
      <c r="M14924" s="85"/>
    </row>
    <row r="14925" spans="13:13" ht="49.2" customHeight="1">
      <c r="M14925" s="85"/>
    </row>
    <row r="14926" spans="13:13" ht="49.2" customHeight="1">
      <c r="M14926" s="85"/>
    </row>
    <row r="14927" spans="13:13" ht="49.2" customHeight="1">
      <c r="M14927" s="85"/>
    </row>
    <row r="14928" spans="13:13" ht="49.2" customHeight="1">
      <c r="M14928" s="85"/>
    </row>
    <row r="14929" spans="13:13" ht="49.2" customHeight="1">
      <c r="M14929" s="85"/>
    </row>
    <row r="14930" spans="13:13" ht="49.2" customHeight="1">
      <c r="M14930" s="85"/>
    </row>
    <row r="14931" spans="13:13" ht="49.2" customHeight="1">
      <c r="M14931" s="85"/>
    </row>
    <row r="14932" spans="13:13" ht="49.2" customHeight="1">
      <c r="M14932" s="85"/>
    </row>
    <row r="14933" spans="13:13" ht="49.2" customHeight="1">
      <c r="M14933" s="85"/>
    </row>
    <row r="14934" spans="13:13" ht="49.2" customHeight="1">
      <c r="M14934" s="85"/>
    </row>
    <row r="14935" spans="13:13" ht="49.2" customHeight="1">
      <c r="M14935" s="85"/>
    </row>
    <row r="14936" spans="13:13" ht="49.2" customHeight="1">
      <c r="M14936" s="85"/>
    </row>
    <row r="14937" spans="13:13" ht="49.2" customHeight="1">
      <c r="M14937" s="85"/>
    </row>
    <row r="14938" spans="13:13" ht="49.2" customHeight="1">
      <c r="M14938" s="85"/>
    </row>
    <row r="14939" spans="13:13" ht="49.2" customHeight="1">
      <c r="M14939" s="85"/>
    </row>
    <row r="14940" spans="13:13" ht="49.2" customHeight="1">
      <c r="M14940" s="85"/>
    </row>
    <row r="14941" spans="13:13" ht="49.2" customHeight="1">
      <c r="M14941" s="85"/>
    </row>
    <row r="14942" spans="13:13" ht="49.2" customHeight="1">
      <c r="M14942" s="85"/>
    </row>
    <row r="14943" spans="13:13" ht="49.2" customHeight="1">
      <c r="M14943" s="85"/>
    </row>
    <row r="14944" spans="13:13" ht="49.2" customHeight="1">
      <c r="M14944" s="85"/>
    </row>
    <row r="14945" spans="13:13" ht="49.2" customHeight="1">
      <c r="M14945" s="85"/>
    </row>
    <row r="14946" spans="13:13" ht="49.2" customHeight="1">
      <c r="M14946" s="85"/>
    </row>
    <row r="14947" spans="13:13" ht="49.2" customHeight="1">
      <c r="M14947" s="85"/>
    </row>
    <row r="14948" spans="13:13" ht="49.2" customHeight="1">
      <c r="M14948" s="85"/>
    </row>
    <row r="14949" spans="13:13" ht="49.2" customHeight="1">
      <c r="M14949" s="85"/>
    </row>
    <row r="14950" spans="13:13" ht="49.2" customHeight="1">
      <c r="M14950" s="85"/>
    </row>
    <row r="14951" spans="13:13" ht="49.2" customHeight="1">
      <c r="M14951" s="85"/>
    </row>
    <row r="14952" spans="13:13" ht="49.2" customHeight="1">
      <c r="M14952" s="85"/>
    </row>
    <row r="14953" spans="13:13" ht="49.2" customHeight="1">
      <c r="M14953" s="85"/>
    </row>
    <row r="14954" spans="13:13" ht="49.2" customHeight="1">
      <c r="M14954" s="85"/>
    </row>
    <row r="14955" spans="13:13" ht="49.2" customHeight="1">
      <c r="M14955" s="85"/>
    </row>
    <row r="14956" spans="13:13" ht="49.2" customHeight="1">
      <c r="M14956" s="85"/>
    </row>
    <row r="14957" spans="13:13" ht="49.2" customHeight="1">
      <c r="M14957" s="85"/>
    </row>
    <row r="14958" spans="13:13" ht="49.2" customHeight="1">
      <c r="M14958" s="85"/>
    </row>
    <row r="14959" spans="13:13" ht="49.2" customHeight="1">
      <c r="M14959" s="85"/>
    </row>
    <row r="14960" spans="13:13" ht="49.2" customHeight="1">
      <c r="M14960" s="85"/>
    </row>
    <row r="14961" spans="13:13" ht="49.2" customHeight="1">
      <c r="M14961" s="85"/>
    </row>
    <row r="14962" spans="13:13" ht="49.2" customHeight="1">
      <c r="M14962" s="85"/>
    </row>
    <row r="14963" spans="13:13" ht="49.2" customHeight="1">
      <c r="M14963" s="85"/>
    </row>
    <row r="14964" spans="13:13" ht="49.2" customHeight="1">
      <c r="M14964" s="85"/>
    </row>
    <row r="14965" spans="13:13" ht="49.2" customHeight="1">
      <c r="M14965" s="85"/>
    </row>
    <row r="14966" spans="13:13" ht="49.2" customHeight="1">
      <c r="M14966" s="85"/>
    </row>
    <row r="14967" spans="13:13" ht="49.2" customHeight="1">
      <c r="M14967" s="85"/>
    </row>
    <row r="14968" spans="13:13" ht="49.2" customHeight="1">
      <c r="M14968" s="85"/>
    </row>
    <row r="14969" spans="13:13" ht="49.2" customHeight="1">
      <c r="M14969" s="85"/>
    </row>
    <row r="14970" spans="13:13" ht="49.2" customHeight="1">
      <c r="M14970" s="85"/>
    </row>
    <row r="14971" spans="13:13" ht="49.2" customHeight="1">
      <c r="M14971" s="85"/>
    </row>
    <row r="14972" spans="13:13" ht="49.2" customHeight="1">
      <c r="M14972" s="85"/>
    </row>
    <row r="14973" spans="13:13" ht="49.2" customHeight="1">
      <c r="M14973" s="85"/>
    </row>
    <row r="14974" spans="13:13" ht="49.2" customHeight="1">
      <c r="M14974" s="85"/>
    </row>
    <row r="14975" spans="13:13" ht="49.2" customHeight="1">
      <c r="M14975" s="85"/>
    </row>
    <row r="14976" spans="13:13" ht="49.2" customHeight="1">
      <c r="M14976" s="85"/>
    </row>
    <row r="14977" spans="13:13" ht="49.2" customHeight="1">
      <c r="M14977" s="85"/>
    </row>
    <row r="14978" spans="13:13" ht="49.2" customHeight="1">
      <c r="M14978" s="85"/>
    </row>
    <row r="14979" spans="13:13" ht="49.2" customHeight="1">
      <c r="M14979" s="85"/>
    </row>
    <row r="14980" spans="13:13" ht="49.2" customHeight="1">
      <c r="M14980" s="85"/>
    </row>
    <row r="14981" spans="13:13" ht="49.2" customHeight="1">
      <c r="M14981" s="85"/>
    </row>
    <row r="14982" spans="13:13" ht="49.2" customHeight="1">
      <c r="M14982" s="85"/>
    </row>
    <row r="14983" spans="13:13" ht="49.2" customHeight="1">
      <c r="M14983" s="85"/>
    </row>
    <row r="14984" spans="13:13" ht="49.2" customHeight="1">
      <c r="M14984" s="85"/>
    </row>
    <row r="14985" spans="13:13" ht="49.2" customHeight="1">
      <c r="M14985" s="85"/>
    </row>
    <row r="14986" spans="13:13" ht="49.2" customHeight="1">
      <c r="M14986" s="85"/>
    </row>
    <row r="14987" spans="13:13" ht="49.2" customHeight="1">
      <c r="M14987" s="85"/>
    </row>
    <row r="14988" spans="13:13" ht="49.2" customHeight="1">
      <c r="M14988" s="85"/>
    </row>
    <row r="14989" spans="13:13" ht="49.2" customHeight="1">
      <c r="M14989" s="85"/>
    </row>
    <row r="14990" spans="13:13" ht="49.2" customHeight="1">
      <c r="M14990" s="85"/>
    </row>
    <row r="14991" spans="13:13" ht="49.2" customHeight="1">
      <c r="M14991" s="85"/>
    </row>
    <row r="14992" spans="13:13" ht="49.2" customHeight="1">
      <c r="M14992" s="85"/>
    </row>
    <row r="14993" spans="13:13" ht="49.2" customHeight="1">
      <c r="M14993" s="85"/>
    </row>
    <row r="14994" spans="13:13" ht="49.2" customHeight="1">
      <c r="M14994" s="85"/>
    </row>
    <row r="14995" spans="13:13" ht="49.2" customHeight="1">
      <c r="M14995" s="85"/>
    </row>
    <row r="14996" spans="13:13" ht="49.2" customHeight="1">
      <c r="M14996" s="85"/>
    </row>
    <row r="14997" spans="13:13" ht="49.2" customHeight="1">
      <c r="M14997" s="85"/>
    </row>
    <row r="14998" spans="13:13" ht="49.2" customHeight="1">
      <c r="M14998" s="85"/>
    </row>
    <row r="14999" spans="13:13" ht="49.2" customHeight="1">
      <c r="M14999" s="85"/>
    </row>
    <row r="15000" spans="13:13" ht="49.2" customHeight="1">
      <c r="M15000" s="85"/>
    </row>
    <row r="15001" spans="13:13" ht="49.2" customHeight="1">
      <c r="M15001" s="85"/>
    </row>
    <row r="15002" spans="13:13" ht="49.2" customHeight="1">
      <c r="M15002" s="85"/>
    </row>
    <row r="15003" spans="13:13" ht="49.2" customHeight="1">
      <c r="M15003" s="85"/>
    </row>
    <row r="15004" spans="13:13" ht="49.2" customHeight="1">
      <c r="M15004" s="85"/>
    </row>
    <row r="15005" spans="13:13" ht="49.2" customHeight="1">
      <c r="M15005" s="85"/>
    </row>
    <row r="15006" spans="13:13" ht="49.2" customHeight="1">
      <c r="M15006" s="85"/>
    </row>
    <row r="15007" spans="13:13" ht="49.2" customHeight="1">
      <c r="M15007" s="85"/>
    </row>
    <row r="15008" spans="13:13" ht="49.2" customHeight="1">
      <c r="M15008" s="85"/>
    </row>
    <row r="15009" spans="13:13" ht="49.2" customHeight="1">
      <c r="M15009" s="85"/>
    </row>
    <row r="15010" spans="13:13" ht="49.2" customHeight="1">
      <c r="M15010" s="85"/>
    </row>
    <row r="15011" spans="13:13" ht="49.2" customHeight="1">
      <c r="M15011" s="85"/>
    </row>
    <row r="15012" spans="13:13" ht="49.2" customHeight="1">
      <c r="M15012" s="85"/>
    </row>
    <row r="15013" spans="13:13" ht="49.2" customHeight="1">
      <c r="M15013" s="85"/>
    </row>
    <row r="15014" spans="13:13" ht="49.2" customHeight="1">
      <c r="M15014" s="85"/>
    </row>
    <row r="15015" spans="13:13" ht="49.2" customHeight="1">
      <c r="M15015" s="85"/>
    </row>
    <row r="15016" spans="13:13" ht="49.2" customHeight="1">
      <c r="M15016" s="85"/>
    </row>
    <row r="15017" spans="13:13" ht="49.2" customHeight="1">
      <c r="M15017" s="85"/>
    </row>
    <row r="15018" spans="13:13" ht="49.2" customHeight="1">
      <c r="M15018" s="85"/>
    </row>
    <row r="15019" spans="13:13" ht="49.2" customHeight="1">
      <c r="M15019" s="85"/>
    </row>
    <row r="15020" spans="13:13" ht="49.2" customHeight="1">
      <c r="M15020" s="85"/>
    </row>
    <row r="15021" spans="13:13" ht="49.2" customHeight="1">
      <c r="M15021" s="85"/>
    </row>
    <row r="15022" spans="13:13" ht="49.2" customHeight="1">
      <c r="M15022" s="85"/>
    </row>
    <row r="15023" spans="13:13" ht="49.2" customHeight="1">
      <c r="M15023" s="85"/>
    </row>
    <row r="15024" spans="13:13" ht="49.2" customHeight="1">
      <c r="M15024" s="85"/>
    </row>
    <row r="15025" spans="13:13" ht="49.2" customHeight="1">
      <c r="M15025" s="85"/>
    </row>
    <row r="15026" spans="13:13" ht="49.2" customHeight="1">
      <c r="M15026" s="85"/>
    </row>
    <row r="15027" spans="13:13" ht="49.2" customHeight="1">
      <c r="M15027" s="85"/>
    </row>
    <row r="15028" spans="13:13" ht="49.2" customHeight="1">
      <c r="M15028" s="85"/>
    </row>
    <row r="15029" spans="13:13" ht="49.2" customHeight="1">
      <c r="M15029" s="85"/>
    </row>
    <row r="15030" spans="13:13" ht="49.2" customHeight="1">
      <c r="M15030" s="85"/>
    </row>
    <row r="15031" spans="13:13" ht="49.2" customHeight="1">
      <c r="M15031" s="85"/>
    </row>
    <row r="15032" spans="13:13" ht="49.2" customHeight="1">
      <c r="M15032" s="85"/>
    </row>
    <row r="15033" spans="13:13" ht="49.2" customHeight="1">
      <c r="M15033" s="85"/>
    </row>
    <row r="15034" spans="13:13" ht="49.2" customHeight="1">
      <c r="M15034" s="85"/>
    </row>
    <row r="15035" spans="13:13" ht="49.2" customHeight="1">
      <c r="M15035" s="85"/>
    </row>
    <row r="15036" spans="13:13" ht="49.2" customHeight="1">
      <c r="M15036" s="85"/>
    </row>
    <row r="15037" spans="13:13" ht="49.2" customHeight="1">
      <c r="M15037" s="85"/>
    </row>
    <row r="15038" spans="13:13" ht="49.2" customHeight="1">
      <c r="M15038" s="85"/>
    </row>
    <row r="15039" spans="13:13" ht="49.2" customHeight="1">
      <c r="M15039" s="85"/>
    </row>
    <row r="15040" spans="13:13" ht="49.2" customHeight="1">
      <c r="M15040" s="85"/>
    </row>
    <row r="15041" spans="13:13" ht="49.2" customHeight="1">
      <c r="M15041" s="85"/>
    </row>
    <row r="15042" spans="13:13" ht="49.2" customHeight="1">
      <c r="M15042" s="85"/>
    </row>
    <row r="15043" spans="13:13" ht="49.2" customHeight="1">
      <c r="M15043" s="85"/>
    </row>
    <row r="15044" spans="13:13" ht="49.2" customHeight="1">
      <c r="M15044" s="85"/>
    </row>
    <row r="15045" spans="13:13" ht="49.2" customHeight="1">
      <c r="M15045" s="85"/>
    </row>
    <row r="15046" spans="13:13" ht="49.2" customHeight="1">
      <c r="M15046" s="85"/>
    </row>
    <row r="15047" spans="13:13" ht="49.2" customHeight="1">
      <c r="M15047" s="85"/>
    </row>
    <row r="15048" spans="13:13" ht="49.2" customHeight="1">
      <c r="M15048" s="85"/>
    </row>
    <row r="15049" spans="13:13" ht="49.2" customHeight="1">
      <c r="M15049" s="85"/>
    </row>
    <row r="15050" spans="13:13" ht="49.2" customHeight="1">
      <c r="M15050" s="85"/>
    </row>
    <row r="15051" spans="13:13" ht="49.2" customHeight="1">
      <c r="M15051" s="85"/>
    </row>
    <row r="15052" spans="13:13" ht="49.2" customHeight="1">
      <c r="M15052" s="85"/>
    </row>
    <row r="15053" spans="13:13" ht="49.2" customHeight="1">
      <c r="M15053" s="85"/>
    </row>
    <row r="15054" spans="13:13" ht="49.2" customHeight="1">
      <c r="M15054" s="85"/>
    </row>
    <row r="15055" spans="13:13" ht="49.2" customHeight="1">
      <c r="M15055" s="85"/>
    </row>
    <row r="15056" spans="13:13" ht="49.2" customHeight="1">
      <c r="M15056" s="85"/>
    </row>
    <row r="15057" spans="13:13" ht="49.2" customHeight="1">
      <c r="M15057" s="85"/>
    </row>
    <row r="15058" spans="13:13" ht="49.2" customHeight="1">
      <c r="M15058" s="85"/>
    </row>
    <row r="15059" spans="13:13" ht="49.2" customHeight="1">
      <c r="M15059" s="85"/>
    </row>
    <row r="15060" spans="13:13" ht="49.2" customHeight="1">
      <c r="M15060" s="85"/>
    </row>
    <row r="15061" spans="13:13" ht="49.2" customHeight="1">
      <c r="M15061" s="85"/>
    </row>
    <row r="15062" spans="13:13" ht="49.2" customHeight="1">
      <c r="M15062" s="85"/>
    </row>
    <row r="15063" spans="13:13" ht="49.2" customHeight="1">
      <c r="M15063" s="85"/>
    </row>
    <row r="15064" spans="13:13" ht="49.2" customHeight="1">
      <c r="M15064" s="85"/>
    </row>
    <row r="15065" spans="13:13" ht="49.2" customHeight="1">
      <c r="M15065" s="85"/>
    </row>
    <row r="15066" spans="13:13" ht="49.2" customHeight="1">
      <c r="M15066" s="85"/>
    </row>
    <row r="15067" spans="13:13" ht="49.2" customHeight="1">
      <c r="M15067" s="85"/>
    </row>
    <row r="15068" spans="13:13" ht="49.2" customHeight="1">
      <c r="M15068" s="85"/>
    </row>
    <row r="15069" spans="13:13" ht="49.2" customHeight="1">
      <c r="M15069" s="85"/>
    </row>
    <row r="15070" spans="13:13" ht="49.2" customHeight="1">
      <c r="M15070" s="85"/>
    </row>
    <row r="15071" spans="13:13" ht="49.2" customHeight="1">
      <c r="M15071" s="85"/>
    </row>
    <row r="15072" spans="13:13" ht="49.2" customHeight="1">
      <c r="M15072" s="85"/>
    </row>
    <row r="15073" spans="13:13" ht="49.2" customHeight="1">
      <c r="M15073" s="85"/>
    </row>
    <row r="15074" spans="13:13" ht="49.2" customHeight="1">
      <c r="M15074" s="85"/>
    </row>
    <row r="15075" spans="13:13" ht="49.2" customHeight="1">
      <c r="M15075" s="85"/>
    </row>
    <row r="15076" spans="13:13" ht="49.2" customHeight="1">
      <c r="M15076" s="85"/>
    </row>
    <row r="15077" spans="13:13" ht="49.2" customHeight="1">
      <c r="M15077" s="85"/>
    </row>
    <row r="15078" spans="13:13" ht="49.2" customHeight="1">
      <c r="M15078" s="85"/>
    </row>
    <row r="15079" spans="13:13" ht="49.2" customHeight="1">
      <c r="M15079" s="85"/>
    </row>
    <row r="15080" spans="13:13" ht="49.2" customHeight="1">
      <c r="M15080" s="85"/>
    </row>
    <row r="15081" spans="13:13" ht="49.2" customHeight="1">
      <c r="M15081" s="85"/>
    </row>
    <row r="15082" spans="13:13" ht="49.2" customHeight="1">
      <c r="M15082" s="85"/>
    </row>
    <row r="15083" spans="13:13" ht="49.2" customHeight="1">
      <c r="M15083" s="85"/>
    </row>
    <row r="15084" spans="13:13" ht="49.2" customHeight="1">
      <c r="M15084" s="85"/>
    </row>
    <row r="15085" spans="13:13" ht="49.2" customHeight="1">
      <c r="M15085" s="85"/>
    </row>
    <row r="15086" spans="13:13" ht="49.2" customHeight="1">
      <c r="M15086" s="85"/>
    </row>
    <row r="15087" spans="13:13" ht="49.2" customHeight="1">
      <c r="M15087" s="85"/>
    </row>
    <row r="15088" spans="13:13" ht="49.2" customHeight="1">
      <c r="M15088" s="85"/>
    </row>
    <row r="15089" spans="13:13" ht="49.2" customHeight="1">
      <c r="M15089" s="85"/>
    </row>
    <row r="15090" spans="13:13" ht="49.2" customHeight="1">
      <c r="M15090" s="85"/>
    </row>
    <row r="15091" spans="13:13" ht="49.2" customHeight="1">
      <c r="M15091" s="85"/>
    </row>
    <row r="15092" spans="13:13" ht="49.2" customHeight="1">
      <c r="M15092" s="85"/>
    </row>
    <row r="15093" spans="13:13" ht="49.2" customHeight="1">
      <c r="M15093" s="85"/>
    </row>
    <row r="15094" spans="13:13" ht="49.2" customHeight="1">
      <c r="M15094" s="85"/>
    </row>
    <row r="15095" spans="13:13" ht="49.2" customHeight="1">
      <c r="M15095" s="85"/>
    </row>
    <row r="15096" spans="13:13" ht="49.2" customHeight="1">
      <c r="M15096" s="85"/>
    </row>
    <row r="15097" spans="13:13" ht="49.2" customHeight="1">
      <c r="M15097" s="85"/>
    </row>
    <row r="15098" spans="13:13" ht="49.2" customHeight="1">
      <c r="M15098" s="85"/>
    </row>
    <row r="15099" spans="13:13" ht="49.2" customHeight="1">
      <c r="M15099" s="85"/>
    </row>
    <row r="15100" spans="13:13" ht="49.2" customHeight="1">
      <c r="M15100" s="85"/>
    </row>
    <row r="15101" spans="13:13" ht="49.2" customHeight="1">
      <c r="M15101" s="85"/>
    </row>
    <row r="15102" spans="13:13" ht="49.2" customHeight="1">
      <c r="M15102" s="85"/>
    </row>
    <row r="15103" spans="13:13" ht="49.2" customHeight="1">
      <c r="M15103" s="85"/>
    </row>
    <row r="15104" spans="13:13" ht="49.2" customHeight="1">
      <c r="M15104" s="85"/>
    </row>
    <row r="15105" spans="13:13" ht="49.2" customHeight="1">
      <c r="M15105" s="85"/>
    </row>
    <row r="15106" spans="13:13" ht="49.2" customHeight="1">
      <c r="M15106" s="85"/>
    </row>
    <row r="15107" spans="13:13" ht="49.2" customHeight="1">
      <c r="M15107" s="85"/>
    </row>
    <row r="15108" spans="13:13" ht="49.2" customHeight="1">
      <c r="M15108" s="85"/>
    </row>
    <row r="15109" spans="13:13" ht="49.2" customHeight="1">
      <c r="M15109" s="85"/>
    </row>
    <row r="15110" spans="13:13" ht="49.2" customHeight="1">
      <c r="M15110" s="85"/>
    </row>
    <row r="15111" spans="13:13" ht="49.2" customHeight="1">
      <c r="M15111" s="85"/>
    </row>
    <row r="15112" spans="13:13" ht="49.2" customHeight="1">
      <c r="M15112" s="85"/>
    </row>
    <row r="15113" spans="13:13" ht="49.2" customHeight="1">
      <c r="M15113" s="85"/>
    </row>
    <row r="15114" spans="13:13" ht="49.2" customHeight="1">
      <c r="M15114" s="85"/>
    </row>
    <row r="15115" spans="13:13" ht="49.2" customHeight="1">
      <c r="M15115" s="85"/>
    </row>
    <row r="15116" spans="13:13" ht="49.2" customHeight="1">
      <c r="M15116" s="85"/>
    </row>
    <row r="15117" spans="13:13" ht="49.2" customHeight="1">
      <c r="M15117" s="85"/>
    </row>
    <row r="15118" spans="13:13" ht="49.2" customHeight="1">
      <c r="M15118" s="85"/>
    </row>
    <row r="15119" spans="13:13" ht="49.2" customHeight="1">
      <c r="M15119" s="85"/>
    </row>
    <row r="15120" spans="13:13" ht="49.2" customHeight="1">
      <c r="M15120" s="85"/>
    </row>
    <row r="15121" spans="13:13" ht="49.2" customHeight="1">
      <c r="M15121" s="85"/>
    </row>
    <row r="15122" spans="13:13" ht="49.2" customHeight="1">
      <c r="M15122" s="85"/>
    </row>
    <row r="15123" spans="13:13" ht="49.2" customHeight="1">
      <c r="M15123" s="85"/>
    </row>
    <row r="15124" spans="13:13" ht="49.2" customHeight="1">
      <c r="M15124" s="85"/>
    </row>
    <row r="15125" spans="13:13" ht="49.2" customHeight="1">
      <c r="M15125" s="85"/>
    </row>
    <row r="15126" spans="13:13" ht="49.2" customHeight="1">
      <c r="M15126" s="85"/>
    </row>
    <row r="15127" spans="13:13" ht="49.2" customHeight="1">
      <c r="M15127" s="85"/>
    </row>
    <row r="15128" spans="13:13" ht="49.2" customHeight="1">
      <c r="M15128" s="85"/>
    </row>
    <row r="15129" spans="13:13" ht="49.2" customHeight="1">
      <c r="M15129" s="85"/>
    </row>
    <row r="15130" spans="13:13" ht="49.2" customHeight="1">
      <c r="M15130" s="85"/>
    </row>
    <row r="15131" spans="13:13" ht="49.2" customHeight="1">
      <c r="M15131" s="85"/>
    </row>
    <row r="15132" spans="13:13" ht="49.2" customHeight="1">
      <c r="M15132" s="85"/>
    </row>
    <row r="15133" spans="13:13" ht="49.2" customHeight="1">
      <c r="M15133" s="85"/>
    </row>
    <row r="15134" spans="13:13" ht="49.2" customHeight="1">
      <c r="M15134" s="85"/>
    </row>
    <row r="15135" spans="13:13" ht="49.2" customHeight="1">
      <c r="M15135" s="85"/>
    </row>
    <row r="15136" spans="13:13" ht="49.2" customHeight="1">
      <c r="M15136" s="85"/>
    </row>
    <row r="15137" spans="13:13" ht="49.2" customHeight="1">
      <c r="M15137" s="85"/>
    </row>
    <row r="15138" spans="13:13" ht="49.2" customHeight="1">
      <c r="M15138" s="85"/>
    </row>
    <row r="15139" spans="13:13" ht="49.2" customHeight="1">
      <c r="M15139" s="85"/>
    </row>
    <row r="15140" spans="13:13" ht="49.2" customHeight="1">
      <c r="M15140" s="85"/>
    </row>
    <row r="15141" spans="13:13" ht="49.2" customHeight="1">
      <c r="M15141" s="85"/>
    </row>
    <row r="15142" spans="13:13" ht="49.2" customHeight="1">
      <c r="M15142" s="85"/>
    </row>
    <row r="15143" spans="13:13" ht="49.2" customHeight="1">
      <c r="M15143" s="85"/>
    </row>
    <row r="15144" spans="13:13" ht="49.2" customHeight="1">
      <c r="M15144" s="85"/>
    </row>
    <row r="15145" spans="13:13" ht="49.2" customHeight="1">
      <c r="M15145" s="85"/>
    </row>
    <row r="15146" spans="13:13" ht="49.2" customHeight="1">
      <c r="M15146" s="85"/>
    </row>
    <row r="15147" spans="13:13" ht="49.2" customHeight="1">
      <c r="M15147" s="85"/>
    </row>
    <row r="15148" spans="13:13" ht="49.2" customHeight="1">
      <c r="M15148" s="85"/>
    </row>
    <row r="15149" spans="13:13" ht="49.2" customHeight="1">
      <c r="M15149" s="85"/>
    </row>
    <row r="15150" spans="13:13" ht="49.2" customHeight="1">
      <c r="M15150" s="85"/>
    </row>
    <row r="15151" spans="13:13" ht="49.2" customHeight="1">
      <c r="M15151" s="85"/>
    </row>
    <row r="15152" spans="13:13" ht="49.2" customHeight="1">
      <c r="M15152" s="85"/>
    </row>
    <row r="15153" spans="13:13" ht="49.2" customHeight="1">
      <c r="M15153" s="85"/>
    </row>
    <row r="15154" spans="13:13" ht="49.2" customHeight="1">
      <c r="M15154" s="85"/>
    </row>
    <row r="15155" spans="13:13" ht="49.2" customHeight="1">
      <c r="M15155" s="85"/>
    </row>
    <row r="15156" spans="13:13" ht="49.2" customHeight="1">
      <c r="M15156" s="85"/>
    </row>
    <row r="15157" spans="13:13" ht="49.2" customHeight="1">
      <c r="M15157" s="85"/>
    </row>
    <row r="15158" spans="13:13" ht="49.2" customHeight="1">
      <c r="M15158" s="85"/>
    </row>
    <row r="15159" spans="13:13" ht="49.2" customHeight="1">
      <c r="M15159" s="85"/>
    </row>
    <row r="15160" spans="13:13" ht="49.2" customHeight="1">
      <c r="M15160" s="85"/>
    </row>
    <row r="15161" spans="13:13" ht="49.2" customHeight="1">
      <c r="M15161" s="85"/>
    </row>
    <row r="15162" spans="13:13" ht="49.2" customHeight="1">
      <c r="M15162" s="85"/>
    </row>
    <row r="15163" spans="13:13" ht="49.2" customHeight="1">
      <c r="M15163" s="85"/>
    </row>
    <row r="15164" spans="13:13" ht="49.2" customHeight="1">
      <c r="M15164" s="85"/>
    </row>
    <row r="15165" spans="13:13" ht="49.2" customHeight="1">
      <c r="M15165" s="85"/>
    </row>
    <row r="15166" spans="13:13" ht="49.2" customHeight="1">
      <c r="M15166" s="85"/>
    </row>
    <row r="15167" spans="13:13" ht="49.2" customHeight="1">
      <c r="M15167" s="85"/>
    </row>
    <row r="15168" spans="13:13" ht="49.2" customHeight="1">
      <c r="M15168" s="85"/>
    </row>
    <row r="15169" spans="13:13" ht="49.2" customHeight="1">
      <c r="M15169" s="85"/>
    </row>
    <row r="15170" spans="13:13" ht="49.2" customHeight="1">
      <c r="M15170" s="85"/>
    </row>
    <row r="15171" spans="13:13" ht="49.2" customHeight="1">
      <c r="M15171" s="85"/>
    </row>
    <row r="15172" spans="13:13" ht="49.2" customHeight="1">
      <c r="M15172" s="85"/>
    </row>
    <row r="15173" spans="13:13" ht="49.2" customHeight="1">
      <c r="M15173" s="85"/>
    </row>
    <row r="15174" spans="13:13" ht="49.2" customHeight="1">
      <c r="M15174" s="85"/>
    </row>
    <row r="15175" spans="13:13" ht="49.2" customHeight="1">
      <c r="M15175" s="85"/>
    </row>
    <row r="15176" spans="13:13" ht="49.2" customHeight="1">
      <c r="M15176" s="85"/>
    </row>
    <row r="15177" spans="13:13" ht="49.2" customHeight="1">
      <c r="M15177" s="85"/>
    </row>
    <row r="15178" spans="13:13" ht="49.2" customHeight="1">
      <c r="M15178" s="85"/>
    </row>
    <row r="15179" spans="13:13" ht="49.2" customHeight="1">
      <c r="M15179" s="85"/>
    </row>
    <row r="15180" spans="13:13" ht="49.2" customHeight="1">
      <c r="M15180" s="85"/>
    </row>
    <row r="15181" spans="13:13" ht="49.2" customHeight="1">
      <c r="M15181" s="85"/>
    </row>
    <row r="15182" spans="13:13" ht="49.2" customHeight="1">
      <c r="M15182" s="85"/>
    </row>
    <row r="15183" spans="13:13" ht="49.2" customHeight="1">
      <c r="M15183" s="85"/>
    </row>
    <row r="15184" spans="13:13" ht="49.2" customHeight="1">
      <c r="M15184" s="85"/>
    </row>
    <row r="15185" spans="13:13" ht="49.2" customHeight="1">
      <c r="M15185" s="85"/>
    </row>
    <row r="15186" spans="13:13" ht="49.2" customHeight="1">
      <c r="M15186" s="85"/>
    </row>
    <row r="15187" spans="13:13" ht="49.2" customHeight="1">
      <c r="M15187" s="85"/>
    </row>
    <row r="15188" spans="13:13" ht="49.2" customHeight="1">
      <c r="M15188" s="85"/>
    </row>
    <row r="15189" spans="13:13" ht="49.2" customHeight="1">
      <c r="M15189" s="85"/>
    </row>
    <row r="15190" spans="13:13" ht="49.2" customHeight="1">
      <c r="M15190" s="85"/>
    </row>
    <row r="15191" spans="13:13" ht="49.2" customHeight="1">
      <c r="M15191" s="85"/>
    </row>
    <row r="15192" spans="13:13" ht="49.2" customHeight="1">
      <c r="M15192" s="85"/>
    </row>
    <row r="15193" spans="13:13" ht="49.2" customHeight="1">
      <c r="M15193" s="85"/>
    </row>
    <row r="15194" spans="13:13" ht="49.2" customHeight="1">
      <c r="M15194" s="85"/>
    </row>
    <row r="15195" spans="13:13" ht="49.2" customHeight="1">
      <c r="M15195" s="85"/>
    </row>
    <row r="15196" spans="13:13" ht="49.2" customHeight="1">
      <c r="M15196" s="85"/>
    </row>
    <row r="15197" spans="13:13" ht="49.2" customHeight="1">
      <c r="M15197" s="85"/>
    </row>
    <row r="15198" spans="13:13" ht="49.2" customHeight="1">
      <c r="M15198" s="85"/>
    </row>
    <row r="15199" spans="13:13" ht="49.2" customHeight="1">
      <c r="M15199" s="85"/>
    </row>
    <row r="15200" spans="13:13" ht="49.2" customHeight="1">
      <c r="M15200" s="85"/>
    </row>
    <row r="15201" spans="13:13" ht="49.2" customHeight="1">
      <c r="M15201" s="85"/>
    </row>
    <row r="15202" spans="13:13" ht="49.2" customHeight="1">
      <c r="M15202" s="85"/>
    </row>
    <row r="15203" spans="13:13" ht="49.2" customHeight="1">
      <c r="M15203" s="85"/>
    </row>
    <row r="15204" spans="13:13" ht="49.2" customHeight="1">
      <c r="M15204" s="85"/>
    </row>
    <row r="15205" spans="13:13" ht="49.2" customHeight="1">
      <c r="M15205" s="85"/>
    </row>
    <row r="15206" spans="13:13" ht="49.2" customHeight="1">
      <c r="M15206" s="85"/>
    </row>
    <row r="15207" spans="13:13" ht="49.2" customHeight="1">
      <c r="M15207" s="85"/>
    </row>
    <row r="15208" spans="13:13" ht="49.2" customHeight="1">
      <c r="M15208" s="85"/>
    </row>
    <row r="15209" spans="13:13" ht="49.2" customHeight="1">
      <c r="M15209" s="85"/>
    </row>
    <row r="15210" spans="13:13" ht="49.2" customHeight="1">
      <c r="M15210" s="85"/>
    </row>
    <row r="15211" spans="13:13" ht="49.2" customHeight="1">
      <c r="M15211" s="85"/>
    </row>
    <row r="15212" spans="13:13" ht="49.2" customHeight="1">
      <c r="M15212" s="85"/>
    </row>
    <row r="15213" spans="13:13" ht="49.2" customHeight="1">
      <c r="M15213" s="85"/>
    </row>
    <row r="15214" spans="13:13" ht="49.2" customHeight="1">
      <c r="M15214" s="85"/>
    </row>
    <row r="15215" spans="13:13" ht="49.2" customHeight="1">
      <c r="M15215" s="85"/>
    </row>
    <row r="15216" spans="13:13" ht="49.2" customHeight="1">
      <c r="M15216" s="85"/>
    </row>
    <row r="15217" spans="13:13" ht="49.2" customHeight="1">
      <c r="M15217" s="85"/>
    </row>
    <row r="15218" spans="13:13" ht="49.2" customHeight="1">
      <c r="M15218" s="85"/>
    </row>
    <row r="15219" spans="13:13" ht="49.2" customHeight="1">
      <c r="M15219" s="85"/>
    </row>
    <row r="15220" spans="13:13" ht="49.2" customHeight="1">
      <c r="M15220" s="85"/>
    </row>
    <row r="15221" spans="13:13" ht="49.2" customHeight="1">
      <c r="M15221" s="85"/>
    </row>
    <row r="15222" spans="13:13" ht="49.2" customHeight="1">
      <c r="M15222" s="85"/>
    </row>
    <row r="15223" spans="13:13" ht="49.2" customHeight="1">
      <c r="M15223" s="85"/>
    </row>
    <row r="15224" spans="13:13" ht="49.2" customHeight="1">
      <c r="M15224" s="85"/>
    </row>
    <row r="15225" spans="13:13" ht="49.2" customHeight="1">
      <c r="M15225" s="85"/>
    </row>
    <row r="15226" spans="13:13" ht="49.2" customHeight="1">
      <c r="M15226" s="85"/>
    </row>
    <row r="15227" spans="13:13" ht="49.2" customHeight="1">
      <c r="M15227" s="85"/>
    </row>
    <row r="15228" spans="13:13" ht="49.2" customHeight="1">
      <c r="M15228" s="85"/>
    </row>
    <row r="15229" spans="13:13" ht="49.2" customHeight="1">
      <c r="M15229" s="85"/>
    </row>
    <row r="15230" spans="13:13" ht="49.2" customHeight="1">
      <c r="M15230" s="85"/>
    </row>
    <row r="15231" spans="13:13" ht="49.2" customHeight="1">
      <c r="M15231" s="85"/>
    </row>
    <row r="15232" spans="13:13" ht="49.2" customHeight="1">
      <c r="M15232" s="85"/>
    </row>
    <row r="15233" spans="13:13" ht="49.2" customHeight="1">
      <c r="M15233" s="85"/>
    </row>
    <row r="15234" spans="13:13" ht="49.2" customHeight="1">
      <c r="M15234" s="85"/>
    </row>
    <row r="15235" spans="13:13" ht="49.2" customHeight="1">
      <c r="M15235" s="85"/>
    </row>
    <row r="15236" spans="13:13" ht="49.2" customHeight="1">
      <c r="M15236" s="85"/>
    </row>
    <row r="15237" spans="13:13" ht="49.2" customHeight="1">
      <c r="M15237" s="85"/>
    </row>
    <row r="15238" spans="13:13" ht="49.2" customHeight="1">
      <c r="M15238" s="85"/>
    </row>
    <row r="15239" spans="13:13" ht="49.2" customHeight="1">
      <c r="M15239" s="85"/>
    </row>
    <row r="15240" spans="13:13" ht="49.2" customHeight="1">
      <c r="M15240" s="85"/>
    </row>
    <row r="15241" spans="13:13" ht="49.2" customHeight="1">
      <c r="M15241" s="85"/>
    </row>
    <row r="15242" spans="13:13" ht="49.2" customHeight="1">
      <c r="M15242" s="85"/>
    </row>
    <row r="15243" spans="13:13" ht="49.2" customHeight="1">
      <c r="M15243" s="85"/>
    </row>
    <row r="15244" spans="13:13" ht="49.2" customHeight="1">
      <c r="M15244" s="85"/>
    </row>
    <row r="15245" spans="13:13" ht="49.2" customHeight="1">
      <c r="M15245" s="85"/>
    </row>
    <row r="15246" spans="13:13" ht="49.2" customHeight="1">
      <c r="M15246" s="85"/>
    </row>
    <row r="15247" spans="13:13" ht="49.2" customHeight="1">
      <c r="M15247" s="85"/>
    </row>
    <row r="15248" spans="13:13" ht="49.2" customHeight="1">
      <c r="M15248" s="85"/>
    </row>
    <row r="15249" spans="13:13" ht="49.2" customHeight="1">
      <c r="M15249" s="85"/>
    </row>
    <row r="15250" spans="13:13" ht="49.2" customHeight="1">
      <c r="M15250" s="85"/>
    </row>
    <row r="15251" spans="13:13" ht="49.2" customHeight="1">
      <c r="M15251" s="85"/>
    </row>
    <row r="15252" spans="13:13" ht="49.2" customHeight="1">
      <c r="M15252" s="85"/>
    </row>
    <row r="15253" spans="13:13" ht="49.2" customHeight="1">
      <c r="M15253" s="85"/>
    </row>
    <row r="15254" spans="13:13" ht="49.2" customHeight="1">
      <c r="M15254" s="85"/>
    </row>
    <row r="15255" spans="13:13" ht="49.2" customHeight="1">
      <c r="M15255" s="85"/>
    </row>
    <row r="15256" spans="13:13" ht="49.2" customHeight="1">
      <c r="M15256" s="85"/>
    </row>
    <row r="15257" spans="13:13" ht="49.2" customHeight="1">
      <c r="M15257" s="85"/>
    </row>
    <row r="15258" spans="13:13" ht="49.2" customHeight="1">
      <c r="M15258" s="85"/>
    </row>
    <row r="15259" spans="13:13" ht="49.2" customHeight="1">
      <c r="M15259" s="85"/>
    </row>
    <row r="15260" spans="13:13" ht="49.2" customHeight="1">
      <c r="M15260" s="85"/>
    </row>
    <row r="15261" spans="13:13" ht="49.2" customHeight="1">
      <c r="M15261" s="85"/>
    </row>
    <row r="15262" spans="13:13" ht="49.2" customHeight="1">
      <c r="M15262" s="85"/>
    </row>
    <row r="15263" spans="13:13" ht="49.2" customHeight="1">
      <c r="M15263" s="85"/>
    </row>
    <row r="15264" spans="13:13" ht="49.2" customHeight="1">
      <c r="M15264" s="85"/>
    </row>
    <row r="15265" spans="13:13" ht="49.2" customHeight="1">
      <c r="M15265" s="85"/>
    </row>
    <row r="15266" spans="13:13" ht="49.2" customHeight="1">
      <c r="M15266" s="85"/>
    </row>
    <row r="15267" spans="13:13" ht="49.2" customHeight="1">
      <c r="M15267" s="85"/>
    </row>
    <row r="15268" spans="13:13" ht="49.2" customHeight="1">
      <c r="M15268" s="85"/>
    </row>
    <row r="15269" spans="13:13" ht="49.2" customHeight="1">
      <c r="M15269" s="85"/>
    </row>
    <row r="15270" spans="13:13" ht="49.2" customHeight="1">
      <c r="M15270" s="85"/>
    </row>
    <row r="15271" spans="13:13" ht="49.2" customHeight="1">
      <c r="M15271" s="85"/>
    </row>
    <row r="15272" spans="13:13" ht="49.2" customHeight="1">
      <c r="M15272" s="85"/>
    </row>
    <row r="15273" spans="13:13" ht="49.2" customHeight="1">
      <c r="M15273" s="85"/>
    </row>
    <row r="15274" spans="13:13" ht="49.2" customHeight="1">
      <c r="M15274" s="85"/>
    </row>
    <row r="15275" spans="13:13" ht="49.2" customHeight="1">
      <c r="M15275" s="85"/>
    </row>
    <row r="15276" spans="13:13" ht="49.2" customHeight="1">
      <c r="M15276" s="85"/>
    </row>
    <row r="15277" spans="13:13" ht="49.2" customHeight="1">
      <c r="M15277" s="85"/>
    </row>
    <row r="15278" spans="13:13" ht="49.2" customHeight="1">
      <c r="M15278" s="85"/>
    </row>
    <row r="15279" spans="13:13" ht="49.2" customHeight="1">
      <c r="M15279" s="85"/>
    </row>
    <row r="15280" spans="13:13" ht="49.2" customHeight="1">
      <c r="M15280" s="85"/>
    </row>
    <row r="15281" spans="13:13" ht="49.2" customHeight="1">
      <c r="M15281" s="85"/>
    </row>
    <row r="15282" spans="13:13" ht="49.2" customHeight="1">
      <c r="M15282" s="85"/>
    </row>
    <row r="15283" spans="13:13" ht="49.2" customHeight="1">
      <c r="M15283" s="85"/>
    </row>
    <row r="15284" spans="13:13" ht="49.2" customHeight="1">
      <c r="M15284" s="85"/>
    </row>
    <row r="15285" spans="13:13" ht="49.2" customHeight="1">
      <c r="M15285" s="85"/>
    </row>
    <row r="15286" spans="13:13" ht="49.2" customHeight="1">
      <c r="M15286" s="85"/>
    </row>
    <row r="15287" spans="13:13" ht="49.2" customHeight="1">
      <c r="M15287" s="85"/>
    </row>
    <row r="15288" spans="13:13" ht="49.2" customHeight="1">
      <c r="M15288" s="85"/>
    </row>
    <row r="15289" spans="13:13" ht="49.2" customHeight="1">
      <c r="M15289" s="85"/>
    </row>
    <row r="15290" spans="13:13" ht="49.2" customHeight="1">
      <c r="M15290" s="85"/>
    </row>
    <row r="15291" spans="13:13" ht="49.2" customHeight="1">
      <c r="M15291" s="85"/>
    </row>
    <row r="15292" spans="13:13" ht="49.2" customHeight="1">
      <c r="M15292" s="85"/>
    </row>
    <row r="15293" spans="13:13" ht="49.2" customHeight="1">
      <c r="M15293" s="85"/>
    </row>
    <row r="15294" spans="13:13" ht="49.2" customHeight="1">
      <c r="M15294" s="85"/>
    </row>
    <row r="15295" spans="13:13" ht="49.2" customHeight="1">
      <c r="M15295" s="85"/>
    </row>
    <row r="15296" spans="13:13" ht="49.2" customHeight="1">
      <c r="M15296" s="85"/>
    </row>
    <row r="15297" spans="13:13" ht="49.2" customHeight="1">
      <c r="M15297" s="85"/>
    </row>
    <row r="15298" spans="13:13" ht="49.2" customHeight="1">
      <c r="M15298" s="85"/>
    </row>
    <row r="15299" spans="13:13" ht="49.2" customHeight="1">
      <c r="M15299" s="85"/>
    </row>
    <row r="15300" spans="13:13" ht="49.2" customHeight="1">
      <c r="M15300" s="85"/>
    </row>
    <row r="15301" spans="13:13" ht="49.2" customHeight="1">
      <c r="M15301" s="85"/>
    </row>
    <row r="15302" spans="13:13" ht="49.2" customHeight="1">
      <c r="M15302" s="85"/>
    </row>
    <row r="15303" spans="13:13" ht="49.2" customHeight="1">
      <c r="M15303" s="85"/>
    </row>
    <row r="15304" spans="13:13" ht="49.2" customHeight="1">
      <c r="M15304" s="85"/>
    </row>
    <row r="15305" spans="13:13" ht="49.2" customHeight="1">
      <c r="M15305" s="85"/>
    </row>
    <row r="15306" spans="13:13" ht="49.2" customHeight="1">
      <c r="M15306" s="85"/>
    </row>
    <row r="15307" spans="13:13" ht="49.2" customHeight="1">
      <c r="M15307" s="85"/>
    </row>
    <row r="15308" spans="13:13" ht="49.2" customHeight="1">
      <c r="M15308" s="85"/>
    </row>
    <row r="15309" spans="13:13" ht="49.2" customHeight="1">
      <c r="M15309" s="85"/>
    </row>
    <row r="15310" spans="13:13" ht="49.2" customHeight="1">
      <c r="M15310" s="85"/>
    </row>
    <row r="15311" spans="13:13" ht="49.2" customHeight="1">
      <c r="M15311" s="85"/>
    </row>
    <row r="15312" spans="13:13" ht="49.2" customHeight="1">
      <c r="M15312" s="85"/>
    </row>
    <row r="15313" spans="13:13" ht="49.2" customHeight="1">
      <c r="M15313" s="85"/>
    </row>
    <row r="15314" spans="13:13" ht="49.2" customHeight="1">
      <c r="M15314" s="85"/>
    </row>
    <row r="15315" spans="13:13" ht="49.2" customHeight="1">
      <c r="M15315" s="85"/>
    </row>
    <row r="15316" spans="13:13" ht="49.2" customHeight="1">
      <c r="M15316" s="85"/>
    </row>
    <row r="15317" spans="13:13" ht="49.2" customHeight="1">
      <c r="M15317" s="85"/>
    </row>
    <row r="15318" spans="13:13" ht="49.2" customHeight="1">
      <c r="M15318" s="85"/>
    </row>
    <row r="15319" spans="13:13" ht="49.2" customHeight="1">
      <c r="M15319" s="85"/>
    </row>
    <row r="15320" spans="13:13" ht="49.2" customHeight="1">
      <c r="M15320" s="85"/>
    </row>
    <row r="15321" spans="13:13" ht="49.2" customHeight="1">
      <c r="M15321" s="85"/>
    </row>
    <row r="15322" spans="13:13" ht="49.2" customHeight="1">
      <c r="M15322" s="85"/>
    </row>
    <row r="15323" spans="13:13" ht="49.2" customHeight="1">
      <c r="M15323" s="85"/>
    </row>
    <row r="15324" spans="13:13" ht="49.2" customHeight="1">
      <c r="M15324" s="85"/>
    </row>
    <row r="15325" spans="13:13" ht="49.2" customHeight="1">
      <c r="M15325" s="85"/>
    </row>
    <row r="15326" spans="13:13" ht="49.2" customHeight="1">
      <c r="M15326" s="85"/>
    </row>
    <row r="15327" spans="13:13" ht="49.2" customHeight="1">
      <c r="M15327" s="85"/>
    </row>
    <row r="15328" spans="13:13" ht="49.2" customHeight="1">
      <c r="M15328" s="85"/>
    </row>
    <row r="15329" spans="13:13" ht="49.2" customHeight="1">
      <c r="M15329" s="85"/>
    </row>
    <row r="15330" spans="13:13" ht="49.2" customHeight="1">
      <c r="M15330" s="85"/>
    </row>
    <row r="15331" spans="13:13" ht="49.2" customHeight="1">
      <c r="M15331" s="85"/>
    </row>
    <row r="15332" spans="13:13" ht="49.2" customHeight="1">
      <c r="M15332" s="85"/>
    </row>
    <row r="15333" spans="13:13" ht="49.2" customHeight="1">
      <c r="M15333" s="85"/>
    </row>
    <row r="15334" spans="13:13" ht="49.2" customHeight="1">
      <c r="M15334" s="85"/>
    </row>
    <row r="15335" spans="13:13" ht="49.2" customHeight="1">
      <c r="M15335" s="85"/>
    </row>
    <row r="15336" spans="13:13" ht="49.2" customHeight="1">
      <c r="M15336" s="85"/>
    </row>
    <row r="15337" spans="13:13" ht="49.2" customHeight="1">
      <c r="M15337" s="85"/>
    </row>
    <row r="15338" spans="13:13" ht="49.2" customHeight="1">
      <c r="M15338" s="85"/>
    </row>
    <row r="15339" spans="13:13" ht="49.2" customHeight="1">
      <c r="M15339" s="85"/>
    </row>
    <row r="15340" spans="13:13" ht="49.2" customHeight="1">
      <c r="M15340" s="85"/>
    </row>
    <row r="15341" spans="13:13" ht="49.2" customHeight="1">
      <c r="M15341" s="85"/>
    </row>
    <row r="15342" spans="13:13" ht="49.2" customHeight="1">
      <c r="M15342" s="85"/>
    </row>
    <row r="15343" spans="13:13" ht="49.2" customHeight="1">
      <c r="M15343" s="85"/>
    </row>
    <row r="15344" spans="13:13" ht="49.2" customHeight="1">
      <c r="M15344" s="85"/>
    </row>
    <row r="15345" spans="13:13" ht="49.2" customHeight="1">
      <c r="M15345" s="85"/>
    </row>
    <row r="15346" spans="13:13" ht="49.2" customHeight="1">
      <c r="M15346" s="85"/>
    </row>
    <row r="15347" spans="13:13" ht="49.2" customHeight="1">
      <c r="M15347" s="85"/>
    </row>
    <row r="15348" spans="13:13" ht="49.2" customHeight="1">
      <c r="M15348" s="85"/>
    </row>
    <row r="15349" spans="13:13" ht="49.2" customHeight="1">
      <c r="M15349" s="85"/>
    </row>
    <row r="15350" spans="13:13" ht="49.2" customHeight="1">
      <c r="M15350" s="85"/>
    </row>
    <row r="15351" spans="13:13" ht="49.2" customHeight="1">
      <c r="M15351" s="85"/>
    </row>
    <row r="15352" spans="13:13" ht="49.2" customHeight="1">
      <c r="M15352" s="85"/>
    </row>
    <row r="15353" spans="13:13" ht="49.2" customHeight="1">
      <c r="M15353" s="85"/>
    </row>
    <row r="15354" spans="13:13" ht="49.2" customHeight="1">
      <c r="M15354" s="85"/>
    </row>
    <row r="15355" spans="13:13" ht="49.2" customHeight="1">
      <c r="M15355" s="85"/>
    </row>
    <row r="15356" spans="13:13" ht="49.2" customHeight="1">
      <c r="M15356" s="85"/>
    </row>
    <row r="15357" spans="13:13" ht="49.2" customHeight="1">
      <c r="M15357" s="85"/>
    </row>
    <row r="15358" spans="13:13" ht="49.2" customHeight="1">
      <c r="M15358" s="85"/>
    </row>
    <row r="15359" spans="13:13" ht="49.2" customHeight="1">
      <c r="M15359" s="85"/>
    </row>
    <row r="15360" spans="13:13" ht="49.2" customHeight="1">
      <c r="M15360" s="85"/>
    </row>
    <row r="15361" spans="13:13" ht="49.2" customHeight="1">
      <c r="M15361" s="85"/>
    </row>
    <row r="15362" spans="13:13" ht="49.2" customHeight="1">
      <c r="M15362" s="85"/>
    </row>
    <row r="15363" spans="13:13" ht="49.2" customHeight="1">
      <c r="M15363" s="85"/>
    </row>
    <row r="15364" spans="13:13" ht="49.2" customHeight="1">
      <c r="M15364" s="85"/>
    </row>
    <row r="15365" spans="13:13" ht="49.2" customHeight="1">
      <c r="M15365" s="85"/>
    </row>
    <row r="15366" spans="13:13" ht="49.2" customHeight="1">
      <c r="M15366" s="85"/>
    </row>
    <row r="15367" spans="13:13" ht="49.2" customHeight="1">
      <c r="M15367" s="85"/>
    </row>
    <row r="15368" spans="13:13" ht="49.2" customHeight="1">
      <c r="M15368" s="85"/>
    </row>
    <row r="15369" spans="13:13" ht="49.2" customHeight="1">
      <c r="M15369" s="85"/>
    </row>
    <row r="15370" spans="13:13" ht="49.2" customHeight="1">
      <c r="M15370" s="85"/>
    </row>
    <row r="15371" spans="13:13" ht="49.2" customHeight="1">
      <c r="M15371" s="85"/>
    </row>
    <row r="15372" spans="13:13" ht="49.2" customHeight="1">
      <c r="M15372" s="85"/>
    </row>
    <row r="15373" spans="13:13" ht="49.2" customHeight="1">
      <c r="M15373" s="85"/>
    </row>
    <row r="15374" spans="13:13" ht="49.2" customHeight="1">
      <c r="M15374" s="85"/>
    </row>
    <row r="15375" spans="13:13" ht="49.2" customHeight="1">
      <c r="M15375" s="85"/>
    </row>
    <row r="15376" spans="13:13" ht="49.2" customHeight="1">
      <c r="M15376" s="85"/>
    </row>
    <row r="15377" spans="13:13" ht="49.2" customHeight="1">
      <c r="M15377" s="85"/>
    </row>
    <row r="15378" spans="13:13" ht="49.2" customHeight="1">
      <c r="M15378" s="85"/>
    </row>
    <row r="15379" spans="13:13" ht="49.2" customHeight="1">
      <c r="M15379" s="85"/>
    </row>
    <row r="15380" spans="13:13" ht="49.2" customHeight="1">
      <c r="M15380" s="85"/>
    </row>
    <row r="15381" spans="13:13" ht="49.2" customHeight="1">
      <c r="M15381" s="85"/>
    </row>
    <row r="15382" spans="13:13" ht="49.2" customHeight="1">
      <c r="M15382" s="85"/>
    </row>
    <row r="15383" spans="13:13" ht="49.2" customHeight="1">
      <c r="M15383" s="85"/>
    </row>
    <row r="15384" spans="13:13" ht="49.2" customHeight="1">
      <c r="M15384" s="85"/>
    </row>
    <row r="15385" spans="13:13" ht="49.2" customHeight="1">
      <c r="M15385" s="85"/>
    </row>
    <row r="15386" spans="13:13" ht="49.2" customHeight="1">
      <c r="M15386" s="85"/>
    </row>
    <row r="15387" spans="13:13" ht="49.2" customHeight="1">
      <c r="M15387" s="85"/>
    </row>
    <row r="15388" spans="13:13" ht="49.2" customHeight="1">
      <c r="M15388" s="85"/>
    </row>
    <row r="15389" spans="13:13" ht="49.2" customHeight="1">
      <c r="M15389" s="85"/>
    </row>
    <row r="15390" spans="13:13" ht="49.2" customHeight="1">
      <c r="M15390" s="85"/>
    </row>
    <row r="15391" spans="13:13" ht="49.2" customHeight="1">
      <c r="M15391" s="85"/>
    </row>
    <row r="15392" spans="13:13" ht="49.2" customHeight="1">
      <c r="M15392" s="85"/>
    </row>
    <row r="15393" spans="13:13" ht="49.2" customHeight="1">
      <c r="M15393" s="85"/>
    </row>
    <row r="15394" spans="13:13" ht="49.2" customHeight="1">
      <c r="M15394" s="85"/>
    </row>
    <row r="15395" spans="13:13" ht="49.2" customHeight="1">
      <c r="M15395" s="85"/>
    </row>
    <row r="15396" spans="13:13" ht="49.2" customHeight="1">
      <c r="M15396" s="85"/>
    </row>
    <row r="15397" spans="13:13" ht="49.2" customHeight="1">
      <c r="M15397" s="85"/>
    </row>
    <row r="15398" spans="13:13" ht="49.2" customHeight="1">
      <c r="M15398" s="85"/>
    </row>
    <row r="15399" spans="13:13" ht="49.2" customHeight="1">
      <c r="M15399" s="85"/>
    </row>
    <row r="15400" spans="13:13" ht="49.2" customHeight="1">
      <c r="M15400" s="85"/>
    </row>
    <row r="15401" spans="13:13" ht="49.2" customHeight="1">
      <c r="M15401" s="85"/>
    </row>
    <row r="15402" spans="13:13" ht="49.2" customHeight="1">
      <c r="M15402" s="85"/>
    </row>
    <row r="15403" spans="13:13" ht="49.2" customHeight="1">
      <c r="M15403" s="85"/>
    </row>
    <row r="15404" spans="13:13" ht="49.2" customHeight="1">
      <c r="M15404" s="85"/>
    </row>
    <row r="15405" spans="13:13" ht="49.2" customHeight="1">
      <c r="M15405" s="85"/>
    </row>
    <row r="15406" spans="13:13" ht="49.2" customHeight="1">
      <c r="M15406" s="85"/>
    </row>
    <row r="15407" spans="13:13" ht="49.2" customHeight="1">
      <c r="M15407" s="85"/>
    </row>
    <row r="15408" spans="13:13" ht="49.2" customHeight="1">
      <c r="M15408" s="85"/>
    </row>
    <row r="15409" spans="13:13" ht="49.2" customHeight="1">
      <c r="M15409" s="85"/>
    </row>
    <row r="15410" spans="13:13" ht="49.2" customHeight="1">
      <c r="M15410" s="85"/>
    </row>
    <row r="15411" spans="13:13" ht="49.2" customHeight="1">
      <c r="M15411" s="85"/>
    </row>
    <row r="15412" spans="13:13" ht="49.2" customHeight="1">
      <c r="M15412" s="85"/>
    </row>
    <row r="15413" spans="13:13" ht="49.2" customHeight="1">
      <c r="M15413" s="85"/>
    </row>
    <row r="15414" spans="13:13" ht="49.2" customHeight="1">
      <c r="M15414" s="85"/>
    </row>
    <row r="15415" spans="13:13" ht="49.2" customHeight="1">
      <c r="M15415" s="85"/>
    </row>
    <row r="15416" spans="13:13" ht="49.2" customHeight="1">
      <c r="M15416" s="85"/>
    </row>
    <row r="15417" spans="13:13" ht="49.2" customHeight="1">
      <c r="M15417" s="85"/>
    </row>
    <row r="15418" spans="13:13" ht="49.2" customHeight="1">
      <c r="M15418" s="85"/>
    </row>
    <row r="15419" spans="13:13" ht="49.2" customHeight="1">
      <c r="M15419" s="85"/>
    </row>
    <row r="15420" spans="13:13" ht="49.2" customHeight="1">
      <c r="M15420" s="85"/>
    </row>
    <row r="15421" spans="13:13" ht="49.2" customHeight="1">
      <c r="M15421" s="85"/>
    </row>
    <row r="15422" spans="13:13" ht="49.2" customHeight="1">
      <c r="M15422" s="85"/>
    </row>
    <row r="15423" spans="13:13" ht="49.2" customHeight="1">
      <c r="M15423" s="85"/>
    </row>
    <row r="15424" spans="13:13" ht="49.2" customHeight="1">
      <c r="M15424" s="85"/>
    </row>
    <row r="15425" spans="13:13" ht="49.2" customHeight="1">
      <c r="M15425" s="85"/>
    </row>
    <row r="15426" spans="13:13" ht="49.2" customHeight="1">
      <c r="M15426" s="85"/>
    </row>
    <row r="15427" spans="13:13" ht="49.2" customHeight="1">
      <c r="M15427" s="85"/>
    </row>
    <row r="15428" spans="13:13" ht="49.2" customHeight="1">
      <c r="M15428" s="85"/>
    </row>
    <row r="15429" spans="13:13" ht="49.2" customHeight="1">
      <c r="M15429" s="85"/>
    </row>
    <row r="15430" spans="13:13" ht="49.2" customHeight="1">
      <c r="M15430" s="85"/>
    </row>
    <row r="15431" spans="13:13" ht="49.2" customHeight="1">
      <c r="M15431" s="85"/>
    </row>
    <row r="15432" spans="13:13" ht="49.2" customHeight="1">
      <c r="M15432" s="85"/>
    </row>
    <row r="15433" spans="13:13" ht="49.2" customHeight="1">
      <c r="M15433" s="85"/>
    </row>
    <row r="15434" spans="13:13" ht="49.2" customHeight="1">
      <c r="M15434" s="85"/>
    </row>
    <row r="15435" spans="13:13" ht="49.2" customHeight="1">
      <c r="M15435" s="85"/>
    </row>
    <row r="15436" spans="13:13" ht="49.2" customHeight="1">
      <c r="M15436" s="85"/>
    </row>
    <row r="15437" spans="13:13" ht="49.2" customHeight="1">
      <c r="M15437" s="85"/>
    </row>
    <row r="15438" spans="13:13" ht="49.2" customHeight="1">
      <c r="M15438" s="85"/>
    </row>
    <row r="15439" spans="13:13" ht="49.2" customHeight="1">
      <c r="M15439" s="85"/>
    </row>
    <row r="15440" spans="13:13" ht="49.2" customHeight="1">
      <c r="M15440" s="85"/>
    </row>
    <row r="15441" spans="13:13" ht="49.2" customHeight="1">
      <c r="M15441" s="85"/>
    </row>
    <row r="15442" spans="13:13" ht="49.2" customHeight="1">
      <c r="M15442" s="85"/>
    </row>
    <row r="15443" spans="13:13" ht="49.2" customHeight="1">
      <c r="M15443" s="85"/>
    </row>
    <row r="15444" spans="13:13" ht="49.2" customHeight="1">
      <c r="M15444" s="85"/>
    </row>
    <row r="15445" spans="13:13" ht="49.2" customHeight="1">
      <c r="M15445" s="85"/>
    </row>
    <row r="15446" spans="13:13" ht="49.2" customHeight="1">
      <c r="M15446" s="85"/>
    </row>
    <row r="15447" spans="13:13" ht="49.2" customHeight="1">
      <c r="M15447" s="85"/>
    </row>
    <row r="15448" spans="13:13" ht="49.2" customHeight="1">
      <c r="M15448" s="85"/>
    </row>
    <row r="15449" spans="13:13" ht="49.2" customHeight="1">
      <c r="M15449" s="85"/>
    </row>
    <row r="15450" spans="13:13" ht="49.2" customHeight="1">
      <c r="M15450" s="85"/>
    </row>
    <row r="15451" spans="13:13" ht="49.2" customHeight="1">
      <c r="M15451" s="85"/>
    </row>
    <row r="15452" spans="13:13" ht="49.2" customHeight="1">
      <c r="M15452" s="85"/>
    </row>
    <row r="15453" spans="13:13" ht="49.2" customHeight="1">
      <c r="M15453" s="85"/>
    </row>
    <row r="15454" spans="13:13" ht="49.2" customHeight="1">
      <c r="M15454" s="85"/>
    </row>
    <row r="15455" spans="13:13" ht="49.2" customHeight="1">
      <c r="M15455" s="85"/>
    </row>
    <row r="15456" spans="13:13" ht="49.2" customHeight="1">
      <c r="M15456" s="85"/>
    </row>
    <row r="15457" spans="13:13" ht="49.2" customHeight="1">
      <c r="M15457" s="85"/>
    </row>
    <row r="15458" spans="13:13" ht="49.2" customHeight="1">
      <c r="M15458" s="85"/>
    </row>
    <row r="15459" spans="13:13" ht="49.2" customHeight="1">
      <c r="M15459" s="85"/>
    </row>
    <row r="15460" spans="13:13" ht="49.2" customHeight="1">
      <c r="M15460" s="85"/>
    </row>
    <row r="15461" spans="13:13" ht="49.2" customHeight="1">
      <c r="M15461" s="85"/>
    </row>
    <row r="15462" spans="13:13" ht="49.2" customHeight="1">
      <c r="M15462" s="85"/>
    </row>
    <row r="15463" spans="13:13" ht="49.2" customHeight="1">
      <c r="M15463" s="85"/>
    </row>
    <row r="15464" spans="13:13" ht="49.2" customHeight="1">
      <c r="M15464" s="85"/>
    </row>
    <row r="15465" spans="13:13" ht="49.2" customHeight="1">
      <c r="M15465" s="85"/>
    </row>
    <row r="15466" spans="13:13" ht="49.2" customHeight="1">
      <c r="M15466" s="85"/>
    </row>
    <row r="15467" spans="13:13" ht="49.2" customHeight="1">
      <c r="M15467" s="85"/>
    </row>
    <row r="15468" spans="13:13" ht="49.2" customHeight="1">
      <c r="M15468" s="85"/>
    </row>
    <row r="15469" spans="13:13" ht="49.2" customHeight="1">
      <c r="M15469" s="85"/>
    </row>
    <row r="15470" spans="13:13" ht="49.2" customHeight="1">
      <c r="M15470" s="85"/>
    </row>
    <row r="15471" spans="13:13" ht="49.2" customHeight="1">
      <c r="M15471" s="85"/>
    </row>
    <row r="15472" spans="13:13" ht="49.2" customHeight="1">
      <c r="M15472" s="85"/>
    </row>
    <row r="15473" spans="13:13" ht="49.2" customHeight="1">
      <c r="M15473" s="85"/>
    </row>
    <row r="15474" spans="13:13" ht="49.2" customHeight="1">
      <c r="M15474" s="85"/>
    </row>
    <row r="15475" spans="13:13" ht="49.2" customHeight="1">
      <c r="M15475" s="85"/>
    </row>
    <row r="15476" spans="13:13" ht="49.2" customHeight="1">
      <c r="M15476" s="85"/>
    </row>
    <row r="15477" spans="13:13" ht="49.2" customHeight="1">
      <c r="M15477" s="85"/>
    </row>
    <row r="15478" spans="13:13" ht="49.2" customHeight="1">
      <c r="M15478" s="85"/>
    </row>
    <row r="15479" spans="13:13" ht="49.2" customHeight="1">
      <c r="M15479" s="85"/>
    </row>
    <row r="15480" spans="13:13" ht="49.2" customHeight="1">
      <c r="M15480" s="85"/>
    </row>
    <row r="15481" spans="13:13" ht="49.2" customHeight="1">
      <c r="M15481" s="85"/>
    </row>
    <row r="15482" spans="13:13" ht="49.2" customHeight="1">
      <c r="M15482" s="85"/>
    </row>
    <row r="15483" spans="13:13" ht="49.2" customHeight="1">
      <c r="M15483" s="85"/>
    </row>
    <row r="15484" spans="13:13" ht="49.2" customHeight="1">
      <c r="M15484" s="85"/>
    </row>
    <row r="15485" spans="13:13" ht="49.2" customHeight="1">
      <c r="M15485" s="85"/>
    </row>
    <row r="15486" spans="13:13" ht="49.2" customHeight="1">
      <c r="M15486" s="85"/>
    </row>
    <row r="15487" spans="13:13" ht="49.2" customHeight="1">
      <c r="M15487" s="85"/>
    </row>
    <row r="15488" spans="13:13" ht="49.2" customHeight="1">
      <c r="M15488" s="85"/>
    </row>
    <row r="15489" spans="13:13" ht="49.2" customHeight="1">
      <c r="M15489" s="85"/>
    </row>
    <row r="15490" spans="13:13" ht="49.2" customHeight="1">
      <c r="M15490" s="85"/>
    </row>
    <row r="15491" spans="13:13" ht="49.2" customHeight="1">
      <c r="M15491" s="85"/>
    </row>
    <row r="15492" spans="13:13" ht="49.2" customHeight="1">
      <c r="M15492" s="85"/>
    </row>
    <row r="15493" spans="13:13" ht="49.2" customHeight="1">
      <c r="M15493" s="85"/>
    </row>
    <row r="15494" spans="13:13" ht="49.2" customHeight="1">
      <c r="M15494" s="85"/>
    </row>
    <row r="15495" spans="13:13" ht="49.2" customHeight="1">
      <c r="M15495" s="85"/>
    </row>
    <row r="15496" spans="13:13" ht="49.2" customHeight="1">
      <c r="M15496" s="85"/>
    </row>
    <row r="15497" spans="13:13" ht="49.2" customHeight="1">
      <c r="M15497" s="85"/>
    </row>
    <row r="15498" spans="13:13" ht="49.2" customHeight="1">
      <c r="M15498" s="85"/>
    </row>
    <row r="15499" spans="13:13" ht="49.2" customHeight="1">
      <c r="M15499" s="85"/>
    </row>
    <row r="15500" spans="13:13" ht="49.2" customHeight="1">
      <c r="M15500" s="85"/>
    </row>
    <row r="15501" spans="13:13" ht="49.2" customHeight="1">
      <c r="M15501" s="85"/>
    </row>
    <row r="15502" spans="13:13" ht="49.2" customHeight="1">
      <c r="M15502" s="85"/>
    </row>
    <row r="15503" spans="13:13" ht="49.2" customHeight="1">
      <c r="M15503" s="85"/>
    </row>
    <row r="15504" spans="13:13" ht="49.2" customHeight="1">
      <c r="M15504" s="85"/>
    </row>
    <row r="15505" spans="13:13" ht="49.2" customHeight="1">
      <c r="M15505" s="85"/>
    </row>
    <row r="15506" spans="13:13" ht="49.2" customHeight="1">
      <c r="M15506" s="85"/>
    </row>
    <row r="15507" spans="13:13" ht="49.2" customHeight="1">
      <c r="M15507" s="85"/>
    </row>
    <row r="15508" spans="13:13" ht="49.2" customHeight="1">
      <c r="M15508" s="85"/>
    </row>
    <row r="15509" spans="13:13" ht="49.2" customHeight="1">
      <c r="M15509" s="85"/>
    </row>
    <row r="15510" spans="13:13" ht="49.2" customHeight="1">
      <c r="M15510" s="85"/>
    </row>
    <row r="15511" spans="13:13" ht="49.2" customHeight="1">
      <c r="M15511" s="85"/>
    </row>
    <row r="15512" spans="13:13" ht="49.2" customHeight="1">
      <c r="M15512" s="85"/>
    </row>
    <row r="15513" spans="13:13" ht="49.2" customHeight="1">
      <c r="M15513" s="85"/>
    </row>
    <row r="15514" spans="13:13" ht="49.2" customHeight="1">
      <c r="M15514" s="85"/>
    </row>
    <row r="15515" spans="13:13" ht="49.2" customHeight="1">
      <c r="M15515" s="85"/>
    </row>
    <row r="15516" spans="13:13" ht="49.2" customHeight="1">
      <c r="M15516" s="85"/>
    </row>
    <row r="15517" spans="13:13" ht="49.2" customHeight="1">
      <c r="M15517" s="85"/>
    </row>
    <row r="15518" spans="13:13" ht="49.2" customHeight="1">
      <c r="M15518" s="85"/>
    </row>
    <row r="15519" spans="13:13" ht="49.2" customHeight="1">
      <c r="M15519" s="85"/>
    </row>
    <row r="15520" spans="13:13" ht="49.2" customHeight="1">
      <c r="M15520" s="85"/>
    </row>
    <row r="15521" spans="13:13" ht="49.2" customHeight="1">
      <c r="M15521" s="85"/>
    </row>
    <row r="15522" spans="13:13" ht="49.2" customHeight="1">
      <c r="M15522" s="85"/>
    </row>
    <row r="15523" spans="13:13" ht="49.2" customHeight="1">
      <c r="M15523" s="85"/>
    </row>
    <row r="15524" spans="13:13" ht="49.2" customHeight="1">
      <c r="M15524" s="85"/>
    </row>
    <row r="15525" spans="13:13" ht="49.2" customHeight="1">
      <c r="M15525" s="85"/>
    </row>
    <row r="15526" spans="13:13" ht="49.2" customHeight="1">
      <c r="M15526" s="85"/>
    </row>
    <row r="15527" spans="13:13" ht="49.2" customHeight="1">
      <c r="M15527" s="85"/>
    </row>
    <row r="15528" spans="13:13" ht="49.2" customHeight="1">
      <c r="M15528" s="85"/>
    </row>
    <row r="15529" spans="13:13" ht="49.2" customHeight="1">
      <c r="M15529" s="85"/>
    </row>
    <row r="15530" spans="13:13" ht="49.2" customHeight="1">
      <c r="M15530" s="85"/>
    </row>
    <row r="15531" spans="13:13" ht="49.2" customHeight="1">
      <c r="M15531" s="85"/>
    </row>
    <row r="15532" spans="13:13" ht="49.2" customHeight="1">
      <c r="M15532" s="85"/>
    </row>
    <row r="15533" spans="13:13" ht="49.2" customHeight="1">
      <c r="M15533" s="85"/>
    </row>
    <row r="15534" spans="13:13" ht="49.2" customHeight="1">
      <c r="M15534" s="85"/>
    </row>
    <row r="15535" spans="13:13" ht="49.2" customHeight="1">
      <c r="M15535" s="85"/>
    </row>
    <row r="15536" spans="13:13" ht="49.2" customHeight="1">
      <c r="M15536" s="85"/>
    </row>
    <row r="15537" spans="13:13" ht="49.2" customHeight="1">
      <c r="M15537" s="85"/>
    </row>
    <row r="15538" spans="13:13" ht="49.2" customHeight="1">
      <c r="M15538" s="85"/>
    </row>
    <row r="15539" spans="13:13" ht="49.2" customHeight="1">
      <c r="M15539" s="85"/>
    </row>
    <row r="15540" spans="13:13" ht="49.2" customHeight="1">
      <c r="M15540" s="85"/>
    </row>
    <row r="15541" spans="13:13" ht="49.2" customHeight="1">
      <c r="M15541" s="85"/>
    </row>
    <row r="15542" spans="13:13" ht="49.2" customHeight="1">
      <c r="M15542" s="85"/>
    </row>
    <row r="15543" spans="13:13" ht="49.2" customHeight="1">
      <c r="M15543" s="85"/>
    </row>
    <row r="15544" spans="13:13" ht="49.2" customHeight="1">
      <c r="M15544" s="85"/>
    </row>
    <row r="15545" spans="13:13" ht="49.2" customHeight="1">
      <c r="M15545" s="85"/>
    </row>
    <row r="15546" spans="13:13" ht="49.2" customHeight="1">
      <c r="M15546" s="85"/>
    </row>
    <row r="15547" spans="13:13" ht="49.2" customHeight="1">
      <c r="M15547" s="85"/>
    </row>
    <row r="15548" spans="13:13" ht="49.2" customHeight="1">
      <c r="M15548" s="85"/>
    </row>
    <row r="15549" spans="13:13" ht="49.2" customHeight="1">
      <c r="M15549" s="85"/>
    </row>
    <row r="15550" spans="13:13" ht="49.2" customHeight="1">
      <c r="M15550" s="85"/>
    </row>
    <row r="15551" spans="13:13" ht="49.2" customHeight="1">
      <c r="M15551" s="85"/>
    </row>
    <row r="15552" spans="13:13" ht="49.2" customHeight="1">
      <c r="M15552" s="85"/>
    </row>
    <row r="15553" spans="13:13" ht="49.2" customHeight="1">
      <c r="M15553" s="85"/>
    </row>
    <row r="15554" spans="13:13" ht="49.2" customHeight="1">
      <c r="M15554" s="85"/>
    </row>
    <row r="15555" spans="13:13" ht="49.2" customHeight="1">
      <c r="M15555" s="85"/>
    </row>
    <row r="15556" spans="13:13" ht="49.2" customHeight="1">
      <c r="M15556" s="85"/>
    </row>
    <row r="15557" spans="13:13" ht="49.2" customHeight="1">
      <c r="M15557" s="85"/>
    </row>
    <row r="15558" spans="13:13" ht="49.2" customHeight="1">
      <c r="M15558" s="85"/>
    </row>
    <row r="15559" spans="13:13" ht="49.2" customHeight="1">
      <c r="M15559" s="85"/>
    </row>
    <row r="15560" spans="13:13" ht="49.2" customHeight="1">
      <c r="M15560" s="85"/>
    </row>
    <row r="15561" spans="13:13" ht="49.2" customHeight="1">
      <c r="M15561" s="85"/>
    </row>
    <row r="15562" spans="13:13" ht="49.2" customHeight="1">
      <c r="M15562" s="85"/>
    </row>
    <row r="15563" spans="13:13" ht="49.2" customHeight="1">
      <c r="M15563" s="85"/>
    </row>
    <row r="15564" spans="13:13" ht="49.2" customHeight="1">
      <c r="M15564" s="85"/>
    </row>
    <row r="15565" spans="13:13" ht="49.2" customHeight="1">
      <c r="M15565" s="85"/>
    </row>
    <row r="15566" spans="13:13" ht="49.2" customHeight="1">
      <c r="M15566" s="85"/>
    </row>
    <row r="15567" spans="13:13" ht="49.2" customHeight="1">
      <c r="M15567" s="85"/>
    </row>
    <row r="15568" spans="13:13" ht="49.2" customHeight="1">
      <c r="M15568" s="85"/>
    </row>
    <row r="15569" spans="13:13" ht="49.2" customHeight="1">
      <c r="M15569" s="85"/>
    </row>
    <row r="15570" spans="13:13" ht="49.2" customHeight="1">
      <c r="M15570" s="85"/>
    </row>
    <row r="15571" spans="13:13" ht="49.2" customHeight="1">
      <c r="M15571" s="85"/>
    </row>
    <row r="15572" spans="13:13" ht="49.2" customHeight="1">
      <c r="M15572" s="85"/>
    </row>
    <row r="15573" spans="13:13" ht="49.2" customHeight="1">
      <c r="M15573" s="85"/>
    </row>
    <row r="15574" spans="13:13" ht="49.2" customHeight="1">
      <c r="M15574" s="85"/>
    </row>
    <row r="15575" spans="13:13" ht="49.2" customHeight="1">
      <c r="M15575" s="85"/>
    </row>
    <row r="15576" spans="13:13" ht="49.2" customHeight="1">
      <c r="M15576" s="85"/>
    </row>
    <row r="15577" spans="13:13" ht="49.2" customHeight="1">
      <c r="M15577" s="85"/>
    </row>
    <row r="15578" spans="13:13" ht="49.2" customHeight="1">
      <c r="M15578" s="85"/>
    </row>
    <row r="15579" spans="13:13" ht="49.2" customHeight="1">
      <c r="M15579" s="85"/>
    </row>
    <row r="15580" spans="13:13" ht="49.2" customHeight="1">
      <c r="M15580" s="85"/>
    </row>
    <row r="15581" spans="13:13" ht="49.2" customHeight="1">
      <c r="M15581" s="85"/>
    </row>
    <row r="15582" spans="13:13" ht="49.2" customHeight="1">
      <c r="M15582" s="85"/>
    </row>
    <row r="15583" spans="13:13" ht="49.2" customHeight="1">
      <c r="M15583" s="85"/>
    </row>
    <row r="15584" spans="13:13" ht="49.2" customHeight="1">
      <c r="M15584" s="85"/>
    </row>
    <row r="15585" spans="13:13" ht="49.2" customHeight="1">
      <c r="M15585" s="85"/>
    </row>
    <row r="15586" spans="13:13" ht="49.2" customHeight="1">
      <c r="M15586" s="85"/>
    </row>
    <row r="15587" spans="13:13" ht="49.2" customHeight="1">
      <c r="M15587" s="85"/>
    </row>
    <row r="15588" spans="13:13" ht="49.2" customHeight="1">
      <c r="M15588" s="85"/>
    </row>
    <row r="15589" spans="13:13" ht="49.2" customHeight="1">
      <c r="M15589" s="85"/>
    </row>
    <row r="15590" spans="13:13" ht="49.2" customHeight="1">
      <c r="M15590" s="85"/>
    </row>
    <row r="15591" spans="13:13" ht="49.2" customHeight="1">
      <c r="M15591" s="85"/>
    </row>
    <row r="15592" spans="13:13" ht="49.2" customHeight="1">
      <c r="M15592" s="85"/>
    </row>
    <row r="15593" spans="13:13" ht="49.2" customHeight="1">
      <c r="M15593" s="85"/>
    </row>
    <row r="15594" spans="13:13" ht="49.2" customHeight="1">
      <c r="M15594" s="85"/>
    </row>
    <row r="15595" spans="13:13" ht="49.2" customHeight="1">
      <c r="M15595" s="85"/>
    </row>
    <row r="15596" spans="13:13" ht="49.2" customHeight="1">
      <c r="M15596" s="85"/>
    </row>
    <row r="15597" spans="13:13" ht="49.2" customHeight="1">
      <c r="M15597" s="85"/>
    </row>
    <row r="15598" spans="13:13" ht="49.2" customHeight="1">
      <c r="M15598" s="85"/>
    </row>
    <row r="15599" spans="13:13" ht="49.2" customHeight="1">
      <c r="M15599" s="85"/>
    </row>
    <row r="15600" spans="13:13" ht="49.2" customHeight="1">
      <c r="M15600" s="85"/>
    </row>
    <row r="15601" spans="13:13" ht="49.2" customHeight="1">
      <c r="M15601" s="85"/>
    </row>
    <row r="15602" spans="13:13" ht="49.2" customHeight="1">
      <c r="M15602" s="85"/>
    </row>
    <row r="15603" spans="13:13" ht="49.2" customHeight="1">
      <c r="M15603" s="85"/>
    </row>
    <row r="15604" spans="13:13" ht="49.2" customHeight="1">
      <c r="M15604" s="85"/>
    </row>
    <row r="15605" spans="13:13" ht="49.2" customHeight="1">
      <c r="M15605" s="85"/>
    </row>
    <row r="15606" spans="13:13" ht="49.2" customHeight="1">
      <c r="M15606" s="85"/>
    </row>
    <row r="15607" spans="13:13" ht="49.2" customHeight="1">
      <c r="M15607" s="85"/>
    </row>
    <row r="15608" spans="13:13" ht="49.2" customHeight="1">
      <c r="M15608" s="85"/>
    </row>
    <row r="15609" spans="13:13" ht="49.2" customHeight="1">
      <c r="M15609" s="85"/>
    </row>
    <row r="15610" spans="13:13" ht="49.2" customHeight="1">
      <c r="M15610" s="85"/>
    </row>
    <row r="15611" spans="13:13" ht="49.2" customHeight="1">
      <c r="M15611" s="85"/>
    </row>
    <row r="15612" spans="13:13" ht="49.2" customHeight="1">
      <c r="M15612" s="85"/>
    </row>
    <row r="15613" spans="13:13" ht="49.2" customHeight="1">
      <c r="M15613" s="85"/>
    </row>
    <row r="15614" spans="13:13" ht="49.2" customHeight="1">
      <c r="M15614" s="85"/>
    </row>
    <row r="15615" spans="13:13" ht="49.2" customHeight="1">
      <c r="M15615" s="85"/>
    </row>
    <row r="15616" spans="13:13" ht="49.2" customHeight="1">
      <c r="M15616" s="85"/>
    </row>
    <row r="15617" spans="13:13" ht="49.2" customHeight="1">
      <c r="M15617" s="85"/>
    </row>
    <row r="15618" spans="13:13" ht="49.2" customHeight="1">
      <c r="M15618" s="85"/>
    </row>
    <row r="15619" spans="13:13" ht="49.2" customHeight="1">
      <c r="M15619" s="85"/>
    </row>
    <row r="15620" spans="13:13" ht="49.2" customHeight="1">
      <c r="M15620" s="85"/>
    </row>
    <row r="15621" spans="13:13" ht="49.2" customHeight="1">
      <c r="M15621" s="85"/>
    </row>
    <row r="15622" spans="13:13" ht="49.2" customHeight="1">
      <c r="M15622" s="85"/>
    </row>
    <row r="15623" spans="13:13" ht="49.2" customHeight="1">
      <c r="M15623" s="85"/>
    </row>
    <row r="15624" spans="13:13" ht="49.2" customHeight="1">
      <c r="M15624" s="85"/>
    </row>
    <row r="15625" spans="13:13" ht="49.2" customHeight="1">
      <c r="M15625" s="85"/>
    </row>
    <row r="15626" spans="13:13" ht="49.2" customHeight="1">
      <c r="M15626" s="85"/>
    </row>
    <row r="15627" spans="13:13" ht="49.2" customHeight="1">
      <c r="M15627" s="85"/>
    </row>
    <row r="15628" spans="13:13" ht="49.2" customHeight="1">
      <c r="M15628" s="85"/>
    </row>
    <row r="15629" spans="13:13" ht="49.2" customHeight="1">
      <c r="M15629" s="85"/>
    </row>
    <row r="15630" spans="13:13" ht="49.2" customHeight="1">
      <c r="M15630" s="85"/>
    </row>
    <row r="15631" spans="13:13" ht="49.2" customHeight="1">
      <c r="M15631" s="85"/>
    </row>
    <row r="15632" spans="13:13" ht="49.2" customHeight="1">
      <c r="M15632" s="85"/>
    </row>
    <row r="15633" spans="13:13" ht="49.2" customHeight="1">
      <c r="M15633" s="85"/>
    </row>
    <row r="15634" spans="13:13" ht="49.2" customHeight="1">
      <c r="M15634" s="85"/>
    </row>
    <row r="15635" spans="13:13" ht="49.2" customHeight="1">
      <c r="M15635" s="85"/>
    </row>
    <row r="15636" spans="13:13" ht="49.2" customHeight="1">
      <c r="M15636" s="85"/>
    </row>
    <row r="15637" spans="13:13" ht="49.2" customHeight="1">
      <c r="M15637" s="85"/>
    </row>
    <row r="15638" spans="13:13" ht="49.2" customHeight="1">
      <c r="M15638" s="85"/>
    </row>
    <row r="15639" spans="13:13" ht="49.2" customHeight="1">
      <c r="M15639" s="85"/>
    </row>
    <row r="15640" spans="13:13" ht="49.2" customHeight="1">
      <c r="M15640" s="85"/>
    </row>
    <row r="15641" spans="13:13" ht="49.2" customHeight="1">
      <c r="M15641" s="85"/>
    </row>
    <row r="15642" spans="13:13" ht="49.2" customHeight="1">
      <c r="M15642" s="85"/>
    </row>
    <row r="15643" spans="13:13" ht="49.2" customHeight="1">
      <c r="M15643" s="85"/>
    </row>
    <row r="15644" spans="13:13" ht="49.2" customHeight="1">
      <c r="M15644" s="85"/>
    </row>
    <row r="15645" spans="13:13" ht="49.2" customHeight="1">
      <c r="M15645" s="85"/>
    </row>
    <row r="15646" spans="13:13" ht="49.2" customHeight="1">
      <c r="M15646" s="85"/>
    </row>
    <row r="15647" spans="13:13" ht="49.2" customHeight="1">
      <c r="M15647" s="85"/>
    </row>
    <row r="15648" spans="13:13" ht="49.2" customHeight="1">
      <c r="M15648" s="85"/>
    </row>
    <row r="15649" spans="13:13" ht="49.2" customHeight="1">
      <c r="M15649" s="85"/>
    </row>
    <row r="15650" spans="13:13" ht="49.2" customHeight="1">
      <c r="M15650" s="85"/>
    </row>
    <row r="15651" spans="13:13" ht="49.2" customHeight="1">
      <c r="M15651" s="85"/>
    </row>
    <row r="15652" spans="13:13" ht="49.2" customHeight="1">
      <c r="M15652" s="85"/>
    </row>
    <row r="15653" spans="13:13" ht="49.2" customHeight="1">
      <c r="M15653" s="85"/>
    </row>
    <row r="15654" spans="13:13" ht="49.2" customHeight="1">
      <c r="M15654" s="85"/>
    </row>
    <row r="15655" spans="13:13" ht="49.2" customHeight="1">
      <c r="M15655" s="85"/>
    </row>
    <row r="15656" spans="13:13" ht="49.2" customHeight="1">
      <c r="M15656" s="85"/>
    </row>
    <row r="15657" spans="13:13" ht="49.2" customHeight="1">
      <c r="M15657" s="85"/>
    </row>
    <row r="15658" spans="13:13" ht="49.2" customHeight="1">
      <c r="M15658" s="85"/>
    </row>
    <row r="15659" spans="13:13" ht="49.2" customHeight="1">
      <c r="M15659" s="85"/>
    </row>
    <row r="15660" spans="13:13" ht="49.2" customHeight="1">
      <c r="M15660" s="85"/>
    </row>
    <row r="15661" spans="13:13" ht="49.2" customHeight="1">
      <c r="M15661" s="85"/>
    </row>
    <row r="15662" spans="13:13" ht="49.2" customHeight="1">
      <c r="M15662" s="85"/>
    </row>
    <row r="15663" spans="13:13" ht="49.2" customHeight="1">
      <c r="M15663" s="85"/>
    </row>
    <row r="15664" spans="13:13" ht="49.2" customHeight="1">
      <c r="M15664" s="85"/>
    </row>
    <row r="15665" spans="13:13" ht="49.2" customHeight="1">
      <c r="M15665" s="85"/>
    </row>
    <row r="15666" spans="13:13" ht="49.2" customHeight="1">
      <c r="M15666" s="85"/>
    </row>
    <row r="15667" spans="13:13" ht="49.2" customHeight="1">
      <c r="M15667" s="85"/>
    </row>
    <row r="15668" spans="13:13" ht="49.2" customHeight="1">
      <c r="M15668" s="85"/>
    </row>
    <row r="15669" spans="13:13" ht="49.2" customHeight="1">
      <c r="M15669" s="85"/>
    </row>
    <row r="15670" spans="13:13" ht="49.2" customHeight="1">
      <c r="M15670" s="85"/>
    </row>
    <row r="15671" spans="13:13" ht="49.2" customHeight="1">
      <c r="M15671" s="85"/>
    </row>
    <row r="15672" spans="13:13" ht="49.2" customHeight="1">
      <c r="M15672" s="85"/>
    </row>
    <row r="15673" spans="13:13" ht="49.2" customHeight="1">
      <c r="M15673" s="85"/>
    </row>
    <row r="15674" spans="13:13" ht="49.2" customHeight="1">
      <c r="M15674" s="85"/>
    </row>
    <row r="15675" spans="13:13" ht="49.2" customHeight="1">
      <c r="M15675" s="85"/>
    </row>
    <row r="15676" spans="13:13" ht="49.2" customHeight="1">
      <c r="M15676" s="85"/>
    </row>
    <row r="15677" spans="13:13" ht="49.2" customHeight="1">
      <c r="M15677" s="85"/>
    </row>
    <row r="15678" spans="13:13" ht="49.2" customHeight="1">
      <c r="M15678" s="85"/>
    </row>
    <row r="15679" spans="13:13" ht="49.2" customHeight="1">
      <c r="M15679" s="85"/>
    </row>
    <row r="15680" spans="13:13" ht="49.2" customHeight="1">
      <c r="M15680" s="85"/>
    </row>
    <row r="15681" spans="13:13" ht="49.2" customHeight="1">
      <c r="M15681" s="85"/>
    </row>
    <row r="15682" spans="13:13" ht="49.2" customHeight="1">
      <c r="M15682" s="85"/>
    </row>
    <row r="15683" spans="13:13" ht="49.2" customHeight="1">
      <c r="M15683" s="85"/>
    </row>
    <row r="15684" spans="13:13" ht="49.2" customHeight="1">
      <c r="M15684" s="85"/>
    </row>
    <row r="15685" spans="13:13" ht="49.2" customHeight="1">
      <c r="M15685" s="85"/>
    </row>
    <row r="15686" spans="13:13" ht="49.2" customHeight="1">
      <c r="M15686" s="85"/>
    </row>
    <row r="15687" spans="13:13" ht="49.2" customHeight="1">
      <c r="M15687" s="85"/>
    </row>
    <row r="15688" spans="13:13" ht="49.2" customHeight="1">
      <c r="M15688" s="85"/>
    </row>
    <row r="15689" spans="13:13" ht="49.2" customHeight="1">
      <c r="M15689" s="85"/>
    </row>
    <row r="15690" spans="13:13" ht="49.2" customHeight="1">
      <c r="M15690" s="85"/>
    </row>
    <row r="15691" spans="13:13" ht="49.2" customHeight="1">
      <c r="M15691" s="85"/>
    </row>
    <row r="15692" spans="13:13" ht="49.2" customHeight="1">
      <c r="M15692" s="85"/>
    </row>
    <row r="15693" spans="13:13" ht="49.2" customHeight="1">
      <c r="M15693" s="85"/>
    </row>
    <row r="15694" spans="13:13" ht="49.2" customHeight="1">
      <c r="M15694" s="85"/>
    </row>
    <row r="15695" spans="13:13" ht="49.2" customHeight="1">
      <c r="M15695" s="85"/>
    </row>
    <row r="15696" spans="13:13" ht="49.2" customHeight="1">
      <c r="M15696" s="85"/>
    </row>
    <row r="15697" spans="13:13" ht="49.2" customHeight="1">
      <c r="M15697" s="85"/>
    </row>
    <row r="15698" spans="13:13" ht="49.2" customHeight="1">
      <c r="M15698" s="85"/>
    </row>
    <row r="15699" spans="13:13" ht="49.2" customHeight="1">
      <c r="M15699" s="85"/>
    </row>
    <row r="15700" spans="13:13" ht="49.2" customHeight="1">
      <c r="M15700" s="85"/>
    </row>
    <row r="15701" spans="13:13" ht="49.2" customHeight="1">
      <c r="M15701" s="85"/>
    </row>
    <row r="15702" spans="13:13" ht="49.2" customHeight="1">
      <c r="M15702" s="85"/>
    </row>
    <row r="15703" spans="13:13" ht="49.2" customHeight="1">
      <c r="M15703" s="85"/>
    </row>
    <row r="15704" spans="13:13" ht="49.2" customHeight="1">
      <c r="M15704" s="85"/>
    </row>
    <row r="15705" spans="13:13" ht="49.2" customHeight="1">
      <c r="M15705" s="85"/>
    </row>
    <row r="15706" spans="13:13" ht="49.2" customHeight="1">
      <c r="M15706" s="85"/>
    </row>
    <row r="15707" spans="13:13" ht="49.2" customHeight="1">
      <c r="M15707" s="85"/>
    </row>
    <row r="15708" spans="13:13" ht="49.2" customHeight="1">
      <c r="M15708" s="85"/>
    </row>
    <row r="15709" spans="13:13" ht="49.2" customHeight="1">
      <c r="M15709" s="85"/>
    </row>
    <row r="15710" spans="13:13" ht="49.2" customHeight="1">
      <c r="M15710" s="85"/>
    </row>
    <row r="15711" spans="13:13" ht="49.2" customHeight="1">
      <c r="M15711" s="85"/>
    </row>
    <row r="15712" spans="13:13" ht="49.2" customHeight="1">
      <c r="M15712" s="85"/>
    </row>
    <row r="15713" spans="13:13" ht="49.2" customHeight="1">
      <c r="M15713" s="85"/>
    </row>
    <row r="15714" spans="13:13" ht="49.2" customHeight="1">
      <c r="M15714" s="85"/>
    </row>
    <row r="15715" spans="13:13" ht="49.2" customHeight="1">
      <c r="M15715" s="85"/>
    </row>
    <row r="15716" spans="13:13" ht="49.2" customHeight="1">
      <c r="M15716" s="85"/>
    </row>
    <row r="15717" spans="13:13" ht="49.2" customHeight="1">
      <c r="M15717" s="85"/>
    </row>
    <row r="15718" spans="13:13" ht="49.2" customHeight="1">
      <c r="M15718" s="85"/>
    </row>
    <row r="15719" spans="13:13" ht="49.2" customHeight="1">
      <c r="M15719" s="85"/>
    </row>
    <row r="15720" spans="13:13" ht="49.2" customHeight="1">
      <c r="M15720" s="85"/>
    </row>
    <row r="15721" spans="13:13" ht="49.2" customHeight="1">
      <c r="M15721" s="85"/>
    </row>
    <row r="15722" spans="13:13" ht="49.2" customHeight="1">
      <c r="M15722" s="85"/>
    </row>
    <row r="15723" spans="13:13" ht="49.2" customHeight="1">
      <c r="M15723" s="85"/>
    </row>
    <row r="15724" spans="13:13" ht="49.2" customHeight="1">
      <c r="M15724" s="85"/>
    </row>
    <row r="15725" spans="13:13" ht="49.2" customHeight="1">
      <c r="M15725" s="85"/>
    </row>
    <row r="15726" spans="13:13" ht="49.2" customHeight="1">
      <c r="M15726" s="85"/>
    </row>
    <row r="15727" spans="13:13" ht="49.2" customHeight="1">
      <c r="M15727" s="85"/>
    </row>
    <row r="15728" spans="13:13" ht="49.2" customHeight="1">
      <c r="M15728" s="85"/>
    </row>
    <row r="15729" spans="13:13" ht="49.2" customHeight="1">
      <c r="M15729" s="85"/>
    </row>
    <row r="15730" spans="13:13" ht="49.2" customHeight="1">
      <c r="M15730" s="85"/>
    </row>
    <row r="15731" spans="13:13" ht="49.2" customHeight="1">
      <c r="M15731" s="85"/>
    </row>
    <row r="15732" spans="13:13" ht="49.2" customHeight="1">
      <c r="M15732" s="85"/>
    </row>
    <row r="15733" spans="13:13" ht="49.2" customHeight="1">
      <c r="M15733" s="85"/>
    </row>
    <row r="15734" spans="13:13" ht="49.2" customHeight="1">
      <c r="M15734" s="85"/>
    </row>
    <row r="15735" spans="13:13" ht="49.2" customHeight="1">
      <c r="M15735" s="85"/>
    </row>
    <row r="15736" spans="13:13" ht="49.2" customHeight="1">
      <c r="M15736" s="85"/>
    </row>
    <row r="15737" spans="13:13" ht="49.2" customHeight="1">
      <c r="M15737" s="85"/>
    </row>
    <row r="15738" spans="13:13" ht="49.2" customHeight="1">
      <c r="M15738" s="85"/>
    </row>
    <row r="15739" spans="13:13" ht="49.2" customHeight="1">
      <c r="M15739" s="85"/>
    </row>
    <row r="15740" spans="13:13" ht="49.2" customHeight="1">
      <c r="M15740" s="85"/>
    </row>
    <row r="15741" spans="13:13" ht="49.2" customHeight="1">
      <c r="M15741" s="85"/>
    </row>
    <row r="15742" spans="13:13" ht="49.2" customHeight="1">
      <c r="M15742" s="85"/>
    </row>
    <row r="15743" spans="13:13" ht="49.2" customHeight="1">
      <c r="M15743" s="85"/>
    </row>
    <row r="15744" spans="13:13" ht="49.2" customHeight="1">
      <c r="M15744" s="85"/>
    </row>
    <row r="15745" spans="13:13" ht="49.2" customHeight="1">
      <c r="M15745" s="85"/>
    </row>
    <row r="15746" spans="13:13" ht="49.2" customHeight="1">
      <c r="M15746" s="85"/>
    </row>
    <row r="15747" spans="13:13" ht="49.2" customHeight="1">
      <c r="M15747" s="85"/>
    </row>
    <row r="15748" spans="13:13" ht="49.2" customHeight="1">
      <c r="M15748" s="85"/>
    </row>
    <row r="15749" spans="13:13" ht="49.2" customHeight="1">
      <c r="M15749" s="85"/>
    </row>
    <row r="15750" spans="13:13" ht="49.2" customHeight="1">
      <c r="M15750" s="85"/>
    </row>
    <row r="15751" spans="13:13" ht="49.2" customHeight="1">
      <c r="M15751" s="85"/>
    </row>
    <row r="15752" spans="13:13" ht="49.2" customHeight="1">
      <c r="M15752" s="85"/>
    </row>
    <row r="15753" spans="13:13" ht="49.2" customHeight="1">
      <c r="M15753" s="85"/>
    </row>
    <row r="15754" spans="13:13" ht="49.2" customHeight="1">
      <c r="M15754" s="85"/>
    </row>
    <row r="15755" spans="13:13" ht="49.2" customHeight="1">
      <c r="M15755" s="85"/>
    </row>
    <row r="15756" spans="13:13" ht="49.2" customHeight="1">
      <c r="M15756" s="85"/>
    </row>
    <row r="15757" spans="13:13" ht="49.2" customHeight="1">
      <c r="M15757" s="85"/>
    </row>
    <row r="15758" spans="13:13" ht="49.2" customHeight="1">
      <c r="M15758" s="85"/>
    </row>
    <row r="15759" spans="13:13" ht="49.2" customHeight="1">
      <c r="M15759" s="85"/>
    </row>
    <row r="15760" spans="13:13" ht="49.2" customHeight="1">
      <c r="M15760" s="85"/>
    </row>
    <row r="15761" spans="13:13" ht="49.2" customHeight="1">
      <c r="M15761" s="85"/>
    </row>
    <row r="15762" spans="13:13" ht="49.2" customHeight="1">
      <c r="M15762" s="85"/>
    </row>
    <row r="15763" spans="13:13" ht="49.2" customHeight="1">
      <c r="M15763" s="85"/>
    </row>
    <row r="15764" spans="13:13" ht="49.2" customHeight="1">
      <c r="M15764" s="85"/>
    </row>
    <row r="15765" spans="13:13" ht="49.2" customHeight="1">
      <c r="M15765" s="85"/>
    </row>
    <row r="15766" spans="13:13" ht="49.2" customHeight="1">
      <c r="M15766" s="85"/>
    </row>
    <row r="15767" spans="13:13" ht="49.2" customHeight="1">
      <c r="M15767" s="85"/>
    </row>
    <row r="15768" spans="13:13" ht="49.2" customHeight="1">
      <c r="M15768" s="85"/>
    </row>
    <row r="15769" spans="13:13" ht="49.2" customHeight="1">
      <c r="M15769" s="85"/>
    </row>
    <row r="15770" spans="13:13" ht="49.2" customHeight="1">
      <c r="M15770" s="85"/>
    </row>
    <row r="15771" spans="13:13" ht="49.2" customHeight="1">
      <c r="M15771" s="85"/>
    </row>
    <row r="15772" spans="13:13" ht="49.2" customHeight="1">
      <c r="M15772" s="85"/>
    </row>
    <row r="15773" spans="13:13" ht="49.2" customHeight="1">
      <c r="M15773" s="85"/>
    </row>
    <row r="15774" spans="13:13" ht="49.2" customHeight="1">
      <c r="M15774" s="85"/>
    </row>
    <row r="15775" spans="13:13" ht="49.2" customHeight="1">
      <c r="M15775" s="85"/>
    </row>
    <row r="15776" spans="13:13" ht="49.2" customHeight="1">
      <c r="M15776" s="85"/>
    </row>
    <row r="15777" spans="13:13" ht="49.2" customHeight="1">
      <c r="M15777" s="85"/>
    </row>
    <row r="15778" spans="13:13" ht="49.2" customHeight="1">
      <c r="M15778" s="85"/>
    </row>
    <row r="15779" spans="13:13" ht="49.2" customHeight="1">
      <c r="M15779" s="85"/>
    </row>
    <row r="15780" spans="13:13" ht="49.2" customHeight="1">
      <c r="M15780" s="85"/>
    </row>
    <row r="15781" spans="13:13" ht="49.2" customHeight="1">
      <c r="M15781" s="85"/>
    </row>
    <row r="15782" spans="13:13" ht="49.2" customHeight="1">
      <c r="M15782" s="85"/>
    </row>
    <row r="15783" spans="13:13" ht="49.2" customHeight="1">
      <c r="M15783" s="85"/>
    </row>
    <row r="15784" spans="13:13" ht="49.2" customHeight="1">
      <c r="M15784" s="85"/>
    </row>
    <row r="15785" spans="13:13" ht="49.2" customHeight="1">
      <c r="M15785" s="85"/>
    </row>
    <row r="15786" spans="13:13" ht="49.2" customHeight="1">
      <c r="M15786" s="85"/>
    </row>
    <row r="15787" spans="13:13" ht="49.2" customHeight="1">
      <c r="M15787" s="85"/>
    </row>
    <row r="15788" spans="13:13" ht="49.2" customHeight="1">
      <c r="M15788" s="85"/>
    </row>
    <row r="15789" spans="13:13" ht="49.2" customHeight="1">
      <c r="M15789" s="85"/>
    </row>
    <row r="15790" spans="13:13" ht="49.2" customHeight="1">
      <c r="M15790" s="85"/>
    </row>
    <row r="15791" spans="13:13" ht="49.2" customHeight="1">
      <c r="M15791" s="85"/>
    </row>
    <row r="15792" spans="13:13" ht="49.2" customHeight="1">
      <c r="M15792" s="85"/>
    </row>
    <row r="15793" spans="13:13" ht="49.2" customHeight="1">
      <c r="M15793" s="85"/>
    </row>
    <row r="15794" spans="13:13" ht="49.2" customHeight="1">
      <c r="M15794" s="85"/>
    </row>
    <row r="15795" spans="13:13" ht="49.2" customHeight="1">
      <c r="M15795" s="85"/>
    </row>
    <row r="15796" spans="13:13" ht="49.2" customHeight="1">
      <c r="M15796" s="85"/>
    </row>
    <row r="15797" spans="13:13" ht="49.2" customHeight="1">
      <c r="M15797" s="85"/>
    </row>
    <row r="15798" spans="13:13" ht="49.2" customHeight="1">
      <c r="M15798" s="85"/>
    </row>
    <row r="15799" spans="13:13" ht="49.2" customHeight="1">
      <c r="M15799" s="85"/>
    </row>
    <row r="15800" spans="13:13" ht="49.2" customHeight="1">
      <c r="M15800" s="85"/>
    </row>
    <row r="15801" spans="13:13" ht="49.2" customHeight="1">
      <c r="M15801" s="85"/>
    </row>
    <row r="15802" spans="13:13" ht="49.2" customHeight="1">
      <c r="M15802" s="85"/>
    </row>
    <row r="15803" spans="13:13" ht="49.2" customHeight="1">
      <c r="M15803" s="85"/>
    </row>
    <row r="15804" spans="13:13" ht="49.2" customHeight="1">
      <c r="M15804" s="85"/>
    </row>
    <row r="15805" spans="13:13" ht="49.2" customHeight="1">
      <c r="M15805" s="85"/>
    </row>
    <row r="15806" spans="13:13" ht="49.2" customHeight="1">
      <c r="M15806" s="85"/>
    </row>
    <row r="15807" spans="13:13" ht="49.2" customHeight="1">
      <c r="M15807" s="85"/>
    </row>
    <row r="15808" spans="13:13" ht="49.2" customHeight="1">
      <c r="M15808" s="85"/>
    </row>
    <row r="15809" spans="13:13" ht="49.2" customHeight="1">
      <c r="M15809" s="85"/>
    </row>
    <row r="15810" spans="13:13" ht="49.2" customHeight="1">
      <c r="M15810" s="85"/>
    </row>
    <row r="15811" spans="13:13" ht="49.2" customHeight="1">
      <c r="M15811" s="85"/>
    </row>
    <row r="15812" spans="13:13" ht="49.2" customHeight="1">
      <c r="M15812" s="85"/>
    </row>
    <row r="15813" spans="13:13" ht="49.2" customHeight="1">
      <c r="M15813" s="85"/>
    </row>
    <row r="15814" spans="13:13" ht="49.2" customHeight="1">
      <c r="M15814" s="85"/>
    </row>
    <row r="15815" spans="13:13" ht="49.2" customHeight="1">
      <c r="M15815" s="85"/>
    </row>
    <row r="15816" spans="13:13" ht="49.2" customHeight="1">
      <c r="M15816" s="85"/>
    </row>
    <row r="15817" spans="13:13" ht="49.2" customHeight="1">
      <c r="M15817" s="85"/>
    </row>
    <row r="15818" spans="13:13" ht="49.2" customHeight="1">
      <c r="M15818" s="85"/>
    </row>
    <row r="15819" spans="13:13" ht="49.2" customHeight="1">
      <c r="M15819" s="85"/>
    </row>
    <row r="15820" spans="13:13" ht="49.2" customHeight="1">
      <c r="M15820" s="85"/>
    </row>
    <row r="15821" spans="13:13" ht="49.2" customHeight="1">
      <c r="M15821" s="85"/>
    </row>
    <row r="15822" spans="13:13" ht="49.2" customHeight="1">
      <c r="M15822" s="85"/>
    </row>
    <row r="15823" spans="13:13" ht="49.2" customHeight="1">
      <c r="M15823" s="85"/>
    </row>
    <row r="15824" spans="13:13" ht="49.2" customHeight="1">
      <c r="M15824" s="85"/>
    </row>
    <row r="15825" spans="13:13" ht="49.2" customHeight="1">
      <c r="M15825" s="85"/>
    </row>
    <row r="15826" spans="13:13" ht="49.2" customHeight="1">
      <c r="M15826" s="85"/>
    </row>
    <row r="15827" spans="13:13" ht="49.2" customHeight="1">
      <c r="M15827" s="85"/>
    </row>
    <row r="15828" spans="13:13" ht="49.2" customHeight="1">
      <c r="M15828" s="85"/>
    </row>
    <row r="15829" spans="13:13" ht="49.2" customHeight="1">
      <c r="M15829" s="85"/>
    </row>
    <row r="15830" spans="13:13" ht="49.2" customHeight="1">
      <c r="M15830" s="85"/>
    </row>
    <row r="15831" spans="13:13" ht="49.2" customHeight="1">
      <c r="M15831" s="85"/>
    </row>
    <row r="15832" spans="13:13" ht="49.2" customHeight="1">
      <c r="M15832" s="85"/>
    </row>
    <row r="15833" spans="13:13" ht="49.2" customHeight="1">
      <c r="M15833" s="85"/>
    </row>
    <row r="15834" spans="13:13" ht="49.2" customHeight="1">
      <c r="M15834" s="85"/>
    </row>
    <row r="15835" spans="13:13" ht="49.2" customHeight="1">
      <c r="M15835" s="85"/>
    </row>
    <row r="15836" spans="13:13" ht="49.2" customHeight="1">
      <c r="M15836" s="85"/>
    </row>
    <row r="15837" spans="13:13" ht="49.2" customHeight="1">
      <c r="M15837" s="85"/>
    </row>
    <row r="15838" spans="13:13" ht="49.2" customHeight="1">
      <c r="M15838" s="85"/>
    </row>
    <row r="15839" spans="13:13" ht="49.2" customHeight="1">
      <c r="M15839" s="85"/>
    </row>
    <row r="15840" spans="13:13" ht="49.2" customHeight="1">
      <c r="M15840" s="85"/>
    </row>
    <row r="15841" spans="13:13" ht="49.2" customHeight="1">
      <c r="M15841" s="85"/>
    </row>
    <row r="15842" spans="13:13" ht="49.2" customHeight="1">
      <c r="M15842" s="85"/>
    </row>
    <row r="15843" spans="13:13" ht="49.2" customHeight="1">
      <c r="M15843" s="85"/>
    </row>
    <row r="15844" spans="13:13" ht="49.2" customHeight="1">
      <c r="M15844" s="85"/>
    </row>
    <row r="15845" spans="13:13" ht="49.2" customHeight="1">
      <c r="M15845" s="85"/>
    </row>
    <row r="15846" spans="13:13" ht="49.2" customHeight="1">
      <c r="M15846" s="85"/>
    </row>
    <row r="15847" spans="13:13" ht="49.2" customHeight="1">
      <c r="M15847" s="85"/>
    </row>
    <row r="15848" spans="13:13" ht="49.2" customHeight="1">
      <c r="M15848" s="85"/>
    </row>
    <row r="15849" spans="13:13" ht="49.2" customHeight="1">
      <c r="M15849" s="85"/>
    </row>
    <row r="15850" spans="13:13" ht="49.2" customHeight="1">
      <c r="M15850" s="85"/>
    </row>
    <row r="15851" spans="13:13" ht="49.2" customHeight="1">
      <c r="M15851" s="85"/>
    </row>
    <row r="15852" spans="13:13" ht="49.2" customHeight="1">
      <c r="M15852" s="85"/>
    </row>
    <row r="15853" spans="13:13" ht="49.2" customHeight="1">
      <c r="M15853" s="85"/>
    </row>
    <row r="15854" spans="13:13" ht="49.2" customHeight="1">
      <c r="M15854" s="85"/>
    </row>
    <row r="15855" spans="13:13" ht="49.2" customHeight="1">
      <c r="M15855" s="85"/>
    </row>
    <row r="15856" spans="13:13" ht="49.2" customHeight="1">
      <c r="M15856" s="85"/>
    </row>
    <row r="15857" spans="13:13" ht="49.2" customHeight="1">
      <c r="M15857" s="85"/>
    </row>
    <row r="15858" spans="13:13" ht="49.2" customHeight="1">
      <c r="M15858" s="85"/>
    </row>
    <row r="15859" spans="13:13" ht="49.2" customHeight="1">
      <c r="M15859" s="85"/>
    </row>
    <row r="15860" spans="13:13" ht="49.2" customHeight="1">
      <c r="M15860" s="85"/>
    </row>
    <row r="15861" spans="13:13" ht="49.2" customHeight="1">
      <c r="M15861" s="85"/>
    </row>
    <row r="15862" spans="13:13" ht="49.2" customHeight="1">
      <c r="M15862" s="85"/>
    </row>
    <row r="15863" spans="13:13" ht="49.2" customHeight="1">
      <c r="M15863" s="85"/>
    </row>
    <row r="15864" spans="13:13" ht="49.2" customHeight="1">
      <c r="M15864" s="85"/>
    </row>
    <row r="15865" spans="13:13" ht="49.2" customHeight="1">
      <c r="M15865" s="85"/>
    </row>
    <row r="15866" spans="13:13" ht="49.2" customHeight="1">
      <c r="M15866" s="85"/>
    </row>
    <row r="15867" spans="13:13" ht="49.2" customHeight="1">
      <c r="M15867" s="85"/>
    </row>
    <row r="15868" spans="13:13" ht="49.2" customHeight="1">
      <c r="M15868" s="85"/>
    </row>
    <row r="15869" spans="13:13" ht="49.2" customHeight="1">
      <c r="M15869" s="85"/>
    </row>
    <row r="15870" spans="13:13" ht="49.2" customHeight="1">
      <c r="M15870" s="85"/>
    </row>
    <row r="15871" spans="13:13" ht="49.2" customHeight="1">
      <c r="M15871" s="85"/>
    </row>
    <row r="15872" spans="13:13" ht="49.2" customHeight="1">
      <c r="M15872" s="85"/>
    </row>
    <row r="15873" spans="13:13" ht="49.2" customHeight="1">
      <c r="M15873" s="85"/>
    </row>
    <row r="15874" spans="13:13" ht="49.2" customHeight="1">
      <c r="M15874" s="85"/>
    </row>
    <row r="15875" spans="13:13" ht="49.2" customHeight="1">
      <c r="M15875" s="85"/>
    </row>
    <row r="15876" spans="13:13" ht="49.2" customHeight="1">
      <c r="M15876" s="85"/>
    </row>
    <row r="15877" spans="13:13" ht="49.2" customHeight="1">
      <c r="M15877" s="85"/>
    </row>
    <row r="15878" spans="13:13" ht="49.2" customHeight="1">
      <c r="M15878" s="85"/>
    </row>
    <row r="15879" spans="13:13" ht="49.2" customHeight="1">
      <c r="M15879" s="85"/>
    </row>
    <row r="15880" spans="13:13" ht="49.2" customHeight="1">
      <c r="M15880" s="85"/>
    </row>
    <row r="15881" spans="13:13" ht="49.2" customHeight="1">
      <c r="M15881" s="85"/>
    </row>
    <row r="15882" spans="13:13" ht="49.2" customHeight="1">
      <c r="M15882" s="85"/>
    </row>
    <row r="15883" spans="13:13" ht="49.2" customHeight="1">
      <c r="M15883" s="85"/>
    </row>
    <row r="15884" spans="13:13" ht="49.2" customHeight="1">
      <c r="M15884" s="85"/>
    </row>
    <row r="15885" spans="13:13" ht="49.2" customHeight="1">
      <c r="M15885" s="85"/>
    </row>
    <row r="15886" spans="13:13" ht="49.2" customHeight="1">
      <c r="M15886" s="85"/>
    </row>
    <row r="15887" spans="13:13" ht="49.2" customHeight="1">
      <c r="M15887" s="85"/>
    </row>
    <row r="15888" spans="13:13" ht="49.2" customHeight="1">
      <c r="M15888" s="85"/>
    </row>
    <row r="15889" spans="13:13" ht="49.2" customHeight="1">
      <c r="M15889" s="85"/>
    </row>
    <row r="15890" spans="13:13" ht="49.2" customHeight="1">
      <c r="M15890" s="85"/>
    </row>
    <row r="15891" spans="13:13" ht="49.2" customHeight="1">
      <c r="M15891" s="85"/>
    </row>
    <row r="15892" spans="13:13" ht="49.2" customHeight="1">
      <c r="M15892" s="85"/>
    </row>
    <row r="15893" spans="13:13" ht="49.2" customHeight="1">
      <c r="M15893" s="85"/>
    </row>
    <row r="15894" spans="13:13" ht="49.2" customHeight="1">
      <c r="M15894" s="85"/>
    </row>
    <row r="15895" spans="13:13" ht="49.2" customHeight="1">
      <c r="M15895" s="85"/>
    </row>
    <row r="15896" spans="13:13" ht="49.2" customHeight="1">
      <c r="M15896" s="85"/>
    </row>
    <row r="15897" spans="13:13" ht="49.2" customHeight="1">
      <c r="M15897" s="85"/>
    </row>
    <row r="15898" spans="13:13" ht="49.2" customHeight="1">
      <c r="M15898" s="85"/>
    </row>
    <row r="15899" spans="13:13" ht="49.2" customHeight="1">
      <c r="M15899" s="85"/>
    </row>
    <row r="15900" spans="13:13" ht="49.2" customHeight="1">
      <c r="M15900" s="85"/>
    </row>
    <row r="15901" spans="13:13" ht="49.2" customHeight="1">
      <c r="M15901" s="85"/>
    </row>
    <row r="15902" spans="13:13" ht="49.2" customHeight="1">
      <c r="M15902" s="85"/>
    </row>
    <row r="15903" spans="13:13" ht="49.2" customHeight="1">
      <c r="M15903" s="85"/>
    </row>
    <row r="15904" spans="13:13" ht="49.2" customHeight="1">
      <c r="M15904" s="85"/>
    </row>
    <row r="15905" spans="13:13" ht="49.2" customHeight="1">
      <c r="M15905" s="85"/>
    </row>
    <row r="15906" spans="13:13" ht="49.2" customHeight="1">
      <c r="M15906" s="85"/>
    </row>
    <row r="15907" spans="13:13" ht="49.2" customHeight="1">
      <c r="M15907" s="85"/>
    </row>
    <row r="15908" spans="13:13" ht="49.2" customHeight="1">
      <c r="M15908" s="85"/>
    </row>
    <row r="15909" spans="13:13" ht="49.2" customHeight="1">
      <c r="M15909" s="85"/>
    </row>
    <row r="15910" spans="13:13" ht="49.2" customHeight="1">
      <c r="M15910" s="85"/>
    </row>
    <row r="15911" spans="13:13" ht="49.2" customHeight="1">
      <c r="M15911" s="85"/>
    </row>
    <row r="15912" spans="13:13" ht="49.2" customHeight="1">
      <c r="M15912" s="85"/>
    </row>
    <row r="15913" spans="13:13" ht="49.2" customHeight="1">
      <c r="M15913" s="85"/>
    </row>
    <row r="15914" spans="13:13" ht="49.2" customHeight="1">
      <c r="M15914" s="85"/>
    </row>
    <row r="15915" spans="13:13" ht="49.2" customHeight="1">
      <c r="M15915" s="85"/>
    </row>
    <row r="15916" spans="13:13" ht="49.2" customHeight="1">
      <c r="M15916" s="85"/>
    </row>
    <row r="15917" spans="13:13" ht="49.2" customHeight="1">
      <c r="M15917" s="85"/>
    </row>
    <row r="15918" spans="13:13" ht="49.2" customHeight="1">
      <c r="M15918" s="85"/>
    </row>
    <row r="15919" spans="13:13" ht="49.2" customHeight="1">
      <c r="M15919" s="85"/>
    </row>
    <row r="15920" spans="13:13" ht="49.2" customHeight="1">
      <c r="M15920" s="85"/>
    </row>
    <row r="15921" spans="13:13" ht="49.2" customHeight="1">
      <c r="M15921" s="85"/>
    </row>
    <row r="15922" spans="13:13" ht="49.2" customHeight="1">
      <c r="M15922" s="85"/>
    </row>
    <row r="15923" spans="13:13" ht="49.2" customHeight="1">
      <c r="M15923" s="85"/>
    </row>
    <row r="15924" spans="13:13" ht="49.2" customHeight="1">
      <c r="M15924" s="85"/>
    </row>
    <row r="15925" spans="13:13" ht="49.2" customHeight="1">
      <c r="M15925" s="85"/>
    </row>
    <row r="15926" spans="13:13" ht="49.2" customHeight="1">
      <c r="M15926" s="85"/>
    </row>
    <row r="15927" spans="13:13" ht="49.2" customHeight="1">
      <c r="M15927" s="85"/>
    </row>
    <row r="15928" spans="13:13" ht="49.2" customHeight="1">
      <c r="M15928" s="85"/>
    </row>
    <row r="15929" spans="13:13" ht="49.2" customHeight="1">
      <c r="M15929" s="85"/>
    </row>
    <row r="15930" spans="13:13" ht="49.2" customHeight="1">
      <c r="M15930" s="85"/>
    </row>
    <row r="15931" spans="13:13" ht="49.2" customHeight="1">
      <c r="M15931" s="85"/>
    </row>
    <row r="15932" spans="13:13" ht="49.2" customHeight="1">
      <c r="M15932" s="85"/>
    </row>
    <row r="15933" spans="13:13" ht="49.2" customHeight="1">
      <c r="M15933" s="85"/>
    </row>
    <row r="15934" spans="13:13" ht="49.2" customHeight="1">
      <c r="M15934" s="85"/>
    </row>
    <row r="15935" spans="13:13" ht="49.2" customHeight="1">
      <c r="M15935" s="85"/>
    </row>
    <row r="15936" spans="13:13" ht="49.2" customHeight="1">
      <c r="M15936" s="85"/>
    </row>
    <row r="15937" spans="13:13" ht="49.2" customHeight="1">
      <c r="M15937" s="85"/>
    </row>
    <row r="15938" spans="13:13" ht="49.2" customHeight="1">
      <c r="M15938" s="85"/>
    </row>
    <row r="15939" spans="13:13" ht="49.2" customHeight="1">
      <c r="M15939" s="85"/>
    </row>
    <row r="15940" spans="13:13" ht="49.2" customHeight="1">
      <c r="M15940" s="85"/>
    </row>
    <row r="15941" spans="13:13" ht="49.2" customHeight="1">
      <c r="M15941" s="85"/>
    </row>
    <row r="15942" spans="13:13" ht="49.2" customHeight="1">
      <c r="M15942" s="85"/>
    </row>
    <row r="15943" spans="13:13" ht="49.2" customHeight="1">
      <c r="M15943" s="85"/>
    </row>
    <row r="15944" spans="13:13" ht="49.2" customHeight="1">
      <c r="M15944" s="85"/>
    </row>
    <row r="15945" spans="13:13" ht="49.2" customHeight="1">
      <c r="M15945" s="85"/>
    </row>
    <row r="15946" spans="13:13" ht="49.2" customHeight="1">
      <c r="M15946" s="85"/>
    </row>
    <row r="15947" spans="13:13" ht="49.2" customHeight="1">
      <c r="M15947" s="85"/>
    </row>
    <row r="15948" spans="13:13" ht="49.2" customHeight="1">
      <c r="M15948" s="85"/>
    </row>
    <row r="15949" spans="13:13" ht="49.2" customHeight="1">
      <c r="M15949" s="85"/>
    </row>
    <row r="15950" spans="13:13" ht="49.2" customHeight="1">
      <c r="M15950" s="85"/>
    </row>
    <row r="15951" spans="13:13" ht="49.2" customHeight="1">
      <c r="M15951" s="85"/>
    </row>
    <row r="15952" spans="13:13" ht="49.2" customHeight="1">
      <c r="M15952" s="85"/>
    </row>
    <row r="15953" spans="13:13" ht="49.2" customHeight="1">
      <c r="M15953" s="85"/>
    </row>
    <row r="15954" spans="13:13" ht="49.2" customHeight="1">
      <c r="M15954" s="85"/>
    </row>
    <row r="15955" spans="13:13" ht="49.2" customHeight="1">
      <c r="M15955" s="85"/>
    </row>
    <row r="15956" spans="13:13" ht="49.2" customHeight="1">
      <c r="M15956" s="85"/>
    </row>
    <row r="15957" spans="13:13" ht="49.2" customHeight="1">
      <c r="M15957" s="85"/>
    </row>
    <row r="15958" spans="13:13" ht="49.2" customHeight="1">
      <c r="M15958" s="85"/>
    </row>
    <row r="15959" spans="13:13" ht="49.2" customHeight="1">
      <c r="M15959" s="85"/>
    </row>
    <row r="15960" spans="13:13" ht="49.2" customHeight="1">
      <c r="M15960" s="85"/>
    </row>
    <row r="15961" spans="13:13" ht="49.2" customHeight="1">
      <c r="M15961" s="85"/>
    </row>
    <row r="15962" spans="13:13" ht="49.2" customHeight="1">
      <c r="M15962" s="85"/>
    </row>
    <row r="15963" spans="13:13" ht="49.2" customHeight="1">
      <c r="M15963" s="85"/>
    </row>
    <row r="15964" spans="13:13" ht="49.2" customHeight="1">
      <c r="M15964" s="85"/>
    </row>
    <row r="15965" spans="13:13" ht="49.2" customHeight="1">
      <c r="M15965" s="85"/>
    </row>
    <row r="15966" spans="13:13" ht="49.2" customHeight="1">
      <c r="M15966" s="85"/>
    </row>
    <row r="15967" spans="13:13" ht="49.2" customHeight="1">
      <c r="M15967" s="85"/>
    </row>
    <row r="15968" spans="13:13" ht="49.2" customHeight="1">
      <c r="M15968" s="85"/>
    </row>
    <row r="15969" spans="13:13" ht="49.2" customHeight="1">
      <c r="M15969" s="85"/>
    </row>
    <row r="15970" spans="13:13" ht="49.2" customHeight="1">
      <c r="M15970" s="85"/>
    </row>
    <row r="15971" spans="13:13" ht="49.2" customHeight="1">
      <c r="M15971" s="85"/>
    </row>
    <row r="15972" spans="13:13" ht="49.2" customHeight="1">
      <c r="M15972" s="85"/>
    </row>
    <row r="15973" spans="13:13" ht="49.2" customHeight="1">
      <c r="M15973" s="85"/>
    </row>
    <row r="15974" spans="13:13" ht="49.2" customHeight="1">
      <c r="M15974" s="85"/>
    </row>
    <row r="15975" spans="13:13" ht="49.2" customHeight="1">
      <c r="M15975" s="85"/>
    </row>
    <row r="15976" spans="13:13" ht="49.2" customHeight="1">
      <c r="M15976" s="85"/>
    </row>
    <row r="15977" spans="13:13" ht="49.2" customHeight="1">
      <c r="M15977" s="85"/>
    </row>
    <row r="15978" spans="13:13" ht="49.2" customHeight="1">
      <c r="M15978" s="85"/>
    </row>
    <row r="15979" spans="13:13" ht="49.2" customHeight="1">
      <c r="M15979" s="85"/>
    </row>
    <row r="15980" spans="13:13" ht="49.2" customHeight="1">
      <c r="M15980" s="85"/>
    </row>
    <row r="15981" spans="13:13" ht="49.2" customHeight="1">
      <c r="M15981" s="85"/>
    </row>
    <row r="15982" spans="13:13" ht="49.2" customHeight="1">
      <c r="M15982" s="85"/>
    </row>
    <row r="15983" spans="13:13" ht="49.2" customHeight="1">
      <c r="M15983" s="85"/>
    </row>
    <row r="15984" spans="13:13" ht="49.2" customHeight="1">
      <c r="M15984" s="85"/>
    </row>
    <row r="15985" spans="13:13" ht="49.2" customHeight="1">
      <c r="M15985" s="85"/>
    </row>
    <row r="15986" spans="13:13" ht="49.2" customHeight="1">
      <c r="M15986" s="85"/>
    </row>
    <row r="15987" spans="13:13" ht="49.2" customHeight="1">
      <c r="M15987" s="85"/>
    </row>
    <row r="15988" spans="13:13" ht="49.2" customHeight="1">
      <c r="M15988" s="85"/>
    </row>
    <row r="15989" spans="13:13" ht="49.2" customHeight="1">
      <c r="M15989" s="85"/>
    </row>
    <row r="15990" spans="13:13" ht="49.2" customHeight="1">
      <c r="M15990" s="85"/>
    </row>
    <row r="15991" spans="13:13" ht="49.2" customHeight="1">
      <c r="M15991" s="85"/>
    </row>
    <row r="15992" spans="13:13" ht="49.2" customHeight="1">
      <c r="M15992" s="85"/>
    </row>
    <row r="15993" spans="13:13" ht="49.2" customHeight="1">
      <c r="M15993" s="85"/>
    </row>
    <row r="15994" spans="13:13" ht="49.2" customHeight="1">
      <c r="M15994" s="85"/>
    </row>
    <row r="15995" spans="13:13" ht="49.2" customHeight="1">
      <c r="M15995" s="85"/>
    </row>
    <row r="15996" spans="13:13" ht="49.2" customHeight="1">
      <c r="M15996" s="85"/>
    </row>
    <row r="15997" spans="13:13" ht="49.2" customHeight="1">
      <c r="M15997" s="85"/>
    </row>
    <row r="15998" spans="13:13" ht="49.2" customHeight="1">
      <c r="M15998" s="85"/>
    </row>
    <row r="15999" spans="13:13" ht="49.2" customHeight="1">
      <c r="M15999" s="85"/>
    </row>
    <row r="16000" spans="13:13" ht="49.2" customHeight="1">
      <c r="M16000" s="85"/>
    </row>
    <row r="16001" spans="13:13" ht="49.2" customHeight="1">
      <c r="M16001" s="85"/>
    </row>
    <row r="16002" spans="13:13" ht="49.2" customHeight="1">
      <c r="M16002" s="85"/>
    </row>
    <row r="16003" spans="13:13" ht="49.2" customHeight="1">
      <c r="M16003" s="85"/>
    </row>
    <row r="16004" spans="13:13" ht="49.2" customHeight="1">
      <c r="M16004" s="85"/>
    </row>
    <row r="16005" spans="13:13" ht="49.2" customHeight="1">
      <c r="M16005" s="85"/>
    </row>
    <row r="16006" spans="13:13" ht="49.2" customHeight="1">
      <c r="M16006" s="85"/>
    </row>
    <row r="16007" spans="13:13" ht="49.2" customHeight="1">
      <c r="M16007" s="85"/>
    </row>
    <row r="16008" spans="13:13" ht="49.2" customHeight="1">
      <c r="M16008" s="85"/>
    </row>
    <row r="16009" spans="13:13" ht="49.2" customHeight="1">
      <c r="M16009" s="85"/>
    </row>
    <row r="16010" spans="13:13" ht="49.2" customHeight="1">
      <c r="M16010" s="85"/>
    </row>
    <row r="16011" spans="13:13" ht="49.2" customHeight="1">
      <c r="M16011" s="85"/>
    </row>
    <row r="16012" spans="13:13" ht="49.2" customHeight="1">
      <c r="M16012" s="85"/>
    </row>
    <row r="16013" spans="13:13" ht="49.2" customHeight="1">
      <c r="M16013" s="85"/>
    </row>
    <row r="16014" spans="13:13" ht="49.2" customHeight="1">
      <c r="M16014" s="85"/>
    </row>
    <row r="16015" spans="13:13" ht="49.2" customHeight="1">
      <c r="M16015" s="85"/>
    </row>
    <row r="16016" spans="13:13" ht="49.2" customHeight="1">
      <c r="M16016" s="85"/>
    </row>
    <row r="16017" spans="13:13" ht="49.2" customHeight="1">
      <c r="M16017" s="85"/>
    </row>
    <row r="16018" spans="13:13" ht="49.2" customHeight="1">
      <c r="M16018" s="85"/>
    </row>
    <row r="16019" spans="13:13" ht="49.2" customHeight="1">
      <c r="M16019" s="85"/>
    </row>
    <row r="16020" spans="13:13" ht="49.2" customHeight="1">
      <c r="M16020" s="85"/>
    </row>
    <row r="16021" spans="13:13" ht="49.2" customHeight="1">
      <c r="M16021" s="85"/>
    </row>
    <row r="16022" spans="13:13" ht="49.2" customHeight="1">
      <c r="M16022" s="85"/>
    </row>
    <row r="16023" spans="13:13" ht="49.2" customHeight="1">
      <c r="M16023" s="85"/>
    </row>
    <row r="16024" spans="13:13" ht="49.2" customHeight="1">
      <c r="M16024" s="85"/>
    </row>
    <row r="16025" spans="13:13" ht="49.2" customHeight="1">
      <c r="M16025" s="85"/>
    </row>
    <row r="16026" spans="13:13" ht="49.2" customHeight="1">
      <c r="M16026" s="85"/>
    </row>
    <row r="16027" spans="13:13" ht="49.2" customHeight="1">
      <c r="M16027" s="85"/>
    </row>
    <row r="16028" spans="13:13" ht="49.2" customHeight="1">
      <c r="M16028" s="85"/>
    </row>
    <row r="16029" spans="13:13" ht="49.2" customHeight="1">
      <c r="M16029" s="85"/>
    </row>
    <row r="16030" spans="13:13" ht="49.2" customHeight="1">
      <c r="M16030" s="85"/>
    </row>
    <row r="16031" spans="13:13" ht="49.2" customHeight="1">
      <c r="M16031" s="85"/>
    </row>
    <row r="16032" spans="13:13" ht="49.2" customHeight="1">
      <c r="M16032" s="85"/>
    </row>
    <row r="16033" spans="13:13" ht="49.2" customHeight="1">
      <c r="M16033" s="85"/>
    </row>
    <row r="16034" spans="13:13" ht="49.2" customHeight="1">
      <c r="M16034" s="85"/>
    </row>
    <row r="16035" spans="13:13" ht="49.2" customHeight="1">
      <c r="M16035" s="85"/>
    </row>
    <row r="16036" spans="13:13" ht="49.2" customHeight="1">
      <c r="M16036" s="85"/>
    </row>
    <row r="16037" spans="13:13" ht="49.2" customHeight="1">
      <c r="M16037" s="85"/>
    </row>
    <row r="16038" spans="13:13" ht="49.2" customHeight="1">
      <c r="M16038" s="85"/>
    </row>
    <row r="16039" spans="13:13" ht="49.2" customHeight="1">
      <c r="M16039" s="85"/>
    </row>
    <row r="16040" spans="13:13" ht="49.2" customHeight="1">
      <c r="M16040" s="85"/>
    </row>
    <row r="16041" spans="13:13" ht="49.2" customHeight="1">
      <c r="M16041" s="85"/>
    </row>
    <row r="16042" spans="13:13" ht="49.2" customHeight="1">
      <c r="M16042" s="85"/>
    </row>
    <row r="16043" spans="13:13" ht="49.2" customHeight="1">
      <c r="M16043" s="85"/>
    </row>
    <row r="16044" spans="13:13" ht="49.2" customHeight="1">
      <c r="M16044" s="85"/>
    </row>
    <row r="16045" spans="13:13" ht="49.2" customHeight="1">
      <c r="M16045" s="85"/>
    </row>
    <row r="16046" spans="13:13" ht="49.2" customHeight="1">
      <c r="M16046" s="85"/>
    </row>
    <row r="16047" spans="13:13" ht="49.2" customHeight="1">
      <c r="M16047" s="85"/>
    </row>
    <row r="16048" spans="13:13" ht="49.2" customHeight="1">
      <c r="M16048" s="85"/>
    </row>
    <row r="16049" spans="13:13" ht="49.2" customHeight="1">
      <c r="M16049" s="85"/>
    </row>
    <row r="16050" spans="13:13" ht="49.2" customHeight="1">
      <c r="M16050" s="85"/>
    </row>
    <row r="16051" spans="13:13" ht="49.2" customHeight="1">
      <c r="M16051" s="85"/>
    </row>
    <row r="16052" spans="13:13" ht="49.2" customHeight="1">
      <c r="M16052" s="85"/>
    </row>
    <row r="16053" spans="13:13" ht="49.2" customHeight="1">
      <c r="M16053" s="85"/>
    </row>
    <row r="16054" spans="13:13" ht="49.2" customHeight="1">
      <c r="M16054" s="85"/>
    </row>
    <row r="16055" spans="13:13" ht="49.2" customHeight="1">
      <c r="M16055" s="85"/>
    </row>
    <row r="16056" spans="13:13" ht="49.2" customHeight="1">
      <c r="M16056" s="85"/>
    </row>
    <row r="16057" spans="13:13" ht="49.2" customHeight="1">
      <c r="M16057" s="85"/>
    </row>
    <row r="16058" spans="13:13" ht="49.2" customHeight="1">
      <c r="M16058" s="85"/>
    </row>
    <row r="16059" spans="13:13" ht="49.2" customHeight="1">
      <c r="M16059" s="85"/>
    </row>
    <row r="16060" spans="13:13" ht="49.2" customHeight="1">
      <c r="M16060" s="85"/>
    </row>
    <row r="16061" spans="13:13" ht="49.2" customHeight="1">
      <c r="M16061" s="85"/>
    </row>
    <row r="16062" spans="13:13" ht="49.2" customHeight="1">
      <c r="M16062" s="85"/>
    </row>
    <row r="16063" spans="13:13" ht="49.2" customHeight="1">
      <c r="M16063" s="85"/>
    </row>
    <row r="16064" spans="13:13" ht="49.2" customHeight="1">
      <c r="M16064" s="85"/>
    </row>
    <row r="16065" spans="13:13" ht="49.2" customHeight="1">
      <c r="M16065" s="85"/>
    </row>
    <row r="16066" spans="13:13" ht="49.2" customHeight="1">
      <c r="M16066" s="85"/>
    </row>
    <row r="16067" spans="13:13" ht="49.2" customHeight="1">
      <c r="M16067" s="85"/>
    </row>
    <row r="16068" spans="13:13" ht="49.2" customHeight="1">
      <c r="M16068" s="85"/>
    </row>
    <row r="16069" spans="13:13" ht="49.2" customHeight="1">
      <c r="M16069" s="85"/>
    </row>
    <row r="16070" spans="13:13" ht="49.2" customHeight="1">
      <c r="M16070" s="85"/>
    </row>
    <row r="16071" spans="13:13" ht="49.2" customHeight="1">
      <c r="M16071" s="85"/>
    </row>
    <row r="16072" spans="13:13" ht="49.2" customHeight="1">
      <c r="M16072" s="85"/>
    </row>
    <row r="16073" spans="13:13" ht="49.2" customHeight="1">
      <c r="M16073" s="85"/>
    </row>
    <row r="16074" spans="13:13" ht="49.2" customHeight="1">
      <c r="M16074" s="85"/>
    </row>
    <row r="16075" spans="13:13" ht="49.2" customHeight="1">
      <c r="M16075" s="85"/>
    </row>
    <row r="16076" spans="13:13" ht="49.2" customHeight="1">
      <c r="M16076" s="85"/>
    </row>
    <row r="16077" spans="13:13" ht="49.2" customHeight="1">
      <c r="M16077" s="85"/>
    </row>
    <row r="16078" spans="13:13" ht="49.2" customHeight="1">
      <c r="M16078" s="85"/>
    </row>
    <row r="16079" spans="13:13" ht="49.2" customHeight="1">
      <c r="M16079" s="85"/>
    </row>
    <row r="16080" spans="13:13" ht="49.2" customHeight="1">
      <c r="M16080" s="85"/>
    </row>
    <row r="16081" spans="13:13" ht="49.2" customHeight="1">
      <c r="M16081" s="85"/>
    </row>
    <row r="16082" spans="13:13" ht="49.2" customHeight="1">
      <c r="M16082" s="85"/>
    </row>
    <row r="16083" spans="13:13" ht="49.2" customHeight="1">
      <c r="M16083" s="85"/>
    </row>
    <row r="16084" spans="13:13" ht="49.2" customHeight="1">
      <c r="M16084" s="85"/>
    </row>
    <row r="16085" spans="13:13" ht="49.2" customHeight="1">
      <c r="M16085" s="85"/>
    </row>
    <row r="16086" spans="13:13" ht="49.2" customHeight="1">
      <c r="M16086" s="85"/>
    </row>
    <row r="16087" spans="13:13" ht="49.2" customHeight="1">
      <c r="M16087" s="85"/>
    </row>
    <row r="16088" spans="13:13" ht="49.2" customHeight="1">
      <c r="M16088" s="85"/>
    </row>
    <row r="16089" spans="13:13" ht="49.2" customHeight="1">
      <c r="M16089" s="85"/>
    </row>
    <row r="16090" spans="13:13" ht="49.2" customHeight="1">
      <c r="M16090" s="85"/>
    </row>
    <row r="16091" spans="13:13" ht="49.2" customHeight="1">
      <c r="M16091" s="85"/>
    </row>
    <row r="16092" spans="13:13" ht="49.2" customHeight="1">
      <c r="M16092" s="85"/>
    </row>
    <row r="16093" spans="13:13" ht="49.2" customHeight="1">
      <c r="M16093" s="85"/>
    </row>
    <row r="16094" spans="13:13" ht="49.2" customHeight="1">
      <c r="M16094" s="85"/>
    </row>
    <row r="16095" spans="13:13" ht="49.2" customHeight="1">
      <c r="M16095" s="85"/>
    </row>
    <row r="16096" spans="13:13" ht="49.2" customHeight="1">
      <c r="M16096" s="85"/>
    </row>
    <row r="16097" spans="13:13" ht="49.2" customHeight="1">
      <c r="M16097" s="85"/>
    </row>
    <row r="16098" spans="13:13" ht="49.2" customHeight="1">
      <c r="M16098" s="85"/>
    </row>
    <row r="16099" spans="13:13" ht="49.2" customHeight="1">
      <c r="M16099" s="85"/>
    </row>
    <row r="16100" spans="13:13" ht="49.2" customHeight="1">
      <c r="M16100" s="85"/>
    </row>
    <row r="16101" spans="13:13" ht="49.2" customHeight="1">
      <c r="M16101" s="85"/>
    </row>
    <row r="16102" spans="13:13" ht="49.2" customHeight="1">
      <c r="M16102" s="85"/>
    </row>
    <row r="16103" spans="13:13" ht="49.2" customHeight="1">
      <c r="M16103" s="85"/>
    </row>
    <row r="16104" spans="13:13" ht="49.2" customHeight="1">
      <c r="M16104" s="85"/>
    </row>
    <row r="16105" spans="13:13" ht="49.2" customHeight="1">
      <c r="M16105" s="85"/>
    </row>
    <row r="16106" spans="13:13" ht="49.2" customHeight="1">
      <c r="M16106" s="85"/>
    </row>
    <row r="16107" spans="13:13" ht="49.2" customHeight="1">
      <c r="M16107" s="85"/>
    </row>
    <row r="16108" spans="13:13" ht="49.2" customHeight="1">
      <c r="M16108" s="85"/>
    </row>
    <row r="16109" spans="13:13" ht="49.2" customHeight="1">
      <c r="M16109" s="85"/>
    </row>
    <row r="16110" spans="13:13" ht="49.2" customHeight="1">
      <c r="M16110" s="85"/>
    </row>
    <row r="16111" spans="13:13" ht="49.2" customHeight="1">
      <c r="M16111" s="85"/>
    </row>
    <row r="16112" spans="13:13" ht="49.2" customHeight="1">
      <c r="M16112" s="85"/>
    </row>
    <row r="16113" spans="13:13" ht="49.2" customHeight="1">
      <c r="M16113" s="85"/>
    </row>
    <row r="16114" spans="13:13" ht="49.2" customHeight="1">
      <c r="M16114" s="85"/>
    </row>
    <row r="16115" spans="13:13" ht="49.2" customHeight="1">
      <c r="M16115" s="85"/>
    </row>
    <row r="16116" spans="13:13" ht="49.2" customHeight="1">
      <c r="M16116" s="85"/>
    </row>
    <row r="16117" spans="13:13" ht="49.2" customHeight="1">
      <c r="M16117" s="85"/>
    </row>
    <row r="16118" spans="13:13" ht="49.2" customHeight="1">
      <c r="M16118" s="85"/>
    </row>
    <row r="16119" spans="13:13" ht="49.2" customHeight="1">
      <c r="M16119" s="85"/>
    </row>
    <row r="16120" spans="13:13" ht="49.2" customHeight="1">
      <c r="M16120" s="85"/>
    </row>
    <row r="16121" spans="13:13" ht="49.2" customHeight="1">
      <c r="M16121" s="85"/>
    </row>
    <row r="16122" spans="13:13" ht="49.2" customHeight="1">
      <c r="M16122" s="85"/>
    </row>
    <row r="16123" spans="13:13" ht="49.2" customHeight="1">
      <c r="M16123" s="85"/>
    </row>
    <row r="16124" spans="13:13" ht="49.2" customHeight="1">
      <c r="M16124" s="85"/>
    </row>
    <row r="16125" spans="13:13" ht="49.2" customHeight="1">
      <c r="M16125" s="85"/>
    </row>
    <row r="16126" spans="13:13" ht="49.2" customHeight="1">
      <c r="M16126" s="85"/>
    </row>
    <row r="16127" spans="13:13" ht="49.2" customHeight="1">
      <c r="M16127" s="85"/>
    </row>
    <row r="16128" spans="13:13" ht="49.2" customHeight="1">
      <c r="M16128" s="85"/>
    </row>
    <row r="16129" spans="13:13" ht="49.2" customHeight="1">
      <c r="M16129" s="85"/>
    </row>
    <row r="16130" spans="13:13" ht="49.2" customHeight="1">
      <c r="M16130" s="85"/>
    </row>
    <row r="16131" spans="13:13" ht="49.2" customHeight="1">
      <c r="M16131" s="85"/>
    </row>
    <row r="16132" spans="13:13" ht="49.2" customHeight="1">
      <c r="M16132" s="85"/>
    </row>
    <row r="16133" spans="13:13" ht="49.2" customHeight="1">
      <c r="M16133" s="85"/>
    </row>
    <row r="16134" spans="13:13" ht="49.2" customHeight="1">
      <c r="M16134" s="85"/>
    </row>
    <row r="16135" spans="13:13" ht="49.2" customHeight="1">
      <c r="M16135" s="85"/>
    </row>
    <row r="16136" spans="13:13" ht="49.2" customHeight="1">
      <c r="M16136" s="85"/>
    </row>
    <row r="16137" spans="13:13" ht="49.2" customHeight="1">
      <c r="M16137" s="85"/>
    </row>
    <row r="16138" spans="13:13" ht="49.2" customHeight="1">
      <c r="M16138" s="85"/>
    </row>
    <row r="16139" spans="13:13" ht="49.2" customHeight="1">
      <c r="M16139" s="85"/>
    </row>
    <row r="16140" spans="13:13" ht="49.2" customHeight="1">
      <c r="M16140" s="85"/>
    </row>
    <row r="16141" spans="13:13" ht="49.2" customHeight="1">
      <c r="M16141" s="85"/>
    </row>
    <row r="16142" spans="13:13" ht="49.2" customHeight="1">
      <c r="M16142" s="85"/>
    </row>
    <row r="16143" spans="13:13" ht="49.2" customHeight="1">
      <c r="M16143" s="85"/>
    </row>
    <row r="16144" spans="13:13" ht="49.2" customHeight="1">
      <c r="M16144" s="85"/>
    </row>
    <row r="16145" spans="13:13" ht="49.2" customHeight="1">
      <c r="M16145" s="85"/>
    </row>
    <row r="16146" spans="13:13" ht="49.2" customHeight="1">
      <c r="M16146" s="85"/>
    </row>
    <row r="16147" spans="13:13" ht="49.2" customHeight="1">
      <c r="M16147" s="85"/>
    </row>
    <row r="16148" spans="13:13" ht="49.2" customHeight="1">
      <c r="M16148" s="85"/>
    </row>
    <row r="16149" spans="13:13" ht="49.2" customHeight="1">
      <c r="M16149" s="85"/>
    </row>
    <row r="16150" spans="13:13" ht="49.2" customHeight="1">
      <c r="M16150" s="85"/>
    </row>
    <row r="16151" spans="13:13" ht="49.2" customHeight="1">
      <c r="M16151" s="85"/>
    </row>
    <row r="16152" spans="13:13" ht="49.2" customHeight="1">
      <c r="M16152" s="85"/>
    </row>
    <row r="16153" spans="13:13" ht="49.2" customHeight="1">
      <c r="M16153" s="85"/>
    </row>
    <row r="16154" spans="13:13" ht="49.2" customHeight="1">
      <c r="M16154" s="85"/>
    </row>
    <row r="16155" spans="13:13" ht="49.2" customHeight="1">
      <c r="M16155" s="85"/>
    </row>
    <row r="16156" spans="13:13" ht="49.2" customHeight="1">
      <c r="M16156" s="85"/>
    </row>
    <row r="16157" spans="13:13" ht="49.2" customHeight="1">
      <c r="M16157" s="85"/>
    </row>
    <row r="16158" spans="13:13" ht="49.2" customHeight="1">
      <c r="M16158" s="85"/>
    </row>
    <row r="16159" spans="13:13" ht="49.2" customHeight="1">
      <c r="M16159" s="85"/>
    </row>
    <row r="16160" spans="13:13" ht="49.2" customHeight="1">
      <c r="M16160" s="85"/>
    </row>
    <row r="16161" spans="13:13" ht="49.2" customHeight="1">
      <c r="M16161" s="85"/>
    </row>
    <row r="16162" spans="13:13" ht="49.2" customHeight="1">
      <c r="M16162" s="85"/>
    </row>
    <row r="16163" spans="13:13" ht="49.2" customHeight="1">
      <c r="M16163" s="85"/>
    </row>
    <row r="16164" spans="13:13" ht="49.2" customHeight="1">
      <c r="M16164" s="85"/>
    </row>
    <row r="16165" spans="13:13" ht="49.2" customHeight="1">
      <c r="M16165" s="85"/>
    </row>
    <row r="16166" spans="13:13" ht="49.2" customHeight="1">
      <c r="M16166" s="85"/>
    </row>
    <row r="16167" spans="13:13" ht="49.2" customHeight="1">
      <c r="M16167" s="85"/>
    </row>
    <row r="16168" spans="13:13" ht="49.2" customHeight="1">
      <c r="M16168" s="85"/>
    </row>
    <row r="16169" spans="13:13" ht="49.2" customHeight="1">
      <c r="M16169" s="85"/>
    </row>
    <row r="16170" spans="13:13" ht="49.2" customHeight="1">
      <c r="M16170" s="85"/>
    </row>
    <row r="16171" spans="13:13" ht="49.2" customHeight="1">
      <c r="M16171" s="85"/>
    </row>
    <row r="16172" spans="13:13" ht="49.2" customHeight="1">
      <c r="M16172" s="85"/>
    </row>
    <row r="16173" spans="13:13" ht="49.2" customHeight="1">
      <c r="M16173" s="85"/>
    </row>
    <row r="16174" spans="13:13" ht="49.2" customHeight="1">
      <c r="M16174" s="85"/>
    </row>
    <row r="16175" spans="13:13" ht="49.2" customHeight="1">
      <c r="M16175" s="85"/>
    </row>
    <row r="16176" spans="13:13" ht="49.2" customHeight="1">
      <c r="M16176" s="85"/>
    </row>
    <row r="16177" spans="13:13" ht="49.2" customHeight="1">
      <c r="M16177" s="85"/>
    </row>
    <row r="16178" spans="13:13" ht="49.2" customHeight="1">
      <c r="M16178" s="85"/>
    </row>
    <row r="16179" spans="13:13" ht="49.2" customHeight="1">
      <c r="M16179" s="85"/>
    </row>
    <row r="16180" spans="13:13" ht="49.2" customHeight="1">
      <c r="M16180" s="85"/>
    </row>
    <row r="16181" spans="13:13" ht="49.2" customHeight="1">
      <c r="M16181" s="85"/>
    </row>
    <row r="16182" spans="13:13" ht="49.2" customHeight="1">
      <c r="M16182" s="85"/>
    </row>
    <row r="16183" spans="13:13" ht="49.2" customHeight="1">
      <c r="M16183" s="85"/>
    </row>
    <row r="16184" spans="13:13" ht="49.2" customHeight="1">
      <c r="M16184" s="85"/>
    </row>
    <row r="16185" spans="13:13" ht="49.2" customHeight="1">
      <c r="M16185" s="85"/>
    </row>
    <row r="16186" spans="13:13" ht="49.2" customHeight="1">
      <c r="M16186" s="85"/>
    </row>
    <row r="16187" spans="13:13" ht="49.2" customHeight="1">
      <c r="M16187" s="85"/>
    </row>
    <row r="16188" spans="13:13" ht="49.2" customHeight="1">
      <c r="M16188" s="85"/>
    </row>
    <row r="16189" spans="13:13" ht="49.2" customHeight="1">
      <c r="M16189" s="85"/>
    </row>
    <row r="16190" spans="13:13" ht="49.2" customHeight="1">
      <c r="M16190" s="85"/>
    </row>
    <row r="16191" spans="13:13" ht="49.2" customHeight="1">
      <c r="M16191" s="85"/>
    </row>
    <row r="16192" spans="13:13" ht="49.2" customHeight="1">
      <c r="M16192" s="85"/>
    </row>
    <row r="16193" spans="13:13" ht="49.2" customHeight="1">
      <c r="M16193" s="85"/>
    </row>
    <row r="16194" spans="13:13" ht="49.2" customHeight="1">
      <c r="M16194" s="85"/>
    </row>
    <row r="16195" spans="13:13" ht="49.2" customHeight="1">
      <c r="M16195" s="85"/>
    </row>
    <row r="16196" spans="13:13" ht="49.2" customHeight="1">
      <c r="M16196" s="85"/>
    </row>
    <row r="16197" spans="13:13" ht="49.2" customHeight="1">
      <c r="M16197" s="85"/>
    </row>
    <row r="16198" spans="13:13" ht="49.2" customHeight="1">
      <c r="M16198" s="85"/>
    </row>
    <row r="16199" spans="13:13" ht="49.2" customHeight="1">
      <c r="M16199" s="85"/>
    </row>
    <row r="16200" spans="13:13" ht="49.2" customHeight="1">
      <c r="M16200" s="85"/>
    </row>
    <row r="16201" spans="13:13" ht="49.2" customHeight="1">
      <c r="M16201" s="85"/>
    </row>
    <row r="16202" spans="13:13" ht="49.2" customHeight="1">
      <c r="M16202" s="85"/>
    </row>
    <row r="16203" spans="13:13" ht="49.2" customHeight="1">
      <c r="M16203" s="85"/>
    </row>
    <row r="16204" spans="13:13" ht="49.2" customHeight="1">
      <c r="M16204" s="85"/>
    </row>
    <row r="16205" spans="13:13" ht="49.2" customHeight="1">
      <c r="M16205" s="85"/>
    </row>
    <row r="16206" spans="13:13" ht="49.2" customHeight="1">
      <c r="M16206" s="85"/>
    </row>
    <row r="16207" spans="13:13" ht="49.2" customHeight="1">
      <c r="M16207" s="85"/>
    </row>
    <row r="16208" spans="13:13" ht="49.2" customHeight="1">
      <c r="M16208" s="85"/>
    </row>
    <row r="16209" spans="13:13" ht="49.2" customHeight="1">
      <c r="M16209" s="85"/>
    </row>
    <row r="16210" spans="13:13" ht="49.2" customHeight="1">
      <c r="M16210" s="85"/>
    </row>
    <row r="16211" spans="13:13" ht="49.2" customHeight="1">
      <c r="M16211" s="85"/>
    </row>
    <row r="16212" spans="13:13" ht="49.2" customHeight="1">
      <c r="M16212" s="85"/>
    </row>
    <row r="16213" spans="13:13" ht="49.2" customHeight="1">
      <c r="M16213" s="85"/>
    </row>
    <row r="16214" spans="13:13" ht="49.2" customHeight="1">
      <c r="M16214" s="85"/>
    </row>
    <row r="16215" spans="13:13" ht="49.2" customHeight="1">
      <c r="M16215" s="85"/>
    </row>
    <row r="16216" spans="13:13" ht="49.2" customHeight="1">
      <c r="M16216" s="85"/>
    </row>
    <row r="16217" spans="13:13" ht="49.2" customHeight="1">
      <c r="M16217" s="85"/>
    </row>
    <row r="16218" spans="13:13" ht="49.2" customHeight="1">
      <c r="M16218" s="85"/>
    </row>
    <row r="16219" spans="13:13" ht="49.2" customHeight="1">
      <c r="M16219" s="85"/>
    </row>
    <row r="16220" spans="13:13" ht="49.2" customHeight="1">
      <c r="M16220" s="85"/>
    </row>
    <row r="16221" spans="13:13" ht="49.2" customHeight="1">
      <c r="M16221" s="85"/>
    </row>
    <row r="16222" spans="13:13" ht="49.2" customHeight="1">
      <c r="M16222" s="85"/>
    </row>
    <row r="16223" spans="13:13" ht="49.2" customHeight="1">
      <c r="M16223" s="85"/>
    </row>
    <row r="16224" spans="13:13" ht="49.2" customHeight="1">
      <c r="M16224" s="85"/>
    </row>
    <row r="16225" spans="13:13" ht="49.2" customHeight="1">
      <c r="M16225" s="85"/>
    </row>
    <row r="16226" spans="13:13" ht="49.2" customHeight="1">
      <c r="M16226" s="85"/>
    </row>
    <row r="16227" spans="13:13" ht="49.2" customHeight="1">
      <c r="M16227" s="85"/>
    </row>
    <row r="16228" spans="13:13" ht="49.2" customHeight="1">
      <c r="M16228" s="85"/>
    </row>
    <row r="16229" spans="13:13" ht="49.2" customHeight="1">
      <c r="M16229" s="85"/>
    </row>
    <row r="16230" spans="13:13" ht="49.2" customHeight="1">
      <c r="M16230" s="85"/>
    </row>
    <row r="16231" spans="13:13" ht="49.2" customHeight="1">
      <c r="M16231" s="85"/>
    </row>
    <row r="16232" spans="13:13" ht="49.2" customHeight="1">
      <c r="M16232" s="85"/>
    </row>
    <row r="16233" spans="13:13" ht="49.2" customHeight="1">
      <c r="M16233" s="85"/>
    </row>
    <row r="16234" spans="13:13" ht="49.2" customHeight="1">
      <c r="M16234" s="85"/>
    </row>
    <row r="16235" spans="13:13" ht="49.2" customHeight="1">
      <c r="M16235" s="85"/>
    </row>
    <row r="16236" spans="13:13" ht="49.2" customHeight="1">
      <c r="M16236" s="85"/>
    </row>
    <row r="16237" spans="13:13" ht="49.2" customHeight="1">
      <c r="M16237" s="85"/>
    </row>
    <row r="16238" spans="13:13" ht="49.2" customHeight="1">
      <c r="M16238" s="85"/>
    </row>
    <row r="16239" spans="13:13" ht="49.2" customHeight="1">
      <c r="M16239" s="85"/>
    </row>
    <row r="16240" spans="13:13" ht="49.2" customHeight="1">
      <c r="M16240" s="85"/>
    </row>
    <row r="16241" spans="13:13" ht="49.2" customHeight="1">
      <c r="M16241" s="85"/>
    </row>
    <row r="16242" spans="13:13" ht="49.2" customHeight="1">
      <c r="M16242" s="85"/>
    </row>
    <row r="16243" spans="13:13" ht="49.2" customHeight="1">
      <c r="M16243" s="85"/>
    </row>
    <row r="16244" spans="13:13" ht="49.2" customHeight="1">
      <c r="M16244" s="85"/>
    </row>
    <row r="16245" spans="13:13" ht="49.2" customHeight="1">
      <c r="M16245" s="85"/>
    </row>
    <row r="16246" spans="13:13" ht="49.2" customHeight="1">
      <c r="M16246" s="85"/>
    </row>
    <row r="16247" spans="13:13" ht="49.2" customHeight="1">
      <c r="M16247" s="85"/>
    </row>
    <row r="16248" spans="13:13" ht="49.2" customHeight="1">
      <c r="M16248" s="85"/>
    </row>
    <row r="16249" spans="13:13" ht="49.2" customHeight="1">
      <c r="M16249" s="85"/>
    </row>
    <row r="16250" spans="13:13" ht="49.2" customHeight="1">
      <c r="M16250" s="85"/>
    </row>
    <row r="16251" spans="13:13" ht="49.2" customHeight="1">
      <c r="M16251" s="85"/>
    </row>
    <row r="16252" spans="13:13" ht="49.2" customHeight="1">
      <c r="M16252" s="85"/>
    </row>
    <row r="16253" spans="13:13" ht="49.2" customHeight="1">
      <c r="M16253" s="85"/>
    </row>
    <row r="16254" spans="13:13" ht="49.2" customHeight="1">
      <c r="M16254" s="85"/>
    </row>
    <row r="16255" spans="13:13" ht="49.2" customHeight="1">
      <c r="M16255" s="85"/>
    </row>
    <row r="16256" spans="13:13" ht="49.2" customHeight="1">
      <c r="M16256" s="85"/>
    </row>
    <row r="16257" spans="13:13" ht="49.2" customHeight="1">
      <c r="M16257" s="85"/>
    </row>
    <row r="16258" spans="13:13" ht="49.2" customHeight="1">
      <c r="M16258" s="85"/>
    </row>
    <row r="16259" spans="13:13" ht="49.2" customHeight="1">
      <c r="M16259" s="85"/>
    </row>
    <row r="16260" spans="13:13" ht="49.2" customHeight="1">
      <c r="M16260" s="85"/>
    </row>
    <row r="16261" spans="13:13" ht="49.2" customHeight="1">
      <c r="M16261" s="85"/>
    </row>
    <row r="16262" spans="13:13" ht="49.2" customHeight="1">
      <c r="M16262" s="85"/>
    </row>
    <row r="16263" spans="13:13" ht="49.2" customHeight="1">
      <c r="M16263" s="85"/>
    </row>
    <row r="16264" spans="13:13" ht="49.2" customHeight="1">
      <c r="M16264" s="85"/>
    </row>
    <row r="16265" spans="13:13" ht="49.2" customHeight="1">
      <c r="M16265" s="85"/>
    </row>
    <row r="16266" spans="13:13" ht="49.2" customHeight="1">
      <c r="M16266" s="85"/>
    </row>
    <row r="16267" spans="13:13" ht="49.2" customHeight="1">
      <c r="M16267" s="85"/>
    </row>
    <row r="16268" spans="13:13" ht="49.2" customHeight="1">
      <c r="M16268" s="85"/>
    </row>
    <row r="16269" spans="13:13" ht="49.2" customHeight="1">
      <c r="M16269" s="85"/>
    </row>
    <row r="16270" spans="13:13" ht="49.2" customHeight="1">
      <c r="M16270" s="85"/>
    </row>
    <row r="16271" spans="13:13" ht="49.2" customHeight="1">
      <c r="M16271" s="85"/>
    </row>
    <row r="16272" spans="13:13" ht="49.2" customHeight="1">
      <c r="M16272" s="85"/>
    </row>
    <row r="16273" spans="13:13" ht="49.2" customHeight="1">
      <c r="M16273" s="85"/>
    </row>
    <row r="16274" spans="13:13" ht="49.2" customHeight="1">
      <c r="M16274" s="85"/>
    </row>
    <row r="16275" spans="13:13" ht="49.2" customHeight="1">
      <c r="M16275" s="85"/>
    </row>
    <row r="16276" spans="13:13" ht="49.2" customHeight="1">
      <c r="M16276" s="85"/>
    </row>
    <row r="16277" spans="13:13" ht="49.2" customHeight="1">
      <c r="M16277" s="85"/>
    </row>
    <row r="16278" spans="13:13" ht="49.2" customHeight="1">
      <c r="M16278" s="85"/>
    </row>
    <row r="16279" spans="13:13" ht="49.2" customHeight="1">
      <c r="M16279" s="85"/>
    </row>
    <row r="16280" spans="13:13" ht="49.2" customHeight="1">
      <c r="M16280" s="85"/>
    </row>
    <row r="16281" spans="13:13" ht="49.2" customHeight="1">
      <c r="M16281" s="85"/>
    </row>
    <row r="16282" spans="13:13" ht="49.2" customHeight="1">
      <c r="M16282" s="85"/>
    </row>
    <row r="16283" spans="13:13" ht="49.2" customHeight="1">
      <c r="M16283" s="85"/>
    </row>
    <row r="16284" spans="13:13" ht="49.2" customHeight="1">
      <c r="M16284" s="85"/>
    </row>
    <row r="16285" spans="13:13" ht="49.2" customHeight="1">
      <c r="M16285" s="85"/>
    </row>
    <row r="16286" spans="13:13" ht="49.2" customHeight="1">
      <c r="M16286" s="85"/>
    </row>
    <row r="16287" spans="13:13" ht="49.2" customHeight="1">
      <c r="M16287" s="85"/>
    </row>
    <row r="16288" spans="13:13" ht="49.2" customHeight="1">
      <c r="M16288" s="85"/>
    </row>
    <row r="16289" spans="13:13" ht="49.2" customHeight="1">
      <c r="M16289" s="85"/>
    </row>
    <row r="16290" spans="13:13" ht="49.2" customHeight="1">
      <c r="M16290" s="85"/>
    </row>
    <row r="16291" spans="13:13" ht="49.2" customHeight="1">
      <c r="M16291" s="85"/>
    </row>
    <row r="16292" spans="13:13" ht="49.2" customHeight="1">
      <c r="M16292" s="85"/>
    </row>
    <row r="16293" spans="13:13" ht="49.2" customHeight="1">
      <c r="M16293" s="85"/>
    </row>
    <row r="16294" spans="13:13" ht="49.2" customHeight="1">
      <c r="M16294" s="85"/>
    </row>
    <row r="16295" spans="13:13" ht="49.2" customHeight="1">
      <c r="M16295" s="85"/>
    </row>
    <row r="16296" spans="13:13" ht="49.2" customHeight="1">
      <c r="M16296" s="85"/>
    </row>
    <row r="16297" spans="13:13" ht="49.2" customHeight="1">
      <c r="M16297" s="85"/>
    </row>
    <row r="16298" spans="13:13" ht="49.2" customHeight="1">
      <c r="M16298" s="85"/>
    </row>
    <row r="16299" spans="13:13" ht="49.2" customHeight="1">
      <c r="M16299" s="85"/>
    </row>
    <row r="16300" spans="13:13" ht="49.2" customHeight="1">
      <c r="M16300" s="85"/>
    </row>
    <row r="16301" spans="13:13" ht="49.2" customHeight="1">
      <c r="M16301" s="85"/>
    </row>
    <row r="16302" spans="13:13" ht="49.2" customHeight="1">
      <c r="M16302" s="85"/>
    </row>
    <row r="16303" spans="13:13" ht="49.2" customHeight="1">
      <c r="M16303" s="85"/>
    </row>
    <row r="16304" spans="13:13" ht="49.2" customHeight="1">
      <c r="M16304" s="85"/>
    </row>
    <row r="16305" spans="13:13" ht="49.2" customHeight="1">
      <c r="M16305" s="85"/>
    </row>
    <row r="16306" spans="13:13" ht="49.2" customHeight="1">
      <c r="M16306" s="85"/>
    </row>
    <row r="16307" spans="13:13" ht="49.2" customHeight="1">
      <c r="M16307" s="85"/>
    </row>
    <row r="16308" spans="13:13" ht="49.2" customHeight="1">
      <c r="M16308" s="85"/>
    </row>
    <row r="16309" spans="13:13" ht="49.2" customHeight="1">
      <c r="M16309" s="85"/>
    </row>
    <row r="16310" spans="13:13" ht="49.2" customHeight="1">
      <c r="M16310" s="85"/>
    </row>
    <row r="16311" spans="13:13" ht="49.2" customHeight="1">
      <c r="M16311" s="85"/>
    </row>
    <row r="16312" spans="13:13" ht="49.2" customHeight="1">
      <c r="M16312" s="85"/>
    </row>
    <row r="16313" spans="13:13" ht="49.2" customHeight="1">
      <c r="M16313" s="85"/>
    </row>
    <row r="16314" spans="13:13" ht="49.2" customHeight="1">
      <c r="M16314" s="85"/>
    </row>
    <row r="16315" spans="13:13" ht="49.2" customHeight="1">
      <c r="M16315" s="85"/>
    </row>
    <row r="16316" spans="13:13" ht="49.2" customHeight="1">
      <c r="M16316" s="85"/>
    </row>
    <row r="16317" spans="13:13" ht="49.2" customHeight="1">
      <c r="M16317" s="85"/>
    </row>
    <row r="16318" spans="13:13" ht="49.2" customHeight="1">
      <c r="M16318" s="85"/>
    </row>
    <row r="16319" spans="13:13" ht="49.2" customHeight="1">
      <c r="M16319" s="85"/>
    </row>
    <row r="16320" spans="13:13" ht="49.2" customHeight="1">
      <c r="M16320" s="85"/>
    </row>
    <row r="16321" spans="13:13" ht="49.2" customHeight="1">
      <c r="M16321" s="85"/>
    </row>
    <row r="16322" spans="13:13" ht="49.2" customHeight="1">
      <c r="M16322" s="85"/>
    </row>
    <row r="16323" spans="13:13" ht="49.2" customHeight="1">
      <c r="M16323" s="85"/>
    </row>
    <row r="16324" spans="13:13" ht="49.2" customHeight="1">
      <c r="M16324" s="85"/>
    </row>
    <row r="16325" spans="13:13" ht="49.2" customHeight="1">
      <c r="M16325" s="85"/>
    </row>
    <row r="16326" spans="13:13" ht="49.2" customHeight="1">
      <c r="M16326" s="85"/>
    </row>
    <row r="16327" spans="13:13" ht="49.2" customHeight="1">
      <c r="M16327" s="85"/>
    </row>
    <row r="16328" spans="13:13" ht="49.2" customHeight="1">
      <c r="M16328" s="85"/>
    </row>
    <row r="16329" spans="13:13" ht="49.2" customHeight="1">
      <c r="M16329" s="85"/>
    </row>
    <row r="16330" spans="13:13" ht="49.2" customHeight="1">
      <c r="M16330" s="85"/>
    </row>
    <row r="16331" spans="13:13" ht="49.2" customHeight="1">
      <c r="M16331" s="85"/>
    </row>
    <row r="16332" spans="13:13" ht="49.2" customHeight="1">
      <c r="M16332" s="85"/>
    </row>
    <row r="16333" spans="13:13" ht="49.2" customHeight="1">
      <c r="M16333" s="85"/>
    </row>
    <row r="16334" spans="13:13" ht="49.2" customHeight="1">
      <c r="M16334" s="85"/>
    </row>
    <row r="16335" spans="13:13" ht="49.2" customHeight="1">
      <c r="M16335" s="85"/>
    </row>
    <row r="16336" spans="13:13" ht="49.2" customHeight="1">
      <c r="M16336" s="85"/>
    </row>
    <row r="16337" spans="13:13" ht="49.2" customHeight="1">
      <c r="M16337" s="85"/>
    </row>
    <row r="16338" spans="13:13" ht="49.2" customHeight="1">
      <c r="M16338" s="85"/>
    </row>
    <row r="16339" spans="13:13" ht="49.2" customHeight="1">
      <c r="M16339" s="85"/>
    </row>
    <row r="16340" spans="13:13" ht="49.2" customHeight="1">
      <c r="M16340" s="85"/>
    </row>
    <row r="16341" spans="13:13" ht="49.2" customHeight="1">
      <c r="M16341" s="85"/>
    </row>
    <row r="16342" spans="13:13" ht="49.2" customHeight="1">
      <c r="M16342" s="85"/>
    </row>
    <row r="16343" spans="13:13" ht="49.2" customHeight="1">
      <c r="M16343" s="85"/>
    </row>
    <row r="16344" spans="13:13" ht="49.2" customHeight="1">
      <c r="M16344" s="85"/>
    </row>
    <row r="16345" spans="13:13" ht="49.2" customHeight="1">
      <c r="M16345" s="85"/>
    </row>
    <row r="16346" spans="13:13" ht="49.2" customHeight="1">
      <c r="M16346" s="85"/>
    </row>
    <row r="16347" spans="13:13" ht="49.2" customHeight="1">
      <c r="M16347" s="85"/>
    </row>
    <row r="16348" spans="13:13" ht="49.2" customHeight="1">
      <c r="M16348" s="85"/>
    </row>
    <row r="16349" spans="13:13" ht="49.2" customHeight="1">
      <c r="M16349" s="85"/>
    </row>
    <row r="16350" spans="13:13" ht="49.2" customHeight="1">
      <c r="M16350" s="85"/>
    </row>
    <row r="16351" spans="13:13" ht="49.2" customHeight="1">
      <c r="M16351" s="85"/>
    </row>
    <row r="16352" spans="13:13" ht="49.2" customHeight="1">
      <c r="M16352" s="85"/>
    </row>
    <row r="16353" spans="13:13" ht="49.2" customHeight="1">
      <c r="M16353" s="85"/>
    </row>
    <row r="16354" spans="13:13" ht="49.2" customHeight="1">
      <c r="M16354" s="85"/>
    </row>
    <row r="16355" spans="13:13" ht="49.2" customHeight="1">
      <c r="M16355" s="85"/>
    </row>
    <row r="16356" spans="13:13" ht="49.2" customHeight="1">
      <c r="M16356" s="85"/>
    </row>
    <row r="16357" spans="13:13" ht="49.2" customHeight="1">
      <c r="M16357" s="85"/>
    </row>
    <row r="16358" spans="13:13" ht="49.2" customHeight="1">
      <c r="M16358" s="85"/>
    </row>
    <row r="16359" spans="13:13" ht="49.2" customHeight="1">
      <c r="M16359" s="85"/>
    </row>
    <row r="16360" spans="13:13" ht="49.2" customHeight="1">
      <c r="M16360" s="85"/>
    </row>
    <row r="16361" spans="13:13" ht="49.2" customHeight="1">
      <c r="M16361" s="85"/>
    </row>
    <row r="16362" spans="13:13" ht="49.2" customHeight="1">
      <c r="M16362" s="85"/>
    </row>
    <row r="16363" spans="13:13" ht="49.2" customHeight="1">
      <c r="M16363" s="85"/>
    </row>
    <row r="16364" spans="13:13" ht="49.2" customHeight="1">
      <c r="M16364" s="85"/>
    </row>
    <row r="16365" spans="13:13" ht="49.2" customHeight="1">
      <c r="M16365" s="85"/>
    </row>
    <row r="16366" spans="13:13" ht="49.2" customHeight="1">
      <c r="M16366" s="85"/>
    </row>
    <row r="16367" spans="13:13" ht="49.2" customHeight="1">
      <c r="M16367" s="85"/>
    </row>
    <row r="16368" spans="13:13" ht="49.2" customHeight="1">
      <c r="M16368" s="85"/>
    </row>
    <row r="16369" spans="13:13" ht="49.2" customHeight="1">
      <c r="M16369" s="85"/>
    </row>
    <row r="16370" spans="13:13" ht="49.2" customHeight="1">
      <c r="M16370" s="85"/>
    </row>
    <row r="16371" spans="13:13" ht="49.2" customHeight="1">
      <c r="M16371" s="85"/>
    </row>
    <row r="16372" spans="13:13" ht="49.2" customHeight="1">
      <c r="M16372" s="85"/>
    </row>
    <row r="16373" spans="13:13" ht="49.2" customHeight="1">
      <c r="M16373" s="85"/>
    </row>
    <row r="16374" spans="13:13" ht="49.2" customHeight="1">
      <c r="M16374" s="85"/>
    </row>
    <row r="16375" spans="13:13" ht="49.2" customHeight="1">
      <c r="M16375" s="85"/>
    </row>
    <row r="16376" spans="13:13" ht="49.2" customHeight="1">
      <c r="M16376" s="85"/>
    </row>
    <row r="16377" spans="13:13" ht="49.2" customHeight="1">
      <c r="M16377" s="85"/>
    </row>
    <row r="16378" spans="13:13" ht="49.2" customHeight="1">
      <c r="M16378" s="85"/>
    </row>
    <row r="16379" spans="13:13" ht="49.2" customHeight="1">
      <c r="M16379" s="85"/>
    </row>
    <row r="16380" spans="13:13" ht="49.2" customHeight="1">
      <c r="M16380" s="85"/>
    </row>
    <row r="16381" spans="13:13" ht="49.2" customHeight="1">
      <c r="M16381" s="85"/>
    </row>
    <row r="16382" spans="13:13" ht="49.2" customHeight="1">
      <c r="M16382" s="85"/>
    </row>
    <row r="16383" spans="13:13" ht="49.2" customHeight="1">
      <c r="M16383" s="85"/>
    </row>
    <row r="16384" spans="13:13" ht="49.2" customHeight="1">
      <c r="M16384" s="85"/>
    </row>
    <row r="16385" spans="13:13" ht="49.2" customHeight="1">
      <c r="M16385" s="85"/>
    </row>
    <row r="16386" spans="13:13" ht="49.2" customHeight="1">
      <c r="M16386" s="85"/>
    </row>
    <row r="16387" spans="13:13" ht="49.2" customHeight="1">
      <c r="M16387" s="85"/>
    </row>
    <row r="16388" spans="13:13" ht="49.2" customHeight="1">
      <c r="M16388" s="85"/>
    </row>
    <row r="16389" spans="13:13" ht="49.2" customHeight="1">
      <c r="M16389" s="85"/>
    </row>
    <row r="16390" spans="13:13" ht="49.2" customHeight="1">
      <c r="M16390" s="85"/>
    </row>
    <row r="16391" spans="13:13" ht="49.2" customHeight="1">
      <c r="M16391" s="85"/>
    </row>
    <row r="16392" spans="13:13" ht="49.2" customHeight="1">
      <c r="M16392" s="85"/>
    </row>
    <row r="16393" spans="13:13" ht="49.2" customHeight="1">
      <c r="M16393" s="85"/>
    </row>
    <row r="16394" spans="13:13" ht="49.2" customHeight="1">
      <c r="M16394" s="85"/>
    </row>
    <row r="16395" spans="13:13" ht="49.2" customHeight="1">
      <c r="M16395" s="85"/>
    </row>
    <row r="16396" spans="13:13" ht="49.2" customHeight="1">
      <c r="M16396" s="85"/>
    </row>
    <row r="16397" spans="13:13" ht="49.2" customHeight="1">
      <c r="M16397" s="85"/>
    </row>
    <row r="16398" spans="13:13" ht="49.2" customHeight="1">
      <c r="M16398" s="85"/>
    </row>
    <row r="16399" spans="13:13" ht="49.2" customHeight="1">
      <c r="M16399" s="85"/>
    </row>
    <row r="16400" spans="13:13" ht="49.2" customHeight="1">
      <c r="M16400" s="85"/>
    </row>
    <row r="16401" spans="13:13" ht="49.2" customHeight="1">
      <c r="M16401" s="85"/>
    </row>
    <row r="16402" spans="13:13" ht="49.2" customHeight="1">
      <c r="M16402" s="85"/>
    </row>
    <row r="16403" spans="13:13" ht="49.2" customHeight="1">
      <c r="M16403" s="85"/>
    </row>
    <row r="16404" spans="13:13" ht="49.2" customHeight="1">
      <c r="M16404" s="85"/>
    </row>
    <row r="16405" spans="13:13" ht="49.2" customHeight="1">
      <c r="M16405" s="85"/>
    </row>
    <row r="16406" spans="13:13" ht="49.2" customHeight="1">
      <c r="M16406" s="85"/>
    </row>
    <row r="16407" spans="13:13" ht="49.2" customHeight="1">
      <c r="M16407" s="85"/>
    </row>
    <row r="16408" spans="13:13" ht="49.2" customHeight="1">
      <c r="M16408" s="85"/>
    </row>
    <row r="16409" spans="13:13" ht="49.2" customHeight="1">
      <c r="M16409" s="85"/>
    </row>
    <row r="16410" spans="13:13" ht="49.2" customHeight="1">
      <c r="M16410" s="85"/>
    </row>
    <row r="16411" spans="13:13" ht="49.2" customHeight="1">
      <c r="M16411" s="85"/>
    </row>
    <row r="16412" spans="13:13" ht="49.2" customHeight="1">
      <c r="M16412" s="85"/>
    </row>
    <row r="16413" spans="13:13" ht="49.2" customHeight="1">
      <c r="M16413" s="85"/>
    </row>
    <row r="16414" spans="13:13" ht="49.2" customHeight="1">
      <c r="M16414" s="85"/>
    </row>
    <row r="16415" spans="13:13" ht="49.2" customHeight="1">
      <c r="M16415" s="85"/>
    </row>
    <row r="16416" spans="13:13" ht="49.2" customHeight="1">
      <c r="M16416" s="85"/>
    </row>
    <row r="16417" spans="13:13" ht="49.2" customHeight="1">
      <c r="M16417" s="85"/>
    </row>
    <row r="16418" spans="13:13" ht="49.2" customHeight="1">
      <c r="M16418" s="85"/>
    </row>
    <row r="16419" spans="13:13" ht="49.2" customHeight="1">
      <c r="M16419" s="85"/>
    </row>
    <row r="16420" spans="13:13" ht="49.2" customHeight="1">
      <c r="M16420" s="85"/>
    </row>
    <row r="16421" spans="13:13" ht="49.2" customHeight="1">
      <c r="M16421" s="85"/>
    </row>
    <row r="16422" spans="13:13" ht="49.2" customHeight="1">
      <c r="M16422" s="85"/>
    </row>
    <row r="16423" spans="13:13" ht="49.2" customHeight="1">
      <c r="M16423" s="85"/>
    </row>
    <row r="16424" spans="13:13" ht="49.2" customHeight="1">
      <c r="M16424" s="85"/>
    </row>
    <row r="16425" spans="13:13" ht="49.2" customHeight="1">
      <c r="M16425" s="85"/>
    </row>
    <row r="16426" spans="13:13" ht="49.2" customHeight="1">
      <c r="M16426" s="85"/>
    </row>
    <row r="16427" spans="13:13" ht="49.2" customHeight="1">
      <c r="M16427" s="85"/>
    </row>
    <row r="16428" spans="13:13" ht="49.2" customHeight="1">
      <c r="M16428" s="85"/>
    </row>
    <row r="16429" spans="13:13" ht="49.2" customHeight="1">
      <c r="M16429" s="85"/>
    </row>
    <row r="16430" spans="13:13" ht="49.2" customHeight="1">
      <c r="M16430" s="85"/>
    </row>
    <row r="16431" spans="13:13" ht="49.2" customHeight="1">
      <c r="M16431" s="85"/>
    </row>
    <row r="16432" spans="13:13" ht="49.2" customHeight="1">
      <c r="M16432" s="85"/>
    </row>
    <row r="16433" spans="13:13" ht="49.2" customHeight="1">
      <c r="M16433" s="85"/>
    </row>
    <row r="16434" spans="13:13" ht="49.2" customHeight="1">
      <c r="M16434" s="85"/>
    </row>
    <row r="16435" spans="13:13" ht="49.2" customHeight="1">
      <c r="M16435" s="85"/>
    </row>
    <row r="16436" spans="13:13" ht="49.2" customHeight="1">
      <c r="M16436" s="85"/>
    </row>
    <row r="16437" spans="13:13" ht="49.2" customHeight="1">
      <c r="M16437" s="85"/>
    </row>
    <row r="16438" spans="13:13" ht="49.2" customHeight="1">
      <c r="M16438" s="85"/>
    </row>
    <row r="16439" spans="13:13" ht="49.2" customHeight="1">
      <c r="M16439" s="85"/>
    </row>
    <row r="16440" spans="13:13" ht="49.2" customHeight="1">
      <c r="M16440" s="85"/>
    </row>
    <row r="16441" spans="13:13" ht="49.2" customHeight="1">
      <c r="M16441" s="85"/>
    </row>
    <row r="16442" spans="13:13" ht="49.2" customHeight="1">
      <c r="M16442" s="85"/>
    </row>
    <row r="16443" spans="13:13" ht="49.2" customHeight="1">
      <c r="M16443" s="85"/>
    </row>
    <row r="16444" spans="13:13" ht="49.2" customHeight="1">
      <c r="M16444" s="85"/>
    </row>
    <row r="16445" spans="13:13" ht="49.2" customHeight="1">
      <c r="M16445" s="85"/>
    </row>
    <row r="16446" spans="13:13" ht="49.2" customHeight="1">
      <c r="M16446" s="85"/>
    </row>
    <row r="16447" spans="13:13" ht="49.2" customHeight="1">
      <c r="M16447" s="85"/>
    </row>
    <row r="16448" spans="13:13" ht="49.2" customHeight="1">
      <c r="M16448" s="85"/>
    </row>
    <row r="16449" spans="13:13" ht="49.2" customHeight="1">
      <c r="M16449" s="85"/>
    </row>
    <row r="16450" spans="13:13" ht="49.2" customHeight="1">
      <c r="M16450" s="85"/>
    </row>
    <row r="16451" spans="13:13" ht="49.2" customHeight="1">
      <c r="M16451" s="85"/>
    </row>
    <row r="16452" spans="13:13" ht="49.2" customHeight="1">
      <c r="M16452" s="85"/>
    </row>
    <row r="16453" spans="13:13" ht="49.2" customHeight="1">
      <c r="M16453" s="85"/>
    </row>
    <row r="16454" spans="13:13" ht="49.2" customHeight="1">
      <c r="M16454" s="85"/>
    </row>
    <row r="16455" spans="13:13" ht="49.2" customHeight="1">
      <c r="M16455" s="85"/>
    </row>
    <row r="16456" spans="13:13" ht="49.2" customHeight="1">
      <c r="M16456" s="85"/>
    </row>
    <row r="16457" spans="13:13" ht="49.2" customHeight="1">
      <c r="M16457" s="85"/>
    </row>
    <row r="16458" spans="13:13" ht="49.2" customHeight="1">
      <c r="M16458" s="85"/>
    </row>
    <row r="16459" spans="13:13" ht="49.2" customHeight="1">
      <c r="M16459" s="85"/>
    </row>
    <row r="16460" spans="13:13" ht="49.2" customHeight="1">
      <c r="M16460" s="85"/>
    </row>
    <row r="16461" spans="13:13" ht="49.2" customHeight="1">
      <c r="M16461" s="85"/>
    </row>
    <row r="16462" spans="13:13" ht="49.2" customHeight="1">
      <c r="M16462" s="85"/>
    </row>
    <row r="16463" spans="13:13" ht="49.2" customHeight="1">
      <c r="M16463" s="85"/>
    </row>
    <row r="16464" spans="13:13" ht="49.2" customHeight="1">
      <c r="M16464" s="85"/>
    </row>
    <row r="16465" spans="13:13" ht="49.2" customHeight="1">
      <c r="M16465" s="85"/>
    </row>
    <row r="16466" spans="13:13" ht="49.2" customHeight="1">
      <c r="M16466" s="85"/>
    </row>
    <row r="16467" spans="13:13" ht="49.2" customHeight="1">
      <c r="M16467" s="85"/>
    </row>
    <row r="16468" spans="13:13" ht="49.2" customHeight="1">
      <c r="M16468" s="85"/>
    </row>
    <row r="16469" spans="13:13" ht="49.2" customHeight="1">
      <c r="M16469" s="85"/>
    </row>
    <row r="16470" spans="13:13" ht="49.2" customHeight="1">
      <c r="M16470" s="85"/>
    </row>
    <row r="16471" spans="13:13" ht="49.2" customHeight="1">
      <c r="M16471" s="85"/>
    </row>
    <row r="16472" spans="13:13" ht="49.2" customHeight="1">
      <c r="M16472" s="85"/>
    </row>
    <row r="16473" spans="13:13" ht="49.2" customHeight="1">
      <c r="M16473" s="85"/>
    </row>
    <row r="16474" spans="13:13" ht="49.2" customHeight="1">
      <c r="M16474" s="85"/>
    </row>
    <row r="16475" spans="13:13" ht="49.2" customHeight="1">
      <c r="M16475" s="85"/>
    </row>
    <row r="16476" spans="13:13" ht="49.2" customHeight="1">
      <c r="M16476" s="85"/>
    </row>
    <row r="16477" spans="13:13" ht="49.2" customHeight="1">
      <c r="M16477" s="85"/>
    </row>
    <row r="16478" spans="13:13" ht="49.2" customHeight="1">
      <c r="M16478" s="85"/>
    </row>
    <row r="16479" spans="13:13" ht="49.2" customHeight="1">
      <c r="M16479" s="85"/>
    </row>
    <row r="16480" spans="13:13" ht="49.2" customHeight="1">
      <c r="M16480" s="85"/>
    </row>
    <row r="16481" spans="13:13" ht="49.2" customHeight="1">
      <c r="M16481" s="85"/>
    </row>
    <row r="16482" spans="13:13" ht="49.2" customHeight="1">
      <c r="M16482" s="85"/>
    </row>
    <row r="16483" spans="13:13" ht="49.2" customHeight="1">
      <c r="M16483" s="85"/>
    </row>
    <row r="16484" spans="13:13" ht="49.2" customHeight="1">
      <c r="M16484" s="85"/>
    </row>
    <row r="16485" spans="13:13" ht="49.2" customHeight="1">
      <c r="M16485" s="85"/>
    </row>
    <row r="16486" spans="13:13" ht="49.2" customHeight="1">
      <c r="M16486" s="85"/>
    </row>
    <row r="16487" spans="13:13" ht="49.2" customHeight="1">
      <c r="M16487" s="85"/>
    </row>
    <row r="16488" spans="13:13" ht="49.2" customHeight="1">
      <c r="M16488" s="85"/>
    </row>
    <row r="16489" spans="13:13" ht="49.2" customHeight="1">
      <c r="M16489" s="85"/>
    </row>
    <row r="16490" spans="13:13" ht="49.2" customHeight="1">
      <c r="M16490" s="85"/>
    </row>
    <row r="16491" spans="13:13" ht="49.2" customHeight="1">
      <c r="M16491" s="85"/>
    </row>
    <row r="16492" spans="13:13" ht="49.2" customHeight="1">
      <c r="M16492" s="85"/>
    </row>
    <row r="16493" spans="13:13" ht="49.2" customHeight="1">
      <c r="M16493" s="85"/>
    </row>
    <row r="16494" spans="13:13" ht="49.2" customHeight="1">
      <c r="M16494" s="85"/>
    </row>
    <row r="16495" spans="13:13" ht="49.2" customHeight="1">
      <c r="M16495" s="85"/>
    </row>
    <row r="16496" spans="13:13" ht="49.2" customHeight="1">
      <c r="M16496" s="85"/>
    </row>
    <row r="16497" spans="13:13" ht="49.2" customHeight="1">
      <c r="M16497" s="85"/>
    </row>
    <row r="16498" spans="13:13" ht="49.2" customHeight="1">
      <c r="M16498" s="85"/>
    </row>
    <row r="16499" spans="13:13" ht="49.2" customHeight="1">
      <c r="M16499" s="85"/>
    </row>
    <row r="16500" spans="13:13" ht="49.2" customHeight="1">
      <c r="M16500" s="85"/>
    </row>
    <row r="16501" spans="13:13" ht="49.2" customHeight="1">
      <c r="M16501" s="85"/>
    </row>
    <row r="16502" spans="13:13" ht="49.2" customHeight="1">
      <c r="M16502" s="85"/>
    </row>
    <row r="16503" spans="13:13" ht="49.2" customHeight="1">
      <c r="M16503" s="85"/>
    </row>
    <row r="16504" spans="13:13" ht="49.2" customHeight="1">
      <c r="M16504" s="85"/>
    </row>
    <row r="16505" spans="13:13" ht="49.2" customHeight="1">
      <c r="M16505" s="85"/>
    </row>
    <row r="16506" spans="13:13" ht="49.2" customHeight="1">
      <c r="M16506" s="85"/>
    </row>
    <row r="16507" spans="13:13" ht="49.2" customHeight="1">
      <c r="M16507" s="85"/>
    </row>
    <row r="16508" spans="13:13" ht="49.2" customHeight="1">
      <c r="M16508" s="85"/>
    </row>
    <row r="16509" spans="13:13" ht="49.2" customHeight="1">
      <c r="M16509" s="85"/>
    </row>
    <row r="16510" spans="13:13" ht="49.2" customHeight="1">
      <c r="M16510" s="85"/>
    </row>
    <row r="16511" spans="13:13" ht="49.2" customHeight="1">
      <c r="M16511" s="85"/>
    </row>
    <row r="16512" spans="13:13" ht="49.2" customHeight="1">
      <c r="M16512" s="85"/>
    </row>
    <row r="16513" spans="13:13" ht="49.2" customHeight="1">
      <c r="M16513" s="85"/>
    </row>
    <row r="16514" spans="13:13" ht="49.2" customHeight="1">
      <c r="M16514" s="85"/>
    </row>
    <row r="16515" spans="13:13" ht="49.2" customHeight="1">
      <c r="M16515" s="85"/>
    </row>
    <row r="16516" spans="13:13" ht="49.2" customHeight="1">
      <c r="M16516" s="85"/>
    </row>
    <row r="16517" spans="13:13" ht="49.2" customHeight="1">
      <c r="M16517" s="85"/>
    </row>
    <row r="16518" spans="13:13" ht="49.2" customHeight="1">
      <c r="M16518" s="85"/>
    </row>
    <row r="16519" spans="13:13" ht="49.2" customHeight="1">
      <c r="M16519" s="85"/>
    </row>
    <row r="16520" spans="13:13" ht="49.2" customHeight="1">
      <c r="M16520" s="85"/>
    </row>
    <row r="16521" spans="13:13" ht="49.2" customHeight="1">
      <c r="M16521" s="85"/>
    </row>
    <row r="16522" spans="13:13" ht="49.2" customHeight="1">
      <c r="M16522" s="85"/>
    </row>
    <row r="16523" spans="13:13" ht="49.2" customHeight="1">
      <c r="M16523" s="85"/>
    </row>
    <row r="16524" spans="13:13" ht="49.2" customHeight="1">
      <c r="M16524" s="85"/>
    </row>
    <row r="16525" spans="13:13" ht="49.2" customHeight="1">
      <c r="M16525" s="85"/>
    </row>
    <row r="16526" spans="13:13" ht="49.2" customHeight="1">
      <c r="M16526" s="85"/>
    </row>
    <row r="16527" spans="13:13" ht="49.2" customHeight="1">
      <c r="M16527" s="85"/>
    </row>
    <row r="16528" spans="13:13" ht="49.2" customHeight="1">
      <c r="M16528" s="85"/>
    </row>
    <row r="16529" spans="13:13" ht="49.2" customHeight="1">
      <c r="M16529" s="85"/>
    </row>
    <row r="16530" spans="13:13" ht="49.2" customHeight="1">
      <c r="M16530" s="85"/>
    </row>
    <row r="16531" spans="13:13" ht="49.2" customHeight="1">
      <c r="M16531" s="85"/>
    </row>
    <row r="16532" spans="13:13" ht="49.2" customHeight="1">
      <c r="M16532" s="85"/>
    </row>
    <row r="16533" spans="13:13" ht="49.2" customHeight="1">
      <c r="M16533" s="85"/>
    </row>
    <row r="16534" spans="13:13" ht="49.2" customHeight="1">
      <c r="M16534" s="85"/>
    </row>
    <row r="16535" spans="13:13" ht="49.2" customHeight="1">
      <c r="M16535" s="85"/>
    </row>
    <row r="16536" spans="13:13" ht="49.2" customHeight="1">
      <c r="M16536" s="85"/>
    </row>
    <row r="16537" spans="13:13" ht="49.2" customHeight="1">
      <c r="M16537" s="85"/>
    </row>
    <row r="16538" spans="13:13" ht="49.2" customHeight="1">
      <c r="M16538" s="85"/>
    </row>
    <row r="16539" spans="13:13" ht="49.2" customHeight="1">
      <c r="M16539" s="85"/>
    </row>
    <row r="16540" spans="13:13" ht="49.2" customHeight="1">
      <c r="M16540" s="85"/>
    </row>
    <row r="16541" spans="13:13" ht="49.2" customHeight="1">
      <c r="M16541" s="85"/>
    </row>
    <row r="16542" spans="13:13" ht="49.2" customHeight="1">
      <c r="M16542" s="85"/>
    </row>
    <row r="16543" spans="13:13" ht="49.2" customHeight="1">
      <c r="M16543" s="85"/>
    </row>
    <row r="16544" spans="13:13" ht="49.2" customHeight="1">
      <c r="M16544" s="85"/>
    </row>
    <row r="16545" spans="13:13" ht="49.2" customHeight="1">
      <c r="M16545" s="85"/>
    </row>
    <row r="16546" spans="13:13" ht="49.2" customHeight="1">
      <c r="M16546" s="85"/>
    </row>
    <row r="16547" spans="13:13" ht="49.2" customHeight="1">
      <c r="M16547" s="85"/>
    </row>
    <row r="16548" spans="13:13" ht="49.2" customHeight="1">
      <c r="M16548" s="85"/>
    </row>
    <row r="16549" spans="13:13" ht="49.2" customHeight="1">
      <c r="M16549" s="85"/>
    </row>
    <row r="16550" spans="13:13" ht="49.2" customHeight="1">
      <c r="M16550" s="85"/>
    </row>
    <row r="16551" spans="13:13" ht="49.2" customHeight="1">
      <c r="M16551" s="85"/>
    </row>
    <row r="16552" spans="13:13" ht="49.2" customHeight="1">
      <c r="M16552" s="85"/>
    </row>
    <row r="16553" spans="13:13" ht="49.2" customHeight="1">
      <c r="M16553" s="85"/>
    </row>
    <row r="16554" spans="13:13" ht="49.2" customHeight="1">
      <c r="M16554" s="85"/>
    </row>
    <row r="16555" spans="13:13" ht="49.2" customHeight="1">
      <c r="M16555" s="85"/>
    </row>
    <row r="16556" spans="13:13" ht="49.2" customHeight="1">
      <c r="M16556" s="85"/>
    </row>
    <row r="16557" spans="13:13" ht="49.2" customHeight="1">
      <c r="M16557" s="85"/>
    </row>
    <row r="16558" spans="13:13" ht="49.2" customHeight="1">
      <c r="M16558" s="85"/>
    </row>
    <row r="16559" spans="13:13" ht="49.2" customHeight="1">
      <c r="M16559" s="85"/>
    </row>
    <row r="16560" spans="13:13" ht="49.2" customHeight="1">
      <c r="M16560" s="85"/>
    </row>
    <row r="16561" spans="13:13" ht="49.2" customHeight="1">
      <c r="M16561" s="85"/>
    </row>
    <row r="16562" spans="13:13" ht="49.2" customHeight="1">
      <c r="M16562" s="85"/>
    </row>
    <row r="16563" spans="13:13" ht="49.2" customHeight="1">
      <c r="M16563" s="85"/>
    </row>
    <row r="16564" spans="13:13" ht="49.2" customHeight="1">
      <c r="M16564" s="85"/>
    </row>
    <row r="16565" spans="13:13" ht="49.2" customHeight="1">
      <c r="M16565" s="85"/>
    </row>
    <row r="16566" spans="13:13" ht="49.2" customHeight="1">
      <c r="M16566" s="85"/>
    </row>
    <row r="16567" spans="13:13" ht="49.2" customHeight="1">
      <c r="M16567" s="85"/>
    </row>
    <row r="16568" spans="13:13" ht="49.2" customHeight="1">
      <c r="M16568" s="85"/>
    </row>
    <row r="16569" spans="13:13" ht="49.2" customHeight="1">
      <c r="M16569" s="85"/>
    </row>
    <row r="16570" spans="13:13" ht="49.2" customHeight="1">
      <c r="M16570" s="85"/>
    </row>
    <row r="16571" spans="13:13" ht="49.2" customHeight="1">
      <c r="M16571" s="85"/>
    </row>
    <row r="16572" spans="13:13" ht="49.2" customHeight="1">
      <c r="M16572" s="85"/>
    </row>
    <row r="16573" spans="13:13" ht="49.2" customHeight="1">
      <c r="M16573" s="85"/>
    </row>
    <row r="16574" spans="13:13" ht="49.2" customHeight="1">
      <c r="M16574" s="85"/>
    </row>
    <row r="16575" spans="13:13" ht="49.2" customHeight="1">
      <c r="M16575" s="85"/>
    </row>
    <row r="16576" spans="13:13" ht="49.2" customHeight="1">
      <c r="M16576" s="85"/>
    </row>
    <row r="16577" spans="13:13" ht="49.2" customHeight="1">
      <c r="M16577" s="85"/>
    </row>
    <row r="16578" spans="13:13" ht="49.2" customHeight="1">
      <c r="M16578" s="85"/>
    </row>
    <row r="16579" spans="13:13" ht="49.2" customHeight="1">
      <c r="M16579" s="85"/>
    </row>
    <row r="16580" spans="13:13" ht="49.2" customHeight="1">
      <c r="M16580" s="85"/>
    </row>
    <row r="16581" spans="13:13" ht="49.2" customHeight="1">
      <c r="M16581" s="85"/>
    </row>
    <row r="16582" spans="13:13" ht="49.2" customHeight="1">
      <c r="M16582" s="85"/>
    </row>
    <row r="16583" spans="13:13" ht="49.2" customHeight="1">
      <c r="M16583" s="85"/>
    </row>
    <row r="16584" spans="13:13" ht="49.2" customHeight="1">
      <c r="M16584" s="85"/>
    </row>
    <row r="16585" spans="13:13" ht="49.2" customHeight="1">
      <c r="M16585" s="85"/>
    </row>
    <row r="16586" spans="13:13" ht="49.2" customHeight="1">
      <c r="M16586" s="85"/>
    </row>
    <row r="16587" spans="13:13" ht="49.2" customHeight="1">
      <c r="M16587" s="85"/>
    </row>
    <row r="16588" spans="13:13" ht="49.2" customHeight="1">
      <c r="M16588" s="85"/>
    </row>
    <row r="16589" spans="13:13" ht="49.2" customHeight="1">
      <c r="M16589" s="85"/>
    </row>
    <row r="16590" spans="13:13" ht="49.2" customHeight="1">
      <c r="M16590" s="85"/>
    </row>
    <row r="16591" spans="13:13" ht="49.2" customHeight="1">
      <c r="M16591" s="85"/>
    </row>
    <row r="16592" spans="13:13" ht="49.2" customHeight="1">
      <c r="M16592" s="85"/>
    </row>
    <row r="16593" spans="13:13" ht="49.2" customHeight="1">
      <c r="M16593" s="85"/>
    </row>
    <row r="16594" spans="13:13" ht="49.2" customHeight="1">
      <c r="M16594" s="85"/>
    </row>
    <row r="16595" spans="13:13" ht="49.2" customHeight="1">
      <c r="M16595" s="85"/>
    </row>
    <row r="16596" spans="13:13" ht="49.2" customHeight="1">
      <c r="M16596" s="85"/>
    </row>
    <row r="16597" spans="13:13" ht="49.2" customHeight="1">
      <c r="M16597" s="85"/>
    </row>
    <row r="16598" spans="13:13" ht="49.2" customHeight="1">
      <c r="M16598" s="85"/>
    </row>
    <row r="16599" spans="13:13" ht="49.2" customHeight="1">
      <c r="M16599" s="85"/>
    </row>
    <row r="16600" spans="13:13" ht="49.2" customHeight="1">
      <c r="M16600" s="85"/>
    </row>
    <row r="16601" spans="13:13" ht="49.2" customHeight="1">
      <c r="M16601" s="85"/>
    </row>
    <row r="16602" spans="13:13" ht="49.2" customHeight="1">
      <c r="M16602" s="85"/>
    </row>
    <row r="16603" spans="13:13" ht="49.2" customHeight="1">
      <c r="M16603" s="85"/>
    </row>
    <row r="16604" spans="13:13" ht="49.2" customHeight="1">
      <c r="M16604" s="85"/>
    </row>
    <row r="16605" spans="13:13" ht="49.2" customHeight="1">
      <c r="M16605" s="85"/>
    </row>
    <row r="16606" spans="13:13" ht="49.2" customHeight="1">
      <c r="M16606" s="85"/>
    </row>
    <row r="16607" spans="13:13" ht="49.2" customHeight="1">
      <c r="M16607" s="85"/>
    </row>
    <row r="16608" spans="13:13" ht="49.2" customHeight="1">
      <c r="M16608" s="85"/>
    </row>
    <row r="16609" spans="13:13" ht="49.2" customHeight="1">
      <c r="M16609" s="85"/>
    </row>
    <row r="16610" spans="13:13" ht="49.2" customHeight="1">
      <c r="M16610" s="85"/>
    </row>
    <row r="16611" spans="13:13" ht="49.2" customHeight="1">
      <c r="M16611" s="85"/>
    </row>
    <row r="16612" spans="13:13" ht="49.2" customHeight="1">
      <c r="M16612" s="85"/>
    </row>
    <row r="16613" spans="13:13" ht="49.2" customHeight="1">
      <c r="M16613" s="85"/>
    </row>
    <row r="16614" spans="13:13" ht="49.2" customHeight="1">
      <c r="M16614" s="85"/>
    </row>
    <row r="16615" spans="13:13" ht="49.2" customHeight="1">
      <c r="M16615" s="85"/>
    </row>
    <row r="16616" spans="13:13" ht="49.2" customHeight="1">
      <c r="M16616" s="85"/>
    </row>
    <row r="16617" spans="13:13" ht="49.2" customHeight="1">
      <c r="M16617" s="85"/>
    </row>
    <row r="16618" spans="13:13" ht="49.2" customHeight="1">
      <c r="M16618" s="85"/>
    </row>
    <row r="16619" spans="13:13" ht="49.2" customHeight="1">
      <c r="M16619" s="85"/>
    </row>
    <row r="16620" spans="13:13" ht="49.2" customHeight="1">
      <c r="M16620" s="85"/>
    </row>
    <row r="16621" spans="13:13" ht="49.2" customHeight="1">
      <c r="M16621" s="85"/>
    </row>
    <row r="16622" spans="13:13" ht="49.2" customHeight="1">
      <c r="M16622" s="85"/>
    </row>
    <row r="16623" spans="13:13" ht="49.2" customHeight="1">
      <c r="M16623" s="85"/>
    </row>
    <row r="16624" spans="13:13" ht="49.2" customHeight="1">
      <c r="M16624" s="85"/>
    </row>
    <row r="16625" spans="13:13" ht="49.2" customHeight="1">
      <c r="M16625" s="85"/>
    </row>
    <row r="16626" spans="13:13" ht="49.2" customHeight="1">
      <c r="M16626" s="85"/>
    </row>
    <row r="16627" spans="13:13" ht="49.2" customHeight="1">
      <c r="M16627" s="85"/>
    </row>
    <row r="16628" spans="13:13" ht="49.2" customHeight="1">
      <c r="M16628" s="85"/>
    </row>
    <row r="16629" spans="13:13" ht="49.2" customHeight="1">
      <c r="M16629" s="85"/>
    </row>
    <row r="16630" spans="13:13" ht="49.2" customHeight="1">
      <c r="M16630" s="85"/>
    </row>
    <row r="16631" spans="13:13" ht="49.2" customHeight="1">
      <c r="M16631" s="85"/>
    </row>
    <row r="16632" spans="13:13" ht="49.2" customHeight="1">
      <c r="M16632" s="85"/>
    </row>
    <row r="16633" spans="13:13" ht="49.2" customHeight="1">
      <c r="M16633" s="85"/>
    </row>
    <row r="16634" spans="13:13" ht="49.2" customHeight="1">
      <c r="M16634" s="85"/>
    </row>
    <row r="16635" spans="13:13" ht="49.2" customHeight="1">
      <c r="M16635" s="85"/>
    </row>
    <row r="16636" spans="13:13" ht="49.2" customHeight="1">
      <c r="M16636" s="85"/>
    </row>
    <row r="16637" spans="13:13" ht="49.2" customHeight="1">
      <c r="M16637" s="85"/>
    </row>
    <row r="16638" spans="13:13" ht="49.2" customHeight="1">
      <c r="M16638" s="85"/>
    </row>
    <row r="16639" spans="13:13" ht="49.2" customHeight="1">
      <c r="M16639" s="85"/>
    </row>
    <row r="16640" spans="13:13" ht="49.2" customHeight="1">
      <c r="M16640" s="85"/>
    </row>
    <row r="16641" spans="13:13" ht="49.2" customHeight="1">
      <c r="M16641" s="85"/>
    </row>
    <row r="16642" spans="13:13" ht="49.2" customHeight="1">
      <c r="M16642" s="85"/>
    </row>
    <row r="16643" spans="13:13" ht="49.2" customHeight="1">
      <c r="M16643" s="85"/>
    </row>
    <row r="16644" spans="13:13" ht="49.2" customHeight="1">
      <c r="M16644" s="85"/>
    </row>
    <row r="16645" spans="13:13" ht="49.2" customHeight="1">
      <c r="M16645" s="85"/>
    </row>
    <row r="16646" spans="13:13" ht="49.2" customHeight="1">
      <c r="M16646" s="85"/>
    </row>
    <row r="16647" spans="13:13" ht="49.2" customHeight="1">
      <c r="M16647" s="85"/>
    </row>
    <row r="16648" spans="13:13" ht="49.2" customHeight="1">
      <c r="M16648" s="85"/>
    </row>
    <row r="16649" spans="13:13" ht="49.2" customHeight="1">
      <c r="M16649" s="85"/>
    </row>
    <row r="16650" spans="13:13" ht="49.2" customHeight="1">
      <c r="M16650" s="85"/>
    </row>
    <row r="16651" spans="13:13" ht="49.2" customHeight="1">
      <c r="M16651" s="85"/>
    </row>
    <row r="16652" spans="13:13" ht="49.2" customHeight="1">
      <c r="M16652" s="85"/>
    </row>
    <row r="16653" spans="13:13" ht="49.2" customHeight="1">
      <c r="M16653" s="85"/>
    </row>
    <row r="16654" spans="13:13" ht="49.2" customHeight="1">
      <c r="M16654" s="85"/>
    </row>
    <row r="16655" spans="13:13" ht="49.2" customHeight="1">
      <c r="M16655" s="85"/>
    </row>
    <row r="16656" spans="13:13" ht="49.2" customHeight="1">
      <c r="M16656" s="85"/>
    </row>
    <row r="16657" spans="13:13" ht="49.2" customHeight="1">
      <c r="M16657" s="85"/>
    </row>
    <row r="16658" spans="13:13" ht="49.2" customHeight="1">
      <c r="M16658" s="85"/>
    </row>
    <row r="16659" spans="13:13" ht="49.2" customHeight="1">
      <c r="M16659" s="85"/>
    </row>
    <row r="16660" spans="13:13" ht="49.2" customHeight="1">
      <c r="M16660" s="85"/>
    </row>
    <row r="16661" spans="13:13" ht="49.2" customHeight="1">
      <c r="M16661" s="85"/>
    </row>
    <row r="16662" spans="13:13" ht="49.2" customHeight="1">
      <c r="M16662" s="85"/>
    </row>
    <row r="16663" spans="13:13" ht="49.2" customHeight="1">
      <c r="M16663" s="85"/>
    </row>
    <row r="16664" spans="13:13" ht="49.2" customHeight="1">
      <c r="M16664" s="85"/>
    </row>
    <row r="16665" spans="13:13" ht="49.2" customHeight="1">
      <c r="M16665" s="85"/>
    </row>
    <row r="16666" spans="13:13" ht="49.2" customHeight="1">
      <c r="M16666" s="85"/>
    </row>
    <row r="16667" spans="13:13" ht="49.2" customHeight="1">
      <c r="M16667" s="85"/>
    </row>
    <row r="16668" spans="13:13" ht="49.2" customHeight="1">
      <c r="M16668" s="85"/>
    </row>
    <row r="16669" spans="13:13" ht="49.2" customHeight="1">
      <c r="M16669" s="85"/>
    </row>
    <row r="16670" spans="13:13" ht="49.2" customHeight="1">
      <c r="M16670" s="85"/>
    </row>
    <row r="16671" spans="13:13" ht="49.2" customHeight="1">
      <c r="M16671" s="85"/>
    </row>
    <row r="16672" spans="13:13" ht="49.2" customHeight="1">
      <c r="M16672" s="85"/>
    </row>
    <row r="16673" spans="13:13" ht="49.2" customHeight="1">
      <c r="M16673" s="85"/>
    </row>
    <row r="16674" spans="13:13" ht="49.2" customHeight="1">
      <c r="M16674" s="85"/>
    </row>
    <row r="16675" spans="13:13" ht="49.2" customHeight="1">
      <c r="M16675" s="85"/>
    </row>
    <row r="16676" spans="13:13" ht="49.2" customHeight="1">
      <c r="M16676" s="85"/>
    </row>
    <row r="16677" spans="13:13" ht="49.2" customHeight="1">
      <c r="M16677" s="85"/>
    </row>
    <row r="16678" spans="13:13" ht="49.2" customHeight="1">
      <c r="M16678" s="85"/>
    </row>
    <row r="16679" spans="13:13" ht="49.2" customHeight="1">
      <c r="M16679" s="85"/>
    </row>
    <row r="16680" spans="13:13" ht="49.2" customHeight="1">
      <c r="M16680" s="85"/>
    </row>
    <row r="16681" spans="13:13" ht="49.2" customHeight="1">
      <c r="M16681" s="85"/>
    </row>
    <row r="16682" spans="13:13" ht="49.2" customHeight="1">
      <c r="M16682" s="85"/>
    </row>
    <row r="16683" spans="13:13" ht="49.2" customHeight="1">
      <c r="M16683" s="85"/>
    </row>
    <row r="16684" spans="13:13" ht="49.2" customHeight="1">
      <c r="M16684" s="85"/>
    </row>
    <row r="16685" spans="13:13" ht="49.2" customHeight="1">
      <c r="M16685" s="85"/>
    </row>
    <row r="16686" spans="13:13" ht="49.2" customHeight="1">
      <c r="M16686" s="85"/>
    </row>
    <row r="16687" spans="13:13" ht="49.2" customHeight="1">
      <c r="M16687" s="85"/>
    </row>
    <row r="16688" spans="13:13" ht="49.2" customHeight="1">
      <c r="M16688" s="85"/>
    </row>
    <row r="16689" spans="13:13" ht="49.2" customHeight="1">
      <c r="M16689" s="85"/>
    </row>
    <row r="16690" spans="13:13" ht="49.2" customHeight="1">
      <c r="M16690" s="85"/>
    </row>
    <row r="16691" spans="13:13" ht="49.2" customHeight="1">
      <c r="M16691" s="85"/>
    </row>
    <row r="16692" spans="13:13" ht="49.2" customHeight="1">
      <c r="M16692" s="85"/>
    </row>
    <row r="16693" spans="13:13" ht="49.2" customHeight="1">
      <c r="M16693" s="85"/>
    </row>
    <row r="16694" spans="13:13" ht="49.2" customHeight="1">
      <c r="M16694" s="85"/>
    </row>
    <row r="16695" spans="13:13" ht="49.2" customHeight="1">
      <c r="M16695" s="85"/>
    </row>
    <row r="16696" spans="13:13" ht="49.2" customHeight="1">
      <c r="M16696" s="85"/>
    </row>
    <row r="16697" spans="13:13" ht="49.2" customHeight="1">
      <c r="M16697" s="85"/>
    </row>
    <row r="16698" spans="13:13" ht="49.2" customHeight="1">
      <c r="M16698" s="85"/>
    </row>
    <row r="16699" spans="13:13" ht="49.2" customHeight="1">
      <c r="M16699" s="85"/>
    </row>
    <row r="16700" spans="13:13" ht="49.2" customHeight="1">
      <c r="M16700" s="85"/>
    </row>
    <row r="16701" spans="13:13" ht="49.2" customHeight="1">
      <c r="M16701" s="85"/>
    </row>
    <row r="16702" spans="13:13" ht="49.2" customHeight="1">
      <c r="M16702" s="85"/>
    </row>
    <row r="16703" spans="13:13" ht="49.2" customHeight="1">
      <c r="M16703" s="85"/>
    </row>
    <row r="16704" spans="13:13" ht="49.2" customHeight="1">
      <c r="M16704" s="85"/>
    </row>
    <row r="16705" spans="13:13" ht="49.2" customHeight="1">
      <c r="M16705" s="85"/>
    </row>
    <row r="16706" spans="13:13" ht="49.2" customHeight="1">
      <c r="M16706" s="85"/>
    </row>
    <row r="16707" spans="13:13" ht="49.2" customHeight="1">
      <c r="M16707" s="85"/>
    </row>
    <row r="16708" spans="13:13" ht="49.2" customHeight="1">
      <c r="M16708" s="85"/>
    </row>
    <row r="16709" spans="13:13" ht="49.2" customHeight="1">
      <c r="M16709" s="85"/>
    </row>
    <row r="16710" spans="13:13" ht="49.2" customHeight="1">
      <c r="M16710" s="85"/>
    </row>
    <row r="16711" spans="13:13" ht="49.2" customHeight="1">
      <c r="M16711" s="85"/>
    </row>
    <row r="16712" spans="13:13" ht="49.2" customHeight="1">
      <c r="M16712" s="85"/>
    </row>
    <row r="16713" spans="13:13" ht="49.2" customHeight="1">
      <c r="M16713" s="85"/>
    </row>
    <row r="16714" spans="13:13" ht="49.2" customHeight="1">
      <c r="M16714" s="85"/>
    </row>
    <row r="16715" spans="13:13" ht="49.2" customHeight="1">
      <c r="M16715" s="85"/>
    </row>
    <row r="16716" spans="13:13" ht="49.2" customHeight="1">
      <c r="M16716" s="85"/>
    </row>
    <row r="16717" spans="13:13" ht="49.2" customHeight="1">
      <c r="M16717" s="85"/>
    </row>
    <row r="16718" spans="13:13" ht="49.2" customHeight="1">
      <c r="M16718" s="85"/>
    </row>
    <row r="16719" spans="13:13" ht="49.2" customHeight="1">
      <c r="M16719" s="85"/>
    </row>
    <row r="16720" spans="13:13" ht="49.2" customHeight="1">
      <c r="M16720" s="85"/>
    </row>
    <row r="16721" spans="13:13" ht="49.2" customHeight="1">
      <c r="M16721" s="85"/>
    </row>
    <row r="16722" spans="13:13" ht="49.2" customHeight="1">
      <c r="M16722" s="85"/>
    </row>
    <row r="16723" spans="13:13" ht="49.2" customHeight="1">
      <c r="M16723" s="85"/>
    </row>
    <row r="16724" spans="13:13" ht="49.2" customHeight="1">
      <c r="M16724" s="85"/>
    </row>
    <row r="16725" spans="13:13" ht="49.2" customHeight="1">
      <c r="M16725" s="85"/>
    </row>
    <row r="16726" spans="13:13" ht="49.2" customHeight="1">
      <c r="M16726" s="85"/>
    </row>
    <row r="16727" spans="13:13" ht="49.2" customHeight="1">
      <c r="M16727" s="85"/>
    </row>
    <row r="16728" spans="13:13" ht="49.2" customHeight="1">
      <c r="M16728" s="85"/>
    </row>
    <row r="16729" spans="13:13" ht="49.2" customHeight="1">
      <c r="M16729" s="85"/>
    </row>
    <row r="16730" spans="13:13" ht="49.2" customHeight="1">
      <c r="M16730" s="85"/>
    </row>
    <row r="16731" spans="13:13" ht="49.2" customHeight="1">
      <c r="M16731" s="85"/>
    </row>
    <row r="16732" spans="13:13" ht="49.2" customHeight="1">
      <c r="M16732" s="85"/>
    </row>
    <row r="16733" spans="13:13" ht="49.2" customHeight="1">
      <c r="M16733" s="85"/>
    </row>
    <row r="16734" spans="13:13" ht="49.2" customHeight="1">
      <c r="M16734" s="85"/>
    </row>
    <row r="16735" spans="13:13" ht="49.2" customHeight="1">
      <c r="M16735" s="85"/>
    </row>
    <row r="16736" spans="13:13" ht="49.2" customHeight="1">
      <c r="M16736" s="85"/>
    </row>
    <row r="16737" spans="13:13" ht="49.2" customHeight="1">
      <c r="M16737" s="85"/>
    </row>
    <row r="16738" spans="13:13" ht="49.2" customHeight="1">
      <c r="M16738" s="85"/>
    </row>
    <row r="16739" spans="13:13" ht="49.2" customHeight="1">
      <c r="M16739" s="85"/>
    </row>
    <row r="16740" spans="13:13" ht="49.2" customHeight="1">
      <c r="M16740" s="85"/>
    </row>
    <row r="16741" spans="13:13" ht="49.2" customHeight="1">
      <c r="M16741" s="85"/>
    </row>
    <row r="16742" spans="13:13" ht="49.2" customHeight="1">
      <c r="M16742" s="85"/>
    </row>
    <row r="16743" spans="13:13" ht="49.2" customHeight="1">
      <c r="M16743" s="85"/>
    </row>
    <row r="16744" spans="13:13" ht="49.2" customHeight="1">
      <c r="M16744" s="85"/>
    </row>
    <row r="16745" spans="13:13" ht="49.2" customHeight="1">
      <c r="M16745" s="85"/>
    </row>
    <row r="16746" spans="13:13" ht="49.2" customHeight="1">
      <c r="M16746" s="85"/>
    </row>
    <row r="16747" spans="13:13" ht="49.2" customHeight="1">
      <c r="M16747" s="85"/>
    </row>
    <row r="16748" spans="13:13" ht="49.2" customHeight="1">
      <c r="M16748" s="85"/>
    </row>
    <row r="16749" spans="13:13" ht="49.2" customHeight="1">
      <c r="M16749" s="85"/>
    </row>
    <row r="16750" spans="13:13" ht="49.2" customHeight="1">
      <c r="M16750" s="85"/>
    </row>
    <row r="16751" spans="13:13" ht="49.2" customHeight="1">
      <c r="M16751" s="85"/>
    </row>
    <row r="16752" spans="13:13" ht="49.2" customHeight="1">
      <c r="M16752" s="85"/>
    </row>
    <row r="16753" spans="13:13" ht="49.2" customHeight="1">
      <c r="M16753" s="85"/>
    </row>
    <row r="16754" spans="13:13" ht="49.2" customHeight="1">
      <c r="M16754" s="85"/>
    </row>
    <row r="16755" spans="13:13" ht="49.2" customHeight="1">
      <c r="M16755" s="85"/>
    </row>
    <row r="16756" spans="13:13" ht="49.2" customHeight="1">
      <c r="M16756" s="85"/>
    </row>
    <row r="16757" spans="13:13" ht="49.2" customHeight="1">
      <c r="M16757" s="85"/>
    </row>
    <row r="16758" spans="13:13" ht="49.2" customHeight="1">
      <c r="M16758" s="85"/>
    </row>
    <row r="16759" spans="13:13" ht="49.2" customHeight="1">
      <c r="M16759" s="85"/>
    </row>
    <row r="16760" spans="13:13" ht="49.2" customHeight="1">
      <c r="M16760" s="85"/>
    </row>
    <row r="16761" spans="13:13" ht="49.2" customHeight="1">
      <c r="M16761" s="85"/>
    </row>
    <row r="16762" spans="13:13" ht="49.2" customHeight="1">
      <c r="M16762" s="85"/>
    </row>
    <row r="16763" spans="13:13" ht="49.2" customHeight="1">
      <c r="M16763" s="85"/>
    </row>
    <row r="16764" spans="13:13" ht="49.2" customHeight="1">
      <c r="M16764" s="85"/>
    </row>
    <row r="16765" spans="13:13" ht="49.2" customHeight="1">
      <c r="M16765" s="85"/>
    </row>
    <row r="16766" spans="13:13" ht="49.2" customHeight="1">
      <c r="M16766" s="85"/>
    </row>
    <row r="16767" spans="13:13" ht="49.2" customHeight="1">
      <c r="M16767" s="85"/>
    </row>
    <row r="16768" spans="13:13" ht="49.2" customHeight="1">
      <c r="M16768" s="85"/>
    </row>
    <row r="16769" spans="13:13" ht="49.2" customHeight="1">
      <c r="M16769" s="85"/>
    </row>
    <row r="16770" spans="13:13" ht="49.2" customHeight="1">
      <c r="M16770" s="85"/>
    </row>
    <row r="16771" spans="13:13" ht="49.2" customHeight="1">
      <c r="M16771" s="85"/>
    </row>
    <row r="16772" spans="13:13" ht="49.2" customHeight="1">
      <c r="M16772" s="85"/>
    </row>
    <row r="16773" spans="13:13" ht="49.2" customHeight="1">
      <c r="M16773" s="85"/>
    </row>
    <row r="16774" spans="13:13" ht="49.2" customHeight="1">
      <c r="M16774" s="85"/>
    </row>
    <row r="16775" spans="13:13" ht="49.2" customHeight="1">
      <c r="M16775" s="85"/>
    </row>
    <row r="16776" spans="13:13" ht="49.2" customHeight="1">
      <c r="M16776" s="85"/>
    </row>
    <row r="16777" spans="13:13" ht="49.2" customHeight="1">
      <c r="M16777" s="85"/>
    </row>
    <row r="16778" spans="13:13" ht="49.2" customHeight="1">
      <c r="M16778" s="85"/>
    </row>
    <row r="16779" spans="13:13" ht="49.2" customHeight="1">
      <c r="M16779" s="85"/>
    </row>
    <row r="16780" spans="13:13" ht="49.2" customHeight="1">
      <c r="M16780" s="85"/>
    </row>
    <row r="16781" spans="13:13" ht="49.2" customHeight="1">
      <c r="M16781" s="85"/>
    </row>
    <row r="16782" spans="13:13" ht="49.2" customHeight="1">
      <c r="M16782" s="85"/>
    </row>
    <row r="16783" spans="13:13" ht="49.2" customHeight="1">
      <c r="M16783" s="85"/>
    </row>
    <row r="16784" spans="13:13" ht="49.2" customHeight="1">
      <c r="M16784" s="85"/>
    </row>
    <row r="16785" spans="13:13" ht="49.2" customHeight="1">
      <c r="M16785" s="85"/>
    </row>
    <row r="16786" spans="13:13" ht="49.2" customHeight="1">
      <c r="M16786" s="85"/>
    </row>
    <row r="16787" spans="13:13" ht="49.2" customHeight="1">
      <c r="M16787" s="85"/>
    </row>
    <row r="16788" spans="13:13" ht="49.2" customHeight="1">
      <c r="M16788" s="85"/>
    </row>
    <row r="16789" spans="13:13" ht="49.2" customHeight="1">
      <c r="M16789" s="85"/>
    </row>
    <row r="16790" spans="13:13" ht="49.2" customHeight="1">
      <c r="M16790" s="85"/>
    </row>
    <row r="16791" spans="13:13" ht="49.2" customHeight="1">
      <c r="M16791" s="85"/>
    </row>
    <row r="16792" spans="13:13" ht="49.2" customHeight="1">
      <c r="M16792" s="85"/>
    </row>
    <row r="16793" spans="13:13" ht="49.2" customHeight="1">
      <c r="M16793" s="85"/>
    </row>
    <row r="16794" spans="13:13" ht="49.2" customHeight="1">
      <c r="M16794" s="85"/>
    </row>
    <row r="16795" spans="13:13" ht="49.2" customHeight="1">
      <c r="M16795" s="85"/>
    </row>
    <row r="16796" spans="13:13" ht="49.2" customHeight="1">
      <c r="M16796" s="85"/>
    </row>
    <row r="16797" spans="13:13" ht="49.2" customHeight="1">
      <c r="M16797" s="85"/>
    </row>
    <row r="16798" spans="13:13" ht="49.2" customHeight="1">
      <c r="M16798" s="85"/>
    </row>
    <row r="16799" spans="13:13" ht="49.2" customHeight="1">
      <c r="M16799" s="85"/>
    </row>
    <row r="16800" spans="13:13" ht="49.2" customHeight="1">
      <c r="M16800" s="85"/>
    </row>
    <row r="16801" spans="13:13" ht="49.2" customHeight="1">
      <c r="M16801" s="85"/>
    </row>
    <row r="16802" spans="13:13" ht="49.2" customHeight="1">
      <c r="M16802" s="85"/>
    </row>
    <row r="16803" spans="13:13" ht="49.2" customHeight="1">
      <c r="M16803" s="85"/>
    </row>
    <row r="16804" spans="13:13" ht="49.2" customHeight="1">
      <c r="M16804" s="85"/>
    </row>
    <row r="16805" spans="13:13" ht="49.2" customHeight="1">
      <c r="M16805" s="85"/>
    </row>
    <row r="16806" spans="13:13" ht="49.2" customHeight="1">
      <c r="M16806" s="85"/>
    </row>
    <row r="16807" spans="13:13" ht="49.2" customHeight="1">
      <c r="M16807" s="85"/>
    </row>
    <row r="16808" spans="13:13" ht="49.2" customHeight="1">
      <c r="M16808" s="85"/>
    </row>
    <row r="16809" spans="13:13" ht="49.2" customHeight="1">
      <c r="M16809" s="85"/>
    </row>
    <row r="16810" spans="13:13" ht="49.2" customHeight="1">
      <c r="M16810" s="85"/>
    </row>
    <row r="16811" spans="13:13" ht="49.2" customHeight="1">
      <c r="M16811" s="85"/>
    </row>
    <row r="16812" spans="13:13" ht="49.2" customHeight="1">
      <c r="M16812" s="85"/>
    </row>
    <row r="16813" spans="13:13" ht="49.2" customHeight="1">
      <c r="M16813" s="85"/>
    </row>
    <row r="16814" spans="13:13" ht="49.2" customHeight="1">
      <c r="M16814" s="85"/>
    </row>
    <row r="16815" spans="13:13" ht="49.2" customHeight="1">
      <c r="M16815" s="85"/>
    </row>
    <row r="16816" spans="13:13" ht="49.2" customHeight="1">
      <c r="M16816" s="85"/>
    </row>
    <row r="16817" spans="13:13" ht="49.2" customHeight="1">
      <c r="M16817" s="85"/>
    </row>
    <row r="16818" spans="13:13" ht="49.2" customHeight="1">
      <c r="M16818" s="85"/>
    </row>
    <row r="16819" spans="13:13" ht="49.2" customHeight="1">
      <c r="M16819" s="85"/>
    </row>
    <row r="16820" spans="13:13" ht="49.2" customHeight="1">
      <c r="M16820" s="85"/>
    </row>
    <row r="16821" spans="13:13" ht="49.2" customHeight="1">
      <c r="M16821" s="85"/>
    </row>
    <row r="16822" spans="13:13" ht="49.2" customHeight="1">
      <c r="M16822" s="85"/>
    </row>
    <row r="16823" spans="13:13" ht="49.2" customHeight="1">
      <c r="M16823" s="85"/>
    </row>
    <row r="16824" spans="13:13" ht="49.2" customHeight="1">
      <c r="M16824" s="85"/>
    </row>
    <row r="16825" spans="13:13" ht="49.2" customHeight="1">
      <c r="M16825" s="85"/>
    </row>
    <row r="16826" spans="13:13" ht="49.2" customHeight="1">
      <c r="M16826" s="85"/>
    </row>
    <row r="16827" spans="13:13" ht="49.2" customHeight="1">
      <c r="M16827" s="85"/>
    </row>
    <row r="16828" spans="13:13" ht="49.2" customHeight="1">
      <c r="M16828" s="85"/>
    </row>
    <row r="16829" spans="13:13" ht="49.2" customHeight="1">
      <c r="M16829" s="85"/>
    </row>
    <row r="16830" spans="13:13" ht="49.2" customHeight="1">
      <c r="M16830" s="85"/>
    </row>
    <row r="16831" spans="13:13" ht="49.2" customHeight="1">
      <c r="M16831" s="85"/>
    </row>
    <row r="16832" spans="13:13" ht="49.2" customHeight="1">
      <c r="M16832" s="85"/>
    </row>
    <row r="16833" spans="13:13" ht="49.2" customHeight="1">
      <c r="M16833" s="85"/>
    </row>
    <row r="16834" spans="13:13" ht="49.2" customHeight="1">
      <c r="M16834" s="85"/>
    </row>
    <row r="16835" spans="13:13" ht="49.2" customHeight="1">
      <c r="M16835" s="85"/>
    </row>
    <row r="16836" spans="13:13" ht="49.2" customHeight="1">
      <c r="M16836" s="85"/>
    </row>
    <row r="16837" spans="13:13" ht="49.2" customHeight="1">
      <c r="M16837" s="85"/>
    </row>
    <row r="16838" spans="13:13" ht="49.2" customHeight="1">
      <c r="M16838" s="85"/>
    </row>
    <row r="16839" spans="13:13" ht="49.2" customHeight="1">
      <c r="M16839" s="85"/>
    </row>
    <row r="16840" spans="13:13" ht="49.2" customHeight="1">
      <c r="M16840" s="85"/>
    </row>
    <row r="16841" spans="13:13" ht="49.2" customHeight="1">
      <c r="M16841" s="85"/>
    </row>
    <row r="16842" spans="13:13" ht="49.2" customHeight="1">
      <c r="M16842" s="85"/>
    </row>
    <row r="16843" spans="13:13" ht="49.2" customHeight="1">
      <c r="M16843" s="85"/>
    </row>
    <row r="16844" spans="13:13" ht="49.2" customHeight="1">
      <c r="M16844" s="85"/>
    </row>
    <row r="16845" spans="13:13" ht="49.2" customHeight="1">
      <c r="M16845" s="85"/>
    </row>
    <row r="16846" spans="13:13" ht="49.2" customHeight="1">
      <c r="M16846" s="85"/>
    </row>
    <row r="16847" spans="13:13" ht="49.2" customHeight="1">
      <c r="M16847" s="85"/>
    </row>
    <row r="16848" spans="13:13" ht="49.2" customHeight="1">
      <c r="M16848" s="85"/>
    </row>
    <row r="16849" spans="13:13" ht="49.2" customHeight="1">
      <c r="M16849" s="85"/>
    </row>
    <row r="16850" spans="13:13" ht="49.2" customHeight="1">
      <c r="M16850" s="85"/>
    </row>
    <row r="16851" spans="13:13" ht="49.2" customHeight="1">
      <c r="M16851" s="85"/>
    </row>
    <row r="16852" spans="13:13" ht="49.2" customHeight="1">
      <c r="M16852" s="85"/>
    </row>
    <row r="16853" spans="13:13" ht="49.2" customHeight="1">
      <c r="M16853" s="85"/>
    </row>
    <row r="16854" spans="13:13" ht="49.2" customHeight="1">
      <c r="M16854" s="85"/>
    </row>
    <row r="16855" spans="13:13" ht="49.2" customHeight="1">
      <c r="M16855" s="85"/>
    </row>
    <row r="16856" spans="13:13" ht="49.2" customHeight="1">
      <c r="M16856" s="85"/>
    </row>
    <row r="16857" spans="13:13" ht="49.2" customHeight="1">
      <c r="M16857" s="85"/>
    </row>
    <row r="16858" spans="13:13" ht="49.2" customHeight="1">
      <c r="M16858" s="85"/>
    </row>
    <row r="16859" spans="13:13" ht="49.2" customHeight="1">
      <c r="M16859" s="85"/>
    </row>
    <row r="16860" spans="13:13" ht="49.2" customHeight="1">
      <c r="M16860" s="85"/>
    </row>
    <row r="16861" spans="13:13" ht="49.2" customHeight="1">
      <c r="M16861" s="85"/>
    </row>
    <row r="16862" spans="13:13" ht="49.2" customHeight="1">
      <c r="M16862" s="85"/>
    </row>
    <row r="16863" spans="13:13" ht="49.2" customHeight="1">
      <c r="M16863" s="85"/>
    </row>
    <row r="16864" spans="13:13" ht="49.2" customHeight="1">
      <c r="M16864" s="85"/>
    </row>
    <row r="16865" spans="13:13" ht="49.2" customHeight="1">
      <c r="M16865" s="85"/>
    </row>
    <row r="16866" spans="13:13" ht="49.2" customHeight="1">
      <c r="M16866" s="85"/>
    </row>
    <row r="16867" spans="13:13" ht="49.2" customHeight="1">
      <c r="M16867" s="85"/>
    </row>
    <row r="16868" spans="13:13" ht="49.2" customHeight="1">
      <c r="M16868" s="85"/>
    </row>
    <row r="16869" spans="13:13" ht="49.2" customHeight="1">
      <c r="M16869" s="85"/>
    </row>
    <row r="16870" spans="13:13" ht="49.2" customHeight="1">
      <c r="M16870" s="85"/>
    </row>
    <row r="16871" spans="13:13" ht="49.2" customHeight="1">
      <c r="M16871" s="85"/>
    </row>
    <row r="16872" spans="13:13" ht="49.2" customHeight="1">
      <c r="M16872" s="85"/>
    </row>
    <row r="16873" spans="13:13" ht="49.2" customHeight="1">
      <c r="M16873" s="85"/>
    </row>
    <row r="16874" spans="13:13" ht="49.2" customHeight="1">
      <c r="M16874" s="85"/>
    </row>
    <row r="16875" spans="13:13" ht="49.2" customHeight="1">
      <c r="M16875" s="85"/>
    </row>
    <row r="16876" spans="13:13" ht="49.2" customHeight="1">
      <c r="M16876" s="85"/>
    </row>
    <row r="16877" spans="13:13" ht="49.2" customHeight="1">
      <c r="M16877" s="85"/>
    </row>
    <row r="16878" spans="13:13" ht="49.2" customHeight="1">
      <c r="M16878" s="85"/>
    </row>
    <row r="16879" spans="13:13" ht="49.2" customHeight="1">
      <c r="M16879" s="85"/>
    </row>
    <row r="16880" spans="13:13" ht="49.2" customHeight="1">
      <c r="M16880" s="85"/>
    </row>
    <row r="16881" spans="13:13" ht="49.2" customHeight="1">
      <c r="M16881" s="85"/>
    </row>
    <row r="16882" spans="13:13" ht="49.2" customHeight="1">
      <c r="M16882" s="85"/>
    </row>
    <row r="16883" spans="13:13" ht="49.2" customHeight="1">
      <c r="M16883" s="85"/>
    </row>
    <row r="16884" spans="13:13" ht="49.2" customHeight="1">
      <c r="M16884" s="85"/>
    </row>
    <row r="16885" spans="13:13" ht="49.2" customHeight="1">
      <c r="M16885" s="85"/>
    </row>
    <row r="16886" spans="13:13" ht="49.2" customHeight="1">
      <c r="M16886" s="85"/>
    </row>
    <row r="16887" spans="13:13" ht="49.2" customHeight="1">
      <c r="M16887" s="85"/>
    </row>
    <row r="16888" spans="13:13" ht="49.2" customHeight="1">
      <c r="M16888" s="85"/>
    </row>
    <row r="16889" spans="13:13" ht="49.2" customHeight="1">
      <c r="M16889" s="85"/>
    </row>
    <row r="16890" spans="13:13" ht="49.2" customHeight="1">
      <c r="M16890" s="85"/>
    </row>
    <row r="16891" spans="13:13" ht="49.2" customHeight="1">
      <c r="M16891" s="85"/>
    </row>
    <row r="16892" spans="13:13" ht="49.2" customHeight="1">
      <c r="M16892" s="85"/>
    </row>
    <row r="16893" spans="13:13" ht="49.2" customHeight="1">
      <c r="M16893" s="85"/>
    </row>
    <row r="16894" spans="13:13" ht="49.2" customHeight="1">
      <c r="M16894" s="85"/>
    </row>
    <row r="16895" spans="13:13" ht="49.2" customHeight="1">
      <c r="M16895" s="85"/>
    </row>
    <row r="16896" spans="13:13" ht="49.2" customHeight="1">
      <c r="M16896" s="85"/>
    </row>
    <row r="16897" spans="13:13" ht="49.2" customHeight="1">
      <c r="M16897" s="85"/>
    </row>
    <row r="16898" spans="13:13" ht="49.2" customHeight="1">
      <c r="M16898" s="85"/>
    </row>
    <row r="16899" spans="13:13" ht="49.2" customHeight="1">
      <c r="M16899" s="85"/>
    </row>
    <row r="16900" spans="13:13" ht="49.2" customHeight="1">
      <c r="M16900" s="85"/>
    </row>
    <row r="16901" spans="13:13" ht="49.2" customHeight="1">
      <c r="M16901" s="85"/>
    </row>
    <row r="16902" spans="13:13" ht="49.2" customHeight="1">
      <c r="M16902" s="85"/>
    </row>
    <row r="16903" spans="13:13" ht="49.2" customHeight="1">
      <c r="M16903" s="85"/>
    </row>
    <row r="16904" spans="13:13" ht="49.2" customHeight="1">
      <c r="M16904" s="85"/>
    </row>
    <row r="16905" spans="13:13" ht="49.2" customHeight="1">
      <c r="M16905" s="85"/>
    </row>
    <row r="16906" spans="13:13" ht="49.2" customHeight="1">
      <c r="M16906" s="85"/>
    </row>
    <row r="16907" spans="13:13" ht="49.2" customHeight="1">
      <c r="M16907" s="85"/>
    </row>
    <row r="16908" spans="13:13" ht="49.2" customHeight="1">
      <c r="M16908" s="85"/>
    </row>
    <row r="16909" spans="13:13" ht="49.2" customHeight="1">
      <c r="M16909" s="85"/>
    </row>
    <row r="16910" spans="13:13" ht="49.2" customHeight="1">
      <c r="M16910" s="85"/>
    </row>
    <row r="16911" spans="13:13" ht="49.2" customHeight="1">
      <c r="M16911" s="85"/>
    </row>
    <row r="16912" spans="13:13" ht="49.2" customHeight="1">
      <c r="M16912" s="85"/>
    </row>
    <row r="16913" spans="13:13" ht="49.2" customHeight="1">
      <c r="M16913" s="85"/>
    </row>
    <row r="16914" spans="13:13" ht="49.2" customHeight="1">
      <c r="M16914" s="85"/>
    </row>
    <row r="16915" spans="13:13" ht="49.2" customHeight="1">
      <c r="M16915" s="85"/>
    </row>
    <row r="16916" spans="13:13" ht="49.2" customHeight="1">
      <c r="M16916" s="85"/>
    </row>
    <row r="16917" spans="13:13" ht="49.2" customHeight="1">
      <c r="M16917" s="85"/>
    </row>
    <row r="16918" spans="13:13" ht="49.2" customHeight="1">
      <c r="M16918" s="85"/>
    </row>
    <row r="16919" spans="13:13" ht="49.2" customHeight="1">
      <c r="M16919" s="85"/>
    </row>
    <row r="16920" spans="13:13" ht="49.2" customHeight="1">
      <c r="M16920" s="85"/>
    </row>
    <row r="16921" spans="13:13" ht="49.2" customHeight="1">
      <c r="M16921" s="85"/>
    </row>
    <row r="16922" spans="13:13" ht="49.2" customHeight="1">
      <c r="M16922" s="85"/>
    </row>
    <row r="16923" spans="13:13" ht="49.2" customHeight="1">
      <c r="M16923" s="85"/>
    </row>
    <row r="16924" spans="13:13" ht="49.2" customHeight="1">
      <c r="M16924" s="85"/>
    </row>
    <row r="16925" spans="13:13" ht="49.2" customHeight="1">
      <c r="M16925" s="85"/>
    </row>
    <row r="16926" spans="13:13" ht="49.2" customHeight="1">
      <c r="M16926" s="85"/>
    </row>
    <row r="16927" spans="13:13" ht="49.2" customHeight="1">
      <c r="M16927" s="85"/>
    </row>
    <row r="16928" spans="13:13" ht="49.2" customHeight="1">
      <c r="M16928" s="85"/>
    </row>
    <row r="16929" spans="13:13" ht="49.2" customHeight="1">
      <c r="M16929" s="85"/>
    </row>
    <row r="16930" spans="13:13" ht="49.2" customHeight="1">
      <c r="M16930" s="85"/>
    </row>
    <row r="16931" spans="13:13" ht="49.2" customHeight="1">
      <c r="M16931" s="85"/>
    </row>
    <row r="16932" spans="13:13" ht="49.2" customHeight="1">
      <c r="M16932" s="85"/>
    </row>
    <row r="16933" spans="13:13" ht="49.2" customHeight="1">
      <c r="M16933" s="85"/>
    </row>
    <row r="16934" spans="13:13" ht="49.2" customHeight="1">
      <c r="M16934" s="85"/>
    </row>
    <row r="16935" spans="13:13" ht="49.2" customHeight="1">
      <c r="M16935" s="85"/>
    </row>
    <row r="16936" spans="13:13" ht="49.2" customHeight="1">
      <c r="M16936" s="85"/>
    </row>
    <row r="16937" spans="13:13" ht="49.2" customHeight="1">
      <c r="M16937" s="85"/>
    </row>
    <row r="16938" spans="13:13" ht="49.2" customHeight="1">
      <c r="M16938" s="85"/>
    </row>
    <row r="16939" spans="13:13" ht="49.2" customHeight="1">
      <c r="M16939" s="85"/>
    </row>
    <row r="16940" spans="13:13" ht="49.2" customHeight="1">
      <c r="M16940" s="85"/>
    </row>
    <row r="16941" spans="13:13" ht="49.2" customHeight="1">
      <c r="M16941" s="85"/>
    </row>
    <row r="16942" spans="13:13" ht="49.2" customHeight="1">
      <c r="M16942" s="85"/>
    </row>
    <row r="16943" spans="13:13" ht="49.2" customHeight="1">
      <c r="M16943" s="85"/>
    </row>
    <row r="16944" spans="13:13" ht="49.2" customHeight="1">
      <c r="M16944" s="85"/>
    </row>
    <row r="16945" spans="13:13" ht="49.2" customHeight="1">
      <c r="M16945" s="85"/>
    </row>
    <row r="16946" spans="13:13" ht="49.2" customHeight="1">
      <c r="M16946" s="85"/>
    </row>
    <row r="16947" spans="13:13" ht="49.2" customHeight="1">
      <c r="M16947" s="85"/>
    </row>
    <row r="16948" spans="13:13" ht="49.2" customHeight="1">
      <c r="M16948" s="85"/>
    </row>
    <row r="16949" spans="13:13" ht="49.2" customHeight="1">
      <c r="M16949" s="85"/>
    </row>
    <row r="16950" spans="13:13" ht="49.2" customHeight="1">
      <c r="M16950" s="85"/>
    </row>
    <row r="16951" spans="13:13" ht="49.2" customHeight="1">
      <c r="M16951" s="85"/>
    </row>
    <row r="16952" spans="13:13" ht="49.2" customHeight="1">
      <c r="M16952" s="85"/>
    </row>
    <row r="16953" spans="13:13" ht="49.2" customHeight="1">
      <c r="M16953" s="85"/>
    </row>
    <row r="16954" spans="13:13" ht="49.2" customHeight="1">
      <c r="M16954" s="85"/>
    </row>
    <row r="16955" spans="13:13" ht="49.2" customHeight="1">
      <c r="M16955" s="85"/>
    </row>
    <row r="16956" spans="13:13" ht="49.2" customHeight="1">
      <c r="M16956" s="85"/>
    </row>
    <row r="16957" spans="13:13" ht="49.2" customHeight="1">
      <c r="M16957" s="85"/>
    </row>
    <row r="16958" spans="13:13" ht="49.2" customHeight="1">
      <c r="M16958" s="85"/>
    </row>
    <row r="16959" spans="13:13" ht="49.2" customHeight="1">
      <c r="M16959" s="85"/>
    </row>
    <row r="16960" spans="13:13" ht="49.2" customHeight="1">
      <c r="M16960" s="85"/>
    </row>
    <row r="16961" spans="13:13" ht="49.2" customHeight="1">
      <c r="M16961" s="85"/>
    </row>
    <row r="16962" spans="13:13" ht="49.2" customHeight="1">
      <c r="M16962" s="85"/>
    </row>
    <row r="16963" spans="13:13" ht="49.2" customHeight="1">
      <c r="M16963" s="85"/>
    </row>
    <row r="16964" spans="13:13" ht="49.2" customHeight="1">
      <c r="M16964" s="85"/>
    </row>
    <row r="16965" spans="13:13" ht="49.2" customHeight="1">
      <c r="M16965" s="85"/>
    </row>
    <row r="16966" spans="13:13" ht="49.2" customHeight="1">
      <c r="M16966" s="85"/>
    </row>
    <row r="16967" spans="13:13" ht="49.2" customHeight="1">
      <c r="M16967" s="85"/>
    </row>
    <row r="16968" spans="13:13" ht="49.2" customHeight="1">
      <c r="M16968" s="85"/>
    </row>
    <row r="16969" spans="13:13" ht="49.2" customHeight="1">
      <c r="M16969" s="85"/>
    </row>
    <row r="16970" spans="13:13" ht="49.2" customHeight="1">
      <c r="M16970" s="85"/>
    </row>
    <row r="16971" spans="13:13" ht="49.2" customHeight="1">
      <c r="M16971" s="85"/>
    </row>
    <row r="16972" spans="13:13" ht="49.2" customHeight="1">
      <c r="M16972" s="85"/>
    </row>
    <row r="16973" spans="13:13" ht="49.2" customHeight="1">
      <c r="M16973" s="85"/>
    </row>
    <row r="16974" spans="13:13" ht="49.2" customHeight="1">
      <c r="M16974" s="85"/>
    </row>
    <row r="16975" spans="13:13" ht="49.2" customHeight="1">
      <c r="M16975" s="85"/>
    </row>
    <row r="16976" spans="13:13" ht="49.2" customHeight="1">
      <c r="M16976" s="85"/>
    </row>
    <row r="16977" spans="13:13" ht="49.2" customHeight="1">
      <c r="M16977" s="85"/>
    </row>
    <row r="16978" spans="13:13" ht="49.2" customHeight="1">
      <c r="M16978" s="85"/>
    </row>
    <row r="16979" spans="13:13" ht="49.2" customHeight="1">
      <c r="M16979" s="85"/>
    </row>
    <row r="16980" spans="13:13" ht="49.2" customHeight="1">
      <c r="M16980" s="85"/>
    </row>
    <row r="16981" spans="13:13" ht="49.2" customHeight="1">
      <c r="M16981" s="85"/>
    </row>
    <row r="16982" spans="13:13" ht="49.2" customHeight="1">
      <c r="M16982" s="85"/>
    </row>
    <row r="16983" spans="13:13" ht="49.2" customHeight="1">
      <c r="M16983" s="85"/>
    </row>
    <row r="16984" spans="13:13" ht="49.2" customHeight="1">
      <c r="M16984" s="85"/>
    </row>
    <row r="16985" spans="13:13" ht="49.2" customHeight="1">
      <c r="M16985" s="85"/>
    </row>
    <row r="16986" spans="13:13" ht="49.2" customHeight="1">
      <c r="M16986" s="85"/>
    </row>
    <row r="16987" spans="13:13" ht="49.2" customHeight="1">
      <c r="M16987" s="85"/>
    </row>
    <row r="16988" spans="13:13" ht="49.2" customHeight="1">
      <c r="M16988" s="85"/>
    </row>
    <row r="16989" spans="13:13" ht="49.2" customHeight="1">
      <c r="M16989" s="85"/>
    </row>
    <row r="16990" spans="13:13" ht="49.2" customHeight="1">
      <c r="M16990" s="85"/>
    </row>
    <row r="16991" spans="13:13" ht="49.2" customHeight="1">
      <c r="M16991" s="85"/>
    </row>
    <row r="16992" spans="13:13" ht="49.2" customHeight="1">
      <c r="M16992" s="85"/>
    </row>
    <row r="16993" spans="13:13" ht="49.2" customHeight="1">
      <c r="M16993" s="85"/>
    </row>
    <row r="16994" spans="13:13" ht="49.2" customHeight="1">
      <c r="M16994" s="85"/>
    </row>
    <row r="16995" spans="13:13" ht="49.2" customHeight="1">
      <c r="M16995" s="85"/>
    </row>
    <row r="16996" spans="13:13" ht="49.2" customHeight="1">
      <c r="M16996" s="85"/>
    </row>
    <row r="16997" spans="13:13" ht="49.2" customHeight="1">
      <c r="M16997" s="85"/>
    </row>
    <row r="16998" spans="13:13" ht="49.2" customHeight="1">
      <c r="M16998" s="85"/>
    </row>
    <row r="16999" spans="13:13" ht="49.2" customHeight="1">
      <c r="M16999" s="85"/>
    </row>
    <row r="17000" spans="13:13" ht="49.2" customHeight="1">
      <c r="M17000" s="85"/>
    </row>
    <row r="17001" spans="13:13" ht="49.2" customHeight="1">
      <c r="M17001" s="85"/>
    </row>
    <row r="17002" spans="13:13" ht="49.2" customHeight="1">
      <c r="M17002" s="85"/>
    </row>
    <row r="17003" spans="13:13" ht="49.2" customHeight="1">
      <c r="M17003" s="85"/>
    </row>
    <row r="17004" spans="13:13" ht="49.2" customHeight="1">
      <c r="M17004" s="85"/>
    </row>
    <row r="17005" spans="13:13" ht="49.2" customHeight="1">
      <c r="M17005" s="85"/>
    </row>
    <row r="17006" spans="13:13" ht="49.2" customHeight="1">
      <c r="M17006" s="85"/>
    </row>
    <row r="17007" spans="13:13" ht="49.2" customHeight="1">
      <c r="M17007" s="85"/>
    </row>
    <row r="17008" spans="13:13" ht="49.2" customHeight="1">
      <c r="M17008" s="85"/>
    </row>
    <row r="17009" spans="13:13" ht="49.2" customHeight="1">
      <c r="M17009" s="85"/>
    </row>
    <row r="17010" spans="13:13" ht="49.2" customHeight="1">
      <c r="M17010" s="85"/>
    </row>
    <row r="17011" spans="13:13" ht="49.2" customHeight="1">
      <c r="M17011" s="85"/>
    </row>
    <row r="17012" spans="13:13" ht="49.2" customHeight="1">
      <c r="M17012" s="85"/>
    </row>
    <row r="17013" spans="13:13" ht="49.2" customHeight="1">
      <c r="M17013" s="85"/>
    </row>
    <row r="17014" spans="13:13" ht="49.2" customHeight="1">
      <c r="M17014" s="85"/>
    </row>
    <row r="17015" spans="13:13" ht="49.2" customHeight="1">
      <c r="M17015" s="85"/>
    </row>
    <row r="17016" spans="13:13" ht="49.2" customHeight="1">
      <c r="M17016" s="85"/>
    </row>
    <row r="17017" spans="13:13" ht="49.2" customHeight="1">
      <c r="M17017" s="85"/>
    </row>
    <row r="17018" spans="13:13" ht="49.2" customHeight="1">
      <c r="M17018" s="85"/>
    </row>
    <row r="17019" spans="13:13" ht="49.2" customHeight="1">
      <c r="M17019" s="85"/>
    </row>
    <row r="17020" spans="13:13" ht="49.2" customHeight="1">
      <c r="M17020" s="85"/>
    </row>
    <row r="17021" spans="13:13" ht="49.2" customHeight="1">
      <c r="M17021" s="85"/>
    </row>
    <row r="17022" spans="13:13" ht="49.2" customHeight="1">
      <c r="M17022" s="85"/>
    </row>
    <row r="17023" spans="13:13" ht="49.2" customHeight="1">
      <c r="M17023" s="85"/>
    </row>
    <row r="17024" spans="13:13" ht="49.2" customHeight="1">
      <c r="M17024" s="85"/>
    </row>
    <row r="17025" spans="13:13" ht="49.2" customHeight="1">
      <c r="M17025" s="85"/>
    </row>
    <row r="17026" spans="13:13" ht="49.2" customHeight="1">
      <c r="M17026" s="85"/>
    </row>
    <row r="17027" spans="13:13" ht="49.2" customHeight="1">
      <c r="M17027" s="85"/>
    </row>
    <row r="17028" spans="13:13" ht="49.2" customHeight="1">
      <c r="M17028" s="85"/>
    </row>
    <row r="17029" spans="13:13" ht="49.2" customHeight="1">
      <c r="M17029" s="85"/>
    </row>
    <row r="17030" spans="13:13" ht="49.2" customHeight="1">
      <c r="M17030" s="85"/>
    </row>
    <row r="17031" spans="13:13" ht="49.2" customHeight="1">
      <c r="M17031" s="85"/>
    </row>
    <row r="17032" spans="13:13" ht="49.2" customHeight="1">
      <c r="M17032" s="85"/>
    </row>
    <row r="17033" spans="13:13" ht="49.2" customHeight="1">
      <c r="M17033" s="85"/>
    </row>
    <row r="17034" spans="13:13" ht="49.2" customHeight="1">
      <c r="M17034" s="85"/>
    </row>
    <row r="17035" spans="13:13" ht="49.2" customHeight="1">
      <c r="M17035" s="85"/>
    </row>
    <row r="17036" spans="13:13" ht="49.2" customHeight="1">
      <c r="M17036" s="85"/>
    </row>
    <row r="17037" spans="13:13" ht="49.2" customHeight="1">
      <c r="M17037" s="85"/>
    </row>
    <row r="17038" spans="13:13" ht="49.2" customHeight="1">
      <c r="M17038" s="85"/>
    </row>
    <row r="17039" spans="13:13" ht="49.2" customHeight="1">
      <c r="M17039" s="85"/>
    </row>
    <row r="17040" spans="13:13" ht="49.2" customHeight="1">
      <c r="M17040" s="85"/>
    </row>
    <row r="17041" spans="13:13" ht="49.2" customHeight="1">
      <c r="M17041" s="85"/>
    </row>
    <row r="17042" spans="13:13" ht="49.2" customHeight="1">
      <c r="M17042" s="85"/>
    </row>
    <row r="17043" spans="13:13" ht="49.2" customHeight="1">
      <c r="M17043" s="85"/>
    </row>
    <row r="17044" spans="13:13" ht="49.2" customHeight="1">
      <c r="M17044" s="85"/>
    </row>
    <row r="17045" spans="13:13" ht="49.2" customHeight="1">
      <c r="M17045" s="85"/>
    </row>
    <row r="17046" spans="13:13" ht="49.2" customHeight="1">
      <c r="M17046" s="85"/>
    </row>
    <row r="17047" spans="13:13" ht="49.2" customHeight="1">
      <c r="M17047" s="85"/>
    </row>
    <row r="17048" spans="13:13" ht="49.2" customHeight="1">
      <c r="M17048" s="85"/>
    </row>
    <row r="17049" spans="13:13" ht="49.2" customHeight="1">
      <c r="M17049" s="85"/>
    </row>
    <row r="17050" spans="13:13" ht="49.2" customHeight="1">
      <c r="M17050" s="85"/>
    </row>
    <row r="17051" spans="13:13" ht="49.2" customHeight="1">
      <c r="M17051" s="85"/>
    </row>
    <row r="17052" spans="13:13" ht="49.2" customHeight="1">
      <c r="M17052" s="85"/>
    </row>
    <row r="17053" spans="13:13" ht="49.2" customHeight="1">
      <c r="M17053" s="85"/>
    </row>
    <row r="17054" spans="13:13" ht="49.2" customHeight="1">
      <c r="M17054" s="85"/>
    </row>
    <row r="17055" spans="13:13" ht="49.2" customHeight="1">
      <c r="M17055" s="85"/>
    </row>
    <row r="17056" spans="13:13" ht="49.2" customHeight="1">
      <c r="M17056" s="85"/>
    </row>
    <row r="17057" spans="13:13" ht="49.2" customHeight="1">
      <c r="M17057" s="85"/>
    </row>
    <row r="17058" spans="13:13" ht="49.2" customHeight="1">
      <c r="M17058" s="85"/>
    </row>
    <row r="17059" spans="13:13" ht="49.2" customHeight="1">
      <c r="M17059" s="85"/>
    </row>
    <row r="17060" spans="13:13" ht="49.2" customHeight="1">
      <c r="M17060" s="85"/>
    </row>
    <row r="17061" spans="13:13" ht="49.2" customHeight="1">
      <c r="M17061" s="85"/>
    </row>
    <row r="17062" spans="13:13" ht="49.2" customHeight="1">
      <c r="M17062" s="85"/>
    </row>
    <row r="17063" spans="13:13" ht="49.2" customHeight="1">
      <c r="M17063" s="85"/>
    </row>
    <row r="17064" spans="13:13" ht="49.2" customHeight="1">
      <c r="M17064" s="85"/>
    </row>
    <row r="17065" spans="13:13" ht="49.2" customHeight="1">
      <c r="M17065" s="85"/>
    </row>
    <row r="17066" spans="13:13" ht="49.2" customHeight="1">
      <c r="M17066" s="85"/>
    </row>
    <row r="17067" spans="13:13" ht="49.2" customHeight="1">
      <c r="M17067" s="85"/>
    </row>
    <row r="17068" spans="13:13" ht="49.2" customHeight="1">
      <c r="M17068" s="85"/>
    </row>
    <row r="17069" spans="13:13" ht="49.2" customHeight="1">
      <c r="M17069" s="85"/>
    </row>
    <row r="17070" spans="13:13" ht="49.2" customHeight="1">
      <c r="M17070" s="85"/>
    </row>
    <row r="17071" spans="13:13" ht="49.2" customHeight="1">
      <c r="M17071" s="85"/>
    </row>
    <row r="17072" spans="13:13" ht="49.2" customHeight="1">
      <c r="M17072" s="85"/>
    </row>
    <row r="17073" spans="13:13" ht="49.2" customHeight="1">
      <c r="M17073" s="85"/>
    </row>
    <row r="17074" spans="13:13" ht="49.2" customHeight="1">
      <c r="M17074" s="85"/>
    </row>
    <row r="17075" spans="13:13" ht="49.2" customHeight="1">
      <c r="M17075" s="85"/>
    </row>
    <row r="17076" spans="13:13" ht="49.2" customHeight="1">
      <c r="M17076" s="85"/>
    </row>
    <row r="17077" spans="13:13" ht="49.2" customHeight="1">
      <c r="M17077" s="85"/>
    </row>
    <row r="17078" spans="13:13" ht="49.2" customHeight="1">
      <c r="M17078" s="85"/>
    </row>
    <row r="17079" spans="13:13" ht="49.2" customHeight="1">
      <c r="M17079" s="85"/>
    </row>
    <row r="17080" spans="13:13" ht="49.2" customHeight="1">
      <c r="M17080" s="85"/>
    </row>
    <row r="17081" spans="13:13" ht="49.2" customHeight="1">
      <c r="M17081" s="85"/>
    </row>
    <row r="17082" spans="13:13" ht="49.2" customHeight="1">
      <c r="M17082" s="85"/>
    </row>
    <row r="17083" spans="13:13" ht="49.2" customHeight="1">
      <c r="M17083" s="85"/>
    </row>
    <row r="17084" spans="13:13" ht="49.2" customHeight="1">
      <c r="M17084" s="85"/>
    </row>
    <row r="17085" spans="13:13" ht="49.2" customHeight="1">
      <c r="M17085" s="85"/>
    </row>
    <row r="17086" spans="13:13" ht="49.2" customHeight="1">
      <c r="M17086" s="85"/>
    </row>
    <row r="17087" spans="13:13" ht="49.2" customHeight="1">
      <c r="M17087" s="85"/>
    </row>
    <row r="17088" spans="13:13" ht="49.2" customHeight="1">
      <c r="M17088" s="85"/>
    </row>
    <row r="17089" spans="13:13" ht="49.2" customHeight="1">
      <c r="M17089" s="85"/>
    </row>
    <row r="17090" spans="13:13" ht="49.2" customHeight="1">
      <c r="M17090" s="85"/>
    </row>
    <row r="17091" spans="13:13" ht="49.2" customHeight="1">
      <c r="M17091" s="85"/>
    </row>
    <row r="17092" spans="13:13" ht="49.2" customHeight="1">
      <c r="M17092" s="85"/>
    </row>
    <row r="17093" spans="13:13" ht="49.2" customHeight="1">
      <c r="M17093" s="85"/>
    </row>
    <row r="17094" spans="13:13" ht="49.2" customHeight="1">
      <c r="M17094" s="85"/>
    </row>
    <row r="17095" spans="13:13" ht="49.2" customHeight="1">
      <c r="M17095" s="85"/>
    </row>
    <row r="17096" spans="13:13" ht="49.2" customHeight="1">
      <c r="M17096" s="85"/>
    </row>
    <row r="17097" spans="13:13" ht="49.2" customHeight="1">
      <c r="M17097" s="85"/>
    </row>
    <row r="17098" spans="13:13" ht="49.2" customHeight="1">
      <c r="M17098" s="85"/>
    </row>
    <row r="17099" spans="13:13" ht="49.2" customHeight="1">
      <c r="M17099" s="85"/>
    </row>
    <row r="17100" spans="13:13" ht="49.2" customHeight="1">
      <c r="M17100" s="85"/>
    </row>
    <row r="17101" spans="13:13" ht="49.2" customHeight="1">
      <c r="M17101" s="85"/>
    </row>
    <row r="17102" spans="13:13" ht="49.2" customHeight="1">
      <c r="M17102" s="85"/>
    </row>
    <row r="17103" spans="13:13" ht="49.2" customHeight="1">
      <c r="M17103" s="85"/>
    </row>
    <row r="17104" spans="13:13" ht="49.2" customHeight="1">
      <c r="M17104" s="85"/>
    </row>
    <row r="17105" spans="13:13" ht="49.2" customHeight="1">
      <c r="M17105" s="85"/>
    </row>
    <row r="17106" spans="13:13" ht="49.2" customHeight="1">
      <c r="M17106" s="85"/>
    </row>
    <row r="17107" spans="13:13" ht="49.2" customHeight="1">
      <c r="M17107" s="85"/>
    </row>
    <row r="17108" spans="13:13" ht="49.2" customHeight="1">
      <c r="M17108" s="85"/>
    </row>
    <row r="17109" spans="13:13" ht="49.2" customHeight="1">
      <c r="M17109" s="85"/>
    </row>
    <row r="17110" spans="13:13" ht="49.2" customHeight="1">
      <c r="M17110" s="85"/>
    </row>
    <row r="17111" spans="13:13" ht="49.2" customHeight="1">
      <c r="M17111" s="85"/>
    </row>
    <row r="17112" spans="13:13" ht="49.2" customHeight="1">
      <c r="M17112" s="85"/>
    </row>
    <row r="17113" spans="13:13" ht="49.2" customHeight="1">
      <c r="M17113" s="85"/>
    </row>
    <row r="17114" spans="13:13" ht="49.2" customHeight="1">
      <c r="M17114" s="85"/>
    </row>
    <row r="17115" spans="13:13" ht="49.2" customHeight="1">
      <c r="M17115" s="85"/>
    </row>
    <row r="17116" spans="13:13" ht="49.2" customHeight="1">
      <c r="M17116" s="85"/>
    </row>
    <row r="17117" spans="13:13" ht="49.2" customHeight="1">
      <c r="M17117" s="85"/>
    </row>
    <row r="17118" spans="13:13" ht="49.2" customHeight="1">
      <c r="M17118" s="85"/>
    </row>
    <row r="17119" spans="13:13" ht="49.2" customHeight="1">
      <c r="M17119" s="85"/>
    </row>
    <row r="17120" spans="13:13" ht="49.2" customHeight="1">
      <c r="M17120" s="85"/>
    </row>
    <row r="17121" spans="13:13" ht="49.2" customHeight="1">
      <c r="M17121" s="85"/>
    </row>
    <row r="17122" spans="13:13" ht="49.2" customHeight="1">
      <c r="M17122" s="85"/>
    </row>
    <row r="17123" spans="13:13" ht="49.2" customHeight="1">
      <c r="M17123" s="85"/>
    </row>
    <row r="17124" spans="13:13" ht="49.2" customHeight="1">
      <c r="M17124" s="85"/>
    </row>
    <row r="17125" spans="13:13" ht="49.2" customHeight="1">
      <c r="M17125" s="85"/>
    </row>
    <row r="17126" spans="13:13" ht="49.2" customHeight="1">
      <c r="M17126" s="85"/>
    </row>
    <row r="17127" spans="13:13" ht="49.2" customHeight="1">
      <c r="M17127" s="85"/>
    </row>
    <row r="17128" spans="13:13" ht="49.2" customHeight="1">
      <c r="M17128" s="85"/>
    </row>
    <row r="17129" spans="13:13" ht="49.2" customHeight="1">
      <c r="M17129" s="85"/>
    </row>
    <row r="17130" spans="13:13" ht="49.2" customHeight="1">
      <c r="M17130" s="85"/>
    </row>
    <row r="17131" spans="13:13" ht="49.2" customHeight="1">
      <c r="M17131" s="85"/>
    </row>
    <row r="17132" spans="13:13" ht="49.2" customHeight="1">
      <c r="M17132" s="85"/>
    </row>
    <row r="17133" spans="13:13" ht="49.2" customHeight="1">
      <c r="M17133" s="85"/>
    </row>
    <row r="17134" spans="13:13" ht="49.2" customHeight="1">
      <c r="M17134" s="85"/>
    </row>
    <row r="17135" spans="13:13" ht="49.2" customHeight="1">
      <c r="M17135" s="85"/>
    </row>
    <row r="17136" spans="13:13" ht="49.2" customHeight="1">
      <c r="M17136" s="85"/>
    </row>
    <row r="17137" spans="13:13" ht="49.2" customHeight="1">
      <c r="M17137" s="85"/>
    </row>
    <row r="17138" spans="13:13" ht="49.2" customHeight="1">
      <c r="M17138" s="85"/>
    </row>
    <row r="17139" spans="13:13" ht="49.2" customHeight="1">
      <c r="M17139" s="85"/>
    </row>
    <row r="17140" spans="13:13" ht="49.2" customHeight="1">
      <c r="M17140" s="85"/>
    </row>
    <row r="17141" spans="13:13" ht="49.2" customHeight="1">
      <c r="M17141" s="85"/>
    </row>
    <row r="17142" spans="13:13" ht="49.2" customHeight="1">
      <c r="M17142" s="85"/>
    </row>
    <row r="17143" spans="13:13" ht="49.2" customHeight="1">
      <c r="M17143" s="85"/>
    </row>
    <row r="17144" spans="13:13" ht="49.2" customHeight="1">
      <c r="M17144" s="85"/>
    </row>
    <row r="17145" spans="13:13" ht="49.2" customHeight="1">
      <c r="M17145" s="85"/>
    </row>
    <row r="17146" spans="13:13" ht="49.2" customHeight="1">
      <c r="M17146" s="85"/>
    </row>
    <row r="17147" spans="13:13" ht="49.2" customHeight="1">
      <c r="M17147" s="85"/>
    </row>
    <row r="17148" spans="13:13" ht="49.2" customHeight="1">
      <c r="M17148" s="85"/>
    </row>
    <row r="17149" spans="13:13" ht="49.2" customHeight="1">
      <c r="M17149" s="85"/>
    </row>
    <row r="17150" spans="13:13" ht="49.2" customHeight="1">
      <c r="M17150" s="85"/>
    </row>
    <row r="17151" spans="13:13" ht="49.2" customHeight="1">
      <c r="M17151" s="85"/>
    </row>
    <row r="17152" spans="13:13" ht="49.2" customHeight="1">
      <c r="M17152" s="85"/>
    </row>
    <row r="17153" spans="13:13" ht="49.2" customHeight="1">
      <c r="M17153" s="85"/>
    </row>
    <row r="17154" spans="13:13" ht="49.2" customHeight="1">
      <c r="M17154" s="85"/>
    </row>
    <row r="17155" spans="13:13" ht="49.2" customHeight="1">
      <c r="M17155" s="85"/>
    </row>
    <row r="17156" spans="13:13" ht="49.2" customHeight="1">
      <c r="M17156" s="85"/>
    </row>
    <row r="17157" spans="13:13" ht="49.2" customHeight="1">
      <c r="M17157" s="85"/>
    </row>
    <row r="17158" spans="13:13" ht="49.2" customHeight="1">
      <c r="M17158" s="85"/>
    </row>
    <row r="17159" spans="13:13" ht="49.2" customHeight="1">
      <c r="M17159" s="85"/>
    </row>
    <row r="17160" spans="13:13" ht="49.2" customHeight="1">
      <c r="M17160" s="85"/>
    </row>
    <row r="17161" spans="13:13" ht="49.2" customHeight="1">
      <c r="M17161" s="85"/>
    </row>
    <row r="17162" spans="13:13" ht="49.2" customHeight="1">
      <c r="M17162" s="85"/>
    </row>
    <row r="17163" spans="13:13" ht="49.2" customHeight="1">
      <c r="M17163" s="85"/>
    </row>
    <row r="17164" spans="13:13" ht="49.2" customHeight="1">
      <c r="M17164" s="85"/>
    </row>
    <row r="17165" spans="13:13" ht="49.2" customHeight="1">
      <c r="M17165" s="85"/>
    </row>
    <row r="17166" spans="13:13" ht="49.2" customHeight="1">
      <c r="M17166" s="85"/>
    </row>
    <row r="17167" spans="13:13" ht="49.2" customHeight="1">
      <c r="M17167" s="85"/>
    </row>
    <row r="17168" spans="13:13" ht="49.2" customHeight="1">
      <c r="M17168" s="85"/>
    </row>
    <row r="17169" spans="13:13" ht="49.2" customHeight="1">
      <c r="M17169" s="85"/>
    </row>
    <row r="17170" spans="13:13" ht="49.2" customHeight="1">
      <c r="M17170" s="85"/>
    </row>
    <row r="17171" spans="13:13" ht="49.2" customHeight="1">
      <c r="M17171" s="85"/>
    </row>
    <row r="17172" spans="13:13" ht="49.2" customHeight="1">
      <c r="M17172" s="85"/>
    </row>
    <row r="17173" spans="13:13" ht="49.2" customHeight="1">
      <c r="M17173" s="85"/>
    </row>
    <row r="17174" spans="13:13" ht="49.2" customHeight="1">
      <c r="M17174" s="85"/>
    </row>
    <row r="17175" spans="13:13" ht="49.2" customHeight="1">
      <c r="M17175" s="85"/>
    </row>
    <row r="17176" spans="13:13" ht="49.2" customHeight="1">
      <c r="M17176" s="85"/>
    </row>
    <row r="17177" spans="13:13" ht="49.2" customHeight="1">
      <c r="M17177" s="85"/>
    </row>
    <row r="17178" spans="13:13" ht="49.2" customHeight="1">
      <c r="M17178" s="85"/>
    </row>
    <row r="17179" spans="13:13" ht="49.2" customHeight="1">
      <c r="M17179" s="85"/>
    </row>
    <row r="17180" spans="13:13" ht="49.2" customHeight="1">
      <c r="M17180" s="85"/>
    </row>
    <row r="17181" spans="13:13" ht="49.2" customHeight="1">
      <c r="M17181" s="85"/>
    </row>
    <row r="17182" spans="13:13" ht="49.2" customHeight="1">
      <c r="M17182" s="85"/>
    </row>
    <row r="17183" spans="13:13" ht="49.2" customHeight="1">
      <c r="M17183" s="85"/>
    </row>
    <row r="17184" spans="13:13" ht="49.2" customHeight="1">
      <c r="M17184" s="85"/>
    </row>
    <row r="17185" spans="13:13" ht="49.2" customHeight="1">
      <c r="M17185" s="85"/>
    </row>
    <row r="17186" spans="13:13" ht="49.2" customHeight="1">
      <c r="M17186" s="85"/>
    </row>
    <row r="17187" spans="13:13" ht="49.2" customHeight="1">
      <c r="M17187" s="85"/>
    </row>
    <row r="17188" spans="13:13" ht="49.2" customHeight="1">
      <c r="M17188" s="85"/>
    </row>
    <row r="17189" spans="13:13" ht="49.2" customHeight="1">
      <c r="M17189" s="85"/>
    </row>
    <row r="17190" spans="13:13" ht="49.2" customHeight="1">
      <c r="M17190" s="85"/>
    </row>
    <row r="17191" spans="13:13" ht="49.2" customHeight="1">
      <c r="M17191" s="85"/>
    </row>
    <row r="17192" spans="13:13" ht="49.2" customHeight="1">
      <c r="M17192" s="85"/>
    </row>
    <row r="17193" spans="13:13" ht="49.2" customHeight="1">
      <c r="M17193" s="85"/>
    </row>
    <row r="17194" spans="13:13" ht="49.2" customHeight="1">
      <c r="M17194" s="85"/>
    </row>
    <row r="17195" spans="13:13" ht="49.2" customHeight="1">
      <c r="M17195" s="85"/>
    </row>
    <row r="17196" spans="13:13" ht="49.2" customHeight="1">
      <c r="M17196" s="85"/>
    </row>
    <row r="17197" spans="13:13" ht="49.2" customHeight="1">
      <c r="M17197" s="85"/>
    </row>
    <row r="17198" spans="13:13" ht="49.2" customHeight="1">
      <c r="M17198" s="85"/>
    </row>
    <row r="17199" spans="13:13" ht="49.2" customHeight="1">
      <c r="M17199" s="85"/>
    </row>
    <row r="17200" spans="13:13" ht="49.2" customHeight="1">
      <c r="M17200" s="85"/>
    </row>
    <row r="17201" spans="13:13" ht="49.2" customHeight="1">
      <c r="M17201" s="85"/>
    </row>
    <row r="17202" spans="13:13" ht="49.2" customHeight="1">
      <c r="M17202" s="85"/>
    </row>
    <row r="17203" spans="13:13" ht="49.2" customHeight="1">
      <c r="M17203" s="85"/>
    </row>
    <row r="17204" spans="13:13" ht="49.2" customHeight="1">
      <c r="M17204" s="85"/>
    </row>
    <row r="17205" spans="13:13" ht="49.2" customHeight="1">
      <c r="M17205" s="85"/>
    </row>
    <row r="17206" spans="13:13" ht="49.2" customHeight="1">
      <c r="M17206" s="85"/>
    </row>
    <row r="17207" spans="13:13" ht="49.2" customHeight="1">
      <c r="M17207" s="85"/>
    </row>
    <row r="17208" spans="13:13" ht="49.2" customHeight="1">
      <c r="M17208" s="85"/>
    </row>
    <row r="17209" spans="13:13" ht="49.2" customHeight="1">
      <c r="M17209" s="85"/>
    </row>
    <row r="17210" spans="13:13" ht="49.2" customHeight="1">
      <c r="M17210" s="85"/>
    </row>
    <row r="17211" spans="13:13" ht="49.2" customHeight="1">
      <c r="M17211" s="85"/>
    </row>
    <row r="17212" spans="13:13" ht="49.2" customHeight="1">
      <c r="M17212" s="85"/>
    </row>
    <row r="17213" spans="13:13" ht="49.2" customHeight="1">
      <c r="M17213" s="85"/>
    </row>
    <row r="17214" spans="13:13" ht="49.2" customHeight="1">
      <c r="M17214" s="85"/>
    </row>
    <row r="17215" spans="13:13" ht="49.2" customHeight="1">
      <c r="M17215" s="85"/>
    </row>
    <row r="17216" spans="13:13" ht="49.2" customHeight="1">
      <c r="M17216" s="85"/>
    </row>
    <row r="17217" spans="13:13" ht="49.2" customHeight="1">
      <c r="M17217" s="85"/>
    </row>
    <row r="17218" spans="13:13" ht="49.2" customHeight="1">
      <c r="M17218" s="85"/>
    </row>
    <row r="17219" spans="13:13" ht="49.2" customHeight="1">
      <c r="M17219" s="85"/>
    </row>
    <row r="17220" spans="13:13" ht="49.2" customHeight="1">
      <c r="M17220" s="85"/>
    </row>
    <row r="17221" spans="13:13" ht="49.2" customHeight="1">
      <c r="M17221" s="85"/>
    </row>
    <row r="17222" spans="13:13" ht="49.2" customHeight="1">
      <c r="M17222" s="85"/>
    </row>
    <row r="17223" spans="13:13" ht="49.2" customHeight="1">
      <c r="M17223" s="85"/>
    </row>
    <row r="17224" spans="13:13" ht="49.2" customHeight="1">
      <c r="M17224" s="85"/>
    </row>
    <row r="17225" spans="13:13" ht="49.2" customHeight="1">
      <c r="M17225" s="85"/>
    </row>
    <row r="17226" spans="13:13" ht="49.2" customHeight="1">
      <c r="M17226" s="85"/>
    </row>
    <row r="17227" spans="13:13" ht="49.2" customHeight="1">
      <c r="M17227" s="85"/>
    </row>
    <row r="17228" spans="13:13" ht="49.2" customHeight="1">
      <c r="M17228" s="85"/>
    </row>
    <row r="17229" spans="13:13" ht="49.2" customHeight="1">
      <c r="M17229" s="85"/>
    </row>
    <row r="17230" spans="13:13" ht="49.2" customHeight="1">
      <c r="M17230" s="85"/>
    </row>
    <row r="17231" spans="13:13" ht="49.2" customHeight="1">
      <c r="M17231" s="85"/>
    </row>
    <row r="17232" spans="13:13" ht="49.2" customHeight="1">
      <c r="M17232" s="85"/>
    </row>
    <row r="17233" spans="13:13" ht="49.2" customHeight="1">
      <c r="M17233" s="85"/>
    </row>
    <row r="17234" spans="13:13" ht="49.2" customHeight="1">
      <c r="M17234" s="85"/>
    </row>
    <row r="17235" spans="13:13" ht="49.2" customHeight="1">
      <c r="M17235" s="85"/>
    </row>
    <row r="17236" spans="13:13" ht="49.2" customHeight="1">
      <c r="M17236" s="85"/>
    </row>
    <row r="17237" spans="13:13" ht="49.2" customHeight="1">
      <c r="M17237" s="85"/>
    </row>
    <row r="17238" spans="13:13" ht="49.2" customHeight="1">
      <c r="M17238" s="85"/>
    </row>
    <row r="17239" spans="13:13" ht="49.2" customHeight="1">
      <c r="M17239" s="85"/>
    </row>
    <row r="17240" spans="13:13" ht="49.2" customHeight="1">
      <c r="M17240" s="85"/>
    </row>
    <row r="17241" spans="13:13" ht="49.2" customHeight="1">
      <c r="M17241" s="85"/>
    </row>
    <row r="17242" spans="13:13" ht="49.2" customHeight="1">
      <c r="M17242" s="85"/>
    </row>
    <row r="17243" spans="13:13" ht="49.2" customHeight="1">
      <c r="M17243" s="85"/>
    </row>
    <row r="17244" spans="13:13" ht="49.2" customHeight="1">
      <c r="M17244" s="85"/>
    </row>
    <row r="17245" spans="13:13" ht="49.2" customHeight="1">
      <c r="M17245" s="85"/>
    </row>
    <row r="17246" spans="13:13" ht="49.2" customHeight="1">
      <c r="M17246" s="85"/>
    </row>
    <row r="17247" spans="13:13" ht="49.2" customHeight="1">
      <c r="M17247" s="85"/>
    </row>
    <row r="17248" spans="13:13" ht="49.2" customHeight="1">
      <c r="M17248" s="85"/>
    </row>
    <row r="17249" spans="13:13" ht="49.2" customHeight="1">
      <c r="M17249" s="85"/>
    </row>
    <row r="17250" spans="13:13" ht="49.2" customHeight="1">
      <c r="M17250" s="85"/>
    </row>
    <row r="17251" spans="13:13" ht="49.2" customHeight="1">
      <c r="M17251" s="85"/>
    </row>
    <row r="17252" spans="13:13" ht="49.2" customHeight="1">
      <c r="M17252" s="85"/>
    </row>
    <row r="17253" spans="13:13" ht="49.2" customHeight="1">
      <c r="M17253" s="85"/>
    </row>
    <row r="17254" spans="13:13" ht="49.2" customHeight="1">
      <c r="M17254" s="85"/>
    </row>
    <row r="17255" spans="13:13" ht="49.2" customHeight="1">
      <c r="M17255" s="85"/>
    </row>
    <row r="17256" spans="13:13" ht="49.2" customHeight="1">
      <c r="M17256" s="85"/>
    </row>
    <row r="17257" spans="13:13" ht="49.2" customHeight="1">
      <c r="M17257" s="85"/>
    </row>
    <row r="17258" spans="13:13" ht="49.2" customHeight="1">
      <c r="M17258" s="85"/>
    </row>
    <row r="17259" spans="13:13" ht="49.2" customHeight="1">
      <c r="M17259" s="85"/>
    </row>
    <row r="17260" spans="13:13" ht="49.2" customHeight="1">
      <c r="M17260" s="85"/>
    </row>
    <row r="17261" spans="13:13" ht="49.2" customHeight="1">
      <c r="M17261" s="85"/>
    </row>
    <row r="17262" spans="13:13" ht="49.2" customHeight="1">
      <c r="M17262" s="85"/>
    </row>
    <row r="17263" spans="13:13" ht="49.2" customHeight="1">
      <c r="M17263" s="85"/>
    </row>
    <row r="17264" spans="13:13" ht="49.2" customHeight="1">
      <c r="M17264" s="85"/>
    </row>
    <row r="17265" spans="13:13" ht="49.2" customHeight="1">
      <c r="M17265" s="85"/>
    </row>
    <row r="17266" spans="13:13" ht="49.2" customHeight="1">
      <c r="M17266" s="85"/>
    </row>
    <row r="17267" spans="13:13" ht="49.2" customHeight="1">
      <c r="M17267" s="85"/>
    </row>
    <row r="17268" spans="13:13" ht="49.2" customHeight="1">
      <c r="M17268" s="85"/>
    </row>
    <row r="17269" spans="13:13" ht="49.2" customHeight="1">
      <c r="M17269" s="85"/>
    </row>
    <row r="17270" spans="13:13" ht="49.2" customHeight="1">
      <c r="M17270" s="85"/>
    </row>
    <row r="17271" spans="13:13" ht="49.2" customHeight="1">
      <c r="M17271" s="85"/>
    </row>
    <row r="17272" spans="13:13" ht="49.2" customHeight="1">
      <c r="M17272" s="85"/>
    </row>
    <row r="17273" spans="13:13" ht="49.2" customHeight="1">
      <c r="M17273" s="85"/>
    </row>
    <row r="17274" spans="13:13" ht="49.2" customHeight="1">
      <c r="M17274" s="85"/>
    </row>
    <row r="17275" spans="13:13" ht="49.2" customHeight="1">
      <c r="M17275" s="85"/>
    </row>
    <row r="17276" spans="13:13" ht="49.2" customHeight="1">
      <c r="M17276" s="85"/>
    </row>
    <row r="17277" spans="13:13" ht="49.2" customHeight="1">
      <c r="M17277" s="85"/>
    </row>
    <row r="17278" spans="13:13" ht="49.2" customHeight="1">
      <c r="M17278" s="85"/>
    </row>
    <row r="17279" spans="13:13" ht="49.2" customHeight="1">
      <c r="M17279" s="85"/>
    </row>
    <row r="17280" spans="13:13" ht="49.2" customHeight="1">
      <c r="M17280" s="85"/>
    </row>
    <row r="17281" spans="13:13" ht="49.2" customHeight="1">
      <c r="M17281" s="85"/>
    </row>
    <row r="17282" spans="13:13" ht="49.2" customHeight="1">
      <c r="M17282" s="85"/>
    </row>
    <row r="17283" spans="13:13" ht="49.2" customHeight="1">
      <c r="M17283" s="85"/>
    </row>
    <row r="17284" spans="13:13" ht="49.2" customHeight="1">
      <c r="M17284" s="85"/>
    </row>
    <row r="17285" spans="13:13" ht="49.2" customHeight="1">
      <c r="M17285" s="85"/>
    </row>
    <row r="17286" spans="13:13" ht="49.2" customHeight="1">
      <c r="M17286" s="85"/>
    </row>
    <row r="17287" spans="13:13" ht="49.2" customHeight="1">
      <c r="M17287" s="85"/>
    </row>
    <row r="17288" spans="13:13" ht="49.2" customHeight="1">
      <c r="M17288" s="85"/>
    </row>
    <row r="17289" spans="13:13" ht="49.2" customHeight="1">
      <c r="M17289" s="85"/>
    </row>
    <row r="17290" spans="13:13" ht="49.2" customHeight="1">
      <c r="M17290" s="85"/>
    </row>
    <row r="17291" spans="13:13" ht="49.2" customHeight="1">
      <c r="M17291" s="85"/>
    </row>
    <row r="17292" spans="13:13" ht="49.2" customHeight="1">
      <c r="M17292" s="85"/>
    </row>
    <row r="17293" spans="13:13" ht="49.2" customHeight="1">
      <c r="M17293" s="85"/>
    </row>
    <row r="17294" spans="13:13" ht="49.2" customHeight="1">
      <c r="M17294" s="85"/>
    </row>
    <row r="17295" spans="13:13" ht="49.2" customHeight="1">
      <c r="M17295" s="85"/>
    </row>
    <row r="17296" spans="13:13" ht="49.2" customHeight="1">
      <c r="M17296" s="85"/>
    </row>
    <row r="17297" spans="13:13" ht="49.2" customHeight="1">
      <c r="M17297" s="85"/>
    </row>
    <row r="17298" spans="13:13" ht="49.2" customHeight="1">
      <c r="M17298" s="85"/>
    </row>
    <row r="17299" spans="13:13" ht="49.2" customHeight="1">
      <c r="M17299" s="85"/>
    </row>
    <row r="17300" spans="13:13" ht="49.2" customHeight="1">
      <c r="M17300" s="85"/>
    </row>
    <row r="17301" spans="13:13" ht="49.2" customHeight="1">
      <c r="M17301" s="85"/>
    </row>
    <row r="17302" spans="13:13" ht="49.2" customHeight="1">
      <c r="M17302" s="85"/>
    </row>
    <row r="17303" spans="13:13" ht="49.2" customHeight="1">
      <c r="M17303" s="85"/>
    </row>
    <row r="17304" spans="13:13" ht="49.2" customHeight="1">
      <c r="M17304" s="85"/>
    </row>
    <row r="17305" spans="13:13" ht="49.2" customHeight="1">
      <c r="M17305" s="85"/>
    </row>
    <row r="17306" spans="13:13" ht="49.2" customHeight="1">
      <c r="M17306" s="85"/>
    </row>
    <row r="17307" spans="13:13" ht="49.2" customHeight="1">
      <c r="M17307" s="85"/>
    </row>
    <row r="17308" spans="13:13" ht="49.2" customHeight="1">
      <c r="M17308" s="85"/>
    </row>
    <row r="17309" spans="13:13" ht="49.2" customHeight="1">
      <c r="M17309" s="85"/>
    </row>
    <row r="17310" spans="13:13" ht="49.2" customHeight="1">
      <c r="M17310" s="85"/>
    </row>
    <row r="17311" spans="13:13" ht="49.2" customHeight="1">
      <c r="M17311" s="85"/>
    </row>
    <row r="17312" spans="13:13" ht="49.2" customHeight="1">
      <c r="M17312" s="85"/>
    </row>
    <row r="17313" spans="13:13" ht="49.2" customHeight="1">
      <c r="M17313" s="85"/>
    </row>
    <row r="17314" spans="13:13" ht="49.2" customHeight="1">
      <c r="M17314" s="85"/>
    </row>
    <row r="17315" spans="13:13" ht="49.2" customHeight="1">
      <c r="M17315" s="85"/>
    </row>
    <row r="17316" spans="13:13" ht="49.2" customHeight="1">
      <c r="M17316" s="85"/>
    </row>
    <row r="17317" spans="13:13" ht="49.2" customHeight="1">
      <c r="M17317" s="85"/>
    </row>
    <row r="17318" spans="13:13" ht="49.2" customHeight="1">
      <c r="M17318" s="85"/>
    </row>
    <row r="17319" spans="13:13" ht="49.2" customHeight="1">
      <c r="M17319" s="85"/>
    </row>
    <row r="17320" spans="13:13" ht="49.2" customHeight="1">
      <c r="M17320" s="85"/>
    </row>
    <row r="17321" spans="13:13" ht="49.2" customHeight="1">
      <c r="M17321" s="85"/>
    </row>
    <row r="17322" spans="13:13" ht="49.2" customHeight="1">
      <c r="M17322" s="85"/>
    </row>
    <row r="17323" spans="13:13" ht="49.2" customHeight="1">
      <c r="M17323" s="85"/>
    </row>
    <row r="17324" spans="13:13" ht="49.2" customHeight="1">
      <c r="M17324" s="85"/>
    </row>
    <row r="17325" spans="13:13" ht="49.2" customHeight="1">
      <c r="M17325" s="85"/>
    </row>
    <row r="17326" spans="13:13" ht="49.2" customHeight="1">
      <c r="M17326" s="85"/>
    </row>
    <row r="17327" spans="13:13" ht="49.2" customHeight="1">
      <c r="M17327" s="85"/>
    </row>
    <row r="17328" spans="13:13" ht="49.2" customHeight="1">
      <c r="M17328" s="85"/>
    </row>
    <row r="17329" spans="13:13" ht="49.2" customHeight="1">
      <c r="M17329" s="85"/>
    </row>
    <row r="17330" spans="13:13" ht="49.2" customHeight="1">
      <c r="M17330" s="85"/>
    </row>
    <row r="17331" spans="13:13" ht="49.2" customHeight="1">
      <c r="M17331" s="85"/>
    </row>
    <row r="17332" spans="13:13" ht="49.2" customHeight="1">
      <c r="M17332" s="85"/>
    </row>
    <row r="17333" spans="13:13" ht="49.2" customHeight="1">
      <c r="M17333" s="85"/>
    </row>
    <row r="17334" spans="13:13" ht="49.2" customHeight="1">
      <c r="M17334" s="85"/>
    </row>
    <row r="17335" spans="13:13" ht="49.2" customHeight="1">
      <c r="M17335" s="85"/>
    </row>
    <row r="17336" spans="13:13" ht="49.2" customHeight="1">
      <c r="M17336" s="85"/>
    </row>
    <row r="17337" spans="13:13" ht="49.2" customHeight="1">
      <c r="M17337" s="85"/>
    </row>
    <row r="17338" spans="13:13" ht="49.2" customHeight="1">
      <c r="M17338" s="85"/>
    </row>
    <row r="17339" spans="13:13" ht="49.2" customHeight="1">
      <c r="M17339" s="85"/>
    </row>
    <row r="17340" spans="13:13" ht="49.2" customHeight="1">
      <c r="M17340" s="85"/>
    </row>
    <row r="17341" spans="13:13" ht="49.2" customHeight="1">
      <c r="M17341" s="85"/>
    </row>
    <row r="17342" spans="13:13" ht="49.2" customHeight="1">
      <c r="M17342" s="85"/>
    </row>
    <row r="17343" spans="13:13" ht="49.2" customHeight="1">
      <c r="M17343" s="85"/>
    </row>
    <row r="17344" spans="13:13" ht="49.2" customHeight="1">
      <c r="M17344" s="85"/>
    </row>
    <row r="17345" spans="13:13" ht="49.2" customHeight="1">
      <c r="M17345" s="85"/>
    </row>
    <row r="17346" spans="13:13" ht="49.2" customHeight="1">
      <c r="M17346" s="85"/>
    </row>
    <row r="17347" spans="13:13" ht="49.2" customHeight="1">
      <c r="M17347" s="85"/>
    </row>
    <row r="17348" spans="13:13" ht="49.2" customHeight="1">
      <c r="M17348" s="85"/>
    </row>
    <row r="17349" spans="13:13" ht="49.2" customHeight="1">
      <c r="M17349" s="85"/>
    </row>
    <row r="17350" spans="13:13" ht="49.2" customHeight="1">
      <c r="M17350" s="85"/>
    </row>
    <row r="17351" spans="13:13" ht="49.2" customHeight="1">
      <c r="M17351" s="85"/>
    </row>
    <row r="17352" spans="13:13" ht="49.2" customHeight="1">
      <c r="M17352" s="85"/>
    </row>
    <row r="17353" spans="13:13" ht="49.2" customHeight="1">
      <c r="M17353" s="85"/>
    </row>
    <row r="17354" spans="13:13" ht="49.2" customHeight="1">
      <c r="M17354" s="85"/>
    </row>
    <row r="17355" spans="13:13" ht="49.2" customHeight="1">
      <c r="M17355" s="85"/>
    </row>
    <row r="17356" spans="13:13" ht="49.2" customHeight="1">
      <c r="M17356" s="85"/>
    </row>
    <row r="17357" spans="13:13" ht="49.2" customHeight="1">
      <c r="M17357" s="85"/>
    </row>
    <row r="17358" spans="13:13" ht="49.2" customHeight="1">
      <c r="M17358" s="85"/>
    </row>
    <row r="17359" spans="13:13" ht="49.2" customHeight="1">
      <c r="M17359" s="85"/>
    </row>
    <row r="17360" spans="13:13" ht="49.2" customHeight="1">
      <c r="M17360" s="85"/>
    </row>
    <row r="17361" spans="13:13" ht="49.2" customHeight="1">
      <c r="M17361" s="85"/>
    </row>
    <row r="17362" spans="13:13" ht="49.2" customHeight="1">
      <c r="M17362" s="85"/>
    </row>
    <row r="17363" spans="13:13" ht="49.2" customHeight="1">
      <c r="M17363" s="85"/>
    </row>
    <row r="17364" spans="13:13" ht="49.2" customHeight="1">
      <c r="M17364" s="85"/>
    </row>
    <row r="17365" spans="13:13" ht="49.2" customHeight="1">
      <c r="M17365" s="85"/>
    </row>
    <row r="17366" spans="13:13" ht="49.2" customHeight="1">
      <c r="M17366" s="85"/>
    </row>
    <row r="17367" spans="13:13" ht="49.2" customHeight="1">
      <c r="M17367" s="85"/>
    </row>
    <row r="17368" spans="13:13" ht="49.2" customHeight="1">
      <c r="M17368" s="85"/>
    </row>
    <row r="17369" spans="13:13" ht="49.2" customHeight="1">
      <c r="M17369" s="85"/>
    </row>
    <row r="17370" spans="13:13" ht="49.2" customHeight="1">
      <c r="M17370" s="85"/>
    </row>
    <row r="17371" spans="13:13" ht="49.2" customHeight="1">
      <c r="M17371" s="85"/>
    </row>
    <row r="17372" spans="13:13" ht="49.2" customHeight="1">
      <c r="M17372" s="85"/>
    </row>
    <row r="17373" spans="13:13" ht="49.2" customHeight="1">
      <c r="M17373" s="85"/>
    </row>
    <row r="17374" spans="13:13" ht="49.2" customHeight="1">
      <c r="M17374" s="85"/>
    </row>
    <row r="17375" spans="13:13" ht="49.2" customHeight="1">
      <c r="M17375" s="85"/>
    </row>
    <row r="17376" spans="13:13" ht="49.2" customHeight="1">
      <c r="M17376" s="85"/>
    </row>
    <row r="17377" spans="13:13" ht="49.2" customHeight="1">
      <c r="M17377" s="85"/>
    </row>
    <row r="17378" spans="13:13" ht="49.2" customHeight="1">
      <c r="M17378" s="85"/>
    </row>
    <row r="17379" spans="13:13" ht="49.2" customHeight="1">
      <c r="M17379" s="85"/>
    </row>
    <row r="17380" spans="13:13" ht="49.2" customHeight="1">
      <c r="M17380" s="85"/>
    </row>
    <row r="17381" spans="13:13" ht="49.2" customHeight="1">
      <c r="M17381" s="85"/>
    </row>
    <row r="17382" spans="13:13" ht="49.2" customHeight="1">
      <c r="M17382" s="85"/>
    </row>
    <row r="17383" spans="13:13" ht="49.2" customHeight="1">
      <c r="M17383" s="85"/>
    </row>
    <row r="17384" spans="13:13" ht="49.2" customHeight="1">
      <c r="M17384" s="85"/>
    </row>
    <row r="17385" spans="13:13" ht="49.2" customHeight="1">
      <c r="M17385" s="85"/>
    </row>
    <row r="17386" spans="13:13" ht="49.2" customHeight="1">
      <c r="M17386" s="85"/>
    </row>
    <row r="17387" spans="13:13" ht="49.2" customHeight="1">
      <c r="M17387" s="85"/>
    </row>
    <row r="17388" spans="13:13" ht="49.2" customHeight="1">
      <c r="M17388" s="85"/>
    </row>
    <row r="17389" spans="13:13" ht="49.2" customHeight="1">
      <c r="M17389" s="85"/>
    </row>
    <row r="17390" spans="13:13" ht="49.2" customHeight="1">
      <c r="M17390" s="85"/>
    </row>
    <row r="17391" spans="13:13" ht="49.2" customHeight="1">
      <c r="M17391" s="85"/>
    </row>
    <row r="17392" spans="13:13" ht="49.2" customHeight="1">
      <c r="M17392" s="85"/>
    </row>
    <row r="17393" spans="13:13" ht="49.2" customHeight="1">
      <c r="M17393" s="85"/>
    </row>
    <row r="17394" spans="13:13" ht="49.2" customHeight="1">
      <c r="M17394" s="85"/>
    </row>
    <row r="17395" spans="13:13" ht="49.2" customHeight="1">
      <c r="M17395" s="85"/>
    </row>
    <row r="17396" spans="13:13" ht="49.2" customHeight="1">
      <c r="M17396" s="85"/>
    </row>
    <row r="17397" spans="13:13" ht="49.2" customHeight="1">
      <c r="M17397" s="85"/>
    </row>
    <row r="17398" spans="13:13" ht="49.2" customHeight="1">
      <c r="M17398" s="85"/>
    </row>
    <row r="17399" spans="13:13" ht="49.2" customHeight="1">
      <c r="M17399" s="85"/>
    </row>
    <row r="17400" spans="13:13" ht="49.2" customHeight="1">
      <c r="M17400" s="85"/>
    </row>
    <row r="17401" spans="13:13" ht="49.2" customHeight="1">
      <c r="M17401" s="85"/>
    </row>
    <row r="17402" spans="13:13" ht="49.2" customHeight="1">
      <c r="M17402" s="85"/>
    </row>
    <row r="17403" spans="13:13" ht="49.2" customHeight="1">
      <c r="M17403" s="85"/>
    </row>
    <row r="17404" spans="13:13" ht="49.2" customHeight="1">
      <c r="M17404" s="85"/>
    </row>
    <row r="17405" spans="13:13" ht="49.2" customHeight="1">
      <c r="M17405" s="85"/>
    </row>
    <row r="17406" spans="13:13" ht="49.2" customHeight="1">
      <c r="M17406" s="85"/>
    </row>
    <row r="17407" spans="13:13" ht="49.2" customHeight="1">
      <c r="M17407" s="85"/>
    </row>
    <row r="17408" spans="13:13" ht="49.2" customHeight="1">
      <c r="M17408" s="85"/>
    </row>
    <row r="17409" spans="13:13" ht="49.2" customHeight="1">
      <c r="M17409" s="85"/>
    </row>
    <row r="17410" spans="13:13" ht="49.2" customHeight="1">
      <c r="M17410" s="85"/>
    </row>
    <row r="17411" spans="13:13" ht="49.2" customHeight="1">
      <c r="M17411" s="85"/>
    </row>
    <row r="17412" spans="13:13" ht="49.2" customHeight="1">
      <c r="M17412" s="85"/>
    </row>
    <row r="17413" spans="13:13" ht="49.2" customHeight="1">
      <c r="M17413" s="85"/>
    </row>
    <row r="17414" spans="13:13" ht="49.2" customHeight="1">
      <c r="M17414" s="85"/>
    </row>
    <row r="17415" spans="13:13" ht="49.2" customHeight="1">
      <c r="M17415" s="85"/>
    </row>
    <row r="17416" spans="13:13" ht="49.2" customHeight="1">
      <c r="M17416" s="85"/>
    </row>
    <row r="17417" spans="13:13" ht="49.2" customHeight="1">
      <c r="M17417" s="85"/>
    </row>
    <row r="17418" spans="13:13" ht="49.2" customHeight="1">
      <c r="M17418" s="85"/>
    </row>
    <row r="17419" spans="13:13" ht="49.2" customHeight="1">
      <c r="M17419" s="85"/>
    </row>
    <row r="17420" spans="13:13" ht="49.2" customHeight="1">
      <c r="M17420" s="85"/>
    </row>
    <row r="17421" spans="13:13" ht="49.2" customHeight="1">
      <c r="M17421" s="85"/>
    </row>
    <row r="17422" spans="13:13" ht="49.2" customHeight="1">
      <c r="M17422" s="85"/>
    </row>
    <row r="17423" spans="13:13" ht="49.2" customHeight="1">
      <c r="M17423" s="85"/>
    </row>
    <row r="17424" spans="13:13" ht="49.2" customHeight="1">
      <c r="M17424" s="85"/>
    </row>
    <row r="17425" spans="13:13" ht="49.2" customHeight="1">
      <c r="M17425" s="85"/>
    </row>
    <row r="17426" spans="13:13" ht="49.2" customHeight="1">
      <c r="M17426" s="85"/>
    </row>
    <row r="17427" spans="13:13" ht="49.2" customHeight="1">
      <c r="M17427" s="85"/>
    </row>
    <row r="17428" spans="13:13" ht="49.2" customHeight="1">
      <c r="M17428" s="85"/>
    </row>
    <row r="17429" spans="13:13" ht="49.2" customHeight="1">
      <c r="M17429" s="85"/>
    </row>
    <row r="17430" spans="13:13" ht="49.2" customHeight="1">
      <c r="M17430" s="85"/>
    </row>
    <row r="17431" spans="13:13" ht="49.2" customHeight="1">
      <c r="M17431" s="85"/>
    </row>
    <row r="17432" spans="13:13" ht="49.2" customHeight="1">
      <c r="M17432" s="85"/>
    </row>
    <row r="17433" spans="13:13" ht="49.2" customHeight="1">
      <c r="M17433" s="85"/>
    </row>
    <row r="17434" spans="13:13" ht="49.2" customHeight="1">
      <c r="M17434" s="85"/>
    </row>
    <row r="17435" spans="13:13" ht="49.2" customHeight="1">
      <c r="M17435" s="85"/>
    </row>
    <row r="17436" spans="13:13" ht="49.2" customHeight="1">
      <c r="M17436" s="85"/>
    </row>
    <row r="17437" spans="13:13" ht="49.2" customHeight="1">
      <c r="M17437" s="85"/>
    </row>
    <row r="17438" spans="13:13" ht="49.2" customHeight="1">
      <c r="M17438" s="85"/>
    </row>
    <row r="17439" spans="13:13" ht="49.2" customHeight="1">
      <c r="M17439" s="85"/>
    </row>
    <row r="17440" spans="13:13" ht="49.2" customHeight="1">
      <c r="M17440" s="85"/>
    </row>
    <row r="17441" spans="13:13" ht="49.2" customHeight="1">
      <c r="M17441" s="85"/>
    </row>
    <row r="17442" spans="13:13" ht="49.2" customHeight="1">
      <c r="M17442" s="85"/>
    </row>
    <row r="17443" spans="13:13" ht="49.2" customHeight="1">
      <c r="M17443" s="85"/>
    </row>
    <row r="17444" spans="13:13" ht="49.2" customHeight="1">
      <c r="M17444" s="85"/>
    </row>
    <row r="17445" spans="13:13" ht="49.2" customHeight="1">
      <c r="M17445" s="85"/>
    </row>
    <row r="17446" spans="13:13" ht="49.2" customHeight="1">
      <c r="M17446" s="85"/>
    </row>
    <row r="17447" spans="13:13" ht="49.2" customHeight="1">
      <c r="M17447" s="85"/>
    </row>
    <row r="17448" spans="13:13" ht="49.2" customHeight="1">
      <c r="M17448" s="85"/>
    </row>
    <row r="17449" spans="13:13" ht="49.2" customHeight="1">
      <c r="M17449" s="85"/>
    </row>
    <row r="17450" spans="13:13" ht="49.2" customHeight="1">
      <c r="M17450" s="85"/>
    </row>
    <row r="17451" spans="13:13" ht="49.2" customHeight="1">
      <c r="M17451" s="85"/>
    </row>
    <row r="17452" spans="13:13" ht="49.2" customHeight="1">
      <c r="M17452" s="85"/>
    </row>
    <row r="17453" spans="13:13" ht="49.2" customHeight="1">
      <c r="M17453" s="85"/>
    </row>
    <row r="17454" spans="13:13" ht="49.2" customHeight="1">
      <c r="M17454" s="85"/>
    </row>
    <row r="17455" spans="13:13" ht="49.2" customHeight="1">
      <c r="M17455" s="85"/>
    </row>
    <row r="17456" spans="13:13" ht="49.2" customHeight="1">
      <c r="M17456" s="85"/>
    </row>
    <row r="17457" spans="13:13" ht="49.2" customHeight="1">
      <c r="M17457" s="85"/>
    </row>
    <row r="17458" spans="13:13" ht="49.2" customHeight="1">
      <c r="M17458" s="85"/>
    </row>
    <row r="17459" spans="13:13" ht="49.2" customHeight="1">
      <c r="M17459" s="85"/>
    </row>
    <row r="17460" spans="13:13" ht="49.2" customHeight="1">
      <c r="M17460" s="85"/>
    </row>
    <row r="17461" spans="13:13" ht="49.2" customHeight="1">
      <c r="M17461" s="85"/>
    </row>
    <row r="17462" spans="13:13" ht="49.2" customHeight="1">
      <c r="M17462" s="85"/>
    </row>
    <row r="17463" spans="13:13" ht="49.2" customHeight="1">
      <c r="M17463" s="85"/>
    </row>
    <row r="17464" spans="13:13" ht="49.2" customHeight="1">
      <c r="M17464" s="85"/>
    </row>
    <row r="17465" spans="13:13" ht="49.2" customHeight="1">
      <c r="M17465" s="85"/>
    </row>
    <row r="17466" spans="13:13" ht="49.2" customHeight="1">
      <c r="M17466" s="85"/>
    </row>
    <row r="17467" spans="13:13" ht="49.2" customHeight="1">
      <c r="M17467" s="85"/>
    </row>
    <row r="17468" spans="13:13" ht="49.2" customHeight="1">
      <c r="M17468" s="85"/>
    </row>
    <row r="17469" spans="13:13" ht="49.2" customHeight="1">
      <c r="M17469" s="85"/>
    </row>
    <row r="17470" spans="13:13" ht="49.2" customHeight="1">
      <c r="M17470" s="85"/>
    </row>
    <row r="17471" spans="13:13" ht="49.2" customHeight="1">
      <c r="M17471" s="85"/>
    </row>
    <row r="17472" spans="13:13" ht="49.2" customHeight="1">
      <c r="M17472" s="85"/>
    </row>
    <row r="17473" spans="13:13" ht="49.2" customHeight="1">
      <c r="M17473" s="85"/>
    </row>
    <row r="17474" spans="13:13" ht="49.2" customHeight="1">
      <c r="M17474" s="85"/>
    </row>
    <row r="17475" spans="13:13" ht="49.2" customHeight="1">
      <c r="M17475" s="85"/>
    </row>
    <row r="17476" spans="13:13" ht="49.2" customHeight="1">
      <c r="M17476" s="85"/>
    </row>
    <row r="17477" spans="13:13" ht="49.2" customHeight="1">
      <c r="M17477" s="85"/>
    </row>
    <row r="17478" spans="13:13" ht="49.2" customHeight="1">
      <c r="M17478" s="85"/>
    </row>
    <row r="17479" spans="13:13" ht="49.2" customHeight="1">
      <c r="M17479" s="85"/>
    </row>
    <row r="17480" spans="13:13" ht="49.2" customHeight="1">
      <c r="M17480" s="85"/>
    </row>
    <row r="17481" spans="13:13" ht="49.2" customHeight="1">
      <c r="M17481" s="85"/>
    </row>
    <row r="17482" spans="13:13" ht="49.2" customHeight="1">
      <c r="M17482" s="85"/>
    </row>
    <row r="17483" spans="13:13" ht="49.2" customHeight="1">
      <c r="M17483" s="85"/>
    </row>
    <row r="17484" spans="13:13" ht="49.2" customHeight="1">
      <c r="M17484" s="85"/>
    </row>
    <row r="17485" spans="13:13" ht="49.2" customHeight="1">
      <c r="M17485" s="85"/>
    </row>
    <row r="17486" spans="13:13" ht="49.2" customHeight="1">
      <c r="M17486" s="85"/>
    </row>
    <row r="17487" spans="13:13" ht="49.2" customHeight="1">
      <c r="M17487" s="85"/>
    </row>
    <row r="17488" spans="13:13" ht="49.2" customHeight="1">
      <c r="M17488" s="85"/>
    </row>
    <row r="17489" spans="13:13" ht="49.2" customHeight="1">
      <c r="M17489" s="85"/>
    </row>
    <row r="17490" spans="13:13" ht="49.2" customHeight="1">
      <c r="M17490" s="85"/>
    </row>
    <row r="17491" spans="13:13" ht="49.2" customHeight="1">
      <c r="M17491" s="85"/>
    </row>
    <row r="17492" spans="13:13" ht="49.2" customHeight="1">
      <c r="M17492" s="85"/>
    </row>
    <row r="17493" spans="13:13" ht="49.2" customHeight="1">
      <c r="M17493" s="85"/>
    </row>
    <row r="17494" spans="13:13" ht="49.2" customHeight="1">
      <c r="M17494" s="85"/>
    </row>
    <row r="17495" spans="13:13" ht="49.2" customHeight="1">
      <c r="M17495" s="85"/>
    </row>
    <row r="17496" spans="13:13" ht="49.2" customHeight="1">
      <c r="M17496" s="85"/>
    </row>
    <row r="17497" spans="13:13" ht="49.2" customHeight="1">
      <c r="M17497" s="85"/>
    </row>
    <row r="17498" spans="13:13" ht="49.2" customHeight="1">
      <c r="M17498" s="85"/>
    </row>
    <row r="17499" spans="13:13" ht="49.2" customHeight="1">
      <c r="M17499" s="85"/>
    </row>
    <row r="17500" spans="13:13" ht="49.2" customHeight="1">
      <c r="M17500" s="85"/>
    </row>
    <row r="17501" spans="13:13" ht="49.2" customHeight="1">
      <c r="M17501" s="85"/>
    </row>
    <row r="17502" spans="13:13" ht="49.2" customHeight="1">
      <c r="M17502" s="85"/>
    </row>
    <row r="17503" spans="13:13" ht="49.2" customHeight="1">
      <c r="M17503" s="85"/>
    </row>
    <row r="17504" spans="13:13" ht="49.2" customHeight="1">
      <c r="M17504" s="85"/>
    </row>
    <row r="17505" spans="13:13" ht="49.2" customHeight="1">
      <c r="M17505" s="85"/>
    </row>
    <row r="17506" spans="13:13" ht="49.2" customHeight="1">
      <c r="M17506" s="85"/>
    </row>
    <row r="17507" spans="13:13" ht="49.2" customHeight="1">
      <c r="M17507" s="85"/>
    </row>
    <row r="17508" spans="13:13" ht="49.2" customHeight="1">
      <c r="M17508" s="85"/>
    </row>
    <row r="17509" spans="13:13" ht="49.2" customHeight="1">
      <c r="M17509" s="85"/>
    </row>
    <row r="17510" spans="13:13" ht="49.2" customHeight="1">
      <c r="M17510" s="85"/>
    </row>
    <row r="17511" spans="13:13" ht="49.2" customHeight="1">
      <c r="M17511" s="85"/>
    </row>
    <row r="17512" spans="13:13" ht="49.2" customHeight="1">
      <c r="M17512" s="85"/>
    </row>
    <row r="17513" spans="13:13" ht="49.2" customHeight="1">
      <c r="M17513" s="85"/>
    </row>
    <row r="17514" spans="13:13" ht="49.2" customHeight="1">
      <c r="M17514" s="85"/>
    </row>
    <row r="17515" spans="13:13" ht="49.2" customHeight="1">
      <c r="M17515" s="85"/>
    </row>
    <row r="17516" spans="13:13" ht="49.2" customHeight="1">
      <c r="M17516" s="85"/>
    </row>
    <row r="17517" spans="13:13" ht="49.2" customHeight="1">
      <c r="M17517" s="85"/>
    </row>
    <row r="17518" spans="13:13" ht="49.2" customHeight="1">
      <c r="M17518" s="85"/>
    </row>
    <row r="17519" spans="13:13" ht="49.2" customHeight="1">
      <c r="M17519" s="85"/>
    </row>
    <row r="17520" spans="13:13" ht="49.2" customHeight="1">
      <c r="M17520" s="85"/>
    </row>
    <row r="17521" spans="13:13" ht="49.2" customHeight="1">
      <c r="M17521" s="85"/>
    </row>
    <row r="17522" spans="13:13" ht="49.2" customHeight="1">
      <c r="M17522" s="85"/>
    </row>
    <row r="17523" spans="13:13" ht="49.2" customHeight="1">
      <c r="M17523" s="85"/>
    </row>
    <row r="17524" spans="13:13" ht="49.2" customHeight="1">
      <c r="M17524" s="85"/>
    </row>
    <row r="17525" spans="13:13" ht="49.2" customHeight="1">
      <c r="M17525" s="85"/>
    </row>
    <row r="17526" spans="13:13" ht="49.2" customHeight="1">
      <c r="M17526" s="85"/>
    </row>
    <row r="17527" spans="13:13" ht="49.2" customHeight="1">
      <c r="M17527" s="85"/>
    </row>
    <row r="17528" spans="13:13" ht="49.2" customHeight="1">
      <c r="M17528" s="85"/>
    </row>
    <row r="17529" spans="13:13" ht="49.2" customHeight="1">
      <c r="M17529" s="85"/>
    </row>
    <row r="17530" spans="13:13" ht="49.2" customHeight="1">
      <c r="M17530" s="85"/>
    </row>
    <row r="17531" spans="13:13" ht="49.2" customHeight="1">
      <c r="M17531" s="85"/>
    </row>
    <row r="17532" spans="13:13" ht="49.2" customHeight="1">
      <c r="M17532" s="85"/>
    </row>
    <row r="17533" spans="13:13" ht="49.2" customHeight="1">
      <c r="M17533" s="85"/>
    </row>
    <row r="17534" spans="13:13" ht="49.2" customHeight="1">
      <c r="M17534" s="85"/>
    </row>
    <row r="17535" spans="13:13" ht="49.2" customHeight="1">
      <c r="M17535" s="85"/>
    </row>
    <row r="17536" spans="13:13" ht="49.2" customHeight="1">
      <c r="M17536" s="85"/>
    </row>
    <row r="17537" spans="13:13" ht="49.2" customHeight="1">
      <c r="M17537" s="85"/>
    </row>
    <row r="17538" spans="13:13" ht="49.2" customHeight="1">
      <c r="M17538" s="85"/>
    </row>
    <row r="17539" spans="13:13" ht="49.2" customHeight="1">
      <c r="M17539" s="85"/>
    </row>
    <row r="17540" spans="13:13" ht="49.2" customHeight="1">
      <c r="M17540" s="85"/>
    </row>
    <row r="17541" spans="13:13" ht="49.2" customHeight="1">
      <c r="M17541" s="85"/>
    </row>
    <row r="17542" spans="13:13" ht="49.2" customHeight="1">
      <c r="M17542" s="85"/>
    </row>
    <row r="17543" spans="13:13" ht="49.2" customHeight="1">
      <c r="M17543" s="85"/>
    </row>
    <row r="17544" spans="13:13" ht="49.2" customHeight="1">
      <c r="M17544" s="85"/>
    </row>
    <row r="17545" spans="13:13" ht="49.2" customHeight="1">
      <c r="M17545" s="85"/>
    </row>
    <row r="17546" spans="13:13" ht="49.2" customHeight="1">
      <c r="M17546" s="85"/>
    </row>
    <row r="17547" spans="13:13" ht="49.2" customHeight="1">
      <c r="M17547" s="85"/>
    </row>
    <row r="17548" spans="13:13" ht="49.2" customHeight="1">
      <c r="M17548" s="85"/>
    </row>
    <row r="17549" spans="13:13" ht="49.2" customHeight="1">
      <c r="M17549" s="85"/>
    </row>
    <row r="17550" spans="13:13" ht="49.2" customHeight="1">
      <c r="M17550" s="85"/>
    </row>
    <row r="17551" spans="13:13" ht="49.2" customHeight="1">
      <c r="M17551" s="85"/>
    </row>
    <row r="17552" spans="13:13" ht="49.2" customHeight="1">
      <c r="M17552" s="85"/>
    </row>
    <row r="17553" spans="13:13" ht="49.2" customHeight="1">
      <c r="M17553" s="85"/>
    </row>
    <row r="17554" spans="13:13" ht="49.2" customHeight="1">
      <c r="M17554" s="85"/>
    </row>
    <row r="17555" spans="13:13" ht="49.2" customHeight="1">
      <c r="M17555" s="85"/>
    </row>
    <row r="17556" spans="13:13" ht="49.2" customHeight="1">
      <c r="M17556" s="85"/>
    </row>
    <row r="17557" spans="13:13" ht="49.2" customHeight="1">
      <c r="M17557" s="85"/>
    </row>
    <row r="17558" spans="13:13" ht="49.2" customHeight="1">
      <c r="M17558" s="85"/>
    </row>
    <row r="17559" spans="13:13" ht="49.2" customHeight="1">
      <c r="M17559" s="85"/>
    </row>
    <row r="17560" spans="13:13" ht="49.2" customHeight="1">
      <c r="M17560" s="85"/>
    </row>
    <row r="17561" spans="13:13" ht="49.2" customHeight="1">
      <c r="M17561" s="85"/>
    </row>
    <row r="17562" spans="13:13" ht="49.2" customHeight="1">
      <c r="M17562" s="85"/>
    </row>
    <row r="17563" spans="13:13" ht="49.2" customHeight="1">
      <c r="M17563" s="85"/>
    </row>
    <row r="17564" spans="13:13" ht="49.2" customHeight="1">
      <c r="M17564" s="85"/>
    </row>
    <row r="17565" spans="13:13" ht="49.2" customHeight="1">
      <c r="M17565" s="85"/>
    </row>
    <row r="17566" spans="13:13" ht="49.2" customHeight="1">
      <c r="M17566" s="85"/>
    </row>
    <row r="17567" spans="13:13" ht="49.2" customHeight="1">
      <c r="M17567" s="85"/>
    </row>
    <row r="17568" spans="13:13" ht="49.2" customHeight="1">
      <c r="M17568" s="85"/>
    </row>
    <row r="17569" spans="13:13" ht="49.2" customHeight="1">
      <c r="M17569" s="85"/>
    </row>
    <row r="17570" spans="13:13" ht="49.2" customHeight="1">
      <c r="M17570" s="85"/>
    </row>
    <row r="17571" spans="13:13" ht="49.2" customHeight="1">
      <c r="M17571" s="85"/>
    </row>
    <row r="17572" spans="13:13" ht="49.2" customHeight="1">
      <c r="M17572" s="85"/>
    </row>
    <row r="17573" spans="13:13" ht="49.2" customHeight="1">
      <c r="M17573" s="85"/>
    </row>
    <row r="17574" spans="13:13" ht="49.2" customHeight="1">
      <c r="M17574" s="85"/>
    </row>
    <row r="17575" spans="13:13" ht="49.2" customHeight="1">
      <c r="M17575" s="85"/>
    </row>
    <row r="17576" spans="13:13" ht="49.2" customHeight="1">
      <c r="M17576" s="85"/>
    </row>
    <row r="17577" spans="13:13" ht="49.2" customHeight="1">
      <c r="M17577" s="85"/>
    </row>
    <row r="17578" spans="13:13" ht="49.2" customHeight="1">
      <c r="M17578" s="85"/>
    </row>
    <row r="17579" spans="13:13" ht="49.2" customHeight="1">
      <c r="M17579" s="85"/>
    </row>
    <row r="17580" spans="13:13" ht="49.2" customHeight="1">
      <c r="M17580" s="85"/>
    </row>
    <row r="17581" spans="13:13" ht="49.2" customHeight="1">
      <c r="M17581" s="85"/>
    </row>
    <row r="17582" spans="13:13" ht="49.2" customHeight="1">
      <c r="M17582" s="85"/>
    </row>
    <row r="17583" spans="13:13" ht="49.2" customHeight="1">
      <c r="M17583" s="85"/>
    </row>
    <row r="17584" spans="13:13" ht="49.2" customHeight="1">
      <c r="M17584" s="85"/>
    </row>
    <row r="17585" spans="13:13" ht="49.2" customHeight="1">
      <c r="M17585" s="85"/>
    </row>
    <row r="17586" spans="13:13" ht="49.2" customHeight="1">
      <c r="M17586" s="85"/>
    </row>
    <row r="17587" spans="13:13" ht="49.2" customHeight="1">
      <c r="M17587" s="85"/>
    </row>
    <row r="17588" spans="13:13" ht="49.2" customHeight="1">
      <c r="M17588" s="85"/>
    </row>
    <row r="17589" spans="13:13" ht="49.2" customHeight="1">
      <c r="M17589" s="85"/>
    </row>
    <row r="17590" spans="13:13" ht="49.2" customHeight="1">
      <c r="M17590" s="85"/>
    </row>
    <row r="17591" spans="13:13" ht="49.2" customHeight="1">
      <c r="M17591" s="85"/>
    </row>
    <row r="17592" spans="13:13" ht="49.2" customHeight="1">
      <c r="M17592" s="85"/>
    </row>
    <row r="17593" spans="13:13" ht="49.2" customHeight="1">
      <c r="M17593" s="85"/>
    </row>
    <row r="17594" spans="13:13" ht="49.2" customHeight="1">
      <c r="M17594" s="85"/>
    </row>
    <row r="17595" spans="13:13" ht="49.2" customHeight="1">
      <c r="M17595" s="85"/>
    </row>
    <row r="17596" spans="13:13" ht="49.2" customHeight="1">
      <c r="M17596" s="85"/>
    </row>
    <row r="17597" spans="13:13" ht="49.2" customHeight="1">
      <c r="M17597" s="85"/>
    </row>
    <row r="17598" spans="13:13" ht="49.2" customHeight="1">
      <c r="M17598" s="85"/>
    </row>
    <row r="17599" spans="13:13" ht="49.2" customHeight="1">
      <c r="M17599" s="85"/>
    </row>
    <row r="17600" spans="13:13" ht="49.2" customHeight="1">
      <c r="M17600" s="85"/>
    </row>
    <row r="17601" spans="13:13" ht="49.2" customHeight="1">
      <c r="M17601" s="85"/>
    </row>
    <row r="17602" spans="13:13" ht="49.2" customHeight="1">
      <c r="M17602" s="85"/>
    </row>
    <row r="17603" spans="13:13" ht="49.2" customHeight="1">
      <c r="M17603" s="85"/>
    </row>
    <row r="17604" spans="13:13" ht="49.2" customHeight="1">
      <c r="M17604" s="85"/>
    </row>
    <row r="17605" spans="13:13" ht="49.2" customHeight="1">
      <c r="M17605" s="85"/>
    </row>
    <row r="17606" spans="13:13" ht="49.2" customHeight="1">
      <c r="M17606" s="85"/>
    </row>
    <row r="17607" spans="13:13" ht="49.2" customHeight="1">
      <c r="M17607" s="85"/>
    </row>
    <row r="17608" spans="13:13" ht="49.2" customHeight="1">
      <c r="M17608" s="85"/>
    </row>
    <row r="17609" spans="13:13" ht="49.2" customHeight="1">
      <c r="M17609" s="85"/>
    </row>
    <row r="17610" spans="13:13" ht="49.2" customHeight="1">
      <c r="M17610" s="85"/>
    </row>
    <row r="17611" spans="13:13" ht="49.2" customHeight="1">
      <c r="M17611" s="85"/>
    </row>
    <row r="17612" spans="13:13" ht="49.2" customHeight="1">
      <c r="M17612" s="85"/>
    </row>
    <row r="17613" spans="13:13" ht="49.2" customHeight="1">
      <c r="M17613" s="85"/>
    </row>
    <row r="17614" spans="13:13" ht="49.2" customHeight="1">
      <c r="M17614" s="85"/>
    </row>
    <row r="17615" spans="13:13" ht="49.2" customHeight="1">
      <c r="M17615" s="85"/>
    </row>
    <row r="17616" spans="13:13" ht="49.2" customHeight="1">
      <c r="M17616" s="85"/>
    </row>
    <row r="17617" spans="13:13" ht="49.2" customHeight="1">
      <c r="M17617" s="85"/>
    </row>
    <row r="17618" spans="13:13" ht="49.2" customHeight="1">
      <c r="M17618" s="85"/>
    </row>
    <row r="17619" spans="13:13" ht="49.2" customHeight="1">
      <c r="M17619" s="85"/>
    </row>
    <row r="17620" spans="13:13" ht="49.2" customHeight="1">
      <c r="M17620" s="85"/>
    </row>
    <row r="17621" spans="13:13" ht="49.2" customHeight="1">
      <c r="M17621" s="85"/>
    </row>
    <row r="17622" spans="13:13" ht="49.2" customHeight="1">
      <c r="M17622" s="85"/>
    </row>
    <row r="17623" spans="13:13" ht="49.2" customHeight="1">
      <c r="M17623" s="85"/>
    </row>
    <row r="17624" spans="13:13" ht="49.2" customHeight="1">
      <c r="M17624" s="85"/>
    </row>
    <row r="17625" spans="13:13" ht="49.2" customHeight="1">
      <c r="M17625" s="85"/>
    </row>
    <row r="17626" spans="13:13" ht="49.2" customHeight="1">
      <c r="M17626" s="85"/>
    </row>
    <row r="17627" spans="13:13" ht="49.2" customHeight="1">
      <c r="M17627" s="85"/>
    </row>
    <row r="17628" spans="13:13" ht="49.2" customHeight="1">
      <c r="M17628" s="85"/>
    </row>
    <row r="17629" spans="13:13" ht="49.2" customHeight="1">
      <c r="M17629" s="85"/>
    </row>
    <row r="17630" spans="13:13" ht="49.2" customHeight="1">
      <c r="M17630" s="85"/>
    </row>
    <row r="17631" spans="13:13" ht="49.2" customHeight="1">
      <c r="M17631" s="85"/>
    </row>
    <row r="17632" spans="13:13" ht="49.2" customHeight="1">
      <c r="M17632" s="85"/>
    </row>
    <row r="17633" spans="13:13" ht="49.2" customHeight="1">
      <c r="M17633" s="85"/>
    </row>
    <row r="17634" spans="13:13" ht="49.2" customHeight="1">
      <c r="M17634" s="85"/>
    </row>
    <row r="17635" spans="13:13" ht="49.2" customHeight="1">
      <c r="M17635" s="85"/>
    </row>
    <row r="17636" spans="13:13" ht="49.2" customHeight="1">
      <c r="M17636" s="85"/>
    </row>
    <row r="17637" spans="13:13" ht="49.2" customHeight="1">
      <c r="M17637" s="85"/>
    </row>
    <row r="17638" spans="13:13" ht="49.2" customHeight="1">
      <c r="M17638" s="85"/>
    </row>
    <row r="17639" spans="13:13" ht="49.2" customHeight="1">
      <c r="M17639" s="85"/>
    </row>
    <row r="17640" spans="13:13" ht="49.2" customHeight="1">
      <c r="M17640" s="85"/>
    </row>
    <row r="17641" spans="13:13" ht="49.2" customHeight="1">
      <c r="M17641" s="85"/>
    </row>
    <row r="17642" spans="13:13" ht="49.2" customHeight="1">
      <c r="M17642" s="85"/>
    </row>
    <row r="17643" spans="13:13" ht="49.2" customHeight="1">
      <c r="M17643" s="85"/>
    </row>
    <row r="17644" spans="13:13" ht="49.2" customHeight="1">
      <c r="M17644" s="85"/>
    </row>
    <row r="17645" spans="13:13" ht="49.2" customHeight="1">
      <c r="M17645" s="85"/>
    </row>
    <row r="17646" spans="13:13" ht="49.2" customHeight="1">
      <c r="M17646" s="85"/>
    </row>
    <row r="17647" spans="13:13" ht="49.2" customHeight="1">
      <c r="M17647" s="85"/>
    </row>
    <row r="17648" spans="13:13" ht="49.2" customHeight="1">
      <c r="M17648" s="85"/>
    </row>
    <row r="17649" spans="13:13" ht="49.2" customHeight="1">
      <c r="M17649" s="85"/>
    </row>
    <row r="17650" spans="13:13" ht="49.2" customHeight="1">
      <c r="M17650" s="85"/>
    </row>
    <row r="17651" spans="13:13" ht="49.2" customHeight="1">
      <c r="M17651" s="85"/>
    </row>
    <row r="17652" spans="13:13" ht="49.2" customHeight="1">
      <c r="M17652" s="85"/>
    </row>
    <row r="17653" spans="13:13" ht="49.2" customHeight="1">
      <c r="M17653" s="85"/>
    </row>
    <row r="17654" spans="13:13" ht="49.2" customHeight="1">
      <c r="M17654" s="85"/>
    </row>
    <row r="17655" spans="13:13" ht="49.2" customHeight="1">
      <c r="M17655" s="85"/>
    </row>
    <row r="17656" spans="13:13" ht="49.2" customHeight="1">
      <c r="M17656" s="85"/>
    </row>
    <row r="17657" spans="13:13" ht="49.2" customHeight="1">
      <c r="M17657" s="85"/>
    </row>
    <row r="17658" spans="13:13" ht="49.2" customHeight="1">
      <c r="M17658" s="85"/>
    </row>
    <row r="17659" spans="13:13" ht="49.2" customHeight="1">
      <c r="M17659" s="85"/>
    </row>
    <row r="17660" spans="13:13" ht="49.2" customHeight="1">
      <c r="M17660" s="85"/>
    </row>
    <row r="17661" spans="13:13" ht="49.2" customHeight="1">
      <c r="M17661" s="85"/>
    </row>
    <row r="17662" spans="13:13" ht="49.2" customHeight="1">
      <c r="M17662" s="85"/>
    </row>
    <row r="17663" spans="13:13" ht="49.2" customHeight="1">
      <c r="M17663" s="85"/>
    </row>
    <row r="17664" spans="13:13" ht="49.2" customHeight="1">
      <c r="M17664" s="85"/>
    </row>
    <row r="17665" spans="13:13" ht="49.2" customHeight="1">
      <c r="M17665" s="85"/>
    </row>
    <row r="17666" spans="13:13" ht="49.2" customHeight="1">
      <c r="M17666" s="85"/>
    </row>
    <row r="17667" spans="13:13" ht="49.2" customHeight="1">
      <c r="M17667" s="85"/>
    </row>
    <row r="17668" spans="13:13" ht="49.2" customHeight="1">
      <c r="M17668" s="85"/>
    </row>
    <row r="17669" spans="13:13" ht="49.2" customHeight="1">
      <c r="M17669" s="85"/>
    </row>
    <row r="17670" spans="13:13" ht="49.2" customHeight="1">
      <c r="M17670" s="85"/>
    </row>
    <row r="17671" spans="13:13" ht="49.2" customHeight="1">
      <c r="M17671" s="85"/>
    </row>
    <row r="17672" spans="13:13" ht="49.2" customHeight="1">
      <c r="M17672" s="85"/>
    </row>
    <row r="17673" spans="13:13" ht="49.2" customHeight="1">
      <c r="M17673" s="85"/>
    </row>
    <row r="17674" spans="13:13" ht="49.2" customHeight="1">
      <c r="M17674" s="85"/>
    </row>
    <row r="17675" spans="13:13" ht="49.2" customHeight="1">
      <c r="M17675" s="85"/>
    </row>
    <row r="17676" spans="13:13" ht="49.2" customHeight="1">
      <c r="M17676" s="85"/>
    </row>
    <row r="17677" spans="13:13" ht="49.2" customHeight="1">
      <c r="M17677" s="85"/>
    </row>
    <row r="17678" spans="13:13" ht="49.2" customHeight="1">
      <c r="M17678" s="85"/>
    </row>
    <row r="17679" spans="13:13" ht="49.2" customHeight="1">
      <c r="M17679" s="85"/>
    </row>
    <row r="17680" spans="13:13" ht="49.2" customHeight="1">
      <c r="M17680" s="85"/>
    </row>
    <row r="17681" spans="13:13" ht="49.2" customHeight="1">
      <c r="M17681" s="85"/>
    </row>
    <row r="17682" spans="13:13" ht="49.2" customHeight="1">
      <c r="M17682" s="85"/>
    </row>
    <row r="17683" spans="13:13" ht="49.2" customHeight="1">
      <c r="M17683" s="85"/>
    </row>
    <row r="17684" spans="13:13" ht="49.2" customHeight="1">
      <c r="M17684" s="85"/>
    </row>
    <row r="17685" spans="13:13" ht="49.2" customHeight="1">
      <c r="M17685" s="85"/>
    </row>
    <row r="17686" spans="13:13" ht="49.2" customHeight="1">
      <c r="M17686" s="85"/>
    </row>
    <row r="17687" spans="13:13" ht="49.2" customHeight="1">
      <c r="M17687" s="85"/>
    </row>
    <row r="17688" spans="13:13" ht="49.2" customHeight="1">
      <c r="M17688" s="85"/>
    </row>
    <row r="17689" spans="13:13" ht="49.2" customHeight="1">
      <c r="M17689" s="85"/>
    </row>
    <row r="17690" spans="13:13" ht="49.2" customHeight="1">
      <c r="M17690" s="85"/>
    </row>
    <row r="17691" spans="13:13" ht="49.2" customHeight="1">
      <c r="M17691" s="85"/>
    </row>
    <row r="17692" spans="13:13" ht="49.2" customHeight="1">
      <c r="M17692" s="85"/>
    </row>
    <row r="17693" spans="13:13" ht="49.2" customHeight="1">
      <c r="M17693" s="85"/>
    </row>
    <row r="17694" spans="13:13" ht="49.2" customHeight="1">
      <c r="M17694" s="85"/>
    </row>
    <row r="17695" spans="13:13" ht="49.2" customHeight="1">
      <c r="M17695" s="85"/>
    </row>
    <row r="17696" spans="13:13" ht="49.2" customHeight="1">
      <c r="M17696" s="85"/>
    </row>
    <row r="17697" spans="13:13" ht="49.2" customHeight="1">
      <c r="M17697" s="85"/>
    </row>
    <row r="17698" spans="13:13" ht="49.2" customHeight="1">
      <c r="M17698" s="85"/>
    </row>
    <row r="17699" spans="13:13" ht="49.2" customHeight="1">
      <c r="M17699" s="85"/>
    </row>
    <row r="17700" spans="13:13" ht="49.2" customHeight="1">
      <c r="M17700" s="85"/>
    </row>
    <row r="17701" spans="13:13" ht="49.2" customHeight="1">
      <c r="M17701" s="85"/>
    </row>
    <row r="17702" spans="13:13" ht="49.2" customHeight="1">
      <c r="M17702" s="85"/>
    </row>
    <row r="17703" spans="13:13" ht="49.2" customHeight="1">
      <c r="M17703" s="85"/>
    </row>
    <row r="17704" spans="13:13" ht="49.2" customHeight="1">
      <c r="M17704" s="85"/>
    </row>
    <row r="17705" spans="13:13" ht="49.2" customHeight="1">
      <c r="M17705" s="85"/>
    </row>
    <row r="17706" spans="13:13" ht="49.2" customHeight="1">
      <c r="M17706" s="85"/>
    </row>
    <row r="17707" spans="13:13" ht="49.2" customHeight="1">
      <c r="M17707" s="85"/>
    </row>
    <row r="17708" spans="13:13" ht="49.2" customHeight="1">
      <c r="M17708" s="85"/>
    </row>
    <row r="17709" spans="13:13" ht="49.2" customHeight="1">
      <c r="M17709" s="85"/>
    </row>
    <row r="17710" spans="13:13" ht="49.2" customHeight="1">
      <c r="M17710" s="85"/>
    </row>
    <row r="17711" spans="13:13" ht="49.2" customHeight="1">
      <c r="M17711" s="85"/>
    </row>
    <row r="17712" spans="13:13" ht="49.2" customHeight="1">
      <c r="M17712" s="85"/>
    </row>
    <row r="17713" spans="13:13" ht="49.2" customHeight="1">
      <c r="M17713" s="85"/>
    </row>
    <row r="17714" spans="13:13" ht="49.2" customHeight="1">
      <c r="M17714" s="85"/>
    </row>
    <row r="17715" spans="13:13" ht="49.2" customHeight="1">
      <c r="M17715" s="85"/>
    </row>
    <row r="17716" spans="13:13" ht="49.2" customHeight="1">
      <c r="M17716" s="85"/>
    </row>
    <row r="17717" spans="13:13" ht="49.2" customHeight="1">
      <c r="M17717" s="85"/>
    </row>
    <row r="17718" spans="13:13" ht="49.2" customHeight="1">
      <c r="M17718" s="85"/>
    </row>
    <row r="17719" spans="13:13" ht="49.2" customHeight="1">
      <c r="M17719" s="85"/>
    </row>
    <row r="17720" spans="13:13" ht="49.2" customHeight="1">
      <c r="M17720" s="85"/>
    </row>
    <row r="17721" spans="13:13" ht="49.2" customHeight="1">
      <c r="M17721" s="85"/>
    </row>
    <row r="17722" spans="13:13" ht="49.2" customHeight="1">
      <c r="M17722" s="85"/>
    </row>
    <row r="17723" spans="13:13" ht="49.2" customHeight="1">
      <c r="M17723" s="85"/>
    </row>
    <row r="17724" spans="13:13" ht="49.2" customHeight="1">
      <c r="M17724" s="85"/>
    </row>
    <row r="17725" spans="13:13" ht="49.2" customHeight="1">
      <c r="M17725" s="85"/>
    </row>
    <row r="17726" spans="13:13" ht="49.2" customHeight="1">
      <c r="M17726" s="85"/>
    </row>
    <row r="17727" spans="13:13" ht="49.2" customHeight="1">
      <c r="M17727" s="85"/>
    </row>
    <row r="17728" spans="13:13" ht="49.2" customHeight="1">
      <c r="M17728" s="85"/>
    </row>
    <row r="17729" spans="13:13" ht="49.2" customHeight="1">
      <c r="M17729" s="85"/>
    </row>
    <row r="17730" spans="13:13" ht="49.2" customHeight="1">
      <c r="M17730" s="85"/>
    </row>
    <row r="17731" spans="13:13" ht="49.2" customHeight="1">
      <c r="M17731" s="85"/>
    </row>
    <row r="17732" spans="13:13" ht="49.2" customHeight="1">
      <c r="M17732" s="85"/>
    </row>
    <row r="17733" spans="13:13" ht="49.2" customHeight="1">
      <c r="M17733" s="85"/>
    </row>
    <row r="17734" spans="13:13" ht="49.2" customHeight="1">
      <c r="M17734" s="85"/>
    </row>
    <row r="17735" spans="13:13" ht="49.2" customHeight="1">
      <c r="M17735" s="85"/>
    </row>
    <row r="17736" spans="13:13" ht="49.2" customHeight="1">
      <c r="M17736" s="85"/>
    </row>
    <row r="17737" spans="13:13" ht="49.2" customHeight="1">
      <c r="M17737" s="85"/>
    </row>
    <row r="17738" spans="13:13" ht="49.2" customHeight="1">
      <c r="M17738" s="85"/>
    </row>
    <row r="17739" spans="13:13" ht="49.2" customHeight="1">
      <c r="M17739" s="85"/>
    </row>
    <row r="17740" spans="13:13" ht="49.2" customHeight="1">
      <c r="M17740" s="85"/>
    </row>
    <row r="17741" spans="13:13" ht="49.2" customHeight="1">
      <c r="M17741" s="85"/>
    </row>
    <row r="17742" spans="13:13" ht="49.2" customHeight="1">
      <c r="M17742" s="85"/>
    </row>
    <row r="17743" spans="13:13" ht="49.2" customHeight="1">
      <c r="M17743" s="85"/>
    </row>
    <row r="17744" spans="13:13" ht="49.2" customHeight="1">
      <c r="M17744" s="85"/>
    </row>
    <row r="17745" spans="13:13" ht="49.2" customHeight="1">
      <c r="M17745" s="85"/>
    </row>
    <row r="17746" spans="13:13" ht="49.2" customHeight="1">
      <c r="M17746" s="85"/>
    </row>
    <row r="17747" spans="13:13" ht="49.2" customHeight="1">
      <c r="M17747" s="85"/>
    </row>
    <row r="17748" spans="13:13" ht="49.2" customHeight="1">
      <c r="M17748" s="85"/>
    </row>
    <row r="17749" spans="13:13" ht="49.2" customHeight="1">
      <c r="M17749" s="85"/>
    </row>
    <row r="17750" spans="13:13" ht="49.2" customHeight="1">
      <c r="M17750" s="85"/>
    </row>
    <row r="17751" spans="13:13" ht="49.2" customHeight="1">
      <c r="M17751" s="85"/>
    </row>
    <row r="17752" spans="13:13" ht="49.2" customHeight="1">
      <c r="M17752" s="85"/>
    </row>
    <row r="17753" spans="13:13" ht="49.2" customHeight="1">
      <c r="M17753" s="85"/>
    </row>
    <row r="17754" spans="13:13" ht="49.2" customHeight="1">
      <c r="M17754" s="85"/>
    </row>
    <row r="17755" spans="13:13" ht="49.2" customHeight="1">
      <c r="M17755" s="85"/>
    </row>
    <row r="17756" spans="13:13" ht="49.2" customHeight="1">
      <c r="M17756" s="85"/>
    </row>
    <row r="17757" spans="13:13" ht="49.2" customHeight="1">
      <c r="M17757" s="85"/>
    </row>
    <row r="17758" spans="13:13" ht="49.2" customHeight="1">
      <c r="M17758" s="85"/>
    </row>
    <row r="17759" spans="13:13" ht="49.2" customHeight="1">
      <c r="M17759" s="85"/>
    </row>
    <row r="17760" spans="13:13" ht="49.2" customHeight="1">
      <c r="M17760" s="85"/>
    </row>
    <row r="17761" spans="13:13" ht="49.2" customHeight="1">
      <c r="M17761" s="85"/>
    </row>
    <row r="17762" spans="13:13" ht="49.2" customHeight="1">
      <c r="M17762" s="85"/>
    </row>
    <row r="17763" spans="13:13" ht="49.2" customHeight="1">
      <c r="M17763" s="85"/>
    </row>
    <row r="17764" spans="13:13" ht="49.2" customHeight="1">
      <c r="M17764" s="85"/>
    </row>
    <row r="17765" spans="13:13" ht="49.2" customHeight="1">
      <c r="M17765" s="85"/>
    </row>
    <row r="17766" spans="13:13" ht="49.2" customHeight="1">
      <c r="M17766" s="85"/>
    </row>
    <row r="17767" spans="13:13" ht="49.2" customHeight="1">
      <c r="M17767" s="85"/>
    </row>
    <row r="17768" spans="13:13" ht="49.2" customHeight="1">
      <c r="M17768" s="85"/>
    </row>
    <row r="17769" spans="13:13" ht="49.2" customHeight="1">
      <c r="M17769" s="85"/>
    </row>
    <row r="17770" spans="13:13" ht="49.2" customHeight="1">
      <c r="M17770" s="85"/>
    </row>
    <row r="17771" spans="13:13" ht="49.2" customHeight="1">
      <c r="M17771" s="85"/>
    </row>
    <row r="17772" spans="13:13" ht="49.2" customHeight="1">
      <c r="M17772" s="85"/>
    </row>
    <row r="17773" spans="13:13" ht="49.2" customHeight="1">
      <c r="M17773" s="85"/>
    </row>
    <row r="17774" spans="13:13" ht="49.2" customHeight="1">
      <c r="M17774" s="85"/>
    </row>
    <row r="17775" spans="13:13" ht="49.2" customHeight="1">
      <c r="M17775" s="85"/>
    </row>
    <row r="17776" spans="13:13" ht="49.2" customHeight="1">
      <c r="M17776" s="85"/>
    </row>
    <row r="17777" spans="13:13" ht="49.2" customHeight="1">
      <c r="M17777" s="85"/>
    </row>
    <row r="17778" spans="13:13" ht="49.2" customHeight="1">
      <c r="M17778" s="85"/>
    </row>
    <row r="17779" spans="13:13" ht="49.2" customHeight="1">
      <c r="M17779" s="85"/>
    </row>
    <row r="17780" spans="13:13" ht="49.2" customHeight="1">
      <c r="M17780" s="85"/>
    </row>
    <row r="17781" spans="13:13" ht="49.2" customHeight="1">
      <c r="M17781" s="85"/>
    </row>
    <row r="17782" spans="13:13" ht="49.2" customHeight="1">
      <c r="M17782" s="85"/>
    </row>
    <row r="17783" spans="13:13" ht="49.2" customHeight="1">
      <c r="M17783" s="85"/>
    </row>
    <row r="17784" spans="13:13" ht="49.2" customHeight="1">
      <c r="M17784" s="85"/>
    </row>
    <row r="17785" spans="13:13" ht="49.2" customHeight="1">
      <c r="M17785" s="85"/>
    </row>
    <row r="17786" spans="13:13" ht="49.2" customHeight="1">
      <c r="M17786" s="85"/>
    </row>
    <row r="17787" spans="13:13" ht="49.2" customHeight="1">
      <c r="M17787" s="85"/>
    </row>
    <row r="17788" spans="13:13" ht="49.2" customHeight="1">
      <c r="M17788" s="85"/>
    </row>
    <row r="17789" spans="13:13" ht="49.2" customHeight="1">
      <c r="M17789" s="85"/>
    </row>
    <row r="17790" spans="13:13" ht="49.2" customHeight="1">
      <c r="M17790" s="85"/>
    </row>
    <row r="17791" spans="13:13" ht="49.2" customHeight="1">
      <c r="M17791" s="85"/>
    </row>
    <row r="17792" spans="13:13" ht="49.2" customHeight="1">
      <c r="M17792" s="85"/>
    </row>
    <row r="17793" spans="13:13" ht="49.2" customHeight="1">
      <c r="M17793" s="85"/>
    </row>
    <row r="17794" spans="13:13" ht="49.2" customHeight="1">
      <c r="M17794" s="85"/>
    </row>
    <row r="17795" spans="13:13" ht="49.2" customHeight="1">
      <c r="M17795" s="85"/>
    </row>
    <row r="17796" spans="13:13" ht="49.2" customHeight="1">
      <c r="M17796" s="85"/>
    </row>
    <row r="17797" spans="13:13" ht="49.2" customHeight="1">
      <c r="M17797" s="85"/>
    </row>
    <row r="17798" spans="13:13" ht="49.2" customHeight="1">
      <c r="M17798" s="85"/>
    </row>
    <row r="17799" spans="13:13" ht="49.2" customHeight="1">
      <c r="M17799" s="85"/>
    </row>
    <row r="17800" spans="13:13" ht="49.2" customHeight="1">
      <c r="M17800" s="85"/>
    </row>
    <row r="17801" spans="13:13" ht="49.2" customHeight="1">
      <c r="M17801" s="85"/>
    </row>
    <row r="17802" spans="13:13" ht="49.2" customHeight="1">
      <c r="M17802" s="85"/>
    </row>
    <row r="17803" spans="13:13" ht="49.2" customHeight="1">
      <c r="M17803" s="85"/>
    </row>
    <row r="17804" spans="13:13" ht="49.2" customHeight="1">
      <c r="M17804" s="85"/>
    </row>
    <row r="17805" spans="13:13" ht="49.2" customHeight="1">
      <c r="M17805" s="85"/>
    </row>
    <row r="17806" spans="13:13" ht="49.2" customHeight="1">
      <c r="M17806" s="85"/>
    </row>
    <row r="17807" spans="13:13" ht="49.2" customHeight="1">
      <c r="M17807" s="85"/>
    </row>
    <row r="17808" spans="13:13" ht="49.2" customHeight="1">
      <c r="M17808" s="85"/>
    </row>
    <row r="17809" spans="13:13" ht="49.2" customHeight="1">
      <c r="M17809" s="85"/>
    </row>
    <row r="17810" spans="13:13" ht="49.2" customHeight="1">
      <c r="M17810" s="85"/>
    </row>
    <row r="17811" spans="13:13" ht="49.2" customHeight="1">
      <c r="M17811" s="85"/>
    </row>
    <row r="17812" spans="13:13" ht="49.2" customHeight="1">
      <c r="M17812" s="85"/>
    </row>
    <row r="17813" spans="13:13" ht="49.2" customHeight="1">
      <c r="M17813" s="85"/>
    </row>
    <row r="17814" spans="13:13" ht="49.2" customHeight="1">
      <c r="M17814" s="85"/>
    </row>
    <row r="17815" spans="13:13" ht="49.2" customHeight="1">
      <c r="M17815" s="85"/>
    </row>
    <row r="17816" spans="13:13" ht="49.2" customHeight="1">
      <c r="M17816" s="85"/>
    </row>
    <row r="17817" spans="13:13" ht="49.2" customHeight="1">
      <c r="M17817" s="85"/>
    </row>
    <row r="17818" spans="13:13" ht="49.2" customHeight="1">
      <c r="M17818" s="85"/>
    </row>
    <row r="17819" spans="13:13" ht="49.2" customHeight="1">
      <c r="M17819" s="85"/>
    </row>
    <row r="17820" spans="13:13" ht="49.2" customHeight="1">
      <c r="M17820" s="85"/>
    </row>
    <row r="17821" spans="13:13" ht="49.2" customHeight="1">
      <c r="M17821" s="85"/>
    </row>
    <row r="17822" spans="13:13" ht="49.2" customHeight="1">
      <c r="M17822" s="85"/>
    </row>
    <row r="17823" spans="13:13" ht="49.2" customHeight="1">
      <c r="M17823" s="85"/>
    </row>
    <row r="17824" spans="13:13" ht="49.2" customHeight="1">
      <c r="M17824" s="85"/>
    </row>
    <row r="17825" spans="13:13" ht="49.2" customHeight="1">
      <c r="M17825" s="85"/>
    </row>
    <row r="17826" spans="13:13" ht="49.2" customHeight="1">
      <c r="M17826" s="85"/>
    </row>
    <row r="17827" spans="13:13" ht="49.2" customHeight="1">
      <c r="M17827" s="85"/>
    </row>
    <row r="17828" spans="13:13" ht="49.2" customHeight="1">
      <c r="M17828" s="85"/>
    </row>
    <row r="17829" spans="13:13" ht="49.2" customHeight="1">
      <c r="M17829" s="85"/>
    </row>
    <row r="17830" spans="13:13" ht="49.2" customHeight="1">
      <c r="M17830" s="85"/>
    </row>
    <row r="17831" spans="13:13" ht="49.2" customHeight="1">
      <c r="M17831" s="85"/>
    </row>
    <row r="17832" spans="13:13" ht="49.2" customHeight="1">
      <c r="M17832" s="85"/>
    </row>
    <row r="17833" spans="13:13" ht="49.2" customHeight="1">
      <c r="M17833" s="85"/>
    </row>
    <row r="17834" spans="13:13" ht="49.2" customHeight="1">
      <c r="M17834" s="85"/>
    </row>
    <row r="17835" spans="13:13" ht="49.2" customHeight="1">
      <c r="M17835" s="85"/>
    </row>
    <row r="17836" spans="13:13" ht="49.2" customHeight="1">
      <c r="M17836" s="85"/>
    </row>
    <row r="17837" spans="13:13" ht="49.2" customHeight="1">
      <c r="M17837" s="85"/>
    </row>
    <row r="17838" spans="13:13" ht="49.2" customHeight="1">
      <c r="M17838" s="85"/>
    </row>
    <row r="17839" spans="13:13" ht="49.2" customHeight="1">
      <c r="M17839" s="85"/>
    </row>
    <row r="17840" spans="13:13" ht="49.2" customHeight="1">
      <c r="M17840" s="85"/>
    </row>
    <row r="17841" spans="13:13" ht="49.2" customHeight="1">
      <c r="M17841" s="85"/>
    </row>
    <row r="17842" spans="13:13" ht="49.2" customHeight="1">
      <c r="M17842" s="85"/>
    </row>
    <row r="17843" spans="13:13" ht="49.2" customHeight="1">
      <c r="M17843" s="85"/>
    </row>
    <row r="17844" spans="13:13" ht="49.2" customHeight="1">
      <c r="M17844" s="85"/>
    </row>
    <row r="17845" spans="13:13" ht="49.2" customHeight="1">
      <c r="M17845" s="85"/>
    </row>
    <row r="17846" spans="13:13" ht="49.2" customHeight="1">
      <c r="M17846" s="85"/>
    </row>
    <row r="17847" spans="13:13" ht="49.2" customHeight="1">
      <c r="M17847" s="85"/>
    </row>
    <row r="17848" spans="13:13" ht="49.2" customHeight="1">
      <c r="M17848" s="85"/>
    </row>
    <row r="17849" spans="13:13" ht="49.2" customHeight="1">
      <c r="M17849" s="85"/>
    </row>
    <row r="17850" spans="13:13" ht="49.2" customHeight="1">
      <c r="M17850" s="85"/>
    </row>
    <row r="17851" spans="13:13" ht="49.2" customHeight="1">
      <c r="M17851" s="85"/>
    </row>
    <row r="17852" spans="13:13" ht="49.2" customHeight="1">
      <c r="M17852" s="85"/>
    </row>
    <row r="17853" spans="13:13" ht="49.2" customHeight="1">
      <c r="M17853" s="85"/>
    </row>
    <row r="17854" spans="13:13" ht="49.2" customHeight="1">
      <c r="M17854" s="85"/>
    </row>
    <row r="17855" spans="13:13" ht="49.2" customHeight="1">
      <c r="M17855" s="85"/>
    </row>
    <row r="17856" spans="13:13" ht="49.2" customHeight="1">
      <c r="M17856" s="85"/>
    </row>
    <row r="17857" spans="13:13" ht="49.2" customHeight="1">
      <c r="M17857" s="85"/>
    </row>
    <row r="17858" spans="13:13" ht="49.2" customHeight="1">
      <c r="M17858" s="85"/>
    </row>
    <row r="17859" spans="13:13" ht="49.2" customHeight="1">
      <c r="M17859" s="85"/>
    </row>
    <row r="17860" spans="13:13" ht="49.2" customHeight="1">
      <c r="M17860" s="85"/>
    </row>
    <row r="17861" spans="13:13" ht="49.2" customHeight="1">
      <c r="M17861" s="85"/>
    </row>
    <row r="17862" spans="13:13" ht="49.2" customHeight="1">
      <c r="M17862" s="85"/>
    </row>
    <row r="17863" spans="13:13" ht="49.2" customHeight="1">
      <c r="M17863" s="85"/>
    </row>
    <row r="17864" spans="13:13" ht="49.2" customHeight="1">
      <c r="M17864" s="85"/>
    </row>
    <row r="17865" spans="13:13" ht="49.2" customHeight="1">
      <c r="M17865" s="85"/>
    </row>
    <row r="17866" spans="13:13" ht="49.2" customHeight="1">
      <c r="M17866" s="85"/>
    </row>
    <row r="17867" spans="13:13" ht="49.2" customHeight="1">
      <c r="M17867" s="85"/>
    </row>
    <row r="17868" spans="13:13" ht="49.2" customHeight="1">
      <c r="M17868" s="85"/>
    </row>
    <row r="17869" spans="13:13" ht="49.2" customHeight="1">
      <c r="M17869" s="85"/>
    </row>
    <row r="17870" spans="13:13" ht="49.2" customHeight="1">
      <c r="M17870" s="85"/>
    </row>
    <row r="17871" spans="13:13" ht="49.2" customHeight="1">
      <c r="M17871" s="85"/>
    </row>
    <row r="17872" spans="13:13" ht="49.2" customHeight="1">
      <c r="M17872" s="85"/>
    </row>
    <row r="17873" spans="13:13" ht="49.2" customHeight="1">
      <c r="M17873" s="85"/>
    </row>
    <row r="17874" spans="13:13" ht="49.2" customHeight="1">
      <c r="M17874" s="85"/>
    </row>
    <row r="17875" spans="13:13" ht="49.2" customHeight="1">
      <c r="M17875" s="85"/>
    </row>
    <row r="17876" spans="13:13" ht="49.2" customHeight="1">
      <c r="M17876" s="85"/>
    </row>
    <row r="17877" spans="13:13" ht="49.2" customHeight="1">
      <c r="M17877" s="85"/>
    </row>
    <row r="17878" spans="13:13" ht="49.2" customHeight="1">
      <c r="M17878" s="85"/>
    </row>
    <row r="17879" spans="13:13" ht="49.2" customHeight="1">
      <c r="M17879" s="85"/>
    </row>
    <row r="17880" spans="13:13" ht="49.2" customHeight="1">
      <c r="M17880" s="85"/>
    </row>
    <row r="17881" spans="13:13" ht="49.2" customHeight="1">
      <c r="M17881" s="85"/>
    </row>
    <row r="17882" spans="13:13" ht="49.2" customHeight="1">
      <c r="M17882" s="85"/>
    </row>
    <row r="17883" spans="13:13" ht="49.2" customHeight="1">
      <c r="M17883" s="85"/>
    </row>
    <row r="17884" spans="13:13" ht="49.2" customHeight="1">
      <c r="M17884" s="85"/>
    </row>
    <row r="17885" spans="13:13" ht="49.2" customHeight="1">
      <c r="M17885" s="85"/>
    </row>
    <row r="17886" spans="13:13" ht="49.2" customHeight="1">
      <c r="M17886" s="85"/>
    </row>
    <row r="17887" spans="13:13" ht="49.2" customHeight="1">
      <c r="M17887" s="85"/>
    </row>
    <row r="17888" spans="13:13" ht="49.2" customHeight="1">
      <c r="M17888" s="85"/>
    </row>
    <row r="17889" spans="13:13" ht="49.2" customHeight="1">
      <c r="M17889" s="85"/>
    </row>
    <row r="17890" spans="13:13" ht="49.2" customHeight="1">
      <c r="M17890" s="85"/>
    </row>
    <row r="17891" spans="13:13" ht="49.2" customHeight="1">
      <c r="M17891" s="85"/>
    </row>
    <row r="17892" spans="13:13" ht="49.2" customHeight="1">
      <c r="M17892" s="85"/>
    </row>
    <row r="17893" spans="13:13" ht="49.2" customHeight="1">
      <c r="M17893" s="85"/>
    </row>
    <row r="17894" spans="13:13" ht="49.2" customHeight="1">
      <c r="M17894" s="85"/>
    </row>
    <row r="17895" spans="13:13" ht="49.2" customHeight="1">
      <c r="M17895" s="85"/>
    </row>
    <row r="17896" spans="13:13" ht="49.2" customHeight="1">
      <c r="M17896" s="85"/>
    </row>
    <row r="17897" spans="13:13" ht="49.2" customHeight="1">
      <c r="M17897" s="85"/>
    </row>
    <row r="17898" spans="13:13" ht="49.2" customHeight="1">
      <c r="M17898" s="85"/>
    </row>
    <row r="17899" spans="13:13" ht="49.2" customHeight="1">
      <c r="M17899" s="85"/>
    </row>
    <row r="17900" spans="13:13" ht="49.2" customHeight="1">
      <c r="M17900" s="85"/>
    </row>
    <row r="17901" spans="13:13" ht="49.2" customHeight="1">
      <c r="M17901" s="85"/>
    </row>
    <row r="17902" spans="13:13" ht="49.2" customHeight="1">
      <c r="M17902" s="85"/>
    </row>
    <row r="17903" spans="13:13" ht="49.2" customHeight="1">
      <c r="M17903" s="85"/>
    </row>
    <row r="17904" spans="13:13" ht="49.2" customHeight="1">
      <c r="M17904" s="85"/>
    </row>
    <row r="17905" spans="13:13" ht="49.2" customHeight="1">
      <c r="M17905" s="85"/>
    </row>
    <row r="17906" spans="13:13" ht="49.2" customHeight="1">
      <c r="M17906" s="85"/>
    </row>
    <row r="17907" spans="13:13" ht="49.2" customHeight="1">
      <c r="M17907" s="85"/>
    </row>
    <row r="17908" spans="13:13" ht="49.2" customHeight="1">
      <c r="M17908" s="85"/>
    </row>
    <row r="17909" spans="13:13" ht="49.2" customHeight="1">
      <c r="M17909" s="85"/>
    </row>
    <row r="17910" spans="13:13" ht="49.2" customHeight="1">
      <c r="M17910" s="85"/>
    </row>
    <row r="17911" spans="13:13" ht="49.2" customHeight="1">
      <c r="M17911" s="85"/>
    </row>
    <row r="17912" spans="13:13" ht="49.2" customHeight="1">
      <c r="M17912" s="85"/>
    </row>
    <row r="17913" spans="13:13" ht="49.2" customHeight="1">
      <c r="M17913" s="85"/>
    </row>
    <row r="17914" spans="13:13" ht="49.2" customHeight="1">
      <c r="M17914" s="85"/>
    </row>
    <row r="17915" spans="13:13" ht="49.2" customHeight="1">
      <c r="M17915" s="85"/>
    </row>
    <row r="17916" spans="13:13" ht="49.2" customHeight="1">
      <c r="M17916" s="85"/>
    </row>
    <row r="17917" spans="13:13" ht="49.2" customHeight="1">
      <c r="M17917" s="85"/>
    </row>
    <row r="17918" spans="13:13" ht="49.2" customHeight="1">
      <c r="M17918" s="85"/>
    </row>
    <row r="17919" spans="13:13" ht="49.2" customHeight="1">
      <c r="M17919" s="85"/>
    </row>
    <row r="17920" spans="13:13" ht="49.2" customHeight="1">
      <c r="M17920" s="85"/>
    </row>
    <row r="17921" spans="13:13" ht="49.2" customHeight="1">
      <c r="M17921" s="85"/>
    </row>
    <row r="17922" spans="13:13" ht="49.2" customHeight="1">
      <c r="M17922" s="85"/>
    </row>
    <row r="17923" spans="13:13" ht="49.2" customHeight="1">
      <c r="M17923" s="85"/>
    </row>
    <row r="17924" spans="13:13" ht="49.2" customHeight="1">
      <c r="M17924" s="85"/>
    </row>
    <row r="17925" spans="13:13" ht="49.2" customHeight="1">
      <c r="M17925" s="85"/>
    </row>
    <row r="17926" spans="13:13" ht="49.2" customHeight="1">
      <c r="M17926" s="85"/>
    </row>
    <row r="17927" spans="13:13" ht="49.2" customHeight="1">
      <c r="M17927" s="85"/>
    </row>
    <row r="17928" spans="13:13" ht="49.2" customHeight="1">
      <c r="M17928" s="85"/>
    </row>
    <row r="17929" spans="13:13" ht="49.2" customHeight="1">
      <c r="M17929" s="85"/>
    </row>
    <row r="17930" spans="13:13" ht="49.2" customHeight="1">
      <c r="M17930" s="85"/>
    </row>
    <row r="17931" spans="13:13" ht="49.2" customHeight="1">
      <c r="M17931" s="85"/>
    </row>
    <row r="17932" spans="13:13" ht="49.2" customHeight="1">
      <c r="M17932" s="85"/>
    </row>
    <row r="17933" spans="13:13" ht="49.2" customHeight="1">
      <c r="M17933" s="85"/>
    </row>
    <row r="17934" spans="13:13" ht="49.2" customHeight="1">
      <c r="M17934" s="85"/>
    </row>
    <row r="17935" spans="13:13" ht="49.2" customHeight="1">
      <c r="M17935" s="85"/>
    </row>
    <row r="17936" spans="13:13" ht="49.2" customHeight="1">
      <c r="M17936" s="85"/>
    </row>
    <row r="17937" spans="13:13" ht="49.2" customHeight="1">
      <c r="M17937" s="85"/>
    </row>
    <row r="17938" spans="13:13" ht="49.2" customHeight="1">
      <c r="M17938" s="85"/>
    </row>
    <row r="17939" spans="13:13" ht="49.2" customHeight="1">
      <c r="M17939" s="85"/>
    </row>
    <row r="17940" spans="13:13" ht="49.2" customHeight="1">
      <c r="M17940" s="85"/>
    </row>
    <row r="17941" spans="13:13" ht="49.2" customHeight="1">
      <c r="M17941" s="85"/>
    </row>
    <row r="17942" spans="13:13" ht="49.2" customHeight="1">
      <c r="M17942" s="85"/>
    </row>
    <row r="17943" spans="13:13" ht="49.2" customHeight="1">
      <c r="M17943" s="85"/>
    </row>
    <row r="17944" spans="13:13" ht="49.2" customHeight="1">
      <c r="M17944" s="85"/>
    </row>
    <row r="17945" spans="13:13" ht="49.2" customHeight="1">
      <c r="M17945" s="85"/>
    </row>
    <row r="17946" spans="13:13" ht="49.2" customHeight="1">
      <c r="M17946" s="85"/>
    </row>
    <row r="17947" spans="13:13" ht="49.2" customHeight="1">
      <c r="M17947" s="85"/>
    </row>
    <row r="17948" spans="13:13" ht="49.2" customHeight="1">
      <c r="M17948" s="85"/>
    </row>
    <row r="17949" spans="13:13" ht="49.2" customHeight="1">
      <c r="M17949" s="85"/>
    </row>
    <row r="17950" spans="13:13" ht="49.2" customHeight="1">
      <c r="M17950" s="85"/>
    </row>
    <row r="17951" spans="13:13" ht="49.2" customHeight="1">
      <c r="M17951" s="85"/>
    </row>
    <row r="17952" spans="13:13" ht="49.2" customHeight="1">
      <c r="M17952" s="85"/>
    </row>
    <row r="17953" spans="13:13" ht="49.2" customHeight="1">
      <c r="M17953" s="85"/>
    </row>
    <row r="17954" spans="13:13" ht="49.2" customHeight="1">
      <c r="M17954" s="85"/>
    </row>
    <row r="17955" spans="13:13" ht="49.2" customHeight="1">
      <c r="M17955" s="85"/>
    </row>
    <row r="17956" spans="13:13" ht="49.2" customHeight="1">
      <c r="M17956" s="85"/>
    </row>
    <row r="17957" spans="13:13" ht="49.2" customHeight="1">
      <c r="M17957" s="85"/>
    </row>
    <row r="17958" spans="13:13" ht="49.2" customHeight="1">
      <c r="M17958" s="85"/>
    </row>
    <row r="17959" spans="13:13" ht="49.2" customHeight="1">
      <c r="M17959" s="85"/>
    </row>
    <row r="17960" spans="13:13" ht="49.2" customHeight="1">
      <c r="M17960" s="85"/>
    </row>
    <row r="17961" spans="13:13" ht="49.2" customHeight="1">
      <c r="M17961" s="85"/>
    </row>
    <row r="17962" spans="13:13" ht="49.2" customHeight="1">
      <c r="M17962" s="85"/>
    </row>
    <row r="17963" spans="13:13" ht="49.2" customHeight="1">
      <c r="M17963" s="85"/>
    </row>
    <row r="17964" spans="13:13" ht="49.2" customHeight="1">
      <c r="M17964" s="85"/>
    </row>
    <row r="17965" spans="13:13" ht="49.2" customHeight="1">
      <c r="M17965" s="85"/>
    </row>
    <row r="17966" spans="13:13" ht="49.2" customHeight="1">
      <c r="M17966" s="85"/>
    </row>
    <row r="17967" spans="13:13" ht="49.2" customHeight="1">
      <c r="M17967" s="85"/>
    </row>
    <row r="17968" spans="13:13" ht="49.2" customHeight="1">
      <c r="M17968" s="85"/>
    </row>
    <row r="17969" spans="13:13" ht="49.2" customHeight="1">
      <c r="M17969" s="85"/>
    </row>
    <row r="17970" spans="13:13" ht="49.2" customHeight="1">
      <c r="M17970" s="85"/>
    </row>
    <row r="17971" spans="13:13" ht="49.2" customHeight="1">
      <c r="M17971" s="85"/>
    </row>
    <row r="17972" spans="13:13" ht="49.2" customHeight="1">
      <c r="M17972" s="85"/>
    </row>
    <row r="17973" spans="13:13" ht="49.2" customHeight="1">
      <c r="M17973" s="85"/>
    </row>
    <row r="17974" spans="13:13" ht="49.2" customHeight="1">
      <c r="M17974" s="85"/>
    </row>
    <row r="17975" spans="13:13" ht="49.2" customHeight="1">
      <c r="M17975" s="85"/>
    </row>
    <row r="17976" spans="13:13" ht="49.2" customHeight="1">
      <c r="M17976" s="85"/>
    </row>
    <row r="17977" spans="13:13" ht="49.2" customHeight="1">
      <c r="M17977" s="85"/>
    </row>
    <row r="17978" spans="13:13" ht="49.2" customHeight="1">
      <c r="M17978" s="85"/>
    </row>
    <row r="17979" spans="13:13" ht="49.2" customHeight="1">
      <c r="M17979" s="85"/>
    </row>
    <row r="17980" spans="13:13" ht="49.2" customHeight="1">
      <c r="M17980" s="85"/>
    </row>
    <row r="17981" spans="13:13" ht="49.2" customHeight="1">
      <c r="M17981" s="85"/>
    </row>
    <row r="17982" spans="13:13" ht="49.2" customHeight="1">
      <c r="M17982" s="85"/>
    </row>
    <row r="17983" spans="13:13" ht="49.2" customHeight="1">
      <c r="M17983" s="85"/>
    </row>
    <row r="17984" spans="13:13" ht="49.2" customHeight="1">
      <c r="M17984" s="85"/>
    </row>
    <row r="17985" spans="13:13" ht="49.2" customHeight="1">
      <c r="M17985" s="85"/>
    </row>
    <row r="17986" spans="13:13" ht="49.2" customHeight="1">
      <c r="M17986" s="85"/>
    </row>
    <row r="17987" spans="13:13" ht="49.2" customHeight="1">
      <c r="M17987" s="85"/>
    </row>
    <row r="17988" spans="13:13" ht="49.2" customHeight="1">
      <c r="M17988" s="85"/>
    </row>
    <row r="17989" spans="13:13" ht="49.2" customHeight="1">
      <c r="M17989" s="85"/>
    </row>
    <row r="17990" spans="13:13" ht="49.2" customHeight="1">
      <c r="M17990" s="85"/>
    </row>
    <row r="17991" spans="13:13" ht="49.2" customHeight="1">
      <c r="M17991" s="85"/>
    </row>
    <row r="17992" spans="13:13" ht="49.2" customHeight="1">
      <c r="M17992" s="85"/>
    </row>
    <row r="17993" spans="13:13" ht="49.2" customHeight="1">
      <c r="M17993" s="85"/>
    </row>
    <row r="17994" spans="13:13" ht="49.2" customHeight="1">
      <c r="M17994" s="85"/>
    </row>
    <row r="17995" spans="13:13" ht="49.2" customHeight="1">
      <c r="M17995" s="85"/>
    </row>
    <row r="17996" spans="13:13" ht="49.2" customHeight="1">
      <c r="M17996" s="85"/>
    </row>
    <row r="17997" spans="13:13" ht="49.2" customHeight="1">
      <c r="M17997" s="85"/>
    </row>
    <row r="17998" spans="13:13" ht="49.2" customHeight="1">
      <c r="M17998" s="85"/>
    </row>
    <row r="17999" spans="13:13" ht="49.2" customHeight="1">
      <c r="M17999" s="85"/>
    </row>
    <row r="18000" spans="13:13" ht="49.2" customHeight="1">
      <c r="M18000" s="85"/>
    </row>
    <row r="18001" spans="13:13" ht="49.2" customHeight="1">
      <c r="M18001" s="85"/>
    </row>
    <row r="18002" spans="13:13" ht="49.2" customHeight="1">
      <c r="M18002" s="85"/>
    </row>
    <row r="18003" spans="13:13" ht="49.2" customHeight="1">
      <c r="M18003" s="85"/>
    </row>
    <row r="18004" spans="13:13" ht="49.2" customHeight="1">
      <c r="M18004" s="85"/>
    </row>
    <row r="18005" spans="13:13" ht="49.2" customHeight="1">
      <c r="M18005" s="85"/>
    </row>
    <row r="18006" spans="13:13" ht="49.2" customHeight="1">
      <c r="M18006" s="85"/>
    </row>
    <row r="18007" spans="13:13" ht="49.2" customHeight="1">
      <c r="M18007" s="85"/>
    </row>
    <row r="18008" spans="13:13" ht="49.2" customHeight="1">
      <c r="M18008" s="85"/>
    </row>
    <row r="18009" spans="13:13" ht="49.2" customHeight="1">
      <c r="M18009" s="85"/>
    </row>
    <row r="18010" spans="13:13" ht="49.2" customHeight="1">
      <c r="M18010" s="85"/>
    </row>
    <row r="18011" spans="13:13" ht="49.2" customHeight="1">
      <c r="M18011" s="85"/>
    </row>
    <row r="18012" spans="13:13" ht="49.2" customHeight="1">
      <c r="M18012" s="85"/>
    </row>
    <row r="18013" spans="13:13" ht="49.2" customHeight="1">
      <c r="M18013" s="85"/>
    </row>
    <row r="18014" spans="13:13" ht="49.2" customHeight="1">
      <c r="M18014" s="85"/>
    </row>
    <row r="18015" spans="13:13" ht="49.2" customHeight="1">
      <c r="M18015" s="85"/>
    </row>
    <row r="18016" spans="13:13" ht="49.2" customHeight="1">
      <c r="M18016" s="85"/>
    </row>
    <row r="18017" spans="13:13" ht="49.2" customHeight="1">
      <c r="M18017" s="85"/>
    </row>
    <row r="18018" spans="13:13" ht="49.2" customHeight="1">
      <c r="M18018" s="85"/>
    </row>
    <row r="18019" spans="13:13" ht="49.2" customHeight="1">
      <c r="M18019" s="85"/>
    </row>
    <row r="18020" spans="13:13" ht="49.2" customHeight="1">
      <c r="M18020" s="85"/>
    </row>
    <row r="18021" spans="13:13" ht="49.2" customHeight="1">
      <c r="M18021" s="85"/>
    </row>
    <row r="18022" spans="13:13" ht="49.2" customHeight="1">
      <c r="M18022" s="85"/>
    </row>
    <row r="18023" spans="13:13" ht="49.2" customHeight="1">
      <c r="M18023" s="85"/>
    </row>
    <row r="18024" spans="13:13" ht="49.2" customHeight="1">
      <c r="M18024" s="85"/>
    </row>
    <row r="18025" spans="13:13" ht="49.2" customHeight="1">
      <c r="M18025" s="85"/>
    </row>
    <row r="18026" spans="13:13" ht="49.2" customHeight="1">
      <c r="M18026" s="85"/>
    </row>
    <row r="18027" spans="13:13" ht="49.2" customHeight="1">
      <c r="M18027" s="85"/>
    </row>
    <row r="18028" spans="13:13" ht="49.2" customHeight="1">
      <c r="M18028" s="85"/>
    </row>
    <row r="18029" spans="13:13" ht="49.2" customHeight="1">
      <c r="M18029" s="85"/>
    </row>
    <row r="18030" spans="13:13" ht="49.2" customHeight="1">
      <c r="M18030" s="85"/>
    </row>
    <row r="18031" spans="13:13" ht="49.2" customHeight="1">
      <c r="M18031" s="85"/>
    </row>
    <row r="18032" spans="13:13" ht="49.2" customHeight="1">
      <c r="M18032" s="85"/>
    </row>
    <row r="18033" spans="13:13" ht="49.2" customHeight="1">
      <c r="M18033" s="85"/>
    </row>
    <row r="18034" spans="13:13" ht="49.2" customHeight="1">
      <c r="M18034" s="85"/>
    </row>
    <row r="18035" spans="13:13" ht="49.2" customHeight="1">
      <c r="M18035" s="85"/>
    </row>
    <row r="18036" spans="13:13" ht="49.2" customHeight="1">
      <c r="M18036" s="85"/>
    </row>
    <row r="18037" spans="13:13" ht="49.2" customHeight="1">
      <c r="M18037" s="85"/>
    </row>
    <row r="18038" spans="13:13" ht="49.2" customHeight="1">
      <c r="M18038" s="85"/>
    </row>
    <row r="18039" spans="13:13" ht="49.2" customHeight="1">
      <c r="M18039" s="85"/>
    </row>
    <row r="18040" spans="13:13" ht="49.2" customHeight="1">
      <c r="M18040" s="85"/>
    </row>
    <row r="18041" spans="13:13" ht="49.2" customHeight="1">
      <c r="M18041" s="85"/>
    </row>
    <row r="18042" spans="13:13" ht="49.2" customHeight="1">
      <c r="M18042" s="85"/>
    </row>
    <row r="18043" spans="13:13" ht="49.2" customHeight="1">
      <c r="M18043" s="85"/>
    </row>
    <row r="18044" spans="13:13" ht="49.2" customHeight="1">
      <c r="M18044" s="85"/>
    </row>
    <row r="18045" spans="13:13" ht="49.2" customHeight="1">
      <c r="M18045" s="85"/>
    </row>
    <row r="18046" spans="13:13" ht="49.2" customHeight="1">
      <c r="M18046" s="85"/>
    </row>
    <row r="18047" spans="13:13" ht="49.2" customHeight="1">
      <c r="M18047" s="85"/>
    </row>
    <row r="18048" spans="13:13" ht="49.2" customHeight="1">
      <c r="M18048" s="85"/>
    </row>
    <row r="18049" spans="13:13" ht="49.2" customHeight="1">
      <c r="M18049" s="85"/>
    </row>
    <row r="18050" spans="13:13" ht="49.2" customHeight="1">
      <c r="M18050" s="85"/>
    </row>
    <row r="18051" spans="13:13" ht="49.2" customHeight="1">
      <c r="M18051" s="85"/>
    </row>
    <row r="18052" spans="13:13" ht="49.2" customHeight="1">
      <c r="M18052" s="85"/>
    </row>
    <row r="18053" spans="13:13" ht="49.2" customHeight="1">
      <c r="M18053" s="85"/>
    </row>
    <row r="18054" spans="13:13" ht="49.2" customHeight="1">
      <c r="M18054" s="85"/>
    </row>
    <row r="18055" spans="13:13" ht="49.2" customHeight="1">
      <c r="M18055" s="85"/>
    </row>
    <row r="18056" spans="13:13" ht="49.2" customHeight="1">
      <c r="M18056" s="85"/>
    </row>
    <row r="18057" spans="13:13" ht="49.2" customHeight="1">
      <c r="M18057" s="85"/>
    </row>
    <row r="18058" spans="13:13" ht="49.2" customHeight="1">
      <c r="M18058" s="85"/>
    </row>
    <row r="18059" spans="13:13" ht="49.2" customHeight="1">
      <c r="M18059" s="85"/>
    </row>
    <row r="18060" spans="13:13" ht="49.2" customHeight="1">
      <c r="M18060" s="85"/>
    </row>
    <row r="18061" spans="13:13" ht="49.2" customHeight="1">
      <c r="M18061" s="85"/>
    </row>
    <row r="18062" spans="13:13" ht="49.2" customHeight="1">
      <c r="M18062" s="85"/>
    </row>
    <row r="18063" spans="13:13" ht="49.2" customHeight="1">
      <c r="M18063" s="85"/>
    </row>
    <row r="18064" spans="13:13" ht="49.2" customHeight="1">
      <c r="M18064" s="85"/>
    </row>
    <row r="18065" spans="13:13" ht="49.2" customHeight="1">
      <c r="M18065" s="85"/>
    </row>
    <row r="18066" spans="13:13" ht="49.2" customHeight="1">
      <c r="M18066" s="85"/>
    </row>
    <row r="18067" spans="13:13" ht="49.2" customHeight="1">
      <c r="M18067" s="85"/>
    </row>
    <row r="18068" spans="13:13" ht="49.2" customHeight="1">
      <c r="M18068" s="85"/>
    </row>
    <row r="18069" spans="13:13" ht="49.2" customHeight="1">
      <c r="M18069" s="85"/>
    </row>
    <row r="18070" spans="13:13" ht="49.2" customHeight="1">
      <c r="M18070" s="85"/>
    </row>
    <row r="18071" spans="13:13" ht="49.2" customHeight="1">
      <c r="M18071" s="85"/>
    </row>
    <row r="18072" spans="13:13" ht="49.2" customHeight="1">
      <c r="M18072" s="85"/>
    </row>
    <row r="18073" spans="13:13" ht="49.2" customHeight="1">
      <c r="M18073" s="85"/>
    </row>
    <row r="18074" spans="13:13" ht="49.2" customHeight="1">
      <c r="M18074" s="85"/>
    </row>
    <row r="18075" spans="13:13" ht="49.2" customHeight="1">
      <c r="M18075" s="85"/>
    </row>
    <row r="18076" spans="13:13" ht="49.2" customHeight="1">
      <c r="M18076" s="85"/>
    </row>
    <row r="18077" spans="13:13" ht="49.2" customHeight="1">
      <c r="M18077" s="85"/>
    </row>
    <row r="18078" spans="13:13" ht="49.2" customHeight="1">
      <c r="M18078" s="85"/>
    </row>
    <row r="18079" spans="13:13" ht="49.2" customHeight="1">
      <c r="M18079" s="85"/>
    </row>
    <row r="18080" spans="13:13" ht="49.2" customHeight="1">
      <c r="M18080" s="85"/>
    </row>
    <row r="18081" spans="13:13" ht="49.2" customHeight="1">
      <c r="M18081" s="85"/>
    </row>
    <row r="18082" spans="13:13" ht="49.2" customHeight="1">
      <c r="M18082" s="85"/>
    </row>
    <row r="18083" spans="13:13" ht="49.2" customHeight="1">
      <c r="M18083" s="85"/>
    </row>
    <row r="18084" spans="13:13" ht="49.2" customHeight="1">
      <c r="M18084" s="85"/>
    </row>
    <row r="18085" spans="13:13" ht="49.2" customHeight="1">
      <c r="M18085" s="85"/>
    </row>
    <row r="18086" spans="13:13" ht="49.2" customHeight="1">
      <c r="M18086" s="85"/>
    </row>
    <row r="18087" spans="13:13" ht="49.2" customHeight="1">
      <c r="M18087" s="85"/>
    </row>
    <row r="18088" spans="13:13" ht="49.2" customHeight="1">
      <c r="M18088" s="85"/>
    </row>
    <row r="18089" spans="13:13" ht="49.2" customHeight="1">
      <c r="M18089" s="85"/>
    </row>
    <row r="18090" spans="13:13" ht="49.2" customHeight="1">
      <c r="M18090" s="85"/>
    </row>
    <row r="18091" spans="13:13" ht="49.2" customHeight="1">
      <c r="M18091" s="85"/>
    </row>
    <row r="18092" spans="13:13" ht="49.2" customHeight="1">
      <c r="M18092" s="85"/>
    </row>
    <row r="18093" spans="13:13" ht="49.2" customHeight="1">
      <c r="M18093" s="85"/>
    </row>
    <row r="18094" spans="13:13" ht="49.2" customHeight="1">
      <c r="M18094" s="85"/>
    </row>
    <row r="18095" spans="13:13" ht="49.2" customHeight="1">
      <c r="M18095" s="85"/>
    </row>
    <row r="18096" spans="13:13" ht="49.2" customHeight="1">
      <c r="M18096" s="85"/>
    </row>
    <row r="18097" spans="13:13" ht="49.2" customHeight="1">
      <c r="M18097" s="85"/>
    </row>
    <row r="18098" spans="13:13" ht="49.2" customHeight="1">
      <c r="M18098" s="85"/>
    </row>
    <row r="18099" spans="13:13" ht="49.2" customHeight="1">
      <c r="M18099" s="85"/>
    </row>
    <row r="18100" spans="13:13" ht="49.2" customHeight="1">
      <c r="M18100" s="85"/>
    </row>
    <row r="18101" spans="13:13" ht="49.2" customHeight="1">
      <c r="M18101" s="85"/>
    </row>
    <row r="18102" spans="13:13" ht="49.2" customHeight="1">
      <c r="M18102" s="85"/>
    </row>
    <row r="18103" spans="13:13" ht="49.2" customHeight="1">
      <c r="M18103" s="85"/>
    </row>
    <row r="18104" spans="13:13" ht="49.2" customHeight="1">
      <c r="M18104" s="85"/>
    </row>
    <row r="18105" spans="13:13" ht="49.2" customHeight="1">
      <c r="M18105" s="85"/>
    </row>
    <row r="18106" spans="13:13" ht="49.2" customHeight="1">
      <c r="M18106" s="85"/>
    </row>
    <row r="18107" spans="13:13" ht="49.2" customHeight="1">
      <c r="M18107" s="85"/>
    </row>
    <row r="18108" spans="13:13" ht="49.2" customHeight="1">
      <c r="M18108" s="85"/>
    </row>
    <row r="18109" spans="13:13" ht="49.2" customHeight="1">
      <c r="M18109" s="85"/>
    </row>
    <row r="18110" spans="13:13" ht="49.2" customHeight="1">
      <c r="M18110" s="85"/>
    </row>
    <row r="18111" spans="13:13" ht="49.2" customHeight="1">
      <c r="M18111" s="85"/>
    </row>
    <row r="18112" spans="13:13" ht="49.2" customHeight="1">
      <c r="M18112" s="85"/>
    </row>
    <row r="18113" spans="13:13" ht="49.2" customHeight="1">
      <c r="M18113" s="85"/>
    </row>
    <row r="18114" spans="13:13" ht="49.2" customHeight="1">
      <c r="M18114" s="85"/>
    </row>
    <row r="18115" spans="13:13" ht="49.2" customHeight="1">
      <c r="M18115" s="85"/>
    </row>
    <row r="18116" spans="13:13" ht="49.2" customHeight="1">
      <c r="M18116" s="85"/>
    </row>
    <row r="18117" spans="13:13" ht="49.2" customHeight="1">
      <c r="M18117" s="85"/>
    </row>
    <row r="18118" spans="13:13" ht="49.2" customHeight="1">
      <c r="M18118" s="85"/>
    </row>
    <row r="18119" spans="13:13" ht="49.2" customHeight="1">
      <c r="M18119" s="85"/>
    </row>
    <row r="18120" spans="13:13" ht="49.2" customHeight="1">
      <c r="M18120" s="85"/>
    </row>
    <row r="18121" spans="13:13" ht="49.2" customHeight="1">
      <c r="M18121" s="85"/>
    </row>
    <row r="18122" spans="13:13" ht="49.2" customHeight="1">
      <c r="M18122" s="85"/>
    </row>
    <row r="18123" spans="13:13" ht="49.2" customHeight="1">
      <c r="M18123" s="85"/>
    </row>
    <row r="18124" spans="13:13" ht="49.2" customHeight="1">
      <c r="M18124" s="85"/>
    </row>
    <row r="18125" spans="13:13" ht="49.2" customHeight="1">
      <c r="M18125" s="85"/>
    </row>
    <row r="18126" spans="13:13" ht="49.2" customHeight="1">
      <c r="M18126" s="85"/>
    </row>
    <row r="18127" spans="13:13" ht="49.2" customHeight="1">
      <c r="M18127" s="85"/>
    </row>
    <row r="18128" spans="13:13" ht="49.2" customHeight="1">
      <c r="M18128" s="85"/>
    </row>
    <row r="18129" spans="13:13" ht="49.2" customHeight="1">
      <c r="M18129" s="85"/>
    </row>
    <row r="18130" spans="13:13" ht="49.2" customHeight="1">
      <c r="M18130" s="85"/>
    </row>
    <row r="18131" spans="13:13" ht="49.2" customHeight="1">
      <c r="M18131" s="85"/>
    </row>
    <row r="18132" spans="13:13" ht="49.2" customHeight="1">
      <c r="M18132" s="85"/>
    </row>
    <row r="18133" spans="13:13" ht="49.2" customHeight="1">
      <c r="M18133" s="85"/>
    </row>
    <row r="18134" spans="13:13" ht="49.2" customHeight="1">
      <c r="M18134" s="85"/>
    </row>
    <row r="18135" spans="13:13" ht="49.2" customHeight="1">
      <c r="M18135" s="85"/>
    </row>
    <row r="18136" spans="13:13" ht="49.2" customHeight="1">
      <c r="M18136" s="85"/>
    </row>
    <row r="18137" spans="13:13" ht="49.2" customHeight="1">
      <c r="M18137" s="85"/>
    </row>
    <row r="18138" spans="13:13" ht="49.2" customHeight="1">
      <c r="M18138" s="85"/>
    </row>
    <row r="18139" spans="13:13" ht="49.2" customHeight="1">
      <c r="M18139" s="85"/>
    </row>
    <row r="18140" spans="13:13" ht="49.2" customHeight="1">
      <c r="M18140" s="85"/>
    </row>
    <row r="18141" spans="13:13" ht="49.2" customHeight="1">
      <c r="M18141" s="85"/>
    </row>
    <row r="18142" spans="13:13" ht="49.2" customHeight="1">
      <c r="M18142" s="85"/>
    </row>
    <row r="18143" spans="13:13" ht="49.2" customHeight="1">
      <c r="M18143" s="85"/>
    </row>
    <row r="18144" spans="13:13" ht="49.2" customHeight="1">
      <c r="M18144" s="85"/>
    </row>
    <row r="18145" spans="13:13" ht="49.2" customHeight="1">
      <c r="M18145" s="85"/>
    </row>
    <row r="18146" spans="13:13" ht="49.2" customHeight="1">
      <c r="M18146" s="85"/>
    </row>
    <row r="18147" spans="13:13" ht="49.2" customHeight="1">
      <c r="M18147" s="85"/>
    </row>
    <row r="18148" spans="13:13" ht="49.2" customHeight="1">
      <c r="M18148" s="85"/>
    </row>
    <row r="18149" spans="13:13" ht="49.2" customHeight="1">
      <c r="M18149" s="85"/>
    </row>
    <row r="18150" spans="13:13" ht="49.2" customHeight="1">
      <c r="M18150" s="85"/>
    </row>
    <row r="18151" spans="13:13" ht="49.2" customHeight="1">
      <c r="M18151" s="85"/>
    </row>
    <row r="18152" spans="13:13" ht="49.2" customHeight="1">
      <c r="M18152" s="85"/>
    </row>
    <row r="18153" spans="13:13" ht="49.2" customHeight="1">
      <c r="M18153" s="85"/>
    </row>
    <row r="18154" spans="13:13" ht="49.2" customHeight="1">
      <c r="M18154" s="85"/>
    </row>
    <row r="18155" spans="13:13" ht="49.2" customHeight="1">
      <c r="M18155" s="85"/>
    </row>
    <row r="18156" spans="13:13" ht="49.2" customHeight="1">
      <c r="M18156" s="85"/>
    </row>
    <row r="18157" spans="13:13" ht="49.2" customHeight="1">
      <c r="M18157" s="85"/>
    </row>
    <row r="18158" spans="13:13" ht="49.2" customHeight="1">
      <c r="M18158" s="85"/>
    </row>
    <row r="18159" spans="13:13" ht="49.2" customHeight="1">
      <c r="M18159" s="85"/>
    </row>
    <row r="18160" spans="13:13" ht="49.2" customHeight="1">
      <c r="M18160" s="85"/>
    </row>
    <row r="18161" spans="13:13" ht="49.2" customHeight="1">
      <c r="M18161" s="85"/>
    </row>
    <row r="18162" spans="13:13" ht="49.2" customHeight="1">
      <c r="M18162" s="85"/>
    </row>
    <row r="18163" spans="13:13" ht="49.2" customHeight="1">
      <c r="M18163" s="85"/>
    </row>
    <row r="18164" spans="13:13" ht="49.2" customHeight="1">
      <c r="M18164" s="85"/>
    </row>
    <row r="18165" spans="13:13" ht="49.2" customHeight="1">
      <c r="M18165" s="85"/>
    </row>
    <row r="18166" spans="13:13" ht="49.2" customHeight="1">
      <c r="M18166" s="85"/>
    </row>
    <row r="18167" spans="13:13" ht="49.2" customHeight="1">
      <c r="M18167" s="85"/>
    </row>
    <row r="18168" spans="13:13" ht="49.2" customHeight="1">
      <c r="M18168" s="85"/>
    </row>
    <row r="18169" spans="13:13" ht="49.2" customHeight="1">
      <c r="M18169" s="85"/>
    </row>
    <row r="18170" spans="13:13" ht="49.2" customHeight="1">
      <c r="M18170" s="85"/>
    </row>
    <row r="18171" spans="13:13" ht="49.2" customHeight="1">
      <c r="M18171" s="85"/>
    </row>
    <row r="18172" spans="13:13" ht="49.2" customHeight="1">
      <c r="M18172" s="85"/>
    </row>
    <row r="18173" spans="13:13" ht="49.2" customHeight="1">
      <c r="M18173" s="85"/>
    </row>
    <row r="18174" spans="13:13" ht="49.2" customHeight="1">
      <c r="M18174" s="85"/>
    </row>
    <row r="18175" spans="13:13" ht="49.2" customHeight="1">
      <c r="M18175" s="85"/>
    </row>
    <row r="18176" spans="13:13" ht="49.2" customHeight="1">
      <c r="M18176" s="85"/>
    </row>
    <row r="18177" spans="13:13" ht="49.2" customHeight="1">
      <c r="M18177" s="85"/>
    </row>
    <row r="18178" spans="13:13" ht="49.2" customHeight="1">
      <c r="M18178" s="85"/>
    </row>
    <row r="18179" spans="13:13" ht="49.2" customHeight="1">
      <c r="M18179" s="85"/>
    </row>
    <row r="18180" spans="13:13" ht="49.2" customHeight="1">
      <c r="M18180" s="85"/>
    </row>
    <row r="18181" spans="13:13" ht="49.2" customHeight="1">
      <c r="M18181" s="85"/>
    </row>
    <row r="18182" spans="13:13" ht="49.2" customHeight="1">
      <c r="M18182" s="85"/>
    </row>
    <row r="18183" spans="13:13" ht="49.2" customHeight="1">
      <c r="M18183" s="85"/>
    </row>
    <row r="18184" spans="13:13" ht="49.2" customHeight="1">
      <c r="M18184" s="85"/>
    </row>
    <row r="18185" spans="13:13" ht="49.2" customHeight="1">
      <c r="M18185" s="85"/>
    </row>
    <row r="18186" spans="13:13" ht="49.2" customHeight="1">
      <c r="M18186" s="85"/>
    </row>
    <row r="18187" spans="13:13" ht="49.2" customHeight="1">
      <c r="M18187" s="85"/>
    </row>
    <row r="18188" spans="13:13" ht="49.2" customHeight="1">
      <c r="M18188" s="85"/>
    </row>
    <row r="18189" spans="13:13" ht="49.2" customHeight="1">
      <c r="M18189" s="85"/>
    </row>
    <row r="18190" spans="13:13" ht="49.2" customHeight="1">
      <c r="M18190" s="85"/>
    </row>
    <row r="18191" spans="13:13" ht="49.2" customHeight="1">
      <c r="M18191" s="85"/>
    </row>
    <row r="18192" spans="13:13" ht="49.2" customHeight="1">
      <c r="M18192" s="85"/>
    </row>
    <row r="18193" spans="13:13" ht="49.2" customHeight="1">
      <c r="M18193" s="85"/>
    </row>
    <row r="18194" spans="13:13" ht="49.2" customHeight="1">
      <c r="M18194" s="85"/>
    </row>
    <row r="18195" spans="13:13" ht="49.2" customHeight="1">
      <c r="M18195" s="85"/>
    </row>
    <row r="18196" spans="13:13" ht="49.2" customHeight="1">
      <c r="M18196" s="85"/>
    </row>
    <row r="18197" spans="13:13" ht="49.2" customHeight="1">
      <c r="M18197" s="85"/>
    </row>
    <row r="18198" spans="13:13" ht="49.2" customHeight="1">
      <c r="M18198" s="85"/>
    </row>
    <row r="18199" spans="13:13" ht="49.2" customHeight="1">
      <c r="M18199" s="85"/>
    </row>
    <row r="18200" spans="13:13" ht="49.2" customHeight="1">
      <c r="M18200" s="85"/>
    </row>
    <row r="18201" spans="13:13" ht="49.2" customHeight="1">
      <c r="M18201" s="85"/>
    </row>
    <row r="18202" spans="13:13" ht="49.2" customHeight="1">
      <c r="M18202" s="85"/>
    </row>
    <row r="18203" spans="13:13" ht="49.2" customHeight="1">
      <c r="M18203" s="85"/>
    </row>
    <row r="18204" spans="13:13" ht="49.2" customHeight="1">
      <c r="M18204" s="85"/>
    </row>
    <row r="18205" spans="13:13" ht="49.2" customHeight="1">
      <c r="M18205" s="85"/>
    </row>
    <row r="18206" spans="13:13" ht="49.2" customHeight="1">
      <c r="M18206" s="85"/>
    </row>
    <row r="18207" spans="13:13" ht="49.2" customHeight="1">
      <c r="M18207" s="85"/>
    </row>
    <row r="18208" spans="13:13" ht="49.2" customHeight="1">
      <c r="M18208" s="85"/>
    </row>
    <row r="18209" spans="13:13" ht="49.2" customHeight="1">
      <c r="M18209" s="85"/>
    </row>
    <row r="18210" spans="13:13" ht="49.2" customHeight="1">
      <c r="M18210" s="85"/>
    </row>
    <row r="18211" spans="13:13" ht="49.2" customHeight="1">
      <c r="M18211" s="85"/>
    </row>
    <row r="18212" spans="13:13" ht="49.2" customHeight="1">
      <c r="M18212" s="85"/>
    </row>
    <row r="18213" spans="13:13" ht="49.2" customHeight="1">
      <c r="M18213" s="85"/>
    </row>
    <row r="18214" spans="13:13" ht="49.2" customHeight="1">
      <c r="M18214" s="85"/>
    </row>
    <row r="18215" spans="13:13" ht="49.2" customHeight="1">
      <c r="M18215" s="85"/>
    </row>
    <row r="18216" spans="13:13" ht="49.2" customHeight="1">
      <c r="M18216" s="85"/>
    </row>
    <row r="18217" spans="13:13" ht="49.2" customHeight="1">
      <c r="M18217" s="85"/>
    </row>
    <row r="18218" spans="13:13" ht="49.2" customHeight="1">
      <c r="M18218" s="85"/>
    </row>
    <row r="18219" spans="13:13" ht="49.2" customHeight="1">
      <c r="M18219" s="85"/>
    </row>
    <row r="18220" spans="13:13" ht="49.2" customHeight="1">
      <c r="M18220" s="85"/>
    </row>
    <row r="18221" spans="13:13" ht="49.2" customHeight="1">
      <c r="M18221" s="85"/>
    </row>
    <row r="18222" spans="13:13" ht="49.2" customHeight="1">
      <c r="M18222" s="85"/>
    </row>
    <row r="18223" spans="13:13" ht="49.2" customHeight="1">
      <c r="M18223" s="85"/>
    </row>
    <row r="18224" spans="13:13" ht="49.2" customHeight="1">
      <c r="M18224" s="85"/>
    </row>
    <row r="18225" spans="13:13" ht="49.2" customHeight="1">
      <c r="M18225" s="85"/>
    </row>
    <row r="18226" spans="13:13" ht="49.2" customHeight="1">
      <c r="M18226" s="85"/>
    </row>
    <row r="18227" spans="13:13" ht="49.2" customHeight="1">
      <c r="M18227" s="85"/>
    </row>
    <row r="18228" spans="13:13" ht="49.2" customHeight="1">
      <c r="M18228" s="85"/>
    </row>
    <row r="18229" spans="13:13" ht="49.2" customHeight="1">
      <c r="M18229" s="85"/>
    </row>
    <row r="18230" spans="13:13" ht="49.2" customHeight="1">
      <c r="M18230" s="85"/>
    </row>
    <row r="18231" spans="13:13" ht="49.2" customHeight="1">
      <c r="M18231" s="85"/>
    </row>
    <row r="18232" spans="13:13" ht="49.2" customHeight="1">
      <c r="M18232" s="85"/>
    </row>
    <row r="18233" spans="13:13" ht="49.2" customHeight="1">
      <c r="M18233" s="85"/>
    </row>
    <row r="18234" spans="13:13" ht="49.2" customHeight="1">
      <c r="M18234" s="85"/>
    </row>
    <row r="18235" spans="13:13" ht="49.2" customHeight="1">
      <c r="M18235" s="85"/>
    </row>
    <row r="18236" spans="13:13" ht="49.2" customHeight="1">
      <c r="M18236" s="85"/>
    </row>
    <row r="18237" spans="13:13" ht="49.2" customHeight="1">
      <c r="M18237" s="85"/>
    </row>
    <row r="18238" spans="13:13" ht="49.2" customHeight="1">
      <c r="M18238" s="85"/>
    </row>
    <row r="18239" spans="13:13" ht="49.2" customHeight="1">
      <c r="M18239" s="85"/>
    </row>
    <row r="18240" spans="13:13" ht="49.2" customHeight="1">
      <c r="M18240" s="85"/>
    </row>
    <row r="18241" spans="13:13" ht="49.2" customHeight="1">
      <c r="M18241" s="85"/>
    </row>
    <row r="18242" spans="13:13" ht="49.2" customHeight="1">
      <c r="M18242" s="85"/>
    </row>
    <row r="18243" spans="13:13" ht="49.2" customHeight="1">
      <c r="M18243" s="85"/>
    </row>
    <row r="18244" spans="13:13" ht="49.2" customHeight="1">
      <c r="M18244" s="85"/>
    </row>
    <row r="18245" spans="13:13" ht="49.2" customHeight="1">
      <c r="M18245" s="85"/>
    </row>
    <row r="18246" spans="13:13" ht="49.2" customHeight="1">
      <c r="M18246" s="85"/>
    </row>
    <row r="18247" spans="13:13" ht="49.2" customHeight="1">
      <c r="M18247" s="85"/>
    </row>
    <row r="18248" spans="13:13" ht="49.2" customHeight="1">
      <c r="M18248" s="85"/>
    </row>
    <row r="18249" spans="13:13" ht="49.2" customHeight="1">
      <c r="M18249" s="85"/>
    </row>
    <row r="18250" spans="13:13" ht="49.2" customHeight="1">
      <c r="M18250" s="85"/>
    </row>
    <row r="18251" spans="13:13" ht="49.2" customHeight="1">
      <c r="M18251" s="85"/>
    </row>
    <row r="18252" spans="13:13" ht="49.2" customHeight="1">
      <c r="M18252" s="85"/>
    </row>
    <row r="18253" spans="13:13" ht="49.2" customHeight="1">
      <c r="M18253" s="85"/>
    </row>
    <row r="18254" spans="13:13" ht="49.2" customHeight="1">
      <c r="M18254" s="85"/>
    </row>
    <row r="18255" spans="13:13" ht="49.2" customHeight="1">
      <c r="M18255" s="85"/>
    </row>
    <row r="18256" spans="13:13" ht="49.2" customHeight="1">
      <c r="M18256" s="85"/>
    </row>
    <row r="18257" spans="13:13" ht="49.2" customHeight="1">
      <c r="M18257" s="85"/>
    </row>
    <row r="18258" spans="13:13" ht="49.2" customHeight="1">
      <c r="M18258" s="85"/>
    </row>
    <row r="18259" spans="13:13" ht="49.2" customHeight="1">
      <c r="M18259" s="85"/>
    </row>
    <row r="18260" spans="13:13" ht="49.2" customHeight="1">
      <c r="M18260" s="85"/>
    </row>
    <row r="18261" spans="13:13" ht="49.2" customHeight="1">
      <c r="M18261" s="85"/>
    </row>
    <row r="18262" spans="13:13" ht="49.2" customHeight="1">
      <c r="M18262" s="85"/>
    </row>
    <row r="18263" spans="13:13" ht="49.2" customHeight="1">
      <c r="M18263" s="85"/>
    </row>
    <row r="18264" spans="13:13" ht="49.2" customHeight="1">
      <c r="M18264" s="85"/>
    </row>
    <row r="18265" spans="13:13" ht="49.2" customHeight="1">
      <c r="M18265" s="85"/>
    </row>
    <row r="18266" spans="13:13" ht="49.2" customHeight="1">
      <c r="M18266" s="85"/>
    </row>
    <row r="18267" spans="13:13" ht="49.2" customHeight="1">
      <c r="M18267" s="85"/>
    </row>
    <row r="18268" spans="13:13" ht="49.2" customHeight="1">
      <c r="M18268" s="85"/>
    </row>
    <row r="18269" spans="13:13" ht="49.2" customHeight="1">
      <c r="M18269" s="85"/>
    </row>
    <row r="18270" spans="13:13" ht="49.2" customHeight="1">
      <c r="M18270" s="85"/>
    </row>
    <row r="18271" spans="13:13" ht="49.2" customHeight="1">
      <c r="M18271" s="85"/>
    </row>
    <row r="18272" spans="13:13" ht="49.2" customHeight="1">
      <c r="M18272" s="85"/>
    </row>
    <row r="18273" spans="13:13" ht="49.2" customHeight="1">
      <c r="M18273" s="85"/>
    </row>
    <row r="18274" spans="13:13" ht="49.2" customHeight="1">
      <c r="M18274" s="85"/>
    </row>
    <row r="18275" spans="13:13" ht="49.2" customHeight="1">
      <c r="M18275" s="85"/>
    </row>
    <row r="18276" spans="13:13" ht="49.2" customHeight="1">
      <c r="M18276" s="85"/>
    </row>
    <row r="18277" spans="13:13" ht="49.2" customHeight="1">
      <c r="M18277" s="85"/>
    </row>
    <row r="18278" spans="13:13" ht="49.2" customHeight="1">
      <c r="M18278" s="85"/>
    </row>
    <row r="18279" spans="13:13" ht="49.2" customHeight="1">
      <c r="M18279" s="85"/>
    </row>
    <row r="18280" spans="13:13" ht="49.2" customHeight="1">
      <c r="M18280" s="85"/>
    </row>
    <row r="18281" spans="13:13" ht="49.2" customHeight="1">
      <c r="M18281" s="85"/>
    </row>
    <row r="18282" spans="13:13" ht="49.2" customHeight="1">
      <c r="M18282" s="85"/>
    </row>
    <row r="18283" spans="13:13" ht="49.2" customHeight="1">
      <c r="M18283" s="85"/>
    </row>
    <row r="18284" spans="13:13" ht="49.2" customHeight="1">
      <c r="M18284" s="85"/>
    </row>
    <row r="18285" spans="13:13" ht="49.2" customHeight="1">
      <c r="M18285" s="85"/>
    </row>
    <row r="18286" spans="13:13" ht="49.2" customHeight="1">
      <c r="M18286" s="85"/>
    </row>
    <row r="18287" spans="13:13" ht="49.2" customHeight="1">
      <c r="M18287" s="85"/>
    </row>
    <row r="18288" spans="13:13" ht="49.2" customHeight="1">
      <c r="M18288" s="85"/>
    </row>
    <row r="18289" spans="13:13" ht="49.2" customHeight="1">
      <c r="M18289" s="85"/>
    </row>
    <row r="18290" spans="13:13" ht="49.2" customHeight="1">
      <c r="M18290" s="85"/>
    </row>
    <row r="18291" spans="13:13" ht="49.2" customHeight="1">
      <c r="M18291" s="85"/>
    </row>
    <row r="18292" spans="13:13" ht="49.2" customHeight="1">
      <c r="M18292" s="85"/>
    </row>
    <row r="18293" spans="13:13" ht="49.2" customHeight="1">
      <c r="M18293" s="85"/>
    </row>
    <row r="18294" spans="13:13" ht="49.2" customHeight="1">
      <c r="M18294" s="85"/>
    </row>
    <row r="18295" spans="13:13" ht="49.2" customHeight="1">
      <c r="M18295" s="85"/>
    </row>
    <row r="18296" spans="13:13" ht="49.2" customHeight="1">
      <c r="M18296" s="85"/>
    </row>
    <row r="18297" spans="13:13" ht="49.2" customHeight="1">
      <c r="M18297" s="85"/>
    </row>
    <row r="18298" spans="13:13" ht="49.2" customHeight="1">
      <c r="M18298" s="85"/>
    </row>
    <row r="18299" spans="13:13" ht="49.2" customHeight="1">
      <c r="M18299" s="85"/>
    </row>
    <row r="18300" spans="13:13" ht="49.2" customHeight="1">
      <c r="M18300" s="85"/>
    </row>
    <row r="18301" spans="13:13" ht="49.2" customHeight="1">
      <c r="M18301" s="85"/>
    </row>
    <row r="18302" spans="13:13" ht="49.2" customHeight="1">
      <c r="M18302" s="85"/>
    </row>
    <row r="18303" spans="13:13" ht="49.2" customHeight="1">
      <c r="M18303" s="85"/>
    </row>
    <row r="18304" spans="13:13" ht="49.2" customHeight="1">
      <c r="M18304" s="85"/>
    </row>
    <row r="18305" spans="13:13" ht="49.2" customHeight="1">
      <c r="M18305" s="85"/>
    </row>
    <row r="18306" spans="13:13" ht="49.2" customHeight="1">
      <c r="M18306" s="85"/>
    </row>
    <row r="18307" spans="13:13" ht="49.2" customHeight="1">
      <c r="M18307" s="85"/>
    </row>
    <row r="18308" spans="13:13" ht="49.2" customHeight="1">
      <c r="M18308" s="85"/>
    </row>
    <row r="18309" spans="13:13" ht="49.2" customHeight="1">
      <c r="M18309" s="85"/>
    </row>
    <row r="18310" spans="13:13" ht="49.2" customHeight="1">
      <c r="M18310" s="85"/>
    </row>
    <row r="18311" spans="13:13" ht="49.2" customHeight="1">
      <c r="M18311" s="85"/>
    </row>
    <row r="18312" spans="13:13" ht="49.2" customHeight="1">
      <c r="M18312" s="85"/>
    </row>
    <row r="18313" spans="13:13" ht="49.2" customHeight="1">
      <c r="M18313" s="85"/>
    </row>
    <row r="18314" spans="13:13" ht="49.2" customHeight="1">
      <c r="M18314" s="85"/>
    </row>
    <row r="18315" spans="13:13" ht="49.2" customHeight="1">
      <c r="M18315" s="85"/>
    </row>
    <row r="18316" spans="13:13" ht="49.2" customHeight="1">
      <c r="M18316" s="85"/>
    </row>
    <row r="18317" spans="13:13" ht="49.2" customHeight="1">
      <c r="M18317" s="85"/>
    </row>
    <row r="18318" spans="13:13" ht="49.2" customHeight="1">
      <c r="M18318" s="85"/>
    </row>
    <row r="18319" spans="13:13" ht="49.2" customHeight="1">
      <c r="M18319" s="85"/>
    </row>
    <row r="18320" spans="13:13" ht="49.2" customHeight="1">
      <c r="M18320" s="85"/>
    </row>
    <row r="18321" spans="13:13" ht="49.2" customHeight="1">
      <c r="M18321" s="85"/>
    </row>
    <row r="18322" spans="13:13" ht="49.2" customHeight="1">
      <c r="M18322" s="85"/>
    </row>
    <row r="18323" spans="13:13" ht="49.2" customHeight="1">
      <c r="M18323" s="85"/>
    </row>
    <row r="18324" spans="13:13" ht="49.2" customHeight="1">
      <c r="M18324" s="85"/>
    </row>
    <row r="18325" spans="13:13" ht="49.2" customHeight="1">
      <c r="M18325" s="85"/>
    </row>
    <row r="18326" spans="13:13" ht="49.2" customHeight="1">
      <c r="M18326" s="85"/>
    </row>
    <row r="18327" spans="13:13" ht="49.2" customHeight="1">
      <c r="M18327" s="85"/>
    </row>
    <row r="18328" spans="13:13" ht="49.2" customHeight="1">
      <c r="M18328" s="85"/>
    </row>
    <row r="18329" spans="13:13" ht="49.2" customHeight="1">
      <c r="M18329" s="85"/>
    </row>
    <row r="18330" spans="13:13" ht="49.2" customHeight="1">
      <c r="M18330" s="85"/>
    </row>
    <row r="18331" spans="13:13" ht="49.2" customHeight="1">
      <c r="M18331" s="85"/>
    </row>
    <row r="18332" spans="13:13" ht="49.2" customHeight="1">
      <c r="M18332" s="85"/>
    </row>
    <row r="18333" spans="13:13" ht="49.2" customHeight="1">
      <c r="M18333" s="85"/>
    </row>
    <row r="18334" spans="13:13" ht="49.2" customHeight="1">
      <c r="M18334" s="85"/>
    </row>
    <row r="18335" spans="13:13" ht="49.2" customHeight="1">
      <c r="M18335" s="85"/>
    </row>
    <row r="18336" spans="13:13" ht="49.2" customHeight="1">
      <c r="M18336" s="85"/>
    </row>
    <row r="18337" spans="13:13" ht="49.2" customHeight="1">
      <c r="M18337" s="85"/>
    </row>
    <row r="18338" spans="13:13" ht="49.2" customHeight="1">
      <c r="M18338" s="85"/>
    </row>
    <row r="18339" spans="13:13" ht="49.2" customHeight="1">
      <c r="M18339" s="85"/>
    </row>
    <row r="18340" spans="13:13" ht="49.2" customHeight="1">
      <c r="M18340" s="85"/>
    </row>
    <row r="18341" spans="13:13" ht="49.2" customHeight="1">
      <c r="M18341" s="85"/>
    </row>
    <row r="18342" spans="13:13" ht="49.2" customHeight="1">
      <c r="M18342" s="85"/>
    </row>
    <row r="18343" spans="13:13" ht="49.2" customHeight="1">
      <c r="M18343" s="85"/>
    </row>
    <row r="18344" spans="13:13" ht="49.2" customHeight="1">
      <c r="M18344" s="85"/>
    </row>
    <row r="18345" spans="13:13" ht="49.2" customHeight="1">
      <c r="M18345" s="85"/>
    </row>
    <row r="18346" spans="13:13" ht="49.2" customHeight="1">
      <c r="M18346" s="85"/>
    </row>
    <row r="18347" spans="13:13" ht="49.2" customHeight="1">
      <c r="M18347" s="85"/>
    </row>
    <row r="18348" spans="13:13" ht="49.2" customHeight="1">
      <c r="M18348" s="85"/>
    </row>
    <row r="18349" spans="13:13" ht="49.2" customHeight="1">
      <c r="M18349" s="85"/>
    </row>
    <row r="18350" spans="13:13" ht="49.2" customHeight="1">
      <c r="M18350" s="85"/>
    </row>
    <row r="18351" spans="13:13" ht="49.2" customHeight="1">
      <c r="M18351" s="85"/>
    </row>
    <row r="18352" spans="13:13" ht="49.2" customHeight="1">
      <c r="M18352" s="85"/>
    </row>
    <row r="18353" spans="13:13" ht="49.2" customHeight="1">
      <c r="M18353" s="85"/>
    </row>
    <row r="18354" spans="13:13" ht="49.2" customHeight="1">
      <c r="M18354" s="85"/>
    </row>
    <row r="18355" spans="13:13" ht="49.2" customHeight="1">
      <c r="M18355" s="85"/>
    </row>
    <row r="18356" spans="13:13" ht="49.2" customHeight="1">
      <c r="M18356" s="85"/>
    </row>
    <row r="18357" spans="13:13" ht="49.2" customHeight="1">
      <c r="M18357" s="85"/>
    </row>
    <row r="18358" spans="13:13" ht="49.2" customHeight="1">
      <c r="M18358" s="85"/>
    </row>
    <row r="18359" spans="13:13" ht="49.2" customHeight="1">
      <c r="M18359" s="85"/>
    </row>
    <row r="18360" spans="13:13" ht="49.2" customHeight="1">
      <c r="M18360" s="85"/>
    </row>
    <row r="18361" spans="13:13" ht="49.2" customHeight="1">
      <c r="M18361" s="85"/>
    </row>
    <row r="18362" spans="13:13" ht="49.2" customHeight="1">
      <c r="M18362" s="85"/>
    </row>
    <row r="18363" spans="13:13" ht="49.2" customHeight="1">
      <c r="M18363" s="85"/>
    </row>
    <row r="18364" spans="13:13" ht="49.2" customHeight="1">
      <c r="M18364" s="85"/>
    </row>
    <row r="18365" spans="13:13" ht="49.2" customHeight="1">
      <c r="M18365" s="85"/>
    </row>
    <row r="18366" spans="13:13" ht="49.2" customHeight="1">
      <c r="M18366" s="85"/>
    </row>
    <row r="18367" spans="13:13" ht="49.2" customHeight="1">
      <c r="M18367" s="85"/>
    </row>
    <row r="18368" spans="13:13" ht="49.2" customHeight="1">
      <c r="M18368" s="85"/>
    </row>
    <row r="18369" spans="13:13" ht="49.2" customHeight="1">
      <c r="M18369" s="85"/>
    </row>
    <row r="18370" spans="13:13" ht="49.2" customHeight="1">
      <c r="M18370" s="85"/>
    </row>
    <row r="18371" spans="13:13" ht="49.2" customHeight="1">
      <c r="M18371" s="85"/>
    </row>
    <row r="18372" spans="13:13" ht="49.2" customHeight="1">
      <c r="M18372" s="85"/>
    </row>
    <row r="18373" spans="13:13" ht="49.2" customHeight="1">
      <c r="M18373" s="85"/>
    </row>
    <row r="18374" spans="13:13" ht="49.2" customHeight="1">
      <c r="M18374" s="85"/>
    </row>
    <row r="18375" spans="13:13" ht="49.2" customHeight="1">
      <c r="M18375" s="85"/>
    </row>
    <row r="18376" spans="13:13" ht="49.2" customHeight="1">
      <c r="M18376" s="85"/>
    </row>
    <row r="18377" spans="13:13" ht="49.2" customHeight="1">
      <c r="M18377" s="85"/>
    </row>
    <row r="18378" spans="13:13" ht="49.2" customHeight="1">
      <c r="M18378" s="85"/>
    </row>
    <row r="18379" spans="13:13" ht="49.2" customHeight="1">
      <c r="M18379" s="85"/>
    </row>
    <row r="18380" spans="13:13" ht="49.2" customHeight="1">
      <c r="M18380" s="85"/>
    </row>
    <row r="18381" spans="13:13" ht="49.2" customHeight="1">
      <c r="M18381" s="85"/>
    </row>
    <row r="18382" spans="13:13" ht="49.2" customHeight="1">
      <c r="M18382" s="85"/>
    </row>
    <row r="18383" spans="13:13" ht="49.2" customHeight="1">
      <c r="M18383" s="85"/>
    </row>
    <row r="18384" spans="13:13" ht="49.2" customHeight="1">
      <c r="M18384" s="85"/>
    </row>
    <row r="18385" spans="13:13" ht="49.2" customHeight="1">
      <c r="M18385" s="85"/>
    </row>
    <row r="18386" spans="13:13" ht="49.2" customHeight="1">
      <c r="M18386" s="85"/>
    </row>
    <row r="18387" spans="13:13" ht="49.2" customHeight="1">
      <c r="M18387" s="85"/>
    </row>
    <row r="18388" spans="13:13" ht="49.2" customHeight="1">
      <c r="M18388" s="85"/>
    </row>
    <row r="18389" spans="13:13" ht="49.2" customHeight="1">
      <c r="M18389" s="85"/>
    </row>
    <row r="18390" spans="13:13" ht="49.2" customHeight="1">
      <c r="M18390" s="85"/>
    </row>
    <row r="18391" spans="13:13" ht="49.2" customHeight="1">
      <c r="M18391" s="85"/>
    </row>
    <row r="18392" spans="13:13" ht="49.2" customHeight="1">
      <c r="M18392" s="85"/>
    </row>
    <row r="18393" spans="13:13" ht="49.2" customHeight="1">
      <c r="M18393" s="85"/>
    </row>
    <row r="18394" spans="13:13" ht="49.2" customHeight="1">
      <c r="M18394" s="85"/>
    </row>
    <row r="18395" spans="13:13" ht="49.2" customHeight="1">
      <c r="M18395" s="85"/>
    </row>
    <row r="18396" spans="13:13" ht="49.2" customHeight="1">
      <c r="M18396" s="85"/>
    </row>
    <row r="18397" spans="13:13" ht="49.2" customHeight="1">
      <c r="M18397" s="85"/>
    </row>
    <row r="18398" spans="13:13" ht="49.2" customHeight="1">
      <c r="M18398" s="85"/>
    </row>
    <row r="18399" spans="13:13" ht="49.2" customHeight="1">
      <c r="M18399" s="85"/>
    </row>
    <row r="18400" spans="13:13" ht="49.2" customHeight="1">
      <c r="M18400" s="85"/>
    </row>
    <row r="18401" spans="13:13" ht="49.2" customHeight="1">
      <c r="M18401" s="85"/>
    </row>
    <row r="18402" spans="13:13" ht="49.2" customHeight="1">
      <c r="M18402" s="85"/>
    </row>
    <row r="18403" spans="13:13" ht="49.2" customHeight="1">
      <c r="M18403" s="85"/>
    </row>
    <row r="18404" spans="13:13" ht="49.2" customHeight="1">
      <c r="M18404" s="85"/>
    </row>
    <row r="18405" spans="13:13" ht="49.2" customHeight="1">
      <c r="M18405" s="85"/>
    </row>
    <row r="18406" spans="13:13" ht="49.2" customHeight="1">
      <c r="M18406" s="85"/>
    </row>
    <row r="18407" spans="13:13" ht="49.2" customHeight="1">
      <c r="M18407" s="85"/>
    </row>
    <row r="18408" spans="13:13" ht="49.2" customHeight="1">
      <c r="M18408" s="85"/>
    </row>
    <row r="18409" spans="13:13" ht="49.2" customHeight="1">
      <c r="M18409" s="85"/>
    </row>
    <row r="18410" spans="13:13" ht="49.2" customHeight="1">
      <c r="M18410" s="85"/>
    </row>
    <row r="18411" spans="13:13" ht="49.2" customHeight="1">
      <c r="M18411" s="85"/>
    </row>
    <row r="18412" spans="13:13" ht="49.2" customHeight="1">
      <c r="M18412" s="85"/>
    </row>
    <row r="18413" spans="13:13" ht="49.2" customHeight="1">
      <c r="M18413" s="85"/>
    </row>
    <row r="18414" spans="13:13" ht="49.2" customHeight="1">
      <c r="M18414" s="85"/>
    </row>
    <row r="18415" spans="13:13" ht="49.2" customHeight="1">
      <c r="M18415" s="85"/>
    </row>
    <row r="18416" spans="13:13" ht="49.2" customHeight="1">
      <c r="M18416" s="85"/>
    </row>
    <row r="18417" spans="13:13" ht="49.2" customHeight="1">
      <c r="M18417" s="85"/>
    </row>
    <row r="18418" spans="13:13" ht="49.2" customHeight="1">
      <c r="M18418" s="85"/>
    </row>
    <row r="18419" spans="13:13" ht="49.2" customHeight="1">
      <c r="M18419" s="85"/>
    </row>
    <row r="18420" spans="13:13" ht="49.2" customHeight="1">
      <c r="M18420" s="85"/>
    </row>
    <row r="18421" spans="13:13" ht="49.2" customHeight="1">
      <c r="M18421" s="85"/>
    </row>
    <row r="18422" spans="13:13" ht="49.2" customHeight="1">
      <c r="M18422" s="85"/>
    </row>
    <row r="18423" spans="13:13" ht="49.2" customHeight="1">
      <c r="M18423" s="85"/>
    </row>
    <row r="18424" spans="13:13" ht="49.2" customHeight="1">
      <c r="M18424" s="85"/>
    </row>
    <row r="18425" spans="13:13" ht="49.2" customHeight="1">
      <c r="M18425" s="85"/>
    </row>
    <row r="18426" spans="13:13" ht="49.2" customHeight="1">
      <c r="M18426" s="85"/>
    </row>
    <row r="18427" spans="13:13" ht="49.2" customHeight="1">
      <c r="M18427" s="85"/>
    </row>
    <row r="18428" spans="13:13" ht="49.2" customHeight="1">
      <c r="M18428" s="85"/>
    </row>
    <row r="18429" spans="13:13" ht="49.2" customHeight="1">
      <c r="M18429" s="85"/>
    </row>
    <row r="18430" spans="13:13" ht="49.2" customHeight="1">
      <c r="M18430" s="85"/>
    </row>
    <row r="18431" spans="13:13" ht="49.2" customHeight="1">
      <c r="M18431" s="85"/>
    </row>
    <row r="18432" spans="13:13" ht="49.2" customHeight="1">
      <c r="M18432" s="85"/>
    </row>
    <row r="18433" spans="13:13" ht="49.2" customHeight="1">
      <c r="M18433" s="85"/>
    </row>
    <row r="18434" spans="13:13" ht="49.2" customHeight="1">
      <c r="M18434" s="85"/>
    </row>
    <row r="18435" spans="13:13" ht="49.2" customHeight="1">
      <c r="M18435" s="85"/>
    </row>
    <row r="18436" spans="13:13" ht="49.2" customHeight="1">
      <c r="M18436" s="85"/>
    </row>
    <row r="18437" spans="13:13" ht="49.2" customHeight="1">
      <c r="M18437" s="85"/>
    </row>
    <row r="18438" spans="13:13" ht="49.2" customHeight="1">
      <c r="M18438" s="85"/>
    </row>
    <row r="18439" spans="13:13" ht="49.2" customHeight="1">
      <c r="M18439" s="85"/>
    </row>
    <row r="18440" spans="13:13" ht="49.2" customHeight="1">
      <c r="M18440" s="85"/>
    </row>
    <row r="18441" spans="13:13" ht="49.2" customHeight="1">
      <c r="M18441" s="85"/>
    </row>
    <row r="18442" spans="13:13" ht="49.2" customHeight="1">
      <c r="M18442" s="85"/>
    </row>
    <row r="18443" spans="13:13" ht="49.2" customHeight="1">
      <c r="M18443" s="85"/>
    </row>
    <row r="18444" spans="13:13" ht="49.2" customHeight="1">
      <c r="M18444" s="85"/>
    </row>
    <row r="18445" spans="13:13" ht="49.2" customHeight="1">
      <c r="M18445" s="85"/>
    </row>
    <row r="18446" spans="13:13" ht="49.2" customHeight="1">
      <c r="M18446" s="85"/>
    </row>
    <row r="18447" spans="13:13" ht="49.2" customHeight="1">
      <c r="M18447" s="85"/>
    </row>
    <row r="18448" spans="13:13" ht="49.2" customHeight="1">
      <c r="M18448" s="85"/>
    </row>
    <row r="18449" spans="13:13" ht="49.2" customHeight="1">
      <c r="M18449" s="85"/>
    </row>
    <row r="18450" spans="13:13" ht="49.2" customHeight="1">
      <c r="M18450" s="85"/>
    </row>
    <row r="18451" spans="13:13" ht="49.2" customHeight="1">
      <c r="M18451" s="85"/>
    </row>
    <row r="18452" spans="13:13" ht="49.2" customHeight="1">
      <c r="M18452" s="85"/>
    </row>
    <row r="18453" spans="13:13" ht="49.2" customHeight="1">
      <c r="M18453" s="85"/>
    </row>
    <row r="18454" spans="13:13" ht="49.2" customHeight="1">
      <c r="M18454" s="85"/>
    </row>
    <row r="18455" spans="13:13" ht="49.2" customHeight="1">
      <c r="M18455" s="85"/>
    </row>
    <row r="18456" spans="13:13" ht="49.2" customHeight="1">
      <c r="M18456" s="85"/>
    </row>
    <row r="18457" spans="13:13" ht="49.2" customHeight="1">
      <c r="M18457" s="85"/>
    </row>
    <row r="18458" spans="13:13" ht="49.2" customHeight="1">
      <c r="M18458" s="85"/>
    </row>
    <row r="18459" spans="13:13" ht="49.2" customHeight="1">
      <c r="M18459" s="85"/>
    </row>
    <row r="18460" spans="13:13" ht="49.2" customHeight="1">
      <c r="M18460" s="85"/>
    </row>
    <row r="18461" spans="13:13" ht="49.2" customHeight="1">
      <c r="M18461" s="85"/>
    </row>
    <row r="18462" spans="13:13" ht="49.2" customHeight="1">
      <c r="M18462" s="85"/>
    </row>
    <row r="18463" spans="13:13" ht="49.2" customHeight="1">
      <c r="M18463" s="85"/>
    </row>
    <row r="18464" spans="13:13" ht="49.2" customHeight="1">
      <c r="M18464" s="85"/>
    </row>
    <row r="18465" spans="13:13" ht="49.2" customHeight="1">
      <c r="M18465" s="85"/>
    </row>
    <row r="18466" spans="13:13" ht="49.2" customHeight="1">
      <c r="M18466" s="85"/>
    </row>
    <row r="18467" spans="13:13" ht="49.2" customHeight="1">
      <c r="M18467" s="85"/>
    </row>
    <row r="18468" spans="13:13" ht="49.2" customHeight="1">
      <c r="M18468" s="85"/>
    </row>
    <row r="18469" spans="13:13" ht="49.2" customHeight="1">
      <c r="M18469" s="85"/>
    </row>
    <row r="18470" spans="13:13" ht="49.2" customHeight="1">
      <c r="M18470" s="85"/>
    </row>
    <row r="18471" spans="13:13" ht="49.2" customHeight="1">
      <c r="M18471" s="85"/>
    </row>
    <row r="18472" spans="13:13" ht="49.2" customHeight="1">
      <c r="M18472" s="85"/>
    </row>
    <row r="18473" spans="13:13" ht="49.2" customHeight="1">
      <c r="M18473" s="85"/>
    </row>
    <row r="18474" spans="13:13" ht="49.2" customHeight="1">
      <c r="M18474" s="85"/>
    </row>
    <row r="18475" spans="13:13" ht="49.2" customHeight="1">
      <c r="M18475" s="85"/>
    </row>
    <row r="18476" spans="13:13" ht="49.2" customHeight="1">
      <c r="M18476" s="85"/>
    </row>
    <row r="18477" spans="13:13" ht="49.2" customHeight="1">
      <c r="M18477" s="85"/>
    </row>
    <row r="18478" spans="13:13" ht="49.2" customHeight="1">
      <c r="M18478" s="85"/>
    </row>
    <row r="18479" spans="13:13" ht="49.2" customHeight="1">
      <c r="M18479" s="85"/>
    </row>
    <row r="18480" spans="13:13" ht="49.2" customHeight="1">
      <c r="M18480" s="85"/>
    </row>
    <row r="18481" spans="13:13" ht="49.2" customHeight="1">
      <c r="M18481" s="85"/>
    </row>
    <row r="18482" spans="13:13" ht="49.2" customHeight="1">
      <c r="M18482" s="85"/>
    </row>
    <row r="18483" spans="13:13" ht="49.2" customHeight="1">
      <c r="M18483" s="85"/>
    </row>
    <row r="18484" spans="13:13" ht="49.2" customHeight="1">
      <c r="M18484" s="85"/>
    </row>
    <row r="18485" spans="13:13" ht="49.2" customHeight="1">
      <c r="M18485" s="85"/>
    </row>
    <row r="18486" spans="13:13" ht="49.2" customHeight="1">
      <c r="M18486" s="85"/>
    </row>
    <row r="18487" spans="13:13" ht="49.2" customHeight="1">
      <c r="M18487" s="85"/>
    </row>
    <row r="18488" spans="13:13" ht="49.2" customHeight="1">
      <c r="M18488" s="85"/>
    </row>
    <row r="18489" spans="13:13" ht="49.2" customHeight="1">
      <c r="M18489" s="85"/>
    </row>
    <row r="18490" spans="13:13" ht="49.2" customHeight="1">
      <c r="M18490" s="85"/>
    </row>
    <row r="18491" spans="13:13" ht="49.2" customHeight="1">
      <c r="M18491" s="85"/>
    </row>
    <row r="18492" spans="13:13" ht="49.2" customHeight="1">
      <c r="M18492" s="85"/>
    </row>
    <row r="18493" spans="13:13" ht="49.2" customHeight="1">
      <c r="M18493" s="85"/>
    </row>
    <row r="18494" spans="13:13" ht="49.2" customHeight="1">
      <c r="M18494" s="85"/>
    </row>
    <row r="18495" spans="13:13" ht="49.2" customHeight="1">
      <c r="M18495" s="85"/>
    </row>
    <row r="18496" spans="13:13" ht="49.2" customHeight="1">
      <c r="M18496" s="85"/>
    </row>
    <row r="18497" spans="13:13" ht="49.2" customHeight="1">
      <c r="M18497" s="85"/>
    </row>
    <row r="18498" spans="13:13" ht="49.2" customHeight="1">
      <c r="M18498" s="85"/>
    </row>
    <row r="18499" spans="13:13" ht="49.2" customHeight="1">
      <c r="M18499" s="85"/>
    </row>
    <row r="18500" spans="13:13" ht="49.2" customHeight="1">
      <c r="M18500" s="85"/>
    </row>
    <row r="18501" spans="13:13" ht="49.2" customHeight="1">
      <c r="M18501" s="85"/>
    </row>
    <row r="18502" spans="13:13" ht="49.2" customHeight="1">
      <c r="M18502" s="85"/>
    </row>
    <row r="18503" spans="13:13" ht="49.2" customHeight="1">
      <c r="M18503" s="85"/>
    </row>
    <row r="18504" spans="13:13" ht="49.2" customHeight="1">
      <c r="M18504" s="85"/>
    </row>
    <row r="18505" spans="13:13" ht="49.2" customHeight="1">
      <c r="M18505" s="85"/>
    </row>
    <row r="18506" spans="13:13" ht="49.2" customHeight="1">
      <c r="M18506" s="85"/>
    </row>
    <row r="18507" spans="13:13" ht="49.2" customHeight="1">
      <c r="M18507" s="85"/>
    </row>
    <row r="18508" spans="13:13" ht="49.2" customHeight="1">
      <c r="M18508" s="85"/>
    </row>
    <row r="18509" spans="13:13" ht="49.2" customHeight="1">
      <c r="M18509" s="85"/>
    </row>
    <row r="18510" spans="13:13" ht="49.2" customHeight="1">
      <c r="M18510" s="85"/>
    </row>
    <row r="18511" spans="13:13" ht="49.2" customHeight="1">
      <c r="M18511" s="85"/>
    </row>
    <row r="18512" spans="13:13" ht="49.2" customHeight="1">
      <c r="M18512" s="85"/>
    </row>
    <row r="18513" spans="13:13" ht="49.2" customHeight="1">
      <c r="M18513" s="85"/>
    </row>
    <row r="18514" spans="13:13" ht="49.2" customHeight="1">
      <c r="M18514" s="85"/>
    </row>
    <row r="18515" spans="13:13" ht="49.2" customHeight="1">
      <c r="M18515" s="85"/>
    </row>
    <row r="18516" spans="13:13" ht="49.2" customHeight="1">
      <c r="M18516" s="85"/>
    </row>
    <row r="18517" spans="13:13" ht="49.2" customHeight="1">
      <c r="M18517" s="85"/>
    </row>
    <row r="18518" spans="13:13" ht="49.2" customHeight="1">
      <c r="M18518" s="85"/>
    </row>
    <row r="18519" spans="13:13" ht="49.2" customHeight="1">
      <c r="M18519" s="85"/>
    </row>
    <row r="18520" spans="13:13" ht="49.2" customHeight="1">
      <c r="M18520" s="85"/>
    </row>
    <row r="18521" spans="13:13" ht="49.2" customHeight="1">
      <c r="M18521" s="85"/>
    </row>
    <row r="18522" spans="13:13" ht="49.2" customHeight="1">
      <c r="M18522" s="85"/>
    </row>
    <row r="18523" spans="13:13" ht="49.2" customHeight="1">
      <c r="M18523" s="85"/>
    </row>
    <row r="18524" spans="13:13" ht="49.2" customHeight="1">
      <c r="M18524" s="85"/>
    </row>
    <row r="18525" spans="13:13" ht="49.2" customHeight="1">
      <c r="M18525" s="85"/>
    </row>
    <row r="18526" spans="13:13" ht="49.2" customHeight="1">
      <c r="M18526" s="85"/>
    </row>
    <row r="18527" spans="13:13" ht="49.2" customHeight="1">
      <c r="M18527" s="85"/>
    </row>
    <row r="18528" spans="13:13" ht="49.2" customHeight="1">
      <c r="M18528" s="85"/>
    </row>
    <row r="18529" spans="13:13" ht="49.2" customHeight="1">
      <c r="M18529" s="85"/>
    </row>
    <row r="18530" spans="13:13" ht="49.2" customHeight="1">
      <c r="M18530" s="85"/>
    </row>
    <row r="18531" spans="13:13" ht="49.2" customHeight="1">
      <c r="M18531" s="85"/>
    </row>
    <row r="18532" spans="13:13" ht="49.2" customHeight="1">
      <c r="M18532" s="85"/>
    </row>
    <row r="18533" spans="13:13" ht="49.2" customHeight="1">
      <c r="M18533" s="85"/>
    </row>
    <row r="18534" spans="13:13" ht="49.2" customHeight="1">
      <c r="M18534" s="85"/>
    </row>
    <row r="18535" spans="13:13" ht="49.2" customHeight="1">
      <c r="M18535" s="85"/>
    </row>
    <row r="18536" spans="13:13" ht="49.2" customHeight="1">
      <c r="M18536" s="85"/>
    </row>
    <row r="18537" spans="13:13" ht="49.2" customHeight="1">
      <c r="M18537" s="85"/>
    </row>
    <row r="18538" spans="13:13" ht="49.2" customHeight="1">
      <c r="M18538" s="85"/>
    </row>
    <row r="18539" spans="13:13" ht="49.2" customHeight="1">
      <c r="M18539" s="85"/>
    </row>
    <row r="18540" spans="13:13" ht="49.2" customHeight="1">
      <c r="M18540" s="85"/>
    </row>
    <row r="18541" spans="13:13" ht="49.2" customHeight="1">
      <c r="M18541" s="85"/>
    </row>
    <row r="18542" spans="13:13" ht="49.2" customHeight="1">
      <c r="M18542" s="85"/>
    </row>
    <row r="18543" spans="13:13" ht="49.2" customHeight="1">
      <c r="M18543" s="85"/>
    </row>
    <row r="18544" spans="13:13" ht="49.2" customHeight="1">
      <c r="M18544" s="85"/>
    </row>
    <row r="18545" spans="13:13" ht="49.2" customHeight="1">
      <c r="M18545" s="85"/>
    </row>
    <row r="18546" spans="13:13" ht="49.2" customHeight="1">
      <c r="M18546" s="85"/>
    </row>
    <row r="18547" spans="13:13" ht="49.2" customHeight="1">
      <c r="M18547" s="85"/>
    </row>
    <row r="18548" spans="13:13" ht="49.2" customHeight="1">
      <c r="M18548" s="85"/>
    </row>
    <row r="18549" spans="13:13" ht="49.2" customHeight="1">
      <c r="M18549" s="85"/>
    </row>
    <row r="18550" spans="13:13" ht="49.2" customHeight="1">
      <c r="M18550" s="85"/>
    </row>
    <row r="18551" spans="13:13" ht="49.2" customHeight="1">
      <c r="M18551" s="85"/>
    </row>
    <row r="18552" spans="13:13" ht="49.2" customHeight="1">
      <c r="M18552" s="85"/>
    </row>
    <row r="18553" spans="13:13" ht="49.2" customHeight="1">
      <c r="M18553" s="85"/>
    </row>
    <row r="18554" spans="13:13" ht="49.2" customHeight="1">
      <c r="M18554" s="85"/>
    </row>
    <row r="18555" spans="13:13" ht="49.2" customHeight="1">
      <c r="M18555" s="85"/>
    </row>
    <row r="18556" spans="13:13" ht="49.2" customHeight="1">
      <c r="M18556" s="85"/>
    </row>
    <row r="18557" spans="13:13" ht="49.2" customHeight="1">
      <c r="M18557" s="85"/>
    </row>
    <row r="18558" spans="13:13" ht="49.2" customHeight="1">
      <c r="M18558" s="85"/>
    </row>
    <row r="18559" spans="13:13" ht="49.2" customHeight="1">
      <c r="M18559" s="85"/>
    </row>
    <row r="18560" spans="13:13" ht="49.2" customHeight="1">
      <c r="M18560" s="85"/>
    </row>
    <row r="18561" spans="13:13" ht="49.2" customHeight="1">
      <c r="M18561" s="85"/>
    </row>
    <row r="18562" spans="13:13" ht="49.2" customHeight="1">
      <c r="M18562" s="85"/>
    </row>
    <row r="18563" spans="13:13" ht="49.2" customHeight="1">
      <c r="M18563" s="85"/>
    </row>
    <row r="18564" spans="13:13" ht="49.2" customHeight="1">
      <c r="M18564" s="85"/>
    </row>
    <row r="18565" spans="13:13" ht="49.2" customHeight="1">
      <c r="M18565" s="85"/>
    </row>
    <row r="18566" spans="13:13" ht="49.2" customHeight="1">
      <c r="M18566" s="85"/>
    </row>
    <row r="18567" spans="13:13" ht="49.2" customHeight="1">
      <c r="M18567" s="85"/>
    </row>
    <row r="18568" spans="13:13" ht="49.2" customHeight="1">
      <c r="M18568" s="85"/>
    </row>
    <row r="18569" spans="13:13" ht="49.2" customHeight="1">
      <c r="M18569" s="85"/>
    </row>
    <row r="18570" spans="13:13" ht="49.2" customHeight="1">
      <c r="M18570" s="85"/>
    </row>
    <row r="18571" spans="13:13" ht="49.2" customHeight="1">
      <c r="M18571" s="85"/>
    </row>
    <row r="18572" spans="13:13" ht="49.2" customHeight="1">
      <c r="M18572" s="85"/>
    </row>
    <row r="18573" spans="13:13" ht="49.2" customHeight="1">
      <c r="M18573" s="85"/>
    </row>
    <row r="18574" spans="13:13" ht="49.2" customHeight="1">
      <c r="M18574" s="85"/>
    </row>
    <row r="18575" spans="13:13" ht="49.2" customHeight="1">
      <c r="M18575" s="85"/>
    </row>
    <row r="18576" spans="13:13" ht="49.2" customHeight="1">
      <c r="M18576" s="85"/>
    </row>
    <row r="18577" spans="13:13" ht="49.2" customHeight="1">
      <c r="M18577" s="85"/>
    </row>
    <row r="18578" spans="13:13" ht="49.2" customHeight="1">
      <c r="M18578" s="85"/>
    </row>
    <row r="18579" spans="13:13" ht="49.2" customHeight="1">
      <c r="M18579" s="85"/>
    </row>
    <row r="18580" spans="13:13" ht="49.2" customHeight="1">
      <c r="M18580" s="85"/>
    </row>
    <row r="18581" spans="13:13" ht="49.2" customHeight="1">
      <c r="M18581" s="85"/>
    </row>
    <row r="18582" spans="13:13" ht="49.2" customHeight="1">
      <c r="M18582" s="85"/>
    </row>
    <row r="18583" spans="13:13" ht="49.2" customHeight="1">
      <c r="M18583" s="85"/>
    </row>
    <row r="18584" spans="13:13" ht="49.2" customHeight="1">
      <c r="M18584" s="85"/>
    </row>
    <row r="18585" spans="13:13" ht="49.2" customHeight="1">
      <c r="M18585" s="85"/>
    </row>
    <row r="18586" spans="13:13" ht="49.2" customHeight="1">
      <c r="M18586" s="85"/>
    </row>
    <row r="18587" spans="13:13" ht="49.2" customHeight="1">
      <c r="M18587" s="85"/>
    </row>
    <row r="18588" spans="13:13" ht="49.2" customHeight="1">
      <c r="M18588" s="85"/>
    </row>
    <row r="18589" spans="13:13" ht="49.2" customHeight="1">
      <c r="M18589" s="85"/>
    </row>
    <row r="18590" spans="13:13" ht="49.2" customHeight="1">
      <c r="M18590" s="85"/>
    </row>
    <row r="18591" spans="13:13" ht="49.2" customHeight="1">
      <c r="M18591" s="85"/>
    </row>
    <row r="18592" spans="13:13" ht="49.2" customHeight="1">
      <c r="M18592" s="85"/>
    </row>
    <row r="18593" spans="13:13" ht="49.2" customHeight="1">
      <c r="M18593" s="85"/>
    </row>
    <row r="18594" spans="13:13" ht="49.2" customHeight="1">
      <c r="M18594" s="85"/>
    </row>
    <row r="18595" spans="13:13" ht="49.2" customHeight="1">
      <c r="M18595" s="85"/>
    </row>
    <row r="18596" spans="13:13" ht="49.2" customHeight="1">
      <c r="M18596" s="85"/>
    </row>
    <row r="18597" spans="13:13" ht="49.2" customHeight="1">
      <c r="M18597" s="85"/>
    </row>
    <row r="18598" spans="13:13" ht="49.2" customHeight="1">
      <c r="M18598" s="85"/>
    </row>
    <row r="18599" spans="13:13" ht="49.2" customHeight="1">
      <c r="M18599" s="85"/>
    </row>
    <row r="18600" spans="13:13" ht="49.2" customHeight="1">
      <c r="M18600" s="85"/>
    </row>
    <row r="18601" spans="13:13" ht="49.2" customHeight="1">
      <c r="M18601" s="85"/>
    </row>
    <row r="18602" spans="13:13" ht="49.2" customHeight="1">
      <c r="M18602" s="85"/>
    </row>
    <row r="18603" spans="13:13" ht="49.2" customHeight="1">
      <c r="M18603" s="85"/>
    </row>
    <row r="18604" spans="13:13" ht="49.2" customHeight="1">
      <c r="M18604" s="85"/>
    </row>
    <row r="18605" spans="13:13" ht="49.2" customHeight="1">
      <c r="M18605" s="85"/>
    </row>
    <row r="18606" spans="13:13" ht="49.2" customHeight="1">
      <c r="M18606" s="85"/>
    </row>
    <row r="18607" spans="13:13" ht="49.2" customHeight="1">
      <c r="M18607" s="85"/>
    </row>
    <row r="18608" spans="13:13" ht="49.2" customHeight="1">
      <c r="M18608" s="85"/>
    </row>
    <row r="18609" spans="13:13" ht="49.2" customHeight="1">
      <c r="M18609" s="85"/>
    </row>
    <row r="18610" spans="13:13" ht="49.2" customHeight="1">
      <c r="M18610" s="85"/>
    </row>
    <row r="18611" spans="13:13" ht="49.2" customHeight="1">
      <c r="M18611" s="85"/>
    </row>
    <row r="18612" spans="13:13" ht="49.2" customHeight="1">
      <c r="M18612" s="85"/>
    </row>
    <row r="18613" spans="13:13" ht="49.2" customHeight="1">
      <c r="M18613" s="85"/>
    </row>
    <row r="18614" spans="13:13" ht="49.2" customHeight="1">
      <c r="M18614" s="85"/>
    </row>
    <row r="18615" spans="13:13" ht="49.2" customHeight="1">
      <c r="M18615" s="85"/>
    </row>
    <row r="18616" spans="13:13" ht="49.2" customHeight="1">
      <c r="M18616" s="85"/>
    </row>
    <row r="18617" spans="13:13" ht="49.2" customHeight="1">
      <c r="M18617" s="85"/>
    </row>
    <row r="18618" spans="13:13" ht="49.2" customHeight="1">
      <c r="M18618" s="85"/>
    </row>
    <row r="18619" spans="13:13" ht="49.2" customHeight="1">
      <c r="M18619" s="85"/>
    </row>
    <row r="18620" spans="13:13" ht="49.2" customHeight="1">
      <c r="M18620" s="85"/>
    </row>
    <row r="18621" spans="13:13" ht="49.2" customHeight="1">
      <c r="M18621" s="85"/>
    </row>
    <row r="18622" spans="13:13" ht="49.2" customHeight="1">
      <c r="M18622" s="85"/>
    </row>
    <row r="18623" spans="13:13" ht="49.2" customHeight="1">
      <c r="M18623" s="85"/>
    </row>
    <row r="18624" spans="13:13" ht="49.2" customHeight="1">
      <c r="M18624" s="85"/>
    </row>
    <row r="18625" spans="13:13" ht="49.2" customHeight="1">
      <c r="M18625" s="85"/>
    </row>
    <row r="18626" spans="13:13" ht="49.2" customHeight="1">
      <c r="M18626" s="85"/>
    </row>
    <row r="18627" spans="13:13" ht="49.2" customHeight="1">
      <c r="M18627" s="85"/>
    </row>
    <row r="18628" spans="13:13" ht="49.2" customHeight="1">
      <c r="M18628" s="85"/>
    </row>
    <row r="18629" spans="13:13" ht="49.2" customHeight="1">
      <c r="M18629" s="85"/>
    </row>
    <row r="18630" spans="13:13" ht="49.2" customHeight="1">
      <c r="M18630" s="85"/>
    </row>
    <row r="18631" spans="13:13" ht="49.2" customHeight="1">
      <c r="M18631" s="85"/>
    </row>
    <row r="18632" spans="13:13" ht="49.2" customHeight="1">
      <c r="M18632" s="85"/>
    </row>
    <row r="18633" spans="13:13" ht="49.2" customHeight="1">
      <c r="M18633" s="85"/>
    </row>
    <row r="18634" spans="13:13" ht="49.2" customHeight="1">
      <c r="M18634" s="85"/>
    </row>
    <row r="18635" spans="13:13" ht="49.2" customHeight="1">
      <c r="M18635" s="85"/>
    </row>
    <row r="18636" spans="13:13" ht="49.2" customHeight="1">
      <c r="M18636" s="85"/>
    </row>
    <row r="18637" spans="13:13" ht="49.2" customHeight="1">
      <c r="M18637" s="85"/>
    </row>
    <row r="18638" spans="13:13" ht="49.2" customHeight="1">
      <c r="M18638" s="85"/>
    </row>
    <row r="18639" spans="13:13" ht="49.2" customHeight="1">
      <c r="M18639" s="85"/>
    </row>
    <row r="18640" spans="13:13" ht="49.2" customHeight="1">
      <c r="M18640" s="85"/>
    </row>
    <row r="18641" spans="13:13" ht="49.2" customHeight="1">
      <c r="M18641" s="85"/>
    </row>
    <row r="18642" spans="13:13" ht="49.2" customHeight="1">
      <c r="M18642" s="85"/>
    </row>
    <row r="18643" spans="13:13" ht="49.2" customHeight="1">
      <c r="M18643" s="85"/>
    </row>
    <row r="18644" spans="13:13" ht="49.2" customHeight="1">
      <c r="M18644" s="85"/>
    </row>
    <row r="18645" spans="13:13" ht="49.2" customHeight="1">
      <c r="M18645" s="85"/>
    </row>
    <row r="18646" spans="13:13" ht="49.2" customHeight="1">
      <c r="M18646" s="85"/>
    </row>
    <row r="18647" spans="13:13" ht="49.2" customHeight="1">
      <c r="M18647" s="85"/>
    </row>
    <row r="18648" spans="13:13" ht="49.2" customHeight="1">
      <c r="M18648" s="85"/>
    </row>
    <row r="18649" spans="13:13" ht="49.2" customHeight="1">
      <c r="M18649" s="85"/>
    </row>
    <row r="18650" spans="13:13" ht="49.2" customHeight="1">
      <c r="M18650" s="85"/>
    </row>
    <row r="18651" spans="13:13" ht="49.2" customHeight="1">
      <c r="M18651" s="85"/>
    </row>
    <row r="18652" spans="13:13" ht="49.2" customHeight="1">
      <c r="M18652" s="85"/>
    </row>
    <row r="18653" spans="13:13" ht="49.2" customHeight="1">
      <c r="M18653" s="85"/>
    </row>
    <row r="18654" spans="13:13" ht="49.2" customHeight="1">
      <c r="M18654" s="85"/>
    </row>
    <row r="18655" spans="13:13" ht="49.2" customHeight="1">
      <c r="M18655" s="85"/>
    </row>
    <row r="18656" spans="13:13" ht="49.2" customHeight="1">
      <c r="M18656" s="85"/>
    </row>
    <row r="18657" spans="13:13" ht="49.2" customHeight="1">
      <c r="M18657" s="85"/>
    </row>
    <row r="18658" spans="13:13" ht="49.2" customHeight="1">
      <c r="M18658" s="85"/>
    </row>
    <row r="18659" spans="13:13" ht="49.2" customHeight="1">
      <c r="M18659" s="85"/>
    </row>
    <row r="18660" spans="13:13" ht="49.2" customHeight="1">
      <c r="M18660" s="85"/>
    </row>
    <row r="18661" spans="13:13" ht="49.2" customHeight="1">
      <c r="M18661" s="85"/>
    </row>
    <row r="18662" spans="13:13" ht="49.2" customHeight="1">
      <c r="M18662" s="85"/>
    </row>
    <row r="18663" spans="13:13" ht="49.2" customHeight="1">
      <c r="M18663" s="85"/>
    </row>
    <row r="18664" spans="13:13" ht="49.2" customHeight="1">
      <c r="M18664" s="85"/>
    </row>
    <row r="18665" spans="13:13" ht="49.2" customHeight="1">
      <c r="M18665" s="85"/>
    </row>
    <row r="18666" spans="13:13" ht="49.2" customHeight="1">
      <c r="M18666" s="85"/>
    </row>
    <row r="18667" spans="13:13" ht="49.2" customHeight="1">
      <c r="M18667" s="85"/>
    </row>
    <row r="18668" spans="13:13" ht="49.2" customHeight="1">
      <c r="M18668" s="85"/>
    </row>
    <row r="18669" spans="13:13" ht="49.2" customHeight="1">
      <c r="M18669" s="85"/>
    </row>
    <row r="18670" spans="13:13" ht="49.2" customHeight="1">
      <c r="M18670" s="85"/>
    </row>
    <row r="18671" spans="13:13" ht="49.2" customHeight="1">
      <c r="M18671" s="85"/>
    </row>
    <row r="18672" spans="13:13" ht="49.2" customHeight="1">
      <c r="M18672" s="85"/>
    </row>
    <row r="18673" spans="13:13" ht="49.2" customHeight="1">
      <c r="M18673" s="85"/>
    </row>
    <row r="18674" spans="13:13" ht="49.2" customHeight="1">
      <c r="M18674" s="85"/>
    </row>
    <row r="18675" spans="13:13" ht="49.2" customHeight="1">
      <c r="M18675" s="85"/>
    </row>
    <row r="18676" spans="13:13" ht="49.2" customHeight="1">
      <c r="M18676" s="85"/>
    </row>
    <row r="18677" spans="13:13" ht="49.2" customHeight="1">
      <c r="M18677" s="85"/>
    </row>
    <row r="18678" spans="13:13" ht="49.2" customHeight="1">
      <c r="M18678" s="85"/>
    </row>
    <row r="18679" spans="13:13" ht="49.2" customHeight="1">
      <c r="M18679" s="85"/>
    </row>
    <row r="18680" spans="13:13" ht="49.2" customHeight="1">
      <c r="M18680" s="85"/>
    </row>
    <row r="18681" spans="13:13" ht="49.2" customHeight="1">
      <c r="M18681" s="85"/>
    </row>
    <row r="18682" spans="13:13" ht="49.2" customHeight="1">
      <c r="M18682" s="85"/>
    </row>
    <row r="18683" spans="13:13" ht="49.2" customHeight="1">
      <c r="M18683" s="85"/>
    </row>
    <row r="18684" spans="13:13" ht="49.2" customHeight="1">
      <c r="M18684" s="85"/>
    </row>
    <row r="18685" spans="13:13" ht="49.2" customHeight="1">
      <c r="M18685" s="85"/>
    </row>
    <row r="18686" spans="13:13" ht="49.2" customHeight="1">
      <c r="M18686" s="85"/>
    </row>
    <row r="18687" spans="13:13" ht="49.2" customHeight="1">
      <c r="M18687" s="85"/>
    </row>
    <row r="18688" spans="13:13" ht="49.2" customHeight="1">
      <c r="M18688" s="85"/>
    </row>
    <row r="18689" spans="13:13" ht="49.2" customHeight="1">
      <c r="M18689" s="85"/>
    </row>
    <row r="18690" spans="13:13" ht="49.2" customHeight="1">
      <c r="M18690" s="85"/>
    </row>
    <row r="18691" spans="13:13" ht="49.2" customHeight="1">
      <c r="M18691" s="85"/>
    </row>
    <row r="18692" spans="13:13" ht="49.2" customHeight="1">
      <c r="M18692" s="85"/>
    </row>
    <row r="18693" spans="13:13" ht="49.2" customHeight="1">
      <c r="M18693" s="85"/>
    </row>
    <row r="18694" spans="13:13" ht="49.2" customHeight="1">
      <c r="M18694" s="85"/>
    </row>
    <row r="18695" spans="13:13" ht="49.2" customHeight="1">
      <c r="M18695" s="85"/>
    </row>
    <row r="18696" spans="13:13" ht="49.2" customHeight="1">
      <c r="M18696" s="85"/>
    </row>
    <row r="18697" spans="13:13" ht="49.2" customHeight="1">
      <c r="M18697" s="85"/>
    </row>
    <row r="18698" spans="13:13" ht="49.2" customHeight="1">
      <c r="M18698" s="85"/>
    </row>
    <row r="18699" spans="13:13" ht="49.2" customHeight="1">
      <c r="M18699" s="85"/>
    </row>
    <row r="18700" spans="13:13" ht="49.2" customHeight="1">
      <c r="M18700" s="85"/>
    </row>
    <row r="18701" spans="13:13" ht="49.2" customHeight="1">
      <c r="M18701" s="85"/>
    </row>
    <row r="18702" spans="13:13" ht="49.2" customHeight="1">
      <c r="M18702" s="85"/>
    </row>
    <row r="18703" spans="13:13" ht="49.2" customHeight="1">
      <c r="M18703" s="85"/>
    </row>
    <row r="18704" spans="13:13" ht="49.2" customHeight="1">
      <c r="M18704" s="85"/>
    </row>
    <row r="18705" spans="13:13" ht="49.2" customHeight="1">
      <c r="M18705" s="85"/>
    </row>
    <row r="18706" spans="13:13" ht="49.2" customHeight="1">
      <c r="M18706" s="85"/>
    </row>
    <row r="18707" spans="13:13" ht="49.2" customHeight="1">
      <c r="M18707" s="85"/>
    </row>
    <row r="18708" spans="13:13" ht="49.2" customHeight="1">
      <c r="M18708" s="85"/>
    </row>
    <row r="18709" spans="13:13" ht="49.2" customHeight="1">
      <c r="M18709" s="85"/>
    </row>
    <row r="18710" spans="13:13" ht="49.2" customHeight="1">
      <c r="M18710" s="85"/>
    </row>
    <row r="18711" spans="13:13" ht="49.2" customHeight="1">
      <c r="M18711" s="85"/>
    </row>
    <row r="18712" spans="13:13" ht="49.2" customHeight="1">
      <c r="M18712" s="85"/>
    </row>
    <row r="18713" spans="13:13" ht="49.2" customHeight="1">
      <c r="M18713" s="85"/>
    </row>
    <row r="18714" spans="13:13" ht="49.2" customHeight="1">
      <c r="M18714" s="85"/>
    </row>
    <row r="18715" spans="13:13" ht="49.2" customHeight="1">
      <c r="M18715" s="85"/>
    </row>
    <row r="18716" spans="13:13" ht="49.2" customHeight="1">
      <c r="M18716" s="85"/>
    </row>
    <row r="18717" spans="13:13" ht="49.2" customHeight="1">
      <c r="M18717" s="85"/>
    </row>
    <row r="18718" spans="13:13" ht="49.2" customHeight="1">
      <c r="M18718" s="85"/>
    </row>
    <row r="18719" spans="13:13" ht="49.2" customHeight="1">
      <c r="M18719" s="85"/>
    </row>
    <row r="18720" spans="13:13" ht="49.2" customHeight="1">
      <c r="M18720" s="85"/>
    </row>
    <row r="18721" spans="13:13" ht="49.2" customHeight="1">
      <c r="M18721" s="85"/>
    </row>
    <row r="18722" spans="13:13" ht="49.2" customHeight="1">
      <c r="M18722" s="85"/>
    </row>
    <row r="18723" spans="13:13" ht="49.2" customHeight="1">
      <c r="M18723" s="85"/>
    </row>
    <row r="18724" spans="13:13" ht="49.2" customHeight="1">
      <c r="M18724" s="85"/>
    </row>
    <row r="18725" spans="13:13" ht="49.2" customHeight="1">
      <c r="M18725" s="85"/>
    </row>
    <row r="18726" spans="13:13" ht="49.2" customHeight="1">
      <c r="M18726" s="85"/>
    </row>
    <row r="18727" spans="13:13" ht="49.2" customHeight="1">
      <c r="M18727" s="85"/>
    </row>
    <row r="18728" spans="13:13" ht="49.2" customHeight="1">
      <c r="M18728" s="85"/>
    </row>
    <row r="18729" spans="13:13" ht="49.2" customHeight="1">
      <c r="M18729" s="85"/>
    </row>
    <row r="18730" spans="13:13" ht="49.2" customHeight="1">
      <c r="M18730" s="85"/>
    </row>
    <row r="18731" spans="13:13" ht="49.2" customHeight="1">
      <c r="M18731" s="85"/>
    </row>
    <row r="18732" spans="13:13" ht="49.2" customHeight="1">
      <c r="M18732" s="85"/>
    </row>
    <row r="18733" spans="13:13" ht="49.2" customHeight="1">
      <c r="M18733" s="85"/>
    </row>
    <row r="18734" spans="13:13" ht="49.2" customHeight="1">
      <c r="M18734" s="85"/>
    </row>
    <row r="18735" spans="13:13" ht="49.2" customHeight="1">
      <c r="M18735" s="85"/>
    </row>
    <row r="18736" spans="13:13" ht="49.2" customHeight="1">
      <c r="M18736" s="85"/>
    </row>
    <row r="18737" spans="13:13" ht="49.2" customHeight="1">
      <c r="M18737" s="85"/>
    </row>
    <row r="18738" spans="13:13" ht="49.2" customHeight="1">
      <c r="M18738" s="85"/>
    </row>
    <row r="18739" spans="13:13" ht="49.2" customHeight="1">
      <c r="M18739" s="85"/>
    </row>
    <row r="18740" spans="13:13" ht="49.2" customHeight="1">
      <c r="M18740" s="85"/>
    </row>
    <row r="18741" spans="13:13" ht="49.2" customHeight="1">
      <c r="M18741" s="85"/>
    </row>
    <row r="18742" spans="13:13" ht="49.2" customHeight="1">
      <c r="M18742" s="85"/>
    </row>
    <row r="18743" spans="13:13" ht="49.2" customHeight="1">
      <c r="M18743" s="85"/>
    </row>
    <row r="18744" spans="13:13" ht="49.2" customHeight="1">
      <c r="M18744" s="85"/>
    </row>
    <row r="18745" spans="13:13" ht="49.2" customHeight="1">
      <c r="M18745" s="85"/>
    </row>
    <row r="18746" spans="13:13" ht="49.2" customHeight="1">
      <c r="M18746" s="85"/>
    </row>
    <row r="18747" spans="13:13" ht="49.2" customHeight="1">
      <c r="M18747" s="85"/>
    </row>
    <row r="18748" spans="13:13" ht="49.2" customHeight="1">
      <c r="M18748" s="85"/>
    </row>
    <row r="18749" spans="13:13" ht="49.2" customHeight="1">
      <c r="M18749" s="85"/>
    </row>
    <row r="18750" spans="13:13" ht="49.2" customHeight="1">
      <c r="M18750" s="85"/>
    </row>
    <row r="18751" spans="13:13" ht="49.2" customHeight="1">
      <c r="M18751" s="85"/>
    </row>
    <row r="18752" spans="13:13" ht="49.2" customHeight="1">
      <c r="M18752" s="85"/>
    </row>
    <row r="18753" spans="13:13" ht="49.2" customHeight="1">
      <c r="M18753" s="85"/>
    </row>
    <row r="18754" spans="13:13" ht="49.2" customHeight="1">
      <c r="M18754" s="85"/>
    </row>
    <row r="18755" spans="13:13" ht="49.2" customHeight="1">
      <c r="M18755" s="85"/>
    </row>
    <row r="18756" spans="13:13" ht="49.2" customHeight="1">
      <c r="M18756" s="85"/>
    </row>
    <row r="18757" spans="13:13" ht="49.2" customHeight="1">
      <c r="M18757" s="85"/>
    </row>
    <row r="18758" spans="13:13" ht="49.2" customHeight="1">
      <c r="M18758" s="85"/>
    </row>
    <row r="18759" spans="13:13" ht="49.2" customHeight="1">
      <c r="M18759" s="85"/>
    </row>
    <row r="18760" spans="13:13" ht="49.2" customHeight="1">
      <c r="M18760" s="85"/>
    </row>
    <row r="18761" spans="13:13" ht="49.2" customHeight="1">
      <c r="M18761" s="85"/>
    </row>
    <row r="18762" spans="13:13" ht="49.2" customHeight="1">
      <c r="M18762" s="85"/>
    </row>
    <row r="18763" spans="13:13" ht="49.2" customHeight="1">
      <c r="M18763" s="85"/>
    </row>
    <row r="18764" spans="13:13" ht="49.2" customHeight="1">
      <c r="M18764" s="85"/>
    </row>
    <row r="18765" spans="13:13" ht="49.2" customHeight="1">
      <c r="M18765" s="85"/>
    </row>
    <row r="18766" spans="13:13" ht="49.2" customHeight="1">
      <c r="M18766" s="85"/>
    </row>
    <row r="18767" spans="13:13" ht="49.2" customHeight="1">
      <c r="M18767" s="85"/>
    </row>
    <row r="18768" spans="13:13" ht="49.2" customHeight="1">
      <c r="M18768" s="85"/>
    </row>
    <row r="18769" spans="13:13" ht="49.2" customHeight="1">
      <c r="M18769" s="85"/>
    </row>
    <row r="18770" spans="13:13" ht="49.2" customHeight="1">
      <c r="M18770" s="85"/>
    </row>
    <row r="18771" spans="13:13" ht="49.2" customHeight="1">
      <c r="M18771" s="85"/>
    </row>
    <row r="18772" spans="13:13" ht="49.2" customHeight="1">
      <c r="M18772" s="85"/>
    </row>
    <row r="18773" spans="13:13" ht="49.2" customHeight="1">
      <c r="M18773" s="85"/>
    </row>
    <row r="18774" spans="13:13" ht="49.2" customHeight="1">
      <c r="M18774" s="85"/>
    </row>
    <row r="18775" spans="13:13" ht="49.2" customHeight="1">
      <c r="M18775" s="85"/>
    </row>
    <row r="18776" spans="13:13" ht="49.2" customHeight="1">
      <c r="M18776" s="85"/>
    </row>
    <row r="18777" spans="13:13" ht="49.2" customHeight="1">
      <c r="M18777" s="85"/>
    </row>
    <row r="18778" spans="13:13" ht="49.2" customHeight="1">
      <c r="M18778" s="85"/>
    </row>
    <row r="18779" spans="13:13" ht="49.2" customHeight="1">
      <c r="M18779" s="85"/>
    </row>
    <row r="18780" spans="13:13" ht="49.2" customHeight="1">
      <c r="M18780" s="85"/>
    </row>
    <row r="18781" spans="13:13" ht="49.2" customHeight="1">
      <c r="M18781" s="85"/>
    </row>
    <row r="18782" spans="13:13" ht="49.2" customHeight="1">
      <c r="M18782" s="85"/>
    </row>
    <row r="18783" spans="13:13" ht="49.2" customHeight="1">
      <c r="M18783" s="85"/>
    </row>
    <row r="18784" spans="13:13" ht="49.2" customHeight="1">
      <c r="M18784" s="85"/>
    </row>
    <row r="18785" spans="13:13" ht="49.2" customHeight="1">
      <c r="M18785" s="85"/>
    </row>
    <row r="18786" spans="13:13" ht="49.2" customHeight="1">
      <c r="M18786" s="85"/>
    </row>
    <row r="18787" spans="13:13" ht="49.2" customHeight="1">
      <c r="M18787" s="85"/>
    </row>
    <row r="18788" spans="13:13" ht="49.2" customHeight="1">
      <c r="M18788" s="85"/>
    </row>
    <row r="18789" spans="13:13" ht="49.2" customHeight="1">
      <c r="M18789" s="85"/>
    </row>
    <row r="18790" spans="13:13" ht="49.2" customHeight="1">
      <c r="M18790" s="85"/>
    </row>
    <row r="18791" spans="13:13" ht="49.2" customHeight="1">
      <c r="M18791" s="85"/>
    </row>
    <row r="18792" spans="13:13" ht="49.2" customHeight="1">
      <c r="M18792" s="85"/>
    </row>
    <row r="18793" spans="13:13" ht="49.2" customHeight="1">
      <c r="M18793" s="85"/>
    </row>
    <row r="18794" spans="13:13" ht="49.2" customHeight="1">
      <c r="M18794" s="85"/>
    </row>
    <row r="18795" spans="13:13" ht="49.2" customHeight="1">
      <c r="M18795" s="85"/>
    </row>
    <row r="18796" spans="13:13" ht="49.2" customHeight="1">
      <c r="M18796" s="85"/>
    </row>
    <row r="18797" spans="13:13" ht="49.2" customHeight="1">
      <c r="M18797" s="85"/>
    </row>
    <row r="18798" spans="13:13" ht="49.2" customHeight="1">
      <c r="M18798" s="85"/>
    </row>
    <row r="18799" spans="13:13" ht="49.2" customHeight="1">
      <c r="M18799" s="85"/>
    </row>
    <row r="18800" spans="13:13" ht="49.2" customHeight="1">
      <c r="M18800" s="85"/>
    </row>
    <row r="18801" spans="13:13" ht="49.2" customHeight="1">
      <c r="M18801" s="85"/>
    </row>
    <row r="18802" spans="13:13" ht="49.2" customHeight="1">
      <c r="M18802" s="85"/>
    </row>
    <row r="18803" spans="13:13" ht="49.2" customHeight="1">
      <c r="M18803" s="85"/>
    </row>
    <row r="18804" spans="13:13" ht="49.2" customHeight="1">
      <c r="M18804" s="85"/>
    </row>
    <row r="18805" spans="13:13" ht="49.2" customHeight="1">
      <c r="M18805" s="85"/>
    </row>
    <row r="18806" spans="13:13" ht="49.2" customHeight="1">
      <c r="M18806" s="85"/>
    </row>
    <row r="18807" spans="13:13" ht="49.2" customHeight="1">
      <c r="M18807" s="85"/>
    </row>
    <row r="18808" spans="13:13" ht="49.2" customHeight="1">
      <c r="M18808" s="85"/>
    </row>
    <row r="18809" spans="13:13" ht="49.2" customHeight="1">
      <c r="M18809" s="85"/>
    </row>
    <row r="18810" spans="13:13" ht="49.2" customHeight="1">
      <c r="M18810" s="85"/>
    </row>
    <row r="18811" spans="13:13" ht="49.2" customHeight="1">
      <c r="M18811" s="85"/>
    </row>
    <row r="18812" spans="13:13" ht="49.2" customHeight="1">
      <c r="M18812" s="85"/>
    </row>
    <row r="18813" spans="13:13" ht="49.2" customHeight="1">
      <c r="M18813" s="85"/>
    </row>
    <row r="18814" spans="13:13" ht="49.2" customHeight="1">
      <c r="M18814" s="85"/>
    </row>
    <row r="18815" spans="13:13" ht="49.2" customHeight="1">
      <c r="M18815" s="85"/>
    </row>
    <row r="18816" spans="13:13" ht="49.2" customHeight="1">
      <c r="M18816" s="85"/>
    </row>
    <row r="18817" spans="13:13" ht="49.2" customHeight="1">
      <c r="M18817" s="85"/>
    </row>
    <row r="18818" spans="13:13" ht="49.2" customHeight="1">
      <c r="M18818" s="85"/>
    </row>
    <row r="18819" spans="13:13" ht="49.2" customHeight="1">
      <c r="M18819" s="85"/>
    </row>
    <row r="18820" spans="13:13" ht="49.2" customHeight="1">
      <c r="M18820" s="85"/>
    </row>
    <row r="18821" spans="13:13" ht="49.2" customHeight="1">
      <c r="M18821" s="85"/>
    </row>
    <row r="18822" spans="13:13" ht="49.2" customHeight="1">
      <c r="M18822" s="85"/>
    </row>
    <row r="18823" spans="13:13" ht="49.2" customHeight="1">
      <c r="M18823" s="85"/>
    </row>
    <row r="18824" spans="13:13" ht="49.2" customHeight="1">
      <c r="M18824" s="85"/>
    </row>
    <row r="18825" spans="13:13" ht="49.2" customHeight="1">
      <c r="M18825" s="85"/>
    </row>
    <row r="18826" spans="13:13" ht="49.2" customHeight="1">
      <c r="M18826" s="85"/>
    </row>
    <row r="18827" spans="13:13" ht="49.2" customHeight="1">
      <c r="M18827" s="85"/>
    </row>
    <row r="18828" spans="13:13" ht="49.2" customHeight="1">
      <c r="M18828" s="85"/>
    </row>
    <row r="18829" spans="13:13" ht="49.2" customHeight="1">
      <c r="M18829" s="85"/>
    </row>
    <row r="18830" spans="13:13" ht="49.2" customHeight="1">
      <c r="M18830" s="85"/>
    </row>
    <row r="18831" spans="13:13" ht="49.2" customHeight="1">
      <c r="M18831" s="85"/>
    </row>
    <row r="18832" spans="13:13" ht="49.2" customHeight="1">
      <c r="M18832" s="85"/>
    </row>
    <row r="18833" spans="13:13" ht="49.2" customHeight="1">
      <c r="M18833" s="85"/>
    </row>
    <row r="18834" spans="13:13" ht="49.2" customHeight="1">
      <c r="M18834" s="85"/>
    </row>
    <row r="18835" spans="13:13" ht="49.2" customHeight="1">
      <c r="M18835" s="85"/>
    </row>
    <row r="18836" spans="13:13" ht="49.2" customHeight="1">
      <c r="M18836" s="85"/>
    </row>
    <row r="18837" spans="13:13" ht="49.2" customHeight="1">
      <c r="M18837" s="85"/>
    </row>
    <row r="18838" spans="13:13" ht="49.2" customHeight="1">
      <c r="M18838" s="85"/>
    </row>
    <row r="18839" spans="13:13" ht="49.2" customHeight="1">
      <c r="M18839" s="85"/>
    </row>
    <row r="18840" spans="13:13" ht="49.2" customHeight="1">
      <c r="M18840" s="85"/>
    </row>
    <row r="18841" spans="13:13" ht="49.2" customHeight="1">
      <c r="M18841" s="85"/>
    </row>
    <row r="18842" spans="13:13" ht="49.2" customHeight="1">
      <c r="M18842" s="85"/>
    </row>
    <row r="18843" spans="13:13" ht="49.2" customHeight="1">
      <c r="M18843" s="85"/>
    </row>
    <row r="18844" spans="13:13" ht="49.2" customHeight="1">
      <c r="M18844" s="85"/>
    </row>
    <row r="18845" spans="13:13" ht="49.2" customHeight="1">
      <c r="M18845" s="85"/>
    </row>
    <row r="18846" spans="13:13" ht="49.2" customHeight="1">
      <c r="M18846" s="85"/>
    </row>
    <row r="18847" spans="13:13" ht="49.2" customHeight="1">
      <c r="M18847" s="85"/>
    </row>
    <row r="18848" spans="13:13" ht="49.2" customHeight="1">
      <c r="M18848" s="85"/>
    </row>
    <row r="18849" spans="13:13" ht="49.2" customHeight="1">
      <c r="M18849" s="85"/>
    </row>
    <row r="18850" spans="13:13" ht="49.2" customHeight="1">
      <c r="M18850" s="85"/>
    </row>
    <row r="18851" spans="13:13" ht="49.2" customHeight="1">
      <c r="M18851" s="85"/>
    </row>
    <row r="18852" spans="13:13" ht="49.2" customHeight="1">
      <c r="M18852" s="85"/>
    </row>
    <row r="18853" spans="13:13" ht="49.2" customHeight="1">
      <c r="M18853" s="85"/>
    </row>
    <row r="18854" spans="13:13" ht="49.2" customHeight="1">
      <c r="M18854" s="85"/>
    </row>
    <row r="18855" spans="13:13" ht="49.2" customHeight="1">
      <c r="M18855" s="85"/>
    </row>
    <row r="18856" spans="13:13" ht="49.2" customHeight="1">
      <c r="M18856" s="85"/>
    </row>
    <row r="18857" spans="13:13" ht="49.2" customHeight="1">
      <c r="M18857" s="85"/>
    </row>
    <row r="18858" spans="13:13" ht="49.2" customHeight="1">
      <c r="M18858" s="85"/>
    </row>
    <row r="18859" spans="13:13" ht="49.2" customHeight="1">
      <c r="M18859" s="85"/>
    </row>
    <row r="18860" spans="13:13" ht="49.2" customHeight="1">
      <c r="M18860" s="85"/>
    </row>
    <row r="18861" spans="13:13" ht="49.2" customHeight="1">
      <c r="M18861" s="85"/>
    </row>
    <row r="18862" spans="13:13" ht="49.2" customHeight="1">
      <c r="M18862" s="85"/>
    </row>
    <row r="18863" spans="13:13" ht="49.2" customHeight="1">
      <c r="M18863" s="85"/>
    </row>
    <row r="18864" spans="13:13" ht="49.2" customHeight="1">
      <c r="M18864" s="85"/>
    </row>
    <row r="18865" spans="13:13" ht="49.2" customHeight="1">
      <c r="M18865" s="85"/>
    </row>
    <row r="18866" spans="13:13" ht="49.2" customHeight="1">
      <c r="M18866" s="85"/>
    </row>
    <row r="18867" spans="13:13" ht="49.2" customHeight="1">
      <c r="M18867" s="85"/>
    </row>
    <row r="18868" spans="13:13" ht="49.2" customHeight="1">
      <c r="M18868" s="85"/>
    </row>
    <row r="18869" spans="13:13" ht="49.2" customHeight="1">
      <c r="M18869" s="85"/>
    </row>
    <row r="18870" spans="13:13" ht="49.2" customHeight="1">
      <c r="M18870" s="85"/>
    </row>
    <row r="18871" spans="13:13" ht="49.2" customHeight="1">
      <c r="M18871" s="85"/>
    </row>
    <row r="18872" spans="13:13" ht="49.2" customHeight="1">
      <c r="M18872" s="85"/>
    </row>
    <row r="18873" spans="13:13" ht="49.2" customHeight="1">
      <c r="M18873" s="85"/>
    </row>
    <row r="18874" spans="13:13" ht="49.2" customHeight="1">
      <c r="M18874" s="85"/>
    </row>
    <row r="18875" spans="13:13" ht="49.2" customHeight="1">
      <c r="M18875" s="85"/>
    </row>
    <row r="18876" spans="13:13" ht="49.2" customHeight="1">
      <c r="M18876" s="85"/>
    </row>
    <row r="18877" spans="13:13" ht="49.2" customHeight="1">
      <c r="M18877" s="85"/>
    </row>
    <row r="18878" spans="13:13" ht="49.2" customHeight="1">
      <c r="M18878" s="85"/>
    </row>
    <row r="18879" spans="13:13" ht="49.2" customHeight="1">
      <c r="M18879" s="85"/>
    </row>
    <row r="18880" spans="13:13" ht="49.2" customHeight="1">
      <c r="M18880" s="85"/>
    </row>
    <row r="18881" spans="13:13" ht="49.2" customHeight="1">
      <c r="M18881" s="85"/>
    </row>
    <row r="18882" spans="13:13" ht="49.2" customHeight="1">
      <c r="M18882" s="85"/>
    </row>
    <row r="18883" spans="13:13" ht="49.2" customHeight="1">
      <c r="M18883" s="85"/>
    </row>
    <row r="18884" spans="13:13" ht="49.2" customHeight="1">
      <c r="M18884" s="85"/>
    </row>
    <row r="18885" spans="13:13" ht="49.2" customHeight="1">
      <c r="M18885" s="85"/>
    </row>
    <row r="18886" spans="13:13" ht="49.2" customHeight="1">
      <c r="M18886" s="85"/>
    </row>
    <row r="18887" spans="13:13" ht="49.2" customHeight="1">
      <c r="M18887" s="85"/>
    </row>
    <row r="18888" spans="13:13" ht="49.2" customHeight="1">
      <c r="M18888" s="85"/>
    </row>
    <row r="18889" spans="13:13" ht="49.2" customHeight="1">
      <c r="M18889" s="85"/>
    </row>
    <row r="18890" spans="13:13" ht="49.2" customHeight="1">
      <c r="M18890" s="85"/>
    </row>
    <row r="18891" spans="13:13" ht="49.2" customHeight="1">
      <c r="M18891" s="85"/>
    </row>
    <row r="18892" spans="13:13" ht="49.2" customHeight="1">
      <c r="M18892" s="85"/>
    </row>
    <row r="18893" spans="13:13" ht="49.2" customHeight="1">
      <c r="M18893" s="85"/>
    </row>
    <row r="18894" spans="13:13" ht="49.2" customHeight="1">
      <c r="M18894" s="85"/>
    </row>
    <row r="18895" spans="13:13" ht="49.2" customHeight="1">
      <c r="M18895" s="85"/>
    </row>
    <row r="18896" spans="13:13" ht="49.2" customHeight="1">
      <c r="M18896" s="85"/>
    </row>
    <row r="18897" spans="13:13" ht="49.2" customHeight="1">
      <c r="M18897" s="85"/>
    </row>
    <row r="18898" spans="13:13" ht="49.2" customHeight="1">
      <c r="M18898" s="85"/>
    </row>
    <row r="18899" spans="13:13" ht="49.2" customHeight="1">
      <c r="M18899" s="85"/>
    </row>
    <row r="18900" spans="13:13" ht="49.2" customHeight="1">
      <c r="M18900" s="85"/>
    </row>
    <row r="18901" spans="13:13" ht="49.2" customHeight="1">
      <c r="M18901" s="85"/>
    </row>
    <row r="18902" spans="13:13" ht="49.2" customHeight="1">
      <c r="M18902" s="85"/>
    </row>
    <row r="18903" spans="13:13" ht="49.2" customHeight="1">
      <c r="M18903" s="85"/>
    </row>
    <row r="18904" spans="13:13" ht="49.2" customHeight="1">
      <c r="M18904" s="85"/>
    </row>
    <row r="18905" spans="13:13" ht="49.2" customHeight="1">
      <c r="M18905" s="85"/>
    </row>
    <row r="18906" spans="13:13" ht="49.2" customHeight="1">
      <c r="M18906" s="85"/>
    </row>
    <row r="18907" spans="13:13" ht="49.2" customHeight="1">
      <c r="M18907" s="85"/>
    </row>
    <row r="18908" spans="13:13" ht="49.2" customHeight="1">
      <c r="M18908" s="85"/>
    </row>
    <row r="18909" spans="13:13" ht="49.2" customHeight="1">
      <c r="M18909" s="85"/>
    </row>
    <row r="18910" spans="13:13" ht="49.2" customHeight="1">
      <c r="M18910" s="85"/>
    </row>
    <row r="18911" spans="13:13" ht="49.2" customHeight="1">
      <c r="M18911" s="85"/>
    </row>
    <row r="18912" spans="13:13" ht="49.2" customHeight="1">
      <c r="M18912" s="85"/>
    </row>
    <row r="18913" spans="13:13" ht="49.2" customHeight="1">
      <c r="M18913" s="85"/>
    </row>
    <row r="18914" spans="13:13" ht="49.2" customHeight="1">
      <c r="M18914" s="85"/>
    </row>
    <row r="18915" spans="13:13" ht="49.2" customHeight="1">
      <c r="M18915" s="85"/>
    </row>
    <row r="18916" spans="13:13" ht="49.2" customHeight="1">
      <c r="M18916" s="85"/>
    </row>
    <row r="18917" spans="13:13" ht="49.2" customHeight="1">
      <c r="M18917" s="85"/>
    </row>
    <row r="18918" spans="13:13" ht="49.2" customHeight="1">
      <c r="M18918" s="85"/>
    </row>
    <row r="18919" spans="13:13" ht="49.2" customHeight="1">
      <c r="M18919" s="85"/>
    </row>
    <row r="18920" spans="13:13" ht="49.2" customHeight="1">
      <c r="M18920" s="85"/>
    </row>
    <row r="18921" spans="13:13" ht="49.2" customHeight="1">
      <c r="M18921" s="85"/>
    </row>
    <row r="18922" spans="13:13" ht="49.2" customHeight="1">
      <c r="M18922" s="85"/>
    </row>
    <row r="18923" spans="13:13" ht="49.2" customHeight="1">
      <c r="M18923" s="85"/>
    </row>
    <row r="18924" spans="13:13" ht="49.2" customHeight="1">
      <c r="M18924" s="85"/>
    </row>
    <row r="18925" spans="13:13" ht="49.2" customHeight="1">
      <c r="M18925" s="85"/>
    </row>
    <row r="18926" spans="13:13" ht="49.2" customHeight="1">
      <c r="M18926" s="85"/>
    </row>
    <row r="18927" spans="13:13" ht="49.2" customHeight="1">
      <c r="M18927" s="85"/>
    </row>
    <row r="18928" spans="13:13" ht="49.2" customHeight="1">
      <c r="M18928" s="85"/>
    </row>
    <row r="18929" spans="13:13" ht="49.2" customHeight="1">
      <c r="M18929" s="85"/>
    </row>
    <row r="18930" spans="13:13" ht="49.2" customHeight="1">
      <c r="M18930" s="85"/>
    </row>
    <row r="18931" spans="13:13" ht="49.2" customHeight="1">
      <c r="M18931" s="85"/>
    </row>
    <row r="18932" spans="13:13" ht="49.2" customHeight="1">
      <c r="M18932" s="85"/>
    </row>
    <row r="18933" spans="13:13" ht="49.2" customHeight="1">
      <c r="M18933" s="85"/>
    </row>
    <row r="18934" spans="13:13" ht="49.2" customHeight="1">
      <c r="M18934" s="85"/>
    </row>
    <row r="18935" spans="13:13" ht="49.2" customHeight="1">
      <c r="M18935" s="85"/>
    </row>
    <row r="18936" spans="13:13" ht="49.2" customHeight="1">
      <c r="M18936" s="85"/>
    </row>
    <row r="18937" spans="13:13" ht="49.2" customHeight="1">
      <c r="M18937" s="85"/>
    </row>
    <row r="18938" spans="13:13" ht="49.2" customHeight="1">
      <c r="M18938" s="85"/>
    </row>
    <row r="18939" spans="13:13" ht="49.2" customHeight="1">
      <c r="M18939" s="85"/>
    </row>
    <row r="18940" spans="13:13" ht="49.2" customHeight="1">
      <c r="M18940" s="85"/>
    </row>
    <row r="18941" spans="13:13" ht="49.2" customHeight="1">
      <c r="M18941" s="85"/>
    </row>
    <row r="18942" spans="13:13" ht="49.2" customHeight="1">
      <c r="M18942" s="85"/>
    </row>
    <row r="18943" spans="13:13" ht="49.2" customHeight="1">
      <c r="M18943" s="85"/>
    </row>
    <row r="18944" spans="13:13" ht="49.2" customHeight="1">
      <c r="M18944" s="85"/>
    </row>
    <row r="18945" spans="13:13" ht="49.2" customHeight="1">
      <c r="M18945" s="85"/>
    </row>
    <row r="18946" spans="13:13" ht="49.2" customHeight="1">
      <c r="M18946" s="85"/>
    </row>
    <row r="18947" spans="13:13" ht="49.2" customHeight="1">
      <c r="M18947" s="85"/>
    </row>
    <row r="18948" spans="13:13" ht="49.2" customHeight="1">
      <c r="M18948" s="85"/>
    </row>
    <row r="18949" spans="13:13" ht="49.2" customHeight="1">
      <c r="M18949" s="85"/>
    </row>
    <row r="18950" spans="13:13" ht="49.2" customHeight="1">
      <c r="M18950" s="85"/>
    </row>
    <row r="18951" spans="13:13" ht="49.2" customHeight="1">
      <c r="M18951" s="85"/>
    </row>
    <row r="18952" spans="13:13" ht="49.2" customHeight="1">
      <c r="M18952" s="85"/>
    </row>
    <row r="18953" spans="13:13" ht="49.2" customHeight="1">
      <c r="M18953" s="85"/>
    </row>
    <row r="18954" spans="13:13" ht="49.2" customHeight="1">
      <c r="M18954" s="85"/>
    </row>
    <row r="18955" spans="13:13" ht="49.2" customHeight="1">
      <c r="M18955" s="85"/>
    </row>
    <row r="18956" spans="13:13" ht="49.2" customHeight="1">
      <c r="M18956" s="85"/>
    </row>
    <row r="18957" spans="13:13" ht="49.2" customHeight="1">
      <c r="M18957" s="85"/>
    </row>
    <row r="18958" spans="13:13" ht="49.2" customHeight="1">
      <c r="M18958" s="85"/>
    </row>
    <row r="18959" spans="13:13" ht="49.2" customHeight="1">
      <c r="M18959" s="85"/>
    </row>
    <row r="18960" spans="13:13" ht="49.2" customHeight="1">
      <c r="M18960" s="85"/>
    </row>
    <row r="18961" spans="13:13" ht="49.2" customHeight="1">
      <c r="M18961" s="85"/>
    </row>
    <row r="18962" spans="13:13" ht="49.2" customHeight="1">
      <c r="M18962" s="85"/>
    </row>
    <row r="18963" spans="13:13" ht="49.2" customHeight="1">
      <c r="M18963" s="85"/>
    </row>
    <row r="18964" spans="13:13" ht="49.2" customHeight="1">
      <c r="M18964" s="85"/>
    </row>
    <row r="18965" spans="13:13" ht="49.2" customHeight="1">
      <c r="M18965" s="85"/>
    </row>
    <row r="18966" spans="13:13" ht="49.2" customHeight="1">
      <c r="M18966" s="85"/>
    </row>
    <row r="18967" spans="13:13" ht="49.2" customHeight="1">
      <c r="M18967" s="85"/>
    </row>
    <row r="18968" spans="13:13" ht="49.2" customHeight="1">
      <c r="M18968" s="85"/>
    </row>
    <row r="18969" spans="13:13" ht="49.2" customHeight="1">
      <c r="M18969" s="85"/>
    </row>
    <row r="18970" spans="13:13" ht="49.2" customHeight="1">
      <c r="M18970" s="85"/>
    </row>
    <row r="18971" spans="13:13" ht="49.2" customHeight="1">
      <c r="M18971" s="85"/>
    </row>
    <row r="18972" spans="13:13" ht="49.2" customHeight="1">
      <c r="M18972" s="85"/>
    </row>
    <row r="18973" spans="13:13" ht="49.2" customHeight="1">
      <c r="M18973" s="85"/>
    </row>
    <row r="18974" spans="13:13" ht="49.2" customHeight="1">
      <c r="M18974" s="85"/>
    </row>
    <row r="18975" spans="13:13" ht="49.2" customHeight="1">
      <c r="M18975" s="85"/>
    </row>
    <row r="18976" spans="13:13" ht="49.2" customHeight="1">
      <c r="M18976" s="85"/>
    </row>
    <row r="18977" spans="13:13" ht="49.2" customHeight="1">
      <c r="M18977" s="85"/>
    </row>
    <row r="18978" spans="13:13" ht="49.2" customHeight="1">
      <c r="M18978" s="85"/>
    </row>
    <row r="18979" spans="13:13" ht="49.2" customHeight="1">
      <c r="M18979" s="85"/>
    </row>
    <row r="18980" spans="13:13" ht="49.2" customHeight="1">
      <c r="M18980" s="85"/>
    </row>
    <row r="18981" spans="13:13" ht="49.2" customHeight="1">
      <c r="M18981" s="85"/>
    </row>
    <row r="18982" spans="13:13" ht="49.2" customHeight="1">
      <c r="M18982" s="85"/>
    </row>
    <row r="18983" spans="13:13" ht="49.2" customHeight="1">
      <c r="M18983" s="85"/>
    </row>
    <row r="18984" spans="13:13" ht="49.2" customHeight="1">
      <c r="M18984" s="85"/>
    </row>
    <row r="18985" spans="13:13" ht="49.2" customHeight="1">
      <c r="M18985" s="85"/>
    </row>
    <row r="18986" spans="13:13" ht="49.2" customHeight="1">
      <c r="M18986" s="85"/>
    </row>
    <row r="18987" spans="13:13" ht="49.2" customHeight="1">
      <c r="M18987" s="85"/>
    </row>
    <row r="18988" spans="13:13" ht="49.2" customHeight="1">
      <c r="M18988" s="85"/>
    </row>
    <row r="18989" spans="13:13" ht="49.2" customHeight="1">
      <c r="M18989" s="85"/>
    </row>
    <row r="18990" spans="13:13" ht="49.2" customHeight="1">
      <c r="M18990" s="85"/>
    </row>
    <row r="18991" spans="13:13" ht="49.2" customHeight="1">
      <c r="M18991" s="85"/>
    </row>
    <row r="18992" spans="13:13" ht="49.2" customHeight="1">
      <c r="M18992" s="85"/>
    </row>
    <row r="18993" spans="13:13" ht="49.2" customHeight="1">
      <c r="M18993" s="85"/>
    </row>
    <row r="18994" spans="13:13" ht="49.2" customHeight="1">
      <c r="M18994" s="85"/>
    </row>
    <row r="18995" spans="13:13" ht="49.2" customHeight="1">
      <c r="M18995" s="85"/>
    </row>
    <row r="18996" spans="13:13" ht="49.2" customHeight="1">
      <c r="M18996" s="85"/>
    </row>
    <row r="18997" spans="13:13" ht="49.2" customHeight="1">
      <c r="M18997" s="85"/>
    </row>
    <row r="18998" spans="13:13" ht="49.2" customHeight="1">
      <c r="M18998" s="85"/>
    </row>
    <row r="18999" spans="13:13" ht="49.2" customHeight="1">
      <c r="M18999" s="85"/>
    </row>
    <row r="19000" spans="13:13" ht="49.2" customHeight="1">
      <c r="M19000" s="85"/>
    </row>
    <row r="19001" spans="13:13" ht="49.2" customHeight="1">
      <c r="M19001" s="85"/>
    </row>
    <row r="19002" spans="13:13" ht="49.2" customHeight="1">
      <c r="M19002" s="85"/>
    </row>
    <row r="19003" spans="13:13" ht="49.2" customHeight="1">
      <c r="M19003" s="85"/>
    </row>
    <row r="19004" spans="13:13" ht="49.2" customHeight="1">
      <c r="M19004" s="85"/>
    </row>
    <row r="19005" spans="13:13" ht="49.2" customHeight="1">
      <c r="M19005" s="85"/>
    </row>
    <row r="19006" spans="13:13" ht="49.2" customHeight="1">
      <c r="M19006" s="85"/>
    </row>
    <row r="19007" spans="13:13" ht="49.2" customHeight="1">
      <c r="M19007" s="85"/>
    </row>
    <row r="19008" spans="13:13" ht="49.2" customHeight="1">
      <c r="M19008" s="85"/>
    </row>
    <row r="19009" spans="13:13" ht="49.2" customHeight="1">
      <c r="M19009" s="85"/>
    </row>
    <row r="19010" spans="13:13" ht="49.2" customHeight="1">
      <c r="M19010" s="85"/>
    </row>
    <row r="19011" spans="13:13" ht="49.2" customHeight="1">
      <c r="M19011" s="85"/>
    </row>
    <row r="19012" spans="13:13" ht="49.2" customHeight="1">
      <c r="M19012" s="85"/>
    </row>
    <row r="19013" spans="13:13" ht="49.2" customHeight="1">
      <c r="M19013" s="85"/>
    </row>
    <row r="19014" spans="13:13" ht="49.2" customHeight="1">
      <c r="M19014" s="85"/>
    </row>
    <row r="19015" spans="13:13" ht="49.2" customHeight="1">
      <c r="M19015" s="85"/>
    </row>
    <row r="19016" spans="13:13" ht="49.2" customHeight="1">
      <c r="M19016" s="85"/>
    </row>
    <row r="19017" spans="13:13" ht="49.2" customHeight="1">
      <c r="M19017" s="85"/>
    </row>
    <row r="19018" spans="13:13" ht="49.2" customHeight="1">
      <c r="M19018" s="85"/>
    </row>
    <row r="19019" spans="13:13" ht="49.2" customHeight="1">
      <c r="M19019" s="85"/>
    </row>
    <row r="19020" spans="13:13" ht="49.2" customHeight="1">
      <c r="M19020" s="85"/>
    </row>
    <row r="19021" spans="13:13" ht="49.2" customHeight="1">
      <c r="M19021" s="85"/>
    </row>
    <row r="19022" spans="13:13" ht="49.2" customHeight="1">
      <c r="M19022" s="85"/>
    </row>
    <row r="19023" spans="13:13" ht="49.2" customHeight="1">
      <c r="M19023" s="85"/>
    </row>
    <row r="19024" spans="13:13" ht="49.2" customHeight="1">
      <c r="M19024" s="85"/>
    </row>
    <row r="19025" spans="13:13" ht="49.2" customHeight="1">
      <c r="M19025" s="85"/>
    </row>
    <row r="19026" spans="13:13" ht="49.2" customHeight="1">
      <c r="M19026" s="85"/>
    </row>
    <row r="19027" spans="13:13" ht="49.2" customHeight="1">
      <c r="M19027" s="85"/>
    </row>
    <row r="19028" spans="13:13" ht="49.2" customHeight="1">
      <c r="M19028" s="85"/>
    </row>
    <row r="19029" spans="13:13" ht="49.2" customHeight="1">
      <c r="M19029" s="85"/>
    </row>
    <row r="19030" spans="13:13" ht="49.2" customHeight="1">
      <c r="M19030" s="85"/>
    </row>
    <row r="19031" spans="13:13" ht="49.2" customHeight="1">
      <c r="M19031" s="85"/>
    </row>
    <row r="19032" spans="13:13" ht="49.2" customHeight="1">
      <c r="M19032" s="85"/>
    </row>
    <row r="19033" spans="13:13" ht="49.2" customHeight="1">
      <c r="M19033" s="85"/>
    </row>
    <row r="19034" spans="13:13" ht="49.2" customHeight="1">
      <c r="M19034" s="85"/>
    </row>
    <row r="19035" spans="13:13" ht="49.2" customHeight="1">
      <c r="M19035" s="85"/>
    </row>
    <row r="19036" spans="13:13" ht="49.2" customHeight="1">
      <c r="M19036" s="85"/>
    </row>
    <row r="19037" spans="13:13" ht="49.2" customHeight="1">
      <c r="M19037" s="85"/>
    </row>
    <row r="19038" spans="13:13" ht="49.2" customHeight="1">
      <c r="M19038" s="85"/>
    </row>
    <row r="19039" spans="13:13" ht="49.2" customHeight="1">
      <c r="M19039" s="85"/>
    </row>
    <row r="19040" spans="13:13" ht="49.2" customHeight="1">
      <c r="M19040" s="85"/>
    </row>
    <row r="19041" spans="13:13" ht="49.2" customHeight="1">
      <c r="M19041" s="85"/>
    </row>
    <row r="19042" spans="13:13" ht="49.2" customHeight="1">
      <c r="M19042" s="85"/>
    </row>
    <row r="19043" spans="13:13" ht="49.2" customHeight="1">
      <c r="M19043" s="85"/>
    </row>
    <row r="19044" spans="13:13" ht="49.2" customHeight="1">
      <c r="M19044" s="85"/>
    </row>
    <row r="19045" spans="13:13" ht="49.2" customHeight="1">
      <c r="M19045" s="85"/>
    </row>
    <row r="19046" spans="13:13" ht="49.2" customHeight="1">
      <c r="M19046" s="85"/>
    </row>
    <row r="19047" spans="13:13" ht="49.2" customHeight="1">
      <c r="M19047" s="85"/>
    </row>
    <row r="19048" spans="13:13" ht="49.2" customHeight="1">
      <c r="M19048" s="85"/>
    </row>
    <row r="19049" spans="13:13" ht="49.2" customHeight="1">
      <c r="M19049" s="85"/>
    </row>
    <row r="19050" spans="13:13" ht="49.2" customHeight="1">
      <c r="M19050" s="85"/>
    </row>
    <row r="19051" spans="13:13" ht="49.2" customHeight="1">
      <c r="M19051" s="85"/>
    </row>
    <row r="19052" spans="13:13" ht="49.2" customHeight="1">
      <c r="M19052" s="85"/>
    </row>
    <row r="19053" spans="13:13" ht="49.2" customHeight="1">
      <c r="M19053" s="85"/>
    </row>
    <row r="19054" spans="13:13" ht="49.2" customHeight="1">
      <c r="M19054" s="85"/>
    </row>
    <row r="19055" spans="13:13" ht="49.2" customHeight="1">
      <c r="M19055" s="85"/>
    </row>
    <row r="19056" spans="13:13" ht="49.2" customHeight="1">
      <c r="M19056" s="85"/>
    </row>
    <row r="19057" spans="13:13" ht="49.2" customHeight="1">
      <c r="M19057" s="85"/>
    </row>
    <row r="19058" spans="13:13" ht="49.2" customHeight="1">
      <c r="M19058" s="85"/>
    </row>
    <row r="19059" spans="13:13" ht="49.2" customHeight="1">
      <c r="M19059" s="85"/>
    </row>
    <row r="19060" spans="13:13" ht="49.2" customHeight="1">
      <c r="M19060" s="85"/>
    </row>
    <row r="19061" spans="13:13" ht="49.2" customHeight="1">
      <c r="M19061" s="85"/>
    </row>
    <row r="19062" spans="13:13" ht="49.2" customHeight="1">
      <c r="M19062" s="85"/>
    </row>
    <row r="19063" spans="13:13" ht="49.2" customHeight="1">
      <c r="M19063" s="85"/>
    </row>
    <row r="19064" spans="13:13" ht="49.2" customHeight="1">
      <c r="M19064" s="85"/>
    </row>
    <row r="19065" spans="13:13" ht="49.2" customHeight="1">
      <c r="M19065" s="85"/>
    </row>
    <row r="19066" spans="13:13" ht="49.2" customHeight="1">
      <c r="M19066" s="85"/>
    </row>
    <row r="19067" spans="13:13" ht="49.2" customHeight="1">
      <c r="M19067" s="85"/>
    </row>
    <row r="19068" spans="13:13" ht="49.2" customHeight="1">
      <c r="M19068" s="85"/>
    </row>
    <row r="19069" spans="13:13" ht="49.2" customHeight="1">
      <c r="M19069" s="85"/>
    </row>
    <row r="19070" spans="13:13" ht="49.2" customHeight="1">
      <c r="M19070" s="85"/>
    </row>
    <row r="19071" spans="13:13" ht="49.2" customHeight="1">
      <c r="M19071" s="85"/>
    </row>
    <row r="19072" spans="13:13" ht="49.2" customHeight="1">
      <c r="M19072" s="85"/>
    </row>
    <row r="19073" spans="13:13" ht="49.2" customHeight="1">
      <c r="M19073" s="85"/>
    </row>
    <row r="19074" spans="13:13" ht="49.2" customHeight="1">
      <c r="M19074" s="85"/>
    </row>
    <row r="19075" spans="13:13" ht="49.2" customHeight="1">
      <c r="M19075" s="85"/>
    </row>
    <row r="19076" spans="13:13" ht="49.2" customHeight="1">
      <c r="M19076" s="85"/>
    </row>
    <row r="19077" spans="13:13" ht="49.2" customHeight="1">
      <c r="M19077" s="85"/>
    </row>
    <row r="19078" spans="13:13" ht="49.2" customHeight="1">
      <c r="M19078" s="85"/>
    </row>
    <row r="19079" spans="13:13" ht="49.2" customHeight="1">
      <c r="M19079" s="85"/>
    </row>
    <row r="19080" spans="13:13" ht="49.2" customHeight="1">
      <c r="M19080" s="85"/>
    </row>
    <row r="19081" spans="13:13" ht="49.2" customHeight="1">
      <c r="M19081" s="85"/>
    </row>
    <row r="19082" spans="13:13" ht="49.2" customHeight="1">
      <c r="M19082" s="85"/>
    </row>
    <row r="19083" spans="13:13" ht="49.2" customHeight="1">
      <c r="M19083" s="85"/>
    </row>
    <row r="19084" spans="13:13" ht="49.2" customHeight="1">
      <c r="M19084" s="85"/>
    </row>
    <row r="19085" spans="13:13" ht="49.2" customHeight="1">
      <c r="M19085" s="85"/>
    </row>
    <row r="19086" spans="13:13" ht="49.2" customHeight="1">
      <c r="M19086" s="85"/>
    </row>
    <row r="19087" spans="13:13" ht="49.2" customHeight="1">
      <c r="M19087" s="85"/>
    </row>
    <row r="19088" spans="13:13" ht="49.2" customHeight="1">
      <c r="M19088" s="85"/>
    </row>
    <row r="19089" spans="13:13" ht="49.2" customHeight="1">
      <c r="M19089" s="85"/>
    </row>
    <row r="19090" spans="13:13" ht="49.2" customHeight="1">
      <c r="M19090" s="85"/>
    </row>
    <row r="19091" spans="13:13" ht="49.2" customHeight="1">
      <c r="M19091" s="85"/>
    </row>
    <row r="19092" spans="13:13" ht="49.2" customHeight="1">
      <c r="M19092" s="85"/>
    </row>
    <row r="19093" spans="13:13" ht="49.2" customHeight="1">
      <c r="M19093" s="85"/>
    </row>
    <row r="19094" spans="13:13" ht="49.2" customHeight="1">
      <c r="M19094" s="85"/>
    </row>
    <row r="19095" spans="13:13" ht="49.2" customHeight="1">
      <c r="M19095" s="85"/>
    </row>
    <row r="19096" spans="13:13" ht="49.2" customHeight="1">
      <c r="M19096" s="85"/>
    </row>
    <row r="19097" spans="13:13" ht="49.2" customHeight="1">
      <c r="M19097" s="85"/>
    </row>
    <row r="19098" spans="13:13" ht="49.2" customHeight="1">
      <c r="M19098" s="85"/>
    </row>
    <row r="19099" spans="13:13" ht="49.2" customHeight="1">
      <c r="M19099" s="85"/>
    </row>
    <row r="19100" spans="13:13" ht="49.2" customHeight="1">
      <c r="M19100" s="85"/>
    </row>
    <row r="19101" spans="13:13" ht="49.2" customHeight="1">
      <c r="M19101" s="85"/>
    </row>
    <row r="19102" spans="13:13" ht="49.2" customHeight="1">
      <c r="M19102" s="85"/>
    </row>
    <row r="19103" spans="13:13" ht="49.2" customHeight="1">
      <c r="M19103" s="85"/>
    </row>
    <row r="19104" spans="13:13" ht="49.2" customHeight="1">
      <c r="M19104" s="85"/>
    </row>
    <row r="19105" spans="13:13" ht="49.2" customHeight="1">
      <c r="M19105" s="85"/>
    </row>
    <row r="19106" spans="13:13" ht="49.2" customHeight="1">
      <c r="M19106" s="85"/>
    </row>
    <row r="19107" spans="13:13" ht="49.2" customHeight="1">
      <c r="M19107" s="85"/>
    </row>
    <row r="19108" spans="13:13" ht="49.2" customHeight="1">
      <c r="M19108" s="85"/>
    </row>
    <row r="19109" spans="13:13" ht="49.2" customHeight="1">
      <c r="M19109" s="85"/>
    </row>
    <row r="19110" spans="13:13" ht="49.2" customHeight="1">
      <c r="M19110" s="85"/>
    </row>
    <row r="19111" spans="13:13" ht="49.2" customHeight="1">
      <c r="M19111" s="85"/>
    </row>
    <row r="19112" spans="13:13" ht="49.2" customHeight="1">
      <c r="M19112" s="85"/>
    </row>
    <row r="19113" spans="13:13" ht="49.2" customHeight="1">
      <c r="M19113" s="85"/>
    </row>
    <row r="19114" spans="13:13" ht="49.2" customHeight="1">
      <c r="M19114" s="85"/>
    </row>
    <row r="19115" spans="13:13" ht="49.2" customHeight="1">
      <c r="M19115" s="85"/>
    </row>
    <row r="19116" spans="13:13" ht="49.2" customHeight="1">
      <c r="M19116" s="85"/>
    </row>
    <row r="19117" spans="13:13" ht="49.2" customHeight="1">
      <c r="M19117" s="85"/>
    </row>
    <row r="19118" spans="13:13" ht="49.2" customHeight="1">
      <c r="M19118" s="85"/>
    </row>
    <row r="19119" spans="13:13" ht="49.2" customHeight="1">
      <c r="M19119" s="85"/>
    </row>
    <row r="19120" spans="13:13" ht="49.2" customHeight="1">
      <c r="M19120" s="85"/>
    </row>
    <row r="19121" spans="13:13" ht="49.2" customHeight="1">
      <c r="M19121" s="85"/>
    </row>
    <row r="19122" spans="13:13" ht="49.2" customHeight="1">
      <c r="M19122" s="85"/>
    </row>
    <row r="19123" spans="13:13" ht="49.2" customHeight="1">
      <c r="M19123" s="85"/>
    </row>
    <row r="19124" spans="13:13" ht="49.2" customHeight="1">
      <c r="M19124" s="85"/>
    </row>
    <row r="19125" spans="13:13" ht="49.2" customHeight="1">
      <c r="M19125" s="85"/>
    </row>
    <row r="19126" spans="13:13" ht="49.2" customHeight="1">
      <c r="M19126" s="85"/>
    </row>
    <row r="19127" spans="13:13" ht="49.2" customHeight="1">
      <c r="M19127" s="85"/>
    </row>
    <row r="19128" spans="13:13" ht="49.2" customHeight="1">
      <c r="M19128" s="85"/>
    </row>
    <row r="19129" spans="13:13" ht="49.2" customHeight="1">
      <c r="M19129" s="85"/>
    </row>
    <row r="19130" spans="13:13" ht="49.2" customHeight="1">
      <c r="M19130" s="85"/>
    </row>
    <row r="19131" spans="13:13" ht="49.2" customHeight="1">
      <c r="M19131" s="85"/>
    </row>
    <row r="19132" spans="13:13" ht="49.2" customHeight="1">
      <c r="M19132" s="85"/>
    </row>
    <row r="19133" spans="13:13" ht="49.2" customHeight="1">
      <c r="M19133" s="85"/>
    </row>
    <row r="19134" spans="13:13" ht="49.2" customHeight="1">
      <c r="M19134" s="85"/>
    </row>
    <row r="19135" spans="13:13" ht="49.2" customHeight="1">
      <c r="M19135" s="85"/>
    </row>
    <row r="19136" spans="13:13" ht="49.2" customHeight="1">
      <c r="M19136" s="85"/>
    </row>
    <row r="19137" spans="13:13" ht="49.2" customHeight="1">
      <c r="M19137" s="85"/>
    </row>
    <row r="19138" spans="13:13" ht="49.2" customHeight="1">
      <c r="M19138" s="85"/>
    </row>
    <row r="19139" spans="13:13" ht="49.2" customHeight="1">
      <c r="M19139" s="85"/>
    </row>
    <row r="19140" spans="13:13" ht="49.2" customHeight="1">
      <c r="M19140" s="85"/>
    </row>
    <row r="19141" spans="13:13" ht="49.2" customHeight="1">
      <c r="M19141" s="85"/>
    </row>
    <row r="19142" spans="13:13" ht="49.2" customHeight="1">
      <c r="M19142" s="85"/>
    </row>
    <row r="19143" spans="13:13" ht="49.2" customHeight="1">
      <c r="M19143" s="85"/>
    </row>
    <row r="19144" spans="13:13" ht="49.2" customHeight="1">
      <c r="M19144" s="85"/>
    </row>
    <row r="19145" spans="13:13" ht="49.2" customHeight="1">
      <c r="M19145" s="85"/>
    </row>
    <row r="19146" spans="13:13" ht="49.2" customHeight="1">
      <c r="M19146" s="85"/>
    </row>
    <row r="19147" spans="13:13" ht="49.2" customHeight="1">
      <c r="M19147" s="85"/>
    </row>
    <row r="19148" spans="13:13" ht="49.2" customHeight="1">
      <c r="M19148" s="85"/>
    </row>
    <row r="19149" spans="13:13" ht="49.2" customHeight="1">
      <c r="M19149" s="85"/>
    </row>
    <row r="19150" spans="13:13" ht="49.2" customHeight="1">
      <c r="M19150" s="85"/>
    </row>
    <row r="19151" spans="13:13" ht="49.2" customHeight="1">
      <c r="M19151" s="85"/>
    </row>
    <row r="19152" spans="13:13" ht="49.2" customHeight="1">
      <c r="M19152" s="85"/>
    </row>
    <row r="19153" spans="13:13" ht="49.2" customHeight="1">
      <c r="M19153" s="85"/>
    </row>
    <row r="19154" spans="13:13" ht="49.2" customHeight="1">
      <c r="M19154" s="85"/>
    </row>
    <row r="19155" spans="13:13" ht="49.2" customHeight="1">
      <c r="M19155" s="85"/>
    </row>
    <row r="19156" spans="13:13" ht="49.2" customHeight="1">
      <c r="M19156" s="85"/>
    </row>
    <row r="19157" spans="13:13" ht="49.2" customHeight="1">
      <c r="M19157" s="85"/>
    </row>
    <row r="19158" spans="13:13" ht="49.2" customHeight="1">
      <c r="M19158" s="85"/>
    </row>
    <row r="19159" spans="13:13" ht="49.2" customHeight="1">
      <c r="M19159" s="85"/>
    </row>
    <row r="19160" spans="13:13" ht="49.2" customHeight="1">
      <c r="M19160" s="85"/>
    </row>
    <row r="19161" spans="13:13" ht="49.2" customHeight="1">
      <c r="M19161" s="85"/>
    </row>
    <row r="19162" spans="13:13" ht="49.2" customHeight="1">
      <c r="M19162" s="85"/>
    </row>
    <row r="19163" spans="13:13" ht="49.2" customHeight="1">
      <c r="M19163" s="85"/>
    </row>
    <row r="19164" spans="13:13" ht="49.2" customHeight="1">
      <c r="M19164" s="85"/>
    </row>
    <row r="19165" spans="13:13" ht="49.2" customHeight="1">
      <c r="M19165" s="85"/>
    </row>
    <row r="19166" spans="13:13" ht="49.2" customHeight="1">
      <c r="M19166" s="85"/>
    </row>
    <row r="19167" spans="13:13" ht="49.2" customHeight="1">
      <c r="M19167" s="85"/>
    </row>
    <row r="19168" spans="13:13" ht="49.2" customHeight="1">
      <c r="M19168" s="85"/>
    </row>
    <row r="19169" spans="13:13" ht="49.2" customHeight="1">
      <c r="M19169" s="85"/>
    </row>
    <row r="19170" spans="13:13" ht="49.2" customHeight="1">
      <c r="M19170" s="85"/>
    </row>
    <row r="19171" spans="13:13" ht="49.2" customHeight="1">
      <c r="M19171" s="85"/>
    </row>
    <row r="19172" spans="13:13" ht="49.2" customHeight="1">
      <c r="M19172" s="85"/>
    </row>
    <row r="19173" spans="13:13" ht="49.2" customHeight="1">
      <c r="M19173" s="85"/>
    </row>
    <row r="19174" spans="13:13" ht="49.2" customHeight="1">
      <c r="M19174" s="85"/>
    </row>
    <row r="19175" spans="13:13" ht="49.2" customHeight="1">
      <c r="M19175" s="85"/>
    </row>
    <row r="19176" spans="13:13" ht="49.2" customHeight="1">
      <c r="M19176" s="85"/>
    </row>
    <row r="19177" spans="13:13" ht="49.2" customHeight="1">
      <c r="M19177" s="85"/>
    </row>
    <row r="19178" spans="13:13" ht="49.2" customHeight="1">
      <c r="M19178" s="85"/>
    </row>
    <row r="19179" spans="13:13" ht="49.2" customHeight="1">
      <c r="M19179" s="85"/>
    </row>
    <row r="19180" spans="13:13" ht="49.2" customHeight="1">
      <c r="M19180" s="85"/>
    </row>
    <row r="19181" spans="13:13" ht="49.2" customHeight="1">
      <c r="M19181" s="85"/>
    </row>
    <row r="19182" spans="13:13" ht="49.2" customHeight="1">
      <c r="M19182" s="85"/>
    </row>
    <row r="19183" spans="13:13" ht="49.2" customHeight="1">
      <c r="M19183" s="85"/>
    </row>
    <row r="19184" spans="13:13" ht="49.2" customHeight="1">
      <c r="M19184" s="85"/>
    </row>
    <row r="19185" spans="13:13" ht="49.2" customHeight="1">
      <c r="M19185" s="85"/>
    </row>
    <row r="19186" spans="13:13" ht="49.2" customHeight="1">
      <c r="M19186" s="85"/>
    </row>
    <row r="19187" spans="13:13" ht="49.2" customHeight="1">
      <c r="M19187" s="85"/>
    </row>
    <row r="19188" spans="13:13" ht="49.2" customHeight="1">
      <c r="M19188" s="85"/>
    </row>
    <row r="19189" spans="13:13" ht="49.2" customHeight="1">
      <c r="M19189" s="85"/>
    </row>
    <row r="19190" spans="13:13" ht="49.2" customHeight="1">
      <c r="M19190" s="85"/>
    </row>
    <row r="19191" spans="13:13" ht="49.2" customHeight="1">
      <c r="M19191" s="85"/>
    </row>
    <row r="19192" spans="13:13" ht="49.2" customHeight="1">
      <c r="M19192" s="85"/>
    </row>
    <row r="19193" spans="13:13" ht="49.2" customHeight="1">
      <c r="M19193" s="85"/>
    </row>
    <row r="19194" spans="13:13" ht="49.2" customHeight="1">
      <c r="M19194" s="85"/>
    </row>
    <row r="19195" spans="13:13" ht="49.2" customHeight="1">
      <c r="M19195" s="85"/>
    </row>
    <row r="19196" spans="13:13" ht="49.2" customHeight="1">
      <c r="M19196" s="85"/>
    </row>
    <row r="19197" spans="13:13" ht="49.2" customHeight="1">
      <c r="M19197" s="85"/>
    </row>
    <row r="19198" spans="13:13" ht="49.2" customHeight="1">
      <c r="M19198" s="85"/>
    </row>
    <row r="19199" spans="13:13" ht="49.2" customHeight="1">
      <c r="M19199" s="85"/>
    </row>
    <row r="19200" spans="13:13" ht="49.2" customHeight="1">
      <c r="M19200" s="85"/>
    </row>
    <row r="19201" spans="13:13" ht="49.2" customHeight="1">
      <c r="M19201" s="85"/>
    </row>
    <row r="19202" spans="13:13" ht="49.2" customHeight="1">
      <c r="M19202" s="85"/>
    </row>
    <row r="19203" spans="13:13" ht="49.2" customHeight="1">
      <c r="M19203" s="85"/>
    </row>
    <row r="19204" spans="13:13" ht="49.2" customHeight="1">
      <c r="M19204" s="85"/>
    </row>
    <row r="19205" spans="13:13" ht="49.2" customHeight="1">
      <c r="M19205" s="85"/>
    </row>
    <row r="19206" spans="13:13" ht="49.2" customHeight="1">
      <c r="M19206" s="85"/>
    </row>
    <row r="19207" spans="13:13" ht="49.2" customHeight="1">
      <c r="M19207" s="85"/>
    </row>
    <row r="19208" spans="13:13" ht="49.2" customHeight="1">
      <c r="M19208" s="85"/>
    </row>
    <row r="19209" spans="13:13" ht="49.2" customHeight="1">
      <c r="M19209" s="85"/>
    </row>
    <row r="19210" spans="13:13" ht="49.2" customHeight="1">
      <c r="M19210" s="85"/>
    </row>
    <row r="19211" spans="13:13" ht="49.2" customHeight="1">
      <c r="M19211" s="85"/>
    </row>
    <row r="19212" spans="13:13" ht="49.2" customHeight="1">
      <c r="M19212" s="85"/>
    </row>
    <row r="19213" spans="13:13" ht="49.2" customHeight="1">
      <c r="M19213" s="85"/>
    </row>
    <row r="19214" spans="13:13" ht="49.2" customHeight="1">
      <c r="M19214" s="85"/>
    </row>
    <row r="19215" spans="13:13" ht="49.2" customHeight="1">
      <c r="M19215" s="85"/>
    </row>
    <row r="19216" spans="13:13" ht="49.2" customHeight="1">
      <c r="M19216" s="85"/>
    </row>
    <row r="19217" spans="13:13" ht="49.2" customHeight="1">
      <c r="M19217" s="85"/>
    </row>
    <row r="19218" spans="13:13" ht="49.2" customHeight="1">
      <c r="M19218" s="85"/>
    </row>
    <row r="19219" spans="13:13" ht="49.2" customHeight="1">
      <c r="M19219" s="85"/>
    </row>
    <row r="19220" spans="13:13" ht="49.2" customHeight="1">
      <c r="M19220" s="85"/>
    </row>
    <row r="19221" spans="13:13" ht="49.2" customHeight="1">
      <c r="M19221" s="85"/>
    </row>
    <row r="19222" spans="13:13" ht="49.2" customHeight="1">
      <c r="M19222" s="85"/>
    </row>
    <row r="19223" spans="13:13" ht="49.2" customHeight="1">
      <c r="M19223" s="85"/>
    </row>
    <row r="19224" spans="13:13" ht="49.2" customHeight="1">
      <c r="M19224" s="85"/>
    </row>
    <row r="19225" spans="13:13" ht="49.2" customHeight="1">
      <c r="M19225" s="85"/>
    </row>
    <row r="19226" spans="13:13" ht="49.2" customHeight="1">
      <c r="M19226" s="85"/>
    </row>
    <row r="19227" spans="13:13" ht="49.2" customHeight="1">
      <c r="M19227" s="85"/>
    </row>
    <row r="19228" spans="13:13" ht="49.2" customHeight="1">
      <c r="M19228" s="85"/>
    </row>
    <row r="19229" spans="13:13" ht="49.2" customHeight="1">
      <c r="M19229" s="85"/>
    </row>
    <row r="19230" spans="13:13" ht="49.2" customHeight="1">
      <c r="M19230" s="85"/>
    </row>
    <row r="19231" spans="13:13" ht="49.2" customHeight="1">
      <c r="M19231" s="85"/>
    </row>
    <row r="19232" spans="13:13" ht="49.2" customHeight="1">
      <c r="M19232" s="85"/>
    </row>
    <row r="19233" spans="13:13" ht="49.2" customHeight="1">
      <c r="M19233" s="85"/>
    </row>
    <row r="19234" spans="13:13" ht="49.2" customHeight="1">
      <c r="M19234" s="85"/>
    </row>
    <row r="19235" spans="13:13" ht="49.2" customHeight="1">
      <c r="M19235" s="85"/>
    </row>
    <row r="19236" spans="13:13" ht="49.2" customHeight="1">
      <c r="M19236" s="85"/>
    </row>
    <row r="19237" spans="13:13" ht="49.2" customHeight="1">
      <c r="M19237" s="85"/>
    </row>
    <row r="19238" spans="13:13" ht="49.2" customHeight="1">
      <c r="M19238" s="85"/>
    </row>
    <row r="19239" spans="13:13" ht="49.2" customHeight="1">
      <c r="M19239" s="85"/>
    </row>
    <row r="19240" spans="13:13" ht="49.2" customHeight="1">
      <c r="M19240" s="85"/>
    </row>
    <row r="19241" spans="13:13" ht="49.2" customHeight="1">
      <c r="M19241" s="85"/>
    </row>
    <row r="19242" spans="13:13" ht="49.2" customHeight="1">
      <c r="M19242" s="85"/>
    </row>
    <row r="19243" spans="13:13" ht="49.2" customHeight="1">
      <c r="M19243" s="85"/>
    </row>
    <row r="19244" spans="13:13" ht="49.2" customHeight="1">
      <c r="M19244" s="85"/>
    </row>
    <row r="19245" spans="13:13" ht="49.2" customHeight="1">
      <c r="M19245" s="85"/>
    </row>
    <row r="19246" spans="13:13" ht="49.2" customHeight="1">
      <c r="M19246" s="85"/>
    </row>
    <row r="19247" spans="13:13" ht="49.2" customHeight="1">
      <c r="M19247" s="85"/>
    </row>
    <row r="19248" spans="13:13" ht="49.2" customHeight="1">
      <c r="M19248" s="85"/>
    </row>
    <row r="19249" spans="13:13" ht="49.2" customHeight="1">
      <c r="M19249" s="85"/>
    </row>
    <row r="19250" spans="13:13" ht="49.2" customHeight="1">
      <c r="M19250" s="85"/>
    </row>
    <row r="19251" spans="13:13" ht="49.2" customHeight="1">
      <c r="M19251" s="85"/>
    </row>
    <row r="19252" spans="13:13" ht="49.2" customHeight="1">
      <c r="M19252" s="85"/>
    </row>
    <row r="19253" spans="13:13" ht="49.2" customHeight="1">
      <c r="M19253" s="85"/>
    </row>
    <row r="19254" spans="13:13" ht="49.2" customHeight="1">
      <c r="M19254" s="85"/>
    </row>
    <row r="19255" spans="13:13" ht="49.2" customHeight="1">
      <c r="M19255" s="85"/>
    </row>
    <row r="19256" spans="13:13" ht="49.2" customHeight="1">
      <c r="M19256" s="85"/>
    </row>
    <row r="19257" spans="13:13" ht="49.2" customHeight="1">
      <c r="M19257" s="85"/>
    </row>
    <row r="19258" spans="13:13" ht="49.2" customHeight="1">
      <c r="M19258" s="85"/>
    </row>
    <row r="19259" spans="13:13" ht="49.2" customHeight="1">
      <c r="M19259" s="85"/>
    </row>
    <row r="19260" spans="13:13" ht="49.2" customHeight="1">
      <c r="M19260" s="85"/>
    </row>
    <row r="19261" spans="13:13" ht="49.2" customHeight="1">
      <c r="M19261" s="85"/>
    </row>
    <row r="19262" spans="13:13" ht="49.2" customHeight="1">
      <c r="M19262" s="85"/>
    </row>
    <row r="19263" spans="13:13" ht="49.2" customHeight="1">
      <c r="M19263" s="85"/>
    </row>
    <row r="19264" spans="13:13" ht="49.2" customHeight="1">
      <c r="M19264" s="85"/>
    </row>
    <row r="19265" spans="13:13" ht="49.2" customHeight="1">
      <c r="M19265" s="85"/>
    </row>
    <row r="19266" spans="13:13" ht="49.2" customHeight="1">
      <c r="M19266" s="85"/>
    </row>
    <row r="19267" spans="13:13" ht="49.2" customHeight="1">
      <c r="M19267" s="85"/>
    </row>
    <row r="19268" spans="13:13" ht="49.2" customHeight="1">
      <c r="M19268" s="85"/>
    </row>
    <row r="19269" spans="13:13" ht="49.2" customHeight="1">
      <c r="M19269" s="85"/>
    </row>
    <row r="19270" spans="13:13" ht="49.2" customHeight="1">
      <c r="M19270" s="85"/>
    </row>
    <row r="19271" spans="13:13" ht="49.2" customHeight="1">
      <c r="M19271" s="85"/>
    </row>
    <row r="19272" spans="13:13" ht="49.2" customHeight="1">
      <c r="M19272" s="85"/>
    </row>
    <row r="19273" spans="13:13" ht="49.2" customHeight="1">
      <c r="M19273" s="85"/>
    </row>
    <row r="19274" spans="13:13" ht="49.2" customHeight="1">
      <c r="M19274" s="85"/>
    </row>
    <row r="19275" spans="13:13" ht="49.2" customHeight="1">
      <c r="M19275" s="85"/>
    </row>
    <row r="19276" spans="13:13" ht="49.2" customHeight="1">
      <c r="M19276" s="85"/>
    </row>
    <row r="19277" spans="13:13" ht="49.2" customHeight="1">
      <c r="M19277" s="85"/>
    </row>
    <row r="19278" spans="13:13" ht="49.2" customHeight="1">
      <c r="M19278" s="85"/>
    </row>
    <row r="19279" spans="13:13" ht="49.2" customHeight="1">
      <c r="M19279" s="85"/>
    </row>
    <row r="19280" spans="13:13" ht="49.2" customHeight="1">
      <c r="M19280" s="85"/>
    </row>
    <row r="19281" spans="13:13" ht="49.2" customHeight="1">
      <c r="M19281" s="85"/>
    </row>
    <row r="19282" spans="13:13" ht="49.2" customHeight="1">
      <c r="M19282" s="85"/>
    </row>
    <row r="19283" spans="13:13" ht="49.2" customHeight="1">
      <c r="M19283" s="85"/>
    </row>
    <row r="19284" spans="13:13" ht="49.2" customHeight="1">
      <c r="M19284" s="85"/>
    </row>
    <row r="19285" spans="13:13" ht="49.2" customHeight="1">
      <c r="M19285" s="85"/>
    </row>
    <row r="19286" spans="13:13" ht="49.2" customHeight="1">
      <c r="M19286" s="85"/>
    </row>
    <row r="19287" spans="13:13" ht="49.2" customHeight="1">
      <c r="M19287" s="85"/>
    </row>
    <row r="19288" spans="13:13" ht="49.2" customHeight="1">
      <c r="M19288" s="85"/>
    </row>
    <row r="19289" spans="13:13" ht="49.2" customHeight="1">
      <c r="M19289" s="85"/>
    </row>
    <row r="19290" spans="13:13" ht="49.2" customHeight="1">
      <c r="M19290" s="85"/>
    </row>
    <row r="19291" spans="13:13" ht="49.2" customHeight="1">
      <c r="M19291" s="85"/>
    </row>
    <row r="19292" spans="13:13" ht="49.2" customHeight="1">
      <c r="M19292" s="85"/>
    </row>
    <row r="19293" spans="13:13" ht="49.2" customHeight="1">
      <c r="M19293" s="85"/>
    </row>
    <row r="19294" spans="13:13" ht="49.2" customHeight="1">
      <c r="M19294" s="85"/>
    </row>
    <row r="19295" spans="13:13" ht="49.2" customHeight="1">
      <c r="M19295" s="85"/>
    </row>
    <row r="19296" spans="13:13" ht="49.2" customHeight="1">
      <c r="M19296" s="85"/>
    </row>
    <row r="19297" spans="13:13" ht="49.2" customHeight="1">
      <c r="M19297" s="85"/>
    </row>
    <row r="19298" spans="13:13" ht="49.2" customHeight="1">
      <c r="M19298" s="85"/>
    </row>
    <row r="19299" spans="13:13" ht="49.2" customHeight="1">
      <c r="M19299" s="85"/>
    </row>
    <row r="19300" spans="13:13" ht="49.2" customHeight="1">
      <c r="M19300" s="85"/>
    </row>
    <row r="19301" spans="13:13" ht="49.2" customHeight="1">
      <c r="M19301" s="85"/>
    </row>
    <row r="19302" spans="13:13" ht="49.2" customHeight="1">
      <c r="M19302" s="85"/>
    </row>
    <row r="19303" spans="13:13" ht="49.2" customHeight="1">
      <c r="M19303" s="85"/>
    </row>
    <row r="19304" spans="13:13" ht="49.2" customHeight="1">
      <c r="M19304" s="85"/>
    </row>
    <row r="19305" spans="13:13" ht="49.2" customHeight="1">
      <c r="M19305" s="85"/>
    </row>
    <row r="19306" spans="13:13" ht="49.2" customHeight="1">
      <c r="M19306" s="85"/>
    </row>
    <row r="19307" spans="13:13" ht="49.2" customHeight="1">
      <c r="M19307" s="85"/>
    </row>
    <row r="19308" spans="13:13" ht="49.2" customHeight="1">
      <c r="M19308" s="85"/>
    </row>
    <row r="19309" spans="13:13" ht="49.2" customHeight="1">
      <c r="M19309" s="85"/>
    </row>
    <row r="19310" spans="13:13" ht="49.2" customHeight="1">
      <c r="M19310" s="85"/>
    </row>
    <row r="19311" spans="13:13" ht="49.2" customHeight="1">
      <c r="M19311" s="85"/>
    </row>
    <row r="19312" spans="13:13" ht="49.2" customHeight="1">
      <c r="M19312" s="85"/>
    </row>
    <row r="19313" spans="13:13" ht="49.2" customHeight="1">
      <c r="M19313" s="85"/>
    </row>
    <row r="19314" spans="13:13" ht="49.2" customHeight="1">
      <c r="M19314" s="85"/>
    </row>
    <row r="19315" spans="13:13" ht="49.2" customHeight="1">
      <c r="M19315" s="85"/>
    </row>
    <row r="19316" spans="13:13" ht="49.2" customHeight="1">
      <c r="M19316" s="85"/>
    </row>
    <row r="19317" spans="13:13" ht="49.2" customHeight="1">
      <c r="M19317" s="85"/>
    </row>
    <row r="19318" spans="13:13" ht="49.2" customHeight="1">
      <c r="M19318" s="85"/>
    </row>
    <row r="19319" spans="13:13" ht="49.2" customHeight="1">
      <c r="M19319" s="85"/>
    </row>
    <row r="19320" spans="13:13" ht="49.2" customHeight="1">
      <c r="M19320" s="85"/>
    </row>
    <row r="19321" spans="13:13" ht="49.2" customHeight="1">
      <c r="M19321" s="85"/>
    </row>
    <row r="19322" spans="13:13" ht="49.2" customHeight="1">
      <c r="M19322" s="85"/>
    </row>
    <row r="19323" spans="13:13" ht="49.2" customHeight="1">
      <c r="M19323" s="85"/>
    </row>
    <row r="19324" spans="13:13" ht="49.2" customHeight="1">
      <c r="M19324" s="85"/>
    </row>
    <row r="19325" spans="13:13" ht="49.2" customHeight="1">
      <c r="M19325" s="85"/>
    </row>
    <row r="19326" spans="13:13" ht="49.2" customHeight="1">
      <c r="M19326" s="85"/>
    </row>
    <row r="19327" spans="13:13" ht="49.2" customHeight="1">
      <c r="M19327" s="85"/>
    </row>
    <row r="19328" spans="13:13" ht="49.2" customHeight="1">
      <c r="M19328" s="85"/>
    </row>
    <row r="19329" spans="13:13" ht="49.2" customHeight="1">
      <c r="M19329" s="85"/>
    </row>
    <row r="19330" spans="13:13" ht="49.2" customHeight="1">
      <c r="M19330" s="85"/>
    </row>
    <row r="19331" spans="13:13" ht="49.2" customHeight="1">
      <c r="M19331" s="85"/>
    </row>
    <row r="19332" spans="13:13" ht="49.2" customHeight="1">
      <c r="M19332" s="85"/>
    </row>
    <row r="19333" spans="13:13" ht="49.2" customHeight="1">
      <c r="M19333" s="85"/>
    </row>
    <row r="19334" spans="13:13" ht="49.2" customHeight="1">
      <c r="M19334" s="85"/>
    </row>
    <row r="19335" spans="13:13" ht="49.2" customHeight="1">
      <c r="M19335" s="85"/>
    </row>
    <row r="19336" spans="13:13" ht="49.2" customHeight="1">
      <c r="M19336" s="85"/>
    </row>
    <row r="19337" spans="13:13" ht="49.2" customHeight="1">
      <c r="M19337" s="85"/>
    </row>
    <row r="19338" spans="13:13" ht="49.2" customHeight="1">
      <c r="M19338" s="85"/>
    </row>
    <row r="19339" spans="13:13" ht="49.2" customHeight="1">
      <c r="M19339" s="85"/>
    </row>
    <row r="19340" spans="13:13" ht="49.2" customHeight="1">
      <c r="M19340" s="85"/>
    </row>
    <row r="19341" spans="13:13" ht="49.2" customHeight="1">
      <c r="M19341" s="85"/>
    </row>
    <row r="19342" spans="13:13" ht="49.2" customHeight="1">
      <c r="M19342" s="85"/>
    </row>
    <row r="19343" spans="13:13" ht="49.2" customHeight="1">
      <c r="M19343" s="85"/>
    </row>
    <row r="19344" spans="13:13" ht="49.2" customHeight="1">
      <c r="M19344" s="85"/>
    </row>
    <row r="19345" spans="13:13" ht="49.2" customHeight="1">
      <c r="M19345" s="85"/>
    </row>
    <row r="19346" spans="13:13" ht="49.2" customHeight="1">
      <c r="M19346" s="85"/>
    </row>
    <row r="19347" spans="13:13" ht="49.2" customHeight="1">
      <c r="M19347" s="85"/>
    </row>
    <row r="19348" spans="13:13" ht="49.2" customHeight="1">
      <c r="M19348" s="85"/>
    </row>
    <row r="19349" spans="13:13" ht="49.2" customHeight="1">
      <c r="M19349" s="85"/>
    </row>
    <row r="19350" spans="13:13" ht="49.2" customHeight="1">
      <c r="M19350" s="85"/>
    </row>
    <row r="19351" spans="13:13" ht="49.2" customHeight="1">
      <c r="M19351" s="85"/>
    </row>
    <row r="19352" spans="13:13" ht="49.2" customHeight="1">
      <c r="M19352" s="85"/>
    </row>
    <row r="19353" spans="13:13" ht="49.2" customHeight="1">
      <c r="M19353" s="85"/>
    </row>
    <row r="19354" spans="13:13" ht="49.2" customHeight="1">
      <c r="M19354" s="85"/>
    </row>
    <row r="19355" spans="13:13" ht="49.2" customHeight="1">
      <c r="M19355" s="85"/>
    </row>
    <row r="19356" spans="13:13" ht="49.2" customHeight="1">
      <c r="M19356" s="85"/>
    </row>
    <row r="19357" spans="13:13" ht="49.2" customHeight="1">
      <c r="M19357" s="85"/>
    </row>
    <row r="19358" spans="13:13" ht="49.2" customHeight="1">
      <c r="M19358" s="85"/>
    </row>
    <row r="19359" spans="13:13" ht="49.2" customHeight="1">
      <c r="M19359" s="85"/>
    </row>
    <row r="19360" spans="13:13" ht="49.2" customHeight="1">
      <c r="M19360" s="85"/>
    </row>
    <row r="19361" spans="13:13" ht="49.2" customHeight="1">
      <c r="M19361" s="85"/>
    </row>
    <row r="19362" spans="13:13" ht="49.2" customHeight="1">
      <c r="M19362" s="85"/>
    </row>
    <row r="19363" spans="13:13" ht="49.2" customHeight="1">
      <c r="M19363" s="85"/>
    </row>
    <row r="19364" spans="13:13" ht="49.2" customHeight="1">
      <c r="M19364" s="85"/>
    </row>
    <row r="19365" spans="13:13" ht="49.2" customHeight="1">
      <c r="M19365" s="85"/>
    </row>
    <row r="19366" spans="13:13" ht="49.2" customHeight="1">
      <c r="M19366" s="85"/>
    </row>
    <row r="19367" spans="13:13" ht="49.2" customHeight="1">
      <c r="M19367" s="85"/>
    </row>
    <row r="19368" spans="13:13" ht="49.2" customHeight="1">
      <c r="M19368" s="85"/>
    </row>
    <row r="19369" spans="13:13" ht="49.2" customHeight="1">
      <c r="M19369" s="85"/>
    </row>
    <row r="19370" spans="13:13" ht="49.2" customHeight="1">
      <c r="M19370" s="85"/>
    </row>
    <row r="19371" spans="13:13" ht="49.2" customHeight="1">
      <c r="M19371" s="85"/>
    </row>
    <row r="19372" spans="13:13" ht="49.2" customHeight="1">
      <c r="M19372" s="85"/>
    </row>
    <row r="19373" spans="13:13" ht="49.2" customHeight="1">
      <c r="M19373" s="85"/>
    </row>
    <row r="19374" spans="13:13" ht="49.2" customHeight="1">
      <c r="M19374" s="85"/>
    </row>
    <row r="19375" spans="13:13" ht="49.2" customHeight="1">
      <c r="M19375" s="85"/>
    </row>
    <row r="19376" spans="13:13" ht="49.2" customHeight="1">
      <c r="M19376" s="85"/>
    </row>
    <row r="19377" spans="13:13" ht="49.2" customHeight="1">
      <c r="M19377" s="85"/>
    </row>
    <row r="19378" spans="13:13" ht="49.2" customHeight="1">
      <c r="M19378" s="85"/>
    </row>
    <row r="19379" spans="13:13" ht="49.2" customHeight="1">
      <c r="M19379" s="85"/>
    </row>
    <row r="19380" spans="13:13" ht="49.2" customHeight="1">
      <c r="M19380" s="85"/>
    </row>
    <row r="19381" spans="13:13" ht="49.2" customHeight="1">
      <c r="M19381" s="85"/>
    </row>
    <row r="19382" spans="13:13" ht="49.2" customHeight="1">
      <c r="M19382" s="85"/>
    </row>
    <row r="19383" spans="13:13" ht="49.2" customHeight="1">
      <c r="M19383" s="85"/>
    </row>
    <row r="19384" spans="13:13" ht="49.2" customHeight="1">
      <c r="M19384" s="85"/>
    </row>
    <row r="19385" spans="13:13" ht="49.2" customHeight="1">
      <c r="M19385" s="85"/>
    </row>
    <row r="19386" spans="13:13" ht="49.2" customHeight="1">
      <c r="M19386" s="85"/>
    </row>
    <row r="19387" spans="13:13" ht="49.2" customHeight="1">
      <c r="M19387" s="85"/>
    </row>
    <row r="19388" spans="13:13" ht="49.2" customHeight="1">
      <c r="M19388" s="85"/>
    </row>
    <row r="19389" spans="13:13" ht="49.2" customHeight="1">
      <c r="M19389" s="85"/>
    </row>
    <row r="19390" spans="13:13" ht="49.2" customHeight="1">
      <c r="M19390" s="85"/>
    </row>
    <row r="19391" spans="13:13" ht="49.2" customHeight="1">
      <c r="M19391" s="85"/>
    </row>
    <row r="19392" spans="13:13" ht="49.2" customHeight="1">
      <c r="M19392" s="85"/>
    </row>
    <row r="19393" spans="13:13" ht="49.2" customHeight="1">
      <c r="M19393" s="85"/>
    </row>
    <row r="19394" spans="13:13" ht="49.2" customHeight="1">
      <c r="M19394" s="85"/>
    </row>
    <row r="19395" spans="13:13" ht="49.2" customHeight="1">
      <c r="M19395" s="85"/>
    </row>
    <row r="19396" spans="13:13" ht="49.2" customHeight="1">
      <c r="M19396" s="85"/>
    </row>
    <row r="19397" spans="13:13" ht="49.2" customHeight="1">
      <c r="M19397" s="85"/>
    </row>
    <row r="19398" spans="13:13" ht="49.2" customHeight="1">
      <c r="M19398" s="85"/>
    </row>
    <row r="19399" spans="13:13" ht="49.2" customHeight="1">
      <c r="M19399" s="85"/>
    </row>
    <row r="19400" spans="13:13" ht="49.2" customHeight="1">
      <c r="M19400" s="85"/>
    </row>
    <row r="19401" spans="13:13" ht="49.2" customHeight="1">
      <c r="M19401" s="85"/>
    </row>
    <row r="19402" spans="13:13" ht="49.2" customHeight="1">
      <c r="M19402" s="85"/>
    </row>
    <row r="19403" spans="13:13" ht="49.2" customHeight="1">
      <c r="M19403" s="85"/>
    </row>
    <row r="19404" spans="13:13" ht="49.2" customHeight="1">
      <c r="M19404" s="85"/>
    </row>
    <row r="19405" spans="13:13" ht="49.2" customHeight="1">
      <c r="M19405" s="85"/>
    </row>
    <row r="19406" spans="13:13" ht="49.2" customHeight="1">
      <c r="M19406" s="85"/>
    </row>
    <row r="19407" spans="13:13" ht="49.2" customHeight="1">
      <c r="M19407" s="85"/>
    </row>
    <row r="19408" spans="13:13" ht="49.2" customHeight="1">
      <c r="M19408" s="85"/>
    </row>
    <row r="19409" spans="13:13" ht="49.2" customHeight="1">
      <c r="M19409" s="85"/>
    </row>
    <row r="19410" spans="13:13" ht="49.2" customHeight="1">
      <c r="M19410" s="85"/>
    </row>
    <row r="19411" spans="13:13" ht="49.2" customHeight="1">
      <c r="M19411" s="85"/>
    </row>
    <row r="19412" spans="13:13" ht="49.2" customHeight="1">
      <c r="M19412" s="85"/>
    </row>
    <row r="19413" spans="13:13" ht="49.2" customHeight="1">
      <c r="M19413" s="85"/>
    </row>
    <row r="19414" spans="13:13" ht="49.2" customHeight="1">
      <c r="M19414" s="85"/>
    </row>
    <row r="19415" spans="13:13" ht="49.2" customHeight="1">
      <c r="M19415" s="85"/>
    </row>
    <row r="19416" spans="13:13" ht="49.2" customHeight="1">
      <c r="M19416" s="85"/>
    </row>
    <row r="19417" spans="13:13" ht="49.2" customHeight="1">
      <c r="M19417" s="85"/>
    </row>
    <row r="19418" spans="13:13" ht="49.2" customHeight="1">
      <c r="M19418" s="85"/>
    </row>
    <row r="19419" spans="13:13" ht="49.2" customHeight="1">
      <c r="M19419" s="85"/>
    </row>
    <row r="19420" spans="13:13" ht="49.2" customHeight="1">
      <c r="M19420" s="85"/>
    </row>
    <row r="19421" spans="13:13" ht="49.2" customHeight="1">
      <c r="M19421" s="85"/>
    </row>
    <row r="19422" spans="13:13" ht="49.2" customHeight="1">
      <c r="M19422" s="85"/>
    </row>
    <row r="19423" spans="13:13" ht="49.2" customHeight="1">
      <c r="M19423" s="85"/>
    </row>
    <row r="19424" spans="13:13" ht="49.2" customHeight="1">
      <c r="M19424" s="85"/>
    </row>
    <row r="19425" spans="13:13" ht="49.2" customHeight="1">
      <c r="M19425" s="85"/>
    </row>
    <row r="19426" spans="13:13" ht="49.2" customHeight="1">
      <c r="M19426" s="85"/>
    </row>
    <row r="19427" spans="13:13" ht="49.2" customHeight="1">
      <c r="M19427" s="85"/>
    </row>
    <row r="19428" spans="13:13" ht="49.2" customHeight="1">
      <c r="M19428" s="85"/>
    </row>
    <row r="19429" spans="13:13" ht="49.2" customHeight="1">
      <c r="M19429" s="85"/>
    </row>
    <row r="19430" spans="13:13" ht="49.2" customHeight="1">
      <c r="M19430" s="85"/>
    </row>
    <row r="19431" spans="13:13" ht="49.2" customHeight="1">
      <c r="M19431" s="85"/>
    </row>
    <row r="19432" spans="13:13" ht="49.2" customHeight="1">
      <c r="M19432" s="85"/>
    </row>
    <row r="19433" spans="13:13" ht="49.2" customHeight="1">
      <c r="M19433" s="85"/>
    </row>
    <row r="19434" spans="13:13" ht="49.2" customHeight="1">
      <c r="M19434" s="85"/>
    </row>
    <row r="19435" spans="13:13" ht="49.2" customHeight="1">
      <c r="M19435" s="85"/>
    </row>
    <row r="19436" spans="13:13" ht="49.2" customHeight="1">
      <c r="M19436" s="85"/>
    </row>
    <row r="19437" spans="13:13" ht="49.2" customHeight="1">
      <c r="M19437" s="85"/>
    </row>
    <row r="19438" spans="13:13" ht="49.2" customHeight="1">
      <c r="M19438" s="85"/>
    </row>
    <row r="19439" spans="13:13" ht="49.2" customHeight="1">
      <c r="M19439" s="85"/>
    </row>
    <row r="19440" spans="13:13" ht="49.2" customHeight="1">
      <c r="M19440" s="85"/>
    </row>
    <row r="19441" spans="13:13" ht="49.2" customHeight="1">
      <c r="M19441" s="85"/>
    </row>
    <row r="19442" spans="13:13" ht="49.2" customHeight="1">
      <c r="M19442" s="85"/>
    </row>
    <row r="19443" spans="13:13" ht="49.2" customHeight="1">
      <c r="M19443" s="85"/>
    </row>
    <row r="19444" spans="13:13" ht="49.2" customHeight="1">
      <c r="M19444" s="85"/>
    </row>
    <row r="19445" spans="13:13" ht="49.2" customHeight="1">
      <c r="M19445" s="85"/>
    </row>
    <row r="19446" spans="13:13" ht="49.2" customHeight="1">
      <c r="M19446" s="85"/>
    </row>
    <row r="19447" spans="13:13" ht="49.2" customHeight="1">
      <c r="M19447" s="85"/>
    </row>
    <row r="19448" spans="13:13" ht="49.2" customHeight="1">
      <c r="M19448" s="85"/>
    </row>
    <row r="19449" spans="13:13" ht="49.2" customHeight="1">
      <c r="M19449" s="85"/>
    </row>
    <row r="19450" spans="13:13" ht="49.2" customHeight="1">
      <c r="M19450" s="85"/>
    </row>
    <row r="19451" spans="13:13" ht="49.2" customHeight="1">
      <c r="M19451" s="85"/>
    </row>
    <row r="19452" spans="13:13" ht="49.2" customHeight="1">
      <c r="M19452" s="85"/>
    </row>
    <row r="19453" spans="13:13" ht="49.2" customHeight="1">
      <c r="M19453" s="85"/>
    </row>
    <row r="19454" spans="13:13" ht="49.2" customHeight="1">
      <c r="M19454" s="85"/>
    </row>
    <row r="19455" spans="13:13" ht="49.2" customHeight="1">
      <c r="M19455" s="85"/>
    </row>
    <row r="19456" spans="13:13" ht="49.2" customHeight="1">
      <c r="M19456" s="85"/>
    </row>
    <row r="19457" spans="13:13" ht="49.2" customHeight="1">
      <c r="M19457" s="85"/>
    </row>
    <row r="19458" spans="13:13" ht="49.2" customHeight="1">
      <c r="M19458" s="85"/>
    </row>
    <row r="19459" spans="13:13" ht="49.2" customHeight="1">
      <c r="M19459" s="85"/>
    </row>
    <row r="19460" spans="13:13" ht="49.2" customHeight="1">
      <c r="M19460" s="85"/>
    </row>
    <row r="19461" spans="13:13" ht="49.2" customHeight="1">
      <c r="M19461" s="85"/>
    </row>
    <row r="19462" spans="13:13" ht="49.2" customHeight="1">
      <c r="M19462" s="85"/>
    </row>
    <row r="19463" spans="13:13" ht="49.2" customHeight="1">
      <c r="M19463" s="85"/>
    </row>
    <row r="19464" spans="13:13" ht="49.2" customHeight="1">
      <c r="M19464" s="85"/>
    </row>
    <row r="19465" spans="13:13" ht="49.2" customHeight="1">
      <c r="M19465" s="85"/>
    </row>
    <row r="19466" spans="13:13" ht="49.2" customHeight="1">
      <c r="M19466" s="85"/>
    </row>
    <row r="19467" spans="13:13" ht="49.2" customHeight="1">
      <c r="M19467" s="85"/>
    </row>
    <row r="19468" spans="13:13" ht="49.2" customHeight="1">
      <c r="M19468" s="85"/>
    </row>
    <row r="19469" spans="13:13" ht="49.2" customHeight="1">
      <c r="M19469" s="85"/>
    </row>
    <row r="19470" spans="13:13" ht="49.2" customHeight="1">
      <c r="M19470" s="85"/>
    </row>
    <row r="19471" spans="13:13" ht="49.2" customHeight="1">
      <c r="M19471" s="85"/>
    </row>
    <row r="19472" spans="13:13" ht="49.2" customHeight="1">
      <c r="M19472" s="85"/>
    </row>
    <row r="19473" spans="13:13" ht="49.2" customHeight="1">
      <c r="M19473" s="85"/>
    </row>
    <row r="19474" spans="13:13" ht="49.2" customHeight="1">
      <c r="M19474" s="85"/>
    </row>
    <row r="19475" spans="13:13" ht="49.2" customHeight="1">
      <c r="M19475" s="85"/>
    </row>
    <row r="19476" spans="13:13" ht="49.2" customHeight="1">
      <c r="M19476" s="85"/>
    </row>
    <row r="19477" spans="13:13" ht="49.2" customHeight="1">
      <c r="M19477" s="85"/>
    </row>
    <row r="19478" spans="13:13" ht="49.2" customHeight="1">
      <c r="M19478" s="85"/>
    </row>
    <row r="19479" spans="13:13" ht="49.2" customHeight="1">
      <c r="M19479" s="85"/>
    </row>
    <row r="19480" spans="13:13" ht="49.2" customHeight="1">
      <c r="M19480" s="85"/>
    </row>
    <row r="19481" spans="13:13" ht="49.2" customHeight="1">
      <c r="M19481" s="85"/>
    </row>
    <row r="19482" spans="13:13" ht="49.2" customHeight="1">
      <c r="M19482" s="85"/>
    </row>
    <row r="19483" spans="13:13" ht="49.2" customHeight="1">
      <c r="M19483" s="85"/>
    </row>
    <row r="19484" spans="13:13" ht="49.2" customHeight="1">
      <c r="M19484" s="85"/>
    </row>
    <row r="19485" spans="13:13" ht="49.2" customHeight="1">
      <c r="M19485" s="85"/>
    </row>
    <row r="19486" spans="13:13" ht="49.2" customHeight="1">
      <c r="M19486" s="85"/>
    </row>
    <row r="19487" spans="13:13" ht="49.2" customHeight="1">
      <c r="M19487" s="85"/>
    </row>
    <row r="19488" spans="13:13" ht="49.2" customHeight="1">
      <c r="M19488" s="85"/>
    </row>
    <row r="19489" spans="13:13" ht="49.2" customHeight="1">
      <c r="M19489" s="85"/>
    </row>
    <row r="19490" spans="13:13" ht="49.2" customHeight="1">
      <c r="M19490" s="85"/>
    </row>
    <row r="19491" spans="13:13" ht="49.2" customHeight="1">
      <c r="M19491" s="85"/>
    </row>
    <row r="19492" spans="13:13" ht="49.2" customHeight="1">
      <c r="M19492" s="85"/>
    </row>
    <row r="19493" spans="13:13" ht="49.2" customHeight="1">
      <c r="M19493" s="85"/>
    </row>
    <row r="19494" spans="13:13" ht="49.2" customHeight="1">
      <c r="M19494" s="85"/>
    </row>
    <row r="19495" spans="13:13" ht="49.2" customHeight="1">
      <c r="M19495" s="85"/>
    </row>
    <row r="19496" spans="13:13" ht="49.2" customHeight="1">
      <c r="M19496" s="85"/>
    </row>
    <row r="19497" spans="13:13" ht="49.2" customHeight="1">
      <c r="M19497" s="85"/>
    </row>
    <row r="19498" spans="13:13" ht="49.2" customHeight="1">
      <c r="M19498" s="85"/>
    </row>
    <row r="19499" spans="13:13" ht="49.2" customHeight="1">
      <c r="M19499" s="85"/>
    </row>
    <row r="19500" spans="13:13" ht="49.2" customHeight="1">
      <c r="M19500" s="85"/>
    </row>
    <row r="19501" spans="13:13" ht="49.2" customHeight="1">
      <c r="M19501" s="85"/>
    </row>
    <row r="19502" spans="13:13" ht="49.2" customHeight="1">
      <c r="M19502" s="85"/>
    </row>
    <row r="19503" spans="13:13" ht="49.2" customHeight="1">
      <c r="M19503" s="85"/>
    </row>
    <row r="19504" spans="13:13" ht="49.2" customHeight="1">
      <c r="M19504" s="85"/>
    </row>
    <row r="19505" spans="13:13" ht="49.2" customHeight="1">
      <c r="M19505" s="85"/>
    </row>
    <row r="19506" spans="13:13" ht="49.2" customHeight="1">
      <c r="M19506" s="85"/>
    </row>
    <row r="19507" spans="13:13" ht="49.2" customHeight="1">
      <c r="M19507" s="85"/>
    </row>
    <row r="19508" spans="13:13" ht="49.2" customHeight="1">
      <c r="M19508" s="85"/>
    </row>
    <row r="19509" spans="13:13" ht="49.2" customHeight="1">
      <c r="M19509" s="85"/>
    </row>
    <row r="19510" spans="13:13" ht="49.2" customHeight="1">
      <c r="M19510" s="85"/>
    </row>
    <row r="19511" spans="13:13" ht="49.2" customHeight="1">
      <c r="M19511" s="85"/>
    </row>
    <row r="19512" spans="13:13" ht="49.2" customHeight="1">
      <c r="M19512" s="85"/>
    </row>
    <row r="19513" spans="13:13" ht="49.2" customHeight="1">
      <c r="M19513" s="85"/>
    </row>
    <row r="19514" spans="13:13" ht="49.2" customHeight="1">
      <c r="M19514" s="85"/>
    </row>
    <row r="19515" spans="13:13" ht="49.2" customHeight="1">
      <c r="M19515" s="85"/>
    </row>
    <row r="19516" spans="13:13" ht="49.2" customHeight="1">
      <c r="M19516" s="85"/>
    </row>
    <row r="19517" spans="13:13" ht="49.2" customHeight="1">
      <c r="M19517" s="85"/>
    </row>
    <row r="19518" spans="13:13" ht="49.2" customHeight="1">
      <c r="M19518" s="85"/>
    </row>
    <row r="19519" spans="13:13" ht="49.2" customHeight="1">
      <c r="M19519" s="85"/>
    </row>
    <row r="19520" spans="13:13" ht="49.2" customHeight="1">
      <c r="M19520" s="85"/>
    </row>
    <row r="19521" spans="13:13" ht="49.2" customHeight="1">
      <c r="M19521" s="85"/>
    </row>
    <row r="19522" spans="13:13" ht="49.2" customHeight="1">
      <c r="M19522" s="85"/>
    </row>
    <row r="19523" spans="13:13" ht="49.2" customHeight="1">
      <c r="M19523" s="85"/>
    </row>
    <row r="19524" spans="13:13" ht="49.2" customHeight="1">
      <c r="M19524" s="85"/>
    </row>
    <row r="19525" spans="13:13" ht="49.2" customHeight="1">
      <c r="M19525" s="85"/>
    </row>
    <row r="19526" spans="13:13" ht="49.2" customHeight="1">
      <c r="M19526" s="85"/>
    </row>
    <row r="19527" spans="13:13" ht="49.2" customHeight="1">
      <c r="M19527" s="85"/>
    </row>
    <row r="19528" spans="13:13" ht="49.2" customHeight="1">
      <c r="M19528" s="85"/>
    </row>
    <row r="19529" spans="13:13" ht="49.2" customHeight="1">
      <c r="M19529" s="85"/>
    </row>
    <row r="19530" spans="13:13" ht="49.2" customHeight="1">
      <c r="M19530" s="85"/>
    </row>
    <row r="19531" spans="13:13" ht="49.2" customHeight="1">
      <c r="M19531" s="85"/>
    </row>
    <row r="19532" spans="13:13" ht="49.2" customHeight="1">
      <c r="M19532" s="85"/>
    </row>
    <row r="19533" spans="13:13" ht="49.2" customHeight="1">
      <c r="M19533" s="85"/>
    </row>
    <row r="19534" spans="13:13" ht="49.2" customHeight="1">
      <c r="M19534" s="85"/>
    </row>
    <row r="19535" spans="13:13" ht="49.2" customHeight="1">
      <c r="M19535" s="85"/>
    </row>
    <row r="19536" spans="13:13" ht="49.2" customHeight="1">
      <c r="M19536" s="85"/>
    </row>
    <row r="19537" spans="13:13" ht="49.2" customHeight="1">
      <c r="M19537" s="85"/>
    </row>
    <row r="19538" spans="13:13" ht="49.2" customHeight="1">
      <c r="M19538" s="85"/>
    </row>
    <row r="19539" spans="13:13" ht="49.2" customHeight="1">
      <c r="M19539" s="85"/>
    </row>
    <row r="19540" spans="13:13" ht="49.2" customHeight="1">
      <c r="M19540" s="85"/>
    </row>
    <row r="19541" spans="13:13" ht="49.2" customHeight="1">
      <c r="M19541" s="85"/>
    </row>
    <row r="19542" spans="13:13" ht="49.2" customHeight="1">
      <c r="M19542" s="85"/>
    </row>
    <row r="19543" spans="13:13" ht="49.2" customHeight="1">
      <c r="M19543" s="85"/>
    </row>
    <row r="19544" spans="13:13" ht="49.2" customHeight="1">
      <c r="M19544" s="85"/>
    </row>
    <row r="19545" spans="13:13" ht="49.2" customHeight="1">
      <c r="M19545" s="85"/>
    </row>
    <row r="19546" spans="13:13" ht="49.2" customHeight="1">
      <c r="M19546" s="85"/>
    </row>
    <row r="19547" spans="13:13" ht="49.2" customHeight="1">
      <c r="M19547" s="85"/>
    </row>
    <row r="19548" spans="13:13" ht="49.2" customHeight="1">
      <c r="M19548" s="85"/>
    </row>
    <row r="19549" spans="13:13" ht="49.2" customHeight="1">
      <c r="M19549" s="85"/>
    </row>
    <row r="19550" spans="13:13" ht="49.2" customHeight="1">
      <c r="M19550" s="85"/>
    </row>
    <row r="19551" spans="13:13" ht="49.2" customHeight="1">
      <c r="M19551" s="85"/>
    </row>
    <row r="19552" spans="13:13" ht="49.2" customHeight="1">
      <c r="M19552" s="85"/>
    </row>
    <row r="19553" spans="13:13" ht="49.2" customHeight="1">
      <c r="M19553" s="85"/>
    </row>
    <row r="19554" spans="13:13" ht="49.2" customHeight="1">
      <c r="M19554" s="85"/>
    </row>
    <row r="19555" spans="13:13" ht="49.2" customHeight="1">
      <c r="M19555" s="85"/>
    </row>
    <row r="19556" spans="13:13" ht="49.2" customHeight="1">
      <c r="M19556" s="85"/>
    </row>
    <row r="19557" spans="13:13" ht="49.2" customHeight="1">
      <c r="M19557" s="85"/>
    </row>
    <row r="19558" spans="13:13" ht="49.2" customHeight="1">
      <c r="M19558" s="85"/>
    </row>
    <row r="19559" spans="13:13" ht="49.2" customHeight="1">
      <c r="M19559" s="85"/>
    </row>
    <row r="19560" spans="13:13" ht="49.2" customHeight="1">
      <c r="M19560" s="85"/>
    </row>
    <row r="19561" spans="13:13" ht="49.2" customHeight="1">
      <c r="M19561" s="85"/>
    </row>
    <row r="19562" spans="13:13" ht="49.2" customHeight="1">
      <c r="M19562" s="85"/>
    </row>
    <row r="19563" spans="13:13" ht="49.2" customHeight="1">
      <c r="M19563" s="85"/>
    </row>
    <row r="19564" spans="13:13" ht="49.2" customHeight="1">
      <c r="M19564" s="85"/>
    </row>
    <row r="19565" spans="13:13" ht="49.2" customHeight="1">
      <c r="M19565" s="85"/>
    </row>
    <row r="19566" spans="13:13" ht="49.2" customHeight="1">
      <c r="M19566" s="85"/>
    </row>
    <row r="19567" spans="13:13" ht="49.2" customHeight="1">
      <c r="M19567" s="85"/>
    </row>
    <row r="19568" spans="13:13" ht="49.2" customHeight="1">
      <c r="M19568" s="85"/>
    </row>
    <row r="19569" spans="13:13" ht="49.2" customHeight="1">
      <c r="M19569" s="85"/>
    </row>
    <row r="19570" spans="13:13" ht="49.2" customHeight="1">
      <c r="M19570" s="85"/>
    </row>
    <row r="19571" spans="13:13" ht="49.2" customHeight="1">
      <c r="M19571" s="85"/>
    </row>
    <row r="19572" spans="13:13" ht="49.2" customHeight="1">
      <c r="M19572" s="85"/>
    </row>
    <row r="19573" spans="13:13" ht="49.2" customHeight="1">
      <c r="M19573" s="85"/>
    </row>
    <row r="19574" spans="13:13" ht="49.2" customHeight="1">
      <c r="M19574" s="85"/>
    </row>
    <row r="19575" spans="13:13" ht="49.2" customHeight="1">
      <c r="M19575" s="85"/>
    </row>
    <row r="19576" spans="13:13" ht="49.2" customHeight="1">
      <c r="M19576" s="85"/>
    </row>
    <row r="19577" spans="13:13" ht="49.2" customHeight="1">
      <c r="M19577" s="85"/>
    </row>
    <row r="19578" spans="13:13" ht="49.2" customHeight="1">
      <c r="M19578" s="85"/>
    </row>
    <row r="19579" spans="13:13" ht="49.2" customHeight="1">
      <c r="M19579" s="85"/>
    </row>
    <row r="19580" spans="13:13" ht="49.2" customHeight="1">
      <c r="M19580" s="85"/>
    </row>
    <row r="19581" spans="13:13" ht="49.2" customHeight="1">
      <c r="M19581" s="85"/>
    </row>
    <row r="19582" spans="13:13" ht="49.2" customHeight="1">
      <c r="M19582" s="85"/>
    </row>
    <row r="19583" spans="13:13" ht="49.2" customHeight="1">
      <c r="M19583" s="85"/>
    </row>
    <row r="19584" spans="13:13" ht="49.2" customHeight="1">
      <c r="M19584" s="85"/>
    </row>
    <row r="19585" spans="13:13" ht="49.2" customHeight="1">
      <c r="M19585" s="85"/>
    </row>
    <row r="19586" spans="13:13" ht="49.2" customHeight="1">
      <c r="M19586" s="85"/>
    </row>
    <row r="19587" spans="13:13" ht="49.2" customHeight="1">
      <c r="M19587" s="85"/>
    </row>
    <row r="19588" spans="13:13" ht="49.2" customHeight="1">
      <c r="M19588" s="85"/>
    </row>
    <row r="19589" spans="13:13" ht="49.2" customHeight="1">
      <c r="M19589" s="85"/>
    </row>
    <row r="19590" spans="13:13" ht="49.2" customHeight="1">
      <c r="M19590" s="85"/>
    </row>
    <row r="19591" spans="13:13" ht="49.2" customHeight="1">
      <c r="M19591" s="85"/>
    </row>
    <row r="19592" spans="13:13" ht="49.2" customHeight="1">
      <c r="M19592" s="85"/>
    </row>
    <row r="19593" spans="13:13" ht="49.2" customHeight="1">
      <c r="M19593" s="85"/>
    </row>
    <row r="19594" spans="13:13" ht="49.2" customHeight="1">
      <c r="M19594" s="85"/>
    </row>
    <row r="19595" spans="13:13" ht="49.2" customHeight="1">
      <c r="M19595" s="85"/>
    </row>
    <row r="19596" spans="13:13" ht="49.2" customHeight="1">
      <c r="M19596" s="85"/>
    </row>
    <row r="19597" spans="13:13" ht="49.2" customHeight="1">
      <c r="M19597" s="85"/>
    </row>
    <row r="19598" spans="13:13" ht="49.2" customHeight="1">
      <c r="M19598" s="85"/>
    </row>
    <row r="19599" spans="13:13" ht="49.2" customHeight="1">
      <c r="M19599" s="85"/>
    </row>
    <row r="19600" spans="13:13" ht="49.2" customHeight="1">
      <c r="M19600" s="85"/>
    </row>
    <row r="19601" spans="13:13" ht="49.2" customHeight="1">
      <c r="M19601" s="85"/>
    </row>
    <row r="19602" spans="13:13" ht="49.2" customHeight="1">
      <c r="M19602" s="85"/>
    </row>
    <row r="19603" spans="13:13" ht="49.2" customHeight="1">
      <c r="M19603" s="85"/>
    </row>
    <row r="19604" spans="13:13" ht="49.2" customHeight="1">
      <c r="M19604" s="85"/>
    </row>
    <row r="19605" spans="13:13" ht="49.2" customHeight="1">
      <c r="M19605" s="85"/>
    </row>
    <row r="19606" spans="13:13" ht="49.2" customHeight="1">
      <c r="M19606" s="85"/>
    </row>
    <row r="19607" spans="13:13" ht="49.2" customHeight="1">
      <c r="M19607" s="85"/>
    </row>
    <row r="19608" spans="13:13" ht="49.2" customHeight="1">
      <c r="M19608" s="85"/>
    </row>
    <row r="19609" spans="13:13" ht="49.2" customHeight="1">
      <c r="M19609" s="85"/>
    </row>
    <row r="19610" spans="13:13" ht="49.2" customHeight="1">
      <c r="M19610" s="85"/>
    </row>
    <row r="19611" spans="13:13" ht="49.2" customHeight="1">
      <c r="M19611" s="85"/>
    </row>
    <row r="19612" spans="13:13" ht="49.2" customHeight="1">
      <c r="M19612" s="85"/>
    </row>
    <row r="19613" spans="13:13" ht="49.2" customHeight="1">
      <c r="M19613" s="85"/>
    </row>
    <row r="19614" spans="13:13" ht="49.2" customHeight="1">
      <c r="M19614" s="85"/>
    </row>
    <row r="19615" spans="13:13" ht="49.2" customHeight="1">
      <c r="M19615" s="85"/>
    </row>
    <row r="19616" spans="13:13" ht="49.2" customHeight="1">
      <c r="M19616" s="85"/>
    </row>
    <row r="19617" spans="13:13" ht="49.2" customHeight="1">
      <c r="M19617" s="85"/>
    </row>
    <row r="19618" spans="13:13" ht="49.2" customHeight="1">
      <c r="M19618" s="85"/>
    </row>
    <row r="19619" spans="13:13" ht="49.2" customHeight="1">
      <c r="M19619" s="85"/>
    </row>
    <row r="19620" spans="13:13" ht="49.2" customHeight="1">
      <c r="M19620" s="85"/>
    </row>
    <row r="19621" spans="13:13" ht="49.2" customHeight="1">
      <c r="M19621" s="85"/>
    </row>
    <row r="19622" spans="13:13" ht="49.2" customHeight="1">
      <c r="M19622" s="85"/>
    </row>
    <row r="19623" spans="13:13" ht="49.2" customHeight="1">
      <c r="M19623" s="85"/>
    </row>
    <row r="19624" spans="13:13" ht="49.2" customHeight="1">
      <c r="M19624" s="85"/>
    </row>
    <row r="19625" spans="13:13" ht="49.2" customHeight="1">
      <c r="M19625" s="85"/>
    </row>
    <row r="19626" spans="13:13" ht="49.2" customHeight="1">
      <c r="M19626" s="85"/>
    </row>
    <row r="19627" spans="13:13" ht="49.2" customHeight="1">
      <c r="M19627" s="85"/>
    </row>
    <row r="19628" spans="13:13" ht="49.2" customHeight="1">
      <c r="M19628" s="85"/>
    </row>
    <row r="19629" spans="13:13" ht="49.2" customHeight="1">
      <c r="M19629" s="85"/>
    </row>
    <row r="19630" spans="13:13" ht="49.2" customHeight="1">
      <c r="M19630" s="85"/>
    </row>
    <row r="19631" spans="13:13" ht="49.2" customHeight="1">
      <c r="M19631" s="85"/>
    </row>
    <row r="19632" spans="13:13" ht="49.2" customHeight="1">
      <c r="M19632" s="85"/>
    </row>
    <row r="19633" spans="13:13" ht="49.2" customHeight="1">
      <c r="M19633" s="85"/>
    </row>
    <row r="19634" spans="13:13" ht="49.2" customHeight="1">
      <c r="M19634" s="85"/>
    </row>
    <row r="19635" spans="13:13" ht="49.2" customHeight="1">
      <c r="M19635" s="85"/>
    </row>
    <row r="19636" spans="13:13" ht="49.2" customHeight="1">
      <c r="M19636" s="85"/>
    </row>
    <row r="19637" spans="13:13" ht="49.2" customHeight="1">
      <c r="M19637" s="85"/>
    </row>
    <row r="19638" spans="13:13" ht="49.2" customHeight="1">
      <c r="M19638" s="85"/>
    </row>
    <row r="19639" spans="13:13" ht="49.2" customHeight="1">
      <c r="M19639" s="85"/>
    </row>
    <row r="19640" spans="13:13" ht="49.2" customHeight="1">
      <c r="M19640" s="85"/>
    </row>
    <row r="19641" spans="13:13" ht="49.2" customHeight="1">
      <c r="M19641" s="85"/>
    </row>
    <row r="19642" spans="13:13" ht="49.2" customHeight="1">
      <c r="M19642" s="85"/>
    </row>
    <row r="19643" spans="13:13" ht="49.2" customHeight="1">
      <c r="M19643" s="85"/>
    </row>
    <row r="19644" spans="13:13" ht="49.2" customHeight="1">
      <c r="M19644" s="85"/>
    </row>
    <row r="19645" spans="13:13" ht="49.2" customHeight="1">
      <c r="M19645" s="85"/>
    </row>
    <row r="19646" spans="13:13" ht="49.2" customHeight="1">
      <c r="M19646" s="85"/>
    </row>
    <row r="19647" spans="13:13" ht="49.2" customHeight="1">
      <c r="M19647" s="85"/>
    </row>
    <row r="19648" spans="13:13" ht="49.2" customHeight="1">
      <c r="M19648" s="85"/>
    </row>
    <row r="19649" spans="13:13" ht="49.2" customHeight="1">
      <c r="M19649" s="85"/>
    </row>
    <row r="19650" spans="13:13" ht="49.2" customHeight="1">
      <c r="M19650" s="85"/>
    </row>
    <row r="19651" spans="13:13" ht="49.2" customHeight="1">
      <c r="M19651" s="85"/>
    </row>
    <row r="19652" spans="13:13" ht="49.2" customHeight="1">
      <c r="M19652" s="85"/>
    </row>
    <row r="19653" spans="13:13" ht="49.2" customHeight="1">
      <c r="M19653" s="85"/>
    </row>
    <row r="19654" spans="13:13" ht="49.2" customHeight="1">
      <c r="M19654" s="85"/>
    </row>
    <row r="19655" spans="13:13" ht="49.2" customHeight="1">
      <c r="M19655" s="85"/>
    </row>
    <row r="19656" spans="13:13" ht="49.2" customHeight="1">
      <c r="M19656" s="85"/>
    </row>
    <row r="19657" spans="13:13" ht="49.2" customHeight="1">
      <c r="M19657" s="85"/>
    </row>
    <row r="19658" spans="13:13" ht="49.2" customHeight="1">
      <c r="M19658" s="85"/>
    </row>
    <row r="19659" spans="13:13" ht="49.2" customHeight="1">
      <c r="M19659" s="85"/>
    </row>
    <row r="19660" spans="13:13" ht="49.2" customHeight="1">
      <c r="M19660" s="85"/>
    </row>
    <row r="19661" spans="13:13" ht="49.2" customHeight="1">
      <c r="M19661" s="85"/>
    </row>
    <row r="19662" spans="13:13" ht="49.2" customHeight="1">
      <c r="M19662" s="85"/>
    </row>
    <row r="19663" spans="13:13" ht="49.2" customHeight="1">
      <c r="M19663" s="85"/>
    </row>
    <row r="19664" spans="13:13" ht="49.2" customHeight="1">
      <c r="M19664" s="85"/>
    </row>
    <row r="19665" spans="13:13" ht="49.2" customHeight="1">
      <c r="M19665" s="85"/>
    </row>
    <row r="19666" spans="13:13" ht="49.2" customHeight="1">
      <c r="M19666" s="85"/>
    </row>
    <row r="19667" spans="13:13" ht="49.2" customHeight="1">
      <c r="M19667" s="85"/>
    </row>
    <row r="19668" spans="13:13" ht="49.2" customHeight="1">
      <c r="M19668" s="85"/>
    </row>
    <row r="19669" spans="13:13" ht="49.2" customHeight="1">
      <c r="M19669" s="85"/>
    </row>
    <row r="19670" spans="13:13" ht="49.2" customHeight="1">
      <c r="M19670" s="85"/>
    </row>
    <row r="19671" spans="13:13" ht="49.2" customHeight="1">
      <c r="M19671" s="85"/>
    </row>
    <row r="19672" spans="13:13" ht="49.2" customHeight="1">
      <c r="M19672" s="85"/>
    </row>
    <row r="19673" spans="13:13" ht="49.2" customHeight="1">
      <c r="M19673" s="85"/>
    </row>
    <row r="19674" spans="13:13" ht="49.2" customHeight="1">
      <c r="M19674" s="85"/>
    </row>
    <row r="19675" spans="13:13" ht="49.2" customHeight="1">
      <c r="M19675" s="85"/>
    </row>
    <row r="19676" spans="13:13" ht="49.2" customHeight="1">
      <c r="M19676" s="85"/>
    </row>
    <row r="19677" spans="13:13" ht="49.2" customHeight="1">
      <c r="M19677" s="85"/>
    </row>
    <row r="19678" spans="13:13" ht="49.2" customHeight="1">
      <c r="M19678" s="85"/>
    </row>
    <row r="19679" spans="13:13" ht="49.2" customHeight="1">
      <c r="M19679" s="85"/>
    </row>
    <row r="19680" spans="13:13" ht="49.2" customHeight="1">
      <c r="M19680" s="85"/>
    </row>
    <row r="19681" spans="13:13" ht="49.2" customHeight="1">
      <c r="M19681" s="85"/>
    </row>
    <row r="19682" spans="13:13" ht="49.2" customHeight="1">
      <c r="M19682" s="85"/>
    </row>
    <row r="19683" spans="13:13" ht="49.2" customHeight="1">
      <c r="M19683" s="85"/>
    </row>
    <row r="19684" spans="13:13" ht="49.2" customHeight="1">
      <c r="M19684" s="85"/>
    </row>
    <row r="19685" spans="13:13" ht="49.2" customHeight="1">
      <c r="M19685" s="85"/>
    </row>
    <row r="19686" spans="13:13" ht="49.2" customHeight="1">
      <c r="M19686" s="85"/>
    </row>
    <row r="19687" spans="13:13" ht="49.2" customHeight="1">
      <c r="M19687" s="85"/>
    </row>
    <row r="19688" spans="13:13" ht="49.2" customHeight="1">
      <c r="M19688" s="85"/>
    </row>
    <row r="19689" spans="13:13" ht="49.2" customHeight="1">
      <c r="M19689" s="85"/>
    </row>
    <row r="19690" spans="13:13" ht="49.2" customHeight="1">
      <c r="M19690" s="85"/>
    </row>
    <row r="19691" spans="13:13" ht="49.2" customHeight="1">
      <c r="M19691" s="85"/>
    </row>
    <row r="19692" spans="13:13" ht="49.2" customHeight="1">
      <c r="M19692" s="85"/>
    </row>
    <row r="19693" spans="13:13" ht="49.2" customHeight="1">
      <c r="M19693" s="85"/>
    </row>
    <row r="19694" spans="13:13" ht="49.2" customHeight="1">
      <c r="M19694" s="85"/>
    </row>
    <row r="19695" spans="13:13" ht="49.2" customHeight="1">
      <c r="M19695" s="85"/>
    </row>
    <row r="19696" spans="13:13" ht="49.2" customHeight="1">
      <c r="M19696" s="85"/>
    </row>
    <row r="19697" spans="13:13" ht="49.2" customHeight="1">
      <c r="M19697" s="85"/>
    </row>
    <row r="19698" spans="13:13" ht="49.2" customHeight="1">
      <c r="M19698" s="85"/>
    </row>
    <row r="19699" spans="13:13" ht="49.2" customHeight="1">
      <c r="M19699" s="85"/>
    </row>
    <row r="19700" spans="13:13" ht="49.2" customHeight="1">
      <c r="M19700" s="85"/>
    </row>
    <row r="19701" spans="13:13" ht="49.2" customHeight="1">
      <c r="M19701" s="85"/>
    </row>
    <row r="19702" spans="13:13" ht="49.2" customHeight="1">
      <c r="M19702" s="85"/>
    </row>
    <row r="19703" spans="13:13" ht="49.2" customHeight="1">
      <c r="M19703" s="85"/>
    </row>
    <row r="19704" spans="13:13" ht="49.2" customHeight="1">
      <c r="M19704" s="85"/>
    </row>
    <row r="19705" spans="13:13" ht="49.2" customHeight="1">
      <c r="M19705" s="85"/>
    </row>
    <row r="19706" spans="13:13" ht="49.2" customHeight="1">
      <c r="M19706" s="85"/>
    </row>
    <row r="19707" spans="13:13" ht="49.2" customHeight="1">
      <c r="M19707" s="85"/>
    </row>
    <row r="19708" spans="13:13" ht="49.2" customHeight="1">
      <c r="M19708" s="85"/>
    </row>
    <row r="19709" spans="13:13" ht="49.2" customHeight="1">
      <c r="M19709" s="85"/>
    </row>
    <row r="19710" spans="13:13" ht="49.2" customHeight="1">
      <c r="M19710" s="85"/>
    </row>
    <row r="19711" spans="13:13" ht="49.2" customHeight="1">
      <c r="M19711" s="85"/>
    </row>
    <row r="19712" spans="13:13" ht="49.2" customHeight="1">
      <c r="M19712" s="85"/>
    </row>
    <row r="19713" spans="13:13" ht="49.2" customHeight="1">
      <c r="M19713" s="85"/>
    </row>
    <row r="19714" spans="13:13" ht="49.2" customHeight="1">
      <c r="M19714" s="85"/>
    </row>
    <row r="19715" spans="13:13" ht="49.2" customHeight="1">
      <c r="M19715" s="85"/>
    </row>
    <row r="19716" spans="13:13" ht="49.2" customHeight="1">
      <c r="M19716" s="85"/>
    </row>
    <row r="19717" spans="13:13" ht="49.2" customHeight="1">
      <c r="M19717" s="85"/>
    </row>
    <row r="19718" spans="13:13" ht="49.2" customHeight="1">
      <c r="M19718" s="85"/>
    </row>
    <row r="19719" spans="13:13" ht="49.2" customHeight="1">
      <c r="M19719" s="85"/>
    </row>
    <row r="19720" spans="13:13" ht="49.2" customHeight="1">
      <c r="M19720" s="85"/>
    </row>
    <row r="19721" spans="13:13" ht="49.2" customHeight="1">
      <c r="M19721" s="85"/>
    </row>
    <row r="19722" spans="13:13" ht="49.2" customHeight="1">
      <c r="M19722" s="85"/>
    </row>
    <row r="19723" spans="13:13" ht="49.2" customHeight="1">
      <c r="M19723" s="85"/>
    </row>
    <row r="19724" spans="13:13" ht="49.2" customHeight="1">
      <c r="M19724" s="85"/>
    </row>
    <row r="19725" spans="13:13" ht="49.2" customHeight="1">
      <c r="M19725" s="85"/>
    </row>
    <row r="19726" spans="13:13" ht="49.2" customHeight="1">
      <c r="M19726" s="85"/>
    </row>
    <row r="19727" spans="13:13" ht="49.2" customHeight="1">
      <c r="M19727" s="85"/>
    </row>
    <row r="19728" spans="13:13" ht="49.2" customHeight="1">
      <c r="M19728" s="85"/>
    </row>
    <row r="19729" spans="13:13" ht="49.2" customHeight="1">
      <c r="M19729" s="85"/>
    </row>
    <row r="19730" spans="13:13" ht="49.2" customHeight="1">
      <c r="M19730" s="85"/>
    </row>
    <row r="19731" spans="13:13" ht="49.2" customHeight="1">
      <c r="M19731" s="85"/>
    </row>
    <row r="19732" spans="13:13" ht="49.2" customHeight="1">
      <c r="M19732" s="85"/>
    </row>
    <row r="19733" spans="13:13" ht="49.2" customHeight="1">
      <c r="M19733" s="85"/>
    </row>
    <row r="19734" spans="13:13" ht="49.2" customHeight="1">
      <c r="M19734" s="85"/>
    </row>
    <row r="19735" spans="13:13" ht="49.2" customHeight="1">
      <c r="M19735" s="85"/>
    </row>
    <row r="19736" spans="13:13" ht="49.2" customHeight="1">
      <c r="M19736" s="85"/>
    </row>
    <row r="19737" spans="13:13" ht="49.2" customHeight="1">
      <c r="M19737" s="85"/>
    </row>
    <row r="19738" spans="13:13" ht="49.2" customHeight="1">
      <c r="M19738" s="85"/>
    </row>
    <row r="19739" spans="13:13" ht="49.2" customHeight="1">
      <c r="M19739" s="85"/>
    </row>
    <row r="19740" spans="13:13" ht="49.2" customHeight="1">
      <c r="M19740" s="85"/>
    </row>
    <row r="19741" spans="13:13" ht="49.2" customHeight="1">
      <c r="M19741" s="85"/>
    </row>
    <row r="19742" spans="13:13" ht="49.2" customHeight="1">
      <c r="M19742" s="85"/>
    </row>
    <row r="19743" spans="13:13" ht="49.2" customHeight="1">
      <c r="M19743" s="85"/>
    </row>
    <row r="19744" spans="13:13" ht="49.2" customHeight="1">
      <c r="M19744" s="85"/>
    </row>
    <row r="19745" spans="13:13" ht="49.2" customHeight="1">
      <c r="M19745" s="85"/>
    </row>
    <row r="19746" spans="13:13" ht="49.2" customHeight="1">
      <c r="M19746" s="85"/>
    </row>
    <row r="19747" spans="13:13" ht="49.2" customHeight="1">
      <c r="M19747" s="85"/>
    </row>
    <row r="19748" spans="13:13" ht="49.2" customHeight="1">
      <c r="M19748" s="85"/>
    </row>
    <row r="19749" spans="13:13" ht="49.2" customHeight="1">
      <c r="M19749" s="85"/>
    </row>
    <row r="19750" spans="13:13" ht="49.2" customHeight="1">
      <c r="M19750" s="85"/>
    </row>
    <row r="19751" spans="13:13" ht="49.2" customHeight="1">
      <c r="M19751" s="85"/>
    </row>
    <row r="19752" spans="13:13" ht="49.2" customHeight="1">
      <c r="M19752" s="85"/>
    </row>
    <row r="19753" spans="13:13" ht="49.2" customHeight="1">
      <c r="M19753" s="85"/>
    </row>
    <row r="19754" spans="13:13" ht="49.2" customHeight="1">
      <c r="M19754" s="85"/>
    </row>
    <row r="19755" spans="13:13" ht="49.2" customHeight="1">
      <c r="M19755" s="85"/>
    </row>
    <row r="19756" spans="13:13" ht="49.2" customHeight="1">
      <c r="M19756" s="85"/>
    </row>
    <row r="19757" spans="13:13" ht="49.2" customHeight="1">
      <c r="M19757" s="85"/>
    </row>
    <row r="19758" spans="13:13" ht="49.2" customHeight="1">
      <c r="M19758" s="85"/>
    </row>
    <row r="19759" spans="13:13" ht="49.2" customHeight="1">
      <c r="M19759" s="85"/>
    </row>
    <row r="19760" spans="13:13" ht="49.2" customHeight="1">
      <c r="M19760" s="85"/>
    </row>
    <row r="19761" spans="13:13" ht="49.2" customHeight="1">
      <c r="M19761" s="85"/>
    </row>
    <row r="19762" spans="13:13" ht="49.2" customHeight="1">
      <c r="M19762" s="85"/>
    </row>
    <row r="19763" spans="13:13" ht="49.2" customHeight="1">
      <c r="M19763" s="85"/>
    </row>
    <row r="19764" spans="13:13" ht="49.2" customHeight="1">
      <c r="M19764" s="85"/>
    </row>
    <row r="19765" spans="13:13" ht="49.2" customHeight="1">
      <c r="M19765" s="85"/>
    </row>
    <row r="19766" spans="13:13" ht="49.2" customHeight="1">
      <c r="M19766" s="85"/>
    </row>
    <row r="19767" spans="13:13" ht="49.2" customHeight="1">
      <c r="M19767" s="85"/>
    </row>
    <row r="19768" spans="13:13" ht="49.2" customHeight="1">
      <c r="M19768" s="85"/>
    </row>
    <row r="19769" spans="13:13" ht="49.2" customHeight="1">
      <c r="M19769" s="85"/>
    </row>
    <row r="19770" spans="13:13" ht="49.2" customHeight="1">
      <c r="M19770" s="85"/>
    </row>
    <row r="19771" spans="13:13" ht="49.2" customHeight="1">
      <c r="M19771" s="85"/>
    </row>
    <row r="19772" spans="13:13" ht="49.2" customHeight="1">
      <c r="M19772" s="85"/>
    </row>
    <row r="19773" spans="13:13" ht="49.2" customHeight="1">
      <c r="M19773" s="85"/>
    </row>
    <row r="19774" spans="13:13" ht="49.2" customHeight="1">
      <c r="M19774" s="85"/>
    </row>
    <row r="19775" spans="13:13" ht="49.2" customHeight="1">
      <c r="M19775" s="85"/>
    </row>
    <row r="19776" spans="13:13" ht="49.2" customHeight="1">
      <c r="M19776" s="85"/>
    </row>
    <row r="19777" spans="13:13" ht="49.2" customHeight="1">
      <c r="M19777" s="85"/>
    </row>
    <row r="19778" spans="13:13" ht="49.2" customHeight="1">
      <c r="M19778" s="85"/>
    </row>
    <row r="19779" spans="13:13" ht="49.2" customHeight="1">
      <c r="M19779" s="85"/>
    </row>
    <row r="19780" spans="13:13" ht="49.2" customHeight="1">
      <c r="M19780" s="85"/>
    </row>
    <row r="19781" spans="13:13" ht="49.2" customHeight="1">
      <c r="M19781" s="85"/>
    </row>
    <row r="19782" spans="13:13" ht="49.2" customHeight="1">
      <c r="M19782" s="85"/>
    </row>
    <row r="19783" spans="13:13" ht="49.2" customHeight="1">
      <c r="M19783" s="85"/>
    </row>
    <row r="19784" spans="13:13" ht="49.2" customHeight="1">
      <c r="M19784" s="85"/>
    </row>
    <row r="19785" spans="13:13" ht="49.2" customHeight="1">
      <c r="M19785" s="85"/>
    </row>
    <row r="19786" spans="13:13" ht="49.2" customHeight="1">
      <c r="M19786" s="85"/>
    </row>
    <row r="19787" spans="13:13" ht="49.2" customHeight="1">
      <c r="M19787" s="85"/>
    </row>
    <row r="19788" spans="13:13" ht="49.2" customHeight="1">
      <c r="M19788" s="85"/>
    </row>
    <row r="19789" spans="13:13" ht="49.2" customHeight="1">
      <c r="M19789" s="85"/>
    </row>
    <row r="19790" spans="13:13" ht="49.2" customHeight="1">
      <c r="M19790" s="85"/>
    </row>
    <row r="19791" spans="13:13" ht="49.2" customHeight="1">
      <c r="M19791" s="85"/>
    </row>
    <row r="19792" spans="13:13" ht="49.2" customHeight="1">
      <c r="M19792" s="85"/>
    </row>
    <row r="19793" spans="13:13" ht="49.2" customHeight="1">
      <c r="M19793" s="85"/>
    </row>
    <row r="19794" spans="13:13" ht="49.2" customHeight="1">
      <c r="M19794" s="85"/>
    </row>
    <row r="19795" spans="13:13" ht="49.2" customHeight="1">
      <c r="M19795" s="85"/>
    </row>
    <row r="19796" spans="13:13" ht="49.2" customHeight="1">
      <c r="M19796" s="85"/>
    </row>
    <row r="19797" spans="13:13" ht="49.2" customHeight="1">
      <c r="M19797" s="85"/>
    </row>
    <row r="19798" spans="13:13" ht="49.2" customHeight="1">
      <c r="M19798" s="85"/>
    </row>
    <row r="19799" spans="13:13" ht="49.2" customHeight="1">
      <c r="M19799" s="85"/>
    </row>
    <row r="19800" spans="13:13" ht="49.2" customHeight="1">
      <c r="M19800" s="85"/>
    </row>
    <row r="19801" spans="13:13" ht="49.2" customHeight="1">
      <c r="M19801" s="85"/>
    </row>
    <row r="19802" spans="13:13" ht="49.2" customHeight="1">
      <c r="M19802" s="85"/>
    </row>
    <row r="19803" spans="13:13" ht="49.2" customHeight="1">
      <c r="M19803" s="85"/>
    </row>
    <row r="19804" spans="13:13" ht="49.2" customHeight="1">
      <c r="M19804" s="85"/>
    </row>
    <row r="19805" spans="13:13" ht="49.2" customHeight="1">
      <c r="M19805" s="85"/>
    </row>
    <row r="19806" spans="13:13" ht="49.2" customHeight="1">
      <c r="M19806" s="85"/>
    </row>
    <row r="19807" spans="13:13" ht="49.2" customHeight="1">
      <c r="M19807" s="85"/>
    </row>
    <row r="19808" spans="13:13" ht="49.2" customHeight="1">
      <c r="M19808" s="85"/>
    </row>
    <row r="19809" spans="13:13" ht="49.2" customHeight="1">
      <c r="M19809" s="85"/>
    </row>
    <row r="19810" spans="13:13" ht="49.2" customHeight="1">
      <c r="M19810" s="85"/>
    </row>
    <row r="19811" spans="13:13" ht="49.2" customHeight="1">
      <c r="M19811" s="85"/>
    </row>
    <row r="19812" spans="13:13" ht="49.2" customHeight="1">
      <c r="M19812" s="85"/>
    </row>
    <row r="19813" spans="13:13" ht="49.2" customHeight="1">
      <c r="M19813" s="85"/>
    </row>
    <row r="19814" spans="13:13" ht="49.2" customHeight="1">
      <c r="M19814" s="85"/>
    </row>
    <row r="19815" spans="13:13" ht="49.2" customHeight="1">
      <c r="M19815" s="85"/>
    </row>
    <row r="19816" spans="13:13" ht="49.2" customHeight="1">
      <c r="M19816" s="85"/>
    </row>
    <row r="19817" spans="13:13" ht="49.2" customHeight="1">
      <c r="M19817" s="85"/>
    </row>
    <row r="19818" spans="13:13" ht="49.2" customHeight="1">
      <c r="M19818" s="85"/>
    </row>
    <row r="19819" spans="13:13" ht="49.2" customHeight="1">
      <c r="M19819" s="85"/>
    </row>
    <row r="19820" spans="13:13" ht="49.2" customHeight="1">
      <c r="M19820" s="85"/>
    </row>
    <row r="19821" spans="13:13" ht="49.2" customHeight="1">
      <c r="M19821" s="85"/>
    </row>
    <row r="19822" spans="13:13" ht="49.2" customHeight="1">
      <c r="M19822" s="85"/>
    </row>
    <row r="19823" spans="13:13" ht="49.2" customHeight="1">
      <c r="M19823" s="85"/>
    </row>
    <row r="19824" spans="13:13" ht="49.2" customHeight="1">
      <c r="M19824" s="85"/>
    </row>
    <row r="19825" spans="13:13" ht="49.2" customHeight="1">
      <c r="M19825" s="85"/>
    </row>
    <row r="19826" spans="13:13" ht="49.2" customHeight="1">
      <c r="M19826" s="85"/>
    </row>
    <row r="19827" spans="13:13" ht="49.2" customHeight="1">
      <c r="M19827" s="85"/>
    </row>
    <row r="19828" spans="13:13" ht="49.2" customHeight="1">
      <c r="M19828" s="85"/>
    </row>
    <row r="19829" spans="13:13" ht="49.2" customHeight="1">
      <c r="M19829" s="85"/>
    </row>
    <row r="19830" spans="13:13" ht="49.2" customHeight="1">
      <c r="M19830" s="85"/>
    </row>
    <row r="19831" spans="13:13" ht="49.2" customHeight="1">
      <c r="M19831" s="85"/>
    </row>
    <row r="19832" spans="13:13" ht="49.2" customHeight="1">
      <c r="M19832" s="85"/>
    </row>
    <row r="19833" spans="13:13" ht="49.2" customHeight="1">
      <c r="M19833" s="85"/>
    </row>
    <row r="19834" spans="13:13" ht="49.2" customHeight="1">
      <c r="M19834" s="85"/>
    </row>
    <row r="19835" spans="13:13" ht="49.2" customHeight="1">
      <c r="M19835" s="85"/>
    </row>
    <row r="19836" spans="13:13" ht="49.2" customHeight="1">
      <c r="M19836" s="85"/>
    </row>
    <row r="19837" spans="13:13" ht="49.2" customHeight="1">
      <c r="M19837" s="85"/>
    </row>
    <row r="19838" spans="13:13" ht="49.2" customHeight="1">
      <c r="M19838" s="85"/>
    </row>
    <row r="19839" spans="13:13" ht="49.2" customHeight="1">
      <c r="M19839" s="85"/>
    </row>
    <row r="19840" spans="13:13" ht="49.2" customHeight="1">
      <c r="M19840" s="85"/>
    </row>
    <row r="19841" spans="13:13" ht="49.2" customHeight="1">
      <c r="M19841" s="85"/>
    </row>
    <row r="19842" spans="13:13" ht="49.2" customHeight="1">
      <c r="M19842" s="85"/>
    </row>
    <row r="19843" spans="13:13" ht="49.2" customHeight="1">
      <c r="M19843" s="85"/>
    </row>
    <row r="19844" spans="13:13" ht="49.2" customHeight="1">
      <c r="M19844" s="85"/>
    </row>
    <row r="19845" spans="13:13" ht="49.2" customHeight="1">
      <c r="M19845" s="85"/>
    </row>
    <row r="19846" spans="13:13" ht="49.2" customHeight="1">
      <c r="M19846" s="85"/>
    </row>
    <row r="19847" spans="13:13" ht="49.2" customHeight="1">
      <c r="M19847" s="85"/>
    </row>
    <row r="19848" spans="13:13" ht="49.2" customHeight="1">
      <c r="M19848" s="85"/>
    </row>
    <row r="19849" spans="13:13" ht="49.2" customHeight="1">
      <c r="M19849" s="85"/>
    </row>
    <row r="19850" spans="13:13" ht="49.2" customHeight="1">
      <c r="M19850" s="85"/>
    </row>
    <row r="19851" spans="13:13" ht="49.2" customHeight="1">
      <c r="M19851" s="85"/>
    </row>
    <row r="19852" spans="13:13" ht="49.2" customHeight="1">
      <c r="M19852" s="85"/>
    </row>
    <row r="19853" spans="13:13" ht="49.2" customHeight="1">
      <c r="M19853" s="85"/>
    </row>
    <row r="19854" spans="13:13" ht="49.2" customHeight="1">
      <c r="M19854" s="85"/>
    </row>
    <row r="19855" spans="13:13" ht="49.2" customHeight="1">
      <c r="M19855" s="85"/>
    </row>
    <row r="19856" spans="13:13" ht="49.2" customHeight="1">
      <c r="M19856" s="85"/>
    </row>
    <row r="19857" spans="13:13" ht="49.2" customHeight="1">
      <c r="M19857" s="85"/>
    </row>
    <row r="19858" spans="13:13" ht="49.2" customHeight="1">
      <c r="M19858" s="85"/>
    </row>
    <row r="19859" spans="13:13" ht="49.2" customHeight="1">
      <c r="M19859" s="85"/>
    </row>
    <row r="19860" spans="13:13" ht="49.2" customHeight="1">
      <c r="M19860" s="85"/>
    </row>
    <row r="19861" spans="13:13" ht="49.2" customHeight="1">
      <c r="M19861" s="85"/>
    </row>
    <row r="19862" spans="13:13" ht="49.2" customHeight="1">
      <c r="M19862" s="85"/>
    </row>
    <row r="19863" spans="13:13" ht="49.2" customHeight="1">
      <c r="M19863" s="85"/>
    </row>
    <row r="19864" spans="13:13" ht="49.2" customHeight="1">
      <c r="M19864" s="85"/>
    </row>
    <row r="19865" spans="13:13" ht="49.2" customHeight="1">
      <c r="M19865" s="85"/>
    </row>
    <row r="19866" spans="13:13" ht="49.2" customHeight="1">
      <c r="M19866" s="85"/>
    </row>
    <row r="19867" spans="13:13" ht="49.2" customHeight="1">
      <c r="M19867" s="85"/>
    </row>
    <row r="19868" spans="13:13" ht="49.2" customHeight="1">
      <c r="M19868" s="85"/>
    </row>
    <row r="19869" spans="13:13" ht="49.2" customHeight="1">
      <c r="M19869" s="85"/>
    </row>
    <row r="19870" spans="13:13" ht="49.2" customHeight="1">
      <c r="M19870" s="85"/>
    </row>
    <row r="19871" spans="13:13" ht="49.2" customHeight="1">
      <c r="M19871" s="85"/>
    </row>
    <row r="19872" spans="13:13" ht="49.2" customHeight="1">
      <c r="M19872" s="85"/>
    </row>
    <row r="19873" spans="13:13" ht="49.2" customHeight="1">
      <c r="M19873" s="85"/>
    </row>
    <row r="19874" spans="13:13" ht="49.2" customHeight="1">
      <c r="M19874" s="85"/>
    </row>
    <row r="19875" spans="13:13" ht="49.2" customHeight="1">
      <c r="M19875" s="85"/>
    </row>
    <row r="19876" spans="13:13" ht="49.2" customHeight="1">
      <c r="M19876" s="85"/>
    </row>
    <row r="19877" spans="13:13" ht="49.2" customHeight="1">
      <c r="M19877" s="85"/>
    </row>
    <row r="19878" spans="13:13" ht="49.2" customHeight="1">
      <c r="M19878" s="85"/>
    </row>
    <row r="19879" spans="13:13" ht="49.2" customHeight="1">
      <c r="M19879" s="85"/>
    </row>
    <row r="19880" spans="13:13" ht="49.2" customHeight="1">
      <c r="M19880" s="85"/>
    </row>
    <row r="19881" spans="13:13" ht="49.2" customHeight="1">
      <c r="M19881" s="85"/>
    </row>
    <row r="19882" spans="13:13" ht="49.2" customHeight="1">
      <c r="M19882" s="85"/>
    </row>
    <row r="19883" spans="13:13" ht="49.2" customHeight="1">
      <c r="M19883" s="85"/>
    </row>
    <row r="19884" spans="13:13" ht="49.2" customHeight="1">
      <c r="M19884" s="85"/>
    </row>
    <row r="19885" spans="13:13" ht="49.2" customHeight="1">
      <c r="M19885" s="85"/>
    </row>
    <row r="19886" spans="13:13" ht="49.2" customHeight="1">
      <c r="M19886" s="85"/>
    </row>
    <row r="19887" spans="13:13" ht="49.2" customHeight="1">
      <c r="M19887" s="85"/>
    </row>
    <row r="19888" spans="13:13" ht="49.2" customHeight="1">
      <c r="M19888" s="85"/>
    </row>
    <row r="19889" spans="13:13" ht="49.2" customHeight="1">
      <c r="M19889" s="85"/>
    </row>
    <row r="19890" spans="13:13" ht="49.2" customHeight="1">
      <c r="M19890" s="85"/>
    </row>
    <row r="19891" spans="13:13" ht="49.2" customHeight="1">
      <c r="M19891" s="85"/>
    </row>
    <row r="19892" spans="13:13" ht="49.2" customHeight="1">
      <c r="M19892" s="85"/>
    </row>
    <row r="19893" spans="13:13" ht="49.2" customHeight="1">
      <c r="M19893" s="85"/>
    </row>
    <row r="19894" spans="13:13" ht="49.2" customHeight="1">
      <c r="M19894" s="85"/>
    </row>
    <row r="19895" spans="13:13" ht="49.2" customHeight="1">
      <c r="M19895" s="85"/>
    </row>
    <row r="19896" spans="13:13" ht="49.2" customHeight="1">
      <c r="M19896" s="85"/>
    </row>
    <row r="19897" spans="13:13" ht="49.2" customHeight="1">
      <c r="M19897" s="85"/>
    </row>
    <row r="19898" spans="13:13" ht="49.2" customHeight="1">
      <c r="M19898" s="85"/>
    </row>
    <row r="19899" spans="13:13" ht="49.2" customHeight="1">
      <c r="M19899" s="85"/>
    </row>
    <row r="19900" spans="13:13" ht="49.2" customHeight="1">
      <c r="M19900" s="85"/>
    </row>
    <row r="19901" spans="13:13" ht="49.2" customHeight="1">
      <c r="M19901" s="85"/>
    </row>
    <row r="19902" spans="13:13" ht="49.2" customHeight="1">
      <c r="M19902" s="85"/>
    </row>
    <row r="19903" spans="13:13" ht="49.2" customHeight="1">
      <c r="M19903" s="85"/>
    </row>
    <row r="19904" spans="13:13" ht="49.2" customHeight="1">
      <c r="M19904" s="85"/>
    </row>
    <row r="19905" spans="13:13" ht="49.2" customHeight="1">
      <c r="M19905" s="85"/>
    </row>
    <row r="19906" spans="13:13" ht="49.2" customHeight="1">
      <c r="M19906" s="85"/>
    </row>
    <row r="19907" spans="13:13" ht="49.2" customHeight="1">
      <c r="M19907" s="85"/>
    </row>
    <row r="19908" spans="13:13" ht="49.2" customHeight="1">
      <c r="M19908" s="85"/>
    </row>
    <row r="19909" spans="13:13" ht="49.2" customHeight="1">
      <c r="M19909" s="85"/>
    </row>
    <row r="19910" spans="13:13" ht="49.2" customHeight="1">
      <c r="M19910" s="85"/>
    </row>
    <row r="19911" spans="13:13" ht="49.2" customHeight="1">
      <c r="M19911" s="85"/>
    </row>
    <row r="19912" spans="13:13" ht="49.2" customHeight="1">
      <c r="M19912" s="85"/>
    </row>
    <row r="19913" spans="13:13" ht="49.2" customHeight="1">
      <c r="M19913" s="85"/>
    </row>
    <row r="19914" spans="13:13" ht="49.2" customHeight="1">
      <c r="M19914" s="85"/>
    </row>
    <row r="19915" spans="13:13" ht="49.2" customHeight="1">
      <c r="M19915" s="85"/>
    </row>
    <row r="19916" spans="13:13" ht="49.2" customHeight="1">
      <c r="M19916" s="85"/>
    </row>
    <row r="19917" spans="13:13" ht="49.2" customHeight="1">
      <c r="M19917" s="85"/>
    </row>
    <row r="19918" spans="13:13" ht="49.2" customHeight="1">
      <c r="M19918" s="85"/>
    </row>
    <row r="19919" spans="13:13" ht="49.2" customHeight="1">
      <c r="M19919" s="85"/>
    </row>
    <row r="19920" spans="13:13" ht="49.2" customHeight="1">
      <c r="M19920" s="85"/>
    </row>
    <row r="19921" spans="13:13" ht="49.2" customHeight="1">
      <c r="M19921" s="85"/>
    </row>
    <row r="19922" spans="13:13" ht="49.2" customHeight="1">
      <c r="M19922" s="85"/>
    </row>
    <row r="19923" spans="13:13" ht="49.2" customHeight="1">
      <c r="M19923" s="85"/>
    </row>
    <row r="19924" spans="13:13" ht="49.2" customHeight="1">
      <c r="M19924" s="85"/>
    </row>
    <row r="19925" spans="13:13" ht="49.2" customHeight="1">
      <c r="M19925" s="85"/>
    </row>
    <row r="19926" spans="13:13" ht="49.2" customHeight="1">
      <c r="M19926" s="85"/>
    </row>
    <row r="19927" spans="13:13" ht="49.2" customHeight="1">
      <c r="M19927" s="85"/>
    </row>
    <row r="19928" spans="13:13" ht="49.2" customHeight="1">
      <c r="M19928" s="85"/>
    </row>
    <row r="19929" spans="13:13" ht="49.2" customHeight="1">
      <c r="M19929" s="85"/>
    </row>
    <row r="19930" spans="13:13" ht="49.2" customHeight="1">
      <c r="M19930" s="85"/>
    </row>
    <row r="19931" spans="13:13" ht="49.2" customHeight="1">
      <c r="M19931" s="85"/>
    </row>
    <row r="19932" spans="13:13" ht="49.2" customHeight="1">
      <c r="M19932" s="85"/>
    </row>
    <row r="19933" spans="13:13" ht="49.2" customHeight="1">
      <c r="M19933" s="85"/>
    </row>
    <row r="19934" spans="13:13" ht="49.2" customHeight="1">
      <c r="M19934" s="85"/>
    </row>
    <row r="19935" spans="13:13" ht="49.2" customHeight="1">
      <c r="M19935" s="85"/>
    </row>
    <row r="19936" spans="13:13" ht="49.2" customHeight="1">
      <c r="M19936" s="85"/>
    </row>
    <row r="19937" spans="13:13" ht="49.2" customHeight="1">
      <c r="M19937" s="85"/>
    </row>
    <row r="19938" spans="13:13" ht="49.2" customHeight="1">
      <c r="M19938" s="85"/>
    </row>
    <row r="19939" spans="13:13" ht="49.2" customHeight="1">
      <c r="M19939" s="85"/>
    </row>
    <row r="19940" spans="13:13" ht="49.2" customHeight="1">
      <c r="M19940" s="85"/>
    </row>
    <row r="19941" spans="13:13" ht="49.2" customHeight="1">
      <c r="M19941" s="85"/>
    </row>
    <row r="19942" spans="13:13" ht="49.2" customHeight="1">
      <c r="M19942" s="85"/>
    </row>
    <row r="19943" spans="13:13" ht="49.2" customHeight="1">
      <c r="M19943" s="85"/>
    </row>
    <row r="19944" spans="13:13" ht="49.2" customHeight="1">
      <c r="M19944" s="85"/>
    </row>
    <row r="19945" spans="13:13" ht="49.2" customHeight="1">
      <c r="M19945" s="85"/>
    </row>
    <row r="19946" spans="13:13" ht="49.2" customHeight="1">
      <c r="M19946" s="85"/>
    </row>
    <row r="19947" spans="13:13" ht="49.2" customHeight="1">
      <c r="M19947" s="85"/>
    </row>
    <row r="19948" spans="13:13" ht="49.2" customHeight="1">
      <c r="M19948" s="85"/>
    </row>
    <row r="19949" spans="13:13" ht="49.2" customHeight="1">
      <c r="M19949" s="85"/>
    </row>
    <row r="19950" spans="13:13" ht="49.2" customHeight="1">
      <c r="M19950" s="85"/>
    </row>
    <row r="19951" spans="13:13" ht="49.2" customHeight="1">
      <c r="M19951" s="85"/>
    </row>
    <row r="19952" spans="13:13" ht="49.2" customHeight="1">
      <c r="M19952" s="85"/>
    </row>
    <row r="19953" spans="13:13" ht="49.2" customHeight="1">
      <c r="M19953" s="85"/>
    </row>
    <row r="19954" spans="13:13" ht="49.2" customHeight="1">
      <c r="M19954" s="85"/>
    </row>
    <row r="19955" spans="13:13" ht="49.2" customHeight="1">
      <c r="M19955" s="85"/>
    </row>
    <row r="19956" spans="13:13" ht="49.2" customHeight="1">
      <c r="M19956" s="85"/>
    </row>
    <row r="19957" spans="13:13" ht="49.2" customHeight="1">
      <c r="M19957" s="85"/>
    </row>
    <row r="19958" spans="13:13" ht="49.2" customHeight="1">
      <c r="M19958" s="85"/>
    </row>
    <row r="19959" spans="13:13" ht="49.2" customHeight="1">
      <c r="M19959" s="85"/>
    </row>
    <row r="19960" spans="13:13" ht="49.2" customHeight="1">
      <c r="M19960" s="85"/>
    </row>
    <row r="19961" spans="13:13" ht="49.2" customHeight="1">
      <c r="M19961" s="85"/>
    </row>
    <row r="19962" spans="13:13" ht="49.2" customHeight="1">
      <c r="M19962" s="85"/>
    </row>
    <row r="19963" spans="13:13" ht="49.2" customHeight="1">
      <c r="M19963" s="85"/>
    </row>
    <row r="19964" spans="13:13" ht="49.2" customHeight="1">
      <c r="M19964" s="85"/>
    </row>
    <row r="19965" spans="13:13" ht="49.2" customHeight="1">
      <c r="M19965" s="85"/>
    </row>
    <row r="19966" spans="13:13" ht="49.2" customHeight="1">
      <c r="M19966" s="85"/>
    </row>
    <row r="19967" spans="13:13" ht="49.2" customHeight="1">
      <c r="M19967" s="85"/>
    </row>
    <row r="19968" spans="13:13" ht="49.2" customHeight="1">
      <c r="M19968" s="85"/>
    </row>
    <row r="19969" spans="13:13" ht="49.2" customHeight="1">
      <c r="M19969" s="85"/>
    </row>
    <row r="19970" spans="13:13" ht="49.2" customHeight="1">
      <c r="M19970" s="85"/>
    </row>
    <row r="19971" spans="13:13" ht="49.2" customHeight="1">
      <c r="M19971" s="85"/>
    </row>
    <row r="19972" spans="13:13" ht="49.2" customHeight="1">
      <c r="M19972" s="85"/>
    </row>
    <row r="19973" spans="13:13" ht="49.2" customHeight="1">
      <c r="M19973" s="85"/>
    </row>
    <row r="19974" spans="13:13" ht="49.2" customHeight="1">
      <c r="M19974" s="85"/>
    </row>
    <row r="19975" spans="13:13" ht="49.2" customHeight="1">
      <c r="M19975" s="85"/>
    </row>
    <row r="19976" spans="13:13" ht="49.2" customHeight="1">
      <c r="M19976" s="85"/>
    </row>
    <row r="19977" spans="13:13" ht="49.2" customHeight="1">
      <c r="M19977" s="85"/>
    </row>
    <row r="19978" spans="13:13" ht="49.2" customHeight="1">
      <c r="M19978" s="85"/>
    </row>
    <row r="19979" spans="13:13" ht="49.2" customHeight="1">
      <c r="M19979" s="85"/>
    </row>
    <row r="19980" spans="13:13" ht="49.2" customHeight="1">
      <c r="M19980" s="85"/>
    </row>
    <row r="19981" spans="13:13" ht="49.2" customHeight="1">
      <c r="M19981" s="85"/>
    </row>
    <row r="19982" spans="13:13" ht="49.2" customHeight="1">
      <c r="M19982" s="85"/>
    </row>
    <row r="19983" spans="13:13" ht="49.2" customHeight="1">
      <c r="M19983" s="85"/>
    </row>
    <row r="19984" spans="13:13" ht="49.2" customHeight="1">
      <c r="M19984" s="85"/>
    </row>
    <row r="19985" spans="13:13" ht="49.2" customHeight="1">
      <c r="M19985" s="85"/>
    </row>
    <row r="19986" spans="13:13" ht="49.2" customHeight="1">
      <c r="M19986" s="85"/>
    </row>
    <row r="19987" spans="13:13" ht="49.2" customHeight="1">
      <c r="M19987" s="85"/>
    </row>
    <row r="19988" spans="13:13" ht="49.2" customHeight="1">
      <c r="M19988" s="85"/>
    </row>
    <row r="19989" spans="13:13" ht="49.2" customHeight="1">
      <c r="M19989" s="85"/>
    </row>
    <row r="19990" spans="13:13" ht="49.2" customHeight="1">
      <c r="M19990" s="85"/>
    </row>
    <row r="19991" spans="13:13" ht="49.2" customHeight="1">
      <c r="M19991" s="85"/>
    </row>
    <row r="19992" spans="13:13" ht="49.2" customHeight="1">
      <c r="M19992" s="85"/>
    </row>
    <row r="19993" spans="13:13" ht="49.2" customHeight="1">
      <c r="M19993" s="85"/>
    </row>
    <row r="19994" spans="13:13" ht="49.2" customHeight="1">
      <c r="M19994" s="85"/>
    </row>
    <row r="19995" spans="13:13" ht="49.2" customHeight="1">
      <c r="M19995" s="85"/>
    </row>
    <row r="19996" spans="13:13" ht="49.2" customHeight="1">
      <c r="M19996" s="85"/>
    </row>
    <row r="19997" spans="13:13" ht="49.2" customHeight="1">
      <c r="M19997" s="85"/>
    </row>
    <row r="19998" spans="13:13" ht="49.2" customHeight="1">
      <c r="M19998" s="85"/>
    </row>
    <row r="19999" spans="13:13" ht="49.2" customHeight="1">
      <c r="M19999" s="85"/>
    </row>
    <row r="20000" spans="13:13" ht="49.2" customHeight="1">
      <c r="M20000" s="85"/>
    </row>
    <row r="20001" spans="13:13" ht="49.2" customHeight="1">
      <c r="M20001" s="85"/>
    </row>
    <row r="20002" spans="13:13" ht="49.2" customHeight="1">
      <c r="M20002" s="85"/>
    </row>
    <row r="20003" spans="13:13" ht="49.2" customHeight="1">
      <c r="M20003" s="85"/>
    </row>
    <row r="20004" spans="13:13" ht="49.2" customHeight="1">
      <c r="M20004" s="85"/>
    </row>
    <row r="20005" spans="13:13" ht="49.2" customHeight="1">
      <c r="M20005" s="85"/>
    </row>
    <row r="20006" spans="13:13" ht="49.2" customHeight="1">
      <c r="M20006" s="85"/>
    </row>
    <row r="20007" spans="13:13" ht="49.2" customHeight="1">
      <c r="M20007" s="85"/>
    </row>
    <row r="20008" spans="13:13" ht="49.2" customHeight="1">
      <c r="M20008" s="85"/>
    </row>
    <row r="20009" spans="13:13" ht="49.2" customHeight="1">
      <c r="M20009" s="85"/>
    </row>
    <row r="20010" spans="13:13" ht="49.2" customHeight="1">
      <c r="M20010" s="85"/>
    </row>
    <row r="20011" spans="13:13" ht="49.2" customHeight="1">
      <c r="M20011" s="85"/>
    </row>
    <row r="20012" spans="13:13" ht="49.2" customHeight="1">
      <c r="M20012" s="85"/>
    </row>
    <row r="20013" spans="13:13" ht="49.2" customHeight="1">
      <c r="M20013" s="85"/>
    </row>
    <row r="20014" spans="13:13" ht="49.2" customHeight="1">
      <c r="M20014" s="85"/>
    </row>
    <row r="20015" spans="13:13" ht="49.2" customHeight="1">
      <c r="M20015" s="85"/>
    </row>
    <row r="20016" spans="13:13" ht="49.2" customHeight="1">
      <c r="M20016" s="85"/>
    </row>
    <row r="20017" spans="13:13" ht="49.2" customHeight="1">
      <c r="M20017" s="85"/>
    </row>
    <row r="20018" spans="13:13" ht="49.2" customHeight="1">
      <c r="M20018" s="85"/>
    </row>
    <row r="20019" spans="13:13" ht="49.2" customHeight="1">
      <c r="M20019" s="85"/>
    </row>
    <row r="20020" spans="13:13" ht="49.2" customHeight="1">
      <c r="M20020" s="85"/>
    </row>
    <row r="20021" spans="13:13" ht="49.2" customHeight="1">
      <c r="M20021" s="85"/>
    </row>
    <row r="20022" spans="13:13" ht="49.2" customHeight="1">
      <c r="M20022" s="85"/>
    </row>
    <row r="20023" spans="13:13" ht="49.2" customHeight="1">
      <c r="M20023" s="85"/>
    </row>
    <row r="20024" spans="13:13" ht="49.2" customHeight="1">
      <c r="M20024" s="85"/>
    </row>
    <row r="20025" spans="13:13" ht="49.2" customHeight="1">
      <c r="M20025" s="85"/>
    </row>
    <row r="20026" spans="13:13" ht="49.2" customHeight="1">
      <c r="M20026" s="85"/>
    </row>
    <row r="20027" spans="13:13" ht="49.2" customHeight="1">
      <c r="M20027" s="85"/>
    </row>
    <row r="20028" spans="13:13" ht="49.2" customHeight="1">
      <c r="M20028" s="85"/>
    </row>
    <row r="20029" spans="13:13" ht="49.2" customHeight="1">
      <c r="M20029" s="85"/>
    </row>
    <row r="20030" spans="13:13" ht="49.2" customHeight="1">
      <c r="M20030" s="85"/>
    </row>
    <row r="20031" spans="13:13" ht="49.2" customHeight="1">
      <c r="M20031" s="85"/>
    </row>
    <row r="20032" spans="13:13" ht="49.2" customHeight="1">
      <c r="M20032" s="85"/>
    </row>
    <row r="20033" spans="13:13" ht="49.2" customHeight="1">
      <c r="M20033" s="85"/>
    </row>
    <row r="20034" spans="13:13" ht="49.2" customHeight="1">
      <c r="M20034" s="85"/>
    </row>
    <row r="20035" spans="13:13" ht="49.2" customHeight="1">
      <c r="M20035" s="85"/>
    </row>
    <row r="20036" spans="13:13" ht="49.2" customHeight="1">
      <c r="M20036" s="85"/>
    </row>
    <row r="20037" spans="13:13" ht="49.2" customHeight="1">
      <c r="M20037" s="85"/>
    </row>
    <row r="20038" spans="13:13" ht="49.2" customHeight="1">
      <c r="M20038" s="85"/>
    </row>
    <row r="20039" spans="13:13" ht="49.2" customHeight="1">
      <c r="M20039" s="85"/>
    </row>
    <row r="20040" spans="13:13" ht="49.2" customHeight="1">
      <c r="M20040" s="85"/>
    </row>
    <row r="20041" spans="13:13" ht="49.2" customHeight="1">
      <c r="M20041" s="85"/>
    </row>
    <row r="20042" spans="13:13" ht="49.2" customHeight="1">
      <c r="M20042" s="85"/>
    </row>
    <row r="20043" spans="13:13" ht="49.2" customHeight="1">
      <c r="M20043" s="85"/>
    </row>
    <row r="20044" spans="13:13" ht="49.2" customHeight="1">
      <c r="M20044" s="85"/>
    </row>
    <row r="20045" spans="13:13" ht="49.2" customHeight="1">
      <c r="M20045" s="85"/>
    </row>
    <row r="20046" spans="13:13" ht="49.2" customHeight="1">
      <c r="M20046" s="85"/>
    </row>
    <row r="20047" spans="13:13" ht="49.2" customHeight="1">
      <c r="M20047" s="85"/>
    </row>
    <row r="20048" spans="13:13" ht="49.2" customHeight="1">
      <c r="M20048" s="85"/>
    </row>
    <row r="20049" spans="13:13" ht="49.2" customHeight="1">
      <c r="M20049" s="85"/>
    </row>
    <row r="20050" spans="13:13" ht="49.2" customHeight="1">
      <c r="M20050" s="85"/>
    </row>
    <row r="20051" spans="13:13" ht="49.2" customHeight="1">
      <c r="M20051" s="85"/>
    </row>
    <row r="20052" spans="13:13" ht="49.2" customHeight="1">
      <c r="M20052" s="85"/>
    </row>
    <row r="20053" spans="13:13" ht="49.2" customHeight="1">
      <c r="M20053" s="85"/>
    </row>
    <row r="20054" spans="13:13" ht="49.2" customHeight="1">
      <c r="M20054" s="85"/>
    </row>
    <row r="20055" spans="13:13" ht="49.2" customHeight="1">
      <c r="M20055" s="85"/>
    </row>
    <row r="20056" spans="13:13" ht="49.2" customHeight="1">
      <c r="M20056" s="85"/>
    </row>
    <row r="20057" spans="13:13" ht="49.2" customHeight="1">
      <c r="M20057" s="85"/>
    </row>
    <row r="20058" spans="13:13" ht="49.2" customHeight="1">
      <c r="M20058" s="85"/>
    </row>
    <row r="20059" spans="13:13" ht="49.2" customHeight="1">
      <c r="M20059" s="85"/>
    </row>
    <row r="20060" spans="13:13" ht="49.2" customHeight="1">
      <c r="M20060" s="85"/>
    </row>
    <row r="20061" spans="13:13" ht="49.2" customHeight="1">
      <c r="M20061" s="85"/>
    </row>
    <row r="20062" spans="13:13" ht="49.2" customHeight="1">
      <c r="M20062" s="85"/>
    </row>
    <row r="20063" spans="13:13" ht="49.2" customHeight="1">
      <c r="M20063" s="85"/>
    </row>
    <row r="20064" spans="13:13" ht="49.2" customHeight="1">
      <c r="M20064" s="85"/>
    </row>
    <row r="20065" spans="13:13" ht="49.2" customHeight="1">
      <c r="M20065" s="85"/>
    </row>
    <row r="20066" spans="13:13" ht="49.2" customHeight="1">
      <c r="M20066" s="85"/>
    </row>
    <row r="20067" spans="13:13" ht="49.2" customHeight="1">
      <c r="M20067" s="85"/>
    </row>
    <row r="20068" spans="13:13" ht="49.2" customHeight="1">
      <c r="M20068" s="85"/>
    </row>
    <row r="20069" spans="13:13" ht="49.2" customHeight="1">
      <c r="M20069" s="85"/>
    </row>
    <row r="20070" spans="13:13" ht="49.2" customHeight="1">
      <c r="M20070" s="85"/>
    </row>
    <row r="20071" spans="13:13" ht="49.2" customHeight="1">
      <c r="M20071" s="85"/>
    </row>
    <row r="20072" spans="13:13" ht="49.2" customHeight="1">
      <c r="M20072" s="85"/>
    </row>
    <row r="20073" spans="13:13" ht="49.2" customHeight="1">
      <c r="M20073" s="85"/>
    </row>
    <row r="20074" spans="13:13" ht="49.2" customHeight="1">
      <c r="M20074" s="85"/>
    </row>
    <row r="20075" spans="13:13" ht="49.2" customHeight="1">
      <c r="M20075" s="85"/>
    </row>
    <row r="20076" spans="13:13" ht="49.2" customHeight="1">
      <c r="M20076" s="85"/>
    </row>
    <row r="20077" spans="13:13" ht="49.2" customHeight="1">
      <c r="M20077" s="85"/>
    </row>
    <row r="20078" spans="13:13" ht="49.2" customHeight="1">
      <c r="M20078" s="85"/>
    </row>
    <row r="20079" spans="13:13" ht="49.2" customHeight="1">
      <c r="M20079" s="85"/>
    </row>
    <row r="20080" spans="13:13" ht="49.2" customHeight="1">
      <c r="M20080" s="85"/>
    </row>
    <row r="20081" spans="13:13" ht="49.2" customHeight="1">
      <c r="M20081" s="85"/>
    </row>
    <row r="20082" spans="13:13" ht="49.2" customHeight="1">
      <c r="M20082" s="85"/>
    </row>
    <row r="20083" spans="13:13" ht="49.2" customHeight="1">
      <c r="M20083" s="85"/>
    </row>
    <row r="20084" spans="13:13" ht="49.2" customHeight="1">
      <c r="M20084" s="85"/>
    </row>
    <row r="20085" spans="13:13" ht="49.2" customHeight="1">
      <c r="M20085" s="85"/>
    </row>
    <row r="20086" spans="13:13" ht="49.2" customHeight="1">
      <c r="M20086" s="85"/>
    </row>
    <row r="20087" spans="13:13" ht="49.2" customHeight="1">
      <c r="M20087" s="85"/>
    </row>
    <row r="20088" spans="13:13" ht="49.2" customHeight="1">
      <c r="M20088" s="85"/>
    </row>
    <row r="20089" spans="13:13" ht="49.2" customHeight="1">
      <c r="M20089" s="85"/>
    </row>
    <row r="20090" spans="13:13" ht="49.2" customHeight="1">
      <c r="M20090" s="85"/>
    </row>
    <row r="20091" spans="13:13" ht="49.2" customHeight="1">
      <c r="M20091" s="85"/>
    </row>
    <row r="20092" spans="13:13" ht="49.2" customHeight="1">
      <c r="M20092" s="85"/>
    </row>
    <row r="20093" spans="13:13" ht="49.2" customHeight="1">
      <c r="M20093" s="85"/>
    </row>
    <row r="20094" spans="13:13" ht="49.2" customHeight="1">
      <c r="M20094" s="85"/>
    </row>
    <row r="20095" spans="13:13" ht="49.2" customHeight="1">
      <c r="M20095" s="85"/>
    </row>
    <row r="20096" spans="13:13" ht="49.2" customHeight="1">
      <c r="M20096" s="85"/>
    </row>
    <row r="20097" spans="13:13" ht="49.2" customHeight="1">
      <c r="M20097" s="85"/>
    </row>
    <row r="20098" spans="13:13" ht="49.2" customHeight="1">
      <c r="M20098" s="85"/>
    </row>
    <row r="20099" spans="13:13" ht="49.2" customHeight="1">
      <c r="M20099" s="85"/>
    </row>
    <row r="20100" spans="13:13" ht="49.2" customHeight="1">
      <c r="M20100" s="85"/>
    </row>
    <row r="20101" spans="13:13" ht="49.2" customHeight="1">
      <c r="M20101" s="85"/>
    </row>
    <row r="20102" spans="13:13" ht="49.2" customHeight="1">
      <c r="M20102" s="85"/>
    </row>
    <row r="20103" spans="13:13" ht="49.2" customHeight="1">
      <c r="M20103" s="85"/>
    </row>
    <row r="20104" spans="13:13" ht="49.2" customHeight="1">
      <c r="M20104" s="85"/>
    </row>
    <row r="20105" spans="13:13" ht="49.2" customHeight="1">
      <c r="M20105" s="85"/>
    </row>
    <row r="20106" spans="13:13" ht="49.2" customHeight="1">
      <c r="M20106" s="85"/>
    </row>
    <row r="20107" spans="13:13" ht="49.2" customHeight="1">
      <c r="M20107" s="85"/>
    </row>
    <row r="20108" spans="13:13" ht="49.2" customHeight="1">
      <c r="M20108" s="85"/>
    </row>
    <row r="20109" spans="13:13" ht="49.2" customHeight="1">
      <c r="M20109" s="85"/>
    </row>
    <row r="20110" spans="13:13" ht="49.2" customHeight="1">
      <c r="M20110" s="85"/>
    </row>
    <row r="20111" spans="13:13" ht="49.2" customHeight="1">
      <c r="M20111" s="85"/>
    </row>
    <row r="20112" spans="13:13" ht="49.2" customHeight="1">
      <c r="M20112" s="85"/>
    </row>
    <row r="20113" spans="13:13" ht="49.2" customHeight="1">
      <c r="M20113" s="85"/>
    </row>
    <row r="20114" spans="13:13" ht="49.2" customHeight="1">
      <c r="M20114" s="85"/>
    </row>
    <row r="20115" spans="13:13" ht="49.2" customHeight="1">
      <c r="M20115" s="85"/>
    </row>
    <row r="20116" spans="13:13" ht="49.2" customHeight="1">
      <c r="M20116" s="85"/>
    </row>
    <row r="20117" spans="13:13" ht="49.2" customHeight="1">
      <c r="M20117" s="85"/>
    </row>
    <row r="20118" spans="13:13" ht="49.2" customHeight="1">
      <c r="M20118" s="85"/>
    </row>
    <row r="20119" spans="13:13" ht="49.2" customHeight="1">
      <c r="M20119" s="85"/>
    </row>
    <row r="20120" spans="13:13" ht="49.2" customHeight="1">
      <c r="M20120" s="85"/>
    </row>
    <row r="20121" spans="13:13" ht="49.2" customHeight="1">
      <c r="M20121" s="85"/>
    </row>
    <row r="20122" spans="13:13" ht="49.2" customHeight="1">
      <c r="M20122" s="85"/>
    </row>
    <row r="20123" spans="13:13" ht="49.2" customHeight="1">
      <c r="M20123" s="85"/>
    </row>
    <row r="20124" spans="13:13" ht="49.2" customHeight="1">
      <c r="M20124" s="85"/>
    </row>
    <row r="20125" spans="13:13" ht="49.2" customHeight="1">
      <c r="M20125" s="85"/>
    </row>
    <row r="20126" spans="13:13" ht="49.2" customHeight="1">
      <c r="M20126" s="85"/>
    </row>
    <row r="20127" spans="13:13" ht="49.2" customHeight="1">
      <c r="M20127" s="85"/>
    </row>
    <row r="20128" spans="13:13" ht="49.2" customHeight="1">
      <c r="M20128" s="85"/>
    </row>
    <row r="20129" spans="13:13" ht="49.2" customHeight="1">
      <c r="M20129" s="85"/>
    </row>
    <row r="20130" spans="13:13" ht="49.2" customHeight="1">
      <c r="M20130" s="85"/>
    </row>
    <row r="20131" spans="13:13" ht="49.2" customHeight="1">
      <c r="M20131" s="85"/>
    </row>
    <row r="20132" spans="13:13" ht="49.2" customHeight="1">
      <c r="M20132" s="85"/>
    </row>
    <row r="20133" spans="13:13" ht="49.2" customHeight="1">
      <c r="M20133" s="85"/>
    </row>
    <row r="20134" spans="13:13" ht="49.2" customHeight="1">
      <c r="M20134" s="85"/>
    </row>
    <row r="20135" spans="13:13" ht="49.2" customHeight="1">
      <c r="M20135" s="85"/>
    </row>
    <row r="20136" spans="13:13" ht="49.2" customHeight="1">
      <c r="M20136" s="85"/>
    </row>
    <row r="20137" spans="13:13" ht="49.2" customHeight="1">
      <c r="M20137" s="85"/>
    </row>
    <row r="20138" spans="13:13" ht="49.2" customHeight="1">
      <c r="M20138" s="85"/>
    </row>
    <row r="20139" spans="13:13" ht="49.2" customHeight="1">
      <c r="M20139" s="85"/>
    </row>
    <row r="20140" spans="13:13" ht="49.2" customHeight="1">
      <c r="M20140" s="85"/>
    </row>
    <row r="20141" spans="13:13" ht="49.2" customHeight="1">
      <c r="M20141" s="85"/>
    </row>
    <row r="20142" spans="13:13" ht="49.2" customHeight="1">
      <c r="M20142" s="85"/>
    </row>
    <row r="20143" spans="13:13" ht="49.2" customHeight="1">
      <c r="M20143" s="85"/>
    </row>
    <row r="20144" spans="13:13" ht="49.2" customHeight="1">
      <c r="M20144" s="85"/>
    </row>
    <row r="20145" spans="13:13" ht="49.2" customHeight="1">
      <c r="M20145" s="85"/>
    </row>
    <row r="20146" spans="13:13" ht="49.2" customHeight="1">
      <c r="M20146" s="85"/>
    </row>
    <row r="20147" spans="13:13" ht="49.2" customHeight="1">
      <c r="M20147" s="85"/>
    </row>
    <row r="20148" spans="13:13" ht="49.2" customHeight="1">
      <c r="M20148" s="85"/>
    </row>
    <row r="20149" spans="13:13" ht="49.2" customHeight="1">
      <c r="M20149" s="85"/>
    </row>
    <row r="20150" spans="13:13" ht="49.2" customHeight="1">
      <c r="M20150" s="85"/>
    </row>
    <row r="20151" spans="13:13" ht="49.2" customHeight="1">
      <c r="M20151" s="85"/>
    </row>
    <row r="20152" spans="13:13" ht="49.2" customHeight="1">
      <c r="M20152" s="85"/>
    </row>
    <row r="20153" spans="13:13" ht="49.2" customHeight="1">
      <c r="M20153" s="85"/>
    </row>
    <row r="20154" spans="13:13" ht="49.2" customHeight="1">
      <c r="M20154" s="85"/>
    </row>
    <row r="20155" spans="13:13" ht="49.2" customHeight="1">
      <c r="M20155" s="85"/>
    </row>
    <row r="20156" spans="13:13" ht="49.2" customHeight="1">
      <c r="M20156" s="85"/>
    </row>
    <row r="20157" spans="13:13" ht="49.2" customHeight="1">
      <c r="M20157" s="85"/>
    </row>
    <row r="20158" spans="13:13" ht="49.2" customHeight="1">
      <c r="M20158" s="85"/>
    </row>
    <row r="20159" spans="13:13" ht="49.2" customHeight="1">
      <c r="M20159" s="85"/>
    </row>
    <row r="20160" spans="13:13" ht="49.2" customHeight="1">
      <c r="M20160" s="85"/>
    </row>
    <row r="20161" spans="13:13" ht="49.2" customHeight="1">
      <c r="M20161" s="85"/>
    </row>
    <row r="20162" spans="13:13" ht="49.2" customHeight="1">
      <c r="M20162" s="85"/>
    </row>
    <row r="20163" spans="13:13" ht="49.2" customHeight="1">
      <c r="M20163" s="85"/>
    </row>
    <row r="20164" spans="13:13" ht="49.2" customHeight="1">
      <c r="M20164" s="85"/>
    </row>
    <row r="20165" spans="13:13" ht="49.2" customHeight="1">
      <c r="M20165" s="85"/>
    </row>
    <row r="20166" spans="13:13" ht="49.2" customHeight="1">
      <c r="M20166" s="85"/>
    </row>
    <row r="20167" spans="13:13" ht="49.2" customHeight="1">
      <c r="M20167" s="85"/>
    </row>
    <row r="20168" spans="13:13" ht="49.2" customHeight="1">
      <c r="M20168" s="85"/>
    </row>
    <row r="20169" spans="13:13" ht="49.2" customHeight="1">
      <c r="M20169" s="85"/>
    </row>
    <row r="20170" spans="13:13" ht="49.2" customHeight="1">
      <c r="M20170" s="85"/>
    </row>
    <row r="20171" spans="13:13" ht="49.2" customHeight="1">
      <c r="M20171" s="85"/>
    </row>
    <row r="20172" spans="13:13" ht="49.2" customHeight="1">
      <c r="M20172" s="85"/>
    </row>
    <row r="20173" spans="13:13" ht="49.2" customHeight="1">
      <c r="M20173" s="85"/>
    </row>
    <row r="20174" spans="13:13" ht="49.2" customHeight="1">
      <c r="M20174" s="85"/>
    </row>
    <row r="20175" spans="13:13" ht="49.2" customHeight="1">
      <c r="M20175" s="85"/>
    </row>
    <row r="20176" spans="13:13" ht="49.2" customHeight="1">
      <c r="M20176" s="85"/>
    </row>
    <row r="20177" spans="13:13" ht="49.2" customHeight="1">
      <c r="M20177" s="85"/>
    </row>
    <row r="20178" spans="13:13" ht="49.2" customHeight="1">
      <c r="M20178" s="85"/>
    </row>
    <row r="20179" spans="13:13" ht="49.2" customHeight="1">
      <c r="M20179" s="85"/>
    </row>
    <row r="20180" spans="13:13" ht="49.2" customHeight="1">
      <c r="M20180" s="85"/>
    </row>
    <row r="20181" spans="13:13" ht="49.2" customHeight="1">
      <c r="M20181" s="85"/>
    </row>
    <row r="20182" spans="13:13" ht="49.2" customHeight="1">
      <c r="M20182" s="85"/>
    </row>
    <row r="20183" spans="13:13" ht="49.2" customHeight="1">
      <c r="M20183" s="85"/>
    </row>
    <row r="20184" spans="13:13" ht="49.2" customHeight="1">
      <c r="M20184" s="85"/>
    </row>
    <row r="20185" spans="13:13" ht="49.2" customHeight="1">
      <c r="M20185" s="85"/>
    </row>
    <row r="20186" spans="13:13" ht="49.2" customHeight="1">
      <c r="M20186" s="85"/>
    </row>
    <row r="20187" spans="13:13" ht="49.2" customHeight="1">
      <c r="M20187" s="85"/>
    </row>
    <row r="20188" spans="13:13" ht="49.2" customHeight="1">
      <c r="M20188" s="85"/>
    </row>
    <row r="20189" spans="13:13" ht="49.2" customHeight="1">
      <c r="M20189" s="85"/>
    </row>
    <row r="20190" spans="13:13" ht="49.2" customHeight="1">
      <c r="M20190" s="85"/>
    </row>
    <row r="20191" spans="13:13" ht="49.2" customHeight="1">
      <c r="M20191" s="85"/>
    </row>
    <row r="20192" spans="13:13" ht="49.2" customHeight="1">
      <c r="M20192" s="85"/>
    </row>
    <row r="20193" spans="13:13" ht="49.2" customHeight="1">
      <c r="M20193" s="85"/>
    </row>
    <row r="20194" spans="13:13" ht="49.2" customHeight="1">
      <c r="M20194" s="85"/>
    </row>
    <row r="20195" spans="13:13" ht="49.2" customHeight="1">
      <c r="M20195" s="85"/>
    </row>
    <row r="20196" spans="13:13" ht="49.2" customHeight="1">
      <c r="M20196" s="85"/>
    </row>
    <row r="20197" spans="13:13" ht="49.2" customHeight="1">
      <c r="M20197" s="85"/>
    </row>
    <row r="20198" spans="13:13" ht="49.2" customHeight="1">
      <c r="M20198" s="85"/>
    </row>
    <row r="20199" spans="13:13" ht="49.2" customHeight="1">
      <c r="M20199" s="85"/>
    </row>
    <row r="20200" spans="13:13" ht="49.2" customHeight="1">
      <c r="M20200" s="85"/>
    </row>
    <row r="20201" spans="13:13" ht="49.2" customHeight="1">
      <c r="M20201" s="85"/>
    </row>
    <row r="20202" spans="13:13" ht="49.2" customHeight="1">
      <c r="M20202" s="85"/>
    </row>
    <row r="20203" spans="13:13" ht="49.2" customHeight="1">
      <c r="M20203" s="85"/>
    </row>
    <row r="20204" spans="13:13" ht="49.2" customHeight="1">
      <c r="M20204" s="85"/>
    </row>
    <row r="20205" spans="13:13" ht="49.2" customHeight="1">
      <c r="M20205" s="85"/>
    </row>
    <row r="20206" spans="13:13" ht="49.2" customHeight="1">
      <c r="M20206" s="85"/>
    </row>
    <row r="20207" spans="13:13" ht="49.2" customHeight="1">
      <c r="M20207" s="85"/>
    </row>
    <row r="20208" spans="13:13" ht="49.2" customHeight="1">
      <c r="M20208" s="85"/>
    </row>
    <row r="20209" spans="13:13" ht="49.2" customHeight="1">
      <c r="M20209" s="85"/>
    </row>
    <row r="20210" spans="13:13" ht="49.2" customHeight="1">
      <c r="M20210" s="85"/>
    </row>
    <row r="20211" spans="13:13" ht="49.2" customHeight="1">
      <c r="M20211" s="85"/>
    </row>
    <row r="20212" spans="13:13" ht="49.2" customHeight="1">
      <c r="M20212" s="85"/>
    </row>
    <row r="20213" spans="13:13" ht="49.2" customHeight="1">
      <c r="M20213" s="85"/>
    </row>
    <row r="20214" spans="13:13" ht="49.2" customHeight="1">
      <c r="M20214" s="85"/>
    </row>
    <row r="20215" spans="13:13" ht="49.2" customHeight="1">
      <c r="M20215" s="85"/>
    </row>
    <row r="20216" spans="13:13" ht="49.2" customHeight="1">
      <c r="M20216" s="85"/>
    </row>
    <row r="20217" spans="13:13" ht="49.2" customHeight="1">
      <c r="M20217" s="85"/>
    </row>
    <row r="20218" spans="13:13" ht="49.2" customHeight="1">
      <c r="M20218" s="85"/>
    </row>
    <row r="20219" spans="13:13" ht="49.2" customHeight="1">
      <c r="M20219" s="85"/>
    </row>
    <row r="20220" spans="13:13" ht="49.2" customHeight="1">
      <c r="M20220" s="85"/>
    </row>
    <row r="20221" spans="13:13" ht="49.2" customHeight="1">
      <c r="M20221" s="85"/>
    </row>
    <row r="20222" spans="13:13" ht="49.2" customHeight="1">
      <c r="M20222" s="85"/>
    </row>
    <row r="20223" spans="13:13" ht="49.2" customHeight="1">
      <c r="M20223" s="85"/>
    </row>
    <row r="20224" spans="13:13" ht="49.2" customHeight="1">
      <c r="M20224" s="85"/>
    </row>
    <row r="20225" spans="13:13" ht="49.2" customHeight="1">
      <c r="M20225" s="85"/>
    </row>
    <row r="20226" spans="13:13" ht="49.2" customHeight="1">
      <c r="M20226" s="85"/>
    </row>
    <row r="20227" spans="13:13" ht="49.2" customHeight="1">
      <c r="M20227" s="85"/>
    </row>
    <row r="20228" spans="13:13" ht="49.2" customHeight="1">
      <c r="M20228" s="85"/>
    </row>
    <row r="20229" spans="13:13" ht="49.2" customHeight="1">
      <c r="M20229" s="85"/>
    </row>
    <row r="20230" spans="13:13" ht="49.2" customHeight="1">
      <c r="M20230" s="85"/>
    </row>
    <row r="20231" spans="13:13" ht="49.2" customHeight="1">
      <c r="M20231" s="85"/>
    </row>
    <row r="20232" spans="13:13" ht="49.2" customHeight="1">
      <c r="M20232" s="85"/>
    </row>
    <row r="20233" spans="13:13" ht="49.2" customHeight="1">
      <c r="M20233" s="85"/>
    </row>
    <row r="20234" spans="13:13" ht="49.2" customHeight="1">
      <c r="M20234" s="85"/>
    </row>
    <row r="20235" spans="13:13" ht="49.2" customHeight="1">
      <c r="M20235" s="85"/>
    </row>
    <row r="20236" spans="13:13" ht="49.2" customHeight="1">
      <c r="M20236" s="85"/>
    </row>
    <row r="20237" spans="13:13" ht="49.2" customHeight="1">
      <c r="M20237" s="85"/>
    </row>
    <row r="20238" spans="13:13" ht="49.2" customHeight="1">
      <c r="M20238" s="85"/>
    </row>
    <row r="20239" spans="13:13" ht="49.2" customHeight="1">
      <c r="M20239" s="85"/>
    </row>
    <row r="20240" spans="13:13" ht="49.2" customHeight="1">
      <c r="M20240" s="85"/>
    </row>
    <row r="20241" spans="13:13" ht="49.2" customHeight="1">
      <c r="M20241" s="85"/>
    </row>
    <row r="20242" spans="13:13" ht="49.2" customHeight="1">
      <c r="M20242" s="85"/>
    </row>
    <row r="20243" spans="13:13" ht="49.2" customHeight="1">
      <c r="M20243" s="85"/>
    </row>
    <row r="20244" spans="13:13" ht="49.2" customHeight="1">
      <c r="M20244" s="85"/>
    </row>
    <row r="20245" spans="13:13" ht="49.2" customHeight="1">
      <c r="M20245" s="85"/>
    </row>
    <row r="20246" spans="13:13" ht="49.2" customHeight="1">
      <c r="M20246" s="85"/>
    </row>
    <row r="20247" spans="13:13" ht="49.2" customHeight="1">
      <c r="M20247" s="85"/>
    </row>
    <row r="20248" spans="13:13" ht="49.2" customHeight="1">
      <c r="M20248" s="85"/>
    </row>
    <row r="20249" spans="13:13" ht="49.2" customHeight="1">
      <c r="M20249" s="85"/>
    </row>
    <row r="20250" spans="13:13" ht="49.2" customHeight="1">
      <c r="M20250" s="85"/>
    </row>
    <row r="20251" spans="13:13" ht="49.2" customHeight="1">
      <c r="M20251" s="85"/>
    </row>
    <row r="20252" spans="13:13" ht="49.2" customHeight="1">
      <c r="M20252" s="85"/>
    </row>
    <row r="20253" spans="13:13" ht="49.2" customHeight="1">
      <c r="M20253" s="85"/>
    </row>
    <row r="20254" spans="13:13" ht="49.2" customHeight="1">
      <c r="M20254" s="85"/>
    </row>
    <row r="20255" spans="13:13" ht="49.2" customHeight="1">
      <c r="M20255" s="85"/>
    </row>
    <row r="20256" spans="13:13" ht="49.2" customHeight="1">
      <c r="M20256" s="85"/>
    </row>
    <row r="20257" spans="13:13" ht="49.2" customHeight="1">
      <c r="M20257" s="85"/>
    </row>
    <row r="20258" spans="13:13" ht="49.2" customHeight="1">
      <c r="M20258" s="85"/>
    </row>
    <row r="20259" spans="13:13" ht="49.2" customHeight="1">
      <c r="M20259" s="85"/>
    </row>
    <row r="20260" spans="13:13" ht="49.2" customHeight="1">
      <c r="M20260" s="85"/>
    </row>
    <row r="20261" spans="13:13" ht="49.2" customHeight="1">
      <c r="M20261" s="85"/>
    </row>
    <row r="20262" spans="13:13" ht="49.2" customHeight="1">
      <c r="M20262" s="85"/>
    </row>
    <row r="20263" spans="13:13" ht="49.2" customHeight="1">
      <c r="M20263" s="85"/>
    </row>
    <row r="20264" spans="13:13" ht="49.2" customHeight="1">
      <c r="M20264" s="85"/>
    </row>
    <row r="20265" spans="13:13" ht="49.2" customHeight="1">
      <c r="M20265" s="85"/>
    </row>
    <row r="20266" spans="13:13" ht="49.2" customHeight="1">
      <c r="M20266" s="85"/>
    </row>
    <row r="20267" spans="13:13" ht="49.2" customHeight="1">
      <c r="M20267" s="85"/>
    </row>
    <row r="20268" spans="13:13" ht="49.2" customHeight="1">
      <c r="M20268" s="85"/>
    </row>
    <row r="20269" spans="13:13" ht="49.2" customHeight="1">
      <c r="M20269" s="85"/>
    </row>
    <row r="20270" spans="13:13" ht="49.2" customHeight="1">
      <c r="M20270" s="85"/>
    </row>
    <row r="20271" spans="13:13" ht="49.2" customHeight="1">
      <c r="M20271" s="85"/>
    </row>
    <row r="20272" spans="13:13" ht="49.2" customHeight="1">
      <c r="M20272" s="85"/>
    </row>
    <row r="20273" spans="13:13" ht="49.2" customHeight="1">
      <c r="M20273" s="85"/>
    </row>
    <row r="20274" spans="13:13" ht="49.2" customHeight="1">
      <c r="M20274" s="85"/>
    </row>
    <row r="20275" spans="13:13" ht="49.2" customHeight="1">
      <c r="M20275" s="85"/>
    </row>
    <row r="20276" spans="13:13" ht="49.2" customHeight="1">
      <c r="M20276" s="85"/>
    </row>
    <row r="20277" spans="13:13" ht="49.2" customHeight="1">
      <c r="M20277" s="85"/>
    </row>
    <row r="20278" spans="13:13" ht="49.2" customHeight="1">
      <c r="M20278" s="85"/>
    </row>
    <row r="20279" spans="13:13" ht="49.2" customHeight="1">
      <c r="M20279" s="85"/>
    </row>
    <row r="20280" spans="13:13" ht="49.2" customHeight="1">
      <c r="M20280" s="85"/>
    </row>
    <row r="20281" spans="13:13" ht="49.2" customHeight="1">
      <c r="M20281" s="85"/>
    </row>
    <row r="20282" spans="13:13" ht="49.2" customHeight="1">
      <c r="M20282" s="85"/>
    </row>
    <row r="20283" spans="13:13" ht="49.2" customHeight="1">
      <c r="M20283" s="85"/>
    </row>
    <row r="20284" spans="13:13" ht="49.2" customHeight="1">
      <c r="M20284" s="85"/>
    </row>
    <row r="20285" spans="13:13" ht="49.2" customHeight="1">
      <c r="M20285" s="85"/>
    </row>
    <row r="20286" spans="13:13" ht="49.2" customHeight="1">
      <c r="M20286" s="85"/>
    </row>
    <row r="20287" spans="13:13" ht="49.2" customHeight="1">
      <c r="M20287" s="85"/>
    </row>
    <row r="20288" spans="13:13" ht="49.2" customHeight="1">
      <c r="M20288" s="85"/>
    </row>
    <row r="20289" spans="13:13" ht="49.2" customHeight="1">
      <c r="M20289" s="85"/>
    </row>
    <row r="20290" spans="13:13" ht="49.2" customHeight="1">
      <c r="M20290" s="85"/>
    </row>
    <row r="20291" spans="13:13" ht="49.2" customHeight="1">
      <c r="M20291" s="85"/>
    </row>
    <row r="20292" spans="13:13" ht="49.2" customHeight="1">
      <c r="M20292" s="85"/>
    </row>
    <row r="20293" spans="13:13" ht="49.2" customHeight="1">
      <c r="M20293" s="85"/>
    </row>
    <row r="20294" spans="13:13" ht="49.2" customHeight="1">
      <c r="M20294" s="85"/>
    </row>
    <row r="20295" spans="13:13" ht="49.2" customHeight="1">
      <c r="M20295" s="85"/>
    </row>
    <row r="20296" spans="13:13" ht="49.2" customHeight="1">
      <c r="M20296" s="85"/>
    </row>
    <row r="20297" spans="13:13" ht="49.2" customHeight="1">
      <c r="M20297" s="85"/>
    </row>
    <row r="20298" spans="13:13" ht="49.2" customHeight="1">
      <c r="M20298" s="85"/>
    </row>
    <row r="20299" spans="13:13" ht="49.2" customHeight="1">
      <c r="M20299" s="85"/>
    </row>
    <row r="20300" spans="13:13" ht="49.2" customHeight="1">
      <c r="M20300" s="85"/>
    </row>
    <row r="20301" spans="13:13" ht="49.2" customHeight="1">
      <c r="M20301" s="85"/>
    </row>
    <row r="20302" spans="13:13" ht="49.2" customHeight="1">
      <c r="M20302" s="85"/>
    </row>
    <row r="20303" spans="13:13" ht="49.2" customHeight="1">
      <c r="M20303" s="85"/>
    </row>
    <row r="20304" spans="13:13" ht="49.2" customHeight="1">
      <c r="M20304" s="85"/>
    </row>
    <row r="20305" spans="13:13" ht="49.2" customHeight="1">
      <c r="M20305" s="85"/>
    </row>
    <row r="20306" spans="13:13" ht="49.2" customHeight="1">
      <c r="M20306" s="85"/>
    </row>
    <row r="20307" spans="13:13" ht="49.2" customHeight="1">
      <c r="M20307" s="85"/>
    </row>
    <row r="20308" spans="13:13" ht="49.2" customHeight="1">
      <c r="M20308" s="85"/>
    </row>
    <row r="20309" spans="13:13" ht="49.2" customHeight="1">
      <c r="M20309" s="85"/>
    </row>
    <row r="20310" spans="13:13" ht="49.2" customHeight="1">
      <c r="M20310" s="85"/>
    </row>
    <row r="20311" spans="13:13" ht="49.2" customHeight="1">
      <c r="M20311" s="85"/>
    </row>
    <row r="20312" spans="13:13" ht="49.2" customHeight="1">
      <c r="M20312" s="85"/>
    </row>
    <row r="20313" spans="13:13" ht="49.2" customHeight="1">
      <c r="M20313" s="85"/>
    </row>
    <row r="20314" spans="13:13" ht="49.2" customHeight="1">
      <c r="M20314" s="85"/>
    </row>
    <row r="20315" spans="13:13" ht="49.2" customHeight="1">
      <c r="M20315" s="85"/>
    </row>
    <row r="20316" spans="13:13" ht="49.2" customHeight="1">
      <c r="M20316" s="85"/>
    </row>
    <row r="20317" spans="13:13" ht="49.2" customHeight="1">
      <c r="M20317" s="85"/>
    </row>
    <row r="20318" spans="13:13" ht="49.2" customHeight="1">
      <c r="M20318" s="85"/>
    </row>
    <row r="20319" spans="13:13" ht="49.2" customHeight="1">
      <c r="M20319" s="85"/>
    </row>
    <row r="20320" spans="13:13" ht="49.2" customHeight="1">
      <c r="M20320" s="85"/>
    </row>
    <row r="20321" spans="13:13" ht="49.2" customHeight="1">
      <c r="M20321" s="85"/>
    </row>
    <row r="20322" spans="13:13" ht="49.2" customHeight="1">
      <c r="M20322" s="85"/>
    </row>
    <row r="20323" spans="13:13" ht="49.2" customHeight="1">
      <c r="M20323" s="85"/>
    </row>
    <row r="20324" spans="13:13" ht="49.2" customHeight="1">
      <c r="M20324" s="85"/>
    </row>
    <row r="20325" spans="13:13" ht="49.2" customHeight="1">
      <c r="M20325" s="85"/>
    </row>
    <row r="20326" spans="13:13" ht="49.2" customHeight="1">
      <c r="M20326" s="85"/>
    </row>
    <row r="20327" spans="13:13" ht="49.2" customHeight="1">
      <c r="M20327" s="85"/>
    </row>
    <row r="20328" spans="13:13" ht="49.2" customHeight="1">
      <c r="M20328" s="85"/>
    </row>
    <row r="20329" spans="13:13" ht="49.2" customHeight="1">
      <c r="M20329" s="85"/>
    </row>
    <row r="20330" spans="13:13" ht="49.2" customHeight="1">
      <c r="M20330" s="85"/>
    </row>
    <row r="20331" spans="13:13" ht="49.2" customHeight="1">
      <c r="M20331" s="85"/>
    </row>
    <row r="20332" spans="13:13" ht="49.2" customHeight="1">
      <c r="M20332" s="85"/>
    </row>
    <row r="20333" spans="13:13" ht="49.2" customHeight="1">
      <c r="M20333" s="85"/>
    </row>
    <row r="20334" spans="13:13" ht="49.2" customHeight="1">
      <c r="M20334" s="85"/>
    </row>
    <row r="20335" spans="13:13" ht="49.2" customHeight="1">
      <c r="M20335" s="85"/>
    </row>
    <row r="20336" spans="13:13" ht="49.2" customHeight="1">
      <c r="M20336" s="85"/>
    </row>
    <row r="20337" spans="13:13" ht="49.2" customHeight="1">
      <c r="M20337" s="85"/>
    </row>
    <row r="20338" spans="13:13" ht="49.2" customHeight="1">
      <c r="M20338" s="85"/>
    </row>
    <row r="20339" spans="13:13" ht="49.2" customHeight="1">
      <c r="M20339" s="85"/>
    </row>
    <row r="20340" spans="13:13" ht="49.2" customHeight="1">
      <c r="M20340" s="85"/>
    </row>
    <row r="20341" spans="13:13" ht="49.2" customHeight="1">
      <c r="M20341" s="85"/>
    </row>
    <row r="20342" spans="13:13" ht="49.2" customHeight="1">
      <c r="M20342" s="85"/>
    </row>
    <row r="20343" spans="13:13" ht="49.2" customHeight="1">
      <c r="M20343" s="85"/>
    </row>
    <row r="20344" spans="13:13" ht="49.2" customHeight="1">
      <c r="M20344" s="85"/>
    </row>
    <row r="20345" spans="13:13" ht="49.2" customHeight="1">
      <c r="M20345" s="85"/>
    </row>
    <row r="20346" spans="13:13" ht="49.2" customHeight="1">
      <c r="M20346" s="85"/>
    </row>
    <row r="20347" spans="13:13" ht="49.2" customHeight="1">
      <c r="M20347" s="85"/>
    </row>
    <row r="20348" spans="13:13" ht="49.2" customHeight="1">
      <c r="M20348" s="85"/>
    </row>
    <row r="20349" spans="13:13" ht="49.2" customHeight="1">
      <c r="M20349" s="85"/>
    </row>
    <row r="20350" spans="13:13" ht="49.2" customHeight="1">
      <c r="M20350" s="85"/>
    </row>
    <row r="20351" spans="13:13" ht="49.2" customHeight="1">
      <c r="M20351" s="85"/>
    </row>
    <row r="20352" spans="13:13" ht="49.2" customHeight="1">
      <c r="M20352" s="85"/>
    </row>
    <row r="20353" spans="13:13" ht="49.2" customHeight="1">
      <c r="M20353" s="85"/>
    </row>
    <row r="20354" spans="13:13" ht="49.2" customHeight="1">
      <c r="M20354" s="85"/>
    </row>
    <row r="20355" spans="13:13" ht="49.2" customHeight="1">
      <c r="M20355" s="85"/>
    </row>
    <row r="20356" spans="13:13" ht="49.2" customHeight="1">
      <c r="M20356" s="85"/>
    </row>
    <row r="20357" spans="13:13" ht="49.2" customHeight="1">
      <c r="M20357" s="85"/>
    </row>
    <row r="20358" spans="13:13" ht="49.2" customHeight="1">
      <c r="M20358" s="85"/>
    </row>
    <row r="20359" spans="13:13" ht="49.2" customHeight="1">
      <c r="M20359" s="85"/>
    </row>
    <row r="20360" spans="13:13" ht="49.2" customHeight="1">
      <c r="M20360" s="85"/>
    </row>
    <row r="20361" spans="13:13" ht="49.2" customHeight="1">
      <c r="M20361" s="85"/>
    </row>
    <row r="20362" spans="13:13" ht="49.2" customHeight="1">
      <c r="M20362" s="85"/>
    </row>
    <row r="20363" spans="13:13" ht="49.2" customHeight="1">
      <c r="M20363" s="85"/>
    </row>
    <row r="20364" spans="13:13" ht="49.2" customHeight="1">
      <c r="M20364" s="85"/>
    </row>
    <row r="20365" spans="13:13" ht="49.2" customHeight="1">
      <c r="M20365" s="85"/>
    </row>
    <row r="20366" spans="13:13" ht="49.2" customHeight="1">
      <c r="M20366" s="85"/>
    </row>
    <row r="20367" spans="13:13" ht="49.2" customHeight="1">
      <c r="M20367" s="85"/>
    </row>
    <row r="20368" spans="13:13" ht="49.2" customHeight="1">
      <c r="M20368" s="85"/>
    </row>
    <row r="20369" spans="13:13" ht="49.2" customHeight="1">
      <c r="M20369" s="85"/>
    </row>
    <row r="20370" spans="13:13" ht="49.2" customHeight="1">
      <c r="M20370" s="85"/>
    </row>
    <row r="20371" spans="13:13" ht="49.2" customHeight="1">
      <c r="M20371" s="85"/>
    </row>
    <row r="20372" spans="13:13" ht="49.2" customHeight="1">
      <c r="M20372" s="85"/>
    </row>
    <row r="20373" spans="13:13" ht="49.2" customHeight="1">
      <c r="M20373" s="85"/>
    </row>
    <row r="20374" spans="13:13" ht="49.2" customHeight="1">
      <c r="M20374" s="85"/>
    </row>
    <row r="20375" spans="13:13" ht="49.2" customHeight="1">
      <c r="M20375" s="85"/>
    </row>
    <row r="20376" spans="13:13" ht="49.2" customHeight="1">
      <c r="M20376" s="85"/>
    </row>
    <row r="20377" spans="13:13" ht="49.2" customHeight="1">
      <c r="M20377" s="85"/>
    </row>
    <row r="20378" spans="13:13" ht="49.2" customHeight="1">
      <c r="M20378" s="85"/>
    </row>
    <row r="20379" spans="13:13" ht="49.2" customHeight="1">
      <c r="M20379" s="85"/>
    </row>
    <row r="20380" spans="13:13" ht="49.2" customHeight="1">
      <c r="M20380" s="85"/>
    </row>
    <row r="20381" spans="13:13" ht="49.2" customHeight="1">
      <c r="M20381" s="85"/>
    </row>
    <row r="20382" spans="13:13" ht="49.2" customHeight="1">
      <c r="M20382" s="85"/>
    </row>
    <row r="20383" spans="13:13" ht="49.2" customHeight="1">
      <c r="M20383" s="85"/>
    </row>
    <row r="20384" spans="13:13" ht="49.2" customHeight="1">
      <c r="M20384" s="85"/>
    </row>
    <row r="20385" spans="13:13" ht="49.2" customHeight="1">
      <c r="M20385" s="85"/>
    </row>
    <row r="20386" spans="13:13" ht="49.2" customHeight="1">
      <c r="M20386" s="85"/>
    </row>
    <row r="20387" spans="13:13" ht="49.2" customHeight="1">
      <c r="M20387" s="85"/>
    </row>
    <row r="20388" spans="13:13" ht="49.2" customHeight="1">
      <c r="M20388" s="85"/>
    </row>
    <row r="20389" spans="13:13" ht="49.2" customHeight="1">
      <c r="M20389" s="85"/>
    </row>
    <row r="20390" spans="13:13" ht="49.2" customHeight="1">
      <c r="M20390" s="85"/>
    </row>
    <row r="20391" spans="13:13" ht="49.2" customHeight="1">
      <c r="M20391" s="85"/>
    </row>
    <row r="20392" spans="13:13" ht="49.2" customHeight="1">
      <c r="M20392" s="85"/>
    </row>
    <row r="20393" spans="13:13" ht="49.2" customHeight="1">
      <c r="M20393" s="85"/>
    </row>
    <row r="20394" spans="13:13" ht="49.2" customHeight="1">
      <c r="M20394" s="85"/>
    </row>
    <row r="20395" spans="13:13" ht="49.2" customHeight="1">
      <c r="M20395" s="85"/>
    </row>
    <row r="20396" spans="13:13" ht="49.2" customHeight="1">
      <c r="M20396" s="85"/>
    </row>
    <row r="20397" spans="13:13" ht="49.2" customHeight="1">
      <c r="M20397" s="85"/>
    </row>
    <row r="20398" spans="13:13" ht="49.2" customHeight="1">
      <c r="M20398" s="85"/>
    </row>
    <row r="20399" spans="13:13" ht="49.2" customHeight="1">
      <c r="M20399" s="85"/>
    </row>
    <row r="20400" spans="13:13" ht="49.2" customHeight="1">
      <c r="M20400" s="85"/>
    </row>
    <row r="20401" spans="13:13" ht="49.2" customHeight="1">
      <c r="M20401" s="85"/>
    </row>
    <row r="20402" spans="13:13" ht="49.2" customHeight="1">
      <c r="M20402" s="85"/>
    </row>
    <row r="20403" spans="13:13" ht="49.2" customHeight="1">
      <c r="M20403" s="85"/>
    </row>
    <row r="20404" spans="13:13" ht="49.2" customHeight="1">
      <c r="M20404" s="85"/>
    </row>
    <row r="20405" spans="13:13" ht="49.2" customHeight="1">
      <c r="M20405" s="85"/>
    </row>
    <row r="20406" spans="13:13" ht="49.2" customHeight="1">
      <c r="M20406" s="85"/>
    </row>
    <row r="20407" spans="13:13" ht="49.2" customHeight="1">
      <c r="M20407" s="85"/>
    </row>
    <row r="20408" spans="13:13" ht="49.2" customHeight="1">
      <c r="M20408" s="85"/>
    </row>
    <row r="20409" spans="13:13" ht="49.2" customHeight="1">
      <c r="M20409" s="85"/>
    </row>
    <row r="20410" spans="13:13" ht="49.2" customHeight="1">
      <c r="M20410" s="85"/>
    </row>
    <row r="20411" spans="13:13" ht="49.2" customHeight="1">
      <c r="M20411" s="85"/>
    </row>
    <row r="20412" spans="13:13" ht="49.2" customHeight="1">
      <c r="M20412" s="85"/>
    </row>
    <row r="20413" spans="13:13" ht="49.2" customHeight="1">
      <c r="M20413" s="85"/>
    </row>
    <row r="20414" spans="13:13" ht="49.2" customHeight="1">
      <c r="M20414" s="85"/>
    </row>
    <row r="20415" spans="13:13" ht="49.2" customHeight="1">
      <c r="M20415" s="85"/>
    </row>
    <row r="20416" spans="13:13" ht="49.2" customHeight="1">
      <c r="M20416" s="85"/>
    </row>
    <row r="20417" spans="13:13" ht="49.2" customHeight="1">
      <c r="M20417" s="85"/>
    </row>
    <row r="20418" spans="13:13" ht="49.2" customHeight="1">
      <c r="M20418" s="85"/>
    </row>
    <row r="20419" spans="13:13" ht="49.2" customHeight="1">
      <c r="M20419" s="85"/>
    </row>
    <row r="20420" spans="13:13" ht="49.2" customHeight="1">
      <c r="M20420" s="85"/>
    </row>
    <row r="20421" spans="13:13" ht="49.2" customHeight="1">
      <c r="M20421" s="85"/>
    </row>
    <row r="20422" spans="13:13" ht="49.2" customHeight="1">
      <c r="M20422" s="85"/>
    </row>
    <row r="20423" spans="13:13" ht="49.2" customHeight="1">
      <c r="M20423" s="85"/>
    </row>
    <row r="20424" spans="13:13" ht="49.2" customHeight="1">
      <c r="M20424" s="85"/>
    </row>
    <row r="20425" spans="13:13" ht="49.2" customHeight="1">
      <c r="M20425" s="85"/>
    </row>
    <row r="20426" spans="13:13" ht="49.2" customHeight="1">
      <c r="M20426" s="85"/>
    </row>
    <row r="20427" spans="13:13" ht="49.2" customHeight="1">
      <c r="M20427" s="85"/>
    </row>
    <row r="20428" spans="13:13" ht="49.2" customHeight="1">
      <c r="M20428" s="85"/>
    </row>
    <row r="20429" spans="13:13" ht="49.2" customHeight="1">
      <c r="M20429" s="85"/>
    </row>
    <row r="20430" spans="13:13" ht="49.2" customHeight="1">
      <c r="M20430" s="85"/>
    </row>
    <row r="20431" spans="13:13" ht="49.2" customHeight="1">
      <c r="M20431" s="85"/>
    </row>
    <row r="20432" spans="13:13" ht="49.2" customHeight="1">
      <c r="M20432" s="85"/>
    </row>
    <row r="20433" spans="13:13" ht="49.2" customHeight="1">
      <c r="M20433" s="85"/>
    </row>
    <row r="20434" spans="13:13" ht="49.2" customHeight="1">
      <c r="M20434" s="85"/>
    </row>
    <row r="20435" spans="13:13" ht="49.2" customHeight="1">
      <c r="M20435" s="85"/>
    </row>
    <row r="20436" spans="13:13" ht="49.2" customHeight="1">
      <c r="M20436" s="85"/>
    </row>
    <row r="20437" spans="13:13" ht="49.2" customHeight="1">
      <c r="M20437" s="85"/>
    </row>
    <row r="20438" spans="13:13" ht="49.2" customHeight="1">
      <c r="M20438" s="85"/>
    </row>
    <row r="20439" spans="13:13" ht="49.2" customHeight="1">
      <c r="M20439" s="85"/>
    </row>
    <row r="20440" spans="13:13" ht="49.2" customHeight="1">
      <c r="M20440" s="85"/>
    </row>
    <row r="20441" spans="13:13" ht="49.2" customHeight="1">
      <c r="M20441" s="85"/>
    </row>
    <row r="20442" spans="13:13" ht="49.2" customHeight="1">
      <c r="M20442" s="85"/>
    </row>
    <row r="20443" spans="13:13" ht="49.2" customHeight="1">
      <c r="M20443" s="85"/>
    </row>
    <row r="20444" spans="13:13" ht="49.2" customHeight="1">
      <c r="M20444" s="85"/>
    </row>
    <row r="20445" spans="13:13" ht="49.2" customHeight="1">
      <c r="M20445" s="85"/>
    </row>
    <row r="20446" spans="13:13" ht="49.2" customHeight="1">
      <c r="M20446" s="85"/>
    </row>
    <row r="20447" spans="13:13" ht="49.2" customHeight="1">
      <c r="M20447" s="85"/>
    </row>
    <row r="20448" spans="13:13" ht="49.2" customHeight="1">
      <c r="M20448" s="85"/>
    </row>
    <row r="20449" spans="13:13" ht="49.2" customHeight="1">
      <c r="M20449" s="85"/>
    </row>
    <row r="20450" spans="13:13" ht="49.2" customHeight="1">
      <c r="M20450" s="85"/>
    </row>
    <row r="20451" spans="13:13" ht="49.2" customHeight="1">
      <c r="M20451" s="85"/>
    </row>
    <row r="20452" spans="13:13" ht="49.2" customHeight="1">
      <c r="M20452" s="85"/>
    </row>
    <row r="20453" spans="13:13" ht="49.2" customHeight="1">
      <c r="M20453" s="85"/>
    </row>
    <row r="20454" spans="13:13" ht="49.2" customHeight="1">
      <c r="M20454" s="85"/>
    </row>
    <row r="20455" spans="13:13" ht="49.2" customHeight="1">
      <c r="M20455" s="85"/>
    </row>
    <row r="20456" spans="13:13" ht="49.2" customHeight="1">
      <c r="M20456" s="85"/>
    </row>
    <row r="20457" spans="13:13" ht="49.2" customHeight="1">
      <c r="M20457" s="85"/>
    </row>
    <row r="20458" spans="13:13" ht="49.2" customHeight="1">
      <c r="M20458" s="85"/>
    </row>
    <row r="20459" spans="13:13" ht="49.2" customHeight="1">
      <c r="M20459" s="85"/>
    </row>
    <row r="20460" spans="13:13" ht="49.2" customHeight="1">
      <c r="M20460" s="85"/>
    </row>
    <row r="20461" spans="13:13" ht="49.2" customHeight="1">
      <c r="M20461" s="85"/>
    </row>
    <row r="20462" spans="13:13" ht="49.2" customHeight="1">
      <c r="M20462" s="85"/>
    </row>
    <row r="20463" spans="13:13" ht="49.2" customHeight="1">
      <c r="M20463" s="85"/>
    </row>
    <row r="20464" spans="13:13" ht="49.2" customHeight="1">
      <c r="M20464" s="85"/>
    </row>
    <row r="20465" spans="13:13" ht="49.2" customHeight="1">
      <c r="M20465" s="85"/>
    </row>
    <row r="20466" spans="13:13" ht="49.2" customHeight="1">
      <c r="M20466" s="85"/>
    </row>
    <row r="20467" spans="13:13" ht="49.2" customHeight="1">
      <c r="M20467" s="85"/>
    </row>
    <row r="20468" spans="13:13" ht="49.2" customHeight="1">
      <c r="M20468" s="85"/>
    </row>
    <row r="20469" spans="13:13" ht="49.2" customHeight="1">
      <c r="M20469" s="85"/>
    </row>
    <row r="20470" spans="13:13" ht="49.2" customHeight="1">
      <c r="M20470" s="85"/>
    </row>
    <row r="20471" spans="13:13" ht="49.2" customHeight="1">
      <c r="M20471" s="85"/>
    </row>
    <row r="20472" spans="13:13" ht="49.2" customHeight="1">
      <c r="M20472" s="85"/>
    </row>
    <row r="20473" spans="13:13" ht="49.2" customHeight="1">
      <c r="M20473" s="85"/>
    </row>
    <row r="20474" spans="13:13" ht="49.2" customHeight="1">
      <c r="M20474" s="85"/>
    </row>
    <row r="20475" spans="13:13" ht="49.2" customHeight="1">
      <c r="M20475" s="85"/>
    </row>
    <row r="20476" spans="13:13" ht="49.2" customHeight="1">
      <c r="M20476" s="85"/>
    </row>
    <row r="20477" spans="13:13" ht="49.2" customHeight="1">
      <c r="M20477" s="85"/>
    </row>
    <row r="20478" spans="13:13" ht="49.2" customHeight="1">
      <c r="M20478" s="85"/>
    </row>
    <row r="20479" spans="13:13" ht="49.2" customHeight="1">
      <c r="M20479" s="85"/>
    </row>
    <row r="20480" spans="13:13" ht="49.2" customHeight="1">
      <c r="M20480" s="85"/>
    </row>
    <row r="20481" spans="13:13" ht="49.2" customHeight="1">
      <c r="M20481" s="85"/>
    </row>
    <row r="20482" spans="13:13" ht="49.2" customHeight="1">
      <c r="M20482" s="85"/>
    </row>
    <row r="20483" spans="13:13" ht="49.2" customHeight="1">
      <c r="M20483" s="85"/>
    </row>
    <row r="20484" spans="13:13" ht="49.2" customHeight="1">
      <c r="M20484" s="85"/>
    </row>
    <row r="20485" spans="13:13" ht="49.2" customHeight="1">
      <c r="M20485" s="85"/>
    </row>
    <row r="20486" spans="13:13" ht="49.2" customHeight="1">
      <c r="M20486" s="85"/>
    </row>
    <row r="20487" spans="13:13" ht="49.2" customHeight="1">
      <c r="M20487" s="85"/>
    </row>
    <row r="20488" spans="13:13" ht="49.2" customHeight="1">
      <c r="M20488" s="85"/>
    </row>
    <row r="20489" spans="13:13" ht="49.2" customHeight="1">
      <c r="M20489" s="85"/>
    </row>
    <row r="20490" spans="13:13" ht="49.2" customHeight="1">
      <c r="M20490" s="85"/>
    </row>
    <row r="20491" spans="13:13" ht="49.2" customHeight="1">
      <c r="M20491" s="85"/>
    </row>
    <row r="20492" spans="13:13" ht="49.2" customHeight="1">
      <c r="M20492" s="85"/>
    </row>
    <row r="20493" spans="13:13" ht="49.2" customHeight="1">
      <c r="M20493" s="85"/>
    </row>
    <row r="20494" spans="13:13" ht="49.2" customHeight="1">
      <c r="M20494" s="85"/>
    </row>
    <row r="20495" spans="13:13" ht="49.2" customHeight="1">
      <c r="M20495" s="85"/>
    </row>
    <row r="20496" spans="13:13" ht="49.2" customHeight="1">
      <c r="M20496" s="85"/>
    </row>
    <row r="20497" spans="13:13" ht="49.2" customHeight="1">
      <c r="M20497" s="85"/>
    </row>
    <row r="20498" spans="13:13" ht="49.2" customHeight="1">
      <c r="M20498" s="85"/>
    </row>
    <row r="20499" spans="13:13" ht="49.2" customHeight="1">
      <c r="M20499" s="85"/>
    </row>
    <row r="20500" spans="13:13" ht="49.2" customHeight="1">
      <c r="M20500" s="85"/>
    </row>
    <row r="20501" spans="13:13" ht="49.2" customHeight="1">
      <c r="M20501" s="85"/>
    </row>
    <row r="20502" spans="13:13" ht="49.2" customHeight="1">
      <c r="M20502" s="85"/>
    </row>
    <row r="20503" spans="13:13" ht="49.2" customHeight="1">
      <c r="M20503" s="85"/>
    </row>
    <row r="20504" spans="13:13" ht="49.2" customHeight="1">
      <c r="M20504" s="85"/>
    </row>
    <row r="20505" spans="13:13" ht="49.2" customHeight="1">
      <c r="M20505" s="85"/>
    </row>
    <row r="20506" spans="13:13" ht="49.2" customHeight="1">
      <c r="M20506" s="85"/>
    </row>
    <row r="20507" spans="13:13" ht="49.2" customHeight="1">
      <c r="M20507" s="85"/>
    </row>
    <row r="20508" spans="13:13" ht="49.2" customHeight="1">
      <c r="M20508" s="85"/>
    </row>
    <row r="20509" spans="13:13" ht="49.2" customHeight="1">
      <c r="M20509" s="85"/>
    </row>
    <row r="20510" spans="13:13" ht="49.2" customHeight="1">
      <c r="M20510" s="85"/>
    </row>
    <row r="20511" spans="13:13" ht="49.2" customHeight="1">
      <c r="M20511" s="85"/>
    </row>
    <row r="20512" spans="13:13" ht="49.2" customHeight="1">
      <c r="M20512" s="85"/>
    </row>
    <row r="20513" spans="13:13" ht="49.2" customHeight="1">
      <c r="M20513" s="85"/>
    </row>
    <row r="20514" spans="13:13" ht="49.2" customHeight="1">
      <c r="M20514" s="85"/>
    </row>
    <row r="20515" spans="13:13" ht="49.2" customHeight="1">
      <c r="M20515" s="85"/>
    </row>
    <row r="20516" spans="13:13" ht="49.2" customHeight="1">
      <c r="M20516" s="85"/>
    </row>
    <row r="20517" spans="13:13" ht="49.2" customHeight="1">
      <c r="M20517" s="85"/>
    </row>
    <row r="20518" spans="13:13" ht="49.2" customHeight="1">
      <c r="M20518" s="85"/>
    </row>
    <row r="20519" spans="13:13" ht="49.2" customHeight="1">
      <c r="M20519" s="85"/>
    </row>
    <row r="20520" spans="13:13" ht="49.2" customHeight="1">
      <c r="M20520" s="85"/>
    </row>
    <row r="20521" spans="13:13" ht="49.2" customHeight="1">
      <c r="M20521" s="85"/>
    </row>
    <row r="20522" spans="13:13" ht="49.2" customHeight="1">
      <c r="M20522" s="85"/>
    </row>
    <row r="20523" spans="13:13" ht="49.2" customHeight="1">
      <c r="M20523" s="85"/>
    </row>
    <row r="20524" spans="13:13" ht="49.2" customHeight="1">
      <c r="M20524" s="85"/>
    </row>
    <row r="20525" spans="13:13" ht="49.2" customHeight="1">
      <c r="M20525" s="85"/>
    </row>
    <row r="20526" spans="13:13" ht="49.2" customHeight="1">
      <c r="M20526" s="85"/>
    </row>
    <row r="20527" spans="13:13" ht="49.2" customHeight="1">
      <c r="M20527" s="85"/>
    </row>
    <row r="20528" spans="13:13" ht="49.2" customHeight="1">
      <c r="M20528" s="85"/>
    </row>
    <row r="20529" spans="13:13" ht="49.2" customHeight="1">
      <c r="M20529" s="85"/>
    </row>
    <row r="20530" spans="13:13" ht="49.2" customHeight="1">
      <c r="M20530" s="85"/>
    </row>
    <row r="20531" spans="13:13" ht="49.2" customHeight="1">
      <c r="M20531" s="85"/>
    </row>
    <row r="20532" spans="13:13" ht="49.2" customHeight="1">
      <c r="M20532" s="85"/>
    </row>
    <row r="20533" spans="13:13" ht="49.2" customHeight="1">
      <c r="M20533" s="85"/>
    </row>
    <row r="20534" spans="13:13" ht="49.2" customHeight="1">
      <c r="M20534" s="85"/>
    </row>
    <row r="20535" spans="13:13" ht="49.2" customHeight="1">
      <c r="M20535" s="85"/>
    </row>
    <row r="20536" spans="13:13" ht="49.2" customHeight="1">
      <c r="M20536" s="85"/>
    </row>
    <row r="20537" spans="13:13" ht="49.2" customHeight="1">
      <c r="M20537" s="85"/>
    </row>
    <row r="20538" spans="13:13" ht="49.2" customHeight="1">
      <c r="M20538" s="85"/>
    </row>
    <row r="20539" spans="13:13" ht="49.2" customHeight="1">
      <c r="M20539" s="85"/>
    </row>
    <row r="20540" spans="13:13" ht="49.2" customHeight="1">
      <c r="M20540" s="85"/>
    </row>
    <row r="20541" spans="13:13" ht="49.2" customHeight="1">
      <c r="M20541" s="85"/>
    </row>
    <row r="20542" spans="13:13" ht="49.2" customHeight="1">
      <c r="M20542" s="85"/>
    </row>
    <row r="20543" spans="13:13" ht="49.2" customHeight="1">
      <c r="M20543" s="85"/>
    </row>
    <row r="20544" spans="13:13" ht="49.2" customHeight="1">
      <c r="M20544" s="85"/>
    </row>
    <row r="20545" spans="13:13" ht="49.2" customHeight="1">
      <c r="M20545" s="85"/>
    </row>
    <row r="20546" spans="13:13" ht="49.2" customHeight="1">
      <c r="M20546" s="85"/>
    </row>
    <row r="20547" spans="13:13" ht="49.2" customHeight="1">
      <c r="M20547" s="85"/>
    </row>
    <row r="20548" spans="13:13" ht="49.2" customHeight="1">
      <c r="M20548" s="85"/>
    </row>
    <row r="20549" spans="13:13" ht="49.2" customHeight="1">
      <c r="M20549" s="85"/>
    </row>
    <row r="20550" spans="13:13" ht="49.2" customHeight="1">
      <c r="M20550" s="85"/>
    </row>
    <row r="20551" spans="13:13" ht="49.2" customHeight="1">
      <c r="M20551" s="85"/>
    </row>
    <row r="20552" spans="13:13" ht="49.2" customHeight="1">
      <c r="M20552" s="85"/>
    </row>
    <row r="20553" spans="13:13" ht="49.2" customHeight="1">
      <c r="M20553" s="85"/>
    </row>
    <row r="20554" spans="13:13" ht="49.2" customHeight="1">
      <c r="M20554" s="85"/>
    </row>
    <row r="20555" spans="13:13" ht="49.2" customHeight="1">
      <c r="M20555" s="85"/>
    </row>
    <row r="20556" spans="13:13" ht="49.2" customHeight="1">
      <c r="M20556" s="85"/>
    </row>
    <row r="20557" spans="13:13" ht="49.2" customHeight="1">
      <c r="M20557" s="85"/>
    </row>
    <row r="20558" spans="13:13" ht="49.2" customHeight="1">
      <c r="M20558" s="85"/>
    </row>
    <row r="20559" spans="13:13" ht="49.2" customHeight="1">
      <c r="M20559" s="85"/>
    </row>
    <row r="20560" spans="13:13" ht="49.2" customHeight="1">
      <c r="M20560" s="85"/>
    </row>
    <row r="20561" spans="13:13" ht="49.2" customHeight="1">
      <c r="M20561" s="85"/>
    </row>
    <row r="20562" spans="13:13" ht="49.2" customHeight="1">
      <c r="M20562" s="85"/>
    </row>
    <row r="20563" spans="13:13" ht="49.2" customHeight="1">
      <c r="M20563" s="85"/>
    </row>
    <row r="20564" spans="13:13" ht="49.2" customHeight="1">
      <c r="M20564" s="85"/>
    </row>
    <row r="20565" spans="13:13" ht="49.2" customHeight="1">
      <c r="M20565" s="85"/>
    </row>
    <row r="20566" spans="13:13" ht="49.2" customHeight="1">
      <c r="M20566" s="85"/>
    </row>
    <row r="20567" spans="13:13" ht="49.2" customHeight="1">
      <c r="M20567" s="85"/>
    </row>
    <row r="20568" spans="13:13" ht="49.2" customHeight="1">
      <c r="M20568" s="85"/>
    </row>
    <row r="20569" spans="13:13" ht="49.2" customHeight="1">
      <c r="M20569" s="85"/>
    </row>
    <row r="20570" spans="13:13" ht="49.2" customHeight="1">
      <c r="M20570" s="85"/>
    </row>
    <row r="20571" spans="13:13" ht="49.2" customHeight="1">
      <c r="M20571" s="85"/>
    </row>
    <row r="20572" spans="13:13" ht="49.2" customHeight="1">
      <c r="M20572" s="85"/>
    </row>
    <row r="20573" spans="13:13" ht="49.2" customHeight="1">
      <c r="M20573" s="85"/>
    </row>
    <row r="20574" spans="13:13" ht="49.2" customHeight="1">
      <c r="M20574" s="85"/>
    </row>
    <row r="20575" spans="13:13" ht="49.2" customHeight="1">
      <c r="M20575" s="85"/>
    </row>
    <row r="20576" spans="13:13" ht="49.2" customHeight="1">
      <c r="M20576" s="85"/>
    </row>
    <row r="20577" spans="13:13" ht="49.2" customHeight="1">
      <c r="M20577" s="85"/>
    </row>
    <row r="20578" spans="13:13" ht="49.2" customHeight="1">
      <c r="M20578" s="85"/>
    </row>
    <row r="20579" spans="13:13" ht="49.2" customHeight="1">
      <c r="M20579" s="85"/>
    </row>
    <row r="20580" spans="13:13" ht="49.2" customHeight="1">
      <c r="M20580" s="85"/>
    </row>
    <row r="20581" spans="13:13" ht="49.2" customHeight="1">
      <c r="M20581" s="85"/>
    </row>
    <row r="20582" spans="13:13" ht="49.2" customHeight="1">
      <c r="M20582" s="85"/>
    </row>
    <row r="20583" spans="13:13" ht="49.2" customHeight="1">
      <c r="M20583" s="85"/>
    </row>
    <row r="20584" spans="13:13" ht="49.2" customHeight="1">
      <c r="M20584" s="85"/>
    </row>
    <row r="20585" spans="13:13" ht="49.2" customHeight="1">
      <c r="M20585" s="85"/>
    </row>
    <row r="20586" spans="13:13" ht="49.2" customHeight="1">
      <c r="M20586" s="85"/>
    </row>
    <row r="20587" spans="13:13" ht="49.2" customHeight="1">
      <c r="M20587" s="85"/>
    </row>
    <row r="20588" spans="13:13" ht="49.2" customHeight="1">
      <c r="M20588" s="85"/>
    </row>
    <row r="20589" spans="13:13" ht="49.2" customHeight="1">
      <c r="M20589" s="85"/>
    </row>
    <row r="20590" spans="13:13" ht="49.2" customHeight="1">
      <c r="M20590" s="85"/>
    </row>
    <row r="20591" spans="13:13" ht="49.2" customHeight="1">
      <c r="M20591" s="85"/>
    </row>
    <row r="20592" spans="13:13" ht="49.2" customHeight="1">
      <c r="M20592" s="85"/>
    </row>
    <row r="20593" spans="13:13" ht="49.2" customHeight="1">
      <c r="M20593" s="85"/>
    </row>
    <row r="20594" spans="13:13" ht="49.2" customHeight="1">
      <c r="M20594" s="85"/>
    </row>
    <row r="20595" spans="13:13" ht="49.2" customHeight="1">
      <c r="M20595" s="85"/>
    </row>
    <row r="20596" spans="13:13" ht="49.2" customHeight="1">
      <c r="M20596" s="85"/>
    </row>
    <row r="20597" spans="13:13" ht="49.2" customHeight="1">
      <c r="M20597" s="85"/>
    </row>
    <row r="20598" spans="13:13" ht="49.2" customHeight="1">
      <c r="M20598" s="85"/>
    </row>
    <row r="20599" spans="13:13" ht="49.2" customHeight="1">
      <c r="M20599" s="85"/>
    </row>
    <row r="20600" spans="13:13" ht="49.2" customHeight="1">
      <c r="M20600" s="85"/>
    </row>
    <row r="20601" spans="13:13" ht="49.2" customHeight="1">
      <c r="M20601" s="85"/>
    </row>
    <row r="20602" spans="13:13" ht="49.2" customHeight="1">
      <c r="M20602" s="85"/>
    </row>
    <row r="20603" spans="13:13" ht="49.2" customHeight="1">
      <c r="M20603" s="85"/>
    </row>
    <row r="20604" spans="13:13" ht="49.2" customHeight="1">
      <c r="M20604" s="85"/>
    </row>
    <row r="20605" spans="13:13" ht="49.2" customHeight="1">
      <c r="M20605" s="85"/>
    </row>
    <row r="20606" spans="13:13" ht="49.2" customHeight="1">
      <c r="M20606" s="85"/>
    </row>
    <row r="20607" spans="13:13" ht="49.2" customHeight="1">
      <c r="M20607" s="85"/>
    </row>
    <row r="20608" spans="13:13" ht="49.2" customHeight="1">
      <c r="M20608" s="85"/>
    </row>
    <row r="20609" spans="13:13" ht="49.2" customHeight="1">
      <c r="M20609" s="85"/>
    </row>
    <row r="20610" spans="13:13" ht="49.2" customHeight="1">
      <c r="M20610" s="85"/>
    </row>
    <row r="20611" spans="13:13" ht="49.2" customHeight="1">
      <c r="M20611" s="85"/>
    </row>
    <row r="20612" spans="13:13" ht="49.2" customHeight="1">
      <c r="M20612" s="85"/>
    </row>
    <row r="20613" spans="13:13" ht="49.2" customHeight="1">
      <c r="M20613" s="85"/>
    </row>
    <row r="20614" spans="13:13" ht="49.2" customHeight="1">
      <c r="M20614" s="85"/>
    </row>
    <row r="20615" spans="13:13" ht="49.2" customHeight="1">
      <c r="M20615" s="85"/>
    </row>
    <row r="20616" spans="13:13" ht="49.2" customHeight="1">
      <c r="M20616" s="85"/>
    </row>
    <row r="20617" spans="13:13" ht="49.2" customHeight="1">
      <c r="M20617" s="85"/>
    </row>
    <row r="20618" spans="13:13" ht="49.2" customHeight="1">
      <c r="M20618" s="85"/>
    </row>
    <row r="20619" spans="13:13" ht="49.2" customHeight="1">
      <c r="M20619" s="85"/>
    </row>
    <row r="20620" spans="13:13" ht="49.2" customHeight="1">
      <c r="M20620" s="85"/>
    </row>
    <row r="20621" spans="13:13" ht="49.2" customHeight="1">
      <c r="M20621" s="85"/>
    </row>
    <row r="20622" spans="13:13" ht="49.2" customHeight="1">
      <c r="M20622" s="85"/>
    </row>
    <row r="20623" spans="13:13" ht="49.2" customHeight="1">
      <c r="M20623" s="85"/>
    </row>
    <row r="20624" spans="13:13" ht="49.2" customHeight="1">
      <c r="M20624" s="85"/>
    </row>
    <row r="20625" spans="13:13" ht="49.2" customHeight="1">
      <c r="M20625" s="85"/>
    </row>
    <row r="20626" spans="13:13" ht="49.2" customHeight="1">
      <c r="M20626" s="85"/>
    </row>
    <row r="20627" spans="13:13" ht="49.2" customHeight="1">
      <c r="M20627" s="85"/>
    </row>
    <row r="20628" spans="13:13" ht="49.2" customHeight="1">
      <c r="M20628" s="85"/>
    </row>
    <row r="20629" spans="13:13" ht="49.2" customHeight="1">
      <c r="M20629" s="85"/>
    </row>
    <row r="20630" spans="13:13" ht="49.2" customHeight="1">
      <c r="M20630" s="85"/>
    </row>
    <row r="20631" spans="13:13" ht="49.2" customHeight="1">
      <c r="M20631" s="85"/>
    </row>
    <row r="20632" spans="13:13" ht="49.2" customHeight="1">
      <c r="M20632" s="85"/>
    </row>
    <row r="20633" spans="13:13" ht="49.2" customHeight="1">
      <c r="M20633" s="85"/>
    </row>
    <row r="20634" spans="13:13" ht="49.2" customHeight="1">
      <c r="M20634" s="85"/>
    </row>
    <row r="20635" spans="13:13" ht="49.2" customHeight="1">
      <c r="M20635" s="85"/>
    </row>
    <row r="20636" spans="13:13" ht="49.2" customHeight="1">
      <c r="M20636" s="85"/>
    </row>
    <row r="20637" spans="13:13" ht="49.2" customHeight="1">
      <c r="M20637" s="85"/>
    </row>
    <row r="20638" spans="13:13" ht="49.2" customHeight="1">
      <c r="M20638" s="85"/>
    </row>
    <row r="20639" spans="13:13" ht="49.2" customHeight="1">
      <c r="M20639" s="85"/>
    </row>
    <row r="20640" spans="13:13" ht="49.2" customHeight="1">
      <c r="M20640" s="85"/>
    </row>
    <row r="20641" spans="13:13" ht="49.2" customHeight="1">
      <c r="M20641" s="85"/>
    </row>
    <row r="20642" spans="13:13" ht="49.2" customHeight="1">
      <c r="M20642" s="85"/>
    </row>
    <row r="20643" spans="13:13" ht="49.2" customHeight="1">
      <c r="M20643" s="85"/>
    </row>
    <row r="20644" spans="13:13" ht="49.2" customHeight="1">
      <c r="M20644" s="85"/>
    </row>
    <row r="20645" spans="13:13" ht="49.2" customHeight="1">
      <c r="M20645" s="85"/>
    </row>
    <row r="20646" spans="13:13" ht="49.2" customHeight="1">
      <c r="M20646" s="85"/>
    </row>
    <row r="20647" spans="13:13" ht="49.2" customHeight="1">
      <c r="M20647" s="85"/>
    </row>
    <row r="20648" spans="13:13" ht="49.2" customHeight="1">
      <c r="M20648" s="85"/>
    </row>
    <row r="20649" spans="13:13" ht="49.2" customHeight="1">
      <c r="M20649" s="85"/>
    </row>
    <row r="20650" spans="13:13" ht="49.2" customHeight="1">
      <c r="M20650" s="85"/>
    </row>
    <row r="20651" spans="13:13" ht="49.2" customHeight="1">
      <c r="M20651" s="85"/>
    </row>
    <row r="20652" spans="13:13" ht="49.2" customHeight="1">
      <c r="M20652" s="85"/>
    </row>
    <row r="20653" spans="13:13" ht="49.2" customHeight="1">
      <c r="M20653" s="85"/>
    </row>
    <row r="20654" spans="13:13" ht="49.2" customHeight="1">
      <c r="M20654" s="85"/>
    </row>
    <row r="20655" spans="13:13" ht="49.2" customHeight="1">
      <c r="M20655" s="85"/>
    </row>
    <row r="20656" spans="13:13" ht="49.2" customHeight="1">
      <c r="M20656" s="85"/>
    </row>
    <row r="20657" spans="13:13" ht="49.2" customHeight="1">
      <c r="M20657" s="85"/>
    </row>
    <row r="20658" spans="13:13" ht="49.2" customHeight="1">
      <c r="M20658" s="85"/>
    </row>
    <row r="20659" spans="13:13" ht="49.2" customHeight="1">
      <c r="M20659" s="85"/>
    </row>
    <row r="20660" spans="13:13" ht="49.2" customHeight="1">
      <c r="M20660" s="85"/>
    </row>
    <row r="20661" spans="13:13" ht="49.2" customHeight="1">
      <c r="M20661" s="85"/>
    </row>
    <row r="20662" spans="13:13" ht="49.2" customHeight="1">
      <c r="M20662" s="85"/>
    </row>
    <row r="20663" spans="13:13" ht="49.2" customHeight="1">
      <c r="M20663" s="85"/>
    </row>
    <row r="20664" spans="13:13" ht="49.2" customHeight="1">
      <c r="M20664" s="85"/>
    </row>
    <row r="20665" spans="13:13" ht="49.2" customHeight="1">
      <c r="M20665" s="85"/>
    </row>
    <row r="20666" spans="13:13" ht="49.2" customHeight="1">
      <c r="M20666" s="85"/>
    </row>
    <row r="20667" spans="13:13" ht="49.2" customHeight="1">
      <c r="M20667" s="85"/>
    </row>
    <row r="20668" spans="13:13" ht="49.2" customHeight="1">
      <c r="M20668" s="85"/>
    </row>
    <row r="20669" spans="13:13" ht="49.2" customHeight="1">
      <c r="M20669" s="85"/>
    </row>
    <row r="20670" spans="13:13" ht="49.2" customHeight="1">
      <c r="M20670" s="85"/>
    </row>
    <row r="20671" spans="13:13" ht="49.2" customHeight="1">
      <c r="M20671" s="85"/>
    </row>
    <row r="20672" spans="13:13" ht="49.2" customHeight="1">
      <c r="M20672" s="85"/>
    </row>
    <row r="20673" spans="13:13" ht="49.2" customHeight="1">
      <c r="M20673" s="85"/>
    </row>
    <row r="20674" spans="13:13" ht="49.2" customHeight="1">
      <c r="M20674" s="85"/>
    </row>
    <row r="20675" spans="13:13" ht="49.2" customHeight="1">
      <c r="M20675" s="85"/>
    </row>
    <row r="20676" spans="13:13" ht="49.2" customHeight="1">
      <c r="M20676" s="85"/>
    </row>
    <row r="20677" spans="13:13" ht="49.2" customHeight="1">
      <c r="M20677" s="85"/>
    </row>
    <row r="20678" spans="13:13" ht="49.2" customHeight="1">
      <c r="M20678" s="85"/>
    </row>
    <row r="20679" spans="13:13" ht="49.2" customHeight="1">
      <c r="M20679" s="85"/>
    </row>
    <row r="20680" spans="13:13" ht="49.2" customHeight="1">
      <c r="M20680" s="85"/>
    </row>
    <row r="20681" spans="13:13" ht="49.2" customHeight="1">
      <c r="M20681" s="85"/>
    </row>
    <row r="20682" spans="13:13" ht="49.2" customHeight="1">
      <c r="M20682" s="85"/>
    </row>
    <row r="20683" spans="13:13" ht="49.2" customHeight="1">
      <c r="M20683" s="85"/>
    </row>
    <row r="20684" spans="13:13" ht="49.2" customHeight="1">
      <c r="M20684" s="85"/>
    </row>
    <row r="20685" spans="13:13" ht="49.2" customHeight="1">
      <c r="M20685" s="85"/>
    </row>
    <row r="20686" spans="13:13" ht="49.2" customHeight="1">
      <c r="M20686" s="85"/>
    </row>
    <row r="20687" spans="13:13" ht="49.2" customHeight="1">
      <c r="M20687" s="85"/>
    </row>
    <row r="20688" spans="13:13" ht="49.2" customHeight="1">
      <c r="M20688" s="85"/>
    </row>
    <row r="20689" spans="13:13" ht="49.2" customHeight="1">
      <c r="M20689" s="85"/>
    </row>
    <row r="20690" spans="13:13" ht="49.2" customHeight="1">
      <c r="M20690" s="85"/>
    </row>
    <row r="20691" spans="13:13" ht="49.2" customHeight="1">
      <c r="M20691" s="85"/>
    </row>
    <row r="20692" spans="13:13" ht="49.2" customHeight="1">
      <c r="M20692" s="85"/>
    </row>
    <row r="20693" spans="13:13" ht="49.2" customHeight="1">
      <c r="M20693" s="85"/>
    </row>
    <row r="20694" spans="13:13" ht="49.2" customHeight="1">
      <c r="M20694" s="85"/>
    </row>
    <row r="20695" spans="13:13" ht="49.2" customHeight="1">
      <c r="M20695" s="85"/>
    </row>
    <row r="20696" spans="13:13" ht="49.2" customHeight="1">
      <c r="M20696" s="85"/>
    </row>
    <row r="20697" spans="13:13" ht="49.2" customHeight="1">
      <c r="M20697" s="85"/>
    </row>
    <row r="20698" spans="13:13" ht="49.2" customHeight="1">
      <c r="M20698" s="85"/>
    </row>
    <row r="20699" spans="13:13" ht="49.2" customHeight="1">
      <c r="M20699" s="85"/>
    </row>
    <row r="20700" spans="13:13" ht="49.2" customHeight="1">
      <c r="M20700" s="85"/>
    </row>
    <row r="20701" spans="13:13" ht="49.2" customHeight="1">
      <c r="M20701" s="85"/>
    </row>
    <row r="20702" spans="13:13" ht="49.2" customHeight="1">
      <c r="M20702" s="85"/>
    </row>
    <row r="20703" spans="13:13" ht="49.2" customHeight="1">
      <c r="M20703" s="85"/>
    </row>
    <row r="20704" spans="13:13" ht="49.2" customHeight="1">
      <c r="M20704" s="85"/>
    </row>
    <row r="20705" spans="13:13" ht="49.2" customHeight="1">
      <c r="M20705" s="85"/>
    </row>
    <row r="20706" spans="13:13" ht="49.2" customHeight="1">
      <c r="M20706" s="85"/>
    </row>
    <row r="20707" spans="13:13" ht="49.2" customHeight="1">
      <c r="M20707" s="85"/>
    </row>
    <row r="20708" spans="13:13" ht="49.2" customHeight="1">
      <c r="M20708" s="85"/>
    </row>
    <row r="20709" spans="13:13" ht="49.2" customHeight="1">
      <c r="M20709" s="85"/>
    </row>
    <row r="20710" spans="13:13" ht="49.2" customHeight="1">
      <c r="M20710" s="85"/>
    </row>
    <row r="20711" spans="13:13" ht="49.2" customHeight="1">
      <c r="M20711" s="85"/>
    </row>
    <row r="20712" spans="13:13" ht="49.2" customHeight="1">
      <c r="M20712" s="85"/>
    </row>
    <row r="20713" spans="13:13" ht="49.2" customHeight="1">
      <c r="M20713" s="85"/>
    </row>
    <row r="20714" spans="13:13" ht="49.2" customHeight="1">
      <c r="M20714" s="85"/>
    </row>
    <row r="20715" spans="13:13" ht="49.2" customHeight="1">
      <c r="M20715" s="85"/>
    </row>
    <row r="20716" spans="13:13" ht="49.2" customHeight="1">
      <c r="M20716" s="85"/>
    </row>
    <row r="20717" spans="13:13" ht="49.2" customHeight="1">
      <c r="M20717" s="85"/>
    </row>
    <row r="20718" spans="13:13" ht="49.2" customHeight="1">
      <c r="M20718" s="85"/>
    </row>
    <row r="20719" spans="13:13" ht="49.2" customHeight="1">
      <c r="M20719" s="85"/>
    </row>
    <row r="20720" spans="13:13" ht="49.2" customHeight="1">
      <c r="M20720" s="85"/>
    </row>
    <row r="20721" spans="13:13" ht="49.2" customHeight="1">
      <c r="M20721" s="85"/>
    </row>
    <row r="20722" spans="13:13" ht="49.2" customHeight="1">
      <c r="M20722" s="85"/>
    </row>
    <row r="20723" spans="13:13" ht="49.2" customHeight="1">
      <c r="M20723" s="85"/>
    </row>
    <row r="20724" spans="13:13" ht="49.2" customHeight="1">
      <c r="M20724" s="85"/>
    </row>
    <row r="20725" spans="13:13" ht="49.2" customHeight="1">
      <c r="M20725" s="85"/>
    </row>
    <row r="20726" spans="13:13" ht="49.2" customHeight="1">
      <c r="M20726" s="85"/>
    </row>
    <row r="20727" spans="13:13" ht="49.2" customHeight="1">
      <c r="M20727" s="85"/>
    </row>
    <row r="20728" spans="13:13" ht="49.2" customHeight="1">
      <c r="M20728" s="85"/>
    </row>
    <row r="20729" spans="13:13" ht="49.2" customHeight="1">
      <c r="M20729" s="85"/>
    </row>
    <row r="20730" spans="13:13" ht="49.2" customHeight="1">
      <c r="M20730" s="85"/>
    </row>
    <row r="20731" spans="13:13" ht="49.2" customHeight="1">
      <c r="M20731" s="85"/>
    </row>
    <row r="20732" spans="13:13" ht="49.2" customHeight="1">
      <c r="M20732" s="85"/>
    </row>
    <row r="20733" spans="13:13" ht="49.2" customHeight="1">
      <c r="M20733" s="85"/>
    </row>
    <row r="20734" spans="13:13" ht="49.2" customHeight="1">
      <c r="M20734" s="85"/>
    </row>
    <row r="20735" spans="13:13" ht="49.2" customHeight="1">
      <c r="M20735" s="85"/>
    </row>
    <row r="20736" spans="13:13" ht="49.2" customHeight="1">
      <c r="M20736" s="85"/>
    </row>
    <row r="20737" spans="13:13" ht="49.2" customHeight="1">
      <c r="M20737" s="85"/>
    </row>
    <row r="20738" spans="13:13" ht="49.2" customHeight="1">
      <c r="M20738" s="85"/>
    </row>
    <row r="20739" spans="13:13" ht="49.2" customHeight="1">
      <c r="M20739" s="85"/>
    </row>
    <row r="20740" spans="13:13" ht="49.2" customHeight="1">
      <c r="M20740" s="85"/>
    </row>
    <row r="20741" spans="13:13" ht="49.2" customHeight="1">
      <c r="M20741" s="85"/>
    </row>
    <row r="20742" spans="13:13" ht="49.2" customHeight="1">
      <c r="M20742" s="85"/>
    </row>
    <row r="20743" spans="13:13" ht="49.2" customHeight="1">
      <c r="M20743" s="85"/>
    </row>
    <row r="20744" spans="13:13" ht="49.2" customHeight="1">
      <c r="M20744" s="85"/>
    </row>
    <row r="20745" spans="13:13" ht="49.2" customHeight="1">
      <c r="M20745" s="85"/>
    </row>
    <row r="20746" spans="13:13" ht="49.2" customHeight="1">
      <c r="M20746" s="85"/>
    </row>
    <row r="20747" spans="13:13" ht="49.2" customHeight="1">
      <c r="M20747" s="85"/>
    </row>
    <row r="20748" spans="13:13" ht="49.2" customHeight="1">
      <c r="M20748" s="85"/>
    </row>
    <row r="20749" spans="13:13" ht="49.2" customHeight="1">
      <c r="M20749" s="85"/>
    </row>
    <row r="20750" spans="13:13" ht="49.2" customHeight="1">
      <c r="M20750" s="85"/>
    </row>
    <row r="20751" spans="13:13" ht="49.2" customHeight="1">
      <c r="M20751" s="85"/>
    </row>
    <row r="20752" spans="13:13" ht="49.2" customHeight="1">
      <c r="M20752" s="85"/>
    </row>
    <row r="20753" spans="13:13" ht="49.2" customHeight="1">
      <c r="M20753" s="85"/>
    </row>
    <row r="20754" spans="13:13" ht="49.2" customHeight="1">
      <c r="M20754" s="85"/>
    </row>
    <row r="20755" spans="13:13" ht="49.2" customHeight="1">
      <c r="M20755" s="85"/>
    </row>
    <row r="20756" spans="13:13" ht="49.2" customHeight="1">
      <c r="M20756" s="85"/>
    </row>
    <row r="20757" spans="13:13" ht="49.2" customHeight="1">
      <c r="M20757" s="85"/>
    </row>
    <row r="20758" spans="13:13" ht="49.2" customHeight="1">
      <c r="M20758" s="85"/>
    </row>
    <row r="20759" spans="13:13" ht="49.2" customHeight="1">
      <c r="M20759" s="85"/>
    </row>
    <row r="20760" spans="13:13" ht="49.2" customHeight="1">
      <c r="M20760" s="85"/>
    </row>
    <row r="20761" spans="13:13" ht="49.2" customHeight="1">
      <c r="M20761" s="85"/>
    </row>
    <row r="20762" spans="13:13" ht="49.2" customHeight="1">
      <c r="M20762" s="85"/>
    </row>
    <row r="20763" spans="13:13" ht="49.2" customHeight="1">
      <c r="M20763" s="85"/>
    </row>
    <row r="20764" spans="13:13" ht="49.2" customHeight="1">
      <c r="M20764" s="85"/>
    </row>
    <row r="20765" spans="13:13" ht="49.2" customHeight="1">
      <c r="M20765" s="85"/>
    </row>
    <row r="20766" spans="13:13" ht="49.2" customHeight="1">
      <c r="M20766" s="85"/>
    </row>
    <row r="20767" spans="13:13" ht="49.2" customHeight="1">
      <c r="M20767" s="85"/>
    </row>
    <row r="20768" spans="13:13" ht="49.2" customHeight="1">
      <c r="M20768" s="85"/>
    </row>
    <row r="20769" spans="13:13" ht="49.2" customHeight="1">
      <c r="M20769" s="85"/>
    </row>
    <row r="20770" spans="13:13" ht="49.2" customHeight="1">
      <c r="M20770" s="85"/>
    </row>
    <row r="20771" spans="13:13" ht="49.2" customHeight="1">
      <c r="M20771" s="85"/>
    </row>
    <row r="20772" spans="13:13" ht="49.2" customHeight="1">
      <c r="M20772" s="85"/>
    </row>
    <row r="20773" spans="13:13" ht="49.2" customHeight="1">
      <c r="M20773" s="85"/>
    </row>
    <row r="20774" spans="13:13" ht="49.2" customHeight="1">
      <c r="M20774" s="85"/>
    </row>
    <row r="20775" spans="13:13" ht="49.2" customHeight="1">
      <c r="M20775" s="85"/>
    </row>
    <row r="20776" spans="13:13" ht="49.2" customHeight="1">
      <c r="M20776" s="85"/>
    </row>
    <row r="20777" spans="13:13" ht="49.2" customHeight="1">
      <c r="M20777" s="85"/>
    </row>
    <row r="20778" spans="13:13" ht="49.2" customHeight="1">
      <c r="M20778" s="85"/>
    </row>
    <row r="20779" spans="13:13" ht="49.2" customHeight="1">
      <c r="M20779" s="85"/>
    </row>
    <row r="20780" spans="13:13" ht="49.2" customHeight="1">
      <c r="M20780" s="85"/>
    </row>
    <row r="20781" spans="13:13" ht="49.2" customHeight="1">
      <c r="M20781" s="85"/>
    </row>
    <row r="20782" spans="13:13" ht="49.2" customHeight="1">
      <c r="M20782" s="85"/>
    </row>
    <row r="20783" spans="13:13" ht="49.2" customHeight="1">
      <c r="M20783" s="85"/>
    </row>
    <row r="20784" spans="13:13" ht="49.2" customHeight="1">
      <c r="M20784" s="85"/>
    </row>
    <row r="20785" spans="13:13" ht="49.2" customHeight="1">
      <c r="M20785" s="85"/>
    </row>
    <row r="20786" spans="13:13" ht="49.2" customHeight="1">
      <c r="M20786" s="85"/>
    </row>
    <row r="20787" spans="13:13" ht="49.2" customHeight="1">
      <c r="M20787" s="85"/>
    </row>
    <row r="20788" spans="13:13" ht="49.2" customHeight="1">
      <c r="M20788" s="85"/>
    </row>
    <row r="20789" spans="13:13" ht="49.2" customHeight="1">
      <c r="M20789" s="85"/>
    </row>
    <row r="20790" spans="13:13" ht="49.2" customHeight="1">
      <c r="M20790" s="85"/>
    </row>
    <row r="20791" spans="13:13" ht="49.2" customHeight="1">
      <c r="M20791" s="85"/>
    </row>
    <row r="20792" spans="13:13" ht="49.2" customHeight="1">
      <c r="M20792" s="85"/>
    </row>
    <row r="20793" spans="13:13" ht="49.2" customHeight="1">
      <c r="M20793" s="85"/>
    </row>
    <row r="20794" spans="13:13" ht="49.2" customHeight="1">
      <c r="M20794" s="85"/>
    </row>
    <row r="20795" spans="13:13" ht="49.2" customHeight="1">
      <c r="M20795" s="85"/>
    </row>
    <row r="20796" spans="13:13" ht="49.2" customHeight="1">
      <c r="M20796" s="85"/>
    </row>
    <row r="20797" spans="13:13" ht="49.2" customHeight="1">
      <c r="M20797" s="85"/>
    </row>
    <row r="20798" spans="13:13" ht="49.2" customHeight="1">
      <c r="M20798" s="85"/>
    </row>
    <row r="20799" spans="13:13" ht="49.2" customHeight="1">
      <c r="M20799" s="85"/>
    </row>
    <row r="20800" spans="13:13" ht="49.2" customHeight="1">
      <c r="M20800" s="85"/>
    </row>
    <row r="20801" spans="13:13" ht="49.2" customHeight="1">
      <c r="M20801" s="85"/>
    </row>
    <row r="20802" spans="13:13" ht="49.2" customHeight="1">
      <c r="M20802" s="85"/>
    </row>
    <row r="20803" spans="13:13" ht="49.2" customHeight="1">
      <c r="M20803" s="85"/>
    </row>
    <row r="20804" spans="13:13" ht="49.2" customHeight="1">
      <c r="M20804" s="85"/>
    </row>
    <row r="20805" spans="13:13" ht="49.2" customHeight="1">
      <c r="M20805" s="85"/>
    </row>
    <row r="20806" spans="13:13" ht="49.2" customHeight="1">
      <c r="M20806" s="85"/>
    </row>
    <row r="20807" spans="13:13" ht="49.2" customHeight="1">
      <c r="M20807" s="85"/>
    </row>
    <row r="20808" spans="13:13" ht="49.2" customHeight="1">
      <c r="M20808" s="85"/>
    </row>
    <row r="20809" spans="13:13" ht="49.2" customHeight="1">
      <c r="M20809" s="85"/>
    </row>
    <row r="20810" spans="13:13" ht="49.2" customHeight="1">
      <c r="M20810" s="85"/>
    </row>
    <row r="20811" spans="13:13" ht="49.2" customHeight="1">
      <c r="M20811" s="85"/>
    </row>
    <row r="20812" spans="13:13" ht="49.2" customHeight="1">
      <c r="M20812" s="85"/>
    </row>
    <row r="20813" spans="13:13" ht="49.2" customHeight="1">
      <c r="M20813" s="85"/>
    </row>
    <row r="20814" spans="13:13" ht="49.2" customHeight="1">
      <c r="M20814" s="85"/>
    </row>
    <row r="20815" spans="13:13" ht="49.2" customHeight="1">
      <c r="M20815" s="85"/>
    </row>
    <row r="20816" spans="13:13" ht="49.2" customHeight="1">
      <c r="M20816" s="85"/>
    </row>
    <row r="20817" spans="13:13" ht="49.2" customHeight="1">
      <c r="M20817" s="85"/>
    </row>
    <row r="20818" spans="13:13" ht="49.2" customHeight="1">
      <c r="M20818" s="85"/>
    </row>
    <row r="20819" spans="13:13" ht="49.2" customHeight="1">
      <c r="M20819" s="85"/>
    </row>
    <row r="20820" spans="13:13" ht="49.2" customHeight="1">
      <c r="M20820" s="85"/>
    </row>
    <row r="20821" spans="13:13" ht="49.2" customHeight="1">
      <c r="M20821" s="85"/>
    </row>
    <row r="20822" spans="13:13" ht="49.2" customHeight="1">
      <c r="M20822" s="85"/>
    </row>
    <row r="20823" spans="13:13" ht="49.2" customHeight="1">
      <c r="M20823" s="85"/>
    </row>
    <row r="20824" spans="13:13" ht="49.2" customHeight="1">
      <c r="M20824" s="85"/>
    </row>
    <row r="20825" spans="13:13" ht="49.2" customHeight="1">
      <c r="M20825" s="85"/>
    </row>
    <row r="20826" spans="13:13" ht="49.2" customHeight="1">
      <c r="M20826" s="85"/>
    </row>
    <row r="20827" spans="13:13" ht="49.2" customHeight="1">
      <c r="M20827" s="85"/>
    </row>
    <row r="20828" spans="13:13" ht="49.2" customHeight="1">
      <c r="M20828" s="85"/>
    </row>
    <row r="20829" spans="13:13" ht="49.2" customHeight="1">
      <c r="M20829" s="85"/>
    </row>
    <row r="20830" spans="13:13" ht="49.2" customHeight="1">
      <c r="M20830" s="85"/>
    </row>
    <row r="20831" spans="13:13" ht="49.2" customHeight="1">
      <c r="M20831" s="85"/>
    </row>
    <row r="20832" spans="13:13" ht="49.2" customHeight="1">
      <c r="M20832" s="85"/>
    </row>
    <row r="20833" spans="13:13" ht="49.2" customHeight="1">
      <c r="M20833" s="85"/>
    </row>
    <row r="20834" spans="13:13" ht="49.2" customHeight="1">
      <c r="M20834" s="85"/>
    </row>
    <row r="20835" spans="13:13" ht="49.2" customHeight="1">
      <c r="M20835" s="85"/>
    </row>
    <row r="20836" spans="13:13" ht="49.2" customHeight="1">
      <c r="M20836" s="85"/>
    </row>
    <row r="20837" spans="13:13" ht="49.2" customHeight="1">
      <c r="M20837" s="85"/>
    </row>
    <row r="20838" spans="13:13" ht="49.2" customHeight="1">
      <c r="M20838" s="85"/>
    </row>
    <row r="20839" spans="13:13" ht="49.2" customHeight="1">
      <c r="M20839" s="85"/>
    </row>
    <row r="20840" spans="13:13" ht="49.2" customHeight="1">
      <c r="M20840" s="85"/>
    </row>
    <row r="20841" spans="13:13" ht="49.2" customHeight="1">
      <c r="M20841" s="85"/>
    </row>
    <row r="20842" spans="13:13" ht="49.2" customHeight="1">
      <c r="M20842" s="85"/>
    </row>
    <row r="20843" spans="13:13" ht="49.2" customHeight="1">
      <c r="M20843" s="85"/>
    </row>
    <row r="20844" spans="13:13" ht="49.2" customHeight="1">
      <c r="M20844" s="85"/>
    </row>
    <row r="20845" spans="13:13" ht="49.2" customHeight="1">
      <c r="M20845" s="85"/>
    </row>
    <row r="20846" spans="13:13" ht="49.2" customHeight="1">
      <c r="M20846" s="85"/>
    </row>
    <row r="20847" spans="13:13" ht="49.2" customHeight="1">
      <c r="M20847" s="85"/>
    </row>
    <row r="20848" spans="13:13" ht="49.2" customHeight="1">
      <c r="M20848" s="85"/>
    </row>
    <row r="20849" spans="13:13" ht="49.2" customHeight="1">
      <c r="M20849" s="85"/>
    </row>
    <row r="20850" spans="13:13" ht="49.2" customHeight="1">
      <c r="M20850" s="85"/>
    </row>
    <row r="20851" spans="13:13" ht="49.2" customHeight="1">
      <c r="M20851" s="85"/>
    </row>
    <row r="20852" spans="13:13" ht="49.2" customHeight="1">
      <c r="M20852" s="85"/>
    </row>
    <row r="20853" spans="13:13" ht="49.2" customHeight="1">
      <c r="M20853" s="85"/>
    </row>
    <row r="20854" spans="13:13" ht="49.2" customHeight="1">
      <c r="M20854" s="85"/>
    </row>
    <row r="20855" spans="13:13" ht="49.2" customHeight="1">
      <c r="M20855" s="85"/>
    </row>
    <row r="20856" spans="13:13" ht="49.2" customHeight="1">
      <c r="M20856" s="85"/>
    </row>
    <row r="20857" spans="13:13" ht="49.2" customHeight="1">
      <c r="M20857" s="85"/>
    </row>
    <row r="20858" spans="13:13" ht="49.2" customHeight="1">
      <c r="M20858" s="85"/>
    </row>
    <row r="20859" spans="13:13" ht="49.2" customHeight="1">
      <c r="M20859" s="85"/>
    </row>
    <row r="20860" spans="13:13" ht="49.2" customHeight="1">
      <c r="M20860" s="85"/>
    </row>
    <row r="20861" spans="13:13" ht="49.2" customHeight="1">
      <c r="M20861" s="85"/>
    </row>
    <row r="20862" spans="13:13" ht="49.2" customHeight="1">
      <c r="M20862" s="85"/>
    </row>
    <row r="20863" spans="13:13" ht="49.2" customHeight="1">
      <c r="M20863" s="85"/>
    </row>
    <row r="20864" spans="13:13" ht="49.2" customHeight="1">
      <c r="M20864" s="85"/>
    </row>
    <row r="20865" spans="13:13" ht="49.2" customHeight="1">
      <c r="M20865" s="85"/>
    </row>
    <row r="20866" spans="13:13" ht="49.2" customHeight="1">
      <c r="M20866" s="85"/>
    </row>
    <row r="20867" spans="13:13" ht="49.2" customHeight="1">
      <c r="M20867" s="85"/>
    </row>
    <row r="20868" spans="13:13" ht="49.2" customHeight="1">
      <c r="M20868" s="85"/>
    </row>
    <row r="20869" spans="13:13" ht="49.2" customHeight="1">
      <c r="M20869" s="85"/>
    </row>
    <row r="20870" spans="13:13" ht="49.2" customHeight="1">
      <c r="M20870" s="85"/>
    </row>
    <row r="20871" spans="13:13" ht="49.2" customHeight="1">
      <c r="M20871" s="85"/>
    </row>
    <row r="20872" spans="13:13" ht="49.2" customHeight="1">
      <c r="M20872" s="85"/>
    </row>
    <row r="20873" spans="13:13" ht="49.2" customHeight="1">
      <c r="M20873" s="85"/>
    </row>
    <row r="20874" spans="13:13" ht="49.2" customHeight="1">
      <c r="M20874" s="85"/>
    </row>
    <row r="20875" spans="13:13" ht="49.2" customHeight="1">
      <c r="M20875" s="85"/>
    </row>
    <row r="20876" spans="13:13" ht="49.2" customHeight="1">
      <c r="M20876" s="85"/>
    </row>
    <row r="20877" spans="13:13" ht="49.2" customHeight="1">
      <c r="M20877" s="85"/>
    </row>
    <row r="20878" spans="13:13" ht="49.2" customHeight="1">
      <c r="M20878" s="85"/>
    </row>
    <row r="20879" spans="13:13" ht="49.2" customHeight="1">
      <c r="M20879" s="85"/>
    </row>
    <row r="20880" spans="13:13" ht="49.2" customHeight="1">
      <c r="M20880" s="85"/>
    </row>
    <row r="20881" spans="13:13" ht="49.2" customHeight="1">
      <c r="M20881" s="85"/>
    </row>
    <row r="20882" spans="13:13" ht="49.2" customHeight="1">
      <c r="M20882" s="85"/>
    </row>
    <row r="20883" spans="13:13" ht="49.2" customHeight="1">
      <c r="M20883" s="85"/>
    </row>
    <row r="20884" spans="13:13" ht="49.2" customHeight="1">
      <c r="M20884" s="85"/>
    </row>
    <row r="20885" spans="13:13" ht="49.2" customHeight="1">
      <c r="M20885" s="85"/>
    </row>
    <row r="20886" spans="13:13" ht="49.2" customHeight="1">
      <c r="M20886" s="85"/>
    </row>
    <row r="20887" spans="13:13" ht="49.2" customHeight="1">
      <c r="M20887" s="85"/>
    </row>
    <row r="20888" spans="13:13" ht="49.2" customHeight="1">
      <c r="M20888" s="85"/>
    </row>
    <row r="20889" spans="13:13" ht="49.2" customHeight="1">
      <c r="M20889" s="85"/>
    </row>
    <row r="20890" spans="13:13" ht="49.2" customHeight="1">
      <c r="M20890" s="85"/>
    </row>
    <row r="20891" spans="13:13" ht="49.2" customHeight="1">
      <c r="M20891" s="85"/>
    </row>
    <row r="20892" spans="13:13" ht="49.2" customHeight="1">
      <c r="M20892" s="85"/>
    </row>
    <row r="20893" spans="13:13" ht="49.2" customHeight="1">
      <c r="M20893" s="85"/>
    </row>
    <row r="20894" spans="13:13" ht="49.2" customHeight="1">
      <c r="M20894" s="85"/>
    </row>
    <row r="20895" spans="13:13" ht="49.2" customHeight="1">
      <c r="M20895" s="85"/>
    </row>
    <row r="20896" spans="13:13" ht="49.2" customHeight="1">
      <c r="M20896" s="85"/>
    </row>
    <row r="20897" spans="13:13" ht="49.2" customHeight="1">
      <c r="M20897" s="85"/>
    </row>
    <row r="20898" spans="13:13" ht="49.2" customHeight="1">
      <c r="M20898" s="85"/>
    </row>
    <row r="20899" spans="13:13" ht="49.2" customHeight="1">
      <c r="M20899" s="85"/>
    </row>
    <row r="20900" spans="13:13" ht="49.2" customHeight="1">
      <c r="M20900" s="85"/>
    </row>
    <row r="20901" spans="13:13" ht="49.2" customHeight="1">
      <c r="M20901" s="85"/>
    </row>
    <row r="20902" spans="13:13" ht="49.2" customHeight="1">
      <c r="M20902" s="85"/>
    </row>
    <row r="20903" spans="13:13" ht="49.2" customHeight="1">
      <c r="M20903" s="85"/>
    </row>
    <row r="20904" spans="13:13" ht="49.2" customHeight="1">
      <c r="M20904" s="85"/>
    </row>
    <row r="20905" spans="13:13" ht="49.2" customHeight="1">
      <c r="M20905" s="85"/>
    </row>
    <row r="20906" spans="13:13" ht="49.2" customHeight="1">
      <c r="M20906" s="85"/>
    </row>
    <row r="20907" spans="13:13" ht="49.2" customHeight="1">
      <c r="M20907" s="85"/>
    </row>
    <row r="20908" spans="13:13" ht="49.2" customHeight="1">
      <c r="M20908" s="85"/>
    </row>
    <row r="20909" spans="13:13" ht="49.2" customHeight="1">
      <c r="M20909" s="85"/>
    </row>
    <row r="20910" spans="13:13" ht="49.2" customHeight="1">
      <c r="M20910" s="85"/>
    </row>
    <row r="20911" spans="13:13" ht="49.2" customHeight="1">
      <c r="M20911" s="85"/>
    </row>
    <row r="20912" spans="13:13" ht="49.2" customHeight="1">
      <c r="M20912" s="85"/>
    </row>
    <row r="20913" spans="13:13" ht="49.2" customHeight="1">
      <c r="M20913" s="85"/>
    </row>
    <row r="20914" spans="13:13" ht="49.2" customHeight="1">
      <c r="M20914" s="85"/>
    </row>
    <row r="20915" spans="13:13" ht="49.2" customHeight="1">
      <c r="M20915" s="85"/>
    </row>
    <row r="20916" spans="13:13" ht="49.2" customHeight="1">
      <c r="M20916" s="85"/>
    </row>
    <row r="20917" spans="13:13" ht="49.2" customHeight="1">
      <c r="M20917" s="85"/>
    </row>
    <row r="20918" spans="13:13" ht="49.2" customHeight="1">
      <c r="M20918" s="85"/>
    </row>
    <row r="20919" spans="13:13" ht="49.2" customHeight="1">
      <c r="M20919" s="85"/>
    </row>
    <row r="20920" spans="13:13" ht="49.2" customHeight="1">
      <c r="M20920" s="85"/>
    </row>
    <row r="20921" spans="13:13" ht="49.2" customHeight="1">
      <c r="M20921" s="85"/>
    </row>
    <row r="20922" spans="13:13" ht="49.2" customHeight="1">
      <c r="M20922" s="85"/>
    </row>
    <row r="20923" spans="13:13" ht="49.2" customHeight="1">
      <c r="M20923" s="85"/>
    </row>
    <row r="20924" spans="13:13" ht="49.2" customHeight="1">
      <c r="M20924" s="85"/>
    </row>
    <row r="20925" spans="13:13" ht="49.2" customHeight="1">
      <c r="M20925" s="85"/>
    </row>
    <row r="20926" spans="13:13" ht="49.2" customHeight="1">
      <c r="M20926" s="85"/>
    </row>
    <row r="20927" spans="13:13" ht="49.2" customHeight="1">
      <c r="M20927" s="85"/>
    </row>
    <row r="20928" spans="13:13" ht="49.2" customHeight="1">
      <c r="M20928" s="85"/>
    </row>
    <row r="20929" spans="13:13" ht="49.2" customHeight="1">
      <c r="M20929" s="85"/>
    </row>
    <row r="20930" spans="13:13" ht="49.2" customHeight="1">
      <c r="M20930" s="85"/>
    </row>
    <row r="20931" spans="13:13" ht="49.2" customHeight="1">
      <c r="M20931" s="85"/>
    </row>
    <row r="20932" spans="13:13" ht="49.2" customHeight="1">
      <c r="M20932" s="85"/>
    </row>
    <row r="20933" spans="13:13" ht="49.2" customHeight="1">
      <c r="M20933" s="85"/>
    </row>
    <row r="20934" spans="13:13" ht="49.2" customHeight="1">
      <c r="M20934" s="85"/>
    </row>
    <row r="20935" spans="13:13" ht="49.2" customHeight="1">
      <c r="M20935" s="85"/>
    </row>
    <row r="20936" spans="13:13" ht="49.2" customHeight="1">
      <c r="M20936" s="85"/>
    </row>
    <row r="20937" spans="13:13" ht="49.2" customHeight="1">
      <c r="M20937" s="85"/>
    </row>
    <row r="20938" spans="13:13" ht="49.2" customHeight="1">
      <c r="M20938" s="85"/>
    </row>
    <row r="20939" spans="13:13" ht="49.2" customHeight="1">
      <c r="M20939" s="85"/>
    </row>
    <row r="20940" spans="13:13" ht="49.2" customHeight="1">
      <c r="M20940" s="85"/>
    </row>
    <row r="20941" spans="13:13" ht="49.2" customHeight="1">
      <c r="M20941" s="85"/>
    </row>
    <row r="20942" spans="13:13" ht="49.2" customHeight="1">
      <c r="M20942" s="85"/>
    </row>
    <row r="20943" spans="13:13" ht="49.2" customHeight="1">
      <c r="M20943" s="85"/>
    </row>
    <row r="20944" spans="13:13" ht="49.2" customHeight="1">
      <c r="M20944" s="85"/>
    </row>
    <row r="20945" spans="13:13" ht="49.2" customHeight="1">
      <c r="M20945" s="85"/>
    </row>
    <row r="20946" spans="13:13" ht="49.2" customHeight="1">
      <c r="M20946" s="85"/>
    </row>
    <row r="20947" spans="13:13" ht="49.2" customHeight="1">
      <c r="M20947" s="85"/>
    </row>
    <row r="20948" spans="13:13" ht="49.2" customHeight="1">
      <c r="M20948" s="85"/>
    </row>
    <row r="20949" spans="13:13" ht="49.2" customHeight="1">
      <c r="M20949" s="85"/>
    </row>
    <row r="20950" spans="13:13" ht="49.2" customHeight="1">
      <c r="M20950" s="85"/>
    </row>
    <row r="20951" spans="13:13" ht="49.2" customHeight="1">
      <c r="M20951" s="85"/>
    </row>
    <row r="20952" spans="13:13" ht="49.2" customHeight="1">
      <c r="M20952" s="85"/>
    </row>
    <row r="20953" spans="13:13" ht="49.2" customHeight="1">
      <c r="M20953" s="85"/>
    </row>
    <row r="20954" spans="13:13" ht="49.2" customHeight="1">
      <c r="M20954" s="85"/>
    </row>
    <row r="20955" spans="13:13" ht="49.2" customHeight="1">
      <c r="M20955" s="85"/>
    </row>
    <row r="20956" spans="13:13" ht="49.2" customHeight="1">
      <c r="M20956" s="85"/>
    </row>
    <row r="20957" spans="13:13" ht="49.2" customHeight="1">
      <c r="M20957" s="85"/>
    </row>
    <row r="20958" spans="13:13" ht="49.2" customHeight="1">
      <c r="M20958" s="85"/>
    </row>
    <row r="20959" spans="13:13" ht="49.2" customHeight="1">
      <c r="M20959" s="85"/>
    </row>
    <row r="20960" spans="13:13" ht="49.2" customHeight="1">
      <c r="M20960" s="85"/>
    </row>
    <row r="20961" spans="13:13" ht="49.2" customHeight="1">
      <c r="M20961" s="85"/>
    </row>
    <row r="20962" spans="13:13" ht="49.2" customHeight="1">
      <c r="M20962" s="85"/>
    </row>
    <row r="20963" spans="13:13" ht="49.2" customHeight="1">
      <c r="M20963" s="85"/>
    </row>
    <row r="20964" spans="13:13" ht="49.2" customHeight="1">
      <c r="M20964" s="85"/>
    </row>
    <row r="20965" spans="13:13" ht="49.2" customHeight="1">
      <c r="M20965" s="85"/>
    </row>
    <row r="20966" spans="13:13" ht="49.2" customHeight="1">
      <c r="M20966" s="85"/>
    </row>
    <row r="20967" spans="13:13" ht="49.2" customHeight="1">
      <c r="M20967" s="85"/>
    </row>
    <row r="20968" spans="13:13" ht="49.2" customHeight="1">
      <c r="M20968" s="85"/>
    </row>
    <row r="20969" spans="13:13" ht="49.2" customHeight="1">
      <c r="M20969" s="85"/>
    </row>
    <row r="20970" spans="13:13" ht="49.2" customHeight="1">
      <c r="M20970" s="85"/>
    </row>
    <row r="20971" spans="13:13" ht="49.2" customHeight="1">
      <c r="M20971" s="85"/>
    </row>
    <row r="20972" spans="13:13" ht="49.2" customHeight="1">
      <c r="M20972" s="85"/>
    </row>
    <row r="20973" spans="13:13" ht="49.2" customHeight="1">
      <c r="M20973" s="85"/>
    </row>
    <row r="20974" spans="13:13" ht="49.2" customHeight="1">
      <c r="M20974" s="85"/>
    </row>
    <row r="20975" spans="13:13" ht="49.2" customHeight="1">
      <c r="M20975" s="85"/>
    </row>
    <row r="20976" spans="13:13" ht="49.2" customHeight="1">
      <c r="M20976" s="85"/>
    </row>
    <row r="20977" spans="13:13" ht="49.2" customHeight="1">
      <c r="M20977" s="85"/>
    </row>
    <row r="20978" spans="13:13" ht="49.2" customHeight="1">
      <c r="M20978" s="85"/>
    </row>
    <row r="20979" spans="13:13" ht="49.2" customHeight="1">
      <c r="M20979" s="85"/>
    </row>
    <row r="20980" spans="13:13" ht="49.2" customHeight="1">
      <c r="M20980" s="85"/>
    </row>
    <row r="20981" spans="13:13" ht="49.2" customHeight="1">
      <c r="M20981" s="85"/>
    </row>
    <row r="20982" spans="13:13" ht="49.2" customHeight="1">
      <c r="M20982" s="85"/>
    </row>
    <row r="20983" spans="13:13" ht="49.2" customHeight="1">
      <c r="M20983" s="85"/>
    </row>
    <row r="20984" spans="13:13" ht="49.2" customHeight="1">
      <c r="M20984" s="85"/>
    </row>
    <row r="20985" spans="13:13" ht="49.2" customHeight="1">
      <c r="M20985" s="85"/>
    </row>
    <row r="20986" spans="13:13" ht="49.2" customHeight="1">
      <c r="M20986" s="85"/>
    </row>
    <row r="20987" spans="13:13" ht="49.2" customHeight="1">
      <c r="M20987" s="85"/>
    </row>
    <row r="20988" spans="13:13" ht="49.2" customHeight="1">
      <c r="M20988" s="85"/>
    </row>
    <row r="20989" spans="13:13" ht="49.2" customHeight="1">
      <c r="M20989" s="85"/>
    </row>
    <row r="20990" spans="13:13" ht="49.2" customHeight="1">
      <c r="M20990" s="85"/>
    </row>
    <row r="20991" spans="13:13" ht="49.2" customHeight="1">
      <c r="M20991" s="85"/>
    </row>
    <row r="20992" spans="13:13" ht="49.2" customHeight="1">
      <c r="M20992" s="85"/>
    </row>
    <row r="20993" spans="13:13" ht="49.2" customHeight="1">
      <c r="M20993" s="85"/>
    </row>
    <row r="20994" spans="13:13" ht="49.2" customHeight="1">
      <c r="M20994" s="85"/>
    </row>
    <row r="20995" spans="13:13" ht="49.2" customHeight="1">
      <c r="M20995" s="85"/>
    </row>
    <row r="20996" spans="13:13" ht="49.2" customHeight="1">
      <c r="M20996" s="85"/>
    </row>
    <row r="20997" spans="13:13" ht="49.2" customHeight="1">
      <c r="M20997" s="85"/>
    </row>
    <row r="20998" spans="13:13" ht="49.2" customHeight="1">
      <c r="M20998" s="85"/>
    </row>
    <row r="20999" spans="13:13" ht="49.2" customHeight="1">
      <c r="M20999" s="85"/>
    </row>
    <row r="21000" spans="13:13" ht="49.2" customHeight="1">
      <c r="M21000" s="85"/>
    </row>
    <row r="21001" spans="13:13" ht="49.2" customHeight="1">
      <c r="M21001" s="85"/>
    </row>
    <row r="21002" spans="13:13" ht="49.2" customHeight="1">
      <c r="M21002" s="85"/>
    </row>
    <row r="21003" spans="13:13" ht="49.2" customHeight="1">
      <c r="M21003" s="85"/>
    </row>
    <row r="21004" spans="13:13" ht="49.2" customHeight="1">
      <c r="M21004" s="85"/>
    </row>
    <row r="21005" spans="13:13" ht="49.2" customHeight="1">
      <c r="M21005" s="85"/>
    </row>
    <row r="21006" spans="13:13" ht="49.2" customHeight="1">
      <c r="M21006" s="85"/>
    </row>
    <row r="21007" spans="13:13" ht="49.2" customHeight="1">
      <c r="M21007" s="85"/>
    </row>
    <row r="21008" spans="13:13" ht="49.2" customHeight="1">
      <c r="M21008" s="85"/>
    </row>
    <row r="21009" spans="13:13" ht="49.2" customHeight="1">
      <c r="M21009" s="85"/>
    </row>
    <row r="21010" spans="13:13" ht="49.2" customHeight="1">
      <c r="M21010" s="85"/>
    </row>
    <row r="21011" spans="13:13" ht="49.2" customHeight="1">
      <c r="M21011" s="85"/>
    </row>
    <row r="21012" spans="13:13" ht="49.2" customHeight="1">
      <c r="M21012" s="85"/>
    </row>
    <row r="21013" spans="13:13" ht="49.2" customHeight="1">
      <c r="M21013" s="85"/>
    </row>
    <row r="21014" spans="13:13" ht="49.2" customHeight="1">
      <c r="M21014" s="85"/>
    </row>
    <row r="21015" spans="13:13" ht="49.2" customHeight="1">
      <c r="M21015" s="85"/>
    </row>
    <row r="21016" spans="13:13" ht="49.2" customHeight="1">
      <c r="M21016" s="85"/>
    </row>
    <row r="21017" spans="13:13" ht="49.2" customHeight="1">
      <c r="M21017" s="85"/>
    </row>
    <row r="21018" spans="13:13" ht="49.2" customHeight="1">
      <c r="M21018" s="85"/>
    </row>
    <row r="21019" spans="13:13" ht="49.2" customHeight="1">
      <c r="M21019" s="85"/>
    </row>
    <row r="21020" spans="13:13" ht="49.2" customHeight="1">
      <c r="M21020" s="85"/>
    </row>
    <row r="21021" spans="13:13" ht="49.2" customHeight="1">
      <c r="M21021" s="85"/>
    </row>
    <row r="21022" spans="13:13" ht="49.2" customHeight="1">
      <c r="M21022" s="85"/>
    </row>
    <row r="21023" spans="13:13" ht="49.2" customHeight="1">
      <c r="M21023" s="85"/>
    </row>
    <row r="21024" spans="13:13" ht="49.2" customHeight="1">
      <c r="M21024" s="85"/>
    </row>
    <row r="21025" spans="13:13" ht="49.2" customHeight="1">
      <c r="M21025" s="85"/>
    </row>
    <row r="21026" spans="13:13" ht="49.2" customHeight="1">
      <c r="M21026" s="85"/>
    </row>
    <row r="21027" spans="13:13" ht="49.2" customHeight="1">
      <c r="M21027" s="85"/>
    </row>
    <row r="21028" spans="13:13" ht="49.2" customHeight="1">
      <c r="M21028" s="85"/>
    </row>
    <row r="21029" spans="13:13" ht="49.2" customHeight="1">
      <c r="M21029" s="85"/>
    </row>
    <row r="21030" spans="13:13" ht="49.2" customHeight="1">
      <c r="M21030" s="85"/>
    </row>
    <row r="21031" spans="13:13" ht="49.2" customHeight="1">
      <c r="M21031" s="85"/>
    </row>
    <row r="21032" spans="13:13" ht="49.2" customHeight="1">
      <c r="M21032" s="85"/>
    </row>
    <row r="21033" spans="13:13" ht="49.2" customHeight="1">
      <c r="M21033" s="85"/>
    </row>
    <row r="21034" spans="13:13" ht="49.2" customHeight="1">
      <c r="M21034" s="85"/>
    </row>
    <row r="21035" spans="13:13" ht="49.2" customHeight="1">
      <c r="M21035" s="85"/>
    </row>
    <row r="21036" spans="13:13" ht="49.2" customHeight="1">
      <c r="M21036" s="85"/>
    </row>
    <row r="21037" spans="13:13" ht="49.2" customHeight="1">
      <c r="M21037" s="85"/>
    </row>
    <row r="21038" spans="13:13" ht="49.2" customHeight="1">
      <c r="M21038" s="85"/>
    </row>
    <row r="21039" spans="13:13" ht="49.2" customHeight="1">
      <c r="M21039" s="85"/>
    </row>
    <row r="21040" spans="13:13" ht="49.2" customHeight="1">
      <c r="M21040" s="85"/>
    </row>
    <row r="21041" spans="13:13" ht="49.2" customHeight="1">
      <c r="M21041" s="85"/>
    </row>
    <row r="21042" spans="13:13" ht="49.2" customHeight="1">
      <c r="M21042" s="85"/>
    </row>
    <row r="21043" spans="13:13" ht="49.2" customHeight="1">
      <c r="M21043" s="85"/>
    </row>
    <row r="21044" spans="13:13" ht="49.2" customHeight="1">
      <c r="M21044" s="85"/>
    </row>
    <row r="21045" spans="13:13" ht="49.2" customHeight="1">
      <c r="M21045" s="85"/>
    </row>
    <row r="21046" spans="13:13" ht="49.2" customHeight="1">
      <c r="M21046" s="85"/>
    </row>
    <row r="21047" spans="13:13" ht="49.2" customHeight="1">
      <c r="M21047" s="85"/>
    </row>
    <row r="21048" spans="13:13" ht="49.2" customHeight="1">
      <c r="M21048" s="85"/>
    </row>
    <row r="21049" spans="13:13" ht="49.2" customHeight="1">
      <c r="M21049" s="85"/>
    </row>
    <row r="21050" spans="13:13" ht="49.2" customHeight="1">
      <c r="M21050" s="85"/>
    </row>
    <row r="21051" spans="13:13" ht="49.2" customHeight="1">
      <c r="M21051" s="85"/>
    </row>
    <row r="21052" spans="13:13" ht="49.2" customHeight="1">
      <c r="M21052" s="85"/>
    </row>
    <row r="21053" spans="13:13" ht="49.2" customHeight="1">
      <c r="M21053" s="85"/>
    </row>
    <row r="21054" spans="13:13" ht="49.2" customHeight="1">
      <c r="M21054" s="85"/>
    </row>
    <row r="21055" spans="13:13" ht="49.2" customHeight="1">
      <c r="M21055" s="85"/>
    </row>
    <row r="21056" spans="13:13" ht="49.2" customHeight="1">
      <c r="M21056" s="85"/>
    </row>
    <row r="21057" spans="13:13" ht="49.2" customHeight="1">
      <c r="M21057" s="85"/>
    </row>
    <row r="21058" spans="13:13" ht="49.2" customHeight="1">
      <c r="M21058" s="85"/>
    </row>
    <row r="21059" spans="13:13" ht="49.2" customHeight="1">
      <c r="M21059" s="85"/>
    </row>
    <row r="21060" spans="13:13" ht="49.2" customHeight="1">
      <c r="M21060" s="85"/>
    </row>
    <row r="21061" spans="13:13" ht="49.2" customHeight="1">
      <c r="M21061" s="85"/>
    </row>
    <row r="21062" spans="13:13" ht="49.2" customHeight="1">
      <c r="M21062" s="85"/>
    </row>
    <row r="21063" spans="13:13" ht="49.2" customHeight="1">
      <c r="M21063" s="85"/>
    </row>
    <row r="21064" spans="13:13" ht="49.2" customHeight="1">
      <c r="M21064" s="85"/>
    </row>
    <row r="21065" spans="13:13" ht="49.2" customHeight="1">
      <c r="M21065" s="85"/>
    </row>
    <row r="21066" spans="13:13" ht="49.2" customHeight="1">
      <c r="M21066" s="85"/>
    </row>
    <row r="21067" spans="13:13" ht="49.2" customHeight="1">
      <c r="M21067" s="85"/>
    </row>
    <row r="21068" spans="13:13" ht="49.2" customHeight="1">
      <c r="M21068" s="85"/>
    </row>
    <row r="21069" spans="13:13" ht="49.2" customHeight="1">
      <c r="M21069" s="85"/>
    </row>
    <row r="21070" spans="13:13" ht="49.2" customHeight="1">
      <c r="M21070" s="85"/>
    </row>
    <row r="21071" spans="13:13" ht="49.2" customHeight="1">
      <c r="M21071" s="85"/>
    </row>
    <row r="21072" spans="13:13" ht="49.2" customHeight="1">
      <c r="M21072" s="85"/>
    </row>
    <row r="21073" spans="13:13" ht="49.2" customHeight="1">
      <c r="M21073" s="85"/>
    </row>
    <row r="21074" spans="13:13" ht="49.2" customHeight="1">
      <c r="M21074" s="85"/>
    </row>
    <row r="21075" spans="13:13" ht="49.2" customHeight="1">
      <c r="M21075" s="85"/>
    </row>
    <row r="21076" spans="13:13" ht="49.2" customHeight="1">
      <c r="M21076" s="85"/>
    </row>
    <row r="21077" spans="13:13" ht="49.2" customHeight="1">
      <c r="M21077" s="85"/>
    </row>
    <row r="21078" spans="13:13" ht="49.2" customHeight="1">
      <c r="M21078" s="85"/>
    </row>
    <row r="21079" spans="13:13" ht="49.2" customHeight="1">
      <c r="M21079" s="85"/>
    </row>
    <row r="21080" spans="13:13" ht="49.2" customHeight="1">
      <c r="M21080" s="85"/>
    </row>
    <row r="21081" spans="13:13" ht="49.2" customHeight="1">
      <c r="M21081" s="85"/>
    </row>
    <row r="21082" spans="13:13" ht="49.2" customHeight="1">
      <c r="M21082" s="85"/>
    </row>
    <row r="21083" spans="13:13" ht="49.2" customHeight="1">
      <c r="M21083" s="85"/>
    </row>
    <row r="21084" spans="13:13" ht="49.2" customHeight="1">
      <c r="M21084" s="85"/>
    </row>
    <row r="21085" spans="13:13" ht="49.2" customHeight="1">
      <c r="M21085" s="85"/>
    </row>
    <row r="21086" spans="13:13" ht="49.2" customHeight="1">
      <c r="M21086" s="85"/>
    </row>
    <row r="21087" spans="13:13" ht="49.2" customHeight="1">
      <c r="M21087" s="85"/>
    </row>
    <row r="21088" spans="13:13" ht="49.2" customHeight="1">
      <c r="M21088" s="85"/>
    </row>
    <row r="21089" spans="13:13" ht="49.2" customHeight="1">
      <c r="M21089" s="85"/>
    </row>
    <row r="21090" spans="13:13" ht="49.2" customHeight="1">
      <c r="M21090" s="85"/>
    </row>
    <row r="21091" spans="13:13" ht="49.2" customHeight="1">
      <c r="M21091" s="85"/>
    </row>
    <row r="21092" spans="13:13" ht="49.2" customHeight="1">
      <c r="M21092" s="85"/>
    </row>
    <row r="21093" spans="13:13" ht="49.2" customHeight="1">
      <c r="M21093" s="85"/>
    </row>
    <row r="21094" spans="13:13" ht="49.2" customHeight="1">
      <c r="M21094" s="85"/>
    </row>
    <row r="21095" spans="13:13" ht="49.2" customHeight="1">
      <c r="M21095" s="85"/>
    </row>
    <row r="21096" spans="13:13" ht="49.2" customHeight="1">
      <c r="M21096" s="85"/>
    </row>
    <row r="21097" spans="13:13" ht="49.2" customHeight="1">
      <c r="M21097" s="85"/>
    </row>
    <row r="21098" spans="13:13" ht="49.2" customHeight="1">
      <c r="M21098" s="85"/>
    </row>
    <row r="21099" spans="13:13" ht="49.2" customHeight="1">
      <c r="M21099" s="85"/>
    </row>
    <row r="21100" spans="13:13" ht="49.2" customHeight="1">
      <c r="M21100" s="85"/>
    </row>
    <row r="21101" spans="13:13" ht="49.2" customHeight="1">
      <c r="M21101" s="85"/>
    </row>
    <row r="21102" spans="13:13" ht="49.2" customHeight="1">
      <c r="M21102" s="85"/>
    </row>
    <row r="21103" spans="13:13" ht="49.2" customHeight="1">
      <c r="M21103" s="85"/>
    </row>
    <row r="21104" spans="13:13" ht="49.2" customHeight="1">
      <c r="M21104" s="85"/>
    </row>
    <row r="21105" spans="13:13" ht="49.2" customHeight="1">
      <c r="M21105" s="85"/>
    </row>
    <row r="21106" spans="13:13" ht="49.2" customHeight="1">
      <c r="M21106" s="85"/>
    </row>
    <row r="21107" spans="13:13" ht="49.2" customHeight="1">
      <c r="M21107" s="85"/>
    </row>
    <row r="21108" spans="13:13" ht="49.2" customHeight="1">
      <c r="M21108" s="85"/>
    </row>
    <row r="21109" spans="13:13" ht="49.2" customHeight="1">
      <c r="M21109" s="85"/>
    </row>
    <row r="21110" spans="13:13" ht="49.2" customHeight="1">
      <c r="M21110" s="85"/>
    </row>
    <row r="21111" spans="13:13" ht="49.2" customHeight="1">
      <c r="M21111" s="85"/>
    </row>
    <row r="21112" spans="13:13" ht="49.2" customHeight="1">
      <c r="M21112" s="85"/>
    </row>
    <row r="21113" spans="13:13" ht="49.2" customHeight="1">
      <c r="M21113" s="85"/>
    </row>
    <row r="21114" spans="13:13" ht="49.2" customHeight="1">
      <c r="M21114" s="85"/>
    </row>
    <row r="21115" spans="13:13" ht="49.2" customHeight="1">
      <c r="M21115" s="85"/>
    </row>
    <row r="21116" spans="13:13" ht="49.2" customHeight="1">
      <c r="M21116" s="85"/>
    </row>
    <row r="21117" spans="13:13" ht="49.2" customHeight="1">
      <c r="M21117" s="85"/>
    </row>
    <row r="21118" spans="13:13" ht="49.2" customHeight="1">
      <c r="M21118" s="85"/>
    </row>
    <row r="21119" spans="13:13" ht="49.2" customHeight="1">
      <c r="M21119" s="85"/>
    </row>
    <row r="21120" spans="13:13" ht="49.2" customHeight="1">
      <c r="M21120" s="85"/>
    </row>
    <row r="21121" spans="13:13" ht="49.2" customHeight="1">
      <c r="M21121" s="85"/>
    </row>
    <row r="21122" spans="13:13" ht="49.2" customHeight="1">
      <c r="M21122" s="85"/>
    </row>
    <row r="21123" spans="13:13" ht="49.2" customHeight="1">
      <c r="M21123" s="85"/>
    </row>
    <row r="21124" spans="13:13" ht="49.2" customHeight="1">
      <c r="M21124" s="85"/>
    </row>
    <row r="21125" spans="13:13" ht="49.2" customHeight="1">
      <c r="M21125" s="85"/>
    </row>
    <row r="21126" spans="13:13" ht="49.2" customHeight="1">
      <c r="M21126" s="85"/>
    </row>
    <row r="21127" spans="13:13" ht="49.2" customHeight="1">
      <c r="M21127" s="85"/>
    </row>
    <row r="21128" spans="13:13" ht="49.2" customHeight="1">
      <c r="M21128" s="85"/>
    </row>
    <row r="21129" spans="13:13" ht="49.2" customHeight="1">
      <c r="M21129" s="85"/>
    </row>
    <row r="21130" spans="13:13" ht="49.2" customHeight="1">
      <c r="M21130" s="85"/>
    </row>
    <row r="21131" spans="13:13" ht="49.2" customHeight="1">
      <c r="M21131" s="85"/>
    </row>
    <row r="21132" spans="13:13" ht="49.2" customHeight="1">
      <c r="M21132" s="85"/>
    </row>
    <row r="21133" spans="13:13" ht="49.2" customHeight="1">
      <c r="M21133" s="85"/>
    </row>
    <row r="21134" spans="13:13" ht="49.2" customHeight="1">
      <c r="M21134" s="85"/>
    </row>
    <row r="21135" spans="13:13" ht="49.2" customHeight="1">
      <c r="M21135" s="85"/>
    </row>
    <row r="21136" spans="13:13" ht="49.2" customHeight="1">
      <c r="M21136" s="85"/>
    </row>
    <row r="21137" spans="13:13" ht="49.2" customHeight="1">
      <c r="M21137" s="85"/>
    </row>
    <row r="21138" spans="13:13" ht="49.2" customHeight="1">
      <c r="M21138" s="85"/>
    </row>
    <row r="21139" spans="13:13" ht="49.2" customHeight="1">
      <c r="M21139" s="85"/>
    </row>
    <row r="21140" spans="13:13" ht="49.2" customHeight="1">
      <c r="M21140" s="85"/>
    </row>
    <row r="21141" spans="13:13" ht="49.2" customHeight="1">
      <c r="M21141" s="85"/>
    </row>
    <row r="21142" spans="13:13" ht="49.2" customHeight="1">
      <c r="M21142" s="85"/>
    </row>
    <row r="21143" spans="13:13" ht="49.2" customHeight="1">
      <c r="M21143" s="85"/>
    </row>
    <row r="21144" spans="13:13" ht="49.2" customHeight="1">
      <c r="M21144" s="85"/>
    </row>
    <row r="21145" spans="13:13" ht="49.2" customHeight="1">
      <c r="M21145" s="85"/>
    </row>
    <row r="21146" spans="13:13" ht="49.2" customHeight="1">
      <c r="M21146" s="85"/>
    </row>
    <row r="21147" spans="13:13" ht="49.2" customHeight="1">
      <c r="M21147" s="85"/>
    </row>
    <row r="21148" spans="13:13" ht="49.2" customHeight="1">
      <c r="M21148" s="85"/>
    </row>
    <row r="21149" spans="13:13" ht="49.2" customHeight="1">
      <c r="M21149" s="85"/>
    </row>
    <row r="21150" spans="13:13" ht="49.2" customHeight="1">
      <c r="M21150" s="85"/>
    </row>
    <row r="21151" spans="13:13" ht="49.2" customHeight="1">
      <c r="M21151" s="85"/>
    </row>
    <row r="21152" spans="13:13" ht="49.2" customHeight="1">
      <c r="M21152" s="85"/>
    </row>
    <row r="21153" spans="13:13" ht="49.2" customHeight="1">
      <c r="M21153" s="85"/>
    </row>
    <row r="21154" spans="13:13" ht="49.2" customHeight="1">
      <c r="M21154" s="85"/>
    </row>
    <row r="21155" spans="13:13" ht="49.2" customHeight="1">
      <c r="M21155" s="85"/>
    </row>
    <row r="21156" spans="13:13" ht="49.2" customHeight="1">
      <c r="M21156" s="85"/>
    </row>
    <row r="21157" spans="13:13" ht="49.2" customHeight="1">
      <c r="M21157" s="85"/>
    </row>
    <row r="21158" spans="13:13" ht="49.2" customHeight="1">
      <c r="M21158" s="85"/>
    </row>
    <row r="21159" spans="13:13" ht="49.2" customHeight="1">
      <c r="M21159" s="85"/>
    </row>
    <row r="21160" spans="13:13" ht="49.2" customHeight="1">
      <c r="M21160" s="85"/>
    </row>
    <row r="21161" spans="13:13" ht="49.2" customHeight="1">
      <c r="M21161" s="85"/>
    </row>
    <row r="21162" spans="13:13" ht="49.2" customHeight="1">
      <c r="M21162" s="85"/>
    </row>
    <row r="21163" spans="13:13" ht="49.2" customHeight="1">
      <c r="M21163" s="85"/>
    </row>
    <row r="21164" spans="13:13" ht="49.2" customHeight="1">
      <c r="M21164" s="85"/>
    </row>
    <row r="21165" spans="13:13" ht="49.2" customHeight="1">
      <c r="M21165" s="85"/>
    </row>
    <row r="21166" spans="13:13" ht="49.2" customHeight="1">
      <c r="M21166" s="85"/>
    </row>
    <row r="21167" spans="13:13" ht="49.2" customHeight="1">
      <c r="M21167" s="85"/>
    </row>
    <row r="21168" spans="13:13" ht="49.2" customHeight="1">
      <c r="M21168" s="85"/>
    </row>
    <row r="21169" spans="13:13" ht="49.2" customHeight="1">
      <c r="M21169" s="85"/>
    </row>
    <row r="21170" spans="13:13" ht="49.2" customHeight="1">
      <c r="M21170" s="85"/>
    </row>
    <row r="21171" spans="13:13" ht="49.2" customHeight="1">
      <c r="M21171" s="85"/>
    </row>
    <row r="21172" spans="13:13" ht="49.2" customHeight="1">
      <c r="M21172" s="85"/>
    </row>
    <row r="21173" spans="13:13" ht="49.2" customHeight="1">
      <c r="M21173" s="85"/>
    </row>
    <row r="21174" spans="13:13" ht="49.2" customHeight="1">
      <c r="M21174" s="85"/>
    </row>
    <row r="21175" spans="13:13" ht="49.2" customHeight="1">
      <c r="M21175" s="85"/>
    </row>
    <row r="21176" spans="13:13" ht="49.2" customHeight="1">
      <c r="M21176" s="85"/>
    </row>
    <row r="21177" spans="13:13" ht="49.2" customHeight="1">
      <c r="M21177" s="85"/>
    </row>
    <row r="21178" spans="13:13" ht="49.2" customHeight="1">
      <c r="M21178" s="85"/>
    </row>
    <row r="21179" spans="13:13" ht="49.2" customHeight="1">
      <c r="M21179" s="85"/>
    </row>
    <row r="21180" spans="13:13" ht="49.2" customHeight="1">
      <c r="M21180" s="85"/>
    </row>
    <row r="21181" spans="13:13" ht="49.2" customHeight="1">
      <c r="M21181" s="85"/>
    </row>
    <row r="21182" spans="13:13" ht="49.2" customHeight="1">
      <c r="M21182" s="85"/>
    </row>
    <row r="21183" spans="13:13" ht="49.2" customHeight="1">
      <c r="M21183" s="85"/>
    </row>
    <row r="21184" spans="13:13" ht="49.2" customHeight="1">
      <c r="M21184" s="85"/>
    </row>
    <row r="21185" spans="13:13" ht="49.2" customHeight="1">
      <c r="M21185" s="85"/>
    </row>
    <row r="21186" spans="13:13" ht="49.2" customHeight="1">
      <c r="M21186" s="85"/>
    </row>
    <row r="21187" spans="13:13" ht="49.2" customHeight="1">
      <c r="M21187" s="85"/>
    </row>
    <row r="21188" spans="13:13" ht="49.2" customHeight="1">
      <c r="M21188" s="85"/>
    </row>
    <row r="21189" spans="13:13" ht="49.2" customHeight="1">
      <c r="M21189" s="85"/>
    </row>
    <row r="21190" spans="13:13" ht="49.2" customHeight="1">
      <c r="M21190" s="85"/>
    </row>
    <row r="21191" spans="13:13" ht="49.2" customHeight="1">
      <c r="M21191" s="85"/>
    </row>
    <row r="21192" spans="13:13" ht="49.2" customHeight="1">
      <c r="M21192" s="85"/>
    </row>
    <row r="21193" spans="13:13" ht="49.2" customHeight="1">
      <c r="M21193" s="85"/>
    </row>
    <row r="21194" spans="13:13" ht="49.2" customHeight="1">
      <c r="M21194" s="85"/>
    </row>
    <row r="21195" spans="13:13" ht="49.2" customHeight="1">
      <c r="M21195" s="85"/>
    </row>
    <row r="21196" spans="13:13" ht="49.2" customHeight="1">
      <c r="M21196" s="85"/>
    </row>
    <row r="21197" spans="13:13" ht="49.2" customHeight="1">
      <c r="M21197" s="85"/>
    </row>
    <row r="21198" spans="13:13" ht="49.2" customHeight="1">
      <c r="M21198" s="85"/>
    </row>
    <row r="21199" spans="13:13" ht="49.2" customHeight="1">
      <c r="M21199" s="85"/>
    </row>
    <row r="21200" spans="13:13" ht="49.2" customHeight="1">
      <c r="M21200" s="85"/>
    </row>
    <row r="21201" spans="13:13" ht="49.2" customHeight="1">
      <c r="M21201" s="85"/>
    </row>
    <row r="21202" spans="13:13" ht="49.2" customHeight="1">
      <c r="M21202" s="85"/>
    </row>
    <row r="21203" spans="13:13" ht="49.2" customHeight="1">
      <c r="M21203" s="85"/>
    </row>
    <row r="21204" spans="13:13" ht="49.2" customHeight="1">
      <c r="M21204" s="85"/>
    </row>
    <row r="21205" spans="13:13" ht="49.2" customHeight="1">
      <c r="M21205" s="85"/>
    </row>
    <row r="21206" spans="13:13" ht="49.2" customHeight="1">
      <c r="M21206" s="85"/>
    </row>
    <row r="21207" spans="13:13" ht="49.2" customHeight="1">
      <c r="M21207" s="85"/>
    </row>
    <row r="21208" spans="13:13" ht="49.2" customHeight="1">
      <c r="M21208" s="85"/>
    </row>
    <row r="21209" spans="13:13" ht="49.2" customHeight="1">
      <c r="M21209" s="85"/>
    </row>
    <row r="21210" spans="13:13" ht="49.2" customHeight="1">
      <c r="M21210" s="85"/>
    </row>
    <row r="21211" spans="13:13" ht="49.2" customHeight="1">
      <c r="M21211" s="85"/>
    </row>
    <row r="21212" spans="13:13" ht="49.2" customHeight="1">
      <c r="M21212" s="85"/>
    </row>
    <row r="21213" spans="13:13" ht="49.2" customHeight="1">
      <c r="M21213" s="85"/>
    </row>
    <row r="21214" spans="13:13" ht="49.2" customHeight="1">
      <c r="M21214" s="85"/>
    </row>
    <row r="21215" spans="13:13" ht="49.2" customHeight="1">
      <c r="M21215" s="85"/>
    </row>
    <row r="21216" spans="13:13" ht="49.2" customHeight="1">
      <c r="M21216" s="85"/>
    </row>
    <row r="21217" spans="13:13" ht="49.2" customHeight="1">
      <c r="M21217" s="85"/>
    </row>
    <row r="21218" spans="13:13" ht="49.2" customHeight="1">
      <c r="M21218" s="85"/>
    </row>
    <row r="21219" spans="13:13" ht="49.2" customHeight="1">
      <c r="M21219" s="85"/>
    </row>
    <row r="21220" spans="13:13" ht="49.2" customHeight="1">
      <c r="M21220" s="85"/>
    </row>
    <row r="21221" spans="13:13" ht="49.2" customHeight="1">
      <c r="M21221" s="85"/>
    </row>
    <row r="21222" spans="13:13" ht="49.2" customHeight="1">
      <c r="M21222" s="85"/>
    </row>
    <row r="21223" spans="13:13" ht="49.2" customHeight="1">
      <c r="M21223" s="85"/>
    </row>
    <row r="21224" spans="13:13" ht="49.2" customHeight="1">
      <c r="M21224" s="85"/>
    </row>
    <row r="21225" spans="13:13" ht="49.2" customHeight="1">
      <c r="M21225" s="85"/>
    </row>
    <row r="21226" spans="13:13" ht="49.2" customHeight="1">
      <c r="M21226" s="85"/>
    </row>
    <row r="21227" spans="13:13" ht="49.2" customHeight="1">
      <c r="M21227" s="85"/>
    </row>
    <row r="21228" spans="13:13" ht="49.2" customHeight="1">
      <c r="M21228" s="85"/>
    </row>
    <row r="21229" spans="13:13" ht="49.2" customHeight="1">
      <c r="M21229" s="85"/>
    </row>
    <row r="21230" spans="13:13" ht="49.2" customHeight="1">
      <c r="M21230" s="85"/>
    </row>
    <row r="21231" spans="13:13" ht="49.2" customHeight="1">
      <c r="M21231" s="85"/>
    </row>
    <row r="21232" spans="13:13" ht="49.2" customHeight="1">
      <c r="M21232" s="85"/>
    </row>
    <row r="21233" spans="13:13" ht="49.2" customHeight="1">
      <c r="M21233" s="85"/>
    </row>
    <row r="21234" spans="13:13" ht="49.2" customHeight="1">
      <c r="M21234" s="85"/>
    </row>
    <row r="21235" spans="13:13" ht="49.2" customHeight="1">
      <c r="M21235" s="85"/>
    </row>
    <row r="21236" spans="13:13" ht="49.2" customHeight="1">
      <c r="M21236" s="85"/>
    </row>
    <row r="21237" spans="13:13" ht="49.2" customHeight="1">
      <c r="M21237" s="85"/>
    </row>
    <row r="21238" spans="13:13" ht="49.2" customHeight="1">
      <c r="M21238" s="85"/>
    </row>
    <row r="21239" spans="13:13" ht="49.2" customHeight="1">
      <c r="M21239" s="85"/>
    </row>
    <row r="21240" spans="13:13" ht="49.2" customHeight="1">
      <c r="M21240" s="85"/>
    </row>
    <row r="21241" spans="13:13" ht="49.2" customHeight="1">
      <c r="M21241" s="85"/>
    </row>
    <row r="21242" spans="13:13" ht="49.2" customHeight="1">
      <c r="M21242" s="85"/>
    </row>
    <row r="21243" spans="13:13" ht="49.2" customHeight="1">
      <c r="M21243" s="85"/>
    </row>
    <row r="21244" spans="13:13" ht="49.2" customHeight="1">
      <c r="M21244" s="85"/>
    </row>
    <row r="21245" spans="13:13" ht="49.2" customHeight="1">
      <c r="M21245" s="85"/>
    </row>
    <row r="21246" spans="13:13" ht="49.2" customHeight="1">
      <c r="M21246" s="85"/>
    </row>
    <row r="21247" spans="13:13" ht="49.2" customHeight="1">
      <c r="M21247" s="85"/>
    </row>
    <row r="21248" spans="13:13" ht="49.2" customHeight="1">
      <c r="M21248" s="85"/>
    </row>
    <row r="21249" spans="13:13" ht="49.2" customHeight="1">
      <c r="M21249" s="85"/>
    </row>
    <row r="21250" spans="13:13" ht="49.2" customHeight="1">
      <c r="M21250" s="85"/>
    </row>
    <row r="21251" spans="13:13" ht="49.2" customHeight="1">
      <c r="M21251" s="85"/>
    </row>
    <row r="21252" spans="13:13" ht="49.2" customHeight="1">
      <c r="M21252" s="85"/>
    </row>
    <row r="21253" spans="13:13" ht="49.2" customHeight="1">
      <c r="M21253" s="85"/>
    </row>
    <row r="21254" spans="13:13" ht="49.2" customHeight="1">
      <c r="M21254" s="85"/>
    </row>
    <row r="21255" spans="13:13" ht="49.2" customHeight="1">
      <c r="M21255" s="85"/>
    </row>
    <row r="21256" spans="13:13" ht="49.2" customHeight="1">
      <c r="M21256" s="85"/>
    </row>
    <row r="21257" spans="13:13" ht="49.2" customHeight="1">
      <c r="M21257" s="85"/>
    </row>
    <row r="21258" spans="13:13" ht="49.2" customHeight="1">
      <c r="M21258" s="85"/>
    </row>
    <row r="21259" spans="13:13" ht="49.2" customHeight="1">
      <c r="M21259" s="85"/>
    </row>
    <row r="21260" spans="13:13" ht="49.2" customHeight="1">
      <c r="M21260" s="85"/>
    </row>
    <row r="21261" spans="13:13" ht="49.2" customHeight="1">
      <c r="M21261" s="85"/>
    </row>
    <row r="21262" spans="13:13" ht="49.2" customHeight="1">
      <c r="M21262" s="85"/>
    </row>
    <row r="21263" spans="13:13" ht="49.2" customHeight="1">
      <c r="M21263" s="85"/>
    </row>
    <row r="21264" spans="13:13" ht="49.2" customHeight="1">
      <c r="M21264" s="85"/>
    </row>
    <row r="21265" spans="13:13" ht="49.2" customHeight="1">
      <c r="M21265" s="85"/>
    </row>
    <row r="21266" spans="13:13" ht="49.2" customHeight="1">
      <c r="M21266" s="85"/>
    </row>
    <row r="21267" spans="13:13" ht="49.2" customHeight="1">
      <c r="M21267" s="85"/>
    </row>
    <row r="21268" spans="13:13" ht="49.2" customHeight="1">
      <c r="M21268" s="85"/>
    </row>
    <row r="21269" spans="13:13" ht="49.2" customHeight="1">
      <c r="M21269" s="85"/>
    </row>
    <row r="21270" spans="13:13" ht="49.2" customHeight="1">
      <c r="M21270" s="85"/>
    </row>
    <row r="21271" spans="13:13" ht="49.2" customHeight="1">
      <c r="M21271" s="85"/>
    </row>
    <row r="21272" spans="13:13" ht="49.2" customHeight="1">
      <c r="M21272" s="85"/>
    </row>
    <row r="21273" spans="13:13" ht="49.2" customHeight="1">
      <c r="M21273" s="85"/>
    </row>
    <row r="21274" spans="13:13" ht="49.2" customHeight="1">
      <c r="M21274" s="85"/>
    </row>
    <row r="21275" spans="13:13" ht="49.2" customHeight="1">
      <c r="M21275" s="85"/>
    </row>
    <row r="21276" spans="13:13" ht="49.2" customHeight="1">
      <c r="M21276" s="85"/>
    </row>
    <row r="21277" spans="13:13" ht="49.2" customHeight="1">
      <c r="M21277" s="85"/>
    </row>
    <row r="21278" spans="13:13" ht="49.2" customHeight="1">
      <c r="M21278" s="85"/>
    </row>
    <row r="21279" spans="13:13" ht="49.2" customHeight="1">
      <c r="M21279" s="85"/>
    </row>
    <row r="21280" spans="13:13" ht="49.2" customHeight="1">
      <c r="M21280" s="85"/>
    </row>
    <row r="21281" spans="13:13" ht="49.2" customHeight="1">
      <c r="M21281" s="85"/>
    </row>
    <row r="21282" spans="13:13" ht="49.2" customHeight="1">
      <c r="M21282" s="85"/>
    </row>
    <row r="21283" spans="13:13" ht="49.2" customHeight="1">
      <c r="M21283" s="85"/>
    </row>
    <row r="21284" spans="13:13" ht="49.2" customHeight="1">
      <c r="M21284" s="85"/>
    </row>
    <row r="21285" spans="13:13" ht="49.2" customHeight="1">
      <c r="M21285" s="85"/>
    </row>
    <row r="21286" spans="13:13" ht="49.2" customHeight="1">
      <c r="M21286" s="85"/>
    </row>
    <row r="21287" spans="13:13" ht="49.2" customHeight="1">
      <c r="M21287" s="85"/>
    </row>
    <row r="21288" spans="13:13" ht="49.2" customHeight="1">
      <c r="M21288" s="85"/>
    </row>
    <row r="21289" spans="13:13" ht="49.2" customHeight="1">
      <c r="M21289" s="85"/>
    </row>
    <row r="21290" spans="13:13" ht="49.2" customHeight="1">
      <c r="M21290" s="85"/>
    </row>
    <row r="21291" spans="13:13" ht="49.2" customHeight="1">
      <c r="M21291" s="85"/>
    </row>
    <row r="21292" spans="13:13" ht="49.2" customHeight="1">
      <c r="M21292" s="85"/>
    </row>
    <row r="21293" spans="13:13" ht="49.2" customHeight="1">
      <c r="M21293" s="85"/>
    </row>
    <row r="21294" spans="13:13" ht="49.2" customHeight="1">
      <c r="M21294" s="85"/>
    </row>
    <row r="21295" spans="13:13" ht="49.2" customHeight="1">
      <c r="M21295" s="85"/>
    </row>
    <row r="21296" spans="13:13" ht="49.2" customHeight="1">
      <c r="M21296" s="85"/>
    </row>
    <row r="21297" spans="13:13" ht="49.2" customHeight="1">
      <c r="M21297" s="85"/>
    </row>
    <row r="21298" spans="13:13" ht="49.2" customHeight="1">
      <c r="M21298" s="85"/>
    </row>
    <row r="21299" spans="13:13" ht="49.2" customHeight="1">
      <c r="M21299" s="85"/>
    </row>
    <row r="21300" spans="13:13" ht="49.2" customHeight="1">
      <c r="M21300" s="85"/>
    </row>
    <row r="21301" spans="13:13" ht="49.2" customHeight="1">
      <c r="M21301" s="85"/>
    </row>
    <row r="21302" spans="13:13" ht="49.2" customHeight="1">
      <c r="M21302" s="85"/>
    </row>
    <row r="21303" spans="13:13" ht="49.2" customHeight="1">
      <c r="M21303" s="85"/>
    </row>
    <row r="21304" spans="13:13" ht="49.2" customHeight="1">
      <c r="M21304" s="85"/>
    </row>
    <row r="21305" spans="13:13" ht="49.2" customHeight="1">
      <c r="M21305" s="85"/>
    </row>
    <row r="21306" spans="13:13" ht="49.2" customHeight="1">
      <c r="M21306" s="85"/>
    </row>
    <row r="21307" spans="13:13" ht="49.2" customHeight="1">
      <c r="M21307" s="85"/>
    </row>
    <row r="21308" spans="13:13" ht="49.2" customHeight="1">
      <c r="M21308" s="85"/>
    </row>
    <row r="21309" spans="13:13" ht="49.2" customHeight="1">
      <c r="M21309" s="85"/>
    </row>
    <row r="21310" spans="13:13" ht="49.2" customHeight="1">
      <c r="M21310" s="85"/>
    </row>
    <row r="21311" spans="13:13" ht="49.2" customHeight="1">
      <c r="M21311" s="85"/>
    </row>
    <row r="21312" spans="13:13" ht="49.2" customHeight="1">
      <c r="M21312" s="85"/>
    </row>
    <row r="21313" spans="13:13" ht="49.2" customHeight="1">
      <c r="M21313" s="85"/>
    </row>
    <row r="21314" spans="13:13" ht="49.2" customHeight="1">
      <c r="M21314" s="85"/>
    </row>
    <row r="21315" spans="13:13" ht="49.2" customHeight="1">
      <c r="M21315" s="85"/>
    </row>
    <row r="21316" spans="13:13" ht="49.2" customHeight="1">
      <c r="M21316" s="85"/>
    </row>
    <row r="21317" spans="13:13" ht="49.2" customHeight="1">
      <c r="M21317" s="85"/>
    </row>
    <row r="21318" spans="13:13" ht="49.2" customHeight="1">
      <c r="M21318" s="85"/>
    </row>
    <row r="21319" spans="13:13" ht="49.2" customHeight="1">
      <c r="M21319" s="85"/>
    </row>
    <row r="21320" spans="13:13" ht="49.2" customHeight="1">
      <c r="M21320" s="85"/>
    </row>
    <row r="21321" spans="13:13" ht="49.2" customHeight="1">
      <c r="M21321" s="85"/>
    </row>
    <row r="21322" spans="13:13" ht="49.2" customHeight="1">
      <c r="M21322" s="85"/>
    </row>
    <row r="21323" spans="13:13" ht="49.2" customHeight="1">
      <c r="M21323" s="85"/>
    </row>
    <row r="21324" spans="13:13" ht="49.2" customHeight="1">
      <c r="M21324" s="85"/>
    </row>
    <row r="21325" spans="13:13" ht="49.2" customHeight="1">
      <c r="M21325" s="85"/>
    </row>
    <row r="21326" spans="13:13" ht="49.2" customHeight="1">
      <c r="M21326" s="85"/>
    </row>
    <row r="21327" spans="13:13" ht="49.2" customHeight="1">
      <c r="M21327" s="85"/>
    </row>
    <row r="21328" spans="13:13" ht="49.2" customHeight="1">
      <c r="M21328" s="85"/>
    </row>
    <row r="21329" spans="13:13" ht="49.2" customHeight="1">
      <c r="M21329" s="85"/>
    </row>
    <row r="21330" spans="13:13" ht="49.2" customHeight="1">
      <c r="M21330" s="85"/>
    </row>
    <row r="21331" spans="13:13" ht="49.2" customHeight="1">
      <c r="M21331" s="85"/>
    </row>
    <row r="21332" spans="13:13" ht="49.2" customHeight="1">
      <c r="M21332" s="85"/>
    </row>
    <row r="21333" spans="13:13" ht="49.2" customHeight="1">
      <c r="M21333" s="85"/>
    </row>
    <row r="21334" spans="13:13" ht="49.2" customHeight="1">
      <c r="M21334" s="85"/>
    </row>
    <row r="21335" spans="13:13" ht="49.2" customHeight="1">
      <c r="M21335" s="85"/>
    </row>
    <row r="21336" spans="13:13" ht="49.2" customHeight="1">
      <c r="M21336" s="85"/>
    </row>
    <row r="21337" spans="13:13" ht="49.2" customHeight="1">
      <c r="M21337" s="85"/>
    </row>
    <row r="21338" spans="13:13" ht="49.2" customHeight="1">
      <c r="M21338" s="85"/>
    </row>
    <row r="21339" spans="13:13" ht="49.2" customHeight="1">
      <c r="M21339" s="85"/>
    </row>
    <row r="21340" spans="13:13" ht="49.2" customHeight="1">
      <c r="M21340" s="85"/>
    </row>
    <row r="21341" spans="13:13" ht="49.2" customHeight="1">
      <c r="M21341" s="85"/>
    </row>
    <row r="21342" spans="13:13" ht="49.2" customHeight="1">
      <c r="M21342" s="85"/>
    </row>
    <row r="21343" spans="13:13" ht="49.2" customHeight="1">
      <c r="M21343" s="85"/>
    </row>
    <row r="21344" spans="13:13" ht="49.2" customHeight="1">
      <c r="M21344" s="85"/>
    </row>
    <row r="21345" spans="13:13" ht="49.2" customHeight="1">
      <c r="M21345" s="85"/>
    </row>
    <row r="21346" spans="13:13" ht="49.2" customHeight="1">
      <c r="M21346" s="85"/>
    </row>
    <row r="21347" spans="13:13" ht="49.2" customHeight="1">
      <c r="M21347" s="85"/>
    </row>
    <row r="21348" spans="13:13" ht="49.2" customHeight="1">
      <c r="M21348" s="85"/>
    </row>
    <row r="21349" spans="13:13" ht="49.2" customHeight="1">
      <c r="M21349" s="85"/>
    </row>
    <row r="21350" spans="13:13" ht="49.2" customHeight="1">
      <c r="M21350" s="85"/>
    </row>
    <row r="21351" spans="13:13" ht="49.2" customHeight="1">
      <c r="M21351" s="85"/>
    </row>
    <row r="21352" spans="13:13" ht="49.2" customHeight="1">
      <c r="M21352" s="85"/>
    </row>
    <row r="21353" spans="13:13" ht="49.2" customHeight="1">
      <c r="M21353" s="85"/>
    </row>
    <row r="21354" spans="13:13" ht="49.2" customHeight="1">
      <c r="M21354" s="85"/>
    </row>
    <row r="21355" spans="13:13" ht="49.2" customHeight="1">
      <c r="M21355" s="85"/>
    </row>
    <row r="21356" spans="13:13" ht="49.2" customHeight="1">
      <c r="M21356" s="85"/>
    </row>
    <row r="21357" spans="13:13" ht="49.2" customHeight="1">
      <c r="M21357" s="85"/>
    </row>
    <row r="21358" spans="13:13" ht="49.2" customHeight="1">
      <c r="M21358" s="85"/>
    </row>
    <row r="21359" spans="13:13" ht="49.2" customHeight="1">
      <c r="M21359" s="85"/>
    </row>
    <row r="21360" spans="13:13" ht="49.2" customHeight="1">
      <c r="M21360" s="85"/>
    </row>
    <row r="21361" spans="13:13" ht="49.2" customHeight="1">
      <c r="M21361" s="85"/>
    </row>
    <row r="21362" spans="13:13" ht="49.2" customHeight="1">
      <c r="M21362" s="85"/>
    </row>
    <row r="21363" spans="13:13" ht="49.2" customHeight="1">
      <c r="M21363" s="85"/>
    </row>
    <row r="21364" spans="13:13" ht="49.2" customHeight="1">
      <c r="M21364" s="85"/>
    </row>
    <row r="21365" spans="13:13" ht="49.2" customHeight="1">
      <c r="M21365" s="85"/>
    </row>
    <row r="21366" spans="13:13" ht="49.2" customHeight="1">
      <c r="M21366" s="85"/>
    </row>
    <row r="21367" spans="13:13" ht="49.2" customHeight="1">
      <c r="M21367" s="85"/>
    </row>
    <row r="21368" spans="13:13" ht="49.2" customHeight="1">
      <c r="M21368" s="85"/>
    </row>
    <row r="21369" spans="13:13" ht="49.2" customHeight="1">
      <c r="M21369" s="85"/>
    </row>
    <row r="21370" spans="13:13" ht="49.2" customHeight="1">
      <c r="M21370" s="85"/>
    </row>
    <row r="21371" spans="13:13" ht="49.2" customHeight="1">
      <c r="M21371" s="85"/>
    </row>
    <row r="21372" spans="13:13" ht="49.2" customHeight="1">
      <c r="M21372" s="85"/>
    </row>
    <row r="21373" spans="13:13" ht="49.2" customHeight="1">
      <c r="M21373" s="85"/>
    </row>
    <row r="21374" spans="13:13" ht="49.2" customHeight="1">
      <c r="M21374" s="85"/>
    </row>
    <row r="21375" spans="13:13" ht="49.2" customHeight="1">
      <c r="M21375" s="85"/>
    </row>
    <row r="21376" spans="13:13" ht="49.2" customHeight="1">
      <c r="M21376" s="85"/>
    </row>
    <row r="21377" spans="13:13" ht="49.2" customHeight="1">
      <c r="M21377" s="85"/>
    </row>
    <row r="21378" spans="13:13" ht="49.2" customHeight="1">
      <c r="M21378" s="85"/>
    </row>
    <row r="21379" spans="13:13" ht="49.2" customHeight="1">
      <c r="M21379" s="85"/>
    </row>
    <row r="21380" spans="13:13" ht="49.2" customHeight="1">
      <c r="M21380" s="85"/>
    </row>
    <row r="21381" spans="13:13" ht="49.2" customHeight="1">
      <c r="M21381" s="85"/>
    </row>
    <row r="21382" spans="13:13" ht="49.2" customHeight="1">
      <c r="M21382" s="85"/>
    </row>
    <row r="21383" spans="13:13" ht="49.2" customHeight="1">
      <c r="M21383" s="85"/>
    </row>
    <row r="21384" spans="13:13" ht="49.2" customHeight="1">
      <c r="M21384" s="85"/>
    </row>
    <row r="21385" spans="13:13" ht="49.2" customHeight="1">
      <c r="M21385" s="85"/>
    </row>
    <row r="21386" spans="13:13" ht="49.2" customHeight="1">
      <c r="M21386" s="85"/>
    </row>
    <row r="21387" spans="13:13" ht="49.2" customHeight="1">
      <c r="M21387" s="85"/>
    </row>
    <row r="21388" spans="13:13" ht="49.2" customHeight="1">
      <c r="M21388" s="85"/>
    </row>
    <row r="21389" spans="13:13" ht="49.2" customHeight="1">
      <c r="M21389" s="85"/>
    </row>
    <row r="21390" spans="13:13" ht="49.2" customHeight="1">
      <c r="M21390" s="85"/>
    </row>
    <row r="21391" spans="13:13" ht="49.2" customHeight="1">
      <c r="M21391" s="85"/>
    </row>
    <row r="21392" spans="13:13" ht="49.2" customHeight="1">
      <c r="M21392" s="85"/>
    </row>
    <row r="21393" spans="13:13" ht="49.2" customHeight="1">
      <c r="M21393" s="85"/>
    </row>
    <row r="21394" spans="13:13" ht="49.2" customHeight="1">
      <c r="M21394" s="85"/>
    </row>
    <row r="21395" spans="13:13" ht="49.2" customHeight="1">
      <c r="M21395" s="85"/>
    </row>
    <row r="21396" spans="13:13" ht="49.2" customHeight="1">
      <c r="M21396" s="85"/>
    </row>
    <row r="21397" spans="13:13" ht="49.2" customHeight="1">
      <c r="M21397" s="85"/>
    </row>
    <row r="21398" spans="13:13" ht="49.2" customHeight="1">
      <c r="M21398" s="85"/>
    </row>
    <row r="21399" spans="13:13" ht="49.2" customHeight="1">
      <c r="M21399" s="85"/>
    </row>
    <row r="21400" spans="13:13" ht="49.2" customHeight="1">
      <c r="M21400" s="85"/>
    </row>
    <row r="21401" spans="13:13" ht="49.2" customHeight="1">
      <c r="M21401" s="85"/>
    </row>
    <row r="21402" spans="13:13" ht="49.2" customHeight="1">
      <c r="M21402" s="85"/>
    </row>
    <row r="21403" spans="13:13" ht="49.2" customHeight="1">
      <c r="M21403" s="85"/>
    </row>
    <row r="21404" spans="13:13" ht="49.2" customHeight="1">
      <c r="M21404" s="85"/>
    </row>
    <row r="21405" spans="13:13" ht="49.2" customHeight="1">
      <c r="M21405" s="85"/>
    </row>
    <row r="21406" spans="13:13" ht="49.2" customHeight="1">
      <c r="M21406" s="85"/>
    </row>
    <row r="21407" spans="13:13" ht="49.2" customHeight="1">
      <c r="M21407" s="85"/>
    </row>
    <row r="21408" spans="13:13" ht="49.2" customHeight="1">
      <c r="M21408" s="85"/>
    </row>
    <row r="21409" spans="13:13" ht="49.2" customHeight="1">
      <c r="M21409" s="85"/>
    </row>
    <row r="21410" spans="13:13" ht="49.2" customHeight="1">
      <c r="M21410" s="85"/>
    </row>
    <row r="21411" spans="13:13" ht="49.2" customHeight="1">
      <c r="M21411" s="85"/>
    </row>
    <row r="21412" spans="13:13" ht="49.2" customHeight="1">
      <c r="M21412" s="85"/>
    </row>
    <row r="21413" spans="13:13" ht="49.2" customHeight="1">
      <c r="M21413" s="85"/>
    </row>
    <row r="21414" spans="13:13" ht="49.2" customHeight="1">
      <c r="M21414" s="85"/>
    </row>
    <row r="21415" spans="13:13" ht="49.2" customHeight="1">
      <c r="M21415" s="85"/>
    </row>
    <row r="21416" spans="13:13" ht="49.2" customHeight="1">
      <c r="M21416" s="85"/>
    </row>
    <row r="21417" spans="13:13" ht="49.2" customHeight="1">
      <c r="M21417" s="85"/>
    </row>
    <row r="21418" spans="13:13" ht="49.2" customHeight="1">
      <c r="M21418" s="85"/>
    </row>
    <row r="21419" spans="13:13" ht="49.2" customHeight="1">
      <c r="M21419" s="85"/>
    </row>
    <row r="21420" spans="13:13" ht="49.2" customHeight="1">
      <c r="M21420" s="85"/>
    </row>
    <row r="21421" spans="13:13" ht="49.2" customHeight="1">
      <c r="M21421" s="85"/>
    </row>
    <row r="21422" spans="13:13" ht="49.2" customHeight="1">
      <c r="M21422" s="85"/>
    </row>
    <row r="21423" spans="13:13" ht="49.2" customHeight="1">
      <c r="M21423" s="85"/>
    </row>
    <row r="21424" spans="13:13" ht="49.2" customHeight="1">
      <c r="M21424" s="85"/>
    </row>
    <row r="21425" spans="13:13" ht="49.2" customHeight="1">
      <c r="M21425" s="85"/>
    </row>
    <row r="21426" spans="13:13" ht="49.2" customHeight="1">
      <c r="M21426" s="85"/>
    </row>
    <row r="21427" spans="13:13" ht="49.2" customHeight="1">
      <c r="M21427" s="85"/>
    </row>
    <row r="21428" spans="13:13" ht="49.2" customHeight="1">
      <c r="M21428" s="85"/>
    </row>
    <row r="21429" spans="13:13" ht="49.2" customHeight="1">
      <c r="M21429" s="85"/>
    </row>
    <row r="21430" spans="13:13" ht="49.2" customHeight="1">
      <c r="M21430" s="85"/>
    </row>
    <row r="21431" spans="13:13" ht="49.2" customHeight="1">
      <c r="M21431" s="85"/>
    </row>
    <row r="21432" spans="13:13" ht="49.2" customHeight="1">
      <c r="M21432" s="85"/>
    </row>
    <row r="21433" spans="13:13" ht="49.2" customHeight="1">
      <c r="M21433" s="85"/>
    </row>
    <row r="21434" spans="13:13" ht="49.2" customHeight="1">
      <c r="M21434" s="85"/>
    </row>
    <row r="21435" spans="13:13" ht="49.2" customHeight="1">
      <c r="M21435" s="85"/>
    </row>
    <row r="21436" spans="13:13" ht="49.2" customHeight="1">
      <c r="M21436" s="85"/>
    </row>
    <row r="21437" spans="13:13" ht="49.2" customHeight="1">
      <c r="M21437" s="85"/>
    </row>
    <row r="21438" spans="13:13" ht="49.2" customHeight="1">
      <c r="M21438" s="85"/>
    </row>
    <row r="21439" spans="13:13" ht="49.2" customHeight="1">
      <c r="M21439" s="85"/>
    </row>
    <row r="21440" spans="13:13" ht="49.2" customHeight="1">
      <c r="M21440" s="85"/>
    </row>
    <row r="21441" spans="13:13" ht="49.2" customHeight="1">
      <c r="M21441" s="85"/>
    </row>
    <row r="21442" spans="13:13" ht="49.2" customHeight="1">
      <c r="M21442" s="85"/>
    </row>
    <row r="21443" spans="13:13" ht="49.2" customHeight="1">
      <c r="M21443" s="85"/>
    </row>
    <row r="21444" spans="13:13" ht="49.2" customHeight="1">
      <c r="M21444" s="85"/>
    </row>
    <row r="21445" spans="13:13" ht="49.2" customHeight="1">
      <c r="M21445" s="85"/>
    </row>
    <row r="21446" spans="13:13" ht="49.2" customHeight="1">
      <c r="M21446" s="85"/>
    </row>
    <row r="21447" spans="13:13" ht="49.2" customHeight="1">
      <c r="M21447" s="85"/>
    </row>
    <row r="21448" spans="13:13" ht="49.2" customHeight="1">
      <c r="M21448" s="85"/>
    </row>
    <row r="21449" spans="13:13" ht="49.2" customHeight="1">
      <c r="M21449" s="85"/>
    </row>
    <row r="21450" spans="13:13" ht="49.2" customHeight="1">
      <c r="M21450" s="85"/>
    </row>
    <row r="21451" spans="13:13" ht="49.2" customHeight="1">
      <c r="M21451" s="85"/>
    </row>
    <row r="21452" spans="13:13" ht="49.2" customHeight="1">
      <c r="M21452" s="85"/>
    </row>
    <row r="21453" spans="13:13" ht="49.2" customHeight="1">
      <c r="M21453" s="85"/>
    </row>
    <row r="21454" spans="13:13" ht="49.2" customHeight="1">
      <c r="M21454" s="85"/>
    </row>
    <row r="21455" spans="13:13" ht="49.2" customHeight="1">
      <c r="M21455" s="85"/>
    </row>
    <row r="21456" spans="13:13" ht="49.2" customHeight="1">
      <c r="M21456" s="85"/>
    </row>
    <row r="21457" spans="13:13" ht="49.2" customHeight="1">
      <c r="M21457" s="85"/>
    </row>
    <row r="21458" spans="13:13" ht="49.2" customHeight="1">
      <c r="M21458" s="85"/>
    </row>
    <row r="21459" spans="13:13" ht="49.2" customHeight="1">
      <c r="M21459" s="85"/>
    </row>
    <row r="21460" spans="13:13" ht="49.2" customHeight="1">
      <c r="M21460" s="85"/>
    </row>
    <row r="21461" spans="13:13" ht="49.2" customHeight="1">
      <c r="M21461" s="85"/>
    </row>
    <row r="21462" spans="13:13" ht="49.2" customHeight="1">
      <c r="M21462" s="85"/>
    </row>
    <row r="21463" spans="13:13" ht="49.2" customHeight="1">
      <c r="M21463" s="85"/>
    </row>
    <row r="21464" spans="13:13" ht="49.2" customHeight="1">
      <c r="M21464" s="85"/>
    </row>
    <row r="21465" spans="13:13" ht="49.2" customHeight="1">
      <c r="M21465" s="85"/>
    </row>
    <row r="21466" spans="13:13" ht="49.2" customHeight="1">
      <c r="M21466" s="85"/>
    </row>
    <row r="21467" spans="13:13" ht="49.2" customHeight="1">
      <c r="M21467" s="85"/>
    </row>
    <row r="21468" spans="13:13" ht="49.2" customHeight="1">
      <c r="M21468" s="85"/>
    </row>
    <row r="21469" spans="13:13" ht="49.2" customHeight="1">
      <c r="M21469" s="85"/>
    </row>
    <row r="21470" spans="13:13" ht="49.2" customHeight="1">
      <c r="M21470" s="85"/>
    </row>
    <row r="21471" spans="13:13" ht="49.2" customHeight="1">
      <c r="M21471" s="85"/>
    </row>
    <row r="21472" spans="13:13" ht="49.2" customHeight="1">
      <c r="M21472" s="85"/>
    </row>
    <row r="21473" spans="13:13" ht="49.2" customHeight="1">
      <c r="M21473" s="85"/>
    </row>
    <row r="21474" spans="13:13" ht="49.2" customHeight="1">
      <c r="M21474" s="85"/>
    </row>
    <row r="21475" spans="13:13" ht="49.2" customHeight="1">
      <c r="M21475" s="85"/>
    </row>
    <row r="21476" spans="13:13" ht="49.2" customHeight="1">
      <c r="M21476" s="85"/>
    </row>
    <row r="21477" spans="13:13" ht="49.2" customHeight="1">
      <c r="M21477" s="85"/>
    </row>
    <row r="21478" spans="13:13" ht="49.2" customHeight="1">
      <c r="M21478" s="85"/>
    </row>
    <row r="21479" spans="13:13" ht="49.2" customHeight="1">
      <c r="M21479" s="85"/>
    </row>
    <row r="21480" spans="13:13" ht="49.2" customHeight="1">
      <c r="M21480" s="85"/>
    </row>
    <row r="21481" spans="13:13" ht="49.2" customHeight="1">
      <c r="M21481" s="85"/>
    </row>
    <row r="21482" spans="13:13" ht="49.2" customHeight="1">
      <c r="M21482" s="85"/>
    </row>
    <row r="21483" spans="13:13" ht="49.2" customHeight="1">
      <c r="M21483" s="85"/>
    </row>
    <row r="21484" spans="13:13" ht="49.2" customHeight="1">
      <c r="M21484" s="85"/>
    </row>
    <row r="21485" spans="13:13" ht="49.2" customHeight="1">
      <c r="M21485" s="85"/>
    </row>
    <row r="21486" spans="13:13" ht="49.2" customHeight="1">
      <c r="M21486" s="85"/>
    </row>
    <row r="21487" spans="13:13" ht="49.2" customHeight="1">
      <c r="M21487" s="85"/>
    </row>
    <row r="21488" spans="13:13" ht="49.2" customHeight="1">
      <c r="M21488" s="85"/>
    </row>
    <row r="21489" spans="13:13" ht="49.2" customHeight="1">
      <c r="M21489" s="85"/>
    </row>
    <row r="21490" spans="13:13" ht="49.2" customHeight="1">
      <c r="M21490" s="85"/>
    </row>
    <row r="21491" spans="13:13" ht="49.2" customHeight="1">
      <c r="M21491" s="85"/>
    </row>
    <row r="21492" spans="13:13" ht="49.2" customHeight="1">
      <c r="M21492" s="85"/>
    </row>
    <row r="21493" spans="13:13" ht="49.2" customHeight="1">
      <c r="M21493" s="85"/>
    </row>
    <row r="21494" spans="13:13" ht="49.2" customHeight="1">
      <c r="M21494" s="85"/>
    </row>
    <row r="21495" spans="13:13" ht="49.2" customHeight="1">
      <c r="M21495" s="85"/>
    </row>
    <row r="21496" spans="13:13" ht="49.2" customHeight="1">
      <c r="M21496" s="85"/>
    </row>
    <row r="21497" spans="13:13" ht="49.2" customHeight="1">
      <c r="M21497" s="85"/>
    </row>
    <row r="21498" spans="13:13" ht="49.2" customHeight="1">
      <c r="M21498" s="85"/>
    </row>
    <row r="21499" spans="13:13" ht="49.2" customHeight="1">
      <c r="M21499" s="85"/>
    </row>
    <row r="21500" spans="13:13" ht="49.2" customHeight="1">
      <c r="M21500" s="85"/>
    </row>
    <row r="21501" spans="13:13" ht="49.2" customHeight="1">
      <c r="M21501" s="85"/>
    </row>
    <row r="21502" spans="13:13" ht="49.2" customHeight="1">
      <c r="M21502" s="85"/>
    </row>
    <row r="21503" spans="13:13" ht="49.2" customHeight="1">
      <c r="M21503" s="85"/>
    </row>
    <row r="21504" spans="13:13" ht="49.2" customHeight="1">
      <c r="M21504" s="85"/>
    </row>
    <row r="21505" spans="13:13" ht="49.2" customHeight="1">
      <c r="M21505" s="85"/>
    </row>
    <row r="21506" spans="13:13" ht="49.2" customHeight="1">
      <c r="M21506" s="85"/>
    </row>
    <row r="21507" spans="13:13" ht="49.2" customHeight="1">
      <c r="M21507" s="85"/>
    </row>
    <row r="21508" spans="13:13" ht="49.2" customHeight="1">
      <c r="M21508" s="85"/>
    </row>
    <row r="21509" spans="13:13" ht="49.2" customHeight="1">
      <c r="M21509" s="85"/>
    </row>
    <row r="21510" spans="13:13" ht="49.2" customHeight="1">
      <c r="M21510" s="85"/>
    </row>
    <row r="21511" spans="13:13" ht="49.2" customHeight="1">
      <c r="M21511" s="85"/>
    </row>
    <row r="21512" spans="13:13" ht="49.2" customHeight="1">
      <c r="M21512" s="85"/>
    </row>
    <row r="21513" spans="13:13" ht="49.2" customHeight="1">
      <c r="M21513" s="85"/>
    </row>
    <row r="21514" spans="13:13" ht="49.2" customHeight="1">
      <c r="M21514" s="85"/>
    </row>
    <row r="21515" spans="13:13" ht="49.2" customHeight="1">
      <c r="M21515" s="85"/>
    </row>
    <row r="21516" spans="13:13" ht="49.2" customHeight="1">
      <c r="M21516" s="85"/>
    </row>
    <row r="21517" spans="13:13" ht="49.2" customHeight="1">
      <c r="M21517" s="85"/>
    </row>
    <row r="21518" spans="13:13" ht="49.2" customHeight="1">
      <c r="M21518" s="85"/>
    </row>
    <row r="21519" spans="13:13" ht="49.2" customHeight="1">
      <c r="M21519" s="85"/>
    </row>
    <row r="21520" spans="13:13" ht="49.2" customHeight="1">
      <c r="M21520" s="85"/>
    </row>
    <row r="21521" spans="13:13" ht="49.2" customHeight="1">
      <c r="M21521" s="85"/>
    </row>
    <row r="21522" spans="13:13" ht="49.2" customHeight="1">
      <c r="M21522" s="85"/>
    </row>
    <row r="21523" spans="13:13" ht="49.2" customHeight="1">
      <c r="M21523" s="85"/>
    </row>
    <row r="21524" spans="13:13" ht="49.2" customHeight="1">
      <c r="M21524" s="85"/>
    </row>
    <row r="21525" spans="13:13" ht="49.2" customHeight="1">
      <c r="M21525" s="85"/>
    </row>
    <row r="21526" spans="13:13" ht="49.2" customHeight="1">
      <c r="M21526" s="85"/>
    </row>
    <row r="21527" spans="13:13" ht="49.2" customHeight="1">
      <c r="M21527" s="85"/>
    </row>
    <row r="21528" spans="13:13" ht="49.2" customHeight="1">
      <c r="M21528" s="85"/>
    </row>
    <row r="21529" spans="13:13" ht="49.2" customHeight="1">
      <c r="M21529" s="85"/>
    </row>
    <row r="21530" spans="13:13" ht="49.2" customHeight="1">
      <c r="M21530" s="85"/>
    </row>
    <row r="21531" spans="13:13" ht="49.2" customHeight="1">
      <c r="M21531" s="85"/>
    </row>
    <row r="21532" spans="13:13" ht="49.2" customHeight="1">
      <c r="M21532" s="85"/>
    </row>
    <row r="21533" spans="13:13" ht="49.2" customHeight="1">
      <c r="M21533" s="85"/>
    </row>
    <row r="21534" spans="13:13" ht="49.2" customHeight="1">
      <c r="M21534" s="85"/>
    </row>
    <row r="21535" spans="13:13" ht="49.2" customHeight="1">
      <c r="M21535" s="85"/>
    </row>
    <row r="21536" spans="13:13" ht="49.2" customHeight="1">
      <c r="M21536" s="85"/>
    </row>
    <row r="21537" spans="13:13" ht="49.2" customHeight="1">
      <c r="M21537" s="85"/>
    </row>
    <row r="21538" spans="13:13" ht="49.2" customHeight="1">
      <c r="M21538" s="85"/>
    </row>
    <row r="21539" spans="13:13" ht="49.2" customHeight="1">
      <c r="M21539" s="85"/>
    </row>
    <row r="21540" spans="13:13" ht="49.2" customHeight="1">
      <c r="M21540" s="85"/>
    </row>
    <row r="21541" spans="13:13" ht="49.2" customHeight="1">
      <c r="M21541" s="85"/>
    </row>
    <row r="21542" spans="13:13" ht="49.2" customHeight="1">
      <c r="M21542" s="85"/>
    </row>
    <row r="21543" spans="13:13" ht="49.2" customHeight="1">
      <c r="M21543" s="85"/>
    </row>
    <row r="21544" spans="13:13" ht="49.2" customHeight="1">
      <c r="M21544" s="85"/>
    </row>
    <row r="21545" spans="13:13" ht="49.2" customHeight="1">
      <c r="M21545" s="85"/>
    </row>
    <row r="21546" spans="13:13" ht="49.2" customHeight="1">
      <c r="M21546" s="85"/>
    </row>
    <row r="21547" spans="13:13" ht="49.2" customHeight="1">
      <c r="M21547" s="85"/>
    </row>
    <row r="21548" spans="13:13" ht="49.2" customHeight="1">
      <c r="M21548" s="85"/>
    </row>
    <row r="21549" spans="13:13" ht="49.2" customHeight="1">
      <c r="M21549" s="85"/>
    </row>
    <row r="21550" spans="13:13" ht="49.2" customHeight="1">
      <c r="M21550" s="85"/>
    </row>
    <row r="21551" spans="13:13" ht="49.2" customHeight="1">
      <c r="M21551" s="85"/>
    </row>
    <row r="21552" spans="13:13" ht="49.2" customHeight="1">
      <c r="M21552" s="85"/>
    </row>
    <row r="21553" spans="13:13" ht="49.2" customHeight="1">
      <c r="M21553" s="85"/>
    </row>
    <row r="21554" spans="13:13" ht="49.2" customHeight="1">
      <c r="M21554" s="85"/>
    </row>
    <row r="21555" spans="13:13" ht="49.2" customHeight="1">
      <c r="M21555" s="85"/>
    </row>
    <row r="21556" spans="13:13" ht="49.2" customHeight="1">
      <c r="M21556" s="85"/>
    </row>
    <row r="21557" spans="13:13" ht="49.2" customHeight="1">
      <c r="M21557" s="85"/>
    </row>
    <row r="21558" spans="13:13" ht="49.2" customHeight="1">
      <c r="M21558" s="85"/>
    </row>
    <row r="21559" spans="13:13" ht="49.2" customHeight="1">
      <c r="M21559" s="85"/>
    </row>
    <row r="21560" spans="13:13" ht="49.2" customHeight="1">
      <c r="M21560" s="85"/>
    </row>
    <row r="21561" spans="13:13" ht="49.2" customHeight="1">
      <c r="M21561" s="85"/>
    </row>
    <row r="21562" spans="13:13" ht="49.2" customHeight="1">
      <c r="M21562" s="85"/>
    </row>
    <row r="21563" spans="13:13" ht="49.2" customHeight="1">
      <c r="M21563" s="85"/>
    </row>
    <row r="21564" spans="13:13" ht="49.2" customHeight="1">
      <c r="M21564" s="85"/>
    </row>
    <row r="21565" spans="13:13" ht="49.2" customHeight="1">
      <c r="M21565" s="85"/>
    </row>
    <row r="21566" spans="13:13" ht="49.2" customHeight="1">
      <c r="M21566" s="85"/>
    </row>
    <row r="21567" spans="13:13" ht="49.2" customHeight="1">
      <c r="M21567" s="85"/>
    </row>
    <row r="21568" spans="13:13" ht="49.2" customHeight="1">
      <c r="M21568" s="85"/>
    </row>
    <row r="21569" spans="13:13" ht="49.2" customHeight="1">
      <c r="M21569" s="85"/>
    </row>
    <row r="21570" spans="13:13" ht="49.2" customHeight="1">
      <c r="M21570" s="85"/>
    </row>
    <row r="21571" spans="13:13" ht="49.2" customHeight="1">
      <c r="M21571" s="85"/>
    </row>
    <row r="21572" spans="13:13" ht="49.2" customHeight="1">
      <c r="M21572" s="85"/>
    </row>
    <row r="21573" spans="13:13" ht="49.2" customHeight="1">
      <c r="M21573" s="85"/>
    </row>
    <row r="21574" spans="13:13" ht="49.2" customHeight="1">
      <c r="M21574" s="85"/>
    </row>
    <row r="21575" spans="13:13" ht="49.2" customHeight="1">
      <c r="M21575" s="85"/>
    </row>
    <row r="21576" spans="13:13" ht="49.2" customHeight="1">
      <c r="M21576" s="85"/>
    </row>
    <row r="21577" spans="13:13" ht="49.2" customHeight="1">
      <c r="M21577" s="85"/>
    </row>
    <row r="21578" spans="13:13" ht="49.2" customHeight="1">
      <c r="M21578" s="85"/>
    </row>
    <row r="21579" spans="13:13" ht="49.2" customHeight="1">
      <c r="M21579" s="85"/>
    </row>
    <row r="21580" spans="13:13" ht="49.2" customHeight="1">
      <c r="M21580" s="85"/>
    </row>
    <row r="21581" spans="13:13" ht="49.2" customHeight="1">
      <c r="M21581" s="85"/>
    </row>
    <row r="21582" spans="13:13" ht="49.2" customHeight="1">
      <c r="M21582" s="85"/>
    </row>
    <row r="21583" spans="13:13" ht="49.2" customHeight="1">
      <c r="M21583" s="85"/>
    </row>
    <row r="21584" spans="13:13" ht="49.2" customHeight="1">
      <c r="M21584" s="85"/>
    </row>
    <row r="21585" spans="13:13" ht="49.2" customHeight="1">
      <c r="M21585" s="85"/>
    </row>
    <row r="21586" spans="13:13" ht="49.2" customHeight="1">
      <c r="M21586" s="85"/>
    </row>
    <row r="21587" spans="13:13" ht="49.2" customHeight="1">
      <c r="M21587" s="85"/>
    </row>
    <row r="21588" spans="13:13" ht="49.2" customHeight="1">
      <c r="M21588" s="85"/>
    </row>
    <row r="21589" spans="13:13" ht="49.2" customHeight="1">
      <c r="M21589" s="85"/>
    </row>
    <row r="21590" spans="13:13" ht="49.2" customHeight="1">
      <c r="M21590" s="85"/>
    </row>
    <row r="21591" spans="13:13" ht="49.2" customHeight="1">
      <c r="M21591" s="85"/>
    </row>
    <row r="21592" spans="13:13" ht="49.2" customHeight="1">
      <c r="M21592" s="85"/>
    </row>
    <row r="21593" spans="13:13" ht="49.2" customHeight="1">
      <c r="M21593" s="85"/>
    </row>
    <row r="21594" spans="13:13" ht="49.2" customHeight="1">
      <c r="M21594" s="85"/>
    </row>
    <row r="21595" spans="13:13" ht="49.2" customHeight="1">
      <c r="M21595" s="85"/>
    </row>
    <row r="21596" spans="13:13" ht="49.2" customHeight="1">
      <c r="M21596" s="85"/>
    </row>
    <row r="21597" spans="13:13" ht="49.2" customHeight="1">
      <c r="M21597" s="85"/>
    </row>
    <row r="21598" spans="13:13" ht="49.2" customHeight="1">
      <c r="M21598" s="85"/>
    </row>
    <row r="21599" spans="13:13" ht="49.2" customHeight="1">
      <c r="M21599" s="85"/>
    </row>
    <row r="21600" spans="13:13" ht="49.2" customHeight="1">
      <c r="M21600" s="85"/>
    </row>
    <row r="21601" spans="13:13" ht="49.2" customHeight="1">
      <c r="M21601" s="85"/>
    </row>
    <row r="21602" spans="13:13" ht="49.2" customHeight="1">
      <c r="M21602" s="85"/>
    </row>
    <row r="21603" spans="13:13" ht="49.2" customHeight="1">
      <c r="M21603" s="85"/>
    </row>
    <row r="21604" spans="13:13" ht="49.2" customHeight="1">
      <c r="M21604" s="85"/>
    </row>
    <row r="21605" spans="13:13" ht="49.2" customHeight="1">
      <c r="M21605" s="85"/>
    </row>
    <row r="21606" spans="13:13" ht="49.2" customHeight="1">
      <c r="M21606" s="85"/>
    </row>
    <row r="21607" spans="13:13" ht="49.2" customHeight="1">
      <c r="M21607" s="85"/>
    </row>
    <row r="21608" spans="13:13" ht="49.2" customHeight="1">
      <c r="M21608" s="85"/>
    </row>
    <row r="21609" spans="13:13" ht="49.2" customHeight="1">
      <c r="M21609" s="85"/>
    </row>
    <row r="21610" spans="13:13" ht="49.2" customHeight="1">
      <c r="M21610" s="85"/>
    </row>
    <row r="21611" spans="13:13" ht="49.2" customHeight="1">
      <c r="M21611" s="85"/>
    </row>
    <row r="21612" spans="13:13" ht="49.2" customHeight="1">
      <c r="M21612" s="85"/>
    </row>
    <row r="21613" spans="13:13" ht="49.2" customHeight="1">
      <c r="M21613" s="85"/>
    </row>
    <row r="21614" spans="13:13" ht="49.2" customHeight="1">
      <c r="M21614" s="85"/>
    </row>
    <row r="21615" spans="13:13" ht="49.2" customHeight="1">
      <c r="M21615" s="85"/>
    </row>
    <row r="21616" spans="13:13" ht="49.2" customHeight="1">
      <c r="M21616" s="85"/>
    </row>
    <row r="21617" spans="13:13" ht="49.2" customHeight="1">
      <c r="M21617" s="85"/>
    </row>
    <row r="21618" spans="13:13" ht="49.2" customHeight="1">
      <c r="M21618" s="85"/>
    </row>
    <row r="21619" spans="13:13" ht="49.2" customHeight="1">
      <c r="M21619" s="85"/>
    </row>
    <row r="21620" spans="13:13" ht="49.2" customHeight="1">
      <c r="M21620" s="85"/>
    </row>
    <row r="21621" spans="13:13" ht="49.2" customHeight="1">
      <c r="M21621" s="85"/>
    </row>
    <row r="21622" spans="13:13" ht="49.2" customHeight="1">
      <c r="M21622" s="85"/>
    </row>
    <row r="21623" spans="13:13" ht="49.2" customHeight="1">
      <c r="M21623" s="85"/>
    </row>
    <row r="21624" spans="13:13" ht="49.2" customHeight="1">
      <c r="M21624" s="85"/>
    </row>
    <row r="21625" spans="13:13" ht="49.2" customHeight="1">
      <c r="M21625" s="85"/>
    </row>
    <row r="21626" spans="13:13" ht="49.2" customHeight="1">
      <c r="M21626" s="85"/>
    </row>
    <row r="21627" spans="13:13" ht="49.2" customHeight="1">
      <c r="M21627" s="85"/>
    </row>
    <row r="21628" spans="13:13" ht="49.2" customHeight="1">
      <c r="M21628" s="85"/>
    </row>
    <row r="21629" spans="13:13" ht="49.2" customHeight="1">
      <c r="M21629" s="85"/>
    </row>
    <row r="21630" spans="13:13" ht="49.2" customHeight="1">
      <c r="M21630" s="85"/>
    </row>
    <row r="21631" spans="13:13" ht="49.2" customHeight="1">
      <c r="M21631" s="85"/>
    </row>
    <row r="21632" spans="13:13" ht="49.2" customHeight="1">
      <c r="M21632" s="85"/>
    </row>
    <row r="21633" spans="13:13" ht="49.2" customHeight="1">
      <c r="M21633" s="85"/>
    </row>
    <row r="21634" spans="13:13" ht="49.2" customHeight="1">
      <c r="M21634" s="85"/>
    </row>
    <row r="21635" spans="13:13" ht="49.2" customHeight="1">
      <c r="M21635" s="85"/>
    </row>
    <row r="21636" spans="13:13" ht="49.2" customHeight="1">
      <c r="M21636" s="85"/>
    </row>
    <row r="21637" spans="13:13" ht="49.2" customHeight="1">
      <c r="M21637" s="85"/>
    </row>
    <row r="21638" spans="13:13" ht="49.2" customHeight="1">
      <c r="M21638" s="85"/>
    </row>
    <row r="21639" spans="13:13" ht="49.2" customHeight="1">
      <c r="M21639" s="85"/>
    </row>
    <row r="21640" spans="13:13" ht="49.2" customHeight="1">
      <c r="M21640" s="85"/>
    </row>
    <row r="21641" spans="13:13" ht="49.2" customHeight="1">
      <c r="M21641" s="85"/>
    </row>
    <row r="21642" spans="13:13" ht="49.2" customHeight="1">
      <c r="M21642" s="85"/>
    </row>
    <row r="21643" spans="13:13" ht="49.2" customHeight="1">
      <c r="M21643" s="85"/>
    </row>
    <row r="21644" spans="13:13" ht="49.2" customHeight="1">
      <c r="M21644" s="85"/>
    </row>
    <row r="21645" spans="13:13" ht="49.2" customHeight="1">
      <c r="M21645" s="85"/>
    </row>
    <row r="21646" spans="13:13" ht="49.2" customHeight="1">
      <c r="M21646" s="85"/>
    </row>
    <row r="21647" spans="13:13" ht="49.2" customHeight="1">
      <c r="M21647" s="85"/>
    </row>
    <row r="21648" spans="13:13" ht="49.2" customHeight="1">
      <c r="M21648" s="85"/>
    </row>
    <row r="21649" spans="13:13" ht="49.2" customHeight="1">
      <c r="M21649" s="85"/>
    </row>
    <row r="21650" spans="13:13" ht="49.2" customHeight="1">
      <c r="M21650" s="85"/>
    </row>
    <row r="21651" spans="13:13" ht="49.2" customHeight="1">
      <c r="M21651" s="85"/>
    </row>
    <row r="21652" spans="13:13" ht="49.2" customHeight="1">
      <c r="M21652" s="85"/>
    </row>
    <row r="21653" spans="13:13" ht="49.2" customHeight="1">
      <c r="M21653" s="85"/>
    </row>
    <row r="21654" spans="13:13" ht="49.2" customHeight="1">
      <c r="M21654" s="85"/>
    </row>
    <row r="21655" spans="13:13" ht="49.2" customHeight="1">
      <c r="M21655" s="85"/>
    </row>
    <row r="21656" spans="13:13" ht="49.2" customHeight="1">
      <c r="M21656" s="85"/>
    </row>
    <row r="21657" spans="13:13" ht="49.2" customHeight="1">
      <c r="M21657" s="85"/>
    </row>
    <row r="21658" spans="13:13" ht="49.2" customHeight="1">
      <c r="M21658" s="85"/>
    </row>
    <row r="21659" spans="13:13" ht="49.2" customHeight="1">
      <c r="M21659" s="85"/>
    </row>
    <row r="21660" spans="13:13" ht="49.2" customHeight="1">
      <c r="M21660" s="85"/>
    </row>
    <row r="21661" spans="13:13" ht="49.2" customHeight="1">
      <c r="M21661" s="85"/>
    </row>
    <row r="21662" spans="13:13" ht="49.2" customHeight="1">
      <c r="M21662" s="85"/>
    </row>
    <row r="21663" spans="13:13" ht="49.2" customHeight="1">
      <c r="M21663" s="85"/>
    </row>
    <row r="21664" spans="13:13" ht="49.2" customHeight="1">
      <c r="M21664" s="85"/>
    </row>
    <row r="21665" spans="13:13" ht="49.2" customHeight="1">
      <c r="M21665" s="85"/>
    </row>
    <row r="21666" spans="13:13" ht="49.2" customHeight="1">
      <c r="M21666" s="85"/>
    </row>
    <row r="21667" spans="13:13" ht="49.2" customHeight="1">
      <c r="M21667" s="85"/>
    </row>
    <row r="21668" spans="13:13" ht="49.2" customHeight="1">
      <c r="M21668" s="85"/>
    </row>
    <row r="21669" spans="13:13" ht="49.2" customHeight="1">
      <c r="M21669" s="85"/>
    </row>
    <row r="21670" spans="13:13" ht="49.2" customHeight="1">
      <c r="M21670" s="85"/>
    </row>
    <row r="21671" spans="13:13" ht="49.2" customHeight="1">
      <c r="M21671" s="85"/>
    </row>
    <row r="21672" spans="13:13" ht="49.2" customHeight="1">
      <c r="M21672" s="85"/>
    </row>
    <row r="21673" spans="13:13" ht="49.2" customHeight="1">
      <c r="M21673" s="85"/>
    </row>
    <row r="21674" spans="13:13" ht="49.2" customHeight="1">
      <c r="M21674" s="85"/>
    </row>
    <row r="21675" spans="13:13" ht="49.2" customHeight="1">
      <c r="M21675" s="85"/>
    </row>
    <row r="21676" spans="13:13" ht="49.2" customHeight="1">
      <c r="M21676" s="85"/>
    </row>
    <row r="21677" spans="13:13" ht="49.2" customHeight="1">
      <c r="M21677" s="85"/>
    </row>
    <row r="21678" spans="13:13" ht="49.2" customHeight="1">
      <c r="M21678" s="85"/>
    </row>
    <row r="21679" spans="13:13" ht="49.2" customHeight="1">
      <c r="M21679" s="85"/>
    </row>
    <row r="21680" spans="13:13" ht="49.2" customHeight="1">
      <c r="M21680" s="85"/>
    </row>
    <row r="21681" spans="13:13" ht="49.2" customHeight="1">
      <c r="M21681" s="85"/>
    </row>
    <row r="21682" spans="13:13" ht="49.2" customHeight="1">
      <c r="M21682" s="85"/>
    </row>
    <row r="21683" spans="13:13" ht="49.2" customHeight="1">
      <c r="M21683" s="85"/>
    </row>
    <row r="21684" spans="13:13" ht="49.2" customHeight="1">
      <c r="M21684" s="85"/>
    </row>
    <row r="21685" spans="13:13" ht="49.2" customHeight="1">
      <c r="M21685" s="85"/>
    </row>
    <row r="21686" spans="13:13" ht="49.2" customHeight="1">
      <c r="M21686" s="85"/>
    </row>
    <row r="21687" spans="13:13" ht="49.2" customHeight="1">
      <c r="M21687" s="85"/>
    </row>
    <row r="21688" spans="13:13" ht="49.2" customHeight="1">
      <c r="M21688" s="85"/>
    </row>
    <row r="21689" spans="13:13" ht="49.2" customHeight="1">
      <c r="M21689" s="85"/>
    </row>
    <row r="21690" spans="13:13" ht="49.2" customHeight="1">
      <c r="M21690" s="85"/>
    </row>
    <row r="21691" spans="13:13" ht="49.2" customHeight="1">
      <c r="M21691" s="85"/>
    </row>
    <row r="21692" spans="13:13" ht="49.2" customHeight="1">
      <c r="M21692" s="85"/>
    </row>
    <row r="21693" spans="13:13" ht="49.2" customHeight="1">
      <c r="M21693" s="85"/>
    </row>
    <row r="21694" spans="13:13" ht="49.2" customHeight="1">
      <c r="M21694" s="85"/>
    </row>
    <row r="21695" spans="13:13" ht="49.2" customHeight="1">
      <c r="M21695" s="85"/>
    </row>
    <row r="21696" spans="13:13" ht="49.2" customHeight="1">
      <c r="M21696" s="85"/>
    </row>
    <row r="21697" spans="13:13" ht="49.2" customHeight="1">
      <c r="M21697" s="85"/>
    </row>
    <row r="21698" spans="13:13" ht="49.2" customHeight="1">
      <c r="M21698" s="85"/>
    </row>
    <row r="21699" spans="13:13" ht="49.2" customHeight="1">
      <c r="M21699" s="85"/>
    </row>
    <row r="21700" spans="13:13" ht="49.2" customHeight="1">
      <c r="M21700" s="85"/>
    </row>
    <row r="21701" spans="13:13" ht="49.2" customHeight="1">
      <c r="M21701" s="85"/>
    </row>
    <row r="21702" spans="13:13" ht="49.2" customHeight="1">
      <c r="M21702" s="85"/>
    </row>
    <row r="21703" spans="13:13" ht="49.2" customHeight="1">
      <c r="M21703" s="85"/>
    </row>
    <row r="21704" spans="13:13" ht="49.2" customHeight="1">
      <c r="M21704" s="85"/>
    </row>
    <row r="21705" spans="13:13" ht="49.2" customHeight="1">
      <c r="M21705" s="85"/>
    </row>
    <row r="21706" spans="13:13" ht="49.2" customHeight="1">
      <c r="M21706" s="85"/>
    </row>
    <row r="21707" spans="13:13" ht="49.2" customHeight="1">
      <c r="M21707" s="85"/>
    </row>
    <row r="21708" spans="13:13" ht="49.2" customHeight="1">
      <c r="M21708" s="85"/>
    </row>
    <row r="21709" spans="13:13" ht="49.2" customHeight="1">
      <c r="M21709" s="85"/>
    </row>
    <row r="21710" spans="13:13" ht="49.2" customHeight="1">
      <c r="M21710" s="85"/>
    </row>
    <row r="21711" spans="13:13" ht="49.2" customHeight="1">
      <c r="M21711" s="85"/>
    </row>
    <row r="21712" spans="13:13" ht="49.2" customHeight="1">
      <c r="M21712" s="85"/>
    </row>
    <row r="21713" spans="13:13" ht="49.2" customHeight="1">
      <c r="M21713" s="85"/>
    </row>
    <row r="21714" spans="13:13" ht="49.2" customHeight="1">
      <c r="M21714" s="85"/>
    </row>
    <row r="21715" spans="13:13" ht="49.2" customHeight="1">
      <c r="M21715" s="85"/>
    </row>
    <row r="21716" spans="13:13" ht="49.2" customHeight="1">
      <c r="M21716" s="85"/>
    </row>
    <row r="21717" spans="13:13" ht="49.2" customHeight="1">
      <c r="M21717" s="85"/>
    </row>
    <row r="21718" spans="13:13" ht="49.2" customHeight="1">
      <c r="M21718" s="85"/>
    </row>
    <row r="21719" spans="13:13" ht="49.2" customHeight="1">
      <c r="M21719" s="85"/>
    </row>
    <row r="21720" spans="13:13" ht="49.2" customHeight="1">
      <c r="M21720" s="85"/>
    </row>
    <row r="21721" spans="13:13" ht="49.2" customHeight="1">
      <c r="M21721" s="85"/>
    </row>
    <row r="21722" spans="13:13" ht="49.2" customHeight="1">
      <c r="M21722" s="85"/>
    </row>
    <row r="21723" spans="13:13" ht="49.2" customHeight="1">
      <c r="M21723" s="85"/>
    </row>
    <row r="21724" spans="13:13" ht="49.2" customHeight="1">
      <c r="M21724" s="85"/>
    </row>
    <row r="21725" spans="13:13" ht="49.2" customHeight="1">
      <c r="M21725" s="85"/>
    </row>
    <row r="21726" spans="13:13" ht="49.2" customHeight="1">
      <c r="M21726" s="85"/>
    </row>
    <row r="21727" spans="13:13" ht="49.2" customHeight="1">
      <c r="M21727" s="85"/>
    </row>
    <row r="21728" spans="13:13" ht="49.2" customHeight="1">
      <c r="M21728" s="85"/>
    </row>
    <row r="21729" spans="13:13" ht="49.2" customHeight="1">
      <c r="M21729" s="85"/>
    </row>
    <row r="21730" spans="13:13" ht="49.2" customHeight="1">
      <c r="M21730" s="85"/>
    </row>
    <row r="21731" spans="13:13" ht="49.2" customHeight="1">
      <c r="M21731" s="85"/>
    </row>
    <row r="21732" spans="13:13" ht="49.2" customHeight="1">
      <c r="M21732" s="85"/>
    </row>
    <row r="21733" spans="13:13" ht="49.2" customHeight="1">
      <c r="M21733" s="85"/>
    </row>
    <row r="21734" spans="13:13" ht="49.2" customHeight="1">
      <c r="M21734" s="85"/>
    </row>
    <row r="21735" spans="13:13" ht="49.2" customHeight="1">
      <c r="M21735" s="85"/>
    </row>
    <row r="21736" spans="13:13" ht="49.2" customHeight="1">
      <c r="M21736" s="85"/>
    </row>
    <row r="21737" spans="13:13" ht="49.2" customHeight="1">
      <c r="M21737" s="85"/>
    </row>
    <row r="21738" spans="13:13" ht="49.2" customHeight="1">
      <c r="M21738" s="85"/>
    </row>
    <row r="21739" spans="13:13" ht="49.2" customHeight="1">
      <c r="M21739" s="85"/>
    </row>
    <row r="21740" spans="13:13" ht="49.2" customHeight="1">
      <c r="M21740" s="85"/>
    </row>
    <row r="21741" spans="13:13" ht="49.2" customHeight="1">
      <c r="M21741" s="85"/>
    </row>
    <row r="21742" spans="13:13" ht="49.2" customHeight="1">
      <c r="M21742" s="85"/>
    </row>
    <row r="21743" spans="13:13" ht="49.2" customHeight="1">
      <c r="M21743" s="85"/>
    </row>
    <row r="21744" spans="13:13" ht="49.2" customHeight="1">
      <c r="M21744" s="85"/>
    </row>
    <row r="21745" spans="13:13" ht="49.2" customHeight="1">
      <c r="M21745" s="85"/>
    </row>
    <row r="21746" spans="13:13" ht="49.2" customHeight="1">
      <c r="M21746" s="85"/>
    </row>
    <row r="21747" spans="13:13" ht="49.2" customHeight="1">
      <c r="M21747" s="85"/>
    </row>
    <row r="21748" spans="13:13" ht="49.2" customHeight="1">
      <c r="M21748" s="85"/>
    </row>
    <row r="21749" spans="13:13" ht="49.2" customHeight="1">
      <c r="M21749" s="85"/>
    </row>
    <row r="21750" spans="13:13" ht="49.2" customHeight="1">
      <c r="M21750" s="85"/>
    </row>
    <row r="21751" spans="13:13" ht="49.2" customHeight="1">
      <c r="M21751" s="85"/>
    </row>
    <row r="21752" spans="13:13" ht="49.2" customHeight="1">
      <c r="M21752" s="85"/>
    </row>
    <row r="21753" spans="13:13" ht="49.2" customHeight="1">
      <c r="M21753" s="85"/>
    </row>
    <row r="21754" spans="13:13" ht="49.2" customHeight="1">
      <c r="M21754" s="85"/>
    </row>
    <row r="21755" spans="13:13" ht="49.2" customHeight="1">
      <c r="M21755" s="85"/>
    </row>
    <row r="21756" spans="13:13" ht="49.2" customHeight="1">
      <c r="M21756" s="85"/>
    </row>
    <row r="21757" spans="13:13" ht="49.2" customHeight="1">
      <c r="M21757" s="85"/>
    </row>
    <row r="21758" spans="13:13" ht="49.2" customHeight="1">
      <c r="M21758" s="85"/>
    </row>
    <row r="21759" spans="13:13" ht="49.2" customHeight="1">
      <c r="M21759" s="85"/>
    </row>
    <row r="21760" spans="13:13" ht="49.2" customHeight="1">
      <c r="M21760" s="85"/>
    </row>
    <row r="21761" spans="13:13" ht="49.2" customHeight="1">
      <c r="M21761" s="85"/>
    </row>
    <row r="21762" spans="13:13" ht="49.2" customHeight="1">
      <c r="M21762" s="85"/>
    </row>
    <row r="21763" spans="13:13" ht="49.2" customHeight="1">
      <c r="M21763" s="85"/>
    </row>
    <row r="21764" spans="13:13" ht="49.2" customHeight="1">
      <c r="M21764" s="85"/>
    </row>
    <row r="21765" spans="13:13" ht="49.2" customHeight="1">
      <c r="M21765" s="85"/>
    </row>
    <row r="21766" spans="13:13" ht="49.2" customHeight="1">
      <c r="M21766" s="85"/>
    </row>
    <row r="21767" spans="13:13" ht="49.2" customHeight="1">
      <c r="M21767" s="85"/>
    </row>
    <row r="21768" spans="13:13" ht="49.2" customHeight="1">
      <c r="M21768" s="85"/>
    </row>
    <row r="21769" spans="13:13" ht="49.2" customHeight="1">
      <c r="M21769" s="85"/>
    </row>
    <row r="21770" spans="13:13" ht="49.2" customHeight="1">
      <c r="M21770" s="85"/>
    </row>
    <row r="21771" spans="13:13" ht="49.2" customHeight="1">
      <c r="M21771" s="85"/>
    </row>
    <row r="21772" spans="13:13" ht="49.2" customHeight="1">
      <c r="M21772" s="85"/>
    </row>
    <row r="21773" spans="13:13" ht="49.2" customHeight="1">
      <c r="M21773" s="85"/>
    </row>
    <row r="21774" spans="13:13" ht="49.2" customHeight="1">
      <c r="M21774" s="85"/>
    </row>
    <row r="21775" spans="13:13" ht="49.2" customHeight="1">
      <c r="M21775" s="85"/>
    </row>
    <row r="21776" spans="13:13" ht="49.2" customHeight="1">
      <c r="M21776" s="85"/>
    </row>
    <row r="21777" spans="13:13" ht="49.2" customHeight="1">
      <c r="M21777" s="85"/>
    </row>
    <row r="21778" spans="13:13" ht="49.2" customHeight="1">
      <c r="M21778" s="85"/>
    </row>
    <row r="21779" spans="13:13" ht="49.2" customHeight="1">
      <c r="M21779" s="85"/>
    </row>
    <row r="21780" spans="13:13" ht="49.2" customHeight="1">
      <c r="M21780" s="85"/>
    </row>
    <row r="21781" spans="13:13" ht="49.2" customHeight="1">
      <c r="M21781" s="85"/>
    </row>
    <row r="21782" spans="13:13" ht="49.2" customHeight="1">
      <c r="M21782" s="85"/>
    </row>
    <row r="21783" spans="13:13" ht="49.2" customHeight="1">
      <c r="M21783" s="85"/>
    </row>
    <row r="21784" spans="13:13" ht="49.2" customHeight="1">
      <c r="M21784" s="85"/>
    </row>
    <row r="21785" spans="13:13" ht="49.2" customHeight="1">
      <c r="M21785" s="85"/>
    </row>
    <row r="21786" spans="13:13" ht="49.2" customHeight="1">
      <c r="M21786" s="85"/>
    </row>
    <row r="21787" spans="13:13" ht="49.2" customHeight="1">
      <c r="M21787" s="85"/>
    </row>
    <row r="21788" spans="13:13" ht="49.2" customHeight="1">
      <c r="M21788" s="85"/>
    </row>
    <row r="21789" spans="13:13" ht="49.2" customHeight="1">
      <c r="M21789" s="85"/>
    </row>
    <row r="21790" spans="13:13" ht="49.2" customHeight="1">
      <c r="M21790" s="85"/>
    </row>
    <row r="21791" spans="13:13" ht="49.2" customHeight="1">
      <c r="M21791" s="85"/>
    </row>
    <row r="21792" spans="13:13" ht="49.2" customHeight="1">
      <c r="M21792" s="85"/>
    </row>
    <row r="21793" spans="13:13" ht="49.2" customHeight="1">
      <c r="M21793" s="85"/>
    </row>
    <row r="21794" spans="13:13" ht="49.2" customHeight="1">
      <c r="M21794" s="85"/>
    </row>
    <row r="21795" spans="13:13" ht="49.2" customHeight="1">
      <c r="M21795" s="85"/>
    </row>
    <row r="21796" spans="13:13" ht="49.2" customHeight="1">
      <c r="M21796" s="85"/>
    </row>
    <row r="21797" spans="13:13" ht="49.2" customHeight="1">
      <c r="M21797" s="85"/>
    </row>
    <row r="21798" spans="13:13" ht="49.2" customHeight="1">
      <c r="M21798" s="85"/>
    </row>
    <row r="21799" spans="13:13" ht="49.2" customHeight="1">
      <c r="M21799" s="85"/>
    </row>
    <row r="21800" spans="13:13" ht="49.2" customHeight="1">
      <c r="M21800" s="85"/>
    </row>
    <row r="21801" spans="13:13" ht="49.2" customHeight="1">
      <c r="M21801" s="85"/>
    </row>
    <row r="21802" spans="13:13" ht="49.2" customHeight="1">
      <c r="M21802" s="85"/>
    </row>
    <row r="21803" spans="13:13" ht="49.2" customHeight="1">
      <c r="M21803" s="85"/>
    </row>
    <row r="21804" spans="13:13" ht="49.2" customHeight="1">
      <c r="M21804" s="85"/>
    </row>
    <row r="21805" spans="13:13" ht="49.2" customHeight="1">
      <c r="M21805" s="85"/>
    </row>
    <row r="21806" spans="13:13" ht="49.2" customHeight="1">
      <c r="M21806" s="85"/>
    </row>
    <row r="21807" spans="13:13" ht="49.2" customHeight="1">
      <c r="M21807" s="85"/>
    </row>
    <row r="21808" spans="13:13" ht="49.2" customHeight="1">
      <c r="M21808" s="85"/>
    </row>
    <row r="21809" spans="13:13" ht="49.2" customHeight="1">
      <c r="M21809" s="85"/>
    </row>
    <row r="21810" spans="13:13" ht="49.2" customHeight="1">
      <c r="M21810" s="85"/>
    </row>
    <row r="21811" spans="13:13" ht="49.2" customHeight="1">
      <c r="M21811" s="85"/>
    </row>
    <row r="21812" spans="13:13" ht="49.2" customHeight="1">
      <c r="M21812" s="85"/>
    </row>
    <row r="21813" spans="13:13" ht="49.2" customHeight="1">
      <c r="M21813" s="85"/>
    </row>
    <row r="21814" spans="13:13" ht="49.2" customHeight="1">
      <c r="M21814" s="85"/>
    </row>
    <row r="21815" spans="13:13" ht="49.2" customHeight="1">
      <c r="M21815" s="85"/>
    </row>
    <row r="21816" spans="13:13" ht="49.2" customHeight="1">
      <c r="M21816" s="85"/>
    </row>
    <row r="21817" spans="13:13" ht="49.2" customHeight="1">
      <c r="M21817" s="85"/>
    </row>
    <row r="21818" spans="13:13" ht="49.2" customHeight="1">
      <c r="M21818" s="85"/>
    </row>
    <row r="21819" spans="13:13" ht="49.2" customHeight="1">
      <c r="M21819" s="85"/>
    </row>
    <row r="21820" spans="13:13" ht="49.2" customHeight="1">
      <c r="M21820" s="85"/>
    </row>
    <row r="21821" spans="13:13" ht="49.2" customHeight="1">
      <c r="M21821" s="85"/>
    </row>
    <row r="21822" spans="13:13" ht="49.2" customHeight="1">
      <c r="M21822" s="85"/>
    </row>
    <row r="21823" spans="13:13" ht="49.2" customHeight="1">
      <c r="M21823" s="85"/>
    </row>
    <row r="21824" spans="13:13" ht="49.2" customHeight="1">
      <c r="M21824" s="85"/>
    </row>
    <row r="21825" spans="13:13" ht="49.2" customHeight="1">
      <c r="M21825" s="85"/>
    </row>
    <row r="21826" spans="13:13" ht="49.2" customHeight="1">
      <c r="M21826" s="85"/>
    </row>
    <row r="21827" spans="13:13" ht="49.2" customHeight="1">
      <c r="M21827" s="85"/>
    </row>
    <row r="21828" spans="13:13" ht="49.2" customHeight="1">
      <c r="M21828" s="85"/>
    </row>
    <row r="21829" spans="13:13" ht="49.2" customHeight="1">
      <c r="M21829" s="85"/>
    </row>
    <row r="21830" spans="13:13" ht="49.2" customHeight="1">
      <c r="M21830" s="85"/>
    </row>
    <row r="21831" spans="13:13" ht="49.2" customHeight="1">
      <c r="M21831" s="85"/>
    </row>
    <row r="21832" spans="13:13" ht="49.2" customHeight="1">
      <c r="M21832" s="85"/>
    </row>
    <row r="21833" spans="13:13" ht="49.2" customHeight="1">
      <c r="M21833" s="85"/>
    </row>
    <row r="21834" spans="13:13" ht="49.2" customHeight="1">
      <c r="M21834" s="85"/>
    </row>
    <row r="21835" spans="13:13" ht="49.2" customHeight="1">
      <c r="M21835" s="85"/>
    </row>
    <row r="21836" spans="13:13" ht="49.2" customHeight="1">
      <c r="M21836" s="85"/>
    </row>
    <row r="21837" spans="13:13" ht="49.2" customHeight="1">
      <c r="M21837" s="85"/>
    </row>
    <row r="21838" spans="13:13" ht="49.2" customHeight="1">
      <c r="M21838" s="85"/>
    </row>
    <row r="21839" spans="13:13" ht="49.2" customHeight="1">
      <c r="M21839" s="85"/>
    </row>
    <row r="21840" spans="13:13" ht="49.2" customHeight="1">
      <c r="M21840" s="85"/>
    </row>
    <row r="21841" spans="13:13" ht="49.2" customHeight="1">
      <c r="M21841" s="85"/>
    </row>
    <row r="21842" spans="13:13" ht="49.2" customHeight="1">
      <c r="M21842" s="85"/>
    </row>
    <row r="21843" spans="13:13" ht="49.2" customHeight="1">
      <c r="M21843" s="85"/>
    </row>
    <row r="21844" spans="13:13" ht="49.2" customHeight="1">
      <c r="M21844" s="85"/>
    </row>
    <row r="21845" spans="13:13" ht="49.2" customHeight="1">
      <c r="M21845" s="85"/>
    </row>
    <row r="21846" spans="13:13" ht="49.2" customHeight="1">
      <c r="M21846" s="85"/>
    </row>
    <row r="21847" spans="13:13" ht="49.2" customHeight="1">
      <c r="M21847" s="85"/>
    </row>
    <row r="21848" spans="13:13" ht="49.2" customHeight="1">
      <c r="M21848" s="85"/>
    </row>
    <row r="21849" spans="13:13" ht="49.2" customHeight="1">
      <c r="M21849" s="85"/>
    </row>
    <row r="21850" spans="13:13" ht="49.2" customHeight="1">
      <c r="M21850" s="85"/>
    </row>
    <row r="21851" spans="13:13" ht="49.2" customHeight="1">
      <c r="M21851" s="85"/>
    </row>
    <row r="21852" spans="13:13" ht="49.2" customHeight="1">
      <c r="M21852" s="85"/>
    </row>
    <row r="21853" spans="13:13" ht="49.2" customHeight="1">
      <c r="M21853" s="85"/>
    </row>
    <row r="21854" spans="13:13" ht="49.2" customHeight="1">
      <c r="M21854" s="85"/>
    </row>
    <row r="21855" spans="13:13" ht="49.2" customHeight="1">
      <c r="M21855" s="85"/>
    </row>
    <row r="21856" spans="13:13" ht="49.2" customHeight="1">
      <c r="M21856" s="85"/>
    </row>
    <row r="21857" spans="13:13" ht="49.2" customHeight="1">
      <c r="M21857" s="85"/>
    </row>
    <row r="21858" spans="13:13" ht="49.2" customHeight="1">
      <c r="M21858" s="85"/>
    </row>
    <row r="21859" spans="13:13" ht="49.2" customHeight="1">
      <c r="M21859" s="85"/>
    </row>
    <row r="21860" spans="13:13" ht="49.2" customHeight="1">
      <c r="M21860" s="85"/>
    </row>
    <row r="21861" spans="13:13" ht="49.2" customHeight="1">
      <c r="M21861" s="85"/>
    </row>
    <row r="21862" spans="13:13" ht="49.2" customHeight="1">
      <c r="M21862" s="85"/>
    </row>
    <row r="21863" spans="13:13" ht="49.2" customHeight="1">
      <c r="M21863" s="85"/>
    </row>
    <row r="21864" spans="13:13" ht="49.2" customHeight="1">
      <c r="M21864" s="85"/>
    </row>
    <row r="21865" spans="13:13" ht="49.2" customHeight="1">
      <c r="M21865" s="85"/>
    </row>
    <row r="21866" spans="13:13" ht="49.2" customHeight="1">
      <c r="M21866" s="85"/>
    </row>
    <row r="21867" spans="13:13" ht="49.2" customHeight="1">
      <c r="M21867" s="85"/>
    </row>
    <row r="21868" spans="13:13" ht="49.2" customHeight="1">
      <c r="M21868" s="85"/>
    </row>
    <row r="21869" spans="13:13" ht="49.2" customHeight="1">
      <c r="M21869" s="85"/>
    </row>
    <row r="21870" spans="13:13" ht="49.2" customHeight="1">
      <c r="M21870" s="85"/>
    </row>
    <row r="21871" spans="13:13" ht="49.2" customHeight="1">
      <c r="M21871" s="85"/>
    </row>
    <row r="21872" spans="13:13" ht="49.2" customHeight="1">
      <c r="M21872" s="85"/>
    </row>
    <row r="21873" spans="13:13" ht="49.2" customHeight="1">
      <c r="M21873" s="85"/>
    </row>
    <row r="21874" spans="13:13" ht="49.2" customHeight="1">
      <c r="M21874" s="85"/>
    </row>
    <row r="21875" spans="13:13" ht="49.2" customHeight="1">
      <c r="M21875" s="85"/>
    </row>
    <row r="21876" spans="13:13" ht="49.2" customHeight="1">
      <c r="M21876" s="85"/>
    </row>
    <row r="21877" spans="13:13" ht="49.2" customHeight="1">
      <c r="M21877" s="85"/>
    </row>
    <row r="21878" spans="13:13" ht="49.2" customHeight="1">
      <c r="M21878" s="85"/>
    </row>
    <row r="21879" spans="13:13" ht="49.2" customHeight="1">
      <c r="M21879" s="85"/>
    </row>
    <row r="21880" spans="13:13" ht="49.2" customHeight="1">
      <c r="M21880" s="85"/>
    </row>
    <row r="21881" spans="13:13" ht="49.2" customHeight="1">
      <c r="M21881" s="85"/>
    </row>
    <row r="21882" spans="13:13" ht="49.2" customHeight="1">
      <c r="M21882" s="85"/>
    </row>
    <row r="21883" spans="13:13" ht="49.2" customHeight="1">
      <c r="M21883" s="85"/>
    </row>
    <row r="21884" spans="13:13" ht="49.2" customHeight="1">
      <c r="M21884" s="85"/>
    </row>
    <row r="21885" spans="13:13" ht="49.2" customHeight="1">
      <c r="M21885" s="85"/>
    </row>
    <row r="21886" spans="13:13" ht="49.2" customHeight="1">
      <c r="M21886" s="85"/>
    </row>
    <row r="21887" spans="13:13" ht="49.2" customHeight="1">
      <c r="M21887" s="85"/>
    </row>
    <row r="21888" spans="13:13" ht="49.2" customHeight="1">
      <c r="M21888" s="85"/>
    </row>
    <row r="21889" spans="13:13" ht="49.2" customHeight="1">
      <c r="M21889" s="85"/>
    </row>
    <row r="21890" spans="13:13" ht="49.2" customHeight="1">
      <c r="M21890" s="85"/>
    </row>
    <row r="21891" spans="13:13" ht="49.2" customHeight="1">
      <c r="M21891" s="85"/>
    </row>
    <row r="21892" spans="13:13" ht="49.2" customHeight="1">
      <c r="M21892" s="85"/>
    </row>
    <row r="21893" spans="13:13" ht="49.2" customHeight="1">
      <c r="M21893" s="85"/>
    </row>
    <row r="21894" spans="13:13" ht="49.2" customHeight="1">
      <c r="M21894" s="85"/>
    </row>
    <row r="21895" spans="13:13" ht="49.2" customHeight="1">
      <c r="M21895" s="85"/>
    </row>
    <row r="21896" spans="13:13" ht="49.2" customHeight="1">
      <c r="M21896" s="85"/>
    </row>
    <row r="21897" spans="13:13" ht="49.2" customHeight="1">
      <c r="M21897" s="85"/>
    </row>
    <row r="21898" spans="13:13" ht="49.2" customHeight="1">
      <c r="M21898" s="85"/>
    </row>
    <row r="21899" spans="13:13" ht="49.2" customHeight="1">
      <c r="M21899" s="85"/>
    </row>
    <row r="21900" spans="13:13" ht="49.2" customHeight="1">
      <c r="M21900" s="85"/>
    </row>
    <row r="21901" spans="13:13" ht="49.2" customHeight="1">
      <c r="M21901" s="85"/>
    </row>
    <row r="21902" spans="13:13" ht="49.2" customHeight="1">
      <c r="M21902" s="85"/>
    </row>
    <row r="21903" spans="13:13" ht="49.2" customHeight="1">
      <c r="M21903" s="85"/>
    </row>
    <row r="21904" spans="13:13" ht="49.2" customHeight="1">
      <c r="M21904" s="85"/>
    </row>
    <row r="21905" spans="13:13" ht="49.2" customHeight="1">
      <c r="M21905" s="85"/>
    </row>
    <row r="21906" spans="13:13" ht="49.2" customHeight="1">
      <c r="M21906" s="85"/>
    </row>
    <row r="21907" spans="13:13" ht="49.2" customHeight="1">
      <c r="M21907" s="85"/>
    </row>
    <row r="21908" spans="13:13" ht="49.2" customHeight="1">
      <c r="M21908" s="85"/>
    </row>
    <row r="21909" spans="13:13" ht="49.2" customHeight="1">
      <c r="M21909" s="85"/>
    </row>
    <row r="21910" spans="13:13" ht="49.2" customHeight="1">
      <c r="M21910" s="85"/>
    </row>
    <row r="21911" spans="13:13" ht="49.2" customHeight="1">
      <c r="M21911" s="85"/>
    </row>
    <row r="21912" spans="13:13" ht="49.2" customHeight="1">
      <c r="M21912" s="85"/>
    </row>
    <row r="21913" spans="13:13" ht="49.2" customHeight="1">
      <c r="M21913" s="85"/>
    </row>
    <row r="21914" spans="13:13" ht="49.2" customHeight="1">
      <c r="M21914" s="85"/>
    </row>
    <row r="21915" spans="13:13" ht="49.2" customHeight="1">
      <c r="M21915" s="85"/>
    </row>
    <row r="21916" spans="13:13" ht="49.2" customHeight="1">
      <c r="M21916" s="85"/>
    </row>
    <row r="21917" spans="13:13" ht="49.2" customHeight="1">
      <c r="M21917" s="85"/>
    </row>
    <row r="21918" spans="13:13" ht="49.2" customHeight="1">
      <c r="M21918" s="85"/>
    </row>
    <row r="21919" spans="13:13" ht="49.2" customHeight="1">
      <c r="M21919" s="85"/>
    </row>
    <row r="21920" spans="13:13" ht="49.2" customHeight="1">
      <c r="M21920" s="85"/>
    </row>
    <row r="21921" spans="13:13" ht="49.2" customHeight="1">
      <c r="M21921" s="85"/>
    </row>
    <row r="21922" spans="13:13" ht="49.2" customHeight="1">
      <c r="M21922" s="85"/>
    </row>
    <row r="21923" spans="13:13" ht="49.2" customHeight="1">
      <c r="M21923" s="85"/>
    </row>
    <row r="21924" spans="13:13" ht="49.2" customHeight="1">
      <c r="M21924" s="85"/>
    </row>
    <row r="21925" spans="13:13" ht="49.2" customHeight="1">
      <c r="M21925" s="85"/>
    </row>
    <row r="21926" spans="13:13" ht="49.2" customHeight="1">
      <c r="M21926" s="85"/>
    </row>
    <row r="21927" spans="13:13" ht="49.2" customHeight="1">
      <c r="M21927" s="85"/>
    </row>
    <row r="21928" spans="13:13" ht="49.2" customHeight="1">
      <c r="M21928" s="85"/>
    </row>
    <row r="21929" spans="13:13" ht="49.2" customHeight="1">
      <c r="M21929" s="85"/>
    </row>
    <row r="21930" spans="13:13" ht="49.2" customHeight="1">
      <c r="M21930" s="85"/>
    </row>
    <row r="21931" spans="13:13" ht="49.2" customHeight="1">
      <c r="M21931" s="85"/>
    </row>
    <row r="21932" spans="13:13" ht="49.2" customHeight="1">
      <c r="M21932" s="85"/>
    </row>
    <row r="21933" spans="13:13" ht="49.2" customHeight="1">
      <c r="M21933" s="85"/>
    </row>
    <row r="21934" spans="13:13" ht="49.2" customHeight="1">
      <c r="M21934" s="85"/>
    </row>
    <row r="21935" spans="13:13" ht="49.2" customHeight="1">
      <c r="M21935" s="85"/>
    </row>
    <row r="21936" spans="13:13" ht="49.2" customHeight="1">
      <c r="M21936" s="85"/>
    </row>
    <row r="21937" spans="13:13" ht="49.2" customHeight="1">
      <c r="M21937" s="85"/>
    </row>
    <row r="21938" spans="13:13" ht="49.2" customHeight="1">
      <c r="M21938" s="85"/>
    </row>
    <row r="21939" spans="13:13" ht="49.2" customHeight="1">
      <c r="M21939" s="85"/>
    </row>
    <row r="21940" spans="13:13" ht="49.2" customHeight="1">
      <c r="M21940" s="85"/>
    </row>
    <row r="21941" spans="13:13" ht="49.2" customHeight="1">
      <c r="M21941" s="85"/>
    </row>
    <row r="21942" spans="13:13" ht="49.2" customHeight="1">
      <c r="M21942" s="85"/>
    </row>
    <row r="21943" spans="13:13" ht="49.2" customHeight="1">
      <c r="M21943" s="85"/>
    </row>
    <row r="21944" spans="13:13" ht="49.2" customHeight="1">
      <c r="M21944" s="85"/>
    </row>
    <row r="21945" spans="13:13" ht="49.2" customHeight="1">
      <c r="M21945" s="85"/>
    </row>
    <row r="21946" spans="13:13" ht="49.2" customHeight="1">
      <c r="M21946" s="85"/>
    </row>
    <row r="21947" spans="13:13" ht="49.2" customHeight="1">
      <c r="M21947" s="85"/>
    </row>
    <row r="21948" spans="13:13" ht="49.2" customHeight="1">
      <c r="M21948" s="85"/>
    </row>
    <row r="21949" spans="13:13" ht="49.2" customHeight="1">
      <c r="M21949" s="85"/>
    </row>
    <row r="21950" spans="13:13" ht="49.2" customHeight="1">
      <c r="M21950" s="85"/>
    </row>
    <row r="21951" spans="13:13" ht="49.2" customHeight="1">
      <c r="M21951" s="85"/>
    </row>
    <row r="21952" spans="13:13" ht="49.2" customHeight="1">
      <c r="M21952" s="85"/>
    </row>
    <row r="21953" spans="13:13" ht="49.2" customHeight="1">
      <c r="M21953" s="85"/>
    </row>
    <row r="21954" spans="13:13" ht="49.2" customHeight="1">
      <c r="M21954" s="85"/>
    </row>
    <row r="21955" spans="13:13" ht="49.2" customHeight="1">
      <c r="M21955" s="85"/>
    </row>
    <row r="21956" spans="13:13" ht="49.2" customHeight="1">
      <c r="M21956" s="85"/>
    </row>
    <row r="21957" spans="13:13" ht="49.2" customHeight="1">
      <c r="M21957" s="85"/>
    </row>
    <row r="21958" spans="13:13" ht="49.2" customHeight="1">
      <c r="M21958" s="85"/>
    </row>
    <row r="21959" spans="13:13" ht="49.2" customHeight="1">
      <c r="M21959" s="85"/>
    </row>
    <row r="21960" spans="13:13" ht="49.2" customHeight="1">
      <c r="M21960" s="85"/>
    </row>
    <row r="21961" spans="13:13" ht="49.2" customHeight="1">
      <c r="M21961" s="85"/>
    </row>
    <row r="21962" spans="13:13" ht="49.2" customHeight="1">
      <c r="M21962" s="85"/>
    </row>
    <row r="21963" spans="13:13" ht="49.2" customHeight="1">
      <c r="M21963" s="85"/>
    </row>
    <row r="21964" spans="13:13" ht="49.2" customHeight="1">
      <c r="M21964" s="85"/>
    </row>
    <row r="21965" spans="13:13" ht="49.2" customHeight="1">
      <c r="M21965" s="85"/>
    </row>
    <row r="21966" spans="13:13" ht="49.2" customHeight="1">
      <c r="M21966" s="85"/>
    </row>
    <row r="21967" spans="13:13" ht="49.2" customHeight="1">
      <c r="M21967" s="85"/>
    </row>
    <row r="21968" spans="13:13" ht="49.2" customHeight="1">
      <c r="M21968" s="85"/>
    </row>
    <row r="21969" spans="13:13" ht="49.2" customHeight="1">
      <c r="M21969" s="85"/>
    </row>
    <row r="21970" spans="13:13" ht="49.2" customHeight="1">
      <c r="M21970" s="85"/>
    </row>
    <row r="21971" spans="13:13" ht="49.2" customHeight="1">
      <c r="M21971" s="85"/>
    </row>
    <row r="21972" spans="13:13" ht="49.2" customHeight="1">
      <c r="M21972" s="85"/>
    </row>
    <row r="21973" spans="13:13" ht="49.2" customHeight="1">
      <c r="M21973" s="85"/>
    </row>
    <row r="21974" spans="13:13" ht="49.2" customHeight="1">
      <c r="M21974" s="85"/>
    </row>
    <row r="21975" spans="13:13" ht="49.2" customHeight="1">
      <c r="M21975" s="85"/>
    </row>
    <row r="21976" spans="13:13" ht="49.2" customHeight="1">
      <c r="M21976" s="85"/>
    </row>
    <row r="21977" spans="13:13" ht="49.2" customHeight="1">
      <c r="M21977" s="85"/>
    </row>
    <row r="21978" spans="13:13" ht="49.2" customHeight="1">
      <c r="M21978" s="85"/>
    </row>
    <row r="21979" spans="13:13" ht="49.2" customHeight="1">
      <c r="M21979" s="85"/>
    </row>
    <row r="21980" spans="13:13" ht="49.2" customHeight="1">
      <c r="M21980" s="85"/>
    </row>
    <row r="21981" spans="13:13" ht="49.2" customHeight="1">
      <c r="M21981" s="85"/>
    </row>
    <row r="21982" spans="13:13" ht="49.2" customHeight="1">
      <c r="M21982" s="85"/>
    </row>
    <row r="21983" spans="13:13" ht="49.2" customHeight="1">
      <c r="M21983" s="85"/>
    </row>
    <row r="21984" spans="13:13" ht="49.2" customHeight="1">
      <c r="M21984" s="85"/>
    </row>
    <row r="21985" spans="13:13" ht="49.2" customHeight="1">
      <c r="M21985" s="85"/>
    </row>
    <row r="21986" spans="13:13" ht="49.2" customHeight="1">
      <c r="M21986" s="85"/>
    </row>
    <row r="21987" spans="13:13" ht="49.2" customHeight="1">
      <c r="M21987" s="85"/>
    </row>
    <row r="21988" spans="13:13" ht="49.2" customHeight="1">
      <c r="M21988" s="85"/>
    </row>
    <row r="21989" spans="13:13" ht="49.2" customHeight="1">
      <c r="M21989" s="85"/>
    </row>
    <row r="21990" spans="13:13" ht="49.2" customHeight="1">
      <c r="M21990" s="85"/>
    </row>
    <row r="21991" spans="13:13" ht="49.2" customHeight="1">
      <c r="M21991" s="85"/>
    </row>
    <row r="21992" spans="13:13" ht="49.2" customHeight="1">
      <c r="M21992" s="85"/>
    </row>
    <row r="21993" spans="13:13" ht="49.2" customHeight="1">
      <c r="M21993" s="85"/>
    </row>
    <row r="21994" spans="13:13" ht="49.2" customHeight="1">
      <c r="M21994" s="85"/>
    </row>
    <row r="21995" spans="13:13" ht="49.2" customHeight="1">
      <c r="M21995" s="85"/>
    </row>
    <row r="21996" spans="13:13" ht="49.2" customHeight="1">
      <c r="M21996" s="85"/>
    </row>
    <row r="21997" spans="13:13" ht="49.2" customHeight="1">
      <c r="M21997" s="85"/>
    </row>
    <row r="21998" spans="13:13" ht="49.2" customHeight="1">
      <c r="M21998" s="85"/>
    </row>
    <row r="21999" spans="13:13" ht="49.2" customHeight="1">
      <c r="M21999" s="85"/>
    </row>
    <row r="22000" spans="13:13" ht="49.2" customHeight="1">
      <c r="M22000" s="85"/>
    </row>
    <row r="22001" spans="13:13" ht="49.2" customHeight="1">
      <c r="M22001" s="85"/>
    </row>
    <row r="22002" spans="13:13" ht="49.2" customHeight="1">
      <c r="M22002" s="85"/>
    </row>
    <row r="22003" spans="13:13" ht="49.2" customHeight="1">
      <c r="M22003" s="85"/>
    </row>
    <row r="22004" spans="13:13" ht="49.2" customHeight="1">
      <c r="M22004" s="85"/>
    </row>
    <row r="22005" spans="13:13" ht="49.2" customHeight="1">
      <c r="M22005" s="85"/>
    </row>
    <row r="22006" spans="13:13" ht="49.2" customHeight="1">
      <c r="M22006" s="85"/>
    </row>
    <row r="22007" spans="13:13" ht="49.2" customHeight="1">
      <c r="M22007" s="85"/>
    </row>
    <row r="22008" spans="13:13" ht="49.2" customHeight="1">
      <c r="M22008" s="85"/>
    </row>
    <row r="22009" spans="13:13" ht="49.2" customHeight="1">
      <c r="M22009" s="85"/>
    </row>
    <row r="22010" spans="13:13" ht="49.2" customHeight="1">
      <c r="M22010" s="85"/>
    </row>
    <row r="22011" spans="13:13" ht="49.2" customHeight="1">
      <c r="M22011" s="85"/>
    </row>
    <row r="22012" spans="13:13" ht="49.2" customHeight="1">
      <c r="M22012" s="85"/>
    </row>
    <row r="22013" spans="13:13" ht="49.2" customHeight="1">
      <c r="M22013" s="85"/>
    </row>
    <row r="22014" spans="13:13" ht="49.2" customHeight="1">
      <c r="M22014" s="85"/>
    </row>
    <row r="22015" spans="13:13" ht="49.2" customHeight="1">
      <c r="M22015" s="85"/>
    </row>
    <row r="22016" spans="13:13" ht="49.2" customHeight="1">
      <c r="M22016" s="85"/>
    </row>
    <row r="22017" spans="13:13" ht="49.2" customHeight="1">
      <c r="M22017" s="85"/>
    </row>
    <row r="22018" spans="13:13" ht="49.2" customHeight="1">
      <c r="M22018" s="85"/>
    </row>
    <row r="22019" spans="13:13" ht="49.2" customHeight="1">
      <c r="M22019" s="85"/>
    </row>
    <row r="22020" spans="13:13" ht="49.2" customHeight="1">
      <c r="M22020" s="85"/>
    </row>
    <row r="22021" spans="13:13" ht="49.2" customHeight="1">
      <c r="M22021" s="85"/>
    </row>
    <row r="22022" spans="13:13" ht="49.2" customHeight="1">
      <c r="M22022" s="85"/>
    </row>
    <row r="22023" spans="13:13" ht="49.2" customHeight="1">
      <c r="M22023" s="85"/>
    </row>
    <row r="22024" spans="13:13" ht="49.2" customHeight="1">
      <c r="M22024" s="85"/>
    </row>
    <row r="22025" spans="13:13" ht="49.2" customHeight="1">
      <c r="M22025" s="85"/>
    </row>
    <row r="22026" spans="13:13" ht="49.2" customHeight="1">
      <c r="M22026" s="85"/>
    </row>
    <row r="22027" spans="13:13" ht="49.2" customHeight="1">
      <c r="M22027" s="85"/>
    </row>
    <row r="22028" spans="13:13" ht="49.2" customHeight="1">
      <c r="M22028" s="85"/>
    </row>
    <row r="22029" spans="13:13" ht="49.2" customHeight="1">
      <c r="M22029" s="85"/>
    </row>
    <row r="22030" spans="13:13" ht="49.2" customHeight="1">
      <c r="M22030" s="85"/>
    </row>
    <row r="22031" spans="13:13" ht="49.2" customHeight="1">
      <c r="M22031" s="85"/>
    </row>
    <row r="22032" spans="13:13" ht="49.2" customHeight="1">
      <c r="M22032" s="85"/>
    </row>
    <row r="22033" spans="13:13" ht="49.2" customHeight="1">
      <c r="M22033" s="85"/>
    </row>
    <row r="22034" spans="13:13" ht="49.2" customHeight="1">
      <c r="M22034" s="85"/>
    </row>
    <row r="22035" spans="13:13" ht="49.2" customHeight="1">
      <c r="M22035" s="85"/>
    </row>
    <row r="22036" spans="13:13" ht="49.2" customHeight="1">
      <c r="M22036" s="85"/>
    </row>
    <row r="22037" spans="13:13" ht="49.2" customHeight="1">
      <c r="M22037" s="85"/>
    </row>
    <row r="22038" spans="13:13" ht="49.2" customHeight="1">
      <c r="M22038" s="85"/>
    </row>
    <row r="22039" spans="13:13" ht="49.2" customHeight="1">
      <c r="M22039" s="85"/>
    </row>
    <row r="22040" spans="13:13" ht="49.2" customHeight="1">
      <c r="M22040" s="85"/>
    </row>
    <row r="22041" spans="13:13" ht="49.2" customHeight="1">
      <c r="M22041" s="85"/>
    </row>
    <row r="22042" spans="13:13" ht="49.2" customHeight="1">
      <c r="M22042" s="85"/>
    </row>
    <row r="22043" spans="13:13" ht="49.2" customHeight="1">
      <c r="M22043" s="85"/>
    </row>
    <row r="22044" spans="13:13" ht="49.2" customHeight="1">
      <c r="M22044" s="85"/>
    </row>
    <row r="22045" spans="13:13" ht="49.2" customHeight="1">
      <c r="M22045" s="85"/>
    </row>
    <row r="22046" spans="13:13" ht="49.2" customHeight="1">
      <c r="M22046" s="85"/>
    </row>
    <row r="22047" spans="13:13" ht="49.2" customHeight="1">
      <c r="M22047" s="85"/>
    </row>
    <row r="22048" spans="13:13" ht="49.2" customHeight="1">
      <c r="M22048" s="85"/>
    </row>
    <row r="22049" spans="13:13" ht="49.2" customHeight="1">
      <c r="M22049" s="85"/>
    </row>
    <row r="22050" spans="13:13" ht="49.2" customHeight="1">
      <c r="M22050" s="85"/>
    </row>
    <row r="22051" spans="13:13" ht="49.2" customHeight="1">
      <c r="M22051" s="85"/>
    </row>
    <row r="22052" spans="13:13" ht="49.2" customHeight="1">
      <c r="M22052" s="85"/>
    </row>
    <row r="22053" spans="13:13" ht="49.2" customHeight="1">
      <c r="M22053" s="85"/>
    </row>
    <row r="22054" spans="13:13" ht="49.2" customHeight="1">
      <c r="M22054" s="85"/>
    </row>
    <row r="22055" spans="13:13" ht="49.2" customHeight="1">
      <c r="M22055" s="85"/>
    </row>
    <row r="22056" spans="13:13" ht="49.2" customHeight="1">
      <c r="M22056" s="85"/>
    </row>
    <row r="22057" spans="13:13" ht="49.2" customHeight="1">
      <c r="M22057" s="85"/>
    </row>
    <row r="22058" spans="13:13" ht="49.2" customHeight="1">
      <c r="M22058" s="85"/>
    </row>
    <row r="22059" spans="13:13" ht="49.2" customHeight="1">
      <c r="M22059" s="85"/>
    </row>
    <row r="22060" spans="13:13" ht="49.2" customHeight="1">
      <c r="M22060" s="85"/>
    </row>
    <row r="22061" spans="13:13" ht="49.2" customHeight="1">
      <c r="M22061" s="85"/>
    </row>
    <row r="22062" spans="13:13" ht="49.2" customHeight="1">
      <c r="M22062" s="85"/>
    </row>
    <row r="22063" spans="13:13" ht="49.2" customHeight="1">
      <c r="M22063" s="85"/>
    </row>
    <row r="22064" spans="13:13" ht="49.2" customHeight="1">
      <c r="M22064" s="85"/>
    </row>
    <row r="22065" spans="13:13" ht="49.2" customHeight="1">
      <c r="M22065" s="85"/>
    </row>
    <row r="22066" spans="13:13" ht="49.2" customHeight="1">
      <c r="M22066" s="85"/>
    </row>
    <row r="22067" spans="13:13" ht="49.2" customHeight="1">
      <c r="M22067" s="85"/>
    </row>
    <row r="22068" spans="13:13" ht="49.2" customHeight="1">
      <c r="M22068" s="85"/>
    </row>
    <row r="22069" spans="13:13" ht="49.2" customHeight="1">
      <c r="M22069" s="85"/>
    </row>
    <row r="22070" spans="13:13" ht="49.2" customHeight="1">
      <c r="M22070" s="85"/>
    </row>
    <row r="22071" spans="13:13" ht="49.2" customHeight="1">
      <c r="M22071" s="85"/>
    </row>
    <row r="22072" spans="13:13" ht="49.2" customHeight="1">
      <c r="M22072" s="85"/>
    </row>
    <row r="22073" spans="13:13" ht="49.2" customHeight="1">
      <c r="M22073" s="85"/>
    </row>
    <row r="22074" spans="13:13" ht="49.2" customHeight="1">
      <c r="M22074" s="85"/>
    </row>
    <row r="22075" spans="13:13" ht="49.2" customHeight="1">
      <c r="M22075" s="85"/>
    </row>
    <row r="22076" spans="13:13" ht="49.2" customHeight="1">
      <c r="M22076" s="85"/>
    </row>
    <row r="22077" spans="13:13" ht="49.2" customHeight="1">
      <c r="M22077" s="85"/>
    </row>
    <row r="22078" spans="13:13" ht="49.2" customHeight="1">
      <c r="M22078" s="85"/>
    </row>
    <row r="22079" spans="13:13" ht="49.2" customHeight="1">
      <c r="M22079" s="85"/>
    </row>
    <row r="22080" spans="13:13" ht="49.2" customHeight="1">
      <c r="M22080" s="85"/>
    </row>
    <row r="22081" spans="13:13" ht="49.2" customHeight="1">
      <c r="M22081" s="85"/>
    </row>
    <row r="22082" spans="13:13" ht="49.2" customHeight="1">
      <c r="M22082" s="85"/>
    </row>
    <row r="22083" spans="13:13" ht="49.2" customHeight="1">
      <c r="M22083" s="85"/>
    </row>
    <row r="22084" spans="13:13" ht="49.2" customHeight="1">
      <c r="M22084" s="85"/>
    </row>
    <row r="22085" spans="13:13" ht="49.2" customHeight="1">
      <c r="M22085" s="85"/>
    </row>
    <row r="22086" spans="13:13" ht="49.2" customHeight="1">
      <c r="M22086" s="85"/>
    </row>
    <row r="22087" spans="13:13" ht="49.2" customHeight="1">
      <c r="M22087" s="85"/>
    </row>
    <row r="22088" spans="13:13" ht="49.2" customHeight="1">
      <c r="M22088" s="85"/>
    </row>
    <row r="22089" spans="13:13" ht="49.2" customHeight="1">
      <c r="M22089" s="85"/>
    </row>
    <row r="22090" spans="13:13" ht="49.2" customHeight="1">
      <c r="M22090" s="85"/>
    </row>
    <row r="22091" spans="13:13" ht="49.2" customHeight="1">
      <c r="M22091" s="85"/>
    </row>
    <row r="22092" spans="13:13" ht="49.2" customHeight="1">
      <c r="M22092" s="85"/>
    </row>
    <row r="22093" spans="13:13" ht="49.2" customHeight="1">
      <c r="M22093" s="85"/>
    </row>
    <row r="22094" spans="13:13" ht="49.2" customHeight="1">
      <c r="M22094" s="85"/>
    </row>
    <row r="22095" spans="13:13" ht="49.2" customHeight="1">
      <c r="M22095" s="85"/>
    </row>
    <row r="22096" spans="13:13" ht="49.2" customHeight="1">
      <c r="M22096" s="85"/>
    </row>
    <row r="22097" spans="13:13" ht="49.2" customHeight="1">
      <c r="M22097" s="85"/>
    </row>
    <row r="22098" spans="13:13" ht="49.2" customHeight="1">
      <c r="M22098" s="85"/>
    </row>
    <row r="22099" spans="13:13" ht="49.2" customHeight="1">
      <c r="M22099" s="85"/>
    </row>
    <row r="22100" spans="13:13" ht="49.2" customHeight="1">
      <c r="M22100" s="85"/>
    </row>
    <row r="22101" spans="13:13" ht="49.2" customHeight="1">
      <c r="M22101" s="85"/>
    </row>
    <row r="22102" spans="13:13" ht="49.2" customHeight="1">
      <c r="M22102" s="85"/>
    </row>
    <row r="22103" spans="13:13" ht="49.2" customHeight="1">
      <c r="M22103" s="85"/>
    </row>
    <row r="22104" spans="13:13" ht="49.2" customHeight="1">
      <c r="M22104" s="85"/>
    </row>
    <row r="22105" spans="13:13" ht="49.2" customHeight="1">
      <c r="M22105" s="85"/>
    </row>
    <row r="22106" spans="13:13" ht="49.2" customHeight="1">
      <c r="M22106" s="85"/>
    </row>
    <row r="22107" spans="13:13" ht="49.2" customHeight="1">
      <c r="M22107" s="85"/>
    </row>
    <row r="22108" spans="13:13" ht="49.2" customHeight="1">
      <c r="M22108" s="85"/>
    </row>
    <row r="22109" spans="13:13" ht="49.2" customHeight="1">
      <c r="M22109" s="85"/>
    </row>
    <row r="22110" spans="13:13" ht="49.2" customHeight="1">
      <c r="M22110" s="85"/>
    </row>
    <row r="22111" spans="13:13" ht="49.2" customHeight="1">
      <c r="M22111" s="85"/>
    </row>
    <row r="22112" spans="13:13" ht="49.2" customHeight="1">
      <c r="M22112" s="85"/>
    </row>
    <row r="22113" spans="13:13" ht="49.2" customHeight="1">
      <c r="M22113" s="85"/>
    </row>
    <row r="22114" spans="13:13" ht="49.2" customHeight="1">
      <c r="M22114" s="85"/>
    </row>
    <row r="22115" spans="13:13" ht="49.2" customHeight="1">
      <c r="M22115" s="85"/>
    </row>
    <row r="22116" spans="13:13" ht="49.2" customHeight="1">
      <c r="M22116" s="85"/>
    </row>
    <row r="22117" spans="13:13" ht="49.2" customHeight="1">
      <c r="M22117" s="85"/>
    </row>
    <row r="22118" spans="13:13" ht="49.2" customHeight="1">
      <c r="M22118" s="85"/>
    </row>
    <row r="22119" spans="13:13" ht="49.2" customHeight="1">
      <c r="M22119" s="85"/>
    </row>
    <row r="22120" spans="13:13" ht="49.2" customHeight="1">
      <c r="M22120" s="85"/>
    </row>
    <row r="22121" spans="13:13" ht="49.2" customHeight="1">
      <c r="M22121" s="85"/>
    </row>
    <row r="22122" spans="13:13" ht="49.2" customHeight="1">
      <c r="M22122" s="85"/>
    </row>
    <row r="22123" spans="13:13" ht="49.2" customHeight="1">
      <c r="M22123" s="85"/>
    </row>
    <row r="22124" spans="13:13" ht="49.2" customHeight="1">
      <c r="M22124" s="85"/>
    </row>
    <row r="22125" spans="13:13" ht="49.2" customHeight="1">
      <c r="M22125" s="85"/>
    </row>
    <row r="22126" spans="13:13" ht="49.2" customHeight="1">
      <c r="M22126" s="85"/>
    </row>
    <row r="22127" spans="13:13" ht="49.2" customHeight="1">
      <c r="M22127" s="85"/>
    </row>
    <row r="22128" spans="13:13" ht="49.2" customHeight="1">
      <c r="M22128" s="85"/>
    </row>
    <row r="22129" spans="13:13" ht="49.2" customHeight="1">
      <c r="M22129" s="85"/>
    </row>
    <row r="22130" spans="13:13" ht="49.2" customHeight="1">
      <c r="M22130" s="85"/>
    </row>
    <row r="22131" spans="13:13" ht="49.2" customHeight="1">
      <c r="M22131" s="85"/>
    </row>
    <row r="22132" spans="13:13" ht="49.2" customHeight="1">
      <c r="M22132" s="85"/>
    </row>
    <row r="22133" spans="13:13" ht="49.2" customHeight="1">
      <c r="M22133" s="85"/>
    </row>
    <row r="22134" spans="13:13" ht="49.2" customHeight="1">
      <c r="M22134" s="85"/>
    </row>
    <row r="22135" spans="13:13" ht="49.2" customHeight="1">
      <c r="M22135" s="85"/>
    </row>
    <row r="22136" spans="13:13" ht="49.2" customHeight="1">
      <c r="M22136" s="85"/>
    </row>
    <row r="22137" spans="13:13" ht="49.2" customHeight="1">
      <c r="M22137" s="85"/>
    </row>
    <row r="22138" spans="13:13" ht="49.2" customHeight="1">
      <c r="M22138" s="85"/>
    </row>
    <row r="22139" spans="13:13" ht="49.2" customHeight="1">
      <c r="M22139" s="85"/>
    </row>
    <row r="22140" spans="13:13" ht="49.2" customHeight="1">
      <c r="M22140" s="85"/>
    </row>
    <row r="22141" spans="13:13" ht="49.2" customHeight="1">
      <c r="M22141" s="85"/>
    </row>
    <row r="22142" spans="13:13" ht="49.2" customHeight="1">
      <c r="M22142" s="85"/>
    </row>
    <row r="22143" spans="13:13" ht="49.2" customHeight="1">
      <c r="M22143" s="85"/>
    </row>
    <row r="22144" spans="13:13" ht="49.2" customHeight="1">
      <c r="M22144" s="85"/>
    </row>
    <row r="22145" spans="13:13" ht="49.2" customHeight="1">
      <c r="M22145" s="85"/>
    </row>
    <row r="22146" spans="13:13" ht="49.2" customHeight="1">
      <c r="M22146" s="85"/>
    </row>
    <row r="22147" spans="13:13" ht="49.2" customHeight="1">
      <c r="M22147" s="85"/>
    </row>
    <row r="22148" spans="13:13" ht="49.2" customHeight="1">
      <c r="M22148" s="85"/>
    </row>
    <row r="22149" spans="13:13" ht="49.2" customHeight="1">
      <c r="M22149" s="85"/>
    </row>
    <row r="22150" spans="13:13" ht="49.2" customHeight="1">
      <c r="M22150" s="85"/>
    </row>
    <row r="22151" spans="13:13" ht="49.2" customHeight="1">
      <c r="M22151" s="85"/>
    </row>
    <row r="22152" spans="13:13" ht="49.2" customHeight="1">
      <c r="M22152" s="85"/>
    </row>
    <row r="22153" spans="13:13" ht="49.2" customHeight="1">
      <c r="M22153" s="85"/>
    </row>
    <row r="22154" spans="13:13" ht="49.2" customHeight="1">
      <c r="M22154" s="85"/>
    </row>
    <row r="22155" spans="13:13" ht="49.2" customHeight="1">
      <c r="M22155" s="85"/>
    </row>
    <row r="22156" spans="13:13" ht="49.2" customHeight="1">
      <c r="M22156" s="85"/>
    </row>
    <row r="22157" spans="13:13" ht="49.2" customHeight="1">
      <c r="M22157" s="85"/>
    </row>
    <row r="22158" spans="13:13" ht="49.2" customHeight="1">
      <c r="M22158" s="85"/>
    </row>
    <row r="22159" spans="13:13" ht="49.2" customHeight="1">
      <c r="M22159" s="85"/>
    </row>
    <row r="22160" spans="13:13" ht="49.2" customHeight="1">
      <c r="M22160" s="85"/>
    </row>
    <row r="22161" spans="13:13" ht="49.2" customHeight="1">
      <c r="M22161" s="85"/>
    </row>
    <row r="22162" spans="13:13" ht="49.2" customHeight="1">
      <c r="M22162" s="85"/>
    </row>
    <row r="22163" spans="13:13" ht="49.2" customHeight="1">
      <c r="M22163" s="85"/>
    </row>
    <row r="22164" spans="13:13" ht="49.2" customHeight="1">
      <c r="M22164" s="85"/>
    </row>
    <row r="22165" spans="13:13" ht="49.2" customHeight="1">
      <c r="M22165" s="85"/>
    </row>
    <row r="22166" spans="13:13" ht="49.2" customHeight="1">
      <c r="M22166" s="85"/>
    </row>
    <row r="22167" spans="13:13" ht="49.2" customHeight="1">
      <c r="M22167" s="85"/>
    </row>
    <row r="22168" spans="13:13" ht="49.2" customHeight="1">
      <c r="M22168" s="85"/>
    </row>
    <row r="22169" spans="13:13" ht="49.2" customHeight="1">
      <c r="M22169" s="85"/>
    </row>
    <row r="22170" spans="13:13" ht="49.2" customHeight="1">
      <c r="M22170" s="85"/>
    </row>
    <row r="22171" spans="13:13" ht="49.2" customHeight="1">
      <c r="M22171" s="85"/>
    </row>
    <row r="22172" spans="13:13" ht="49.2" customHeight="1">
      <c r="M22172" s="85"/>
    </row>
    <row r="22173" spans="13:13" ht="49.2" customHeight="1">
      <c r="M22173" s="85"/>
    </row>
    <row r="22174" spans="13:13" ht="49.2" customHeight="1">
      <c r="M22174" s="85"/>
    </row>
    <row r="22175" spans="13:13" ht="49.2" customHeight="1">
      <c r="M22175" s="85"/>
    </row>
    <row r="22176" spans="13:13" ht="49.2" customHeight="1">
      <c r="M22176" s="85"/>
    </row>
    <row r="22177" spans="13:13" ht="49.2" customHeight="1">
      <c r="M22177" s="85"/>
    </row>
    <row r="22178" spans="13:13" ht="49.2" customHeight="1">
      <c r="M22178" s="85"/>
    </row>
    <row r="22179" spans="13:13" ht="49.2" customHeight="1">
      <c r="M22179" s="85"/>
    </row>
    <row r="22180" spans="13:13" ht="49.2" customHeight="1">
      <c r="M22180" s="85"/>
    </row>
    <row r="22181" spans="13:13" ht="49.2" customHeight="1">
      <c r="M22181" s="85"/>
    </row>
    <row r="22182" spans="13:13" ht="49.2" customHeight="1">
      <c r="M22182" s="85"/>
    </row>
    <row r="22183" spans="13:13" ht="49.2" customHeight="1">
      <c r="M22183" s="85"/>
    </row>
    <row r="22184" spans="13:13" ht="49.2" customHeight="1">
      <c r="M22184" s="85"/>
    </row>
    <row r="22185" spans="13:13" ht="49.2" customHeight="1">
      <c r="M22185" s="85"/>
    </row>
    <row r="22186" spans="13:13" ht="49.2" customHeight="1">
      <c r="M22186" s="85"/>
    </row>
    <row r="22187" spans="13:13" ht="49.2" customHeight="1">
      <c r="M22187" s="85"/>
    </row>
    <row r="22188" spans="13:13" ht="49.2" customHeight="1">
      <c r="M22188" s="85"/>
    </row>
    <row r="22189" spans="13:13" ht="49.2" customHeight="1">
      <c r="M22189" s="85"/>
    </row>
    <row r="22190" spans="13:13" ht="49.2" customHeight="1">
      <c r="M22190" s="85"/>
    </row>
    <row r="22191" spans="13:13" ht="49.2" customHeight="1">
      <c r="M22191" s="85"/>
    </row>
    <row r="22192" spans="13:13" ht="49.2" customHeight="1">
      <c r="M22192" s="85"/>
    </row>
    <row r="22193" spans="13:13" ht="49.2" customHeight="1">
      <c r="M22193" s="85"/>
    </row>
    <row r="22194" spans="13:13" ht="49.2" customHeight="1">
      <c r="M22194" s="85"/>
    </row>
    <row r="22195" spans="13:13" ht="49.2" customHeight="1">
      <c r="M22195" s="85"/>
    </row>
    <row r="22196" spans="13:13" ht="49.2" customHeight="1">
      <c r="M22196" s="85"/>
    </row>
    <row r="22197" spans="13:13" ht="49.2" customHeight="1">
      <c r="M22197" s="85"/>
    </row>
    <row r="22198" spans="13:13" ht="49.2" customHeight="1">
      <c r="M22198" s="85"/>
    </row>
    <row r="22199" spans="13:13" ht="49.2" customHeight="1">
      <c r="M22199" s="85"/>
    </row>
    <row r="22200" spans="13:13" ht="49.2" customHeight="1">
      <c r="M22200" s="85"/>
    </row>
    <row r="22201" spans="13:13" ht="49.2" customHeight="1">
      <c r="M22201" s="85"/>
    </row>
    <row r="22202" spans="13:13" ht="49.2" customHeight="1">
      <c r="M22202" s="85"/>
    </row>
    <row r="22203" spans="13:13" ht="49.2" customHeight="1">
      <c r="M22203" s="85"/>
    </row>
    <row r="22204" spans="13:13" ht="49.2" customHeight="1">
      <c r="M22204" s="85"/>
    </row>
    <row r="22205" spans="13:13" ht="49.2" customHeight="1">
      <c r="M22205" s="85"/>
    </row>
    <row r="22206" spans="13:13" ht="49.2" customHeight="1">
      <c r="M22206" s="85"/>
    </row>
    <row r="22207" spans="13:13" ht="49.2" customHeight="1">
      <c r="M22207" s="85"/>
    </row>
    <row r="22208" spans="13:13" ht="49.2" customHeight="1">
      <c r="M22208" s="85"/>
    </row>
    <row r="22209" spans="13:13" ht="49.2" customHeight="1">
      <c r="M22209" s="85"/>
    </row>
    <row r="22210" spans="13:13" ht="49.2" customHeight="1">
      <c r="M22210" s="85"/>
    </row>
    <row r="22211" spans="13:13" ht="49.2" customHeight="1">
      <c r="M22211" s="85"/>
    </row>
    <row r="22212" spans="13:13" ht="49.2" customHeight="1">
      <c r="M22212" s="85"/>
    </row>
    <row r="22213" spans="13:13" ht="49.2" customHeight="1">
      <c r="M22213" s="85"/>
    </row>
    <row r="22214" spans="13:13" ht="49.2" customHeight="1">
      <c r="M22214" s="85"/>
    </row>
    <row r="22215" spans="13:13" ht="49.2" customHeight="1">
      <c r="M22215" s="85"/>
    </row>
    <row r="22216" spans="13:13" ht="49.2" customHeight="1">
      <c r="M22216" s="85"/>
    </row>
    <row r="22217" spans="13:13" ht="49.2" customHeight="1">
      <c r="M22217" s="85"/>
    </row>
    <row r="22218" spans="13:13" ht="49.2" customHeight="1">
      <c r="M22218" s="85"/>
    </row>
    <row r="22219" spans="13:13" ht="49.2" customHeight="1">
      <c r="M22219" s="85"/>
    </row>
    <row r="22220" spans="13:13" ht="49.2" customHeight="1">
      <c r="M22220" s="85"/>
    </row>
    <row r="22221" spans="13:13" ht="49.2" customHeight="1">
      <c r="M22221" s="85"/>
    </row>
    <row r="22222" spans="13:13" ht="49.2" customHeight="1">
      <c r="M22222" s="85"/>
    </row>
    <row r="22223" spans="13:13" ht="49.2" customHeight="1">
      <c r="M22223" s="85"/>
    </row>
    <row r="22224" spans="13:13" ht="49.2" customHeight="1">
      <c r="M22224" s="85"/>
    </row>
    <row r="22225" spans="13:13" ht="49.2" customHeight="1">
      <c r="M22225" s="85"/>
    </row>
    <row r="22226" spans="13:13" ht="49.2" customHeight="1">
      <c r="M22226" s="85"/>
    </row>
    <row r="22227" spans="13:13" ht="49.2" customHeight="1">
      <c r="M22227" s="85"/>
    </row>
    <row r="22228" spans="13:13" ht="49.2" customHeight="1">
      <c r="M22228" s="85"/>
    </row>
    <row r="22229" spans="13:13" ht="49.2" customHeight="1">
      <c r="M22229" s="85"/>
    </row>
    <row r="22230" spans="13:13" ht="49.2" customHeight="1">
      <c r="M22230" s="85"/>
    </row>
    <row r="22231" spans="13:13" ht="49.2" customHeight="1">
      <c r="M22231" s="85"/>
    </row>
    <row r="22232" spans="13:13" ht="49.2" customHeight="1">
      <c r="M22232" s="85"/>
    </row>
    <row r="22233" spans="13:13" ht="49.2" customHeight="1">
      <c r="M22233" s="85"/>
    </row>
    <row r="22234" spans="13:13" ht="49.2" customHeight="1">
      <c r="M22234" s="85"/>
    </row>
    <row r="22235" spans="13:13" ht="49.2" customHeight="1">
      <c r="M22235" s="85"/>
    </row>
    <row r="22236" spans="13:13" ht="49.2" customHeight="1">
      <c r="M22236" s="85"/>
    </row>
    <row r="22237" spans="13:13" ht="49.2" customHeight="1">
      <c r="M22237" s="85"/>
    </row>
    <row r="22238" spans="13:13" ht="49.2" customHeight="1">
      <c r="M22238" s="85"/>
    </row>
    <row r="22239" spans="13:13" ht="49.2" customHeight="1">
      <c r="M22239" s="85"/>
    </row>
    <row r="22240" spans="13:13" ht="49.2" customHeight="1">
      <c r="M22240" s="85"/>
    </row>
    <row r="22241" spans="13:13" ht="49.2" customHeight="1">
      <c r="M22241" s="85"/>
    </row>
    <row r="22242" spans="13:13" ht="49.2" customHeight="1">
      <c r="M22242" s="85"/>
    </row>
    <row r="22243" spans="13:13" ht="49.2" customHeight="1">
      <c r="M22243" s="85"/>
    </row>
    <row r="22244" spans="13:13" ht="49.2" customHeight="1">
      <c r="M22244" s="85"/>
    </row>
    <row r="22245" spans="13:13" ht="49.2" customHeight="1">
      <c r="M22245" s="85"/>
    </row>
    <row r="22246" spans="13:13" ht="49.2" customHeight="1">
      <c r="M22246" s="85"/>
    </row>
    <row r="22247" spans="13:13" ht="49.2" customHeight="1">
      <c r="M22247" s="85"/>
    </row>
    <row r="22248" spans="13:13" ht="49.2" customHeight="1">
      <c r="M22248" s="85"/>
    </row>
    <row r="22249" spans="13:13" ht="49.2" customHeight="1">
      <c r="M22249" s="85"/>
    </row>
    <row r="22250" spans="13:13" ht="49.2" customHeight="1">
      <c r="M22250" s="85"/>
    </row>
    <row r="22251" spans="13:13" ht="49.2" customHeight="1">
      <c r="M22251" s="85"/>
    </row>
    <row r="22252" spans="13:13" ht="49.2" customHeight="1">
      <c r="M22252" s="85"/>
    </row>
    <row r="22253" spans="13:13" ht="49.2" customHeight="1">
      <c r="M22253" s="85"/>
    </row>
    <row r="22254" spans="13:13" ht="49.2" customHeight="1">
      <c r="M22254" s="85"/>
    </row>
    <row r="22255" spans="13:13" ht="49.2" customHeight="1">
      <c r="M22255" s="85"/>
    </row>
    <row r="22256" spans="13:13" ht="49.2" customHeight="1">
      <c r="M22256" s="85"/>
    </row>
    <row r="22257" spans="13:13" ht="49.2" customHeight="1">
      <c r="M22257" s="85"/>
    </row>
    <row r="22258" spans="13:13" ht="49.2" customHeight="1">
      <c r="M22258" s="85"/>
    </row>
    <row r="22259" spans="13:13" ht="49.2" customHeight="1">
      <c r="M22259" s="85"/>
    </row>
    <row r="22260" spans="13:13" ht="49.2" customHeight="1">
      <c r="M22260" s="85"/>
    </row>
    <row r="22261" spans="13:13" ht="49.2" customHeight="1">
      <c r="M22261" s="85"/>
    </row>
    <row r="22262" spans="13:13" ht="49.2" customHeight="1">
      <c r="M22262" s="85"/>
    </row>
    <row r="22263" spans="13:13" ht="49.2" customHeight="1">
      <c r="M22263" s="85"/>
    </row>
    <row r="22264" spans="13:13" ht="49.2" customHeight="1">
      <c r="M22264" s="85"/>
    </row>
    <row r="22265" spans="13:13" ht="49.2" customHeight="1">
      <c r="M22265" s="85"/>
    </row>
    <row r="22266" spans="13:13" ht="49.2" customHeight="1">
      <c r="M22266" s="85"/>
    </row>
    <row r="22267" spans="13:13" ht="49.2" customHeight="1">
      <c r="M22267" s="85"/>
    </row>
    <row r="22268" spans="13:13" ht="49.2" customHeight="1">
      <c r="M22268" s="85"/>
    </row>
    <row r="22269" spans="13:13" ht="49.2" customHeight="1">
      <c r="M22269" s="85"/>
    </row>
    <row r="22270" spans="13:13" ht="49.2" customHeight="1">
      <c r="M22270" s="85"/>
    </row>
    <row r="22271" spans="13:13" ht="49.2" customHeight="1">
      <c r="M22271" s="85"/>
    </row>
    <row r="22272" spans="13:13" ht="49.2" customHeight="1">
      <c r="M22272" s="85"/>
    </row>
    <row r="22273" spans="13:13" ht="49.2" customHeight="1">
      <c r="M22273" s="85"/>
    </row>
    <row r="22274" spans="13:13" ht="49.2" customHeight="1">
      <c r="M22274" s="85"/>
    </row>
    <row r="22275" spans="13:13" ht="49.2" customHeight="1">
      <c r="M22275" s="85"/>
    </row>
    <row r="22276" spans="13:13" ht="49.2" customHeight="1">
      <c r="M22276" s="85"/>
    </row>
    <row r="22277" spans="13:13" ht="49.2" customHeight="1">
      <c r="M22277" s="85"/>
    </row>
    <row r="22278" spans="13:13" ht="49.2" customHeight="1">
      <c r="M22278" s="85"/>
    </row>
    <row r="22279" spans="13:13" ht="49.2" customHeight="1">
      <c r="M22279" s="85"/>
    </row>
    <row r="22280" spans="13:13" ht="49.2" customHeight="1">
      <c r="M22280" s="85"/>
    </row>
    <row r="22281" spans="13:13" ht="49.2" customHeight="1">
      <c r="M22281" s="85"/>
    </row>
    <row r="22282" spans="13:13" ht="49.2" customHeight="1">
      <c r="M22282" s="85"/>
    </row>
    <row r="22283" spans="13:13" ht="49.2" customHeight="1">
      <c r="M22283" s="85"/>
    </row>
    <row r="22284" spans="13:13" ht="49.2" customHeight="1">
      <c r="M22284" s="85"/>
    </row>
    <row r="22285" spans="13:13" ht="49.2" customHeight="1">
      <c r="M22285" s="85"/>
    </row>
    <row r="22286" spans="13:13" ht="49.2" customHeight="1">
      <c r="M22286" s="85"/>
    </row>
    <row r="22287" spans="13:13" ht="49.2" customHeight="1">
      <c r="M22287" s="85"/>
    </row>
    <row r="22288" spans="13:13" ht="49.2" customHeight="1">
      <c r="M22288" s="85"/>
    </row>
    <row r="22289" spans="13:13" ht="49.2" customHeight="1">
      <c r="M22289" s="85"/>
    </row>
    <row r="22290" spans="13:13" ht="49.2" customHeight="1">
      <c r="M22290" s="85"/>
    </row>
    <row r="22291" spans="13:13" ht="49.2" customHeight="1">
      <c r="M22291" s="85"/>
    </row>
    <row r="22292" spans="13:13" ht="49.2" customHeight="1">
      <c r="M22292" s="85"/>
    </row>
    <row r="22293" spans="13:13" ht="49.2" customHeight="1">
      <c r="M22293" s="85"/>
    </row>
    <row r="22294" spans="13:13" ht="49.2" customHeight="1">
      <c r="M22294" s="85"/>
    </row>
    <row r="22295" spans="13:13" ht="49.2" customHeight="1">
      <c r="M22295" s="85"/>
    </row>
    <row r="22296" spans="13:13" ht="49.2" customHeight="1">
      <c r="M22296" s="85"/>
    </row>
    <row r="22297" spans="13:13" ht="49.2" customHeight="1">
      <c r="M22297" s="85"/>
    </row>
    <row r="22298" spans="13:13" ht="49.2" customHeight="1">
      <c r="M22298" s="85"/>
    </row>
    <row r="22299" spans="13:13" ht="49.2" customHeight="1">
      <c r="M22299" s="85"/>
    </row>
    <row r="22300" spans="13:13" ht="49.2" customHeight="1">
      <c r="M22300" s="85"/>
    </row>
    <row r="22301" spans="13:13" ht="49.2" customHeight="1">
      <c r="M22301" s="85"/>
    </row>
    <row r="22302" spans="13:13" ht="49.2" customHeight="1">
      <c r="M22302" s="85"/>
    </row>
    <row r="22303" spans="13:13" ht="49.2" customHeight="1">
      <c r="M22303" s="85"/>
    </row>
    <row r="22304" spans="13:13" ht="49.2" customHeight="1">
      <c r="M22304" s="85"/>
    </row>
    <row r="22305" spans="13:13" ht="49.2" customHeight="1">
      <c r="M22305" s="85"/>
    </row>
    <row r="22306" spans="13:13" ht="49.2" customHeight="1">
      <c r="M22306" s="85"/>
    </row>
    <row r="22307" spans="13:13" ht="49.2" customHeight="1">
      <c r="M22307" s="85"/>
    </row>
    <row r="22308" spans="13:13" ht="49.2" customHeight="1">
      <c r="M22308" s="85"/>
    </row>
    <row r="22309" spans="13:13" ht="49.2" customHeight="1">
      <c r="M22309" s="85"/>
    </row>
    <row r="22310" spans="13:13" ht="49.2" customHeight="1">
      <c r="M22310" s="85"/>
    </row>
    <row r="22311" spans="13:13" ht="49.2" customHeight="1">
      <c r="M22311" s="85"/>
    </row>
    <row r="22312" spans="13:13" ht="49.2" customHeight="1">
      <c r="M22312" s="85"/>
    </row>
    <row r="22313" spans="13:13" ht="49.2" customHeight="1">
      <c r="M22313" s="85"/>
    </row>
    <row r="22314" spans="13:13" ht="49.2" customHeight="1">
      <c r="M22314" s="85"/>
    </row>
    <row r="22315" spans="13:13" ht="49.2" customHeight="1">
      <c r="M22315" s="85"/>
    </row>
    <row r="22316" spans="13:13" ht="49.2" customHeight="1">
      <c r="M22316" s="85"/>
    </row>
    <row r="22317" spans="13:13" ht="49.2" customHeight="1">
      <c r="M22317" s="85"/>
    </row>
    <row r="22318" spans="13:13" ht="49.2" customHeight="1">
      <c r="M22318" s="85"/>
    </row>
    <row r="22319" spans="13:13" ht="49.2" customHeight="1">
      <c r="M22319" s="85"/>
    </row>
    <row r="22320" spans="13:13" ht="49.2" customHeight="1">
      <c r="M22320" s="85"/>
    </row>
    <row r="22321" spans="13:13" ht="49.2" customHeight="1">
      <c r="M22321" s="85"/>
    </row>
    <row r="22322" spans="13:13" ht="49.2" customHeight="1">
      <c r="M22322" s="85"/>
    </row>
    <row r="22323" spans="13:13" ht="49.2" customHeight="1">
      <c r="M22323" s="85"/>
    </row>
    <row r="22324" spans="13:13" ht="49.2" customHeight="1">
      <c r="M22324" s="85"/>
    </row>
    <row r="22325" spans="13:13" ht="49.2" customHeight="1">
      <c r="M22325" s="85"/>
    </row>
    <row r="22326" spans="13:13" ht="49.2" customHeight="1">
      <c r="M22326" s="85"/>
    </row>
    <row r="22327" spans="13:13" ht="49.2" customHeight="1">
      <c r="M22327" s="85"/>
    </row>
    <row r="22328" spans="13:13" ht="49.2" customHeight="1">
      <c r="M22328" s="85"/>
    </row>
    <row r="22329" spans="13:13" ht="49.2" customHeight="1">
      <c r="M22329" s="85"/>
    </row>
    <row r="22330" spans="13:13" ht="49.2" customHeight="1">
      <c r="M22330" s="85"/>
    </row>
    <row r="22331" spans="13:13" ht="49.2" customHeight="1">
      <c r="M22331" s="85"/>
    </row>
    <row r="22332" spans="13:13" ht="49.2" customHeight="1">
      <c r="M22332" s="85"/>
    </row>
    <row r="22333" spans="13:13" ht="49.2" customHeight="1">
      <c r="M22333" s="85"/>
    </row>
    <row r="22334" spans="13:13" ht="49.2" customHeight="1">
      <c r="M22334" s="85"/>
    </row>
    <row r="22335" spans="13:13" ht="49.2" customHeight="1">
      <c r="M22335" s="85"/>
    </row>
    <row r="22336" spans="13:13" ht="49.2" customHeight="1">
      <c r="M22336" s="85"/>
    </row>
    <row r="22337" spans="13:13" ht="49.2" customHeight="1">
      <c r="M22337" s="85"/>
    </row>
    <row r="22338" spans="13:13" ht="49.2" customHeight="1">
      <c r="M22338" s="85"/>
    </row>
    <row r="22339" spans="13:13" ht="49.2" customHeight="1">
      <c r="M22339" s="85"/>
    </row>
    <row r="22340" spans="13:13" ht="49.2" customHeight="1">
      <c r="M22340" s="85"/>
    </row>
    <row r="22341" spans="13:13" ht="49.2" customHeight="1">
      <c r="M22341" s="85"/>
    </row>
    <row r="22342" spans="13:13" ht="49.2" customHeight="1">
      <c r="M22342" s="85"/>
    </row>
    <row r="22343" spans="13:13" ht="49.2" customHeight="1">
      <c r="M22343" s="85"/>
    </row>
    <row r="22344" spans="13:13" ht="49.2" customHeight="1">
      <c r="M22344" s="85"/>
    </row>
    <row r="22345" spans="13:13" ht="49.2" customHeight="1">
      <c r="M22345" s="85"/>
    </row>
    <row r="22346" spans="13:13" ht="49.2" customHeight="1">
      <c r="M22346" s="85"/>
    </row>
    <row r="22347" spans="13:13" ht="49.2" customHeight="1">
      <c r="M22347" s="85"/>
    </row>
    <row r="22348" spans="13:13" ht="49.2" customHeight="1">
      <c r="M22348" s="85"/>
    </row>
    <row r="22349" spans="13:13" ht="49.2" customHeight="1">
      <c r="M22349" s="85"/>
    </row>
    <row r="22350" spans="13:13" ht="49.2" customHeight="1">
      <c r="M22350" s="85"/>
    </row>
    <row r="22351" spans="13:13" ht="49.2" customHeight="1">
      <c r="M22351" s="85"/>
    </row>
    <row r="22352" spans="13:13" ht="49.2" customHeight="1">
      <c r="M22352" s="85"/>
    </row>
    <row r="22353" spans="13:13" ht="49.2" customHeight="1">
      <c r="M22353" s="85"/>
    </row>
    <row r="22354" spans="13:13" ht="49.2" customHeight="1">
      <c r="M22354" s="85"/>
    </row>
    <row r="22355" spans="13:13" ht="49.2" customHeight="1">
      <c r="M22355" s="85"/>
    </row>
    <row r="22356" spans="13:13" ht="49.2" customHeight="1">
      <c r="M22356" s="85"/>
    </row>
    <row r="22357" spans="13:13" ht="49.2" customHeight="1">
      <c r="M22357" s="85"/>
    </row>
    <row r="22358" spans="13:13" ht="49.2" customHeight="1">
      <c r="M22358" s="85"/>
    </row>
    <row r="22359" spans="13:13" ht="49.2" customHeight="1">
      <c r="M22359" s="85"/>
    </row>
    <row r="22360" spans="13:13" ht="49.2" customHeight="1">
      <c r="M22360" s="85"/>
    </row>
    <row r="22361" spans="13:13" ht="49.2" customHeight="1">
      <c r="M22361" s="85"/>
    </row>
    <row r="22362" spans="13:13" ht="49.2" customHeight="1">
      <c r="M22362" s="85"/>
    </row>
    <row r="22363" spans="13:13" ht="49.2" customHeight="1">
      <c r="M22363" s="85"/>
    </row>
    <row r="22364" spans="13:13" ht="49.2" customHeight="1">
      <c r="M22364" s="85"/>
    </row>
    <row r="22365" spans="13:13" ht="49.2" customHeight="1">
      <c r="M22365" s="85"/>
    </row>
    <row r="22366" spans="13:13" ht="49.2" customHeight="1">
      <c r="M22366" s="85"/>
    </row>
    <row r="22367" spans="13:13" ht="49.2" customHeight="1">
      <c r="M22367" s="85"/>
    </row>
    <row r="22368" spans="13:13" ht="49.2" customHeight="1">
      <c r="M22368" s="85"/>
    </row>
    <row r="22369" spans="13:13" ht="49.2" customHeight="1">
      <c r="M22369" s="85"/>
    </row>
    <row r="22370" spans="13:13" ht="49.2" customHeight="1">
      <c r="M22370" s="85"/>
    </row>
    <row r="22371" spans="13:13" ht="49.2" customHeight="1">
      <c r="M22371" s="85"/>
    </row>
    <row r="22372" spans="13:13" ht="49.2" customHeight="1">
      <c r="M22372" s="85"/>
    </row>
    <row r="22373" spans="13:13" ht="49.2" customHeight="1">
      <c r="M22373" s="85"/>
    </row>
    <row r="22374" spans="13:13" ht="49.2" customHeight="1">
      <c r="M22374" s="85"/>
    </row>
    <row r="22375" spans="13:13" ht="49.2" customHeight="1">
      <c r="M22375" s="85"/>
    </row>
    <row r="22376" spans="13:13" ht="49.2" customHeight="1">
      <c r="M22376" s="85"/>
    </row>
    <row r="22377" spans="13:13" ht="49.2" customHeight="1">
      <c r="M22377" s="85"/>
    </row>
    <row r="22378" spans="13:13" ht="49.2" customHeight="1">
      <c r="M22378" s="85"/>
    </row>
    <row r="22379" spans="13:13" ht="49.2" customHeight="1">
      <c r="M22379" s="85"/>
    </row>
    <row r="22380" spans="13:13" ht="49.2" customHeight="1">
      <c r="M22380" s="85"/>
    </row>
    <row r="22381" spans="13:13" ht="49.2" customHeight="1">
      <c r="M22381" s="85"/>
    </row>
    <row r="22382" spans="13:13" ht="49.2" customHeight="1">
      <c r="M22382" s="85"/>
    </row>
    <row r="22383" spans="13:13" ht="49.2" customHeight="1">
      <c r="M22383" s="85"/>
    </row>
    <row r="22384" spans="13:13" ht="49.2" customHeight="1">
      <c r="M22384" s="85"/>
    </row>
    <row r="22385" spans="13:13" ht="49.2" customHeight="1">
      <c r="M22385" s="85"/>
    </row>
    <row r="22386" spans="13:13" ht="49.2" customHeight="1">
      <c r="M22386" s="85"/>
    </row>
    <row r="22387" spans="13:13" ht="49.2" customHeight="1">
      <c r="M22387" s="85"/>
    </row>
    <row r="22388" spans="13:13" ht="49.2" customHeight="1">
      <c r="M22388" s="85"/>
    </row>
    <row r="22389" spans="13:13" ht="49.2" customHeight="1">
      <c r="M22389" s="85"/>
    </row>
    <row r="22390" spans="13:13" ht="49.2" customHeight="1">
      <c r="M22390" s="85"/>
    </row>
    <row r="22391" spans="13:13" ht="49.2" customHeight="1">
      <c r="M22391" s="85"/>
    </row>
    <row r="22392" spans="13:13" ht="49.2" customHeight="1">
      <c r="M22392" s="85"/>
    </row>
    <row r="22393" spans="13:13" ht="49.2" customHeight="1">
      <c r="M22393" s="85"/>
    </row>
    <row r="22394" spans="13:13" ht="49.2" customHeight="1">
      <c r="M22394" s="85"/>
    </row>
    <row r="22395" spans="13:13" ht="49.2" customHeight="1">
      <c r="M22395" s="85"/>
    </row>
    <row r="22396" spans="13:13" ht="49.2" customHeight="1">
      <c r="M22396" s="85"/>
    </row>
    <row r="22397" spans="13:13" ht="49.2" customHeight="1">
      <c r="M22397" s="85"/>
    </row>
    <row r="22398" spans="13:13" ht="49.2" customHeight="1">
      <c r="M22398" s="85"/>
    </row>
    <row r="22399" spans="13:13" ht="49.2" customHeight="1">
      <c r="M22399" s="85"/>
    </row>
    <row r="22400" spans="13:13" ht="49.2" customHeight="1">
      <c r="M22400" s="85"/>
    </row>
    <row r="22401" spans="13:13" ht="49.2" customHeight="1">
      <c r="M22401" s="85"/>
    </row>
    <row r="22402" spans="13:13" ht="49.2" customHeight="1">
      <c r="M22402" s="85"/>
    </row>
    <row r="22403" spans="13:13" ht="49.2" customHeight="1">
      <c r="M22403" s="85"/>
    </row>
    <row r="22404" spans="13:13" ht="49.2" customHeight="1">
      <c r="M22404" s="85"/>
    </row>
    <row r="22405" spans="13:13" ht="49.2" customHeight="1">
      <c r="M22405" s="85"/>
    </row>
    <row r="22406" spans="13:13" ht="49.2" customHeight="1">
      <c r="M22406" s="85"/>
    </row>
    <row r="22407" spans="13:13" ht="49.2" customHeight="1">
      <c r="M22407" s="85"/>
    </row>
    <row r="22408" spans="13:13" ht="49.2" customHeight="1">
      <c r="M22408" s="85"/>
    </row>
    <row r="22409" spans="13:13" ht="49.2" customHeight="1">
      <c r="M22409" s="85"/>
    </row>
    <row r="22410" spans="13:13" ht="49.2" customHeight="1">
      <c r="M22410" s="85"/>
    </row>
    <row r="22411" spans="13:13" ht="49.2" customHeight="1">
      <c r="M22411" s="85"/>
    </row>
    <row r="22412" spans="13:13" ht="49.2" customHeight="1">
      <c r="M22412" s="85"/>
    </row>
    <row r="22413" spans="13:13" ht="49.2" customHeight="1">
      <c r="M22413" s="85"/>
    </row>
    <row r="22414" spans="13:13" ht="49.2" customHeight="1">
      <c r="M22414" s="85"/>
    </row>
    <row r="22415" spans="13:13" ht="49.2" customHeight="1">
      <c r="M22415" s="85"/>
    </row>
    <row r="22416" spans="13:13" ht="49.2" customHeight="1">
      <c r="M22416" s="85"/>
    </row>
    <row r="22417" spans="13:13" ht="49.2" customHeight="1">
      <c r="M22417" s="85"/>
    </row>
    <row r="22418" spans="13:13" ht="49.2" customHeight="1">
      <c r="M22418" s="85"/>
    </row>
    <row r="22419" spans="13:13" ht="49.2" customHeight="1">
      <c r="M22419" s="85"/>
    </row>
    <row r="22420" spans="13:13" ht="49.2" customHeight="1">
      <c r="M22420" s="85"/>
    </row>
    <row r="22421" spans="13:13" ht="49.2" customHeight="1">
      <c r="M22421" s="85"/>
    </row>
    <row r="22422" spans="13:13" ht="49.2" customHeight="1">
      <c r="M22422" s="85"/>
    </row>
    <row r="22423" spans="13:13" ht="49.2" customHeight="1">
      <c r="M22423" s="85"/>
    </row>
    <row r="22424" spans="13:13" ht="49.2" customHeight="1">
      <c r="M22424" s="85"/>
    </row>
    <row r="22425" spans="13:13" ht="49.2" customHeight="1">
      <c r="M22425" s="85"/>
    </row>
    <row r="22426" spans="13:13" ht="49.2" customHeight="1">
      <c r="M22426" s="85"/>
    </row>
    <row r="22427" spans="13:13" ht="49.2" customHeight="1">
      <c r="M22427" s="85"/>
    </row>
    <row r="22428" spans="13:13" ht="49.2" customHeight="1">
      <c r="M22428" s="85"/>
    </row>
    <row r="22429" spans="13:13" ht="49.2" customHeight="1">
      <c r="M22429" s="85"/>
    </row>
    <row r="22430" spans="13:13" ht="49.2" customHeight="1">
      <c r="M22430" s="85"/>
    </row>
    <row r="22431" spans="13:13" ht="49.2" customHeight="1">
      <c r="M22431" s="85"/>
    </row>
    <row r="22432" spans="13:13" ht="49.2" customHeight="1">
      <c r="M22432" s="85"/>
    </row>
    <row r="22433" spans="13:13" ht="49.2" customHeight="1">
      <c r="M22433" s="85"/>
    </row>
    <row r="22434" spans="13:13" ht="49.2" customHeight="1">
      <c r="M22434" s="85"/>
    </row>
    <row r="22435" spans="13:13" ht="49.2" customHeight="1">
      <c r="M22435" s="85"/>
    </row>
    <row r="22436" spans="13:13" ht="49.2" customHeight="1">
      <c r="M22436" s="85"/>
    </row>
    <row r="22437" spans="13:13" ht="49.2" customHeight="1">
      <c r="M22437" s="85"/>
    </row>
    <row r="22438" spans="13:13" ht="49.2" customHeight="1">
      <c r="M22438" s="85"/>
    </row>
    <row r="22439" spans="13:13" ht="49.2" customHeight="1">
      <c r="M22439" s="85"/>
    </row>
    <row r="22440" spans="13:13" ht="49.2" customHeight="1">
      <c r="M22440" s="85"/>
    </row>
    <row r="22441" spans="13:13" ht="49.2" customHeight="1">
      <c r="M22441" s="85"/>
    </row>
    <row r="22442" spans="13:13" ht="49.2" customHeight="1">
      <c r="M22442" s="85"/>
    </row>
    <row r="22443" spans="13:13" ht="49.2" customHeight="1">
      <c r="M22443" s="85"/>
    </row>
    <row r="22444" spans="13:13" ht="49.2" customHeight="1">
      <c r="M22444" s="85"/>
    </row>
    <row r="22445" spans="13:13" ht="49.2" customHeight="1">
      <c r="M22445" s="85"/>
    </row>
    <row r="22446" spans="13:13" ht="49.2" customHeight="1">
      <c r="M22446" s="85"/>
    </row>
    <row r="22447" spans="13:13" ht="49.2" customHeight="1">
      <c r="M22447" s="85"/>
    </row>
    <row r="22448" spans="13:13" ht="49.2" customHeight="1">
      <c r="M22448" s="85"/>
    </row>
    <row r="22449" spans="13:13" ht="49.2" customHeight="1">
      <c r="M22449" s="85"/>
    </row>
    <row r="22450" spans="13:13" ht="49.2" customHeight="1">
      <c r="M22450" s="85"/>
    </row>
    <row r="22451" spans="13:13" ht="49.2" customHeight="1">
      <c r="M22451" s="85"/>
    </row>
    <row r="22452" spans="13:13" ht="49.2" customHeight="1">
      <c r="M22452" s="85"/>
    </row>
    <row r="22453" spans="13:13" ht="49.2" customHeight="1">
      <c r="M22453" s="85"/>
    </row>
    <row r="22454" spans="13:13" ht="49.2" customHeight="1">
      <c r="M22454" s="85"/>
    </row>
    <row r="22455" spans="13:13" ht="49.2" customHeight="1">
      <c r="M22455" s="85"/>
    </row>
    <row r="22456" spans="13:13" ht="49.2" customHeight="1">
      <c r="M22456" s="85"/>
    </row>
    <row r="22457" spans="13:13" ht="49.2" customHeight="1">
      <c r="M22457" s="85"/>
    </row>
    <row r="22458" spans="13:13" ht="49.2" customHeight="1">
      <c r="M22458" s="85"/>
    </row>
    <row r="22459" spans="13:13" ht="49.2" customHeight="1">
      <c r="M22459" s="85"/>
    </row>
    <row r="22460" spans="13:13" ht="49.2" customHeight="1">
      <c r="M22460" s="85"/>
    </row>
    <row r="22461" spans="13:13" ht="49.2" customHeight="1">
      <c r="M22461" s="85"/>
    </row>
    <row r="22462" spans="13:13" ht="49.2" customHeight="1">
      <c r="M22462" s="85"/>
    </row>
    <row r="22463" spans="13:13" ht="49.2" customHeight="1">
      <c r="M22463" s="85"/>
    </row>
    <row r="22464" spans="13:13" ht="49.2" customHeight="1">
      <c r="M22464" s="85"/>
    </row>
    <row r="22465" spans="13:13" ht="49.2" customHeight="1">
      <c r="M22465" s="85"/>
    </row>
    <row r="22466" spans="13:13" ht="49.2" customHeight="1">
      <c r="M22466" s="85"/>
    </row>
    <row r="22467" spans="13:13" ht="49.2" customHeight="1">
      <c r="M22467" s="85"/>
    </row>
    <row r="22468" spans="13:13" ht="49.2" customHeight="1">
      <c r="M22468" s="85"/>
    </row>
    <row r="22469" spans="13:13" ht="49.2" customHeight="1">
      <c r="M22469" s="85"/>
    </row>
    <row r="22470" spans="13:13" ht="49.2" customHeight="1">
      <c r="M22470" s="85"/>
    </row>
    <row r="22471" spans="13:13" ht="49.2" customHeight="1">
      <c r="M22471" s="85"/>
    </row>
    <row r="22472" spans="13:13" ht="49.2" customHeight="1">
      <c r="M22472" s="85"/>
    </row>
    <row r="22473" spans="13:13" ht="49.2" customHeight="1">
      <c r="M22473" s="85"/>
    </row>
    <row r="22474" spans="13:13" ht="49.2" customHeight="1">
      <c r="M22474" s="85"/>
    </row>
    <row r="22475" spans="13:13" ht="49.2" customHeight="1">
      <c r="M22475" s="85"/>
    </row>
    <row r="22476" spans="13:13" ht="49.2" customHeight="1">
      <c r="M22476" s="85"/>
    </row>
    <row r="22477" spans="13:13" ht="49.2" customHeight="1">
      <c r="M22477" s="85"/>
    </row>
    <row r="22478" spans="13:13" ht="49.2" customHeight="1">
      <c r="M22478" s="85"/>
    </row>
    <row r="22479" spans="13:13" ht="49.2" customHeight="1">
      <c r="M22479" s="85"/>
    </row>
    <row r="22480" spans="13:13" ht="49.2" customHeight="1">
      <c r="M22480" s="85"/>
    </row>
    <row r="22481" spans="13:13" ht="49.2" customHeight="1">
      <c r="M22481" s="85"/>
    </row>
    <row r="22482" spans="13:13" ht="49.2" customHeight="1">
      <c r="M22482" s="85"/>
    </row>
    <row r="22483" spans="13:13" ht="49.2" customHeight="1">
      <c r="M22483" s="85"/>
    </row>
    <row r="22484" spans="13:13" ht="49.2" customHeight="1">
      <c r="M22484" s="85"/>
    </row>
    <row r="22485" spans="13:13" ht="49.2" customHeight="1">
      <c r="M22485" s="85"/>
    </row>
    <row r="22486" spans="13:13" ht="49.2" customHeight="1">
      <c r="M22486" s="85"/>
    </row>
    <row r="22487" spans="13:13" ht="49.2" customHeight="1">
      <c r="M22487" s="85"/>
    </row>
    <row r="22488" spans="13:13" ht="49.2" customHeight="1">
      <c r="M22488" s="85"/>
    </row>
    <row r="22489" spans="13:13" ht="49.2" customHeight="1">
      <c r="M22489" s="85"/>
    </row>
    <row r="22490" spans="13:13" ht="49.2" customHeight="1">
      <c r="M22490" s="85"/>
    </row>
    <row r="22491" spans="13:13" ht="49.2" customHeight="1">
      <c r="M22491" s="85"/>
    </row>
    <row r="22492" spans="13:13" ht="49.2" customHeight="1">
      <c r="M22492" s="85"/>
    </row>
    <row r="22493" spans="13:13" ht="49.2" customHeight="1">
      <c r="M22493" s="85"/>
    </row>
    <row r="22494" spans="13:13" ht="49.2" customHeight="1">
      <c r="M22494" s="85"/>
    </row>
    <row r="22495" spans="13:13" ht="49.2" customHeight="1">
      <c r="M22495" s="85"/>
    </row>
    <row r="22496" spans="13:13" ht="49.2" customHeight="1">
      <c r="M22496" s="85"/>
    </row>
    <row r="22497" spans="13:13" ht="49.2" customHeight="1">
      <c r="M22497" s="85"/>
    </row>
    <row r="22498" spans="13:13" ht="49.2" customHeight="1">
      <c r="M22498" s="85"/>
    </row>
    <row r="22499" spans="13:13" ht="49.2" customHeight="1">
      <c r="M22499" s="85"/>
    </row>
    <row r="22500" spans="13:13" ht="49.2" customHeight="1">
      <c r="M22500" s="85"/>
    </row>
    <row r="22501" spans="13:13" ht="49.2" customHeight="1">
      <c r="M22501" s="85"/>
    </row>
    <row r="22502" spans="13:13" ht="49.2" customHeight="1">
      <c r="M22502" s="85"/>
    </row>
    <row r="22503" spans="13:13" ht="49.2" customHeight="1">
      <c r="M22503" s="85"/>
    </row>
    <row r="22504" spans="13:13" ht="49.2" customHeight="1">
      <c r="M22504" s="85"/>
    </row>
    <row r="22505" spans="13:13" ht="49.2" customHeight="1">
      <c r="M22505" s="85"/>
    </row>
    <row r="22506" spans="13:13" ht="49.2" customHeight="1">
      <c r="M22506" s="85"/>
    </row>
    <row r="22507" spans="13:13" ht="49.2" customHeight="1">
      <c r="M22507" s="85"/>
    </row>
    <row r="22508" spans="13:13" ht="49.2" customHeight="1">
      <c r="M22508" s="85"/>
    </row>
    <row r="22509" spans="13:13" ht="49.2" customHeight="1">
      <c r="M22509" s="85"/>
    </row>
    <row r="22510" spans="13:13" ht="49.2" customHeight="1">
      <c r="M22510" s="85"/>
    </row>
    <row r="22511" spans="13:13" ht="49.2" customHeight="1">
      <c r="M22511" s="85"/>
    </row>
    <row r="22512" spans="13:13" ht="49.2" customHeight="1">
      <c r="M22512" s="85"/>
    </row>
    <row r="22513" spans="13:13" ht="49.2" customHeight="1">
      <c r="M22513" s="85"/>
    </row>
    <row r="22514" spans="13:13" ht="49.2" customHeight="1">
      <c r="M22514" s="85"/>
    </row>
    <row r="22515" spans="13:13" ht="49.2" customHeight="1">
      <c r="M22515" s="85"/>
    </row>
    <row r="22516" spans="13:13" ht="49.2" customHeight="1">
      <c r="M22516" s="85"/>
    </row>
    <row r="22517" spans="13:13" ht="49.2" customHeight="1">
      <c r="M22517" s="85"/>
    </row>
    <row r="22518" spans="13:13" ht="49.2" customHeight="1">
      <c r="M22518" s="85"/>
    </row>
    <row r="22519" spans="13:13" ht="49.2" customHeight="1">
      <c r="M22519" s="85"/>
    </row>
    <row r="22520" spans="13:13" ht="49.2" customHeight="1">
      <c r="M22520" s="85"/>
    </row>
    <row r="22521" spans="13:13" ht="49.2" customHeight="1">
      <c r="M22521" s="85"/>
    </row>
    <row r="22522" spans="13:13" ht="49.2" customHeight="1">
      <c r="M22522" s="85"/>
    </row>
    <row r="22523" spans="13:13" ht="49.2" customHeight="1">
      <c r="M22523" s="85"/>
    </row>
    <row r="22524" spans="13:13" ht="49.2" customHeight="1">
      <c r="M22524" s="85"/>
    </row>
    <row r="22525" spans="13:13" ht="49.2" customHeight="1">
      <c r="M22525" s="85"/>
    </row>
    <row r="22526" spans="13:13" ht="49.2" customHeight="1">
      <c r="M22526" s="85"/>
    </row>
    <row r="22527" spans="13:13" ht="49.2" customHeight="1">
      <c r="M22527" s="85"/>
    </row>
    <row r="22528" spans="13:13" ht="49.2" customHeight="1">
      <c r="M22528" s="85"/>
    </row>
    <row r="22529" spans="13:13" ht="49.2" customHeight="1">
      <c r="M22529" s="85"/>
    </row>
    <row r="22530" spans="13:13" ht="49.2" customHeight="1">
      <c r="M22530" s="85"/>
    </row>
    <row r="22531" spans="13:13" ht="49.2" customHeight="1">
      <c r="M22531" s="85"/>
    </row>
    <row r="22532" spans="13:13" ht="49.2" customHeight="1">
      <c r="M22532" s="85"/>
    </row>
    <row r="22533" spans="13:13" ht="49.2" customHeight="1">
      <c r="M22533" s="85"/>
    </row>
    <row r="22534" spans="13:13" ht="49.2" customHeight="1">
      <c r="M22534" s="85"/>
    </row>
    <row r="22535" spans="13:13" ht="49.2" customHeight="1">
      <c r="M22535" s="85"/>
    </row>
    <row r="22536" spans="13:13" ht="49.2" customHeight="1">
      <c r="M22536" s="85"/>
    </row>
    <row r="22537" spans="13:13" ht="49.2" customHeight="1">
      <c r="M22537" s="85"/>
    </row>
    <row r="22538" spans="13:13" ht="49.2" customHeight="1">
      <c r="M22538" s="85"/>
    </row>
    <row r="22539" spans="13:13" ht="49.2" customHeight="1">
      <c r="M22539" s="85"/>
    </row>
    <row r="22540" spans="13:13" ht="49.2" customHeight="1">
      <c r="M22540" s="85"/>
    </row>
    <row r="22541" spans="13:13" ht="49.2" customHeight="1">
      <c r="M22541" s="85"/>
    </row>
    <row r="22542" spans="13:13" ht="49.2" customHeight="1">
      <c r="M22542" s="85"/>
    </row>
    <row r="22543" spans="13:13" ht="49.2" customHeight="1">
      <c r="M22543" s="85"/>
    </row>
    <row r="22544" spans="13:13" ht="49.2" customHeight="1">
      <c r="M22544" s="85"/>
    </row>
    <row r="22545" spans="13:13" ht="49.2" customHeight="1">
      <c r="M22545" s="85"/>
    </row>
    <row r="22546" spans="13:13" ht="49.2" customHeight="1">
      <c r="M22546" s="85"/>
    </row>
    <row r="22547" spans="13:13" ht="49.2" customHeight="1">
      <c r="M22547" s="85"/>
    </row>
    <row r="22548" spans="13:13" ht="49.2" customHeight="1">
      <c r="M22548" s="85"/>
    </row>
    <row r="22549" spans="13:13" ht="49.2" customHeight="1">
      <c r="M22549" s="85"/>
    </row>
    <row r="22550" spans="13:13" ht="49.2" customHeight="1">
      <c r="M22550" s="85"/>
    </row>
    <row r="22551" spans="13:13" ht="49.2" customHeight="1">
      <c r="M22551" s="85"/>
    </row>
    <row r="22552" spans="13:13" ht="49.2" customHeight="1">
      <c r="M22552" s="85"/>
    </row>
    <row r="22553" spans="13:13" ht="49.2" customHeight="1">
      <c r="M22553" s="85"/>
    </row>
    <row r="22554" spans="13:13" ht="49.2" customHeight="1">
      <c r="M22554" s="85"/>
    </row>
    <row r="22555" spans="13:13" ht="49.2" customHeight="1">
      <c r="M22555" s="85"/>
    </row>
    <row r="22556" spans="13:13" ht="49.2" customHeight="1">
      <c r="M22556" s="85"/>
    </row>
    <row r="22557" spans="13:13" ht="49.2" customHeight="1">
      <c r="M22557" s="85"/>
    </row>
    <row r="22558" spans="13:13" ht="49.2" customHeight="1">
      <c r="M22558" s="85"/>
    </row>
    <row r="22559" spans="13:13" ht="49.2" customHeight="1">
      <c r="M22559" s="85"/>
    </row>
    <row r="22560" spans="13:13" ht="49.2" customHeight="1">
      <c r="M22560" s="85"/>
    </row>
    <row r="22561" spans="13:13" ht="49.2" customHeight="1">
      <c r="M22561" s="85"/>
    </row>
    <row r="22562" spans="13:13" ht="49.2" customHeight="1">
      <c r="M22562" s="85"/>
    </row>
    <row r="22563" spans="13:13" ht="49.2" customHeight="1">
      <c r="M22563" s="85"/>
    </row>
    <row r="22564" spans="13:13" ht="49.2" customHeight="1">
      <c r="M22564" s="85"/>
    </row>
    <row r="22565" spans="13:13" ht="49.2" customHeight="1">
      <c r="M22565" s="85"/>
    </row>
    <row r="22566" spans="13:13" ht="49.2" customHeight="1">
      <c r="M22566" s="85"/>
    </row>
    <row r="22567" spans="13:13" ht="49.2" customHeight="1">
      <c r="M22567" s="85"/>
    </row>
    <row r="22568" spans="13:13" ht="49.2" customHeight="1">
      <c r="M22568" s="85"/>
    </row>
    <row r="22569" spans="13:13" ht="49.2" customHeight="1">
      <c r="M22569" s="85"/>
    </row>
    <row r="22570" spans="13:13" ht="49.2" customHeight="1">
      <c r="M22570" s="85"/>
    </row>
    <row r="22571" spans="13:13" ht="49.2" customHeight="1">
      <c r="M22571" s="85"/>
    </row>
    <row r="22572" spans="13:13" ht="49.2" customHeight="1">
      <c r="M22572" s="85"/>
    </row>
    <row r="22573" spans="13:13" ht="49.2" customHeight="1">
      <c r="M22573" s="85"/>
    </row>
    <row r="22574" spans="13:13" ht="49.2" customHeight="1">
      <c r="M22574" s="85"/>
    </row>
    <row r="22575" spans="13:13" ht="49.2" customHeight="1">
      <c r="M22575" s="85"/>
    </row>
    <row r="22576" spans="13:13" ht="49.2" customHeight="1">
      <c r="M22576" s="85"/>
    </row>
    <row r="22577" spans="13:13" ht="49.2" customHeight="1">
      <c r="M22577" s="85"/>
    </row>
    <row r="22578" spans="13:13" ht="49.2" customHeight="1">
      <c r="M22578" s="85"/>
    </row>
    <row r="22579" spans="13:13" ht="49.2" customHeight="1">
      <c r="M22579" s="85"/>
    </row>
    <row r="22580" spans="13:13" ht="49.2" customHeight="1">
      <c r="M22580" s="85"/>
    </row>
    <row r="22581" spans="13:13" ht="49.2" customHeight="1">
      <c r="M22581" s="85"/>
    </row>
    <row r="22582" spans="13:13" ht="49.2" customHeight="1">
      <c r="M22582" s="85"/>
    </row>
    <row r="22583" spans="13:13" ht="49.2" customHeight="1">
      <c r="M22583" s="85"/>
    </row>
    <row r="22584" spans="13:13" ht="49.2" customHeight="1">
      <c r="M22584" s="85"/>
    </row>
    <row r="22585" spans="13:13" ht="49.2" customHeight="1">
      <c r="M22585" s="85"/>
    </row>
    <row r="22586" spans="13:13" ht="49.2" customHeight="1">
      <c r="M22586" s="85"/>
    </row>
    <row r="22587" spans="13:13" ht="49.2" customHeight="1">
      <c r="M22587" s="85"/>
    </row>
    <row r="22588" spans="13:13" ht="49.2" customHeight="1">
      <c r="M22588" s="85"/>
    </row>
    <row r="22589" spans="13:13" ht="49.2" customHeight="1">
      <c r="M22589" s="85"/>
    </row>
    <row r="22590" spans="13:13" ht="49.2" customHeight="1">
      <c r="M22590" s="85"/>
    </row>
    <row r="22591" spans="13:13" ht="49.2" customHeight="1">
      <c r="M22591" s="85"/>
    </row>
    <row r="22592" spans="13:13" ht="49.2" customHeight="1">
      <c r="M22592" s="85"/>
    </row>
    <row r="22593" spans="13:13" ht="49.2" customHeight="1">
      <c r="M22593" s="85"/>
    </row>
    <row r="22594" spans="13:13" ht="49.2" customHeight="1">
      <c r="M22594" s="85"/>
    </row>
    <row r="22595" spans="13:13" ht="49.2" customHeight="1">
      <c r="M22595" s="85"/>
    </row>
    <row r="22596" spans="13:13" ht="49.2" customHeight="1">
      <c r="M22596" s="85"/>
    </row>
    <row r="22597" spans="13:13" ht="49.2" customHeight="1">
      <c r="M22597" s="85"/>
    </row>
    <row r="22598" spans="13:13" ht="49.2" customHeight="1">
      <c r="M22598" s="85"/>
    </row>
    <row r="22599" spans="13:13" ht="49.2" customHeight="1">
      <c r="M22599" s="85"/>
    </row>
    <row r="22600" spans="13:13" ht="49.2" customHeight="1">
      <c r="M22600" s="85"/>
    </row>
    <row r="22601" spans="13:13" ht="49.2" customHeight="1">
      <c r="M22601" s="85"/>
    </row>
    <row r="22602" spans="13:13" ht="49.2" customHeight="1">
      <c r="M22602" s="85"/>
    </row>
    <row r="22603" spans="13:13" ht="49.2" customHeight="1">
      <c r="M22603" s="85"/>
    </row>
    <row r="22604" spans="13:13" ht="49.2" customHeight="1">
      <c r="M22604" s="85"/>
    </row>
    <row r="22605" spans="13:13" ht="49.2" customHeight="1">
      <c r="M22605" s="85"/>
    </row>
    <row r="22606" spans="13:13" ht="49.2" customHeight="1">
      <c r="M22606" s="85"/>
    </row>
    <row r="22607" spans="13:13" ht="49.2" customHeight="1">
      <c r="M22607" s="85"/>
    </row>
    <row r="22608" spans="13:13" ht="49.2" customHeight="1">
      <c r="M22608" s="85"/>
    </row>
    <row r="22609" spans="13:13" ht="49.2" customHeight="1">
      <c r="M22609" s="85"/>
    </row>
    <row r="22610" spans="13:13" ht="49.2" customHeight="1">
      <c r="M22610" s="85"/>
    </row>
    <row r="22611" spans="13:13" ht="49.2" customHeight="1">
      <c r="M22611" s="85"/>
    </row>
    <row r="22612" spans="13:13" ht="49.2" customHeight="1">
      <c r="M22612" s="85"/>
    </row>
    <row r="22613" spans="13:13" ht="49.2" customHeight="1">
      <c r="M22613" s="85"/>
    </row>
    <row r="22614" spans="13:13" ht="49.2" customHeight="1">
      <c r="M22614" s="85"/>
    </row>
    <row r="22615" spans="13:13" ht="49.2" customHeight="1">
      <c r="M22615" s="85"/>
    </row>
    <row r="22616" spans="13:13" ht="49.2" customHeight="1">
      <c r="M22616" s="85"/>
    </row>
    <row r="22617" spans="13:13" ht="49.2" customHeight="1">
      <c r="M22617" s="85"/>
    </row>
    <row r="22618" spans="13:13" ht="49.2" customHeight="1">
      <c r="M22618" s="85"/>
    </row>
    <row r="22619" spans="13:13" ht="49.2" customHeight="1">
      <c r="M22619" s="85"/>
    </row>
    <row r="22620" spans="13:13" ht="49.2" customHeight="1">
      <c r="M22620" s="85"/>
    </row>
    <row r="22621" spans="13:13" ht="49.2" customHeight="1">
      <c r="M22621" s="85"/>
    </row>
    <row r="22622" spans="13:13" ht="49.2" customHeight="1">
      <c r="M22622" s="85"/>
    </row>
    <row r="22623" spans="13:13" ht="49.2" customHeight="1">
      <c r="M22623" s="85"/>
    </row>
    <row r="22624" spans="13:13" ht="49.2" customHeight="1">
      <c r="M22624" s="85"/>
    </row>
    <row r="22625" spans="13:13" ht="49.2" customHeight="1">
      <c r="M22625" s="85"/>
    </row>
    <row r="22626" spans="13:13" ht="49.2" customHeight="1">
      <c r="M22626" s="85"/>
    </row>
    <row r="22627" spans="13:13" ht="49.2" customHeight="1">
      <c r="M22627" s="85"/>
    </row>
    <row r="22628" spans="13:13" ht="49.2" customHeight="1">
      <c r="M22628" s="85"/>
    </row>
    <row r="22629" spans="13:13" ht="49.2" customHeight="1">
      <c r="M22629" s="85"/>
    </row>
    <row r="22630" spans="13:13" ht="49.2" customHeight="1">
      <c r="M22630" s="85"/>
    </row>
    <row r="22631" spans="13:13" ht="49.2" customHeight="1">
      <c r="M22631" s="85"/>
    </row>
    <row r="22632" spans="13:13" ht="49.2" customHeight="1">
      <c r="M22632" s="85"/>
    </row>
    <row r="22633" spans="13:13" ht="49.2" customHeight="1">
      <c r="M22633" s="85"/>
    </row>
    <row r="22634" spans="13:13" ht="49.2" customHeight="1">
      <c r="M22634" s="85"/>
    </row>
    <row r="22635" spans="13:13" ht="49.2" customHeight="1">
      <c r="M22635" s="85"/>
    </row>
    <row r="22636" spans="13:13" ht="49.2" customHeight="1">
      <c r="M22636" s="85"/>
    </row>
    <row r="22637" spans="13:13" ht="49.2" customHeight="1">
      <c r="M22637" s="85"/>
    </row>
    <row r="22638" spans="13:13" ht="49.2" customHeight="1">
      <c r="M22638" s="85"/>
    </row>
    <row r="22639" spans="13:13" ht="49.2" customHeight="1">
      <c r="M22639" s="85"/>
    </row>
    <row r="22640" spans="13:13" ht="49.2" customHeight="1">
      <c r="M22640" s="85"/>
    </row>
    <row r="22641" spans="13:13" ht="49.2" customHeight="1">
      <c r="M22641" s="85"/>
    </row>
    <row r="22642" spans="13:13" ht="49.2" customHeight="1">
      <c r="M22642" s="85"/>
    </row>
    <row r="22643" spans="13:13" ht="49.2" customHeight="1">
      <c r="M22643" s="85"/>
    </row>
    <row r="22644" spans="13:13" ht="49.2" customHeight="1">
      <c r="M22644" s="85"/>
    </row>
    <row r="22645" spans="13:13" ht="49.2" customHeight="1">
      <c r="M22645" s="85"/>
    </row>
    <row r="22646" spans="13:13" ht="49.2" customHeight="1">
      <c r="M22646" s="85"/>
    </row>
    <row r="22647" spans="13:13" ht="49.2" customHeight="1">
      <c r="M22647" s="85"/>
    </row>
    <row r="22648" spans="13:13" ht="49.2" customHeight="1">
      <c r="M22648" s="85"/>
    </row>
    <row r="22649" spans="13:13" ht="49.2" customHeight="1">
      <c r="M22649" s="85"/>
    </row>
    <row r="22650" spans="13:13" ht="49.2" customHeight="1">
      <c r="M22650" s="85"/>
    </row>
    <row r="22651" spans="13:13" ht="49.2" customHeight="1">
      <c r="M22651" s="85"/>
    </row>
    <row r="22652" spans="13:13" ht="49.2" customHeight="1">
      <c r="M22652" s="85"/>
    </row>
    <row r="22653" spans="13:13" ht="49.2" customHeight="1">
      <c r="M22653" s="85"/>
    </row>
    <row r="22654" spans="13:13" ht="49.2" customHeight="1">
      <c r="M22654" s="85"/>
    </row>
    <row r="22655" spans="13:13" ht="49.2" customHeight="1">
      <c r="M22655" s="85"/>
    </row>
    <row r="22656" spans="13:13" ht="49.2" customHeight="1">
      <c r="M22656" s="85"/>
    </row>
    <row r="22657" spans="13:13" ht="49.2" customHeight="1">
      <c r="M22657" s="85"/>
    </row>
    <row r="22658" spans="13:13" ht="49.2" customHeight="1">
      <c r="M22658" s="85"/>
    </row>
    <row r="22659" spans="13:13" ht="49.2" customHeight="1">
      <c r="M22659" s="85"/>
    </row>
    <row r="22660" spans="13:13" ht="49.2" customHeight="1">
      <c r="M22660" s="85"/>
    </row>
    <row r="22661" spans="13:13" ht="49.2" customHeight="1">
      <c r="M22661" s="85"/>
    </row>
    <row r="22662" spans="13:13" ht="49.2" customHeight="1">
      <c r="M22662" s="85"/>
    </row>
    <row r="22663" spans="13:13" ht="49.2" customHeight="1">
      <c r="M22663" s="85"/>
    </row>
    <row r="22664" spans="13:13" ht="49.2" customHeight="1">
      <c r="M22664" s="85"/>
    </row>
    <row r="22665" spans="13:13" ht="49.2" customHeight="1">
      <c r="M22665" s="85"/>
    </row>
    <row r="22666" spans="13:13" ht="49.2" customHeight="1">
      <c r="M22666" s="85"/>
    </row>
    <row r="22667" spans="13:13" ht="49.2" customHeight="1">
      <c r="M22667" s="85"/>
    </row>
    <row r="22668" spans="13:13" ht="49.2" customHeight="1">
      <c r="M22668" s="85"/>
    </row>
    <row r="22669" spans="13:13" ht="49.2" customHeight="1">
      <c r="M22669" s="85"/>
    </row>
    <row r="22670" spans="13:13" ht="49.2" customHeight="1">
      <c r="M22670" s="85"/>
    </row>
    <row r="22671" spans="13:13" ht="49.2" customHeight="1">
      <c r="M22671" s="85"/>
    </row>
    <row r="22672" spans="13:13" ht="49.2" customHeight="1">
      <c r="M22672" s="85"/>
    </row>
    <row r="22673" spans="13:13" ht="49.2" customHeight="1">
      <c r="M22673" s="85"/>
    </row>
    <row r="22674" spans="13:13" ht="49.2" customHeight="1">
      <c r="M22674" s="85"/>
    </row>
    <row r="22675" spans="13:13" ht="49.2" customHeight="1">
      <c r="M22675" s="85"/>
    </row>
    <row r="22676" spans="13:13" ht="49.2" customHeight="1">
      <c r="M22676" s="85"/>
    </row>
    <row r="22677" spans="13:13" ht="49.2" customHeight="1">
      <c r="M22677" s="85"/>
    </row>
    <row r="22678" spans="13:13" ht="49.2" customHeight="1">
      <c r="M22678" s="85"/>
    </row>
    <row r="22679" spans="13:13" ht="49.2" customHeight="1">
      <c r="M22679" s="85"/>
    </row>
    <row r="22680" spans="13:13" ht="49.2" customHeight="1">
      <c r="M22680" s="85"/>
    </row>
    <row r="22681" spans="13:13" ht="49.2" customHeight="1">
      <c r="M22681" s="85"/>
    </row>
    <row r="22682" spans="13:13" ht="49.2" customHeight="1">
      <c r="M22682" s="85"/>
    </row>
    <row r="22683" spans="13:13" ht="49.2" customHeight="1">
      <c r="M22683" s="85"/>
    </row>
    <row r="22684" spans="13:13" ht="49.2" customHeight="1">
      <c r="M22684" s="85"/>
    </row>
    <row r="22685" spans="13:13" ht="49.2" customHeight="1">
      <c r="M22685" s="85"/>
    </row>
    <row r="22686" spans="13:13" ht="49.2" customHeight="1">
      <c r="M22686" s="85"/>
    </row>
    <row r="22687" spans="13:13" ht="49.2" customHeight="1">
      <c r="M22687" s="85"/>
    </row>
    <row r="22688" spans="13:13" ht="49.2" customHeight="1">
      <c r="M22688" s="85"/>
    </row>
    <row r="22689" spans="13:13" ht="49.2" customHeight="1">
      <c r="M22689" s="85"/>
    </row>
    <row r="22690" spans="13:13" ht="49.2" customHeight="1">
      <c r="M22690" s="85"/>
    </row>
    <row r="22691" spans="13:13" ht="49.2" customHeight="1">
      <c r="M22691" s="85"/>
    </row>
    <row r="22692" spans="13:13" ht="49.2" customHeight="1">
      <c r="M22692" s="85"/>
    </row>
    <row r="22693" spans="13:13" ht="49.2" customHeight="1">
      <c r="M22693" s="85"/>
    </row>
    <row r="22694" spans="13:13" ht="49.2" customHeight="1">
      <c r="M22694" s="85"/>
    </row>
    <row r="22695" spans="13:13" ht="49.2" customHeight="1">
      <c r="M22695" s="85"/>
    </row>
    <row r="22696" spans="13:13" ht="49.2" customHeight="1">
      <c r="M22696" s="85"/>
    </row>
    <row r="22697" spans="13:13" ht="49.2" customHeight="1">
      <c r="M22697" s="85"/>
    </row>
    <row r="22698" spans="13:13" ht="49.2" customHeight="1">
      <c r="M22698" s="85"/>
    </row>
    <row r="22699" spans="13:13" ht="49.2" customHeight="1">
      <c r="M22699" s="85"/>
    </row>
    <row r="22700" spans="13:13" ht="49.2" customHeight="1">
      <c r="M22700" s="85"/>
    </row>
    <row r="22701" spans="13:13" ht="49.2" customHeight="1">
      <c r="M22701" s="85"/>
    </row>
    <row r="22702" spans="13:13" ht="49.2" customHeight="1">
      <c r="M22702" s="85"/>
    </row>
    <row r="22703" spans="13:13" ht="49.2" customHeight="1">
      <c r="M22703" s="85"/>
    </row>
    <row r="22704" spans="13:13" ht="49.2" customHeight="1">
      <c r="M22704" s="85"/>
    </row>
    <row r="22705" spans="13:13" ht="49.2" customHeight="1">
      <c r="M22705" s="85"/>
    </row>
    <row r="22706" spans="13:13" ht="49.2" customHeight="1">
      <c r="M22706" s="85"/>
    </row>
    <row r="22707" spans="13:13" ht="49.2" customHeight="1">
      <c r="M22707" s="85"/>
    </row>
    <row r="22708" spans="13:13" ht="49.2" customHeight="1">
      <c r="M22708" s="85"/>
    </row>
    <row r="22709" spans="13:13" ht="49.2" customHeight="1">
      <c r="M22709" s="85"/>
    </row>
    <row r="22710" spans="13:13" ht="49.2" customHeight="1">
      <c r="M22710" s="85"/>
    </row>
    <row r="22711" spans="13:13" ht="49.2" customHeight="1">
      <c r="M22711" s="85"/>
    </row>
    <row r="22712" spans="13:13" ht="49.2" customHeight="1">
      <c r="M22712" s="85"/>
    </row>
    <row r="22713" spans="13:13" ht="49.2" customHeight="1">
      <c r="M22713" s="85"/>
    </row>
    <row r="22714" spans="13:13" ht="49.2" customHeight="1">
      <c r="M22714" s="85"/>
    </row>
    <row r="22715" spans="13:13" ht="49.2" customHeight="1">
      <c r="M22715" s="85"/>
    </row>
    <row r="22716" spans="13:13" ht="49.2" customHeight="1">
      <c r="M22716" s="85"/>
    </row>
    <row r="22717" spans="13:13" ht="49.2" customHeight="1">
      <c r="M22717" s="85"/>
    </row>
    <row r="22718" spans="13:13" ht="49.2" customHeight="1">
      <c r="M22718" s="85"/>
    </row>
    <row r="22719" spans="13:13" ht="49.2" customHeight="1">
      <c r="M22719" s="85"/>
    </row>
    <row r="22720" spans="13:13" ht="49.2" customHeight="1">
      <c r="M22720" s="85"/>
    </row>
    <row r="22721" spans="13:13" ht="49.2" customHeight="1">
      <c r="M22721" s="85"/>
    </row>
    <row r="22722" spans="13:13" ht="49.2" customHeight="1">
      <c r="M22722" s="85"/>
    </row>
    <row r="22723" spans="13:13" ht="49.2" customHeight="1">
      <c r="M22723" s="85"/>
    </row>
    <row r="22724" spans="13:13" ht="49.2" customHeight="1">
      <c r="M22724" s="85"/>
    </row>
    <row r="22725" spans="13:13" ht="49.2" customHeight="1">
      <c r="M22725" s="85"/>
    </row>
    <row r="22726" spans="13:13" ht="49.2" customHeight="1">
      <c r="M22726" s="85"/>
    </row>
    <row r="22727" spans="13:13" ht="49.2" customHeight="1">
      <c r="M22727" s="85"/>
    </row>
    <row r="22728" spans="13:13" ht="49.2" customHeight="1">
      <c r="M22728" s="85"/>
    </row>
    <row r="22729" spans="13:13" ht="49.2" customHeight="1">
      <c r="M22729" s="85"/>
    </row>
    <row r="22730" spans="13:13" ht="49.2" customHeight="1">
      <c r="M22730" s="85"/>
    </row>
    <row r="22731" spans="13:13" ht="49.2" customHeight="1">
      <c r="M22731" s="85"/>
    </row>
    <row r="22732" spans="13:13" ht="49.2" customHeight="1">
      <c r="M22732" s="85"/>
    </row>
    <row r="22733" spans="13:13" ht="49.2" customHeight="1">
      <c r="M22733" s="85"/>
    </row>
    <row r="22734" spans="13:13" ht="49.2" customHeight="1">
      <c r="M22734" s="85"/>
    </row>
    <row r="22735" spans="13:13" ht="49.2" customHeight="1">
      <c r="M22735" s="85"/>
    </row>
    <row r="22736" spans="13:13" ht="49.2" customHeight="1">
      <c r="M22736" s="85"/>
    </row>
    <row r="22737" spans="13:13" ht="49.2" customHeight="1">
      <c r="M22737" s="85"/>
    </row>
    <row r="22738" spans="13:13" ht="49.2" customHeight="1">
      <c r="M22738" s="85"/>
    </row>
    <row r="22739" spans="13:13" ht="49.2" customHeight="1">
      <c r="M22739" s="85"/>
    </row>
    <row r="22740" spans="13:13" ht="49.2" customHeight="1">
      <c r="M22740" s="85"/>
    </row>
    <row r="22741" spans="13:13" ht="49.2" customHeight="1">
      <c r="M22741" s="85"/>
    </row>
    <row r="22742" spans="13:13" ht="49.2" customHeight="1">
      <c r="M22742" s="85"/>
    </row>
    <row r="22743" spans="13:13" ht="49.2" customHeight="1">
      <c r="M22743" s="85"/>
    </row>
    <row r="22744" spans="13:13" ht="49.2" customHeight="1">
      <c r="M22744" s="85"/>
    </row>
    <row r="22745" spans="13:13" ht="49.2" customHeight="1">
      <c r="M22745" s="85"/>
    </row>
    <row r="22746" spans="13:13" ht="49.2" customHeight="1">
      <c r="M22746" s="85"/>
    </row>
    <row r="22747" spans="13:13" ht="49.2" customHeight="1">
      <c r="M22747" s="85"/>
    </row>
    <row r="22748" spans="13:13" ht="49.2" customHeight="1">
      <c r="M22748" s="85"/>
    </row>
    <row r="22749" spans="13:13" ht="49.2" customHeight="1">
      <c r="M22749" s="85"/>
    </row>
    <row r="22750" spans="13:13" ht="49.2" customHeight="1">
      <c r="M22750" s="85"/>
    </row>
    <row r="22751" spans="13:13" ht="49.2" customHeight="1">
      <c r="M22751" s="85"/>
    </row>
    <row r="22752" spans="13:13" ht="49.2" customHeight="1">
      <c r="M22752" s="85"/>
    </row>
    <row r="22753" spans="13:13" ht="49.2" customHeight="1">
      <c r="M22753" s="85"/>
    </row>
    <row r="22754" spans="13:13" ht="49.2" customHeight="1">
      <c r="M22754" s="85"/>
    </row>
    <row r="22755" spans="13:13" ht="49.2" customHeight="1">
      <c r="M22755" s="85"/>
    </row>
    <row r="22756" spans="13:13" ht="49.2" customHeight="1">
      <c r="M22756" s="85"/>
    </row>
    <row r="22757" spans="13:13" ht="49.2" customHeight="1">
      <c r="M22757" s="85"/>
    </row>
    <row r="22758" spans="13:13" ht="49.2" customHeight="1">
      <c r="M22758" s="85"/>
    </row>
    <row r="22759" spans="13:13" ht="49.2" customHeight="1">
      <c r="M22759" s="85"/>
    </row>
    <row r="22760" spans="13:13" ht="49.2" customHeight="1">
      <c r="M22760" s="85"/>
    </row>
    <row r="22761" spans="13:13" ht="49.2" customHeight="1">
      <c r="M22761" s="85"/>
    </row>
    <row r="22762" spans="13:13" ht="49.2" customHeight="1">
      <c r="M22762" s="85"/>
    </row>
    <row r="22763" spans="13:13" ht="49.2" customHeight="1">
      <c r="M22763" s="85"/>
    </row>
    <row r="22764" spans="13:13" ht="49.2" customHeight="1">
      <c r="M22764" s="85"/>
    </row>
    <row r="22765" spans="13:13" ht="49.2" customHeight="1">
      <c r="M22765" s="85"/>
    </row>
    <row r="22766" spans="13:13" ht="49.2" customHeight="1">
      <c r="M22766" s="85"/>
    </row>
    <row r="22767" spans="13:13" ht="49.2" customHeight="1">
      <c r="M22767" s="85"/>
    </row>
    <row r="22768" spans="13:13" ht="49.2" customHeight="1">
      <c r="M22768" s="85"/>
    </row>
    <row r="22769" spans="13:13" ht="49.2" customHeight="1">
      <c r="M22769" s="85"/>
    </row>
    <row r="22770" spans="13:13" ht="49.2" customHeight="1">
      <c r="M22770" s="85"/>
    </row>
    <row r="22771" spans="13:13" ht="49.2" customHeight="1">
      <c r="M22771" s="85"/>
    </row>
    <row r="22772" spans="13:13" ht="49.2" customHeight="1">
      <c r="M22772" s="85"/>
    </row>
    <row r="22773" spans="13:13" ht="49.2" customHeight="1">
      <c r="M22773" s="85"/>
    </row>
    <row r="22774" spans="13:13" ht="49.2" customHeight="1">
      <c r="M22774" s="85"/>
    </row>
    <row r="22775" spans="13:13" ht="49.2" customHeight="1">
      <c r="M22775" s="85"/>
    </row>
    <row r="22776" spans="13:13" ht="49.2" customHeight="1">
      <c r="M22776" s="85"/>
    </row>
    <row r="22777" spans="13:13" ht="49.2" customHeight="1">
      <c r="M22777" s="85"/>
    </row>
    <row r="22778" spans="13:13" ht="49.2" customHeight="1">
      <c r="M22778" s="85"/>
    </row>
    <row r="22779" spans="13:13" ht="49.2" customHeight="1">
      <c r="M22779" s="85"/>
    </row>
    <row r="22780" spans="13:13" ht="49.2" customHeight="1">
      <c r="M22780" s="85"/>
    </row>
    <row r="22781" spans="13:13" ht="49.2" customHeight="1">
      <c r="M22781" s="85"/>
    </row>
    <row r="22782" spans="13:13" ht="49.2" customHeight="1">
      <c r="M22782" s="85"/>
    </row>
    <row r="22783" spans="13:13" ht="49.2" customHeight="1">
      <c r="M22783" s="85"/>
    </row>
    <row r="22784" spans="13:13" ht="49.2" customHeight="1">
      <c r="M22784" s="85"/>
    </row>
    <row r="22785" spans="13:13" ht="49.2" customHeight="1">
      <c r="M22785" s="85"/>
    </row>
    <row r="22786" spans="13:13" ht="49.2" customHeight="1">
      <c r="M22786" s="85"/>
    </row>
    <row r="22787" spans="13:13" ht="49.2" customHeight="1">
      <c r="M22787" s="85"/>
    </row>
    <row r="22788" spans="13:13" ht="49.2" customHeight="1">
      <c r="M22788" s="85"/>
    </row>
    <row r="22789" spans="13:13" ht="49.2" customHeight="1">
      <c r="M22789" s="85"/>
    </row>
    <row r="22790" spans="13:13" ht="49.2" customHeight="1">
      <c r="M22790" s="85"/>
    </row>
    <row r="22791" spans="13:13" ht="49.2" customHeight="1">
      <c r="M22791" s="85"/>
    </row>
    <row r="22792" spans="13:13" ht="49.2" customHeight="1">
      <c r="M22792" s="85"/>
    </row>
    <row r="22793" spans="13:13" ht="49.2" customHeight="1">
      <c r="M22793" s="85"/>
    </row>
    <row r="22794" spans="13:13" ht="49.2" customHeight="1">
      <c r="M22794" s="85"/>
    </row>
    <row r="22795" spans="13:13" ht="49.2" customHeight="1">
      <c r="M22795" s="85"/>
    </row>
    <row r="22796" spans="13:13" ht="49.2" customHeight="1">
      <c r="M22796" s="85"/>
    </row>
    <row r="22797" spans="13:13" ht="49.2" customHeight="1">
      <c r="M22797" s="85"/>
    </row>
    <row r="22798" spans="13:13" ht="49.2" customHeight="1">
      <c r="M22798" s="85"/>
    </row>
    <row r="22799" spans="13:13" ht="49.2" customHeight="1">
      <c r="M22799" s="85"/>
    </row>
    <row r="22800" spans="13:13" ht="49.2" customHeight="1">
      <c r="M22800" s="85"/>
    </row>
    <row r="22801" spans="13:13" ht="49.2" customHeight="1">
      <c r="M22801" s="85"/>
    </row>
    <row r="22802" spans="13:13" ht="49.2" customHeight="1">
      <c r="M22802" s="85"/>
    </row>
    <row r="22803" spans="13:13" ht="49.2" customHeight="1">
      <c r="M22803" s="85"/>
    </row>
    <row r="22804" spans="13:13" ht="49.2" customHeight="1">
      <c r="M22804" s="85"/>
    </row>
    <row r="22805" spans="13:13" ht="49.2" customHeight="1">
      <c r="M22805" s="85"/>
    </row>
    <row r="22806" spans="13:13" ht="49.2" customHeight="1">
      <c r="M22806" s="85"/>
    </row>
    <row r="22807" spans="13:13" ht="49.2" customHeight="1">
      <c r="M22807" s="85"/>
    </row>
    <row r="22808" spans="13:13" ht="49.2" customHeight="1">
      <c r="M22808" s="85"/>
    </row>
    <row r="22809" spans="13:13" ht="49.2" customHeight="1">
      <c r="M22809" s="85"/>
    </row>
    <row r="22810" spans="13:13" ht="49.2" customHeight="1">
      <c r="M22810" s="85"/>
    </row>
    <row r="22811" spans="13:13" ht="49.2" customHeight="1">
      <c r="M22811" s="85"/>
    </row>
    <row r="22812" spans="13:13" ht="49.2" customHeight="1">
      <c r="M22812" s="85"/>
    </row>
    <row r="22813" spans="13:13" ht="49.2" customHeight="1">
      <c r="M22813" s="85"/>
    </row>
    <row r="22814" spans="13:13" ht="49.2" customHeight="1">
      <c r="M22814" s="85"/>
    </row>
    <row r="22815" spans="13:13" ht="49.2" customHeight="1">
      <c r="M22815" s="85"/>
    </row>
    <row r="22816" spans="13:13" ht="49.2" customHeight="1">
      <c r="M22816" s="85"/>
    </row>
    <row r="22817" spans="13:13" ht="49.2" customHeight="1">
      <c r="M22817" s="85"/>
    </row>
    <row r="22818" spans="13:13" ht="49.2" customHeight="1">
      <c r="M22818" s="85"/>
    </row>
    <row r="22819" spans="13:13" ht="49.2" customHeight="1">
      <c r="M22819" s="85"/>
    </row>
    <row r="22820" spans="13:13" ht="49.2" customHeight="1">
      <c r="M22820" s="85"/>
    </row>
    <row r="22821" spans="13:13" ht="49.2" customHeight="1">
      <c r="M22821" s="85"/>
    </row>
    <row r="22822" spans="13:13" ht="49.2" customHeight="1">
      <c r="M22822" s="85"/>
    </row>
    <row r="22823" spans="13:13" ht="49.2" customHeight="1">
      <c r="M22823" s="85"/>
    </row>
    <row r="22824" spans="13:13" ht="49.2" customHeight="1">
      <c r="M22824" s="85"/>
    </row>
    <row r="22825" spans="13:13" ht="49.2" customHeight="1">
      <c r="M22825" s="85"/>
    </row>
    <row r="22826" spans="13:13" ht="49.2" customHeight="1">
      <c r="M22826" s="85"/>
    </row>
    <row r="22827" spans="13:13" ht="49.2" customHeight="1">
      <c r="M22827" s="85"/>
    </row>
    <row r="22828" spans="13:13" ht="49.2" customHeight="1">
      <c r="M22828" s="85"/>
    </row>
    <row r="22829" spans="13:13" ht="49.2" customHeight="1">
      <c r="M22829" s="85"/>
    </row>
    <row r="22830" spans="13:13" ht="49.2" customHeight="1">
      <c r="M22830" s="85"/>
    </row>
    <row r="22831" spans="13:13" ht="49.2" customHeight="1">
      <c r="M22831" s="85"/>
    </row>
    <row r="22832" spans="13:13" ht="49.2" customHeight="1">
      <c r="M22832" s="85"/>
    </row>
    <row r="22833" spans="13:13" ht="49.2" customHeight="1">
      <c r="M22833" s="85"/>
    </row>
    <row r="22834" spans="13:13" ht="49.2" customHeight="1">
      <c r="M22834" s="85"/>
    </row>
    <row r="22835" spans="13:13" ht="49.2" customHeight="1">
      <c r="M22835" s="85"/>
    </row>
    <row r="22836" spans="13:13" ht="49.2" customHeight="1">
      <c r="M22836" s="85"/>
    </row>
    <row r="22837" spans="13:13" ht="49.2" customHeight="1">
      <c r="M22837" s="85"/>
    </row>
    <row r="22838" spans="13:13" ht="49.2" customHeight="1">
      <c r="M22838" s="85"/>
    </row>
    <row r="22839" spans="13:13" ht="49.2" customHeight="1">
      <c r="M22839" s="85"/>
    </row>
    <row r="22840" spans="13:13" ht="49.2" customHeight="1">
      <c r="M22840" s="85"/>
    </row>
    <row r="22841" spans="13:13" ht="49.2" customHeight="1">
      <c r="M22841" s="85"/>
    </row>
    <row r="22842" spans="13:13" ht="49.2" customHeight="1">
      <c r="M22842" s="85"/>
    </row>
    <row r="22843" spans="13:13" ht="49.2" customHeight="1">
      <c r="M22843" s="85"/>
    </row>
    <row r="22844" spans="13:13" ht="49.2" customHeight="1">
      <c r="M22844" s="85"/>
    </row>
    <row r="22845" spans="13:13" ht="49.2" customHeight="1">
      <c r="M22845" s="85"/>
    </row>
    <row r="22846" spans="13:13" ht="49.2" customHeight="1">
      <c r="M22846" s="85"/>
    </row>
    <row r="22847" spans="13:13" ht="49.2" customHeight="1">
      <c r="M22847" s="85"/>
    </row>
    <row r="22848" spans="13:13" ht="49.2" customHeight="1">
      <c r="M22848" s="85"/>
    </row>
    <row r="22849" spans="13:13" ht="49.2" customHeight="1">
      <c r="M22849" s="85"/>
    </row>
    <row r="22850" spans="13:13" ht="49.2" customHeight="1">
      <c r="M22850" s="85"/>
    </row>
    <row r="22851" spans="13:13" ht="49.2" customHeight="1">
      <c r="M22851" s="85"/>
    </row>
    <row r="22852" spans="13:13" ht="49.2" customHeight="1">
      <c r="M22852" s="85"/>
    </row>
    <row r="22853" spans="13:13" ht="49.2" customHeight="1">
      <c r="M22853" s="85"/>
    </row>
    <row r="22854" spans="13:13" ht="49.2" customHeight="1">
      <c r="M22854" s="85"/>
    </row>
    <row r="22855" spans="13:13" ht="49.2" customHeight="1">
      <c r="M22855" s="85"/>
    </row>
    <row r="22856" spans="13:13" ht="49.2" customHeight="1">
      <c r="M22856" s="85"/>
    </row>
    <row r="22857" spans="13:13" ht="49.2" customHeight="1">
      <c r="M22857" s="85"/>
    </row>
    <row r="22858" spans="13:13" ht="49.2" customHeight="1">
      <c r="M22858" s="85"/>
    </row>
    <row r="22859" spans="13:13" ht="49.2" customHeight="1">
      <c r="M22859" s="85"/>
    </row>
    <row r="22860" spans="13:13" ht="49.2" customHeight="1">
      <c r="M22860" s="85"/>
    </row>
    <row r="22861" spans="13:13" ht="49.2" customHeight="1">
      <c r="M22861" s="85"/>
    </row>
    <row r="22862" spans="13:13" ht="49.2" customHeight="1">
      <c r="M22862" s="85"/>
    </row>
    <row r="22863" spans="13:13" ht="49.2" customHeight="1">
      <c r="M22863" s="85"/>
    </row>
    <row r="22864" spans="13:13" ht="49.2" customHeight="1">
      <c r="M22864" s="85"/>
    </row>
    <row r="22865" spans="13:13" ht="49.2" customHeight="1">
      <c r="M22865" s="85"/>
    </row>
    <row r="22866" spans="13:13" ht="49.2" customHeight="1">
      <c r="M22866" s="85"/>
    </row>
    <row r="22867" spans="13:13" ht="49.2" customHeight="1">
      <c r="M22867" s="85"/>
    </row>
    <row r="22868" spans="13:13" ht="49.2" customHeight="1">
      <c r="M22868" s="85"/>
    </row>
    <row r="22869" spans="13:13" ht="49.2" customHeight="1">
      <c r="M22869" s="85"/>
    </row>
    <row r="22870" spans="13:13" ht="49.2" customHeight="1">
      <c r="M22870" s="85"/>
    </row>
    <row r="22871" spans="13:13" ht="49.2" customHeight="1">
      <c r="M22871" s="85"/>
    </row>
    <row r="22872" spans="13:13" ht="49.2" customHeight="1">
      <c r="M22872" s="85"/>
    </row>
    <row r="22873" spans="13:13" ht="49.2" customHeight="1">
      <c r="M22873" s="85"/>
    </row>
    <row r="22874" spans="13:13" ht="49.2" customHeight="1">
      <c r="M22874" s="85"/>
    </row>
    <row r="22875" spans="13:13" ht="49.2" customHeight="1">
      <c r="M22875" s="85"/>
    </row>
    <row r="22876" spans="13:13" ht="49.2" customHeight="1">
      <c r="M22876" s="85"/>
    </row>
    <row r="22877" spans="13:13" ht="49.2" customHeight="1">
      <c r="M22877" s="85"/>
    </row>
    <row r="22878" spans="13:13" ht="49.2" customHeight="1">
      <c r="M22878" s="85"/>
    </row>
    <row r="22879" spans="13:13" ht="49.2" customHeight="1">
      <c r="M22879" s="85"/>
    </row>
    <row r="22880" spans="13:13" ht="49.2" customHeight="1">
      <c r="M22880" s="85"/>
    </row>
    <row r="22881" spans="13:13" ht="49.2" customHeight="1">
      <c r="M22881" s="85"/>
    </row>
    <row r="22882" spans="13:13" ht="49.2" customHeight="1">
      <c r="M22882" s="85"/>
    </row>
    <row r="22883" spans="13:13" ht="49.2" customHeight="1">
      <c r="M22883" s="85"/>
    </row>
    <row r="22884" spans="13:13" ht="49.2" customHeight="1">
      <c r="M22884" s="85"/>
    </row>
    <row r="22885" spans="13:13" ht="49.2" customHeight="1">
      <c r="M22885" s="85"/>
    </row>
    <row r="22886" spans="13:13" ht="49.2" customHeight="1">
      <c r="M22886" s="85"/>
    </row>
    <row r="22887" spans="13:13" ht="49.2" customHeight="1">
      <c r="M22887" s="85"/>
    </row>
    <row r="22888" spans="13:13" ht="49.2" customHeight="1">
      <c r="M22888" s="85"/>
    </row>
    <row r="22889" spans="13:13" ht="49.2" customHeight="1">
      <c r="M22889" s="85"/>
    </row>
    <row r="22890" spans="13:13" ht="49.2" customHeight="1">
      <c r="M22890" s="85"/>
    </row>
    <row r="22891" spans="13:13" ht="49.2" customHeight="1">
      <c r="M22891" s="85"/>
    </row>
    <row r="22892" spans="13:13" ht="49.2" customHeight="1">
      <c r="M22892" s="85"/>
    </row>
    <row r="22893" spans="13:13" ht="49.2" customHeight="1">
      <c r="M22893" s="85"/>
    </row>
    <row r="22894" spans="13:13" ht="49.2" customHeight="1">
      <c r="M22894" s="85"/>
    </row>
    <row r="22895" spans="13:13" ht="49.2" customHeight="1">
      <c r="M22895" s="85"/>
    </row>
    <row r="22896" spans="13:13" ht="49.2" customHeight="1">
      <c r="M22896" s="85"/>
    </row>
    <row r="22897" spans="13:13" ht="49.2" customHeight="1">
      <c r="M22897" s="85"/>
    </row>
    <row r="22898" spans="13:13" ht="49.2" customHeight="1">
      <c r="M22898" s="85"/>
    </row>
    <row r="22899" spans="13:13" ht="49.2" customHeight="1">
      <c r="M22899" s="85"/>
    </row>
    <row r="22900" spans="13:13" ht="49.2" customHeight="1">
      <c r="M22900" s="85"/>
    </row>
    <row r="22901" spans="13:13" ht="49.2" customHeight="1">
      <c r="M22901" s="85"/>
    </row>
    <row r="22902" spans="13:13" ht="49.2" customHeight="1">
      <c r="M22902" s="85"/>
    </row>
    <row r="22903" spans="13:13" ht="49.2" customHeight="1">
      <c r="M22903" s="85"/>
    </row>
    <row r="22904" spans="13:13" ht="49.2" customHeight="1">
      <c r="M22904" s="85"/>
    </row>
    <row r="22905" spans="13:13" ht="49.2" customHeight="1">
      <c r="M22905" s="85"/>
    </row>
    <row r="22906" spans="13:13" ht="49.2" customHeight="1">
      <c r="M22906" s="85"/>
    </row>
    <row r="22907" spans="13:13" ht="49.2" customHeight="1">
      <c r="M22907" s="85"/>
    </row>
    <row r="22908" spans="13:13" ht="49.2" customHeight="1">
      <c r="M22908" s="85"/>
    </row>
    <row r="22909" spans="13:13" ht="49.2" customHeight="1">
      <c r="M22909" s="85"/>
    </row>
    <row r="22910" spans="13:13" ht="49.2" customHeight="1">
      <c r="M22910" s="85"/>
    </row>
    <row r="22911" spans="13:13" ht="49.2" customHeight="1">
      <c r="M22911" s="85"/>
    </row>
    <row r="22912" spans="13:13" ht="49.2" customHeight="1">
      <c r="M22912" s="85"/>
    </row>
    <row r="22913" spans="13:13" ht="49.2" customHeight="1">
      <c r="M22913" s="85"/>
    </row>
    <row r="22914" spans="13:13" ht="49.2" customHeight="1">
      <c r="M22914" s="85"/>
    </row>
    <row r="22915" spans="13:13" ht="49.2" customHeight="1">
      <c r="M22915" s="85"/>
    </row>
    <row r="22916" spans="13:13" ht="49.2" customHeight="1">
      <c r="M22916" s="85"/>
    </row>
    <row r="22917" spans="13:13" ht="49.2" customHeight="1">
      <c r="M22917" s="85"/>
    </row>
    <row r="22918" spans="13:13" ht="49.2" customHeight="1">
      <c r="M22918" s="85"/>
    </row>
    <row r="22919" spans="13:13" ht="49.2" customHeight="1">
      <c r="M22919" s="85"/>
    </row>
    <row r="22920" spans="13:13" ht="49.2" customHeight="1">
      <c r="M22920" s="85"/>
    </row>
    <row r="22921" spans="13:13" ht="49.2" customHeight="1">
      <c r="M22921" s="85"/>
    </row>
    <row r="22922" spans="13:13" ht="49.2" customHeight="1">
      <c r="M22922" s="85"/>
    </row>
    <row r="22923" spans="13:13" ht="49.2" customHeight="1">
      <c r="M22923" s="85"/>
    </row>
    <row r="22924" spans="13:13" ht="49.2" customHeight="1">
      <c r="M22924" s="85"/>
    </row>
    <row r="22925" spans="13:13" ht="49.2" customHeight="1">
      <c r="M22925" s="85"/>
    </row>
    <row r="22926" spans="13:13" ht="49.2" customHeight="1">
      <c r="M22926" s="85"/>
    </row>
    <row r="22927" spans="13:13" ht="49.2" customHeight="1">
      <c r="M22927" s="85"/>
    </row>
    <row r="22928" spans="13:13" ht="49.2" customHeight="1">
      <c r="M22928" s="85"/>
    </row>
    <row r="22929" spans="13:13" ht="49.2" customHeight="1">
      <c r="M22929" s="85"/>
    </row>
    <row r="22930" spans="13:13" ht="49.2" customHeight="1">
      <c r="M22930" s="85"/>
    </row>
    <row r="22931" spans="13:13" ht="49.2" customHeight="1">
      <c r="M22931" s="85"/>
    </row>
    <row r="22932" spans="13:13" ht="49.2" customHeight="1">
      <c r="M22932" s="85"/>
    </row>
    <row r="22933" spans="13:13" ht="49.2" customHeight="1">
      <c r="M22933" s="85"/>
    </row>
    <row r="22934" spans="13:13" ht="49.2" customHeight="1">
      <c r="M22934" s="85"/>
    </row>
    <row r="22935" spans="13:13" ht="49.2" customHeight="1">
      <c r="M22935" s="85"/>
    </row>
    <row r="22936" spans="13:13" ht="49.2" customHeight="1">
      <c r="M22936" s="85"/>
    </row>
    <row r="22937" spans="13:13" ht="49.2" customHeight="1">
      <c r="M22937" s="85"/>
    </row>
    <row r="22938" spans="13:13" ht="49.2" customHeight="1">
      <c r="M22938" s="85"/>
    </row>
    <row r="22939" spans="13:13" ht="49.2" customHeight="1">
      <c r="M22939" s="85"/>
    </row>
    <row r="22940" spans="13:13" ht="49.2" customHeight="1">
      <c r="M22940" s="85"/>
    </row>
    <row r="22941" spans="13:13" ht="49.2" customHeight="1">
      <c r="M22941" s="85"/>
    </row>
    <row r="22942" spans="13:13" ht="49.2" customHeight="1">
      <c r="M22942" s="85"/>
    </row>
    <row r="22943" spans="13:13" ht="49.2" customHeight="1">
      <c r="M22943" s="85"/>
    </row>
    <row r="22944" spans="13:13" ht="49.2" customHeight="1">
      <c r="M22944" s="85"/>
    </row>
    <row r="22945" spans="13:13" ht="49.2" customHeight="1">
      <c r="M22945" s="85"/>
    </row>
    <row r="22946" spans="13:13" ht="49.2" customHeight="1">
      <c r="M22946" s="85"/>
    </row>
    <row r="22947" spans="13:13" ht="49.2" customHeight="1">
      <c r="M22947" s="85"/>
    </row>
    <row r="22948" spans="13:13" ht="49.2" customHeight="1">
      <c r="M22948" s="85"/>
    </row>
    <row r="22949" spans="13:13" ht="49.2" customHeight="1">
      <c r="M22949" s="85"/>
    </row>
    <row r="22950" spans="13:13" ht="49.2" customHeight="1">
      <c r="M22950" s="85"/>
    </row>
    <row r="22951" spans="13:13" ht="49.2" customHeight="1">
      <c r="M22951" s="85"/>
    </row>
    <row r="22952" spans="13:13" ht="49.2" customHeight="1">
      <c r="M22952" s="85"/>
    </row>
    <row r="22953" spans="13:13" ht="49.2" customHeight="1">
      <c r="M22953" s="85"/>
    </row>
    <row r="22954" spans="13:13" ht="49.2" customHeight="1">
      <c r="M22954" s="85"/>
    </row>
    <row r="22955" spans="13:13" ht="49.2" customHeight="1">
      <c r="M22955" s="85"/>
    </row>
    <row r="22956" spans="13:13" ht="49.2" customHeight="1">
      <c r="M22956" s="85"/>
    </row>
    <row r="22957" spans="13:13" ht="49.2" customHeight="1">
      <c r="M22957" s="85"/>
    </row>
    <row r="22958" spans="13:13" ht="49.2" customHeight="1">
      <c r="M22958" s="85"/>
    </row>
    <row r="22959" spans="13:13" ht="49.2" customHeight="1">
      <c r="M22959" s="85"/>
    </row>
    <row r="22960" spans="13:13" ht="49.2" customHeight="1">
      <c r="M22960" s="85"/>
    </row>
    <row r="22961" spans="13:13" ht="49.2" customHeight="1">
      <c r="M22961" s="85"/>
    </row>
    <row r="22962" spans="13:13" ht="49.2" customHeight="1">
      <c r="M22962" s="85"/>
    </row>
    <row r="22963" spans="13:13" ht="49.2" customHeight="1">
      <c r="M22963" s="85"/>
    </row>
    <row r="22964" spans="13:13" ht="49.2" customHeight="1">
      <c r="M22964" s="85"/>
    </row>
    <row r="22965" spans="13:13" ht="49.2" customHeight="1">
      <c r="M22965" s="85"/>
    </row>
    <row r="22966" spans="13:13" ht="49.2" customHeight="1">
      <c r="M22966" s="85"/>
    </row>
    <row r="22967" spans="13:13" ht="49.2" customHeight="1">
      <c r="M22967" s="85"/>
    </row>
    <row r="22968" spans="13:13" ht="49.2" customHeight="1">
      <c r="M22968" s="85"/>
    </row>
    <row r="22969" spans="13:13" ht="49.2" customHeight="1">
      <c r="M22969" s="85"/>
    </row>
    <row r="22970" spans="13:13" ht="49.2" customHeight="1">
      <c r="M22970" s="85"/>
    </row>
    <row r="22971" spans="13:13" ht="49.2" customHeight="1">
      <c r="M22971" s="85"/>
    </row>
    <row r="22972" spans="13:13" ht="49.2" customHeight="1">
      <c r="M22972" s="85"/>
    </row>
    <row r="22973" spans="13:13" ht="49.2" customHeight="1">
      <c r="M22973" s="85"/>
    </row>
    <row r="22974" spans="13:13" ht="49.2" customHeight="1">
      <c r="M22974" s="85"/>
    </row>
    <row r="22975" spans="13:13" ht="49.2" customHeight="1">
      <c r="M22975" s="85"/>
    </row>
    <row r="22976" spans="13:13" ht="49.2" customHeight="1">
      <c r="M22976" s="85"/>
    </row>
    <row r="22977" spans="13:13" ht="49.2" customHeight="1">
      <c r="M22977" s="85"/>
    </row>
    <row r="22978" spans="13:13" ht="49.2" customHeight="1">
      <c r="M22978" s="85"/>
    </row>
    <row r="22979" spans="13:13" ht="49.2" customHeight="1">
      <c r="M22979" s="85"/>
    </row>
    <row r="22980" spans="13:13" ht="49.2" customHeight="1">
      <c r="M22980" s="85"/>
    </row>
    <row r="22981" spans="13:13" ht="49.2" customHeight="1">
      <c r="M22981" s="85"/>
    </row>
    <row r="22982" spans="13:13" ht="49.2" customHeight="1">
      <c r="M22982" s="85"/>
    </row>
    <row r="22983" spans="13:13" ht="49.2" customHeight="1">
      <c r="M22983" s="85"/>
    </row>
    <row r="22984" spans="13:13" ht="49.2" customHeight="1">
      <c r="M22984" s="85"/>
    </row>
    <row r="22985" spans="13:13" ht="49.2" customHeight="1">
      <c r="M22985" s="85"/>
    </row>
    <row r="22986" spans="13:13" ht="49.2" customHeight="1">
      <c r="M22986" s="85"/>
    </row>
    <row r="22987" spans="13:13" ht="49.2" customHeight="1">
      <c r="M22987" s="85"/>
    </row>
    <row r="22988" spans="13:13" ht="49.2" customHeight="1">
      <c r="M22988" s="85"/>
    </row>
    <row r="22989" spans="13:13" ht="49.2" customHeight="1">
      <c r="M22989" s="85"/>
    </row>
    <row r="22990" spans="13:13" ht="49.2" customHeight="1">
      <c r="M22990" s="85"/>
    </row>
    <row r="22991" spans="13:13" ht="49.2" customHeight="1">
      <c r="M22991" s="85"/>
    </row>
    <row r="22992" spans="13:13" ht="49.2" customHeight="1">
      <c r="M22992" s="85"/>
    </row>
    <row r="22993" spans="13:13" ht="49.2" customHeight="1">
      <c r="M22993" s="85"/>
    </row>
    <row r="22994" spans="13:13" ht="49.2" customHeight="1">
      <c r="M22994" s="85"/>
    </row>
    <row r="22995" spans="13:13" ht="49.2" customHeight="1">
      <c r="M22995" s="85"/>
    </row>
    <row r="22996" spans="13:13" ht="49.2" customHeight="1">
      <c r="M22996" s="85"/>
    </row>
    <row r="22997" spans="13:13" ht="49.2" customHeight="1">
      <c r="M22997" s="85"/>
    </row>
    <row r="22998" spans="13:13" ht="49.2" customHeight="1">
      <c r="M22998" s="85"/>
    </row>
    <row r="22999" spans="13:13" ht="49.2" customHeight="1">
      <c r="M22999" s="85"/>
    </row>
    <row r="23000" spans="13:13" ht="49.2" customHeight="1">
      <c r="M23000" s="85"/>
    </row>
    <row r="23001" spans="13:13" ht="49.2" customHeight="1">
      <c r="M23001" s="85"/>
    </row>
    <row r="23002" spans="13:13" ht="49.2" customHeight="1">
      <c r="M23002" s="85"/>
    </row>
    <row r="23003" spans="13:13" ht="49.2" customHeight="1">
      <c r="M23003" s="85"/>
    </row>
    <row r="23004" spans="13:13" ht="49.2" customHeight="1">
      <c r="M23004" s="85"/>
    </row>
    <row r="23005" spans="13:13" ht="49.2" customHeight="1">
      <c r="M23005" s="85"/>
    </row>
    <row r="23006" spans="13:13" ht="49.2" customHeight="1">
      <c r="M23006" s="85"/>
    </row>
    <row r="23007" spans="13:13" ht="49.2" customHeight="1">
      <c r="M23007" s="85"/>
    </row>
    <row r="23008" spans="13:13" ht="49.2" customHeight="1">
      <c r="M23008" s="85"/>
    </row>
    <row r="23009" spans="13:13" ht="49.2" customHeight="1">
      <c r="M23009" s="85"/>
    </row>
    <row r="23010" spans="13:13" ht="49.2" customHeight="1">
      <c r="M23010" s="85"/>
    </row>
    <row r="23011" spans="13:13" ht="49.2" customHeight="1">
      <c r="M23011" s="85"/>
    </row>
    <row r="23012" spans="13:13" ht="49.2" customHeight="1">
      <c r="M23012" s="85"/>
    </row>
    <row r="23013" spans="13:13" ht="49.2" customHeight="1">
      <c r="M23013" s="85"/>
    </row>
    <row r="23014" spans="13:13" ht="49.2" customHeight="1">
      <c r="M23014" s="85"/>
    </row>
    <row r="23015" spans="13:13" ht="49.2" customHeight="1">
      <c r="M23015" s="85"/>
    </row>
    <row r="23016" spans="13:13" ht="49.2" customHeight="1">
      <c r="M23016" s="85"/>
    </row>
    <row r="23017" spans="13:13" ht="49.2" customHeight="1">
      <c r="M23017" s="85"/>
    </row>
    <row r="23018" spans="13:13" ht="49.2" customHeight="1">
      <c r="M23018" s="85"/>
    </row>
    <row r="23019" spans="13:13" ht="49.2" customHeight="1">
      <c r="M23019" s="85"/>
    </row>
    <row r="23020" spans="13:13" ht="49.2" customHeight="1">
      <c r="M23020" s="85"/>
    </row>
    <row r="23021" spans="13:13" ht="49.2" customHeight="1">
      <c r="M23021" s="85"/>
    </row>
    <row r="23022" spans="13:13" ht="49.2" customHeight="1">
      <c r="M23022" s="85"/>
    </row>
    <row r="23023" spans="13:13" ht="49.2" customHeight="1">
      <c r="M23023" s="85"/>
    </row>
    <row r="23024" spans="13:13" ht="49.2" customHeight="1">
      <c r="M23024" s="85"/>
    </row>
    <row r="23025" spans="13:13" ht="49.2" customHeight="1">
      <c r="M23025" s="85"/>
    </row>
    <row r="23026" spans="13:13" ht="49.2" customHeight="1">
      <c r="M23026" s="85"/>
    </row>
    <row r="23027" spans="13:13" ht="49.2" customHeight="1">
      <c r="M23027" s="85"/>
    </row>
    <row r="23028" spans="13:13" ht="49.2" customHeight="1">
      <c r="M23028" s="85"/>
    </row>
    <row r="23029" spans="13:13" ht="49.2" customHeight="1">
      <c r="M23029" s="85"/>
    </row>
    <row r="23030" spans="13:13" ht="49.2" customHeight="1">
      <c r="M23030" s="85"/>
    </row>
    <row r="23031" spans="13:13" ht="49.2" customHeight="1">
      <c r="M23031" s="85"/>
    </row>
    <row r="23032" spans="13:13" ht="49.2" customHeight="1">
      <c r="M23032" s="85"/>
    </row>
    <row r="23033" spans="13:13" ht="49.2" customHeight="1">
      <c r="M23033" s="85"/>
    </row>
    <row r="23034" spans="13:13" ht="49.2" customHeight="1">
      <c r="M23034" s="85"/>
    </row>
    <row r="23035" spans="13:13" ht="49.2" customHeight="1">
      <c r="M23035" s="85"/>
    </row>
    <row r="23036" spans="13:13" ht="49.2" customHeight="1">
      <c r="M23036" s="85"/>
    </row>
    <row r="23037" spans="13:13" ht="49.2" customHeight="1">
      <c r="M23037" s="85"/>
    </row>
    <row r="23038" spans="13:13" ht="49.2" customHeight="1">
      <c r="M23038" s="85"/>
    </row>
    <row r="23039" spans="13:13" ht="49.2" customHeight="1">
      <c r="M23039" s="85"/>
    </row>
    <row r="23040" spans="13:13" ht="49.2" customHeight="1">
      <c r="M23040" s="85"/>
    </row>
    <row r="23041" spans="13:13" ht="49.2" customHeight="1">
      <c r="M23041" s="85"/>
    </row>
    <row r="23042" spans="13:13" ht="49.2" customHeight="1">
      <c r="M23042" s="85"/>
    </row>
    <row r="23043" spans="13:13" ht="49.2" customHeight="1">
      <c r="M23043" s="85"/>
    </row>
    <row r="23044" spans="13:13" ht="49.2" customHeight="1">
      <c r="M23044" s="85"/>
    </row>
    <row r="23045" spans="13:13" ht="49.2" customHeight="1">
      <c r="M23045" s="85"/>
    </row>
    <row r="23046" spans="13:13" ht="49.2" customHeight="1">
      <c r="M23046" s="85"/>
    </row>
    <row r="23047" spans="13:13" ht="49.2" customHeight="1">
      <c r="M23047" s="85"/>
    </row>
    <row r="23048" spans="13:13" ht="49.2" customHeight="1">
      <c r="M23048" s="85"/>
    </row>
    <row r="23049" spans="13:13" ht="49.2" customHeight="1">
      <c r="M23049" s="85"/>
    </row>
    <row r="23050" spans="13:13" ht="49.2" customHeight="1">
      <c r="M23050" s="85"/>
    </row>
    <row r="23051" spans="13:13" ht="49.2" customHeight="1">
      <c r="M23051" s="85"/>
    </row>
    <row r="23052" spans="13:13" ht="49.2" customHeight="1">
      <c r="M23052" s="85"/>
    </row>
    <row r="23053" spans="13:13" ht="49.2" customHeight="1">
      <c r="M23053" s="85"/>
    </row>
    <row r="23054" spans="13:13" ht="49.2" customHeight="1">
      <c r="M23054" s="85"/>
    </row>
    <row r="23055" spans="13:13" ht="49.2" customHeight="1">
      <c r="M23055" s="85"/>
    </row>
    <row r="23056" spans="13:13" ht="49.2" customHeight="1">
      <c r="M23056" s="85"/>
    </row>
    <row r="23057" spans="13:13" ht="49.2" customHeight="1">
      <c r="M23057" s="85"/>
    </row>
    <row r="23058" spans="13:13" ht="49.2" customHeight="1">
      <c r="M23058" s="85"/>
    </row>
    <row r="23059" spans="13:13" ht="49.2" customHeight="1">
      <c r="M23059" s="85"/>
    </row>
    <row r="23060" spans="13:13" ht="49.2" customHeight="1">
      <c r="M23060" s="85"/>
    </row>
    <row r="23061" spans="13:13" ht="49.2" customHeight="1">
      <c r="M23061" s="85"/>
    </row>
    <row r="23062" spans="13:13" ht="49.2" customHeight="1">
      <c r="M23062" s="85"/>
    </row>
    <row r="23063" spans="13:13" ht="49.2" customHeight="1">
      <c r="M23063" s="85"/>
    </row>
    <row r="23064" spans="13:13" ht="49.2" customHeight="1">
      <c r="M23064" s="85"/>
    </row>
    <row r="23065" spans="13:13" ht="49.2" customHeight="1">
      <c r="M23065" s="85"/>
    </row>
    <row r="23066" spans="13:13" ht="49.2" customHeight="1">
      <c r="M23066" s="85"/>
    </row>
    <row r="23067" spans="13:13" ht="49.2" customHeight="1">
      <c r="M23067" s="85"/>
    </row>
    <row r="23068" spans="13:13" ht="49.2" customHeight="1">
      <c r="M23068" s="85"/>
    </row>
    <row r="23069" spans="13:13" ht="49.2" customHeight="1">
      <c r="M23069" s="85"/>
    </row>
    <row r="23070" spans="13:13" ht="49.2" customHeight="1">
      <c r="M23070" s="85"/>
    </row>
    <row r="23071" spans="13:13" ht="49.2" customHeight="1">
      <c r="M23071" s="85"/>
    </row>
    <row r="23072" spans="13:13" ht="49.2" customHeight="1">
      <c r="M23072" s="85"/>
    </row>
    <row r="23073" spans="13:13" ht="49.2" customHeight="1">
      <c r="M23073" s="85"/>
    </row>
    <row r="23074" spans="13:13" ht="49.2" customHeight="1">
      <c r="M23074" s="85"/>
    </row>
    <row r="23075" spans="13:13" ht="49.2" customHeight="1">
      <c r="M23075" s="85"/>
    </row>
    <row r="23076" spans="13:13" ht="49.2" customHeight="1">
      <c r="M23076" s="85"/>
    </row>
    <row r="23077" spans="13:13" ht="49.2" customHeight="1">
      <c r="M23077" s="85"/>
    </row>
    <row r="23078" spans="13:13" ht="49.2" customHeight="1">
      <c r="M23078" s="85"/>
    </row>
    <row r="23079" spans="13:13" ht="49.2" customHeight="1">
      <c r="M23079" s="85"/>
    </row>
    <row r="23080" spans="13:13" ht="49.2" customHeight="1">
      <c r="M23080" s="85"/>
    </row>
    <row r="23081" spans="13:13" ht="49.2" customHeight="1">
      <c r="M23081" s="85"/>
    </row>
    <row r="23082" spans="13:13" ht="49.2" customHeight="1">
      <c r="M23082" s="85"/>
    </row>
    <row r="23083" spans="13:13" ht="49.2" customHeight="1">
      <c r="M23083" s="85"/>
    </row>
    <row r="23084" spans="13:13" ht="49.2" customHeight="1">
      <c r="M23084" s="85"/>
    </row>
    <row r="23085" spans="13:13" ht="49.2" customHeight="1">
      <c r="M23085" s="85"/>
    </row>
    <row r="23086" spans="13:13" ht="49.2" customHeight="1">
      <c r="M23086" s="85"/>
    </row>
    <row r="23087" spans="13:13" ht="49.2" customHeight="1">
      <c r="M23087" s="85"/>
    </row>
    <row r="23088" spans="13:13" ht="49.2" customHeight="1">
      <c r="M23088" s="85"/>
    </row>
    <row r="23089" spans="13:13" ht="49.2" customHeight="1">
      <c r="M23089" s="85"/>
    </row>
    <row r="23090" spans="13:13" ht="49.2" customHeight="1">
      <c r="M23090" s="85"/>
    </row>
    <row r="23091" spans="13:13" ht="49.2" customHeight="1">
      <c r="M23091" s="85"/>
    </row>
    <row r="23092" spans="13:13" ht="49.2" customHeight="1">
      <c r="M23092" s="85"/>
    </row>
    <row r="23093" spans="13:13" ht="49.2" customHeight="1">
      <c r="M23093" s="85"/>
    </row>
    <row r="23094" spans="13:13" ht="49.2" customHeight="1">
      <c r="M23094" s="85"/>
    </row>
    <row r="23095" spans="13:13" ht="49.2" customHeight="1">
      <c r="M23095" s="85"/>
    </row>
    <row r="23096" spans="13:13" ht="49.2" customHeight="1">
      <c r="M23096" s="85"/>
    </row>
    <row r="23097" spans="13:13" ht="49.2" customHeight="1">
      <c r="M23097" s="85"/>
    </row>
    <row r="23098" spans="13:13" ht="49.2" customHeight="1">
      <c r="M23098" s="85"/>
    </row>
    <row r="23099" spans="13:13" ht="49.2" customHeight="1">
      <c r="M23099" s="85"/>
    </row>
    <row r="23100" spans="13:13" ht="49.2" customHeight="1">
      <c r="M23100" s="85"/>
    </row>
    <row r="23101" spans="13:13" ht="49.2" customHeight="1">
      <c r="M23101" s="85"/>
    </row>
    <row r="23102" spans="13:13" ht="49.2" customHeight="1">
      <c r="M23102" s="85"/>
    </row>
    <row r="23103" spans="13:13" ht="49.2" customHeight="1">
      <c r="M23103" s="85"/>
    </row>
    <row r="23104" spans="13:13" ht="49.2" customHeight="1">
      <c r="M23104" s="85"/>
    </row>
    <row r="23105" spans="13:13" ht="49.2" customHeight="1">
      <c r="M23105" s="85"/>
    </row>
    <row r="23106" spans="13:13" ht="49.2" customHeight="1">
      <c r="M23106" s="85"/>
    </row>
    <row r="23107" spans="13:13" ht="49.2" customHeight="1">
      <c r="M23107" s="85"/>
    </row>
    <row r="23108" spans="13:13" ht="49.2" customHeight="1">
      <c r="M23108" s="85"/>
    </row>
    <row r="23109" spans="13:13" ht="49.2" customHeight="1">
      <c r="M23109" s="85"/>
    </row>
    <row r="23110" spans="13:13" ht="49.2" customHeight="1">
      <c r="M23110" s="85"/>
    </row>
    <row r="23111" spans="13:13" ht="49.2" customHeight="1">
      <c r="M23111" s="85"/>
    </row>
    <row r="23112" spans="13:13" ht="49.2" customHeight="1">
      <c r="M23112" s="85"/>
    </row>
    <row r="23113" spans="13:13" ht="49.2" customHeight="1">
      <c r="M23113" s="85"/>
    </row>
    <row r="23114" spans="13:13" ht="49.2" customHeight="1">
      <c r="M23114" s="85"/>
    </row>
    <row r="23115" spans="13:13" ht="49.2" customHeight="1">
      <c r="M23115" s="85"/>
    </row>
    <row r="23116" spans="13:13" ht="49.2" customHeight="1">
      <c r="M23116" s="85"/>
    </row>
    <row r="23117" spans="13:13" ht="49.2" customHeight="1">
      <c r="M23117" s="85"/>
    </row>
    <row r="23118" spans="13:13" ht="49.2" customHeight="1">
      <c r="M23118" s="85"/>
    </row>
    <row r="23119" spans="13:13" ht="49.2" customHeight="1">
      <c r="M23119" s="85"/>
    </row>
    <row r="23120" spans="13:13" ht="49.2" customHeight="1">
      <c r="M23120" s="85"/>
    </row>
    <row r="23121" spans="13:13" ht="49.2" customHeight="1">
      <c r="M23121" s="85"/>
    </row>
    <row r="23122" spans="13:13" ht="49.2" customHeight="1">
      <c r="M23122" s="85"/>
    </row>
    <row r="23123" spans="13:13" ht="49.2" customHeight="1">
      <c r="M23123" s="85"/>
    </row>
    <row r="23124" spans="13:13" ht="49.2" customHeight="1">
      <c r="M23124" s="85"/>
    </row>
    <row r="23125" spans="13:13" ht="49.2" customHeight="1">
      <c r="M23125" s="85"/>
    </row>
    <row r="23126" spans="13:13" ht="49.2" customHeight="1">
      <c r="M23126" s="85"/>
    </row>
    <row r="23127" spans="13:13" ht="49.2" customHeight="1">
      <c r="M23127" s="85"/>
    </row>
    <row r="23128" spans="13:13" ht="49.2" customHeight="1">
      <c r="M23128" s="85"/>
    </row>
    <row r="23129" spans="13:13" ht="49.2" customHeight="1">
      <c r="M23129" s="85"/>
    </row>
    <row r="23130" spans="13:13" ht="49.2" customHeight="1">
      <c r="M23130" s="85"/>
    </row>
    <row r="23131" spans="13:13" ht="49.2" customHeight="1">
      <c r="M23131" s="85"/>
    </row>
    <row r="23132" spans="13:13" ht="49.2" customHeight="1">
      <c r="M23132" s="85"/>
    </row>
    <row r="23133" spans="13:13" ht="49.2" customHeight="1">
      <c r="M23133" s="85"/>
    </row>
    <row r="23134" spans="13:13" ht="49.2" customHeight="1">
      <c r="M23134" s="85"/>
    </row>
    <row r="23135" spans="13:13" ht="49.2" customHeight="1">
      <c r="M23135" s="85"/>
    </row>
    <row r="23136" spans="13:13" ht="49.2" customHeight="1">
      <c r="M23136" s="85"/>
    </row>
    <row r="23137" spans="13:13" ht="49.2" customHeight="1">
      <c r="M23137" s="85"/>
    </row>
    <row r="23138" spans="13:13" ht="49.2" customHeight="1">
      <c r="M23138" s="85"/>
    </row>
    <row r="23139" spans="13:13" ht="49.2" customHeight="1">
      <c r="M23139" s="85"/>
    </row>
    <row r="23140" spans="13:13" ht="49.2" customHeight="1">
      <c r="M23140" s="85"/>
    </row>
    <row r="23141" spans="13:13" ht="49.2" customHeight="1">
      <c r="M23141" s="85"/>
    </row>
    <row r="23142" spans="13:13" ht="49.2" customHeight="1">
      <c r="M23142" s="85"/>
    </row>
    <row r="23143" spans="13:13" ht="49.2" customHeight="1">
      <c r="M23143" s="85"/>
    </row>
    <row r="23144" spans="13:13" ht="49.2" customHeight="1">
      <c r="M23144" s="85"/>
    </row>
    <row r="23145" spans="13:13" ht="49.2" customHeight="1">
      <c r="M23145" s="85"/>
    </row>
    <row r="23146" spans="13:13" ht="49.2" customHeight="1">
      <c r="M23146" s="85"/>
    </row>
    <row r="23147" spans="13:13" ht="49.2" customHeight="1">
      <c r="M23147" s="85"/>
    </row>
    <row r="23148" spans="13:13" ht="49.2" customHeight="1">
      <c r="M23148" s="85"/>
    </row>
    <row r="23149" spans="13:13" ht="49.2" customHeight="1">
      <c r="M23149" s="85"/>
    </row>
    <row r="23150" spans="13:13" ht="49.2" customHeight="1">
      <c r="M23150" s="85"/>
    </row>
    <row r="23151" spans="13:13" ht="49.2" customHeight="1">
      <c r="M23151" s="85"/>
    </row>
    <row r="23152" spans="13:13" ht="49.2" customHeight="1">
      <c r="M23152" s="85"/>
    </row>
    <row r="23153" spans="13:13" ht="49.2" customHeight="1">
      <c r="M23153" s="85"/>
    </row>
    <row r="23154" spans="13:13" ht="49.2" customHeight="1">
      <c r="M23154" s="85"/>
    </row>
    <row r="23155" spans="13:13" ht="49.2" customHeight="1">
      <c r="M23155" s="85"/>
    </row>
    <row r="23156" spans="13:13" ht="49.2" customHeight="1">
      <c r="M23156" s="85"/>
    </row>
    <row r="23157" spans="13:13" ht="49.2" customHeight="1">
      <c r="M23157" s="85"/>
    </row>
    <row r="23158" spans="13:13" ht="49.2" customHeight="1">
      <c r="M23158" s="85"/>
    </row>
    <row r="23159" spans="13:13" ht="49.2" customHeight="1">
      <c r="M23159" s="85"/>
    </row>
    <row r="23160" spans="13:13" ht="49.2" customHeight="1">
      <c r="M23160" s="85"/>
    </row>
    <row r="23161" spans="13:13" ht="49.2" customHeight="1">
      <c r="M23161" s="85"/>
    </row>
    <row r="23162" spans="13:13" ht="49.2" customHeight="1">
      <c r="M23162" s="85"/>
    </row>
    <row r="23163" spans="13:13" ht="49.2" customHeight="1">
      <c r="M23163" s="85"/>
    </row>
    <row r="23164" spans="13:13" ht="49.2" customHeight="1">
      <c r="M23164" s="85"/>
    </row>
    <row r="23165" spans="13:13" ht="49.2" customHeight="1">
      <c r="M23165" s="85"/>
    </row>
    <row r="23166" spans="13:13" ht="49.2" customHeight="1">
      <c r="M23166" s="85"/>
    </row>
    <row r="23167" spans="13:13" ht="49.2" customHeight="1">
      <c r="M23167" s="85"/>
    </row>
    <row r="23168" spans="13:13" ht="49.2" customHeight="1">
      <c r="M23168" s="85"/>
    </row>
    <row r="23169" spans="13:13" ht="49.2" customHeight="1">
      <c r="M23169" s="85"/>
    </row>
    <row r="23170" spans="13:13" ht="49.2" customHeight="1">
      <c r="M23170" s="85"/>
    </row>
    <row r="23171" spans="13:13" ht="49.2" customHeight="1">
      <c r="M23171" s="85"/>
    </row>
    <row r="23172" spans="13:13" ht="49.2" customHeight="1">
      <c r="M23172" s="85"/>
    </row>
    <row r="23173" spans="13:13" ht="49.2" customHeight="1">
      <c r="M23173" s="85"/>
    </row>
    <row r="23174" spans="13:13" ht="49.2" customHeight="1">
      <c r="M23174" s="85"/>
    </row>
    <row r="23175" spans="13:13" ht="49.2" customHeight="1">
      <c r="M23175" s="85"/>
    </row>
    <row r="23176" spans="13:13" ht="49.2" customHeight="1">
      <c r="M23176" s="85"/>
    </row>
    <row r="23177" spans="13:13" ht="49.2" customHeight="1">
      <c r="M23177" s="85"/>
    </row>
    <row r="23178" spans="13:13" ht="49.2" customHeight="1">
      <c r="M23178" s="85"/>
    </row>
    <row r="23179" spans="13:13" ht="49.2" customHeight="1">
      <c r="M23179" s="85"/>
    </row>
    <row r="23180" spans="13:13" ht="49.2" customHeight="1">
      <c r="M23180" s="85"/>
    </row>
    <row r="23181" spans="13:13" ht="49.2" customHeight="1">
      <c r="M23181" s="85"/>
    </row>
    <row r="23182" spans="13:13" ht="49.2" customHeight="1">
      <c r="M23182" s="85"/>
    </row>
    <row r="23183" spans="13:13" ht="49.2" customHeight="1">
      <c r="M23183" s="85"/>
    </row>
    <row r="23184" spans="13:13" ht="49.2" customHeight="1">
      <c r="M23184" s="85"/>
    </row>
    <row r="23185" spans="13:13" ht="49.2" customHeight="1">
      <c r="M23185" s="85"/>
    </row>
    <row r="23186" spans="13:13" ht="49.2" customHeight="1">
      <c r="M23186" s="85"/>
    </row>
    <row r="23187" spans="13:13" ht="49.2" customHeight="1">
      <c r="M23187" s="85"/>
    </row>
    <row r="23188" spans="13:13" ht="49.2" customHeight="1">
      <c r="M23188" s="85"/>
    </row>
    <row r="23189" spans="13:13" ht="49.2" customHeight="1">
      <c r="M23189" s="85"/>
    </row>
    <row r="23190" spans="13:13" ht="49.2" customHeight="1">
      <c r="M23190" s="85"/>
    </row>
    <row r="23191" spans="13:13" ht="49.2" customHeight="1">
      <c r="M23191" s="85"/>
    </row>
    <row r="23192" spans="13:13" ht="49.2" customHeight="1">
      <c r="M23192" s="85"/>
    </row>
    <row r="23193" spans="13:13" ht="49.2" customHeight="1">
      <c r="M23193" s="85"/>
    </row>
    <row r="23194" spans="13:13" ht="49.2" customHeight="1">
      <c r="M23194" s="85"/>
    </row>
    <row r="23195" spans="13:13" ht="49.2" customHeight="1">
      <c r="M23195" s="85"/>
    </row>
    <row r="23196" spans="13:13" ht="49.2" customHeight="1">
      <c r="M23196" s="85"/>
    </row>
    <row r="23197" spans="13:13" ht="49.2" customHeight="1">
      <c r="M23197" s="85"/>
    </row>
    <row r="23198" spans="13:13" ht="49.2" customHeight="1">
      <c r="M23198" s="85"/>
    </row>
    <row r="23199" spans="13:13" ht="49.2" customHeight="1">
      <c r="M23199" s="85"/>
    </row>
    <row r="23200" spans="13:13" ht="49.2" customHeight="1">
      <c r="M23200" s="85"/>
    </row>
    <row r="23201" spans="13:13" ht="49.2" customHeight="1">
      <c r="M23201" s="85"/>
    </row>
    <row r="23202" spans="13:13" ht="49.2" customHeight="1">
      <c r="M23202" s="85"/>
    </row>
    <row r="23203" spans="13:13" ht="49.2" customHeight="1">
      <c r="M23203" s="85"/>
    </row>
    <row r="23204" spans="13:13" ht="49.2" customHeight="1">
      <c r="M23204" s="85"/>
    </row>
    <row r="23205" spans="13:13" ht="49.2" customHeight="1">
      <c r="M23205" s="85"/>
    </row>
    <row r="23206" spans="13:13" ht="49.2" customHeight="1">
      <c r="M23206" s="85"/>
    </row>
    <row r="23207" spans="13:13" ht="49.2" customHeight="1">
      <c r="M23207" s="85"/>
    </row>
    <row r="23208" spans="13:13" ht="49.2" customHeight="1">
      <c r="M23208" s="85"/>
    </row>
    <row r="23209" spans="13:13" ht="49.2" customHeight="1">
      <c r="M23209" s="85"/>
    </row>
    <row r="23210" spans="13:13" ht="49.2" customHeight="1">
      <c r="M23210" s="85"/>
    </row>
    <row r="23211" spans="13:13" ht="49.2" customHeight="1">
      <c r="M23211" s="85"/>
    </row>
    <row r="23212" spans="13:13" ht="49.2" customHeight="1">
      <c r="M23212" s="85"/>
    </row>
    <row r="23213" spans="13:13" ht="49.2" customHeight="1">
      <c r="M23213" s="85"/>
    </row>
    <row r="23214" spans="13:13" ht="49.2" customHeight="1">
      <c r="M23214" s="85"/>
    </row>
    <row r="23215" spans="13:13" ht="49.2" customHeight="1">
      <c r="M23215" s="85"/>
    </row>
    <row r="23216" spans="13:13" ht="49.2" customHeight="1">
      <c r="M23216" s="85"/>
    </row>
    <row r="23217" spans="13:13" ht="49.2" customHeight="1">
      <c r="M23217" s="85"/>
    </row>
    <row r="23218" spans="13:13" ht="49.2" customHeight="1">
      <c r="M23218" s="85"/>
    </row>
    <row r="23219" spans="13:13" ht="49.2" customHeight="1">
      <c r="M23219" s="85"/>
    </row>
    <row r="23220" spans="13:13" ht="49.2" customHeight="1">
      <c r="M23220" s="85"/>
    </row>
    <row r="23221" spans="13:13" ht="49.2" customHeight="1">
      <c r="M23221" s="85"/>
    </row>
    <row r="23222" spans="13:13" ht="49.2" customHeight="1">
      <c r="M23222" s="85"/>
    </row>
    <row r="23223" spans="13:13" ht="49.2" customHeight="1">
      <c r="M23223" s="85"/>
    </row>
    <row r="23224" spans="13:13" ht="49.2" customHeight="1">
      <c r="M23224" s="85"/>
    </row>
    <row r="23225" spans="13:13" ht="49.2" customHeight="1">
      <c r="M23225" s="85"/>
    </row>
    <row r="23226" spans="13:13" ht="49.2" customHeight="1">
      <c r="M23226" s="85"/>
    </row>
    <row r="23227" spans="13:13" ht="49.2" customHeight="1">
      <c r="M23227" s="85"/>
    </row>
    <row r="23228" spans="13:13" ht="49.2" customHeight="1">
      <c r="M23228" s="85"/>
    </row>
    <row r="23229" spans="13:13" ht="49.2" customHeight="1">
      <c r="M23229" s="85"/>
    </row>
    <row r="23230" spans="13:13" ht="49.2" customHeight="1">
      <c r="M23230" s="85"/>
    </row>
    <row r="23231" spans="13:13" ht="49.2" customHeight="1">
      <c r="M23231" s="85"/>
    </row>
    <row r="23232" spans="13:13" ht="49.2" customHeight="1">
      <c r="M23232" s="85"/>
    </row>
    <row r="23233" spans="13:13" ht="49.2" customHeight="1">
      <c r="M23233" s="85"/>
    </row>
    <row r="23234" spans="13:13" ht="49.2" customHeight="1">
      <c r="M23234" s="85"/>
    </row>
    <row r="23235" spans="13:13" ht="49.2" customHeight="1">
      <c r="M23235" s="85"/>
    </row>
    <row r="23236" spans="13:13" ht="49.2" customHeight="1">
      <c r="M23236" s="85"/>
    </row>
    <row r="23237" spans="13:13" ht="49.2" customHeight="1">
      <c r="M23237" s="85"/>
    </row>
    <row r="23238" spans="13:13" ht="49.2" customHeight="1">
      <c r="M23238" s="85"/>
    </row>
    <row r="23239" spans="13:13" ht="49.2" customHeight="1">
      <c r="M23239" s="85"/>
    </row>
    <row r="23240" spans="13:13" ht="49.2" customHeight="1">
      <c r="M23240" s="85"/>
    </row>
    <row r="23241" spans="13:13" ht="49.2" customHeight="1">
      <c r="M23241" s="85"/>
    </row>
    <row r="23242" spans="13:13" ht="49.2" customHeight="1">
      <c r="M23242" s="85"/>
    </row>
    <row r="23243" spans="13:13" ht="49.2" customHeight="1">
      <c r="M23243" s="85"/>
    </row>
    <row r="23244" spans="13:13" ht="49.2" customHeight="1">
      <c r="M23244" s="85"/>
    </row>
    <row r="23245" spans="13:13" ht="49.2" customHeight="1">
      <c r="M23245" s="85"/>
    </row>
    <row r="23246" spans="13:13" ht="49.2" customHeight="1">
      <c r="M23246" s="85"/>
    </row>
    <row r="23247" spans="13:13" ht="49.2" customHeight="1">
      <c r="M23247" s="85"/>
    </row>
    <row r="23248" spans="13:13" ht="49.2" customHeight="1">
      <c r="M23248" s="85"/>
    </row>
    <row r="23249" spans="13:13" ht="49.2" customHeight="1">
      <c r="M23249" s="85"/>
    </row>
    <row r="23250" spans="13:13" ht="49.2" customHeight="1">
      <c r="M23250" s="85"/>
    </row>
    <row r="23251" spans="13:13" ht="49.2" customHeight="1">
      <c r="M23251" s="85"/>
    </row>
    <row r="23252" spans="13:13" ht="49.2" customHeight="1">
      <c r="M23252" s="85"/>
    </row>
    <row r="23253" spans="13:13" ht="49.2" customHeight="1">
      <c r="M23253" s="85"/>
    </row>
    <row r="23254" spans="13:13" ht="49.2" customHeight="1">
      <c r="M23254" s="85"/>
    </row>
    <row r="23255" spans="13:13" ht="49.2" customHeight="1">
      <c r="M23255" s="85"/>
    </row>
    <row r="23256" spans="13:13" ht="49.2" customHeight="1">
      <c r="M23256" s="85"/>
    </row>
    <row r="23257" spans="13:13" ht="49.2" customHeight="1">
      <c r="M23257" s="85"/>
    </row>
    <row r="23258" spans="13:13" ht="49.2" customHeight="1">
      <c r="M23258" s="85"/>
    </row>
    <row r="23259" spans="13:13" ht="49.2" customHeight="1">
      <c r="M23259" s="85"/>
    </row>
    <row r="23260" spans="13:13" ht="49.2" customHeight="1">
      <c r="M23260" s="85"/>
    </row>
    <row r="23261" spans="13:13" ht="49.2" customHeight="1">
      <c r="M23261" s="85"/>
    </row>
    <row r="23262" spans="13:13" ht="49.2" customHeight="1">
      <c r="M23262" s="85"/>
    </row>
    <row r="23263" spans="13:13" ht="49.2" customHeight="1">
      <c r="M23263" s="85"/>
    </row>
    <row r="23264" spans="13:13" ht="49.2" customHeight="1">
      <c r="M23264" s="85"/>
    </row>
    <row r="23265" spans="13:13" ht="49.2" customHeight="1">
      <c r="M23265" s="85"/>
    </row>
    <row r="23266" spans="13:13" ht="49.2" customHeight="1">
      <c r="M23266" s="85"/>
    </row>
    <row r="23267" spans="13:13" ht="49.2" customHeight="1">
      <c r="M23267" s="85"/>
    </row>
    <row r="23268" spans="13:13" ht="49.2" customHeight="1">
      <c r="M23268" s="85"/>
    </row>
    <row r="23269" spans="13:13" ht="49.2" customHeight="1">
      <c r="M23269" s="85"/>
    </row>
    <row r="23270" spans="13:13" ht="49.2" customHeight="1">
      <c r="M23270" s="85"/>
    </row>
    <row r="23271" spans="13:13" ht="49.2" customHeight="1">
      <c r="M23271" s="85"/>
    </row>
    <row r="23272" spans="13:13" ht="49.2" customHeight="1">
      <c r="M23272" s="85"/>
    </row>
    <row r="23273" spans="13:13" ht="49.2" customHeight="1">
      <c r="M23273" s="85"/>
    </row>
    <row r="23274" spans="13:13" ht="49.2" customHeight="1">
      <c r="M23274" s="85"/>
    </row>
    <row r="23275" spans="13:13" ht="49.2" customHeight="1">
      <c r="M23275" s="85"/>
    </row>
    <row r="23276" spans="13:13" ht="49.2" customHeight="1">
      <c r="M23276" s="85"/>
    </row>
    <row r="23277" spans="13:13" ht="49.2" customHeight="1">
      <c r="M23277" s="85"/>
    </row>
    <row r="23278" spans="13:13" ht="49.2" customHeight="1">
      <c r="M23278" s="85"/>
    </row>
    <row r="23279" spans="13:13" ht="49.2" customHeight="1">
      <c r="M23279" s="85"/>
    </row>
    <row r="23280" spans="13:13" ht="49.2" customHeight="1">
      <c r="M23280" s="85"/>
    </row>
    <row r="23281" spans="13:13" ht="49.2" customHeight="1">
      <c r="M23281" s="85"/>
    </row>
    <row r="23282" spans="13:13" ht="49.2" customHeight="1">
      <c r="M23282" s="85"/>
    </row>
    <row r="23283" spans="13:13" ht="49.2" customHeight="1">
      <c r="M23283" s="85"/>
    </row>
    <row r="23284" spans="13:13" ht="49.2" customHeight="1">
      <c r="M23284" s="85"/>
    </row>
    <row r="23285" spans="13:13" ht="49.2" customHeight="1">
      <c r="M23285" s="85"/>
    </row>
    <row r="23286" spans="13:13" ht="49.2" customHeight="1">
      <c r="M23286" s="85"/>
    </row>
    <row r="23287" spans="13:13" ht="49.2" customHeight="1">
      <c r="M23287" s="85"/>
    </row>
    <row r="23288" spans="13:13" ht="49.2" customHeight="1">
      <c r="M23288" s="85"/>
    </row>
    <row r="23289" spans="13:13" ht="49.2" customHeight="1">
      <c r="M23289" s="85"/>
    </row>
    <row r="23290" spans="13:13" ht="49.2" customHeight="1">
      <c r="M23290" s="85"/>
    </row>
    <row r="23291" spans="13:13" ht="49.2" customHeight="1">
      <c r="M23291" s="85"/>
    </row>
    <row r="23292" spans="13:13" ht="49.2" customHeight="1">
      <c r="M23292" s="85"/>
    </row>
    <row r="23293" spans="13:13" ht="49.2" customHeight="1">
      <c r="M23293" s="85"/>
    </row>
    <row r="23294" spans="13:13" ht="49.2" customHeight="1">
      <c r="M23294" s="85"/>
    </row>
    <row r="23295" spans="13:13" ht="49.2" customHeight="1">
      <c r="M23295" s="85"/>
    </row>
    <row r="23296" spans="13:13" ht="49.2" customHeight="1">
      <c r="M23296" s="85"/>
    </row>
    <row r="23297" spans="13:13" ht="49.2" customHeight="1">
      <c r="M23297" s="85"/>
    </row>
    <row r="23298" spans="13:13" ht="49.2" customHeight="1">
      <c r="M23298" s="85"/>
    </row>
    <row r="23299" spans="13:13" ht="49.2" customHeight="1">
      <c r="M23299" s="85"/>
    </row>
    <row r="23300" spans="13:13" ht="49.2" customHeight="1">
      <c r="M23300" s="85"/>
    </row>
    <row r="23301" spans="13:13" ht="49.2" customHeight="1">
      <c r="M23301" s="85"/>
    </row>
    <row r="23302" spans="13:13" ht="49.2" customHeight="1">
      <c r="M23302" s="85"/>
    </row>
    <row r="23303" spans="13:13" ht="49.2" customHeight="1">
      <c r="M23303" s="85"/>
    </row>
    <row r="23304" spans="13:13" ht="49.2" customHeight="1">
      <c r="M23304" s="85"/>
    </row>
    <row r="23305" spans="13:13" ht="49.2" customHeight="1">
      <c r="M23305" s="85"/>
    </row>
    <row r="23306" spans="13:13" ht="49.2" customHeight="1">
      <c r="M23306" s="85"/>
    </row>
    <row r="23307" spans="13:13" ht="49.2" customHeight="1">
      <c r="M23307" s="85"/>
    </row>
    <row r="23308" spans="13:13" ht="49.2" customHeight="1">
      <c r="M23308" s="85"/>
    </row>
    <row r="23309" spans="13:13" ht="49.2" customHeight="1">
      <c r="M23309" s="85"/>
    </row>
    <row r="23310" spans="13:13" ht="49.2" customHeight="1">
      <c r="M23310" s="85"/>
    </row>
    <row r="23311" spans="13:13" ht="49.2" customHeight="1">
      <c r="M23311" s="85"/>
    </row>
    <row r="23312" spans="13:13" ht="49.2" customHeight="1">
      <c r="M23312" s="85"/>
    </row>
    <row r="23313" spans="13:13" ht="49.2" customHeight="1">
      <c r="M23313" s="85"/>
    </row>
    <row r="23314" spans="13:13" ht="49.2" customHeight="1">
      <c r="M23314" s="85"/>
    </row>
    <row r="23315" spans="13:13" ht="49.2" customHeight="1">
      <c r="M23315" s="85"/>
    </row>
    <row r="23316" spans="13:13" ht="49.2" customHeight="1">
      <c r="M23316" s="85"/>
    </row>
    <row r="23317" spans="13:13" ht="49.2" customHeight="1">
      <c r="M23317" s="85"/>
    </row>
    <row r="23318" spans="13:13" ht="49.2" customHeight="1">
      <c r="M23318" s="85"/>
    </row>
    <row r="23319" spans="13:13" ht="49.2" customHeight="1">
      <c r="M23319" s="85"/>
    </row>
    <row r="23320" spans="13:13" ht="49.2" customHeight="1">
      <c r="M23320" s="85"/>
    </row>
    <row r="23321" spans="13:13" ht="49.2" customHeight="1">
      <c r="M23321" s="85"/>
    </row>
    <row r="23322" spans="13:13" ht="49.2" customHeight="1">
      <c r="M23322" s="85"/>
    </row>
    <row r="23323" spans="13:13" ht="49.2" customHeight="1">
      <c r="M23323" s="85"/>
    </row>
    <row r="23324" spans="13:13" ht="49.2" customHeight="1">
      <c r="M23324" s="85"/>
    </row>
    <row r="23325" spans="13:13" ht="49.2" customHeight="1">
      <c r="M23325" s="85"/>
    </row>
    <row r="23326" spans="13:13" ht="49.2" customHeight="1">
      <c r="M23326" s="85"/>
    </row>
    <row r="23327" spans="13:13" ht="49.2" customHeight="1">
      <c r="M23327" s="85"/>
    </row>
    <row r="23328" spans="13:13" ht="49.2" customHeight="1">
      <c r="M23328" s="85"/>
    </row>
    <row r="23329" spans="13:13" ht="49.2" customHeight="1">
      <c r="M23329" s="85"/>
    </row>
    <row r="23330" spans="13:13" ht="49.2" customHeight="1">
      <c r="M23330" s="85"/>
    </row>
    <row r="23331" spans="13:13" ht="49.2" customHeight="1">
      <c r="M23331" s="85"/>
    </row>
    <row r="23332" spans="13:13" ht="49.2" customHeight="1">
      <c r="M23332" s="85"/>
    </row>
    <row r="23333" spans="13:13" ht="49.2" customHeight="1">
      <c r="M23333" s="85"/>
    </row>
    <row r="23334" spans="13:13" ht="49.2" customHeight="1">
      <c r="M23334" s="85"/>
    </row>
    <row r="23335" spans="13:13" ht="49.2" customHeight="1">
      <c r="M23335" s="85"/>
    </row>
    <row r="23336" spans="13:13" ht="49.2" customHeight="1">
      <c r="M23336" s="85"/>
    </row>
    <row r="23337" spans="13:13" ht="49.2" customHeight="1">
      <c r="M23337" s="85"/>
    </row>
    <row r="23338" spans="13:13" ht="49.2" customHeight="1">
      <c r="M23338" s="85"/>
    </row>
    <row r="23339" spans="13:13" ht="49.2" customHeight="1">
      <c r="M23339" s="85"/>
    </row>
    <row r="23340" spans="13:13" ht="49.2" customHeight="1">
      <c r="M23340" s="85"/>
    </row>
    <row r="23341" spans="13:13" ht="49.2" customHeight="1">
      <c r="M23341" s="85"/>
    </row>
    <row r="23342" spans="13:13" ht="49.2" customHeight="1">
      <c r="M23342" s="85"/>
    </row>
    <row r="23343" spans="13:13" ht="49.2" customHeight="1">
      <c r="M23343" s="85"/>
    </row>
    <row r="23344" spans="13:13" ht="49.2" customHeight="1">
      <c r="M23344" s="85"/>
    </row>
    <row r="23345" spans="13:13" ht="49.2" customHeight="1">
      <c r="M23345" s="85"/>
    </row>
    <row r="23346" spans="13:13" ht="49.2" customHeight="1">
      <c r="M23346" s="85"/>
    </row>
    <row r="23347" spans="13:13" ht="49.2" customHeight="1">
      <c r="M23347" s="85"/>
    </row>
    <row r="23348" spans="13:13" ht="49.2" customHeight="1">
      <c r="M23348" s="85"/>
    </row>
    <row r="23349" spans="13:13" ht="49.2" customHeight="1">
      <c r="M23349" s="85"/>
    </row>
    <row r="23350" spans="13:13" ht="49.2" customHeight="1">
      <c r="M23350" s="85"/>
    </row>
    <row r="23351" spans="13:13" ht="49.2" customHeight="1">
      <c r="M23351" s="85"/>
    </row>
    <row r="23352" spans="13:13" ht="49.2" customHeight="1">
      <c r="M23352" s="85"/>
    </row>
    <row r="23353" spans="13:13" ht="49.2" customHeight="1">
      <c r="M23353" s="85"/>
    </row>
    <row r="23354" spans="13:13" ht="49.2" customHeight="1">
      <c r="M23354" s="85"/>
    </row>
    <row r="23355" spans="13:13" ht="49.2" customHeight="1">
      <c r="M23355" s="85"/>
    </row>
    <row r="23356" spans="13:13" ht="49.2" customHeight="1">
      <c r="M23356" s="85"/>
    </row>
    <row r="23357" spans="13:13" ht="49.2" customHeight="1">
      <c r="M23357" s="85"/>
    </row>
    <row r="23358" spans="13:13" ht="49.2" customHeight="1">
      <c r="M23358" s="85"/>
    </row>
    <row r="23359" spans="13:13" ht="49.2" customHeight="1">
      <c r="M23359" s="85"/>
    </row>
    <row r="23360" spans="13:13" ht="49.2" customHeight="1">
      <c r="M23360" s="85"/>
    </row>
    <row r="23361" spans="13:13" ht="49.2" customHeight="1">
      <c r="M23361" s="85"/>
    </row>
    <row r="23362" spans="13:13" ht="49.2" customHeight="1">
      <c r="M23362" s="85"/>
    </row>
    <row r="23363" spans="13:13" ht="49.2" customHeight="1">
      <c r="M23363" s="85"/>
    </row>
    <row r="23364" spans="13:13" ht="49.2" customHeight="1">
      <c r="M23364" s="85"/>
    </row>
    <row r="23365" spans="13:13" ht="49.2" customHeight="1">
      <c r="M23365" s="85"/>
    </row>
    <row r="23366" spans="13:13" ht="49.2" customHeight="1">
      <c r="M23366" s="85"/>
    </row>
    <row r="23367" spans="13:13" ht="49.2" customHeight="1">
      <c r="M23367" s="85"/>
    </row>
    <row r="23368" spans="13:13" ht="49.2" customHeight="1">
      <c r="M23368" s="85"/>
    </row>
    <row r="23369" spans="13:13" ht="49.2" customHeight="1">
      <c r="M23369" s="85"/>
    </row>
    <row r="23370" spans="13:13" ht="49.2" customHeight="1">
      <c r="M23370" s="85"/>
    </row>
    <row r="23371" spans="13:13" ht="49.2" customHeight="1">
      <c r="M23371" s="85"/>
    </row>
    <row r="23372" spans="13:13" ht="49.2" customHeight="1">
      <c r="M23372" s="85"/>
    </row>
    <row r="23373" spans="13:13" ht="49.2" customHeight="1">
      <c r="M23373" s="85"/>
    </row>
    <row r="23374" spans="13:13" ht="49.2" customHeight="1">
      <c r="M23374" s="85"/>
    </row>
    <row r="23375" spans="13:13" ht="49.2" customHeight="1">
      <c r="M23375" s="85"/>
    </row>
    <row r="23376" spans="13:13" ht="49.2" customHeight="1">
      <c r="M23376" s="85"/>
    </row>
    <row r="23377" spans="13:13" ht="49.2" customHeight="1">
      <c r="M23377" s="85"/>
    </row>
    <row r="23378" spans="13:13" ht="49.2" customHeight="1">
      <c r="M23378" s="85"/>
    </row>
    <row r="23379" spans="13:13" ht="49.2" customHeight="1">
      <c r="M23379" s="85"/>
    </row>
    <row r="23380" spans="13:13" ht="49.2" customHeight="1">
      <c r="M23380" s="85"/>
    </row>
    <row r="23381" spans="13:13" ht="49.2" customHeight="1">
      <c r="M23381" s="85"/>
    </row>
    <row r="23382" spans="13:13" ht="49.2" customHeight="1">
      <c r="M23382" s="85"/>
    </row>
    <row r="23383" spans="13:13" ht="49.2" customHeight="1">
      <c r="M23383" s="85"/>
    </row>
    <row r="23384" spans="13:13" ht="49.2" customHeight="1">
      <c r="M23384" s="85"/>
    </row>
    <row r="23385" spans="13:13" ht="49.2" customHeight="1">
      <c r="M23385" s="85"/>
    </row>
    <row r="23386" spans="13:13" ht="49.2" customHeight="1">
      <c r="M23386" s="85"/>
    </row>
    <row r="23387" spans="13:13" ht="49.2" customHeight="1">
      <c r="M23387" s="85"/>
    </row>
    <row r="23388" spans="13:13" ht="49.2" customHeight="1">
      <c r="M23388" s="85"/>
    </row>
    <row r="23389" spans="13:13" ht="49.2" customHeight="1">
      <c r="M23389" s="85"/>
    </row>
    <row r="23390" spans="13:13" ht="49.2" customHeight="1">
      <c r="M23390" s="85"/>
    </row>
    <row r="23391" spans="13:13" ht="49.2" customHeight="1">
      <c r="M23391" s="85"/>
    </row>
    <row r="23392" spans="13:13" ht="49.2" customHeight="1">
      <c r="M23392" s="85"/>
    </row>
    <row r="23393" spans="13:13" ht="49.2" customHeight="1">
      <c r="M23393" s="85"/>
    </row>
    <row r="23394" spans="13:13" ht="49.2" customHeight="1">
      <c r="M23394" s="85"/>
    </row>
    <row r="23395" spans="13:13" ht="49.2" customHeight="1">
      <c r="M23395" s="85"/>
    </row>
    <row r="23396" spans="13:13" ht="49.2" customHeight="1">
      <c r="M23396" s="85"/>
    </row>
    <row r="23397" spans="13:13" ht="49.2" customHeight="1">
      <c r="M23397" s="85"/>
    </row>
    <row r="23398" spans="13:13" ht="49.2" customHeight="1">
      <c r="M23398" s="85"/>
    </row>
    <row r="23399" spans="13:13" ht="49.2" customHeight="1">
      <c r="M23399" s="85"/>
    </row>
    <row r="23400" spans="13:13" ht="49.2" customHeight="1">
      <c r="M23400" s="85"/>
    </row>
    <row r="23401" spans="13:13" ht="49.2" customHeight="1">
      <c r="M23401" s="85"/>
    </row>
    <row r="23402" spans="13:13" ht="49.2" customHeight="1">
      <c r="M23402" s="85"/>
    </row>
    <row r="23403" spans="13:13" ht="49.2" customHeight="1">
      <c r="M23403" s="85"/>
    </row>
    <row r="23404" spans="13:13" ht="49.2" customHeight="1">
      <c r="M23404" s="85"/>
    </row>
    <row r="23405" spans="13:13" ht="49.2" customHeight="1">
      <c r="M23405" s="85"/>
    </row>
    <row r="23406" spans="13:13" ht="49.2" customHeight="1">
      <c r="M23406" s="85"/>
    </row>
    <row r="23407" spans="13:13" ht="49.2" customHeight="1">
      <c r="M23407" s="85"/>
    </row>
    <row r="23408" spans="13:13" ht="49.2" customHeight="1">
      <c r="M23408" s="85"/>
    </row>
    <row r="23409" spans="13:13" ht="49.2" customHeight="1">
      <c r="M23409" s="85"/>
    </row>
    <row r="23410" spans="13:13" ht="49.2" customHeight="1">
      <c r="M23410" s="85"/>
    </row>
    <row r="23411" spans="13:13" ht="49.2" customHeight="1">
      <c r="M23411" s="85"/>
    </row>
    <row r="23412" spans="13:13" ht="49.2" customHeight="1">
      <c r="M23412" s="85"/>
    </row>
    <row r="23413" spans="13:13" ht="49.2" customHeight="1">
      <c r="M23413" s="85"/>
    </row>
    <row r="23414" spans="13:13" ht="49.2" customHeight="1">
      <c r="M23414" s="85"/>
    </row>
    <row r="23415" spans="13:13" ht="49.2" customHeight="1">
      <c r="M23415" s="85"/>
    </row>
    <row r="23416" spans="13:13" ht="49.2" customHeight="1">
      <c r="M23416" s="85"/>
    </row>
    <row r="23417" spans="13:13" ht="49.2" customHeight="1">
      <c r="M23417" s="85"/>
    </row>
    <row r="23418" spans="13:13" ht="49.2" customHeight="1">
      <c r="M23418" s="85"/>
    </row>
    <row r="23419" spans="13:13" ht="49.2" customHeight="1">
      <c r="M23419" s="85"/>
    </row>
    <row r="23420" spans="13:13" ht="49.2" customHeight="1">
      <c r="M23420" s="85"/>
    </row>
    <row r="23421" spans="13:13" ht="49.2" customHeight="1">
      <c r="M23421" s="85"/>
    </row>
    <row r="23422" spans="13:13" ht="49.2" customHeight="1">
      <c r="M23422" s="85"/>
    </row>
    <row r="23423" spans="13:13" ht="49.2" customHeight="1">
      <c r="M23423" s="85"/>
    </row>
    <row r="23424" spans="13:13" ht="49.2" customHeight="1">
      <c r="M23424" s="85"/>
    </row>
    <row r="23425" spans="13:13" ht="49.2" customHeight="1">
      <c r="M23425" s="85"/>
    </row>
    <row r="23426" spans="13:13" ht="49.2" customHeight="1">
      <c r="M23426" s="85"/>
    </row>
    <row r="23427" spans="13:13" ht="49.2" customHeight="1">
      <c r="M23427" s="85"/>
    </row>
    <row r="23428" spans="13:13" ht="49.2" customHeight="1">
      <c r="M23428" s="85"/>
    </row>
    <row r="23429" spans="13:13" ht="49.2" customHeight="1">
      <c r="M23429" s="85"/>
    </row>
    <row r="23430" spans="13:13" ht="49.2" customHeight="1">
      <c r="M23430" s="85"/>
    </row>
    <row r="23431" spans="13:13" ht="49.2" customHeight="1">
      <c r="M23431" s="85"/>
    </row>
    <row r="23432" spans="13:13" ht="49.2" customHeight="1">
      <c r="M23432" s="85"/>
    </row>
    <row r="23433" spans="13:13" ht="49.2" customHeight="1">
      <c r="M23433" s="85"/>
    </row>
    <row r="23434" spans="13:13" ht="49.2" customHeight="1">
      <c r="M23434" s="85"/>
    </row>
    <row r="23435" spans="13:13" ht="49.2" customHeight="1">
      <c r="M23435" s="85"/>
    </row>
    <row r="23436" spans="13:13" ht="49.2" customHeight="1">
      <c r="M23436" s="85"/>
    </row>
    <row r="23437" spans="13:13" ht="49.2" customHeight="1">
      <c r="M23437" s="85"/>
    </row>
    <row r="23438" spans="13:13" ht="49.2" customHeight="1">
      <c r="M23438" s="85"/>
    </row>
    <row r="23439" spans="13:13" ht="49.2" customHeight="1">
      <c r="M23439" s="85"/>
    </row>
    <row r="23440" spans="13:13" ht="49.2" customHeight="1">
      <c r="M23440" s="85"/>
    </row>
    <row r="23441" spans="13:13" ht="49.2" customHeight="1">
      <c r="M23441" s="85"/>
    </row>
    <row r="23442" spans="13:13" ht="49.2" customHeight="1">
      <c r="M23442" s="85"/>
    </row>
    <row r="23443" spans="13:13" ht="49.2" customHeight="1">
      <c r="M23443" s="85"/>
    </row>
    <row r="23444" spans="13:13" ht="49.2" customHeight="1">
      <c r="M23444" s="85"/>
    </row>
    <row r="23445" spans="13:13" ht="49.2" customHeight="1">
      <c r="M23445" s="85"/>
    </row>
    <row r="23446" spans="13:13" ht="49.2" customHeight="1">
      <c r="M23446" s="85"/>
    </row>
    <row r="23447" spans="13:13" ht="49.2" customHeight="1">
      <c r="M23447" s="85"/>
    </row>
    <row r="23448" spans="13:13" ht="49.2" customHeight="1">
      <c r="M23448" s="85"/>
    </row>
    <row r="23449" spans="13:13" ht="49.2" customHeight="1">
      <c r="M23449" s="85"/>
    </row>
    <row r="23450" spans="13:13" ht="49.2" customHeight="1">
      <c r="M23450" s="85"/>
    </row>
    <row r="23451" spans="13:13" ht="49.2" customHeight="1">
      <c r="M23451" s="85"/>
    </row>
    <row r="23452" spans="13:13" ht="49.2" customHeight="1">
      <c r="M23452" s="85"/>
    </row>
    <row r="23453" spans="13:13" ht="49.2" customHeight="1">
      <c r="M23453" s="85"/>
    </row>
    <row r="23454" spans="13:13" ht="49.2" customHeight="1">
      <c r="M23454" s="85"/>
    </row>
    <row r="23455" spans="13:13" ht="49.2" customHeight="1">
      <c r="M23455" s="85"/>
    </row>
    <row r="23456" spans="13:13" ht="49.2" customHeight="1">
      <c r="M23456" s="85"/>
    </row>
    <row r="23457" spans="13:13" ht="49.2" customHeight="1">
      <c r="M23457" s="85"/>
    </row>
    <row r="23458" spans="13:13" ht="49.2" customHeight="1">
      <c r="M23458" s="85"/>
    </row>
    <row r="23459" spans="13:13" ht="49.2" customHeight="1">
      <c r="M23459" s="85"/>
    </row>
    <row r="23460" spans="13:13" ht="49.2" customHeight="1">
      <c r="M23460" s="85"/>
    </row>
    <row r="23461" spans="13:13" ht="49.2" customHeight="1">
      <c r="M23461" s="85"/>
    </row>
    <row r="23462" spans="13:13" ht="49.2" customHeight="1">
      <c r="M23462" s="85"/>
    </row>
    <row r="23463" spans="13:13" ht="49.2" customHeight="1">
      <c r="M23463" s="85"/>
    </row>
    <row r="23464" spans="13:13" ht="49.2" customHeight="1">
      <c r="M23464" s="85"/>
    </row>
    <row r="23465" spans="13:13" ht="49.2" customHeight="1">
      <c r="M23465" s="85"/>
    </row>
    <row r="23466" spans="13:13" ht="49.2" customHeight="1">
      <c r="M23466" s="85"/>
    </row>
    <row r="23467" spans="13:13" ht="49.2" customHeight="1">
      <c r="M23467" s="85"/>
    </row>
    <row r="23468" spans="13:13" ht="49.2" customHeight="1">
      <c r="M23468" s="85"/>
    </row>
    <row r="23469" spans="13:13" ht="49.2" customHeight="1">
      <c r="M23469" s="85"/>
    </row>
    <row r="23470" spans="13:13" ht="49.2" customHeight="1">
      <c r="M23470" s="85"/>
    </row>
    <row r="23471" spans="13:13" ht="49.2" customHeight="1">
      <c r="M23471" s="85"/>
    </row>
    <row r="23472" spans="13:13" ht="49.2" customHeight="1">
      <c r="M23472" s="85"/>
    </row>
    <row r="23473" spans="13:13" ht="49.2" customHeight="1">
      <c r="M23473" s="85"/>
    </row>
    <row r="23474" spans="13:13" ht="49.2" customHeight="1">
      <c r="M23474" s="85"/>
    </row>
    <row r="23475" spans="13:13" ht="49.2" customHeight="1">
      <c r="M23475" s="85"/>
    </row>
    <row r="23476" spans="13:13" ht="49.2" customHeight="1">
      <c r="M23476" s="85"/>
    </row>
    <row r="23477" spans="13:13" ht="49.2" customHeight="1">
      <c r="M23477" s="85"/>
    </row>
    <row r="23478" spans="13:13" ht="49.2" customHeight="1">
      <c r="M23478" s="85"/>
    </row>
    <row r="23479" spans="13:13" ht="49.2" customHeight="1">
      <c r="M23479" s="85"/>
    </row>
    <row r="23480" spans="13:13" ht="49.2" customHeight="1">
      <c r="M23480" s="85"/>
    </row>
    <row r="23481" spans="13:13" ht="49.2" customHeight="1">
      <c r="M23481" s="85"/>
    </row>
    <row r="23482" spans="13:13" ht="49.2" customHeight="1">
      <c r="M23482" s="85"/>
    </row>
    <row r="23483" spans="13:13" ht="49.2" customHeight="1">
      <c r="M23483" s="85"/>
    </row>
    <row r="23484" spans="13:13" ht="49.2" customHeight="1">
      <c r="M23484" s="85"/>
    </row>
    <row r="23485" spans="13:13" ht="49.2" customHeight="1">
      <c r="M23485" s="85"/>
    </row>
    <row r="23486" spans="13:13" ht="49.2" customHeight="1">
      <c r="M23486" s="85"/>
    </row>
    <row r="23487" spans="13:13" ht="49.2" customHeight="1">
      <c r="M23487" s="85"/>
    </row>
    <row r="23488" spans="13:13" ht="49.2" customHeight="1">
      <c r="M23488" s="85"/>
    </row>
    <row r="23489" spans="13:13" ht="49.2" customHeight="1">
      <c r="M23489" s="85"/>
    </row>
    <row r="23490" spans="13:13" ht="49.2" customHeight="1">
      <c r="M23490" s="85"/>
    </row>
    <row r="23491" spans="13:13" ht="49.2" customHeight="1">
      <c r="M23491" s="85"/>
    </row>
    <row r="23492" spans="13:13" ht="49.2" customHeight="1">
      <c r="M23492" s="85"/>
    </row>
    <row r="23493" spans="13:13" ht="49.2" customHeight="1">
      <c r="M23493" s="85"/>
    </row>
    <row r="23494" spans="13:13" ht="49.2" customHeight="1">
      <c r="M23494" s="85"/>
    </row>
    <row r="23495" spans="13:13" ht="49.2" customHeight="1">
      <c r="M23495" s="85"/>
    </row>
    <row r="23496" spans="13:13" ht="49.2" customHeight="1">
      <c r="M23496" s="85"/>
    </row>
    <row r="23497" spans="13:13" ht="49.2" customHeight="1">
      <c r="M23497" s="85"/>
    </row>
    <row r="23498" spans="13:13" ht="49.2" customHeight="1">
      <c r="M23498" s="85"/>
    </row>
    <row r="23499" spans="13:13" ht="49.2" customHeight="1">
      <c r="M23499" s="85"/>
    </row>
    <row r="23500" spans="13:13" ht="49.2" customHeight="1">
      <c r="M23500" s="85"/>
    </row>
    <row r="23501" spans="13:13" ht="49.2" customHeight="1">
      <c r="M23501" s="85"/>
    </row>
    <row r="23502" spans="13:13" ht="49.2" customHeight="1">
      <c r="M23502" s="85"/>
    </row>
    <row r="23503" spans="13:13" ht="49.2" customHeight="1">
      <c r="M23503" s="85"/>
    </row>
    <row r="23504" spans="13:13" ht="49.2" customHeight="1">
      <c r="M23504" s="85"/>
    </row>
    <row r="23505" spans="13:13" ht="49.2" customHeight="1">
      <c r="M23505" s="85"/>
    </row>
    <row r="23506" spans="13:13" ht="49.2" customHeight="1">
      <c r="M23506" s="85"/>
    </row>
    <row r="23507" spans="13:13" ht="49.2" customHeight="1">
      <c r="M23507" s="85"/>
    </row>
    <row r="23508" spans="13:13" ht="49.2" customHeight="1">
      <c r="M23508" s="85"/>
    </row>
    <row r="23509" spans="13:13" ht="49.2" customHeight="1">
      <c r="M23509" s="85"/>
    </row>
    <row r="23510" spans="13:13" ht="49.2" customHeight="1">
      <c r="M23510" s="85"/>
    </row>
    <row r="23511" spans="13:13" ht="49.2" customHeight="1">
      <c r="M23511" s="85"/>
    </row>
    <row r="23512" spans="13:13" ht="49.2" customHeight="1">
      <c r="M23512" s="85"/>
    </row>
    <row r="23513" spans="13:13" ht="49.2" customHeight="1">
      <c r="M23513" s="85"/>
    </row>
    <row r="23514" spans="13:13" ht="49.2" customHeight="1">
      <c r="M23514" s="85"/>
    </row>
    <row r="23515" spans="13:13" ht="49.2" customHeight="1">
      <c r="M23515" s="85"/>
    </row>
    <row r="23516" spans="13:13" ht="49.2" customHeight="1">
      <c r="M23516" s="85"/>
    </row>
    <row r="23517" spans="13:13" ht="49.2" customHeight="1">
      <c r="M23517" s="85"/>
    </row>
    <row r="23518" spans="13:13" ht="49.2" customHeight="1">
      <c r="M23518" s="85"/>
    </row>
    <row r="23519" spans="13:13" ht="49.2" customHeight="1">
      <c r="M23519" s="85"/>
    </row>
    <row r="23520" spans="13:13" ht="49.2" customHeight="1">
      <c r="M23520" s="85"/>
    </row>
    <row r="23521" spans="13:13" ht="49.2" customHeight="1">
      <c r="M23521" s="85"/>
    </row>
    <row r="23522" spans="13:13" ht="49.2" customHeight="1">
      <c r="M23522" s="85"/>
    </row>
    <row r="23523" spans="13:13" ht="49.2" customHeight="1">
      <c r="M23523" s="85"/>
    </row>
    <row r="23524" spans="13:13" ht="49.2" customHeight="1">
      <c r="M23524" s="85"/>
    </row>
    <row r="23525" spans="13:13" ht="49.2" customHeight="1">
      <c r="M23525" s="85"/>
    </row>
    <row r="23526" spans="13:13" ht="49.2" customHeight="1">
      <c r="M23526" s="85"/>
    </row>
    <row r="23527" spans="13:13" ht="49.2" customHeight="1">
      <c r="M23527" s="85"/>
    </row>
    <row r="23528" spans="13:13" ht="49.2" customHeight="1">
      <c r="M23528" s="85"/>
    </row>
    <row r="23529" spans="13:13" ht="49.2" customHeight="1">
      <c r="M23529" s="85"/>
    </row>
    <row r="23530" spans="13:13" ht="49.2" customHeight="1">
      <c r="M23530" s="85"/>
    </row>
    <row r="23531" spans="13:13" ht="49.2" customHeight="1">
      <c r="M23531" s="85"/>
    </row>
    <row r="23532" spans="13:13" ht="49.2" customHeight="1">
      <c r="M23532" s="85"/>
    </row>
    <row r="23533" spans="13:13" ht="49.2" customHeight="1">
      <c r="M23533" s="85"/>
    </row>
    <row r="23534" spans="13:13" ht="49.2" customHeight="1">
      <c r="M23534" s="85"/>
    </row>
    <row r="23535" spans="13:13" ht="49.2" customHeight="1">
      <c r="M23535" s="85"/>
    </row>
    <row r="23536" spans="13:13" ht="49.2" customHeight="1">
      <c r="M23536" s="85"/>
    </row>
    <row r="23537" spans="13:13" ht="49.2" customHeight="1">
      <c r="M23537" s="85"/>
    </row>
    <row r="23538" spans="13:13" ht="49.2" customHeight="1">
      <c r="M23538" s="85"/>
    </row>
    <row r="23539" spans="13:13" ht="49.2" customHeight="1">
      <c r="M23539" s="85"/>
    </row>
    <row r="23540" spans="13:13" ht="49.2" customHeight="1">
      <c r="M23540" s="85"/>
    </row>
    <row r="23541" spans="13:13" ht="49.2" customHeight="1">
      <c r="M23541" s="85"/>
    </row>
    <row r="23542" spans="13:13" ht="49.2" customHeight="1">
      <c r="M23542" s="85"/>
    </row>
    <row r="23543" spans="13:13" ht="49.2" customHeight="1">
      <c r="M23543" s="85"/>
    </row>
    <row r="23544" spans="13:13" ht="49.2" customHeight="1">
      <c r="M23544" s="85"/>
    </row>
    <row r="23545" spans="13:13" ht="49.2" customHeight="1">
      <c r="M23545" s="85"/>
    </row>
    <row r="23546" spans="13:13" ht="49.2" customHeight="1">
      <c r="M23546" s="85"/>
    </row>
    <row r="23547" spans="13:13" ht="49.2" customHeight="1">
      <c r="M23547" s="85"/>
    </row>
    <row r="23548" spans="13:13" ht="49.2" customHeight="1">
      <c r="M23548" s="85"/>
    </row>
    <row r="23549" spans="13:13" ht="49.2" customHeight="1">
      <c r="M23549" s="85"/>
    </row>
    <row r="23550" spans="13:13" ht="49.2" customHeight="1">
      <c r="M23550" s="85"/>
    </row>
    <row r="23551" spans="13:13" ht="49.2" customHeight="1">
      <c r="M23551" s="85"/>
    </row>
    <row r="23552" spans="13:13" ht="49.2" customHeight="1">
      <c r="M23552" s="85"/>
    </row>
    <row r="23553" spans="13:13" ht="49.2" customHeight="1">
      <c r="M23553" s="85"/>
    </row>
    <row r="23554" spans="13:13" ht="49.2" customHeight="1">
      <c r="M23554" s="85"/>
    </row>
    <row r="23555" spans="13:13" ht="49.2" customHeight="1">
      <c r="M23555" s="85"/>
    </row>
    <row r="23556" spans="13:13" ht="49.2" customHeight="1">
      <c r="M23556" s="85"/>
    </row>
    <row r="23557" spans="13:13" ht="49.2" customHeight="1">
      <c r="M23557" s="85"/>
    </row>
    <row r="23558" spans="13:13" ht="49.2" customHeight="1">
      <c r="M23558" s="85"/>
    </row>
    <row r="23559" spans="13:13" ht="49.2" customHeight="1">
      <c r="M23559" s="85"/>
    </row>
    <row r="23560" spans="13:13" ht="49.2" customHeight="1">
      <c r="M23560" s="85"/>
    </row>
    <row r="23561" spans="13:13" ht="49.2" customHeight="1">
      <c r="M23561" s="85"/>
    </row>
    <row r="23562" spans="13:13" ht="49.2" customHeight="1">
      <c r="M23562" s="85"/>
    </row>
    <row r="23563" spans="13:13" ht="49.2" customHeight="1">
      <c r="M23563" s="85"/>
    </row>
    <row r="23564" spans="13:13" ht="49.2" customHeight="1">
      <c r="M23564" s="85"/>
    </row>
    <row r="23565" spans="13:13" ht="49.2" customHeight="1">
      <c r="M23565" s="85"/>
    </row>
    <row r="23566" spans="13:13" ht="49.2" customHeight="1">
      <c r="M23566" s="85"/>
    </row>
    <row r="23567" spans="13:13" ht="49.2" customHeight="1">
      <c r="M23567" s="85"/>
    </row>
    <row r="23568" spans="13:13" ht="49.2" customHeight="1">
      <c r="M23568" s="85"/>
    </row>
    <row r="23569" spans="13:13" ht="49.2" customHeight="1">
      <c r="M23569" s="85"/>
    </row>
    <row r="23570" spans="13:13" ht="49.2" customHeight="1">
      <c r="M23570" s="85"/>
    </row>
    <row r="23571" spans="13:13" ht="49.2" customHeight="1">
      <c r="M23571" s="85"/>
    </row>
    <row r="23572" spans="13:13" ht="49.2" customHeight="1">
      <c r="M23572" s="85"/>
    </row>
    <row r="23573" spans="13:13" ht="49.2" customHeight="1">
      <c r="M23573" s="85"/>
    </row>
    <row r="23574" spans="13:13" ht="49.2" customHeight="1">
      <c r="M23574" s="85"/>
    </row>
    <row r="23575" spans="13:13" ht="49.2" customHeight="1">
      <c r="M23575" s="85"/>
    </row>
    <row r="23576" spans="13:13" ht="49.2" customHeight="1">
      <c r="M23576" s="85"/>
    </row>
    <row r="23577" spans="13:13" ht="49.2" customHeight="1">
      <c r="M23577" s="85"/>
    </row>
    <row r="23578" spans="13:13" ht="49.2" customHeight="1">
      <c r="M23578" s="85"/>
    </row>
    <row r="23579" spans="13:13" ht="49.2" customHeight="1">
      <c r="M23579" s="85"/>
    </row>
    <row r="23580" spans="13:13" ht="49.2" customHeight="1">
      <c r="M23580" s="85"/>
    </row>
    <row r="23581" spans="13:13" ht="49.2" customHeight="1">
      <c r="M23581" s="85"/>
    </row>
    <row r="23582" spans="13:13" ht="49.2" customHeight="1">
      <c r="M23582" s="85"/>
    </row>
    <row r="23583" spans="13:13" ht="49.2" customHeight="1">
      <c r="M23583" s="85"/>
    </row>
    <row r="23584" spans="13:13" ht="49.2" customHeight="1">
      <c r="M23584" s="85"/>
    </row>
    <row r="23585" spans="13:13" ht="49.2" customHeight="1">
      <c r="M23585" s="85"/>
    </row>
    <row r="23586" spans="13:13" ht="49.2" customHeight="1">
      <c r="M23586" s="85"/>
    </row>
    <row r="23587" spans="13:13" ht="49.2" customHeight="1">
      <c r="M23587" s="85"/>
    </row>
    <row r="23588" spans="13:13" ht="49.2" customHeight="1">
      <c r="M23588" s="85"/>
    </row>
    <row r="23589" spans="13:13" ht="49.2" customHeight="1">
      <c r="M23589" s="85"/>
    </row>
    <row r="23590" spans="13:13" ht="49.2" customHeight="1">
      <c r="M23590" s="85"/>
    </row>
    <row r="23591" spans="13:13" ht="49.2" customHeight="1">
      <c r="M23591" s="85"/>
    </row>
    <row r="23592" spans="13:13" ht="49.2" customHeight="1">
      <c r="M23592" s="85"/>
    </row>
    <row r="23593" spans="13:13" ht="49.2" customHeight="1">
      <c r="M23593" s="85"/>
    </row>
    <row r="23594" spans="13:13" ht="49.2" customHeight="1">
      <c r="M23594" s="85"/>
    </row>
    <row r="23595" spans="13:13" ht="49.2" customHeight="1">
      <c r="M23595" s="85"/>
    </row>
    <row r="23596" spans="13:13" ht="49.2" customHeight="1">
      <c r="M23596" s="85"/>
    </row>
    <row r="23597" spans="13:13" ht="49.2" customHeight="1">
      <c r="M23597" s="85"/>
    </row>
    <row r="23598" spans="13:13" ht="49.2" customHeight="1">
      <c r="M23598" s="85"/>
    </row>
    <row r="23599" spans="13:13" ht="49.2" customHeight="1">
      <c r="M23599" s="85"/>
    </row>
    <row r="23600" spans="13:13" ht="49.2" customHeight="1">
      <c r="M23600" s="85"/>
    </row>
    <row r="23601" spans="13:13" ht="49.2" customHeight="1">
      <c r="M23601" s="85"/>
    </row>
    <row r="23602" spans="13:13" ht="49.2" customHeight="1">
      <c r="M23602" s="85"/>
    </row>
    <row r="23603" spans="13:13" ht="49.2" customHeight="1">
      <c r="M23603" s="85"/>
    </row>
    <row r="23604" spans="13:13" ht="49.2" customHeight="1">
      <c r="M23604" s="85"/>
    </row>
    <row r="23605" spans="13:13" ht="49.2" customHeight="1">
      <c r="M23605" s="85"/>
    </row>
    <row r="23606" spans="13:13" ht="49.2" customHeight="1">
      <c r="M23606" s="85"/>
    </row>
    <row r="23607" spans="13:13" ht="49.2" customHeight="1">
      <c r="M23607" s="85"/>
    </row>
    <row r="23608" spans="13:13" ht="49.2" customHeight="1">
      <c r="M23608" s="85"/>
    </row>
    <row r="23609" spans="13:13" ht="49.2" customHeight="1">
      <c r="M23609" s="85"/>
    </row>
    <row r="23610" spans="13:13" ht="49.2" customHeight="1">
      <c r="M23610" s="85"/>
    </row>
    <row r="23611" spans="13:13" ht="49.2" customHeight="1">
      <c r="M23611" s="85"/>
    </row>
    <row r="23612" spans="13:13" ht="49.2" customHeight="1">
      <c r="M23612" s="85"/>
    </row>
    <row r="23613" spans="13:13" ht="49.2" customHeight="1">
      <c r="M23613" s="85"/>
    </row>
    <row r="23614" spans="13:13" ht="49.2" customHeight="1">
      <c r="M23614" s="85"/>
    </row>
    <row r="23615" spans="13:13" ht="49.2" customHeight="1">
      <c r="M23615" s="85"/>
    </row>
    <row r="23616" spans="13:13" ht="49.2" customHeight="1">
      <c r="M23616" s="85"/>
    </row>
    <row r="23617" spans="13:13" ht="49.2" customHeight="1">
      <c r="M23617" s="85"/>
    </row>
    <row r="23618" spans="13:13" ht="49.2" customHeight="1">
      <c r="M23618" s="85"/>
    </row>
    <row r="23619" spans="13:13" ht="49.2" customHeight="1">
      <c r="M23619" s="85"/>
    </row>
    <row r="23620" spans="13:13" ht="49.2" customHeight="1">
      <c r="M23620" s="85"/>
    </row>
    <row r="23621" spans="13:13" ht="49.2" customHeight="1">
      <c r="M23621" s="85"/>
    </row>
    <row r="23622" spans="13:13" ht="49.2" customHeight="1">
      <c r="M23622" s="85"/>
    </row>
    <row r="23623" spans="13:13" ht="49.2" customHeight="1">
      <c r="M23623" s="85"/>
    </row>
    <row r="23624" spans="13:13" ht="49.2" customHeight="1">
      <c r="M23624" s="85"/>
    </row>
    <row r="23625" spans="13:13" ht="49.2" customHeight="1">
      <c r="M23625" s="85"/>
    </row>
    <row r="23626" spans="13:13" ht="49.2" customHeight="1">
      <c r="M23626" s="85"/>
    </row>
    <row r="23627" spans="13:13" ht="49.2" customHeight="1">
      <c r="M23627" s="85"/>
    </row>
    <row r="23628" spans="13:13" ht="49.2" customHeight="1">
      <c r="M23628" s="85"/>
    </row>
    <row r="23629" spans="13:13" ht="49.2" customHeight="1">
      <c r="M23629" s="85"/>
    </row>
    <row r="23630" spans="13:13" ht="49.2" customHeight="1">
      <c r="M23630" s="85"/>
    </row>
    <row r="23631" spans="13:13" ht="49.2" customHeight="1">
      <c r="M23631" s="85"/>
    </row>
    <row r="23632" spans="13:13" ht="49.2" customHeight="1">
      <c r="M23632" s="85"/>
    </row>
    <row r="23633" spans="13:13" ht="49.2" customHeight="1">
      <c r="M23633" s="85"/>
    </row>
    <row r="23634" spans="13:13" ht="49.2" customHeight="1">
      <c r="M23634" s="85"/>
    </row>
    <row r="23635" spans="13:13" ht="49.2" customHeight="1">
      <c r="M23635" s="85"/>
    </row>
    <row r="23636" spans="13:13" ht="49.2" customHeight="1">
      <c r="M23636" s="85"/>
    </row>
    <row r="23637" spans="13:13" ht="49.2" customHeight="1">
      <c r="M23637" s="85"/>
    </row>
    <row r="23638" spans="13:13" ht="49.2" customHeight="1">
      <c r="M23638" s="85"/>
    </row>
    <row r="23639" spans="13:13" ht="49.2" customHeight="1">
      <c r="M23639" s="85"/>
    </row>
    <row r="23640" spans="13:13" ht="49.2" customHeight="1">
      <c r="M23640" s="85"/>
    </row>
    <row r="23641" spans="13:13" ht="49.2" customHeight="1">
      <c r="M23641" s="85"/>
    </row>
    <row r="23642" spans="13:13" ht="49.2" customHeight="1">
      <c r="M23642" s="85"/>
    </row>
    <row r="23643" spans="13:13" ht="49.2" customHeight="1">
      <c r="M23643" s="85"/>
    </row>
    <row r="23644" spans="13:13" ht="49.2" customHeight="1">
      <c r="M23644" s="85"/>
    </row>
    <row r="23645" spans="13:13" ht="49.2" customHeight="1">
      <c r="M23645" s="85"/>
    </row>
    <row r="23646" spans="13:13" ht="49.2" customHeight="1">
      <c r="M23646" s="85"/>
    </row>
    <row r="23647" spans="13:13" ht="49.2" customHeight="1">
      <c r="M23647" s="85"/>
    </row>
    <row r="23648" spans="13:13" ht="49.2" customHeight="1">
      <c r="M23648" s="85"/>
    </row>
    <row r="23649" spans="13:13" ht="49.2" customHeight="1">
      <c r="M23649" s="85"/>
    </row>
    <row r="23650" spans="13:13" ht="49.2" customHeight="1">
      <c r="M23650" s="85"/>
    </row>
    <row r="23651" spans="13:13" ht="49.2" customHeight="1">
      <c r="M23651" s="85"/>
    </row>
    <row r="23652" spans="13:13" ht="49.2" customHeight="1">
      <c r="M23652" s="85"/>
    </row>
    <row r="23653" spans="13:13" ht="49.2" customHeight="1">
      <c r="M23653" s="85"/>
    </row>
    <row r="23654" spans="13:13" ht="49.2" customHeight="1">
      <c r="M23654" s="85"/>
    </row>
    <row r="23655" spans="13:13" ht="49.2" customHeight="1">
      <c r="M23655" s="85"/>
    </row>
    <row r="23656" spans="13:13" ht="49.2" customHeight="1">
      <c r="M23656" s="85"/>
    </row>
    <row r="23657" spans="13:13" ht="49.2" customHeight="1">
      <c r="M23657" s="85"/>
    </row>
    <row r="23658" spans="13:13" ht="49.2" customHeight="1">
      <c r="M23658" s="85"/>
    </row>
    <row r="23659" spans="13:13" ht="49.2" customHeight="1">
      <c r="M23659" s="85"/>
    </row>
    <row r="23660" spans="13:13" ht="49.2" customHeight="1">
      <c r="M23660" s="85"/>
    </row>
    <row r="23661" spans="13:13" ht="49.2" customHeight="1">
      <c r="M23661" s="85"/>
    </row>
    <row r="23662" spans="13:13" ht="49.2" customHeight="1">
      <c r="M23662" s="85"/>
    </row>
    <row r="23663" spans="13:13" ht="49.2" customHeight="1">
      <c r="M23663" s="85"/>
    </row>
    <row r="23664" spans="13:13" ht="49.2" customHeight="1">
      <c r="M23664" s="85"/>
    </row>
    <row r="23665" spans="13:13" ht="49.2" customHeight="1">
      <c r="M23665" s="85"/>
    </row>
    <row r="23666" spans="13:13" ht="49.2" customHeight="1">
      <c r="M23666" s="85"/>
    </row>
    <row r="23667" spans="13:13" ht="49.2" customHeight="1">
      <c r="M23667" s="85"/>
    </row>
    <row r="23668" spans="13:13" ht="49.2" customHeight="1">
      <c r="M23668" s="85"/>
    </row>
    <row r="23669" spans="13:13" ht="49.2" customHeight="1">
      <c r="M23669" s="85"/>
    </row>
    <row r="23670" spans="13:13" ht="49.2" customHeight="1">
      <c r="M23670" s="85"/>
    </row>
    <row r="23671" spans="13:13" ht="49.2" customHeight="1">
      <c r="M23671" s="85"/>
    </row>
    <row r="23672" spans="13:13" ht="49.2" customHeight="1">
      <c r="M23672" s="85"/>
    </row>
    <row r="23673" spans="13:13" ht="49.2" customHeight="1">
      <c r="M23673" s="85"/>
    </row>
    <row r="23674" spans="13:13" ht="49.2" customHeight="1">
      <c r="M23674" s="85"/>
    </row>
    <row r="23675" spans="13:13" ht="49.2" customHeight="1">
      <c r="M23675" s="85"/>
    </row>
    <row r="23676" spans="13:13" ht="49.2" customHeight="1">
      <c r="M23676" s="85"/>
    </row>
    <row r="23677" spans="13:13" ht="49.2" customHeight="1">
      <c r="M23677" s="85"/>
    </row>
    <row r="23678" spans="13:13" ht="49.2" customHeight="1">
      <c r="M23678" s="85"/>
    </row>
    <row r="23679" spans="13:13" ht="49.2" customHeight="1">
      <c r="M23679" s="85"/>
    </row>
    <row r="23680" spans="13:13" ht="49.2" customHeight="1">
      <c r="M23680" s="85"/>
    </row>
    <row r="23681" spans="13:13" ht="49.2" customHeight="1">
      <c r="M23681" s="85"/>
    </row>
    <row r="23682" spans="13:13" ht="49.2" customHeight="1">
      <c r="M23682" s="85"/>
    </row>
    <row r="23683" spans="13:13" ht="49.2" customHeight="1">
      <c r="M23683" s="85"/>
    </row>
    <row r="23684" spans="13:13" ht="49.2" customHeight="1">
      <c r="M23684" s="85"/>
    </row>
    <row r="23685" spans="13:13" ht="49.2" customHeight="1">
      <c r="M23685" s="85"/>
    </row>
    <row r="23686" spans="13:13" ht="49.2" customHeight="1">
      <c r="M23686" s="85"/>
    </row>
    <row r="23687" spans="13:13" ht="49.2" customHeight="1">
      <c r="M23687" s="85"/>
    </row>
    <row r="23688" spans="13:13" ht="49.2" customHeight="1">
      <c r="M23688" s="85"/>
    </row>
    <row r="23689" spans="13:13" ht="49.2" customHeight="1">
      <c r="M23689" s="85"/>
    </row>
    <row r="23690" spans="13:13" ht="49.2" customHeight="1">
      <c r="M23690" s="85"/>
    </row>
    <row r="23691" spans="13:13" ht="49.2" customHeight="1">
      <c r="M23691" s="85"/>
    </row>
    <row r="23692" spans="13:13" ht="49.2" customHeight="1">
      <c r="M23692" s="85"/>
    </row>
    <row r="23693" spans="13:13" ht="49.2" customHeight="1">
      <c r="M23693" s="85"/>
    </row>
    <row r="23694" spans="13:13" ht="49.2" customHeight="1">
      <c r="M23694" s="85"/>
    </row>
    <row r="23695" spans="13:13" ht="49.2" customHeight="1">
      <c r="M23695" s="85"/>
    </row>
    <row r="23696" spans="13:13" ht="49.2" customHeight="1">
      <c r="M23696" s="85"/>
    </row>
    <row r="23697" spans="13:13" ht="49.2" customHeight="1">
      <c r="M23697" s="85"/>
    </row>
    <row r="23698" spans="13:13" ht="49.2" customHeight="1">
      <c r="M23698" s="85"/>
    </row>
    <row r="23699" spans="13:13" ht="49.2" customHeight="1">
      <c r="M23699" s="85"/>
    </row>
    <row r="23700" spans="13:13" ht="49.2" customHeight="1">
      <c r="M23700" s="85"/>
    </row>
    <row r="23701" spans="13:13" ht="49.2" customHeight="1">
      <c r="M23701" s="85"/>
    </row>
    <row r="23702" spans="13:13" ht="49.2" customHeight="1">
      <c r="M23702" s="85"/>
    </row>
    <row r="23703" spans="13:13" ht="49.2" customHeight="1">
      <c r="M23703" s="85"/>
    </row>
    <row r="23704" spans="13:13" ht="49.2" customHeight="1">
      <c r="M23704" s="85"/>
    </row>
    <row r="23705" spans="13:13" ht="49.2" customHeight="1">
      <c r="M23705" s="85"/>
    </row>
    <row r="23706" spans="13:13" ht="49.2" customHeight="1">
      <c r="M23706" s="85"/>
    </row>
    <row r="23707" spans="13:13" ht="49.2" customHeight="1">
      <c r="M23707" s="85"/>
    </row>
    <row r="23708" spans="13:13" ht="49.2" customHeight="1">
      <c r="M23708" s="85"/>
    </row>
    <row r="23709" spans="13:13" ht="49.2" customHeight="1">
      <c r="M23709" s="85"/>
    </row>
    <row r="23710" spans="13:13" ht="49.2" customHeight="1">
      <c r="M23710" s="85"/>
    </row>
    <row r="23711" spans="13:13" ht="49.2" customHeight="1">
      <c r="M23711" s="85"/>
    </row>
    <row r="23712" spans="13:13" ht="49.2" customHeight="1">
      <c r="M23712" s="85"/>
    </row>
    <row r="23713" spans="13:13" ht="49.2" customHeight="1">
      <c r="M23713" s="85"/>
    </row>
    <row r="23714" spans="13:13" ht="49.2" customHeight="1">
      <c r="M23714" s="85"/>
    </row>
    <row r="23715" spans="13:13" ht="49.2" customHeight="1">
      <c r="M23715" s="85"/>
    </row>
    <row r="23716" spans="13:13" ht="49.2" customHeight="1">
      <c r="M23716" s="85"/>
    </row>
    <row r="23717" spans="13:13" ht="49.2" customHeight="1">
      <c r="M23717" s="85"/>
    </row>
    <row r="23718" spans="13:13" ht="49.2" customHeight="1">
      <c r="M23718" s="85"/>
    </row>
    <row r="23719" spans="13:13" ht="49.2" customHeight="1">
      <c r="M23719" s="85"/>
    </row>
    <row r="23720" spans="13:13" ht="49.2" customHeight="1">
      <c r="M23720" s="85"/>
    </row>
    <row r="23721" spans="13:13" ht="49.2" customHeight="1">
      <c r="M23721" s="85"/>
    </row>
    <row r="23722" spans="13:13" ht="49.2" customHeight="1">
      <c r="M23722" s="85"/>
    </row>
    <row r="23723" spans="13:13" ht="49.2" customHeight="1">
      <c r="M23723" s="85"/>
    </row>
    <row r="23724" spans="13:13" ht="49.2" customHeight="1">
      <c r="M23724" s="85"/>
    </row>
    <row r="23725" spans="13:13" ht="49.2" customHeight="1">
      <c r="M23725" s="85"/>
    </row>
    <row r="23726" spans="13:13" ht="49.2" customHeight="1">
      <c r="M23726" s="85"/>
    </row>
    <row r="23727" spans="13:13" ht="49.2" customHeight="1">
      <c r="M23727" s="85"/>
    </row>
    <row r="23728" spans="13:13" ht="49.2" customHeight="1">
      <c r="M23728" s="85"/>
    </row>
    <row r="23729" spans="13:13" ht="49.2" customHeight="1">
      <c r="M23729" s="85"/>
    </row>
    <row r="23730" spans="13:13" ht="49.2" customHeight="1">
      <c r="M23730" s="85"/>
    </row>
    <row r="23731" spans="13:13" ht="49.2" customHeight="1">
      <c r="M23731" s="85"/>
    </row>
    <row r="23732" spans="13:13" ht="49.2" customHeight="1">
      <c r="M23732" s="85"/>
    </row>
    <row r="23733" spans="13:13" ht="49.2" customHeight="1">
      <c r="M23733" s="85"/>
    </row>
    <row r="23734" spans="13:13" ht="49.2" customHeight="1">
      <c r="M23734" s="85"/>
    </row>
    <row r="23735" spans="13:13" ht="49.2" customHeight="1">
      <c r="M23735" s="85"/>
    </row>
    <row r="23736" spans="13:13" ht="49.2" customHeight="1">
      <c r="M23736" s="85"/>
    </row>
    <row r="23737" spans="13:13" ht="49.2" customHeight="1">
      <c r="M23737" s="85"/>
    </row>
    <row r="23738" spans="13:13" ht="49.2" customHeight="1">
      <c r="M23738" s="85"/>
    </row>
    <row r="23739" spans="13:13" ht="49.2" customHeight="1">
      <c r="M23739" s="85"/>
    </row>
    <row r="23740" spans="13:13" ht="49.2" customHeight="1">
      <c r="M23740" s="85"/>
    </row>
    <row r="23741" spans="13:13" ht="49.2" customHeight="1">
      <c r="M23741" s="85"/>
    </row>
    <row r="23742" spans="13:13" ht="49.2" customHeight="1">
      <c r="M23742" s="85"/>
    </row>
    <row r="23743" spans="13:13" ht="49.2" customHeight="1">
      <c r="M23743" s="85"/>
    </row>
    <row r="23744" spans="13:13" ht="49.2" customHeight="1">
      <c r="M23744" s="85"/>
    </row>
    <row r="23745" spans="13:13" ht="49.2" customHeight="1">
      <c r="M23745" s="85"/>
    </row>
    <row r="23746" spans="13:13" ht="49.2" customHeight="1">
      <c r="M23746" s="85"/>
    </row>
    <row r="23747" spans="13:13" ht="49.2" customHeight="1">
      <c r="M23747" s="85"/>
    </row>
    <row r="23748" spans="13:13" ht="49.2" customHeight="1">
      <c r="M23748" s="85"/>
    </row>
    <row r="23749" spans="13:13" ht="49.2" customHeight="1">
      <c r="M23749" s="85"/>
    </row>
    <row r="23750" spans="13:13" ht="49.2" customHeight="1">
      <c r="M23750" s="85"/>
    </row>
    <row r="23751" spans="13:13" ht="49.2" customHeight="1">
      <c r="M23751" s="85"/>
    </row>
    <row r="23752" spans="13:13" ht="49.2" customHeight="1">
      <c r="M23752" s="85"/>
    </row>
    <row r="23753" spans="13:13" ht="49.2" customHeight="1">
      <c r="M23753" s="85"/>
    </row>
    <row r="23754" spans="13:13" ht="49.2" customHeight="1">
      <c r="M23754" s="85"/>
    </row>
    <row r="23755" spans="13:13" ht="49.2" customHeight="1">
      <c r="M23755" s="85"/>
    </row>
    <row r="23756" spans="13:13" ht="49.2" customHeight="1">
      <c r="M23756" s="85"/>
    </row>
    <row r="23757" spans="13:13" ht="49.2" customHeight="1">
      <c r="M23757" s="85"/>
    </row>
    <row r="23758" spans="13:13" ht="49.2" customHeight="1">
      <c r="M23758" s="85"/>
    </row>
    <row r="23759" spans="13:13" ht="49.2" customHeight="1">
      <c r="M23759" s="85"/>
    </row>
    <row r="23760" spans="13:13" ht="49.2" customHeight="1">
      <c r="M23760" s="85"/>
    </row>
    <row r="23761" spans="13:13" ht="49.2" customHeight="1">
      <c r="M23761" s="85"/>
    </row>
    <row r="23762" spans="13:13" ht="49.2" customHeight="1">
      <c r="M23762" s="85"/>
    </row>
    <row r="23763" spans="13:13" ht="49.2" customHeight="1">
      <c r="M23763" s="85"/>
    </row>
    <row r="23764" spans="13:13" ht="49.2" customHeight="1">
      <c r="M23764" s="85"/>
    </row>
    <row r="23765" spans="13:13" ht="49.2" customHeight="1">
      <c r="M23765" s="85"/>
    </row>
    <row r="23766" spans="13:13" ht="49.2" customHeight="1">
      <c r="M23766" s="85"/>
    </row>
    <row r="23767" spans="13:13" ht="49.2" customHeight="1">
      <c r="M23767" s="85"/>
    </row>
    <row r="23768" spans="13:13" ht="49.2" customHeight="1">
      <c r="M23768" s="85"/>
    </row>
    <row r="23769" spans="13:13" ht="49.2" customHeight="1">
      <c r="M23769" s="85"/>
    </row>
    <row r="23770" spans="13:13" ht="49.2" customHeight="1">
      <c r="M23770" s="85"/>
    </row>
    <row r="23771" spans="13:13" ht="49.2" customHeight="1">
      <c r="M23771" s="85"/>
    </row>
    <row r="23772" spans="13:13" ht="49.2" customHeight="1">
      <c r="M23772" s="85"/>
    </row>
    <row r="23773" spans="13:13" ht="49.2" customHeight="1">
      <c r="M23773" s="85"/>
    </row>
    <row r="23774" spans="13:13" ht="49.2" customHeight="1">
      <c r="M23774" s="85"/>
    </row>
    <row r="23775" spans="13:13" ht="49.2" customHeight="1">
      <c r="M23775" s="85"/>
    </row>
    <row r="23776" spans="13:13" ht="49.2" customHeight="1">
      <c r="M23776" s="85"/>
    </row>
    <row r="23777" spans="13:13" ht="49.2" customHeight="1">
      <c r="M23777" s="85"/>
    </row>
    <row r="23778" spans="13:13" ht="49.2" customHeight="1">
      <c r="M23778" s="85"/>
    </row>
    <row r="23779" spans="13:13" ht="49.2" customHeight="1">
      <c r="M23779" s="85"/>
    </row>
    <row r="23780" spans="13:13" ht="49.2" customHeight="1">
      <c r="M23780" s="85"/>
    </row>
    <row r="23781" spans="13:13" ht="49.2" customHeight="1">
      <c r="M23781" s="85"/>
    </row>
    <row r="23782" spans="13:13" ht="49.2" customHeight="1">
      <c r="M23782" s="85"/>
    </row>
    <row r="23783" spans="13:13" ht="49.2" customHeight="1">
      <c r="M23783" s="85"/>
    </row>
    <row r="23784" spans="13:13" ht="49.2" customHeight="1">
      <c r="M23784" s="85"/>
    </row>
    <row r="23785" spans="13:13" ht="49.2" customHeight="1">
      <c r="M23785" s="85"/>
    </row>
    <row r="23786" spans="13:13" ht="49.2" customHeight="1">
      <c r="M23786" s="85"/>
    </row>
    <row r="23787" spans="13:13" ht="49.2" customHeight="1">
      <c r="M23787" s="85"/>
    </row>
    <row r="23788" spans="13:13" ht="49.2" customHeight="1">
      <c r="M23788" s="85"/>
    </row>
    <row r="23789" spans="13:13" ht="49.2" customHeight="1">
      <c r="M23789" s="85"/>
    </row>
    <row r="23790" spans="13:13" ht="49.2" customHeight="1">
      <c r="M23790" s="85"/>
    </row>
    <row r="23791" spans="13:13" ht="49.2" customHeight="1">
      <c r="M23791" s="85"/>
    </row>
    <row r="23792" spans="13:13" ht="49.2" customHeight="1">
      <c r="M23792" s="85"/>
    </row>
    <row r="23793" spans="13:13" ht="49.2" customHeight="1">
      <c r="M23793" s="85"/>
    </row>
    <row r="23794" spans="13:13" ht="49.2" customHeight="1">
      <c r="M23794" s="85"/>
    </row>
    <row r="23795" spans="13:13" ht="49.2" customHeight="1">
      <c r="M23795" s="85"/>
    </row>
    <row r="23796" spans="13:13" ht="49.2" customHeight="1">
      <c r="M23796" s="85"/>
    </row>
    <row r="23797" spans="13:13" ht="49.2" customHeight="1">
      <c r="M23797" s="85"/>
    </row>
    <row r="23798" spans="13:13" ht="49.2" customHeight="1">
      <c r="M23798" s="85"/>
    </row>
    <row r="23799" spans="13:13" ht="49.2" customHeight="1">
      <c r="M23799" s="85"/>
    </row>
    <row r="23800" spans="13:13" ht="49.2" customHeight="1">
      <c r="M23800" s="85"/>
    </row>
    <row r="23801" spans="13:13" ht="49.2" customHeight="1">
      <c r="M23801" s="85"/>
    </row>
    <row r="23802" spans="13:13" ht="49.2" customHeight="1">
      <c r="M23802" s="85"/>
    </row>
    <row r="23803" spans="13:13" ht="49.2" customHeight="1">
      <c r="M23803" s="85"/>
    </row>
    <row r="23804" spans="13:13" ht="49.2" customHeight="1">
      <c r="M23804" s="85"/>
    </row>
    <row r="23805" spans="13:13" ht="49.2" customHeight="1">
      <c r="M23805" s="85"/>
    </row>
    <row r="23806" spans="13:13" ht="49.2" customHeight="1">
      <c r="M23806" s="85"/>
    </row>
    <row r="23807" spans="13:13" ht="49.2" customHeight="1">
      <c r="M23807" s="85"/>
    </row>
    <row r="23808" spans="13:13" ht="49.2" customHeight="1">
      <c r="M23808" s="85"/>
    </row>
    <row r="23809" spans="13:13" ht="49.2" customHeight="1">
      <c r="M23809" s="85"/>
    </row>
    <row r="23810" spans="13:13" ht="49.2" customHeight="1">
      <c r="M23810" s="85"/>
    </row>
    <row r="23811" spans="13:13" ht="49.2" customHeight="1">
      <c r="M23811" s="85"/>
    </row>
    <row r="23812" spans="13:13" ht="49.2" customHeight="1">
      <c r="M23812" s="85"/>
    </row>
    <row r="23813" spans="13:13" ht="49.2" customHeight="1">
      <c r="M23813" s="85"/>
    </row>
    <row r="23814" spans="13:13" ht="49.2" customHeight="1">
      <c r="M23814" s="85"/>
    </row>
    <row r="23815" spans="13:13" ht="49.2" customHeight="1">
      <c r="M23815" s="85"/>
    </row>
    <row r="23816" spans="13:13" ht="49.2" customHeight="1">
      <c r="M23816" s="85"/>
    </row>
    <row r="23817" spans="13:13" ht="49.2" customHeight="1">
      <c r="M23817" s="85"/>
    </row>
    <row r="23818" spans="13:13" ht="49.2" customHeight="1">
      <c r="M23818" s="85"/>
    </row>
    <row r="23819" spans="13:13" ht="49.2" customHeight="1">
      <c r="M23819" s="85"/>
    </row>
    <row r="23820" spans="13:13" ht="49.2" customHeight="1">
      <c r="M23820" s="85"/>
    </row>
    <row r="23821" spans="13:13" ht="49.2" customHeight="1">
      <c r="M23821" s="85"/>
    </row>
    <row r="23822" spans="13:13" ht="49.2" customHeight="1">
      <c r="M23822" s="85"/>
    </row>
    <row r="23823" spans="13:13" ht="49.2" customHeight="1">
      <c r="M23823" s="85"/>
    </row>
    <row r="23824" spans="13:13" ht="49.2" customHeight="1">
      <c r="M23824" s="85"/>
    </row>
    <row r="23825" spans="13:13" ht="49.2" customHeight="1">
      <c r="M23825" s="85"/>
    </row>
    <row r="23826" spans="13:13" ht="49.2" customHeight="1">
      <c r="M23826" s="85"/>
    </row>
    <row r="23827" spans="13:13" ht="49.2" customHeight="1">
      <c r="M23827" s="85"/>
    </row>
    <row r="23828" spans="13:13" ht="49.2" customHeight="1">
      <c r="M23828" s="85"/>
    </row>
    <row r="23829" spans="13:13" ht="49.2" customHeight="1">
      <c r="M23829" s="85"/>
    </row>
    <row r="23830" spans="13:13" ht="49.2" customHeight="1">
      <c r="M23830" s="85"/>
    </row>
    <row r="23831" spans="13:13" ht="49.2" customHeight="1">
      <c r="M23831" s="85"/>
    </row>
    <row r="23832" spans="13:13" ht="49.2" customHeight="1">
      <c r="M23832" s="85"/>
    </row>
    <row r="23833" spans="13:13" ht="49.2" customHeight="1">
      <c r="M23833" s="85"/>
    </row>
    <row r="23834" spans="13:13" ht="49.2" customHeight="1">
      <c r="M23834" s="85"/>
    </row>
    <row r="23835" spans="13:13" ht="49.2" customHeight="1">
      <c r="M23835" s="85"/>
    </row>
    <row r="23836" spans="13:13" ht="49.2" customHeight="1">
      <c r="M23836" s="85"/>
    </row>
    <row r="23837" spans="13:13" ht="49.2" customHeight="1">
      <c r="M23837" s="85"/>
    </row>
    <row r="23838" spans="13:13" ht="49.2" customHeight="1">
      <c r="M23838" s="85"/>
    </row>
    <row r="23839" spans="13:13" ht="49.2" customHeight="1">
      <c r="M23839" s="85"/>
    </row>
    <row r="23840" spans="13:13" ht="49.2" customHeight="1">
      <c r="M23840" s="85"/>
    </row>
    <row r="23841" spans="13:13" ht="49.2" customHeight="1">
      <c r="M23841" s="85"/>
    </row>
    <row r="23842" spans="13:13" ht="49.2" customHeight="1">
      <c r="M23842" s="85"/>
    </row>
    <row r="23843" spans="13:13" ht="49.2" customHeight="1">
      <c r="M23843" s="85"/>
    </row>
    <row r="23844" spans="13:13" ht="49.2" customHeight="1">
      <c r="M23844" s="85"/>
    </row>
    <row r="23845" spans="13:13" ht="49.2" customHeight="1">
      <c r="M23845" s="85"/>
    </row>
    <row r="23846" spans="13:13" ht="49.2" customHeight="1">
      <c r="M23846" s="85"/>
    </row>
    <row r="23847" spans="13:13" ht="49.2" customHeight="1">
      <c r="M23847" s="85"/>
    </row>
    <row r="23848" spans="13:13" ht="49.2" customHeight="1">
      <c r="M23848" s="85"/>
    </row>
    <row r="23849" spans="13:13" ht="49.2" customHeight="1">
      <c r="M23849" s="85"/>
    </row>
    <row r="23850" spans="13:13" ht="49.2" customHeight="1">
      <c r="M23850" s="85"/>
    </row>
    <row r="23851" spans="13:13" ht="49.2" customHeight="1">
      <c r="M23851" s="85"/>
    </row>
    <row r="23852" spans="13:13" ht="49.2" customHeight="1">
      <c r="M23852" s="85"/>
    </row>
    <row r="23853" spans="13:13" ht="49.2" customHeight="1">
      <c r="M23853" s="85"/>
    </row>
    <row r="23854" spans="13:13" ht="49.2" customHeight="1">
      <c r="M23854" s="85"/>
    </row>
    <row r="23855" spans="13:13" ht="49.2" customHeight="1">
      <c r="M23855" s="85"/>
    </row>
    <row r="23856" spans="13:13" ht="49.2" customHeight="1">
      <c r="M23856" s="85"/>
    </row>
    <row r="23857" spans="13:13" ht="49.2" customHeight="1">
      <c r="M23857" s="85"/>
    </row>
    <row r="23858" spans="13:13" ht="49.2" customHeight="1">
      <c r="M23858" s="85"/>
    </row>
    <row r="23859" spans="13:13" ht="49.2" customHeight="1">
      <c r="M23859" s="85"/>
    </row>
    <row r="23860" spans="13:13" ht="49.2" customHeight="1">
      <c r="M23860" s="85"/>
    </row>
    <row r="23861" spans="13:13" ht="49.2" customHeight="1">
      <c r="M23861" s="85"/>
    </row>
    <row r="23862" spans="13:13" ht="49.2" customHeight="1">
      <c r="M23862" s="85"/>
    </row>
    <row r="23863" spans="13:13" ht="49.2" customHeight="1">
      <c r="M23863" s="85"/>
    </row>
    <row r="23864" spans="13:13" ht="49.2" customHeight="1">
      <c r="M23864" s="85"/>
    </row>
    <row r="23865" spans="13:13" ht="49.2" customHeight="1">
      <c r="M23865" s="85"/>
    </row>
    <row r="23866" spans="13:13" ht="49.2" customHeight="1">
      <c r="M23866" s="85"/>
    </row>
    <row r="23867" spans="13:13" ht="49.2" customHeight="1">
      <c r="M23867" s="85"/>
    </row>
    <row r="23868" spans="13:13" ht="49.2" customHeight="1">
      <c r="M23868" s="85"/>
    </row>
    <row r="23869" spans="13:13" ht="49.2" customHeight="1">
      <c r="M23869" s="85"/>
    </row>
    <row r="23870" spans="13:13" ht="49.2" customHeight="1">
      <c r="M23870" s="85"/>
    </row>
    <row r="23871" spans="13:13" ht="49.2" customHeight="1">
      <c r="M23871" s="85"/>
    </row>
    <row r="23872" spans="13:13" ht="49.2" customHeight="1">
      <c r="M23872" s="85"/>
    </row>
    <row r="23873" spans="13:13" ht="49.2" customHeight="1">
      <c r="M23873" s="85"/>
    </row>
    <row r="23874" spans="13:13" ht="49.2" customHeight="1">
      <c r="M23874" s="85"/>
    </row>
    <row r="23875" spans="13:13" ht="49.2" customHeight="1">
      <c r="M23875" s="85"/>
    </row>
    <row r="23876" spans="13:13" ht="49.2" customHeight="1">
      <c r="M23876" s="85"/>
    </row>
    <row r="23877" spans="13:13" ht="49.2" customHeight="1">
      <c r="M23877" s="85"/>
    </row>
    <row r="23878" spans="13:13" ht="49.2" customHeight="1">
      <c r="M23878" s="85"/>
    </row>
    <row r="23879" spans="13:13" ht="49.2" customHeight="1">
      <c r="M23879" s="85"/>
    </row>
    <row r="23880" spans="13:13" ht="49.2" customHeight="1">
      <c r="M23880" s="85"/>
    </row>
    <row r="23881" spans="13:13" ht="49.2" customHeight="1">
      <c r="M23881" s="85"/>
    </row>
    <row r="23882" spans="13:13" ht="49.2" customHeight="1">
      <c r="M23882" s="85"/>
    </row>
    <row r="23883" spans="13:13" ht="49.2" customHeight="1">
      <c r="M23883" s="85"/>
    </row>
    <row r="23884" spans="13:13" ht="49.2" customHeight="1">
      <c r="M23884" s="85"/>
    </row>
    <row r="23885" spans="13:13" ht="49.2" customHeight="1">
      <c r="M23885" s="85"/>
    </row>
    <row r="23886" spans="13:13" ht="49.2" customHeight="1">
      <c r="M23886" s="85"/>
    </row>
    <row r="23887" spans="13:13" ht="49.2" customHeight="1">
      <c r="M23887" s="85"/>
    </row>
    <row r="23888" spans="13:13" ht="49.2" customHeight="1">
      <c r="M23888" s="85"/>
    </row>
    <row r="23889" spans="13:13" ht="49.2" customHeight="1">
      <c r="M23889" s="85"/>
    </row>
    <row r="23890" spans="13:13" ht="49.2" customHeight="1">
      <c r="M23890" s="85"/>
    </row>
    <row r="23891" spans="13:13" ht="49.2" customHeight="1">
      <c r="M23891" s="85"/>
    </row>
    <row r="23892" spans="13:13" ht="49.2" customHeight="1">
      <c r="M23892" s="85"/>
    </row>
    <row r="23893" spans="13:13" ht="49.2" customHeight="1">
      <c r="M23893" s="85"/>
    </row>
    <row r="23894" spans="13:13" ht="49.2" customHeight="1">
      <c r="M23894" s="85"/>
    </row>
    <row r="23895" spans="13:13" ht="49.2" customHeight="1">
      <c r="M23895" s="85"/>
    </row>
    <row r="23896" spans="13:13" ht="49.2" customHeight="1">
      <c r="M23896" s="85"/>
    </row>
    <row r="23897" spans="13:13" ht="49.2" customHeight="1">
      <c r="M23897" s="85"/>
    </row>
    <row r="23898" spans="13:13" ht="49.2" customHeight="1">
      <c r="M23898" s="85"/>
    </row>
    <row r="23899" spans="13:13" ht="49.2" customHeight="1">
      <c r="M23899" s="85"/>
    </row>
    <row r="23900" spans="13:13" ht="49.2" customHeight="1">
      <c r="M23900" s="85"/>
    </row>
    <row r="23901" spans="13:13" ht="49.2" customHeight="1">
      <c r="M23901" s="85"/>
    </row>
    <row r="23902" spans="13:13" ht="49.2" customHeight="1">
      <c r="M23902" s="85"/>
    </row>
    <row r="23903" spans="13:13" ht="49.2" customHeight="1">
      <c r="M23903" s="85"/>
    </row>
    <row r="23904" spans="13:13" ht="49.2" customHeight="1">
      <c r="M23904" s="85"/>
    </row>
    <row r="23905" spans="13:13" ht="49.2" customHeight="1">
      <c r="M23905" s="85"/>
    </row>
    <row r="23906" spans="13:13" ht="49.2" customHeight="1">
      <c r="M23906" s="85"/>
    </row>
    <row r="23907" spans="13:13" ht="49.2" customHeight="1">
      <c r="M23907" s="85"/>
    </row>
    <row r="23908" spans="13:13" ht="49.2" customHeight="1">
      <c r="M23908" s="85"/>
    </row>
    <row r="23909" spans="13:13" ht="49.2" customHeight="1">
      <c r="M23909" s="85"/>
    </row>
    <row r="23910" spans="13:13" ht="49.2" customHeight="1">
      <c r="M23910" s="85"/>
    </row>
    <row r="23911" spans="13:13" ht="49.2" customHeight="1">
      <c r="M23911" s="85"/>
    </row>
    <row r="23912" spans="13:13" ht="49.2" customHeight="1">
      <c r="M23912" s="85"/>
    </row>
    <row r="23913" spans="13:13" ht="49.2" customHeight="1">
      <c r="M23913" s="85"/>
    </row>
    <row r="23914" spans="13:13" ht="49.2" customHeight="1">
      <c r="M23914" s="85"/>
    </row>
    <row r="23915" spans="13:13" ht="49.2" customHeight="1">
      <c r="M23915" s="85"/>
    </row>
    <row r="23916" spans="13:13" ht="49.2" customHeight="1">
      <c r="M23916" s="85"/>
    </row>
    <row r="23917" spans="13:13" ht="49.2" customHeight="1">
      <c r="M23917" s="85"/>
    </row>
    <row r="23918" spans="13:13" ht="49.2" customHeight="1">
      <c r="M23918" s="85"/>
    </row>
    <row r="23919" spans="13:13" ht="49.2" customHeight="1">
      <c r="M23919" s="85"/>
    </row>
    <row r="23920" spans="13:13" ht="49.2" customHeight="1">
      <c r="M23920" s="85"/>
    </row>
    <row r="23921" spans="13:13" ht="49.2" customHeight="1">
      <c r="M23921" s="85"/>
    </row>
    <row r="23922" spans="13:13" ht="49.2" customHeight="1">
      <c r="M23922" s="85"/>
    </row>
    <row r="23923" spans="13:13" ht="49.2" customHeight="1">
      <c r="M23923" s="85"/>
    </row>
    <row r="23924" spans="13:13" ht="49.2" customHeight="1">
      <c r="M23924" s="85"/>
    </row>
    <row r="23925" spans="13:13" ht="49.2" customHeight="1">
      <c r="M23925" s="85"/>
    </row>
    <row r="23926" spans="13:13" ht="49.2" customHeight="1">
      <c r="M23926" s="85"/>
    </row>
    <row r="23927" spans="13:13" ht="49.2" customHeight="1">
      <c r="M23927" s="85"/>
    </row>
    <row r="23928" spans="13:13" ht="49.2" customHeight="1">
      <c r="M23928" s="85"/>
    </row>
    <row r="23929" spans="13:13" ht="49.2" customHeight="1">
      <c r="M23929" s="85"/>
    </row>
    <row r="23930" spans="13:13" ht="49.2" customHeight="1">
      <c r="M23930" s="85"/>
    </row>
    <row r="23931" spans="13:13" ht="49.2" customHeight="1">
      <c r="M23931" s="85"/>
    </row>
    <row r="23932" spans="13:13" ht="49.2" customHeight="1">
      <c r="M23932" s="85"/>
    </row>
    <row r="23933" spans="13:13" ht="49.2" customHeight="1">
      <c r="M23933" s="85"/>
    </row>
    <row r="23934" spans="13:13" ht="49.2" customHeight="1">
      <c r="M23934" s="85"/>
    </row>
    <row r="23935" spans="13:13" ht="49.2" customHeight="1">
      <c r="M23935" s="85"/>
    </row>
    <row r="23936" spans="13:13" ht="49.2" customHeight="1">
      <c r="M23936" s="85"/>
    </row>
    <row r="23937" spans="13:13" ht="49.2" customHeight="1">
      <c r="M23937" s="85"/>
    </row>
    <row r="23938" spans="13:13" ht="49.2" customHeight="1">
      <c r="M23938" s="85"/>
    </row>
    <row r="23939" spans="13:13" ht="49.2" customHeight="1">
      <c r="M23939" s="85"/>
    </row>
    <row r="23940" spans="13:13" ht="49.2" customHeight="1">
      <c r="M23940" s="85"/>
    </row>
    <row r="23941" spans="13:13" ht="49.2" customHeight="1">
      <c r="M23941" s="85"/>
    </row>
    <row r="23942" spans="13:13" ht="49.2" customHeight="1">
      <c r="M23942" s="85"/>
    </row>
    <row r="23943" spans="13:13" ht="49.2" customHeight="1">
      <c r="M23943" s="85"/>
    </row>
    <row r="23944" spans="13:13" ht="49.2" customHeight="1">
      <c r="M23944" s="85"/>
    </row>
    <row r="23945" spans="13:13" ht="49.2" customHeight="1">
      <c r="M23945" s="85"/>
    </row>
    <row r="23946" spans="13:13" ht="49.2" customHeight="1">
      <c r="M23946" s="85"/>
    </row>
    <row r="23947" spans="13:13" ht="49.2" customHeight="1">
      <c r="M23947" s="85"/>
    </row>
    <row r="23948" spans="13:13" ht="49.2" customHeight="1">
      <c r="M23948" s="85"/>
    </row>
    <row r="23949" spans="13:13" ht="49.2" customHeight="1">
      <c r="M23949" s="85"/>
    </row>
    <row r="23950" spans="13:13" ht="49.2" customHeight="1">
      <c r="M23950" s="85"/>
    </row>
    <row r="23951" spans="13:13" ht="49.2" customHeight="1">
      <c r="M23951" s="85"/>
    </row>
    <row r="23952" spans="13:13" ht="49.2" customHeight="1">
      <c r="M23952" s="85"/>
    </row>
    <row r="23953" spans="13:13" ht="49.2" customHeight="1">
      <c r="M23953" s="85"/>
    </row>
    <row r="23954" spans="13:13" ht="49.2" customHeight="1">
      <c r="M23954" s="85"/>
    </row>
    <row r="23955" spans="13:13" ht="49.2" customHeight="1">
      <c r="M23955" s="85"/>
    </row>
    <row r="23956" spans="13:13" ht="49.2" customHeight="1">
      <c r="M23956" s="85"/>
    </row>
    <row r="23957" spans="13:13" ht="49.2" customHeight="1">
      <c r="M23957" s="85"/>
    </row>
    <row r="23958" spans="13:13" ht="49.2" customHeight="1">
      <c r="M23958" s="85"/>
    </row>
    <row r="23959" spans="13:13" ht="49.2" customHeight="1">
      <c r="M23959" s="85"/>
    </row>
    <row r="23960" spans="13:13" ht="49.2" customHeight="1">
      <c r="M23960" s="85"/>
    </row>
    <row r="23961" spans="13:13" ht="49.2" customHeight="1">
      <c r="M23961" s="85"/>
    </row>
    <row r="23962" spans="13:13" ht="49.2" customHeight="1">
      <c r="M23962" s="85"/>
    </row>
    <row r="23963" spans="13:13" ht="49.2" customHeight="1">
      <c r="M23963" s="85"/>
    </row>
    <row r="23964" spans="13:13" ht="49.2" customHeight="1">
      <c r="M23964" s="85"/>
    </row>
    <row r="23965" spans="13:13" ht="49.2" customHeight="1">
      <c r="M23965" s="85"/>
    </row>
    <row r="23966" spans="13:13" ht="49.2" customHeight="1">
      <c r="M23966" s="85"/>
    </row>
    <row r="23967" spans="13:13" ht="49.2" customHeight="1">
      <c r="M23967" s="85"/>
    </row>
    <row r="23968" spans="13:13" ht="49.2" customHeight="1">
      <c r="M23968" s="85"/>
    </row>
    <row r="23969" spans="13:13" ht="49.2" customHeight="1">
      <c r="M23969" s="85"/>
    </row>
    <row r="23970" spans="13:13" ht="49.2" customHeight="1">
      <c r="M23970" s="85"/>
    </row>
    <row r="23971" spans="13:13" ht="49.2" customHeight="1">
      <c r="M23971" s="85"/>
    </row>
    <row r="23972" spans="13:13" ht="49.2" customHeight="1">
      <c r="M23972" s="85"/>
    </row>
    <row r="23973" spans="13:13" ht="49.2" customHeight="1">
      <c r="M23973" s="85"/>
    </row>
    <row r="23974" spans="13:13" ht="49.2" customHeight="1">
      <c r="M23974" s="85"/>
    </row>
    <row r="23975" spans="13:13" ht="49.2" customHeight="1">
      <c r="M23975" s="85"/>
    </row>
    <row r="23976" spans="13:13" ht="49.2" customHeight="1">
      <c r="M23976" s="85"/>
    </row>
    <row r="23977" spans="13:13" ht="49.2" customHeight="1">
      <c r="M23977" s="85"/>
    </row>
    <row r="23978" spans="13:13" ht="49.2" customHeight="1">
      <c r="M23978" s="85"/>
    </row>
    <row r="23979" spans="13:13" ht="49.2" customHeight="1">
      <c r="M23979" s="85"/>
    </row>
    <row r="23980" spans="13:13" ht="49.2" customHeight="1">
      <c r="M23980" s="85"/>
    </row>
    <row r="23981" spans="13:13" ht="49.2" customHeight="1">
      <c r="M23981" s="85"/>
    </row>
    <row r="23982" spans="13:13" ht="49.2" customHeight="1">
      <c r="M23982" s="85"/>
    </row>
    <row r="23983" spans="13:13" ht="49.2" customHeight="1">
      <c r="M23983" s="85"/>
    </row>
    <row r="23984" spans="13:13" ht="49.2" customHeight="1">
      <c r="M23984" s="85"/>
    </row>
    <row r="23985" spans="13:13" ht="49.2" customHeight="1">
      <c r="M23985" s="85"/>
    </row>
    <row r="23986" spans="13:13" ht="49.2" customHeight="1">
      <c r="M23986" s="85"/>
    </row>
    <row r="23987" spans="13:13" ht="49.2" customHeight="1">
      <c r="M23987" s="85"/>
    </row>
    <row r="23988" spans="13:13" ht="49.2" customHeight="1">
      <c r="M23988" s="85"/>
    </row>
    <row r="23989" spans="13:13" ht="49.2" customHeight="1">
      <c r="M23989" s="85"/>
    </row>
    <row r="23990" spans="13:13" ht="49.2" customHeight="1">
      <c r="M23990" s="85"/>
    </row>
    <row r="23991" spans="13:13" ht="49.2" customHeight="1">
      <c r="M23991" s="85"/>
    </row>
    <row r="23992" spans="13:13" ht="49.2" customHeight="1">
      <c r="M23992" s="85"/>
    </row>
    <row r="23993" spans="13:13" ht="49.2" customHeight="1">
      <c r="M23993" s="85"/>
    </row>
    <row r="23994" spans="13:13" ht="49.2" customHeight="1">
      <c r="M23994" s="85"/>
    </row>
    <row r="23995" spans="13:13" ht="49.2" customHeight="1">
      <c r="M23995" s="85"/>
    </row>
    <row r="23996" spans="13:13" ht="49.2" customHeight="1">
      <c r="M23996" s="85"/>
    </row>
    <row r="23997" spans="13:13" ht="49.2" customHeight="1">
      <c r="M23997" s="85"/>
    </row>
    <row r="23998" spans="13:13" ht="49.2" customHeight="1">
      <c r="M23998" s="85"/>
    </row>
    <row r="23999" spans="13:13" ht="49.2" customHeight="1">
      <c r="M23999" s="85"/>
    </row>
    <row r="24000" spans="13:13" ht="49.2" customHeight="1">
      <c r="M24000" s="85"/>
    </row>
    <row r="24001" spans="13:13" ht="49.2" customHeight="1">
      <c r="M24001" s="85"/>
    </row>
    <row r="24002" spans="13:13" ht="49.2" customHeight="1">
      <c r="M24002" s="85"/>
    </row>
    <row r="24003" spans="13:13" ht="49.2" customHeight="1">
      <c r="M24003" s="85"/>
    </row>
    <row r="24004" spans="13:13" ht="49.2" customHeight="1">
      <c r="M24004" s="85"/>
    </row>
    <row r="24005" spans="13:13" ht="49.2" customHeight="1">
      <c r="M24005" s="85"/>
    </row>
    <row r="24006" spans="13:13" ht="49.2" customHeight="1">
      <c r="M24006" s="85"/>
    </row>
    <row r="24007" spans="13:13" ht="49.2" customHeight="1">
      <c r="M24007" s="85"/>
    </row>
    <row r="24008" spans="13:13" ht="49.2" customHeight="1">
      <c r="M24008" s="85"/>
    </row>
    <row r="24009" spans="13:13" ht="49.2" customHeight="1">
      <c r="M24009" s="85"/>
    </row>
    <row r="24010" spans="13:13" ht="49.2" customHeight="1">
      <c r="M24010" s="85"/>
    </row>
    <row r="24011" spans="13:13" ht="49.2" customHeight="1">
      <c r="M24011" s="85"/>
    </row>
    <row r="24012" spans="13:13" ht="49.2" customHeight="1">
      <c r="M24012" s="85"/>
    </row>
    <row r="24013" spans="13:13" ht="49.2" customHeight="1">
      <c r="M24013" s="85"/>
    </row>
    <row r="24014" spans="13:13" ht="49.2" customHeight="1">
      <c r="M24014" s="85"/>
    </row>
    <row r="24015" spans="13:13" ht="49.2" customHeight="1">
      <c r="M24015" s="85"/>
    </row>
    <row r="24016" spans="13:13" ht="49.2" customHeight="1">
      <c r="M24016" s="85"/>
    </row>
    <row r="24017" spans="13:13" ht="49.2" customHeight="1">
      <c r="M24017" s="85"/>
    </row>
    <row r="24018" spans="13:13" ht="49.2" customHeight="1">
      <c r="M24018" s="85"/>
    </row>
    <row r="24019" spans="13:13" ht="49.2" customHeight="1">
      <c r="M24019" s="85"/>
    </row>
    <row r="24020" spans="13:13" ht="49.2" customHeight="1">
      <c r="M24020" s="85"/>
    </row>
    <row r="24021" spans="13:13" ht="49.2" customHeight="1">
      <c r="M24021" s="85"/>
    </row>
    <row r="24022" spans="13:13" ht="49.2" customHeight="1">
      <c r="M24022" s="85"/>
    </row>
    <row r="24023" spans="13:13" ht="49.2" customHeight="1">
      <c r="M24023" s="85"/>
    </row>
    <row r="24024" spans="13:13" ht="49.2" customHeight="1">
      <c r="M24024" s="85"/>
    </row>
    <row r="24025" spans="13:13" ht="49.2" customHeight="1">
      <c r="M24025" s="85"/>
    </row>
    <row r="24026" spans="13:13" ht="49.2" customHeight="1">
      <c r="M24026" s="85"/>
    </row>
    <row r="24027" spans="13:13" ht="49.2" customHeight="1">
      <c r="M24027" s="85"/>
    </row>
    <row r="24028" spans="13:13" ht="49.2" customHeight="1">
      <c r="M24028" s="85"/>
    </row>
    <row r="24029" spans="13:13" ht="49.2" customHeight="1">
      <c r="M24029" s="85"/>
    </row>
    <row r="24030" spans="13:13" ht="49.2" customHeight="1">
      <c r="M24030" s="85"/>
    </row>
    <row r="24031" spans="13:13" ht="49.2" customHeight="1">
      <c r="M24031" s="85"/>
    </row>
    <row r="24032" spans="13:13" ht="49.2" customHeight="1">
      <c r="M24032" s="85"/>
    </row>
    <row r="24033" spans="13:13" ht="49.2" customHeight="1">
      <c r="M24033" s="85"/>
    </row>
    <row r="24034" spans="13:13" ht="49.2" customHeight="1">
      <c r="M24034" s="85"/>
    </row>
    <row r="24035" spans="13:13" ht="49.2" customHeight="1">
      <c r="M24035" s="85"/>
    </row>
    <row r="24036" spans="13:13" ht="49.2" customHeight="1">
      <c r="M24036" s="85"/>
    </row>
    <row r="24037" spans="13:13" ht="49.2" customHeight="1">
      <c r="M24037" s="85"/>
    </row>
    <row r="24038" spans="13:13" ht="49.2" customHeight="1">
      <c r="M24038" s="85"/>
    </row>
    <row r="24039" spans="13:13" ht="49.2" customHeight="1">
      <c r="M24039" s="85"/>
    </row>
    <row r="24040" spans="13:13" ht="49.2" customHeight="1">
      <c r="M24040" s="85"/>
    </row>
    <row r="24041" spans="13:13" ht="49.2" customHeight="1">
      <c r="M24041" s="85"/>
    </row>
    <row r="24042" spans="13:13" ht="49.2" customHeight="1">
      <c r="M24042" s="85"/>
    </row>
    <row r="24043" spans="13:13" ht="49.2" customHeight="1">
      <c r="M24043" s="85"/>
    </row>
    <row r="24044" spans="13:13" ht="49.2" customHeight="1">
      <c r="M24044" s="85"/>
    </row>
    <row r="24045" spans="13:13" ht="49.2" customHeight="1">
      <c r="M24045" s="85"/>
    </row>
    <row r="24046" spans="13:13" ht="49.2" customHeight="1">
      <c r="M24046" s="85"/>
    </row>
    <row r="24047" spans="13:13" ht="49.2" customHeight="1">
      <c r="M24047" s="85"/>
    </row>
    <row r="24048" spans="13:13" ht="49.2" customHeight="1">
      <c r="M24048" s="85"/>
    </row>
    <row r="24049" spans="13:13" ht="49.2" customHeight="1">
      <c r="M24049" s="85"/>
    </row>
    <row r="24050" spans="13:13" ht="49.2" customHeight="1">
      <c r="M24050" s="85"/>
    </row>
    <row r="24051" spans="13:13" ht="49.2" customHeight="1">
      <c r="M24051" s="85"/>
    </row>
    <row r="24052" spans="13:13" ht="49.2" customHeight="1">
      <c r="M24052" s="85"/>
    </row>
    <row r="24053" spans="13:13" ht="49.2" customHeight="1">
      <c r="M24053" s="85"/>
    </row>
    <row r="24054" spans="13:13" ht="49.2" customHeight="1">
      <c r="M24054" s="85"/>
    </row>
    <row r="24055" spans="13:13" ht="49.2" customHeight="1">
      <c r="M24055" s="85"/>
    </row>
    <row r="24056" spans="13:13" ht="49.2" customHeight="1">
      <c r="M24056" s="85"/>
    </row>
    <row r="24057" spans="13:13" ht="49.2" customHeight="1">
      <c r="M24057" s="85"/>
    </row>
    <row r="24058" spans="13:13" ht="49.2" customHeight="1">
      <c r="M24058" s="85"/>
    </row>
    <row r="24059" spans="13:13" ht="49.2" customHeight="1">
      <c r="M24059" s="85"/>
    </row>
    <row r="24060" spans="13:13" ht="49.2" customHeight="1">
      <c r="M24060" s="85"/>
    </row>
    <row r="24061" spans="13:13" ht="49.2" customHeight="1">
      <c r="M24061" s="85"/>
    </row>
    <row r="24062" spans="13:13" ht="49.2" customHeight="1">
      <c r="M24062" s="85"/>
    </row>
    <row r="24063" spans="13:13" ht="49.2" customHeight="1">
      <c r="M24063" s="85"/>
    </row>
    <row r="24064" spans="13:13" ht="49.2" customHeight="1">
      <c r="M24064" s="85"/>
    </row>
    <row r="24065" spans="13:13" ht="49.2" customHeight="1">
      <c r="M24065" s="85"/>
    </row>
    <row r="24066" spans="13:13" ht="49.2" customHeight="1">
      <c r="M24066" s="85"/>
    </row>
    <row r="24067" spans="13:13" ht="49.2" customHeight="1">
      <c r="M24067" s="85"/>
    </row>
    <row r="24068" spans="13:13" ht="49.2" customHeight="1">
      <c r="M24068" s="85"/>
    </row>
    <row r="24069" spans="13:13" ht="49.2" customHeight="1">
      <c r="M24069" s="85"/>
    </row>
    <row r="24070" spans="13:13" ht="49.2" customHeight="1">
      <c r="M24070" s="85"/>
    </row>
    <row r="24071" spans="13:13" ht="49.2" customHeight="1">
      <c r="M24071" s="85"/>
    </row>
    <row r="24072" spans="13:13" ht="49.2" customHeight="1">
      <c r="M24072" s="85"/>
    </row>
    <row r="24073" spans="13:13" ht="49.2" customHeight="1">
      <c r="M24073" s="85"/>
    </row>
    <row r="24074" spans="13:13" ht="49.2" customHeight="1">
      <c r="M24074" s="85"/>
    </row>
    <row r="24075" spans="13:13" ht="49.2" customHeight="1">
      <c r="M24075" s="85"/>
    </row>
    <row r="24076" spans="13:13" ht="49.2" customHeight="1">
      <c r="M24076" s="85"/>
    </row>
    <row r="24077" spans="13:13" ht="49.2" customHeight="1">
      <c r="M24077" s="85"/>
    </row>
    <row r="24078" spans="13:13" ht="49.2" customHeight="1">
      <c r="M24078" s="85"/>
    </row>
    <row r="24079" spans="13:13" ht="49.2" customHeight="1">
      <c r="M24079" s="85"/>
    </row>
    <row r="24080" spans="13:13" ht="49.2" customHeight="1">
      <c r="M24080" s="85"/>
    </row>
    <row r="24081" spans="13:13" ht="49.2" customHeight="1">
      <c r="M24081" s="85"/>
    </row>
    <row r="24082" spans="13:13" ht="49.2" customHeight="1">
      <c r="M24082" s="85"/>
    </row>
    <row r="24083" spans="13:13" ht="49.2" customHeight="1">
      <c r="M24083" s="85"/>
    </row>
    <row r="24084" spans="13:13" ht="49.2" customHeight="1">
      <c r="M24084" s="85"/>
    </row>
    <row r="24085" spans="13:13" ht="49.2" customHeight="1">
      <c r="M24085" s="85"/>
    </row>
    <row r="24086" spans="13:13" ht="49.2" customHeight="1">
      <c r="M24086" s="85"/>
    </row>
    <row r="24087" spans="13:13" ht="49.2" customHeight="1">
      <c r="M24087" s="85"/>
    </row>
    <row r="24088" spans="13:13" ht="49.2" customHeight="1">
      <c r="M24088" s="85"/>
    </row>
    <row r="24089" spans="13:13" ht="49.2" customHeight="1">
      <c r="M24089" s="85"/>
    </row>
    <row r="24090" spans="13:13" ht="49.2" customHeight="1">
      <c r="M24090" s="85"/>
    </row>
    <row r="24091" spans="13:13" ht="49.2" customHeight="1">
      <c r="M24091" s="85"/>
    </row>
    <row r="24092" spans="13:13" ht="49.2" customHeight="1">
      <c r="M24092" s="85"/>
    </row>
    <row r="24093" spans="13:13" ht="49.2" customHeight="1">
      <c r="M24093" s="85"/>
    </row>
    <row r="24094" spans="13:13" ht="49.2" customHeight="1">
      <c r="M24094" s="85"/>
    </row>
    <row r="24095" spans="13:13" ht="49.2" customHeight="1">
      <c r="M24095" s="85"/>
    </row>
    <row r="24096" spans="13:13" ht="49.2" customHeight="1">
      <c r="M24096" s="85"/>
    </row>
    <row r="24097" spans="13:13" ht="49.2" customHeight="1">
      <c r="M24097" s="85"/>
    </row>
    <row r="24098" spans="13:13" ht="49.2" customHeight="1">
      <c r="M24098" s="85"/>
    </row>
    <row r="24099" spans="13:13" ht="49.2" customHeight="1">
      <c r="M24099" s="85"/>
    </row>
    <row r="24100" spans="13:13" ht="49.2" customHeight="1">
      <c r="M24100" s="85"/>
    </row>
    <row r="24101" spans="13:13" ht="49.2" customHeight="1">
      <c r="M24101" s="85"/>
    </row>
    <row r="24102" spans="13:13" ht="49.2" customHeight="1">
      <c r="M24102" s="85"/>
    </row>
    <row r="24103" spans="13:13" ht="49.2" customHeight="1">
      <c r="M24103" s="85"/>
    </row>
    <row r="24104" spans="13:13" ht="49.2" customHeight="1">
      <c r="M24104" s="85"/>
    </row>
    <row r="24105" spans="13:13" ht="49.2" customHeight="1">
      <c r="M24105" s="85"/>
    </row>
    <row r="24106" spans="13:13" ht="49.2" customHeight="1">
      <c r="M24106" s="85"/>
    </row>
    <row r="24107" spans="13:13" ht="49.2" customHeight="1">
      <c r="M24107" s="85"/>
    </row>
    <row r="24108" spans="13:13" ht="49.2" customHeight="1">
      <c r="M24108" s="85"/>
    </row>
    <row r="24109" spans="13:13" ht="49.2" customHeight="1">
      <c r="M24109" s="85"/>
    </row>
    <row r="24110" spans="13:13" ht="49.2" customHeight="1">
      <c r="M24110" s="85"/>
    </row>
    <row r="24111" spans="13:13" ht="49.2" customHeight="1">
      <c r="M24111" s="85"/>
    </row>
    <row r="24112" spans="13:13" ht="49.2" customHeight="1">
      <c r="M24112" s="85"/>
    </row>
    <row r="24113" spans="13:13" ht="49.2" customHeight="1">
      <c r="M24113" s="85"/>
    </row>
    <row r="24114" spans="13:13" ht="49.2" customHeight="1">
      <c r="M24114" s="85"/>
    </row>
    <row r="24115" spans="13:13" ht="49.2" customHeight="1">
      <c r="M24115" s="85"/>
    </row>
    <row r="24116" spans="13:13" ht="49.2" customHeight="1">
      <c r="M24116" s="85"/>
    </row>
    <row r="24117" spans="13:13" ht="49.2" customHeight="1">
      <c r="M24117" s="85"/>
    </row>
    <row r="24118" spans="13:13" ht="49.2" customHeight="1">
      <c r="M24118" s="85"/>
    </row>
    <row r="24119" spans="13:13" ht="49.2" customHeight="1">
      <c r="M24119" s="85"/>
    </row>
    <row r="24120" spans="13:13" ht="49.2" customHeight="1">
      <c r="M24120" s="85"/>
    </row>
    <row r="24121" spans="13:13" ht="49.2" customHeight="1">
      <c r="M24121" s="85"/>
    </row>
    <row r="24122" spans="13:13" ht="49.2" customHeight="1">
      <c r="M24122" s="85"/>
    </row>
    <row r="24123" spans="13:13" ht="49.2" customHeight="1">
      <c r="M24123" s="85"/>
    </row>
    <row r="24124" spans="13:13" ht="49.2" customHeight="1">
      <c r="M24124" s="85"/>
    </row>
    <row r="24125" spans="13:13" ht="49.2" customHeight="1">
      <c r="M24125" s="85"/>
    </row>
    <row r="24126" spans="13:13" ht="49.2" customHeight="1">
      <c r="M24126" s="85"/>
    </row>
    <row r="24127" spans="13:13" ht="49.2" customHeight="1">
      <c r="M24127" s="85"/>
    </row>
    <row r="24128" spans="13:13" ht="49.2" customHeight="1">
      <c r="M24128" s="85"/>
    </row>
    <row r="24129" spans="13:13" ht="49.2" customHeight="1">
      <c r="M24129" s="85"/>
    </row>
    <row r="24130" spans="13:13" ht="49.2" customHeight="1">
      <c r="M24130" s="85"/>
    </row>
    <row r="24131" spans="13:13" ht="49.2" customHeight="1">
      <c r="M24131" s="85"/>
    </row>
    <row r="24132" spans="13:13" ht="49.2" customHeight="1">
      <c r="M24132" s="85"/>
    </row>
    <row r="24133" spans="13:13" ht="49.2" customHeight="1">
      <c r="M24133" s="85"/>
    </row>
    <row r="24134" spans="13:13" ht="49.2" customHeight="1">
      <c r="M24134" s="85"/>
    </row>
    <row r="24135" spans="13:13" ht="49.2" customHeight="1">
      <c r="M24135" s="85"/>
    </row>
    <row r="24136" spans="13:13" ht="49.2" customHeight="1">
      <c r="M24136" s="85"/>
    </row>
    <row r="24137" spans="13:13" ht="49.2" customHeight="1">
      <c r="M24137" s="85"/>
    </row>
    <row r="24138" spans="13:13" ht="49.2" customHeight="1">
      <c r="M24138" s="85"/>
    </row>
    <row r="24139" spans="13:13" ht="49.2" customHeight="1">
      <c r="M24139" s="85"/>
    </row>
    <row r="24140" spans="13:13" ht="49.2" customHeight="1">
      <c r="M24140" s="85"/>
    </row>
    <row r="24141" spans="13:13" ht="49.2" customHeight="1">
      <c r="M24141" s="85"/>
    </row>
    <row r="24142" spans="13:13" ht="49.2" customHeight="1">
      <c r="M24142" s="85"/>
    </row>
    <row r="24143" spans="13:13" ht="49.2" customHeight="1">
      <c r="M24143" s="85"/>
    </row>
    <row r="24144" spans="13:13" ht="49.2" customHeight="1">
      <c r="M24144" s="85"/>
    </row>
    <row r="24145" spans="13:13" ht="49.2" customHeight="1">
      <c r="M24145" s="85"/>
    </row>
    <row r="24146" spans="13:13" ht="49.2" customHeight="1">
      <c r="M24146" s="85"/>
    </row>
    <row r="24147" spans="13:13" ht="49.2" customHeight="1">
      <c r="M24147" s="85"/>
    </row>
    <row r="24148" spans="13:13" ht="49.2" customHeight="1">
      <c r="M24148" s="85"/>
    </row>
    <row r="24149" spans="13:13" ht="49.2" customHeight="1">
      <c r="M24149" s="85"/>
    </row>
    <row r="24150" spans="13:13" ht="49.2" customHeight="1">
      <c r="M24150" s="85"/>
    </row>
    <row r="24151" spans="13:13" ht="49.2" customHeight="1">
      <c r="M24151" s="85"/>
    </row>
    <row r="24152" spans="13:13" ht="49.2" customHeight="1">
      <c r="M24152" s="85"/>
    </row>
    <row r="24153" spans="13:13" ht="49.2" customHeight="1">
      <c r="M24153" s="85"/>
    </row>
    <row r="24154" spans="13:13" ht="49.2" customHeight="1">
      <c r="M24154" s="85"/>
    </row>
    <row r="24155" spans="13:13" ht="49.2" customHeight="1">
      <c r="M24155" s="85"/>
    </row>
    <row r="24156" spans="13:13" ht="49.2" customHeight="1">
      <c r="M24156" s="85"/>
    </row>
    <row r="24157" spans="13:13" ht="49.2" customHeight="1">
      <c r="M24157" s="85"/>
    </row>
    <row r="24158" spans="13:13" ht="49.2" customHeight="1">
      <c r="M24158" s="85"/>
    </row>
    <row r="24159" spans="13:13" ht="49.2" customHeight="1">
      <c r="M24159" s="85"/>
    </row>
    <row r="24160" spans="13:13" ht="49.2" customHeight="1">
      <c r="M24160" s="85"/>
    </row>
    <row r="24161" spans="13:13" ht="49.2" customHeight="1">
      <c r="M24161" s="85"/>
    </row>
    <row r="24162" spans="13:13" ht="49.2" customHeight="1">
      <c r="M24162" s="85"/>
    </row>
    <row r="24163" spans="13:13" ht="49.2" customHeight="1">
      <c r="M24163" s="85"/>
    </row>
    <row r="24164" spans="13:13" ht="49.2" customHeight="1">
      <c r="M24164" s="85"/>
    </row>
    <row r="24165" spans="13:13" ht="49.2" customHeight="1">
      <c r="M24165" s="85"/>
    </row>
    <row r="24166" spans="13:13" ht="49.2" customHeight="1">
      <c r="M24166" s="85"/>
    </row>
    <row r="24167" spans="13:13" ht="49.2" customHeight="1">
      <c r="M24167" s="85"/>
    </row>
    <row r="24168" spans="13:13" ht="49.2" customHeight="1">
      <c r="M24168" s="85"/>
    </row>
    <row r="24169" spans="13:13" ht="49.2" customHeight="1">
      <c r="M24169" s="85"/>
    </row>
    <row r="24170" spans="13:13" ht="49.2" customHeight="1">
      <c r="M24170" s="85"/>
    </row>
    <row r="24171" spans="13:13" ht="49.2" customHeight="1">
      <c r="M24171" s="85"/>
    </row>
    <row r="24172" spans="13:13" ht="49.2" customHeight="1">
      <c r="M24172" s="85"/>
    </row>
    <row r="24173" spans="13:13" ht="49.2" customHeight="1">
      <c r="M24173" s="85"/>
    </row>
    <row r="24174" spans="13:13" ht="49.2" customHeight="1">
      <c r="M24174" s="85"/>
    </row>
    <row r="24175" spans="13:13" ht="49.2" customHeight="1">
      <c r="M24175" s="85"/>
    </row>
    <row r="24176" spans="13:13" ht="49.2" customHeight="1">
      <c r="M24176" s="85"/>
    </row>
    <row r="24177" spans="13:13" ht="49.2" customHeight="1">
      <c r="M24177" s="85"/>
    </row>
    <row r="24178" spans="13:13" ht="49.2" customHeight="1">
      <c r="M24178" s="85"/>
    </row>
    <row r="24179" spans="13:13" ht="49.2" customHeight="1">
      <c r="M24179" s="85"/>
    </row>
    <row r="24180" spans="13:13" ht="49.2" customHeight="1">
      <c r="M24180" s="85"/>
    </row>
    <row r="24181" spans="13:13" ht="49.2" customHeight="1">
      <c r="M24181" s="85"/>
    </row>
    <row r="24182" spans="13:13" ht="49.2" customHeight="1">
      <c r="M24182" s="85"/>
    </row>
    <row r="24183" spans="13:13" ht="49.2" customHeight="1">
      <c r="M24183" s="85"/>
    </row>
    <row r="24184" spans="13:13" ht="49.2" customHeight="1">
      <c r="M24184" s="85"/>
    </row>
    <row r="24185" spans="13:13" ht="49.2" customHeight="1">
      <c r="M24185" s="85"/>
    </row>
    <row r="24186" spans="13:13" ht="49.2" customHeight="1">
      <c r="M24186" s="85"/>
    </row>
    <row r="24187" spans="13:13" ht="49.2" customHeight="1">
      <c r="M24187" s="85"/>
    </row>
    <row r="24188" spans="13:13" ht="49.2" customHeight="1">
      <c r="M24188" s="85"/>
    </row>
    <row r="24189" spans="13:13" ht="49.2" customHeight="1">
      <c r="M24189" s="85"/>
    </row>
    <row r="24190" spans="13:13" ht="49.2" customHeight="1">
      <c r="M24190" s="85"/>
    </row>
    <row r="24191" spans="13:13" ht="49.2" customHeight="1">
      <c r="M24191" s="85"/>
    </row>
    <row r="24192" spans="13:13" ht="49.2" customHeight="1">
      <c r="M24192" s="85"/>
    </row>
    <row r="24193" spans="13:13" ht="49.2" customHeight="1">
      <c r="M24193" s="85"/>
    </row>
    <row r="24194" spans="13:13" ht="49.2" customHeight="1">
      <c r="M24194" s="85"/>
    </row>
    <row r="24195" spans="13:13" ht="49.2" customHeight="1">
      <c r="M24195" s="85"/>
    </row>
    <row r="24196" spans="13:13" ht="49.2" customHeight="1">
      <c r="M24196" s="85"/>
    </row>
    <row r="24197" spans="13:13" ht="49.2" customHeight="1">
      <c r="M24197" s="85"/>
    </row>
    <row r="24198" spans="13:13" ht="49.2" customHeight="1">
      <c r="M24198" s="85"/>
    </row>
    <row r="24199" spans="13:13" ht="49.2" customHeight="1">
      <c r="M24199" s="85"/>
    </row>
    <row r="24200" spans="13:13" ht="49.2" customHeight="1">
      <c r="M24200" s="85"/>
    </row>
    <row r="24201" spans="13:13" ht="49.2" customHeight="1">
      <c r="M24201" s="85"/>
    </row>
    <row r="24202" spans="13:13" ht="49.2" customHeight="1">
      <c r="M24202" s="85"/>
    </row>
    <row r="24203" spans="13:13" ht="49.2" customHeight="1">
      <c r="M24203" s="85"/>
    </row>
    <row r="24204" spans="13:13" ht="49.2" customHeight="1">
      <c r="M24204" s="85"/>
    </row>
    <row r="24205" spans="13:13" ht="49.2" customHeight="1">
      <c r="M24205" s="85"/>
    </row>
    <row r="24206" spans="13:13" ht="49.2" customHeight="1">
      <c r="M24206" s="85"/>
    </row>
    <row r="24207" spans="13:13" ht="49.2" customHeight="1">
      <c r="M24207" s="85"/>
    </row>
    <row r="24208" spans="13:13" ht="49.2" customHeight="1">
      <c r="M24208" s="85"/>
    </row>
    <row r="24209" spans="13:13" ht="49.2" customHeight="1">
      <c r="M24209" s="85"/>
    </row>
    <row r="24210" spans="13:13" ht="49.2" customHeight="1">
      <c r="M24210" s="85"/>
    </row>
    <row r="24211" spans="13:13" ht="49.2" customHeight="1">
      <c r="M24211" s="85"/>
    </row>
    <row r="24212" spans="13:13" ht="49.2" customHeight="1">
      <c r="M24212" s="85"/>
    </row>
    <row r="24213" spans="13:13" ht="49.2" customHeight="1">
      <c r="M24213" s="85"/>
    </row>
    <row r="24214" spans="13:13" ht="49.2" customHeight="1">
      <c r="M24214" s="85"/>
    </row>
    <row r="24215" spans="13:13" ht="49.2" customHeight="1">
      <c r="M24215" s="85"/>
    </row>
    <row r="24216" spans="13:13" ht="49.2" customHeight="1">
      <c r="M24216" s="85"/>
    </row>
    <row r="24217" spans="13:13" ht="49.2" customHeight="1">
      <c r="M24217" s="85"/>
    </row>
    <row r="24218" spans="13:13" ht="49.2" customHeight="1">
      <c r="M24218" s="85"/>
    </row>
    <row r="24219" spans="13:13" ht="49.2" customHeight="1">
      <c r="M24219" s="85"/>
    </row>
    <row r="24220" spans="13:13" ht="49.2" customHeight="1">
      <c r="M24220" s="85"/>
    </row>
    <row r="24221" spans="13:13" ht="49.2" customHeight="1">
      <c r="M24221" s="85"/>
    </row>
    <row r="24222" spans="13:13" ht="49.2" customHeight="1">
      <c r="M24222" s="85"/>
    </row>
    <row r="24223" spans="13:13" ht="49.2" customHeight="1">
      <c r="M24223" s="85"/>
    </row>
    <row r="24224" spans="13:13" ht="49.2" customHeight="1">
      <c r="M24224" s="85"/>
    </row>
    <row r="24225" spans="13:13" ht="49.2" customHeight="1">
      <c r="M24225" s="85"/>
    </row>
    <row r="24226" spans="13:13" ht="49.2" customHeight="1">
      <c r="M24226" s="85"/>
    </row>
    <row r="24227" spans="13:13" ht="49.2" customHeight="1">
      <c r="M24227" s="85"/>
    </row>
    <row r="24228" spans="13:13" ht="49.2" customHeight="1">
      <c r="M24228" s="85"/>
    </row>
    <row r="24229" spans="13:13" ht="49.2" customHeight="1">
      <c r="M24229" s="85"/>
    </row>
    <row r="24230" spans="13:13" ht="49.2" customHeight="1">
      <c r="M24230" s="85"/>
    </row>
    <row r="24231" spans="13:13" ht="49.2" customHeight="1">
      <c r="M24231" s="85"/>
    </row>
    <row r="24232" spans="13:13" ht="49.2" customHeight="1">
      <c r="M24232" s="85"/>
    </row>
    <row r="24233" spans="13:13" ht="49.2" customHeight="1">
      <c r="M24233" s="85"/>
    </row>
    <row r="24234" spans="13:13" ht="49.2" customHeight="1">
      <c r="M24234" s="85"/>
    </row>
    <row r="24235" spans="13:13" ht="49.2" customHeight="1">
      <c r="M24235" s="85"/>
    </row>
    <row r="24236" spans="13:13" ht="49.2" customHeight="1">
      <c r="M24236" s="85"/>
    </row>
    <row r="24237" spans="13:13" ht="49.2" customHeight="1">
      <c r="M24237" s="85"/>
    </row>
    <row r="24238" spans="13:13" ht="49.2" customHeight="1">
      <c r="M24238" s="85"/>
    </row>
    <row r="24239" spans="13:13" ht="49.2" customHeight="1">
      <c r="M24239" s="85"/>
    </row>
    <row r="24240" spans="13:13" ht="49.2" customHeight="1">
      <c r="M24240" s="85"/>
    </row>
    <row r="24241" spans="13:13" ht="49.2" customHeight="1">
      <c r="M24241" s="85"/>
    </row>
    <row r="24242" spans="13:13" ht="49.2" customHeight="1">
      <c r="M24242" s="85"/>
    </row>
    <row r="24243" spans="13:13" ht="49.2" customHeight="1">
      <c r="M24243" s="85"/>
    </row>
    <row r="24244" spans="13:13" ht="49.2" customHeight="1">
      <c r="M24244" s="85"/>
    </row>
    <row r="24245" spans="13:13" ht="49.2" customHeight="1">
      <c r="M24245" s="85"/>
    </row>
    <row r="24246" spans="13:13" ht="49.2" customHeight="1">
      <c r="M24246" s="85"/>
    </row>
    <row r="24247" spans="13:13" ht="49.2" customHeight="1">
      <c r="M24247" s="85"/>
    </row>
    <row r="24248" spans="13:13" ht="49.2" customHeight="1">
      <c r="M24248" s="85"/>
    </row>
    <row r="24249" spans="13:13" ht="49.2" customHeight="1">
      <c r="M24249" s="85"/>
    </row>
    <row r="24250" spans="13:13" ht="49.2" customHeight="1">
      <c r="M24250" s="85"/>
    </row>
    <row r="24251" spans="13:13" ht="49.2" customHeight="1">
      <c r="M24251" s="85"/>
    </row>
    <row r="24252" spans="13:13" ht="49.2" customHeight="1">
      <c r="M24252" s="85"/>
    </row>
    <row r="24253" spans="13:13" ht="49.2" customHeight="1">
      <c r="M24253" s="85"/>
    </row>
    <row r="24254" spans="13:13" ht="49.2" customHeight="1">
      <c r="M24254" s="85"/>
    </row>
    <row r="24255" spans="13:13" ht="49.2" customHeight="1">
      <c r="M24255" s="85"/>
    </row>
    <row r="24256" spans="13:13" ht="49.2" customHeight="1">
      <c r="M24256" s="85"/>
    </row>
    <row r="24257" spans="13:13" ht="49.2" customHeight="1">
      <c r="M24257" s="85"/>
    </row>
    <row r="24258" spans="13:13" ht="49.2" customHeight="1">
      <c r="M24258" s="85"/>
    </row>
    <row r="24259" spans="13:13" ht="49.2" customHeight="1">
      <c r="M24259" s="85"/>
    </row>
    <row r="24260" spans="13:13" ht="49.2" customHeight="1">
      <c r="M24260" s="85"/>
    </row>
    <row r="24261" spans="13:13" ht="49.2" customHeight="1">
      <c r="M24261" s="85"/>
    </row>
    <row r="24262" spans="13:13" ht="49.2" customHeight="1">
      <c r="M24262" s="85"/>
    </row>
    <row r="24263" spans="13:13" ht="49.2" customHeight="1">
      <c r="M24263" s="85"/>
    </row>
    <row r="24264" spans="13:13" ht="49.2" customHeight="1">
      <c r="M24264" s="85"/>
    </row>
    <row r="24265" spans="13:13" ht="49.2" customHeight="1">
      <c r="M24265" s="85"/>
    </row>
    <row r="24266" spans="13:13" ht="49.2" customHeight="1">
      <c r="M24266" s="85"/>
    </row>
    <row r="24267" spans="13:13" ht="49.2" customHeight="1">
      <c r="M24267" s="85"/>
    </row>
    <row r="24268" spans="13:13" ht="49.2" customHeight="1">
      <c r="M24268" s="85"/>
    </row>
    <row r="24269" spans="13:13" ht="49.2" customHeight="1">
      <c r="M24269" s="85"/>
    </row>
    <row r="24270" spans="13:13" ht="49.2" customHeight="1">
      <c r="M24270" s="85"/>
    </row>
    <row r="24271" spans="13:13" ht="49.2" customHeight="1">
      <c r="M24271" s="85"/>
    </row>
    <row r="24272" spans="13:13" ht="49.2" customHeight="1">
      <c r="M24272" s="85"/>
    </row>
    <row r="24273" spans="13:13" ht="49.2" customHeight="1">
      <c r="M24273" s="85"/>
    </row>
    <row r="24274" spans="13:13" ht="49.2" customHeight="1">
      <c r="M24274" s="85"/>
    </row>
    <row r="24275" spans="13:13" ht="49.2" customHeight="1">
      <c r="M24275" s="85"/>
    </row>
    <row r="24276" spans="13:13" ht="49.2" customHeight="1">
      <c r="M24276" s="85"/>
    </row>
    <row r="24277" spans="13:13" ht="49.2" customHeight="1">
      <c r="M24277" s="85"/>
    </row>
    <row r="24278" spans="13:13" ht="49.2" customHeight="1">
      <c r="M24278" s="85"/>
    </row>
    <row r="24279" spans="13:13" ht="49.2" customHeight="1">
      <c r="M24279" s="85"/>
    </row>
    <row r="24280" spans="13:13" ht="49.2" customHeight="1">
      <c r="M24280" s="85"/>
    </row>
    <row r="24281" spans="13:13" ht="49.2" customHeight="1">
      <c r="M24281" s="85"/>
    </row>
    <row r="24282" spans="13:13" ht="49.2" customHeight="1">
      <c r="M24282" s="85"/>
    </row>
    <row r="24283" spans="13:13" ht="49.2" customHeight="1">
      <c r="M24283" s="85"/>
    </row>
    <row r="24284" spans="13:13" ht="49.2" customHeight="1">
      <c r="M24284" s="85"/>
    </row>
    <row r="24285" spans="13:13" ht="49.2" customHeight="1">
      <c r="M24285" s="85"/>
    </row>
    <row r="24286" spans="13:13" ht="49.2" customHeight="1">
      <c r="M24286" s="85"/>
    </row>
    <row r="24287" spans="13:13" ht="49.2" customHeight="1">
      <c r="M24287" s="85"/>
    </row>
    <row r="24288" spans="13:13" ht="49.2" customHeight="1">
      <c r="M24288" s="85"/>
    </row>
    <row r="24289" spans="13:13" ht="49.2" customHeight="1">
      <c r="M24289" s="85"/>
    </row>
    <row r="24290" spans="13:13" ht="49.2" customHeight="1">
      <c r="M24290" s="85"/>
    </row>
    <row r="24291" spans="13:13" ht="49.2" customHeight="1">
      <c r="M24291" s="85"/>
    </row>
    <row r="24292" spans="13:13" ht="49.2" customHeight="1">
      <c r="M24292" s="85"/>
    </row>
    <row r="24293" spans="13:13" ht="49.2" customHeight="1">
      <c r="M24293" s="85"/>
    </row>
    <row r="24294" spans="13:13" ht="49.2" customHeight="1">
      <c r="M24294" s="85"/>
    </row>
    <row r="24295" spans="13:13" ht="49.2" customHeight="1">
      <c r="M24295" s="85"/>
    </row>
    <row r="24296" spans="13:13" ht="49.2" customHeight="1">
      <c r="M24296" s="85"/>
    </row>
    <row r="24297" spans="13:13" ht="49.2" customHeight="1">
      <c r="M24297" s="85"/>
    </row>
    <row r="24298" spans="13:13" ht="49.2" customHeight="1">
      <c r="M24298" s="85"/>
    </row>
    <row r="24299" spans="13:13" ht="49.2" customHeight="1">
      <c r="M24299" s="85"/>
    </row>
    <row r="24300" spans="13:13" ht="49.2" customHeight="1">
      <c r="M24300" s="85"/>
    </row>
    <row r="24301" spans="13:13" ht="49.2" customHeight="1">
      <c r="M24301" s="85"/>
    </row>
    <row r="24302" spans="13:13" ht="49.2" customHeight="1">
      <c r="M24302" s="85"/>
    </row>
    <row r="24303" spans="13:13" ht="49.2" customHeight="1">
      <c r="M24303" s="85"/>
    </row>
    <row r="24304" spans="13:13" ht="49.2" customHeight="1">
      <c r="M24304" s="85"/>
    </row>
    <row r="24305" spans="13:13" ht="49.2" customHeight="1">
      <c r="M24305" s="85"/>
    </row>
    <row r="24306" spans="13:13" ht="49.2" customHeight="1">
      <c r="M24306" s="85"/>
    </row>
    <row r="24307" spans="13:13" ht="49.2" customHeight="1">
      <c r="M24307" s="85"/>
    </row>
    <row r="24308" spans="13:13" ht="49.2" customHeight="1">
      <c r="M24308" s="85"/>
    </row>
    <row r="24309" spans="13:13" ht="49.2" customHeight="1">
      <c r="M24309" s="85"/>
    </row>
    <row r="24310" spans="13:13" ht="49.2" customHeight="1">
      <c r="M24310" s="85"/>
    </row>
    <row r="24311" spans="13:13" ht="49.2" customHeight="1">
      <c r="M24311" s="85"/>
    </row>
    <row r="24312" spans="13:13" ht="49.2" customHeight="1">
      <c r="M24312" s="85"/>
    </row>
    <row r="24313" spans="13:13" ht="49.2" customHeight="1">
      <c r="M24313" s="85"/>
    </row>
    <row r="24314" spans="13:13" ht="49.2" customHeight="1">
      <c r="M24314" s="85"/>
    </row>
    <row r="24315" spans="13:13" ht="49.2" customHeight="1">
      <c r="M24315" s="85"/>
    </row>
    <row r="24316" spans="13:13" ht="49.2" customHeight="1">
      <c r="M24316" s="85"/>
    </row>
    <row r="24317" spans="13:13" ht="49.2" customHeight="1">
      <c r="M24317" s="85"/>
    </row>
    <row r="24318" spans="13:13" ht="49.2" customHeight="1">
      <c r="M24318" s="85"/>
    </row>
    <row r="24319" spans="13:13" ht="49.2" customHeight="1">
      <c r="M24319" s="85"/>
    </row>
    <row r="24320" spans="13:13" ht="49.2" customHeight="1">
      <c r="M24320" s="85"/>
    </row>
    <row r="24321" spans="13:13" ht="49.2" customHeight="1">
      <c r="M24321" s="85"/>
    </row>
    <row r="24322" spans="13:13" ht="49.2" customHeight="1">
      <c r="M24322" s="85"/>
    </row>
    <row r="24323" spans="13:13" ht="49.2" customHeight="1">
      <c r="M24323" s="85"/>
    </row>
    <row r="24324" spans="13:13" ht="49.2" customHeight="1">
      <c r="M24324" s="85"/>
    </row>
    <row r="24325" spans="13:13" ht="49.2" customHeight="1">
      <c r="M24325" s="85"/>
    </row>
    <row r="24326" spans="13:13" ht="49.2" customHeight="1">
      <c r="M24326" s="85"/>
    </row>
    <row r="24327" spans="13:13" ht="49.2" customHeight="1">
      <c r="M24327" s="85"/>
    </row>
    <row r="24328" spans="13:13" ht="49.2" customHeight="1">
      <c r="M24328" s="85"/>
    </row>
    <row r="24329" spans="13:13" ht="49.2" customHeight="1">
      <c r="M24329" s="85"/>
    </row>
    <row r="24330" spans="13:13" ht="49.2" customHeight="1">
      <c r="M24330" s="85"/>
    </row>
    <row r="24331" spans="13:13" ht="49.2" customHeight="1">
      <c r="M24331" s="85"/>
    </row>
    <row r="24332" spans="13:13" ht="49.2" customHeight="1">
      <c r="M24332" s="85"/>
    </row>
    <row r="24333" spans="13:13" ht="49.2" customHeight="1">
      <c r="M24333" s="85"/>
    </row>
    <row r="24334" spans="13:13" ht="49.2" customHeight="1">
      <c r="M24334" s="85"/>
    </row>
    <row r="24335" spans="13:13" ht="49.2" customHeight="1">
      <c r="M24335" s="85"/>
    </row>
    <row r="24336" spans="13:13" ht="49.2" customHeight="1">
      <c r="M24336" s="85"/>
    </row>
    <row r="24337" spans="13:13" ht="49.2" customHeight="1">
      <c r="M24337" s="85"/>
    </row>
    <row r="24338" spans="13:13" ht="49.2" customHeight="1">
      <c r="M24338" s="85"/>
    </row>
    <row r="24339" spans="13:13" ht="49.2" customHeight="1">
      <c r="M24339" s="85"/>
    </row>
    <row r="24340" spans="13:13" ht="49.2" customHeight="1">
      <c r="M24340" s="85"/>
    </row>
    <row r="24341" spans="13:13" ht="49.2" customHeight="1">
      <c r="M24341" s="85"/>
    </row>
    <row r="24342" spans="13:13" ht="49.2" customHeight="1">
      <c r="M24342" s="85"/>
    </row>
    <row r="24343" spans="13:13" ht="49.2" customHeight="1">
      <c r="M24343" s="85"/>
    </row>
    <row r="24344" spans="13:13" ht="49.2" customHeight="1">
      <c r="M24344" s="85"/>
    </row>
    <row r="24345" spans="13:13" ht="49.2" customHeight="1">
      <c r="M24345" s="85"/>
    </row>
    <row r="24346" spans="13:13" ht="49.2" customHeight="1">
      <c r="M24346" s="85"/>
    </row>
    <row r="24347" spans="13:13" ht="49.2" customHeight="1">
      <c r="M24347" s="85"/>
    </row>
    <row r="24348" spans="13:13" ht="49.2" customHeight="1">
      <c r="M24348" s="85"/>
    </row>
    <row r="24349" spans="13:13" ht="49.2" customHeight="1">
      <c r="M24349" s="85"/>
    </row>
    <row r="24350" spans="13:13" ht="49.2" customHeight="1">
      <c r="M24350" s="85"/>
    </row>
    <row r="24351" spans="13:13" ht="49.2" customHeight="1">
      <c r="M24351" s="85"/>
    </row>
    <row r="24352" spans="13:13" ht="49.2" customHeight="1">
      <c r="M24352" s="85"/>
    </row>
    <row r="24353" spans="13:13" ht="49.2" customHeight="1">
      <c r="M24353" s="85"/>
    </row>
    <row r="24354" spans="13:13" ht="49.2" customHeight="1">
      <c r="M24354" s="85"/>
    </row>
    <row r="24355" spans="13:13" ht="49.2" customHeight="1">
      <c r="M24355" s="85"/>
    </row>
    <row r="24356" spans="13:13" ht="49.2" customHeight="1">
      <c r="M24356" s="85"/>
    </row>
    <row r="24357" spans="13:13" ht="49.2" customHeight="1">
      <c r="M24357" s="85"/>
    </row>
    <row r="24358" spans="13:13" ht="49.2" customHeight="1">
      <c r="M24358" s="85"/>
    </row>
    <row r="24359" spans="13:13" ht="49.2" customHeight="1">
      <c r="M24359" s="85"/>
    </row>
    <row r="24360" spans="13:13" ht="49.2" customHeight="1">
      <c r="M24360" s="85"/>
    </row>
    <row r="24361" spans="13:13" ht="49.2" customHeight="1">
      <c r="M24361" s="85"/>
    </row>
    <row r="24362" spans="13:13" ht="49.2" customHeight="1">
      <c r="M24362" s="85"/>
    </row>
    <row r="24363" spans="13:13" ht="49.2" customHeight="1">
      <c r="M24363" s="85"/>
    </row>
    <row r="24364" spans="13:13" ht="49.2" customHeight="1">
      <c r="M24364" s="85"/>
    </row>
    <row r="24365" spans="13:13" ht="49.2" customHeight="1">
      <c r="M24365" s="85"/>
    </row>
    <row r="24366" spans="13:13" ht="49.2" customHeight="1">
      <c r="M24366" s="85"/>
    </row>
    <row r="24367" spans="13:13" ht="49.2" customHeight="1">
      <c r="M24367" s="85"/>
    </row>
    <row r="24368" spans="13:13" ht="49.2" customHeight="1">
      <c r="M24368" s="85"/>
    </row>
    <row r="24369" spans="13:13" ht="49.2" customHeight="1">
      <c r="M24369" s="85"/>
    </row>
    <row r="24370" spans="13:13" ht="49.2" customHeight="1">
      <c r="M24370" s="85"/>
    </row>
    <row r="24371" spans="13:13" ht="49.2" customHeight="1">
      <c r="M24371" s="85"/>
    </row>
    <row r="24372" spans="13:13" ht="49.2" customHeight="1">
      <c r="M24372" s="85"/>
    </row>
    <row r="24373" spans="13:13" ht="49.2" customHeight="1">
      <c r="M24373" s="85"/>
    </row>
    <row r="24374" spans="13:13" ht="49.2" customHeight="1">
      <c r="M24374" s="85"/>
    </row>
    <row r="24375" spans="13:13" ht="49.2" customHeight="1">
      <c r="M24375" s="85"/>
    </row>
    <row r="24376" spans="13:13" ht="49.2" customHeight="1">
      <c r="M24376" s="85"/>
    </row>
    <row r="24377" spans="13:13" ht="49.2" customHeight="1">
      <c r="M24377" s="85"/>
    </row>
    <row r="24378" spans="13:13" ht="49.2" customHeight="1">
      <c r="M24378" s="85"/>
    </row>
    <row r="24379" spans="13:13" ht="49.2" customHeight="1">
      <c r="M24379" s="85"/>
    </row>
    <row r="24380" spans="13:13" ht="49.2" customHeight="1">
      <c r="M24380" s="85"/>
    </row>
    <row r="24381" spans="13:13" ht="49.2" customHeight="1">
      <c r="M24381" s="85"/>
    </row>
    <row r="24382" spans="13:13" ht="49.2" customHeight="1">
      <c r="M24382" s="85"/>
    </row>
    <row r="24383" spans="13:13" ht="49.2" customHeight="1">
      <c r="M24383" s="85"/>
    </row>
    <row r="24384" spans="13:13" ht="49.2" customHeight="1">
      <c r="M24384" s="85"/>
    </row>
    <row r="24385" spans="13:13" ht="49.2" customHeight="1">
      <c r="M24385" s="85"/>
    </row>
    <row r="24386" spans="13:13" ht="49.2" customHeight="1">
      <c r="M24386" s="85"/>
    </row>
    <row r="24387" spans="13:13" ht="49.2" customHeight="1">
      <c r="M24387" s="85"/>
    </row>
    <row r="24388" spans="13:13" ht="49.2" customHeight="1">
      <c r="M24388" s="85"/>
    </row>
    <row r="24389" spans="13:13" ht="49.2" customHeight="1">
      <c r="M24389" s="85"/>
    </row>
    <row r="24390" spans="13:13" ht="49.2" customHeight="1">
      <c r="M24390" s="85"/>
    </row>
    <row r="24391" spans="13:13" ht="49.2" customHeight="1">
      <c r="M24391" s="85"/>
    </row>
    <row r="24392" spans="13:13" ht="49.2" customHeight="1">
      <c r="M24392" s="85"/>
    </row>
    <row r="24393" spans="13:13" ht="49.2" customHeight="1">
      <c r="M24393" s="85"/>
    </row>
    <row r="24394" spans="13:13" ht="49.2" customHeight="1">
      <c r="M24394" s="85"/>
    </row>
    <row r="24395" spans="13:13" ht="49.2" customHeight="1">
      <c r="M24395" s="85"/>
    </row>
    <row r="24396" spans="13:13" ht="49.2" customHeight="1">
      <c r="M24396" s="85"/>
    </row>
    <row r="24397" spans="13:13" ht="49.2" customHeight="1">
      <c r="M24397" s="85"/>
    </row>
    <row r="24398" spans="13:13" ht="49.2" customHeight="1">
      <c r="M24398" s="85"/>
    </row>
    <row r="24399" spans="13:13" ht="49.2" customHeight="1">
      <c r="M24399" s="85"/>
    </row>
    <row r="24400" spans="13:13" ht="49.2" customHeight="1">
      <c r="M24400" s="85"/>
    </row>
    <row r="24401" spans="13:13" ht="49.2" customHeight="1">
      <c r="M24401" s="85"/>
    </row>
    <row r="24402" spans="13:13" ht="49.2" customHeight="1">
      <c r="M24402" s="85"/>
    </row>
    <row r="24403" spans="13:13" ht="49.2" customHeight="1">
      <c r="M24403" s="85"/>
    </row>
    <row r="24404" spans="13:13" ht="49.2" customHeight="1">
      <c r="M24404" s="85"/>
    </row>
    <row r="24405" spans="13:13" ht="49.2" customHeight="1">
      <c r="M24405" s="85"/>
    </row>
    <row r="24406" spans="13:13" ht="49.2" customHeight="1">
      <c r="M24406" s="85"/>
    </row>
    <row r="24407" spans="13:13" ht="49.2" customHeight="1">
      <c r="M24407" s="85"/>
    </row>
    <row r="24408" spans="13:13" ht="49.2" customHeight="1">
      <c r="M24408" s="85"/>
    </row>
    <row r="24409" spans="13:13" ht="49.2" customHeight="1">
      <c r="M24409" s="85"/>
    </row>
    <row r="24410" spans="13:13" ht="49.2" customHeight="1">
      <c r="M24410" s="85"/>
    </row>
    <row r="24411" spans="13:13" ht="49.2" customHeight="1">
      <c r="M24411" s="85"/>
    </row>
    <row r="24412" spans="13:13" ht="49.2" customHeight="1">
      <c r="M24412" s="85"/>
    </row>
    <row r="24413" spans="13:13" ht="49.2" customHeight="1">
      <c r="M24413" s="85"/>
    </row>
    <row r="24414" spans="13:13" ht="49.2" customHeight="1">
      <c r="M24414" s="85"/>
    </row>
    <row r="24415" spans="13:13" ht="49.2" customHeight="1">
      <c r="M24415" s="85"/>
    </row>
    <row r="24416" spans="13:13" ht="49.2" customHeight="1">
      <c r="M24416" s="85"/>
    </row>
    <row r="24417" spans="13:13" ht="49.2" customHeight="1">
      <c r="M24417" s="85"/>
    </row>
    <row r="24418" spans="13:13" ht="49.2" customHeight="1">
      <c r="M24418" s="85"/>
    </row>
    <row r="24419" spans="13:13" ht="49.2" customHeight="1">
      <c r="M24419" s="85"/>
    </row>
    <row r="24420" spans="13:13" ht="49.2" customHeight="1">
      <c r="M24420" s="85"/>
    </row>
    <row r="24421" spans="13:13" ht="49.2" customHeight="1">
      <c r="M24421" s="85"/>
    </row>
    <row r="24422" spans="13:13" ht="49.2" customHeight="1">
      <c r="M24422" s="85"/>
    </row>
    <row r="24423" spans="13:13" ht="49.2" customHeight="1">
      <c r="M24423" s="85"/>
    </row>
    <row r="24424" spans="13:13" ht="49.2" customHeight="1">
      <c r="M24424" s="85"/>
    </row>
    <row r="24425" spans="13:13" ht="49.2" customHeight="1">
      <c r="M24425" s="85"/>
    </row>
    <row r="24426" spans="13:13" ht="49.2" customHeight="1">
      <c r="M24426" s="85"/>
    </row>
    <row r="24427" spans="13:13" ht="49.2" customHeight="1">
      <c r="M24427" s="85"/>
    </row>
    <row r="24428" spans="13:13" ht="49.2" customHeight="1">
      <c r="M24428" s="85"/>
    </row>
    <row r="24429" spans="13:13" ht="49.2" customHeight="1">
      <c r="M24429" s="85"/>
    </row>
    <row r="24430" spans="13:13" ht="49.2" customHeight="1">
      <c r="M24430" s="85"/>
    </row>
    <row r="24431" spans="13:13" ht="49.2" customHeight="1">
      <c r="M24431" s="85"/>
    </row>
    <row r="24432" spans="13:13" ht="49.2" customHeight="1">
      <c r="M24432" s="85"/>
    </row>
    <row r="24433" spans="13:13" ht="49.2" customHeight="1">
      <c r="M24433" s="85"/>
    </row>
    <row r="24434" spans="13:13" ht="49.2" customHeight="1">
      <c r="M24434" s="85"/>
    </row>
    <row r="24435" spans="13:13" ht="49.2" customHeight="1">
      <c r="M24435" s="85"/>
    </row>
    <row r="24436" spans="13:13" ht="49.2" customHeight="1">
      <c r="M24436" s="85"/>
    </row>
    <row r="24437" spans="13:13" ht="49.2" customHeight="1">
      <c r="M24437" s="85"/>
    </row>
    <row r="24438" spans="13:13" ht="49.2" customHeight="1">
      <c r="M24438" s="85"/>
    </row>
    <row r="24439" spans="13:13" ht="49.2" customHeight="1">
      <c r="M24439" s="85"/>
    </row>
    <row r="24440" spans="13:13" ht="49.2" customHeight="1">
      <c r="M24440" s="85"/>
    </row>
    <row r="24441" spans="13:13" ht="49.2" customHeight="1">
      <c r="M24441" s="85"/>
    </row>
    <row r="24442" spans="13:13" ht="49.2" customHeight="1">
      <c r="M24442" s="85"/>
    </row>
    <row r="24443" spans="13:13" ht="49.2" customHeight="1">
      <c r="M24443" s="85"/>
    </row>
    <row r="24444" spans="13:13" ht="49.2" customHeight="1">
      <c r="M24444" s="85"/>
    </row>
    <row r="24445" spans="13:13" ht="49.2" customHeight="1">
      <c r="M24445" s="85"/>
    </row>
    <row r="24446" spans="13:13" ht="49.2" customHeight="1">
      <c r="M24446" s="85"/>
    </row>
    <row r="24447" spans="13:13" ht="49.2" customHeight="1">
      <c r="M24447" s="85"/>
    </row>
    <row r="24448" spans="13:13" ht="49.2" customHeight="1">
      <c r="M24448" s="85"/>
    </row>
    <row r="24449" spans="13:13" ht="49.2" customHeight="1">
      <c r="M24449" s="85"/>
    </row>
    <row r="24450" spans="13:13" ht="49.2" customHeight="1">
      <c r="M24450" s="85"/>
    </row>
    <row r="24451" spans="13:13" ht="49.2" customHeight="1">
      <c r="M24451" s="85"/>
    </row>
    <row r="24452" spans="13:13" ht="49.2" customHeight="1">
      <c r="M24452" s="85"/>
    </row>
    <row r="24453" spans="13:13" ht="49.2" customHeight="1">
      <c r="M24453" s="85"/>
    </row>
    <row r="24454" spans="13:13" ht="49.2" customHeight="1">
      <c r="M24454" s="85"/>
    </row>
    <row r="24455" spans="13:13" ht="49.2" customHeight="1">
      <c r="M24455" s="85"/>
    </row>
    <row r="24456" spans="13:13" ht="49.2" customHeight="1">
      <c r="M24456" s="85"/>
    </row>
    <row r="24457" spans="13:13" ht="49.2" customHeight="1">
      <c r="M24457" s="85"/>
    </row>
    <row r="24458" spans="13:13" ht="49.2" customHeight="1">
      <c r="M24458" s="85"/>
    </row>
    <row r="24459" spans="13:13" ht="49.2" customHeight="1">
      <c r="M24459" s="85"/>
    </row>
    <row r="24460" spans="13:13" ht="49.2" customHeight="1">
      <c r="M24460" s="85"/>
    </row>
    <row r="24461" spans="13:13" ht="49.2" customHeight="1">
      <c r="M24461" s="85"/>
    </row>
    <row r="24462" spans="13:13" ht="49.2" customHeight="1">
      <c r="M24462" s="85"/>
    </row>
    <row r="24463" spans="13:13" ht="49.2" customHeight="1">
      <c r="M24463" s="85"/>
    </row>
    <row r="24464" spans="13:13" ht="49.2" customHeight="1">
      <c r="M24464" s="85"/>
    </row>
    <row r="24465" spans="13:13" ht="49.2" customHeight="1">
      <c r="M24465" s="85"/>
    </row>
    <row r="24466" spans="13:13" ht="49.2" customHeight="1">
      <c r="M24466" s="85"/>
    </row>
    <row r="24467" spans="13:13" ht="49.2" customHeight="1">
      <c r="M24467" s="85"/>
    </row>
    <row r="24468" spans="13:13" ht="49.2" customHeight="1">
      <c r="M24468" s="85"/>
    </row>
    <row r="24469" spans="13:13" ht="49.2" customHeight="1">
      <c r="M24469" s="85"/>
    </row>
    <row r="24470" spans="13:13" ht="49.2" customHeight="1">
      <c r="M24470" s="85"/>
    </row>
    <row r="24471" spans="13:13" ht="49.2" customHeight="1">
      <c r="M24471" s="85"/>
    </row>
    <row r="24472" spans="13:13" ht="49.2" customHeight="1">
      <c r="M24472" s="85"/>
    </row>
    <row r="24473" spans="13:13" ht="49.2" customHeight="1">
      <c r="M24473" s="85"/>
    </row>
    <row r="24474" spans="13:13" ht="49.2" customHeight="1">
      <c r="M24474" s="85"/>
    </row>
    <row r="24475" spans="13:13" ht="49.2" customHeight="1">
      <c r="M24475" s="85"/>
    </row>
    <row r="24476" spans="13:13" ht="49.2" customHeight="1">
      <c r="M24476" s="85"/>
    </row>
    <row r="24477" spans="13:13" ht="49.2" customHeight="1">
      <c r="M24477" s="85"/>
    </row>
    <row r="24478" spans="13:13" ht="49.2" customHeight="1">
      <c r="M24478" s="85"/>
    </row>
    <row r="24479" spans="13:13" ht="49.2" customHeight="1">
      <c r="M24479" s="85"/>
    </row>
    <row r="24480" spans="13:13" ht="49.2" customHeight="1">
      <c r="M24480" s="85"/>
    </row>
    <row r="24481" spans="13:13" ht="49.2" customHeight="1">
      <c r="M24481" s="85"/>
    </row>
    <row r="24482" spans="13:13" ht="49.2" customHeight="1">
      <c r="M24482" s="85"/>
    </row>
    <row r="24483" spans="13:13" ht="49.2" customHeight="1">
      <c r="M24483" s="85"/>
    </row>
    <row r="24484" spans="13:13" ht="49.2" customHeight="1">
      <c r="M24484" s="85"/>
    </row>
    <row r="24485" spans="13:13" ht="49.2" customHeight="1">
      <c r="M24485" s="85"/>
    </row>
    <row r="24486" spans="13:13" ht="49.2" customHeight="1">
      <c r="M24486" s="85"/>
    </row>
    <row r="24487" spans="13:13" ht="49.2" customHeight="1">
      <c r="M24487" s="85"/>
    </row>
    <row r="24488" spans="13:13" ht="49.2" customHeight="1">
      <c r="M24488" s="85"/>
    </row>
    <row r="24489" spans="13:13" ht="49.2" customHeight="1">
      <c r="M24489" s="85"/>
    </row>
    <row r="24490" spans="13:13" ht="49.2" customHeight="1">
      <c r="M24490" s="85"/>
    </row>
    <row r="24491" spans="13:13" ht="49.2" customHeight="1">
      <c r="M24491" s="85"/>
    </row>
    <row r="24492" spans="13:13" ht="49.2" customHeight="1">
      <c r="M24492" s="85"/>
    </row>
    <row r="24493" spans="13:13" ht="49.2" customHeight="1">
      <c r="M24493" s="85"/>
    </row>
    <row r="24494" spans="13:13" ht="49.2" customHeight="1">
      <c r="M24494" s="85"/>
    </row>
    <row r="24495" spans="13:13" ht="49.2" customHeight="1">
      <c r="M24495" s="85"/>
    </row>
    <row r="24496" spans="13:13" ht="49.2" customHeight="1">
      <c r="M24496" s="85"/>
    </row>
    <row r="24497" spans="13:13" ht="49.2" customHeight="1">
      <c r="M24497" s="85"/>
    </row>
    <row r="24498" spans="13:13" ht="49.2" customHeight="1">
      <c r="M24498" s="85"/>
    </row>
    <row r="24499" spans="13:13" ht="49.2" customHeight="1">
      <c r="M24499" s="85"/>
    </row>
    <row r="24500" spans="13:13" ht="49.2" customHeight="1">
      <c r="M24500" s="85"/>
    </row>
    <row r="24501" spans="13:13" ht="49.2" customHeight="1">
      <c r="M24501" s="85"/>
    </row>
    <row r="24502" spans="13:13" ht="49.2" customHeight="1">
      <c r="M24502" s="85"/>
    </row>
    <row r="24503" spans="13:13" ht="49.2" customHeight="1">
      <c r="M24503" s="85"/>
    </row>
    <row r="24504" spans="13:13" ht="49.2" customHeight="1">
      <c r="M24504" s="85"/>
    </row>
    <row r="24505" spans="13:13" ht="49.2" customHeight="1">
      <c r="M24505" s="85"/>
    </row>
    <row r="24506" spans="13:13" ht="49.2" customHeight="1">
      <c r="M24506" s="85"/>
    </row>
    <row r="24507" spans="13:13" ht="49.2" customHeight="1">
      <c r="M24507" s="85"/>
    </row>
    <row r="24508" spans="13:13" ht="49.2" customHeight="1">
      <c r="M24508" s="85"/>
    </row>
    <row r="24509" spans="13:13" ht="49.2" customHeight="1">
      <c r="M24509" s="85"/>
    </row>
    <row r="24510" spans="13:13" ht="49.2" customHeight="1">
      <c r="M24510" s="85"/>
    </row>
    <row r="24511" spans="13:13" ht="49.2" customHeight="1">
      <c r="M24511" s="85"/>
    </row>
    <row r="24512" spans="13:13" ht="49.2" customHeight="1">
      <c r="M24512" s="85"/>
    </row>
    <row r="24513" spans="13:13" ht="49.2" customHeight="1">
      <c r="M24513" s="85"/>
    </row>
    <row r="24514" spans="13:13" ht="49.2" customHeight="1">
      <c r="M24514" s="85"/>
    </row>
    <row r="24515" spans="13:13" ht="49.2" customHeight="1">
      <c r="M24515" s="85"/>
    </row>
    <row r="24516" spans="13:13" ht="49.2" customHeight="1">
      <c r="M24516" s="85"/>
    </row>
    <row r="24517" spans="13:13" ht="49.2" customHeight="1">
      <c r="M24517" s="85"/>
    </row>
    <row r="24518" spans="13:13" ht="49.2" customHeight="1">
      <c r="M24518" s="85"/>
    </row>
    <row r="24519" spans="13:13" ht="49.2" customHeight="1">
      <c r="M24519" s="85"/>
    </row>
    <row r="24520" spans="13:13" ht="49.2" customHeight="1">
      <c r="M24520" s="85"/>
    </row>
    <row r="24521" spans="13:13" ht="49.2" customHeight="1">
      <c r="M24521" s="85"/>
    </row>
    <row r="24522" spans="13:13" ht="49.2" customHeight="1">
      <c r="M24522" s="85"/>
    </row>
    <row r="24523" spans="13:13" ht="49.2" customHeight="1">
      <c r="M24523" s="85"/>
    </row>
    <row r="24524" spans="13:13" ht="49.2" customHeight="1">
      <c r="M24524" s="85"/>
    </row>
    <row r="24525" spans="13:13" ht="49.2" customHeight="1">
      <c r="M24525" s="85"/>
    </row>
    <row r="24526" spans="13:13" ht="49.2" customHeight="1">
      <c r="M24526" s="85"/>
    </row>
    <row r="24527" spans="13:13" ht="49.2" customHeight="1">
      <c r="M24527" s="85"/>
    </row>
    <row r="24528" spans="13:13" ht="49.2" customHeight="1">
      <c r="M24528" s="85"/>
    </row>
    <row r="24529" spans="13:13" ht="49.2" customHeight="1">
      <c r="M24529" s="85"/>
    </row>
    <row r="24530" spans="13:13" ht="49.2" customHeight="1">
      <c r="M24530" s="85"/>
    </row>
    <row r="24531" spans="13:13" ht="49.2" customHeight="1">
      <c r="M24531" s="85"/>
    </row>
    <row r="24532" spans="13:13" ht="49.2" customHeight="1">
      <c r="M24532" s="85"/>
    </row>
    <row r="24533" spans="13:13" ht="49.2" customHeight="1">
      <c r="M24533" s="85"/>
    </row>
    <row r="24534" spans="13:13" ht="49.2" customHeight="1">
      <c r="M24534" s="85"/>
    </row>
    <row r="24535" spans="13:13" ht="49.2" customHeight="1">
      <c r="M24535" s="85"/>
    </row>
    <row r="24536" spans="13:13" ht="49.2" customHeight="1">
      <c r="M24536" s="85"/>
    </row>
    <row r="24537" spans="13:13" ht="49.2" customHeight="1">
      <c r="M24537" s="85"/>
    </row>
    <row r="24538" spans="13:13" ht="49.2" customHeight="1">
      <c r="M24538" s="85"/>
    </row>
    <row r="24539" spans="13:13" ht="49.2" customHeight="1">
      <c r="M24539" s="85"/>
    </row>
    <row r="24540" spans="13:13" ht="49.2" customHeight="1">
      <c r="M24540" s="85"/>
    </row>
    <row r="24541" spans="13:13" ht="49.2" customHeight="1">
      <c r="M24541" s="85"/>
    </row>
    <row r="24542" spans="13:13" ht="49.2" customHeight="1">
      <c r="M24542" s="85"/>
    </row>
    <row r="24543" spans="13:13" ht="49.2" customHeight="1">
      <c r="M24543" s="85"/>
    </row>
    <row r="24544" spans="13:13" ht="49.2" customHeight="1">
      <c r="M24544" s="85"/>
    </row>
    <row r="24545" spans="13:13" ht="49.2" customHeight="1">
      <c r="M24545" s="85"/>
    </row>
    <row r="24546" spans="13:13" ht="49.2" customHeight="1">
      <c r="M24546" s="85"/>
    </row>
    <row r="24547" spans="13:13" ht="49.2" customHeight="1">
      <c r="M24547" s="85"/>
    </row>
    <row r="24548" spans="13:13" ht="49.2" customHeight="1">
      <c r="M24548" s="85"/>
    </row>
    <row r="24549" spans="13:13" ht="49.2" customHeight="1">
      <c r="M24549" s="85"/>
    </row>
    <row r="24550" spans="13:13" ht="49.2" customHeight="1">
      <c r="M24550" s="85"/>
    </row>
    <row r="24551" spans="13:13" ht="49.2" customHeight="1">
      <c r="M24551" s="85"/>
    </row>
    <row r="24552" spans="13:13" ht="49.2" customHeight="1">
      <c r="M24552" s="85"/>
    </row>
    <row r="24553" spans="13:13" ht="49.2" customHeight="1">
      <c r="M24553" s="85"/>
    </row>
    <row r="24554" spans="13:13" ht="49.2" customHeight="1">
      <c r="M24554" s="85"/>
    </row>
    <row r="24555" spans="13:13" ht="49.2" customHeight="1">
      <c r="M24555" s="85"/>
    </row>
    <row r="24556" spans="13:13" ht="49.2" customHeight="1">
      <c r="M24556" s="85"/>
    </row>
    <row r="24557" spans="13:13" ht="49.2" customHeight="1">
      <c r="M24557" s="85"/>
    </row>
    <row r="24558" spans="13:13" ht="49.2" customHeight="1">
      <c r="M24558" s="85"/>
    </row>
    <row r="24559" spans="13:13" ht="49.2" customHeight="1">
      <c r="M24559" s="85"/>
    </row>
    <row r="24560" spans="13:13" ht="49.2" customHeight="1">
      <c r="M24560" s="85"/>
    </row>
    <row r="24561" spans="13:13" ht="49.2" customHeight="1">
      <c r="M24561" s="85"/>
    </row>
    <row r="24562" spans="13:13" ht="49.2" customHeight="1">
      <c r="M24562" s="85"/>
    </row>
    <row r="24563" spans="13:13" ht="49.2" customHeight="1">
      <c r="M24563" s="85"/>
    </row>
    <row r="24564" spans="13:13" ht="49.2" customHeight="1">
      <c r="M24564" s="85"/>
    </row>
    <row r="24565" spans="13:13" ht="49.2" customHeight="1">
      <c r="M24565" s="85"/>
    </row>
    <row r="24566" spans="13:13" ht="49.2" customHeight="1">
      <c r="M24566" s="85"/>
    </row>
    <row r="24567" spans="13:13" ht="49.2" customHeight="1">
      <c r="M24567" s="85"/>
    </row>
    <row r="24568" spans="13:13" ht="49.2" customHeight="1">
      <c r="M24568" s="85"/>
    </row>
    <row r="24569" spans="13:13" ht="49.2" customHeight="1">
      <c r="M24569" s="85"/>
    </row>
    <row r="24570" spans="13:13" ht="49.2" customHeight="1">
      <c r="M24570" s="85"/>
    </row>
    <row r="24571" spans="13:13" ht="49.2" customHeight="1">
      <c r="M24571" s="85"/>
    </row>
    <row r="24572" spans="13:13" ht="49.2" customHeight="1">
      <c r="M24572" s="85"/>
    </row>
    <row r="24573" spans="13:13" ht="49.2" customHeight="1">
      <c r="M24573" s="85"/>
    </row>
    <row r="24574" spans="13:13" ht="49.2" customHeight="1">
      <c r="M24574" s="85"/>
    </row>
    <row r="24575" spans="13:13" ht="49.2" customHeight="1">
      <c r="M24575" s="85"/>
    </row>
    <row r="24576" spans="13:13" ht="49.2" customHeight="1">
      <c r="M24576" s="85"/>
    </row>
    <row r="24577" spans="13:13" ht="49.2" customHeight="1">
      <c r="M24577" s="85"/>
    </row>
    <row r="24578" spans="13:13" ht="49.2" customHeight="1">
      <c r="M24578" s="85"/>
    </row>
    <row r="24579" spans="13:13" ht="49.2" customHeight="1">
      <c r="M24579" s="85"/>
    </row>
    <row r="24580" spans="13:13" ht="49.2" customHeight="1">
      <c r="M24580" s="85"/>
    </row>
    <row r="24581" spans="13:13" ht="49.2" customHeight="1">
      <c r="M24581" s="85"/>
    </row>
    <row r="24582" spans="13:13" ht="49.2" customHeight="1">
      <c r="M24582" s="85"/>
    </row>
    <row r="24583" spans="13:13" ht="49.2" customHeight="1">
      <c r="M24583" s="85"/>
    </row>
    <row r="24584" spans="13:13" ht="49.2" customHeight="1">
      <c r="M24584" s="85"/>
    </row>
    <row r="24585" spans="13:13" ht="49.2" customHeight="1">
      <c r="M24585" s="85"/>
    </row>
    <row r="24586" spans="13:13" ht="49.2" customHeight="1">
      <c r="M24586" s="85"/>
    </row>
    <row r="24587" spans="13:13" ht="49.2" customHeight="1">
      <c r="M24587" s="85"/>
    </row>
    <row r="24588" spans="13:13" ht="49.2" customHeight="1">
      <c r="M24588" s="85"/>
    </row>
    <row r="24589" spans="13:13" ht="49.2" customHeight="1">
      <c r="M24589" s="85"/>
    </row>
    <row r="24590" spans="13:13" ht="49.2" customHeight="1">
      <c r="M24590" s="85"/>
    </row>
    <row r="24591" spans="13:13" ht="49.2" customHeight="1">
      <c r="M24591" s="85"/>
    </row>
    <row r="24592" spans="13:13" ht="49.2" customHeight="1">
      <c r="M24592" s="85"/>
    </row>
    <row r="24593" spans="13:13" ht="49.2" customHeight="1">
      <c r="M24593" s="85"/>
    </row>
    <row r="24594" spans="13:13" ht="49.2" customHeight="1">
      <c r="M24594" s="85"/>
    </row>
    <row r="24595" spans="13:13" ht="49.2" customHeight="1">
      <c r="M24595" s="85"/>
    </row>
    <row r="24596" spans="13:13" ht="49.2" customHeight="1">
      <c r="M24596" s="85"/>
    </row>
    <row r="24597" spans="13:13" ht="49.2" customHeight="1">
      <c r="M24597" s="85"/>
    </row>
    <row r="24598" spans="13:13" ht="49.2" customHeight="1">
      <c r="M24598" s="85"/>
    </row>
    <row r="24599" spans="13:13" ht="49.2" customHeight="1">
      <c r="M24599" s="85"/>
    </row>
    <row r="24600" spans="13:13" ht="49.2" customHeight="1">
      <c r="M24600" s="85"/>
    </row>
    <row r="24601" spans="13:13" ht="49.2" customHeight="1">
      <c r="M24601" s="85"/>
    </row>
    <row r="24602" spans="13:13" ht="49.2" customHeight="1">
      <c r="M24602" s="85"/>
    </row>
    <row r="24603" spans="13:13" ht="49.2" customHeight="1">
      <c r="M24603" s="85"/>
    </row>
    <row r="24604" spans="13:13" ht="49.2" customHeight="1">
      <c r="M24604" s="85"/>
    </row>
    <row r="24605" spans="13:13" ht="49.2" customHeight="1">
      <c r="M24605" s="85"/>
    </row>
    <row r="24606" spans="13:13" ht="49.2" customHeight="1">
      <c r="M24606" s="85"/>
    </row>
    <row r="24607" spans="13:13" ht="49.2" customHeight="1">
      <c r="M24607" s="85"/>
    </row>
    <row r="24608" spans="13:13" ht="49.2" customHeight="1">
      <c r="M24608" s="85"/>
    </row>
    <row r="24609" spans="13:13" ht="49.2" customHeight="1">
      <c r="M24609" s="85"/>
    </row>
    <row r="24610" spans="13:13" ht="49.2" customHeight="1">
      <c r="M24610" s="85"/>
    </row>
    <row r="24611" spans="13:13" ht="49.2" customHeight="1">
      <c r="M24611" s="85"/>
    </row>
    <row r="24612" spans="13:13" ht="49.2" customHeight="1">
      <c r="M24612" s="85"/>
    </row>
    <row r="24613" spans="13:13" ht="49.2" customHeight="1">
      <c r="M24613" s="85"/>
    </row>
    <row r="24614" spans="13:13" ht="49.2" customHeight="1">
      <c r="M24614" s="85"/>
    </row>
    <row r="24615" spans="13:13" ht="49.2" customHeight="1">
      <c r="M24615" s="85"/>
    </row>
    <row r="24616" spans="13:13" ht="49.2" customHeight="1">
      <c r="M24616" s="85"/>
    </row>
    <row r="24617" spans="13:13" ht="49.2" customHeight="1">
      <c r="M24617" s="85"/>
    </row>
    <row r="24618" spans="13:13" ht="49.2" customHeight="1">
      <c r="M24618" s="85"/>
    </row>
    <row r="24619" spans="13:13" ht="49.2" customHeight="1">
      <c r="M24619" s="85"/>
    </row>
    <row r="24620" spans="13:13" ht="49.2" customHeight="1">
      <c r="M24620" s="85"/>
    </row>
    <row r="24621" spans="13:13" ht="49.2" customHeight="1">
      <c r="M24621" s="85"/>
    </row>
    <row r="24622" spans="13:13" ht="49.2" customHeight="1">
      <c r="M24622" s="85"/>
    </row>
    <row r="24623" spans="13:13" ht="49.2" customHeight="1">
      <c r="M24623" s="85"/>
    </row>
    <row r="24624" spans="13:13" ht="49.2" customHeight="1">
      <c r="M24624" s="85"/>
    </row>
    <row r="24625" spans="13:13" ht="49.2" customHeight="1">
      <c r="M24625" s="85"/>
    </row>
    <row r="24626" spans="13:13" ht="49.2" customHeight="1">
      <c r="M24626" s="85"/>
    </row>
    <row r="24627" spans="13:13" ht="49.2" customHeight="1">
      <c r="M24627" s="85"/>
    </row>
    <row r="24628" spans="13:13" ht="49.2" customHeight="1">
      <c r="M24628" s="85"/>
    </row>
    <row r="24629" spans="13:13" ht="49.2" customHeight="1">
      <c r="M24629" s="85"/>
    </row>
    <row r="24630" spans="13:13" ht="49.2" customHeight="1">
      <c r="M24630" s="85"/>
    </row>
    <row r="24631" spans="13:13" ht="49.2" customHeight="1">
      <c r="M24631" s="85"/>
    </row>
    <row r="24632" spans="13:13" ht="49.2" customHeight="1">
      <c r="M24632" s="85"/>
    </row>
    <row r="24633" spans="13:13" ht="49.2" customHeight="1">
      <c r="M24633" s="85"/>
    </row>
    <row r="24634" spans="13:13" ht="49.2" customHeight="1">
      <c r="M24634" s="85"/>
    </row>
    <row r="24635" spans="13:13" ht="49.2" customHeight="1">
      <c r="M24635" s="85"/>
    </row>
    <row r="24636" spans="13:13" ht="49.2" customHeight="1">
      <c r="M24636" s="85"/>
    </row>
    <row r="24637" spans="13:13" ht="49.2" customHeight="1">
      <c r="M24637" s="85"/>
    </row>
    <row r="24638" spans="13:13" ht="49.2" customHeight="1">
      <c r="M24638" s="85"/>
    </row>
    <row r="24639" spans="13:13" ht="49.2" customHeight="1">
      <c r="M24639" s="85"/>
    </row>
    <row r="24640" spans="13:13" ht="49.2" customHeight="1">
      <c r="M24640" s="85"/>
    </row>
    <row r="24641" spans="13:13" ht="49.2" customHeight="1">
      <c r="M24641" s="85"/>
    </row>
    <row r="24642" spans="13:13" ht="49.2" customHeight="1">
      <c r="M24642" s="85"/>
    </row>
    <row r="24643" spans="13:13" ht="49.2" customHeight="1">
      <c r="M24643" s="85"/>
    </row>
    <row r="24644" spans="13:13" ht="49.2" customHeight="1">
      <c r="M24644" s="85"/>
    </row>
    <row r="24645" spans="13:13" ht="49.2" customHeight="1">
      <c r="M24645" s="85"/>
    </row>
    <row r="24646" spans="13:13" ht="49.2" customHeight="1">
      <c r="M24646" s="85"/>
    </row>
    <row r="24647" spans="13:13" ht="49.2" customHeight="1">
      <c r="M24647" s="85"/>
    </row>
    <row r="24648" spans="13:13" ht="49.2" customHeight="1">
      <c r="M24648" s="85"/>
    </row>
    <row r="24649" spans="13:13" ht="49.2" customHeight="1">
      <c r="M24649" s="85"/>
    </row>
    <row r="24650" spans="13:13" ht="49.2" customHeight="1">
      <c r="M24650" s="85"/>
    </row>
    <row r="24651" spans="13:13" ht="49.2" customHeight="1">
      <c r="M24651" s="85"/>
    </row>
    <row r="24652" spans="13:13" ht="49.2" customHeight="1">
      <c r="M24652" s="85"/>
    </row>
    <row r="24653" spans="13:13" ht="49.2" customHeight="1">
      <c r="M24653" s="85"/>
    </row>
    <row r="24654" spans="13:13" ht="49.2" customHeight="1">
      <c r="M24654" s="85"/>
    </row>
    <row r="24655" spans="13:13" ht="49.2" customHeight="1">
      <c r="M24655" s="85"/>
    </row>
    <row r="24656" spans="13:13" ht="49.2" customHeight="1">
      <c r="M24656" s="85"/>
    </row>
    <row r="24657" spans="13:13" ht="49.2" customHeight="1">
      <c r="M24657" s="85"/>
    </row>
    <row r="24658" spans="13:13" ht="49.2" customHeight="1">
      <c r="M24658" s="85"/>
    </row>
    <row r="24659" spans="13:13" ht="49.2" customHeight="1">
      <c r="M24659" s="85"/>
    </row>
    <row r="24660" spans="13:13" ht="49.2" customHeight="1">
      <c r="M24660" s="85"/>
    </row>
    <row r="24661" spans="13:13" ht="49.2" customHeight="1">
      <c r="M24661" s="85"/>
    </row>
    <row r="24662" spans="13:13" ht="49.2" customHeight="1">
      <c r="M24662" s="85"/>
    </row>
    <row r="24663" spans="13:13" ht="49.2" customHeight="1">
      <c r="M24663" s="85"/>
    </row>
    <row r="24664" spans="13:13" ht="49.2" customHeight="1">
      <c r="M24664" s="85"/>
    </row>
    <row r="24665" spans="13:13" ht="49.2" customHeight="1">
      <c r="M24665" s="85"/>
    </row>
    <row r="24666" spans="13:13" ht="49.2" customHeight="1">
      <c r="M24666" s="85"/>
    </row>
    <row r="24667" spans="13:13" ht="49.2" customHeight="1">
      <c r="M24667" s="85"/>
    </row>
    <row r="24668" spans="13:13" ht="49.2" customHeight="1">
      <c r="M24668" s="85"/>
    </row>
    <row r="24669" spans="13:13" ht="49.2" customHeight="1">
      <c r="M24669" s="85"/>
    </row>
    <row r="24670" spans="13:13" ht="49.2" customHeight="1">
      <c r="M24670" s="85"/>
    </row>
    <row r="24671" spans="13:13" ht="49.2" customHeight="1">
      <c r="M24671" s="85"/>
    </row>
    <row r="24672" spans="13:13" ht="49.2" customHeight="1">
      <c r="M24672" s="85"/>
    </row>
    <row r="24673" spans="13:13" ht="49.2" customHeight="1">
      <c r="M24673" s="85"/>
    </row>
    <row r="24674" spans="13:13" ht="49.2" customHeight="1">
      <c r="M24674" s="85"/>
    </row>
    <row r="24675" spans="13:13" ht="49.2" customHeight="1">
      <c r="M24675" s="85"/>
    </row>
    <row r="24676" spans="13:13" ht="49.2" customHeight="1">
      <c r="M24676" s="85"/>
    </row>
    <row r="24677" spans="13:13" ht="49.2" customHeight="1">
      <c r="M24677" s="85"/>
    </row>
    <row r="24678" spans="13:13" ht="49.2" customHeight="1">
      <c r="M24678" s="85"/>
    </row>
    <row r="24679" spans="13:13" ht="49.2" customHeight="1">
      <c r="M24679" s="85"/>
    </row>
    <row r="24680" spans="13:13" ht="49.2" customHeight="1">
      <c r="M24680" s="85"/>
    </row>
    <row r="24681" spans="13:13" ht="49.2" customHeight="1">
      <c r="M24681" s="85"/>
    </row>
    <row r="24682" spans="13:13" ht="49.2" customHeight="1">
      <c r="M24682" s="85"/>
    </row>
    <row r="24683" spans="13:13" ht="49.2" customHeight="1">
      <c r="M24683" s="85"/>
    </row>
    <row r="24684" spans="13:13" ht="49.2" customHeight="1">
      <c r="M24684" s="85"/>
    </row>
    <row r="24685" spans="13:13" ht="49.2" customHeight="1">
      <c r="M24685" s="85"/>
    </row>
    <row r="24686" spans="13:13" ht="49.2" customHeight="1">
      <c r="M24686" s="85"/>
    </row>
    <row r="24687" spans="13:13" ht="49.2" customHeight="1">
      <c r="M24687" s="85"/>
    </row>
    <row r="24688" spans="13:13" ht="49.2" customHeight="1">
      <c r="M24688" s="85"/>
    </row>
    <row r="24689" spans="13:13" ht="49.2" customHeight="1">
      <c r="M24689" s="85"/>
    </row>
    <row r="24690" spans="13:13" ht="49.2" customHeight="1">
      <c r="M24690" s="85"/>
    </row>
    <row r="24691" spans="13:13" ht="49.2" customHeight="1">
      <c r="M24691" s="85"/>
    </row>
    <row r="24692" spans="13:13" ht="49.2" customHeight="1">
      <c r="M24692" s="85"/>
    </row>
    <row r="24693" spans="13:13" ht="49.2" customHeight="1">
      <c r="M24693" s="85"/>
    </row>
    <row r="24694" spans="13:13" ht="49.2" customHeight="1">
      <c r="M24694" s="85"/>
    </row>
    <row r="24695" spans="13:13" ht="49.2" customHeight="1">
      <c r="M24695" s="85"/>
    </row>
    <row r="24696" spans="13:13" ht="49.2" customHeight="1">
      <c r="M24696" s="85"/>
    </row>
    <row r="24697" spans="13:13" ht="49.2" customHeight="1">
      <c r="M24697" s="85"/>
    </row>
    <row r="24698" spans="13:13" ht="49.2" customHeight="1">
      <c r="M24698" s="85"/>
    </row>
    <row r="24699" spans="13:13" ht="49.2" customHeight="1">
      <c r="M24699" s="85"/>
    </row>
    <row r="24700" spans="13:13" ht="49.2" customHeight="1">
      <c r="M24700" s="85"/>
    </row>
    <row r="24701" spans="13:13" ht="49.2" customHeight="1">
      <c r="M24701" s="85"/>
    </row>
    <row r="24702" spans="13:13" ht="49.2" customHeight="1">
      <c r="M24702" s="85"/>
    </row>
    <row r="24703" spans="13:13" ht="49.2" customHeight="1">
      <c r="M24703" s="85"/>
    </row>
    <row r="24704" spans="13:13" ht="49.2" customHeight="1">
      <c r="M24704" s="85"/>
    </row>
    <row r="24705" spans="13:13" ht="49.2" customHeight="1">
      <c r="M24705" s="85"/>
    </row>
    <row r="24706" spans="13:13" ht="49.2" customHeight="1">
      <c r="M24706" s="85"/>
    </row>
    <row r="24707" spans="13:13" ht="49.2" customHeight="1">
      <c r="M24707" s="85"/>
    </row>
    <row r="24708" spans="13:13" ht="49.2" customHeight="1">
      <c r="M24708" s="85"/>
    </row>
    <row r="24709" spans="13:13" ht="49.2" customHeight="1">
      <c r="M24709" s="85"/>
    </row>
    <row r="24710" spans="13:13" ht="49.2" customHeight="1">
      <c r="M24710" s="85"/>
    </row>
    <row r="24711" spans="13:13" ht="49.2" customHeight="1">
      <c r="M24711" s="85"/>
    </row>
    <row r="24712" spans="13:13" ht="49.2" customHeight="1">
      <c r="M24712" s="85"/>
    </row>
    <row r="24713" spans="13:13" ht="49.2" customHeight="1">
      <c r="M24713" s="85"/>
    </row>
    <row r="24714" spans="13:13" ht="49.2" customHeight="1">
      <c r="M24714" s="85"/>
    </row>
    <row r="24715" spans="13:13" ht="49.2" customHeight="1">
      <c r="M24715" s="85"/>
    </row>
    <row r="24716" spans="13:13" ht="49.2" customHeight="1">
      <c r="M24716" s="85"/>
    </row>
    <row r="24717" spans="13:13" ht="49.2" customHeight="1">
      <c r="M24717" s="85"/>
    </row>
    <row r="24718" spans="13:13" ht="49.2" customHeight="1">
      <c r="M24718" s="85"/>
    </row>
    <row r="24719" spans="13:13" ht="49.2" customHeight="1">
      <c r="M24719" s="85"/>
    </row>
    <row r="24720" spans="13:13" ht="49.2" customHeight="1">
      <c r="M24720" s="85"/>
    </row>
    <row r="24721" spans="13:13" ht="49.2" customHeight="1">
      <c r="M24721" s="85"/>
    </row>
    <row r="24722" spans="13:13" ht="49.2" customHeight="1">
      <c r="M24722" s="85"/>
    </row>
    <row r="24723" spans="13:13" ht="49.2" customHeight="1">
      <c r="M24723" s="85"/>
    </row>
    <row r="24724" spans="13:13" ht="49.2" customHeight="1">
      <c r="M24724" s="85"/>
    </row>
    <row r="24725" spans="13:13" ht="49.2" customHeight="1">
      <c r="M24725" s="85"/>
    </row>
    <row r="24726" spans="13:13" ht="49.2" customHeight="1">
      <c r="M24726" s="85"/>
    </row>
    <row r="24727" spans="13:13" ht="49.2" customHeight="1">
      <c r="M24727" s="85"/>
    </row>
    <row r="24728" spans="13:13" ht="49.2" customHeight="1">
      <c r="M24728" s="85"/>
    </row>
    <row r="24729" spans="13:13" ht="49.2" customHeight="1">
      <c r="M24729" s="85"/>
    </row>
    <row r="24730" spans="13:13" ht="49.2" customHeight="1">
      <c r="M24730" s="85"/>
    </row>
    <row r="24731" spans="13:13" ht="49.2" customHeight="1">
      <c r="M24731" s="85"/>
    </row>
    <row r="24732" spans="13:13" ht="49.2" customHeight="1">
      <c r="M24732" s="85"/>
    </row>
    <row r="24733" spans="13:13" ht="49.2" customHeight="1">
      <c r="M24733" s="85"/>
    </row>
    <row r="24734" spans="13:13" ht="49.2" customHeight="1">
      <c r="M24734" s="85"/>
    </row>
    <row r="24735" spans="13:13" ht="49.2" customHeight="1">
      <c r="M24735" s="85"/>
    </row>
    <row r="24736" spans="13:13" ht="49.2" customHeight="1">
      <c r="M24736" s="85"/>
    </row>
    <row r="24737" spans="13:13" ht="49.2" customHeight="1">
      <c r="M24737" s="85"/>
    </row>
    <row r="24738" spans="13:13" ht="49.2" customHeight="1">
      <c r="M24738" s="85"/>
    </row>
    <row r="24739" spans="13:13" ht="49.2" customHeight="1">
      <c r="M24739" s="85"/>
    </row>
    <row r="24740" spans="13:13" ht="49.2" customHeight="1">
      <c r="M24740" s="85"/>
    </row>
    <row r="24741" spans="13:13" ht="49.2" customHeight="1">
      <c r="M24741" s="85"/>
    </row>
    <row r="24742" spans="13:13" ht="49.2" customHeight="1">
      <c r="M24742" s="85"/>
    </row>
    <row r="24743" spans="13:13" ht="49.2" customHeight="1">
      <c r="M24743" s="85"/>
    </row>
    <row r="24744" spans="13:13" ht="49.2" customHeight="1">
      <c r="M24744" s="85"/>
    </row>
    <row r="24745" spans="13:13" ht="49.2" customHeight="1">
      <c r="M24745" s="85"/>
    </row>
    <row r="24746" spans="13:13" ht="49.2" customHeight="1">
      <c r="M24746" s="85"/>
    </row>
    <row r="24747" spans="13:13" ht="49.2" customHeight="1">
      <c r="M24747" s="85"/>
    </row>
    <row r="24748" spans="13:13" ht="49.2" customHeight="1">
      <c r="M24748" s="85"/>
    </row>
    <row r="24749" spans="13:13" ht="49.2" customHeight="1">
      <c r="M24749" s="85"/>
    </row>
    <row r="24750" spans="13:13" ht="49.2" customHeight="1">
      <c r="M24750" s="85"/>
    </row>
    <row r="24751" spans="13:13" ht="49.2" customHeight="1">
      <c r="M24751" s="85"/>
    </row>
    <row r="24752" spans="13:13" ht="49.2" customHeight="1">
      <c r="M24752" s="85"/>
    </row>
    <row r="24753" spans="13:13" ht="49.2" customHeight="1">
      <c r="M24753" s="85"/>
    </row>
    <row r="24754" spans="13:13" ht="49.2" customHeight="1">
      <c r="M24754" s="85"/>
    </row>
    <row r="24755" spans="13:13" ht="49.2" customHeight="1">
      <c r="M24755" s="85"/>
    </row>
    <row r="24756" spans="13:13" ht="49.2" customHeight="1">
      <c r="M24756" s="85"/>
    </row>
    <row r="24757" spans="13:13" ht="49.2" customHeight="1">
      <c r="M24757" s="85"/>
    </row>
    <row r="24758" spans="13:13" ht="49.2" customHeight="1">
      <c r="M24758" s="85"/>
    </row>
    <row r="24759" spans="13:13" ht="49.2" customHeight="1">
      <c r="M24759" s="85"/>
    </row>
    <row r="24760" spans="13:13" ht="49.2" customHeight="1">
      <c r="M24760" s="85"/>
    </row>
    <row r="24761" spans="13:13" ht="49.2" customHeight="1">
      <c r="M24761" s="85"/>
    </row>
    <row r="24762" spans="13:13" ht="49.2" customHeight="1">
      <c r="M24762" s="85"/>
    </row>
    <row r="24763" spans="13:13" ht="49.2" customHeight="1">
      <c r="M24763" s="85"/>
    </row>
    <row r="24764" spans="13:13" ht="49.2" customHeight="1">
      <c r="M24764" s="85"/>
    </row>
    <row r="24765" spans="13:13" ht="49.2" customHeight="1">
      <c r="M24765" s="85"/>
    </row>
    <row r="24766" spans="13:13" ht="49.2" customHeight="1">
      <c r="M24766" s="85"/>
    </row>
    <row r="24767" spans="13:13" ht="49.2" customHeight="1">
      <c r="M24767" s="85"/>
    </row>
    <row r="24768" spans="13:13" ht="49.2" customHeight="1">
      <c r="M24768" s="85"/>
    </row>
    <row r="24769" spans="13:13" ht="49.2" customHeight="1">
      <c r="M24769" s="85"/>
    </row>
    <row r="24770" spans="13:13" ht="49.2" customHeight="1">
      <c r="M24770" s="85"/>
    </row>
    <row r="24771" spans="13:13" ht="49.2" customHeight="1">
      <c r="M24771" s="85"/>
    </row>
    <row r="24772" spans="13:13" ht="49.2" customHeight="1">
      <c r="M24772" s="85"/>
    </row>
    <row r="24773" spans="13:13" ht="49.2" customHeight="1">
      <c r="M24773" s="85"/>
    </row>
    <row r="24774" spans="13:13" ht="49.2" customHeight="1">
      <c r="M24774" s="85"/>
    </row>
    <row r="24775" spans="13:13" ht="49.2" customHeight="1">
      <c r="M24775" s="85"/>
    </row>
    <row r="24776" spans="13:13" ht="49.2" customHeight="1">
      <c r="M24776" s="85"/>
    </row>
    <row r="24777" spans="13:13" ht="49.2" customHeight="1">
      <c r="M24777" s="85"/>
    </row>
    <row r="24778" spans="13:13" ht="49.2" customHeight="1">
      <c r="M24778" s="85"/>
    </row>
    <row r="24779" spans="13:13" ht="49.2" customHeight="1">
      <c r="M24779" s="85"/>
    </row>
    <row r="24780" spans="13:13" ht="49.2" customHeight="1">
      <c r="M24780" s="85"/>
    </row>
    <row r="24781" spans="13:13" ht="49.2" customHeight="1">
      <c r="M24781" s="85"/>
    </row>
    <row r="24782" spans="13:13" ht="49.2" customHeight="1">
      <c r="M24782" s="85"/>
    </row>
    <row r="24783" spans="13:13" ht="49.2" customHeight="1">
      <c r="M24783" s="85"/>
    </row>
    <row r="24784" spans="13:13" ht="49.2" customHeight="1">
      <c r="M24784" s="85"/>
    </row>
    <row r="24785" spans="13:13" ht="49.2" customHeight="1">
      <c r="M24785" s="85"/>
    </row>
    <row r="24786" spans="13:13" ht="49.2" customHeight="1">
      <c r="M24786" s="85"/>
    </row>
    <row r="24787" spans="13:13" ht="49.2" customHeight="1">
      <c r="M24787" s="85"/>
    </row>
    <row r="24788" spans="13:13" ht="49.2" customHeight="1">
      <c r="M24788" s="85"/>
    </row>
    <row r="24789" spans="13:13" ht="49.2" customHeight="1">
      <c r="M24789" s="85"/>
    </row>
    <row r="24790" spans="13:13" ht="49.2" customHeight="1">
      <c r="M24790" s="85"/>
    </row>
    <row r="24791" spans="13:13" ht="49.2" customHeight="1">
      <c r="M24791" s="85"/>
    </row>
    <row r="24792" spans="13:13" ht="49.2" customHeight="1">
      <c r="M24792" s="85"/>
    </row>
    <row r="24793" spans="13:13" ht="49.2" customHeight="1">
      <c r="M24793" s="85"/>
    </row>
    <row r="24794" spans="13:13" ht="49.2" customHeight="1">
      <c r="M24794" s="85"/>
    </row>
    <row r="24795" spans="13:13" ht="49.2" customHeight="1">
      <c r="M24795" s="85"/>
    </row>
    <row r="24796" spans="13:13" ht="49.2" customHeight="1">
      <c r="M24796" s="85"/>
    </row>
    <row r="24797" spans="13:13" ht="49.2" customHeight="1">
      <c r="M24797" s="85"/>
    </row>
    <row r="24798" spans="13:13" ht="49.2" customHeight="1">
      <c r="M24798" s="85"/>
    </row>
    <row r="24799" spans="13:13" ht="49.2" customHeight="1">
      <c r="M24799" s="85"/>
    </row>
    <row r="24800" spans="13:13" ht="49.2" customHeight="1">
      <c r="M24800" s="85"/>
    </row>
    <row r="24801" spans="13:13" ht="49.2" customHeight="1">
      <c r="M24801" s="85"/>
    </row>
    <row r="24802" spans="13:13" ht="49.2" customHeight="1">
      <c r="M24802" s="85"/>
    </row>
    <row r="24803" spans="13:13" ht="49.2" customHeight="1">
      <c r="M24803" s="85"/>
    </row>
    <row r="24804" spans="13:13" ht="49.2" customHeight="1">
      <c r="M24804" s="85"/>
    </row>
    <row r="24805" spans="13:13" ht="49.2" customHeight="1">
      <c r="M24805" s="85"/>
    </row>
    <row r="24806" spans="13:13" ht="49.2" customHeight="1">
      <c r="M24806" s="85"/>
    </row>
    <row r="24807" spans="13:13" ht="49.2" customHeight="1">
      <c r="M24807" s="85"/>
    </row>
    <row r="24808" spans="13:13" ht="49.2" customHeight="1">
      <c r="M24808" s="85"/>
    </row>
    <row r="24809" spans="13:13" ht="49.2" customHeight="1">
      <c r="M24809" s="85"/>
    </row>
    <row r="24810" spans="13:13" ht="49.2" customHeight="1">
      <c r="M24810" s="85"/>
    </row>
    <row r="24811" spans="13:13" ht="49.2" customHeight="1">
      <c r="M24811" s="85"/>
    </row>
    <row r="24812" spans="13:13" ht="49.2" customHeight="1">
      <c r="M24812" s="85"/>
    </row>
    <row r="24813" spans="13:13" ht="49.2" customHeight="1">
      <c r="M24813" s="85"/>
    </row>
    <row r="24814" spans="13:13" ht="49.2" customHeight="1">
      <c r="M24814" s="85"/>
    </row>
    <row r="24815" spans="13:13" ht="49.2" customHeight="1">
      <c r="M24815" s="85"/>
    </row>
    <row r="24816" spans="13:13" ht="49.2" customHeight="1">
      <c r="M24816" s="85"/>
    </row>
    <row r="24817" spans="13:13" ht="49.2" customHeight="1">
      <c r="M24817" s="85"/>
    </row>
    <row r="24818" spans="13:13" ht="49.2" customHeight="1">
      <c r="M24818" s="85"/>
    </row>
    <row r="24819" spans="13:13" ht="49.2" customHeight="1">
      <c r="M24819" s="85"/>
    </row>
    <row r="24820" spans="13:13" ht="49.2" customHeight="1">
      <c r="M24820" s="85"/>
    </row>
    <row r="24821" spans="13:13" ht="49.2" customHeight="1">
      <c r="M24821" s="85"/>
    </row>
    <row r="24822" spans="13:13" ht="49.2" customHeight="1">
      <c r="M24822" s="85"/>
    </row>
    <row r="24823" spans="13:13" ht="49.2" customHeight="1">
      <c r="M24823" s="85"/>
    </row>
    <row r="24824" spans="13:13" ht="49.2" customHeight="1">
      <c r="M24824" s="85"/>
    </row>
    <row r="24825" spans="13:13" ht="49.2" customHeight="1">
      <c r="M24825" s="85"/>
    </row>
    <row r="24826" spans="13:13" ht="49.2" customHeight="1">
      <c r="M24826" s="85"/>
    </row>
    <row r="24827" spans="13:13" ht="49.2" customHeight="1">
      <c r="M24827" s="85"/>
    </row>
    <row r="24828" spans="13:13" ht="49.2" customHeight="1">
      <c r="M24828" s="85"/>
    </row>
    <row r="24829" spans="13:13" ht="49.2" customHeight="1">
      <c r="M24829" s="85"/>
    </row>
    <row r="24830" spans="13:13" ht="49.2" customHeight="1">
      <c r="M24830" s="85"/>
    </row>
    <row r="24831" spans="13:13" ht="49.2" customHeight="1">
      <c r="M24831" s="85"/>
    </row>
    <row r="24832" spans="13:13" ht="49.2" customHeight="1">
      <c r="M24832" s="85"/>
    </row>
    <row r="24833" spans="13:13" ht="49.2" customHeight="1">
      <c r="M24833" s="85"/>
    </row>
    <row r="24834" spans="13:13" ht="49.2" customHeight="1">
      <c r="M24834" s="85"/>
    </row>
    <row r="24835" spans="13:13" ht="49.2" customHeight="1">
      <c r="M24835" s="85"/>
    </row>
    <row r="24836" spans="13:13" ht="49.2" customHeight="1">
      <c r="M24836" s="85"/>
    </row>
    <row r="24837" spans="13:13" ht="49.2" customHeight="1">
      <c r="M24837" s="85"/>
    </row>
    <row r="24838" spans="13:13" ht="49.2" customHeight="1">
      <c r="M24838" s="85"/>
    </row>
    <row r="24839" spans="13:13" ht="49.2" customHeight="1">
      <c r="M24839" s="85"/>
    </row>
    <row r="24840" spans="13:13" ht="49.2" customHeight="1">
      <c r="M24840" s="85"/>
    </row>
    <row r="24841" spans="13:13" ht="49.2" customHeight="1">
      <c r="M24841" s="85"/>
    </row>
    <row r="24842" spans="13:13" ht="49.2" customHeight="1">
      <c r="M24842" s="85"/>
    </row>
    <row r="24843" spans="13:13" ht="49.2" customHeight="1">
      <c r="M24843" s="85"/>
    </row>
    <row r="24844" spans="13:13" ht="49.2" customHeight="1">
      <c r="M24844" s="85"/>
    </row>
    <row r="24845" spans="13:13" ht="49.2" customHeight="1">
      <c r="M24845" s="85"/>
    </row>
    <row r="24846" spans="13:13" ht="49.2" customHeight="1">
      <c r="M24846" s="85"/>
    </row>
    <row r="24847" spans="13:13" ht="49.2" customHeight="1">
      <c r="M24847" s="85"/>
    </row>
    <row r="24848" spans="13:13" ht="49.2" customHeight="1">
      <c r="M24848" s="85"/>
    </row>
    <row r="24849" spans="13:13" ht="49.2" customHeight="1">
      <c r="M24849" s="85"/>
    </row>
    <row r="24850" spans="13:13" ht="49.2" customHeight="1">
      <c r="M24850" s="85"/>
    </row>
    <row r="24851" spans="13:13" ht="49.2" customHeight="1">
      <c r="M24851" s="85"/>
    </row>
    <row r="24852" spans="13:13" ht="49.2" customHeight="1">
      <c r="M24852" s="85"/>
    </row>
    <row r="24853" spans="13:13" ht="49.2" customHeight="1">
      <c r="M24853" s="85"/>
    </row>
    <row r="24854" spans="13:13" ht="49.2" customHeight="1">
      <c r="M24854" s="85"/>
    </row>
    <row r="24855" spans="13:13" ht="49.2" customHeight="1">
      <c r="M24855" s="85"/>
    </row>
    <row r="24856" spans="13:13" ht="49.2" customHeight="1">
      <c r="M24856" s="85"/>
    </row>
    <row r="24857" spans="13:13" ht="49.2" customHeight="1">
      <c r="M24857" s="85"/>
    </row>
    <row r="24858" spans="13:13" ht="49.2" customHeight="1">
      <c r="M24858" s="85"/>
    </row>
    <row r="24859" spans="13:13" ht="49.2" customHeight="1">
      <c r="M24859" s="85"/>
    </row>
    <row r="24860" spans="13:13" ht="49.2" customHeight="1">
      <c r="M24860" s="85"/>
    </row>
    <row r="24861" spans="13:13" ht="49.2" customHeight="1">
      <c r="M24861" s="85"/>
    </row>
    <row r="24862" spans="13:13" ht="49.2" customHeight="1">
      <c r="M24862" s="85"/>
    </row>
    <row r="24863" spans="13:13" ht="49.2" customHeight="1">
      <c r="M24863" s="85"/>
    </row>
    <row r="24864" spans="13:13" ht="49.2" customHeight="1">
      <c r="M24864" s="85"/>
    </row>
    <row r="24865" spans="13:13" ht="49.2" customHeight="1">
      <c r="M24865" s="85"/>
    </row>
    <row r="24866" spans="13:13" ht="49.2" customHeight="1">
      <c r="M24866" s="85"/>
    </row>
    <row r="24867" spans="13:13" ht="49.2" customHeight="1">
      <c r="M24867" s="85"/>
    </row>
    <row r="24868" spans="13:13" ht="49.2" customHeight="1">
      <c r="M24868" s="85"/>
    </row>
    <row r="24869" spans="13:13" ht="49.2" customHeight="1">
      <c r="M24869" s="85"/>
    </row>
    <row r="24870" spans="13:13" ht="49.2" customHeight="1">
      <c r="M24870" s="85"/>
    </row>
    <row r="24871" spans="13:13" ht="49.2" customHeight="1">
      <c r="M24871" s="85"/>
    </row>
    <row r="24872" spans="13:13" ht="49.2" customHeight="1">
      <c r="M24872" s="85"/>
    </row>
    <row r="24873" spans="13:13" ht="49.2" customHeight="1">
      <c r="M24873" s="85"/>
    </row>
    <row r="24874" spans="13:13" ht="49.2" customHeight="1">
      <c r="M24874" s="85"/>
    </row>
    <row r="24875" spans="13:13" ht="49.2" customHeight="1">
      <c r="M24875" s="85"/>
    </row>
    <row r="24876" spans="13:13" ht="49.2" customHeight="1">
      <c r="M24876" s="85"/>
    </row>
    <row r="24877" spans="13:13" ht="49.2" customHeight="1">
      <c r="M24877" s="85"/>
    </row>
    <row r="24878" spans="13:13" ht="49.2" customHeight="1">
      <c r="M24878" s="85"/>
    </row>
    <row r="24879" spans="13:13" ht="49.2" customHeight="1">
      <c r="M24879" s="85"/>
    </row>
    <row r="24880" spans="13:13" ht="49.2" customHeight="1">
      <c r="M24880" s="85"/>
    </row>
    <row r="24881" spans="13:13" ht="49.2" customHeight="1">
      <c r="M24881" s="85"/>
    </row>
    <row r="24882" spans="13:13" ht="49.2" customHeight="1">
      <c r="M24882" s="85"/>
    </row>
    <row r="24883" spans="13:13" ht="49.2" customHeight="1">
      <c r="M24883" s="85"/>
    </row>
    <row r="24884" spans="13:13" ht="49.2" customHeight="1">
      <c r="M24884" s="85"/>
    </row>
    <row r="24885" spans="13:13" ht="49.2" customHeight="1">
      <c r="M24885" s="85"/>
    </row>
    <row r="24886" spans="13:13" ht="49.2" customHeight="1">
      <c r="M24886" s="85"/>
    </row>
    <row r="24887" spans="13:13" ht="49.2" customHeight="1">
      <c r="M24887" s="85"/>
    </row>
    <row r="24888" spans="13:13" ht="49.2" customHeight="1">
      <c r="M24888" s="85"/>
    </row>
    <row r="24889" spans="13:13" ht="49.2" customHeight="1">
      <c r="M24889" s="85"/>
    </row>
    <row r="24890" spans="13:13" ht="49.2" customHeight="1">
      <c r="M24890" s="85"/>
    </row>
    <row r="24891" spans="13:13" ht="49.2" customHeight="1">
      <c r="M24891" s="85"/>
    </row>
    <row r="24892" spans="13:13" ht="49.2" customHeight="1">
      <c r="M24892" s="85"/>
    </row>
    <row r="24893" spans="13:13" ht="49.2" customHeight="1">
      <c r="M24893" s="85"/>
    </row>
    <row r="24894" spans="13:13" ht="49.2" customHeight="1">
      <c r="M24894" s="85"/>
    </row>
    <row r="24895" spans="13:13" ht="49.2" customHeight="1">
      <c r="M24895" s="85"/>
    </row>
    <row r="24896" spans="13:13" ht="49.2" customHeight="1">
      <c r="M24896" s="85"/>
    </row>
    <row r="24897" spans="13:13" ht="49.2" customHeight="1">
      <c r="M24897" s="85"/>
    </row>
    <row r="24898" spans="13:13" ht="49.2" customHeight="1">
      <c r="M24898" s="85"/>
    </row>
    <row r="24899" spans="13:13" ht="49.2" customHeight="1">
      <c r="M24899" s="85"/>
    </row>
    <row r="24900" spans="13:13" ht="49.2" customHeight="1">
      <c r="M24900" s="85"/>
    </row>
    <row r="24901" spans="13:13" ht="49.2" customHeight="1">
      <c r="M24901" s="85"/>
    </row>
    <row r="24902" spans="13:13" ht="49.2" customHeight="1">
      <c r="M24902" s="85"/>
    </row>
    <row r="24903" spans="13:13" ht="49.2" customHeight="1">
      <c r="M24903" s="85"/>
    </row>
    <row r="24904" spans="13:13" ht="49.2" customHeight="1">
      <c r="M24904" s="85"/>
    </row>
    <row r="24905" spans="13:13" ht="49.2" customHeight="1">
      <c r="M24905" s="85"/>
    </row>
    <row r="24906" spans="13:13" ht="49.2" customHeight="1">
      <c r="M24906" s="85"/>
    </row>
    <row r="24907" spans="13:13" ht="49.2" customHeight="1">
      <c r="M24907" s="85"/>
    </row>
    <row r="24908" spans="13:13" ht="49.2" customHeight="1">
      <c r="M24908" s="85"/>
    </row>
    <row r="24909" spans="13:13" ht="49.2" customHeight="1">
      <c r="M24909" s="85"/>
    </row>
    <row r="24910" spans="13:13" ht="49.2" customHeight="1">
      <c r="M24910" s="85"/>
    </row>
    <row r="24911" spans="13:13" ht="49.2" customHeight="1">
      <c r="M24911" s="85"/>
    </row>
    <row r="24912" spans="13:13" ht="49.2" customHeight="1">
      <c r="M24912" s="85"/>
    </row>
    <row r="24913" spans="13:13" ht="49.2" customHeight="1">
      <c r="M24913" s="85"/>
    </row>
    <row r="24914" spans="13:13" ht="49.2" customHeight="1">
      <c r="M24914" s="85"/>
    </row>
    <row r="24915" spans="13:13" ht="49.2" customHeight="1">
      <c r="M24915" s="85"/>
    </row>
    <row r="24916" spans="13:13" ht="49.2" customHeight="1">
      <c r="M24916" s="85"/>
    </row>
    <row r="24917" spans="13:13" ht="49.2" customHeight="1">
      <c r="M24917" s="85"/>
    </row>
    <row r="24918" spans="13:13" ht="49.2" customHeight="1">
      <c r="M24918" s="85"/>
    </row>
    <row r="24919" spans="13:13" ht="49.2" customHeight="1">
      <c r="M24919" s="85"/>
    </row>
    <row r="24920" spans="13:13" ht="49.2" customHeight="1">
      <c r="M24920" s="85"/>
    </row>
    <row r="24921" spans="13:13" ht="49.2" customHeight="1">
      <c r="M24921" s="85"/>
    </row>
    <row r="24922" spans="13:13" ht="49.2" customHeight="1">
      <c r="M24922" s="85"/>
    </row>
    <row r="24923" spans="13:13" ht="49.2" customHeight="1">
      <c r="M24923" s="85"/>
    </row>
    <row r="24924" spans="13:13" ht="49.2" customHeight="1">
      <c r="M24924" s="85"/>
    </row>
    <row r="24925" spans="13:13" ht="49.2" customHeight="1">
      <c r="M24925" s="85"/>
    </row>
    <row r="24926" spans="13:13" ht="49.2" customHeight="1">
      <c r="M24926" s="85"/>
    </row>
    <row r="24927" spans="13:13" ht="49.2" customHeight="1">
      <c r="M24927" s="85"/>
    </row>
    <row r="24928" spans="13:13" ht="49.2" customHeight="1">
      <c r="M24928" s="85"/>
    </row>
    <row r="24929" spans="13:13" ht="49.2" customHeight="1">
      <c r="M24929" s="85"/>
    </row>
    <row r="24930" spans="13:13" ht="49.2" customHeight="1">
      <c r="M24930" s="85"/>
    </row>
    <row r="24931" spans="13:13" ht="49.2" customHeight="1">
      <c r="M24931" s="85"/>
    </row>
    <row r="24932" spans="13:13" ht="49.2" customHeight="1">
      <c r="M24932" s="85"/>
    </row>
    <row r="24933" spans="13:13" ht="49.2" customHeight="1">
      <c r="M24933" s="85"/>
    </row>
    <row r="24934" spans="13:13" ht="49.2" customHeight="1">
      <c r="M24934" s="85"/>
    </row>
    <row r="24935" spans="13:13" ht="49.2" customHeight="1">
      <c r="M24935" s="85"/>
    </row>
    <row r="24936" spans="13:13" ht="49.2" customHeight="1">
      <c r="M24936" s="85"/>
    </row>
    <row r="24937" spans="13:13" ht="49.2" customHeight="1">
      <c r="M24937" s="85"/>
    </row>
    <row r="24938" spans="13:13" ht="49.2" customHeight="1">
      <c r="M24938" s="85"/>
    </row>
    <row r="24939" spans="13:13" ht="49.2" customHeight="1">
      <c r="M24939" s="85"/>
    </row>
    <row r="24940" spans="13:13" ht="49.2" customHeight="1">
      <c r="M24940" s="85"/>
    </row>
    <row r="24941" spans="13:13" ht="49.2" customHeight="1">
      <c r="M24941" s="85"/>
    </row>
    <row r="24942" spans="13:13" ht="49.2" customHeight="1">
      <c r="M24942" s="85"/>
    </row>
    <row r="24943" spans="13:13" ht="49.2" customHeight="1">
      <c r="M24943" s="85"/>
    </row>
    <row r="24944" spans="13:13" ht="49.2" customHeight="1">
      <c r="M24944" s="85"/>
    </row>
    <row r="24945" spans="13:13" ht="49.2" customHeight="1">
      <c r="M24945" s="85"/>
    </row>
    <row r="24946" spans="13:13" ht="49.2" customHeight="1">
      <c r="M24946" s="85"/>
    </row>
    <row r="24947" spans="13:13" ht="49.2" customHeight="1">
      <c r="M24947" s="85"/>
    </row>
    <row r="24948" spans="13:13" ht="49.2" customHeight="1">
      <c r="M24948" s="85"/>
    </row>
    <row r="24949" spans="13:13" ht="49.2" customHeight="1">
      <c r="M24949" s="85"/>
    </row>
    <row r="24950" spans="13:13" ht="49.2" customHeight="1">
      <c r="M24950" s="85"/>
    </row>
    <row r="24951" spans="13:13" ht="49.2" customHeight="1">
      <c r="M24951" s="85"/>
    </row>
    <row r="24952" spans="13:13" ht="49.2" customHeight="1">
      <c r="M24952" s="85"/>
    </row>
    <row r="24953" spans="13:13" ht="49.2" customHeight="1">
      <c r="M24953" s="85"/>
    </row>
    <row r="24954" spans="13:13" ht="49.2" customHeight="1">
      <c r="M24954" s="85"/>
    </row>
    <row r="24955" spans="13:13" ht="49.2" customHeight="1">
      <c r="M24955" s="85"/>
    </row>
    <row r="24956" spans="13:13" ht="49.2" customHeight="1">
      <c r="M24956" s="85"/>
    </row>
    <row r="24957" spans="13:13" ht="49.2" customHeight="1">
      <c r="M24957" s="85"/>
    </row>
    <row r="24958" spans="13:13" ht="49.2" customHeight="1">
      <c r="M24958" s="85"/>
    </row>
    <row r="24959" spans="13:13" ht="49.2" customHeight="1">
      <c r="M24959" s="85"/>
    </row>
    <row r="24960" spans="13:13" ht="49.2" customHeight="1">
      <c r="M24960" s="85"/>
    </row>
    <row r="24961" spans="13:13" ht="49.2" customHeight="1">
      <c r="M24961" s="85"/>
    </row>
    <row r="24962" spans="13:13" ht="49.2" customHeight="1">
      <c r="M24962" s="85"/>
    </row>
    <row r="24963" spans="13:13" ht="49.2" customHeight="1">
      <c r="M24963" s="85"/>
    </row>
    <row r="24964" spans="13:13" ht="49.2" customHeight="1">
      <c r="M24964" s="85"/>
    </row>
    <row r="24965" spans="13:13" ht="49.2" customHeight="1">
      <c r="M24965" s="85"/>
    </row>
    <row r="24966" spans="13:13" ht="49.2" customHeight="1">
      <c r="M24966" s="85"/>
    </row>
    <row r="24967" spans="13:13" ht="49.2" customHeight="1">
      <c r="M24967" s="85"/>
    </row>
    <row r="24968" spans="13:13" ht="49.2" customHeight="1">
      <c r="M24968" s="85"/>
    </row>
    <row r="24969" spans="13:13" ht="49.2" customHeight="1">
      <c r="M24969" s="85"/>
    </row>
    <row r="24970" spans="13:13" ht="49.2" customHeight="1">
      <c r="M24970" s="85"/>
    </row>
    <row r="24971" spans="13:13" ht="49.2" customHeight="1">
      <c r="M24971" s="85"/>
    </row>
    <row r="24972" spans="13:13" ht="49.2" customHeight="1">
      <c r="M24972" s="85"/>
    </row>
    <row r="24973" spans="13:13" ht="49.2" customHeight="1">
      <c r="M24973" s="85"/>
    </row>
    <row r="24974" spans="13:13" ht="49.2" customHeight="1">
      <c r="M24974" s="85"/>
    </row>
    <row r="24975" spans="13:13" ht="49.2" customHeight="1">
      <c r="M24975" s="85"/>
    </row>
    <row r="24976" spans="13:13" ht="49.2" customHeight="1">
      <c r="M24976" s="85"/>
    </row>
    <row r="24977" spans="13:13" ht="49.2" customHeight="1">
      <c r="M24977" s="85"/>
    </row>
    <row r="24978" spans="13:13" ht="49.2" customHeight="1">
      <c r="M24978" s="85"/>
    </row>
    <row r="24979" spans="13:13" ht="49.2" customHeight="1">
      <c r="M24979" s="85"/>
    </row>
    <row r="24980" spans="13:13" ht="49.2" customHeight="1">
      <c r="M24980" s="85"/>
    </row>
    <row r="24981" spans="13:13" ht="49.2" customHeight="1">
      <c r="M24981" s="85"/>
    </row>
    <row r="24982" spans="13:13" ht="49.2" customHeight="1">
      <c r="M24982" s="85"/>
    </row>
    <row r="24983" spans="13:13" ht="49.2" customHeight="1">
      <c r="M24983" s="85"/>
    </row>
    <row r="24984" spans="13:13" ht="49.2" customHeight="1">
      <c r="M24984" s="85"/>
    </row>
    <row r="24985" spans="13:13" ht="49.2" customHeight="1">
      <c r="M24985" s="85"/>
    </row>
    <row r="24986" spans="13:13" ht="49.2" customHeight="1">
      <c r="M24986" s="85"/>
    </row>
    <row r="24987" spans="13:13" ht="49.2" customHeight="1">
      <c r="M24987" s="85"/>
    </row>
    <row r="24988" spans="13:13" ht="49.2" customHeight="1">
      <c r="M24988" s="85"/>
    </row>
    <row r="24989" spans="13:13" ht="49.2" customHeight="1">
      <c r="M24989" s="85"/>
    </row>
    <row r="24990" spans="13:13" ht="49.2" customHeight="1">
      <c r="M24990" s="85"/>
    </row>
    <row r="24991" spans="13:13" ht="49.2" customHeight="1">
      <c r="M24991" s="85"/>
    </row>
    <row r="24992" spans="13:13" ht="49.2" customHeight="1">
      <c r="M24992" s="85"/>
    </row>
    <row r="24993" spans="13:13" ht="49.2" customHeight="1">
      <c r="M24993" s="85"/>
    </row>
    <row r="24994" spans="13:13" ht="49.2" customHeight="1">
      <c r="M24994" s="85"/>
    </row>
    <row r="24995" spans="13:13" ht="49.2" customHeight="1">
      <c r="M24995" s="85"/>
    </row>
    <row r="24996" spans="13:13" ht="49.2" customHeight="1">
      <c r="M24996" s="85"/>
    </row>
    <row r="24997" spans="13:13" ht="49.2" customHeight="1">
      <c r="M24997" s="85"/>
    </row>
    <row r="24998" spans="13:13" ht="49.2" customHeight="1">
      <c r="M24998" s="85"/>
    </row>
    <row r="24999" spans="13:13" ht="49.2" customHeight="1">
      <c r="M24999" s="85"/>
    </row>
    <row r="25000" spans="13:13" ht="49.2" customHeight="1">
      <c r="M25000" s="85"/>
    </row>
    <row r="25001" spans="13:13" ht="49.2" customHeight="1">
      <c r="M25001" s="85"/>
    </row>
    <row r="25002" spans="13:13" ht="49.2" customHeight="1">
      <c r="M25002" s="85"/>
    </row>
    <row r="25003" spans="13:13" ht="49.2" customHeight="1">
      <c r="M25003" s="85"/>
    </row>
    <row r="25004" spans="13:13" ht="49.2" customHeight="1">
      <c r="M25004" s="85"/>
    </row>
    <row r="25005" spans="13:13" ht="49.2" customHeight="1">
      <c r="M25005" s="85"/>
    </row>
    <row r="25006" spans="13:13" ht="49.2" customHeight="1">
      <c r="M25006" s="85"/>
    </row>
    <row r="25007" spans="13:13" ht="49.2" customHeight="1">
      <c r="M25007" s="85"/>
    </row>
    <row r="25008" spans="13:13" ht="49.2" customHeight="1">
      <c r="M25008" s="85"/>
    </row>
    <row r="25009" spans="13:13" ht="49.2" customHeight="1">
      <c r="M25009" s="85"/>
    </row>
    <row r="25010" spans="13:13" ht="49.2" customHeight="1">
      <c r="M25010" s="85"/>
    </row>
    <row r="25011" spans="13:13" ht="49.2" customHeight="1">
      <c r="M25011" s="85"/>
    </row>
    <row r="25012" spans="13:13" ht="49.2" customHeight="1">
      <c r="M25012" s="85"/>
    </row>
    <row r="25013" spans="13:13" ht="49.2" customHeight="1">
      <c r="M25013" s="85"/>
    </row>
    <row r="25014" spans="13:13" ht="49.2" customHeight="1">
      <c r="M25014" s="85"/>
    </row>
    <row r="25015" spans="13:13" ht="49.2" customHeight="1">
      <c r="M25015" s="85"/>
    </row>
    <row r="25016" spans="13:13" ht="49.2" customHeight="1">
      <c r="M25016" s="85"/>
    </row>
    <row r="25017" spans="13:13" ht="49.2" customHeight="1">
      <c r="M25017" s="85"/>
    </row>
    <row r="25018" spans="13:13" ht="49.2" customHeight="1">
      <c r="M25018" s="85"/>
    </row>
    <row r="25019" spans="13:13" ht="49.2" customHeight="1">
      <c r="M25019" s="85"/>
    </row>
    <row r="25020" spans="13:13" ht="49.2" customHeight="1">
      <c r="M25020" s="85"/>
    </row>
    <row r="25021" spans="13:13" ht="49.2" customHeight="1">
      <c r="M25021" s="85"/>
    </row>
    <row r="25022" spans="13:13" ht="49.2" customHeight="1">
      <c r="M25022" s="85"/>
    </row>
    <row r="25023" spans="13:13" ht="49.2" customHeight="1">
      <c r="M25023" s="85"/>
    </row>
    <row r="25024" spans="13:13" ht="49.2" customHeight="1">
      <c r="M25024" s="85"/>
    </row>
    <row r="25025" spans="13:13" ht="49.2" customHeight="1">
      <c r="M25025" s="85"/>
    </row>
    <row r="25026" spans="13:13" ht="49.2" customHeight="1">
      <c r="M25026" s="85"/>
    </row>
    <row r="25027" spans="13:13" ht="49.2" customHeight="1">
      <c r="M25027" s="85"/>
    </row>
    <row r="25028" spans="13:13" ht="49.2" customHeight="1">
      <c r="M25028" s="85"/>
    </row>
    <row r="25029" spans="13:13" ht="49.2" customHeight="1">
      <c r="M25029" s="85"/>
    </row>
    <row r="25030" spans="13:13" ht="49.2" customHeight="1">
      <c r="M25030" s="85"/>
    </row>
    <row r="25031" spans="13:13" ht="49.2" customHeight="1">
      <c r="M25031" s="85"/>
    </row>
    <row r="25032" spans="13:13" ht="49.2" customHeight="1">
      <c r="M25032" s="85"/>
    </row>
    <row r="25033" spans="13:13" ht="49.2" customHeight="1">
      <c r="M25033" s="85"/>
    </row>
    <row r="25034" spans="13:13" ht="49.2" customHeight="1">
      <c r="M25034" s="85"/>
    </row>
    <row r="25035" spans="13:13" ht="49.2" customHeight="1">
      <c r="M25035" s="85"/>
    </row>
    <row r="25036" spans="13:13" ht="49.2" customHeight="1">
      <c r="M25036" s="85"/>
    </row>
    <row r="25037" spans="13:13" ht="49.2" customHeight="1">
      <c r="M25037" s="85"/>
    </row>
    <row r="25038" spans="13:13" ht="49.2" customHeight="1">
      <c r="M25038" s="85"/>
    </row>
    <row r="25039" spans="13:13" ht="49.2" customHeight="1">
      <c r="M25039" s="85"/>
    </row>
    <row r="25040" spans="13:13" ht="49.2" customHeight="1">
      <c r="M25040" s="85"/>
    </row>
    <row r="25041" spans="13:13" ht="49.2" customHeight="1">
      <c r="M25041" s="85"/>
    </row>
    <row r="25042" spans="13:13" ht="49.2" customHeight="1">
      <c r="M25042" s="85"/>
    </row>
    <row r="25043" spans="13:13" ht="49.2" customHeight="1">
      <c r="M25043" s="85"/>
    </row>
    <row r="25044" spans="13:13" ht="49.2" customHeight="1">
      <c r="M25044" s="85"/>
    </row>
    <row r="25045" spans="13:13" ht="49.2" customHeight="1">
      <c r="M25045" s="85"/>
    </row>
    <row r="25046" spans="13:13" ht="49.2" customHeight="1">
      <c r="M25046" s="85"/>
    </row>
    <row r="25047" spans="13:13" ht="49.2" customHeight="1">
      <c r="M25047" s="85"/>
    </row>
    <row r="25048" spans="13:13" ht="49.2" customHeight="1">
      <c r="M25048" s="85"/>
    </row>
    <row r="25049" spans="13:13" ht="49.2" customHeight="1">
      <c r="M25049" s="85"/>
    </row>
    <row r="25050" spans="13:13" ht="49.2" customHeight="1">
      <c r="M25050" s="85"/>
    </row>
    <row r="25051" spans="13:13" ht="49.2" customHeight="1">
      <c r="M25051" s="85"/>
    </row>
    <row r="25052" spans="13:13" ht="49.2" customHeight="1">
      <c r="M25052" s="85"/>
    </row>
    <row r="25053" spans="13:13" ht="49.2" customHeight="1">
      <c r="M25053" s="85"/>
    </row>
    <row r="25054" spans="13:13" ht="49.2" customHeight="1">
      <c r="M25054" s="85"/>
    </row>
    <row r="25055" spans="13:13" ht="49.2" customHeight="1">
      <c r="M25055" s="85"/>
    </row>
    <row r="25056" spans="13:13" ht="49.2" customHeight="1">
      <c r="M25056" s="85"/>
    </row>
    <row r="25057" spans="13:13" ht="49.2" customHeight="1">
      <c r="M25057" s="85"/>
    </row>
    <row r="25058" spans="13:13" ht="49.2" customHeight="1">
      <c r="M25058" s="85"/>
    </row>
    <row r="25059" spans="13:13" ht="49.2" customHeight="1">
      <c r="M25059" s="85"/>
    </row>
    <row r="25060" spans="13:13" ht="49.2" customHeight="1">
      <c r="M25060" s="85"/>
    </row>
    <row r="25061" spans="13:13" ht="49.2" customHeight="1">
      <c r="M25061" s="85"/>
    </row>
    <row r="25062" spans="13:13" ht="49.2" customHeight="1">
      <c r="M25062" s="85"/>
    </row>
    <row r="25063" spans="13:13" ht="49.2" customHeight="1">
      <c r="M25063" s="85"/>
    </row>
    <row r="25064" spans="13:13" ht="49.2" customHeight="1">
      <c r="M25064" s="85"/>
    </row>
    <row r="25065" spans="13:13" ht="49.2" customHeight="1">
      <c r="M25065" s="85"/>
    </row>
    <row r="25066" spans="13:13" ht="49.2" customHeight="1">
      <c r="M25066" s="85"/>
    </row>
    <row r="25067" spans="13:13" ht="49.2" customHeight="1">
      <c r="M25067" s="85"/>
    </row>
    <row r="25068" spans="13:13" ht="49.2" customHeight="1">
      <c r="M25068" s="85"/>
    </row>
    <row r="25069" spans="13:13" ht="49.2" customHeight="1">
      <c r="M25069" s="85"/>
    </row>
    <row r="25070" spans="13:13" ht="49.2" customHeight="1">
      <c r="M25070" s="85"/>
    </row>
    <row r="25071" spans="13:13" ht="49.2" customHeight="1">
      <c r="M25071" s="85"/>
    </row>
    <row r="25072" spans="13:13" ht="49.2" customHeight="1">
      <c r="M25072" s="85"/>
    </row>
    <row r="25073" spans="13:13" ht="49.2" customHeight="1">
      <c r="M25073" s="85"/>
    </row>
    <row r="25074" spans="13:13" ht="49.2" customHeight="1">
      <c r="M25074" s="85"/>
    </row>
    <row r="25075" spans="13:13" ht="49.2" customHeight="1">
      <c r="M25075" s="85"/>
    </row>
    <row r="25076" spans="13:13" ht="49.2" customHeight="1">
      <c r="M25076" s="85"/>
    </row>
    <row r="25077" spans="13:13" ht="49.2" customHeight="1">
      <c r="M25077" s="85"/>
    </row>
    <row r="25078" spans="13:13" ht="49.2" customHeight="1">
      <c r="M25078" s="85"/>
    </row>
    <row r="25079" spans="13:13" ht="49.2" customHeight="1">
      <c r="M25079" s="85"/>
    </row>
    <row r="25080" spans="13:13" ht="49.2" customHeight="1">
      <c r="M25080" s="85"/>
    </row>
    <row r="25081" spans="13:13" ht="49.2" customHeight="1">
      <c r="M25081" s="85"/>
    </row>
    <row r="25082" spans="13:13" ht="49.2" customHeight="1">
      <c r="M25082" s="85"/>
    </row>
    <row r="25083" spans="13:13" ht="49.2" customHeight="1">
      <c r="M25083" s="85"/>
    </row>
    <row r="25084" spans="13:13" ht="49.2" customHeight="1">
      <c r="M25084" s="85"/>
    </row>
    <row r="25085" spans="13:13" ht="49.2" customHeight="1">
      <c r="M25085" s="85"/>
    </row>
    <row r="25086" spans="13:13" ht="49.2" customHeight="1">
      <c r="M25086" s="85"/>
    </row>
    <row r="25087" spans="13:13" ht="49.2" customHeight="1">
      <c r="M25087" s="85"/>
    </row>
    <row r="25088" spans="13:13" ht="49.2" customHeight="1">
      <c r="M25088" s="85"/>
    </row>
    <row r="25089" spans="13:13" ht="49.2" customHeight="1">
      <c r="M25089" s="85"/>
    </row>
    <row r="25090" spans="13:13" ht="49.2" customHeight="1">
      <c r="M25090" s="85"/>
    </row>
    <row r="25091" spans="13:13" ht="49.2" customHeight="1">
      <c r="M25091" s="85"/>
    </row>
    <row r="25092" spans="13:13" ht="49.2" customHeight="1">
      <c r="M25092" s="85"/>
    </row>
    <row r="25093" spans="13:13" ht="49.2" customHeight="1">
      <c r="M25093" s="85"/>
    </row>
    <row r="25094" spans="13:13" ht="49.2" customHeight="1">
      <c r="M25094" s="85"/>
    </row>
    <row r="25095" spans="13:13" ht="49.2" customHeight="1">
      <c r="M25095" s="85"/>
    </row>
    <row r="25096" spans="13:13" ht="49.2" customHeight="1">
      <c r="M25096" s="85"/>
    </row>
    <row r="25097" spans="13:13" ht="49.2" customHeight="1">
      <c r="M25097" s="85"/>
    </row>
    <row r="25098" spans="13:13" ht="49.2" customHeight="1">
      <c r="M25098" s="85"/>
    </row>
    <row r="25099" spans="13:13" ht="49.2" customHeight="1">
      <c r="M25099" s="85"/>
    </row>
    <row r="25100" spans="13:13" ht="49.2" customHeight="1">
      <c r="M25100" s="85"/>
    </row>
    <row r="25101" spans="13:13" ht="49.2" customHeight="1">
      <c r="M25101" s="85"/>
    </row>
    <row r="25102" spans="13:13" ht="49.2" customHeight="1">
      <c r="M25102" s="85"/>
    </row>
    <row r="25103" spans="13:13" ht="49.2" customHeight="1">
      <c r="M25103" s="85"/>
    </row>
    <row r="25104" spans="13:13" ht="49.2" customHeight="1">
      <c r="M25104" s="85"/>
    </row>
    <row r="25105" spans="13:13" ht="49.2" customHeight="1">
      <c r="M25105" s="85"/>
    </row>
    <row r="25106" spans="13:13" ht="49.2" customHeight="1">
      <c r="M25106" s="85"/>
    </row>
    <row r="25107" spans="13:13" ht="49.2" customHeight="1">
      <c r="M25107" s="85"/>
    </row>
    <row r="25108" spans="13:13" ht="49.2" customHeight="1">
      <c r="M25108" s="85"/>
    </row>
    <row r="25109" spans="13:13" ht="49.2" customHeight="1">
      <c r="M25109" s="85"/>
    </row>
    <row r="25110" spans="13:13" ht="49.2" customHeight="1">
      <c r="M25110" s="85"/>
    </row>
    <row r="25111" spans="13:13" ht="49.2" customHeight="1">
      <c r="M25111" s="85"/>
    </row>
    <row r="25112" spans="13:13" ht="49.2" customHeight="1">
      <c r="M25112" s="85"/>
    </row>
    <row r="25113" spans="13:13" ht="49.2" customHeight="1">
      <c r="M25113" s="85"/>
    </row>
    <row r="25114" spans="13:13" ht="49.2" customHeight="1">
      <c r="M25114" s="85"/>
    </row>
    <row r="25115" spans="13:13" ht="49.2" customHeight="1">
      <c r="M25115" s="85"/>
    </row>
    <row r="25116" spans="13:13" ht="49.2" customHeight="1">
      <c r="M25116" s="85"/>
    </row>
    <row r="25117" spans="13:13" ht="49.2" customHeight="1">
      <c r="M25117" s="85"/>
    </row>
    <row r="25118" spans="13:13" ht="49.2" customHeight="1">
      <c r="M25118" s="85"/>
    </row>
    <row r="25119" spans="13:13" ht="49.2" customHeight="1">
      <c r="M25119" s="85"/>
    </row>
    <row r="25120" spans="13:13" ht="49.2" customHeight="1">
      <c r="M25120" s="85"/>
    </row>
    <row r="25121" spans="13:13" ht="49.2" customHeight="1">
      <c r="M25121" s="85"/>
    </row>
    <row r="25122" spans="13:13" ht="49.2" customHeight="1">
      <c r="M25122" s="85"/>
    </row>
    <row r="25123" spans="13:13" ht="49.2" customHeight="1">
      <c r="M25123" s="85"/>
    </row>
    <row r="25124" spans="13:13" ht="49.2" customHeight="1">
      <c r="M25124" s="85"/>
    </row>
    <row r="25125" spans="13:13" ht="49.2" customHeight="1">
      <c r="M25125" s="85"/>
    </row>
    <row r="25126" spans="13:13" ht="49.2" customHeight="1">
      <c r="M25126" s="85"/>
    </row>
    <row r="25127" spans="13:13" ht="49.2" customHeight="1">
      <c r="M25127" s="85"/>
    </row>
    <row r="25128" spans="13:13" ht="49.2" customHeight="1">
      <c r="M25128" s="85"/>
    </row>
    <row r="25129" spans="13:13" ht="49.2" customHeight="1">
      <c r="M25129" s="85"/>
    </row>
    <row r="25130" spans="13:13" ht="49.2" customHeight="1">
      <c r="M25130" s="85"/>
    </row>
    <row r="25131" spans="13:13" ht="49.2" customHeight="1">
      <c r="M25131" s="85"/>
    </row>
    <row r="25132" spans="13:13" ht="49.2" customHeight="1">
      <c r="M25132" s="85"/>
    </row>
    <row r="25133" spans="13:13" ht="49.2" customHeight="1">
      <c r="M25133" s="85"/>
    </row>
    <row r="25134" spans="13:13" ht="49.2" customHeight="1">
      <c r="M25134" s="85"/>
    </row>
    <row r="25135" spans="13:13" ht="49.2" customHeight="1">
      <c r="M25135" s="85"/>
    </row>
    <row r="25136" spans="13:13" ht="49.2" customHeight="1">
      <c r="M25136" s="85"/>
    </row>
    <row r="25137" spans="13:13" ht="49.2" customHeight="1">
      <c r="M25137" s="85"/>
    </row>
    <row r="25138" spans="13:13" ht="49.2" customHeight="1">
      <c r="M25138" s="85"/>
    </row>
    <row r="25139" spans="13:13" ht="49.2" customHeight="1">
      <c r="M25139" s="85"/>
    </row>
    <row r="25140" spans="13:13" ht="49.2" customHeight="1">
      <c r="M25140" s="85"/>
    </row>
    <row r="25141" spans="13:13" ht="49.2" customHeight="1">
      <c r="M25141" s="85"/>
    </row>
    <row r="25142" spans="13:13" ht="49.2" customHeight="1">
      <c r="M25142" s="85"/>
    </row>
    <row r="25143" spans="13:13" ht="49.2" customHeight="1">
      <c r="M25143" s="85"/>
    </row>
    <row r="25144" spans="13:13" ht="49.2" customHeight="1">
      <c r="M25144" s="85"/>
    </row>
    <row r="25145" spans="13:13" ht="49.2" customHeight="1">
      <c r="M25145" s="85"/>
    </row>
    <row r="25146" spans="13:13" ht="49.2" customHeight="1">
      <c r="M25146" s="85"/>
    </row>
    <row r="25147" spans="13:13" ht="49.2" customHeight="1">
      <c r="M25147" s="85"/>
    </row>
    <row r="25148" spans="13:13" ht="49.2" customHeight="1">
      <c r="M25148" s="85"/>
    </row>
    <row r="25149" spans="13:13" ht="49.2" customHeight="1">
      <c r="M25149" s="85"/>
    </row>
    <row r="25150" spans="13:13" ht="49.2" customHeight="1">
      <c r="M25150" s="85"/>
    </row>
    <row r="25151" spans="13:13" ht="49.2" customHeight="1">
      <c r="M25151" s="85"/>
    </row>
    <row r="25152" spans="13:13" ht="49.2" customHeight="1">
      <c r="M25152" s="85"/>
    </row>
    <row r="25153" spans="13:13" ht="49.2" customHeight="1">
      <c r="M25153" s="85"/>
    </row>
    <row r="25154" spans="13:13" ht="49.2" customHeight="1">
      <c r="M25154" s="85"/>
    </row>
    <row r="25155" spans="13:13" ht="49.2" customHeight="1">
      <c r="M25155" s="85"/>
    </row>
    <row r="25156" spans="13:13" ht="49.2" customHeight="1">
      <c r="M25156" s="85"/>
    </row>
    <row r="25157" spans="13:13" ht="49.2" customHeight="1">
      <c r="M25157" s="85"/>
    </row>
    <row r="25158" spans="13:13" ht="49.2" customHeight="1">
      <c r="M25158" s="85"/>
    </row>
    <row r="25159" spans="13:13" ht="49.2" customHeight="1">
      <c r="M25159" s="85"/>
    </row>
    <row r="25160" spans="13:13" ht="49.2" customHeight="1">
      <c r="M25160" s="85"/>
    </row>
    <row r="25161" spans="13:13" ht="49.2" customHeight="1">
      <c r="M25161" s="85"/>
    </row>
    <row r="25162" spans="13:13" ht="49.2" customHeight="1">
      <c r="M25162" s="85"/>
    </row>
    <row r="25163" spans="13:13" ht="49.2" customHeight="1">
      <c r="M25163" s="85"/>
    </row>
    <row r="25164" spans="13:13" ht="49.2" customHeight="1">
      <c r="M25164" s="85"/>
    </row>
    <row r="25165" spans="13:13" ht="49.2" customHeight="1">
      <c r="M25165" s="85"/>
    </row>
    <row r="25166" spans="13:13" ht="49.2" customHeight="1">
      <c r="M25166" s="85"/>
    </row>
    <row r="25167" spans="13:13" ht="49.2" customHeight="1">
      <c r="M25167" s="85"/>
    </row>
    <row r="25168" spans="13:13" ht="49.2" customHeight="1">
      <c r="M25168" s="85"/>
    </row>
    <row r="25169" spans="13:13" ht="49.2" customHeight="1">
      <c r="M25169" s="85"/>
    </row>
    <row r="25170" spans="13:13" ht="49.2" customHeight="1">
      <c r="M25170" s="85"/>
    </row>
    <row r="25171" spans="13:13" ht="49.2" customHeight="1">
      <c r="M25171" s="85"/>
    </row>
    <row r="25172" spans="13:13" ht="49.2" customHeight="1">
      <c r="M25172" s="85"/>
    </row>
    <row r="25173" spans="13:13" ht="49.2" customHeight="1">
      <c r="M25173" s="85"/>
    </row>
    <row r="25174" spans="13:13" ht="49.2" customHeight="1">
      <c r="M25174" s="85"/>
    </row>
    <row r="25175" spans="13:13" ht="49.2" customHeight="1">
      <c r="M25175" s="85"/>
    </row>
    <row r="25176" spans="13:13" ht="49.2" customHeight="1">
      <c r="M25176" s="85"/>
    </row>
    <row r="25177" spans="13:13" ht="49.2" customHeight="1">
      <c r="M25177" s="85"/>
    </row>
    <row r="25178" spans="13:13" ht="49.2" customHeight="1">
      <c r="M25178" s="85"/>
    </row>
    <row r="25179" spans="13:13" ht="49.2" customHeight="1">
      <c r="M25179" s="85"/>
    </row>
    <row r="25180" spans="13:13" ht="49.2" customHeight="1">
      <c r="M25180" s="85"/>
    </row>
    <row r="25181" spans="13:13" ht="49.2" customHeight="1">
      <c r="M25181" s="85"/>
    </row>
    <row r="25182" spans="13:13" ht="49.2" customHeight="1">
      <c r="M25182" s="85"/>
    </row>
    <row r="25183" spans="13:13" ht="49.2" customHeight="1">
      <c r="M25183" s="85"/>
    </row>
    <row r="25184" spans="13:13" ht="49.2" customHeight="1">
      <c r="M25184" s="85"/>
    </row>
    <row r="25185" spans="13:13" ht="49.2" customHeight="1">
      <c r="M25185" s="85"/>
    </row>
    <row r="25186" spans="13:13" ht="49.2" customHeight="1">
      <c r="M25186" s="85"/>
    </row>
    <row r="25187" spans="13:13" ht="49.2" customHeight="1">
      <c r="M25187" s="85"/>
    </row>
    <row r="25188" spans="13:13" ht="49.2" customHeight="1">
      <c r="M25188" s="85"/>
    </row>
    <row r="25189" spans="13:13" ht="49.2" customHeight="1">
      <c r="M25189" s="85"/>
    </row>
    <row r="25190" spans="13:13" ht="49.2" customHeight="1">
      <c r="M25190" s="85"/>
    </row>
    <row r="25191" spans="13:13" ht="49.2" customHeight="1">
      <c r="M25191" s="85"/>
    </row>
    <row r="25192" spans="13:13" ht="49.2" customHeight="1">
      <c r="M25192" s="85"/>
    </row>
    <row r="25193" spans="13:13" ht="49.2" customHeight="1">
      <c r="M25193" s="85"/>
    </row>
    <row r="25194" spans="13:13" ht="49.2" customHeight="1">
      <c r="M25194" s="85"/>
    </row>
    <row r="25195" spans="13:13" ht="49.2" customHeight="1">
      <c r="M25195" s="85"/>
    </row>
    <row r="25196" spans="13:13" ht="49.2" customHeight="1">
      <c r="M25196" s="85"/>
    </row>
    <row r="25197" spans="13:13" ht="49.2" customHeight="1">
      <c r="M25197" s="85"/>
    </row>
    <row r="25198" spans="13:13" ht="49.2" customHeight="1">
      <c r="M25198" s="85"/>
    </row>
    <row r="25199" spans="13:13" ht="49.2" customHeight="1">
      <c r="M25199" s="85"/>
    </row>
    <row r="25200" spans="13:13" ht="49.2" customHeight="1">
      <c r="M25200" s="85"/>
    </row>
    <row r="25201" spans="13:13" ht="49.2" customHeight="1">
      <c r="M25201" s="85"/>
    </row>
    <row r="25202" spans="13:13" ht="49.2" customHeight="1">
      <c r="M25202" s="85"/>
    </row>
    <row r="25203" spans="13:13" ht="49.2" customHeight="1">
      <c r="M25203" s="85"/>
    </row>
    <row r="25204" spans="13:13" ht="49.2" customHeight="1">
      <c r="M25204" s="85"/>
    </row>
    <row r="25205" spans="13:13" ht="49.2" customHeight="1">
      <c r="M25205" s="85"/>
    </row>
    <row r="25206" spans="13:13" ht="49.2" customHeight="1">
      <c r="M25206" s="85"/>
    </row>
    <row r="25207" spans="13:13" ht="49.2" customHeight="1">
      <c r="M25207" s="85"/>
    </row>
    <row r="25208" spans="13:13" ht="49.2" customHeight="1">
      <c r="M25208" s="85"/>
    </row>
    <row r="25209" spans="13:13" ht="49.2" customHeight="1">
      <c r="M25209" s="85"/>
    </row>
    <row r="25210" spans="13:13" ht="49.2" customHeight="1">
      <c r="M25210" s="85"/>
    </row>
    <row r="25211" spans="13:13" ht="49.2" customHeight="1">
      <c r="M25211" s="85"/>
    </row>
    <row r="25212" spans="13:13" ht="49.2" customHeight="1">
      <c r="M25212" s="85"/>
    </row>
    <row r="25213" spans="13:13" ht="49.2" customHeight="1">
      <c r="M25213" s="85"/>
    </row>
    <row r="25214" spans="13:13" ht="49.2" customHeight="1">
      <c r="M25214" s="85"/>
    </row>
    <row r="25215" spans="13:13" ht="49.2" customHeight="1">
      <c r="M25215" s="85"/>
    </row>
    <row r="25216" spans="13:13" ht="49.2" customHeight="1">
      <c r="M25216" s="85"/>
    </row>
    <row r="25217" spans="13:13" ht="49.2" customHeight="1">
      <c r="M25217" s="85"/>
    </row>
    <row r="25218" spans="13:13" ht="49.2" customHeight="1">
      <c r="M25218" s="85"/>
    </row>
    <row r="25219" spans="13:13" ht="49.2" customHeight="1">
      <c r="M25219" s="85"/>
    </row>
    <row r="25220" spans="13:13" ht="49.2" customHeight="1">
      <c r="M25220" s="85"/>
    </row>
    <row r="25221" spans="13:13" ht="49.2" customHeight="1">
      <c r="M25221" s="85"/>
    </row>
    <row r="25222" spans="13:13" ht="49.2" customHeight="1">
      <c r="M25222" s="85"/>
    </row>
    <row r="25223" spans="13:13" ht="49.2" customHeight="1">
      <c r="M25223" s="85"/>
    </row>
    <row r="25224" spans="13:13" ht="49.2" customHeight="1">
      <c r="M25224" s="85"/>
    </row>
    <row r="25225" spans="13:13" ht="49.2" customHeight="1">
      <c r="M25225" s="85"/>
    </row>
    <row r="25226" spans="13:13" ht="49.2" customHeight="1">
      <c r="M25226" s="85"/>
    </row>
    <row r="25227" spans="13:13" ht="49.2" customHeight="1">
      <c r="M25227" s="85"/>
    </row>
    <row r="25228" spans="13:13" ht="49.2" customHeight="1">
      <c r="M25228" s="85"/>
    </row>
    <row r="25229" spans="13:13" ht="49.2" customHeight="1">
      <c r="M25229" s="85"/>
    </row>
    <row r="25230" spans="13:13" ht="49.2" customHeight="1">
      <c r="M25230" s="85"/>
    </row>
    <row r="25231" spans="13:13" ht="49.2" customHeight="1">
      <c r="M25231" s="85"/>
    </row>
    <row r="25232" spans="13:13" ht="49.2" customHeight="1">
      <c r="M25232" s="85"/>
    </row>
    <row r="25233" spans="13:13" ht="49.2" customHeight="1">
      <c r="M25233" s="85"/>
    </row>
    <row r="25234" spans="13:13" ht="49.2" customHeight="1">
      <c r="M25234" s="85"/>
    </row>
    <row r="25235" spans="13:13" ht="49.2" customHeight="1">
      <c r="M25235" s="85"/>
    </row>
    <row r="25236" spans="13:13" ht="49.2" customHeight="1">
      <c r="M25236" s="85"/>
    </row>
    <row r="25237" spans="13:13" ht="49.2" customHeight="1">
      <c r="M25237" s="85"/>
    </row>
    <row r="25238" spans="13:13" ht="49.2" customHeight="1">
      <c r="M25238" s="85"/>
    </row>
    <row r="25239" spans="13:13" ht="49.2" customHeight="1">
      <c r="M25239" s="85"/>
    </row>
    <row r="25240" spans="13:13" ht="49.2" customHeight="1">
      <c r="M25240" s="85"/>
    </row>
    <row r="25241" spans="13:13" ht="49.2" customHeight="1">
      <c r="M25241" s="85"/>
    </row>
    <row r="25242" spans="13:13" ht="49.2" customHeight="1">
      <c r="M25242" s="85"/>
    </row>
    <row r="25243" spans="13:13" ht="49.2" customHeight="1">
      <c r="M25243" s="85"/>
    </row>
    <row r="25244" spans="13:13" ht="49.2" customHeight="1">
      <c r="M25244" s="85"/>
    </row>
    <row r="25245" spans="13:13" ht="49.2" customHeight="1">
      <c r="M25245" s="85"/>
    </row>
    <row r="25246" spans="13:13" ht="49.2" customHeight="1">
      <c r="M25246" s="85"/>
    </row>
    <row r="25247" spans="13:13" ht="49.2" customHeight="1">
      <c r="M25247" s="85"/>
    </row>
    <row r="25248" spans="13:13" ht="49.2" customHeight="1">
      <c r="M25248" s="85"/>
    </row>
    <row r="25249" spans="13:13" ht="49.2" customHeight="1">
      <c r="M25249" s="85"/>
    </row>
    <row r="25250" spans="13:13" ht="49.2" customHeight="1">
      <c r="M25250" s="85"/>
    </row>
    <row r="25251" spans="13:13" ht="49.2" customHeight="1">
      <c r="M25251" s="85"/>
    </row>
    <row r="25252" spans="13:13" ht="49.2" customHeight="1">
      <c r="M25252" s="85"/>
    </row>
    <row r="25253" spans="13:13" ht="49.2" customHeight="1">
      <c r="M25253" s="85"/>
    </row>
    <row r="25254" spans="13:13" ht="49.2" customHeight="1">
      <c r="M25254" s="85"/>
    </row>
    <row r="25255" spans="13:13" ht="49.2" customHeight="1">
      <c r="M25255" s="85"/>
    </row>
    <row r="25256" spans="13:13" ht="49.2" customHeight="1">
      <c r="M25256" s="85"/>
    </row>
    <row r="25257" spans="13:13" ht="49.2" customHeight="1">
      <c r="M25257" s="85"/>
    </row>
    <row r="25258" spans="13:13" ht="49.2" customHeight="1">
      <c r="M25258" s="85"/>
    </row>
    <row r="25259" spans="13:13" ht="49.2" customHeight="1">
      <c r="M25259" s="85"/>
    </row>
    <row r="25260" spans="13:13" ht="49.2" customHeight="1">
      <c r="M25260" s="85"/>
    </row>
    <row r="25261" spans="13:13" ht="49.2" customHeight="1">
      <c r="M25261" s="85"/>
    </row>
    <row r="25262" spans="13:13" ht="49.2" customHeight="1">
      <c r="M25262" s="85"/>
    </row>
    <row r="25263" spans="13:13" ht="49.2" customHeight="1">
      <c r="M25263" s="85"/>
    </row>
    <row r="25264" spans="13:13" ht="49.2" customHeight="1">
      <c r="M25264" s="85"/>
    </row>
    <row r="25265" spans="13:13" ht="49.2" customHeight="1">
      <c r="M25265" s="85"/>
    </row>
    <row r="25266" spans="13:13" ht="49.2" customHeight="1">
      <c r="M25266" s="85"/>
    </row>
    <row r="25267" spans="13:13" ht="49.2" customHeight="1">
      <c r="M25267" s="85"/>
    </row>
    <row r="25268" spans="13:13" ht="49.2" customHeight="1">
      <c r="M25268" s="85"/>
    </row>
    <row r="25269" spans="13:13" ht="49.2" customHeight="1">
      <c r="M25269" s="85"/>
    </row>
    <row r="25270" spans="13:13" ht="49.2" customHeight="1">
      <c r="M25270" s="85"/>
    </row>
    <row r="25271" spans="13:13" ht="49.2" customHeight="1">
      <c r="M25271" s="85"/>
    </row>
    <row r="25272" spans="13:13" ht="49.2" customHeight="1">
      <c r="M25272" s="85"/>
    </row>
    <row r="25273" spans="13:13" ht="49.2" customHeight="1">
      <c r="M25273" s="85"/>
    </row>
    <row r="25274" spans="13:13" ht="49.2" customHeight="1">
      <c r="M25274" s="85"/>
    </row>
    <row r="25275" spans="13:13" ht="49.2" customHeight="1">
      <c r="M25275" s="85"/>
    </row>
    <row r="25276" spans="13:13" ht="49.2" customHeight="1">
      <c r="M25276" s="85"/>
    </row>
    <row r="25277" spans="13:13" ht="49.2" customHeight="1">
      <c r="M25277" s="85"/>
    </row>
    <row r="25278" spans="13:13" ht="49.2" customHeight="1">
      <c r="M25278" s="85"/>
    </row>
    <row r="25279" spans="13:13" ht="49.2" customHeight="1">
      <c r="M25279" s="85"/>
    </row>
    <row r="25280" spans="13:13" ht="49.2" customHeight="1">
      <c r="M25280" s="85"/>
    </row>
    <row r="25281" spans="13:13" ht="49.2" customHeight="1">
      <c r="M25281" s="85"/>
    </row>
    <row r="25282" spans="13:13" ht="49.2" customHeight="1">
      <c r="M25282" s="85"/>
    </row>
    <row r="25283" spans="13:13" ht="49.2" customHeight="1">
      <c r="M25283" s="85"/>
    </row>
    <row r="25284" spans="13:13" ht="49.2" customHeight="1">
      <c r="M25284" s="85"/>
    </row>
    <row r="25285" spans="13:13" ht="49.2" customHeight="1">
      <c r="M25285" s="85"/>
    </row>
    <row r="25286" spans="13:13" ht="49.2" customHeight="1">
      <c r="M25286" s="85"/>
    </row>
    <row r="25287" spans="13:13" ht="49.2" customHeight="1">
      <c r="M25287" s="85"/>
    </row>
    <row r="25288" spans="13:13" ht="49.2" customHeight="1">
      <c r="M25288" s="85"/>
    </row>
    <row r="25289" spans="13:13" ht="49.2" customHeight="1">
      <c r="M25289" s="85"/>
    </row>
    <row r="25290" spans="13:13" ht="49.2" customHeight="1">
      <c r="M25290" s="85"/>
    </row>
    <row r="25291" spans="13:13" ht="49.2" customHeight="1">
      <c r="M25291" s="85"/>
    </row>
    <row r="25292" spans="13:13" ht="49.2" customHeight="1">
      <c r="M25292" s="85"/>
    </row>
    <row r="25293" spans="13:13" ht="49.2" customHeight="1">
      <c r="M25293" s="85"/>
    </row>
    <row r="25294" spans="13:13" ht="49.2" customHeight="1">
      <c r="M25294" s="85"/>
    </row>
    <row r="25295" spans="13:13" ht="49.2" customHeight="1">
      <c r="M25295" s="85"/>
    </row>
    <row r="25296" spans="13:13" ht="49.2" customHeight="1">
      <c r="M25296" s="85"/>
    </row>
    <row r="25297" spans="13:13" ht="49.2" customHeight="1">
      <c r="M25297" s="85"/>
    </row>
    <row r="25298" spans="13:13" ht="49.2" customHeight="1">
      <c r="M25298" s="85"/>
    </row>
    <row r="25299" spans="13:13" ht="49.2" customHeight="1">
      <c r="M25299" s="85"/>
    </row>
    <row r="25300" spans="13:13" ht="49.2" customHeight="1">
      <c r="M25300" s="85"/>
    </row>
    <row r="25301" spans="13:13" ht="49.2" customHeight="1">
      <c r="M25301" s="85"/>
    </row>
    <row r="25302" spans="13:13" ht="49.2" customHeight="1">
      <c r="M25302" s="85"/>
    </row>
    <row r="25303" spans="13:13" ht="49.2" customHeight="1">
      <c r="M25303" s="85"/>
    </row>
    <row r="25304" spans="13:13" ht="49.2" customHeight="1">
      <c r="M25304" s="85"/>
    </row>
    <row r="25305" spans="13:13" ht="49.2" customHeight="1">
      <c r="M25305" s="85"/>
    </row>
    <row r="25306" spans="13:13" ht="49.2" customHeight="1">
      <c r="M25306" s="85"/>
    </row>
    <row r="25307" spans="13:13" ht="49.2" customHeight="1">
      <c r="M25307" s="85"/>
    </row>
    <row r="25308" spans="13:13" ht="49.2" customHeight="1">
      <c r="M25308" s="85"/>
    </row>
    <row r="25309" spans="13:13" ht="49.2" customHeight="1">
      <c r="M25309" s="85"/>
    </row>
    <row r="25310" spans="13:13" ht="49.2" customHeight="1">
      <c r="M25310" s="85"/>
    </row>
    <row r="25311" spans="13:13" ht="49.2" customHeight="1">
      <c r="M25311" s="85"/>
    </row>
    <row r="25312" spans="13:13" ht="49.2" customHeight="1">
      <c r="M25312" s="85"/>
    </row>
    <row r="25313" spans="13:13" ht="49.2" customHeight="1">
      <c r="M25313" s="85"/>
    </row>
    <row r="25314" spans="13:13" ht="49.2" customHeight="1">
      <c r="M25314" s="85"/>
    </row>
    <row r="25315" spans="13:13" ht="49.2" customHeight="1">
      <c r="M25315" s="85"/>
    </row>
    <row r="25316" spans="13:13" ht="49.2" customHeight="1">
      <c r="M25316" s="85"/>
    </row>
    <row r="25317" spans="13:13" ht="49.2" customHeight="1">
      <c r="M25317" s="85"/>
    </row>
    <row r="25318" spans="13:13" ht="49.2" customHeight="1">
      <c r="M25318" s="85"/>
    </row>
    <row r="25319" spans="13:13" ht="49.2" customHeight="1">
      <c r="M25319" s="85"/>
    </row>
    <row r="25320" spans="13:13" ht="49.2" customHeight="1">
      <c r="M25320" s="85"/>
    </row>
    <row r="25321" spans="13:13" ht="49.2" customHeight="1">
      <c r="M25321" s="85"/>
    </row>
    <row r="25322" spans="13:13" ht="49.2" customHeight="1">
      <c r="M25322" s="85"/>
    </row>
    <row r="25323" spans="13:13" ht="49.2" customHeight="1">
      <c r="M25323" s="85"/>
    </row>
    <row r="25324" spans="13:13" ht="49.2" customHeight="1">
      <c r="M25324" s="85"/>
    </row>
    <row r="25325" spans="13:13" ht="49.2" customHeight="1">
      <c r="M25325" s="85"/>
    </row>
    <row r="25326" spans="13:13" ht="49.2" customHeight="1">
      <c r="M25326" s="85"/>
    </row>
    <row r="25327" spans="13:13" ht="49.2" customHeight="1">
      <c r="M25327" s="85"/>
    </row>
    <row r="25328" spans="13:13" ht="49.2" customHeight="1">
      <c r="M25328" s="85"/>
    </row>
    <row r="25329" spans="13:13" ht="49.2" customHeight="1">
      <c r="M25329" s="85"/>
    </row>
    <row r="25330" spans="13:13" ht="49.2" customHeight="1">
      <c r="M25330" s="85"/>
    </row>
    <row r="25331" spans="13:13" ht="49.2" customHeight="1">
      <c r="M25331" s="85"/>
    </row>
    <row r="25332" spans="13:13" ht="49.2" customHeight="1">
      <c r="M25332" s="85"/>
    </row>
    <row r="25333" spans="13:13" ht="49.2" customHeight="1">
      <c r="M25333" s="85"/>
    </row>
    <row r="25334" spans="13:13" ht="49.2" customHeight="1">
      <c r="M25334" s="85"/>
    </row>
    <row r="25335" spans="13:13" ht="49.2" customHeight="1">
      <c r="M25335" s="85"/>
    </row>
    <row r="25336" spans="13:13" ht="49.2" customHeight="1">
      <c r="M25336" s="85"/>
    </row>
    <row r="25337" spans="13:13" ht="49.2" customHeight="1">
      <c r="M25337" s="85"/>
    </row>
    <row r="25338" spans="13:13" ht="49.2" customHeight="1">
      <c r="M25338" s="85"/>
    </row>
    <row r="25339" spans="13:13" ht="49.2" customHeight="1">
      <c r="M25339" s="85"/>
    </row>
    <row r="25340" spans="13:13" ht="49.2" customHeight="1">
      <c r="M25340" s="85"/>
    </row>
    <row r="25341" spans="13:13" ht="49.2" customHeight="1">
      <c r="M25341" s="85"/>
    </row>
    <row r="25342" spans="13:13" ht="49.2" customHeight="1">
      <c r="M25342" s="85"/>
    </row>
    <row r="25343" spans="13:13" ht="49.2" customHeight="1">
      <c r="M25343" s="85"/>
    </row>
    <row r="25344" spans="13:13" ht="49.2" customHeight="1">
      <c r="M25344" s="85"/>
    </row>
    <row r="25345" spans="13:13" ht="49.2" customHeight="1">
      <c r="M25345" s="85"/>
    </row>
    <row r="25346" spans="13:13" ht="49.2" customHeight="1">
      <c r="M25346" s="85"/>
    </row>
    <row r="25347" spans="13:13" ht="49.2" customHeight="1">
      <c r="M25347" s="85"/>
    </row>
    <row r="25348" spans="13:13" ht="49.2" customHeight="1">
      <c r="M25348" s="85"/>
    </row>
    <row r="25349" spans="13:13" ht="49.2" customHeight="1">
      <c r="M25349" s="85"/>
    </row>
    <row r="25350" spans="13:13" ht="49.2" customHeight="1">
      <c r="M25350" s="85"/>
    </row>
    <row r="25351" spans="13:13" ht="49.2" customHeight="1">
      <c r="M25351" s="85"/>
    </row>
    <row r="25352" spans="13:13" ht="49.2" customHeight="1">
      <c r="M25352" s="85"/>
    </row>
    <row r="25353" spans="13:13" ht="49.2" customHeight="1">
      <c r="M25353" s="85"/>
    </row>
    <row r="25354" spans="13:13" ht="49.2" customHeight="1">
      <c r="M25354" s="85"/>
    </row>
    <row r="25355" spans="13:13" ht="49.2" customHeight="1">
      <c r="M25355" s="85"/>
    </row>
    <row r="25356" spans="13:13" ht="49.2" customHeight="1">
      <c r="M25356" s="85"/>
    </row>
    <row r="25357" spans="13:13" ht="49.2" customHeight="1">
      <c r="M25357" s="85"/>
    </row>
    <row r="25358" spans="13:13" ht="49.2" customHeight="1">
      <c r="M25358" s="85"/>
    </row>
    <row r="25359" spans="13:13" ht="49.2" customHeight="1">
      <c r="M25359" s="85"/>
    </row>
    <row r="25360" spans="13:13" ht="49.2" customHeight="1">
      <c r="M25360" s="85"/>
    </row>
    <row r="25361" spans="13:13" ht="49.2" customHeight="1">
      <c r="M25361" s="85"/>
    </row>
    <row r="25362" spans="13:13" ht="49.2" customHeight="1">
      <c r="M25362" s="85"/>
    </row>
    <row r="25363" spans="13:13" ht="49.2" customHeight="1">
      <c r="M25363" s="85"/>
    </row>
    <row r="25364" spans="13:13" ht="49.2" customHeight="1">
      <c r="M25364" s="85"/>
    </row>
    <row r="25365" spans="13:13" ht="49.2" customHeight="1">
      <c r="M25365" s="85"/>
    </row>
    <row r="25366" spans="13:13" ht="49.2" customHeight="1">
      <c r="M25366" s="85"/>
    </row>
    <row r="25367" spans="13:13" ht="49.2" customHeight="1">
      <c r="M25367" s="85"/>
    </row>
    <row r="25368" spans="13:13" ht="49.2" customHeight="1">
      <c r="M25368" s="85"/>
    </row>
    <row r="25369" spans="13:13" ht="49.2" customHeight="1">
      <c r="M25369" s="85"/>
    </row>
    <row r="25370" spans="13:13" ht="49.2" customHeight="1">
      <c r="M25370" s="85"/>
    </row>
    <row r="25371" spans="13:13" ht="49.2" customHeight="1">
      <c r="M25371" s="85"/>
    </row>
    <row r="25372" spans="13:13" ht="49.2" customHeight="1">
      <c r="M25372" s="85"/>
    </row>
    <row r="25373" spans="13:13" ht="49.2" customHeight="1">
      <c r="M25373" s="85"/>
    </row>
    <row r="25374" spans="13:13" ht="49.2" customHeight="1">
      <c r="M25374" s="85"/>
    </row>
    <row r="25375" spans="13:13" ht="49.2" customHeight="1">
      <c r="M25375" s="85"/>
    </row>
    <row r="25376" spans="13:13" ht="49.2" customHeight="1">
      <c r="M25376" s="85"/>
    </row>
    <row r="25377" spans="13:13" ht="49.2" customHeight="1">
      <c r="M25377" s="85"/>
    </row>
    <row r="25378" spans="13:13" ht="49.2" customHeight="1">
      <c r="M25378" s="85"/>
    </row>
    <row r="25379" spans="13:13" ht="49.2" customHeight="1">
      <c r="M25379" s="85"/>
    </row>
    <row r="25380" spans="13:13" ht="49.2" customHeight="1">
      <c r="M25380" s="85"/>
    </row>
    <row r="25381" spans="13:13" ht="49.2" customHeight="1">
      <c r="M25381" s="85"/>
    </row>
    <row r="25382" spans="13:13" ht="49.2" customHeight="1">
      <c r="M25382" s="85"/>
    </row>
    <row r="25383" spans="13:13" ht="49.2" customHeight="1">
      <c r="M25383" s="85"/>
    </row>
    <row r="25384" spans="13:13" ht="49.2" customHeight="1">
      <c r="M25384" s="85"/>
    </row>
    <row r="25385" spans="13:13" ht="49.2" customHeight="1">
      <c r="M25385" s="85"/>
    </row>
    <row r="25386" spans="13:13" ht="49.2" customHeight="1">
      <c r="M25386" s="85"/>
    </row>
    <row r="25387" spans="13:13" ht="49.2" customHeight="1">
      <c r="M25387" s="85"/>
    </row>
    <row r="25388" spans="13:13" ht="49.2" customHeight="1">
      <c r="M25388" s="85"/>
    </row>
    <row r="25389" spans="13:13" ht="49.2" customHeight="1">
      <c r="M25389" s="85"/>
    </row>
    <row r="25390" spans="13:13" ht="49.2" customHeight="1">
      <c r="M25390" s="85"/>
    </row>
    <row r="25391" spans="13:13" ht="49.2" customHeight="1">
      <c r="M25391" s="85"/>
    </row>
    <row r="25392" spans="13:13" ht="49.2" customHeight="1">
      <c r="M25392" s="85"/>
    </row>
    <row r="25393" spans="13:13" ht="49.2" customHeight="1">
      <c r="M25393" s="85"/>
    </row>
    <row r="25394" spans="13:13" ht="49.2" customHeight="1">
      <c r="M25394" s="85"/>
    </row>
    <row r="25395" spans="13:13" ht="49.2" customHeight="1">
      <c r="M25395" s="85"/>
    </row>
    <row r="25396" spans="13:13" ht="49.2" customHeight="1">
      <c r="M25396" s="85"/>
    </row>
    <row r="25397" spans="13:13" ht="49.2" customHeight="1">
      <c r="M25397" s="85"/>
    </row>
    <row r="25398" spans="13:13" ht="49.2" customHeight="1">
      <c r="M25398" s="85"/>
    </row>
    <row r="25399" spans="13:13" ht="49.2" customHeight="1">
      <c r="M25399" s="85"/>
    </row>
    <row r="25400" spans="13:13" ht="49.2" customHeight="1">
      <c r="M25400" s="85"/>
    </row>
    <row r="25401" spans="13:13" ht="49.2" customHeight="1">
      <c r="M25401" s="85"/>
    </row>
    <row r="25402" spans="13:13" ht="49.2" customHeight="1">
      <c r="M25402" s="85"/>
    </row>
    <row r="25403" spans="13:13" ht="49.2" customHeight="1">
      <c r="M25403" s="85"/>
    </row>
    <row r="25404" spans="13:13" ht="49.2" customHeight="1">
      <c r="M25404" s="85"/>
    </row>
    <row r="25405" spans="13:13" ht="49.2" customHeight="1">
      <c r="M25405" s="85"/>
    </row>
    <row r="25406" spans="13:13" ht="49.2" customHeight="1">
      <c r="M25406" s="85"/>
    </row>
    <row r="25407" spans="13:13" ht="49.2" customHeight="1">
      <c r="M25407" s="85"/>
    </row>
    <row r="25408" spans="13:13" ht="49.2" customHeight="1">
      <c r="M25408" s="85"/>
    </row>
    <row r="25409" spans="13:13" ht="49.2" customHeight="1">
      <c r="M25409" s="85"/>
    </row>
    <row r="25410" spans="13:13" ht="49.2" customHeight="1">
      <c r="M25410" s="85"/>
    </row>
    <row r="25411" spans="13:13" ht="49.2" customHeight="1">
      <c r="M25411" s="85"/>
    </row>
    <row r="25412" spans="13:13" ht="49.2" customHeight="1">
      <c r="M25412" s="85"/>
    </row>
    <row r="25413" spans="13:13" ht="49.2" customHeight="1">
      <c r="M25413" s="85"/>
    </row>
    <row r="25414" spans="13:13" ht="49.2" customHeight="1">
      <c r="M25414" s="85"/>
    </row>
    <row r="25415" spans="13:13" ht="49.2" customHeight="1">
      <c r="M25415" s="85"/>
    </row>
    <row r="25416" spans="13:13" ht="49.2" customHeight="1">
      <c r="M25416" s="85"/>
    </row>
    <row r="25417" spans="13:13" ht="49.2" customHeight="1">
      <c r="M25417" s="85"/>
    </row>
    <row r="25418" spans="13:13" ht="49.2" customHeight="1">
      <c r="M25418" s="85"/>
    </row>
    <row r="25419" spans="13:13" ht="49.2" customHeight="1">
      <c r="M25419" s="85"/>
    </row>
    <row r="25420" spans="13:13" ht="49.2" customHeight="1">
      <c r="M25420" s="85"/>
    </row>
    <row r="25421" spans="13:13" ht="49.2" customHeight="1">
      <c r="M25421" s="85"/>
    </row>
    <row r="25422" spans="13:13" ht="49.2" customHeight="1">
      <c r="M25422" s="85"/>
    </row>
    <row r="25423" spans="13:13" ht="49.2" customHeight="1">
      <c r="M25423" s="85"/>
    </row>
    <row r="25424" spans="13:13" ht="49.2" customHeight="1">
      <c r="M25424" s="85"/>
    </row>
    <row r="25425" spans="13:13" ht="49.2" customHeight="1">
      <c r="M25425" s="85"/>
    </row>
    <row r="25426" spans="13:13" ht="49.2" customHeight="1">
      <c r="M25426" s="85"/>
    </row>
    <row r="25427" spans="13:13" ht="49.2" customHeight="1">
      <c r="M25427" s="85"/>
    </row>
    <row r="25428" spans="13:13" ht="49.2" customHeight="1">
      <c r="M25428" s="85"/>
    </row>
    <row r="25429" spans="13:13" ht="49.2" customHeight="1">
      <c r="M25429" s="85"/>
    </row>
    <row r="25430" spans="13:13" ht="49.2" customHeight="1">
      <c r="M25430" s="85"/>
    </row>
    <row r="25431" spans="13:13" ht="49.2" customHeight="1">
      <c r="M25431" s="85"/>
    </row>
    <row r="25432" spans="13:13" ht="49.2" customHeight="1">
      <c r="M25432" s="85"/>
    </row>
    <row r="25433" spans="13:13" ht="49.2" customHeight="1">
      <c r="M25433" s="85"/>
    </row>
    <row r="25434" spans="13:13" ht="49.2" customHeight="1">
      <c r="M25434" s="85"/>
    </row>
    <row r="25435" spans="13:13" ht="49.2" customHeight="1">
      <c r="M25435" s="85"/>
    </row>
    <row r="25436" spans="13:13" ht="49.2" customHeight="1">
      <c r="M25436" s="85"/>
    </row>
    <row r="25437" spans="13:13" ht="49.2" customHeight="1">
      <c r="M25437" s="85"/>
    </row>
    <row r="25438" spans="13:13" ht="49.2" customHeight="1">
      <c r="M25438" s="85"/>
    </row>
    <row r="25439" spans="13:13" ht="49.2" customHeight="1">
      <c r="M25439" s="85"/>
    </row>
    <row r="25440" spans="13:13" ht="49.2" customHeight="1">
      <c r="M25440" s="85"/>
    </row>
    <row r="25441" spans="13:13" ht="49.2" customHeight="1">
      <c r="M25441" s="85"/>
    </row>
    <row r="25442" spans="13:13" ht="49.2" customHeight="1">
      <c r="M25442" s="85"/>
    </row>
    <row r="25443" spans="13:13" ht="49.2" customHeight="1">
      <c r="M25443" s="85"/>
    </row>
    <row r="25444" spans="13:13" ht="49.2" customHeight="1">
      <c r="M25444" s="85"/>
    </row>
    <row r="25445" spans="13:13" ht="49.2" customHeight="1">
      <c r="M25445" s="85"/>
    </row>
    <row r="25446" spans="13:13" ht="49.2" customHeight="1">
      <c r="M25446" s="85"/>
    </row>
    <row r="25447" spans="13:13" ht="49.2" customHeight="1">
      <c r="M25447" s="85"/>
    </row>
    <row r="25448" spans="13:13" ht="49.2" customHeight="1">
      <c r="M25448" s="85"/>
    </row>
    <row r="25449" spans="13:13" ht="49.2" customHeight="1">
      <c r="M25449" s="85"/>
    </row>
    <row r="25450" spans="13:13" ht="49.2" customHeight="1">
      <c r="M25450" s="85"/>
    </row>
    <row r="25451" spans="13:13" ht="49.2" customHeight="1">
      <c r="M25451" s="85"/>
    </row>
    <row r="25452" spans="13:13" ht="49.2" customHeight="1">
      <c r="M25452" s="85"/>
    </row>
    <row r="25453" spans="13:13" ht="49.2" customHeight="1">
      <c r="M25453" s="85"/>
    </row>
    <row r="25454" spans="13:13" ht="49.2" customHeight="1">
      <c r="M25454" s="85"/>
    </row>
    <row r="25455" spans="13:13" ht="49.2" customHeight="1">
      <c r="M25455" s="85"/>
    </row>
    <row r="25456" spans="13:13" ht="49.2" customHeight="1">
      <c r="M25456" s="85"/>
    </row>
    <row r="25457" spans="13:13" ht="49.2" customHeight="1">
      <c r="M25457" s="85"/>
    </row>
    <row r="25458" spans="13:13" ht="49.2" customHeight="1">
      <c r="M25458" s="85"/>
    </row>
    <row r="25459" spans="13:13" ht="49.2" customHeight="1">
      <c r="M25459" s="85"/>
    </row>
    <row r="25460" spans="13:13" ht="49.2" customHeight="1">
      <c r="M25460" s="85"/>
    </row>
    <row r="25461" spans="13:13" ht="49.2" customHeight="1">
      <c r="M25461" s="85"/>
    </row>
    <row r="25462" spans="13:13" ht="49.2" customHeight="1">
      <c r="M25462" s="85"/>
    </row>
    <row r="25463" spans="13:13" ht="49.2" customHeight="1">
      <c r="M25463" s="85"/>
    </row>
    <row r="25464" spans="13:13" ht="49.2" customHeight="1">
      <c r="M25464" s="85"/>
    </row>
    <row r="25465" spans="13:13" ht="49.2" customHeight="1">
      <c r="M25465" s="85"/>
    </row>
    <row r="25466" spans="13:13" ht="49.2" customHeight="1">
      <c r="M25466" s="85"/>
    </row>
    <row r="25467" spans="13:13" ht="49.2" customHeight="1">
      <c r="M25467" s="85"/>
    </row>
    <row r="25468" spans="13:13" ht="49.2" customHeight="1">
      <c r="M25468" s="85"/>
    </row>
    <row r="25469" spans="13:13" ht="49.2" customHeight="1">
      <c r="M25469" s="85"/>
    </row>
    <row r="25470" spans="13:13" ht="49.2" customHeight="1">
      <c r="M25470" s="85"/>
    </row>
    <row r="25471" spans="13:13" ht="49.2" customHeight="1">
      <c r="M25471" s="85"/>
    </row>
    <row r="25472" spans="13:13" ht="49.2" customHeight="1">
      <c r="M25472" s="85"/>
    </row>
    <row r="25473" spans="13:13" ht="49.2" customHeight="1">
      <c r="M25473" s="85"/>
    </row>
    <row r="25474" spans="13:13" ht="49.2" customHeight="1">
      <c r="M25474" s="85"/>
    </row>
    <row r="25475" spans="13:13" ht="49.2" customHeight="1">
      <c r="M25475" s="85"/>
    </row>
    <row r="25476" spans="13:13" ht="49.2" customHeight="1">
      <c r="M25476" s="85"/>
    </row>
    <row r="25477" spans="13:13" ht="49.2" customHeight="1">
      <c r="M25477" s="85"/>
    </row>
    <row r="25478" spans="13:13" ht="49.2" customHeight="1">
      <c r="M25478" s="85"/>
    </row>
    <row r="25479" spans="13:13" ht="49.2" customHeight="1">
      <c r="M25479" s="85"/>
    </row>
    <row r="25480" spans="13:13" ht="49.2" customHeight="1">
      <c r="M25480" s="85"/>
    </row>
    <row r="25481" spans="13:13" ht="49.2" customHeight="1">
      <c r="M25481" s="85"/>
    </row>
    <row r="25482" spans="13:13" ht="49.2" customHeight="1">
      <c r="M25482" s="85"/>
    </row>
    <row r="25483" spans="13:13" ht="49.2" customHeight="1">
      <c r="M25483" s="85"/>
    </row>
    <row r="25484" spans="13:13" ht="49.2" customHeight="1">
      <c r="M25484" s="85"/>
    </row>
    <row r="25485" spans="13:13" ht="49.2" customHeight="1">
      <c r="M25485" s="85"/>
    </row>
    <row r="25486" spans="13:13" ht="49.2" customHeight="1">
      <c r="M25486" s="85"/>
    </row>
    <row r="25487" spans="13:13" ht="49.2" customHeight="1">
      <c r="M25487" s="85"/>
    </row>
    <row r="25488" spans="13:13" ht="49.2" customHeight="1">
      <c r="M25488" s="85"/>
    </row>
    <row r="25489" spans="13:13" ht="49.2" customHeight="1">
      <c r="M25489" s="85"/>
    </row>
    <row r="25490" spans="13:13" ht="49.2" customHeight="1">
      <c r="M25490" s="85"/>
    </row>
    <row r="25491" spans="13:13" ht="49.2" customHeight="1">
      <c r="M25491" s="85"/>
    </row>
    <row r="25492" spans="13:13" ht="49.2" customHeight="1">
      <c r="M25492" s="85"/>
    </row>
    <row r="25493" spans="13:13" ht="49.2" customHeight="1">
      <c r="M25493" s="85"/>
    </row>
    <row r="25494" spans="13:13" ht="49.2" customHeight="1">
      <c r="M25494" s="85"/>
    </row>
    <row r="25495" spans="13:13" ht="49.2" customHeight="1">
      <c r="M25495" s="85"/>
    </row>
    <row r="25496" spans="13:13" ht="49.2" customHeight="1">
      <c r="M25496" s="85"/>
    </row>
    <row r="25497" spans="13:13" ht="49.2" customHeight="1">
      <c r="M25497" s="85"/>
    </row>
    <row r="25498" spans="13:13" ht="49.2" customHeight="1">
      <c r="M25498" s="85"/>
    </row>
    <row r="25499" spans="13:13" ht="49.2" customHeight="1">
      <c r="M25499" s="85"/>
    </row>
    <row r="25500" spans="13:13" ht="49.2" customHeight="1">
      <c r="M25500" s="85"/>
    </row>
    <row r="25501" spans="13:13" ht="49.2" customHeight="1">
      <c r="M25501" s="85"/>
    </row>
    <row r="25502" spans="13:13" ht="49.2" customHeight="1">
      <c r="M25502" s="85"/>
    </row>
    <row r="25503" spans="13:13" ht="49.2" customHeight="1">
      <c r="M25503" s="85"/>
    </row>
    <row r="25504" spans="13:13" ht="49.2" customHeight="1">
      <c r="M25504" s="85"/>
    </row>
    <row r="25505" spans="13:13" ht="49.2" customHeight="1">
      <c r="M25505" s="85"/>
    </row>
    <row r="25506" spans="13:13" ht="49.2" customHeight="1">
      <c r="M25506" s="85"/>
    </row>
    <row r="25507" spans="13:13" ht="49.2" customHeight="1">
      <c r="M25507" s="85"/>
    </row>
    <row r="25508" spans="13:13" ht="49.2" customHeight="1">
      <c r="M25508" s="85"/>
    </row>
    <row r="25509" spans="13:13" ht="49.2" customHeight="1">
      <c r="M25509" s="85"/>
    </row>
    <row r="25510" spans="13:13" ht="49.2" customHeight="1">
      <c r="M25510" s="85"/>
    </row>
    <row r="25511" spans="13:13" ht="49.2" customHeight="1">
      <c r="M25511" s="85"/>
    </row>
    <row r="25512" spans="13:13" ht="49.2" customHeight="1">
      <c r="M25512" s="85"/>
    </row>
    <row r="25513" spans="13:13" ht="49.2" customHeight="1">
      <c r="M25513" s="85"/>
    </row>
    <row r="25514" spans="13:13" ht="49.2" customHeight="1">
      <c r="M25514" s="85"/>
    </row>
    <row r="25515" spans="13:13" ht="49.2" customHeight="1">
      <c r="M25515" s="85"/>
    </row>
    <row r="25516" spans="13:13" ht="49.2" customHeight="1">
      <c r="M25516" s="85"/>
    </row>
    <row r="25517" spans="13:13" ht="49.2" customHeight="1">
      <c r="M25517" s="85"/>
    </row>
    <row r="25518" spans="13:13" ht="49.2" customHeight="1">
      <c r="M25518" s="85"/>
    </row>
    <row r="25519" spans="13:13" ht="49.2" customHeight="1">
      <c r="M25519" s="85"/>
    </row>
    <row r="25520" spans="13:13" ht="49.2" customHeight="1">
      <c r="M25520" s="85"/>
    </row>
    <row r="25521" spans="13:13" ht="49.2" customHeight="1">
      <c r="M25521" s="85"/>
    </row>
    <row r="25522" spans="13:13" ht="49.2" customHeight="1">
      <c r="M25522" s="85"/>
    </row>
    <row r="25523" spans="13:13" ht="49.2" customHeight="1">
      <c r="M25523" s="85"/>
    </row>
    <row r="25524" spans="13:13" ht="49.2" customHeight="1">
      <c r="M25524" s="85"/>
    </row>
    <row r="25525" spans="13:13" ht="49.2" customHeight="1">
      <c r="M25525" s="85"/>
    </row>
    <row r="25526" spans="13:13" ht="49.2" customHeight="1">
      <c r="M25526" s="85"/>
    </row>
    <row r="25527" spans="13:13" ht="49.2" customHeight="1">
      <c r="M25527" s="85"/>
    </row>
    <row r="25528" spans="13:13" ht="49.2" customHeight="1">
      <c r="M25528" s="85"/>
    </row>
    <row r="25529" spans="13:13" ht="49.2" customHeight="1">
      <c r="M25529" s="85"/>
    </row>
    <row r="25530" spans="13:13" ht="49.2" customHeight="1">
      <c r="M25530" s="85"/>
    </row>
    <row r="25531" spans="13:13" ht="49.2" customHeight="1">
      <c r="M25531" s="85"/>
    </row>
    <row r="25532" spans="13:13" ht="49.2" customHeight="1">
      <c r="M25532" s="85"/>
    </row>
    <row r="25533" spans="13:13" ht="49.2" customHeight="1">
      <c r="M25533" s="85"/>
    </row>
    <row r="25534" spans="13:13" ht="49.2" customHeight="1">
      <c r="M25534" s="85"/>
    </row>
    <row r="25535" spans="13:13" ht="49.2" customHeight="1">
      <c r="M25535" s="85"/>
    </row>
    <row r="25536" spans="13:13" ht="49.2" customHeight="1">
      <c r="M25536" s="85"/>
    </row>
    <row r="25537" spans="13:13" ht="49.2" customHeight="1">
      <c r="M25537" s="85"/>
    </row>
    <row r="25538" spans="13:13" ht="49.2" customHeight="1">
      <c r="M25538" s="85"/>
    </row>
    <row r="25539" spans="13:13" ht="49.2" customHeight="1">
      <c r="M25539" s="85"/>
    </row>
    <row r="25540" spans="13:13" ht="49.2" customHeight="1">
      <c r="M25540" s="85"/>
    </row>
    <row r="25541" spans="13:13" ht="49.2" customHeight="1">
      <c r="M25541" s="85"/>
    </row>
    <row r="25542" spans="13:13" ht="49.2" customHeight="1">
      <c r="M25542" s="85"/>
    </row>
    <row r="25543" spans="13:13" ht="49.2" customHeight="1">
      <c r="M25543" s="85"/>
    </row>
    <row r="25544" spans="13:13" ht="49.2" customHeight="1">
      <c r="M25544" s="85"/>
    </row>
    <row r="25545" spans="13:13" ht="49.2" customHeight="1">
      <c r="M25545" s="85"/>
    </row>
    <row r="25546" spans="13:13" ht="49.2" customHeight="1">
      <c r="M25546" s="85"/>
    </row>
    <row r="25547" spans="13:13" ht="49.2" customHeight="1">
      <c r="M25547" s="85"/>
    </row>
    <row r="25548" spans="13:13" ht="49.2" customHeight="1">
      <c r="M25548" s="85"/>
    </row>
    <row r="25549" spans="13:13" ht="49.2" customHeight="1">
      <c r="M25549" s="85"/>
    </row>
    <row r="25550" spans="13:13" ht="49.2" customHeight="1">
      <c r="M25550" s="85"/>
    </row>
    <row r="25551" spans="13:13" ht="49.2" customHeight="1">
      <c r="M25551" s="85"/>
    </row>
    <row r="25552" spans="13:13" ht="49.2" customHeight="1">
      <c r="M25552" s="85"/>
    </row>
    <row r="25553" spans="13:13" ht="49.2" customHeight="1">
      <c r="M25553" s="85"/>
    </row>
    <row r="25554" spans="13:13" ht="49.2" customHeight="1">
      <c r="M25554" s="85"/>
    </row>
    <row r="25555" spans="13:13" ht="49.2" customHeight="1">
      <c r="M25555" s="85"/>
    </row>
    <row r="25556" spans="13:13" ht="49.2" customHeight="1">
      <c r="M25556" s="85"/>
    </row>
    <row r="25557" spans="13:13" ht="49.2" customHeight="1">
      <c r="M25557" s="85"/>
    </row>
    <row r="25558" spans="13:13" ht="49.2" customHeight="1">
      <c r="M25558" s="85"/>
    </row>
    <row r="25559" spans="13:13" ht="49.2" customHeight="1">
      <c r="M25559" s="85"/>
    </row>
    <row r="25560" spans="13:13" ht="49.2" customHeight="1">
      <c r="M25560" s="85"/>
    </row>
    <row r="25561" spans="13:13" ht="49.2" customHeight="1">
      <c r="M25561" s="85"/>
    </row>
    <row r="25562" spans="13:13" ht="49.2" customHeight="1">
      <c r="M25562" s="85"/>
    </row>
    <row r="25563" spans="13:13" ht="49.2" customHeight="1">
      <c r="M25563" s="85"/>
    </row>
    <row r="25564" spans="13:13" ht="49.2" customHeight="1">
      <c r="M25564" s="85"/>
    </row>
    <row r="25565" spans="13:13" ht="49.2" customHeight="1">
      <c r="M25565" s="85"/>
    </row>
    <row r="25566" spans="13:13" ht="49.2" customHeight="1">
      <c r="M25566" s="85"/>
    </row>
    <row r="25567" spans="13:13" ht="49.2" customHeight="1">
      <c r="M25567" s="85"/>
    </row>
    <row r="25568" spans="13:13" ht="49.2" customHeight="1">
      <c r="M25568" s="85"/>
    </row>
    <row r="25569" spans="13:13" ht="49.2" customHeight="1">
      <c r="M25569" s="85"/>
    </row>
    <row r="25570" spans="13:13" ht="49.2" customHeight="1">
      <c r="M25570" s="85"/>
    </row>
    <row r="25571" spans="13:13" ht="49.2" customHeight="1">
      <c r="M25571" s="85"/>
    </row>
    <row r="25572" spans="13:13" ht="49.2" customHeight="1">
      <c r="M25572" s="85"/>
    </row>
    <row r="25573" spans="13:13" ht="49.2" customHeight="1">
      <c r="M25573" s="85"/>
    </row>
    <row r="25574" spans="13:13" ht="49.2" customHeight="1">
      <c r="M25574" s="85"/>
    </row>
    <row r="25575" spans="13:13" ht="49.2" customHeight="1">
      <c r="M25575" s="85"/>
    </row>
    <row r="25576" spans="13:13" ht="49.2" customHeight="1">
      <c r="M25576" s="85"/>
    </row>
    <row r="25577" spans="13:13" ht="49.2" customHeight="1">
      <c r="M25577" s="85"/>
    </row>
    <row r="25578" spans="13:13" ht="49.2" customHeight="1">
      <c r="M25578" s="85"/>
    </row>
    <row r="25579" spans="13:13" ht="49.2" customHeight="1">
      <c r="M25579" s="85"/>
    </row>
    <row r="25580" spans="13:13" ht="49.2" customHeight="1">
      <c r="M25580" s="85"/>
    </row>
    <row r="25581" spans="13:13" ht="49.2" customHeight="1">
      <c r="M25581" s="85"/>
    </row>
    <row r="25582" spans="13:13" ht="49.2" customHeight="1">
      <c r="M25582" s="85"/>
    </row>
    <row r="25583" spans="13:13" ht="49.2" customHeight="1">
      <c r="M25583" s="85"/>
    </row>
    <row r="25584" spans="13:13" ht="49.2" customHeight="1">
      <c r="M25584" s="85"/>
    </row>
    <row r="25585" spans="13:13" ht="49.2" customHeight="1">
      <c r="M25585" s="85"/>
    </row>
    <row r="25586" spans="13:13" ht="49.2" customHeight="1">
      <c r="M25586" s="85"/>
    </row>
    <row r="25587" spans="13:13" ht="49.2" customHeight="1">
      <c r="M25587" s="85"/>
    </row>
    <row r="25588" spans="13:13" ht="49.2" customHeight="1">
      <c r="M25588" s="85"/>
    </row>
    <row r="25589" spans="13:13" ht="49.2" customHeight="1">
      <c r="M25589" s="85"/>
    </row>
    <row r="25590" spans="13:13" ht="49.2" customHeight="1">
      <c r="M25590" s="85"/>
    </row>
    <row r="25591" spans="13:13" ht="49.2" customHeight="1">
      <c r="M25591" s="85"/>
    </row>
    <row r="25592" spans="13:13" ht="49.2" customHeight="1">
      <c r="M25592" s="85"/>
    </row>
    <row r="25593" spans="13:13" ht="49.2" customHeight="1">
      <c r="M25593" s="85"/>
    </row>
    <row r="25594" spans="13:13" ht="49.2" customHeight="1">
      <c r="M25594" s="85"/>
    </row>
    <row r="25595" spans="13:13" ht="49.2" customHeight="1">
      <c r="M25595" s="85"/>
    </row>
    <row r="25596" spans="13:13" ht="49.2" customHeight="1">
      <c r="M25596" s="85"/>
    </row>
    <row r="25597" spans="13:13" ht="49.2" customHeight="1">
      <c r="M25597" s="85"/>
    </row>
    <row r="25598" spans="13:13" ht="49.2" customHeight="1">
      <c r="M25598" s="85"/>
    </row>
    <row r="25599" spans="13:13" ht="49.2" customHeight="1">
      <c r="M25599" s="85"/>
    </row>
    <row r="25600" spans="13:13" ht="49.2" customHeight="1">
      <c r="M25600" s="85"/>
    </row>
    <row r="25601" spans="13:13" ht="49.2" customHeight="1">
      <c r="M25601" s="85"/>
    </row>
    <row r="25602" spans="13:13" ht="49.2" customHeight="1">
      <c r="M25602" s="85"/>
    </row>
    <row r="25603" spans="13:13" ht="49.2" customHeight="1">
      <c r="M25603" s="85"/>
    </row>
    <row r="25604" spans="13:13" ht="49.2" customHeight="1">
      <c r="M25604" s="85"/>
    </row>
    <row r="25605" spans="13:13" ht="49.2" customHeight="1">
      <c r="M25605" s="85"/>
    </row>
    <row r="25606" spans="13:13" ht="49.2" customHeight="1">
      <c r="M25606" s="85"/>
    </row>
    <row r="25607" spans="13:13" ht="49.2" customHeight="1">
      <c r="M25607" s="85"/>
    </row>
    <row r="25608" spans="13:13" ht="49.2" customHeight="1">
      <c r="M25608" s="85"/>
    </row>
    <row r="25609" spans="13:13" ht="49.2" customHeight="1">
      <c r="M25609" s="85"/>
    </row>
    <row r="25610" spans="13:13" ht="49.2" customHeight="1">
      <c r="M25610" s="85"/>
    </row>
    <row r="25611" spans="13:13" ht="49.2" customHeight="1">
      <c r="M25611" s="85"/>
    </row>
    <row r="25612" spans="13:13" ht="49.2" customHeight="1">
      <c r="M25612" s="85"/>
    </row>
    <row r="25613" spans="13:13" ht="49.2" customHeight="1">
      <c r="M25613" s="85"/>
    </row>
    <row r="25614" spans="13:13" ht="49.2" customHeight="1">
      <c r="M25614" s="85"/>
    </row>
    <row r="25615" spans="13:13" ht="49.2" customHeight="1">
      <c r="M25615" s="85"/>
    </row>
    <row r="25616" spans="13:13" ht="49.2" customHeight="1">
      <c r="M25616" s="85"/>
    </row>
    <row r="25617" spans="13:13" ht="49.2" customHeight="1">
      <c r="M25617" s="85"/>
    </row>
    <row r="25618" spans="13:13" ht="49.2" customHeight="1">
      <c r="M25618" s="85"/>
    </row>
    <row r="25619" spans="13:13" ht="49.2" customHeight="1">
      <c r="M25619" s="85"/>
    </row>
    <row r="25620" spans="13:13" ht="49.2" customHeight="1">
      <c r="M25620" s="85"/>
    </row>
    <row r="25621" spans="13:13" ht="49.2" customHeight="1">
      <c r="M25621" s="85"/>
    </row>
    <row r="25622" spans="13:13" ht="49.2" customHeight="1">
      <c r="M25622" s="85"/>
    </row>
    <row r="25623" spans="13:13" ht="49.2" customHeight="1">
      <c r="M25623" s="85"/>
    </row>
    <row r="25624" spans="13:13" ht="49.2" customHeight="1">
      <c r="M25624" s="85"/>
    </row>
    <row r="25625" spans="13:13" ht="49.2" customHeight="1">
      <c r="M25625" s="85"/>
    </row>
    <row r="25626" spans="13:13" ht="49.2" customHeight="1">
      <c r="M25626" s="85"/>
    </row>
    <row r="25627" spans="13:13" ht="49.2" customHeight="1">
      <c r="M25627" s="85"/>
    </row>
    <row r="25628" spans="13:13" ht="49.2" customHeight="1">
      <c r="M25628" s="85"/>
    </row>
    <row r="25629" spans="13:13" ht="49.2" customHeight="1">
      <c r="M25629" s="85"/>
    </row>
    <row r="25630" spans="13:13" ht="49.2" customHeight="1">
      <c r="M25630" s="85"/>
    </row>
    <row r="25631" spans="13:13" ht="49.2" customHeight="1">
      <c r="M25631" s="85"/>
    </row>
    <row r="25632" spans="13:13" ht="49.2" customHeight="1">
      <c r="M25632" s="85"/>
    </row>
    <row r="25633" spans="13:13" ht="49.2" customHeight="1">
      <c r="M25633" s="85"/>
    </row>
    <row r="25634" spans="13:13" ht="49.2" customHeight="1">
      <c r="M25634" s="85"/>
    </row>
    <row r="25635" spans="13:13" ht="49.2" customHeight="1">
      <c r="M25635" s="85"/>
    </row>
    <row r="25636" spans="13:13" ht="49.2" customHeight="1">
      <c r="M25636" s="85"/>
    </row>
    <row r="25637" spans="13:13" ht="49.2" customHeight="1">
      <c r="M25637" s="85"/>
    </row>
    <row r="25638" spans="13:13" ht="49.2" customHeight="1">
      <c r="M25638" s="85"/>
    </row>
    <row r="25639" spans="13:13" ht="49.2" customHeight="1">
      <c r="M25639" s="85"/>
    </row>
    <row r="25640" spans="13:13" ht="49.2" customHeight="1">
      <c r="M25640" s="85"/>
    </row>
    <row r="25641" spans="13:13" ht="49.2" customHeight="1">
      <c r="M25641" s="85"/>
    </row>
    <row r="25642" spans="13:13" ht="49.2" customHeight="1">
      <c r="M25642" s="85"/>
    </row>
    <row r="25643" spans="13:13" ht="49.2" customHeight="1">
      <c r="M25643" s="85"/>
    </row>
    <row r="25644" spans="13:13" ht="49.2" customHeight="1">
      <c r="M25644" s="85"/>
    </row>
    <row r="25645" spans="13:13" ht="49.2" customHeight="1">
      <c r="M25645" s="85"/>
    </row>
    <row r="25646" spans="13:13" ht="49.2" customHeight="1">
      <c r="M25646" s="85"/>
    </row>
    <row r="25647" spans="13:13" ht="49.2" customHeight="1">
      <c r="M25647" s="85"/>
    </row>
    <row r="25648" spans="13:13" ht="49.2" customHeight="1">
      <c r="M25648" s="85"/>
    </row>
    <row r="25649" spans="13:13" ht="49.2" customHeight="1">
      <c r="M25649" s="85"/>
    </row>
    <row r="25650" spans="13:13" ht="49.2" customHeight="1">
      <c r="M25650" s="85"/>
    </row>
    <row r="25651" spans="13:13" ht="49.2" customHeight="1">
      <c r="M25651" s="85"/>
    </row>
    <row r="25652" spans="13:13" ht="49.2" customHeight="1">
      <c r="M25652" s="85"/>
    </row>
    <row r="25653" spans="13:13" ht="49.2" customHeight="1">
      <c r="M25653" s="85"/>
    </row>
    <row r="25654" spans="13:13" ht="49.2" customHeight="1">
      <c r="M25654" s="85"/>
    </row>
    <row r="25655" spans="13:13" ht="49.2" customHeight="1">
      <c r="M25655" s="85"/>
    </row>
    <row r="25656" spans="13:13" ht="49.2" customHeight="1">
      <c r="M25656" s="85"/>
    </row>
    <row r="25657" spans="13:13" ht="49.2" customHeight="1">
      <c r="M25657" s="85"/>
    </row>
    <row r="25658" spans="13:13" ht="49.2" customHeight="1">
      <c r="M25658" s="85"/>
    </row>
    <row r="25659" spans="13:13" ht="49.2" customHeight="1">
      <c r="M25659" s="85"/>
    </row>
    <row r="25660" spans="13:13" ht="49.2" customHeight="1">
      <c r="M25660" s="85"/>
    </row>
    <row r="25661" spans="13:13" ht="49.2" customHeight="1">
      <c r="M25661" s="85"/>
    </row>
    <row r="25662" spans="13:13" ht="49.2" customHeight="1">
      <c r="M25662" s="85"/>
    </row>
    <row r="25663" spans="13:13" ht="49.2" customHeight="1">
      <c r="M25663" s="85"/>
    </row>
    <row r="25664" spans="13:13" ht="49.2" customHeight="1">
      <c r="M25664" s="85"/>
    </row>
    <row r="25665" spans="13:13" ht="49.2" customHeight="1">
      <c r="M25665" s="85"/>
    </row>
    <row r="25666" spans="13:13" ht="49.2" customHeight="1">
      <c r="M25666" s="85"/>
    </row>
    <row r="25667" spans="13:13" ht="49.2" customHeight="1">
      <c r="M25667" s="85"/>
    </row>
    <row r="25668" spans="13:13" ht="49.2" customHeight="1">
      <c r="M25668" s="85"/>
    </row>
    <row r="25669" spans="13:13" ht="49.2" customHeight="1">
      <c r="M25669" s="85"/>
    </row>
    <row r="25670" spans="13:13" ht="49.2" customHeight="1">
      <c r="M25670" s="85"/>
    </row>
    <row r="25671" spans="13:13" ht="49.2" customHeight="1">
      <c r="M25671" s="85"/>
    </row>
    <row r="25672" spans="13:13" ht="49.2" customHeight="1">
      <c r="M25672" s="85"/>
    </row>
    <row r="25673" spans="13:13" ht="49.2" customHeight="1">
      <c r="M25673" s="85"/>
    </row>
    <row r="25674" spans="13:13" ht="49.2" customHeight="1">
      <c r="M25674" s="85"/>
    </row>
    <row r="25675" spans="13:13" ht="49.2" customHeight="1">
      <c r="M25675" s="85"/>
    </row>
    <row r="25676" spans="13:13" ht="49.2" customHeight="1">
      <c r="M25676" s="85"/>
    </row>
    <row r="25677" spans="13:13" ht="49.2" customHeight="1">
      <c r="M25677" s="85"/>
    </row>
    <row r="25678" spans="13:13" ht="49.2" customHeight="1">
      <c r="M25678" s="85"/>
    </row>
    <row r="25679" spans="13:13" ht="49.2" customHeight="1">
      <c r="M25679" s="85"/>
    </row>
    <row r="25680" spans="13:13" ht="49.2" customHeight="1">
      <c r="M25680" s="85"/>
    </row>
    <row r="25681" spans="13:13" ht="49.2" customHeight="1">
      <c r="M25681" s="85"/>
    </row>
    <row r="25682" spans="13:13" ht="49.2" customHeight="1">
      <c r="M25682" s="85"/>
    </row>
    <row r="25683" spans="13:13" ht="49.2" customHeight="1">
      <c r="M25683" s="85"/>
    </row>
    <row r="25684" spans="13:13" ht="49.2" customHeight="1">
      <c r="M25684" s="85"/>
    </row>
    <row r="25685" spans="13:13" ht="49.2" customHeight="1">
      <c r="M25685" s="85"/>
    </row>
    <row r="25686" spans="13:13" ht="49.2" customHeight="1">
      <c r="M25686" s="85"/>
    </row>
    <row r="25687" spans="13:13" ht="49.2" customHeight="1">
      <c r="M25687" s="85"/>
    </row>
    <row r="25688" spans="13:13" ht="49.2" customHeight="1">
      <c r="M25688" s="85"/>
    </row>
    <row r="25689" spans="13:13" ht="49.2" customHeight="1">
      <c r="M25689" s="85"/>
    </row>
    <row r="25690" spans="13:13" ht="49.2" customHeight="1">
      <c r="M25690" s="85"/>
    </row>
    <row r="25691" spans="13:13" ht="49.2" customHeight="1">
      <c r="M25691" s="85"/>
    </row>
    <row r="25692" spans="13:13" ht="49.2" customHeight="1">
      <c r="M25692" s="85"/>
    </row>
    <row r="25693" spans="13:13" ht="49.2" customHeight="1">
      <c r="M25693" s="85"/>
    </row>
    <row r="25694" spans="13:13" ht="49.2" customHeight="1">
      <c r="M25694" s="85"/>
    </row>
    <row r="25695" spans="13:13" ht="49.2" customHeight="1">
      <c r="M25695" s="85"/>
    </row>
    <row r="25696" spans="13:13" ht="49.2" customHeight="1">
      <c r="M25696" s="85"/>
    </row>
    <row r="25697" spans="13:13" ht="49.2" customHeight="1">
      <c r="M25697" s="85"/>
    </row>
    <row r="25698" spans="13:13" ht="49.2" customHeight="1">
      <c r="M25698" s="85"/>
    </row>
    <row r="25699" spans="13:13" ht="49.2" customHeight="1">
      <c r="M25699" s="85"/>
    </row>
    <row r="25700" spans="13:13" ht="49.2" customHeight="1">
      <c r="M25700" s="85"/>
    </row>
    <row r="25701" spans="13:13" ht="49.2" customHeight="1">
      <c r="M25701" s="85"/>
    </row>
    <row r="25702" spans="13:13" ht="49.2" customHeight="1">
      <c r="M25702" s="85"/>
    </row>
    <row r="25703" spans="13:13" ht="49.2" customHeight="1">
      <c r="M25703" s="85"/>
    </row>
    <row r="25704" spans="13:13" ht="49.2" customHeight="1">
      <c r="M25704" s="85"/>
    </row>
    <row r="25705" spans="13:13" ht="49.2" customHeight="1">
      <c r="M25705" s="85"/>
    </row>
    <row r="25706" spans="13:13" ht="49.2" customHeight="1">
      <c r="M25706" s="85"/>
    </row>
    <row r="25707" spans="13:13" ht="49.2" customHeight="1">
      <c r="M25707" s="85"/>
    </row>
    <row r="25708" spans="13:13" ht="49.2" customHeight="1">
      <c r="M25708" s="85"/>
    </row>
    <row r="25709" spans="13:13" ht="49.2" customHeight="1">
      <c r="M25709" s="85"/>
    </row>
    <row r="25710" spans="13:13" ht="49.2" customHeight="1">
      <c r="M25710" s="85"/>
    </row>
    <row r="25711" spans="13:13" ht="49.2" customHeight="1">
      <c r="M25711" s="85"/>
    </row>
    <row r="25712" spans="13:13" ht="49.2" customHeight="1">
      <c r="M25712" s="85"/>
    </row>
    <row r="25713" spans="13:13" ht="49.2" customHeight="1">
      <c r="M25713" s="85"/>
    </row>
    <row r="25714" spans="13:13" ht="49.2" customHeight="1">
      <c r="M25714" s="85"/>
    </row>
    <row r="25715" spans="13:13" ht="49.2" customHeight="1">
      <c r="M25715" s="85"/>
    </row>
    <row r="25716" spans="13:13" ht="49.2" customHeight="1">
      <c r="M25716" s="85"/>
    </row>
    <row r="25717" spans="13:13" ht="49.2" customHeight="1">
      <c r="M25717" s="85"/>
    </row>
    <row r="25718" spans="13:13" ht="49.2" customHeight="1">
      <c r="M25718" s="85"/>
    </row>
    <row r="25719" spans="13:13" ht="49.2" customHeight="1">
      <c r="M25719" s="85"/>
    </row>
    <row r="25720" spans="13:13" ht="49.2" customHeight="1">
      <c r="M25720" s="85"/>
    </row>
    <row r="25721" spans="13:13" ht="49.2" customHeight="1">
      <c r="M25721" s="85"/>
    </row>
    <row r="25722" spans="13:13" ht="49.2" customHeight="1">
      <c r="M25722" s="85"/>
    </row>
    <row r="25723" spans="13:13" ht="49.2" customHeight="1">
      <c r="M25723" s="85"/>
    </row>
    <row r="25724" spans="13:13" ht="49.2" customHeight="1">
      <c r="M25724" s="85"/>
    </row>
    <row r="25725" spans="13:13" ht="49.2" customHeight="1">
      <c r="M25725" s="85"/>
    </row>
    <row r="25726" spans="13:13" ht="49.2" customHeight="1">
      <c r="M25726" s="85"/>
    </row>
    <row r="25727" spans="13:13" ht="49.2" customHeight="1">
      <c r="M25727" s="85"/>
    </row>
    <row r="25728" spans="13:13" ht="49.2" customHeight="1">
      <c r="M25728" s="85"/>
    </row>
    <row r="25729" spans="13:13" ht="49.2" customHeight="1">
      <c r="M25729" s="85"/>
    </row>
    <row r="25730" spans="13:13" ht="49.2" customHeight="1">
      <c r="M25730" s="85"/>
    </row>
    <row r="25731" spans="13:13" ht="49.2" customHeight="1">
      <c r="M25731" s="85"/>
    </row>
    <row r="25732" spans="13:13" ht="49.2" customHeight="1">
      <c r="M25732" s="85"/>
    </row>
    <row r="25733" spans="13:13" ht="49.2" customHeight="1">
      <c r="M25733" s="85"/>
    </row>
    <row r="25734" spans="13:13" ht="49.2" customHeight="1">
      <c r="M25734" s="85"/>
    </row>
    <row r="25735" spans="13:13" ht="49.2" customHeight="1">
      <c r="M25735" s="85"/>
    </row>
    <row r="25736" spans="13:13" ht="49.2" customHeight="1">
      <c r="M25736" s="85"/>
    </row>
    <row r="25737" spans="13:13" ht="49.2" customHeight="1">
      <c r="M25737" s="85"/>
    </row>
    <row r="25738" spans="13:13" ht="49.2" customHeight="1">
      <c r="M25738" s="85"/>
    </row>
    <row r="25739" spans="13:13" ht="49.2" customHeight="1">
      <c r="M25739" s="85"/>
    </row>
    <row r="25740" spans="13:13" ht="49.2" customHeight="1">
      <c r="M25740" s="85"/>
    </row>
    <row r="25741" spans="13:13" ht="49.2" customHeight="1">
      <c r="M25741" s="85"/>
    </row>
    <row r="25742" spans="13:13" ht="49.2" customHeight="1">
      <c r="M25742" s="85"/>
    </row>
    <row r="25743" spans="13:13" ht="49.2" customHeight="1">
      <c r="M25743" s="85"/>
    </row>
    <row r="25744" spans="13:13" ht="49.2" customHeight="1">
      <c r="M25744" s="85"/>
    </row>
    <row r="25745" spans="13:13" ht="49.2" customHeight="1">
      <c r="M25745" s="85"/>
    </row>
    <row r="25746" spans="13:13" ht="49.2" customHeight="1">
      <c r="M25746" s="85"/>
    </row>
    <row r="25747" spans="13:13" ht="49.2" customHeight="1">
      <c r="M25747" s="85"/>
    </row>
    <row r="25748" spans="13:13" ht="49.2" customHeight="1">
      <c r="M25748" s="85"/>
    </row>
    <row r="25749" spans="13:13" ht="49.2" customHeight="1">
      <c r="M25749" s="85"/>
    </row>
    <row r="25750" spans="13:13" ht="49.2" customHeight="1">
      <c r="M25750" s="85"/>
    </row>
    <row r="25751" spans="13:13" ht="49.2" customHeight="1">
      <c r="M25751" s="85"/>
    </row>
    <row r="25752" spans="13:13" ht="49.2" customHeight="1">
      <c r="M25752" s="85"/>
    </row>
    <row r="25753" spans="13:13" ht="49.2" customHeight="1">
      <c r="M25753" s="85"/>
    </row>
    <row r="25754" spans="13:13" ht="49.2" customHeight="1">
      <c r="M25754" s="85"/>
    </row>
    <row r="25755" spans="13:13" ht="49.2" customHeight="1">
      <c r="M25755" s="85"/>
    </row>
    <row r="25756" spans="13:13" ht="49.2" customHeight="1">
      <c r="M25756" s="85"/>
    </row>
    <row r="25757" spans="13:13" ht="49.2" customHeight="1">
      <c r="M25757" s="85"/>
    </row>
    <row r="25758" spans="13:13" ht="49.2" customHeight="1">
      <c r="M25758" s="85"/>
    </row>
    <row r="25759" spans="13:13" ht="49.2" customHeight="1">
      <c r="M25759" s="85"/>
    </row>
    <row r="25760" spans="13:13" ht="49.2" customHeight="1">
      <c r="M25760" s="85"/>
    </row>
    <row r="25761" spans="13:13" ht="49.2" customHeight="1">
      <c r="M25761" s="85"/>
    </row>
    <row r="25762" spans="13:13" ht="49.2" customHeight="1">
      <c r="M25762" s="85"/>
    </row>
    <row r="25763" spans="13:13" ht="49.2" customHeight="1">
      <c r="M25763" s="85"/>
    </row>
    <row r="25764" spans="13:13" ht="49.2" customHeight="1">
      <c r="M25764" s="85"/>
    </row>
    <row r="25765" spans="13:13" ht="49.2" customHeight="1">
      <c r="M25765" s="85"/>
    </row>
    <row r="25766" spans="13:13" ht="49.2" customHeight="1">
      <c r="M25766" s="85"/>
    </row>
    <row r="25767" spans="13:13" ht="49.2" customHeight="1">
      <c r="M25767" s="85"/>
    </row>
    <row r="25768" spans="13:13" ht="49.2" customHeight="1">
      <c r="M25768" s="85"/>
    </row>
    <row r="25769" spans="13:13" ht="49.2" customHeight="1">
      <c r="M25769" s="85"/>
    </row>
    <row r="25770" spans="13:13" ht="49.2" customHeight="1">
      <c r="M25770" s="85"/>
    </row>
    <row r="25771" spans="13:13" ht="49.2" customHeight="1">
      <c r="M25771" s="85"/>
    </row>
    <row r="25772" spans="13:13" ht="49.2" customHeight="1">
      <c r="M25772" s="85"/>
    </row>
    <row r="25773" spans="13:13" ht="49.2" customHeight="1">
      <c r="M25773" s="85"/>
    </row>
    <row r="25774" spans="13:13" ht="49.2" customHeight="1">
      <c r="M25774" s="85"/>
    </row>
    <row r="25775" spans="13:13" ht="49.2" customHeight="1">
      <c r="M25775" s="85"/>
    </row>
    <row r="25776" spans="13:13" ht="49.2" customHeight="1">
      <c r="M25776" s="85"/>
    </row>
    <row r="25777" spans="13:13" ht="49.2" customHeight="1">
      <c r="M25777" s="85"/>
    </row>
    <row r="25778" spans="13:13" ht="49.2" customHeight="1">
      <c r="M25778" s="85"/>
    </row>
    <row r="25779" spans="13:13" ht="49.2" customHeight="1">
      <c r="M25779" s="85"/>
    </row>
    <row r="25780" spans="13:13" ht="49.2" customHeight="1">
      <c r="M25780" s="85"/>
    </row>
    <row r="25781" spans="13:13" ht="49.2" customHeight="1">
      <c r="M25781" s="85"/>
    </row>
    <row r="25782" spans="13:13" ht="49.2" customHeight="1">
      <c r="M25782" s="85"/>
    </row>
    <row r="25783" spans="13:13" ht="49.2" customHeight="1">
      <c r="M25783" s="85"/>
    </row>
    <row r="25784" spans="13:13" ht="49.2" customHeight="1">
      <c r="M25784" s="85"/>
    </row>
    <row r="25785" spans="13:13" ht="49.2" customHeight="1">
      <c r="M25785" s="85"/>
    </row>
    <row r="25786" spans="13:13" ht="49.2" customHeight="1">
      <c r="M25786" s="85"/>
    </row>
    <row r="25787" spans="13:13" ht="49.2" customHeight="1">
      <c r="M25787" s="85"/>
    </row>
    <row r="25788" spans="13:13" ht="49.2" customHeight="1">
      <c r="M25788" s="85"/>
    </row>
    <row r="25789" spans="13:13" ht="49.2" customHeight="1">
      <c r="M25789" s="85"/>
    </row>
    <row r="25790" spans="13:13" ht="49.2" customHeight="1">
      <c r="M25790" s="85"/>
    </row>
    <row r="25791" spans="13:13" ht="49.2" customHeight="1">
      <c r="M25791" s="85"/>
    </row>
    <row r="25792" spans="13:13" ht="49.2" customHeight="1">
      <c r="M25792" s="85"/>
    </row>
    <row r="25793" spans="13:13" ht="49.2" customHeight="1">
      <c r="M25793" s="85"/>
    </row>
    <row r="25794" spans="13:13" ht="49.2" customHeight="1">
      <c r="M25794" s="85"/>
    </row>
    <row r="25795" spans="13:13" ht="49.2" customHeight="1">
      <c r="M25795" s="85"/>
    </row>
    <row r="25796" spans="13:13" ht="49.2" customHeight="1">
      <c r="M25796" s="85"/>
    </row>
    <row r="25797" spans="13:13" ht="49.2" customHeight="1">
      <c r="M25797" s="85"/>
    </row>
    <row r="25798" spans="13:13" ht="49.2" customHeight="1">
      <c r="M25798" s="85"/>
    </row>
    <row r="25799" spans="13:13" ht="49.2" customHeight="1">
      <c r="M25799" s="85"/>
    </row>
    <row r="25800" spans="13:13" ht="49.2" customHeight="1">
      <c r="M25800" s="85"/>
    </row>
    <row r="25801" spans="13:13" ht="49.2" customHeight="1">
      <c r="M25801" s="85"/>
    </row>
    <row r="25802" spans="13:13" ht="49.2" customHeight="1">
      <c r="M25802" s="85"/>
    </row>
    <row r="25803" spans="13:13" ht="49.2" customHeight="1">
      <c r="M25803" s="85"/>
    </row>
    <row r="25804" spans="13:13" ht="49.2" customHeight="1">
      <c r="M25804" s="85"/>
    </row>
    <row r="25805" spans="13:13" ht="49.2" customHeight="1">
      <c r="M25805" s="85"/>
    </row>
    <row r="25806" spans="13:13" ht="49.2" customHeight="1">
      <c r="M25806" s="85"/>
    </row>
    <row r="25807" spans="13:13" ht="49.2" customHeight="1">
      <c r="M25807" s="85"/>
    </row>
    <row r="25808" spans="13:13" ht="49.2" customHeight="1">
      <c r="M25808" s="85"/>
    </row>
    <row r="25809" spans="13:13" ht="49.2" customHeight="1">
      <c r="M25809" s="85"/>
    </row>
    <row r="25810" spans="13:13" ht="49.2" customHeight="1">
      <c r="M25810" s="85"/>
    </row>
    <row r="25811" spans="13:13" ht="49.2" customHeight="1">
      <c r="M25811" s="85"/>
    </row>
    <row r="25812" spans="13:13" ht="49.2" customHeight="1">
      <c r="M25812" s="85"/>
    </row>
    <row r="25813" spans="13:13" ht="49.2" customHeight="1">
      <c r="M25813" s="85"/>
    </row>
    <row r="25814" spans="13:13" ht="49.2" customHeight="1">
      <c r="M25814" s="85"/>
    </row>
    <row r="25815" spans="13:13" ht="49.2" customHeight="1">
      <c r="M25815" s="85"/>
    </row>
    <row r="25816" spans="13:13" ht="49.2" customHeight="1">
      <c r="M25816" s="85"/>
    </row>
    <row r="25817" spans="13:13" ht="49.2" customHeight="1">
      <c r="M25817" s="85"/>
    </row>
    <row r="25818" spans="13:13" ht="49.2" customHeight="1">
      <c r="M25818" s="85"/>
    </row>
    <row r="25819" spans="13:13" ht="49.2" customHeight="1">
      <c r="M25819" s="85"/>
    </row>
    <row r="25820" spans="13:13" ht="49.2" customHeight="1">
      <c r="M25820" s="85"/>
    </row>
    <row r="25821" spans="13:13" ht="49.2" customHeight="1">
      <c r="M25821" s="85"/>
    </row>
    <row r="25822" spans="13:13" ht="49.2" customHeight="1">
      <c r="M25822" s="85"/>
    </row>
    <row r="25823" spans="13:13" ht="49.2" customHeight="1">
      <c r="M25823" s="85"/>
    </row>
    <row r="25824" spans="13:13" ht="49.2" customHeight="1">
      <c r="M25824" s="85"/>
    </row>
    <row r="25825" spans="13:13" ht="49.2" customHeight="1">
      <c r="M25825" s="85"/>
    </row>
    <row r="25826" spans="13:13" ht="49.2" customHeight="1">
      <c r="M25826" s="85"/>
    </row>
    <row r="25827" spans="13:13" ht="49.2" customHeight="1">
      <c r="M25827" s="85"/>
    </row>
    <row r="25828" spans="13:13" ht="49.2" customHeight="1">
      <c r="M25828" s="85"/>
    </row>
    <row r="25829" spans="13:13" ht="49.2" customHeight="1">
      <c r="M25829" s="85"/>
    </row>
    <row r="25830" spans="13:13" ht="49.2" customHeight="1">
      <c r="M25830" s="85"/>
    </row>
    <row r="25831" spans="13:13" ht="49.2" customHeight="1">
      <c r="M25831" s="85"/>
    </row>
    <row r="25832" spans="13:13" ht="49.2" customHeight="1">
      <c r="M25832" s="85"/>
    </row>
    <row r="25833" spans="13:13" ht="49.2" customHeight="1">
      <c r="M25833" s="85"/>
    </row>
    <row r="25834" spans="13:13" ht="49.2" customHeight="1">
      <c r="M25834" s="85"/>
    </row>
    <row r="25835" spans="13:13" ht="49.2" customHeight="1">
      <c r="M25835" s="85"/>
    </row>
    <row r="25836" spans="13:13" ht="49.2" customHeight="1">
      <c r="M25836" s="85"/>
    </row>
    <row r="25837" spans="13:13" ht="49.2" customHeight="1">
      <c r="M25837" s="85"/>
    </row>
    <row r="25838" spans="13:13" ht="49.2" customHeight="1">
      <c r="M25838" s="85"/>
    </row>
    <row r="25839" spans="13:13" ht="49.2" customHeight="1">
      <c r="M25839" s="85"/>
    </row>
    <row r="25840" spans="13:13" ht="49.2" customHeight="1">
      <c r="M25840" s="85"/>
    </row>
    <row r="25841" spans="13:13" ht="49.2" customHeight="1">
      <c r="M25841" s="85"/>
    </row>
    <row r="25842" spans="13:13" ht="49.2" customHeight="1">
      <c r="M25842" s="85"/>
    </row>
    <row r="25843" spans="13:13" ht="49.2" customHeight="1">
      <c r="M25843" s="85"/>
    </row>
    <row r="25844" spans="13:13" ht="49.2" customHeight="1">
      <c r="M25844" s="85"/>
    </row>
    <row r="25845" spans="13:13" ht="49.2" customHeight="1">
      <c r="M25845" s="85"/>
    </row>
    <row r="25846" spans="13:13" ht="49.2" customHeight="1">
      <c r="M25846" s="85"/>
    </row>
    <row r="25847" spans="13:13" ht="49.2" customHeight="1">
      <c r="M25847" s="85"/>
    </row>
    <row r="25848" spans="13:13" ht="49.2" customHeight="1">
      <c r="M25848" s="85"/>
    </row>
    <row r="25849" spans="13:13" ht="49.2" customHeight="1">
      <c r="M25849" s="85"/>
    </row>
    <row r="25850" spans="13:13" ht="49.2" customHeight="1">
      <c r="M25850" s="85"/>
    </row>
    <row r="25851" spans="13:13" ht="49.2" customHeight="1">
      <c r="M25851" s="85"/>
    </row>
    <row r="25852" spans="13:13" ht="49.2" customHeight="1">
      <c r="M25852" s="85"/>
    </row>
    <row r="25853" spans="13:13" ht="49.2" customHeight="1">
      <c r="M25853" s="85"/>
    </row>
    <row r="25854" spans="13:13" ht="49.2" customHeight="1">
      <c r="M25854" s="85"/>
    </row>
    <row r="25855" spans="13:13" ht="49.2" customHeight="1">
      <c r="M25855" s="85"/>
    </row>
    <row r="25856" spans="13:13" ht="49.2" customHeight="1">
      <c r="M25856" s="85"/>
    </row>
    <row r="25857" spans="13:13" ht="49.2" customHeight="1">
      <c r="M25857" s="85"/>
    </row>
    <row r="25858" spans="13:13" ht="49.2" customHeight="1">
      <c r="M25858" s="85"/>
    </row>
    <row r="25859" spans="13:13" ht="49.2" customHeight="1">
      <c r="M25859" s="85"/>
    </row>
    <row r="25860" spans="13:13" ht="49.2" customHeight="1">
      <c r="M25860" s="85"/>
    </row>
    <row r="25861" spans="13:13" ht="49.2" customHeight="1">
      <c r="M25861" s="85"/>
    </row>
    <row r="25862" spans="13:13" ht="49.2" customHeight="1">
      <c r="M25862" s="85"/>
    </row>
    <row r="25863" spans="13:13" ht="49.2" customHeight="1">
      <c r="M25863" s="85"/>
    </row>
    <row r="25864" spans="13:13" ht="49.2" customHeight="1">
      <c r="M25864" s="85"/>
    </row>
    <row r="25865" spans="13:13" ht="49.2" customHeight="1">
      <c r="M25865" s="85"/>
    </row>
    <row r="25866" spans="13:13" ht="49.2" customHeight="1">
      <c r="M25866" s="85"/>
    </row>
    <row r="25867" spans="13:13" ht="49.2" customHeight="1">
      <c r="M25867" s="85"/>
    </row>
    <row r="25868" spans="13:13" ht="49.2" customHeight="1">
      <c r="M25868" s="85"/>
    </row>
    <row r="25869" spans="13:13" ht="49.2" customHeight="1">
      <c r="M25869" s="85"/>
    </row>
    <row r="25870" spans="13:13" ht="49.2" customHeight="1">
      <c r="M25870" s="85"/>
    </row>
    <row r="25871" spans="13:13" ht="49.2" customHeight="1">
      <c r="M25871" s="85"/>
    </row>
    <row r="25872" spans="13:13" ht="49.2" customHeight="1">
      <c r="M25872" s="85"/>
    </row>
    <row r="25873" spans="13:13" ht="49.2" customHeight="1">
      <c r="M25873" s="85"/>
    </row>
    <row r="25874" spans="13:13" ht="49.2" customHeight="1">
      <c r="M25874" s="85"/>
    </row>
    <row r="25875" spans="13:13" ht="49.2" customHeight="1">
      <c r="M25875" s="85"/>
    </row>
    <row r="25876" spans="13:13" ht="49.2" customHeight="1">
      <c r="M25876" s="85"/>
    </row>
    <row r="25877" spans="13:13" ht="49.2" customHeight="1">
      <c r="M25877" s="85"/>
    </row>
    <row r="25878" spans="13:13" ht="49.2" customHeight="1">
      <c r="M25878" s="85"/>
    </row>
    <row r="25879" spans="13:13" ht="49.2" customHeight="1">
      <c r="M25879" s="85"/>
    </row>
    <row r="25880" spans="13:13" ht="49.2" customHeight="1">
      <c r="M25880" s="85"/>
    </row>
    <row r="25881" spans="13:13" ht="49.2" customHeight="1">
      <c r="M25881" s="85"/>
    </row>
    <row r="25882" spans="13:13" ht="49.2" customHeight="1">
      <c r="M25882" s="85"/>
    </row>
    <row r="25883" spans="13:13" ht="49.2" customHeight="1">
      <c r="M25883" s="85"/>
    </row>
    <row r="25884" spans="13:13" ht="49.2" customHeight="1">
      <c r="M25884" s="85"/>
    </row>
    <row r="25885" spans="13:13" ht="49.2" customHeight="1">
      <c r="M25885" s="85"/>
    </row>
    <row r="25886" spans="13:13" ht="49.2" customHeight="1">
      <c r="M25886" s="85"/>
    </row>
    <row r="25887" spans="13:13" ht="49.2" customHeight="1">
      <c r="M25887" s="85"/>
    </row>
    <row r="25888" spans="13:13" ht="49.2" customHeight="1">
      <c r="M25888" s="85"/>
    </row>
    <row r="25889" spans="13:13" ht="49.2" customHeight="1">
      <c r="M25889" s="85"/>
    </row>
    <row r="25890" spans="13:13" ht="49.2" customHeight="1">
      <c r="M25890" s="85"/>
    </row>
    <row r="25891" spans="13:13" ht="49.2" customHeight="1">
      <c r="M25891" s="85"/>
    </row>
    <row r="25892" spans="13:13" ht="49.2" customHeight="1">
      <c r="M25892" s="85"/>
    </row>
    <row r="25893" spans="13:13" ht="49.2" customHeight="1">
      <c r="M25893" s="85"/>
    </row>
    <row r="25894" spans="13:13" ht="49.2" customHeight="1">
      <c r="M25894" s="85"/>
    </row>
    <row r="25895" spans="13:13" ht="49.2" customHeight="1">
      <c r="M25895" s="85"/>
    </row>
    <row r="25896" spans="13:13" ht="49.2" customHeight="1">
      <c r="M25896" s="85"/>
    </row>
    <row r="25897" spans="13:13" ht="49.2" customHeight="1">
      <c r="M25897" s="85"/>
    </row>
    <row r="25898" spans="13:13" ht="49.2" customHeight="1">
      <c r="M25898" s="85"/>
    </row>
    <row r="25899" spans="13:13" ht="49.2" customHeight="1">
      <c r="M25899" s="85"/>
    </row>
    <row r="25900" spans="13:13" ht="49.2" customHeight="1">
      <c r="M25900" s="85"/>
    </row>
    <row r="25901" spans="13:13" ht="49.2" customHeight="1">
      <c r="M25901" s="85"/>
    </row>
    <row r="25902" spans="13:13" ht="49.2" customHeight="1">
      <c r="M25902" s="85"/>
    </row>
    <row r="25903" spans="13:13" ht="49.2" customHeight="1">
      <c r="M25903" s="85"/>
    </row>
    <row r="25904" spans="13:13" ht="49.2" customHeight="1">
      <c r="M25904" s="85"/>
    </row>
    <row r="25905" spans="13:13" ht="49.2" customHeight="1">
      <c r="M25905" s="85"/>
    </row>
    <row r="25906" spans="13:13" ht="49.2" customHeight="1">
      <c r="M25906" s="85"/>
    </row>
    <row r="25907" spans="13:13" ht="49.2" customHeight="1">
      <c r="M25907" s="85"/>
    </row>
    <row r="25908" spans="13:13" ht="49.2" customHeight="1">
      <c r="M25908" s="85"/>
    </row>
    <row r="25909" spans="13:13" ht="49.2" customHeight="1">
      <c r="M25909" s="85"/>
    </row>
    <row r="25910" spans="13:13" ht="49.2" customHeight="1">
      <c r="M25910" s="85"/>
    </row>
    <row r="25911" spans="13:13" ht="49.2" customHeight="1">
      <c r="M25911" s="85"/>
    </row>
    <row r="25912" spans="13:13" ht="49.2" customHeight="1">
      <c r="M25912" s="85"/>
    </row>
    <row r="25913" spans="13:13" ht="49.2" customHeight="1">
      <c r="M25913" s="85"/>
    </row>
    <row r="25914" spans="13:13" ht="49.2" customHeight="1">
      <c r="M25914" s="85"/>
    </row>
    <row r="25915" spans="13:13" ht="49.2" customHeight="1">
      <c r="M25915" s="85"/>
    </row>
    <row r="25916" spans="13:13" ht="49.2" customHeight="1">
      <c r="M25916" s="85"/>
    </row>
    <row r="25917" spans="13:13" ht="49.2" customHeight="1">
      <c r="M25917" s="85"/>
    </row>
    <row r="25918" spans="13:13" ht="49.2" customHeight="1">
      <c r="M25918" s="85"/>
    </row>
    <row r="25919" spans="13:13" ht="49.2" customHeight="1">
      <c r="M25919" s="85"/>
    </row>
    <row r="25920" spans="13:13" ht="49.2" customHeight="1">
      <c r="M25920" s="85"/>
    </row>
    <row r="25921" spans="13:13" ht="49.2" customHeight="1">
      <c r="M25921" s="85"/>
    </row>
    <row r="25922" spans="13:13" ht="49.2" customHeight="1">
      <c r="M25922" s="85"/>
    </row>
    <row r="25923" spans="13:13" ht="49.2" customHeight="1">
      <c r="M25923" s="85"/>
    </row>
    <row r="25924" spans="13:13" ht="49.2" customHeight="1">
      <c r="M25924" s="85"/>
    </row>
    <row r="25925" spans="13:13" ht="49.2" customHeight="1">
      <c r="M25925" s="85"/>
    </row>
    <row r="25926" spans="13:13" ht="49.2" customHeight="1">
      <c r="M25926" s="85"/>
    </row>
    <row r="25927" spans="13:13" ht="49.2" customHeight="1">
      <c r="M25927" s="85"/>
    </row>
    <row r="25928" spans="13:13" ht="49.2" customHeight="1">
      <c r="M25928" s="85"/>
    </row>
    <row r="25929" spans="13:13" ht="49.2" customHeight="1">
      <c r="M25929" s="85"/>
    </row>
    <row r="25930" spans="13:13" ht="49.2" customHeight="1">
      <c r="M25930" s="85"/>
    </row>
    <row r="25931" spans="13:13" ht="49.2" customHeight="1">
      <c r="M25931" s="85"/>
    </row>
    <row r="25932" spans="13:13" ht="49.2" customHeight="1">
      <c r="M25932" s="85"/>
    </row>
    <row r="25933" spans="13:13" ht="49.2" customHeight="1">
      <c r="M25933" s="85"/>
    </row>
    <row r="25934" spans="13:13" ht="49.2" customHeight="1">
      <c r="M25934" s="85"/>
    </row>
    <row r="25935" spans="13:13" ht="49.2" customHeight="1">
      <c r="M25935" s="85"/>
    </row>
    <row r="25936" spans="13:13" ht="49.2" customHeight="1">
      <c r="M25936" s="85"/>
    </row>
    <row r="25937" spans="13:13" ht="49.2" customHeight="1">
      <c r="M25937" s="85"/>
    </row>
    <row r="25938" spans="13:13" ht="49.2" customHeight="1">
      <c r="M25938" s="85"/>
    </row>
    <row r="25939" spans="13:13" ht="49.2" customHeight="1">
      <c r="M25939" s="85"/>
    </row>
    <row r="25940" spans="13:13" ht="49.2" customHeight="1">
      <c r="M25940" s="85"/>
    </row>
    <row r="25941" spans="13:13" ht="49.2" customHeight="1">
      <c r="M25941" s="85"/>
    </row>
    <row r="25942" spans="13:13" ht="49.2" customHeight="1">
      <c r="M25942" s="85"/>
    </row>
    <row r="25943" spans="13:13" ht="49.2" customHeight="1">
      <c r="M25943" s="85"/>
    </row>
    <row r="25944" spans="13:13" ht="49.2" customHeight="1">
      <c r="M25944" s="85"/>
    </row>
    <row r="25945" spans="13:13" ht="49.2" customHeight="1">
      <c r="M25945" s="85"/>
    </row>
    <row r="25946" spans="13:13" ht="49.2" customHeight="1">
      <c r="M25946" s="85"/>
    </row>
    <row r="25947" spans="13:13" ht="49.2" customHeight="1">
      <c r="M25947" s="85"/>
    </row>
    <row r="25948" spans="13:13" ht="49.2" customHeight="1">
      <c r="M25948" s="85"/>
    </row>
    <row r="25949" spans="13:13" ht="49.2" customHeight="1">
      <c r="M25949" s="85"/>
    </row>
    <row r="25950" spans="13:13" ht="49.2" customHeight="1">
      <c r="M25950" s="85"/>
    </row>
    <row r="25951" spans="13:13" ht="49.2" customHeight="1">
      <c r="M25951" s="85"/>
    </row>
    <row r="25952" spans="13:13" ht="49.2" customHeight="1">
      <c r="M25952" s="85"/>
    </row>
    <row r="25953" spans="13:13" ht="49.2" customHeight="1">
      <c r="M25953" s="85"/>
    </row>
    <row r="25954" spans="13:13" ht="49.2" customHeight="1">
      <c r="M25954" s="85"/>
    </row>
    <row r="25955" spans="13:13" ht="49.2" customHeight="1">
      <c r="M25955" s="85"/>
    </row>
    <row r="25956" spans="13:13" ht="49.2" customHeight="1">
      <c r="M25956" s="85"/>
    </row>
    <row r="25957" spans="13:13" ht="49.2" customHeight="1">
      <c r="M25957" s="85"/>
    </row>
    <row r="25958" spans="13:13" ht="49.2" customHeight="1">
      <c r="M25958" s="85"/>
    </row>
    <row r="25959" spans="13:13" ht="49.2" customHeight="1">
      <c r="M25959" s="85"/>
    </row>
    <row r="25960" spans="13:13" ht="49.2" customHeight="1">
      <c r="M25960" s="85"/>
    </row>
    <row r="25961" spans="13:13" ht="49.2" customHeight="1">
      <c r="M25961" s="85"/>
    </row>
    <row r="25962" spans="13:13" ht="49.2" customHeight="1">
      <c r="M25962" s="85"/>
    </row>
    <row r="25963" spans="13:13" ht="49.2" customHeight="1">
      <c r="M25963" s="85"/>
    </row>
    <row r="25964" spans="13:13" ht="49.2" customHeight="1">
      <c r="M25964" s="85"/>
    </row>
    <row r="25965" spans="13:13" ht="49.2" customHeight="1">
      <c r="M25965" s="85"/>
    </row>
    <row r="25966" spans="13:13" ht="49.2" customHeight="1">
      <c r="M25966" s="85"/>
    </row>
    <row r="25967" spans="13:13" ht="49.2" customHeight="1">
      <c r="M25967" s="85"/>
    </row>
    <row r="25968" spans="13:13" ht="49.2" customHeight="1">
      <c r="M25968" s="85"/>
    </row>
    <row r="25969" spans="13:13" ht="49.2" customHeight="1">
      <c r="M25969" s="85"/>
    </row>
    <row r="25970" spans="13:13" ht="49.2" customHeight="1">
      <c r="M25970" s="85"/>
    </row>
    <row r="25971" spans="13:13" ht="49.2" customHeight="1">
      <c r="M25971" s="85"/>
    </row>
    <row r="25972" spans="13:13" ht="49.2" customHeight="1">
      <c r="M25972" s="85"/>
    </row>
    <row r="25973" spans="13:13" ht="49.2" customHeight="1">
      <c r="M25973" s="85"/>
    </row>
    <row r="25974" spans="13:13" ht="49.2" customHeight="1">
      <c r="M25974" s="85"/>
    </row>
    <row r="25975" spans="13:13" ht="49.2" customHeight="1">
      <c r="M25975" s="85"/>
    </row>
    <row r="25976" spans="13:13" ht="49.2" customHeight="1">
      <c r="M25976" s="85"/>
    </row>
    <row r="25977" spans="13:13" ht="49.2" customHeight="1">
      <c r="M25977" s="85"/>
    </row>
    <row r="25978" spans="13:13" ht="49.2" customHeight="1">
      <c r="M25978" s="85"/>
    </row>
    <row r="25979" spans="13:13" ht="49.2" customHeight="1">
      <c r="M25979" s="85"/>
    </row>
    <row r="25980" spans="13:13" ht="49.2" customHeight="1">
      <c r="M25980" s="85"/>
    </row>
    <row r="25981" spans="13:13" ht="49.2" customHeight="1">
      <c r="M25981" s="85"/>
    </row>
    <row r="25982" spans="13:13" ht="49.2" customHeight="1">
      <c r="M25982" s="85"/>
    </row>
    <row r="25983" spans="13:13" ht="49.2" customHeight="1">
      <c r="M25983" s="85"/>
    </row>
    <row r="25984" spans="13:13" ht="49.2" customHeight="1">
      <c r="M25984" s="85"/>
    </row>
    <row r="25985" spans="13:13" ht="49.2" customHeight="1">
      <c r="M25985" s="85"/>
    </row>
    <row r="25986" spans="13:13" ht="49.2" customHeight="1">
      <c r="M25986" s="85"/>
    </row>
    <row r="25987" spans="13:13" ht="49.2" customHeight="1">
      <c r="M25987" s="85"/>
    </row>
    <row r="25988" spans="13:13" ht="49.2" customHeight="1">
      <c r="M25988" s="85"/>
    </row>
    <row r="25989" spans="13:13" ht="49.2" customHeight="1">
      <c r="M25989" s="85"/>
    </row>
    <row r="25990" spans="13:13" ht="49.2" customHeight="1">
      <c r="M25990" s="85"/>
    </row>
    <row r="25991" spans="13:13" ht="49.2" customHeight="1">
      <c r="M25991" s="85"/>
    </row>
    <row r="25992" spans="13:13" ht="49.2" customHeight="1">
      <c r="M25992" s="85"/>
    </row>
    <row r="25993" spans="13:13" ht="49.2" customHeight="1">
      <c r="M25993" s="85"/>
    </row>
    <row r="25994" spans="13:13" ht="49.2" customHeight="1">
      <c r="M25994" s="85"/>
    </row>
    <row r="25995" spans="13:13" ht="49.2" customHeight="1">
      <c r="M25995" s="85"/>
    </row>
    <row r="25996" spans="13:13" ht="49.2" customHeight="1">
      <c r="M25996" s="85"/>
    </row>
    <row r="25997" spans="13:13" ht="49.2" customHeight="1">
      <c r="M25997" s="85"/>
    </row>
    <row r="25998" spans="13:13" ht="49.2" customHeight="1">
      <c r="M25998" s="85"/>
    </row>
    <row r="25999" spans="13:13" ht="49.2" customHeight="1">
      <c r="M25999" s="85"/>
    </row>
    <row r="26000" spans="13:13" ht="49.2" customHeight="1">
      <c r="M26000" s="85"/>
    </row>
    <row r="26001" spans="13:13" ht="49.2" customHeight="1">
      <c r="M26001" s="85"/>
    </row>
    <row r="26002" spans="13:13" ht="49.2" customHeight="1">
      <c r="M26002" s="85"/>
    </row>
    <row r="26003" spans="13:13" ht="49.2" customHeight="1">
      <c r="M26003" s="85"/>
    </row>
    <row r="26004" spans="13:13" ht="49.2" customHeight="1">
      <c r="M26004" s="85"/>
    </row>
    <row r="26005" spans="13:13" ht="49.2" customHeight="1">
      <c r="M26005" s="85"/>
    </row>
    <row r="26006" spans="13:13" ht="49.2" customHeight="1">
      <c r="M26006" s="85"/>
    </row>
    <row r="26007" spans="13:13" ht="49.2" customHeight="1">
      <c r="M26007" s="85"/>
    </row>
    <row r="26008" spans="13:13" ht="49.2" customHeight="1">
      <c r="M26008" s="85"/>
    </row>
    <row r="26009" spans="13:13" ht="49.2" customHeight="1">
      <c r="M26009" s="85"/>
    </row>
    <row r="26010" spans="13:13" ht="49.2" customHeight="1">
      <c r="M26010" s="85"/>
    </row>
    <row r="26011" spans="13:13" ht="49.2" customHeight="1">
      <c r="M26011" s="85"/>
    </row>
    <row r="26012" spans="13:13" ht="49.2" customHeight="1">
      <c r="M26012" s="85"/>
    </row>
    <row r="26013" spans="13:13" ht="49.2" customHeight="1">
      <c r="M26013" s="85"/>
    </row>
    <row r="26014" spans="13:13" ht="49.2" customHeight="1">
      <c r="M26014" s="85"/>
    </row>
    <row r="26015" spans="13:13" ht="49.2" customHeight="1">
      <c r="M26015" s="85"/>
    </row>
    <row r="26016" spans="13:13" ht="49.2" customHeight="1">
      <c r="M26016" s="85"/>
    </row>
    <row r="26017" spans="13:13" ht="49.2" customHeight="1">
      <c r="M26017" s="85"/>
    </row>
    <row r="26018" spans="13:13" ht="49.2" customHeight="1">
      <c r="M26018" s="85"/>
    </row>
    <row r="26019" spans="13:13" ht="49.2" customHeight="1">
      <c r="M26019" s="85"/>
    </row>
    <row r="26020" spans="13:13" ht="49.2" customHeight="1">
      <c r="M26020" s="85"/>
    </row>
    <row r="26021" spans="13:13" ht="49.2" customHeight="1">
      <c r="M26021" s="85"/>
    </row>
    <row r="26022" spans="13:13" ht="49.2" customHeight="1">
      <c r="M26022" s="85"/>
    </row>
    <row r="26023" spans="13:13" ht="49.2" customHeight="1">
      <c r="M26023" s="85"/>
    </row>
    <row r="26024" spans="13:13" ht="49.2" customHeight="1">
      <c r="M26024" s="85"/>
    </row>
    <row r="26025" spans="13:13" ht="49.2" customHeight="1">
      <c r="M26025" s="85"/>
    </row>
    <row r="26026" spans="13:13" ht="49.2" customHeight="1">
      <c r="M26026" s="85"/>
    </row>
    <row r="26027" spans="13:13" ht="49.2" customHeight="1">
      <c r="M26027" s="85"/>
    </row>
    <row r="26028" spans="13:13" ht="49.2" customHeight="1">
      <c r="M26028" s="85"/>
    </row>
    <row r="26029" spans="13:13" ht="49.2" customHeight="1">
      <c r="M26029" s="85"/>
    </row>
    <row r="26030" spans="13:13" ht="49.2" customHeight="1">
      <c r="M26030" s="85"/>
    </row>
    <row r="26031" spans="13:13" ht="49.2" customHeight="1">
      <c r="M26031" s="85"/>
    </row>
    <row r="26032" spans="13:13" ht="49.2" customHeight="1">
      <c r="M26032" s="85"/>
    </row>
    <row r="26033" spans="13:13" ht="49.2" customHeight="1">
      <c r="M26033" s="85"/>
    </row>
    <row r="26034" spans="13:13" ht="49.2" customHeight="1">
      <c r="M26034" s="85"/>
    </row>
    <row r="26035" spans="13:13" ht="49.2" customHeight="1">
      <c r="M26035" s="85"/>
    </row>
    <row r="26036" spans="13:13" ht="49.2" customHeight="1">
      <c r="M26036" s="85"/>
    </row>
    <row r="26037" spans="13:13" ht="49.2" customHeight="1">
      <c r="M26037" s="85"/>
    </row>
    <row r="26038" spans="13:13" ht="49.2" customHeight="1">
      <c r="M26038" s="85"/>
    </row>
    <row r="26039" spans="13:13" ht="49.2" customHeight="1">
      <c r="M26039" s="85"/>
    </row>
    <row r="26040" spans="13:13" ht="49.2" customHeight="1">
      <c r="M26040" s="85"/>
    </row>
    <row r="26041" spans="13:13" ht="49.2" customHeight="1">
      <c r="M26041" s="85"/>
    </row>
    <row r="26042" spans="13:13" ht="49.2" customHeight="1">
      <c r="M26042" s="85"/>
    </row>
    <row r="26043" spans="13:13" ht="49.2" customHeight="1">
      <c r="M26043" s="85"/>
    </row>
    <row r="26044" spans="13:13" ht="49.2" customHeight="1">
      <c r="M26044" s="85"/>
    </row>
    <row r="26045" spans="13:13" ht="49.2" customHeight="1">
      <c r="M26045" s="85"/>
    </row>
    <row r="26046" spans="13:13" ht="49.2" customHeight="1">
      <c r="M26046" s="85"/>
    </row>
    <row r="26047" spans="13:13" ht="49.2" customHeight="1">
      <c r="M26047" s="85"/>
    </row>
    <row r="26048" spans="13:13" ht="49.2" customHeight="1">
      <c r="M26048" s="85"/>
    </row>
    <row r="26049" spans="13:13" ht="49.2" customHeight="1">
      <c r="M26049" s="85"/>
    </row>
    <row r="26050" spans="13:13" ht="49.2" customHeight="1">
      <c r="M26050" s="85"/>
    </row>
    <row r="26051" spans="13:13" ht="49.2" customHeight="1">
      <c r="M26051" s="85"/>
    </row>
    <row r="26052" spans="13:13" ht="49.2" customHeight="1">
      <c r="M26052" s="85"/>
    </row>
    <row r="26053" spans="13:13" ht="49.2" customHeight="1">
      <c r="M26053" s="85"/>
    </row>
    <row r="26054" spans="13:13" ht="49.2" customHeight="1">
      <c r="M26054" s="85"/>
    </row>
    <row r="26055" spans="13:13" ht="49.2" customHeight="1">
      <c r="M26055" s="85"/>
    </row>
    <row r="26056" spans="13:13" ht="49.2" customHeight="1">
      <c r="M26056" s="85"/>
    </row>
    <row r="26057" spans="13:13" ht="49.2" customHeight="1">
      <c r="M26057" s="85"/>
    </row>
    <row r="26058" spans="13:13" ht="49.2" customHeight="1">
      <c r="M26058" s="85"/>
    </row>
    <row r="26059" spans="13:13" ht="49.2" customHeight="1">
      <c r="M26059" s="85"/>
    </row>
    <row r="26060" spans="13:13" ht="49.2" customHeight="1">
      <c r="M26060" s="85"/>
    </row>
    <row r="26061" spans="13:13" ht="49.2" customHeight="1">
      <c r="M26061" s="85"/>
    </row>
    <row r="26062" spans="13:13" ht="49.2" customHeight="1">
      <c r="M26062" s="85"/>
    </row>
    <row r="26063" spans="13:13" ht="49.2" customHeight="1">
      <c r="M26063" s="85"/>
    </row>
    <row r="26064" spans="13:13" ht="49.2" customHeight="1">
      <c r="M26064" s="85"/>
    </row>
    <row r="26065" spans="13:13" ht="49.2" customHeight="1">
      <c r="M26065" s="85"/>
    </row>
    <row r="26066" spans="13:13" ht="49.2" customHeight="1">
      <c r="M26066" s="85"/>
    </row>
    <row r="26067" spans="13:13" ht="49.2" customHeight="1">
      <c r="M26067" s="85"/>
    </row>
    <row r="26068" spans="13:13" ht="49.2" customHeight="1">
      <c r="M26068" s="85"/>
    </row>
    <row r="26069" spans="13:13" ht="49.2" customHeight="1">
      <c r="M26069" s="85"/>
    </row>
    <row r="26070" spans="13:13" ht="49.2" customHeight="1">
      <c r="M26070" s="85"/>
    </row>
    <row r="26071" spans="13:13" ht="49.2" customHeight="1">
      <c r="M26071" s="85"/>
    </row>
    <row r="26072" spans="13:13" ht="49.2" customHeight="1">
      <c r="M26072" s="85"/>
    </row>
    <row r="26073" spans="13:13" ht="49.2" customHeight="1">
      <c r="M26073" s="85"/>
    </row>
    <row r="26074" spans="13:13" ht="49.2" customHeight="1">
      <c r="M26074" s="85"/>
    </row>
    <row r="26075" spans="13:13" ht="49.2" customHeight="1">
      <c r="M26075" s="85"/>
    </row>
    <row r="26076" spans="13:13" ht="49.2" customHeight="1">
      <c r="M26076" s="85"/>
    </row>
    <row r="26077" spans="13:13" ht="49.2" customHeight="1">
      <c r="M26077" s="85"/>
    </row>
    <row r="26078" spans="13:13" ht="49.2" customHeight="1">
      <c r="M26078" s="85"/>
    </row>
    <row r="26079" spans="13:13" ht="49.2" customHeight="1">
      <c r="M26079" s="85"/>
    </row>
    <row r="26080" spans="13:13" ht="49.2" customHeight="1">
      <c r="M26080" s="85"/>
    </row>
    <row r="26081" spans="13:13" ht="49.2" customHeight="1">
      <c r="M26081" s="85"/>
    </row>
    <row r="26082" spans="13:13" ht="49.2" customHeight="1">
      <c r="M26082" s="85"/>
    </row>
    <row r="26083" spans="13:13" ht="49.2" customHeight="1">
      <c r="M26083" s="85"/>
    </row>
    <row r="26084" spans="13:13" ht="49.2" customHeight="1">
      <c r="M26084" s="85"/>
    </row>
    <row r="26085" spans="13:13" ht="49.2" customHeight="1">
      <c r="M26085" s="85"/>
    </row>
    <row r="26086" spans="13:13" ht="49.2" customHeight="1">
      <c r="M26086" s="85"/>
    </row>
    <row r="26087" spans="13:13" ht="49.2" customHeight="1">
      <c r="M26087" s="85"/>
    </row>
    <row r="26088" spans="13:13" ht="49.2" customHeight="1">
      <c r="M26088" s="85"/>
    </row>
    <row r="26089" spans="13:13" ht="49.2" customHeight="1">
      <c r="M26089" s="85"/>
    </row>
    <row r="26090" spans="13:13" ht="49.2" customHeight="1">
      <c r="M26090" s="85"/>
    </row>
    <row r="26091" spans="13:13" ht="49.2" customHeight="1">
      <c r="M26091" s="85"/>
    </row>
    <row r="26092" spans="13:13" ht="49.2" customHeight="1">
      <c r="M26092" s="85"/>
    </row>
    <row r="26093" spans="13:13" ht="49.2" customHeight="1">
      <c r="M26093" s="85"/>
    </row>
    <row r="26094" spans="13:13" ht="49.2" customHeight="1">
      <c r="M26094" s="85"/>
    </row>
    <row r="26095" spans="13:13" ht="49.2" customHeight="1">
      <c r="M26095" s="85"/>
    </row>
    <row r="26096" spans="13:13" ht="49.2" customHeight="1">
      <c r="M26096" s="85"/>
    </row>
    <row r="26097" spans="13:13" ht="49.2" customHeight="1">
      <c r="M26097" s="85"/>
    </row>
    <row r="26098" spans="13:13" ht="49.2" customHeight="1">
      <c r="M26098" s="85"/>
    </row>
    <row r="26099" spans="13:13" ht="49.2" customHeight="1">
      <c r="M26099" s="85"/>
    </row>
    <row r="26100" spans="13:13" ht="49.2" customHeight="1">
      <c r="M26100" s="85"/>
    </row>
    <row r="26101" spans="13:13" ht="49.2" customHeight="1">
      <c r="M26101" s="85"/>
    </row>
    <row r="26102" spans="13:13" ht="49.2" customHeight="1">
      <c r="M26102" s="85"/>
    </row>
    <row r="26103" spans="13:13" ht="49.2" customHeight="1">
      <c r="M26103" s="85"/>
    </row>
    <row r="26104" spans="13:13" ht="49.2" customHeight="1">
      <c r="M26104" s="85"/>
    </row>
    <row r="26105" spans="13:13" ht="49.2" customHeight="1">
      <c r="M26105" s="85"/>
    </row>
    <row r="26106" spans="13:13" ht="49.2" customHeight="1">
      <c r="M26106" s="85"/>
    </row>
    <row r="26107" spans="13:13" ht="49.2" customHeight="1">
      <c r="M26107" s="85"/>
    </row>
    <row r="26108" spans="13:13" ht="49.2" customHeight="1">
      <c r="M26108" s="85"/>
    </row>
    <row r="26109" spans="13:13" ht="49.2" customHeight="1">
      <c r="M26109" s="85"/>
    </row>
    <row r="26110" spans="13:13" ht="49.2" customHeight="1">
      <c r="M26110" s="85"/>
    </row>
    <row r="26111" spans="13:13" ht="49.2" customHeight="1">
      <c r="M26111" s="85"/>
    </row>
    <row r="26112" spans="13:13" ht="49.2" customHeight="1">
      <c r="M26112" s="85"/>
    </row>
    <row r="26113" spans="13:13" ht="49.2" customHeight="1">
      <c r="M26113" s="85"/>
    </row>
    <row r="26114" spans="13:13" ht="49.2" customHeight="1">
      <c r="M26114" s="85"/>
    </row>
    <row r="26115" spans="13:13" ht="49.2" customHeight="1">
      <c r="M26115" s="85"/>
    </row>
    <row r="26116" spans="13:13" ht="49.2" customHeight="1">
      <c r="M26116" s="85"/>
    </row>
    <row r="26117" spans="13:13" ht="49.2" customHeight="1">
      <c r="M26117" s="85"/>
    </row>
    <row r="26118" spans="13:13" ht="49.2" customHeight="1">
      <c r="M26118" s="85"/>
    </row>
    <row r="26119" spans="13:13" ht="49.2" customHeight="1">
      <c r="M26119" s="85"/>
    </row>
    <row r="26120" spans="13:13" ht="49.2" customHeight="1">
      <c r="M26120" s="85"/>
    </row>
    <row r="26121" spans="13:13" ht="49.2" customHeight="1">
      <c r="M26121" s="85"/>
    </row>
    <row r="26122" spans="13:13" ht="49.2" customHeight="1">
      <c r="M26122" s="85"/>
    </row>
    <row r="26123" spans="13:13" ht="49.2" customHeight="1">
      <c r="M26123" s="85"/>
    </row>
    <row r="26124" spans="13:13" ht="49.2" customHeight="1">
      <c r="M26124" s="85"/>
    </row>
    <row r="26125" spans="13:13" ht="49.2" customHeight="1">
      <c r="M26125" s="85"/>
    </row>
    <row r="26126" spans="13:13" ht="49.2" customHeight="1">
      <c r="M26126" s="85"/>
    </row>
    <row r="26127" spans="13:13" ht="49.2" customHeight="1">
      <c r="M26127" s="85"/>
    </row>
    <row r="26128" spans="13:13" ht="49.2" customHeight="1">
      <c r="M26128" s="85"/>
    </row>
    <row r="26129" spans="13:13" ht="49.2" customHeight="1">
      <c r="M26129" s="85"/>
    </row>
    <row r="26130" spans="13:13" ht="49.2" customHeight="1">
      <c r="M26130" s="85"/>
    </row>
    <row r="26131" spans="13:13" ht="49.2" customHeight="1">
      <c r="M26131" s="85"/>
    </row>
    <row r="26132" spans="13:13" ht="49.2" customHeight="1">
      <c r="M26132" s="85"/>
    </row>
    <row r="26133" spans="13:13" ht="49.2" customHeight="1">
      <c r="M26133" s="85"/>
    </row>
    <row r="26134" spans="13:13" ht="49.2" customHeight="1">
      <c r="M26134" s="85"/>
    </row>
    <row r="26135" spans="13:13" ht="49.2" customHeight="1">
      <c r="M26135" s="85"/>
    </row>
    <row r="26136" spans="13:13" ht="49.2" customHeight="1">
      <c r="M26136" s="85"/>
    </row>
    <row r="26137" spans="13:13" ht="49.2" customHeight="1">
      <c r="M26137" s="85"/>
    </row>
    <row r="26138" spans="13:13" ht="49.2" customHeight="1">
      <c r="M26138" s="85"/>
    </row>
    <row r="26139" spans="13:13" ht="49.2" customHeight="1">
      <c r="M26139" s="85"/>
    </row>
    <row r="26140" spans="13:13" ht="49.2" customHeight="1">
      <c r="M26140" s="85"/>
    </row>
    <row r="26141" spans="13:13" ht="49.2" customHeight="1">
      <c r="M26141" s="85"/>
    </row>
    <row r="26142" spans="13:13" ht="49.2" customHeight="1">
      <c r="M26142" s="85"/>
    </row>
    <row r="26143" spans="13:13" ht="49.2" customHeight="1">
      <c r="M26143" s="85"/>
    </row>
    <row r="26144" spans="13:13" ht="49.2" customHeight="1">
      <c r="M26144" s="85"/>
    </row>
    <row r="26145" spans="13:13" ht="49.2" customHeight="1">
      <c r="M26145" s="85"/>
    </row>
    <row r="26146" spans="13:13" ht="49.2" customHeight="1">
      <c r="M26146" s="85"/>
    </row>
    <row r="26147" spans="13:13" ht="49.2" customHeight="1">
      <c r="M26147" s="85"/>
    </row>
    <row r="26148" spans="13:13" ht="49.2" customHeight="1">
      <c r="M26148" s="85"/>
    </row>
    <row r="26149" spans="13:13" ht="49.2" customHeight="1">
      <c r="M26149" s="85"/>
    </row>
    <row r="26150" spans="13:13" ht="49.2" customHeight="1">
      <c r="M26150" s="85"/>
    </row>
    <row r="26151" spans="13:13" ht="49.2" customHeight="1">
      <c r="M26151" s="85"/>
    </row>
    <row r="26152" spans="13:13" ht="49.2" customHeight="1">
      <c r="M26152" s="85"/>
    </row>
    <row r="26153" spans="13:13" ht="49.2" customHeight="1">
      <c r="M26153" s="85"/>
    </row>
    <row r="26154" spans="13:13" ht="49.2" customHeight="1">
      <c r="M26154" s="85"/>
    </row>
    <row r="26155" spans="13:13" ht="49.2" customHeight="1">
      <c r="M26155" s="85"/>
    </row>
    <row r="26156" spans="13:13" ht="49.2" customHeight="1">
      <c r="M26156" s="85"/>
    </row>
    <row r="26157" spans="13:13" ht="49.2" customHeight="1">
      <c r="M26157" s="85"/>
    </row>
    <row r="26158" spans="13:13" ht="49.2" customHeight="1">
      <c r="M26158" s="85"/>
    </row>
    <row r="26159" spans="13:13" ht="49.2" customHeight="1">
      <c r="M26159" s="85"/>
    </row>
    <row r="26160" spans="13:13" ht="49.2" customHeight="1">
      <c r="M26160" s="85"/>
    </row>
    <row r="26161" spans="13:13" ht="49.2" customHeight="1">
      <c r="M26161" s="85"/>
    </row>
    <row r="26162" spans="13:13" ht="49.2" customHeight="1">
      <c r="M26162" s="85"/>
    </row>
    <row r="26163" spans="13:13" ht="49.2" customHeight="1">
      <c r="M26163" s="85"/>
    </row>
    <row r="26164" spans="13:13" ht="49.2" customHeight="1">
      <c r="M26164" s="85"/>
    </row>
    <row r="26165" spans="13:13" ht="49.2" customHeight="1">
      <c r="M26165" s="85"/>
    </row>
    <row r="26166" spans="13:13" ht="49.2" customHeight="1">
      <c r="M26166" s="85"/>
    </row>
    <row r="26167" spans="13:13" ht="49.2" customHeight="1">
      <c r="M26167" s="85"/>
    </row>
    <row r="26168" spans="13:13" ht="49.2" customHeight="1">
      <c r="M26168" s="85"/>
    </row>
    <row r="26169" spans="13:13" ht="49.2" customHeight="1">
      <c r="M26169" s="85"/>
    </row>
    <row r="26170" spans="13:13" ht="49.2" customHeight="1">
      <c r="M26170" s="85"/>
    </row>
    <row r="26171" spans="13:13" ht="49.2" customHeight="1">
      <c r="M26171" s="85"/>
    </row>
    <row r="26172" spans="13:13" ht="49.2" customHeight="1">
      <c r="M26172" s="85"/>
    </row>
    <row r="26173" spans="13:13" ht="49.2" customHeight="1">
      <c r="M26173" s="85"/>
    </row>
    <row r="26174" spans="13:13" ht="49.2" customHeight="1">
      <c r="M26174" s="85"/>
    </row>
    <row r="26175" spans="13:13" ht="49.2" customHeight="1">
      <c r="M26175" s="85"/>
    </row>
    <row r="26176" spans="13:13" ht="49.2" customHeight="1">
      <c r="M26176" s="85"/>
    </row>
    <row r="26177" spans="13:13" ht="49.2" customHeight="1">
      <c r="M26177" s="85"/>
    </row>
    <row r="26178" spans="13:13" ht="49.2" customHeight="1">
      <c r="M26178" s="85"/>
    </row>
    <row r="26179" spans="13:13" ht="49.2" customHeight="1">
      <c r="M26179" s="85"/>
    </row>
    <row r="26180" spans="13:13" ht="49.2" customHeight="1">
      <c r="M26180" s="85"/>
    </row>
    <row r="26181" spans="13:13" ht="49.2" customHeight="1">
      <c r="M26181" s="85"/>
    </row>
    <row r="26182" spans="13:13" ht="49.2" customHeight="1">
      <c r="M26182" s="85"/>
    </row>
    <row r="26183" spans="13:13" ht="49.2" customHeight="1">
      <c r="M26183" s="85"/>
    </row>
    <row r="26184" spans="13:13" ht="49.2" customHeight="1">
      <c r="M26184" s="85"/>
    </row>
    <row r="26185" spans="13:13" ht="49.2" customHeight="1">
      <c r="M26185" s="85"/>
    </row>
    <row r="26186" spans="13:13" ht="49.2" customHeight="1">
      <c r="M26186" s="85"/>
    </row>
    <row r="26187" spans="13:13" ht="49.2" customHeight="1">
      <c r="M26187" s="85"/>
    </row>
    <row r="26188" spans="13:13" ht="49.2" customHeight="1">
      <c r="M26188" s="85"/>
    </row>
    <row r="26189" spans="13:13" ht="49.2" customHeight="1">
      <c r="M26189" s="85"/>
    </row>
    <row r="26190" spans="13:13" ht="49.2" customHeight="1">
      <c r="M26190" s="85"/>
    </row>
    <row r="26191" spans="13:13" ht="49.2" customHeight="1">
      <c r="M26191" s="85"/>
    </row>
    <row r="26192" spans="13:13" ht="49.2" customHeight="1">
      <c r="M26192" s="85"/>
    </row>
    <row r="26193" spans="13:13" ht="49.2" customHeight="1">
      <c r="M26193" s="85"/>
    </row>
    <row r="26194" spans="13:13" ht="49.2" customHeight="1">
      <c r="M26194" s="85"/>
    </row>
    <row r="26195" spans="13:13" ht="49.2" customHeight="1">
      <c r="M26195" s="85"/>
    </row>
    <row r="26196" spans="13:13" ht="49.2" customHeight="1">
      <c r="M26196" s="85"/>
    </row>
    <row r="26197" spans="13:13" ht="49.2" customHeight="1">
      <c r="M26197" s="85"/>
    </row>
    <row r="26198" spans="13:13" ht="49.2" customHeight="1">
      <c r="M26198" s="85"/>
    </row>
    <row r="26199" spans="13:13" ht="49.2" customHeight="1">
      <c r="M26199" s="85"/>
    </row>
    <row r="26200" spans="13:13" ht="49.2" customHeight="1">
      <c r="M26200" s="85"/>
    </row>
    <row r="26201" spans="13:13" ht="49.2" customHeight="1">
      <c r="M26201" s="85"/>
    </row>
    <row r="26202" spans="13:13" ht="49.2" customHeight="1">
      <c r="M26202" s="85"/>
    </row>
    <row r="26203" spans="13:13" ht="49.2" customHeight="1">
      <c r="M26203" s="85"/>
    </row>
    <row r="26204" spans="13:13" ht="49.2" customHeight="1">
      <c r="M26204" s="85"/>
    </row>
    <row r="26205" spans="13:13" ht="49.2" customHeight="1">
      <c r="M26205" s="85"/>
    </row>
    <row r="26206" spans="13:13" ht="49.2" customHeight="1">
      <c r="M26206" s="85"/>
    </row>
    <row r="26207" spans="13:13" ht="49.2" customHeight="1">
      <c r="M26207" s="85"/>
    </row>
    <row r="26208" spans="13:13" ht="49.2" customHeight="1">
      <c r="M26208" s="85"/>
    </row>
    <row r="26209" spans="13:13" ht="49.2" customHeight="1">
      <c r="M26209" s="85"/>
    </row>
    <row r="26210" spans="13:13" ht="49.2" customHeight="1">
      <c r="M26210" s="85"/>
    </row>
    <row r="26211" spans="13:13" ht="49.2" customHeight="1">
      <c r="M26211" s="85"/>
    </row>
    <row r="26212" spans="13:13" ht="49.2" customHeight="1">
      <c r="M26212" s="85"/>
    </row>
    <row r="26213" spans="13:13" ht="49.2" customHeight="1">
      <c r="M26213" s="85"/>
    </row>
    <row r="26214" spans="13:13" ht="49.2" customHeight="1">
      <c r="M26214" s="85"/>
    </row>
    <row r="26215" spans="13:13" ht="49.2" customHeight="1">
      <c r="M26215" s="85"/>
    </row>
    <row r="26216" spans="13:13" ht="49.2" customHeight="1">
      <c r="M26216" s="85"/>
    </row>
    <row r="26217" spans="13:13" ht="49.2" customHeight="1">
      <c r="M26217" s="85"/>
    </row>
    <row r="26218" spans="13:13" ht="49.2" customHeight="1">
      <c r="M26218" s="85"/>
    </row>
    <row r="26219" spans="13:13" ht="49.2" customHeight="1">
      <c r="M26219" s="85"/>
    </row>
    <row r="26220" spans="13:13" ht="49.2" customHeight="1">
      <c r="M26220" s="85"/>
    </row>
    <row r="26221" spans="13:13" ht="49.2" customHeight="1">
      <c r="M26221" s="85"/>
    </row>
    <row r="26222" spans="13:13" ht="49.2" customHeight="1">
      <c r="M26222" s="85"/>
    </row>
    <row r="26223" spans="13:13" ht="49.2" customHeight="1">
      <c r="M26223" s="85"/>
    </row>
    <row r="26224" spans="13:13" ht="49.2" customHeight="1">
      <c r="M26224" s="85"/>
    </row>
    <row r="26225" spans="13:13" ht="49.2" customHeight="1">
      <c r="M26225" s="85"/>
    </row>
    <row r="26226" spans="13:13" ht="49.2" customHeight="1">
      <c r="M26226" s="85"/>
    </row>
    <row r="26227" spans="13:13" ht="49.2" customHeight="1">
      <c r="M26227" s="85"/>
    </row>
    <row r="26228" spans="13:13" ht="49.2" customHeight="1">
      <c r="M26228" s="85"/>
    </row>
    <row r="26229" spans="13:13" ht="49.2" customHeight="1">
      <c r="M26229" s="85"/>
    </row>
    <row r="26230" spans="13:13" ht="49.2" customHeight="1">
      <c r="M26230" s="85"/>
    </row>
    <row r="26231" spans="13:13" ht="49.2" customHeight="1">
      <c r="M26231" s="85"/>
    </row>
    <row r="26232" spans="13:13" ht="49.2" customHeight="1">
      <c r="M26232" s="85"/>
    </row>
    <row r="26233" spans="13:13" ht="49.2" customHeight="1">
      <c r="M26233" s="85"/>
    </row>
    <row r="26234" spans="13:13" ht="49.2" customHeight="1">
      <c r="M26234" s="85"/>
    </row>
    <row r="26235" spans="13:13" ht="49.2" customHeight="1">
      <c r="M26235" s="85"/>
    </row>
    <row r="26236" spans="13:13" ht="49.2" customHeight="1">
      <c r="M26236" s="85"/>
    </row>
    <row r="26237" spans="13:13" ht="49.2" customHeight="1">
      <c r="M26237" s="85"/>
    </row>
    <row r="26238" spans="13:13" ht="49.2" customHeight="1">
      <c r="M26238" s="85"/>
    </row>
    <row r="26239" spans="13:13" ht="49.2" customHeight="1">
      <c r="M26239" s="85"/>
    </row>
    <row r="26240" spans="13:13" ht="49.2" customHeight="1">
      <c r="M26240" s="85"/>
    </row>
    <row r="26241" spans="13:13" ht="49.2" customHeight="1">
      <c r="M26241" s="85"/>
    </row>
    <row r="26242" spans="13:13" ht="49.2" customHeight="1">
      <c r="M26242" s="85"/>
    </row>
    <row r="26243" spans="13:13" ht="49.2" customHeight="1">
      <c r="M26243" s="85"/>
    </row>
    <row r="26244" spans="13:13" ht="49.2" customHeight="1">
      <c r="M26244" s="85"/>
    </row>
    <row r="26245" spans="13:13" ht="49.2" customHeight="1">
      <c r="M26245" s="85"/>
    </row>
    <row r="26246" spans="13:13" ht="49.2" customHeight="1">
      <c r="M26246" s="85"/>
    </row>
    <row r="26247" spans="13:13" ht="49.2" customHeight="1">
      <c r="M26247" s="85"/>
    </row>
    <row r="26248" spans="13:13" ht="49.2" customHeight="1">
      <c r="M26248" s="85"/>
    </row>
    <row r="26249" spans="13:13" ht="49.2" customHeight="1">
      <c r="M26249" s="85"/>
    </row>
    <row r="26250" spans="13:13" ht="49.2" customHeight="1">
      <c r="M26250" s="85"/>
    </row>
    <row r="26251" spans="13:13" ht="49.2" customHeight="1">
      <c r="M26251" s="85"/>
    </row>
    <row r="26252" spans="13:13" ht="49.2" customHeight="1">
      <c r="M26252" s="85"/>
    </row>
    <row r="26253" spans="13:13" ht="49.2" customHeight="1">
      <c r="M26253" s="85"/>
    </row>
    <row r="26254" spans="13:13" ht="49.2" customHeight="1">
      <c r="M26254" s="85"/>
    </row>
    <row r="26255" spans="13:13" ht="49.2" customHeight="1">
      <c r="M26255" s="85"/>
    </row>
    <row r="26256" spans="13:13" ht="49.2" customHeight="1">
      <c r="M26256" s="85"/>
    </row>
    <row r="26257" spans="13:13" ht="49.2" customHeight="1">
      <c r="M26257" s="85"/>
    </row>
    <row r="26258" spans="13:13" ht="49.2" customHeight="1">
      <c r="M26258" s="85"/>
    </row>
    <row r="26259" spans="13:13" ht="49.2" customHeight="1">
      <c r="M26259" s="85"/>
    </row>
    <row r="26260" spans="13:13" ht="49.2" customHeight="1">
      <c r="M26260" s="85"/>
    </row>
    <row r="26261" spans="13:13" ht="49.2" customHeight="1">
      <c r="M26261" s="85"/>
    </row>
    <row r="26262" spans="13:13" ht="49.2" customHeight="1">
      <c r="M26262" s="85"/>
    </row>
    <row r="26263" spans="13:13" ht="49.2" customHeight="1">
      <c r="M26263" s="85"/>
    </row>
    <row r="26264" spans="13:13" ht="49.2" customHeight="1">
      <c r="M26264" s="85"/>
    </row>
    <row r="26265" spans="13:13" ht="49.2" customHeight="1">
      <c r="M26265" s="85"/>
    </row>
    <row r="26266" spans="13:13" ht="49.2" customHeight="1">
      <c r="M26266" s="85"/>
    </row>
    <row r="26267" spans="13:13" ht="49.2" customHeight="1">
      <c r="M26267" s="85"/>
    </row>
    <row r="26268" spans="13:13" ht="49.2" customHeight="1">
      <c r="M26268" s="85"/>
    </row>
    <row r="26269" spans="13:13" ht="49.2" customHeight="1">
      <c r="M26269" s="85"/>
    </row>
    <row r="26270" spans="13:13" ht="49.2" customHeight="1">
      <c r="M26270" s="85"/>
    </row>
    <row r="26271" spans="13:13" ht="49.2" customHeight="1">
      <c r="M26271" s="85"/>
    </row>
    <row r="26272" spans="13:13" ht="49.2" customHeight="1">
      <c r="M26272" s="85"/>
    </row>
    <row r="26273" spans="13:13" ht="49.2" customHeight="1">
      <c r="M26273" s="85"/>
    </row>
    <row r="26274" spans="13:13" ht="49.2" customHeight="1">
      <c r="M26274" s="85"/>
    </row>
    <row r="26275" spans="13:13" ht="49.2" customHeight="1">
      <c r="M26275" s="85"/>
    </row>
    <row r="26276" spans="13:13" ht="49.2" customHeight="1">
      <c r="M26276" s="85"/>
    </row>
    <row r="26277" spans="13:13" ht="49.2" customHeight="1">
      <c r="M26277" s="85"/>
    </row>
    <row r="26278" spans="13:13" ht="49.2" customHeight="1">
      <c r="M26278" s="85"/>
    </row>
    <row r="26279" spans="13:13" ht="49.2" customHeight="1">
      <c r="M26279" s="85"/>
    </row>
    <row r="26280" spans="13:13" ht="49.2" customHeight="1">
      <c r="M26280" s="85"/>
    </row>
    <row r="26281" spans="13:13" ht="49.2" customHeight="1">
      <c r="M26281" s="85"/>
    </row>
    <row r="26282" spans="13:13" ht="49.2" customHeight="1">
      <c r="M26282" s="85"/>
    </row>
    <row r="26283" spans="13:13" ht="49.2" customHeight="1">
      <c r="M26283" s="85"/>
    </row>
    <row r="26284" spans="13:13" ht="49.2" customHeight="1">
      <c r="M26284" s="85"/>
    </row>
    <row r="26285" spans="13:13" ht="49.2" customHeight="1">
      <c r="M26285" s="85"/>
    </row>
    <row r="26286" spans="13:13" ht="49.2" customHeight="1">
      <c r="M26286" s="85"/>
    </row>
    <row r="26287" spans="13:13" ht="49.2" customHeight="1">
      <c r="M26287" s="85"/>
    </row>
    <row r="26288" spans="13:13" ht="49.2" customHeight="1">
      <c r="M26288" s="85"/>
    </row>
    <row r="26289" spans="13:13" ht="49.2" customHeight="1">
      <c r="M26289" s="85"/>
    </row>
    <row r="26290" spans="13:13" ht="49.2" customHeight="1">
      <c r="M26290" s="85"/>
    </row>
    <row r="26291" spans="13:13" ht="49.2" customHeight="1">
      <c r="M26291" s="85"/>
    </row>
    <row r="26292" spans="13:13" ht="49.2" customHeight="1">
      <c r="M26292" s="85"/>
    </row>
    <row r="26293" spans="13:13" ht="49.2" customHeight="1">
      <c r="M26293" s="85"/>
    </row>
    <row r="26294" spans="13:13" ht="49.2" customHeight="1">
      <c r="M26294" s="85"/>
    </row>
    <row r="26295" spans="13:13" ht="49.2" customHeight="1">
      <c r="M26295" s="85"/>
    </row>
    <row r="26296" spans="13:13" ht="49.2" customHeight="1">
      <c r="M26296" s="85"/>
    </row>
    <row r="26297" spans="13:13" ht="49.2" customHeight="1">
      <c r="M26297" s="85"/>
    </row>
    <row r="26298" spans="13:13" ht="49.2" customHeight="1">
      <c r="M26298" s="85"/>
    </row>
    <row r="26299" spans="13:13" ht="49.2" customHeight="1">
      <c r="M26299" s="85"/>
    </row>
    <row r="26300" spans="13:13" ht="49.2" customHeight="1">
      <c r="M26300" s="85"/>
    </row>
    <row r="26301" spans="13:13" ht="49.2" customHeight="1">
      <c r="M26301" s="85"/>
    </row>
    <row r="26302" spans="13:13" ht="49.2" customHeight="1">
      <c r="M26302" s="85"/>
    </row>
    <row r="26303" spans="13:13" ht="49.2" customHeight="1">
      <c r="M26303" s="85"/>
    </row>
    <row r="26304" spans="13:13" ht="49.2" customHeight="1">
      <c r="M26304" s="85"/>
    </row>
    <row r="26305" spans="13:13" ht="49.2" customHeight="1">
      <c r="M26305" s="85"/>
    </row>
    <row r="26306" spans="13:13" ht="49.2" customHeight="1">
      <c r="M26306" s="85"/>
    </row>
    <row r="26307" spans="13:13" ht="49.2" customHeight="1">
      <c r="M26307" s="85"/>
    </row>
    <row r="26308" spans="13:13" ht="49.2" customHeight="1">
      <c r="M26308" s="85"/>
    </row>
    <row r="26309" spans="13:13" ht="49.2" customHeight="1">
      <c r="M26309" s="85"/>
    </row>
    <row r="26310" spans="13:13" ht="49.2" customHeight="1">
      <c r="M26310" s="85"/>
    </row>
    <row r="26311" spans="13:13" ht="49.2" customHeight="1">
      <c r="M26311" s="85"/>
    </row>
    <row r="26312" spans="13:13" ht="49.2" customHeight="1">
      <c r="M26312" s="85"/>
    </row>
    <row r="26313" spans="13:13" ht="49.2" customHeight="1">
      <c r="M26313" s="85"/>
    </row>
    <row r="26314" spans="13:13" ht="49.2" customHeight="1">
      <c r="M26314" s="85"/>
    </row>
    <row r="26315" spans="13:13" ht="49.2" customHeight="1">
      <c r="M26315" s="85"/>
    </row>
    <row r="26316" spans="13:13" ht="49.2" customHeight="1">
      <c r="M26316" s="85"/>
    </row>
    <row r="26317" spans="13:13" ht="49.2" customHeight="1">
      <c r="M26317" s="85"/>
    </row>
    <row r="26318" spans="13:13" ht="49.2" customHeight="1">
      <c r="M26318" s="85"/>
    </row>
    <row r="26319" spans="13:13" ht="49.2" customHeight="1">
      <c r="M26319" s="85"/>
    </row>
    <row r="26320" spans="13:13" ht="49.2" customHeight="1">
      <c r="M26320" s="85"/>
    </row>
    <row r="26321" spans="13:13" ht="49.2" customHeight="1">
      <c r="M26321" s="85"/>
    </row>
    <row r="26322" spans="13:13" ht="49.2" customHeight="1">
      <c r="M26322" s="85"/>
    </row>
    <row r="26323" spans="13:13" ht="49.2" customHeight="1">
      <c r="M26323" s="85"/>
    </row>
    <row r="26324" spans="13:13" ht="49.2" customHeight="1">
      <c r="M26324" s="85"/>
    </row>
    <row r="26325" spans="13:13" ht="49.2" customHeight="1">
      <c r="M26325" s="85"/>
    </row>
    <row r="26326" spans="13:13" ht="49.2" customHeight="1">
      <c r="M26326" s="85"/>
    </row>
    <row r="26327" spans="13:13" ht="49.2" customHeight="1">
      <c r="M26327" s="85"/>
    </row>
    <row r="26328" spans="13:13" ht="49.2" customHeight="1">
      <c r="M26328" s="85"/>
    </row>
    <row r="26329" spans="13:13" ht="49.2" customHeight="1">
      <c r="M26329" s="85"/>
    </row>
    <row r="26330" spans="13:13" ht="49.2" customHeight="1">
      <c r="M26330" s="85"/>
    </row>
    <row r="26331" spans="13:13" ht="49.2" customHeight="1">
      <c r="M26331" s="85"/>
    </row>
    <row r="26332" spans="13:13" ht="49.2" customHeight="1">
      <c r="M26332" s="85"/>
    </row>
    <row r="26333" spans="13:13" ht="49.2" customHeight="1">
      <c r="M26333" s="85"/>
    </row>
    <row r="26334" spans="13:13" ht="49.2" customHeight="1">
      <c r="M26334" s="85"/>
    </row>
    <row r="26335" spans="13:13" ht="49.2" customHeight="1">
      <c r="M26335" s="85"/>
    </row>
    <row r="26336" spans="13:13" ht="49.2" customHeight="1">
      <c r="M26336" s="85"/>
    </row>
    <row r="26337" spans="13:13" ht="49.2" customHeight="1">
      <c r="M26337" s="85"/>
    </row>
    <row r="26338" spans="13:13" ht="49.2" customHeight="1">
      <c r="M26338" s="85"/>
    </row>
    <row r="26339" spans="13:13" ht="49.2" customHeight="1">
      <c r="M26339" s="85"/>
    </row>
    <row r="26340" spans="13:13" ht="49.2" customHeight="1">
      <c r="M26340" s="85"/>
    </row>
    <row r="26341" spans="13:13" ht="49.2" customHeight="1">
      <c r="M26341" s="85"/>
    </row>
    <row r="26342" spans="13:13" ht="49.2" customHeight="1">
      <c r="M26342" s="85"/>
    </row>
    <row r="26343" spans="13:13" ht="49.2" customHeight="1">
      <c r="M26343" s="85"/>
    </row>
    <row r="26344" spans="13:13" ht="49.2" customHeight="1">
      <c r="M26344" s="85"/>
    </row>
    <row r="26345" spans="13:13" ht="49.2" customHeight="1">
      <c r="M26345" s="85"/>
    </row>
    <row r="26346" spans="13:13" ht="49.2" customHeight="1">
      <c r="M26346" s="85"/>
    </row>
    <row r="26347" spans="13:13" ht="49.2" customHeight="1">
      <c r="M26347" s="85"/>
    </row>
    <row r="26348" spans="13:13" ht="49.2" customHeight="1">
      <c r="M26348" s="85"/>
    </row>
    <row r="26349" spans="13:13" ht="49.2" customHeight="1">
      <c r="M26349" s="85"/>
    </row>
    <row r="26350" spans="13:13" ht="49.2" customHeight="1">
      <c r="M26350" s="85"/>
    </row>
    <row r="26351" spans="13:13" ht="49.2" customHeight="1">
      <c r="M26351" s="85"/>
    </row>
    <row r="26352" spans="13:13" ht="49.2" customHeight="1">
      <c r="M26352" s="85"/>
    </row>
    <row r="26353" spans="13:13" ht="49.2" customHeight="1">
      <c r="M26353" s="85"/>
    </row>
    <row r="26354" spans="13:13" ht="49.2" customHeight="1">
      <c r="M26354" s="85"/>
    </row>
    <row r="26355" spans="13:13" ht="49.2" customHeight="1">
      <c r="M26355" s="85"/>
    </row>
    <row r="26356" spans="13:13" ht="49.2" customHeight="1">
      <c r="M26356" s="85"/>
    </row>
    <row r="26357" spans="13:13" ht="49.2" customHeight="1">
      <c r="M26357" s="85"/>
    </row>
    <row r="26358" spans="13:13" ht="49.2" customHeight="1">
      <c r="M26358" s="85"/>
    </row>
    <row r="26359" spans="13:13" ht="49.2" customHeight="1">
      <c r="M26359" s="85"/>
    </row>
    <row r="26360" spans="13:13" ht="49.2" customHeight="1">
      <c r="M26360" s="85"/>
    </row>
    <row r="26361" spans="13:13" ht="49.2" customHeight="1">
      <c r="M26361" s="85"/>
    </row>
    <row r="26362" spans="13:13" ht="49.2" customHeight="1">
      <c r="M26362" s="85"/>
    </row>
    <row r="26363" spans="13:13" ht="49.2" customHeight="1">
      <c r="M26363" s="85"/>
    </row>
    <row r="26364" spans="13:13" ht="49.2" customHeight="1">
      <c r="M26364" s="85"/>
    </row>
    <row r="26365" spans="13:13" ht="49.2" customHeight="1">
      <c r="M26365" s="85"/>
    </row>
    <row r="26366" spans="13:13" ht="49.2" customHeight="1">
      <c r="M26366" s="85"/>
    </row>
    <row r="26367" spans="13:13" ht="49.2" customHeight="1">
      <c r="M26367" s="85"/>
    </row>
    <row r="26368" spans="13:13" ht="49.2" customHeight="1">
      <c r="M26368" s="85"/>
    </row>
    <row r="26369" spans="13:13" ht="49.2" customHeight="1">
      <c r="M26369" s="85"/>
    </row>
    <row r="26370" spans="13:13" ht="49.2" customHeight="1">
      <c r="M26370" s="85"/>
    </row>
    <row r="26371" spans="13:13" ht="49.2" customHeight="1">
      <c r="M26371" s="85"/>
    </row>
    <row r="26372" spans="13:13" ht="49.2" customHeight="1">
      <c r="M26372" s="85"/>
    </row>
    <row r="26373" spans="13:13" ht="49.2" customHeight="1">
      <c r="M26373" s="85"/>
    </row>
    <row r="26374" spans="13:13" ht="49.2" customHeight="1">
      <c r="M26374" s="85"/>
    </row>
    <row r="26375" spans="13:13" ht="49.2" customHeight="1">
      <c r="M26375" s="85"/>
    </row>
    <row r="26376" spans="13:13" ht="49.2" customHeight="1">
      <c r="M26376" s="85"/>
    </row>
    <row r="26377" spans="13:13" ht="49.2" customHeight="1">
      <c r="M26377" s="85"/>
    </row>
    <row r="26378" spans="13:13" ht="49.2" customHeight="1">
      <c r="M26378" s="85"/>
    </row>
    <row r="26379" spans="13:13" ht="49.2" customHeight="1">
      <c r="M26379" s="85"/>
    </row>
    <row r="26380" spans="13:13" ht="49.2" customHeight="1">
      <c r="M26380" s="85"/>
    </row>
    <row r="26381" spans="13:13" ht="49.2" customHeight="1">
      <c r="M26381" s="85"/>
    </row>
    <row r="26382" spans="13:13" ht="49.2" customHeight="1">
      <c r="M26382" s="85"/>
    </row>
    <row r="26383" spans="13:13" ht="49.2" customHeight="1">
      <c r="M26383" s="85"/>
    </row>
    <row r="26384" spans="13:13" ht="49.2" customHeight="1">
      <c r="M26384" s="85"/>
    </row>
    <row r="26385" spans="13:13" ht="49.2" customHeight="1">
      <c r="M26385" s="85"/>
    </row>
    <row r="26386" spans="13:13" ht="49.2" customHeight="1">
      <c r="M26386" s="85"/>
    </row>
    <row r="26387" spans="13:13" ht="49.2" customHeight="1">
      <c r="M26387" s="85"/>
    </row>
    <row r="26388" spans="13:13" ht="49.2" customHeight="1">
      <c r="M26388" s="85"/>
    </row>
    <row r="26389" spans="13:13" ht="49.2" customHeight="1">
      <c r="M26389" s="85"/>
    </row>
    <row r="26390" spans="13:13" ht="49.2" customHeight="1">
      <c r="M26390" s="85"/>
    </row>
    <row r="26391" spans="13:13" ht="49.2" customHeight="1">
      <c r="M26391" s="85"/>
    </row>
    <row r="26392" spans="13:13" ht="49.2" customHeight="1">
      <c r="M26392" s="85"/>
    </row>
    <row r="26393" spans="13:13" ht="49.2" customHeight="1">
      <c r="M26393" s="85"/>
    </row>
    <row r="26394" spans="13:13" ht="49.2" customHeight="1">
      <c r="M26394" s="85"/>
    </row>
    <row r="26395" spans="13:13" ht="49.2" customHeight="1">
      <c r="M26395" s="85"/>
    </row>
    <row r="26396" spans="13:13" ht="49.2" customHeight="1">
      <c r="M26396" s="85"/>
    </row>
    <row r="26397" spans="13:13" ht="49.2" customHeight="1">
      <c r="M26397" s="85"/>
    </row>
    <row r="26398" spans="13:13" ht="49.2" customHeight="1">
      <c r="M26398" s="85"/>
    </row>
    <row r="26399" spans="13:13" ht="49.2" customHeight="1">
      <c r="M26399" s="85"/>
    </row>
    <row r="26400" spans="13:13" ht="49.2" customHeight="1">
      <c r="M26400" s="85"/>
    </row>
    <row r="26401" spans="13:13" ht="49.2" customHeight="1">
      <c r="M26401" s="85"/>
    </row>
    <row r="26402" spans="13:13" ht="49.2" customHeight="1">
      <c r="M26402" s="85"/>
    </row>
    <row r="26403" spans="13:13" ht="49.2" customHeight="1">
      <c r="M26403" s="85"/>
    </row>
    <row r="26404" spans="13:13" ht="49.2" customHeight="1">
      <c r="M26404" s="85"/>
    </row>
    <row r="26405" spans="13:13" ht="49.2" customHeight="1">
      <c r="M26405" s="85"/>
    </row>
    <row r="26406" spans="13:13" ht="49.2" customHeight="1">
      <c r="M26406" s="85"/>
    </row>
    <row r="26407" spans="13:13" ht="49.2" customHeight="1">
      <c r="M26407" s="85"/>
    </row>
    <row r="26408" spans="13:13" ht="49.2" customHeight="1">
      <c r="M26408" s="85"/>
    </row>
    <row r="26409" spans="13:13" ht="49.2" customHeight="1">
      <c r="M26409" s="85"/>
    </row>
    <row r="26410" spans="13:13" ht="49.2" customHeight="1">
      <c r="M26410" s="85"/>
    </row>
    <row r="26411" spans="13:13" ht="49.2" customHeight="1">
      <c r="M26411" s="85"/>
    </row>
    <row r="26412" spans="13:13" ht="49.2" customHeight="1">
      <c r="M26412" s="85"/>
    </row>
    <row r="26413" spans="13:13" ht="49.2" customHeight="1">
      <c r="M26413" s="85"/>
    </row>
    <row r="26414" spans="13:13" ht="49.2" customHeight="1">
      <c r="M26414" s="85"/>
    </row>
    <row r="26415" spans="13:13" ht="49.2" customHeight="1">
      <c r="M26415" s="85"/>
    </row>
    <row r="26416" spans="13:13" ht="49.2" customHeight="1">
      <c r="M26416" s="85"/>
    </row>
    <row r="26417" spans="13:13" ht="49.2" customHeight="1">
      <c r="M26417" s="85"/>
    </row>
    <row r="26418" spans="13:13" ht="49.2" customHeight="1">
      <c r="M26418" s="85"/>
    </row>
    <row r="26419" spans="13:13" ht="49.2" customHeight="1">
      <c r="M26419" s="85"/>
    </row>
    <row r="26420" spans="13:13" ht="49.2" customHeight="1">
      <c r="M26420" s="85"/>
    </row>
    <row r="26421" spans="13:13" ht="49.2" customHeight="1">
      <c r="M26421" s="85"/>
    </row>
    <row r="26422" spans="13:13" ht="49.2" customHeight="1">
      <c r="M26422" s="85"/>
    </row>
    <row r="26423" spans="13:13" ht="49.2" customHeight="1">
      <c r="M26423" s="85"/>
    </row>
    <row r="26424" spans="13:13" ht="49.2" customHeight="1">
      <c r="M26424" s="85"/>
    </row>
    <row r="26425" spans="13:13" ht="49.2" customHeight="1">
      <c r="M26425" s="85"/>
    </row>
    <row r="26426" spans="13:13" ht="49.2" customHeight="1">
      <c r="M26426" s="85"/>
    </row>
    <row r="26427" spans="13:13" ht="49.2" customHeight="1">
      <c r="M26427" s="85"/>
    </row>
    <row r="26428" spans="13:13" ht="49.2" customHeight="1">
      <c r="M26428" s="85"/>
    </row>
    <row r="26429" spans="13:13" ht="49.2" customHeight="1">
      <c r="M26429" s="85"/>
    </row>
    <row r="26430" spans="13:13" ht="49.2" customHeight="1">
      <c r="M26430" s="85"/>
    </row>
    <row r="26431" spans="13:13" ht="49.2" customHeight="1">
      <c r="M26431" s="85"/>
    </row>
    <row r="26432" spans="13:13" ht="49.2" customHeight="1">
      <c r="M26432" s="85"/>
    </row>
    <row r="26433" spans="13:13" ht="49.2" customHeight="1">
      <c r="M26433" s="85"/>
    </row>
    <row r="26434" spans="13:13" ht="49.2" customHeight="1">
      <c r="M26434" s="85"/>
    </row>
    <row r="26435" spans="13:13" ht="49.2" customHeight="1">
      <c r="M26435" s="85"/>
    </row>
    <row r="26436" spans="13:13" ht="49.2" customHeight="1">
      <c r="M26436" s="85"/>
    </row>
    <row r="26437" spans="13:13" ht="49.2" customHeight="1">
      <c r="M26437" s="85"/>
    </row>
    <row r="26438" spans="13:13" ht="49.2" customHeight="1">
      <c r="M26438" s="85"/>
    </row>
    <row r="26439" spans="13:13" ht="49.2" customHeight="1">
      <c r="M26439" s="85"/>
    </row>
    <row r="26440" spans="13:13" ht="49.2" customHeight="1">
      <c r="M26440" s="85"/>
    </row>
    <row r="26441" spans="13:13" ht="49.2" customHeight="1">
      <c r="M26441" s="85"/>
    </row>
    <row r="26442" spans="13:13" ht="49.2" customHeight="1">
      <c r="M26442" s="85"/>
    </row>
    <row r="26443" spans="13:13" ht="49.2" customHeight="1">
      <c r="M26443" s="85"/>
    </row>
    <row r="26444" spans="13:13" ht="49.2" customHeight="1">
      <c r="M26444" s="85"/>
    </row>
    <row r="26445" spans="13:13" ht="49.2" customHeight="1">
      <c r="M26445" s="85"/>
    </row>
    <row r="26446" spans="13:13" ht="49.2" customHeight="1">
      <c r="M26446" s="85"/>
    </row>
    <row r="26447" spans="13:13" ht="49.2" customHeight="1">
      <c r="M26447" s="85"/>
    </row>
    <row r="26448" spans="13:13" ht="49.2" customHeight="1">
      <c r="M26448" s="85"/>
    </row>
    <row r="26449" spans="13:13" ht="49.2" customHeight="1">
      <c r="M26449" s="85"/>
    </row>
    <row r="26450" spans="13:13" ht="49.2" customHeight="1">
      <c r="M26450" s="85"/>
    </row>
    <row r="26451" spans="13:13" ht="49.2" customHeight="1">
      <c r="M26451" s="85"/>
    </row>
    <row r="26452" spans="13:13" ht="49.2" customHeight="1">
      <c r="M26452" s="85"/>
    </row>
    <row r="26453" spans="13:13" ht="49.2" customHeight="1">
      <c r="M26453" s="85"/>
    </row>
    <row r="26454" spans="13:13" ht="49.2" customHeight="1">
      <c r="M26454" s="85"/>
    </row>
    <row r="26455" spans="13:13" ht="49.2" customHeight="1">
      <c r="M26455" s="85"/>
    </row>
    <row r="26456" spans="13:13" ht="49.2" customHeight="1">
      <c r="M26456" s="85"/>
    </row>
    <row r="26457" spans="13:13" ht="49.2" customHeight="1">
      <c r="M26457" s="85"/>
    </row>
    <row r="26458" spans="13:13" ht="49.2" customHeight="1">
      <c r="M26458" s="85"/>
    </row>
    <row r="26459" spans="13:13" ht="49.2" customHeight="1">
      <c r="M26459" s="85"/>
    </row>
    <row r="26460" spans="13:13" ht="49.2" customHeight="1">
      <c r="M26460" s="85"/>
    </row>
    <row r="26461" spans="13:13" ht="49.2" customHeight="1">
      <c r="M26461" s="85"/>
    </row>
    <row r="26462" spans="13:13" ht="49.2" customHeight="1">
      <c r="M26462" s="85"/>
    </row>
    <row r="26463" spans="13:13" ht="49.2" customHeight="1">
      <c r="M26463" s="85"/>
    </row>
    <row r="26464" spans="13:13" ht="49.2" customHeight="1">
      <c r="M26464" s="85"/>
    </row>
    <row r="26465" spans="13:13" ht="49.2" customHeight="1">
      <c r="M26465" s="85"/>
    </row>
    <row r="26466" spans="13:13" ht="49.2" customHeight="1">
      <c r="M26466" s="85"/>
    </row>
    <row r="26467" spans="13:13" ht="49.2" customHeight="1">
      <c r="M26467" s="85"/>
    </row>
    <row r="26468" spans="13:13" ht="49.2" customHeight="1">
      <c r="M26468" s="85"/>
    </row>
    <row r="26469" spans="13:13" ht="49.2" customHeight="1">
      <c r="M26469" s="85"/>
    </row>
    <row r="26470" spans="13:13" ht="49.2" customHeight="1">
      <c r="M26470" s="85"/>
    </row>
    <row r="26471" spans="13:13" ht="49.2" customHeight="1">
      <c r="M26471" s="85"/>
    </row>
    <row r="26472" spans="13:13" ht="49.2" customHeight="1">
      <c r="M26472" s="85"/>
    </row>
    <row r="26473" spans="13:13" ht="49.2" customHeight="1">
      <c r="M26473" s="85"/>
    </row>
    <row r="26474" spans="13:13" ht="49.2" customHeight="1">
      <c r="M26474" s="85"/>
    </row>
    <row r="26475" spans="13:13" ht="49.2" customHeight="1">
      <c r="M26475" s="85"/>
    </row>
    <row r="26476" spans="13:13" ht="49.2" customHeight="1">
      <c r="M26476" s="85"/>
    </row>
    <row r="26477" spans="13:13" ht="49.2" customHeight="1">
      <c r="M26477" s="85"/>
    </row>
    <row r="26478" spans="13:13" ht="49.2" customHeight="1">
      <c r="M26478" s="85"/>
    </row>
    <row r="26479" spans="13:13" ht="49.2" customHeight="1">
      <c r="M26479" s="85"/>
    </row>
    <row r="26480" spans="13:13" ht="49.2" customHeight="1">
      <c r="M26480" s="85"/>
    </row>
    <row r="26481" spans="13:13" ht="49.2" customHeight="1">
      <c r="M26481" s="85"/>
    </row>
    <row r="26482" spans="13:13" ht="49.2" customHeight="1">
      <c r="M26482" s="85"/>
    </row>
    <row r="26483" spans="13:13" ht="49.2" customHeight="1">
      <c r="M26483" s="85"/>
    </row>
    <row r="26484" spans="13:13" ht="49.2" customHeight="1">
      <c r="M26484" s="85"/>
    </row>
    <row r="26485" spans="13:13" ht="49.2" customHeight="1">
      <c r="M26485" s="85"/>
    </row>
    <row r="26486" spans="13:13" ht="49.2" customHeight="1">
      <c r="M26486" s="85"/>
    </row>
    <row r="26487" spans="13:13" ht="49.2" customHeight="1">
      <c r="M26487" s="85"/>
    </row>
    <row r="26488" spans="13:13" ht="49.2" customHeight="1">
      <c r="M26488" s="85"/>
    </row>
    <row r="26489" spans="13:13" ht="49.2" customHeight="1">
      <c r="M26489" s="85"/>
    </row>
    <row r="26490" spans="13:13" ht="49.2" customHeight="1">
      <c r="M26490" s="85"/>
    </row>
    <row r="26491" spans="13:13" ht="49.2" customHeight="1">
      <c r="M26491" s="85"/>
    </row>
    <row r="26492" spans="13:13" ht="49.2" customHeight="1">
      <c r="M26492" s="85"/>
    </row>
    <row r="26493" spans="13:13" ht="49.2" customHeight="1">
      <c r="M26493" s="85"/>
    </row>
    <row r="26494" spans="13:13" ht="49.2" customHeight="1">
      <c r="M26494" s="85"/>
    </row>
    <row r="26495" spans="13:13" ht="49.2" customHeight="1">
      <c r="M26495" s="85"/>
    </row>
    <row r="26496" spans="13:13" ht="49.2" customHeight="1">
      <c r="M26496" s="85"/>
    </row>
    <row r="26497" spans="13:13" ht="49.2" customHeight="1">
      <c r="M26497" s="85"/>
    </row>
    <row r="26498" spans="13:13" ht="49.2" customHeight="1">
      <c r="M26498" s="85"/>
    </row>
    <row r="26499" spans="13:13" ht="49.2" customHeight="1">
      <c r="M26499" s="85"/>
    </row>
    <row r="26500" spans="13:13" ht="49.2" customHeight="1">
      <c r="M26500" s="85"/>
    </row>
    <row r="26501" spans="13:13" ht="49.2" customHeight="1">
      <c r="M26501" s="85"/>
    </row>
    <row r="26502" spans="13:13" ht="49.2" customHeight="1">
      <c r="M26502" s="85"/>
    </row>
    <row r="26503" spans="13:13" ht="49.2" customHeight="1">
      <c r="M26503" s="85"/>
    </row>
    <row r="26504" spans="13:13" ht="49.2" customHeight="1">
      <c r="M26504" s="85"/>
    </row>
    <row r="26505" spans="13:13" ht="49.2" customHeight="1">
      <c r="M26505" s="85"/>
    </row>
    <row r="26506" spans="13:13" ht="49.2" customHeight="1">
      <c r="M26506" s="85"/>
    </row>
    <row r="26507" spans="13:13" ht="49.2" customHeight="1">
      <c r="M26507" s="85"/>
    </row>
    <row r="26508" spans="13:13" ht="49.2" customHeight="1">
      <c r="M26508" s="85"/>
    </row>
    <row r="26509" spans="13:13" ht="49.2" customHeight="1">
      <c r="M26509" s="85"/>
    </row>
    <row r="26510" spans="13:13" ht="49.2" customHeight="1">
      <c r="M26510" s="85"/>
    </row>
    <row r="26511" spans="13:13" ht="49.2" customHeight="1">
      <c r="M26511" s="85"/>
    </row>
    <row r="26512" spans="13:13" ht="49.2" customHeight="1">
      <c r="M26512" s="85"/>
    </row>
    <row r="26513" spans="13:13" ht="49.2" customHeight="1">
      <c r="M26513" s="85"/>
    </row>
    <row r="26514" spans="13:13" ht="49.2" customHeight="1">
      <c r="M26514" s="85"/>
    </row>
    <row r="26515" spans="13:13" ht="49.2" customHeight="1">
      <c r="M26515" s="85"/>
    </row>
    <row r="26516" spans="13:13" ht="49.2" customHeight="1">
      <c r="M26516" s="85"/>
    </row>
    <row r="26517" spans="13:13" ht="49.2" customHeight="1">
      <c r="M26517" s="85"/>
    </row>
    <row r="26518" spans="13:13" ht="49.2" customHeight="1">
      <c r="M26518" s="85"/>
    </row>
    <row r="26519" spans="13:13" ht="49.2" customHeight="1">
      <c r="M26519" s="85"/>
    </row>
    <row r="26520" spans="13:13" ht="49.2" customHeight="1">
      <c r="M26520" s="85"/>
    </row>
    <row r="26521" spans="13:13" ht="49.2" customHeight="1">
      <c r="M26521" s="85"/>
    </row>
    <row r="26522" spans="13:13" ht="49.2" customHeight="1">
      <c r="M26522" s="85"/>
    </row>
    <row r="26523" spans="13:13" ht="49.2" customHeight="1">
      <c r="M26523" s="85"/>
    </row>
    <row r="26524" spans="13:13" ht="49.2" customHeight="1">
      <c r="M26524" s="85"/>
    </row>
    <row r="26525" spans="13:13" ht="49.2" customHeight="1">
      <c r="M26525" s="85"/>
    </row>
    <row r="26526" spans="13:13" ht="49.2" customHeight="1">
      <c r="M26526" s="85"/>
    </row>
    <row r="26527" spans="13:13" ht="49.2" customHeight="1">
      <c r="M26527" s="85"/>
    </row>
    <row r="26528" spans="13:13" ht="49.2" customHeight="1">
      <c r="M26528" s="85"/>
    </row>
    <row r="26529" spans="13:13" ht="49.2" customHeight="1">
      <c r="M26529" s="85"/>
    </row>
    <row r="26530" spans="13:13" ht="49.2" customHeight="1">
      <c r="M26530" s="85"/>
    </row>
    <row r="26531" spans="13:13" ht="49.2" customHeight="1">
      <c r="M26531" s="85"/>
    </row>
    <row r="26532" spans="13:13" ht="49.2" customHeight="1">
      <c r="M26532" s="85"/>
    </row>
    <row r="26533" spans="13:13" ht="49.2" customHeight="1">
      <c r="M26533" s="85"/>
    </row>
    <row r="26534" spans="13:13" ht="49.2" customHeight="1">
      <c r="M26534" s="85"/>
    </row>
    <row r="26535" spans="13:13" ht="49.2" customHeight="1">
      <c r="M26535" s="85"/>
    </row>
    <row r="26536" spans="13:13" ht="49.2" customHeight="1">
      <c r="M26536" s="85"/>
    </row>
    <row r="26537" spans="13:13" ht="49.2" customHeight="1">
      <c r="M26537" s="85"/>
    </row>
    <row r="26538" spans="13:13" ht="49.2" customHeight="1">
      <c r="M26538" s="85"/>
    </row>
    <row r="26539" spans="13:13" ht="49.2" customHeight="1">
      <c r="M26539" s="85"/>
    </row>
    <row r="26540" spans="13:13" ht="49.2" customHeight="1">
      <c r="M26540" s="85"/>
    </row>
    <row r="26541" spans="13:13" ht="49.2" customHeight="1">
      <c r="M26541" s="85"/>
    </row>
    <row r="26542" spans="13:13" ht="49.2" customHeight="1">
      <c r="M26542" s="85"/>
    </row>
    <row r="26543" spans="13:13" ht="49.2" customHeight="1">
      <c r="M26543" s="85"/>
    </row>
    <row r="26544" spans="13:13" ht="49.2" customHeight="1">
      <c r="M26544" s="85"/>
    </row>
    <row r="26545" spans="13:13" ht="49.2" customHeight="1">
      <c r="M26545" s="85"/>
    </row>
    <row r="26546" spans="13:13" ht="49.2" customHeight="1">
      <c r="M26546" s="85"/>
    </row>
    <row r="26547" spans="13:13" ht="49.2" customHeight="1">
      <c r="M26547" s="85"/>
    </row>
    <row r="26548" spans="13:13" ht="49.2" customHeight="1">
      <c r="M26548" s="85"/>
    </row>
    <row r="26549" spans="13:13" ht="49.2" customHeight="1">
      <c r="M26549" s="85"/>
    </row>
    <row r="26550" spans="13:13" ht="49.2" customHeight="1">
      <c r="M26550" s="85"/>
    </row>
    <row r="26551" spans="13:13" ht="49.2" customHeight="1">
      <c r="M26551" s="85"/>
    </row>
    <row r="26552" spans="13:13" ht="49.2" customHeight="1">
      <c r="M26552" s="85"/>
    </row>
    <row r="26553" spans="13:13" ht="49.2" customHeight="1">
      <c r="M26553" s="85"/>
    </row>
    <row r="26554" spans="13:13" ht="49.2" customHeight="1">
      <c r="M26554" s="85"/>
    </row>
    <row r="26555" spans="13:13" ht="49.2" customHeight="1">
      <c r="M26555" s="85"/>
    </row>
    <row r="26556" spans="13:13" ht="49.2" customHeight="1">
      <c r="M26556" s="85"/>
    </row>
    <row r="26557" spans="13:13" ht="49.2" customHeight="1">
      <c r="M26557" s="85"/>
    </row>
    <row r="26558" spans="13:13" ht="49.2" customHeight="1">
      <c r="M26558" s="85"/>
    </row>
    <row r="26559" spans="13:13" ht="49.2" customHeight="1">
      <c r="M26559" s="85"/>
    </row>
    <row r="26560" spans="13:13" ht="49.2" customHeight="1">
      <c r="M26560" s="85"/>
    </row>
    <row r="26561" spans="13:13" ht="49.2" customHeight="1">
      <c r="M26561" s="85"/>
    </row>
    <row r="26562" spans="13:13" ht="49.2" customHeight="1">
      <c r="M26562" s="85"/>
    </row>
    <row r="26563" spans="13:13" ht="49.2" customHeight="1">
      <c r="M26563" s="85"/>
    </row>
    <row r="26564" spans="13:13" ht="49.2" customHeight="1">
      <c r="M26564" s="85"/>
    </row>
    <row r="26565" spans="13:13" ht="49.2" customHeight="1">
      <c r="M26565" s="85"/>
    </row>
    <row r="26566" spans="13:13" ht="49.2" customHeight="1">
      <c r="M26566" s="85"/>
    </row>
    <row r="26567" spans="13:13" ht="49.2" customHeight="1">
      <c r="M26567" s="85"/>
    </row>
    <row r="26568" spans="13:13" ht="49.2" customHeight="1">
      <c r="M26568" s="85"/>
    </row>
    <row r="26569" spans="13:13" ht="49.2" customHeight="1">
      <c r="M26569" s="85"/>
    </row>
    <row r="26570" spans="13:13" ht="49.2" customHeight="1">
      <c r="M26570" s="85"/>
    </row>
    <row r="26571" spans="13:13" ht="49.2" customHeight="1">
      <c r="M26571" s="85"/>
    </row>
    <row r="26572" spans="13:13" ht="49.2" customHeight="1">
      <c r="M26572" s="85"/>
    </row>
    <row r="26573" spans="13:13" ht="49.2" customHeight="1">
      <c r="M26573" s="85"/>
    </row>
    <row r="26574" spans="13:13" ht="49.2" customHeight="1">
      <c r="M26574" s="85"/>
    </row>
    <row r="26575" spans="13:13" ht="49.2" customHeight="1">
      <c r="M26575" s="85"/>
    </row>
    <row r="26576" spans="13:13" ht="49.2" customHeight="1">
      <c r="M26576" s="85"/>
    </row>
    <row r="26577" spans="13:13" ht="49.2" customHeight="1">
      <c r="M26577" s="85"/>
    </row>
    <row r="26578" spans="13:13" ht="49.2" customHeight="1">
      <c r="M26578" s="85"/>
    </row>
    <row r="26579" spans="13:13" ht="49.2" customHeight="1">
      <c r="M26579" s="85"/>
    </row>
    <row r="26580" spans="13:13" ht="49.2" customHeight="1">
      <c r="M26580" s="85"/>
    </row>
    <row r="26581" spans="13:13" ht="49.2" customHeight="1">
      <c r="M26581" s="85"/>
    </row>
    <row r="26582" spans="13:13" ht="49.2" customHeight="1">
      <c r="M26582" s="85"/>
    </row>
    <row r="26583" spans="13:13" ht="49.2" customHeight="1">
      <c r="M26583" s="85"/>
    </row>
    <row r="26584" spans="13:13" ht="49.2" customHeight="1">
      <c r="M26584" s="85"/>
    </row>
    <row r="26585" spans="13:13" ht="49.2" customHeight="1">
      <c r="M26585" s="85"/>
    </row>
    <row r="26586" spans="13:13" ht="49.2" customHeight="1">
      <c r="M26586" s="85"/>
    </row>
    <row r="26587" spans="13:13" ht="49.2" customHeight="1">
      <c r="M26587" s="85"/>
    </row>
    <row r="26588" spans="13:13" ht="49.2" customHeight="1">
      <c r="M26588" s="85"/>
    </row>
    <row r="26589" spans="13:13" ht="49.2" customHeight="1">
      <c r="M26589" s="85"/>
    </row>
    <row r="26590" spans="13:13" ht="49.2" customHeight="1">
      <c r="M26590" s="85"/>
    </row>
    <row r="26591" spans="13:13" ht="49.2" customHeight="1">
      <c r="M26591" s="85"/>
    </row>
    <row r="26592" spans="13:13" ht="49.2" customHeight="1">
      <c r="M26592" s="85"/>
    </row>
    <row r="26593" spans="13:13" ht="49.2" customHeight="1">
      <c r="M26593" s="85"/>
    </row>
    <row r="26594" spans="13:13" ht="49.2" customHeight="1">
      <c r="M26594" s="85"/>
    </row>
    <row r="26595" spans="13:13" ht="49.2" customHeight="1">
      <c r="M26595" s="85"/>
    </row>
    <row r="26596" spans="13:13" ht="49.2" customHeight="1">
      <c r="M26596" s="85"/>
    </row>
    <row r="26597" spans="13:13" ht="49.2" customHeight="1">
      <c r="M26597" s="85"/>
    </row>
    <row r="26598" spans="13:13" ht="49.2" customHeight="1">
      <c r="M26598" s="85"/>
    </row>
    <row r="26599" spans="13:13" ht="49.2" customHeight="1">
      <c r="M26599" s="85"/>
    </row>
    <row r="26600" spans="13:13" ht="49.2" customHeight="1">
      <c r="M26600" s="85"/>
    </row>
    <row r="26601" spans="13:13" ht="49.2" customHeight="1">
      <c r="M26601" s="85"/>
    </row>
    <row r="26602" spans="13:13" ht="49.2" customHeight="1">
      <c r="M26602" s="85"/>
    </row>
    <row r="26603" spans="13:13" ht="49.2" customHeight="1">
      <c r="M26603" s="85"/>
    </row>
    <row r="26604" spans="13:13" ht="49.2" customHeight="1">
      <c r="M26604" s="85"/>
    </row>
    <row r="26605" spans="13:13" ht="49.2" customHeight="1">
      <c r="M26605" s="85"/>
    </row>
    <row r="26606" spans="13:13" ht="49.2" customHeight="1">
      <c r="M26606" s="85"/>
    </row>
    <row r="26607" spans="13:13" ht="49.2" customHeight="1">
      <c r="M26607" s="85"/>
    </row>
    <row r="26608" spans="13:13" ht="49.2" customHeight="1">
      <c r="M26608" s="85"/>
    </row>
    <row r="26609" spans="13:13" ht="49.2" customHeight="1">
      <c r="M26609" s="85"/>
    </row>
    <row r="26610" spans="13:13" ht="49.2" customHeight="1">
      <c r="M26610" s="85"/>
    </row>
    <row r="26611" spans="13:13" ht="49.2" customHeight="1">
      <c r="M26611" s="85"/>
    </row>
    <row r="26612" spans="13:13" ht="49.2" customHeight="1">
      <c r="M26612" s="85"/>
    </row>
    <row r="26613" spans="13:13" ht="49.2" customHeight="1">
      <c r="M26613" s="85"/>
    </row>
    <row r="26614" spans="13:13" ht="49.2" customHeight="1">
      <c r="M26614" s="85"/>
    </row>
    <row r="26615" spans="13:13" ht="49.2" customHeight="1">
      <c r="M26615" s="85"/>
    </row>
    <row r="26616" spans="13:13" ht="49.2" customHeight="1">
      <c r="M26616" s="85"/>
    </row>
    <row r="26617" spans="13:13" ht="49.2" customHeight="1">
      <c r="M26617" s="85"/>
    </row>
    <row r="26618" spans="13:13" ht="49.2" customHeight="1">
      <c r="M26618" s="85"/>
    </row>
    <row r="26619" spans="13:13" ht="49.2" customHeight="1">
      <c r="M26619" s="85"/>
    </row>
    <row r="26620" spans="13:13" ht="49.2" customHeight="1">
      <c r="M26620" s="85"/>
    </row>
    <row r="26621" spans="13:13" ht="49.2" customHeight="1">
      <c r="M26621" s="85"/>
    </row>
    <row r="26622" spans="13:13" ht="49.2" customHeight="1">
      <c r="M26622" s="85"/>
    </row>
    <row r="26623" spans="13:13" ht="49.2" customHeight="1">
      <c r="M26623" s="85"/>
    </row>
    <row r="26624" spans="13:13" ht="49.2" customHeight="1">
      <c r="M26624" s="85"/>
    </row>
    <row r="26625" spans="13:13" ht="49.2" customHeight="1">
      <c r="M26625" s="85"/>
    </row>
    <row r="26626" spans="13:13" ht="49.2" customHeight="1">
      <c r="M26626" s="85"/>
    </row>
    <row r="26627" spans="13:13" ht="49.2" customHeight="1">
      <c r="M26627" s="85"/>
    </row>
    <row r="26628" spans="13:13" ht="49.2" customHeight="1">
      <c r="M26628" s="85"/>
    </row>
    <row r="26629" spans="13:13" ht="49.2" customHeight="1">
      <c r="M26629" s="85"/>
    </row>
    <row r="26630" spans="13:13" ht="49.2" customHeight="1">
      <c r="M26630" s="85"/>
    </row>
    <row r="26631" spans="13:13" ht="49.2" customHeight="1">
      <c r="M26631" s="85"/>
    </row>
    <row r="26632" spans="13:13" ht="49.2" customHeight="1">
      <c r="M26632" s="85"/>
    </row>
    <row r="26633" spans="13:13" ht="49.2" customHeight="1">
      <c r="M26633" s="85"/>
    </row>
    <row r="26634" spans="13:13" ht="49.2" customHeight="1">
      <c r="M26634" s="85"/>
    </row>
    <row r="26635" spans="13:13" ht="49.2" customHeight="1">
      <c r="M26635" s="85"/>
    </row>
    <row r="26636" spans="13:13" ht="49.2" customHeight="1">
      <c r="M26636" s="85"/>
    </row>
    <row r="26637" spans="13:13" ht="49.2" customHeight="1">
      <c r="M26637" s="85"/>
    </row>
    <row r="26638" spans="13:13" ht="49.2" customHeight="1">
      <c r="M26638" s="85"/>
    </row>
    <row r="26639" spans="13:13" ht="49.2" customHeight="1">
      <c r="M26639" s="85"/>
    </row>
    <row r="26640" spans="13:13" ht="49.2" customHeight="1">
      <c r="M26640" s="85"/>
    </row>
    <row r="26641" spans="13:13" ht="49.2" customHeight="1">
      <c r="M26641" s="85"/>
    </row>
    <row r="26642" spans="13:13" ht="49.2" customHeight="1">
      <c r="M26642" s="85"/>
    </row>
    <row r="26643" spans="13:13" ht="49.2" customHeight="1">
      <c r="M26643" s="85"/>
    </row>
    <row r="26644" spans="13:13" ht="49.2" customHeight="1">
      <c r="M26644" s="85"/>
    </row>
    <row r="26645" spans="13:13" ht="49.2" customHeight="1">
      <c r="M26645" s="85"/>
    </row>
    <row r="26646" spans="13:13" ht="49.2" customHeight="1">
      <c r="M26646" s="85"/>
    </row>
    <row r="26647" spans="13:13" ht="49.2" customHeight="1">
      <c r="M26647" s="85"/>
    </row>
    <row r="26648" spans="13:13" ht="49.2" customHeight="1">
      <c r="M26648" s="85"/>
    </row>
    <row r="26649" spans="13:13" ht="49.2" customHeight="1">
      <c r="M26649" s="85"/>
    </row>
    <row r="26650" spans="13:13" ht="49.2" customHeight="1">
      <c r="M26650" s="85"/>
    </row>
    <row r="26651" spans="13:13" ht="49.2" customHeight="1">
      <c r="M26651" s="85"/>
    </row>
    <row r="26652" spans="13:13" ht="49.2" customHeight="1">
      <c r="M26652" s="85"/>
    </row>
    <row r="26653" spans="13:13" ht="49.2" customHeight="1">
      <c r="M26653" s="85"/>
    </row>
    <row r="26654" spans="13:13" ht="49.2" customHeight="1">
      <c r="M26654" s="85"/>
    </row>
    <row r="26655" spans="13:13" ht="49.2" customHeight="1">
      <c r="M26655" s="85"/>
    </row>
    <row r="26656" spans="13:13" ht="49.2" customHeight="1">
      <c r="M26656" s="85"/>
    </row>
    <row r="26657" spans="13:13" ht="49.2" customHeight="1">
      <c r="M26657" s="85"/>
    </row>
    <row r="26658" spans="13:13" ht="49.2" customHeight="1">
      <c r="M26658" s="85"/>
    </row>
    <row r="26659" spans="13:13" ht="49.2" customHeight="1">
      <c r="M26659" s="85"/>
    </row>
    <row r="26660" spans="13:13" ht="49.2" customHeight="1">
      <c r="M26660" s="85"/>
    </row>
    <row r="26661" spans="13:13" ht="49.2" customHeight="1">
      <c r="M26661" s="85"/>
    </row>
    <row r="26662" spans="13:13" ht="49.2" customHeight="1">
      <c r="M26662" s="85"/>
    </row>
    <row r="26663" spans="13:13" ht="49.2" customHeight="1">
      <c r="M26663" s="85"/>
    </row>
    <row r="26664" spans="13:13" ht="49.2" customHeight="1">
      <c r="M26664" s="85"/>
    </row>
    <row r="26665" spans="13:13" ht="49.2" customHeight="1">
      <c r="M26665" s="85"/>
    </row>
    <row r="26666" spans="13:13" ht="49.2" customHeight="1">
      <c r="M26666" s="85"/>
    </row>
    <row r="26667" spans="13:13" ht="49.2" customHeight="1">
      <c r="M26667" s="85"/>
    </row>
    <row r="26668" spans="13:13" ht="49.2" customHeight="1">
      <c r="M26668" s="85"/>
    </row>
    <row r="26669" spans="13:13" ht="49.2" customHeight="1">
      <c r="M26669" s="85"/>
    </row>
    <row r="26670" spans="13:13" ht="49.2" customHeight="1">
      <c r="M26670" s="85"/>
    </row>
    <row r="26671" spans="13:13" ht="49.2" customHeight="1">
      <c r="M26671" s="85"/>
    </row>
    <row r="26672" spans="13:13" ht="49.2" customHeight="1">
      <c r="M26672" s="85"/>
    </row>
    <row r="26673" spans="13:13" ht="49.2" customHeight="1">
      <c r="M26673" s="85"/>
    </row>
    <row r="26674" spans="13:13" ht="49.2" customHeight="1">
      <c r="M26674" s="85"/>
    </row>
    <row r="26675" spans="13:13" ht="49.2" customHeight="1">
      <c r="M26675" s="85"/>
    </row>
    <row r="26676" spans="13:13" ht="49.2" customHeight="1">
      <c r="M26676" s="85"/>
    </row>
    <row r="26677" spans="13:13" ht="49.2" customHeight="1">
      <c r="M26677" s="85"/>
    </row>
    <row r="26678" spans="13:13" ht="49.2" customHeight="1">
      <c r="M26678" s="85"/>
    </row>
    <row r="26679" spans="13:13" ht="49.2" customHeight="1">
      <c r="M26679" s="85"/>
    </row>
    <row r="26680" spans="13:13" ht="49.2" customHeight="1">
      <c r="M26680" s="85"/>
    </row>
    <row r="26681" spans="13:13" ht="49.2" customHeight="1">
      <c r="M26681" s="85"/>
    </row>
    <row r="26682" spans="13:13" ht="49.2" customHeight="1">
      <c r="M26682" s="85"/>
    </row>
    <row r="26683" spans="13:13" ht="49.2" customHeight="1">
      <c r="M26683" s="85"/>
    </row>
    <row r="26684" spans="13:13" ht="49.2" customHeight="1">
      <c r="M26684" s="85"/>
    </row>
    <row r="26685" spans="13:13" ht="49.2" customHeight="1">
      <c r="M26685" s="85"/>
    </row>
    <row r="26686" spans="13:13" ht="49.2" customHeight="1">
      <c r="M26686" s="85"/>
    </row>
    <row r="26687" spans="13:13" ht="49.2" customHeight="1">
      <c r="M26687" s="85"/>
    </row>
    <row r="26688" spans="13:13" ht="49.2" customHeight="1">
      <c r="M26688" s="85"/>
    </row>
    <row r="26689" spans="13:13" ht="49.2" customHeight="1">
      <c r="M26689" s="85"/>
    </row>
    <row r="26690" spans="13:13" ht="49.2" customHeight="1">
      <c r="M26690" s="85"/>
    </row>
    <row r="26691" spans="13:13" ht="49.2" customHeight="1">
      <c r="M26691" s="85"/>
    </row>
    <row r="26692" spans="13:13" ht="49.2" customHeight="1">
      <c r="M26692" s="85"/>
    </row>
    <row r="26693" spans="13:13" ht="49.2" customHeight="1">
      <c r="M26693" s="85"/>
    </row>
    <row r="26694" spans="13:13" ht="49.2" customHeight="1">
      <c r="M26694" s="85"/>
    </row>
    <row r="26695" spans="13:13" ht="49.2" customHeight="1">
      <c r="M26695" s="85"/>
    </row>
    <row r="26696" spans="13:13" ht="49.2" customHeight="1">
      <c r="M26696" s="85"/>
    </row>
    <row r="26697" spans="13:13" ht="49.2" customHeight="1">
      <c r="M26697" s="85"/>
    </row>
    <row r="26698" spans="13:13" ht="49.2" customHeight="1">
      <c r="M26698" s="85"/>
    </row>
    <row r="26699" spans="13:13" ht="49.2" customHeight="1">
      <c r="M26699" s="85"/>
    </row>
    <row r="26700" spans="13:13" ht="49.2" customHeight="1">
      <c r="M26700" s="85"/>
    </row>
    <row r="26701" spans="13:13" ht="49.2" customHeight="1">
      <c r="M26701" s="85"/>
    </row>
    <row r="26702" spans="13:13" ht="49.2" customHeight="1">
      <c r="M26702" s="85"/>
    </row>
    <row r="26703" spans="13:13" ht="49.2" customHeight="1">
      <c r="M26703" s="85"/>
    </row>
    <row r="26704" spans="13:13" ht="49.2" customHeight="1">
      <c r="M26704" s="85"/>
    </row>
    <row r="26705" spans="13:13" ht="49.2" customHeight="1">
      <c r="M26705" s="85"/>
    </row>
    <row r="26706" spans="13:13" ht="49.2" customHeight="1">
      <c r="M26706" s="85"/>
    </row>
    <row r="26707" spans="13:13" ht="49.2" customHeight="1">
      <c r="M26707" s="85"/>
    </row>
    <row r="26708" spans="13:13" ht="49.2" customHeight="1">
      <c r="M26708" s="85"/>
    </row>
    <row r="26709" spans="13:13" ht="49.2" customHeight="1">
      <c r="M26709" s="85"/>
    </row>
    <row r="26710" spans="13:13" ht="49.2" customHeight="1">
      <c r="M26710" s="85"/>
    </row>
    <row r="26711" spans="13:13" ht="49.2" customHeight="1">
      <c r="M26711" s="85"/>
    </row>
    <row r="26712" spans="13:13" ht="49.2" customHeight="1">
      <c r="M26712" s="85"/>
    </row>
    <row r="26713" spans="13:13" ht="49.2" customHeight="1">
      <c r="M26713" s="85"/>
    </row>
    <row r="26714" spans="13:13" ht="49.2" customHeight="1">
      <c r="M26714" s="85"/>
    </row>
    <row r="26715" spans="13:13" ht="49.2" customHeight="1">
      <c r="M26715" s="85"/>
    </row>
    <row r="26716" spans="13:13" ht="49.2" customHeight="1">
      <c r="M26716" s="85"/>
    </row>
    <row r="26717" spans="13:13" ht="49.2" customHeight="1">
      <c r="M26717" s="85"/>
    </row>
    <row r="26718" spans="13:13" ht="49.2" customHeight="1">
      <c r="M26718" s="85"/>
    </row>
    <row r="26719" spans="13:13" ht="49.2" customHeight="1">
      <c r="M26719" s="85"/>
    </row>
    <row r="26720" spans="13:13" ht="49.2" customHeight="1">
      <c r="M26720" s="85"/>
    </row>
    <row r="26721" spans="13:13" ht="49.2" customHeight="1">
      <c r="M26721" s="85"/>
    </row>
    <row r="26722" spans="13:13" ht="49.2" customHeight="1">
      <c r="M26722" s="85"/>
    </row>
    <row r="26723" spans="13:13" ht="49.2" customHeight="1">
      <c r="M26723" s="85"/>
    </row>
    <row r="26724" spans="13:13" ht="49.2" customHeight="1">
      <c r="M26724" s="85"/>
    </row>
    <row r="26725" spans="13:13" ht="49.2" customHeight="1">
      <c r="M26725" s="85"/>
    </row>
    <row r="26726" spans="13:13" ht="49.2" customHeight="1">
      <c r="M26726" s="85"/>
    </row>
    <row r="26727" spans="13:13" ht="49.2" customHeight="1">
      <c r="M26727" s="85"/>
    </row>
    <row r="26728" spans="13:13" ht="49.2" customHeight="1">
      <c r="M26728" s="85"/>
    </row>
    <row r="26729" spans="13:13" ht="49.2" customHeight="1">
      <c r="M26729" s="85"/>
    </row>
    <row r="26730" spans="13:13" ht="49.2" customHeight="1">
      <c r="M26730" s="85"/>
    </row>
    <row r="26731" spans="13:13" ht="49.2" customHeight="1">
      <c r="M26731" s="85"/>
    </row>
    <row r="26732" spans="13:13" ht="49.2" customHeight="1">
      <c r="M26732" s="85"/>
    </row>
    <row r="26733" spans="13:13" ht="49.2" customHeight="1">
      <c r="M26733" s="85"/>
    </row>
    <row r="26734" spans="13:13" ht="49.2" customHeight="1">
      <c r="M26734" s="85"/>
    </row>
    <row r="26735" spans="13:13" ht="49.2" customHeight="1">
      <c r="M26735" s="85"/>
    </row>
    <row r="26736" spans="13:13" ht="49.2" customHeight="1">
      <c r="M26736" s="85"/>
    </row>
    <row r="26737" spans="13:13" ht="49.2" customHeight="1">
      <c r="M26737" s="85"/>
    </row>
    <row r="26738" spans="13:13" ht="49.2" customHeight="1">
      <c r="M26738" s="85"/>
    </row>
    <row r="26739" spans="13:13" ht="49.2" customHeight="1">
      <c r="M26739" s="85"/>
    </row>
    <row r="26740" spans="13:13" ht="49.2" customHeight="1">
      <c r="M26740" s="85"/>
    </row>
    <row r="26741" spans="13:13" ht="49.2" customHeight="1">
      <c r="M26741" s="85"/>
    </row>
    <row r="26742" spans="13:13" ht="49.2" customHeight="1">
      <c r="M26742" s="85"/>
    </row>
    <row r="26743" spans="13:13" ht="49.2" customHeight="1">
      <c r="M26743" s="85"/>
    </row>
    <row r="26744" spans="13:13" ht="49.2" customHeight="1">
      <c r="M26744" s="85"/>
    </row>
    <row r="26745" spans="13:13" ht="49.2" customHeight="1">
      <c r="M26745" s="85"/>
    </row>
    <row r="26746" spans="13:13" ht="49.2" customHeight="1">
      <c r="M26746" s="85"/>
    </row>
    <row r="26747" spans="13:13" ht="49.2" customHeight="1">
      <c r="M26747" s="85"/>
    </row>
    <row r="26748" spans="13:13" ht="49.2" customHeight="1">
      <c r="M26748" s="85"/>
    </row>
    <row r="26749" spans="13:13" ht="49.2" customHeight="1">
      <c r="M26749" s="85"/>
    </row>
    <row r="26750" spans="13:13" ht="49.2" customHeight="1">
      <c r="M26750" s="85"/>
    </row>
    <row r="26751" spans="13:13" ht="49.2" customHeight="1">
      <c r="M26751" s="85"/>
    </row>
    <row r="26752" spans="13:13" ht="49.2" customHeight="1">
      <c r="M26752" s="85"/>
    </row>
    <row r="26753" spans="13:13" ht="49.2" customHeight="1">
      <c r="M26753" s="85"/>
    </row>
    <row r="26754" spans="13:13" ht="49.2" customHeight="1">
      <c r="M26754" s="85"/>
    </row>
    <row r="26755" spans="13:13" ht="49.2" customHeight="1">
      <c r="M26755" s="85"/>
    </row>
    <row r="26756" spans="13:13" ht="49.2" customHeight="1">
      <c r="M26756" s="85"/>
    </row>
    <row r="26757" spans="13:13" ht="49.2" customHeight="1">
      <c r="M26757" s="85"/>
    </row>
    <row r="26758" spans="13:13" ht="49.2" customHeight="1">
      <c r="M26758" s="85"/>
    </row>
    <row r="26759" spans="13:13" ht="49.2" customHeight="1">
      <c r="M26759" s="85"/>
    </row>
    <row r="26760" spans="13:13" ht="49.2" customHeight="1">
      <c r="M26760" s="85"/>
    </row>
    <row r="26761" spans="13:13" ht="49.2" customHeight="1">
      <c r="M26761" s="85"/>
    </row>
    <row r="26762" spans="13:13" ht="49.2" customHeight="1">
      <c r="M26762" s="85"/>
    </row>
    <row r="26763" spans="13:13" ht="49.2" customHeight="1">
      <c r="M26763" s="85"/>
    </row>
    <row r="26764" spans="13:13" ht="49.2" customHeight="1">
      <c r="M26764" s="85"/>
    </row>
    <row r="26765" spans="13:13" ht="49.2" customHeight="1">
      <c r="M26765" s="85"/>
    </row>
    <row r="26766" spans="13:13" ht="49.2" customHeight="1">
      <c r="M26766" s="85"/>
    </row>
    <row r="26767" spans="13:13" ht="49.2" customHeight="1">
      <c r="M26767" s="85"/>
    </row>
    <row r="26768" spans="13:13" ht="49.2" customHeight="1">
      <c r="M26768" s="85"/>
    </row>
    <row r="26769" spans="13:13" ht="49.2" customHeight="1">
      <c r="M26769" s="85"/>
    </row>
    <row r="26770" spans="13:13" ht="49.2" customHeight="1">
      <c r="M26770" s="85"/>
    </row>
    <row r="26771" spans="13:13" ht="49.2" customHeight="1">
      <c r="M26771" s="85"/>
    </row>
    <row r="26772" spans="13:13" ht="49.2" customHeight="1">
      <c r="M26772" s="85"/>
    </row>
    <row r="26773" spans="13:13" ht="49.2" customHeight="1">
      <c r="M26773" s="85"/>
    </row>
    <row r="26774" spans="13:13" ht="49.2" customHeight="1">
      <c r="M26774" s="85"/>
    </row>
    <row r="26775" spans="13:13" ht="49.2" customHeight="1">
      <c r="M26775" s="85"/>
    </row>
    <row r="26776" spans="13:13" ht="49.2" customHeight="1">
      <c r="M26776" s="85"/>
    </row>
    <row r="26777" spans="13:13" ht="49.2" customHeight="1">
      <c r="M26777" s="85"/>
    </row>
    <row r="26778" spans="13:13" ht="49.2" customHeight="1">
      <c r="M26778" s="85"/>
    </row>
    <row r="26779" spans="13:13" ht="49.2" customHeight="1">
      <c r="M26779" s="85"/>
    </row>
    <row r="26780" spans="13:13" ht="49.2" customHeight="1">
      <c r="M26780" s="85"/>
    </row>
    <row r="26781" spans="13:13" ht="49.2" customHeight="1">
      <c r="M26781" s="85"/>
    </row>
    <row r="26782" spans="13:13" ht="49.2" customHeight="1">
      <c r="M26782" s="85"/>
    </row>
    <row r="26783" spans="13:13" ht="49.2" customHeight="1">
      <c r="M26783" s="85"/>
    </row>
    <row r="26784" spans="13:13" ht="49.2" customHeight="1">
      <c r="M26784" s="85"/>
    </row>
    <row r="26785" spans="13:13" ht="49.2" customHeight="1">
      <c r="M26785" s="85"/>
    </row>
    <row r="26786" spans="13:13" ht="49.2" customHeight="1">
      <c r="M26786" s="85"/>
    </row>
    <row r="26787" spans="13:13" ht="49.2" customHeight="1">
      <c r="M26787" s="85"/>
    </row>
    <row r="26788" spans="13:13" ht="49.2" customHeight="1">
      <c r="M26788" s="85"/>
    </row>
    <row r="26789" spans="13:13" ht="49.2" customHeight="1">
      <c r="M26789" s="85"/>
    </row>
    <row r="26790" spans="13:13" ht="49.2" customHeight="1">
      <c r="M26790" s="85"/>
    </row>
    <row r="26791" spans="13:13" ht="49.2" customHeight="1">
      <c r="M26791" s="85"/>
    </row>
    <row r="26792" spans="13:13" ht="49.2" customHeight="1">
      <c r="M26792" s="85"/>
    </row>
    <row r="26793" spans="13:13" ht="49.2" customHeight="1">
      <c r="M26793" s="85"/>
    </row>
    <row r="26794" spans="13:13" ht="49.2" customHeight="1">
      <c r="M26794" s="85"/>
    </row>
    <row r="26795" spans="13:13" ht="49.2" customHeight="1">
      <c r="M26795" s="85"/>
    </row>
    <row r="26796" spans="13:13" ht="49.2" customHeight="1">
      <c r="M26796" s="85"/>
    </row>
    <row r="26797" spans="13:13" ht="49.2" customHeight="1">
      <c r="M26797" s="85"/>
    </row>
    <row r="26798" spans="13:13" ht="49.2" customHeight="1">
      <c r="M26798" s="85"/>
    </row>
    <row r="26799" spans="13:13" ht="49.2" customHeight="1">
      <c r="M26799" s="85"/>
    </row>
    <row r="26800" spans="13:13" ht="49.2" customHeight="1">
      <c r="M26800" s="85"/>
    </row>
    <row r="26801" spans="13:13" ht="49.2" customHeight="1">
      <c r="M26801" s="85"/>
    </row>
    <row r="26802" spans="13:13" ht="49.2" customHeight="1">
      <c r="M26802" s="85"/>
    </row>
    <row r="26803" spans="13:13" ht="49.2" customHeight="1">
      <c r="M26803" s="85"/>
    </row>
    <row r="26804" spans="13:13" ht="49.2" customHeight="1">
      <c r="M26804" s="85"/>
    </row>
    <row r="26805" spans="13:13" ht="49.2" customHeight="1">
      <c r="M26805" s="85"/>
    </row>
    <row r="26806" spans="13:13" ht="49.2" customHeight="1">
      <c r="M26806" s="85"/>
    </row>
    <row r="26807" spans="13:13" ht="49.2" customHeight="1">
      <c r="M26807" s="85"/>
    </row>
    <row r="26808" spans="13:13" ht="49.2" customHeight="1">
      <c r="M26808" s="85"/>
    </row>
    <row r="26809" spans="13:13" ht="49.2" customHeight="1">
      <c r="M26809" s="85"/>
    </row>
    <row r="26810" spans="13:13" ht="49.2" customHeight="1">
      <c r="M26810" s="85"/>
    </row>
    <row r="26811" spans="13:13" ht="49.2" customHeight="1">
      <c r="M26811" s="85"/>
    </row>
    <row r="26812" spans="13:13" ht="49.2" customHeight="1">
      <c r="M26812" s="85"/>
    </row>
    <row r="26813" spans="13:13" ht="49.2" customHeight="1">
      <c r="M26813" s="85"/>
    </row>
    <row r="26814" spans="13:13" ht="49.2" customHeight="1">
      <c r="M26814" s="85"/>
    </row>
    <row r="26815" spans="13:13" ht="49.2" customHeight="1">
      <c r="M26815" s="85"/>
    </row>
    <row r="26816" spans="13:13" ht="49.2" customHeight="1">
      <c r="M26816" s="85"/>
    </row>
    <row r="26817" spans="13:13" ht="49.2" customHeight="1">
      <c r="M26817" s="85"/>
    </row>
    <row r="26818" spans="13:13" ht="49.2" customHeight="1">
      <c r="M26818" s="85"/>
    </row>
    <row r="26819" spans="13:13" ht="49.2" customHeight="1">
      <c r="M26819" s="85"/>
    </row>
    <row r="26820" spans="13:13" ht="49.2" customHeight="1">
      <c r="M26820" s="85"/>
    </row>
    <row r="26821" spans="13:13" ht="49.2" customHeight="1">
      <c r="M26821" s="85"/>
    </row>
    <row r="26822" spans="13:13" ht="49.2" customHeight="1">
      <c r="M26822" s="85"/>
    </row>
    <row r="26823" spans="13:13" ht="49.2" customHeight="1">
      <c r="M26823" s="85"/>
    </row>
    <row r="26824" spans="13:13" ht="49.2" customHeight="1">
      <c r="M26824" s="85"/>
    </row>
    <row r="26825" spans="13:13" ht="49.2" customHeight="1">
      <c r="M26825" s="85"/>
    </row>
    <row r="26826" spans="13:13" ht="49.2" customHeight="1">
      <c r="M26826" s="85"/>
    </row>
    <row r="26827" spans="13:13" ht="49.2" customHeight="1">
      <c r="M26827" s="85"/>
    </row>
    <row r="26828" spans="13:13" ht="49.2" customHeight="1">
      <c r="M26828" s="85"/>
    </row>
    <row r="26829" spans="13:13" ht="49.2" customHeight="1">
      <c r="M26829" s="85"/>
    </row>
    <row r="26830" spans="13:13" ht="49.2" customHeight="1">
      <c r="M26830" s="85"/>
    </row>
    <row r="26831" spans="13:13" ht="49.2" customHeight="1">
      <c r="M26831" s="85"/>
    </row>
    <row r="26832" spans="13:13" ht="49.2" customHeight="1">
      <c r="M26832" s="85"/>
    </row>
    <row r="26833" spans="13:13" ht="49.2" customHeight="1">
      <c r="M26833" s="85"/>
    </row>
    <row r="26834" spans="13:13" ht="49.2" customHeight="1">
      <c r="M26834" s="85"/>
    </row>
    <row r="26835" spans="13:13" ht="49.2" customHeight="1">
      <c r="M26835" s="85"/>
    </row>
    <row r="26836" spans="13:13" ht="49.2" customHeight="1">
      <c r="M26836" s="85"/>
    </row>
    <row r="26837" spans="13:13" ht="49.2" customHeight="1">
      <c r="M26837" s="85"/>
    </row>
    <row r="26838" spans="13:13" ht="49.2" customHeight="1">
      <c r="M26838" s="85"/>
    </row>
    <row r="26839" spans="13:13" ht="49.2" customHeight="1">
      <c r="M26839" s="85"/>
    </row>
    <row r="26840" spans="13:13" ht="49.2" customHeight="1">
      <c r="M26840" s="85"/>
    </row>
    <row r="26841" spans="13:13" ht="49.2" customHeight="1">
      <c r="M26841" s="85"/>
    </row>
    <row r="26842" spans="13:13" ht="49.2" customHeight="1">
      <c r="M26842" s="85"/>
    </row>
    <row r="26843" spans="13:13" ht="49.2" customHeight="1">
      <c r="M26843" s="85"/>
    </row>
    <row r="26844" spans="13:13" ht="49.2" customHeight="1">
      <c r="M26844" s="85"/>
    </row>
    <row r="26845" spans="13:13" ht="49.2" customHeight="1">
      <c r="M26845" s="85"/>
    </row>
    <row r="26846" spans="13:13" ht="49.2" customHeight="1">
      <c r="M26846" s="85"/>
    </row>
    <row r="26847" spans="13:13" ht="49.2" customHeight="1">
      <c r="M26847" s="85"/>
    </row>
    <row r="26848" spans="13:13" ht="49.2" customHeight="1">
      <c r="M26848" s="85"/>
    </row>
    <row r="26849" spans="13:13" ht="49.2" customHeight="1">
      <c r="M26849" s="85"/>
    </row>
    <row r="26850" spans="13:13" ht="49.2" customHeight="1">
      <c r="M26850" s="85"/>
    </row>
    <row r="26851" spans="13:13" ht="49.2" customHeight="1">
      <c r="M26851" s="85"/>
    </row>
    <row r="26852" spans="13:13" ht="49.2" customHeight="1">
      <c r="M26852" s="85"/>
    </row>
    <row r="26853" spans="13:13" ht="49.2" customHeight="1">
      <c r="M26853" s="85"/>
    </row>
    <row r="26854" spans="13:13" ht="49.2" customHeight="1">
      <c r="M26854" s="85"/>
    </row>
    <row r="26855" spans="13:13" ht="49.2" customHeight="1">
      <c r="M26855" s="85"/>
    </row>
    <row r="26856" spans="13:13" ht="49.2" customHeight="1">
      <c r="M26856" s="85"/>
    </row>
    <row r="26857" spans="13:13" ht="49.2" customHeight="1">
      <c r="M26857" s="85"/>
    </row>
    <row r="26858" spans="13:13" ht="49.2" customHeight="1">
      <c r="M26858" s="85"/>
    </row>
    <row r="26859" spans="13:13" ht="49.2" customHeight="1">
      <c r="M26859" s="85"/>
    </row>
    <row r="26860" spans="13:13" ht="49.2" customHeight="1">
      <c r="M26860" s="85"/>
    </row>
    <row r="26861" spans="13:13" ht="49.2" customHeight="1">
      <c r="M26861" s="85"/>
    </row>
    <row r="26862" spans="13:13" ht="49.2" customHeight="1">
      <c r="M26862" s="85"/>
    </row>
    <row r="26863" spans="13:13" ht="49.2" customHeight="1">
      <c r="M26863" s="85"/>
    </row>
    <row r="26864" spans="13:13" ht="49.2" customHeight="1">
      <c r="M26864" s="85"/>
    </row>
    <row r="26865" spans="13:13" ht="49.2" customHeight="1">
      <c r="M26865" s="85"/>
    </row>
    <row r="26866" spans="13:13" ht="49.2" customHeight="1">
      <c r="M26866" s="85"/>
    </row>
    <row r="26867" spans="13:13" ht="49.2" customHeight="1">
      <c r="M26867" s="85"/>
    </row>
    <row r="26868" spans="13:13" ht="49.2" customHeight="1">
      <c r="M26868" s="85"/>
    </row>
    <row r="26869" spans="13:13" ht="49.2" customHeight="1">
      <c r="M26869" s="85"/>
    </row>
    <row r="26870" spans="13:13" ht="49.2" customHeight="1">
      <c r="M26870" s="85"/>
    </row>
    <row r="26871" spans="13:13" ht="49.2" customHeight="1">
      <c r="M26871" s="85"/>
    </row>
    <row r="26872" spans="13:13" ht="49.2" customHeight="1">
      <c r="M26872" s="85"/>
    </row>
    <row r="26873" spans="13:13" ht="49.2" customHeight="1">
      <c r="M26873" s="85"/>
    </row>
    <row r="26874" spans="13:13" ht="49.2" customHeight="1">
      <c r="M26874" s="85"/>
    </row>
    <row r="26875" spans="13:13" ht="49.2" customHeight="1">
      <c r="M26875" s="85"/>
    </row>
    <row r="26876" spans="13:13" ht="49.2" customHeight="1">
      <c r="M26876" s="85"/>
    </row>
    <row r="26877" spans="13:13" ht="49.2" customHeight="1">
      <c r="M26877" s="85"/>
    </row>
    <row r="26878" spans="13:13" ht="49.2" customHeight="1">
      <c r="M26878" s="85"/>
    </row>
    <row r="26879" spans="13:13" ht="49.2" customHeight="1">
      <c r="M26879" s="85"/>
    </row>
    <row r="26880" spans="13:13" ht="49.2" customHeight="1">
      <c r="M26880" s="85"/>
    </row>
    <row r="26881" spans="13:13" ht="49.2" customHeight="1">
      <c r="M26881" s="85"/>
    </row>
    <row r="26882" spans="13:13" ht="49.2" customHeight="1">
      <c r="M26882" s="85"/>
    </row>
    <row r="26883" spans="13:13" ht="49.2" customHeight="1">
      <c r="M26883" s="85"/>
    </row>
    <row r="26884" spans="13:13" ht="49.2" customHeight="1">
      <c r="M26884" s="85"/>
    </row>
    <row r="26885" spans="13:13" ht="49.2" customHeight="1">
      <c r="M26885" s="85"/>
    </row>
    <row r="26886" spans="13:13" ht="49.2" customHeight="1">
      <c r="M26886" s="85"/>
    </row>
    <row r="26887" spans="13:13" ht="49.2" customHeight="1">
      <c r="M26887" s="85"/>
    </row>
    <row r="26888" spans="13:13" ht="49.2" customHeight="1">
      <c r="M26888" s="85"/>
    </row>
    <row r="26889" spans="13:13" ht="49.2" customHeight="1">
      <c r="M26889" s="85"/>
    </row>
    <row r="26890" spans="13:13" ht="49.2" customHeight="1">
      <c r="M26890" s="85"/>
    </row>
    <row r="26891" spans="13:13" ht="49.2" customHeight="1">
      <c r="M26891" s="85"/>
    </row>
    <row r="26892" spans="13:13" ht="49.2" customHeight="1">
      <c r="M26892" s="85"/>
    </row>
    <row r="26893" spans="13:13" ht="49.2" customHeight="1">
      <c r="M26893" s="85"/>
    </row>
    <row r="26894" spans="13:13" ht="49.2" customHeight="1">
      <c r="M26894" s="85"/>
    </row>
    <row r="26895" spans="13:13" ht="49.2" customHeight="1">
      <c r="M26895" s="85"/>
    </row>
    <row r="26896" spans="13:13" ht="49.2" customHeight="1">
      <c r="M26896" s="85"/>
    </row>
    <row r="26897" spans="13:13" ht="49.2" customHeight="1">
      <c r="M26897" s="85"/>
    </row>
    <row r="26898" spans="13:13" ht="49.2" customHeight="1">
      <c r="M26898" s="85"/>
    </row>
    <row r="26899" spans="13:13" ht="49.2" customHeight="1">
      <c r="M26899" s="85"/>
    </row>
    <row r="26900" spans="13:13" ht="49.2" customHeight="1">
      <c r="M26900" s="85"/>
    </row>
    <row r="26901" spans="13:13" ht="49.2" customHeight="1">
      <c r="M26901" s="85"/>
    </row>
    <row r="26902" spans="13:13" ht="49.2" customHeight="1">
      <c r="M26902" s="85"/>
    </row>
    <row r="26903" spans="13:13" ht="49.2" customHeight="1">
      <c r="M26903" s="85"/>
    </row>
    <row r="26904" spans="13:13" ht="49.2" customHeight="1">
      <c r="M26904" s="85"/>
    </row>
    <row r="26905" spans="13:13" ht="49.2" customHeight="1">
      <c r="M26905" s="85"/>
    </row>
    <row r="26906" spans="13:13" ht="49.2" customHeight="1">
      <c r="M26906" s="85"/>
    </row>
    <row r="26907" spans="13:13" ht="49.2" customHeight="1">
      <c r="M26907" s="85"/>
    </row>
    <row r="26908" spans="13:13" ht="49.2" customHeight="1">
      <c r="M26908" s="85"/>
    </row>
    <row r="26909" spans="13:13" ht="49.2" customHeight="1">
      <c r="M26909" s="85"/>
    </row>
    <row r="26910" spans="13:13" ht="49.2" customHeight="1">
      <c r="M26910" s="85"/>
    </row>
    <row r="26911" spans="13:13" ht="49.2" customHeight="1">
      <c r="M26911" s="85"/>
    </row>
    <row r="26912" spans="13:13" ht="49.2" customHeight="1">
      <c r="M26912" s="85"/>
    </row>
    <row r="26913" spans="13:13" ht="49.2" customHeight="1">
      <c r="M26913" s="85"/>
    </row>
    <row r="26914" spans="13:13" ht="49.2" customHeight="1">
      <c r="M26914" s="85"/>
    </row>
    <row r="26915" spans="13:13" ht="49.2" customHeight="1">
      <c r="M26915" s="85"/>
    </row>
    <row r="26916" spans="13:13" ht="49.2" customHeight="1">
      <c r="M26916" s="85"/>
    </row>
    <row r="26917" spans="13:13" ht="49.2" customHeight="1">
      <c r="M26917" s="85"/>
    </row>
    <row r="26918" spans="13:13" ht="49.2" customHeight="1">
      <c r="M26918" s="85"/>
    </row>
    <row r="26919" spans="13:13" ht="49.2" customHeight="1">
      <c r="M26919" s="85"/>
    </row>
    <row r="26920" spans="13:13" ht="49.2" customHeight="1">
      <c r="M26920" s="85"/>
    </row>
    <row r="26921" spans="13:13" ht="49.2" customHeight="1">
      <c r="M26921" s="85"/>
    </row>
    <row r="26922" spans="13:13" ht="49.2" customHeight="1">
      <c r="M26922" s="85"/>
    </row>
    <row r="26923" spans="13:13" ht="49.2" customHeight="1">
      <c r="M26923" s="85"/>
    </row>
    <row r="26924" spans="13:13" ht="49.2" customHeight="1">
      <c r="M26924" s="85"/>
    </row>
    <row r="26925" spans="13:13" ht="49.2" customHeight="1">
      <c r="M26925" s="85"/>
    </row>
    <row r="26926" spans="13:13" ht="49.2" customHeight="1">
      <c r="M26926" s="85"/>
    </row>
    <row r="26927" spans="13:13" ht="49.2" customHeight="1">
      <c r="M26927" s="85"/>
    </row>
    <row r="26928" spans="13:13" ht="49.2" customHeight="1">
      <c r="M26928" s="85"/>
    </row>
    <row r="26929" spans="13:13" ht="49.2" customHeight="1">
      <c r="M26929" s="85"/>
    </row>
    <row r="26930" spans="13:13" ht="49.2" customHeight="1">
      <c r="M26930" s="85"/>
    </row>
    <row r="26931" spans="13:13" ht="49.2" customHeight="1">
      <c r="M26931" s="85"/>
    </row>
    <row r="26932" spans="13:13" ht="49.2" customHeight="1">
      <c r="M26932" s="85"/>
    </row>
    <row r="26933" spans="13:13" ht="49.2" customHeight="1">
      <c r="M26933" s="85"/>
    </row>
    <row r="26934" spans="13:13" ht="49.2" customHeight="1">
      <c r="M26934" s="85"/>
    </row>
    <row r="26935" spans="13:13" ht="49.2" customHeight="1">
      <c r="M26935" s="85"/>
    </row>
    <row r="26936" spans="13:13" ht="49.2" customHeight="1">
      <c r="M26936" s="85"/>
    </row>
    <row r="26937" spans="13:13" ht="49.2" customHeight="1">
      <c r="M26937" s="85"/>
    </row>
    <row r="26938" spans="13:13" ht="49.2" customHeight="1">
      <c r="M26938" s="85"/>
    </row>
    <row r="26939" spans="13:13" ht="49.2" customHeight="1">
      <c r="M26939" s="85"/>
    </row>
    <row r="26940" spans="13:13" ht="49.2" customHeight="1">
      <c r="M26940" s="85"/>
    </row>
    <row r="26941" spans="13:13" ht="49.2" customHeight="1">
      <c r="M26941" s="85"/>
    </row>
    <row r="26942" spans="13:13" ht="49.2" customHeight="1">
      <c r="M26942" s="85"/>
    </row>
    <row r="26943" spans="13:13" ht="49.2" customHeight="1">
      <c r="M26943" s="85"/>
    </row>
    <row r="26944" spans="13:13" ht="49.2" customHeight="1">
      <c r="M26944" s="85"/>
    </row>
    <row r="26945" spans="13:13" ht="49.2" customHeight="1">
      <c r="M26945" s="85"/>
    </row>
    <row r="26946" spans="13:13" ht="49.2" customHeight="1">
      <c r="M26946" s="85"/>
    </row>
    <row r="26947" spans="13:13" ht="49.2" customHeight="1">
      <c r="M26947" s="85"/>
    </row>
    <row r="26948" spans="13:13" ht="49.2" customHeight="1">
      <c r="M26948" s="85"/>
    </row>
    <row r="26949" spans="13:13" ht="49.2" customHeight="1">
      <c r="M26949" s="85"/>
    </row>
    <row r="26950" spans="13:13" ht="49.2" customHeight="1">
      <c r="M26950" s="85"/>
    </row>
    <row r="26951" spans="13:13" ht="49.2" customHeight="1">
      <c r="M26951" s="85"/>
    </row>
    <row r="26952" spans="13:13" ht="49.2" customHeight="1">
      <c r="M26952" s="85"/>
    </row>
    <row r="26953" spans="13:13" ht="49.2" customHeight="1">
      <c r="M26953" s="85"/>
    </row>
    <row r="26954" spans="13:13" ht="49.2" customHeight="1">
      <c r="M26954" s="85"/>
    </row>
    <row r="26955" spans="13:13" ht="49.2" customHeight="1">
      <c r="M26955" s="85"/>
    </row>
    <row r="26956" spans="13:13" ht="49.2" customHeight="1">
      <c r="M26956" s="85"/>
    </row>
    <row r="26957" spans="13:13" ht="49.2" customHeight="1">
      <c r="M26957" s="85"/>
    </row>
    <row r="26958" spans="13:13" ht="49.2" customHeight="1">
      <c r="M26958" s="85"/>
    </row>
    <row r="26959" spans="13:13" ht="49.2" customHeight="1">
      <c r="M26959" s="85"/>
    </row>
    <row r="26960" spans="13:13" ht="49.2" customHeight="1">
      <c r="M26960" s="85"/>
    </row>
    <row r="26961" spans="13:13" ht="49.2" customHeight="1">
      <c r="M26961" s="85"/>
    </row>
    <row r="26962" spans="13:13" ht="49.2" customHeight="1">
      <c r="M26962" s="85"/>
    </row>
    <row r="26963" spans="13:13" ht="49.2" customHeight="1">
      <c r="M26963" s="85"/>
    </row>
    <row r="26964" spans="13:13" ht="49.2" customHeight="1">
      <c r="M26964" s="85"/>
    </row>
    <row r="26965" spans="13:13" ht="49.2" customHeight="1">
      <c r="M26965" s="85"/>
    </row>
    <row r="26966" spans="13:13" ht="49.2" customHeight="1">
      <c r="M26966" s="85"/>
    </row>
    <row r="26967" spans="13:13" ht="49.2" customHeight="1">
      <c r="M26967" s="85"/>
    </row>
    <row r="26968" spans="13:13" ht="49.2" customHeight="1">
      <c r="M26968" s="85"/>
    </row>
    <row r="26969" spans="13:13" ht="49.2" customHeight="1">
      <c r="M26969" s="85"/>
    </row>
    <row r="26970" spans="13:13" ht="49.2" customHeight="1">
      <c r="M26970" s="85"/>
    </row>
    <row r="26971" spans="13:13" ht="49.2" customHeight="1">
      <c r="M26971" s="85"/>
    </row>
    <row r="26972" spans="13:13" ht="49.2" customHeight="1">
      <c r="M26972" s="85"/>
    </row>
    <row r="26973" spans="13:13" ht="49.2" customHeight="1">
      <c r="M26973" s="85"/>
    </row>
    <row r="26974" spans="13:13" ht="49.2" customHeight="1">
      <c r="M26974" s="85"/>
    </row>
    <row r="26975" spans="13:13" ht="49.2" customHeight="1">
      <c r="M26975" s="85"/>
    </row>
    <row r="26976" spans="13:13" ht="49.2" customHeight="1">
      <c r="M26976" s="85"/>
    </row>
    <row r="26977" spans="13:13" ht="49.2" customHeight="1">
      <c r="M26977" s="85"/>
    </row>
    <row r="26978" spans="13:13" ht="49.2" customHeight="1">
      <c r="M26978" s="85"/>
    </row>
    <row r="26979" spans="13:13" ht="49.2" customHeight="1">
      <c r="M26979" s="85"/>
    </row>
    <row r="26980" spans="13:13" ht="49.2" customHeight="1">
      <c r="M26980" s="85"/>
    </row>
    <row r="26981" spans="13:13" ht="49.2" customHeight="1">
      <c r="M26981" s="85"/>
    </row>
    <row r="26982" spans="13:13" ht="49.2" customHeight="1">
      <c r="M26982" s="85"/>
    </row>
    <row r="26983" spans="13:13" ht="49.2" customHeight="1">
      <c r="M26983" s="85"/>
    </row>
    <row r="26984" spans="13:13" ht="49.2" customHeight="1">
      <c r="M26984" s="85"/>
    </row>
    <row r="26985" spans="13:13" ht="49.2" customHeight="1">
      <c r="M26985" s="85"/>
    </row>
    <row r="26986" spans="13:13" ht="49.2" customHeight="1">
      <c r="M26986" s="85"/>
    </row>
    <row r="26987" spans="13:13" ht="49.2" customHeight="1">
      <c r="M26987" s="85"/>
    </row>
    <row r="26988" spans="13:13" ht="49.2" customHeight="1">
      <c r="M26988" s="85"/>
    </row>
    <row r="26989" spans="13:13" ht="49.2" customHeight="1">
      <c r="M26989" s="85"/>
    </row>
    <row r="26990" spans="13:13" ht="49.2" customHeight="1">
      <c r="M26990" s="85"/>
    </row>
    <row r="26991" spans="13:13" ht="49.2" customHeight="1">
      <c r="M26991" s="85"/>
    </row>
    <row r="26992" spans="13:13" ht="49.2" customHeight="1">
      <c r="M26992" s="85"/>
    </row>
    <row r="26993" spans="13:13" ht="49.2" customHeight="1">
      <c r="M26993" s="85"/>
    </row>
    <row r="26994" spans="13:13" ht="49.2" customHeight="1">
      <c r="M26994" s="85"/>
    </row>
    <row r="26995" spans="13:13" ht="49.2" customHeight="1">
      <c r="M26995" s="85"/>
    </row>
    <row r="26996" spans="13:13" ht="49.2" customHeight="1">
      <c r="M26996" s="85"/>
    </row>
    <row r="26997" spans="13:13" ht="49.2" customHeight="1">
      <c r="M26997" s="85"/>
    </row>
    <row r="26998" spans="13:13" ht="49.2" customHeight="1">
      <c r="M26998" s="85"/>
    </row>
    <row r="26999" spans="13:13" ht="49.2" customHeight="1">
      <c r="M26999" s="85"/>
    </row>
    <row r="27000" spans="13:13" ht="49.2" customHeight="1">
      <c r="M27000" s="85"/>
    </row>
    <row r="27001" spans="13:13" ht="49.2" customHeight="1">
      <c r="M27001" s="85"/>
    </row>
    <row r="27002" spans="13:13" ht="49.2" customHeight="1">
      <c r="M27002" s="85"/>
    </row>
    <row r="27003" spans="13:13" ht="49.2" customHeight="1">
      <c r="M27003" s="85"/>
    </row>
    <row r="27004" spans="13:13" ht="49.2" customHeight="1">
      <c r="M27004" s="85"/>
    </row>
    <row r="27005" spans="13:13" ht="49.2" customHeight="1">
      <c r="M27005" s="85"/>
    </row>
    <row r="27006" spans="13:13" ht="49.2" customHeight="1">
      <c r="M27006" s="85"/>
    </row>
    <row r="27007" spans="13:13" ht="49.2" customHeight="1">
      <c r="M27007" s="85"/>
    </row>
    <row r="27008" spans="13:13" ht="49.2" customHeight="1">
      <c r="M27008" s="85"/>
    </row>
    <row r="27009" spans="13:13" ht="49.2" customHeight="1">
      <c r="M27009" s="85"/>
    </row>
    <row r="27010" spans="13:13" ht="49.2" customHeight="1">
      <c r="M27010" s="85"/>
    </row>
    <row r="27011" spans="13:13" ht="49.2" customHeight="1">
      <c r="M27011" s="85"/>
    </row>
    <row r="27012" spans="13:13" ht="49.2" customHeight="1">
      <c r="M27012" s="85"/>
    </row>
    <row r="27013" spans="13:13" ht="49.2" customHeight="1">
      <c r="M27013" s="85"/>
    </row>
    <row r="27014" spans="13:13" ht="49.2" customHeight="1">
      <c r="M27014" s="85"/>
    </row>
    <row r="27015" spans="13:13" ht="49.2" customHeight="1">
      <c r="M27015" s="85"/>
    </row>
    <row r="27016" spans="13:13" ht="49.2" customHeight="1">
      <c r="M27016" s="85"/>
    </row>
    <row r="27017" spans="13:13" ht="49.2" customHeight="1">
      <c r="M27017" s="85"/>
    </row>
    <row r="27018" spans="13:13" ht="49.2" customHeight="1">
      <c r="M27018" s="85"/>
    </row>
    <row r="27019" spans="13:13" ht="49.2" customHeight="1">
      <c r="M27019" s="85"/>
    </row>
    <row r="27020" spans="13:13" ht="49.2" customHeight="1">
      <c r="M27020" s="85"/>
    </row>
    <row r="27021" spans="13:13" ht="49.2" customHeight="1">
      <c r="M27021" s="85"/>
    </row>
    <row r="27022" spans="13:13" ht="49.2" customHeight="1">
      <c r="M27022" s="85"/>
    </row>
    <row r="27023" spans="13:13" ht="49.2" customHeight="1">
      <c r="M27023" s="85"/>
    </row>
    <row r="27024" spans="13:13" ht="49.2" customHeight="1">
      <c r="M27024" s="85"/>
    </row>
    <row r="27025" spans="13:13" ht="49.2" customHeight="1">
      <c r="M27025" s="85"/>
    </row>
    <row r="27026" spans="13:13" ht="49.2" customHeight="1">
      <c r="M27026" s="85"/>
    </row>
    <row r="27027" spans="13:13" ht="49.2" customHeight="1">
      <c r="M27027" s="85"/>
    </row>
    <row r="27028" spans="13:13" ht="49.2" customHeight="1">
      <c r="M27028" s="85"/>
    </row>
    <row r="27029" spans="13:13" ht="49.2" customHeight="1">
      <c r="M27029" s="85"/>
    </row>
    <row r="27030" spans="13:13" ht="49.2" customHeight="1">
      <c r="M27030" s="85"/>
    </row>
    <row r="27031" spans="13:13" ht="49.2" customHeight="1">
      <c r="M27031" s="85"/>
    </row>
    <row r="27032" spans="13:13" ht="49.2" customHeight="1">
      <c r="M27032" s="85"/>
    </row>
    <row r="27033" spans="13:13" ht="49.2" customHeight="1">
      <c r="M27033" s="85"/>
    </row>
    <row r="27034" spans="13:13" ht="49.2" customHeight="1">
      <c r="M27034" s="85"/>
    </row>
    <row r="27035" spans="13:13" ht="49.2" customHeight="1">
      <c r="M27035" s="85"/>
    </row>
    <row r="27036" spans="13:13" ht="49.2" customHeight="1">
      <c r="M27036" s="85"/>
    </row>
    <row r="27037" spans="13:13" ht="49.2" customHeight="1">
      <c r="M27037" s="85"/>
    </row>
    <row r="27038" spans="13:13" ht="49.2" customHeight="1">
      <c r="M27038" s="85"/>
    </row>
    <row r="27039" spans="13:13" ht="49.2" customHeight="1">
      <c r="M27039" s="85"/>
    </row>
    <row r="27040" spans="13:13" ht="49.2" customHeight="1">
      <c r="M27040" s="85"/>
    </row>
    <row r="27041" spans="13:13" ht="49.2" customHeight="1">
      <c r="M27041" s="85"/>
    </row>
    <row r="27042" spans="13:13" ht="49.2" customHeight="1">
      <c r="M27042" s="85"/>
    </row>
    <row r="27043" spans="13:13" ht="49.2" customHeight="1">
      <c r="M27043" s="85"/>
    </row>
    <row r="27044" spans="13:13" ht="49.2" customHeight="1">
      <c r="M27044" s="85"/>
    </row>
    <row r="27045" spans="13:13" ht="49.2" customHeight="1">
      <c r="M27045" s="85"/>
    </row>
    <row r="27046" spans="13:13" ht="49.2" customHeight="1">
      <c r="M27046" s="85"/>
    </row>
    <row r="27047" spans="13:13" ht="49.2" customHeight="1">
      <c r="M27047" s="85"/>
    </row>
    <row r="27048" spans="13:13" ht="49.2" customHeight="1">
      <c r="M27048" s="85"/>
    </row>
    <row r="27049" spans="13:13" ht="49.2" customHeight="1">
      <c r="M27049" s="85"/>
    </row>
    <row r="27050" spans="13:13" ht="49.2" customHeight="1">
      <c r="M27050" s="85"/>
    </row>
    <row r="27051" spans="13:13" ht="49.2" customHeight="1">
      <c r="M27051" s="85"/>
    </row>
    <row r="27052" spans="13:13" ht="49.2" customHeight="1">
      <c r="M27052" s="85"/>
    </row>
    <row r="27053" spans="13:13" ht="49.2" customHeight="1">
      <c r="M27053" s="85"/>
    </row>
    <row r="27054" spans="13:13" ht="49.2" customHeight="1">
      <c r="M27054" s="85"/>
    </row>
    <row r="27055" spans="13:13" ht="49.2" customHeight="1">
      <c r="M27055" s="85"/>
    </row>
    <row r="27056" spans="13:13" ht="49.2" customHeight="1">
      <c r="M27056" s="85"/>
    </row>
    <row r="27057" spans="13:13" ht="49.2" customHeight="1">
      <c r="M27057" s="85"/>
    </row>
    <row r="27058" spans="13:13" ht="49.2" customHeight="1">
      <c r="M27058" s="85"/>
    </row>
    <row r="27059" spans="13:13" ht="49.2" customHeight="1">
      <c r="M27059" s="85"/>
    </row>
    <row r="27060" spans="13:13" ht="49.2" customHeight="1">
      <c r="M27060" s="85"/>
    </row>
    <row r="27061" spans="13:13" ht="49.2" customHeight="1">
      <c r="M27061" s="85"/>
    </row>
    <row r="27062" spans="13:13" ht="49.2" customHeight="1">
      <c r="M27062" s="85"/>
    </row>
    <row r="27063" spans="13:13" ht="49.2" customHeight="1">
      <c r="M27063" s="85"/>
    </row>
    <row r="27064" spans="13:13" ht="49.2" customHeight="1">
      <c r="M27064" s="85"/>
    </row>
    <row r="27065" spans="13:13" ht="49.2" customHeight="1">
      <c r="M27065" s="85"/>
    </row>
    <row r="27066" spans="13:13" ht="49.2" customHeight="1">
      <c r="M27066" s="85"/>
    </row>
    <row r="27067" spans="13:13" ht="49.2" customHeight="1">
      <c r="M27067" s="85"/>
    </row>
    <row r="27068" spans="13:13" ht="49.2" customHeight="1">
      <c r="M27068" s="85"/>
    </row>
    <row r="27069" spans="13:13" ht="49.2" customHeight="1">
      <c r="M27069" s="85"/>
    </row>
    <row r="27070" spans="13:13" ht="49.2" customHeight="1">
      <c r="M27070" s="85"/>
    </row>
    <row r="27071" spans="13:13" ht="49.2" customHeight="1">
      <c r="M27071" s="85"/>
    </row>
    <row r="27072" spans="13:13" ht="49.2" customHeight="1">
      <c r="M27072" s="85"/>
    </row>
    <row r="27073" spans="13:13" ht="49.2" customHeight="1">
      <c r="M27073" s="85"/>
    </row>
    <row r="27074" spans="13:13" ht="49.2" customHeight="1">
      <c r="M27074" s="85"/>
    </row>
    <row r="27075" spans="13:13" ht="49.2" customHeight="1">
      <c r="M27075" s="85"/>
    </row>
    <row r="27076" spans="13:13" ht="49.2" customHeight="1">
      <c r="M27076" s="85"/>
    </row>
    <row r="27077" spans="13:13" ht="49.2" customHeight="1">
      <c r="M27077" s="85"/>
    </row>
    <row r="27078" spans="13:13" ht="49.2" customHeight="1">
      <c r="M27078" s="85"/>
    </row>
    <row r="27079" spans="13:13" ht="49.2" customHeight="1">
      <c r="M27079" s="85"/>
    </row>
    <row r="27080" spans="13:13" ht="49.2" customHeight="1">
      <c r="M27080" s="85"/>
    </row>
    <row r="27081" spans="13:13" ht="49.2" customHeight="1">
      <c r="M27081" s="85"/>
    </row>
    <row r="27082" spans="13:13" ht="49.2" customHeight="1">
      <c r="M27082" s="85"/>
    </row>
    <row r="27083" spans="13:13" ht="49.2" customHeight="1">
      <c r="M27083" s="85"/>
    </row>
    <row r="27084" spans="13:13" ht="49.2" customHeight="1">
      <c r="M27084" s="85"/>
    </row>
    <row r="27085" spans="13:13" ht="49.2" customHeight="1">
      <c r="M27085" s="85"/>
    </row>
    <row r="27086" spans="13:13" ht="49.2" customHeight="1">
      <c r="M27086" s="85"/>
    </row>
    <row r="27087" spans="13:13" ht="49.2" customHeight="1">
      <c r="M27087" s="85"/>
    </row>
    <row r="27088" spans="13:13" ht="49.2" customHeight="1">
      <c r="M27088" s="85"/>
    </row>
    <row r="27089" spans="13:13" ht="49.2" customHeight="1">
      <c r="M27089" s="85"/>
    </row>
    <row r="27090" spans="13:13" ht="49.2" customHeight="1">
      <c r="M27090" s="85"/>
    </row>
    <row r="27091" spans="13:13" ht="49.2" customHeight="1">
      <c r="M27091" s="85"/>
    </row>
    <row r="27092" spans="13:13" ht="49.2" customHeight="1">
      <c r="M27092" s="85"/>
    </row>
    <row r="27093" spans="13:13" ht="49.2" customHeight="1">
      <c r="M27093" s="85"/>
    </row>
    <row r="27094" spans="13:13" ht="49.2" customHeight="1">
      <c r="M27094" s="85"/>
    </row>
    <row r="27095" spans="13:13" ht="49.2" customHeight="1">
      <c r="M27095" s="85"/>
    </row>
    <row r="27096" spans="13:13" ht="49.2" customHeight="1">
      <c r="M27096" s="85"/>
    </row>
    <row r="27097" spans="13:13" ht="49.2" customHeight="1">
      <c r="M27097" s="85"/>
    </row>
    <row r="27098" spans="13:13" ht="49.2" customHeight="1">
      <c r="M27098" s="85"/>
    </row>
    <row r="27099" spans="13:13" ht="49.2" customHeight="1">
      <c r="M27099" s="85"/>
    </row>
    <row r="27100" spans="13:13" ht="49.2" customHeight="1">
      <c r="M27100" s="85"/>
    </row>
    <row r="27101" spans="13:13" ht="49.2" customHeight="1">
      <c r="M27101" s="85"/>
    </row>
    <row r="27102" spans="13:13" ht="49.2" customHeight="1">
      <c r="M27102" s="85"/>
    </row>
    <row r="27103" spans="13:13" ht="49.2" customHeight="1">
      <c r="M27103" s="85"/>
    </row>
    <row r="27104" spans="13:13" ht="49.2" customHeight="1">
      <c r="M27104" s="85"/>
    </row>
    <row r="27105" spans="13:13" ht="49.2" customHeight="1">
      <c r="M27105" s="85"/>
    </row>
    <row r="27106" spans="13:13" ht="49.2" customHeight="1">
      <c r="M27106" s="85"/>
    </row>
    <row r="27107" spans="13:13" ht="49.2" customHeight="1">
      <c r="M27107" s="85"/>
    </row>
    <row r="27108" spans="13:13" ht="49.2" customHeight="1">
      <c r="M27108" s="85"/>
    </row>
    <row r="27109" spans="13:13" ht="49.2" customHeight="1">
      <c r="M27109" s="85"/>
    </row>
    <row r="27110" spans="13:13" ht="49.2" customHeight="1">
      <c r="M27110" s="85"/>
    </row>
    <row r="27111" spans="13:13" ht="49.2" customHeight="1">
      <c r="M27111" s="85"/>
    </row>
    <row r="27112" spans="13:13" ht="49.2" customHeight="1">
      <c r="M27112" s="85"/>
    </row>
    <row r="27113" spans="13:13" ht="49.2" customHeight="1">
      <c r="M27113" s="85"/>
    </row>
    <row r="27114" spans="13:13" ht="49.2" customHeight="1">
      <c r="M27114" s="85"/>
    </row>
    <row r="27115" spans="13:13" ht="49.2" customHeight="1">
      <c r="M27115" s="85"/>
    </row>
    <row r="27116" spans="13:13" ht="49.2" customHeight="1">
      <c r="M27116" s="85"/>
    </row>
    <row r="27117" spans="13:13" ht="49.2" customHeight="1">
      <c r="M27117" s="85"/>
    </row>
    <row r="27118" spans="13:13" ht="49.2" customHeight="1">
      <c r="M27118" s="85"/>
    </row>
    <row r="27119" spans="13:13" ht="49.2" customHeight="1">
      <c r="M27119" s="85"/>
    </row>
    <row r="27120" spans="13:13" ht="49.2" customHeight="1">
      <c r="M27120" s="85"/>
    </row>
    <row r="27121" spans="13:13" ht="49.2" customHeight="1">
      <c r="M27121" s="85"/>
    </row>
    <row r="27122" spans="13:13" ht="49.2" customHeight="1">
      <c r="M27122" s="85"/>
    </row>
    <row r="27123" spans="13:13" ht="49.2" customHeight="1">
      <c r="M27123" s="85"/>
    </row>
    <row r="27124" spans="13:13" ht="49.2" customHeight="1">
      <c r="M27124" s="85"/>
    </row>
    <row r="27125" spans="13:13" ht="49.2" customHeight="1">
      <c r="M27125" s="85"/>
    </row>
    <row r="27126" spans="13:13" ht="49.2" customHeight="1">
      <c r="M27126" s="85"/>
    </row>
    <row r="27127" spans="13:13" ht="49.2" customHeight="1">
      <c r="M27127" s="85"/>
    </row>
    <row r="27128" spans="13:13" ht="49.2" customHeight="1">
      <c r="M27128" s="85"/>
    </row>
    <row r="27129" spans="13:13" ht="49.2" customHeight="1">
      <c r="M27129" s="85"/>
    </row>
    <row r="27130" spans="13:13" ht="49.2" customHeight="1">
      <c r="M27130" s="85"/>
    </row>
    <row r="27131" spans="13:13" ht="49.2" customHeight="1">
      <c r="M27131" s="85"/>
    </row>
    <row r="27132" spans="13:13" ht="49.2" customHeight="1">
      <c r="M27132" s="85"/>
    </row>
    <row r="27133" spans="13:13" ht="49.2" customHeight="1">
      <c r="M27133" s="85"/>
    </row>
    <row r="27134" spans="13:13" ht="49.2" customHeight="1">
      <c r="M27134" s="85"/>
    </row>
    <row r="27135" spans="13:13" ht="49.2" customHeight="1">
      <c r="M27135" s="85"/>
    </row>
    <row r="27136" spans="13:13" ht="49.2" customHeight="1">
      <c r="M27136" s="85"/>
    </row>
    <row r="27137" spans="13:13" ht="49.2" customHeight="1">
      <c r="M27137" s="85"/>
    </row>
    <row r="27138" spans="13:13" ht="49.2" customHeight="1">
      <c r="M27138" s="85"/>
    </row>
    <row r="27139" spans="13:13" ht="49.2" customHeight="1">
      <c r="M27139" s="85"/>
    </row>
    <row r="27140" spans="13:13" ht="49.2" customHeight="1">
      <c r="M27140" s="85"/>
    </row>
    <row r="27141" spans="13:13" ht="49.2" customHeight="1">
      <c r="M27141" s="85"/>
    </row>
    <row r="27142" spans="13:13" ht="49.2" customHeight="1">
      <c r="M27142" s="85"/>
    </row>
    <row r="27143" spans="13:13" ht="49.2" customHeight="1">
      <c r="M27143" s="85"/>
    </row>
    <row r="27144" spans="13:13" ht="49.2" customHeight="1">
      <c r="M27144" s="85"/>
    </row>
    <row r="27145" spans="13:13" ht="49.2" customHeight="1">
      <c r="M27145" s="85"/>
    </row>
    <row r="27146" spans="13:13" ht="49.2" customHeight="1">
      <c r="M27146" s="85"/>
    </row>
    <row r="27147" spans="13:13" ht="49.2" customHeight="1">
      <c r="M27147" s="85"/>
    </row>
    <row r="27148" spans="13:13" ht="49.2" customHeight="1">
      <c r="M27148" s="85"/>
    </row>
    <row r="27149" spans="13:13" ht="49.2" customHeight="1">
      <c r="M27149" s="85"/>
    </row>
    <row r="27150" spans="13:13" ht="49.2" customHeight="1">
      <c r="M27150" s="85"/>
    </row>
    <row r="27151" spans="13:13" ht="49.2" customHeight="1">
      <c r="M27151" s="85"/>
    </row>
    <row r="27152" spans="13:13" ht="49.2" customHeight="1">
      <c r="M27152" s="85"/>
    </row>
    <row r="27153" spans="13:13" ht="49.2" customHeight="1">
      <c r="M27153" s="85"/>
    </row>
    <row r="27154" spans="13:13" ht="49.2" customHeight="1">
      <c r="M27154" s="85"/>
    </row>
    <row r="27155" spans="13:13" ht="49.2" customHeight="1">
      <c r="M27155" s="85"/>
    </row>
    <row r="27156" spans="13:13" ht="49.2" customHeight="1">
      <c r="M27156" s="85"/>
    </row>
    <row r="27157" spans="13:13" ht="49.2" customHeight="1">
      <c r="M27157" s="85"/>
    </row>
    <row r="27158" spans="13:13" ht="49.2" customHeight="1">
      <c r="M27158" s="85"/>
    </row>
    <row r="27159" spans="13:13" ht="49.2" customHeight="1">
      <c r="M27159" s="85"/>
    </row>
    <row r="27160" spans="13:13" ht="49.2" customHeight="1">
      <c r="M27160" s="85"/>
    </row>
    <row r="27161" spans="13:13" ht="49.2" customHeight="1">
      <c r="M27161" s="85"/>
    </row>
    <row r="27162" spans="13:13" ht="49.2" customHeight="1">
      <c r="M27162" s="85"/>
    </row>
    <row r="27163" spans="13:13" ht="49.2" customHeight="1">
      <c r="M27163" s="85"/>
    </row>
    <row r="27164" spans="13:13" ht="49.2" customHeight="1">
      <c r="M27164" s="85"/>
    </row>
    <row r="27165" spans="13:13" ht="49.2" customHeight="1">
      <c r="M27165" s="85"/>
    </row>
    <row r="27166" spans="13:13" ht="49.2" customHeight="1">
      <c r="M27166" s="85"/>
    </row>
    <row r="27167" spans="13:13" ht="49.2" customHeight="1">
      <c r="M27167" s="85"/>
    </row>
    <row r="27168" spans="13:13" ht="49.2" customHeight="1">
      <c r="M27168" s="85"/>
    </row>
    <row r="27169" spans="13:13" ht="49.2" customHeight="1">
      <c r="M27169" s="85"/>
    </row>
    <row r="27170" spans="13:13" ht="49.2" customHeight="1">
      <c r="M27170" s="85"/>
    </row>
    <row r="27171" spans="13:13" ht="49.2" customHeight="1">
      <c r="M27171" s="85"/>
    </row>
    <row r="27172" spans="13:13" ht="49.2" customHeight="1">
      <c r="M27172" s="85"/>
    </row>
    <row r="27173" spans="13:13" ht="49.2" customHeight="1">
      <c r="M27173" s="85"/>
    </row>
    <row r="27174" spans="13:13" ht="49.2" customHeight="1">
      <c r="M27174" s="85"/>
    </row>
    <row r="27175" spans="13:13" ht="49.2" customHeight="1">
      <c r="M27175" s="85"/>
    </row>
    <row r="27176" spans="13:13" ht="49.2" customHeight="1">
      <c r="M27176" s="85"/>
    </row>
    <row r="27177" spans="13:13" ht="49.2" customHeight="1">
      <c r="M27177" s="85"/>
    </row>
    <row r="27178" spans="13:13" ht="49.2" customHeight="1">
      <c r="M27178" s="85"/>
    </row>
    <row r="27179" spans="13:13" ht="49.2" customHeight="1">
      <c r="M27179" s="85"/>
    </row>
    <row r="27180" spans="13:13" ht="49.2" customHeight="1">
      <c r="M27180" s="85"/>
    </row>
    <row r="27181" spans="13:13" ht="49.2" customHeight="1">
      <c r="M27181" s="85"/>
    </row>
    <row r="27182" spans="13:13" ht="49.2" customHeight="1">
      <c r="M27182" s="85"/>
    </row>
    <row r="27183" spans="13:13" ht="49.2" customHeight="1">
      <c r="M27183" s="85"/>
    </row>
    <row r="27184" spans="13:13" ht="49.2" customHeight="1">
      <c r="M27184" s="85"/>
    </row>
    <row r="27185" spans="13:13" ht="49.2" customHeight="1">
      <c r="M27185" s="85"/>
    </row>
    <row r="27186" spans="13:13" ht="49.2" customHeight="1">
      <c r="M27186" s="85"/>
    </row>
    <row r="27187" spans="13:13" ht="49.2" customHeight="1">
      <c r="M27187" s="85"/>
    </row>
    <row r="27188" spans="13:13" ht="49.2" customHeight="1">
      <c r="M27188" s="85"/>
    </row>
    <row r="27189" spans="13:13" ht="49.2" customHeight="1">
      <c r="M27189" s="85"/>
    </row>
    <row r="27190" spans="13:13" ht="49.2" customHeight="1">
      <c r="M27190" s="85"/>
    </row>
    <row r="27191" spans="13:13" ht="49.2" customHeight="1">
      <c r="M27191" s="85"/>
    </row>
    <row r="27192" spans="13:13" ht="49.2" customHeight="1">
      <c r="M27192" s="85"/>
    </row>
    <row r="27193" spans="13:13" ht="49.2" customHeight="1">
      <c r="M27193" s="85"/>
    </row>
    <row r="27194" spans="13:13" ht="49.2" customHeight="1">
      <c r="M27194" s="85"/>
    </row>
    <row r="27195" spans="13:13" ht="49.2" customHeight="1">
      <c r="M27195" s="85"/>
    </row>
    <row r="27196" spans="13:13" ht="49.2" customHeight="1">
      <c r="M27196" s="85"/>
    </row>
    <row r="27197" spans="13:13" ht="49.2" customHeight="1">
      <c r="M27197" s="85"/>
    </row>
    <row r="27198" spans="13:13" ht="49.2" customHeight="1">
      <c r="M27198" s="85"/>
    </row>
    <row r="27199" spans="13:13" ht="49.2" customHeight="1">
      <c r="M27199" s="85"/>
    </row>
    <row r="27200" spans="13:13" ht="49.2" customHeight="1">
      <c r="M27200" s="85"/>
    </row>
    <row r="27201" spans="13:13" ht="49.2" customHeight="1">
      <c r="M27201" s="85"/>
    </row>
    <row r="27202" spans="13:13" ht="49.2" customHeight="1">
      <c r="M27202" s="85"/>
    </row>
    <row r="27203" spans="13:13" ht="49.2" customHeight="1">
      <c r="M27203" s="85"/>
    </row>
    <row r="27204" spans="13:13" ht="49.2" customHeight="1">
      <c r="M27204" s="85"/>
    </row>
    <row r="27205" spans="13:13" ht="49.2" customHeight="1">
      <c r="M27205" s="85"/>
    </row>
    <row r="27206" spans="13:13" ht="49.2" customHeight="1">
      <c r="M27206" s="85"/>
    </row>
    <row r="27207" spans="13:13" ht="49.2" customHeight="1">
      <c r="M27207" s="85"/>
    </row>
    <row r="27208" spans="13:13" ht="49.2" customHeight="1">
      <c r="M27208" s="85"/>
    </row>
    <row r="27209" spans="13:13" ht="49.2" customHeight="1">
      <c r="M27209" s="85"/>
    </row>
    <row r="27210" spans="13:13" ht="49.2" customHeight="1">
      <c r="M27210" s="85"/>
    </row>
    <row r="27211" spans="13:13" ht="49.2" customHeight="1">
      <c r="M27211" s="85"/>
    </row>
    <row r="27212" spans="13:13" ht="49.2" customHeight="1">
      <c r="M27212" s="85"/>
    </row>
    <row r="27213" spans="13:13" ht="49.2" customHeight="1">
      <c r="M27213" s="85"/>
    </row>
    <row r="27214" spans="13:13" ht="49.2" customHeight="1">
      <c r="M27214" s="85"/>
    </row>
    <row r="27215" spans="13:13" ht="49.2" customHeight="1">
      <c r="M27215" s="85"/>
    </row>
    <row r="27216" spans="13:13" ht="49.2" customHeight="1">
      <c r="M27216" s="85"/>
    </row>
    <row r="27217" spans="13:13" ht="49.2" customHeight="1">
      <c r="M27217" s="85"/>
    </row>
    <row r="27218" spans="13:13" ht="49.2" customHeight="1">
      <c r="M27218" s="85"/>
    </row>
    <row r="27219" spans="13:13" ht="49.2" customHeight="1">
      <c r="M27219" s="85"/>
    </row>
    <row r="27220" spans="13:13" ht="49.2" customHeight="1">
      <c r="M27220" s="85"/>
    </row>
    <row r="27221" spans="13:13" ht="49.2" customHeight="1">
      <c r="M27221" s="85"/>
    </row>
    <row r="27222" spans="13:13" ht="49.2" customHeight="1">
      <c r="M27222" s="85"/>
    </row>
    <row r="27223" spans="13:13" ht="49.2" customHeight="1">
      <c r="M27223" s="85"/>
    </row>
    <row r="27224" spans="13:13" ht="49.2" customHeight="1">
      <c r="M27224" s="85"/>
    </row>
    <row r="27225" spans="13:13" ht="49.2" customHeight="1">
      <c r="M27225" s="85"/>
    </row>
    <row r="27226" spans="13:13" ht="49.2" customHeight="1">
      <c r="M27226" s="85"/>
    </row>
    <row r="27227" spans="13:13" ht="49.2" customHeight="1">
      <c r="M27227" s="85"/>
    </row>
    <row r="27228" spans="13:13" ht="49.2" customHeight="1">
      <c r="M27228" s="85"/>
    </row>
    <row r="27229" spans="13:13" ht="49.2" customHeight="1">
      <c r="M27229" s="85"/>
    </row>
    <row r="27230" spans="13:13" ht="49.2" customHeight="1">
      <c r="M27230" s="85"/>
    </row>
    <row r="27231" spans="13:13" ht="49.2" customHeight="1">
      <c r="M27231" s="85"/>
    </row>
    <row r="27232" spans="13:13" ht="49.2" customHeight="1">
      <c r="M27232" s="85"/>
    </row>
    <row r="27233" spans="13:13" ht="49.2" customHeight="1">
      <c r="M27233" s="85"/>
    </row>
    <row r="27234" spans="13:13" ht="49.2" customHeight="1">
      <c r="M27234" s="85"/>
    </row>
    <row r="27235" spans="13:13" ht="49.2" customHeight="1">
      <c r="M27235" s="85"/>
    </row>
    <row r="27236" spans="13:13" ht="49.2" customHeight="1">
      <c r="M27236" s="85"/>
    </row>
    <row r="27237" spans="13:13" ht="49.2" customHeight="1">
      <c r="M27237" s="85"/>
    </row>
    <row r="27238" spans="13:13" ht="49.2" customHeight="1">
      <c r="M27238" s="85"/>
    </row>
    <row r="27239" spans="13:13" ht="49.2" customHeight="1">
      <c r="M27239" s="85"/>
    </row>
    <row r="27240" spans="13:13" ht="49.2" customHeight="1">
      <c r="M27240" s="85"/>
    </row>
    <row r="27241" spans="13:13" ht="49.2" customHeight="1">
      <c r="M27241" s="85"/>
    </row>
    <row r="27242" spans="13:13" ht="49.2" customHeight="1">
      <c r="M27242" s="85"/>
    </row>
    <row r="27243" spans="13:13" ht="49.2" customHeight="1">
      <c r="M27243" s="85"/>
    </row>
    <row r="27244" spans="13:13" ht="49.2" customHeight="1">
      <c r="M27244" s="85"/>
    </row>
    <row r="27245" spans="13:13" ht="49.2" customHeight="1">
      <c r="M27245" s="85"/>
    </row>
    <row r="27246" spans="13:13" ht="49.2" customHeight="1">
      <c r="M27246" s="85"/>
    </row>
    <row r="27247" spans="13:13" ht="49.2" customHeight="1">
      <c r="M27247" s="85"/>
    </row>
    <row r="27248" spans="13:13" ht="49.2" customHeight="1">
      <c r="M27248" s="85"/>
    </row>
    <row r="27249" spans="13:13" ht="49.2" customHeight="1">
      <c r="M27249" s="85"/>
    </row>
    <row r="27250" spans="13:13" ht="49.2" customHeight="1">
      <c r="M27250" s="85"/>
    </row>
    <row r="27251" spans="13:13" ht="49.2" customHeight="1">
      <c r="M27251" s="85"/>
    </row>
    <row r="27252" spans="13:13" ht="49.2" customHeight="1">
      <c r="M27252" s="85"/>
    </row>
    <row r="27253" spans="13:13" ht="49.2" customHeight="1">
      <c r="M27253" s="85"/>
    </row>
    <row r="27254" spans="13:13" ht="49.2" customHeight="1">
      <c r="M27254" s="85"/>
    </row>
    <row r="27255" spans="13:13" ht="49.2" customHeight="1">
      <c r="M27255" s="85"/>
    </row>
    <row r="27256" spans="13:13" ht="49.2" customHeight="1">
      <c r="M27256" s="85"/>
    </row>
    <row r="27257" spans="13:13" ht="49.2" customHeight="1">
      <c r="M27257" s="85"/>
    </row>
    <row r="27258" spans="13:13" ht="49.2" customHeight="1">
      <c r="M27258" s="85"/>
    </row>
    <row r="27259" spans="13:13" ht="49.2" customHeight="1">
      <c r="M27259" s="85"/>
    </row>
    <row r="27260" spans="13:13" ht="49.2" customHeight="1">
      <c r="M27260" s="85"/>
    </row>
    <row r="27261" spans="13:13" ht="49.2" customHeight="1">
      <c r="M27261" s="85"/>
    </row>
    <row r="27262" spans="13:13" ht="49.2" customHeight="1">
      <c r="M27262" s="85"/>
    </row>
    <row r="27263" spans="13:13" ht="49.2" customHeight="1">
      <c r="M27263" s="85"/>
    </row>
    <row r="27264" spans="13:13" ht="49.2" customHeight="1">
      <c r="M27264" s="85"/>
    </row>
    <row r="27265" spans="13:13" ht="49.2" customHeight="1">
      <c r="M27265" s="85"/>
    </row>
    <row r="27266" spans="13:13" ht="49.2" customHeight="1">
      <c r="M27266" s="85"/>
    </row>
    <row r="27267" spans="13:13" ht="49.2" customHeight="1">
      <c r="M27267" s="85"/>
    </row>
    <row r="27268" spans="13:13" ht="49.2" customHeight="1">
      <c r="M27268" s="85"/>
    </row>
    <row r="27269" spans="13:13" ht="49.2" customHeight="1">
      <c r="M27269" s="85"/>
    </row>
    <row r="27270" spans="13:13" ht="49.2" customHeight="1">
      <c r="M27270" s="85"/>
    </row>
    <row r="27271" spans="13:13" ht="49.2" customHeight="1">
      <c r="M27271" s="85"/>
    </row>
    <row r="27272" spans="13:13" ht="49.2" customHeight="1">
      <c r="M27272" s="85"/>
    </row>
    <row r="27273" spans="13:13" ht="49.2" customHeight="1">
      <c r="M27273" s="85"/>
    </row>
    <row r="27274" spans="13:13" ht="49.2" customHeight="1">
      <c r="M27274" s="85"/>
    </row>
    <row r="27275" spans="13:13" ht="49.2" customHeight="1">
      <c r="M27275" s="85"/>
    </row>
    <row r="27276" spans="13:13" ht="49.2" customHeight="1">
      <c r="M27276" s="85"/>
    </row>
    <row r="27277" spans="13:13" ht="49.2" customHeight="1">
      <c r="M27277" s="85"/>
    </row>
    <row r="27278" spans="13:13" ht="49.2" customHeight="1">
      <c r="M27278" s="85"/>
    </row>
    <row r="27279" spans="13:13" ht="49.2" customHeight="1">
      <c r="M27279" s="85"/>
    </row>
    <row r="27280" spans="13:13" ht="49.2" customHeight="1">
      <c r="M27280" s="85"/>
    </row>
    <row r="27281" spans="13:13" ht="49.2" customHeight="1">
      <c r="M27281" s="85"/>
    </row>
    <row r="27282" spans="13:13" ht="49.2" customHeight="1">
      <c r="M27282" s="85"/>
    </row>
    <row r="27283" spans="13:13" ht="49.2" customHeight="1">
      <c r="M27283" s="85"/>
    </row>
    <row r="27284" spans="13:13" ht="49.2" customHeight="1">
      <c r="M27284" s="85"/>
    </row>
    <row r="27285" spans="13:13" ht="49.2" customHeight="1">
      <c r="M27285" s="85"/>
    </row>
    <row r="27286" spans="13:13" ht="49.2" customHeight="1">
      <c r="M27286" s="85"/>
    </row>
    <row r="27287" spans="13:13" ht="49.2" customHeight="1">
      <c r="M27287" s="85"/>
    </row>
    <row r="27288" spans="13:13" ht="49.2" customHeight="1">
      <c r="M27288" s="85"/>
    </row>
    <row r="27289" spans="13:13" ht="49.2" customHeight="1">
      <c r="M27289" s="85"/>
    </row>
    <row r="27290" spans="13:13" ht="49.2" customHeight="1">
      <c r="M27290" s="85"/>
    </row>
    <row r="27291" spans="13:13" ht="49.2" customHeight="1">
      <c r="M27291" s="85"/>
    </row>
    <row r="27292" spans="13:13" ht="49.2" customHeight="1">
      <c r="M27292" s="85"/>
    </row>
    <row r="27293" spans="13:13" ht="49.2" customHeight="1">
      <c r="M27293" s="85"/>
    </row>
    <row r="27294" spans="13:13" ht="49.2" customHeight="1">
      <c r="M27294" s="85"/>
    </row>
    <row r="27295" spans="13:13" ht="49.2" customHeight="1">
      <c r="M27295" s="85"/>
    </row>
    <row r="27296" spans="13:13" ht="49.2" customHeight="1">
      <c r="M27296" s="85"/>
    </row>
    <row r="27297" spans="13:13" ht="49.2" customHeight="1">
      <c r="M27297" s="85"/>
    </row>
    <row r="27298" spans="13:13" ht="49.2" customHeight="1">
      <c r="M27298" s="85"/>
    </row>
    <row r="27299" spans="13:13" ht="49.2" customHeight="1">
      <c r="M27299" s="85"/>
    </row>
    <row r="27300" spans="13:13" ht="49.2" customHeight="1">
      <c r="M27300" s="85"/>
    </row>
    <row r="27301" spans="13:13" ht="49.2" customHeight="1">
      <c r="M27301" s="85"/>
    </row>
    <row r="27302" spans="13:13" ht="49.2" customHeight="1">
      <c r="M27302" s="85"/>
    </row>
    <row r="27303" spans="13:13" ht="49.2" customHeight="1">
      <c r="M27303" s="85"/>
    </row>
    <row r="27304" spans="13:13" ht="49.2" customHeight="1">
      <c r="M27304" s="85"/>
    </row>
    <row r="27305" spans="13:13" ht="49.2" customHeight="1">
      <c r="M27305" s="85"/>
    </row>
    <row r="27306" spans="13:13" ht="49.2" customHeight="1">
      <c r="M27306" s="85"/>
    </row>
    <row r="27307" spans="13:13" ht="49.2" customHeight="1">
      <c r="M27307" s="85"/>
    </row>
    <row r="27308" spans="13:13" ht="49.2" customHeight="1">
      <c r="M27308" s="85"/>
    </row>
    <row r="27309" spans="13:13" ht="49.2" customHeight="1">
      <c r="M27309" s="85"/>
    </row>
    <row r="27310" spans="13:13" ht="49.2" customHeight="1">
      <c r="M27310" s="85"/>
    </row>
    <row r="27311" spans="13:13" ht="49.2" customHeight="1">
      <c r="M27311" s="85"/>
    </row>
    <row r="27312" spans="13:13" ht="49.2" customHeight="1">
      <c r="M27312" s="85"/>
    </row>
    <row r="27313" spans="13:13" ht="49.2" customHeight="1">
      <c r="M27313" s="85"/>
    </row>
    <row r="27314" spans="13:13" ht="49.2" customHeight="1">
      <c r="M27314" s="85"/>
    </row>
    <row r="27315" spans="13:13" ht="49.2" customHeight="1">
      <c r="M27315" s="85"/>
    </row>
    <row r="27316" spans="13:13" ht="49.2" customHeight="1">
      <c r="M27316" s="85"/>
    </row>
    <row r="27317" spans="13:13" ht="49.2" customHeight="1">
      <c r="M27317" s="85"/>
    </row>
    <row r="27318" spans="13:13" ht="49.2" customHeight="1">
      <c r="M27318" s="85"/>
    </row>
    <row r="27319" spans="13:13" ht="49.2" customHeight="1">
      <c r="M27319" s="85"/>
    </row>
    <row r="27320" spans="13:13" ht="49.2" customHeight="1">
      <c r="M27320" s="85"/>
    </row>
    <row r="27321" spans="13:13" ht="49.2" customHeight="1">
      <c r="M27321" s="85"/>
    </row>
    <row r="27322" spans="13:13" ht="49.2" customHeight="1">
      <c r="M27322" s="85"/>
    </row>
    <row r="27323" spans="13:13" ht="49.2" customHeight="1">
      <c r="M27323" s="85"/>
    </row>
    <row r="27324" spans="13:13" ht="49.2" customHeight="1">
      <c r="M27324" s="85"/>
    </row>
    <row r="27325" spans="13:13" ht="49.2" customHeight="1">
      <c r="M27325" s="85"/>
    </row>
    <row r="27326" spans="13:13" ht="49.2" customHeight="1">
      <c r="M27326" s="85"/>
    </row>
    <row r="27327" spans="13:13" ht="49.2" customHeight="1">
      <c r="M27327" s="85"/>
    </row>
    <row r="27328" spans="13:13" ht="49.2" customHeight="1">
      <c r="M27328" s="85"/>
    </row>
    <row r="27329" spans="13:13" ht="49.2" customHeight="1">
      <c r="M27329" s="85"/>
    </row>
    <row r="27330" spans="13:13" ht="49.2" customHeight="1">
      <c r="M27330" s="85"/>
    </row>
    <row r="27331" spans="13:13" ht="49.2" customHeight="1">
      <c r="M27331" s="85"/>
    </row>
    <row r="27332" spans="13:13" ht="49.2" customHeight="1">
      <c r="M27332" s="85"/>
    </row>
    <row r="27333" spans="13:13" ht="49.2" customHeight="1">
      <c r="M27333" s="85"/>
    </row>
    <row r="27334" spans="13:13" ht="49.2" customHeight="1">
      <c r="M27334" s="85"/>
    </row>
    <row r="27335" spans="13:13" ht="49.2" customHeight="1">
      <c r="M27335" s="85"/>
    </row>
    <row r="27336" spans="13:13" ht="49.2" customHeight="1">
      <c r="M27336" s="85"/>
    </row>
    <row r="27337" spans="13:13" ht="49.2" customHeight="1">
      <c r="M27337" s="85"/>
    </row>
    <row r="27338" spans="13:13" ht="49.2" customHeight="1">
      <c r="M27338" s="85"/>
    </row>
    <row r="27339" spans="13:13" ht="49.2" customHeight="1">
      <c r="M27339" s="85"/>
    </row>
    <row r="27340" spans="13:13" ht="49.2" customHeight="1">
      <c r="M27340" s="85"/>
    </row>
    <row r="27341" spans="13:13" ht="49.2" customHeight="1">
      <c r="M27341" s="85"/>
    </row>
    <row r="27342" spans="13:13" ht="49.2" customHeight="1">
      <c r="M27342" s="85"/>
    </row>
    <row r="27343" spans="13:13" ht="49.2" customHeight="1">
      <c r="M27343" s="85"/>
    </row>
    <row r="27344" spans="13:13" ht="49.2" customHeight="1">
      <c r="M27344" s="85"/>
    </row>
    <row r="27345" spans="13:13" ht="49.2" customHeight="1">
      <c r="M27345" s="85"/>
    </row>
    <row r="27346" spans="13:13" ht="49.2" customHeight="1">
      <c r="M27346" s="85"/>
    </row>
    <row r="27347" spans="13:13" ht="49.2" customHeight="1">
      <c r="M27347" s="85"/>
    </row>
    <row r="27348" spans="13:13" ht="49.2" customHeight="1">
      <c r="M27348" s="85"/>
    </row>
    <row r="27349" spans="13:13" ht="49.2" customHeight="1">
      <c r="M27349" s="85"/>
    </row>
    <row r="27350" spans="13:13" ht="49.2" customHeight="1">
      <c r="M27350" s="85"/>
    </row>
    <row r="27351" spans="13:13" ht="49.2" customHeight="1">
      <c r="M27351" s="85"/>
    </row>
    <row r="27352" spans="13:13" ht="49.2" customHeight="1">
      <c r="M27352" s="85"/>
    </row>
    <row r="27353" spans="13:13" ht="49.2" customHeight="1">
      <c r="M27353" s="85"/>
    </row>
    <row r="27354" spans="13:13" ht="49.2" customHeight="1">
      <c r="M27354" s="85"/>
    </row>
    <row r="27355" spans="13:13" ht="49.2" customHeight="1">
      <c r="M27355" s="85"/>
    </row>
    <row r="27356" spans="13:13" ht="49.2" customHeight="1">
      <c r="M27356" s="85"/>
    </row>
    <row r="27357" spans="13:13" ht="49.2" customHeight="1">
      <c r="M27357" s="85"/>
    </row>
    <row r="27358" spans="13:13" ht="49.2" customHeight="1">
      <c r="M27358" s="85"/>
    </row>
    <row r="27359" spans="13:13" ht="49.2" customHeight="1">
      <c r="M27359" s="85"/>
    </row>
    <row r="27360" spans="13:13" ht="49.2" customHeight="1">
      <c r="M27360" s="85"/>
    </row>
    <row r="27361" spans="13:13" ht="49.2" customHeight="1">
      <c r="M27361" s="85"/>
    </row>
    <row r="27362" spans="13:13" ht="49.2" customHeight="1">
      <c r="M27362" s="85"/>
    </row>
    <row r="27363" spans="13:13" ht="49.2" customHeight="1">
      <c r="M27363" s="85"/>
    </row>
    <row r="27364" spans="13:13" ht="49.2" customHeight="1">
      <c r="M27364" s="85"/>
    </row>
    <row r="27365" spans="13:13" ht="49.2" customHeight="1">
      <c r="M27365" s="85"/>
    </row>
    <row r="27366" spans="13:13" ht="49.2" customHeight="1">
      <c r="M27366" s="85"/>
    </row>
    <row r="27367" spans="13:13" ht="49.2" customHeight="1">
      <c r="M27367" s="85"/>
    </row>
    <row r="27368" spans="13:13" ht="49.2" customHeight="1">
      <c r="M27368" s="85"/>
    </row>
    <row r="27369" spans="13:13" ht="49.2" customHeight="1">
      <c r="M27369" s="85"/>
    </row>
    <row r="27370" spans="13:13" ht="49.2" customHeight="1">
      <c r="M27370" s="85"/>
    </row>
    <row r="27371" spans="13:13" ht="49.2" customHeight="1">
      <c r="M27371" s="85"/>
    </row>
    <row r="27372" spans="13:13" ht="49.2" customHeight="1">
      <c r="M27372" s="85"/>
    </row>
    <row r="27373" spans="13:13" ht="49.2" customHeight="1">
      <c r="M27373" s="85"/>
    </row>
    <row r="27374" spans="13:13" ht="49.2" customHeight="1">
      <c r="M27374" s="85"/>
    </row>
    <row r="27375" spans="13:13" ht="49.2" customHeight="1">
      <c r="M27375" s="85"/>
    </row>
    <row r="27376" spans="13:13" ht="49.2" customHeight="1">
      <c r="M27376" s="85"/>
    </row>
    <row r="27377" spans="13:13" ht="49.2" customHeight="1">
      <c r="M27377" s="85"/>
    </row>
    <row r="27378" spans="13:13" ht="49.2" customHeight="1">
      <c r="M27378" s="85"/>
    </row>
    <row r="27379" spans="13:13" ht="49.2" customHeight="1">
      <c r="M27379" s="85"/>
    </row>
    <row r="27380" spans="13:13" ht="49.2" customHeight="1">
      <c r="M27380" s="85"/>
    </row>
    <row r="27381" spans="13:13" ht="49.2" customHeight="1">
      <c r="M27381" s="85"/>
    </row>
    <row r="27382" spans="13:13" ht="49.2" customHeight="1">
      <c r="M27382" s="85"/>
    </row>
    <row r="27383" spans="13:13" ht="49.2" customHeight="1">
      <c r="M27383" s="85"/>
    </row>
    <row r="27384" spans="13:13" ht="49.2" customHeight="1">
      <c r="M27384" s="85"/>
    </row>
    <row r="27385" spans="13:13" ht="49.2" customHeight="1">
      <c r="M27385" s="85"/>
    </row>
    <row r="27386" spans="13:13" ht="49.2" customHeight="1">
      <c r="M27386" s="85"/>
    </row>
    <row r="27387" spans="13:13" ht="49.2" customHeight="1">
      <c r="M27387" s="85"/>
    </row>
    <row r="27388" spans="13:13" ht="49.2" customHeight="1">
      <c r="M27388" s="85"/>
    </row>
    <row r="27389" spans="13:13" ht="49.2" customHeight="1">
      <c r="M27389" s="85"/>
    </row>
    <row r="27390" spans="13:13" ht="49.2" customHeight="1">
      <c r="M27390" s="85"/>
    </row>
    <row r="27391" spans="13:13" ht="49.2" customHeight="1">
      <c r="M27391" s="85"/>
    </row>
    <row r="27392" spans="13:13" ht="49.2" customHeight="1">
      <c r="M27392" s="85"/>
    </row>
    <row r="27393" spans="13:13" ht="49.2" customHeight="1">
      <c r="M27393" s="85"/>
    </row>
    <row r="27394" spans="13:13" ht="49.2" customHeight="1">
      <c r="M27394" s="85"/>
    </row>
    <row r="27395" spans="13:13" ht="49.2" customHeight="1">
      <c r="M27395" s="85"/>
    </row>
    <row r="27396" spans="13:13" ht="49.2" customHeight="1">
      <c r="M27396" s="85"/>
    </row>
    <row r="27397" spans="13:13" ht="49.2" customHeight="1">
      <c r="M27397" s="85"/>
    </row>
    <row r="27398" spans="13:13" ht="49.2" customHeight="1">
      <c r="M27398" s="85"/>
    </row>
    <row r="27399" spans="13:13" ht="49.2" customHeight="1">
      <c r="M27399" s="85"/>
    </row>
    <row r="27400" spans="13:13" ht="49.2" customHeight="1">
      <c r="M27400" s="85"/>
    </row>
    <row r="27401" spans="13:13" ht="49.2" customHeight="1">
      <c r="M27401" s="85"/>
    </row>
    <row r="27402" spans="13:13" ht="49.2" customHeight="1">
      <c r="M27402" s="85"/>
    </row>
    <row r="27403" spans="13:13" ht="49.2" customHeight="1">
      <c r="M27403" s="85"/>
    </row>
    <row r="27404" spans="13:13" ht="49.2" customHeight="1">
      <c r="M27404" s="85"/>
    </row>
    <row r="27405" spans="13:13" ht="49.2" customHeight="1">
      <c r="M27405" s="85"/>
    </row>
    <row r="27406" spans="13:13" ht="49.2" customHeight="1">
      <c r="M27406" s="85"/>
    </row>
    <row r="27407" spans="13:13" ht="49.2" customHeight="1">
      <c r="M27407" s="85"/>
    </row>
    <row r="27408" spans="13:13" ht="49.2" customHeight="1">
      <c r="M27408" s="85"/>
    </row>
    <row r="27409" spans="13:13" ht="49.2" customHeight="1">
      <c r="M27409" s="85"/>
    </row>
    <row r="27410" spans="13:13" ht="49.2" customHeight="1">
      <c r="M27410" s="85"/>
    </row>
    <row r="27411" spans="13:13" ht="49.2" customHeight="1">
      <c r="M27411" s="85"/>
    </row>
    <row r="27412" spans="13:13" ht="49.2" customHeight="1">
      <c r="M27412" s="85"/>
    </row>
    <row r="27413" spans="13:13" ht="49.2" customHeight="1">
      <c r="M27413" s="85"/>
    </row>
    <row r="27414" spans="13:13" ht="49.2" customHeight="1">
      <c r="M27414" s="85"/>
    </row>
    <row r="27415" spans="13:13" ht="49.2" customHeight="1">
      <c r="M27415" s="85"/>
    </row>
    <row r="27416" spans="13:13" ht="49.2" customHeight="1">
      <c r="M27416" s="85"/>
    </row>
    <row r="27417" spans="13:13" ht="49.2" customHeight="1">
      <c r="M27417" s="85"/>
    </row>
    <row r="27418" spans="13:13" ht="49.2" customHeight="1">
      <c r="M27418" s="85"/>
    </row>
    <row r="27419" spans="13:13" ht="49.2" customHeight="1">
      <c r="M27419" s="85"/>
    </row>
    <row r="27420" spans="13:13" ht="49.2" customHeight="1">
      <c r="M27420" s="85"/>
    </row>
    <row r="27421" spans="13:13" ht="49.2" customHeight="1">
      <c r="M27421" s="85"/>
    </row>
    <row r="27422" spans="13:13" ht="49.2" customHeight="1">
      <c r="M27422" s="85"/>
    </row>
    <row r="27423" spans="13:13" ht="49.2" customHeight="1">
      <c r="M27423" s="85"/>
    </row>
    <row r="27424" spans="13:13" ht="49.2" customHeight="1">
      <c r="M27424" s="85"/>
    </row>
    <row r="27425" spans="13:13" ht="49.2" customHeight="1">
      <c r="M27425" s="85"/>
    </row>
    <row r="27426" spans="13:13" ht="49.2" customHeight="1">
      <c r="M27426" s="85"/>
    </row>
    <row r="27427" spans="13:13" ht="49.2" customHeight="1">
      <c r="M27427" s="85"/>
    </row>
    <row r="27428" spans="13:13" ht="49.2" customHeight="1">
      <c r="M27428" s="85"/>
    </row>
    <row r="27429" spans="13:13" ht="49.2" customHeight="1">
      <c r="M27429" s="85"/>
    </row>
    <row r="27430" spans="13:13" ht="49.2" customHeight="1">
      <c r="M27430" s="85"/>
    </row>
    <row r="27431" spans="13:13" ht="49.2" customHeight="1">
      <c r="M27431" s="85"/>
    </row>
    <row r="27432" spans="13:13" ht="49.2" customHeight="1">
      <c r="M27432" s="85"/>
    </row>
    <row r="27433" spans="13:13" ht="49.2" customHeight="1">
      <c r="M27433" s="85"/>
    </row>
    <row r="27434" spans="13:13" ht="49.2" customHeight="1">
      <c r="M27434" s="85"/>
    </row>
    <row r="27435" spans="13:13" ht="49.2" customHeight="1">
      <c r="M27435" s="85"/>
    </row>
    <row r="27436" spans="13:13" ht="49.2" customHeight="1">
      <c r="M27436" s="85"/>
    </row>
    <row r="27437" spans="13:13" ht="49.2" customHeight="1">
      <c r="M27437" s="85"/>
    </row>
    <row r="27438" spans="13:13" ht="49.2" customHeight="1">
      <c r="M27438" s="85"/>
    </row>
    <row r="27439" spans="13:13" ht="49.2" customHeight="1">
      <c r="M27439" s="85"/>
    </row>
    <row r="27440" spans="13:13" ht="49.2" customHeight="1">
      <c r="M27440" s="85"/>
    </row>
    <row r="27441" spans="13:13" ht="49.2" customHeight="1">
      <c r="M27441" s="85"/>
    </row>
    <row r="27442" spans="13:13" ht="49.2" customHeight="1">
      <c r="M27442" s="85"/>
    </row>
    <row r="27443" spans="13:13" ht="49.2" customHeight="1">
      <c r="M27443" s="85"/>
    </row>
    <row r="27444" spans="13:13" ht="49.2" customHeight="1">
      <c r="M27444" s="85"/>
    </row>
    <row r="27445" spans="13:13" ht="49.2" customHeight="1">
      <c r="M27445" s="85"/>
    </row>
    <row r="27446" spans="13:13" ht="49.2" customHeight="1">
      <c r="M27446" s="85"/>
    </row>
    <row r="27447" spans="13:13" ht="49.2" customHeight="1">
      <c r="M27447" s="85"/>
    </row>
    <row r="27448" spans="13:13" ht="49.2" customHeight="1">
      <c r="M27448" s="85"/>
    </row>
    <row r="27449" spans="13:13" ht="49.2" customHeight="1">
      <c r="M27449" s="85"/>
    </row>
    <row r="27450" spans="13:13" ht="49.2" customHeight="1">
      <c r="M27450" s="85"/>
    </row>
    <row r="27451" spans="13:13" ht="49.2" customHeight="1">
      <c r="M27451" s="85"/>
    </row>
    <row r="27452" spans="13:13" ht="49.2" customHeight="1">
      <c r="M27452" s="85"/>
    </row>
    <row r="27453" spans="13:13" ht="49.2" customHeight="1">
      <c r="M27453" s="85"/>
    </row>
    <row r="27454" spans="13:13" ht="49.2" customHeight="1">
      <c r="M27454" s="85"/>
    </row>
    <row r="27455" spans="13:13" ht="49.2" customHeight="1">
      <c r="M27455" s="85"/>
    </row>
    <row r="27456" spans="13:13" ht="49.2" customHeight="1">
      <c r="M27456" s="85"/>
    </row>
    <row r="27457" spans="13:13" ht="49.2" customHeight="1">
      <c r="M27457" s="85"/>
    </row>
    <row r="27458" spans="13:13" ht="49.2" customHeight="1">
      <c r="M27458" s="85"/>
    </row>
    <row r="27459" spans="13:13" ht="49.2" customHeight="1">
      <c r="M27459" s="85"/>
    </row>
    <row r="27460" spans="13:13" ht="49.2" customHeight="1">
      <c r="M27460" s="85"/>
    </row>
    <row r="27461" spans="13:13" ht="49.2" customHeight="1">
      <c r="M27461" s="85"/>
    </row>
    <row r="27462" spans="13:13" ht="49.2" customHeight="1">
      <c r="M27462" s="85"/>
    </row>
    <row r="27463" spans="13:13" ht="49.2" customHeight="1">
      <c r="M27463" s="85"/>
    </row>
    <row r="27464" spans="13:13" ht="49.2" customHeight="1">
      <c r="M27464" s="85"/>
    </row>
    <row r="27465" spans="13:13" ht="49.2" customHeight="1">
      <c r="M27465" s="85"/>
    </row>
    <row r="27466" spans="13:13" ht="49.2" customHeight="1">
      <c r="M27466" s="85"/>
    </row>
    <row r="27467" spans="13:13" ht="49.2" customHeight="1">
      <c r="M27467" s="85"/>
    </row>
    <row r="27468" spans="13:13" ht="49.2" customHeight="1">
      <c r="M27468" s="85"/>
    </row>
    <row r="27469" spans="13:13" ht="49.2" customHeight="1">
      <c r="M27469" s="85"/>
    </row>
    <row r="27470" spans="13:13" ht="49.2" customHeight="1">
      <c r="M27470" s="85"/>
    </row>
    <row r="27471" spans="13:13" ht="49.2" customHeight="1">
      <c r="M27471" s="85"/>
    </row>
    <row r="27472" spans="13:13" ht="49.2" customHeight="1">
      <c r="M27472" s="85"/>
    </row>
    <row r="27473" spans="13:13" ht="49.2" customHeight="1">
      <c r="M27473" s="85"/>
    </row>
    <row r="27474" spans="13:13" ht="49.2" customHeight="1">
      <c r="M27474" s="85"/>
    </row>
    <row r="27475" spans="13:13" ht="49.2" customHeight="1">
      <c r="M27475" s="85"/>
    </row>
    <row r="27476" spans="13:13" ht="49.2" customHeight="1">
      <c r="M27476" s="85"/>
    </row>
    <row r="27477" spans="13:13" ht="49.2" customHeight="1">
      <c r="M27477" s="85"/>
    </row>
    <row r="27478" spans="13:13" ht="49.2" customHeight="1">
      <c r="M27478" s="85"/>
    </row>
    <row r="27479" spans="13:13" ht="49.2" customHeight="1">
      <c r="M27479" s="85"/>
    </row>
    <row r="27480" spans="13:13" ht="49.2" customHeight="1">
      <c r="M27480" s="85"/>
    </row>
    <row r="27481" spans="13:13" ht="49.2" customHeight="1">
      <c r="M27481" s="85"/>
    </row>
    <row r="27482" spans="13:13" ht="49.2" customHeight="1">
      <c r="M27482" s="85"/>
    </row>
    <row r="27483" spans="13:13" ht="49.2" customHeight="1">
      <c r="M27483" s="85"/>
    </row>
    <row r="27484" spans="13:13" ht="49.2" customHeight="1">
      <c r="M27484" s="85"/>
    </row>
    <row r="27485" spans="13:13" ht="49.2" customHeight="1">
      <c r="M27485" s="85"/>
    </row>
    <row r="27486" spans="13:13" ht="49.2" customHeight="1">
      <c r="M27486" s="85"/>
    </row>
    <row r="27487" spans="13:13" ht="49.2" customHeight="1">
      <c r="M27487" s="85"/>
    </row>
    <row r="27488" spans="13:13" ht="49.2" customHeight="1">
      <c r="M27488" s="85"/>
    </row>
    <row r="27489" spans="13:13" ht="49.2" customHeight="1">
      <c r="M27489" s="85"/>
    </row>
    <row r="27490" spans="13:13" ht="49.2" customHeight="1">
      <c r="M27490" s="85"/>
    </row>
    <row r="27491" spans="13:13" ht="49.2" customHeight="1">
      <c r="M27491" s="85"/>
    </row>
    <row r="27492" spans="13:13" ht="49.2" customHeight="1">
      <c r="M27492" s="85"/>
    </row>
    <row r="27493" spans="13:13" ht="49.2" customHeight="1">
      <c r="M27493" s="85"/>
    </row>
    <row r="27494" spans="13:13" ht="49.2" customHeight="1">
      <c r="M27494" s="85"/>
    </row>
    <row r="27495" spans="13:13" ht="49.2" customHeight="1">
      <c r="M27495" s="85"/>
    </row>
    <row r="27496" spans="13:13" ht="49.2" customHeight="1">
      <c r="M27496" s="85"/>
    </row>
    <row r="27497" spans="13:13" ht="49.2" customHeight="1">
      <c r="M27497" s="85"/>
    </row>
    <row r="27498" spans="13:13" ht="49.2" customHeight="1">
      <c r="M27498" s="85"/>
    </row>
    <row r="27499" spans="13:13" ht="49.2" customHeight="1">
      <c r="M27499" s="85"/>
    </row>
    <row r="27500" spans="13:13" ht="49.2" customHeight="1">
      <c r="M27500" s="85"/>
    </row>
    <row r="27501" spans="13:13" ht="49.2" customHeight="1">
      <c r="M27501" s="85"/>
    </row>
    <row r="27502" spans="13:13" ht="49.2" customHeight="1">
      <c r="M27502" s="85"/>
    </row>
    <row r="27503" spans="13:13" ht="49.2" customHeight="1">
      <c r="M27503" s="85"/>
    </row>
    <row r="27504" spans="13:13" ht="49.2" customHeight="1">
      <c r="M27504" s="85"/>
    </row>
    <row r="27505" spans="13:13" ht="49.2" customHeight="1">
      <c r="M27505" s="85"/>
    </row>
    <row r="27506" spans="13:13" ht="49.2" customHeight="1">
      <c r="M27506" s="85"/>
    </row>
    <row r="27507" spans="13:13" ht="49.2" customHeight="1">
      <c r="M27507" s="85"/>
    </row>
    <row r="27508" spans="13:13" ht="49.2" customHeight="1">
      <c r="M27508" s="85"/>
    </row>
    <row r="27509" spans="13:13" ht="49.2" customHeight="1">
      <c r="M27509" s="85"/>
    </row>
    <row r="27510" spans="13:13" ht="49.2" customHeight="1">
      <c r="M27510" s="85"/>
    </row>
    <row r="27511" spans="13:13" ht="49.2" customHeight="1">
      <c r="M27511" s="85"/>
    </row>
    <row r="27512" spans="13:13" ht="49.2" customHeight="1">
      <c r="M27512" s="85"/>
    </row>
    <row r="27513" spans="13:13" ht="49.2" customHeight="1">
      <c r="M27513" s="85"/>
    </row>
    <row r="27514" spans="13:13" ht="49.2" customHeight="1">
      <c r="M27514" s="85"/>
    </row>
    <row r="27515" spans="13:13" ht="49.2" customHeight="1">
      <c r="M27515" s="85"/>
    </row>
    <row r="27516" spans="13:13" ht="49.2" customHeight="1">
      <c r="M27516" s="85"/>
    </row>
    <row r="27517" spans="13:13" ht="49.2" customHeight="1">
      <c r="M27517" s="85"/>
    </row>
    <row r="27518" spans="13:13" ht="49.2" customHeight="1">
      <c r="M27518" s="85"/>
    </row>
    <row r="27519" spans="13:13" ht="49.2" customHeight="1">
      <c r="M27519" s="85"/>
    </row>
    <row r="27520" spans="13:13" ht="49.2" customHeight="1">
      <c r="M27520" s="85"/>
    </row>
    <row r="27521" spans="13:13" ht="49.2" customHeight="1">
      <c r="M27521" s="85"/>
    </row>
    <row r="27522" spans="13:13" ht="49.2" customHeight="1">
      <c r="M27522" s="85"/>
    </row>
    <row r="27523" spans="13:13" ht="49.2" customHeight="1">
      <c r="M27523" s="85"/>
    </row>
    <row r="27524" spans="13:13" ht="49.2" customHeight="1">
      <c r="M27524" s="85"/>
    </row>
    <row r="27525" spans="13:13" ht="49.2" customHeight="1">
      <c r="M27525" s="85"/>
    </row>
    <row r="27526" spans="13:13" ht="49.2" customHeight="1">
      <c r="M27526" s="85"/>
    </row>
    <row r="27527" spans="13:13" ht="49.2" customHeight="1">
      <c r="M27527" s="85"/>
    </row>
    <row r="27528" spans="13:13" ht="49.2" customHeight="1">
      <c r="M27528" s="85"/>
    </row>
    <row r="27529" spans="13:13" ht="49.2" customHeight="1">
      <c r="M27529" s="85"/>
    </row>
    <row r="27530" spans="13:13" ht="49.2" customHeight="1">
      <c r="M27530" s="85"/>
    </row>
    <row r="27531" spans="13:13" ht="49.2" customHeight="1">
      <c r="M27531" s="85"/>
    </row>
    <row r="27532" spans="13:13" ht="49.2" customHeight="1">
      <c r="M27532" s="85"/>
    </row>
    <row r="27533" spans="13:13" ht="49.2" customHeight="1">
      <c r="M27533" s="85"/>
    </row>
    <row r="27534" spans="13:13" ht="49.2" customHeight="1">
      <c r="M27534" s="85"/>
    </row>
    <row r="27535" spans="13:13" ht="49.2" customHeight="1">
      <c r="M27535" s="85"/>
    </row>
    <row r="27536" spans="13:13" ht="49.2" customHeight="1">
      <c r="M27536" s="85"/>
    </row>
    <row r="27537" spans="13:13" ht="49.2" customHeight="1">
      <c r="M27537" s="85"/>
    </row>
    <row r="27538" spans="13:13" ht="49.2" customHeight="1">
      <c r="M27538" s="85"/>
    </row>
    <row r="27539" spans="13:13" ht="49.2" customHeight="1">
      <c r="M27539" s="85"/>
    </row>
    <row r="27540" spans="13:13" ht="49.2" customHeight="1">
      <c r="M27540" s="85"/>
    </row>
    <row r="27541" spans="13:13" ht="49.2" customHeight="1">
      <c r="M27541" s="85"/>
    </row>
    <row r="27542" spans="13:13" ht="49.2" customHeight="1">
      <c r="M27542" s="85"/>
    </row>
    <row r="27543" spans="13:13" ht="49.2" customHeight="1">
      <c r="M27543" s="85"/>
    </row>
    <row r="27544" spans="13:13" ht="49.2" customHeight="1">
      <c r="M27544" s="85"/>
    </row>
    <row r="27545" spans="13:13" ht="49.2" customHeight="1">
      <c r="M27545" s="85"/>
    </row>
    <row r="27546" spans="13:13" ht="49.2" customHeight="1">
      <c r="M27546" s="85"/>
    </row>
    <row r="27547" spans="13:13" ht="49.2" customHeight="1">
      <c r="M27547" s="85"/>
    </row>
    <row r="27548" spans="13:13" ht="49.2" customHeight="1">
      <c r="M27548" s="85"/>
    </row>
    <row r="27549" spans="13:13" ht="49.2" customHeight="1">
      <c r="M27549" s="85"/>
    </row>
    <row r="27550" spans="13:13" ht="49.2" customHeight="1">
      <c r="M27550" s="85"/>
    </row>
    <row r="27551" spans="13:13" ht="49.2" customHeight="1">
      <c r="M27551" s="85"/>
    </row>
    <row r="27552" spans="13:13" ht="49.2" customHeight="1">
      <c r="M27552" s="85"/>
    </row>
    <row r="27553" spans="13:13" ht="49.2" customHeight="1">
      <c r="M27553" s="85"/>
    </row>
    <row r="27554" spans="13:13" ht="49.2" customHeight="1">
      <c r="M27554" s="85"/>
    </row>
    <row r="27555" spans="13:13" ht="49.2" customHeight="1">
      <c r="M27555" s="85"/>
    </row>
    <row r="27556" spans="13:13" ht="49.2" customHeight="1">
      <c r="M27556" s="85"/>
    </row>
    <row r="27557" spans="13:13" ht="49.2" customHeight="1">
      <c r="M27557" s="85"/>
    </row>
    <row r="27558" spans="13:13" ht="49.2" customHeight="1">
      <c r="M27558" s="85"/>
    </row>
    <row r="27559" spans="13:13" ht="49.2" customHeight="1">
      <c r="M27559" s="85"/>
    </row>
    <row r="27560" spans="13:13" ht="49.2" customHeight="1">
      <c r="M27560" s="85"/>
    </row>
    <row r="27561" spans="13:13" ht="49.2" customHeight="1">
      <c r="M27561" s="85"/>
    </row>
    <row r="27562" spans="13:13" ht="49.2" customHeight="1">
      <c r="M27562" s="85"/>
    </row>
    <row r="27563" spans="13:13" ht="49.2" customHeight="1">
      <c r="M27563" s="85"/>
    </row>
    <row r="27564" spans="13:13" ht="49.2" customHeight="1">
      <c r="M27564" s="85"/>
    </row>
    <row r="27565" spans="13:13" ht="49.2" customHeight="1">
      <c r="M27565" s="85"/>
    </row>
    <row r="27566" spans="13:13" ht="49.2" customHeight="1">
      <c r="M27566" s="85"/>
    </row>
    <row r="27567" spans="13:13" ht="49.2" customHeight="1">
      <c r="M27567" s="85"/>
    </row>
    <row r="27568" spans="13:13" ht="49.2" customHeight="1">
      <c r="M27568" s="85"/>
    </row>
    <row r="27569" spans="13:13" ht="49.2" customHeight="1">
      <c r="M27569" s="85"/>
    </row>
    <row r="27570" spans="13:13" ht="49.2" customHeight="1">
      <c r="M27570" s="85"/>
    </row>
    <row r="27571" spans="13:13" ht="49.2" customHeight="1">
      <c r="M27571" s="85"/>
    </row>
    <row r="27572" spans="13:13" ht="49.2" customHeight="1">
      <c r="M27572" s="85"/>
    </row>
    <row r="27573" spans="13:13" ht="49.2" customHeight="1">
      <c r="M27573" s="85"/>
    </row>
    <row r="27574" spans="13:13" ht="49.2" customHeight="1">
      <c r="M27574" s="85"/>
    </row>
    <row r="27575" spans="13:13" ht="49.2" customHeight="1">
      <c r="M27575" s="85"/>
    </row>
    <row r="27576" spans="13:13" ht="49.2" customHeight="1">
      <c r="M27576" s="85"/>
    </row>
    <row r="27577" spans="13:13" ht="49.2" customHeight="1">
      <c r="M27577" s="85"/>
    </row>
    <row r="27578" spans="13:13" ht="49.2" customHeight="1">
      <c r="M27578" s="85"/>
    </row>
    <row r="27579" spans="13:13" ht="49.2" customHeight="1">
      <c r="M27579" s="85"/>
    </row>
    <row r="27580" spans="13:13" ht="49.2" customHeight="1">
      <c r="M27580" s="85"/>
    </row>
    <row r="27581" spans="13:13" ht="49.2" customHeight="1">
      <c r="M27581" s="85"/>
    </row>
    <row r="27582" spans="13:13" ht="49.2" customHeight="1">
      <c r="M27582" s="85"/>
    </row>
    <row r="27583" spans="13:13" ht="49.2" customHeight="1">
      <c r="M27583" s="85"/>
    </row>
    <row r="27584" spans="13:13" ht="49.2" customHeight="1">
      <c r="M27584" s="85"/>
    </row>
    <row r="27585" spans="13:13" ht="49.2" customHeight="1">
      <c r="M27585" s="85"/>
    </row>
    <row r="27586" spans="13:13" ht="49.2" customHeight="1">
      <c r="M27586" s="85"/>
    </row>
    <row r="27587" spans="13:13" ht="49.2" customHeight="1">
      <c r="M27587" s="85"/>
    </row>
    <row r="27588" spans="13:13" ht="49.2" customHeight="1">
      <c r="M27588" s="85"/>
    </row>
    <row r="27589" spans="13:13" ht="49.2" customHeight="1">
      <c r="M27589" s="85"/>
    </row>
    <row r="27590" spans="13:13" ht="49.2" customHeight="1">
      <c r="M27590" s="85"/>
    </row>
    <row r="27591" spans="13:13" ht="49.2" customHeight="1">
      <c r="M27591" s="85"/>
    </row>
    <row r="27592" spans="13:13" ht="49.2" customHeight="1">
      <c r="M27592" s="85"/>
    </row>
    <row r="27593" spans="13:13" ht="49.2" customHeight="1">
      <c r="M27593" s="85"/>
    </row>
    <row r="27594" spans="13:13" ht="49.2" customHeight="1">
      <c r="M27594" s="85"/>
    </row>
    <row r="27595" spans="13:13" ht="49.2" customHeight="1">
      <c r="M27595" s="85"/>
    </row>
    <row r="27596" spans="13:13" ht="49.2" customHeight="1">
      <c r="M27596" s="85"/>
    </row>
    <row r="27597" spans="13:13" ht="49.2" customHeight="1">
      <c r="M27597" s="85"/>
    </row>
    <row r="27598" spans="13:13" ht="49.2" customHeight="1">
      <c r="M27598" s="85"/>
    </row>
    <row r="27599" spans="13:13" ht="49.2" customHeight="1">
      <c r="M27599" s="85"/>
    </row>
    <row r="27600" spans="13:13" ht="49.2" customHeight="1">
      <c r="M27600" s="85"/>
    </row>
    <row r="27601" spans="13:13" ht="49.2" customHeight="1">
      <c r="M27601" s="85"/>
    </row>
    <row r="27602" spans="13:13" ht="49.2" customHeight="1">
      <c r="M27602" s="85"/>
    </row>
    <row r="27603" spans="13:13" ht="49.2" customHeight="1">
      <c r="M27603" s="85"/>
    </row>
    <row r="27604" spans="13:13" ht="49.2" customHeight="1">
      <c r="M27604" s="85"/>
    </row>
    <row r="27605" spans="13:13" ht="49.2" customHeight="1">
      <c r="M27605" s="85"/>
    </row>
    <row r="27606" spans="13:13" ht="49.2" customHeight="1">
      <c r="M27606" s="85"/>
    </row>
    <row r="27607" spans="13:13" ht="49.2" customHeight="1">
      <c r="M27607" s="85"/>
    </row>
    <row r="27608" spans="13:13" ht="49.2" customHeight="1">
      <c r="M27608" s="85"/>
    </row>
    <row r="27609" spans="13:13" ht="49.2" customHeight="1">
      <c r="M27609" s="85"/>
    </row>
    <row r="27610" spans="13:13" ht="49.2" customHeight="1">
      <c r="M27610" s="85"/>
    </row>
    <row r="27611" spans="13:13" ht="49.2" customHeight="1">
      <c r="M27611" s="85"/>
    </row>
    <row r="27612" spans="13:13" ht="49.2" customHeight="1">
      <c r="M27612" s="85"/>
    </row>
    <row r="27613" spans="13:13" ht="49.2" customHeight="1">
      <c r="M27613" s="85"/>
    </row>
    <row r="27614" spans="13:13" ht="49.2" customHeight="1">
      <c r="M27614" s="85"/>
    </row>
    <row r="27615" spans="13:13" ht="49.2" customHeight="1">
      <c r="M27615" s="85"/>
    </row>
    <row r="27616" spans="13:13" ht="49.2" customHeight="1">
      <c r="M27616" s="85"/>
    </row>
    <row r="27617" spans="13:13" ht="49.2" customHeight="1">
      <c r="M27617" s="85"/>
    </row>
    <row r="27618" spans="13:13" ht="49.2" customHeight="1">
      <c r="M27618" s="85"/>
    </row>
    <row r="27619" spans="13:13" ht="49.2" customHeight="1">
      <c r="M27619" s="85"/>
    </row>
    <row r="27620" spans="13:13" ht="49.2" customHeight="1">
      <c r="M27620" s="85"/>
    </row>
    <row r="27621" spans="13:13" ht="49.2" customHeight="1">
      <c r="M27621" s="85"/>
    </row>
    <row r="27622" spans="13:13" ht="49.2" customHeight="1">
      <c r="M27622" s="85"/>
    </row>
    <row r="27623" spans="13:13" ht="49.2" customHeight="1">
      <c r="M27623" s="85"/>
    </row>
    <row r="27624" spans="13:13" ht="49.2" customHeight="1">
      <c r="M27624" s="85"/>
    </row>
    <row r="27625" spans="13:13" ht="49.2" customHeight="1">
      <c r="M27625" s="85"/>
    </row>
    <row r="27626" spans="13:13" ht="49.2" customHeight="1">
      <c r="M27626" s="85"/>
    </row>
    <row r="27627" spans="13:13" ht="49.2" customHeight="1">
      <c r="M27627" s="85"/>
    </row>
    <row r="27628" spans="13:13" ht="49.2" customHeight="1">
      <c r="M27628" s="85"/>
    </row>
    <row r="27629" spans="13:13" ht="49.2" customHeight="1">
      <c r="M27629" s="85"/>
    </row>
    <row r="27630" spans="13:13" ht="49.2" customHeight="1">
      <c r="M27630" s="85"/>
    </row>
    <row r="27631" spans="13:13" ht="49.2" customHeight="1">
      <c r="M27631" s="85"/>
    </row>
    <row r="27632" spans="13:13" ht="49.2" customHeight="1">
      <c r="M27632" s="85"/>
    </row>
    <row r="27633" spans="13:13" ht="49.2" customHeight="1">
      <c r="M27633" s="85"/>
    </row>
    <row r="27634" spans="13:13" ht="49.2" customHeight="1">
      <c r="M27634" s="85"/>
    </row>
    <row r="27635" spans="13:13" ht="49.2" customHeight="1">
      <c r="M27635" s="85"/>
    </row>
    <row r="27636" spans="13:13" ht="49.2" customHeight="1">
      <c r="M27636" s="85"/>
    </row>
    <row r="27637" spans="13:13" ht="49.2" customHeight="1">
      <c r="M27637" s="85"/>
    </row>
    <row r="27638" spans="13:13" ht="49.2" customHeight="1">
      <c r="M27638" s="85"/>
    </row>
    <row r="27639" spans="13:13" ht="49.2" customHeight="1">
      <c r="M27639" s="85"/>
    </row>
    <row r="27640" spans="13:13" ht="49.2" customHeight="1">
      <c r="M27640" s="85"/>
    </row>
    <row r="27641" spans="13:13" ht="49.2" customHeight="1">
      <c r="M27641" s="85"/>
    </row>
    <row r="27642" spans="13:13" ht="49.2" customHeight="1">
      <c r="M27642" s="85"/>
    </row>
    <row r="27643" spans="13:13" ht="49.2" customHeight="1">
      <c r="M27643" s="85"/>
    </row>
    <row r="27644" spans="13:13" ht="49.2" customHeight="1">
      <c r="M27644" s="85"/>
    </row>
    <row r="27645" spans="13:13" ht="49.2" customHeight="1">
      <c r="M27645" s="85"/>
    </row>
    <row r="27646" spans="13:13" ht="49.2" customHeight="1">
      <c r="M27646" s="85"/>
    </row>
    <row r="27647" spans="13:13" ht="49.2" customHeight="1">
      <c r="M27647" s="85"/>
    </row>
    <row r="27648" spans="13:13" ht="49.2" customHeight="1">
      <c r="M27648" s="85"/>
    </row>
    <row r="27649" spans="13:13" ht="49.2" customHeight="1">
      <c r="M27649" s="85"/>
    </row>
    <row r="27650" spans="13:13" ht="49.2" customHeight="1">
      <c r="M27650" s="85"/>
    </row>
    <row r="27651" spans="13:13" ht="49.2" customHeight="1">
      <c r="M27651" s="85"/>
    </row>
    <row r="27652" spans="13:13" ht="49.2" customHeight="1">
      <c r="M27652" s="85"/>
    </row>
    <row r="27653" spans="13:13" ht="49.2" customHeight="1">
      <c r="M27653" s="85"/>
    </row>
    <row r="27654" spans="13:13" ht="49.2" customHeight="1">
      <c r="M27654" s="85"/>
    </row>
    <row r="27655" spans="13:13" ht="49.2" customHeight="1">
      <c r="M27655" s="85"/>
    </row>
    <row r="27656" spans="13:13" ht="49.2" customHeight="1">
      <c r="M27656" s="85"/>
    </row>
    <row r="27657" spans="13:13" ht="49.2" customHeight="1">
      <c r="M27657" s="85"/>
    </row>
    <row r="27658" spans="13:13" ht="49.2" customHeight="1">
      <c r="M27658" s="85"/>
    </row>
    <row r="27659" spans="13:13" ht="49.2" customHeight="1">
      <c r="M27659" s="85"/>
    </row>
    <row r="27660" spans="13:13" ht="49.2" customHeight="1">
      <c r="M27660" s="85"/>
    </row>
    <row r="27661" spans="13:13" ht="49.2" customHeight="1">
      <c r="M27661" s="85"/>
    </row>
    <row r="27662" spans="13:13" ht="49.2" customHeight="1">
      <c r="M27662" s="85"/>
    </row>
    <row r="27663" spans="13:13" ht="49.2" customHeight="1">
      <c r="M27663" s="85"/>
    </row>
    <row r="27664" spans="13:13" ht="49.2" customHeight="1">
      <c r="M27664" s="85"/>
    </row>
    <row r="27665" spans="13:13" ht="49.2" customHeight="1">
      <c r="M27665" s="85"/>
    </row>
    <row r="27666" spans="13:13" ht="49.2" customHeight="1">
      <c r="M27666" s="85"/>
    </row>
    <row r="27667" spans="13:13" ht="49.2" customHeight="1">
      <c r="M27667" s="85"/>
    </row>
    <row r="27668" spans="13:13" ht="49.2" customHeight="1">
      <c r="M27668" s="85"/>
    </row>
    <row r="27669" spans="13:13" ht="49.2" customHeight="1">
      <c r="M27669" s="85"/>
    </row>
    <row r="27670" spans="13:13" ht="49.2" customHeight="1">
      <c r="M27670" s="85"/>
    </row>
    <row r="27671" spans="13:13" ht="49.2" customHeight="1">
      <c r="M27671" s="85"/>
    </row>
    <row r="27672" spans="13:13" ht="49.2" customHeight="1">
      <c r="M27672" s="85"/>
    </row>
    <row r="27673" spans="13:13" ht="49.2" customHeight="1">
      <c r="M27673" s="85"/>
    </row>
    <row r="27674" spans="13:13" ht="49.2" customHeight="1">
      <c r="M27674" s="85"/>
    </row>
    <row r="27675" spans="13:13" ht="49.2" customHeight="1">
      <c r="M27675" s="85"/>
    </row>
    <row r="27676" spans="13:13" ht="49.2" customHeight="1">
      <c r="M27676" s="85"/>
    </row>
    <row r="27677" spans="13:13" ht="49.2" customHeight="1">
      <c r="M27677" s="85"/>
    </row>
    <row r="27678" spans="13:13" ht="49.2" customHeight="1">
      <c r="M27678" s="85"/>
    </row>
    <row r="27679" spans="13:13" ht="49.2" customHeight="1">
      <c r="M27679" s="85"/>
    </row>
    <row r="27680" spans="13:13" ht="49.2" customHeight="1">
      <c r="M27680" s="85"/>
    </row>
    <row r="27681" spans="13:13" ht="49.2" customHeight="1">
      <c r="M27681" s="85"/>
    </row>
    <row r="27682" spans="13:13" ht="49.2" customHeight="1">
      <c r="M27682" s="85"/>
    </row>
    <row r="27683" spans="13:13" ht="49.2" customHeight="1">
      <c r="M27683" s="85"/>
    </row>
    <row r="27684" spans="13:13" ht="49.2" customHeight="1">
      <c r="M27684" s="85"/>
    </row>
    <row r="27685" spans="13:13" ht="49.2" customHeight="1">
      <c r="M27685" s="85"/>
    </row>
    <row r="27686" spans="13:13" ht="49.2" customHeight="1">
      <c r="M27686" s="85"/>
    </row>
    <row r="27687" spans="13:13" ht="49.2" customHeight="1">
      <c r="M27687" s="85"/>
    </row>
    <row r="27688" spans="13:13" ht="49.2" customHeight="1">
      <c r="M27688" s="85"/>
    </row>
    <row r="27689" spans="13:13" ht="49.2" customHeight="1">
      <c r="M27689" s="85"/>
    </row>
    <row r="27690" spans="13:13" ht="49.2" customHeight="1">
      <c r="M27690" s="85"/>
    </row>
    <row r="27691" spans="13:13" ht="49.2" customHeight="1">
      <c r="M27691" s="85"/>
    </row>
    <row r="27692" spans="13:13" ht="49.2" customHeight="1">
      <c r="M27692" s="85"/>
    </row>
    <row r="27693" spans="13:13" ht="49.2" customHeight="1">
      <c r="M27693" s="85"/>
    </row>
    <row r="27694" spans="13:13" ht="49.2" customHeight="1">
      <c r="M27694" s="85"/>
    </row>
    <row r="27695" spans="13:13" ht="49.2" customHeight="1">
      <c r="M27695" s="85"/>
    </row>
    <row r="27696" spans="13:13" ht="49.2" customHeight="1">
      <c r="M27696" s="85"/>
    </row>
    <row r="27697" spans="13:13" ht="49.2" customHeight="1">
      <c r="M27697" s="85"/>
    </row>
    <row r="27698" spans="13:13" ht="49.2" customHeight="1">
      <c r="M27698" s="85"/>
    </row>
    <row r="27699" spans="13:13" ht="49.2" customHeight="1">
      <c r="M27699" s="85"/>
    </row>
    <row r="27700" spans="13:13" ht="49.2" customHeight="1">
      <c r="M27700" s="85"/>
    </row>
    <row r="27701" spans="13:13" ht="49.2" customHeight="1">
      <c r="M27701" s="85"/>
    </row>
    <row r="27702" spans="13:13" ht="49.2" customHeight="1">
      <c r="M27702" s="85"/>
    </row>
    <row r="27703" spans="13:13" ht="49.2" customHeight="1">
      <c r="M27703" s="85"/>
    </row>
    <row r="27704" spans="13:13" ht="49.2" customHeight="1">
      <c r="M27704" s="85"/>
    </row>
    <row r="27705" spans="13:13" ht="49.2" customHeight="1">
      <c r="M27705" s="85"/>
    </row>
    <row r="27706" spans="13:13" ht="49.2" customHeight="1">
      <c r="M27706" s="85"/>
    </row>
    <row r="27707" spans="13:13" ht="49.2" customHeight="1">
      <c r="M27707" s="85"/>
    </row>
    <row r="27708" spans="13:13" ht="49.2" customHeight="1">
      <c r="M27708" s="85"/>
    </row>
    <row r="27709" spans="13:13" ht="49.2" customHeight="1">
      <c r="M27709" s="85"/>
    </row>
    <row r="27710" spans="13:13" ht="49.2" customHeight="1">
      <c r="M27710" s="85"/>
    </row>
    <row r="27711" spans="13:13" ht="49.2" customHeight="1">
      <c r="M27711" s="85"/>
    </row>
    <row r="27712" spans="13:13" ht="49.2" customHeight="1">
      <c r="M27712" s="85"/>
    </row>
    <row r="27713" spans="13:13" ht="49.2" customHeight="1">
      <c r="M27713" s="85"/>
    </row>
    <row r="27714" spans="13:13" ht="49.2" customHeight="1">
      <c r="M27714" s="85"/>
    </row>
    <row r="27715" spans="13:13" ht="49.2" customHeight="1">
      <c r="M27715" s="85"/>
    </row>
    <row r="27716" spans="13:13" ht="49.2" customHeight="1">
      <c r="M27716" s="85"/>
    </row>
    <row r="27717" spans="13:13" ht="49.2" customHeight="1">
      <c r="M27717" s="85"/>
    </row>
    <row r="27718" spans="13:13" ht="49.2" customHeight="1">
      <c r="M27718" s="85"/>
    </row>
    <row r="27719" spans="13:13" ht="49.2" customHeight="1">
      <c r="M27719" s="85"/>
    </row>
    <row r="27720" spans="13:13" ht="49.2" customHeight="1">
      <c r="M27720" s="85"/>
    </row>
    <row r="27721" spans="13:13" ht="49.2" customHeight="1">
      <c r="M27721" s="85"/>
    </row>
    <row r="27722" spans="13:13" ht="49.2" customHeight="1">
      <c r="M27722" s="85"/>
    </row>
    <row r="27723" spans="13:13" ht="49.2" customHeight="1">
      <c r="M27723" s="85"/>
    </row>
    <row r="27724" spans="13:13" ht="49.2" customHeight="1">
      <c r="M27724" s="85"/>
    </row>
    <row r="27725" spans="13:13" ht="49.2" customHeight="1">
      <c r="M27725" s="85"/>
    </row>
    <row r="27726" spans="13:13" ht="49.2" customHeight="1">
      <c r="M27726" s="85"/>
    </row>
    <row r="27727" spans="13:13" ht="49.2" customHeight="1">
      <c r="M27727" s="85"/>
    </row>
    <row r="27728" spans="13:13" ht="49.2" customHeight="1">
      <c r="M27728" s="85"/>
    </row>
    <row r="27729" spans="13:13" ht="49.2" customHeight="1">
      <c r="M27729" s="85"/>
    </row>
    <row r="27730" spans="13:13" ht="49.2" customHeight="1">
      <c r="M27730" s="85"/>
    </row>
    <row r="27731" spans="13:13" ht="49.2" customHeight="1">
      <c r="M27731" s="85"/>
    </row>
    <row r="27732" spans="13:13" ht="49.2" customHeight="1">
      <c r="M27732" s="85"/>
    </row>
    <row r="27733" spans="13:13" ht="49.2" customHeight="1">
      <c r="M27733" s="85"/>
    </row>
    <row r="27734" spans="13:13" ht="49.2" customHeight="1">
      <c r="M27734" s="85"/>
    </row>
    <row r="27735" spans="13:13" ht="49.2" customHeight="1">
      <c r="M27735" s="85"/>
    </row>
    <row r="27736" spans="13:13" ht="49.2" customHeight="1">
      <c r="M27736" s="85"/>
    </row>
    <row r="27737" spans="13:13" ht="49.2" customHeight="1">
      <c r="M27737" s="85"/>
    </row>
    <row r="27738" spans="13:13" ht="49.2" customHeight="1">
      <c r="M27738" s="85"/>
    </row>
    <row r="27739" spans="13:13" ht="49.2" customHeight="1">
      <c r="M27739" s="85"/>
    </row>
    <row r="27740" spans="13:13" ht="49.2" customHeight="1">
      <c r="M27740" s="85"/>
    </row>
    <row r="27741" spans="13:13" ht="49.2" customHeight="1">
      <c r="M27741" s="85"/>
    </row>
    <row r="27742" spans="13:13" ht="49.2" customHeight="1">
      <c r="M27742" s="85"/>
    </row>
    <row r="27743" spans="13:13" ht="49.2" customHeight="1">
      <c r="M27743" s="85"/>
    </row>
    <row r="27744" spans="13:13" ht="49.2" customHeight="1">
      <c r="M27744" s="85"/>
    </row>
    <row r="27745" spans="13:13" ht="49.2" customHeight="1">
      <c r="M27745" s="85"/>
    </row>
    <row r="27746" spans="13:13" ht="49.2" customHeight="1">
      <c r="M27746" s="85"/>
    </row>
    <row r="27747" spans="13:13" ht="49.2" customHeight="1">
      <c r="M27747" s="85"/>
    </row>
    <row r="27748" spans="13:13" ht="49.2" customHeight="1">
      <c r="M27748" s="85"/>
    </row>
    <row r="27749" spans="13:13" ht="49.2" customHeight="1">
      <c r="M27749" s="85"/>
    </row>
    <row r="27750" spans="13:13" ht="49.2" customHeight="1">
      <c r="M27750" s="85"/>
    </row>
    <row r="27751" spans="13:13" ht="49.2" customHeight="1">
      <c r="M27751" s="85"/>
    </row>
    <row r="27752" spans="13:13" ht="49.2" customHeight="1">
      <c r="M27752" s="85"/>
    </row>
    <row r="27753" spans="13:13" ht="49.2" customHeight="1">
      <c r="M27753" s="85"/>
    </row>
    <row r="27754" spans="13:13" ht="49.2" customHeight="1">
      <c r="M27754" s="85"/>
    </row>
    <row r="27755" spans="13:13" ht="49.2" customHeight="1">
      <c r="M27755" s="85"/>
    </row>
    <row r="27756" spans="13:13" ht="49.2" customHeight="1">
      <c r="M27756" s="85"/>
    </row>
    <row r="27757" spans="13:13" ht="49.2" customHeight="1">
      <c r="M27757" s="85"/>
    </row>
    <row r="27758" spans="13:13" ht="49.2" customHeight="1">
      <c r="M27758" s="85"/>
    </row>
    <row r="27759" spans="13:13" ht="49.2" customHeight="1">
      <c r="M27759" s="85"/>
    </row>
    <row r="27760" spans="13:13" ht="49.2" customHeight="1">
      <c r="M27760" s="85"/>
    </row>
    <row r="27761" spans="13:13" ht="49.2" customHeight="1">
      <c r="M27761" s="85"/>
    </row>
    <row r="27762" spans="13:13" ht="49.2" customHeight="1">
      <c r="M27762" s="85"/>
    </row>
    <row r="27763" spans="13:13" ht="49.2" customHeight="1">
      <c r="M27763" s="85"/>
    </row>
    <row r="27764" spans="13:13" ht="49.2" customHeight="1">
      <c r="M27764" s="85"/>
    </row>
    <row r="27765" spans="13:13" ht="49.2" customHeight="1">
      <c r="M27765" s="85"/>
    </row>
    <row r="27766" spans="13:13" ht="49.2" customHeight="1">
      <c r="M27766" s="85"/>
    </row>
    <row r="27767" spans="13:13" ht="49.2" customHeight="1">
      <c r="M27767" s="85"/>
    </row>
    <row r="27768" spans="13:13" ht="49.2" customHeight="1">
      <c r="M27768" s="85"/>
    </row>
    <row r="27769" spans="13:13" ht="49.2" customHeight="1">
      <c r="M27769" s="85"/>
    </row>
    <row r="27770" spans="13:13" ht="49.2" customHeight="1">
      <c r="M27770" s="85"/>
    </row>
    <row r="27771" spans="13:13" ht="49.2" customHeight="1">
      <c r="M27771" s="85"/>
    </row>
    <row r="27772" spans="13:13" ht="49.2" customHeight="1">
      <c r="M27772" s="85"/>
    </row>
    <row r="27773" spans="13:13" ht="49.2" customHeight="1">
      <c r="M27773" s="85"/>
    </row>
    <row r="27774" spans="13:13" ht="49.2" customHeight="1">
      <c r="M27774" s="85"/>
    </row>
    <row r="27775" spans="13:13" ht="49.2" customHeight="1">
      <c r="M27775" s="85"/>
    </row>
    <row r="27776" spans="13:13" ht="49.2" customHeight="1">
      <c r="M27776" s="85"/>
    </row>
    <row r="27777" spans="13:13" ht="49.2" customHeight="1">
      <c r="M27777" s="85"/>
    </row>
    <row r="27778" spans="13:13" ht="49.2" customHeight="1">
      <c r="M27778" s="85"/>
    </row>
    <row r="27779" spans="13:13" ht="49.2" customHeight="1">
      <c r="M27779" s="85"/>
    </row>
    <row r="27780" spans="13:13" ht="49.2" customHeight="1">
      <c r="M27780" s="85"/>
    </row>
    <row r="27781" spans="13:13" ht="49.2" customHeight="1">
      <c r="M27781" s="85"/>
    </row>
    <row r="27782" spans="13:13" ht="49.2" customHeight="1">
      <c r="M27782" s="85"/>
    </row>
    <row r="27783" spans="13:13" ht="49.2" customHeight="1">
      <c r="M27783" s="85"/>
    </row>
    <row r="27784" spans="13:13" ht="49.2" customHeight="1">
      <c r="M27784" s="85"/>
    </row>
    <row r="27785" spans="13:13" ht="49.2" customHeight="1">
      <c r="M27785" s="85"/>
    </row>
    <row r="27786" spans="13:13" ht="49.2" customHeight="1">
      <c r="M27786" s="85"/>
    </row>
    <row r="27787" spans="13:13" ht="49.2" customHeight="1">
      <c r="M27787" s="85"/>
    </row>
    <row r="27788" spans="13:13" ht="49.2" customHeight="1">
      <c r="M27788" s="85"/>
    </row>
    <row r="27789" spans="13:13" ht="49.2" customHeight="1">
      <c r="M27789" s="85"/>
    </row>
    <row r="27790" spans="13:13" ht="49.2" customHeight="1">
      <c r="M27790" s="85"/>
    </row>
    <row r="27791" spans="13:13" ht="49.2" customHeight="1">
      <c r="M27791" s="85"/>
    </row>
    <row r="27792" spans="13:13" ht="49.2" customHeight="1">
      <c r="M27792" s="85"/>
    </row>
    <row r="27793" spans="13:13" ht="49.2" customHeight="1">
      <c r="M27793" s="85"/>
    </row>
    <row r="27794" spans="13:13" ht="49.2" customHeight="1">
      <c r="M27794" s="85"/>
    </row>
    <row r="27795" spans="13:13" ht="49.2" customHeight="1">
      <c r="M27795" s="85"/>
    </row>
    <row r="27796" spans="13:13" ht="49.2" customHeight="1">
      <c r="M27796" s="85"/>
    </row>
    <row r="27797" spans="13:13" ht="49.2" customHeight="1">
      <c r="M27797" s="85"/>
    </row>
    <row r="27798" spans="13:13" ht="49.2" customHeight="1">
      <c r="M27798" s="85"/>
    </row>
    <row r="27799" spans="13:13" ht="49.2" customHeight="1">
      <c r="M27799" s="85"/>
    </row>
    <row r="27800" spans="13:13" ht="49.2" customHeight="1">
      <c r="M27800" s="85"/>
    </row>
    <row r="27801" spans="13:13" ht="49.2" customHeight="1">
      <c r="M27801" s="85"/>
    </row>
    <row r="27802" spans="13:13" ht="49.2" customHeight="1">
      <c r="M27802" s="85"/>
    </row>
    <row r="27803" spans="13:13" ht="49.2" customHeight="1">
      <c r="M27803" s="85"/>
    </row>
    <row r="27804" spans="13:13" ht="49.2" customHeight="1">
      <c r="M27804" s="85"/>
    </row>
    <row r="27805" spans="13:13" ht="49.2" customHeight="1">
      <c r="M27805" s="85"/>
    </row>
    <row r="27806" spans="13:13" ht="49.2" customHeight="1">
      <c r="M27806" s="85"/>
    </row>
    <row r="27807" spans="13:13" ht="49.2" customHeight="1">
      <c r="M27807" s="85"/>
    </row>
    <row r="27808" spans="13:13" ht="49.2" customHeight="1">
      <c r="M27808" s="85"/>
    </row>
    <row r="27809" spans="13:13" ht="49.2" customHeight="1">
      <c r="M27809" s="85"/>
    </row>
    <row r="27810" spans="13:13" ht="49.2" customHeight="1">
      <c r="M27810" s="85"/>
    </row>
    <row r="27811" spans="13:13" ht="49.2" customHeight="1">
      <c r="M27811" s="85"/>
    </row>
    <row r="27812" spans="13:13" ht="49.2" customHeight="1">
      <c r="M27812" s="85"/>
    </row>
    <row r="27813" spans="13:13" ht="49.2" customHeight="1">
      <c r="M27813" s="85"/>
    </row>
    <row r="27814" spans="13:13" ht="49.2" customHeight="1">
      <c r="M27814" s="85"/>
    </row>
    <row r="27815" spans="13:13" ht="49.2" customHeight="1">
      <c r="M27815" s="85"/>
    </row>
    <row r="27816" spans="13:13" ht="49.2" customHeight="1">
      <c r="M27816" s="85"/>
    </row>
    <row r="27817" spans="13:13" ht="49.2" customHeight="1">
      <c r="M27817" s="85"/>
    </row>
    <row r="27818" spans="13:13" ht="49.2" customHeight="1">
      <c r="M27818" s="85"/>
    </row>
    <row r="27819" spans="13:13" ht="49.2" customHeight="1">
      <c r="M27819" s="85"/>
    </row>
    <row r="27820" spans="13:13" ht="49.2" customHeight="1">
      <c r="M27820" s="85"/>
    </row>
    <row r="27821" spans="13:13" ht="49.2" customHeight="1">
      <c r="M27821" s="85"/>
    </row>
    <row r="27822" spans="13:13" ht="49.2" customHeight="1">
      <c r="M27822" s="85"/>
    </row>
    <row r="27823" spans="13:13" ht="49.2" customHeight="1">
      <c r="M27823" s="85"/>
    </row>
    <row r="27824" spans="13:13" ht="49.2" customHeight="1">
      <c r="M27824" s="85"/>
    </row>
    <row r="27825" spans="13:13" ht="49.2" customHeight="1">
      <c r="M27825" s="85"/>
    </row>
    <row r="27826" spans="13:13" ht="49.2" customHeight="1">
      <c r="M27826" s="85"/>
    </row>
    <row r="27827" spans="13:13" ht="49.2" customHeight="1">
      <c r="M27827" s="85"/>
    </row>
    <row r="27828" spans="13:13" ht="49.2" customHeight="1">
      <c r="M27828" s="85"/>
    </row>
    <row r="27829" spans="13:13" ht="49.2" customHeight="1">
      <c r="M27829" s="85"/>
    </row>
    <row r="27830" spans="13:13" ht="49.2" customHeight="1">
      <c r="M27830" s="85"/>
    </row>
    <row r="27831" spans="13:13" ht="49.2" customHeight="1">
      <c r="M27831" s="85"/>
    </row>
    <row r="27832" spans="13:13" ht="49.2" customHeight="1">
      <c r="M27832" s="85"/>
    </row>
    <row r="27833" spans="13:13" ht="49.2" customHeight="1">
      <c r="M27833" s="85"/>
    </row>
    <row r="27834" spans="13:13" ht="49.2" customHeight="1">
      <c r="M27834" s="85"/>
    </row>
    <row r="27835" spans="13:13" ht="49.2" customHeight="1">
      <c r="M27835" s="85"/>
    </row>
    <row r="27836" spans="13:13" ht="49.2" customHeight="1">
      <c r="M27836" s="85"/>
    </row>
    <row r="27837" spans="13:13" ht="49.2" customHeight="1">
      <c r="M27837" s="85"/>
    </row>
    <row r="27838" spans="13:13" ht="49.2" customHeight="1">
      <c r="M27838" s="85"/>
    </row>
    <row r="27839" spans="13:13" ht="49.2" customHeight="1">
      <c r="M27839" s="85"/>
    </row>
    <row r="27840" spans="13:13" ht="49.2" customHeight="1">
      <c r="M27840" s="85"/>
    </row>
    <row r="27841" spans="13:13" ht="49.2" customHeight="1">
      <c r="M27841" s="85"/>
    </row>
    <row r="27842" spans="13:13" ht="49.2" customHeight="1">
      <c r="M27842" s="85"/>
    </row>
    <row r="27843" spans="13:13" ht="49.2" customHeight="1">
      <c r="M27843" s="85"/>
    </row>
    <row r="27844" spans="13:13" ht="49.2" customHeight="1">
      <c r="M27844" s="85"/>
    </row>
    <row r="27845" spans="13:13" ht="49.2" customHeight="1">
      <c r="M27845" s="85"/>
    </row>
    <row r="27846" spans="13:13" ht="49.2" customHeight="1">
      <c r="M27846" s="85"/>
    </row>
    <row r="27847" spans="13:13" ht="49.2" customHeight="1">
      <c r="M27847" s="85"/>
    </row>
    <row r="27848" spans="13:13" ht="49.2" customHeight="1">
      <c r="M27848" s="85"/>
    </row>
    <row r="27849" spans="13:13" ht="49.2" customHeight="1">
      <c r="M27849" s="85"/>
    </row>
    <row r="27850" spans="13:13" ht="49.2" customHeight="1">
      <c r="M27850" s="85"/>
    </row>
    <row r="27851" spans="13:13" ht="49.2" customHeight="1">
      <c r="M27851" s="85"/>
    </row>
    <row r="27852" spans="13:13" ht="49.2" customHeight="1">
      <c r="M27852" s="85"/>
    </row>
    <row r="27853" spans="13:13" ht="49.2" customHeight="1">
      <c r="M27853" s="85"/>
    </row>
    <row r="27854" spans="13:13" ht="49.2" customHeight="1">
      <c r="M27854" s="85"/>
    </row>
    <row r="27855" spans="13:13" ht="49.2" customHeight="1">
      <c r="M27855" s="85"/>
    </row>
    <row r="27856" spans="13:13" ht="49.2" customHeight="1">
      <c r="M27856" s="85"/>
    </row>
    <row r="27857" spans="13:13" ht="49.2" customHeight="1">
      <c r="M27857" s="85"/>
    </row>
    <row r="27858" spans="13:13" ht="49.2" customHeight="1">
      <c r="M27858" s="85"/>
    </row>
    <row r="27859" spans="13:13" ht="49.2" customHeight="1">
      <c r="M27859" s="85"/>
    </row>
    <row r="27860" spans="13:13" ht="49.2" customHeight="1">
      <c r="M27860" s="85"/>
    </row>
    <row r="27861" spans="13:13" ht="49.2" customHeight="1">
      <c r="M27861" s="85"/>
    </row>
    <row r="27862" spans="13:13" ht="49.2" customHeight="1">
      <c r="M27862" s="85"/>
    </row>
    <row r="27863" spans="13:13" ht="49.2" customHeight="1">
      <c r="M27863" s="85"/>
    </row>
    <row r="27864" spans="13:13" ht="49.2" customHeight="1">
      <c r="M27864" s="85"/>
    </row>
    <row r="27865" spans="13:13" ht="49.2" customHeight="1">
      <c r="M27865" s="85"/>
    </row>
    <row r="27866" spans="13:13" ht="49.2" customHeight="1">
      <c r="M27866" s="85"/>
    </row>
    <row r="27867" spans="13:13" ht="49.2" customHeight="1">
      <c r="M27867" s="85"/>
    </row>
    <row r="27868" spans="13:13" ht="49.2" customHeight="1">
      <c r="M27868" s="85"/>
    </row>
    <row r="27869" spans="13:13" ht="49.2" customHeight="1">
      <c r="M27869" s="85"/>
    </row>
    <row r="27870" spans="13:13" ht="49.2" customHeight="1">
      <c r="M27870" s="85"/>
    </row>
    <row r="27871" spans="13:13" ht="49.2" customHeight="1">
      <c r="M27871" s="85"/>
    </row>
    <row r="27872" spans="13:13" ht="49.2" customHeight="1">
      <c r="M27872" s="85"/>
    </row>
    <row r="27873" spans="13:13" ht="49.2" customHeight="1">
      <c r="M27873" s="85"/>
    </row>
    <row r="27874" spans="13:13" ht="49.2" customHeight="1">
      <c r="M27874" s="85"/>
    </row>
    <row r="27875" spans="13:13" ht="49.2" customHeight="1">
      <c r="M27875" s="85"/>
    </row>
    <row r="27876" spans="13:13" ht="49.2" customHeight="1">
      <c r="M27876" s="85"/>
    </row>
    <row r="27877" spans="13:13" ht="49.2" customHeight="1">
      <c r="M27877" s="85"/>
    </row>
    <row r="27878" spans="13:13" ht="49.2" customHeight="1">
      <c r="M27878" s="85"/>
    </row>
    <row r="27879" spans="13:13" ht="49.2" customHeight="1">
      <c r="M27879" s="85"/>
    </row>
    <row r="27880" spans="13:13" ht="49.2" customHeight="1">
      <c r="M27880" s="85"/>
    </row>
    <row r="27881" spans="13:13" ht="49.2" customHeight="1">
      <c r="M27881" s="85"/>
    </row>
    <row r="27882" spans="13:13" ht="49.2" customHeight="1">
      <c r="M27882" s="85"/>
    </row>
    <row r="27883" spans="13:13" ht="49.2" customHeight="1">
      <c r="M27883" s="85"/>
    </row>
    <row r="27884" spans="13:13" ht="49.2" customHeight="1">
      <c r="M27884" s="85"/>
    </row>
    <row r="27885" spans="13:13" ht="49.2" customHeight="1">
      <c r="M27885" s="85"/>
    </row>
    <row r="27886" spans="13:13" ht="49.2" customHeight="1">
      <c r="M27886" s="85"/>
    </row>
    <row r="27887" spans="13:13" ht="49.2" customHeight="1">
      <c r="M27887" s="85"/>
    </row>
    <row r="27888" spans="13:13" ht="49.2" customHeight="1">
      <c r="M27888" s="85"/>
    </row>
    <row r="27889" spans="13:13" ht="49.2" customHeight="1">
      <c r="M27889" s="85"/>
    </row>
    <row r="27890" spans="13:13" ht="49.2" customHeight="1">
      <c r="M27890" s="85"/>
    </row>
    <row r="27891" spans="13:13" ht="49.2" customHeight="1">
      <c r="M27891" s="85"/>
    </row>
    <row r="27892" spans="13:13" ht="49.2" customHeight="1">
      <c r="M27892" s="85"/>
    </row>
    <row r="27893" spans="13:13" ht="49.2" customHeight="1">
      <c r="M27893" s="85"/>
    </row>
    <row r="27894" spans="13:13" ht="49.2" customHeight="1">
      <c r="M27894" s="85"/>
    </row>
    <row r="27895" spans="13:13" ht="49.2" customHeight="1">
      <c r="M27895" s="85"/>
    </row>
    <row r="27896" spans="13:13" ht="49.2" customHeight="1">
      <c r="M27896" s="85"/>
    </row>
    <row r="27897" spans="13:13" ht="49.2" customHeight="1">
      <c r="M27897" s="85"/>
    </row>
    <row r="27898" spans="13:13" ht="49.2" customHeight="1">
      <c r="M27898" s="85"/>
    </row>
    <row r="27899" spans="13:13" ht="49.2" customHeight="1">
      <c r="M27899" s="85"/>
    </row>
    <row r="27900" spans="13:13" ht="49.2" customHeight="1">
      <c r="M27900" s="85"/>
    </row>
    <row r="27901" spans="13:13" ht="49.2" customHeight="1">
      <c r="M27901" s="85"/>
    </row>
    <row r="27902" spans="13:13" ht="49.2" customHeight="1">
      <c r="M27902" s="85"/>
    </row>
    <row r="27903" spans="13:13" ht="49.2" customHeight="1">
      <c r="M27903" s="85"/>
    </row>
    <row r="27904" spans="13:13" ht="49.2" customHeight="1">
      <c r="M27904" s="85"/>
    </row>
    <row r="27905" spans="13:13" ht="49.2" customHeight="1">
      <c r="M27905" s="85"/>
    </row>
    <row r="27906" spans="13:13" ht="49.2" customHeight="1">
      <c r="M27906" s="85"/>
    </row>
    <row r="27907" spans="13:13" ht="49.2" customHeight="1">
      <c r="M27907" s="85"/>
    </row>
    <row r="27908" spans="13:13" ht="49.2" customHeight="1">
      <c r="M27908" s="85"/>
    </row>
    <row r="27909" spans="13:13" ht="49.2" customHeight="1">
      <c r="M27909" s="85"/>
    </row>
    <row r="27910" spans="13:13" ht="49.2" customHeight="1">
      <c r="M27910" s="85"/>
    </row>
    <row r="27911" spans="13:13" ht="49.2" customHeight="1">
      <c r="M27911" s="85"/>
    </row>
    <row r="27912" spans="13:13" ht="49.2" customHeight="1">
      <c r="M27912" s="85"/>
    </row>
    <row r="27913" spans="13:13" ht="49.2" customHeight="1">
      <c r="M27913" s="85"/>
    </row>
    <row r="27914" spans="13:13" ht="49.2" customHeight="1">
      <c r="M27914" s="85"/>
    </row>
    <row r="27915" spans="13:13" ht="49.2" customHeight="1">
      <c r="M27915" s="85"/>
    </row>
    <row r="27916" spans="13:13" ht="49.2" customHeight="1">
      <c r="M27916" s="85"/>
    </row>
    <row r="27917" spans="13:13" ht="49.2" customHeight="1">
      <c r="M27917" s="85"/>
    </row>
    <row r="27918" spans="13:13" ht="49.2" customHeight="1">
      <c r="M27918" s="85"/>
    </row>
    <row r="27919" spans="13:13" ht="49.2" customHeight="1">
      <c r="M27919" s="85"/>
    </row>
    <row r="27920" spans="13:13" ht="49.2" customHeight="1">
      <c r="M27920" s="85"/>
    </row>
    <row r="27921" spans="13:13" ht="49.2" customHeight="1">
      <c r="M27921" s="85"/>
    </row>
    <row r="27922" spans="13:13" ht="49.2" customHeight="1">
      <c r="M27922" s="85"/>
    </row>
    <row r="27923" spans="13:13" ht="49.2" customHeight="1">
      <c r="M27923" s="85"/>
    </row>
    <row r="27924" spans="13:13" ht="49.2" customHeight="1">
      <c r="M27924" s="85"/>
    </row>
    <row r="27925" spans="13:13" ht="49.2" customHeight="1">
      <c r="M27925" s="85"/>
    </row>
    <row r="27926" spans="13:13" ht="49.2" customHeight="1">
      <c r="M27926" s="85"/>
    </row>
    <row r="27927" spans="13:13" ht="49.2" customHeight="1">
      <c r="M27927" s="85"/>
    </row>
    <row r="27928" spans="13:13" ht="49.2" customHeight="1">
      <c r="M27928" s="85"/>
    </row>
    <row r="27929" spans="13:13" ht="49.2" customHeight="1">
      <c r="M27929" s="85"/>
    </row>
    <row r="27930" spans="13:13" ht="49.2" customHeight="1">
      <c r="M27930" s="85"/>
    </row>
    <row r="27931" spans="13:13" ht="49.2" customHeight="1">
      <c r="M27931" s="85"/>
    </row>
    <row r="27932" spans="13:13" ht="49.2" customHeight="1">
      <c r="M27932" s="85"/>
    </row>
    <row r="27933" spans="13:13" ht="49.2" customHeight="1">
      <c r="M27933" s="85"/>
    </row>
    <row r="27934" spans="13:13" ht="49.2" customHeight="1">
      <c r="M27934" s="85"/>
    </row>
    <row r="27935" spans="13:13" ht="49.2" customHeight="1">
      <c r="M27935" s="85"/>
    </row>
    <row r="27936" spans="13:13" ht="49.2" customHeight="1">
      <c r="M27936" s="85"/>
    </row>
    <row r="27937" spans="13:13" ht="49.2" customHeight="1">
      <c r="M27937" s="85"/>
    </row>
    <row r="27938" spans="13:13" ht="49.2" customHeight="1">
      <c r="M27938" s="85"/>
    </row>
    <row r="27939" spans="13:13" ht="49.2" customHeight="1">
      <c r="M27939" s="85"/>
    </row>
    <row r="27940" spans="13:13" ht="49.2" customHeight="1">
      <c r="M27940" s="85"/>
    </row>
    <row r="27941" spans="13:13" ht="49.2" customHeight="1">
      <c r="M27941" s="85"/>
    </row>
    <row r="27942" spans="13:13" ht="49.2" customHeight="1">
      <c r="M27942" s="85"/>
    </row>
    <row r="27943" spans="13:13" ht="49.2" customHeight="1">
      <c r="M27943" s="85"/>
    </row>
    <row r="27944" spans="13:13" ht="49.2" customHeight="1">
      <c r="M27944" s="85"/>
    </row>
    <row r="27945" spans="13:13" ht="49.2" customHeight="1">
      <c r="M27945" s="85"/>
    </row>
    <row r="27946" spans="13:13" ht="49.2" customHeight="1">
      <c r="M27946" s="85"/>
    </row>
    <row r="27947" spans="13:13" ht="49.2" customHeight="1">
      <c r="M27947" s="85"/>
    </row>
    <row r="27948" spans="13:13" ht="49.2" customHeight="1">
      <c r="M27948" s="85"/>
    </row>
    <row r="27949" spans="13:13" ht="49.2" customHeight="1">
      <c r="M27949" s="85"/>
    </row>
    <row r="27950" spans="13:13" ht="49.2" customHeight="1">
      <c r="M27950" s="85"/>
    </row>
    <row r="27951" spans="13:13" ht="49.2" customHeight="1">
      <c r="M27951" s="85"/>
    </row>
    <row r="27952" spans="13:13" ht="49.2" customHeight="1">
      <c r="M27952" s="85"/>
    </row>
    <row r="27953" spans="13:13" ht="49.2" customHeight="1">
      <c r="M27953" s="85"/>
    </row>
    <row r="27954" spans="13:13" ht="49.2" customHeight="1">
      <c r="M27954" s="85"/>
    </row>
    <row r="27955" spans="13:13" ht="49.2" customHeight="1">
      <c r="M27955" s="85"/>
    </row>
    <row r="27956" spans="13:13" ht="49.2" customHeight="1">
      <c r="M27956" s="85"/>
    </row>
    <row r="27957" spans="13:13" ht="49.2" customHeight="1">
      <c r="M27957" s="85"/>
    </row>
    <row r="27958" spans="13:13" ht="49.2" customHeight="1">
      <c r="M27958" s="85"/>
    </row>
    <row r="27959" spans="13:13" ht="49.2" customHeight="1">
      <c r="M27959" s="85"/>
    </row>
    <row r="27960" spans="13:13" ht="49.2" customHeight="1">
      <c r="M27960" s="85"/>
    </row>
    <row r="27961" spans="13:13" ht="49.2" customHeight="1">
      <c r="M27961" s="85"/>
    </row>
    <row r="27962" spans="13:13" ht="49.2" customHeight="1">
      <c r="M27962" s="85"/>
    </row>
    <row r="27963" spans="13:13" ht="49.2" customHeight="1">
      <c r="M27963" s="85"/>
    </row>
    <row r="27964" spans="13:13" ht="49.2" customHeight="1">
      <c r="M27964" s="85"/>
    </row>
    <row r="27965" spans="13:13" ht="49.2" customHeight="1">
      <c r="M27965" s="85"/>
    </row>
    <row r="27966" spans="13:13" ht="49.2" customHeight="1">
      <c r="M27966" s="85"/>
    </row>
    <row r="27967" spans="13:13" ht="49.2" customHeight="1">
      <c r="M27967" s="85"/>
    </row>
    <row r="27968" spans="13:13" ht="49.2" customHeight="1">
      <c r="M27968" s="85"/>
    </row>
    <row r="27969" spans="13:13" ht="49.2" customHeight="1">
      <c r="M27969" s="85"/>
    </row>
    <row r="27970" spans="13:13" ht="49.2" customHeight="1">
      <c r="M27970" s="85"/>
    </row>
    <row r="27971" spans="13:13" ht="49.2" customHeight="1">
      <c r="M27971" s="85"/>
    </row>
    <row r="27972" spans="13:13" ht="49.2" customHeight="1">
      <c r="M27972" s="85"/>
    </row>
    <row r="27973" spans="13:13" ht="49.2" customHeight="1">
      <c r="M27973" s="85"/>
    </row>
    <row r="27974" spans="13:13" ht="49.2" customHeight="1">
      <c r="M27974" s="85"/>
    </row>
    <row r="27975" spans="13:13" ht="49.2" customHeight="1">
      <c r="M27975" s="85"/>
    </row>
    <row r="27976" spans="13:13" ht="49.2" customHeight="1">
      <c r="M27976" s="85"/>
    </row>
    <row r="27977" spans="13:13" ht="49.2" customHeight="1">
      <c r="M27977" s="85"/>
    </row>
    <row r="27978" spans="13:13" ht="49.2" customHeight="1">
      <c r="M27978" s="85"/>
    </row>
    <row r="27979" spans="13:13" ht="49.2" customHeight="1">
      <c r="M27979" s="85"/>
    </row>
    <row r="27980" spans="13:13" ht="49.2" customHeight="1">
      <c r="M27980" s="85"/>
    </row>
    <row r="27981" spans="13:13" ht="49.2" customHeight="1">
      <c r="M27981" s="85"/>
    </row>
    <row r="27982" spans="13:13" ht="49.2" customHeight="1">
      <c r="M27982" s="85"/>
    </row>
    <row r="27983" spans="13:13" ht="49.2" customHeight="1">
      <c r="M27983" s="85"/>
    </row>
    <row r="27984" spans="13:13" ht="49.2" customHeight="1">
      <c r="M27984" s="85"/>
    </row>
    <row r="27985" spans="13:13" ht="49.2" customHeight="1">
      <c r="M27985" s="85"/>
    </row>
    <row r="27986" spans="13:13" ht="49.2" customHeight="1">
      <c r="M27986" s="85"/>
    </row>
    <row r="27987" spans="13:13" ht="49.2" customHeight="1">
      <c r="M27987" s="85"/>
    </row>
    <row r="27988" spans="13:13" ht="49.2" customHeight="1">
      <c r="M27988" s="85"/>
    </row>
    <row r="27989" spans="13:13" ht="49.2" customHeight="1">
      <c r="M27989" s="85"/>
    </row>
    <row r="27990" spans="13:13" ht="49.2" customHeight="1">
      <c r="M27990" s="85"/>
    </row>
    <row r="27991" spans="13:13" ht="49.2" customHeight="1">
      <c r="M27991" s="85"/>
    </row>
    <row r="27992" spans="13:13" ht="49.2" customHeight="1">
      <c r="M27992" s="85"/>
    </row>
    <row r="27993" spans="13:13" ht="49.2" customHeight="1">
      <c r="M27993" s="85"/>
    </row>
    <row r="27994" spans="13:13" ht="49.2" customHeight="1">
      <c r="M27994" s="85"/>
    </row>
    <row r="27995" spans="13:13" ht="49.2" customHeight="1">
      <c r="M27995" s="85"/>
    </row>
    <row r="27996" spans="13:13" ht="49.2" customHeight="1">
      <c r="M27996" s="85"/>
    </row>
    <row r="27997" spans="13:13" ht="49.2" customHeight="1">
      <c r="M27997" s="85"/>
    </row>
    <row r="27998" spans="13:13" ht="49.2" customHeight="1">
      <c r="M27998" s="85"/>
    </row>
    <row r="27999" spans="13:13" ht="49.2" customHeight="1">
      <c r="M27999" s="85"/>
    </row>
    <row r="28000" spans="13:13" ht="49.2" customHeight="1">
      <c r="M28000" s="85"/>
    </row>
    <row r="28001" spans="13:13" ht="49.2" customHeight="1">
      <c r="M28001" s="85"/>
    </row>
    <row r="28002" spans="13:13" ht="49.2" customHeight="1">
      <c r="M28002" s="85"/>
    </row>
    <row r="28003" spans="13:13" ht="49.2" customHeight="1">
      <c r="M28003" s="85"/>
    </row>
    <row r="28004" spans="13:13" ht="49.2" customHeight="1">
      <c r="M28004" s="85"/>
    </row>
    <row r="28005" spans="13:13" ht="49.2" customHeight="1">
      <c r="M28005" s="85"/>
    </row>
    <row r="28006" spans="13:13" ht="49.2" customHeight="1">
      <c r="M28006" s="85"/>
    </row>
    <row r="28007" spans="13:13" ht="49.2" customHeight="1">
      <c r="M28007" s="85"/>
    </row>
    <row r="28008" spans="13:13" ht="49.2" customHeight="1">
      <c r="M28008" s="85"/>
    </row>
    <row r="28009" spans="13:13" ht="49.2" customHeight="1">
      <c r="M28009" s="85"/>
    </row>
    <row r="28010" spans="13:13" ht="49.2" customHeight="1">
      <c r="M28010" s="85"/>
    </row>
    <row r="28011" spans="13:13" ht="49.2" customHeight="1">
      <c r="M28011" s="85"/>
    </row>
    <row r="28012" spans="13:13" ht="49.2" customHeight="1">
      <c r="M28012" s="85"/>
    </row>
    <row r="28013" spans="13:13" ht="49.2" customHeight="1">
      <c r="M28013" s="85"/>
    </row>
    <row r="28014" spans="13:13" ht="49.2" customHeight="1">
      <c r="M28014" s="85"/>
    </row>
    <row r="28015" spans="13:13" ht="49.2" customHeight="1">
      <c r="M28015" s="85"/>
    </row>
    <row r="28016" spans="13:13" ht="49.2" customHeight="1">
      <c r="M28016" s="85"/>
    </row>
    <row r="28017" spans="13:13" ht="49.2" customHeight="1">
      <c r="M28017" s="85"/>
    </row>
    <row r="28018" spans="13:13" ht="49.2" customHeight="1">
      <c r="M28018" s="85"/>
    </row>
    <row r="28019" spans="13:13" ht="49.2" customHeight="1">
      <c r="M28019" s="85"/>
    </row>
    <row r="28020" spans="13:13" ht="49.2" customHeight="1">
      <c r="M28020" s="85"/>
    </row>
    <row r="28021" spans="13:13" ht="49.2" customHeight="1">
      <c r="M28021" s="85"/>
    </row>
    <row r="28022" spans="13:13" ht="49.2" customHeight="1">
      <c r="M28022" s="85"/>
    </row>
    <row r="28023" spans="13:13" ht="49.2" customHeight="1">
      <c r="M28023" s="85"/>
    </row>
    <row r="28024" spans="13:13" ht="49.2" customHeight="1">
      <c r="M28024" s="85"/>
    </row>
    <row r="28025" spans="13:13" ht="49.2" customHeight="1">
      <c r="M28025" s="85"/>
    </row>
    <row r="28026" spans="13:13" ht="49.2" customHeight="1">
      <c r="M28026" s="85"/>
    </row>
    <row r="28027" spans="13:13" ht="49.2" customHeight="1">
      <c r="M28027" s="85"/>
    </row>
    <row r="28028" spans="13:13" ht="49.2" customHeight="1">
      <c r="M28028" s="85"/>
    </row>
    <row r="28029" spans="13:13" ht="49.2" customHeight="1">
      <c r="M28029" s="85"/>
    </row>
    <row r="28030" spans="13:13" ht="49.2" customHeight="1">
      <c r="M28030" s="85"/>
    </row>
    <row r="28031" spans="13:13" ht="49.2" customHeight="1">
      <c r="M28031" s="85"/>
    </row>
    <row r="28032" spans="13:13" ht="49.2" customHeight="1">
      <c r="M28032" s="85"/>
    </row>
    <row r="28033" spans="13:13" ht="49.2" customHeight="1">
      <c r="M28033" s="85"/>
    </row>
    <row r="28034" spans="13:13" ht="49.2" customHeight="1">
      <c r="M28034" s="85"/>
    </row>
    <row r="28035" spans="13:13" ht="49.2" customHeight="1">
      <c r="M28035" s="85"/>
    </row>
    <row r="28036" spans="13:13" ht="49.2" customHeight="1">
      <c r="M28036" s="85"/>
    </row>
    <row r="28037" spans="13:13" ht="49.2" customHeight="1">
      <c r="M28037" s="85"/>
    </row>
    <row r="28038" spans="13:13" ht="49.2" customHeight="1">
      <c r="M28038" s="85"/>
    </row>
    <row r="28039" spans="13:13" ht="49.2" customHeight="1">
      <c r="M28039" s="85"/>
    </row>
    <row r="28040" spans="13:13" ht="49.2" customHeight="1">
      <c r="M28040" s="85"/>
    </row>
    <row r="28041" spans="13:13" ht="49.2" customHeight="1">
      <c r="M28041" s="85"/>
    </row>
    <row r="28042" spans="13:13" ht="49.2" customHeight="1">
      <c r="M28042" s="85"/>
    </row>
    <row r="28043" spans="13:13" ht="49.2" customHeight="1">
      <c r="M28043" s="85"/>
    </row>
    <row r="28044" spans="13:13" ht="49.2" customHeight="1">
      <c r="M28044" s="85"/>
    </row>
    <row r="28045" spans="13:13" ht="49.2" customHeight="1">
      <c r="M28045" s="85"/>
    </row>
    <row r="28046" spans="13:13" ht="49.2" customHeight="1">
      <c r="M28046" s="85"/>
    </row>
    <row r="28047" spans="13:13" ht="49.2" customHeight="1">
      <c r="M28047" s="85"/>
    </row>
    <row r="28048" spans="13:13" ht="49.2" customHeight="1">
      <c r="M28048" s="85"/>
    </row>
    <row r="28049" spans="13:13" ht="49.2" customHeight="1">
      <c r="M28049" s="85"/>
    </row>
    <row r="28050" spans="13:13" ht="49.2" customHeight="1">
      <c r="M28050" s="85"/>
    </row>
    <row r="28051" spans="13:13" ht="49.2" customHeight="1">
      <c r="M28051" s="85"/>
    </row>
    <row r="28052" spans="13:13" ht="49.2" customHeight="1">
      <c r="M28052" s="85"/>
    </row>
    <row r="28053" spans="13:13" ht="49.2" customHeight="1">
      <c r="M28053" s="85"/>
    </row>
    <row r="28054" spans="13:13" ht="49.2" customHeight="1">
      <c r="M28054" s="85"/>
    </row>
    <row r="28055" spans="13:13" ht="49.2" customHeight="1">
      <c r="M28055" s="85"/>
    </row>
    <row r="28056" spans="13:13" ht="49.2" customHeight="1">
      <c r="M28056" s="85"/>
    </row>
    <row r="28057" spans="13:13" ht="49.2" customHeight="1">
      <c r="M28057" s="85"/>
    </row>
    <row r="28058" spans="13:13" ht="49.2" customHeight="1">
      <c r="M28058" s="85"/>
    </row>
    <row r="28059" spans="13:13" ht="49.2" customHeight="1">
      <c r="M28059" s="85"/>
    </row>
    <row r="28060" spans="13:13" ht="49.2" customHeight="1">
      <c r="M28060" s="85"/>
    </row>
    <row r="28061" spans="13:13" ht="49.2" customHeight="1">
      <c r="M28061" s="85"/>
    </row>
    <row r="28062" spans="13:13" ht="49.2" customHeight="1">
      <c r="M28062" s="85"/>
    </row>
    <row r="28063" spans="13:13" ht="49.2" customHeight="1">
      <c r="M28063" s="85"/>
    </row>
    <row r="28064" spans="13:13" ht="49.2" customHeight="1">
      <c r="M28064" s="85"/>
    </row>
    <row r="28065" spans="13:13" ht="49.2" customHeight="1">
      <c r="M28065" s="85"/>
    </row>
    <row r="28066" spans="13:13" ht="49.2" customHeight="1">
      <c r="M28066" s="85"/>
    </row>
    <row r="28067" spans="13:13" ht="49.2" customHeight="1">
      <c r="M28067" s="85"/>
    </row>
    <row r="28068" spans="13:13" ht="49.2" customHeight="1">
      <c r="M28068" s="85"/>
    </row>
    <row r="28069" spans="13:13" ht="49.2" customHeight="1">
      <c r="M28069" s="85"/>
    </row>
    <row r="28070" spans="13:13" ht="49.2" customHeight="1">
      <c r="M28070" s="85"/>
    </row>
    <row r="28071" spans="13:13" ht="49.2" customHeight="1">
      <c r="M28071" s="85"/>
    </row>
    <row r="28072" spans="13:13" ht="49.2" customHeight="1">
      <c r="M28072" s="85"/>
    </row>
    <row r="28073" spans="13:13" ht="49.2" customHeight="1">
      <c r="M28073" s="85"/>
    </row>
    <row r="28074" spans="13:13" ht="49.2" customHeight="1">
      <c r="M28074" s="85"/>
    </row>
    <row r="28075" spans="13:13" ht="49.2" customHeight="1">
      <c r="M28075" s="85"/>
    </row>
    <row r="28076" spans="13:13" ht="49.2" customHeight="1">
      <c r="M28076" s="85"/>
    </row>
    <row r="28077" spans="13:13" ht="49.2" customHeight="1">
      <c r="M28077" s="85"/>
    </row>
    <row r="28078" spans="13:13" ht="49.2" customHeight="1">
      <c r="M28078" s="85"/>
    </row>
    <row r="28079" spans="13:13" ht="49.2" customHeight="1">
      <c r="M28079" s="85"/>
    </row>
    <row r="28080" spans="13:13" ht="49.2" customHeight="1">
      <c r="M28080" s="85"/>
    </row>
    <row r="28081" spans="13:13" ht="49.2" customHeight="1">
      <c r="M28081" s="85"/>
    </row>
    <row r="28082" spans="13:13" ht="49.2" customHeight="1">
      <c r="M28082" s="85"/>
    </row>
    <row r="28083" spans="13:13" ht="49.2" customHeight="1">
      <c r="M28083" s="85"/>
    </row>
    <row r="28084" spans="13:13" ht="49.2" customHeight="1">
      <c r="M28084" s="85"/>
    </row>
    <row r="28085" spans="13:13" ht="49.2" customHeight="1">
      <c r="M28085" s="85"/>
    </row>
    <row r="28086" spans="13:13" ht="49.2" customHeight="1">
      <c r="M28086" s="85"/>
    </row>
    <row r="28087" spans="13:13" ht="49.2" customHeight="1">
      <c r="M28087" s="85"/>
    </row>
    <row r="28088" spans="13:13" ht="49.2" customHeight="1">
      <c r="M28088" s="85"/>
    </row>
    <row r="28089" spans="13:13" ht="49.2" customHeight="1">
      <c r="M28089" s="85"/>
    </row>
    <row r="28090" spans="13:13" ht="49.2" customHeight="1">
      <c r="M28090" s="85"/>
    </row>
    <row r="28091" spans="13:13" ht="49.2" customHeight="1">
      <c r="M28091" s="85"/>
    </row>
    <row r="28092" spans="13:13" ht="49.2" customHeight="1">
      <c r="M28092" s="85"/>
    </row>
    <row r="28093" spans="13:13" ht="49.2" customHeight="1">
      <c r="M28093" s="85"/>
    </row>
    <row r="28094" spans="13:13" ht="49.2" customHeight="1">
      <c r="M28094" s="85"/>
    </row>
    <row r="28095" spans="13:13" ht="49.2" customHeight="1">
      <c r="M28095" s="85"/>
    </row>
    <row r="28096" spans="13:13" ht="49.2" customHeight="1">
      <c r="M28096" s="85"/>
    </row>
    <row r="28097" spans="13:13" ht="49.2" customHeight="1">
      <c r="M28097" s="85"/>
    </row>
    <row r="28098" spans="13:13" ht="49.2" customHeight="1">
      <c r="M28098" s="85"/>
    </row>
    <row r="28099" spans="13:13" ht="49.2" customHeight="1">
      <c r="M28099" s="85"/>
    </row>
    <row r="28100" spans="13:13" ht="49.2" customHeight="1">
      <c r="M28100" s="85"/>
    </row>
    <row r="28101" spans="13:13" ht="49.2" customHeight="1">
      <c r="M28101" s="85"/>
    </row>
    <row r="28102" spans="13:13" ht="49.2" customHeight="1">
      <c r="M28102" s="85"/>
    </row>
    <row r="28103" spans="13:13" ht="49.2" customHeight="1">
      <c r="M28103" s="85"/>
    </row>
    <row r="28104" spans="13:13" ht="49.2" customHeight="1">
      <c r="M28104" s="85"/>
    </row>
    <row r="28105" spans="13:13" ht="49.2" customHeight="1">
      <c r="M28105" s="85"/>
    </row>
    <row r="28106" spans="13:13" ht="49.2" customHeight="1">
      <c r="M28106" s="85"/>
    </row>
    <row r="28107" spans="13:13" ht="49.2" customHeight="1">
      <c r="M28107" s="85"/>
    </row>
    <row r="28108" spans="13:13" ht="49.2" customHeight="1">
      <c r="M28108" s="85"/>
    </row>
    <row r="28109" spans="13:13" ht="49.2" customHeight="1">
      <c r="M28109" s="85"/>
    </row>
    <row r="28110" spans="13:13" ht="49.2" customHeight="1">
      <c r="M28110" s="85"/>
    </row>
    <row r="28111" spans="13:13" ht="49.2" customHeight="1">
      <c r="M28111" s="85"/>
    </row>
    <row r="28112" spans="13:13" ht="49.2" customHeight="1">
      <c r="M28112" s="85"/>
    </row>
    <row r="28113" spans="13:13" ht="49.2" customHeight="1">
      <c r="M28113" s="85"/>
    </row>
    <row r="28114" spans="13:13" ht="49.2" customHeight="1">
      <c r="M28114" s="85"/>
    </row>
    <row r="28115" spans="13:13" ht="49.2" customHeight="1">
      <c r="M28115" s="85"/>
    </row>
    <row r="28116" spans="13:13" ht="49.2" customHeight="1">
      <c r="M28116" s="85"/>
    </row>
    <row r="28117" spans="13:13" ht="49.2" customHeight="1">
      <c r="M28117" s="85"/>
    </row>
    <row r="28118" spans="13:13" ht="49.2" customHeight="1">
      <c r="M28118" s="85"/>
    </row>
    <row r="28119" spans="13:13" ht="49.2" customHeight="1">
      <c r="M28119" s="85"/>
    </row>
    <row r="28120" spans="13:13" ht="49.2" customHeight="1">
      <c r="M28120" s="85"/>
    </row>
    <row r="28121" spans="13:13" ht="49.2" customHeight="1">
      <c r="M28121" s="85"/>
    </row>
    <row r="28122" spans="13:13" ht="49.2" customHeight="1">
      <c r="M28122" s="85"/>
    </row>
    <row r="28123" spans="13:13" ht="49.2" customHeight="1">
      <c r="M28123" s="85"/>
    </row>
    <row r="28124" spans="13:13" ht="49.2" customHeight="1">
      <c r="M28124" s="85"/>
    </row>
    <row r="28125" spans="13:13" ht="49.2" customHeight="1">
      <c r="M28125" s="85"/>
    </row>
    <row r="28126" spans="13:13" ht="49.2" customHeight="1">
      <c r="M28126" s="85"/>
    </row>
    <row r="28127" spans="13:13" ht="49.2" customHeight="1">
      <c r="M28127" s="85"/>
    </row>
    <row r="28128" spans="13:13" ht="49.2" customHeight="1">
      <c r="M28128" s="85"/>
    </row>
    <row r="28129" spans="13:13" ht="49.2" customHeight="1">
      <c r="M28129" s="85"/>
    </row>
    <row r="28130" spans="13:13" ht="49.2" customHeight="1">
      <c r="M28130" s="85"/>
    </row>
    <row r="28131" spans="13:13" ht="49.2" customHeight="1">
      <c r="M28131" s="85"/>
    </row>
    <row r="28132" spans="13:13" ht="49.2" customHeight="1">
      <c r="M28132" s="85"/>
    </row>
    <row r="28133" spans="13:13" ht="49.2" customHeight="1">
      <c r="M28133" s="85"/>
    </row>
    <row r="28134" spans="13:13" ht="49.2" customHeight="1">
      <c r="M28134" s="85"/>
    </row>
    <row r="28135" spans="13:13" ht="49.2" customHeight="1">
      <c r="M28135" s="85"/>
    </row>
    <row r="28136" spans="13:13" ht="49.2" customHeight="1">
      <c r="M28136" s="85"/>
    </row>
    <row r="28137" spans="13:13" ht="49.2" customHeight="1">
      <c r="M28137" s="85"/>
    </row>
    <row r="28138" spans="13:13" ht="49.2" customHeight="1">
      <c r="M28138" s="85"/>
    </row>
    <row r="28139" spans="13:13" ht="49.2" customHeight="1">
      <c r="M28139" s="85"/>
    </row>
    <row r="28140" spans="13:13" ht="49.2" customHeight="1">
      <c r="M28140" s="85"/>
    </row>
    <row r="28141" spans="13:13" ht="49.2" customHeight="1">
      <c r="M28141" s="85"/>
    </row>
    <row r="28142" spans="13:13" ht="49.2" customHeight="1">
      <c r="M28142" s="85"/>
    </row>
    <row r="28143" spans="13:13" ht="49.2" customHeight="1">
      <c r="M28143" s="85"/>
    </row>
    <row r="28144" spans="13:13" ht="49.2" customHeight="1">
      <c r="M28144" s="85"/>
    </row>
    <row r="28145" spans="13:13" ht="49.2" customHeight="1">
      <c r="M28145" s="85"/>
    </row>
    <row r="28146" spans="13:13" ht="49.2" customHeight="1">
      <c r="M28146" s="85"/>
    </row>
    <row r="28147" spans="13:13" ht="49.2" customHeight="1">
      <c r="M28147" s="85"/>
    </row>
    <row r="28148" spans="13:13" ht="49.2" customHeight="1">
      <c r="M28148" s="85"/>
    </row>
    <row r="28149" spans="13:13" ht="49.2" customHeight="1">
      <c r="M28149" s="85"/>
    </row>
    <row r="28150" spans="13:13" ht="49.2" customHeight="1">
      <c r="M28150" s="85"/>
    </row>
    <row r="28151" spans="13:13" ht="49.2" customHeight="1">
      <c r="M28151" s="85"/>
    </row>
    <row r="28152" spans="13:13" ht="49.2" customHeight="1">
      <c r="M28152" s="85"/>
    </row>
    <row r="28153" spans="13:13" ht="49.2" customHeight="1">
      <c r="M28153" s="85"/>
    </row>
    <row r="28154" spans="13:13" ht="49.2" customHeight="1">
      <c r="M28154" s="85"/>
    </row>
    <row r="28155" spans="13:13" ht="49.2" customHeight="1">
      <c r="M28155" s="85"/>
    </row>
    <row r="28156" spans="13:13" ht="49.2" customHeight="1">
      <c r="M28156" s="85"/>
    </row>
    <row r="28157" spans="13:13" ht="49.2" customHeight="1">
      <c r="M28157" s="85"/>
    </row>
    <row r="28158" spans="13:13" ht="49.2" customHeight="1">
      <c r="M28158" s="85"/>
    </row>
    <row r="28159" spans="13:13" ht="49.2" customHeight="1">
      <c r="M28159" s="85"/>
    </row>
    <row r="28160" spans="13:13" ht="49.2" customHeight="1">
      <c r="M28160" s="85"/>
    </row>
    <row r="28161" spans="13:13" ht="49.2" customHeight="1">
      <c r="M28161" s="85"/>
    </row>
    <row r="28162" spans="13:13" ht="49.2" customHeight="1">
      <c r="M28162" s="85"/>
    </row>
    <row r="28163" spans="13:13" ht="49.2" customHeight="1">
      <c r="M28163" s="85"/>
    </row>
    <row r="28164" spans="13:13" ht="49.2" customHeight="1">
      <c r="M28164" s="85"/>
    </row>
    <row r="28165" spans="13:13" ht="49.2" customHeight="1">
      <c r="M28165" s="85"/>
    </row>
    <row r="28166" spans="13:13" ht="49.2" customHeight="1">
      <c r="M28166" s="85"/>
    </row>
    <row r="28167" spans="13:13" ht="49.2" customHeight="1">
      <c r="M28167" s="85"/>
    </row>
    <row r="28168" spans="13:13" ht="49.2" customHeight="1">
      <c r="M28168" s="85"/>
    </row>
    <row r="28169" spans="13:13" ht="49.2" customHeight="1">
      <c r="M28169" s="85"/>
    </row>
    <row r="28170" spans="13:13" ht="49.2" customHeight="1">
      <c r="M28170" s="85"/>
    </row>
    <row r="28171" spans="13:13" ht="49.2" customHeight="1">
      <c r="M28171" s="85"/>
    </row>
    <row r="28172" spans="13:13" ht="49.2" customHeight="1">
      <c r="M28172" s="85"/>
    </row>
    <row r="28173" spans="13:13" ht="49.2" customHeight="1">
      <c r="M28173" s="85"/>
    </row>
    <row r="28174" spans="13:13" ht="49.2" customHeight="1">
      <c r="M28174" s="85"/>
    </row>
    <row r="28175" spans="13:13" ht="49.2" customHeight="1">
      <c r="M28175" s="85"/>
    </row>
    <row r="28176" spans="13:13" ht="49.2" customHeight="1">
      <c r="M28176" s="85"/>
    </row>
    <row r="28177" spans="13:13" ht="49.2" customHeight="1">
      <c r="M28177" s="85"/>
    </row>
    <row r="28178" spans="13:13" ht="49.2" customHeight="1">
      <c r="M28178" s="85"/>
    </row>
    <row r="28179" spans="13:13" ht="49.2" customHeight="1">
      <c r="M28179" s="85"/>
    </row>
    <row r="28180" spans="13:13" ht="49.2" customHeight="1">
      <c r="M28180" s="85"/>
    </row>
    <row r="28181" spans="13:13" ht="49.2" customHeight="1">
      <c r="M28181" s="85"/>
    </row>
    <row r="28182" spans="13:13" ht="49.2" customHeight="1">
      <c r="M28182" s="85"/>
    </row>
    <row r="28183" spans="13:13" ht="49.2" customHeight="1">
      <c r="M28183" s="85"/>
    </row>
    <row r="28184" spans="13:13" ht="49.2" customHeight="1">
      <c r="M28184" s="85"/>
    </row>
    <row r="28185" spans="13:13" ht="49.2" customHeight="1">
      <c r="M28185" s="85"/>
    </row>
    <row r="28186" spans="13:13" ht="49.2" customHeight="1">
      <c r="M28186" s="85"/>
    </row>
    <row r="28187" spans="13:13" ht="49.2" customHeight="1">
      <c r="M28187" s="85"/>
    </row>
    <row r="28188" spans="13:13" ht="49.2" customHeight="1">
      <c r="M28188" s="85"/>
    </row>
    <row r="28189" spans="13:13" ht="49.2" customHeight="1">
      <c r="M28189" s="85"/>
    </row>
    <row r="28190" spans="13:13" ht="49.2" customHeight="1">
      <c r="M28190" s="85"/>
    </row>
    <row r="28191" spans="13:13" ht="49.2" customHeight="1">
      <c r="M28191" s="85"/>
    </row>
    <row r="28192" spans="13:13" ht="49.2" customHeight="1">
      <c r="M28192" s="85"/>
    </row>
    <row r="28193" spans="13:13" ht="49.2" customHeight="1">
      <c r="M28193" s="85"/>
    </row>
    <row r="28194" spans="13:13" ht="49.2" customHeight="1">
      <c r="M28194" s="85"/>
    </row>
    <row r="28195" spans="13:13" ht="49.2" customHeight="1">
      <c r="M28195" s="85"/>
    </row>
    <row r="28196" spans="13:13" ht="49.2" customHeight="1">
      <c r="M28196" s="85"/>
    </row>
    <row r="28197" spans="13:13" ht="49.2" customHeight="1">
      <c r="M28197" s="85"/>
    </row>
    <row r="28198" spans="13:13" ht="49.2" customHeight="1">
      <c r="M28198" s="85"/>
    </row>
    <row r="28199" spans="13:13" ht="49.2" customHeight="1">
      <c r="M28199" s="85"/>
    </row>
    <row r="28200" spans="13:13" ht="49.2" customHeight="1">
      <c r="M28200" s="85"/>
    </row>
    <row r="28201" spans="13:13" ht="49.2" customHeight="1">
      <c r="M28201" s="85"/>
    </row>
    <row r="28202" spans="13:13" ht="49.2" customHeight="1">
      <c r="M28202" s="85"/>
    </row>
    <row r="28203" spans="13:13" ht="49.2" customHeight="1">
      <c r="M28203" s="85"/>
    </row>
    <row r="28204" spans="13:13" ht="49.2" customHeight="1">
      <c r="M28204" s="85"/>
    </row>
    <row r="28205" spans="13:13" ht="49.2" customHeight="1">
      <c r="M28205" s="85"/>
    </row>
    <row r="28206" spans="13:13" ht="49.2" customHeight="1">
      <c r="M28206" s="85"/>
    </row>
    <row r="28207" spans="13:13" ht="49.2" customHeight="1">
      <c r="M28207" s="85"/>
    </row>
    <row r="28208" spans="13:13" ht="49.2" customHeight="1">
      <c r="M28208" s="85"/>
    </row>
    <row r="28209" spans="13:13" ht="49.2" customHeight="1">
      <c r="M28209" s="85"/>
    </row>
    <row r="28210" spans="13:13" ht="49.2" customHeight="1">
      <c r="M28210" s="85"/>
    </row>
    <row r="28211" spans="13:13" ht="49.2" customHeight="1">
      <c r="M28211" s="85"/>
    </row>
    <row r="28212" spans="13:13" ht="49.2" customHeight="1">
      <c r="M28212" s="85"/>
    </row>
    <row r="28213" spans="13:13" ht="49.2" customHeight="1">
      <c r="M28213" s="85"/>
    </row>
    <row r="28214" spans="13:13" ht="49.2" customHeight="1">
      <c r="M28214" s="85"/>
    </row>
    <row r="28215" spans="13:13" ht="49.2" customHeight="1">
      <c r="M28215" s="85"/>
    </row>
    <row r="28216" spans="13:13" ht="49.2" customHeight="1">
      <c r="M28216" s="85"/>
    </row>
    <row r="28217" spans="13:13" ht="49.2" customHeight="1">
      <c r="M28217" s="85"/>
    </row>
    <row r="28218" spans="13:13" ht="49.2" customHeight="1">
      <c r="M28218" s="85"/>
    </row>
    <row r="28219" spans="13:13" ht="49.2" customHeight="1">
      <c r="M28219" s="85"/>
    </row>
    <row r="28220" spans="13:13" ht="49.2" customHeight="1">
      <c r="M28220" s="85"/>
    </row>
    <row r="28221" spans="13:13" ht="49.2" customHeight="1">
      <c r="M28221" s="85"/>
    </row>
    <row r="28222" spans="13:13" ht="49.2" customHeight="1">
      <c r="M28222" s="85"/>
    </row>
    <row r="28223" spans="13:13" ht="49.2" customHeight="1">
      <c r="M28223" s="85"/>
    </row>
    <row r="28224" spans="13:13" ht="49.2" customHeight="1">
      <c r="M28224" s="85"/>
    </row>
    <row r="28225" spans="13:13" ht="49.2" customHeight="1">
      <c r="M28225" s="85"/>
    </row>
    <row r="28226" spans="13:13" ht="49.2" customHeight="1">
      <c r="M28226" s="85"/>
    </row>
    <row r="28227" spans="13:13" ht="49.2" customHeight="1">
      <c r="M28227" s="85"/>
    </row>
    <row r="28228" spans="13:13" ht="49.2" customHeight="1">
      <c r="M28228" s="85"/>
    </row>
    <row r="28229" spans="13:13" ht="49.2" customHeight="1">
      <c r="M28229" s="85"/>
    </row>
    <row r="28230" spans="13:13" ht="49.2" customHeight="1">
      <c r="M28230" s="85"/>
    </row>
    <row r="28231" spans="13:13" ht="49.2" customHeight="1">
      <c r="M28231" s="85"/>
    </row>
    <row r="28232" spans="13:13" ht="49.2" customHeight="1">
      <c r="M28232" s="85"/>
    </row>
    <row r="28233" spans="13:13" ht="49.2" customHeight="1">
      <c r="M28233" s="85"/>
    </row>
    <row r="28234" spans="13:13" ht="49.2" customHeight="1">
      <c r="M28234" s="85"/>
    </row>
    <row r="28235" spans="13:13" ht="49.2" customHeight="1">
      <c r="M28235" s="85"/>
    </row>
    <row r="28236" spans="13:13" ht="49.2" customHeight="1">
      <c r="M28236" s="85"/>
    </row>
    <row r="28237" spans="13:13" ht="49.2" customHeight="1">
      <c r="M28237" s="85"/>
    </row>
    <row r="28238" spans="13:13" ht="49.2" customHeight="1">
      <c r="M28238" s="85"/>
    </row>
    <row r="28239" spans="13:13" ht="49.2" customHeight="1">
      <c r="M28239" s="85"/>
    </row>
    <row r="28240" spans="13:13" ht="49.2" customHeight="1">
      <c r="M28240" s="85"/>
    </row>
    <row r="28241" spans="13:13" ht="49.2" customHeight="1">
      <c r="M28241" s="85"/>
    </row>
    <row r="28242" spans="13:13" ht="49.2" customHeight="1">
      <c r="M28242" s="85"/>
    </row>
    <row r="28243" spans="13:13" ht="49.2" customHeight="1">
      <c r="M28243" s="85"/>
    </row>
    <row r="28244" spans="13:13" ht="49.2" customHeight="1">
      <c r="M28244" s="85"/>
    </row>
    <row r="28245" spans="13:13" ht="49.2" customHeight="1">
      <c r="M28245" s="85"/>
    </row>
    <row r="28246" spans="13:13" ht="49.2" customHeight="1">
      <c r="M28246" s="85"/>
    </row>
    <row r="28247" spans="13:13" ht="49.2" customHeight="1">
      <c r="M28247" s="85"/>
    </row>
    <row r="28248" spans="13:13" ht="49.2" customHeight="1">
      <c r="M28248" s="85"/>
    </row>
    <row r="28249" spans="13:13" ht="49.2" customHeight="1">
      <c r="M28249" s="85"/>
    </row>
    <row r="28250" spans="13:13" ht="49.2" customHeight="1">
      <c r="M28250" s="85"/>
    </row>
    <row r="28251" spans="13:13" ht="49.2" customHeight="1">
      <c r="M28251" s="85"/>
    </row>
    <row r="28252" spans="13:13" ht="49.2" customHeight="1">
      <c r="M28252" s="85"/>
    </row>
    <row r="28253" spans="13:13" ht="49.2" customHeight="1">
      <c r="M28253" s="85"/>
    </row>
    <row r="28254" spans="13:13" ht="49.2" customHeight="1">
      <c r="M28254" s="85"/>
    </row>
    <row r="28255" spans="13:13" ht="49.2" customHeight="1">
      <c r="M28255" s="85"/>
    </row>
    <row r="28256" spans="13:13" ht="49.2" customHeight="1">
      <c r="M28256" s="85"/>
    </row>
    <row r="28257" spans="13:13" ht="49.2" customHeight="1">
      <c r="M28257" s="85"/>
    </row>
    <row r="28258" spans="13:13" ht="49.2" customHeight="1">
      <c r="M28258" s="85"/>
    </row>
    <row r="28259" spans="13:13" ht="49.2" customHeight="1">
      <c r="M28259" s="85"/>
    </row>
    <row r="28260" spans="13:13" ht="49.2" customHeight="1">
      <c r="M28260" s="85"/>
    </row>
    <row r="28261" spans="13:13" ht="49.2" customHeight="1">
      <c r="M28261" s="85"/>
    </row>
    <row r="28262" spans="13:13" ht="49.2" customHeight="1">
      <c r="M28262" s="85"/>
    </row>
    <row r="28263" spans="13:13" ht="49.2" customHeight="1">
      <c r="M28263" s="85"/>
    </row>
    <row r="28264" spans="13:13" ht="49.2" customHeight="1">
      <c r="M28264" s="85"/>
    </row>
    <row r="28265" spans="13:13" ht="49.2" customHeight="1">
      <c r="M28265" s="85"/>
    </row>
    <row r="28266" spans="13:13" ht="49.2" customHeight="1">
      <c r="M28266" s="85"/>
    </row>
    <row r="28267" spans="13:13" ht="49.2" customHeight="1">
      <c r="M28267" s="85"/>
    </row>
    <row r="28268" spans="13:13" ht="49.2" customHeight="1">
      <c r="M28268" s="85"/>
    </row>
    <row r="28269" spans="13:13" ht="49.2" customHeight="1">
      <c r="M28269" s="85"/>
    </row>
    <row r="28270" spans="13:13" ht="49.2" customHeight="1">
      <c r="M28270" s="85"/>
    </row>
    <row r="28271" spans="13:13" ht="49.2" customHeight="1">
      <c r="M28271" s="85"/>
    </row>
    <row r="28272" spans="13:13" ht="49.2" customHeight="1">
      <c r="M28272" s="85"/>
    </row>
    <row r="28273" spans="13:13" ht="49.2" customHeight="1">
      <c r="M28273" s="85"/>
    </row>
    <row r="28274" spans="13:13" ht="49.2" customHeight="1">
      <c r="M28274" s="85"/>
    </row>
    <row r="28275" spans="13:13" ht="49.2" customHeight="1">
      <c r="M28275" s="85"/>
    </row>
    <row r="28276" spans="13:13" ht="49.2" customHeight="1">
      <c r="M28276" s="85"/>
    </row>
    <row r="28277" spans="13:13" ht="49.2" customHeight="1">
      <c r="M28277" s="85"/>
    </row>
    <row r="28278" spans="13:13" ht="49.2" customHeight="1">
      <c r="M28278" s="85"/>
    </row>
    <row r="28279" spans="13:13" ht="49.2" customHeight="1">
      <c r="M28279" s="85"/>
    </row>
    <row r="28280" spans="13:13" ht="49.2" customHeight="1">
      <c r="M28280" s="85"/>
    </row>
    <row r="28281" spans="13:13" ht="49.2" customHeight="1">
      <c r="M28281" s="85"/>
    </row>
    <row r="28282" spans="13:13" ht="49.2" customHeight="1">
      <c r="M28282" s="85"/>
    </row>
    <row r="28283" spans="13:13" ht="49.2" customHeight="1">
      <c r="M28283" s="85"/>
    </row>
    <row r="28284" spans="13:13" ht="49.2" customHeight="1">
      <c r="M28284" s="85"/>
    </row>
    <row r="28285" spans="13:13" ht="49.2" customHeight="1">
      <c r="M28285" s="85"/>
    </row>
    <row r="28286" spans="13:13" ht="49.2" customHeight="1">
      <c r="M28286" s="85"/>
    </row>
    <row r="28287" spans="13:13" ht="49.2" customHeight="1">
      <c r="M28287" s="85"/>
    </row>
    <row r="28288" spans="13:13" ht="49.2" customHeight="1">
      <c r="M28288" s="85"/>
    </row>
    <row r="28289" spans="13:13" ht="49.2" customHeight="1">
      <c r="M28289" s="85"/>
    </row>
    <row r="28290" spans="13:13" ht="49.2" customHeight="1">
      <c r="M28290" s="85"/>
    </row>
    <row r="28291" spans="13:13" ht="49.2" customHeight="1">
      <c r="M28291" s="85"/>
    </row>
    <row r="28292" spans="13:13" ht="49.2" customHeight="1">
      <c r="M28292" s="85"/>
    </row>
    <row r="28293" spans="13:13" ht="49.2" customHeight="1">
      <c r="M28293" s="85"/>
    </row>
    <row r="28294" spans="13:13" ht="49.2" customHeight="1">
      <c r="M28294" s="85"/>
    </row>
    <row r="28295" spans="13:13" ht="49.2" customHeight="1">
      <c r="M28295" s="85"/>
    </row>
    <row r="28296" spans="13:13" ht="49.2" customHeight="1">
      <c r="M28296" s="85"/>
    </row>
    <row r="28297" spans="13:13" ht="49.2" customHeight="1">
      <c r="M28297" s="85"/>
    </row>
    <row r="28298" spans="13:13" ht="49.2" customHeight="1">
      <c r="M28298" s="85"/>
    </row>
    <row r="28299" spans="13:13" ht="49.2" customHeight="1">
      <c r="M28299" s="85"/>
    </row>
    <row r="28300" spans="13:13" ht="49.2" customHeight="1">
      <c r="M28300" s="85"/>
    </row>
    <row r="28301" spans="13:13" ht="49.2" customHeight="1">
      <c r="M28301" s="85"/>
    </row>
    <row r="28302" spans="13:13" ht="49.2" customHeight="1">
      <c r="M28302" s="85"/>
    </row>
    <row r="28303" spans="13:13" ht="49.2" customHeight="1">
      <c r="M28303" s="85"/>
    </row>
    <row r="28304" spans="13:13" ht="49.2" customHeight="1">
      <c r="M28304" s="85"/>
    </row>
    <row r="28305" spans="13:13" ht="49.2" customHeight="1">
      <c r="M28305" s="85"/>
    </row>
    <row r="28306" spans="13:13" ht="49.2" customHeight="1">
      <c r="M28306" s="85"/>
    </row>
    <row r="28307" spans="13:13" ht="49.2" customHeight="1">
      <c r="M28307" s="85"/>
    </row>
    <row r="28308" spans="13:13" ht="49.2" customHeight="1">
      <c r="M28308" s="85"/>
    </row>
    <row r="28309" spans="13:13" ht="49.2" customHeight="1">
      <c r="M28309" s="85"/>
    </row>
    <row r="28310" spans="13:13" ht="49.2" customHeight="1">
      <c r="M28310" s="85"/>
    </row>
    <row r="28311" spans="13:13" ht="49.2" customHeight="1">
      <c r="M28311" s="85"/>
    </row>
    <row r="28312" spans="13:13" ht="49.2" customHeight="1">
      <c r="M28312" s="85"/>
    </row>
    <row r="28313" spans="13:13" ht="49.2" customHeight="1">
      <c r="M28313" s="85"/>
    </row>
    <row r="28314" spans="13:13" ht="49.2" customHeight="1">
      <c r="M28314" s="85"/>
    </row>
    <row r="28315" spans="13:13" ht="49.2" customHeight="1">
      <c r="M28315" s="85"/>
    </row>
    <row r="28316" spans="13:13" ht="49.2" customHeight="1">
      <c r="M28316" s="85"/>
    </row>
    <row r="28317" spans="13:13" ht="49.2" customHeight="1">
      <c r="M28317" s="85"/>
    </row>
    <row r="28318" spans="13:13" ht="49.2" customHeight="1">
      <c r="M28318" s="85"/>
    </row>
    <row r="28319" spans="13:13" ht="49.2" customHeight="1">
      <c r="M28319" s="85"/>
    </row>
    <row r="28320" spans="13:13" ht="49.2" customHeight="1">
      <c r="M28320" s="85"/>
    </row>
    <row r="28321" spans="13:13" ht="49.2" customHeight="1">
      <c r="M28321" s="85"/>
    </row>
    <row r="28322" spans="13:13" ht="49.2" customHeight="1">
      <c r="M28322" s="85"/>
    </row>
    <row r="28323" spans="13:13" ht="49.2" customHeight="1">
      <c r="M28323" s="85"/>
    </row>
    <row r="28324" spans="13:13" ht="49.2" customHeight="1">
      <c r="M28324" s="85"/>
    </row>
    <row r="28325" spans="13:13" ht="49.2" customHeight="1">
      <c r="M28325" s="85"/>
    </row>
    <row r="28326" spans="13:13" ht="49.2" customHeight="1">
      <c r="M28326" s="85"/>
    </row>
    <row r="28327" spans="13:13" ht="49.2" customHeight="1">
      <c r="M28327" s="85"/>
    </row>
    <row r="28328" spans="13:13" ht="49.2" customHeight="1">
      <c r="M28328" s="85"/>
    </row>
    <row r="28329" spans="13:13" ht="49.2" customHeight="1">
      <c r="M28329" s="85"/>
    </row>
    <row r="28330" spans="13:13" ht="49.2" customHeight="1">
      <c r="M28330" s="85"/>
    </row>
    <row r="28331" spans="13:13" ht="49.2" customHeight="1">
      <c r="M28331" s="85"/>
    </row>
    <row r="28332" spans="13:13" ht="49.2" customHeight="1">
      <c r="M28332" s="85"/>
    </row>
    <row r="28333" spans="13:13" ht="49.2" customHeight="1">
      <c r="M28333" s="85"/>
    </row>
    <row r="28334" spans="13:13" ht="49.2" customHeight="1">
      <c r="M28334" s="85"/>
    </row>
    <row r="28335" spans="13:13" ht="49.2" customHeight="1">
      <c r="M28335" s="85"/>
    </row>
    <row r="28336" spans="13:13" ht="49.2" customHeight="1">
      <c r="M28336" s="85"/>
    </row>
    <row r="28337" spans="13:13" ht="49.2" customHeight="1">
      <c r="M28337" s="85"/>
    </row>
    <row r="28338" spans="13:13" ht="49.2" customHeight="1">
      <c r="M28338" s="85"/>
    </row>
    <row r="28339" spans="13:13" ht="49.2" customHeight="1">
      <c r="M28339" s="85"/>
    </row>
    <row r="28340" spans="13:13" ht="49.2" customHeight="1">
      <c r="M28340" s="85"/>
    </row>
    <row r="28341" spans="13:13" ht="49.2" customHeight="1">
      <c r="M28341" s="85"/>
    </row>
    <row r="28342" spans="13:13" ht="49.2" customHeight="1">
      <c r="M28342" s="85"/>
    </row>
    <row r="28343" spans="13:13" ht="49.2" customHeight="1">
      <c r="M28343" s="85"/>
    </row>
    <row r="28344" spans="13:13" ht="49.2" customHeight="1">
      <c r="M28344" s="85"/>
    </row>
    <row r="28345" spans="13:13" ht="49.2" customHeight="1">
      <c r="M28345" s="85"/>
    </row>
    <row r="28346" spans="13:13" ht="49.2" customHeight="1">
      <c r="M28346" s="85"/>
    </row>
    <row r="28347" spans="13:13" ht="49.2" customHeight="1">
      <c r="M28347" s="85"/>
    </row>
    <row r="28348" spans="13:13" ht="49.2" customHeight="1">
      <c r="M28348" s="85"/>
    </row>
    <row r="28349" spans="13:13" ht="49.2" customHeight="1">
      <c r="M28349" s="85"/>
    </row>
    <row r="28350" spans="13:13" ht="49.2" customHeight="1">
      <c r="M28350" s="85"/>
    </row>
    <row r="28351" spans="13:13" ht="49.2" customHeight="1">
      <c r="M28351" s="85"/>
    </row>
    <row r="28352" spans="13:13" ht="49.2" customHeight="1">
      <c r="M28352" s="85"/>
    </row>
    <row r="28353" spans="13:13" ht="49.2" customHeight="1">
      <c r="M28353" s="85"/>
    </row>
    <row r="28354" spans="13:13" ht="49.2" customHeight="1">
      <c r="M28354" s="85"/>
    </row>
    <row r="28355" spans="13:13" ht="49.2" customHeight="1">
      <c r="M28355" s="85"/>
    </row>
    <row r="28356" spans="13:13" ht="49.2" customHeight="1">
      <c r="M28356" s="85"/>
    </row>
    <row r="28357" spans="13:13" ht="49.2" customHeight="1">
      <c r="M28357" s="85"/>
    </row>
    <row r="28358" spans="13:13" ht="49.2" customHeight="1">
      <c r="M28358" s="85"/>
    </row>
    <row r="28359" spans="13:13" ht="49.2" customHeight="1">
      <c r="M28359" s="85"/>
    </row>
    <row r="28360" spans="13:13" ht="49.2" customHeight="1">
      <c r="M28360" s="85"/>
    </row>
    <row r="28361" spans="13:13" ht="49.2" customHeight="1">
      <c r="M28361" s="85"/>
    </row>
    <row r="28362" spans="13:13" ht="49.2" customHeight="1">
      <c r="M28362" s="85"/>
    </row>
    <row r="28363" spans="13:13" ht="49.2" customHeight="1">
      <c r="M28363" s="85"/>
    </row>
    <row r="28364" spans="13:13" ht="49.2" customHeight="1">
      <c r="M28364" s="85"/>
    </row>
    <row r="28365" spans="13:13" ht="49.2" customHeight="1">
      <c r="M28365" s="85"/>
    </row>
    <row r="28366" spans="13:13" ht="49.2" customHeight="1">
      <c r="M28366" s="85"/>
    </row>
    <row r="28367" spans="13:13" ht="49.2" customHeight="1">
      <c r="M28367" s="85"/>
    </row>
    <row r="28368" spans="13:13" ht="49.2" customHeight="1">
      <c r="M28368" s="85"/>
    </row>
    <row r="28369" spans="13:13" ht="49.2" customHeight="1">
      <c r="M28369" s="85"/>
    </row>
    <row r="28370" spans="13:13" ht="49.2" customHeight="1">
      <c r="M28370" s="85"/>
    </row>
    <row r="28371" spans="13:13" ht="49.2" customHeight="1">
      <c r="M28371" s="85"/>
    </row>
    <row r="28372" spans="13:13" ht="49.2" customHeight="1">
      <c r="M28372" s="85"/>
    </row>
    <row r="28373" spans="13:13" ht="49.2" customHeight="1">
      <c r="M28373" s="85"/>
    </row>
    <row r="28374" spans="13:13" ht="49.2" customHeight="1">
      <c r="M28374" s="85"/>
    </row>
    <row r="28375" spans="13:13" ht="49.2" customHeight="1">
      <c r="M28375" s="85"/>
    </row>
    <row r="28376" spans="13:13" ht="49.2" customHeight="1">
      <c r="M28376" s="85"/>
    </row>
    <row r="28377" spans="13:13" ht="49.2" customHeight="1">
      <c r="M28377" s="85"/>
    </row>
    <row r="28378" spans="13:13" ht="49.2" customHeight="1">
      <c r="M28378" s="85"/>
    </row>
    <row r="28379" spans="13:13" ht="49.2" customHeight="1">
      <c r="M28379" s="85"/>
    </row>
    <row r="28380" spans="13:13" ht="49.2" customHeight="1">
      <c r="M28380" s="85"/>
    </row>
    <row r="28381" spans="13:13" ht="49.2" customHeight="1">
      <c r="M28381" s="85"/>
    </row>
    <row r="28382" spans="13:13" ht="49.2" customHeight="1">
      <c r="M28382" s="85"/>
    </row>
    <row r="28383" spans="13:13" ht="49.2" customHeight="1">
      <c r="M28383" s="85"/>
    </row>
    <row r="28384" spans="13:13" ht="49.2" customHeight="1">
      <c r="M28384" s="85"/>
    </row>
    <row r="28385" spans="13:13" ht="49.2" customHeight="1">
      <c r="M28385" s="85"/>
    </row>
    <row r="28386" spans="13:13" ht="49.2" customHeight="1">
      <c r="M28386" s="85"/>
    </row>
    <row r="28387" spans="13:13" ht="49.2" customHeight="1">
      <c r="M28387" s="85"/>
    </row>
    <row r="28388" spans="13:13" ht="49.2" customHeight="1">
      <c r="M28388" s="85"/>
    </row>
    <row r="28389" spans="13:13" ht="49.2" customHeight="1">
      <c r="M28389" s="85"/>
    </row>
    <row r="28390" spans="13:13" ht="49.2" customHeight="1">
      <c r="M28390" s="85"/>
    </row>
    <row r="28391" spans="13:13" ht="49.2" customHeight="1">
      <c r="M28391" s="85"/>
    </row>
    <row r="28392" spans="13:13" ht="49.2" customHeight="1">
      <c r="M28392" s="85"/>
    </row>
    <row r="28393" spans="13:13" ht="49.2" customHeight="1">
      <c r="M28393" s="85"/>
    </row>
    <row r="28394" spans="13:13" ht="49.2" customHeight="1">
      <c r="M28394" s="85"/>
    </row>
    <row r="28395" spans="13:13" ht="49.2" customHeight="1">
      <c r="M28395" s="85"/>
    </row>
    <row r="28396" spans="13:13" ht="49.2" customHeight="1">
      <c r="M28396" s="85"/>
    </row>
    <row r="28397" spans="13:13" ht="49.2" customHeight="1">
      <c r="M28397" s="85"/>
    </row>
    <row r="28398" spans="13:13" ht="49.2" customHeight="1">
      <c r="M28398" s="85"/>
    </row>
    <row r="28399" spans="13:13" ht="49.2" customHeight="1">
      <c r="M28399" s="85"/>
    </row>
    <row r="28400" spans="13:13" ht="49.2" customHeight="1">
      <c r="M28400" s="85"/>
    </row>
    <row r="28401" spans="13:13" ht="49.2" customHeight="1">
      <c r="M28401" s="85"/>
    </row>
    <row r="28402" spans="13:13" ht="49.2" customHeight="1">
      <c r="M28402" s="85"/>
    </row>
    <row r="28403" spans="13:13" ht="49.2" customHeight="1">
      <c r="M28403" s="85"/>
    </row>
    <row r="28404" spans="13:13" ht="49.2" customHeight="1">
      <c r="M28404" s="85"/>
    </row>
    <row r="28405" spans="13:13" ht="49.2" customHeight="1">
      <c r="M28405" s="85"/>
    </row>
    <row r="28406" spans="13:13" ht="49.2" customHeight="1">
      <c r="M28406" s="85"/>
    </row>
    <row r="28407" spans="13:13" ht="49.2" customHeight="1">
      <c r="M28407" s="85"/>
    </row>
    <row r="28408" spans="13:13" ht="49.2" customHeight="1">
      <c r="M28408" s="85"/>
    </row>
    <row r="28409" spans="13:13" ht="49.2" customHeight="1">
      <c r="M28409" s="85"/>
    </row>
    <row r="28410" spans="13:13" ht="49.2" customHeight="1">
      <c r="M28410" s="85"/>
    </row>
    <row r="28411" spans="13:13" ht="49.2" customHeight="1">
      <c r="M28411" s="85"/>
    </row>
    <row r="28412" spans="13:13" ht="49.2" customHeight="1">
      <c r="M28412" s="85"/>
    </row>
    <row r="28413" spans="13:13" ht="49.2" customHeight="1">
      <c r="M28413" s="85"/>
    </row>
    <row r="28414" spans="13:13" ht="49.2" customHeight="1">
      <c r="M28414" s="85"/>
    </row>
    <row r="28415" spans="13:13" ht="49.2" customHeight="1">
      <c r="M28415" s="85"/>
    </row>
    <row r="28416" spans="13:13" ht="49.2" customHeight="1">
      <c r="M28416" s="85"/>
    </row>
    <row r="28417" spans="13:13" ht="49.2" customHeight="1">
      <c r="M28417" s="85"/>
    </row>
    <row r="28418" spans="13:13" ht="49.2" customHeight="1">
      <c r="M28418" s="85"/>
    </row>
    <row r="28419" spans="13:13" ht="49.2" customHeight="1">
      <c r="M28419" s="85"/>
    </row>
    <row r="28420" spans="13:13" ht="49.2" customHeight="1">
      <c r="M28420" s="85"/>
    </row>
    <row r="28421" spans="13:13" ht="49.2" customHeight="1">
      <c r="M28421" s="85"/>
    </row>
    <row r="28422" spans="13:13" ht="49.2" customHeight="1">
      <c r="M28422" s="85"/>
    </row>
    <row r="28423" spans="13:13" ht="49.2" customHeight="1">
      <c r="M28423" s="85"/>
    </row>
    <row r="28424" spans="13:13" ht="49.2" customHeight="1">
      <c r="M28424" s="85"/>
    </row>
    <row r="28425" spans="13:13" ht="49.2" customHeight="1">
      <c r="M28425" s="85"/>
    </row>
    <row r="28426" spans="13:13" ht="49.2" customHeight="1">
      <c r="M28426" s="85"/>
    </row>
    <row r="28427" spans="13:13" ht="49.2" customHeight="1">
      <c r="M28427" s="85"/>
    </row>
    <row r="28428" spans="13:13" ht="49.2" customHeight="1">
      <c r="M28428" s="85"/>
    </row>
    <row r="28429" spans="13:13" ht="49.2" customHeight="1">
      <c r="M28429" s="85"/>
    </row>
    <row r="28430" spans="13:13" ht="49.2" customHeight="1">
      <c r="M28430" s="85"/>
    </row>
    <row r="28431" spans="13:13" ht="49.2" customHeight="1">
      <c r="M28431" s="85"/>
    </row>
    <row r="28432" spans="13:13" ht="49.2" customHeight="1">
      <c r="M28432" s="85"/>
    </row>
    <row r="28433" spans="13:13" ht="49.2" customHeight="1">
      <c r="M28433" s="85"/>
    </row>
    <row r="28434" spans="13:13" ht="49.2" customHeight="1">
      <c r="M28434" s="85"/>
    </row>
    <row r="28435" spans="13:13" ht="49.2" customHeight="1">
      <c r="M28435" s="85"/>
    </row>
    <row r="28436" spans="13:13" ht="49.2" customHeight="1">
      <c r="M28436" s="85"/>
    </row>
    <row r="28437" spans="13:13" ht="49.2" customHeight="1">
      <c r="M28437" s="85"/>
    </row>
    <row r="28438" spans="13:13" ht="49.2" customHeight="1">
      <c r="M28438" s="85"/>
    </row>
    <row r="28439" spans="13:13" ht="49.2" customHeight="1">
      <c r="M28439" s="85"/>
    </row>
    <row r="28440" spans="13:13" ht="49.2" customHeight="1">
      <c r="M28440" s="85"/>
    </row>
    <row r="28441" spans="13:13" ht="49.2" customHeight="1">
      <c r="M28441" s="85"/>
    </row>
    <row r="28442" spans="13:13" ht="49.2" customHeight="1">
      <c r="M28442" s="85"/>
    </row>
    <row r="28443" spans="13:13" ht="49.2" customHeight="1">
      <c r="M28443" s="85"/>
    </row>
    <row r="28444" spans="13:13" ht="49.2" customHeight="1">
      <c r="M28444" s="85"/>
    </row>
    <row r="28445" spans="13:13" ht="49.2" customHeight="1">
      <c r="M28445" s="85"/>
    </row>
    <row r="28446" spans="13:13" ht="49.2" customHeight="1">
      <c r="M28446" s="85"/>
    </row>
    <row r="28447" spans="13:13" ht="49.2" customHeight="1">
      <c r="M28447" s="85"/>
    </row>
    <row r="28448" spans="13:13" ht="49.2" customHeight="1">
      <c r="M28448" s="85"/>
    </row>
    <row r="28449" spans="13:13" ht="49.2" customHeight="1">
      <c r="M28449" s="85"/>
    </row>
    <row r="28450" spans="13:13" ht="49.2" customHeight="1">
      <c r="M28450" s="85"/>
    </row>
    <row r="28451" spans="13:13" ht="49.2" customHeight="1">
      <c r="M28451" s="85"/>
    </row>
    <row r="28452" spans="13:13" ht="49.2" customHeight="1">
      <c r="M28452" s="85"/>
    </row>
    <row r="28453" spans="13:13" ht="49.2" customHeight="1">
      <c r="M28453" s="85"/>
    </row>
    <row r="28454" spans="13:13" ht="49.2" customHeight="1">
      <c r="M28454" s="85"/>
    </row>
    <row r="28455" spans="13:13" ht="49.2" customHeight="1">
      <c r="M28455" s="85"/>
    </row>
    <row r="28456" spans="13:13" ht="49.2" customHeight="1">
      <c r="M28456" s="85"/>
    </row>
    <row r="28457" spans="13:13" ht="49.2" customHeight="1">
      <c r="M28457" s="85"/>
    </row>
    <row r="28458" spans="13:13" ht="49.2" customHeight="1">
      <c r="M28458" s="85"/>
    </row>
    <row r="28459" spans="13:13" ht="49.2" customHeight="1">
      <c r="M28459" s="85"/>
    </row>
    <row r="28460" spans="13:13" ht="49.2" customHeight="1">
      <c r="M28460" s="85"/>
    </row>
    <row r="28461" spans="13:13" ht="49.2" customHeight="1">
      <c r="M28461" s="85"/>
    </row>
    <row r="28462" spans="13:13" ht="49.2" customHeight="1">
      <c r="M28462" s="85"/>
    </row>
    <row r="28463" spans="13:13" ht="49.2" customHeight="1">
      <c r="M28463" s="85"/>
    </row>
    <row r="28464" spans="13:13" ht="49.2" customHeight="1">
      <c r="M28464" s="85"/>
    </row>
    <row r="28465" spans="13:13" ht="49.2" customHeight="1">
      <c r="M28465" s="85"/>
    </row>
    <row r="28466" spans="13:13" ht="49.2" customHeight="1">
      <c r="M28466" s="85"/>
    </row>
    <row r="28467" spans="13:13" ht="49.2" customHeight="1">
      <c r="M28467" s="85"/>
    </row>
    <row r="28468" spans="13:13" ht="49.2" customHeight="1">
      <c r="M28468" s="85"/>
    </row>
    <row r="28469" spans="13:13" ht="49.2" customHeight="1">
      <c r="M28469" s="85"/>
    </row>
    <row r="28470" spans="13:13" ht="49.2" customHeight="1">
      <c r="M28470" s="85"/>
    </row>
    <row r="28471" spans="13:13" ht="49.2" customHeight="1">
      <c r="M28471" s="85"/>
    </row>
    <row r="28472" spans="13:13" ht="49.2" customHeight="1">
      <c r="M28472" s="85"/>
    </row>
    <row r="28473" spans="13:13" ht="49.2" customHeight="1">
      <c r="M28473" s="85"/>
    </row>
    <row r="28474" spans="13:13" ht="49.2" customHeight="1">
      <c r="M28474" s="85"/>
    </row>
    <row r="28475" spans="13:13" ht="49.2" customHeight="1">
      <c r="M28475" s="85"/>
    </row>
    <row r="28476" spans="13:13" ht="49.2" customHeight="1">
      <c r="M28476" s="85"/>
    </row>
    <row r="28477" spans="13:13" ht="49.2" customHeight="1">
      <c r="M28477" s="85"/>
    </row>
    <row r="28478" spans="13:13" ht="49.2" customHeight="1">
      <c r="M28478" s="85"/>
    </row>
    <row r="28479" spans="13:13" ht="49.2" customHeight="1">
      <c r="M28479" s="85"/>
    </row>
    <row r="28480" spans="13:13" ht="49.2" customHeight="1">
      <c r="M28480" s="85"/>
    </row>
    <row r="28481" spans="13:13" ht="49.2" customHeight="1">
      <c r="M28481" s="85"/>
    </row>
    <row r="28482" spans="13:13" ht="49.2" customHeight="1">
      <c r="M28482" s="85"/>
    </row>
    <row r="28483" spans="13:13" ht="49.2" customHeight="1">
      <c r="M28483" s="85"/>
    </row>
    <row r="28484" spans="13:13" ht="49.2" customHeight="1">
      <c r="M28484" s="85"/>
    </row>
    <row r="28485" spans="13:13" ht="49.2" customHeight="1">
      <c r="M28485" s="85"/>
    </row>
    <row r="28486" spans="13:13" ht="49.2" customHeight="1">
      <c r="M28486" s="85"/>
    </row>
    <row r="28487" spans="13:13" ht="49.2" customHeight="1">
      <c r="M28487" s="85"/>
    </row>
    <row r="28488" spans="13:13" ht="49.2" customHeight="1">
      <c r="M28488" s="85"/>
    </row>
    <row r="28489" spans="13:13" ht="49.2" customHeight="1">
      <c r="M28489" s="85"/>
    </row>
    <row r="28490" spans="13:13" ht="49.2" customHeight="1">
      <c r="M28490" s="85"/>
    </row>
    <row r="28491" spans="13:13" ht="49.2" customHeight="1">
      <c r="M28491" s="85"/>
    </row>
    <row r="28492" spans="13:13" ht="49.2" customHeight="1">
      <c r="M28492" s="85"/>
    </row>
    <row r="28493" spans="13:13" ht="49.2" customHeight="1">
      <c r="M28493" s="85"/>
    </row>
    <row r="28494" spans="13:13" ht="49.2" customHeight="1">
      <c r="M28494" s="85"/>
    </row>
    <row r="28495" spans="13:13" ht="49.2" customHeight="1">
      <c r="M28495" s="85"/>
    </row>
    <row r="28496" spans="13:13" ht="49.2" customHeight="1">
      <c r="M28496" s="85"/>
    </row>
    <row r="28497" spans="13:13" ht="49.2" customHeight="1">
      <c r="M28497" s="85"/>
    </row>
    <row r="28498" spans="13:13" ht="49.2" customHeight="1">
      <c r="M28498" s="85"/>
    </row>
    <row r="28499" spans="13:13" ht="49.2" customHeight="1">
      <c r="M28499" s="85"/>
    </row>
    <row r="28500" spans="13:13" ht="49.2" customHeight="1">
      <c r="M28500" s="85"/>
    </row>
    <row r="28501" spans="13:13" ht="49.2" customHeight="1">
      <c r="M28501" s="85"/>
    </row>
    <row r="28502" spans="13:13" ht="49.2" customHeight="1">
      <c r="M28502" s="85"/>
    </row>
    <row r="28503" spans="13:13" ht="49.2" customHeight="1">
      <c r="M28503" s="85"/>
    </row>
    <row r="28504" spans="13:13" ht="49.2" customHeight="1">
      <c r="M28504" s="85"/>
    </row>
    <row r="28505" spans="13:13" ht="49.2" customHeight="1">
      <c r="M28505" s="85"/>
    </row>
    <row r="28506" spans="13:13" ht="49.2" customHeight="1">
      <c r="M28506" s="85"/>
    </row>
    <row r="28507" spans="13:13" ht="49.2" customHeight="1">
      <c r="M28507" s="85"/>
    </row>
    <row r="28508" spans="13:13" ht="49.2" customHeight="1">
      <c r="M28508" s="85"/>
    </row>
    <row r="28509" spans="13:13" ht="49.2" customHeight="1">
      <c r="M28509" s="85"/>
    </row>
    <row r="28510" spans="13:13" ht="49.2" customHeight="1">
      <c r="M28510" s="85"/>
    </row>
    <row r="28511" spans="13:13" ht="49.2" customHeight="1">
      <c r="M28511" s="85"/>
    </row>
    <row r="28512" spans="13:13" ht="49.2" customHeight="1">
      <c r="M28512" s="85"/>
    </row>
    <row r="28513" spans="13:13" ht="49.2" customHeight="1">
      <c r="M28513" s="85"/>
    </row>
    <row r="28514" spans="13:13" ht="49.2" customHeight="1">
      <c r="M28514" s="85"/>
    </row>
    <row r="28515" spans="13:13" ht="49.2" customHeight="1">
      <c r="M28515" s="85"/>
    </row>
    <row r="28516" spans="13:13" ht="49.2" customHeight="1">
      <c r="M28516" s="85"/>
    </row>
    <row r="28517" spans="13:13" ht="49.2" customHeight="1">
      <c r="M28517" s="85"/>
    </row>
    <row r="28518" spans="13:13" ht="49.2" customHeight="1">
      <c r="M28518" s="85"/>
    </row>
    <row r="28519" spans="13:13" ht="49.2" customHeight="1">
      <c r="M28519" s="85"/>
    </row>
    <row r="28520" spans="13:13" ht="49.2" customHeight="1">
      <c r="M28520" s="85"/>
    </row>
    <row r="28521" spans="13:13" ht="49.2" customHeight="1">
      <c r="M28521" s="85"/>
    </row>
    <row r="28522" spans="13:13" ht="49.2" customHeight="1">
      <c r="M28522" s="85"/>
    </row>
    <row r="28523" spans="13:13" ht="49.2" customHeight="1">
      <c r="M28523" s="85"/>
    </row>
    <row r="28524" spans="13:13" ht="49.2" customHeight="1">
      <c r="M28524" s="85"/>
    </row>
    <row r="28525" spans="13:13" ht="49.2" customHeight="1">
      <c r="M28525" s="85"/>
    </row>
    <row r="28526" spans="13:13" ht="49.2" customHeight="1">
      <c r="M28526" s="85"/>
    </row>
    <row r="28527" spans="13:13" ht="49.2" customHeight="1">
      <c r="M28527" s="85"/>
    </row>
    <row r="28528" spans="13:13" ht="49.2" customHeight="1">
      <c r="M28528" s="85"/>
    </row>
    <row r="28529" spans="13:13" ht="49.2" customHeight="1">
      <c r="M28529" s="85"/>
    </row>
    <row r="28530" spans="13:13" ht="49.2" customHeight="1">
      <c r="M28530" s="85"/>
    </row>
    <row r="28531" spans="13:13" ht="49.2" customHeight="1">
      <c r="M28531" s="85"/>
    </row>
    <row r="28532" spans="13:13" ht="49.2" customHeight="1">
      <c r="M28532" s="85"/>
    </row>
    <row r="28533" spans="13:13" ht="49.2" customHeight="1">
      <c r="M28533" s="85"/>
    </row>
    <row r="28534" spans="13:13" ht="49.2" customHeight="1">
      <c r="M28534" s="85"/>
    </row>
    <row r="28535" spans="13:13" ht="49.2" customHeight="1">
      <c r="M28535" s="85"/>
    </row>
    <row r="28536" spans="13:13" ht="49.2" customHeight="1">
      <c r="M28536" s="85"/>
    </row>
    <row r="28537" spans="13:13" ht="49.2" customHeight="1">
      <c r="M28537" s="85"/>
    </row>
    <row r="28538" spans="13:13" ht="49.2" customHeight="1">
      <c r="M28538" s="85"/>
    </row>
    <row r="28539" spans="13:13" ht="49.2" customHeight="1">
      <c r="M28539" s="85"/>
    </row>
    <row r="28540" spans="13:13" ht="49.2" customHeight="1">
      <c r="M28540" s="85"/>
    </row>
    <row r="28541" spans="13:13" ht="49.2" customHeight="1">
      <c r="M28541" s="85"/>
    </row>
    <row r="28542" spans="13:13" ht="49.2" customHeight="1">
      <c r="M28542" s="85"/>
    </row>
    <row r="28543" spans="13:13" ht="49.2" customHeight="1">
      <c r="M28543" s="85"/>
    </row>
    <row r="28544" spans="13:13" ht="49.2" customHeight="1">
      <c r="M28544" s="85"/>
    </row>
    <row r="28545" spans="13:13" ht="49.2" customHeight="1">
      <c r="M28545" s="85"/>
    </row>
    <row r="28546" spans="13:13" ht="49.2" customHeight="1">
      <c r="M28546" s="85"/>
    </row>
    <row r="28547" spans="13:13" ht="49.2" customHeight="1">
      <c r="M28547" s="85"/>
    </row>
    <row r="28548" spans="13:13" ht="49.2" customHeight="1">
      <c r="M28548" s="85"/>
    </row>
    <row r="28549" spans="13:13" ht="49.2" customHeight="1">
      <c r="M28549" s="85"/>
    </row>
    <row r="28550" spans="13:13" ht="49.2" customHeight="1">
      <c r="M28550" s="85"/>
    </row>
    <row r="28551" spans="13:13" ht="49.2" customHeight="1">
      <c r="M28551" s="85"/>
    </row>
    <row r="28552" spans="13:13" ht="49.2" customHeight="1">
      <c r="M28552" s="85"/>
    </row>
    <row r="28553" spans="13:13" ht="49.2" customHeight="1">
      <c r="M28553" s="85"/>
    </row>
    <row r="28554" spans="13:13" ht="49.2" customHeight="1">
      <c r="M28554" s="85"/>
    </row>
    <row r="28555" spans="13:13" ht="49.2" customHeight="1">
      <c r="M28555" s="85"/>
    </row>
    <row r="28556" spans="13:13" ht="49.2" customHeight="1">
      <c r="M28556" s="85"/>
    </row>
    <row r="28557" spans="13:13" ht="49.2" customHeight="1">
      <c r="M28557" s="85"/>
    </row>
    <row r="28558" spans="13:13" ht="49.2" customHeight="1">
      <c r="M28558" s="85"/>
    </row>
    <row r="28559" spans="13:13" ht="49.2" customHeight="1">
      <c r="M28559" s="85"/>
    </row>
    <row r="28560" spans="13:13" ht="49.2" customHeight="1">
      <c r="M28560" s="85"/>
    </row>
    <row r="28561" spans="13:13" ht="49.2" customHeight="1">
      <c r="M28561" s="85"/>
    </row>
    <row r="28562" spans="13:13" ht="49.2" customHeight="1">
      <c r="M28562" s="85"/>
    </row>
    <row r="28563" spans="13:13" ht="49.2" customHeight="1">
      <c r="M28563" s="85"/>
    </row>
    <row r="28564" spans="13:13" ht="49.2" customHeight="1">
      <c r="M28564" s="85"/>
    </row>
    <row r="28565" spans="13:13" ht="49.2" customHeight="1">
      <c r="M28565" s="85"/>
    </row>
    <row r="28566" spans="13:13" ht="49.2" customHeight="1">
      <c r="M28566" s="85"/>
    </row>
    <row r="28567" spans="13:13" ht="49.2" customHeight="1">
      <c r="M28567" s="85"/>
    </row>
    <row r="28568" spans="13:13" ht="49.2" customHeight="1">
      <c r="M28568" s="85"/>
    </row>
    <row r="28569" spans="13:13" ht="49.2" customHeight="1">
      <c r="M28569" s="85"/>
    </row>
    <row r="28570" spans="13:13" ht="49.2" customHeight="1">
      <c r="M28570" s="85"/>
    </row>
    <row r="28571" spans="13:13" ht="49.2" customHeight="1">
      <c r="M28571" s="85"/>
    </row>
    <row r="28572" spans="13:13" ht="49.2" customHeight="1">
      <c r="M28572" s="85"/>
    </row>
    <row r="28573" spans="13:13" ht="49.2" customHeight="1">
      <c r="M28573" s="85"/>
    </row>
    <row r="28574" spans="13:13" ht="49.2" customHeight="1">
      <c r="M28574" s="85"/>
    </row>
    <row r="28575" spans="13:13" ht="49.2" customHeight="1">
      <c r="M28575" s="85"/>
    </row>
    <row r="28576" spans="13:13" ht="49.2" customHeight="1">
      <c r="M28576" s="85"/>
    </row>
    <row r="28577" spans="13:13" ht="49.2" customHeight="1">
      <c r="M28577" s="85"/>
    </row>
    <row r="28578" spans="13:13" ht="49.2" customHeight="1">
      <c r="M28578" s="85"/>
    </row>
    <row r="28579" spans="13:13" ht="49.2" customHeight="1">
      <c r="M28579" s="85"/>
    </row>
    <row r="28580" spans="13:13" ht="49.2" customHeight="1">
      <c r="M28580" s="85"/>
    </row>
    <row r="28581" spans="13:13" ht="49.2" customHeight="1">
      <c r="M28581" s="85"/>
    </row>
    <row r="28582" spans="13:13" ht="49.2" customHeight="1">
      <c r="M28582" s="85"/>
    </row>
    <row r="28583" spans="13:13" ht="49.2" customHeight="1">
      <c r="M28583" s="85"/>
    </row>
    <row r="28584" spans="13:13" ht="49.2" customHeight="1">
      <c r="M28584" s="85"/>
    </row>
    <row r="28585" spans="13:13" ht="49.2" customHeight="1">
      <c r="M28585" s="85"/>
    </row>
    <row r="28586" spans="13:13" ht="49.2" customHeight="1">
      <c r="M28586" s="85"/>
    </row>
    <row r="28587" spans="13:13" ht="49.2" customHeight="1">
      <c r="M28587" s="85"/>
    </row>
    <row r="28588" spans="13:13" ht="49.2" customHeight="1">
      <c r="M28588" s="85"/>
    </row>
    <row r="28589" spans="13:13" ht="49.2" customHeight="1">
      <c r="M28589" s="85"/>
    </row>
    <row r="28590" spans="13:13" ht="49.2" customHeight="1">
      <c r="M28590" s="85"/>
    </row>
    <row r="28591" spans="13:13" ht="49.2" customHeight="1">
      <c r="M28591" s="85"/>
    </row>
    <row r="28592" spans="13:13" ht="49.2" customHeight="1">
      <c r="M28592" s="85"/>
    </row>
    <row r="28593" spans="13:13" ht="49.2" customHeight="1">
      <c r="M28593" s="85"/>
    </row>
    <row r="28594" spans="13:13" ht="49.2" customHeight="1">
      <c r="M28594" s="85"/>
    </row>
    <row r="28595" spans="13:13" ht="49.2" customHeight="1">
      <c r="M28595" s="85"/>
    </row>
    <row r="28596" spans="13:13" ht="49.2" customHeight="1">
      <c r="M28596" s="85"/>
    </row>
    <row r="28597" spans="13:13" ht="49.2" customHeight="1">
      <c r="M28597" s="85"/>
    </row>
    <row r="28598" spans="13:13" ht="49.2" customHeight="1">
      <c r="M28598" s="85"/>
    </row>
    <row r="28599" spans="13:13" ht="49.2" customHeight="1">
      <c r="M28599" s="85"/>
    </row>
    <row r="28600" spans="13:13" ht="49.2" customHeight="1">
      <c r="M28600" s="85"/>
    </row>
    <row r="28601" spans="13:13" ht="49.2" customHeight="1">
      <c r="M28601" s="85"/>
    </row>
    <row r="28602" spans="13:13" ht="49.2" customHeight="1">
      <c r="M28602" s="85"/>
    </row>
    <row r="28603" spans="13:13" ht="49.2" customHeight="1">
      <c r="M28603" s="85"/>
    </row>
    <row r="28604" spans="13:13" ht="49.2" customHeight="1">
      <c r="M28604" s="85"/>
    </row>
    <row r="28605" spans="13:13" ht="49.2" customHeight="1">
      <c r="M28605" s="85"/>
    </row>
    <row r="28606" spans="13:13" ht="49.2" customHeight="1">
      <c r="M28606" s="85"/>
    </row>
    <row r="28607" spans="13:13" ht="49.2" customHeight="1">
      <c r="M28607" s="85"/>
    </row>
    <row r="28608" spans="13:13" ht="49.2" customHeight="1">
      <c r="M28608" s="85"/>
    </row>
    <row r="28609" spans="13:13" ht="49.2" customHeight="1">
      <c r="M28609" s="85"/>
    </row>
    <row r="28610" spans="13:13" ht="49.2" customHeight="1">
      <c r="M28610" s="85"/>
    </row>
    <row r="28611" spans="13:13" ht="49.2" customHeight="1">
      <c r="M28611" s="85"/>
    </row>
    <row r="28612" spans="13:13" ht="49.2" customHeight="1">
      <c r="M28612" s="85"/>
    </row>
    <row r="28613" spans="13:13" ht="49.2" customHeight="1">
      <c r="M28613" s="85"/>
    </row>
    <row r="28614" spans="13:13" ht="49.2" customHeight="1">
      <c r="M28614" s="85"/>
    </row>
    <row r="28615" spans="13:13" ht="49.2" customHeight="1">
      <c r="M28615" s="85"/>
    </row>
    <row r="28616" spans="13:13" ht="49.2" customHeight="1">
      <c r="M28616" s="85"/>
    </row>
    <row r="28617" spans="13:13" ht="49.2" customHeight="1">
      <c r="M28617" s="85"/>
    </row>
    <row r="28618" spans="13:13" ht="49.2" customHeight="1">
      <c r="M28618" s="85"/>
    </row>
    <row r="28619" spans="13:13" ht="49.2" customHeight="1">
      <c r="M28619" s="85"/>
    </row>
    <row r="28620" spans="13:13" ht="49.2" customHeight="1">
      <c r="M28620" s="85"/>
    </row>
    <row r="28621" spans="13:13" ht="49.2" customHeight="1">
      <c r="M28621" s="85"/>
    </row>
    <row r="28622" spans="13:13" ht="49.2" customHeight="1">
      <c r="M28622" s="85"/>
    </row>
    <row r="28623" spans="13:13" ht="49.2" customHeight="1">
      <c r="M28623" s="85"/>
    </row>
    <row r="28624" spans="13:13" ht="49.2" customHeight="1">
      <c r="M28624" s="85"/>
    </row>
    <row r="28625" spans="13:13" ht="49.2" customHeight="1">
      <c r="M28625" s="85"/>
    </row>
    <row r="28626" spans="13:13" ht="49.2" customHeight="1">
      <c r="M28626" s="85"/>
    </row>
    <row r="28627" spans="13:13" ht="49.2" customHeight="1">
      <c r="M28627" s="85"/>
    </row>
    <row r="28628" spans="13:13" ht="49.2" customHeight="1">
      <c r="M28628" s="85"/>
    </row>
    <row r="28629" spans="13:13" ht="49.2" customHeight="1">
      <c r="M28629" s="85"/>
    </row>
    <row r="28630" spans="13:13" ht="49.2" customHeight="1">
      <c r="M28630" s="85"/>
    </row>
    <row r="28631" spans="13:13" ht="49.2" customHeight="1">
      <c r="M28631" s="85"/>
    </row>
    <row r="28632" spans="13:13" ht="49.2" customHeight="1">
      <c r="M28632" s="85"/>
    </row>
    <row r="28633" spans="13:13" ht="49.2" customHeight="1">
      <c r="M28633" s="85"/>
    </row>
    <row r="28634" spans="13:13" ht="49.2" customHeight="1">
      <c r="M28634" s="85"/>
    </row>
    <row r="28635" spans="13:13" ht="49.2" customHeight="1">
      <c r="M28635" s="85"/>
    </row>
    <row r="28636" spans="13:13" ht="49.2" customHeight="1">
      <c r="M28636" s="85"/>
    </row>
    <row r="28637" spans="13:13" ht="49.2" customHeight="1">
      <c r="M28637" s="85"/>
    </row>
    <row r="28638" spans="13:13" ht="49.2" customHeight="1">
      <c r="M28638" s="85"/>
    </row>
    <row r="28639" spans="13:13" ht="49.2" customHeight="1">
      <c r="M28639" s="85"/>
    </row>
    <row r="28640" spans="13:13" ht="49.2" customHeight="1">
      <c r="M28640" s="85"/>
    </row>
    <row r="28641" spans="13:13" ht="49.2" customHeight="1">
      <c r="M28641" s="85"/>
    </row>
    <row r="28642" spans="13:13" ht="49.2" customHeight="1">
      <c r="M28642" s="85"/>
    </row>
    <row r="28643" spans="13:13" ht="49.2" customHeight="1">
      <c r="M28643" s="85"/>
    </row>
    <row r="28644" spans="13:13" ht="49.2" customHeight="1">
      <c r="M28644" s="85"/>
    </row>
    <row r="28645" spans="13:13" ht="49.2" customHeight="1">
      <c r="M28645" s="85"/>
    </row>
    <row r="28646" spans="13:13" ht="49.2" customHeight="1">
      <c r="M28646" s="85"/>
    </row>
    <row r="28647" spans="13:13" ht="49.2" customHeight="1">
      <c r="M28647" s="85"/>
    </row>
    <row r="28648" spans="13:13" ht="49.2" customHeight="1">
      <c r="M28648" s="85"/>
    </row>
    <row r="28649" spans="13:13" ht="49.2" customHeight="1">
      <c r="M28649" s="85"/>
    </row>
    <row r="28650" spans="13:13" ht="49.2" customHeight="1">
      <c r="M28650" s="85"/>
    </row>
    <row r="28651" spans="13:13" ht="49.2" customHeight="1">
      <c r="M28651" s="85"/>
    </row>
    <row r="28652" spans="13:13" ht="49.2" customHeight="1">
      <c r="M28652" s="85"/>
    </row>
    <row r="28653" spans="13:13" ht="49.2" customHeight="1">
      <c r="M28653" s="85"/>
    </row>
    <row r="28654" spans="13:13" ht="49.2" customHeight="1">
      <c r="M28654" s="85"/>
    </row>
    <row r="28655" spans="13:13" ht="49.2" customHeight="1">
      <c r="M28655" s="85"/>
    </row>
    <row r="28656" spans="13:13" ht="49.2" customHeight="1">
      <c r="M28656" s="85"/>
    </row>
    <row r="28657" spans="13:13" ht="49.2" customHeight="1">
      <c r="M28657" s="85"/>
    </row>
    <row r="28658" spans="13:13" ht="49.2" customHeight="1">
      <c r="M28658" s="85"/>
    </row>
    <row r="28659" spans="13:13" ht="49.2" customHeight="1">
      <c r="M28659" s="85"/>
    </row>
    <row r="28660" spans="13:13" ht="49.2" customHeight="1">
      <c r="M28660" s="85"/>
    </row>
    <row r="28661" spans="13:13" ht="49.2" customHeight="1">
      <c r="M28661" s="85"/>
    </row>
    <row r="28662" spans="13:13" ht="49.2" customHeight="1">
      <c r="M28662" s="85"/>
    </row>
    <row r="28663" spans="13:13" ht="49.2" customHeight="1">
      <c r="M28663" s="85"/>
    </row>
    <row r="28664" spans="13:13" ht="49.2" customHeight="1">
      <c r="M28664" s="85"/>
    </row>
    <row r="28665" spans="13:13" ht="49.2" customHeight="1">
      <c r="M28665" s="85"/>
    </row>
    <row r="28666" spans="13:13" ht="49.2" customHeight="1">
      <c r="M28666" s="85"/>
    </row>
    <row r="28667" spans="13:13" ht="49.2" customHeight="1">
      <c r="M28667" s="85"/>
    </row>
    <row r="28668" spans="13:13" ht="49.2" customHeight="1">
      <c r="M28668" s="85"/>
    </row>
    <row r="28669" spans="13:13" ht="49.2" customHeight="1">
      <c r="M28669" s="85"/>
    </row>
    <row r="28670" spans="13:13" ht="49.2" customHeight="1">
      <c r="M28670" s="85"/>
    </row>
    <row r="28671" spans="13:13" ht="49.2" customHeight="1">
      <c r="M28671" s="85"/>
    </row>
    <row r="28672" spans="13:13" ht="49.2" customHeight="1">
      <c r="M28672" s="85"/>
    </row>
    <row r="28673" spans="13:13" ht="49.2" customHeight="1">
      <c r="M28673" s="85"/>
    </row>
    <row r="28674" spans="13:13" ht="49.2" customHeight="1">
      <c r="M28674" s="85"/>
    </row>
    <row r="28675" spans="13:13" ht="49.2" customHeight="1">
      <c r="M28675" s="85"/>
    </row>
    <row r="28676" spans="13:13" ht="49.2" customHeight="1">
      <c r="M28676" s="85"/>
    </row>
    <row r="28677" spans="13:13" ht="49.2" customHeight="1">
      <c r="M28677" s="85"/>
    </row>
    <row r="28678" spans="13:13" ht="49.2" customHeight="1">
      <c r="M28678" s="85"/>
    </row>
    <row r="28679" spans="13:13" ht="49.2" customHeight="1">
      <c r="M28679" s="85"/>
    </row>
    <row r="28680" spans="13:13" ht="49.2" customHeight="1">
      <c r="M28680" s="85"/>
    </row>
    <row r="28681" spans="13:13" ht="49.2" customHeight="1">
      <c r="M28681" s="85"/>
    </row>
    <row r="28682" spans="13:13" ht="49.2" customHeight="1">
      <c r="M28682" s="85"/>
    </row>
    <row r="28683" spans="13:13" ht="49.2" customHeight="1">
      <c r="M28683" s="85"/>
    </row>
    <row r="28684" spans="13:13" ht="49.2" customHeight="1">
      <c r="M28684" s="85"/>
    </row>
    <row r="28685" spans="13:13" ht="49.2" customHeight="1">
      <c r="M28685" s="85"/>
    </row>
    <row r="28686" spans="13:13" ht="49.2" customHeight="1">
      <c r="M28686" s="85"/>
    </row>
    <row r="28687" spans="13:13" ht="49.2" customHeight="1">
      <c r="M28687" s="85"/>
    </row>
    <row r="28688" spans="13:13" ht="49.2" customHeight="1">
      <c r="M28688" s="85"/>
    </row>
    <row r="28689" spans="13:13" ht="49.2" customHeight="1">
      <c r="M28689" s="85"/>
    </row>
    <row r="28690" spans="13:13" ht="49.2" customHeight="1">
      <c r="M28690" s="85"/>
    </row>
    <row r="28691" spans="13:13" ht="49.2" customHeight="1">
      <c r="M28691" s="85"/>
    </row>
    <row r="28692" spans="13:13" ht="49.2" customHeight="1">
      <c r="M28692" s="85"/>
    </row>
    <row r="28693" spans="13:13" ht="49.2" customHeight="1">
      <c r="M28693" s="85"/>
    </row>
    <row r="28694" spans="13:13" ht="49.2" customHeight="1">
      <c r="M28694" s="85"/>
    </row>
    <row r="28695" spans="13:13" ht="49.2" customHeight="1">
      <c r="M28695" s="85"/>
    </row>
    <row r="28696" spans="13:13" ht="49.2" customHeight="1">
      <c r="M28696" s="85"/>
    </row>
    <row r="28697" spans="13:13" ht="49.2" customHeight="1">
      <c r="M28697" s="85"/>
    </row>
    <row r="28698" spans="13:13" ht="49.2" customHeight="1">
      <c r="M28698" s="85"/>
    </row>
    <row r="28699" spans="13:13" ht="49.2" customHeight="1">
      <c r="M28699" s="85"/>
    </row>
    <row r="28700" spans="13:13" ht="49.2" customHeight="1">
      <c r="M28700" s="85"/>
    </row>
    <row r="28701" spans="13:13" ht="49.2" customHeight="1">
      <c r="M28701" s="85"/>
    </row>
    <row r="28702" spans="13:13" ht="49.2" customHeight="1">
      <c r="M28702" s="85"/>
    </row>
    <row r="28703" spans="13:13" ht="49.2" customHeight="1">
      <c r="M28703" s="85"/>
    </row>
    <row r="28704" spans="13:13" ht="49.2" customHeight="1">
      <c r="M28704" s="85"/>
    </row>
    <row r="28705" spans="13:13" ht="49.2" customHeight="1">
      <c r="M28705" s="85"/>
    </row>
    <row r="28706" spans="13:13" ht="49.2" customHeight="1">
      <c r="M28706" s="85"/>
    </row>
    <row r="28707" spans="13:13" ht="49.2" customHeight="1">
      <c r="M28707" s="85"/>
    </row>
    <row r="28708" spans="13:13" ht="49.2" customHeight="1">
      <c r="M28708" s="85"/>
    </row>
    <row r="28709" spans="13:13" ht="49.2" customHeight="1">
      <c r="M28709" s="85"/>
    </row>
    <row r="28710" spans="13:13" ht="49.2" customHeight="1">
      <c r="M28710" s="85"/>
    </row>
    <row r="28711" spans="13:13" ht="49.2" customHeight="1">
      <c r="M28711" s="85"/>
    </row>
    <row r="28712" spans="13:13" ht="49.2" customHeight="1">
      <c r="M28712" s="85"/>
    </row>
    <row r="28713" spans="13:13" ht="49.2" customHeight="1">
      <c r="M28713" s="85"/>
    </row>
    <row r="28714" spans="13:13" ht="49.2" customHeight="1">
      <c r="M28714" s="85"/>
    </row>
    <row r="28715" spans="13:13" ht="49.2" customHeight="1">
      <c r="M28715" s="85"/>
    </row>
    <row r="28716" spans="13:13" ht="49.2" customHeight="1">
      <c r="M28716" s="85"/>
    </row>
    <row r="28717" spans="13:13" ht="49.2" customHeight="1">
      <c r="M28717" s="85"/>
    </row>
    <row r="28718" spans="13:13" ht="49.2" customHeight="1">
      <c r="M28718" s="85"/>
    </row>
    <row r="28719" spans="13:13" ht="49.2" customHeight="1">
      <c r="M28719" s="85"/>
    </row>
    <row r="28720" spans="13:13" ht="49.2" customHeight="1">
      <c r="M28720" s="85"/>
    </row>
    <row r="28721" spans="13:13" ht="49.2" customHeight="1">
      <c r="M28721" s="85"/>
    </row>
    <row r="28722" spans="13:13" ht="49.2" customHeight="1">
      <c r="M28722" s="85"/>
    </row>
    <row r="28723" spans="13:13" ht="49.2" customHeight="1">
      <c r="M28723" s="85"/>
    </row>
    <row r="28724" spans="13:13" ht="49.2" customHeight="1">
      <c r="M28724" s="85"/>
    </row>
    <row r="28725" spans="13:13" ht="49.2" customHeight="1">
      <c r="M28725" s="85"/>
    </row>
    <row r="28726" spans="13:13" ht="49.2" customHeight="1">
      <c r="M28726" s="85"/>
    </row>
    <row r="28727" spans="13:13" ht="49.2" customHeight="1">
      <c r="M28727" s="85"/>
    </row>
    <row r="28728" spans="13:13" ht="49.2" customHeight="1">
      <c r="M28728" s="85"/>
    </row>
    <row r="28729" spans="13:13" ht="49.2" customHeight="1">
      <c r="M28729" s="85"/>
    </row>
    <row r="28730" spans="13:13" ht="49.2" customHeight="1">
      <c r="M28730" s="85"/>
    </row>
    <row r="28731" spans="13:13" ht="49.2" customHeight="1">
      <c r="M28731" s="85"/>
    </row>
    <row r="28732" spans="13:13" ht="49.2" customHeight="1">
      <c r="M28732" s="85"/>
    </row>
    <row r="28733" spans="13:13" ht="49.2" customHeight="1">
      <c r="M28733" s="85"/>
    </row>
    <row r="28734" spans="13:13" ht="49.2" customHeight="1">
      <c r="M28734" s="85"/>
    </row>
    <row r="28735" spans="13:13" ht="49.2" customHeight="1">
      <c r="M28735" s="85"/>
    </row>
    <row r="28736" spans="13:13" ht="49.2" customHeight="1">
      <c r="M28736" s="85"/>
    </row>
    <row r="28737" spans="13:13" ht="49.2" customHeight="1">
      <c r="M28737" s="85"/>
    </row>
    <row r="28738" spans="13:13" ht="49.2" customHeight="1">
      <c r="M28738" s="85"/>
    </row>
    <row r="28739" spans="13:13" ht="49.2" customHeight="1">
      <c r="M28739" s="85"/>
    </row>
    <row r="28740" spans="13:13" ht="49.2" customHeight="1">
      <c r="M28740" s="85"/>
    </row>
    <row r="28741" spans="13:13" ht="49.2" customHeight="1">
      <c r="M28741" s="85"/>
    </row>
    <row r="28742" spans="13:13" ht="49.2" customHeight="1">
      <c r="M28742" s="85"/>
    </row>
    <row r="28743" spans="13:13" ht="49.2" customHeight="1">
      <c r="M28743" s="85"/>
    </row>
    <row r="28744" spans="13:13" ht="49.2" customHeight="1">
      <c r="M28744" s="85"/>
    </row>
    <row r="28745" spans="13:13" ht="49.2" customHeight="1">
      <c r="M28745" s="85"/>
    </row>
    <row r="28746" spans="13:13" ht="49.2" customHeight="1">
      <c r="M28746" s="85"/>
    </row>
    <row r="28747" spans="13:13" ht="49.2" customHeight="1">
      <c r="M28747" s="85"/>
    </row>
    <row r="28748" spans="13:13" ht="49.2" customHeight="1">
      <c r="M28748" s="85"/>
    </row>
    <row r="28749" spans="13:13" ht="49.2" customHeight="1">
      <c r="M28749" s="85"/>
    </row>
    <row r="28750" spans="13:13" ht="49.2" customHeight="1">
      <c r="M28750" s="85"/>
    </row>
    <row r="28751" spans="13:13" ht="49.2" customHeight="1">
      <c r="M28751" s="85"/>
    </row>
    <row r="28752" spans="13:13" ht="49.2" customHeight="1">
      <c r="M28752" s="85"/>
    </row>
    <row r="28753" spans="13:13" ht="49.2" customHeight="1">
      <c r="M28753" s="85"/>
    </row>
    <row r="28754" spans="13:13" ht="49.2" customHeight="1">
      <c r="M28754" s="85"/>
    </row>
    <row r="28755" spans="13:13" ht="49.2" customHeight="1">
      <c r="M28755" s="85"/>
    </row>
    <row r="28756" spans="13:13" ht="49.2" customHeight="1">
      <c r="M28756" s="85"/>
    </row>
    <row r="28757" spans="13:13" ht="49.2" customHeight="1">
      <c r="M28757" s="85"/>
    </row>
    <row r="28758" spans="13:13" ht="49.2" customHeight="1">
      <c r="M28758" s="85"/>
    </row>
    <row r="28759" spans="13:13" ht="49.2" customHeight="1">
      <c r="M28759" s="85"/>
    </row>
    <row r="28760" spans="13:13" ht="49.2" customHeight="1">
      <c r="M28760" s="85"/>
    </row>
    <row r="28761" spans="13:13" ht="49.2" customHeight="1">
      <c r="M28761" s="85"/>
    </row>
    <row r="28762" spans="13:13" ht="49.2" customHeight="1">
      <c r="M28762" s="85"/>
    </row>
    <row r="28763" spans="13:13" ht="49.2" customHeight="1">
      <c r="M28763" s="85"/>
    </row>
    <row r="28764" spans="13:13" ht="49.2" customHeight="1">
      <c r="M28764" s="85"/>
    </row>
    <row r="28765" spans="13:13" ht="49.2" customHeight="1">
      <c r="M28765" s="85"/>
    </row>
    <row r="28766" spans="13:13" ht="49.2" customHeight="1">
      <c r="M28766" s="85"/>
    </row>
    <row r="28767" spans="13:13" ht="49.2" customHeight="1">
      <c r="M28767" s="85"/>
    </row>
    <row r="28768" spans="13:13" ht="49.2" customHeight="1">
      <c r="M28768" s="85"/>
    </row>
    <row r="28769" spans="13:13" ht="49.2" customHeight="1">
      <c r="M28769" s="85"/>
    </row>
    <row r="28770" spans="13:13" ht="49.2" customHeight="1">
      <c r="M28770" s="85"/>
    </row>
    <row r="28771" spans="13:13" ht="49.2" customHeight="1">
      <c r="M28771" s="85"/>
    </row>
    <row r="28772" spans="13:13" ht="49.2" customHeight="1">
      <c r="M28772" s="85"/>
    </row>
    <row r="28773" spans="13:13" ht="49.2" customHeight="1">
      <c r="M28773" s="85"/>
    </row>
    <row r="28774" spans="13:13" ht="49.2" customHeight="1">
      <c r="M28774" s="85"/>
    </row>
    <row r="28775" spans="13:13" ht="49.2" customHeight="1">
      <c r="M28775" s="85"/>
    </row>
    <row r="28776" spans="13:13" ht="49.2" customHeight="1">
      <c r="M28776" s="85"/>
    </row>
    <row r="28777" spans="13:13" ht="49.2" customHeight="1">
      <c r="M28777" s="85"/>
    </row>
    <row r="28778" spans="13:13" ht="49.2" customHeight="1">
      <c r="M28778" s="85"/>
    </row>
    <row r="28779" spans="13:13" ht="49.2" customHeight="1">
      <c r="M28779" s="85"/>
    </row>
    <row r="28780" spans="13:13" ht="49.2" customHeight="1">
      <c r="M28780" s="85"/>
    </row>
    <row r="28781" spans="13:13" ht="49.2" customHeight="1">
      <c r="M28781" s="85"/>
    </row>
    <row r="28782" spans="13:13" ht="49.2" customHeight="1">
      <c r="M28782" s="85"/>
    </row>
    <row r="28783" spans="13:13" ht="49.2" customHeight="1">
      <c r="M28783" s="85"/>
    </row>
    <row r="28784" spans="13:13" ht="49.2" customHeight="1">
      <c r="M28784" s="85"/>
    </row>
    <row r="28785" spans="13:13" ht="49.2" customHeight="1">
      <c r="M28785" s="85"/>
    </row>
    <row r="28786" spans="13:13" ht="49.2" customHeight="1">
      <c r="M28786" s="85"/>
    </row>
    <row r="28787" spans="13:13" ht="49.2" customHeight="1">
      <c r="M28787" s="85"/>
    </row>
    <row r="28788" spans="13:13" ht="49.2" customHeight="1">
      <c r="M28788" s="85"/>
    </row>
    <row r="28789" spans="13:13" ht="49.2" customHeight="1">
      <c r="M28789" s="85"/>
    </row>
    <row r="28790" spans="13:13" ht="49.2" customHeight="1">
      <c r="M28790" s="85"/>
    </row>
    <row r="28791" spans="13:13" ht="49.2" customHeight="1">
      <c r="M28791" s="85"/>
    </row>
    <row r="28792" spans="13:13" ht="49.2" customHeight="1">
      <c r="M28792" s="85"/>
    </row>
    <row r="28793" spans="13:13" ht="49.2" customHeight="1">
      <c r="M28793" s="85"/>
    </row>
    <row r="28794" spans="13:13" ht="49.2" customHeight="1">
      <c r="M28794" s="85"/>
    </row>
    <row r="28795" spans="13:13" ht="49.2" customHeight="1">
      <c r="M28795" s="85"/>
    </row>
    <row r="28796" spans="13:13" ht="49.2" customHeight="1">
      <c r="M28796" s="85"/>
    </row>
    <row r="28797" spans="13:13" ht="49.2" customHeight="1">
      <c r="M28797" s="85"/>
    </row>
    <row r="28798" spans="13:13" ht="49.2" customHeight="1">
      <c r="M28798" s="85"/>
    </row>
    <row r="28799" spans="13:13" ht="49.2" customHeight="1">
      <c r="M28799" s="85"/>
    </row>
    <row r="28800" spans="13:13" ht="49.2" customHeight="1">
      <c r="M28800" s="85"/>
    </row>
    <row r="28801" spans="13:13" ht="49.2" customHeight="1">
      <c r="M28801" s="85"/>
    </row>
    <row r="28802" spans="13:13" ht="49.2" customHeight="1">
      <c r="M28802" s="85"/>
    </row>
    <row r="28803" spans="13:13" ht="49.2" customHeight="1">
      <c r="M28803" s="85"/>
    </row>
    <row r="28804" spans="13:13" ht="49.2" customHeight="1">
      <c r="M28804" s="85"/>
    </row>
    <row r="28805" spans="13:13" ht="49.2" customHeight="1">
      <c r="M28805" s="85"/>
    </row>
    <row r="28806" spans="13:13" ht="49.2" customHeight="1">
      <c r="M28806" s="85"/>
    </row>
    <row r="28807" spans="13:13" ht="49.2" customHeight="1">
      <c r="M28807" s="85"/>
    </row>
    <row r="28808" spans="13:13" ht="49.2" customHeight="1">
      <c r="M28808" s="85"/>
    </row>
    <row r="28809" spans="13:13" ht="49.2" customHeight="1">
      <c r="M28809" s="85"/>
    </row>
    <row r="28810" spans="13:13" ht="49.2" customHeight="1">
      <c r="M28810" s="85"/>
    </row>
    <row r="28811" spans="13:13" ht="49.2" customHeight="1">
      <c r="M28811" s="85"/>
    </row>
    <row r="28812" spans="13:13" ht="49.2" customHeight="1">
      <c r="M28812" s="85"/>
    </row>
    <row r="28813" spans="13:13" ht="49.2" customHeight="1">
      <c r="M28813" s="85"/>
    </row>
    <row r="28814" spans="13:13" ht="49.2" customHeight="1">
      <c r="M28814" s="85"/>
    </row>
    <row r="28815" spans="13:13" ht="49.2" customHeight="1">
      <c r="M28815" s="85"/>
    </row>
    <row r="28816" spans="13:13" ht="49.2" customHeight="1">
      <c r="M28816" s="85"/>
    </row>
    <row r="28817" spans="13:13" ht="49.2" customHeight="1">
      <c r="M28817" s="85"/>
    </row>
    <row r="28818" spans="13:13" ht="49.2" customHeight="1">
      <c r="M28818" s="85"/>
    </row>
    <row r="28819" spans="13:13" ht="49.2" customHeight="1">
      <c r="M28819" s="85"/>
    </row>
    <row r="28820" spans="13:13" ht="49.2" customHeight="1">
      <c r="M28820" s="85"/>
    </row>
    <row r="28821" spans="13:13" ht="49.2" customHeight="1">
      <c r="M28821" s="85"/>
    </row>
    <row r="28822" spans="13:13" ht="49.2" customHeight="1">
      <c r="M28822" s="85"/>
    </row>
    <row r="28823" spans="13:13" ht="49.2" customHeight="1">
      <c r="M28823" s="85"/>
    </row>
    <row r="28824" spans="13:13" ht="49.2" customHeight="1">
      <c r="M28824" s="85"/>
    </row>
    <row r="28825" spans="13:13" ht="49.2" customHeight="1">
      <c r="M28825" s="85"/>
    </row>
    <row r="28826" spans="13:13" ht="49.2" customHeight="1">
      <c r="M28826" s="85"/>
    </row>
    <row r="28827" spans="13:13" ht="49.2" customHeight="1">
      <c r="M28827" s="85"/>
    </row>
    <row r="28828" spans="13:13" ht="49.2" customHeight="1">
      <c r="M28828" s="85"/>
    </row>
    <row r="28829" spans="13:13" ht="49.2" customHeight="1">
      <c r="M28829" s="85"/>
    </row>
    <row r="28830" spans="13:13" ht="49.2" customHeight="1">
      <c r="M28830" s="85"/>
    </row>
    <row r="28831" spans="13:13" ht="49.2" customHeight="1">
      <c r="M28831" s="85"/>
    </row>
    <row r="28832" spans="13:13" ht="49.2" customHeight="1">
      <c r="M28832" s="85"/>
    </row>
    <row r="28833" spans="13:13" ht="49.2" customHeight="1">
      <c r="M28833" s="85"/>
    </row>
    <row r="28834" spans="13:13" ht="49.2" customHeight="1">
      <c r="M28834" s="85"/>
    </row>
    <row r="28835" spans="13:13" ht="49.2" customHeight="1">
      <c r="M28835" s="85"/>
    </row>
    <row r="28836" spans="13:13" ht="49.2" customHeight="1">
      <c r="M28836" s="85"/>
    </row>
    <row r="28837" spans="13:13" ht="49.2" customHeight="1">
      <c r="M28837" s="85"/>
    </row>
    <row r="28838" spans="13:13" ht="49.2" customHeight="1">
      <c r="M28838" s="85"/>
    </row>
    <row r="28839" spans="13:13" ht="49.2" customHeight="1">
      <c r="M28839" s="85"/>
    </row>
    <row r="28840" spans="13:13" ht="49.2" customHeight="1">
      <c r="M28840" s="85"/>
    </row>
    <row r="28841" spans="13:13" ht="49.2" customHeight="1">
      <c r="M28841" s="85"/>
    </row>
    <row r="28842" spans="13:13" ht="49.2" customHeight="1">
      <c r="M28842" s="85"/>
    </row>
    <row r="28843" spans="13:13" ht="49.2" customHeight="1">
      <c r="M28843" s="85"/>
    </row>
    <row r="28844" spans="13:13" ht="49.2" customHeight="1">
      <c r="M28844" s="85"/>
    </row>
    <row r="28845" spans="13:13" ht="49.2" customHeight="1">
      <c r="M28845" s="85"/>
    </row>
    <row r="28846" spans="13:13" ht="49.2" customHeight="1">
      <c r="M28846" s="85"/>
    </row>
    <row r="28847" spans="13:13" ht="49.2" customHeight="1">
      <c r="M28847" s="85"/>
    </row>
    <row r="28848" spans="13:13" ht="49.2" customHeight="1">
      <c r="M28848" s="85"/>
    </row>
    <row r="28849" spans="13:13" ht="49.2" customHeight="1">
      <c r="M28849" s="85"/>
    </row>
    <row r="28850" spans="13:13" ht="49.2" customHeight="1">
      <c r="M28850" s="85"/>
    </row>
    <row r="28851" spans="13:13" ht="49.2" customHeight="1">
      <c r="M28851" s="85"/>
    </row>
    <row r="28852" spans="13:13" ht="49.2" customHeight="1">
      <c r="M28852" s="85"/>
    </row>
    <row r="28853" spans="13:13" ht="49.2" customHeight="1">
      <c r="M28853" s="85"/>
    </row>
    <row r="28854" spans="13:13" ht="49.2" customHeight="1">
      <c r="M28854" s="85"/>
    </row>
    <row r="28855" spans="13:13" ht="49.2" customHeight="1">
      <c r="M28855" s="85"/>
    </row>
    <row r="28856" spans="13:13" ht="49.2" customHeight="1">
      <c r="M28856" s="85"/>
    </row>
    <row r="28857" spans="13:13" ht="49.2" customHeight="1">
      <c r="M28857" s="85"/>
    </row>
    <row r="28858" spans="13:13" ht="49.2" customHeight="1">
      <c r="M28858" s="85"/>
    </row>
    <row r="28859" spans="13:13" ht="49.2" customHeight="1">
      <c r="M28859" s="85"/>
    </row>
    <row r="28860" spans="13:13" ht="49.2" customHeight="1">
      <c r="M28860" s="85"/>
    </row>
    <row r="28861" spans="13:13" ht="49.2" customHeight="1">
      <c r="M28861" s="85"/>
    </row>
    <row r="28862" spans="13:13" ht="49.2" customHeight="1">
      <c r="M28862" s="85"/>
    </row>
    <row r="28863" spans="13:13" ht="49.2" customHeight="1">
      <c r="M28863" s="85"/>
    </row>
    <row r="28864" spans="13:13" ht="49.2" customHeight="1">
      <c r="M28864" s="85"/>
    </row>
    <row r="28865" spans="13:13" ht="49.2" customHeight="1">
      <c r="M28865" s="85"/>
    </row>
    <row r="28866" spans="13:13" ht="49.2" customHeight="1">
      <c r="M28866" s="85"/>
    </row>
    <row r="28867" spans="13:13" ht="49.2" customHeight="1">
      <c r="M28867" s="85"/>
    </row>
    <row r="28868" spans="13:13" ht="49.2" customHeight="1">
      <c r="M28868" s="85"/>
    </row>
    <row r="28869" spans="13:13" ht="49.2" customHeight="1">
      <c r="M28869" s="85"/>
    </row>
    <row r="28870" spans="13:13" ht="49.2" customHeight="1">
      <c r="M28870" s="85"/>
    </row>
    <row r="28871" spans="13:13" ht="49.2" customHeight="1">
      <c r="M28871" s="85"/>
    </row>
    <row r="28872" spans="13:13" ht="49.2" customHeight="1">
      <c r="M28872" s="85"/>
    </row>
    <row r="28873" spans="13:13" ht="49.2" customHeight="1">
      <c r="M28873" s="85"/>
    </row>
    <row r="28874" spans="13:13" ht="49.2" customHeight="1">
      <c r="M28874" s="85"/>
    </row>
    <row r="28875" spans="13:13" ht="49.2" customHeight="1">
      <c r="M28875" s="85"/>
    </row>
    <row r="28876" spans="13:13" ht="49.2" customHeight="1">
      <c r="M28876" s="85"/>
    </row>
    <row r="28877" spans="13:13" ht="49.2" customHeight="1">
      <c r="M28877" s="85"/>
    </row>
    <row r="28878" spans="13:13" ht="49.2" customHeight="1">
      <c r="M28878" s="85"/>
    </row>
    <row r="28879" spans="13:13" ht="49.2" customHeight="1">
      <c r="M28879" s="85"/>
    </row>
    <row r="28880" spans="13:13" ht="49.2" customHeight="1">
      <c r="M28880" s="85"/>
    </row>
    <row r="28881" spans="13:13" ht="49.2" customHeight="1">
      <c r="M28881" s="85"/>
    </row>
    <row r="28882" spans="13:13" ht="49.2" customHeight="1">
      <c r="M28882" s="85"/>
    </row>
    <row r="28883" spans="13:13" ht="49.2" customHeight="1">
      <c r="M28883" s="85"/>
    </row>
    <row r="28884" spans="13:13" ht="49.2" customHeight="1">
      <c r="M28884" s="85"/>
    </row>
    <row r="28885" spans="13:13" ht="49.2" customHeight="1">
      <c r="M28885" s="85"/>
    </row>
    <row r="28886" spans="13:13" ht="49.2" customHeight="1">
      <c r="M28886" s="85"/>
    </row>
    <row r="28887" spans="13:13" ht="49.2" customHeight="1">
      <c r="M28887" s="85"/>
    </row>
    <row r="28888" spans="13:13" ht="49.2" customHeight="1">
      <c r="M28888" s="85"/>
    </row>
    <row r="28889" spans="13:13" ht="49.2" customHeight="1">
      <c r="M28889" s="85"/>
    </row>
    <row r="28890" spans="13:13" ht="49.2" customHeight="1">
      <c r="M28890" s="85"/>
    </row>
    <row r="28891" spans="13:13" ht="49.2" customHeight="1">
      <c r="M28891" s="85"/>
    </row>
    <row r="28892" spans="13:13" ht="49.2" customHeight="1">
      <c r="M28892" s="85"/>
    </row>
    <row r="28893" spans="13:13" ht="49.2" customHeight="1">
      <c r="M28893" s="85"/>
    </row>
    <row r="28894" spans="13:13" ht="49.2" customHeight="1">
      <c r="M28894" s="85"/>
    </row>
    <row r="28895" spans="13:13" ht="49.2" customHeight="1">
      <c r="M28895" s="85"/>
    </row>
    <row r="28896" spans="13:13" ht="49.2" customHeight="1">
      <c r="M28896" s="85"/>
    </row>
    <row r="28897" spans="13:13" ht="49.2" customHeight="1">
      <c r="M28897" s="85"/>
    </row>
    <row r="28898" spans="13:13" ht="49.2" customHeight="1">
      <c r="M28898" s="85"/>
    </row>
    <row r="28899" spans="13:13" ht="49.2" customHeight="1">
      <c r="M28899" s="85"/>
    </row>
    <row r="28900" spans="13:13" ht="49.2" customHeight="1">
      <c r="M28900" s="85"/>
    </row>
    <row r="28901" spans="13:13" ht="49.2" customHeight="1">
      <c r="M28901" s="85"/>
    </row>
    <row r="28902" spans="13:13" ht="49.2" customHeight="1">
      <c r="M28902" s="85"/>
    </row>
    <row r="28903" spans="13:13" ht="49.2" customHeight="1">
      <c r="M28903" s="85"/>
    </row>
    <row r="28904" spans="13:13" ht="49.2" customHeight="1">
      <c r="M28904" s="85"/>
    </row>
    <row r="28905" spans="13:13" ht="49.2" customHeight="1">
      <c r="M28905" s="85"/>
    </row>
    <row r="28906" spans="13:13" ht="49.2" customHeight="1">
      <c r="M28906" s="85"/>
    </row>
    <row r="28907" spans="13:13" ht="49.2" customHeight="1">
      <c r="M28907" s="85"/>
    </row>
    <row r="28908" spans="13:13" ht="49.2" customHeight="1">
      <c r="M28908" s="85"/>
    </row>
    <row r="28909" spans="13:13" ht="49.2" customHeight="1">
      <c r="M28909" s="85"/>
    </row>
    <row r="28910" spans="13:13" ht="49.2" customHeight="1">
      <c r="M28910" s="85"/>
    </row>
    <row r="28911" spans="13:13" ht="49.2" customHeight="1">
      <c r="M28911" s="85"/>
    </row>
    <row r="28912" spans="13:13" ht="49.2" customHeight="1">
      <c r="M28912" s="85"/>
    </row>
    <row r="28913" spans="13:13" ht="49.2" customHeight="1">
      <c r="M28913" s="85"/>
    </row>
    <row r="28914" spans="13:13" ht="49.2" customHeight="1">
      <c r="M28914" s="85"/>
    </row>
    <row r="28915" spans="13:13" ht="49.2" customHeight="1">
      <c r="M28915" s="85"/>
    </row>
    <row r="28916" spans="13:13" ht="49.2" customHeight="1">
      <c r="M28916" s="85"/>
    </row>
    <row r="28917" spans="13:13" ht="49.2" customHeight="1">
      <c r="M28917" s="85"/>
    </row>
    <row r="28918" spans="13:13" ht="49.2" customHeight="1">
      <c r="M28918" s="85"/>
    </row>
    <row r="28919" spans="13:13" ht="49.2" customHeight="1">
      <c r="M28919" s="85"/>
    </row>
    <row r="28920" spans="13:13" ht="49.2" customHeight="1">
      <c r="M28920" s="85"/>
    </row>
    <row r="28921" spans="13:13" ht="49.2" customHeight="1">
      <c r="M28921" s="85"/>
    </row>
    <row r="28922" spans="13:13" ht="49.2" customHeight="1">
      <c r="M28922" s="85"/>
    </row>
    <row r="28923" spans="13:13" ht="49.2" customHeight="1">
      <c r="M28923" s="85"/>
    </row>
    <row r="28924" spans="13:13" ht="49.2" customHeight="1">
      <c r="M28924" s="85"/>
    </row>
    <row r="28925" spans="13:13" ht="49.2" customHeight="1">
      <c r="M28925" s="85"/>
    </row>
    <row r="28926" spans="13:13" ht="49.2" customHeight="1">
      <c r="M28926" s="85"/>
    </row>
    <row r="28927" spans="13:13" ht="49.2" customHeight="1">
      <c r="M28927" s="85"/>
    </row>
    <row r="28928" spans="13:13" ht="49.2" customHeight="1">
      <c r="M28928" s="85"/>
    </row>
    <row r="28929" spans="13:13" ht="49.2" customHeight="1">
      <c r="M28929" s="85"/>
    </row>
    <row r="28930" spans="13:13" ht="49.2" customHeight="1">
      <c r="M28930" s="85"/>
    </row>
    <row r="28931" spans="13:13" ht="49.2" customHeight="1">
      <c r="M28931" s="85"/>
    </row>
    <row r="28932" spans="13:13" ht="49.2" customHeight="1">
      <c r="M28932" s="85"/>
    </row>
    <row r="28933" spans="13:13" ht="49.2" customHeight="1">
      <c r="M28933" s="85"/>
    </row>
    <row r="28934" spans="13:13" ht="49.2" customHeight="1">
      <c r="M28934" s="85"/>
    </row>
    <row r="28935" spans="13:13" ht="49.2" customHeight="1">
      <c r="M28935" s="85"/>
    </row>
    <row r="28936" spans="13:13" ht="49.2" customHeight="1">
      <c r="M28936" s="85"/>
    </row>
    <row r="28937" spans="13:13" ht="49.2" customHeight="1">
      <c r="M28937" s="85"/>
    </row>
    <row r="28938" spans="13:13" ht="49.2" customHeight="1">
      <c r="M28938" s="85"/>
    </row>
    <row r="28939" spans="13:13" ht="49.2" customHeight="1">
      <c r="M28939" s="85"/>
    </row>
    <row r="28940" spans="13:13" ht="49.2" customHeight="1">
      <c r="M28940" s="85"/>
    </row>
    <row r="28941" spans="13:13" ht="49.2" customHeight="1">
      <c r="M28941" s="85"/>
    </row>
    <row r="28942" spans="13:13" ht="49.2" customHeight="1">
      <c r="M28942" s="85"/>
    </row>
    <row r="28943" spans="13:13" ht="49.2" customHeight="1">
      <c r="M28943" s="85"/>
    </row>
    <row r="28944" spans="13:13" ht="49.2" customHeight="1">
      <c r="M28944" s="85"/>
    </row>
    <row r="28945" spans="13:13" ht="49.2" customHeight="1">
      <c r="M28945" s="85"/>
    </row>
    <row r="28946" spans="13:13" ht="49.2" customHeight="1">
      <c r="M28946" s="85"/>
    </row>
    <row r="28947" spans="13:13" ht="49.2" customHeight="1">
      <c r="M28947" s="85"/>
    </row>
    <row r="28948" spans="13:13" ht="49.2" customHeight="1">
      <c r="M28948" s="85"/>
    </row>
    <row r="28949" spans="13:13" ht="49.2" customHeight="1">
      <c r="M28949" s="85"/>
    </row>
    <row r="28950" spans="13:13" ht="49.2" customHeight="1">
      <c r="M28950" s="85"/>
    </row>
    <row r="28951" spans="13:13" ht="49.2" customHeight="1">
      <c r="M28951" s="85"/>
    </row>
    <row r="28952" spans="13:13" ht="49.2" customHeight="1">
      <c r="M28952" s="85"/>
    </row>
    <row r="28953" spans="13:13" ht="49.2" customHeight="1">
      <c r="M28953" s="85"/>
    </row>
    <row r="28954" spans="13:13" ht="49.2" customHeight="1">
      <c r="M28954" s="85"/>
    </row>
    <row r="28955" spans="13:13" ht="49.2" customHeight="1">
      <c r="M28955" s="85"/>
    </row>
    <row r="28956" spans="13:13" ht="49.2" customHeight="1">
      <c r="M28956" s="85"/>
    </row>
    <row r="28957" spans="13:13" ht="49.2" customHeight="1">
      <c r="M28957" s="85"/>
    </row>
    <row r="28958" spans="13:13" ht="49.2" customHeight="1">
      <c r="M28958" s="85"/>
    </row>
    <row r="28959" spans="13:13" ht="49.2" customHeight="1">
      <c r="M28959" s="85"/>
    </row>
    <row r="28960" spans="13:13" ht="49.2" customHeight="1">
      <c r="M28960" s="85"/>
    </row>
    <row r="28961" spans="13:13" ht="49.2" customHeight="1">
      <c r="M28961" s="85"/>
    </row>
    <row r="28962" spans="13:13" ht="49.2" customHeight="1">
      <c r="M28962" s="85"/>
    </row>
    <row r="28963" spans="13:13" ht="49.2" customHeight="1">
      <c r="M28963" s="85"/>
    </row>
    <row r="28964" spans="13:13" ht="49.2" customHeight="1">
      <c r="M28964" s="85"/>
    </row>
    <row r="28965" spans="13:13" ht="49.2" customHeight="1">
      <c r="M28965" s="85"/>
    </row>
    <row r="28966" spans="13:13" ht="49.2" customHeight="1">
      <c r="M28966" s="85"/>
    </row>
    <row r="28967" spans="13:13" ht="49.2" customHeight="1">
      <c r="M28967" s="85"/>
    </row>
    <row r="28968" spans="13:13" ht="49.2" customHeight="1">
      <c r="M28968" s="85"/>
    </row>
    <row r="28969" spans="13:13" ht="49.2" customHeight="1">
      <c r="M28969" s="85"/>
    </row>
    <row r="28970" spans="13:13" ht="49.2" customHeight="1">
      <c r="M28970" s="85"/>
    </row>
    <row r="28971" spans="13:13" ht="49.2" customHeight="1">
      <c r="M28971" s="85"/>
    </row>
    <row r="28972" spans="13:13" ht="49.2" customHeight="1">
      <c r="M28972" s="85"/>
    </row>
    <row r="28973" spans="13:13" ht="49.2" customHeight="1">
      <c r="M28973" s="85"/>
    </row>
    <row r="28974" spans="13:13" ht="49.2" customHeight="1">
      <c r="M28974" s="85"/>
    </row>
    <row r="28975" spans="13:13" ht="49.2" customHeight="1">
      <c r="M28975" s="85"/>
    </row>
    <row r="28976" spans="13:13" ht="49.2" customHeight="1">
      <c r="M28976" s="85"/>
    </row>
    <row r="28977" spans="13:13" ht="49.2" customHeight="1">
      <c r="M28977" s="85"/>
    </row>
    <row r="28978" spans="13:13" ht="49.2" customHeight="1">
      <c r="M28978" s="85"/>
    </row>
    <row r="28979" spans="13:13" ht="49.2" customHeight="1">
      <c r="M28979" s="85"/>
    </row>
    <row r="28980" spans="13:13" ht="49.2" customHeight="1">
      <c r="M28980" s="85"/>
    </row>
    <row r="28981" spans="13:13" ht="49.2" customHeight="1">
      <c r="M28981" s="85"/>
    </row>
    <row r="28982" spans="13:13" ht="49.2" customHeight="1">
      <c r="M28982" s="85"/>
    </row>
    <row r="28983" spans="13:13" ht="49.2" customHeight="1">
      <c r="M28983" s="85"/>
    </row>
    <row r="28984" spans="13:13" ht="49.2" customHeight="1">
      <c r="M28984" s="85"/>
    </row>
    <row r="28985" spans="13:13" ht="49.2" customHeight="1">
      <c r="M28985" s="85"/>
    </row>
    <row r="28986" spans="13:13" ht="49.2" customHeight="1">
      <c r="M28986" s="85"/>
    </row>
    <row r="28987" spans="13:13" ht="49.2" customHeight="1">
      <c r="M28987" s="85"/>
    </row>
    <row r="28988" spans="13:13" ht="49.2" customHeight="1">
      <c r="M28988" s="85"/>
    </row>
    <row r="28989" spans="13:13" ht="49.2" customHeight="1">
      <c r="M28989" s="85"/>
    </row>
    <row r="28990" spans="13:13" ht="49.2" customHeight="1">
      <c r="M28990" s="85"/>
    </row>
    <row r="28991" spans="13:13" ht="49.2" customHeight="1">
      <c r="M28991" s="85"/>
    </row>
    <row r="28992" spans="13:13" ht="49.2" customHeight="1">
      <c r="M28992" s="85"/>
    </row>
    <row r="28993" spans="13:13" ht="49.2" customHeight="1">
      <c r="M28993" s="85"/>
    </row>
    <row r="28994" spans="13:13" ht="49.2" customHeight="1">
      <c r="M28994" s="85"/>
    </row>
    <row r="28995" spans="13:13" ht="49.2" customHeight="1">
      <c r="M28995" s="85"/>
    </row>
    <row r="28996" spans="13:13" ht="49.2" customHeight="1">
      <c r="M28996" s="85"/>
    </row>
    <row r="28997" spans="13:13" ht="49.2" customHeight="1">
      <c r="M28997" s="85"/>
    </row>
    <row r="28998" spans="13:13" ht="49.2" customHeight="1">
      <c r="M28998" s="85"/>
    </row>
    <row r="28999" spans="13:13" ht="49.2" customHeight="1">
      <c r="M28999" s="85"/>
    </row>
    <row r="29000" spans="13:13" ht="49.2" customHeight="1">
      <c r="M29000" s="85"/>
    </row>
    <row r="29001" spans="13:13" ht="49.2" customHeight="1">
      <c r="M29001" s="85"/>
    </row>
    <row r="29002" spans="13:13" ht="49.2" customHeight="1">
      <c r="M29002" s="85"/>
    </row>
    <row r="29003" spans="13:13" ht="49.2" customHeight="1">
      <c r="M29003" s="85"/>
    </row>
    <row r="29004" spans="13:13" ht="49.2" customHeight="1">
      <c r="M29004" s="85"/>
    </row>
    <row r="29005" spans="13:13" ht="49.2" customHeight="1">
      <c r="M29005" s="85"/>
    </row>
    <row r="29006" spans="13:13" ht="49.2" customHeight="1">
      <c r="M29006" s="85"/>
    </row>
    <row r="29007" spans="13:13" ht="49.2" customHeight="1">
      <c r="M29007" s="85"/>
    </row>
    <row r="29008" spans="13:13" ht="49.2" customHeight="1">
      <c r="M29008" s="85"/>
    </row>
    <row r="29009" spans="13:13" ht="49.2" customHeight="1">
      <c r="M29009" s="85"/>
    </row>
    <row r="29010" spans="13:13" ht="49.2" customHeight="1">
      <c r="M29010" s="85"/>
    </row>
    <row r="29011" spans="13:13" ht="49.2" customHeight="1">
      <c r="M29011" s="85"/>
    </row>
    <row r="29012" spans="13:13" ht="49.2" customHeight="1">
      <c r="M29012" s="85"/>
    </row>
    <row r="29013" spans="13:13" ht="49.2" customHeight="1">
      <c r="M29013" s="85"/>
    </row>
    <row r="29014" spans="13:13" ht="49.2" customHeight="1">
      <c r="M29014" s="85"/>
    </row>
    <row r="29015" spans="13:13" ht="49.2" customHeight="1">
      <c r="M29015" s="85"/>
    </row>
    <row r="29016" spans="13:13" ht="49.2" customHeight="1">
      <c r="M29016" s="85"/>
    </row>
    <row r="29017" spans="13:13" ht="49.2" customHeight="1">
      <c r="M29017" s="85"/>
    </row>
    <row r="29018" spans="13:13" ht="49.2" customHeight="1">
      <c r="M29018" s="85"/>
    </row>
    <row r="29019" spans="13:13" ht="49.2" customHeight="1">
      <c r="M29019" s="85"/>
    </row>
    <row r="29020" spans="13:13" ht="49.2" customHeight="1">
      <c r="M29020" s="85"/>
    </row>
    <row r="29021" spans="13:13" ht="49.2" customHeight="1">
      <c r="M29021" s="85"/>
    </row>
    <row r="29022" spans="13:13" ht="49.2" customHeight="1">
      <c r="M29022" s="85"/>
    </row>
    <row r="29023" spans="13:13" ht="49.2" customHeight="1">
      <c r="M29023" s="85"/>
    </row>
    <row r="29024" spans="13:13" ht="49.2" customHeight="1">
      <c r="M29024" s="85"/>
    </row>
    <row r="29025" spans="13:13" ht="49.2" customHeight="1">
      <c r="M29025" s="85"/>
    </row>
    <row r="29026" spans="13:13" ht="49.2" customHeight="1">
      <c r="M29026" s="85"/>
    </row>
    <row r="29027" spans="13:13" ht="49.2" customHeight="1">
      <c r="M29027" s="85"/>
    </row>
    <row r="29028" spans="13:13" ht="49.2" customHeight="1">
      <c r="M29028" s="85"/>
    </row>
    <row r="29029" spans="13:13" ht="49.2" customHeight="1">
      <c r="M29029" s="85"/>
    </row>
    <row r="29030" spans="13:13" ht="49.2" customHeight="1">
      <c r="M29030" s="85"/>
    </row>
    <row r="29031" spans="13:13" ht="49.2" customHeight="1">
      <c r="M29031" s="85"/>
    </row>
    <row r="29032" spans="13:13" ht="49.2" customHeight="1">
      <c r="M29032" s="85"/>
    </row>
    <row r="29033" spans="13:13" ht="49.2" customHeight="1">
      <c r="M29033" s="85"/>
    </row>
    <row r="29034" spans="13:13" ht="49.2" customHeight="1">
      <c r="M29034" s="85"/>
    </row>
    <row r="29035" spans="13:13" ht="49.2" customHeight="1">
      <c r="M29035" s="85"/>
    </row>
    <row r="29036" spans="13:13" ht="49.2" customHeight="1">
      <c r="M29036" s="85"/>
    </row>
    <row r="29037" spans="13:13" ht="49.2" customHeight="1">
      <c r="M29037" s="85"/>
    </row>
    <row r="29038" spans="13:13" ht="49.2" customHeight="1">
      <c r="M29038" s="85"/>
    </row>
    <row r="29039" spans="13:13" ht="49.2" customHeight="1">
      <c r="M29039" s="85"/>
    </row>
    <row r="29040" spans="13:13" ht="49.2" customHeight="1">
      <c r="M29040" s="85"/>
    </row>
    <row r="29041" spans="13:13" ht="49.2" customHeight="1">
      <c r="M29041" s="85"/>
    </row>
    <row r="29042" spans="13:13" ht="49.2" customHeight="1">
      <c r="M29042" s="85"/>
    </row>
    <row r="29043" spans="13:13" ht="49.2" customHeight="1">
      <c r="M29043" s="85"/>
    </row>
    <row r="29044" spans="13:13" ht="49.2" customHeight="1">
      <c r="M29044" s="85"/>
    </row>
    <row r="29045" spans="13:13" ht="49.2" customHeight="1">
      <c r="M29045" s="85"/>
    </row>
    <row r="29046" spans="13:13" ht="49.2" customHeight="1">
      <c r="M29046" s="85"/>
    </row>
    <row r="29047" spans="13:13" ht="49.2" customHeight="1">
      <c r="M29047" s="85"/>
    </row>
    <row r="29048" spans="13:13" ht="49.2" customHeight="1">
      <c r="M29048" s="85"/>
    </row>
    <row r="29049" spans="13:13" ht="49.2" customHeight="1">
      <c r="M29049" s="85"/>
    </row>
    <row r="29050" spans="13:13" ht="49.2" customHeight="1">
      <c r="M29050" s="85"/>
    </row>
    <row r="29051" spans="13:13" ht="49.2" customHeight="1">
      <c r="M29051" s="85"/>
    </row>
    <row r="29052" spans="13:13" ht="49.2" customHeight="1">
      <c r="M29052" s="85"/>
    </row>
    <row r="29053" spans="13:13" ht="49.2" customHeight="1">
      <c r="M29053" s="85"/>
    </row>
    <row r="29054" spans="13:13" ht="49.2" customHeight="1">
      <c r="M29054" s="85"/>
    </row>
    <row r="29055" spans="13:13" ht="49.2" customHeight="1">
      <c r="M29055" s="85"/>
    </row>
    <row r="29056" spans="13:13" ht="49.2" customHeight="1">
      <c r="M29056" s="85"/>
    </row>
    <row r="29057" spans="13:13" ht="49.2" customHeight="1">
      <c r="M29057" s="85"/>
    </row>
    <row r="29058" spans="13:13" ht="49.2" customHeight="1">
      <c r="M29058" s="85"/>
    </row>
    <row r="29059" spans="13:13" ht="49.2" customHeight="1">
      <c r="M29059" s="85"/>
    </row>
    <row r="29060" spans="13:13" ht="49.2" customHeight="1">
      <c r="M29060" s="85"/>
    </row>
    <row r="29061" spans="13:13" ht="49.2" customHeight="1">
      <c r="M29061" s="85"/>
    </row>
    <row r="29062" spans="13:13" ht="49.2" customHeight="1">
      <c r="M29062" s="85"/>
    </row>
    <row r="29063" spans="13:13" ht="49.2" customHeight="1">
      <c r="M29063" s="85"/>
    </row>
    <row r="29064" spans="13:13" ht="49.2" customHeight="1">
      <c r="M29064" s="85"/>
    </row>
    <row r="29065" spans="13:13" ht="49.2" customHeight="1">
      <c r="M29065" s="85"/>
    </row>
    <row r="29066" spans="13:13" ht="49.2" customHeight="1">
      <c r="M29066" s="85"/>
    </row>
    <row r="29067" spans="13:13" ht="49.2" customHeight="1">
      <c r="M29067" s="85"/>
    </row>
    <row r="29068" spans="13:13" ht="49.2" customHeight="1">
      <c r="M29068" s="85"/>
    </row>
    <row r="29069" spans="13:13" ht="49.2" customHeight="1">
      <c r="M29069" s="85"/>
    </row>
    <row r="29070" spans="13:13" ht="49.2" customHeight="1">
      <c r="M29070" s="85"/>
    </row>
    <row r="29071" spans="13:13" ht="49.2" customHeight="1">
      <c r="M29071" s="85"/>
    </row>
    <row r="29072" spans="13:13" ht="49.2" customHeight="1">
      <c r="M29072" s="85"/>
    </row>
    <row r="29073" spans="13:13" ht="49.2" customHeight="1">
      <c r="M29073" s="85"/>
    </row>
    <row r="29074" spans="13:13" ht="49.2" customHeight="1">
      <c r="M29074" s="85"/>
    </row>
    <row r="29075" spans="13:13" ht="49.2" customHeight="1">
      <c r="M29075" s="85"/>
    </row>
    <row r="29076" spans="13:13" ht="49.2" customHeight="1">
      <c r="M29076" s="85"/>
    </row>
    <row r="29077" spans="13:13" ht="49.2" customHeight="1">
      <c r="M29077" s="85"/>
    </row>
    <row r="29078" spans="13:13" ht="49.2" customHeight="1">
      <c r="M29078" s="85"/>
    </row>
    <row r="29079" spans="13:13" ht="49.2" customHeight="1">
      <c r="M29079" s="85"/>
    </row>
    <row r="29080" spans="13:13" ht="49.2" customHeight="1">
      <c r="M29080" s="85"/>
    </row>
    <row r="29081" spans="13:13" ht="49.2" customHeight="1">
      <c r="M29081" s="85"/>
    </row>
    <row r="29082" spans="13:13" ht="49.2" customHeight="1">
      <c r="M29082" s="85"/>
    </row>
    <row r="29083" spans="13:13" ht="49.2" customHeight="1">
      <c r="M29083" s="85"/>
    </row>
    <row r="29084" spans="13:13" ht="49.2" customHeight="1">
      <c r="M29084" s="85"/>
    </row>
    <row r="29085" spans="13:13" ht="49.2" customHeight="1">
      <c r="M29085" s="85"/>
    </row>
    <row r="29086" spans="13:13" ht="49.2" customHeight="1">
      <c r="M29086" s="85"/>
    </row>
    <row r="29087" spans="13:13" ht="49.2" customHeight="1">
      <c r="M29087" s="85"/>
    </row>
    <row r="29088" spans="13:13" ht="49.2" customHeight="1">
      <c r="M29088" s="85"/>
    </row>
    <row r="29089" spans="13:13" ht="49.2" customHeight="1">
      <c r="M29089" s="85"/>
    </row>
    <row r="29090" spans="13:13" ht="49.2" customHeight="1">
      <c r="M29090" s="85"/>
    </row>
    <row r="29091" spans="13:13" ht="49.2" customHeight="1">
      <c r="M29091" s="85"/>
    </row>
    <row r="29092" spans="13:13" ht="49.2" customHeight="1">
      <c r="M29092" s="85"/>
    </row>
    <row r="29093" spans="13:13" ht="49.2" customHeight="1">
      <c r="M29093" s="85"/>
    </row>
    <row r="29094" spans="13:13" ht="49.2" customHeight="1">
      <c r="M29094" s="85"/>
    </row>
    <row r="29095" spans="13:13" ht="49.2" customHeight="1">
      <c r="M29095" s="85"/>
    </row>
    <row r="29096" spans="13:13" ht="49.2" customHeight="1">
      <c r="M29096" s="85"/>
    </row>
    <row r="29097" spans="13:13" ht="49.2" customHeight="1">
      <c r="M29097" s="85"/>
    </row>
    <row r="29098" spans="13:13" ht="49.2" customHeight="1">
      <c r="M29098" s="85"/>
    </row>
    <row r="29099" spans="13:13" ht="49.2" customHeight="1">
      <c r="M29099" s="85"/>
    </row>
    <row r="29100" spans="13:13" ht="49.2" customHeight="1">
      <c r="M29100" s="85"/>
    </row>
    <row r="29101" spans="13:13" ht="49.2" customHeight="1">
      <c r="M29101" s="85"/>
    </row>
    <row r="29102" spans="13:13" ht="49.2" customHeight="1">
      <c r="M29102" s="85"/>
    </row>
    <row r="29103" spans="13:13" ht="49.2" customHeight="1">
      <c r="M29103" s="85"/>
    </row>
    <row r="29104" spans="13:13" ht="49.2" customHeight="1">
      <c r="M29104" s="85"/>
    </row>
    <row r="29105" spans="13:13" ht="49.2" customHeight="1">
      <c r="M29105" s="85"/>
    </row>
    <row r="29106" spans="13:13" ht="49.2" customHeight="1">
      <c r="M29106" s="85"/>
    </row>
    <row r="29107" spans="13:13" ht="49.2" customHeight="1">
      <c r="M29107" s="85"/>
    </row>
    <row r="29108" spans="13:13" ht="49.2" customHeight="1">
      <c r="M29108" s="85"/>
    </row>
    <row r="29109" spans="13:13" ht="49.2" customHeight="1">
      <c r="M29109" s="85"/>
    </row>
    <row r="29110" spans="13:13" ht="49.2" customHeight="1">
      <c r="M29110" s="85"/>
    </row>
    <row r="29111" spans="13:13" ht="49.2" customHeight="1">
      <c r="M29111" s="85"/>
    </row>
    <row r="29112" spans="13:13" ht="49.2" customHeight="1">
      <c r="M29112" s="85"/>
    </row>
    <row r="29113" spans="13:13" ht="49.2" customHeight="1">
      <c r="M29113" s="85"/>
    </row>
    <row r="29114" spans="13:13" ht="49.2" customHeight="1">
      <c r="M29114" s="85"/>
    </row>
    <row r="29115" spans="13:13" ht="49.2" customHeight="1">
      <c r="M29115" s="85"/>
    </row>
    <row r="29116" spans="13:13" ht="49.2" customHeight="1">
      <c r="M29116" s="85"/>
    </row>
    <row r="29117" spans="13:13" ht="49.2" customHeight="1">
      <c r="M29117" s="85"/>
    </row>
    <row r="29118" spans="13:13" ht="49.2" customHeight="1">
      <c r="M29118" s="85"/>
    </row>
    <row r="29119" spans="13:13" ht="49.2" customHeight="1">
      <c r="M29119" s="85"/>
    </row>
    <row r="29120" spans="13:13" ht="49.2" customHeight="1">
      <c r="M29120" s="85"/>
    </row>
    <row r="29121" spans="13:13" ht="49.2" customHeight="1">
      <c r="M29121" s="85"/>
    </row>
    <row r="29122" spans="13:13" ht="49.2" customHeight="1">
      <c r="M29122" s="85"/>
    </row>
    <row r="29123" spans="13:13" ht="49.2" customHeight="1">
      <c r="M29123" s="85"/>
    </row>
    <row r="29124" spans="13:13" ht="49.2" customHeight="1">
      <c r="M29124" s="85"/>
    </row>
    <row r="29125" spans="13:13" ht="49.2" customHeight="1">
      <c r="M29125" s="85"/>
    </row>
    <row r="29126" spans="13:13" ht="49.2" customHeight="1">
      <c r="M29126" s="85"/>
    </row>
    <row r="29127" spans="13:13" ht="49.2" customHeight="1">
      <c r="M29127" s="85"/>
    </row>
    <row r="29128" spans="13:13" ht="49.2" customHeight="1">
      <c r="M29128" s="85"/>
    </row>
    <row r="29129" spans="13:13" ht="49.2" customHeight="1">
      <c r="M29129" s="85"/>
    </row>
    <row r="29130" spans="13:13" ht="49.2" customHeight="1">
      <c r="M29130" s="85"/>
    </row>
    <row r="29131" spans="13:13" ht="49.2" customHeight="1">
      <c r="M29131" s="85"/>
    </row>
    <row r="29132" spans="13:13" ht="49.2" customHeight="1">
      <c r="M29132" s="85"/>
    </row>
    <row r="29133" spans="13:13" ht="49.2" customHeight="1">
      <c r="M29133" s="85"/>
    </row>
    <row r="29134" spans="13:13" ht="49.2" customHeight="1">
      <c r="M29134" s="85"/>
    </row>
    <row r="29135" spans="13:13" ht="49.2" customHeight="1">
      <c r="M29135" s="85"/>
    </row>
    <row r="29136" spans="13:13" ht="49.2" customHeight="1">
      <c r="M29136" s="85"/>
    </row>
    <row r="29137" spans="13:13" ht="49.2" customHeight="1">
      <c r="M29137" s="85"/>
    </row>
    <row r="29138" spans="13:13" ht="49.2" customHeight="1">
      <c r="M29138" s="85"/>
    </row>
    <row r="29139" spans="13:13" ht="49.2" customHeight="1">
      <c r="M29139" s="85"/>
    </row>
    <row r="29140" spans="13:13" ht="49.2" customHeight="1">
      <c r="M29140" s="85"/>
    </row>
    <row r="29141" spans="13:13" ht="49.2" customHeight="1">
      <c r="M29141" s="85"/>
    </row>
    <row r="29142" spans="13:13" ht="49.2" customHeight="1">
      <c r="M29142" s="85"/>
    </row>
    <row r="29143" spans="13:13" ht="49.2" customHeight="1">
      <c r="M29143" s="85"/>
    </row>
    <row r="29144" spans="13:13" ht="49.2" customHeight="1">
      <c r="M29144" s="85"/>
    </row>
    <row r="29145" spans="13:13" ht="49.2" customHeight="1">
      <c r="M29145" s="85"/>
    </row>
    <row r="29146" spans="13:13" ht="49.2" customHeight="1">
      <c r="M29146" s="85"/>
    </row>
    <row r="29147" spans="13:13" ht="49.2" customHeight="1">
      <c r="M29147" s="85"/>
    </row>
    <row r="29148" spans="13:13" ht="49.2" customHeight="1">
      <c r="M29148" s="85"/>
    </row>
    <row r="29149" spans="13:13" ht="49.2" customHeight="1">
      <c r="M29149" s="85"/>
    </row>
    <row r="29150" spans="13:13" ht="49.2" customHeight="1">
      <c r="M29150" s="85"/>
    </row>
    <row r="29151" spans="13:13" ht="49.2" customHeight="1">
      <c r="M29151" s="85"/>
    </row>
    <row r="29152" spans="13:13" ht="49.2" customHeight="1">
      <c r="M29152" s="85"/>
    </row>
    <row r="29153" spans="13:13" ht="49.2" customHeight="1">
      <c r="M29153" s="85"/>
    </row>
    <row r="29154" spans="13:13" ht="49.2" customHeight="1">
      <c r="M29154" s="85"/>
    </row>
    <row r="29155" spans="13:13" ht="49.2" customHeight="1">
      <c r="M29155" s="85"/>
    </row>
    <row r="29156" spans="13:13" ht="49.2" customHeight="1">
      <c r="M29156" s="85"/>
    </row>
    <row r="29157" spans="13:13" ht="49.2" customHeight="1">
      <c r="M29157" s="85"/>
    </row>
    <row r="29158" spans="13:13" ht="49.2" customHeight="1">
      <c r="M29158" s="85"/>
    </row>
    <row r="29159" spans="13:13" ht="49.2" customHeight="1">
      <c r="M29159" s="85"/>
    </row>
    <row r="29160" spans="13:13" ht="49.2" customHeight="1">
      <c r="M29160" s="85"/>
    </row>
    <row r="29161" spans="13:13" ht="49.2" customHeight="1">
      <c r="M29161" s="85"/>
    </row>
    <row r="29162" spans="13:13" ht="49.2" customHeight="1">
      <c r="M29162" s="85"/>
    </row>
    <row r="29163" spans="13:13" ht="49.2" customHeight="1">
      <c r="M29163" s="85"/>
    </row>
    <row r="29164" spans="13:13" ht="49.2" customHeight="1">
      <c r="M29164" s="85"/>
    </row>
    <row r="29165" spans="13:13" ht="49.2" customHeight="1">
      <c r="M29165" s="85"/>
    </row>
    <row r="29166" spans="13:13" ht="49.2" customHeight="1">
      <c r="M29166" s="85"/>
    </row>
    <row r="29167" spans="13:13" ht="49.2" customHeight="1">
      <c r="M29167" s="85"/>
    </row>
    <row r="29168" spans="13:13" ht="49.2" customHeight="1">
      <c r="M29168" s="85"/>
    </row>
    <row r="29169" spans="13:13" ht="49.2" customHeight="1">
      <c r="M29169" s="85"/>
    </row>
    <row r="29170" spans="13:13" ht="49.2" customHeight="1">
      <c r="M29170" s="85"/>
    </row>
    <row r="29171" spans="13:13" ht="49.2" customHeight="1">
      <c r="M29171" s="85"/>
    </row>
    <row r="29172" spans="13:13" ht="49.2" customHeight="1">
      <c r="M29172" s="85"/>
    </row>
    <row r="29173" spans="13:13" ht="49.2" customHeight="1">
      <c r="M29173" s="85"/>
    </row>
    <row r="29174" spans="13:13" ht="49.2" customHeight="1">
      <c r="M29174" s="85"/>
    </row>
    <row r="29175" spans="13:13" ht="49.2" customHeight="1">
      <c r="M29175" s="85"/>
    </row>
    <row r="29176" spans="13:13" ht="49.2" customHeight="1">
      <c r="M29176" s="85"/>
    </row>
    <row r="29177" spans="13:13" ht="49.2" customHeight="1">
      <c r="M29177" s="85"/>
    </row>
    <row r="29178" spans="13:13" ht="49.2" customHeight="1">
      <c r="M29178" s="85"/>
    </row>
    <row r="29179" spans="13:13" ht="49.2" customHeight="1">
      <c r="M29179" s="85"/>
    </row>
    <row r="29180" spans="13:13" ht="49.2" customHeight="1">
      <c r="M29180" s="85"/>
    </row>
    <row r="29181" spans="13:13" ht="49.2" customHeight="1">
      <c r="M29181" s="85"/>
    </row>
    <row r="29182" spans="13:13" ht="49.2" customHeight="1">
      <c r="M29182" s="85"/>
    </row>
    <row r="29183" spans="13:13" ht="49.2" customHeight="1">
      <c r="M29183" s="85"/>
    </row>
    <row r="29184" spans="13:13" ht="49.2" customHeight="1">
      <c r="M29184" s="85"/>
    </row>
    <row r="29185" spans="13:13" ht="49.2" customHeight="1">
      <c r="M29185" s="85"/>
    </row>
    <row r="29186" spans="13:13" ht="49.2" customHeight="1">
      <c r="M29186" s="85"/>
    </row>
    <row r="29187" spans="13:13" ht="49.2" customHeight="1">
      <c r="M29187" s="85"/>
    </row>
    <row r="29188" spans="13:13" ht="49.2" customHeight="1">
      <c r="M29188" s="85"/>
    </row>
    <row r="29189" spans="13:13" ht="49.2" customHeight="1">
      <c r="M29189" s="85"/>
    </row>
    <row r="29190" spans="13:13" ht="49.2" customHeight="1">
      <c r="M29190" s="85"/>
    </row>
    <row r="29191" spans="13:13" ht="49.2" customHeight="1">
      <c r="M29191" s="85"/>
    </row>
    <row r="29192" spans="13:13" ht="49.2" customHeight="1">
      <c r="M29192" s="85"/>
    </row>
    <row r="29193" spans="13:13" ht="49.2" customHeight="1">
      <c r="M29193" s="85"/>
    </row>
    <row r="29194" spans="13:13" ht="49.2" customHeight="1">
      <c r="M29194" s="85"/>
    </row>
    <row r="29195" spans="13:13" ht="49.2" customHeight="1">
      <c r="M29195" s="85"/>
    </row>
    <row r="29196" spans="13:13" ht="49.2" customHeight="1">
      <c r="M29196" s="85"/>
    </row>
    <row r="29197" spans="13:13" ht="49.2" customHeight="1">
      <c r="M29197" s="85"/>
    </row>
    <row r="29198" spans="13:13" ht="49.2" customHeight="1">
      <c r="M29198" s="85"/>
    </row>
    <row r="29199" spans="13:13" ht="49.2" customHeight="1">
      <c r="M29199" s="85"/>
    </row>
    <row r="29200" spans="13:13" ht="49.2" customHeight="1">
      <c r="M29200" s="85"/>
    </row>
    <row r="29201" spans="13:13" ht="49.2" customHeight="1">
      <c r="M29201" s="85"/>
    </row>
    <row r="29202" spans="13:13" ht="49.2" customHeight="1">
      <c r="M29202" s="85"/>
    </row>
    <row r="29203" spans="13:13" ht="49.2" customHeight="1">
      <c r="M29203" s="85"/>
    </row>
    <row r="29204" spans="13:13" ht="49.2" customHeight="1">
      <c r="M29204" s="85"/>
    </row>
    <row r="29205" spans="13:13" ht="49.2" customHeight="1">
      <c r="M29205" s="85"/>
    </row>
    <row r="29206" spans="13:13" ht="49.2" customHeight="1">
      <c r="M29206" s="85"/>
    </row>
    <row r="29207" spans="13:13" ht="49.2" customHeight="1">
      <c r="M29207" s="85"/>
    </row>
    <row r="29208" spans="13:13" ht="49.2" customHeight="1">
      <c r="M29208" s="85"/>
    </row>
    <row r="29209" spans="13:13" ht="49.2" customHeight="1">
      <c r="M29209" s="85"/>
    </row>
    <row r="29210" spans="13:13" ht="49.2" customHeight="1">
      <c r="M29210" s="85"/>
    </row>
    <row r="29211" spans="13:13" ht="49.2" customHeight="1">
      <c r="M29211" s="85"/>
    </row>
    <row r="29212" spans="13:13" ht="49.2" customHeight="1">
      <c r="M29212" s="85"/>
    </row>
    <row r="29213" spans="13:13" ht="49.2" customHeight="1">
      <c r="M29213" s="85"/>
    </row>
    <row r="29214" spans="13:13" ht="49.2" customHeight="1">
      <c r="M29214" s="85"/>
    </row>
    <row r="29215" spans="13:13" ht="49.2" customHeight="1">
      <c r="M29215" s="85"/>
    </row>
    <row r="29216" spans="13:13" ht="49.2" customHeight="1">
      <c r="M29216" s="85"/>
    </row>
    <row r="29217" spans="13:13" ht="49.2" customHeight="1">
      <c r="M29217" s="85"/>
    </row>
    <row r="29218" spans="13:13" ht="49.2" customHeight="1">
      <c r="M29218" s="85"/>
    </row>
    <row r="29219" spans="13:13" ht="49.2" customHeight="1">
      <c r="M29219" s="85"/>
    </row>
    <row r="29220" spans="13:13" ht="49.2" customHeight="1">
      <c r="M29220" s="85"/>
    </row>
    <row r="29221" spans="13:13" ht="49.2" customHeight="1">
      <c r="M29221" s="85"/>
    </row>
    <row r="29222" spans="13:13" ht="49.2" customHeight="1">
      <c r="M29222" s="85"/>
    </row>
    <row r="29223" spans="13:13" ht="49.2" customHeight="1">
      <c r="M29223" s="85"/>
    </row>
    <row r="29224" spans="13:13" ht="49.2" customHeight="1">
      <c r="M29224" s="85"/>
    </row>
    <row r="29225" spans="13:13" ht="49.2" customHeight="1">
      <c r="M29225" s="85"/>
    </row>
    <row r="29226" spans="13:13" ht="49.2" customHeight="1">
      <c r="M29226" s="85"/>
    </row>
    <row r="29227" spans="13:13" ht="49.2" customHeight="1">
      <c r="M29227" s="85"/>
    </row>
    <row r="29228" spans="13:13" ht="49.2" customHeight="1">
      <c r="M29228" s="85"/>
    </row>
    <row r="29229" spans="13:13" ht="49.2" customHeight="1">
      <c r="M29229" s="85"/>
    </row>
    <row r="29230" spans="13:13" ht="49.2" customHeight="1">
      <c r="M29230" s="85"/>
    </row>
    <row r="29231" spans="13:13" ht="49.2" customHeight="1">
      <c r="M29231" s="85"/>
    </row>
    <row r="29232" spans="13:13" ht="49.2" customHeight="1">
      <c r="M29232" s="85"/>
    </row>
    <row r="29233" spans="13:13" ht="49.2" customHeight="1">
      <c r="M29233" s="85"/>
    </row>
    <row r="29234" spans="13:13" ht="49.2" customHeight="1">
      <c r="M29234" s="85"/>
    </row>
    <row r="29235" spans="13:13" ht="49.2" customHeight="1">
      <c r="M29235" s="85"/>
    </row>
    <row r="29236" spans="13:13" ht="49.2" customHeight="1">
      <c r="M29236" s="85"/>
    </row>
    <row r="29237" spans="13:13" ht="49.2" customHeight="1">
      <c r="M29237" s="85"/>
    </row>
    <row r="29238" spans="13:13" ht="49.2" customHeight="1">
      <c r="M29238" s="85"/>
    </row>
    <row r="29239" spans="13:13" ht="49.2" customHeight="1">
      <c r="M29239" s="85"/>
    </row>
    <row r="29240" spans="13:13" ht="49.2" customHeight="1">
      <c r="M29240" s="85"/>
    </row>
    <row r="29241" spans="13:13" ht="49.2" customHeight="1">
      <c r="M29241" s="85"/>
    </row>
    <row r="29242" spans="13:13" ht="49.2" customHeight="1">
      <c r="M29242" s="85"/>
    </row>
    <row r="29243" spans="13:13" ht="49.2" customHeight="1">
      <c r="M29243" s="85"/>
    </row>
    <row r="29244" spans="13:13" ht="49.2" customHeight="1">
      <c r="M29244" s="85"/>
    </row>
    <row r="29245" spans="13:13" ht="49.2" customHeight="1">
      <c r="M29245" s="85"/>
    </row>
    <row r="29246" spans="13:13" ht="49.2" customHeight="1">
      <c r="M29246" s="85"/>
    </row>
    <row r="29247" spans="13:13" ht="49.2" customHeight="1">
      <c r="M29247" s="85"/>
    </row>
    <row r="29248" spans="13:13" ht="49.2" customHeight="1">
      <c r="M29248" s="85"/>
    </row>
    <row r="29249" spans="13:13" ht="49.2" customHeight="1">
      <c r="M29249" s="85"/>
    </row>
    <row r="29250" spans="13:13" ht="49.2" customHeight="1">
      <c r="M29250" s="85"/>
    </row>
    <row r="29251" spans="13:13" ht="49.2" customHeight="1">
      <c r="M29251" s="85"/>
    </row>
    <row r="29252" spans="13:13" ht="49.2" customHeight="1">
      <c r="M29252" s="85"/>
    </row>
    <row r="29253" spans="13:13" ht="49.2" customHeight="1">
      <c r="M29253" s="85"/>
    </row>
    <row r="29254" spans="13:13" ht="49.2" customHeight="1">
      <c r="M29254" s="85"/>
    </row>
    <row r="29255" spans="13:13" ht="49.2" customHeight="1">
      <c r="M29255" s="85"/>
    </row>
    <row r="29256" spans="13:13" ht="49.2" customHeight="1">
      <c r="M29256" s="85"/>
    </row>
    <row r="29257" spans="13:13" ht="49.2" customHeight="1">
      <c r="M29257" s="85"/>
    </row>
    <row r="29258" spans="13:13" ht="49.2" customHeight="1">
      <c r="M29258" s="85"/>
    </row>
    <row r="29259" spans="13:13" ht="49.2" customHeight="1">
      <c r="M29259" s="85"/>
    </row>
    <row r="29260" spans="13:13" ht="49.2" customHeight="1">
      <c r="M29260" s="85"/>
    </row>
    <row r="29261" spans="13:13" ht="49.2" customHeight="1">
      <c r="M29261" s="85"/>
    </row>
    <row r="29262" spans="13:13" ht="49.2" customHeight="1">
      <c r="M29262" s="85"/>
    </row>
    <row r="29263" spans="13:13" ht="49.2" customHeight="1">
      <c r="M29263" s="85"/>
    </row>
    <row r="29264" spans="13:13" ht="49.2" customHeight="1">
      <c r="M29264" s="85"/>
    </row>
    <row r="29265" spans="13:13" ht="49.2" customHeight="1">
      <c r="M29265" s="85"/>
    </row>
    <row r="29266" spans="13:13" ht="49.2" customHeight="1">
      <c r="M29266" s="85"/>
    </row>
    <row r="29267" spans="13:13" ht="49.2" customHeight="1">
      <c r="M29267" s="85"/>
    </row>
    <row r="29268" spans="13:13" ht="49.2" customHeight="1">
      <c r="M29268" s="85"/>
    </row>
    <row r="29269" spans="13:13" ht="49.2" customHeight="1">
      <c r="M29269" s="85"/>
    </row>
    <row r="29270" spans="13:13" ht="49.2" customHeight="1">
      <c r="M29270" s="85"/>
    </row>
    <row r="29271" spans="13:13" ht="49.2" customHeight="1">
      <c r="M29271" s="85"/>
    </row>
    <row r="29272" spans="13:13" ht="49.2" customHeight="1">
      <c r="M29272" s="85"/>
    </row>
    <row r="29273" spans="13:13" ht="49.2" customHeight="1">
      <c r="M29273" s="85"/>
    </row>
    <row r="29274" spans="13:13" ht="49.2" customHeight="1">
      <c r="M29274" s="85"/>
    </row>
    <row r="29275" spans="13:13" ht="49.2" customHeight="1">
      <c r="M29275" s="85"/>
    </row>
    <row r="29276" spans="13:13" ht="49.2" customHeight="1">
      <c r="M29276" s="85"/>
    </row>
    <row r="29277" spans="13:13" ht="49.2" customHeight="1">
      <c r="M29277" s="85"/>
    </row>
    <row r="29278" spans="13:13" ht="49.2" customHeight="1">
      <c r="M29278" s="85"/>
    </row>
    <row r="29279" spans="13:13" ht="49.2" customHeight="1">
      <c r="M29279" s="85"/>
    </row>
    <row r="29280" spans="13:13" ht="49.2" customHeight="1">
      <c r="M29280" s="85"/>
    </row>
    <row r="29281" spans="13:13" ht="49.2" customHeight="1">
      <c r="M29281" s="85"/>
    </row>
    <row r="29282" spans="13:13" ht="49.2" customHeight="1">
      <c r="M29282" s="85"/>
    </row>
    <row r="29283" spans="13:13" ht="49.2" customHeight="1">
      <c r="M29283" s="85"/>
    </row>
    <row r="29284" spans="13:13" ht="49.2" customHeight="1">
      <c r="M29284" s="85"/>
    </row>
    <row r="29285" spans="13:13" ht="49.2" customHeight="1">
      <c r="M29285" s="85"/>
    </row>
    <row r="29286" spans="13:13" ht="49.2" customHeight="1">
      <c r="M29286" s="85"/>
    </row>
    <row r="29287" spans="13:13" ht="49.2" customHeight="1">
      <c r="M29287" s="85"/>
    </row>
    <row r="29288" spans="13:13" ht="49.2" customHeight="1">
      <c r="M29288" s="85"/>
    </row>
    <row r="29289" spans="13:13" ht="49.2" customHeight="1">
      <c r="M29289" s="85"/>
    </row>
    <row r="29290" spans="13:13" ht="49.2" customHeight="1">
      <c r="M29290" s="85"/>
    </row>
    <row r="29291" spans="13:13" ht="49.2" customHeight="1">
      <c r="M29291" s="85"/>
    </row>
    <row r="29292" spans="13:13" ht="49.2" customHeight="1">
      <c r="M29292" s="85"/>
    </row>
    <row r="29293" spans="13:13" ht="49.2" customHeight="1">
      <c r="M29293" s="85"/>
    </row>
    <row r="29294" spans="13:13" ht="49.2" customHeight="1">
      <c r="M29294" s="85"/>
    </row>
    <row r="29295" spans="13:13" ht="49.2" customHeight="1">
      <c r="M29295" s="85"/>
    </row>
    <row r="29296" spans="13:13" ht="49.2" customHeight="1">
      <c r="M29296" s="85"/>
    </row>
    <row r="29297" spans="13:13" ht="49.2" customHeight="1">
      <c r="M29297" s="85"/>
    </row>
    <row r="29298" spans="13:13" ht="49.2" customHeight="1">
      <c r="M29298" s="85"/>
    </row>
    <row r="29299" spans="13:13" ht="49.2" customHeight="1">
      <c r="M29299" s="85"/>
    </row>
    <row r="29300" spans="13:13" ht="49.2" customHeight="1">
      <c r="M29300" s="85"/>
    </row>
    <row r="29301" spans="13:13" ht="49.2" customHeight="1">
      <c r="M29301" s="85"/>
    </row>
    <row r="29302" spans="13:13" ht="49.2" customHeight="1">
      <c r="M29302" s="85"/>
    </row>
    <row r="29303" spans="13:13" ht="49.2" customHeight="1">
      <c r="M29303" s="85"/>
    </row>
    <row r="29304" spans="13:13" ht="49.2" customHeight="1">
      <c r="M29304" s="85"/>
    </row>
    <row r="29305" spans="13:13" ht="49.2" customHeight="1">
      <c r="M29305" s="85"/>
    </row>
    <row r="29306" spans="13:13" ht="49.2" customHeight="1">
      <c r="M29306" s="85"/>
    </row>
    <row r="29307" spans="13:13" ht="49.2" customHeight="1">
      <c r="M29307" s="85"/>
    </row>
    <row r="29308" spans="13:13" ht="49.2" customHeight="1">
      <c r="M29308" s="85"/>
    </row>
    <row r="29309" spans="13:13" ht="49.2" customHeight="1">
      <c r="M29309" s="85"/>
    </row>
    <row r="29310" spans="13:13" ht="49.2" customHeight="1">
      <c r="M29310" s="85"/>
    </row>
    <row r="29311" spans="13:13" ht="49.2" customHeight="1">
      <c r="M29311" s="85"/>
    </row>
    <row r="29312" spans="13:13" ht="49.2" customHeight="1">
      <c r="M29312" s="85"/>
    </row>
    <row r="29313" spans="13:13" ht="49.2" customHeight="1">
      <c r="M29313" s="85"/>
    </row>
    <row r="29314" spans="13:13" ht="49.2" customHeight="1">
      <c r="M29314" s="85"/>
    </row>
    <row r="29315" spans="13:13" ht="49.2" customHeight="1">
      <c r="M29315" s="85"/>
    </row>
    <row r="29316" spans="13:13" ht="49.2" customHeight="1">
      <c r="M29316" s="85"/>
    </row>
    <row r="29317" spans="13:13" ht="49.2" customHeight="1">
      <c r="M29317" s="85"/>
    </row>
    <row r="29318" spans="13:13" ht="49.2" customHeight="1">
      <c r="M29318" s="85"/>
    </row>
    <row r="29319" spans="13:13" ht="49.2" customHeight="1">
      <c r="M29319" s="85"/>
    </row>
    <row r="29320" spans="13:13" ht="49.2" customHeight="1">
      <c r="M29320" s="85"/>
    </row>
    <row r="29321" spans="13:13" ht="49.2" customHeight="1">
      <c r="M29321" s="85"/>
    </row>
    <row r="29322" spans="13:13" ht="49.2" customHeight="1">
      <c r="M29322" s="85"/>
    </row>
    <row r="29323" spans="13:13" ht="49.2" customHeight="1">
      <c r="M29323" s="85"/>
    </row>
    <row r="29324" spans="13:13" ht="49.2" customHeight="1">
      <c r="M29324" s="85"/>
    </row>
    <row r="29325" spans="13:13" ht="49.2" customHeight="1">
      <c r="M29325" s="85"/>
    </row>
    <row r="29326" spans="13:13" ht="49.2" customHeight="1">
      <c r="M29326" s="85"/>
    </row>
    <row r="29327" spans="13:13" ht="49.2" customHeight="1">
      <c r="M29327" s="85"/>
    </row>
    <row r="29328" spans="13:13" ht="49.2" customHeight="1">
      <c r="M29328" s="85"/>
    </row>
    <row r="29329" spans="13:13" ht="49.2" customHeight="1">
      <c r="M29329" s="85"/>
    </row>
    <row r="29330" spans="13:13" ht="49.2" customHeight="1">
      <c r="M29330" s="85"/>
    </row>
    <row r="29331" spans="13:13" ht="49.2" customHeight="1">
      <c r="M29331" s="85"/>
    </row>
    <row r="29332" spans="13:13" ht="49.2" customHeight="1">
      <c r="M29332" s="85"/>
    </row>
    <row r="29333" spans="13:13" ht="49.2" customHeight="1">
      <c r="M29333" s="85"/>
    </row>
    <row r="29334" spans="13:13" ht="49.2" customHeight="1">
      <c r="M29334" s="85"/>
    </row>
    <row r="29335" spans="13:13" ht="49.2" customHeight="1">
      <c r="M29335" s="85"/>
    </row>
    <row r="29336" spans="13:13" ht="49.2" customHeight="1">
      <c r="M29336" s="85"/>
    </row>
    <row r="29337" spans="13:13" ht="49.2" customHeight="1">
      <c r="M29337" s="85"/>
    </row>
    <row r="29338" spans="13:13" ht="49.2" customHeight="1">
      <c r="M29338" s="85"/>
    </row>
    <row r="29339" spans="13:13" ht="49.2" customHeight="1">
      <c r="M29339" s="85"/>
    </row>
    <row r="29340" spans="13:13" ht="49.2" customHeight="1">
      <c r="M29340" s="85"/>
    </row>
    <row r="29341" spans="13:13" ht="49.2" customHeight="1">
      <c r="M29341" s="85"/>
    </row>
    <row r="29342" spans="13:13" ht="49.2" customHeight="1">
      <c r="M29342" s="85"/>
    </row>
    <row r="29343" spans="13:13" ht="49.2" customHeight="1">
      <c r="M29343" s="85"/>
    </row>
    <row r="29344" spans="13:13" ht="49.2" customHeight="1">
      <c r="M29344" s="85"/>
    </row>
    <row r="29345" spans="13:13" ht="49.2" customHeight="1">
      <c r="M29345" s="85"/>
    </row>
    <row r="29346" spans="13:13" ht="49.2" customHeight="1">
      <c r="M29346" s="85"/>
    </row>
    <row r="29347" spans="13:13" ht="49.2" customHeight="1">
      <c r="M29347" s="85"/>
    </row>
    <row r="29348" spans="13:13" ht="49.2" customHeight="1">
      <c r="M29348" s="85"/>
    </row>
    <row r="29349" spans="13:13" ht="49.2" customHeight="1">
      <c r="M29349" s="85"/>
    </row>
    <row r="29350" spans="13:13" ht="49.2" customHeight="1">
      <c r="M29350" s="85"/>
    </row>
    <row r="29351" spans="13:13" ht="49.2" customHeight="1">
      <c r="M29351" s="85"/>
    </row>
    <row r="29352" spans="13:13" ht="49.2" customHeight="1">
      <c r="M29352" s="85"/>
    </row>
    <row r="29353" spans="13:13" ht="49.2" customHeight="1">
      <c r="M29353" s="85"/>
    </row>
    <row r="29354" spans="13:13" ht="49.2" customHeight="1">
      <c r="M29354" s="85"/>
    </row>
    <row r="29355" spans="13:13" ht="49.2" customHeight="1">
      <c r="M29355" s="85"/>
    </row>
    <row r="29356" spans="13:13" ht="49.2" customHeight="1">
      <c r="M29356" s="85"/>
    </row>
    <row r="29357" spans="13:13" ht="49.2" customHeight="1">
      <c r="M29357" s="85"/>
    </row>
    <row r="29358" spans="13:13" ht="49.2" customHeight="1">
      <c r="M29358" s="85"/>
    </row>
    <row r="29359" spans="13:13" ht="49.2" customHeight="1">
      <c r="M29359" s="85"/>
    </row>
    <row r="29360" spans="13:13" ht="49.2" customHeight="1">
      <c r="M29360" s="85"/>
    </row>
    <row r="29361" spans="13:13" ht="49.2" customHeight="1">
      <c r="M29361" s="85"/>
    </row>
    <row r="29362" spans="13:13" ht="49.2" customHeight="1">
      <c r="M29362" s="85"/>
    </row>
    <row r="29363" spans="13:13" ht="49.2" customHeight="1">
      <c r="M29363" s="85"/>
    </row>
    <row r="29364" spans="13:13" ht="49.2" customHeight="1">
      <c r="M29364" s="85"/>
    </row>
    <row r="29365" spans="13:13" ht="49.2" customHeight="1">
      <c r="M29365" s="85"/>
    </row>
    <row r="29366" spans="13:13" ht="49.2" customHeight="1">
      <c r="M29366" s="85"/>
    </row>
    <row r="29367" spans="13:13" ht="49.2" customHeight="1">
      <c r="M29367" s="85"/>
    </row>
    <row r="29368" spans="13:13" ht="49.2" customHeight="1">
      <c r="M29368" s="85"/>
    </row>
    <row r="29369" spans="13:13" ht="49.2" customHeight="1">
      <c r="M29369" s="85"/>
    </row>
    <row r="29370" spans="13:13" ht="49.2" customHeight="1">
      <c r="M29370" s="85"/>
    </row>
    <row r="29371" spans="13:13" ht="49.2" customHeight="1">
      <c r="M29371" s="85"/>
    </row>
    <row r="29372" spans="13:13" ht="49.2" customHeight="1">
      <c r="M29372" s="85"/>
    </row>
    <row r="29373" spans="13:13" ht="49.2" customHeight="1">
      <c r="M29373" s="85"/>
    </row>
    <row r="29374" spans="13:13" ht="49.2" customHeight="1">
      <c r="M29374" s="85"/>
    </row>
    <row r="29375" spans="13:13" ht="49.2" customHeight="1">
      <c r="M29375" s="85"/>
    </row>
    <row r="29376" spans="13:13" ht="49.2" customHeight="1">
      <c r="M29376" s="85"/>
    </row>
    <row r="29377" spans="13:13" ht="49.2" customHeight="1">
      <c r="M29377" s="85"/>
    </row>
    <row r="29378" spans="13:13" ht="49.2" customHeight="1">
      <c r="M29378" s="85"/>
    </row>
    <row r="29379" spans="13:13" ht="49.2" customHeight="1">
      <c r="M29379" s="85"/>
    </row>
    <row r="29380" spans="13:13" ht="49.2" customHeight="1">
      <c r="M29380" s="85"/>
    </row>
    <row r="29381" spans="13:13" ht="49.2" customHeight="1">
      <c r="M29381" s="85"/>
    </row>
    <row r="29382" spans="13:13" ht="49.2" customHeight="1">
      <c r="M29382" s="85"/>
    </row>
    <row r="29383" spans="13:13" ht="49.2" customHeight="1">
      <c r="M29383" s="85"/>
    </row>
    <row r="29384" spans="13:13" ht="49.2" customHeight="1">
      <c r="M29384" s="85"/>
    </row>
    <row r="29385" spans="13:13" ht="49.2" customHeight="1">
      <c r="M29385" s="85"/>
    </row>
    <row r="29386" spans="13:13" ht="49.2" customHeight="1">
      <c r="M29386" s="85"/>
    </row>
    <row r="29387" spans="13:13" ht="49.2" customHeight="1">
      <c r="M29387" s="85"/>
    </row>
    <row r="29388" spans="13:13" ht="49.2" customHeight="1">
      <c r="M29388" s="85"/>
    </row>
    <row r="29389" spans="13:13" ht="49.2" customHeight="1">
      <c r="M29389" s="85"/>
    </row>
    <row r="29390" spans="13:13" ht="49.2" customHeight="1">
      <c r="M29390" s="85"/>
    </row>
    <row r="29391" spans="13:13" ht="49.2" customHeight="1">
      <c r="M29391" s="85"/>
    </row>
    <row r="29392" spans="13:13" ht="49.2" customHeight="1">
      <c r="M29392" s="85"/>
    </row>
    <row r="29393" spans="13:13" ht="49.2" customHeight="1">
      <c r="M29393" s="85"/>
    </row>
    <row r="29394" spans="13:13" ht="49.2" customHeight="1">
      <c r="M29394" s="85"/>
    </row>
    <row r="29395" spans="13:13" ht="49.2" customHeight="1">
      <c r="M29395" s="85"/>
    </row>
    <row r="29396" spans="13:13" ht="49.2" customHeight="1">
      <c r="M29396" s="85"/>
    </row>
    <row r="29397" spans="13:13" ht="49.2" customHeight="1">
      <c r="M29397" s="85"/>
    </row>
    <row r="29398" spans="13:13" ht="49.2" customHeight="1">
      <c r="M29398" s="85"/>
    </row>
    <row r="29399" spans="13:13" ht="49.2" customHeight="1">
      <c r="M29399" s="85"/>
    </row>
    <row r="29400" spans="13:13" ht="49.2" customHeight="1">
      <c r="M29400" s="85"/>
    </row>
    <row r="29401" spans="13:13" ht="49.2" customHeight="1">
      <c r="M29401" s="85"/>
    </row>
    <row r="29402" spans="13:13" ht="49.2" customHeight="1">
      <c r="M29402" s="85"/>
    </row>
    <row r="29403" spans="13:13" ht="49.2" customHeight="1">
      <c r="M29403" s="85"/>
    </row>
    <row r="29404" spans="13:13" ht="49.2" customHeight="1">
      <c r="M29404" s="85"/>
    </row>
    <row r="29405" spans="13:13" ht="49.2" customHeight="1">
      <c r="M29405" s="85"/>
    </row>
    <row r="29406" spans="13:13" ht="49.2" customHeight="1">
      <c r="M29406" s="85"/>
    </row>
    <row r="29407" spans="13:13" ht="49.2" customHeight="1">
      <c r="M29407" s="85"/>
    </row>
    <row r="29408" spans="13:13" ht="49.2" customHeight="1">
      <c r="M29408" s="85"/>
    </row>
    <row r="29409" spans="13:13" ht="49.2" customHeight="1">
      <c r="M29409" s="85"/>
    </row>
    <row r="29410" spans="13:13" ht="49.2" customHeight="1">
      <c r="M29410" s="85"/>
    </row>
    <row r="29411" spans="13:13" ht="49.2" customHeight="1">
      <c r="M29411" s="85"/>
    </row>
    <row r="29412" spans="13:13" ht="49.2" customHeight="1">
      <c r="M29412" s="85"/>
    </row>
    <row r="29413" spans="13:13" ht="49.2" customHeight="1">
      <c r="M29413" s="85"/>
    </row>
    <row r="29414" spans="13:13" ht="49.2" customHeight="1">
      <c r="M29414" s="85"/>
    </row>
    <row r="29415" spans="13:13" ht="49.2" customHeight="1">
      <c r="M29415" s="85"/>
    </row>
    <row r="29416" spans="13:13" ht="49.2" customHeight="1">
      <c r="M29416" s="85"/>
    </row>
    <row r="29417" spans="13:13" ht="49.2" customHeight="1">
      <c r="M29417" s="85"/>
    </row>
    <row r="29418" spans="13:13" ht="49.2" customHeight="1">
      <c r="M29418" s="85"/>
    </row>
    <row r="29419" spans="13:13" ht="49.2" customHeight="1">
      <c r="M29419" s="85"/>
    </row>
    <row r="29420" spans="13:13" ht="49.2" customHeight="1">
      <c r="M29420" s="85"/>
    </row>
    <row r="29421" spans="13:13" ht="49.2" customHeight="1">
      <c r="M29421" s="85"/>
    </row>
    <row r="29422" spans="13:13" ht="49.2" customHeight="1">
      <c r="M29422" s="85"/>
    </row>
    <row r="29423" spans="13:13" ht="49.2" customHeight="1">
      <c r="M29423" s="85"/>
    </row>
    <row r="29424" spans="13:13" ht="49.2" customHeight="1">
      <c r="M29424" s="85"/>
    </row>
    <row r="29425" spans="13:13" ht="49.2" customHeight="1">
      <c r="M29425" s="85"/>
    </row>
    <row r="29426" spans="13:13" ht="49.2" customHeight="1">
      <c r="M29426" s="85"/>
    </row>
    <row r="29427" spans="13:13" ht="49.2" customHeight="1">
      <c r="M29427" s="85"/>
    </row>
    <row r="29428" spans="13:13" ht="49.2" customHeight="1">
      <c r="M29428" s="85"/>
    </row>
    <row r="29429" spans="13:13" ht="49.2" customHeight="1">
      <c r="M29429" s="85"/>
    </row>
    <row r="29430" spans="13:13" ht="49.2" customHeight="1">
      <c r="M29430" s="85"/>
    </row>
    <row r="29431" spans="13:13" ht="49.2" customHeight="1">
      <c r="M29431" s="85"/>
    </row>
    <row r="29432" spans="13:13" ht="49.2" customHeight="1">
      <c r="M29432" s="85"/>
    </row>
    <row r="29433" spans="13:13" ht="49.2" customHeight="1">
      <c r="M29433" s="85"/>
    </row>
    <row r="29434" spans="13:13" ht="49.2" customHeight="1">
      <c r="M29434" s="85"/>
    </row>
    <row r="29435" spans="13:13" ht="49.2" customHeight="1">
      <c r="M29435" s="85"/>
    </row>
    <row r="29436" spans="13:13" ht="49.2" customHeight="1">
      <c r="M29436" s="85"/>
    </row>
    <row r="29437" spans="13:13" ht="49.2" customHeight="1">
      <c r="M29437" s="85"/>
    </row>
    <row r="29438" spans="13:13" ht="49.2" customHeight="1">
      <c r="M29438" s="85"/>
    </row>
    <row r="29439" spans="13:13" ht="49.2" customHeight="1">
      <c r="M29439" s="85"/>
    </row>
    <row r="29440" spans="13:13" ht="49.2" customHeight="1">
      <c r="M29440" s="85"/>
    </row>
    <row r="29441" spans="13:13" ht="49.2" customHeight="1">
      <c r="M29441" s="85"/>
    </row>
    <row r="29442" spans="13:13" ht="49.2" customHeight="1">
      <c r="M29442" s="85"/>
    </row>
    <row r="29443" spans="13:13" ht="49.2" customHeight="1">
      <c r="M29443" s="85"/>
    </row>
    <row r="29444" spans="13:13" ht="49.2" customHeight="1">
      <c r="M29444" s="85"/>
    </row>
    <row r="29445" spans="13:13" ht="49.2" customHeight="1">
      <c r="M29445" s="85"/>
    </row>
    <row r="29446" spans="13:13" ht="49.2" customHeight="1">
      <c r="M29446" s="85"/>
    </row>
    <row r="29447" spans="13:13" ht="49.2" customHeight="1">
      <c r="M29447" s="85"/>
    </row>
    <row r="29448" spans="13:13" ht="49.2" customHeight="1">
      <c r="M29448" s="85"/>
    </row>
    <row r="29449" spans="13:13" ht="49.2" customHeight="1">
      <c r="M29449" s="85"/>
    </row>
    <row r="29450" spans="13:13" ht="49.2" customHeight="1">
      <c r="M29450" s="85"/>
    </row>
    <row r="29451" spans="13:13" ht="49.2" customHeight="1">
      <c r="M29451" s="85"/>
    </row>
    <row r="29452" spans="13:13" ht="49.2" customHeight="1">
      <c r="M29452" s="85"/>
    </row>
    <row r="29453" spans="13:13" ht="49.2" customHeight="1">
      <c r="M29453" s="85"/>
    </row>
    <row r="29454" spans="13:13" ht="49.2" customHeight="1">
      <c r="M29454" s="85"/>
    </row>
    <row r="29455" spans="13:13" ht="49.2" customHeight="1">
      <c r="M29455" s="85"/>
    </row>
    <row r="29456" spans="13:13" ht="49.2" customHeight="1">
      <c r="M29456" s="85"/>
    </row>
    <row r="29457" spans="13:13" ht="49.2" customHeight="1">
      <c r="M29457" s="85"/>
    </row>
    <row r="29458" spans="13:13" ht="49.2" customHeight="1">
      <c r="M29458" s="85"/>
    </row>
    <row r="29459" spans="13:13" ht="49.2" customHeight="1">
      <c r="M29459" s="85"/>
    </row>
    <row r="29460" spans="13:13" ht="49.2" customHeight="1">
      <c r="M29460" s="85"/>
    </row>
    <row r="29461" spans="13:13" ht="49.2" customHeight="1">
      <c r="M29461" s="85"/>
    </row>
    <row r="29462" spans="13:13" ht="49.2" customHeight="1">
      <c r="M29462" s="85"/>
    </row>
    <row r="29463" spans="13:13" ht="49.2" customHeight="1">
      <c r="M29463" s="85"/>
    </row>
    <row r="29464" spans="13:13" ht="49.2" customHeight="1">
      <c r="M29464" s="85"/>
    </row>
    <row r="29465" spans="13:13" ht="49.2" customHeight="1">
      <c r="M29465" s="85"/>
    </row>
    <row r="29466" spans="13:13" ht="49.2" customHeight="1">
      <c r="M29466" s="85"/>
    </row>
    <row r="29467" spans="13:13" ht="49.2" customHeight="1">
      <c r="M29467" s="85"/>
    </row>
    <row r="29468" spans="13:13" ht="49.2" customHeight="1">
      <c r="M29468" s="85"/>
    </row>
    <row r="29469" spans="13:13" ht="49.2" customHeight="1">
      <c r="M29469" s="85"/>
    </row>
    <row r="29470" spans="13:13" ht="49.2" customHeight="1">
      <c r="M29470" s="85"/>
    </row>
    <row r="29471" spans="13:13" ht="49.2" customHeight="1">
      <c r="M29471" s="85"/>
    </row>
    <row r="29472" spans="13:13" ht="49.2" customHeight="1">
      <c r="M29472" s="85"/>
    </row>
    <row r="29473" spans="13:13" ht="49.2" customHeight="1">
      <c r="M29473" s="85"/>
    </row>
    <row r="29474" spans="13:13" ht="49.2" customHeight="1">
      <c r="M29474" s="85"/>
    </row>
    <row r="29475" spans="13:13" ht="49.2" customHeight="1">
      <c r="M29475" s="85"/>
    </row>
    <row r="29476" spans="13:13" ht="49.2" customHeight="1">
      <c r="M29476" s="85"/>
    </row>
    <row r="29477" spans="13:13" ht="49.2" customHeight="1">
      <c r="M29477" s="85"/>
    </row>
    <row r="29478" spans="13:13" ht="49.2" customHeight="1">
      <c r="M29478" s="85"/>
    </row>
    <row r="29479" spans="13:13" ht="49.2" customHeight="1">
      <c r="M29479" s="85"/>
    </row>
    <row r="29480" spans="13:13" ht="49.2" customHeight="1">
      <c r="M29480" s="85"/>
    </row>
    <row r="29481" spans="13:13" ht="49.2" customHeight="1">
      <c r="M29481" s="85"/>
    </row>
    <row r="29482" spans="13:13" ht="49.2" customHeight="1">
      <c r="M29482" s="85"/>
    </row>
    <row r="29483" spans="13:13" ht="49.2" customHeight="1">
      <c r="M29483" s="85"/>
    </row>
    <row r="29484" spans="13:13" ht="49.2" customHeight="1">
      <c r="M29484" s="85"/>
    </row>
    <row r="29485" spans="13:13" ht="49.2" customHeight="1">
      <c r="M29485" s="85"/>
    </row>
    <row r="29486" spans="13:13" ht="49.2" customHeight="1">
      <c r="M29486" s="85"/>
    </row>
    <row r="29487" spans="13:13" ht="49.2" customHeight="1">
      <c r="M29487" s="85"/>
    </row>
    <row r="29488" spans="13:13" ht="49.2" customHeight="1">
      <c r="M29488" s="85"/>
    </row>
    <row r="29489" spans="13:13" ht="49.2" customHeight="1">
      <c r="M29489" s="85"/>
    </row>
    <row r="29490" spans="13:13" ht="49.2" customHeight="1">
      <c r="M29490" s="85"/>
    </row>
    <row r="29491" spans="13:13" ht="49.2" customHeight="1">
      <c r="M29491" s="85"/>
    </row>
    <row r="29492" spans="13:13" ht="49.2" customHeight="1">
      <c r="M29492" s="85"/>
    </row>
    <row r="29493" spans="13:13" ht="49.2" customHeight="1">
      <c r="M29493" s="85"/>
    </row>
    <row r="29494" spans="13:13" ht="49.2" customHeight="1">
      <c r="M29494" s="85"/>
    </row>
    <row r="29495" spans="13:13" ht="49.2" customHeight="1">
      <c r="M29495" s="85"/>
    </row>
    <row r="29496" spans="13:13" ht="49.2" customHeight="1">
      <c r="M29496" s="85"/>
    </row>
    <row r="29497" spans="13:13" ht="49.2" customHeight="1">
      <c r="M29497" s="85"/>
    </row>
    <row r="29498" spans="13:13" ht="49.2" customHeight="1">
      <c r="M29498" s="85"/>
    </row>
    <row r="29499" spans="13:13" ht="49.2" customHeight="1">
      <c r="M29499" s="85"/>
    </row>
    <row r="29500" spans="13:13" ht="49.2" customHeight="1">
      <c r="M29500" s="85"/>
    </row>
    <row r="29501" spans="13:13" ht="49.2" customHeight="1">
      <c r="M29501" s="85"/>
    </row>
    <row r="29502" spans="13:13" ht="49.2" customHeight="1">
      <c r="M29502" s="85"/>
    </row>
    <row r="29503" spans="13:13" ht="49.2" customHeight="1">
      <c r="M29503" s="85"/>
    </row>
    <row r="29504" spans="13:13" ht="49.2" customHeight="1">
      <c r="M29504" s="85"/>
    </row>
    <row r="29505" spans="13:13" ht="49.2" customHeight="1">
      <c r="M29505" s="85"/>
    </row>
    <row r="29506" spans="13:13" ht="49.2" customHeight="1">
      <c r="M29506" s="85"/>
    </row>
    <row r="29507" spans="13:13" ht="49.2" customHeight="1">
      <c r="M29507" s="85"/>
    </row>
    <row r="29508" spans="13:13" ht="49.2" customHeight="1">
      <c r="M29508" s="85"/>
    </row>
    <row r="29509" spans="13:13" ht="49.2" customHeight="1">
      <c r="M29509" s="85"/>
    </row>
    <row r="29510" spans="13:13" ht="49.2" customHeight="1">
      <c r="M29510" s="85"/>
    </row>
    <row r="29511" spans="13:13" ht="49.2" customHeight="1">
      <c r="M29511" s="85"/>
    </row>
    <row r="29512" spans="13:13" ht="49.2" customHeight="1">
      <c r="M29512" s="85"/>
    </row>
    <row r="29513" spans="13:13" ht="49.2" customHeight="1">
      <c r="M29513" s="85"/>
    </row>
    <row r="29514" spans="13:13" ht="49.2" customHeight="1">
      <c r="M29514" s="85"/>
    </row>
    <row r="29515" spans="13:13" ht="49.2" customHeight="1">
      <c r="M29515" s="85"/>
    </row>
    <row r="29516" spans="13:13" ht="49.2" customHeight="1">
      <c r="M29516" s="85"/>
    </row>
    <row r="29517" spans="13:13" ht="49.2" customHeight="1">
      <c r="M29517" s="85"/>
    </row>
    <row r="29518" spans="13:13" ht="49.2" customHeight="1">
      <c r="M29518" s="85"/>
    </row>
    <row r="29519" spans="13:13" ht="49.2" customHeight="1">
      <c r="M29519" s="85"/>
    </row>
    <row r="29520" spans="13:13" ht="49.2" customHeight="1">
      <c r="M29520" s="85"/>
    </row>
    <row r="29521" spans="13:13" ht="49.2" customHeight="1">
      <c r="M29521" s="85"/>
    </row>
    <row r="29522" spans="13:13" ht="49.2" customHeight="1">
      <c r="M29522" s="85"/>
    </row>
    <row r="29523" spans="13:13" ht="49.2" customHeight="1">
      <c r="M29523" s="85"/>
    </row>
    <row r="29524" spans="13:13" ht="49.2" customHeight="1">
      <c r="M29524" s="85"/>
    </row>
    <row r="29525" spans="13:13" ht="49.2" customHeight="1">
      <c r="M29525" s="85"/>
    </row>
    <row r="29526" spans="13:13" ht="49.2" customHeight="1">
      <c r="M29526" s="85"/>
    </row>
    <row r="29527" spans="13:13" ht="49.2" customHeight="1">
      <c r="M29527" s="85"/>
    </row>
    <row r="29528" spans="13:13" ht="49.2" customHeight="1">
      <c r="M29528" s="85"/>
    </row>
    <row r="29529" spans="13:13" ht="49.2" customHeight="1">
      <c r="M29529" s="85"/>
    </row>
    <row r="29530" spans="13:13" ht="49.2" customHeight="1">
      <c r="M29530" s="85"/>
    </row>
    <row r="29531" spans="13:13" ht="49.2" customHeight="1">
      <c r="M29531" s="85"/>
    </row>
    <row r="29532" spans="13:13" ht="49.2" customHeight="1">
      <c r="M29532" s="85"/>
    </row>
    <row r="29533" spans="13:13" ht="49.2" customHeight="1">
      <c r="M29533" s="85"/>
    </row>
    <row r="29534" spans="13:13" ht="49.2" customHeight="1">
      <c r="M29534" s="85"/>
    </row>
    <row r="29535" spans="13:13" ht="49.2" customHeight="1">
      <c r="M29535" s="85"/>
    </row>
    <row r="29536" spans="13:13" ht="49.2" customHeight="1">
      <c r="M29536" s="85"/>
    </row>
    <row r="29537" spans="13:13" ht="49.2" customHeight="1">
      <c r="M29537" s="85"/>
    </row>
    <row r="29538" spans="13:13" ht="49.2" customHeight="1">
      <c r="M29538" s="85"/>
    </row>
    <row r="29539" spans="13:13" ht="49.2" customHeight="1">
      <c r="M29539" s="85"/>
    </row>
    <row r="29540" spans="13:13" ht="49.2" customHeight="1">
      <c r="M29540" s="85"/>
    </row>
    <row r="29541" spans="13:13" ht="49.2" customHeight="1">
      <c r="M29541" s="85"/>
    </row>
    <row r="29542" spans="13:13" ht="49.2" customHeight="1">
      <c r="M29542" s="85"/>
    </row>
    <row r="29543" spans="13:13" ht="49.2" customHeight="1">
      <c r="M29543" s="85"/>
    </row>
    <row r="29544" spans="13:13" ht="49.2" customHeight="1">
      <c r="M29544" s="85"/>
    </row>
    <row r="29545" spans="13:13" ht="49.2" customHeight="1">
      <c r="M29545" s="85"/>
    </row>
    <row r="29546" spans="13:13" ht="49.2" customHeight="1">
      <c r="M29546" s="85"/>
    </row>
    <row r="29547" spans="13:13" ht="49.2" customHeight="1">
      <c r="M29547" s="85"/>
    </row>
    <row r="29548" spans="13:13" ht="49.2" customHeight="1">
      <c r="M29548" s="85"/>
    </row>
    <row r="29549" spans="13:13" ht="49.2" customHeight="1">
      <c r="M29549" s="85"/>
    </row>
    <row r="29550" spans="13:13" ht="49.2" customHeight="1">
      <c r="M29550" s="85"/>
    </row>
    <row r="29551" spans="13:13" ht="49.2" customHeight="1">
      <c r="M29551" s="85"/>
    </row>
    <row r="29552" spans="13:13" ht="49.2" customHeight="1">
      <c r="M29552" s="85"/>
    </row>
    <row r="29553" spans="13:13" ht="49.2" customHeight="1">
      <c r="M29553" s="85"/>
    </row>
    <row r="29554" spans="13:13" ht="49.2" customHeight="1">
      <c r="M29554" s="85"/>
    </row>
    <row r="29555" spans="13:13" ht="49.2" customHeight="1">
      <c r="M29555" s="85"/>
    </row>
    <row r="29556" spans="13:13" ht="49.2" customHeight="1">
      <c r="M29556" s="85"/>
    </row>
    <row r="29557" spans="13:13" ht="49.2" customHeight="1">
      <c r="M29557" s="85"/>
    </row>
    <row r="29558" spans="13:13" ht="49.2" customHeight="1">
      <c r="M29558" s="85"/>
    </row>
    <row r="29559" spans="13:13" ht="49.2" customHeight="1">
      <c r="M29559" s="85"/>
    </row>
    <row r="29560" spans="13:13" ht="49.2" customHeight="1">
      <c r="M29560" s="85"/>
    </row>
    <row r="29561" spans="13:13" ht="49.2" customHeight="1">
      <c r="M29561" s="85"/>
    </row>
    <row r="29562" spans="13:13" ht="49.2" customHeight="1">
      <c r="M29562" s="85"/>
    </row>
    <row r="29563" spans="13:13" ht="49.2" customHeight="1">
      <c r="M29563" s="85"/>
    </row>
    <row r="29564" spans="13:13" ht="49.2" customHeight="1">
      <c r="M29564" s="85"/>
    </row>
    <row r="29565" spans="13:13" ht="49.2" customHeight="1">
      <c r="M29565" s="85"/>
    </row>
    <row r="29566" spans="13:13" ht="49.2" customHeight="1">
      <c r="M29566" s="85"/>
    </row>
    <row r="29567" spans="13:13" ht="49.2" customHeight="1">
      <c r="M29567" s="85"/>
    </row>
    <row r="29568" spans="13:13" ht="49.2" customHeight="1">
      <c r="M29568" s="85"/>
    </row>
    <row r="29569" spans="13:13" ht="49.2" customHeight="1">
      <c r="M29569" s="85"/>
    </row>
    <row r="29570" spans="13:13" ht="49.2" customHeight="1">
      <c r="M29570" s="85"/>
    </row>
    <row r="29571" spans="13:13" ht="49.2" customHeight="1">
      <c r="M29571" s="85"/>
    </row>
    <row r="29572" spans="13:13" ht="49.2" customHeight="1">
      <c r="M29572" s="85"/>
    </row>
    <row r="29573" spans="13:13" ht="49.2" customHeight="1">
      <c r="M29573" s="85"/>
    </row>
    <row r="29574" spans="13:13" ht="49.2" customHeight="1">
      <c r="M29574" s="85"/>
    </row>
    <row r="29575" spans="13:13" ht="49.2" customHeight="1">
      <c r="M29575" s="85"/>
    </row>
    <row r="29576" spans="13:13" ht="49.2" customHeight="1">
      <c r="M29576" s="85"/>
    </row>
    <row r="29577" spans="13:13" ht="49.2" customHeight="1">
      <c r="M29577" s="85"/>
    </row>
    <row r="29578" spans="13:13" ht="49.2" customHeight="1">
      <c r="M29578" s="85"/>
    </row>
    <row r="29579" spans="13:13" ht="49.2" customHeight="1">
      <c r="M29579" s="85"/>
    </row>
    <row r="29580" spans="13:13" ht="49.2" customHeight="1">
      <c r="M29580" s="85"/>
    </row>
    <row r="29581" spans="13:13" ht="49.2" customHeight="1">
      <c r="M29581" s="85"/>
    </row>
    <row r="29582" spans="13:13" ht="49.2" customHeight="1">
      <c r="M29582" s="85"/>
    </row>
    <row r="29583" spans="13:13" ht="49.2" customHeight="1">
      <c r="M29583" s="85"/>
    </row>
    <row r="29584" spans="13:13" ht="49.2" customHeight="1">
      <c r="M29584" s="85"/>
    </row>
    <row r="29585" spans="13:13" ht="49.2" customHeight="1">
      <c r="M29585" s="85"/>
    </row>
    <row r="29586" spans="13:13" ht="49.2" customHeight="1">
      <c r="M29586" s="85"/>
    </row>
    <row r="29587" spans="13:13" ht="49.2" customHeight="1">
      <c r="M29587" s="85"/>
    </row>
    <row r="29588" spans="13:13" ht="49.2" customHeight="1">
      <c r="M29588" s="85"/>
    </row>
    <row r="29589" spans="13:13" ht="49.2" customHeight="1">
      <c r="M29589" s="85"/>
    </row>
    <row r="29590" spans="13:13" ht="49.2" customHeight="1">
      <c r="M29590" s="85"/>
    </row>
    <row r="29591" spans="13:13" ht="49.2" customHeight="1">
      <c r="M29591" s="85"/>
    </row>
    <row r="29592" spans="13:13" ht="49.2" customHeight="1">
      <c r="M29592" s="85"/>
    </row>
    <row r="29593" spans="13:13" ht="49.2" customHeight="1">
      <c r="M29593" s="85"/>
    </row>
    <row r="29594" spans="13:13" ht="49.2" customHeight="1">
      <c r="M29594" s="85"/>
    </row>
    <row r="29595" spans="13:13" ht="49.2" customHeight="1">
      <c r="M29595" s="85"/>
    </row>
    <row r="29596" spans="13:13" ht="49.2" customHeight="1">
      <c r="M29596" s="85"/>
    </row>
    <row r="29597" spans="13:13" ht="49.2" customHeight="1">
      <c r="M29597" s="85"/>
    </row>
    <row r="29598" spans="13:13" ht="49.2" customHeight="1">
      <c r="M29598" s="85"/>
    </row>
    <row r="29599" spans="13:13" ht="49.2" customHeight="1">
      <c r="M29599" s="85"/>
    </row>
    <row r="29600" spans="13:13" ht="49.2" customHeight="1">
      <c r="M29600" s="85"/>
    </row>
    <row r="29601" spans="13:13" ht="49.2" customHeight="1">
      <c r="M29601" s="85"/>
    </row>
    <row r="29602" spans="13:13" ht="49.2" customHeight="1">
      <c r="M29602" s="85"/>
    </row>
    <row r="29603" spans="13:13" ht="49.2" customHeight="1">
      <c r="M29603" s="85"/>
    </row>
    <row r="29604" spans="13:13" ht="49.2" customHeight="1">
      <c r="M29604" s="85"/>
    </row>
    <row r="29605" spans="13:13" ht="49.2" customHeight="1">
      <c r="M29605" s="85"/>
    </row>
    <row r="29606" spans="13:13" ht="49.2" customHeight="1">
      <c r="M29606" s="85"/>
    </row>
    <row r="29607" spans="13:13" ht="49.2" customHeight="1">
      <c r="M29607" s="85"/>
    </row>
    <row r="29608" spans="13:13" ht="49.2" customHeight="1">
      <c r="M29608" s="85"/>
    </row>
    <row r="29609" spans="13:13" ht="49.2" customHeight="1">
      <c r="M29609" s="85"/>
    </row>
    <row r="29610" spans="13:13" ht="49.2" customHeight="1">
      <c r="M29610" s="85"/>
    </row>
    <row r="29611" spans="13:13" ht="49.2" customHeight="1">
      <c r="M29611" s="85"/>
    </row>
    <row r="29612" spans="13:13" ht="49.2" customHeight="1">
      <c r="M29612" s="85"/>
    </row>
    <row r="29613" spans="13:13" ht="49.2" customHeight="1">
      <c r="M29613" s="85"/>
    </row>
    <row r="29614" spans="13:13" ht="49.2" customHeight="1">
      <c r="M29614" s="85"/>
    </row>
    <row r="29615" spans="13:13" ht="49.2" customHeight="1">
      <c r="M29615" s="85"/>
    </row>
    <row r="29616" spans="13:13" ht="49.2" customHeight="1">
      <c r="M29616" s="85"/>
    </row>
    <row r="29617" spans="13:13" ht="49.2" customHeight="1">
      <c r="M29617" s="85"/>
    </row>
    <row r="29618" spans="13:13" ht="49.2" customHeight="1">
      <c r="M29618" s="85"/>
    </row>
    <row r="29619" spans="13:13" ht="49.2" customHeight="1">
      <c r="M29619" s="85"/>
    </row>
    <row r="29620" spans="13:13" ht="49.2" customHeight="1">
      <c r="M29620" s="85"/>
    </row>
    <row r="29621" spans="13:13" ht="49.2" customHeight="1">
      <c r="M29621" s="85"/>
    </row>
    <row r="29622" spans="13:13" ht="49.2" customHeight="1">
      <c r="M29622" s="85"/>
    </row>
    <row r="29623" spans="13:13" ht="49.2" customHeight="1">
      <c r="M29623" s="85"/>
    </row>
    <row r="29624" spans="13:13" ht="49.2" customHeight="1">
      <c r="M29624" s="85"/>
    </row>
    <row r="29625" spans="13:13" ht="49.2" customHeight="1">
      <c r="M29625" s="85"/>
    </row>
    <row r="29626" spans="13:13" ht="49.2" customHeight="1">
      <c r="M29626" s="85"/>
    </row>
    <row r="29627" spans="13:13" ht="49.2" customHeight="1">
      <c r="M29627" s="85"/>
    </row>
    <row r="29628" spans="13:13" ht="49.2" customHeight="1">
      <c r="M29628" s="85"/>
    </row>
    <row r="29629" spans="13:13" ht="49.2" customHeight="1">
      <c r="M29629" s="85"/>
    </row>
    <row r="29630" spans="13:13" ht="49.2" customHeight="1">
      <c r="M29630" s="85"/>
    </row>
    <row r="29631" spans="13:13" ht="49.2" customHeight="1">
      <c r="M29631" s="85"/>
    </row>
    <row r="29632" spans="13:13" ht="49.2" customHeight="1">
      <c r="M29632" s="85"/>
    </row>
    <row r="29633" spans="13:13" ht="49.2" customHeight="1">
      <c r="M29633" s="85"/>
    </row>
    <row r="29634" spans="13:13" ht="49.2" customHeight="1">
      <c r="M29634" s="85"/>
    </row>
    <row r="29635" spans="13:13" ht="49.2" customHeight="1">
      <c r="M29635" s="85"/>
    </row>
    <row r="29636" spans="13:13" ht="49.2" customHeight="1">
      <c r="M29636" s="85"/>
    </row>
    <row r="29637" spans="13:13" ht="49.2" customHeight="1">
      <c r="M29637" s="85"/>
    </row>
    <row r="29638" spans="13:13" ht="49.2" customHeight="1">
      <c r="M29638" s="85"/>
    </row>
    <row r="29639" spans="13:13" ht="49.2" customHeight="1">
      <c r="M29639" s="85"/>
    </row>
    <row r="29640" spans="13:13" ht="49.2" customHeight="1">
      <c r="M29640" s="85"/>
    </row>
    <row r="29641" spans="13:13" ht="49.2" customHeight="1">
      <c r="M29641" s="85"/>
    </row>
    <row r="29642" spans="13:13" ht="49.2" customHeight="1">
      <c r="M29642" s="85"/>
    </row>
    <row r="29643" spans="13:13" ht="49.2" customHeight="1">
      <c r="M29643" s="85"/>
    </row>
    <row r="29644" spans="13:13" ht="49.2" customHeight="1">
      <c r="M29644" s="85"/>
    </row>
    <row r="29645" spans="13:13" ht="49.2" customHeight="1">
      <c r="M29645" s="85"/>
    </row>
    <row r="29646" spans="13:13" ht="49.2" customHeight="1">
      <c r="M29646" s="85"/>
    </row>
    <row r="29647" spans="13:13" ht="49.2" customHeight="1">
      <c r="M29647" s="85"/>
    </row>
    <row r="29648" spans="13:13" ht="49.2" customHeight="1">
      <c r="M29648" s="85"/>
    </row>
    <row r="29649" spans="13:13" ht="49.2" customHeight="1">
      <c r="M29649" s="85"/>
    </row>
    <row r="29650" spans="13:13" ht="49.2" customHeight="1">
      <c r="M29650" s="85"/>
    </row>
    <row r="29651" spans="13:13" ht="49.2" customHeight="1">
      <c r="M29651" s="85"/>
    </row>
    <row r="29652" spans="13:13" ht="49.2" customHeight="1">
      <c r="M29652" s="85"/>
    </row>
    <row r="29653" spans="13:13" ht="49.2" customHeight="1">
      <c r="M29653" s="85"/>
    </row>
    <row r="29654" spans="13:13" ht="49.2" customHeight="1">
      <c r="M29654" s="85"/>
    </row>
    <row r="29655" spans="13:13" ht="49.2" customHeight="1">
      <c r="M29655" s="85"/>
    </row>
    <row r="29656" spans="13:13" ht="49.2" customHeight="1">
      <c r="M29656" s="85"/>
    </row>
    <row r="29657" spans="13:13" ht="49.2" customHeight="1">
      <c r="M29657" s="85"/>
    </row>
    <row r="29658" spans="13:13" ht="49.2" customHeight="1">
      <c r="M29658" s="85"/>
    </row>
    <row r="29659" spans="13:13" ht="49.2" customHeight="1">
      <c r="M29659" s="85"/>
    </row>
    <row r="29660" spans="13:13" ht="49.2" customHeight="1">
      <c r="M29660" s="85"/>
    </row>
    <row r="29661" spans="13:13" ht="49.2" customHeight="1">
      <c r="M29661" s="85"/>
    </row>
    <row r="29662" spans="13:13" ht="49.2" customHeight="1">
      <c r="M29662" s="85"/>
    </row>
    <row r="29663" spans="13:13" ht="49.2" customHeight="1">
      <c r="M29663" s="85"/>
    </row>
    <row r="29664" spans="13:13" ht="49.2" customHeight="1">
      <c r="M29664" s="85"/>
    </row>
    <row r="29665" spans="13:13" ht="49.2" customHeight="1">
      <c r="M29665" s="85"/>
    </row>
    <row r="29666" spans="13:13" ht="49.2" customHeight="1">
      <c r="M29666" s="85"/>
    </row>
    <row r="29667" spans="13:13" ht="49.2" customHeight="1">
      <c r="M29667" s="85"/>
    </row>
    <row r="29668" spans="13:13" ht="49.2" customHeight="1">
      <c r="M29668" s="85"/>
    </row>
    <row r="29669" spans="13:13" ht="49.2" customHeight="1">
      <c r="M29669" s="85"/>
    </row>
    <row r="29670" spans="13:13" ht="49.2" customHeight="1">
      <c r="M29670" s="85"/>
    </row>
    <row r="29671" spans="13:13" ht="49.2" customHeight="1">
      <c r="M29671" s="85"/>
    </row>
    <row r="29672" spans="13:13" ht="49.2" customHeight="1">
      <c r="M29672" s="85"/>
    </row>
    <row r="29673" spans="13:13" ht="49.2" customHeight="1">
      <c r="M29673" s="85"/>
    </row>
    <row r="29674" spans="13:13" ht="49.2" customHeight="1">
      <c r="M29674" s="85"/>
    </row>
    <row r="29675" spans="13:13" ht="49.2" customHeight="1">
      <c r="M29675" s="85"/>
    </row>
    <row r="29676" spans="13:13" ht="49.2" customHeight="1">
      <c r="M29676" s="85"/>
    </row>
    <row r="29677" spans="13:13" ht="49.2" customHeight="1">
      <c r="M29677" s="85"/>
    </row>
    <row r="29678" spans="13:13" ht="49.2" customHeight="1">
      <c r="M29678" s="85"/>
    </row>
    <row r="29679" spans="13:13" ht="49.2" customHeight="1">
      <c r="M29679" s="85"/>
    </row>
    <row r="29680" spans="13:13" ht="49.2" customHeight="1">
      <c r="M29680" s="85"/>
    </row>
    <row r="29681" spans="13:13" ht="49.2" customHeight="1">
      <c r="M29681" s="85"/>
    </row>
    <row r="29682" spans="13:13" ht="49.2" customHeight="1">
      <c r="M29682" s="85"/>
    </row>
    <row r="29683" spans="13:13" ht="49.2" customHeight="1">
      <c r="M29683" s="85"/>
    </row>
    <row r="29684" spans="13:13" ht="49.2" customHeight="1">
      <c r="M29684" s="85"/>
    </row>
    <row r="29685" spans="13:13" ht="49.2" customHeight="1">
      <c r="M29685" s="85"/>
    </row>
    <row r="29686" spans="13:13" ht="49.2" customHeight="1">
      <c r="M29686" s="85"/>
    </row>
    <row r="29687" spans="13:13" ht="49.2" customHeight="1">
      <c r="M29687" s="85"/>
    </row>
    <row r="29688" spans="13:13" ht="49.2" customHeight="1">
      <c r="M29688" s="85"/>
    </row>
    <row r="29689" spans="13:13" ht="49.2" customHeight="1">
      <c r="M29689" s="85"/>
    </row>
    <row r="29690" spans="13:13" ht="49.2" customHeight="1">
      <c r="M29690" s="85"/>
    </row>
    <row r="29691" spans="13:13" ht="49.2" customHeight="1">
      <c r="M29691" s="85"/>
    </row>
    <row r="29692" spans="13:13" ht="49.2" customHeight="1">
      <c r="M29692" s="85"/>
    </row>
    <row r="29693" spans="13:13" ht="49.2" customHeight="1">
      <c r="M29693" s="85"/>
    </row>
    <row r="29694" spans="13:13" ht="49.2" customHeight="1">
      <c r="M29694" s="85"/>
    </row>
    <row r="29695" spans="13:13" ht="49.2" customHeight="1">
      <c r="M29695" s="85"/>
    </row>
    <row r="29696" spans="13:13" ht="49.2" customHeight="1">
      <c r="M29696" s="85"/>
    </row>
    <row r="29697" spans="13:13" ht="49.2" customHeight="1">
      <c r="M29697" s="85"/>
    </row>
    <row r="29698" spans="13:13" ht="49.2" customHeight="1">
      <c r="M29698" s="85"/>
    </row>
    <row r="29699" spans="13:13" ht="49.2" customHeight="1">
      <c r="M29699" s="85"/>
    </row>
    <row r="29700" spans="13:13" ht="49.2" customHeight="1">
      <c r="M29700" s="85"/>
    </row>
    <row r="29701" spans="13:13" ht="49.2" customHeight="1">
      <c r="M29701" s="85"/>
    </row>
    <row r="29702" spans="13:13" ht="49.2" customHeight="1">
      <c r="M29702" s="85"/>
    </row>
    <row r="29703" spans="13:13" ht="49.2" customHeight="1">
      <c r="M29703" s="85"/>
    </row>
    <row r="29704" spans="13:13" ht="49.2" customHeight="1">
      <c r="M29704" s="85"/>
    </row>
    <row r="29705" spans="13:13" ht="49.2" customHeight="1">
      <c r="M29705" s="85"/>
    </row>
    <row r="29706" spans="13:13" ht="49.2" customHeight="1">
      <c r="M29706" s="85"/>
    </row>
    <row r="29707" spans="13:13" ht="49.2" customHeight="1">
      <c r="M29707" s="85"/>
    </row>
    <row r="29708" spans="13:13" ht="49.2" customHeight="1">
      <c r="M29708" s="85"/>
    </row>
    <row r="29709" spans="13:13" ht="49.2" customHeight="1">
      <c r="M29709" s="85"/>
    </row>
    <row r="29710" spans="13:13" ht="49.2" customHeight="1">
      <c r="M29710" s="85"/>
    </row>
    <row r="29711" spans="13:13" ht="49.2" customHeight="1">
      <c r="M29711" s="85"/>
    </row>
    <row r="29712" spans="13:13" ht="49.2" customHeight="1">
      <c r="M29712" s="85"/>
    </row>
    <row r="29713" spans="13:13" ht="49.2" customHeight="1">
      <c r="M29713" s="85"/>
    </row>
    <row r="29714" spans="13:13" ht="49.2" customHeight="1">
      <c r="M29714" s="85"/>
    </row>
    <row r="29715" spans="13:13" ht="49.2" customHeight="1">
      <c r="M29715" s="85"/>
    </row>
    <row r="29716" spans="13:13" ht="49.2" customHeight="1">
      <c r="M29716" s="85"/>
    </row>
    <row r="29717" spans="13:13" ht="49.2" customHeight="1">
      <c r="M29717" s="85"/>
    </row>
    <row r="29718" spans="13:13" ht="49.2" customHeight="1">
      <c r="M29718" s="85"/>
    </row>
    <row r="29719" spans="13:13" ht="49.2" customHeight="1">
      <c r="M29719" s="85"/>
    </row>
    <row r="29720" spans="13:13" ht="49.2" customHeight="1">
      <c r="M29720" s="85"/>
    </row>
    <row r="29721" spans="13:13" ht="49.2" customHeight="1">
      <c r="M29721" s="85"/>
    </row>
    <row r="29722" spans="13:13" ht="49.2" customHeight="1">
      <c r="M29722" s="85"/>
    </row>
    <row r="29723" spans="13:13" ht="49.2" customHeight="1">
      <c r="M29723" s="85"/>
    </row>
    <row r="29724" spans="13:13" ht="49.2" customHeight="1">
      <c r="M29724" s="85"/>
    </row>
    <row r="29725" spans="13:13" ht="49.2" customHeight="1">
      <c r="M29725" s="85"/>
    </row>
    <row r="29726" spans="13:13" ht="49.2" customHeight="1">
      <c r="M29726" s="85"/>
    </row>
    <row r="29727" spans="13:13" ht="49.2" customHeight="1">
      <c r="M29727" s="85"/>
    </row>
    <row r="29728" spans="13:13" ht="49.2" customHeight="1">
      <c r="M29728" s="85"/>
    </row>
    <row r="29729" spans="13:13" ht="49.2" customHeight="1">
      <c r="M29729" s="85"/>
    </row>
    <row r="29730" spans="13:13" ht="49.2" customHeight="1">
      <c r="M29730" s="85"/>
    </row>
    <row r="29731" spans="13:13" ht="49.2" customHeight="1">
      <c r="M29731" s="85"/>
    </row>
    <row r="29732" spans="13:13" ht="49.2" customHeight="1">
      <c r="M29732" s="85"/>
    </row>
    <row r="29733" spans="13:13" ht="49.2" customHeight="1">
      <c r="M29733" s="85"/>
    </row>
    <row r="29734" spans="13:13" ht="49.2" customHeight="1">
      <c r="M29734" s="85"/>
    </row>
    <row r="29735" spans="13:13" ht="49.2" customHeight="1">
      <c r="M29735" s="85"/>
    </row>
    <row r="29736" spans="13:13" ht="49.2" customHeight="1">
      <c r="M29736" s="85"/>
    </row>
    <row r="29737" spans="13:13" ht="49.2" customHeight="1">
      <c r="M29737" s="85"/>
    </row>
    <row r="29738" spans="13:13" ht="49.2" customHeight="1">
      <c r="M29738" s="85"/>
    </row>
    <row r="29739" spans="13:13" ht="49.2" customHeight="1">
      <c r="M29739" s="85"/>
    </row>
    <row r="29740" spans="13:13" ht="49.2" customHeight="1">
      <c r="M29740" s="85"/>
    </row>
    <row r="29741" spans="13:13" ht="49.2" customHeight="1">
      <c r="M29741" s="85"/>
    </row>
    <row r="29742" spans="13:13" ht="49.2" customHeight="1">
      <c r="M29742" s="85"/>
    </row>
    <row r="29743" spans="13:13" ht="49.2" customHeight="1">
      <c r="M29743" s="85"/>
    </row>
    <row r="29744" spans="13:13" ht="49.2" customHeight="1">
      <c r="M29744" s="85"/>
    </row>
    <row r="29745" spans="13:13" ht="49.2" customHeight="1">
      <c r="M29745" s="85"/>
    </row>
    <row r="29746" spans="13:13" ht="49.2" customHeight="1">
      <c r="M29746" s="85"/>
    </row>
    <row r="29747" spans="13:13" ht="49.2" customHeight="1">
      <c r="M29747" s="85"/>
    </row>
    <row r="29748" spans="13:13" ht="49.2" customHeight="1">
      <c r="M29748" s="85"/>
    </row>
    <row r="29749" spans="13:13" ht="49.2" customHeight="1">
      <c r="M29749" s="85"/>
    </row>
    <row r="29750" spans="13:13" ht="49.2" customHeight="1">
      <c r="M29750" s="85"/>
    </row>
    <row r="29751" spans="13:13" ht="49.2" customHeight="1">
      <c r="M29751" s="85"/>
    </row>
    <row r="29752" spans="13:13" ht="49.2" customHeight="1">
      <c r="M29752" s="85"/>
    </row>
    <row r="29753" spans="13:13" ht="49.2" customHeight="1">
      <c r="M29753" s="85"/>
    </row>
    <row r="29754" spans="13:13" ht="49.2" customHeight="1">
      <c r="M29754" s="85"/>
    </row>
    <row r="29755" spans="13:13" ht="49.2" customHeight="1">
      <c r="M29755" s="85"/>
    </row>
    <row r="29756" spans="13:13" ht="49.2" customHeight="1">
      <c r="M29756" s="85"/>
    </row>
    <row r="29757" spans="13:13" ht="49.2" customHeight="1">
      <c r="M29757" s="85"/>
    </row>
    <row r="29758" spans="13:13" ht="49.2" customHeight="1">
      <c r="M29758" s="85"/>
    </row>
    <row r="29759" spans="13:13" ht="49.2" customHeight="1">
      <c r="M29759" s="85"/>
    </row>
    <row r="29760" spans="13:13" ht="49.2" customHeight="1">
      <c r="M29760" s="85"/>
    </row>
    <row r="29761" spans="13:13" ht="49.2" customHeight="1">
      <c r="M29761" s="85"/>
    </row>
    <row r="29762" spans="13:13" ht="49.2" customHeight="1">
      <c r="M29762" s="85"/>
    </row>
    <row r="29763" spans="13:13" ht="49.2" customHeight="1">
      <c r="M29763" s="85"/>
    </row>
    <row r="29764" spans="13:13" ht="49.2" customHeight="1">
      <c r="M29764" s="85"/>
    </row>
    <row r="29765" spans="13:13" ht="49.2" customHeight="1">
      <c r="M29765" s="85"/>
    </row>
    <row r="29766" spans="13:13" ht="49.2" customHeight="1">
      <c r="M29766" s="85"/>
    </row>
    <row r="29767" spans="13:13" ht="49.2" customHeight="1">
      <c r="M29767" s="85"/>
    </row>
    <row r="29768" spans="13:13" ht="49.2" customHeight="1">
      <c r="M29768" s="85"/>
    </row>
    <row r="29769" spans="13:13" ht="49.2" customHeight="1">
      <c r="M29769" s="85"/>
    </row>
    <row r="29770" spans="13:13" ht="49.2" customHeight="1">
      <c r="M29770" s="85"/>
    </row>
    <row r="29771" spans="13:13" ht="49.2" customHeight="1">
      <c r="M29771" s="85"/>
    </row>
    <row r="29772" spans="13:13" ht="49.2" customHeight="1">
      <c r="M29772" s="85"/>
    </row>
    <row r="29773" spans="13:13" ht="49.2" customHeight="1">
      <c r="M29773" s="85"/>
    </row>
    <row r="29774" spans="13:13" ht="49.2" customHeight="1">
      <c r="M29774" s="85"/>
    </row>
    <row r="29775" spans="13:13" ht="49.2" customHeight="1">
      <c r="M29775" s="85"/>
    </row>
    <row r="29776" spans="13:13" ht="49.2" customHeight="1">
      <c r="M29776" s="85"/>
    </row>
    <row r="29777" spans="13:13" ht="49.2" customHeight="1">
      <c r="M29777" s="85"/>
    </row>
    <row r="29778" spans="13:13" ht="49.2" customHeight="1">
      <c r="M29778" s="85"/>
    </row>
    <row r="29779" spans="13:13" ht="49.2" customHeight="1">
      <c r="M29779" s="85"/>
    </row>
    <row r="29780" spans="13:13" ht="49.2" customHeight="1">
      <c r="M29780" s="85"/>
    </row>
    <row r="29781" spans="13:13" ht="49.2" customHeight="1">
      <c r="M29781" s="85"/>
    </row>
    <row r="29782" spans="13:13" ht="49.2" customHeight="1">
      <c r="M29782" s="85"/>
    </row>
    <row r="29783" spans="13:13" ht="49.2" customHeight="1">
      <c r="M29783" s="85"/>
    </row>
    <row r="29784" spans="13:13" ht="49.2" customHeight="1">
      <c r="M29784" s="85"/>
    </row>
    <row r="29785" spans="13:13" ht="49.2" customHeight="1">
      <c r="M29785" s="85"/>
    </row>
    <row r="29786" spans="13:13" ht="49.2" customHeight="1">
      <c r="M29786" s="85"/>
    </row>
    <row r="29787" spans="13:13" ht="49.2" customHeight="1">
      <c r="M29787" s="85"/>
    </row>
    <row r="29788" spans="13:13" ht="49.2" customHeight="1">
      <c r="M29788" s="85"/>
    </row>
    <row r="29789" spans="13:13" ht="49.2" customHeight="1">
      <c r="M29789" s="85"/>
    </row>
    <row r="29790" spans="13:13" ht="49.2" customHeight="1">
      <c r="M29790" s="85"/>
    </row>
    <row r="29791" spans="13:13" ht="49.2" customHeight="1">
      <c r="M29791" s="85"/>
    </row>
    <row r="29792" spans="13:13" ht="49.2" customHeight="1">
      <c r="M29792" s="85"/>
    </row>
    <row r="29793" spans="13:13" ht="49.2" customHeight="1">
      <c r="M29793" s="85"/>
    </row>
    <row r="29794" spans="13:13" ht="49.2" customHeight="1">
      <c r="M29794" s="85"/>
    </row>
    <row r="29795" spans="13:13" ht="49.2" customHeight="1">
      <c r="M29795" s="85"/>
    </row>
    <row r="29796" spans="13:13" ht="49.2" customHeight="1">
      <c r="M29796" s="85"/>
    </row>
    <row r="29797" spans="13:13" ht="49.2" customHeight="1">
      <c r="M29797" s="85"/>
    </row>
    <row r="29798" spans="13:13" ht="49.2" customHeight="1">
      <c r="M29798" s="85"/>
    </row>
    <row r="29799" spans="13:13" ht="49.2" customHeight="1">
      <c r="M29799" s="85"/>
    </row>
    <row r="29800" spans="13:13" ht="49.2" customHeight="1">
      <c r="M29800" s="85"/>
    </row>
    <row r="29801" spans="13:13" ht="49.2" customHeight="1">
      <c r="M29801" s="85"/>
    </row>
    <row r="29802" spans="13:13" ht="49.2" customHeight="1">
      <c r="M29802" s="85"/>
    </row>
    <row r="29803" spans="13:13" ht="49.2" customHeight="1">
      <c r="M29803" s="85"/>
    </row>
    <row r="29804" spans="13:13" ht="49.2" customHeight="1">
      <c r="M29804" s="85"/>
    </row>
    <row r="29805" spans="13:13" ht="49.2" customHeight="1">
      <c r="M29805" s="85"/>
    </row>
    <row r="29806" spans="13:13" ht="49.2" customHeight="1">
      <c r="M29806" s="85"/>
    </row>
    <row r="29807" spans="13:13" ht="49.2" customHeight="1">
      <c r="M29807" s="85"/>
    </row>
    <row r="29808" spans="13:13" ht="49.2" customHeight="1">
      <c r="M29808" s="85"/>
    </row>
    <row r="29809" spans="13:13" ht="49.2" customHeight="1">
      <c r="M29809" s="85"/>
    </row>
    <row r="29810" spans="13:13" ht="49.2" customHeight="1">
      <c r="M29810" s="85"/>
    </row>
    <row r="29811" spans="13:13" ht="49.2" customHeight="1">
      <c r="M29811" s="85"/>
    </row>
    <row r="29812" spans="13:13" ht="49.2" customHeight="1">
      <c r="M29812" s="85"/>
    </row>
    <row r="29813" spans="13:13" ht="49.2" customHeight="1">
      <c r="M29813" s="85"/>
    </row>
    <row r="29814" spans="13:13" ht="49.2" customHeight="1">
      <c r="M29814" s="85"/>
    </row>
    <row r="29815" spans="13:13" ht="49.2" customHeight="1">
      <c r="M29815" s="85"/>
    </row>
    <row r="29816" spans="13:13" ht="49.2" customHeight="1">
      <c r="M29816" s="85"/>
    </row>
    <row r="29817" spans="13:13" ht="49.2" customHeight="1">
      <c r="M29817" s="85"/>
    </row>
    <row r="29818" spans="13:13" ht="49.2" customHeight="1">
      <c r="M29818" s="85"/>
    </row>
    <row r="29819" spans="13:13" ht="49.2" customHeight="1">
      <c r="M29819" s="85"/>
    </row>
    <row r="29820" spans="13:13" ht="49.2" customHeight="1">
      <c r="M29820" s="85"/>
    </row>
    <row r="29821" spans="13:13" ht="49.2" customHeight="1">
      <c r="M29821" s="85"/>
    </row>
    <row r="29822" spans="13:13" ht="49.2" customHeight="1">
      <c r="M29822" s="85"/>
    </row>
    <row r="29823" spans="13:13" ht="49.2" customHeight="1">
      <c r="M29823" s="85"/>
    </row>
    <row r="29824" spans="13:13" ht="49.2" customHeight="1">
      <c r="M29824" s="85"/>
    </row>
    <row r="29825" spans="13:13" ht="49.2" customHeight="1">
      <c r="M29825" s="85"/>
    </row>
    <row r="29826" spans="13:13" ht="49.2" customHeight="1">
      <c r="M29826" s="85"/>
    </row>
    <row r="29827" spans="13:13" ht="49.2" customHeight="1">
      <c r="M29827" s="85"/>
    </row>
    <row r="29828" spans="13:13" ht="49.2" customHeight="1">
      <c r="M29828" s="85"/>
    </row>
    <row r="29829" spans="13:13" ht="49.2" customHeight="1">
      <c r="M29829" s="85"/>
    </row>
    <row r="29830" spans="13:13" ht="49.2" customHeight="1">
      <c r="M29830" s="85"/>
    </row>
    <row r="29831" spans="13:13" ht="49.2" customHeight="1">
      <c r="M29831" s="85"/>
    </row>
    <row r="29832" spans="13:13" ht="49.2" customHeight="1">
      <c r="M29832" s="85"/>
    </row>
    <row r="29833" spans="13:13" ht="49.2" customHeight="1">
      <c r="M29833" s="85"/>
    </row>
    <row r="29834" spans="13:13" ht="49.2" customHeight="1">
      <c r="M29834" s="85"/>
    </row>
    <row r="29835" spans="13:13" ht="49.2" customHeight="1">
      <c r="M29835" s="85"/>
    </row>
    <row r="29836" spans="13:13" ht="49.2" customHeight="1">
      <c r="M29836" s="85"/>
    </row>
    <row r="29837" spans="13:13" ht="49.2" customHeight="1">
      <c r="M29837" s="85"/>
    </row>
    <row r="29838" spans="13:13" ht="49.2" customHeight="1">
      <c r="M29838" s="85"/>
    </row>
    <row r="29839" spans="13:13" ht="49.2" customHeight="1">
      <c r="M29839" s="85"/>
    </row>
    <row r="29840" spans="13:13" ht="49.2" customHeight="1">
      <c r="M29840" s="85"/>
    </row>
    <row r="29841" spans="13:13" ht="49.2" customHeight="1">
      <c r="M29841" s="85"/>
    </row>
    <row r="29842" spans="13:13" ht="49.2" customHeight="1">
      <c r="M29842" s="85"/>
    </row>
    <row r="29843" spans="13:13" ht="49.2" customHeight="1">
      <c r="M29843" s="85"/>
    </row>
    <row r="29844" spans="13:13" ht="49.2" customHeight="1">
      <c r="M29844" s="85"/>
    </row>
    <row r="29845" spans="13:13" ht="49.2" customHeight="1">
      <c r="M29845" s="85"/>
    </row>
    <row r="29846" spans="13:13" ht="49.2" customHeight="1">
      <c r="M29846" s="85"/>
    </row>
    <row r="29847" spans="13:13" ht="49.2" customHeight="1">
      <c r="M29847" s="85"/>
    </row>
    <row r="29848" spans="13:13" ht="49.2" customHeight="1">
      <c r="M29848" s="85"/>
    </row>
    <row r="29849" spans="13:13" ht="49.2" customHeight="1">
      <c r="M29849" s="85"/>
    </row>
    <row r="29850" spans="13:13" ht="49.2" customHeight="1">
      <c r="M29850" s="85"/>
    </row>
    <row r="29851" spans="13:13" ht="49.2" customHeight="1">
      <c r="M29851" s="85"/>
    </row>
    <row r="29852" spans="13:13" ht="49.2" customHeight="1">
      <c r="M29852" s="85"/>
    </row>
    <row r="29853" spans="13:13" ht="49.2" customHeight="1">
      <c r="M29853" s="85"/>
    </row>
    <row r="29854" spans="13:13" ht="49.2" customHeight="1">
      <c r="M29854" s="85"/>
    </row>
    <row r="29855" spans="13:13" ht="49.2" customHeight="1">
      <c r="M29855" s="85"/>
    </row>
    <row r="29856" spans="13:13" ht="49.2" customHeight="1">
      <c r="M29856" s="85"/>
    </row>
    <row r="29857" spans="13:13" ht="49.2" customHeight="1">
      <c r="M29857" s="85"/>
    </row>
    <row r="29858" spans="13:13" ht="49.2" customHeight="1">
      <c r="M29858" s="85"/>
    </row>
    <row r="29859" spans="13:13" ht="49.2" customHeight="1">
      <c r="M29859" s="85"/>
    </row>
    <row r="29860" spans="13:13" ht="49.2" customHeight="1">
      <c r="M29860" s="85"/>
    </row>
    <row r="29861" spans="13:13" ht="49.2" customHeight="1">
      <c r="M29861" s="85"/>
    </row>
    <row r="29862" spans="13:13" ht="49.2" customHeight="1">
      <c r="M29862" s="85"/>
    </row>
    <row r="29863" spans="13:13" ht="49.2" customHeight="1">
      <c r="M29863" s="85"/>
    </row>
    <row r="29864" spans="13:13" ht="49.2" customHeight="1">
      <c r="M29864" s="85"/>
    </row>
    <row r="29865" spans="13:13" ht="49.2" customHeight="1">
      <c r="M29865" s="85"/>
    </row>
    <row r="29866" spans="13:13" ht="49.2" customHeight="1">
      <c r="M29866" s="85"/>
    </row>
    <row r="29867" spans="13:13" ht="49.2" customHeight="1">
      <c r="M29867" s="85"/>
    </row>
    <row r="29868" spans="13:13" ht="49.2" customHeight="1">
      <c r="M29868" s="85"/>
    </row>
    <row r="29869" spans="13:13" ht="49.2" customHeight="1">
      <c r="M29869" s="85"/>
    </row>
    <row r="29870" spans="13:13" ht="49.2" customHeight="1">
      <c r="M29870" s="85"/>
    </row>
    <row r="29871" spans="13:13" ht="49.2" customHeight="1">
      <c r="M29871" s="85"/>
    </row>
    <row r="29872" spans="13:13" ht="49.2" customHeight="1">
      <c r="M29872" s="85"/>
    </row>
    <row r="29873" spans="13:13" ht="49.2" customHeight="1">
      <c r="M29873" s="85"/>
    </row>
    <row r="29874" spans="13:13" ht="49.2" customHeight="1">
      <c r="M29874" s="85"/>
    </row>
    <row r="29875" spans="13:13" ht="49.2" customHeight="1">
      <c r="M29875" s="85"/>
    </row>
    <row r="29876" spans="13:13" ht="49.2" customHeight="1">
      <c r="M29876" s="85"/>
    </row>
    <row r="29877" spans="13:13" ht="49.2" customHeight="1">
      <c r="M29877" s="85"/>
    </row>
    <row r="29878" spans="13:13" ht="49.2" customHeight="1">
      <c r="M29878" s="85"/>
    </row>
    <row r="29879" spans="13:13" ht="49.2" customHeight="1">
      <c r="M29879" s="85"/>
    </row>
    <row r="29880" spans="13:13" ht="49.2" customHeight="1">
      <c r="M29880" s="85"/>
    </row>
    <row r="29881" spans="13:13" ht="49.2" customHeight="1">
      <c r="M29881" s="85"/>
    </row>
    <row r="29882" spans="13:13" ht="49.2" customHeight="1">
      <c r="M29882" s="85"/>
    </row>
    <row r="29883" spans="13:13" ht="49.2" customHeight="1">
      <c r="M29883" s="85"/>
    </row>
    <row r="29884" spans="13:13" ht="49.2" customHeight="1">
      <c r="M29884" s="85"/>
    </row>
    <row r="29885" spans="13:13" ht="49.2" customHeight="1">
      <c r="M29885" s="85"/>
    </row>
    <row r="29886" spans="13:13" ht="49.2" customHeight="1">
      <c r="M29886" s="85"/>
    </row>
    <row r="29887" spans="13:13" ht="49.2" customHeight="1">
      <c r="M29887" s="85"/>
    </row>
    <row r="29888" spans="13:13" ht="49.2" customHeight="1">
      <c r="M29888" s="85"/>
    </row>
    <row r="29889" spans="13:13" ht="49.2" customHeight="1">
      <c r="M29889" s="85"/>
    </row>
    <row r="29890" spans="13:13" ht="49.2" customHeight="1">
      <c r="M29890" s="85"/>
    </row>
    <row r="29891" spans="13:13" ht="49.2" customHeight="1">
      <c r="M29891" s="85"/>
    </row>
    <row r="29892" spans="13:13" ht="49.2" customHeight="1">
      <c r="M29892" s="85"/>
    </row>
    <row r="29893" spans="13:13" ht="49.2" customHeight="1">
      <c r="M29893" s="85"/>
    </row>
    <row r="29894" spans="13:13" ht="49.2" customHeight="1">
      <c r="M29894" s="85"/>
    </row>
    <row r="29895" spans="13:13" ht="49.2" customHeight="1">
      <c r="M29895" s="85"/>
    </row>
    <row r="29896" spans="13:13" ht="49.2" customHeight="1">
      <c r="M29896" s="85"/>
    </row>
    <row r="29897" spans="13:13" ht="49.2" customHeight="1">
      <c r="M29897" s="85"/>
    </row>
    <row r="29898" spans="13:13" ht="49.2" customHeight="1">
      <c r="M29898" s="85"/>
    </row>
    <row r="29899" spans="13:13" ht="49.2" customHeight="1">
      <c r="M29899" s="85"/>
    </row>
    <row r="29900" spans="13:13" ht="49.2" customHeight="1">
      <c r="M29900" s="85"/>
    </row>
    <row r="29901" spans="13:13" ht="49.2" customHeight="1">
      <c r="M29901" s="85"/>
    </row>
    <row r="29902" spans="13:13" ht="49.2" customHeight="1">
      <c r="M29902" s="85"/>
    </row>
    <row r="29903" spans="13:13" ht="49.2" customHeight="1">
      <c r="M29903" s="85"/>
    </row>
    <row r="29904" spans="13:13" ht="49.2" customHeight="1">
      <c r="M29904" s="85"/>
    </row>
    <row r="29905" spans="13:13" ht="49.2" customHeight="1">
      <c r="M29905" s="85"/>
    </row>
    <row r="29906" spans="13:13" ht="49.2" customHeight="1">
      <c r="M29906" s="85"/>
    </row>
    <row r="29907" spans="13:13" ht="49.2" customHeight="1">
      <c r="M29907" s="85"/>
    </row>
    <row r="29908" spans="13:13" ht="49.2" customHeight="1">
      <c r="M29908" s="85"/>
    </row>
    <row r="29909" spans="13:13" ht="49.2" customHeight="1">
      <c r="M29909" s="85"/>
    </row>
    <row r="29910" spans="13:13" ht="49.2" customHeight="1">
      <c r="M29910" s="85"/>
    </row>
    <row r="29911" spans="13:13" ht="49.2" customHeight="1">
      <c r="M29911" s="85"/>
    </row>
    <row r="29912" spans="13:13" ht="49.2" customHeight="1">
      <c r="M29912" s="85"/>
    </row>
    <row r="29913" spans="13:13" ht="49.2" customHeight="1">
      <c r="M29913" s="85"/>
    </row>
    <row r="29914" spans="13:13" ht="49.2" customHeight="1">
      <c r="M29914" s="85"/>
    </row>
    <row r="29915" spans="13:13" ht="49.2" customHeight="1">
      <c r="M29915" s="85"/>
    </row>
    <row r="29916" spans="13:13" ht="49.2" customHeight="1">
      <c r="M29916" s="85"/>
    </row>
    <row r="29917" spans="13:13" ht="49.2" customHeight="1">
      <c r="M29917" s="85"/>
    </row>
    <row r="29918" spans="13:13" ht="49.2" customHeight="1">
      <c r="M29918" s="85"/>
    </row>
    <row r="29919" spans="13:13" ht="49.2" customHeight="1">
      <c r="M29919" s="85"/>
    </row>
    <row r="29920" spans="13:13" ht="49.2" customHeight="1">
      <c r="M29920" s="85"/>
    </row>
    <row r="29921" spans="13:13" ht="49.2" customHeight="1">
      <c r="M29921" s="85"/>
    </row>
    <row r="29922" spans="13:13" ht="49.2" customHeight="1">
      <c r="M29922" s="85"/>
    </row>
    <row r="29923" spans="13:13" ht="49.2" customHeight="1">
      <c r="M29923" s="85"/>
    </row>
    <row r="29924" spans="13:13" ht="49.2" customHeight="1">
      <c r="M29924" s="85"/>
    </row>
    <row r="29925" spans="13:13" ht="49.2" customHeight="1">
      <c r="M29925" s="85"/>
    </row>
    <row r="29926" spans="13:13" ht="49.2" customHeight="1">
      <c r="M29926" s="85"/>
    </row>
    <row r="29927" spans="13:13" ht="49.2" customHeight="1">
      <c r="M29927" s="85"/>
    </row>
    <row r="29928" spans="13:13" ht="49.2" customHeight="1">
      <c r="M29928" s="85"/>
    </row>
    <row r="29929" spans="13:13" ht="49.2" customHeight="1">
      <c r="M29929" s="85"/>
    </row>
    <row r="29930" spans="13:13" ht="49.2" customHeight="1">
      <c r="M29930" s="85"/>
    </row>
    <row r="29931" spans="13:13" ht="49.2" customHeight="1">
      <c r="M29931" s="85"/>
    </row>
    <row r="29932" spans="13:13" ht="49.2" customHeight="1">
      <c r="M29932" s="85"/>
    </row>
    <row r="29933" spans="13:13" ht="49.2" customHeight="1">
      <c r="M29933" s="85"/>
    </row>
    <row r="29934" spans="13:13" ht="49.2" customHeight="1">
      <c r="M29934" s="85"/>
    </row>
    <row r="29935" spans="13:13" ht="49.2" customHeight="1">
      <c r="M29935" s="85"/>
    </row>
    <row r="29936" spans="13:13" ht="49.2" customHeight="1">
      <c r="M29936" s="85"/>
    </row>
    <row r="29937" spans="13:13" ht="49.2" customHeight="1">
      <c r="M29937" s="85"/>
    </row>
    <row r="29938" spans="13:13" ht="49.2" customHeight="1">
      <c r="M29938" s="85"/>
    </row>
    <row r="29939" spans="13:13" ht="49.2" customHeight="1">
      <c r="M29939" s="85"/>
    </row>
    <row r="29940" spans="13:13" ht="49.2" customHeight="1">
      <c r="M29940" s="85"/>
    </row>
    <row r="29941" spans="13:13" ht="49.2" customHeight="1">
      <c r="M29941" s="85"/>
    </row>
    <row r="29942" spans="13:13" ht="49.2" customHeight="1">
      <c r="M29942" s="85"/>
    </row>
    <row r="29943" spans="13:13" ht="49.2" customHeight="1">
      <c r="M29943" s="85"/>
    </row>
    <row r="29944" spans="13:13" ht="49.2" customHeight="1">
      <c r="M29944" s="85"/>
    </row>
    <row r="29945" spans="13:13" ht="49.2" customHeight="1">
      <c r="M29945" s="85"/>
    </row>
    <row r="29946" spans="13:13" ht="49.2" customHeight="1">
      <c r="M29946" s="85"/>
    </row>
    <row r="29947" spans="13:13" ht="49.2" customHeight="1">
      <c r="M29947" s="85"/>
    </row>
    <row r="29948" spans="13:13" ht="49.2" customHeight="1">
      <c r="M29948" s="85"/>
    </row>
    <row r="29949" spans="13:13" ht="49.2" customHeight="1">
      <c r="M29949" s="85"/>
    </row>
    <row r="29950" spans="13:13" ht="49.2" customHeight="1">
      <c r="M29950" s="85"/>
    </row>
    <row r="29951" spans="13:13" ht="49.2" customHeight="1">
      <c r="M29951" s="85"/>
    </row>
    <row r="29952" spans="13:13" ht="49.2" customHeight="1">
      <c r="M29952" s="85"/>
    </row>
    <row r="29953" spans="13:13" ht="49.2" customHeight="1">
      <c r="M29953" s="85"/>
    </row>
    <row r="29954" spans="13:13" ht="49.2" customHeight="1">
      <c r="M29954" s="85"/>
    </row>
    <row r="29955" spans="13:13" ht="49.2" customHeight="1">
      <c r="M29955" s="85"/>
    </row>
    <row r="29956" spans="13:13" ht="49.2" customHeight="1">
      <c r="M29956" s="85"/>
    </row>
    <row r="29957" spans="13:13" ht="49.2" customHeight="1">
      <c r="M29957" s="85"/>
    </row>
    <row r="29958" spans="13:13" ht="49.2" customHeight="1">
      <c r="M29958" s="85"/>
    </row>
    <row r="29959" spans="13:13" ht="49.2" customHeight="1">
      <c r="M29959" s="85"/>
    </row>
    <row r="29960" spans="13:13" ht="49.2" customHeight="1">
      <c r="M29960" s="85"/>
    </row>
    <row r="29961" spans="13:13" ht="49.2" customHeight="1">
      <c r="M29961" s="85"/>
    </row>
    <row r="29962" spans="13:13" ht="49.2" customHeight="1">
      <c r="M29962" s="85"/>
    </row>
    <row r="29963" spans="13:13" ht="49.2" customHeight="1">
      <c r="M29963" s="85"/>
    </row>
    <row r="29964" spans="13:13" ht="49.2" customHeight="1">
      <c r="M29964" s="85"/>
    </row>
    <row r="29965" spans="13:13" ht="49.2" customHeight="1">
      <c r="M29965" s="85"/>
    </row>
    <row r="29966" spans="13:13" ht="49.2" customHeight="1">
      <c r="M29966" s="85"/>
    </row>
    <row r="29967" spans="13:13" ht="49.2" customHeight="1">
      <c r="M29967" s="85"/>
    </row>
    <row r="29968" spans="13:13" ht="49.2" customHeight="1">
      <c r="M29968" s="85"/>
    </row>
    <row r="29969" spans="13:13" ht="49.2" customHeight="1">
      <c r="M29969" s="85"/>
    </row>
    <row r="29970" spans="13:13" ht="49.2" customHeight="1">
      <c r="M29970" s="85"/>
    </row>
    <row r="29971" spans="13:13" ht="49.2" customHeight="1">
      <c r="M29971" s="85"/>
    </row>
    <row r="29972" spans="13:13" ht="49.2" customHeight="1">
      <c r="M29972" s="85"/>
    </row>
    <row r="29973" spans="13:13" ht="49.2" customHeight="1">
      <c r="M29973" s="85"/>
    </row>
    <row r="29974" spans="13:13" ht="49.2" customHeight="1">
      <c r="M29974" s="85"/>
    </row>
    <row r="29975" spans="13:13" ht="49.2" customHeight="1">
      <c r="M29975" s="85"/>
    </row>
    <row r="29976" spans="13:13" ht="49.2" customHeight="1">
      <c r="M29976" s="85"/>
    </row>
    <row r="29977" spans="13:13" ht="49.2" customHeight="1">
      <c r="M29977" s="85"/>
    </row>
    <row r="29978" spans="13:13" ht="49.2" customHeight="1">
      <c r="M29978" s="85"/>
    </row>
    <row r="29979" spans="13:13" ht="49.2" customHeight="1">
      <c r="M29979" s="85"/>
    </row>
    <row r="29980" spans="13:13" ht="49.2" customHeight="1">
      <c r="M29980" s="85"/>
    </row>
    <row r="29981" spans="13:13" ht="49.2" customHeight="1">
      <c r="M29981" s="85"/>
    </row>
    <row r="29982" spans="13:13" ht="49.2" customHeight="1">
      <c r="M29982" s="85"/>
    </row>
    <row r="29983" spans="13:13" ht="49.2" customHeight="1">
      <c r="M29983" s="85"/>
    </row>
    <row r="29984" spans="13:13" ht="49.2" customHeight="1">
      <c r="M29984" s="85"/>
    </row>
    <row r="29985" spans="13:13" ht="49.2" customHeight="1">
      <c r="M29985" s="85"/>
    </row>
    <row r="29986" spans="13:13" ht="49.2" customHeight="1">
      <c r="M29986" s="85"/>
    </row>
    <row r="29987" spans="13:13" ht="49.2" customHeight="1">
      <c r="M29987" s="85"/>
    </row>
    <row r="29988" spans="13:13" ht="49.2" customHeight="1">
      <c r="M29988" s="85"/>
    </row>
    <row r="29989" spans="13:13" ht="49.2" customHeight="1">
      <c r="M29989" s="85"/>
    </row>
    <row r="29990" spans="13:13" ht="49.2" customHeight="1">
      <c r="M29990" s="85"/>
    </row>
    <row r="29991" spans="13:13" ht="49.2" customHeight="1">
      <c r="M29991" s="85"/>
    </row>
    <row r="29992" spans="13:13" ht="49.2" customHeight="1">
      <c r="M29992" s="85"/>
    </row>
    <row r="29993" spans="13:13" ht="49.2" customHeight="1">
      <c r="M29993" s="85"/>
    </row>
    <row r="29994" spans="13:13" ht="49.2" customHeight="1">
      <c r="M29994" s="85"/>
    </row>
    <row r="29995" spans="13:13" ht="49.2" customHeight="1">
      <c r="M29995" s="85"/>
    </row>
    <row r="29996" spans="13:13" ht="49.2" customHeight="1">
      <c r="M29996" s="85"/>
    </row>
    <row r="29997" spans="13:13" ht="49.2" customHeight="1">
      <c r="M29997" s="85"/>
    </row>
    <row r="29998" spans="13:13" ht="49.2" customHeight="1">
      <c r="M29998" s="85"/>
    </row>
    <row r="29999" spans="13:13" ht="49.2" customHeight="1">
      <c r="M29999" s="85"/>
    </row>
    <row r="30000" spans="13:13" ht="49.2" customHeight="1">
      <c r="M30000" s="85"/>
    </row>
    <row r="30001" spans="13:13" ht="49.2" customHeight="1">
      <c r="M30001" s="85"/>
    </row>
    <row r="30002" spans="13:13" ht="49.2" customHeight="1">
      <c r="M30002" s="85"/>
    </row>
    <row r="30003" spans="13:13" ht="49.2" customHeight="1">
      <c r="M30003" s="85"/>
    </row>
    <row r="30004" spans="13:13" ht="49.2" customHeight="1">
      <c r="M30004" s="85"/>
    </row>
    <row r="30005" spans="13:13" ht="49.2" customHeight="1">
      <c r="M30005" s="85"/>
    </row>
    <row r="30006" spans="13:13" ht="49.2" customHeight="1">
      <c r="M30006" s="85"/>
    </row>
    <row r="30007" spans="13:13" ht="49.2" customHeight="1">
      <c r="M30007" s="85"/>
    </row>
    <row r="30008" spans="13:13" ht="49.2" customHeight="1">
      <c r="M30008" s="85"/>
    </row>
    <row r="30009" spans="13:13" ht="49.2" customHeight="1">
      <c r="M30009" s="85"/>
    </row>
    <row r="30010" spans="13:13" ht="49.2" customHeight="1">
      <c r="M30010" s="85"/>
    </row>
    <row r="30011" spans="13:13" ht="49.2" customHeight="1">
      <c r="M30011" s="85"/>
    </row>
    <row r="30012" spans="13:13" ht="49.2" customHeight="1">
      <c r="M30012" s="85"/>
    </row>
    <row r="30013" spans="13:13" ht="49.2" customHeight="1">
      <c r="M30013" s="85"/>
    </row>
    <row r="30014" spans="13:13" ht="49.2" customHeight="1">
      <c r="M30014" s="85"/>
    </row>
    <row r="30015" spans="13:13" ht="49.2" customHeight="1">
      <c r="M30015" s="85"/>
    </row>
    <row r="30016" spans="13:13" ht="49.2" customHeight="1">
      <c r="M30016" s="85"/>
    </row>
    <row r="30017" spans="13:13" ht="49.2" customHeight="1">
      <c r="M30017" s="85"/>
    </row>
    <row r="30018" spans="13:13" ht="49.2" customHeight="1">
      <c r="M30018" s="85"/>
    </row>
    <row r="30019" spans="13:13" ht="49.2" customHeight="1">
      <c r="M30019" s="85"/>
    </row>
    <row r="30020" spans="13:13" ht="49.2" customHeight="1">
      <c r="M30020" s="85"/>
    </row>
    <row r="30021" spans="13:13" ht="49.2" customHeight="1">
      <c r="M30021" s="85"/>
    </row>
    <row r="30022" spans="13:13" ht="49.2" customHeight="1">
      <c r="M30022" s="85"/>
    </row>
    <row r="30023" spans="13:13" ht="49.2" customHeight="1">
      <c r="M30023" s="85"/>
    </row>
    <row r="30024" spans="13:13" ht="49.2" customHeight="1">
      <c r="M30024" s="85"/>
    </row>
    <row r="30025" spans="13:13" ht="49.2" customHeight="1">
      <c r="M30025" s="85"/>
    </row>
    <row r="30026" spans="13:13" ht="49.2" customHeight="1">
      <c r="M30026" s="85"/>
    </row>
    <row r="30027" spans="13:13" ht="49.2" customHeight="1">
      <c r="M30027" s="85"/>
    </row>
    <row r="30028" spans="13:13" ht="49.2" customHeight="1">
      <c r="M30028" s="85"/>
    </row>
    <row r="30029" spans="13:13" ht="49.2" customHeight="1">
      <c r="M30029" s="85"/>
    </row>
    <row r="30030" spans="13:13" ht="49.2" customHeight="1">
      <c r="M30030" s="85"/>
    </row>
    <row r="30031" spans="13:13" ht="49.2" customHeight="1">
      <c r="M30031" s="85"/>
    </row>
    <row r="30032" spans="13:13" ht="49.2" customHeight="1">
      <c r="M30032" s="85"/>
    </row>
    <row r="30033" spans="13:13" ht="49.2" customHeight="1">
      <c r="M30033" s="85"/>
    </row>
    <row r="30034" spans="13:13" ht="49.2" customHeight="1">
      <c r="M30034" s="85"/>
    </row>
    <row r="30035" spans="13:13" ht="49.2" customHeight="1">
      <c r="M30035" s="85"/>
    </row>
    <row r="30036" spans="13:13" ht="49.2" customHeight="1">
      <c r="M30036" s="85"/>
    </row>
    <row r="30037" spans="13:13" ht="49.2" customHeight="1">
      <c r="M30037" s="85"/>
    </row>
    <row r="30038" spans="13:13" ht="49.2" customHeight="1">
      <c r="M30038" s="85"/>
    </row>
    <row r="30039" spans="13:13" ht="49.2" customHeight="1">
      <c r="M30039" s="85"/>
    </row>
    <row r="30040" spans="13:13" ht="49.2" customHeight="1">
      <c r="M30040" s="85"/>
    </row>
    <row r="30041" spans="13:13" ht="49.2" customHeight="1">
      <c r="M30041" s="85"/>
    </row>
    <row r="30042" spans="13:13" ht="49.2" customHeight="1">
      <c r="M30042" s="85"/>
    </row>
    <row r="30043" spans="13:13" ht="49.2" customHeight="1">
      <c r="M30043" s="85"/>
    </row>
    <row r="30044" spans="13:13" ht="49.2" customHeight="1">
      <c r="M30044" s="85"/>
    </row>
    <row r="30045" spans="13:13" ht="49.2" customHeight="1">
      <c r="M30045" s="85"/>
    </row>
    <row r="30046" spans="13:13" ht="49.2" customHeight="1">
      <c r="M30046" s="85"/>
    </row>
    <row r="30047" spans="13:13" ht="49.2" customHeight="1">
      <c r="M30047" s="85"/>
    </row>
    <row r="30048" spans="13:13" ht="49.2" customHeight="1">
      <c r="M30048" s="85"/>
    </row>
    <row r="30049" spans="13:13" ht="49.2" customHeight="1">
      <c r="M30049" s="85"/>
    </row>
    <row r="30050" spans="13:13" ht="49.2" customHeight="1">
      <c r="M30050" s="85"/>
    </row>
    <row r="30051" spans="13:13" ht="49.2" customHeight="1">
      <c r="M30051" s="85"/>
    </row>
    <row r="30052" spans="13:13" ht="49.2" customHeight="1">
      <c r="M30052" s="85"/>
    </row>
    <row r="30053" spans="13:13" ht="49.2" customHeight="1">
      <c r="M30053" s="85"/>
    </row>
    <row r="30054" spans="13:13" ht="49.2" customHeight="1">
      <c r="M30054" s="85"/>
    </row>
    <row r="30055" spans="13:13" ht="49.2" customHeight="1">
      <c r="M30055" s="85"/>
    </row>
    <row r="30056" spans="13:13" ht="49.2" customHeight="1">
      <c r="M30056" s="85"/>
    </row>
    <row r="30057" spans="13:13" ht="49.2" customHeight="1">
      <c r="M30057" s="85"/>
    </row>
    <row r="30058" spans="13:13" ht="49.2" customHeight="1">
      <c r="M30058" s="85"/>
    </row>
    <row r="30059" spans="13:13" ht="49.2" customHeight="1">
      <c r="M30059" s="85"/>
    </row>
    <row r="30060" spans="13:13" ht="49.2" customHeight="1">
      <c r="M30060" s="85"/>
    </row>
    <row r="30061" spans="13:13" ht="49.2" customHeight="1">
      <c r="M30061" s="85"/>
    </row>
    <row r="30062" spans="13:13" ht="49.2" customHeight="1">
      <c r="M30062" s="85"/>
    </row>
    <row r="30063" spans="13:13" ht="49.2" customHeight="1">
      <c r="M30063" s="85"/>
    </row>
    <row r="30064" spans="13:13" ht="49.2" customHeight="1">
      <c r="M30064" s="85"/>
    </row>
    <row r="30065" spans="13:13" ht="49.2" customHeight="1">
      <c r="M30065" s="85"/>
    </row>
    <row r="30066" spans="13:13" ht="49.2" customHeight="1">
      <c r="M30066" s="85"/>
    </row>
    <row r="30067" spans="13:13" ht="49.2" customHeight="1">
      <c r="M30067" s="85"/>
    </row>
    <row r="30068" spans="13:13" ht="49.2" customHeight="1">
      <c r="M30068" s="85"/>
    </row>
    <row r="30069" spans="13:13" ht="49.2" customHeight="1">
      <c r="M30069" s="85"/>
    </row>
    <row r="30070" spans="13:13" ht="49.2" customHeight="1">
      <c r="M30070" s="85"/>
    </row>
    <row r="30071" spans="13:13" ht="49.2" customHeight="1">
      <c r="M30071" s="85"/>
    </row>
    <row r="30072" spans="13:13" ht="49.2" customHeight="1">
      <c r="M30072" s="85"/>
    </row>
    <row r="30073" spans="13:13" ht="49.2" customHeight="1">
      <c r="M30073" s="85"/>
    </row>
    <row r="30074" spans="13:13" ht="49.2" customHeight="1">
      <c r="M30074" s="85"/>
    </row>
    <row r="30075" spans="13:13" ht="49.2" customHeight="1">
      <c r="M30075" s="85"/>
    </row>
    <row r="30076" spans="13:13" ht="49.2" customHeight="1">
      <c r="M30076" s="85"/>
    </row>
    <row r="30077" spans="13:13" ht="49.2" customHeight="1">
      <c r="M30077" s="85"/>
    </row>
    <row r="30078" spans="13:13" ht="49.2" customHeight="1">
      <c r="M30078" s="85"/>
    </row>
    <row r="30079" spans="13:13" ht="49.2" customHeight="1">
      <c r="M30079" s="85"/>
    </row>
    <row r="30080" spans="13:13" ht="49.2" customHeight="1">
      <c r="M30080" s="85"/>
    </row>
    <row r="30081" spans="13:13" ht="49.2" customHeight="1">
      <c r="M30081" s="85"/>
    </row>
    <row r="30082" spans="13:13" ht="49.2" customHeight="1">
      <c r="M30082" s="85"/>
    </row>
    <row r="30083" spans="13:13" ht="49.2" customHeight="1">
      <c r="M30083" s="85"/>
    </row>
    <row r="30084" spans="13:13" ht="49.2" customHeight="1">
      <c r="M30084" s="85"/>
    </row>
    <row r="30085" spans="13:13" ht="49.2" customHeight="1">
      <c r="M30085" s="85"/>
    </row>
    <row r="30086" spans="13:13" ht="49.2" customHeight="1">
      <c r="M30086" s="85"/>
    </row>
    <row r="30087" spans="13:13" ht="49.2" customHeight="1">
      <c r="M30087" s="85"/>
    </row>
    <row r="30088" spans="13:13" ht="49.2" customHeight="1">
      <c r="M30088" s="85"/>
    </row>
    <row r="30089" spans="13:13" ht="49.2" customHeight="1">
      <c r="M30089" s="85"/>
    </row>
    <row r="30090" spans="13:13" ht="49.2" customHeight="1">
      <c r="M30090" s="85"/>
    </row>
    <row r="30091" spans="13:13" ht="49.2" customHeight="1">
      <c r="M30091" s="85"/>
    </row>
    <row r="30092" spans="13:13" ht="49.2" customHeight="1">
      <c r="M30092" s="85"/>
    </row>
    <row r="30093" spans="13:13" ht="49.2" customHeight="1">
      <c r="M30093" s="85"/>
    </row>
    <row r="30094" spans="13:13" ht="49.2" customHeight="1">
      <c r="M30094" s="85"/>
    </row>
    <row r="30095" spans="13:13" ht="49.2" customHeight="1">
      <c r="M30095" s="85"/>
    </row>
    <row r="30096" spans="13:13" ht="49.2" customHeight="1">
      <c r="M30096" s="85"/>
    </row>
    <row r="30097" spans="13:13" ht="49.2" customHeight="1">
      <c r="M30097" s="85"/>
    </row>
    <row r="30098" spans="13:13" ht="49.2" customHeight="1">
      <c r="M30098" s="85"/>
    </row>
    <row r="30099" spans="13:13" ht="49.2" customHeight="1">
      <c r="M30099" s="85"/>
    </row>
    <row r="30100" spans="13:13" ht="49.2" customHeight="1">
      <c r="M30100" s="85"/>
    </row>
    <row r="30101" spans="13:13" ht="49.2" customHeight="1">
      <c r="M30101" s="85"/>
    </row>
    <row r="30102" spans="13:13" ht="49.2" customHeight="1">
      <c r="M30102" s="85"/>
    </row>
    <row r="30103" spans="13:13" ht="49.2" customHeight="1">
      <c r="M30103" s="85"/>
    </row>
    <row r="30104" spans="13:13" ht="49.2" customHeight="1">
      <c r="M30104" s="85"/>
    </row>
    <row r="30105" spans="13:13" ht="49.2" customHeight="1">
      <c r="M30105" s="85"/>
    </row>
    <row r="30106" spans="13:13" ht="49.2" customHeight="1">
      <c r="M30106" s="85"/>
    </row>
    <row r="30107" spans="13:13" ht="49.2" customHeight="1">
      <c r="M30107" s="85"/>
    </row>
    <row r="30108" spans="13:13" ht="49.2" customHeight="1">
      <c r="M30108" s="85"/>
    </row>
    <row r="30109" spans="13:13" ht="49.2" customHeight="1">
      <c r="M30109" s="85"/>
    </row>
    <row r="30110" spans="13:13" ht="49.2" customHeight="1">
      <c r="M30110" s="85"/>
    </row>
    <row r="30111" spans="13:13" ht="49.2" customHeight="1">
      <c r="M30111" s="85"/>
    </row>
    <row r="30112" spans="13:13" ht="49.2" customHeight="1">
      <c r="M30112" s="85"/>
    </row>
    <row r="30113" spans="13:13" ht="49.2" customHeight="1">
      <c r="M30113" s="85"/>
    </row>
    <row r="30114" spans="13:13" ht="49.2" customHeight="1">
      <c r="M30114" s="85"/>
    </row>
    <row r="30115" spans="13:13" ht="49.2" customHeight="1">
      <c r="M30115" s="85"/>
    </row>
    <row r="30116" spans="13:13" ht="49.2" customHeight="1">
      <c r="M30116" s="85"/>
    </row>
    <row r="30117" spans="13:13" ht="49.2" customHeight="1">
      <c r="M30117" s="85"/>
    </row>
    <row r="30118" spans="13:13" ht="49.2" customHeight="1">
      <c r="M30118" s="85"/>
    </row>
    <row r="30119" spans="13:13" ht="49.2" customHeight="1">
      <c r="M30119" s="85"/>
    </row>
    <row r="30120" spans="13:13" ht="49.2" customHeight="1">
      <c r="M30120" s="85"/>
    </row>
    <row r="30121" spans="13:13" ht="49.2" customHeight="1">
      <c r="M30121" s="85"/>
    </row>
    <row r="30122" spans="13:13" ht="49.2" customHeight="1">
      <c r="M30122" s="85"/>
    </row>
    <row r="30123" spans="13:13" ht="49.2" customHeight="1">
      <c r="M30123" s="85"/>
    </row>
    <row r="30124" spans="13:13" ht="49.2" customHeight="1">
      <c r="M30124" s="85"/>
    </row>
    <row r="30125" spans="13:13" ht="49.2" customHeight="1">
      <c r="M30125" s="85"/>
    </row>
    <row r="30126" spans="13:13" ht="49.2" customHeight="1">
      <c r="M30126" s="85"/>
    </row>
    <row r="30127" spans="13:13" ht="49.2" customHeight="1">
      <c r="M30127" s="85"/>
    </row>
    <row r="30128" spans="13:13" ht="49.2" customHeight="1">
      <c r="M30128" s="85"/>
    </row>
    <row r="30129" spans="13:13" ht="49.2" customHeight="1">
      <c r="M30129" s="85"/>
    </row>
    <row r="30130" spans="13:13" ht="49.2" customHeight="1">
      <c r="M30130" s="85"/>
    </row>
    <row r="30131" spans="13:13" ht="49.2" customHeight="1">
      <c r="M30131" s="85"/>
    </row>
    <row r="30132" spans="13:13" ht="49.2" customHeight="1">
      <c r="M30132" s="85"/>
    </row>
    <row r="30133" spans="13:13" ht="49.2" customHeight="1">
      <c r="M30133" s="85"/>
    </row>
    <row r="30134" spans="13:13" ht="49.2" customHeight="1">
      <c r="M30134" s="85"/>
    </row>
    <row r="30135" spans="13:13" ht="49.2" customHeight="1">
      <c r="M30135" s="85"/>
    </row>
    <row r="30136" spans="13:13" ht="49.2" customHeight="1">
      <c r="M30136" s="85"/>
    </row>
    <row r="30137" spans="13:13" ht="49.2" customHeight="1">
      <c r="M30137" s="85"/>
    </row>
    <row r="30138" spans="13:13" ht="49.2" customHeight="1">
      <c r="M30138" s="85"/>
    </row>
    <row r="30139" spans="13:13" ht="49.2" customHeight="1">
      <c r="M30139" s="85"/>
    </row>
    <row r="30140" spans="13:13" ht="49.2" customHeight="1">
      <c r="M30140" s="85"/>
    </row>
    <row r="30141" spans="13:13" ht="49.2" customHeight="1">
      <c r="M30141" s="85"/>
    </row>
    <row r="30142" spans="13:13" ht="49.2" customHeight="1">
      <c r="M30142" s="85"/>
    </row>
    <row r="30143" spans="13:13" ht="49.2" customHeight="1">
      <c r="M30143" s="85"/>
    </row>
    <row r="30144" spans="13:13" ht="49.2" customHeight="1">
      <c r="M30144" s="85"/>
    </row>
    <row r="30145" spans="13:13" ht="49.2" customHeight="1">
      <c r="M30145" s="85"/>
    </row>
    <row r="30146" spans="13:13" ht="49.2" customHeight="1">
      <c r="M30146" s="85"/>
    </row>
    <row r="30147" spans="13:13" ht="49.2" customHeight="1">
      <c r="M30147" s="85"/>
    </row>
    <row r="30148" spans="13:13" ht="49.2" customHeight="1">
      <c r="M30148" s="85"/>
    </row>
    <row r="30149" spans="13:13" ht="49.2" customHeight="1">
      <c r="M30149" s="85"/>
    </row>
    <row r="30150" spans="13:13" ht="49.2" customHeight="1">
      <c r="M30150" s="85"/>
    </row>
    <row r="30151" spans="13:13" ht="49.2" customHeight="1">
      <c r="M30151" s="85"/>
    </row>
    <row r="30152" spans="13:13" ht="49.2" customHeight="1">
      <c r="M30152" s="85"/>
    </row>
    <row r="30153" spans="13:13" ht="49.2" customHeight="1">
      <c r="M30153" s="85"/>
    </row>
    <row r="30154" spans="13:13" ht="49.2" customHeight="1">
      <c r="M30154" s="85"/>
    </row>
    <row r="30155" spans="13:13" ht="49.2" customHeight="1">
      <c r="M30155" s="85"/>
    </row>
    <row r="30156" spans="13:13" ht="49.2" customHeight="1">
      <c r="M30156" s="85"/>
    </row>
    <row r="30157" spans="13:13" ht="49.2" customHeight="1">
      <c r="M30157" s="85"/>
    </row>
    <row r="30158" spans="13:13" ht="49.2" customHeight="1">
      <c r="M30158" s="85"/>
    </row>
    <row r="30159" spans="13:13" ht="49.2" customHeight="1">
      <c r="M30159" s="85"/>
    </row>
    <row r="30160" spans="13:13" ht="49.2" customHeight="1">
      <c r="M30160" s="85"/>
    </row>
    <row r="30161" spans="13:13" ht="49.2" customHeight="1">
      <c r="M30161" s="85"/>
    </row>
    <row r="30162" spans="13:13" ht="49.2" customHeight="1">
      <c r="M30162" s="85"/>
    </row>
    <row r="30163" spans="13:13" ht="49.2" customHeight="1">
      <c r="M30163" s="85"/>
    </row>
    <row r="30164" spans="13:13" ht="49.2" customHeight="1">
      <c r="M30164" s="85"/>
    </row>
    <row r="30165" spans="13:13" ht="49.2" customHeight="1">
      <c r="M30165" s="85"/>
    </row>
    <row r="30166" spans="13:13" ht="49.2" customHeight="1">
      <c r="M30166" s="85"/>
    </row>
    <row r="30167" spans="13:13" ht="49.2" customHeight="1">
      <c r="M30167" s="85"/>
    </row>
    <row r="30168" spans="13:13" ht="49.2" customHeight="1">
      <c r="M30168" s="85"/>
    </row>
    <row r="30169" spans="13:13" ht="49.2" customHeight="1">
      <c r="M30169" s="85"/>
    </row>
    <row r="30170" spans="13:13" ht="49.2" customHeight="1">
      <c r="M30170" s="85"/>
    </row>
    <row r="30171" spans="13:13" ht="49.2" customHeight="1">
      <c r="M30171" s="85"/>
    </row>
    <row r="30172" spans="13:13" ht="49.2" customHeight="1">
      <c r="M30172" s="85"/>
    </row>
    <row r="30173" spans="13:13" ht="49.2" customHeight="1">
      <c r="M30173" s="85"/>
    </row>
    <row r="30174" spans="13:13" ht="49.2" customHeight="1">
      <c r="M30174" s="85"/>
    </row>
    <row r="30175" spans="13:13" ht="49.2" customHeight="1">
      <c r="M30175" s="85"/>
    </row>
    <row r="30176" spans="13:13" ht="49.2" customHeight="1">
      <c r="M30176" s="85"/>
    </row>
    <row r="30177" spans="13:13" ht="49.2" customHeight="1">
      <c r="M30177" s="85"/>
    </row>
    <row r="30178" spans="13:13" ht="49.2" customHeight="1">
      <c r="M30178" s="85"/>
    </row>
    <row r="30179" spans="13:13" ht="49.2" customHeight="1">
      <c r="M30179" s="85"/>
    </row>
    <row r="30180" spans="13:13" ht="49.2" customHeight="1">
      <c r="M30180" s="85"/>
    </row>
    <row r="30181" spans="13:13" ht="49.2" customHeight="1">
      <c r="M30181" s="85"/>
    </row>
    <row r="30182" spans="13:13" ht="49.2" customHeight="1">
      <c r="M30182" s="85"/>
    </row>
    <row r="30183" spans="13:13" ht="49.2" customHeight="1">
      <c r="M30183" s="85"/>
    </row>
    <row r="30184" spans="13:13" ht="49.2" customHeight="1">
      <c r="M30184" s="85"/>
    </row>
    <row r="30185" spans="13:13" ht="49.2" customHeight="1">
      <c r="M30185" s="85"/>
    </row>
    <row r="30186" spans="13:13" ht="49.2" customHeight="1">
      <c r="M30186" s="85"/>
    </row>
    <row r="30187" spans="13:13" ht="49.2" customHeight="1">
      <c r="M30187" s="85"/>
    </row>
    <row r="30188" spans="13:13" ht="49.2" customHeight="1">
      <c r="M30188" s="85"/>
    </row>
    <row r="30189" spans="13:13" ht="49.2" customHeight="1">
      <c r="M30189" s="85"/>
    </row>
    <row r="30190" spans="13:13" ht="49.2" customHeight="1">
      <c r="M30190" s="85"/>
    </row>
    <row r="30191" spans="13:13" ht="49.2" customHeight="1">
      <c r="M30191" s="85"/>
    </row>
    <row r="30192" spans="13:13" ht="49.2" customHeight="1">
      <c r="M30192" s="85"/>
    </row>
    <row r="30193" spans="13:13" ht="49.2" customHeight="1">
      <c r="M30193" s="85"/>
    </row>
    <row r="30194" spans="13:13" ht="49.2" customHeight="1">
      <c r="M30194" s="85"/>
    </row>
    <row r="30195" spans="13:13" ht="49.2" customHeight="1">
      <c r="M30195" s="85"/>
    </row>
    <row r="30196" spans="13:13" ht="49.2" customHeight="1">
      <c r="M30196" s="85"/>
    </row>
    <row r="30197" spans="13:13" ht="49.2" customHeight="1">
      <c r="M30197" s="85"/>
    </row>
    <row r="30198" spans="13:13" ht="49.2" customHeight="1">
      <c r="M30198" s="85"/>
    </row>
    <row r="30199" spans="13:13" ht="49.2" customHeight="1">
      <c r="M30199" s="85"/>
    </row>
    <row r="30200" spans="13:13" ht="49.2" customHeight="1">
      <c r="M30200" s="85"/>
    </row>
    <row r="30201" spans="13:13" ht="49.2" customHeight="1">
      <c r="M30201" s="85"/>
    </row>
    <row r="30202" spans="13:13" ht="49.2" customHeight="1">
      <c r="M30202" s="85"/>
    </row>
    <row r="30203" spans="13:13" ht="49.2" customHeight="1">
      <c r="M30203" s="85"/>
    </row>
    <row r="30204" spans="13:13" ht="49.2" customHeight="1">
      <c r="M30204" s="85"/>
    </row>
    <row r="30205" spans="13:13" ht="49.2" customHeight="1">
      <c r="M30205" s="85"/>
    </row>
    <row r="30206" spans="13:13" ht="49.2" customHeight="1">
      <c r="M30206" s="85"/>
    </row>
    <row r="30207" spans="13:13" ht="49.2" customHeight="1">
      <c r="M30207" s="85"/>
    </row>
    <row r="30208" spans="13:13" ht="49.2" customHeight="1">
      <c r="M30208" s="85"/>
    </row>
    <row r="30209" spans="13:13" ht="49.2" customHeight="1">
      <c r="M30209" s="85"/>
    </row>
    <row r="30210" spans="13:13" ht="49.2" customHeight="1">
      <c r="M30210" s="85"/>
    </row>
    <row r="30211" spans="13:13" ht="49.2" customHeight="1">
      <c r="M30211" s="85"/>
    </row>
    <row r="30212" spans="13:13" ht="49.2" customHeight="1">
      <c r="M30212" s="85"/>
    </row>
    <row r="30213" spans="13:13" ht="49.2" customHeight="1">
      <c r="M30213" s="85"/>
    </row>
    <row r="30214" spans="13:13" ht="49.2" customHeight="1">
      <c r="M30214" s="85"/>
    </row>
    <row r="30215" spans="13:13" ht="49.2" customHeight="1">
      <c r="M30215" s="85"/>
    </row>
    <row r="30216" spans="13:13" ht="49.2" customHeight="1">
      <c r="M30216" s="85"/>
    </row>
    <row r="30217" spans="13:13" ht="49.2" customHeight="1">
      <c r="M30217" s="85"/>
    </row>
    <row r="30218" spans="13:13" ht="49.2" customHeight="1">
      <c r="M30218" s="85"/>
    </row>
    <row r="30219" spans="13:13" ht="49.2" customHeight="1">
      <c r="M30219" s="85"/>
    </row>
    <row r="30220" spans="13:13" ht="49.2" customHeight="1">
      <c r="M30220" s="85"/>
    </row>
    <row r="30221" spans="13:13" ht="49.2" customHeight="1">
      <c r="M30221" s="85"/>
    </row>
    <row r="30222" spans="13:13" ht="49.2" customHeight="1">
      <c r="M30222" s="85"/>
    </row>
    <row r="30223" spans="13:13" ht="49.2" customHeight="1">
      <c r="M30223" s="85"/>
    </row>
    <row r="30224" spans="13:13" ht="49.2" customHeight="1">
      <c r="M30224" s="85"/>
    </row>
    <row r="30225" spans="13:13" ht="49.2" customHeight="1">
      <c r="M30225" s="85"/>
    </row>
    <row r="30226" spans="13:13" ht="49.2" customHeight="1">
      <c r="M30226" s="85"/>
    </row>
    <row r="30227" spans="13:13" ht="49.2" customHeight="1">
      <c r="M30227" s="85"/>
    </row>
    <row r="30228" spans="13:13" ht="49.2" customHeight="1">
      <c r="M30228" s="85"/>
    </row>
    <row r="30229" spans="13:13" ht="49.2" customHeight="1">
      <c r="M30229" s="85"/>
    </row>
    <row r="30230" spans="13:13" ht="49.2" customHeight="1">
      <c r="M30230" s="85"/>
    </row>
    <row r="30231" spans="13:13" ht="49.2" customHeight="1">
      <c r="M30231" s="85"/>
    </row>
    <row r="30232" spans="13:13" ht="49.2" customHeight="1">
      <c r="M30232" s="85"/>
    </row>
    <row r="30233" spans="13:13" ht="49.2" customHeight="1">
      <c r="M30233" s="85"/>
    </row>
    <row r="30234" spans="13:13" ht="49.2" customHeight="1">
      <c r="M30234" s="85"/>
    </row>
    <row r="30235" spans="13:13" ht="49.2" customHeight="1">
      <c r="M30235" s="85"/>
    </row>
    <row r="30236" spans="13:13" ht="49.2" customHeight="1">
      <c r="M30236" s="85"/>
    </row>
    <row r="30237" spans="13:13" ht="49.2" customHeight="1">
      <c r="M30237" s="85"/>
    </row>
    <row r="30238" spans="13:13" ht="49.2" customHeight="1">
      <c r="M30238" s="85"/>
    </row>
    <row r="30239" spans="13:13" ht="49.2" customHeight="1">
      <c r="M30239" s="85"/>
    </row>
    <row r="30240" spans="13:13" ht="49.2" customHeight="1">
      <c r="M30240" s="85"/>
    </row>
    <row r="30241" spans="13:13" ht="49.2" customHeight="1">
      <c r="M30241" s="85"/>
    </row>
    <row r="30242" spans="13:13" ht="49.2" customHeight="1">
      <c r="M30242" s="85"/>
    </row>
    <row r="30243" spans="13:13" ht="49.2" customHeight="1">
      <c r="M30243" s="85"/>
    </row>
    <row r="30244" spans="13:13" ht="49.2" customHeight="1">
      <c r="M30244" s="85"/>
    </row>
    <row r="30245" spans="13:13" ht="49.2" customHeight="1">
      <c r="M30245" s="85"/>
    </row>
    <row r="30246" spans="13:13" ht="49.2" customHeight="1">
      <c r="M30246" s="85"/>
    </row>
    <row r="30247" spans="13:13" ht="49.2" customHeight="1">
      <c r="M30247" s="85"/>
    </row>
    <row r="30248" spans="13:13" ht="49.2" customHeight="1">
      <c r="M30248" s="85"/>
    </row>
    <row r="30249" spans="13:13" ht="49.2" customHeight="1">
      <c r="M30249" s="85"/>
    </row>
    <row r="30250" spans="13:13" ht="49.2" customHeight="1">
      <c r="M30250" s="85"/>
    </row>
    <row r="30251" spans="13:13" ht="49.2" customHeight="1">
      <c r="M30251" s="85"/>
    </row>
    <row r="30252" spans="13:13" ht="49.2" customHeight="1">
      <c r="M30252" s="85"/>
    </row>
    <row r="30253" spans="13:13" ht="49.2" customHeight="1">
      <c r="M30253" s="85"/>
    </row>
    <row r="30254" spans="13:13" ht="49.2" customHeight="1">
      <c r="M30254" s="85"/>
    </row>
    <row r="30255" spans="13:13" ht="49.2" customHeight="1">
      <c r="M30255" s="85"/>
    </row>
    <row r="30256" spans="13:13" ht="49.2" customHeight="1">
      <c r="M30256" s="85"/>
    </row>
    <row r="30257" spans="13:13" ht="49.2" customHeight="1">
      <c r="M30257" s="85"/>
    </row>
    <row r="30258" spans="13:13" ht="49.2" customHeight="1">
      <c r="M30258" s="85"/>
    </row>
    <row r="30259" spans="13:13" ht="49.2" customHeight="1">
      <c r="M30259" s="85"/>
    </row>
    <row r="30260" spans="13:13" ht="49.2" customHeight="1">
      <c r="M30260" s="85"/>
    </row>
    <row r="30261" spans="13:13" ht="49.2" customHeight="1">
      <c r="M30261" s="85"/>
    </row>
    <row r="30262" spans="13:13" ht="49.2" customHeight="1">
      <c r="M30262" s="85"/>
    </row>
    <row r="30263" spans="13:13" ht="49.2" customHeight="1">
      <c r="M30263" s="85"/>
    </row>
    <row r="30264" spans="13:13" ht="49.2" customHeight="1">
      <c r="M30264" s="85"/>
    </row>
    <row r="30265" spans="13:13" ht="49.2" customHeight="1">
      <c r="M30265" s="85"/>
    </row>
    <row r="30266" spans="13:13" ht="49.2" customHeight="1">
      <c r="M30266" s="85"/>
    </row>
    <row r="30267" spans="13:13" ht="49.2" customHeight="1">
      <c r="M30267" s="85"/>
    </row>
    <row r="30268" spans="13:13" ht="49.2" customHeight="1">
      <c r="M30268" s="85"/>
    </row>
    <row r="30269" spans="13:13" ht="49.2" customHeight="1">
      <c r="M30269" s="85"/>
    </row>
    <row r="30270" spans="13:13" ht="49.2" customHeight="1">
      <c r="M30270" s="85"/>
    </row>
    <row r="30271" spans="13:13" ht="49.2" customHeight="1">
      <c r="M30271" s="85"/>
    </row>
    <row r="30272" spans="13:13" ht="49.2" customHeight="1">
      <c r="M30272" s="85"/>
    </row>
    <row r="30273" spans="13:13" ht="49.2" customHeight="1">
      <c r="M30273" s="85"/>
    </row>
    <row r="30274" spans="13:13" ht="49.2" customHeight="1">
      <c r="M30274" s="85"/>
    </row>
    <row r="30275" spans="13:13" ht="49.2" customHeight="1">
      <c r="M30275" s="85"/>
    </row>
    <row r="30276" spans="13:13" ht="49.2" customHeight="1">
      <c r="M30276" s="85"/>
    </row>
    <row r="30277" spans="13:13" ht="49.2" customHeight="1">
      <c r="M30277" s="85"/>
    </row>
    <row r="30278" spans="13:13" ht="49.2" customHeight="1">
      <c r="M30278" s="85"/>
    </row>
    <row r="30279" spans="13:13" ht="49.2" customHeight="1">
      <c r="M30279" s="85"/>
    </row>
    <row r="30280" spans="13:13" ht="49.2" customHeight="1">
      <c r="M30280" s="85"/>
    </row>
    <row r="30281" spans="13:13" ht="49.2" customHeight="1">
      <c r="M30281" s="85"/>
    </row>
    <row r="30282" spans="13:13" ht="49.2" customHeight="1">
      <c r="M30282" s="85"/>
    </row>
    <row r="30283" spans="13:13" ht="49.2" customHeight="1">
      <c r="M30283" s="85"/>
    </row>
    <row r="30284" spans="13:13" ht="49.2" customHeight="1">
      <c r="M30284" s="85"/>
    </row>
    <row r="30285" spans="13:13" ht="49.2" customHeight="1">
      <c r="M30285" s="85"/>
    </row>
    <row r="30286" spans="13:13" ht="49.2" customHeight="1">
      <c r="M30286" s="85"/>
    </row>
    <row r="30287" spans="13:13" ht="49.2" customHeight="1">
      <c r="M30287" s="85"/>
    </row>
    <row r="30288" spans="13:13" ht="49.2" customHeight="1">
      <c r="M30288" s="85"/>
    </row>
    <row r="30289" spans="13:13" ht="49.2" customHeight="1">
      <c r="M30289" s="85"/>
    </row>
    <row r="30290" spans="13:13" ht="49.2" customHeight="1">
      <c r="M30290" s="85"/>
    </row>
    <row r="30291" spans="13:13" ht="49.2" customHeight="1">
      <c r="M30291" s="85"/>
    </row>
    <row r="30292" spans="13:13" ht="49.2" customHeight="1">
      <c r="M30292" s="85"/>
    </row>
    <row r="30293" spans="13:13" ht="49.2" customHeight="1">
      <c r="M30293" s="85"/>
    </row>
    <row r="30294" spans="13:13" ht="49.2" customHeight="1">
      <c r="M30294" s="85"/>
    </row>
    <row r="30295" spans="13:13" ht="49.2" customHeight="1">
      <c r="M30295" s="85"/>
    </row>
    <row r="30296" spans="13:13" ht="49.2" customHeight="1">
      <c r="M30296" s="85"/>
    </row>
    <row r="30297" spans="13:13" ht="49.2" customHeight="1">
      <c r="M30297" s="85"/>
    </row>
    <row r="30298" spans="13:13" ht="49.2" customHeight="1">
      <c r="M30298" s="85"/>
    </row>
    <row r="30299" spans="13:13" ht="49.2" customHeight="1">
      <c r="M30299" s="85"/>
    </row>
    <row r="30300" spans="13:13" ht="49.2" customHeight="1">
      <c r="M30300" s="85"/>
    </row>
    <row r="30301" spans="13:13" ht="49.2" customHeight="1">
      <c r="M30301" s="85"/>
    </row>
    <row r="30302" spans="13:13" ht="49.2" customHeight="1">
      <c r="M30302" s="85"/>
    </row>
    <row r="30303" spans="13:13" ht="49.2" customHeight="1">
      <c r="M30303" s="85"/>
    </row>
    <row r="30304" spans="13:13" ht="49.2" customHeight="1">
      <c r="M30304" s="85"/>
    </row>
    <row r="30305" spans="13:13" ht="49.2" customHeight="1">
      <c r="M30305" s="85"/>
    </row>
    <row r="30306" spans="13:13" ht="49.2" customHeight="1">
      <c r="M30306" s="85"/>
    </row>
    <row r="30307" spans="13:13" ht="49.2" customHeight="1">
      <c r="M30307" s="85"/>
    </row>
    <row r="30308" spans="13:13" ht="49.2" customHeight="1">
      <c r="M30308" s="85"/>
    </row>
    <row r="30309" spans="13:13" ht="49.2" customHeight="1">
      <c r="M30309" s="85"/>
    </row>
    <row r="30310" spans="13:13" ht="49.2" customHeight="1">
      <c r="M30310" s="85"/>
    </row>
    <row r="30311" spans="13:13" ht="49.2" customHeight="1">
      <c r="M30311" s="85"/>
    </row>
    <row r="30312" spans="13:13" ht="49.2" customHeight="1">
      <c r="M30312" s="85"/>
    </row>
    <row r="30313" spans="13:13" ht="49.2" customHeight="1">
      <c r="M30313" s="85"/>
    </row>
    <row r="30314" spans="13:13" ht="49.2" customHeight="1">
      <c r="M30314" s="85"/>
    </row>
    <row r="30315" spans="13:13" ht="49.2" customHeight="1">
      <c r="M30315" s="85"/>
    </row>
    <row r="30316" spans="13:13" ht="49.2" customHeight="1">
      <c r="M30316" s="85"/>
    </row>
    <row r="30317" spans="13:13" ht="49.2" customHeight="1">
      <c r="M30317" s="85"/>
    </row>
    <row r="30318" spans="13:13" ht="49.2" customHeight="1">
      <c r="M30318" s="85"/>
    </row>
    <row r="30319" spans="13:13" ht="49.2" customHeight="1">
      <c r="M30319" s="85"/>
    </row>
    <row r="30320" spans="13:13" ht="49.2" customHeight="1">
      <c r="M30320" s="85"/>
    </row>
    <row r="30321" spans="13:13" ht="49.2" customHeight="1">
      <c r="M30321" s="85"/>
    </row>
    <row r="30322" spans="13:13" ht="49.2" customHeight="1">
      <c r="M30322" s="85"/>
    </row>
    <row r="30323" spans="13:13" ht="49.2" customHeight="1">
      <c r="M30323" s="85"/>
    </row>
    <row r="30324" spans="13:13" ht="49.2" customHeight="1">
      <c r="M30324" s="85"/>
    </row>
    <row r="30325" spans="13:13" ht="49.2" customHeight="1">
      <c r="M30325" s="85"/>
    </row>
    <row r="30326" spans="13:13" ht="49.2" customHeight="1">
      <c r="M30326" s="85"/>
    </row>
    <row r="30327" spans="13:13" ht="49.2" customHeight="1">
      <c r="M30327" s="85"/>
    </row>
    <row r="30328" spans="13:13" ht="49.2" customHeight="1">
      <c r="M30328" s="85"/>
    </row>
    <row r="30329" spans="13:13" ht="49.2" customHeight="1">
      <c r="M30329" s="85"/>
    </row>
    <row r="30330" spans="13:13" ht="49.2" customHeight="1">
      <c r="M30330" s="85"/>
    </row>
    <row r="30331" spans="13:13" ht="49.2" customHeight="1">
      <c r="M30331" s="85"/>
    </row>
    <row r="30332" spans="13:13" ht="49.2" customHeight="1">
      <c r="M30332" s="85"/>
    </row>
    <row r="30333" spans="13:13" ht="49.2" customHeight="1">
      <c r="M30333" s="85"/>
    </row>
    <row r="30334" spans="13:13" ht="49.2" customHeight="1">
      <c r="M30334" s="85"/>
    </row>
    <row r="30335" spans="13:13" ht="49.2" customHeight="1">
      <c r="M30335" s="85"/>
    </row>
    <row r="30336" spans="13:13" ht="49.2" customHeight="1">
      <c r="M30336" s="85"/>
    </row>
    <row r="30337" spans="13:13" ht="49.2" customHeight="1">
      <c r="M30337" s="85"/>
    </row>
    <row r="30338" spans="13:13" ht="49.2" customHeight="1">
      <c r="M30338" s="85"/>
    </row>
    <row r="30339" spans="13:13" ht="49.2" customHeight="1">
      <c r="M30339" s="85"/>
    </row>
    <row r="30340" spans="13:13" ht="49.2" customHeight="1">
      <c r="M30340" s="85"/>
    </row>
    <row r="30341" spans="13:13" ht="49.2" customHeight="1">
      <c r="M30341" s="85"/>
    </row>
    <row r="30342" spans="13:13" ht="49.2" customHeight="1">
      <c r="M30342" s="85"/>
    </row>
    <row r="30343" spans="13:13" ht="49.2" customHeight="1">
      <c r="M30343" s="85"/>
    </row>
    <row r="30344" spans="13:13" ht="49.2" customHeight="1">
      <c r="M30344" s="85"/>
    </row>
    <row r="30345" spans="13:13" ht="49.2" customHeight="1">
      <c r="M30345" s="85"/>
    </row>
    <row r="30346" spans="13:13" ht="49.2" customHeight="1">
      <c r="M30346" s="85"/>
    </row>
    <row r="30347" spans="13:13" ht="49.2" customHeight="1">
      <c r="M30347" s="85"/>
    </row>
    <row r="30348" spans="13:13" ht="49.2" customHeight="1">
      <c r="M30348" s="85"/>
    </row>
    <row r="30349" spans="13:13" ht="49.2" customHeight="1">
      <c r="M30349" s="85"/>
    </row>
    <row r="30350" spans="13:13" ht="49.2" customHeight="1">
      <c r="M30350" s="85"/>
    </row>
    <row r="30351" spans="13:13" ht="49.2" customHeight="1">
      <c r="M30351" s="85"/>
    </row>
    <row r="30352" spans="13:13" ht="49.2" customHeight="1">
      <c r="M30352" s="85"/>
    </row>
    <row r="30353" spans="13:13" ht="49.2" customHeight="1">
      <c r="M30353" s="85"/>
    </row>
    <row r="30354" spans="13:13" ht="49.2" customHeight="1">
      <c r="M30354" s="85"/>
    </row>
    <row r="30355" spans="13:13" ht="49.2" customHeight="1">
      <c r="M30355" s="85"/>
    </row>
    <row r="30356" spans="13:13" ht="49.2" customHeight="1">
      <c r="M30356" s="85"/>
    </row>
    <row r="30357" spans="13:13" ht="49.2" customHeight="1">
      <c r="M30357" s="85"/>
    </row>
    <row r="30358" spans="13:13" ht="49.2" customHeight="1">
      <c r="M30358" s="85"/>
    </row>
    <row r="30359" spans="13:13" ht="49.2" customHeight="1">
      <c r="M30359" s="85"/>
    </row>
    <row r="30360" spans="13:13" ht="49.2" customHeight="1">
      <c r="M30360" s="85"/>
    </row>
    <row r="30361" spans="13:13" ht="49.2" customHeight="1">
      <c r="M30361" s="85"/>
    </row>
    <row r="30362" spans="13:13" ht="49.2" customHeight="1">
      <c r="M30362" s="85"/>
    </row>
    <row r="30363" spans="13:13" ht="49.2" customHeight="1">
      <c r="M30363" s="85"/>
    </row>
    <row r="30364" spans="13:13" ht="49.2" customHeight="1">
      <c r="M30364" s="85"/>
    </row>
    <row r="30365" spans="13:13" ht="49.2" customHeight="1">
      <c r="M30365" s="85"/>
    </row>
    <row r="30366" spans="13:13" ht="49.2" customHeight="1">
      <c r="M30366" s="85"/>
    </row>
    <row r="30367" spans="13:13" ht="49.2" customHeight="1">
      <c r="M30367" s="85"/>
    </row>
    <row r="30368" spans="13:13" ht="49.2" customHeight="1">
      <c r="M30368" s="85"/>
    </row>
    <row r="30369" spans="13:13" ht="49.2" customHeight="1">
      <c r="M30369" s="85"/>
    </row>
    <row r="30370" spans="13:13" ht="49.2" customHeight="1">
      <c r="M30370" s="85"/>
    </row>
    <row r="30371" spans="13:13" ht="49.2" customHeight="1">
      <c r="M30371" s="85"/>
    </row>
    <row r="30372" spans="13:13" ht="49.2" customHeight="1">
      <c r="M30372" s="85"/>
    </row>
    <row r="30373" spans="13:13" ht="49.2" customHeight="1">
      <c r="M30373" s="85"/>
    </row>
    <row r="30374" spans="13:13" ht="49.2" customHeight="1">
      <c r="M30374" s="85"/>
    </row>
    <row r="30375" spans="13:13" ht="49.2" customHeight="1">
      <c r="M30375" s="85"/>
    </row>
    <row r="30376" spans="13:13" ht="49.2" customHeight="1">
      <c r="M30376" s="85"/>
    </row>
    <row r="30377" spans="13:13" ht="49.2" customHeight="1">
      <c r="M30377" s="85"/>
    </row>
    <row r="30378" spans="13:13" ht="49.2" customHeight="1">
      <c r="M30378" s="85"/>
    </row>
    <row r="30379" spans="13:13" ht="49.2" customHeight="1">
      <c r="M30379" s="85"/>
    </row>
    <row r="30380" spans="13:13" ht="49.2" customHeight="1">
      <c r="M30380" s="85"/>
    </row>
    <row r="30381" spans="13:13" ht="49.2" customHeight="1">
      <c r="M30381" s="85"/>
    </row>
    <row r="30382" spans="13:13" ht="49.2" customHeight="1">
      <c r="M30382" s="85"/>
    </row>
    <row r="30383" spans="13:13" ht="49.2" customHeight="1">
      <c r="M30383" s="85"/>
    </row>
    <row r="30384" spans="13:13" ht="49.2" customHeight="1">
      <c r="M30384" s="85"/>
    </row>
    <row r="30385" spans="13:13" ht="49.2" customHeight="1">
      <c r="M30385" s="85"/>
    </row>
    <row r="30386" spans="13:13" ht="49.2" customHeight="1">
      <c r="M30386" s="85"/>
    </row>
    <row r="30387" spans="13:13" ht="49.2" customHeight="1">
      <c r="M30387" s="85"/>
    </row>
    <row r="30388" spans="13:13" ht="49.2" customHeight="1">
      <c r="M30388" s="85"/>
    </row>
    <row r="30389" spans="13:13" ht="49.2" customHeight="1">
      <c r="M30389" s="85"/>
    </row>
    <row r="30390" spans="13:13" ht="49.2" customHeight="1">
      <c r="M30390" s="85"/>
    </row>
    <row r="30391" spans="13:13" ht="49.2" customHeight="1">
      <c r="M30391" s="85"/>
    </row>
    <row r="30392" spans="13:13" ht="49.2" customHeight="1">
      <c r="M30392" s="85"/>
    </row>
    <row r="30393" spans="13:13" ht="49.2" customHeight="1">
      <c r="M30393" s="85"/>
    </row>
    <row r="30394" spans="13:13" ht="49.2" customHeight="1">
      <c r="M30394" s="85"/>
    </row>
    <row r="30395" spans="13:13" ht="49.2" customHeight="1">
      <c r="M30395" s="85"/>
    </row>
    <row r="30396" spans="13:13" ht="49.2" customHeight="1">
      <c r="M30396" s="85"/>
    </row>
    <row r="30397" spans="13:13" ht="49.2" customHeight="1">
      <c r="M30397" s="85"/>
    </row>
    <row r="30398" spans="13:13" ht="49.2" customHeight="1">
      <c r="M30398" s="85"/>
    </row>
    <row r="30399" spans="13:13" ht="49.2" customHeight="1">
      <c r="M30399" s="85"/>
    </row>
    <row r="30400" spans="13:13" ht="49.2" customHeight="1">
      <c r="M30400" s="85"/>
    </row>
    <row r="30401" spans="13:13" ht="49.2" customHeight="1">
      <c r="M30401" s="85"/>
    </row>
    <row r="30402" spans="13:13" ht="49.2" customHeight="1">
      <c r="M30402" s="85"/>
    </row>
    <row r="30403" spans="13:13" ht="49.2" customHeight="1">
      <c r="M30403" s="85"/>
    </row>
    <row r="30404" spans="13:13" ht="49.2" customHeight="1">
      <c r="M30404" s="85"/>
    </row>
    <row r="30405" spans="13:13" ht="49.2" customHeight="1">
      <c r="M30405" s="85"/>
    </row>
    <row r="30406" spans="13:13" ht="49.2" customHeight="1">
      <c r="M30406" s="85"/>
    </row>
    <row r="30407" spans="13:13" ht="49.2" customHeight="1">
      <c r="M30407" s="85"/>
    </row>
    <row r="30408" spans="13:13" ht="49.2" customHeight="1">
      <c r="M30408" s="85"/>
    </row>
    <row r="30409" spans="13:13" ht="49.2" customHeight="1">
      <c r="M30409" s="85"/>
    </row>
    <row r="30410" spans="13:13" ht="49.2" customHeight="1">
      <c r="M30410" s="85"/>
    </row>
    <row r="30411" spans="13:13" ht="49.2" customHeight="1">
      <c r="M30411" s="85"/>
    </row>
    <row r="30412" spans="13:13" ht="49.2" customHeight="1">
      <c r="M30412" s="85"/>
    </row>
    <row r="30413" spans="13:13" ht="49.2" customHeight="1">
      <c r="M30413" s="85"/>
    </row>
    <row r="30414" spans="13:13" ht="49.2" customHeight="1">
      <c r="M30414" s="85"/>
    </row>
    <row r="30415" spans="13:13" ht="49.2" customHeight="1">
      <c r="M30415" s="85"/>
    </row>
    <row r="30416" spans="13:13" ht="49.2" customHeight="1">
      <c r="M30416" s="85"/>
    </row>
    <row r="30417" spans="13:13" ht="49.2" customHeight="1">
      <c r="M30417" s="85"/>
    </row>
    <row r="30418" spans="13:13" ht="49.2" customHeight="1">
      <c r="M30418" s="85"/>
    </row>
    <row r="30419" spans="13:13" ht="49.2" customHeight="1">
      <c r="M30419" s="85"/>
    </row>
    <row r="30420" spans="13:13" ht="49.2" customHeight="1">
      <c r="M30420" s="85"/>
    </row>
    <row r="30421" spans="13:13" ht="49.2" customHeight="1">
      <c r="M30421" s="85"/>
    </row>
    <row r="30422" spans="13:13" ht="49.2" customHeight="1">
      <c r="M30422" s="85"/>
    </row>
    <row r="30423" spans="13:13" ht="49.2" customHeight="1">
      <c r="M30423" s="85"/>
    </row>
    <row r="30424" spans="13:13" ht="49.2" customHeight="1">
      <c r="M30424" s="85"/>
    </row>
    <row r="30425" spans="13:13" ht="49.2" customHeight="1">
      <c r="M30425" s="85"/>
    </row>
    <row r="30426" spans="13:13" ht="49.2" customHeight="1">
      <c r="M30426" s="85"/>
    </row>
    <row r="30427" spans="13:13" ht="49.2" customHeight="1">
      <c r="M30427" s="85"/>
    </row>
    <row r="30428" spans="13:13" ht="49.2" customHeight="1">
      <c r="M30428" s="85"/>
    </row>
    <row r="30429" spans="13:13" ht="49.2" customHeight="1">
      <c r="M30429" s="85"/>
    </row>
    <row r="30430" spans="13:13" ht="49.2" customHeight="1">
      <c r="M30430" s="85"/>
    </row>
    <row r="30431" spans="13:13" ht="49.2" customHeight="1">
      <c r="M30431" s="85"/>
    </row>
    <row r="30432" spans="13:13" ht="49.2" customHeight="1">
      <c r="M30432" s="85"/>
    </row>
    <row r="30433" spans="13:13" ht="49.2" customHeight="1">
      <c r="M30433" s="85"/>
    </row>
    <row r="30434" spans="13:13" ht="49.2" customHeight="1">
      <c r="M30434" s="85"/>
    </row>
    <row r="30435" spans="13:13" ht="49.2" customHeight="1">
      <c r="M30435" s="85"/>
    </row>
    <row r="30436" spans="13:13" ht="49.2" customHeight="1">
      <c r="M30436" s="85"/>
    </row>
    <row r="30437" spans="13:13" ht="49.2" customHeight="1">
      <c r="M30437" s="85"/>
    </row>
    <row r="30438" spans="13:13" ht="49.2" customHeight="1">
      <c r="M30438" s="85"/>
    </row>
    <row r="30439" spans="13:13" ht="49.2" customHeight="1">
      <c r="M30439" s="85"/>
    </row>
    <row r="30440" spans="13:13" ht="49.2" customHeight="1">
      <c r="M30440" s="85"/>
    </row>
    <row r="30441" spans="13:13" ht="49.2" customHeight="1">
      <c r="M30441" s="85"/>
    </row>
    <row r="30442" spans="13:13" ht="49.2" customHeight="1">
      <c r="M30442" s="85"/>
    </row>
    <row r="30443" spans="13:13" ht="49.2" customHeight="1">
      <c r="M30443" s="85"/>
    </row>
    <row r="30444" spans="13:13" ht="49.2" customHeight="1">
      <c r="M30444" s="85"/>
    </row>
    <row r="30445" spans="13:13" ht="49.2" customHeight="1">
      <c r="M30445" s="85"/>
    </row>
    <row r="30446" spans="13:13" ht="49.2" customHeight="1">
      <c r="M30446" s="85"/>
    </row>
    <row r="30447" spans="13:13" ht="49.2" customHeight="1">
      <c r="M30447" s="85"/>
    </row>
    <row r="30448" spans="13:13" ht="49.2" customHeight="1">
      <c r="M30448" s="85"/>
    </row>
    <row r="30449" spans="13:13" ht="49.2" customHeight="1">
      <c r="M30449" s="85"/>
    </row>
    <row r="30450" spans="13:13" ht="49.2" customHeight="1">
      <c r="M30450" s="85"/>
    </row>
    <row r="30451" spans="13:13" ht="49.2" customHeight="1">
      <c r="M30451" s="85"/>
    </row>
    <row r="30452" spans="13:13" ht="49.2" customHeight="1">
      <c r="M30452" s="85"/>
    </row>
    <row r="30453" spans="13:13" ht="49.2" customHeight="1">
      <c r="M30453" s="85"/>
    </row>
    <row r="30454" spans="13:13" ht="49.2" customHeight="1">
      <c r="M30454" s="85"/>
    </row>
    <row r="30455" spans="13:13" ht="49.2" customHeight="1">
      <c r="M30455" s="85"/>
    </row>
    <row r="30456" spans="13:13" ht="49.2" customHeight="1">
      <c r="M30456" s="85"/>
    </row>
    <row r="30457" spans="13:13" ht="49.2" customHeight="1">
      <c r="M30457" s="85"/>
    </row>
    <row r="30458" spans="13:13" ht="49.2" customHeight="1">
      <c r="M30458" s="85"/>
    </row>
    <row r="30459" spans="13:13" ht="49.2" customHeight="1">
      <c r="M30459" s="85"/>
    </row>
    <row r="30460" spans="13:13" ht="49.2" customHeight="1">
      <c r="M30460" s="85"/>
    </row>
    <row r="30461" spans="13:13" ht="49.2" customHeight="1">
      <c r="M30461" s="85"/>
    </row>
    <row r="30462" spans="13:13" ht="49.2" customHeight="1">
      <c r="M30462" s="85"/>
    </row>
    <row r="30463" spans="13:13" ht="49.2" customHeight="1">
      <c r="M30463" s="85"/>
    </row>
    <row r="30464" spans="13:13" ht="49.2" customHeight="1">
      <c r="M30464" s="85"/>
    </row>
    <row r="30465" spans="13:13" ht="49.2" customHeight="1">
      <c r="M30465" s="85"/>
    </row>
    <row r="30466" spans="13:13" ht="49.2" customHeight="1">
      <c r="M30466" s="85"/>
    </row>
    <row r="30467" spans="13:13" ht="49.2" customHeight="1">
      <c r="M30467" s="85"/>
    </row>
    <row r="30468" spans="13:13" ht="49.2" customHeight="1">
      <c r="M30468" s="85"/>
    </row>
    <row r="30469" spans="13:13" ht="49.2" customHeight="1">
      <c r="M30469" s="85"/>
    </row>
    <row r="30470" spans="13:13" ht="49.2" customHeight="1">
      <c r="M30470" s="85"/>
    </row>
    <row r="30471" spans="13:13" ht="49.2" customHeight="1">
      <c r="M30471" s="85"/>
    </row>
    <row r="30472" spans="13:13" ht="49.2" customHeight="1">
      <c r="M30472" s="85"/>
    </row>
    <row r="30473" spans="13:13" ht="49.2" customHeight="1">
      <c r="M30473" s="85"/>
    </row>
    <row r="30474" spans="13:13" ht="49.2" customHeight="1">
      <c r="M30474" s="85"/>
    </row>
    <row r="30475" spans="13:13" ht="49.2" customHeight="1">
      <c r="M30475" s="85"/>
    </row>
    <row r="30476" spans="13:13" ht="49.2" customHeight="1">
      <c r="M30476" s="85"/>
    </row>
    <row r="30477" spans="13:13" ht="49.2" customHeight="1">
      <c r="M30477" s="85"/>
    </row>
    <row r="30478" spans="13:13" ht="49.2" customHeight="1">
      <c r="M30478" s="85"/>
    </row>
    <row r="30479" spans="13:13" ht="49.2" customHeight="1">
      <c r="M30479" s="85"/>
    </row>
    <row r="30480" spans="13:13" ht="49.2" customHeight="1">
      <c r="M30480" s="85"/>
    </row>
    <row r="30481" spans="13:13" ht="49.2" customHeight="1">
      <c r="M30481" s="85"/>
    </row>
    <row r="30482" spans="13:13" ht="49.2" customHeight="1">
      <c r="M30482" s="85"/>
    </row>
    <row r="30483" spans="13:13" ht="49.2" customHeight="1">
      <c r="M30483" s="85"/>
    </row>
    <row r="30484" spans="13:13" ht="49.2" customHeight="1">
      <c r="M30484" s="85"/>
    </row>
    <row r="30485" spans="13:13" ht="49.2" customHeight="1">
      <c r="M30485" s="85"/>
    </row>
    <row r="30486" spans="13:13" ht="49.2" customHeight="1">
      <c r="M30486" s="85"/>
    </row>
    <row r="30487" spans="13:13" ht="49.2" customHeight="1">
      <c r="M30487" s="85"/>
    </row>
    <row r="30488" spans="13:13" ht="49.2" customHeight="1">
      <c r="M30488" s="85"/>
    </row>
    <row r="30489" spans="13:13" ht="49.2" customHeight="1">
      <c r="M30489" s="85"/>
    </row>
    <row r="30490" spans="13:13" ht="49.2" customHeight="1">
      <c r="M30490" s="85"/>
    </row>
    <row r="30491" spans="13:13" ht="49.2" customHeight="1">
      <c r="M30491" s="85"/>
    </row>
    <row r="30492" spans="13:13" ht="49.2" customHeight="1">
      <c r="M30492" s="85"/>
    </row>
    <row r="30493" spans="13:13" ht="49.2" customHeight="1">
      <c r="M30493" s="85"/>
    </row>
    <row r="30494" spans="13:13" ht="49.2" customHeight="1">
      <c r="M30494" s="85"/>
    </row>
    <row r="30495" spans="13:13" ht="49.2" customHeight="1">
      <c r="M30495" s="85"/>
    </row>
    <row r="30496" spans="13:13" ht="49.2" customHeight="1">
      <c r="M30496" s="85"/>
    </row>
    <row r="30497" spans="13:13" ht="49.2" customHeight="1">
      <c r="M30497" s="85"/>
    </row>
    <row r="30498" spans="13:13" ht="49.2" customHeight="1">
      <c r="M30498" s="85"/>
    </row>
    <row r="30499" spans="13:13" ht="49.2" customHeight="1">
      <c r="M30499" s="85"/>
    </row>
    <row r="30500" spans="13:13" ht="49.2" customHeight="1">
      <c r="M30500" s="85"/>
    </row>
    <row r="30501" spans="13:13" ht="49.2" customHeight="1">
      <c r="M30501" s="85"/>
    </row>
    <row r="30502" spans="13:13" ht="49.2" customHeight="1">
      <c r="M30502" s="85"/>
    </row>
    <row r="30503" spans="13:13" ht="49.2" customHeight="1">
      <c r="M30503" s="85"/>
    </row>
    <row r="30504" spans="13:13" ht="49.2" customHeight="1">
      <c r="M30504" s="85"/>
    </row>
    <row r="30505" spans="13:13" ht="49.2" customHeight="1">
      <c r="M30505" s="85"/>
    </row>
    <row r="30506" spans="13:13" ht="49.2" customHeight="1">
      <c r="M30506" s="85"/>
    </row>
    <row r="30507" spans="13:13" ht="49.2" customHeight="1">
      <c r="M30507" s="85"/>
    </row>
    <row r="30508" spans="13:13" ht="49.2" customHeight="1">
      <c r="M30508" s="85"/>
    </row>
    <row r="30509" spans="13:13" ht="49.2" customHeight="1">
      <c r="M30509" s="85"/>
    </row>
    <row r="30510" spans="13:13" ht="49.2" customHeight="1">
      <c r="M30510" s="85"/>
    </row>
    <row r="30511" spans="13:13" ht="49.2" customHeight="1">
      <c r="M30511" s="85"/>
    </row>
    <row r="30512" spans="13:13" ht="49.2" customHeight="1">
      <c r="M30512" s="85"/>
    </row>
    <row r="30513" spans="13:13" ht="49.2" customHeight="1">
      <c r="M30513" s="85"/>
    </row>
    <row r="30514" spans="13:13" ht="49.2" customHeight="1">
      <c r="M30514" s="85"/>
    </row>
    <row r="30515" spans="13:13" ht="49.2" customHeight="1">
      <c r="M30515" s="85"/>
    </row>
    <row r="30516" spans="13:13" ht="49.2" customHeight="1">
      <c r="M30516" s="85"/>
    </row>
    <row r="30517" spans="13:13" ht="49.2" customHeight="1">
      <c r="M30517" s="85"/>
    </row>
    <row r="30518" spans="13:13" ht="49.2" customHeight="1">
      <c r="M30518" s="85"/>
    </row>
    <row r="30519" spans="13:13" ht="49.2" customHeight="1">
      <c r="M30519" s="85"/>
    </row>
    <row r="30520" spans="13:13" ht="49.2" customHeight="1">
      <c r="M30520" s="85"/>
    </row>
    <row r="30521" spans="13:13" ht="49.2" customHeight="1">
      <c r="M30521" s="85"/>
    </row>
    <row r="30522" spans="13:13" ht="49.2" customHeight="1">
      <c r="M30522" s="85"/>
    </row>
    <row r="30523" spans="13:13" ht="49.2" customHeight="1">
      <c r="M30523" s="85"/>
    </row>
    <row r="30524" spans="13:13" ht="49.2" customHeight="1">
      <c r="M30524" s="85"/>
    </row>
    <row r="30525" spans="13:13" ht="49.2" customHeight="1">
      <c r="M30525" s="85"/>
    </row>
    <row r="30526" spans="13:13" ht="49.2" customHeight="1">
      <c r="M30526" s="85"/>
    </row>
    <row r="30527" spans="13:13" ht="49.2" customHeight="1">
      <c r="M30527" s="85"/>
    </row>
    <row r="30528" spans="13:13" ht="49.2" customHeight="1">
      <c r="M30528" s="85"/>
    </row>
    <row r="30529" spans="13:13" ht="49.2" customHeight="1">
      <c r="M30529" s="85"/>
    </row>
    <row r="30530" spans="13:13" ht="49.2" customHeight="1">
      <c r="M30530" s="85"/>
    </row>
    <row r="30531" spans="13:13" ht="49.2" customHeight="1">
      <c r="M30531" s="85"/>
    </row>
    <row r="30532" spans="13:13" ht="49.2" customHeight="1">
      <c r="M30532" s="85"/>
    </row>
    <row r="30533" spans="13:13" ht="49.2" customHeight="1">
      <c r="M30533" s="85"/>
    </row>
    <row r="30534" spans="13:13" ht="49.2" customHeight="1">
      <c r="M30534" s="85"/>
    </row>
    <row r="30535" spans="13:13" ht="49.2" customHeight="1">
      <c r="M30535" s="85"/>
    </row>
    <row r="30536" spans="13:13" ht="49.2" customHeight="1">
      <c r="M30536" s="85"/>
    </row>
    <row r="30537" spans="13:13" ht="49.2" customHeight="1">
      <c r="M30537" s="85"/>
    </row>
    <row r="30538" spans="13:13" ht="49.2" customHeight="1">
      <c r="M30538" s="85"/>
    </row>
    <row r="30539" spans="13:13" ht="49.2" customHeight="1">
      <c r="M30539" s="85"/>
    </row>
    <row r="30540" spans="13:13" ht="49.2" customHeight="1">
      <c r="M30540" s="85"/>
    </row>
    <row r="30541" spans="13:13" ht="49.2" customHeight="1">
      <c r="M30541" s="85"/>
    </row>
    <row r="30542" spans="13:13" ht="49.2" customHeight="1">
      <c r="M30542" s="85"/>
    </row>
    <row r="30543" spans="13:13" ht="49.2" customHeight="1">
      <c r="M30543" s="85"/>
    </row>
    <row r="30544" spans="13:13" ht="49.2" customHeight="1">
      <c r="M30544" s="85"/>
    </row>
    <row r="30545" spans="13:13" ht="49.2" customHeight="1">
      <c r="M30545" s="85"/>
    </row>
    <row r="30546" spans="13:13" ht="49.2" customHeight="1">
      <c r="M30546" s="85"/>
    </row>
    <row r="30547" spans="13:13" ht="49.2" customHeight="1">
      <c r="M30547" s="85"/>
    </row>
    <row r="30548" spans="13:13" ht="49.2" customHeight="1">
      <c r="M30548" s="85"/>
    </row>
    <row r="30549" spans="13:13" ht="49.2" customHeight="1">
      <c r="M30549" s="85"/>
    </row>
    <row r="30550" spans="13:13" ht="49.2" customHeight="1">
      <c r="M30550" s="85"/>
    </row>
    <row r="30551" spans="13:13" ht="49.2" customHeight="1">
      <c r="M30551" s="85"/>
    </row>
    <row r="30552" spans="13:13" ht="49.2" customHeight="1">
      <c r="M30552" s="85"/>
    </row>
    <row r="30553" spans="13:13" ht="49.2" customHeight="1">
      <c r="M30553" s="85"/>
    </row>
    <row r="30554" spans="13:13" ht="49.2" customHeight="1">
      <c r="M30554" s="85"/>
    </row>
    <row r="30555" spans="13:13" ht="49.2" customHeight="1">
      <c r="M30555" s="85"/>
    </row>
    <row r="30556" spans="13:13" ht="49.2" customHeight="1">
      <c r="M30556" s="85"/>
    </row>
    <row r="30557" spans="13:13" ht="49.2" customHeight="1">
      <c r="M30557" s="85"/>
    </row>
    <row r="30558" spans="13:13" ht="49.2" customHeight="1">
      <c r="M30558" s="85"/>
    </row>
    <row r="30559" spans="13:13" ht="49.2" customHeight="1">
      <c r="M30559" s="85"/>
    </row>
    <row r="30560" spans="13:13" ht="49.2" customHeight="1">
      <c r="M30560" s="85"/>
    </row>
    <row r="30561" spans="13:13" ht="49.2" customHeight="1">
      <c r="M30561" s="85"/>
    </row>
    <row r="30562" spans="13:13" ht="49.2" customHeight="1">
      <c r="M30562" s="85"/>
    </row>
    <row r="30563" spans="13:13" ht="49.2" customHeight="1">
      <c r="M30563" s="85"/>
    </row>
    <row r="30564" spans="13:13" ht="49.2" customHeight="1">
      <c r="M30564" s="85"/>
    </row>
    <row r="30565" spans="13:13" ht="49.2" customHeight="1">
      <c r="M30565" s="85"/>
    </row>
    <row r="30566" spans="13:13" ht="49.2" customHeight="1">
      <c r="M30566" s="85"/>
    </row>
    <row r="30567" spans="13:13" ht="49.2" customHeight="1">
      <c r="M30567" s="85"/>
    </row>
    <row r="30568" spans="13:13" ht="49.2" customHeight="1">
      <c r="M30568" s="85"/>
    </row>
    <row r="30569" spans="13:13" ht="49.2" customHeight="1">
      <c r="M30569" s="85"/>
    </row>
    <row r="30570" spans="13:13" ht="49.2" customHeight="1">
      <c r="M30570" s="85"/>
    </row>
    <row r="30571" spans="13:13" ht="49.2" customHeight="1">
      <c r="M30571" s="85"/>
    </row>
    <row r="30572" spans="13:13" ht="49.2" customHeight="1">
      <c r="M30572" s="85"/>
    </row>
    <row r="30573" spans="13:13" ht="49.2" customHeight="1">
      <c r="M30573" s="85"/>
    </row>
    <row r="30574" spans="13:13" ht="49.2" customHeight="1">
      <c r="M30574" s="85"/>
    </row>
    <row r="30575" spans="13:13" ht="49.2" customHeight="1">
      <c r="M30575" s="85"/>
    </row>
    <row r="30576" spans="13:13" ht="49.2" customHeight="1">
      <c r="M30576" s="85"/>
    </row>
    <row r="30577" spans="13:13" ht="49.2" customHeight="1">
      <c r="M30577" s="85"/>
    </row>
    <row r="30578" spans="13:13" ht="49.2" customHeight="1">
      <c r="M30578" s="85"/>
    </row>
    <row r="30579" spans="13:13" ht="49.2" customHeight="1">
      <c r="M30579" s="85"/>
    </row>
    <row r="30580" spans="13:13" ht="49.2" customHeight="1">
      <c r="M30580" s="85"/>
    </row>
    <row r="30581" spans="13:13" ht="49.2" customHeight="1">
      <c r="M30581" s="85"/>
    </row>
    <row r="30582" spans="13:13" ht="49.2" customHeight="1">
      <c r="M30582" s="85"/>
    </row>
    <row r="30583" spans="13:13" ht="49.2" customHeight="1">
      <c r="M30583" s="85"/>
    </row>
    <row r="30584" spans="13:13" ht="49.2" customHeight="1">
      <c r="M30584" s="85"/>
    </row>
    <row r="30585" spans="13:13" ht="49.2" customHeight="1">
      <c r="M30585" s="85"/>
    </row>
    <row r="30586" spans="13:13" ht="49.2" customHeight="1">
      <c r="M30586" s="85"/>
    </row>
    <row r="30587" spans="13:13" ht="49.2" customHeight="1">
      <c r="M30587" s="85"/>
    </row>
    <row r="30588" spans="13:13" ht="49.2" customHeight="1">
      <c r="M30588" s="85"/>
    </row>
    <row r="30589" spans="13:13" ht="49.2" customHeight="1">
      <c r="M30589" s="85"/>
    </row>
    <row r="30590" spans="13:13" ht="49.2" customHeight="1">
      <c r="M30590" s="85"/>
    </row>
    <row r="30591" spans="13:13" ht="49.2" customHeight="1">
      <c r="M30591" s="85"/>
    </row>
    <row r="30592" spans="13:13" ht="49.2" customHeight="1">
      <c r="M30592" s="85"/>
    </row>
    <row r="30593" spans="13:13" ht="49.2" customHeight="1">
      <c r="M30593" s="85"/>
    </row>
    <row r="30594" spans="13:13" ht="49.2" customHeight="1">
      <c r="M30594" s="85"/>
    </row>
    <row r="30595" spans="13:13" ht="49.2" customHeight="1">
      <c r="M30595" s="85"/>
    </row>
    <row r="30596" spans="13:13" ht="49.2" customHeight="1">
      <c r="M30596" s="85"/>
    </row>
    <row r="30597" spans="13:13" ht="49.2" customHeight="1">
      <c r="M30597" s="85"/>
    </row>
    <row r="30598" spans="13:13" ht="49.2" customHeight="1">
      <c r="M30598" s="85"/>
    </row>
    <row r="30599" spans="13:13" ht="49.2" customHeight="1">
      <c r="M30599" s="85"/>
    </row>
    <row r="30600" spans="13:13" ht="49.2" customHeight="1">
      <c r="M30600" s="85"/>
    </row>
    <row r="30601" spans="13:13" ht="49.2" customHeight="1">
      <c r="M30601" s="85"/>
    </row>
    <row r="30602" spans="13:13" ht="49.2" customHeight="1">
      <c r="M30602" s="85"/>
    </row>
    <row r="30603" spans="13:13" ht="49.2" customHeight="1">
      <c r="M30603" s="85"/>
    </row>
    <row r="30604" spans="13:13" ht="49.2" customHeight="1">
      <c r="M30604" s="85"/>
    </row>
    <row r="30605" spans="13:13" ht="49.2" customHeight="1">
      <c r="M30605" s="85"/>
    </row>
    <row r="30606" spans="13:13" ht="49.2" customHeight="1">
      <c r="M30606" s="85"/>
    </row>
    <row r="30607" spans="13:13" ht="49.2" customHeight="1">
      <c r="M30607" s="85"/>
    </row>
    <row r="30608" spans="13:13" ht="49.2" customHeight="1">
      <c r="M30608" s="85"/>
    </row>
    <row r="30609" spans="13:13" ht="49.2" customHeight="1">
      <c r="M30609" s="85"/>
    </row>
    <row r="30610" spans="13:13" ht="49.2" customHeight="1">
      <c r="M30610" s="85"/>
    </row>
    <row r="30611" spans="13:13" ht="49.2" customHeight="1">
      <c r="M30611" s="85"/>
    </row>
    <row r="30612" spans="13:13" ht="49.2" customHeight="1">
      <c r="M30612" s="85"/>
    </row>
    <row r="30613" spans="13:13" ht="49.2" customHeight="1">
      <c r="M30613" s="85"/>
    </row>
    <row r="30614" spans="13:13" ht="49.2" customHeight="1">
      <c r="M30614" s="85"/>
    </row>
    <row r="30615" spans="13:13" ht="49.2" customHeight="1">
      <c r="M30615" s="85"/>
    </row>
    <row r="30616" spans="13:13" ht="49.2" customHeight="1">
      <c r="M30616" s="85"/>
    </row>
    <row r="30617" spans="13:13" ht="49.2" customHeight="1">
      <c r="M30617" s="85"/>
    </row>
    <row r="30618" spans="13:13" ht="49.2" customHeight="1">
      <c r="M30618" s="85"/>
    </row>
    <row r="30619" spans="13:13" ht="49.2" customHeight="1">
      <c r="M30619" s="85"/>
    </row>
    <row r="30620" spans="13:13" ht="49.2" customHeight="1">
      <c r="M30620" s="85"/>
    </row>
    <row r="30621" spans="13:13" ht="49.2" customHeight="1">
      <c r="M30621" s="85"/>
    </row>
    <row r="30622" spans="13:13" ht="49.2" customHeight="1">
      <c r="M30622" s="85"/>
    </row>
    <row r="30623" spans="13:13" ht="49.2" customHeight="1">
      <c r="M30623" s="85"/>
    </row>
    <row r="30624" spans="13:13" ht="49.2" customHeight="1">
      <c r="M30624" s="85"/>
    </row>
    <row r="30625" spans="13:13" ht="49.2" customHeight="1">
      <c r="M30625" s="85"/>
    </row>
    <row r="30626" spans="13:13" ht="49.2" customHeight="1">
      <c r="M30626" s="85"/>
    </row>
    <row r="30627" spans="13:13" ht="49.2" customHeight="1">
      <c r="M30627" s="85"/>
    </row>
    <row r="30628" spans="13:13" ht="49.2" customHeight="1">
      <c r="M30628" s="85"/>
    </row>
    <row r="30629" spans="13:13" ht="49.2" customHeight="1">
      <c r="M30629" s="85"/>
    </row>
    <row r="30630" spans="13:13" ht="49.2" customHeight="1">
      <c r="M30630" s="85"/>
    </row>
    <row r="30631" spans="13:13" ht="49.2" customHeight="1">
      <c r="M30631" s="85"/>
    </row>
    <row r="30632" spans="13:13" ht="49.2" customHeight="1">
      <c r="M30632" s="85"/>
    </row>
    <row r="30633" spans="13:13" ht="49.2" customHeight="1">
      <c r="M30633" s="85"/>
    </row>
    <row r="30634" spans="13:13" ht="49.2" customHeight="1">
      <c r="M30634" s="85"/>
    </row>
    <row r="30635" spans="13:13" ht="49.2" customHeight="1">
      <c r="M30635" s="85"/>
    </row>
    <row r="30636" spans="13:13" ht="49.2" customHeight="1">
      <c r="M30636" s="85"/>
    </row>
    <row r="30637" spans="13:13" ht="49.2" customHeight="1">
      <c r="M30637" s="85"/>
    </row>
    <row r="30638" spans="13:13" ht="49.2" customHeight="1">
      <c r="M30638" s="85"/>
    </row>
    <row r="30639" spans="13:13" ht="49.2" customHeight="1">
      <c r="M30639" s="85"/>
    </row>
    <row r="30640" spans="13:13" ht="49.2" customHeight="1">
      <c r="M30640" s="85"/>
    </row>
    <row r="30641" spans="13:13" ht="49.2" customHeight="1">
      <c r="M30641" s="85"/>
    </row>
    <row r="30642" spans="13:13" ht="49.2" customHeight="1">
      <c r="M30642" s="85"/>
    </row>
    <row r="30643" spans="13:13" ht="49.2" customHeight="1">
      <c r="M30643" s="85"/>
    </row>
    <row r="30644" spans="13:13" ht="49.2" customHeight="1">
      <c r="M30644" s="85"/>
    </row>
    <row r="30645" spans="13:13" ht="49.2" customHeight="1">
      <c r="M30645" s="85"/>
    </row>
    <row r="30646" spans="13:13" ht="49.2" customHeight="1">
      <c r="M30646" s="85"/>
    </row>
    <row r="30647" spans="13:13" ht="49.2" customHeight="1">
      <c r="M30647" s="85"/>
    </row>
    <row r="30648" spans="13:13" ht="49.2" customHeight="1">
      <c r="M30648" s="85"/>
    </row>
    <row r="30649" spans="13:13" ht="49.2" customHeight="1">
      <c r="M30649" s="85"/>
    </row>
    <row r="30650" spans="13:13" ht="49.2" customHeight="1">
      <c r="M30650" s="85"/>
    </row>
    <row r="30651" spans="13:13" ht="49.2" customHeight="1">
      <c r="M30651" s="85"/>
    </row>
    <row r="30652" spans="13:13" ht="49.2" customHeight="1">
      <c r="M30652" s="85"/>
    </row>
    <row r="30653" spans="13:13" ht="49.2" customHeight="1">
      <c r="M30653" s="85"/>
    </row>
    <row r="30654" spans="13:13" ht="49.2" customHeight="1">
      <c r="M30654" s="85"/>
    </row>
    <row r="30655" spans="13:13" ht="49.2" customHeight="1">
      <c r="M30655" s="85"/>
    </row>
    <row r="30656" spans="13:13" ht="49.2" customHeight="1">
      <c r="M30656" s="85"/>
    </row>
    <row r="30657" spans="13:13" ht="49.2" customHeight="1">
      <c r="M30657" s="85"/>
    </row>
    <row r="30658" spans="13:13" ht="49.2" customHeight="1">
      <c r="M30658" s="85"/>
    </row>
    <row r="30659" spans="13:13" ht="49.2" customHeight="1">
      <c r="M30659" s="85"/>
    </row>
    <row r="30660" spans="13:13" ht="49.2" customHeight="1">
      <c r="M30660" s="85"/>
    </row>
    <row r="30661" spans="13:13" ht="49.2" customHeight="1">
      <c r="M30661" s="85"/>
    </row>
    <row r="30662" spans="13:13" ht="49.2" customHeight="1">
      <c r="M30662" s="85"/>
    </row>
    <row r="30663" spans="13:13" ht="49.2" customHeight="1">
      <c r="M30663" s="85"/>
    </row>
    <row r="30664" spans="13:13" ht="49.2" customHeight="1">
      <c r="M30664" s="85"/>
    </row>
    <row r="30665" spans="13:13" ht="49.2" customHeight="1">
      <c r="M30665" s="85"/>
    </row>
    <row r="30666" spans="13:13" ht="49.2" customHeight="1">
      <c r="M30666" s="85"/>
    </row>
    <row r="30667" spans="13:13" ht="49.2" customHeight="1">
      <c r="M30667" s="85"/>
    </row>
    <row r="30668" spans="13:13" ht="49.2" customHeight="1">
      <c r="M30668" s="85"/>
    </row>
    <row r="30669" spans="13:13" ht="49.2" customHeight="1">
      <c r="M30669" s="85"/>
    </row>
    <row r="30670" spans="13:13" ht="49.2" customHeight="1">
      <c r="M30670" s="85"/>
    </row>
    <row r="30671" spans="13:13" ht="49.2" customHeight="1">
      <c r="M30671" s="85"/>
    </row>
    <row r="30672" spans="13:13" ht="49.2" customHeight="1">
      <c r="M30672" s="85"/>
    </row>
    <row r="30673" spans="13:13" ht="49.2" customHeight="1">
      <c r="M30673" s="85"/>
    </row>
    <row r="30674" spans="13:13" ht="49.2" customHeight="1">
      <c r="M30674" s="85"/>
    </row>
    <row r="30675" spans="13:13" ht="49.2" customHeight="1">
      <c r="M30675" s="85"/>
    </row>
    <row r="30676" spans="13:13" ht="49.2" customHeight="1">
      <c r="M30676" s="85"/>
    </row>
    <row r="30677" spans="13:13" ht="49.2" customHeight="1">
      <c r="M30677" s="85"/>
    </row>
    <row r="30678" spans="13:13" ht="49.2" customHeight="1">
      <c r="M30678" s="85"/>
    </row>
    <row r="30679" spans="13:13" ht="49.2" customHeight="1">
      <c r="M30679" s="85"/>
    </row>
    <row r="30680" spans="13:13" ht="49.2" customHeight="1">
      <c r="M30680" s="85"/>
    </row>
    <row r="30681" spans="13:13" ht="49.2" customHeight="1">
      <c r="M30681" s="85"/>
    </row>
    <row r="30682" spans="13:13" ht="49.2" customHeight="1">
      <c r="M30682" s="85"/>
    </row>
    <row r="30683" spans="13:13" ht="49.2" customHeight="1">
      <c r="M30683" s="85"/>
    </row>
    <row r="30684" spans="13:13" ht="49.2" customHeight="1">
      <c r="M30684" s="85"/>
    </row>
    <row r="30685" spans="13:13" ht="49.2" customHeight="1">
      <c r="M30685" s="85"/>
    </row>
    <row r="30686" spans="13:13" ht="49.2" customHeight="1">
      <c r="M30686" s="85"/>
    </row>
    <row r="30687" spans="13:13" ht="49.2" customHeight="1">
      <c r="M30687" s="85"/>
    </row>
    <row r="30688" spans="13:13" ht="49.2" customHeight="1">
      <c r="M30688" s="85"/>
    </row>
    <row r="30689" spans="13:13" ht="49.2" customHeight="1">
      <c r="M30689" s="85"/>
    </row>
    <row r="30690" spans="13:13" ht="49.2" customHeight="1">
      <c r="M30690" s="85"/>
    </row>
    <row r="30691" spans="13:13" ht="49.2" customHeight="1">
      <c r="M30691" s="85"/>
    </row>
    <row r="30692" spans="13:13" ht="49.2" customHeight="1">
      <c r="M30692" s="85"/>
    </row>
    <row r="30693" spans="13:13" ht="49.2" customHeight="1">
      <c r="M30693" s="85"/>
    </row>
    <row r="30694" spans="13:13" ht="49.2" customHeight="1">
      <c r="M30694" s="85"/>
    </row>
    <row r="30695" spans="13:13" ht="49.2" customHeight="1">
      <c r="M30695" s="85"/>
    </row>
    <row r="30696" spans="13:13" ht="49.2" customHeight="1">
      <c r="M30696" s="85"/>
    </row>
    <row r="30697" spans="13:13" ht="49.2" customHeight="1">
      <c r="M30697" s="85"/>
    </row>
    <row r="30698" spans="13:13" ht="49.2" customHeight="1">
      <c r="M30698" s="85"/>
    </row>
    <row r="30699" spans="13:13" ht="49.2" customHeight="1">
      <c r="M30699" s="85"/>
    </row>
    <row r="30700" spans="13:13" ht="49.2" customHeight="1">
      <c r="M30700" s="85"/>
    </row>
    <row r="30701" spans="13:13" ht="49.2" customHeight="1">
      <c r="M30701" s="85"/>
    </row>
    <row r="30702" spans="13:13" ht="49.2" customHeight="1">
      <c r="M30702" s="85"/>
    </row>
    <row r="30703" spans="13:13" ht="49.2" customHeight="1">
      <c r="M30703" s="85"/>
    </row>
    <row r="30704" spans="13:13" ht="49.2" customHeight="1">
      <c r="M30704" s="85"/>
    </row>
    <row r="30705" spans="13:13" ht="49.2" customHeight="1">
      <c r="M30705" s="85"/>
    </row>
    <row r="30706" spans="13:13" ht="49.2" customHeight="1">
      <c r="M30706" s="85"/>
    </row>
    <row r="30707" spans="13:13" ht="49.2" customHeight="1">
      <c r="M30707" s="85"/>
    </row>
    <row r="30708" spans="13:13" ht="49.2" customHeight="1">
      <c r="M30708" s="85"/>
    </row>
    <row r="30709" spans="13:13" ht="49.2" customHeight="1">
      <c r="M30709" s="85"/>
    </row>
    <row r="30710" spans="13:13" ht="49.2" customHeight="1">
      <c r="M30710" s="85"/>
    </row>
    <row r="30711" spans="13:13" ht="49.2" customHeight="1">
      <c r="M30711" s="85"/>
    </row>
    <row r="30712" spans="13:13" ht="49.2" customHeight="1">
      <c r="M30712" s="85"/>
    </row>
    <row r="30713" spans="13:13" ht="49.2" customHeight="1">
      <c r="M30713" s="85"/>
    </row>
    <row r="30714" spans="13:13" ht="49.2" customHeight="1">
      <c r="M30714" s="85"/>
    </row>
    <row r="30715" spans="13:13" ht="49.2" customHeight="1">
      <c r="M30715" s="85"/>
    </row>
    <row r="30716" spans="13:13" ht="49.2" customHeight="1">
      <c r="M30716" s="85"/>
    </row>
    <row r="30717" spans="13:13" ht="49.2" customHeight="1">
      <c r="M30717" s="85"/>
    </row>
    <row r="30718" spans="13:13" ht="49.2" customHeight="1">
      <c r="M30718" s="85"/>
    </row>
    <row r="30719" spans="13:13" ht="49.2" customHeight="1">
      <c r="M30719" s="85"/>
    </row>
    <row r="30720" spans="13:13" ht="49.2" customHeight="1">
      <c r="M30720" s="85"/>
    </row>
    <row r="30721" spans="13:13" ht="49.2" customHeight="1">
      <c r="M30721" s="85"/>
    </row>
    <row r="30722" spans="13:13" ht="49.2" customHeight="1">
      <c r="M30722" s="85"/>
    </row>
    <row r="30723" spans="13:13" ht="49.2" customHeight="1">
      <c r="M30723" s="85"/>
    </row>
    <row r="30724" spans="13:13" ht="49.2" customHeight="1">
      <c r="M30724" s="85"/>
    </row>
    <row r="30725" spans="13:13" ht="49.2" customHeight="1">
      <c r="M30725" s="85"/>
    </row>
    <row r="30726" spans="13:13" ht="49.2" customHeight="1">
      <c r="M30726" s="85"/>
    </row>
    <row r="30727" spans="13:13" ht="49.2" customHeight="1">
      <c r="M30727" s="85"/>
    </row>
    <row r="30728" spans="13:13" ht="49.2" customHeight="1">
      <c r="M30728" s="85"/>
    </row>
    <row r="30729" spans="13:13" ht="49.2" customHeight="1">
      <c r="M30729" s="85"/>
    </row>
    <row r="30730" spans="13:13" ht="49.2" customHeight="1">
      <c r="M30730" s="85"/>
    </row>
    <row r="30731" spans="13:13" ht="49.2" customHeight="1">
      <c r="M30731" s="85"/>
    </row>
    <row r="30732" spans="13:13" ht="49.2" customHeight="1">
      <c r="M30732" s="85"/>
    </row>
    <row r="30733" spans="13:13" ht="49.2" customHeight="1">
      <c r="M30733" s="85"/>
    </row>
    <row r="30734" spans="13:13" ht="49.2" customHeight="1">
      <c r="M30734" s="85"/>
    </row>
    <row r="30735" spans="13:13" ht="49.2" customHeight="1">
      <c r="M30735" s="85"/>
    </row>
    <row r="30736" spans="13:13" ht="49.2" customHeight="1">
      <c r="M30736" s="85"/>
    </row>
    <row r="30737" spans="13:13" ht="49.2" customHeight="1">
      <c r="M30737" s="85"/>
    </row>
    <row r="30738" spans="13:13" ht="49.2" customHeight="1">
      <c r="M30738" s="85"/>
    </row>
    <row r="30739" spans="13:13" ht="49.2" customHeight="1">
      <c r="M30739" s="85"/>
    </row>
    <row r="30740" spans="13:13" ht="49.2" customHeight="1">
      <c r="M30740" s="85"/>
    </row>
    <row r="30741" spans="13:13" ht="49.2" customHeight="1">
      <c r="M30741" s="85"/>
    </row>
    <row r="30742" spans="13:13" ht="49.2" customHeight="1">
      <c r="M30742" s="85"/>
    </row>
    <row r="30743" spans="13:13" ht="49.2" customHeight="1">
      <c r="M30743" s="85"/>
    </row>
    <row r="30744" spans="13:13" ht="49.2" customHeight="1">
      <c r="M30744" s="85"/>
    </row>
    <row r="30745" spans="13:13" ht="49.2" customHeight="1">
      <c r="M30745" s="85"/>
    </row>
    <row r="30746" spans="13:13" ht="49.2" customHeight="1">
      <c r="M30746" s="85"/>
    </row>
    <row r="30747" spans="13:13" ht="49.2" customHeight="1">
      <c r="M30747" s="85"/>
    </row>
    <row r="30748" spans="13:13" ht="49.2" customHeight="1">
      <c r="M30748" s="85"/>
    </row>
    <row r="30749" spans="13:13" ht="49.2" customHeight="1">
      <c r="M30749" s="85"/>
    </row>
    <row r="30750" spans="13:13" ht="49.2" customHeight="1">
      <c r="M30750" s="85"/>
    </row>
    <row r="30751" spans="13:13" ht="49.2" customHeight="1">
      <c r="M30751" s="85"/>
    </row>
    <row r="30752" spans="13:13" ht="49.2" customHeight="1">
      <c r="M30752" s="85"/>
    </row>
    <row r="30753" spans="13:13" ht="49.2" customHeight="1">
      <c r="M30753" s="85"/>
    </row>
    <row r="30754" spans="13:13" ht="49.2" customHeight="1">
      <c r="M30754" s="85"/>
    </row>
    <row r="30755" spans="13:13" ht="49.2" customHeight="1">
      <c r="M30755" s="85"/>
    </row>
    <row r="30756" spans="13:13" ht="49.2" customHeight="1">
      <c r="M30756" s="85"/>
    </row>
    <row r="30757" spans="13:13" ht="49.2" customHeight="1">
      <c r="M30757" s="85"/>
    </row>
    <row r="30758" spans="13:13" ht="49.2" customHeight="1">
      <c r="M30758" s="85"/>
    </row>
    <row r="30759" spans="13:13" ht="49.2" customHeight="1">
      <c r="M30759" s="85"/>
    </row>
    <row r="30760" spans="13:13" ht="49.2" customHeight="1">
      <c r="M30760" s="85"/>
    </row>
    <row r="30761" spans="13:13" ht="49.2" customHeight="1">
      <c r="M30761" s="85"/>
    </row>
    <row r="30762" spans="13:13" ht="49.2" customHeight="1">
      <c r="M30762" s="85"/>
    </row>
    <row r="30763" spans="13:13" ht="49.2" customHeight="1">
      <c r="M30763" s="85"/>
    </row>
    <row r="30764" spans="13:13" ht="49.2" customHeight="1">
      <c r="M30764" s="85"/>
    </row>
    <row r="30765" spans="13:13" ht="49.2" customHeight="1">
      <c r="M30765" s="85"/>
    </row>
    <row r="30766" spans="13:13" ht="49.2" customHeight="1">
      <c r="M30766" s="85"/>
    </row>
    <row r="30767" spans="13:13" ht="49.2" customHeight="1">
      <c r="M30767" s="85"/>
    </row>
    <row r="30768" spans="13:13" ht="49.2" customHeight="1">
      <c r="M30768" s="85"/>
    </row>
    <row r="30769" spans="13:13" ht="49.2" customHeight="1">
      <c r="M30769" s="85"/>
    </row>
    <row r="30770" spans="13:13" ht="49.2" customHeight="1">
      <c r="M30770" s="85"/>
    </row>
    <row r="30771" spans="13:13" ht="49.2" customHeight="1">
      <c r="M30771" s="85"/>
    </row>
    <row r="30772" spans="13:13" ht="49.2" customHeight="1">
      <c r="M30772" s="85"/>
    </row>
    <row r="30773" spans="13:13" ht="49.2" customHeight="1">
      <c r="M30773" s="85"/>
    </row>
    <row r="30774" spans="13:13" ht="49.2" customHeight="1">
      <c r="M30774" s="85"/>
    </row>
    <row r="30775" spans="13:13" ht="49.2" customHeight="1">
      <c r="M30775" s="85"/>
    </row>
    <row r="30776" spans="13:13" ht="49.2" customHeight="1">
      <c r="M30776" s="85"/>
    </row>
    <row r="30777" spans="13:13" ht="49.2" customHeight="1">
      <c r="M30777" s="85"/>
    </row>
    <row r="30778" spans="13:13" ht="49.2" customHeight="1">
      <c r="M30778" s="85"/>
    </row>
    <row r="30779" spans="13:13" ht="49.2" customHeight="1">
      <c r="M30779" s="85"/>
    </row>
    <row r="30780" spans="13:13" ht="49.2" customHeight="1">
      <c r="M30780" s="85"/>
    </row>
    <row r="30781" spans="13:13" ht="49.2" customHeight="1">
      <c r="M30781" s="85"/>
    </row>
    <row r="30782" spans="13:13" ht="49.2" customHeight="1">
      <c r="M30782" s="85"/>
    </row>
    <row r="30783" spans="13:13" ht="49.2" customHeight="1">
      <c r="M30783" s="85"/>
    </row>
    <row r="30784" spans="13:13" ht="49.2" customHeight="1">
      <c r="M30784" s="85"/>
    </row>
    <row r="30785" spans="13:13" ht="49.2" customHeight="1">
      <c r="M30785" s="85"/>
    </row>
    <row r="30786" spans="13:13" ht="49.2" customHeight="1">
      <c r="M30786" s="85"/>
    </row>
    <row r="30787" spans="13:13" ht="49.2" customHeight="1">
      <c r="M30787" s="85"/>
    </row>
    <row r="30788" spans="13:13" ht="49.2" customHeight="1">
      <c r="M30788" s="85"/>
    </row>
    <row r="30789" spans="13:13" ht="49.2" customHeight="1">
      <c r="M30789" s="85"/>
    </row>
    <row r="30790" spans="13:13" ht="49.2" customHeight="1">
      <c r="M30790" s="85"/>
    </row>
    <row r="30791" spans="13:13" ht="49.2" customHeight="1">
      <c r="M30791" s="85"/>
    </row>
    <row r="30792" spans="13:13" ht="49.2" customHeight="1">
      <c r="M30792" s="85"/>
    </row>
    <row r="30793" spans="13:13" ht="49.2" customHeight="1">
      <c r="M30793" s="85"/>
    </row>
    <row r="30794" spans="13:13" ht="49.2" customHeight="1">
      <c r="M30794" s="85"/>
    </row>
    <row r="30795" spans="13:13" ht="49.2" customHeight="1">
      <c r="M30795" s="85"/>
    </row>
    <row r="30796" spans="13:13" ht="49.2" customHeight="1">
      <c r="M30796" s="85"/>
    </row>
    <row r="30797" spans="13:13" ht="49.2" customHeight="1">
      <c r="M30797" s="85"/>
    </row>
    <row r="30798" spans="13:13" ht="49.2" customHeight="1">
      <c r="M30798" s="85"/>
    </row>
    <row r="30799" spans="13:13" ht="49.2" customHeight="1">
      <c r="M30799" s="85"/>
    </row>
    <row r="30800" spans="13:13" ht="49.2" customHeight="1">
      <c r="M30800" s="85"/>
    </row>
    <row r="30801" spans="13:13" ht="49.2" customHeight="1">
      <c r="M30801" s="85"/>
    </row>
    <row r="30802" spans="13:13" ht="49.2" customHeight="1">
      <c r="M30802" s="85"/>
    </row>
    <row r="30803" spans="13:13" ht="49.2" customHeight="1">
      <c r="M30803" s="85"/>
    </row>
    <row r="30804" spans="13:13" ht="49.2" customHeight="1">
      <c r="M30804" s="85"/>
    </row>
    <row r="30805" spans="13:13" ht="49.2" customHeight="1">
      <c r="M30805" s="85"/>
    </row>
    <row r="30806" spans="13:13" ht="49.2" customHeight="1">
      <c r="M30806" s="85"/>
    </row>
    <row r="30807" spans="13:13" ht="49.2" customHeight="1">
      <c r="M30807" s="85"/>
    </row>
    <row r="30808" spans="13:13" ht="49.2" customHeight="1">
      <c r="M30808" s="85"/>
    </row>
    <row r="30809" spans="13:13" ht="49.2" customHeight="1">
      <c r="M30809" s="85"/>
    </row>
    <row r="30810" spans="13:13" ht="49.2" customHeight="1">
      <c r="M30810" s="85"/>
    </row>
    <row r="30811" spans="13:13" ht="49.2" customHeight="1">
      <c r="M30811" s="85"/>
    </row>
    <row r="30812" spans="13:13" ht="49.2" customHeight="1">
      <c r="M30812" s="85"/>
    </row>
    <row r="30813" spans="13:13" ht="49.2" customHeight="1">
      <c r="M30813" s="85"/>
    </row>
    <row r="30814" spans="13:13" ht="49.2" customHeight="1">
      <c r="M30814" s="85"/>
    </row>
    <row r="30815" spans="13:13" ht="49.2" customHeight="1">
      <c r="M30815" s="85"/>
    </row>
    <row r="30816" spans="13:13" ht="49.2" customHeight="1">
      <c r="M30816" s="85"/>
    </row>
    <row r="30817" spans="13:13" ht="49.2" customHeight="1">
      <c r="M30817" s="85"/>
    </row>
    <row r="30818" spans="13:13" ht="49.2" customHeight="1">
      <c r="M30818" s="85"/>
    </row>
    <row r="30819" spans="13:13" ht="49.2" customHeight="1">
      <c r="M30819" s="85"/>
    </row>
    <row r="30820" spans="13:13" ht="49.2" customHeight="1">
      <c r="M30820" s="85"/>
    </row>
    <row r="30821" spans="13:13" ht="49.2" customHeight="1">
      <c r="M30821" s="85"/>
    </row>
    <row r="30822" spans="13:13" ht="49.2" customHeight="1">
      <c r="M30822" s="85"/>
    </row>
    <row r="30823" spans="13:13" ht="49.2" customHeight="1">
      <c r="M30823" s="85"/>
    </row>
    <row r="30824" spans="13:13" ht="49.2" customHeight="1">
      <c r="M30824" s="85"/>
    </row>
    <row r="30825" spans="13:13" ht="49.2" customHeight="1">
      <c r="M30825" s="85"/>
    </row>
    <row r="30826" spans="13:13" ht="49.2" customHeight="1">
      <c r="M30826" s="85"/>
    </row>
    <row r="30827" spans="13:13" ht="49.2" customHeight="1">
      <c r="M30827" s="85"/>
    </row>
    <row r="30828" spans="13:13" ht="49.2" customHeight="1">
      <c r="M30828" s="85"/>
    </row>
    <row r="30829" spans="13:13" ht="49.2" customHeight="1">
      <c r="M30829" s="85"/>
    </row>
    <row r="30830" spans="13:13" ht="49.2" customHeight="1">
      <c r="M30830" s="85"/>
    </row>
    <row r="30831" spans="13:13" ht="49.2" customHeight="1">
      <c r="M30831" s="85"/>
    </row>
    <row r="30832" spans="13:13" ht="49.2" customHeight="1">
      <c r="M30832" s="85"/>
    </row>
    <row r="30833" spans="13:13" ht="49.2" customHeight="1">
      <c r="M30833" s="85"/>
    </row>
    <row r="30834" spans="13:13" ht="49.2" customHeight="1">
      <c r="M30834" s="85"/>
    </row>
    <row r="30835" spans="13:13" ht="49.2" customHeight="1">
      <c r="M30835" s="85"/>
    </row>
    <row r="30836" spans="13:13" ht="49.2" customHeight="1">
      <c r="M30836" s="85"/>
    </row>
    <row r="30837" spans="13:13" ht="49.2" customHeight="1">
      <c r="M30837" s="85"/>
    </row>
    <row r="30838" spans="13:13" ht="49.2" customHeight="1">
      <c r="M30838" s="85"/>
    </row>
    <row r="30839" spans="13:13" ht="49.2" customHeight="1">
      <c r="M30839" s="85"/>
    </row>
    <row r="30840" spans="13:13" ht="49.2" customHeight="1">
      <c r="M30840" s="85"/>
    </row>
    <row r="30841" spans="13:13" ht="49.2" customHeight="1">
      <c r="M30841" s="85"/>
    </row>
    <row r="30842" spans="13:13" ht="49.2" customHeight="1">
      <c r="M30842" s="85"/>
    </row>
    <row r="30843" spans="13:13" ht="49.2" customHeight="1">
      <c r="M30843" s="85"/>
    </row>
    <row r="30844" spans="13:13" ht="49.2" customHeight="1">
      <c r="M30844" s="85"/>
    </row>
    <row r="30845" spans="13:13" ht="49.2" customHeight="1">
      <c r="M30845" s="85"/>
    </row>
    <row r="30846" spans="13:13" ht="49.2" customHeight="1">
      <c r="M30846" s="85"/>
    </row>
    <row r="30847" spans="13:13" ht="49.2" customHeight="1">
      <c r="M30847" s="85"/>
    </row>
    <row r="30848" spans="13:13" ht="49.2" customHeight="1">
      <c r="M30848" s="85"/>
    </row>
    <row r="30849" spans="13:13" ht="49.2" customHeight="1">
      <c r="M30849" s="85"/>
    </row>
    <row r="30850" spans="13:13" ht="49.2" customHeight="1">
      <c r="M30850" s="85"/>
    </row>
    <row r="30851" spans="13:13" ht="49.2" customHeight="1">
      <c r="M30851" s="85"/>
    </row>
    <row r="30852" spans="13:13" ht="49.2" customHeight="1">
      <c r="M30852" s="85"/>
    </row>
    <row r="30853" spans="13:13" ht="49.2" customHeight="1">
      <c r="M30853" s="85"/>
    </row>
    <row r="30854" spans="13:13" ht="49.2" customHeight="1">
      <c r="M30854" s="85"/>
    </row>
    <row r="30855" spans="13:13" ht="49.2" customHeight="1">
      <c r="M30855" s="85"/>
    </row>
    <row r="30856" spans="13:13" ht="49.2" customHeight="1">
      <c r="M30856" s="85"/>
    </row>
    <row r="30857" spans="13:13" ht="49.2" customHeight="1">
      <c r="M30857" s="85"/>
    </row>
    <row r="30858" spans="13:13" ht="49.2" customHeight="1">
      <c r="M30858" s="85"/>
    </row>
    <row r="30859" spans="13:13" ht="49.2" customHeight="1">
      <c r="M30859" s="85"/>
    </row>
    <row r="30860" spans="13:13" ht="49.2" customHeight="1">
      <c r="M30860" s="85"/>
    </row>
    <row r="30861" spans="13:13" ht="49.2" customHeight="1">
      <c r="M30861" s="85"/>
    </row>
    <row r="30862" spans="13:13" ht="49.2" customHeight="1">
      <c r="M30862" s="85"/>
    </row>
    <row r="30863" spans="13:13" ht="49.2" customHeight="1">
      <c r="M30863" s="85"/>
    </row>
    <row r="30864" spans="13:13" ht="49.2" customHeight="1">
      <c r="M30864" s="85"/>
    </row>
    <row r="30865" spans="13:13" ht="49.2" customHeight="1">
      <c r="M30865" s="85"/>
    </row>
    <row r="30866" spans="13:13" ht="49.2" customHeight="1">
      <c r="M30866" s="85"/>
    </row>
    <row r="30867" spans="13:13" ht="49.2" customHeight="1">
      <c r="M30867" s="85"/>
    </row>
    <row r="30868" spans="13:13" ht="49.2" customHeight="1">
      <c r="M30868" s="85"/>
    </row>
    <row r="30869" spans="13:13" ht="49.2" customHeight="1">
      <c r="M30869" s="85"/>
    </row>
    <row r="30870" spans="13:13" ht="49.2" customHeight="1">
      <c r="M30870" s="85"/>
    </row>
    <row r="30871" spans="13:13" ht="49.2" customHeight="1">
      <c r="M30871" s="85"/>
    </row>
    <row r="30872" spans="13:13" ht="49.2" customHeight="1">
      <c r="M30872" s="85"/>
    </row>
    <row r="30873" spans="13:13" ht="49.2" customHeight="1">
      <c r="M30873" s="85"/>
    </row>
    <row r="30874" spans="13:13" ht="49.2" customHeight="1">
      <c r="M30874" s="85"/>
    </row>
    <row r="30875" spans="13:13" ht="49.2" customHeight="1">
      <c r="M30875" s="85"/>
    </row>
    <row r="30876" spans="13:13" ht="49.2" customHeight="1">
      <c r="M30876" s="85"/>
    </row>
    <row r="30877" spans="13:13" ht="49.2" customHeight="1">
      <c r="M30877" s="85"/>
    </row>
    <row r="30878" spans="13:13" ht="49.2" customHeight="1">
      <c r="M30878" s="85"/>
    </row>
    <row r="30879" spans="13:13" ht="49.2" customHeight="1">
      <c r="M30879" s="85"/>
    </row>
    <row r="30880" spans="13:13" ht="49.2" customHeight="1">
      <c r="M30880" s="85"/>
    </row>
    <row r="30881" spans="13:13" ht="49.2" customHeight="1">
      <c r="M30881" s="85"/>
    </row>
    <row r="30882" spans="13:13" ht="49.2" customHeight="1">
      <c r="M30882" s="85"/>
    </row>
    <row r="30883" spans="13:13" ht="49.2" customHeight="1">
      <c r="M30883" s="85"/>
    </row>
    <row r="30884" spans="13:13" ht="49.2" customHeight="1">
      <c r="M30884" s="85"/>
    </row>
    <row r="30885" spans="13:13" ht="49.2" customHeight="1">
      <c r="M30885" s="85"/>
    </row>
    <row r="30886" spans="13:13" ht="49.2" customHeight="1">
      <c r="M30886" s="85"/>
    </row>
    <row r="30887" spans="13:13" ht="49.2" customHeight="1">
      <c r="M30887" s="85"/>
    </row>
    <row r="30888" spans="13:13" ht="49.2" customHeight="1">
      <c r="M30888" s="85"/>
    </row>
    <row r="30889" spans="13:13" ht="49.2" customHeight="1">
      <c r="M30889" s="85"/>
    </row>
    <row r="30890" spans="13:13" ht="49.2" customHeight="1">
      <c r="M30890" s="85"/>
    </row>
    <row r="30891" spans="13:13" ht="49.2" customHeight="1">
      <c r="M30891" s="85"/>
    </row>
    <row r="30892" spans="13:13" ht="49.2" customHeight="1">
      <c r="M30892" s="85"/>
    </row>
    <row r="30893" spans="13:13" ht="49.2" customHeight="1">
      <c r="M30893" s="85"/>
    </row>
    <row r="30894" spans="13:13" ht="49.2" customHeight="1">
      <c r="M30894" s="85"/>
    </row>
    <row r="30895" spans="13:13" ht="49.2" customHeight="1">
      <c r="M30895" s="85"/>
    </row>
    <row r="30896" spans="13:13" ht="49.2" customHeight="1">
      <c r="M30896" s="85"/>
    </row>
    <row r="30897" spans="13:13" ht="49.2" customHeight="1">
      <c r="M30897" s="85"/>
    </row>
    <row r="30898" spans="13:13" ht="49.2" customHeight="1">
      <c r="M30898" s="85"/>
    </row>
    <row r="30899" spans="13:13" ht="49.2" customHeight="1">
      <c r="M30899" s="85"/>
    </row>
    <row r="30900" spans="13:13" ht="49.2" customHeight="1">
      <c r="M30900" s="85"/>
    </row>
    <row r="30901" spans="13:13" ht="49.2" customHeight="1">
      <c r="M30901" s="85"/>
    </row>
    <row r="30902" spans="13:13" ht="49.2" customHeight="1">
      <c r="M30902" s="85"/>
    </row>
    <row r="30903" spans="13:13" ht="49.2" customHeight="1">
      <c r="M30903" s="85"/>
    </row>
    <row r="30904" spans="13:13" ht="49.2" customHeight="1">
      <c r="M30904" s="85"/>
    </row>
    <row r="30905" spans="13:13" ht="49.2" customHeight="1">
      <c r="M30905" s="85"/>
    </row>
    <row r="30906" spans="13:13" ht="49.2" customHeight="1">
      <c r="M30906" s="85"/>
    </row>
    <row r="30907" spans="13:13" ht="49.2" customHeight="1">
      <c r="M30907" s="85"/>
    </row>
    <row r="30908" spans="13:13" ht="49.2" customHeight="1">
      <c r="M30908" s="85"/>
    </row>
    <row r="30909" spans="13:13" ht="49.2" customHeight="1">
      <c r="M30909" s="85"/>
    </row>
    <row r="30910" spans="13:13" ht="49.2" customHeight="1">
      <c r="M30910" s="85"/>
    </row>
    <row r="30911" spans="13:13" ht="49.2" customHeight="1">
      <c r="M30911" s="85"/>
    </row>
    <row r="30912" spans="13:13" ht="49.2" customHeight="1">
      <c r="M30912" s="85"/>
    </row>
    <row r="30913" spans="13:13" ht="49.2" customHeight="1">
      <c r="M30913" s="85"/>
    </row>
    <row r="30914" spans="13:13" ht="49.2" customHeight="1">
      <c r="M30914" s="85"/>
    </row>
    <row r="30915" spans="13:13" ht="49.2" customHeight="1">
      <c r="M30915" s="85"/>
    </row>
    <row r="30916" spans="13:13" ht="49.2" customHeight="1">
      <c r="M30916" s="85"/>
    </row>
    <row r="30917" spans="13:13" ht="49.2" customHeight="1">
      <c r="M30917" s="85"/>
    </row>
    <row r="30918" spans="13:13" ht="49.2" customHeight="1">
      <c r="M30918" s="85"/>
    </row>
    <row r="30919" spans="13:13" ht="49.2" customHeight="1">
      <c r="M30919" s="85"/>
    </row>
    <row r="30920" spans="13:13" ht="49.2" customHeight="1">
      <c r="M30920" s="85"/>
    </row>
    <row r="30921" spans="13:13" ht="49.2" customHeight="1">
      <c r="M30921" s="85"/>
    </row>
    <row r="30922" spans="13:13" ht="49.2" customHeight="1">
      <c r="M30922" s="85"/>
    </row>
    <row r="30923" spans="13:13" ht="49.2" customHeight="1">
      <c r="M30923" s="85"/>
    </row>
    <row r="30924" spans="13:13" ht="49.2" customHeight="1">
      <c r="M30924" s="85"/>
    </row>
    <row r="30925" spans="13:13" ht="49.2" customHeight="1">
      <c r="M30925" s="85"/>
    </row>
    <row r="30926" spans="13:13" ht="49.2" customHeight="1">
      <c r="M30926" s="85"/>
    </row>
    <row r="30927" spans="13:13" ht="49.2" customHeight="1">
      <c r="M30927" s="85"/>
    </row>
    <row r="30928" spans="13:13" ht="49.2" customHeight="1">
      <c r="M30928" s="85"/>
    </row>
    <row r="30929" spans="13:13" ht="49.2" customHeight="1">
      <c r="M30929" s="85"/>
    </row>
    <row r="30930" spans="13:13" ht="49.2" customHeight="1">
      <c r="M30930" s="85"/>
    </row>
    <row r="30931" spans="13:13" ht="49.2" customHeight="1">
      <c r="M30931" s="85"/>
    </row>
    <row r="30932" spans="13:13" ht="49.2" customHeight="1">
      <c r="M30932" s="85"/>
    </row>
    <row r="30933" spans="13:13" ht="49.2" customHeight="1">
      <c r="M30933" s="85"/>
    </row>
    <row r="30934" spans="13:13" ht="49.2" customHeight="1">
      <c r="M30934" s="85"/>
    </row>
    <row r="30935" spans="13:13" ht="49.2" customHeight="1">
      <c r="M30935" s="85"/>
    </row>
    <row r="30936" spans="13:13" ht="49.2" customHeight="1">
      <c r="M30936" s="85"/>
    </row>
    <row r="30937" spans="13:13" ht="49.2" customHeight="1">
      <c r="M30937" s="85"/>
    </row>
    <row r="30938" spans="13:13" ht="49.2" customHeight="1">
      <c r="M30938" s="85"/>
    </row>
    <row r="30939" spans="13:13" ht="49.2" customHeight="1">
      <c r="M30939" s="85"/>
    </row>
    <row r="30940" spans="13:13" ht="49.2" customHeight="1">
      <c r="M30940" s="85"/>
    </row>
    <row r="30941" spans="13:13" ht="49.2" customHeight="1">
      <c r="M30941" s="85"/>
    </row>
    <row r="30942" spans="13:13" ht="49.2" customHeight="1">
      <c r="M30942" s="85"/>
    </row>
    <row r="30943" spans="13:13" ht="49.2" customHeight="1">
      <c r="M30943" s="85"/>
    </row>
    <row r="30944" spans="13:13" ht="49.2" customHeight="1">
      <c r="M30944" s="85"/>
    </row>
    <row r="30945" spans="13:13" ht="49.2" customHeight="1">
      <c r="M30945" s="85"/>
    </row>
    <row r="30946" spans="13:13" ht="49.2" customHeight="1">
      <c r="M30946" s="85"/>
    </row>
    <row r="30947" spans="13:13" ht="49.2" customHeight="1">
      <c r="M30947" s="85"/>
    </row>
    <row r="30948" spans="13:13" ht="49.2" customHeight="1">
      <c r="M30948" s="85"/>
    </row>
    <row r="30949" spans="13:13" ht="49.2" customHeight="1">
      <c r="M30949" s="85"/>
    </row>
    <row r="30950" spans="13:13" ht="49.2" customHeight="1">
      <c r="M30950" s="85"/>
    </row>
    <row r="30951" spans="13:13" ht="49.2" customHeight="1">
      <c r="M30951" s="85"/>
    </row>
    <row r="30952" spans="13:13" ht="49.2" customHeight="1">
      <c r="M30952" s="85"/>
    </row>
    <row r="30953" spans="13:13" ht="49.2" customHeight="1">
      <c r="M30953" s="85"/>
    </row>
    <row r="30954" spans="13:13" ht="49.2" customHeight="1">
      <c r="M30954" s="85"/>
    </row>
    <row r="30955" spans="13:13" ht="49.2" customHeight="1">
      <c r="M30955" s="85"/>
    </row>
    <row r="30956" spans="13:13" ht="49.2" customHeight="1">
      <c r="M30956" s="85"/>
    </row>
    <row r="30957" spans="13:13" ht="49.2" customHeight="1">
      <c r="M30957" s="85"/>
    </row>
    <row r="30958" spans="13:13" ht="49.2" customHeight="1">
      <c r="M30958" s="85"/>
    </row>
    <row r="30959" spans="13:13" ht="49.2" customHeight="1">
      <c r="M30959" s="85"/>
    </row>
    <row r="30960" spans="13:13" ht="49.2" customHeight="1">
      <c r="M30960" s="85"/>
    </row>
    <row r="30961" spans="13:13" ht="49.2" customHeight="1">
      <c r="M30961" s="85"/>
    </row>
    <row r="30962" spans="13:13" ht="49.2" customHeight="1">
      <c r="M30962" s="85"/>
    </row>
    <row r="30963" spans="13:13" ht="49.2" customHeight="1">
      <c r="M30963" s="85"/>
    </row>
    <row r="30964" spans="13:13" ht="49.2" customHeight="1">
      <c r="M30964" s="85"/>
    </row>
    <row r="30965" spans="13:13" ht="49.2" customHeight="1">
      <c r="M30965" s="85"/>
    </row>
    <row r="30966" spans="13:13" ht="49.2" customHeight="1">
      <c r="M30966" s="85"/>
    </row>
    <row r="30967" spans="13:13" ht="49.2" customHeight="1">
      <c r="M30967" s="85"/>
    </row>
    <row r="30968" spans="13:13" ht="49.2" customHeight="1">
      <c r="M30968" s="85"/>
    </row>
    <row r="30969" spans="13:13" ht="49.2" customHeight="1">
      <c r="M30969" s="85"/>
    </row>
    <row r="30970" spans="13:13" ht="49.2" customHeight="1">
      <c r="M30970" s="85"/>
    </row>
    <row r="30971" spans="13:13" ht="49.2" customHeight="1">
      <c r="M30971" s="85"/>
    </row>
    <row r="30972" spans="13:13" ht="49.2" customHeight="1">
      <c r="M30972" s="85"/>
    </row>
    <row r="30973" spans="13:13" ht="49.2" customHeight="1">
      <c r="M30973" s="85"/>
    </row>
    <row r="30974" spans="13:13" ht="49.2" customHeight="1">
      <c r="M30974" s="85"/>
    </row>
    <row r="30975" spans="13:13" ht="49.2" customHeight="1">
      <c r="M30975" s="85"/>
    </row>
    <row r="30976" spans="13:13" ht="49.2" customHeight="1">
      <c r="M30976" s="85"/>
    </row>
    <row r="30977" spans="13:13" ht="49.2" customHeight="1">
      <c r="M30977" s="85"/>
    </row>
    <row r="30978" spans="13:13" ht="49.2" customHeight="1">
      <c r="M30978" s="85"/>
    </row>
    <row r="30979" spans="13:13" ht="49.2" customHeight="1">
      <c r="M30979" s="85"/>
    </row>
    <row r="30980" spans="13:13" ht="49.2" customHeight="1">
      <c r="M30980" s="85"/>
    </row>
    <row r="30981" spans="13:13" ht="49.2" customHeight="1">
      <c r="M30981" s="85"/>
    </row>
    <row r="30982" spans="13:13" ht="49.2" customHeight="1">
      <c r="M30982" s="85"/>
    </row>
    <row r="30983" spans="13:13" ht="49.2" customHeight="1">
      <c r="M30983" s="85"/>
    </row>
    <row r="30984" spans="13:13" ht="49.2" customHeight="1">
      <c r="M30984" s="85"/>
    </row>
    <row r="30985" spans="13:13" ht="49.2" customHeight="1">
      <c r="M30985" s="85"/>
    </row>
    <row r="30986" spans="13:13" ht="49.2" customHeight="1">
      <c r="M30986" s="85"/>
    </row>
    <row r="30987" spans="13:13" ht="49.2" customHeight="1">
      <c r="M30987" s="85"/>
    </row>
    <row r="30988" spans="13:13" ht="49.2" customHeight="1">
      <c r="M30988" s="85"/>
    </row>
    <row r="30989" spans="13:13" ht="49.2" customHeight="1">
      <c r="M30989" s="85"/>
    </row>
    <row r="30990" spans="13:13" ht="49.2" customHeight="1">
      <c r="M30990" s="85"/>
    </row>
    <row r="30991" spans="13:13" ht="49.2" customHeight="1">
      <c r="M30991" s="85"/>
    </row>
    <row r="30992" spans="13:13" ht="49.2" customHeight="1">
      <c r="M30992" s="85"/>
    </row>
    <row r="30993" spans="13:13" ht="49.2" customHeight="1">
      <c r="M30993" s="85"/>
    </row>
    <row r="30994" spans="13:13" ht="49.2" customHeight="1">
      <c r="M30994" s="85"/>
    </row>
    <row r="30995" spans="13:13" ht="49.2" customHeight="1">
      <c r="M30995" s="85"/>
    </row>
    <row r="30996" spans="13:13" ht="49.2" customHeight="1">
      <c r="M30996" s="85"/>
    </row>
    <row r="30997" spans="13:13" ht="49.2" customHeight="1">
      <c r="M30997" s="85"/>
    </row>
    <row r="30998" spans="13:13" ht="49.2" customHeight="1">
      <c r="M30998" s="85"/>
    </row>
    <row r="30999" spans="13:13" ht="49.2" customHeight="1">
      <c r="M30999" s="85"/>
    </row>
    <row r="31000" spans="13:13" ht="49.2" customHeight="1">
      <c r="M31000" s="85"/>
    </row>
    <row r="31001" spans="13:13" ht="49.2" customHeight="1">
      <c r="M31001" s="85"/>
    </row>
    <row r="31002" spans="13:13" ht="49.2" customHeight="1">
      <c r="M31002" s="85"/>
    </row>
    <row r="31003" spans="13:13" ht="49.2" customHeight="1">
      <c r="M31003" s="85"/>
    </row>
    <row r="31004" spans="13:13" ht="49.2" customHeight="1">
      <c r="M31004" s="85"/>
    </row>
    <row r="31005" spans="13:13" ht="49.2" customHeight="1">
      <c r="M31005" s="85"/>
    </row>
    <row r="31006" spans="13:13" ht="49.2" customHeight="1">
      <c r="M31006" s="85"/>
    </row>
    <row r="31007" spans="13:13" ht="49.2" customHeight="1">
      <c r="M31007" s="85"/>
    </row>
    <row r="31008" spans="13:13" ht="49.2" customHeight="1">
      <c r="M31008" s="85"/>
    </row>
    <row r="31009" spans="13:13" ht="49.2" customHeight="1">
      <c r="M31009" s="85"/>
    </row>
    <row r="31010" spans="13:13" ht="49.2" customHeight="1">
      <c r="M31010" s="85"/>
    </row>
    <row r="31011" spans="13:13" ht="49.2" customHeight="1">
      <c r="M31011" s="85"/>
    </row>
    <row r="31012" spans="13:13" ht="49.2" customHeight="1">
      <c r="M31012" s="85"/>
    </row>
    <row r="31013" spans="13:13" ht="49.2" customHeight="1">
      <c r="M31013" s="85"/>
    </row>
    <row r="31014" spans="13:13" ht="49.2" customHeight="1">
      <c r="M31014" s="85"/>
    </row>
    <row r="31015" spans="13:13" ht="49.2" customHeight="1">
      <c r="M31015" s="85"/>
    </row>
    <row r="31016" spans="13:13" ht="49.2" customHeight="1">
      <c r="M31016" s="85"/>
    </row>
    <row r="31017" spans="13:13" ht="49.2" customHeight="1">
      <c r="M31017" s="85"/>
    </row>
    <row r="31018" spans="13:13" ht="49.2" customHeight="1">
      <c r="M31018" s="85"/>
    </row>
    <row r="31019" spans="13:13" ht="49.2" customHeight="1">
      <c r="M31019" s="85"/>
    </row>
    <row r="31020" spans="13:13" ht="49.2" customHeight="1">
      <c r="M31020" s="85"/>
    </row>
    <row r="31021" spans="13:13" ht="49.2" customHeight="1">
      <c r="M31021" s="85"/>
    </row>
    <row r="31022" spans="13:13" ht="49.2" customHeight="1">
      <c r="M31022" s="85"/>
    </row>
    <row r="31023" spans="13:13" ht="49.2" customHeight="1">
      <c r="M31023" s="85"/>
    </row>
    <row r="31024" spans="13:13" ht="49.2" customHeight="1">
      <c r="M31024" s="85"/>
    </row>
    <row r="31025" spans="13:13" ht="49.2" customHeight="1">
      <c r="M31025" s="85"/>
    </row>
    <row r="31026" spans="13:13" ht="49.2" customHeight="1">
      <c r="M31026" s="85"/>
    </row>
    <row r="31027" spans="13:13" ht="49.2" customHeight="1">
      <c r="M31027" s="85"/>
    </row>
    <row r="31028" spans="13:13" ht="49.2" customHeight="1">
      <c r="M31028" s="85"/>
    </row>
    <row r="31029" spans="13:13" ht="49.2" customHeight="1">
      <c r="M31029" s="85"/>
    </row>
    <row r="31030" spans="13:13" ht="49.2" customHeight="1">
      <c r="M31030" s="85"/>
    </row>
    <row r="31031" spans="13:13" ht="49.2" customHeight="1">
      <c r="M31031" s="85"/>
    </row>
    <row r="31032" spans="13:13" ht="49.2" customHeight="1">
      <c r="M31032" s="85"/>
    </row>
    <row r="31033" spans="13:13" ht="49.2" customHeight="1">
      <c r="M31033" s="85"/>
    </row>
    <row r="31034" spans="13:13" ht="49.2" customHeight="1">
      <c r="M31034" s="85"/>
    </row>
    <row r="31035" spans="13:13" ht="49.2" customHeight="1">
      <c r="M31035" s="85"/>
    </row>
    <row r="31036" spans="13:13" ht="49.2" customHeight="1">
      <c r="M31036" s="85"/>
    </row>
    <row r="31037" spans="13:13" ht="49.2" customHeight="1">
      <c r="M31037" s="85"/>
    </row>
    <row r="31038" spans="13:13" ht="49.2" customHeight="1">
      <c r="M31038" s="85"/>
    </row>
    <row r="31039" spans="13:13" ht="49.2" customHeight="1">
      <c r="M31039" s="85"/>
    </row>
    <row r="31040" spans="13:13" ht="49.2" customHeight="1">
      <c r="M31040" s="85"/>
    </row>
    <row r="31041" spans="13:13" ht="49.2" customHeight="1">
      <c r="M31041" s="85"/>
    </row>
    <row r="31042" spans="13:13" ht="49.2" customHeight="1">
      <c r="M31042" s="85"/>
    </row>
    <row r="31043" spans="13:13" ht="49.2" customHeight="1">
      <c r="M31043" s="85"/>
    </row>
    <row r="31044" spans="13:13" ht="49.2" customHeight="1">
      <c r="M31044" s="85"/>
    </row>
    <row r="31045" spans="13:13" ht="49.2" customHeight="1">
      <c r="M31045" s="85"/>
    </row>
    <row r="31046" spans="13:13" ht="49.2" customHeight="1">
      <c r="M31046" s="85"/>
    </row>
    <row r="31047" spans="13:13" ht="49.2" customHeight="1">
      <c r="M31047" s="85"/>
    </row>
    <row r="31048" spans="13:13" ht="49.2" customHeight="1">
      <c r="M31048" s="85"/>
    </row>
    <row r="31049" spans="13:13" ht="49.2" customHeight="1">
      <c r="M31049" s="85"/>
    </row>
    <row r="31050" spans="13:13" ht="49.2" customHeight="1">
      <c r="M31050" s="85"/>
    </row>
    <row r="31051" spans="13:13" ht="49.2" customHeight="1">
      <c r="M31051" s="85"/>
    </row>
    <row r="31052" spans="13:13" ht="49.2" customHeight="1">
      <c r="M31052" s="85"/>
    </row>
    <row r="31053" spans="13:13" ht="49.2" customHeight="1">
      <c r="M31053" s="85"/>
    </row>
    <row r="31054" spans="13:13" ht="49.2" customHeight="1">
      <c r="M31054" s="85"/>
    </row>
    <row r="31055" spans="13:13" ht="49.2" customHeight="1">
      <c r="M31055" s="85"/>
    </row>
    <row r="31056" spans="13:13" ht="49.2" customHeight="1">
      <c r="M31056" s="85"/>
    </row>
    <row r="31057" spans="13:13" ht="49.2" customHeight="1">
      <c r="M31057" s="85"/>
    </row>
    <row r="31058" spans="13:13" ht="49.2" customHeight="1">
      <c r="M31058" s="85"/>
    </row>
    <row r="31059" spans="13:13" ht="49.2" customHeight="1">
      <c r="M31059" s="85"/>
    </row>
    <row r="31060" spans="13:13" ht="49.2" customHeight="1">
      <c r="M31060" s="85"/>
    </row>
    <row r="31061" spans="13:13" ht="49.2" customHeight="1">
      <c r="M31061" s="85"/>
    </row>
    <row r="31062" spans="13:13" ht="49.2" customHeight="1">
      <c r="M31062" s="85"/>
    </row>
    <row r="31063" spans="13:13" ht="49.2" customHeight="1">
      <c r="M31063" s="85"/>
    </row>
    <row r="31064" spans="13:13" ht="49.2" customHeight="1">
      <c r="M31064" s="85"/>
    </row>
    <row r="31065" spans="13:13" ht="49.2" customHeight="1">
      <c r="M31065" s="85"/>
    </row>
    <row r="31066" spans="13:13" ht="49.2" customHeight="1">
      <c r="M31066" s="85"/>
    </row>
    <row r="31067" spans="13:13" ht="49.2" customHeight="1">
      <c r="M31067" s="85"/>
    </row>
    <row r="31068" spans="13:13" ht="49.2" customHeight="1">
      <c r="M31068" s="85"/>
    </row>
    <row r="31069" spans="13:13" ht="49.2" customHeight="1">
      <c r="M31069" s="85"/>
    </row>
    <row r="31070" spans="13:13" ht="49.2" customHeight="1">
      <c r="M31070" s="85"/>
    </row>
    <row r="31071" spans="13:13" ht="49.2" customHeight="1">
      <c r="M31071" s="85"/>
    </row>
    <row r="31072" spans="13:13" ht="49.2" customHeight="1">
      <c r="M31072" s="85"/>
    </row>
    <row r="31073" spans="13:13" ht="49.2" customHeight="1">
      <c r="M31073" s="85"/>
    </row>
    <row r="31074" spans="13:13" ht="49.2" customHeight="1">
      <c r="M31074" s="85"/>
    </row>
    <row r="31075" spans="13:13" ht="49.2" customHeight="1">
      <c r="M31075" s="85"/>
    </row>
    <row r="31076" spans="13:13" ht="49.2" customHeight="1">
      <c r="M31076" s="85"/>
    </row>
    <row r="31077" spans="13:13" ht="49.2" customHeight="1">
      <c r="M31077" s="85"/>
    </row>
    <row r="31078" spans="13:13" ht="49.2" customHeight="1">
      <c r="M31078" s="85"/>
    </row>
    <row r="31079" spans="13:13" ht="49.2" customHeight="1">
      <c r="M31079" s="85"/>
    </row>
    <row r="31080" spans="13:13" ht="49.2" customHeight="1">
      <c r="M31080" s="85"/>
    </row>
    <row r="31081" spans="13:13" ht="49.2" customHeight="1">
      <c r="M31081" s="85"/>
    </row>
    <row r="31082" spans="13:13" ht="49.2" customHeight="1">
      <c r="M31082" s="85"/>
    </row>
    <row r="31083" spans="13:13" ht="49.2" customHeight="1">
      <c r="M31083" s="85"/>
    </row>
    <row r="31084" spans="13:13" ht="49.2" customHeight="1">
      <c r="M31084" s="85"/>
    </row>
    <row r="31085" spans="13:13" ht="49.2" customHeight="1">
      <c r="M31085" s="85"/>
    </row>
    <row r="31086" spans="13:13" ht="49.2" customHeight="1">
      <c r="M31086" s="85"/>
    </row>
    <row r="31087" spans="13:13" ht="49.2" customHeight="1">
      <c r="M31087" s="85"/>
    </row>
    <row r="31088" spans="13:13" ht="49.2" customHeight="1">
      <c r="M31088" s="85"/>
    </row>
    <row r="31089" spans="13:13" ht="49.2" customHeight="1">
      <c r="M31089" s="85"/>
    </row>
    <row r="31090" spans="13:13" ht="49.2" customHeight="1">
      <c r="M31090" s="85"/>
    </row>
    <row r="31091" spans="13:13" ht="49.2" customHeight="1">
      <c r="M31091" s="85"/>
    </row>
    <row r="31092" spans="13:13" ht="49.2" customHeight="1">
      <c r="M31092" s="85"/>
    </row>
    <row r="31093" spans="13:13" ht="49.2" customHeight="1">
      <c r="M31093" s="85"/>
    </row>
    <row r="31094" spans="13:13" ht="49.2" customHeight="1">
      <c r="M31094" s="85"/>
    </row>
    <row r="31095" spans="13:13" ht="49.2" customHeight="1">
      <c r="M31095" s="85"/>
    </row>
    <row r="31096" spans="13:13" ht="49.2" customHeight="1">
      <c r="M31096" s="85"/>
    </row>
    <row r="31097" spans="13:13" ht="49.2" customHeight="1">
      <c r="M31097" s="85"/>
    </row>
    <row r="31098" spans="13:13" ht="49.2" customHeight="1">
      <c r="M31098" s="85"/>
    </row>
    <row r="31099" spans="13:13" ht="49.2" customHeight="1">
      <c r="M31099" s="85"/>
    </row>
    <row r="31100" spans="13:13" ht="49.2" customHeight="1">
      <c r="M31100" s="85"/>
    </row>
    <row r="31101" spans="13:13" ht="49.2" customHeight="1">
      <c r="M31101" s="85"/>
    </row>
    <row r="31102" spans="13:13" ht="49.2" customHeight="1">
      <c r="M31102" s="85"/>
    </row>
    <row r="31103" spans="13:13" ht="49.2" customHeight="1">
      <c r="M31103" s="85"/>
    </row>
    <row r="31104" spans="13:13" ht="49.2" customHeight="1">
      <c r="M31104" s="85"/>
    </row>
    <row r="31105" spans="13:13" ht="49.2" customHeight="1">
      <c r="M31105" s="85"/>
    </row>
    <row r="31106" spans="13:13" ht="49.2" customHeight="1">
      <c r="M31106" s="85"/>
    </row>
    <row r="31107" spans="13:13" ht="49.2" customHeight="1">
      <c r="M31107" s="85"/>
    </row>
    <row r="31108" spans="13:13" ht="49.2" customHeight="1">
      <c r="M31108" s="85"/>
    </row>
    <row r="31109" spans="13:13" ht="49.2" customHeight="1">
      <c r="M31109" s="85"/>
    </row>
    <row r="31110" spans="13:13" ht="49.2" customHeight="1">
      <c r="M31110" s="85"/>
    </row>
    <row r="31111" spans="13:13" ht="49.2" customHeight="1">
      <c r="M31111" s="85"/>
    </row>
    <row r="31112" spans="13:13" ht="49.2" customHeight="1">
      <c r="M31112" s="85"/>
    </row>
    <row r="31113" spans="13:13" ht="49.2" customHeight="1">
      <c r="M31113" s="85"/>
    </row>
    <row r="31114" spans="13:13" ht="49.2" customHeight="1">
      <c r="M31114" s="85"/>
    </row>
    <row r="31115" spans="13:13" ht="49.2" customHeight="1">
      <c r="M31115" s="85"/>
    </row>
    <row r="31116" spans="13:13" ht="49.2" customHeight="1">
      <c r="M31116" s="85"/>
    </row>
    <row r="31117" spans="13:13" ht="49.2" customHeight="1">
      <c r="M31117" s="85"/>
    </row>
    <row r="31118" spans="13:13" ht="49.2" customHeight="1">
      <c r="M31118" s="85"/>
    </row>
    <row r="31119" spans="13:13" ht="49.2" customHeight="1">
      <c r="M31119" s="85"/>
    </row>
    <row r="31120" spans="13:13" ht="49.2" customHeight="1">
      <c r="M31120" s="85"/>
    </row>
    <row r="31121" spans="13:13" ht="49.2" customHeight="1">
      <c r="M31121" s="85"/>
    </row>
    <row r="31122" spans="13:13" ht="49.2" customHeight="1">
      <c r="M31122" s="85"/>
    </row>
    <row r="31123" spans="13:13" ht="49.2" customHeight="1">
      <c r="M31123" s="85"/>
    </row>
    <row r="31124" spans="13:13" ht="49.2" customHeight="1">
      <c r="M31124" s="85"/>
    </row>
    <row r="31125" spans="13:13" ht="49.2" customHeight="1">
      <c r="M31125" s="85"/>
    </row>
    <row r="31126" spans="13:13" ht="49.2" customHeight="1">
      <c r="M31126" s="85"/>
    </row>
    <row r="31127" spans="13:13" ht="49.2" customHeight="1">
      <c r="M31127" s="85"/>
    </row>
    <row r="31128" spans="13:13" ht="49.2" customHeight="1">
      <c r="M31128" s="85"/>
    </row>
    <row r="31129" spans="13:13" ht="49.2" customHeight="1">
      <c r="M31129" s="85"/>
    </row>
    <row r="31130" spans="13:13" ht="49.2" customHeight="1">
      <c r="M31130" s="85"/>
    </row>
    <row r="31131" spans="13:13" ht="49.2" customHeight="1">
      <c r="M31131" s="85"/>
    </row>
    <row r="31132" spans="13:13" ht="49.2" customHeight="1">
      <c r="M31132" s="85"/>
    </row>
    <row r="31133" spans="13:13" ht="49.2" customHeight="1">
      <c r="M31133" s="85"/>
    </row>
    <row r="31134" spans="13:13" ht="49.2" customHeight="1">
      <c r="M31134" s="85"/>
    </row>
    <row r="31135" spans="13:13" ht="49.2" customHeight="1">
      <c r="M31135" s="85"/>
    </row>
    <row r="31136" spans="13:13" ht="49.2" customHeight="1">
      <c r="M31136" s="85"/>
    </row>
    <row r="31137" spans="13:13" ht="49.2" customHeight="1">
      <c r="M31137" s="85"/>
    </row>
    <row r="31138" spans="13:13" ht="49.2" customHeight="1">
      <c r="M31138" s="85"/>
    </row>
    <row r="31139" spans="13:13" ht="49.2" customHeight="1">
      <c r="M31139" s="85"/>
    </row>
    <row r="31140" spans="13:13" ht="49.2" customHeight="1">
      <c r="M31140" s="85"/>
    </row>
    <row r="31141" spans="13:13" ht="49.2" customHeight="1">
      <c r="M31141" s="85"/>
    </row>
    <row r="31142" spans="13:13" ht="49.2" customHeight="1">
      <c r="M31142" s="85"/>
    </row>
    <row r="31143" spans="13:13" ht="49.2" customHeight="1">
      <c r="M31143" s="85"/>
    </row>
    <row r="31144" spans="13:13" ht="49.2" customHeight="1">
      <c r="M31144" s="85"/>
    </row>
    <row r="31145" spans="13:13" ht="49.2" customHeight="1">
      <c r="M31145" s="85"/>
    </row>
    <row r="31146" spans="13:13" ht="49.2" customHeight="1">
      <c r="M31146" s="85"/>
    </row>
    <row r="31147" spans="13:13" ht="49.2" customHeight="1">
      <c r="M31147" s="85"/>
    </row>
    <row r="31148" spans="13:13" ht="49.2" customHeight="1">
      <c r="M31148" s="85"/>
    </row>
    <row r="31149" spans="13:13" ht="49.2" customHeight="1">
      <c r="M31149" s="85"/>
    </row>
    <row r="31150" spans="13:13" ht="49.2" customHeight="1">
      <c r="M31150" s="85"/>
    </row>
    <row r="31151" spans="13:13" ht="49.2" customHeight="1">
      <c r="M31151" s="85"/>
    </row>
    <row r="31152" spans="13:13" ht="49.2" customHeight="1">
      <c r="M31152" s="85"/>
    </row>
    <row r="31153" spans="13:13" ht="49.2" customHeight="1">
      <c r="M31153" s="85"/>
    </row>
    <row r="31154" spans="13:13" ht="49.2" customHeight="1">
      <c r="M31154" s="85"/>
    </row>
    <row r="31155" spans="13:13" ht="49.2" customHeight="1">
      <c r="M31155" s="85"/>
    </row>
    <row r="31156" spans="13:13" ht="49.2" customHeight="1">
      <c r="M31156" s="85"/>
    </row>
    <row r="31157" spans="13:13" ht="49.2" customHeight="1">
      <c r="M31157" s="85"/>
    </row>
    <row r="31158" spans="13:13" ht="49.2" customHeight="1">
      <c r="M31158" s="85"/>
    </row>
    <row r="31159" spans="13:13" ht="49.2" customHeight="1">
      <c r="M31159" s="85"/>
    </row>
    <row r="31160" spans="13:13" ht="49.2" customHeight="1">
      <c r="M31160" s="85"/>
    </row>
    <row r="31161" spans="13:13" ht="49.2" customHeight="1">
      <c r="M31161" s="85"/>
    </row>
    <row r="31162" spans="13:13" ht="49.2" customHeight="1">
      <c r="M31162" s="85"/>
    </row>
    <row r="31163" spans="13:13" ht="49.2" customHeight="1">
      <c r="M31163" s="85"/>
    </row>
    <row r="31164" spans="13:13" ht="49.2" customHeight="1">
      <c r="M31164" s="85"/>
    </row>
    <row r="31165" spans="13:13" ht="49.2" customHeight="1">
      <c r="M31165" s="85"/>
    </row>
    <row r="31166" spans="13:13" ht="49.2" customHeight="1">
      <c r="M31166" s="85"/>
    </row>
    <row r="31167" spans="13:13" ht="49.2" customHeight="1">
      <c r="M31167" s="85"/>
    </row>
    <row r="31168" spans="13:13" ht="49.2" customHeight="1">
      <c r="M31168" s="85"/>
    </row>
    <row r="31169" spans="13:13" ht="49.2" customHeight="1">
      <c r="M31169" s="85"/>
    </row>
    <row r="31170" spans="13:13" ht="49.2" customHeight="1">
      <c r="M31170" s="85"/>
    </row>
    <row r="31171" spans="13:13" ht="49.2" customHeight="1">
      <c r="M31171" s="85"/>
    </row>
    <row r="31172" spans="13:13" ht="49.2" customHeight="1">
      <c r="M31172" s="85"/>
    </row>
    <row r="31173" spans="13:13" ht="49.2" customHeight="1">
      <c r="M31173" s="85"/>
    </row>
    <row r="31174" spans="13:13" ht="49.2" customHeight="1">
      <c r="M31174" s="85"/>
    </row>
    <row r="31175" spans="13:13" ht="49.2" customHeight="1">
      <c r="M31175" s="85"/>
    </row>
    <row r="31176" spans="13:13" ht="49.2" customHeight="1">
      <c r="M31176" s="85"/>
    </row>
    <row r="31177" spans="13:13" ht="49.2" customHeight="1">
      <c r="M31177" s="85"/>
    </row>
    <row r="31178" spans="13:13" ht="49.2" customHeight="1">
      <c r="M31178" s="85"/>
    </row>
    <row r="31179" spans="13:13" ht="49.2" customHeight="1">
      <c r="M31179" s="85"/>
    </row>
    <row r="31180" spans="13:13" ht="49.2" customHeight="1">
      <c r="M31180" s="85"/>
    </row>
    <row r="31181" spans="13:13" ht="49.2" customHeight="1">
      <c r="M31181" s="85"/>
    </row>
    <row r="31182" spans="13:13" ht="49.2" customHeight="1">
      <c r="M31182" s="85"/>
    </row>
    <row r="31183" spans="13:13" ht="49.2" customHeight="1">
      <c r="M31183" s="85"/>
    </row>
    <row r="31184" spans="13:13" ht="49.2" customHeight="1">
      <c r="M31184" s="85"/>
    </row>
    <row r="31185" spans="13:13" ht="49.2" customHeight="1">
      <c r="M31185" s="85"/>
    </row>
    <row r="31186" spans="13:13" ht="49.2" customHeight="1">
      <c r="M31186" s="85"/>
    </row>
    <row r="31187" spans="13:13" ht="49.2" customHeight="1">
      <c r="M31187" s="85"/>
    </row>
    <row r="31188" spans="13:13" ht="49.2" customHeight="1">
      <c r="M31188" s="85"/>
    </row>
    <row r="31189" spans="13:13" ht="49.2" customHeight="1">
      <c r="M31189" s="85"/>
    </row>
    <row r="31190" spans="13:13" ht="49.2" customHeight="1">
      <c r="M31190" s="85"/>
    </row>
    <row r="31191" spans="13:13" ht="49.2" customHeight="1">
      <c r="M31191" s="85"/>
    </row>
    <row r="31192" spans="13:13" ht="49.2" customHeight="1">
      <c r="M31192" s="85"/>
    </row>
    <row r="31193" spans="13:13" ht="49.2" customHeight="1">
      <c r="M31193" s="85"/>
    </row>
    <row r="31194" spans="13:13" ht="49.2" customHeight="1">
      <c r="M31194" s="85"/>
    </row>
    <row r="31195" spans="13:13" ht="49.2" customHeight="1">
      <c r="M31195" s="85"/>
    </row>
    <row r="31196" spans="13:13" ht="49.2" customHeight="1">
      <c r="M31196" s="85"/>
    </row>
    <row r="31197" spans="13:13" ht="49.2" customHeight="1">
      <c r="M31197" s="85"/>
    </row>
    <row r="31198" spans="13:13" ht="49.2" customHeight="1">
      <c r="M31198" s="85"/>
    </row>
    <row r="31199" spans="13:13" ht="49.2" customHeight="1">
      <c r="M31199" s="85"/>
    </row>
    <row r="31200" spans="13:13" ht="49.2" customHeight="1">
      <c r="M31200" s="85"/>
    </row>
    <row r="31201" spans="13:13" ht="49.2" customHeight="1">
      <c r="M31201" s="85"/>
    </row>
    <row r="31202" spans="13:13" ht="49.2" customHeight="1">
      <c r="M31202" s="85"/>
    </row>
    <row r="31203" spans="13:13" ht="49.2" customHeight="1">
      <c r="M31203" s="85"/>
    </row>
    <row r="31204" spans="13:13" ht="49.2" customHeight="1">
      <c r="M31204" s="85"/>
    </row>
    <row r="31205" spans="13:13" ht="49.2" customHeight="1">
      <c r="M31205" s="85"/>
    </row>
    <row r="31206" spans="13:13" ht="49.2" customHeight="1">
      <c r="M31206" s="85"/>
    </row>
    <row r="31207" spans="13:13" ht="49.2" customHeight="1">
      <c r="M31207" s="85"/>
    </row>
    <row r="31208" spans="13:13" ht="49.2" customHeight="1">
      <c r="M31208" s="85"/>
    </row>
    <row r="31209" spans="13:13" ht="49.2" customHeight="1">
      <c r="M31209" s="85"/>
    </row>
    <row r="31210" spans="13:13" ht="49.2" customHeight="1">
      <c r="M31210" s="85"/>
    </row>
    <row r="31211" spans="13:13" ht="49.2" customHeight="1">
      <c r="M31211" s="85"/>
    </row>
    <row r="31212" spans="13:13" ht="49.2" customHeight="1">
      <c r="M31212" s="85"/>
    </row>
    <row r="31213" spans="13:13" ht="49.2" customHeight="1">
      <c r="M31213" s="85"/>
    </row>
    <row r="31214" spans="13:13" ht="49.2" customHeight="1">
      <c r="M31214" s="85"/>
    </row>
    <row r="31215" spans="13:13" ht="49.2" customHeight="1">
      <c r="M31215" s="85"/>
    </row>
    <row r="31216" spans="13:13" ht="49.2" customHeight="1">
      <c r="M31216" s="85"/>
    </row>
    <row r="31217" spans="13:13" ht="49.2" customHeight="1">
      <c r="M31217" s="85"/>
    </row>
    <row r="31218" spans="13:13" ht="49.2" customHeight="1">
      <c r="M31218" s="85"/>
    </row>
    <row r="31219" spans="13:13" ht="49.2" customHeight="1">
      <c r="M31219" s="85"/>
    </row>
    <row r="31220" spans="13:13" ht="49.2" customHeight="1">
      <c r="M31220" s="85"/>
    </row>
    <row r="31221" spans="13:13" ht="49.2" customHeight="1">
      <c r="M31221" s="85"/>
    </row>
    <row r="31222" spans="13:13" ht="49.2" customHeight="1">
      <c r="M31222" s="85"/>
    </row>
    <row r="31223" spans="13:13" ht="49.2" customHeight="1">
      <c r="M31223" s="85"/>
    </row>
    <row r="31224" spans="13:13" ht="49.2" customHeight="1">
      <c r="M31224" s="85"/>
    </row>
    <row r="31225" spans="13:13" ht="49.2" customHeight="1">
      <c r="M31225" s="85"/>
    </row>
    <row r="31226" spans="13:13" ht="49.2" customHeight="1">
      <c r="M31226" s="85"/>
    </row>
    <row r="31227" spans="13:13" ht="49.2" customHeight="1">
      <c r="M31227" s="85"/>
    </row>
    <row r="31228" spans="13:13" ht="49.2" customHeight="1">
      <c r="M31228" s="85"/>
    </row>
    <row r="31229" spans="13:13" ht="49.2" customHeight="1">
      <c r="M31229" s="85"/>
    </row>
    <row r="31230" spans="13:13" ht="49.2" customHeight="1">
      <c r="M31230" s="85"/>
    </row>
    <row r="31231" spans="13:13" ht="49.2" customHeight="1">
      <c r="M31231" s="85"/>
    </row>
    <row r="31232" spans="13:13" ht="49.2" customHeight="1">
      <c r="M31232" s="85"/>
    </row>
    <row r="31233" spans="13:13" ht="49.2" customHeight="1">
      <c r="M31233" s="85"/>
    </row>
    <row r="31234" spans="13:13" ht="49.2" customHeight="1">
      <c r="M31234" s="85"/>
    </row>
    <row r="31235" spans="13:13" ht="49.2" customHeight="1">
      <c r="M31235" s="85"/>
    </row>
    <row r="31236" spans="13:13" ht="49.2" customHeight="1">
      <c r="M31236" s="85"/>
    </row>
    <row r="31237" spans="13:13" ht="49.2" customHeight="1">
      <c r="M31237" s="85"/>
    </row>
    <row r="31238" spans="13:13" ht="49.2" customHeight="1">
      <c r="M31238" s="85"/>
    </row>
    <row r="31239" spans="13:13" ht="49.2" customHeight="1">
      <c r="M31239" s="85"/>
    </row>
    <row r="31240" spans="13:13" ht="49.2" customHeight="1">
      <c r="M31240" s="85"/>
    </row>
    <row r="31241" spans="13:13" ht="49.2" customHeight="1">
      <c r="M31241" s="85"/>
    </row>
    <row r="31242" spans="13:13" ht="49.2" customHeight="1">
      <c r="M31242" s="85"/>
    </row>
    <row r="31243" spans="13:13" ht="49.2" customHeight="1">
      <c r="M31243" s="85"/>
    </row>
    <row r="31244" spans="13:13" ht="49.2" customHeight="1">
      <c r="M31244" s="85"/>
    </row>
    <row r="31245" spans="13:13" ht="49.2" customHeight="1">
      <c r="M31245" s="85"/>
    </row>
    <row r="31246" spans="13:13" ht="49.2" customHeight="1">
      <c r="M31246" s="85"/>
    </row>
    <row r="31247" spans="13:13" ht="49.2" customHeight="1">
      <c r="M31247" s="85"/>
    </row>
    <row r="31248" spans="13:13" ht="49.2" customHeight="1">
      <c r="M31248" s="85"/>
    </row>
    <row r="31249" spans="13:13" ht="49.2" customHeight="1">
      <c r="M31249" s="85"/>
    </row>
    <row r="31250" spans="13:13" ht="49.2" customHeight="1">
      <c r="M31250" s="85"/>
    </row>
    <row r="31251" spans="13:13" ht="49.2" customHeight="1">
      <c r="M31251" s="85"/>
    </row>
    <row r="31252" spans="13:13" ht="49.2" customHeight="1">
      <c r="M31252" s="85"/>
    </row>
    <row r="31253" spans="13:13" ht="49.2" customHeight="1">
      <c r="M31253" s="85"/>
    </row>
    <row r="31254" spans="13:13" ht="49.2" customHeight="1">
      <c r="M31254" s="85"/>
    </row>
    <row r="31255" spans="13:13" ht="49.2" customHeight="1">
      <c r="M31255" s="85"/>
    </row>
    <row r="31256" spans="13:13" ht="49.2" customHeight="1">
      <c r="M31256" s="85"/>
    </row>
    <row r="31257" spans="13:13" ht="49.2" customHeight="1">
      <c r="M31257" s="85"/>
    </row>
    <row r="31258" spans="13:13" ht="49.2" customHeight="1">
      <c r="M31258" s="85"/>
    </row>
    <row r="31259" spans="13:13" ht="49.2" customHeight="1">
      <c r="M31259" s="85"/>
    </row>
    <row r="31260" spans="13:13" ht="49.2" customHeight="1">
      <c r="M31260" s="85"/>
    </row>
    <row r="31261" spans="13:13" ht="49.2" customHeight="1">
      <c r="M31261" s="85"/>
    </row>
    <row r="31262" spans="13:13" ht="49.2" customHeight="1">
      <c r="M31262" s="85"/>
    </row>
    <row r="31263" spans="13:13" ht="49.2" customHeight="1">
      <c r="M31263" s="85"/>
    </row>
    <row r="31264" spans="13:13" ht="49.2" customHeight="1">
      <c r="M31264" s="85"/>
    </row>
    <row r="31265" spans="13:13" ht="49.2" customHeight="1">
      <c r="M31265" s="85"/>
    </row>
    <row r="31266" spans="13:13" ht="49.2" customHeight="1">
      <c r="M31266" s="85"/>
    </row>
    <row r="31267" spans="13:13" ht="49.2" customHeight="1">
      <c r="M31267" s="85"/>
    </row>
    <row r="31268" spans="13:13" ht="49.2" customHeight="1">
      <c r="M31268" s="85"/>
    </row>
    <row r="31269" spans="13:13" ht="49.2" customHeight="1">
      <c r="M31269" s="85"/>
    </row>
    <row r="31270" spans="13:13" ht="49.2" customHeight="1">
      <c r="M31270" s="85"/>
    </row>
    <row r="31271" spans="13:13" ht="49.2" customHeight="1">
      <c r="M31271" s="85"/>
    </row>
    <row r="31272" spans="13:13" ht="49.2" customHeight="1">
      <c r="M31272" s="85"/>
    </row>
    <row r="31273" spans="13:13" ht="49.2" customHeight="1">
      <c r="M31273" s="85"/>
    </row>
    <row r="31274" spans="13:13" ht="49.2" customHeight="1">
      <c r="M31274" s="85"/>
    </row>
    <row r="31275" spans="13:13" ht="49.2" customHeight="1">
      <c r="M31275" s="85"/>
    </row>
    <row r="31276" spans="13:13" ht="49.2" customHeight="1">
      <c r="M31276" s="85"/>
    </row>
    <row r="31277" spans="13:13" ht="49.2" customHeight="1">
      <c r="M31277" s="85"/>
    </row>
    <row r="31278" spans="13:13" ht="49.2" customHeight="1">
      <c r="M31278" s="85"/>
    </row>
    <row r="31279" spans="13:13" ht="49.2" customHeight="1">
      <c r="M31279" s="85"/>
    </row>
    <row r="31280" spans="13:13" ht="49.2" customHeight="1">
      <c r="M31280" s="85"/>
    </row>
    <row r="31281" spans="13:13" ht="49.2" customHeight="1">
      <c r="M31281" s="85"/>
    </row>
    <row r="31282" spans="13:13" ht="49.2" customHeight="1">
      <c r="M31282" s="85"/>
    </row>
    <row r="31283" spans="13:13" ht="49.2" customHeight="1">
      <c r="M31283" s="85"/>
    </row>
    <row r="31284" spans="13:13" ht="49.2" customHeight="1">
      <c r="M31284" s="85"/>
    </row>
    <row r="31285" spans="13:13" ht="49.2" customHeight="1">
      <c r="M31285" s="85"/>
    </row>
    <row r="31286" spans="13:13" ht="49.2" customHeight="1">
      <c r="M31286" s="85"/>
    </row>
    <row r="31287" spans="13:13" ht="49.2" customHeight="1">
      <c r="M31287" s="85"/>
    </row>
    <row r="31288" spans="13:13" ht="49.2" customHeight="1">
      <c r="M31288" s="85"/>
    </row>
    <row r="31289" spans="13:13" ht="49.2" customHeight="1">
      <c r="M31289" s="85"/>
    </row>
    <row r="31290" spans="13:13" ht="49.2" customHeight="1">
      <c r="M31290" s="85"/>
    </row>
    <row r="31291" spans="13:13" ht="49.2" customHeight="1">
      <c r="M31291" s="85"/>
    </row>
    <row r="31292" spans="13:13" ht="49.2" customHeight="1">
      <c r="M31292" s="85"/>
    </row>
    <row r="31293" spans="13:13" ht="49.2" customHeight="1">
      <c r="M31293" s="85"/>
    </row>
    <row r="31294" spans="13:13" ht="49.2" customHeight="1">
      <c r="M31294" s="85"/>
    </row>
    <row r="31295" spans="13:13" ht="49.2" customHeight="1">
      <c r="M31295" s="85"/>
    </row>
    <row r="31296" spans="13:13" ht="49.2" customHeight="1">
      <c r="M31296" s="85"/>
    </row>
    <row r="31297" spans="13:13" ht="49.2" customHeight="1">
      <c r="M31297" s="85"/>
    </row>
    <row r="31298" spans="13:13" ht="49.2" customHeight="1">
      <c r="M31298" s="85"/>
    </row>
    <row r="31299" spans="13:13" ht="49.2" customHeight="1">
      <c r="M31299" s="85"/>
    </row>
    <row r="31300" spans="13:13" ht="49.2" customHeight="1">
      <c r="M31300" s="85"/>
    </row>
    <row r="31301" spans="13:13" ht="49.2" customHeight="1">
      <c r="M31301" s="85"/>
    </row>
    <row r="31302" spans="13:13" ht="49.2" customHeight="1">
      <c r="M31302" s="85"/>
    </row>
    <row r="31303" spans="13:13" ht="49.2" customHeight="1">
      <c r="M31303" s="85"/>
    </row>
    <row r="31304" spans="13:13" ht="49.2" customHeight="1">
      <c r="M31304" s="85"/>
    </row>
    <row r="31305" spans="13:13" ht="49.2" customHeight="1">
      <c r="M31305" s="85"/>
    </row>
    <row r="31306" spans="13:13" ht="49.2" customHeight="1">
      <c r="M31306" s="85"/>
    </row>
    <row r="31307" spans="13:13" ht="49.2" customHeight="1">
      <c r="M31307" s="85"/>
    </row>
    <row r="31308" spans="13:13" ht="49.2" customHeight="1">
      <c r="M31308" s="85"/>
    </row>
    <row r="31309" spans="13:13" ht="49.2" customHeight="1">
      <c r="M31309" s="85"/>
    </row>
    <row r="31310" spans="13:13" ht="49.2" customHeight="1">
      <c r="M31310" s="85"/>
    </row>
    <row r="31311" spans="13:13" ht="49.2" customHeight="1">
      <c r="M31311" s="85"/>
    </row>
    <row r="31312" spans="13:13" ht="49.2" customHeight="1">
      <c r="M31312" s="85"/>
    </row>
    <row r="31313" spans="13:13" ht="49.2" customHeight="1">
      <c r="M31313" s="85"/>
    </row>
    <row r="31314" spans="13:13" ht="49.2" customHeight="1">
      <c r="M31314" s="85"/>
    </row>
    <row r="31315" spans="13:13" ht="49.2" customHeight="1">
      <c r="M31315" s="85"/>
    </row>
    <row r="31316" spans="13:13" ht="49.2" customHeight="1">
      <c r="M31316" s="85"/>
    </row>
    <row r="31317" spans="13:13" ht="49.2" customHeight="1">
      <c r="M31317" s="85"/>
    </row>
    <row r="31318" spans="13:13" ht="49.2" customHeight="1">
      <c r="M31318" s="85"/>
    </row>
    <row r="31319" spans="13:13" ht="49.2" customHeight="1">
      <c r="M31319" s="85"/>
    </row>
    <row r="31320" spans="13:13" ht="49.2" customHeight="1">
      <c r="M31320" s="85"/>
    </row>
    <row r="31321" spans="13:13" ht="49.2" customHeight="1">
      <c r="M31321" s="85"/>
    </row>
    <row r="31322" spans="13:13" ht="49.2" customHeight="1">
      <c r="M31322" s="85"/>
    </row>
    <row r="31323" spans="13:13" ht="49.2" customHeight="1">
      <c r="M31323" s="85"/>
    </row>
    <row r="31324" spans="13:13" ht="49.2" customHeight="1">
      <c r="M31324" s="85"/>
    </row>
    <row r="31325" spans="13:13" ht="49.2" customHeight="1">
      <c r="M31325" s="85"/>
    </row>
    <row r="31326" spans="13:13" ht="49.2" customHeight="1">
      <c r="M31326" s="85"/>
    </row>
    <row r="31327" spans="13:13" ht="49.2" customHeight="1">
      <c r="M31327" s="85"/>
    </row>
    <row r="31328" spans="13:13" ht="49.2" customHeight="1">
      <c r="M31328" s="85"/>
    </row>
    <row r="31329" spans="13:13" ht="49.2" customHeight="1">
      <c r="M31329" s="85"/>
    </row>
    <row r="31330" spans="13:13" ht="49.2" customHeight="1">
      <c r="M31330" s="85"/>
    </row>
    <row r="31331" spans="13:13" ht="49.2" customHeight="1">
      <c r="M31331" s="85"/>
    </row>
    <row r="31332" spans="13:13" ht="49.2" customHeight="1">
      <c r="M31332" s="85"/>
    </row>
    <row r="31333" spans="13:13" ht="49.2" customHeight="1">
      <c r="M31333" s="85"/>
    </row>
    <row r="31334" spans="13:13" ht="49.2" customHeight="1">
      <c r="M31334" s="85"/>
    </row>
    <row r="31335" spans="13:13" ht="49.2" customHeight="1">
      <c r="M31335" s="85"/>
    </row>
    <row r="31336" spans="13:13" ht="49.2" customHeight="1">
      <c r="M31336" s="85"/>
    </row>
    <row r="31337" spans="13:13" ht="49.2" customHeight="1">
      <c r="M31337" s="85"/>
    </row>
    <row r="31338" spans="13:13" ht="49.2" customHeight="1">
      <c r="M31338" s="85"/>
    </row>
    <row r="31339" spans="13:13" ht="49.2" customHeight="1">
      <c r="M31339" s="85"/>
    </row>
    <row r="31340" spans="13:13" ht="49.2" customHeight="1">
      <c r="M31340" s="85"/>
    </row>
    <row r="31341" spans="13:13" ht="49.2" customHeight="1">
      <c r="M31341" s="85"/>
    </row>
    <row r="31342" spans="13:13" ht="49.2" customHeight="1">
      <c r="M31342" s="85"/>
    </row>
    <row r="31343" spans="13:13" ht="49.2" customHeight="1">
      <c r="M31343" s="85"/>
    </row>
    <row r="31344" spans="13:13" ht="49.2" customHeight="1">
      <c r="M31344" s="85"/>
    </row>
    <row r="31345" spans="13:13" ht="49.2" customHeight="1">
      <c r="M31345" s="85"/>
    </row>
    <row r="31346" spans="13:13" ht="49.2" customHeight="1">
      <c r="M31346" s="85"/>
    </row>
    <row r="31347" spans="13:13" ht="49.2" customHeight="1">
      <c r="M31347" s="85"/>
    </row>
    <row r="31348" spans="13:13" ht="49.2" customHeight="1">
      <c r="M31348" s="85"/>
    </row>
    <row r="31349" spans="13:13" ht="49.2" customHeight="1">
      <c r="M31349" s="85"/>
    </row>
    <row r="31350" spans="13:13" ht="49.2" customHeight="1">
      <c r="M31350" s="85"/>
    </row>
    <row r="31351" spans="13:13" ht="49.2" customHeight="1">
      <c r="M31351" s="85"/>
    </row>
    <row r="31352" spans="13:13" ht="49.2" customHeight="1">
      <c r="M31352" s="85"/>
    </row>
    <row r="31353" spans="13:13" ht="49.2" customHeight="1">
      <c r="M31353" s="85"/>
    </row>
    <row r="31354" spans="13:13" ht="49.2" customHeight="1">
      <c r="M31354" s="85"/>
    </row>
    <row r="31355" spans="13:13" ht="49.2" customHeight="1">
      <c r="M31355" s="85"/>
    </row>
    <row r="31356" spans="13:13" ht="49.2" customHeight="1">
      <c r="M31356" s="85"/>
    </row>
    <row r="31357" spans="13:13" ht="49.2" customHeight="1">
      <c r="M31357" s="85"/>
    </row>
    <row r="31358" spans="13:13" ht="49.2" customHeight="1">
      <c r="M31358" s="85"/>
    </row>
    <row r="31359" spans="13:13" ht="49.2" customHeight="1">
      <c r="M31359" s="85"/>
    </row>
    <row r="31360" spans="13:13" ht="49.2" customHeight="1">
      <c r="M31360" s="85"/>
    </row>
    <row r="31361" spans="13:13" ht="49.2" customHeight="1">
      <c r="M31361" s="85"/>
    </row>
    <row r="31362" spans="13:13" ht="49.2" customHeight="1">
      <c r="M31362" s="85"/>
    </row>
    <row r="31363" spans="13:13" ht="49.2" customHeight="1">
      <c r="M31363" s="85"/>
    </row>
    <row r="31364" spans="13:13" ht="49.2" customHeight="1">
      <c r="M31364" s="85"/>
    </row>
    <row r="31365" spans="13:13" ht="49.2" customHeight="1">
      <c r="M31365" s="85"/>
    </row>
    <row r="31366" spans="13:13" ht="49.2" customHeight="1">
      <c r="M31366" s="85"/>
    </row>
    <row r="31367" spans="13:13" ht="49.2" customHeight="1">
      <c r="M31367" s="85"/>
    </row>
    <row r="31368" spans="13:13" ht="49.2" customHeight="1">
      <c r="M31368" s="85"/>
    </row>
    <row r="31369" spans="13:13" ht="49.2" customHeight="1">
      <c r="M31369" s="85"/>
    </row>
    <row r="31370" spans="13:13" ht="49.2" customHeight="1">
      <c r="M31370" s="85"/>
    </row>
    <row r="31371" spans="13:13" ht="49.2" customHeight="1">
      <c r="M31371" s="85"/>
    </row>
    <row r="31372" spans="13:13" ht="49.2" customHeight="1">
      <c r="M31372" s="85"/>
    </row>
    <row r="31373" spans="13:13" ht="49.2" customHeight="1">
      <c r="M31373" s="85"/>
    </row>
    <row r="31374" spans="13:13" ht="49.2" customHeight="1">
      <c r="M31374" s="85"/>
    </row>
    <row r="31375" spans="13:13" ht="49.2" customHeight="1">
      <c r="M31375" s="85"/>
    </row>
    <row r="31376" spans="13:13" ht="49.2" customHeight="1">
      <c r="M31376" s="85"/>
    </row>
    <row r="31377" spans="13:13" ht="49.2" customHeight="1">
      <c r="M31377" s="85"/>
    </row>
    <row r="31378" spans="13:13" ht="49.2" customHeight="1">
      <c r="M31378" s="85"/>
    </row>
    <row r="31379" spans="13:13" ht="49.2" customHeight="1">
      <c r="M31379" s="85"/>
    </row>
    <row r="31380" spans="13:13" ht="49.2" customHeight="1">
      <c r="M31380" s="85"/>
    </row>
    <row r="31381" spans="13:13" ht="49.2" customHeight="1">
      <c r="M31381" s="85"/>
    </row>
    <row r="31382" spans="13:13" ht="49.2" customHeight="1">
      <c r="M31382" s="85"/>
    </row>
    <row r="31383" spans="13:13" ht="49.2" customHeight="1">
      <c r="M31383" s="85"/>
    </row>
    <row r="31384" spans="13:13" ht="49.2" customHeight="1">
      <c r="M31384" s="85"/>
    </row>
    <row r="31385" spans="13:13" ht="49.2" customHeight="1">
      <c r="M31385" s="85"/>
    </row>
    <row r="31386" spans="13:13" ht="49.2" customHeight="1">
      <c r="M31386" s="85"/>
    </row>
    <row r="31387" spans="13:13" ht="49.2" customHeight="1">
      <c r="M31387" s="85"/>
    </row>
    <row r="31388" spans="13:13" ht="49.2" customHeight="1">
      <c r="M31388" s="85"/>
    </row>
    <row r="31389" spans="13:13" ht="49.2" customHeight="1">
      <c r="M31389" s="85"/>
    </row>
    <row r="31390" spans="13:13" ht="49.2" customHeight="1">
      <c r="M31390" s="85"/>
    </row>
    <row r="31391" spans="13:13" ht="49.2" customHeight="1">
      <c r="M31391" s="85"/>
    </row>
    <row r="31392" spans="13:13" ht="49.2" customHeight="1">
      <c r="M31392" s="85"/>
    </row>
    <row r="31393" spans="13:13" ht="49.2" customHeight="1">
      <c r="M31393" s="85"/>
    </row>
    <row r="31394" spans="13:13" ht="49.2" customHeight="1">
      <c r="M31394" s="85"/>
    </row>
    <row r="31395" spans="13:13" ht="49.2" customHeight="1">
      <c r="M31395" s="85"/>
    </row>
    <row r="31396" spans="13:13" ht="49.2" customHeight="1">
      <c r="M31396" s="85"/>
    </row>
    <row r="31397" spans="13:13" ht="49.2" customHeight="1">
      <c r="M31397" s="85"/>
    </row>
    <row r="31398" spans="13:13" ht="49.2" customHeight="1">
      <c r="M31398" s="85"/>
    </row>
    <row r="31399" spans="13:13" ht="49.2" customHeight="1">
      <c r="M31399" s="85"/>
    </row>
    <row r="31400" spans="13:13" ht="49.2" customHeight="1">
      <c r="M31400" s="85"/>
    </row>
    <row r="31401" spans="13:13" ht="49.2" customHeight="1">
      <c r="M31401" s="85"/>
    </row>
    <row r="31402" spans="13:13" ht="49.2" customHeight="1">
      <c r="M31402" s="85"/>
    </row>
    <row r="31403" spans="13:13" ht="49.2" customHeight="1">
      <c r="M31403" s="85"/>
    </row>
    <row r="31404" spans="13:13" ht="49.2" customHeight="1">
      <c r="M31404" s="85"/>
    </row>
    <row r="31405" spans="13:13" ht="49.2" customHeight="1">
      <c r="M31405" s="85"/>
    </row>
    <row r="31406" spans="13:13" ht="49.2" customHeight="1">
      <c r="M31406" s="85"/>
    </row>
    <row r="31407" spans="13:13" ht="49.2" customHeight="1">
      <c r="M31407" s="85"/>
    </row>
    <row r="31408" spans="13:13" ht="49.2" customHeight="1">
      <c r="M31408" s="85"/>
    </row>
    <row r="31409" spans="13:13" ht="49.2" customHeight="1">
      <c r="M31409" s="85"/>
    </row>
    <row r="31410" spans="13:13" ht="49.2" customHeight="1">
      <c r="M31410" s="85"/>
    </row>
    <row r="31411" spans="13:13" ht="49.2" customHeight="1">
      <c r="M31411" s="85"/>
    </row>
    <row r="31412" spans="13:13" ht="49.2" customHeight="1">
      <c r="M31412" s="85"/>
    </row>
    <row r="31413" spans="13:13" ht="49.2" customHeight="1">
      <c r="M31413" s="85"/>
    </row>
    <row r="31414" spans="13:13" ht="49.2" customHeight="1">
      <c r="M31414" s="85"/>
    </row>
    <row r="31415" spans="13:13" ht="49.2" customHeight="1">
      <c r="M31415" s="85"/>
    </row>
    <row r="31416" spans="13:13" ht="49.2" customHeight="1">
      <c r="M31416" s="85"/>
    </row>
    <row r="31417" spans="13:13" ht="49.2" customHeight="1">
      <c r="M31417" s="85"/>
    </row>
    <row r="31418" spans="13:13" ht="49.2" customHeight="1">
      <c r="M31418" s="85"/>
    </row>
    <row r="31419" spans="13:13" ht="49.2" customHeight="1">
      <c r="M31419" s="85"/>
    </row>
    <row r="31420" spans="13:13" ht="49.2" customHeight="1">
      <c r="M31420" s="85"/>
    </row>
    <row r="31421" spans="13:13" ht="49.2" customHeight="1">
      <c r="M31421" s="85"/>
    </row>
    <row r="31422" spans="13:13" ht="49.2" customHeight="1">
      <c r="M31422" s="85"/>
    </row>
    <row r="31423" spans="13:13" ht="49.2" customHeight="1">
      <c r="M31423" s="85"/>
    </row>
    <row r="31424" spans="13:13" ht="49.2" customHeight="1">
      <c r="M31424" s="85"/>
    </row>
    <row r="31425" spans="13:13" ht="49.2" customHeight="1">
      <c r="M31425" s="85"/>
    </row>
    <row r="31426" spans="13:13" ht="49.2" customHeight="1">
      <c r="M31426" s="85"/>
    </row>
    <row r="31427" spans="13:13" ht="49.2" customHeight="1">
      <c r="M31427" s="85"/>
    </row>
    <row r="31428" spans="13:13" ht="49.2" customHeight="1">
      <c r="M31428" s="85"/>
    </row>
    <row r="31429" spans="13:13" ht="49.2" customHeight="1">
      <c r="M31429" s="85"/>
    </row>
    <row r="31430" spans="13:13" ht="49.2" customHeight="1">
      <c r="M31430" s="85"/>
    </row>
    <row r="31431" spans="13:13" ht="49.2" customHeight="1">
      <c r="M31431" s="85"/>
    </row>
    <row r="31432" spans="13:13" ht="49.2" customHeight="1">
      <c r="M31432" s="85"/>
    </row>
    <row r="31433" spans="13:13" ht="49.2" customHeight="1">
      <c r="M31433" s="85"/>
    </row>
    <row r="31434" spans="13:13" ht="49.2" customHeight="1">
      <c r="M31434" s="85"/>
    </row>
    <row r="31435" spans="13:13" ht="49.2" customHeight="1">
      <c r="M31435" s="85"/>
    </row>
    <row r="31436" spans="13:13" ht="49.2" customHeight="1">
      <c r="M31436" s="85"/>
    </row>
    <row r="31437" spans="13:13" ht="49.2" customHeight="1">
      <c r="M31437" s="85"/>
    </row>
    <row r="31438" spans="13:13" ht="49.2" customHeight="1">
      <c r="M31438" s="85"/>
    </row>
    <row r="31439" spans="13:13" ht="49.2" customHeight="1">
      <c r="M31439" s="85"/>
    </row>
    <row r="31440" spans="13:13" ht="49.2" customHeight="1">
      <c r="M31440" s="85"/>
    </row>
    <row r="31441" spans="13:13" ht="49.2" customHeight="1">
      <c r="M31441" s="85"/>
    </row>
    <row r="31442" spans="13:13" ht="49.2" customHeight="1">
      <c r="M31442" s="85"/>
    </row>
    <row r="31443" spans="13:13" ht="49.2" customHeight="1">
      <c r="M31443" s="85"/>
    </row>
    <row r="31444" spans="13:13" ht="49.2" customHeight="1">
      <c r="M31444" s="85"/>
    </row>
    <row r="31445" spans="13:13" ht="49.2" customHeight="1">
      <c r="M31445" s="85"/>
    </row>
    <row r="31446" spans="13:13" ht="49.2" customHeight="1">
      <c r="M31446" s="85"/>
    </row>
    <row r="31447" spans="13:13" ht="49.2" customHeight="1">
      <c r="M31447" s="85"/>
    </row>
    <row r="31448" spans="13:13" ht="49.2" customHeight="1">
      <c r="M31448" s="85"/>
    </row>
    <row r="31449" spans="13:13" ht="49.2" customHeight="1">
      <c r="M31449" s="85"/>
    </row>
    <row r="31450" spans="13:13" ht="49.2" customHeight="1">
      <c r="M31450" s="85"/>
    </row>
    <row r="31451" spans="13:13" ht="49.2" customHeight="1">
      <c r="M31451" s="85"/>
    </row>
    <row r="31452" spans="13:13" ht="49.2" customHeight="1">
      <c r="M31452" s="85"/>
    </row>
    <row r="31453" spans="13:13" ht="49.2" customHeight="1">
      <c r="M31453" s="85"/>
    </row>
    <row r="31454" spans="13:13" ht="49.2" customHeight="1">
      <c r="M31454" s="85"/>
    </row>
    <row r="31455" spans="13:13" ht="49.2" customHeight="1">
      <c r="M31455" s="85"/>
    </row>
    <row r="31456" spans="13:13" ht="49.2" customHeight="1">
      <c r="M31456" s="85"/>
    </row>
    <row r="31457" spans="13:13" ht="49.2" customHeight="1">
      <c r="M31457" s="85"/>
    </row>
    <row r="31458" spans="13:13" ht="49.2" customHeight="1">
      <c r="M31458" s="85"/>
    </row>
    <row r="31459" spans="13:13" ht="49.2" customHeight="1">
      <c r="M31459" s="85"/>
    </row>
    <row r="31460" spans="13:13" ht="49.2" customHeight="1">
      <c r="M31460" s="85"/>
    </row>
    <row r="31461" spans="13:13" ht="49.2" customHeight="1">
      <c r="M31461" s="85"/>
    </row>
    <row r="31462" spans="13:13" ht="49.2" customHeight="1">
      <c r="M31462" s="85"/>
    </row>
    <row r="31463" spans="13:13" ht="49.2" customHeight="1">
      <c r="M31463" s="85"/>
    </row>
    <row r="31464" spans="13:13" ht="49.2" customHeight="1">
      <c r="M31464" s="85"/>
    </row>
    <row r="31465" spans="13:13" ht="49.2" customHeight="1">
      <c r="M31465" s="85"/>
    </row>
    <row r="31466" spans="13:13" ht="49.2" customHeight="1">
      <c r="M31466" s="85"/>
    </row>
    <row r="31467" spans="13:13" ht="49.2" customHeight="1">
      <c r="M31467" s="85"/>
    </row>
    <row r="31468" spans="13:13" ht="49.2" customHeight="1">
      <c r="M31468" s="85"/>
    </row>
    <row r="31469" spans="13:13" ht="49.2" customHeight="1">
      <c r="M31469" s="85"/>
    </row>
    <row r="31470" spans="13:13" ht="49.2" customHeight="1">
      <c r="M31470" s="85"/>
    </row>
    <row r="31471" spans="13:13" ht="49.2" customHeight="1">
      <c r="M31471" s="85"/>
    </row>
    <row r="31472" spans="13:13" ht="49.2" customHeight="1">
      <c r="M31472" s="85"/>
    </row>
    <row r="31473" spans="13:13" ht="49.2" customHeight="1">
      <c r="M31473" s="85"/>
    </row>
    <row r="31474" spans="13:13" ht="49.2" customHeight="1">
      <c r="M31474" s="85"/>
    </row>
    <row r="31475" spans="13:13" ht="49.2" customHeight="1">
      <c r="M31475" s="85"/>
    </row>
    <row r="31476" spans="13:13" ht="49.2" customHeight="1">
      <c r="M31476" s="85"/>
    </row>
    <row r="31477" spans="13:13" ht="49.2" customHeight="1">
      <c r="M31477" s="85"/>
    </row>
    <row r="31478" spans="13:13" ht="49.2" customHeight="1">
      <c r="M31478" s="85"/>
    </row>
    <row r="31479" spans="13:13" ht="49.2" customHeight="1">
      <c r="M31479" s="85"/>
    </row>
    <row r="31480" spans="13:13" ht="49.2" customHeight="1">
      <c r="M31480" s="85"/>
    </row>
    <row r="31481" spans="13:13" ht="49.2" customHeight="1">
      <c r="M31481" s="85"/>
    </row>
    <row r="31482" spans="13:13" ht="49.2" customHeight="1">
      <c r="M31482" s="85"/>
    </row>
    <row r="31483" spans="13:13" ht="49.2" customHeight="1">
      <c r="M31483" s="85"/>
    </row>
    <row r="31484" spans="13:13" ht="49.2" customHeight="1">
      <c r="M31484" s="85"/>
    </row>
    <row r="31485" spans="13:13" ht="49.2" customHeight="1">
      <c r="M31485" s="85"/>
    </row>
    <row r="31486" spans="13:13" ht="49.2" customHeight="1">
      <c r="M31486" s="85"/>
    </row>
    <row r="31487" spans="13:13" ht="49.2" customHeight="1">
      <c r="M31487" s="85"/>
    </row>
    <row r="31488" spans="13:13" ht="49.2" customHeight="1">
      <c r="M31488" s="85"/>
    </row>
    <row r="31489" spans="13:13" ht="49.2" customHeight="1">
      <c r="M31489" s="85"/>
    </row>
    <row r="31490" spans="13:13" ht="49.2" customHeight="1">
      <c r="M31490" s="85"/>
    </row>
    <row r="31491" spans="13:13" ht="49.2" customHeight="1">
      <c r="M31491" s="85"/>
    </row>
    <row r="31492" spans="13:13" ht="49.2" customHeight="1">
      <c r="M31492" s="85"/>
    </row>
    <row r="31493" spans="13:13" ht="49.2" customHeight="1">
      <c r="M31493" s="85"/>
    </row>
    <row r="31494" spans="13:13" ht="49.2" customHeight="1">
      <c r="M31494" s="85"/>
    </row>
    <row r="31495" spans="13:13" ht="49.2" customHeight="1">
      <c r="M31495" s="85"/>
    </row>
    <row r="31496" spans="13:13" ht="49.2" customHeight="1">
      <c r="M31496" s="85"/>
    </row>
    <row r="31497" spans="13:13" ht="49.2" customHeight="1">
      <c r="M31497" s="85"/>
    </row>
    <row r="31498" spans="13:13" ht="49.2" customHeight="1">
      <c r="M31498" s="85"/>
    </row>
    <row r="31499" spans="13:13" ht="49.2" customHeight="1">
      <c r="M31499" s="85"/>
    </row>
    <row r="31500" spans="13:13" ht="49.2" customHeight="1">
      <c r="M31500" s="85"/>
    </row>
    <row r="31501" spans="13:13" ht="49.2" customHeight="1">
      <c r="M31501" s="85"/>
    </row>
    <row r="31502" spans="13:13" ht="49.2" customHeight="1">
      <c r="M31502" s="85"/>
    </row>
    <row r="31503" spans="13:13" ht="49.2" customHeight="1">
      <c r="M31503" s="85"/>
    </row>
    <row r="31504" spans="13:13" ht="49.2" customHeight="1">
      <c r="M31504" s="85"/>
    </row>
    <row r="31505" spans="13:13" ht="49.2" customHeight="1">
      <c r="M31505" s="85"/>
    </row>
    <row r="31506" spans="13:13" ht="49.2" customHeight="1">
      <c r="M31506" s="85"/>
    </row>
    <row r="31507" spans="13:13" ht="49.2" customHeight="1">
      <c r="M31507" s="85"/>
    </row>
    <row r="31508" spans="13:13" ht="49.2" customHeight="1">
      <c r="M31508" s="85"/>
    </row>
    <row r="31509" spans="13:13" ht="49.2" customHeight="1">
      <c r="M31509" s="85"/>
    </row>
    <row r="31510" spans="13:13" ht="49.2" customHeight="1">
      <c r="M31510" s="85"/>
    </row>
    <row r="31511" spans="13:13" ht="49.2" customHeight="1">
      <c r="M31511" s="85"/>
    </row>
    <row r="31512" spans="13:13" ht="49.2" customHeight="1">
      <c r="M31512" s="85"/>
    </row>
    <row r="31513" spans="13:13" ht="49.2" customHeight="1">
      <c r="M31513" s="85"/>
    </row>
    <row r="31514" spans="13:13" ht="49.2" customHeight="1">
      <c r="M31514" s="85"/>
    </row>
    <row r="31515" spans="13:13" ht="49.2" customHeight="1">
      <c r="M31515" s="85"/>
    </row>
    <row r="31516" spans="13:13" ht="49.2" customHeight="1">
      <c r="M31516" s="85"/>
    </row>
    <row r="31517" spans="13:13" ht="49.2" customHeight="1">
      <c r="M31517" s="85"/>
    </row>
    <row r="31518" spans="13:13" ht="49.2" customHeight="1">
      <c r="M31518" s="85"/>
    </row>
    <row r="31519" spans="13:13" ht="49.2" customHeight="1">
      <c r="M31519" s="85"/>
    </row>
    <row r="31520" spans="13:13" ht="49.2" customHeight="1">
      <c r="M31520" s="85"/>
    </row>
    <row r="31521" spans="13:13" ht="49.2" customHeight="1">
      <c r="M31521" s="85"/>
    </row>
    <row r="31522" spans="13:13" ht="49.2" customHeight="1">
      <c r="M31522" s="85"/>
    </row>
    <row r="31523" spans="13:13" ht="49.2" customHeight="1">
      <c r="M31523" s="85"/>
    </row>
    <row r="31524" spans="13:13" ht="49.2" customHeight="1">
      <c r="M31524" s="85"/>
    </row>
    <row r="31525" spans="13:13" ht="49.2" customHeight="1">
      <c r="M31525" s="85"/>
    </row>
    <row r="31526" spans="13:13" ht="49.2" customHeight="1">
      <c r="M31526" s="85"/>
    </row>
    <row r="31527" spans="13:13" ht="49.2" customHeight="1">
      <c r="M31527" s="85"/>
    </row>
    <row r="31528" spans="13:13" ht="49.2" customHeight="1">
      <c r="M31528" s="85"/>
    </row>
    <row r="31529" spans="13:13" ht="49.2" customHeight="1">
      <c r="M31529" s="85"/>
    </row>
    <row r="31530" spans="13:13" ht="49.2" customHeight="1">
      <c r="M31530" s="85"/>
    </row>
    <row r="31531" spans="13:13" ht="49.2" customHeight="1">
      <c r="M31531" s="85"/>
    </row>
    <row r="31532" spans="13:13" ht="49.2" customHeight="1">
      <c r="M31532" s="85"/>
    </row>
    <row r="31533" spans="13:13" ht="49.2" customHeight="1">
      <c r="M31533" s="85"/>
    </row>
    <row r="31534" spans="13:13" ht="49.2" customHeight="1">
      <c r="M31534" s="85"/>
    </row>
    <row r="31535" spans="13:13" ht="49.2" customHeight="1">
      <c r="M31535" s="85"/>
    </row>
    <row r="31536" spans="13:13" ht="49.2" customHeight="1">
      <c r="M31536" s="85"/>
    </row>
    <row r="31537" spans="13:13" ht="49.2" customHeight="1">
      <c r="M31537" s="85"/>
    </row>
    <row r="31538" spans="13:13" ht="49.2" customHeight="1">
      <c r="M31538" s="85"/>
    </row>
    <row r="31539" spans="13:13" ht="49.2" customHeight="1">
      <c r="M31539" s="85"/>
    </row>
    <row r="31540" spans="13:13" ht="49.2" customHeight="1">
      <c r="M31540" s="85"/>
    </row>
    <row r="31541" spans="13:13" ht="49.2" customHeight="1">
      <c r="M31541" s="85"/>
    </row>
    <row r="31542" spans="13:13" ht="49.2" customHeight="1">
      <c r="M31542" s="85"/>
    </row>
    <row r="31543" spans="13:13" ht="49.2" customHeight="1">
      <c r="M31543" s="85"/>
    </row>
    <row r="31544" spans="13:13" ht="49.2" customHeight="1">
      <c r="M31544" s="85"/>
    </row>
    <row r="31545" spans="13:13" ht="49.2" customHeight="1">
      <c r="M31545" s="85"/>
    </row>
    <row r="31546" spans="13:13" ht="49.2" customHeight="1">
      <c r="M31546" s="85"/>
    </row>
    <row r="31547" spans="13:13" ht="49.2" customHeight="1">
      <c r="M31547" s="85"/>
    </row>
    <row r="31548" spans="13:13" ht="49.2" customHeight="1">
      <c r="M31548" s="85"/>
    </row>
    <row r="31549" spans="13:13" ht="49.2" customHeight="1">
      <c r="M31549" s="85"/>
    </row>
    <row r="31550" spans="13:13" ht="49.2" customHeight="1">
      <c r="M31550" s="85"/>
    </row>
    <row r="31551" spans="13:13" ht="49.2" customHeight="1">
      <c r="M31551" s="85"/>
    </row>
    <row r="31552" spans="13:13" ht="49.2" customHeight="1">
      <c r="M31552" s="85"/>
    </row>
    <row r="31553" spans="13:13" ht="49.2" customHeight="1">
      <c r="M31553" s="85"/>
    </row>
    <row r="31554" spans="13:13" ht="49.2" customHeight="1">
      <c r="M31554" s="85"/>
    </row>
    <row r="31555" spans="13:13" ht="49.2" customHeight="1">
      <c r="M31555" s="85"/>
    </row>
    <row r="31556" spans="13:13" ht="49.2" customHeight="1">
      <c r="M31556" s="85"/>
    </row>
    <row r="31557" spans="13:13" ht="49.2" customHeight="1">
      <c r="M31557" s="85"/>
    </row>
    <row r="31558" spans="13:13" ht="49.2" customHeight="1">
      <c r="M31558" s="85"/>
    </row>
    <row r="31559" spans="13:13" ht="49.2" customHeight="1">
      <c r="M31559" s="85"/>
    </row>
    <row r="31560" spans="13:13" ht="49.2" customHeight="1">
      <c r="M31560" s="85"/>
    </row>
    <row r="31561" spans="13:13" ht="49.2" customHeight="1">
      <c r="M31561" s="85"/>
    </row>
    <row r="31562" spans="13:13" ht="49.2" customHeight="1">
      <c r="M31562" s="85"/>
    </row>
    <row r="31563" spans="13:13" ht="49.2" customHeight="1">
      <c r="M31563" s="85"/>
    </row>
    <row r="31564" spans="13:13" ht="49.2" customHeight="1">
      <c r="M31564" s="85"/>
    </row>
    <row r="31565" spans="13:13" ht="49.2" customHeight="1">
      <c r="M31565" s="85"/>
    </row>
    <row r="31566" spans="13:13" ht="49.2" customHeight="1">
      <c r="M31566" s="85"/>
    </row>
    <row r="31567" spans="13:13" ht="49.2" customHeight="1">
      <c r="M31567" s="85"/>
    </row>
    <row r="31568" spans="13:13" ht="49.2" customHeight="1">
      <c r="M31568" s="85"/>
    </row>
    <row r="31569" spans="13:13" ht="49.2" customHeight="1">
      <c r="M31569" s="85"/>
    </row>
    <row r="31570" spans="13:13" ht="49.2" customHeight="1">
      <c r="M31570" s="85"/>
    </row>
    <row r="31571" spans="13:13" ht="49.2" customHeight="1">
      <c r="M31571" s="85"/>
    </row>
    <row r="31572" spans="13:13" ht="49.2" customHeight="1">
      <c r="M31572" s="85"/>
    </row>
    <row r="31573" spans="13:13" ht="49.2" customHeight="1">
      <c r="M31573" s="85"/>
    </row>
    <row r="31574" spans="13:13" ht="49.2" customHeight="1">
      <c r="M31574" s="85"/>
    </row>
    <row r="31575" spans="13:13" ht="49.2" customHeight="1">
      <c r="M31575" s="85"/>
    </row>
    <row r="31576" spans="13:13" ht="49.2" customHeight="1">
      <c r="M31576" s="85"/>
    </row>
    <row r="31577" spans="13:13" ht="49.2" customHeight="1">
      <c r="M31577" s="85"/>
    </row>
    <row r="31578" spans="13:13" ht="49.2" customHeight="1">
      <c r="M31578" s="85"/>
    </row>
    <row r="31579" spans="13:13" ht="49.2" customHeight="1">
      <c r="M31579" s="85"/>
    </row>
    <row r="31580" spans="13:13" ht="49.2" customHeight="1">
      <c r="M31580" s="85"/>
    </row>
    <row r="31581" spans="13:13" ht="49.2" customHeight="1">
      <c r="M31581" s="85"/>
    </row>
    <row r="31582" spans="13:13" ht="49.2" customHeight="1">
      <c r="M31582" s="85"/>
    </row>
    <row r="31583" spans="13:13" ht="49.2" customHeight="1">
      <c r="M31583" s="85"/>
    </row>
    <row r="31584" spans="13:13" ht="49.2" customHeight="1">
      <c r="M31584" s="85"/>
    </row>
    <row r="31585" spans="13:13" ht="49.2" customHeight="1">
      <c r="M31585" s="85"/>
    </row>
    <row r="31586" spans="13:13" ht="49.2" customHeight="1">
      <c r="M31586" s="85"/>
    </row>
    <row r="31587" spans="13:13" ht="49.2" customHeight="1">
      <c r="M31587" s="85"/>
    </row>
    <row r="31588" spans="13:13" ht="49.2" customHeight="1">
      <c r="M31588" s="85"/>
    </row>
    <row r="31589" spans="13:13" ht="49.2" customHeight="1">
      <c r="M31589" s="85"/>
    </row>
    <row r="31590" spans="13:13" ht="49.2" customHeight="1">
      <c r="M31590" s="85"/>
    </row>
    <row r="31591" spans="13:13" ht="49.2" customHeight="1">
      <c r="M31591" s="85"/>
    </row>
    <row r="31592" spans="13:13" ht="49.2" customHeight="1">
      <c r="M31592" s="85"/>
    </row>
    <row r="31593" spans="13:13" ht="49.2" customHeight="1">
      <c r="M31593" s="85"/>
    </row>
    <row r="31594" spans="13:13" ht="49.2" customHeight="1">
      <c r="M31594" s="85"/>
    </row>
    <row r="31595" spans="13:13" ht="49.2" customHeight="1">
      <c r="M31595" s="85"/>
    </row>
    <row r="31596" spans="13:13" ht="49.2" customHeight="1">
      <c r="M31596" s="85"/>
    </row>
    <row r="31597" spans="13:13" ht="49.2" customHeight="1">
      <c r="M31597" s="85"/>
    </row>
    <row r="31598" spans="13:13" ht="49.2" customHeight="1">
      <c r="M31598" s="85"/>
    </row>
    <row r="31599" spans="13:13" ht="49.2" customHeight="1">
      <c r="M31599" s="85"/>
    </row>
    <row r="31600" spans="13:13" ht="49.2" customHeight="1">
      <c r="M31600" s="85"/>
    </row>
    <row r="31601" spans="13:13" ht="49.2" customHeight="1">
      <c r="M31601" s="85"/>
    </row>
    <row r="31602" spans="13:13" ht="49.2" customHeight="1">
      <c r="M31602" s="85"/>
    </row>
    <row r="31603" spans="13:13" ht="49.2" customHeight="1">
      <c r="M31603" s="85"/>
    </row>
    <row r="31604" spans="13:13" ht="49.2" customHeight="1">
      <c r="M31604" s="85"/>
    </row>
    <row r="31605" spans="13:13" ht="49.2" customHeight="1">
      <c r="M31605" s="85"/>
    </row>
    <row r="31606" spans="13:13" ht="49.2" customHeight="1">
      <c r="M31606" s="85"/>
    </row>
    <row r="31607" spans="13:13" ht="49.2" customHeight="1">
      <c r="M31607" s="85"/>
    </row>
    <row r="31608" spans="13:13" ht="49.2" customHeight="1">
      <c r="M31608" s="85"/>
    </row>
    <row r="31609" spans="13:13" ht="49.2" customHeight="1">
      <c r="M31609" s="85"/>
    </row>
    <row r="31610" spans="13:13" ht="49.2" customHeight="1">
      <c r="M31610" s="85"/>
    </row>
    <row r="31611" spans="13:13" ht="49.2" customHeight="1">
      <c r="M31611" s="85"/>
    </row>
    <row r="31612" spans="13:13" ht="49.2" customHeight="1">
      <c r="M31612" s="85"/>
    </row>
    <row r="31613" spans="13:13" ht="49.2" customHeight="1">
      <c r="M31613" s="85"/>
    </row>
    <row r="31614" spans="13:13" ht="49.2" customHeight="1">
      <c r="M31614" s="85"/>
    </row>
    <row r="31615" spans="13:13" ht="49.2" customHeight="1">
      <c r="M31615" s="85"/>
    </row>
    <row r="31616" spans="13:13" ht="49.2" customHeight="1">
      <c r="M31616" s="85"/>
    </row>
    <row r="31617" spans="13:13" ht="49.2" customHeight="1">
      <c r="M31617" s="85"/>
    </row>
    <row r="31618" spans="13:13" ht="49.2" customHeight="1">
      <c r="M31618" s="85"/>
    </row>
    <row r="31619" spans="13:13" ht="49.2" customHeight="1">
      <c r="M31619" s="85"/>
    </row>
    <row r="31620" spans="13:13" ht="49.2" customHeight="1">
      <c r="M31620" s="85"/>
    </row>
    <row r="31621" spans="13:13" ht="49.2" customHeight="1">
      <c r="M31621" s="85"/>
    </row>
    <row r="31622" spans="13:13" ht="49.2" customHeight="1">
      <c r="M31622" s="85"/>
    </row>
    <row r="31623" spans="13:13" ht="49.2" customHeight="1">
      <c r="M31623" s="85"/>
    </row>
    <row r="31624" spans="13:13" ht="49.2" customHeight="1">
      <c r="M31624" s="85"/>
    </row>
    <row r="31625" spans="13:13" ht="49.2" customHeight="1">
      <c r="M31625" s="85"/>
    </row>
    <row r="31626" spans="13:13" ht="49.2" customHeight="1">
      <c r="M31626" s="85"/>
    </row>
    <row r="31627" spans="13:13" ht="49.2" customHeight="1">
      <c r="M31627" s="85"/>
    </row>
    <row r="31628" spans="13:13" ht="49.2" customHeight="1">
      <c r="M31628" s="85"/>
    </row>
    <row r="31629" spans="13:13" ht="49.2" customHeight="1">
      <c r="M31629" s="85"/>
    </row>
    <row r="31630" spans="13:13" ht="49.2" customHeight="1">
      <c r="M31630" s="85"/>
    </row>
    <row r="31631" spans="13:13" ht="49.2" customHeight="1">
      <c r="M31631" s="85"/>
    </row>
    <row r="31632" spans="13:13" ht="49.2" customHeight="1">
      <c r="M31632" s="85"/>
    </row>
    <row r="31633" spans="13:13" ht="49.2" customHeight="1">
      <c r="M31633" s="85"/>
    </row>
    <row r="31634" spans="13:13" ht="49.2" customHeight="1">
      <c r="M31634" s="85"/>
    </row>
    <row r="31635" spans="13:13" ht="49.2" customHeight="1">
      <c r="M31635" s="85"/>
    </row>
    <row r="31636" spans="13:13" ht="49.2" customHeight="1">
      <c r="M31636" s="85"/>
    </row>
    <row r="31637" spans="13:13" ht="49.2" customHeight="1">
      <c r="M31637" s="85"/>
    </row>
    <row r="31638" spans="13:13" ht="49.2" customHeight="1">
      <c r="M31638" s="85"/>
    </row>
    <row r="31639" spans="13:13" ht="49.2" customHeight="1">
      <c r="M31639" s="85"/>
    </row>
    <row r="31640" spans="13:13" ht="49.2" customHeight="1">
      <c r="M31640" s="85"/>
    </row>
    <row r="31641" spans="13:13" ht="49.2" customHeight="1">
      <c r="M31641" s="85"/>
    </row>
    <row r="31642" spans="13:13" ht="49.2" customHeight="1">
      <c r="M31642" s="85"/>
    </row>
    <row r="31643" spans="13:13" ht="49.2" customHeight="1">
      <c r="M31643" s="85"/>
    </row>
    <row r="31644" spans="13:13" ht="49.2" customHeight="1">
      <c r="M31644" s="85"/>
    </row>
    <row r="31645" spans="13:13" ht="49.2" customHeight="1">
      <c r="M31645" s="85"/>
    </row>
    <row r="31646" spans="13:13" ht="49.2" customHeight="1">
      <c r="M31646" s="85"/>
    </row>
    <row r="31647" spans="13:13" ht="49.2" customHeight="1">
      <c r="M31647" s="85"/>
    </row>
    <row r="31648" spans="13:13" ht="49.2" customHeight="1">
      <c r="M31648" s="85"/>
    </row>
    <row r="31649" spans="13:13" ht="49.2" customHeight="1">
      <c r="M31649" s="85"/>
    </row>
    <row r="31650" spans="13:13" ht="49.2" customHeight="1">
      <c r="M31650" s="85"/>
    </row>
    <row r="31651" spans="13:13" ht="49.2" customHeight="1">
      <c r="M31651" s="85"/>
    </row>
    <row r="31652" spans="13:13" ht="49.2" customHeight="1">
      <c r="M31652" s="85"/>
    </row>
    <row r="31653" spans="13:13" ht="49.2" customHeight="1">
      <c r="M31653" s="85"/>
    </row>
    <row r="31654" spans="13:13" ht="49.2" customHeight="1">
      <c r="M31654" s="85"/>
    </row>
    <row r="31655" spans="13:13" ht="49.2" customHeight="1">
      <c r="M31655" s="85"/>
    </row>
    <row r="31656" spans="13:13" ht="49.2" customHeight="1">
      <c r="M31656" s="85"/>
    </row>
    <row r="31657" spans="13:13" ht="49.2" customHeight="1">
      <c r="M31657" s="85"/>
    </row>
    <row r="31658" spans="13:13" ht="49.2" customHeight="1">
      <c r="M31658" s="85"/>
    </row>
    <row r="31659" spans="13:13" ht="49.2" customHeight="1">
      <c r="M31659" s="85"/>
    </row>
    <row r="31660" spans="13:13" ht="49.2" customHeight="1">
      <c r="M31660" s="85"/>
    </row>
    <row r="31661" spans="13:13" ht="49.2" customHeight="1">
      <c r="M31661" s="85"/>
    </row>
    <row r="31662" spans="13:13" ht="49.2" customHeight="1">
      <c r="M31662" s="85"/>
    </row>
    <row r="31663" spans="13:13" ht="49.2" customHeight="1">
      <c r="M31663" s="85"/>
    </row>
    <row r="31664" spans="13:13" ht="49.2" customHeight="1">
      <c r="M31664" s="85"/>
    </row>
    <row r="31665" spans="13:13" ht="49.2" customHeight="1">
      <c r="M31665" s="85"/>
    </row>
    <row r="31666" spans="13:13" ht="49.2" customHeight="1">
      <c r="M31666" s="85"/>
    </row>
    <row r="31667" spans="13:13" ht="49.2" customHeight="1">
      <c r="M31667" s="85"/>
    </row>
    <row r="31668" spans="13:13" ht="49.2" customHeight="1">
      <c r="M31668" s="85"/>
    </row>
    <row r="31669" spans="13:13" ht="49.2" customHeight="1">
      <c r="M31669" s="85"/>
    </row>
    <row r="31670" spans="13:13" ht="49.2" customHeight="1">
      <c r="M31670" s="85"/>
    </row>
    <row r="31671" spans="13:13" ht="49.2" customHeight="1">
      <c r="M31671" s="85"/>
    </row>
    <row r="31672" spans="13:13" ht="49.2" customHeight="1">
      <c r="M31672" s="85"/>
    </row>
    <row r="31673" spans="13:13" ht="49.2" customHeight="1">
      <c r="M31673" s="85"/>
    </row>
    <row r="31674" spans="13:13" ht="49.2" customHeight="1">
      <c r="M31674" s="85"/>
    </row>
    <row r="31675" spans="13:13" ht="49.2" customHeight="1">
      <c r="M31675" s="85"/>
    </row>
    <row r="31676" spans="13:13" ht="49.2" customHeight="1">
      <c r="M31676" s="85"/>
    </row>
    <row r="31677" spans="13:13" ht="49.2" customHeight="1">
      <c r="M31677" s="85"/>
    </row>
    <row r="31678" spans="13:13" ht="49.2" customHeight="1">
      <c r="M31678" s="85"/>
    </row>
    <row r="31679" spans="13:13" ht="49.2" customHeight="1">
      <c r="M31679" s="85"/>
    </row>
    <row r="31680" spans="13:13" ht="49.2" customHeight="1">
      <c r="M31680" s="85"/>
    </row>
    <row r="31681" spans="13:13" ht="49.2" customHeight="1">
      <c r="M31681" s="85"/>
    </row>
    <row r="31682" spans="13:13" ht="49.2" customHeight="1">
      <c r="M31682" s="85"/>
    </row>
    <row r="31683" spans="13:13" ht="49.2" customHeight="1">
      <c r="M31683" s="85"/>
    </row>
    <row r="31684" spans="13:13" ht="49.2" customHeight="1">
      <c r="M31684" s="85"/>
    </row>
    <row r="31685" spans="13:13" ht="49.2" customHeight="1">
      <c r="M31685" s="85"/>
    </row>
    <row r="31686" spans="13:13" ht="49.2" customHeight="1">
      <c r="M31686" s="85"/>
    </row>
    <row r="31687" spans="13:13" ht="49.2" customHeight="1">
      <c r="M31687" s="85"/>
    </row>
    <row r="31688" spans="13:13" ht="49.2" customHeight="1">
      <c r="M31688" s="85"/>
    </row>
    <row r="31689" spans="13:13" ht="49.2" customHeight="1">
      <c r="M31689" s="85"/>
    </row>
    <row r="31690" spans="13:13" ht="49.2" customHeight="1">
      <c r="M31690" s="85"/>
    </row>
    <row r="31691" spans="13:13" ht="49.2" customHeight="1">
      <c r="M31691" s="85"/>
    </row>
    <row r="31692" spans="13:13" ht="49.2" customHeight="1">
      <c r="M31692" s="85"/>
    </row>
    <row r="31693" spans="13:13" ht="49.2" customHeight="1">
      <c r="M31693" s="85"/>
    </row>
    <row r="31694" spans="13:13" ht="49.2" customHeight="1">
      <c r="M31694" s="85"/>
    </row>
    <row r="31695" spans="13:13" ht="49.2" customHeight="1">
      <c r="M31695" s="85"/>
    </row>
    <row r="31696" spans="13:13" ht="49.2" customHeight="1">
      <c r="M31696" s="85"/>
    </row>
    <row r="31697" spans="13:13" ht="49.2" customHeight="1">
      <c r="M31697" s="85"/>
    </row>
    <row r="31698" spans="13:13" ht="49.2" customHeight="1">
      <c r="M31698" s="85"/>
    </row>
    <row r="31699" spans="13:13" ht="49.2" customHeight="1">
      <c r="M31699" s="85"/>
    </row>
    <row r="31700" spans="13:13" ht="49.2" customHeight="1">
      <c r="M31700" s="85"/>
    </row>
    <row r="31701" spans="13:13" ht="49.2" customHeight="1">
      <c r="M31701" s="85"/>
    </row>
    <row r="31702" spans="13:13" ht="49.2" customHeight="1">
      <c r="M31702" s="85"/>
    </row>
    <row r="31703" spans="13:13" ht="49.2" customHeight="1">
      <c r="M31703" s="85"/>
    </row>
    <row r="31704" spans="13:13" ht="49.2" customHeight="1">
      <c r="M31704" s="85"/>
    </row>
    <row r="31705" spans="13:13" ht="49.2" customHeight="1">
      <c r="M31705" s="85"/>
    </row>
    <row r="31706" spans="13:13" ht="49.2" customHeight="1">
      <c r="M31706" s="85"/>
    </row>
    <row r="31707" spans="13:13" ht="49.2" customHeight="1">
      <c r="M31707" s="85"/>
    </row>
    <row r="31708" spans="13:13" ht="49.2" customHeight="1">
      <c r="M31708" s="85"/>
    </row>
    <row r="31709" spans="13:13" ht="49.2" customHeight="1">
      <c r="M31709" s="85"/>
    </row>
    <row r="31710" spans="13:13" ht="49.2" customHeight="1">
      <c r="M31710" s="85"/>
    </row>
    <row r="31711" spans="13:13" ht="49.2" customHeight="1">
      <c r="M31711" s="85"/>
    </row>
    <row r="31712" spans="13:13" ht="49.2" customHeight="1">
      <c r="M31712" s="85"/>
    </row>
    <row r="31713" spans="13:13" ht="49.2" customHeight="1">
      <c r="M31713" s="85"/>
    </row>
    <row r="31714" spans="13:13" ht="49.2" customHeight="1">
      <c r="M31714" s="85"/>
    </row>
    <row r="31715" spans="13:13" ht="49.2" customHeight="1">
      <c r="M31715" s="85"/>
    </row>
    <row r="31716" spans="13:13" ht="49.2" customHeight="1">
      <c r="M31716" s="85"/>
    </row>
    <row r="31717" spans="13:13" ht="49.2" customHeight="1">
      <c r="M31717" s="85"/>
    </row>
    <row r="31718" spans="13:13" ht="49.2" customHeight="1">
      <c r="M31718" s="85"/>
    </row>
    <row r="31719" spans="13:13" ht="49.2" customHeight="1">
      <c r="M31719" s="85"/>
    </row>
    <row r="31720" spans="13:13" ht="49.2" customHeight="1">
      <c r="M31720" s="85"/>
    </row>
    <row r="31721" spans="13:13" ht="49.2" customHeight="1">
      <c r="M31721" s="85"/>
    </row>
    <row r="31722" spans="13:13" ht="49.2" customHeight="1">
      <c r="M31722" s="85"/>
    </row>
    <row r="31723" spans="13:13" ht="49.2" customHeight="1">
      <c r="M31723" s="85"/>
    </row>
    <row r="31724" spans="13:13" ht="49.2" customHeight="1">
      <c r="M31724" s="85"/>
    </row>
    <row r="31725" spans="13:13" ht="49.2" customHeight="1">
      <c r="M31725" s="85"/>
    </row>
    <row r="31726" spans="13:13" ht="49.2" customHeight="1">
      <c r="M31726" s="85"/>
    </row>
    <row r="31727" spans="13:13" ht="49.2" customHeight="1">
      <c r="M31727" s="85"/>
    </row>
    <row r="31728" spans="13:13" ht="49.2" customHeight="1">
      <c r="M31728" s="85"/>
    </row>
    <row r="31729" spans="13:13" ht="49.2" customHeight="1">
      <c r="M31729" s="85"/>
    </row>
    <row r="31730" spans="13:13" ht="49.2" customHeight="1">
      <c r="M31730" s="85"/>
    </row>
    <row r="31731" spans="13:13" ht="49.2" customHeight="1">
      <c r="M31731" s="85"/>
    </row>
    <row r="31732" spans="13:13" ht="49.2" customHeight="1">
      <c r="M31732" s="85"/>
    </row>
    <row r="31733" spans="13:13" ht="49.2" customHeight="1">
      <c r="M31733" s="85"/>
    </row>
    <row r="31734" spans="13:13" ht="49.2" customHeight="1">
      <c r="M31734" s="85"/>
    </row>
    <row r="31735" spans="13:13" ht="49.2" customHeight="1">
      <c r="M31735" s="85"/>
    </row>
    <row r="31736" spans="13:13" ht="49.2" customHeight="1">
      <c r="M31736" s="85"/>
    </row>
    <row r="31737" spans="13:13" ht="49.2" customHeight="1">
      <c r="M31737" s="85"/>
    </row>
    <row r="31738" spans="13:13" ht="49.2" customHeight="1">
      <c r="M31738" s="85"/>
    </row>
    <row r="31739" spans="13:13" ht="49.2" customHeight="1">
      <c r="M31739" s="85"/>
    </row>
    <row r="31740" spans="13:13" ht="49.2" customHeight="1">
      <c r="M31740" s="85"/>
    </row>
    <row r="31741" spans="13:13" ht="49.2" customHeight="1">
      <c r="M31741" s="85"/>
    </row>
    <row r="31742" spans="13:13" ht="49.2" customHeight="1">
      <c r="M31742" s="85"/>
    </row>
    <row r="31743" spans="13:13" ht="49.2" customHeight="1">
      <c r="M31743" s="85"/>
    </row>
    <row r="31744" spans="13:13" ht="49.2" customHeight="1">
      <c r="M31744" s="85"/>
    </row>
    <row r="31745" spans="13:13" ht="49.2" customHeight="1">
      <c r="M31745" s="85"/>
    </row>
    <row r="31746" spans="13:13" ht="49.2" customHeight="1">
      <c r="M31746" s="85"/>
    </row>
    <row r="31747" spans="13:13" ht="49.2" customHeight="1">
      <c r="M31747" s="85"/>
    </row>
    <row r="31748" spans="13:13" ht="49.2" customHeight="1">
      <c r="M31748" s="85"/>
    </row>
    <row r="31749" spans="13:13" ht="49.2" customHeight="1">
      <c r="M31749" s="85"/>
    </row>
    <row r="31750" spans="13:13" ht="49.2" customHeight="1">
      <c r="M31750" s="85"/>
    </row>
    <row r="31751" spans="13:13" ht="49.2" customHeight="1">
      <c r="M31751" s="85"/>
    </row>
    <row r="31752" spans="13:13" ht="49.2" customHeight="1">
      <c r="M31752" s="85"/>
    </row>
    <row r="31753" spans="13:13" ht="49.2" customHeight="1">
      <c r="M31753" s="85"/>
    </row>
    <row r="31754" spans="13:13" ht="49.2" customHeight="1">
      <c r="M31754" s="85"/>
    </row>
    <row r="31755" spans="13:13" ht="49.2" customHeight="1">
      <c r="M31755" s="85"/>
    </row>
    <row r="31756" spans="13:13" ht="49.2" customHeight="1">
      <c r="M31756" s="85"/>
    </row>
    <row r="31757" spans="13:13" ht="49.2" customHeight="1">
      <c r="M31757" s="85"/>
    </row>
    <row r="31758" spans="13:13" ht="49.2" customHeight="1">
      <c r="M31758" s="85"/>
    </row>
    <row r="31759" spans="13:13" ht="49.2" customHeight="1">
      <c r="M31759" s="85"/>
    </row>
    <row r="31760" spans="13:13" ht="49.2" customHeight="1">
      <c r="M31760" s="85"/>
    </row>
    <row r="31761" spans="13:13" ht="49.2" customHeight="1">
      <c r="M31761" s="85"/>
    </row>
    <row r="31762" spans="13:13" ht="49.2" customHeight="1">
      <c r="M31762" s="85"/>
    </row>
    <row r="31763" spans="13:13" ht="49.2" customHeight="1">
      <c r="M31763" s="85"/>
    </row>
    <row r="31764" spans="13:13" ht="49.2" customHeight="1">
      <c r="M31764" s="85"/>
    </row>
    <row r="31765" spans="13:13" ht="49.2" customHeight="1">
      <c r="M31765" s="85"/>
    </row>
    <row r="31766" spans="13:13" ht="49.2" customHeight="1">
      <c r="M31766" s="85"/>
    </row>
    <row r="31767" spans="13:13" ht="49.2" customHeight="1">
      <c r="M31767" s="85"/>
    </row>
    <row r="31768" spans="13:13" ht="49.2" customHeight="1">
      <c r="M31768" s="85"/>
    </row>
    <row r="31769" spans="13:13" ht="49.2" customHeight="1">
      <c r="M31769" s="85"/>
    </row>
    <row r="31770" spans="13:13" ht="49.2" customHeight="1">
      <c r="M31770" s="85"/>
    </row>
    <row r="31771" spans="13:13" ht="49.2" customHeight="1">
      <c r="M31771" s="85"/>
    </row>
    <row r="31772" spans="13:13" ht="49.2" customHeight="1">
      <c r="M31772" s="85"/>
    </row>
    <row r="31773" spans="13:13" ht="49.2" customHeight="1">
      <c r="M31773" s="85"/>
    </row>
    <row r="31774" spans="13:13" ht="49.2" customHeight="1">
      <c r="M31774" s="85"/>
    </row>
    <row r="31775" spans="13:13" ht="49.2" customHeight="1">
      <c r="M31775" s="85"/>
    </row>
    <row r="31776" spans="13:13" ht="49.2" customHeight="1">
      <c r="M31776" s="85"/>
    </row>
    <row r="31777" spans="13:13" ht="49.2" customHeight="1">
      <c r="M31777" s="85"/>
    </row>
    <row r="31778" spans="13:13" ht="49.2" customHeight="1">
      <c r="M31778" s="85"/>
    </row>
    <row r="31779" spans="13:13" ht="49.2" customHeight="1">
      <c r="M31779" s="85"/>
    </row>
    <row r="31780" spans="13:13" ht="49.2" customHeight="1">
      <c r="M31780" s="85"/>
    </row>
    <row r="31781" spans="13:13" ht="49.2" customHeight="1">
      <c r="M31781" s="85"/>
    </row>
    <row r="31782" spans="13:13" ht="49.2" customHeight="1">
      <c r="M31782" s="85"/>
    </row>
    <row r="31783" spans="13:13" ht="49.2" customHeight="1">
      <c r="M31783" s="85"/>
    </row>
    <row r="31784" spans="13:13" ht="49.2" customHeight="1">
      <c r="M31784" s="85"/>
    </row>
    <row r="31785" spans="13:13" ht="49.2" customHeight="1">
      <c r="M31785" s="85"/>
    </row>
    <row r="31786" spans="13:13" ht="49.2" customHeight="1">
      <c r="M31786" s="85"/>
    </row>
    <row r="31787" spans="13:13" ht="49.2" customHeight="1">
      <c r="M31787" s="85"/>
    </row>
    <row r="31788" spans="13:13" ht="49.2" customHeight="1">
      <c r="M31788" s="85"/>
    </row>
    <row r="31789" spans="13:13" ht="49.2" customHeight="1">
      <c r="M31789" s="85"/>
    </row>
    <row r="31790" spans="13:13" ht="49.2" customHeight="1">
      <c r="M31790" s="85"/>
    </row>
    <row r="31791" spans="13:13" ht="49.2" customHeight="1">
      <c r="M31791" s="85"/>
    </row>
    <row r="31792" spans="13:13" ht="49.2" customHeight="1">
      <c r="M31792" s="85"/>
    </row>
    <row r="31793" spans="13:13" ht="49.2" customHeight="1">
      <c r="M31793" s="85"/>
    </row>
    <row r="31794" spans="13:13" ht="49.2" customHeight="1">
      <c r="M31794" s="85"/>
    </row>
    <row r="31795" spans="13:13" ht="49.2" customHeight="1">
      <c r="M31795" s="85"/>
    </row>
    <row r="31796" spans="13:13" ht="49.2" customHeight="1">
      <c r="M31796" s="85"/>
    </row>
    <row r="31797" spans="13:13" ht="49.2" customHeight="1">
      <c r="M31797" s="85"/>
    </row>
    <row r="31798" spans="13:13" ht="49.2" customHeight="1">
      <c r="M31798" s="85"/>
    </row>
    <row r="31799" spans="13:13" ht="49.2" customHeight="1">
      <c r="M31799" s="85"/>
    </row>
    <row r="31800" spans="13:13" ht="49.2" customHeight="1">
      <c r="M31800" s="85"/>
    </row>
    <row r="31801" spans="13:13" ht="49.2" customHeight="1">
      <c r="M31801" s="85"/>
    </row>
    <row r="31802" spans="13:13" ht="49.2" customHeight="1">
      <c r="M31802" s="85"/>
    </row>
    <row r="31803" spans="13:13" ht="49.2" customHeight="1">
      <c r="M31803" s="85"/>
    </row>
    <row r="31804" spans="13:13" ht="49.2" customHeight="1">
      <c r="M31804" s="85"/>
    </row>
    <row r="31805" spans="13:13" ht="49.2" customHeight="1">
      <c r="M31805" s="85"/>
    </row>
    <row r="31806" spans="13:13" ht="49.2" customHeight="1">
      <c r="M31806" s="85"/>
    </row>
    <row r="31807" spans="13:13" ht="49.2" customHeight="1">
      <c r="M31807" s="85"/>
    </row>
    <row r="31808" spans="13:13" ht="49.2" customHeight="1">
      <c r="M31808" s="85"/>
    </row>
    <row r="31809" spans="13:13" ht="49.2" customHeight="1">
      <c r="M31809" s="85"/>
    </row>
    <row r="31810" spans="13:13" ht="49.2" customHeight="1">
      <c r="M31810" s="85"/>
    </row>
    <row r="31811" spans="13:13" ht="49.2" customHeight="1">
      <c r="M31811" s="85"/>
    </row>
    <row r="31812" spans="13:13" ht="49.2" customHeight="1">
      <c r="M31812" s="85"/>
    </row>
    <row r="31813" spans="13:13" ht="49.2" customHeight="1">
      <c r="M31813" s="85"/>
    </row>
    <row r="31814" spans="13:13" ht="49.2" customHeight="1">
      <c r="M31814" s="85"/>
    </row>
    <row r="31815" spans="13:13" ht="49.2" customHeight="1">
      <c r="M31815" s="85"/>
    </row>
    <row r="31816" spans="13:13" ht="49.2" customHeight="1">
      <c r="M31816" s="85"/>
    </row>
    <row r="31817" spans="13:13" ht="49.2" customHeight="1">
      <c r="M31817" s="85"/>
    </row>
    <row r="31818" spans="13:13" ht="49.2" customHeight="1">
      <c r="M31818" s="85"/>
    </row>
    <row r="31819" spans="13:13" ht="49.2" customHeight="1">
      <c r="M31819" s="85"/>
    </row>
    <row r="31820" spans="13:13" ht="49.2" customHeight="1">
      <c r="M31820" s="85"/>
    </row>
    <row r="31821" spans="13:13" ht="49.2" customHeight="1">
      <c r="M31821" s="85"/>
    </row>
    <row r="31822" spans="13:13" ht="49.2" customHeight="1">
      <c r="M31822" s="85"/>
    </row>
    <row r="31823" spans="13:13" ht="49.2" customHeight="1">
      <c r="M31823" s="85"/>
    </row>
    <row r="31824" spans="13:13" ht="49.2" customHeight="1">
      <c r="M31824" s="85"/>
    </row>
    <row r="31825" spans="13:13" ht="49.2" customHeight="1">
      <c r="M31825" s="85"/>
    </row>
    <row r="31826" spans="13:13" ht="49.2" customHeight="1">
      <c r="M31826" s="85"/>
    </row>
    <row r="31827" spans="13:13" ht="49.2" customHeight="1">
      <c r="M31827" s="85"/>
    </row>
    <row r="31828" spans="13:13" ht="49.2" customHeight="1">
      <c r="M31828" s="85"/>
    </row>
    <row r="31829" spans="13:13" ht="49.2" customHeight="1">
      <c r="M31829" s="85"/>
    </row>
    <row r="31830" spans="13:13" ht="49.2" customHeight="1">
      <c r="M31830" s="85"/>
    </row>
    <row r="31831" spans="13:13" ht="49.2" customHeight="1">
      <c r="M31831" s="85"/>
    </row>
    <row r="31832" spans="13:13" ht="49.2" customHeight="1">
      <c r="M31832" s="85"/>
    </row>
    <row r="31833" spans="13:13" ht="49.2" customHeight="1">
      <c r="M31833" s="85"/>
    </row>
    <row r="31834" spans="13:13" ht="49.2" customHeight="1">
      <c r="M31834" s="85"/>
    </row>
    <row r="31835" spans="13:13" ht="49.2" customHeight="1">
      <c r="M31835" s="85"/>
    </row>
    <row r="31836" spans="13:13" ht="49.2" customHeight="1">
      <c r="M31836" s="85"/>
    </row>
    <row r="31837" spans="13:13" ht="49.2" customHeight="1">
      <c r="M31837" s="85"/>
    </row>
    <row r="31838" spans="13:13" ht="49.2" customHeight="1">
      <c r="M31838" s="85"/>
    </row>
    <row r="31839" spans="13:13" ht="49.2" customHeight="1">
      <c r="M31839" s="85"/>
    </row>
    <row r="31840" spans="13:13" ht="49.2" customHeight="1">
      <c r="M31840" s="85"/>
    </row>
    <row r="31841" spans="13:13" ht="49.2" customHeight="1">
      <c r="M31841" s="85"/>
    </row>
    <row r="31842" spans="13:13" ht="49.2" customHeight="1">
      <c r="M31842" s="85"/>
    </row>
    <row r="31843" spans="13:13" ht="49.2" customHeight="1">
      <c r="M31843" s="85"/>
    </row>
    <row r="31844" spans="13:13" ht="49.2" customHeight="1">
      <c r="M31844" s="85"/>
    </row>
    <row r="31845" spans="13:13" ht="49.2" customHeight="1">
      <c r="M31845" s="85"/>
    </row>
    <row r="31846" spans="13:13" ht="49.2" customHeight="1">
      <c r="M31846" s="85"/>
    </row>
    <row r="31847" spans="13:13" ht="49.2" customHeight="1">
      <c r="M31847" s="85"/>
    </row>
    <row r="31848" spans="13:13" ht="49.2" customHeight="1">
      <c r="M31848" s="85"/>
    </row>
    <row r="31849" spans="13:13" ht="49.2" customHeight="1">
      <c r="M31849" s="85"/>
    </row>
    <row r="31850" spans="13:13" ht="49.2" customHeight="1">
      <c r="M31850" s="85"/>
    </row>
    <row r="31851" spans="13:13" ht="49.2" customHeight="1">
      <c r="M31851" s="85"/>
    </row>
    <row r="31852" spans="13:13" ht="49.2" customHeight="1">
      <c r="M31852" s="85"/>
    </row>
    <row r="31853" spans="13:13" ht="49.2" customHeight="1">
      <c r="M31853" s="85"/>
    </row>
    <row r="31854" spans="13:13" ht="49.2" customHeight="1">
      <c r="M31854" s="85"/>
    </row>
    <row r="31855" spans="13:13" ht="49.2" customHeight="1">
      <c r="M31855" s="85"/>
    </row>
    <row r="31856" spans="13:13" ht="49.2" customHeight="1">
      <c r="M31856" s="85"/>
    </row>
    <row r="31857" spans="13:13" ht="49.2" customHeight="1">
      <c r="M31857" s="85"/>
    </row>
    <row r="31858" spans="13:13" ht="49.2" customHeight="1">
      <c r="M31858" s="85"/>
    </row>
    <row r="31859" spans="13:13" ht="49.2" customHeight="1">
      <c r="M31859" s="85"/>
    </row>
    <row r="31860" spans="13:13" ht="49.2" customHeight="1">
      <c r="M31860" s="85"/>
    </row>
    <row r="31861" spans="13:13" ht="49.2" customHeight="1">
      <c r="M31861" s="85"/>
    </row>
    <row r="31862" spans="13:13" ht="49.2" customHeight="1">
      <c r="M31862" s="85"/>
    </row>
    <row r="31863" spans="13:13" ht="49.2" customHeight="1">
      <c r="M31863" s="85"/>
    </row>
    <row r="31864" spans="13:13" ht="49.2" customHeight="1">
      <c r="M31864" s="85"/>
    </row>
    <row r="31865" spans="13:13" ht="49.2" customHeight="1">
      <c r="M31865" s="85"/>
    </row>
    <row r="31866" spans="13:13" ht="49.2" customHeight="1">
      <c r="M31866" s="85"/>
    </row>
    <row r="31867" spans="13:13" ht="49.2" customHeight="1">
      <c r="M31867" s="85"/>
    </row>
    <row r="31868" spans="13:13" ht="49.2" customHeight="1">
      <c r="M31868" s="85"/>
    </row>
    <row r="31869" spans="13:13" ht="49.2" customHeight="1">
      <c r="M31869" s="85"/>
    </row>
    <row r="31870" spans="13:13" ht="49.2" customHeight="1">
      <c r="M31870" s="85"/>
    </row>
    <row r="31871" spans="13:13" ht="49.2" customHeight="1">
      <c r="M31871" s="85"/>
    </row>
    <row r="31872" spans="13:13" ht="49.2" customHeight="1">
      <c r="M31872" s="85"/>
    </row>
    <row r="31873" spans="13:13" ht="49.2" customHeight="1">
      <c r="M31873" s="85"/>
    </row>
    <row r="31874" spans="13:13" ht="49.2" customHeight="1">
      <c r="M31874" s="85"/>
    </row>
    <row r="31875" spans="13:13" ht="49.2" customHeight="1">
      <c r="M31875" s="85"/>
    </row>
    <row r="31876" spans="13:13" ht="49.2" customHeight="1">
      <c r="M31876" s="85"/>
    </row>
    <row r="31877" spans="13:13" ht="49.2" customHeight="1">
      <c r="M31877" s="85"/>
    </row>
    <row r="31878" spans="13:13" ht="49.2" customHeight="1">
      <c r="M31878" s="85"/>
    </row>
    <row r="31879" spans="13:13" ht="49.2" customHeight="1">
      <c r="M31879" s="85"/>
    </row>
    <row r="31880" spans="13:13" ht="49.2" customHeight="1">
      <c r="M31880" s="85"/>
    </row>
    <row r="31881" spans="13:13" ht="49.2" customHeight="1">
      <c r="M31881" s="85"/>
    </row>
    <row r="31882" spans="13:13" ht="49.2" customHeight="1">
      <c r="M31882" s="85"/>
    </row>
    <row r="31883" spans="13:13" ht="49.2" customHeight="1">
      <c r="M31883" s="85"/>
    </row>
    <row r="31884" spans="13:13" ht="49.2" customHeight="1">
      <c r="M31884" s="85"/>
    </row>
    <row r="31885" spans="13:13" ht="49.2" customHeight="1">
      <c r="M31885" s="85"/>
    </row>
    <row r="31886" spans="13:13" ht="49.2" customHeight="1">
      <c r="M31886" s="85"/>
    </row>
    <row r="31887" spans="13:13" ht="49.2" customHeight="1">
      <c r="M31887" s="85"/>
    </row>
    <row r="31888" spans="13:13" ht="49.2" customHeight="1">
      <c r="M31888" s="85"/>
    </row>
    <row r="31889" spans="13:13" ht="49.2" customHeight="1">
      <c r="M31889" s="85"/>
    </row>
    <row r="31890" spans="13:13" ht="49.2" customHeight="1">
      <c r="M31890" s="85"/>
    </row>
    <row r="31891" spans="13:13" ht="49.2" customHeight="1">
      <c r="M31891" s="85"/>
    </row>
    <row r="31892" spans="13:13" ht="49.2" customHeight="1">
      <c r="M31892" s="85"/>
    </row>
    <row r="31893" spans="13:13" ht="49.2" customHeight="1">
      <c r="M31893" s="85"/>
    </row>
    <row r="31894" spans="13:13" ht="49.2" customHeight="1">
      <c r="M31894" s="85"/>
    </row>
    <row r="31895" spans="13:13" ht="49.2" customHeight="1">
      <c r="M31895" s="85"/>
    </row>
    <row r="31896" spans="13:13" ht="49.2" customHeight="1">
      <c r="M31896" s="85"/>
    </row>
    <row r="31897" spans="13:13" ht="49.2" customHeight="1">
      <c r="M31897" s="85"/>
    </row>
    <row r="31898" spans="13:13" ht="49.2" customHeight="1">
      <c r="M31898" s="85"/>
    </row>
    <row r="31899" spans="13:13" ht="49.2" customHeight="1">
      <c r="M31899" s="85"/>
    </row>
    <row r="31900" spans="13:13" ht="49.2" customHeight="1">
      <c r="M31900" s="85"/>
    </row>
    <row r="31901" spans="13:13" ht="49.2" customHeight="1">
      <c r="M31901" s="85"/>
    </row>
    <row r="31902" spans="13:13" ht="49.2" customHeight="1">
      <c r="M31902" s="85"/>
    </row>
    <row r="31903" spans="13:13" ht="49.2" customHeight="1">
      <c r="M31903" s="85"/>
    </row>
    <row r="31904" spans="13:13" ht="49.2" customHeight="1">
      <c r="M31904" s="85"/>
    </row>
    <row r="31905" spans="13:13" ht="49.2" customHeight="1">
      <c r="M31905" s="85"/>
    </row>
    <row r="31906" spans="13:13" ht="49.2" customHeight="1">
      <c r="M31906" s="85"/>
    </row>
    <row r="31907" spans="13:13" ht="49.2" customHeight="1">
      <c r="M31907" s="85"/>
    </row>
    <row r="31908" spans="13:13" ht="49.2" customHeight="1">
      <c r="M31908" s="85"/>
    </row>
    <row r="31909" spans="13:13" ht="49.2" customHeight="1">
      <c r="M31909" s="85"/>
    </row>
    <row r="31910" spans="13:13" ht="49.2" customHeight="1">
      <c r="M31910" s="85"/>
    </row>
    <row r="31911" spans="13:13" ht="49.2" customHeight="1">
      <c r="M31911" s="85"/>
    </row>
    <row r="31912" spans="13:13" ht="49.2" customHeight="1">
      <c r="M31912" s="85"/>
    </row>
    <row r="31913" spans="13:13" ht="49.2" customHeight="1">
      <c r="M31913" s="85"/>
    </row>
    <row r="31914" spans="13:13" ht="49.2" customHeight="1">
      <c r="M31914" s="85"/>
    </row>
    <row r="31915" spans="13:13" ht="49.2" customHeight="1">
      <c r="M31915" s="85"/>
    </row>
    <row r="31916" spans="13:13" ht="49.2" customHeight="1">
      <c r="M31916" s="85"/>
    </row>
    <row r="31917" spans="13:13" ht="49.2" customHeight="1">
      <c r="M31917" s="85"/>
    </row>
    <row r="31918" spans="13:13" ht="49.2" customHeight="1">
      <c r="M31918" s="85"/>
    </row>
    <row r="31919" spans="13:13" ht="49.2" customHeight="1">
      <c r="M31919" s="85"/>
    </row>
    <row r="31920" spans="13:13" ht="49.2" customHeight="1">
      <c r="M31920" s="85"/>
    </row>
    <row r="31921" spans="13:13" ht="49.2" customHeight="1">
      <c r="M31921" s="85"/>
    </row>
    <row r="31922" spans="13:13" ht="49.2" customHeight="1">
      <c r="M31922" s="85"/>
    </row>
    <row r="31923" spans="13:13" ht="49.2" customHeight="1">
      <c r="M31923" s="85"/>
    </row>
    <row r="31924" spans="13:13" ht="49.2" customHeight="1">
      <c r="M31924" s="85"/>
    </row>
    <row r="31925" spans="13:13" ht="49.2" customHeight="1">
      <c r="M31925" s="85"/>
    </row>
    <row r="31926" spans="13:13" ht="49.2" customHeight="1">
      <c r="M31926" s="85"/>
    </row>
    <row r="31927" spans="13:13" ht="49.2" customHeight="1">
      <c r="M31927" s="85"/>
    </row>
    <row r="31928" spans="13:13" ht="49.2" customHeight="1">
      <c r="M31928" s="85"/>
    </row>
    <row r="31929" spans="13:13" ht="49.2" customHeight="1">
      <c r="M31929" s="85"/>
    </row>
    <row r="31930" spans="13:13" ht="49.2" customHeight="1">
      <c r="M31930" s="85"/>
    </row>
    <row r="31931" spans="13:13" ht="49.2" customHeight="1">
      <c r="M31931" s="85"/>
    </row>
    <row r="31932" spans="13:13" ht="49.2" customHeight="1">
      <c r="M31932" s="85"/>
    </row>
    <row r="31933" spans="13:13" ht="49.2" customHeight="1">
      <c r="M31933" s="85"/>
    </row>
    <row r="31934" spans="13:13" ht="49.2" customHeight="1">
      <c r="M31934" s="85"/>
    </row>
    <row r="31935" spans="13:13" ht="49.2" customHeight="1">
      <c r="M31935" s="85"/>
    </row>
    <row r="31936" spans="13:13" ht="49.2" customHeight="1">
      <c r="M31936" s="85"/>
    </row>
    <row r="31937" spans="13:13" ht="49.2" customHeight="1">
      <c r="M31937" s="85"/>
    </row>
    <row r="31938" spans="13:13" ht="49.2" customHeight="1">
      <c r="M31938" s="85"/>
    </row>
    <row r="31939" spans="13:13" ht="49.2" customHeight="1">
      <c r="M31939" s="85"/>
    </row>
    <row r="31940" spans="13:13" ht="49.2" customHeight="1">
      <c r="M31940" s="85"/>
    </row>
    <row r="31941" spans="13:13" ht="49.2" customHeight="1">
      <c r="M31941" s="85"/>
    </row>
    <row r="31942" spans="13:13" ht="49.2" customHeight="1">
      <c r="M31942" s="85"/>
    </row>
    <row r="31943" spans="13:13" ht="49.2" customHeight="1">
      <c r="M31943" s="85"/>
    </row>
    <row r="31944" spans="13:13" ht="49.2" customHeight="1">
      <c r="M31944" s="85"/>
    </row>
    <row r="31945" spans="13:13" ht="49.2" customHeight="1">
      <c r="M31945" s="85"/>
    </row>
    <row r="31946" spans="13:13" ht="49.2" customHeight="1">
      <c r="M31946" s="85"/>
    </row>
    <row r="31947" spans="13:13" ht="49.2" customHeight="1">
      <c r="M31947" s="85"/>
    </row>
    <row r="31948" spans="13:13" ht="49.2" customHeight="1">
      <c r="M31948" s="85"/>
    </row>
    <row r="31949" spans="13:13" ht="49.2" customHeight="1">
      <c r="M31949" s="85"/>
    </row>
    <row r="31950" spans="13:13" ht="49.2" customHeight="1">
      <c r="M31950" s="85"/>
    </row>
    <row r="31951" spans="13:13" ht="49.2" customHeight="1">
      <c r="M31951" s="85"/>
    </row>
    <row r="31952" spans="13:13" ht="49.2" customHeight="1">
      <c r="M31952" s="85"/>
    </row>
    <row r="31953" spans="13:13" ht="49.2" customHeight="1">
      <c r="M31953" s="85"/>
    </row>
    <row r="31954" spans="13:13" ht="49.2" customHeight="1">
      <c r="M31954" s="85"/>
    </row>
    <row r="31955" spans="13:13" ht="49.2" customHeight="1">
      <c r="M31955" s="85"/>
    </row>
    <row r="31956" spans="13:13" ht="49.2" customHeight="1">
      <c r="M31956" s="85"/>
    </row>
    <row r="31957" spans="13:13" ht="49.2" customHeight="1">
      <c r="M31957" s="85"/>
    </row>
    <row r="31958" spans="13:13" ht="49.2" customHeight="1">
      <c r="M31958" s="85"/>
    </row>
    <row r="31959" spans="13:13" ht="49.2" customHeight="1">
      <c r="M31959" s="85"/>
    </row>
    <row r="31960" spans="13:13" ht="49.2" customHeight="1">
      <c r="M31960" s="85"/>
    </row>
    <row r="31961" spans="13:13" ht="49.2" customHeight="1">
      <c r="M31961" s="85"/>
    </row>
    <row r="31962" spans="13:13" ht="49.2" customHeight="1">
      <c r="M31962" s="85"/>
    </row>
    <row r="31963" spans="13:13" ht="49.2" customHeight="1">
      <c r="M31963" s="85"/>
    </row>
    <row r="31964" spans="13:13" ht="49.2" customHeight="1">
      <c r="M31964" s="85"/>
    </row>
    <row r="31965" spans="13:13" ht="49.2" customHeight="1">
      <c r="M31965" s="85"/>
    </row>
    <row r="31966" spans="13:13" ht="49.2" customHeight="1">
      <c r="M31966" s="85"/>
    </row>
    <row r="31967" spans="13:13" ht="49.2" customHeight="1">
      <c r="M31967" s="85"/>
    </row>
    <row r="31968" spans="13:13" ht="49.2" customHeight="1">
      <c r="M31968" s="85"/>
    </row>
    <row r="31969" spans="13:13" ht="49.2" customHeight="1">
      <c r="M31969" s="85"/>
    </row>
    <row r="31970" spans="13:13" ht="49.2" customHeight="1">
      <c r="M31970" s="85"/>
    </row>
    <row r="31971" spans="13:13" ht="49.2" customHeight="1">
      <c r="M31971" s="85"/>
    </row>
    <row r="31972" spans="13:13" ht="49.2" customHeight="1">
      <c r="M31972" s="85"/>
    </row>
    <row r="31973" spans="13:13" ht="49.2" customHeight="1">
      <c r="M31973" s="85"/>
    </row>
    <row r="31974" spans="13:13" ht="49.2" customHeight="1">
      <c r="M31974" s="85"/>
    </row>
    <row r="31975" spans="13:13" ht="49.2" customHeight="1">
      <c r="M31975" s="85"/>
    </row>
    <row r="31976" spans="13:13" ht="49.2" customHeight="1">
      <c r="M31976" s="85"/>
    </row>
    <row r="31977" spans="13:13" ht="49.2" customHeight="1">
      <c r="M31977" s="85"/>
    </row>
    <row r="31978" spans="13:13" ht="49.2" customHeight="1">
      <c r="M31978" s="85"/>
    </row>
    <row r="31979" spans="13:13" ht="49.2" customHeight="1">
      <c r="M31979" s="85"/>
    </row>
    <row r="31980" spans="13:13" ht="49.2" customHeight="1">
      <c r="M31980" s="85"/>
    </row>
    <row r="31981" spans="13:13" ht="49.2" customHeight="1">
      <c r="M31981" s="85"/>
    </row>
    <row r="31982" spans="13:13" ht="49.2" customHeight="1">
      <c r="M31982" s="85"/>
    </row>
    <row r="31983" spans="13:13" ht="49.2" customHeight="1">
      <c r="M31983" s="85"/>
    </row>
    <row r="31984" spans="13:13" ht="49.2" customHeight="1">
      <c r="M31984" s="85"/>
    </row>
    <row r="31985" spans="13:13" ht="49.2" customHeight="1">
      <c r="M31985" s="85"/>
    </row>
    <row r="31986" spans="13:13" ht="49.2" customHeight="1">
      <c r="M31986" s="85"/>
    </row>
    <row r="31987" spans="13:13" ht="49.2" customHeight="1">
      <c r="M31987" s="85"/>
    </row>
    <row r="31988" spans="13:13" ht="49.2" customHeight="1">
      <c r="M31988" s="85"/>
    </row>
    <row r="31989" spans="13:13" ht="49.2" customHeight="1">
      <c r="M31989" s="85"/>
    </row>
    <row r="31990" spans="13:13" ht="49.2" customHeight="1">
      <c r="M31990" s="85"/>
    </row>
    <row r="31991" spans="13:13" ht="49.2" customHeight="1">
      <c r="M31991" s="85"/>
    </row>
    <row r="31992" spans="13:13" ht="49.2" customHeight="1">
      <c r="M31992" s="85"/>
    </row>
    <row r="31993" spans="13:13" ht="49.2" customHeight="1">
      <c r="M31993" s="85"/>
    </row>
    <row r="31994" spans="13:13" ht="49.2" customHeight="1">
      <c r="M31994" s="85"/>
    </row>
    <row r="31995" spans="13:13" ht="49.2" customHeight="1">
      <c r="M31995" s="85"/>
    </row>
    <row r="31996" spans="13:13" ht="49.2" customHeight="1">
      <c r="M31996" s="85"/>
    </row>
    <row r="31997" spans="13:13" ht="49.2" customHeight="1">
      <c r="M31997" s="85"/>
    </row>
    <row r="31998" spans="13:13" ht="49.2" customHeight="1">
      <c r="M31998" s="85"/>
    </row>
    <row r="31999" spans="13:13" ht="49.2" customHeight="1">
      <c r="M31999" s="85"/>
    </row>
    <row r="32000" spans="13:13" ht="49.2" customHeight="1">
      <c r="M32000" s="85"/>
    </row>
    <row r="32001" spans="13:13" ht="49.2" customHeight="1">
      <c r="M32001" s="85"/>
    </row>
    <row r="32002" spans="13:13" ht="49.2" customHeight="1">
      <c r="M32002" s="85"/>
    </row>
    <row r="32003" spans="13:13" ht="49.2" customHeight="1">
      <c r="M32003" s="85"/>
    </row>
    <row r="32004" spans="13:13" ht="49.2" customHeight="1">
      <c r="M32004" s="85"/>
    </row>
    <row r="32005" spans="13:13" ht="49.2" customHeight="1">
      <c r="M32005" s="85"/>
    </row>
    <row r="32006" spans="13:13" ht="49.2" customHeight="1">
      <c r="M32006" s="85"/>
    </row>
    <row r="32007" spans="13:13" ht="49.2" customHeight="1">
      <c r="M32007" s="85"/>
    </row>
    <row r="32008" spans="13:13" ht="49.2" customHeight="1">
      <c r="M32008" s="85"/>
    </row>
    <row r="32009" spans="13:13" ht="49.2" customHeight="1">
      <c r="M32009" s="85"/>
    </row>
    <row r="32010" spans="13:13" ht="49.2" customHeight="1">
      <c r="M32010" s="85"/>
    </row>
    <row r="32011" spans="13:13" ht="49.2" customHeight="1">
      <c r="M32011" s="85"/>
    </row>
    <row r="32012" spans="13:13" ht="49.2" customHeight="1">
      <c r="M32012" s="85"/>
    </row>
    <row r="32013" spans="13:13" ht="49.2" customHeight="1">
      <c r="M32013" s="85"/>
    </row>
    <row r="32014" spans="13:13" ht="49.2" customHeight="1">
      <c r="M32014" s="85"/>
    </row>
    <row r="32015" spans="13:13" ht="49.2" customHeight="1">
      <c r="M32015" s="85"/>
    </row>
    <row r="32016" spans="13:13" ht="49.2" customHeight="1">
      <c r="M32016" s="85"/>
    </row>
    <row r="32017" spans="13:13" ht="49.2" customHeight="1">
      <c r="M32017" s="85"/>
    </row>
    <row r="32018" spans="13:13" ht="49.2" customHeight="1">
      <c r="M32018" s="85"/>
    </row>
    <row r="32019" spans="13:13" ht="49.2" customHeight="1">
      <c r="M32019" s="85"/>
    </row>
    <row r="32020" spans="13:13" ht="49.2" customHeight="1">
      <c r="M32020" s="85"/>
    </row>
    <row r="32021" spans="13:13" ht="49.2" customHeight="1">
      <c r="M32021" s="85"/>
    </row>
    <row r="32022" spans="13:13" ht="49.2" customHeight="1">
      <c r="M32022" s="85"/>
    </row>
    <row r="32023" spans="13:13" ht="49.2" customHeight="1">
      <c r="M32023" s="85"/>
    </row>
    <row r="32024" spans="13:13" ht="49.2" customHeight="1">
      <c r="M32024" s="85"/>
    </row>
    <row r="32025" spans="13:13" ht="49.2" customHeight="1">
      <c r="M32025" s="85"/>
    </row>
    <row r="32026" spans="13:13" ht="49.2" customHeight="1">
      <c r="M32026" s="85"/>
    </row>
    <row r="32027" spans="13:13" ht="49.2" customHeight="1">
      <c r="M32027" s="85"/>
    </row>
    <row r="32028" spans="13:13" ht="49.2" customHeight="1">
      <c r="M32028" s="85"/>
    </row>
    <row r="32029" spans="13:13" ht="49.2" customHeight="1">
      <c r="M32029" s="85"/>
    </row>
    <row r="32030" spans="13:13" ht="49.2" customHeight="1">
      <c r="M32030" s="85"/>
    </row>
    <row r="32031" spans="13:13" ht="49.2" customHeight="1">
      <c r="M32031" s="85"/>
    </row>
    <row r="32032" spans="13:13" ht="49.2" customHeight="1">
      <c r="M32032" s="85"/>
    </row>
    <row r="32033" spans="13:13" ht="49.2" customHeight="1">
      <c r="M32033" s="85"/>
    </row>
    <row r="32034" spans="13:13" ht="49.2" customHeight="1">
      <c r="M32034" s="85"/>
    </row>
    <row r="32035" spans="13:13" ht="49.2" customHeight="1">
      <c r="M32035" s="85"/>
    </row>
    <row r="32036" spans="13:13" ht="49.2" customHeight="1">
      <c r="M32036" s="85"/>
    </row>
    <row r="32037" spans="13:13" ht="49.2" customHeight="1">
      <c r="M32037" s="85"/>
    </row>
    <row r="32038" spans="13:13" ht="49.2" customHeight="1">
      <c r="M32038" s="85"/>
    </row>
    <row r="32039" spans="13:13" ht="49.2" customHeight="1">
      <c r="M32039" s="85"/>
    </row>
    <row r="32040" spans="13:13" ht="49.2" customHeight="1">
      <c r="M32040" s="85"/>
    </row>
    <row r="32041" spans="13:13" ht="49.2" customHeight="1">
      <c r="M32041" s="85"/>
    </row>
    <row r="32042" spans="13:13" ht="49.2" customHeight="1">
      <c r="M32042" s="85"/>
    </row>
    <row r="32043" spans="13:13" ht="49.2" customHeight="1">
      <c r="M32043" s="85"/>
    </row>
    <row r="32044" spans="13:13" ht="49.2" customHeight="1">
      <c r="M32044" s="85"/>
    </row>
    <row r="32045" spans="13:13" ht="49.2" customHeight="1">
      <c r="M32045" s="85"/>
    </row>
    <row r="32046" spans="13:13" ht="49.2" customHeight="1">
      <c r="M32046" s="85"/>
    </row>
    <row r="32047" spans="13:13" ht="49.2" customHeight="1">
      <c r="M32047" s="85"/>
    </row>
    <row r="32048" spans="13:13" ht="49.2" customHeight="1">
      <c r="M32048" s="85"/>
    </row>
    <row r="32049" spans="13:13" ht="49.2" customHeight="1">
      <c r="M32049" s="85"/>
    </row>
    <row r="32050" spans="13:13" ht="49.2" customHeight="1">
      <c r="M32050" s="85"/>
    </row>
    <row r="32051" spans="13:13" ht="49.2" customHeight="1">
      <c r="M32051" s="85"/>
    </row>
    <row r="32052" spans="13:13" ht="49.2" customHeight="1">
      <c r="M32052" s="85"/>
    </row>
    <row r="32053" spans="13:13" ht="49.2" customHeight="1">
      <c r="M32053" s="85"/>
    </row>
    <row r="32054" spans="13:13" ht="49.2" customHeight="1">
      <c r="M32054" s="85"/>
    </row>
    <row r="32055" spans="13:13" ht="49.2" customHeight="1">
      <c r="M32055" s="85"/>
    </row>
    <row r="32056" spans="13:13" ht="49.2" customHeight="1">
      <c r="M32056" s="85"/>
    </row>
    <row r="32057" spans="13:13" ht="49.2" customHeight="1">
      <c r="M32057" s="85"/>
    </row>
    <row r="32058" spans="13:13" ht="49.2" customHeight="1">
      <c r="M32058" s="85"/>
    </row>
    <row r="32059" spans="13:13" ht="49.2" customHeight="1">
      <c r="M32059" s="85"/>
    </row>
    <row r="32060" spans="13:13" ht="49.2" customHeight="1">
      <c r="M32060" s="85"/>
    </row>
    <row r="32061" spans="13:13" ht="49.2" customHeight="1">
      <c r="M32061" s="85"/>
    </row>
    <row r="32062" spans="13:13" ht="49.2" customHeight="1">
      <c r="M32062" s="85"/>
    </row>
    <row r="32063" spans="13:13" ht="49.2" customHeight="1">
      <c r="M32063" s="85"/>
    </row>
    <row r="32064" spans="13:13" ht="49.2" customHeight="1">
      <c r="M32064" s="85"/>
    </row>
    <row r="32065" spans="13:13" ht="49.2" customHeight="1">
      <c r="M32065" s="85"/>
    </row>
    <row r="32066" spans="13:13" ht="49.2" customHeight="1">
      <c r="M32066" s="85"/>
    </row>
    <row r="32067" spans="13:13" ht="49.2" customHeight="1">
      <c r="M32067" s="85"/>
    </row>
    <row r="32068" spans="13:13" ht="49.2" customHeight="1">
      <c r="M32068" s="85"/>
    </row>
    <row r="32069" spans="13:13" ht="49.2" customHeight="1">
      <c r="M32069" s="85"/>
    </row>
    <row r="32070" spans="13:13" ht="49.2" customHeight="1">
      <c r="M32070" s="85"/>
    </row>
    <row r="32071" spans="13:13" ht="49.2" customHeight="1">
      <c r="M32071" s="85"/>
    </row>
    <row r="32072" spans="13:13" ht="49.2" customHeight="1">
      <c r="M32072" s="85"/>
    </row>
    <row r="32073" spans="13:13" ht="49.2" customHeight="1">
      <c r="M32073" s="85"/>
    </row>
    <row r="32074" spans="13:13" ht="49.2" customHeight="1">
      <c r="M32074" s="85"/>
    </row>
    <row r="32075" spans="13:13" ht="49.2" customHeight="1">
      <c r="M32075" s="85"/>
    </row>
    <row r="32076" spans="13:13" ht="49.2" customHeight="1">
      <c r="M32076" s="85"/>
    </row>
    <row r="32077" spans="13:13" ht="49.2" customHeight="1">
      <c r="M32077" s="85"/>
    </row>
    <row r="32078" spans="13:13" ht="49.2" customHeight="1">
      <c r="M32078" s="85"/>
    </row>
    <row r="32079" spans="13:13" ht="49.2" customHeight="1">
      <c r="M32079" s="85"/>
    </row>
    <row r="32080" spans="13:13" ht="49.2" customHeight="1">
      <c r="M32080" s="85"/>
    </row>
    <row r="32081" spans="13:13" ht="49.2" customHeight="1">
      <c r="M32081" s="85"/>
    </row>
    <row r="32082" spans="13:13" ht="49.2" customHeight="1">
      <c r="M32082" s="85"/>
    </row>
    <row r="32083" spans="13:13" ht="49.2" customHeight="1">
      <c r="M32083" s="85"/>
    </row>
    <row r="32084" spans="13:13" ht="49.2" customHeight="1">
      <c r="M32084" s="85"/>
    </row>
    <row r="32085" spans="13:13" ht="49.2" customHeight="1">
      <c r="M32085" s="85"/>
    </row>
    <row r="32086" spans="13:13" ht="49.2" customHeight="1">
      <c r="M32086" s="85"/>
    </row>
    <row r="32087" spans="13:13" ht="49.2" customHeight="1">
      <c r="M32087" s="85"/>
    </row>
    <row r="32088" spans="13:13" ht="49.2" customHeight="1">
      <c r="M32088" s="85"/>
    </row>
    <row r="32089" spans="13:13" ht="49.2" customHeight="1">
      <c r="M32089" s="85"/>
    </row>
    <row r="32090" spans="13:13" ht="49.2" customHeight="1">
      <c r="M32090" s="85"/>
    </row>
    <row r="32091" spans="13:13" ht="49.2" customHeight="1">
      <c r="M32091" s="85"/>
    </row>
    <row r="32092" spans="13:13" ht="49.2" customHeight="1">
      <c r="M32092" s="85"/>
    </row>
    <row r="32093" spans="13:13" ht="49.2" customHeight="1">
      <c r="M32093" s="85"/>
    </row>
    <row r="32094" spans="13:13" ht="49.2" customHeight="1">
      <c r="M32094" s="85"/>
    </row>
    <row r="32095" spans="13:13" ht="49.2" customHeight="1">
      <c r="M32095" s="85"/>
    </row>
    <row r="32096" spans="13:13" ht="49.2" customHeight="1">
      <c r="M32096" s="85"/>
    </row>
    <row r="32097" spans="13:13" ht="49.2" customHeight="1">
      <c r="M32097" s="85"/>
    </row>
    <row r="32098" spans="13:13" ht="49.2" customHeight="1">
      <c r="M32098" s="85"/>
    </row>
    <row r="32099" spans="13:13" ht="49.2" customHeight="1">
      <c r="M32099" s="85"/>
    </row>
    <row r="32100" spans="13:13" ht="49.2" customHeight="1">
      <c r="M32100" s="85"/>
    </row>
    <row r="32101" spans="13:13" ht="49.2" customHeight="1">
      <c r="M32101" s="85"/>
    </row>
    <row r="32102" spans="13:13" ht="49.2" customHeight="1">
      <c r="M32102" s="85"/>
    </row>
    <row r="32103" spans="13:13" ht="49.2" customHeight="1">
      <c r="M32103" s="85"/>
    </row>
    <row r="32104" spans="13:13" ht="49.2" customHeight="1">
      <c r="M32104" s="85"/>
    </row>
    <row r="32105" spans="13:13" ht="49.2" customHeight="1">
      <c r="M32105" s="85"/>
    </row>
    <row r="32106" spans="13:13" ht="49.2" customHeight="1">
      <c r="M32106" s="85"/>
    </row>
    <row r="32107" spans="13:13" ht="49.2" customHeight="1">
      <c r="M32107" s="85"/>
    </row>
    <row r="32108" spans="13:13" ht="49.2" customHeight="1">
      <c r="M32108" s="85"/>
    </row>
    <row r="32109" spans="13:13" ht="49.2" customHeight="1">
      <c r="M32109" s="85"/>
    </row>
    <row r="32110" spans="13:13" ht="49.2" customHeight="1">
      <c r="M32110" s="85"/>
    </row>
    <row r="32111" spans="13:13" ht="49.2" customHeight="1">
      <c r="M32111" s="85"/>
    </row>
    <row r="32112" spans="13:13" ht="49.2" customHeight="1">
      <c r="M32112" s="85"/>
    </row>
    <row r="32113" spans="13:13" ht="49.2" customHeight="1">
      <c r="M32113" s="85"/>
    </row>
    <row r="32114" spans="13:13" ht="49.2" customHeight="1">
      <c r="M32114" s="85"/>
    </row>
    <row r="32115" spans="13:13" ht="49.2" customHeight="1">
      <c r="M32115" s="85"/>
    </row>
    <row r="32116" spans="13:13" ht="49.2" customHeight="1">
      <c r="M32116" s="85"/>
    </row>
    <row r="32117" spans="13:13" ht="49.2" customHeight="1">
      <c r="M32117" s="85"/>
    </row>
    <row r="32118" spans="13:13" ht="49.2" customHeight="1">
      <c r="M32118" s="85"/>
    </row>
    <row r="32119" spans="13:13" ht="49.2" customHeight="1">
      <c r="M32119" s="85"/>
    </row>
    <row r="32120" spans="13:13" ht="49.2" customHeight="1">
      <c r="M32120" s="85"/>
    </row>
    <row r="32121" spans="13:13" ht="49.2" customHeight="1">
      <c r="M32121" s="85"/>
    </row>
    <row r="32122" spans="13:13" ht="49.2" customHeight="1">
      <c r="M32122" s="85"/>
    </row>
    <row r="32123" spans="13:13" ht="49.2" customHeight="1">
      <c r="M32123" s="85"/>
    </row>
    <row r="32124" spans="13:13" ht="49.2" customHeight="1">
      <c r="M32124" s="85"/>
    </row>
    <row r="32125" spans="13:13" ht="49.2" customHeight="1">
      <c r="M32125" s="85"/>
    </row>
    <row r="32126" spans="13:13" ht="49.2" customHeight="1">
      <c r="M32126" s="85"/>
    </row>
    <row r="32127" spans="13:13" ht="49.2" customHeight="1">
      <c r="M32127" s="85"/>
    </row>
    <row r="32128" spans="13:13" ht="49.2" customHeight="1">
      <c r="M32128" s="85"/>
    </row>
    <row r="32129" spans="13:13" ht="49.2" customHeight="1">
      <c r="M32129" s="85"/>
    </row>
    <row r="32130" spans="13:13" ht="49.2" customHeight="1">
      <c r="M32130" s="85"/>
    </row>
    <row r="32131" spans="13:13" ht="49.2" customHeight="1">
      <c r="M32131" s="85"/>
    </row>
    <row r="32132" spans="13:13" ht="49.2" customHeight="1">
      <c r="M32132" s="85"/>
    </row>
    <row r="32133" spans="13:13" ht="49.2" customHeight="1">
      <c r="M32133" s="85"/>
    </row>
    <row r="32134" spans="13:13" ht="49.2" customHeight="1">
      <c r="M32134" s="85"/>
    </row>
    <row r="32135" spans="13:13" ht="49.2" customHeight="1">
      <c r="M32135" s="85"/>
    </row>
    <row r="32136" spans="13:13" ht="49.2" customHeight="1">
      <c r="M32136" s="85"/>
    </row>
    <row r="32137" spans="13:13" ht="49.2" customHeight="1">
      <c r="M32137" s="85"/>
    </row>
    <row r="32138" spans="13:13" ht="49.2" customHeight="1">
      <c r="M32138" s="85"/>
    </row>
    <row r="32139" spans="13:13" ht="49.2" customHeight="1">
      <c r="M32139" s="85"/>
    </row>
    <row r="32140" spans="13:13" ht="49.2" customHeight="1">
      <c r="M32140" s="85"/>
    </row>
    <row r="32141" spans="13:13" ht="49.2" customHeight="1">
      <c r="M32141" s="85"/>
    </row>
    <row r="32142" spans="13:13" ht="49.2" customHeight="1">
      <c r="M32142" s="85"/>
    </row>
    <row r="32143" spans="13:13" ht="49.2" customHeight="1">
      <c r="M32143" s="85"/>
    </row>
    <row r="32144" spans="13:13" ht="49.2" customHeight="1">
      <c r="M32144" s="85"/>
    </row>
    <row r="32145" spans="13:13" ht="49.2" customHeight="1">
      <c r="M32145" s="85"/>
    </row>
    <row r="32146" spans="13:13" ht="49.2" customHeight="1">
      <c r="M32146" s="85"/>
    </row>
    <row r="32147" spans="13:13" ht="49.2" customHeight="1">
      <c r="M32147" s="85"/>
    </row>
    <row r="32148" spans="13:13" ht="49.2" customHeight="1">
      <c r="M32148" s="85"/>
    </row>
    <row r="32149" spans="13:13" ht="49.2" customHeight="1">
      <c r="M32149" s="85"/>
    </row>
    <row r="32150" spans="13:13" ht="49.2" customHeight="1">
      <c r="M32150" s="85"/>
    </row>
    <row r="32151" spans="13:13" ht="49.2" customHeight="1">
      <c r="M32151" s="85"/>
    </row>
    <row r="32152" spans="13:13" ht="49.2" customHeight="1">
      <c r="M32152" s="85"/>
    </row>
    <row r="32153" spans="13:13" ht="49.2" customHeight="1">
      <c r="M32153" s="85"/>
    </row>
    <row r="32154" spans="13:13" ht="49.2" customHeight="1">
      <c r="M32154" s="85"/>
    </row>
    <row r="32155" spans="13:13" ht="49.2" customHeight="1">
      <c r="M32155" s="85"/>
    </row>
    <row r="32156" spans="13:13" ht="49.2" customHeight="1">
      <c r="M32156" s="85"/>
    </row>
    <row r="32157" spans="13:13" ht="49.2" customHeight="1">
      <c r="M32157" s="85"/>
    </row>
    <row r="32158" spans="13:13" ht="49.2" customHeight="1">
      <c r="M32158" s="85"/>
    </row>
    <row r="32159" spans="13:13" ht="49.2" customHeight="1">
      <c r="M32159" s="85"/>
    </row>
    <row r="32160" spans="13:13" ht="49.2" customHeight="1">
      <c r="M32160" s="85"/>
    </row>
    <row r="32161" spans="13:13" ht="49.2" customHeight="1">
      <c r="M32161" s="85"/>
    </row>
    <row r="32162" spans="13:13" ht="49.2" customHeight="1">
      <c r="M32162" s="85"/>
    </row>
    <row r="32163" spans="13:13" ht="49.2" customHeight="1">
      <c r="M32163" s="85"/>
    </row>
    <row r="32164" spans="13:13" ht="49.2" customHeight="1">
      <c r="M32164" s="85"/>
    </row>
    <row r="32165" spans="13:13" ht="49.2" customHeight="1">
      <c r="M32165" s="85"/>
    </row>
    <row r="32166" spans="13:13" ht="49.2" customHeight="1">
      <c r="M32166" s="85"/>
    </row>
    <row r="32167" spans="13:13" ht="49.2" customHeight="1">
      <c r="M32167" s="85"/>
    </row>
    <row r="32168" spans="13:13" ht="49.2" customHeight="1">
      <c r="M32168" s="85"/>
    </row>
    <row r="32169" spans="13:13" ht="49.2" customHeight="1">
      <c r="M32169" s="85"/>
    </row>
    <row r="32170" spans="13:13" ht="49.2" customHeight="1">
      <c r="M32170" s="85"/>
    </row>
    <row r="32171" spans="13:13" ht="49.2" customHeight="1">
      <c r="M32171" s="85"/>
    </row>
    <row r="32172" spans="13:13" ht="49.2" customHeight="1">
      <c r="M32172" s="85"/>
    </row>
    <row r="32173" spans="13:13" ht="49.2" customHeight="1">
      <c r="M32173" s="85"/>
    </row>
    <row r="32174" spans="13:13" ht="49.2" customHeight="1">
      <c r="M32174" s="85"/>
    </row>
    <row r="32175" spans="13:13" ht="49.2" customHeight="1">
      <c r="M32175" s="85"/>
    </row>
    <row r="32176" spans="13:13" ht="49.2" customHeight="1">
      <c r="M32176" s="85"/>
    </row>
    <row r="32177" spans="13:13" ht="49.2" customHeight="1">
      <c r="M32177" s="85"/>
    </row>
    <row r="32178" spans="13:13" ht="49.2" customHeight="1">
      <c r="M32178" s="85"/>
    </row>
    <row r="32179" spans="13:13" ht="49.2" customHeight="1">
      <c r="M32179" s="85"/>
    </row>
    <row r="32180" spans="13:13" ht="49.2" customHeight="1">
      <c r="M32180" s="85"/>
    </row>
    <row r="32181" spans="13:13" ht="49.2" customHeight="1">
      <c r="M32181" s="85"/>
    </row>
    <row r="32182" spans="13:13" ht="49.2" customHeight="1">
      <c r="M32182" s="85"/>
    </row>
    <row r="32183" spans="13:13" ht="49.2" customHeight="1">
      <c r="M32183" s="85"/>
    </row>
    <row r="32184" spans="13:13" ht="49.2" customHeight="1">
      <c r="M32184" s="85"/>
    </row>
    <row r="32185" spans="13:13" ht="49.2" customHeight="1">
      <c r="M32185" s="85"/>
    </row>
    <row r="32186" spans="13:13" ht="49.2" customHeight="1">
      <c r="M32186" s="85"/>
    </row>
    <row r="32187" spans="13:13" ht="49.2" customHeight="1">
      <c r="M32187" s="85"/>
    </row>
    <row r="32188" spans="13:13" ht="49.2" customHeight="1">
      <c r="M32188" s="85"/>
    </row>
    <row r="32189" spans="13:13" ht="49.2" customHeight="1">
      <c r="M32189" s="85"/>
    </row>
    <row r="32190" spans="13:13" ht="49.2" customHeight="1">
      <c r="M32190" s="85"/>
    </row>
    <row r="32191" spans="13:13" ht="49.2" customHeight="1">
      <c r="M32191" s="85"/>
    </row>
    <row r="32192" spans="13:13" ht="49.2" customHeight="1">
      <c r="M32192" s="85"/>
    </row>
    <row r="32193" spans="13:13" ht="49.2" customHeight="1">
      <c r="M32193" s="85"/>
    </row>
    <row r="32194" spans="13:13" ht="49.2" customHeight="1">
      <c r="M32194" s="85"/>
    </row>
    <row r="32195" spans="13:13" ht="49.2" customHeight="1">
      <c r="M32195" s="85"/>
    </row>
    <row r="32196" spans="13:13" ht="49.2" customHeight="1">
      <c r="M32196" s="85"/>
    </row>
    <row r="32197" spans="13:13" ht="49.2" customHeight="1">
      <c r="M32197" s="85"/>
    </row>
    <row r="32198" spans="13:13" ht="49.2" customHeight="1">
      <c r="M32198" s="85"/>
    </row>
    <row r="32199" spans="13:13" ht="49.2" customHeight="1">
      <c r="M32199" s="85"/>
    </row>
    <row r="32200" spans="13:13" ht="49.2" customHeight="1">
      <c r="M32200" s="85"/>
    </row>
    <row r="32201" spans="13:13" ht="49.2" customHeight="1">
      <c r="M32201" s="85"/>
    </row>
    <row r="32202" spans="13:13" ht="49.2" customHeight="1">
      <c r="M32202" s="85"/>
    </row>
    <row r="32203" spans="13:13" ht="49.2" customHeight="1">
      <c r="M32203" s="85"/>
    </row>
    <row r="32204" spans="13:13" ht="49.2" customHeight="1">
      <c r="M32204" s="85"/>
    </row>
    <row r="32205" spans="13:13" ht="49.2" customHeight="1">
      <c r="M32205" s="85"/>
    </row>
    <row r="32206" spans="13:13" ht="49.2" customHeight="1">
      <c r="M32206" s="85"/>
    </row>
    <row r="32207" spans="13:13" ht="49.2" customHeight="1">
      <c r="M32207" s="85"/>
    </row>
    <row r="32208" spans="13:13" ht="49.2" customHeight="1">
      <c r="M32208" s="85"/>
    </row>
    <row r="32209" spans="13:13" ht="49.2" customHeight="1">
      <c r="M32209" s="85"/>
    </row>
    <row r="32210" spans="13:13" ht="49.2" customHeight="1">
      <c r="M32210" s="85"/>
    </row>
    <row r="32211" spans="13:13" ht="49.2" customHeight="1">
      <c r="M32211" s="85"/>
    </row>
    <row r="32212" spans="13:13" ht="49.2" customHeight="1">
      <c r="M32212" s="85"/>
    </row>
    <row r="32213" spans="13:13" ht="49.2" customHeight="1">
      <c r="M32213" s="85"/>
    </row>
    <row r="32214" spans="13:13" ht="49.2" customHeight="1">
      <c r="M32214" s="85"/>
    </row>
    <row r="32215" spans="13:13" ht="49.2" customHeight="1">
      <c r="M32215" s="85"/>
    </row>
    <row r="32216" spans="13:13" ht="49.2" customHeight="1">
      <c r="M32216" s="85"/>
    </row>
    <row r="32217" spans="13:13" ht="49.2" customHeight="1">
      <c r="M32217" s="85"/>
    </row>
    <row r="32218" spans="13:13" ht="49.2" customHeight="1">
      <c r="M32218" s="85"/>
    </row>
    <row r="32219" spans="13:13" ht="49.2" customHeight="1">
      <c r="M32219" s="85"/>
    </row>
    <row r="32220" spans="13:13" ht="49.2" customHeight="1">
      <c r="M32220" s="85"/>
    </row>
    <row r="32221" spans="13:13" ht="49.2" customHeight="1">
      <c r="M32221" s="85"/>
    </row>
    <row r="32222" spans="13:13" ht="49.2" customHeight="1">
      <c r="M32222" s="85"/>
    </row>
    <row r="32223" spans="13:13" ht="49.2" customHeight="1">
      <c r="M32223" s="85"/>
    </row>
    <row r="32224" spans="13:13" ht="49.2" customHeight="1">
      <c r="M32224" s="85"/>
    </row>
    <row r="32225" spans="13:13" ht="49.2" customHeight="1">
      <c r="M32225" s="85"/>
    </row>
    <row r="32226" spans="13:13" ht="49.2" customHeight="1">
      <c r="M32226" s="85"/>
    </row>
    <row r="32227" spans="13:13" ht="49.2" customHeight="1">
      <c r="M32227" s="85"/>
    </row>
    <row r="32228" spans="13:13" ht="49.2" customHeight="1">
      <c r="M32228" s="85"/>
    </row>
    <row r="32229" spans="13:13" ht="49.2" customHeight="1">
      <c r="M32229" s="85"/>
    </row>
    <row r="32230" spans="13:13" ht="49.2" customHeight="1">
      <c r="M32230" s="85"/>
    </row>
    <row r="32231" spans="13:13" ht="49.2" customHeight="1">
      <c r="M32231" s="85"/>
    </row>
    <row r="32232" spans="13:13" ht="49.2" customHeight="1">
      <c r="M32232" s="85"/>
    </row>
    <row r="32233" spans="13:13" ht="49.2" customHeight="1">
      <c r="M32233" s="85"/>
    </row>
    <row r="32234" spans="13:13" ht="49.2" customHeight="1">
      <c r="M32234" s="85"/>
    </row>
    <row r="32235" spans="13:13" ht="49.2" customHeight="1">
      <c r="M32235" s="85"/>
    </row>
    <row r="32236" spans="13:13" ht="49.2" customHeight="1">
      <c r="M32236" s="85"/>
    </row>
    <row r="32237" spans="13:13" ht="49.2" customHeight="1">
      <c r="M32237" s="85"/>
    </row>
    <row r="32238" spans="13:13" ht="49.2" customHeight="1">
      <c r="M32238" s="85"/>
    </row>
    <row r="32239" spans="13:13" ht="49.2" customHeight="1">
      <c r="M32239" s="85"/>
    </row>
    <row r="32240" spans="13:13" ht="49.2" customHeight="1">
      <c r="M32240" s="85"/>
    </row>
    <row r="32241" spans="13:13" ht="49.2" customHeight="1">
      <c r="M32241" s="85"/>
    </row>
    <row r="32242" spans="13:13" ht="49.2" customHeight="1">
      <c r="M32242" s="85"/>
    </row>
    <row r="32243" spans="13:13" ht="49.2" customHeight="1">
      <c r="M32243" s="85"/>
    </row>
    <row r="32244" spans="13:13" ht="49.2" customHeight="1">
      <c r="M32244" s="85"/>
    </row>
    <row r="32245" spans="13:13" ht="49.2" customHeight="1">
      <c r="M32245" s="85"/>
    </row>
    <row r="32246" spans="13:13" ht="49.2" customHeight="1">
      <c r="M32246" s="85"/>
    </row>
    <row r="32247" spans="13:13" ht="49.2" customHeight="1">
      <c r="M32247" s="85"/>
    </row>
    <row r="32248" spans="13:13" ht="49.2" customHeight="1">
      <c r="M32248" s="85"/>
    </row>
    <row r="32249" spans="13:13" ht="49.2" customHeight="1">
      <c r="M32249" s="85"/>
    </row>
    <row r="32250" spans="13:13" ht="49.2" customHeight="1">
      <c r="M32250" s="85"/>
    </row>
    <row r="32251" spans="13:13" ht="49.2" customHeight="1">
      <c r="M32251" s="85"/>
    </row>
    <row r="32252" spans="13:13" ht="49.2" customHeight="1">
      <c r="M32252" s="85"/>
    </row>
    <row r="32253" spans="13:13" ht="49.2" customHeight="1">
      <c r="M32253" s="85"/>
    </row>
    <row r="32254" spans="13:13" ht="49.2" customHeight="1">
      <c r="M32254" s="85"/>
    </row>
    <row r="32255" spans="13:13" ht="49.2" customHeight="1">
      <c r="M32255" s="85"/>
    </row>
    <row r="32256" spans="13:13" ht="49.2" customHeight="1">
      <c r="M32256" s="85"/>
    </row>
    <row r="32257" spans="13:13" ht="49.2" customHeight="1">
      <c r="M32257" s="85"/>
    </row>
    <row r="32258" spans="13:13" ht="49.2" customHeight="1">
      <c r="M32258" s="85"/>
    </row>
    <row r="32259" spans="13:13" ht="49.2" customHeight="1">
      <c r="M32259" s="85"/>
    </row>
    <row r="32260" spans="13:13" ht="49.2" customHeight="1">
      <c r="M32260" s="85"/>
    </row>
    <row r="32261" spans="13:13" ht="49.2" customHeight="1">
      <c r="M32261" s="85"/>
    </row>
    <row r="32262" spans="13:13" ht="49.2" customHeight="1">
      <c r="M32262" s="85"/>
    </row>
    <row r="32263" spans="13:13" ht="49.2" customHeight="1">
      <c r="M32263" s="85"/>
    </row>
    <row r="32264" spans="13:13" ht="49.2" customHeight="1">
      <c r="M32264" s="85"/>
    </row>
    <row r="32265" spans="13:13" ht="49.2" customHeight="1">
      <c r="M32265" s="85"/>
    </row>
    <row r="32266" spans="13:13" ht="49.2" customHeight="1">
      <c r="M32266" s="85"/>
    </row>
    <row r="32267" spans="13:13" ht="49.2" customHeight="1">
      <c r="M32267" s="85"/>
    </row>
    <row r="32268" spans="13:13" ht="49.2" customHeight="1">
      <c r="M32268" s="85"/>
    </row>
    <row r="32269" spans="13:13" ht="49.2" customHeight="1">
      <c r="M32269" s="85"/>
    </row>
    <row r="32270" spans="13:13" ht="49.2" customHeight="1">
      <c r="M32270" s="85"/>
    </row>
    <row r="32271" spans="13:13" ht="49.2" customHeight="1">
      <c r="M32271" s="85"/>
    </row>
    <row r="32272" spans="13:13" ht="49.2" customHeight="1">
      <c r="M32272" s="85"/>
    </row>
    <row r="32273" spans="13:13" ht="49.2" customHeight="1">
      <c r="M32273" s="85"/>
    </row>
    <row r="32274" spans="13:13" ht="49.2" customHeight="1">
      <c r="M32274" s="85"/>
    </row>
    <row r="32275" spans="13:13" ht="49.2" customHeight="1">
      <c r="M32275" s="85"/>
    </row>
    <row r="32276" spans="13:13" ht="49.2" customHeight="1">
      <c r="M32276" s="85"/>
    </row>
    <row r="32277" spans="13:13" ht="49.2" customHeight="1">
      <c r="M32277" s="85"/>
    </row>
    <row r="32278" spans="13:13" ht="49.2" customHeight="1">
      <c r="M32278" s="85"/>
    </row>
    <row r="32279" spans="13:13" ht="49.2" customHeight="1">
      <c r="M32279" s="85"/>
    </row>
    <row r="32280" spans="13:13" ht="49.2" customHeight="1">
      <c r="M32280" s="85"/>
    </row>
    <row r="32281" spans="13:13" ht="49.2" customHeight="1">
      <c r="M32281" s="85"/>
    </row>
    <row r="32282" spans="13:13" ht="49.2" customHeight="1">
      <c r="M32282" s="85"/>
    </row>
    <row r="32283" spans="13:13" ht="49.2" customHeight="1">
      <c r="M32283" s="85"/>
    </row>
    <row r="32284" spans="13:13" ht="49.2" customHeight="1">
      <c r="M32284" s="85"/>
    </row>
    <row r="32285" spans="13:13" ht="49.2" customHeight="1">
      <c r="M32285" s="85"/>
    </row>
    <row r="32286" spans="13:13" ht="49.2" customHeight="1">
      <c r="M32286" s="85"/>
    </row>
    <row r="32287" spans="13:13" ht="49.2" customHeight="1">
      <c r="M32287" s="85"/>
    </row>
    <row r="32288" spans="13:13" ht="49.2" customHeight="1">
      <c r="M32288" s="85"/>
    </row>
    <row r="32289" spans="13:13" ht="49.2" customHeight="1">
      <c r="M32289" s="85"/>
    </row>
    <row r="32290" spans="13:13" ht="49.2" customHeight="1">
      <c r="M32290" s="85"/>
    </row>
    <row r="32291" spans="13:13" ht="49.2" customHeight="1">
      <c r="M32291" s="85"/>
    </row>
    <row r="32292" spans="13:13" ht="49.2" customHeight="1">
      <c r="M32292" s="85"/>
    </row>
    <row r="32293" spans="13:13" ht="49.2" customHeight="1">
      <c r="M32293" s="85"/>
    </row>
    <row r="32294" spans="13:13" ht="49.2" customHeight="1">
      <c r="M32294" s="85"/>
    </row>
    <row r="32295" spans="13:13" ht="49.2" customHeight="1">
      <c r="M32295" s="85"/>
    </row>
    <row r="32296" spans="13:13" ht="49.2" customHeight="1">
      <c r="M32296" s="85"/>
    </row>
    <row r="32297" spans="13:13" ht="49.2" customHeight="1">
      <c r="M32297" s="85"/>
    </row>
    <row r="32298" spans="13:13" ht="49.2" customHeight="1">
      <c r="M32298" s="85"/>
    </row>
    <row r="32299" spans="13:13" ht="49.2" customHeight="1">
      <c r="M32299" s="85"/>
    </row>
    <row r="32300" spans="13:13" ht="49.2" customHeight="1">
      <c r="M32300" s="85"/>
    </row>
    <row r="32301" spans="13:13" ht="49.2" customHeight="1">
      <c r="M32301" s="85"/>
    </row>
    <row r="32302" spans="13:13" ht="49.2" customHeight="1">
      <c r="M32302" s="85"/>
    </row>
    <row r="32303" spans="13:13" ht="49.2" customHeight="1">
      <c r="M32303" s="85"/>
    </row>
    <row r="32304" spans="13:13" ht="49.2" customHeight="1">
      <c r="M32304" s="85"/>
    </row>
    <row r="32305" spans="13:13" ht="49.2" customHeight="1">
      <c r="M32305" s="85"/>
    </row>
    <row r="32306" spans="13:13" ht="49.2" customHeight="1">
      <c r="M32306" s="85"/>
    </row>
    <row r="32307" spans="13:13" ht="49.2" customHeight="1">
      <c r="M32307" s="85"/>
    </row>
    <row r="32308" spans="13:13" ht="49.2" customHeight="1">
      <c r="M32308" s="85"/>
    </row>
    <row r="32309" spans="13:13" ht="49.2" customHeight="1">
      <c r="M32309" s="85"/>
    </row>
    <row r="32310" spans="13:13" ht="49.2" customHeight="1">
      <c r="M32310" s="85"/>
    </row>
    <row r="32311" spans="13:13" ht="49.2" customHeight="1">
      <c r="M32311" s="85"/>
    </row>
    <row r="32312" spans="13:13" ht="49.2" customHeight="1">
      <c r="M32312" s="85"/>
    </row>
    <row r="32313" spans="13:13" ht="49.2" customHeight="1">
      <c r="M32313" s="85"/>
    </row>
    <row r="32314" spans="13:13" ht="49.2" customHeight="1">
      <c r="M32314" s="85"/>
    </row>
    <row r="32315" spans="13:13" ht="49.2" customHeight="1">
      <c r="M32315" s="85"/>
    </row>
    <row r="32316" spans="13:13" ht="49.2" customHeight="1">
      <c r="M32316" s="85"/>
    </row>
    <row r="32317" spans="13:13" ht="49.2" customHeight="1">
      <c r="M32317" s="85"/>
    </row>
    <row r="32318" spans="13:13" ht="49.2" customHeight="1">
      <c r="M32318" s="85"/>
    </row>
    <row r="32319" spans="13:13" ht="49.2" customHeight="1">
      <c r="M32319" s="85"/>
    </row>
    <row r="32320" spans="13:13" ht="49.2" customHeight="1">
      <c r="M32320" s="85"/>
    </row>
    <row r="32321" spans="13:13" ht="49.2" customHeight="1">
      <c r="M32321" s="85"/>
    </row>
    <row r="32322" spans="13:13" ht="49.2" customHeight="1">
      <c r="M32322" s="85"/>
    </row>
    <row r="32323" spans="13:13" ht="49.2" customHeight="1">
      <c r="M32323" s="85"/>
    </row>
    <row r="32324" spans="13:13" ht="49.2" customHeight="1">
      <c r="M32324" s="85"/>
    </row>
    <row r="32325" spans="13:13" ht="49.2" customHeight="1">
      <c r="M32325" s="85"/>
    </row>
    <row r="32326" spans="13:13" ht="49.2" customHeight="1">
      <c r="M32326" s="85"/>
    </row>
    <row r="32327" spans="13:13" ht="49.2" customHeight="1">
      <c r="M32327" s="85"/>
    </row>
    <row r="32328" spans="13:13" ht="49.2" customHeight="1">
      <c r="M32328" s="85"/>
    </row>
    <row r="32329" spans="13:13" ht="49.2" customHeight="1">
      <c r="M32329" s="85"/>
    </row>
    <row r="32330" spans="13:13" ht="49.2" customHeight="1">
      <c r="M32330" s="85"/>
    </row>
    <row r="32331" spans="13:13" ht="49.2" customHeight="1">
      <c r="M32331" s="85"/>
    </row>
    <row r="32332" spans="13:13" ht="49.2" customHeight="1">
      <c r="M32332" s="85"/>
    </row>
    <row r="32333" spans="13:13" ht="49.2" customHeight="1">
      <c r="M32333" s="85"/>
    </row>
    <row r="32334" spans="13:13" ht="49.2" customHeight="1">
      <c r="M32334" s="85"/>
    </row>
    <row r="32335" spans="13:13" ht="49.2" customHeight="1">
      <c r="M32335" s="85"/>
    </row>
    <row r="32336" spans="13:13" ht="49.2" customHeight="1">
      <c r="M32336" s="85"/>
    </row>
    <row r="32337" spans="13:13" ht="49.2" customHeight="1">
      <c r="M32337" s="85"/>
    </row>
    <row r="32338" spans="13:13" ht="49.2" customHeight="1">
      <c r="M32338" s="85"/>
    </row>
    <row r="32339" spans="13:13" ht="49.2" customHeight="1">
      <c r="M32339" s="85"/>
    </row>
    <row r="32340" spans="13:13" ht="49.2" customHeight="1">
      <c r="M32340" s="85"/>
    </row>
    <row r="32341" spans="13:13" ht="49.2" customHeight="1">
      <c r="M32341" s="85"/>
    </row>
    <row r="32342" spans="13:13" ht="49.2" customHeight="1">
      <c r="M32342" s="85"/>
    </row>
    <row r="32343" spans="13:13" ht="49.2" customHeight="1">
      <c r="M32343" s="85"/>
    </row>
    <row r="32344" spans="13:13" ht="49.2" customHeight="1">
      <c r="M32344" s="85"/>
    </row>
    <row r="32345" spans="13:13" ht="49.2" customHeight="1">
      <c r="M32345" s="85"/>
    </row>
    <row r="32346" spans="13:13" ht="49.2" customHeight="1">
      <c r="M32346" s="85"/>
    </row>
    <row r="32347" spans="13:13" ht="49.2" customHeight="1">
      <c r="M32347" s="85"/>
    </row>
    <row r="32348" spans="13:13" ht="49.2" customHeight="1">
      <c r="M32348" s="85"/>
    </row>
    <row r="32349" spans="13:13" ht="49.2" customHeight="1">
      <c r="M32349" s="85"/>
    </row>
    <row r="32350" spans="13:13" ht="49.2" customHeight="1">
      <c r="M32350" s="85"/>
    </row>
    <row r="32351" spans="13:13" ht="49.2" customHeight="1">
      <c r="M32351" s="85"/>
    </row>
    <row r="32352" spans="13:13" ht="49.2" customHeight="1">
      <c r="M32352" s="85"/>
    </row>
    <row r="32353" spans="13:13" ht="49.2" customHeight="1">
      <c r="M32353" s="85"/>
    </row>
    <row r="32354" spans="13:13" ht="49.2" customHeight="1">
      <c r="M32354" s="85"/>
    </row>
    <row r="32355" spans="13:13" ht="49.2" customHeight="1">
      <c r="M32355" s="85"/>
    </row>
    <row r="32356" spans="13:13" ht="49.2" customHeight="1">
      <c r="M32356" s="85"/>
    </row>
    <row r="32357" spans="13:13" ht="49.2" customHeight="1">
      <c r="M32357" s="85"/>
    </row>
    <row r="32358" spans="13:13" ht="49.2" customHeight="1">
      <c r="M32358" s="85"/>
    </row>
    <row r="32359" spans="13:13" ht="49.2" customHeight="1">
      <c r="M32359" s="85"/>
    </row>
    <row r="32360" spans="13:13" ht="49.2" customHeight="1">
      <c r="M32360" s="85"/>
    </row>
    <row r="32361" spans="13:13" ht="49.2" customHeight="1">
      <c r="M32361" s="85"/>
    </row>
    <row r="32362" spans="13:13" ht="49.2" customHeight="1">
      <c r="M32362" s="85"/>
    </row>
    <row r="32363" spans="13:13" ht="49.2" customHeight="1">
      <c r="M32363" s="85"/>
    </row>
    <row r="32364" spans="13:13" ht="49.2" customHeight="1">
      <c r="M32364" s="85"/>
    </row>
    <row r="32365" spans="13:13" ht="49.2" customHeight="1">
      <c r="M32365" s="85"/>
    </row>
    <row r="32366" spans="13:13" ht="49.2" customHeight="1">
      <c r="M32366" s="85"/>
    </row>
    <row r="32367" spans="13:13" ht="49.2" customHeight="1">
      <c r="M32367" s="85"/>
    </row>
    <row r="32368" spans="13:13" ht="49.2" customHeight="1">
      <c r="M32368" s="85"/>
    </row>
    <row r="32369" spans="13:13" ht="49.2" customHeight="1">
      <c r="M32369" s="85"/>
    </row>
    <row r="32370" spans="13:13" ht="49.2" customHeight="1">
      <c r="M32370" s="85"/>
    </row>
    <row r="32371" spans="13:13" ht="49.2" customHeight="1">
      <c r="M32371" s="85"/>
    </row>
    <row r="32372" spans="13:13" ht="49.2" customHeight="1">
      <c r="M32372" s="85"/>
    </row>
    <row r="32373" spans="13:13" ht="49.2" customHeight="1">
      <c r="M32373" s="85"/>
    </row>
    <row r="32374" spans="13:13" ht="49.2" customHeight="1">
      <c r="M32374" s="85"/>
    </row>
    <row r="32375" spans="13:13" ht="49.2" customHeight="1">
      <c r="M32375" s="85"/>
    </row>
    <row r="32376" spans="13:13" ht="49.2" customHeight="1">
      <c r="M32376" s="85"/>
    </row>
    <row r="32377" spans="13:13" ht="49.2" customHeight="1">
      <c r="M32377" s="85"/>
    </row>
    <row r="32378" spans="13:13" ht="49.2" customHeight="1">
      <c r="M32378" s="85"/>
    </row>
    <row r="32379" spans="13:13" ht="49.2" customHeight="1">
      <c r="M32379" s="85"/>
    </row>
    <row r="32380" spans="13:13" ht="49.2" customHeight="1">
      <c r="M32380" s="85"/>
    </row>
    <row r="32381" spans="13:13" ht="49.2" customHeight="1">
      <c r="M32381" s="85"/>
    </row>
    <row r="32382" spans="13:13" ht="49.2" customHeight="1">
      <c r="M32382" s="85"/>
    </row>
    <row r="32383" spans="13:13" ht="49.2" customHeight="1">
      <c r="M32383" s="85"/>
    </row>
    <row r="32384" spans="13:13" ht="49.2" customHeight="1">
      <c r="M32384" s="85"/>
    </row>
    <row r="32385" spans="13:13" ht="49.2" customHeight="1">
      <c r="M32385" s="85"/>
    </row>
    <row r="32386" spans="13:13" ht="49.2" customHeight="1">
      <c r="M32386" s="85"/>
    </row>
    <row r="32387" spans="13:13" ht="49.2" customHeight="1">
      <c r="M32387" s="85"/>
    </row>
    <row r="32388" spans="13:13" ht="49.2" customHeight="1">
      <c r="M32388" s="85"/>
    </row>
    <row r="32389" spans="13:13" ht="49.2" customHeight="1">
      <c r="M32389" s="85"/>
    </row>
    <row r="32390" spans="13:13" ht="49.2" customHeight="1">
      <c r="M32390" s="85"/>
    </row>
    <row r="32391" spans="13:13" ht="49.2" customHeight="1">
      <c r="M32391" s="85"/>
    </row>
    <row r="32392" spans="13:13" ht="49.2" customHeight="1">
      <c r="M32392" s="85"/>
    </row>
    <row r="32393" spans="13:13" ht="49.2" customHeight="1">
      <c r="M32393" s="85"/>
    </row>
    <row r="32394" spans="13:13" ht="49.2" customHeight="1">
      <c r="M32394" s="85"/>
    </row>
    <row r="32395" spans="13:13" ht="49.2" customHeight="1">
      <c r="M32395" s="85"/>
    </row>
    <row r="32396" spans="13:13" ht="49.2" customHeight="1">
      <c r="M32396" s="85"/>
    </row>
    <row r="32397" spans="13:13" ht="49.2" customHeight="1">
      <c r="M32397" s="85"/>
    </row>
    <row r="32398" spans="13:13" ht="49.2" customHeight="1">
      <c r="M32398" s="85"/>
    </row>
    <row r="32399" spans="13:13" ht="49.2" customHeight="1">
      <c r="M32399" s="85"/>
    </row>
    <row r="32400" spans="13:13" ht="49.2" customHeight="1">
      <c r="M32400" s="85"/>
    </row>
    <row r="32401" spans="13:13" ht="49.2" customHeight="1">
      <c r="M32401" s="85"/>
    </row>
    <row r="32402" spans="13:13" ht="49.2" customHeight="1">
      <c r="M32402" s="85"/>
    </row>
    <row r="32403" spans="13:13" ht="49.2" customHeight="1">
      <c r="M32403" s="85"/>
    </row>
    <row r="32404" spans="13:13" ht="49.2" customHeight="1">
      <c r="M32404" s="85"/>
    </row>
    <row r="32405" spans="13:13" ht="49.2" customHeight="1">
      <c r="M32405" s="85"/>
    </row>
    <row r="32406" spans="13:13" ht="49.2" customHeight="1">
      <c r="M32406" s="85"/>
    </row>
    <row r="32407" spans="13:13" ht="49.2" customHeight="1">
      <c r="M32407" s="85"/>
    </row>
    <row r="32408" spans="13:13" ht="49.2" customHeight="1">
      <c r="M32408" s="85"/>
    </row>
    <row r="32409" spans="13:13" ht="49.2" customHeight="1">
      <c r="M32409" s="85"/>
    </row>
    <row r="32410" spans="13:13" ht="49.2" customHeight="1">
      <c r="M32410" s="85"/>
    </row>
    <row r="32411" spans="13:13" ht="49.2" customHeight="1">
      <c r="M32411" s="85"/>
    </row>
    <row r="32412" spans="13:13" ht="49.2" customHeight="1">
      <c r="M32412" s="85"/>
    </row>
    <row r="32413" spans="13:13" ht="49.2" customHeight="1">
      <c r="M32413" s="85"/>
    </row>
    <row r="32414" spans="13:13" ht="49.2" customHeight="1">
      <c r="M32414" s="85"/>
    </row>
    <row r="32415" spans="13:13" ht="49.2" customHeight="1">
      <c r="M32415" s="85"/>
    </row>
    <row r="32416" spans="13:13" ht="49.2" customHeight="1">
      <c r="M32416" s="85"/>
    </row>
    <row r="32417" spans="13:13" ht="49.2" customHeight="1">
      <c r="M32417" s="85"/>
    </row>
    <row r="32418" spans="13:13" ht="49.2" customHeight="1">
      <c r="M32418" s="85"/>
    </row>
    <row r="32419" spans="13:13" ht="49.2" customHeight="1">
      <c r="M32419" s="85"/>
    </row>
    <row r="32420" spans="13:13" ht="49.2" customHeight="1">
      <c r="M32420" s="85"/>
    </row>
    <row r="32421" spans="13:13" ht="49.2" customHeight="1">
      <c r="M32421" s="85"/>
    </row>
    <row r="32422" spans="13:13" ht="49.2" customHeight="1">
      <c r="M32422" s="85"/>
    </row>
    <row r="32423" spans="13:13" ht="49.2" customHeight="1">
      <c r="M32423" s="85"/>
    </row>
    <row r="32424" spans="13:13" ht="49.2" customHeight="1">
      <c r="M32424" s="85"/>
    </row>
    <row r="32425" spans="13:13" ht="49.2" customHeight="1">
      <c r="M32425" s="85"/>
    </row>
    <row r="32426" spans="13:13" ht="49.2" customHeight="1">
      <c r="M32426" s="85"/>
    </row>
    <row r="32427" spans="13:13" ht="49.2" customHeight="1">
      <c r="M32427" s="85"/>
    </row>
    <row r="32428" spans="13:13" ht="49.2" customHeight="1">
      <c r="M32428" s="85"/>
    </row>
    <row r="32429" spans="13:13" ht="49.2" customHeight="1">
      <c r="M32429" s="85"/>
    </row>
    <row r="32430" spans="13:13" ht="49.2" customHeight="1">
      <c r="M32430" s="85"/>
    </row>
    <row r="32431" spans="13:13" ht="49.2" customHeight="1">
      <c r="M32431" s="85"/>
    </row>
    <row r="32432" spans="13:13" ht="49.2" customHeight="1">
      <c r="M32432" s="85"/>
    </row>
    <row r="32433" spans="13:13" ht="49.2" customHeight="1">
      <c r="M32433" s="85"/>
    </row>
    <row r="32434" spans="13:13" ht="49.2" customHeight="1">
      <c r="M32434" s="85"/>
    </row>
    <row r="32435" spans="13:13" ht="49.2" customHeight="1">
      <c r="M32435" s="85"/>
    </row>
    <row r="32436" spans="13:13" ht="49.2" customHeight="1">
      <c r="M32436" s="85"/>
    </row>
    <row r="32437" spans="13:13" ht="49.2" customHeight="1">
      <c r="M32437" s="85"/>
    </row>
    <row r="32438" spans="13:13" ht="49.2" customHeight="1">
      <c r="M32438" s="85"/>
    </row>
    <row r="32439" spans="13:13" ht="49.2" customHeight="1">
      <c r="M32439" s="85"/>
    </row>
    <row r="32440" spans="13:13" ht="49.2" customHeight="1">
      <c r="M32440" s="85"/>
    </row>
    <row r="32441" spans="13:13" ht="49.2" customHeight="1">
      <c r="M32441" s="85"/>
    </row>
    <row r="32442" spans="13:13" ht="49.2" customHeight="1">
      <c r="M32442" s="85"/>
    </row>
    <row r="32443" spans="13:13" ht="49.2" customHeight="1">
      <c r="M32443" s="85"/>
    </row>
    <row r="32444" spans="13:13" ht="49.2" customHeight="1">
      <c r="M32444" s="85"/>
    </row>
    <row r="32445" spans="13:13" ht="49.2" customHeight="1">
      <c r="M32445" s="85"/>
    </row>
    <row r="32446" spans="13:13" ht="49.2" customHeight="1">
      <c r="M32446" s="85"/>
    </row>
    <row r="32447" spans="13:13" ht="49.2" customHeight="1">
      <c r="M32447" s="85"/>
    </row>
    <row r="32448" spans="13:13" ht="49.2" customHeight="1">
      <c r="M32448" s="85"/>
    </row>
    <row r="32449" spans="13:13" ht="49.2" customHeight="1">
      <c r="M32449" s="85"/>
    </row>
    <row r="32450" spans="13:13" ht="49.2" customHeight="1">
      <c r="M32450" s="85"/>
    </row>
    <row r="32451" spans="13:13" ht="49.2" customHeight="1">
      <c r="M32451" s="85"/>
    </row>
    <row r="32452" spans="13:13" ht="49.2" customHeight="1">
      <c r="M32452" s="85"/>
    </row>
    <row r="32453" spans="13:13" ht="49.2" customHeight="1">
      <c r="M32453" s="85"/>
    </row>
    <row r="32454" spans="13:13" ht="49.2" customHeight="1">
      <c r="M32454" s="85"/>
    </row>
    <row r="32455" spans="13:13" ht="49.2" customHeight="1">
      <c r="M32455" s="85"/>
    </row>
    <row r="32456" spans="13:13" ht="49.2" customHeight="1">
      <c r="M32456" s="85"/>
    </row>
    <row r="32457" spans="13:13" ht="49.2" customHeight="1">
      <c r="M32457" s="85"/>
    </row>
    <row r="32458" spans="13:13" ht="49.2" customHeight="1">
      <c r="M32458" s="85"/>
    </row>
    <row r="32459" spans="13:13" ht="49.2" customHeight="1">
      <c r="M32459" s="85"/>
    </row>
    <row r="32460" spans="13:13" ht="49.2" customHeight="1">
      <c r="M32460" s="85"/>
    </row>
    <row r="32461" spans="13:13" ht="49.2" customHeight="1">
      <c r="M32461" s="85"/>
    </row>
    <row r="32462" spans="13:13" ht="49.2" customHeight="1">
      <c r="M32462" s="85"/>
    </row>
    <row r="32463" spans="13:13" ht="49.2" customHeight="1">
      <c r="M32463" s="85"/>
    </row>
    <row r="32464" spans="13:13" ht="49.2" customHeight="1">
      <c r="M32464" s="85"/>
    </row>
    <row r="32465" spans="13:13" ht="49.2" customHeight="1">
      <c r="M32465" s="85"/>
    </row>
    <row r="32466" spans="13:13" ht="49.2" customHeight="1">
      <c r="M32466" s="85"/>
    </row>
    <row r="32467" spans="13:13" ht="49.2" customHeight="1">
      <c r="M32467" s="85"/>
    </row>
    <row r="32468" spans="13:13" ht="49.2" customHeight="1">
      <c r="M32468" s="85"/>
    </row>
    <row r="32469" spans="13:13" ht="49.2" customHeight="1">
      <c r="M32469" s="85"/>
    </row>
    <row r="32470" spans="13:13" ht="49.2" customHeight="1">
      <c r="M32470" s="85"/>
    </row>
    <row r="32471" spans="13:13" ht="49.2" customHeight="1">
      <c r="M32471" s="85"/>
    </row>
    <row r="32472" spans="13:13" ht="49.2" customHeight="1">
      <c r="M32472" s="85"/>
    </row>
    <row r="32473" spans="13:13" ht="49.2" customHeight="1">
      <c r="M32473" s="85"/>
    </row>
    <row r="32474" spans="13:13" ht="49.2" customHeight="1">
      <c r="M32474" s="85"/>
    </row>
    <row r="32475" spans="13:13" ht="49.2" customHeight="1">
      <c r="M32475" s="85"/>
    </row>
    <row r="32476" spans="13:13" ht="49.2" customHeight="1">
      <c r="M32476" s="85"/>
    </row>
    <row r="32477" spans="13:13" ht="49.2" customHeight="1">
      <c r="M32477" s="85"/>
    </row>
    <row r="32478" spans="13:13" ht="49.2" customHeight="1">
      <c r="M32478" s="85"/>
    </row>
    <row r="32479" spans="13:13" ht="49.2" customHeight="1">
      <c r="M32479" s="85"/>
    </row>
    <row r="32480" spans="13:13" ht="49.2" customHeight="1">
      <c r="M32480" s="85"/>
    </row>
    <row r="32481" spans="13:13" ht="49.2" customHeight="1">
      <c r="M32481" s="85"/>
    </row>
    <row r="32482" spans="13:13" ht="49.2" customHeight="1">
      <c r="M32482" s="85"/>
    </row>
    <row r="32483" spans="13:13" ht="49.2" customHeight="1">
      <c r="M32483" s="85"/>
    </row>
    <row r="32484" spans="13:13" ht="49.2" customHeight="1">
      <c r="M32484" s="85"/>
    </row>
    <row r="32485" spans="13:13" ht="49.2" customHeight="1">
      <c r="M32485" s="85"/>
    </row>
    <row r="32486" spans="13:13" ht="49.2" customHeight="1">
      <c r="M32486" s="85"/>
    </row>
    <row r="32487" spans="13:13" ht="49.2" customHeight="1">
      <c r="M32487" s="85"/>
    </row>
    <row r="32488" spans="13:13" ht="49.2" customHeight="1">
      <c r="M32488" s="85"/>
    </row>
    <row r="32489" spans="13:13" ht="49.2" customHeight="1">
      <c r="M32489" s="85"/>
    </row>
    <row r="32490" spans="13:13" ht="49.2" customHeight="1">
      <c r="M32490" s="85"/>
    </row>
    <row r="32491" spans="13:13" ht="49.2" customHeight="1">
      <c r="M32491" s="85"/>
    </row>
    <row r="32492" spans="13:13" ht="49.2" customHeight="1">
      <c r="M32492" s="85"/>
    </row>
    <row r="32493" spans="13:13" ht="49.2" customHeight="1">
      <c r="M32493" s="85"/>
    </row>
    <row r="32494" spans="13:13" ht="49.2" customHeight="1">
      <c r="M32494" s="85"/>
    </row>
    <row r="32495" spans="13:13" ht="49.2" customHeight="1">
      <c r="M32495" s="85"/>
    </row>
    <row r="32496" spans="13:13" ht="49.2" customHeight="1">
      <c r="M32496" s="85"/>
    </row>
    <row r="32497" spans="13:13" ht="49.2" customHeight="1">
      <c r="M32497" s="85"/>
    </row>
    <row r="32498" spans="13:13" ht="49.2" customHeight="1">
      <c r="M32498" s="85"/>
    </row>
    <row r="32499" spans="13:13" ht="49.2" customHeight="1">
      <c r="M32499" s="85"/>
    </row>
    <row r="32500" spans="13:13" ht="49.2" customHeight="1">
      <c r="M32500" s="85"/>
    </row>
    <row r="32501" spans="13:13" ht="49.2" customHeight="1">
      <c r="M32501" s="85"/>
    </row>
    <row r="32502" spans="13:13" ht="49.2" customHeight="1">
      <c r="M32502" s="85"/>
    </row>
    <row r="32503" spans="13:13" ht="49.2" customHeight="1">
      <c r="M32503" s="85"/>
    </row>
    <row r="32504" spans="13:13" ht="49.2" customHeight="1">
      <c r="M32504" s="85"/>
    </row>
    <row r="32505" spans="13:13" ht="49.2" customHeight="1">
      <c r="M32505" s="85"/>
    </row>
    <row r="32506" spans="13:13" ht="49.2" customHeight="1">
      <c r="M32506" s="85"/>
    </row>
    <row r="32507" spans="13:13" ht="49.2" customHeight="1">
      <c r="M32507" s="85"/>
    </row>
    <row r="32508" spans="13:13" ht="49.2" customHeight="1">
      <c r="M32508" s="85"/>
    </row>
    <row r="32509" spans="13:13" ht="49.2" customHeight="1">
      <c r="M32509" s="85"/>
    </row>
    <row r="32510" spans="13:13" ht="49.2" customHeight="1">
      <c r="M32510" s="85"/>
    </row>
    <row r="32511" spans="13:13" ht="49.2" customHeight="1">
      <c r="M32511" s="85"/>
    </row>
    <row r="32512" spans="13:13" ht="49.2" customHeight="1">
      <c r="M32512" s="85"/>
    </row>
    <row r="32513" spans="13:13" ht="49.2" customHeight="1">
      <c r="M32513" s="85"/>
    </row>
    <row r="32514" spans="13:13" ht="49.2" customHeight="1">
      <c r="M32514" s="85"/>
    </row>
    <row r="32515" spans="13:13" ht="49.2" customHeight="1">
      <c r="M32515" s="85"/>
    </row>
    <row r="32516" spans="13:13" ht="49.2" customHeight="1">
      <c r="M32516" s="85"/>
    </row>
    <row r="32517" spans="13:13" ht="49.2" customHeight="1">
      <c r="M32517" s="85"/>
    </row>
    <row r="32518" spans="13:13" ht="49.2" customHeight="1">
      <c r="M32518" s="85"/>
    </row>
    <row r="32519" spans="13:13" ht="49.2" customHeight="1">
      <c r="M32519" s="85"/>
    </row>
    <row r="32520" spans="13:13" ht="49.2" customHeight="1">
      <c r="M32520" s="85"/>
    </row>
    <row r="32521" spans="13:13" ht="49.2" customHeight="1">
      <c r="M32521" s="85"/>
    </row>
    <row r="32522" spans="13:13" ht="49.2" customHeight="1">
      <c r="M32522" s="85"/>
    </row>
    <row r="32523" spans="13:13" ht="49.2" customHeight="1">
      <c r="M32523" s="85"/>
    </row>
    <row r="32524" spans="13:13" ht="49.2" customHeight="1">
      <c r="M32524" s="85"/>
    </row>
    <row r="32525" spans="13:13" ht="49.2" customHeight="1">
      <c r="M32525" s="85"/>
    </row>
    <row r="32526" spans="13:13" ht="49.2" customHeight="1">
      <c r="M32526" s="85"/>
    </row>
    <row r="32527" spans="13:13" ht="49.2" customHeight="1">
      <c r="M32527" s="85"/>
    </row>
    <row r="32528" spans="13:13" ht="49.2" customHeight="1">
      <c r="M32528" s="85"/>
    </row>
    <row r="32529" spans="13:13" ht="49.2" customHeight="1">
      <c r="M32529" s="85"/>
    </row>
    <row r="32530" spans="13:13" ht="49.2" customHeight="1">
      <c r="M32530" s="85"/>
    </row>
    <row r="32531" spans="13:13" ht="49.2" customHeight="1">
      <c r="M32531" s="85"/>
    </row>
    <row r="32532" spans="13:13" ht="49.2" customHeight="1">
      <c r="M32532" s="85"/>
    </row>
    <row r="32533" spans="13:13" ht="49.2" customHeight="1">
      <c r="M32533" s="85"/>
    </row>
    <row r="32534" spans="13:13" ht="49.2" customHeight="1">
      <c r="M32534" s="85"/>
    </row>
    <row r="32535" spans="13:13" ht="49.2" customHeight="1">
      <c r="M32535" s="85"/>
    </row>
    <row r="32536" spans="13:13" ht="49.2" customHeight="1">
      <c r="M32536" s="85"/>
    </row>
    <row r="32537" spans="13:13" ht="49.2" customHeight="1">
      <c r="M32537" s="85"/>
    </row>
    <row r="32538" spans="13:13" ht="49.2" customHeight="1">
      <c r="M32538" s="85"/>
    </row>
    <row r="32539" spans="13:13" ht="49.2" customHeight="1">
      <c r="M32539" s="85"/>
    </row>
    <row r="32540" spans="13:13" ht="49.2" customHeight="1">
      <c r="M32540" s="85"/>
    </row>
    <row r="32541" spans="13:13" ht="49.2" customHeight="1">
      <c r="M32541" s="85"/>
    </row>
    <row r="32542" spans="13:13" ht="49.2" customHeight="1">
      <c r="M32542" s="85"/>
    </row>
    <row r="32543" spans="13:13" ht="49.2" customHeight="1">
      <c r="M32543" s="85"/>
    </row>
    <row r="32544" spans="13:13" ht="49.2" customHeight="1">
      <c r="M32544" s="85"/>
    </row>
    <row r="32545" spans="13:13" ht="49.2" customHeight="1">
      <c r="M32545" s="85"/>
    </row>
    <row r="32546" spans="13:13" ht="49.2" customHeight="1">
      <c r="M32546" s="85"/>
    </row>
    <row r="32547" spans="13:13" ht="49.2" customHeight="1">
      <c r="M32547" s="85"/>
    </row>
    <row r="32548" spans="13:13" ht="49.2" customHeight="1">
      <c r="M32548" s="85"/>
    </row>
    <row r="32549" spans="13:13" ht="49.2" customHeight="1">
      <c r="M32549" s="85"/>
    </row>
    <row r="32550" spans="13:13" ht="49.2" customHeight="1">
      <c r="M32550" s="85"/>
    </row>
    <row r="32551" spans="13:13" ht="49.2" customHeight="1">
      <c r="M32551" s="85"/>
    </row>
    <row r="32552" spans="13:13" ht="49.2" customHeight="1">
      <c r="M32552" s="85"/>
    </row>
    <row r="32553" spans="13:13" ht="49.2" customHeight="1">
      <c r="M32553" s="85"/>
    </row>
    <row r="32554" spans="13:13" ht="49.2" customHeight="1">
      <c r="M32554" s="85"/>
    </row>
    <row r="32555" spans="13:13" ht="49.2" customHeight="1">
      <c r="M32555" s="85"/>
    </row>
    <row r="32556" spans="13:13" ht="49.2" customHeight="1">
      <c r="M32556" s="85"/>
    </row>
    <row r="32557" spans="13:13" ht="49.2" customHeight="1">
      <c r="M32557" s="85"/>
    </row>
    <row r="32558" spans="13:13" ht="49.2" customHeight="1">
      <c r="M32558" s="85"/>
    </row>
    <row r="32559" spans="13:13" ht="49.2" customHeight="1">
      <c r="M32559" s="85"/>
    </row>
    <row r="32560" spans="13:13" ht="49.2" customHeight="1">
      <c r="M32560" s="85"/>
    </row>
    <row r="32561" spans="13:13" ht="49.2" customHeight="1">
      <c r="M32561" s="85"/>
    </row>
    <row r="32562" spans="13:13" ht="49.2" customHeight="1">
      <c r="M32562" s="85"/>
    </row>
    <row r="32563" spans="13:13" ht="49.2" customHeight="1">
      <c r="M32563" s="85"/>
    </row>
    <row r="32564" spans="13:13" ht="49.2" customHeight="1">
      <c r="M32564" s="85"/>
    </row>
    <row r="32565" spans="13:13" ht="49.2" customHeight="1">
      <c r="M32565" s="85"/>
    </row>
    <row r="32566" spans="13:13" ht="49.2" customHeight="1">
      <c r="M32566" s="85"/>
    </row>
    <row r="32567" spans="13:13" ht="49.2" customHeight="1">
      <c r="M32567" s="85"/>
    </row>
    <row r="32568" spans="13:13" ht="49.2" customHeight="1">
      <c r="M32568" s="85"/>
    </row>
    <row r="32569" spans="13:13" ht="49.2" customHeight="1">
      <c r="M32569" s="85"/>
    </row>
    <row r="32570" spans="13:13" ht="49.2" customHeight="1">
      <c r="M32570" s="85"/>
    </row>
    <row r="32571" spans="13:13" ht="49.2" customHeight="1">
      <c r="M32571" s="85"/>
    </row>
    <row r="32572" spans="13:13" ht="49.2" customHeight="1">
      <c r="M32572" s="85"/>
    </row>
    <row r="32573" spans="13:13" ht="49.2" customHeight="1">
      <c r="M32573" s="85"/>
    </row>
    <row r="32574" spans="13:13" ht="49.2" customHeight="1">
      <c r="M32574" s="85"/>
    </row>
    <row r="32575" spans="13:13" ht="49.2" customHeight="1">
      <c r="M32575" s="85"/>
    </row>
    <row r="32576" spans="13:13" ht="49.2" customHeight="1">
      <c r="M32576" s="85"/>
    </row>
    <row r="32577" spans="13:13" ht="49.2" customHeight="1">
      <c r="M32577" s="85"/>
    </row>
    <row r="32578" spans="13:13" ht="49.2" customHeight="1">
      <c r="M32578" s="85"/>
    </row>
    <row r="32579" spans="13:13" ht="49.2" customHeight="1">
      <c r="M32579" s="85"/>
    </row>
    <row r="32580" spans="13:13" ht="49.2" customHeight="1">
      <c r="M32580" s="85"/>
    </row>
    <row r="32581" spans="13:13" ht="49.2" customHeight="1">
      <c r="M32581" s="85"/>
    </row>
    <row r="32582" spans="13:13" ht="49.2" customHeight="1">
      <c r="M32582" s="85"/>
    </row>
    <row r="32583" spans="13:13" ht="49.2" customHeight="1">
      <c r="M32583" s="85"/>
    </row>
    <row r="32584" spans="13:13" ht="49.2" customHeight="1">
      <c r="M32584" s="85"/>
    </row>
    <row r="32585" spans="13:13" ht="49.2" customHeight="1">
      <c r="M32585" s="85"/>
    </row>
    <row r="32586" spans="13:13" ht="49.2" customHeight="1">
      <c r="M32586" s="85"/>
    </row>
    <row r="32587" spans="13:13" ht="49.2" customHeight="1">
      <c r="M32587" s="85"/>
    </row>
    <row r="32588" spans="13:13" ht="49.2" customHeight="1">
      <c r="M32588" s="85"/>
    </row>
    <row r="32589" spans="13:13" ht="49.2" customHeight="1">
      <c r="M32589" s="85"/>
    </row>
    <row r="32590" spans="13:13" ht="49.2" customHeight="1">
      <c r="M32590" s="85"/>
    </row>
    <row r="32591" spans="13:13" ht="49.2" customHeight="1">
      <c r="M32591" s="85"/>
    </row>
    <row r="32592" spans="13:13" ht="49.2" customHeight="1">
      <c r="M32592" s="85"/>
    </row>
    <row r="32593" spans="13:13" ht="49.2" customHeight="1">
      <c r="M32593" s="85"/>
    </row>
    <row r="32594" spans="13:13" ht="49.2" customHeight="1">
      <c r="M32594" s="85"/>
    </row>
    <row r="32595" spans="13:13" ht="49.2" customHeight="1">
      <c r="M32595" s="85"/>
    </row>
    <row r="32596" spans="13:13" ht="49.2" customHeight="1">
      <c r="M32596" s="85"/>
    </row>
    <row r="32597" spans="13:13" ht="49.2" customHeight="1">
      <c r="M32597" s="85"/>
    </row>
    <row r="32598" spans="13:13" ht="49.2" customHeight="1">
      <c r="M32598" s="85"/>
    </row>
    <row r="32599" spans="13:13" ht="49.2" customHeight="1">
      <c r="M32599" s="85"/>
    </row>
    <row r="32600" spans="13:13" ht="49.2" customHeight="1">
      <c r="M32600" s="85"/>
    </row>
    <row r="32601" spans="13:13" ht="49.2" customHeight="1">
      <c r="M32601" s="85"/>
    </row>
    <row r="32602" spans="13:13" ht="49.2" customHeight="1">
      <c r="M32602" s="85"/>
    </row>
    <row r="32603" spans="13:13" ht="49.2" customHeight="1">
      <c r="M32603" s="85"/>
    </row>
    <row r="32604" spans="13:13" ht="49.2" customHeight="1">
      <c r="M32604" s="85"/>
    </row>
    <row r="32605" spans="13:13" ht="49.2" customHeight="1">
      <c r="M32605" s="85"/>
    </row>
    <row r="32606" spans="13:13" ht="49.2" customHeight="1">
      <c r="M32606" s="85"/>
    </row>
    <row r="32607" spans="13:13" ht="49.2" customHeight="1">
      <c r="M32607" s="85"/>
    </row>
    <row r="32608" spans="13:13" ht="49.2" customHeight="1">
      <c r="M32608" s="85"/>
    </row>
    <row r="32609" spans="13:13" ht="49.2" customHeight="1">
      <c r="M32609" s="85"/>
    </row>
    <row r="32610" spans="13:13" ht="49.2" customHeight="1">
      <c r="M32610" s="85"/>
    </row>
    <row r="32611" spans="13:13" ht="49.2" customHeight="1">
      <c r="M32611" s="85"/>
    </row>
    <row r="32612" spans="13:13" ht="49.2" customHeight="1">
      <c r="M32612" s="85"/>
    </row>
    <row r="32613" spans="13:13" ht="49.2" customHeight="1">
      <c r="M32613" s="85"/>
    </row>
    <row r="32614" spans="13:13" ht="49.2" customHeight="1">
      <c r="M32614" s="85"/>
    </row>
    <row r="32615" spans="13:13" ht="49.2" customHeight="1">
      <c r="M32615" s="85"/>
    </row>
    <row r="32616" spans="13:13" ht="49.2" customHeight="1">
      <c r="M32616" s="85"/>
    </row>
    <row r="32617" spans="13:13" ht="49.2" customHeight="1">
      <c r="M32617" s="85"/>
    </row>
    <row r="32618" spans="13:13" ht="49.2" customHeight="1">
      <c r="M32618" s="85"/>
    </row>
    <row r="32619" spans="13:13" ht="49.2" customHeight="1">
      <c r="M32619" s="85"/>
    </row>
    <row r="32620" spans="13:13" ht="49.2" customHeight="1">
      <c r="M32620" s="85"/>
    </row>
    <row r="32621" spans="13:13" ht="49.2" customHeight="1">
      <c r="M32621" s="85"/>
    </row>
    <row r="32622" spans="13:13" ht="49.2" customHeight="1">
      <c r="M32622" s="85"/>
    </row>
    <row r="32623" spans="13:13" ht="49.2" customHeight="1">
      <c r="M32623" s="85"/>
    </row>
    <row r="32624" spans="13:13" ht="49.2" customHeight="1">
      <c r="M32624" s="85"/>
    </row>
    <row r="32625" spans="13:13" ht="49.2" customHeight="1">
      <c r="M32625" s="85"/>
    </row>
    <row r="32626" spans="13:13" ht="49.2" customHeight="1">
      <c r="M32626" s="85"/>
    </row>
    <row r="32627" spans="13:13" ht="49.2" customHeight="1">
      <c r="M32627" s="85"/>
    </row>
    <row r="32628" spans="13:13" ht="49.2" customHeight="1">
      <c r="M32628" s="85"/>
    </row>
    <row r="32629" spans="13:13" ht="49.2" customHeight="1">
      <c r="M32629" s="85"/>
    </row>
    <row r="32630" spans="13:13" ht="49.2" customHeight="1">
      <c r="M32630" s="85"/>
    </row>
    <row r="32631" spans="13:13" ht="49.2" customHeight="1">
      <c r="M32631" s="85"/>
    </row>
    <row r="32632" spans="13:13" ht="49.2" customHeight="1">
      <c r="M32632" s="85"/>
    </row>
    <row r="32633" spans="13:13" ht="49.2" customHeight="1">
      <c r="M32633" s="85"/>
    </row>
    <row r="32634" spans="13:13" ht="49.2" customHeight="1">
      <c r="M32634" s="85"/>
    </row>
    <row r="32635" spans="13:13" ht="49.2" customHeight="1">
      <c r="M32635" s="85"/>
    </row>
    <row r="32636" spans="13:13" ht="49.2" customHeight="1">
      <c r="M32636" s="85"/>
    </row>
    <row r="32637" spans="13:13" ht="49.2" customHeight="1">
      <c r="M32637" s="85"/>
    </row>
    <row r="32638" spans="13:13" ht="49.2" customHeight="1">
      <c r="M32638" s="85"/>
    </row>
    <row r="32639" spans="13:13" ht="49.2" customHeight="1">
      <c r="M32639" s="85"/>
    </row>
    <row r="32640" spans="13:13" ht="49.2" customHeight="1">
      <c r="M32640" s="85"/>
    </row>
    <row r="32641" spans="13:13" ht="49.2" customHeight="1">
      <c r="M32641" s="85"/>
    </row>
    <row r="32642" spans="13:13" ht="49.2" customHeight="1">
      <c r="M32642" s="85"/>
    </row>
    <row r="32643" spans="13:13" ht="49.2" customHeight="1">
      <c r="M32643" s="85"/>
    </row>
    <row r="32644" spans="13:13" ht="49.2" customHeight="1">
      <c r="M32644" s="85"/>
    </row>
    <row r="32645" spans="13:13" ht="49.2" customHeight="1">
      <c r="M32645" s="85"/>
    </row>
    <row r="32646" spans="13:13" ht="49.2" customHeight="1">
      <c r="M32646" s="85"/>
    </row>
    <row r="32647" spans="13:13" ht="49.2" customHeight="1">
      <c r="M32647" s="85"/>
    </row>
    <row r="32648" spans="13:13" ht="49.2" customHeight="1">
      <c r="M32648" s="85"/>
    </row>
    <row r="32649" spans="13:13" ht="49.2" customHeight="1">
      <c r="M32649" s="85"/>
    </row>
    <row r="32650" spans="13:13" ht="49.2" customHeight="1">
      <c r="M32650" s="85"/>
    </row>
    <row r="32651" spans="13:13" ht="49.2" customHeight="1">
      <c r="M32651" s="85"/>
    </row>
    <row r="32652" spans="13:13" ht="49.2" customHeight="1">
      <c r="M32652" s="85"/>
    </row>
    <row r="32653" spans="13:13" ht="49.2" customHeight="1">
      <c r="M32653" s="85"/>
    </row>
    <row r="32654" spans="13:13" ht="49.2" customHeight="1">
      <c r="M32654" s="85"/>
    </row>
    <row r="32655" spans="13:13" ht="49.2" customHeight="1">
      <c r="M32655" s="85"/>
    </row>
    <row r="32656" spans="13:13" ht="49.2" customHeight="1">
      <c r="M32656" s="85"/>
    </row>
    <row r="32657" spans="13:13" ht="49.2" customHeight="1">
      <c r="M32657" s="85"/>
    </row>
    <row r="32658" spans="13:13" ht="49.2" customHeight="1">
      <c r="M32658" s="85"/>
    </row>
    <row r="32659" spans="13:13" ht="49.2" customHeight="1">
      <c r="M32659" s="85"/>
    </row>
    <row r="32660" spans="13:13" ht="49.2" customHeight="1">
      <c r="M32660" s="85"/>
    </row>
    <row r="32661" spans="13:13" ht="49.2" customHeight="1">
      <c r="M32661" s="85"/>
    </row>
    <row r="32662" spans="13:13" ht="49.2" customHeight="1">
      <c r="M32662" s="85"/>
    </row>
    <row r="32663" spans="13:13" ht="49.2" customHeight="1">
      <c r="M32663" s="85"/>
    </row>
    <row r="32664" spans="13:13" ht="49.2" customHeight="1">
      <c r="M32664" s="85"/>
    </row>
    <row r="32665" spans="13:13" ht="49.2" customHeight="1">
      <c r="M32665" s="85"/>
    </row>
    <row r="32666" spans="13:13" ht="49.2" customHeight="1">
      <c r="M32666" s="85"/>
    </row>
    <row r="32667" spans="13:13" ht="49.2" customHeight="1">
      <c r="M32667" s="85"/>
    </row>
    <row r="32668" spans="13:13" ht="49.2" customHeight="1">
      <c r="M32668" s="85"/>
    </row>
    <row r="32669" spans="13:13" ht="49.2" customHeight="1">
      <c r="M32669" s="85"/>
    </row>
    <row r="32670" spans="13:13" ht="49.2" customHeight="1">
      <c r="M32670" s="85"/>
    </row>
    <row r="32671" spans="13:13" ht="49.2" customHeight="1">
      <c r="M32671" s="85"/>
    </row>
    <row r="32672" spans="13:13" ht="49.2" customHeight="1">
      <c r="M32672" s="85"/>
    </row>
    <row r="32673" spans="13:13" ht="49.2" customHeight="1">
      <c r="M32673" s="85"/>
    </row>
    <row r="32674" spans="13:13" ht="49.2" customHeight="1">
      <c r="M32674" s="85"/>
    </row>
    <row r="32675" spans="13:13" ht="49.2" customHeight="1">
      <c r="M32675" s="85"/>
    </row>
    <row r="32676" spans="13:13" ht="49.2" customHeight="1">
      <c r="M32676" s="85"/>
    </row>
    <row r="32677" spans="13:13" ht="49.2" customHeight="1">
      <c r="M32677" s="85"/>
    </row>
    <row r="32678" spans="13:13" ht="49.2" customHeight="1">
      <c r="M32678" s="85"/>
    </row>
    <row r="32679" spans="13:13" ht="49.2" customHeight="1">
      <c r="M32679" s="85"/>
    </row>
    <row r="32680" spans="13:13" ht="49.2" customHeight="1">
      <c r="M32680" s="85"/>
    </row>
    <row r="32681" spans="13:13" ht="49.2" customHeight="1">
      <c r="M32681" s="85"/>
    </row>
    <row r="32682" spans="13:13" ht="49.2" customHeight="1">
      <c r="M32682" s="85"/>
    </row>
    <row r="32683" spans="13:13" ht="49.2" customHeight="1">
      <c r="M32683" s="85"/>
    </row>
    <row r="32684" spans="13:13" ht="49.2" customHeight="1">
      <c r="M32684" s="85"/>
    </row>
    <row r="32685" spans="13:13" ht="49.2" customHeight="1">
      <c r="M32685" s="85"/>
    </row>
    <row r="32686" spans="13:13" ht="49.2" customHeight="1">
      <c r="M32686" s="85"/>
    </row>
    <row r="32687" spans="13:13" ht="49.2" customHeight="1">
      <c r="M32687" s="85"/>
    </row>
    <row r="32688" spans="13:13" ht="49.2" customHeight="1">
      <c r="M32688" s="85"/>
    </row>
    <row r="32689" spans="13:13" ht="49.2" customHeight="1">
      <c r="M32689" s="85"/>
    </row>
    <row r="32690" spans="13:13" ht="49.2" customHeight="1">
      <c r="M32690" s="85"/>
    </row>
    <row r="32691" spans="13:13" ht="49.2" customHeight="1">
      <c r="M32691" s="85"/>
    </row>
    <row r="32692" spans="13:13" ht="49.2" customHeight="1">
      <c r="M32692" s="85"/>
    </row>
    <row r="32693" spans="13:13" ht="49.2" customHeight="1">
      <c r="M32693" s="85"/>
    </row>
    <row r="32694" spans="13:13" ht="49.2" customHeight="1">
      <c r="M32694" s="85"/>
    </row>
    <row r="32695" spans="13:13" ht="49.2" customHeight="1">
      <c r="M32695" s="85"/>
    </row>
    <row r="32696" spans="13:13" ht="49.2" customHeight="1">
      <c r="M32696" s="85"/>
    </row>
    <row r="32697" spans="13:13" ht="49.2" customHeight="1">
      <c r="M32697" s="85"/>
    </row>
    <row r="32698" spans="13:13" ht="49.2" customHeight="1">
      <c r="M32698" s="85"/>
    </row>
    <row r="32699" spans="13:13" ht="49.2" customHeight="1">
      <c r="M32699" s="85"/>
    </row>
    <row r="32700" spans="13:13" ht="49.2" customHeight="1">
      <c r="M32700" s="85"/>
    </row>
    <row r="32701" spans="13:13" ht="49.2" customHeight="1">
      <c r="M32701" s="85"/>
    </row>
    <row r="32702" spans="13:13" ht="49.2" customHeight="1">
      <c r="M32702" s="85"/>
    </row>
    <row r="32703" spans="13:13" ht="49.2" customHeight="1">
      <c r="M32703" s="85"/>
    </row>
    <row r="32704" spans="13:13" ht="49.2" customHeight="1">
      <c r="M32704" s="85"/>
    </row>
    <row r="32705" spans="13:13" ht="49.2" customHeight="1">
      <c r="M32705" s="85"/>
    </row>
    <row r="32706" spans="13:13" ht="49.2" customHeight="1">
      <c r="M32706" s="85"/>
    </row>
    <row r="32707" spans="13:13" ht="49.2" customHeight="1">
      <c r="M32707" s="85"/>
    </row>
    <row r="32708" spans="13:13" ht="49.2" customHeight="1">
      <c r="M32708" s="85"/>
    </row>
    <row r="32709" spans="13:13" ht="49.2" customHeight="1">
      <c r="M32709" s="85"/>
    </row>
    <row r="32710" spans="13:13" ht="49.2" customHeight="1">
      <c r="M32710" s="85"/>
    </row>
    <row r="32711" spans="13:13" ht="49.2" customHeight="1">
      <c r="M32711" s="85"/>
    </row>
    <row r="32712" spans="13:13" ht="49.2" customHeight="1">
      <c r="M32712" s="85"/>
    </row>
    <row r="32713" spans="13:13" ht="49.2" customHeight="1">
      <c r="M32713" s="85"/>
    </row>
    <row r="32714" spans="13:13" ht="49.2" customHeight="1">
      <c r="M32714" s="85"/>
    </row>
    <row r="32715" spans="13:13" ht="49.2" customHeight="1">
      <c r="M32715" s="85"/>
    </row>
    <row r="32716" spans="13:13" ht="49.2" customHeight="1">
      <c r="M32716" s="85"/>
    </row>
    <row r="32717" spans="13:13" ht="49.2" customHeight="1">
      <c r="M32717" s="85"/>
    </row>
    <row r="32718" spans="13:13" ht="49.2" customHeight="1">
      <c r="M32718" s="85"/>
    </row>
    <row r="32719" spans="13:13" ht="49.2" customHeight="1">
      <c r="M32719" s="85"/>
    </row>
    <row r="32720" spans="13:13" ht="49.2" customHeight="1">
      <c r="M32720" s="85"/>
    </row>
    <row r="32721" spans="13:13" ht="49.2" customHeight="1">
      <c r="M32721" s="85"/>
    </row>
    <row r="32722" spans="13:13" ht="49.2" customHeight="1">
      <c r="M32722" s="85"/>
    </row>
    <row r="32723" spans="13:13" ht="49.2" customHeight="1">
      <c r="M32723" s="85"/>
    </row>
    <row r="32724" spans="13:13" ht="49.2" customHeight="1">
      <c r="M32724" s="85"/>
    </row>
    <row r="32725" spans="13:13" ht="49.2" customHeight="1">
      <c r="M32725" s="85"/>
    </row>
    <row r="32726" spans="13:13" ht="49.2" customHeight="1">
      <c r="M32726" s="85"/>
    </row>
    <row r="32727" spans="13:13" ht="49.2" customHeight="1">
      <c r="M32727" s="85"/>
    </row>
    <row r="32728" spans="13:13" ht="49.2" customHeight="1">
      <c r="M32728" s="85"/>
    </row>
    <row r="32729" spans="13:13" ht="49.2" customHeight="1">
      <c r="M32729" s="85"/>
    </row>
    <row r="32730" spans="13:13" ht="49.2" customHeight="1">
      <c r="M32730" s="85"/>
    </row>
    <row r="32731" spans="13:13" ht="49.2" customHeight="1">
      <c r="M32731" s="85"/>
    </row>
    <row r="32732" spans="13:13" ht="49.2" customHeight="1">
      <c r="M32732" s="85"/>
    </row>
    <row r="32733" spans="13:13" ht="49.2" customHeight="1">
      <c r="M32733" s="85"/>
    </row>
    <row r="32734" spans="13:13" ht="49.2" customHeight="1">
      <c r="M32734" s="85"/>
    </row>
    <row r="32735" spans="13:13" ht="49.2" customHeight="1">
      <c r="M32735" s="85"/>
    </row>
    <row r="32736" spans="13:13" ht="49.2" customHeight="1">
      <c r="M32736" s="85"/>
    </row>
    <row r="32737" spans="13:13" ht="49.2" customHeight="1">
      <c r="M32737" s="85"/>
    </row>
    <row r="32738" spans="13:13" ht="49.2" customHeight="1">
      <c r="M32738" s="85"/>
    </row>
    <row r="32739" spans="13:13" ht="49.2" customHeight="1">
      <c r="M32739" s="85"/>
    </row>
    <row r="32740" spans="13:13" ht="49.2" customHeight="1">
      <c r="M32740" s="85"/>
    </row>
    <row r="32741" spans="13:13" ht="49.2" customHeight="1">
      <c r="M32741" s="85"/>
    </row>
    <row r="32742" spans="13:13" ht="49.2" customHeight="1">
      <c r="M32742" s="85"/>
    </row>
    <row r="32743" spans="13:13" ht="49.2" customHeight="1">
      <c r="M32743" s="85"/>
    </row>
    <row r="32744" spans="13:13" ht="49.2" customHeight="1">
      <c r="M32744" s="85"/>
    </row>
    <row r="32745" spans="13:13" ht="49.2" customHeight="1">
      <c r="M32745" s="85"/>
    </row>
    <row r="32746" spans="13:13" ht="49.2" customHeight="1">
      <c r="M32746" s="85"/>
    </row>
    <row r="32747" spans="13:13" ht="49.2" customHeight="1">
      <c r="M32747" s="85"/>
    </row>
    <row r="32748" spans="13:13" ht="49.2" customHeight="1">
      <c r="M32748" s="85"/>
    </row>
    <row r="32749" spans="13:13" ht="49.2" customHeight="1">
      <c r="M32749" s="85"/>
    </row>
    <row r="32750" spans="13:13" ht="49.2" customHeight="1">
      <c r="M32750" s="85"/>
    </row>
    <row r="32751" spans="13:13" ht="49.2" customHeight="1">
      <c r="M32751" s="85"/>
    </row>
    <row r="32752" spans="13:13" ht="49.2" customHeight="1">
      <c r="M32752" s="85"/>
    </row>
    <row r="32753" spans="13:13" ht="49.2" customHeight="1">
      <c r="M32753" s="85"/>
    </row>
    <row r="32754" spans="13:13" ht="49.2" customHeight="1">
      <c r="M32754" s="85"/>
    </row>
    <row r="32755" spans="13:13" ht="49.2" customHeight="1">
      <c r="M32755" s="85"/>
    </row>
    <row r="32756" spans="13:13" ht="49.2" customHeight="1">
      <c r="M32756" s="85"/>
    </row>
    <row r="32757" spans="13:13" ht="49.2" customHeight="1">
      <c r="M32757" s="85"/>
    </row>
    <row r="32758" spans="13:13" ht="49.2" customHeight="1">
      <c r="M32758" s="85"/>
    </row>
    <row r="32759" spans="13:13" ht="49.2" customHeight="1">
      <c r="M32759" s="85"/>
    </row>
    <row r="32760" spans="13:13" ht="49.2" customHeight="1">
      <c r="M32760" s="85"/>
    </row>
    <row r="32761" spans="13:13" ht="49.2" customHeight="1">
      <c r="M32761" s="85"/>
    </row>
    <row r="32762" spans="13:13" ht="49.2" customHeight="1">
      <c r="M32762" s="85"/>
    </row>
    <row r="32763" spans="13:13" ht="49.2" customHeight="1">
      <c r="M32763" s="85"/>
    </row>
    <row r="32764" spans="13:13" ht="49.2" customHeight="1">
      <c r="M32764" s="85"/>
    </row>
    <row r="32765" spans="13:13" ht="49.2" customHeight="1">
      <c r="M32765" s="85"/>
    </row>
    <row r="32766" spans="13:13" ht="49.2" customHeight="1">
      <c r="M32766" s="85"/>
    </row>
    <row r="32767" spans="13:13" ht="49.2" customHeight="1">
      <c r="M32767" s="85"/>
    </row>
    <row r="32768" spans="13:13" ht="49.2" customHeight="1">
      <c r="M32768" s="85"/>
    </row>
    <row r="32769" spans="13:13" ht="49.2" customHeight="1">
      <c r="M32769" s="85"/>
    </row>
    <row r="32770" spans="13:13" ht="49.2" customHeight="1">
      <c r="M32770" s="85"/>
    </row>
    <row r="32771" spans="13:13" ht="49.2" customHeight="1">
      <c r="M32771" s="85"/>
    </row>
    <row r="32772" spans="13:13" ht="49.2" customHeight="1">
      <c r="M32772" s="85"/>
    </row>
    <row r="32773" spans="13:13" ht="49.2" customHeight="1">
      <c r="M32773" s="85"/>
    </row>
    <row r="32774" spans="13:13" ht="49.2" customHeight="1">
      <c r="M32774" s="85"/>
    </row>
    <row r="32775" spans="13:13" ht="49.2" customHeight="1">
      <c r="M32775" s="85"/>
    </row>
    <row r="32776" spans="13:13" ht="49.2" customHeight="1">
      <c r="M32776" s="85"/>
    </row>
    <row r="32777" spans="13:13" ht="49.2" customHeight="1">
      <c r="M32777" s="85"/>
    </row>
    <row r="32778" spans="13:13" ht="49.2" customHeight="1">
      <c r="M32778" s="85"/>
    </row>
    <row r="32779" spans="13:13" ht="49.2" customHeight="1">
      <c r="M32779" s="85"/>
    </row>
    <row r="32780" spans="13:13" ht="49.2" customHeight="1">
      <c r="M32780" s="85"/>
    </row>
    <row r="32781" spans="13:13" ht="49.2" customHeight="1">
      <c r="M32781" s="85"/>
    </row>
    <row r="32782" spans="13:13" ht="49.2" customHeight="1">
      <c r="M32782" s="85"/>
    </row>
    <row r="32783" spans="13:13" ht="49.2" customHeight="1">
      <c r="M32783" s="85"/>
    </row>
    <row r="32784" spans="13:13" ht="49.2" customHeight="1">
      <c r="M32784" s="85"/>
    </row>
    <row r="32785" spans="13:13" ht="49.2" customHeight="1">
      <c r="M32785" s="85"/>
    </row>
    <row r="32786" spans="13:13" ht="49.2" customHeight="1">
      <c r="M32786" s="85"/>
    </row>
    <row r="32787" spans="13:13" ht="49.2" customHeight="1">
      <c r="M32787" s="85"/>
    </row>
    <row r="32788" spans="13:13" ht="49.2" customHeight="1">
      <c r="M32788" s="85"/>
    </row>
    <row r="32789" spans="13:13" ht="49.2" customHeight="1">
      <c r="M32789" s="85"/>
    </row>
    <row r="32790" spans="13:13" ht="49.2" customHeight="1">
      <c r="M32790" s="85"/>
    </row>
    <row r="32791" spans="13:13" ht="49.2" customHeight="1">
      <c r="M32791" s="85"/>
    </row>
    <row r="32792" spans="13:13" ht="49.2" customHeight="1">
      <c r="M32792" s="85"/>
    </row>
    <row r="32793" spans="13:13" ht="49.2" customHeight="1">
      <c r="M32793" s="85"/>
    </row>
    <row r="32794" spans="13:13" ht="49.2" customHeight="1">
      <c r="M32794" s="85"/>
    </row>
    <row r="32795" spans="13:13" ht="49.2" customHeight="1">
      <c r="M32795" s="85"/>
    </row>
    <row r="32796" spans="13:13" ht="49.2" customHeight="1">
      <c r="M32796" s="85"/>
    </row>
    <row r="32797" spans="13:13" ht="49.2" customHeight="1">
      <c r="M32797" s="85"/>
    </row>
    <row r="32798" spans="13:13" ht="49.2" customHeight="1">
      <c r="M32798" s="85"/>
    </row>
    <row r="32799" spans="13:13" ht="49.2" customHeight="1">
      <c r="M32799" s="85"/>
    </row>
    <row r="32800" spans="13:13" ht="49.2" customHeight="1">
      <c r="M32800" s="85"/>
    </row>
    <row r="32801" spans="13:13" ht="49.2" customHeight="1">
      <c r="M32801" s="85"/>
    </row>
    <row r="32802" spans="13:13" ht="49.2" customHeight="1">
      <c r="M32802" s="85"/>
    </row>
    <row r="32803" spans="13:13" ht="49.2" customHeight="1">
      <c r="M32803" s="85"/>
    </row>
    <row r="32804" spans="13:13" ht="49.2" customHeight="1">
      <c r="M32804" s="85"/>
    </row>
    <row r="32805" spans="13:13" ht="49.2" customHeight="1">
      <c r="M32805" s="85"/>
    </row>
    <row r="32806" spans="13:13" ht="49.2" customHeight="1">
      <c r="M32806" s="85"/>
    </row>
    <row r="32807" spans="13:13" ht="49.2" customHeight="1">
      <c r="M32807" s="85"/>
    </row>
    <row r="32808" spans="13:13" ht="49.2" customHeight="1">
      <c r="M32808" s="85"/>
    </row>
    <row r="32809" spans="13:13" ht="49.2" customHeight="1">
      <c r="M32809" s="85"/>
    </row>
    <row r="32810" spans="13:13" ht="49.2" customHeight="1">
      <c r="M32810" s="85"/>
    </row>
    <row r="32811" spans="13:13" ht="49.2" customHeight="1">
      <c r="M32811" s="85"/>
    </row>
    <row r="32812" spans="13:13" ht="49.2" customHeight="1">
      <c r="M32812" s="85"/>
    </row>
    <row r="32813" spans="13:13" ht="49.2" customHeight="1">
      <c r="M32813" s="85"/>
    </row>
    <row r="32814" spans="13:13" ht="49.2" customHeight="1">
      <c r="M32814" s="85"/>
    </row>
    <row r="32815" spans="13:13" ht="49.2" customHeight="1">
      <c r="M32815" s="85"/>
    </row>
    <row r="32816" spans="13:13" ht="49.2" customHeight="1">
      <c r="M32816" s="85"/>
    </row>
    <row r="32817" spans="13:13" ht="49.2" customHeight="1">
      <c r="M32817" s="85"/>
    </row>
    <row r="32818" spans="13:13" ht="49.2" customHeight="1">
      <c r="M32818" s="85"/>
    </row>
    <row r="32819" spans="13:13" ht="49.2" customHeight="1">
      <c r="M32819" s="85"/>
    </row>
    <row r="32820" spans="13:13" ht="49.2" customHeight="1">
      <c r="M32820" s="85"/>
    </row>
    <row r="32821" spans="13:13" ht="49.2" customHeight="1">
      <c r="M32821" s="85"/>
    </row>
    <row r="32822" spans="13:13" ht="49.2" customHeight="1">
      <c r="M32822" s="85"/>
    </row>
    <row r="32823" spans="13:13" ht="49.2" customHeight="1">
      <c r="M32823" s="85"/>
    </row>
    <row r="32824" spans="13:13" ht="49.2" customHeight="1">
      <c r="M32824" s="85"/>
    </row>
    <row r="32825" spans="13:13" ht="49.2" customHeight="1">
      <c r="M32825" s="85"/>
    </row>
    <row r="32826" spans="13:13" ht="49.2" customHeight="1">
      <c r="M32826" s="85"/>
    </row>
    <row r="32827" spans="13:13" ht="49.2" customHeight="1">
      <c r="M32827" s="85"/>
    </row>
    <row r="32828" spans="13:13" ht="49.2" customHeight="1">
      <c r="M32828" s="85"/>
    </row>
    <row r="32829" spans="13:13" ht="49.2" customHeight="1">
      <c r="M32829" s="85"/>
    </row>
    <row r="32830" spans="13:13" ht="49.2" customHeight="1">
      <c r="M32830" s="85"/>
    </row>
    <row r="32831" spans="13:13" ht="49.2" customHeight="1">
      <c r="M32831" s="85"/>
    </row>
    <row r="32832" spans="13:13" ht="49.2" customHeight="1">
      <c r="M32832" s="85"/>
    </row>
    <row r="32833" spans="13:13" ht="49.2" customHeight="1">
      <c r="M32833" s="85"/>
    </row>
    <row r="32834" spans="13:13" ht="49.2" customHeight="1">
      <c r="M32834" s="85"/>
    </row>
    <row r="32835" spans="13:13" ht="49.2" customHeight="1">
      <c r="M32835" s="85"/>
    </row>
    <row r="32836" spans="13:13" ht="49.2" customHeight="1">
      <c r="M32836" s="85"/>
    </row>
    <row r="32837" spans="13:13" ht="49.2" customHeight="1">
      <c r="M32837" s="85"/>
    </row>
    <row r="32838" spans="13:13" ht="49.2" customHeight="1">
      <c r="M32838" s="85"/>
    </row>
    <row r="32839" spans="13:13" ht="49.2" customHeight="1">
      <c r="M32839" s="85"/>
    </row>
    <row r="32840" spans="13:13" ht="49.2" customHeight="1">
      <c r="M32840" s="85"/>
    </row>
    <row r="32841" spans="13:13" ht="49.2" customHeight="1">
      <c r="M32841" s="85"/>
    </row>
    <row r="32842" spans="13:13" ht="49.2" customHeight="1">
      <c r="M32842" s="85"/>
    </row>
    <row r="32843" spans="13:13" ht="49.2" customHeight="1">
      <c r="M32843" s="85"/>
    </row>
    <row r="32844" spans="13:13" ht="49.2" customHeight="1">
      <c r="M32844" s="85"/>
    </row>
    <row r="32845" spans="13:13" ht="49.2" customHeight="1">
      <c r="M32845" s="85"/>
    </row>
    <row r="32846" spans="13:13" ht="49.2" customHeight="1">
      <c r="M32846" s="85"/>
    </row>
    <row r="32847" spans="13:13" ht="49.2" customHeight="1">
      <c r="M32847" s="85"/>
    </row>
    <row r="32848" spans="13:13" ht="49.2" customHeight="1">
      <c r="M32848" s="85"/>
    </row>
    <row r="32849" spans="13:13" ht="49.2" customHeight="1">
      <c r="M32849" s="85"/>
    </row>
    <row r="32850" spans="13:13" ht="49.2" customHeight="1">
      <c r="M32850" s="85"/>
    </row>
    <row r="32851" spans="13:13" ht="49.2" customHeight="1">
      <c r="M32851" s="85"/>
    </row>
    <row r="32852" spans="13:13" ht="49.2" customHeight="1">
      <c r="M32852" s="85"/>
    </row>
    <row r="32853" spans="13:13" ht="49.2" customHeight="1">
      <c r="M32853" s="85"/>
    </row>
    <row r="32854" spans="13:13" ht="49.2" customHeight="1">
      <c r="M32854" s="85"/>
    </row>
    <row r="32855" spans="13:13" ht="49.2" customHeight="1">
      <c r="M32855" s="85"/>
    </row>
    <row r="32856" spans="13:13" ht="49.2" customHeight="1">
      <c r="M32856" s="85"/>
    </row>
    <row r="32857" spans="13:13" ht="49.2" customHeight="1">
      <c r="M32857" s="85"/>
    </row>
    <row r="32858" spans="13:13" ht="49.2" customHeight="1">
      <c r="M32858" s="85"/>
    </row>
    <row r="32859" spans="13:13" ht="49.2" customHeight="1">
      <c r="M32859" s="85"/>
    </row>
    <row r="32860" spans="13:13" ht="49.2" customHeight="1">
      <c r="M32860" s="85"/>
    </row>
    <row r="32861" spans="13:13" ht="49.2" customHeight="1">
      <c r="M32861" s="85"/>
    </row>
    <row r="32862" spans="13:13" ht="49.2" customHeight="1">
      <c r="M32862" s="85"/>
    </row>
    <row r="32863" spans="13:13" ht="49.2" customHeight="1">
      <c r="M32863" s="85"/>
    </row>
    <row r="32864" spans="13:13" ht="49.2" customHeight="1">
      <c r="M32864" s="85"/>
    </row>
    <row r="32865" spans="13:13" ht="49.2" customHeight="1">
      <c r="M32865" s="85"/>
    </row>
    <row r="32866" spans="13:13" ht="49.2" customHeight="1">
      <c r="M32866" s="85"/>
    </row>
    <row r="32867" spans="13:13" ht="49.2" customHeight="1">
      <c r="M32867" s="85"/>
    </row>
    <row r="32868" spans="13:13" ht="49.2" customHeight="1">
      <c r="M32868" s="85"/>
    </row>
    <row r="32869" spans="13:13" ht="49.2" customHeight="1">
      <c r="M32869" s="85"/>
    </row>
    <row r="32870" spans="13:13" ht="49.2" customHeight="1">
      <c r="M32870" s="85"/>
    </row>
    <row r="32871" spans="13:13" ht="49.2" customHeight="1">
      <c r="M32871" s="85"/>
    </row>
    <row r="32872" spans="13:13" ht="49.2" customHeight="1">
      <c r="M32872" s="85"/>
    </row>
    <row r="32873" spans="13:13" ht="49.2" customHeight="1">
      <c r="M32873" s="85"/>
    </row>
    <row r="32874" spans="13:13" ht="49.2" customHeight="1">
      <c r="M32874" s="85"/>
    </row>
    <row r="32875" spans="13:13" ht="49.2" customHeight="1">
      <c r="M32875" s="85"/>
    </row>
    <row r="32876" spans="13:13" ht="49.2" customHeight="1">
      <c r="M32876" s="85"/>
    </row>
    <row r="32877" spans="13:13" ht="49.2" customHeight="1">
      <c r="M32877" s="85"/>
    </row>
    <row r="32878" spans="13:13" ht="49.2" customHeight="1">
      <c r="M32878" s="85"/>
    </row>
    <row r="32879" spans="13:13" ht="49.2" customHeight="1">
      <c r="M32879" s="85"/>
    </row>
    <row r="32880" spans="13:13" ht="49.2" customHeight="1">
      <c r="M32880" s="85"/>
    </row>
    <row r="32881" spans="13:13" ht="49.2" customHeight="1">
      <c r="M32881" s="85"/>
    </row>
    <row r="32882" spans="13:13" ht="49.2" customHeight="1">
      <c r="M32882" s="85"/>
    </row>
    <row r="32883" spans="13:13" ht="49.2" customHeight="1">
      <c r="M32883" s="85"/>
    </row>
    <row r="32884" spans="13:13" ht="49.2" customHeight="1">
      <c r="M32884" s="85"/>
    </row>
    <row r="32885" spans="13:13" ht="49.2" customHeight="1">
      <c r="M32885" s="85"/>
    </row>
    <row r="32886" spans="13:13" ht="49.2" customHeight="1">
      <c r="M32886" s="85"/>
    </row>
    <row r="32887" spans="13:13" ht="49.2" customHeight="1">
      <c r="M32887" s="85"/>
    </row>
    <row r="32888" spans="13:13" ht="49.2" customHeight="1">
      <c r="M32888" s="85"/>
    </row>
    <row r="32889" spans="13:13" ht="49.2" customHeight="1">
      <c r="M32889" s="85"/>
    </row>
    <row r="32890" spans="13:13" ht="49.2" customHeight="1">
      <c r="M32890" s="85"/>
    </row>
    <row r="32891" spans="13:13" ht="49.2" customHeight="1">
      <c r="M32891" s="85"/>
    </row>
    <row r="32892" spans="13:13" ht="49.2" customHeight="1">
      <c r="M32892" s="85"/>
    </row>
    <row r="32893" spans="13:13" ht="49.2" customHeight="1">
      <c r="M32893" s="85"/>
    </row>
    <row r="32894" spans="13:13" ht="49.2" customHeight="1">
      <c r="M32894" s="85"/>
    </row>
    <row r="32895" spans="13:13" ht="49.2" customHeight="1">
      <c r="M32895" s="85"/>
    </row>
    <row r="32896" spans="13:13" ht="49.2" customHeight="1">
      <c r="M32896" s="85"/>
    </row>
    <row r="32897" spans="13:13" ht="49.2" customHeight="1">
      <c r="M32897" s="85"/>
    </row>
    <row r="32898" spans="13:13" ht="49.2" customHeight="1">
      <c r="M32898" s="85"/>
    </row>
    <row r="32899" spans="13:13" ht="49.2" customHeight="1">
      <c r="M32899" s="85"/>
    </row>
    <row r="32900" spans="13:13" ht="49.2" customHeight="1">
      <c r="M32900" s="85"/>
    </row>
    <row r="32901" spans="13:13" ht="49.2" customHeight="1">
      <c r="M32901" s="85"/>
    </row>
    <row r="32902" spans="13:13" ht="49.2" customHeight="1">
      <c r="M32902" s="85"/>
    </row>
    <row r="32903" spans="13:13" ht="49.2" customHeight="1">
      <c r="M32903" s="85"/>
    </row>
    <row r="32904" spans="13:13" ht="49.2" customHeight="1">
      <c r="M32904" s="85"/>
    </row>
    <row r="32905" spans="13:13" ht="49.2" customHeight="1">
      <c r="M32905" s="85"/>
    </row>
    <row r="32906" spans="13:13" ht="49.2" customHeight="1">
      <c r="M32906" s="85"/>
    </row>
    <row r="32907" spans="13:13" ht="49.2" customHeight="1">
      <c r="M32907" s="85"/>
    </row>
    <row r="32908" spans="13:13" ht="49.2" customHeight="1">
      <c r="M32908" s="85"/>
    </row>
    <row r="32909" spans="13:13" ht="49.2" customHeight="1">
      <c r="M32909" s="85"/>
    </row>
    <row r="32910" spans="13:13" ht="49.2" customHeight="1">
      <c r="M32910" s="85"/>
    </row>
    <row r="32911" spans="13:13" ht="49.2" customHeight="1">
      <c r="M32911" s="85"/>
    </row>
    <row r="32912" spans="13:13" ht="49.2" customHeight="1">
      <c r="M32912" s="85"/>
    </row>
    <row r="32913" spans="13:13" ht="49.2" customHeight="1">
      <c r="M32913" s="85"/>
    </row>
    <row r="32914" spans="13:13" ht="49.2" customHeight="1">
      <c r="M32914" s="85"/>
    </row>
    <row r="32915" spans="13:13" ht="49.2" customHeight="1">
      <c r="M32915" s="85"/>
    </row>
    <row r="32916" spans="13:13" ht="49.2" customHeight="1">
      <c r="M32916" s="85"/>
    </row>
    <row r="32917" spans="13:13" ht="49.2" customHeight="1">
      <c r="M32917" s="85"/>
    </row>
    <row r="32918" spans="13:13" ht="49.2" customHeight="1">
      <c r="M32918" s="85"/>
    </row>
    <row r="32919" spans="13:13" ht="49.2" customHeight="1">
      <c r="M32919" s="85"/>
    </row>
    <row r="32920" spans="13:13" ht="49.2" customHeight="1">
      <c r="M32920" s="85"/>
    </row>
    <row r="32921" spans="13:13" ht="49.2" customHeight="1">
      <c r="M32921" s="85"/>
    </row>
    <row r="32922" spans="13:13" ht="49.2" customHeight="1">
      <c r="M32922" s="85"/>
    </row>
    <row r="32923" spans="13:13" ht="49.2" customHeight="1">
      <c r="M32923" s="85"/>
    </row>
    <row r="32924" spans="13:13" ht="49.2" customHeight="1">
      <c r="M32924" s="85"/>
    </row>
    <row r="32925" spans="13:13" ht="49.2" customHeight="1">
      <c r="M32925" s="85"/>
    </row>
    <row r="32926" spans="13:13" ht="49.2" customHeight="1">
      <c r="M32926" s="85"/>
    </row>
    <row r="32927" spans="13:13" ht="49.2" customHeight="1">
      <c r="M32927" s="85"/>
    </row>
    <row r="32928" spans="13:13" ht="49.2" customHeight="1">
      <c r="M32928" s="85"/>
    </row>
    <row r="32929" spans="13:13" ht="49.2" customHeight="1">
      <c r="M32929" s="85"/>
    </row>
    <row r="32930" spans="13:13" ht="49.2" customHeight="1">
      <c r="M32930" s="85"/>
    </row>
    <row r="32931" spans="13:13" ht="49.2" customHeight="1">
      <c r="M32931" s="85"/>
    </row>
    <row r="32932" spans="13:13" ht="49.2" customHeight="1">
      <c r="M32932" s="85"/>
    </row>
    <row r="32933" spans="13:13" ht="49.2" customHeight="1">
      <c r="M32933" s="85"/>
    </row>
    <row r="32934" spans="13:13" ht="49.2" customHeight="1">
      <c r="M32934" s="85"/>
    </row>
    <row r="32935" spans="13:13" ht="49.2" customHeight="1">
      <c r="M32935" s="85"/>
    </row>
    <row r="32936" spans="13:13" ht="49.2" customHeight="1">
      <c r="M32936" s="85"/>
    </row>
    <row r="32937" spans="13:13" ht="49.2" customHeight="1">
      <c r="M32937" s="85"/>
    </row>
    <row r="32938" spans="13:13" ht="49.2" customHeight="1">
      <c r="M32938" s="85"/>
    </row>
    <row r="32939" spans="13:13" ht="49.2" customHeight="1">
      <c r="M32939" s="85"/>
    </row>
    <row r="32940" spans="13:13" ht="49.2" customHeight="1">
      <c r="M32940" s="85"/>
    </row>
    <row r="32941" spans="13:13" ht="49.2" customHeight="1">
      <c r="M32941" s="85"/>
    </row>
    <row r="32942" spans="13:13" ht="49.2" customHeight="1">
      <c r="M32942" s="85"/>
    </row>
    <row r="32943" spans="13:13" ht="49.2" customHeight="1">
      <c r="M32943" s="85"/>
    </row>
    <row r="32944" spans="13:13" ht="49.2" customHeight="1">
      <c r="M32944" s="85"/>
    </row>
    <row r="32945" spans="13:13" ht="49.2" customHeight="1">
      <c r="M32945" s="85"/>
    </row>
    <row r="32946" spans="13:13" ht="49.2" customHeight="1">
      <c r="M32946" s="85"/>
    </row>
    <row r="32947" spans="13:13" ht="49.2" customHeight="1">
      <c r="M32947" s="85"/>
    </row>
    <row r="32948" spans="13:13" ht="49.2" customHeight="1">
      <c r="M32948" s="85"/>
    </row>
    <row r="32949" spans="13:13" ht="49.2" customHeight="1">
      <c r="M32949" s="85"/>
    </row>
    <row r="32950" spans="13:13" ht="49.2" customHeight="1">
      <c r="M32950" s="85"/>
    </row>
    <row r="32951" spans="13:13" ht="49.2" customHeight="1">
      <c r="M32951" s="85"/>
    </row>
    <row r="32952" spans="13:13" ht="49.2" customHeight="1">
      <c r="M32952" s="85"/>
    </row>
    <row r="32953" spans="13:13" ht="49.2" customHeight="1">
      <c r="M32953" s="85"/>
    </row>
    <row r="32954" spans="13:13" ht="49.2" customHeight="1">
      <c r="M32954" s="85"/>
    </row>
    <row r="32955" spans="13:13" ht="49.2" customHeight="1">
      <c r="M32955" s="85"/>
    </row>
    <row r="32956" spans="13:13" ht="49.2" customHeight="1">
      <c r="M32956" s="85"/>
    </row>
    <row r="32957" spans="13:13" ht="49.2" customHeight="1">
      <c r="M32957" s="85"/>
    </row>
    <row r="32958" spans="13:13" ht="49.2" customHeight="1">
      <c r="M32958" s="85"/>
    </row>
    <row r="32959" spans="13:13" ht="49.2" customHeight="1">
      <c r="M32959" s="85"/>
    </row>
    <row r="32960" spans="13:13" ht="49.2" customHeight="1">
      <c r="M32960" s="85"/>
    </row>
    <row r="32961" spans="13:13" ht="49.2" customHeight="1">
      <c r="M32961" s="85"/>
    </row>
    <row r="32962" spans="13:13" ht="49.2" customHeight="1">
      <c r="M32962" s="85"/>
    </row>
    <row r="32963" spans="13:13" ht="49.2" customHeight="1">
      <c r="M32963" s="85"/>
    </row>
    <row r="32964" spans="13:13" ht="49.2" customHeight="1">
      <c r="M32964" s="85"/>
    </row>
    <row r="32965" spans="13:13" ht="49.2" customHeight="1">
      <c r="M32965" s="85"/>
    </row>
    <row r="32966" spans="13:13" ht="49.2" customHeight="1">
      <c r="M32966" s="85"/>
    </row>
    <row r="32967" spans="13:13" ht="49.2" customHeight="1">
      <c r="M32967" s="85"/>
    </row>
    <row r="32968" spans="13:13" ht="49.2" customHeight="1">
      <c r="M32968" s="85"/>
    </row>
    <row r="32969" spans="13:13" ht="49.2" customHeight="1">
      <c r="M32969" s="85"/>
    </row>
    <row r="32970" spans="13:13" ht="49.2" customHeight="1">
      <c r="M32970" s="85"/>
    </row>
    <row r="32971" spans="13:13" ht="49.2" customHeight="1">
      <c r="M32971" s="85"/>
    </row>
    <row r="32972" spans="13:13" ht="49.2" customHeight="1">
      <c r="M32972" s="85"/>
    </row>
    <row r="32973" spans="13:13" ht="49.2" customHeight="1">
      <c r="M32973" s="85"/>
    </row>
    <row r="32974" spans="13:13" ht="49.2" customHeight="1">
      <c r="M32974" s="85"/>
    </row>
    <row r="32975" spans="13:13" ht="49.2" customHeight="1">
      <c r="M32975" s="85"/>
    </row>
    <row r="32976" spans="13:13" ht="49.2" customHeight="1">
      <c r="M32976" s="85"/>
    </row>
    <row r="32977" spans="13:13" ht="49.2" customHeight="1">
      <c r="M32977" s="85"/>
    </row>
    <row r="32978" spans="13:13" ht="49.2" customHeight="1">
      <c r="M32978" s="85"/>
    </row>
    <row r="32979" spans="13:13" ht="49.2" customHeight="1">
      <c r="M32979" s="85"/>
    </row>
    <row r="32980" spans="13:13" ht="49.2" customHeight="1">
      <c r="M32980" s="85"/>
    </row>
    <row r="32981" spans="13:13" ht="49.2" customHeight="1">
      <c r="M32981" s="85"/>
    </row>
    <row r="32982" spans="13:13" ht="49.2" customHeight="1">
      <c r="M32982" s="85"/>
    </row>
    <row r="32983" spans="13:13" ht="49.2" customHeight="1">
      <c r="M32983" s="85"/>
    </row>
    <row r="32984" spans="13:13" ht="49.2" customHeight="1">
      <c r="M32984" s="85"/>
    </row>
    <row r="32985" spans="13:13" ht="49.2" customHeight="1">
      <c r="M32985" s="85"/>
    </row>
    <row r="32986" spans="13:13" ht="49.2" customHeight="1">
      <c r="M32986" s="85"/>
    </row>
    <row r="32987" spans="13:13" ht="49.2" customHeight="1">
      <c r="M32987" s="85"/>
    </row>
    <row r="32988" spans="13:13" ht="49.2" customHeight="1">
      <c r="M32988" s="85"/>
    </row>
    <row r="32989" spans="13:13" ht="49.2" customHeight="1">
      <c r="M32989" s="85"/>
    </row>
    <row r="32990" spans="13:13" ht="49.2" customHeight="1">
      <c r="M32990" s="85"/>
    </row>
    <row r="32991" spans="13:13" ht="49.2" customHeight="1">
      <c r="M32991" s="85"/>
    </row>
    <row r="32992" spans="13:13" ht="49.2" customHeight="1">
      <c r="M32992" s="85"/>
    </row>
    <row r="32993" spans="13:13" ht="49.2" customHeight="1">
      <c r="M32993" s="85"/>
    </row>
    <row r="32994" spans="13:13" ht="49.2" customHeight="1">
      <c r="M32994" s="85"/>
    </row>
    <row r="32995" spans="13:13" ht="49.2" customHeight="1">
      <c r="M32995" s="85"/>
    </row>
    <row r="32996" spans="13:13" ht="49.2" customHeight="1">
      <c r="M32996" s="85"/>
    </row>
    <row r="32997" spans="13:13" ht="49.2" customHeight="1">
      <c r="M32997" s="85"/>
    </row>
    <row r="32998" spans="13:13" ht="49.2" customHeight="1">
      <c r="M32998" s="85"/>
    </row>
    <row r="32999" spans="13:13" ht="49.2" customHeight="1">
      <c r="M32999" s="85"/>
    </row>
    <row r="33000" spans="13:13" ht="49.2" customHeight="1">
      <c r="M33000" s="85"/>
    </row>
    <row r="33001" spans="13:13" ht="49.2" customHeight="1">
      <c r="M33001" s="85"/>
    </row>
    <row r="33002" spans="13:13" ht="49.2" customHeight="1">
      <c r="M33002" s="85"/>
    </row>
    <row r="33003" spans="13:13" ht="49.2" customHeight="1">
      <c r="M33003" s="85"/>
    </row>
    <row r="33004" spans="13:13" ht="49.2" customHeight="1">
      <c r="M33004" s="85"/>
    </row>
    <row r="33005" spans="13:13" ht="49.2" customHeight="1">
      <c r="M33005" s="85"/>
    </row>
    <row r="33006" spans="13:13" ht="49.2" customHeight="1">
      <c r="M33006" s="85"/>
    </row>
    <row r="33007" spans="13:13" ht="49.2" customHeight="1">
      <c r="M33007" s="85"/>
    </row>
    <row r="33008" spans="13:13" ht="49.2" customHeight="1">
      <c r="M33008" s="85"/>
    </row>
    <row r="33009" spans="13:13" ht="49.2" customHeight="1">
      <c r="M33009" s="85"/>
    </row>
    <row r="33010" spans="13:13" ht="49.2" customHeight="1">
      <c r="M33010" s="85"/>
    </row>
    <row r="33011" spans="13:13" ht="49.2" customHeight="1">
      <c r="M33011" s="85"/>
    </row>
    <row r="33012" spans="13:13" ht="49.2" customHeight="1">
      <c r="M33012" s="85"/>
    </row>
    <row r="33013" spans="13:13" ht="49.2" customHeight="1">
      <c r="M33013" s="85"/>
    </row>
    <row r="33014" spans="13:13" ht="49.2" customHeight="1">
      <c r="M33014" s="85"/>
    </row>
    <row r="33015" spans="13:13" ht="49.2" customHeight="1">
      <c r="M33015" s="85"/>
    </row>
    <row r="33016" spans="13:13" ht="49.2" customHeight="1">
      <c r="M33016" s="85"/>
    </row>
    <row r="33017" spans="13:13" ht="49.2" customHeight="1">
      <c r="M33017" s="85"/>
    </row>
    <row r="33018" spans="13:13" ht="49.2" customHeight="1">
      <c r="M33018" s="85"/>
    </row>
    <row r="33019" spans="13:13" ht="49.2" customHeight="1">
      <c r="M33019" s="85"/>
    </row>
    <row r="33020" spans="13:13" ht="49.2" customHeight="1">
      <c r="M33020" s="85"/>
    </row>
    <row r="33021" spans="13:13" ht="49.2" customHeight="1">
      <c r="M33021" s="85"/>
    </row>
    <row r="33022" spans="13:13" ht="49.2" customHeight="1">
      <c r="M33022" s="85"/>
    </row>
    <row r="33023" spans="13:13" ht="49.2" customHeight="1">
      <c r="M33023" s="85"/>
    </row>
    <row r="33024" spans="13:13" ht="49.2" customHeight="1">
      <c r="M33024" s="85"/>
    </row>
    <row r="33025" spans="13:13" ht="49.2" customHeight="1">
      <c r="M33025" s="85"/>
    </row>
    <row r="33026" spans="13:13" ht="49.2" customHeight="1">
      <c r="M33026" s="85"/>
    </row>
    <row r="33027" spans="13:13" ht="49.2" customHeight="1">
      <c r="M33027" s="85"/>
    </row>
    <row r="33028" spans="13:13" ht="49.2" customHeight="1">
      <c r="M33028" s="85"/>
    </row>
    <row r="33029" spans="13:13" ht="49.2" customHeight="1">
      <c r="M33029" s="85"/>
    </row>
    <row r="33030" spans="13:13" ht="49.2" customHeight="1">
      <c r="M33030" s="85"/>
    </row>
    <row r="33031" spans="13:13" ht="49.2" customHeight="1">
      <c r="M33031" s="85"/>
    </row>
    <row r="33032" spans="13:13" ht="49.2" customHeight="1">
      <c r="M33032" s="85"/>
    </row>
    <row r="33033" spans="13:13" ht="49.2" customHeight="1">
      <c r="M33033" s="85"/>
    </row>
    <row r="33034" spans="13:13" ht="49.2" customHeight="1">
      <c r="M33034" s="85"/>
    </row>
    <row r="33035" spans="13:13" ht="49.2" customHeight="1">
      <c r="M33035" s="85"/>
    </row>
    <row r="33036" spans="13:13" ht="49.2" customHeight="1">
      <c r="M33036" s="85"/>
    </row>
    <row r="33037" spans="13:13" ht="49.2" customHeight="1">
      <c r="M33037" s="85"/>
    </row>
    <row r="33038" spans="13:13" ht="49.2" customHeight="1">
      <c r="M33038" s="85"/>
    </row>
    <row r="33039" spans="13:13" ht="49.2" customHeight="1">
      <c r="M33039" s="85"/>
    </row>
    <row r="33040" spans="13:13" ht="49.2" customHeight="1">
      <c r="M33040" s="85"/>
    </row>
    <row r="33041" spans="13:13" ht="49.2" customHeight="1">
      <c r="M33041" s="85"/>
    </row>
    <row r="33042" spans="13:13" ht="49.2" customHeight="1">
      <c r="M33042" s="85"/>
    </row>
    <row r="33043" spans="13:13" ht="49.2" customHeight="1">
      <c r="M33043" s="85"/>
    </row>
    <row r="33044" spans="13:13" ht="49.2" customHeight="1">
      <c r="M33044" s="85"/>
    </row>
    <row r="33045" spans="13:13" ht="49.2" customHeight="1">
      <c r="M33045" s="85"/>
    </row>
    <row r="33046" spans="13:13" ht="49.2" customHeight="1">
      <c r="M33046" s="85"/>
    </row>
    <row r="33047" spans="13:13" ht="49.2" customHeight="1">
      <c r="M33047" s="85"/>
    </row>
    <row r="33048" spans="13:13" ht="49.2" customHeight="1">
      <c r="M33048" s="85"/>
    </row>
    <row r="33049" spans="13:13" ht="49.2" customHeight="1">
      <c r="M33049" s="85"/>
    </row>
    <row r="33050" spans="13:13" ht="49.2" customHeight="1">
      <c r="M33050" s="85"/>
    </row>
    <row r="33051" spans="13:13" ht="49.2" customHeight="1">
      <c r="M33051" s="85"/>
    </row>
    <row r="33052" spans="13:13" ht="49.2" customHeight="1">
      <c r="M33052" s="85"/>
    </row>
    <row r="33053" spans="13:13" ht="49.2" customHeight="1">
      <c r="M33053" s="85"/>
    </row>
    <row r="33054" spans="13:13" ht="49.2" customHeight="1">
      <c r="M33054" s="85"/>
    </row>
    <row r="33055" spans="13:13" ht="49.2" customHeight="1">
      <c r="M33055" s="85"/>
    </row>
    <row r="33056" spans="13:13" ht="49.2" customHeight="1">
      <c r="M33056" s="85"/>
    </row>
    <row r="33057" spans="13:13" ht="49.2" customHeight="1">
      <c r="M33057" s="85"/>
    </row>
    <row r="33058" spans="13:13" ht="49.2" customHeight="1">
      <c r="M33058" s="85"/>
    </row>
    <row r="33059" spans="13:13" ht="49.2" customHeight="1">
      <c r="M33059" s="85"/>
    </row>
    <row r="33060" spans="13:13" ht="49.2" customHeight="1">
      <c r="M33060" s="85"/>
    </row>
    <row r="33061" spans="13:13" ht="49.2" customHeight="1">
      <c r="M33061" s="85"/>
    </row>
    <row r="33062" spans="13:13" ht="49.2" customHeight="1">
      <c r="M33062" s="85"/>
    </row>
    <row r="33063" spans="13:13" ht="49.2" customHeight="1">
      <c r="M33063" s="85"/>
    </row>
    <row r="33064" spans="13:13" ht="49.2" customHeight="1">
      <c r="M33064" s="85"/>
    </row>
    <row r="33065" spans="13:13" ht="49.2" customHeight="1">
      <c r="M33065" s="85"/>
    </row>
    <row r="33066" spans="13:13" ht="49.2" customHeight="1">
      <c r="M33066" s="85"/>
    </row>
    <row r="33067" spans="13:13" ht="49.2" customHeight="1">
      <c r="M33067" s="85"/>
    </row>
    <row r="33068" spans="13:13" ht="49.2" customHeight="1">
      <c r="M33068" s="85"/>
    </row>
    <row r="33069" spans="13:13" ht="49.2" customHeight="1">
      <c r="M33069" s="85"/>
    </row>
    <row r="33070" spans="13:13" ht="49.2" customHeight="1">
      <c r="M33070" s="85"/>
    </row>
    <row r="33071" spans="13:13" ht="49.2" customHeight="1">
      <c r="M33071" s="85"/>
    </row>
    <row r="33072" spans="13:13" ht="49.2" customHeight="1">
      <c r="M33072" s="85"/>
    </row>
    <row r="33073" spans="13:13" ht="49.2" customHeight="1">
      <c r="M33073" s="85"/>
    </row>
    <row r="33074" spans="13:13" ht="49.2" customHeight="1">
      <c r="M33074" s="85"/>
    </row>
    <row r="33075" spans="13:13" ht="49.2" customHeight="1">
      <c r="M33075" s="85"/>
    </row>
    <row r="33076" spans="13:13" ht="49.2" customHeight="1">
      <c r="M33076" s="85"/>
    </row>
    <row r="33077" spans="13:13" ht="49.2" customHeight="1">
      <c r="M33077" s="85"/>
    </row>
    <row r="33078" spans="13:13" ht="49.2" customHeight="1">
      <c r="M33078" s="85"/>
    </row>
    <row r="33079" spans="13:13" ht="49.2" customHeight="1">
      <c r="M33079" s="85"/>
    </row>
    <row r="33080" spans="13:13" ht="49.2" customHeight="1">
      <c r="M33080" s="85"/>
    </row>
    <row r="33081" spans="13:13" ht="49.2" customHeight="1">
      <c r="M33081" s="85"/>
    </row>
    <row r="33082" spans="13:13" ht="49.2" customHeight="1">
      <c r="M33082" s="85"/>
    </row>
    <row r="33083" spans="13:13" ht="49.2" customHeight="1">
      <c r="M33083" s="85"/>
    </row>
    <row r="33084" spans="13:13" ht="49.2" customHeight="1">
      <c r="M33084" s="85"/>
    </row>
    <row r="33085" spans="13:13" ht="49.2" customHeight="1">
      <c r="M33085" s="85"/>
    </row>
    <row r="33086" spans="13:13" ht="49.2" customHeight="1">
      <c r="M33086" s="85"/>
    </row>
    <row r="33087" spans="13:13" ht="49.2" customHeight="1">
      <c r="M33087" s="85"/>
    </row>
    <row r="33088" spans="13:13" ht="49.2" customHeight="1">
      <c r="M33088" s="85"/>
    </row>
    <row r="33089" spans="13:13" ht="49.2" customHeight="1">
      <c r="M33089" s="85"/>
    </row>
    <row r="33090" spans="13:13" ht="49.2" customHeight="1">
      <c r="M33090" s="85"/>
    </row>
    <row r="33091" spans="13:13" ht="49.2" customHeight="1">
      <c r="M33091" s="85"/>
    </row>
    <row r="33092" spans="13:13" ht="49.2" customHeight="1">
      <c r="M33092" s="85"/>
    </row>
    <row r="33093" spans="13:13" ht="49.2" customHeight="1">
      <c r="M33093" s="85"/>
    </row>
    <row r="33094" spans="13:13" ht="49.2" customHeight="1">
      <c r="M33094" s="85"/>
    </row>
    <row r="33095" spans="13:13" ht="49.2" customHeight="1">
      <c r="M33095" s="85"/>
    </row>
    <row r="33096" spans="13:13" ht="49.2" customHeight="1">
      <c r="M33096" s="85"/>
    </row>
    <row r="33097" spans="13:13" ht="49.2" customHeight="1">
      <c r="M33097" s="85"/>
    </row>
    <row r="33098" spans="13:13" ht="49.2" customHeight="1">
      <c r="M33098" s="85"/>
    </row>
    <row r="33099" spans="13:13" ht="49.2" customHeight="1">
      <c r="M33099" s="85"/>
    </row>
    <row r="33100" spans="13:13" ht="49.2" customHeight="1">
      <c r="M33100" s="85"/>
    </row>
    <row r="33101" spans="13:13" ht="49.2" customHeight="1">
      <c r="M33101" s="85"/>
    </row>
    <row r="33102" spans="13:13" ht="49.2" customHeight="1">
      <c r="M33102" s="85"/>
    </row>
    <row r="33103" spans="13:13" ht="49.2" customHeight="1">
      <c r="M33103" s="85"/>
    </row>
    <row r="33104" spans="13:13" ht="49.2" customHeight="1">
      <c r="M33104" s="85"/>
    </row>
    <row r="33105" spans="13:13" ht="49.2" customHeight="1">
      <c r="M33105" s="85"/>
    </row>
    <row r="33106" spans="13:13" ht="49.2" customHeight="1">
      <c r="M33106" s="85"/>
    </row>
    <row r="33107" spans="13:13" ht="49.2" customHeight="1">
      <c r="M33107" s="85"/>
    </row>
    <row r="33108" spans="13:13" ht="49.2" customHeight="1">
      <c r="M33108" s="85"/>
    </row>
    <row r="33109" spans="13:13" ht="49.2" customHeight="1">
      <c r="M33109" s="85"/>
    </row>
    <row r="33110" spans="13:13" ht="49.2" customHeight="1">
      <c r="M33110" s="85"/>
    </row>
    <row r="33111" spans="13:13" ht="49.2" customHeight="1">
      <c r="M33111" s="85"/>
    </row>
    <row r="33112" spans="13:13" ht="49.2" customHeight="1">
      <c r="M33112" s="85"/>
    </row>
    <row r="33113" spans="13:13" ht="49.2" customHeight="1">
      <c r="M33113" s="85"/>
    </row>
    <row r="33114" spans="13:13" ht="49.2" customHeight="1">
      <c r="M33114" s="85"/>
    </row>
    <row r="33115" spans="13:13" ht="49.2" customHeight="1">
      <c r="M33115" s="85"/>
    </row>
    <row r="33116" spans="13:13" ht="49.2" customHeight="1">
      <c r="M33116" s="85"/>
    </row>
    <row r="33117" spans="13:13" ht="49.2" customHeight="1">
      <c r="M33117" s="85"/>
    </row>
    <row r="33118" spans="13:13" ht="49.2" customHeight="1">
      <c r="M33118" s="85"/>
    </row>
    <row r="33119" spans="13:13" ht="49.2" customHeight="1">
      <c r="M33119" s="85"/>
    </row>
    <row r="33120" spans="13:13" ht="49.2" customHeight="1">
      <c r="M33120" s="85"/>
    </row>
    <row r="33121" spans="13:13" ht="49.2" customHeight="1">
      <c r="M33121" s="85"/>
    </row>
    <row r="33122" spans="13:13" ht="49.2" customHeight="1">
      <c r="M33122" s="85"/>
    </row>
    <row r="33123" spans="13:13" ht="49.2" customHeight="1">
      <c r="M33123" s="85"/>
    </row>
    <row r="33124" spans="13:13" ht="49.2" customHeight="1">
      <c r="M33124" s="85"/>
    </row>
    <row r="33125" spans="13:13" ht="49.2" customHeight="1">
      <c r="M33125" s="85"/>
    </row>
    <row r="33126" spans="13:13" ht="49.2" customHeight="1">
      <c r="M33126" s="85"/>
    </row>
    <row r="33127" spans="13:13" ht="49.2" customHeight="1">
      <c r="M33127" s="85"/>
    </row>
    <row r="33128" spans="13:13" ht="49.2" customHeight="1">
      <c r="M33128" s="85"/>
    </row>
    <row r="33129" spans="13:13" ht="49.2" customHeight="1">
      <c r="M33129" s="85"/>
    </row>
    <row r="33130" spans="13:13" ht="49.2" customHeight="1">
      <c r="M33130" s="85"/>
    </row>
    <row r="33131" spans="13:13" ht="49.2" customHeight="1">
      <c r="M33131" s="85"/>
    </row>
    <row r="33132" spans="13:13" ht="49.2" customHeight="1">
      <c r="M33132" s="85"/>
    </row>
    <row r="33133" spans="13:13" ht="49.2" customHeight="1">
      <c r="M33133" s="85"/>
    </row>
    <row r="33134" spans="13:13" ht="49.2" customHeight="1">
      <c r="M33134" s="85"/>
    </row>
    <row r="33135" spans="13:13" ht="49.2" customHeight="1">
      <c r="M33135" s="85"/>
    </row>
    <row r="33136" spans="13:13" ht="49.2" customHeight="1">
      <c r="M33136" s="85"/>
    </row>
    <row r="33137" spans="13:13" ht="49.2" customHeight="1">
      <c r="M33137" s="85"/>
    </row>
    <row r="33138" spans="13:13" ht="49.2" customHeight="1">
      <c r="M33138" s="85"/>
    </row>
    <row r="33139" spans="13:13" ht="49.2" customHeight="1">
      <c r="M33139" s="85"/>
    </row>
    <row r="33140" spans="13:13" ht="49.2" customHeight="1">
      <c r="M33140" s="85"/>
    </row>
    <row r="33141" spans="13:13" ht="49.2" customHeight="1">
      <c r="M33141" s="85"/>
    </row>
    <row r="33142" spans="13:13" ht="49.2" customHeight="1">
      <c r="M33142" s="85"/>
    </row>
    <row r="33143" spans="13:13" ht="49.2" customHeight="1">
      <c r="M33143" s="85"/>
    </row>
    <row r="33144" spans="13:13" ht="49.2" customHeight="1">
      <c r="M33144" s="85"/>
    </row>
    <row r="33145" spans="13:13" ht="49.2" customHeight="1">
      <c r="M33145" s="85"/>
    </row>
    <row r="33146" spans="13:13" ht="49.2" customHeight="1">
      <c r="M33146" s="85"/>
    </row>
    <row r="33147" spans="13:13" ht="49.2" customHeight="1">
      <c r="M33147" s="85"/>
    </row>
    <row r="33148" spans="13:13" ht="49.2" customHeight="1">
      <c r="M33148" s="85"/>
    </row>
    <row r="33149" spans="13:13" ht="49.2" customHeight="1">
      <c r="M33149" s="85"/>
    </row>
    <row r="33150" spans="13:13" ht="49.2" customHeight="1">
      <c r="M33150" s="85"/>
    </row>
    <row r="33151" spans="13:13" ht="49.2" customHeight="1">
      <c r="M33151" s="85"/>
    </row>
    <row r="33152" spans="13:13" ht="49.2" customHeight="1">
      <c r="M33152" s="85"/>
    </row>
    <row r="33153" spans="13:13" ht="49.2" customHeight="1">
      <c r="M33153" s="85"/>
    </row>
    <row r="33154" spans="13:13" ht="49.2" customHeight="1">
      <c r="M33154" s="85"/>
    </row>
    <row r="33155" spans="13:13" ht="49.2" customHeight="1">
      <c r="M33155" s="85"/>
    </row>
    <row r="33156" spans="13:13" ht="49.2" customHeight="1">
      <c r="M33156" s="85"/>
    </row>
    <row r="33157" spans="13:13" ht="49.2" customHeight="1">
      <c r="M33157" s="85"/>
    </row>
    <row r="33158" spans="13:13" ht="49.2" customHeight="1">
      <c r="M33158" s="85"/>
    </row>
    <row r="33159" spans="13:13" ht="49.2" customHeight="1">
      <c r="M33159" s="85"/>
    </row>
    <row r="33160" spans="13:13" ht="49.2" customHeight="1">
      <c r="M33160" s="85"/>
    </row>
    <row r="33161" spans="13:13" ht="49.2" customHeight="1">
      <c r="M33161" s="85"/>
    </row>
    <row r="33162" spans="13:13" ht="49.2" customHeight="1">
      <c r="M33162" s="85"/>
    </row>
    <row r="33163" spans="13:13" ht="49.2" customHeight="1">
      <c r="M33163" s="85"/>
    </row>
    <row r="33164" spans="13:13" ht="49.2" customHeight="1">
      <c r="M33164" s="85"/>
    </row>
    <row r="33165" spans="13:13" ht="49.2" customHeight="1">
      <c r="M33165" s="85"/>
    </row>
    <row r="33166" spans="13:13" ht="49.2" customHeight="1">
      <c r="M33166" s="85"/>
    </row>
    <row r="33167" spans="13:13" ht="49.2" customHeight="1">
      <c r="M33167" s="85"/>
    </row>
    <row r="33168" spans="13:13" ht="49.2" customHeight="1">
      <c r="M33168" s="85"/>
    </row>
    <row r="33169" spans="13:13" ht="49.2" customHeight="1">
      <c r="M33169" s="85"/>
    </row>
    <row r="33170" spans="13:13" ht="49.2" customHeight="1">
      <c r="M33170" s="85"/>
    </row>
    <row r="33171" spans="13:13" ht="49.2" customHeight="1">
      <c r="M33171" s="85"/>
    </row>
    <row r="33172" spans="13:13" ht="49.2" customHeight="1">
      <c r="M33172" s="85"/>
    </row>
    <row r="33173" spans="13:13" ht="49.2" customHeight="1">
      <c r="M33173" s="85"/>
    </row>
    <row r="33174" spans="13:13" ht="49.2" customHeight="1">
      <c r="M33174" s="85"/>
    </row>
    <row r="33175" spans="13:13" ht="49.2" customHeight="1">
      <c r="M33175" s="85"/>
    </row>
    <row r="33176" spans="13:13" ht="49.2" customHeight="1">
      <c r="M33176" s="85"/>
    </row>
    <row r="33177" spans="13:13" ht="49.2" customHeight="1">
      <c r="M33177" s="85"/>
    </row>
    <row r="33178" spans="13:13" ht="49.2" customHeight="1">
      <c r="M33178" s="85"/>
    </row>
    <row r="33179" spans="13:13" ht="49.2" customHeight="1">
      <c r="M33179" s="85"/>
    </row>
    <row r="33180" spans="13:13" ht="49.2" customHeight="1">
      <c r="M33180" s="85"/>
    </row>
    <row r="33181" spans="13:13" ht="49.2" customHeight="1">
      <c r="M33181" s="85"/>
    </row>
    <row r="33182" spans="13:13" ht="49.2" customHeight="1">
      <c r="M33182" s="85"/>
    </row>
    <row r="33183" spans="13:13" ht="49.2" customHeight="1">
      <c r="M33183" s="85"/>
    </row>
    <row r="33184" spans="13:13" ht="49.2" customHeight="1">
      <c r="M33184" s="85"/>
    </row>
    <row r="33185" spans="13:13" ht="49.2" customHeight="1">
      <c r="M33185" s="85"/>
    </row>
    <row r="33186" spans="13:13" ht="49.2" customHeight="1">
      <c r="M33186" s="85"/>
    </row>
    <row r="33187" spans="13:13" ht="49.2" customHeight="1">
      <c r="M33187" s="85"/>
    </row>
    <row r="33188" spans="13:13" ht="49.2" customHeight="1">
      <c r="M33188" s="85"/>
    </row>
    <row r="33189" spans="13:13" ht="49.2" customHeight="1">
      <c r="M33189" s="85"/>
    </row>
    <row r="33190" spans="13:13" ht="49.2" customHeight="1">
      <c r="M33190" s="85"/>
    </row>
    <row r="33191" spans="13:13" ht="49.2" customHeight="1">
      <c r="M33191" s="85"/>
    </row>
    <row r="33192" spans="13:13" ht="49.2" customHeight="1">
      <c r="M33192" s="85"/>
    </row>
    <row r="33193" spans="13:13" ht="49.2" customHeight="1">
      <c r="M33193" s="85"/>
    </row>
    <row r="33194" spans="13:13" ht="49.2" customHeight="1">
      <c r="M33194" s="85"/>
    </row>
    <row r="33195" spans="13:13" ht="49.2" customHeight="1">
      <c r="M33195" s="85"/>
    </row>
    <row r="33196" spans="13:13" ht="49.2" customHeight="1">
      <c r="M33196" s="85"/>
    </row>
    <row r="33197" spans="13:13" ht="49.2" customHeight="1">
      <c r="M33197" s="85"/>
    </row>
    <row r="33198" spans="13:13" ht="49.2" customHeight="1">
      <c r="M33198" s="85"/>
    </row>
    <row r="33199" spans="13:13" ht="49.2" customHeight="1">
      <c r="M33199" s="85"/>
    </row>
    <row r="33200" spans="13:13" ht="49.2" customHeight="1">
      <c r="M33200" s="85"/>
    </row>
    <row r="33201" spans="13:13" ht="49.2" customHeight="1">
      <c r="M33201" s="85"/>
    </row>
    <row r="33202" spans="13:13" ht="49.2" customHeight="1">
      <c r="M33202" s="85"/>
    </row>
    <row r="33203" spans="13:13" ht="49.2" customHeight="1">
      <c r="M33203" s="85"/>
    </row>
    <row r="33204" spans="13:13" ht="49.2" customHeight="1">
      <c r="M33204" s="85"/>
    </row>
    <row r="33205" spans="13:13" ht="49.2" customHeight="1">
      <c r="M33205" s="85"/>
    </row>
    <row r="33206" spans="13:13" ht="49.2" customHeight="1">
      <c r="M33206" s="85"/>
    </row>
    <row r="33207" spans="13:13" ht="49.2" customHeight="1">
      <c r="M33207" s="85"/>
    </row>
    <row r="33208" spans="13:13" ht="49.2" customHeight="1">
      <c r="M33208" s="85"/>
    </row>
    <row r="33209" spans="13:13" ht="49.2" customHeight="1">
      <c r="M33209" s="85"/>
    </row>
    <row r="33210" spans="13:13" ht="49.2" customHeight="1">
      <c r="M33210" s="85"/>
    </row>
    <row r="33211" spans="13:13" ht="49.2" customHeight="1">
      <c r="M33211" s="85"/>
    </row>
    <row r="33212" spans="13:13" ht="49.2" customHeight="1">
      <c r="M33212" s="85"/>
    </row>
    <row r="33213" spans="13:13" ht="49.2" customHeight="1">
      <c r="M33213" s="85"/>
    </row>
    <row r="33214" spans="13:13" ht="49.2" customHeight="1">
      <c r="M33214" s="85"/>
    </row>
    <row r="33215" spans="13:13" ht="49.2" customHeight="1">
      <c r="M33215" s="85"/>
    </row>
    <row r="33216" spans="13:13" ht="49.2" customHeight="1">
      <c r="M33216" s="85"/>
    </row>
    <row r="33217" spans="13:13" ht="49.2" customHeight="1">
      <c r="M33217" s="85"/>
    </row>
    <row r="33218" spans="13:13" ht="49.2" customHeight="1">
      <c r="M33218" s="85"/>
    </row>
    <row r="33219" spans="13:13" ht="49.2" customHeight="1">
      <c r="M33219" s="85"/>
    </row>
    <row r="33220" spans="13:13" ht="49.2" customHeight="1">
      <c r="M33220" s="85"/>
    </row>
    <row r="33221" spans="13:13" ht="49.2" customHeight="1">
      <c r="M33221" s="85"/>
    </row>
    <row r="33222" spans="13:13" ht="49.2" customHeight="1">
      <c r="M33222" s="85"/>
    </row>
    <row r="33223" spans="13:13" ht="49.2" customHeight="1">
      <c r="M33223" s="85"/>
    </row>
    <row r="33224" spans="13:13" ht="49.2" customHeight="1">
      <c r="M33224" s="85"/>
    </row>
    <row r="33225" spans="13:13" ht="49.2" customHeight="1">
      <c r="M33225" s="85"/>
    </row>
    <row r="33226" spans="13:13" ht="49.2" customHeight="1">
      <c r="M33226" s="85"/>
    </row>
    <row r="33227" spans="13:13" ht="49.2" customHeight="1">
      <c r="M33227" s="85"/>
    </row>
    <row r="33228" spans="13:13" ht="49.2" customHeight="1">
      <c r="M33228" s="85"/>
    </row>
    <row r="33229" spans="13:13" ht="49.2" customHeight="1">
      <c r="M33229" s="85"/>
    </row>
    <row r="33230" spans="13:13" ht="49.2" customHeight="1">
      <c r="M33230" s="85"/>
    </row>
    <row r="33231" spans="13:13" ht="49.2" customHeight="1">
      <c r="M33231" s="85"/>
    </row>
    <row r="33232" spans="13:13" ht="49.2" customHeight="1">
      <c r="M33232" s="85"/>
    </row>
    <row r="33233" spans="13:13" ht="49.2" customHeight="1">
      <c r="M33233" s="85"/>
    </row>
    <row r="33234" spans="13:13" ht="49.2" customHeight="1">
      <c r="M33234" s="85"/>
    </row>
    <row r="33235" spans="13:13" ht="49.2" customHeight="1">
      <c r="M33235" s="85"/>
    </row>
    <row r="33236" spans="13:13" ht="49.2" customHeight="1">
      <c r="M33236" s="85"/>
    </row>
    <row r="33237" spans="13:13" ht="49.2" customHeight="1">
      <c r="M33237" s="85"/>
    </row>
    <row r="33238" spans="13:13" ht="49.2" customHeight="1">
      <c r="M33238" s="85"/>
    </row>
    <row r="33239" spans="13:13" ht="49.2" customHeight="1">
      <c r="M33239" s="85"/>
    </row>
    <row r="33240" spans="13:13" ht="49.2" customHeight="1">
      <c r="M33240" s="85"/>
    </row>
    <row r="33241" spans="13:13" ht="49.2" customHeight="1">
      <c r="M33241" s="85"/>
    </row>
    <row r="33242" spans="13:13" ht="49.2" customHeight="1">
      <c r="M33242" s="85"/>
    </row>
    <row r="33243" spans="13:13" ht="49.2" customHeight="1">
      <c r="M33243" s="85"/>
    </row>
    <row r="33244" spans="13:13" ht="49.2" customHeight="1">
      <c r="M33244" s="85"/>
    </row>
    <row r="33245" spans="13:13" ht="49.2" customHeight="1">
      <c r="M33245" s="85"/>
    </row>
    <row r="33246" spans="13:13" ht="49.2" customHeight="1">
      <c r="M33246" s="85"/>
    </row>
    <row r="33247" spans="13:13" ht="49.2" customHeight="1">
      <c r="M33247" s="85"/>
    </row>
    <row r="33248" spans="13:13" ht="49.2" customHeight="1">
      <c r="M33248" s="85"/>
    </row>
    <row r="33249" spans="13:13" ht="49.2" customHeight="1">
      <c r="M33249" s="85"/>
    </row>
    <row r="33250" spans="13:13" ht="49.2" customHeight="1">
      <c r="M33250" s="85"/>
    </row>
    <row r="33251" spans="13:13" ht="49.2" customHeight="1">
      <c r="M33251" s="85"/>
    </row>
    <row r="33252" spans="13:13" ht="49.2" customHeight="1">
      <c r="M33252" s="85"/>
    </row>
    <row r="33253" spans="13:13" ht="49.2" customHeight="1">
      <c r="M33253" s="85"/>
    </row>
    <row r="33254" spans="13:13" ht="49.2" customHeight="1">
      <c r="M33254" s="85"/>
    </row>
    <row r="33255" spans="13:13" ht="49.2" customHeight="1">
      <c r="M33255" s="85"/>
    </row>
    <row r="33256" spans="13:13" ht="49.2" customHeight="1">
      <c r="M33256" s="85"/>
    </row>
    <row r="33257" spans="13:13" ht="49.2" customHeight="1">
      <c r="M33257" s="85"/>
    </row>
    <row r="33258" spans="13:13" ht="49.2" customHeight="1">
      <c r="M33258" s="85"/>
    </row>
    <row r="33259" spans="13:13" ht="49.2" customHeight="1">
      <c r="M33259" s="85"/>
    </row>
    <row r="33260" spans="13:13" ht="49.2" customHeight="1">
      <c r="M33260" s="85"/>
    </row>
    <row r="33261" spans="13:13" ht="49.2" customHeight="1">
      <c r="M33261" s="85"/>
    </row>
    <row r="33262" spans="13:13" ht="49.2" customHeight="1">
      <c r="M33262" s="85"/>
    </row>
    <row r="33263" spans="13:13" ht="49.2" customHeight="1">
      <c r="M33263" s="85"/>
    </row>
    <row r="33264" spans="13:13" ht="49.2" customHeight="1">
      <c r="M33264" s="85"/>
    </row>
    <row r="33265" spans="13:13" ht="49.2" customHeight="1">
      <c r="M33265" s="85"/>
    </row>
    <row r="33266" spans="13:13" ht="49.2" customHeight="1">
      <c r="M33266" s="85"/>
    </row>
    <row r="33267" spans="13:13" ht="49.2" customHeight="1">
      <c r="M33267" s="85"/>
    </row>
    <row r="33268" spans="13:13" ht="49.2" customHeight="1">
      <c r="M33268" s="85"/>
    </row>
    <row r="33269" spans="13:13" ht="49.2" customHeight="1">
      <c r="M33269" s="85"/>
    </row>
    <row r="33270" spans="13:13" ht="49.2" customHeight="1">
      <c r="M33270" s="85"/>
    </row>
    <row r="33271" spans="13:13" ht="49.2" customHeight="1">
      <c r="M33271" s="85"/>
    </row>
    <row r="33272" spans="13:13" ht="49.2" customHeight="1">
      <c r="M33272" s="85"/>
    </row>
    <row r="33273" spans="13:13" ht="49.2" customHeight="1">
      <c r="M33273" s="85"/>
    </row>
    <row r="33274" spans="13:13" ht="49.2" customHeight="1">
      <c r="M33274" s="85"/>
    </row>
    <row r="33275" spans="13:13" ht="49.2" customHeight="1">
      <c r="M33275" s="85"/>
    </row>
    <row r="33276" spans="13:13" ht="49.2" customHeight="1">
      <c r="M33276" s="85"/>
    </row>
    <row r="33277" spans="13:13" ht="49.2" customHeight="1">
      <c r="M33277" s="85"/>
    </row>
    <row r="33278" spans="13:13" ht="49.2" customHeight="1">
      <c r="M33278" s="85"/>
    </row>
    <row r="33279" spans="13:13" ht="49.2" customHeight="1">
      <c r="M33279" s="85"/>
    </row>
    <row r="33280" spans="13:13" ht="49.2" customHeight="1">
      <c r="M33280" s="85"/>
    </row>
    <row r="33281" spans="13:13" ht="49.2" customHeight="1">
      <c r="M33281" s="85"/>
    </row>
    <row r="33282" spans="13:13" ht="49.2" customHeight="1">
      <c r="M33282" s="85"/>
    </row>
    <row r="33283" spans="13:13" ht="49.2" customHeight="1">
      <c r="M33283" s="85"/>
    </row>
    <row r="33284" spans="13:13" ht="49.2" customHeight="1">
      <c r="M33284" s="85"/>
    </row>
    <row r="33285" spans="13:13" ht="49.2" customHeight="1">
      <c r="M33285" s="85"/>
    </row>
    <row r="33286" spans="13:13" ht="49.2" customHeight="1">
      <c r="M33286" s="85"/>
    </row>
    <row r="33287" spans="13:13" ht="49.2" customHeight="1">
      <c r="M33287" s="85"/>
    </row>
    <row r="33288" spans="13:13" ht="49.2" customHeight="1">
      <c r="M33288" s="85"/>
    </row>
    <row r="33289" spans="13:13" ht="49.2" customHeight="1">
      <c r="M33289" s="85"/>
    </row>
    <row r="33290" spans="13:13" ht="49.2" customHeight="1">
      <c r="M33290" s="85"/>
    </row>
    <row r="33291" spans="13:13" ht="49.2" customHeight="1">
      <c r="M33291" s="85"/>
    </row>
    <row r="33292" spans="13:13" ht="49.2" customHeight="1">
      <c r="M33292" s="85"/>
    </row>
    <row r="33293" spans="13:13" ht="49.2" customHeight="1">
      <c r="M33293" s="85"/>
    </row>
    <row r="33294" spans="13:13" ht="49.2" customHeight="1">
      <c r="M33294" s="85"/>
    </row>
    <row r="33295" spans="13:13" ht="49.2" customHeight="1">
      <c r="M33295" s="85"/>
    </row>
    <row r="33296" spans="13:13" ht="49.2" customHeight="1">
      <c r="M33296" s="85"/>
    </row>
    <row r="33297" spans="13:13" ht="49.2" customHeight="1">
      <c r="M33297" s="85"/>
    </row>
    <row r="33298" spans="13:13" ht="49.2" customHeight="1">
      <c r="M33298" s="85"/>
    </row>
    <row r="33299" spans="13:13" ht="49.2" customHeight="1">
      <c r="M33299" s="85"/>
    </row>
    <row r="33300" spans="13:13" ht="49.2" customHeight="1">
      <c r="M33300" s="85"/>
    </row>
    <row r="33301" spans="13:13" ht="49.2" customHeight="1">
      <c r="M33301" s="85"/>
    </row>
    <row r="33302" spans="13:13" ht="49.2" customHeight="1">
      <c r="M33302" s="85"/>
    </row>
    <row r="33303" spans="13:13" ht="49.2" customHeight="1">
      <c r="M33303" s="85"/>
    </row>
    <row r="33304" spans="13:13" ht="49.2" customHeight="1">
      <c r="M33304" s="85"/>
    </row>
    <row r="33305" spans="13:13" ht="49.2" customHeight="1">
      <c r="M33305" s="85"/>
    </row>
    <row r="33306" spans="13:13" ht="49.2" customHeight="1">
      <c r="M33306" s="85"/>
    </row>
    <row r="33307" spans="13:13" ht="49.2" customHeight="1">
      <c r="M33307" s="85"/>
    </row>
    <row r="33308" spans="13:13" ht="49.2" customHeight="1">
      <c r="M33308" s="85"/>
    </row>
    <row r="33309" spans="13:13" ht="49.2" customHeight="1">
      <c r="M33309" s="85"/>
    </row>
    <row r="33310" spans="13:13" ht="49.2" customHeight="1">
      <c r="M33310" s="85"/>
    </row>
    <row r="33311" spans="13:13" ht="49.2" customHeight="1">
      <c r="M33311" s="85"/>
    </row>
    <row r="33312" spans="13:13" ht="49.2" customHeight="1">
      <c r="M33312" s="85"/>
    </row>
    <row r="33313" spans="13:13" ht="49.2" customHeight="1">
      <c r="M33313" s="85"/>
    </row>
    <row r="33314" spans="13:13" ht="49.2" customHeight="1">
      <c r="M33314" s="85"/>
    </row>
    <row r="33315" spans="13:13" ht="49.2" customHeight="1">
      <c r="M33315" s="85"/>
    </row>
    <row r="33316" spans="13:13" ht="49.2" customHeight="1">
      <c r="M33316" s="85"/>
    </row>
    <row r="33317" spans="13:13" ht="49.2" customHeight="1">
      <c r="M33317" s="85"/>
    </row>
    <row r="33318" spans="13:13" ht="49.2" customHeight="1">
      <c r="M33318" s="85"/>
    </row>
    <row r="33319" spans="13:13" ht="49.2" customHeight="1">
      <c r="M33319" s="85"/>
    </row>
    <row r="33320" spans="13:13" ht="49.2" customHeight="1">
      <c r="M33320" s="85"/>
    </row>
    <row r="33321" spans="13:13" ht="49.2" customHeight="1">
      <c r="M33321" s="85"/>
    </row>
    <row r="33322" spans="13:13" ht="49.2" customHeight="1">
      <c r="M33322" s="85"/>
    </row>
    <row r="33323" spans="13:13" ht="49.2" customHeight="1">
      <c r="M33323" s="85"/>
    </row>
    <row r="33324" spans="13:13" ht="49.2" customHeight="1">
      <c r="M33324" s="85"/>
    </row>
    <row r="33325" spans="13:13" ht="49.2" customHeight="1">
      <c r="M33325" s="85"/>
    </row>
    <row r="33326" spans="13:13" ht="49.2" customHeight="1">
      <c r="M33326" s="85"/>
    </row>
    <row r="33327" spans="13:13" ht="49.2" customHeight="1">
      <c r="M33327" s="85"/>
    </row>
    <row r="33328" spans="13:13" ht="49.2" customHeight="1">
      <c r="M33328" s="85"/>
    </row>
    <row r="33329" spans="13:13" ht="49.2" customHeight="1">
      <c r="M33329" s="85"/>
    </row>
    <row r="33330" spans="13:13" ht="49.2" customHeight="1">
      <c r="M33330" s="85"/>
    </row>
    <row r="33331" spans="13:13" ht="49.2" customHeight="1">
      <c r="M33331" s="85"/>
    </row>
    <row r="33332" spans="13:13" ht="49.2" customHeight="1">
      <c r="M33332" s="85"/>
    </row>
    <row r="33333" spans="13:13" ht="49.2" customHeight="1">
      <c r="M33333" s="85"/>
    </row>
    <row r="33334" spans="13:13" ht="49.2" customHeight="1">
      <c r="M33334" s="85"/>
    </row>
    <row r="33335" spans="13:13" ht="49.2" customHeight="1">
      <c r="M33335" s="85"/>
    </row>
    <row r="33336" spans="13:13" ht="49.2" customHeight="1">
      <c r="M33336" s="85"/>
    </row>
    <row r="33337" spans="13:13" ht="49.2" customHeight="1">
      <c r="M33337" s="85"/>
    </row>
    <row r="33338" spans="13:13" ht="49.2" customHeight="1">
      <c r="M33338" s="85"/>
    </row>
    <row r="33339" spans="13:13" ht="49.2" customHeight="1">
      <c r="M33339" s="85"/>
    </row>
    <row r="33340" spans="13:13" ht="49.2" customHeight="1">
      <c r="M33340" s="85"/>
    </row>
    <row r="33341" spans="13:13" ht="49.2" customHeight="1">
      <c r="M33341" s="85"/>
    </row>
    <row r="33342" spans="13:13" ht="49.2" customHeight="1">
      <c r="M33342" s="85"/>
    </row>
    <row r="33343" spans="13:13" ht="49.2" customHeight="1">
      <c r="M33343" s="85"/>
    </row>
    <row r="33344" spans="13:13" ht="49.2" customHeight="1">
      <c r="M33344" s="85"/>
    </row>
    <row r="33345" spans="13:13" ht="49.2" customHeight="1">
      <c r="M33345" s="85"/>
    </row>
    <row r="33346" spans="13:13" ht="49.2" customHeight="1">
      <c r="M33346" s="85"/>
    </row>
    <row r="33347" spans="13:13" ht="49.2" customHeight="1">
      <c r="M33347" s="85"/>
    </row>
    <row r="33348" spans="13:13" ht="49.2" customHeight="1">
      <c r="M33348" s="85"/>
    </row>
    <row r="33349" spans="13:13" ht="49.2" customHeight="1">
      <c r="M33349" s="85"/>
    </row>
    <row r="33350" spans="13:13" ht="49.2" customHeight="1">
      <c r="M33350" s="85"/>
    </row>
    <row r="33351" spans="13:13" ht="49.2" customHeight="1">
      <c r="M33351" s="85"/>
    </row>
    <row r="33352" spans="13:13" ht="49.2" customHeight="1">
      <c r="M33352" s="85"/>
    </row>
    <row r="33353" spans="13:13" ht="49.2" customHeight="1">
      <c r="M33353" s="85"/>
    </row>
    <row r="33354" spans="13:13" ht="49.2" customHeight="1">
      <c r="M33354" s="85"/>
    </row>
    <row r="33355" spans="13:13" ht="49.2" customHeight="1">
      <c r="M33355" s="85"/>
    </row>
    <row r="33356" spans="13:13" ht="49.2" customHeight="1">
      <c r="M33356" s="85"/>
    </row>
    <row r="33357" spans="13:13" ht="49.2" customHeight="1">
      <c r="M33357" s="85"/>
    </row>
    <row r="33358" spans="13:13" ht="49.2" customHeight="1">
      <c r="M33358" s="85"/>
    </row>
    <row r="33359" spans="13:13" ht="49.2" customHeight="1">
      <c r="M33359" s="85"/>
    </row>
    <row r="33360" spans="13:13" ht="49.2" customHeight="1">
      <c r="M33360" s="85"/>
    </row>
    <row r="33361" spans="13:13" ht="49.2" customHeight="1">
      <c r="M33361" s="85"/>
    </row>
    <row r="33362" spans="13:13" ht="49.2" customHeight="1">
      <c r="M33362" s="85"/>
    </row>
    <row r="33363" spans="13:13" ht="49.2" customHeight="1">
      <c r="M33363" s="85"/>
    </row>
    <row r="33364" spans="13:13" ht="49.2" customHeight="1">
      <c r="M33364" s="85"/>
    </row>
    <row r="33365" spans="13:13" ht="49.2" customHeight="1">
      <c r="M33365" s="85"/>
    </row>
    <row r="33366" spans="13:13" ht="49.2" customHeight="1">
      <c r="M33366" s="85"/>
    </row>
    <row r="33367" spans="13:13" ht="49.2" customHeight="1">
      <c r="M33367" s="85"/>
    </row>
    <row r="33368" spans="13:13" ht="49.2" customHeight="1">
      <c r="M33368" s="85"/>
    </row>
    <row r="33369" spans="13:13" ht="49.2" customHeight="1">
      <c r="M33369" s="85"/>
    </row>
    <row r="33370" spans="13:13" ht="49.2" customHeight="1">
      <c r="M33370" s="85"/>
    </row>
    <row r="33371" spans="13:13" ht="49.2" customHeight="1">
      <c r="M33371" s="85"/>
    </row>
    <row r="33372" spans="13:13" ht="49.2" customHeight="1">
      <c r="M33372" s="85"/>
    </row>
    <row r="33373" spans="13:13" ht="49.2" customHeight="1">
      <c r="M33373" s="85"/>
    </row>
    <row r="33374" spans="13:13" ht="49.2" customHeight="1">
      <c r="M33374" s="85"/>
    </row>
    <row r="33375" spans="13:13" ht="49.2" customHeight="1">
      <c r="M33375" s="85"/>
    </row>
    <row r="33376" spans="13:13" ht="49.2" customHeight="1">
      <c r="M33376" s="85"/>
    </row>
    <row r="33377" spans="13:13" ht="49.2" customHeight="1">
      <c r="M33377" s="85"/>
    </row>
    <row r="33378" spans="13:13" ht="49.2" customHeight="1">
      <c r="M33378" s="85"/>
    </row>
    <row r="33379" spans="13:13" ht="49.2" customHeight="1">
      <c r="M33379" s="85"/>
    </row>
    <row r="33380" spans="13:13" ht="49.2" customHeight="1">
      <c r="M33380" s="85"/>
    </row>
    <row r="33381" spans="13:13" ht="49.2" customHeight="1">
      <c r="M33381" s="85"/>
    </row>
    <row r="33382" spans="13:13" ht="49.2" customHeight="1">
      <c r="M33382" s="85"/>
    </row>
    <row r="33383" spans="13:13" ht="49.2" customHeight="1">
      <c r="M33383" s="85"/>
    </row>
    <row r="33384" spans="13:13" ht="49.2" customHeight="1">
      <c r="M33384" s="85"/>
    </row>
    <row r="33385" spans="13:13" ht="49.2" customHeight="1">
      <c r="M33385" s="85"/>
    </row>
    <row r="33386" spans="13:13" ht="49.2" customHeight="1">
      <c r="M33386" s="85"/>
    </row>
    <row r="33387" spans="13:13" ht="49.2" customHeight="1">
      <c r="M33387" s="85"/>
    </row>
    <row r="33388" spans="13:13" ht="49.2" customHeight="1">
      <c r="M33388" s="85"/>
    </row>
    <row r="33389" spans="13:13" ht="49.2" customHeight="1">
      <c r="M33389" s="85"/>
    </row>
    <row r="33390" spans="13:13" ht="49.2" customHeight="1">
      <c r="M33390" s="85"/>
    </row>
    <row r="33391" spans="13:13" ht="49.2" customHeight="1">
      <c r="M33391" s="85"/>
    </row>
    <row r="33392" spans="13:13" ht="49.2" customHeight="1">
      <c r="M33392" s="85"/>
    </row>
    <row r="33393" spans="13:13" ht="49.2" customHeight="1">
      <c r="M33393" s="85"/>
    </row>
    <row r="33394" spans="13:13" ht="49.2" customHeight="1">
      <c r="M33394" s="85"/>
    </row>
    <row r="33395" spans="13:13" ht="49.2" customHeight="1">
      <c r="M33395" s="85"/>
    </row>
    <row r="33396" spans="13:13" ht="49.2" customHeight="1">
      <c r="M33396" s="85"/>
    </row>
    <row r="33397" spans="13:13" ht="49.2" customHeight="1">
      <c r="M33397" s="85"/>
    </row>
    <row r="33398" spans="13:13" ht="49.2" customHeight="1">
      <c r="M33398" s="85"/>
    </row>
    <row r="33399" spans="13:13" ht="49.2" customHeight="1">
      <c r="M33399" s="85"/>
    </row>
    <row r="33400" spans="13:13" ht="49.2" customHeight="1">
      <c r="M33400" s="85"/>
    </row>
    <row r="33401" spans="13:13" ht="49.2" customHeight="1">
      <c r="M33401" s="85"/>
    </row>
    <row r="33402" spans="13:13" ht="49.2" customHeight="1">
      <c r="M33402" s="85"/>
    </row>
    <row r="33403" spans="13:13" ht="49.2" customHeight="1">
      <c r="M33403" s="85"/>
    </row>
    <row r="33404" spans="13:13" ht="49.2" customHeight="1">
      <c r="M33404" s="85"/>
    </row>
    <row r="33405" spans="13:13" ht="49.2" customHeight="1">
      <c r="M33405" s="85"/>
    </row>
    <row r="33406" spans="13:13" ht="49.2" customHeight="1">
      <c r="M33406" s="85"/>
    </row>
    <row r="33407" spans="13:13" ht="49.2" customHeight="1">
      <c r="M33407" s="85"/>
    </row>
    <row r="33408" spans="13:13" ht="49.2" customHeight="1">
      <c r="M33408" s="85"/>
    </row>
    <row r="33409" spans="13:13" ht="49.2" customHeight="1">
      <c r="M33409" s="85"/>
    </row>
    <row r="33410" spans="13:13" ht="49.2" customHeight="1">
      <c r="M33410" s="85"/>
    </row>
    <row r="33411" spans="13:13" ht="49.2" customHeight="1">
      <c r="M33411" s="85"/>
    </row>
    <row r="33412" spans="13:13" ht="49.2" customHeight="1">
      <c r="M33412" s="85"/>
    </row>
    <row r="33413" spans="13:13" ht="49.2" customHeight="1">
      <c r="M33413" s="85"/>
    </row>
    <row r="33414" spans="13:13" ht="49.2" customHeight="1">
      <c r="M33414" s="85"/>
    </row>
    <row r="33415" spans="13:13" ht="49.2" customHeight="1">
      <c r="M33415" s="85"/>
    </row>
    <row r="33416" spans="13:13" ht="49.2" customHeight="1">
      <c r="M33416" s="85"/>
    </row>
    <row r="33417" spans="13:13" ht="49.2" customHeight="1">
      <c r="M33417" s="85"/>
    </row>
    <row r="33418" spans="13:13" ht="49.2" customHeight="1">
      <c r="M33418" s="85"/>
    </row>
    <row r="33419" spans="13:13" ht="49.2" customHeight="1">
      <c r="M33419" s="85"/>
    </row>
    <row r="33420" spans="13:13" ht="49.2" customHeight="1">
      <c r="M33420" s="85"/>
    </row>
    <row r="33421" spans="13:13" ht="49.2" customHeight="1">
      <c r="M33421" s="85"/>
    </row>
    <row r="33422" spans="13:13" ht="49.2" customHeight="1">
      <c r="M33422" s="85"/>
    </row>
    <row r="33423" spans="13:13" ht="49.2" customHeight="1">
      <c r="M33423" s="85"/>
    </row>
    <row r="33424" spans="13:13" ht="49.2" customHeight="1">
      <c r="M33424" s="85"/>
    </row>
    <row r="33425" spans="13:13" ht="49.2" customHeight="1">
      <c r="M33425" s="85"/>
    </row>
    <row r="33426" spans="13:13" ht="49.2" customHeight="1">
      <c r="M33426" s="85"/>
    </row>
    <row r="33427" spans="13:13" ht="49.2" customHeight="1">
      <c r="M33427" s="85"/>
    </row>
    <row r="33428" spans="13:13" ht="49.2" customHeight="1">
      <c r="M33428" s="85"/>
    </row>
    <row r="33429" spans="13:13" ht="49.2" customHeight="1">
      <c r="M33429" s="85"/>
    </row>
    <row r="33430" spans="13:13" ht="49.2" customHeight="1">
      <c r="M33430" s="85"/>
    </row>
    <row r="33431" spans="13:13" ht="49.2" customHeight="1">
      <c r="M33431" s="85"/>
    </row>
    <row r="33432" spans="13:13" ht="49.2" customHeight="1">
      <c r="M33432" s="85"/>
    </row>
    <row r="33433" spans="13:13" ht="49.2" customHeight="1">
      <c r="M33433" s="85"/>
    </row>
    <row r="33434" spans="13:13" ht="49.2" customHeight="1">
      <c r="M33434" s="85"/>
    </row>
    <row r="33435" spans="13:13" ht="49.2" customHeight="1">
      <c r="M33435" s="85"/>
    </row>
    <row r="33436" spans="13:13" ht="49.2" customHeight="1">
      <c r="M33436" s="85"/>
    </row>
    <row r="33437" spans="13:13" ht="49.2" customHeight="1">
      <c r="M33437" s="85"/>
    </row>
    <row r="33438" spans="13:13" ht="49.2" customHeight="1">
      <c r="M33438" s="85"/>
    </row>
    <row r="33439" spans="13:13" ht="49.2" customHeight="1">
      <c r="M33439" s="85"/>
    </row>
    <row r="33440" spans="13:13" ht="49.2" customHeight="1">
      <c r="M33440" s="85"/>
    </row>
    <row r="33441" spans="13:13" ht="49.2" customHeight="1">
      <c r="M33441" s="85"/>
    </row>
    <row r="33442" spans="13:13" ht="49.2" customHeight="1">
      <c r="M33442" s="85"/>
    </row>
    <row r="33443" spans="13:13" ht="49.2" customHeight="1">
      <c r="M33443" s="85"/>
    </row>
    <row r="33444" spans="13:13" ht="49.2" customHeight="1">
      <c r="M33444" s="85"/>
    </row>
    <row r="33445" spans="13:13" ht="49.2" customHeight="1">
      <c r="M33445" s="85"/>
    </row>
    <row r="33446" spans="13:13" ht="49.2" customHeight="1">
      <c r="M33446" s="85"/>
    </row>
    <row r="33447" spans="13:13" ht="49.2" customHeight="1">
      <c r="M33447" s="85"/>
    </row>
    <row r="33448" spans="13:13" ht="49.2" customHeight="1">
      <c r="M33448" s="85"/>
    </row>
    <row r="33449" spans="13:13" ht="49.2" customHeight="1">
      <c r="M33449" s="85"/>
    </row>
    <row r="33450" spans="13:13" ht="49.2" customHeight="1">
      <c r="M33450" s="85"/>
    </row>
    <row r="33451" spans="13:13" ht="49.2" customHeight="1">
      <c r="M33451" s="85"/>
    </row>
    <row r="33452" spans="13:13" ht="49.2" customHeight="1">
      <c r="M33452" s="85"/>
    </row>
    <row r="33453" spans="13:13" ht="49.2" customHeight="1">
      <c r="M33453" s="85"/>
    </row>
    <row r="33454" spans="13:13" ht="49.2" customHeight="1">
      <c r="M33454" s="85"/>
    </row>
    <row r="33455" spans="13:13" ht="49.2" customHeight="1">
      <c r="M33455" s="85"/>
    </row>
    <row r="33456" spans="13:13" ht="49.2" customHeight="1">
      <c r="M33456" s="85"/>
    </row>
    <row r="33457" spans="13:13" ht="49.2" customHeight="1">
      <c r="M33457" s="85"/>
    </row>
    <row r="33458" spans="13:13" ht="49.2" customHeight="1">
      <c r="M33458" s="85"/>
    </row>
    <row r="33459" spans="13:13" ht="49.2" customHeight="1">
      <c r="M33459" s="85"/>
    </row>
    <row r="33460" spans="13:13" ht="49.2" customHeight="1">
      <c r="M33460" s="85"/>
    </row>
    <row r="33461" spans="13:13" ht="49.2" customHeight="1">
      <c r="M33461" s="85"/>
    </row>
    <row r="33462" spans="13:13" ht="49.2" customHeight="1">
      <c r="M33462" s="85"/>
    </row>
    <row r="33463" spans="13:13" ht="49.2" customHeight="1">
      <c r="M33463" s="85"/>
    </row>
    <row r="33464" spans="13:13" ht="49.2" customHeight="1">
      <c r="M33464" s="85"/>
    </row>
    <row r="33465" spans="13:13" ht="49.2" customHeight="1">
      <c r="M33465" s="85"/>
    </row>
    <row r="33466" spans="13:13" ht="49.2" customHeight="1">
      <c r="M33466" s="85"/>
    </row>
    <row r="33467" spans="13:13" ht="49.2" customHeight="1">
      <c r="M33467" s="85"/>
    </row>
    <row r="33468" spans="13:13" ht="49.2" customHeight="1">
      <c r="M33468" s="85"/>
    </row>
    <row r="33469" spans="13:13" ht="49.2" customHeight="1">
      <c r="M33469" s="85"/>
    </row>
    <row r="33470" spans="13:13" ht="49.2" customHeight="1">
      <c r="M33470" s="85"/>
    </row>
    <row r="33471" spans="13:13" ht="49.2" customHeight="1">
      <c r="M33471" s="85"/>
    </row>
    <row r="33472" spans="13:13" ht="49.2" customHeight="1">
      <c r="M33472" s="85"/>
    </row>
    <row r="33473" spans="13:13" ht="49.2" customHeight="1">
      <c r="M33473" s="85"/>
    </row>
    <row r="33474" spans="13:13" ht="49.2" customHeight="1">
      <c r="M33474" s="85"/>
    </row>
    <row r="33475" spans="13:13" ht="49.2" customHeight="1">
      <c r="M33475" s="85"/>
    </row>
    <row r="33476" spans="13:13" ht="49.2" customHeight="1">
      <c r="M33476" s="85"/>
    </row>
    <row r="33477" spans="13:13" ht="49.2" customHeight="1">
      <c r="M33477" s="85"/>
    </row>
    <row r="33478" spans="13:13" ht="49.2" customHeight="1">
      <c r="M33478" s="85"/>
    </row>
    <row r="33479" spans="13:13" ht="49.2" customHeight="1">
      <c r="M33479" s="85"/>
    </row>
    <row r="33480" spans="13:13" ht="49.2" customHeight="1">
      <c r="M33480" s="85"/>
    </row>
    <row r="33481" spans="13:13" ht="49.2" customHeight="1">
      <c r="M33481" s="85"/>
    </row>
    <row r="33482" spans="13:13" ht="49.2" customHeight="1">
      <c r="M33482" s="85"/>
    </row>
    <row r="33483" spans="13:13" ht="49.2" customHeight="1">
      <c r="M33483" s="85"/>
    </row>
    <row r="33484" spans="13:13" ht="49.2" customHeight="1">
      <c r="M33484" s="85"/>
    </row>
    <row r="33485" spans="13:13" ht="49.2" customHeight="1">
      <c r="M33485" s="85"/>
    </row>
    <row r="33486" spans="13:13" ht="49.2" customHeight="1">
      <c r="M33486" s="85"/>
    </row>
    <row r="33487" spans="13:13" ht="49.2" customHeight="1">
      <c r="M33487" s="85"/>
    </row>
    <row r="33488" spans="13:13" ht="49.2" customHeight="1">
      <c r="M33488" s="85"/>
    </row>
    <row r="33489" spans="13:13" ht="49.2" customHeight="1">
      <c r="M33489" s="85"/>
    </row>
    <row r="33490" spans="13:13" ht="49.2" customHeight="1">
      <c r="M33490" s="85"/>
    </row>
    <row r="33491" spans="13:13" ht="49.2" customHeight="1">
      <c r="M33491" s="85"/>
    </row>
    <row r="33492" spans="13:13" ht="49.2" customHeight="1">
      <c r="M33492" s="85"/>
    </row>
    <row r="33493" spans="13:13" ht="49.2" customHeight="1">
      <c r="M33493" s="85"/>
    </row>
    <row r="33494" spans="13:13" ht="49.2" customHeight="1">
      <c r="M33494" s="85"/>
    </row>
    <row r="33495" spans="13:13" ht="49.2" customHeight="1">
      <c r="M33495" s="85"/>
    </row>
    <row r="33496" spans="13:13" ht="49.2" customHeight="1">
      <c r="M33496" s="85"/>
    </row>
    <row r="33497" spans="13:13" ht="49.2" customHeight="1">
      <c r="M33497" s="85"/>
    </row>
    <row r="33498" spans="13:13" ht="49.2" customHeight="1">
      <c r="M33498" s="85"/>
    </row>
    <row r="33499" spans="13:13" ht="49.2" customHeight="1">
      <c r="M33499" s="85"/>
    </row>
    <row r="33500" spans="13:13" ht="49.2" customHeight="1">
      <c r="M33500" s="85"/>
    </row>
    <row r="33501" spans="13:13" ht="49.2" customHeight="1">
      <c r="M33501" s="85"/>
    </row>
    <row r="33502" spans="13:13" ht="49.2" customHeight="1">
      <c r="M33502" s="85"/>
    </row>
    <row r="33503" spans="13:13" ht="49.2" customHeight="1">
      <c r="M33503" s="85"/>
    </row>
    <row r="33504" spans="13:13" ht="49.2" customHeight="1">
      <c r="M33504" s="85"/>
    </row>
    <row r="33505" spans="13:13" ht="49.2" customHeight="1">
      <c r="M33505" s="85"/>
    </row>
    <row r="33506" spans="13:13" ht="49.2" customHeight="1">
      <c r="M33506" s="85"/>
    </row>
    <row r="33507" spans="13:13" ht="49.2" customHeight="1">
      <c r="M33507" s="85"/>
    </row>
    <row r="33508" spans="13:13" ht="49.2" customHeight="1">
      <c r="M33508" s="85"/>
    </row>
    <row r="33509" spans="13:13" ht="49.2" customHeight="1">
      <c r="M33509" s="85"/>
    </row>
    <row r="33510" spans="13:13" ht="49.2" customHeight="1">
      <c r="M33510" s="85"/>
    </row>
    <row r="33511" spans="13:13" ht="49.2" customHeight="1">
      <c r="M33511" s="85"/>
    </row>
    <row r="33512" spans="13:13" ht="49.2" customHeight="1">
      <c r="M33512" s="85"/>
    </row>
    <row r="33513" spans="13:13" ht="49.2" customHeight="1">
      <c r="M33513" s="85"/>
    </row>
    <row r="33514" spans="13:13" ht="49.2" customHeight="1">
      <c r="M33514" s="85"/>
    </row>
    <row r="33515" spans="13:13" ht="49.2" customHeight="1">
      <c r="M33515" s="85"/>
    </row>
    <row r="33516" spans="13:13" ht="49.2" customHeight="1">
      <c r="M33516" s="85"/>
    </row>
    <row r="33517" spans="13:13" ht="49.2" customHeight="1">
      <c r="M33517" s="85"/>
    </row>
    <row r="33518" spans="13:13" ht="49.2" customHeight="1">
      <c r="M33518" s="85"/>
    </row>
    <row r="33519" spans="13:13" ht="49.2" customHeight="1">
      <c r="M33519" s="85"/>
    </row>
    <row r="33520" spans="13:13" ht="49.2" customHeight="1">
      <c r="M33520" s="85"/>
    </row>
    <row r="33521" spans="13:13" ht="49.2" customHeight="1">
      <c r="M33521" s="85"/>
    </row>
    <row r="33522" spans="13:13" ht="49.2" customHeight="1">
      <c r="M33522" s="85"/>
    </row>
    <row r="33523" spans="13:13" ht="49.2" customHeight="1">
      <c r="M33523" s="85"/>
    </row>
    <row r="33524" spans="13:13" ht="49.2" customHeight="1">
      <c r="M33524" s="85"/>
    </row>
    <row r="33525" spans="13:13" ht="49.2" customHeight="1">
      <c r="M33525" s="85"/>
    </row>
    <row r="33526" spans="13:13" ht="49.2" customHeight="1">
      <c r="M33526" s="85"/>
    </row>
    <row r="33527" spans="13:13" ht="49.2" customHeight="1">
      <c r="M33527" s="85"/>
    </row>
    <row r="33528" spans="13:13" ht="49.2" customHeight="1">
      <c r="M33528" s="85"/>
    </row>
    <row r="33529" spans="13:13" ht="49.2" customHeight="1">
      <c r="M33529" s="85"/>
    </row>
    <row r="33530" spans="13:13" ht="49.2" customHeight="1">
      <c r="M33530" s="85"/>
    </row>
    <row r="33531" spans="13:13" ht="49.2" customHeight="1">
      <c r="M33531" s="85"/>
    </row>
    <row r="33532" spans="13:13" ht="49.2" customHeight="1">
      <c r="M33532" s="85"/>
    </row>
    <row r="33533" spans="13:13" ht="49.2" customHeight="1">
      <c r="M33533" s="85"/>
    </row>
    <row r="33534" spans="13:13" ht="49.2" customHeight="1">
      <c r="M33534" s="85"/>
    </row>
    <row r="33535" spans="13:13" ht="49.2" customHeight="1">
      <c r="M33535" s="85"/>
    </row>
    <row r="33536" spans="13:13" ht="49.2" customHeight="1">
      <c r="M33536" s="85"/>
    </row>
    <row r="33537" spans="13:13" ht="49.2" customHeight="1">
      <c r="M33537" s="85"/>
    </row>
    <row r="33538" spans="13:13" ht="49.2" customHeight="1">
      <c r="M33538" s="85"/>
    </row>
    <row r="33539" spans="13:13" ht="49.2" customHeight="1">
      <c r="M33539" s="85"/>
    </row>
    <row r="33540" spans="13:13" ht="49.2" customHeight="1">
      <c r="M33540" s="85"/>
    </row>
    <row r="33541" spans="13:13" ht="49.2" customHeight="1">
      <c r="M33541" s="85"/>
    </row>
    <row r="33542" spans="13:13" ht="49.2" customHeight="1">
      <c r="M33542" s="85"/>
    </row>
    <row r="33543" spans="13:13" ht="49.2" customHeight="1">
      <c r="M33543" s="85"/>
    </row>
    <row r="33544" spans="13:13" ht="49.2" customHeight="1">
      <c r="M33544" s="85"/>
    </row>
    <row r="33545" spans="13:13" ht="49.2" customHeight="1">
      <c r="M33545" s="85"/>
    </row>
    <row r="33546" spans="13:13" ht="49.2" customHeight="1">
      <c r="M33546" s="85"/>
    </row>
    <row r="33547" spans="13:13" ht="49.2" customHeight="1">
      <c r="M33547" s="85"/>
    </row>
    <row r="33548" spans="13:13" ht="49.2" customHeight="1">
      <c r="M33548" s="85"/>
    </row>
    <row r="33549" spans="13:13" ht="49.2" customHeight="1">
      <c r="M33549" s="85"/>
    </row>
    <row r="33550" spans="13:13" ht="49.2" customHeight="1">
      <c r="M33550" s="85"/>
    </row>
    <row r="33551" spans="13:13" ht="49.2" customHeight="1">
      <c r="M33551" s="85"/>
    </row>
    <row r="33552" spans="13:13" ht="49.2" customHeight="1">
      <c r="M33552" s="85"/>
    </row>
    <row r="33553" spans="13:13" ht="49.2" customHeight="1">
      <c r="M33553" s="85"/>
    </row>
    <row r="33554" spans="13:13" ht="49.2" customHeight="1">
      <c r="M33554" s="85"/>
    </row>
    <row r="33555" spans="13:13" ht="49.2" customHeight="1">
      <c r="M33555" s="85"/>
    </row>
    <row r="33556" spans="13:13" ht="49.2" customHeight="1">
      <c r="M33556" s="85"/>
    </row>
    <row r="33557" spans="13:13" ht="49.2" customHeight="1">
      <c r="M33557" s="85"/>
    </row>
    <row r="33558" spans="13:13" ht="49.2" customHeight="1">
      <c r="M33558" s="85"/>
    </row>
    <row r="33559" spans="13:13" ht="49.2" customHeight="1">
      <c r="M33559" s="85"/>
    </row>
    <row r="33560" spans="13:13" ht="49.2" customHeight="1">
      <c r="M33560" s="85"/>
    </row>
    <row r="33561" spans="13:13" ht="49.2" customHeight="1">
      <c r="M33561" s="85"/>
    </row>
    <row r="33562" spans="13:13" ht="49.2" customHeight="1">
      <c r="M33562" s="85"/>
    </row>
    <row r="33563" spans="13:13" ht="49.2" customHeight="1">
      <c r="M33563" s="85"/>
    </row>
    <row r="33564" spans="13:13" ht="49.2" customHeight="1">
      <c r="M33564" s="85"/>
    </row>
    <row r="33565" spans="13:13" ht="49.2" customHeight="1">
      <c r="M33565" s="85"/>
    </row>
    <row r="33566" spans="13:13" ht="49.2" customHeight="1">
      <c r="M33566" s="85"/>
    </row>
    <row r="33567" spans="13:13" ht="49.2" customHeight="1">
      <c r="M33567" s="85"/>
    </row>
    <row r="33568" spans="13:13" ht="49.2" customHeight="1">
      <c r="M33568" s="85"/>
    </row>
    <row r="33569" spans="13:13" ht="49.2" customHeight="1">
      <c r="M33569" s="85"/>
    </row>
    <row r="33570" spans="13:13" ht="49.2" customHeight="1">
      <c r="M33570" s="85"/>
    </row>
    <row r="33571" spans="13:13" ht="49.2" customHeight="1">
      <c r="M33571" s="85"/>
    </row>
    <row r="33572" spans="13:13" ht="49.2" customHeight="1">
      <c r="M33572" s="85"/>
    </row>
    <row r="33573" spans="13:13" ht="49.2" customHeight="1">
      <c r="M33573" s="85"/>
    </row>
    <row r="33574" spans="13:13" ht="49.2" customHeight="1">
      <c r="M33574" s="85"/>
    </row>
    <row r="33575" spans="13:13" ht="49.2" customHeight="1">
      <c r="M33575" s="85"/>
    </row>
    <row r="33576" spans="13:13" ht="49.2" customHeight="1">
      <c r="M33576" s="85"/>
    </row>
    <row r="33577" spans="13:13" ht="49.2" customHeight="1">
      <c r="M33577" s="85"/>
    </row>
    <row r="33578" spans="13:13" ht="49.2" customHeight="1">
      <c r="M33578" s="85"/>
    </row>
    <row r="33579" spans="13:13" ht="49.2" customHeight="1">
      <c r="M33579" s="85"/>
    </row>
    <row r="33580" spans="13:13" ht="49.2" customHeight="1">
      <c r="M33580" s="85"/>
    </row>
    <row r="33581" spans="13:13" ht="49.2" customHeight="1">
      <c r="M33581" s="85"/>
    </row>
    <row r="33582" spans="13:13" ht="49.2" customHeight="1">
      <c r="M33582" s="85"/>
    </row>
    <row r="33583" spans="13:13" ht="49.2" customHeight="1">
      <c r="M33583" s="85"/>
    </row>
    <row r="33584" spans="13:13" ht="49.2" customHeight="1">
      <c r="M33584" s="85"/>
    </row>
    <row r="33585" spans="13:13" ht="49.2" customHeight="1">
      <c r="M33585" s="85"/>
    </row>
    <row r="33586" spans="13:13" ht="49.2" customHeight="1">
      <c r="M33586" s="85"/>
    </row>
    <row r="33587" spans="13:13" ht="49.2" customHeight="1">
      <c r="M33587" s="85"/>
    </row>
    <row r="33588" spans="13:13" ht="49.2" customHeight="1">
      <c r="M33588" s="85"/>
    </row>
    <row r="33589" spans="13:13" ht="49.2" customHeight="1">
      <c r="M33589" s="85"/>
    </row>
    <row r="33590" spans="13:13" ht="49.2" customHeight="1">
      <c r="M33590" s="85"/>
    </row>
    <row r="33591" spans="13:13" ht="49.2" customHeight="1">
      <c r="M33591" s="85"/>
    </row>
    <row r="33592" spans="13:13" ht="49.2" customHeight="1">
      <c r="M33592" s="85"/>
    </row>
    <row r="33593" spans="13:13" ht="49.2" customHeight="1">
      <c r="M33593" s="85"/>
    </row>
    <row r="33594" spans="13:13" ht="49.2" customHeight="1">
      <c r="M33594" s="85"/>
    </row>
    <row r="33595" spans="13:13" ht="49.2" customHeight="1">
      <c r="M33595" s="85"/>
    </row>
    <row r="33596" spans="13:13" ht="49.2" customHeight="1">
      <c r="M33596" s="85"/>
    </row>
    <row r="33597" spans="13:13" ht="49.2" customHeight="1">
      <c r="M33597" s="85"/>
    </row>
    <row r="33598" spans="13:13" ht="49.2" customHeight="1">
      <c r="M33598" s="85"/>
    </row>
    <row r="33599" spans="13:13" ht="49.2" customHeight="1">
      <c r="M33599" s="85"/>
    </row>
    <row r="33600" spans="13:13" ht="49.2" customHeight="1">
      <c r="M33600" s="85"/>
    </row>
    <row r="33601" spans="13:13" ht="49.2" customHeight="1">
      <c r="M33601" s="85"/>
    </row>
    <row r="33602" spans="13:13" ht="49.2" customHeight="1">
      <c r="M33602" s="85"/>
    </row>
    <row r="33603" spans="13:13" ht="49.2" customHeight="1">
      <c r="M33603" s="85"/>
    </row>
    <row r="33604" spans="13:13" ht="49.2" customHeight="1">
      <c r="M33604" s="85"/>
    </row>
    <row r="33605" spans="13:13" ht="49.2" customHeight="1">
      <c r="M33605" s="85"/>
    </row>
    <row r="33606" spans="13:13" ht="49.2" customHeight="1">
      <c r="M33606" s="85"/>
    </row>
    <row r="33607" spans="13:13" ht="49.2" customHeight="1">
      <c r="M33607" s="85"/>
    </row>
    <row r="33608" spans="13:13" ht="49.2" customHeight="1">
      <c r="M33608" s="85"/>
    </row>
    <row r="33609" spans="13:13" ht="49.2" customHeight="1">
      <c r="M33609" s="85"/>
    </row>
    <row r="33610" spans="13:13" ht="49.2" customHeight="1">
      <c r="M33610" s="85"/>
    </row>
    <row r="33611" spans="13:13" ht="49.2" customHeight="1">
      <c r="M33611" s="85"/>
    </row>
    <row r="33612" spans="13:13" ht="49.2" customHeight="1">
      <c r="M33612" s="85"/>
    </row>
    <row r="33613" spans="13:13" ht="49.2" customHeight="1">
      <c r="M33613" s="85"/>
    </row>
    <row r="33614" spans="13:13" ht="49.2" customHeight="1">
      <c r="M33614" s="85"/>
    </row>
    <row r="33615" spans="13:13" ht="49.2" customHeight="1">
      <c r="M33615" s="85"/>
    </row>
    <row r="33616" spans="13:13" ht="49.2" customHeight="1">
      <c r="M33616" s="85"/>
    </row>
    <row r="33617" spans="13:13" ht="49.2" customHeight="1">
      <c r="M33617" s="85"/>
    </row>
    <row r="33618" spans="13:13" ht="49.2" customHeight="1">
      <c r="M33618" s="85"/>
    </row>
    <row r="33619" spans="13:13" ht="49.2" customHeight="1">
      <c r="M33619" s="85"/>
    </row>
    <row r="33620" spans="13:13" ht="49.2" customHeight="1">
      <c r="M33620" s="85"/>
    </row>
    <row r="33621" spans="13:13" ht="49.2" customHeight="1">
      <c r="M33621" s="85"/>
    </row>
    <row r="33622" spans="13:13" ht="49.2" customHeight="1">
      <c r="M33622" s="85"/>
    </row>
    <row r="33623" spans="13:13" ht="49.2" customHeight="1">
      <c r="M33623" s="85"/>
    </row>
    <row r="33624" spans="13:13" ht="49.2" customHeight="1">
      <c r="M33624" s="85"/>
    </row>
    <row r="33625" spans="13:13" ht="49.2" customHeight="1">
      <c r="M33625" s="85"/>
    </row>
    <row r="33626" spans="13:13" ht="49.2" customHeight="1">
      <c r="M33626" s="85"/>
    </row>
    <row r="33627" spans="13:13" ht="49.2" customHeight="1">
      <c r="M33627" s="85"/>
    </row>
    <row r="33628" spans="13:13" ht="49.2" customHeight="1">
      <c r="M33628" s="85"/>
    </row>
    <row r="33629" spans="13:13" ht="49.2" customHeight="1">
      <c r="M33629" s="85"/>
    </row>
    <row r="33630" spans="13:13" ht="49.2" customHeight="1">
      <c r="M33630" s="85"/>
    </row>
    <row r="33631" spans="13:13" ht="49.2" customHeight="1">
      <c r="M33631" s="85"/>
    </row>
    <row r="33632" spans="13:13" ht="49.2" customHeight="1">
      <c r="M33632" s="85"/>
    </row>
    <row r="33633" spans="13:13" ht="49.2" customHeight="1">
      <c r="M33633" s="85"/>
    </row>
    <row r="33634" spans="13:13" ht="49.2" customHeight="1">
      <c r="M33634" s="85"/>
    </row>
    <row r="33635" spans="13:13" ht="49.2" customHeight="1">
      <c r="M33635" s="85"/>
    </row>
    <row r="33636" spans="13:13" ht="49.2" customHeight="1">
      <c r="M33636" s="85"/>
    </row>
    <row r="33637" spans="13:13" ht="49.2" customHeight="1">
      <c r="M33637" s="85"/>
    </row>
    <row r="33638" spans="13:13" ht="49.2" customHeight="1">
      <c r="M33638" s="85"/>
    </row>
    <row r="33639" spans="13:13" ht="49.2" customHeight="1">
      <c r="M33639" s="85"/>
    </row>
    <row r="33640" spans="13:13" ht="49.2" customHeight="1">
      <c r="M33640" s="85"/>
    </row>
    <row r="33641" spans="13:13" ht="49.2" customHeight="1">
      <c r="M33641" s="85"/>
    </row>
    <row r="33642" spans="13:13" ht="49.2" customHeight="1">
      <c r="M33642" s="85"/>
    </row>
    <row r="33643" spans="13:13" ht="49.2" customHeight="1">
      <c r="M33643" s="85"/>
    </row>
    <row r="33644" spans="13:13" ht="49.2" customHeight="1">
      <c r="M33644" s="85"/>
    </row>
    <row r="33645" spans="13:13" ht="49.2" customHeight="1">
      <c r="M33645" s="85"/>
    </row>
    <row r="33646" spans="13:13" ht="49.2" customHeight="1">
      <c r="M33646" s="85"/>
    </row>
    <row r="33647" spans="13:13" ht="49.2" customHeight="1">
      <c r="M33647" s="85"/>
    </row>
    <row r="33648" spans="13:13" ht="49.2" customHeight="1">
      <c r="M33648" s="85"/>
    </row>
    <row r="33649" spans="13:13" ht="49.2" customHeight="1">
      <c r="M33649" s="85"/>
    </row>
    <row r="33650" spans="13:13" ht="49.2" customHeight="1">
      <c r="M33650" s="85"/>
    </row>
    <row r="33651" spans="13:13" ht="49.2" customHeight="1">
      <c r="M33651" s="85"/>
    </row>
    <row r="33652" spans="13:13" ht="49.2" customHeight="1">
      <c r="M33652" s="85"/>
    </row>
    <row r="33653" spans="13:13" ht="49.2" customHeight="1">
      <c r="M33653" s="85"/>
    </row>
    <row r="33654" spans="13:13" ht="49.2" customHeight="1">
      <c r="M33654" s="85"/>
    </row>
    <row r="33655" spans="13:13" ht="49.2" customHeight="1">
      <c r="M33655" s="85"/>
    </row>
    <row r="33656" spans="13:13" ht="49.2" customHeight="1">
      <c r="M33656" s="85"/>
    </row>
    <row r="33657" spans="13:13" ht="49.2" customHeight="1">
      <c r="M33657" s="85"/>
    </row>
    <row r="33658" spans="13:13" ht="49.2" customHeight="1">
      <c r="M33658" s="85"/>
    </row>
    <row r="33659" spans="13:13" ht="49.2" customHeight="1">
      <c r="M33659" s="85"/>
    </row>
    <row r="33660" spans="13:13" ht="49.2" customHeight="1">
      <c r="M33660" s="85"/>
    </row>
    <row r="33661" spans="13:13" ht="49.2" customHeight="1">
      <c r="M33661" s="85"/>
    </row>
    <row r="33662" spans="13:13" ht="49.2" customHeight="1">
      <c r="M33662" s="85"/>
    </row>
    <row r="33663" spans="13:13" ht="49.2" customHeight="1">
      <c r="M33663" s="85"/>
    </row>
    <row r="33664" spans="13:13" ht="49.2" customHeight="1">
      <c r="M33664" s="85"/>
    </row>
    <row r="33665" spans="13:13" ht="49.2" customHeight="1">
      <c r="M33665" s="85"/>
    </row>
    <row r="33666" spans="13:13" ht="49.2" customHeight="1">
      <c r="M33666" s="85"/>
    </row>
    <row r="33667" spans="13:13" ht="49.2" customHeight="1">
      <c r="M33667" s="85"/>
    </row>
    <row r="33668" spans="13:13" ht="49.2" customHeight="1">
      <c r="M33668" s="85"/>
    </row>
    <row r="33669" spans="13:13" ht="49.2" customHeight="1">
      <c r="M33669" s="85"/>
    </row>
    <row r="33670" spans="13:13" ht="49.2" customHeight="1">
      <c r="M33670" s="85"/>
    </row>
    <row r="33671" spans="13:13" ht="49.2" customHeight="1">
      <c r="M33671" s="85"/>
    </row>
    <row r="33672" spans="13:13" ht="49.2" customHeight="1">
      <c r="M33672" s="85"/>
    </row>
    <row r="33673" spans="13:13" ht="49.2" customHeight="1">
      <c r="M33673" s="85"/>
    </row>
    <row r="33674" spans="13:13" ht="49.2" customHeight="1">
      <c r="M33674" s="85"/>
    </row>
    <row r="33675" spans="13:13" ht="49.2" customHeight="1">
      <c r="M33675" s="85"/>
    </row>
    <row r="33676" spans="13:13" ht="49.2" customHeight="1">
      <c r="M33676" s="85"/>
    </row>
    <row r="33677" spans="13:13" ht="49.2" customHeight="1">
      <c r="M33677" s="85"/>
    </row>
    <row r="33678" spans="13:13" ht="49.2" customHeight="1">
      <c r="M33678" s="85"/>
    </row>
    <row r="33679" spans="13:13" ht="49.2" customHeight="1">
      <c r="M33679" s="85"/>
    </row>
    <row r="33680" spans="13:13" ht="49.2" customHeight="1">
      <c r="M33680" s="85"/>
    </row>
    <row r="33681" spans="13:13" ht="49.2" customHeight="1">
      <c r="M33681" s="85"/>
    </row>
    <row r="33682" spans="13:13" ht="49.2" customHeight="1">
      <c r="M33682" s="85"/>
    </row>
    <row r="33683" spans="13:13" ht="49.2" customHeight="1">
      <c r="M33683" s="85"/>
    </row>
    <row r="33684" spans="13:13" ht="49.2" customHeight="1">
      <c r="M33684" s="85"/>
    </row>
    <row r="33685" spans="13:13" ht="49.2" customHeight="1">
      <c r="M33685" s="85"/>
    </row>
    <row r="33686" spans="13:13" ht="49.2" customHeight="1">
      <c r="M33686" s="85"/>
    </row>
    <row r="33687" spans="13:13" ht="49.2" customHeight="1">
      <c r="M33687" s="85"/>
    </row>
    <row r="33688" spans="13:13" ht="49.2" customHeight="1">
      <c r="M33688" s="85"/>
    </row>
    <row r="33689" spans="13:13" ht="49.2" customHeight="1">
      <c r="M33689" s="85"/>
    </row>
    <row r="33690" spans="13:13" ht="49.2" customHeight="1">
      <c r="M33690" s="85"/>
    </row>
    <row r="33691" spans="13:13" ht="49.2" customHeight="1">
      <c r="M33691" s="85"/>
    </row>
    <row r="33692" spans="13:13" ht="49.2" customHeight="1">
      <c r="M33692" s="85"/>
    </row>
    <row r="33693" spans="13:13" ht="49.2" customHeight="1">
      <c r="M33693" s="85"/>
    </row>
    <row r="33694" spans="13:13" ht="49.2" customHeight="1">
      <c r="M33694" s="85"/>
    </row>
    <row r="33695" spans="13:13" ht="49.2" customHeight="1">
      <c r="M33695" s="85"/>
    </row>
    <row r="33696" spans="13:13" ht="49.2" customHeight="1">
      <c r="M33696" s="85"/>
    </row>
    <row r="33697" spans="13:13" ht="49.2" customHeight="1">
      <c r="M33697" s="85"/>
    </row>
    <row r="33698" spans="13:13" ht="49.2" customHeight="1">
      <c r="M33698" s="85"/>
    </row>
    <row r="33699" spans="13:13" ht="49.2" customHeight="1">
      <c r="M33699" s="85"/>
    </row>
    <row r="33700" spans="13:13" ht="49.2" customHeight="1">
      <c r="M33700" s="85"/>
    </row>
    <row r="33701" spans="13:13" ht="49.2" customHeight="1">
      <c r="M33701" s="85"/>
    </row>
    <row r="33702" spans="13:13" ht="49.2" customHeight="1">
      <c r="M33702" s="85"/>
    </row>
    <row r="33703" spans="13:13" ht="49.2" customHeight="1">
      <c r="M33703" s="85"/>
    </row>
    <row r="33704" spans="13:13" ht="49.2" customHeight="1">
      <c r="M33704" s="85"/>
    </row>
    <row r="33705" spans="13:13" ht="49.2" customHeight="1">
      <c r="M33705" s="85"/>
    </row>
    <row r="33706" spans="13:13" ht="49.2" customHeight="1">
      <c r="M33706" s="85"/>
    </row>
    <row r="33707" spans="13:13" ht="49.2" customHeight="1">
      <c r="M33707" s="85"/>
    </row>
    <row r="33708" spans="13:13" ht="49.2" customHeight="1">
      <c r="M33708" s="85"/>
    </row>
    <row r="33709" spans="13:13" ht="49.2" customHeight="1">
      <c r="M33709" s="85"/>
    </row>
    <row r="33710" spans="13:13" ht="49.2" customHeight="1">
      <c r="M33710" s="85"/>
    </row>
    <row r="33711" spans="13:13" ht="49.2" customHeight="1">
      <c r="M33711" s="85"/>
    </row>
    <row r="33712" spans="13:13" ht="49.2" customHeight="1">
      <c r="M33712" s="85"/>
    </row>
    <row r="33713" spans="13:13" ht="49.2" customHeight="1">
      <c r="M33713" s="85"/>
    </row>
    <row r="33714" spans="13:13" ht="49.2" customHeight="1">
      <c r="M33714" s="85"/>
    </row>
    <row r="33715" spans="13:13" ht="49.2" customHeight="1">
      <c r="M33715" s="85"/>
    </row>
    <row r="33716" spans="13:13" ht="49.2" customHeight="1">
      <c r="M33716" s="85"/>
    </row>
    <row r="33717" spans="13:13" ht="49.2" customHeight="1">
      <c r="M33717" s="85"/>
    </row>
    <row r="33718" spans="13:13" ht="49.2" customHeight="1">
      <c r="M33718" s="85"/>
    </row>
    <row r="33719" spans="13:13" ht="49.2" customHeight="1">
      <c r="M33719" s="85"/>
    </row>
    <row r="33720" spans="13:13" ht="49.2" customHeight="1">
      <c r="M33720" s="85"/>
    </row>
    <row r="33721" spans="13:13" ht="49.2" customHeight="1">
      <c r="M33721" s="85"/>
    </row>
    <row r="33722" spans="13:13" ht="49.2" customHeight="1">
      <c r="M33722" s="85"/>
    </row>
    <row r="33723" spans="13:13" ht="49.2" customHeight="1">
      <c r="M33723" s="85"/>
    </row>
    <row r="33724" spans="13:13" ht="49.2" customHeight="1">
      <c r="M33724" s="85"/>
    </row>
    <row r="33725" spans="13:13" ht="49.2" customHeight="1">
      <c r="M33725" s="85"/>
    </row>
    <row r="33726" spans="13:13" ht="49.2" customHeight="1">
      <c r="M33726" s="85"/>
    </row>
    <row r="33727" spans="13:13" ht="49.2" customHeight="1">
      <c r="M33727" s="85"/>
    </row>
    <row r="33728" spans="13:13" ht="49.2" customHeight="1">
      <c r="M33728" s="85"/>
    </row>
    <row r="33729" spans="13:13" ht="49.2" customHeight="1">
      <c r="M33729" s="85"/>
    </row>
    <row r="33730" spans="13:13" ht="49.2" customHeight="1">
      <c r="M33730" s="85"/>
    </row>
    <row r="33731" spans="13:13" ht="49.2" customHeight="1">
      <c r="M33731" s="85"/>
    </row>
    <row r="33732" spans="13:13" ht="49.2" customHeight="1">
      <c r="M33732" s="85"/>
    </row>
    <row r="33733" spans="13:13" ht="49.2" customHeight="1">
      <c r="M33733" s="85"/>
    </row>
    <row r="33734" spans="13:13" ht="49.2" customHeight="1">
      <c r="M33734" s="85"/>
    </row>
    <row r="33735" spans="13:13" ht="49.2" customHeight="1">
      <c r="M33735" s="85"/>
    </row>
    <row r="33736" spans="13:13" ht="49.2" customHeight="1">
      <c r="M33736" s="85"/>
    </row>
    <row r="33737" spans="13:13" ht="49.2" customHeight="1">
      <c r="M33737" s="85"/>
    </row>
    <row r="33738" spans="13:13" ht="49.2" customHeight="1">
      <c r="M33738" s="85"/>
    </row>
    <row r="33739" spans="13:13" ht="49.2" customHeight="1">
      <c r="M33739" s="85"/>
    </row>
    <row r="33740" spans="13:13" ht="49.2" customHeight="1">
      <c r="M33740" s="85"/>
    </row>
    <row r="33741" spans="13:13" ht="49.2" customHeight="1">
      <c r="M33741" s="85"/>
    </row>
    <row r="33742" spans="13:13" ht="49.2" customHeight="1">
      <c r="M33742" s="85"/>
    </row>
    <row r="33743" spans="13:13" ht="49.2" customHeight="1">
      <c r="M33743" s="85"/>
    </row>
    <row r="33744" spans="13:13" ht="49.2" customHeight="1">
      <c r="M33744" s="85"/>
    </row>
    <row r="33745" spans="13:13" ht="49.2" customHeight="1">
      <c r="M33745" s="85"/>
    </row>
    <row r="33746" spans="13:13" ht="49.2" customHeight="1">
      <c r="M33746" s="85"/>
    </row>
    <row r="33747" spans="13:13" ht="49.2" customHeight="1">
      <c r="M33747" s="85"/>
    </row>
    <row r="33748" spans="13:13" ht="49.2" customHeight="1">
      <c r="M33748" s="85"/>
    </row>
    <row r="33749" spans="13:13" ht="49.2" customHeight="1">
      <c r="M33749" s="85"/>
    </row>
    <row r="33750" spans="13:13" ht="49.2" customHeight="1">
      <c r="M33750" s="85"/>
    </row>
    <row r="33751" spans="13:13" ht="49.2" customHeight="1">
      <c r="M33751" s="85"/>
    </row>
    <row r="33752" spans="13:13" ht="49.2" customHeight="1">
      <c r="M33752" s="85"/>
    </row>
    <row r="33753" spans="13:13" ht="49.2" customHeight="1">
      <c r="M33753" s="85"/>
    </row>
    <row r="33754" spans="13:13" ht="49.2" customHeight="1">
      <c r="M33754" s="85"/>
    </row>
    <row r="33755" spans="13:13" ht="49.2" customHeight="1">
      <c r="M33755" s="85"/>
    </row>
    <row r="33756" spans="13:13" ht="49.2" customHeight="1">
      <c r="M33756" s="85"/>
    </row>
    <row r="33757" spans="13:13" ht="49.2" customHeight="1">
      <c r="M33757" s="85"/>
    </row>
    <row r="33758" spans="13:13" ht="49.2" customHeight="1">
      <c r="M33758" s="85"/>
    </row>
    <row r="33759" spans="13:13" ht="49.2" customHeight="1">
      <c r="M33759" s="85"/>
    </row>
    <row r="33760" spans="13:13" ht="49.2" customHeight="1">
      <c r="M33760" s="85"/>
    </row>
    <row r="33761" spans="13:13" ht="49.2" customHeight="1">
      <c r="M33761" s="85"/>
    </row>
    <row r="33762" spans="13:13" ht="49.2" customHeight="1">
      <c r="M33762" s="85"/>
    </row>
    <row r="33763" spans="13:13" ht="49.2" customHeight="1">
      <c r="M33763" s="85"/>
    </row>
    <row r="33764" spans="13:13" ht="49.2" customHeight="1">
      <c r="M33764" s="85"/>
    </row>
    <row r="33765" spans="13:13" ht="49.2" customHeight="1">
      <c r="M33765" s="85"/>
    </row>
    <row r="33766" spans="13:13" ht="49.2" customHeight="1">
      <c r="M33766" s="85"/>
    </row>
    <row r="33767" spans="13:13" ht="49.2" customHeight="1">
      <c r="M33767" s="85"/>
    </row>
    <row r="33768" spans="13:13" ht="49.2" customHeight="1">
      <c r="M33768" s="85"/>
    </row>
    <row r="33769" spans="13:13" ht="49.2" customHeight="1">
      <c r="M33769" s="85"/>
    </row>
    <row r="33770" spans="13:13" ht="49.2" customHeight="1">
      <c r="M33770" s="85"/>
    </row>
    <row r="33771" spans="13:13" ht="49.2" customHeight="1">
      <c r="M33771" s="85"/>
    </row>
    <row r="33772" spans="13:13" ht="49.2" customHeight="1">
      <c r="M33772" s="85"/>
    </row>
    <row r="33773" spans="13:13" ht="49.2" customHeight="1">
      <c r="M33773" s="85"/>
    </row>
    <row r="33774" spans="13:13" ht="49.2" customHeight="1">
      <c r="M33774" s="85"/>
    </row>
    <row r="33775" spans="13:13" ht="49.2" customHeight="1">
      <c r="M33775" s="85"/>
    </row>
    <row r="33776" spans="13:13" ht="49.2" customHeight="1">
      <c r="M33776" s="85"/>
    </row>
    <row r="33777" spans="13:13" ht="49.2" customHeight="1">
      <c r="M33777" s="85"/>
    </row>
    <row r="33778" spans="13:13" ht="49.2" customHeight="1">
      <c r="M33778" s="85"/>
    </row>
    <row r="33779" spans="13:13" ht="49.2" customHeight="1">
      <c r="M33779" s="85"/>
    </row>
    <row r="33780" spans="13:13" ht="49.2" customHeight="1">
      <c r="M33780" s="85"/>
    </row>
    <row r="33781" spans="13:13" ht="49.2" customHeight="1">
      <c r="M33781" s="85"/>
    </row>
    <row r="33782" spans="13:13" ht="49.2" customHeight="1">
      <c r="M33782" s="85"/>
    </row>
    <row r="33783" spans="13:13" ht="49.2" customHeight="1">
      <c r="M33783" s="85"/>
    </row>
    <row r="33784" spans="13:13" ht="49.2" customHeight="1">
      <c r="M33784" s="85"/>
    </row>
    <row r="33785" spans="13:13" ht="49.2" customHeight="1">
      <c r="M33785" s="85"/>
    </row>
    <row r="33786" spans="13:13" ht="49.2" customHeight="1">
      <c r="M33786" s="85"/>
    </row>
    <row r="33787" spans="13:13" ht="49.2" customHeight="1">
      <c r="M33787" s="85"/>
    </row>
    <row r="33788" spans="13:13" ht="49.2" customHeight="1">
      <c r="M33788" s="85"/>
    </row>
    <row r="33789" spans="13:13" ht="49.2" customHeight="1">
      <c r="M33789" s="85"/>
    </row>
    <row r="33790" spans="13:13" ht="49.2" customHeight="1">
      <c r="M33790" s="85"/>
    </row>
    <row r="33791" spans="13:13" ht="49.2" customHeight="1">
      <c r="M33791" s="85"/>
    </row>
    <row r="33792" spans="13:13" ht="49.2" customHeight="1">
      <c r="M33792" s="85"/>
    </row>
    <row r="33793" spans="13:13" ht="49.2" customHeight="1">
      <c r="M33793" s="85"/>
    </row>
    <row r="33794" spans="13:13" ht="49.2" customHeight="1">
      <c r="M33794" s="85"/>
    </row>
    <row r="33795" spans="13:13" ht="49.2" customHeight="1">
      <c r="M33795" s="85"/>
    </row>
    <row r="33796" spans="13:13" ht="49.2" customHeight="1">
      <c r="M33796" s="85"/>
    </row>
    <row r="33797" spans="13:13" ht="49.2" customHeight="1">
      <c r="M33797" s="85"/>
    </row>
    <row r="33798" spans="13:13" ht="49.2" customHeight="1">
      <c r="M33798" s="85"/>
    </row>
    <row r="33799" spans="13:13" ht="49.2" customHeight="1">
      <c r="M33799" s="85"/>
    </row>
    <row r="33800" spans="13:13" ht="49.2" customHeight="1">
      <c r="M33800" s="85"/>
    </row>
    <row r="33801" spans="13:13" ht="49.2" customHeight="1">
      <c r="M33801" s="85"/>
    </row>
    <row r="33802" spans="13:13" ht="49.2" customHeight="1">
      <c r="M33802" s="85"/>
    </row>
    <row r="33803" spans="13:13" ht="49.2" customHeight="1">
      <c r="M33803" s="85"/>
    </row>
    <row r="33804" spans="13:13" ht="49.2" customHeight="1">
      <c r="M33804" s="85"/>
    </row>
    <row r="33805" spans="13:13" ht="49.2" customHeight="1">
      <c r="M33805" s="85"/>
    </row>
    <row r="33806" spans="13:13" ht="49.2" customHeight="1">
      <c r="M33806" s="85"/>
    </row>
    <row r="33807" spans="13:13" ht="49.2" customHeight="1">
      <c r="M33807" s="85"/>
    </row>
    <row r="33808" spans="13:13" ht="49.2" customHeight="1">
      <c r="M33808" s="85"/>
    </row>
    <row r="33809" spans="13:13" ht="49.2" customHeight="1">
      <c r="M33809" s="85"/>
    </row>
    <row r="33810" spans="13:13" ht="49.2" customHeight="1">
      <c r="M33810" s="85"/>
    </row>
    <row r="33811" spans="13:13" ht="49.2" customHeight="1">
      <c r="M33811" s="85"/>
    </row>
    <row r="33812" spans="13:13" ht="49.2" customHeight="1">
      <c r="M33812" s="85"/>
    </row>
    <row r="33813" spans="13:13" ht="49.2" customHeight="1">
      <c r="M33813" s="85"/>
    </row>
    <row r="33814" spans="13:13" ht="49.2" customHeight="1">
      <c r="M33814" s="85"/>
    </row>
    <row r="33815" spans="13:13" ht="49.2" customHeight="1">
      <c r="M33815" s="85"/>
    </row>
    <row r="33816" spans="13:13" ht="49.2" customHeight="1">
      <c r="M33816" s="85"/>
    </row>
    <row r="33817" spans="13:13" ht="49.2" customHeight="1">
      <c r="M33817" s="85"/>
    </row>
    <row r="33818" spans="13:13" ht="49.2" customHeight="1">
      <c r="M33818" s="85"/>
    </row>
    <row r="33819" spans="13:13" ht="49.2" customHeight="1">
      <c r="M33819" s="85"/>
    </row>
    <row r="33820" spans="13:13" ht="49.2" customHeight="1">
      <c r="M33820" s="85"/>
    </row>
    <row r="33821" spans="13:13" ht="49.2" customHeight="1">
      <c r="M33821" s="85"/>
    </row>
    <row r="33822" spans="13:13" ht="49.2" customHeight="1">
      <c r="M33822" s="85"/>
    </row>
    <row r="33823" spans="13:13" ht="49.2" customHeight="1">
      <c r="M33823" s="85"/>
    </row>
    <row r="33824" spans="13:13" ht="49.2" customHeight="1">
      <c r="M33824" s="85"/>
    </row>
    <row r="33825" spans="13:13" ht="49.2" customHeight="1">
      <c r="M33825" s="85"/>
    </row>
    <row r="33826" spans="13:13" ht="49.2" customHeight="1">
      <c r="M33826" s="85"/>
    </row>
    <row r="33827" spans="13:13" ht="49.2" customHeight="1">
      <c r="M33827" s="85"/>
    </row>
    <row r="33828" spans="13:13" ht="49.2" customHeight="1">
      <c r="M33828" s="85"/>
    </row>
    <row r="33829" spans="13:13" ht="49.2" customHeight="1">
      <c r="M33829" s="85"/>
    </row>
    <row r="33830" spans="13:13" ht="49.2" customHeight="1">
      <c r="M33830" s="85"/>
    </row>
    <row r="33831" spans="13:13" ht="49.2" customHeight="1">
      <c r="M33831" s="85"/>
    </row>
    <row r="33832" spans="13:13" ht="49.2" customHeight="1">
      <c r="M33832" s="85"/>
    </row>
    <row r="33833" spans="13:13" ht="49.2" customHeight="1">
      <c r="M33833" s="85"/>
    </row>
    <row r="33834" spans="13:13" ht="49.2" customHeight="1">
      <c r="M33834" s="85"/>
    </row>
    <row r="33835" spans="13:13" ht="49.2" customHeight="1">
      <c r="M33835" s="85"/>
    </row>
    <row r="33836" spans="13:13" ht="49.2" customHeight="1">
      <c r="M33836" s="85"/>
    </row>
    <row r="33837" spans="13:13" ht="49.2" customHeight="1">
      <c r="M33837" s="85"/>
    </row>
    <row r="33838" spans="13:13" ht="49.2" customHeight="1">
      <c r="M33838" s="85"/>
    </row>
    <row r="33839" spans="13:13" ht="49.2" customHeight="1">
      <c r="M33839" s="85"/>
    </row>
    <row r="33840" spans="13:13" ht="49.2" customHeight="1">
      <c r="M33840" s="85"/>
    </row>
    <row r="33841" spans="13:13" ht="49.2" customHeight="1">
      <c r="M33841" s="85"/>
    </row>
    <row r="33842" spans="13:13" ht="49.2" customHeight="1">
      <c r="M33842" s="85"/>
    </row>
    <row r="33843" spans="13:13" ht="49.2" customHeight="1">
      <c r="M33843" s="85"/>
    </row>
    <row r="33844" spans="13:13" ht="49.2" customHeight="1">
      <c r="M33844" s="85"/>
    </row>
    <row r="33845" spans="13:13" ht="49.2" customHeight="1">
      <c r="M33845" s="85"/>
    </row>
    <row r="33846" spans="13:13" ht="49.2" customHeight="1">
      <c r="M33846" s="85"/>
    </row>
    <row r="33847" spans="13:13" ht="49.2" customHeight="1">
      <c r="M33847" s="85"/>
    </row>
    <row r="33848" spans="13:13" ht="49.2" customHeight="1">
      <c r="M33848" s="85"/>
    </row>
    <row r="33849" spans="13:13" ht="49.2" customHeight="1">
      <c r="M33849" s="85"/>
    </row>
    <row r="33850" spans="13:13" ht="49.2" customHeight="1">
      <c r="M33850" s="85"/>
    </row>
    <row r="33851" spans="13:13" ht="49.2" customHeight="1">
      <c r="M33851" s="85"/>
    </row>
    <row r="33852" spans="13:13" ht="49.2" customHeight="1">
      <c r="M33852" s="85"/>
    </row>
    <row r="33853" spans="13:13" ht="49.2" customHeight="1">
      <c r="M33853" s="85"/>
    </row>
    <row r="33854" spans="13:13" ht="49.2" customHeight="1">
      <c r="M33854" s="85"/>
    </row>
    <row r="33855" spans="13:13" ht="49.2" customHeight="1">
      <c r="M33855" s="85"/>
    </row>
    <row r="33856" spans="13:13" ht="49.2" customHeight="1">
      <c r="M33856" s="85"/>
    </row>
    <row r="33857" spans="13:13" ht="49.2" customHeight="1">
      <c r="M33857" s="85"/>
    </row>
    <row r="33858" spans="13:13" ht="49.2" customHeight="1">
      <c r="M33858" s="85"/>
    </row>
    <row r="33859" spans="13:13" ht="49.2" customHeight="1">
      <c r="M33859" s="85"/>
    </row>
    <row r="33860" spans="13:13" ht="49.2" customHeight="1">
      <c r="M33860" s="85"/>
    </row>
    <row r="33861" spans="13:13" ht="49.2" customHeight="1">
      <c r="M33861" s="85"/>
    </row>
    <row r="33862" spans="13:13" ht="49.2" customHeight="1">
      <c r="M33862" s="85"/>
    </row>
    <row r="33863" spans="13:13" ht="49.2" customHeight="1">
      <c r="M33863" s="85"/>
    </row>
    <row r="33864" spans="13:13" ht="49.2" customHeight="1">
      <c r="M33864" s="85"/>
    </row>
    <row r="33865" spans="13:13" ht="49.2" customHeight="1">
      <c r="M33865" s="85"/>
    </row>
    <row r="33866" spans="13:13" ht="49.2" customHeight="1">
      <c r="M33866" s="85"/>
    </row>
    <row r="33867" spans="13:13" ht="49.2" customHeight="1">
      <c r="M33867" s="85"/>
    </row>
    <row r="33868" spans="13:13" ht="49.2" customHeight="1">
      <c r="M33868" s="85"/>
    </row>
    <row r="33869" spans="13:13" ht="49.2" customHeight="1">
      <c r="M33869" s="85"/>
    </row>
    <row r="33870" spans="13:13" ht="49.2" customHeight="1">
      <c r="M33870" s="85"/>
    </row>
    <row r="33871" spans="13:13" ht="49.2" customHeight="1">
      <c r="M33871" s="85"/>
    </row>
    <row r="33872" spans="13:13" ht="49.2" customHeight="1">
      <c r="M33872" s="85"/>
    </row>
    <row r="33873" spans="13:13" ht="49.2" customHeight="1">
      <c r="M33873" s="85"/>
    </row>
    <row r="33874" spans="13:13" ht="49.2" customHeight="1">
      <c r="M33874" s="85"/>
    </row>
    <row r="33875" spans="13:13" ht="49.2" customHeight="1">
      <c r="M33875" s="85"/>
    </row>
    <row r="33876" spans="13:13" ht="49.2" customHeight="1">
      <c r="M33876" s="85"/>
    </row>
    <row r="33877" spans="13:13" ht="49.2" customHeight="1">
      <c r="M33877" s="85"/>
    </row>
    <row r="33878" spans="13:13" ht="49.2" customHeight="1">
      <c r="M33878" s="85"/>
    </row>
    <row r="33879" spans="13:13" ht="49.2" customHeight="1">
      <c r="M33879" s="85"/>
    </row>
    <row r="33880" spans="13:13" ht="49.2" customHeight="1">
      <c r="M33880" s="85"/>
    </row>
    <row r="33881" spans="13:13" ht="49.2" customHeight="1">
      <c r="M33881" s="85"/>
    </row>
    <row r="33882" spans="13:13" ht="49.2" customHeight="1">
      <c r="M33882" s="85"/>
    </row>
    <row r="33883" spans="13:13" ht="49.2" customHeight="1">
      <c r="M33883" s="85"/>
    </row>
    <row r="33884" spans="13:13" ht="49.2" customHeight="1">
      <c r="M33884" s="85"/>
    </row>
    <row r="33885" spans="13:13" ht="49.2" customHeight="1">
      <c r="M33885" s="85"/>
    </row>
    <row r="33886" spans="13:13" ht="49.2" customHeight="1">
      <c r="M33886" s="85"/>
    </row>
    <row r="33887" spans="13:13" ht="49.2" customHeight="1">
      <c r="M33887" s="85"/>
    </row>
    <row r="33888" spans="13:13" ht="49.2" customHeight="1">
      <c r="M33888" s="85"/>
    </row>
    <row r="33889" spans="13:13" ht="49.2" customHeight="1">
      <c r="M33889" s="85"/>
    </row>
    <row r="33890" spans="13:13" ht="49.2" customHeight="1">
      <c r="M33890" s="85"/>
    </row>
    <row r="33891" spans="13:13" ht="49.2" customHeight="1">
      <c r="M33891" s="85"/>
    </row>
    <row r="33892" spans="13:13" ht="49.2" customHeight="1">
      <c r="M33892" s="85"/>
    </row>
    <row r="33893" spans="13:13" ht="49.2" customHeight="1">
      <c r="M33893" s="85"/>
    </row>
    <row r="33894" spans="13:13" ht="49.2" customHeight="1">
      <c r="M33894" s="85"/>
    </row>
    <row r="33895" spans="13:13" ht="49.2" customHeight="1">
      <c r="M33895" s="85"/>
    </row>
    <row r="33896" spans="13:13" ht="49.2" customHeight="1">
      <c r="M33896" s="85"/>
    </row>
    <row r="33897" spans="13:13" ht="49.2" customHeight="1">
      <c r="M33897" s="85"/>
    </row>
    <row r="33898" spans="13:13" ht="49.2" customHeight="1">
      <c r="M33898" s="85"/>
    </row>
    <row r="33899" spans="13:13" ht="49.2" customHeight="1">
      <c r="M33899" s="85"/>
    </row>
    <row r="33900" spans="13:13" ht="49.2" customHeight="1">
      <c r="M33900" s="85"/>
    </row>
    <row r="33901" spans="13:13" ht="49.2" customHeight="1">
      <c r="M33901" s="85"/>
    </row>
    <row r="33902" spans="13:13" ht="49.2" customHeight="1">
      <c r="M33902" s="85"/>
    </row>
    <row r="33903" spans="13:13" ht="49.2" customHeight="1">
      <c r="M33903" s="85"/>
    </row>
    <row r="33904" spans="13:13" ht="49.2" customHeight="1">
      <c r="M33904" s="85"/>
    </row>
    <row r="33905" spans="13:13" ht="49.2" customHeight="1">
      <c r="M33905" s="85"/>
    </row>
    <row r="33906" spans="13:13" ht="49.2" customHeight="1">
      <c r="M33906" s="85"/>
    </row>
    <row r="33907" spans="13:13" ht="49.2" customHeight="1">
      <c r="M33907" s="85"/>
    </row>
    <row r="33908" spans="13:13" ht="49.2" customHeight="1">
      <c r="M33908" s="85"/>
    </row>
    <row r="33909" spans="13:13" ht="49.2" customHeight="1">
      <c r="M33909" s="85"/>
    </row>
    <row r="33910" spans="13:13" ht="49.2" customHeight="1">
      <c r="M33910" s="85"/>
    </row>
    <row r="33911" spans="13:13" ht="49.2" customHeight="1">
      <c r="M33911" s="85"/>
    </row>
    <row r="33912" spans="13:13" ht="49.2" customHeight="1">
      <c r="M33912" s="85"/>
    </row>
    <row r="33913" spans="13:13" ht="49.2" customHeight="1">
      <c r="M33913" s="85"/>
    </row>
    <row r="33914" spans="13:13" ht="49.2" customHeight="1">
      <c r="M33914" s="85"/>
    </row>
    <row r="33915" spans="13:13" ht="49.2" customHeight="1">
      <c r="M33915" s="85"/>
    </row>
    <row r="33916" spans="13:13" ht="49.2" customHeight="1">
      <c r="M33916" s="85"/>
    </row>
    <row r="33917" spans="13:13" ht="49.2" customHeight="1">
      <c r="M33917" s="85"/>
    </row>
    <row r="33918" spans="13:13" ht="49.2" customHeight="1">
      <c r="M33918" s="85"/>
    </row>
    <row r="33919" spans="13:13" ht="49.2" customHeight="1">
      <c r="M33919" s="85"/>
    </row>
    <row r="33920" spans="13:13" ht="49.2" customHeight="1">
      <c r="M33920" s="85"/>
    </row>
    <row r="33921" spans="13:13" ht="49.2" customHeight="1">
      <c r="M33921" s="85"/>
    </row>
    <row r="33922" spans="13:13" ht="49.2" customHeight="1">
      <c r="M33922" s="85"/>
    </row>
    <row r="33923" spans="13:13" ht="49.2" customHeight="1">
      <c r="M33923" s="85"/>
    </row>
    <row r="33924" spans="13:13" ht="49.2" customHeight="1">
      <c r="M33924" s="85"/>
    </row>
    <row r="33925" spans="13:13" ht="49.2" customHeight="1">
      <c r="M33925" s="85"/>
    </row>
    <row r="33926" spans="13:13" ht="49.2" customHeight="1">
      <c r="M33926" s="85"/>
    </row>
    <row r="33927" spans="13:13" ht="49.2" customHeight="1">
      <c r="M33927" s="85"/>
    </row>
    <row r="33928" spans="13:13" ht="49.2" customHeight="1">
      <c r="M33928" s="85"/>
    </row>
    <row r="33929" spans="13:13" ht="49.2" customHeight="1">
      <c r="M33929" s="85"/>
    </row>
    <row r="33930" spans="13:13" ht="49.2" customHeight="1">
      <c r="M33930" s="85"/>
    </row>
    <row r="33931" spans="13:13" ht="49.2" customHeight="1">
      <c r="M33931" s="85"/>
    </row>
    <row r="33932" spans="13:13" ht="49.2" customHeight="1">
      <c r="M33932" s="85"/>
    </row>
    <row r="33933" spans="13:13" ht="49.2" customHeight="1">
      <c r="M33933" s="85"/>
    </row>
    <row r="33934" spans="13:13" ht="49.2" customHeight="1">
      <c r="M33934" s="85"/>
    </row>
    <row r="33935" spans="13:13" ht="49.2" customHeight="1">
      <c r="M33935" s="85"/>
    </row>
    <row r="33936" spans="13:13" ht="49.2" customHeight="1">
      <c r="M33936" s="85"/>
    </row>
    <row r="33937" spans="13:13" ht="49.2" customHeight="1">
      <c r="M33937" s="85"/>
    </row>
    <row r="33938" spans="13:13" ht="49.2" customHeight="1">
      <c r="M33938" s="85"/>
    </row>
    <row r="33939" spans="13:13" ht="49.2" customHeight="1">
      <c r="M33939" s="85"/>
    </row>
    <row r="33940" spans="13:13" ht="49.2" customHeight="1">
      <c r="M33940" s="85"/>
    </row>
    <row r="33941" spans="13:13" ht="49.2" customHeight="1">
      <c r="M33941" s="85"/>
    </row>
    <row r="33942" spans="13:13" ht="49.2" customHeight="1">
      <c r="M33942" s="85"/>
    </row>
    <row r="33943" spans="13:13" ht="49.2" customHeight="1">
      <c r="M33943" s="85"/>
    </row>
    <row r="33944" spans="13:13" ht="49.2" customHeight="1">
      <c r="M33944" s="85"/>
    </row>
    <row r="33945" spans="13:13" ht="49.2" customHeight="1">
      <c r="M33945" s="85"/>
    </row>
    <row r="33946" spans="13:13" ht="49.2" customHeight="1">
      <c r="M33946" s="85"/>
    </row>
    <row r="33947" spans="13:13" ht="49.2" customHeight="1">
      <c r="M33947" s="85"/>
    </row>
    <row r="33948" spans="13:13" ht="49.2" customHeight="1">
      <c r="M33948" s="85"/>
    </row>
    <row r="33949" spans="13:13" ht="49.2" customHeight="1">
      <c r="M33949" s="85"/>
    </row>
    <row r="33950" spans="13:13" ht="49.2" customHeight="1">
      <c r="M33950" s="85"/>
    </row>
    <row r="33951" spans="13:13" ht="49.2" customHeight="1">
      <c r="M33951" s="85"/>
    </row>
    <row r="33952" spans="13:13" ht="49.2" customHeight="1">
      <c r="M33952" s="85"/>
    </row>
    <row r="33953" spans="13:13" ht="49.2" customHeight="1">
      <c r="M33953" s="85"/>
    </row>
    <row r="33954" spans="13:13" ht="49.2" customHeight="1">
      <c r="M33954" s="85"/>
    </row>
    <row r="33955" spans="13:13" ht="49.2" customHeight="1">
      <c r="M33955" s="85"/>
    </row>
    <row r="33956" spans="13:13" ht="49.2" customHeight="1">
      <c r="M33956" s="85"/>
    </row>
    <row r="33957" spans="13:13" ht="49.2" customHeight="1">
      <c r="M33957" s="85"/>
    </row>
    <row r="33958" spans="13:13" ht="49.2" customHeight="1">
      <c r="M33958" s="85"/>
    </row>
    <row r="33959" spans="13:13" ht="49.2" customHeight="1">
      <c r="M33959" s="85"/>
    </row>
    <row r="33960" spans="13:13" ht="49.2" customHeight="1">
      <c r="M33960" s="85"/>
    </row>
    <row r="33961" spans="13:13" ht="49.2" customHeight="1">
      <c r="M33961" s="85"/>
    </row>
    <row r="33962" spans="13:13" ht="49.2" customHeight="1">
      <c r="M33962" s="85"/>
    </row>
    <row r="33963" spans="13:13" ht="49.2" customHeight="1">
      <c r="M33963" s="85"/>
    </row>
    <row r="33964" spans="13:13" ht="49.2" customHeight="1">
      <c r="M33964" s="85"/>
    </row>
    <row r="33965" spans="13:13" ht="49.2" customHeight="1">
      <c r="M33965" s="85"/>
    </row>
    <row r="33966" spans="13:13" ht="49.2" customHeight="1">
      <c r="M33966" s="85"/>
    </row>
    <row r="33967" spans="13:13" ht="49.2" customHeight="1">
      <c r="M33967" s="85"/>
    </row>
    <row r="33968" spans="13:13" ht="49.2" customHeight="1">
      <c r="M33968" s="85"/>
    </row>
    <row r="33969" spans="13:13" ht="49.2" customHeight="1">
      <c r="M33969" s="85"/>
    </row>
    <row r="33970" spans="13:13" ht="49.2" customHeight="1">
      <c r="M33970" s="85"/>
    </row>
    <row r="33971" spans="13:13" ht="49.2" customHeight="1">
      <c r="M33971" s="85"/>
    </row>
    <row r="33972" spans="13:13" ht="49.2" customHeight="1">
      <c r="M33972" s="85"/>
    </row>
    <row r="33973" spans="13:13" ht="49.2" customHeight="1">
      <c r="M33973" s="85"/>
    </row>
    <row r="33974" spans="13:13" ht="49.2" customHeight="1">
      <c r="M33974" s="85"/>
    </row>
    <row r="33975" spans="13:13" ht="49.2" customHeight="1">
      <c r="M33975" s="85"/>
    </row>
    <row r="33976" spans="13:13" ht="49.2" customHeight="1">
      <c r="M33976" s="85"/>
    </row>
    <row r="33977" spans="13:13" ht="49.2" customHeight="1">
      <c r="M33977" s="85"/>
    </row>
    <row r="33978" spans="13:13" ht="49.2" customHeight="1">
      <c r="M33978" s="85"/>
    </row>
    <row r="33979" spans="13:13" ht="49.2" customHeight="1">
      <c r="M33979" s="85"/>
    </row>
    <row r="33980" spans="13:13" ht="49.2" customHeight="1">
      <c r="M33980" s="85"/>
    </row>
    <row r="33981" spans="13:13" ht="49.2" customHeight="1">
      <c r="M33981" s="85"/>
    </row>
    <row r="33982" spans="13:13" ht="49.2" customHeight="1">
      <c r="M33982" s="85"/>
    </row>
    <row r="33983" spans="13:13" ht="49.2" customHeight="1">
      <c r="M33983" s="85"/>
    </row>
    <row r="33984" spans="13:13" ht="49.2" customHeight="1">
      <c r="M33984" s="85"/>
    </row>
    <row r="33985" spans="13:13" ht="49.2" customHeight="1">
      <c r="M33985" s="85"/>
    </row>
    <row r="33986" spans="13:13" ht="49.2" customHeight="1">
      <c r="M33986" s="85"/>
    </row>
    <row r="33987" spans="13:13" ht="49.2" customHeight="1">
      <c r="M33987" s="85"/>
    </row>
    <row r="33988" spans="13:13" ht="49.2" customHeight="1">
      <c r="M33988" s="85"/>
    </row>
    <row r="33989" spans="13:13" ht="49.2" customHeight="1">
      <c r="M33989" s="85"/>
    </row>
    <row r="33990" spans="13:13" ht="49.2" customHeight="1">
      <c r="M33990" s="85"/>
    </row>
    <row r="33991" spans="13:13" ht="49.2" customHeight="1">
      <c r="M33991" s="85"/>
    </row>
    <row r="33992" spans="13:13" ht="49.2" customHeight="1">
      <c r="M33992" s="85"/>
    </row>
    <row r="33993" spans="13:13" ht="49.2" customHeight="1">
      <c r="M33993" s="85"/>
    </row>
    <row r="33994" spans="13:13" ht="49.2" customHeight="1">
      <c r="M33994" s="85"/>
    </row>
    <row r="33995" spans="13:13" ht="49.2" customHeight="1">
      <c r="M33995" s="85"/>
    </row>
    <row r="33996" spans="13:13" ht="49.2" customHeight="1">
      <c r="M33996" s="85"/>
    </row>
    <row r="33997" spans="13:13" ht="49.2" customHeight="1">
      <c r="M33997" s="85"/>
    </row>
    <row r="33998" spans="13:13" ht="49.2" customHeight="1">
      <c r="M33998" s="85"/>
    </row>
    <row r="33999" spans="13:13" ht="49.2" customHeight="1">
      <c r="M33999" s="85"/>
    </row>
    <row r="34000" spans="13:13" ht="49.2" customHeight="1">
      <c r="M34000" s="85"/>
    </row>
    <row r="34001" spans="13:13" ht="49.2" customHeight="1">
      <c r="M34001" s="85"/>
    </row>
    <row r="34002" spans="13:13" ht="49.2" customHeight="1">
      <c r="M34002" s="85"/>
    </row>
    <row r="34003" spans="13:13" ht="49.2" customHeight="1">
      <c r="M34003" s="85"/>
    </row>
    <row r="34004" spans="13:13" ht="49.2" customHeight="1">
      <c r="M34004" s="85"/>
    </row>
    <row r="34005" spans="13:13" ht="49.2" customHeight="1">
      <c r="M34005" s="85"/>
    </row>
    <row r="34006" spans="13:13" ht="49.2" customHeight="1">
      <c r="M34006" s="85"/>
    </row>
    <row r="34007" spans="13:13" ht="49.2" customHeight="1">
      <c r="M34007" s="85"/>
    </row>
    <row r="34008" spans="13:13" ht="49.2" customHeight="1">
      <c r="M34008" s="85"/>
    </row>
    <row r="34009" spans="13:13" ht="49.2" customHeight="1">
      <c r="M34009" s="85"/>
    </row>
    <row r="34010" spans="13:13" ht="49.2" customHeight="1">
      <c r="M34010" s="85"/>
    </row>
    <row r="34011" spans="13:13" ht="49.2" customHeight="1">
      <c r="M34011" s="85"/>
    </row>
    <row r="34012" spans="13:13" ht="49.2" customHeight="1">
      <c r="M34012" s="85"/>
    </row>
    <row r="34013" spans="13:13" ht="49.2" customHeight="1">
      <c r="M34013" s="85"/>
    </row>
    <row r="34014" spans="13:13" ht="49.2" customHeight="1">
      <c r="M34014" s="85"/>
    </row>
    <row r="34015" spans="13:13" ht="49.2" customHeight="1">
      <c r="M34015" s="85"/>
    </row>
    <row r="34016" spans="13:13" ht="49.2" customHeight="1">
      <c r="M34016" s="85"/>
    </row>
    <row r="34017" spans="13:13" ht="49.2" customHeight="1">
      <c r="M34017" s="85"/>
    </row>
    <row r="34018" spans="13:13" ht="49.2" customHeight="1">
      <c r="M34018" s="85"/>
    </row>
    <row r="34019" spans="13:13" ht="49.2" customHeight="1">
      <c r="M34019" s="85"/>
    </row>
    <row r="34020" spans="13:13" ht="49.2" customHeight="1">
      <c r="M34020" s="85"/>
    </row>
    <row r="34021" spans="13:13" ht="49.2" customHeight="1">
      <c r="M34021" s="85"/>
    </row>
    <row r="34022" spans="13:13" ht="49.2" customHeight="1">
      <c r="M34022" s="85"/>
    </row>
    <row r="34023" spans="13:13" ht="49.2" customHeight="1">
      <c r="M34023" s="85"/>
    </row>
    <row r="34024" spans="13:13" ht="49.2" customHeight="1">
      <c r="M34024" s="85"/>
    </row>
    <row r="34025" spans="13:13" ht="49.2" customHeight="1">
      <c r="M34025" s="85"/>
    </row>
    <row r="34026" spans="13:13" ht="49.2" customHeight="1">
      <c r="M34026" s="85"/>
    </row>
    <row r="34027" spans="13:13" ht="49.2" customHeight="1">
      <c r="M34027" s="85"/>
    </row>
    <row r="34028" spans="13:13" ht="49.2" customHeight="1">
      <c r="M34028" s="85"/>
    </row>
    <row r="34029" spans="13:13" ht="49.2" customHeight="1">
      <c r="M34029" s="85"/>
    </row>
    <row r="34030" spans="13:13" ht="49.2" customHeight="1">
      <c r="M34030" s="85"/>
    </row>
    <row r="34031" spans="13:13" ht="49.2" customHeight="1">
      <c r="M34031" s="85"/>
    </row>
    <row r="34032" spans="13:13" ht="49.2" customHeight="1">
      <c r="M34032" s="85"/>
    </row>
    <row r="34033" spans="13:13" ht="49.2" customHeight="1">
      <c r="M34033" s="85"/>
    </row>
    <row r="34034" spans="13:13" ht="49.2" customHeight="1">
      <c r="M34034" s="85"/>
    </row>
    <row r="34035" spans="13:13" ht="49.2" customHeight="1">
      <c r="M34035" s="85"/>
    </row>
    <row r="34036" spans="13:13" ht="49.2" customHeight="1">
      <c r="M34036" s="85"/>
    </row>
    <row r="34037" spans="13:13" ht="49.2" customHeight="1">
      <c r="M34037" s="85"/>
    </row>
    <row r="34038" spans="13:13" ht="49.2" customHeight="1">
      <c r="M34038" s="85"/>
    </row>
    <row r="34039" spans="13:13" ht="49.2" customHeight="1">
      <c r="M34039" s="85"/>
    </row>
    <row r="34040" spans="13:13" ht="49.2" customHeight="1">
      <c r="M34040" s="85"/>
    </row>
    <row r="34041" spans="13:13" ht="49.2" customHeight="1">
      <c r="M34041" s="85"/>
    </row>
    <row r="34042" spans="13:13" ht="49.2" customHeight="1">
      <c r="M34042" s="85"/>
    </row>
    <row r="34043" spans="13:13" ht="49.2" customHeight="1">
      <c r="M34043" s="85"/>
    </row>
    <row r="34044" spans="13:13" ht="49.2" customHeight="1">
      <c r="M34044" s="85"/>
    </row>
    <row r="34045" spans="13:13" ht="49.2" customHeight="1">
      <c r="M34045" s="85"/>
    </row>
    <row r="34046" spans="13:13" ht="49.2" customHeight="1">
      <c r="M34046" s="85"/>
    </row>
    <row r="34047" spans="13:13" ht="49.2" customHeight="1">
      <c r="M34047" s="85"/>
    </row>
    <row r="34048" spans="13:13" ht="49.2" customHeight="1">
      <c r="M34048" s="85"/>
    </row>
    <row r="34049" spans="13:13" ht="49.2" customHeight="1">
      <c r="M34049" s="85"/>
    </row>
    <row r="34050" spans="13:13" ht="49.2" customHeight="1">
      <c r="M34050" s="85"/>
    </row>
    <row r="34051" spans="13:13" ht="49.2" customHeight="1">
      <c r="M34051" s="85"/>
    </row>
    <row r="34052" spans="13:13" ht="49.2" customHeight="1">
      <c r="M34052" s="85"/>
    </row>
    <row r="34053" spans="13:13" ht="49.2" customHeight="1">
      <c r="M34053" s="85"/>
    </row>
    <row r="34054" spans="13:13" ht="49.2" customHeight="1">
      <c r="M34054" s="85"/>
    </row>
    <row r="34055" spans="13:13" ht="49.2" customHeight="1">
      <c r="M34055" s="85"/>
    </row>
    <row r="34056" spans="13:13" ht="49.2" customHeight="1">
      <c r="M34056" s="85"/>
    </row>
    <row r="34057" spans="13:13" ht="49.2" customHeight="1">
      <c r="M34057" s="85"/>
    </row>
    <row r="34058" spans="13:13" ht="49.2" customHeight="1">
      <c r="M34058" s="85"/>
    </row>
    <row r="34059" spans="13:13" ht="49.2" customHeight="1">
      <c r="M34059" s="85"/>
    </row>
    <row r="34060" spans="13:13" ht="49.2" customHeight="1">
      <c r="M34060" s="85"/>
    </row>
    <row r="34061" spans="13:13" ht="49.2" customHeight="1">
      <c r="M34061" s="85"/>
    </row>
    <row r="34062" spans="13:13" ht="49.2" customHeight="1">
      <c r="M34062" s="85"/>
    </row>
    <row r="34063" spans="13:13" ht="49.2" customHeight="1">
      <c r="M34063" s="85"/>
    </row>
    <row r="34064" spans="13:13" ht="49.2" customHeight="1">
      <c r="M34064" s="85"/>
    </row>
    <row r="34065" spans="13:13" ht="49.2" customHeight="1">
      <c r="M34065" s="85"/>
    </row>
    <row r="34066" spans="13:13" ht="49.2" customHeight="1">
      <c r="M34066" s="85"/>
    </row>
    <row r="34067" spans="13:13" ht="49.2" customHeight="1">
      <c r="M34067" s="85"/>
    </row>
    <row r="34068" spans="13:13" ht="49.2" customHeight="1">
      <c r="M34068" s="85"/>
    </row>
    <row r="34069" spans="13:13" ht="49.2" customHeight="1">
      <c r="M34069" s="85"/>
    </row>
    <row r="34070" spans="13:13" ht="49.2" customHeight="1">
      <c r="M34070" s="85"/>
    </row>
    <row r="34071" spans="13:13" ht="49.2" customHeight="1">
      <c r="M34071" s="85"/>
    </row>
    <row r="34072" spans="13:13" ht="49.2" customHeight="1">
      <c r="M34072" s="85"/>
    </row>
    <row r="34073" spans="13:13" ht="49.2" customHeight="1">
      <c r="M34073" s="85"/>
    </row>
    <row r="34074" spans="13:13" ht="49.2" customHeight="1">
      <c r="M34074" s="85"/>
    </row>
    <row r="34075" spans="13:13" ht="49.2" customHeight="1">
      <c r="M34075" s="85"/>
    </row>
    <row r="34076" spans="13:13" ht="49.2" customHeight="1">
      <c r="M34076" s="85"/>
    </row>
    <row r="34077" spans="13:13" ht="49.2" customHeight="1">
      <c r="M34077" s="85"/>
    </row>
    <row r="34078" spans="13:13" ht="49.2" customHeight="1">
      <c r="M34078" s="85"/>
    </row>
    <row r="34079" spans="13:13" ht="49.2" customHeight="1">
      <c r="M34079" s="85"/>
    </row>
    <row r="34080" spans="13:13" ht="49.2" customHeight="1">
      <c r="M34080" s="85"/>
    </row>
    <row r="34081" spans="13:13" ht="49.2" customHeight="1">
      <c r="M34081" s="85"/>
    </row>
    <row r="34082" spans="13:13" ht="49.2" customHeight="1">
      <c r="M34082" s="85"/>
    </row>
    <row r="34083" spans="13:13" ht="49.2" customHeight="1">
      <c r="M34083" s="85"/>
    </row>
    <row r="34084" spans="13:13" ht="49.2" customHeight="1">
      <c r="M34084" s="85"/>
    </row>
    <row r="34085" spans="13:13" ht="49.2" customHeight="1">
      <c r="M34085" s="85"/>
    </row>
    <row r="34086" spans="13:13" ht="49.2" customHeight="1">
      <c r="M34086" s="85"/>
    </row>
    <row r="34087" spans="13:13" ht="49.2" customHeight="1">
      <c r="M34087" s="85"/>
    </row>
    <row r="34088" spans="13:13" ht="49.2" customHeight="1">
      <c r="M34088" s="85"/>
    </row>
    <row r="34089" spans="13:13" ht="49.2" customHeight="1">
      <c r="M34089" s="85"/>
    </row>
    <row r="34090" spans="13:13" ht="49.2" customHeight="1">
      <c r="M34090" s="85"/>
    </row>
    <row r="34091" spans="13:13" ht="49.2" customHeight="1">
      <c r="M34091" s="85"/>
    </row>
    <row r="34092" spans="13:13" ht="49.2" customHeight="1">
      <c r="M34092" s="85"/>
    </row>
    <row r="34093" spans="13:13" ht="49.2" customHeight="1">
      <c r="M34093" s="85"/>
    </row>
    <row r="34094" spans="13:13" ht="49.2" customHeight="1">
      <c r="M34094" s="85"/>
    </row>
    <row r="34095" spans="13:13" ht="49.2" customHeight="1">
      <c r="M34095" s="85"/>
    </row>
    <row r="34096" spans="13:13" ht="49.2" customHeight="1">
      <c r="M34096" s="85"/>
    </row>
    <row r="34097" spans="13:13" ht="49.2" customHeight="1">
      <c r="M34097" s="85"/>
    </row>
    <row r="34098" spans="13:13" ht="49.2" customHeight="1">
      <c r="M34098" s="85"/>
    </row>
    <row r="34099" spans="13:13" ht="49.2" customHeight="1">
      <c r="M34099" s="85"/>
    </row>
    <row r="34100" spans="13:13" ht="49.2" customHeight="1">
      <c r="M34100" s="85"/>
    </row>
    <row r="34101" spans="13:13" ht="49.2" customHeight="1">
      <c r="M34101" s="85"/>
    </row>
    <row r="34102" spans="13:13" ht="49.2" customHeight="1">
      <c r="M34102" s="85"/>
    </row>
    <row r="34103" spans="13:13" ht="49.2" customHeight="1">
      <c r="M34103" s="85"/>
    </row>
    <row r="34104" spans="13:13" ht="49.2" customHeight="1">
      <c r="M34104" s="85"/>
    </row>
    <row r="34105" spans="13:13" ht="49.2" customHeight="1">
      <c r="M34105" s="85"/>
    </row>
    <row r="34106" spans="13:13" ht="49.2" customHeight="1">
      <c r="M34106" s="85"/>
    </row>
    <row r="34107" spans="13:13" ht="49.2" customHeight="1">
      <c r="M34107" s="85"/>
    </row>
    <row r="34108" spans="13:13" ht="49.2" customHeight="1">
      <c r="M34108" s="85"/>
    </row>
    <row r="34109" spans="13:13" ht="49.2" customHeight="1">
      <c r="M34109" s="85"/>
    </row>
    <row r="34110" spans="13:13" ht="49.2" customHeight="1">
      <c r="M34110" s="85"/>
    </row>
    <row r="34111" spans="13:13" ht="49.2" customHeight="1">
      <c r="M34111" s="85"/>
    </row>
    <row r="34112" spans="13:13" ht="49.2" customHeight="1">
      <c r="M34112" s="85"/>
    </row>
    <row r="34113" spans="13:13" ht="49.2" customHeight="1">
      <c r="M34113" s="85"/>
    </row>
    <row r="34114" spans="13:13" ht="49.2" customHeight="1">
      <c r="M34114" s="85"/>
    </row>
    <row r="34115" spans="13:13" ht="49.2" customHeight="1">
      <c r="M34115" s="85"/>
    </row>
    <row r="34116" spans="13:13" ht="49.2" customHeight="1">
      <c r="M34116" s="85"/>
    </row>
    <row r="34117" spans="13:13" ht="49.2" customHeight="1">
      <c r="M34117" s="85"/>
    </row>
    <row r="34118" spans="13:13" ht="49.2" customHeight="1">
      <c r="M34118" s="85"/>
    </row>
    <row r="34119" spans="13:13" ht="49.2" customHeight="1">
      <c r="M34119" s="85"/>
    </row>
    <row r="34120" spans="13:13" ht="49.2" customHeight="1">
      <c r="M34120" s="85"/>
    </row>
    <row r="34121" spans="13:13" ht="49.2" customHeight="1">
      <c r="M34121" s="85"/>
    </row>
    <row r="34122" spans="13:13" ht="49.2" customHeight="1">
      <c r="M34122" s="85"/>
    </row>
    <row r="34123" spans="13:13" ht="49.2" customHeight="1">
      <c r="M34123" s="85"/>
    </row>
    <row r="34124" spans="13:13" ht="49.2" customHeight="1">
      <c r="M34124" s="85"/>
    </row>
    <row r="34125" spans="13:13" ht="49.2" customHeight="1">
      <c r="M34125" s="85"/>
    </row>
    <row r="34126" spans="13:13" ht="49.2" customHeight="1">
      <c r="M34126" s="85"/>
    </row>
    <row r="34127" spans="13:13" ht="49.2" customHeight="1">
      <c r="M34127" s="85"/>
    </row>
    <row r="34128" spans="13:13" ht="49.2" customHeight="1">
      <c r="M34128" s="85"/>
    </row>
    <row r="34129" spans="13:13" ht="49.2" customHeight="1">
      <c r="M34129" s="85"/>
    </row>
    <row r="34130" spans="13:13" ht="49.2" customHeight="1">
      <c r="M34130" s="85"/>
    </row>
    <row r="34131" spans="13:13" ht="49.2" customHeight="1">
      <c r="M34131" s="85"/>
    </row>
    <row r="34132" spans="13:13" ht="49.2" customHeight="1">
      <c r="M34132" s="85"/>
    </row>
    <row r="34133" spans="13:13" ht="49.2" customHeight="1">
      <c r="M34133" s="85"/>
    </row>
    <row r="34134" spans="13:13" ht="49.2" customHeight="1">
      <c r="M34134" s="85"/>
    </row>
    <row r="34135" spans="13:13" ht="49.2" customHeight="1">
      <c r="M34135" s="85"/>
    </row>
    <row r="34136" spans="13:13" ht="49.2" customHeight="1">
      <c r="M34136" s="85"/>
    </row>
    <row r="34137" spans="13:13" ht="49.2" customHeight="1">
      <c r="M34137" s="85"/>
    </row>
    <row r="34138" spans="13:13" ht="49.2" customHeight="1">
      <c r="M34138" s="85"/>
    </row>
    <row r="34139" spans="13:13" ht="49.2" customHeight="1">
      <c r="M34139" s="85"/>
    </row>
    <row r="34140" spans="13:13" ht="49.2" customHeight="1">
      <c r="M34140" s="85"/>
    </row>
    <row r="34141" spans="13:13" ht="49.2" customHeight="1">
      <c r="M34141" s="85"/>
    </row>
    <row r="34142" spans="13:13" ht="49.2" customHeight="1">
      <c r="M34142" s="85"/>
    </row>
    <row r="34143" spans="13:13" ht="49.2" customHeight="1">
      <c r="M34143" s="85"/>
    </row>
    <row r="34144" spans="13:13" ht="49.2" customHeight="1">
      <c r="M34144" s="85"/>
    </row>
    <row r="34145" spans="13:13" ht="49.2" customHeight="1">
      <c r="M34145" s="85"/>
    </row>
    <row r="34146" spans="13:13" ht="49.2" customHeight="1">
      <c r="M34146" s="85"/>
    </row>
    <row r="34147" spans="13:13" ht="49.2" customHeight="1">
      <c r="M34147" s="85"/>
    </row>
    <row r="34148" spans="13:13" ht="49.2" customHeight="1">
      <c r="M34148" s="85"/>
    </row>
    <row r="34149" spans="13:13" ht="49.2" customHeight="1">
      <c r="M34149" s="85"/>
    </row>
    <row r="34150" spans="13:13" ht="49.2" customHeight="1">
      <c r="M34150" s="85"/>
    </row>
    <row r="34151" spans="13:13" ht="49.2" customHeight="1">
      <c r="M34151" s="85"/>
    </row>
    <row r="34152" spans="13:13" ht="49.2" customHeight="1">
      <c r="M34152" s="85"/>
    </row>
    <row r="34153" spans="13:13" ht="49.2" customHeight="1">
      <c r="M34153" s="85"/>
    </row>
    <row r="34154" spans="13:13" ht="49.2" customHeight="1">
      <c r="M34154" s="85"/>
    </row>
    <row r="34155" spans="13:13" ht="49.2" customHeight="1">
      <c r="M34155" s="85"/>
    </row>
    <row r="34156" spans="13:13" ht="49.2" customHeight="1">
      <c r="M34156" s="85"/>
    </row>
    <row r="34157" spans="13:13" ht="49.2" customHeight="1">
      <c r="M34157" s="85"/>
    </row>
    <row r="34158" spans="13:13" ht="49.2" customHeight="1">
      <c r="M34158" s="85"/>
    </row>
    <row r="34159" spans="13:13" ht="49.2" customHeight="1">
      <c r="M34159" s="85"/>
    </row>
    <row r="34160" spans="13:13" ht="49.2" customHeight="1">
      <c r="M34160" s="85"/>
    </row>
    <row r="34161" spans="13:13" ht="49.2" customHeight="1">
      <c r="M34161" s="85"/>
    </row>
    <row r="34162" spans="13:13" ht="49.2" customHeight="1">
      <c r="M34162" s="85"/>
    </row>
    <row r="34163" spans="13:13" ht="49.2" customHeight="1">
      <c r="M34163" s="85"/>
    </row>
    <row r="34164" spans="13:13" ht="49.2" customHeight="1">
      <c r="M34164" s="85"/>
    </row>
    <row r="34165" spans="13:13" ht="49.2" customHeight="1">
      <c r="M34165" s="85"/>
    </row>
    <row r="34166" spans="13:13" ht="49.2" customHeight="1">
      <c r="M34166" s="85"/>
    </row>
    <row r="34167" spans="13:13" ht="49.2" customHeight="1">
      <c r="M34167" s="85"/>
    </row>
    <row r="34168" spans="13:13" ht="49.2" customHeight="1">
      <c r="M34168" s="85"/>
    </row>
    <row r="34169" spans="13:13" ht="49.2" customHeight="1">
      <c r="M34169" s="85"/>
    </row>
    <row r="34170" spans="13:13" ht="49.2" customHeight="1">
      <c r="M34170" s="85"/>
    </row>
    <row r="34171" spans="13:13" ht="49.2" customHeight="1">
      <c r="M34171" s="85"/>
    </row>
    <row r="34172" spans="13:13" ht="49.2" customHeight="1">
      <c r="M34172" s="85"/>
    </row>
    <row r="34173" spans="13:13" ht="49.2" customHeight="1">
      <c r="M34173" s="85"/>
    </row>
    <row r="34174" spans="13:13" ht="49.2" customHeight="1">
      <c r="M34174" s="85"/>
    </row>
    <row r="34175" spans="13:13" ht="49.2" customHeight="1">
      <c r="M34175" s="85"/>
    </row>
    <row r="34176" spans="13:13" ht="49.2" customHeight="1">
      <c r="M34176" s="85"/>
    </row>
    <row r="34177" spans="13:13" ht="49.2" customHeight="1">
      <c r="M34177" s="85"/>
    </row>
    <row r="34178" spans="13:13" ht="49.2" customHeight="1">
      <c r="M34178" s="85"/>
    </row>
    <row r="34179" spans="13:13" ht="49.2" customHeight="1">
      <c r="M34179" s="85"/>
    </row>
    <row r="34180" spans="13:13" ht="49.2" customHeight="1">
      <c r="M34180" s="85"/>
    </row>
    <row r="34181" spans="13:13" ht="49.2" customHeight="1">
      <c r="M34181" s="85"/>
    </row>
    <row r="34182" spans="13:13" ht="49.2" customHeight="1">
      <c r="M34182" s="85"/>
    </row>
    <row r="34183" spans="13:13" ht="49.2" customHeight="1">
      <c r="M34183" s="85"/>
    </row>
    <row r="34184" spans="13:13" ht="49.2" customHeight="1">
      <c r="M34184" s="85"/>
    </row>
    <row r="34185" spans="13:13" ht="49.2" customHeight="1">
      <c r="M34185" s="85"/>
    </row>
    <row r="34186" spans="13:13" ht="49.2" customHeight="1">
      <c r="M34186" s="85"/>
    </row>
    <row r="34187" spans="13:13" ht="49.2" customHeight="1">
      <c r="M34187" s="85"/>
    </row>
    <row r="34188" spans="13:13" ht="49.2" customHeight="1">
      <c r="M34188" s="85"/>
    </row>
    <row r="34189" spans="13:13" ht="49.2" customHeight="1">
      <c r="M34189" s="85"/>
    </row>
    <row r="34190" spans="13:13" ht="49.2" customHeight="1">
      <c r="M34190" s="85"/>
    </row>
    <row r="34191" spans="13:13" ht="49.2" customHeight="1">
      <c r="M34191" s="85"/>
    </row>
    <row r="34192" spans="13:13" ht="49.2" customHeight="1">
      <c r="M34192" s="85"/>
    </row>
    <row r="34193" spans="13:13" ht="49.2" customHeight="1">
      <c r="M34193" s="85"/>
    </row>
    <row r="34194" spans="13:13" ht="49.2" customHeight="1">
      <c r="M34194" s="85"/>
    </row>
    <row r="34195" spans="13:13" ht="49.2" customHeight="1">
      <c r="M34195" s="85"/>
    </row>
    <row r="34196" spans="13:13" ht="49.2" customHeight="1">
      <c r="M34196" s="85"/>
    </row>
    <row r="34197" spans="13:13" ht="49.2" customHeight="1">
      <c r="M34197" s="85"/>
    </row>
    <row r="34198" spans="13:13" ht="49.2" customHeight="1">
      <c r="M34198" s="85"/>
    </row>
    <row r="34199" spans="13:13" ht="49.2" customHeight="1">
      <c r="M34199" s="85"/>
    </row>
    <row r="34200" spans="13:13" ht="49.2" customHeight="1">
      <c r="M34200" s="85"/>
    </row>
    <row r="34201" spans="13:13" ht="49.2" customHeight="1">
      <c r="M34201" s="85"/>
    </row>
    <row r="34202" spans="13:13" ht="49.2" customHeight="1">
      <c r="M34202" s="85"/>
    </row>
    <row r="34203" spans="13:13" ht="49.2" customHeight="1">
      <c r="M34203" s="85"/>
    </row>
    <row r="34204" spans="13:13" ht="49.2" customHeight="1">
      <c r="M34204" s="85"/>
    </row>
    <row r="34205" spans="13:13" ht="49.2" customHeight="1">
      <c r="M34205" s="85"/>
    </row>
    <row r="34206" spans="13:13" ht="49.2" customHeight="1">
      <c r="M34206" s="85"/>
    </row>
    <row r="34207" spans="13:13" ht="49.2" customHeight="1">
      <c r="M34207" s="85"/>
    </row>
    <row r="34208" spans="13:13" ht="49.2" customHeight="1">
      <c r="M34208" s="85"/>
    </row>
    <row r="34209" spans="13:13" ht="49.2" customHeight="1">
      <c r="M34209" s="85"/>
    </row>
    <row r="34210" spans="13:13" ht="49.2" customHeight="1">
      <c r="M34210" s="85"/>
    </row>
    <row r="34211" spans="13:13" ht="49.2" customHeight="1">
      <c r="M34211" s="85"/>
    </row>
    <row r="34212" spans="13:13" ht="49.2" customHeight="1">
      <c r="M34212" s="85"/>
    </row>
    <row r="34213" spans="13:13" ht="49.2" customHeight="1">
      <c r="M34213" s="85"/>
    </row>
    <row r="34214" spans="13:13" ht="49.2" customHeight="1">
      <c r="M34214" s="85"/>
    </row>
    <row r="34215" spans="13:13" ht="49.2" customHeight="1">
      <c r="M34215" s="85"/>
    </row>
    <row r="34216" spans="13:13" ht="49.2" customHeight="1">
      <c r="M34216" s="85"/>
    </row>
    <row r="34217" spans="13:13" ht="49.2" customHeight="1">
      <c r="M34217" s="85"/>
    </row>
    <row r="34218" spans="13:13" ht="49.2" customHeight="1">
      <c r="M34218" s="85"/>
    </row>
    <row r="34219" spans="13:13" ht="49.2" customHeight="1">
      <c r="M34219" s="85"/>
    </row>
    <row r="34220" spans="13:13" ht="49.2" customHeight="1">
      <c r="M34220" s="85"/>
    </row>
    <row r="34221" spans="13:13" ht="49.2" customHeight="1">
      <c r="M34221" s="85"/>
    </row>
    <row r="34222" spans="13:13" ht="49.2" customHeight="1">
      <c r="M34222" s="85"/>
    </row>
    <row r="34223" spans="13:13" ht="49.2" customHeight="1">
      <c r="M34223" s="85"/>
    </row>
    <row r="34224" spans="13:13" ht="49.2" customHeight="1">
      <c r="M34224" s="85"/>
    </row>
    <row r="34225" spans="13:13" ht="49.2" customHeight="1">
      <c r="M34225" s="85"/>
    </row>
    <row r="34226" spans="13:13" ht="49.2" customHeight="1">
      <c r="M34226" s="85"/>
    </row>
    <row r="34227" spans="13:13" ht="49.2" customHeight="1">
      <c r="M34227" s="85"/>
    </row>
    <row r="34228" spans="13:13" ht="49.2" customHeight="1">
      <c r="M34228" s="85"/>
    </row>
    <row r="34229" spans="13:13" ht="49.2" customHeight="1">
      <c r="M34229" s="85"/>
    </row>
    <row r="34230" spans="13:13" ht="49.2" customHeight="1">
      <c r="M34230" s="85"/>
    </row>
    <row r="34231" spans="13:13" ht="49.2" customHeight="1">
      <c r="M34231" s="85"/>
    </row>
    <row r="34232" spans="13:13" ht="49.2" customHeight="1">
      <c r="M34232" s="85"/>
    </row>
    <row r="34233" spans="13:13" ht="49.2" customHeight="1">
      <c r="M34233" s="85"/>
    </row>
    <row r="34234" spans="13:13" ht="49.2" customHeight="1">
      <c r="M34234" s="85"/>
    </row>
    <row r="34235" spans="13:13" ht="49.2" customHeight="1">
      <c r="M34235" s="85"/>
    </row>
    <row r="34236" spans="13:13" ht="49.2" customHeight="1">
      <c r="M34236" s="85"/>
    </row>
    <row r="34237" spans="13:13" ht="49.2" customHeight="1">
      <c r="M34237" s="85"/>
    </row>
    <row r="34238" spans="13:13" ht="49.2" customHeight="1">
      <c r="M34238" s="85"/>
    </row>
    <row r="34239" spans="13:13" ht="49.2" customHeight="1">
      <c r="M34239" s="85"/>
    </row>
    <row r="34240" spans="13:13" ht="49.2" customHeight="1">
      <c r="M34240" s="85"/>
    </row>
    <row r="34241" spans="13:13" ht="49.2" customHeight="1">
      <c r="M34241" s="85"/>
    </row>
    <row r="34242" spans="13:13" ht="49.2" customHeight="1">
      <c r="M34242" s="85"/>
    </row>
    <row r="34243" spans="13:13" ht="49.2" customHeight="1">
      <c r="M34243" s="85"/>
    </row>
    <row r="34244" spans="13:13" ht="49.2" customHeight="1">
      <c r="M34244" s="85"/>
    </row>
    <row r="34245" spans="13:13" ht="49.2" customHeight="1">
      <c r="M34245" s="85"/>
    </row>
    <row r="34246" spans="13:13" ht="49.2" customHeight="1">
      <c r="M34246" s="85"/>
    </row>
    <row r="34247" spans="13:13" ht="49.2" customHeight="1">
      <c r="M34247" s="85"/>
    </row>
    <row r="34248" spans="13:13" ht="49.2" customHeight="1">
      <c r="M34248" s="85"/>
    </row>
    <row r="34249" spans="13:13" ht="49.2" customHeight="1">
      <c r="M34249" s="85"/>
    </row>
    <row r="34250" spans="13:13" ht="49.2" customHeight="1">
      <c r="M34250" s="85"/>
    </row>
    <row r="34251" spans="13:13" ht="49.2" customHeight="1">
      <c r="M34251" s="85"/>
    </row>
    <row r="34252" spans="13:13" ht="49.2" customHeight="1">
      <c r="M34252" s="85"/>
    </row>
    <row r="34253" spans="13:13" ht="49.2" customHeight="1">
      <c r="M34253" s="85"/>
    </row>
    <row r="34254" spans="13:13" ht="49.2" customHeight="1">
      <c r="M34254" s="85"/>
    </row>
    <row r="34255" spans="13:13" ht="49.2" customHeight="1">
      <c r="M34255" s="85"/>
    </row>
    <row r="34256" spans="13:13" ht="49.2" customHeight="1">
      <c r="M34256" s="85"/>
    </row>
    <row r="34257" spans="13:13" ht="49.2" customHeight="1">
      <c r="M34257" s="85"/>
    </row>
    <row r="34258" spans="13:13" ht="49.2" customHeight="1">
      <c r="M34258" s="85"/>
    </row>
    <row r="34259" spans="13:13" ht="49.2" customHeight="1">
      <c r="M34259" s="85"/>
    </row>
    <row r="34260" spans="13:13" ht="49.2" customHeight="1">
      <c r="M34260" s="85"/>
    </row>
    <row r="34261" spans="13:13" ht="49.2" customHeight="1">
      <c r="M34261" s="85"/>
    </row>
    <row r="34262" spans="13:13" ht="49.2" customHeight="1">
      <c r="M34262" s="85"/>
    </row>
    <row r="34263" spans="13:13" ht="49.2" customHeight="1">
      <c r="M34263" s="85"/>
    </row>
    <row r="34264" spans="13:13" ht="49.2" customHeight="1">
      <c r="M34264" s="85"/>
    </row>
    <row r="34265" spans="13:13" ht="49.2" customHeight="1">
      <c r="M34265" s="85"/>
    </row>
    <row r="34266" spans="13:13" ht="49.2" customHeight="1">
      <c r="M34266" s="85"/>
    </row>
    <row r="34267" spans="13:13" ht="49.2" customHeight="1">
      <c r="M34267" s="85"/>
    </row>
    <row r="34268" spans="13:13" ht="49.2" customHeight="1">
      <c r="M34268" s="85"/>
    </row>
    <row r="34269" spans="13:13" ht="49.2" customHeight="1">
      <c r="M34269" s="85"/>
    </row>
    <row r="34270" spans="13:13" ht="49.2" customHeight="1">
      <c r="M34270" s="85"/>
    </row>
    <row r="34271" spans="13:13" ht="49.2" customHeight="1">
      <c r="M34271" s="85"/>
    </row>
    <row r="34272" spans="13:13" ht="49.2" customHeight="1">
      <c r="M34272" s="85"/>
    </row>
    <row r="34273" spans="13:13" ht="49.2" customHeight="1">
      <c r="M34273" s="85"/>
    </row>
    <row r="34274" spans="13:13" ht="49.2" customHeight="1">
      <c r="M34274" s="85"/>
    </row>
    <row r="34275" spans="13:13" ht="49.2" customHeight="1">
      <c r="M34275" s="85"/>
    </row>
    <row r="34276" spans="13:13" ht="49.2" customHeight="1">
      <c r="M34276" s="85"/>
    </row>
    <row r="34277" spans="13:13" ht="49.2" customHeight="1">
      <c r="M34277" s="85"/>
    </row>
    <row r="34278" spans="13:13" ht="49.2" customHeight="1">
      <c r="M34278" s="85"/>
    </row>
    <row r="34279" spans="13:13" ht="49.2" customHeight="1">
      <c r="M34279" s="85"/>
    </row>
    <row r="34280" spans="13:13" ht="49.2" customHeight="1">
      <c r="M34280" s="85"/>
    </row>
    <row r="34281" spans="13:13" ht="49.2" customHeight="1">
      <c r="M34281" s="85"/>
    </row>
    <row r="34282" spans="13:13" ht="49.2" customHeight="1">
      <c r="M34282" s="85"/>
    </row>
    <row r="34283" spans="13:13" ht="49.2" customHeight="1">
      <c r="M34283" s="85"/>
    </row>
    <row r="34284" spans="13:13" ht="49.2" customHeight="1">
      <c r="M34284" s="85"/>
    </row>
    <row r="34285" spans="13:13" ht="49.2" customHeight="1">
      <c r="M34285" s="85"/>
    </row>
    <row r="34286" spans="13:13" ht="49.2" customHeight="1">
      <c r="M34286" s="85"/>
    </row>
    <row r="34287" spans="13:13" ht="49.2" customHeight="1">
      <c r="M34287" s="85"/>
    </row>
    <row r="34288" spans="13:13" ht="49.2" customHeight="1">
      <c r="M34288" s="85"/>
    </row>
    <row r="34289" spans="13:13" ht="49.2" customHeight="1">
      <c r="M34289" s="85"/>
    </row>
    <row r="34290" spans="13:13" ht="49.2" customHeight="1">
      <c r="M34290" s="85"/>
    </row>
    <row r="34291" spans="13:13" ht="49.2" customHeight="1">
      <c r="M34291" s="85"/>
    </row>
    <row r="34292" spans="13:13" ht="49.2" customHeight="1">
      <c r="M34292" s="85"/>
    </row>
    <row r="34293" spans="13:13" ht="49.2" customHeight="1">
      <c r="M34293" s="85"/>
    </row>
    <row r="34294" spans="13:13" ht="49.2" customHeight="1">
      <c r="M34294" s="85"/>
    </row>
    <row r="34295" spans="13:13" ht="49.2" customHeight="1">
      <c r="M34295" s="85"/>
    </row>
    <row r="34296" spans="13:13" ht="49.2" customHeight="1">
      <c r="M34296" s="85"/>
    </row>
    <row r="34297" spans="13:13" ht="49.2" customHeight="1">
      <c r="M34297" s="85"/>
    </row>
    <row r="34298" spans="13:13" ht="49.2" customHeight="1">
      <c r="M34298" s="85"/>
    </row>
    <row r="34299" spans="13:13" ht="49.2" customHeight="1">
      <c r="M34299" s="85"/>
    </row>
    <row r="34300" spans="13:13" ht="49.2" customHeight="1">
      <c r="M34300" s="85"/>
    </row>
    <row r="34301" spans="13:13" ht="49.2" customHeight="1">
      <c r="M34301" s="85"/>
    </row>
    <row r="34302" spans="13:13" ht="49.2" customHeight="1">
      <c r="M34302" s="85"/>
    </row>
    <row r="34303" spans="13:13" ht="49.2" customHeight="1">
      <c r="M34303" s="85"/>
    </row>
    <row r="34304" spans="13:13" ht="49.2" customHeight="1">
      <c r="M34304" s="85"/>
    </row>
    <row r="34305" spans="13:13" ht="49.2" customHeight="1">
      <c r="M34305" s="85"/>
    </row>
    <row r="34306" spans="13:13" ht="49.2" customHeight="1">
      <c r="M34306" s="85"/>
    </row>
    <row r="34307" spans="13:13" ht="49.2" customHeight="1">
      <c r="M34307" s="85"/>
    </row>
    <row r="34308" spans="13:13" ht="49.2" customHeight="1">
      <c r="M34308" s="85"/>
    </row>
    <row r="34309" spans="13:13" ht="49.2" customHeight="1">
      <c r="M34309" s="85"/>
    </row>
    <row r="34310" spans="13:13" ht="49.2" customHeight="1">
      <c r="M34310" s="85"/>
    </row>
    <row r="34311" spans="13:13" ht="49.2" customHeight="1">
      <c r="M34311" s="85"/>
    </row>
    <row r="34312" spans="13:13" ht="49.2" customHeight="1">
      <c r="M34312" s="85"/>
    </row>
    <row r="34313" spans="13:13" ht="49.2" customHeight="1">
      <c r="M34313" s="85"/>
    </row>
    <row r="34314" spans="13:13" ht="49.2" customHeight="1">
      <c r="M34314" s="85"/>
    </row>
    <row r="34315" spans="13:13" ht="49.2" customHeight="1">
      <c r="M34315" s="85"/>
    </row>
    <row r="34316" spans="13:13" ht="49.2" customHeight="1">
      <c r="M34316" s="85"/>
    </row>
    <row r="34317" spans="13:13" ht="49.2" customHeight="1">
      <c r="M34317" s="85"/>
    </row>
    <row r="34318" spans="13:13" ht="49.2" customHeight="1">
      <c r="M34318" s="85"/>
    </row>
    <row r="34319" spans="13:13" ht="49.2" customHeight="1">
      <c r="M34319" s="85"/>
    </row>
    <row r="34320" spans="13:13" ht="49.2" customHeight="1">
      <c r="M34320" s="85"/>
    </row>
    <row r="34321" spans="13:13" ht="49.2" customHeight="1">
      <c r="M34321" s="85"/>
    </row>
    <row r="34322" spans="13:13" ht="49.2" customHeight="1">
      <c r="M34322" s="85"/>
    </row>
    <row r="34323" spans="13:13" ht="49.2" customHeight="1">
      <c r="M34323" s="85"/>
    </row>
    <row r="34324" spans="13:13" ht="49.2" customHeight="1">
      <c r="M34324" s="85"/>
    </row>
    <row r="34325" spans="13:13" ht="49.2" customHeight="1">
      <c r="M34325" s="85"/>
    </row>
    <row r="34326" spans="13:13" ht="49.2" customHeight="1">
      <c r="M34326" s="85"/>
    </row>
    <row r="34327" spans="13:13" ht="49.2" customHeight="1">
      <c r="M34327" s="85"/>
    </row>
    <row r="34328" spans="13:13" ht="49.2" customHeight="1">
      <c r="M34328" s="85"/>
    </row>
    <row r="34329" spans="13:13" ht="49.2" customHeight="1">
      <c r="M34329" s="85"/>
    </row>
    <row r="34330" spans="13:13" ht="49.2" customHeight="1">
      <c r="M34330" s="85"/>
    </row>
    <row r="34331" spans="13:13" ht="49.2" customHeight="1">
      <c r="M34331" s="85"/>
    </row>
    <row r="34332" spans="13:13" ht="49.2" customHeight="1">
      <c r="M34332" s="85"/>
    </row>
    <row r="34333" spans="13:13" ht="49.2" customHeight="1">
      <c r="M34333" s="85"/>
    </row>
    <row r="34334" spans="13:13" ht="49.2" customHeight="1">
      <c r="M34334" s="85"/>
    </row>
    <row r="34335" spans="13:13" ht="49.2" customHeight="1">
      <c r="M34335" s="85"/>
    </row>
    <row r="34336" spans="13:13" ht="49.2" customHeight="1">
      <c r="M34336" s="85"/>
    </row>
    <row r="34337" spans="13:13" ht="49.2" customHeight="1">
      <c r="M34337" s="85"/>
    </row>
    <row r="34338" spans="13:13" ht="49.2" customHeight="1">
      <c r="M34338" s="85"/>
    </row>
    <row r="34339" spans="13:13" ht="49.2" customHeight="1">
      <c r="M34339" s="85"/>
    </row>
    <row r="34340" spans="13:13" ht="49.2" customHeight="1">
      <c r="M34340" s="85"/>
    </row>
    <row r="34341" spans="13:13" ht="49.2" customHeight="1">
      <c r="M34341" s="85"/>
    </row>
    <row r="34342" spans="13:13" ht="49.2" customHeight="1">
      <c r="M34342" s="85"/>
    </row>
    <row r="34343" spans="13:13" ht="49.2" customHeight="1">
      <c r="M34343" s="85"/>
    </row>
    <row r="34344" spans="13:13" ht="49.2" customHeight="1">
      <c r="M34344" s="85"/>
    </row>
    <row r="34345" spans="13:13" ht="49.2" customHeight="1">
      <c r="M34345" s="85"/>
    </row>
    <row r="34346" spans="13:13" ht="49.2" customHeight="1">
      <c r="M34346" s="85"/>
    </row>
    <row r="34347" spans="13:13" ht="49.2" customHeight="1">
      <c r="M34347" s="85"/>
    </row>
    <row r="34348" spans="13:13" ht="49.2" customHeight="1">
      <c r="M34348" s="85"/>
    </row>
    <row r="34349" spans="13:13" ht="49.2" customHeight="1">
      <c r="M34349" s="85"/>
    </row>
    <row r="34350" spans="13:13" ht="49.2" customHeight="1">
      <c r="M34350" s="85"/>
    </row>
    <row r="34351" spans="13:13" ht="49.2" customHeight="1">
      <c r="M34351" s="85"/>
    </row>
    <row r="34352" spans="13:13" ht="49.2" customHeight="1">
      <c r="M34352" s="85"/>
    </row>
    <row r="34353" spans="13:13" ht="49.2" customHeight="1">
      <c r="M34353" s="85"/>
    </row>
    <row r="34354" spans="13:13" ht="49.2" customHeight="1">
      <c r="M34354" s="85"/>
    </row>
    <row r="34355" spans="13:13" ht="49.2" customHeight="1">
      <c r="M34355" s="85"/>
    </row>
    <row r="34356" spans="13:13" ht="49.2" customHeight="1">
      <c r="M34356" s="85"/>
    </row>
    <row r="34357" spans="13:13" ht="49.2" customHeight="1">
      <c r="M34357" s="85"/>
    </row>
    <row r="34358" spans="13:13" ht="49.2" customHeight="1">
      <c r="M34358" s="85"/>
    </row>
    <row r="34359" spans="13:13" ht="49.2" customHeight="1">
      <c r="M34359" s="85"/>
    </row>
    <row r="34360" spans="13:13" ht="49.2" customHeight="1">
      <c r="M34360" s="85"/>
    </row>
    <row r="34361" spans="13:13" ht="49.2" customHeight="1">
      <c r="M34361" s="85"/>
    </row>
    <row r="34362" spans="13:13" ht="49.2" customHeight="1">
      <c r="M34362" s="85"/>
    </row>
    <row r="34363" spans="13:13" ht="49.2" customHeight="1">
      <c r="M34363" s="85"/>
    </row>
    <row r="34364" spans="13:13" ht="49.2" customHeight="1">
      <c r="M34364" s="85"/>
    </row>
    <row r="34365" spans="13:13" ht="49.2" customHeight="1">
      <c r="M34365" s="85"/>
    </row>
    <row r="34366" spans="13:13" ht="49.2" customHeight="1">
      <c r="M34366" s="85"/>
    </row>
    <row r="34367" spans="13:13" ht="49.2" customHeight="1">
      <c r="M34367" s="85"/>
    </row>
    <row r="34368" spans="13:13" ht="49.2" customHeight="1">
      <c r="M34368" s="85"/>
    </row>
    <row r="34369" spans="13:13" ht="49.2" customHeight="1">
      <c r="M34369" s="85"/>
    </row>
    <row r="34370" spans="13:13" ht="49.2" customHeight="1">
      <c r="M34370" s="85"/>
    </row>
    <row r="34371" spans="13:13" ht="49.2" customHeight="1">
      <c r="M34371" s="85"/>
    </row>
    <row r="34372" spans="13:13" ht="49.2" customHeight="1">
      <c r="M34372" s="85"/>
    </row>
    <row r="34373" spans="13:13" ht="49.2" customHeight="1">
      <c r="M34373" s="85"/>
    </row>
    <row r="34374" spans="13:13" ht="49.2" customHeight="1">
      <c r="M34374" s="85"/>
    </row>
    <row r="34375" spans="13:13" ht="49.2" customHeight="1">
      <c r="M34375" s="85"/>
    </row>
    <row r="34376" spans="13:13" ht="49.2" customHeight="1">
      <c r="M34376" s="85"/>
    </row>
    <row r="34377" spans="13:13" ht="49.2" customHeight="1">
      <c r="M34377" s="85"/>
    </row>
    <row r="34378" spans="13:13" ht="49.2" customHeight="1">
      <c r="M34378" s="85"/>
    </row>
    <row r="34379" spans="13:13" ht="49.2" customHeight="1">
      <c r="M34379" s="85"/>
    </row>
    <row r="34380" spans="13:13" ht="49.2" customHeight="1">
      <c r="M34380" s="85"/>
    </row>
    <row r="34381" spans="13:13" ht="49.2" customHeight="1">
      <c r="M34381" s="85"/>
    </row>
    <row r="34382" spans="13:13" ht="49.2" customHeight="1">
      <c r="M34382" s="85"/>
    </row>
    <row r="34383" spans="13:13" ht="49.2" customHeight="1">
      <c r="M34383" s="85"/>
    </row>
    <row r="34384" spans="13:13" ht="49.2" customHeight="1">
      <c r="M34384" s="85"/>
    </row>
    <row r="34385" spans="13:13" ht="49.2" customHeight="1">
      <c r="M34385" s="85"/>
    </row>
    <row r="34386" spans="13:13" ht="49.2" customHeight="1">
      <c r="M34386" s="85"/>
    </row>
    <row r="34387" spans="13:13" ht="49.2" customHeight="1">
      <c r="M34387" s="85"/>
    </row>
    <row r="34388" spans="13:13" ht="49.2" customHeight="1">
      <c r="M34388" s="85"/>
    </row>
    <row r="34389" spans="13:13" ht="49.2" customHeight="1">
      <c r="M34389" s="85"/>
    </row>
    <row r="34390" spans="13:13" ht="49.2" customHeight="1">
      <c r="M34390" s="85"/>
    </row>
    <row r="34391" spans="13:13" ht="49.2" customHeight="1">
      <c r="M34391" s="85"/>
    </row>
    <row r="34392" spans="13:13" ht="49.2" customHeight="1">
      <c r="M34392" s="85"/>
    </row>
    <row r="34393" spans="13:13" ht="49.2" customHeight="1">
      <c r="M34393" s="85"/>
    </row>
    <row r="34394" spans="13:13" ht="49.2" customHeight="1">
      <c r="M34394" s="85"/>
    </row>
    <row r="34395" spans="13:13" ht="49.2" customHeight="1">
      <c r="M34395" s="85"/>
    </row>
    <row r="34396" spans="13:13" ht="49.2" customHeight="1">
      <c r="M34396" s="85"/>
    </row>
    <row r="34397" spans="13:13" ht="49.2" customHeight="1">
      <c r="M34397" s="85"/>
    </row>
    <row r="34398" spans="13:13" ht="49.2" customHeight="1">
      <c r="M34398" s="85"/>
    </row>
    <row r="34399" spans="13:13" ht="49.2" customHeight="1">
      <c r="M34399" s="85"/>
    </row>
    <row r="34400" spans="13:13" ht="49.2" customHeight="1">
      <c r="M34400" s="85"/>
    </row>
    <row r="34401" spans="13:13" ht="49.2" customHeight="1">
      <c r="M34401" s="85"/>
    </row>
    <row r="34402" spans="13:13" ht="49.2" customHeight="1">
      <c r="M34402" s="85"/>
    </row>
    <row r="34403" spans="13:13" ht="49.2" customHeight="1">
      <c r="M34403" s="85"/>
    </row>
    <row r="34404" spans="13:13" ht="49.2" customHeight="1">
      <c r="M34404" s="85"/>
    </row>
    <row r="34405" spans="13:13" ht="49.2" customHeight="1">
      <c r="M34405" s="85"/>
    </row>
    <row r="34406" spans="13:13" ht="49.2" customHeight="1">
      <c r="M34406" s="85"/>
    </row>
    <row r="34407" spans="13:13" ht="49.2" customHeight="1">
      <c r="M34407" s="85"/>
    </row>
    <row r="34408" spans="13:13" ht="49.2" customHeight="1">
      <c r="M34408" s="85"/>
    </row>
    <row r="34409" spans="13:13" ht="49.2" customHeight="1">
      <c r="M34409" s="85"/>
    </row>
    <row r="34410" spans="13:13" ht="49.2" customHeight="1">
      <c r="M34410" s="85"/>
    </row>
    <row r="34411" spans="13:13" ht="49.2" customHeight="1">
      <c r="M34411" s="85"/>
    </row>
    <row r="34412" spans="13:13" ht="49.2" customHeight="1">
      <c r="M34412" s="85"/>
    </row>
    <row r="34413" spans="13:13" ht="49.2" customHeight="1">
      <c r="M34413" s="85"/>
    </row>
    <row r="34414" spans="13:13" ht="49.2" customHeight="1">
      <c r="M34414" s="85"/>
    </row>
    <row r="34415" spans="13:13" ht="49.2" customHeight="1">
      <c r="M34415" s="85"/>
    </row>
    <row r="34416" spans="13:13" ht="49.2" customHeight="1">
      <c r="M34416" s="85"/>
    </row>
    <row r="34417" spans="13:13" ht="49.2" customHeight="1">
      <c r="M34417" s="85"/>
    </row>
    <row r="34418" spans="13:13" ht="49.2" customHeight="1">
      <c r="M34418" s="85"/>
    </row>
    <row r="34419" spans="13:13" ht="49.2" customHeight="1">
      <c r="M34419" s="85"/>
    </row>
    <row r="34420" spans="13:13" ht="49.2" customHeight="1">
      <c r="M34420" s="85"/>
    </row>
    <row r="34421" spans="13:13" ht="49.2" customHeight="1">
      <c r="M34421" s="85"/>
    </row>
    <row r="34422" spans="13:13" ht="49.2" customHeight="1">
      <c r="M34422" s="85"/>
    </row>
    <row r="34423" spans="13:13" ht="49.2" customHeight="1">
      <c r="M34423" s="85"/>
    </row>
    <row r="34424" spans="13:13" ht="49.2" customHeight="1">
      <c r="M34424" s="85"/>
    </row>
    <row r="34425" spans="13:13" ht="49.2" customHeight="1">
      <c r="M34425" s="85"/>
    </row>
    <row r="34426" spans="13:13" ht="49.2" customHeight="1">
      <c r="M34426" s="85"/>
    </row>
    <row r="34427" spans="13:13" ht="49.2" customHeight="1">
      <c r="M34427" s="85"/>
    </row>
    <row r="34428" spans="13:13" ht="49.2" customHeight="1">
      <c r="M34428" s="85"/>
    </row>
    <row r="34429" spans="13:13" ht="49.2" customHeight="1">
      <c r="M34429" s="85"/>
    </row>
    <row r="34430" spans="13:13" ht="49.2" customHeight="1">
      <c r="M34430" s="85"/>
    </row>
    <row r="34431" spans="13:13" ht="49.2" customHeight="1">
      <c r="M34431" s="85"/>
    </row>
    <row r="34432" spans="13:13" ht="49.2" customHeight="1">
      <c r="M34432" s="85"/>
    </row>
    <row r="34433" spans="13:13" ht="49.2" customHeight="1">
      <c r="M34433" s="85"/>
    </row>
    <row r="34434" spans="13:13" ht="49.2" customHeight="1">
      <c r="M34434" s="85"/>
    </row>
    <row r="34435" spans="13:13" ht="49.2" customHeight="1">
      <c r="M34435" s="85"/>
    </row>
    <row r="34436" spans="13:13" ht="49.2" customHeight="1">
      <c r="M34436" s="85"/>
    </row>
    <row r="34437" spans="13:13" ht="49.2" customHeight="1">
      <c r="M34437" s="85"/>
    </row>
    <row r="34438" spans="13:13" ht="49.2" customHeight="1">
      <c r="M34438" s="85"/>
    </row>
    <row r="34439" spans="13:13" ht="49.2" customHeight="1">
      <c r="M34439" s="85"/>
    </row>
    <row r="34440" spans="13:13" ht="49.2" customHeight="1">
      <c r="M34440" s="85"/>
    </row>
    <row r="34441" spans="13:13" ht="49.2" customHeight="1">
      <c r="M34441" s="85"/>
    </row>
    <row r="34442" spans="13:13" ht="49.2" customHeight="1">
      <c r="M34442" s="85"/>
    </row>
    <row r="34443" spans="13:13" ht="49.2" customHeight="1">
      <c r="M34443" s="85"/>
    </row>
    <row r="34444" spans="13:13" ht="49.2" customHeight="1">
      <c r="M34444" s="85"/>
    </row>
    <row r="34445" spans="13:13" ht="49.2" customHeight="1">
      <c r="M34445" s="85"/>
    </row>
    <row r="34446" spans="13:13" ht="49.2" customHeight="1">
      <c r="M34446" s="85"/>
    </row>
    <row r="34447" spans="13:13" ht="49.2" customHeight="1">
      <c r="M34447" s="85"/>
    </row>
    <row r="34448" spans="13:13" ht="49.2" customHeight="1">
      <c r="M34448" s="85"/>
    </row>
    <row r="34449" spans="13:13" ht="49.2" customHeight="1">
      <c r="M34449" s="85"/>
    </row>
    <row r="34450" spans="13:13" ht="49.2" customHeight="1">
      <c r="M34450" s="85"/>
    </row>
    <row r="34451" spans="13:13" ht="49.2" customHeight="1">
      <c r="M34451" s="85"/>
    </row>
    <row r="34452" spans="13:13" ht="49.2" customHeight="1">
      <c r="M34452" s="85"/>
    </row>
    <row r="34453" spans="13:13" ht="49.2" customHeight="1">
      <c r="M34453" s="85"/>
    </row>
    <row r="34454" spans="13:13" ht="49.2" customHeight="1">
      <c r="M34454" s="85"/>
    </row>
    <row r="34455" spans="13:13" ht="49.2" customHeight="1">
      <c r="M34455" s="85"/>
    </row>
    <row r="34456" spans="13:13" ht="49.2" customHeight="1">
      <c r="M34456" s="85"/>
    </row>
    <row r="34457" spans="13:13" ht="49.2" customHeight="1">
      <c r="M34457" s="85"/>
    </row>
    <row r="34458" spans="13:13" ht="49.2" customHeight="1">
      <c r="M34458" s="85"/>
    </row>
    <row r="34459" spans="13:13" ht="49.2" customHeight="1">
      <c r="M34459" s="85"/>
    </row>
    <row r="34460" spans="13:13" ht="49.2" customHeight="1">
      <c r="M34460" s="85"/>
    </row>
    <row r="34461" spans="13:13" ht="49.2" customHeight="1">
      <c r="M34461" s="85"/>
    </row>
    <row r="34462" spans="13:13" ht="49.2" customHeight="1">
      <c r="M34462" s="85"/>
    </row>
    <row r="34463" spans="13:13" ht="49.2" customHeight="1">
      <c r="M34463" s="85"/>
    </row>
    <row r="34464" spans="13:13" ht="49.2" customHeight="1">
      <c r="M34464" s="85"/>
    </row>
    <row r="34465" spans="13:13" ht="49.2" customHeight="1">
      <c r="M34465" s="85"/>
    </row>
    <row r="34466" spans="13:13" ht="49.2" customHeight="1">
      <c r="M34466" s="85"/>
    </row>
    <row r="34467" spans="13:13" ht="49.2" customHeight="1">
      <c r="M34467" s="85"/>
    </row>
    <row r="34468" spans="13:13" ht="49.2" customHeight="1">
      <c r="M34468" s="85"/>
    </row>
    <row r="34469" spans="13:13" ht="49.2" customHeight="1">
      <c r="M34469" s="85"/>
    </row>
    <row r="34470" spans="13:13" ht="49.2" customHeight="1">
      <c r="M34470" s="85"/>
    </row>
    <row r="34471" spans="13:13" ht="49.2" customHeight="1">
      <c r="M34471" s="85"/>
    </row>
    <row r="34472" spans="13:13" ht="49.2" customHeight="1">
      <c r="M34472" s="85"/>
    </row>
    <row r="34473" spans="13:13" ht="49.2" customHeight="1">
      <c r="M34473" s="85"/>
    </row>
    <row r="34474" spans="13:13" ht="49.2" customHeight="1">
      <c r="M34474" s="85"/>
    </row>
    <row r="34475" spans="13:13" ht="49.2" customHeight="1">
      <c r="M34475" s="85"/>
    </row>
    <row r="34476" spans="13:13" ht="49.2" customHeight="1">
      <c r="M34476" s="85"/>
    </row>
    <row r="34477" spans="13:13" ht="49.2" customHeight="1">
      <c r="M34477" s="85"/>
    </row>
    <row r="34478" spans="13:13" ht="49.2" customHeight="1">
      <c r="M34478" s="85"/>
    </row>
    <row r="34479" spans="13:13" ht="49.2" customHeight="1">
      <c r="M34479" s="85"/>
    </row>
    <row r="34480" spans="13:13" ht="49.2" customHeight="1">
      <c r="M34480" s="85"/>
    </row>
    <row r="34481" spans="13:13" ht="49.2" customHeight="1">
      <c r="M34481" s="85"/>
    </row>
    <row r="34482" spans="13:13" ht="49.2" customHeight="1">
      <c r="M34482" s="85"/>
    </row>
    <row r="34483" spans="13:13" ht="49.2" customHeight="1">
      <c r="M34483" s="85"/>
    </row>
    <row r="34484" spans="13:13" ht="49.2" customHeight="1">
      <c r="M34484" s="85"/>
    </row>
    <row r="34485" spans="13:13" ht="49.2" customHeight="1">
      <c r="M34485" s="85"/>
    </row>
    <row r="34486" spans="13:13" ht="49.2" customHeight="1">
      <c r="M34486" s="85"/>
    </row>
    <row r="34487" spans="13:13" ht="49.2" customHeight="1">
      <c r="M34487" s="85"/>
    </row>
    <row r="34488" spans="13:13" ht="49.2" customHeight="1">
      <c r="M34488" s="85"/>
    </row>
    <row r="34489" spans="13:13" ht="49.2" customHeight="1">
      <c r="M34489" s="85"/>
    </row>
    <row r="34490" spans="13:13" ht="49.2" customHeight="1">
      <c r="M34490" s="85"/>
    </row>
    <row r="34491" spans="13:13" ht="49.2" customHeight="1">
      <c r="M34491" s="85"/>
    </row>
    <row r="34492" spans="13:13" ht="49.2" customHeight="1">
      <c r="M34492" s="85"/>
    </row>
    <row r="34493" spans="13:13" ht="49.2" customHeight="1">
      <c r="M34493" s="85"/>
    </row>
    <row r="34494" spans="13:13" ht="49.2" customHeight="1">
      <c r="M34494" s="85"/>
    </row>
    <row r="34495" spans="13:13" ht="49.2" customHeight="1">
      <c r="M34495" s="85"/>
    </row>
    <row r="34496" spans="13:13" ht="49.2" customHeight="1">
      <c r="M34496" s="85"/>
    </row>
    <row r="34497" spans="13:13" ht="49.2" customHeight="1">
      <c r="M34497" s="85"/>
    </row>
    <row r="34498" spans="13:13" ht="49.2" customHeight="1">
      <c r="M34498" s="85"/>
    </row>
    <row r="34499" spans="13:13" ht="49.2" customHeight="1">
      <c r="M34499" s="85"/>
    </row>
    <row r="34500" spans="13:13" ht="49.2" customHeight="1">
      <c r="M34500" s="85"/>
    </row>
    <row r="34501" spans="13:13" ht="49.2" customHeight="1">
      <c r="M34501" s="85"/>
    </row>
    <row r="34502" spans="13:13" ht="49.2" customHeight="1">
      <c r="M34502" s="85"/>
    </row>
    <row r="34503" spans="13:13" ht="49.2" customHeight="1">
      <c r="M34503" s="85"/>
    </row>
    <row r="34504" spans="13:13" ht="49.2" customHeight="1">
      <c r="M34504" s="85"/>
    </row>
    <row r="34505" spans="13:13" ht="49.2" customHeight="1">
      <c r="M34505" s="85"/>
    </row>
    <row r="34506" spans="13:13" ht="49.2" customHeight="1">
      <c r="M34506" s="85"/>
    </row>
    <row r="34507" spans="13:13" ht="49.2" customHeight="1">
      <c r="M34507" s="85"/>
    </row>
    <row r="34508" spans="13:13" ht="49.2" customHeight="1">
      <c r="M34508" s="85"/>
    </row>
    <row r="34509" spans="13:13" ht="49.2" customHeight="1">
      <c r="M34509" s="85"/>
    </row>
    <row r="34510" spans="13:13" ht="49.2" customHeight="1">
      <c r="M34510" s="85"/>
    </row>
    <row r="34511" spans="13:13" ht="49.2" customHeight="1">
      <c r="M34511" s="85"/>
    </row>
    <row r="34512" spans="13:13" ht="49.2" customHeight="1">
      <c r="M34512" s="85"/>
    </row>
    <row r="34513" spans="13:13" ht="49.2" customHeight="1">
      <c r="M34513" s="85"/>
    </row>
    <row r="34514" spans="13:13" ht="49.2" customHeight="1">
      <c r="M34514" s="85"/>
    </row>
    <row r="34515" spans="13:13" ht="49.2" customHeight="1">
      <c r="M34515" s="85"/>
    </row>
    <row r="34516" spans="13:13" ht="49.2" customHeight="1">
      <c r="M34516" s="85"/>
    </row>
    <row r="34517" spans="13:13" ht="49.2" customHeight="1">
      <c r="M34517" s="85"/>
    </row>
    <row r="34518" spans="13:13" ht="49.2" customHeight="1">
      <c r="M34518" s="85"/>
    </row>
    <row r="34519" spans="13:13" ht="49.2" customHeight="1">
      <c r="M34519" s="85"/>
    </row>
    <row r="34520" spans="13:13" ht="49.2" customHeight="1">
      <c r="M34520" s="85"/>
    </row>
    <row r="34521" spans="13:13" ht="49.2" customHeight="1">
      <c r="M34521" s="85"/>
    </row>
    <row r="34522" spans="13:13" ht="49.2" customHeight="1">
      <c r="M34522" s="85"/>
    </row>
    <row r="34523" spans="13:13" ht="49.2" customHeight="1">
      <c r="M34523" s="85"/>
    </row>
    <row r="34524" spans="13:13" ht="49.2" customHeight="1">
      <c r="M34524" s="85"/>
    </row>
    <row r="34525" spans="13:13" ht="49.2" customHeight="1">
      <c r="M34525" s="85"/>
    </row>
    <row r="34526" spans="13:13" ht="49.2" customHeight="1">
      <c r="M34526" s="85"/>
    </row>
    <row r="34527" spans="13:13" ht="49.2" customHeight="1">
      <c r="M34527" s="85"/>
    </row>
    <row r="34528" spans="13:13" ht="49.2" customHeight="1">
      <c r="M34528" s="85"/>
    </row>
    <row r="34529" spans="13:13" ht="49.2" customHeight="1">
      <c r="M34529" s="85"/>
    </row>
    <row r="34530" spans="13:13" ht="49.2" customHeight="1">
      <c r="M34530" s="85"/>
    </row>
    <row r="34531" spans="13:13" ht="49.2" customHeight="1">
      <c r="M34531" s="85"/>
    </row>
    <row r="34532" spans="13:13" ht="49.2" customHeight="1">
      <c r="M34532" s="85"/>
    </row>
    <row r="34533" spans="13:13" ht="49.2" customHeight="1">
      <c r="M34533" s="85"/>
    </row>
    <row r="34534" spans="13:13" ht="49.2" customHeight="1">
      <c r="M34534" s="85"/>
    </row>
    <row r="34535" spans="13:13" ht="49.2" customHeight="1">
      <c r="M34535" s="85"/>
    </row>
    <row r="34536" spans="13:13" ht="49.2" customHeight="1">
      <c r="M34536" s="85"/>
    </row>
    <row r="34537" spans="13:13" ht="49.2" customHeight="1">
      <c r="M34537" s="85"/>
    </row>
    <row r="34538" spans="13:13" ht="49.2" customHeight="1">
      <c r="M34538" s="85"/>
    </row>
    <row r="34539" spans="13:13" ht="49.2" customHeight="1">
      <c r="M34539" s="85"/>
    </row>
    <row r="34540" spans="13:13" ht="49.2" customHeight="1">
      <c r="M34540" s="85"/>
    </row>
    <row r="34541" spans="13:13" ht="49.2" customHeight="1">
      <c r="M34541" s="85"/>
    </row>
    <row r="34542" spans="13:13" ht="49.2" customHeight="1">
      <c r="M34542" s="85"/>
    </row>
    <row r="34543" spans="13:13" ht="49.2" customHeight="1">
      <c r="M34543" s="85"/>
    </row>
    <row r="34544" spans="13:13" ht="49.2" customHeight="1">
      <c r="M34544" s="85"/>
    </row>
    <row r="34545" spans="13:13" ht="49.2" customHeight="1">
      <c r="M34545" s="85"/>
    </row>
    <row r="34546" spans="13:13" ht="49.2" customHeight="1">
      <c r="M34546" s="85"/>
    </row>
    <row r="34547" spans="13:13" ht="49.2" customHeight="1">
      <c r="M34547" s="85"/>
    </row>
    <row r="34548" spans="13:13" ht="49.2" customHeight="1">
      <c r="M34548" s="85"/>
    </row>
    <row r="34549" spans="13:13" ht="49.2" customHeight="1">
      <c r="M34549" s="85"/>
    </row>
    <row r="34550" spans="13:13" ht="49.2" customHeight="1">
      <c r="M34550" s="85"/>
    </row>
    <row r="34551" spans="13:13" ht="49.2" customHeight="1">
      <c r="M34551" s="85"/>
    </row>
    <row r="34552" spans="13:13" ht="49.2" customHeight="1">
      <c r="M34552" s="85"/>
    </row>
    <row r="34553" spans="13:13" ht="49.2" customHeight="1">
      <c r="M34553" s="85"/>
    </row>
    <row r="34554" spans="13:13" ht="49.2" customHeight="1">
      <c r="M34554" s="85"/>
    </row>
    <row r="34555" spans="13:13" ht="49.2" customHeight="1">
      <c r="M34555" s="85"/>
    </row>
    <row r="34556" spans="13:13" ht="49.2" customHeight="1">
      <c r="M34556" s="85"/>
    </row>
    <row r="34557" spans="13:13" ht="49.2" customHeight="1">
      <c r="M34557" s="85"/>
    </row>
    <row r="34558" spans="13:13" ht="49.2" customHeight="1">
      <c r="M34558" s="85"/>
    </row>
    <row r="34559" spans="13:13" ht="49.2" customHeight="1">
      <c r="M34559" s="85"/>
    </row>
    <row r="34560" spans="13:13" ht="49.2" customHeight="1">
      <c r="M34560" s="85"/>
    </row>
    <row r="34561" spans="13:13" ht="49.2" customHeight="1">
      <c r="M34561" s="85"/>
    </row>
    <row r="34562" spans="13:13" ht="49.2" customHeight="1">
      <c r="M34562" s="85"/>
    </row>
    <row r="34563" spans="13:13" ht="49.2" customHeight="1">
      <c r="M34563" s="85"/>
    </row>
    <row r="34564" spans="13:13" ht="49.2" customHeight="1">
      <c r="M34564" s="85"/>
    </row>
    <row r="34565" spans="13:13" ht="49.2" customHeight="1">
      <c r="M34565" s="85"/>
    </row>
    <row r="34566" spans="13:13" ht="49.2" customHeight="1">
      <c r="M34566" s="85"/>
    </row>
    <row r="34567" spans="13:13" ht="49.2" customHeight="1">
      <c r="M34567" s="85"/>
    </row>
    <row r="34568" spans="13:13" ht="49.2" customHeight="1">
      <c r="M34568" s="85"/>
    </row>
    <row r="34569" spans="13:13" ht="49.2" customHeight="1">
      <c r="M34569" s="85"/>
    </row>
    <row r="34570" spans="13:13" ht="49.2" customHeight="1">
      <c r="M34570" s="85"/>
    </row>
    <row r="34571" spans="13:13" ht="49.2" customHeight="1">
      <c r="M34571" s="85"/>
    </row>
    <row r="34572" spans="13:13" ht="49.2" customHeight="1">
      <c r="M34572" s="85"/>
    </row>
    <row r="34573" spans="13:13" ht="49.2" customHeight="1">
      <c r="M34573" s="85"/>
    </row>
    <row r="34574" spans="13:13" ht="49.2" customHeight="1">
      <c r="M34574" s="85"/>
    </row>
    <row r="34575" spans="13:13" ht="49.2" customHeight="1">
      <c r="M34575" s="85"/>
    </row>
    <row r="34576" spans="13:13" ht="49.2" customHeight="1">
      <c r="M34576" s="85"/>
    </row>
    <row r="34577" spans="13:13" ht="49.2" customHeight="1">
      <c r="M34577" s="85"/>
    </row>
    <row r="34578" spans="13:13" ht="49.2" customHeight="1">
      <c r="M34578" s="85"/>
    </row>
    <row r="34579" spans="13:13" ht="49.2" customHeight="1">
      <c r="M34579" s="85"/>
    </row>
    <row r="34580" spans="13:13" ht="49.2" customHeight="1">
      <c r="M34580" s="85"/>
    </row>
    <row r="34581" spans="13:13" ht="49.2" customHeight="1">
      <c r="M34581" s="85"/>
    </row>
    <row r="34582" spans="13:13" ht="49.2" customHeight="1">
      <c r="M34582" s="85"/>
    </row>
    <row r="34583" spans="13:13" ht="49.2" customHeight="1">
      <c r="M34583" s="85"/>
    </row>
    <row r="34584" spans="13:13" ht="49.2" customHeight="1">
      <c r="M34584" s="85"/>
    </row>
    <row r="34585" spans="13:13" ht="49.2" customHeight="1">
      <c r="M34585" s="85"/>
    </row>
    <row r="34586" spans="13:13" ht="49.2" customHeight="1">
      <c r="M34586" s="85"/>
    </row>
    <row r="34587" spans="13:13" ht="49.2" customHeight="1">
      <c r="M34587" s="85"/>
    </row>
    <row r="34588" spans="13:13" ht="49.2" customHeight="1">
      <c r="M34588" s="85"/>
    </row>
    <row r="34589" spans="13:13" ht="49.2" customHeight="1">
      <c r="M34589" s="85"/>
    </row>
    <row r="34590" spans="13:13" ht="49.2" customHeight="1">
      <c r="M34590" s="85"/>
    </row>
    <row r="34591" spans="13:13" ht="49.2" customHeight="1">
      <c r="M34591" s="85"/>
    </row>
    <row r="34592" spans="13:13" ht="49.2" customHeight="1">
      <c r="M34592" s="85"/>
    </row>
    <row r="34593" spans="13:13" ht="49.2" customHeight="1">
      <c r="M34593" s="85"/>
    </row>
    <row r="34594" spans="13:13" ht="49.2" customHeight="1">
      <c r="M34594" s="85"/>
    </row>
    <row r="34595" spans="13:13" ht="49.2" customHeight="1">
      <c r="M34595" s="85"/>
    </row>
    <row r="34596" spans="13:13" ht="49.2" customHeight="1">
      <c r="M34596" s="85"/>
    </row>
    <row r="34597" spans="13:13" ht="49.2" customHeight="1">
      <c r="M34597" s="85"/>
    </row>
    <row r="34598" spans="13:13" ht="49.2" customHeight="1">
      <c r="M34598" s="85"/>
    </row>
    <row r="34599" spans="13:13" ht="49.2" customHeight="1">
      <c r="M34599" s="85"/>
    </row>
    <row r="34600" spans="13:13" ht="49.2" customHeight="1">
      <c r="M34600" s="85"/>
    </row>
    <row r="34601" spans="13:13" ht="49.2" customHeight="1">
      <c r="M34601" s="85"/>
    </row>
    <row r="34602" spans="13:13" ht="49.2" customHeight="1">
      <c r="M34602" s="85"/>
    </row>
    <row r="34603" spans="13:13" ht="49.2" customHeight="1">
      <c r="M34603" s="85"/>
    </row>
    <row r="34604" spans="13:13" ht="49.2" customHeight="1">
      <c r="M34604" s="85"/>
    </row>
    <row r="34605" spans="13:13" ht="49.2" customHeight="1">
      <c r="M34605" s="85"/>
    </row>
    <row r="34606" spans="13:13" ht="49.2" customHeight="1">
      <c r="M34606" s="85"/>
    </row>
    <row r="34607" spans="13:13" ht="49.2" customHeight="1">
      <c r="M34607" s="85"/>
    </row>
    <row r="34608" spans="13:13" ht="49.2" customHeight="1">
      <c r="M34608" s="85"/>
    </row>
    <row r="34609" spans="13:13" ht="49.2" customHeight="1">
      <c r="M34609" s="85"/>
    </row>
    <row r="34610" spans="13:13" ht="49.2" customHeight="1">
      <c r="M34610" s="85"/>
    </row>
    <row r="34611" spans="13:13" ht="49.2" customHeight="1">
      <c r="M34611" s="85"/>
    </row>
    <row r="34612" spans="13:13" ht="49.2" customHeight="1">
      <c r="M34612" s="85"/>
    </row>
    <row r="34613" spans="13:13" ht="49.2" customHeight="1">
      <c r="M34613" s="85"/>
    </row>
    <row r="34614" spans="13:13" ht="49.2" customHeight="1">
      <c r="M34614" s="85"/>
    </row>
    <row r="34615" spans="13:13" ht="49.2" customHeight="1">
      <c r="M34615" s="85"/>
    </row>
    <row r="34616" spans="13:13" ht="49.2" customHeight="1">
      <c r="M34616" s="85"/>
    </row>
    <row r="34617" spans="13:13" ht="49.2" customHeight="1">
      <c r="M34617" s="85"/>
    </row>
    <row r="34618" spans="13:13" ht="49.2" customHeight="1">
      <c r="M34618" s="85"/>
    </row>
    <row r="34619" spans="13:13" ht="49.2" customHeight="1">
      <c r="M34619" s="85"/>
    </row>
    <row r="34620" spans="13:13" ht="49.2" customHeight="1">
      <c r="M34620" s="85"/>
    </row>
    <row r="34621" spans="13:13" ht="49.2" customHeight="1">
      <c r="M34621" s="85"/>
    </row>
    <row r="34622" spans="13:13" ht="49.2" customHeight="1">
      <c r="M34622" s="85"/>
    </row>
    <row r="34623" spans="13:13" ht="49.2" customHeight="1">
      <c r="M34623" s="85"/>
    </row>
    <row r="34624" spans="13:13" ht="49.2" customHeight="1">
      <c r="M34624" s="85"/>
    </row>
    <row r="34625" spans="13:13" ht="49.2" customHeight="1">
      <c r="M34625" s="85"/>
    </row>
    <row r="34626" spans="13:13" ht="49.2" customHeight="1">
      <c r="M34626" s="85"/>
    </row>
    <row r="34627" spans="13:13" ht="49.2" customHeight="1">
      <c r="M34627" s="85"/>
    </row>
    <row r="34628" spans="13:13" ht="49.2" customHeight="1">
      <c r="M34628" s="85"/>
    </row>
    <row r="34629" spans="13:13" ht="49.2" customHeight="1">
      <c r="M34629" s="85"/>
    </row>
    <row r="34630" spans="13:13" ht="49.2" customHeight="1">
      <c r="M34630" s="85"/>
    </row>
    <row r="34631" spans="13:13" ht="49.2" customHeight="1">
      <c r="M34631" s="85"/>
    </row>
    <row r="34632" spans="13:13" ht="49.2" customHeight="1">
      <c r="M34632" s="85"/>
    </row>
    <row r="34633" spans="13:13" ht="49.2" customHeight="1">
      <c r="M34633" s="85"/>
    </row>
    <row r="34634" spans="13:13" ht="49.2" customHeight="1">
      <c r="M34634" s="85"/>
    </row>
    <row r="34635" spans="13:13" ht="49.2" customHeight="1">
      <c r="M34635" s="85"/>
    </row>
    <row r="34636" spans="13:13" ht="49.2" customHeight="1">
      <c r="M34636" s="85"/>
    </row>
    <row r="34637" spans="13:13" ht="49.2" customHeight="1">
      <c r="M34637" s="85"/>
    </row>
    <row r="34638" spans="13:13" ht="49.2" customHeight="1">
      <c r="M34638" s="85"/>
    </row>
    <row r="34639" spans="13:13" ht="49.2" customHeight="1">
      <c r="M34639" s="85"/>
    </row>
    <row r="34640" spans="13:13" ht="49.2" customHeight="1">
      <c r="M34640" s="85"/>
    </row>
    <row r="34641" spans="13:13" ht="49.2" customHeight="1">
      <c r="M34641" s="85"/>
    </row>
    <row r="34642" spans="13:13" ht="49.2" customHeight="1">
      <c r="M34642" s="85"/>
    </row>
    <row r="34643" spans="13:13" ht="49.2" customHeight="1">
      <c r="M34643" s="85"/>
    </row>
    <row r="34644" spans="13:13" ht="49.2" customHeight="1">
      <c r="M34644" s="85"/>
    </row>
    <row r="34645" spans="13:13" ht="49.2" customHeight="1">
      <c r="M34645" s="85"/>
    </row>
    <row r="34646" spans="13:13" ht="49.2" customHeight="1">
      <c r="M34646" s="85"/>
    </row>
    <row r="34647" spans="13:13" ht="49.2" customHeight="1">
      <c r="M34647" s="85"/>
    </row>
    <row r="34648" spans="13:13" ht="49.2" customHeight="1">
      <c r="M34648" s="85"/>
    </row>
    <row r="34649" spans="13:13" ht="49.2" customHeight="1">
      <c r="M34649" s="85"/>
    </row>
    <row r="34650" spans="13:13" ht="49.2" customHeight="1">
      <c r="M34650" s="85"/>
    </row>
    <row r="34651" spans="13:13" ht="49.2" customHeight="1">
      <c r="M34651" s="85"/>
    </row>
    <row r="34652" spans="13:13" ht="49.2" customHeight="1">
      <c r="M34652" s="85"/>
    </row>
    <row r="34653" spans="13:13" ht="49.2" customHeight="1">
      <c r="M34653" s="85"/>
    </row>
    <row r="34654" spans="13:13" ht="49.2" customHeight="1">
      <c r="M34654" s="85"/>
    </row>
    <row r="34655" spans="13:13" ht="49.2" customHeight="1">
      <c r="M34655" s="85"/>
    </row>
    <row r="34656" spans="13:13" ht="49.2" customHeight="1">
      <c r="M34656" s="85"/>
    </row>
    <row r="34657" spans="13:13" ht="49.2" customHeight="1">
      <c r="M34657" s="85"/>
    </row>
    <row r="34658" spans="13:13" ht="49.2" customHeight="1">
      <c r="M34658" s="85"/>
    </row>
    <row r="34659" spans="13:13" ht="49.2" customHeight="1">
      <c r="M34659" s="85"/>
    </row>
    <row r="34660" spans="13:13" ht="49.2" customHeight="1">
      <c r="M34660" s="85"/>
    </row>
    <row r="34661" spans="13:13" ht="49.2" customHeight="1">
      <c r="M34661" s="85"/>
    </row>
    <row r="34662" spans="13:13" ht="49.2" customHeight="1">
      <c r="M34662" s="85"/>
    </row>
    <row r="34663" spans="13:13" ht="49.2" customHeight="1">
      <c r="M34663" s="85"/>
    </row>
    <row r="34664" spans="13:13" ht="49.2" customHeight="1">
      <c r="M34664" s="85"/>
    </row>
    <row r="34665" spans="13:13" ht="49.2" customHeight="1">
      <c r="M34665" s="85"/>
    </row>
    <row r="34666" spans="13:13" ht="49.2" customHeight="1">
      <c r="M34666" s="85"/>
    </row>
    <row r="34667" spans="13:13" ht="49.2" customHeight="1">
      <c r="M34667" s="85"/>
    </row>
    <row r="34668" spans="13:13" ht="49.2" customHeight="1">
      <c r="M34668" s="85"/>
    </row>
    <row r="34669" spans="13:13" ht="49.2" customHeight="1">
      <c r="M34669" s="85"/>
    </row>
    <row r="34670" spans="13:13" ht="49.2" customHeight="1">
      <c r="M34670" s="85"/>
    </row>
    <row r="34671" spans="13:13" ht="49.2" customHeight="1">
      <c r="M34671" s="85"/>
    </row>
    <row r="34672" spans="13:13" ht="49.2" customHeight="1">
      <c r="M34672" s="85"/>
    </row>
    <row r="34673" spans="13:13" ht="49.2" customHeight="1">
      <c r="M34673" s="85"/>
    </row>
    <row r="34674" spans="13:13" ht="49.2" customHeight="1">
      <c r="M34674" s="85"/>
    </row>
    <row r="34675" spans="13:13" ht="49.2" customHeight="1">
      <c r="M34675" s="85"/>
    </row>
    <row r="34676" spans="13:13" ht="49.2" customHeight="1">
      <c r="M34676" s="85"/>
    </row>
    <row r="34677" spans="13:13" ht="49.2" customHeight="1">
      <c r="M34677" s="85"/>
    </row>
    <row r="34678" spans="13:13" ht="49.2" customHeight="1">
      <c r="M34678" s="85"/>
    </row>
    <row r="34679" spans="13:13" ht="49.2" customHeight="1">
      <c r="M34679" s="85"/>
    </row>
    <row r="34680" spans="13:13" ht="49.2" customHeight="1">
      <c r="M34680" s="85"/>
    </row>
    <row r="34681" spans="13:13" ht="49.2" customHeight="1">
      <c r="M34681" s="85"/>
    </row>
    <row r="34682" spans="13:13" ht="49.2" customHeight="1">
      <c r="M34682" s="85"/>
    </row>
    <row r="34683" spans="13:13" ht="49.2" customHeight="1">
      <c r="M34683" s="85"/>
    </row>
    <row r="34684" spans="13:13" ht="49.2" customHeight="1">
      <c r="M34684" s="85"/>
    </row>
    <row r="34685" spans="13:13" ht="49.2" customHeight="1">
      <c r="M34685" s="85"/>
    </row>
    <row r="34686" spans="13:13" ht="49.2" customHeight="1">
      <c r="M34686" s="85"/>
    </row>
    <row r="34687" spans="13:13" ht="49.2" customHeight="1">
      <c r="M34687" s="85"/>
    </row>
    <row r="34688" spans="13:13" ht="49.2" customHeight="1">
      <c r="M34688" s="85"/>
    </row>
    <row r="34689" spans="13:13" ht="49.2" customHeight="1">
      <c r="M34689" s="85"/>
    </row>
    <row r="34690" spans="13:13" ht="49.2" customHeight="1">
      <c r="M34690" s="85"/>
    </row>
    <row r="34691" spans="13:13" ht="49.2" customHeight="1">
      <c r="M34691" s="85"/>
    </row>
    <row r="34692" spans="13:13" ht="49.2" customHeight="1">
      <c r="M34692" s="85"/>
    </row>
    <row r="34693" spans="13:13" ht="49.2" customHeight="1">
      <c r="M34693" s="85"/>
    </row>
    <row r="34694" spans="13:13" ht="49.2" customHeight="1">
      <c r="M34694" s="85"/>
    </row>
    <row r="34695" spans="13:13" ht="49.2" customHeight="1">
      <c r="M34695" s="85"/>
    </row>
    <row r="34696" spans="13:13" ht="49.2" customHeight="1">
      <c r="M34696" s="85"/>
    </row>
    <row r="34697" spans="13:13" ht="49.2" customHeight="1">
      <c r="M34697" s="85"/>
    </row>
    <row r="34698" spans="13:13" ht="49.2" customHeight="1">
      <c r="M34698" s="85"/>
    </row>
    <row r="34699" spans="13:13" ht="49.2" customHeight="1">
      <c r="M34699" s="85"/>
    </row>
    <row r="34700" spans="13:13" ht="49.2" customHeight="1">
      <c r="M34700" s="85"/>
    </row>
    <row r="34701" spans="13:13" ht="49.2" customHeight="1">
      <c r="M34701" s="85"/>
    </row>
    <row r="34702" spans="13:13" ht="49.2" customHeight="1">
      <c r="M34702" s="85"/>
    </row>
    <row r="34703" spans="13:13" ht="49.2" customHeight="1">
      <c r="M34703" s="85"/>
    </row>
    <row r="34704" spans="13:13" ht="49.2" customHeight="1">
      <c r="M34704" s="85"/>
    </row>
    <row r="34705" spans="13:13" ht="49.2" customHeight="1">
      <c r="M34705" s="85"/>
    </row>
    <row r="34706" spans="13:13" ht="49.2" customHeight="1">
      <c r="M34706" s="85"/>
    </row>
    <row r="34707" spans="13:13" ht="49.2" customHeight="1">
      <c r="M34707" s="85"/>
    </row>
    <row r="34708" spans="13:13" ht="49.2" customHeight="1">
      <c r="M34708" s="85"/>
    </row>
    <row r="34709" spans="13:13" ht="49.2" customHeight="1">
      <c r="M34709" s="85"/>
    </row>
    <row r="34710" spans="13:13" ht="49.2" customHeight="1">
      <c r="M34710" s="85"/>
    </row>
    <row r="34711" spans="13:13" ht="49.2" customHeight="1">
      <c r="M34711" s="85"/>
    </row>
    <row r="34712" spans="13:13" ht="49.2" customHeight="1">
      <c r="M34712" s="85"/>
    </row>
    <row r="34713" spans="13:13" ht="49.2" customHeight="1">
      <c r="M34713" s="85"/>
    </row>
    <row r="34714" spans="13:13" ht="49.2" customHeight="1">
      <c r="M34714" s="85"/>
    </row>
    <row r="34715" spans="13:13" ht="49.2" customHeight="1">
      <c r="M34715" s="85"/>
    </row>
    <row r="34716" spans="13:13" ht="49.2" customHeight="1">
      <c r="M34716" s="85"/>
    </row>
    <row r="34717" spans="13:13" ht="49.2" customHeight="1">
      <c r="M34717" s="85"/>
    </row>
    <row r="34718" spans="13:13" ht="49.2" customHeight="1">
      <c r="M34718" s="85"/>
    </row>
    <row r="34719" spans="13:13" ht="49.2" customHeight="1">
      <c r="M34719" s="85"/>
    </row>
    <row r="34720" spans="13:13" ht="49.2" customHeight="1">
      <c r="M34720" s="85"/>
    </row>
    <row r="34721" spans="13:13" ht="49.2" customHeight="1">
      <c r="M34721" s="85"/>
    </row>
    <row r="34722" spans="13:13" ht="49.2" customHeight="1">
      <c r="M34722" s="85"/>
    </row>
    <row r="34723" spans="13:13" ht="49.2" customHeight="1">
      <c r="M34723" s="85"/>
    </row>
    <row r="34724" spans="13:13" ht="49.2" customHeight="1">
      <c r="M34724" s="85"/>
    </row>
    <row r="34725" spans="13:13" ht="49.2" customHeight="1">
      <c r="M34725" s="85"/>
    </row>
    <row r="34726" spans="13:13" ht="49.2" customHeight="1">
      <c r="M34726" s="85"/>
    </row>
    <row r="34727" spans="13:13" ht="49.2" customHeight="1">
      <c r="M34727" s="85"/>
    </row>
    <row r="34728" spans="13:13" ht="49.2" customHeight="1">
      <c r="M34728" s="85"/>
    </row>
    <row r="34729" spans="13:13" ht="49.2" customHeight="1">
      <c r="M34729" s="85"/>
    </row>
    <row r="34730" spans="13:13" ht="49.2" customHeight="1">
      <c r="M34730" s="85"/>
    </row>
    <row r="34731" spans="13:13" ht="49.2" customHeight="1">
      <c r="M34731" s="85"/>
    </row>
    <row r="34732" spans="13:13" ht="49.2" customHeight="1">
      <c r="M34732" s="85"/>
    </row>
    <row r="34733" spans="13:13" ht="49.2" customHeight="1">
      <c r="M34733" s="85"/>
    </row>
    <row r="34734" spans="13:13" ht="49.2" customHeight="1">
      <c r="M34734" s="85"/>
    </row>
    <row r="34735" spans="13:13" ht="49.2" customHeight="1">
      <c r="M34735" s="85"/>
    </row>
    <row r="34736" spans="13:13" ht="49.2" customHeight="1">
      <c r="M34736" s="85"/>
    </row>
    <row r="34737" spans="13:13" ht="49.2" customHeight="1">
      <c r="M34737" s="85"/>
    </row>
    <row r="34738" spans="13:13" ht="49.2" customHeight="1">
      <c r="M34738" s="85"/>
    </row>
    <row r="34739" spans="13:13" ht="49.2" customHeight="1">
      <c r="M34739" s="85"/>
    </row>
    <row r="34740" spans="13:13" ht="49.2" customHeight="1">
      <c r="M34740" s="85"/>
    </row>
    <row r="34741" spans="13:13" ht="49.2" customHeight="1">
      <c r="M34741" s="85"/>
    </row>
    <row r="34742" spans="13:13" ht="49.2" customHeight="1">
      <c r="M34742" s="85"/>
    </row>
    <row r="34743" spans="13:13" ht="49.2" customHeight="1">
      <c r="M34743" s="85"/>
    </row>
    <row r="34744" spans="13:13" ht="49.2" customHeight="1">
      <c r="M34744" s="85"/>
    </row>
    <row r="34745" spans="13:13" ht="49.2" customHeight="1">
      <c r="M34745" s="85"/>
    </row>
    <row r="34746" spans="13:13" ht="49.2" customHeight="1">
      <c r="M34746" s="85"/>
    </row>
    <row r="34747" spans="13:13" ht="49.2" customHeight="1">
      <c r="M34747" s="85"/>
    </row>
    <row r="34748" spans="13:13" ht="49.2" customHeight="1">
      <c r="M34748" s="85"/>
    </row>
    <row r="34749" spans="13:13" ht="49.2" customHeight="1">
      <c r="M34749" s="85"/>
    </row>
    <row r="34750" spans="13:13" ht="49.2" customHeight="1">
      <c r="M34750" s="85"/>
    </row>
    <row r="34751" spans="13:13" ht="49.2" customHeight="1">
      <c r="M34751" s="85"/>
    </row>
    <row r="34752" spans="13:13" ht="49.2" customHeight="1">
      <c r="M34752" s="85"/>
    </row>
    <row r="34753" spans="13:13" ht="49.2" customHeight="1">
      <c r="M34753" s="85"/>
    </row>
    <row r="34754" spans="13:13" ht="49.2" customHeight="1">
      <c r="M34754" s="85"/>
    </row>
    <row r="34755" spans="13:13" ht="49.2" customHeight="1">
      <c r="M34755" s="85"/>
    </row>
    <row r="34756" spans="13:13" ht="49.2" customHeight="1">
      <c r="M34756" s="85"/>
    </row>
    <row r="34757" spans="13:13" ht="49.2" customHeight="1">
      <c r="M34757" s="85"/>
    </row>
    <row r="34758" spans="13:13" ht="49.2" customHeight="1">
      <c r="M34758" s="85"/>
    </row>
    <row r="34759" spans="13:13" ht="49.2" customHeight="1">
      <c r="M34759" s="85"/>
    </row>
    <row r="34760" spans="13:13" ht="49.2" customHeight="1">
      <c r="M34760" s="85"/>
    </row>
    <row r="34761" spans="13:13" ht="49.2" customHeight="1">
      <c r="M34761" s="85"/>
    </row>
    <row r="34762" spans="13:13" ht="49.2" customHeight="1">
      <c r="M34762" s="85"/>
    </row>
    <row r="34763" spans="13:13" ht="49.2" customHeight="1">
      <c r="M34763" s="85"/>
    </row>
    <row r="34764" spans="13:13" ht="49.2" customHeight="1">
      <c r="M34764" s="85"/>
    </row>
    <row r="34765" spans="13:13" ht="49.2" customHeight="1">
      <c r="M34765" s="85"/>
    </row>
    <row r="34766" spans="13:13" ht="49.2" customHeight="1">
      <c r="M34766" s="85"/>
    </row>
    <row r="34767" spans="13:13" ht="49.2" customHeight="1">
      <c r="M34767" s="85"/>
    </row>
    <row r="34768" spans="13:13" ht="49.2" customHeight="1">
      <c r="M34768" s="85"/>
    </row>
    <row r="34769" spans="13:13" ht="49.2" customHeight="1">
      <c r="M34769" s="85"/>
    </row>
    <row r="34770" spans="13:13" ht="49.2" customHeight="1">
      <c r="M34770" s="85"/>
    </row>
    <row r="34771" spans="13:13" ht="49.2" customHeight="1">
      <c r="M34771" s="85"/>
    </row>
    <row r="34772" spans="13:13" ht="49.2" customHeight="1">
      <c r="M34772" s="85"/>
    </row>
    <row r="34773" spans="13:13" ht="49.2" customHeight="1">
      <c r="M34773" s="85"/>
    </row>
    <row r="34774" spans="13:13" ht="49.2" customHeight="1">
      <c r="M34774" s="85"/>
    </row>
    <row r="34775" spans="13:13" ht="49.2" customHeight="1">
      <c r="M34775" s="85"/>
    </row>
    <row r="34776" spans="13:13" ht="49.2" customHeight="1">
      <c r="M34776" s="85"/>
    </row>
    <row r="34777" spans="13:13" ht="49.2" customHeight="1">
      <c r="M34777" s="85"/>
    </row>
    <row r="34778" spans="13:13" ht="49.2" customHeight="1">
      <c r="M34778" s="85"/>
    </row>
    <row r="34779" spans="13:13" ht="49.2" customHeight="1">
      <c r="M34779" s="85"/>
    </row>
    <row r="34780" spans="13:13" ht="49.2" customHeight="1">
      <c r="M34780" s="85"/>
    </row>
    <row r="34781" spans="13:13" ht="49.2" customHeight="1">
      <c r="M34781" s="85"/>
    </row>
    <row r="34782" spans="13:13" ht="49.2" customHeight="1">
      <c r="M34782" s="85"/>
    </row>
    <row r="34783" spans="13:13" ht="49.2" customHeight="1">
      <c r="M34783" s="85"/>
    </row>
    <row r="34784" spans="13:13" ht="49.2" customHeight="1">
      <c r="M34784" s="85"/>
    </row>
    <row r="34785" spans="13:13" ht="49.2" customHeight="1">
      <c r="M34785" s="85"/>
    </row>
    <row r="34786" spans="13:13" ht="49.2" customHeight="1">
      <c r="M34786" s="85"/>
    </row>
    <row r="34787" spans="13:13" ht="49.2" customHeight="1">
      <c r="M34787" s="85"/>
    </row>
    <row r="34788" spans="13:13" ht="49.2" customHeight="1">
      <c r="M34788" s="85"/>
    </row>
    <row r="34789" spans="13:13" ht="49.2" customHeight="1">
      <c r="M34789" s="85"/>
    </row>
    <row r="34790" spans="13:13" ht="49.2" customHeight="1">
      <c r="M34790" s="85"/>
    </row>
    <row r="34791" spans="13:13" ht="49.2" customHeight="1">
      <c r="M34791" s="85"/>
    </row>
    <row r="34792" spans="13:13" ht="49.2" customHeight="1">
      <c r="M34792" s="85"/>
    </row>
    <row r="34793" spans="13:13" ht="49.2" customHeight="1">
      <c r="M34793" s="85"/>
    </row>
    <row r="34794" spans="13:13" ht="49.2" customHeight="1">
      <c r="M34794" s="85"/>
    </row>
    <row r="34795" spans="13:13" ht="49.2" customHeight="1">
      <c r="M34795" s="85"/>
    </row>
    <row r="34796" spans="13:13" ht="49.2" customHeight="1">
      <c r="M34796" s="85"/>
    </row>
    <row r="34797" spans="13:13" ht="49.2" customHeight="1">
      <c r="M34797" s="85"/>
    </row>
    <row r="34798" spans="13:13" ht="49.2" customHeight="1">
      <c r="M34798" s="85"/>
    </row>
    <row r="34799" spans="13:13" ht="49.2" customHeight="1">
      <c r="M34799" s="85"/>
    </row>
    <row r="34800" spans="13:13" ht="49.2" customHeight="1">
      <c r="M34800" s="85"/>
    </row>
    <row r="34801" spans="13:13" ht="49.2" customHeight="1">
      <c r="M34801" s="85"/>
    </row>
    <row r="34802" spans="13:13" ht="49.2" customHeight="1">
      <c r="M34802" s="85"/>
    </row>
    <row r="34803" spans="13:13" ht="49.2" customHeight="1">
      <c r="M34803" s="85"/>
    </row>
    <row r="34804" spans="13:13" ht="49.2" customHeight="1">
      <c r="M34804" s="85"/>
    </row>
    <row r="34805" spans="13:13" ht="49.2" customHeight="1">
      <c r="M34805" s="85"/>
    </row>
    <row r="34806" spans="13:13" ht="49.2" customHeight="1">
      <c r="M34806" s="85"/>
    </row>
    <row r="34807" spans="13:13" ht="49.2" customHeight="1">
      <c r="M34807" s="85"/>
    </row>
    <row r="34808" spans="13:13" ht="49.2" customHeight="1">
      <c r="M34808" s="85"/>
    </row>
    <row r="34809" spans="13:13" ht="49.2" customHeight="1">
      <c r="M34809" s="85"/>
    </row>
    <row r="34810" spans="13:13" ht="49.2" customHeight="1">
      <c r="M34810" s="85"/>
    </row>
    <row r="34811" spans="13:13" ht="49.2" customHeight="1">
      <c r="M34811" s="85"/>
    </row>
    <row r="34812" spans="13:13" ht="49.2" customHeight="1">
      <c r="M34812" s="85"/>
    </row>
    <row r="34813" spans="13:13" ht="49.2" customHeight="1">
      <c r="M34813" s="85"/>
    </row>
    <row r="34814" spans="13:13" ht="49.2" customHeight="1">
      <c r="M34814" s="85"/>
    </row>
    <row r="34815" spans="13:13" ht="49.2" customHeight="1">
      <c r="M34815" s="85"/>
    </row>
    <row r="34816" spans="13:13" ht="49.2" customHeight="1">
      <c r="M34816" s="85"/>
    </row>
    <row r="34817" spans="13:13" ht="49.2" customHeight="1">
      <c r="M34817" s="85"/>
    </row>
    <row r="34818" spans="13:13" ht="49.2" customHeight="1">
      <c r="M34818" s="85"/>
    </row>
    <row r="34819" spans="13:13" ht="49.2" customHeight="1">
      <c r="M34819" s="85"/>
    </row>
    <row r="34820" spans="13:13" ht="49.2" customHeight="1">
      <c r="M34820" s="85"/>
    </row>
    <row r="34821" spans="13:13" ht="49.2" customHeight="1">
      <c r="M34821" s="85"/>
    </row>
    <row r="34822" spans="13:13" ht="49.2" customHeight="1">
      <c r="M34822" s="85"/>
    </row>
    <row r="34823" spans="13:13" ht="49.2" customHeight="1">
      <c r="M34823" s="85"/>
    </row>
    <row r="34824" spans="13:13" ht="49.2" customHeight="1">
      <c r="M34824" s="85"/>
    </row>
    <row r="34825" spans="13:13" ht="49.2" customHeight="1">
      <c r="M34825" s="85"/>
    </row>
    <row r="34826" spans="13:13" ht="49.2" customHeight="1">
      <c r="M34826" s="85"/>
    </row>
    <row r="34827" spans="13:13" ht="49.2" customHeight="1">
      <c r="M34827" s="85"/>
    </row>
    <row r="34828" spans="13:13" ht="49.2" customHeight="1">
      <c r="M34828" s="85"/>
    </row>
    <row r="34829" spans="13:13" ht="49.2" customHeight="1">
      <c r="M34829" s="85"/>
    </row>
    <row r="34830" spans="13:13" ht="49.2" customHeight="1">
      <c r="M34830" s="85"/>
    </row>
    <row r="34831" spans="13:13" ht="49.2" customHeight="1">
      <c r="M34831" s="85"/>
    </row>
    <row r="34832" spans="13:13" ht="49.2" customHeight="1">
      <c r="M34832" s="85"/>
    </row>
    <row r="34833" spans="13:13" ht="49.2" customHeight="1">
      <c r="M34833" s="85"/>
    </row>
    <row r="34834" spans="13:13" ht="49.2" customHeight="1">
      <c r="M34834" s="85"/>
    </row>
    <row r="34835" spans="13:13" ht="49.2" customHeight="1">
      <c r="M34835" s="85"/>
    </row>
    <row r="34836" spans="13:13" ht="49.2" customHeight="1">
      <c r="M34836" s="85"/>
    </row>
    <row r="34837" spans="13:13" ht="49.2" customHeight="1">
      <c r="M34837" s="85"/>
    </row>
    <row r="34838" spans="13:13" ht="49.2" customHeight="1">
      <c r="M34838" s="85"/>
    </row>
    <row r="34839" spans="13:13" ht="49.2" customHeight="1">
      <c r="M34839" s="85"/>
    </row>
    <row r="34840" spans="13:13" ht="49.2" customHeight="1">
      <c r="M34840" s="85"/>
    </row>
    <row r="34841" spans="13:13" ht="49.2" customHeight="1">
      <c r="M34841" s="85"/>
    </row>
    <row r="34842" spans="13:13" ht="49.2" customHeight="1">
      <c r="M34842" s="85"/>
    </row>
    <row r="34843" spans="13:13" ht="49.2" customHeight="1">
      <c r="M34843" s="85"/>
    </row>
    <row r="34844" spans="13:13" ht="49.2" customHeight="1">
      <c r="M34844" s="85"/>
    </row>
    <row r="34845" spans="13:13" ht="49.2" customHeight="1">
      <c r="M34845" s="85"/>
    </row>
    <row r="34846" spans="13:13" ht="49.2" customHeight="1">
      <c r="M34846" s="85"/>
    </row>
    <row r="34847" spans="13:13" ht="49.2" customHeight="1">
      <c r="M34847" s="85"/>
    </row>
    <row r="34848" spans="13:13" ht="49.2" customHeight="1">
      <c r="M34848" s="85"/>
    </row>
    <row r="34849" spans="13:13" ht="49.2" customHeight="1">
      <c r="M34849" s="85"/>
    </row>
    <row r="34850" spans="13:13" ht="49.2" customHeight="1">
      <c r="M34850" s="85"/>
    </row>
    <row r="34851" spans="13:13" ht="49.2" customHeight="1">
      <c r="M34851" s="85"/>
    </row>
    <row r="34852" spans="13:13" ht="49.2" customHeight="1">
      <c r="M34852" s="85"/>
    </row>
    <row r="34853" spans="13:13" ht="49.2" customHeight="1">
      <c r="M34853" s="85"/>
    </row>
    <row r="34854" spans="13:13" ht="49.2" customHeight="1">
      <c r="M34854" s="85"/>
    </row>
    <row r="34855" spans="13:13" ht="49.2" customHeight="1">
      <c r="M34855" s="85"/>
    </row>
    <row r="34856" spans="13:13" ht="49.2" customHeight="1">
      <c r="M34856" s="85"/>
    </row>
    <row r="34857" spans="13:13" ht="49.2" customHeight="1">
      <c r="M34857" s="85"/>
    </row>
    <row r="34858" spans="13:13" ht="49.2" customHeight="1">
      <c r="M34858" s="85"/>
    </row>
    <row r="34859" spans="13:13" ht="49.2" customHeight="1">
      <c r="M34859" s="85"/>
    </row>
    <row r="34860" spans="13:13" ht="49.2" customHeight="1">
      <c r="M34860" s="85"/>
    </row>
    <row r="34861" spans="13:13" ht="49.2" customHeight="1">
      <c r="M34861" s="85"/>
    </row>
    <row r="34862" spans="13:13" ht="49.2" customHeight="1">
      <c r="M34862" s="85"/>
    </row>
    <row r="34863" spans="13:13" ht="49.2" customHeight="1">
      <c r="M34863" s="85"/>
    </row>
    <row r="34864" spans="13:13" ht="49.2" customHeight="1">
      <c r="M34864" s="85"/>
    </row>
    <row r="34865" spans="13:13" ht="49.2" customHeight="1">
      <c r="M34865" s="85"/>
    </row>
    <row r="34866" spans="13:13" ht="49.2" customHeight="1">
      <c r="M34866" s="85"/>
    </row>
    <row r="34867" spans="13:13" ht="49.2" customHeight="1">
      <c r="M34867" s="85"/>
    </row>
    <row r="34868" spans="13:13" ht="49.2" customHeight="1">
      <c r="M34868" s="85"/>
    </row>
    <row r="34869" spans="13:13" ht="49.2" customHeight="1">
      <c r="M34869" s="85"/>
    </row>
    <row r="34870" spans="13:13" ht="49.2" customHeight="1">
      <c r="M34870" s="85"/>
    </row>
    <row r="34871" spans="13:13" ht="49.2" customHeight="1">
      <c r="M34871" s="85"/>
    </row>
    <row r="34872" spans="13:13" ht="49.2" customHeight="1">
      <c r="M34872" s="85"/>
    </row>
    <row r="34873" spans="13:13" ht="49.2" customHeight="1">
      <c r="M34873" s="85"/>
    </row>
    <row r="34874" spans="13:13" ht="49.2" customHeight="1">
      <c r="M34874" s="85"/>
    </row>
    <row r="34875" spans="13:13" ht="49.2" customHeight="1">
      <c r="M34875" s="85"/>
    </row>
    <row r="34876" spans="13:13" ht="49.2" customHeight="1">
      <c r="M34876" s="85"/>
    </row>
    <row r="34877" spans="13:13" ht="49.2" customHeight="1">
      <c r="M34877" s="85"/>
    </row>
    <row r="34878" spans="13:13" ht="49.2" customHeight="1">
      <c r="M34878" s="85"/>
    </row>
    <row r="34879" spans="13:13" ht="49.2" customHeight="1">
      <c r="M34879" s="85"/>
    </row>
    <row r="34880" spans="13:13" ht="49.2" customHeight="1">
      <c r="M34880" s="85"/>
    </row>
    <row r="34881" spans="13:13" ht="49.2" customHeight="1">
      <c r="M34881" s="85"/>
    </row>
    <row r="34882" spans="13:13" ht="49.2" customHeight="1">
      <c r="M34882" s="85"/>
    </row>
    <row r="34883" spans="13:13" ht="49.2" customHeight="1">
      <c r="M34883" s="85"/>
    </row>
    <row r="34884" spans="13:13" ht="49.2" customHeight="1">
      <c r="M34884" s="85"/>
    </row>
    <row r="34885" spans="13:13" ht="49.2" customHeight="1">
      <c r="M34885" s="85"/>
    </row>
    <row r="34886" spans="13:13" ht="49.2" customHeight="1">
      <c r="M34886" s="85"/>
    </row>
    <row r="34887" spans="13:13" ht="49.2" customHeight="1">
      <c r="M34887" s="85"/>
    </row>
    <row r="34888" spans="13:13" ht="49.2" customHeight="1">
      <c r="M34888" s="85"/>
    </row>
    <row r="34889" spans="13:13" ht="49.2" customHeight="1">
      <c r="M34889" s="85"/>
    </row>
    <row r="34890" spans="13:13" ht="49.2" customHeight="1">
      <c r="M34890" s="85"/>
    </row>
    <row r="34891" spans="13:13" ht="49.2" customHeight="1">
      <c r="M34891" s="85"/>
    </row>
    <row r="34892" spans="13:13" ht="49.2" customHeight="1">
      <c r="M34892" s="85"/>
    </row>
    <row r="34893" spans="13:13" ht="49.2" customHeight="1">
      <c r="M34893" s="85"/>
    </row>
    <row r="34894" spans="13:13" ht="49.2" customHeight="1">
      <c r="M34894" s="85"/>
    </row>
    <row r="34895" spans="13:13" ht="49.2" customHeight="1">
      <c r="M34895" s="85"/>
    </row>
    <row r="34896" spans="13:13" ht="49.2" customHeight="1">
      <c r="M34896" s="85"/>
    </row>
    <row r="34897" spans="13:13" ht="49.2" customHeight="1">
      <c r="M34897" s="85"/>
    </row>
    <row r="34898" spans="13:13" ht="49.2" customHeight="1">
      <c r="M34898" s="85"/>
    </row>
    <row r="34899" spans="13:13" ht="49.2" customHeight="1">
      <c r="M34899" s="85"/>
    </row>
    <row r="34900" spans="13:13" ht="49.2" customHeight="1">
      <c r="M34900" s="85"/>
    </row>
    <row r="34901" spans="13:13" ht="49.2" customHeight="1">
      <c r="M34901" s="85"/>
    </row>
    <row r="34902" spans="13:13" ht="49.2" customHeight="1">
      <c r="M34902" s="85"/>
    </row>
    <row r="34903" spans="13:13" ht="49.2" customHeight="1">
      <c r="M34903" s="85"/>
    </row>
    <row r="34904" spans="13:13" ht="49.2" customHeight="1">
      <c r="M34904" s="85"/>
    </row>
    <row r="34905" spans="13:13" ht="49.2" customHeight="1">
      <c r="M34905" s="85"/>
    </row>
    <row r="34906" spans="13:13" ht="49.2" customHeight="1">
      <c r="M34906" s="85"/>
    </row>
    <row r="34907" spans="13:13" ht="49.2" customHeight="1">
      <c r="M34907" s="85"/>
    </row>
    <row r="34908" spans="13:13" ht="49.2" customHeight="1">
      <c r="M34908" s="85"/>
    </row>
    <row r="34909" spans="13:13" ht="49.2" customHeight="1">
      <c r="M34909" s="85"/>
    </row>
    <row r="34910" spans="13:13" ht="49.2" customHeight="1">
      <c r="M34910" s="85"/>
    </row>
    <row r="34911" spans="13:13" ht="49.2" customHeight="1">
      <c r="M34911" s="85"/>
    </row>
    <row r="34912" spans="13:13" ht="49.2" customHeight="1">
      <c r="M34912" s="85"/>
    </row>
    <row r="34913" spans="13:13" ht="49.2" customHeight="1">
      <c r="M34913" s="85"/>
    </row>
    <row r="34914" spans="13:13" ht="49.2" customHeight="1">
      <c r="M34914" s="85"/>
    </row>
    <row r="34915" spans="13:13" ht="49.2" customHeight="1">
      <c r="M34915" s="85"/>
    </row>
    <row r="34916" spans="13:13" ht="49.2" customHeight="1">
      <c r="M34916" s="85"/>
    </row>
    <row r="34917" spans="13:13" ht="49.2" customHeight="1">
      <c r="M34917" s="85"/>
    </row>
    <row r="34918" spans="13:13" ht="49.2" customHeight="1">
      <c r="M34918" s="85"/>
    </row>
    <row r="34919" spans="13:13" ht="49.2" customHeight="1">
      <c r="M34919" s="85"/>
    </row>
    <row r="34920" spans="13:13" ht="49.2" customHeight="1">
      <c r="M34920" s="85"/>
    </row>
    <row r="34921" spans="13:13" ht="49.2" customHeight="1">
      <c r="M34921" s="85"/>
    </row>
    <row r="34922" spans="13:13" ht="49.2" customHeight="1">
      <c r="M34922" s="85"/>
    </row>
    <row r="34923" spans="13:13" ht="49.2" customHeight="1">
      <c r="M34923" s="85"/>
    </row>
    <row r="34924" spans="13:13" ht="49.2" customHeight="1">
      <c r="M34924" s="85"/>
    </row>
    <row r="34925" spans="13:13" ht="49.2" customHeight="1">
      <c r="M34925" s="85"/>
    </row>
    <row r="34926" spans="13:13" ht="49.2" customHeight="1">
      <c r="M34926" s="85"/>
    </row>
    <row r="34927" spans="13:13" ht="49.2" customHeight="1">
      <c r="M34927" s="85"/>
    </row>
    <row r="34928" spans="13:13" ht="49.2" customHeight="1">
      <c r="M34928" s="85"/>
    </row>
    <row r="34929" spans="13:13" ht="49.2" customHeight="1">
      <c r="M34929" s="85"/>
    </row>
    <row r="34930" spans="13:13" ht="49.2" customHeight="1">
      <c r="M34930" s="85"/>
    </row>
    <row r="34931" spans="13:13" ht="49.2" customHeight="1">
      <c r="M34931" s="85"/>
    </row>
    <row r="34932" spans="13:13" ht="49.2" customHeight="1">
      <c r="M34932" s="85"/>
    </row>
    <row r="34933" spans="13:13" ht="49.2" customHeight="1">
      <c r="M34933" s="85"/>
    </row>
    <row r="34934" spans="13:13" ht="49.2" customHeight="1">
      <c r="M34934" s="85"/>
    </row>
    <row r="34935" spans="13:13" ht="49.2" customHeight="1">
      <c r="M34935" s="85"/>
    </row>
    <row r="34936" spans="13:13" ht="49.2" customHeight="1">
      <c r="M34936" s="85"/>
    </row>
    <row r="34937" spans="13:13" ht="49.2" customHeight="1">
      <c r="M34937" s="85"/>
    </row>
    <row r="34938" spans="13:13" ht="49.2" customHeight="1">
      <c r="M34938" s="85"/>
    </row>
    <row r="34939" spans="13:13" ht="49.2" customHeight="1">
      <c r="M34939" s="85"/>
    </row>
    <row r="34940" spans="13:13" ht="49.2" customHeight="1">
      <c r="M34940" s="85"/>
    </row>
    <row r="34941" spans="13:13" ht="49.2" customHeight="1">
      <c r="M34941" s="85"/>
    </row>
    <row r="34942" spans="13:13" ht="49.2" customHeight="1">
      <c r="M34942" s="85"/>
    </row>
    <row r="34943" spans="13:13" ht="49.2" customHeight="1">
      <c r="M34943" s="85"/>
    </row>
    <row r="34944" spans="13:13" ht="49.2" customHeight="1">
      <c r="M34944" s="85"/>
    </row>
    <row r="34945" spans="13:13" ht="49.2" customHeight="1">
      <c r="M34945" s="85"/>
    </row>
    <row r="34946" spans="13:13" ht="49.2" customHeight="1">
      <c r="M34946" s="85"/>
    </row>
    <row r="34947" spans="13:13" ht="49.2" customHeight="1">
      <c r="M34947" s="85"/>
    </row>
    <row r="34948" spans="13:13" ht="49.2" customHeight="1">
      <c r="M34948" s="85"/>
    </row>
    <row r="34949" spans="13:13" ht="49.2" customHeight="1">
      <c r="M34949" s="85"/>
    </row>
    <row r="34950" spans="13:13" ht="49.2" customHeight="1">
      <c r="M34950" s="85"/>
    </row>
    <row r="34951" spans="13:13" ht="49.2" customHeight="1">
      <c r="M34951" s="85"/>
    </row>
    <row r="34952" spans="13:13" ht="49.2" customHeight="1">
      <c r="M34952" s="85"/>
    </row>
    <row r="34953" spans="13:13" ht="49.2" customHeight="1">
      <c r="M34953" s="85"/>
    </row>
    <row r="34954" spans="13:13" ht="49.2" customHeight="1">
      <c r="M34954" s="85"/>
    </row>
    <row r="34955" spans="13:13" ht="49.2" customHeight="1">
      <c r="M34955" s="85"/>
    </row>
    <row r="34956" spans="13:13" ht="49.2" customHeight="1">
      <c r="M34956" s="85"/>
    </row>
    <row r="34957" spans="13:13" ht="49.2" customHeight="1">
      <c r="M34957" s="85"/>
    </row>
    <row r="34958" spans="13:13" ht="49.2" customHeight="1">
      <c r="M34958" s="85"/>
    </row>
    <row r="34959" spans="13:13" ht="49.2" customHeight="1">
      <c r="M34959" s="85"/>
    </row>
    <row r="34960" spans="13:13" ht="49.2" customHeight="1">
      <c r="M34960" s="85"/>
    </row>
    <row r="34961" spans="13:13" ht="49.2" customHeight="1">
      <c r="M34961" s="85"/>
    </row>
    <row r="34962" spans="13:13" ht="49.2" customHeight="1">
      <c r="M34962" s="85"/>
    </row>
    <row r="34963" spans="13:13" ht="49.2" customHeight="1">
      <c r="M34963" s="85"/>
    </row>
    <row r="34964" spans="13:13" ht="49.2" customHeight="1">
      <c r="M34964" s="85"/>
    </row>
    <row r="34965" spans="13:13" ht="49.2" customHeight="1">
      <c r="M34965" s="85"/>
    </row>
    <row r="34966" spans="13:13" ht="49.2" customHeight="1">
      <c r="M34966" s="85"/>
    </row>
    <row r="34967" spans="13:13" ht="49.2" customHeight="1">
      <c r="M34967" s="85"/>
    </row>
    <row r="34968" spans="13:13" ht="49.2" customHeight="1">
      <c r="M34968" s="85"/>
    </row>
    <row r="34969" spans="13:13" ht="49.2" customHeight="1">
      <c r="M34969" s="85"/>
    </row>
    <row r="34970" spans="13:13" ht="49.2" customHeight="1">
      <c r="M34970" s="85"/>
    </row>
    <row r="34971" spans="13:13" ht="49.2" customHeight="1">
      <c r="M34971" s="85"/>
    </row>
    <row r="34972" spans="13:13" ht="49.2" customHeight="1">
      <c r="M34972" s="85"/>
    </row>
    <row r="34973" spans="13:13" ht="49.2" customHeight="1">
      <c r="M34973" s="85"/>
    </row>
    <row r="34974" spans="13:13" ht="49.2" customHeight="1">
      <c r="M34974" s="85"/>
    </row>
    <row r="34975" spans="13:13" ht="49.2" customHeight="1">
      <c r="M34975" s="85"/>
    </row>
    <row r="34976" spans="13:13" ht="49.2" customHeight="1">
      <c r="M34976" s="85"/>
    </row>
    <row r="34977" spans="13:13" ht="49.2" customHeight="1">
      <c r="M34977" s="85"/>
    </row>
    <row r="34978" spans="13:13" ht="49.2" customHeight="1">
      <c r="M34978" s="85"/>
    </row>
    <row r="34979" spans="13:13" ht="49.2" customHeight="1">
      <c r="M34979" s="85"/>
    </row>
    <row r="34980" spans="13:13" ht="49.2" customHeight="1">
      <c r="M34980" s="85"/>
    </row>
    <row r="34981" spans="13:13" ht="49.2" customHeight="1">
      <c r="M34981" s="85"/>
    </row>
    <row r="34982" spans="13:13" ht="49.2" customHeight="1">
      <c r="M34982" s="85"/>
    </row>
    <row r="34983" spans="13:13" ht="49.2" customHeight="1">
      <c r="M34983" s="85"/>
    </row>
    <row r="34984" spans="13:13" ht="49.2" customHeight="1">
      <c r="M34984" s="85"/>
    </row>
    <row r="34985" spans="13:13" ht="49.2" customHeight="1">
      <c r="M34985" s="85"/>
    </row>
    <row r="34986" spans="13:13" ht="49.2" customHeight="1">
      <c r="M34986" s="85"/>
    </row>
    <row r="34987" spans="13:13" ht="49.2" customHeight="1">
      <c r="M34987" s="85"/>
    </row>
    <row r="34988" spans="13:13" ht="49.2" customHeight="1">
      <c r="M34988" s="85"/>
    </row>
    <row r="34989" spans="13:13" ht="49.2" customHeight="1">
      <c r="M34989" s="85"/>
    </row>
    <row r="34990" spans="13:13" ht="49.2" customHeight="1">
      <c r="M34990" s="85"/>
    </row>
    <row r="34991" spans="13:13" ht="49.2" customHeight="1">
      <c r="M34991" s="85"/>
    </row>
    <row r="34992" spans="13:13" ht="49.2" customHeight="1">
      <c r="M34992" s="85"/>
    </row>
    <row r="34993" spans="13:13" ht="49.2" customHeight="1">
      <c r="M34993" s="85"/>
    </row>
    <row r="34994" spans="13:13" ht="49.2" customHeight="1">
      <c r="M34994" s="85"/>
    </row>
    <row r="34995" spans="13:13" ht="49.2" customHeight="1">
      <c r="M34995" s="85"/>
    </row>
    <row r="34996" spans="13:13" ht="49.2" customHeight="1">
      <c r="M34996" s="85"/>
    </row>
    <row r="34997" spans="13:13" ht="49.2" customHeight="1">
      <c r="M34997" s="85"/>
    </row>
    <row r="34998" spans="13:13" ht="49.2" customHeight="1">
      <c r="M34998" s="85"/>
    </row>
    <row r="34999" spans="13:13" ht="49.2" customHeight="1">
      <c r="M34999" s="85"/>
    </row>
    <row r="35000" spans="13:13" ht="49.2" customHeight="1">
      <c r="M35000" s="85"/>
    </row>
    <row r="35001" spans="13:13" ht="49.2" customHeight="1">
      <c r="M35001" s="85"/>
    </row>
    <row r="35002" spans="13:13" ht="49.2" customHeight="1">
      <c r="M35002" s="85"/>
    </row>
    <row r="35003" spans="13:13" ht="49.2" customHeight="1">
      <c r="M35003" s="85"/>
    </row>
    <row r="35004" spans="13:13" ht="49.2" customHeight="1">
      <c r="M35004" s="85"/>
    </row>
    <row r="35005" spans="13:13" ht="49.2" customHeight="1">
      <c r="M35005" s="85"/>
    </row>
    <row r="35006" spans="13:13" ht="49.2" customHeight="1">
      <c r="M35006" s="85"/>
    </row>
    <row r="35007" spans="13:13" ht="49.2" customHeight="1">
      <c r="M35007" s="85"/>
    </row>
    <row r="35008" spans="13:13" ht="49.2" customHeight="1">
      <c r="M35008" s="85"/>
    </row>
    <row r="35009" spans="13:13" ht="49.2" customHeight="1">
      <c r="M35009" s="85"/>
    </row>
    <row r="35010" spans="13:13" ht="49.2" customHeight="1">
      <c r="M35010" s="85"/>
    </row>
    <row r="35011" spans="13:13" ht="49.2" customHeight="1">
      <c r="M35011" s="85"/>
    </row>
    <row r="35012" spans="13:13" ht="49.2" customHeight="1">
      <c r="M35012" s="85"/>
    </row>
    <row r="35013" spans="13:13" ht="49.2" customHeight="1">
      <c r="M35013" s="85"/>
    </row>
    <row r="35014" spans="13:13" ht="49.2" customHeight="1">
      <c r="M35014" s="85"/>
    </row>
    <row r="35015" spans="13:13" ht="49.2" customHeight="1">
      <c r="M35015" s="85"/>
    </row>
    <row r="35016" spans="13:13" ht="49.2" customHeight="1">
      <c r="M35016" s="85"/>
    </row>
    <row r="35017" spans="13:13" ht="49.2" customHeight="1">
      <c r="M35017" s="85"/>
    </row>
    <row r="35018" spans="13:13" ht="49.2" customHeight="1">
      <c r="M35018" s="85"/>
    </row>
    <row r="35019" spans="13:13" ht="49.2" customHeight="1">
      <c r="M35019" s="85"/>
    </row>
    <row r="35020" spans="13:13" ht="49.2" customHeight="1">
      <c r="M35020" s="85"/>
    </row>
    <row r="35021" spans="13:13" ht="49.2" customHeight="1">
      <c r="M35021" s="85"/>
    </row>
    <row r="35022" spans="13:13" ht="49.2" customHeight="1">
      <c r="M35022" s="85"/>
    </row>
    <row r="35023" spans="13:13" ht="49.2" customHeight="1">
      <c r="M35023" s="85"/>
    </row>
    <row r="35024" spans="13:13" ht="49.2" customHeight="1">
      <c r="M35024" s="85"/>
    </row>
    <row r="35025" spans="13:13" ht="49.2" customHeight="1">
      <c r="M35025" s="85"/>
    </row>
    <row r="35026" spans="13:13" ht="49.2" customHeight="1">
      <c r="M35026" s="85"/>
    </row>
    <row r="35027" spans="13:13" ht="49.2" customHeight="1">
      <c r="M35027" s="85"/>
    </row>
    <row r="35028" spans="13:13" ht="49.2" customHeight="1">
      <c r="M35028" s="85"/>
    </row>
    <row r="35029" spans="13:13" ht="49.2" customHeight="1">
      <c r="M35029" s="85"/>
    </row>
    <row r="35030" spans="13:13" ht="49.2" customHeight="1">
      <c r="M35030" s="85"/>
    </row>
    <row r="35031" spans="13:13" ht="49.2" customHeight="1">
      <c r="M35031" s="85"/>
    </row>
    <row r="35032" spans="13:13" ht="49.2" customHeight="1">
      <c r="M35032" s="85"/>
    </row>
    <row r="35033" spans="13:13" ht="49.2" customHeight="1">
      <c r="M35033" s="85"/>
    </row>
    <row r="35034" spans="13:13" ht="49.2" customHeight="1">
      <c r="M35034" s="85"/>
    </row>
    <row r="35035" spans="13:13" ht="49.2" customHeight="1">
      <c r="M35035" s="85"/>
    </row>
    <row r="35036" spans="13:13" ht="49.2" customHeight="1">
      <c r="M35036" s="85"/>
    </row>
    <row r="35037" spans="13:13" ht="49.2" customHeight="1">
      <c r="M35037" s="85"/>
    </row>
    <row r="35038" spans="13:13" ht="49.2" customHeight="1">
      <c r="M35038" s="85"/>
    </row>
    <row r="35039" spans="13:13" ht="49.2" customHeight="1">
      <c r="M35039" s="85"/>
    </row>
    <row r="35040" spans="13:13" ht="49.2" customHeight="1">
      <c r="M35040" s="85"/>
    </row>
    <row r="35041" spans="13:13" ht="49.2" customHeight="1">
      <c r="M35041" s="85"/>
    </row>
    <row r="35042" spans="13:13" ht="49.2" customHeight="1">
      <c r="M35042" s="85"/>
    </row>
    <row r="35043" spans="13:13" ht="49.2" customHeight="1">
      <c r="M35043" s="85"/>
    </row>
    <row r="35044" spans="13:13" ht="49.2" customHeight="1">
      <c r="M35044" s="85"/>
    </row>
    <row r="35045" spans="13:13" ht="49.2" customHeight="1">
      <c r="M35045" s="85"/>
    </row>
    <row r="35046" spans="13:13" ht="49.2" customHeight="1">
      <c r="M35046" s="85"/>
    </row>
    <row r="35047" spans="13:13" ht="49.2" customHeight="1">
      <c r="M35047" s="85"/>
    </row>
    <row r="35048" spans="13:13" ht="49.2" customHeight="1">
      <c r="M35048" s="85"/>
    </row>
    <row r="35049" spans="13:13" ht="49.2" customHeight="1">
      <c r="M35049" s="85"/>
    </row>
    <row r="35050" spans="13:13" ht="49.2" customHeight="1">
      <c r="M35050" s="85"/>
    </row>
    <row r="35051" spans="13:13" ht="49.2" customHeight="1">
      <c r="M35051" s="85"/>
    </row>
    <row r="35052" spans="13:13" ht="49.2" customHeight="1">
      <c r="M35052" s="85"/>
    </row>
    <row r="35053" spans="13:13" ht="49.2" customHeight="1">
      <c r="M35053" s="85"/>
    </row>
    <row r="35054" spans="13:13" ht="49.2" customHeight="1">
      <c r="M35054" s="85"/>
    </row>
    <row r="35055" spans="13:13" ht="49.2" customHeight="1">
      <c r="M35055" s="85"/>
    </row>
    <row r="35056" spans="13:13" ht="49.2" customHeight="1">
      <c r="M35056" s="85"/>
    </row>
    <row r="35057" spans="13:13" ht="49.2" customHeight="1">
      <c r="M35057" s="85"/>
    </row>
    <row r="35058" spans="13:13" ht="49.2" customHeight="1">
      <c r="M35058" s="85"/>
    </row>
    <row r="35059" spans="13:13" ht="49.2" customHeight="1">
      <c r="M35059" s="85"/>
    </row>
    <row r="35060" spans="13:13" ht="49.2" customHeight="1">
      <c r="M35060" s="85"/>
    </row>
    <row r="35061" spans="13:13" ht="49.2" customHeight="1">
      <c r="M35061" s="85"/>
    </row>
    <row r="35062" spans="13:13" ht="49.2" customHeight="1">
      <c r="M35062" s="85"/>
    </row>
    <row r="35063" spans="13:13" ht="49.2" customHeight="1">
      <c r="M35063" s="85"/>
    </row>
    <row r="35064" spans="13:13" ht="49.2" customHeight="1">
      <c r="M35064" s="85"/>
    </row>
    <row r="35065" spans="13:13" ht="49.2" customHeight="1">
      <c r="M35065" s="85"/>
    </row>
    <row r="35066" spans="13:13" ht="49.2" customHeight="1">
      <c r="M35066" s="85"/>
    </row>
    <row r="35067" spans="13:13" ht="49.2" customHeight="1">
      <c r="M35067" s="85"/>
    </row>
    <row r="35068" spans="13:13" ht="49.2" customHeight="1">
      <c r="M35068" s="85"/>
    </row>
    <row r="35069" spans="13:13" ht="49.2" customHeight="1">
      <c r="M35069" s="85"/>
    </row>
    <row r="35070" spans="13:13" ht="49.2" customHeight="1">
      <c r="M35070" s="85"/>
    </row>
    <row r="35071" spans="13:13" ht="49.2" customHeight="1">
      <c r="M35071" s="85"/>
    </row>
    <row r="35072" spans="13:13" ht="49.2" customHeight="1">
      <c r="M35072" s="85"/>
    </row>
    <row r="35073" spans="13:13" ht="49.2" customHeight="1">
      <c r="M35073" s="85"/>
    </row>
    <row r="35074" spans="13:13" ht="49.2" customHeight="1">
      <c r="M35074" s="85"/>
    </row>
    <row r="35075" spans="13:13" ht="49.2" customHeight="1">
      <c r="M35075" s="85"/>
    </row>
    <row r="35076" spans="13:13" ht="49.2" customHeight="1">
      <c r="M35076" s="85"/>
    </row>
    <row r="35077" spans="13:13" ht="49.2" customHeight="1">
      <c r="M35077" s="85"/>
    </row>
    <row r="35078" spans="13:13" ht="49.2" customHeight="1">
      <c r="M35078" s="85"/>
    </row>
    <row r="35079" spans="13:13" ht="49.2" customHeight="1">
      <c r="M35079" s="85"/>
    </row>
    <row r="35080" spans="13:13" ht="49.2" customHeight="1">
      <c r="M35080" s="85"/>
    </row>
    <row r="35081" spans="13:13" ht="49.2" customHeight="1">
      <c r="M35081" s="85"/>
    </row>
    <row r="35082" spans="13:13" ht="49.2" customHeight="1">
      <c r="M35082" s="85"/>
    </row>
    <row r="35083" spans="13:13" ht="49.2" customHeight="1">
      <c r="M35083" s="85"/>
    </row>
    <row r="35084" spans="13:13" ht="49.2" customHeight="1">
      <c r="M35084" s="85"/>
    </row>
    <row r="35085" spans="13:13" ht="49.2" customHeight="1">
      <c r="M35085" s="85"/>
    </row>
    <row r="35086" spans="13:13" ht="49.2" customHeight="1">
      <c r="M35086" s="85"/>
    </row>
    <row r="35087" spans="13:13" ht="49.2" customHeight="1">
      <c r="M35087" s="85"/>
    </row>
    <row r="35088" spans="13:13" ht="49.2" customHeight="1">
      <c r="M35088" s="85"/>
    </row>
    <row r="35089" spans="13:13" ht="49.2" customHeight="1">
      <c r="M35089" s="85"/>
    </row>
    <row r="35090" spans="13:13" ht="49.2" customHeight="1">
      <c r="M35090" s="85"/>
    </row>
    <row r="35091" spans="13:13" ht="49.2" customHeight="1">
      <c r="M35091" s="85"/>
    </row>
    <row r="35092" spans="13:13" ht="49.2" customHeight="1">
      <c r="M35092" s="85"/>
    </row>
    <row r="35093" spans="13:13" ht="49.2" customHeight="1">
      <c r="M35093" s="85"/>
    </row>
    <row r="35094" spans="13:13" ht="49.2" customHeight="1">
      <c r="M35094" s="85"/>
    </row>
    <row r="35095" spans="13:13" ht="49.2" customHeight="1">
      <c r="M35095" s="85"/>
    </row>
    <row r="35096" spans="13:13" ht="49.2" customHeight="1">
      <c r="M35096" s="85"/>
    </row>
    <row r="35097" spans="13:13" ht="49.2" customHeight="1">
      <c r="M35097" s="85"/>
    </row>
    <row r="35098" spans="13:13" ht="49.2" customHeight="1">
      <c r="M35098" s="85"/>
    </row>
    <row r="35099" spans="13:13" ht="49.2" customHeight="1">
      <c r="M35099" s="85"/>
    </row>
    <row r="35100" spans="13:13" ht="49.2" customHeight="1">
      <c r="M35100" s="85"/>
    </row>
    <row r="35101" spans="13:13" ht="49.2" customHeight="1">
      <c r="M35101" s="85"/>
    </row>
    <row r="35102" spans="13:13" ht="49.2" customHeight="1">
      <c r="M35102" s="85"/>
    </row>
    <row r="35103" spans="13:13" ht="49.2" customHeight="1">
      <c r="M35103" s="85"/>
    </row>
    <row r="35104" spans="13:13" ht="49.2" customHeight="1">
      <c r="M35104" s="85"/>
    </row>
    <row r="35105" spans="13:13" ht="49.2" customHeight="1">
      <c r="M35105" s="85"/>
    </row>
    <row r="35106" spans="13:13" ht="49.2" customHeight="1">
      <c r="M35106" s="85"/>
    </row>
    <row r="35107" spans="13:13" ht="49.2" customHeight="1">
      <c r="M35107" s="85"/>
    </row>
    <row r="35108" spans="13:13" ht="49.2" customHeight="1">
      <c r="M35108" s="85"/>
    </row>
    <row r="35109" spans="13:13" ht="49.2" customHeight="1">
      <c r="M35109" s="85"/>
    </row>
    <row r="35110" spans="13:13" ht="49.2" customHeight="1">
      <c r="M35110" s="85"/>
    </row>
    <row r="35111" spans="13:13" ht="49.2" customHeight="1">
      <c r="M35111" s="85"/>
    </row>
    <row r="35112" spans="13:13" ht="49.2" customHeight="1">
      <c r="M35112" s="85"/>
    </row>
    <row r="35113" spans="13:13" ht="49.2" customHeight="1">
      <c r="M35113" s="85"/>
    </row>
    <row r="35114" spans="13:13" ht="49.2" customHeight="1">
      <c r="M35114" s="85"/>
    </row>
    <row r="35115" spans="13:13" ht="49.2" customHeight="1">
      <c r="M35115" s="85"/>
    </row>
    <row r="35116" spans="13:13" ht="49.2" customHeight="1">
      <c r="M35116" s="85"/>
    </row>
    <row r="35117" spans="13:13" ht="49.2" customHeight="1">
      <c r="M35117" s="85"/>
    </row>
    <row r="35118" spans="13:13" ht="49.2" customHeight="1">
      <c r="M35118" s="85"/>
    </row>
    <row r="35119" spans="13:13" ht="49.2" customHeight="1">
      <c r="M35119" s="85"/>
    </row>
    <row r="35120" spans="13:13" ht="49.2" customHeight="1">
      <c r="M35120" s="85"/>
    </row>
    <row r="35121" spans="13:13" ht="49.2" customHeight="1">
      <c r="M35121" s="85"/>
    </row>
    <row r="35122" spans="13:13" ht="49.2" customHeight="1">
      <c r="M35122" s="85"/>
    </row>
    <row r="35123" spans="13:13" ht="49.2" customHeight="1">
      <c r="M35123" s="85"/>
    </row>
    <row r="35124" spans="13:13" ht="49.2" customHeight="1">
      <c r="M35124" s="85"/>
    </row>
    <row r="35125" spans="13:13" ht="49.2" customHeight="1">
      <c r="M35125" s="85"/>
    </row>
    <row r="35126" spans="13:13" ht="49.2" customHeight="1">
      <c r="M35126" s="85"/>
    </row>
    <row r="35127" spans="13:13" ht="49.2" customHeight="1">
      <c r="M35127" s="85"/>
    </row>
    <row r="35128" spans="13:13" ht="49.2" customHeight="1">
      <c r="M35128" s="85"/>
    </row>
    <row r="35129" spans="13:13" ht="49.2" customHeight="1">
      <c r="M35129" s="85"/>
    </row>
    <row r="35130" spans="13:13" ht="49.2" customHeight="1">
      <c r="M35130" s="85"/>
    </row>
    <row r="35131" spans="13:13" ht="49.2" customHeight="1">
      <c r="M35131" s="85"/>
    </row>
    <row r="35132" spans="13:13" ht="49.2" customHeight="1">
      <c r="M35132" s="85"/>
    </row>
    <row r="35133" spans="13:13" ht="49.2" customHeight="1">
      <c r="M35133" s="85"/>
    </row>
    <row r="35134" spans="13:13" ht="49.2" customHeight="1">
      <c r="M35134" s="85"/>
    </row>
    <row r="35135" spans="13:13" ht="49.2" customHeight="1">
      <c r="M35135" s="85"/>
    </row>
    <row r="35136" spans="13:13" ht="49.2" customHeight="1">
      <c r="M35136" s="85"/>
    </row>
    <row r="35137" spans="13:13" ht="49.2" customHeight="1">
      <c r="M35137" s="85"/>
    </row>
    <row r="35138" spans="13:13" ht="49.2" customHeight="1">
      <c r="M35138" s="85"/>
    </row>
    <row r="35139" spans="13:13" ht="49.2" customHeight="1">
      <c r="M35139" s="85"/>
    </row>
    <row r="35140" spans="13:13" ht="49.2" customHeight="1">
      <c r="M35140" s="85"/>
    </row>
    <row r="35141" spans="13:13" ht="49.2" customHeight="1">
      <c r="M35141" s="85"/>
    </row>
    <row r="35142" spans="13:13" ht="49.2" customHeight="1">
      <c r="M35142" s="85"/>
    </row>
    <row r="35143" spans="13:13" ht="49.2" customHeight="1">
      <c r="M35143" s="85"/>
    </row>
    <row r="35144" spans="13:13" ht="49.2" customHeight="1">
      <c r="M35144" s="85"/>
    </row>
    <row r="35145" spans="13:13" ht="49.2" customHeight="1">
      <c r="M35145" s="85"/>
    </row>
    <row r="35146" spans="13:13" ht="49.2" customHeight="1">
      <c r="M35146" s="85"/>
    </row>
    <row r="35147" spans="13:13" ht="49.2" customHeight="1">
      <c r="M35147" s="85"/>
    </row>
    <row r="35148" spans="13:13" ht="49.2" customHeight="1">
      <c r="M35148" s="85"/>
    </row>
    <row r="35149" spans="13:13" ht="49.2" customHeight="1">
      <c r="M35149" s="85"/>
    </row>
    <row r="35150" spans="13:13" ht="49.2" customHeight="1">
      <c r="M35150" s="85"/>
    </row>
    <row r="35151" spans="13:13" ht="49.2" customHeight="1">
      <c r="M35151" s="85"/>
    </row>
    <row r="35152" spans="13:13" ht="49.2" customHeight="1">
      <c r="M35152" s="85"/>
    </row>
    <row r="35153" spans="13:13" ht="49.2" customHeight="1">
      <c r="M35153" s="85"/>
    </row>
    <row r="35154" spans="13:13" ht="49.2" customHeight="1">
      <c r="M35154" s="85"/>
    </row>
    <row r="35155" spans="13:13" ht="49.2" customHeight="1">
      <c r="M35155" s="85"/>
    </row>
    <row r="35156" spans="13:13" ht="49.2" customHeight="1">
      <c r="M35156" s="85"/>
    </row>
    <row r="35157" spans="13:13" ht="49.2" customHeight="1">
      <c r="M35157" s="85"/>
    </row>
    <row r="35158" spans="13:13" ht="49.2" customHeight="1">
      <c r="M35158" s="85"/>
    </row>
    <row r="35159" spans="13:13" ht="49.2" customHeight="1">
      <c r="M35159" s="85"/>
    </row>
    <row r="35160" spans="13:13" ht="49.2" customHeight="1">
      <c r="M35160" s="85"/>
    </row>
    <row r="35161" spans="13:13" ht="49.2" customHeight="1">
      <c r="M35161" s="85"/>
    </row>
    <row r="35162" spans="13:13" ht="49.2" customHeight="1">
      <c r="M35162" s="85"/>
    </row>
    <row r="35163" spans="13:13" ht="49.2" customHeight="1">
      <c r="M35163" s="85"/>
    </row>
    <row r="35164" spans="13:13" ht="49.2" customHeight="1">
      <c r="M35164" s="85"/>
    </row>
    <row r="35165" spans="13:13" ht="49.2" customHeight="1">
      <c r="M35165" s="85"/>
    </row>
    <row r="35166" spans="13:13" ht="49.2" customHeight="1">
      <c r="M35166" s="85"/>
    </row>
    <row r="35167" spans="13:13" ht="49.2" customHeight="1">
      <c r="M35167" s="85"/>
    </row>
    <row r="35168" spans="13:13" ht="49.2" customHeight="1">
      <c r="M35168" s="85"/>
    </row>
    <row r="35169" spans="13:13" ht="49.2" customHeight="1">
      <c r="M35169" s="85"/>
    </row>
    <row r="35170" spans="13:13" ht="49.2" customHeight="1">
      <c r="M35170" s="85"/>
    </row>
    <row r="35171" spans="13:13" ht="49.2" customHeight="1">
      <c r="M35171" s="85"/>
    </row>
    <row r="35172" spans="13:13" ht="49.2" customHeight="1">
      <c r="M35172" s="85"/>
    </row>
    <row r="35173" spans="13:13" ht="49.2" customHeight="1">
      <c r="M35173" s="85"/>
    </row>
    <row r="35174" spans="13:13" ht="49.2" customHeight="1">
      <c r="M35174" s="85"/>
    </row>
    <row r="35175" spans="13:13" ht="49.2" customHeight="1">
      <c r="M35175" s="85"/>
    </row>
    <row r="35176" spans="13:13" ht="49.2" customHeight="1">
      <c r="M35176" s="85"/>
    </row>
    <row r="35177" spans="13:13" ht="49.2" customHeight="1">
      <c r="M35177" s="85"/>
    </row>
    <row r="35178" spans="13:13" ht="49.2" customHeight="1">
      <c r="M35178" s="85"/>
    </row>
    <row r="35179" spans="13:13" ht="49.2" customHeight="1">
      <c r="M35179" s="85"/>
    </row>
    <row r="35180" spans="13:13" ht="49.2" customHeight="1">
      <c r="M35180" s="85"/>
    </row>
    <row r="35181" spans="13:13" ht="49.2" customHeight="1">
      <c r="M35181" s="85"/>
    </row>
    <row r="35182" spans="13:13" ht="49.2" customHeight="1">
      <c r="M35182" s="85"/>
    </row>
    <row r="35183" spans="13:13" ht="49.2" customHeight="1">
      <c r="M35183" s="85"/>
    </row>
    <row r="35184" spans="13:13" ht="49.2" customHeight="1">
      <c r="M35184" s="85"/>
    </row>
    <row r="35185" spans="13:13" ht="49.2" customHeight="1">
      <c r="M35185" s="85"/>
    </row>
    <row r="35186" spans="13:13" ht="49.2" customHeight="1">
      <c r="M35186" s="85"/>
    </row>
    <row r="35187" spans="13:13" ht="49.2" customHeight="1">
      <c r="M35187" s="85"/>
    </row>
    <row r="35188" spans="13:13" ht="49.2" customHeight="1">
      <c r="M35188" s="85"/>
    </row>
    <row r="35189" spans="13:13" ht="49.2" customHeight="1">
      <c r="M35189" s="85"/>
    </row>
    <row r="35190" spans="13:13" ht="49.2" customHeight="1">
      <c r="M35190" s="85"/>
    </row>
    <row r="35191" spans="13:13" ht="49.2" customHeight="1">
      <c r="M35191" s="85"/>
    </row>
    <row r="35192" spans="13:13" ht="49.2" customHeight="1">
      <c r="M35192" s="85"/>
    </row>
    <row r="35193" spans="13:13" ht="49.2" customHeight="1">
      <c r="M35193" s="85"/>
    </row>
    <row r="35194" spans="13:13" ht="49.2" customHeight="1">
      <c r="M35194" s="85"/>
    </row>
    <row r="35195" spans="13:13" ht="49.2" customHeight="1">
      <c r="M35195" s="85"/>
    </row>
    <row r="35196" spans="13:13" ht="49.2" customHeight="1">
      <c r="M35196" s="85"/>
    </row>
    <row r="35197" spans="13:13" ht="49.2" customHeight="1">
      <c r="M35197" s="85"/>
    </row>
    <row r="35198" spans="13:13" ht="49.2" customHeight="1">
      <c r="M35198" s="85"/>
    </row>
    <row r="35199" spans="13:13" ht="49.2" customHeight="1">
      <c r="M35199" s="85"/>
    </row>
    <row r="35200" spans="13:13" ht="49.2" customHeight="1">
      <c r="M35200" s="85"/>
    </row>
    <row r="35201" spans="13:13" ht="49.2" customHeight="1">
      <c r="M35201" s="85"/>
    </row>
    <row r="35202" spans="13:13" ht="49.2" customHeight="1">
      <c r="M35202" s="85"/>
    </row>
    <row r="35203" spans="13:13" ht="49.2" customHeight="1">
      <c r="M35203" s="85"/>
    </row>
    <row r="35204" spans="13:13" ht="49.2" customHeight="1">
      <c r="M35204" s="85"/>
    </row>
    <row r="35205" spans="13:13" ht="49.2" customHeight="1">
      <c r="M35205" s="85"/>
    </row>
    <row r="35206" spans="13:13" ht="49.2" customHeight="1">
      <c r="M35206" s="85"/>
    </row>
    <row r="35207" spans="13:13" ht="49.2" customHeight="1">
      <c r="M35207" s="85"/>
    </row>
    <row r="35208" spans="13:13" ht="49.2" customHeight="1">
      <c r="M35208" s="85"/>
    </row>
    <row r="35209" spans="13:13" ht="49.2" customHeight="1">
      <c r="M35209" s="85"/>
    </row>
    <row r="35210" spans="13:13" ht="49.2" customHeight="1">
      <c r="M35210" s="85"/>
    </row>
    <row r="35211" spans="13:13" ht="49.2" customHeight="1">
      <c r="M35211" s="85"/>
    </row>
    <row r="35212" spans="13:13" ht="49.2" customHeight="1">
      <c r="M35212" s="85"/>
    </row>
    <row r="35213" spans="13:13" ht="49.2" customHeight="1">
      <c r="M35213" s="85"/>
    </row>
    <row r="35214" spans="13:13" ht="49.2" customHeight="1">
      <c r="M35214" s="85"/>
    </row>
    <row r="35215" spans="13:13" ht="49.2" customHeight="1">
      <c r="M35215" s="85"/>
    </row>
    <row r="35216" spans="13:13" ht="49.2" customHeight="1">
      <c r="M35216" s="85"/>
    </row>
    <row r="35217" spans="13:13" ht="49.2" customHeight="1">
      <c r="M35217" s="85"/>
    </row>
    <row r="35218" spans="13:13" ht="49.2" customHeight="1">
      <c r="M35218" s="85"/>
    </row>
    <row r="35219" spans="13:13" ht="49.2" customHeight="1">
      <c r="M35219" s="85"/>
    </row>
    <row r="35220" spans="13:13" ht="49.2" customHeight="1">
      <c r="M35220" s="85"/>
    </row>
    <row r="35221" spans="13:13" ht="49.2" customHeight="1">
      <c r="M35221" s="85"/>
    </row>
    <row r="35222" spans="13:13" ht="49.2" customHeight="1">
      <c r="M35222" s="85"/>
    </row>
    <row r="35223" spans="13:13" ht="49.2" customHeight="1">
      <c r="M35223" s="85"/>
    </row>
    <row r="35224" spans="13:13" ht="49.2" customHeight="1">
      <c r="M35224" s="85"/>
    </row>
    <row r="35225" spans="13:13" ht="49.2" customHeight="1">
      <c r="M35225" s="85"/>
    </row>
    <row r="35226" spans="13:13" ht="49.2" customHeight="1">
      <c r="M35226" s="85"/>
    </row>
    <row r="35227" spans="13:13" ht="49.2" customHeight="1">
      <c r="M35227" s="85"/>
    </row>
    <row r="35228" spans="13:13" ht="49.2" customHeight="1">
      <c r="M35228" s="85"/>
    </row>
    <row r="35229" spans="13:13" ht="49.2" customHeight="1">
      <c r="M35229" s="85"/>
    </row>
    <row r="35230" spans="13:13" ht="49.2" customHeight="1">
      <c r="M35230" s="85"/>
    </row>
    <row r="35231" spans="13:13" ht="49.2" customHeight="1">
      <c r="M35231" s="85"/>
    </row>
    <row r="35232" spans="13:13" ht="49.2" customHeight="1">
      <c r="M35232" s="85"/>
    </row>
    <row r="35233" spans="13:13" ht="49.2" customHeight="1">
      <c r="M35233" s="85"/>
    </row>
    <row r="35234" spans="13:13" ht="49.2" customHeight="1">
      <c r="M35234" s="85"/>
    </row>
    <row r="35235" spans="13:13" ht="49.2" customHeight="1">
      <c r="M35235" s="85"/>
    </row>
    <row r="35236" spans="13:13" ht="49.2" customHeight="1">
      <c r="M35236" s="85"/>
    </row>
    <row r="35237" spans="13:13" ht="49.2" customHeight="1">
      <c r="M35237" s="85"/>
    </row>
    <row r="35238" spans="13:13" ht="49.2" customHeight="1">
      <c r="M35238" s="85"/>
    </row>
    <row r="35239" spans="13:13" ht="49.2" customHeight="1">
      <c r="M35239" s="85"/>
    </row>
    <row r="35240" spans="13:13" ht="49.2" customHeight="1">
      <c r="M35240" s="85"/>
    </row>
    <row r="35241" spans="13:13" ht="49.2" customHeight="1">
      <c r="M35241" s="85"/>
    </row>
    <row r="35242" spans="13:13" ht="49.2" customHeight="1">
      <c r="M35242" s="85"/>
    </row>
    <row r="35243" spans="13:13" ht="49.2" customHeight="1">
      <c r="M35243" s="85"/>
    </row>
    <row r="35244" spans="13:13" ht="49.2" customHeight="1">
      <c r="M35244" s="85"/>
    </row>
    <row r="35245" spans="13:13" ht="49.2" customHeight="1">
      <c r="M35245" s="85"/>
    </row>
    <row r="35246" spans="13:13" ht="49.2" customHeight="1">
      <c r="M35246" s="85"/>
    </row>
    <row r="35247" spans="13:13" ht="49.2" customHeight="1">
      <c r="M35247" s="85"/>
    </row>
    <row r="35248" spans="13:13" ht="49.2" customHeight="1">
      <c r="M35248" s="85"/>
    </row>
    <row r="35249" spans="13:13" ht="49.2" customHeight="1">
      <c r="M35249" s="85"/>
    </row>
    <row r="35250" spans="13:13" ht="49.2" customHeight="1">
      <c r="M35250" s="85"/>
    </row>
    <row r="35251" spans="13:13" ht="49.2" customHeight="1">
      <c r="M35251" s="85"/>
    </row>
    <row r="35252" spans="13:13" ht="49.2" customHeight="1">
      <c r="M35252" s="85"/>
    </row>
    <row r="35253" spans="13:13" ht="49.2" customHeight="1">
      <c r="M35253" s="85"/>
    </row>
    <row r="35254" spans="13:13" ht="49.2" customHeight="1">
      <c r="M35254" s="85"/>
    </row>
    <row r="35255" spans="13:13" ht="49.2" customHeight="1">
      <c r="M35255" s="85"/>
    </row>
    <row r="35256" spans="13:13" ht="49.2" customHeight="1">
      <c r="M35256" s="85"/>
    </row>
    <row r="35257" spans="13:13" ht="49.2" customHeight="1">
      <c r="M35257" s="85"/>
    </row>
    <row r="35258" spans="13:13" ht="49.2" customHeight="1">
      <c r="M35258" s="85"/>
    </row>
    <row r="35259" spans="13:13" ht="49.2" customHeight="1">
      <c r="M35259" s="85"/>
    </row>
    <row r="35260" spans="13:13" ht="49.2" customHeight="1">
      <c r="M35260" s="85"/>
    </row>
    <row r="35261" spans="13:13" ht="49.2" customHeight="1">
      <c r="M35261" s="85"/>
    </row>
    <row r="35262" spans="13:13" ht="49.2" customHeight="1">
      <c r="M35262" s="85"/>
    </row>
    <row r="35263" spans="13:13" ht="49.2" customHeight="1">
      <c r="M35263" s="85"/>
    </row>
    <row r="35264" spans="13:13" ht="49.2" customHeight="1">
      <c r="M35264" s="85"/>
    </row>
    <row r="35265" spans="13:13" ht="49.2" customHeight="1">
      <c r="M35265" s="85"/>
    </row>
    <row r="35266" spans="13:13" ht="49.2" customHeight="1">
      <c r="M35266" s="85"/>
    </row>
    <row r="35267" spans="13:13" ht="49.2" customHeight="1">
      <c r="M35267" s="85"/>
    </row>
    <row r="35268" spans="13:13" ht="49.2" customHeight="1">
      <c r="M35268" s="85"/>
    </row>
    <row r="35269" spans="13:13" ht="49.2" customHeight="1">
      <c r="M35269" s="85"/>
    </row>
    <row r="35270" spans="13:13" ht="49.2" customHeight="1">
      <c r="M35270" s="85"/>
    </row>
    <row r="35271" spans="13:13" ht="49.2" customHeight="1">
      <c r="M35271" s="85"/>
    </row>
    <row r="35272" spans="13:13" ht="49.2" customHeight="1">
      <c r="M35272" s="85"/>
    </row>
    <row r="35273" spans="13:13" ht="49.2" customHeight="1">
      <c r="M35273" s="85"/>
    </row>
    <row r="35274" spans="13:13" ht="49.2" customHeight="1">
      <c r="M35274" s="85"/>
    </row>
    <row r="35275" spans="13:13" ht="49.2" customHeight="1">
      <c r="M35275" s="85"/>
    </row>
    <row r="35276" spans="13:13" ht="49.2" customHeight="1">
      <c r="M35276" s="85"/>
    </row>
    <row r="35277" spans="13:13" ht="49.2" customHeight="1">
      <c r="M35277" s="85"/>
    </row>
    <row r="35278" spans="13:13" ht="49.2" customHeight="1">
      <c r="M35278" s="85"/>
    </row>
    <row r="35279" spans="13:13" ht="49.2" customHeight="1">
      <c r="M35279" s="85"/>
    </row>
    <row r="35280" spans="13:13" ht="49.2" customHeight="1">
      <c r="M35280" s="85"/>
    </row>
    <row r="35281" spans="13:13" ht="49.2" customHeight="1">
      <c r="M35281" s="85"/>
    </row>
    <row r="35282" spans="13:13" ht="49.2" customHeight="1">
      <c r="M35282" s="85"/>
    </row>
    <row r="35283" spans="13:13" ht="49.2" customHeight="1">
      <c r="M35283" s="85"/>
    </row>
    <row r="35284" spans="13:13" ht="49.2" customHeight="1">
      <c r="M35284" s="85"/>
    </row>
    <row r="35285" spans="13:13" ht="49.2" customHeight="1">
      <c r="M35285" s="85"/>
    </row>
    <row r="35286" spans="13:13" ht="49.2" customHeight="1">
      <c r="M35286" s="85"/>
    </row>
    <row r="35287" spans="13:13" ht="49.2" customHeight="1">
      <c r="M35287" s="85"/>
    </row>
    <row r="35288" spans="13:13" ht="49.2" customHeight="1">
      <c r="M35288" s="85"/>
    </row>
    <row r="35289" spans="13:13" ht="49.2" customHeight="1">
      <c r="M35289" s="85"/>
    </row>
    <row r="35290" spans="13:13" ht="49.2" customHeight="1">
      <c r="M35290" s="85"/>
    </row>
    <row r="35291" spans="13:13" ht="49.2" customHeight="1">
      <c r="M35291" s="85"/>
    </row>
    <row r="35292" spans="13:13" ht="49.2" customHeight="1">
      <c r="M35292" s="85"/>
    </row>
    <row r="35293" spans="13:13" ht="49.2" customHeight="1">
      <c r="M35293" s="85"/>
    </row>
    <row r="35294" spans="13:13" ht="49.2" customHeight="1">
      <c r="M35294" s="85"/>
    </row>
    <row r="35295" spans="13:13" ht="49.2" customHeight="1">
      <c r="M35295" s="85"/>
    </row>
    <row r="35296" spans="13:13" ht="49.2" customHeight="1">
      <c r="M35296" s="85"/>
    </row>
    <row r="35297" spans="13:13" ht="49.2" customHeight="1">
      <c r="M35297" s="85"/>
    </row>
    <row r="35298" spans="13:13" ht="49.2" customHeight="1">
      <c r="M35298" s="85"/>
    </row>
    <row r="35299" spans="13:13" ht="49.2" customHeight="1">
      <c r="M35299" s="85"/>
    </row>
    <row r="35300" spans="13:13" ht="49.2" customHeight="1">
      <c r="M35300" s="85"/>
    </row>
    <row r="35301" spans="13:13" ht="49.2" customHeight="1">
      <c r="M35301" s="85"/>
    </row>
    <row r="35302" spans="13:13" ht="49.2" customHeight="1">
      <c r="M35302" s="85"/>
    </row>
    <row r="35303" spans="13:13" ht="49.2" customHeight="1">
      <c r="M35303" s="85"/>
    </row>
    <row r="35304" spans="13:13" ht="49.2" customHeight="1">
      <c r="M35304" s="85"/>
    </row>
    <row r="35305" spans="13:13" ht="49.2" customHeight="1">
      <c r="M35305" s="85"/>
    </row>
    <row r="35306" spans="13:13" ht="49.2" customHeight="1">
      <c r="M35306" s="85"/>
    </row>
    <row r="35307" spans="13:13" ht="49.2" customHeight="1">
      <c r="M35307" s="85"/>
    </row>
    <row r="35308" spans="13:13" ht="49.2" customHeight="1">
      <c r="M35308" s="85"/>
    </row>
    <row r="35309" spans="13:13" ht="49.2" customHeight="1">
      <c r="M35309" s="85"/>
    </row>
    <row r="35310" spans="13:13" ht="49.2" customHeight="1">
      <c r="M35310" s="85"/>
    </row>
    <row r="35311" spans="13:13" ht="49.2" customHeight="1">
      <c r="M35311" s="85"/>
    </row>
    <row r="35312" spans="13:13" ht="49.2" customHeight="1">
      <c r="M35312" s="85"/>
    </row>
    <row r="35313" spans="13:13" ht="49.2" customHeight="1">
      <c r="M35313" s="85"/>
    </row>
    <row r="35314" spans="13:13" ht="49.2" customHeight="1">
      <c r="M35314" s="85"/>
    </row>
    <row r="35315" spans="13:13" ht="49.2" customHeight="1">
      <c r="M35315" s="85"/>
    </row>
    <row r="35316" spans="13:13" ht="49.2" customHeight="1">
      <c r="M35316" s="85"/>
    </row>
    <row r="35317" spans="13:13" ht="49.2" customHeight="1">
      <c r="M35317" s="85"/>
    </row>
    <row r="35318" spans="13:13" ht="49.2" customHeight="1">
      <c r="M35318" s="85"/>
    </row>
    <row r="35319" spans="13:13" ht="49.2" customHeight="1">
      <c r="M35319" s="85"/>
    </row>
    <row r="35320" spans="13:13" ht="49.2" customHeight="1">
      <c r="M35320" s="85"/>
    </row>
    <row r="35321" spans="13:13" ht="49.2" customHeight="1">
      <c r="M35321" s="85"/>
    </row>
    <row r="35322" spans="13:13" ht="49.2" customHeight="1">
      <c r="M35322" s="85"/>
    </row>
    <row r="35323" spans="13:13" ht="49.2" customHeight="1">
      <c r="M35323" s="85"/>
    </row>
    <row r="35324" spans="13:13" ht="49.2" customHeight="1">
      <c r="M35324" s="85"/>
    </row>
    <row r="35325" spans="13:13" ht="49.2" customHeight="1">
      <c r="M35325" s="85"/>
    </row>
    <row r="35326" spans="13:13" ht="49.2" customHeight="1">
      <c r="M35326" s="85"/>
    </row>
    <row r="35327" spans="13:13" ht="49.2" customHeight="1">
      <c r="M35327" s="85"/>
    </row>
    <row r="35328" spans="13:13" ht="49.2" customHeight="1">
      <c r="M35328" s="85"/>
    </row>
    <row r="35329" spans="13:13" ht="49.2" customHeight="1">
      <c r="M35329" s="85"/>
    </row>
    <row r="35330" spans="13:13" ht="49.2" customHeight="1">
      <c r="M35330" s="85"/>
    </row>
    <row r="35331" spans="13:13" ht="49.2" customHeight="1">
      <c r="M35331" s="85"/>
    </row>
    <row r="35332" spans="13:13" ht="49.2" customHeight="1">
      <c r="M35332" s="85"/>
    </row>
    <row r="35333" spans="13:13" ht="49.2" customHeight="1">
      <c r="M35333" s="85"/>
    </row>
    <row r="35334" spans="13:13" ht="49.2" customHeight="1">
      <c r="M35334" s="85"/>
    </row>
    <row r="35335" spans="13:13" ht="49.2" customHeight="1">
      <c r="M35335" s="85"/>
    </row>
    <row r="35336" spans="13:13" ht="49.2" customHeight="1">
      <c r="M35336" s="85"/>
    </row>
    <row r="35337" spans="13:13" ht="49.2" customHeight="1">
      <c r="M35337" s="85"/>
    </row>
    <row r="35338" spans="13:13" ht="49.2" customHeight="1">
      <c r="M35338" s="85"/>
    </row>
    <row r="35339" spans="13:13" ht="49.2" customHeight="1">
      <c r="M35339" s="85"/>
    </row>
    <row r="35340" spans="13:13" ht="49.2" customHeight="1">
      <c r="M35340" s="85"/>
    </row>
    <row r="35341" spans="13:13" ht="49.2" customHeight="1">
      <c r="M35341" s="85"/>
    </row>
    <row r="35342" spans="13:13" ht="49.2" customHeight="1">
      <c r="M35342" s="85"/>
    </row>
    <row r="35343" spans="13:13" ht="49.2" customHeight="1">
      <c r="M35343" s="85"/>
    </row>
    <row r="35344" spans="13:13" ht="49.2" customHeight="1">
      <c r="M35344" s="85"/>
    </row>
    <row r="35345" spans="13:13" ht="49.2" customHeight="1">
      <c r="M35345" s="85"/>
    </row>
    <row r="35346" spans="13:13" ht="49.2" customHeight="1">
      <c r="M35346" s="85"/>
    </row>
    <row r="35347" spans="13:13" ht="49.2" customHeight="1">
      <c r="M35347" s="85"/>
    </row>
    <row r="35348" spans="13:13" ht="49.2" customHeight="1">
      <c r="M35348" s="85"/>
    </row>
    <row r="35349" spans="13:13" ht="49.2" customHeight="1">
      <c r="M35349" s="85"/>
    </row>
    <row r="35350" spans="13:13" ht="49.2" customHeight="1">
      <c r="M35350" s="85"/>
    </row>
    <row r="35351" spans="13:13" ht="49.2" customHeight="1">
      <c r="M35351" s="85"/>
    </row>
    <row r="35352" spans="13:13" ht="49.2" customHeight="1">
      <c r="M35352" s="85"/>
    </row>
    <row r="35353" spans="13:13" ht="49.2" customHeight="1">
      <c r="M35353" s="85"/>
    </row>
    <row r="35354" spans="13:13" ht="49.2" customHeight="1">
      <c r="M35354" s="85"/>
    </row>
    <row r="35355" spans="13:13" ht="49.2" customHeight="1">
      <c r="M35355" s="85"/>
    </row>
    <row r="35356" spans="13:13" ht="49.2" customHeight="1">
      <c r="M35356" s="85"/>
    </row>
    <row r="35357" spans="13:13" ht="49.2" customHeight="1">
      <c r="M35357" s="85"/>
    </row>
    <row r="35358" spans="13:13" ht="49.2" customHeight="1">
      <c r="M35358" s="85"/>
    </row>
    <row r="35359" spans="13:13" ht="49.2" customHeight="1">
      <c r="M35359" s="85"/>
    </row>
    <row r="35360" spans="13:13" ht="49.2" customHeight="1">
      <c r="M35360" s="85"/>
    </row>
    <row r="35361" spans="13:13" ht="49.2" customHeight="1">
      <c r="M35361" s="85"/>
    </row>
    <row r="35362" spans="13:13" ht="49.2" customHeight="1">
      <c r="M35362" s="85"/>
    </row>
    <row r="35363" spans="13:13" ht="49.2" customHeight="1">
      <c r="M35363" s="85"/>
    </row>
    <row r="35364" spans="13:13" ht="49.2" customHeight="1">
      <c r="M35364" s="85"/>
    </row>
    <row r="35365" spans="13:13" ht="49.2" customHeight="1">
      <c r="M35365" s="85"/>
    </row>
    <row r="35366" spans="13:13" ht="49.2" customHeight="1">
      <c r="M35366" s="85"/>
    </row>
    <row r="35367" spans="13:13" ht="49.2" customHeight="1">
      <c r="M35367" s="85"/>
    </row>
    <row r="35368" spans="13:13" ht="49.2" customHeight="1">
      <c r="M35368" s="85"/>
    </row>
    <row r="35369" spans="13:13" ht="49.2" customHeight="1">
      <c r="M35369" s="85"/>
    </row>
    <row r="35370" spans="13:13" ht="49.2" customHeight="1">
      <c r="M35370" s="85"/>
    </row>
    <row r="35371" spans="13:13" ht="49.2" customHeight="1">
      <c r="M35371" s="85"/>
    </row>
    <row r="35372" spans="13:13" ht="49.2" customHeight="1">
      <c r="M35372" s="85"/>
    </row>
    <row r="35373" spans="13:13" ht="49.2" customHeight="1">
      <c r="M35373" s="85"/>
    </row>
    <row r="35374" spans="13:13" ht="49.2" customHeight="1">
      <c r="M35374" s="85"/>
    </row>
    <row r="35375" spans="13:13" ht="49.2" customHeight="1">
      <c r="M35375" s="85"/>
    </row>
    <row r="35376" spans="13:13" ht="49.2" customHeight="1">
      <c r="M35376" s="85"/>
    </row>
    <row r="35377" spans="13:13" ht="49.2" customHeight="1">
      <c r="M35377" s="85"/>
    </row>
    <row r="35378" spans="13:13" ht="49.2" customHeight="1">
      <c r="M35378" s="85"/>
    </row>
    <row r="35379" spans="13:13" ht="49.2" customHeight="1">
      <c r="M35379" s="85"/>
    </row>
    <row r="35380" spans="13:13" ht="49.2" customHeight="1">
      <c r="M35380" s="85"/>
    </row>
    <row r="35381" spans="13:13" ht="49.2" customHeight="1">
      <c r="M35381" s="85"/>
    </row>
    <row r="35382" spans="13:13" ht="49.2" customHeight="1">
      <c r="M35382" s="85"/>
    </row>
    <row r="35383" spans="13:13" ht="49.2" customHeight="1">
      <c r="M35383" s="85"/>
    </row>
    <row r="35384" spans="13:13" ht="49.2" customHeight="1">
      <c r="M35384" s="85"/>
    </row>
    <row r="35385" spans="13:13" ht="49.2" customHeight="1">
      <c r="M35385" s="85"/>
    </row>
    <row r="35386" spans="13:13" ht="49.2" customHeight="1">
      <c r="M35386" s="85"/>
    </row>
    <row r="35387" spans="13:13" ht="49.2" customHeight="1">
      <c r="M35387" s="85"/>
    </row>
    <row r="35388" spans="13:13" ht="49.2" customHeight="1">
      <c r="M35388" s="85"/>
    </row>
    <row r="35389" spans="13:13" ht="49.2" customHeight="1">
      <c r="M35389" s="85"/>
    </row>
    <row r="35390" spans="13:13" ht="49.2" customHeight="1">
      <c r="M35390" s="85"/>
    </row>
    <row r="35391" spans="13:13" ht="49.2" customHeight="1">
      <c r="M35391" s="85"/>
    </row>
    <row r="35392" spans="13:13" ht="49.2" customHeight="1">
      <c r="M35392" s="85"/>
    </row>
    <row r="35393" spans="13:13" ht="49.2" customHeight="1">
      <c r="M35393" s="85"/>
    </row>
    <row r="35394" spans="13:13" ht="49.2" customHeight="1">
      <c r="M35394" s="85"/>
    </row>
    <row r="35395" spans="13:13" ht="49.2" customHeight="1">
      <c r="M35395" s="85"/>
    </row>
    <row r="35396" spans="13:13" ht="49.2" customHeight="1">
      <c r="M35396" s="85"/>
    </row>
    <row r="35397" spans="13:13" ht="49.2" customHeight="1">
      <c r="M35397" s="85"/>
    </row>
    <row r="35398" spans="13:13" ht="49.2" customHeight="1">
      <c r="M35398" s="85"/>
    </row>
    <row r="35399" spans="13:13" ht="49.2" customHeight="1">
      <c r="M35399" s="85"/>
    </row>
    <row r="35400" spans="13:13" ht="49.2" customHeight="1">
      <c r="M35400" s="85"/>
    </row>
    <row r="35401" spans="13:13" ht="49.2" customHeight="1">
      <c r="M35401" s="85"/>
    </row>
    <row r="35402" spans="13:13" ht="49.2" customHeight="1">
      <c r="M35402" s="85"/>
    </row>
    <row r="35403" spans="13:13" ht="49.2" customHeight="1">
      <c r="M35403" s="85"/>
    </row>
    <row r="35404" spans="13:13" ht="49.2" customHeight="1">
      <c r="M35404" s="85"/>
    </row>
    <row r="35405" spans="13:13" ht="49.2" customHeight="1">
      <c r="M35405" s="85"/>
    </row>
    <row r="35406" spans="13:13" ht="49.2" customHeight="1">
      <c r="M35406" s="85"/>
    </row>
    <row r="35407" spans="13:13" ht="49.2" customHeight="1">
      <c r="M35407" s="85"/>
    </row>
    <row r="35408" spans="13:13" ht="49.2" customHeight="1">
      <c r="M35408" s="85"/>
    </row>
    <row r="35409" spans="13:13" ht="49.2" customHeight="1">
      <c r="M35409" s="85"/>
    </row>
    <row r="35410" spans="13:13" ht="49.2" customHeight="1">
      <c r="M35410" s="85"/>
    </row>
    <row r="35411" spans="13:13" ht="49.2" customHeight="1">
      <c r="M35411" s="85"/>
    </row>
    <row r="35412" spans="13:13" ht="49.2" customHeight="1">
      <c r="M35412" s="85"/>
    </row>
    <row r="35413" spans="13:13" ht="49.2" customHeight="1">
      <c r="M35413" s="85"/>
    </row>
    <row r="35414" spans="13:13" ht="49.2" customHeight="1">
      <c r="M35414" s="85"/>
    </row>
    <row r="35415" spans="13:13" ht="49.2" customHeight="1">
      <c r="M35415" s="85"/>
    </row>
    <row r="35416" spans="13:13" ht="49.2" customHeight="1">
      <c r="M35416" s="85"/>
    </row>
    <row r="35417" spans="13:13" ht="49.2" customHeight="1">
      <c r="M35417" s="85"/>
    </row>
    <row r="35418" spans="13:13" ht="49.2" customHeight="1">
      <c r="M35418" s="85"/>
    </row>
    <row r="35419" spans="13:13" ht="49.2" customHeight="1">
      <c r="M35419" s="85"/>
    </row>
    <row r="35420" spans="13:13" ht="49.2" customHeight="1">
      <c r="M35420" s="85"/>
    </row>
    <row r="35421" spans="13:13" ht="49.2" customHeight="1">
      <c r="M35421" s="85"/>
    </row>
    <row r="35422" spans="13:13" ht="49.2" customHeight="1">
      <c r="M35422" s="85"/>
    </row>
    <row r="35423" spans="13:13" ht="49.2" customHeight="1">
      <c r="M35423" s="85"/>
    </row>
    <row r="35424" spans="13:13" ht="49.2" customHeight="1">
      <c r="M35424" s="85"/>
    </row>
    <row r="35425" spans="13:13" ht="49.2" customHeight="1">
      <c r="M35425" s="85"/>
    </row>
    <row r="35426" spans="13:13" ht="49.2" customHeight="1">
      <c r="M35426" s="85"/>
    </row>
    <row r="35427" spans="13:13" ht="49.2" customHeight="1">
      <c r="M35427" s="85"/>
    </row>
    <row r="35428" spans="13:13" ht="49.2" customHeight="1">
      <c r="M35428" s="85"/>
    </row>
    <row r="35429" spans="13:13" ht="49.2" customHeight="1">
      <c r="M35429" s="85"/>
    </row>
    <row r="35430" spans="13:13" ht="49.2" customHeight="1">
      <c r="M35430" s="85"/>
    </row>
    <row r="35431" spans="13:13" ht="49.2" customHeight="1">
      <c r="M35431" s="85"/>
    </row>
    <row r="35432" spans="13:13" ht="49.2" customHeight="1">
      <c r="M35432" s="85"/>
    </row>
    <row r="35433" spans="13:13" ht="49.2" customHeight="1">
      <c r="M35433" s="85"/>
    </row>
    <row r="35434" spans="13:13" ht="49.2" customHeight="1">
      <c r="M35434" s="85"/>
    </row>
    <row r="35435" spans="13:13" ht="49.2" customHeight="1">
      <c r="M35435" s="85"/>
    </row>
    <row r="35436" spans="13:13" ht="49.2" customHeight="1">
      <c r="M35436" s="85"/>
    </row>
    <row r="35437" spans="13:13" ht="49.2" customHeight="1">
      <c r="M35437" s="85"/>
    </row>
    <row r="35438" spans="13:13" ht="49.2" customHeight="1">
      <c r="M35438" s="85"/>
    </row>
    <row r="35439" spans="13:13" ht="49.2" customHeight="1">
      <c r="M35439" s="85"/>
    </row>
    <row r="35440" spans="13:13" ht="49.2" customHeight="1">
      <c r="M35440" s="85"/>
    </row>
    <row r="35441" spans="13:13" ht="49.2" customHeight="1">
      <c r="M35441" s="85"/>
    </row>
    <row r="35442" spans="13:13" ht="49.2" customHeight="1">
      <c r="M35442" s="85"/>
    </row>
    <row r="35443" spans="13:13" ht="49.2" customHeight="1">
      <c r="M35443" s="85"/>
    </row>
    <row r="35444" spans="13:13" ht="49.2" customHeight="1">
      <c r="M35444" s="85"/>
    </row>
    <row r="35445" spans="13:13" ht="49.2" customHeight="1">
      <c r="M35445" s="85"/>
    </row>
    <row r="35446" spans="13:13" ht="49.2" customHeight="1">
      <c r="M35446" s="85"/>
    </row>
    <row r="35447" spans="13:13" ht="49.2" customHeight="1">
      <c r="M35447" s="85"/>
    </row>
    <row r="35448" spans="13:13" ht="49.2" customHeight="1">
      <c r="M35448" s="85"/>
    </row>
    <row r="35449" spans="13:13" ht="49.2" customHeight="1">
      <c r="M35449" s="85"/>
    </row>
    <row r="35450" spans="13:13" ht="49.2" customHeight="1">
      <c r="M35450" s="85"/>
    </row>
    <row r="35451" spans="13:13" ht="49.2" customHeight="1">
      <c r="M35451" s="85"/>
    </row>
    <row r="35452" spans="13:13" ht="49.2" customHeight="1">
      <c r="M35452" s="85"/>
    </row>
    <row r="35453" spans="13:13" ht="49.2" customHeight="1">
      <c r="M35453" s="85"/>
    </row>
    <row r="35454" spans="13:13" ht="49.2" customHeight="1">
      <c r="M35454" s="85"/>
    </row>
    <row r="35455" spans="13:13" ht="49.2" customHeight="1">
      <c r="M35455" s="85"/>
    </row>
    <row r="35456" spans="13:13" ht="49.2" customHeight="1">
      <c r="M35456" s="85"/>
    </row>
    <row r="35457" spans="13:13" ht="49.2" customHeight="1">
      <c r="M35457" s="85"/>
    </row>
    <row r="35458" spans="13:13" ht="49.2" customHeight="1">
      <c r="M35458" s="85"/>
    </row>
    <row r="35459" spans="13:13" ht="49.2" customHeight="1">
      <c r="M35459" s="85"/>
    </row>
    <row r="35460" spans="13:13" ht="49.2" customHeight="1">
      <c r="M35460" s="85"/>
    </row>
    <row r="35461" spans="13:13" ht="49.2" customHeight="1">
      <c r="M35461" s="85"/>
    </row>
    <row r="35462" spans="13:13" ht="49.2" customHeight="1">
      <c r="M35462" s="85"/>
    </row>
    <row r="35463" spans="13:13" ht="49.2" customHeight="1">
      <c r="M35463" s="85"/>
    </row>
    <row r="35464" spans="13:13" ht="49.2" customHeight="1">
      <c r="M35464" s="85"/>
    </row>
    <row r="35465" spans="13:13" ht="49.2" customHeight="1">
      <c r="M35465" s="85"/>
    </row>
    <row r="35466" spans="13:13" ht="49.2" customHeight="1">
      <c r="M35466" s="85"/>
    </row>
    <row r="35467" spans="13:13" ht="49.2" customHeight="1">
      <c r="M35467" s="85"/>
    </row>
    <row r="35468" spans="13:13" ht="49.2" customHeight="1">
      <c r="M35468" s="85"/>
    </row>
    <row r="35469" spans="13:13" ht="49.2" customHeight="1">
      <c r="M35469" s="85"/>
    </row>
    <row r="35470" spans="13:13" ht="49.2" customHeight="1">
      <c r="M35470" s="85"/>
    </row>
    <row r="35471" spans="13:13" ht="49.2" customHeight="1">
      <c r="M35471" s="85"/>
    </row>
    <row r="35472" spans="13:13" ht="49.2" customHeight="1">
      <c r="M35472" s="85"/>
    </row>
    <row r="35473" spans="13:13" ht="49.2" customHeight="1">
      <c r="M35473" s="85"/>
    </row>
    <row r="35474" spans="13:13" ht="49.2" customHeight="1">
      <c r="M35474" s="85"/>
    </row>
    <row r="35475" spans="13:13" ht="49.2" customHeight="1">
      <c r="M35475" s="85"/>
    </row>
    <row r="35476" spans="13:13" ht="49.2" customHeight="1">
      <c r="M35476" s="85"/>
    </row>
    <row r="35477" spans="13:13" ht="49.2" customHeight="1">
      <c r="M35477" s="85"/>
    </row>
    <row r="35478" spans="13:13" ht="49.2" customHeight="1">
      <c r="M35478" s="85"/>
    </row>
    <row r="35479" spans="13:13" ht="49.2" customHeight="1">
      <c r="M35479" s="85"/>
    </row>
    <row r="35480" spans="13:13" ht="49.2" customHeight="1">
      <c r="M35480" s="85"/>
    </row>
    <row r="35481" spans="13:13" ht="49.2" customHeight="1">
      <c r="M35481" s="85"/>
    </row>
    <row r="35482" spans="13:13" ht="49.2" customHeight="1">
      <c r="M35482" s="85"/>
    </row>
    <row r="35483" spans="13:13" ht="49.2" customHeight="1">
      <c r="M35483" s="85"/>
    </row>
    <row r="35484" spans="13:13" ht="49.2" customHeight="1">
      <c r="M35484" s="85"/>
    </row>
    <row r="35485" spans="13:13" ht="49.2" customHeight="1">
      <c r="M35485" s="85"/>
    </row>
    <row r="35486" spans="13:13" ht="49.2" customHeight="1">
      <c r="M35486" s="85"/>
    </row>
    <row r="35487" spans="13:13" ht="49.2" customHeight="1">
      <c r="M35487" s="85"/>
    </row>
    <row r="35488" spans="13:13" ht="49.2" customHeight="1">
      <c r="M35488" s="85"/>
    </row>
    <row r="35489" spans="13:13" ht="49.2" customHeight="1">
      <c r="M35489" s="85"/>
    </row>
    <row r="35490" spans="13:13" ht="49.2" customHeight="1">
      <c r="M35490" s="85"/>
    </row>
    <row r="35491" spans="13:13" ht="49.2" customHeight="1">
      <c r="M35491" s="85"/>
    </row>
    <row r="35492" spans="13:13" ht="49.2" customHeight="1">
      <c r="M35492" s="85"/>
    </row>
    <row r="35493" spans="13:13" ht="49.2" customHeight="1">
      <c r="M35493" s="85"/>
    </row>
    <row r="35494" spans="13:13" ht="49.2" customHeight="1">
      <c r="M35494" s="85"/>
    </row>
    <row r="35495" spans="13:13" ht="49.2" customHeight="1">
      <c r="M35495" s="85"/>
    </row>
    <row r="35496" spans="13:13" ht="49.2" customHeight="1">
      <c r="M35496" s="85"/>
    </row>
    <row r="35497" spans="13:13" ht="49.2" customHeight="1">
      <c r="M35497" s="85"/>
    </row>
    <row r="35498" spans="13:13" ht="49.2" customHeight="1">
      <c r="M35498" s="85"/>
    </row>
    <row r="35499" spans="13:13" ht="49.2" customHeight="1">
      <c r="M35499" s="85"/>
    </row>
    <row r="35500" spans="13:13" ht="49.2" customHeight="1">
      <c r="M35500" s="85"/>
    </row>
    <row r="35501" spans="13:13" ht="49.2" customHeight="1">
      <c r="M35501" s="85"/>
    </row>
    <row r="35502" spans="13:13" ht="49.2" customHeight="1">
      <c r="M35502" s="85"/>
    </row>
    <row r="35503" spans="13:13" ht="49.2" customHeight="1">
      <c r="M35503" s="85"/>
    </row>
    <row r="35504" spans="13:13" ht="49.2" customHeight="1">
      <c r="M35504" s="85"/>
    </row>
    <row r="35505" spans="13:13" ht="49.2" customHeight="1">
      <c r="M35505" s="85"/>
    </row>
    <row r="35506" spans="13:13" ht="49.2" customHeight="1">
      <c r="M35506" s="85"/>
    </row>
    <row r="35507" spans="13:13" ht="49.2" customHeight="1">
      <c r="M35507" s="85"/>
    </row>
    <row r="35508" spans="13:13" ht="49.2" customHeight="1">
      <c r="M35508" s="85"/>
    </row>
    <row r="35509" spans="13:13" ht="49.2" customHeight="1">
      <c r="M35509" s="85"/>
    </row>
    <row r="35510" spans="13:13" ht="49.2" customHeight="1">
      <c r="M35510" s="85"/>
    </row>
    <row r="35511" spans="13:13" ht="49.2" customHeight="1">
      <c r="M35511" s="85"/>
    </row>
    <row r="35512" spans="13:13" ht="49.2" customHeight="1">
      <c r="M35512" s="85"/>
    </row>
    <row r="35513" spans="13:13" ht="49.2" customHeight="1">
      <c r="M35513" s="85"/>
    </row>
    <row r="35514" spans="13:13" ht="49.2" customHeight="1">
      <c r="M35514" s="85"/>
    </row>
    <row r="35515" spans="13:13" ht="49.2" customHeight="1">
      <c r="M35515" s="85"/>
    </row>
    <row r="35516" spans="13:13" ht="49.2" customHeight="1">
      <c r="M35516" s="85"/>
    </row>
    <row r="35517" spans="13:13" ht="49.2" customHeight="1">
      <c r="M35517" s="85"/>
    </row>
    <row r="35518" spans="13:13" ht="49.2" customHeight="1">
      <c r="M35518" s="85"/>
    </row>
    <row r="35519" spans="13:13" ht="49.2" customHeight="1">
      <c r="M35519" s="85"/>
    </row>
    <row r="35520" spans="13:13" ht="49.2" customHeight="1">
      <c r="M35520" s="85"/>
    </row>
    <row r="35521" spans="13:13" ht="49.2" customHeight="1">
      <c r="M35521" s="85"/>
    </row>
    <row r="35522" spans="13:13" ht="49.2" customHeight="1">
      <c r="M35522" s="85"/>
    </row>
    <row r="35523" spans="13:13" ht="49.2" customHeight="1">
      <c r="M35523" s="85"/>
    </row>
    <row r="35524" spans="13:13" ht="49.2" customHeight="1">
      <c r="M35524" s="85"/>
    </row>
    <row r="35525" spans="13:13" ht="49.2" customHeight="1">
      <c r="M35525" s="85"/>
    </row>
    <row r="35526" spans="13:13" ht="49.2" customHeight="1">
      <c r="M35526" s="85"/>
    </row>
    <row r="35527" spans="13:13" ht="49.2" customHeight="1">
      <c r="M35527" s="85"/>
    </row>
    <row r="35528" spans="13:13" ht="49.2" customHeight="1">
      <c r="M35528" s="85"/>
    </row>
    <row r="35529" spans="13:13" ht="49.2" customHeight="1">
      <c r="M35529" s="85"/>
    </row>
    <row r="35530" spans="13:13" ht="49.2" customHeight="1">
      <c r="M35530" s="85"/>
    </row>
    <row r="35531" spans="13:13" ht="49.2" customHeight="1">
      <c r="M35531" s="85"/>
    </row>
    <row r="35532" spans="13:13" ht="49.2" customHeight="1">
      <c r="M35532" s="85"/>
    </row>
    <row r="35533" spans="13:13" ht="49.2" customHeight="1">
      <c r="M35533" s="85"/>
    </row>
    <row r="35534" spans="13:13" ht="49.2" customHeight="1">
      <c r="M35534" s="85"/>
    </row>
    <row r="35535" spans="13:13" ht="49.2" customHeight="1">
      <c r="M35535" s="85"/>
    </row>
    <row r="35536" spans="13:13" ht="49.2" customHeight="1">
      <c r="M35536" s="85"/>
    </row>
    <row r="35537" spans="13:13" ht="49.2" customHeight="1">
      <c r="M35537" s="85"/>
    </row>
    <row r="35538" spans="13:13" ht="49.2" customHeight="1">
      <c r="M35538" s="85"/>
    </row>
    <row r="35539" spans="13:13" ht="49.2" customHeight="1">
      <c r="M35539" s="85"/>
    </row>
    <row r="35540" spans="13:13" ht="49.2" customHeight="1">
      <c r="M35540" s="85"/>
    </row>
    <row r="35541" spans="13:13" ht="49.2" customHeight="1">
      <c r="M35541" s="85"/>
    </row>
    <row r="35542" spans="13:13" ht="49.2" customHeight="1">
      <c r="M35542" s="85"/>
    </row>
    <row r="35543" spans="13:13" ht="49.2" customHeight="1">
      <c r="M35543" s="85"/>
    </row>
    <row r="35544" spans="13:13" ht="49.2" customHeight="1">
      <c r="M35544" s="85"/>
    </row>
    <row r="35545" spans="13:13" ht="49.2" customHeight="1">
      <c r="M35545" s="85"/>
    </row>
    <row r="35546" spans="13:13" ht="49.2" customHeight="1">
      <c r="M35546" s="85"/>
    </row>
    <row r="35547" spans="13:13" ht="49.2" customHeight="1">
      <c r="M35547" s="85"/>
    </row>
    <row r="35548" spans="13:13" ht="49.2" customHeight="1">
      <c r="M35548" s="85"/>
    </row>
    <row r="35549" spans="13:13" ht="49.2" customHeight="1">
      <c r="M35549" s="85"/>
    </row>
    <row r="35550" spans="13:13" ht="49.2" customHeight="1">
      <c r="M35550" s="85"/>
    </row>
    <row r="35551" spans="13:13" ht="49.2" customHeight="1">
      <c r="M35551" s="85"/>
    </row>
    <row r="35552" spans="13:13" ht="49.2" customHeight="1">
      <c r="M35552" s="85"/>
    </row>
    <row r="35553" spans="13:13" ht="49.2" customHeight="1">
      <c r="M35553" s="85"/>
    </row>
    <row r="35554" spans="13:13" ht="49.2" customHeight="1">
      <c r="M35554" s="85"/>
    </row>
    <row r="35555" spans="13:13" ht="49.2" customHeight="1">
      <c r="M35555" s="85"/>
    </row>
    <row r="35556" spans="13:13" ht="49.2" customHeight="1">
      <c r="M35556" s="85"/>
    </row>
    <row r="35557" spans="13:13" ht="49.2" customHeight="1">
      <c r="M35557" s="85"/>
    </row>
    <row r="35558" spans="13:13" ht="49.2" customHeight="1">
      <c r="M35558" s="85"/>
    </row>
    <row r="35559" spans="13:13" ht="49.2" customHeight="1">
      <c r="M35559" s="85"/>
    </row>
    <row r="35560" spans="13:13" ht="49.2" customHeight="1">
      <c r="M35560" s="85"/>
    </row>
    <row r="35561" spans="13:13" ht="49.2" customHeight="1">
      <c r="M35561" s="85"/>
    </row>
    <row r="35562" spans="13:13" ht="49.2" customHeight="1">
      <c r="M35562" s="85"/>
    </row>
    <row r="35563" spans="13:13" ht="49.2" customHeight="1">
      <c r="M35563" s="85"/>
    </row>
    <row r="35564" spans="13:13" ht="49.2" customHeight="1">
      <c r="M35564" s="85"/>
    </row>
    <row r="35565" spans="13:13" ht="49.2" customHeight="1">
      <c r="M35565" s="85"/>
    </row>
    <row r="35566" spans="13:13" ht="49.2" customHeight="1">
      <c r="M35566" s="85"/>
    </row>
    <row r="35567" spans="13:13" ht="49.2" customHeight="1">
      <c r="M35567" s="85"/>
    </row>
    <row r="35568" spans="13:13" ht="49.2" customHeight="1">
      <c r="M35568" s="85"/>
    </row>
    <row r="35569" spans="13:13" ht="49.2" customHeight="1">
      <c r="M35569" s="85"/>
    </row>
    <row r="35570" spans="13:13" ht="49.2" customHeight="1">
      <c r="M35570" s="85"/>
    </row>
    <row r="35571" spans="13:13" ht="49.2" customHeight="1">
      <c r="M35571" s="85"/>
    </row>
    <row r="35572" spans="13:13" ht="49.2" customHeight="1">
      <c r="M35572" s="85"/>
    </row>
    <row r="35573" spans="13:13" ht="49.2" customHeight="1">
      <c r="M35573" s="85"/>
    </row>
    <row r="35574" spans="13:13" ht="49.2" customHeight="1">
      <c r="M35574" s="85"/>
    </row>
    <row r="35575" spans="13:13" ht="49.2" customHeight="1">
      <c r="M35575" s="85"/>
    </row>
    <row r="35576" spans="13:13" ht="49.2" customHeight="1">
      <c r="M35576" s="85"/>
    </row>
    <row r="35577" spans="13:13" ht="49.2" customHeight="1">
      <c r="M35577" s="85"/>
    </row>
    <row r="35578" spans="13:13" ht="49.2" customHeight="1">
      <c r="M35578" s="85"/>
    </row>
    <row r="35579" spans="13:13" ht="49.2" customHeight="1">
      <c r="M35579" s="85"/>
    </row>
    <row r="35580" spans="13:13" ht="49.2" customHeight="1">
      <c r="M35580" s="85"/>
    </row>
    <row r="35581" spans="13:13" ht="49.2" customHeight="1">
      <c r="M35581" s="85"/>
    </row>
    <row r="35582" spans="13:13" ht="49.2" customHeight="1">
      <c r="M35582" s="85"/>
    </row>
    <row r="35583" spans="13:13" ht="49.2" customHeight="1">
      <c r="M35583" s="85"/>
    </row>
    <row r="35584" spans="13:13" ht="49.2" customHeight="1">
      <c r="M35584" s="85"/>
    </row>
    <row r="35585" spans="13:13" ht="49.2" customHeight="1">
      <c r="M35585" s="85"/>
    </row>
    <row r="35586" spans="13:13" ht="49.2" customHeight="1">
      <c r="M35586" s="85"/>
    </row>
    <row r="35587" spans="13:13" ht="49.2" customHeight="1">
      <c r="M35587" s="85"/>
    </row>
    <row r="35588" spans="13:13" ht="49.2" customHeight="1">
      <c r="M35588" s="85"/>
    </row>
    <row r="35589" spans="13:13" ht="49.2" customHeight="1">
      <c r="M35589" s="85"/>
    </row>
    <row r="35590" spans="13:13" ht="49.2" customHeight="1">
      <c r="M35590" s="85"/>
    </row>
    <row r="35591" spans="13:13" ht="49.2" customHeight="1">
      <c r="M35591" s="85"/>
    </row>
    <row r="35592" spans="13:13" ht="49.2" customHeight="1">
      <c r="M35592" s="85"/>
    </row>
    <row r="35593" spans="13:13" ht="49.2" customHeight="1">
      <c r="M35593" s="85"/>
    </row>
    <row r="35594" spans="13:13" ht="49.2" customHeight="1">
      <c r="M35594" s="85"/>
    </row>
    <row r="35595" spans="13:13" ht="49.2" customHeight="1">
      <c r="M35595" s="85"/>
    </row>
    <row r="35596" spans="13:13" ht="49.2" customHeight="1">
      <c r="M35596" s="85"/>
    </row>
    <row r="35597" spans="13:13" ht="49.2" customHeight="1">
      <c r="M35597" s="85"/>
    </row>
    <row r="35598" spans="13:13" ht="49.2" customHeight="1">
      <c r="M35598" s="85"/>
    </row>
    <row r="35599" spans="13:13" ht="49.2" customHeight="1">
      <c r="M35599" s="85"/>
    </row>
    <row r="35600" spans="13:13" ht="49.2" customHeight="1">
      <c r="M35600" s="85"/>
    </row>
    <row r="35601" spans="13:13" ht="49.2" customHeight="1">
      <c r="M35601" s="85"/>
    </row>
    <row r="35602" spans="13:13" ht="49.2" customHeight="1">
      <c r="M35602" s="85"/>
    </row>
    <row r="35603" spans="13:13" ht="49.2" customHeight="1">
      <c r="M35603" s="85"/>
    </row>
    <row r="35604" spans="13:13" ht="49.2" customHeight="1">
      <c r="M35604" s="85"/>
    </row>
    <row r="35605" spans="13:13" ht="49.2" customHeight="1">
      <c r="M35605" s="85"/>
    </row>
    <row r="35606" spans="13:13" ht="49.2" customHeight="1">
      <c r="M35606" s="85"/>
    </row>
    <row r="35607" spans="13:13" ht="49.2" customHeight="1">
      <c r="M35607" s="85"/>
    </row>
    <row r="35608" spans="13:13" ht="49.2" customHeight="1">
      <c r="M35608" s="85"/>
    </row>
    <row r="35609" spans="13:13" ht="49.2" customHeight="1">
      <c r="M35609" s="85"/>
    </row>
    <row r="35610" spans="13:13" ht="49.2" customHeight="1">
      <c r="M35610" s="85"/>
    </row>
    <row r="35611" spans="13:13" ht="49.2" customHeight="1">
      <c r="M35611" s="85"/>
    </row>
    <row r="35612" spans="13:13" ht="49.2" customHeight="1">
      <c r="M35612" s="85"/>
    </row>
    <row r="35613" spans="13:13" ht="49.2" customHeight="1">
      <c r="M35613" s="85"/>
    </row>
    <row r="35614" spans="13:13" ht="49.2" customHeight="1">
      <c r="M35614" s="85"/>
    </row>
    <row r="35615" spans="13:13" ht="49.2" customHeight="1">
      <c r="M35615" s="85"/>
    </row>
    <row r="35616" spans="13:13" ht="49.2" customHeight="1">
      <c r="M35616" s="85"/>
    </row>
    <row r="35617" spans="13:13" ht="49.2" customHeight="1">
      <c r="M35617" s="85"/>
    </row>
    <row r="35618" spans="13:13" ht="49.2" customHeight="1">
      <c r="M35618" s="85"/>
    </row>
    <row r="35619" spans="13:13" ht="49.2" customHeight="1">
      <c r="M35619" s="85"/>
    </row>
    <row r="35620" spans="13:13" ht="49.2" customHeight="1">
      <c r="M35620" s="85"/>
    </row>
    <row r="35621" spans="13:13" ht="49.2" customHeight="1">
      <c r="M35621" s="85"/>
    </row>
    <row r="35622" spans="13:13" ht="49.2" customHeight="1">
      <c r="M35622" s="85"/>
    </row>
    <row r="35623" spans="13:13" ht="49.2" customHeight="1">
      <c r="M35623" s="85"/>
    </row>
    <row r="35624" spans="13:13" ht="49.2" customHeight="1">
      <c r="M35624" s="85"/>
    </row>
    <row r="35625" spans="13:13" ht="49.2" customHeight="1">
      <c r="M35625" s="85"/>
    </row>
    <row r="35626" spans="13:13" ht="49.2" customHeight="1">
      <c r="M35626" s="85"/>
    </row>
    <row r="35627" spans="13:13" ht="49.2" customHeight="1">
      <c r="M35627" s="85"/>
    </row>
    <row r="35628" spans="13:13" ht="49.2" customHeight="1">
      <c r="M35628" s="85"/>
    </row>
    <row r="35629" spans="13:13" ht="49.2" customHeight="1">
      <c r="M35629" s="85"/>
    </row>
    <row r="35630" spans="13:13" ht="49.2" customHeight="1">
      <c r="M35630" s="85"/>
    </row>
    <row r="35631" spans="13:13" ht="49.2" customHeight="1">
      <c r="M35631" s="85"/>
    </row>
    <row r="35632" spans="13:13" ht="49.2" customHeight="1">
      <c r="M35632" s="85"/>
    </row>
    <row r="35633" spans="13:13" ht="49.2" customHeight="1">
      <c r="M35633" s="85"/>
    </row>
    <row r="35634" spans="13:13" ht="49.2" customHeight="1">
      <c r="M35634" s="85"/>
    </row>
    <row r="35635" spans="13:13" ht="49.2" customHeight="1">
      <c r="M35635" s="85"/>
    </row>
    <row r="35636" spans="13:13" ht="49.2" customHeight="1">
      <c r="M35636" s="85"/>
    </row>
    <row r="35637" spans="13:13" ht="49.2" customHeight="1">
      <c r="M35637" s="85"/>
    </row>
    <row r="35638" spans="13:13" ht="49.2" customHeight="1">
      <c r="M35638" s="85"/>
    </row>
    <row r="35639" spans="13:13" ht="49.2" customHeight="1">
      <c r="M35639" s="85"/>
    </row>
    <row r="35640" spans="13:13" ht="49.2" customHeight="1">
      <c r="M35640" s="85"/>
    </row>
    <row r="35641" spans="13:13" ht="49.2" customHeight="1">
      <c r="M35641" s="85"/>
    </row>
    <row r="35642" spans="13:13" ht="49.2" customHeight="1">
      <c r="M35642" s="85"/>
    </row>
    <row r="35643" spans="13:13" ht="49.2" customHeight="1">
      <c r="M35643" s="85"/>
    </row>
    <row r="35644" spans="13:13" ht="49.2" customHeight="1">
      <c r="M35644" s="85"/>
    </row>
    <row r="35645" spans="13:13" ht="49.2" customHeight="1">
      <c r="M35645" s="85"/>
    </row>
    <row r="35646" spans="13:13" ht="49.2" customHeight="1">
      <c r="M35646" s="85"/>
    </row>
    <row r="35647" spans="13:13" ht="49.2" customHeight="1">
      <c r="M35647" s="85"/>
    </row>
    <row r="35648" spans="13:13" ht="49.2" customHeight="1">
      <c r="M35648" s="85"/>
    </row>
    <row r="35649" spans="13:13" ht="49.2" customHeight="1">
      <c r="M35649" s="85"/>
    </row>
    <row r="35650" spans="13:13" ht="49.2" customHeight="1">
      <c r="M35650" s="85"/>
    </row>
    <row r="35651" spans="13:13" ht="49.2" customHeight="1">
      <c r="M35651" s="85"/>
    </row>
    <row r="35652" spans="13:13" ht="49.2" customHeight="1">
      <c r="M35652" s="85"/>
    </row>
    <row r="35653" spans="13:13" ht="49.2" customHeight="1">
      <c r="M35653" s="85"/>
    </row>
    <row r="35654" spans="13:13" ht="49.2" customHeight="1">
      <c r="M35654" s="85"/>
    </row>
    <row r="35655" spans="13:13" ht="49.2" customHeight="1">
      <c r="M35655" s="85"/>
    </row>
    <row r="35656" spans="13:13" ht="49.2" customHeight="1">
      <c r="M35656" s="85"/>
    </row>
    <row r="35657" spans="13:13" ht="49.2" customHeight="1">
      <c r="M35657" s="85"/>
    </row>
    <row r="35658" spans="13:13" ht="49.2" customHeight="1">
      <c r="M35658" s="85"/>
    </row>
    <row r="35659" spans="13:13" ht="49.2" customHeight="1">
      <c r="M35659" s="85"/>
    </row>
    <row r="35660" spans="13:13" ht="49.2" customHeight="1">
      <c r="M35660" s="85"/>
    </row>
    <row r="35661" spans="13:13" ht="49.2" customHeight="1">
      <c r="M35661" s="85"/>
    </row>
    <row r="35662" spans="13:13" ht="49.2" customHeight="1">
      <c r="M35662" s="85"/>
    </row>
    <row r="35663" spans="13:13" ht="49.2" customHeight="1">
      <c r="M35663" s="85"/>
    </row>
    <row r="35664" spans="13:13" ht="49.2" customHeight="1">
      <c r="M35664" s="85"/>
    </row>
    <row r="35665" spans="13:13" ht="49.2" customHeight="1">
      <c r="M35665" s="85"/>
    </row>
    <row r="35666" spans="13:13" ht="49.2" customHeight="1">
      <c r="M35666" s="85"/>
    </row>
    <row r="35667" spans="13:13" ht="49.2" customHeight="1">
      <c r="M35667" s="85"/>
    </row>
    <row r="35668" spans="13:13" ht="49.2" customHeight="1">
      <c r="M35668" s="85"/>
    </row>
    <row r="35669" spans="13:13" ht="49.2" customHeight="1">
      <c r="M35669" s="85"/>
    </row>
    <row r="35670" spans="13:13" ht="49.2" customHeight="1">
      <c r="M35670" s="85"/>
    </row>
    <row r="35671" spans="13:13" ht="49.2" customHeight="1">
      <c r="M35671" s="85"/>
    </row>
    <row r="35672" spans="13:13" ht="49.2" customHeight="1">
      <c r="M35672" s="85"/>
    </row>
    <row r="35673" spans="13:13" ht="49.2" customHeight="1">
      <c r="M35673" s="85"/>
    </row>
    <row r="35674" spans="13:13" ht="49.2" customHeight="1">
      <c r="M35674" s="85"/>
    </row>
    <row r="35675" spans="13:13" ht="49.2" customHeight="1">
      <c r="M35675" s="85"/>
    </row>
    <row r="35676" spans="13:13" ht="49.2" customHeight="1">
      <c r="M35676" s="85"/>
    </row>
    <row r="35677" spans="13:13" ht="49.2" customHeight="1">
      <c r="M35677" s="85"/>
    </row>
    <row r="35678" spans="13:13" ht="49.2" customHeight="1">
      <c r="M35678" s="85"/>
    </row>
    <row r="35679" spans="13:13" ht="49.2" customHeight="1">
      <c r="M35679" s="85"/>
    </row>
    <row r="35680" spans="13:13" ht="49.2" customHeight="1">
      <c r="M35680" s="85"/>
    </row>
    <row r="35681" spans="13:13" ht="49.2" customHeight="1">
      <c r="M35681" s="85"/>
    </row>
    <row r="35682" spans="13:13" ht="49.2" customHeight="1">
      <c r="M35682" s="85"/>
    </row>
    <row r="35683" spans="13:13" ht="49.2" customHeight="1">
      <c r="M35683" s="85"/>
    </row>
    <row r="35684" spans="13:13" ht="49.2" customHeight="1">
      <c r="M35684" s="85"/>
    </row>
    <row r="35685" spans="13:13" ht="49.2" customHeight="1">
      <c r="M35685" s="85"/>
    </row>
    <row r="35686" spans="13:13" ht="49.2" customHeight="1">
      <c r="M35686" s="85"/>
    </row>
    <row r="35687" spans="13:13" ht="49.2" customHeight="1">
      <c r="M35687" s="85"/>
    </row>
    <row r="35688" spans="13:13" ht="49.2" customHeight="1">
      <c r="M35688" s="85"/>
    </row>
    <row r="35689" spans="13:13" ht="49.2" customHeight="1">
      <c r="M35689" s="85"/>
    </row>
    <row r="35690" spans="13:13" ht="49.2" customHeight="1">
      <c r="M35690" s="85"/>
    </row>
    <row r="35691" spans="13:13" ht="49.2" customHeight="1">
      <c r="M35691" s="85"/>
    </row>
    <row r="35692" spans="13:13" ht="49.2" customHeight="1">
      <c r="M35692" s="85"/>
    </row>
    <row r="35693" spans="13:13" ht="49.2" customHeight="1">
      <c r="M35693" s="85"/>
    </row>
    <row r="35694" spans="13:13" ht="49.2" customHeight="1">
      <c r="M35694" s="85"/>
    </row>
    <row r="35695" spans="13:13" ht="49.2" customHeight="1">
      <c r="M35695" s="85"/>
    </row>
    <row r="35696" spans="13:13" ht="49.2" customHeight="1">
      <c r="M35696" s="85"/>
    </row>
    <row r="35697" spans="13:13" ht="49.2" customHeight="1">
      <c r="M35697" s="85"/>
    </row>
    <row r="35698" spans="13:13" ht="49.2" customHeight="1">
      <c r="M35698" s="85"/>
    </row>
    <row r="35699" spans="13:13" ht="49.2" customHeight="1">
      <c r="M35699" s="85"/>
    </row>
    <row r="35700" spans="13:13" ht="49.2" customHeight="1">
      <c r="M35700" s="85"/>
    </row>
    <row r="35701" spans="13:13" ht="49.2" customHeight="1">
      <c r="M35701" s="85"/>
    </row>
    <row r="35702" spans="13:13" ht="49.2" customHeight="1">
      <c r="M35702" s="85"/>
    </row>
    <row r="35703" spans="13:13" ht="49.2" customHeight="1">
      <c r="M35703" s="85"/>
    </row>
    <row r="35704" spans="13:13" ht="49.2" customHeight="1">
      <c r="M35704" s="85"/>
    </row>
    <row r="35705" spans="13:13" ht="49.2" customHeight="1">
      <c r="M35705" s="85"/>
    </row>
    <row r="35706" spans="13:13" ht="49.2" customHeight="1">
      <c r="M35706" s="85"/>
    </row>
    <row r="35707" spans="13:13" ht="49.2" customHeight="1">
      <c r="M35707" s="85"/>
    </row>
    <row r="35708" spans="13:13" ht="49.2" customHeight="1">
      <c r="M35708" s="85"/>
    </row>
    <row r="35709" spans="13:13" ht="49.2" customHeight="1">
      <c r="M35709" s="85"/>
    </row>
    <row r="35710" spans="13:13" ht="49.2" customHeight="1">
      <c r="M35710" s="85"/>
    </row>
    <row r="35711" spans="13:13" ht="49.2" customHeight="1">
      <c r="M35711" s="85"/>
    </row>
    <row r="35712" spans="13:13" ht="49.2" customHeight="1">
      <c r="M35712" s="85"/>
    </row>
    <row r="35713" spans="13:13" ht="49.2" customHeight="1">
      <c r="M35713" s="85"/>
    </row>
    <row r="35714" spans="13:13" ht="49.2" customHeight="1">
      <c r="M35714" s="85"/>
    </row>
    <row r="35715" spans="13:13" ht="49.2" customHeight="1">
      <c r="M35715" s="85"/>
    </row>
    <row r="35716" spans="13:13" ht="49.2" customHeight="1">
      <c r="M35716" s="85"/>
    </row>
    <row r="35717" spans="13:13" ht="49.2" customHeight="1">
      <c r="M35717" s="85"/>
    </row>
    <row r="35718" spans="13:13" ht="49.2" customHeight="1">
      <c r="M35718" s="85"/>
    </row>
    <row r="35719" spans="13:13" ht="49.2" customHeight="1">
      <c r="M35719" s="85"/>
    </row>
    <row r="35720" spans="13:13" ht="49.2" customHeight="1">
      <c r="M35720" s="85"/>
    </row>
    <row r="35721" spans="13:13" ht="49.2" customHeight="1">
      <c r="M35721" s="85"/>
    </row>
    <row r="35722" spans="13:13" ht="49.2" customHeight="1">
      <c r="M35722" s="85"/>
    </row>
    <row r="35723" spans="13:13" ht="49.2" customHeight="1">
      <c r="M35723" s="85"/>
    </row>
    <row r="35724" spans="13:13" ht="49.2" customHeight="1">
      <c r="M35724" s="85"/>
    </row>
    <row r="35725" spans="13:13" ht="49.2" customHeight="1">
      <c r="M35725" s="85"/>
    </row>
    <row r="35726" spans="13:13" ht="49.2" customHeight="1">
      <c r="M35726" s="85"/>
    </row>
    <row r="35727" spans="13:13" ht="49.2" customHeight="1">
      <c r="M35727" s="85"/>
    </row>
    <row r="35728" spans="13:13" ht="49.2" customHeight="1">
      <c r="M35728" s="85"/>
    </row>
    <row r="35729" spans="13:13" ht="49.2" customHeight="1">
      <c r="M35729" s="85"/>
    </row>
    <row r="35730" spans="13:13" ht="49.2" customHeight="1">
      <c r="M35730" s="85"/>
    </row>
    <row r="35731" spans="13:13" ht="49.2" customHeight="1">
      <c r="M35731" s="85"/>
    </row>
    <row r="35732" spans="13:13" ht="49.2" customHeight="1">
      <c r="M35732" s="85"/>
    </row>
    <row r="35733" spans="13:13" ht="49.2" customHeight="1">
      <c r="M35733" s="85"/>
    </row>
    <row r="35734" spans="13:13" ht="49.2" customHeight="1">
      <c r="M35734" s="85"/>
    </row>
    <row r="35735" spans="13:13" ht="49.2" customHeight="1">
      <c r="M35735" s="85"/>
    </row>
    <row r="35736" spans="13:13" ht="49.2" customHeight="1">
      <c r="M35736" s="85"/>
    </row>
    <row r="35737" spans="13:13" ht="49.2" customHeight="1">
      <c r="M35737" s="85"/>
    </row>
    <row r="35738" spans="13:13" ht="49.2" customHeight="1">
      <c r="M35738" s="85"/>
    </row>
    <row r="35739" spans="13:13" ht="49.2" customHeight="1">
      <c r="M35739" s="85"/>
    </row>
    <row r="35740" spans="13:13" ht="49.2" customHeight="1">
      <c r="M35740" s="85"/>
    </row>
    <row r="35741" spans="13:13" ht="49.2" customHeight="1">
      <c r="M35741" s="85"/>
    </row>
    <row r="35742" spans="13:13" ht="49.2" customHeight="1">
      <c r="M35742" s="85"/>
    </row>
    <row r="35743" spans="13:13" ht="49.2" customHeight="1">
      <c r="M35743" s="85"/>
    </row>
    <row r="35744" spans="13:13" ht="49.2" customHeight="1">
      <c r="M35744" s="85"/>
    </row>
    <row r="35745" spans="13:13" ht="49.2" customHeight="1">
      <c r="M35745" s="85"/>
    </row>
    <row r="35746" spans="13:13" ht="49.2" customHeight="1">
      <c r="M35746" s="85"/>
    </row>
    <row r="35747" spans="13:13" ht="49.2" customHeight="1">
      <c r="M35747" s="85"/>
    </row>
    <row r="35748" spans="13:13" ht="49.2" customHeight="1">
      <c r="M35748" s="85"/>
    </row>
    <row r="35749" spans="13:13" ht="49.2" customHeight="1">
      <c r="M35749" s="85"/>
    </row>
    <row r="35750" spans="13:13" ht="49.2" customHeight="1">
      <c r="M35750" s="85"/>
    </row>
    <row r="35751" spans="13:13" ht="49.2" customHeight="1">
      <c r="M35751" s="85"/>
    </row>
    <row r="35752" spans="13:13" ht="49.2" customHeight="1">
      <c r="M35752" s="85"/>
    </row>
    <row r="35753" spans="13:13" ht="49.2" customHeight="1">
      <c r="M35753" s="85"/>
    </row>
    <row r="35754" spans="13:13" ht="49.2" customHeight="1">
      <c r="M35754" s="85"/>
    </row>
    <row r="35755" spans="13:13" ht="49.2" customHeight="1">
      <c r="M35755" s="85"/>
    </row>
    <row r="35756" spans="13:13" ht="49.2" customHeight="1">
      <c r="M35756" s="85"/>
    </row>
    <row r="35757" spans="13:13" ht="49.2" customHeight="1">
      <c r="M35757" s="85"/>
    </row>
    <row r="35758" spans="13:13" ht="49.2" customHeight="1">
      <c r="M35758" s="85"/>
    </row>
    <row r="35759" spans="13:13" ht="49.2" customHeight="1">
      <c r="M35759" s="85"/>
    </row>
    <row r="35760" spans="13:13" ht="49.2" customHeight="1">
      <c r="M35760" s="85"/>
    </row>
    <row r="35761" spans="13:13" ht="49.2" customHeight="1">
      <c r="M35761" s="85"/>
    </row>
    <row r="35762" spans="13:13" ht="49.2" customHeight="1">
      <c r="M35762" s="85"/>
    </row>
    <row r="35763" spans="13:13" ht="49.2" customHeight="1">
      <c r="M35763" s="85"/>
    </row>
    <row r="35764" spans="13:13" ht="49.2" customHeight="1">
      <c r="M35764" s="85"/>
    </row>
    <row r="35765" spans="13:13" ht="49.2" customHeight="1">
      <c r="M35765" s="85"/>
    </row>
    <row r="35766" spans="13:13" ht="49.2" customHeight="1">
      <c r="M35766" s="85"/>
    </row>
    <row r="35767" spans="13:13" ht="49.2" customHeight="1">
      <c r="M35767" s="85"/>
    </row>
    <row r="35768" spans="13:13" ht="49.2" customHeight="1">
      <c r="M35768" s="85"/>
    </row>
    <row r="35769" spans="13:13" ht="49.2" customHeight="1">
      <c r="M35769" s="85"/>
    </row>
    <row r="35770" spans="13:13" ht="49.2" customHeight="1">
      <c r="M35770" s="85"/>
    </row>
    <row r="35771" spans="13:13" ht="49.2" customHeight="1">
      <c r="M35771" s="85"/>
    </row>
    <row r="35772" spans="13:13" ht="49.2" customHeight="1">
      <c r="M35772" s="85"/>
    </row>
    <row r="35773" spans="13:13" ht="49.2" customHeight="1">
      <c r="M35773" s="85"/>
    </row>
    <row r="35774" spans="13:13" ht="49.2" customHeight="1">
      <c r="M35774" s="85"/>
    </row>
    <row r="35775" spans="13:13" ht="49.2" customHeight="1">
      <c r="M35775" s="85"/>
    </row>
    <row r="35776" spans="13:13" ht="49.2" customHeight="1">
      <c r="M35776" s="85"/>
    </row>
    <row r="35777" spans="13:13" ht="49.2" customHeight="1">
      <c r="M35777" s="85"/>
    </row>
    <row r="35778" spans="13:13" ht="49.2" customHeight="1">
      <c r="M35778" s="85"/>
    </row>
    <row r="35779" spans="13:13" ht="49.2" customHeight="1">
      <c r="M35779" s="85"/>
    </row>
    <row r="35780" spans="13:13" ht="49.2" customHeight="1">
      <c r="M35780" s="85"/>
    </row>
    <row r="35781" spans="13:13" ht="49.2" customHeight="1">
      <c r="M35781" s="85"/>
    </row>
    <row r="35782" spans="13:13" ht="49.2" customHeight="1">
      <c r="M35782" s="85"/>
    </row>
    <row r="35783" spans="13:13" ht="49.2" customHeight="1">
      <c r="M35783" s="85"/>
    </row>
    <row r="35784" spans="13:13" ht="49.2" customHeight="1">
      <c r="M35784" s="85"/>
    </row>
    <row r="35785" spans="13:13" ht="49.2" customHeight="1">
      <c r="M35785" s="85"/>
    </row>
    <row r="35786" spans="13:13" ht="49.2" customHeight="1">
      <c r="M35786" s="85"/>
    </row>
    <row r="35787" spans="13:13" ht="49.2" customHeight="1">
      <c r="M35787" s="85"/>
    </row>
    <row r="35788" spans="13:13" ht="49.2" customHeight="1">
      <c r="M35788" s="85"/>
    </row>
    <row r="35789" spans="13:13" ht="49.2" customHeight="1">
      <c r="M35789" s="85"/>
    </row>
    <row r="35790" spans="13:13" ht="49.2" customHeight="1">
      <c r="M35790" s="85"/>
    </row>
    <row r="35791" spans="13:13" ht="49.2" customHeight="1">
      <c r="M35791" s="85"/>
    </row>
    <row r="35792" spans="13:13" ht="49.2" customHeight="1">
      <c r="M35792" s="85"/>
    </row>
    <row r="35793" spans="13:13" ht="49.2" customHeight="1">
      <c r="M35793" s="85"/>
    </row>
    <row r="35794" spans="13:13" ht="49.2" customHeight="1">
      <c r="M35794" s="85"/>
    </row>
    <row r="35795" spans="13:13" ht="49.2" customHeight="1">
      <c r="M35795" s="85"/>
    </row>
    <row r="35796" spans="13:13" ht="49.2" customHeight="1">
      <c r="M35796" s="85"/>
    </row>
    <row r="35797" spans="13:13" ht="49.2" customHeight="1">
      <c r="M35797" s="85"/>
    </row>
    <row r="35798" spans="13:13" ht="49.2" customHeight="1">
      <c r="M35798" s="85"/>
    </row>
    <row r="35799" spans="13:13" ht="49.2" customHeight="1">
      <c r="M35799" s="85"/>
    </row>
    <row r="35800" spans="13:13" ht="49.2" customHeight="1">
      <c r="M35800" s="85"/>
    </row>
    <row r="35801" spans="13:13" ht="49.2" customHeight="1">
      <c r="M35801" s="85"/>
    </row>
    <row r="35802" spans="13:13" ht="49.2" customHeight="1">
      <c r="M35802" s="85"/>
    </row>
    <row r="35803" spans="13:13" ht="49.2" customHeight="1">
      <c r="M35803" s="85"/>
    </row>
    <row r="35804" spans="13:13" ht="49.2" customHeight="1">
      <c r="M35804" s="85"/>
    </row>
    <row r="35805" spans="13:13" ht="49.2" customHeight="1">
      <c r="M35805" s="85"/>
    </row>
    <row r="35806" spans="13:13" ht="49.2" customHeight="1">
      <c r="M35806" s="85"/>
    </row>
    <row r="35807" spans="13:13" ht="49.2" customHeight="1">
      <c r="M35807" s="85"/>
    </row>
    <row r="35808" spans="13:13" ht="49.2" customHeight="1">
      <c r="M35808" s="85"/>
    </row>
    <row r="35809" spans="13:13" ht="49.2" customHeight="1">
      <c r="M35809" s="85"/>
    </row>
    <row r="35810" spans="13:13" ht="49.2" customHeight="1">
      <c r="M35810" s="85"/>
    </row>
    <row r="35811" spans="13:13" ht="49.2" customHeight="1">
      <c r="M35811" s="85"/>
    </row>
    <row r="35812" spans="13:13" ht="49.2" customHeight="1">
      <c r="M35812" s="85"/>
    </row>
    <row r="35813" spans="13:13" ht="49.2" customHeight="1">
      <c r="M35813" s="85"/>
    </row>
    <row r="35814" spans="13:13" ht="49.2" customHeight="1">
      <c r="M35814" s="85"/>
    </row>
    <row r="35815" spans="13:13" ht="49.2" customHeight="1">
      <c r="M35815" s="85"/>
    </row>
    <row r="35816" spans="13:13" ht="49.2" customHeight="1">
      <c r="M35816" s="85"/>
    </row>
    <row r="35817" spans="13:13" ht="49.2" customHeight="1">
      <c r="M35817" s="85"/>
    </row>
    <row r="35818" spans="13:13" ht="49.2" customHeight="1">
      <c r="M35818" s="85"/>
    </row>
    <row r="35819" spans="13:13" ht="49.2" customHeight="1">
      <c r="M35819" s="85"/>
    </row>
    <row r="35820" spans="13:13" ht="49.2" customHeight="1">
      <c r="M35820" s="85"/>
    </row>
    <row r="35821" spans="13:13" ht="49.2" customHeight="1">
      <c r="M35821" s="85"/>
    </row>
    <row r="35822" spans="13:13" ht="49.2" customHeight="1">
      <c r="M35822" s="85"/>
    </row>
    <row r="35823" spans="13:13" ht="49.2" customHeight="1">
      <c r="M35823" s="85"/>
    </row>
    <row r="35824" spans="13:13" ht="49.2" customHeight="1">
      <c r="M35824" s="85"/>
    </row>
    <row r="35825" spans="13:13" ht="49.2" customHeight="1">
      <c r="M35825" s="85"/>
    </row>
    <row r="35826" spans="13:13" ht="49.2" customHeight="1">
      <c r="M35826" s="85"/>
    </row>
    <row r="35827" spans="13:13" ht="49.2" customHeight="1">
      <c r="M35827" s="85"/>
    </row>
    <row r="35828" spans="13:13" ht="49.2" customHeight="1">
      <c r="M35828" s="85"/>
    </row>
    <row r="35829" spans="13:13" ht="49.2" customHeight="1">
      <c r="M35829" s="85"/>
    </row>
    <row r="35830" spans="13:13" ht="49.2" customHeight="1">
      <c r="M35830" s="85"/>
    </row>
    <row r="35831" spans="13:13" ht="49.2" customHeight="1">
      <c r="M35831" s="85"/>
    </row>
    <row r="35832" spans="13:13" ht="49.2" customHeight="1">
      <c r="M35832" s="85"/>
    </row>
    <row r="35833" spans="13:13" ht="49.2" customHeight="1">
      <c r="M35833" s="85"/>
    </row>
    <row r="35834" spans="13:13" ht="49.2" customHeight="1">
      <c r="M35834" s="85"/>
    </row>
    <row r="35835" spans="13:13" ht="49.2" customHeight="1">
      <c r="M35835" s="85"/>
    </row>
    <row r="35836" spans="13:13" ht="49.2" customHeight="1">
      <c r="M35836" s="85"/>
    </row>
    <row r="35837" spans="13:13" ht="49.2" customHeight="1">
      <c r="M35837" s="85"/>
    </row>
    <row r="35838" spans="13:13" ht="49.2" customHeight="1">
      <c r="M35838" s="85"/>
    </row>
    <row r="35839" spans="13:13" ht="49.2" customHeight="1">
      <c r="M35839" s="85"/>
    </row>
    <row r="35840" spans="13:13" ht="49.2" customHeight="1">
      <c r="M35840" s="85"/>
    </row>
    <row r="35841" spans="13:13" ht="49.2" customHeight="1">
      <c r="M35841" s="85"/>
    </row>
    <row r="35842" spans="13:13" ht="49.2" customHeight="1">
      <c r="M35842" s="85"/>
    </row>
    <row r="35843" spans="13:13" ht="49.2" customHeight="1">
      <c r="M35843" s="85"/>
    </row>
    <row r="35844" spans="13:13" ht="49.2" customHeight="1">
      <c r="M35844" s="85"/>
    </row>
    <row r="35845" spans="13:13" ht="49.2" customHeight="1">
      <c r="M35845" s="85"/>
    </row>
    <row r="35846" spans="13:13" ht="49.2" customHeight="1">
      <c r="M35846" s="85"/>
    </row>
    <row r="35847" spans="13:13" ht="49.2" customHeight="1">
      <c r="M35847" s="85"/>
    </row>
    <row r="35848" spans="13:13" ht="49.2" customHeight="1">
      <c r="M35848" s="85"/>
    </row>
    <row r="35849" spans="13:13" ht="49.2" customHeight="1">
      <c r="M35849" s="85"/>
    </row>
    <row r="35850" spans="13:13" ht="49.2" customHeight="1">
      <c r="M35850" s="85"/>
    </row>
    <row r="35851" spans="13:13" ht="49.2" customHeight="1">
      <c r="M35851" s="85"/>
    </row>
    <row r="35852" spans="13:13" ht="49.2" customHeight="1">
      <c r="M35852" s="85"/>
    </row>
    <row r="35853" spans="13:13" ht="49.2" customHeight="1">
      <c r="M35853" s="85"/>
    </row>
    <row r="35854" spans="13:13" ht="49.2" customHeight="1">
      <c r="M35854" s="85"/>
    </row>
    <row r="35855" spans="13:13" ht="49.2" customHeight="1">
      <c r="M35855" s="85"/>
    </row>
    <row r="35856" spans="13:13" ht="49.2" customHeight="1">
      <c r="M35856" s="85"/>
    </row>
    <row r="35857" spans="13:13" ht="49.2" customHeight="1">
      <c r="M35857" s="85"/>
    </row>
    <row r="35858" spans="13:13" ht="49.2" customHeight="1">
      <c r="M35858" s="85"/>
    </row>
    <row r="35859" spans="13:13" ht="49.2" customHeight="1">
      <c r="M35859" s="85"/>
    </row>
    <row r="35860" spans="13:13" ht="49.2" customHeight="1">
      <c r="M35860" s="85"/>
    </row>
    <row r="35861" spans="13:13" ht="49.2" customHeight="1">
      <c r="M35861" s="85"/>
    </row>
    <row r="35862" spans="13:13" ht="49.2" customHeight="1">
      <c r="M35862" s="85"/>
    </row>
    <row r="35863" spans="13:13" ht="49.2" customHeight="1">
      <c r="M35863" s="85"/>
    </row>
    <row r="35864" spans="13:13" ht="49.2" customHeight="1">
      <c r="M35864" s="85"/>
    </row>
    <row r="35865" spans="13:13" ht="49.2" customHeight="1">
      <c r="M35865" s="85"/>
    </row>
    <row r="35866" spans="13:13" ht="49.2" customHeight="1">
      <c r="M35866" s="85"/>
    </row>
    <row r="35867" spans="13:13" ht="49.2" customHeight="1">
      <c r="M35867" s="85"/>
    </row>
    <row r="35868" spans="13:13" ht="49.2" customHeight="1">
      <c r="M35868" s="85"/>
    </row>
    <row r="35869" spans="13:13" ht="49.2" customHeight="1">
      <c r="M35869" s="85"/>
    </row>
    <row r="35870" spans="13:13" ht="49.2" customHeight="1">
      <c r="M35870" s="85"/>
    </row>
    <row r="35871" spans="13:13" ht="49.2" customHeight="1">
      <c r="M35871" s="85"/>
    </row>
    <row r="35872" spans="13:13" ht="49.2" customHeight="1">
      <c r="M35872" s="85"/>
    </row>
    <row r="35873" spans="13:13" ht="49.2" customHeight="1">
      <c r="M35873" s="85"/>
    </row>
    <row r="35874" spans="13:13" ht="49.2" customHeight="1">
      <c r="M35874" s="85"/>
    </row>
    <row r="35875" spans="13:13" ht="49.2" customHeight="1">
      <c r="M35875" s="85"/>
    </row>
    <row r="35876" spans="13:13" ht="49.2" customHeight="1">
      <c r="M35876" s="85"/>
    </row>
    <row r="35877" spans="13:13" ht="49.2" customHeight="1">
      <c r="M35877" s="85"/>
    </row>
    <row r="35878" spans="13:13" ht="49.2" customHeight="1">
      <c r="M35878" s="85"/>
    </row>
    <row r="35879" spans="13:13" ht="49.2" customHeight="1">
      <c r="M35879" s="85"/>
    </row>
    <row r="35880" spans="13:13" ht="49.2" customHeight="1">
      <c r="M35880" s="85"/>
    </row>
    <row r="35881" spans="13:13" ht="49.2" customHeight="1">
      <c r="M35881" s="85"/>
    </row>
    <row r="35882" spans="13:13" ht="49.2" customHeight="1">
      <c r="M35882" s="85"/>
    </row>
    <row r="35883" spans="13:13" ht="49.2" customHeight="1">
      <c r="M35883" s="85"/>
    </row>
    <row r="35884" spans="13:13" ht="49.2" customHeight="1">
      <c r="M35884" s="85"/>
    </row>
    <row r="35885" spans="13:13" ht="49.2" customHeight="1">
      <c r="M35885" s="85"/>
    </row>
    <row r="35886" spans="13:13" ht="49.2" customHeight="1">
      <c r="M35886" s="85"/>
    </row>
    <row r="35887" spans="13:13" ht="49.2" customHeight="1">
      <c r="M35887" s="85"/>
    </row>
    <row r="35888" spans="13:13" ht="49.2" customHeight="1">
      <c r="M35888" s="85"/>
    </row>
    <row r="35889" spans="13:13" ht="49.2" customHeight="1">
      <c r="M35889" s="85"/>
    </row>
    <row r="35890" spans="13:13" ht="49.2" customHeight="1">
      <c r="M35890" s="85"/>
    </row>
    <row r="35891" spans="13:13" ht="49.2" customHeight="1">
      <c r="M35891" s="85"/>
    </row>
    <row r="35892" spans="13:13" ht="49.2" customHeight="1">
      <c r="M35892" s="85"/>
    </row>
    <row r="35893" spans="13:13" ht="49.2" customHeight="1">
      <c r="M35893" s="85"/>
    </row>
    <row r="35894" spans="13:13" ht="49.2" customHeight="1">
      <c r="M35894" s="85"/>
    </row>
    <row r="35895" spans="13:13" ht="49.2" customHeight="1">
      <c r="M35895" s="85"/>
    </row>
    <row r="35896" spans="13:13" ht="49.2" customHeight="1">
      <c r="M35896" s="85"/>
    </row>
    <row r="35897" spans="13:13" ht="49.2" customHeight="1">
      <c r="M35897" s="85"/>
    </row>
    <row r="35898" spans="13:13" ht="49.2" customHeight="1">
      <c r="M35898" s="85"/>
    </row>
    <row r="35899" spans="13:13" ht="49.2" customHeight="1">
      <c r="M35899" s="85"/>
    </row>
    <row r="35900" spans="13:13" ht="49.2" customHeight="1">
      <c r="M35900" s="85"/>
    </row>
    <row r="35901" spans="13:13" ht="49.2" customHeight="1">
      <c r="M35901" s="85"/>
    </row>
    <row r="35902" spans="13:13" ht="49.2" customHeight="1">
      <c r="M35902" s="85"/>
    </row>
    <row r="35903" spans="13:13" ht="49.2" customHeight="1">
      <c r="M35903" s="85"/>
    </row>
    <row r="35904" spans="13:13" ht="49.2" customHeight="1">
      <c r="M35904" s="85"/>
    </row>
    <row r="35905" spans="13:13" ht="49.2" customHeight="1">
      <c r="M35905" s="85"/>
    </row>
    <row r="35906" spans="13:13" ht="49.2" customHeight="1">
      <c r="M35906" s="85"/>
    </row>
    <row r="35907" spans="13:13" ht="49.2" customHeight="1">
      <c r="M35907" s="85"/>
    </row>
    <row r="35908" spans="13:13" ht="49.2" customHeight="1">
      <c r="M35908" s="85"/>
    </row>
    <row r="35909" spans="13:13" ht="49.2" customHeight="1">
      <c r="M35909" s="85"/>
    </row>
    <row r="35910" spans="13:13" ht="49.2" customHeight="1">
      <c r="M35910" s="85"/>
    </row>
    <row r="35911" spans="13:13" ht="49.2" customHeight="1">
      <c r="M35911" s="85"/>
    </row>
    <row r="35912" spans="13:13" ht="49.2" customHeight="1">
      <c r="M35912" s="85"/>
    </row>
    <row r="35913" spans="13:13" ht="49.2" customHeight="1">
      <c r="M35913" s="85"/>
    </row>
    <row r="35914" spans="13:13" ht="49.2" customHeight="1">
      <c r="M35914" s="85"/>
    </row>
    <row r="35915" spans="13:13" ht="49.2" customHeight="1">
      <c r="M35915" s="85"/>
    </row>
    <row r="35916" spans="13:13" ht="49.2" customHeight="1">
      <c r="M35916" s="85"/>
    </row>
    <row r="35917" spans="13:13" ht="49.2" customHeight="1">
      <c r="M35917" s="85"/>
    </row>
    <row r="35918" spans="13:13" ht="49.2" customHeight="1">
      <c r="M35918" s="85"/>
    </row>
    <row r="35919" spans="13:13" ht="49.2" customHeight="1">
      <c r="M35919" s="85"/>
    </row>
    <row r="35920" spans="13:13" ht="49.2" customHeight="1">
      <c r="M35920" s="85"/>
    </row>
    <row r="35921" spans="13:13" ht="49.2" customHeight="1">
      <c r="M35921" s="85"/>
    </row>
    <row r="35922" spans="13:13" ht="49.2" customHeight="1">
      <c r="M35922" s="85"/>
    </row>
    <row r="35923" spans="13:13" ht="49.2" customHeight="1">
      <c r="M35923" s="85"/>
    </row>
    <row r="35924" spans="13:13" ht="49.2" customHeight="1">
      <c r="M35924" s="85"/>
    </row>
    <row r="35925" spans="13:13" ht="49.2" customHeight="1">
      <c r="M35925" s="85"/>
    </row>
    <row r="35926" spans="13:13" ht="49.2" customHeight="1">
      <c r="M35926" s="85"/>
    </row>
    <row r="35927" spans="13:13" ht="49.2" customHeight="1">
      <c r="M35927" s="85"/>
    </row>
    <row r="35928" spans="13:13" ht="49.2" customHeight="1">
      <c r="M35928" s="85"/>
    </row>
    <row r="35929" spans="13:13" ht="49.2" customHeight="1">
      <c r="M35929" s="85"/>
    </row>
    <row r="35930" spans="13:13" ht="49.2" customHeight="1">
      <c r="M35930" s="85"/>
    </row>
    <row r="35931" spans="13:13" ht="49.2" customHeight="1">
      <c r="M35931" s="85"/>
    </row>
    <row r="35932" spans="13:13" ht="49.2" customHeight="1">
      <c r="M35932" s="85"/>
    </row>
    <row r="35933" spans="13:13" ht="49.2" customHeight="1">
      <c r="M35933" s="85"/>
    </row>
    <row r="35934" spans="13:13" ht="49.2" customHeight="1">
      <c r="M35934" s="85"/>
    </row>
    <row r="35935" spans="13:13" ht="49.2" customHeight="1">
      <c r="M35935" s="85"/>
    </row>
    <row r="35936" spans="13:13" ht="49.2" customHeight="1">
      <c r="M35936" s="85"/>
    </row>
    <row r="35937" spans="13:13" ht="49.2" customHeight="1">
      <c r="M35937" s="85"/>
    </row>
    <row r="35938" spans="13:13" ht="49.2" customHeight="1">
      <c r="M35938" s="85"/>
    </row>
    <row r="35939" spans="13:13" ht="49.2" customHeight="1">
      <c r="M35939" s="85"/>
    </row>
    <row r="35940" spans="13:13" ht="49.2" customHeight="1">
      <c r="M35940" s="85"/>
    </row>
    <row r="35941" spans="13:13" ht="49.2" customHeight="1">
      <c r="M35941" s="85"/>
    </row>
    <row r="35942" spans="13:13" ht="49.2" customHeight="1">
      <c r="M35942" s="85"/>
    </row>
    <row r="35943" spans="13:13" ht="49.2" customHeight="1">
      <c r="M35943" s="85"/>
    </row>
    <row r="35944" spans="13:13" ht="49.2" customHeight="1">
      <c r="M35944" s="85"/>
    </row>
    <row r="35945" spans="13:13" ht="49.2" customHeight="1">
      <c r="M35945" s="85"/>
    </row>
    <row r="35946" spans="13:13" ht="49.2" customHeight="1">
      <c r="M35946" s="85"/>
    </row>
    <row r="35947" spans="13:13" ht="49.2" customHeight="1">
      <c r="M35947" s="85"/>
    </row>
    <row r="35948" spans="13:13" ht="49.2" customHeight="1">
      <c r="M35948" s="85"/>
    </row>
    <row r="35949" spans="13:13" ht="49.2" customHeight="1">
      <c r="M35949" s="85"/>
    </row>
    <row r="35950" spans="13:13" ht="49.2" customHeight="1">
      <c r="M35950" s="85"/>
    </row>
    <row r="35951" spans="13:13" ht="49.2" customHeight="1">
      <c r="M35951" s="85"/>
    </row>
    <row r="35952" spans="13:13" ht="49.2" customHeight="1">
      <c r="M35952" s="85"/>
    </row>
    <row r="35953" spans="13:13" ht="49.2" customHeight="1">
      <c r="M35953" s="85"/>
    </row>
    <row r="35954" spans="13:13" ht="49.2" customHeight="1">
      <c r="M35954" s="85"/>
    </row>
    <row r="35955" spans="13:13" ht="49.2" customHeight="1">
      <c r="M35955" s="85"/>
    </row>
    <row r="35956" spans="13:13" ht="49.2" customHeight="1">
      <c r="M35956" s="85"/>
    </row>
    <row r="35957" spans="13:13" ht="49.2" customHeight="1">
      <c r="M35957" s="85"/>
    </row>
    <row r="35958" spans="13:13" ht="49.2" customHeight="1">
      <c r="M35958" s="85"/>
    </row>
    <row r="35959" spans="13:13" ht="49.2" customHeight="1">
      <c r="M35959" s="85"/>
    </row>
    <row r="35960" spans="13:13" ht="49.2" customHeight="1">
      <c r="M35960" s="85"/>
    </row>
    <row r="35961" spans="13:13" ht="49.2" customHeight="1">
      <c r="M35961" s="85"/>
    </row>
    <row r="35962" spans="13:13" ht="49.2" customHeight="1">
      <c r="M35962" s="85"/>
    </row>
    <row r="35963" spans="13:13" ht="49.2" customHeight="1">
      <c r="M35963" s="85"/>
    </row>
    <row r="35964" spans="13:13" ht="49.2" customHeight="1">
      <c r="M35964" s="85"/>
    </row>
    <row r="35965" spans="13:13" ht="49.2" customHeight="1">
      <c r="M35965" s="85"/>
    </row>
    <row r="35966" spans="13:13" ht="49.2" customHeight="1">
      <c r="M35966" s="85"/>
    </row>
    <row r="35967" spans="13:13" ht="49.2" customHeight="1">
      <c r="M35967" s="85"/>
    </row>
    <row r="35968" spans="13:13" ht="49.2" customHeight="1">
      <c r="M35968" s="85"/>
    </row>
    <row r="35969" spans="13:13" ht="49.2" customHeight="1">
      <c r="M35969" s="85"/>
    </row>
    <row r="35970" spans="13:13" ht="49.2" customHeight="1">
      <c r="M35970" s="85"/>
    </row>
    <row r="35971" spans="13:13" ht="49.2" customHeight="1">
      <c r="M35971" s="85"/>
    </row>
    <row r="35972" spans="13:13" ht="49.2" customHeight="1">
      <c r="M35972" s="85"/>
    </row>
    <row r="35973" spans="13:13" ht="49.2" customHeight="1">
      <c r="M35973" s="85"/>
    </row>
    <row r="35974" spans="13:13" ht="49.2" customHeight="1">
      <c r="M35974" s="85"/>
    </row>
    <row r="35975" spans="13:13" ht="49.2" customHeight="1">
      <c r="M35975" s="85"/>
    </row>
    <row r="35976" spans="13:13" ht="49.2" customHeight="1">
      <c r="M35976" s="85"/>
    </row>
    <row r="35977" spans="13:13" ht="49.2" customHeight="1">
      <c r="M35977" s="85"/>
    </row>
    <row r="35978" spans="13:13" ht="49.2" customHeight="1">
      <c r="M35978" s="85"/>
    </row>
    <row r="35979" spans="13:13" ht="49.2" customHeight="1">
      <c r="M35979" s="85"/>
    </row>
    <row r="35980" spans="13:13" ht="49.2" customHeight="1">
      <c r="M35980" s="85"/>
    </row>
    <row r="35981" spans="13:13" ht="49.2" customHeight="1">
      <c r="M35981" s="85"/>
    </row>
    <row r="35982" spans="13:13" ht="49.2" customHeight="1">
      <c r="M35982" s="85"/>
    </row>
    <row r="35983" spans="13:13" ht="49.2" customHeight="1">
      <c r="M35983" s="85"/>
    </row>
    <row r="35984" spans="13:13" ht="49.2" customHeight="1">
      <c r="M35984" s="85"/>
    </row>
    <row r="35985" spans="13:13" ht="49.2" customHeight="1">
      <c r="M35985" s="85"/>
    </row>
    <row r="35986" spans="13:13" ht="49.2" customHeight="1">
      <c r="M35986" s="85"/>
    </row>
    <row r="35987" spans="13:13" ht="49.2" customHeight="1">
      <c r="M35987" s="85"/>
    </row>
    <row r="35988" spans="13:13" ht="49.2" customHeight="1">
      <c r="M35988" s="85"/>
    </row>
    <row r="35989" spans="13:13" ht="49.2" customHeight="1">
      <c r="M35989" s="85"/>
    </row>
    <row r="35990" spans="13:13" ht="49.2" customHeight="1">
      <c r="M35990" s="85"/>
    </row>
    <row r="35991" spans="13:13" ht="49.2" customHeight="1">
      <c r="M35991" s="85"/>
    </row>
    <row r="35992" spans="13:13" ht="49.2" customHeight="1">
      <c r="M35992" s="85"/>
    </row>
    <row r="35993" spans="13:13" ht="49.2" customHeight="1">
      <c r="M35993" s="85"/>
    </row>
    <row r="35994" spans="13:13" ht="49.2" customHeight="1">
      <c r="M35994" s="85"/>
    </row>
    <row r="35995" spans="13:13" ht="49.2" customHeight="1">
      <c r="M35995" s="85"/>
    </row>
    <row r="35996" spans="13:13" ht="49.2" customHeight="1">
      <c r="M35996" s="85"/>
    </row>
    <row r="35997" spans="13:13" ht="49.2" customHeight="1">
      <c r="M35997" s="85"/>
    </row>
    <row r="35998" spans="13:13" ht="49.2" customHeight="1">
      <c r="M35998" s="85"/>
    </row>
    <row r="35999" spans="13:13" ht="49.2" customHeight="1">
      <c r="M35999" s="85"/>
    </row>
    <row r="36000" spans="13:13" ht="49.2" customHeight="1">
      <c r="M36000" s="85"/>
    </row>
    <row r="36001" spans="13:13" ht="49.2" customHeight="1">
      <c r="M36001" s="85"/>
    </row>
    <row r="36002" spans="13:13" ht="49.2" customHeight="1">
      <c r="M36002" s="85"/>
    </row>
    <row r="36003" spans="13:13" ht="49.2" customHeight="1">
      <c r="M36003" s="85"/>
    </row>
    <row r="36004" spans="13:13" ht="49.2" customHeight="1">
      <c r="M36004" s="85"/>
    </row>
    <row r="36005" spans="13:13" ht="49.2" customHeight="1">
      <c r="M36005" s="85"/>
    </row>
    <row r="36006" spans="13:13" ht="49.2" customHeight="1">
      <c r="M36006" s="85"/>
    </row>
    <row r="36007" spans="13:13" ht="49.2" customHeight="1">
      <c r="M36007" s="85"/>
    </row>
    <row r="36008" spans="13:13" ht="49.2" customHeight="1">
      <c r="M36008" s="85"/>
    </row>
    <row r="36009" spans="13:13" ht="49.2" customHeight="1">
      <c r="M36009" s="85"/>
    </row>
    <row r="36010" spans="13:13" ht="49.2" customHeight="1">
      <c r="M36010" s="85"/>
    </row>
    <row r="36011" spans="13:13" ht="49.2" customHeight="1">
      <c r="M36011" s="85"/>
    </row>
    <row r="36012" spans="13:13" ht="49.2" customHeight="1">
      <c r="M36012" s="85"/>
    </row>
    <row r="36013" spans="13:13" ht="49.2" customHeight="1">
      <c r="M36013" s="85"/>
    </row>
    <row r="36014" spans="13:13" ht="49.2" customHeight="1">
      <c r="M36014" s="85"/>
    </row>
    <row r="36015" spans="13:13" ht="49.2" customHeight="1">
      <c r="M36015" s="85"/>
    </row>
    <row r="36016" spans="13:13" ht="49.2" customHeight="1">
      <c r="M36016" s="85"/>
    </row>
    <row r="36017" spans="13:13" ht="49.2" customHeight="1">
      <c r="M36017" s="85"/>
    </row>
    <row r="36018" spans="13:13" ht="49.2" customHeight="1">
      <c r="M36018" s="85"/>
    </row>
    <row r="36019" spans="13:13" ht="49.2" customHeight="1">
      <c r="M36019" s="85"/>
    </row>
    <row r="36020" spans="13:13" ht="49.2" customHeight="1">
      <c r="M36020" s="85"/>
    </row>
    <row r="36021" spans="13:13" ht="49.2" customHeight="1">
      <c r="M36021" s="85"/>
    </row>
    <row r="36022" spans="13:13" ht="49.2" customHeight="1">
      <c r="M36022" s="85"/>
    </row>
    <row r="36023" spans="13:13" ht="49.2" customHeight="1">
      <c r="M36023" s="85"/>
    </row>
    <row r="36024" spans="13:13" ht="49.2" customHeight="1">
      <c r="M36024" s="85"/>
    </row>
    <row r="36025" spans="13:13" ht="49.2" customHeight="1">
      <c r="M36025" s="85"/>
    </row>
    <row r="36026" spans="13:13" ht="49.2" customHeight="1">
      <c r="M36026" s="85"/>
    </row>
    <row r="36027" spans="13:13" ht="49.2" customHeight="1">
      <c r="M36027" s="85"/>
    </row>
    <row r="36028" spans="13:13" ht="49.2" customHeight="1">
      <c r="M36028" s="85"/>
    </row>
    <row r="36029" spans="13:13" ht="49.2" customHeight="1">
      <c r="M36029" s="85"/>
    </row>
    <row r="36030" spans="13:13" ht="49.2" customHeight="1">
      <c r="M36030" s="85"/>
    </row>
    <row r="36031" spans="13:13" ht="49.2" customHeight="1">
      <c r="M36031" s="85"/>
    </row>
    <row r="36032" spans="13:13" ht="49.2" customHeight="1">
      <c r="M36032" s="85"/>
    </row>
    <row r="36033" spans="13:13" ht="49.2" customHeight="1">
      <c r="M36033" s="85"/>
    </row>
    <row r="36034" spans="13:13" ht="49.2" customHeight="1">
      <c r="M36034" s="85"/>
    </row>
    <row r="36035" spans="13:13" ht="49.2" customHeight="1">
      <c r="M36035" s="85"/>
    </row>
    <row r="36036" spans="13:13" ht="49.2" customHeight="1">
      <c r="M36036" s="85"/>
    </row>
    <row r="36037" spans="13:13" ht="49.2" customHeight="1">
      <c r="M36037" s="85"/>
    </row>
    <row r="36038" spans="13:13" ht="49.2" customHeight="1">
      <c r="M36038" s="85"/>
    </row>
    <row r="36039" spans="13:13" ht="49.2" customHeight="1">
      <c r="M36039" s="85"/>
    </row>
    <row r="36040" spans="13:13" ht="49.2" customHeight="1">
      <c r="M36040" s="85"/>
    </row>
    <row r="36041" spans="13:13" ht="49.2" customHeight="1">
      <c r="M36041" s="85"/>
    </row>
    <row r="36042" spans="13:13" ht="49.2" customHeight="1">
      <c r="M36042" s="85"/>
    </row>
    <row r="36043" spans="13:13" ht="49.2" customHeight="1">
      <c r="M36043" s="85"/>
    </row>
    <row r="36044" spans="13:13" ht="49.2" customHeight="1">
      <c r="M36044" s="85"/>
    </row>
    <row r="36045" spans="13:13" ht="49.2" customHeight="1">
      <c r="M36045" s="85"/>
    </row>
    <row r="36046" spans="13:13" ht="49.2" customHeight="1">
      <c r="M36046" s="85"/>
    </row>
    <row r="36047" spans="13:13" ht="49.2" customHeight="1">
      <c r="M36047" s="85"/>
    </row>
    <row r="36048" spans="13:13" ht="49.2" customHeight="1">
      <c r="M36048" s="85"/>
    </row>
    <row r="36049" spans="13:13" ht="49.2" customHeight="1">
      <c r="M36049" s="85"/>
    </row>
    <row r="36050" spans="13:13" ht="49.2" customHeight="1">
      <c r="M36050" s="85"/>
    </row>
    <row r="36051" spans="13:13" ht="49.2" customHeight="1">
      <c r="M36051" s="85"/>
    </row>
    <row r="36052" spans="13:13" ht="49.2" customHeight="1">
      <c r="M36052" s="85"/>
    </row>
    <row r="36053" spans="13:13" ht="49.2" customHeight="1">
      <c r="M36053" s="85"/>
    </row>
    <row r="36054" spans="13:13" ht="49.2" customHeight="1">
      <c r="M36054" s="85"/>
    </row>
    <row r="36055" spans="13:13" ht="49.2" customHeight="1">
      <c r="M36055" s="85"/>
    </row>
    <row r="36056" spans="13:13" ht="49.2" customHeight="1">
      <c r="M36056" s="85"/>
    </row>
    <row r="36057" spans="13:13" ht="49.2" customHeight="1">
      <c r="M36057" s="85"/>
    </row>
    <row r="36058" spans="13:13" ht="49.2" customHeight="1">
      <c r="M36058" s="85"/>
    </row>
    <row r="36059" spans="13:13" ht="49.2" customHeight="1">
      <c r="M36059" s="85"/>
    </row>
    <row r="36060" spans="13:13" ht="49.2" customHeight="1">
      <c r="M36060" s="85"/>
    </row>
    <row r="36061" spans="13:13" ht="49.2" customHeight="1">
      <c r="M36061" s="85"/>
    </row>
    <row r="36062" spans="13:13" ht="49.2" customHeight="1">
      <c r="M36062" s="85"/>
    </row>
    <row r="36063" spans="13:13" ht="49.2" customHeight="1">
      <c r="M36063" s="85"/>
    </row>
    <row r="36064" spans="13:13" ht="49.2" customHeight="1">
      <c r="M36064" s="85"/>
    </row>
    <row r="36065" spans="13:13" ht="49.2" customHeight="1">
      <c r="M36065" s="85"/>
    </row>
    <row r="36066" spans="13:13" ht="49.2" customHeight="1">
      <c r="M36066" s="85"/>
    </row>
    <row r="36067" spans="13:13" ht="49.2" customHeight="1">
      <c r="M36067" s="85"/>
    </row>
    <row r="36068" spans="13:13" ht="49.2" customHeight="1">
      <c r="M36068" s="85"/>
    </row>
    <row r="36069" spans="13:13" ht="49.2" customHeight="1">
      <c r="M36069" s="85"/>
    </row>
    <row r="36070" spans="13:13" ht="49.2" customHeight="1">
      <c r="M36070" s="85"/>
    </row>
    <row r="36071" spans="13:13" ht="49.2" customHeight="1">
      <c r="M36071" s="85"/>
    </row>
    <row r="36072" spans="13:13" ht="49.2" customHeight="1">
      <c r="M36072" s="85"/>
    </row>
    <row r="36073" spans="13:13" ht="49.2" customHeight="1">
      <c r="M36073" s="85"/>
    </row>
    <row r="36074" spans="13:13" ht="49.2" customHeight="1">
      <c r="M36074" s="85"/>
    </row>
    <row r="36075" spans="13:13" ht="49.2" customHeight="1">
      <c r="M36075" s="85"/>
    </row>
    <row r="36076" spans="13:13" ht="49.2" customHeight="1">
      <c r="M36076" s="85"/>
    </row>
    <row r="36077" spans="13:13" ht="49.2" customHeight="1">
      <c r="M36077" s="85"/>
    </row>
    <row r="36078" spans="13:13" ht="49.2" customHeight="1">
      <c r="M36078" s="85"/>
    </row>
    <row r="36079" spans="13:13" ht="49.2" customHeight="1">
      <c r="M36079" s="85"/>
    </row>
    <row r="36080" spans="13:13" ht="49.2" customHeight="1">
      <c r="M36080" s="85"/>
    </row>
    <row r="36081" spans="13:13" ht="49.2" customHeight="1">
      <c r="M36081" s="85"/>
    </row>
    <row r="36082" spans="13:13" ht="49.2" customHeight="1">
      <c r="M36082" s="85"/>
    </row>
    <row r="36083" spans="13:13" ht="49.2" customHeight="1">
      <c r="M36083" s="85"/>
    </row>
    <row r="36084" spans="13:13" ht="49.2" customHeight="1">
      <c r="M36084" s="85"/>
    </row>
    <row r="36085" spans="13:13" ht="49.2" customHeight="1">
      <c r="M36085" s="85"/>
    </row>
    <row r="36086" spans="13:13" ht="49.2" customHeight="1">
      <c r="M36086" s="85"/>
    </row>
    <row r="36087" spans="13:13" ht="49.2" customHeight="1">
      <c r="M36087" s="85"/>
    </row>
    <row r="36088" spans="13:13" ht="49.2" customHeight="1">
      <c r="M36088" s="85"/>
    </row>
    <row r="36089" spans="13:13" ht="49.2" customHeight="1">
      <c r="M36089" s="85"/>
    </row>
    <row r="36090" spans="13:13" ht="49.2" customHeight="1">
      <c r="M36090" s="85"/>
    </row>
    <row r="36091" spans="13:13" ht="49.2" customHeight="1">
      <c r="M36091" s="85"/>
    </row>
    <row r="36092" spans="13:13" ht="49.2" customHeight="1">
      <c r="M36092" s="85"/>
    </row>
    <row r="36093" spans="13:13" ht="49.2" customHeight="1">
      <c r="M36093" s="85"/>
    </row>
    <row r="36094" spans="13:13" ht="49.2" customHeight="1">
      <c r="M36094" s="85"/>
    </row>
    <row r="36095" spans="13:13" ht="49.2" customHeight="1">
      <c r="M36095" s="85"/>
    </row>
    <row r="36096" spans="13:13" ht="49.2" customHeight="1">
      <c r="M36096" s="85"/>
    </row>
    <row r="36097" spans="13:13" ht="49.2" customHeight="1">
      <c r="M36097" s="85"/>
    </row>
    <row r="36098" spans="13:13" ht="49.2" customHeight="1">
      <c r="M36098" s="85"/>
    </row>
    <row r="36099" spans="13:13" ht="49.2" customHeight="1">
      <c r="M36099" s="85"/>
    </row>
    <row r="36100" spans="13:13" ht="49.2" customHeight="1">
      <c r="M36100" s="85"/>
    </row>
    <row r="36101" spans="13:13" ht="49.2" customHeight="1">
      <c r="M36101" s="85"/>
    </row>
    <row r="36102" spans="13:13" ht="49.2" customHeight="1">
      <c r="M36102" s="85"/>
    </row>
    <row r="36103" spans="13:13" ht="49.2" customHeight="1">
      <c r="M36103" s="85"/>
    </row>
    <row r="36104" spans="13:13" ht="49.2" customHeight="1">
      <c r="M36104" s="85"/>
    </row>
    <row r="36105" spans="13:13" ht="49.2" customHeight="1">
      <c r="M36105" s="85"/>
    </row>
    <row r="36106" spans="13:13" ht="49.2" customHeight="1">
      <c r="M36106" s="85"/>
    </row>
    <row r="36107" spans="13:13" ht="49.2" customHeight="1">
      <c r="M36107" s="85"/>
    </row>
    <row r="36108" spans="13:13" ht="49.2" customHeight="1">
      <c r="M36108" s="85"/>
    </row>
    <row r="36109" spans="13:13" ht="49.2" customHeight="1">
      <c r="M36109" s="85"/>
    </row>
    <row r="36110" spans="13:13" ht="49.2" customHeight="1">
      <c r="M36110" s="85"/>
    </row>
    <row r="36111" spans="13:13" ht="49.2" customHeight="1">
      <c r="M36111" s="85"/>
    </row>
    <row r="36112" spans="13:13" ht="49.2" customHeight="1">
      <c r="M36112" s="85"/>
    </row>
    <row r="36113" spans="13:13" ht="49.2" customHeight="1">
      <c r="M36113" s="85"/>
    </row>
    <row r="36114" spans="13:13" ht="49.2" customHeight="1">
      <c r="M36114" s="85"/>
    </row>
    <row r="36115" spans="13:13" ht="49.2" customHeight="1">
      <c r="M36115" s="85"/>
    </row>
    <row r="36116" spans="13:13" ht="49.2" customHeight="1">
      <c r="M36116" s="85"/>
    </row>
    <row r="36117" spans="13:13" ht="49.2" customHeight="1">
      <c r="M36117" s="85"/>
    </row>
    <row r="36118" spans="13:13" ht="49.2" customHeight="1">
      <c r="M36118" s="85"/>
    </row>
    <row r="36119" spans="13:13" ht="49.2" customHeight="1">
      <c r="M36119" s="85"/>
    </row>
    <row r="36120" spans="13:13" ht="49.2" customHeight="1">
      <c r="M36120" s="85"/>
    </row>
    <row r="36121" spans="13:13" ht="49.2" customHeight="1">
      <c r="M36121" s="85"/>
    </row>
    <row r="36122" spans="13:13" ht="49.2" customHeight="1">
      <c r="M36122" s="85"/>
    </row>
    <row r="36123" spans="13:13" ht="49.2" customHeight="1">
      <c r="M36123" s="85"/>
    </row>
    <row r="36124" spans="13:13" ht="49.2" customHeight="1">
      <c r="M36124" s="85"/>
    </row>
    <row r="36125" spans="13:13" ht="49.2" customHeight="1">
      <c r="M36125" s="85"/>
    </row>
    <row r="36126" spans="13:13" ht="49.2" customHeight="1">
      <c r="M36126" s="85"/>
    </row>
    <row r="36127" spans="13:13" ht="49.2" customHeight="1">
      <c r="M36127" s="85"/>
    </row>
    <row r="36128" spans="13:13" ht="49.2" customHeight="1">
      <c r="M36128" s="85"/>
    </row>
    <row r="36129" spans="13:13" ht="49.2" customHeight="1">
      <c r="M36129" s="85"/>
    </row>
    <row r="36130" spans="13:13" ht="49.2" customHeight="1">
      <c r="M36130" s="85"/>
    </row>
    <row r="36131" spans="13:13" ht="49.2" customHeight="1">
      <c r="M36131" s="85"/>
    </row>
    <row r="36132" spans="13:13" ht="49.2" customHeight="1">
      <c r="M36132" s="85"/>
    </row>
    <row r="36133" spans="13:13" ht="49.2" customHeight="1">
      <c r="M36133" s="85"/>
    </row>
    <row r="36134" spans="13:13" ht="49.2" customHeight="1">
      <c r="M36134" s="85"/>
    </row>
    <row r="36135" spans="13:13" ht="49.2" customHeight="1">
      <c r="M36135" s="85"/>
    </row>
    <row r="36136" spans="13:13" ht="49.2" customHeight="1">
      <c r="M36136" s="85"/>
    </row>
    <row r="36137" spans="13:13" ht="49.2" customHeight="1">
      <c r="M36137" s="85"/>
    </row>
    <row r="36138" spans="13:13" ht="49.2" customHeight="1">
      <c r="M36138" s="85"/>
    </row>
    <row r="36139" spans="13:13" ht="49.2" customHeight="1">
      <c r="M36139" s="85"/>
    </row>
    <row r="36140" spans="13:13" ht="49.2" customHeight="1">
      <c r="M36140" s="85"/>
    </row>
    <row r="36141" spans="13:13" ht="49.2" customHeight="1">
      <c r="M36141" s="85"/>
    </row>
    <row r="36142" spans="13:13" ht="49.2" customHeight="1">
      <c r="M36142" s="85"/>
    </row>
    <row r="36143" spans="13:13" ht="49.2" customHeight="1">
      <c r="M36143" s="85"/>
    </row>
    <row r="36144" spans="13:13" ht="49.2" customHeight="1">
      <c r="M36144" s="85"/>
    </row>
    <row r="36145" spans="13:13" ht="49.2" customHeight="1">
      <c r="M36145" s="85"/>
    </row>
    <row r="36146" spans="13:13" ht="49.2" customHeight="1">
      <c r="M36146" s="85"/>
    </row>
    <row r="36147" spans="13:13" ht="49.2" customHeight="1">
      <c r="M36147" s="85"/>
    </row>
    <row r="36148" spans="13:13" ht="49.2" customHeight="1">
      <c r="M36148" s="85"/>
    </row>
    <row r="36149" spans="13:13" ht="49.2" customHeight="1">
      <c r="M36149" s="85"/>
    </row>
    <row r="36150" spans="13:13" ht="49.2" customHeight="1">
      <c r="M36150" s="85"/>
    </row>
    <row r="36151" spans="13:13" ht="49.2" customHeight="1">
      <c r="M36151" s="85"/>
    </row>
    <row r="36152" spans="13:13" ht="49.2" customHeight="1">
      <c r="M36152" s="85"/>
    </row>
    <row r="36153" spans="13:13" ht="49.2" customHeight="1">
      <c r="M36153" s="85"/>
    </row>
    <row r="36154" spans="13:13" ht="49.2" customHeight="1">
      <c r="M36154" s="85"/>
    </row>
    <row r="36155" spans="13:13" ht="49.2" customHeight="1">
      <c r="M36155" s="85"/>
    </row>
    <row r="36156" spans="13:13" ht="49.2" customHeight="1">
      <c r="M36156" s="85"/>
    </row>
    <row r="36157" spans="13:13" ht="49.2" customHeight="1">
      <c r="M36157" s="85"/>
    </row>
    <row r="36158" spans="13:13" ht="49.2" customHeight="1">
      <c r="M36158" s="85"/>
    </row>
    <row r="36159" spans="13:13" ht="49.2" customHeight="1">
      <c r="M36159" s="85"/>
    </row>
    <row r="36160" spans="13:13" ht="49.2" customHeight="1">
      <c r="M36160" s="85"/>
    </row>
    <row r="36161" spans="13:13" ht="49.2" customHeight="1">
      <c r="M36161" s="85"/>
    </row>
    <row r="36162" spans="13:13" ht="49.2" customHeight="1">
      <c r="M36162" s="85"/>
    </row>
    <row r="36163" spans="13:13" ht="49.2" customHeight="1">
      <c r="M36163" s="85"/>
    </row>
    <row r="36164" spans="13:13" ht="49.2" customHeight="1">
      <c r="M36164" s="85"/>
    </row>
    <row r="36165" spans="13:13" ht="49.2" customHeight="1">
      <c r="M36165" s="85"/>
    </row>
    <row r="36166" spans="13:13" ht="49.2" customHeight="1">
      <c r="M36166" s="85"/>
    </row>
    <row r="36167" spans="13:13" ht="49.2" customHeight="1">
      <c r="M36167" s="85"/>
    </row>
    <row r="36168" spans="13:13" ht="49.2" customHeight="1">
      <c r="M36168" s="85"/>
    </row>
    <row r="36169" spans="13:13" ht="49.2" customHeight="1">
      <c r="M36169" s="85"/>
    </row>
    <row r="36170" spans="13:13" ht="49.2" customHeight="1">
      <c r="M36170" s="85"/>
    </row>
    <row r="36171" spans="13:13" ht="49.2" customHeight="1">
      <c r="M36171" s="85"/>
    </row>
    <row r="36172" spans="13:13" ht="49.2" customHeight="1">
      <c r="M36172" s="85"/>
    </row>
    <row r="36173" spans="13:13" ht="49.2" customHeight="1">
      <c r="M36173" s="85"/>
    </row>
    <row r="36174" spans="13:13" ht="49.2" customHeight="1">
      <c r="M36174" s="85"/>
    </row>
    <row r="36175" spans="13:13" ht="49.2" customHeight="1">
      <c r="M36175" s="85"/>
    </row>
    <row r="36176" spans="13:13" ht="49.2" customHeight="1">
      <c r="M36176" s="85"/>
    </row>
    <row r="36177" spans="13:13" ht="49.2" customHeight="1">
      <c r="M36177" s="85"/>
    </row>
    <row r="36178" spans="13:13" ht="49.2" customHeight="1">
      <c r="M36178" s="85"/>
    </row>
    <row r="36179" spans="13:13" ht="49.2" customHeight="1">
      <c r="M36179" s="85"/>
    </row>
    <row r="36180" spans="13:13" ht="49.2" customHeight="1">
      <c r="M36180" s="85"/>
    </row>
    <row r="36181" spans="13:13" ht="49.2" customHeight="1">
      <c r="M36181" s="85"/>
    </row>
    <row r="36182" spans="13:13" ht="49.2" customHeight="1">
      <c r="M36182" s="85"/>
    </row>
    <row r="36183" spans="13:13" ht="49.2" customHeight="1">
      <c r="M36183" s="85"/>
    </row>
    <row r="36184" spans="13:13" ht="49.2" customHeight="1">
      <c r="M36184" s="85"/>
    </row>
    <row r="36185" spans="13:13" ht="49.2" customHeight="1">
      <c r="M36185" s="85"/>
    </row>
    <row r="36186" spans="13:13" ht="49.2" customHeight="1">
      <c r="M36186" s="85"/>
    </row>
    <row r="36187" spans="13:13" ht="49.2" customHeight="1">
      <c r="M36187" s="85"/>
    </row>
    <row r="36188" spans="13:13" ht="49.2" customHeight="1">
      <c r="M36188" s="85"/>
    </row>
    <row r="36189" spans="13:13" ht="49.2" customHeight="1">
      <c r="M36189" s="85"/>
    </row>
    <row r="36190" spans="13:13" ht="49.2" customHeight="1">
      <c r="M36190" s="85"/>
    </row>
    <row r="36191" spans="13:13" ht="49.2" customHeight="1">
      <c r="M36191" s="85"/>
    </row>
    <row r="36192" spans="13:13" ht="49.2" customHeight="1">
      <c r="M36192" s="85"/>
    </row>
    <row r="36193" spans="13:13" ht="49.2" customHeight="1">
      <c r="M36193" s="85"/>
    </row>
    <row r="36194" spans="13:13" ht="49.2" customHeight="1">
      <c r="M36194" s="85"/>
    </row>
    <row r="36195" spans="13:13" ht="49.2" customHeight="1">
      <c r="M36195" s="85"/>
    </row>
    <row r="36196" spans="13:13" ht="49.2" customHeight="1">
      <c r="M36196" s="85"/>
    </row>
    <row r="36197" spans="13:13" ht="49.2" customHeight="1">
      <c r="M36197" s="85"/>
    </row>
    <row r="36198" spans="13:13" ht="49.2" customHeight="1">
      <c r="M36198" s="85"/>
    </row>
    <row r="36199" spans="13:13" ht="49.2" customHeight="1">
      <c r="M36199" s="85"/>
    </row>
    <row r="36200" spans="13:13" ht="49.2" customHeight="1">
      <c r="M36200" s="85"/>
    </row>
    <row r="36201" spans="13:13" ht="49.2" customHeight="1">
      <c r="M36201" s="85"/>
    </row>
    <row r="36202" spans="13:13" ht="49.2" customHeight="1">
      <c r="M36202" s="85"/>
    </row>
    <row r="36203" spans="13:13" ht="49.2" customHeight="1">
      <c r="M36203" s="85"/>
    </row>
    <row r="36204" spans="13:13" ht="49.2" customHeight="1">
      <c r="M36204" s="85"/>
    </row>
    <row r="36205" spans="13:13" ht="49.2" customHeight="1">
      <c r="M36205" s="85"/>
    </row>
    <row r="36206" spans="13:13" ht="49.2" customHeight="1">
      <c r="M36206" s="85"/>
    </row>
    <row r="36207" spans="13:13" ht="49.2" customHeight="1">
      <c r="M36207" s="85"/>
    </row>
    <row r="36208" spans="13:13" ht="49.2" customHeight="1">
      <c r="M36208" s="85"/>
    </row>
    <row r="36209" spans="13:13" ht="49.2" customHeight="1">
      <c r="M36209" s="85"/>
    </row>
    <row r="36210" spans="13:13" ht="49.2" customHeight="1">
      <c r="M36210" s="85"/>
    </row>
    <row r="36211" spans="13:13" ht="49.2" customHeight="1">
      <c r="M36211" s="85"/>
    </row>
    <row r="36212" spans="13:13" ht="49.2" customHeight="1">
      <c r="M36212" s="85"/>
    </row>
    <row r="36213" spans="13:13" ht="49.2" customHeight="1">
      <c r="M36213" s="85"/>
    </row>
    <row r="36214" spans="13:13" ht="49.2" customHeight="1">
      <c r="M36214" s="85"/>
    </row>
    <row r="36215" spans="13:13" ht="49.2" customHeight="1">
      <c r="M36215" s="85"/>
    </row>
    <row r="36216" spans="13:13" ht="49.2" customHeight="1">
      <c r="M36216" s="85"/>
    </row>
    <row r="36217" spans="13:13" ht="49.2" customHeight="1">
      <c r="M36217" s="85"/>
    </row>
    <row r="36218" spans="13:13" ht="49.2" customHeight="1">
      <c r="M36218" s="85"/>
    </row>
    <row r="36219" spans="13:13" ht="49.2" customHeight="1">
      <c r="M36219" s="85"/>
    </row>
    <row r="36220" spans="13:13" ht="49.2" customHeight="1">
      <c r="M36220" s="85"/>
    </row>
    <row r="36221" spans="13:13" ht="49.2" customHeight="1">
      <c r="M36221" s="85"/>
    </row>
    <row r="36222" spans="13:13" ht="49.2" customHeight="1">
      <c r="M36222" s="85"/>
    </row>
    <row r="36223" spans="13:13" ht="49.2" customHeight="1">
      <c r="M36223" s="85"/>
    </row>
    <row r="36224" spans="13:13" ht="49.2" customHeight="1">
      <c r="M36224" s="85"/>
    </row>
    <row r="36225" spans="13:13" ht="49.2" customHeight="1">
      <c r="M36225" s="85"/>
    </row>
    <row r="36226" spans="13:13" ht="49.2" customHeight="1">
      <c r="M36226" s="85"/>
    </row>
    <row r="36227" spans="13:13" ht="49.2" customHeight="1">
      <c r="M36227" s="85"/>
    </row>
    <row r="36228" spans="13:13" ht="49.2" customHeight="1">
      <c r="M36228" s="85"/>
    </row>
    <row r="36229" spans="13:13" ht="49.2" customHeight="1">
      <c r="M36229" s="85"/>
    </row>
    <row r="36230" spans="13:13" ht="49.2" customHeight="1">
      <c r="M36230" s="85"/>
    </row>
    <row r="36231" spans="13:13" ht="49.2" customHeight="1">
      <c r="M36231" s="85"/>
    </row>
    <row r="36232" spans="13:13" ht="49.2" customHeight="1">
      <c r="M36232" s="85"/>
    </row>
    <row r="36233" spans="13:13" ht="49.2" customHeight="1">
      <c r="M36233" s="85"/>
    </row>
    <row r="36234" spans="13:13" ht="49.2" customHeight="1">
      <c r="M36234" s="85"/>
    </row>
    <row r="36235" spans="13:13" ht="49.2" customHeight="1">
      <c r="M36235" s="85"/>
    </row>
    <row r="36236" spans="13:13" ht="49.2" customHeight="1">
      <c r="M36236" s="85"/>
    </row>
    <row r="36237" spans="13:13" ht="49.2" customHeight="1">
      <c r="M36237" s="85"/>
    </row>
    <row r="36238" spans="13:13" ht="49.2" customHeight="1">
      <c r="M36238" s="85"/>
    </row>
    <row r="36239" spans="13:13" ht="49.2" customHeight="1">
      <c r="M36239" s="85"/>
    </row>
    <row r="36240" spans="13:13" ht="49.2" customHeight="1">
      <c r="M36240" s="85"/>
    </row>
    <row r="36241" spans="13:13" ht="49.2" customHeight="1">
      <c r="M36241" s="85"/>
    </row>
    <row r="36242" spans="13:13" ht="49.2" customHeight="1">
      <c r="M36242" s="85"/>
    </row>
    <row r="36243" spans="13:13" ht="49.2" customHeight="1">
      <c r="M36243" s="85"/>
    </row>
    <row r="36244" spans="13:13" ht="49.2" customHeight="1">
      <c r="M36244" s="85"/>
    </row>
    <row r="36245" spans="13:13" ht="49.2" customHeight="1">
      <c r="M36245" s="85"/>
    </row>
    <row r="36246" spans="13:13" ht="49.2" customHeight="1">
      <c r="M36246" s="85"/>
    </row>
    <row r="36247" spans="13:13" ht="49.2" customHeight="1">
      <c r="M36247" s="85"/>
    </row>
    <row r="36248" spans="13:13" ht="49.2" customHeight="1">
      <c r="M36248" s="85"/>
    </row>
    <row r="36249" spans="13:13" ht="49.2" customHeight="1">
      <c r="M36249" s="85"/>
    </row>
    <row r="36250" spans="13:13" ht="49.2" customHeight="1">
      <c r="M36250" s="85"/>
    </row>
    <row r="36251" spans="13:13" ht="49.2" customHeight="1">
      <c r="M36251" s="85"/>
    </row>
    <row r="36252" spans="13:13" ht="49.2" customHeight="1">
      <c r="M36252" s="85"/>
    </row>
    <row r="36253" spans="13:13" ht="49.2" customHeight="1">
      <c r="M36253" s="85"/>
    </row>
    <row r="36254" spans="13:13" ht="49.2" customHeight="1">
      <c r="M36254" s="85"/>
    </row>
    <row r="36255" spans="13:13" ht="49.2" customHeight="1">
      <c r="M36255" s="85"/>
    </row>
    <row r="36256" spans="13:13" ht="49.2" customHeight="1">
      <c r="M36256" s="85"/>
    </row>
    <row r="36257" spans="13:13" ht="49.2" customHeight="1">
      <c r="M36257" s="85"/>
    </row>
    <row r="36258" spans="13:13" ht="49.2" customHeight="1">
      <c r="M36258" s="85"/>
    </row>
    <row r="36259" spans="13:13" ht="49.2" customHeight="1">
      <c r="M36259" s="85"/>
    </row>
    <row r="36260" spans="13:13" ht="49.2" customHeight="1">
      <c r="M36260" s="85"/>
    </row>
    <row r="36261" spans="13:13" ht="49.2" customHeight="1">
      <c r="M36261" s="85"/>
    </row>
    <row r="36262" spans="13:13" ht="49.2" customHeight="1">
      <c r="M36262" s="85"/>
    </row>
    <row r="36263" spans="13:13" ht="49.2" customHeight="1">
      <c r="M36263" s="85"/>
    </row>
    <row r="36264" spans="13:13" ht="49.2" customHeight="1">
      <c r="M36264" s="85"/>
    </row>
    <row r="36265" spans="13:13" ht="49.2" customHeight="1">
      <c r="M36265" s="85"/>
    </row>
    <row r="36266" spans="13:13" ht="49.2" customHeight="1">
      <c r="M36266" s="85"/>
    </row>
    <row r="36267" spans="13:13" ht="49.2" customHeight="1">
      <c r="M36267" s="85"/>
    </row>
    <row r="36268" spans="13:13" ht="49.2" customHeight="1">
      <c r="M36268" s="85"/>
    </row>
    <row r="36269" spans="13:13" ht="49.2" customHeight="1">
      <c r="M36269" s="85"/>
    </row>
    <row r="36270" spans="13:13" ht="49.2" customHeight="1">
      <c r="M36270" s="85"/>
    </row>
    <row r="36271" spans="13:13" ht="49.2" customHeight="1">
      <c r="M36271" s="85"/>
    </row>
    <row r="36272" spans="13:13" ht="49.2" customHeight="1">
      <c r="M36272" s="85"/>
    </row>
    <row r="36273" spans="13:13" ht="49.2" customHeight="1">
      <c r="M36273" s="85"/>
    </row>
    <row r="36274" spans="13:13" ht="49.2" customHeight="1">
      <c r="M36274" s="85"/>
    </row>
    <row r="36275" spans="13:13" ht="49.2" customHeight="1">
      <c r="M36275" s="85"/>
    </row>
    <row r="36276" spans="13:13" ht="49.2" customHeight="1">
      <c r="M36276" s="85"/>
    </row>
    <row r="36277" spans="13:13" ht="49.2" customHeight="1">
      <c r="M36277" s="85"/>
    </row>
    <row r="36278" spans="13:13" ht="49.2" customHeight="1">
      <c r="M36278" s="85"/>
    </row>
    <row r="36279" spans="13:13" ht="49.2" customHeight="1">
      <c r="M36279" s="85"/>
    </row>
    <row r="36280" spans="13:13" ht="49.2" customHeight="1">
      <c r="M36280" s="85"/>
    </row>
    <row r="36281" spans="13:13" ht="49.2" customHeight="1">
      <c r="M36281" s="85"/>
    </row>
    <row r="36282" spans="13:13" ht="49.2" customHeight="1">
      <c r="M36282" s="85"/>
    </row>
    <row r="36283" spans="13:13" ht="49.2" customHeight="1">
      <c r="M36283" s="85"/>
    </row>
    <row r="36284" spans="13:13" ht="49.2" customHeight="1">
      <c r="M36284" s="85"/>
    </row>
    <row r="36285" spans="13:13" ht="49.2" customHeight="1">
      <c r="M36285" s="85"/>
    </row>
    <row r="36286" spans="13:13" ht="49.2" customHeight="1">
      <c r="M36286" s="85"/>
    </row>
    <row r="36287" spans="13:13" ht="49.2" customHeight="1">
      <c r="M36287" s="85"/>
    </row>
    <row r="36288" spans="13:13" ht="49.2" customHeight="1">
      <c r="M36288" s="85"/>
    </row>
    <row r="36289" spans="13:13" ht="49.2" customHeight="1">
      <c r="M36289" s="85"/>
    </row>
    <row r="36290" spans="13:13" ht="49.2" customHeight="1">
      <c r="M36290" s="85"/>
    </row>
    <row r="36291" spans="13:13" ht="49.2" customHeight="1">
      <c r="M36291" s="85"/>
    </row>
    <row r="36292" spans="13:13" ht="49.2" customHeight="1">
      <c r="M36292" s="85"/>
    </row>
    <row r="36293" spans="13:13" ht="49.2" customHeight="1">
      <c r="M36293" s="85"/>
    </row>
    <row r="36294" spans="13:13" ht="49.2" customHeight="1">
      <c r="M36294" s="85"/>
    </row>
    <row r="36295" spans="13:13" ht="49.2" customHeight="1">
      <c r="M36295" s="85"/>
    </row>
    <row r="36296" spans="13:13" ht="49.2" customHeight="1">
      <c r="M36296" s="85"/>
    </row>
    <row r="36297" spans="13:13" ht="49.2" customHeight="1">
      <c r="M36297" s="85"/>
    </row>
    <row r="36298" spans="13:13" ht="49.2" customHeight="1">
      <c r="M36298" s="85"/>
    </row>
    <row r="36299" spans="13:13" ht="49.2" customHeight="1">
      <c r="M36299" s="85"/>
    </row>
    <row r="36300" spans="13:13" ht="49.2" customHeight="1">
      <c r="M36300" s="85"/>
    </row>
    <row r="36301" spans="13:13" ht="49.2" customHeight="1">
      <c r="M36301" s="85"/>
    </row>
    <row r="36302" spans="13:13" ht="49.2" customHeight="1">
      <c r="M36302" s="85"/>
    </row>
    <row r="36303" spans="13:13" ht="49.2" customHeight="1">
      <c r="M36303" s="85"/>
    </row>
    <row r="36304" spans="13:13" ht="49.2" customHeight="1">
      <c r="M36304" s="85"/>
    </row>
    <row r="36305" spans="13:13" ht="49.2" customHeight="1">
      <c r="M36305" s="85"/>
    </row>
    <row r="36306" spans="13:13" ht="49.2" customHeight="1">
      <c r="M36306" s="85"/>
    </row>
    <row r="36307" spans="13:13" ht="49.2" customHeight="1">
      <c r="M36307" s="85"/>
    </row>
    <row r="36308" spans="13:13" ht="49.2" customHeight="1">
      <c r="M36308" s="85"/>
    </row>
    <row r="36309" spans="13:13" ht="49.2" customHeight="1">
      <c r="M36309" s="85"/>
    </row>
    <row r="36310" spans="13:13" ht="49.2" customHeight="1">
      <c r="M36310" s="85"/>
    </row>
    <row r="36311" spans="13:13" ht="49.2" customHeight="1">
      <c r="M36311" s="85"/>
    </row>
    <row r="36312" spans="13:13" ht="49.2" customHeight="1">
      <c r="M36312" s="85"/>
    </row>
    <row r="36313" spans="13:13" ht="49.2" customHeight="1">
      <c r="M36313" s="85"/>
    </row>
    <row r="36314" spans="13:13" ht="49.2" customHeight="1">
      <c r="M36314" s="85"/>
    </row>
    <row r="36315" spans="13:13" ht="49.2" customHeight="1">
      <c r="M36315" s="85"/>
    </row>
    <row r="36316" spans="13:13" ht="49.2" customHeight="1">
      <c r="M36316" s="85"/>
    </row>
    <row r="36317" spans="13:13" ht="49.2" customHeight="1">
      <c r="M36317" s="85"/>
    </row>
    <row r="36318" spans="13:13" ht="49.2" customHeight="1">
      <c r="M36318" s="85"/>
    </row>
    <row r="36319" spans="13:13" ht="49.2" customHeight="1">
      <c r="M36319" s="85"/>
    </row>
    <row r="36320" spans="13:13" ht="49.2" customHeight="1">
      <c r="M36320" s="85"/>
    </row>
    <row r="36321" spans="13:13" ht="49.2" customHeight="1">
      <c r="M36321" s="85"/>
    </row>
    <row r="36322" spans="13:13" ht="49.2" customHeight="1">
      <c r="M36322" s="85"/>
    </row>
    <row r="36323" spans="13:13" ht="49.2" customHeight="1">
      <c r="M36323" s="85"/>
    </row>
    <row r="36324" spans="13:13" ht="49.2" customHeight="1">
      <c r="M36324" s="85"/>
    </row>
    <row r="36325" spans="13:13" ht="49.2" customHeight="1">
      <c r="M36325" s="85"/>
    </row>
    <row r="36326" spans="13:13" ht="49.2" customHeight="1">
      <c r="M36326" s="85"/>
    </row>
    <row r="36327" spans="13:13" ht="49.2" customHeight="1">
      <c r="M36327" s="85"/>
    </row>
    <row r="36328" spans="13:13" ht="49.2" customHeight="1">
      <c r="M36328" s="85"/>
    </row>
    <row r="36329" spans="13:13" ht="49.2" customHeight="1">
      <c r="M36329" s="85"/>
    </row>
    <row r="36330" spans="13:13" ht="49.2" customHeight="1">
      <c r="M36330" s="85"/>
    </row>
    <row r="36331" spans="13:13" ht="49.2" customHeight="1">
      <c r="M36331" s="85"/>
    </row>
    <row r="36332" spans="13:13" ht="49.2" customHeight="1">
      <c r="M36332" s="85"/>
    </row>
    <row r="36333" spans="13:13" ht="49.2" customHeight="1">
      <c r="M36333" s="85"/>
    </row>
    <row r="36334" spans="13:13" ht="49.2" customHeight="1">
      <c r="M36334" s="85"/>
    </row>
    <row r="36335" spans="13:13" ht="49.2" customHeight="1">
      <c r="M36335" s="85"/>
    </row>
    <row r="36336" spans="13:13" ht="49.2" customHeight="1">
      <c r="M36336" s="85"/>
    </row>
    <row r="36337" spans="13:13" ht="49.2" customHeight="1">
      <c r="M36337" s="85"/>
    </row>
    <row r="36338" spans="13:13" ht="49.2" customHeight="1">
      <c r="M36338" s="85"/>
    </row>
    <row r="36339" spans="13:13" ht="49.2" customHeight="1">
      <c r="M36339" s="85"/>
    </row>
    <row r="36340" spans="13:13" ht="49.2" customHeight="1">
      <c r="M36340" s="85"/>
    </row>
    <row r="36341" spans="13:13" ht="49.2" customHeight="1">
      <c r="M36341" s="85"/>
    </row>
    <row r="36342" spans="13:13" ht="49.2" customHeight="1">
      <c r="M36342" s="85"/>
    </row>
    <row r="36343" spans="13:13" ht="49.2" customHeight="1">
      <c r="M36343" s="85"/>
    </row>
    <row r="36344" spans="13:13" ht="49.2" customHeight="1">
      <c r="M36344" s="85"/>
    </row>
    <row r="36345" spans="13:13" ht="49.2" customHeight="1">
      <c r="M36345" s="85"/>
    </row>
    <row r="36346" spans="13:13" ht="49.2" customHeight="1">
      <c r="M36346" s="85"/>
    </row>
    <row r="36347" spans="13:13" ht="49.2" customHeight="1">
      <c r="M36347" s="85"/>
    </row>
    <row r="36348" spans="13:13" ht="49.2" customHeight="1">
      <c r="M36348" s="85"/>
    </row>
    <row r="36349" spans="13:13" ht="49.2" customHeight="1">
      <c r="M36349" s="85"/>
    </row>
    <row r="36350" spans="13:13" ht="49.2" customHeight="1">
      <c r="M36350" s="85"/>
    </row>
    <row r="36351" spans="13:13" ht="49.2" customHeight="1">
      <c r="M36351" s="85"/>
    </row>
    <row r="36352" spans="13:13" ht="49.2" customHeight="1">
      <c r="M36352" s="85"/>
    </row>
    <row r="36353" spans="13:13" ht="49.2" customHeight="1">
      <c r="M36353" s="85"/>
    </row>
    <row r="36354" spans="13:13" ht="49.2" customHeight="1">
      <c r="M36354" s="85"/>
    </row>
    <row r="36355" spans="13:13" ht="49.2" customHeight="1">
      <c r="M36355" s="85"/>
    </row>
    <row r="36356" spans="13:13" ht="49.2" customHeight="1">
      <c r="M36356" s="85"/>
    </row>
    <row r="36357" spans="13:13" ht="49.2" customHeight="1">
      <c r="M36357" s="85"/>
    </row>
    <row r="36358" spans="13:13" ht="49.2" customHeight="1">
      <c r="M36358" s="85"/>
    </row>
    <row r="36359" spans="13:13" ht="49.2" customHeight="1">
      <c r="M36359" s="85"/>
    </row>
    <row r="36360" spans="13:13" ht="49.2" customHeight="1">
      <c r="M36360" s="85"/>
    </row>
    <row r="36361" spans="13:13" ht="49.2" customHeight="1">
      <c r="M36361" s="85"/>
    </row>
    <row r="36362" spans="13:13" ht="49.2" customHeight="1">
      <c r="M36362" s="85"/>
    </row>
    <row r="36363" spans="13:13" ht="49.2" customHeight="1">
      <c r="M36363" s="85"/>
    </row>
    <row r="36364" spans="13:13" ht="49.2" customHeight="1">
      <c r="M36364" s="85"/>
    </row>
    <row r="36365" spans="13:13" ht="49.2" customHeight="1">
      <c r="M36365" s="85"/>
    </row>
    <row r="36366" spans="13:13" ht="49.2" customHeight="1">
      <c r="M36366" s="85"/>
    </row>
    <row r="36367" spans="13:13" ht="49.2" customHeight="1">
      <c r="M36367" s="85"/>
    </row>
    <row r="36368" spans="13:13" ht="49.2" customHeight="1">
      <c r="M36368" s="85"/>
    </row>
    <row r="36369" spans="13:13" ht="49.2" customHeight="1">
      <c r="M36369" s="85"/>
    </row>
    <row r="36370" spans="13:13" ht="49.2" customHeight="1">
      <c r="M36370" s="85"/>
    </row>
    <row r="36371" spans="13:13" ht="49.2" customHeight="1">
      <c r="M36371" s="85"/>
    </row>
    <row r="36372" spans="13:13" ht="49.2" customHeight="1">
      <c r="M36372" s="85"/>
    </row>
    <row r="36373" spans="13:13" ht="49.2" customHeight="1">
      <c r="M36373" s="85"/>
    </row>
    <row r="36374" spans="13:13" ht="49.2" customHeight="1">
      <c r="M36374" s="85"/>
    </row>
    <row r="36375" spans="13:13" ht="49.2" customHeight="1">
      <c r="M36375" s="85"/>
    </row>
    <row r="36376" spans="13:13" ht="49.2" customHeight="1">
      <c r="M36376" s="85"/>
    </row>
    <row r="36377" spans="13:13" ht="49.2" customHeight="1">
      <c r="M36377" s="85"/>
    </row>
    <row r="36378" spans="13:13" ht="49.2" customHeight="1">
      <c r="M36378" s="85"/>
    </row>
    <row r="36379" spans="13:13" ht="49.2" customHeight="1">
      <c r="M36379" s="85"/>
    </row>
    <row r="36380" spans="13:13" ht="49.2" customHeight="1">
      <c r="M36380" s="85"/>
    </row>
    <row r="36381" spans="13:13" ht="49.2" customHeight="1">
      <c r="M36381" s="85"/>
    </row>
    <row r="36382" spans="13:13" ht="49.2" customHeight="1">
      <c r="M36382" s="85"/>
    </row>
    <row r="36383" spans="13:13" ht="49.2" customHeight="1">
      <c r="M36383" s="85"/>
    </row>
    <row r="36384" spans="13:13" ht="49.2" customHeight="1">
      <c r="M36384" s="85"/>
    </row>
    <row r="36385" spans="13:13" ht="49.2" customHeight="1">
      <c r="M36385" s="85"/>
    </row>
    <row r="36386" spans="13:13" ht="49.2" customHeight="1">
      <c r="M36386" s="85"/>
    </row>
    <row r="36387" spans="13:13" ht="49.2" customHeight="1">
      <c r="M36387" s="85"/>
    </row>
    <row r="36388" spans="13:13" ht="49.2" customHeight="1">
      <c r="M36388" s="85"/>
    </row>
    <row r="36389" spans="13:13" ht="49.2" customHeight="1">
      <c r="M36389" s="85"/>
    </row>
    <row r="36390" spans="13:13" ht="49.2" customHeight="1">
      <c r="M36390" s="85"/>
    </row>
    <row r="36391" spans="13:13" ht="49.2" customHeight="1">
      <c r="M36391" s="85"/>
    </row>
    <row r="36392" spans="13:13" ht="49.2" customHeight="1">
      <c r="M36392" s="85"/>
    </row>
    <row r="36393" spans="13:13" ht="49.2" customHeight="1">
      <c r="M36393" s="85"/>
    </row>
    <row r="36394" spans="13:13" ht="49.2" customHeight="1">
      <c r="M36394" s="85"/>
    </row>
    <row r="36395" spans="13:13" ht="49.2" customHeight="1">
      <c r="M36395" s="85"/>
    </row>
    <row r="36396" spans="13:13" ht="49.2" customHeight="1">
      <c r="M36396" s="85"/>
    </row>
    <row r="36397" spans="13:13" ht="49.2" customHeight="1">
      <c r="M36397" s="85"/>
    </row>
    <row r="36398" spans="13:13" ht="49.2" customHeight="1">
      <c r="M36398" s="85"/>
    </row>
    <row r="36399" spans="13:13" ht="49.2" customHeight="1">
      <c r="M36399" s="85"/>
    </row>
    <row r="36400" spans="13:13" ht="49.2" customHeight="1">
      <c r="M36400" s="85"/>
    </row>
    <row r="36401" spans="13:13" ht="49.2" customHeight="1">
      <c r="M36401" s="85"/>
    </row>
    <row r="36402" spans="13:13" ht="49.2" customHeight="1">
      <c r="M36402" s="85"/>
    </row>
    <row r="36403" spans="13:13" ht="49.2" customHeight="1">
      <c r="M36403" s="85"/>
    </row>
    <row r="36404" spans="13:13" ht="49.2" customHeight="1">
      <c r="M36404" s="85"/>
    </row>
    <row r="36405" spans="13:13" ht="49.2" customHeight="1">
      <c r="M36405" s="85"/>
    </row>
    <row r="36406" spans="13:13" ht="49.2" customHeight="1">
      <c r="M36406" s="85"/>
    </row>
    <row r="36407" spans="13:13" ht="49.2" customHeight="1">
      <c r="M36407" s="85"/>
    </row>
    <row r="36408" spans="13:13" ht="49.2" customHeight="1">
      <c r="M36408" s="85"/>
    </row>
    <row r="36409" spans="13:13" ht="49.2" customHeight="1">
      <c r="M36409" s="85"/>
    </row>
    <row r="36410" spans="13:13" ht="49.2" customHeight="1">
      <c r="M36410" s="85"/>
    </row>
    <row r="36411" spans="13:13" ht="49.2" customHeight="1">
      <c r="M36411" s="85"/>
    </row>
    <row r="36412" spans="13:13" ht="49.2" customHeight="1">
      <c r="M36412" s="85"/>
    </row>
    <row r="36413" spans="13:13" ht="49.2" customHeight="1">
      <c r="M36413" s="85"/>
    </row>
    <row r="36414" spans="13:13" ht="49.2" customHeight="1">
      <c r="M36414" s="85"/>
    </row>
    <row r="36415" spans="13:13" ht="49.2" customHeight="1">
      <c r="M36415" s="85"/>
    </row>
    <row r="36416" spans="13:13" ht="49.2" customHeight="1">
      <c r="M36416" s="85"/>
    </row>
    <row r="36417" spans="13:13" ht="49.2" customHeight="1">
      <c r="M36417" s="85"/>
    </row>
    <row r="36418" spans="13:13" ht="49.2" customHeight="1">
      <c r="M36418" s="85"/>
    </row>
    <row r="36419" spans="13:13" ht="49.2" customHeight="1">
      <c r="M36419" s="85"/>
    </row>
    <row r="36420" spans="13:13" ht="49.2" customHeight="1">
      <c r="M36420" s="85"/>
    </row>
    <row r="36421" spans="13:13" ht="49.2" customHeight="1">
      <c r="M36421" s="85"/>
    </row>
    <row r="36422" spans="13:13" ht="49.2" customHeight="1">
      <c r="M36422" s="85"/>
    </row>
    <row r="36423" spans="13:13" ht="49.2" customHeight="1">
      <c r="M36423" s="85"/>
    </row>
    <row r="36424" spans="13:13" ht="49.2" customHeight="1">
      <c r="M36424" s="85"/>
    </row>
    <row r="36425" spans="13:13" ht="49.2" customHeight="1">
      <c r="M36425" s="85"/>
    </row>
    <row r="36426" spans="13:13" ht="49.2" customHeight="1">
      <c r="M36426" s="85"/>
    </row>
    <row r="36427" spans="13:13" ht="49.2" customHeight="1">
      <c r="M36427" s="85"/>
    </row>
    <row r="36428" spans="13:13" ht="49.2" customHeight="1">
      <c r="M36428" s="85"/>
    </row>
    <row r="36429" spans="13:13" ht="49.2" customHeight="1">
      <c r="M36429" s="85"/>
    </row>
    <row r="36430" spans="13:13" ht="49.2" customHeight="1">
      <c r="M36430" s="85"/>
    </row>
    <row r="36431" spans="13:13" ht="49.2" customHeight="1">
      <c r="M36431" s="85"/>
    </row>
    <row r="36432" spans="13:13" ht="49.2" customHeight="1">
      <c r="M36432" s="85"/>
    </row>
    <row r="36433" spans="13:13" ht="49.2" customHeight="1">
      <c r="M36433" s="85"/>
    </row>
    <row r="36434" spans="13:13" ht="49.2" customHeight="1">
      <c r="M36434" s="85"/>
    </row>
    <row r="36435" spans="13:13" ht="49.2" customHeight="1">
      <c r="M36435" s="85"/>
    </row>
    <row r="36436" spans="13:13" ht="49.2" customHeight="1">
      <c r="M36436" s="85"/>
    </row>
    <row r="36437" spans="13:13" ht="49.2" customHeight="1">
      <c r="M36437" s="85"/>
    </row>
    <row r="36438" spans="13:13" ht="49.2" customHeight="1">
      <c r="M36438" s="85"/>
    </row>
    <row r="36439" spans="13:13" ht="49.2" customHeight="1">
      <c r="M36439" s="85"/>
    </row>
    <row r="36440" spans="13:13" ht="49.2" customHeight="1">
      <c r="M36440" s="85"/>
    </row>
    <row r="36441" spans="13:13" ht="49.2" customHeight="1">
      <c r="M36441" s="85"/>
    </row>
    <row r="36442" spans="13:13" ht="49.2" customHeight="1">
      <c r="M36442" s="85"/>
    </row>
    <row r="36443" spans="13:13" ht="49.2" customHeight="1">
      <c r="M36443" s="85"/>
    </row>
    <row r="36444" spans="13:13" ht="49.2" customHeight="1">
      <c r="M36444" s="85"/>
    </row>
    <row r="36445" spans="13:13" ht="49.2" customHeight="1">
      <c r="M36445" s="85"/>
    </row>
    <row r="36446" spans="13:13" ht="49.2" customHeight="1">
      <c r="M36446" s="85"/>
    </row>
    <row r="36447" spans="13:13" ht="49.2" customHeight="1">
      <c r="M36447" s="85"/>
    </row>
    <row r="36448" spans="13:13" ht="49.2" customHeight="1">
      <c r="M36448" s="85"/>
    </row>
    <row r="36449" spans="13:13" ht="49.2" customHeight="1">
      <c r="M36449" s="85"/>
    </row>
    <row r="36450" spans="13:13" ht="49.2" customHeight="1">
      <c r="M36450" s="85"/>
    </row>
    <row r="36451" spans="13:13" ht="49.2" customHeight="1">
      <c r="M36451" s="85"/>
    </row>
    <row r="36452" spans="13:13" ht="49.2" customHeight="1">
      <c r="M36452" s="85"/>
    </row>
    <row r="36453" spans="13:13" ht="49.2" customHeight="1">
      <c r="M36453" s="85"/>
    </row>
    <row r="36454" spans="13:13" ht="49.2" customHeight="1">
      <c r="M36454" s="85"/>
    </row>
    <row r="36455" spans="13:13" ht="49.2" customHeight="1">
      <c r="M36455" s="85"/>
    </row>
    <row r="36456" spans="13:13" ht="49.2" customHeight="1">
      <c r="M36456" s="85"/>
    </row>
    <row r="36457" spans="13:13" ht="49.2" customHeight="1">
      <c r="M36457" s="85"/>
    </row>
    <row r="36458" spans="13:13" ht="49.2" customHeight="1">
      <c r="M36458" s="85"/>
    </row>
    <row r="36459" spans="13:13" ht="49.2" customHeight="1">
      <c r="M36459" s="85"/>
    </row>
    <row r="36460" spans="13:13" ht="49.2" customHeight="1">
      <c r="M36460" s="85"/>
    </row>
    <row r="36461" spans="13:13" ht="49.2" customHeight="1">
      <c r="M36461" s="85"/>
    </row>
    <row r="36462" spans="13:13" ht="49.2" customHeight="1">
      <c r="M36462" s="85"/>
    </row>
    <row r="36463" spans="13:13" ht="49.2" customHeight="1">
      <c r="M36463" s="85"/>
    </row>
    <row r="36464" spans="13:13" ht="49.2" customHeight="1">
      <c r="M36464" s="85"/>
    </row>
    <row r="36465" spans="13:13" ht="49.2" customHeight="1">
      <c r="M36465" s="85"/>
    </row>
    <row r="36466" spans="13:13" ht="49.2" customHeight="1">
      <c r="M36466" s="85"/>
    </row>
    <row r="36467" spans="13:13" ht="49.2" customHeight="1">
      <c r="M36467" s="85"/>
    </row>
    <row r="36468" spans="13:13" ht="49.2" customHeight="1">
      <c r="M36468" s="85"/>
    </row>
    <row r="36469" spans="13:13" ht="49.2" customHeight="1">
      <c r="M36469" s="85"/>
    </row>
    <row r="36470" spans="13:13" ht="49.2" customHeight="1">
      <c r="M36470" s="85"/>
    </row>
    <row r="36471" spans="13:13" ht="49.2" customHeight="1">
      <c r="M36471" s="85"/>
    </row>
    <row r="36472" spans="13:13" ht="49.2" customHeight="1">
      <c r="M36472" s="85"/>
    </row>
    <row r="36473" spans="13:13" ht="49.2" customHeight="1">
      <c r="M36473" s="85"/>
    </row>
    <row r="36474" spans="13:13" ht="49.2" customHeight="1">
      <c r="M36474" s="85"/>
    </row>
    <row r="36475" spans="13:13" ht="49.2" customHeight="1">
      <c r="M36475" s="85"/>
    </row>
    <row r="36476" spans="13:13" ht="49.2" customHeight="1">
      <c r="M36476" s="85"/>
    </row>
    <row r="36477" spans="13:13" ht="49.2" customHeight="1">
      <c r="M36477" s="85"/>
    </row>
    <row r="36478" spans="13:13" ht="49.2" customHeight="1">
      <c r="M36478" s="85"/>
    </row>
    <row r="36479" spans="13:13" ht="49.2" customHeight="1">
      <c r="M36479" s="85"/>
    </row>
    <row r="36480" spans="13:13" ht="49.2" customHeight="1">
      <c r="M36480" s="85"/>
    </row>
    <row r="36481" spans="13:13" ht="49.2" customHeight="1">
      <c r="M36481" s="85"/>
    </row>
    <row r="36482" spans="13:13" ht="49.2" customHeight="1">
      <c r="M36482" s="85"/>
    </row>
    <row r="36483" spans="13:13" ht="49.2" customHeight="1">
      <c r="M36483" s="85"/>
    </row>
    <row r="36484" spans="13:13" ht="49.2" customHeight="1">
      <c r="M36484" s="85"/>
    </row>
    <row r="36485" spans="13:13" ht="49.2" customHeight="1">
      <c r="M36485" s="85"/>
    </row>
    <row r="36486" spans="13:13" ht="49.2" customHeight="1">
      <c r="M36486" s="85"/>
    </row>
    <row r="36487" spans="13:13" ht="49.2" customHeight="1">
      <c r="M36487" s="85"/>
    </row>
    <row r="36488" spans="13:13" ht="49.2" customHeight="1">
      <c r="M36488" s="85"/>
    </row>
    <row r="36489" spans="13:13" ht="49.2" customHeight="1">
      <c r="M36489" s="85"/>
    </row>
    <row r="36490" spans="13:13" ht="49.2" customHeight="1">
      <c r="M36490" s="85"/>
    </row>
    <row r="36491" spans="13:13" ht="49.2" customHeight="1">
      <c r="M36491" s="85"/>
    </row>
    <row r="36492" spans="13:13" ht="49.2" customHeight="1">
      <c r="M36492" s="85"/>
    </row>
    <row r="36493" spans="13:13" ht="49.2" customHeight="1">
      <c r="M36493" s="85"/>
    </row>
    <row r="36494" spans="13:13" ht="49.2" customHeight="1">
      <c r="M36494" s="85"/>
    </row>
    <row r="36495" spans="13:13" ht="49.2" customHeight="1">
      <c r="M36495" s="85"/>
    </row>
    <row r="36496" spans="13:13" ht="49.2" customHeight="1">
      <c r="M36496" s="85"/>
    </row>
    <row r="36497" spans="13:13" ht="49.2" customHeight="1">
      <c r="M36497" s="85"/>
    </row>
    <row r="36498" spans="13:13" ht="49.2" customHeight="1">
      <c r="M36498" s="85"/>
    </row>
    <row r="36499" spans="13:13" ht="49.2" customHeight="1">
      <c r="M36499" s="85"/>
    </row>
    <row r="36500" spans="13:13" ht="49.2" customHeight="1">
      <c r="M36500" s="85"/>
    </row>
    <row r="36501" spans="13:13" ht="49.2" customHeight="1">
      <c r="M36501" s="85"/>
    </row>
    <row r="36502" spans="13:13" ht="49.2" customHeight="1">
      <c r="M36502" s="85"/>
    </row>
    <row r="36503" spans="13:13" ht="49.2" customHeight="1">
      <c r="M36503" s="85"/>
    </row>
    <row r="36504" spans="13:13" ht="49.2" customHeight="1">
      <c r="M36504" s="85"/>
    </row>
    <row r="36505" spans="13:13" ht="49.2" customHeight="1">
      <c r="M36505" s="85"/>
    </row>
    <row r="36506" spans="13:13" ht="49.2" customHeight="1">
      <c r="M36506" s="85"/>
    </row>
    <row r="36507" spans="13:13" ht="49.2" customHeight="1">
      <c r="M36507" s="85"/>
    </row>
    <row r="36508" spans="13:13" ht="49.2" customHeight="1">
      <c r="M36508" s="85"/>
    </row>
    <row r="36509" spans="13:13" ht="49.2" customHeight="1">
      <c r="M36509" s="85"/>
    </row>
    <row r="36510" spans="13:13" ht="49.2" customHeight="1">
      <c r="M36510" s="85"/>
    </row>
    <row r="36511" spans="13:13" ht="49.2" customHeight="1">
      <c r="M36511" s="85"/>
    </row>
    <row r="36512" spans="13:13" ht="49.2" customHeight="1">
      <c r="M36512" s="85"/>
    </row>
    <row r="36513" spans="13:13" ht="49.2" customHeight="1">
      <c r="M36513" s="85"/>
    </row>
    <row r="36514" spans="13:13" ht="49.2" customHeight="1">
      <c r="M36514" s="85"/>
    </row>
    <row r="36515" spans="13:13" ht="49.2" customHeight="1">
      <c r="M36515" s="85"/>
    </row>
    <row r="36516" spans="13:13" ht="49.2" customHeight="1">
      <c r="M36516" s="85"/>
    </row>
    <row r="36517" spans="13:13" ht="49.2" customHeight="1">
      <c r="M36517" s="85"/>
    </row>
    <row r="36518" spans="13:13" ht="49.2" customHeight="1">
      <c r="M36518" s="85"/>
    </row>
    <row r="36519" spans="13:13" ht="49.2" customHeight="1">
      <c r="M36519" s="85"/>
    </row>
    <row r="36520" spans="13:13" ht="49.2" customHeight="1">
      <c r="M36520" s="85"/>
    </row>
    <row r="36521" spans="13:13" ht="49.2" customHeight="1">
      <c r="M36521" s="85"/>
    </row>
    <row r="36522" spans="13:13" ht="49.2" customHeight="1">
      <c r="M36522" s="85"/>
    </row>
    <row r="36523" spans="13:13" ht="49.2" customHeight="1">
      <c r="M36523" s="85"/>
    </row>
    <row r="36524" spans="13:13" ht="49.2" customHeight="1">
      <c r="M36524" s="85"/>
    </row>
    <row r="36525" spans="13:13" ht="49.2" customHeight="1">
      <c r="M36525" s="85"/>
    </row>
    <row r="36526" spans="13:13" ht="49.2" customHeight="1">
      <c r="M36526" s="85"/>
    </row>
    <row r="36527" spans="13:13" ht="49.2" customHeight="1">
      <c r="M36527" s="85"/>
    </row>
    <row r="36528" spans="13:13" ht="49.2" customHeight="1">
      <c r="M36528" s="85"/>
    </row>
    <row r="36529" spans="13:13" ht="49.2" customHeight="1">
      <c r="M36529" s="85"/>
    </row>
    <row r="36530" spans="13:13" ht="49.2" customHeight="1">
      <c r="M36530" s="85"/>
    </row>
    <row r="36531" spans="13:13" ht="49.2" customHeight="1">
      <c r="M36531" s="85"/>
    </row>
    <row r="36532" spans="13:13" ht="49.2" customHeight="1">
      <c r="M36532" s="85"/>
    </row>
    <row r="36533" spans="13:13" ht="49.2" customHeight="1">
      <c r="M36533" s="85"/>
    </row>
    <row r="36534" spans="13:13" ht="49.2" customHeight="1">
      <c r="M36534" s="85"/>
    </row>
    <row r="36535" spans="13:13" ht="49.2" customHeight="1">
      <c r="M36535" s="85"/>
    </row>
    <row r="36536" spans="13:13" ht="49.2" customHeight="1">
      <c r="M36536" s="85"/>
    </row>
    <row r="36537" spans="13:13" ht="49.2" customHeight="1">
      <c r="M36537" s="85"/>
    </row>
    <row r="36538" spans="13:13" ht="49.2" customHeight="1">
      <c r="M36538" s="85"/>
    </row>
    <row r="36539" spans="13:13" ht="49.2" customHeight="1">
      <c r="M36539" s="85"/>
    </row>
    <row r="36540" spans="13:13" ht="49.2" customHeight="1">
      <c r="M36540" s="85"/>
    </row>
    <row r="36541" spans="13:13" ht="49.2" customHeight="1">
      <c r="M36541" s="85"/>
    </row>
    <row r="36542" spans="13:13" ht="49.2" customHeight="1">
      <c r="M36542" s="85"/>
    </row>
    <row r="36543" spans="13:13" ht="49.2" customHeight="1">
      <c r="M36543" s="85"/>
    </row>
    <row r="36544" spans="13:13" ht="49.2" customHeight="1">
      <c r="M36544" s="85"/>
    </row>
    <row r="36545" spans="13:13" ht="49.2" customHeight="1">
      <c r="M36545" s="85"/>
    </row>
    <row r="36546" spans="13:13" ht="49.2" customHeight="1">
      <c r="M36546" s="85"/>
    </row>
    <row r="36547" spans="13:13" ht="49.2" customHeight="1">
      <c r="M36547" s="85"/>
    </row>
    <row r="36548" spans="13:13" ht="49.2" customHeight="1">
      <c r="M36548" s="85"/>
    </row>
    <row r="36549" spans="13:13" ht="49.2" customHeight="1">
      <c r="M36549" s="85"/>
    </row>
    <row r="36550" spans="13:13" ht="49.2" customHeight="1">
      <c r="M36550" s="85"/>
    </row>
    <row r="36551" spans="13:13" ht="49.2" customHeight="1">
      <c r="M36551" s="85"/>
    </row>
    <row r="36552" spans="13:13" ht="49.2" customHeight="1">
      <c r="M36552" s="85"/>
    </row>
    <row r="36553" spans="13:13" ht="49.2" customHeight="1">
      <c r="M36553" s="85"/>
    </row>
    <row r="36554" spans="13:13" ht="49.2" customHeight="1">
      <c r="M36554" s="85"/>
    </row>
    <row r="36555" spans="13:13" ht="49.2" customHeight="1">
      <c r="M36555" s="85"/>
    </row>
    <row r="36556" spans="13:13" ht="49.2" customHeight="1">
      <c r="M36556" s="85"/>
    </row>
    <row r="36557" spans="13:13" ht="49.2" customHeight="1">
      <c r="M36557" s="85"/>
    </row>
    <row r="36558" spans="13:13" ht="49.2" customHeight="1">
      <c r="M36558" s="85"/>
    </row>
    <row r="36559" spans="13:13" ht="49.2" customHeight="1">
      <c r="M36559" s="85"/>
    </row>
    <row r="36560" spans="13:13" ht="49.2" customHeight="1">
      <c r="M36560" s="85"/>
    </row>
    <row r="36561" spans="13:13" ht="49.2" customHeight="1">
      <c r="M36561" s="85"/>
    </row>
    <row r="36562" spans="13:13" ht="49.2" customHeight="1">
      <c r="M36562" s="85"/>
    </row>
    <row r="36563" spans="13:13" ht="49.2" customHeight="1">
      <c r="M36563" s="85"/>
    </row>
    <row r="36564" spans="13:13" ht="49.2" customHeight="1">
      <c r="M36564" s="85"/>
    </row>
    <row r="36565" spans="13:13" ht="49.2" customHeight="1">
      <c r="M36565" s="85"/>
    </row>
    <row r="36566" spans="13:13" ht="49.2" customHeight="1">
      <c r="M36566" s="85"/>
    </row>
    <row r="36567" spans="13:13" ht="49.2" customHeight="1">
      <c r="M36567" s="85"/>
    </row>
    <row r="36568" spans="13:13" ht="49.2" customHeight="1">
      <c r="M36568" s="85"/>
    </row>
    <row r="36569" spans="13:13" ht="49.2" customHeight="1">
      <c r="M36569" s="85"/>
    </row>
    <row r="36570" spans="13:13" ht="49.2" customHeight="1">
      <c r="M36570" s="85"/>
    </row>
    <row r="36571" spans="13:13" ht="49.2" customHeight="1">
      <c r="M36571" s="85"/>
    </row>
    <row r="36572" spans="13:13" ht="49.2" customHeight="1">
      <c r="M36572" s="85"/>
    </row>
    <row r="36573" spans="13:13" ht="49.2" customHeight="1">
      <c r="M36573" s="85"/>
    </row>
    <row r="36574" spans="13:13" ht="49.2" customHeight="1">
      <c r="M36574" s="85"/>
    </row>
    <row r="36575" spans="13:13" ht="49.2" customHeight="1">
      <c r="M36575" s="85"/>
    </row>
    <row r="36576" spans="13:13" ht="49.2" customHeight="1">
      <c r="M36576" s="85"/>
    </row>
    <row r="36577" spans="13:13" ht="49.2" customHeight="1">
      <c r="M36577" s="85"/>
    </row>
    <row r="36578" spans="13:13" ht="49.2" customHeight="1">
      <c r="M36578" s="85"/>
    </row>
    <row r="36579" spans="13:13" ht="49.2" customHeight="1">
      <c r="M36579" s="85"/>
    </row>
    <row r="36580" spans="13:13" ht="49.2" customHeight="1">
      <c r="M36580" s="85"/>
    </row>
    <row r="36581" spans="13:13" ht="49.2" customHeight="1">
      <c r="M36581" s="85"/>
    </row>
    <row r="36582" spans="13:13" ht="49.2" customHeight="1">
      <c r="M36582" s="85"/>
    </row>
    <row r="36583" spans="13:13" ht="49.2" customHeight="1">
      <c r="M36583" s="85"/>
    </row>
    <row r="36584" spans="13:13" ht="49.2" customHeight="1">
      <c r="M36584" s="85"/>
    </row>
    <row r="36585" spans="13:13" ht="49.2" customHeight="1">
      <c r="M36585" s="85"/>
    </row>
    <row r="36586" spans="13:13" ht="49.2" customHeight="1">
      <c r="M36586" s="85"/>
    </row>
    <row r="36587" spans="13:13" ht="49.2" customHeight="1">
      <c r="M36587" s="85"/>
    </row>
    <row r="36588" spans="13:13" ht="49.2" customHeight="1">
      <c r="M36588" s="85"/>
    </row>
    <row r="36589" spans="13:13" ht="49.2" customHeight="1">
      <c r="M36589" s="85"/>
    </row>
    <row r="36590" spans="13:13" ht="49.2" customHeight="1">
      <c r="M36590" s="85"/>
    </row>
    <row r="36591" spans="13:13" ht="49.2" customHeight="1">
      <c r="M36591" s="85"/>
    </row>
    <row r="36592" spans="13:13" ht="49.2" customHeight="1">
      <c r="M36592" s="85"/>
    </row>
    <row r="36593" spans="13:13" ht="49.2" customHeight="1">
      <c r="M36593" s="85"/>
    </row>
    <row r="36594" spans="13:13" ht="49.2" customHeight="1">
      <c r="M36594" s="85"/>
    </row>
    <row r="36595" spans="13:13" ht="49.2" customHeight="1">
      <c r="M36595" s="85"/>
    </row>
    <row r="36596" spans="13:13" ht="49.2" customHeight="1">
      <c r="M36596" s="85"/>
    </row>
    <row r="36597" spans="13:13" ht="49.2" customHeight="1">
      <c r="M36597" s="85"/>
    </row>
    <row r="36598" spans="13:13" ht="49.2" customHeight="1">
      <c r="M36598" s="85"/>
    </row>
    <row r="36599" spans="13:13" ht="49.2" customHeight="1">
      <c r="M36599" s="85"/>
    </row>
    <row r="36600" spans="13:13" ht="49.2" customHeight="1">
      <c r="M36600" s="85"/>
    </row>
    <row r="36601" spans="13:13" ht="49.2" customHeight="1">
      <c r="M36601" s="85"/>
    </row>
    <row r="36602" spans="13:13" ht="49.2" customHeight="1">
      <c r="M36602" s="85"/>
    </row>
    <row r="36603" spans="13:13" ht="49.2" customHeight="1">
      <c r="M36603" s="85"/>
    </row>
    <row r="36604" spans="13:13" ht="49.2" customHeight="1">
      <c r="M36604" s="85"/>
    </row>
    <row r="36605" spans="13:13" ht="49.2" customHeight="1">
      <c r="M36605" s="85"/>
    </row>
    <row r="36606" spans="13:13" ht="49.2" customHeight="1">
      <c r="M36606" s="85"/>
    </row>
    <row r="36607" spans="13:13" ht="49.2" customHeight="1">
      <c r="M36607" s="85"/>
    </row>
    <row r="36608" spans="13:13" ht="49.2" customHeight="1">
      <c r="M36608" s="85"/>
    </row>
    <row r="36609" spans="13:13" ht="49.2" customHeight="1">
      <c r="M36609" s="85"/>
    </row>
    <row r="36610" spans="13:13" ht="49.2" customHeight="1">
      <c r="M36610" s="85"/>
    </row>
    <row r="36611" spans="13:13" ht="49.2" customHeight="1">
      <c r="M36611" s="85"/>
    </row>
    <row r="36612" spans="13:13" ht="49.2" customHeight="1">
      <c r="M36612" s="85"/>
    </row>
    <row r="36613" spans="13:13" ht="49.2" customHeight="1">
      <c r="M36613" s="85"/>
    </row>
    <row r="36614" spans="13:13" ht="49.2" customHeight="1">
      <c r="M36614" s="85"/>
    </row>
    <row r="36615" spans="13:13" ht="49.2" customHeight="1">
      <c r="M36615" s="85"/>
    </row>
    <row r="36616" spans="13:13" ht="49.2" customHeight="1">
      <c r="M36616" s="85"/>
    </row>
    <row r="36617" spans="13:13" ht="49.2" customHeight="1">
      <c r="M36617" s="85"/>
    </row>
    <row r="36618" spans="13:13" ht="49.2" customHeight="1">
      <c r="M36618" s="85"/>
    </row>
    <row r="36619" spans="13:13" ht="49.2" customHeight="1">
      <c r="M36619" s="85"/>
    </row>
    <row r="36620" spans="13:13" ht="49.2" customHeight="1">
      <c r="M36620" s="85"/>
    </row>
    <row r="36621" spans="13:13" ht="49.2" customHeight="1">
      <c r="M36621" s="85"/>
    </row>
    <row r="36622" spans="13:13" ht="49.2" customHeight="1">
      <c r="M36622" s="85"/>
    </row>
    <row r="36623" spans="13:13" ht="49.2" customHeight="1">
      <c r="M36623" s="85"/>
    </row>
    <row r="36624" spans="13:13" ht="49.2" customHeight="1">
      <c r="M36624" s="85"/>
    </row>
    <row r="36625" spans="13:13" ht="49.2" customHeight="1">
      <c r="M36625" s="85"/>
    </row>
    <row r="36626" spans="13:13" ht="49.2" customHeight="1">
      <c r="M36626" s="85"/>
    </row>
    <row r="36627" spans="13:13" ht="49.2" customHeight="1">
      <c r="M36627" s="85"/>
    </row>
    <row r="36628" spans="13:13" ht="49.2" customHeight="1">
      <c r="M36628" s="85"/>
    </row>
    <row r="36629" spans="13:13" ht="49.2" customHeight="1">
      <c r="M36629" s="85"/>
    </row>
    <row r="36630" spans="13:13" ht="49.2" customHeight="1">
      <c r="M36630" s="85"/>
    </row>
    <row r="36631" spans="13:13" ht="49.2" customHeight="1">
      <c r="M36631" s="85"/>
    </row>
    <row r="36632" spans="13:13" ht="49.2" customHeight="1">
      <c r="M36632" s="85"/>
    </row>
    <row r="36633" spans="13:13" ht="49.2" customHeight="1">
      <c r="M36633" s="85"/>
    </row>
    <row r="36634" spans="13:13" ht="49.2" customHeight="1">
      <c r="M36634" s="85"/>
    </row>
    <row r="36635" spans="13:13" ht="49.2" customHeight="1">
      <c r="M36635" s="85"/>
    </row>
    <row r="36636" spans="13:13" ht="49.2" customHeight="1">
      <c r="M36636" s="85"/>
    </row>
    <row r="36637" spans="13:13" ht="49.2" customHeight="1">
      <c r="M36637" s="85"/>
    </row>
    <row r="36638" spans="13:13" ht="49.2" customHeight="1">
      <c r="M36638" s="85"/>
    </row>
    <row r="36639" spans="13:13" ht="49.2" customHeight="1">
      <c r="M36639" s="85"/>
    </row>
    <row r="36640" spans="13:13" ht="49.2" customHeight="1">
      <c r="M36640" s="85"/>
    </row>
    <row r="36641" spans="13:13" ht="49.2" customHeight="1">
      <c r="M36641" s="85"/>
    </row>
    <row r="36642" spans="13:13" ht="49.2" customHeight="1">
      <c r="M36642" s="85"/>
    </row>
    <row r="36643" spans="13:13" ht="49.2" customHeight="1">
      <c r="M36643" s="85"/>
    </row>
    <row r="36644" spans="13:13" ht="49.2" customHeight="1">
      <c r="M36644" s="85"/>
    </row>
    <row r="36645" spans="13:13" ht="49.2" customHeight="1">
      <c r="M36645" s="85"/>
    </row>
    <row r="36646" spans="13:13" ht="49.2" customHeight="1">
      <c r="M36646" s="85"/>
    </row>
    <row r="36647" spans="13:13" ht="49.2" customHeight="1">
      <c r="M36647" s="85"/>
    </row>
    <row r="36648" spans="13:13" ht="49.2" customHeight="1">
      <c r="M36648" s="85"/>
    </row>
    <row r="36649" spans="13:13" ht="49.2" customHeight="1">
      <c r="M36649" s="85"/>
    </row>
    <row r="36650" spans="13:13" ht="49.2" customHeight="1">
      <c r="M36650" s="85"/>
    </row>
    <row r="36651" spans="13:13" ht="49.2" customHeight="1">
      <c r="M36651" s="85"/>
    </row>
    <row r="36652" spans="13:13" ht="49.2" customHeight="1">
      <c r="M36652" s="85"/>
    </row>
    <row r="36653" spans="13:13" ht="49.2" customHeight="1">
      <c r="M36653" s="85"/>
    </row>
    <row r="36654" spans="13:13" ht="49.2" customHeight="1">
      <c r="M36654" s="85"/>
    </row>
    <row r="36655" spans="13:13" ht="49.2" customHeight="1">
      <c r="M36655" s="85"/>
    </row>
    <row r="36656" spans="13:13" ht="49.2" customHeight="1">
      <c r="M36656" s="85"/>
    </row>
    <row r="36657" spans="13:13" ht="49.2" customHeight="1">
      <c r="M36657" s="85"/>
    </row>
    <row r="36658" spans="13:13" ht="49.2" customHeight="1">
      <c r="M36658" s="85"/>
    </row>
    <row r="36659" spans="13:13" ht="49.2" customHeight="1">
      <c r="M36659" s="85"/>
    </row>
    <row r="36660" spans="13:13" ht="49.2" customHeight="1">
      <c r="M36660" s="85"/>
    </row>
    <row r="36661" spans="13:13" ht="49.2" customHeight="1">
      <c r="M36661" s="85"/>
    </row>
    <row r="36662" spans="13:13" ht="49.2" customHeight="1">
      <c r="M36662" s="85"/>
    </row>
    <row r="36663" spans="13:13" ht="49.2" customHeight="1">
      <c r="M36663" s="85"/>
    </row>
    <row r="36664" spans="13:13" ht="49.2" customHeight="1">
      <c r="M36664" s="85"/>
    </row>
    <row r="36665" spans="13:13" ht="49.2" customHeight="1">
      <c r="M36665" s="85"/>
    </row>
    <row r="36666" spans="13:13" ht="49.2" customHeight="1">
      <c r="M36666" s="85"/>
    </row>
    <row r="36667" spans="13:13" ht="49.2" customHeight="1">
      <c r="M36667" s="85"/>
    </row>
    <row r="36668" spans="13:13" ht="49.2" customHeight="1">
      <c r="M36668" s="85"/>
    </row>
    <row r="36669" spans="13:13" ht="49.2" customHeight="1">
      <c r="M36669" s="85"/>
    </row>
    <row r="36670" spans="13:13" ht="49.2" customHeight="1">
      <c r="M36670" s="85"/>
    </row>
    <row r="36671" spans="13:13" ht="49.2" customHeight="1">
      <c r="M36671" s="85"/>
    </row>
    <row r="36672" spans="13:13" ht="49.2" customHeight="1">
      <c r="M36672" s="85"/>
    </row>
    <row r="36673" spans="13:13" ht="49.2" customHeight="1">
      <c r="M36673" s="85"/>
    </row>
    <row r="36674" spans="13:13" ht="49.2" customHeight="1">
      <c r="M36674" s="85"/>
    </row>
    <row r="36675" spans="13:13" ht="49.2" customHeight="1">
      <c r="M36675" s="85"/>
    </row>
    <row r="36676" spans="13:13" ht="49.2" customHeight="1">
      <c r="M36676" s="85"/>
    </row>
    <row r="36677" spans="13:13" ht="49.2" customHeight="1">
      <c r="M36677" s="85"/>
    </row>
    <row r="36678" spans="13:13" ht="49.2" customHeight="1">
      <c r="M36678" s="85"/>
    </row>
    <row r="36679" spans="13:13" ht="49.2" customHeight="1">
      <c r="M36679" s="85"/>
    </row>
    <row r="36680" spans="13:13" ht="49.2" customHeight="1">
      <c r="M36680" s="85"/>
    </row>
    <row r="36681" spans="13:13" ht="49.2" customHeight="1">
      <c r="M36681" s="85"/>
    </row>
    <row r="36682" spans="13:13" ht="49.2" customHeight="1">
      <c r="M36682" s="85"/>
    </row>
    <row r="36683" spans="13:13" ht="49.2" customHeight="1">
      <c r="M36683" s="85"/>
    </row>
    <row r="36684" spans="13:13" ht="49.2" customHeight="1">
      <c r="M36684" s="85"/>
    </row>
    <row r="36685" spans="13:13" ht="49.2" customHeight="1">
      <c r="M36685" s="85"/>
    </row>
    <row r="36686" spans="13:13" ht="49.2" customHeight="1">
      <c r="M36686" s="85"/>
    </row>
    <row r="36687" spans="13:13" ht="49.2" customHeight="1">
      <c r="M36687" s="85"/>
    </row>
    <row r="36688" spans="13:13" ht="49.2" customHeight="1">
      <c r="M36688" s="85"/>
    </row>
    <row r="36689" spans="13:13" ht="49.2" customHeight="1">
      <c r="M36689" s="85"/>
    </row>
    <row r="36690" spans="13:13" ht="49.2" customHeight="1">
      <c r="M36690" s="85"/>
    </row>
    <row r="36691" spans="13:13" ht="49.2" customHeight="1">
      <c r="M36691" s="85"/>
    </row>
    <row r="36692" spans="13:13" ht="49.2" customHeight="1">
      <c r="M36692" s="85"/>
    </row>
    <row r="36693" spans="13:13" ht="49.2" customHeight="1">
      <c r="M36693" s="85"/>
    </row>
    <row r="36694" spans="13:13" ht="49.2" customHeight="1">
      <c r="M36694" s="85"/>
    </row>
    <row r="36695" spans="13:13" ht="49.2" customHeight="1">
      <c r="M36695" s="85"/>
    </row>
    <row r="36696" spans="13:13" ht="49.2" customHeight="1">
      <c r="M36696" s="85"/>
    </row>
    <row r="36697" spans="13:13" ht="49.2" customHeight="1">
      <c r="M36697" s="85"/>
    </row>
    <row r="36698" spans="13:13" ht="49.2" customHeight="1">
      <c r="M36698" s="85"/>
    </row>
    <row r="36699" spans="13:13" ht="49.2" customHeight="1">
      <c r="M36699" s="85"/>
    </row>
    <row r="36700" spans="13:13" ht="49.2" customHeight="1">
      <c r="M36700" s="85"/>
    </row>
    <row r="36701" spans="13:13" ht="49.2" customHeight="1">
      <c r="M36701" s="85"/>
    </row>
    <row r="36702" spans="13:13" ht="49.2" customHeight="1">
      <c r="M36702" s="85"/>
    </row>
    <row r="36703" spans="13:13" ht="49.2" customHeight="1">
      <c r="M36703" s="85"/>
    </row>
    <row r="36704" spans="13:13" ht="49.2" customHeight="1">
      <c r="M36704" s="85"/>
    </row>
    <row r="36705" spans="13:13" ht="49.2" customHeight="1">
      <c r="M36705" s="85"/>
    </row>
    <row r="36706" spans="13:13" ht="49.2" customHeight="1">
      <c r="M36706" s="85"/>
    </row>
    <row r="36707" spans="13:13" ht="49.2" customHeight="1">
      <c r="M36707" s="85"/>
    </row>
    <row r="36708" spans="13:13" ht="49.2" customHeight="1">
      <c r="M36708" s="85"/>
    </row>
    <row r="36709" spans="13:13" ht="49.2" customHeight="1">
      <c r="M36709" s="85"/>
    </row>
    <row r="36710" spans="13:13" ht="49.2" customHeight="1">
      <c r="M36710" s="85"/>
    </row>
    <row r="36711" spans="13:13" ht="49.2" customHeight="1">
      <c r="M36711" s="85"/>
    </row>
    <row r="36712" spans="13:13" ht="49.2" customHeight="1">
      <c r="M36712" s="85"/>
    </row>
    <row r="36713" spans="13:13" ht="49.2" customHeight="1">
      <c r="M36713" s="85"/>
    </row>
    <row r="36714" spans="13:13" ht="49.2" customHeight="1">
      <c r="M36714" s="85"/>
    </row>
    <row r="36715" spans="13:13" ht="49.2" customHeight="1">
      <c r="M36715" s="85"/>
    </row>
    <row r="36716" spans="13:13" ht="49.2" customHeight="1">
      <c r="M36716" s="85"/>
    </row>
    <row r="36717" spans="13:13" ht="49.2" customHeight="1">
      <c r="M36717" s="85"/>
    </row>
    <row r="36718" spans="13:13" ht="49.2" customHeight="1">
      <c r="M36718" s="85"/>
    </row>
    <row r="36719" spans="13:13" ht="49.2" customHeight="1">
      <c r="M36719" s="85"/>
    </row>
    <row r="36720" spans="13:13" ht="49.2" customHeight="1">
      <c r="M36720" s="85"/>
    </row>
    <row r="36721" spans="13:13" ht="49.2" customHeight="1">
      <c r="M36721" s="85"/>
    </row>
    <row r="36722" spans="13:13" ht="49.2" customHeight="1">
      <c r="M36722" s="85"/>
    </row>
    <row r="36723" spans="13:13" ht="49.2" customHeight="1">
      <c r="M36723" s="85"/>
    </row>
    <row r="36724" spans="13:13" ht="49.2" customHeight="1">
      <c r="M36724" s="85"/>
    </row>
    <row r="36725" spans="13:13" ht="49.2" customHeight="1">
      <c r="M36725" s="85"/>
    </row>
    <row r="36726" spans="13:13" ht="49.2" customHeight="1">
      <c r="M36726" s="85"/>
    </row>
    <row r="36727" spans="13:13" ht="49.2" customHeight="1">
      <c r="M36727" s="85"/>
    </row>
    <row r="36728" spans="13:13" ht="49.2" customHeight="1">
      <c r="M36728" s="85"/>
    </row>
    <row r="36729" spans="13:13" ht="49.2" customHeight="1">
      <c r="M36729" s="85"/>
    </row>
    <row r="36730" spans="13:13" ht="49.2" customHeight="1">
      <c r="M36730" s="85"/>
    </row>
    <row r="36731" spans="13:13" ht="49.2" customHeight="1">
      <c r="M36731" s="85"/>
    </row>
    <row r="36732" spans="13:13" ht="49.2" customHeight="1">
      <c r="M36732" s="85"/>
    </row>
    <row r="36733" spans="13:13" ht="49.2" customHeight="1">
      <c r="M36733" s="85"/>
    </row>
    <row r="36734" spans="13:13" ht="49.2" customHeight="1">
      <c r="M36734" s="85"/>
    </row>
    <row r="36735" spans="13:13" ht="49.2" customHeight="1">
      <c r="M36735" s="85"/>
    </row>
    <row r="36736" spans="13:13" ht="49.2" customHeight="1">
      <c r="M36736" s="85"/>
    </row>
    <row r="36737" spans="13:13" ht="49.2" customHeight="1">
      <c r="M36737" s="85"/>
    </row>
    <row r="36738" spans="13:13" ht="49.2" customHeight="1">
      <c r="M36738" s="85"/>
    </row>
    <row r="36739" spans="13:13" ht="49.2" customHeight="1">
      <c r="M36739" s="85"/>
    </row>
    <row r="36740" spans="13:13" ht="49.2" customHeight="1">
      <c r="M36740" s="85"/>
    </row>
    <row r="36741" spans="13:13" ht="49.2" customHeight="1">
      <c r="M36741" s="85"/>
    </row>
    <row r="36742" spans="13:13" ht="49.2" customHeight="1">
      <c r="M36742" s="85"/>
    </row>
    <row r="36743" spans="13:13" ht="49.2" customHeight="1">
      <c r="M36743" s="85"/>
    </row>
    <row r="36744" spans="13:13" ht="49.2" customHeight="1">
      <c r="M36744" s="85"/>
    </row>
    <row r="36745" spans="13:13" ht="49.2" customHeight="1">
      <c r="M36745" s="85"/>
    </row>
    <row r="36746" spans="13:13" ht="49.2" customHeight="1">
      <c r="M36746" s="85"/>
    </row>
    <row r="36747" spans="13:13" ht="49.2" customHeight="1">
      <c r="M36747" s="85"/>
    </row>
    <row r="36748" spans="13:13" ht="49.2" customHeight="1">
      <c r="M36748" s="85"/>
    </row>
    <row r="36749" spans="13:13" ht="49.2" customHeight="1">
      <c r="M36749" s="85"/>
    </row>
    <row r="36750" spans="13:13" ht="49.2" customHeight="1">
      <c r="M36750" s="85"/>
    </row>
    <row r="36751" spans="13:13" ht="49.2" customHeight="1">
      <c r="M36751" s="85"/>
    </row>
    <row r="36752" spans="13:13" ht="49.2" customHeight="1">
      <c r="M36752" s="85"/>
    </row>
    <row r="36753" spans="13:13" ht="49.2" customHeight="1">
      <c r="M36753" s="85"/>
    </row>
    <row r="36754" spans="13:13" ht="49.2" customHeight="1">
      <c r="M36754" s="85"/>
    </row>
    <row r="36755" spans="13:13" ht="49.2" customHeight="1">
      <c r="M36755" s="85"/>
    </row>
    <row r="36756" spans="13:13" ht="49.2" customHeight="1">
      <c r="M36756" s="85"/>
    </row>
    <row r="36757" spans="13:13" ht="49.2" customHeight="1">
      <c r="M36757" s="85"/>
    </row>
    <row r="36758" spans="13:13" ht="49.2" customHeight="1">
      <c r="M36758" s="85"/>
    </row>
    <row r="36759" spans="13:13" ht="49.2" customHeight="1">
      <c r="M36759" s="85"/>
    </row>
    <row r="36760" spans="13:13" ht="49.2" customHeight="1">
      <c r="M36760" s="85"/>
    </row>
    <row r="36761" spans="13:13" ht="49.2" customHeight="1">
      <c r="M36761" s="85"/>
    </row>
    <row r="36762" spans="13:13" ht="49.2" customHeight="1">
      <c r="M36762" s="85"/>
    </row>
    <row r="36763" spans="13:13" ht="49.2" customHeight="1">
      <c r="M36763" s="85"/>
    </row>
    <row r="36764" spans="13:13" ht="49.2" customHeight="1">
      <c r="M36764" s="85"/>
    </row>
    <row r="36765" spans="13:13" ht="49.2" customHeight="1">
      <c r="M36765" s="85"/>
    </row>
    <row r="36766" spans="13:13" ht="49.2" customHeight="1">
      <c r="M36766" s="85"/>
    </row>
    <row r="36767" spans="13:13" ht="49.2" customHeight="1">
      <c r="M36767" s="85"/>
    </row>
    <row r="36768" spans="13:13" ht="49.2" customHeight="1">
      <c r="M36768" s="85"/>
    </row>
    <row r="36769" spans="13:13" ht="49.2" customHeight="1">
      <c r="M36769" s="85"/>
    </row>
    <row r="36770" spans="13:13" ht="49.2" customHeight="1">
      <c r="M36770" s="85"/>
    </row>
    <row r="36771" spans="13:13" ht="49.2" customHeight="1">
      <c r="M36771" s="85"/>
    </row>
    <row r="36772" spans="13:13" ht="49.2" customHeight="1">
      <c r="M36772" s="85"/>
    </row>
    <row r="36773" spans="13:13" ht="49.2" customHeight="1">
      <c r="M36773" s="85"/>
    </row>
    <row r="36774" spans="13:13" ht="49.2" customHeight="1">
      <c r="M36774" s="85"/>
    </row>
    <row r="36775" spans="13:13" ht="49.2" customHeight="1">
      <c r="M36775" s="85"/>
    </row>
    <row r="36776" spans="13:13" ht="49.2" customHeight="1">
      <c r="M36776" s="85"/>
    </row>
    <row r="36777" spans="13:13" ht="49.2" customHeight="1">
      <c r="M36777" s="85"/>
    </row>
    <row r="36778" spans="13:13" ht="49.2" customHeight="1">
      <c r="M36778" s="85"/>
    </row>
    <row r="36779" spans="13:13" ht="49.2" customHeight="1">
      <c r="M36779" s="85"/>
    </row>
    <row r="36780" spans="13:13" ht="49.2" customHeight="1">
      <c r="M36780" s="85"/>
    </row>
    <row r="36781" spans="13:13" ht="49.2" customHeight="1">
      <c r="M36781" s="85"/>
    </row>
    <row r="36782" spans="13:13" ht="49.2" customHeight="1">
      <c r="M36782" s="85"/>
    </row>
    <row r="36783" spans="13:13" ht="49.2" customHeight="1">
      <c r="M36783" s="85"/>
    </row>
    <row r="36784" spans="13:13" ht="49.2" customHeight="1">
      <c r="M36784" s="85"/>
    </row>
    <row r="36785" spans="13:13" ht="49.2" customHeight="1">
      <c r="M36785" s="85"/>
    </row>
    <row r="36786" spans="13:13" ht="49.2" customHeight="1">
      <c r="M36786" s="85"/>
    </row>
    <row r="36787" spans="13:13" ht="49.2" customHeight="1">
      <c r="M36787" s="85"/>
    </row>
    <row r="36788" spans="13:13" ht="49.2" customHeight="1">
      <c r="M36788" s="85"/>
    </row>
    <row r="36789" spans="13:13" ht="49.2" customHeight="1">
      <c r="M36789" s="85"/>
    </row>
    <row r="36790" spans="13:13" ht="49.2" customHeight="1">
      <c r="M36790" s="85"/>
    </row>
    <row r="36791" spans="13:13" ht="49.2" customHeight="1">
      <c r="M36791" s="85"/>
    </row>
    <row r="36792" spans="13:13" ht="49.2" customHeight="1">
      <c r="M36792" s="85"/>
    </row>
    <row r="36793" spans="13:13" ht="49.2" customHeight="1">
      <c r="M36793" s="85"/>
    </row>
    <row r="36794" spans="13:13" ht="49.2" customHeight="1">
      <c r="M36794" s="85"/>
    </row>
    <row r="36795" spans="13:13" ht="49.2" customHeight="1">
      <c r="M36795" s="85"/>
    </row>
    <row r="36796" spans="13:13" ht="49.2" customHeight="1">
      <c r="M36796" s="85"/>
    </row>
    <row r="36797" spans="13:13" ht="49.2" customHeight="1">
      <c r="M36797" s="85"/>
    </row>
    <row r="36798" spans="13:13" ht="49.2" customHeight="1">
      <c r="M36798" s="85"/>
    </row>
    <row r="36799" spans="13:13" ht="49.2" customHeight="1">
      <c r="M36799" s="85"/>
    </row>
    <row r="36800" spans="13:13" ht="49.2" customHeight="1">
      <c r="M36800" s="85"/>
    </row>
    <row r="36801" spans="13:13" ht="49.2" customHeight="1">
      <c r="M36801" s="85"/>
    </row>
    <row r="36802" spans="13:13" ht="49.2" customHeight="1">
      <c r="M36802" s="85"/>
    </row>
    <row r="36803" spans="13:13" ht="49.2" customHeight="1">
      <c r="M36803" s="85"/>
    </row>
    <row r="36804" spans="13:13" ht="49.2" customHeight="1">
      <c r="M36804" s="85"/>
    </row>
    <row r="36805" spans="13:13" ht="49.2" customHeight="1">
      <c r="M36805" s="85"/>
    </row>
    <row r="36806" spans="13:13" ht="49.2" customHeight="1">
      <c r="M36806" s="85"/>
    </row>
    <row r="36807" spans="13:13" ht="49.2" customHeight="1">
      <c r="M36807" s="85"/>
    </row>
    <row r="36808" spans="13:13" ht="49.2" customHeight="1">
      <c r="M36808" s="85"/>
    </row>
    <row r="36809" spans="13:13" ht="49.2" customHeight="1">
      <c r="M36809" s="85"/>
    </row>
    <row r="36810" spans="13:13" ht="49.2" customHeight="1">
      <c r="M36810" s="85"/>
    </row>
    <row r="36811" spans="13:13" ht="49.2" customHeight="1">
      <c r="M36811" s="85"/>
    </row>
    <row r="36812" spans="13:13" ht="49.2" customHeight="1">
      <c r="M36812" s="85"/>
    </row>
    <row r="36813" spans="13:13" ht="49.2" customHeight="1">
      <c r="M36813" s="85"/>
    </row>
    <row r="36814" spans="13:13" ht="49.2" customHeight="1">
      <c r="M36814" s="85"/>
    </row>
    <row r="36815" spans="13:13" ht="49.2" customHeight="1">
      <c r="M36815" s="85"/>
    </row>
    <row r="36816" spans="13:13" ht="49.2" customHeight="1">
      <c r="M36816" s="85"/>
    </row>
    <row r="36817" spans="13:13" ht="49.2" customHeight="1">
      <c r="M36817" s="85"/>
    </row>
    <row r="36818" spans="13:13" ht="49.2" customHeight="1">
      <c r="M36818" s="85"/>
    </row>
    <row r="36819" spans="13:13" ht="49.2" customHeight="1">
      <c r="M36819" s="85"/>
    </row>
    <row r="36820" spans="13:13" ht="49.2" customHeight="1">
      <c r="M36820" s="85"/>
    </row>
    <row r="36821" spans="13:13" ht="49.2" customHeight="1">
      <c r="M36821" s="85"/>
    </row>
    <row r="36822" spans="13:13" ht="49.2" customHeight="1">
      <c r="M36822" s="85"/>
    </row>
    <row r="36823" spans="13:13" ht="49.2" customHeight="1">
      <c r="M36823" s="85"/>
    </row>
    <row r="36824" spans="13:13" ht="49.2" customHeight="1">
      <c r="M36824" s="85"/>
    </row>
    <row r="36825" spans="13:13" ht="49.2" customHeight="1">
      <c r="M36825" s="85"/>
    </row>
    <row r="36826" spans="13:13" ht="49.2" customHeight="1">
      <c r="M36826" s="85"/>
    </row>
    <row r="36827" spans="13:13" ht="49.2" customHeight="1">
      <c r="M36827" s="85"/>
    </row>
    <row r="36828" spans="13:13" ht="49.2" customHeight="1">
      <c r="M36828" s="85"/>
    </row>
    <row r="36829" spans="13:13" ht="49.2" customHeight="1">
      <c r="M36829" s="85"/>
    </row>
    <row r="36830" spans="13:13" ht="49.2" customHeight="1">
      <c r="M36830" s="85"/>
    </row>
    <row r="36831" spans="13:13" ht="49.2" customHeight="1">
      <c r="M36831" s="85"/>
    </row>
    <row r="36832" spans="13:13" ht="49.2" customHeight="1">
      <c r="M36832" s="85"/>
    </row>
    <row r="36833" spans="13:13" ht="49.2" customHeight="1">
      <c r="M36833" s="85"/>
    </row>
    <row r="36834" spans="13:13" ht="49.2" customHeight="1">
      <c r="M36834" s="85"/>
    </row>
    <row r="36835" spans="13:13" ht="49.2" customHeight="1">
      <c r="M36835" s="85"/>
    </row>
    <row r="36836" spans="13:13" ht="49.2" customHeight="1">
      <c r="M36836" s="85"/>
    </row>
    <row r="36837" spans="13:13" ht="49.2" customHeight="1">
      <c r="M36837" s="85"/>
    </row>
    <row r="36838" spans="13:13" ht="49.2" customHeight="1">
      <c r="M36838" s="85"/>
    </row>
    <row r="36839" spans="13:13" ht="49.2" customHeight="1">
      <c r="M36839" s="85"/>
    </row>
    <row r="36840" spans="13:13" ht="49.2" customHeight="1">
      <c r="M36840" s="85"/>
    </row>
    <row r="36841" spans="13:13" ht="49.2" customHeight="1">
      <c r="M36841" s="85"/>
    </row>
    <row r="36842" spans="13:13" ht="49.2" customHeight="1">
      <c r="M36842" s="85"/>
    </row>
    <row r="36843" spans="13:13" ht="49.2" customHeight="1">
      <c r="M36843" s="85"/>
    </row>
    <row r="36844" spans="13:13" ht="49.2" customHeight="1">
      <c r="M36844" s="85"/>
    </row>
    <row r="36845" spans="13:13" ht="49.2" customHeight="1">
      <c r="M36845" s="85"/>
    </row>
    <row r="36846" spans="13:13" ht="49.2" customHeight="1">
      <c r="M36846" s="85"/>
    </row>
    <row r="36847" spans="13:13" ht="49.2" customHeight="1">
      <c r="M36847" s="85"/>
    </row>
    <row r="36848" spans="13:13" ht="49.2" customHeight="1">
      <c r="M36848" s="85"/>
    </row>
    <row r="36849" spans="13:13" ht="49.2" customHeight="1">
      <c r="M36849" s="85"/>
    </row>
    <row r="36850" spans="13:13" ht="49.2" customHeight="1">
      <c r="M36850" s="85"/>
    </row>
    <row r="36851" spans="13:13" ht="49.2" customHeight="1">
      <c r="M36851" s="85"/>
    </row>
    <row r="36852" spans="13:13" ht="49.2" customHeight="1">
      <c r="M36852" s="85"/>
    </row>
    <row r="36853" spans="13:13" ht="49.2" customHeight="1">
      <c r="M36853" s="85"/>
    </row>
    <row r="36854" spans="13:13" ht="49.2" customHeight="1">
      <c r="M36854" s="85"/>
    </row>
    <row r="36855" spans="13:13" ht="49.2" customHeight="1">
      <c r="M36855" s="85"/>
    </row>
    <row r="36856" spans="13:13" ht="49.2" customHeight="1">
      <c r="M36856" s="85"/>
    </row>
    <row r="36857" spans="13:13" ht="49.2" customHeight="1">
      <c r="M36857" s="85"/>
    </row>
    <row r="36858" spans="13:13" ht="49.2" customHeight="1">
      <c r="M36858" s="85"/>
    </row>
    <row r="36859" spans="13:13" ht="49.2" customHeight="1">
      <c r="M36859" s="85"/>
    </row>
    <row r="36860" spans="13:13" ht="49.2" customHeight="1">
      <c r="M36860" s="85"/>
    </row>
    <row r="36861" spans="13:13" ht="49.2" customHeight="1">
      <c r="M36861" s="85"/>
    </row>
    <row r="36862" spans="13:13" ht="49.2" customHeight="1">
      <c r="M36862" s="85"/>
    </row>
    <row r="36863" spans="13:13" ht="49.2" customHeight="1">
      <c r="M36863" s="85"/>
    </row>
    <row r="36864" spans="13:13" ht="49.2" customHeight="1">
      <c r="M36864" s="85"/>
    </row>
    <row r="36865" spans="13:13" ht="49.2" customHeight="1">
      <c r="M36865" s="85"/>
    </row>
    <row r="36866" spans="13:13" ht="49.2" customHeight="1">
      <c r="M36866" s="85"/>
    </row>
    <row r="36867" spans="13:13" ht="49.2" customHeight="1">
      <c r="M36867" s="85"/>
    </row>
    <row r="36868" spans="13:13" ht="49.2" customHeight="1">
      <c r="M36868" s="85"/>
    </row>
    <row r="36869" spans="13:13" ht="49.2" customHeight="1">
      <c r="M36869" s="85"/>
    </row>
    <row r="36870" spans="13:13" ht="49.2" customHeight="1">
      <c r="M36870" s="85"/>
    </row>
    <row r="36871" spans="13:13" ht="49.2" customHeight="1">
      <c r="M36871" s="85"/>
    </row>
    <row r="36872" spans="13:13" ht="49.2" customHeight="1">
      <c r="M36872" s="85"/>
    </row>
    <row r="36873" spans="13:13" ht="49.2" customHeight="1">
      <c r="M36873" s="85"/>
    </row>
    <row r="36874" spans="13:13" ht="49.2" customHeight="1">
      <c r="M36874" s="85"/>
    </row>
    <row r="36875" spans="13:13" ht="49.2" customHeight="1">
      <c r="M36875" s="85"/>
    </row>
    <row r="36876" spans="13:13" ht="49.2" customHeight="1">
      <c r="M36876" s="85"/>
    </row>
    <row r="36877" spans="13:13" ht="49.2" customHeight="1">
      <c r="M36877" s="85"/>
    </row>
    <row r="36878" spans="13:13" ht="49.2" customHeight="1">
      <c r="M36878" s="85"/>
    </row>
    <row r="36879" spans="13:13" ht="49.2" customHeight="1">
      <c r="M36879" s="85"/>
    </row>
    <row r="36880" spans="13:13" ht="49.2" customHeight="1">
      <c r="M36880" s="85"/>
    </row>
    <row r="36881" spans="13:13" ht="49.2" customHeight="1">
      <c r="M36881" s="85"/>
    </row>
    <row r="36882" spans="13:13" ht="49.2" customHeight="1">
      <c r="M36882" s="85"/>
    </row>
    <row r="36883" spans="13:13" ht="49.2" customHeight="1">
      <c r="M36883" s="85"/>
    </row>
    <row r="36884" spans="13:13" ht="49.2" customHeight="1">
      <c r="M36884" s="85"/>
    </row>
    <row r="36885" spans="13:13" ht="49.2" customHeight="1">
      <c r="M36885" s="85"/>
    </row>
    <row r="36886" spans="13:13" ht="49.2" customHeight="1">
      <c r="M36886" s="85"/>
    </row>
    <row r="36887" spans="13:13" ht="49.2" customHeight="1">
      <c r="M36887" s="85"/>
    </row>
    <row r="36888" spans="13:13" ht="49.2" customHeight="1">
      <c r="M36888" s="85"/>
    </row>
    <row r="36889" spans="13:13" ht="49.2" customHeight="1">
      <c r="M36889" s="85"/>
    </row>
    <row r="36890" spans="13:13" ht="49.2" customHeight="1">
      <c r="M36890" s="85"/>
    </row>
    <row r="36891" spans="13:13" ht="49.2" customHeight="1">
      <c r="M36891" s="85"/>
    </row>
    <row r="36892" spans="13:13" ht="49.2" customHeight="1">
      <c r="M36892" s="85"/>
    </row>
    <row r="36893" spans="13:13" ht="49.2" customHeight="1">
      <c r="M36893" s="85"/>
    </row>
    <row r="36894" spans="13:13" ht="49.2" customHeight="1">
      <c r="M36894" s="85"/>
    </row>
    <row r="36895" spans="13:13" ht="49.2" customHeight="1">
      <c r="M36895" s="85"/>
    </row>
    <row r="36896" spans="13:13" ht="49.2" customHeight="1">
      <c r="M36896" s="85"/>
    </row>
    <row r="36897" spans="13:13" ht="49.2" customHeight="1">
      <c r="M36897" s="85"/>
    </row>
    <row r="36898" spans="13:13" ht="49.2" customHeight="1">
      <c r="M36898" s="85"/>
    </row>
    <row r="36899" spans="13:13" ht="49.2" customHeight="1">
      <c r="M36899" s="85"/>
    </row>
    <row r="36900" spans="13:13" ht="49.2" customHeight="1">
      <c r="M36900" s="85"/>
    </row>
    <row r="36901" spans="13:13" ht="49.2" customHeight="1">
      <c r="M36901" s="85"/>
    </row>
    <row r="36902" spans="13:13" ht="49.2" customHeight="1">
      <c r="M36902" s="85"/>
    </row>
    <row r="36903" spans="13:13" ht="49.2" customHeight="1">
      <c r="M36903" s="85"/>
    </row>
    <row r="36904" spans="13:13" ht="49.2" customHeight="1">
      <c r="M36904" s="85"/>
    </row>
    <row r="36905" spans="13:13" ht="49.2" customHeight="1">
      <c r="M36905" s="85"/>
    </row>
    <row r="36906" spans="13:13" ht="49.2" customHeight="1">
      <c r="M36906" s="85"/>
    </row>
    <row r="36907" spans="13:13" ht="49.2" customHeight="1">
      <c r="M36907" s="85"/>
    </row>
    <row r="36908" spans="13:13" ht="49.2" customHeight="1">
      <c r="M36908" s="85"/>
    </row>
    <row r="36909" spans="13:13" ht="49.2" customHeight="1">
      <c r="M36909" s="85"/>
    </row>
    <row r="36910" spans="13:13" ht="49.2" customHeight="1">
      <c r="M36910" s="85"/>
    </row>
    <row r="36911" spans="13:13" ht="49.2" customHeight="1">
      <c r="M36911" s="85"/>
    </row>
    <row r="36912" spans="13:13" ht="49.2" customHeight="1">
      <c r="M36912" s="85"/>
    </row>
    <row r="36913" spans="13:13" ht="49.2" customHeight="1">
      <c r="M36913" s="85"/>
    </row>
    <row r="36914" spans="13:13" ht="49.2" customHeight="1">
      <c r="M36914" s="85"/>
    </row>
    <row r="36915" spans="13:13" ht="49.2" customHeight="1">
      <c r="M36915" s="85"/>
    </row>
    <row r="36916" spans="13:13" ht="49.2" customHeight="1">
      <c r="M36916" s="85"/>
    </row>
    <row r="36917" spans="13:13" ht="49.2" customHeight="1">
      <c r="M36917" s="85"/>
    </row>
    <row r="36918" spans="13:13" ht="49.2" customHeight="1">
      <c r="M36918" s="85"/>
    </row>
    <row r="36919" spans="13:13" ht="49.2" customHeight="1">
      <c r="M36919" s="85"/>
    </row>
    <row r="36920" spans="13:13" ht="49.2" customHeight="1">
      <c r="M36920" s="85"/>
    </row>
    <row r="36921" spans="13:13" ht="49.2" customHeight="1">
      <c r="M36921" s="85"/>
    </row>
    <row r="36922" spans="13:13" ht="49.2" customHeight="1">
      <c r="M36922" s="85"/>
    </row>
    <row r="36923" spans="13:13" ht="49.2" customHeight="1">
      <c r="M36923" s="85"/>
    </row>
    <row r="36924" spans="13:13" ht="49.2" customHeight="1">
      <c r="M36924" s="85"/>
    </row>
    <row r="36925" spans="13:13" ht="49.2" customHeight="1">
      <c r="M36925" s="85"/>
    </row>
    <row r="36926" spans="13:13" ht="49.2" customHeight="1">
      <c r="M36926" s="85"/>
    </row>
    <row r="36927" spans="13:13" ht="49.2" customHeight="1">
      <c r="M36927" s="85"/>
    </row>
    <row r="36928" spans="13:13" ht="49.2" customHeight="1">
      <c r="M36928" s="85"/>
    </row>
    <row r="36929" spans="13:13" ht="49.2" customHeight="1">
      <c r="M36929" s="85"/>
    </row>
    <row r="36930" spans="13:13" ht="49.2" customHeight="1">
      <c r="M36930" s="85"/>
    </row>
    <row r="36931" spans="13:13" ht="49.2" customHeight="1">
      <c r="M36931" s="85"/>
    </row>
    <row r="36932" spans="13:13" ht="49.2" customHeight="1">
      <c r="M36932" s="85"/>
    </row>
    <row r="36933" spans="13:13" ht="49.2" customHeight="1">
      <c r="M36933" s="85"/>
    </row>
    <row r="36934" spans="13:13" ht="49.2" customHeight="1">
      <c r="M36934" s="85"/>
    </row>
    <row r="36935" spans="13:13" ht="49.2" customHeight="1">
      <c r="M36935" s="85"/>
    </row>
    <row r="36936" spans="13:13" ht="49.2" customHeight="1">
      <c r="M36936" s="85"/>
    </row>
    <row r="36937" spans="13:13" ht="49.2" customHeight="1">
      <c r="M36937" s="85"/>
    </row>
    <row r="36938" spans="13:13" ht="49.2" customHeight="1">
      <c r="M36938" s="85"/>
    </row>
    <row r="36939" spans="13:13" ht="49.2" customHeight="1">
      <c r="M36939" s="85"/>
    </row>
    <row r="36940" spans="13:13" ht="49.2" customHeight="1">
      <c r="M36940" s="85"/>
    </row>
    <row r="36941" spans="13:13" ht="49.2" customHeight="1">
      <c r="M36941" s="85"/>
    </row>
    <row r="36942" spans="13:13" ht="49.2" customHeight="1">
      <c r="M36942" s="85"/>
    </row>
    <row r="36943" spans="13:13" ht="49.2" customHeight="1">
      <c r="M36943" s="85"/>
    </row>
    <row r="36944" spans="13:13" ht="49.2" customHeight="1">
      <c r="M36944" s="85"/>
    </row>
    <row r="36945" spans="13:13" ht="49.2" customHeight="1">
      <c r="M36945" s="85"/>
    </row>
    <row r="36946" spans="13:13" ht="49.2" customHeight="1">
      <c r="M36946" s="85"/>
    </row>
    <row r="36947" spans="13:13" ht="49.2" customHeight="1">
      <c r="M36947" s="85"/>
    </row>
    <row r="36948" spans="13:13" ht="49.2" customHeight="1">
      <c r="M36948" s="85"/>
    </row>
    <row r="36949" spans="13:13" ht="49.2" customHeight="1">
      <c r="M36949" s="85"/>
    </row>
    <row r="36950" spans="13:13" ht="49.2" customHeight="1">
      <c r="M36950" s="85"/>
    </row>
    <row r="36951" spans="13:13" ht="49.2" customHeight="1">
      <c r="M36951" s="85"/>
    </row>
    <row r="36952" spans="13:13" ht="49.2" customHeight="1">
      <c r="M36952" s="85"/>
    </row>
    <row r="36953" spans="13:13" ht="49.2" customHeight="1">
      <c r="M36953" s="85"/>
    </row>
    <row r="36954" spans="13:13" ht="49.2" customHeight="1">
      <c r="M36954" s="85"/>
    </row>
    <row r="36955" spans="13:13" ht="49.2" customHeight="1">
      <c r="M36955" s="85"/>
    </row>
    <row r="36956" spans="13:13" ht="49.2" customHeight="1">
      <c r="M36956" s="85"/>
    </row>
    <row r="36957" spans="13:13" ht="49.2" customHeight="1">
      <c r="M36957" s="85"/>
    </row>
    <row r="36958" spans="13:13" ht="49.2" customHeight="1">
      <c r="M36958" s="85"/>
    </row>
    <row r="36959" spans="13:13" ht="49.2" customHeight="1">
      <c r="M36959" s="85"/>
    </row>
    <row r="36960" spans="13:13" ht="49.2" customHeight="1">
      <c r="M36960" s="85"/>
    </row>
    <row r="36961" spans="13:13" ht="49.2" customHeight="1">
      <c r="M36961" s="85"/>
    </row>
    <row r="36962" spans="13:13" ht="49.2" customHeight="1">
      <c r="M36962" s="85"/>
    </row>
    <row r="36963" spans="13:13" ht="49.2" customHeight="1">
      <c r="M36963" s="85"/>
    </row>
    <row r="36964" spans="13:13" ht="49.2" customHeight="1">
      <c r="M36964" s="85"/>
    </row>
    <row r="36965" spans="13:13" ht="49.2" customHeight="1">
      <c r="M36965" s="85"/>
    </row>
    <row r="36966" spans="13:13" ht="49.2" customHeight="1">
      <c r="M36966" s="85"/>
    </row>
    <row r="36967" spans="13:13" ht="49.2" customHeight="1">
      <c r="M36967" s="85"/>
    </row>
    <row r="36968" spans="13:13" ht="49.2" customHeight="1">
      <c r="M36968" s="85"/>
    </row>
    <row r="36969" spans="13:13" ht="49.2" customHeight="1">
      <c r="M36969" s="85"/>
    </row>
    <row r="36970" spans="13:13" ht="49.2" customHeight="1">
      <c r="M36970" s="85"/>
    </row>
    <row r="36971" spans="13:13" ht="49.2" customHeight="1">
      <c r="M36971" s="85"/>
    </row>
    <row r="36972" spans="13:13" ht="49.2" customHeight="1">
      <c r="M36972" s="85"/>
    </row>
    <row r="36973" spans="13:13" ht="49.2" customHeight="1">
      <c r="M36973" s="85"/>
    </row>
    <row r="36974" spans="13:13" ht="49.2" customHeight="1">
      <c r="M36974" s="85"/>
    </row>
    <row r="36975" spans="13:13" ht="49.2" customHeight="1">
      <c r="M36975" s="85"/>
    </row>
    <row r="36976" spans="13:13" ht="49.2" customHeight="1">
      <c r="M36976" s="85"/>
    </row>
    <row r="36977" spans="13:13" ht="49.2" customHeight="1">
      <c r="M36977" s="85"/>
    </row>
    <row r="36978" spans="13:13" ht="49.2" customHeight="1">
      <c r="M36978" s="85"/>
    </row>
    <row r="36979" spans="13:13" ht="49.2" customHeight="1">
      <c r="M36979" s="85"/>
    </row>
    <row r="36980" spans="13:13" ht="49.2" customHeight="1">
      <c r="M36980" s="85"/>
    </row>
    <row r="36981" spans="13:13" ht="49.2" customHeight="1">
      <c r="M36981" s="85"/>
    </row>
    <row r="36982" spans="13:13" ht="49.2" customHeight="1">
      <c r="M36982" s="85"/>
    </row>
    <row r="36983" spans="13:13" ht="49.2" customHeight="1">
      <c r="M36983" s="85"/>
    </row>
    <row r="36984" spans="13:13" ht="49.2" customHeight="1">
      <c r="M36984" s="85"/>
    </row>
    <row r="36985" spans="13:13" ht="49.2" customHeight="1">
      <c r="M36985" s="85"/>
    </row>
    <row r="36986" spans="13:13" ht="49.2" customHeight="1">
      <c r="M36986" s="85"/>
    </row>
    <row r="36987" spans="13:13" ht="49.2" customHeight="1">
      <c r="M36987" s="85"/>
    </row>
    <row r="36988" spans="13:13" ht="49.2" customHeight="1">
      <c r="M36988" s="85"/>
    </row>
    <row r="36989" spans="13:13" ht="49.2" customHeight="1">
      <c r="M36989" s="85"/>
    </row>
    <row r="36990" spans="13:13" ht="49.2" customHeight="1">
      <c r="M36990" s="85"/>
    </row>
    <row r="36991" spans="13:13" ht="49.2" customHeight="1">
      <c r="M36991" s="85"/>
    </row>
    <row r="36992" spans="13:13" ht="49.2" customHeight="1">
      <c r="M36992" s="85"/>
    </row>
    <row r="36993" spans="13:13" ht="49.2" customHeight="1">
      <c r="M36993" s="85"/>
    </row>
    <row r="36994" spans="13:13" ht="49.2" customHeight="1">
      <c r="M36994" s="85"/>
    </row>
    <row r="36995" spans="13:13" ht="49.2" customHeight="1">
      <c r="M36995" s="85"/>
    </row>
    <row r="36996" spans="13:13" ht="49.2" customHeight="1">
      <c r="M36996" s="85"/>
    </row>
    <row r="36997" spans="13:13" ht="49.2" customHeight="1">
      <c r="M36997" s="85"/>
    </row>
    <row r="36998" spans="13:13" ht="49.2" customHeight="1">
      <c r="M36998" s="85"/>
    </row>
    <row r="36999" spans="13:13" ht="49.2" customHeight="1">
      <c r="M36999" s="85"/>
    </row>
    <row r="37000" spans="13:13" ht="49.2" customHeight="1">
      <c r="M37000" s="85"/>
    </row>
    <row r="37001" spans="13:13" ht="49.2" customHeight="1">
      <c r="M37001" s="85"/>
    </row>
    <row r="37002" spans="13:13" ht="49.2" customHeight="1">
      <c r="M37002" s="85"/>
    </row>
    <row r="37003" spans="13:13" ht="49.2" customHeight="1">
      <c r="M37003" s="85"/>
    </row>
    <row r="37004" spans="13:13" ht="49.2" customHeight="1">
      <c r="M37004" s="85"/>
    </row>
    <row r="37005" spans="13:13" ht="49.2" customHeight="1">
      <c r="M37005" s="85"/>
    </row>
    <row r="37006" spans="13:13" ht="49.2" customHeight="1">
      <c r="M37006" s="85"/>
    </row>
    <row r="37007" spans="13:13" ht="49.2" customHeight="1">
      <c r="M37007" s="85"/>
    </row>
    <row r="37008" spans="13:13" ht="49.2" customHeight="1">
      <c r="M37008" s="85"/>
    </row>
    <row r="37009" spans="13:13" ht="49.2" customHeight="1">
      <c r="M37009" s="85"/>
    </row>
    <row r="37010" spans="13:13" ht="49.2" customHeight="1">
      <c r="M37010" s="85"/>
    </row>
    <row r="37011" spans="13:13" ht="49.2" customHeight="1">
      <c r="M37011" s="85"/>
    </row>
    <row r="37012" spans="13:13" ht="49.2" customHeight="1">
      <c r="M37012" s="85"/>
    </row>
    <row r="37013" spans="13:13" ht="49.2" customHeight="1">
      <c r="M37013" s="85"/>
    </row>
    <row r="37014" spans="13:13" ht="49.2" customHeight="1">
      <c r="M37014" s="85"/>
    </row>
    <row r="37015" spans="13:13" ht="49.2" customHeight="1">
      <c r="M37015" s="85"/>
    </row>
    <row r="37016" spans="13:13" ht="49.2" customHeight="1">
      <c r="M37016" s="85"/>
    </row>
    <row r="37017" spans="13:13" ht="49.2" customHeight="1">
      <c r="M37017" s="85"/>
    </row>
    <row r="37018" spans="13:13" ht="49.2" customHeight="1">
      <c r="M37018" s="85"/>
    </row>
    <row r="37019" spans="13:13" ht="49.2" customHeight="1">
      <c r="M37019" s="85"/>
    </row>
    <row r="37020" spans="13:13" ht="49.2" customHeight="1">
      <c r="M37020" s="85"/>
    </row>
    <row r="37021" spans="13:13" ht="49.2" customHeight="1">
      <c r="M37021" s="85"/>
    </row>
    <row r="37022" spans="13:13" ht="49.2" customHeight="1">
      <c r="M37022" s="85"/>
    </row>
    <row r="37023" spans="13:13" ht="49.2" customHeight="1">
      <c r="M37023" s="85"/>
    </row>
    <row r="37024" spans="13:13" ht="49.2" customHeight="1">
      <c r="M37024" s="85"/>
    </row>
    <row r="37025" spans="13:13" ht="49.2" customHeight="1">
      <c r="M37025" s="85"/>
    </row>
    <row r="37026" spans="13:13" ht="49.2" customHeight="1">
      <c r="M37026" s="85"/>
    </row>
    <row r="37027" spans="13:13" ht="49.2" customHeight="1">
      <c r="M37027" s="85"/>
    </row>
    <row r="37028" spans="13:13" ht="49.2" customHeight="1">
      <c r="M37028" s="85"/>
    </row>
    <row r="37029" spans="13:13" ht="49.2" customHeight="1">
      <c r="M37029" s="85"/>
    </row>
    <row r="37030" spans="13:13" ht="49.2" customHeight="1">
      <c r="M37030" s="85"/>
    </row>
    <row r="37031" spans="13:13" ht="49.2" customHeight="1">
      <c r="M37031" s="85"/>
    </row>
    <row r="37032" spans="13:13" ht="49.2" customHeight="1">
      <c r="M37032" s="85"/>
    </row>
    <row r="37033" spans="13:13" ht="49.2" customHeight="1">
      <c r="M37033" s="85"/>
    </row>
    <row r="37034" spans="13:13" ht="49.2" customHeight="1">
      <c r="M37034" s="85"/>
    </row>
    <row r="37035" spans="13:13" ht="49.2" customHeight="1">
      <c r="M37035" s="85"/>
    </row>
    <row r="37036" spans="13:13" ht="49.2" customHeight="1">
      <c r="M37036" s="85"/>
    </row>
    <row r="37037" spans="13:13" ht="49.2" customHeight="1">
      <c r="M37037" s="85"/>
    </row>
    <row r="37038" spans="13:13" ht="49.2" customHeight="1">
      <c r="M37038" s="85"/>
    </row>
    <row r="37039" spans="13:13" ht="49.2" customHeight="1">
      <c r="M37039" s="85"/>
    </row>
    <row r="37040" spans="13:13" ht="49.2" customHeight="1">
      <c r="M37040" s="85"/>
    </row>
    <row r="37041" spans="13:13" ht="49.2" customHeight="1">
      <c r="M37041" s="85"/>
    </row>
    <row r="37042" spans="13:13" ht="49.2" customHeight="1">
      <c r="M37042" s="85"/>
    </row>
    <row r="37043" spans="13:13" ht="49.2" customHeight="1">
      <c r="M37043" s="85"/>
    </row>
    <row r="37044" spans="13:13" ht="49.2" customHeight="1">
      <c r="M37044" s="85"/>
    </row>
    <row r="37045" spans="13:13" ht="49.2" customHeight="1">
      <c r="M37045" s="85"/>
    </row>
    <row r="37046" spans="13:13" ht="49.2" customHeight="1">
      <c r="M37046" s="85"/>
    </row>
    <row r="37047" spans="13:13" ht="49.2" customHeight="1">
      <c r="M37047" s="85"/>
    </row>
    <row r="37048" spans="13:13" ht="49.2" customHeight="1">
      <c r="M37048" s="85"/>
    </row>
    <row r="37049" spans="13:13" ht="49.2" customHeight="1">
      <c r="M37049" s="85"/>
    </row>
    <row r="37050" spans="13:13" ht="49.2" customHeight="1">
      <c r="M37050" s="85"/>
    </row>
    <row r="37051" spans="13:13" ht="49.2" customHeight="1">
      <c r="M37051" s="85"/>
    </row>
    <row r="37052" spans="13:13" ht="49.2" customHeight="1">
      <c r="M37052" s="85"/>
    </row>
    <row r="37053" spans="13:13" ht="49.2" customHeight="1">
      <c r="M37053" s="85"/>
    </row>
    <row r="37054" spans="13:13" ht="49.2" customHeight="1">
      <c r="M37054" s="85"/>
    </row>
    <row r="37055" spans="13:13" ht="49.2" customHeight="1">
      <c r="M37055" s="85"/>
    </row>
    <row r="37056" spans="13:13" ht="49.2" customHeight="1">
      <c r="M37056" s="85"/>
    </row>
    <row r="37057" spans="13:13" ht="49.2" customHeight="1">
      <c r="M37057" s="85"/>
    </row>
    <row r="37058" spans="13:13" ht="49.2" customHeight="1">
      <c r="M37058" s="85"/>
    </row>
    <row r="37059" spans="13:13" ht="49.2" customHeight="1">
      <c r="M37059" s="85"/>
    </row>
    <row r="37060" spans="13:13" ht="49.2" customHeight="1">
      <c r="M37060" s="85"/>
    </row>
    <row r="37061" spans="13:13" ht="49.2" customHeight="1">
      <c r="M37061" s="85"/>
    </row>
    <row r="37062" spans="13:13" ht="49.2" customHeight="1">
      <c r="M37062" s="85"/>
    </row>
    <row r="37063" spans="13:13" ht="49.2" customHeight="1">
      <c r="M37063" s="85"/>
    </row>
    <row r="37064" spans="13:13" ht="49.2" customHeight="1">
      <c r="M37064" s="85"/>
    </row>
    <row r="37065" spans="13:13" ht="49.2" customHeight="1">
      <c r="M37065" s="85"/>
    </row>
    <row r="37066" spans="13:13" ht="49.2" customHeight="1">
      <c r="M37066" s="85"/>
    </row>
    <row r="37067" spans="13:13" ht="49.2" customHeight="1">
      <c r="M37067" s="85"/>
    </row>
    <row r="37068" spans="13:13" ht="49.2" customHeight="1">
      <c r="M37068" s="85"/>
    </row>
    <row r="37069" spans="13:13" ht="49.2" customHeight="1">
      <c r="M37069" s="85"/>
    </row>
    <row r="37070" spans="13:13" ht="49.2" customHeight="1">
      <c r="M37070" s="85"/>
    </row>
    <row r="37071" spans="13:13" ht="49.2" customHeight="1">
      <c r="M37071" s="85"/>
    </row>
    <row r="37072" spans="13:13" ht="49.2" customHeight="1">
      <c r="M37072" s="85"/>
    </row>
    <row r="37073" spans="13:13" ht="49.2" customHeight="1">
      <c r="M37073" s="85"/>
    </row>
    <row r="37074" spans="13:13" ht="49.2" customHeight="1">
      <c r="M37074" s="85"/>
    </row>
    <row r="37075" spans="13:13" ht="49.2" customHeight="1">
      <c r="M37075" s="85"/>
    </row>
    <row r="37076" spans="13:13" ht="49.2" customHeight="1">
      <c r="M37076" s="85"/>
    </row>
    <row r="37077" spans="13:13" ht="49.2" customHeight="1">
      <c r="M37077" s="85"/>
    </row>
    <row r="37078" spans="13:13" ht="49.2" customHeight="1">
      <c r="M37078" s="85"/>
    </row>
    <row r="37079" spans="13:13" ht="49.2" customHeight="1">
      <c r="M37079" s="85"/>
    </row>
    <row r="37080" spans="13:13" ht="49.2" customHeight="1">
      <c r="M37080" s="85"/>
    </row>
    <row r="37081" spans="13:13" ht="49.2" customHeight="1">
      <c r="M37081" s="85"/>
    </row>
    <row r="37082" spans="13:13" ht="49.2" customHeight="1">
      <c r="M37082" s="85"/>
    </row>
    <row r="37083" spans="13:13" ht="49.2" customHeight="1">
      <c r="M37083" s="85"/>
    </row>
    <row r="37084" spans="13:13" ht="49.2" customHeight="1">
      <c r="M37084" s="85"/>
    </row>
    <row r="37085" spans="13:13" ht="49.2" customHeight="1">
      <c r="M37085" s="85"/>
    </row>
    <row r="37086" spans="13:13" ht="49.2" customHeight="1">
      <c r="M37086" s="85"/>
    </row>
    <row r="37087" spans="13:13" ht="49.2" customHeight="1">
      <c r="M37087" s="85"/>
    </row>
    <row r="37088" spans="13:13" ht="49.2" customHeight="1">
      <c r="M37088" s="85"/>
    </row>
    <row r="37089" spans="13:13" ht="49.2" customHeight="1">
      <c r="M37089" s="85"/>
    </row>
    <row r="37090" spans="13:13" ht="49.2" customHeight="1">
      <c r="M37090" s="85"/>
    </row>
    <row r="37091" spans="13:13" ht="49.2" customHeight="1">
      <c r="M37091" s="85"/>
    </row>
    <row r="37092" spans="13:13" ht="49.2" customHeight="1">
      <c r="M37092" s="85"/>
    </row>
    <row r="37093" spans="13:13" ht="49.2" customHeight="1">
      <c r="M37093" s="85"/>
    </row>
    <row r="37094" spans="13:13" ht="49.2" customHeight="1">
      <c r="M37094" s="85"/>
    </row>
    <row r="37095" spans="13:13" ht="49.2" customHeight="1">
      <c r="M37095" s="85"/>
    </row>
    <row r="37096" spans="13:13" ht="49.2" customHeight="1">
      <c r="M37096" s="85"/>
    </row>
    <row r="37097" spans="13:13" ht="49.2" customHeight="1">
      <c r="M37097" s="85"/>
    </row>
    <row r="37098" spans="13:13" ht="49.2" customHeight="1">
      <c r="M37098" s="85"/>
    </row>
    <row r="37099" spans="13:13" ht="49.2" customHeight="1">
      <c r="M37099" s="85"/>
    </row>
    <row r="37100" spans="13:13" ht="49.2" customHeight="1">
      <c r="M37100" s="85"/>
    </row>
    <row r="37101" spans="13:13" ht="49.2" customHeight="1">
      <c r="M37101" s="85"/>
    </row>
    <row r="37102" spans="13:13" ht="49.2" customHeight="1">
      <c r="M37102" s="85"/>
    </row>
    <row r="37103" spans="13:13" ht="49.2" customHeight="1">
      <c r="M37103" s="85"/>
    </row>
    <row r="37104" spans="13:13" ht="49.2" customHeight="1">
      <c r="M37104" s="85"/>
    </row>
    <row r="37105" spans="13:13" ht="49.2" customHeight="1">
      <c r="M37105" s="85"/>
    </row>
    <row r="37106" spans="13:13" ht="49.2" customHeight="1">
      <c r="M37106" s="85"/>
    </row>
    <row r="37107" spans="13:13" ht="49.2" customHeight="1">
      <c r="M37107" s="85"/>
    </row>
    <row r="37108" spans="13:13" ht="49.2" customHeight="1">
      <c r="M37108" s="85"/>
    </row>
    <row r="37109" spans="13:13" ht="49.2" customHeight="1">
      <c r="M37109" s="85"/>
    </row>
    <row r="37110" spans="13:13" ht="49.2" customHeight="1">
      <c r="M37110" s="85"/>
    </row>
    <row r="37111" spans="13:13" ht="49.2" customHeight="1">
      <c r="M37111" s="85"/>
    </row>
    <row r="37112" spans="13:13" ht="49.2" customHeight="1">
      <c r="M37112" s="85"/>
    </row>
    <row r="37113" spans="13:13" ht="49.2" customHeight="1">
      <c r="M37113" s="85"/>
    </row>
    <row r="37114" spans="13:13" ht="49.2" customHeight="1">
      <c r="M37114" s="85"/>
    </row>
    <row r="37115" spans="13:13" ht="49.2" customHeight="1">
      <c r="M37115" s="85"/>
    </row>
    <row r="37116" spans="13:13" ht="49.2" customHeight="1">
      <c r="M37116" s="85"/>
    </row>
    <row r="37117" spans="13:13" ht="49.2" customHeight="1">
      <c r="M37117" s="85"/>
    </row>
    <row r="37118" spans="13:13" ht="49.2" customHeight="1">
      <c r="M37118" s="85"/>
    </row>
    <row r="37119" spans="13:13" ht="49.2" customHeight="1">
      <c r="M37119" s="85"/>
    </row>
    <row r="37120" spans="13:13" ht="49.2" customHeight="1">
      <c r="M37120" s="85"/>
    </row>
    <row r="37121" spans="13:13" ht="49.2" customHeight="1">
      <c r="M37121" s="85"/>
    </row>
    <row r="37122" spans="13:13" ht="49.2" customHeight="1">
      <c r="M37122" s="85"/>
    </row>
    <row r="37123" spans="13:13" ht="49.2" customHeight="1">
      <c r="M37123" s="85"/>
    </row>
    <row r="37124" spans="13:13" ht="49.2" customHeight="1">
      <c r="M37124" s="85"/>
    </row>
    <row r="37125" spans="13:13" ht="49.2" customHeight="1">
      <c r="M37125" s="85"/>
    </row>
    <row r="37126" spans="13:13" ht="49.2" customHeight="1">
      <c r="M37126" s="85"/>
    </row>
    <row r="37127" spans="13:13" ht="49.2" customHeight="1">
      <c r="M37127" s="85"/>
    </row>
    <row r="37128" spans="13:13" ht="49.2" customHeight="1">
      <c r="M37128" s="85"/>
    </row>
    <row r="37129" spans="13:13" ht="49.2" customHeight="1">
      <c r="M37129" s="85"/>
    </row>
    <row r="37130" spans="13:13" ht="49.2" customHeight="1">
      <c r="M37130" s="85"/>
    </row>
    <row r="37131" spans="13:13" ht="49.2" customHeight="1">
      <c r="M37131" s="85"/>
    </row>
    <row r="37132" spans="13:13" ht="49.2" customHeight="1">
      <c r="M37132" s="85"/>
    </row>
    <row r="37133" spans="13:13" ht="49.2" customHeight="1">
      <c r="M37133" s="85"/>
    </row>
    <row r="37134" spans="13:13" ht="49.2" customHeight="1">
      <c r="M37134" s="85"/>
    </row>
    <row r="37135" spans="13:13" ht="49.2" customHeight="1">
      <c r="M37135" s="85"/>
    </row>
    <row r="37136" spans="13:13" ht="49.2" customHeight="1">
      <c r="M37136" s="85"/>
    </row>
    <row r="37137" spans="13:13" ht="49.2" customHeight="1">
      <c r="M37137" s="85"/>
    </row>
    <row r="37138" spans="13:13" ht="49.2" customHeight="1">
      <c r="M37138" s="85"/>
    </row>
    <row r="37139" spans="13:13" ht="49.2" customHeight="1">
      <c r="M37139" s="85"/>
    </row>
    <row r="37140" spans="13:13" ht="49.2" customHeight="1">
      <c r="M37140" s="85"/>
    </row>
    <row r="37141" spans="13:13" ht="49.2" customHeight="1">
      <c r="M37141" s="85"/>
    </row>
    <row r="37142" spans="13:13" ht="49.2" customHeight="1">
      <c r="M37142" s="85"/>
    </row>
    <row r="37143" spans="13:13" ht="49.2" customHeight="1">
      <c r="M37143" s="85"/>
    </row>
    <row r="37144" spans="13:13" ht="49.2" customHeight="1">
      <c r="M37144" s="85"/>
    </row>
    <row r="37145" spans="13:13" ht="49.2" customHeight="1">
      <c r="M37145" s="85"/>
    </row>
    <row r="37146" spans="13:13" ht="49.2" customHeight="1">
      <c r="M37146" s="85"/>
    </row>
    <row r="37147" spans="13:13" ht="49.2" customHeight="1">
      <c r="M37147" s="85"/>
    </row>
    <row r="37148" spans="13:13" ht="49.2" customHeight="1">
      <c r="M37148" s="85"/>
    </row>
    <row r="37149" spans="13:13" ht="49.2" customHeight="1">
      <c r="M37149" s="85"/>
    </row>
    <row r="37150" spans="13:13" ht="49.2" customHeight="1">
      <c r="M37150" s="85"/>
    </row>
    <row r="37151" spans="13:13" ht="49.2" customHeight="1">
      <c r="M37151" s="85"/>
    </row>
    <row r="37152" spans="13:13" ht="49.2" customHeight="1">
      <c r="M37152" s="85"/>
    </row>
    <row r="37153" spans="13:13" ht="49.2" customHeight="1">
      <c r="M37153" s="85"/>
    </row>
    <row r="37154" spans="13:13" ht="49.2" customHeight="1">
      <c r="M37154" s="85"/>
    </row>
    <row r="37155" spans="13:13" ht="49.2" customHeight="1">
      <c r="M37155" s="85"/>
    </row>
    <row r="37156" spans="13:13" ht="49.2" customHeight="1">
      <c r="M37156" s="85"/>
    </row>
    <row r="37157" spans="13:13" ht="49.2" customHeight="1">
      <c r="M37157" s="85"/>
    </row>
    <row r="37158" spans="13:13" ht="49.2" customHeight="1">
      <c r="M37158" s="85"/>
    </row>
    <row r="37159" spans="13:13" ht="49.2" customHeight="1">
      <c r="M37159" s="85"/>
    </row>
    <row r="37160" spans="13:13" ht="49.2" customHeight="1">
      <c r="M37160" s="85"/>
    </row>
    <row r="37161" spans="13:13" ht="49.2" customHeight="1">
      <c r="M37161" s="85"/>
    </row>
    <row r="37162" spans="13:13" ht="49.2" customHeight="1">
      <c r="M37162" s="85"/>
    </row>
    <row r="37163" spans="13:13" ht="49.2" customHeight="1">
      <c r="M37163" s="85"/>
    </row>
    <row r="37164" spans="13:13" ht="49.2" customHeight="1">
      <c r="M37164" s="85"/>
    </row>
    <row r="37165" spans="13:13" ht="49.2" customHeight="1">
      <c r="M37165" s="85"/>
    </row>
    <row r="37166" spans="13:13" ht="49.2" customHeight="1">
      <c r="M37166" s="85"/>
    </row>
    <row r="37167" spans="13:13" ht="49.2" customHeight="1">
      <c r="M37167" s="85"/>
    </row>
    <row r="37168" spans="13:13" ht="49.2" customHeight="1">
      <c r="M37168" s="85"/>
    </row>
    <row r="37169" spans="13:13" ht="49.2" customHeight="1">
      <c r="M37169" s="85"/>
    </row>
    <row r="37170" spans="13:13" ht="49.2" customHeight="1">
      <c r="M37170" s="85"/>
    </row>
    <row r="37171" spans="13:13" ht="49.2" customHeight="1">
      <c r="M37171" s="85"/>
    </row>
    <row r="37172" spans="13:13" ht="49.2" customHeight="1">
      <c r="M37172" s="85"/>
    </row>
    <row r="37173" spans="13:13" ht="49.2" customHeight="1">
      <c r="M37173" s="85"/>
    </row>
    <row r="37174" spans="13:13" ht="49.2" customHeight="1">
      <c r="M37174" s="85"/>
    </row>
    <row r="37175" spans="13:13" ht="49.2" customHeight="1">
      <c r="M37175" s="85"/>
    </row>
    <row r="37176" spans="13:13" ht="49.2" customHeight="1">
      <c r="M37176" s="85"/>
    </row>
    <row r="37177" spans="13:13" ht="49.2" customHeight="1">
      <c r="M37177" s="85"/>
    </row>
    <row r="37178" spans="13:13" ht="49.2" customHeight="1">
      <c r="M37178" s="85"/>
    </row>
    <row r="37179" spans="13:13" ht="49.2" customHeight="1">
      <c r="M37179" s="85"/>
    </row>
    <row r="37180" spans="13:13" ht="49.2" customHeight="1">
      <c r="M37180" s="85"/>
    </row>
    <row r="37181" spans="13:13" ht="49.2" customHeight="1">
      <c r="M37181" s="85"/>
    </row>
    <row r="37182" spans="13:13" ht="49.2" customHeight="1">
      <c r="M37182" s="85"/>
    </row>
    <row r="37183" spans="13:13" ht="49.2" customHeight="1">
      <c r="M37183" s="85"/>
    </row>
    <row r="37184" spans="13:13" ht="49.2" customHeight="1">
      <c r="M37184" s="85"/>
    </row>
    <row r="37185" spans="13:13" ht="49.2" customHeight="1">
      <c r="M37185" s="85"/>
    </row>
    <row r="37186" spans="13:13" ht="49.2" customHeight="1">
      <c r="M37186" s="85"/>
    </row>
    <row r="37187" spans="13:13" ht="49.2" customHeight="1">
      <c r="M37187" s="85"/>
    </row>
    <row r="37188" spans="13:13" ht="49.2" customHeight="1">
      <c r="M37188" s="85"/>
    </row>
    <row r="37189" spans="13:13" ht="49.2" customHeight="1">
      <c r="M37189" s="85"/>
    </row>
    <row r="37190" spans="13:13" ht="49.2" customHeight="1">
      <c r="M37190" s="85"/>
    </row>
    <row r="37191" spans="13:13" ht="49.2" customHeight="1">
      <c r="M37191" s="85"/>
    </row>
    <row r="37192" spans="13:13" ht="49.2" customHeight="1">
      <c r="M37192" s="85"/>
    </row>
    <row r="37193" spans="13:13" ht="49.2" customHeight="1">
      <c r="M37193" s="85"/>
    </row>
    <row r="37194" spans="13:13" ht="49.2" customHeight="1">
      <c r="M37194" s="85"/>
    </row>
    <row r="37195" spans="13:13" ht="49.2" customHeight="1">
      <c r="M37195" s="85"/>
    </row>
    <row r="37196" spans="13:13" ht="49.2" customHeight="1">
      <c r="M37196" s="85"/>
    </row>
    <row r="37197" spans="13:13" ht="49.2" customHeight="1">
      <c r="M37197" s="85"/>
    </row>
    <row r="37198" spans="13:13" ht="49.2" customHeight="1">
      <c r="M37198" s="85"/>
    </row>
    <row r="37199" spans="13:13" ht="49.2" customHeight="1">
      <c r="M37199" s="85"/>
    </row>
    <row r="37200" spans="13:13" ht="49.2" customHeight="1">
      <c r="M37200" s="85"/>
    </row>
    <row r="37201" spans="13:13" ht="49.2" customHeight="1">
      <c r="M37201" s="85"/>
    </row>
    <row r="37202" spans="13:13" ht="49.2" customHeight="1">
      <c r="M37202" s="85"/>
    </row>
    <row r="37203" spans="13:13" ht="49.2" customHeight="1">
      <c r="M37203" s="85"/>
    </row>
    <row r="37204" spans="13:13" ht="49.2" customHeight="1">
      <c r="M37204" s="85"/>
    </row>
    <row r="37205" spans="13:13" ht="49.2" customHeight="1">
      <c r="M37205" s="85"/>
    </row>
    <row r="37206" spans="13:13" ht="49.2" customHeight="1">
      <c r="M37206" s="85"/>
    </row>
    <row r="37207" spans="13:13" ht="49.2" customHeight="1">
      <c r="M37207" s="85"/>
    </row>
    <row r="37208" spans="13:13" ht="49.2" customHeight="1">
      <c r="M37208" s="85"/>
    </row>
    <row r="37209" spans="13:13" ht="49.2" customHeight="1">
      <c r="M37209" s="85"/>
    </row>
    <row r="37210" spans="13:13" ht="49.2" customHeight="1">
      <c r="M37210" s="85"/>
    </row>
    <row r="37211" spans="13:13" ht="49.2" customHeight="1">
      <c r="M37211" s="85"/>
    </row>
    <row r="37212" spans="13:13" ht="49.2" customHeight="1">
      <c r="M37212" s="85"/>
    </row>
    <row r="37213" spans="13:13" ht="49.2" customHeight="1">
      <c r="M37213" s="85"/>
    </row>
    <row r="37214" spans="13:13" ht="49.2" customHeight="1">
      <c r="M37214" s="85"/>
    </row>
    <row r="37215" spans="13:13" ht="49.2" customHeight="1">
      <c r="M37215" s="85"/>
    </row>
    <row r="37216" spans="13:13" ht="49.2" customHeight="1">
      <c r="M37216" s="85"/>
    </row>
    <row r="37217" spans="13:13" ht="49.2" customHeight="1">
      <c r="M37217" s="85"/>
    </row>
    <row r="37218" spans="13:13" ht="49.2" customHeight="1">
      <c r="M37218" s="85"/>
    </row>
    <row r="37219" spans="13:13" ht="49.2" customHeight="1">
      <c r="M37219" s="85"/>
    </row>
    <row r="37220" spans="13:13" ht="49.2" customHeight="1">
      <c r="M37220" s="85"/>
    </row>
    <row r="37221" spans="13:13" ht="49.2" customHeight="1">
      <c r="M37221" s="85"/>
    </row>
    <row r="37222" spans="13:13" ht="49.2" customHeight="1">
      <c r="M37222" s="85"/>
    </row>
    <row r="37223" spans="13:13" ht="49.2" customHeight="1">
      <c r="M37223" s="85"/>
    </row>
    <row r="37224" spans="13:13" ht="49.2" customHeight="1">
      <c r="M37224" s="85"/>
    </row>
    <row r="37225" spans="13:13" ht="49.2" customHeight="1">
      <c r="M37225" s="85"/>
    </row>
    <row r="37226" spans="13:13" ht="49.2" customHeight="1">
      <c r="M37226" s="85"/>
    </row>
    <row r="37227" spans="13:13" ht="49.2" customHeight="1">
      <c r="M37227" s="85"/>
    </row>
    <row r="37228" spans="13:13" ht="49.2" customHeight="1">
      <c r="M37228" s="85"/>
    </row>
    <row r="37229" spans="13:13" ht="49.2" customHeight="1">
      <c r="M37229" s="85"/>
    </row>
    <row r="37230" spans="13:13" ht="49.2" customHeight="1">
      <c r="M37230" s="85"/>
    </row>
    <row r="37231" spans="13:13" ht="49.2" customHeight="1">
      <c r="M37231" s="85"/>
    </row>
    <row r="37232" spans="13:13" ht="49.2" customHeight="1">
      <c r="M37232" s="85"/>
    </row>
    <row r="37233" spans="13:13" ht="49.2" customHeight="1">
      <c r="M37233" s="85"/>
    </row>
    <row r="37234" spans="13:13" ht="49.2" customHeight="1">
      <c r="M37234" s="85"/>
    </row>
    <row r="37235" spans="13:13" ht="49.2" customHeight="1">
      <c r="M37235" s="85"/>
    </row>
    <row r="37236" spans="13:13" ht="49.2" customHeight="1">
      <c r="M37236" s="85"/>
    </row>
    <row r="37237" spans="13:13" ht="49.2" customHeight="1">
      <c r="M37237" s="85"/>
    </row>
    <row r="37238" spans="13:13" ht="49.2" customHeight="1">
      <c r="M37238" s="85"/>
    </row>
    <row r="37239" spans="13:13" ht="49.2" customHeight="1">
      <c r="M37239" s="85"/>
    </row>
    <row r="37240" spans="13:13" ht="49.2" customHeight="1">
      <c r="M37240" s="85"/>
    </row>
    <row r="37241" spans="13:13" ht="49.2" customHeight="1">
      <c r="M37241" s="85"/>
    </row>
    <row r="37242" spans="13:13" ht="49.2" customHeight="1">
      <c r="M37242" s="85"/>
    </row>
    <row r="37243" spans="13:13" ht="49.2" customHeight="1">
      <c r="M37243" s="85"/>
    </row>
    <row r="37244" spans="13:13" ht="49.2" customHeight="1">
      <c r="M37244" s="85"/>
    </row>
    <row r="37245" spans="13:13" ht="49.2" customHeight="1">
      <c r="M37245" s="85"/>
    </row>
    <row r="37246" spans="13:13" ht="49.2" customHeight="1">
      <c r="M37246" s="85"/>
    </row>
    <row r="37247" spans="13:13" ht="49.2" customHeight="1">
      <c r="M37247" s="85"/>
    </row>
    <row r="37248" spans="13:13" ht="49.2" customHeight="1">
      <c r="M37248" s="85"/>
    </row>
    <row r="37249" spans="13:13" ht="49.2" customHeight="1">
      <c r="M37249" s="85"/>
    </row>
    <row r="37250" spans="13:13" ht="49.2" customHeight="1">
      <c r="M37250" s="85"/>
    </row>
    <row r="37251" spans="13:13" ht="49.2" customHeight="1">
      <c r="M37251" s="85"/>
    </row>
    <row r="37252" spans="13:13" ht="49.2" customHeight="1">
      <c r="M37252" s="85"/>
    </row>
    <row r="37253" spans="13:13" ht="49.2" customHeight="1">
      <c r="M37253" s="85"/>
    </row>
    <row r="37254" spans="13:13" ht="49.2" customHeight="1">
      <c r="M37254" s="85"/>
    </row>
    <row r="37255" spans="13:13" ht="49.2" customHeight="1">
      <c r="M37255" s="85"/>
    </row>
    <row r="37256" spans="13:13" ht="49.2" customHeight="1">
      <c r="M37256" s="85"/>
    </row>
    <row r="37257" spans="13:13" ht="49.2" customHeight="1">
      <c r="M37257" s="85"/>
    </row>
    <row r="37258" spans="13:13" ht="49.2" customHeight="1">
      <c r="M37258" s="85"/>
    </row>
    <row r="37259" spans="13:13" ht="49.2" customHeight="1">
      <c r="M37259" s="85"/>
    </row>
    <row r="37260" spans="13:13" ht="49.2" customHeight="1">
      <c r="M37260" s="85"/>
    </row>
    <row r="37261" spans="13:13" ht="49.2" customHeight="1">
      <c r="M37261" s="85"/>
    </row>
    <row r="37262" spans="13:13" ht="49.2" customHeight="1">
      <c r="M37262" s="85"/>
    </row>
    <row r="37263" spans="13:13" ht="49.2" customHeight="1">
      <c r="M37263" s="85"/>
    </row>
    <row r="37264" spans="13:13" ht="49.2" customHeight="1">
      <c r="M37264" s="85"/>
    </row>
    <row r="37265" spans="13:13" ht="49.2" customHeight="1">
      <c r="M37265" s="85"/>
    </row>
    <row r="37266" spans="13:13" ht="49.2" customHeight="1">
      <c r="M37266" s="85"/>
    </row>
    <row r="37267" spans="13:13" ht="49.2" customHeight="1">
      <c r="M37267" s="85"/>
    </row>
    <row r="37268" spans="13:13" ht="49.2" customHeight="1">
      <c r="M37268" s="85"/>
    </row>
    <row r="37269" spans="13:13" ht="49.2" customHeight="1">
      <c r="M37269" s="85"/>
    </row>
    <row r="37270" spans="13:13" ht="49.2" customHeight="1">
      <c r="M37270" s="85"/>
    </row>
    <row r="37271" spans="13:13" ht="49.2" customHeight="1">
      <c r="M37271" s="85"/>
    </row>
    <row r="37272" spans="13:13" ht="49.2" customHeight="1">
      <c r="M37272" s="85"/>
    </row>
    <row r="37273" spans="13:13" ht="49.2" customHeight="1">
      <c r="M37273" s="85"/>
    </row>
    <row r="37274" spans="13:13" ht="49.2" customHeight="1">
      <c r="M37274" s="85"/>
    </row>
    <row r="37275" spans="13:13" ht="49.2" customHeight="1">
      <c r="M37275" s="85"/>
    </row>
    <row r="37276" spans="13:13" ht="49.2" customHeight="1">
      <c r="M37276" s="85"/>
    </row>
    <row r="37277" spans="13:13" ht="49.2" customHeight="1">
      <c r="M37277" s="85"/>
    </row>
    <row r="37278" spans="13:13" ht="49.2" customHeight="1">
      <c r="M37278" s="85"/>
    </row>
    <row r="37279" spans="13:13" ht="49.2" customHeight="1">
      <c r="M37279" s="85"/>
    </row>
    <row r="37280" spans="13:13" ht="49.2" customHeight="1">
      <c r="M37280" s="85"/>
    </row>
    <row r="37281" spans="13:13" ht="49.2" customHeight="1">
      <c r="M37281" s="85"/>
    </row>
    <row r="37282" spans="13:13" ht="49.2" customHeight="1">
      <c r="M37282" s="85"/>
    </row>
    <row r="37283" spans="13:13" ht="49.2" customHeight="1">
      <c r="M37283" s="85"/>
    </row>
    <row r="37284" spans="13:13" ht="49.2" customHeight="1">
      <c r="M37284" s="85"/>
    </row>
    <row r="37285" spans="13:13" ht="49.2" customHeight="1">
      <c r="M37285" s="85"/>
    </row>
    <row r="37286" spans="13:13" ht="49.2" customHeight="1">
      <c r="M37286" s="85"/>
    </row>
    <row r="37287" spans="13:13" ht="49.2" customHeight="1">
      <c r="M37287" s="85"/>
    </row>
    <row r="37288" spans="13:13" ht="49.2" customHeight="1">
      <c r="M37288" s="85"/>
    </row>
    <row r="37289" spans="13:13" ht="49.2" customHeight="1">
      <c r="M37289" s="85"/>
    </row>
    <row r="37290" spans="13:13" ht="49.2" customHeight="1">
      <c r="M37290" s="85"/>
    </row>
    <row r="37291" spans="13:13" ht="49.2" customHeight="1">
      <c r="M37291" s="85"/>
    </row>
    <row r="37292" spans="13:13" ht="49.2" customHeight="1">
      <c r="M37292" s="85"/>
    </row>
    <row r="37293" spans="13:13" ht="49.2" customHeight="1">
      <c r="M37293" s="85"/>
    </row>
    <row r="37294" spans="13:13" ht="49.2" customHeight="1">
      <c r="M37294" s="85"/>
    </row>
    <row r="37295" spans="13:13" ht="49.2" customHeight="1">
      <c r="M37295" s="85"/>
    </row>
    <row r="37296" spans="13:13" ht="49.2" customHeight="1">
      <c r="M37296" s="85"/>
    </row>
    <row r="37297" spans="13:13" ht="49.2" customHeight="1">
      <c r="M37297" s="85"/>
    </row>
    <row r="37298" spans="13:13" ht="49.2" customHeight="1">
      <c r="M37298" s="85"/>
    </row>
    <row r="37299" spans="13:13" ht="49.2" customHeight="1">
      <c r="M37299" s="85"/>
    </row>
    <row r="37300" spans="13:13" ht="49.2" customHeight="1">
      <c r="M37300" s="85"/>
    </row>
    <row r="37301" spans="13:13" ht="49.2" customHeight="1">
      <c r="M37301" s="85"/>
    </row>
    <row r="37302" spans="13:13" ht="49.2" customHeight="1">
      <c r="M37302" s="85"/>
    </row>
    <row r="37303" spans="13:13" ht="49.2" customHeight="1">
      <c r="M37303" s="85"/>
    </row>
    <row r="37304" spans="13:13" ht="49.2" customHeight="1">
      <c r="M37304" s="85"/>
    </row>
    <row r="37305" spans="13:13" ht="49.2" customHeight="1">
      <c r="M37305" s="85"/>
    </row>
    <row r="37306" spans="13:13" ht="49.2" customHeight="1">
      <c r="M37306" s="85"/>
    </row>
    <row r="37307" spans="13:13" ht="49.2" customHeight="1">
      <c r="M37307" s="85"/>
    </row>
    <row r="37308" spans="13:13" ht="49.2" customHeight="1">
      <c r="M37308" s="85"/>
    </row>
    <row r="37309" spans="13:13" ht="49.2" customHeight="1">
      <c r="M37309" s="85"/>
    </row>
    <row r="37310" spans="13:13" ht="49.2" customHeight="1">
      <c r="M37310" s="85"/>
    </row>
    <row r="37311" spans="13:13" ht="49.2" customHeight="1">
      <c r="M37311" s="85"/>
    </row>
    <row r="37312" spans="13:13" ht="49.2" customHeight="1">
      <c r="M37312" s="85"/>
    </row>
    <row r="37313" spans="13:13" ht="49.2" customHeight="1">
      <c r="M37313" s="85"/>
    </row>
    <row r="37314" spans="13:13" ht="49.2" customHeight="1">
      <c r="M37314" s="85"/>
    </row>
    <row r="37315" spans="13:13" ht="49.2" customHeight="1">
      <c r="M37315" s="85"/>
    </row>
    <row r="37316" spans="13:13" ht="49.2" customHeight="1">
      <c r="M37316" s="85"/>
    </row>
    <row r="37317" spans="13:13" ht="49.2" customHeight="1">
      <c r="M37317" s="85"/>
    </row>
    <row r="37318" spans="13:13" ht="49.2" customHeight="1">
      <c r="M37318" s="85"/>
    </row>
    <row r="37319" spans="13:13" ht="49.2" customHeight="1">
      <c r="M37319" s="85"/>
    </row>
    <row r="37320" spans="13:13" ht="49.2" customHeight="1">
      <c r="M37320" s="85"/>
    </row>
    <row r="37321" spans="13:13" ht="49.2" customHeight="1">
      <c r="M37321" s="85"/>
    </row>
    <row r="37322" spans="13:13" ht="49.2" customHeight="1">
      <c r="M37322" s="85"/>
    </row>
    <row r="37323" spans="13:13" ht="49.2" customHeight="1">
      <c r="M37323" s="85"/>
    </row>
    <row r="37324" spans="13:13" ht="49.2" customHeight="1">
      <c r="M37324" s="85"/>
    </row>
    <row r="37325" spans="13:13" ht="49.2" customHeight="1">
      <c r="M37325" s="85"/>
    </row>
    <row r="37326" spans="13:13" ht="49.2" customHeight="1">
      <c r="M37326" s="85"/>
    </row>
    <row r="37327" spans="13:13" ht="49.2" customHeight="1">
      <c r="M37327" s="85"/>
    </row>
    <row r="37328" spans="13:13" ht="49.2" customHeight="1">
      <c r="M37328" s="85"/>
    </row>
    <row r="37329" spans="13:13" ht="49.2" customHeight="1">
      <c r="M37329" s="85"/>
    </row>
    <row r="37330" spans="13:13" ht="49.2" customHeight="1">
      <c r="M37330" s="85"/>
    </row>
    <row r="37331" spans="13:13" ht="49.2" customHeight="1">
      <c r="M37331" s="85"/>
    </row>
    <row r="37332" spans="13:13" ht="49.2" customHeight="1">
      <c r="M37332" s="85"/>
    </row>
    <row r="37333" spans="13:13" ht="49.2" customHeight="1">
      <c r="M37333" s="85"/>
    </row>
    <row r="37334" spans="13:13" ht="49.2" customHeight="1">
      <c r="M37334" s="85"/>
    </row>
    <row r="37335" spans="13:13" ht="49.2" customHeight="1">
      <c r="M37335" s="85"/>
    </row>
    <row r="37336" spans="13:13" ht="49.2" customHeight="1">
      <c r="M37336" s="85"/>
    </row>
    <row r="37337" spans="13:13" ht="49.2" customHeight="1">
      <c r="M37337" s="85"/>
    </row>
    <row r="37338" spans="13:13" ht="49.2" customHeight="1">
      <c r="M37338" s="85"/>
    </row>
    <row r="37339" spans="13:13" ht="49.2" customHeight="1">
      <c r="M37339" s="85"/>
    </row>
    <row r="37340" spans="13:13" ht="49.2" customHeight="1">
      <c r="M37340" s="85"/>
    </row>
    <row r="37341" spans="13:13" ht="49.2" customHeight="1">
      <c r="M37341" s="85"/>
    </row>
    <row r="37342" spans="13:13" ht="49.2" customHeight="1">
      <c r="M37342" s="85"/>
    </row>
    <row r="37343" spans="13:13" ht="49.2" customHeight="1">
      <c r="M37343" s="85"/>
    </row>
    <row r="37344" spans="13:13" ht="49.2" customHeight="1">
      <c r="M37344" s="85"/>
    </row>
    <row r="37345" spans="13:13" ht="49.2" customHeight="1">
      <c r="M37345" s="85"/>
    </row>
    <row r="37346" spans="13:13" ht="49.2" customHeight="1">
      <c r="M37346" s="85"/>
    </row>
    <row r="37347" spans="13:13" ht="49.2" customHeight="1">
      <c r="M37347" s="85"/>
    </row>
    <row r="37348" spans="13:13" ht="49.2" customHeight="1">
      <c r="M37348" s="85"/>
    </row>
    <row r="37349" spans="13:13" ht="49.2" customHeight="1">
      <c r="M37349" s="85"/>
    </row>
    <row r="37350" spans="13:13" ht="49.2" customHeight="1">
      <c r="M37350" s="85"/>
    </row>
    <row r="37351" spans="13:13" ht="49.2" customHeight="1">
      <c r="M37351" s="85"/>
    </row>
    <row r="37352" spans="13:13" ht="49.2" customHeight="1">
      <c r="M37352" s="85"/>
    </row>
    <row r="37353" spans="13:13" ht="49.2" customHeight="1">
      <c r="M37353" s="85"/>
    </row>
    <row r="37354" spans="13:13" ht="49.2" customHeight="1">
      <c r="M37354" s="85"/>
    </row>
    <row r="37355" spans="13:13" ht="49.2" customHeight="1">
      <c r="M37355" s="85"/>
    </row>
    <row r="37356" spans="13:13" ht="49.2" customHeight="1">
      <c r="M37356" s="85"/>
    </row>
    <row r="37357" spans="13:13" ht="49.2" customHeight="1">
      <c r="M37357" s="85"/>
    </row>
    <row r="37358" spans="13:13" ht="49.2" customHeight="1">
      <c r="M37358" s="85"/>
    </row>
    <row r="37359" spans="13:13" ht="49.2" customHeight="1">
      <c r="M37359" s="85"/>
    </row>
    <row r="37360" spans="13:13" ht="49.2" customHeight="1">
      <c r="M37360" s="85"/>
    </row>
    <row r="37361" spans="13:13" ht="49.2" customHeight="1">
      <c r="M37361" s="85"/>
    </row>
    <row r="37362" spans="13:13" ht="49.2" customHeight="1">
      <c r="M37362" s="85"/>
    </row>
    <row r="37363" spans="13:13" ht="49.2" customHeight="1">
      <c r="M37363" s="85"/>
    </row>
    <row r="37364" spans="13:13" ht="49.2" customHeight="1">
      <c r="M37364" s="85"/>
    </row>
    <row r="37365" spans="13:13" ht="49.2" customHeight="1">
      <c r="M37365" s="85"/>
    </row>
    <row r="37366" spans="13:13" ht="49.2" customHeight="1">
      <c r="M37366" s="85"/>
    </row>
    <row r="37367" spans="13:13" ht="49.2" customHeight="1">
      <c r="M37367" s="85"/>
    </row>
    <row r="37368" spans="13:13" ht="49.2" customHeight="1">
      <c r="M37368" s="85"/>
    </row>
    <row r="37369" spans="13:13" ht="49.2" customHeight="1">
      <c r="M37369" s="85"/>
    </row>
    <row r="37370" spans="13:13" ht="49.2" customHeight="1">
      <c r="M37370" s="85"/>
    </row>
    <row r="37371" spans="13:13" ht="49.2" customHeight="1">
      <c r="M37371" s="85"/>
    </row>
    <row r="37372" spans="13:13" ht="49.2" customHeight="1">
      <c r="M37372" s="85"/>
    </row>
    <row r="37373" spans="13:13" ht="49.2" customHeight="1">
      <c r="M37373" s="85"/>
    </row>
    <row r="37374" spans="13:13" ht="49.2" customHeight="1">
      <c r="M37374" s="85"/>
    </row>
    <row r="37375" spans="13:13" ht="49.2" customHeight="1">
      <c r="M37375" s="85"/>
    </row>
    <row r="37376" spans="13:13" ht="49.2" customHeight="1">
      <c r="M37376" s="85"/>
    </row>
    <row r="37377" spans="13:13" ht="49.2" customHeight="1">
      <c r="M37377" s="85"/>
    </row>
    <row r="37378" spans="13:13" ht="49.2" customHeight="1">
      <c r="M37378" s="85"/>
    </row>
    <row r="37379" spans="13:13" ht="49.2" customHeight="1">
      <c r="M37379" s="85"/>
    </row>
    <row r="37380" spans="13:13" ht="49.2" customHeight="1">
      <c r="M37380" s="85"/>
    </row>
    <row r="37381" spans="13:13" ht="49.2" customHeight="1">
      <c r="M37381" s="85"/>
    </row>
    <row r="37382" spans="13:13" ht="49.2" customHeight="1">
      <c r="M37382" s="85"/>
    </row>
    <row r="37383" spans="13:13" ht="49.2" customHeight="1">
      <c r="M37383" s="85"/>
    </row>
    <row r="37384" spans="13:13" ht="49.2" customHeight="1">
      <c r="M37384" s="85"/>
    </row>
    <row r="37385" spans="13:13" ht="49.2" customHeight="1">
      <c r="M37385" s="85"/>
    </row>
    <row r="37386" spans="13:13" ht="49.2" customHeight="1">
      <c r="M37386" s="85"/>
    </row>
    <row r="37387" spans="13:13" ht="49.2" customHeight="1">
      <c r="M37387" s="85"/>
    </row>
    <row r="37388" spans="13:13" ht="49.2" customHeight="1">
      <c r="M37388" s="85"/>
    </row>
    <row r="37389" spans="13:13" ht="49.2" customHeight="1">
      <c r="M37389" s="85"/>
    </row>
    <row r="37390" spans="13:13" ht="49.2" customHeight="1">
      <c r="M37390" s="85"/>
    </row>
    <row r="37391" spans="13:13" ht="49.2" customHeight="1">
      <c r="M37391" s="85"/>
    </row>
    <row r="37392" spans="13:13" ht="49.2" customHeight="1">
      <c r="M37392" s="85"/>
    </row>
    <row r="37393" spans="13:13" ht="49.2" customHeight="1">
      <c r="M37393" s="85"/>
    </row>
    <row r="37394" spans="13:13" ht="49.2" customHeight="1">
      <c r="M37394" s="85"/>
    </row>
    <row r="37395" spans="13:13" ht="49.2" customHeight="1">
      <c r="M37395" s="85"/>
    </row>
    <row r="37396" spans="13:13" ht="49.2" customHeight="1">
      <c r="M37396" s="85"/>
    </row>
    <row r="37397" spans="13:13" ht="49.2" customHeight="1">
      <c r="M37397" s="85"/>
    </row>
    <row r="37398" spans="13:13" ht="49.2" customHeight="1">
      <c r="M37398" s="85"/>
    </row>
    <row r="37399" spans="13:13" ht="49.2" customHeight="1">
      <c r="M37399" s="85"/>
    </row>
    <row r="37400" spans="13:13" ht="49.2" customHeight="1">
      <c r="M37400" s="85"/>
    </row>
    <row r="37401" spans="13:13" ht="49.2" customHeight="1">
      <c r="M37401" s="85"/>
    </row>
    <row r="37402" spans="13:13" ht="49.2" customHeight="1">
      <c r="M37402" s="85"/>
    </row>
    <row r="37403" spans="13:13" ht="49.2" customHeight="1">
      <c r="M37403" s="85"/>
    </row>
    <row r="37404" spans="13:13" ht="49.2" customHeight="1">
      <c r="M37404" s="85"/>
    </row>
    <row r="37405" spans="13:13" ht="49.2" customHeight="1">
      <c r="M37405" s="85"/>
    </row>
    <row r="37406" spans="13:13" ht="49.2" customHeight="1">
      <c r="M37406" s="85"/>
    </row>
    <row r="37407" spans="13:13" ht="49.2" customHeight="1">
      <c r="M37407" s="85"/>
    </row>
    <row r="37408" spans="13:13" ht="49.2" customHeight="1">
      <c r="M37408" s="85"/>
    </row>
    <row r="37409" spans="13:13" ht="49.2" customHeight="1">
      <c r="M37409" s="85"/>
    </row>
    <row r="37410" spans="13:13" ht="49.2" customHeight="1">
      <c r="M37410" s="85"/>
    </row>
    <row r="37411" spans="13:13" ht="49.2" customHeight="1">
      <c r="M37411" s="85"/>
    </row>
    <row r="37412" spans="13:13" ht="49.2" customHeight="1">
      <c r="M37412" s="85"/>
    </row>
    <row r="37413" spans="13:13" ht="49.2" customHeight="1">
      <c r="M37413" s="85"/>
    </row>
    <row r="37414" spans="13:13" ht="49.2" customHeight="1">
      <c r="M37414" s="85"/>
    </row>
    <row r="37415" spans="13:13" ht="49.2" customHeight="1">
      <c r="M37415" s="85"/>
    </row>
    <row r="37416" spans="13:13" ht="49.2" customHeight="1">
      <c r="M37416" s="85"/>
    </row>
    <row r="37417" spans="13:13" ht="49.2" customHeight="1">
      <c r="M37417" s="85"/>
    </row>
    <row r="37418" spans="13:13" ht="49.2" customHeight="1">
      <c r="M37418" s="85"/>
    </row>
    <row r="37419" spans="13:13" ht="49.2" customHeight="1">
      <c r="M37419" s="85"/>
    </row>
    <row r="37420" spans="13:13" ht="49.2" customHeight="1">
      <c r="M37420" s="85"/>
    </row>
    <row r="37421" spans="13:13" ht="49.2" customHeight="1">
      <c r="M37421" s="85"/>
    </row>
    <row r="37422" spans="13:13" ht="49.2" customHeight="1">
      <c r="M37422" s="85"/>
    </row>
    <row r="37423" spans="13:13" ht="49.2" customHeight="1">
      <c r="M37423" s="85"/>
    </row>
    <row r="37424" spans="13:13" ht="49.2" customHeight="1">
      <c r="M37424" s="85"/>
    </row>
    <row r="37425" spans="13:13" ht="49.2" customHeight="1">
      <c r="M37425" s="85"/>
    </row>
    <row r="37426" spans="13:13" ht="49.2" customHeight="1">
      <c r="M37426" s="85"/>
    </row>
    <row r="37427" spans="13:13" ht="49.2" customHeight="1">
      <c r="M37427" s="85"/>
    </row>
    <row r="37428" spans="13:13" ht="49.2" customHeight="1">
      <c r="M37428" s="85"/>
    </row>
    <row r="37429" spans="13:13" ht="49.2" customHeight="1">
      <c r="M37429" s="85"/>
    </row>
    <row r="37430" spans="13:13" ht="49.2" customHeight="1">
      <c r="M37430" s="85"/>
    </row>
    <row r="37431" spans="13:13" ht="49.2" customHeight="1">
      <c r="M37431" s="85"/>
    </row>
    <row r="37432" spans="13:13" ht="49.2" customHeight="1">
      <c r="M37432" s="85"/>
    </row>
    <row r="37433" spans="13:13" ht="49.2" customHeight="1">
      <c r="M37433" s="85"/>
    </row>
    <row r="37434" spans="13:13" ht="49.2" customHeight="1">
      <c r="M37434" s="85"/>
    </row>
    <row r="37435" spans="13:13" ht="49.2" customHeight="1">
      <c r="M37435" s="85"/>
    </row>
    <row r="37436" spans="13:13" ht="49.2" customHeight="1">
      <c r="M37436" s="85"/>
    </row>
    <row r="37437" spans="13:13" ht="49.2" customHeight="1">
      <c r="M37437" s="85"/>
    </row>
    <row r="37438" spans="13:13" ht="49.2" customHeight="1">
      <c r="M37438" s="85"/>
    </row>
    <row r="37439" spans="13:13" ht="49.2" customHeight="1">
      <c r="M37439" s="85"/>
    </row>
    <row r="37440" spans="13:13" ht="49.2" customHeight="1">
      <c r="M37440" s="85"/>
    </row>
    <row r="37441" spans="13:13" ht="49.2" customHeight="1">
      <c r="M37441" s="85"/>
    </row>
    <row r="37442" spans="13:13" ht="49.2" customHeight="1">
      <c r="M37442" s="85"/>
    </row>
    <row r="37443" spans="13:13" ht="49.2" customHeight="1">
      <c r="M37443" s="85"/>
    </row>
    <row r="37444" spans="13:13" ht="49.2" customHeight="1">
      <c r="M37444" s="85"/>
    </row>
    <row r="37445" spans="13:13" ht="49.2" customHeight="1">
      <c r="M37445" s="85"/>
    </row>
    <row r="37446" spans="13:13" ht="49.2" customHeight="1">
      <c r="M37446" s="85"/>
    </row>
    <row r="37447" spans="13:13" ht="49.2" customHeight="1">
      <c r="M37447" s="85"/>
    </row>
    <row r="37448" spans="13:13" ht="49.2" customHeight="1">
      <c r="M37448" s="85"/>
    </row>
    <row r="37449" spans="13:13" ht="49.2" customHeight="1">
      <c r="M37449" s="85"/>
    </row>
    <row r="37450" spans="13:13" ht="49.2" customHeight="1">
      <c r="M37450" s="85"/>
    </row>
    <row r="37451" spans="13:13" ht="49.2" customHeight="1">
      <c r="M37451" s="85"/>
    </row>
    <row r="37452" spans="13:13" ht="49.2" customHeight="1">
      <c r="M37452" s="85"/>
    </row>
    <row r="37453" spans="13:13" ht="49.2" customHeight="1">
      <c r="M37453" s="85"/>
    </row>
    <row r="37454" spans="13:13" ht="49.2" customHeight="1">
      <c r="M37454" s="85"/>
    </row>
    <row r="37455" spans="13:13" ht="49.2" customHeight="1">
      <c r="M37455" s="85"/>
    </row>
    <row r="37456" spans="13:13" ht="49.2" customHeight="1">
      <c r="M37456" s="85"/>
    </row>
    <row r="37457" spans="13:13" ht="49.2" customHeight="1">
      <c r="M37457" s="85"/>
    </row>
    <row r="37458" spans="13:13" ht="49.2" customHeight="1">
      <c r="M37458" s="85"/>
    </row>
    <row r="37459" spans="13:13" ht="49.2" customHeight="1">
      <c r="M37459" s="85"/>
    </row>
    <row r="37460" spans="13:13" ht="49.2" customHeight="1">
      <c r="M37460" s="85"/>
    </row>
    <row r="37461" spans="13:13" ht="49.2" customHeight="1">
      <c r="M37461" s="85"/>
    </row>
    <row r="37462" spans="13:13" ht="49.2" customHeight="1">
      <c r="M37462" s="85"/>
    </row>
    <row r="37463" spans="13:13" ht="49.2" customHeight="1">
      <c r="M37463" s="85"/>
    </row>
    <row r="37464" spans="13:13" ht="49.2" customHeight="1">
      <c r="M37464" s="85"/>
    </row>
    <row r="37465" spans="13:13" ht="49.2" customHeight="1">
      <c r="M37465" s="85"/>
    </row>
    <row r="37466" spans="13:13" ht="49.2" customHeight="1">
      <c r="M37466" s="85"/>
    </row>
    <row r="37467" spans="13:13" ht="49.2" customHeight="1">
      <c r="M37467" s="85"/>
    </row>
    <row r="37468" spans="13:13" ht="49.2" customHeight="1">
      <c r="M37468" s="85"/>
    </row>
    <row r="37469" spans="13:13" ht="49.2" customHeight="1">
      <c r="M37469" s="85"/>
    </row>
    <row r="37470" spans="13:13" ht="49.2" customHeight="1">
      <c r="M37470" s="85"/>
    </row>
    <row r="37471" spans="13:13" ht="49.2" customHeight="1">
      <c r="M37471" s="85"/>
    </row>
    <row r="37472" spans="13:13" ht="49.2" customHeight="1">
      <c r="M37472" s="85"/>
    </row>
    <row r="37473" spans="13:13" ht="49.2" customHeight="1">
      <c r="M37473" s="85"/>
    </row>
    <row r="37474" spans="13:13" ht="49.2" customHeight="1">
      <c r="M37474" s="85"/>
    </row>
    <row r="37475" spans="13:13" ht="49.2" customHeight="1">
      <c r="M37475" s="85"/>
    </row>
    <row r="37476" spans="13:13" ht="49.2" customHeight="1">
      <c r="M37476" s="85"/>
    </row>
    <row r="37477" spans="13:13" ht="49.2" customHeight="1">
      <c r="M37477" s="85"/>
    </row>
    <row r="37478" spans="13:13" ht="49.2" customHeight="1">
      <c r="M37478" s="85"/>
    </row>
    <row r="37479" spans="13:13" ht="49.2" customHeight="1">
      <c r="M37479" s="85"/>
    </row>
    <row r="37480" spans="13:13" ht="49.2" customHeight="1">
      <c r="M37480" s="85"/>
    </row>
    <row r="37481" spans="13:13" ht="49.2" customHeight="1">
      <c r="M37481" s="85"/>
    </row>
    <row r="37482" spans="13:13" ht="49.2" customHeight="1">
      <c r="M37482" s="85"/>
    </row>
    <row r="37483" spans="13:13" ht="49.2" customHeight="1">
      <c r="M37483" s="85"/>
    </row>
    <row r="37484" spans="13:13" ht="49.2" customHeight="1">
      <c r="M37484" s="85"/>
    </row>
    <row r="37485" spans="13:13" ht="49.2" customHeight="1">
      <c r="M37485" s="85"/>
    </row>
    <row r="37486" spans="13:13" ht="49.2" customHeight="1">
      <c r="M37486" s="85"/>
    </row>
    <row r="37487" spans="13:13" ht="49.2" customHeight="1">
      <c r="M37487" s="85"/>
    </row>
    <row r="37488" spans="13:13" ht="49.2" customHeight="1">
      <c r="M37488" s="85"/>
    </row>
    <row r="37489" spans="13:13" ht="49.2" customHeight="1">
      <c r="M37489" s="85"/>
    </row>
    <row r="37490" spans="13:13" ht="49.2" customHeight="1">
      <c r="M37490" s="85"/>
    </row>
    <row r="37491" spans="13:13" ht="49.2" customHeight="1">
      <c r="M37491" s="85"/>
    </row>
    <row r="37492" spans="13:13" ht="49.2" customHeight="1">
      <c r="M37492" s="85"/>
    </row>
    <row r="37493" spans="13:13" ht="49.2" customHeight="1">
      <c r="M37493" s="85"/>
    </row>
    <row r="37494" spans="13:13" ht="49.2" customHeight="1">
      <c r="M37494" s="85"/>
    </row>
    <row r="37495" spans="13:13" ht="49.2" customHeight="1">
      <c r="M37495" s="85"/>
    </row>
    <row r="37496" spans="13:13" ht="49.2" customHeight="1">
      <c r="M37496" s="85"/>
    </row>
    <row r="37497" spans="13:13" ht="49.2" customHeight="1">
      <c r="M37497" s="85"/>
    </row>
    <row r="37498" spans="13:13" ht="49.2" customHeight="1">
      <c r="M37498" s="85"/>
    </row>
    <row r="37499" spans="13:13" ht="49.2" customHeight="1">
      <c r="M37499" s="85"/>
    </row>
    <row r="37500" spans="13:13" ht="49.2" customHeight="1">
      <c r="M37500" s="85"/>
    </row>
    <row r="37501" spans="13:13" ht="49.2" customHeight="1">
      <c r="M37501" s="85"/>
    </row>
    <row r="37502" spans="13:13" ht="49.2" customHeight="1">
      <c r="M37502" s="85"/>
    </row>
    <row r="37503" spans="13:13" ht="49.2" customHeight="1">
      <c r="M37503" s="85"/>
    </row>
    <row r="37504" spans="13:13" ht="49.2" customHeight="1">
      <c r="M37504" s="85"/>
    </row>
    <row r="37505" spans="13:13" ht="49.2" customHeight="1">
      <c r="M37505" s="85"/>
    </row>
    <row r="37506" spans="13:13" ht="49.2" customHeight="1">
      <c r="M37506" s="85"/>
    </row>
    <row r="37507" spans="13:13" ht="49.2" customHeight="1">
      <c r="M37507" s="85"/>
    </row>
    <row r="37508" spans="13:13" ht="49.2" customHeight="1">
      <c r="M37508" s="85"/>
    </row>
    <row r="37509" spans="13:13" ht="49.2" customHeight="1">
      <c r="M37509" s="85"/>
    </row>
    <row r="37510" spans="13:13" ht="49.2" customHeight="1">
      <c r="M37510" s="85"/>
    </row>
    <row r="37511" spans="13:13" ht="49.2" customHeight="1">
      <c r="M37511" s="85"/>
    </row>
    <row r="37512" spans="13:13" ht="49.2" customHeight="1">
      <c r="M37512" s="85"/>
    </row>
    <row r="37513" spans="13:13" ht="49.2" customHeight="1">
      <c r="M37513" s="85"/>
    </row>
    <row r="37514" spans="13:13" ht="49.2" customHeight="1">
      <c r="M37514" s="85"/>
    </row>
    <row r="37515" spans="13:13" ht="49.2" customHeight="1">
      <c r="M37515" s="85"/>
    </row>
    <row r="37516" spans="13:13" ht="49.2" customHeight="1">
      <c r="M37516" s="85"/>
    </row>
    <row r="37517" spans="13:13" ht="49.2" customHeight="1">
      <c r="M37517" s="85"/>
    </row>
    <row r="37518" spans="13:13" ht="49.2" customHeight="1">
      <c r="M37518" s="85"/>
    </row>
    <row r="37519" spans="13:13" ht="49.2" customHeight="1">
      <c r="M37519" s="85"/>
    </row>
    <row r="37520" spans="13:13" ht="49.2" customHeight="1">
      <c r="M37520" s="85"/>
    </row>
    <row r="37521" spans="13:13" ht="49.2" customHeight="1">
      <c r="M37521" s="85"/>
    </row>
    <row r="37522" spans="13:13" ht="49.2" customHeight="1">
      <c r="M37522" s="85"/>
    </row>
    <row r="37523" spans="13:13" ht="49.2" customHeight="1">
      <c r="M37523" s="85"/>
    </row>
    <row r="37524" spans="13:13" ht="49.2" customHeight="1">
      <c r="M37524" s="85"/>
    </row>
    <row r="37525" spans="13:13" ht="49.2" customHeight="1">
      <c r="M37525" s="85"/>
    </row>
    <row r="37526" spans="13:13" ht="49.2" customHeight="1">
      <c r="M37526" s="85"/>
    </row>
    <row r="37527" spans="13:13" ht="49.2" customHeight="1">
      <c r="M37527" s="85"/>
    </row>
    <row r="37528" spans="13:13" ht="49.2" customHeight="1">
      <c r="M37528" s="85"/>
    </row>
    <row r="37529" spans="13:13" ht="49.2" customHeight="1">
      <c r="M37529" s="85"/>
    </row>
    <row r="37530" spans="13:13" ht="49.2" customHeight="1">
      <c r="M37530" s="85"/>
    </row>
    <row r="37531" spans="13:13" ht="49.2" customHeight="1">
      <c r="M37531" s="85"/>
    </row>
    <row r="37532" spans="13:13" ht="49.2" customHeight="1">
      <c r="M37532" s="85"/>
    </row>
    <row r="37533" spans="13:13" ht="49.2" customHeight="1">
      <c r="M37533" s="85"/>
    </row>
    <row r="37534" spans="13:13" ht="49.2" customHeight="1">
      <c r="M37534" s="85"/>
    </row>
    <row r="37535" spans="13:13" ht="49.2" customHeight="1">
      <c r="M37535" s="85"/>
    </row>
    <row r="37536" spans="13:13" ht="49.2" customHeight="1">
      <c r="M37536" s="85"/>
    </row>
    <row r="37537" spans="13:13" ht="49.2" customHeight="1">
      <c r="M37537" s="85"/>
    </row>
    <row r="37538" spans="13:13" ht="49.2" customHeight="1">
      <c r="M37538" s="85"/>
    </row>
    <row r="37539" spans="13:13" ht="49.2" customHeight="1">
      <c r="M37539" s="85"/>
    </row>
    <row r="37540" spans="13:13" ht="49.2" customHeight="1">
      <c r="M37540" s="85"/>
    </row>
    <row r="37541" spans="13:13" ht="49.2" customHeight="1">
      <c r="M37541" s="85"/>
    </row>
    <row r="37542" spans="13:13" ht="49.2" customHeight="1">
      <c r="M37542" s="85"/>
    </row>
    <row r="37543" spans="13:13" ht="49.2" customHeight="1">
      <c r="M37543" s="85"/>
    </row>
    <row r="37544" spans="13:13" ht="49.2" customHeight="1">
      <c r="M37544" s="85"/>
    </row>
    <row r="37545" spans="13:13" ht="49.2" customHeight="1">
      <c r="M37545" s="85"/>
    </row>
    <row r="37546" spans="13:13" ht="49.2" customHeight="1">
      <c r="M37546" s="85"/>
    </row>
    <row r="37547" spans="13:13" ht="49.2" customHeight="1">
      <c r="M37547" s="85"/>
    </row>
    <row r="37548" spans="13:13" ht="49.2" customHeight="1">
      <c r="M37548" s="85"/>
    </row>
    <row r="37549" spans="13:13" ht="49.2" customHeight="1">
      <c r="M37549" s="85"/>
    </row>
    <row r="37550" spans="13:13" ht="49.2" customHeight="1">
      <c r="M37550" s="85"/>
    </row>
    <row r="37551" spans="13:13" ht="49.2" customHeight="1">
      <c r="M37551" s="85"/>
    </row>
    <row r="37552" spans="13:13" ht="49.2" customHeight="1">
      <c r="M37552" s="85"/>
    </row>
    <row r="37553" spans="13:13" ht="49.2" customHeight="1">
      <c r="M37553" s="85"/>
    </row>
    <row r="37554" spans="13:13" ht="49.2" customHeight="1">
      <c r="M37554" s="85"/>
    </row>
    <row r="37555" spans="13:13" ht="49.2" customHeight="1">
      <c r="M37555" s="85"/>
    </row>
    <row r="37556" spans="13:13" ht="49.2" customHeight="1">
      <c r="M37556" s="85"/>
    </row>
    <row r="37557" spans="13:13" ht="49.2" customHeight="1">
      <c r="M37557" s="85"/>
    </row>
    <row r="37558" spans="13:13" ht="49.2" customHeight="1">
      <c r="M37558" s="85"/>
    </row>
    <row r="37559" spans="13:13" ht="49.2" customHeight="1">
      <c r="M37559" s="85"/>
    </row>
    <row r="37560" spans="13:13" ht="49.2" customHeight="1">
      <c r="M37560" s="85"/>
    </row>
    <row r="37561" spans="13:13" ht="49.2" customHeight="1">
      <c r="M37561" s="85"/>
    </row>
    <row r="37562" spans="13:13" ht="49.2" customHeight="1">
      <c r="M37562" s="85"/>
    </row>
    <row r="37563" spans="13:13" ht="49.2" customHeight="1">
      <c r="M37563" s="85"/>
    </row>
    <row r="37564" spans="13:13" ht="49.2" customHeight="1">
      <c r="M37564" s="85"/>
    </row>
    <row r="37565" spans="13:13" ht="49.2" customHeight="1">
      <c r="M37565" s="85"/>
    </row>
    <row r="37566" spans="13:13" ht="49.2" customHeight="1">
      <c r="M37566" s="85"/>
    </row>
    <row r="37567" spans="13:13" ht="49.2" customHeight="1">
      <c r="M37567" s="85"/>
    </row>
    <row r="37568" spans="13:13" ht="49.2" customHeight="1">
      <c r="M37568" s="85"/>
    </row>
    <row r="37569" spans="13:13" ht="49.2" customHeight="1">
      <c r="M37569" s="85"/>
    </row>
    <row r="37570" spans="13:13" ht="49.2" customHeight="1">
      <c r="M37570" s="85"/>
    </row>
    <row r="37571" spans="13:13" ht="49.2" customHeight="1">
      <c r="M37571" s="85"/>
    </row>
    <row r="37572" spans="13:13" ht="49.2" customHeight="1">
      <c r="M37572" s="85"/>
    </row>
    <row r="37573" spans="13:13" ht="49.2" customHeight="1">
      <c r="M37573" s="85"/>
    </row>
    <row r="37574" spans="13:13" ht="49.2" customHeight="1">
      <c r="M37574" s="85"/>
    </row>
    <row r="37575" spans="13:13" ht="49.2" customHeight="1">
      <c r="M37575" s="85"/>
    </row>
    <row r="37576" spans="13:13" ht="49.2" customHeight="1">
      <c r="M37576" s="85"/>
    </row>
    <row r="37577" spans="13:13" ht="49.2" customHeight="1">
      <c r="M37577" s="85"/>
    </row>
    <row r="37578" spans="13:13" ht="49.2" customHeight="1">
      <c r="M37578" s="85"/>
    </row>
    <row r="37579" spans="13:13" ht="49.2" customHeight="1">
      <c r="M37579" s="85"/>
    </row>
    <row r="37580" spans="13:13" ht="49.2" customHeight="1">
      <c r="M37580" s="85"/>
    </row>
    <row r="37581" spans="13:13" ht="49.2" customHeight="1">
      <c r="M37581" s="85"/>
    </row>
    <row r="37582" spans="13:13" ht="49.2" customHeight="1">
      <c r="M37582" s="85"/>
    </row>
    <row r="37583" spans="13:13" ht="49.2" customHeight="1">
      <c r="M37583" s="85"/>
    </row>
    <row r="37584" spans="13:13" ht="49.2" customHeight="1">
      <c r="M37584" s="85"/>
    </row>
    <row r="37585" spans="13:13" ht="49.2" customHeight="1">
      <c r="M37585" s="85"/>
    </row>
    <row r="37586" spans="13:13" ht="49.2" customHeight="1">
      <c r="M37586" s="85"/>
    </row>
    <row r="37587" spans="13:13" ht="49.2" customHeight="1">
      <c r="M37587" s="85"/>
    </row>
    <row r="37588" spans="13:13" ht="49.2" customHeight="1">
      <c r="M37588" s="85"/>
    </row>
    <row r="37589" spans="13:13" ht="49.2" customHeight="1">
      <c r="M37589" s="85"/>
    </row>
    <row r="37590" spans="13:13" ht="49.2" customHeight="1">
      <c r="M37590" s="85"/>
    </row>
    <row r="37591" spans="13:13" ht="49.2" customHeight="1">
      <c r="M37591" s="85"/>
    </row>
    <row r="37592" spans="13:13" ht="49.2" customHeight="1">
      <c r="M37592" s="85"/>
    </row>
    <row r="37593" spans="13:13" ht="49.2" customHeight="1">
      <c r="M37593" s="85"/>
    </row>
    <row r="37594" spans="13:13" ht="49.2" customHeight="1">
      <c r="M37594" s="85"/>
    </row>
    <row r="37595" spans="13:13" ht="49.2" customHeight="1">
      <c r="M37595" s="85"/>
    </row>
    <row r="37596" spans="13:13" ht="49.2" customHeight="1">
      <c r="M37596" s="85"/>
    </row>
    <row r="37597" spans="13:13" ht="49.2" customHeight="1">
      <c r="M37597" s="85"/>
    </row>
    <row r="37598" spans="13:13" ht="49.2" customHeight="1">
      <c r="M37598" s="85"/>
    </row>
    <row r="37599" spans="13:13" ht="49.2" customHeight="1">
      <c r="M37599" s="85"/>
    </row>
    <row r="37600" spans="13:13" ht="49.2" customHeight="1">
      <c r="M37600" s="85"/>
    </row>
    <row r="37601" spans="13:13" ht="49.2" customHeight="1">
      <c r="M37601" s="85"/>
    </row>
    <row r="37602" spans="13:13" ht="49.2" customHeight="1">
      <c r="M37602" s="85"/>
    </row>
    <row r="37603" spans="13:13" ht="49.2" customHeight="1">
      <c r="M37603" s="85"/>
    </row>
    <row r="37604" spans="13:13" ht="49.2" customHeight="1">
      <c r="M37604" s="85"/>
    </row>
    <row r="37605" spans="13:13" ht="49.2" customHeight="1">
      <c r="M37605" s="85"/>
    </row>
    <row r="37606" spans="13:13" ht="49.2" customHeight="1">
      <c r="M37606" s="85"/>
    </row>
    <row r="37607" spans="13:13" ht="49.2" customHeight="1">
      <c r="M37607" s="85"/>
    </row>
    <row r="37608" spans="13:13" ht="49.2" customHeight="1">
      <c r="M37608" s="85"/>
    </row>
    <row r="37609" spans="13:13" ht="49.2" customHeight="1">
      <c r="M37609" s="85"/>
    </row>
    <row r="37610" spans="13:13" ht="49.2" customHeight="1">
      <c r="M37610" s="85"/>
    </row>
    <row r="37611" spans="13:13" ht="49.2" customHeight="1">
      <c r="M37611" s="85"/>
    </row>
    <row r="37612" spans="13:13" ht="49.2" customHeight="1">
      <c r="M37612" s="85"/>
    </row>
    <row r="37613" spans="13:13" ht="49.2" customHeight="1">
      <c r="M37613" s="85"/>
    </row>
    <row r="37614" spans="13:13" ht="49.2" customHeight="1">
      <c r="M37614" s="85"/>
    </row>
    <row r="37615" spans="13:13" ht="49.2" customHeight="1">
      <c r="M37615" s="85"/>
    </row>
    <row r="37616" spans="13:13" ht="49.2" customHeight="1">
      <c r="M37616" s="85"/>
    </row>
    <row r="37617" spans="13:13" ht="49.2" customHeight="1">
      <c r="M37617" s="85"/>
    </row>
    <row r="37618" spans="13:13" ht="49.2" customHeight="1">
      <c r="M37618" s="85"/>
    </row>
    <row r="37619" spans="13:13" ht="49.2" customHeight="1">
      <c r="M37619" s="85"/>
    </row>
    <row r="37620" spans="13:13" ht="49.2" customHeight="1">
      <c r="M37620" s="85"/>
    </row>
    <row r="37621" spans="13:13" ht="49.2" customHeight="1">
      <c r="M37621" s="85"/>
    </row>
    <row r="37622" spans="13:13" ht="49.2" customHeight="1">
      <c r="M37622" s="85"/>
    </row>
    <row r="37623" spans="13:13" ht="49.2" customHeight="1">
      <c r="M37623" s="85"/>
    </row>
    <row r="37624" spans="13:13" ht="49.2" customHeight="1">
      <c r="M37624" s="85"/>
    </row>
    <row r="37625" spans="13:13" ht="49.2" customHeight="1">
      <c r="M37625" s="85"/>
    </row>
    <row r="37626" spans="13:13" ht="49.2" customHeight="1">
      <c r="M37626" s="85"/>
    </row>
    <row r="37627" spans="13:13" ht="49.2" customHeight="1">
      <c r="M37627" s="85"/>
    </row>
    <row r="37628" spans="13:13" ht="49.2" customHeight="1">
      <c r="M37628" s="85"/>
    </row>
    <row r="37629" spans="13:13" ht="49.2" customHeight="1">
      <c r="M37629" s="85"/>
    </row>
    <row r="37630" spans="13:13" ht="49.2" customHeight="1">
      <c r="M37630" s="85"/>
    </row>
    <row r="37631" spans="13:13" ht="49.2" customHeight="1">
      <c r="M37631" s="85"/>
    </row>
    <row r="37632" spans="13:13" ht="49.2" customHeight="1">
      <c r="M37632" s="85"/>
    </row>
    <row r="37633" spans="13:13" ht="49.2" customHeight="1">
      <c r="M37633" s="85"/>
    </row>
    <row r="37634" spans="13:13" ht="49.2" customHeight="1">
      <c r="M37634" s="85"/>
    </row>
    <row r="37635" spans="13:13" ht="49.2" customHeight="1">
      <c r="M37635" s="85"/>
    </row>
    <row r="37636" spans="13:13" ht="49.2" customHeight="1">
      <c r="M37636" s="85"/>
    </row>
    <row r="37637" spans="13:13" ht="49.2" customHeight="1">
      <c r="M37637" s="85"/>
    </row>
    <row r="37638" spans="13:13" ht="49.2" customHeight="1">
      <c r="M37638" s="85"/>
    </row>
    <row r="37639" spans="13:13" ht="49.2" customHeight="1">
      <c r="M37639" s="85"/>
    </row>
    <row r="37640" spans="13:13" ht="49.2" customHeight="1">
      <c r="M37640" s="85"/>
    </row>
    <row r="37641" spans="13:13" ht="49.2" customHeight="1">
      <c r="M37641" s="85"/>
    </row>
    <row r="37642" spans="13:13" ht="49.2" customHeight="1">
      <c r="M37642" s="85"/>
    </row>
    <row r="37643" spans="13:13" ht="49.2" customHeight="1">
      <c r="M37643" s="85"/>
    </row>
    <row r="37644" spans="13:13" ht="49.2" customHeight="1">
      <c r="M37644" s="85"/>
    </row>
    <row r="37645" spans="13:13" ht="49.2" customHeight="1">
      <c r="M37645" s="85"/>
    </row>
    <row r="37646" spans="13:13" ht="49.2" customHeight="1">
      <c r="M37646" s="85"/>
    </row>
    <row r="37647" spans="13:13" ht="49.2" customHeight="1">
      <c r="M37647" s="85"/>
    </row>
    <row r="37648" spans="13:13" ht="49.2" customHeight="1">
      <c r="M37648" s="85"/>
    </row>
    <row r="37649" spans="13:13" ht="49.2" customHeight="1">
      <c r="M37649" s="85"/>
    </row>
    <row r="37650" spans="13:13" ht="49.2" customHeight="1">
      <c r="M37650" s="85"/>
    </row>
    <row r="37651" spans="13:13" ht="49.2" customHeight="1">
      <c r="M37651" s="85"/>
    </row>
    <row r="37652" spans="13:13" ht="49.2" customHeight="1">
      <c r="M37652" s="85"/>
    </row>
    <row r="37653" spans="13:13" ht="49.2" customHeight="1">
      <c r="M37653" s="85"/>
    </row>
    <row r="37654" spans="13:13" ht="49.2" customHeight="1">
      <c r="M37654" s="85"/>
    </row>
    <row r="37655" spans="13:13" ht="49.2" customHeight="1">
      <c r="M37655" s="85"/>
    </row>
    <row r="37656" spans="13:13" ht="49.2" customHeight="1">
      <c r="M37656" s="85"/>
    </row>
    <row r="37657" spans="13:13" ht="49.2" customHeight="1">
      <c r="M37657" s="85"/>
    </row>
    <row r="37658" spans="13:13" ht="49.2" customHeight="1">
      <c r="M37658" s="85"/>
    </row>
    <row r="37659" spans="13:13" ht="49.2" customHeight="1">
      <c r="M37659" s="85"/>
    </row>
    <row r="37660" spans="13:13" ht="49.2" customHeight="1">
      <c r="M37660" s="85"/>
    </row>
    <row r="37661" spans="13:13" ht="49.2" customHeight="1">
      <c r="M37661" s="85"/>
    </row>
    <row r="37662" spans="13:13" ht="49.2" customHeight="1">
      <c r="M37662" s="85"/>
    </row>
    <row r="37663" spans="13:13" ht="49.2" customHeight="1">
      <c r="M37663" s="85"/>
    </row>
    <row r="37664" spans="13:13" ht="49.2" customHeight="1">
      <c r="M37664" s="85"/>
    </row>
    <row r="37665" spans="13:13" ht="49.2" customHeight="1">
      <c r="M37665" s="85"/>
    </row>
    <row r="37666" spans="13:13" ht="49.2" customHeight="1">
      <c r="M37666" s="85"/>
    </row>
    <row r="37667" spans="13:13" ht="49.2" customHeight="1">
      <c r="M37667" s="85"/>
    </row>
    <row r="37668" spans="13:13" ht="49.2" customHeight="1">
      <c r="M37668" s="85"/>
    </row>
    <row r="37669" spans="13:13" ht="49.2" customHeight="1">
      <c r="M37669" s="85"/>
    </row>
    <row r="37670" spans="13:13" ht="49.2" customHeight="1">
      <c r="M37670" s="85"/>
    </row>
    <row r="37671" spans="13:13" ht="49.2" customHeight="1">
      <c r="M37671" s="85"/>
    </row>
    <row r="37672" spans="13:13" ht="49.2" customHeight="1">
      <c r="M37672" s="85"/>
    </row>
    <row r="37673" spans="13:13" ht="49.2" customHeight="1">
      <c r="M37673" s="85"/>
    </row>
    <row r="37674" spans="13:13" ht="49.2" customHeight="1">
      <c r="M37674" s="85"/>
    </row>
    <row r="37675" spans="13:13" ht="49.2" customHeight="1">
      <c r="M37675" s="85"/>
    </row>
    <row r="37676" spans="13:13" ht="49.2" customHeight="1">
      <c r="M37676" s="85"/>
    </row>
    <row r="37677" spans="13:13" ht="49.2" customHeight="1">
      <c r="M37677" s="85"/>
    </row>
    <row r="37678" spans="13:13" ht="49.2" customHeight="1">
      <c r="M37678" s="85"/>
    </row>
    <row r="37679" spans="13:13" ht="49.2" customHeight="1">
      <c r="M37679" s="85"/>
    </row>
    <row r="37680" spans="13:13" ht="49.2" customHeight="1">
      <c r="M37680" s="85"/>
    </row>
    <row r="37681" spans="13:13" ht="49.2" customHeight="1">
      <c r="M37681" s="85"/>
    </row>
    <row r="37682" spans="13:13" ht="49.2" customHeight="1">
      <c r="M37682" s="85"/>
    </row>
    <row r="37683" spans="13:13" ht="49.2" customHeight="1">
      <c r="M37683" s="85"/>
    </row>
    <row r="37684" spans="13:13" ht="49.2" customHeight="1">
      <c r="M37684" s="85"/>
    </row>
    <row r="37685" spans="13:13" ht="49.2" customHeight="1">
      <c r="M37685" s="85"/>
    </row>
    <row r="37686" spans="13:13" ht="49.2" customHeight="1">
      <c r="M37686" s="85"/>
    </row>
    <row r="37687" spans="13:13" ht="49.2" customHeight="1">
      <c r="M37687" s="85"/>
    </row>
    <row r="37688" spans="13:13" ht="49.2" customHeight="1">
      <c r="M37688" s="85"/>
    </row>
    <row r="37689" spans="13:13" ht="49.2" customHeight="1">
      <c r="M37689" s="85"/>
    </row>
    <row r="37690" spans="13:13" ht="49.2" customHeight="1">
      <c r="M37690" s="85"/>
    </row>
    <row r="37691" spans="13:13" ht="49.2" customHeight="1">
      <c r="M37691" s="85"/>
    </row>
    <row r="37692" spans="13:13" ht="49.2" customHeight="1">
      <c r="M37692" s="85"/>
    </row>
    <row r="37693" spans="13:13" ht="49.2" customHeight="1">
      <c r="M37693" s="85"/>
    </row>
    <row r="37694" spans="13:13" ht="49.2" customHeight="1">
      <c r="M37694" s="85"/>
    </row>
    <row r="37695" spans="13:13" ht="49.2" customHeight="1">
      <c r="M37695" s="85"/>
    </row>
    <row r="37696" spans="13:13" ht="49.2" customHeight="1">
      <c r="M37696" s="85"/>
    </row>
    <row r="37697" spans="13:13" ht="49.2" customHeight="1">
      <c r="M37697" s="85"/>
    </row>
    <row r="37698" spans="13:13" ht="49.2" customHeight="1">
      <c r="M37698" s="85"/>
    </row>
    <row r="37699" spans="13:13" ht="49.2" customHeight="1">
      <c r="M37699" s="85"/>
    </row>
    <row r="37700" spans="13:13" ht="49.2" customHeight="1">
      <c r="M37700" s="85"/>
    </row>
    <row r="37701" spans="13:13" ht="49.2" customHeight="1">
      <c r="M37701" s="85"/>
    </row>
    <row r="37702" spans="13:13" ht="49.2" customHeight="1">
      <c r="M37702" s="85"/>
    </row>
    <row r="37703" spans="13:13" ht="49.2" customHeight="1">
      <c r="M37703" s="85"/>
    </row>
    <row r="37704" spans="13:13" ht="49.2" customHeight="1">
      <c r="M37704" s="85"/>
    </row>
    <row r="37705" spans="13:13" ht="49.2" customHeight="1">
      <c r="M37705" s="85"/>
    </row>
    <row r="37706" spans="13:13" ht="49.2" customHeight="1">
      <c r="M37706" s="85"/>
    </row>
    <row r="37707" spans="13:13" ht="49.2" customHeight="1">
      <c r="M37707" s="85"/>
    </row>
    <row r="37708" spans="13:13" ht="49.2" customHeight="1">
      <c r="M37708" s="85"/>
    </row>
    <row r="37709" spans="13:13" ht="49.2" customHeight="1">
      <c r="M37709" s="85"/>
    </row>
    <row r="37710" spans="13:13" ht="49.2" customHeight="1">
      <c r="M37710" s="85"/>
    </row>
    <row r="37711" spans="13:13" ht="49.2" customHeight="1">
      <c r="M37711" s="85"/>
    </row>
    <row r="37712" spans="13:13" ht="49.2" customHeight="1">
      <c r="M37712" s="85"/>
    </row>
    <row r="37713" spans="13:13" ht="49.2" customHeight="1">
      <c r="M37713" s="85"/>
    </row>
    <row r="37714" spans="13:13" ht="49.2" customHeight="1">
      <c r="M37714" s="85"/>
    </row>
    <row r="37715" spans="13:13" ht="49.2" customHeight="1">
      <c r="M37715" s="85"/>
    </row>
    <row r="37716" spans="13:13" ht="49.2" customHeight="1">
      <c r="M37716" s="85"/>
    </row>
    <row r="37717" spans="13:13" ht="49.2" customHeight="1">
      <c r="M37717" s="85"/>
    </row>
    <row r="37718" spans="13:13" ht="49.2" customHeight="1">
      <c r="M37718" s="85"/>
    </row>
    <row r="37719" spans="13:13" ht="49.2" customHeight="1">
      <c r="M37719" s="85"/>
    </row>
    <row r="37720" spans="13:13" ht="49.2" customHeight="1">
      <c r="M37720" s="85"/>
    </row>
    <row r="37721" spans="13:13" ht="49.2" customHeight="1">
      <c r="M37721" s="85"/>
    </row>
    <row r="37722" spans="13:13" ht="49.2" customHeight="1">
      <c r="M37722" s="85"/>
    </row>
    <row r="37723" spans="13:13" ht="49.2" customHeight="1">
      <c r="M37723" s="85"/>
    </row>
    <row r="37724" spans="13:13" ht="49.2" customHeight="1">
      <c r="M37724" s="85"/>
    </row>
    <row r="37725" spans="13:13" ht="49.2" customHeight="1">
      <c r="M37725" s="85"/>
    </row>
    <row r="37726" spans="13:13" ht="49.2" customHeight="1">
      <c r="M37726" s="85"/>
    </row>
    <row r="37727" spans="13:13" ht="49.2" customHeight="1">
      <c r="M37727" s="85"/>
    </row>
    <row r="37728" spans="13:13" ht="49.2" customHeight="1">
      <c r="M37728" s="85"/>
    </row>
    <row r="37729" spans="13:13" ht="49.2" customHeight="1">
      <c r="M37729" s="85"/>
    </row>
    <row r="37730" spans="13:13" ht="49.2" customHeight="1">
      <c r="M37730" s="85"/>
    </row>
    <row r="37731" spans="13:13" ht="49.2" customHeight="1">
      <c r="M37731" s="85"/>
    </row>
    <row r="37732" spans="13:13" ht="49.2" customHeight="1">
      <c r="M37732" s="85"/>
    </row>
    <row r="37733" spans="13:13" ht="49.2" customHeight="1">
      <c r="M37733" s="85"/>
    </row>
    <row r="37734" spans="13:13" ht="49.2" customHeight="1">
      <c r="M37734" s="85"/>
    </row>
    <row r="37735" spans="13:13" ht="49.2" customHeight="1">
      <c r="M37735" s="85"/>
    </row>
    <row r="37736" spans="13:13" ht="49.2" customHeight="1">
      <c r="M37736" s="85"/>
    </row>
    <row r="37737" spans="13:13" ht="49.2" customHeight="1">
      <c r="M37737" s="85"/>
    </row>
    <row r="37738" spans="13:13" ht="49.2" customHeight="1">
      <c r="M37738" s="85"/>
    </row>
    <row r="37739" spans="13:13" ht="49.2" customHeight="1">
      <c r="M37739" s="85"/>
    </row>
    <row r="37740" spans="13:13" ht="49.2" customHeight="1">
      <c r="M37740" s="85"/>
    </row>
    <row r="37741" spans="13:13" ht="49.2" customHeight="1">
      <c r="M37741" s="85"/>
    </row>
    <row r="37742" spans="13:13" ht="49.2" customHeight="1">
      <c r="M37742" s="85"/>
    </row>
    <row r="37743" spans="13:13" ht="49.2" customHeight="1">
      <c r="M37743" s="85"/>
    </row>
    <row r="37744" spans="13:13" ht="49.2" customHeight="1">
      <c r="M37744" s="85"/>
    </row>
    <row r="37745" spans="13:13" ht="49.2" customHeight="1">
      <c r="M37745" s="85"/>
    </row>
    <row r="37746" spans="13:13" ht="49.2" customHeight="1">
      <c r="M37746" s="85"/>
    </row>
    <row r="37747" spans="13:13" ht="49.2" customHeight="1">
      <c r="M37747" s="85"/>
    </row>
    <row r="37748" spans="13:13" ht="49.2" customHeight="1">
      <c r="M37748" s="85"/>
    </row>
    <row r="37749" spans="13:13" ht="49.2" customHeight="1">
      <c r="M37749" s="85"/>
    </row>
    <row r="37750" spans="13:13" ht="49.2" customHeight="1">
      <c r="M37750" s="85"/>
    </row>
    <row r="37751" spans="13:13" ht="49.2" customHeight="1">
      <c r="M37751" s="85"/>
    </row>
    <row r="37752" spans="13:13" ht="49.2" customHeight="1">
      <c r="M37752" s="85"/>
    </row>
    <row r="37753" spans="13:13" ht="49.2" customHeight="1">
      <c r="M37753" s="85"/>
    </row>
    <row r="37754" spans="13:13" ht="49.2" customHeight="1">
      <c r="M37754" s="85"/>
    </row>
    <row r="37755" spans="13:13" ht="49.2" customHeight="1">
      <c r="M37755" s="85"/>
    </row>
    <row r="37756" spans="13:13" ht="49.2" customHeight="1">
      <c r="M37756" s="85"/>
    </row>
    <row r="37757" spans="13:13" ht="49.2" customHeight="1">
      <c r="M37757" s="85"/>
    </row>
    <row r="37758" spans="13:13" ht="49.2" customHeight="1">
      <c r="M37758" s="85"/>
    </row>
    <row r="37759" spans="13:13" ht="49.2" customHeight="1">
      <c r="M37759" s="85"/>
    </row>
    <row r="37760" spans="13:13" ht="49.2" customHeight="1">
      <c r="M37760" s="85"/>
    </row>
    <row r="37761" spans="13:13" ht="49.2" customHeight="1">
      <c r="M37761" s="85"/>
    </row>
    <row r="37762" spans="13:13" ht="49.2" customHeight="1">
      <c r="M37762" s="85"/>
    </row>
    <row r="37763" spans="13:13" ht="49.2" customHeight="1">
      <c r="M37763" s="85"/>
    </row>
    <row r="37764" spans="13:13" ht="49.2" customHeight="1">
      <c r="M37764" s="85"/>
    </row>
    <row r="37765" spans="13:13" ht="49.2" customHeight="1">
      <c r="M37765" s="85"/>
    </row>
    <row r="37766" spans="13:13" ht="49.2" customHeight="1">
      <c r="M37766" s="85"/>
    </row>
    <row r="37767" spans="13:13" ht="49.2" customHeight="1">
      <c r="M37767" s="85"/>
    </row>
    <row r="37768" spans="13:13" ht="49.2" customHeight="1">
      <c r="M37768" s="85"/>
    </row>
    <row r="37769" spans="13:13" ht="49.2" customHeight="1">
      <c r="M37769" s="85"/>
    </row>
    <row r="37770" spans="13:13" ht="49.2" customHeight="1">
      <c r="M37770" s="85"/>
    </row>
    <row r="37771" spans="13:13" ht="49.2" customHeight="1">
      <c r="M37771" s="85"/>
    </row>
    <row r="37772" spans="13:13" ht="49.2" customHeight="1">
      <c r="M37772" s="85"/>
    </row>
    <row r="37773" spans="13:13" ht="49.2" customHeight="1">
      <c r="M37773" s="85"/>
    </row>
    <row r="37774" spans="13:13" ht="49.2" customHeight="1">
      <c r="M37774" s="85"/>
    </row>
    <row r="37775" spans="13:13" ht="49.2" customHeight="1">
      <c r="M37775" s="85"/>
    </row>
    <row r="37776" spans="13:13" ht="49.2" customHeight="1">
      <c r="M37776" s="85"/>
    </row>
    <row r="37777" spans="13:13" ht="49.2" customHeight="1">
      <c r="M37777" s="85"/>
    </row>
    <row r="37778" spans="13:13" ht="49.2" customHeight="1">
      <c r="M37778" s="85"/>
    </row>
    <row r="37779" spans="13:13" ht="49.2" customHeight="1">
      <c r="M37779" s="85"/>
    </row>
    <row r="37780" spans="13:13" ht="49.2" customHeight="1">
      <c r="M37780" s="85"/>
    </row>
    <row r="37781" spans="13:13" ht="49.2" customHeight="1">
      <c r="M37781" s="85"/>
    </row>
    <row r="37782" spans="13:13" ht="49.2" customHeight="1">
      <c r="M37782" s="85"/>
    </row>
    <row r="37783" spans="13:13" ht="49.2" customHeight="1">
      <c r="M37783" s="85"/>
    </row>
    <row r="37784" spans="13:13" ht="49.2" customHeight="1">
      <c r="M37784" s="85"/>
    </row>
    <row r="37785" spans="13:13" ht="49.2" customHeight="1">
      <c r="M37785" s="85"/>
    </row>
    <row r="37786" spans="13:13" ht="49.2" customHeight="1">
      <c r="M37786" s="85"/>
    </row>
    <row r="37787" spans="13:13" ht="49.2" customHeight="1">
      <c r="M37787" s="85"/>
    </row>
    <row r="37788" spans="13:13" ht="49.2" customHeight="1">
      <c r="M37788" s="85"/>
    </row>
    <row r="37789" spans="13:13" ht="49.2" customHeight="1">
      <c r="M37789" s="85"/>
    </row>
    <row r="37790" spans="13:13" ht="49.2" customHeight="1">
      <c r="M37790" s="85"/>
    </row>
    <row r="37791" spans="13:13" ht="49.2" customHeight="1">
      <c r="M37791" s="85"/>
    </row>
    <row r="37792" spans="13:13" ht="49.2" customHeight="1">
      <c r="M37792" s="85"/>
    </row>
    <row r="37793" spans="13:13" ht="49.2" customHeight="1">
      <c r="M37793" s="85"/>
    </row>
    <row r="37794" spans="13:13" ht="49.2" customHeight="1">
      <c r="M37794" s="85"/>
    </row>
    <row r="37795" spans="13:13" ht="49.2" customHeight="1">
      <c r="M37795" s="85"/>
    </row>
    <row r="37796" spans="13:13" ht="49.2" customHeight="1">
      <c r="M37796" s="85"/>
    </row>
    <row r="37797" spans="13:13" ht="49.2" customHeight="1">
      <c r="M37797" s="85"/>
    </row>
    <row r="37798" spans="13:13" ht="49.2" customHeight="1">
      <c r="M37798" s="85"/>
    </row>
    <row r="37799" spans="13:13" ht="49.2" customHeight="1">
      <c r="M37799" s="85"/>
    </row>
    <row r="37800" spans="13:13" ht="49.2" customHeight="1">
      <c r="M37800" s="85"/>
    </row>
    <row r="37801" spans="13:13" ht="49.2" customHeight="1">
      <c r="M37801" s="85"/>
    </row>
    <row r="37802" spans="13:13" ht="49.2" customHeight="1">
      <c r="M37802" s="85"/>
    </row>
    <row r="37803" spans="13:13" ht="49.2" customHeight="1">
      <c r="M37803" s="85"/>
    </row>
    <row r="37804" spans="13:13" ht="49.2" customHeight="1">
      <c r="M37804" s="85"/>
    </row>
    <row r="37805" spans="13:13" ht="49.2" customHeight="1">
      <c r="M37805" s="85"/>
    </row>
    <row r="37806" spans="13:13" ht="49.2" customHeight="1">
      <c r="M37806" s="85"/>
    </row>
    <row r="37807" spans="13:13" ht="49.2" customHeight="1">
      <c r="M37807" s="85"/>
    </row>
    <row r="37808" spans="13:13" ht="49.2" customHeight="1">
      <c r="M37808" s="85"/>
    </row>
    <row r="37809" spans="13:13" ht="49.2" customHeight="1">
      <c r="M37809" s="85"/>
    </row>
    <row r="37810" spans="13:13" ht="49.2" customHeight="1">
      <c r="M37810" s="85"/>
    </row>
    <row r="37811" spans="13:13" ht="49.2" customHeight="1">
      <c r="M37811" s="85"/>
    </row>
    <row r="37812" spans="13:13" ht="49.2" customHeight="1">
      <c r="M37812" s="85"/>
    </row>
    <row r="37813" spans="13:13" ht="49.2" customHeight="1">
      <c r="M37813" s="85"/>
    </row>
    <row r="37814" spans="13:13" ht="49.2" customHeight="1">
      <c r="M37814" s="85"/>
    </row>
    <row r="37815" spans="13:13" ht="49.2" customHeight="1">
      <c r="M37815" s="85"/>
    </row>
    <row r="37816" spans="13:13" ht="49.2" customHeight="1">
      <c r="M37816" s="85"/>
    </row>
    <row r="37817" spans="13:13" ht="49.2" customHeight="1">
      <c r="M37817" s="85"/>
    </row>
    <row r="37818" spans="13:13" ht="49.2" customHeight="1">
      <c r="M37818" s="85"/>
    </row>
    <row r="37819" spans="13:13" ht="49.2" customHeight="1">
      <c r="M37819" s="85"/>
    </row>
    <row r="37820" spans="13:13" ht="49.2" customHeight="1">
      <c r="M37820" s="85"/>
    </row>
    <row r="37821" spans="13:13" ht="49.2" customHeight="1">
      <c r="M37821" s="85"/>
    </row>
    <row r="37822" spans="13:13" ht="49.2" customHeight="1">
      <c r="M37822" s="85"/>
    </row>
    <row r="37823" spans="13:13" ht="49.2" customHeight="1">
      <c r="M37823" s="85"/>
    </row>
    <row r="37824" spans="13:13" ht="49.2" customHeight="1">
      <c r="M37824" s="85"/>
    </row>
    <row r="37825" spans="13:13" ht="49.2" customHeight="1">
      <c r="M37825" s="85"/>
    </row>
    <row r="37826" spans="13:13" ht="49.2" customHeight="1">
      <c r="M37826" s="85"/>
    </row>
    <row r="37827" spans="13:13" ht="49.2" customHeight="1">
      <c r="M37827" s="85"/>
    </row>
    <row r="37828" spans="13:13" ht="49.2" customHeight="1">
      <c r="M37828" s="85"/>
    </row>
    <row r="37829" spans="13:13" ht="49.2" customHeight="1">
      <c r="M37829" s="85"/>
    </row>
    <row r="37830" spans="13:13" ht="49.2" customHeight="1">
      <c r="M37830" s="85"/>
    </row>
    <row r="37831" spans="13:13" ht="49.2" customHeight="1">
      <c r="M37831" s="85"/>
    </row>
    <row r="37832" spans="13:13" ht="49.2" customHeight="1">
      <c r="M37832" s="85"/>
    </row>
    <row r="37833" spans="13:13" ht="49.2" customHeight="1">
      <c r="M37833" s="85"/>
    </row>
    <row r="37834" spans="13:13" ht="49.2" customHeight="1">
      <c r="M37834" s="85"/>
    </row>
    <row r="37835" spans="13:13" ht="49.2" customHeight="1">
      <c r="M37835" s="85"/>
    </row>
    <row r="37836" spans="13:13" ht="49.2" customHeight="1">
      <c r="M37836" s="85"/>
    </row>
    <row r="37837" spans="13:13" ht="49.2" customHeight="1">
      <c r="M37837" s="85"/>
    </row>
    <row r="37838" spans="13:13" ht="49.2" customHeight="1">
      <c r="M37838" s="85"/>
    </row>
    <row r="37839" spans="13:13" ht="49.2" customHeight="1">
      <c r="M37839" s="85"/>
    </row>
    <row r="37840" spans="13:13" ht="49.2" customHeight="1">
      <c r="M37840" s="85"/>
    </row>
    <row r="37841" spans="13:13" ht="49.2" customHeight="1">
      <c r="M37841" s="85"/>
    </row>
    <row r="37842" spans="13:13" ht="49.2" customHeight="1">
      <c r="M37842" s="85"/>
    </row>
    <row r="37843" spans="13:13" ht="49.2" customHeight="1">
      <c r="M37843" s="85"/>
    </row>
    <row r="37844" spans="13:13" ht="49.2" customHeight="1">
      <c r="M37844" s="85"/>
    </row>
    <row r="37845" spans="13:13" ht="49.2" customHeight="1">
      <c r="M37845" s="85"/>
    </row>
    <row r="37846" spans="13:13" ht="49.2" customHeight="1">
      <c r="M37846" s="85"/>
    </row>
    <row r="37847" spans="13:13" ht="49.2" customHeight="1">
      <c r="M37847" s="85"/>
    </row>
    <row r="37848" spans="13:13" ht="49.2" customHeight="1">
      <c r="M37848" s="85"/>
    </row>
    <row r="37849" spans="13:13" ht="49.2" customHeight="1">
      <c r="M37849" s="85"/>
    </row>
    <row r="37850" spans="13:13" ht="49.2" customHeight="1">
      <c r="M37850" s="85"/>
    </row>
    <row r="37851" spans="13:13" ht="49.2" customHeight="1">
      <c r="M37851" s="85"/>
    </row>
    <row r="37852" spans="13:13" ht="49.2" customHeight="1">
      <c r="M37852" s="85"/>
    </row>
    <row r="37853" spans="13:13" ht="49.2" customHeight="1">
      <c r="M37853" s="85"/>
    </row>
    <row r="37854" spans="13:13" ht="49.2" customHeight="1">
      <c r="M37854" s="85"/>
    </row>
    <row r="37855" spans="13:13" ht="49.2" customHeight="1">
      <c r="M37855" s="85"/>
    </row>
    <row r="37856" spans="13:13" ht="49.2" customHeight="1">
      <c r="M37856" s="85"/>
    </row>
    <row r="37857" spans="13:13" ht="49.2" customHeight="1">
      <c r="M37857" s="85"/>
    </row>
    <row r="37858" spans="13:13" ht="49.2" customHeight="1">
      <c r="M37858" s="85"/>
    </row>
    <row r="37859" spans="13:13" ht="49.2" customHeight="1">
      <c r="M37859" s="85"/>
    </row>
    <row r="37860" spans="13:13" ht="49.2" customHeight="1">
      <c r="M37860" s="85"/>
    </row>
    <row r="37861" spans="13:13" ht="49.2" customHeight="1">
      <c r="M37861" s="85"/>
    </row>
    <row r="37862" spans="13:13" ht="49.2" customHeight="1">
      <c r="M37862" s="85"/>
    </row>
    <row r="37863" spans="13:13" ht="49.2" customHeight="1">
      <c r="M37863" s="85"/>
    </row>
    <row r="37864" spans="13:13" ht="49.2" customHeight="1">
      <c r="M37864" s="85"/>
    </row>
    <row r="37865" spans="13:13" ht="49.2" customHeight="1">
      <c r="M37865" s="85"/>
    </row>
    <row r="37866" spans="13:13" ht="49.2" customHeight="1">
      <c r="M37866" s="85"/>
    </row>
    <row r="37867" spans="13:13" ht="49.2" customHeight="1">
      <c r="M37867" s="85"/>
    </row>
    <row r="37868" spans="13:13" ht="49.2" customHeight="1">
      <c r="M37868" s="85"/>
    </row>
    <row r="37869" spans="13:13" ht="49.2" customHeight="1">
      <c r="M37869" s="85"/>
    </row>
    <row r="37870" spans="13:13" ht="49.2" customHeight="1">
      <c r="M37870" s="85"/>
    </row>
    <row r="37871" spans="13:13" ht="49.2" customHeight="1">
      <c r="M37871" s="85"/>
    </row>
    <row r="37872" spans="13:13" ht="49.2" customHeight="1">
      <c r="M37872" s="85"/>
    </row>
    <row r="37873" spans="13:13" ht="49.2" customHeight="1">
      <c r="M37873" s="85"/>
    </row>
    <row r="37874" spans="13:13" ht="49.2" customHeight="1">
      <c r="M37874" s="85"/>
    </row>
    <row r="37875" spans="13:13" ht="49.2" customHeight="1">
      <c r="M37875" s="85"/>
    </row>
    <row r="37876" spans="13:13" ht="49.2" customHeight="1">
      <c r="M37876" s="85"/>
    </row>
    <row r="37877" spans="13:13" ht="49.2" customHeight="1">
      <c r="M37877" s="85"/>
    </row>
    <row r="37878" spans="13:13" ht="49.2" customHeight="1">
      <c r="M37878" s="85"/>
    </row>
    <row r="37879" spans="13:13" ht="49.2" customHeight="1">
      <c r="M37879" s="85"/>
    </row>
    <row r="37880" spans="13:13" ht="49.2" customHeight="1">
      <c r="M37880" s="85"/>
    </row>
    <row r="37881" spans="13:13" ht="49.2" customHeight="1">
      <c r="M37881" s="85"/>
    </row>
    <row r="37882" spans="13:13" ht="49.2" customHeight="1">
      <c r="M37882" s="85"/>
    </row>
    <row r="37883" spans="13:13" ht="49.2" customHeight="1">
      <c r="M37883" s="85"/>
    </row>
    <row r="37884" spans="13:13" ht="49.2" customHeight="1">
      <c r="M37884" s="85"/>
    </row>
    <row r="37885" spans="13:13" ht="49.2" customHeight="1">
      <c r="M37885" s="85"/>
    </row>
    <row r="37886" spans="13:13" ht="49.2" customHeight="1">
      <c r="M37886" s="85"/>
    </row>
    <row r="37887" spans="13:13" ht="49.2" customHeight="1">
      <c r="M37887" s="85"/>
    </row>
    <row r="37888" spans="13:13" ht="49.2" customHeight="1">
      <c r="M37888" s="85"/>
    </row>
    <row r="37889" spans="13:13" ht="49.2" customHeight="1">
      <c r="M37889" s="85"/>
    </row>
    <row r="37890" spans="13:13" ht="49.2" customHeight="1">
      <c r="M37890" s="85"/>
    </row>
    <row r="37891" spans="13:13" ht="49.2" customHeight="1">
      <c r="M37891" s="85"/>
    </row>
    <row r="37892" spans="13:13" ht="49.2" customHeight="1">
      <c r="M37892" s="85"/>
    </row>
    <row r="37893" spans="13:13" ht="49.2" customHeight="1">
      <c r="M37893" s="85"/>
    </row>
    <row r="37894" spans="13:13" ht="49.2" customHeight="1">
      <c r="M37894" s="85"/>
    </row>
    <row r="37895" spans="13:13" ht="49.2" customHeight="1">
      <c r="M37895" s="85"/>
    </row>
    <row r="37896" spans="13:13" ht="49.2" customHeight="1">
      <c r="M37896" s="85"/>
    </row>
    <row r="37897" spans="13:13" ht="49.2" customHeight="1">
      <c r="M37897" s="85"/>
    </row>
    <row r="37898" spans="13:13" ht="49.2" customHeight="1">
      <c r="M37898" s="85"/>
    </row>
    <row r="37899" spans="13:13" ht="49.2" customHeight="1">
      <c r="M37899" s="85"/>
    </row>
    <row r="37900" spans="13:13" ht="49.2" customHeight="1">
      <c r="M37900" s="85"/>
    </row>
    <row r="37901" spans="13:13" ht="49.2" customHeight="1">
      <c r="M37901" s="85"/>
    </row>
    <row r="37902" spans="13:13" ht="49.2" customHeight="1">
      <c r="M37902" s="85"/>
    </row>
    <row r="37903" spans="13:13" ht="49.2" customHeight="1">
      <c r="M37903" s="85"/>
    </row>
    <row r="37904" spans="13:13" ht="49.2" customHeight="1">
      <c r="M37904" s="85"/>
    </row>
    <row r="37905" spans="13:13" ht="49.2" customHeight="1">
      <c r="M37905" s="85"/>
    </row>
    <row r="37906" spans="13:13" ht="49.2" customHeight="1">
      <c r="M37906" s="85"/>
    </row>
    <row r="37907" spans="13:13" ht="49.2" customHeight="1">
      <c r="M37907" s="85"/>
    </row>
    <row r="37908" spans="13:13" ht="49.2" customHeight="1">
      <c r="M37908" s="85"/>
    </row>
    <row r="37909" spans="13:13" ht="49.2" customHeight="1">
      <c r="M37909" s="85"/>
    </row>
    <row r="37910" spans="13:13" ht="49.2" customHeight="1">
      <c r="M37910" s="85"/>
    </row>
    <row r="37911" spans="13:13" ht="49.2" customHeight="1">
      <c r="M37911" s="85"/>
    </row>
    <row r="37912" spans="13:13" ht="49.2" customHeight="1">
      <c r="M37912" s="85"/>
    </row>
    <row r="37913" spans="13:13" ht="49.2" customHeight="1">
      <c r="M37913" s="85"/>
    </row>
    <row r="37914" spans="13:13" ht="49.2" customHeight="1">
      <c r="M37914" s="85"/>
    </row>
    <row r="37915" spans="13:13" ht="49.2" customHeight="1">
      <c r="M37915" s="85"/>
    </row>
    <row r="37916" spans="13:13" ht="49.2" customHeight="1">
      <c r="M37916" s="85"/>
    </row>
    <row r="37917" spans="13:13" ht="49.2" customHeight="1">
      <c r="M37917" s="85"/>
    </row>
    <row r="37918" spans="13:13" ht="49.2" customHeight="1">
      <c r="M37918" s="85"/>
    </row>
    <row r="37919" spans="13:13" ht="49.2" customHeight="1">
      <c r="M37919" s="85"/>
    </row>
    <row r="37920" spans="13:13" ht="49.2" customHeight="1">
      <c r="M37920" s="85"/>
    </row>
    <row r="37921" spans="13:13" ht="49.2" customHeight="1">
      <c r="M37921" s="85"/>
    </row>
    <row r="37922" spans="13:13" ht="49.2" customHeight="1">
      <c r="M37922" s="85"/>
    </row>
    <row r="37923" spans="13:13" ht="49.2" customHeight="1">
      <c r="M37923" s="85"/>
    </row>
    <row r="37924" spans="13:13" ht="49.2" customHeight="1">
      <c r="M37924" s="85"/>
    </row>
    <row r="37925" spans="13:13" ht="49.2" customHeight="1">
      <c r="M37925" s="85"/>
    </row>
    <row r="37926" spans="13:13" ht="49.2" customHeight="1">
      <c r="M37926" s="85"/>
    </row>
    <row r="37927" spans="13:13" ht="49.2" customHeight="1">
      <c r="M37927" s="85"/>
    </row>
    <row r="37928" spans="13:13" ht="49.2" customHeight="1">
      <c r="M37928" s="85"/>
    </row>
    <row r="37929" spans="13:13" ht="49.2" customHeight="1">
      <c r="M37929" s="85"/>
    </row>
    <row r="37930" spans="13:13" ht="49.2" customHeight="1">
      <c r="M37930" s="85"/>
    </row>
    <row r="37931" spans="13:13" ht="49.2" customHeight="1">
      <c r="M37931" s="85"/>
    </row>
    <row r="37932" spans="13:13" ht="49.2" customHeight="1">
      <c r="M37932" s="85"/>
    </row>
    <row r="37933" spans="13:13" ht="49.2" customHeight="1">
      <c r="M37933" s="85"/>
    </row>
    <row r="37934" spans="13:13" ht="49.2" customHeight="1">
      <c r="M37934" s="85"/>
    </row>
    <row r="37935" spans="13:13" ht="49.2" customHeight="1">
      <c r="M37935" s="85"/>
    </row>
    <row r="37936" spans="13:13" ht="49.2" customHeight="1">
      <c r="M37936" s="85"/>
    </row>
    <row r="37937" spans="13:13" ht="49.2" customHeight="1">
      <c r="M37937" s="85"/>
    </row>
    <row r="37938" spans="13:13" ht="49.2" customHeight="1">
      <c r="M37938" s="85"/>
    </row>
    <row r="37939" spans="13:13" ht="49.2" customHeight="1">
      <c r="M37939" s="85"/>
    </row>
    <row r="37940" spans="13:13" ht="49.2" customHeight="1">
      <c r="M37940" s="85"/>
    </row>
    <row r="37941" spans="13:13" ht="49.2" customHeight="1">
      <c r="M37941" s="85"/>
    </row>
    <row r="37942" spans="13:13" ht="49.2" customHeight="1">
      <c r="M37942" s="85"/>
    </row>
    <row r="37943" spans="13:13" ht="49.2" customHeight="1">
      <c r="M37943" s="85"/>
    </row>
    <row r="37944" spans="13:13" ht="49.2" customHeight="1">
      <c r="M37944" s="85"/>
    </row>
    <row r="37945" spans="13:13" ht="49.2" customHeight="1">
      <c r="M37945" s="85"/>
    </row>
    <row r="37946" spans="13:13" ht="49.2" customHeight="1">
      <c r="M37946" s="85"/>
    </row>
    <row r="37947" spans="13:13" ht="49.2" customHeight="1">
      <c r="M37947" s="85"/>
    </row>
    <row r="37948" spans="13:13" ht="49.2" customHeight="1">
      <c r="M37948" s="85"/>
    </row>
    <row r="37949" spans="13:13" ht="49.2" customHeight="1">
      <c r="M37949" s="85"/>
    </row>
    <row r="37950" spans="13:13" ht="49.2" customHeight="1">
      <c r="M37950" s="85"/>
    </row>
    <row r="37951" spans="13:13" ht="49.2" customHeight="1">
      <c r="M37951" s="85"/>
    </row>
    <row r="37952" spans="13:13" ht="49.2" customHeight="1">
      <c r="M37952" s="85"/>
    </row>
    <row r="37953" spans="13:13" ht="49.2" customHeight="1">
      <c r="M37953" s="85"/>
    </row>
    <row r="37954" spans="13:13" ht="49.2" customHeight="1">
      <c r="M37954" s="85"/>
    </row>
    <row r="37955" spans="13:13" ht="49.2" customHeight="1">
      <c r="M37955" s="85"/>
    </row>
    <row r="37956" spans="13:13" ht="49.2" customHeight="1">
      <c r="M37956" s="85"/>
    </row>
    <row r="37957" spans="13:13" ht="49.2" customHeight="1">
      <c r="M37957" s="85"/>
    </row>
    <row r="37958" spans="13:13" ht="49.2" customHeight="1">
      <c r="M37958" s="85"/>
    </row>
    <row r="37959" spans="13:13" ht="49.2" customHeight="1">
      <c r="M37959" s="85"/>
    </row>
    <row r="37960" spans="13:13" ht="49.2" customHeight="1">
      <c r="M37960" s="85"/>
    </row>
    <row r="37961" spans="13:13" ht="49.2" customHeight="1">
      <c r="M37961" s="85"/>
    </row>
    <row r="37962" spans="13:13" ht="49.2" customHeight="1">
      <c r="M37962" s="85"/>
    </row>
    <row r="37963" spans="13:13" ht="49.2" customHeight="1">
      <c r="M37963" s="85"/>
    </row>
    <row r="37964" spans="13:13" ht="49.2" customHeight="1">
      <c r="M37964" s="85"/>
    </row>
    <row r="37965" spans="13:13" ht="49.2" customHeight="1">
      <c r="M37965" s="85"/>
    </row>
    <row r="37966" spans="13:13" ht="49.2" customHeight="1">
      <c r="M37966" s="85"/>
    </row>
    <row r="37967" spans="13:13" ht="49.2" customHeight="1">
      <c r="M37967" s="85"/>
    </row>
    <row r="37968" spans="13:13" ht="49.2" customHeight="1">
      <c r="M37968" s="85"/>
    </row>
    <row r="37969" spans="13:13" ht="49.2" customHeight="1">
      <c r="M37969" s="85"/>
    </row>
    <row r="37970" spans="13:13" ht="49.2" customHeight="1">
      <c r="M37970" s="85"/>
    </row>
    <row r="37971" spans="13:13" ht="49.2" customHeight="1">
      <c r="M37971" s="85"/>
    </row>
    <row r="37972" spans="13:13" ht="49.2" customHeight="1">
      <c r="M37972" s="85"/>
    </row>
    <row r="37973" spans="13:13" ht="49.2" customHeight="1">
      <c r="M37973" s="85"/>
    </row>
    <row r="37974" spans="13:13" ht="49.2" customHeight="1">
      <c r="M37974" s="85"/>
    </row>
    <row r="37975" spans="13:13" ht="49.2" customHeight="1">
      <c r="M37975" s="85"/>
    </row>
    <row r="37976" spans="13:13" ht="49.2" customHeight="1">
      <c r="M37976" s="85"/>
    </row>
    <row r="37977" spans="13:13" ht="49.2" customHeight="1">
      <c r="M37977" s="85"/>
    </row>
    <row r="37978" spans="13:13" ht="49.2" customHeight="1">
      <c r="M37978" s="85"/>
    </row>
    <row r="37979" spans="13:13" ht="49.2" customHeight="1">
      <c r="M37979" s="85"/>
    </row>
    <row r="37980" spans="13:13" ht="49.2" customHeight="1">
      <c r="M37980" s="85"/>
    </row>
    <row r="37981" spans="13:13" ht="49.2" customHeight="1">
      <c r="M37981" s="85"/>
    </row>
    <row r="37982" spans="13:13" ht="49.2" customHeight="1">
      <c r="M37982" s="85"/>
    </row>
    <row r="37983" spans="13:13" ht="49.2" customHeight="1">
      <c r="M37983" s="85"/>
    </row>
    <row r="37984" spans="13:13" ht="49.2" customHeight="1">
      <c r="M37984" s="85"/>
    </row>
    <row r="37985" spans="13:13" ht="49.2" customHeight="1">
      <c r="M37985" s="85"/>
    </row>
    <row r="37986" spans="13:13" ht="49.2" customHeight="1">
      <c r="M37986" s="85"/>
    </row>
    <row r="37987" spans="13:13" ht="49.2" customHeight="1">
      <c r="M37987" s="85"/>
    </row>
    <row r="37988" spans="13:13" ht="49.2" customHeight="1">
      <c r="M37988" s="85"/>
    </row>
    <row r="37989" spans="13:13" ht="49.2" customHeight="1">
      <c r="M37989" s="85"/>
    </row>
    <row r="37990" spans="13:13" ht="49.2" customHeight="1">
      <c r="M37990" s="85"/>
    </row>
    <row r="37991" spans="13:13" ht="49.2" customHeight="1">
      <c r="M37991" s="85"/>
    </row>
    <row r="37992" spans="13:13" ht="49.2" customHeight="1">
      <c r="M37992" s="85"/>
    </row>
    <row r="37993" spans="13:13" ht="49.2" customHeight="1">
      <c r="M37993" s="85"/>
    </row>
    <row r="37994" spans="13:13" ht="49.2" customHeight="1">
      <c r="M37994" s="85"/>
    </row>
    <row r="37995" spans="13:13" ht="49.2" customHeight="1">
      <c r="M37995" s="85"/>
    </row>
    <row r="37996" spans="13:13" ht="49.2" customHeight="1">
      <c r="M37996" s="85"/>
    </row>
    <row r="37997" spans="13:13" ht="49.2" customHeight="1">
      <c r="M37997" s="85"/>
    </row>
    <row r="37998" spans="13:13" ht="49.2" customHeight="1">
      <c r="M37998" s="85"/>
    </row>
    <row r="37999" spans="13:13" ht="49.2" customHeight="1">
      <c r="M37999" s="85"/>
    </row>
    <row r="38000" spans="13:13" ht="49.2" customHeight="1">
      <c r="M38000" s="85"/>
    </row>
    <row r="38001" spans="13:13" ht="49.2" customHeight="1">
      <c r="M38001" s="85"/>
    </row>
    <row r="38002" spans="13:13" ht="49.2" customHeight="1">
      <c r="M38002" s="85"/>
    </row>
    <row r="38003" spans="13:13" ht="49.2" customHeight="1">
      <c r="M38003" s="85"/>
    </row>
    <row r="38004" spans="13:13" ht="49.2" customHeight="1">
      <c r="M38004" s="85"/>
    </row>
    <row r="38005" spans="13:13" ht="49.2" customHeight="1">
      <c r="M38005" s="85"/>
    </row>
    <row r="38006" spans="13:13" ht="49.2" customHeight="1">
      <c r="M38006" s="85"/>
    </row>
    <row r="38007" spans="13:13" ht="49.2" customHeight="1">
      <c r="M38007" s="85"/>
    </row>
    <row r="38008" spans="13:13" ht="49.2" customHeight="1">
      <c r="M38008" s="85"/>
    </row>
    <row r="38009" spans="13:13" ht="49.2" customHeight="1">
      <c r="M38009" s="85"/>
    </row>
    <row r="38010" spans="13:13" ht="49.2" customHeight="1">
      <c r="M38010" s="85"/>
    </row>
    <row r="38011" spans="13:13" ht="49.2" customHeight="1">
      <c r="M38011" s="85"/>
    </row>
    <row r="38012" spans="13:13" ht="49.2" customHeight="1">
      <c r="M38012" s="85"/>
    </row>
    <row r="38013" spans="13:13" ht="49.2" customHeight="1">
      <c r="M38013" s="85"/>
    </row>
    <row r="38014" spans="13:13" ht="49.2" customHeight="1">
      <c r="M38014" s="85"/>
    </row>
    <row r="38015" spans="13:13" ht="49.2" customHeight="1">
      <c r="M38015" s="85"/>
    </row>
    <row r="38016" spans="13:13" ht="49.2" customHeight="1">
      <c r="M38016" s="85"/>
    </row>
    <row r="38017" spans="13:13" ht="49.2" customHeight="1">
      <c r="M38017" s="85"/>
    </row>
    <row r="38018" spans="13:13" ht="49.2" customHeight="1">
      <c r="M38018" s="85"/>
    </row>
    <row r="38019" spans="13:13" ht="49.2" customHeight="1">
      <c r="M38019" s="85"/>
    </row>
    <row r="38020" spans="13:13" ht="49.2" customHeight="1">
      <c r="M38020" s="85"/>
    </row>
    <row r="38021" spans="13:13" ht="49.2" customHeight="1">
      <c r="M38021" s="85"/>
    </row>
    <row r="38022" spans="13:13" ht="49.2" customHeight="1">
      <c r="M38022" s="85"/>
    </row>
    <row r="38023" spans="13:13" ht="49.2" customHeight="1">
      <c r="M38023" s="85"/>
    </row>
    <row r="38024" spans="13:13" ht="49.2" customHeight="1">
      <c r="M38024" s="85"/>
    </row>
    <row r="38025" spans="13:13" ht="49.2" customHeight="1">
      <c r="M38025" s="85"/>
    </row>
    <row r="38026" spans="13:13" ht="49.2" customHeight="1">
      <c r="M38026" s="85"/>
    </row>
    <row r="38027" spans="13:13" ht="49.2" customHeight="1">
      <c r="M38027" s="85"/>
    </row>
    <row r="38028" spans="13:13" ht="49.2" customHeight="1">
      <c r="M38028" s="85"/>
    </row>
    <row r="38029" spans="13:13" ht="49.2" customHeight="1">
      <c r="M38029" s="85"/>
    </row>
    <row r="38030" spans="13:13" ht="49.2" customHeight="1">
      <c r="M38030" s="85"/>
    </row>
    <row r="38031" spans="13:13" ht="49.2" customHeight="1">
      <c r="M38031" s="85"/>
    </row>
    <row r="38032" spans="13:13" ht="49.2" customHeight="1">
      <c r="M38032" s="85"/>
    </row>
    <row r="38033" spans="13:13" ht="49.2" customHeight="1">
      <c r="M38033" s="85"/>
    </row>
    <row r="38034" spans="13:13" ht="49.2" customHeight="1">
      <c r="M38034" s="85"/>
    </row>
    <row r="38035" spans="13:13" ht="49.2" customHeight="1">
      <c r="M38035" s="85"/>
    </row>
    <row r="38036" spans="13:13" ht="49.2" customHeight="1">
      <c r="M38036" s="85"/>
    </row>
    <row r="38037" spans="13:13" ht="49.2" customHeight="1">
      <c r="M38037" s="85"/>
    </row>
    <row r="38038" spans="13:13" ht="49.2" customHeight="1">
      <c r="M38038" s="85"/>
    </row>
    <row r="38039" spans="13:13" ht="49.2" customHeight="1">
      <c r="M38039" s="85"/>
    </row>
    <row r="38040" spans="13:13" ht="49.2" customHeight="1">
      <c r="M38040" s="85"/>
    </row>
    <row r="38041" spans="13:13" ht="49.2" customHeight="1">
      <c r="M38041" s="85"/>
    </row>
    <row r="38042" spans="13:13" ht="49.2" customHeight="1">
      <c r="M38042" s="85"/>
    </row>
    <row r="38043" spans="13:13" ht="49.2" customHeight="1">
      <c r="M38043" s="85"/>
    </row>
    <row r="38044" spans="13:13" ht="49.2" customHeight="1">
      <c r="M38044" s="85"/>
    </row>
    <row r="38045" spans="13:13" ht="49.2" customHeight="1">
      <c r="M38045" s="85"/>
    </row>
    <row r="38046" spans="13:13" ht="49.2" customHeight="1">
      <c r="M38046" s="85"/>
    </row>
    <row r="38047" spans="13:13" ht="49.2" customHeight="1">
      <c r="M38047" s="85"/>
    </row>
    <row r="38048" spans="13:13" ht="49.2" customHeight="1">
      <c r="M38048" s="85"/>
    </row>
    <row r="38049" spans="13:13" ht="49.2" customHeight="1">
      <c r="M38049" s="85"/>
    </row>
    <row r="38050" spans="13:13" ht="49.2" customHeight="1">
      <c r="M38050" s="85"/>
    </row>
    <row r="38051" spans="13:13" ht="49.2" customHeight="1">
      <c r="M38051" s="85"/>
    </row>
    <row r="38052" spans="13:13" ht="49.2" customHeight="1">
      <c r="M38052" s="85"/>
    </row>
    <row r="38053" spans="13:13" ht="49.2" customHeight="1">
      <c r="M38053" s="85"/>
    </row>
    <row r="38054" spans="13:13" ht="49.2" customHeight="1">
      <c r="M38054" s="85"/>
    </row>
    <row r="38055" spans="13:13" ht="49.2" customHeight="1">
      <c r="M38055" s="85"/>
    </row>
    <row r="38056" spans="13:13" ht="49.2" customHeight="1">
      <c r="M38056" s="85"/>
    </row>
    <row r="38057" spans="13:13" ht="49.2" customHeight="1">
      <c r="M38057" s="85"/>
    </row>
    <row r="38058" spans="13:13" ht="49.2" customHeight="1">
      <c r="M38058" s="85"/>
    </row>
    <row r="38059" spans="13:13" ht="49.2" customHeight="1">
      <c r="M38059" s="85"/>
    </row>
    <row r="38060" spans="13:13" ht="49.2" customHeight="1">
      <c r="M38060" s="85"/>
    </row>
    <row r="38061" spans="13:13" ht="49.2" customHeight="1">
      <c r="M38061" s="85"/>
    </row>
    <row r="38062" spans="13:13" ht="49.2" customHeight="1">
      <c r="M38062" s="85"/>
    </row>
    <row r="38063" spans="13:13" ht="49.2" customHeight="1">
      <c r="M38063" s="85"/>
    </row>
    <row r="38064" spans="13:13" ht="49.2" customHeight="1">
      <c r="M38064" s="85"/>
    </row>
    <row r="38065" spans="13:13" ht="49.2" customHeight="1">
      <c r="M38065" s="85"/>
    </row>
    <row r="38066" spans="13:13" ht="49.2" customHeight="1">
      <c r="M38066" s="85"/>
    </row>
    <row r="38067" spans="13:13" ht="49.2" customHeight="1">
      <c r="M38067" s="85"/>
    </row>
    <row r="38068" spans="13:13" ht="49.2" customHeight="1">
      <c r="M38068" s="85"/>
    </row>
    <row r="38069" spans="13:13" ht="49.2" customHeight="1">
      <c r="M38069" s="85"/>
    </row>
    <row r="38070" spans="13:13" ht="49.2" customHeight="1">
      <c r="M38070" s="85"/>
    </row>
    <row r="38071" spans="13:13" ht="49.2" customHeight="1">
      <c r="M38071" s="85"/>
    </row>
    <row r="38072" spans="13:13" ht="49.2" customHeight="1">
      <c r="M38072" s="85"/>
    </row>
    <row r="38073" spans="13:13" ht="49.2" customHeight="1">
      <c r="M38073" s="85"/>
    </row>
    <row r="38074" spans="13:13" ht="49.2" customHeight="1">
      <c r="M38074" s="85"/>
    </row>
    <row r="38075" spans="13:13" ht="49.2" customHeight="1">
      <c r="M38075" s="85"/>
    </row>
    <row r="38076" spans="13:13" ht="49.2" customHeight="1">
      <c r="M38076" s="85"/>
    </row>
    <row r="38077" spans="13:13" ht="49.2" customHeight="1">
      <c r="M38077" s="85"/>
    </row>
    <row r="38078" spans="13:13" ht="49.2" customHeight="1">
      <c r="M38078" s="85"/>
    </row>
    <row r="38079" spans="13:13" ht="49.2" customHeight="1">
      <c r="M38079" s="85"/>
    </row>
    <row r="38080" spans="13:13" ht="49.2" customHeight="1">
      <c r="M38080" s="85"/>
    </row>
    <row r="38081" spans="13:13" ht="49.2" customHeight="1">
      <c r="M38081" s="85"/>
    </row>
    <row r="38082" spans="13:13" ht="49.2" customHeight="1">
      <c r="M38082" s="85"/>
    </row>
    <row r="38083" spans="13:13" ht="49.2" customHeight="1">
      <c r="M38083" s="85"/>
    </row>
    <row r="38084" spans="13:13" ht="49.2" customHeight="1">
      <c r="M38084" s="85"/>
    </row>
    <row r="38085" spans="13:13" ht="49.2" customHeight="1">
      <c r="M38085" s="85"/>
    </row>
    <row r="38086" spans="13:13" ht="49.2" customHeight="1">
      <c r="M38086" s="85"/>
    </row>
    <row r="38087" spans="13:13" ht="49.2" customHeight="1">
      <c r="M38087" s="85"/>
    </row>
    <row r="38088" spans="13:13" ht="49.2" customHeight="1">
      <c r="M38088" s="85"/>
    </row>
    <row r="38089" spans="13:13" ht="49.2" customHeight="1">
      <c r="M38089" s="85"/>
    </row>
    <row r="38090" spans="13:13" ht="49.2" customHeight="1">
      <c r="M38090" s="85"/>
    </row>
    <row r="38091" spans="13:13" ht="49.2" customHeight="1">
      <c r="M38091" s="85"/>
    </row>
    <row r="38092" spans="13:13" ht="49.2" customHeight="1">
      <c r="M38092" s="85"/>
    </row>
    <row r="38093" spans="13:13" ht="49.2" customHeight="1">
      <c r="M38093" s="85"/>
    </row>
    <row r="38094" spans="13:13" ht="49.2" customHeight="1">
      <c r="M38094" s="85"/>
    </row>
    <row r="38095" spans="13:13" ht="49.2" customHeight="1">
      <c r="M38095" s="85"/>
    </row>
    <row r="38096" spans="13:13" ht="49.2" customHeight="1">
      <c r="M38096" s="85"/>
    </row>
    <row r="38097" spans="13:13" ht="49.2" customHeight="1">
      <c r="M38097" s="85"/>
    </row>
    <row r="38098" spans="13:13" ht="49.2" customHeight="1">
      <c r="M38098" s="85"/>
    </row>
    <row r="38099" spans="13:13" ht="49.2" customHeight="1">
      <c r="M38099" s="85"/>
    </row>
    <row r="38100" spans="13:13" ht="49.2" customHeight="1">
      <c r="M38100" s="85"/>
    </row>
    <row r="38101" spans="13:13" ht="49.2" customHeight="1">
      <c r="M38101" s="85"/>
    </row>
    <row r="38102" spans="13:13" ht="49.2" customHeight="1">
      <c r="M38102" s="85"/>
    </row>
    <row r="38103" spans="13:13" ht="49.2" customHeight="1">
      <c r="M38103" s="85"/>
    </row>
    <row r="38104" spans="13:13" ht="49.2" customHeight="1">
      <c r="M38104" s="85"/>
    </row>
    <row r="38105" spans="13:13" ht="49.2" customHeight="1">
      <c r="M38105" s="85"/>
    </row>
    <row r="38106" spans="13:13" ht="49.2" customHeight="1">
      <c r="M38106" s="85"/>
    </row>
    <row r="38107" spans="13:13" ht="49.2" customHeight="1">
      <c r="M38107" s="85"/>
    </row>
    <row r="38108" spans="13:13" ht="49.2" customHeight="1">
      <c r="M38108" s="85"/>
    </row>
    <row r="38109" spans="13:13" ht="49.2" customHeight="1">
      <c r="M38109" s="85"/>
    </row>
    <row r="38110" spans="13:13" ht="49.2" customHeight="1">
      <c r="M38110" s="85"/>
    </row>
    <row r="38111" spans="13:13" ht="49.2" customHeight="1">
      <c r="M38111" s="85"/>
    </row>
    <row r="38112" spans="13:13" ht="49.2" customHeight="1">
      <c r="M38112" s="85"/>
    </row>
    <row r="38113" spans="13:13" ht="49.2" customHeight="1">
      <c r="M38113" s="85"/>
    </row>
    <row r="38114" spans="13:13" ht="49.2" customHeight="1">
      <c r="M38114" s="85"/>
    </row>
    <row r="38115" spans="13:13" ht="49.2" customHeight="1">
      <c r="M38115" s="85"/>
    </row>
    <row r="38116" spans="13:13" ht="49.2" customHeight="1">
      <c r="M38116" s="85"/>
    </row>
    <row r="38117" spans="13:13" ht="49.2" customHeight="1">
      <c r="M38117" s="85"/>
    </row>
    <row r="38118" spans="13:13" ht="49.2" customHeight="1">
      <c r="M38118" s="85"/>
    </row>
    <row r="38119" spans="13:13" ht="49.2" customHeight="1">
      <c r="M38119" s="85"/>
    </row>
    <row r="38120" spans="13:13" ht="49.2" customHeight="1">
      <c r="M38120" s="85"/>
    </row>
    <row r="38121" spans="13:13" ht="49.2" customHeight="1">
      <c r="M38121" s="85"/>
    </row>
    <row r="38122" spans="13:13" ht="49.2" customHeight="1">
      <c r="M38122" s="85"/>
    </row>
    <row r="38123" spans="13:13" ht="49.2" customHeight="1">
      <c r="M38123" s="85"/>
    </row>
    <row r="38124" spans="13:13" ht="49.2" customHeight="1">
      <c r="M38124" s="85"/>
    </row>
    <row r="38125" spans="13:13" ht="49.2" customHeight="1">
      <c r="M38125" s="85"/>
    </row>
    <row r="38126" spans="13:13" ht="49.2" customHeight="1">
      <c r="M38126" s="85"/>
    </row>
    <row r="38127" spans="13:13" ht="49.2" customHeight="1">
      <c r="M38127" s="85"/>
    </row>
    <row r="38128" spans="13:13" ht="49.2" customHeight="1">
      <c r="M38128" s="85"/>
    </row>
    <row r="38129" spans="13:13" ht="49.2" customHeight="1">
      <c r="M38129" s="85"/>
    </row>
    <row r="38130" spans="13:13" ht="49.2" customHeight="1">
      <c r="M38130" s="85"/>
    </row>
    <row r="38131" spans="13:13" ht="49.2" customHeight="1">
      <c r="M38131" s="85"/>
    </row>
    <row r="38132" spans="13:13" ht="49.2" customHeight="1">
      <c r="M38132" s="85"/>
    </row>
    <row r="38133" spans="13:13" ht="49.2" customHeight="1">
      <c r="M38133" s="85"/>
    </row>
    <row r="38134" spans="13:13" ht="49.2" customHeight="1">
      <c r="M38134" s="85"/>
    </row>
    <row r="38135" spans="13:13" ht="49.2" customHeight="1">
      <c r="M38135" s="85"/>
    </row>
    <row r="38136" spans="13:13" ht="49.2" customHeight="1">
      <c r="M38136" s="85"/>
    </row>
    <row r="38137" spans="13:13" ht="49.2" customHeight="1">
      <c r="M38137" s="85"/>
    </row>
    <row r="38138" spans="13:13" ht="49.2" customHeight="1">
      <c r="M38138" s="85"/>
    </row>
    <row r="38139" spans="13:13" ht="49.2" customHeight="1">
      <c r="M38139" s="85"/>
    </row>
    <row r="38140" spans="13:13" ht="49.2" customHeight="1">
      <c r="M38140" s="85"/>
    </row>
    <row r="38141" spans="13:13" ht="49.2" customHeight="1">
      <c r="M38141" s="85"/>
    </row>
    <row r="38142" spans="13:13" ht="49.2" customHeight="1">
      <c r="M38142" s="85"/>
    </row>
    <row r="38143" spans="13:13" ht="49.2" customHeight="1">
      <c r="M38143" s="85"/>
    </row>
    <row r="38144" spans="13:13" ht="49.2" customHeight="1">
      <c r="M38144" s="85"/>
    </row>
    <row r="38145" spans="13:13" ht="49.2" customHeight="1">
      <c r="M38145" s="85"/>
    </row>
    <row r="38146" spans="13:13" ht="49.2" customHeight="1">
      <c r="M38146" s="85"/>
    </row>
    <row r="38147" spans="13:13" ht="49.2" customHeight="1">
      <c r="M38147" s="85"/>
    </row>
    <row r="38148" spans="13:13" ht="49.2" customHeight="1">
      <c r="M38148" s="85"/>
    </row>
    <row r="38149" spans="13:13" ht="49.2" customHeight="1">
      <c r="M38149" s="85"/>
    </row>
    <row r="38150" spans="13:13" ht="49.2" customHeight="1">
      <c r="M38150" s="85"/>
    </row>
    <row r="38151" spans="13:13" ht="49.2" customHeight="1">
      <c r="M38151" s="85"/>
    </row>
    <row r="38152" spans="13:13" ht="49.2" customHeight="1">
      <c r="M38152" s="85"/>
    </row>
    <row r="38153" spans="13:13" ht="49.2" customHeight="1">
      <c r="M38153" s="85"/>
    </row>
    <row r="38154" spans="13:13" ht="49.2" customHeight="1">
      <c r="M38154" s="85"/>
    </row>
    <row r="38155" spans="13:13" ht="49.2" customHeight="1">
      <c r="M38155" s="85"/>
    </row>
    <row r="38156" spans="13:13" ht="49.2" customHeight="1">
      <c r="M38156" s="85"/>
    </row>
    <row r="38157" spans="13:13" ht="49.2" customHeight="1">
      <c r="M38157" s="85"/>
    </row>
    <row r="38158" spans="13:13" ht="49.2" customHeight="1">
      <c r="M38158" s="85"/>
    </row>
    <row r="38159" spans="13:13" ht="49.2" customHeight="1">
      <c r="M38159" s="85"/>
    </row>
    <row r="38160" spans="13:13" ht="49.2" customHeight="1">
      <c r="M38160" s="85"/>
    </row>
    <row r="38161" spans="13:13" ht="49.2" customHeight="1">
      <c r="M38161" s="85"/>
    </row>
    <row r="38162" spans="13:13" ht="49.2" customHeight="1">
      <c r="M38162" s="85"/>
    </row>
    <row r="38163" spans="13:13" ht="49.2" customHeight="1">
      <c r="M38163" s="85"/>
    </row>
    <row r="38164" spans="13:13" ht="49.2" customHeight="1">
      <c r="M38164" s="85"/>
    </row>
    <row r="38165" spans="13:13" ht="49.2" customHeight="1">
      <c r="M38165" s="85"/>
    </row>
    <row r="38166" spans="13:13" ht="49.2" customHeight="1">
      <c r="M38166" s="85"/>
    </row>
    <row r="38167" spans="13:13" ht="49.2" customHeight="1">
      <c r="M38167" s="85"/>
    </row>
    <row r="38168" spans="13:13" ht="49.2" customHeight="1">
      <c r="M38168" s="85"/>
    </row>
    <row r="38169" spans="13:13" ht="49.2" customHeight="1">
      <c r="M38169" s="85"/>
    </row>
    <row r="38170" spans="13:13" ht="49.2" customHeight="1">
      <c r="M38170" s="85"/>
    </row>
    <row r="38171" spans="13:13" ht="49.2" customHeight="1">
      <c r="M38171" s="85"/>
    </row>
    <row r="38172" spans="13:13" ht="49.2" customHeight="1">
      <c r="M38172" s="85"/>
    </row>
    <row r="38173" spans="13:13" ht="49.2" customHeight="1">
      <c r="M38173" s="85"/>
    </row>
    <row r="38174" spans="13:13" ht="49.2" customHeight="1">
      <c r="M38174" s="85"/>
    </row>
    <row r="38175" spans="13:13" ht="49.2" customHeight="1">
      <c r="M38175" s="85"/>
    </row>
    <row r="38176" spans="13:13" ht="49.2" customHeight="1">
      <c r="M38176" s="85"/>
    </row>
    <row r="38177" spans="13:13" ht="49.2" customHeight="1">
      <c r="M38177" s="85"/>
    </row>
    <row r="38178" spans="13:13" ht="49.2" customHeight="1">
      <c r="M38178" s="85"/>
    </row>
    <row r="38179" spans="13:13" ht="49.2" customHeight="1">
      <c r="M38179" s="85"/>
    </row>
    <row r="38180" spans="13:13" ht="49.2" customHeight="1">
      <c r="M38180" s="85"/>
    </row>
    <row r="38181" spans="13:13" ht="49.2" customHeight="1">
      <c r="M38181" s="85"/>
    </row>
    <row r="38182" spans="13:13" ht="49.2" customHeight="1">
      <c r="M38182" s="85"/>
    </row>
    <row r="38183" spans="13:13" ht="49.2" customHeight="1">
      <c r="M38183" s="85"/>
    </row>
    <row r="38184" spans="13:13" ht="49.2" customHeight="1">
      <c r="M38184" s="85"/>
    </row>
    <row r="38185" spans="13:13" ht="49.2" customHeight="1">
      <c r="M38185" s="85"/>
    </row>
    <row r="38186" spans="13:13" ht="49.2" customHeight="1">
      <c r="M38186" s="85"/>
    </row>
    <row r="38187" spans="13:13" ht="49.2" customHeight="1">
      <c r="M38187" s="85"/>
    </row>
    <row r="38188" spans="13:13" ht="49.2" customHeight="1">
      <c r="M38188" s="85"/>
    </row>
    <row r="38189" spans="13:13" ht="49.2" customHeight="1">
      <c r="M38189" s="85"/>
    </row>
    <row r="38190" spans="13:13" ht="49.2" customHeight="1">
      <c r="M38190" s="85"/>
    </row>
    <row r="38191" spans="13:13" ht="49.2" customHeight="1">
      <c r="M38191" s="85"/>
    </row>
    <row r="38192" spans="13:13" ht="49.2" customHeight="1">
      <c r="M38192" s="85"/>
    </row>
    <row r="38193" spans="13:13" ht="49.2" customHeight="1">
      <c r="M38193" s="85"/>
    </row>
    <row r="38194" spans="13:13" ht="49.2" customHeight="1">
      <c r="M38194" s="85"/>
    </row>
    <row r="38195" spans="13:13" ht="49.2" customHeight="1">
      <c r="M38195" s="85"/>
    </row>
    <row r="38196" spans="13:13" ht="49.2" customHeight="1">
      <c r="M38196" s="85"/>
    </row>
    <row r="38197" spans="13:13" ht="49.2" customHeight="1">
      <c r="M38197" s="85"/>
    </row>
    <row r="38198" spans="13:13" ht="49.2" customHeight="1">
      <c r="M38198" s="85"/>
    </row>
    <row r="38199" spans="13:13" ht="49.2" customHeight="1">
      <c r="M38199" s="85"/>
    </row>
    <row r="38200" spans="13:13" ht="49.2" customHeight="1">
      <c r="M38200" s="85"/>
    </row>
    <row r="38201" spans="13:13" ht="49.2" customHeight="1">
      <c r="M38201" s="85"/>
    </row>
    <row r="38202" spans="13:13" ht="49.2" customHeight="1">
      <c r="M38202" s="85"/>
    </row>
    <row r="38203" spans="13:13" ht="49.2" customHeight="1">
      <c r="M38203" s="85"/>
    </row>
    <row r="38204" spans="13:13" ht="49.2" customHeight="1">
      <c r="M38204" s="85"/>
    </row>
    <row r="38205" spans="13:13" ht="49.2" customHeight="1">
      <c r="M38205" s="85"/>
    </row>
    <row r="38206" spans="13:13" ht="49.2" customHeight="1">
      <c r="M38206" s="85"/>
    </row>
    <row r="38207" spans="13:13" ht="49.2" customHeight="1">
      <c r="M38207" s="85"/>
    </row>
    <row r="38208" spans="13:13" ht="49.2" customHeight="1">
      <c r="M38208" s="85"/>
    </row>
    <row r="38209" spans="13:13" ht="49.2" customHeight="1">
      <c r="M38209" s="85"/>
    </row>
    <row r="38210" spans="13:13" ht="49.2" customHeight="1">
      <c r="M38210" s="85"/>
    </row>
    <row r="38211" spans="13:13" ht="49.2" customHeight="1">
      <c r="M38211" s="85"/>
    </row>
    <row r="38212" spans="13:13" ht="49.2" customHeight="1">
      <c r="M38212" s="85"/>
    </row>
    <row r="38213" spans="13:13" ht="49.2" customHeight="1">
      <c r="M38213" s="85"/>
    </row>
    <row r="38214" spans="13:13" ht="49.2" customHeight="1">
      <c r="M38214" s="85"/>
    </row>
    <row r="38215" spans="13:13" ht="49.2" customHeight="1">
      <c r="M38215" s="85"/>
    </row>
    <row r="38216" spans="13:13" ht="49.2" customHeight="1">
      <c r="M38216" s="85"/>
    </row>
    <row r="38217" spans="13:13" ht="49.2" customHeight="1">
      <c r="M38217" s="85"/>
    </row>
    <row r="38218" spans="13:13" ht="49.2" customHeight="1">
      <c r="M38218" s="85"/>
    </row>
    <row r="38219" spans="13:13" ht="49.2" customHeight="1">
      <c r="M38219" s="85"/>
    </row>
    <row r="38220" spans="13:13" ht="49.2" customHeight="1">
      <c r="M38220" s="85"/>
    </row>
    <row r="38221" spans="13:13" ht="49.2" customHeight="1">
      <c r="M38221" s="85"/>
    </row>
    <row r="38222" spans="13:13" ht="49.2" customHeight="1">
      <c r="M38222" s="85"/>
    </row>
    <row r="38223" spans="13:13" ht="49.2" customHeight="1">
      <c r="M38223" s="85"/>
    </row>
    <row r="38224" spans="13:13" ht="49.2" customHeight="1">
      <c r="M38224" s="85"/>
    </row>
    <row r="38225" spans="13:13" ht="49.2" customHeight="1">
      <c r="M38225" s="85"/>
    </row>
    <row r="38226" spans="13:13" ht="49.2" customHeight="1">
      <c r="M38226" s="85"/>
    </row>
    <row r="38227" spans="13:13" ht="49.2" customHeight="1">
      <c r="M38227" s="85"/>
    </row>
    <row r="38228" spans="13:13" ht="49.2" customHeight="1">
      <c r="M38228" s="85"/>
    </row>
    <row r="38229" spans="13:13" ht="49.2" customHeight="1">
      <c r="M38229" s="85"/>
    </row>
    <row r="38230" spans="13:13" ht="49.2" customHeight="1">
      <c r="M38230" s="85"/>
    </row>
    <row r="38231" spans="13:13" ht="49.2" customHeight="1">
      <c r="M38231" s="85"/>
    </row>
    <row r="38232" spans="13:13" ht="49.2" customHeight="1">
      <c r="M38232" s="85"/>
    </row>
    <row r="38233" spans="13:13" ht="49.2" customHeight="1">
      <c r="M38233" s="85"/>
    </row>
    <row r="38234" spans="13:13" ht="49.2" customHeight="1">
      <c r="M38234" s="85"/>
    </row>
    <row r="38235" spans="13:13" ht="49.2" customHeight="1">
      <c r="M38235" s="85"/>
    </row>
    <row r="38236" spans="13:13" ht="49.2" customHeight="1">
      <c r="M38236" s="85"/>
    </row>
    <row r="38237" spans="13:13" ht="49.2" customHeight="1">
      <c r="M38237" s="85"/>
    </row>
    <row r="38238" spans="13:13" ht="49.2" customHeight="1">
      <c r="M38238" s="85"/>
    </row>
    <row r="38239" spans="13:13" ht="49.2" customHeight="1">
      <c r="M38239" s="85"/>
    </row>
    <row r="38240" spans="13:13" ht="49.2" customHeight="1">
      <c r="M38240" s="85"/>
    </row>
    <row r="38241" spans="13:13" ht="49.2" customHeight="1">
      <c r="M38241" s="85"/>
    </row>
    <row r="38242" spans="13:13" ht="49.2" customHeight="1">
      <c r="M38242" s="85"/>
    </row>
    <row r="38243" spans="13:13" ht="49.2" customHeight="1">
      <c r="M38243" s="85"/>
    </row>
    <row r="38244" spans="13:13" ht="49.2" customHeight="1">
      <c r="M38244" s="85"/>
    </row>
    <row r="38245" spans="13:13" ht="49.2" customHeight="1">
      <c r="M38245" s="85"/>
    </row>
    <row r="38246" spans="13:13" ht="49.2" customHeight="1">
      <c r="M38246" s="85"/>
    </row>
    <row r="38247" spans="13:13" ht="49.2" customHeight="1">
      <c r="M38247" s="85"/>
    </row>
    <row r="38248" spans="13:13" ht="49.2" customHeight="1">
      <c r="M38248" s="85"/>
    </row>
    <row r="38249" spans="13:13" ht="49.2" customHeight="1">
      <c r="M38249" s="85"/>
    </row>
    <row r="38250" spans="13:13" ht="49.2" customHeight="1">
      <c r="M38250" s="85"/>
    </row>
    <row r="38251" spans="13:13" ht="49.2" customHeight="1">
      <c r="M38251" s="85"/>
    </row>
    <row r="38252" spans="13:13" ht="49.2" customHeight="1">
      <c r="M38252" s="85"/>
    </row>
    <row r="38253" spans="13:13" ht="49.2" customHeight="1">
      <c r="M38253" s="85"/>
    </row>
    <row r="38254" spans="13:13" ht="49.2" customHeight="1">
      <c r="M38254" s="85"/>
    </row>
    <row r="38255" spans="13:13" ht="49.2" customHeight="1">
      <c r="M38255" s="85"/>
    </row>
    <row r="38256" spans="13:13" ht="49.2" customHeight="1">
      <c r="M38256" s="85"/>
    </row>
    <row r="38257" spans="13:13" ht="49.2" customHeight="1">
      <c r="M38257" s="85"/>
    </row>
    <row r="38258" spans="13:13" ht="49.2" customHeight="1">
      <c r="M38258" s="85"/>
    </row>
    <row r="38259" spans="13:13" ht="49.2" customHeight="1">
      <c r="M38259" s="85"/>
    </row>
    <row r="38260" spans="13:13" ht="49.2" customHeight="1">
      <c r="M38260" s="85"/>
    </row>
    <row r="38261" spans="13:13" ht="49.2" customHeight="1">
      <c r="M38261" s="85"/>
    </row>
    <row r="38262" spans="13:13" ht="49.2" customHeight="1">
      <c r="M38262" s="85"/>
    </row>
    <row r="38263" spans="13:13" ht="49.2" customHeight="1">
      <c r="M38263" s="85"/>
    </row>
    <row r="38264" spans="13:13" ht="49.2" customHeight="1">
      <c r="M38264" s="85"/>
    </row>
    <row r="38265" spans="13:13" ht="49.2" customHeight="1">
      <c r="M38265" s="85"/>
    </row>
    <row r="38266" spans="13:13" ht="49.2" customHeight="1">
      <c r="M38266" s="85"/>
    </row>
    <row r="38267" spans="13:13" ht="49.2" customHeight="1">
      <c r="M38267" s="85"/>
    </row>
    <row r="38268" spans="13:13" ht="49.2" customHeight="1">
      <c r="M38268" s="85"/>
    </row>
    <row r="38269" spans="13:13" ht="49.2" customHeight="1">
      <c r="M38269" s="85"/>
    </row>
    <row r="38270" spans="13:13" ht="49.2" customHeight="1">
      <c r="M38270" s="85"/>
    </row>
    <row r="38271" spans="13:13" ht="49.2" customHeight="1">
      <c r="M38271" s="85"/>
    </row>
    <row r="38272" spans="13:13" ht="49.2" customHeight="1">
      <c r="M38272" s="85"/>
    </row>
    <row r="38273" spans="13:13" ht="49.2" customHeight="1">
      <c r="M38273" s="85"/>
    </row>
    <row r="38274" spans="13:13" ht="49.2" customHeight="1">
      <c r="M38274" s="85"/>
    </row>
    <row r="38275" spans="13:13" ht="49.2" customHeight="1">
      <c r="M38275" s="85"/>
    </row>
    <row r="38276" spans="13:13" ht="49.2" customHeight="1">
      <c r="M38276" s="85"/>
    </row>
    <row r="38277" spans="13:13" ht="49.2" customHeight="1">
      <c r="M38277" s="85"/>
    </row>
    <row r="38278" spans="13:13" ht="49.2" customHeight="1">
      <c r="M38278" s="85"/>
    </row>
    <row r="38279" spans="13:13" ht="49.2" customHeight="1">
      <c r="M38279" s="85"/>
    </row>
    <row r="38280" spans="13:13" ht="49.2" customHeight="1">
      <c r="M38280" s="85"/>
    </row>
    <row r="38281" spans="13:13" ht="49.2" customHeight="1">
      <c r="M38281" s="85"/>
    </row>
    <row r="38282" spans="13:13" ht="49.2" customHeight="1">
      <c r="M38282" s="85"/>
    </row>
    <row r="38283" spans="13:13" ht="49.2" customHeight="1">
      <c r="M38283" s="85"/>
    </row>
    <row r="38284" spans="13:13" ht="49.2" customHeight="1">
      <c r="M38284" s="85"/>
    </row>
    <row r="38285" spans="13:13" ht="49.2" customHeight="1">
      <c r="M38285" s="85"/>
    </row>
    <row r="38286" spans="13:13" ht="49.2" customHeight="1">
      <c r="M38286" s="85"/>
    </row>
    <row r="38287" spans="13:13" ht="49.2" customHeight="1">
      <c r="M38287" s="85"/>
    </row>
    <row r="38288" spans="13:13" ht="49.2" customHeight="1">
      <c r="M38288" s="85"/>
    </row>
    <row r="38289" spans="13:13" ht="49.2" customHeight="1">
      <c r="M38289" s="85"/>
    </row>
    <row r="38290" spans="13:13" ht="49.2" customHeight="1">
      <c r="M38290" s="85"/>
    </row>
    <row r="38291" spans="13:13" ht="49.2" customHeight="1">
      <c r="M38291" s="85"/>
    </row>
    <row r="38292" spans="13:13" ht="49.2" customHeight="1">
      <c r="M38292" s="85"/>
    </row>
    <row r="38293" spans="13:13" ht="49.2" customHeight="1">
      <c r="M38293" s="85"/>
    </row>
    <row r="38294" spans="13:13" ht="49.2" customHeight="1">
      <c r="M38294" s="85"/>
    </row>
    <row r="38295" spans="13:13" ht="49.2" customHeight="1">
      <c r="M38295" s="85"/>
    </row>
    <row r="38296" spans="13:13" ht="49.2" customHeight="1">
      <c r="M38296" s="85"/>
    </row>
    <row r="38297" spans="13:13" ht="49.2" customHeight="1">
      <c r="M38297" s="85"/>
    </row>
    <row r="38298" spans="13:13" ht="49.2" customHeight="1">
      <c r="M38298" s="85"/>
    </row>
    <row r="38299" spans="13:13" ht="49.2" customHeight="1">
      <c r="M38299" s="85"/>
    </row>
    <row r="38300" spans="13:13" ht="49.2" customHeight="1">
      <c r="M38300" s="85"/>
    </row>
    <row r="38301" spans="13:13" ht="49.2" customHeight="1">
      <c r="M38301" s="85"/>
    </row>
    <row r="38302" spans="13:13" ht="49.2" customHeight="1">
      <c r="M38302" s="85"/>
    </row>
    <row r="38303" spans="13:13" ht="49.2" customHeight="1">
      <c r="M38303" s="85"/>
    </row>
    <row r="38304" spans="13:13" ht="49.2" customHeight="1">
      <c r="M38304" s="85"/>
    </row>
    <row r="38305" spans="13:13" ht="49.2" customHeight="1">
      <c r="M38305" s="85"/>
    </row>
    <row r="38306" spans="13:13" ht="49.2" customHeight="1">
      <c r="M38306" s="85"/>
    </row>
    <row r="38307" spans="13:13" ht="49.2" customHeight="1">
      <c r="M38307" s="85"/>
    </row>
    <row r="38308" spans="13:13" ht="49.2" customHeight="1">
      <c r="M38308" s="85"/>
    </row>
    <row r="38309" spans="13:13" ht="49.2" customHeight="1">
      <c r="M38309" s="85"/>
    </row>
    <row r="38310" spans="13:13" ht="49.2" customHeight="1">
      <c r="M38310" s="85"/>
    </row>
    <row r="38311" spans="13:13" ht="49.2" customHeight="1">
      <c r="M38311" s="85"/>
    </row>
    <row r="38312" spans="13:13" ht="49.2" customHeight="1">
      <c r="M38312" s="85"/>
    </row>
    <row r="38313" spans="13:13" ht="49.2" customHeight="1">
      <c r="M38313" s="85"/>
    </row>
    <row r="38314" spans="13:13" ht="49.2" customHeight="1">
      <c r="M38314" s="85"/>
    </row>
    <row r="38315" spans="13:13" ht="49.2" customHeight="1">
      <c r="M38315" s="85"/>
    </row>
    <row r="38316" spans="13:13" ht="49.2" customHeight="1">
      <c r="M38316" s="85"/>
    </row>
    <row r="38317" spans="13:13" ht="49.2" customHeight="1">
      <c r="M38317" s="85"/>
    </row>
    <row r="38318" spans="13:13" ht="49.2" customHeight="1">
      <c r="M38318" s="85"/>
    </row>
    <row r="38319" spans="13:13" ht="49.2" customHeight="1">
      <c r="M38319" s="85"/>
    </row>
    <row r="38320" spans="13:13" ht="49.2" customHeight="1">
      <c r="M38320" s="85"/>
    </row>
    <row r="38321" spans="13:13" ht="49.2" customHeight="1">
      <c r="M38321" s="85"/>
    </row>
    <row r="38322" spans="13:13" ht="49.2" customHeight="1">
      <c r="M38322" s="85"/>
    </row>
    <row r="38323" spans="13:13" ht="49.2" customHeight="1">
      <c r="M38323" s="85"/>
    </row>
    <row r="38324" spans="13:13" ht="49.2" customHeight="1">
      <c r="M38324" s="85"/>
    </row>
    <row r="38325" spans="13:13" ht="49.2" customHeight="1">
      <c r="M38325" s="85"/>
    </row>
    <row r="38326" spans="13:13" ht="49.2" customHeight="1">
      <c r="M38326" s="85"/>
    </row>
    <row r="38327" spans="13:13" ht="49.2" customHeight="1">
      <c r="M38327" s="85"/>
    </row>
    <row r="38328" spans="13:13" ht="49.2" customHeight="1">
      <c r="M38328" s="85"/>
    </row>
    <row r="38329" spans="13:13" ht="49.2" customHeight="1">
      <c r="M38329" s="85"/>
    </row>
    <row r="38330" spans="13:13" ht="49.2" customHeight="1">
      <c r="M38330" s="85"/>
    </row>
    <row r="38331" spans="13:13" ht="49.2" customHeight="1">
      <c r="M38331" s="85"/>
    </row>
    <row r="38332" spans="13:13" ht="49.2" customHeight="1">
      <c r="M38332" s="85"/>
    </row>
    <row r="38333" spans="13:13" ht="49.2" customHeight="1">
      <c r="M38333" s="85"/>
    </row>
    <row r="38334" spans="13:13" ht="49.2" customHeight="1">
      <c r="M38334" s="85"/>
    </row>
    <row r="38335" spans="13:13" ht="49.2" customHeight="1">
      <c r="M38335" s="85"/>
    </row>
    <row r="38336" spans="13:13" ht="49.2" customHeight="1">
      <c r="M38336" s="85"/>
    </row>
    <row r="38337" spans="13:13" ht="49.2" customHeight="1">
      <c r="M38337" s="85"/>
    </row>
    <row r="38338" spans="13:13" ht="49.2" customHeight="1">
      <c r="M38338" s="85"/>
    </row>
    <row r="38339" spans="13:13" ht="49.2" customHeight="1">
      <c r="M38339" s="85"/>
    </row>
    <row r="38340" spans="13:13" ht="49.2" customHeight="1">
      <c r="M38340" s="85"/>
    </row>
    <row r="38341" spans="13:13" ht="49.2" customHeight="1">
      <c r="M38341" s="85"/>
    </row>
    <row r="38342" spans="13:13" ht="49.2" customHeight="1">
      <c r="M38342" s="85"/>
    </row>
    <row r="38343" spans="13:13" ht="49.2" customHeight="1">
      <c r="M38343" s="85"/>
    </row>
    <row r="38344" spans="13:13" ht="49.2" customHeight="1">
      <c r="M38344" s="85"/>
    </row>
    <row r="38345" spans="13:13" ht="49.2" customHeight="1">
      <c r="M38345" s="85"/>
    </row>
    <row r="38346" spans="13:13" ht="49.2" customHeight="1">
      <c r="M38346" s="85"/>
    </row>
    <row r="38347" spans="13:13" ht="49.2" customHeight="1">
      <c r="M38347" s="85"/>
    </row>
    <row r="38348" spans="13:13" ht="49.2" customHeight="1">
      <c r="M38348" s="85"/>
    </row>
    <row r="38349" spans="13:13" ht="49.2" customHeight="1">
      <c r="M38349" s="85"/>
    </row>
    <row r="38350" spans="13:13" ht="49.2" customHeight="1">
      <c r="M38350" s="85"/>
    </row>
    <row r="38351" spans="13:13" ht="49.2" customHeight="1">
      <c r="M38351" s="85"/>
    </row>
    <row r="38352" spans="13:13" ht="49.2" customHeight="1">
      <c r="M38352" s="85"/>
    </row>
    <row r="38353" spans="13:13" ht="49.2" customHeight="1">
      <c r="M38353" s="85"/>
    </row>
    <row r="38354" spans="13:13" ht="49.2" customHeight="1">
      <c r="M38354" s="85"/>
    </row>
    <row r="38355" spans="13:13" ht="49.2" customHeight="1">
      <c r="M38355" s="85"/>
    </row>
    <row r="38356" spans="13:13" ht="49.2" customHeight="1">
      <c r="M38356" s="85"/>
    </row>
    <row r="38357" spans="13:13" ht="49.2" customHeight="1">
      <c r="M38357" s="85"/>
    </row>
    <row r="38358" spans="13:13" ht="49.2" customHeight="1">
      <c r="M38358" s="85"/>
    </row>
    <row r="38359" spans="13:13" ht="49.2" customHeight="1">
      <c r="M38359" s="85"/>
    </row>
    <row r="38360" spans="13:13" ht="49.2" customHeight="1">
      <c r="M38360" s="85"/>
    </row>
    <row r="38361" spans="13:13" ht="49.2" customHeight="1">
      <c r="M38361" s="85"/>
    </row>
    <row r="38362" spans="13:13" ht="49.2" customHeight="1">
      <c r="M38362" s="85"/>
    </row>
    <row r="38363" spans="13:13" ht="49.2" customHeight="1">
      <c r="M38363" s="85"/>
    </row>
    <row r="38364" spans="13:13" ht="49.2" customHeight="1">
      <c r="M38364" s="85"/>
    </row>
    <row r="38365" spans="13:13" ht="49.2" customHeight="1">
      <c r="M38365" s="85"/>
    </row>
    <row r="38366" spans="13:13" ht="49.2" customHeight="1">
      <c r="M38366" s="85"/>
    </row>
    <row r="38367" spans="13:13" ht="49.2" customHeight="1">
      <c r="M38367" s="85"/>
    </row>
    <row r="38368" spans="13:13" ht="49.2" customHeight="1">
      <c r="M38368" s="85"/>
    </row>
    <row r="38369" spans="13:13" ht="49.2" customHeight="1">
      <c r="M38369" s="85"/>
    </row>
    <row r="38370" spans="13:13" ht="49.2" customHeight="1">
      <c r="M38370" s="85"/>
    </row>
    <row r="38371" spans="13:13" ht="49.2" customHeight="1">
      <c r="M38371" s="85"/>
    </row>
    <row r="38372" spans="13:13" ht="49.2" customHeight="1">
      <c r="M38372" s="85"/>
    </row>
    <row r="38373" spans="13:13" ht="49.2" customHeight="1">
      <c r="M38373" s="85"/>
    </row>
    <row r="38374" spans="13:13" ht="49.2" customHeight="1">
      <c r="M38374" s="85"/>
    </row>
    <row r="38375" spans="13:13" ht="49.2" customHeight="1">
      <c r="M38375" s="85"/>
    </row>
    <row r="38376" spans="13:13" ht="49.2" customHeight="1">
      <c r="M38376" s="85"/>
    </row>
    <row r="38377" spans="13:13" ht="49.2" customHeight="1">
      <c r="M38377" s="85"/>
    </row>
    <row r="38378" spans="13:13" ht="49.2" customHeight="1">
      <c r="M38378" s="85"/>
    </row>
    <row r="38379" spans="13:13" ht="49.2" customHeight="1">
      <c r="M38379" s="85"/>
    </row>
    <row r="38380" spans="13:13" ht="49.2" customHeight="1">
      <c r="M38380" s="85"/>
    </row>
    <row r="38381" spans="13:13" ht="49.2" customHeight="1">
      <c r="M38381" s="85"/>
    </row>
    <row r="38382" spans="13:13" ht="49.2" customHeight="1">
      <c r="M38382" s="85"/>
    </row>
    <row r="38383" spans="13:13" ht="49.2" customHeight="1">
      <c r="M38383" s="85"/>
    </row>
    <row r="38384" spans="13:13" ht="49.2" customHeight="1">
      <c r="M38384" s="85"/>
    </row>
    <row r="38385" spans="13:13" ht="49.2" customHeight="1">
      <c r="M38385" s="85"/>
    </row>
    <row r="38386" spans="13:13" ht="49.2" customHeight="1">
      <c r="M38386" s="85"/>
    </row>
    <row r="38387" spans="13:13" ht="49.2" customHeight="1">
      <c r="M38387" s="85"/>
    </row>
    <row r="38388" spans="13:13" ht="49.2" customHeight="1">
      <c r="M38388" s="85"/>
    </row>
    <row r="38389" spans="13:13" ht="49.2" customHeight="1">
      <c r="M38389" s="85"/>
    </row>
    <row r="38390" spans="13:13" ht="49.2" customHeight="1">
      <c r="M38390" s="85"/>
    </row>
    <row r="38391" spans="13:13" ht="49.2" customHeight="1">
      <c r="M38391" s="85"/>
    </row>
    <row r="38392" spans="13:13" ht="49.2" customHeight="1">
      <c r="M38392" s="85"/>
    </row>
    <row r="38393" spans="13:13" ht="49.2" customHeight="1">
      <c r="M38393" s="85"/>
    </row>
    <row r="38394" spans="13:13" ht="49.2" customHeight="1">
      <c r="M38394" s="85"/>
    </row>
    <row r="38395" spans="13:13" ht="49.2" customHeight="1">
      <c r="M38395" s="85"/>
    </row>
    <row r="38396" spans="13:13" ht="49.2" customHeight="1">
      <c r="M38396" s="85"/>
    </row>
    <row r="38397" spans="13:13" ht="49.2" customHeight="1">
      <c r="M38397" s="85"/>
    </row>
    <row r="38398" spans="13:13" ht="49.2" customHeight="1">
      <c r="M38398" s="85"/>
    </row>
    <row r="38399" spans="13:13" ht="49.2" customHeight="1">
      <c r="M38399" s="85"/>
    </row>
    <row r="38400" spans="13:13" ht="49.2" customHeight="1">
      <c r="M38400" s="85"/>
    </row>
    <row r="38401" spans="13:13" ht="49.2" customHeight="1">
      <c r="M38401" s="85"/>
    </row>
    <row r="38402" spans="13:13" ht="49.2" customHeight="1">
      <c r="M38402" s="85"/>
    </row>
    <row r="38403" spans="13:13" ht="49.2" customHeight="1">
      <c r="M38403" s="85"/>
    </row>
    <row r="38404" spans="13:13" ht="49.2" customHeight="1">
      <c r="M38404" s="85"/>
    </row>
    <row r="38405" spans="13:13" ht="49.2" customHeight="1">
      <c r="M38405" s="85"/>
    </row>
    <row r="38406" spans="13:13" ht="49.2" customHeight="1">
      <c r="M38406" s="85"/>
    </row>
    <row r="38407" spans="13:13" ht="49.2" customHeight="1">
      <c r="M38407" s="85"/>
    </row>
    <row r="38408" spans="13:13" ht="49.2" customHeight="1">
      <c r="M38408" s="85"/>
    </row>
    <row r="38409" spans="13:13" ht="49.2" customHeight="1">
      <c r="M38409" s="85"/>
    </row>
    <row r="38410" spans="13:13" ht="49.2" customHeight="1">
      <c r="M38410" s="85"/>
    </row>
    <row r="38411" spans="13:13" ht="49.2" customHeight="1">
      <c r="M38411" s="85"/>
    </row>
    <row r="38412" spans="13:13" ht="49.2" customHeight="1">
      <c r="M38412" s="85"/>
    </row>
    <row r="38413" spans="13:13" ht="49.2" customHeight="1">
      <c r="M38413" s="85"/>
    </row>
    <row r="38414" spans="13:13" ht="49.2" customHeight="1">
      <c r="M38414" s="85"/>
    </row>
    <row r="38415" spans="13:13" ht="49.2" customHeight="1">
      <c r="M38415" s="85"/>
    </row>
    <row r="38416" spans="13:13" ht="49.2" customHeight="1">
      <c r="M38416" s="85"/>
    </row>
    <row r="38417" spans="13:13" ht="49.2" customHeight="1">
      <c r="M38417" s="85"/>
    </row>
    <row r="38418" spans="13:13" ht="49.2" customHeight="1">
      <c r="M38418" s="85"/>
    </row>
    <row r="38419" spans="13:13" ht="49.2" customHeight="1">
      <c r="M38419" s="85"/>
    </row>
    <row r="38420" spans="13:13" ht="49.2" customHeight="1">
      <c r="M38420" s="85"/>
    </row>
    <row r="38421" spans="13:13" ht="49.2" customHeight="1">
      <c r="M38421" s="85"/>
    </row>
    <row r="38422" spans="13:13" ht="49.2" customHeight="1">
      <c r="M38422" s="85"/>
    </row>
    <row r="38423" spans="13:13" ht="49.2" customHeight="1">
      <c r="M38423" s="85"/>
    </row>
    <row r="38424" spans="13:13" ht="49.2" customHeight="1">
      <c r="M38424" s="85"/>
    </row>
    <row r="38425" spans="13:13" ht="49.2" customHeight="1">
      <c r="M38425" s="85"/>
    </row>
    <row r="38426" spans="13:13" ht="49.2" customHeight="1">
      <c r="M38426" s="85"/>
    </row>
    <row r="38427" spans="13:13" ht="49.2" customHeight="1">
      <c r="M38427" s="85"/>
    </row>
    <row r="38428" spans="13:13" ht="49.2" customHeight="1">
      <c r="M38428" s="85"/>
    </row>
    <row r="38429" spans="13:13" ht="49.2" customHeight="1">
      <c r="M38429" s="85"/>
    </row>
    <row r="38430" spans="13:13" ht="49.2" customHeight="1">
      <c r="M38430" s="85"/>
    </row>
    <row r="38431" spans="13:13" ht="49.2" customHeight="1">
      <c r="M38431" s="85"/>
    </row>
    <row r="38432" spans="13:13" ht="49.2" customHeight="1">
      <c r="M38432" s="85"/>
    </row>
    <row r="38433" spans="13:13" ht="49.2" customHeight="1">
      <c r="M38433" s="85"/>
    </row>
    <row r="38434" spans="13:13" ht="49.2" customHeight="1">
      <c r="M38434" s="85"/>
    </row>
    <row r="38435" spans="13:13" ht="49.2" customHeight="1">
      <c r="M38435" s="85"/>
    </row>
    <row r="38436" spans="13:13" ht="49.2" customHeight="1">
      <c r="M38436" s="85"/>
    </row>
    <row r="38437" spans="13:13" ht="49.2" customHeight="1">
      <c r="M38437" s="85"/>
    </row>
    <row r="38438" spans="13:13" ht="49.2" customHeight="1">
      <c r="M38438" s="85"/>
    </row>
    <row r="38439" spans="13:13" ht="49.2" customHeight="1">
      <c r="M38439" s="85"/>
    </row>
    <row r="38440" spans="13:13" ht="49.2" customHeight="1">
      <c r="M38440" s="85"/>
    </row>
    <row r="38441" spans="13:13" ht="49.2" customHeight="1">
      <c r="M38441" s="85"/>
    </row>
    <row r="38442" spans="13:13" ht="49.2" customHeight="1">
      <c r="M38442" s="85"/>
    </row>
    <row r="38443" spans="13:13" ht="49.2" customHeight="1">
      <c r="M38443" s="85"/>
    </row>
    <row r="38444" spans="13:13" ht="49.2" customHeight="1">
      <c r="M38444" s="85"/>
    </row>
    <row r="38445" spans="13:13" ht="49.2" customHeight="1">
      <c r="M38445" s="85"/>
    </row>
    <row r="38446" spans="13:13" ht="49.2" customHeight="1">
      <c r="M38446" s="85"/>
    </row>
    <row r="38447" spans="13:13" ht="49.2" customHeight="1">
      <c r="M38447" s="85"/>
    </row>
    <row r="38448" spans="13:13" ht="49.2" customHeight="1">
      <c r="M38448" s="85"/>
    </row>
    <row r="38449" spans="13:13" ht="49.2" customHeight="1">
      <c r="M38449" s="85"/>
    </row>
    <row r="38450" spans="13:13" ht="49.2" customHeight="1">
      <c r="M38450" s="85"/>
    </row>
    <row r="38451" spans="13:13" ht="49.2" customHeight="1">
      <c r="M38451" s="85"/>
    </row>
    <row r="38452" spans="13:13" ht="49.2" customHeight="1">
      <c r="M38452" s="85"/>
    </row>
    <row r="38453" spans="13:13" ht="49.2" customHeight="1">
      <c r="M38453" s="85"/>
    </row>
    <row r="38454" spans="13:13" ht="49.2" customHeight="1">
      <c r="M38454" s="85"/>
    </row>
    <row r="38455" spans="13:13" ht="49.2" customHeight="1">
      <c r="M38455" s="85"/>
    </row>
    <row r="38456" spans="13:13" ht="49.2" customHeight="1">
      <c r="M38456" s="85"/>
    </row>
    <row r="38457" spans="13:13" ht="49.2" customHeight="1">
      <c r="M38457" s="85"/>
    </row>
    <row r="38458" spans="13:13" ht="49.2" customHeight="1">
      <c r="M38458" s="85"/>
    </row>
    <row r="38459" spans="13:13" ht="49.2" customHeight="1">
      <c r="M38459" s="85"/>
    </row>
    <row r="38460" spans="13:13" ht="49.2" customHeight="1">
      <c r="M38460" s="85"/>
    </row>
    <row r="38461" spans="13:13" ht="49.2" customHeight="1">
      <c r="M38461" s="85"/>
    </row>
    <row r="38462" spans="13:13" ht="49.2" customHeight="1">
      <c r="M38462" s="85"/>
    </row>
    <row r="38463" spans="13:13" ht="49.2" customHeight="1">
      <c r="M38463" s="85"/>
    </row>
    <row r="38464" spans="13:13" ht="49.2" customHeight="1">
      <c r="M38464" s="85"/>
    </row>
    <row r="38465" spans="13:13" ht="49.2" customHeight="1">
      <c r="M38465" s="85"/>
    </row>
    <row r="38466" spans="13:13" ht="49.2" customHeight="1">
      <c r="M38466" s="85"/>
    </row>
    <row r="38467" spans="13:13" ht="49.2" customHeight="1">
      <c r="M38467" s="85"/>
    </row>
    <row r="38468" spans="13:13" ht="49.2" customHeight="1">
      <c r="M38468" s="85"/>
    </row>
    <row r="38469" spans="13:13" ht="49.2" customHeight="1">
      <c r="M38469" s="85"/>
    </row>
    <row r="38470" spans="13:13" ht="49.2" customHeight="1">
      <c r="M38470" s="85"/>
    </row>
    <row r="38471" spans="13:13" ht="49.2" customHeight="1">
      <c r="M38471" s="85"/>
    </row>
    <row r="38472" spans="13:13" ht="49.2" customHeight="1">
      <c r="M38472" s="85"/>
    </row>
    <row r="38473" spans="13:13" ht="49.2" customHeight="1">
      <c r="M38473" s="85"/>
    </row>
    <row r="38474" spans="13:13" ht="49.2" customHeight="1">
      <c r="M38474" s="85"/>
    </row>
    <row r="38475" spans="13:13" ht="49.2" customHeight="1">
      <c r="M38475" s="85"/>
    </row>
    <row r="38476" spans="13:13" ht="49.2" customHeight="1">
      <c r="M38476" s="85"/>
    </row>
    <row r="38477" spans="13:13" ht="49.2" customHeight="1">
      <c r="M38477" s="85"/>
    </row>
    <row r="38478" spans="13:13" ht="49.2" customHeight="1">
      <c r="M38478" s="85"/>
    </row>
    <row r="38479" spans="13:13" ht="49.2" customHeight="1">
      <c r="M38479" s="85"/>
    </row>
    <row r="38480" spans="13:13" ht="49.2" customHeight="1">
      <c r="M38480" s="85"/>
    </row>
    <row r="38481" spans="13:13" ht="49.2" customHeight="1">
      <c r="M38481" s="85"/>
    </row>
    <row r="38482" spans="13:13" ht="49.2" customHeight="1">
      <c r="M38482" s="85"/>
    </row>
    <row r="38483" spans="13:13" ht="49.2" customHeight="1">
      <c r="M38483" s="85"/>
    </row>
    <row r="38484" spans="13:13" ht="49.2" customHeight="1">
      <c r="M38484" s="85"/>
    </row>
    <row r="38485" spans="13:13" ht="49.2" customHeight="1">
      <c r="M38485" s="85"/>
    </row>
    <row r="38486" spans="13:13" ht="49.2" customHeight="1">
      <c r="M38486" s="85"/>
    </row>
    <row r="38487" spans="13:13" ht="49.2" customHeight="1">
      <c r="M38487" s="85"/>
    </row>
    <row r="38488" spans="13:13" ht="49.2" customHeight="1">
      <c r="M38488" s="85"/>
    </row>
    <row r="38489" spans="13:13" ht="49.2" customHeight="1">
      <c r="M38489" s="85"/>
    </row>
    <row r="38490" spans="13:13" ht="49.2" customHeight="1">
      <c r="M38490" s="85"/>
    </row>
    <row r="38491" spans="13:13" ht="49.2" customHeight="1">
      <c r="M38491" s="85"/>
    </row>
    <row r="38492" spans="13:13" ht="49.2" customHeight="1">
      <c r="M38492" s="85"/>
    </row>
    <row r="38493" spans="13:13" ht="49.2" customHeight="1">
      <c r="M38493" s="85"/>
    </row>
    <row r="38494" spans="13:13" ht="49.2" customHeight="1">
      <c r="M38494" s="85"/>
    </row>
    <row r="38495" spans="13:13" ht="49.2" customHeight="1">
      <c r="M38495" s="85"/>
    </row>
    <row r="38496" spans="13:13" ht="49.2" customHeight="1">
      <c r="M38496" s="85"/>
    </row>
    <row r="38497" spans="13:13" ht="49.2" customHeight="1">
      <c r="M38497" s="85"/>
    </row>
    <row r="38498" spans="13:13" ht="49.2" customHeight="1">
      <c r="M38498" s="85"/>
    </row>
    <row r="38499" spans="13:13" ht="49.2" customHeight="1">
      <c r="M38499" s="85"/>
    </row>
    <row r="38500" spans="13:13" ht="49.2" customHeight="1">
      <c r="M38500" s="85"/>
    </row>
    <row r="38501" spans="13:13" ht="49.2" customHeight="1">
      <c r="M38501" s="85"/>
    </row>
    <row r="38502" spans="13:13" ht="49.2" customHeight="1">
      <c r="M38502" s="85"/>
    </row>
    <row r="38503" spans="13:13" ht="49.2" customHeight="1">
      <c r="M38503" s="85"/>
    </row>
    <row r="38504" spans="13:13" ht="49.2" customHeight="1">
      <c r="M38504" s="85"/>
    </row>
    <row r="38505" spans="13:13" ht="49.2" customHeight="1">
      <c r="M38505" s="85"/>
    </row>
    <row r="38506" spans="13:13" ht="49.2" customHeight="1">
      <c r="M38506" s="85"/>
    </row>
    <row r="38507" spans="13:13" ht="49.2" customHeight="1">
      <c r="M38507" s="85"/>
    </row>
    <row r="38508" spans="13:13" ht="49.2" customHeight="1">
      <c r="M38508" s="85"/>
    </row>
    <row r="38509" spans="13:13" ht="49.2" customHeight="1">
      <c r="M38509" s="85"/>
    </row>
    <row r="38510" spans="13:13" ht="49.2" customHeight="1">
      <c r="M38510" s="85"/>
    </row>
    <row r="38511" spans="13:13" ht="49.2" customHeight="1">
      <c r="M38511" s="85"/>
    </row>
    <row r="38512" spans="13:13" ht="49.2" customHeight="1">
      <c r="M38512" s="85"/>
    </row>
    <row r="38513" spans="13:13" ht="49.2" customHeight="1">
      <c r="M38513" s="85"/>
    </row>
    <row r="38514" spans="13:13" ht="49.2" customHeight="1">
      <c r="M38514" s="85"/>
    </row>
    <row r="38515" spans="13:13" ht="49.2" customHeight="1">
      <c r="M38515" s="85"/>
    </row>
    <row r="38516" spans="13:13" ht="49.2" customHeight="1">
      <c r="M38516" s="85"/>
    </row>
    <row r="38517" spans="13:13" ht="49.2" customHeight="1">
      <c r="M38517" s="85"/>
    </row>
    <row r="38518" spans="13:13" ht="49.2" customHeight="1">
      <c r="M38518" s="85"/>
    </row>
    <row r="38519" spans="13:13" ht="49.2" customHeight="1">
      <c r="M38519" s="85"/>
    </row>
    <row r="38520" spans="13:13" ht="49.2" customHeight="1">
      <c r="M38520" s="85"/>
    </row>
    <row r="38521" spans="13:13" ht="49.2" customHeight="1">
      <c r="M38521" s="85"/>
    </row>
    <row r="38522" spans="13:13" ht="49.2" customHeight="1">
      <c r="M38522" s="85"/>
    </row>
    <row r="38523" spans="13:13" ht="49.2" customHeight="1">
      <c r="M38523" s="85"/>
    </row>
    <row r="38524" spans="13:13" ht="49.2" customHeight="1">
      <c r="M38524" s="85"/>
    </row>
    <row r="38525" spans="13:13" ht="49.2" customHeight="1">
      <c r="M38525" s="85"/>
    </row>
    <row r="38526" spans="13:13" ht="49.2" customHeight="1">
      <c r="M38526" s="85"/>
    </row>
    <row r="38527" spans="13:13" ht="49.2" customHeight="1">
      <c r="M38527" s="85"/>
    </row>
    <row r="38528" spans="13:13" ht="49.2" customHeight="1">
      <c r="M38528" s="85"/>
    </row>
    <row r="38529" spans="13:13" ht="49.2" customHeight="1">
      <c r="M38529" s="85"/>
    </row>
    <row r="38530" spans="13:13" ht="49.2" customHeight="1">
      <c r="M38530" s="85"/>
    </row>
    <row r="38531" spans="13:13" ht="49.2" customHeight="1">
      <c r="M38531" s="85"/>
    </row>
    <row r="38532" spans="13:13" ht="49.2" customHeight="1">
      <c r="M38532" s="85"/>
    </row>
    <row r="38533" spans="13:13" ht="49.2" customHeight="1">
      <c r="M38533" s="85"/>
    </row>
    <row r="38534" spans="13:13" ht="49.2" customHeight="1">
      <c r="M38534" s="85"/>
    </row>
    <row r="38535" spans="13:13" ht="49.2" customHeight="1">
      <c r="M38535" s="85"/>
    </row>
    <row r="38536" spans="13:13" ht="49.2" customHeight="1">
      <c r="M38536" s="85"/>
    </row>
    <row r="38537" spans="13:13" ht="49.2" customHeight="1">
      <c r="M38537" s="85"/>
    </row>
    <row r="38538" spans="13:13" ht="49.2" customHeight="1">
      <c r="M38538" s="85"/>
    </row>
    <row r="38539" spans="13:13" ht="49.2" customHeight="1">
      <c r="M38539" s="85"/>
    </row>
    <row r="38540" spans="13:13" ht="49.2" customHeight="1">
      <c r="M38540" s="85"/>
    </row>
    <row r="38541" spans="13:13" ht="49.2" customHeight="1">
      <c r="M38541" s="85"/>
    </row>
    <row r="38542" spans="13:13" ht="49.2" customHeight="1">
      <c r="M38542" s="85"/>
    </row>
    <row r="38543" spans="13:13" ht="49.2" customHeight="1">
      <c r="M38543" s="85"/>
    </row>
    <row r="38544" spans="13:13" ht="49.2" customHeight="1">
      <c r="M38544" s="85"/>
    </row>
    <row r="38545" spans="13:13" ht="49.2" customHeight="1">
      <c r="M38545" s="85"/>
    </row>
    <row r="38546" spans="13:13" ht="49.2" customHeight="1">
      <c r="M38546" s="85"/>
    </row>
    <row r="38547" spans="13:13" ht="49.2" customHeight="1">
      <c r="M38547" s="85"/>
    </row>
    <row r="38548" spans="13:13" ht="49.2" customHeight="1">
      <c r="M38548" s="85"/>
    </row>
    <row r="38549" spans="13:13" ht="49.2" customHeight="1">
      <c r="M38549" s="85"/>
    </row>
    <row r="38550" spans="13:13" ht="49.2" customHeight="1">
      <c r="M38550" s="85"/>
    </row>
    <row r="38551" spans="13:13" ht="49.2" customHeight="1">
      <c r="M38551" s="85"/>
    </row>
    <row r="38552" spans="13:13" ht="49.2" customHeight="1">
      <c r="M38552" s="85"/>
    </row>
    <row r="38553" spans="13:13" ht="49.2" customHeight="1">
      <c r="M38553" s="85"/>
    </row>
    <row r="38554" spans="13:13" ht="49.2" customHeight="1">
      <c r="M38554" s="85"/>
    </row>
    <row r="38555" spans="13:13" ht="49.2" customHeight="1">
      <c r="M38555" s="85"/>
    </row>
    <row r="38556" spans="13:13" ht="49.2" customHeight="1">
      <c r="M38556" s="85"/>
    </row>
    <row r="38557" spans="13:13" ht="49.2" customHeight="1">
      <c r="M38557" s="85"/>
    </row>
    <row r="38558" spans="13:13" ht="49.2" customHeight="1">
      <c r="M38558" s="85"/>
    </row>
    <row r="38559" spans="13:13" ht="49.2" customHeight="1">
      <c r="M38559" s="85"/>
    </row>
    <row r="38560" spans="13:13" ht="49.2" customHeight="1">
      <c r="M38560" s="85"/>
    </row>
    <row r="38561" spans="13:13" ht="49.2" customHeight="1">
      <c r="M38561" s="85"/>
    </row>
    <row r="38562" spans="13:13" ht="49.2" customHeight="1">
      <c r="M38562" s="85"/>
    </row>
    <row r="38563" spans="13:13" ht="49.2" customHeight="1">
      <c r="M38563" s="85"/>
    </row>
    <row r="38564" spans="13:13" ht="49.2" customHeight="1">
      <c r="M38564" s="85"/>
    </row>
    <row r="38565" spans="13:13" ht="49.2" customHeight="1">
      <c r="M38565" s="85"/>
    </row>
    <row r="38566" spans="13:13" ht="49.2" customHeight="1">
      <c r="M38566" s="85"/>
    </row>
    <row r="38567" spans="13:13" ht="49.2" customHeight="1">
      <c r="M38567" s="85"/>
    </row>
    <row r="38568" spans="13:13" ht="49.2" customHeight="1">
      <c r="M38568" s="85"/>
    </row>
    <row r="38569" spans="13:13" ht="49.2" customHeight="1">
      <c r="M38569" s="85"/>
    </row>
    <row r="38570" spans="13:13" ht="49.2" customHeight="1">
      <c r="M38570" s="85"/>
    </row>
    <row r="38571" spans="13:13" ht="49.2" customHeight="1">
      <c r="M38571" s="85"/>
    </row>
    <row r="38572" spans="13:13" ht="49.2" customHeight="1">
      <c r="M38572" s="85"/>
    </row>
    <row r="38573" spans="13:13" ht="49.2" customHeight="1">
      <c r="M38573" s="85"/>
    </row>
    <row r="38574" spans="13:13" ht="49.2" customHeight="1">
      <c r="M38574" s="85"/>
    </row>
    <row r="38575" spans="13:13" ht="49.2" customHeight="1">
      <c r="M38575" s="85"/>
    </row>
    <row r="38576" spans="13:13" ht="49.2" customHeight="1">
      <c r="M38576" s="85"/>
    </row>
    <row r="38577" spans="13:13" ht="49.2" customHeight="1">
      <c r="M38577" s="85"/>
    </row>
    <row r="38578" spans="13:13" ht="49.2" customHeight="1">
      <c r="M38578" s="85"/>
    </row>
    <row r="38579" spans="13:13" ht="49.2" customHeight="1">
      <c r="M38579" s="85"/>
    </row>
    <row r="38580" spans="13:13" ht="49.2" customHeight="1">
      <c r="M38580" s="85"/>
    </row>
    <row r="38581" spans="13:13" ht="49.2" customHeight="1">
      <c r="M38581" s="85"/>
    </row>
    <row r="38582" spans="13:13" ht="49.2" customHeight="1">
      <c r="M38582" s="85"/>
    </row>
    <row r="38583" spans="13:13" ht="49.2" customHeight="1">
      <c r="M38583" s="85"/>
    </row>
    <row r="38584" spans="13:13" ht="49.2" customHeight="1">
      <c r="M38584" s="85"/>
    </row>
    <row r="38585" spans="13:13" ht="49.2" customHeight="1">
      <c r="M38585" s="85"/>
    </row>
    <row r="38586" spans="13:13" ht="49.2" customHeight="1">
      <c r="M38586" s="85"/>
    </row>
    <row r="38587" spans="13:13" ht="49.2" customHeight="1">
      <c r="M38587" s="85"/>
    </row>
    <row r="38588" spans="13:13" ht="49.2" customHeight="1">
      <c r="M38588" s="85"/>
    </row>
    <row r="38589" spans="13:13" ht="49.2" customHeight="1">
      <c r="M38589" s="85"/>
    </row>
    <row r="38590" spans="13:13" ht="49.2" customHeight="1">
      <c r="M38590" s="85"/>
    </row>
    <row r="38591" spans="13:13" ht="49.2" customHeight="1">
      <c r="M38591" s="85"/>
    </row>
    <row r="38592" spans="13:13" ht="49.2" customHeight="1">
      <c r="M38592" s="85"/>
    </row>
    <row r="38593" spans="13:13" ht="49.2" customHeight="1">
      <c r="M38593" s="85"/>
    </row>
    <row r="38594" spans="13:13" ht="49.2" customHeight="1">
      <c r="M38594" s="85"/>
    </row>
    <row r="38595" spans="13:13" ht="49.2" customHeight="1">
      <c r="M38595" s="85"/>
    </row>
    <row r="38596" spans="13:13" ht="49.2" customHeight="1">
      <c r="M38596" s="85"/>
    </row>
    <row r="38597" spans="13:13" ht="49.2" customHeight="1">
      <c r="M38597" s="85"/>
    </row>
    <row r="38598" spans="13:13" ht="49.2" customHeight="1">
      <c r="M38598" s="85"/>
    </row>
    <row r="38599" spans="13:13" ht="49.2" customHeight="1">
      <c r="M38599" s="85"/>
    </row>
    <row r="38600" spans="13:13" ht="49.2" customHeight="1">
      <c r="M38600" s="85"/>
    </row>
    <row r="38601" spans="13:13" ht="49.2" customHeight="1">
      <c r="M38601" s="85"/>
    </row>
    <row r="38602" spans="13:13" ht="49.2" customHeight="1">
      <c r="M38602" s="85"/>
    </row>
    <row r="38603" spans="13:13" ht="49.2" customHeight="1">
      <c r="M38603" s="85"/>
    </row>
    <row r="38604" spans="13:13" ht="49.2" customHeight="1">
      <c r="M38604" s="85"/>
    </row>
    <row r="38605" spans="13:13" ht="49.2" customHeight="1">
      <c r="M38605" s="85"/>
    </row>
    <row r="38606" spans="13:13" ht="49.2" customHeight="1">
      <c r="M38606" s="85"/>
    </row>
    <row r="38607" spans="13:13" ht="49.2" customHeight="1">
      <c r="M38607" s="85"/>
    </row>
    <row r="38608" spans="13:13" ht="49.2" customHeight="1">
      <c r="M38608" s="85"/>
    </row>
    <row r="38609" spans="13:13" ht="49.2" customHeight="1">
      <c r="M38609" s="85"/>
    </row>
    <row r="38610" spans="13:13" ht="49.2" customHeight="1">
      <c r="M38610" s="85"/>
    </row>
    <row r="38611" spans="13:13" ht="49.2" customHeight="1">
      <c r="M38611" s="85"/>
    </row>
    <row r="38612" spans="13:13" ht="49.2" customHeight="1">
      <c r="M38612" s="85"/>
    </row>
    <row r="38613" spans="13:13" ht="49.2" customHeight="1">
      <c r="M38613" s="85"/>
    </row>
    <row r="38614" spans="13:13" ht="49.2" customHeight="1">
      <c r="M38614" s="85"/>
    </row>
    <row r="38615" spans="13:13" ht="49.2" customHeight="1">
      <c r="M38615" s="85"/>
    </row>
    <row r="38616" spans="13:13" ht="49.2" customHeight="1">
      <c r="M38616" s="85"/>
    </row>
    <row r="38617" spans="13:13" ht="49.2" customHeight="1">
      <c r="M38617" s="85"/>
    </row>
    <row r="38618" spans="13:13" ht="49.2" customHeight="1">
      <c r="M38618" s="85"/>
    </row>
    <row r="38619" spans="13:13" ht="49.2" customHeight="1">
      <c r="M38619" s="85"/>
    </row>
    <row r="38620" spans="13:13" ht="49.2" customHeight="1">
      <c r="M38620" s="85"/>
    </row>
    <row r="38621" spans="13:13" ht="49.2" customHeight="1">
      <c r="M38621" s="85"/>
    </row>
    <row r="38622" spans="13:13" ht="49.2" customHeight="1">
      <c r="M38622" s="85"/>
    </row>
    <row r="38623" spans="13:13" ht="49.2" customHeight="1">
      <c r="M38623" s="85"/>
    </row>
    <row r="38624" spans="13:13" ht="49.2" customHeight="1">
      <c r="M38624" s="85"/>
    </row>
    <row r="38625" spans="13:13" ht="49.2" customHeight="1">
      <c r="M38625" s="85"/>
    </row>
    <row r="38626" spans="13:13" ht="49.2" customHeight="1">
      <c r="M38626" s="85"/>
    </row>
    <row r="38627" spans="13:13" ht="49.2" customHeight="1">
      <c r="M38627" s="85"/>
    </row>
    <row r="38628" spans="13:13" ht="49.2" customHeight="1">
      <c r="M38628" s="85"/>
    </row>
    <row r="38629" spans="13:13" ht="49.2" customHeight="1">
      <c r="M38629" s="85"/>
    </row>
    <row r="38630" spans="13:13" ht="49.2" customHeight="1">
      <c r="M38630" s="85"/>
    </row>
    <row r="38631" spans="13:13" ht="49.2" customHeight="1">
      <c r="M38631" s="85"/>
    </row>
    <row r="38632" spans="13:13" ht="49.2" customHeight="1">
      <c r="M38632" s="85"/>
    </row>
    <row r="38633" spans="13:13" ht="49.2" customHeight="1">
      <c r="M38633" s="85"/>
    </row>
    <row r="38634" spans="13:13" ht="49.2" customHeight="1">
      <c r="M38634" s="85"/>
    </row>
    <row r="38635" spans="13:13" ht="49.2" customHeight="1">
      <c r="M38635" s="85"/>
    </row>
    <row r="38636" spans="13:13" ht="49.2" customHeight="1">
      <c r="M38636" s="85"/>
    </row>
    <row r="38637" spans="13:13" ht="49.2" customHeight="1">
      <c r="M38637" s="85"/>
    </row>
    <row r="38638" spans="13:13" ht="49.2" customHeight="1">
      <c r="M38638" s="85"/>
    </row>
    <row r="38639" spans="13:13" ht="49.2" customHeight="1">
      <c r="M38639" s="85"/>
    </row>
    <row r="38640" spans="13:13" ht="49.2" customHeight="1">
      <c r="M38640" s="85"/>
    </row>
    <row r="38641" spans="13:13" ht="49.2" customHeight="1">
      <c r="M38641" s="85"/>
    </row>
    <row r="38642" spans="13:13" ht="49.2" customHeight="1">
      <c r="M38642" s="85"/>
    </row>
    <row r="38643" spans="13:13" ht="49.2" customHeight="1">
      <c r="M38643" s="85"/>
    </row>
    <row r="38644" spans="13:13" ht="49.2" customHeight="1">
      <c r="M38644" s="85"/>
    </row>
    <row r="38645" spans="13:13" ht="49.2" customHeight="1">
      <c r="M38645" s="85"/>
    </row>
    <row r="38646" spans="13:13" ht="49.2" customHeight="1">
      <c r="M38646" s="85"/>
    </row>
    <row r="38647" spans="13:13" ht="49.2" customHeight="1">
      <c r="M38647" s="85"/>
    </row>
    <row r="38648" spans="13:13" ht="49.2" customHeight="1">
      <c r="M38648" s="85"/>
    </row>
    <row r="38649" spans="13:13" ht="49.2" customHeight="1">
      <c r="M38649" s="85"/>
    </row>
    <row r="38650" spans="13:13" ht="49.2" customHeight="1">
      <c r="M38650" s="85"/>
    </row>
    <row r="38651" spans="13:13" ht="49.2" customHeight="1">
      <c r="M38651" s="85"/>
    </row>
    <row r="38652" spans="13:13" ht="49.2" customHeight="1">
      <c r="M38652" s="85"/>
    </row>
    <row r="38653" spans="13:13" ht="49.2" customHeight="1">
      <c r="M38653" s="85"/>
    </row>
    <row r="38654" spans="13:13" ht="49.2" customHeight="1">
      <c r="M38654" s="85"/>
    </row>
    <row r="38655" spans="13:13" ht="49.2" customHeight="1">
      <c r="M38655" s="85"/>
    </row>
    <row r="38656" spans="13:13" ht="49.2" customHeight="1">
      <c r="M38656" s="85"/>
    </row>
    <row r="38657" spans="13:13" ht="49.2" customHeight="1">
      <c r="M38657" s="85"/>
    </row>
    <row r="38658" spans="13:13" ht="49.2" customHeight="1">
      <c r="M38658" s="85"/>
    </row>
    <row r="38659" spans="13:13" ht="49.2" customHeight="1">
      <c r="M38659" s="85"/>
    </row>
    <row r="38660" spans="13:13" ht="49.2" customHeight="1">
      <c r="M38660" s="85"/>
    </row>
    <row r="38661" spans="13:13" ht="49.2" customHeight="1">
      <c r="M38661" s="85"/>
    </row>
    <row r="38662" spans="13:13" ht="49.2" customHeight="1">
      <c r="M38662" s="85"/>
    </row>
    <row r="38663" spans="13:13" ht="49.2" customHeight="1">
      <c r="M38663" s="85"/>
    </row>
    <row r="38664" spans="13:13" ht="49.2" customHeight="1">
      <c r="M38664" s="85"/>
    </row>
    <row r="38665" spans="13:13" ht="49.2" customHeight="1">
      <c r="M38665" s="85"/>
    </row>
    <row r="38666" spans="13:13" ht="49.2" customHeight="1">
      <c r="M38666" s="85"/>
    </row>
    <row r="38667" spans="13:13" ht="49.2" customHeight="1">
      <c r="M38667" s="85"/>
    </row>
    <row r="38668" spans="13:13" ht="49.2" customHeight="1">
      <c r="M38668" s="85"/>
    </row>
    <row r="38669" spans="13:13" ht="49.2" customHeight="1">
      <c r="M38669" s="85"/>
    </row>
    <row r="38670" spans="13:13" ht="49.2" customHeight="1">
      <c r="M38670" s="85"/>
    </row>
    <row r="38671" spans="13:13" ht="49.2" customHeight="1">
      <c r="M38671" s="85"/>
    </row>
    <row r="38672" spans="13:13" ht="49.2" customHeight="1">
      <c r="M38672" s="85"/>
    </row>
    <row r="38673" spans="13:13" ht="49.2" customHeight="1">
      <c r="M38673" s="85"/>
    </row>
    <row r="38674" spans="13:13" ht="49.2" customHeight="1">
      <c r="M38674" s="85"/>
    </row>
    <row r="38675" spans="13:13" ht="49.2" customHeight="1">
      <c r="M38675" s="85"/>
    </row>
    <row r="38676" spans="13:13" ht="49.2" customHeight="1">
      <c r="M38676" s="85"/>
    </row>
    <row r="38677" spans="13:13" ht="49.2" customHeight="1">
      <c r="M38677" s="85"/>
    </row>
    <row r="38678" spans="13:13" ht="49.2" customHeight="1">
      <c r="M38678" s="85"/>
    </row>
    <row r="38679" spans="13:13" ht="49.2" customHeight="1">
      <c r="M38679" s="85"/>
    </row>
    <row r="38680" spans="13:13" ht="49.2" customHeight="1">
      <c r="M38680" s="85"/>
    </row>
    <row r="38681" spans="13:13" ht="49.2" customHeight="1">
      <c r="M38681" s="85"/>
    </row>
    <row r="38682" spans="13:13" ht="49.2" customHeight="1">
      <c r="M38682" s="85"/>
    </row>
    <row r="38683" spans="13:13" ht="49.2" customHeight="1">
      <c r="M38683" s="85"/>
    </row>
    <row r="38684" spans="13:13" ht="49.2" customHeight="1">
      <c r="M38684" s="85"/>
    </row>
    <row r="38685" spans="13:13" ht="49.2" customHeight="1">
      <c r="M38685" s="85"/>
    </row>
    <row r="38686" spans="13:13" ht="49.2" customHeight="1">
      <c r="M38686" s="85"/>
    </row>
    <row r="38687" spans="13:13" ht="49.2" customHeight="1">
      <c r="M38687" s="85"/>
    </row>
    <row r="38688" spans="13:13" ht="49.2" customHeight="1">
      <c r="M38688" s="85"/>
    </row>
    <row r="38689" spans="13:13" ht="49.2" customHeight="1">
      <c r="M38689" s="85"/>
    </row>
    <row r="38690" spans="13:13" ht="49.2" customHeight="1">
      <c r="M38690" s="85"/>
    </row>
    <row r="38691" spans="13:13" ht="49.2" customHeight="1">
      <c r="M38691" s="85"/>
    </row>
    <row r="38692" spans="13:13" ht="49.2" customHeight="1">
      <c r="M38692" s="85"/>
    </row>
    <row r="38693" spans="13:13" ht="49.2" customHeight="1">
      <c r="M38693" s="85"/>
    </row>
    <row r="38694" spans="13:13" ht="49.2" customHeight="1">
      <c r="M38694" s="85"/>
    </row>
    <row r="38695" spans="13:13" ht="49.2" customHeight="1">
      <c r="M38695" s="85"/>
    </row>
    <row r="38696" spans="13:13" ht="49.2" customHeight="1">
      <c r="M38696" s="85"/>
    </row>
    <row r="38697" spans="13:13" ht="49.2" customHeight="1">
      <c r="M38697" s="85"/>
    </row>
    <row r="38698" spans="13:13" ht="49.2" customHeight="1">
      <c r="M38698" s="85"/>
    </row>
    <row r="38699" spans="13:13" ht="49.2" customHeight="1">
      <c r="M38699" s="85"/>
    </row>
    <row r="38700" spans="13:13" ht="49.2" customHeight="1">
      <c r="M38700" s="85"/>
    </row>
    <row r="38701" spans="13:13" ht="49.2" customHeight="1">
      <c r="M38701" s="85"/>
    </row>
    <row r="38702" spans="13:13" ht="49.2" customHeight="1">
      <c r="M38702" s="85"/>
    </row>
    <row r="38703" spans="13:13" ht="49.2" customHeight="1">
      <c r="M38703" s="85"/>
    </row>
    <row r="38704" spans="13:13" ht="49.2" customHeight="1">
      <c r="M38704" s="85"/>
    </row>
    <row r="38705" spans="13:13" ht="49.2" customHeight="1">
      <c r="M38705" s="85"/>
    </row>
    <row r="38706" spans="13:13" ht="49.2" customHeight="1">
      <c r="M38706" s="85"/>
    </row>
    <row r="38707" spans="13:13" ht="49.2" customHeight="1">
      <c r="M38707" s="85"/>
    </row>
    <row r="38708" spans="13:13" ht="49.2" customHeight="1">
      <c r="M38708" s="85"/>
    </row>
    <row r="38709" spans="13:13" ht="49.2" customHeight="1">
      <c r="M38709" s="85"/>
    </row>
    <row r="38710" spans="13:13" ht="49.2" customHeight="1">
      <c r="M38710" s="85"/>
    </row>
    <row r="38711" spans="13:13" ht="49.2" customHeight="1">
      <c r="M38711" s="85"/>
    </row>
    <row r="38712" spans="13:13" ht="49.2" customHeight="1">
      <c r="M38712" s="85"/>
    </row>
    <row r="38713" spans="13:13" ht="49.2" customHeight="1">
      <c r="M38713" s="85"/>
    </row>
    <row r="38714" spans="13:13" ht="49.2" customHeight="1">
      <c r="M38714" s="85"/>
    </row>
    <row r="38715" spans="13:13" ht="49.2" customHeight="1">
      <c r="M38715" s="85"/>
    </row>
    <row r="38716" spans="13:13" ht="49.2" customHeight="1">
      <c r="M38716" s="85"/>
    </row>
    <row r="38717" spans="13:13" ht="49.2" customHeight="1">
      <c r="M38717" s="85"/>
    </row>
    <row r="38718" spans="13:13" ht="49.2" customHeight="1">
      <c r="M38718" s="85"/>
    </row>
    <row r="38719" spans="13:13" ht="49.2" customHeight="1">
      <c r="M38719" s="85"/>
    </row>
    <row r="38720" spans="13:13" ht="49.2" customHeight="1">
      <c r="M38720" s="85"/>
    </row>
    <row r="38721" spans="13:13" ht="49.2" customHeight="1">
      <c r="M38721" s="85"/>
    </row>
    <row r="38722" spans="13:13" ht="49.2" customHeight="1">
      <c r="M38722" s="85"/>
    </row>
    <row r="38723" spans="13:13" ht="49.2" customHeight="1">
      <c r="M38723" s="85"/>
    </row>
    <row r="38724" spans="13:13" ht="49.2" customHeight="1">
      <c r="M38724" s="85"/>
    </row>
    <row r="38725" spans="13:13" ht="49.2" customHeight="1">
      <c r="M38725" s="85"/>
    </row>
    <row r="38726" spans="13:13" ht="49.2" customHeight="1">
      <c r="M38726" s="85"/>
    </row>
    <row r="38727" spans="13:13" ht="49.2" customHeight="1">
      <c r="M38727" s="85"/>
    </row>
    <row r="38728" spans="13:13" ht="49.2" customHeight="1">
      <c r="M38728" s="85"/>
    </row>
    <row r="38729" spans="13:13" ht="49.2" customHeight="1">
      <c r="M38729" s="85"/>
    </row>
    <row r="38730" spans="13:13" ht="49.2" customHeight="1">
      <c r="M38730" s="85"/>
    </row>
    <row r="38731" spans="13:13" ht="49.2" customHeight="1">
      <c r="M38731" s="85"/>
    </row>
    <row r="38732" spans="13:13" ht="49.2" customHeight="1">
      <c r="M38732" s="85"/>
    </row>
    <row r="38733" spans="13:13" ht="49.2" customHeight="1">
      <c r="M38733" s="85"/>
    </row>
    <row r="38734" spans="13:13" ht="49.2" customHeight="1">
      <c r="M38734" s="85"/>
    </row>
    <row r="38735" spans="13:13" ht="49.2" customHeight="1">
      <c r="M38735" s="85"/>
    </row>
    <row r="38736" spans="13:13" ht="49.2" customHeight="1">
      <c r="M38736" s="85"/>
    </row>
    <row r="38737" spans="13:13" ht="49.2" customHeight="1">
      <c r="M38737" s="85"/>
    </row>
    <row r="38738" spans="13:13" ht="49.2" customHeight="1">
      <c r="M38738" s="85"/>
    </row>
    <row r="38739" spans="13:13" ht="49.2" customHeight="1">
      <c r="M38739" s="85"/>
    </row>
    <row r="38740" spans="13:13" ht="49.2" customHeight="1">
      <c r="M38740" s="85"/>
    </row>
    <row r="38741" spans="13:13" ht="49.2" customHeight="1">
      <c r="M38741" s="85"/>
    </row>
    <row r="38742" spans="13:13" ht="49.2" customHeight="1">
      <c r="M38742" s="85"/>
    </row>
    <row r="38743" spans="13:13" ht="49.2" customHeight="1">
      <c r="M38743" s="85"/>
    </row>
    <row r="38744" spans="13:13" ht="49.2" customHeight="1">
      <c r="M38744" s="85"/>
    </row>
    <row r="38745" spans="13:13" ht="49.2" customHeight="1">
      <c r="M38745" s="85"/>
    </row>
    <row r="38746" spans="13:13" ht="49.2" customHeight="1">
      <c r="M38746" s="85"/>
    </row>
    <row r="38747" spans="13:13" ht="49.2" customHeight="1">
      <c r="M38747" s="85"/>
    </row>
    <row r="38748" spans="13:13" ht="49.2" customHeight="1">
      <c r="M38748" s="85"/>
    </row>
    <row r="38749" spans="13:13" ht="49.2" customHeight="1">
      <c r="M38749" s="85"/>
    </row>
    <row r="38750" spans="13:13" ht="49.2" customHeight="1">
      <c r="M38750" s="85"/>
    </row>
    <row r="38751" spans="13:13" ht="49.2" customHeight="1">
      <c r="M38751" s="85"/>
    </row>
    <row r="38752" spans="13:13" ht="49.2" customHeight="1">
      <c r="M38752" s="85"/>
    </row>
    <row r="38753" spans="13:13" ht="49.2" customHeight="1">
      <c r="M38753" s="85"/>
    </row>
    <row r="38754" spans="13:13" ht="49.2" customHeight="1">
      <c r="M38754" s="85"/>
    </row>
    <row r="38755" spans="13:13" ht="49.2" customHeight="1">
      <c r="M38755" s="85"/>
    </row>
    <row r="38756" spans="13:13" ht="49.2" customHeight="1">
      <c r="M38756" s="85"/>
    </row>
    <row r="38757" spans="13:13" ht="49.2" customHeight="1">
      <c r="M38757" s="85"/>
    </row>
    <row r="38758" spans="13:13" ht="49.2" customHeight="1">
      <c r="M38758" s="85"/>
    </row>
    <row r="38759" spans="13:13" ht="49.2" customHeight="1">
      <c r="M38759" s="85"/>
    </row>
    <row r="38760" spans="13:13" ht="49.2" customHeight="1">
      <c r="M38760" s="85"/>
    </row>
    <row r="38761" spans="13:13" ht="49.2" customHeight="1">
      <c r="M38761" s="85"/>
    </row>
    <row r="38762" spans="13:13" ht="49.2" customHeight="1">
      <c r="M38762" s="85"/>
    </row>
    <row r="38763" spans="13:13" ht="49.2" customHeight="1">
      <c r="M38763" s="85"/>
    </row>
    <row r="38764" spans="13:13" ht="49.2" customHeight="1">
      <c r="M38764" s="85"/>
    </row>
    <row r="38765" spans="13:13" ht="49.2" customHeight="1">
      <c r="M38765" s="85"/>
    </row>
    <row r="38766" spans="13:13" ht="49.2" customHeight="1">
      <c r="M38766" s="85"/>
    </row>
    <row r="38767" spans="13:13" ht="49.2" customHeight="1">
      <c r="M38767" s="85"/>
    </row>
    <row r="38768" spans="13:13" ht="49.2" customHeight="1">
      <c r="M38768" s="85"/>
    </row>
    <row r="38769" spans="13:13" ht="49.2" customHeight="1">
      <c r="M38769" s="85"/>
    </row>
    <row r="38770" spans="13:13" ht="49.2" customHeight="1">
      <c r="M38770" s="85"/>
    </row>
    <row r="38771" spans="13:13" ht="49.2" customHeight="1">
      <c r="M38771" s="85"/>
    </row>
    <row r="38772" spans="13:13" ht="49.2" customHeight="1">
      <c r="M38772" s="85"/>
    </row>
    <row r="38773" spans="13:13" ht="49.2" customHeight="1">
      <c r="M38773" s="85"/>
    </row>
    <row r="38774" spans="13:13" ht="49.2" customHeight="1">
      <c r="M38774" s="85"/>
    </row>
    <row r="38775" spans="13:13" ht="49.2" customHeight="1">
      <c r="M38775" s="85"/>
    </row>
    <row r="38776" spans="13:13" ht="49.2" customHeight="1">
      <c r="M38776" s="85"/>
    </row>
    <row r="38777" spans="13:13" ht="49.2" customHeight="1">
      <c r="M38777" s="85"/>
    </row>
    <row r="38778" spans="13:13" ht="49.2" customHeight="1">
      <c r="M38778" s="85"/>
    </row>
    <row r="38779" spans="13:13" ht="49.2" customHeight="1">
      <c r="M38779" s="85"/>
    </row>
    <row r="38780" spans="13:13" ht="49.2" customHeight="1">
      <c r="M38780" s="85"/>
    </row>
    <row r="38781" spans="13:13" ht="49.2" customHeight="1">
      <c r="M38781" s="85"/>
    </row>
    <row r="38782" spans="13:13" ht="49.2" customHeight="1">
      <c r="M38782" s="85"/>
    </row>
    <row r="38783" spans="13:13" ht="49.2" customHeight="1">
      <c r="M38783" s="85"/>
    </row>
    <row r="38784" spans="13:13" ht="49.2" customHeight="1">
      <c r="M38784" s="85"/>
    </row>
    <row r="38785" spans="13:13" ht="49.2" customHeight="1">
      <c r="M38785" s="85"/>
    </row>
    <row r="38786" spans="13:13" ht="49.2" customHeight="1">
      <c r="M38786" s="85"/>
    </row>
    <row r="38787" spans="13:13" ht="49.2" customHeight="1">
      <c r="M38787" s="85"/>
    </row>
    <row r="38788" spans="13:13" ht="49.2" customHeight="1">
      <c r="M38788" s="85"/>
    </row>
    <row r="38789" spans="13:13" ht="49.2" customHeight="1">
      <c r="M38789" s="85"/>
    </row>
    <row r="38790" spans="13:13" ht="49.2" customHeight="1">
      <c r="M38790" s="85"/>
    </row>
    <row r="38791" spans="13:13" ht="49.2" customHeight="1">
      <c r="M38791" s="85"/>
    </row>
    <row r="38792" spans="13:13" ht="49.2" customHeight="1">
      <c r="M38792" s="85"/>
    </row>
    <row r="38793" spans="13:13" ht="49.2" customHeight="1">
      <c r="M38793" s="85"/>
    </row>
    <row r="38794" spans="13:13" ht="49.2" customHeight="1">
      <c r="M38794" s="85"/>
    </row>
    <row r="38795" spans="13:13" ht="49.2" customHeight="1">
      <c r="M38795" s="85"/>
    </row>
    <row r="38796" spans="13:13" ht="49.2" customHeight="1">
      <c r="M38796" s="85"/>
    </row>
    <row r="38797" spans="13:13" ht="49.2" customHeight="1">
      <c r="M38797" s="85"/>
    </row>
    <row r="38798" spans="13:13" ht="49.2" customHeight="1">
      <c r="M38798" s="85"/>
    </row>
    <row r="38799" spans="13:13" ht="49.2" customHeight="1">
      <c r="M38799" s="85"/>
    </row>
    <row r="38800" spans="13:13" ht="49.2" customHeight="1">
      <c r="M38800" s="85"/>
    </row>
    <row r="38801" spans="13:13" ht="49.2" customHeight="1">
      <c r="M38801" s="85"/>
    </row>
    <row r="38802" spans="13:13" ht="49.2" customHeight="1">
      <c r="M38802" s="85"/>
    </row>
    <row r="38803" spans="13:13" ht="49.2" customHeight="1">
      <c r="M38803" s="85"/>
    </row>
    <row r="38804" spans="13:13" ht="49.2" customHeight="1">
      <c r="M38804" s="85"/>
    </row>
    <row r="38805" spans="13:13" ht="49.2" customHeight="1">
      <c r="M38805" s="85"/>
    </row>
    <row r="38806" spans="13:13" ht="49.2" customHeight="1">
      <c r="M38806" s="85"/>
    </row>
    <row r="38807" spans="13:13" ht="49.2" customHeight="1">
      <c r="M38807" s="85"/>
    </row>
    <row r="38808" spans="13:13" ht="49.2" customHeight="1">
      <c r="M38808" s="85"/>
    </row>
    <row r="38809" spans="13:13" ht="49.2" customHeight="1">
      <c r="M38809" s="85"/>
    </row>
    <row r="38810" spans="13:13" ht="49.2" customHeight="1">
      <c r="M38810" s="85"/>
    </row>
    <row r="38811" spans="13:13" ht="49.2" customHeight="1">
      <c r="M38811" s="85"/>
    </row>
    <row r="38812" spans="13:13" ht="49.2" customHeight="1">
      <c r="M38812" s="85"/>
    </row>
    <row r="38813" spans="13:13" ht="49.2" customHeight="1">
      <c r="M38813" s="85"/>
    </row>
    <row r="38814" spans="13:13" ht="49.2" customHeight="1">
      <c r="M38814" s="85"/>
    </row>
    <row r="38815" spans="13:13" ht="49.2" customHeight="1">
      <c r="M38815" s="85"/>
    </row>
    <row r="38816" spans="13:13" ht="49.2" customHeight="1">
      <c r="M38816" s="85"/>
    </row>
    <row r="38817" spans="13:13" ht="49.2" customHeight="1">
      <c r="M38817" s="85"/>
    </row>
    <row r="38818" spans="13:13" ht="49.2" customHeight="1">
      <c r="M38818" s="85"/>
    </row>
    <row r="38819" spans="13:13" ht="49.2" customHeight="1">
      <c r="M38819" s="85"/>
    </row>
    <row r="38820" spans="13:13" ht="49.2" customHeight="1">
      <c r="M38820" s="85"/>
    </row>
    <row r="38821" spans="13:13" ht="49.2" customHeight="1">
      <c r="M38821" s="85"/>
    </row>
    <row r="38822" spans="13:13" ht="49.2" customHeight="1">
      <c r="M38822" s="85"/>
    </row>
    <row r="38823" spans="13:13" ht="49.2" customHeight="1">
      <c r="M38823" s="85"/>
    </row>
    <row r="38824" spans="13:13" ht="49.2" customHeight="1">
      <c r="M38824" s="85"/>
    </row>
    <row r="38825" spans="13:13" ht="49.2" customHeight="1">
      <c r="M38825" s="85"/>
    </row>
    <row r="38826" spans="13:13" ht="49.2" customHeight="1">
      <c r="M38826" s="85"/>
    </row>
    <row r="38827" spans="13:13" ht="49.2" customHeight="1">
      <c r="M38827" s="85"/>
    </row>
    <row r="38828" spans="13:13" ht="49.2" customHeight="1">
      <c r="M38828" s="85"/>
    </row>
    <row r="38829" spans="13:13" ht="49.2" customHeight="1">
      <c r="M38829" s="85"/>
    </row>
    <row r="38830" spans="13:13" ht="49.2" customHeight="1">
      <c r="M38830" s="85"/>
    </row>
    <row r="38831" spans="13:13" ht="49.2" customHeight="1">
      <c r="M38831" s="85"/>
    </row>
    <row r="38832" spans="13:13" ht="49.2" customHeight="1">
      <c r="M38832" s="85"/>
    </row>
    <row r="38833" spans="13:13" ht="49.2" customHeight="1">
      <c r="M38833" s="85"/>
    </row>
    <row r="38834" spans="13:13" ht="49.2" customHeight="1">
      <c r="M38834" s="85"/>
    </row>
    <row r="38835" spans="13:13" ht="49.2" customHeight="1">
      <c r="M38835" s="85"/>
    </row>
    <row r="38836" spans="13:13" ht="49.2" customHeight="1">
      <c r="M38836" s="85"/>
    </row>
    <row r="38837" spans="13:13" ht="49.2" customHeight="1">
      <c r="M38837" s="85"/>
    </row>
    <row r="38838" spans="13:13" ht="49.2" customHeight="1">
      <c r="M38838" s="85"/>
    </row>
    <row r="38839" spans="13:13" ht="49.2" customHeight="1">
      <c r="M38839" s="85"/>
    </row>
    <row r="38840" spans="13:13" ht="49.2" customHeight="1">
      <c r="M38840" s="85"/>
    </row>
    <row r="38841" spans="13:13" ht="49.2" customHeight="1">
      <c r="M38841" s="85"/>
    </row>
    <row r="38842" spans="13:13" ht="49.2" customHeight="1">
      <c r="M38842" s="85"/>
    </row>
    <row r="38843" spans="13:13" ht="49.2" customHeight="1">
      <c r="M38843" s="85"/>
    </row>
    <row r="38844" spans="13:13" ht="49.2" customHeight="1">
      <c r="M38844" s="85"/>
    </row>
    <row r="38845" spans="13:13" ht="49.2" customHeight="1">
      <c r="M38845" s="85"/>
    </row>
    <row r="38846" spans="13:13" ht="49.2" customHeight="1">
      <c r="M38846" s="85"/>
    </row>
    <row r="38847" spans="13:13" ht="49.2" customHeight="1">
      <c r="M38847" s="85"/>
    </row>
    <row r="38848" spans="13:13" ht="49.2" customHeight="1">
      <c r="M38848" s="85"/>
    </row>
    <row r="38849" spans="13:13" ht="49.2" customHeight="1">
      <c r="M38849" s="85"/>
    </row>
    <row r="38850" spans="13:13" ht="49.2" customHeight="1">
      <c r="M38850" s="85"/>
    </row>
    <row r="38851" spans="13:13" ht="49.2" customHeight="1">
      <c r="M38851" s="85"/>
    </row>
    <row r="38852" spans="13:13" ht="49.2" customHeight="1">
      <c r="M38852" s="85"/>
    </row>
    <row r="38853" spans="13:13" ht="49.2" customHeight="1">
      <c r="M38853" s="85"/>
    </row>
    <row r="38854" spans="13:13" ht="49.2" customHeight="1">
      <c r="M38854" s="85"/>
    </row>
    <row r="38855" spans="13:13" ht="49.2" customHeight="1">
      <c r="M38855" s="85"/>
    </row>
    <row r="38856" spans="13:13" ht="49.2" customHeight="1">
      <c r="M38856" s="85"/>
    </row>
    <row r="38857" spans="13:13" ht="49.2" customHeight="1">
      <c r="M38857" s="85"/>
    </row>
    <row r="38858" spans="13:13" ht="49.2" customHeight="1">
      <c r="M38858" s="85"/>
    </row>
    <row r="38859" spans="13:13" ht="49.2" customHeight="1">
      <c r="M38859" s="85"/>
    </row>
    <row r="38860" spans="13:13" ht="49.2" customHeight="1">
      <c r="M38860" s="85"/>
    </row>
    <row r="38861" spans="13:13" ht="49.2" customHeight="1">
      <c r="M38861" s="85"/>
    </row>
    <row r="38862" spans="13:13" ht="49.2" customHeight="1">
      <c r="M38862" s="85"/>
    </row>
    <row r="38863" spans="13:13" ht="49.2" customHeight="1">
      <c r="M38863" s="85"/>
    </row>
    <row r="38864" spans="13:13" ht="49.2" customHeight="1">
      <c r="M38864" s="85"/>
    </row>
    <row r="38865" spans="13:13" ht="49.2" customHeight="1">
      <c r="M38865" s="85"/>
    </row>
    <row r="38866" spans="13:13" ht="49.2" customHeight="1">
      <c r="M38866" s="85"/>
    </row>
    <row r="38867" spans="13:13" ht="49.2" customHeight="1">
      <c r="M38867" s="85"/>
    </row>
    <row r="38868" spans="13:13" ht="49.2" customHeight="1">
      <c r="M38868" s="85"/>
    </row>
    <row r="38869" spans="13:13" ht="49.2" customHeight="1">
      <c r="M38869" s="85"/>
    </row>
    <row r="38870" spans="13:13" ht="49.2" customHeight="1">
      <c r="M38870" s="85"/>
    </row>
    <row r="38871" spans="13:13" ht="49.2" customHeight="1">
      <c r="M38871" s="85"/>
    </row>
    <row r="38872" spans="13:13" ht="49.2" customHeight="1">
      <c r="M38872" s="85"/>
    </row>
    <row r="38873" spans="13:13" ht="49.2" customHeight="1">
      <c r="M38873" s="85"/>
    </row>
    <row r="38874" spans="13:13" ht="49.2" customHeight="1">
      <c r="M38874" s="85"/>
    </row>
    <row r="38875" spans="13:13" ht="49.2" customHeight="1">
      <c r="M38875" s="85"/>
    </row>
    <row r="38876" spans="13:13" ht="49.2" customHeight="1">
      <c r="M38876" s="85"/>
    </row>
    <row r="38877" spans="13:13" ht="49.2" customHeight="1">
      <c r="M38877" s="85"/>
    </row>
    <row r="38878" spans="13:13" ht="49.2" customHeight="1">
      <c r="M38878" s="85"/>
    </row>
    <row r="38879" spans="13:13" ht="49.2" customHeight="1">
      <c r="M38879" s="85"/>
    </row>
    <row r="38880" spans="13:13" ht="49.2" customHeight="1">
      <c r="M38880" s="85"/>
    </row>
    <row r="38881" spans="13:13" ht="49.2" customHeight="1">
      <c r="M38881" s="85"/>
    </row>
    <row r="38882" spans="13:13" ht="49.2" customHeight="1">
      <c r="M38882" s="85"/>
    </row>
    <row r="38883" spans="13:13" ht="49.2" customHeight="1">
      <c r="M38883" s="85"/>
    </row>
    <row r="38884" spans="13:13" ht="49.2" customHeight="1">
      <c r="M38884" s="85"/>
    </row>
    <row r="38885" spans="13:13" ht="49.2" customHeight="1">
      <c r="M38885" s="85"/>
    </row>
    <row r="38886" spans="13:13" ht="49.2" customHeight="1">
      <c r="M38886" s="85"/>
    </row>
    <row r="38887" spans="13:13" ht="49.2" customHeight="1">
      <c r="M38887" s="85"/>
    </row>
    <row r="38888" spans="13:13" ht="49.2" customHeight="1">
      <c r="M38888" s="85"/>
    </row>
    <row r="38889" spans="13:13" ht="49.2" customHeight="1">
      <c r="M38889" s="85"/>
    </row>
    <row r="38890" spans="13:13" ht="49.2" customHeight="1">
      <c r="M38890" s="85"/>
    </row>
    <row r="38891" spans="13:13" ht="49.2" customHeight="1">
      <c r="M38891" s="85"/>
    </row>
    <row r="38892" spans="13:13" ht="49.2" customHeight="1">
      <c r="M38892" s="85"/>
    </row>
    <row r="38893" spans="13:13" ht="49.2" customHeight="1">
      <c r="M38893" s="85"/>
    </row>
    <row r="38894" spans="13:13" ht="49.2" customHeight="1">
      <c r="M38894" s="85"/>
    </row>
    <row r="38895" spans="13:13" ht="49.2" customHeight="1">
      <c r="M38895" s="85"/>
    </row>
    <row r="38896" spans="13:13" ht="49.2" customHeight="1">
      <c r="M38896" s="85"/>
    </row>
    <row r="38897" spans="13:13" ht="49.2" customHeight="1">
      <c r="M38897" s="85"/>
    </row>
    <row r="38898" spans="13:13" ht="49.2" customHeight="1">
      <c r="M38898" s="85"/>
    </row>
    <row r="38899" spans="13:13" ht="49.2" customHeight="1">
      <c r="M38899" s="85"/>
    </row>
    <row r="38900" spans="13:13" ht="49.2" customHeight="1">
      <c r="M38900" s="85"/>
    </row>
    <row r="38901" spans="13:13" ht="49.2" customHeight="1">
      <c r="M38901" s="85"/>
    </row>
    <row r="38902" spans="13:13" ht="49.2" customHeight="1">
      <c r="M38902" s="85"/>
    </row>
    <row r="38903" spans="13:13" ht="49.2" customHeight="1">
      <c r="M38903" s="85"/>
    </row>
    <row r="38904" spans="13:13" ht="49.2" customHeight="1">
      <c r="M38904" s="85"/>
    </row>
    <row r="38905" spans="13:13" ht="49.2" customHeight="1">
      <c r="M38905" s="85"/>
    </row>
    <row r="38906" spans="13:13" ht="49.2" customHeight="1">
      <c r="M38906" s="85"/>
    </row>
    <row r="38907" spans="13:13" ht="49.2" customHeight="1">
      <c r="M38907" s="85"/>
    </row>
    <row r="38908" spans="13:13" ht="49.2" customHeight="1">
      <c r="M38908" s="85"/>
    </row>
    <row r="38909" spans="13:13" ht="49.2" customHeight="1">
      <c r="M38909" s="85"/>
    </row>
    <row r="38910" spans="13:13" ht="49.2" customHeight="1">
      <c r="M38910" s="85"/>
    </row>
    <row r="38911" spans="13:13" ht="49.2" customHeight="1">
      <c r="M38911" s="85"/>
    </row>
    <row r="38912" spans="13:13" ht="49.2" customHeight="1">
      <c r="M38912" s="85"/>
    </row>
    <row r="38913" spans="13:13" ht="49.2" customHeight="1">
      <c r="M38913" s="85"/>
    </row>
    <row r="38914" spans="13:13" ht="49.2" customHeight="1">
      <c r="M38914" s="85"/>
    </row>
    <row r="38915" spans="13:13" ht="49.2" customHeight="1">
      <c r="M38915" s="85"/>
    </row>
    <row r="38916" spans="13:13" ht="49.2" customHeight="1">
      <c r="M38916" s="85"/>
    </row>
    <row r="38917" spans="13:13" ht="49.2" customHeight="1">
      <c r="M38917" s="85"/>
    </row>
    <row r="38918" spans="13:13" ht="49.2" customHeight="1">
      <c r="M38918" s="85"/>
    </row>
    <row r="38919" spans="13:13" ht="49.2" customHeight="1">
      <c r="M38919" s="85"/>
    </row>
    <row r="38920" spans="13:13" ht="49.2" customHeight="1">
      <c r="M38920" s="85"/>
    </row>
    <row r="38921" spans="13:13" ht="49.2" customHeight="1">
      <c r="M38921" s="85"/>
    </row>
    <row r="38922" spans="13:13" ht="49.2" customHeight="1">
      <c r="M38922" s="85"/>
    </row>
    <row r="38923" spans="13:13" ht="49.2" customHeight="1">
      <c r="M38923" s="85"/>
    </row>
    <row r="38924" spans="13:13" ht="49.2" customHeight="1">
      <c r="M38924" s="85"/>
    </row>
    <row r="38925" spans="13:13" ht="49.2" customHeight="1">
      <c r="M38925" s="85"/>
    </row>
    <row r="38926" spans="13:13" ht="49.2" customHeight="1">
      <c r="M38926" s="85"/>
    </row>
    <row r="38927" spans="13:13" ht="49.2" customHeight="1">
      <c r="M38927" s="85"/>
    </row>
    <row r="38928" spans="13:13" ht="49.2" customHeight="1">
      <c r="M38928" s="85"/>
    </row>
    <row r="38929" spans="13:13" ht="49.2" customHeight="1">
      <c r="M38929" s="85"/>
    </row>
    <row r="38930" spans="13:13" ht="49.2" customHeight="1">
      <c r="M38930" s="85"/>
    </row>
    <row r="38931" spans="13:13" ht="49.2" customHeight="1">
      <c r="M38931" s="85"/>
    </row>
    <row r="38932" spans="13:13" ht="49.2" customHeight="1">
      <c r="M38932" s="85"/>
    </row>
    <row r="38933" spans="13:13" ht="49.2" customHeight="1">
      <c r="M38933" s="85"/>
    </row>
    <row r="38934" spans="13:13" ht="49.2" customHeight="1">
      <c r="M38934" s="85"/>
    </row>
    <row r="38935" spans="13:13" ht="49.2" customHeight="1">
      <c r="M38935" s="85"/>
    </row>
    <row r="38936" spans="13:13" ht="49.2" customHeight="1">
      <c r="M38936" s="85"/>
    </row>
    <row r="38937" spans="13:13" ht="49.2" customHeight="1">
      <c r="M38937" s="85"/>
    </row>
    <row r="38938" spans="13:13" ht="49.2" customHeight="1">
      <c r="M38938" s="85"/>
    </row>
    <row r="38939" spans="13:13" ht="49.2" customHeight="1">
      <c r="M38939" s="85"/>
    </row>
    <row r="38940" spans="13:13" ht="49.2" customHeight="1">
      <c r="M38940" s="85"/>
    </row>
    <row r="38941" spans="13:13" ht="49.2" customHeight="1">
      <c r="M38941" s="85"/>
    </row>
    <row r="38942" spans="13:13" ht="49.2" customHeight="1">
      <c r="M38942" s="85"/>
    </row>
    <row r="38943" spans="13:13" ht="49.2" customHeight="1">
      <c r="M38943" s="85"/>
    </row>
    <row r="38944" spans="13:13" ht="49.2" customHeight="1">
      <c r="M38944" s="85"/>
    </row>
    <row r="38945" spans="13:13" ht="49.2" customHeight="1">
      <c r="M38945" s="85"/>
    </row>
    <row r="38946" spans="13:13" ht="49.2" customHeight="1">
      <c r="M38946" s="85"/>
    </row>
    <row r="38947" spans="13:13" ht="49.2" customHeight="1">
      <c r="M38947" s="85"/>
    </row>
    <row r="38948" spans="13:13" ht="49.2" customHeight="1">
      <c r="M38948" s="85"/>
    </row>
    <row r="38949" spans="13:13" ht="49.2" customHeight="1">
      <c r="M38949" s="85"/>
    </row>
    <row r="38950" spans="13:13" ht="49.2" customHeight="1">
      <c r="M38950" s="85"/>
    </row>
    <row r="38951" spans="13:13" ht="49.2" customHeight="1">
      <c r="M38951" s="85"/>
    </row>
    <row r="38952" spans="13:13" ht="49.2" customHeight="1">
      <c r="M38952" s="85"/>
    </row>
    <row r="38953" spans="13:13" ht="49.2" customHeight="1">
      <c r="M38953" s="85"/>
    </row>
    <row r="38954" spans="13:13" ht="49.2" customHeight="1">
      <c r="M38954" s="85"/>
    </row>
    <row r="38955" spans="13:13" ht="49.2" customHeight="1">
      <c r="M38955" s="85"/>
    </row>
    <row r="38956" spans="13:13" ht="49.2" customHeight="1">
      <c r="M38956" s="85"/>
    </row>
    <row r="38957" spans="13:13" ht="49.2" customHeight="1">
      <c r="M38957" s="85"/>
    </row>
    <row r="38958" spans="13:13" ht="49.2" customHeight="1">
      <c r="M38958" s="85"/>
    </row>
    <row r="38959" spans="13:13" ht="49.2" customHeight="1">
      <c r="M38959" s="85"/>
    </row>
    <row r="38960" spans="13:13" ht="49.2" customHeight="1">
      <c r="M38960" s="85"/>
    </row>
    <row r="38961" spans="13:13" ht="49.2" customHeight="1">
      <c r="M38961" s="85"/>
    </row>
    <row r="38962" spans="13:13" ht="49.2" customHeight="1">
      <c r="M38962" s="85"/>
    </row>
    <row r="38963" spans="13:13" ht="49.2" customHeight="1">
      <c r="M38963" s="85"/>
    </row>
    <row r="38964" spans="13:13" ht="49.2" customHeight="1">
      <c r="M38964" s="85"/>
    </row>
    <row r="38965" spans="13:13" ht="49.2" customHeight="1">
      <c r="M38965" s="85"/>
    </row>
    <row r="38966" spans="13:13" ht="49.2" customHeight="1">
      <c r="M38966" s="85"/>
    </row>
    <row r="38967" spans="13:13" ht="49.2" customHeight="1">
      <c r="M38967" s="85"/>
    </row>
    <row r="38968" spans="13:13" ht="49.2" customHeight="1">
      <c r="M38968" s="85"/>
    </row>
    <row r="38969" spans="13:13" ht="49.2" customHeight="1">
      <c r="M38969" s="85"/>
    </row>
    <row r="38970" spans="13:13" ht="49.2" customHeight="1">
      <c r="M38970" s="85"/>
    </row>
    <row r="38971" spans="13:13" ht="49.2" customHeight="1">
      <c r="M38971" s="85"/>
    </row>
    <row r="38972" spans="13:13" ht="49.2" customHeight="1">
      <c r="M38972" s="85"/>
    </row>
    <row r="38973" spans="13:13" ht="49.2" customHeight="1">
      <c r="M38973" s="85"/>
    </row>
    <row r="38974" spans="13:13" ht="49.2" customHeight="1">
      <c r="M38974" s="85"/>
    </row>
    <row r="38975" spans="13:13" ht="49.2" customHeight="1">
      <c r="M38975" s="85"/>
    </row>
    <row r="38976" spans="13:13" ht="49.2" customHeight="1">
      <c r="M38976" s="85"/>
    </row>
    <row r="38977" spans="13:13" ht="49.2" customHeight="1">
      <c r="M38977" s="85"/>
    </row>
    <row r="38978" spans="13:13" ht="49.2" customHeight="1">
      <c r="M38978" s="85"/>
    </row>
    <row r="38979" spans="13:13" ht="49.2" customHeight="1">
      <c r="M38979" s="85"/>
    </row>
    <row r="38980" spans="13:13" ht="49.2" customHeight="1">
      <c r="M38980" s="85"/>
    </row>
    <row r="38981" spans="13:13" ht="49.2" customHeight="1">
      <c r="M38981" s="85"/>
    </row>
    <row r="38982" spans="13:13" ht="49.2" customHeight="1">
      <c r="M38982" s="85"/>
    </row>
    <row r="38983" spans="13:13" ht="49.2" customHeight="1">
      <c r="M38983" s="85"/>
    </row>
    <row r="38984" spans="13:13" ht="49.2" customHeight="1">
      <c r="M38984" s="85"/>
    </row>
    <row r="38985" spans="13:13" ht="49.2" customHeight="1">
      <c r="M38985" s="85"/>
    </row>
    <row r="38986" spans="13:13" ht="49.2" customHeight="1">
      <c r="M38986" s="85"/>
    </row>
    <row r="38987" spans="13:13" ht="49.2" customHeight="1">
      <c r="M38987" s="85"/>
    </row>
    <row r="38988" spans="13:13" ht="49.2" customHeight="1">
      <c r="M38988" s="85"/>
    </row>
    <row r="38989" spans="13:13" ht="49.2" customHeight="1">
      <c r="M38989" s="85"/>
    </row>
    <row r="38990" spans="13:13" ht="49.2" customHeight="1">
      <c r="M38990" s="85"/>
    </row>
    <row r="38991" spans="13:13" ht="49.2" customHeight="1">
      <c r="M38991" s="85"/>
    </row>
    <row r="38992" spans="13:13" ht="49.2" customHeight="1">
      <c r="M38992" s="85"/>
    </row>
    <row r="38993" spans="13:13" ht="49.2" customHeight="1">
      <c r="M38993" s="85"/>
    </row>
    <row r="38994" spans="13:13" ht="49.2" customHeight="1">
      <c r="M38994" s="85"/>
    </row>
    <row r="38995" spans="13:13" ht="49.2" customHeight="1">
      <c r="M38995" s="85"/>
    </row>
    <row r="38996" spans="13:13" ht="49.2" customHeight="1">
      <c r="M38996" s="85"/>
    </row>
    <row r="38997" spans="13:13" ht="49.2" customHeight="1">
      <c r="M38997" s="85"/>
    </row>
    <row r="38998" spans="13:13" ht="49.2" customHeight="1">
      <c r="M38998" s="85"/>
    </row>
    <row r="38999" spans="13:13" ht="49.2" customHeight="1">
      <c r="M38999" s="85"/>
    </row>
    <row r="39000" spans="13:13" ht="49.2" customHeight="1">
      <c r="M39000" s="85"/>
    </row>
    <row r="39001" spans="13:13" ht="49.2" customHeight="1">
      <c r="M39001" s="85"/>
    </row>
    <row r="39002" spans="13:13" ht="49.2" customHeight="1">
      <c r="M39002" s="85"/>
    </row>
    <row r="39003" spans="13:13" ht="49.2" customHeight="1">
      <c r="M39003" s="85"/>
    </row>
    <row r="39004" spans="13:13" ht="49.2" customHeight="1">
      <c r="M39004" s="85"/>
    </row>
    <row r="39005" spans="13:13" ht="49.2" customHeight="1">
      <c r="M39005" s="85"/>
    </row>
    <row r="39006" spans="13:13" ht="49.2" customHeight="1">
      <c r="M39006" s="85"/>
    </row>
    <row r="39007" spans="13:13" ht="49.2" customHeight="1">
      <c r="M39007" s="85"/>
    </row>
    <row r="39008" spans="13:13" ht="49.2" customHeight="1">
      <c r="M39008" s="85"/>
    </row>
    <row r="39009" spans="13:13" ht="49.2" customHeight="1">
      <c r="M39009" s="85"/>
    </row>
    <row r="39010" spans="13:13" ht="49.2" customHeight="1">
      <c r="M39010" s="85"/>
    </row>
    <row r="39011" spans="13:13" ht="49.2" customHeight="1">
      <c r="M39011" s="85"/>
    </row>
    <row r="39012" spans="13:13" ht="49.2" customHeight="1">
      <c r="M39012" s="85"/>
    </row>
    <row r="39013" spans="13:13" ht="49.2" customHeight="1">
      <c r="M39013" s="85"/>
    </row>
    <row r="39014" spans="13:13" ht="49.2" customHeight="1">
      <c r="M39014" s="85"/>
    </row>
    <row r="39015" spans="13:13" ht="49.2" customHeight="1">
      <c r="M39015" s="85"/>
    </row>
    <row r="39016" spans="13:13" ht="49.2" customHeight="1">
      <c r="M39016" s="85"/>
    </row>
    <row r="39017" spans="13:13" ht="49.2" customHeight="1">
      <c r="M39017" s="85"/>
    </row>
    <row r="39018" spans="13:13" ht="49.2" customHeight="1">
      <c r="M39018" s="85"/>
    </row>
    <row r="39019" spans="13:13" ht="49.2" customHeight="1">
      <c r="M39019" s="85"/>
    </row>
    <row r="39020" spans="13:13" ht="49.2" customHeight="1">
      <c r="M39020" s="85"/>
    </row>
    <row r="39021" spans="13:13" ht="49.2" customHeight="1">
      <c r="M39021" s="85"/>
    </row>
    <row r="39022" spans="13:13" ht="49.2" customHeight="1">
      <c r="M39022" s="85"/>
    </row>
    <row r="39023" spans="13:13" ht="49.2" customHeight="1">
      <c r="M39023" s="85"/>
    </row>
    <row r="39024" spans="13:13" ht="49.2" customHeight="1">
      <c r="M39024" s="85"/>
    </row>
    <row r="39025" spans="13:13" ht="49.2" customHeight="1">
      <c r="M39025" s="85"/>
    </row>
    <row r="39026" spans="13:13" ht="49.2" customHeight="1">
      <c r="M39026" s="85"/>
    </row>
    <row r="39027" spans="13:13" ht="49.2" customHeight="1">
      <c r="M39027" s="85"/>
    </row>
    <row r="39028" spans="13:13" ht="49.2" customHeight="1">
      <c r="M39028" s="85"/>
    </row>
    <row r="39029" spans="13:13" ht="49.2" customHeight="1">
      <c r="M39029" s="85"/>
    </row>
    <row r="39030" spans="13:13" ht="49.2" customHeight="1">
      <c r="M39030" s="85"/>
    </row>
    <row r="39031" spans="13:13" ht="49.2" customHeight="1">
      <c r="M39031" s="85"/>
    </row>
    <row r="39032" spans="13:13" ht="49.2" customHeight="1">
      <c r="M39032" s="85"/>
    </row>
    <row r="39033" spans="13:13" ht="49.2" customHeight="1">
      <c r="M39033" s="85"/>
    </row>
    <row r="39034" spans="13:13" ht="49.2" customHeight="1">
      <c r="M39034" s="85"/>
    </row>
    <row r="39035" spans="13:13" ht="49.2" customHeight="1">
      <c r="M39035" s="85"/>
    </row>
    <row r="39036" spans="13:13" ht="49.2" customHeight="1">
      <c r="M39036" s="85"/>
    </row>
    <row r="39037" spans="13:13" ht="49.2" customHeight="1">
      <c r="M39037" s="85"/>
    </row>
    <row r="39038" spans="13:13" ht="49.2" customHeight="1">
      <c r="M39038" s="85"/>
    </row>
    <row r="39039" spans="13:13" ht="49.2" customHeight="1">
      <c r="M39039" s="85"/>
    </row>
    <row r="39040" spans="13:13" ht="49.2" customHeight="1">
      <c r="M39040" s="85"/>
    </row>
    <row r="39041" spans="13:13" ht="49.2" customHeight="1">
      <c r="M39041" s="85"/>
    </row>
    <row r="39042" spans="13:13" ht="49.2" customHeight="1">
      <c r="M39042" s="85"/>
    </row>
    <row r="39043" spans="13:13" ht="49.2" customHeight="1">
      <c r="M39043" s="85"/>
    </row>
    <row r="39044" spans="13:13" ht="49.2" customHeight="1">
      <c r="M39044" s="85"/>
    </row>
    <row r="39045" spans="13:13" ht="49.2" customHeight="1">
      <c r="M39045" s="85"/>
    </row>
    <row r="39046" spans="13:13" ht="49.2" customHeight="1">
      <c r="M39046" s="85"/>
    </row>
    <row r="39047" spans="13:13" ht="49.2" customHeight="1">
      <c r="M39047" s="85"/>
    </row>
    <row r="39048" spans="13:13" ht="49.2" customHeight="1">
      <c r="M39048" s="85"/>
    </row>
    <row r="39049" spans="13:13" ht="49.2" customHeight="1">
      <c r="M39049" s="85"/>
    </row>
    <row r="39050" spans="13:13" ht="49.2" customHeight="1">
      <c r="M39050" s="85"/>
    </row>
    <row r="39051" spans="13:13" ht="49.2" customHeight="1">
      <c r="M39051" s="85"/>
    </row>
    <row r="39052" spans="13:13" ht="49.2" customHeight="1">
      <c r="M39052" s="85"/>
    </row>
    <row r="39053" spans="13:13" ht="49.2" customHeight="1">
      <c r="M39053" s="85"/>
    </row>
    <row r="39054" spans="13:13" ht="49.2" customHeight="1">
      <c r="M39054" s="85"/>
    </row>
    <row r="39055" spans="13:13" ht="49.2" customHeight="1">
      <c r="M39055" s="85"/>
    </row>
    <row r="39056" spans="13:13" ht="49.2" customHeight="1">
      <c r="M39056" s="85"/>
    </row>
    <row r="39057" spans="13:13" ht="49.2" customHeight="1">
      <c r="M39057" s="85"/>
    </row>
    <row r="39058" spans="13:13" ht="49.2" customHeight="1">
      <c r="M39058" s="85"/>
    </row>
    <row r="39059" spans="13:13" ht="49.2" customHeight="1">
      <c r="M39059" s="85"/>
    </row>
    <row r="39060" spans="13:13" ht="49.2" customHeight="1">
      <c r="M39060" s="85"/>
    </row>
    <row r="39061" spans="13:13" ht="49.2" customHeight="1">
      <c r="M39061" s="85"/>
    </row>
    <row r="39062" spans="13:13" ht="49.2" customHeight="1">
      <c r="M39062" s="85"/>
    </row>
    <row r="39063" spans="13:13" ht="49.2" customHeight="1">
      <c r="M39063" s="85"/>
    </row>
    <row r="39064" spans="13:13" ht="49.2" customHeight="1">
      <c r="M39064" s="85"/>
    </row>
    <row r="39065" spans="13:13" ht="49.2" customHeight="1">
      <c r="M39065" s="85"/>
    </row>
    <row r="39066" spans="13:13" ht="49.2" customHeight="1">
      <c r="M39066" s="85"/>
    </row>
    <row r="39067" spans="13:13" ht="49.2" customHeight="1">
      <c r="M39067" s="85"/>
    </row>
    <row r="39068" spans="13:13" ht="49.2" customHeight="1">
      <c r="M39068" s="85"/>
    </row>
    <row r="39069" spans="13:13" ht="49.2" customHeight="1">
      <c r="M39069" s="85"/>
    </row>
    <row r="39070" spans="13:13" ht="49.2" customHeight="1">
      <c r="M39070" s="85"/>
    </row>
    <row r="39071" spans="13:13" ht="49.2" customHeight="1">
      <c r="M39071" s="85"/>
    </row>
    <row r="39072" spans="13:13" ht="49.2" customHeight="1">
      <c r="M39072" s="85"/>
    </row>
    <row r="39073" spans="13:13" ht="49.2" customHeight="1">
      <c r="M39073" s="85"/>
    </row>
    <row r="39074" spans="13:13" ht="49.2" customHeight="1">
      <c r="M39074" s="85"/>
    </row>
    <row r="39075" spans="13:13" ht="49.2" customHeight="1">
      <c r="M39075" s="85"/>
    </row>
    <row r="39076" spans="13:13" ht="49.2" customHeight="1">
      <c r="M39076" s="85"/>
    </row>
    <row r="39077" spans="13:13" ht="49.2" customHeight="1">
      <c r="M39077" s="85"/>
    </row>
    <row r="39078" spans="13:13" ht="49.2" customHeight="1">
      <c r="M39078" s="85"/>
    </row>
    <row r="39079" spans="13:13" ht="49.2" customHeight="1">
      <c r="M39079" s="85"/>
    </row>
    <row r="39080" spans="13:13" ht="49.2" customHeight="1">
      <c r="M39080" s="85"/>
    </row>
    <row r="39081" spans="13:13" ht="49.2" customHeight="1">
      <c r="M39081" s="85"/>
    </row>
    <row r="39082" spans="13:13" ht="49.2" customHeight="1">
      <c r="M39082" s="85"/>
    </row>
    <row r="39083" spans="13:13" ht="49.2" customHeight="1">
      <c r="M39083" s="85"/>
    </row>
    <row r="39084" spans="13:13" ht="49.2" customHeight="1">
      <c r="M39084" s="85"/>
    </row>
    <row r="39085" spans="13:13" ht="49.2" customHeight="1">
      <c r="M39085" s="85"/>
    </row>
    <row r="39086" spans="13:13" ht="49.2" customHeight="1">
      <c r="M39086" s="85"/>
    </row>
    <row r="39087" spans="13:13" ht="49.2" customHeight="1">
      <c r="M39087" s="85"/>
    </row>
    <row r="39088" spans="13:13" ht="49.2" customHeight="1">
      <c r="M39088" s="85"/>
    </row>
    <row r="39089" spans="13:13" ht="49.2" customHeight="1">
      <c r="M39089" s="85"/>
    </row>
    <row r="39090" spans="13:13" ht="49.2" customHeight="1">
      <c r="M39090" s="85"/>
    </row>
    <row r="39091" spans="13:13" ht="49.2" customHeight="1">
      <c r="M39091" s="85"/>
    </row>
    <row r="39092" spans="13:13" ht="49.2" customHeight="1">
      <c r="M39092" s="85"/>
    </row>
    <row r="39093" spans="13:13" ht="49.2" customHeight="1">
      <c r="M39093" s="85"/>
    </row>
    <row r="39094" spans="13:13" ht="49.2" customHeight="1">
      <c r="M39094" s="85"/>
    </row>
    <row r="39095" spans="13:13" ht="49.2" customHeight="1">
      <c r="M39095" s="85"/>
    </row>
    <row r="39096" spans="13:13" ht="49.2" customHeight="1">
      <c r="M39096" s="85"/>
    </row>
    <row r="39097" spans="13:13" ht="49.2" customHeight="1">
      <c r="M39097" s="85"/>
    </row>
    <row r="39098" spans="13:13" ht="49.2" customHeight="1">
      <c r="M39098" s="85"/>
    </row>
    <row r="39099" spans="13:13" ht="49.2" customHeight="1">
      <c r="M39099" s="85"/>
    </row>
    <row r="39100" spans="13:13" ht="49.2" customHeight="1">
      <c r="M39100" s="85"/>
    </row>
    <row r="39101" spans="13:13" ht="49.2" customHeight="1">
      <c r="M39101" s="85"/>
    </row>
    <row r="39102" spans="13:13" ht="49.2" customHeight="1">
      <c r="M39102" s="85"/>
    </row>
    <row r="39103" spans="13:13" ht="49.2" customHeight="1">
      <c r="M39103" s="85"/>
    </row>
    <row r="39104" spans="13:13" ht="49.2" customHeight="1">
      <c r="M39104" s="85"/>
    </row>
    <row r="39105" spans="13:13" ht="49.2" customHeight="1">
      <c r="M39105" s="85"/>
    </row>
    <row r="39106" spans="13:13" ht="49.2" customHeight="1">
      <c r="M39106" s="85"/>
    </row>
    <row r="39107" spans="13:13" ht="49.2" customHeight="1">
      <c r="M39107" s="85"/>
    </row>
    <row r="39108" spans="13:13" ht="49.2" customHeight="1">
      <c r="M39108" s="85"/>
    </row>
    <row r="39109" spans="13:13" ht="49.2" customHeight="1">
      <c r="M39109" s="85"/>
    </row>
    <row r="39110" spans="13:13" ht="49.2" customHeight="1">
      <c r="M39110" s="85"/>
    </row>
    <row r="39111" spans="13:13" ht="49.2" customHeight="1">
      <c r="M39111" s="85"/>
    </row>
    <row r="39112" spans="13:13" ht="49.2" customHeight="1">
      <c r="M39112" s="85"/>
    </row>
    <row r="39113" spans="13:13" ht="49.2" customHeight="1">
      <c r="M39113" s="85"/>
    </row>
    <row r="39114" spans="13:13" ht="49.2" customHeight="1">
      <c r="M39114" s="85"/>
    </row>
    <row r="39115" spans="13:13" ht="49.2" customHeight="1">
      <c r="M39115" s="85"/>
    </row>
    <row r="39116" spans="13:13" ht="49.2" customHeight="1">
      <c r="M39116" s="85"/>
    </row>
    <row r="39117" spans="13:13" ht="49.2" customHeight="1">
      <c r="M39117" s="85"/>
    </row>
    <row r="39118" spans="13:13" ht="49.2" customHeight="1">
      <c r="M39118" s="85"/>
    </row>
    <row r="39119" spans="13:13" ht="49.2" customHeight="1">
      <c r="M39119" s="85"/>
    </row>
    <row r="39120" spans="13:13" ht="49.2" customHeight="1">
      <c r="M39120" s="85"/>
    </row>
    <row r="39121" spans="13:13" ht="49.2" customHeight="1">
      <c r="M39121" s="85"/>
    </row>
    <row r="39122" spans="13:13" ht="49.2" customHeight="1">
      <c r="M39122" s="85"/>
    </row>
    <row r="39123" spans="13:13" ht="49.2" customHeight="1">
      <c r="M39123" s="85"/>
    </row>
    <row r="39124" spans="13:13" ht="49.2" customHeight="1">
      <c r="M39124" s="85"/>
    </row>
    <row r="39125" spans="13:13" ht="49.2" customHeight="1">
      <c r="M39125" s="85"/>
    </row>
    <row r="39126" spans="13:13" ht="49.2" customHeight="1">
      <c r="M39126" s="85"/>
    </row>
    <row r="39127" spans="13:13" ht="49.2" customHeight="1">
      <c r="M39127" s="85"/>
    </row>
    <row r="39128" spans="13:13" ht="49.2" customHeight="1">
      <c r="M39128" s="85"/>
    </row>
    <row r="39129" spans="13:13" ht="49.2" customHeight="1">
      <c r="M39129" s="85"/>
    </row>
    <row r="39130" spans="13:13" ht="49.2" customHeight="1">
      <c r="M39130" s="85"/>
    </row>
    <row r="39131" spans="13:13" ht="49.2" customHeight="1">
      <c r="M39131" s="85"/>
    </row>
    <row r="39132" spans="13:13" ht="49.2" customHeight="1">
      <c r="M39132" s="85"/>
    </row>
    <row r="39133" spans="13:13" ht="49.2" customHeight="1">
      <c r="M39133" s="85"/>
    </row>
    <row r="39134" spans="13:13" ht="49.2" customHeight="1">
      <c r="M39134" s="85"/>
    </row>
    <row r="39135" spans="13:13" ht="49.2" customHeight="1">
      <c r="M39135" s="85"/>
    </row>
    <row r="39136" spans="13:13" ht="49.2" customHeight="1">
      <c r="M39136" s="85"/>
    </row>
    <row r="39137" spans="13:13" ht="49.2" customHeight="1">
      <c r="M39137" s="85"/>
    </row>
    <row r="39138" spans="13:13" ht="49.2" customHeight="1">
      <c r="M39138" s="85"/>
    </row>
    <row r="39139" spans="13:13" ht="49.2" customHeight="1">
      <c r="M39139" s="85"/>
    </row>
    <row r="39140" spans="13:13" ht="49.2" customHeight="1">
      <c r="M39140" s="85"/>
    </row>
    <row r="39141" spans="13:13" ht="49.2" customHeight="1">
      <c r="M39141" s="85"/>
    </row>
    <row r="39142" spans="13:13" ht="49.2" customHeight="1">
      <c r="M39142" s="85"/>
    </row>
    <row r="39143" spans="13:13" ht="49.2" customHeight="1">
      <c r="M39143" s="85"/>
    </row>
    <row r="39144" spans="13:13" ht="49.2" customHeight="1">
      <c r="M39144" s="85"/>
    </row>
    <row r="39145" spans="13:13" ht="49.2" customHeight="1">
      <c r="M39145" s="85"/>
    </row>
    <row r="39146" spans="13:13" ht="49.2" customHeight="1">
      <c r="M39146" s="85"/>
    </row>
    <row r="39147" spans="13:13" ht="49.2" customHeight="1">
      <c r="M39147" s="85"/>
    </row>
    <row r="39148" spans="13:13" ht="49.2" customHeight="1">
      <c r="M39148" s="85"/>
    </row>
    <row r="39149" spans="13:13" ht="49.2" customHeight="1">
      <c r="M39149" s="85"/>
    </row>
    <row r="39150" spans="13:13" ht="49.2" customHeight="1">
      <c r="M39150" s="85"/>
    </row>
    <row r="39151" spans="13:13" ht="49.2" customHeight="1">
      <c r="M39151" s="85"/>
    </row>
    <row r="39152" spans="13:13" ht="49.2" customHeight="1">
      <c r="M39152" s="85"/>
    </row>
    <row r="39153" spans="13:13" ht="49.2" customHeight="1">
      <c r="M39153" s="85"/>
    </row>
    <row r="39154" spans="13:13" ht="49.2" customHeight="1">
      <c r="M39154" s="85"/>
    </row>
    <row r="39155" spans="13:13" ht="49.2" customHeight="1">
      <c r="M39155" s="85"/>
    </row>
    <row r="39156" spans="13:13" ht="49.2" customHeight="1">
      <c r="M39156" s="85"/>
    </row>
    <row r="39157" spans="13:13" ht="49.2" customHeight="1">
      <c r="M39157" s="85"/>
    </row>
    <row r="39158" spans="13:13" ht="49.2" customHeight="1">
      <c r="M39158" s="85"/>
    </row>
    <row r="39159" spans="13:13" ht="49.2" customHeight="1">
      <c r="M39159" s="85"/>
    </row>
    <row r="39160" spans="13:13" ht="49.2" customHeight="1">
      <c r="M39160" s="85"/>
    </row>
    <row r="39161" spans="13:13" ht="49.2" customHeight="1">
      <c r="M39161" s="85"/>
    </row>
    <row r="39162" spans="13:13" ht="49.2" customHeight="1">
      <c r="M39162" s="85"/>
    </row>
    <row r="39163" spans="13:13" ht="49.2" customHeight="1">
      <c r="M39163" s="85"/>
    </row>
    <row r="39164" spans="13:13" ht="49.2" customHeight="1">
      <c r="M39164" s="85"/>
    </row>
    <row r="39165" spans="13:13" ht="49.2" customHeight="1">
      <c r="M39165" s="85"/>
    </row>
    <row r="39166" spans="13:13" ht="49.2" customHeight="1">
      <c r="M39166" s="85"/>
    </row>
    <row r="39167" spans="13:13" ht="49.2" customHeight="1">
      <c r="M39167" s="85"/>
    </row>
    <row r="39168" spans="13:13" ht="49.2" customHeight="1">
      <c r="M39168" s="85"/>
    </row>
    <row r="39169" spans="13:13" ht="49.2" customHeight="1">
      <c r="M39169" s="85"/>
    </row>
    <row r="39170" spans="13:13" ht="49.2" customHeight="1">
      <c r="M39170" s="85"/>
    </row>
    <row r="39171" spans="13:13" ht="49.2" customHeight="1">
      <c r="M39171" s="85"/>
    </row>
    <row r="39172" spans="13:13" ht="49.2" customHeight="1">
      <c r="M39172" s="85"/>
    </row>
    <row r="39173" spans="13:13" ht="49.2" customHeight="1">
      <c r="M39173" s="85"/>
    </row>
    <row r="39174" spans="13:13" ht="49.2" customHeight="1">
      <c r="M39174" s="85"/>
    </row>
    <row r="39175" spans="13:13" ht="49.2" customHeight="1">
      <c r="M39175" s="85"/>
    </row>
    <row r="39176" spans="13:13" ht="49.2" customHeight="1">
      <c r="M39176" s="85"/>
    </row>
    <row r="39177" spans="13:13" ht="49.2" customHeight="1">
      <c r="M39177" s="85"/>
    </row>
    <row r="39178" spans="13:13" ht="49.2" customHeight="1">
      <c r="M39178" s="85"/>
    </row>
    <row r="39179" spans="13:13" ht="49.2" customHeight="1">
      <c r="M39179" s="85"/>
    </row>
    <row r="39180" spans="13:13" ht="49.2" customHeight="1">
      <c r="M39180" s="85"/>
    </row>
    <row r="39181" spans="13:13" ht="49.2" customHeight="1">
      <c r="M39181" s="85"/>
    </row>
    <row r="39182" spans="13:13" ht="49.2" customHeight="1">
      <c r="M39182" s="85"/>
    </row>
    <row r="39183" spans="13:13" ht="49.2" customHeight="1">
      <c r="M39183" s="85"/>
    </row>
    <row r="39184" spans="13:13" ht="49.2" customHeight="1">
      <c r="M39184" s="85"/>
    </row>
    <row r="39185" spans="13:13" ht="49.2" customHeight="1">
      <c r="M39185" s="85"/>
    </row>
    <row r="39186" spans="13:13" ht="49.2" customHeight="1">
      <c r="M39186" s="85"/>
    </row>
    <row r="39187" spans="13:13" ht="49.2" customHeight="1">
      <c r="M39187" s="85"/>
    </row>
    <row r="39188" spans="13:13" ht="49.2" customHeight="1">
      <c r="M39188" s="85"/>
    </row>
    <row r="39189" spans="13:13" ht="49.2" customHeight="1">
      <c r="M39189" s="85"/>
    </row>
    <row r="39190" spans="13:13" ht="49.2" customHeight="1">
      <c r="M39190" s="85"/>
    </row>
    <row r="39191" spans="13:13" ht="49.2" customHeight="1">
      <c r="M39191" s="85"/>
    </row>
    <row r="39192" spans="13:13" ht="49.2" customHeight="1">
      <c r="M39192" s="85"/>
    </row>
    <row r="39193" spans="13:13" ht="49.2" customHeight="1">
      <c r="M39193" s="85"/>
    </row>
    <row r="39194" spans="13:13" ht="49.2" customHeight="1">
      <c r="M39194" s="85"/>
    </row>
    <row r="39195" spans="13:13" ht="49.2" customHeight="1">
      <c r="M39195" s="85"/>
    </row>
    <row r="39196" spans="13:13" ht="49.2" customHeight="1">
      <c r="M39196" s="85"/>
    </row>
    <row r="39197" spans="13:13" ht="49.2" customHeight="1">
      <c r="M39197" s="85"/>
    </row>
    <row r="39198" spans="13:13" ht="49.2" customHeight="1">
      <c r="M39198" s="85"/>
    </row>
    <row r="39199" spans="13:13" ht="49.2" customHeight="1">
      <c r="M39199" s="85"/>
    </row>
    <row r="39200" spans="13:13" ht="49.2" customHeight="1">
      <c r="M39200" s="85"/>
    </row>
    <row r="39201" spans="13:13" ht="49.2" customHeight="1">
      <c r="M39201" s="85"/>
    </row>
    <row r="39202" spans="13:13" ht="49.2" customHeight="1">
      <c r="M39202" s="85"/>
    </row>
    <row r="39203" spans="13:13" ht="49.2" customHeight="1">
      <c r="M39203" s="85"/>
    </row>
    <row r="39204" spans="13:13" ht="49.2" customHeight="1">
      <c r="M39204" s="85"/>
    </row>
    <row r="39205" spans="13:13" ht="49.2" customHeight="1">
      <c r="M39205" s="85"/>
    </row>
    <row r="39206" spans="13:13" ht="49.2" customHeight="1">
      <c r="M39206" s="85"/>
    </row>
    <row r="39207" spans="13:13" ht="49.2" customHeight="1">
      <c r="M39207" s="85"/>
    </row>
    <row r="39208" spans="13:13" ht="49.2" customHeight="1">
      <c r="M39208" s="85"/>
    </row>
    <row r="39209" spans="13:13" ht="49.2" customHeight="1">
      <c r="M39209" s="85"/>
    </row>
    <row r="39210" spans="13:13" ht="49.2" customHeight="1">
      <c r="M39210" s="85"/>
    </row>
    <row r="39211" spans="13:13" ht="49.2" customHeight="1">
      <c r="M39211" s="85"/>
    </row>
    <row r="39212" spans="13:13" ht="49.2" customHeight="1">
      <c r="M39212" s="85"/>
    </row>
    <row r="39213" spans="13:13" ht="49.2" customHeight="1">
      <c r="M39213" s="85"/>
    </row>
    <row r="39214" spans="13:13" ht="49.2" customHeight="1">
      <c r="M39214" s="85"/>
    </row>
    <row r="39215" spans="13:13" ht="49.2" customHeight="1">
      <c r="M39215" s="85"/>
    </row>
    <row r="39216" spans="13:13" ht="49.2" customHeight="1">
      <c r="M39216" s="85"/>
    </row>
    <row r="39217" spans="13:13" ht="49.2" customHeight="1">
      <c r="M39217" s="85"/>
    </row>
    <row r="39218" spans="13:13" ht="49.2" customHeight="1">
      <c r="M39218" s="85"/>
    </row>
    <row r="39219" spans="13:13" ht="49.2" customHeight="1">
      <c r="M39219" s="85"/>
    </row>
    <row r="39220" spans="13:13" ht="49.2" customHeight="1">
      <c r="M39220" s="85"/>
    </row>
    <row r="39221" spans="13:13" ht="49.2" customHeight="1">
      <c r="M39221" s="85"/>
    </row>
    <row r="39222" spans="13:13" ht="49.2" customHeight="1">
      <c r="M39222" s="85"/>
    </row>
    <row r="39223" spans="13:13" ht="49.2" customHeight="1">
      <c r="M39223" s="85"/>
    </row>
    <row r="39224" spans="13:13" ht="49.2" customHeight="1">
      <c r="M39224" s="85"/>
    </row>
    <row r="39225" spans="13:13" ht="49.2" customHeight="1">
      <c r="M39225" s="85"/>
    </row>
    <row r="39226" spans="13:13" ht="49.2" customHeight="1">
      <c r="M39226" s="85"/>
    </row>
    <row r="39227" spans="13:13" ht="49.2" customHeight="1">
      <c r="M39227" s="85"/>
    </row>
    <row r="39228" spans="13:13" ht="49.2" customHeight="1">
      <c r="M39228" s="85"/>
    </row>
    <row r="39229" spans="13:13" ht="49.2" customHeight="1">
      <c r="M39229" s="85"/>
    </row>
    <row r="39230" spans="13:13" ht="49.2" customHeight="1">
      <c r="M39230" s="85"/>
    </row>
    <row r="39231" spans="13:13" ht="49.2" customHeight="1">
      <c r="M39231" s="85"/>
    </row>
    <row r="39232" spans="13:13" ht="49.2" customHeight="1">
      <c r="M39232" s="85"/>
    </row>
    <row r="39233" spans="13:13" ht="49.2" customHeight="1">
      <c r="M39233" s="85"/>
    </row>
    <row r="39234" spans="13:13" ht="49.2" customHeight="1">
      <c r="M39234" s="85"/>
    </row>
    <row r="39235" spans="13:13" ht="49.2" customHeight="1">
      <c r="M39235" s="85"/>
    </row>
    <row r="39236" spans="13:13" ht="49.2" customHeight="1">
      <c r="M39236" s="85"/>
    </row>
    <row r="39237" spans="13:13" ht="49.2" customHeight="1">
      <c r="M39237" s="85"/>
    </row>
    <row r="39238" spans="13:13" ht="49.2" customHeight="1">
      <c r="M39238" s="85"/>
    </row>
    <row r="39239" spans="13:13" ht="49.2" customHeight="1">
      <c r="M39239" s="85"/>
    </row>
    <row r="39240" spans="13:13" ht="49.2" customHeight="1">
      <c r="M39240" s="85"/>
    </row>
    <row r="39241" spans="13:13" ht="49.2" customHeight="1">
      <c r="M39241" s="85"/>
    </row>
    <row r="39242" spans="13:13" ht="49.2" customHeight="1">
      <c r="M39242" s="85"/>
    </row>
    <row r="39243" spans="13:13" ht="49.2" customHeight="1">
      <c r="M39243" s="85"/>
    </row>
    <row r="39244" spans="13:13" ht="49.2" customHeight="1">
      <c r="M39244" s="85"/>
    </row>
    <row r="39245" spans="13:13" ht="49.2" customHeight="1">
      <c r="M39245" s="85"/>
    </row>
    <row r="39246" spans="13:13" ht="49.2" customHeight="1">
      <c r="M39246" s="85"/>
    </row>
    <row r="39247" spans="13:13" ht="49.2" customHeight="1">
      <c r="M39247" s="85"/>
    </row>
    <row r="39248" spans="13:13" ht="49.2" customHeight="1">
      <c r="M39248" s="85"/>
    </row>
    <row r="39249" spans="13:13" ht="49.2" customHeight="1">
      <c r="M39249" s="85"/>
    </row>
    <row r="39250" spans="13:13" ht="49.2" customHeight="1">
      <c r="M39250" s="85"/>
    </row>
    <row r="39251" spans="13:13" ht="49.2" customHeight="1">
      <c r="M39251" s="85"/>
    </row>
    <row r="39252" spans="13:13" ht="49.2" customHeight="1">
      <c r="M39252" s="85"/>
    </row>
    <row r="39253" spans="13:13" ht="49.2" customHeight="1">
      <c r="M39253" s="85"/>
    </row>
    <row r="39254" spans="13:13" ht="49.2" customHeight="1">
      <c r="M39254" s="85"/>
    </row>
    <row r="39255" spans="13:13" ht="49.2" customHeight="1">
      <c r="M39255" s="85"/>
    </row>
    <row r="39256" spans="13:13" ht="49.2" customHeight="1">
      <c r="M39256" s="85"/>
    </row>
    <row r="39257" spans="13:13" ht="49.2" customHeight="1">
      <c r="M39257" s="85"/>
    </row>
    <row r="39258" spans="13:13" ht="49.2" customHeight="1">
      <c r="M39258" s="85"/>
    </row>
    <row r="39259" spans="13:13" ht="49.2" customHeight="1">
      <c r="M39259" s="85"/>
    </row>
    <row r="39260" spans="13:13" ht="49.2" customHeight="1">
      <c r="M39260" s="85"/>
    </row>
    <row r="39261" spans="13:13" ht="49.2" customHeight="1">
      <c r="M39261" s="85"/>
    </row>
    <row r="39262" spans="13:13" ht="49.2" customHeight="1">
      <c r="M39262" s="85"/>
    </row>
    <row r="39263" spans="13:13" ht="49.2" customHeight="1">
      <c r="M39263" s="85"/>
    </row>
    <row r="39264" spans="13:13" ht="49.2" customHeight="1">
      <c r="M39264" s="85"/>
    </row>
    <row r="39265" spans="13:13" ht="49.2" customHeight="1">
      <c r="M39265" s="85"/>
    </row>
    <row r="39266" spans="13:13" ht="49.2" customHeight="1">
      <c r="M39266" s="85"/>
    </row>
    <row r="39267" spans="13:13" ht="49.2" customHeight="1">
      <c r="M39267" s="85"/>
    </row>
    <row r="39268" spans="13:13" ht="49.2" customHeight="1">
      <c r="M39268" s="85"/>
    </row>
    <row r="39269" spans="13:13" ht="49.2" customHeight="1">
      <c r="M39269" s="85"/>
    </row>
    <row r="39270" spans="13:13" ht="49.2" customHeight="1">
      <c r="M39270" s="85"/>
    </row>
    <row r="39271" spans="13:13" ht="49.2" customHeight="1">
      <c r="M39271" s="85"/>
    </row>
    <row r="39272" spans="13:13" ht="49.2" customHeight="1">
      <c r="M39272" s="85"/>
    </row>
    <row r="39273" spans="13:13" ht="49.2" customHeight="1">
      <c r="M39273" s="85"/>
    </row>
    <row r="39274" spans="13:13" ht="49.2" customHeight="1">
      <c r="M39274" s="85"/>
    </row>
    <row r="39275" spans="13:13" ht="49.2" customHeight="1">
      <c r="M39275" s="85"/>
    </row>
    <row r="39276" spans="13:13" ht="49.2" customHeight="1">
      <c r="M39276" s="85"/>
    </row>
    <row r="39277" spans="13:13" ht="49.2" customHeight="1">
      <c r="M39277" s="85"/>
    </row>
    <row r="39278" spans="13:13" ht="49.2" customHeight="1">
      <c r="M39278" s="85"/>
    </row>
    <row r="39279" spans="13:13" ht="49.2" customHeight="1">
      <c r="M39279" s="85"/>
    </row>
    <row r="39280" spans="13:13" ht="49.2" customHeight="1">
      <c r="M39280" s="85"/>
    </row>
    <row r="39281" spans="13:13" ht="49.2" customHeight="1">
      <c r="M39281" s="85"/>
    </row>
    <row r="39282" spans="13:13" ht="49.2" customHeight="1">
      <c r="M39282" s="85"/>
    </row>
    <row r="39283" spans="13:13" ht="49.2" customHeight="1">
      <c r="M39283" s="85"/>
    </row>
    <row r="39284" spans="13:13" ht="49.2" customHeight="1">
      <c r="M39284" s="85"/>
    </row>
    <row r="39285" spans="13:13" ht="49.2" customHeight="1">
      <c r="M39285" s="85"/>
    </row>
    <row r="39286" spans="13:13" ht="49.2" customHeight="1">
      <c r="M39286" s="85"/>
    </row>
    <row r="39287" spans="13:13" ht="49.2" customHeight="1">
      <c r="M39287" s="85"/>
    </row>
    <row r="39288" spans="13:13" ht="49.2" customHeight="1">
      <c r="M39288" s="85"/>
    </row>
    <row r="39289" spans="13:13" ht="49.2" customHeight="1">
      <c r="M39289" s="85"/>
    </row>
    <row r="39290" spans="13:13" ht="49.2" customHeight="1">
      <c r="M39290" s="85"/>
    </row>
    <row r="39291" spans="13:13" ht="49.2" customHeight="1">
      <c r="M39291" s="85"/>
    </row>
    <row r="39292" spans="13:13" ht="49.2" customHeight="1">
      <c r="M39292" s="85"/>
    </row>
    <row r="39293" spans="13:13" ht="49.2" customHeight="1">
      <c r="M39293" s="85"/>
    </row>
    <row r="39294" spans="13:13" ht="49.2" customHeight="1">
      <c r="M39294" s="85"/>
    </row>
    <row r="39295" spans="13:13" ht="49.2" customHeight="1">
      <c r="M39295" s="85"/>
    </row>
    <row r="39296" spans="13:13" ht="49.2" customHeight="1">
      <c r="M39296" s="85"/>
    </row>
    <row r="39297" spans="13:13" ht="49.2" customHeight="1">
      <c r="M39297" s="85"/>
    </row>
    <row r="39298" spans="13:13" ht="49.2" customHeight="1">
      <c r="M39298" s="85"/>
    </row>
    <row r="39299" spans="13:13" ht="49.2" customHeight="1">
      <c r="M39299" s="85"/>
    </row>
    <row r="39300" spans="13:13" ht="49.2" customHeight="1">
      <c r="M39300" s="85"/>
    </row>
    <row r="39301" spans="13:13" ht="49.2" customHeight="1">
      <c r="M39301" s="85"/>
    </row>
    <row r="39302" spans="13:13" ht="49.2" customHeight="1">
      <c r="M39302" s="85"/>
    </row>
    <row r="39303" spans="13:13" ht="49.2" customHeight="1">
      <c r="M39303" s="85"/>
    </row>
    <row r="39304" spans="13:13" ht="49.2" customHeight="1">
      <c r="M39304" s="85"/>
    </row>
    <row r="39305" spans="13:13" ht="49.2" customHeight="1">
      <c r="M39305" s="85"/>
    </row>
    <row r="39306" spans="13:13" ht="49.2" customHeight="1">
      <c r="M39306" s="85"/>
    </row>
    <row r="39307" spans="13:13" ht="49.2" customHeight="1">
      <c r="M39307" s="85"/>
    </row>
    <row r="39308" spans="13:13" ht="49.2" customHeight="1">
      <c r="M39308" s="85"/>
    </row>
    <row r="39309" spans="13:13" ht="49.2" customHeight="1">
      <c r="M39309" s="85"/>
    </row>
    <row r="39310" spans="13:13" ht="49.2" customHeight="1">
      <c r="M39310" s="85"/>
    </row>
    <row r="39311" spans="13:13" ht="49.2" customHeight="1">
      <c r="M39311" s="85"/>
    </row>
    <row r="39312" spans="13:13" ht="49.2" customHeight="1">
      <c r="M39312" s="85"/>
    </row>
    <row r="39313" spans="13:13" ht="49.2" customHeight="1">
      <c r="M39313" s="85"/>
    </row>
    <row r="39314" spans="13:13" ht="49.2" customHeight="1">
      <c r="M39314" s="85"/>
    </row>
    <row r="39315" spans="13:13" ht="49.2" customHeight="1">
      <c r="M39315" s="85"/>
    </row>
    <row r="39316" spans="13:13" ht="49.2" customHeight="1">
      <c r="M39316" s="85"/>
    </row>
    <row r="39317" spans="13:13" ht="49.2" customHeight="1">
      <c r="M39317" s="85"/>
    </row>
    <row r="39318" spans="13:13" ht="49.2" customHeight="1">
      <c r="M39318" s="85"/>
    </row>
    <row r="39319" spans="13:13" ht="49.2" customHeight="1">
      <c r="M39319" s="85"/>
    </row>
    <row r="39320" spans="13:13" ht="49.2" customHeight="1">
      <c r="M39320" s="85"/>
    </row>
    <row r="39321" spans="13:13" ht="49.2" customHeight="1">
      <c r="M39321" s="85"/>
    </row>
    <row r="39322" spans="13:13" ht="49.2" customHeight="1">
      <c r="M39322" s="85"/>
    </row>
    <row r="39323" spans="13:13" ht="49.2" customHeight="1">
      <c r="M39323" s="85"/>
    </row>
    <row r="39324" spans="13:13" ht="49.2" customHeight="1">
      <c r="M39324" s="85"/>
    </row>
    <row r="39325" spans="13:13" ht="49.2" customHeight="1">
      <c r="M39325" s="85"/>
    </row>
    <row r="39326" spans="13:13" ht="49.2" customHeight="1">
      <c r="M39326" s="85"/>
    </row>
    <row r="39327" spans="13:13" ht="49.2" customHeight="1">
      <c r="M39327" s="85"/>
    </row>
    <row r="39328" spans="13:13" ht="49.2" customHeight="1">
      <c r="M39328" s="85"/>
    </row>
    <row r="39329" spans="13:13" ht="49.2" customHeight="1">
      <c r="M39329" s="85"/>
    </row>
    <row r="39330" spans="13:13" ht="49.2" customHeight="1">
      <c r="M39330" s="85"/>
    </row>
    <row r="39331" spans="13:13" ht="49.2" customHeight="1">
      <c r="M39331" s="85"/>
    </row>
    <row r="39332" spans="13:13" ht="49.2" customHeight="1">
      <c r="M39332" s="85"/>
    </row>
    <row r="39333" spans="13:13" ht="49.2" customHeight="1">
      <c r="M39333" s="85"/>
    </row>
    <row r="39334" spans="13:13" ht="49.2" customHeight="1">
      <c r="M39334" s="85"/>
    </row>
    <row r="39335" spans="13:13" ht="49.2" customHeight="1">
      <c r="M39335" s="85"/>
    </row>
    <row r="39336" spans="13:13" ht="49.2" customHeight="1">
      <c r="M39336" s="85"/>
    </row>
    <row r="39337" spans="13:13" ht="49.2" customHeight="1">
      <c r="M39337" s="85"/>
    </row>
    <row r="39338" spans="13:13" ht="49.2" customHeight="1">
      <c r="M39338" s="85"/>
    </row>
    <row r="39339" spans="13:13" ht="49.2" customHeight="1">
      <c r="M39339" s="85"/>
    </row>
    <row r="39340" spans="13:13" ht="49.2" customHeight="1">
      <c r="M39340" s="85"/>
    </row>
    <row r="39341" spans="13:13" ht="49.2" customHeight="1">
      <c r="M39341" s="85"/>
    </row>
    <row r="39342" spans="13:13" ht="49.2" customHeight="1">
      <c r="M39342" s="85"/>
    </row>
    <row r="39343" spans="13:13" ht="49.2" customHeight="1">
      <c r="M39343" s="85"/>
    </row>
    <row r="39344" spans="13:13" ht="49.2" customHeight="1">
      <c r="M39344" s="85"/>
    </row>
    <row r="39345" spans="13:13" ht="49.2" customHeight="1">
      <c r="M39345" s="85"/>
    </row>
    <row r="39346" spans="13:13" ht="49.2" customHeight="1">
      <c r="M39346" s="85"/>
    </row>
    <row r="39347" spans="13:13" ht="49.2" customHeight="1">
      <c r="M39347" s="85"/>
    </row>
    <row r="39348" spans="13:13" ht="49.2" customHeight="1">
      <c r="M39348" s="85"/>
    </row>
    <row r="39349" spans="13:13" ht="49.2" customHeight="1">
      <c r="M39349" s="85"/>
    </row>
    <row r="39350" spans="13:13" ht="49.2" customHeight="1">
      <c r="M39350" s="85"/>
    </row>
    <row r="39351" spans="13:13" ht="49.2" customHeight="1">
      <c r="M39351" s="85"/>
    </row>
    <row r="39352" spans="13:13" ht="49.2" customHeight="1">
      <c r="M39352" s="85"/>
    </row>
    <row r="39353" spans="13:13" ht="49.2" customHeight="1">
      <c r="M39353" s="85"/>
    </row>
    <row r="39354" spans="13:13" ht="49.2" customHeight="1">
      <c r="M39354" s="85"/>
    </row>
    <row r="39355" spans="13:13" ht="49.2" customHeight="1">
      <c r="M39355" s="85"/>
    </row>
    <row r="39356" spans="13:13" ht="49.2" customHeight="1">
      <c r="M39356" s="85"/>
    </row>
    <row r="39357" spans="13:13" ht="49.2" customHeight="1">
      <c r="M39357" s="85"/>
    </row>
    <row r="39358" spans="13:13" ht="49.2" customHeight="1">
      <c r="M39358" s="85"/>
    </row>
    <row r="39359" spans="13:13" ht="49.2" customHeight="1">
      <c r="M39359" s="85"/>
    </row>
    <row r="39360" spans="13:13" ht="49.2" customHeight="1">
      <c r="M39360" s="85"/>
    </row>
    <row r="39361" spans="13:13" ht="49.2" customHeight="1">
      <c r="M39361" s="85"/>
    </row>
    <row r="39362" spans="13:13" ht="49.2" customHeight="1">
      <c r="M39362" s="85"/>
    </row>
    <row r="39363" spans="13:13" ht="49.2" customHeight="1">
      <c r="M39363" s="85"/>
    </row>
    <row r="39364" spans="13:13" ht="49.2" customHeight="1">
      <c r="M39364" s="85"/>
    </row>
    <row r="39365" spans="13:13" ht="49.2" customHeight="1">
      <c r="M39365" s="85"/>
    </row>
    <row r="39366" spans="13:13" ht="49.2" customHeight="1">
      <c r="M39366" s="85"/>
    </row>
    <row r="39367" spans="13:13" ht="49.2" customHeight="1">
      <c r="M39367" s="85"/>
    </row>
    <row r="39368" spans="13:13" ht="49.2" customHeight="1">
      <c r="M39368" s="85"/>
    </row>
    <row r="39369" spans="13:13" ht="49.2" customHeight="1">
      <c r="M39369" s="85"/>
    </row>
    <row r="39370" spans="13:13" ht="49.2" customHeight="1">
      <c r="M39370" s="85"/>
    </row>
    <row r="39371" spans="13:13" ht="49.2" customHeight="1">
      <c r="M39371" s="85"/>
    </row>
    <row r="39372" spans="13:13" ht="49.2" customHeight="1">
      <c r="M39372" s="85"/>
    </row>
    <row r="39373" spans="13:13" ht="49.2" customHeight="1">
      <c r="M39373" s="85"/>
    </row>
    <row r="39374" spans="13:13" ht="49.2" customHeight="1">
      <c r="M39374" s="85"/>
    </row>
    <row r="39375" spans="13:13" ht="49.2" customHeight="1">
      <c r="M39375" s="85"/>
    </row>
    <row r="39376" spans="13:13" ht="49.2" customHeight="1">
      <c r="M39376" s="85"/>
    </row>
    <row r="39377" spans="13:13" ht="49.2" customHeight="1">
      <c r="M39377" s="85"/>
    </row>
    <row r="39378" spans="13:13" ht="49.2" customHeight="1">
      <c r="M39378" s="85"/>
    </row>
    <row r="39379" spans="13:13" ht="49.2" customHeight="1">
      <c r="M39379" s="85"/>
    </row>
    <row r="39380" spans="13:13" ht="49.2" customHeight="1">
      <c r="M39380" s="85"/>
    </row>
    <row r="39381" spans="13:13" ht="49.2" customHeight="1">
      <c r="M39381" s="85"/>
    </row>
    <row r="39382" spans="13:13" ht="49.2" customHeight="1">
      <c r="M39382" s="85"/>
    </row>
    <row r="39383" spans="13:13" ht="49.2" customHeight="1">
      <c r="M39383" s="85"/>
    </row>
    <row r="39384" spans="13:13" ht="49.2" customHeight="1">
      <c r="M39384" s="85"/>
    </row>
    <row r="39385" spans="13:13" ht="49.2" customHeight="1">
      <c r="M39385" s="85"/>
    </row>
    <row r="39386" spans="13:13" ht="49.2" customHeight="1">
      <c r="M39386" s="85"/>
    </row>
    <row r="39387" spans="13:13" ht="49.2" customHeight="1">
      <c r="M39387" s="85"/>
    </row>
    <row r="39388" spans="13:13" ht="49.2" customHeight="1">
      <c r="M39388" s="85"/>
    </row>
    <row r="39389" spans="13:13" ht="49.2" customHeight="1">
      <c r="M39389" s="85"/>
    </row>
    <row r="39390" spans="13:13" ht="49.2" customHeight="1">
      <c r="M39390" s="85"/>
    </row>
    <row r="39391" spans="13:13" ht="49.2" customHeight="1">
      <c r="M39391" s="85"/>
    </row>
    <row r="39392" spans="13:13" ht="49.2" customHeight="1">
      <c r="M39392" s="85"/>
    </row>
    <row r="39393" spans="13:13" ht="49.2" customHeight="1">
      <c r="M39393" s="85"/>
    </row>
    <row r="39394" spans="13:13" ht="49.2" customHeight="1">
      <c r="M39394" s="85"/>
    </row>
    <row r="39395" spans="13:13" ht="49.2" customHeight="1">
      <c r="M39395" s="85"/>
    </row>
    <row r="39396" spans="13:13" ht="49.2" customHeight="1">
      <c r="M39396" s="85"/>
    </row>
    <row r="39397" spans="13:13" ht="49.2" customHeight="1">
      <c r="M39397" s="85"/>
    </row>
    <row r="39398" spans="13:13" ht="49.2" customHeight="1">
      <c r="M39398" s="85"/>
    </row>
    <row r="39399" spans="13:13" ht="49.2" customHeight="1">
      <c r="M39399" s="85"/>
    </row>
    <row r="39400" spans="13:13" ht="49.2" customHeight="1">
      <c r="M39400" s="85"/>
    </row>
    <row r="39401" spans="13:13" ht="49.2" customHeight="1">
      <c r="M39401" s="85"/>
    </row>
    <row r="39402" spans="13:13" ht="49.2" customHeight="1">
      <c r="M39402" s="85"/>
    </row>
    <row r="39403" spans="13:13" ht="49.2" customHeight="1">
      <c r="M39403" s="85"/>
    </row>
    <row r="39404" spans="13:13" ht="49.2" customHeight="1">
      <c r="M39404" s="85"/>
    </row>
    <row r="39405" spans="13:13" ht="49.2" customHeight="1">
      <c r="M39405" s="85"/>
    </row>
    <row r="39406" spans="13:13" ht="49.2" customHeight="1">
      <c r="M39406" s="85"/>
    </row>
    <row r="39407" spans="13:13" ht="49.2" customHeight="1">
      <c r="M39407" s="85"/>
    </row>
    <row r="39408" spans="13:13" ht="49.2" customHeight="1">
      <c r="M39408" s="85"/>
    </row>
    <row r="39409" spans="13:13" ht="49.2" customHeight="1">
      <c r="M39409" s="85"/>
    </row>
    <row r="39410" spans="13:13" ht="49.2" customHeight="1">
      <c r="M39410" s="85"/>
    </row>
    <row r="39411" spans="13:13" ht="49.2" customHeight="1">
      <c r="M39411" s="85"/>
    </row>
    <row r="39412" spans="13:13" ht="49.2" customHeight="1">
      <c r="M39412" s="85"/>
    </row>
    <row r="39413" spans="13:13" ht="49.2" customHeight="1">
      <c r="M39413" s="85"/>
    </row>
    <row r="39414" spans="13:13" ht="49.2" customHeight="1">
      <c r="M39414" s="85"/>
    </row>
    <row r="39415" spans="13:13" ht="49.2" customHeight="1">
      <c r="M39415" s="85"/>
    </row>
    <row r="39416" spans="13:13" ht="49.2" customHeight="1">
      <c r="M39416" s="85"/>
    </row>
    <row r="39417" spans="13:13" ht="49.2" customHeight="1">
      <c r="M39417" s="85"/>
    </row>
    <row r="39418" spans="13:13" ht="49.2" customHeight="1">
      <c r="M39418" s="85"/>
    </row>
    <row r="39419" spans="13:13" ht="49.2" customHeight="1">
      <c r="M39419" s="85"/>
    </row>
    <row r="39420" spans="13:13" ht="49.2" customHeight="1">
      <c r="M39420" s="85"/>
    </row>
    <row r="39421" spans="13:13" ht="49.2" customHeight="1">
      <c r="M39421" s="85"/>
    </row>
    <row r="39422" spans="13:13" ht="49.2" customHeight="1">
      <c r="M39422" s="85"/>
    </row>
    <row r="39423" spans="13:13" ht="49.2" customHeight="1">
      <c r="M39423" s="85"/>
    </row>
    <row r="39424" spans="13:13" ht="49.2" customHeight="1">
      <c r="M39424" s="85"/>
    </row>
    <row r="39425" spans="13:13" ht="49.2" customHeight="1">
      <c r="M39425" s="85"/>
    </row>
    <row r="39426" spans="13:13" ht="49.2" customHeight="1">
      <c r="M39426" s="85"/>
    </row>
    <row r="39427" spans="13:13" ht="49.2" customHeight="1">
      <c r="M39427" s="85"/>
    </row>
    <row r="39428" spans="13:13" ht="49.2" customHeight="1">
      <c r="M39428" s="85"/>
    </row>
    <row r="39429" spans="13:13" ht="49.2" customHeight="1">
      <c r="M39429" s="85"/>
    </row>
    <row r="39430" spans="13:13" ht="49.2" customHeight="1">
      <c r="M39430" s="85"/>
    </row>
    <row r="39431" spans="13:13" ht="49.2" customHeight="1">
      <c r="M39431" s="85"/>
    </row>
    <row r="39432" spans="13:13" ht="49.2" customHeight="1">
      <c r="M39432" s="85"/>
    </row>
    <row r="39433" spans="13:13" ht="49.2" customHeight="1">
      <c r="M39433" s="85"/>
    </row>
    <row r="39434" spans="13:13" ht="49.2" customHeight="1">
      <c r="M39434" s="85"/>
    </row>
    <row r="39435" spans="13:13" ht="49.2" customHeight="1">
      <c r="M39435" s="85"/>
    </row>
    <row r="39436" spans="13:13" ht="49.2" customHeight="1">
      <c r="M39436" s="85"/>
    </row>
    <row r="39437" spans="13:13" ht="49.2" customHeight="1">
      <c r="M39437" s="85"/>
    </row>
    <row r="39438" spans="13:13" ht="49.2" customHeight="1">
      <c r="M39438" s="85"/>
    </row>
    <row r="39439" spans="13:13" ht="49.2" customHeight="1">
      <c r="M39439" s="85"/>
    </row>
    <row r="39440" spans="13:13" ht="49.2" customHeight="1">
      <c r="M39440" s="85"/>
    </row>
    <row r="39441" spans="13:13" ht="49.2" customHeight="1">
      <c r="M39441" s="85"/>
    </row>
    <row r="39442" spans="13:13" ht="49.2" customHeight="1">
      <c r="M39442" s="85"/>
    </row>
    <row r="39443" spans="13:13" ht="49.2" customHeight="1">
      <c r="M39443" s="85"/>
    </row>
    <row r="39444" spans="13:13" ht="49.2" customHeight="1">
      <c r="M39444" s="85"/>
    </row>
    <row r="39445" spans="13:13" ht="49.2" customHeight="1">
      <c r="M39445" s="85"/>
    </row>
    <row r="39446" spans="13:13" ht="49.2" customHeight="1">
      <c r="M39446" s="85"/>
    </row>
    <row r="39447" spans="13:13" ht="49.2" customHeight="1">
      <c r="M39447" s="85"/>
    </row>
    <row r="39448" spans="13:13" ht="49.2" customHeight="1">
      <c r="M39448" s="85"/>
    </row>
    <row r="39449" spans="13:13" ht="49.2" customHeight="1">
      <c r="M39449" s="85"/>
    </row>
    <row r="39450" spans="13:13" ht="49.2" customHeight="1">
      <c r="M39450" s="85"/>
    </row>
    <row r="39451" spans="13:13" ht="49.2" customHeight="1">
      <c r="M39451" s="85"/>
    </row>
    <row r="39452" spans="13:13" ht="49.2" customHeight="1">
      <c r="M39452" s="85"/>
    </row>
    <row r="39453" spans="13:13" ht="49.2" customHeight="1">
      <c r="M39453" s="85"/>
    </row>
    <row r="39454" spans="13:13" ht="49.2" customHeight="1">
      <c r="M39454" s="85"/>
    </row>
    <row r="39455" spans="13:13" ht="49.2" customHeight="1">
      <c r="M39455" s="85"/>
    </row>
    <row r="39456" spans="13:13" ht="49.2" customHeight="1">
      <c r="M39456" s="85"/>
    </row>
    <row r="39457" spans="13:13" ht="49.2" customHeight="1">
      <c r="M39457" s="85"/>
    </row>
    <row r="39458" spans="13:13" ht="49.2" customHeight="1">
      <c r="M39458" s="85"/>
    </row>
    <row r="39459" spans="13:13" ht="49.2" customHeight="1">
      <c r="M39459" s="85"/>
    </row>
    <row r="39460" spans="13:13" ht="49.2" customHeight="1">
      <c r="M39460" s="85"/>
    </row>
    <row r="39461" spans="13:13" ht="49.2" customHeight="1">
      <c r="M39461" s="85"/>
    </row>
    <row r="39462" spans="13:13" ht="49.2" customHeight="1">
      <c r="M39462" s="85"/>
    </row>
    <row r="39463" spans="13:13" ht="49.2" customHeight="1">
      <c r="M39463" s="85"/>
    </row>
    <row r="39464" spans="13:13" ht="49.2" customHeight="1">
      <c r="M39464" s="85"/>
    </row>
    <row r="39465" spans="13:13" ht="49.2" customHeight="1">
      <c r="M39465" s="85"/>
    </row>
    <row r="39466" spans="13:13" ht="49.2" customHeight="1">
      <c r="M39466" s="85"/>
    </row>
    <row r="39467" spans="13:13" ht="49.2" customHeight="1">
      <c r="M39467" s="85"/>
    </row>
    <row r="39468" spans="13:13" ht="49.2" customHeight="1">
      <c r="M39468" s="85"/>
    </row>
    <row r="39469" spans="13:13" ht="49.2" customHeight="1">
      <c r="M39469" s="85"/>
    </row>
    <row r="39470" spans="13:13" ht="49.2" customHeight="1">
      <c r="M39470" s="85"/>
    </row>
    <row r="39471" spans="13:13" ht="49.2" customHeight="1">
      <c r="M39471" s="85"/>
    </row>
    <row r="39472" spans="13:13" ht="49.2" customHeight="1">
      <c r="M39472" s="85"/>
    </row>
    <row r="39473" spans="13:13" ht="49.2" customHeight="1">
      <c r="M39473" s="85"/>
    </row>
    <row r="39474" spans="13:13" ht="49.2" customHeight="1">
      <c r="M39474" s="85"/>
    </row>
    <row r="39475" spans="13:13" ht="49.2" customHeight="1">
      <c r="M39475" s="85"/>
    </row>
    <row r="39476" spans="13:13" ht="49.2" customHeight="1">
      <c r="M39476" s="85"/>
    </row>
    <row r="39477" spans="13:13" ht="49.2" customHeight="1">
      <c r="M39477" s="85"/>
    </row>
    <row r="39478" spans="13:13" ht="49.2" customHeight="1">
      <c r="M39478" s="85"/>
    </row>
    <row r="39479" spans="13:13" ht="49.2" customHeight="1">
      <c r="M39479" s="85"/>
    </row>
    <row r="39480" spans="13:13" ht="49.2" customHeight="1">
      <c r="M39480" s="85"/>
    </row>
    <row r="39481" spans="13:13" ht="49.2" customHeight="1">
      <c r="M39481" s="85"/>
    </row>
    <row r="39482" spans="13:13" ht="49.2" customHeight="1">
      <c r="M39482" s="85"/>
    </row>
    <row r="39483" spans="13:13" ht="49.2" customHeight="1">
      <c r="M39483" s="85"/>
    </row>
    <row r="39484" spans="13:13" ht="49.2" customHeight="1">
      <c r="M39484" s="85"/>
    </row>
    <row r="39485" spans="13:13" ht="49.2" customHeight="1">
      <c r="M39485" s="85"/>
    </row>
    <row r="39486" spans="13:13" ht="49.2" customHeight="1">
      <c r="M39486" s="85"/>
    </row>
    <row r="39487" spans="13:13" ht="49.2" customHeight="1">
      <c r="M39487" s="85"/>
    </row>
    <row r="39488" spans="13:13" ht="49.2" customHeight="1">
      <c r="M39488" s="85"/>
    </row>
    <row r="39489" spans="13:13" ht="49.2" customHeight="1">
      <c r="M39489" s="85"/>
    </row>
    <row r="39490" spans="13:13" ht="49.2" customHeight="1">
      <c r="M39490" s="85"/>
    </row>
    <row r="39491" spans="13:13" ht="49.2" customHeight="1">
      <c r="M39491" s="85"/>
    </row>
    <row r="39492" spans="13:13" ht="49.2" customHeight="1">
      <c r="M39492" s="85"/>
    </row>
    <row r="39493" spans="13:13" ht="49.2" customHeight="1">
      <c r="M39493" s="85"/>
    </row>
    <row r="39494" spans="13:13" ht="49.2" customHeight="1">
      <c r="M39494" s="85"/>
    </row>
    <row r="39495" spans="13:13" ht="49.2" customHeight="1">
      <c r="M39495" s="85"/>
    </row>
    <row r="39496" spans="13:13" ht="49.2" customHeight="1">
      <c r="M39496" s="85"/>
    </row>
    <row r="39497" spans="13:13" ht="49.2" customHeight="1">
      <c r="M39497" s="85"/>
    </row>
    <row r="39498" spans="13:13" ht="49.2" customHeight="1">
      <c r="M39498" s="85"/>
    </row>
    <row r="39499" spans="13:13" ht="49.2" customHeight="1">
      <c r="M39499" s="85"/>
    </row>
    <row r="39500" spans="13:13" ht="49.2" customHeight="1">
      <c r="M39500" s="85"/>
    </row>
    <row r="39501" spans="13:13" ht="49.2" customHeight="1">
      <c r="M39501" s="85"/>
    </row>
    <row r="39502" spans="13:13" ht="49.2" customHeight="1">
      <c r="M39502" s="85"/>
    </row>
    <row r="39503" spans="13:13" ht="49.2" customHeight="1">
      <c r="M39503" s="85"/>
    </row>
    <row r="39504" spans="13:13" ht="49.2" customHeight="1">
      <c r="M39504" s="85"/>
    </row>
    <row r="39505" spans="13:13" ht="49.2" customHeight="1">
      <c r="M39505" s="85"/>
    </row>
    <row r="39506" spans="13:13" ht="49.2" customHeight="1">
      <c r="M39506" s="85"/>
    </row>
    <row r="39507" spans="13:13" ht="49.2" customHeight="1">
      <c r="M39507" s="85"/>
    </row>
    <row r="39508" spans="13:13" ht="49.2" customHeight="1">
      <c r="M39508" s="85"/>
    </row>
    <row r="39509" spans="13:13" ht="49.2" customHeight="1">
      <c r="M39509" s="85"/>
    </row>
    <row r="39510" spans="13:13" ht="49.2" customHeight="1">
      <c r="M39510" s="85"/>
    </row>
    <row r="39511" spans="13:13" ht="49.2" customHeight="1">
      <c r="M39511" s="85"/>
    </row>
    <row r="39512" spans="13:13" ht="49.2" customHeight="1">
      <c r="M39512" s="85"/>
    </row>
    <row r="39513" spans="13:13" ht="49.2" customHeight="1">
      <c r="M39513" s="85"/>
    </row>
    <row r="39514" spans="13:13" ht="49.2" customHeight="1">
      <c r="M39514" s="85"/>
    </row>
    <row r="39515" spans="13:13" ht="49.2" customHeight="1">
      <c r="M39515" s="85"/>
    </row>
    <row r="39516" spans="13:13" ht="49.2" customHeight="1">
      <c r="M39516" s="85"/>
    </row>
    <row r="39517" spans="13:13" ht="49.2" customHeight="1">
      <c r="M39517" s="85"/>
    </row>
    <row r="39518" spans="13:13" ht="49.2" customHeight="1">
      <c r="M39518" s="85"/>
    </row>
    <row r="39519" spans="13:13" ht="49.2" customHeight="1">
      <c r="M39519" s="85"/>
    </row>
    <row r="39520" spans="13:13" ht="49.2" customHeight="1">
      <c r="M39520" s="85"/>
    </row>
    <row r="39521" spans="13:13" ht="49.2" customHeight="1">
      <c r="M39521" s="85"/>
    </row>
    <row r="39522" spans="13:13" ht="49.2" customHeight="1">
      <c r="M39522" s="85"/>
    </row>
    <row r="39523" spans="13:13" ht="49.2" customHeight="1">
      <c r="M39523" s="85"/>
    </row>
    <row r="39524" spans="13:13" ht="49.2" customHeight="1">
      <c r="M39524" s="85"/>
    </row>
    <row r="39525" spans="13:13" ht="49.2" customHeight="1">
      <c r="M39525" s="85"/>
    </row>
    <row r="39526" spans="13:13" ht="49.2" customHeight="1">
      <c r="M39526" s="85"/>
    </row>
    <row r="39527" spans="13:13" ht="49.2" customHeight="1">
      <c r="M39527" s="85"/>
    </row>
    <row r="39528" spans="13:13" ht="49.2" customHeight="1">
      <c r="M39528" s="85"/>
    </row>
    <row r="39529" spans="13:13" ht="49.2" customHeight="1">
      <c r="M39529" s="85"/>
    </row>
    <row r="39530" spans="13:13" ht="49.2" customHeight="1">
      <c r="M39530" s="85"/>
    </row>
    <row r="39531" spans="13:13" ht="49.2" customHeight="1">
      <c r="M39531" s="85"/>
    </row>
    <row r="39532" spans="13:13" ht="49.2" customHeight="1">
      <c r="M39532" s="85"/>
    </row>
    <row r="39533" spans="13:13" ht="49.2" customHeight="1">
      <c r="M39533" s="85"/>
    </row>
    <row r="39534" spans="13:13" ht="49.2" customHeight="1">
      <c r="M39534" s="85"/>
    </row>
    <row r="39535" spans="13:13" ht="49.2" customHeight="1">
      <c r="M39535" s="85"/>
    </row>
    <row r="39536" spans="13:13" ht="49.2" customHeight="1">
      <c r="M39536" s="85"/>
    </row>
    <row r="39537" spans="13:13" ht="49.2" customHeight="1">
      <c r="M39537" s="85"/>
    </row>
    <row r="39538" spans="13:13" ht="49.2" customHeight="1">
      <c r="M39538" s="85"/>
    </row>
    <row r="39539" spans="13:13" ht="49.2" customHeight="1">
      <c r="M39539" s="85"/>
    </row>
    <row r="39540" spans="13:13" ht="49.2" customHeight="1">
      <c r="M39540" s="85"/>
    </row>
    <row r="39541" spans="13:13" ht="49.2" customHeight="1">
      <c r="M39541" s="85"/>
    </row>
    <row r="39542" spans="13:13" ht="49.2" customHeight="1">
      <c r="M39542" s="85"/>
    </row>
    <row r="39543" spans="13:13" ht="49.2" customHeight="1">
      <c r="M39543" s="85"/>
    </row>
    <row r="39544" spans="13:13" ht="49.2" customHeight="1">
      <c r="M39544" s="85"/>
    </row>
    <row r="39545" spans="13:13" ht="49.2" customHeight="1">
      <c r="M39545" s="85"/>
    </row>
    <row r="39546" spans="13:13" ht="49.2" customHeight="1">
      <c r="M39546" s="85"/>
    </row>
    <row r="39547" spans="13:13" ht="49.2" customHeight="1">
      <c r="M39547" s="85"/>
    </row>
    <row r="39548" spans="13:13" ht="49.2" customHeight="1">
      <c r="M39548" s="85"/>
    </row>
    <row r="39549" spans="13:13" ht="49.2" customHeight="1">
      <c r="M39549" s="85"/>
    </row>
    <row r="39550" spans="13:13" ht="49.2" customHeight="1">
      <c r="M39550" s="85"/>
    </row>
    <row r="39551" spans="13:13" ht="49.2" customHeight="1">
      <c r="M39551" s="85"/>
    </row>
    <row r="39552" spans="13:13" ht="49.2" customHeight="1">
      <c r="M39552" s="85"/>
    </row>
    <row r="39553" spans="13:13" ht="49.2" customHeight="1">
      <c r="M39553" s="85"/>
    </row>
    <row r="39554" spans="13:13" ht="49.2" customHeight="1">
      <c r="M39554" s="85"/>
    </row>
    <row r="39555" spans="13:13" ht="49.2" customHeight="1">
      <c r="M39555" s="85"/>
    </row>
    <row r="39556" spans="13:13" ht="49.2" customHeight="1">
      <c r="M39556" s="85"/>
    </row>
    <row r="39557" spans="13:13" ht="49.2" customHeight="1">
      <c r="M39557" s="85"/>
    </row>
    <row r="39558" spans="13:13" ht="49.2" customHeight="1">
      <c r="M39558" s="85"/>
    </row>
    <row r="39559" spans="13:13" ht="49.2" customHeight="1">
      <c r="M39559" s="85"/>
    </row>
    <row r="39560" spans="13:13" ht="49.2" customHeight="1">
      <c r="M39560" s="85"/>
    </row>
    <row r="39561" spans="13:13" ht="49.2" customHeight="1">
      <c r="M39561" s="85"/>
    </row>
    <row r="39562" spans="13:13" ht="49.2" customHeight="1">
      <c r="M39562" s="85"/>
    </row>
    <row r="39563" spans="13:13" ht="49.2" customHeight="1">
      <c r="M39563" s="85"/>
    </row>
    <row r="39564" spans="13:13" ht="49.2" customHeight="1">
      <c r="M39564" s="85"/>
    </row>
    <row r="39565" spans="13:13" ht="49.2" customHeight="1">
      <c r="M39565" s="85"/>
    </row>
    <row r="39566" spans="13:13" ht="49.2" customHeight="1">
      <c r="M39566" s="85"/>
    </row>
    <row r="39567" spans="13:13" ht="49.2" customHeight="1">
      <c r="M39567" s="85"/>
    </row>
    <row r="39568" spans="13:13" ht="49.2" customHeight="1">
      <c r="M39568" s="85"/>
    </row>
    <row r="39569" spans="13:13" ht="49.2" customHeight="1">
      <c r="M39569" s="85"/>
    </row>
    <row r="39570" spans="13:13" ht="49.2" customHeight="1">
      <c r="M39570" s="85"/>
    </row>
    <row r="39571" spans="13:13" ht="49.2" customHeight="1">
      <c r="M39571" s="85"/>
    </row>
    <row r="39572" spans="13:13" ht="49.2" customHeight="1">
      <c r="M39572" s="85"/>
    </row>
    <row r="39573" spans="13:13" ht="49.2" customHeight="1">
      <c r="M39573" s="85"/>
    </row>
    <row r="39574" spans="13:13" ht="49.2" customHeight="1">
      <c r="M39574" s="85"/>
    </row>
    <row r="39575" spans="13:13" ht="49.2" customHeight="1">
      <c r="M39575" s="85"/>
    </row>
    <row r="39576" spans="13:13" ht="49.2" customHeight="1">
      <c r="M39576" s="85"/>
    </row>
    <row r="39577" spans="13:13" ht="49.2" customHeight="1">
      <c r="M39577" s="85"/>
    </row>
    <row r="39578" spans="13:13" ht="49.2" customHeight="1">
      <c r="M39578" s="85"/>
    </row>
    <row r="39579" spans="13:13" ht="49.2" customHeight="1">
      <c r="M39579" s="85"/>
    </row>
    <row r="39580" spans="13:13" ht="49.2" customHeight="1">
      <c r="M39580" s="85"/>
    </row>
    <row r="39581" spans="13:13" ht="49.2" customHeight="1">
      <c r="M39581" s="85"/>
    </row>
    <row r="39582" spans="13:13" ht="49.2" customHeight="1">
      <c r="M39582" s="85"/>
    </row>
    <row r="39583" spans="13:13" ht="49.2" customHeight="1">
      <c r="M39583" s="85"/>
    </row>
    <row r="39584" spans="13:13" ht="49.2" customHeight="1">
      <c r="M39584" s="85"/>
    </row>
    <row r="39585" spans="13:13" ht="49.2" customHeight="1">
      <c r="M39585" s="85"/>
    </row>
    <row r="39586" spans="13:13" ht="49.2" customHeight="1">
      <c r="M39586" s="85"/>
    </row>
    <row r="39587" spans="13:13" ht="49.2" customHeight="1">
      <c r="M39587" s="85"/>
    </row>
    <row r="39588" spans="13:13" ht="49.2" customHeight="1">
      <c r="M39588" s="85"/>
    </row>
    <row r="39589" spans="13:13" ht="49.2" customHeight="1">
      <c r="M39589" s="85"/>
    </row>
    <row r="39590" spans="13:13" ht="49.2" customHeight="1">
      <c r="M39590" s="85"/>
    </row>
    <row r="39591" spans="13:13" ht="49.2" customHeight="1">
      <c r="M39591" s="85"/>
    </row>
    <row r="39592" spans="13:13" ht="49.2" customHeight="1">
      <c r="M39592" s="85"/>
    </row>
    <row r="39593" spans="13:13" ht="49.2" customHeight="1">
      <c r="M39593" s="85"/>
    </row>
    <row r="39594" spans="13:13" ht="49.2" customHeight="1">
      <c r="M39594" s="85"/>
    </row>
    <row r="39595" spans="13:13" ht="49.2" customHeight="1">
      <c r="M39595" s="85"/>
    </row>
    <row r="39596" spans="13:13" ht="49.2" customHeight="1">
      <c r="M39596" s="85"/>
    </row>
    <row r="39597" spans="13:13" ht="49.2" customHeight="1">
      <c r="M39597" s="85"/>
    </row>
    <row r="39598" spans="13:13" ht="49.2" customHeight="1">
      <c r="M39598" s="85"/>
    </row>
    <row r="39599" spans="13:13" ht="49.2" customHeight="1">
      <c r="M39599" s="85"/>
    </row>
    <row r="39600" spans="13:13" ht="49.2" customHeight="1">
      <c r="M39600" s="85"/>
    </row>
    <row r="39601" spans="13:13" ht="49.2" customHeight="1">
      <c r="M39601" s="85"/>
    </row>
    <row r="39602" spans="13:13" ht="49.2" customHeight="1">
      <c r="M39602" s="85"/>
    </row>
    <row r="39603" spans="13:13" ht="49.2" customHeight="1">
      <c r="M39603" s="85"/>
    </row>
    <row r="39604" spans="13:13" ht="49.2" customHeight="1">
      <c r="M39604" s="85"/>
    </row>
    <row r="39605" spans="13:13" ht="49.2" customHeight="1">
      <c r="M39605" s="85"/>
    </row>
    <row r="39606" spans="13:13" ht="49.2" customHeight="1">
      <c r="M39606" s="85"/>
    </row>
    <row r="39607" spans="13:13" ht="49.2" customHeight="1">
      <c r="M39607" s="85"/>
    </row>
    <row r="39608" spans="13:13" ht="49.2" customHeight="1">
      <c r="M39608" s="85"/>
    </row>
    <row r="39609" spans="13:13" ht="49.2" customHeight="1">
      <c r="M39609" s="85"/>
    </row>
    <row r="39610" spans="13:13" ht="49.2" customHeight="1">
      <c r="M39610" s="85"/>
    </row>
    <row r="39611" spans="13:13" ht="49.2" customHeight="1">
      <c r="M39611" s="85"/>
    </row>
    <row r="39612" spans="13:13" ht="49.2" customHeight="1">
      <c r="M39612" s="85"/>
    </row>
    <row r="39613" spans="13:13" ht="49.2" customHeight="1">
      <c r="M39613" s="85"/>
    </row>
    <row r="39614" spans="13:13" ht="49.2" customHeight="1">
      <c r="M39614" s="85"/>
    </row>
    <row r="39615" spans="13:13" ht="49.2" customHeight="1">
      <c r="M39615" s="85"/>
    </row>
    <row r="39616" spans="13:13" ht="49.2" customHeight="1">
      <c r="M39616" s="85"/>
    </row>
    <row r="39617" spans="13:13" ht="49.2" customHeight="1">
      <c r="M39617" s="85"/>
    </row>
    <row r="39618" spans="13:13" ht="49.2" customHeight="1">
      <c r="M39618" s="85"/>
    </row>
    <row r="39619" spans="13:13" ht="49.2" customHeight="1">
      <c r="M39619" s="85"/>
    </row>
    <row r="39620" spans="13:13" ht="49.2" customHeight="1">
      <c r="M39620" s="85"/>
    </row>
    <row r="39621" spans="13:13" ht="49.2" customHeight="1">
      <c r="M39621" s="85"/>
    </row>
    <row r="39622" spans="13:13" ht="49.2" customHeight="1">
      <c r="M39622" s="85"/>
    </row>
    <row r="39623" spans="13:13" ht="49.2" customHeight="1">
      <c r="M39623" s="85"/>
    </row>
    <row r="39624" spans="13:13" ht="49.2" customHeight="1">
      <c r="M39624" s="85"/>
    </row>
    <row r="39625" spans="13:13" ht="49.2" customHeight="1">
      <c r="M39625" s="85"/>
    </row>
    <row r="39626" spans="13:13" ht="49.2" customHeight="1">
      <c r="M39626" s="85"/>
    </row>
    <row r="39627" spans="13:13" ht="49.2" customHeight="1">
      <c r="M39627" s="85"/>
    </row>
    <row r="39628" spans="13:13" ht="49.2" customHeight="1">
      <c r="M39628" s="85"/>
    </row>
    <row r="39629" spans="13:13" ht="49.2" customHeight="1">
      <c r="M39629" s="85"/>
    </row>
    <row r="39630" spans="13:13" ht="49.2" customHeight="1">
      <c r="M39630" s="85"/>
    </row>
    <row r="39631" spans="13:13" ht="49.2" customHeight="1">
      <c r="M39631" s="85"/>
    </row>
    <row r="39632" spans="13:13" ht="49.2" customHeight="1">
      <c r="M39632" s="85"/>
    </row>
    <row r="39633" spans="13:13" ht="49.2" customHeight="1">
      <c r="M39633" s="85"/>
    </row>
    <row r="39634" spans="13:13" ht="49.2" customHeight="1">
      <c r="M39634" s="85"/>
    </row>
    <row r="39635" spans="13:13" ht="49.2" customHeight="1">
      <c r="M39635" s="85"/>
    </row>
    <row r="39636" spans="13:13" ht="49.2" customHeight="1">
      <c r="M39636" s="85"/>
    </row>
    <row r="39637" spans="13:13" ht="49.2" customHeight="1">
      <c r="M39637" s="85"/>
    </row>
    <row r="39638" spans="13:13" ht="49.2" customHeight="1">
      <c r="M39638" s="85"/>
    </row>
    <row r="39639" spans="13:13" ht="49.2" customHeight="1">
      <c r="M39639" s="85"/>
    </row>
    <row r="39640" spans="13:13" ht="49.2" customHeight="1">
      <c r="M39640" s="85"/>
    </row>
    <row r="39641" spans="13:13" ht="49.2" customHeight="1">
      <c r="M39641" s="85"/>
    </row>
    <row r="39642" spans="13:13" ht="49.2" customHeight="1">
      <c r="M39642" s="85"/>
    </row>
    <row r="39643" spans="13:13" ht="49.2" customHeight="1">
      <c r="M39643" s="85"/>
    </row>
    <row r="39644" spans="13:13" ht="49.2" customHeight="1">
      <c r="M39644" s="85"/>
    </row>
    <row r="39645" spans="13:13" ht="49.2" customHeight="1">
      <c r="M39645" s="85"/>
    </row>
    <row r="39646" spans="13:13" ht="49.2" customHeight="1">
      <c r="M39646" s="85"/>
    </row>
    <row r="39647" spans="13:13" ht="49.2" customHeight="1">
      <c r="M39647" s="85"/>
    </row>
    <row r="39648" spans="13:13" ht="49.2" customHeight="1">
      <c r="M39648" s="85"/>
    </row>
    <row r="39649" spans="13:13" ht="49.2" customHeight="1">
      <c r="M39649" s="85"/>
    </row>
    <row r="39650" spans="13:13" ht="49.2" customHeight="1">
      <c r="M39650" s="85"/>
    </row>
    <row r="39651" spans="13:13" ht="49.2" customHeight="1">
      <c r="M39651" s="85"/>
    </row>
    <row r="39652" spans="13:13" ht="49.2" customHeight="1">
      <c r="M39652" s="85"/>
    </row>
    <row r="39653" spans="13:13" ht="49.2" customHeight="1">
      <c r="M39653" s="85"/>
    </row>
    <row r="39654" spans="13:13" ht="49.2" customHeight="1">
      <c r="M39654" s="85"/>
    </row>
    <row r="39655" spans="13:13" ht="49.2" customHeight="1">
      <c r="M39655" s="85"/>
    </row>
    <row r="39656" spans="13:13" ht="49.2" customHeight="1">
      <c r="M39656" s="85"/>
    </row>
    <row r="39657" spans="13:13" ht="49.2" customHeight="1">
      <c r="M39657" s="85"/>
    </row>
    <row r="39658" spans="13:13" ht="49.2" customHeight="1">
      <c r="M39658" s="85"/>
    </row>
    <row r="39659" spans="13:13" ht="49.2" customHeight="1">
      <c r="M39659" s="85"/>
    </row>
    <row r="39660" spans="13:13" ht="49.2" customHeight="1">
      <c r="M39660" s="85"/>
    </row>
    <row r="39661" spans="13:13" ht="49.2" customHeight="1">
      <c r="M39661" s="85"/>
    </row>
    <row r="39662" spans="13:13" ht="49.2" customHeight="1">
      <c r="M39662" s="85"/>
    </row>
    <row r="39663" spans="13:13" ht="49.2" customHeight="1">
      <c r="M39663" s="85"/>
    </row>
    <row r="39664" spans="13:13" ht="49.2" customHeight="1">
      <c r="M39664" s="85"/>
    </row>
    <row r="39665" spans="13:13" ht="49.2" customHeight="1">
      <c r="M39665" s="85"/>
    </row>
    <row r="39666" spans="13:13" ht="49.2" customHeight="1">
      <c r="M39666" s="85"/>
    </row>
    <row r="39667" spans="13:13" ht="49.2" customHeight="1">
      <c r="M39667" s="85"/>
    </row>
    <row r="39668" spans="13:13" ht="49.2" customHeight="1">
      <c r="M39668" s="85"/>
    </row>
    <row r="39669" spans="13:13" ht="49.2" customHeight="1">
      <c r="M39669" s="85"/>
    </row>
    <row r="39670" spans="13:13" ht="49.2" customHeight="1">
      <c r="M39670" s="85"/>
    </row>
    <row r="39671" spans="13:13" ht="49.2" customHeight="1">
      <c r="M39671" s="85"/>
    </row>
    <row r="39672" spans="13:13" ht="49.2" customHeight="1">
      <c r="M39672" s="85"/>
    </row>
    <row r="39673" spans="13:13" ht="49.2" customHeight="1">
      <c r="M39673" s="85"/>
    </row>
    <row r="39674" spans="13:13" ht="49.2" customHeight="1">
      <c r="M39674" s="85"/>
    </row>
    <row r="39675" spans="13:13" ht="49.2" customHeight="1">
      <c r="M39675" s="85"/>
    </row>
    <row r="39676" spans="13:13" ht="49.2" customHeight="1">
      <c r="M39676" s="85"/>
    </row>
    <row r="39677" spans="13:13" ht="49.2" customHeight="1">
      <c r="M39677" s="85"/>
    </row>
    <row r="39678" spans="13:13" ht="49.2" customHeight="1">
      <c r="M39678" s="85"/>
    </row>
    <row r="39679" spans="13:13" ht="49.2" customHeight="1">
      <c r="M39679" s="85"/>
    </row>
    <row r="39680" spans="13:13" ht="49.2" customHeight="1">
      <c r="M39680" s="85"/>
    </row>
    <row r="39681" spans="13:13" ht="49.2" customHeight="1">
      <c r="M39681" s="85"/>
    </row>
    <row r="39682" spans="13:13" ht="49.2" customHeight="1">
      <c r="M39682" s="85"/>
    </row>
    <row r="39683" spans="13:13" ht="49.2" customHeight="1">
      <c r="M39683" s="85"/>
    </row>
    <row r="39684" spans="13:13" ht="49.2" customHeight="1">
      <c r="M39684" s="85"/>
    </row>
    <row r="39685" spans="13:13" ht="49.2" customHeight="1">
      <c r="M39685" s="85"/>
    </row>
    <row r="39686" spans="13:13" ht="49.2" customHeight="1">
      <c r="M39686" s="85"/>
    </row>
    <row r="39687" spans="13:13" ht="49.2" customHeight="1">
      <c r="M39687" s="85"/>
    </row>
    <row r="39688" spans="13:13" ht="49.2" customHeight="1">
      <c r="M39688" s="85"/>
    </row>
    <row r="39689" spans="13:13" ht="49.2" customHeight="1">
      <c r="M39689" s="85"/>
    </row>
    <row r="39690" spans="13:13" ht="49.2" customHeight="1">
      <c r="M39690" s="85"/>
    </row>
    <row r="39691" spans="13:13" ht="49.2" customHeight="1">
      <c r="M39691" s="85"/>
    </row>
    <row r="39692" spans="13:13" ht="49.2" customHeight="1">
      <c r="M39692" s="85"/>
    </row>
    <row r="39693" spans="13:13" ht="49.2" customHeight="1">
      <c r="M39693" s="85"/>
    </row>
    <row r="39694" spans="13:13" ht="49.2" customHeight="1">
      <c r="M39694" s="85"/>
    </row>
    <row r="39695" spans="13:13" ht="49.2" customHeight="1">
      <c r="M39695" s="85"/>
    </row>
    <row r="39696" spans="13:13" ht="49.2" customHeight="1">
      <c r="M39696" s="85"/>
    </row>
    <row r="39697" spans="13:13" ht="49.2" customHeight="1">
      <c r="M39697" s="85"/>
    </row>
    <row r="39698" spans="13:13" ht="49.2" customHeight="1">
      <c r="M39698" s="85"/>
    </row>
    <row r="39699" spans="13:13" ht="49.2" customHeight="1">
      <c r="M39699" s="85"/>
    </row>
    <row r="39700" spans="13:13" ht="49.2" customHeight="1">
      <c r="M39700" s="85"/>
    </row>
    <row r="39701" spans="13:13" ht="49.2" customHeight="1">
      <c r="M39701" s="85"/>
    </row>
    <row r="39702" spans="13:13" ht="49.2" customHeight="1">
      <c r="M39702" s="85"/>
    </row>
    <row r="39703" spans="13:13" ht="49.2" customHeight="1">
      <c r="M39703" s="85"/>
    </row>
    <row r="39704" spans="13:13" ht="49.2" customHeight="1">
      <c r="M39704" s="85"/>
    </row>
    <row r="39705" spans="13:13" ht="49.2" customHeight="1">
      <c r="M39705" s="85"/>
    </row>
    <row r="39706" spans="13:13" ht="49.2" customHeight="1">
      <c r="M39706" s="85"/>
    </row>
    <row r="39707" spans="13:13" ht="49.2" customHeight="1">
      <c r="M39707" s="85"/>
    </row>
    <row r="39708" spans="13:13" ht="49.2" customHeight="1">
      <c r="M39708" s="85"/>
    </row>
    <row r="39709" spans="13:13" ht="49.2" customHeight="1">
      <c r="M39709" s="85"/>
    </row>
    <row r="39710" spans="13:13" ht="49.2" customHeight="1">
      <c r="M39710" s="85"/>
    </row>
    <row r="39711" spans="13:13" ht="49.2" customHeight="1">
      <c r="M39711" s="85"/>
    </row>
    <row r="39712" spans="13:13" ht="49.2" customHeight="1">
      <c r="M39712" s="85"/>
    </row>
    <row r="39713" spans="13:13" ht="49.2" customHeight="1">
      <c r="M39713" s="85"/>
    </row>
    <row r="39714" spans="13:13" ht="49.2" customHeight="1">
      <c r="M39714" s="85"/>
    </row>
    <row r="39715" spans="13:13" ht="49.2" customHeight="1">
      <c r="M39715" s="85"/>
    </row>
    <row r="39716" spans="13:13" ht="49.2" customHeight="1">
      <c r="M39716" s="85"/>
    </row>
    <row r="39717" spans="13:13" ht="49.2" customHeight="1">
      <c r="M39717" s="85"/>
    </row>
    <row r="39718" spans="13:13" ht="49.2" customHeight="1">
      <c r="M39718" s="85"/>
    </row>
    <row r="39719" spans="13:13" ht="49.2" customHeight="1">
      <c r="M39719" s="85"/>
    </row>
    <row r="39720" spans="13:13" ht="49.2" customHeight="1">
      <c r="M39720" s="85"/>
    </row>
    <row r="39721" spans="13:13" ht="49.2" customHeight="1">
      <c r="M39721" s="85"/>
    </row>
    <row r="39722" spans="13:13" ht="49.2" customHeight="1">
      <c r="M39722" s="85"/>
    </row>
    <row r="39723" spans="13:13" ht="49.2" customHeight="1">
      <c r="M39723" s="85"/>
    </row>
    <row r="39724" spans="13:13" ht="49.2" customHeight="1">
      <c r="M39724" s="85"/>
    </row>
    <row r="39725" spans="13:13" ht="49.2" customHeight="1">
      <c r="M39725" s="85"/>
    </row>
    <row r="39726" spans="13:13" ht="49.2" customHeight="1">
      <c r="M39726" s="85"/>
    </row>
    <row r="39727" spans="13:13" ht="49.2" customHeight="1">
      <c r="M39727" s="85"/>
    </row>
    <row r="39728" spans="13:13" ht="49.2" customHeight="1">
      <c r="M39728" s="85"/>
    </row>
    <row r="39729" spans="13:13" ht="49.2" customHeight="1">
      <c r="M39729" s="85"/>
    </row>
    <row r="39730" spans="13:13" ht="49.2" customHeight="1">
      <c r="M39730" s="85"/>
    </row>
    <row r="39731" spans="13:13" ht="49.2" customHeight="1">
      <c r="M39731" s="85"/>
    </row>
    <row r="39732" spans="13:13" ht="49.2" customHeight="1">
      <c r="M39732" s="85"/>
    </row>
    <row r="39733" spans="13:13" ht="49.2" customHeight="1">
      <c r="M39733" s="85"/>
    </row>
    <row r="39734" spans="13:13" ht="49.2" customHeight="1">
      <c r="M39734" s="85"/>
    </row>
    <row r="39735" spans="13:13" ht="49.2" customHeight="1">
      <c r="M39735" s="85"/>
    </row>
    <row r="39736" spans="13:13" ht="49.2" customHeight="1">
      <c r="M39736" s="85"/>
    </row>
    <row r="39737" spans="13:13" ht="49.2" customHeight="1">
      <c r="M39737" s="85"/>
    </row>
    <row r="39738" spans="13:13" ht="49.2" customHeight="1">
      <c r="M39738" s="85"/>
    </row>
    <row r="39739" spans="13:13" ht="49.2" customHeight="1">
      <c r="M39739" s="85"/>
    </row>
    <row r="39740" spans="13:13" ht="49.2" customHeight="1">
      <c r="M39740" s="85"/>
    </row>
    <row r="39741" spans="13:13" ht="49.2" customHeight="1">
      <c r="M39741" s="85"/>
    </row>
    <row r="39742" spans="13:13" ht="49.2" customHeight="1">
      <c r="M39742" s="85"/>
    </row>
    <row r="39743" spans="13:13" ht="49.2" customHeight="1">
      <c r="M39743" s="85"/>
    </row>
    <row r="39744" spans="13:13" ht="49.2" customHeight="1">
      <c r="M39744" s="85"/>
    </row>
    <row r="39745" spans="13:13" ht="49.2" customHeight="1">
      <c r="M39745" s="85"/>
    </row>
    <row r="39746" spans="13:13" ht="49.2" customHeight="1">
      <c r="M39746" s="85"/>
    </row>
    <row r="39747" spans="13:13" ht="49.2" customHeight="1">
      <c r="M39747" s="85"/>
    </row>
    <row r="39748" spans="13:13" ht="49.2" customHeight="1">
      <c r="M39748" s="85"/>
    </row>
    <row r="39749" spans="13:13" ht="49.2" customHeight="1">
      <c r="M39749" s="85"/>
    </row>
    <row r="39750" spans="13:13" ht="49.2" customHeight="1">
      <c r="M39750" s="85"/>
    </row>
    <row r="39751" spans="13:13" ht="49.2" customHeight="1">
      <c r="M39751" s="85"/>
    </row>
    <row r="39752" spans="13:13" ht="49.2" customHeight="1">
      <c r="M39752" s="85"/>
    </row>
    <row r="39753" spans="13:13" ht="49.2" customHeight="1">
      <c r="M39753" s="85"/>
    </row>
    <row r="39754" spans="13:13" ht="49.2" customHeight="1">
      <c r="M39754" s="85"/>
    </row>
    <row r="39755" spans="13:13" ht="49.2" customHeight="1">
      <c r="M39755" s="85"/>
    </row>
    <row r="39756" spans="13:13" ht="49.2" customHeight="1">
      <c r="M39756" s="85"/>
    </row>
    <row r="39757" spans="13:13" ht="49.2" customHeight="1">
      <c r="M39757" s="85"/>
    </row>
    <row r="39758" spans="13:13" ht="49.2" customHeight="1">
      <c r="M39758" s="85"/>
    </row>
    <row r="39759" spans="13:13" ht="49.2" customHeight="1">
      <c r="M39759" s="85"/>
    </row>
    <row r="39760" spans="13:13" ht="49.2" customHeight="1">
      <c r="M39760" s="85"/>
    </row>
    <row r="39761" spans="13:13" ht="49.2" customHeight="1">
      <c r="M39761" s="85"/>
    </row>
    <row r="39762" spans="13:13" ht="49.2" customHeight="1">
      <c r="M39762" s="85"/>
    </row>
    <row r="39763" spans="13:13" ht="49.2" customHeight="1">
      <c r="M39763" s="85"/>
    </row>
    <row r="39764" spans="13:13" ht="49.2" customHeight="1">
      <c r="M39764" s="85"/>
    </row>
    <row r="39765" spans="13:13" ht="49.2" customHeight="1">
      <c r="M39765" s="85"/>
    </row>
    <row r="39766" spans="13:13" ht="49.2" customHeight="1">
      <c r="M39766" s="85"/>
    </row>
    <row r="39767" spans="13:13" ht="49.2" customHeight="1">
      <c r="M39767" s="85"/>
    </row>
    <row r="39768" spans="13:13" ht="49.2" customHeight="1">
      <c r="M39768" s="85"/>
    </row>
    <row r="39769" spans="13:13" ht="49.2" customHeight="1">
      <c r="M39769" s="85"/>
    </row>
    <row r="39770" spans="13:13" ht="49.2" customHeight="1">
      <c r="M39770" s="85"/>
    </row>
    <row r="39771" spans="13:13" ht="49.2" customHeight="1">
      <c r="M39771" s="85"/>
    </row>
    <row r="39772" spans="13:13" ht="49.2" customHeight="1">
      <c r="M39772" s="85"/>
    </row>
    <row r="39773" spans="13:13" ht="49.2" customHeight="1">
      <c r="M39773" s="85"/>
    </row>
    <row r="39774" spans="13:13" ht="49.2" customHeight="1">
      <c r="M39774" s="85"/>
    </row>
    <row r="39775" spans="13:13" ht="49.2" customHeight="1">
      <c r="M39775" s="85"/>
    </row>
    <row r="39776" spans="13:13" ht="49.2" customHeight="1">
      <c r="M39776" s="85"/>
    </row>
    <row r="39777" spans="13:13" ht="49.2" customHeight="1">
      <c r="M39777" s="85"/>
    </row>
    <row r="39778" spans="13:13" ht="49.2" customHeight="1">
      <c r="M39778" s="85"/>
    </row>
    <row r="39779" spans="13:13" ht="49.2" customHeight="1">
      <c r="M39779" s="85"/>
    </row>
    <row r="39780" spans="13:13" ht="49.2" customHeight="1">
      <c r="M39780" s="85"/>
    </row>
    <row r="39781" spans="13:13" ht="49.2" customHeight="1">
      <c r="M39781" s="85"/>
    </row>
    <row r="39782" spans="13:13" ht="49.2" customHeight="1">
      <c r="M39782" s="85"/>
    </row>
    <row r="39783" spans="13:13" ht="49.2" customHeight="1">
      <c r="M39783" s="85"/>
    </row>
    <row r="39784" spans="13:13" ht="49.2" customHeight="1">
      <c r="M39784" s="85"/>
    </row>
    <row r="39785" spans="13:13" ht="49.2" customHeight="1">
      <c r="M39785" s="85"/>
    </row>
    <row r="39786" spans="13:13" ht="49.2" customHeight="1">
      <c r="M39786" s="85"/>
    </row>
    <row r="39787" spans="13:13" ht="49.2" customHeight="1">
      <c r="M39787" s="85"/>
    </row>
    <row r="39788" spans="13:13" ht="49.2" customHeight="1">
      <c r="M39788" s="85"/>
    </row>
    <row r="39789" spans="13:13" ht="49.2" customHeight="1">
      <c r="M39789" s="85"/>
    </row>
    <row r="39790" spans="13:13" ht="49.2" customHeight="1">
      <c r="M39790" s="85"/>
    </row>
    <row r="39791" spans="13:13" ht="49.2" customHeight="1">
      <c r="M39791" s="85"/>
    </row>
    <row r="39792" spans="13:13" ht="49.2" customHeight="1">
      <c r="M39792" s="85"/>
    </row>
    <row r="39793" spans="13:13" ht="49.2" customHeight="1">
      <c r="M39793" s="85"/>
    </row>
    <row r="39794" spans="13:13" ht="49.2" customHeight="1">
      <c r="M39794" s="85"/>
    </row>
    <row r="39795" spans="13:13" ht="49.2" customHeight="1">
      <c r="M39795" s="85"/>
    </row>
    <row r="39796" spans="13:13" ht="49.2" customHeight="1">
      <c r="M39796" s="85"/>
    </row>
    <row r="39797" spans="13:13" ht="49.2" customHeight="1">
      <c r="M39797" s="85"/>
    </row>
    <row r="39798" spans="13:13" ht="49.2" customHeight="1">
      <c r="M39798" s="85"/>
    </row>
    <row r="39799" spans="13:13" ht="49.2" customHeight="1">
      <c r="M39799" s="85"/>
    </row>
    <row r="39800" spans="13:13" ht="49.2" customHeight="1">
      <c r="M39800" s="85"/>
    </row>
    <row r="39801" spans="13:13" ht="49.2" customHeight="1">
      <c r="M39801" s="85"/>
    </row>
    <row r="39802" spans="13:13" ht="49.2" customHeight="1">
      <c r="M39802" s="85"/>
    </row>
    <row r="39803" spans="13:13" ht="49.2" customHeight="1">
      <c r="M39803" s="85"/>
    </row>
    <row r="39804" spans="13:13" ht="49.2" customHeight="1">
      <c r="M39804" s="85"/>
    </row>
    <row r="39805" spans="13:13" ht="49.2" customHeight="1">
      <c r="M39805" s="85"/>
    </row>
    <row r="39806" spans="13:13" ht="49.2" customHeight="1">
      <c r="M39806" s="85"/>
    </row>
    <row r="39807" spans="13:13" ht="49.2" customHeight="1">
      <c r="M39807" s="85"/>
    </row>
    <row r="39808" spans="13:13" ht="49.2" customHeight="1">
      <c r="M39808" s="85"/>
    </row>
    <row r="39809" spans="13:13" ht="49.2" customHeight="1">
      <c r="M39809" s="85"/>
    </row>
    <row r="39810" spans="13:13" ht="49.2" customHeight="1">
      <c r="M39810" s="85"/>
    </row>
    <row r="39811" spans="13:13" ht="49.2" customHeight="1">
      <c r="M39811" s="85"/>
    </row>
    <row r="39812" spans="13:13" ht="49.2" customHeight="1">
      <c r="M39812" s="85"/>
    </row>
    <row r="39813" spans="13:13" ht="49.2" customHeight="1">
      <c r="M39813" s="85"/>
    </row>
    <row r="39814" spans="13:13" ht="49.2" customHeight="1">
      <c r="M39814" s="85"/>
    </row>
    <row r="39815" spans="13:13" ht="49.2" customHeight="1">
      <c r="M39815" s="85"/>
    </row>
    <row r="39816" spans="13:13" ht="49.2" customHeight="1">
      <c r="M39816" s="85"/>
    </row>
    <row r="39817" spans="13:13" ht="49.2" customHeight="1">
      <c r="M39817" s="85"/>
    </row>
    <row r="39818" spans="13:13" ht="49.2" customHeight="1">
      <c r="M39818" s="85"/>
    </row>
    <row r="39819" spans="13:13" ht="49.2" customHeight="1">
      <c r="M39819" s="85"/>
    </row>
    <row r="39820" spans="13:13" ht="49.2" customHeight="1">
      <c r="M39820" s="85"/>
    </row>
    <row r="39821" spans="13:13" ht="49.2" customHeight="1">
      <c r="M39821" s="85"/>
    </row>
    <row r="39822" spans="13:13" ht="49.2" customHeight="1">
      <c r="M39822" s="85"/>
    </row>
    <row r="39823" spans="13:13" ht="49.2" customHeight="1">
      <c r="M39823" s="85"/>
    </row>
    <row r="39824" spans="13:13" ht="49.2" customHeight="1">
      <c r="M39824" s="85"/>
    </row>
    <row r="39825" spans="13:13" ht="49.2" customHeight="1">
      <c r="M39825" s="85"/>
    </row>
    <row r="39826" spans="13:13" ht="49.2" customHeight="1">
      <c r="M39826" s="85"/>
    </row>
    <row r="39827" spans="13:13" ht="49.2" customHeight="1">
      <c r="M39827" s="85"/>
    </row>
    <row r="39828" spans="13:13" ht="49.2" customHeight="1">
      <c r="M39828" s="85"/>
    </row>
    <row r="39829" spans="13:13" ht="49.2" customHeight="1">
      <c r="M39829" s="85"/>
    </row>
    <row r="39830" spans="13:13" ht="49.2" customHeight="1">
      <c r="M39830" s="85"/>
    </row>
    <row r="39831" spans="13:13" ht="49.2" customHeight="1">
      <c r="M39831" s="85"/>
    </row>
    <row r="39832" spans="13:13" ht="49.2" customHeight="1">
      <c r="M39832" s="85"/>
    </row>
    <row r="39833" spans="13:13" ht="49.2" customHeight="1">
      <c r="M39833" s="85"/>
    </row>
    <row r="39834" spans="13:13" ht="49.2" customHeight="1">
      <c r="M39834" s="85"/>
    </row>
    <row r="39835" spans="13:13" ht="49.2" customHeight="1">
      <c r="M39835" s="85"/>
    </row>
    <row r="39836" spans="13:13" ht="49.2" customHeight="1">
      <c r="M39836" s="85"/>
    </row>
    <row r="39837" spans="13:13" ht="49.2" customHeight="1">
      <c r="M39837" s="85"/>
    </row>
    <row r="39838" spans="13:13" ht="49.2" customHeight="1">
      <c r="M39838" s="85"/>
    </row>
    <row r="39839" spans="13:13" ht="49.2" customHeight="1">
      <c r="M39839" s="85"/>
    </row>
    <row r="39840" spans="13:13" ht="49.2" customHeight="1">
      <c r="M39840" s="85"/>
    </row>
    <row r="39841" spans="13:13" ht="49.2" customHeight="1">
      <c r="M39841" s="85"/>
    </row>
    <row r="39842" spans="13:13" ht="49.2" customHeight="1">
      <c r="M39842" s="85"/>
    </row>
    <row r="39843" spans="13:13" ht="49.2" customHeight="1">
      <c r="M39843" s="85"/>
    </row>
    <row r="39844" spans="13:13" ht="49.2" customHeight="1">
      <c r="M39844" s="85"/>
    </row>
    <row r="39845" spans="13:13" ht="49.2" customHeight="1">
      <c r="M39845" s="85"/>
    </row>
    <row r="39846" spans="13:13" ht="49.2" customHeight="1">
      <c r="M39846" s="85"/>
    </row>
    <row r="39847" spans="13:13" ht="49.2" customHeight="1">
      <c r="M39847" s="85"/>
    </row>
    <row r="39848" spans="13:13" ht="49.2" customHeight="1">
      <c r="M39848" s="85"/>
    </row>
    <row r="39849" spans="13:13" ht="49.2" customHeight="1">
      <c r="M39849" s="85"/>
    </row>
    <row r="39850" spans="13:13" ht="49.2" customHeight="1">
      <c r="M39850" s="85"/>
    </row>
    <row r="39851" spans="13:13" ht="49.2" customHeight="1">
      <c r="M39851" s="85"/>
    </row>
    <row r="39852" spans="13:13" ht="49.2" customHeight="1">
      <c r="M39852" s="85"/>
    </row>
    <row r="39853" spans="13:13" ht="49.2" customHeight="1">
      <c r="M39853" s="85"/>
    </row>
    <row r="39854" spans="13:13" ht="49.2" customHeight="1">
      <c r="M39854" s="85"/>
    </row>
    <row r="39855" spans="13:13" ht="49.2" customHeight="1">
      <c r="M39855" s="85"/>
    </row>
    <row r="39856" spans="13:13" ht="49.2" customHeight="1">
      <c r="M39856" s="85"/>
    </row>
    <row r="39857" spans="13:13" ht="49.2" customHeight="1">
      <c r="M39857" s="85"/>
    </row>
    <row r="39858" spans="13:13" ht="49.2" customHeight="1">
      <c r="M39858" s="85"/>
    </row>
    <row r="39859" spans="13:13" ht="49.2" customHeight="1">
      <c r="M39859" s="85"/>
    </row>
    <row r="39860" spans="13:13" ht="49.2" customHeight="1">
      <c r="M39860" s="85"/>
    </row>
    <row r="39861" spans="13:13" ht="49.2" customHeight="1">
      <c r="M39861" s="85"/>
    </row>
    <row r="39862" spans="13:13" ht="49.2" customHeight="1">
      <c r="M39862" s="85"/>
    </row>
    <row r="39863" spans="13:13" ht="49.2" customHeight="1">
      <c r="M39863" s="85"/>
    </row>
    <row r="39864" spans="13:13" ht="49.2" customHeight="1">
      <c r="M39864" s="85"/>
    </row>
    <row r="39865" spans="13:13" ht="49.2" customHeight="1">
      <c r="M39865" s="85"/>
    </row>
    <row r="39866" spans="13:13" ht="49.2" customHeight="1">
      <c r="M39866" s="85"/>
    </row>
    <row r="39867" spans="13:13" ht="49.2" customHeight="1">
      <c r="M39867" s="85"/>
    </row>
    <row r="39868" spans="13:13" ht="49.2" customHeight="1">
      <c r="M39868" s="85"/>
    </row>
    <row r="39869" spans="13:13" ht="49.2" customHeight="1">
      <c r="M39869" s="85"/>
    </row>
    <row r="39870" spans="13:13" ht="49.2" customHeight="1">
      <c r="M39870" s="85"/>
    </row>
    <row r="39871" spans="13:13" ht="49.2" customHeight="1">
      <c r="M39871" s="85"/>
    </row>
    <row r="39872" spans="13:13" ht="49.2" customHeight="1">
      <c r="M39872" s="85"/>
    </row>
    <row r="39873" spans="13:13" ht="49.2" customHeight="1">
      <c r="M39873" s="85"/>
    </row>
    <row r="39874" spans="13:13" ht="49.2" customHeight="1">
      <c r="M39874" s="85"/>
    </row>
    <row r="39875" spans="13:13" ht="49.2" customHeight="1">
      <c r="M39875" s="85"/>
    </row>
    <row r="39876" spans="13:13" ht="49.2" customHeight="1">
      <c r="M39876" s="85"/>
    </row>
    <row r="39877" spans="13:13" ht="49.2" customHeight="1">
      <c r="M39877" s="85"/>
    </row>
    <row r="39878" spans="13:13" ht="49.2" customHeight="1">
      <c r="M39878" s="85"/>
    </row>
    <row r="39879" spans="13:13" ht="49.2" customHeight="1">
      <c r="M39879" s="85"/>
    </row>
    <row r="39880" spans="13:13" ht="49.2" customHeight="1">
      <c r="M39880" s="85"/>
    </row>
    <row r="39881" spans="13:13" ht="49.2" customHeight="1">
      <c r="M39881" s="85"/>
    </row>
    <row r="39882" spans="13:13" ht="49.2" customHeight="1">
      <c r="M39882" s="85"/>
    </row>
    <row r="39883" spans="13:13" ht="49.2" customHeight="1">
      <c r="M39883" s="85"/>
    </row>
    <row r="39884" spans="13:13" ht="49.2" customHeight="1">
      <c r="M39884" s="85"/>
    </row>
    <row r="39885" spans="13:13" ht="49.2" customHeight="1">
      <c r="M39885" s="85"/>
    </row>
    <row r="39886" spans="13:13" ht="49.2" customHeight="1">
      <c r="M39886" s="85"/>
    </row>
    <row r="39887" spans="13:13" ht="49.2" customHeight="1">
      <c r="M39887" s="85"/>
    </row>
    <row r="39888" spans="13:13" ht="49.2" customHeight="1">
      <c r="M39888" s="85"/>
    </row>
    <row r="39889" spans="13:13" ht="49.2" customHeight="1">
      <c r="M39889" s="85"/>
    </row>
    <row r="39890" spans="13:13" ht="49.2" customHeight="1">
      <c r="M39890" s="85"/>
    </row>
    <row r="39891" spans="13:13" ht="49.2" customHeight="1">
      <c r="M39891" s="85"/>
    </row>
    <row r="39892" spans="13:13" ht="49.2" customHeight="1">
      <c r="M39892" s="85"/>
    </row>
    <row r="39893" spans="13:13" ht="49.2" customHeight="1">
      <c r="M39893" s="85"/>
    </row>
    <row r="39894" spans="13:13" ht="49.2" customHeight="1">
      <c r="M39894" s="85"/>
    </row>
    <row r="39895" spans="13:13" ht="49.2" customHeight="1">
      <c r="M39895" s="85"/>
    </row>
    <row r="39896" spans="13:13" ht="49.2" customHeight="1">
      <c r="M39896" s="85"/>
    </row>
    <row r="39897" spans="13:13" ht="49.2" customHeight="1">
      <c r="M39897" s="85"/>
    </row>
    <row r="39898" spans="13:13" ht="49.2" customHeight="1">
      <c r="M39898" s="85"/>
    </row>
    <row r="39899" spans="13:13" ht="49.2" customHeight="1">
      <c r="M39899" s="85"/>
    </row>
    <row r="39900" spans="13:13" ht="49.2" customHeight="1">
      <c r="M39900" s="85"/>
    </row>
    <row r="39901" spans="13:13" ht="49.2" customHeight="1">
      <c r="M39901" s="85"/>
    </row>
    <row r="39902" spans="13:13" ht="49.2" customHeight="1">
      <c r="M39902" s="85"/>
    </row>
    <row r="39903" spans="13:13" ht="49.2" customHeight="1">
      <c r="M39903" s="85"/>
    </row>
    <row r="39904" spans="13:13" ht="49.2" customHeight="1">
      <c r="M39904" s="85"/>
    </row>
    <row r="39905" spans="13:13" ht="49.2" customHeight="1">
      <c r="M39905" s="85"/>
    </row>
    <row r="39906" spans="13:13" ht="49.2" customHeight="1">
      <c r="M39906" s="85"/>
    </row>
    <row r="39907" spans="13:13" ht="49.2" customHeight="1">
      <c r="M39907" s="85"/>
    </row>
    <row r="39908" spans="13:13" ht="49.2" customHeight="1">
      <c r="M39908" s="85"/>
    </row>
    <row r="39909" spans="13:13" ht="49.2" customHeight="1">
      <c r="M39909" s="85"/>
    </row>
    <row r="39910" spans="13:13" ht="49.2" customHeight="1">
      <c r="M39910" s="85"/>
    </row>
    <row r="39911" spans="13:13" ht="49.2" customHeight="1">
      <c r="M39911" s="85"/>
    </row>
    <row r="39912" spans="13:13" ht="49.2" customHeight="1">
      <c r="M39912" s="85"/>
    </row>
    <row r="39913" spans="13:13" ht="49.2" customHeight="1">
      <c r="M39913" s="85"/>
    </row>
    <row r="39914" spans="13:13" ht="49.2" customHeight="1">
      <c r="M39914" s="85"/>
    </row>
    <row r="39915" spans="13:13" ht="49.2" customHeight="1">
      <c r="M39915" s="85"/>
    </row>
    <row r="39916" spans="13:13" ht="49.2" customHeight="1">
      <c r="M39916" s="85"/>
    </row>
    <row r="39917" spans="13:13" ht="49.2" customHeight="1">
      <c r="M39917" s="85"/>
    </row>
    <row r="39918" spans="13:13" ht="49.2" customHeight="1">
      <c r="M39918" s="85"/>
    </row>
    <row r="39919" spans="13:13" ht="49.2" customHeight="1">
      <c r="M39919" s="85"/>
    </row>
    <row r="39920" spans="13:13" ht="49.2" customHeight="1">
      <c r="M39920" s="85"/>
    </row>
    <row r="39921" spans="13:13" ht="49.2" customHeight="1">
      <c r="M39921" s="85"/>
    </row>
    <row r="39922" spans="13:13" ht="49.2" customHeight="1">
      <c r="M39922" s="85"/>
    </row>
    <row r="39923" spans="13:13" ht="49.2" customHeight="1">
      <c r="M39923" s="85"/>
    </row>
    <row r="39924" spans="13:13" ht="49.2" customHeight="1">
      <c r="M39924" s="85"/>
    </row>
    <row r="39925" spans="13:13" ht="49.2" customHeight="1">
      <c r="M39925" s="85"/>
    </row>
    <row r="39926" spans="13:13" ht="49.2" customHeight="1">
      <c r="M39926" s="85"/>
    </row>
    <row r="39927" spans="13:13" ht="49.2" customHeight="1">
      <c r="M39927" s="85"/>
    </row>
    <row r="39928" spans="13:13" ht="49.2" customHeight="1">
      <c r="M39928" s="85"/>
    </row>
    <row r="39929" spans="13:13" ht="49.2" customHeight="1">
      <c r="M39929" s="85"/>
    </row>
    <row r="39930" spans="13:13" ht="49.2" customHeight="1">
      <c r="M39930" s="85"/>
    </row>
    <row r="39931" spans="13:13" ht="49.2" customHeight="1">
      <c r="M39931" s="85"/>
    </row>
    <row r="39932" spans="13:13" ht="49.2" customHeight="1">
      <c r="M39932" s="85"/>
    </row>
    <row r="39933" spans="13:13" ht="49.2" customHeight="1">
      <c r="M39933" s="85"/>
    </row>
    <row r="39934" spans="13:13" ht="49.2" customHeight="1">
      <c r="M39934" s="85"/>
    </row>
    <row r="39935" spans="13:13" ht="49.2" customHeight="1">
      <c r="M39935" s="85"/>
    </row>
    <row r="39936" spans="13:13" ht="49.2" customHeight="1">
      <c r="M39936" s="85"/>
    </row>
    <row r="39937" spans="13:13" ht="49.2" customHeight="1">
      <c r="M39937" s="85"/>
    </row>
    <row r="39938" spans="13:13" ht="49.2" customHeight="1">
      <c r="M39938" s="85"/>
    </row>
    <row r="39939" spans="13:13" ht="49.2" customHeight="1">
      <c r="M39939" s="85"/>
    </row>
    <row r="39940" spans="13:13" ht="49.2" customHeight="1">
      <c r="M39940" s="85"/>
    </row>
    <row r="39941" spans="13:13" ht="49.2" customHeight="1">
      <c r="M39941" s="85"/>
    </row>
    <row r="39942" spans="13:13" ht="49.2" customHeight="1">
      <c r="M39942" s="85"/>
    </row>
    <row r="39943" spans="13:13" ht="49.2" customHeight="1">
      <c r="M39943" s="85"/>
    </row>
    <row r="39944" spans="13:13" ht="49.2" customHeight="1">
      <c r="M39944" s="85"/>
    </row>
    <row r="39945" spans="13:13" ht="49.2" customHeight="1">
      <c r="M39945" s="85"/>
    </row>
    <row r="39946" spans="13:13" ht="49.2" customHeight="1">
      <c r="M39946" s="85"/>
    </row>
    <row r="39947" spans="13:13" ht="49.2" customHeight="1">
      <c r="M39947" s="85"/>
    </row>
    <row r="39948" spans="13:13" ht="49.2" customHeight="1">
      <c r="M39948" s="85"/>
    </row>
    <row r="39949" spans="13:13" ht="49.2" customHeight="1">
      <c r="M39949" s="85"/>
    </row>
    <row r="39950" spans="13:13" ht="49.2" customHeight="1">
      <c r="M39950" s="85"/>
    </row>
    <row r="39951" spans="13:13" ht="49.2" customHeight="1">
      <c r="M39951" s="85"/>
    </row>
    <row r="39952" spans="13:13" ht="49.2" customHeight="1">
      <c r="M39952" s="85"/>
    </row>
    <row r="39953" spans="13:13" ht="49.2" customHeight="1">
      <c r="M39953" s="85"/>
    </row>
    <row r="39954" spans="13:13" ht="49.2" customHeight="1">
      <c r="M39954" s="85"/>
    </row>
    <row r="39955" spans="13:13" ht="49.2" customHeight="1">
      <c r="M39955" s="85"/>
    </row>
    <row r="39956" spans="13:13" ht="49.2" customHeight="1">
      <c r="M39956" s="85"/>
    </row>
    <row r="39957" spans="13:13" ht="49.2" customHeight="1">
      <c r="M39957" s="85"/>
    </row>
    <row r="39958" spans="13:13" ht="49.2" customHeight="1">
      <c r="M39958" s="85"/>
    </row>
    <row r="39959" spans="13:13" ht="49.2" customHeight="1">
      <c r="M39959" s="85"/>
    </row>
    <row r="39960" spans="13:13" ht="49.2" customHeight="1">
      <c r="M39960" s="85"/>
    </row>
    <row r="39961" spans="13:13" ht="49.2" customHeight="1">
      <c r="M39961" s="85"/>
    </row>
    <row r="39962" spans="13:13" ht="49.2" customHeight="1">
      <c r="M39962" s="85"/>
    </row>
    <row r="39963" spans="13:13" ht="49.2" customHeight="1">
      <c r="M39963" s="85"/>
    </row>
    <row r="39964" spans="13:13" ht="49.2" customHeight="1">
      <c r="M39964" s="85"/>
    </row>
    <row r="39965" spans="13:13" ht="49.2" customHeight="1">
      <c r="M39965" s="85"/>
    </row>
    <row r="39966" spans="13:13" ht="49.2" customHeight="1">
      <c r="M39966" s="85"/>
    </row>
    <row r="39967" spans="13:13" ht="49.2" customHeight="1">
      <c r="M39967" s="85"/>
    </row>
    <row r="39968" spans="13:13" ht="49.2" customHeight="1">
      <c r="M39968" s="85"/>
    </row>
    <row r="39969" spans="13:13" ht="49.2" customHeight="1">
      <c r="M39969" s="85"/>
    </row>
    <row r="39970" spans="13:13" ht="49.2" customHeight="1">
      <c r="M39970" s="85"/>
    </row>
    <row r="39971" spans="13:13" ht="49.2" customHeight="1">
      <c r="M39971" s="85"/>
    </row>
    <row r="39972" spans="13:13" ht="49.2" customHeight="1">
      <c r="M39972" s="85"/>
    </row>
    <row r="39973" spans="13:13" ht="49.2" customHeight="1">
      <c r="M39973" s="85"/>
    </row>
    <row r="39974" spans="13:13" ht="49.2" customHeight="1">
      <c r="M39974" s="85"/>
    </row>
    <row r="39975" spans="13:13" ht="49.2" customHeight="1">
      <c r="M39975" s="85"/>
    </row>
    <row r="39976" spans="13:13" ht="49.2" customHeight="1">
      <c r="M39976" s="85"/>
    </row>
    <row r="39977" spans="13:13" ht="49.2" customHeight="1">
      <c r="M39977" s="85"/>
    </row>
    <row r="39978" spans="13:13" ht="49.2" customHeight="1">
      <c r="M39978" s="85"/>
    </row>
    <row r="39979" spans="13:13" ht="49.2" customHeight="1">
      <c r="M39979" s="85"/>
    </row>
    <row r="39980" spans="13:13" ht="49.2" customHeight="1">
      <c r="M39980" s="85"/>
    </row>
    <row r="39981" spans="13:13" ht="49.2" customHeight="1">
      <c r="M39981" s="85"/>
    </row>
    <row r="39982" spans="13:13" ht="49.2" customHeight="1">
      <c r="M39982" s="85"/>
    </row>
    <row r="39983" spans="13:13" ht="49.2" customHeight="1">
      <c r="M39983" s="85"/>
    </row>
    <row r="39984" spans="13:13" ht="49.2" customHeight="1">
      <c r="M39984" s="85"/>
    </row>
    <row r="39985" spans="13:13" ht="49.2" customHeight="1">
      <c r="M39985" s="85"/>
    </row>
    <row r="39986" spans="13:13" ht="49.2" customHeight="1">
      <c r="M39986" s="85"/>
    </row>
    <row r="39987" spans="13:13" ht="49.2" customHeight="1">
      <c r="M39987" s="85"/>
    </row>
    <row r="39988" spans="13:13" ht="49.2" customHeight="1">
      <c r="M39988" s="85"/>
    </row>
    <row r="39989" spans="13:13" ht="49.2" customHeight="1">
      <c r="M39989" s="85"/>
    </row>
    <row r="39990" spans="13:13" ht="49.2" customHeight="1">
      <c r="M39990" s="85"/>
    </row>
    <row r="39991" spans="13:13" ht="49.2" customHeight="1">
      <c r="M39991" s="85"/>
    </row>
    <row r="39992" spans="13:13" ht="49.2" customHeight="1">
      <c r="M39992" s="85"/>
    </row>
    <row r="39993" spans="13:13" ht="49.2" customHeight="1">
      <c r="M39993" s="85"/>
    </row>
    <row r="39994" spans="13:13" ht="49.2" customHeight="1">
      <c r="M39994" s="85"/>
    </row>
    <row r="39995" spans="13:13" ht="49.2" customHeight="1">
      <c r="M39995" s="85"/>
    </row>
    <row r="39996" spans="13:13" ht="49.2" customHeight="1">
      <c r="M39996" s="85"/>
    </row>
    <row r="39997" spans="13:13" ht="49.2" customHeight="1">
      <c r="M39997" s="85"/>
    </row>
    <row r="39998" spans="13:13" ht="49.2" customHeight="1">
      <c r="M39998" s="85"/>
    </row>
    <row r="39999" spans="13:13" ht="49.2" customHeight="1">
      <c r="M39999" s="85"/>
    </row>
    <row r="40000" spans="13:13" ht="49.2" customHeight="1">
      <c r="M40000" s="85"/>
    </row>
    <row r="40001" spans="13:13" ht="49.2" customHeight="1">
      <c r="M40001" s="85"/>
    </row>
    <row r="40002" spans="13:13" ht="49.2" customHeight="1">
      <c r="M40002" s="85"/>
    </row>
    <row r="40003" spans="13:13" ht="49.2" customHeight="1">
      <c r="M40003" s="85"/>
    </row>
    <row r="40004" spans="13:13" ht="49.2" customHeight="1">
      <c r="M40004" s="85"/>
    </row>
    <row r="40005" spans="13:13" ht="49.2" customHeight="1">
      <c r="M40005" s="85"/>
    </row>
    <row r="40006" spans="13:13" ht="49.2" customHeight="1">
      <c r="M40006" s="85"/>
    </row>
    <row r="40007" spans="13:13" ht="49.2" customHeight="1">
      <c r="M40007" s="85"/>
    </row>
    <row r="40008" spans="13:13" ht="49.2" customHeight="1">
      <c r="M40008" s="85"/>
    </row>
    <row r="40009" spans="13:13" ht="49.2" customHeight="1">
      <c r="M40009" s="85"/>
    </row>
    <row r="40010" spans="13:13" ht="49.2" customHeight="1">
      <c r="M40010" s="85"/>
    </row>
    <row r="40011" spans="13:13" ht="49.2" customHeight="1">
      <c r="M40011" s="85"/>
    </row>
    <row r="40012" spans="13:13" ht="49.2" customHeight="1">
      <c r="M40012" s="85"/>
    </row>
    <row r="40013" spans="13:13" ht="49.2" customHeight="1">
      <c r="M40013" s="85"/>
    </row>
    <row r="40014" spans="13:13" ht="49.2" customHeight="1">
      <c r="M40014" s="85"/>
    </row>
    <row r="40015" spans="13:13" ht="49.2" customHeight="1">
      <c r="M40015" s="85"/>
    </row>
    <row r="40016" spans="13:13" ht="49.2" customHeight="1">
      <c r="M40016" s="85"/>
    </row>
    <row r="40017" spans="13:13" ht="49.2" customHeight="1">
      <c r="M40017" s="85"/>
    </row>
    <row r="40018" spans="13:13" ht="49.2" customHeight="1">
      <c r="M40018" s="85"/>
    </row>
    <row r="40019" spans="13:13" ht="49.2" customHeight="1">
      <c r="M40019" s="85"/>
    </row>
    <row r="40020" spans="13:13" ht="49.2" customHeight="1">
      <c r="M40020" s="85"/>
    </row>
    <row r="40021" spans="13:13" ht="49.2" customHeight="1">
      <c r="M40021" s="85"/>
    </row>
    <row r="40022" spans="13:13" ht="49.2" customHeight="1">
      <c r="M40022" s="85"/>
    </row>
    <row r="40023" spans="13:13" ht="49.2" customHeight="1">
      <c r="M40023" s="85"/>
    </row>
    <row r="40024" spans="13:13" ht="49.2" customHeight="1">
      <c r="M40024" s="85"/>
    </row>
    <row r="40025" spans="13:13" ht="49.2" customHeight="1">
      <c r="M40025" s="85"/>
    </row>
    <row r="40026" spans="13:13" ht="49.2" customHeight="1">
      <c r="M40026" s="85"/>
    </row>
    <row r="40027" spans="13:13" ht="49.2" customHeight="1">
      <c r="M40027" s="85"/>
    </row>
    <row r="40028" spans="13:13" ht="49.2" customHeight="1">
      <c r="M40028" s="85"/>
    </row>
    <row r="40029" spans="13:13" ht="49.2" customHeight="1">
      <c r="M40029" s="85"/>
    </row>
    <row r="40030" spans="13:13" ht="49.2" customHeight="1">
      <c r="M40030" s="85"/>
    </row>
    <row r="40031" spans="13:13" ht="49.2" customHeight="1">
      <c r="M40031" s="85"/>
    </row>
    <row r="40032" spans="13:13" ht="49.2" customHeight="1">
      <c r="M40032" s="85"/>
    </row>
    <row r="40033" spans="13:13" ht="49.2" customHeight="1">
      <c r="M40033" s="85"/>
    </row>
    <row r="40034" spans="13:13" ht="49.2" customHeight="1">
      <c r="M40034" s="85"/>
    </row>
    <row r="40035" spans="13:13" ht="49.2" customHeight="1">
      <c r="M40035" s="85"/>
    </row>
    <row r="40036" spans="13:13" ht="49.2" customHeight="1">
      <c r="M40036" s="85"/>
    </row>
    <row r="40037" spans="13:13" ht="49.2" customHeight="1">
      <c r="M40037" s="85"/>
    </row>
    <row r="40038" spans="13:13" ht="49.2" customHeight="1">
      <c r="M40038" s="85"/>
    </row>
    <row r="40039" spans="13:13" ht="49.2" customHeight="1">
      <c r="M40039" s="85"/>
    </row>
    <row r="40040" spans="13:13" ht="49.2" customHeight="1">
      <c r="M40040" s="85"/>
    </row>
    <row r="40041" spans="13:13" ht="49.2" customHeight="1">
      <c r="M40041" s="85"/>
    </row>
    <row r="40042" spans="13:13" ht="49.2" customHeight="1">
      <c r="M40042" s="85"/>
    </row>
    <row r="40043" spans="13:13" ht="49.2" customHeight="1">
      <c r="M40043" s="85"/>
    </row>
    <row r="40044" spans="13:13" ht="49.2" customHeight="1">
      <c r="M40044" s="85"/>
    </row>
    <row r="40045" spans="13:13" ht="49.2" customHeight="1">
      <c r="M40045" s="85"/>
    </row>
    <row r="40046" spans="13:13" ht="49.2" customHeight="1">
      <c r="M40046" s="85"/>
    </row>
    <row r="40047" spans="13:13" ht="49.2" customHeight="1">
      <c r="M40047" s="85"/>
    </row>
    <row r="40048" spans="13:13" ht="49.2" customHeight="1">
      <c r="M40048" s="85"/>
    </row>
    <row r="40049" spans="13:13" ht="49.2" customHeight="1">
      <c r="M40049" s="85"/>
    </row>
    <row r="40050" spans="13:13" ht="49.2" customHeight="1">
      <c r="M40050" s="85"/>
    </row>
    <row r="40051" spans="13:13" ht="49.2" customHeight="1">
      <c r="M40051" s="85"/>
    </row>
    <row r="40052" spans="13:13" ht="49.2" customHeight="1">
      <c r="M40052" s="85"/>
    </row>
    <row r="40053" spans="13:13" ht="49.2" customHeight="1">
      <c r="M40053" s="85"/>
    </row>
    <row r="40054" spans="13:13" ht="49.2" customHeight="1">
      <c r="M40054" s="85"/>
    </row>
    <row r="40055" spans="13:13" ht="49.2" customHeight="1">
      <c r="M40055" s="85"/>
    </row>
    <row r="40056" spans="13:13" ht="49.2" customHeight="1">
      <c r="M40056" s="85"/>
    </row>
    <row r="40057" spans="13:13" ht="49.2" customHeight="1">
      <c r="M40057" s="85"/>
    </row>
    <row r="40058" spans="13:13" ht="49.2" customHeight="1">
      <c r="M40058" s="85"/>
    </row>
    <row r="40059" spans="13:13" ht="49.2" customHeight="1">
      <c r="M40059" s="85"/>
    </row>
    <row r="40060" spans="13:13" ht="49.2" customHeight="1">
      <c r="M40060" s="85"/>
    </row>
    <row r="40061" spans="13:13" ht="49.2" customHeight="1">
      <c r="M40061" s="85"/>
    </row>
    <row r="40062" spans="13:13" ht="49.2" customHeight="1">
      <c r="M40062" s="85"/>
    </row>
    <row r="40063" spans="13:13" ht="49.2" customHeight="1">
      <c r="M40063" s="85"/>
    </row>
    <row r="40064" spans="13:13" ht="49.2" customHeight="1">
      <c r="M40064" s="85"/>
    </row>
    <row r="40065" spans="13:13" ht="49.2" customHeight="1">
      <c r="M40065" s="85"/>
    </row>
    <row r="40066" spans="13:13" ht="49.2" customHeight="1">
      <c r="M40066" s="85"/>
    </row>
    <row r="40067" spans="13:13" ht="49.2" customHeight="1">
      <c r="M40067" s="85"/>
    </row>
    <row r="40068" spans="13:13" ht="49.2" customHeight="1">
      <c r="M40068" s="85"/>
    </row>
    <row r="40069" spans="13:13" ht="49.2" customHeight="1">
      <c r="M40069" s="85"/>
    </row>
    <row r="40070" spans="13:13" ht="49.2" customHeight="1">
      <c r="M40070" s="85"/>
    </row>
    <row r="40071" spans="13:13" ht="49.2" customHeight="1">
      <c r="M40071" s="85"/>
    </row>
    <row r="40072" spans="13:13" ht="49.2" customHeight="1">
      <c r="M40072" s="85"/>
    </row>
    <row r="40073" spans="13:13" ht="49.2" customHeight="1">
      <c r="M40073" s="85"/>
    </row>
    <row r="40074" spans="13:13" ht="49.2" customHeight="1">
      <c r="M40074" s="85"/>
    </row>
    <row r="40075" spans="13:13" ht="49.2" customHeight="1">
      <c r="M40075" s="85"/>
    </row>
    <row r="40076" spans="13:13" ht="49.2" customHeight="1">
      <c r="M40076" s="85"/>
    </row>
    <row r="40077" spans="13:13" ht="49.2" customHeight="1">
      <c r="M40077" s="85"/>
    </row>
    <row r="40078" spans="13:13" ht="49.2" customHeight="1">
      <c r="M40078" s="85"/>
    </row>
    <row r="40079" spans="13:13" ht="49.2" customHeight="1">
      <c r="M40079" s="85"/>
    </row>
    <row r="40080" spans="13:13" ht="49.2" customHeight="1">
      <c r="M40080" s="85"/>
    </row>
    <row r="40081" spans="13:13" ht="49.2" customHeight="1">
      <c r="M40081" s="85"/>
    </row>
    <row r="40082" spans="13:13" ht="49.2" customHeight="1">
      <c r="M40082" s="85"/>
    </row>
    <row r="40083" spans="13:13" ht="49.2" customHeight="1">
      <c r="M40083" s="85"/>
    </row>
    <row r="40084" spans="13:13" ht="49.2" customHeight="1">
      <c r="M40084" s="85"/>
    </row>
    <row r="40085" spans="13:13" ht="49.2" customHeight="1">
      <c r="M40085" s="85"/>
    </row>
    <row r="40086" spans="13:13" ht="49.2" customHeight="1">
      <c r="M40086" s="85"/>
    </row>
    <row r="40087" spans="13:13" ht="49.2" customHeight="1">
      <c r="M40087" s="85"/>
    </row>
    <row r="40088" spans="13:13" ht="49.2" customHeight="1">
      <c r="M40088" s="85"/>
    </row>
    <row r="40089" spans="13:13" ht="49.2" customHeight="1">
      <c r="M40089" s="85"/>
    </row>
    <row r="40090" spans="13:13" ht="49.2" customHeight="1">
      <c r="M40090" s="85"/>
    </row>
    <row r="40091" spans="13:13" ht="49.2" customHeight="1">
      <c r="M40091" s="85"/>
    </row>
    <row r="40092" spans="13:13" ht="49.2" customHeight="1">
      <c r="M40092" s="85"/>
    </row>
    <row r="40093" spans="13:13" ht="49.2" customHeight="1">
      <c r="M40093" s="85"/>
    </row>
    <row r="40094" spans="13:13" ht="49.2" customHeight="1">
      <c r="M40094" s="85"/>
    </row>
    <row r="40095" spans="13:13" ht="49.2" customHeight="1">
      <c r="M40095" s="85"/>
    </row>
    <row r="40096" spans="13:13" ht="49.2" customHeight="1">
      <c r="M40096" s="85"/>
    </row>
    <row r="40097" spans="13:13" ht="49.2" customHeight="1">
      <c r="M40097" s="85"/>
    </row>
    <row r="40098" spans="13:13" ht="49.2" customHeight="1">
      <c r="M40098" s="85"/>
    </row>
    <row r="40099" spans="13:13" ht="49.2" customHeight="1">
      <c r="M40099" s="85"/>
    </row>
    <row r="40100" spans="13:13" ht="49.2" customHeight="1">
      <c r="M40100" s="85"/>
    </row>
    <row r="40101" spans="13:13" ht="49.2" customHeight="1">
      <c r="M40101" s="85"/>
    </row>
    <row r="40102" spans="13:13" ht="49.2" customHeight="1">
      <c r="M40102" s="85"/>
    </row>
    <row r="40103" spans="13:13" ht="49.2" customHeight="1">
      <c r="M40103" s="85"/>
    </row>
    <row r="40104" spans="13:13" ht="49.2" customHeight="1">
      <c r="M40104" s="85"/>
    </row>
    <row r="40105" spans="13:13" ht="49.2" customHeight="1">
      <c r="M40105" s="85"/>
    </row>
    <row r="40106" spans="13:13" ht="49.2" customHeight="1">
      <c r="M40106" s="85"/>
    </row>
    <row r="40107" spans="13:13" ht="49.2" customHeight="1">
      <c r="M40107" s="85"/>
    </row>
    <row r="40108" spans="13:13" ht="49.2" customHeight="1">
      <c r="M40108" s="85"/>
    </row>
    <row r="40109" spans="13:13" ht="49.2" customHeight="1">
      <c r="M40109" s="85"/>
    </row>
    <row r="40110" spans="13:13" ht="49.2" customHeight="1">
      <c r="M40110" s="85"/>
    </row>
    <row r="40111" spans="13:13" ht="49.2" customHeight="1">
      <c r="M40111" s="85"/>
    </row>
    <row r="40112" spans="13:13" ht="49.2" customHeight="1">
      <c r="M40112" s="85"/>
    </row>
    <row r="40113" spans="13:13" ht="49.2" customHeight="1">
      <c r="M40113" s="85"/>
    </row>
    <row r="40114" spans="13:13" ht="49.2" customHeight="1">
      <c r="M40114" s="85"/>
    </row>
    <row r="40115" spans="13:13" ht="49.2" customHeight="1">
      <c r="M40115" s="85"/>
    </row>
    <row r="40116" spans="13:13" ht="49.2" customHeight="1">
      <c r="M40116" s="85"/>
    </row>
    <row r="40117" spans="13:13" ht="49.2" customHeight="1">
      <c r="M40117" s="85"/>
    </row>
    <row r="40118" spans="13:13" ht="49.2" customHeight="1">
      <c r="M40118" s="85"/>
    </row>
    <row r="40119" spans="13:13" ht="49.2" customHeight="1">
      <c r="M40119" s="85"/>
    </row>
    <row r="40120" spans="13:13" ht="49.2" customHeight="1">
      <c r="M40120" s="85"/>
    </row>
    <row r="40121" spans="13:13" ht="49.2" customHeight="1">
      <c r="M40121" s="85"/>
    </row>
    <row r="40122" spans="13:13" ht="49.2" customHeight="1">
      <c r="M40122" s="85"/>
    </row>
    <row r="40123" spans="13:13" ht="49.2" customHeight="1">
      <c r="M40123" s="85"/>
    </row>
    <row r="40124" spans="13:13" ht="49.2" customHeight="1">
      <c r="M40124" s="85"/>
    </row>
    <row r="40125" spans="13:13" ht="49.2" customHeight="1">
      <c r="M40125" s="85"/>
    </row>
    <row r="40126" spans="13:13" ht="49.2" customHeight="1">
      <c r="M40126" s="85"/>
    </row>
    <row r="40127" spans="13:13" ht="49.2" customHeight="1">
      <c r="M40127" s="85"/>
    </row>
    <row r="40128" spans="13:13" ht="49.2" customHeight="1">
      <c r="M40128" s="85"/>
    </row>
    <row r="40129" spans="13:13" ht="49.2" customHeight="1">
      <c r="M40129" s="85"/>
    </row>
    <row r="40130" spans="13:13" ht="49.2" customHeight="1">
      <c r="M40130" s="85"/>
    </row>
    <row r="40131" spans="13:13" ht="49.2" customHeight="1">
      <c r="M40131" s="85"/>
    </row>
    <row r="40132" spans="13:13" ht="49.2" customHeight="1">
      <c r="M40132" s="85"/>
    </row>
    <row r="40133" spans="13:13" ht="49.2" customHeight="1">
      <c r="M40133" s="85"/>
    </row>
    <row r="40134" spans="13:13" ht="49.2" customHeight="1">
      <c r="M40134" s="85"/>
    </row>
    <row r="40135" spans="13:13" ht="49.2" customHeight="1">
      <c r="M40135" s="85"/>
    </row>
    <row r="40136" spans="13:13" ht="49.2" customHeight="1">
      <c r="M40136" s="85"/>
    </row>
    <row r="40137" spans="13:13" ht="49.2" customHeight="1">
      <c r="M40137" s="85"/>
    </row>
    <row r="40138" spans="13:13" ht="49.2" customHeight="1">
      <c r="M40138" s="85"/>
    </row>
    <row r="40139" spans="13:13" ht="49.2" customHeight="1">
      <c r="M40139" s="85"/>
    </row>
    <row r="40140" spans="13:13" ht="49.2" customHeight="1">
      <c r="M40140" s="85"/>
    </row>
    <row r="40141" spans="13:13" ht="49.2" customHeight="1">
      <c r="M40141" s="85"/>
    </row>
    <row r="40142" spans="13:13" ht="49.2" customHeight="1">
      <c r="M40142" s="85"/>
    </row>
    <row r="40143" spans="13:13" ht="49.2" customHeight="1">
      <c r="M40143" s="85"/>
    </row>
    <row r="40144" spans="13:13" ht="49.2" customHeight="1">
      <c r="M40144" s="85"/>
    </row>
    <row r="40145" spans="13:13" ht="49.2" customHeight="1">
      <c r="M40145" s="85"/>
    </row>
    <row r="40146" spans="13:13" ht="49.2" customHeight="1">
      <c r="M40146" s="85"/>
    </row>
    <row r="40147" spans="13:13" ht="49.2" customHeight="1">
      <c r="M40147" s="85"/>
    </row>
    <row r="40148" spans="13:13" ht="49.2" customHeight="1">
      <c r="M40148" s="85"/>
    </row>
    <row r="40149" spans="13:13" ht="49.2" customHeight="1">
      <c r="M40149" s="85"/>
    </row>
    <row r="40150" spans="13:13" ht="49.2" customHeight="1">
      <c r="M40150" s="85"/>
    </row>
    <row r="40151" spans="13:13" ht="49.2" customHeight="1">
      <c r="M40151" s="85"/>
    </row>
    <row r="40152" spans="13:13" ht="49.2" customHeight="1">
      <c r="M40152" s="85"/>
    </row>
    <row r="40153" spans="13:13" ht="49.2" customHeight="1">
      <c r="M40153" s="85"/>
    </row>
    <row r="40154" spans="13:13" ht="49.2" customHeight="1">
      <c r="M40154" s="85"/>
    </row>
    <row r="40155" spans="13:13" ht="49.2" customHeight="1">
      <c r="M40155" s="85"/>
    </row>
    <row r="40156" spans="13:13" ht="49.2" customHeight="1">
      <c r="M40156" s="85"/>
    </row>
    <row r="40157" spans="13:13" ht="49.2" customHeight="1">
      <c r="M40157" s="85"/>
    </row>
    <row r="40158" spans="13:13" ht="49.2" customHeight="1">
      <c r="M40158" s="85"/>
    </row>
    <row r="40159" spans="13:13" ht="49.2" customHeight="1">
      <c r="M40159" s="85"/>
    </row>
    <row r="40160" spans="13:13" ht="49.2" customHeight="1">
      <c r="M40160" s="85"/>
    </row>
    <row r="40161" spans="13:13" ht="49.2" customHeight="1">
      <c r="M40161" s="85"/>
    </row>
    <row r="40162" spans="13:13" ht="49.2" customHeight="1">
      <c r="M40162" s="85"/>
    </row>
    <row r="40163" spans="13:13" ht="49.2" customHeight="1">
      <c r="M40163" s="85"/>
    </row>
    <row r="40164" spans="13:13" ht="49.2" customHeight="1">
      <c r="M40164" s="85"/>
    </row>
    <row r="40165" spans="13:13" ht="49.2" customHeight="1">
      <c r="M40165" s="85"/>
    </row>
    <row r="40166" spans="13:13" ht="49.2" customHeight="1">
      <c r="M40166" s="85"/>
    </row>
    <row r="40167" spans="13:13" ht="49.2" customHeight="1">
      <c r="M40167" s="85"/>
    </row>
    <row r="40168" spans="13:13" ht="49.2" customHeight="1">
      <c r="M40168" s="85"/>
    </row>
    <row r="40169" spans="13:13" ht="49.2" customHeight="1">
      <c r="M40169" s="85"/>
    </row>
    <row r="40170" spans="13:13" ht="49.2" customHeight="1">
      <c r="M40170" s="85"/>
    </row>
    <row r="40171" spans="13:13" ht="49.2" customHeight="1">
      <c r="M40171" s="85"/>
    </row>
    <row r="40172" spans="13:13" ht="49.2" customHeight="1">
      <c r="M40172" s="85"/>
    </row>
    <row r="40173" spans="13:13" ht="49.2" customHeight="1">
      <c r="M40173" s="85"/>
    </row>
    <row r="40174" spans="13:13" ht="49.2" customHeight="1">
      <c r="M40174" s="85"/>
    </row>
    <row r="40175" spans="13:13" ht="49.2" customHeight="1">
      <c r="M40175" s="85"/>
    </row>
    <row r="40176" spans="13:13" ht="49.2" customHeight="1">
      <c r="M40176" s="85"/>
    </row>
    <row r="40177" spans="13:13" ht="49.2" customHeight="1">
      <c r="M40177" s="85"/>
    </row>
    <row r="40178" spans="13:13" ht="49.2" customHeight="1">
      <c r="M40178" s="85"/>
    </row>
    <row r="40179" spans="13:13" ht="49.2" customHeight="1">
      <c r="M40179" s="85"/>
    </row>
    <row r="40180" spans="13:13" ht="49.2" customHeight="1">
      <c r="M40180" s="85"/>
    </row>
    <row r="40181" spans="13:13" ht="49.2" customHeight="1">
      <c r="M40181" s="85"/>
    </row>
    <row r="40182" spans="13:13" ht="49.2" customHeight="1">
      <c r="M40182" s="85"/>
    </row>
    <row r="40183" spans="13:13" ht="49.2" customHeight="1">
      <c r="M40183" s="85"/>
    </row>
    <row r="40184" spans="13:13" ht="49.2" customHeight="1">
      <c r="M40184" s="85"/>
    </row>
    <row r="40185" spans="13:13" ht="49.2" customHeight="1">
      <c r="M40185" s="85"/>
    </row>
    <row r="40186" spans="13:13" ht="49.2" customHeight="1">
      <c r="M40186" s="85"/>
    </row>
    <row r="40187" spans="13:13" ht="49.2" customHeight="1">
      <c r="M40187" s="85"/>
    </row>
    <row r="40188" spans="13:13" ht="49.2" customHeight="1">
      <c r="M40188" s="85"/>
    </row>
    <row r="40189" spans="13:13" ht="49.2" customHeight="1">
      <c r="M40189" s="85"/>
    </row>
    <row r="40190" spans="13:13" ht="49.2" customHeight="1">
      <c r="M40190" s="85"/>
    </row>
    <row r="40191" spans="13:13" ht="49.2" customHeight="1">
      <c r="M40191" s="85"/>
    </row>
    <row r="40192" spans="13:13" ht="49.2" customHeight="1">
      <c r="M40192" s="85"/>
    </row>
    <row r="40193" spans="13:13" ht="49.2" customHeight="1">
      <c r="M40193" s="85"/>
    </row>
    <row r="40194" spans="13:13" ht="49.2" customHeight="1">
      <c r="M40194" s="85"/>
    </row>
    <row r="40195" spans="13:13" ht="49.2" customHeight="1">
      <c r="M40195" s="85"/>
    </row>
    <row r="40196" spans="13:13" ht="49.2" customHeight="1">
      <c r="M40196" s="85"/>
    </row>
    <row r="40197" spans="13:13" ht="49.2" customHeight="1">
      <c r="M40197" s="85"/>
    </row>
    <row r="40198" spans="13:13" ht="49.2" customHeight="1">
      <c r="M40198" s="85"/>
    </row>
    <row r="40199" spans="13:13" ht="49.2" customHeight="1">
      <c r="M40199" s="85"/>
    </row>
    <row r="40200" spans="13:13" ht="49.2" customHeight="1">
      <c r="M40200" s="85"/>
    </row>
    <row r="40201" spans="13:13" ht="49.2" customHeight="1">
      <c r="M40201" s="85"/>
    </row>
    <row r="40202" spans="13:13" ht="49.2" customHeight="1">
      <c r="M40202" s="85"/>
    </row>
    <row r="40203" spans="13:13" ht="49.2" customHeight="1">
      <c r="M40203" s="85"/>
    </row>
    <row r="40204" spans="13:13" ht="49.2" customHeight="1">
      <c r="M40204" s="85"/>
    </row>
    <row r="40205" spans="13:13" ht="49.2" customHeight="1">
      <c r="M40205" s="85"/>
    </row>
    <row r="40206" spans="13:13" ht="49.2" customHeight="1">
      <c r="M40206" s="85"/>
    </row>
    <row r="40207" spans="13:13" ht="49.2" customHeight="1">
      <c r="M40207" s="85"/>
    </row>
    <row r="40208" spans="13:13" ht="49.2" customHeight="1">
      <c r="M40208" s="85"/>
    </row>
    <row r="40209" spans="13:13" ht="49.2" customHeight="1">
      <c r="M40209" s="85"/>
    </row>
    <row r="40210" spans="13:13" ht="49.2" customHeight="1">
      <c r="M40210" s="85"/>
    </row>
    <row r="40211" spans="13:13" ht="49.2" customHeight="1">
      <c r="M40211" s="85"/>
    </row>
    <row r="40212" spans="13:13" ht="49.2" customHeight="1">
      <c r="M40212" s="85"/>
    </row>
    <row r="40213" spans="13:13" ht="49.2" customHeight="1">
      <c r="M40213" s="85"/>
    </row>
    <row r="40214" spans="13:13" ht="49.2" customHeight="1">
      <c r="M40214" s="85"/>
    </row>
    <row r="40215" spans="13:13" ht="49.2" customHeight="1">
      <c r="M40215" s="85"/>
    </row>
    <row r="40216" spans="13:13" ht="49.2" customHeight="1">
      <c r="M40216" s="85"/>
    </row>
    <row r="40217" spans="13:13" ht="49.2" customHeight="1">
      <c r="M40217" s="85"/>
    </row>
    <row r="40218" spans="13:13" ht="49.2" customHeight="1">
      <c r="M40218" s="85"/>
    </row>
    <row r="40219" spans="13:13" ht="49.2" customHeight="1">
      <c r="M40219" s="85"/>
    </row>
    <row r="40220" spans="13:13" ht="49.2" customHeight="1">
      <c r="M40220" s="85"/>
    </row>
    <row r="40221" spans="13:13" ht="49.2" customHeight="1">
      <c r="M40221" s="85"/>
    </row>
    <row r="40222" spans="13:13" ht="49.2" customHeight="1">
      <c r="M40222" s="85"/>
    </row>
    <row r="40223" spans="13:13" ht="49.2" customHeight="1">
      <c r="M40223" s="85"/>
    </row>
    <row r="40224" spans="13:13" ht="49.2" customHeight="1">
      <c r="M40224" s="85"/>
    </row>
    <row r="40225" spans="13:13" ht="49.2" customHeight="1">
      <c r="M40225" s="85"/>
    </row>
    <row r="40226" spans="13:13" ht="49.2" customHeight="1">
      <c r="M40226" s="85"/>
    </row>
    <row r="40227" spans="13:13" ht="49.2" customHeight="1">
      <c r="M40227" s="85"/>
    </row>
    <row r="40228" spans="13:13" ht="49.2" customHeight="1">
      <c r="M40228" s="85"/>
    </row>
    <row r="40229" spans="13:13" ht="49.2" customHeight="1">
      <c r="M40229" s="85"/>
    </row>
    <row r="40230" spans="13:13" ht="49.2" customHeight="1">
      <c r="M40230" s="85"/>
    </row>
    <row r="40231" spans="13:13" ht="49.2" customHeight="1">
      <c r="M40231" s="85"/>
    </row>
    <row r="40232" spans="13:13" ht="49.2" customHeight="1">
      <c r="M40232" s="85"/>
    </row>
    <row r="40233" spans="13:13" ht="49.2" customHeight="1">
      <c r="M40233" s="85"/>
    </row>
    <row r="40234" spans="13:13" ht="49.2" customHeight="1">
      <c r="M40234" s="85"/>
    </row>
    <row r="40235" spans="13:13" ht="49.2" customHeight="1">
      <c r="M40235" s="85"/>
    </row>
    <row r="40236" spans="13:13" ht="49.2" customHeight="1">
      <c r="M40236" s="85"/>
    </row>
    <row r="40237" spans="13:13" ht="49.2" customHeight="1">
      <c r="M40237" s="85"/>
    </row>
    <row r="40238" spans="13:13" ht="49.2" customHeight="1">
      <c r="M40238" s="85"/>
    </row>
    <row r="40239" spans="13:13" ht="49.2" customHeight="1">
      <c r="M40239" s="85"/>
    </row>
    <row r="40240" spans="13:13" ht="49.2" customHeight="1">
      <c r="M40240" s="85"/>
    </row>
    <row r="40241" spans="13:13" ht="49.2" customHeight="1">
      <c r="M40241" s="85"/>
    </row>
    <row r="40242" spans="13:13" ht="49.2" customHeight="1">
      <c r="M40242" s="85"/>
    </row>
    <row r="40243" spans="13:13" ht="49.2" customHeight="1">
      <c r="M40243" s="85"/>
    </row>
    <row r="40244" spans="13:13" ht="49.2" customHeight="1">
      <c r="M40244" s="85"/>
    </row>
    <row r="40245" spans="13:13" ht="49.2" customHeight="1">
      <c r="M40245" s="85"/>
    </row>
    <row r="40246" spans="13:13" ht="49.2" customHeight="1">
      <c r="M40246" s="85"/>
    </row>
    <row r="40247" spans="13:13" ht="49.2" customHeight="1">
      <c r="M40247" s="85"/>
    </row>
    <row r="40248" spans="13:13" ht="49.2" customHeight="1">
      <c r="M40248" s="85"/>
    </row>
    <row r="40249" spans="13:13" ht="49.2" customHeight="1">
      <c r="M40249" s="85"/>
    </row>
    <row r="40250" spans="13:13" ht="49.2" customHeight="1">
      <c r="M40250" s="85"/>
    </row>
    <row r="40251" spans="13:13" ht="49.2" customHeight="1">
      <c r="M40251" s="85"/>
    </row>
    <row r="40252" spans="13:13" ht="49.2" customHeight="1">
      <c r="M40252" s="85"/>
    </row>
    <row r="40253" spans="13:13" ht="49.2" customHeight="1">
      <c r="M40253" s="85"/>
    </row>
    <row r="40254" spans="13:13" ht="49.2" customHeight="1">
      <c r="M40254" s="85"/>
    </row>
    <row r="40255" spans="13:13" ht="49.2" customHeight="1">
      <c r="M40255" s="85"/>
    </row>
    <row r="40256" spans="13:13" ht="49.2" customHeight="1">
      <c r="M40256" s="85"/>
    </row>
    <row r="40257" spans="13:13" ht="49.2" customHeight="1">
      <c r="M40257" s="85"/>
    </row>
    <row r="40258" spans="13:13" ht="49.2" customHeight="1">
      <c r="M40258" s="85"/>
    </row>
    <row r="40259" spans="13:13" ht="49.2" customHeight="1">
      <c r="M40259" s="85"/>
    </row>
    <row r="40260" spans="13:13" ht="49.2" customHeight="1">
      <c r="M40260" s="85"/>
    </row>
    <row r="40261" spans="13:13" ht="49.2" customHeight="1">
      <c r="M40261" s="85"/>
    </row>
    <row r="40262" spans="13:13" ht="49.2" customHeight="1">
      <c r="M40262" s="85"/>
    </row>
    <row r="40263" spans="13:13" ht="49.2" customHeight="1">
      <c r="M40263" s="85"/>
    </row>
    <row r="40264" spans="13:13" ht="49.2" customHeight="1">
      <c r="M40264" s="85"/>
    </row>
    <row r="40265" spans="13:13" ht="49.2" customHeight="1">
      <c r="M40265" s="85"/>
    </row>
    <row r="40266" spans="13:13" ht="49.2" customHeight="1">
      <c r="M40266" s="85"/>
    </row>
    <row r="40267" spans="13:13" ht="49.2" customHeight="1">
      <c r="M40267" s="85"/>
    </row>
    <row r="40268" spans="13:13" ht="49.2" customHeight="1">
      <c r="M40268" s="85"/>
    </row>
    <row r="40269" spans="13:13" ht="49.2" customHeight="1">
      <c r="M40269" s="85"/>
    </row>
    <row r="40270" spans="13:13" ht="49.2" customHeight="1">
      <c r="M40270" s="85"/>
    </row>
    <row r="40271" spans="13:13" ht="49.2" customHeight="1">
      <c r="M40271" s="85"/>
    </row>
    <row r="40272" spans="13:13" ht="49.2" customHeight="1">
      <c r="M40272" s="85"/>
    </row>
    <row r="40273" spans="13:13" ht="49.2" customHeight="1">
      <c r="M40273" s="85"/>
    </row>
    <row r="40274" spans="13:13" ht="49.2" customHeight="1">
      <c r="M40274" s="85"/>
    </row>
    <row r="40275" spans="13:13" ht="49.2" customHeight="1">
      <c r="M40275" s="85"/>
    </row>
    <row r="40276" spans="13:13" ht="49.2" customHeight="1">
      <c r="M40276" s="85"/>
    </row>
    <row r="40277" spans="13:13" ht="49.2" customHeight="1">
      <c r="M40277" s="85"/>
    </row>
    <row r="40278" spans="13:13" ht="49.2" customHeight="1">
      <c r="M40278" s="85"/>
    </row>
    <row r="40279" spans="13:13" ht="49.2" customHeight="1">
      <c r="M40279" s="85"/>
    </row>
    <row r="40280" spans="13:13" ht="49.2" customHeight="1">
      <c r="M40280" s="85"/>
    </row>
    <row r="40281" spans="13:13" ht="49.2" customHeight="1">
      <c r="M40281" s="85"/>
    </row>
    <row r="40282" spans="13:13" ht="49.2" customHeight="1">
      <c r="M40282" s="85"/>
    </row>
    <row r="40283" spans="13:13" ht="49.2" customHeight="1">
      <c r="M40283" s="85"/>
    </row>
    <row r="40284" spans="13:13" ht="49.2" customHeight="1">
      <c r="M40284" s="85"/>
    </row>
    <row r="40285" spans="13:13" ht="49.2" customHeight="1">
      <c r="M40285" s="85"/>
    </row>
    <row r="40286" spans="13:13" ht="49.2" customHeight="1">
      <c r="M40286" s="85"/>
    </row>
    <row r="40287" spans="13:13" ht="49.2" customHeight="1">
      <c r="M40287" s="85"/>
    </row>
    <row r="40288" spans="13:13" ht="49.2" customHeight="1">
      <c r="M40288" s="85"/>
    </row>
    <row r="40289" spans="13:13" ht="49.2" customHeight="1">
      <c r="M40289" s="85"/>
    </row>
    <row r="40290" spans="13:13" ht="49.2" customHeight="1">
      <c r="M40290" s="85"/>
    </row>
    <row r="40291" spans="13:13" ht="49.2" customHeight="1">
      <c r="M40291" s="85"/>
    </row>
    <row r="40292" spans="13:13" ht="49.2" customHeight="1">
      <c r="M40292" s="85"/>
    </row>
    <row r="40293" spans="13:13" ht="49.2" customHeight="1">
      <c r="M40293" s="85"/>
    </row>
    <row r="40294" spans="13:13" ht="49.2" customHeight="1">
      <c r="M40294" s="85"/>
    </row>
    <row r="40295" spans="13:13" ht="49.2" customHeight="1">
      <c r="M40295" s="85"/>
    </row>
    <row r="40296" spans="13:13" ht="49.2" customHeight="1">
      <c r="M40296" s="85"/>
    </row>
    <row r="40297" spans="13:13" ht="49.2" customHeight="1">
      <c r="M40297" s="85"/>
    </row>
    <row r="40298" spans="13:13" ht="49.2" customHeight="1">
      <c r="M40298" s="85"/>
    </row>
    <row r="40299" spans="13:13" ht="49.2" customHeight="1">
      <c r="M40299" s="85"/>
    </row>
    <row r="40300" spans="13:13" ht="49.2" customHeight="1">
      <c r="M40300" s="85"/>
    </row>
    <row r="40301" spans="13:13" ht="49.2" customHeight="1">
      <c r="M40301" s="85"/>
    </row>
    <row r="40302" spans="13:13" ht="49.2" customHeight="1">
      <c r="M40302" s="85"/>
    </row>
    <row r="40303" spans="13:13" ht="49.2" customHeight="1">
      <c r="M40303" s="85"/>
    </row>
    <row r="40304" spans="13:13" ht="49.2" customHeight="1">
      <c r="M40304" s="85"/>
    </row>
    <row r="40305" spans="13:13" ht="49.2" customHeight="1">
      <c r="M40305" s="85"/>
    </row>
    <row r="40306" spans="13:13" ht="49.2" customHeight="1">
      <c r="M40306" s="85"/>
    </row>
    <row r="40307" spans="13:13" ht="49.2" customHeight="1">
      <c r="M40307" s="85"/>
    </row>
    <row r="40308" spans="13:13" ht="49.2" customHeight="1">
      <c r="M40308" s="85"/>
    </row>
    <row r="40309" spans="13:13" ht="49.2" customHeight="1">
      <c r="M40309" s="85"/>
    </row>
    <row r="40310" spans="13:13" ht="49.2" customHeight="1">
      <c r="M40310" s="85"/>
    </row>
    <row r="40311" spans="13:13" ht="49.2" customHeight="1">
      <c r="M40311" s="85"/>
    </row>
    <row r="40312" spans="13:13" ht="49.2" customHeight="1">
      <c r="M40312" s="85"/>
    </row>
    <row r="40313" spans="13:13" ht="49.2" customHeight="1">
      <c r="M40313" s="85"/>
    </row>
    <row r="40314" spans="13:13" ht="49.2" customHeight="1">
      <c r="M40314" s="85"/>
    </row>
    <row r="40315" spans="13:13" ht="49.2" customHeight="1">
      <c r="M40315" s="85"/>
    </row>
    <row r="40316" spans="13:13" ht="49.2" customHeight="1">
      <c r="M40316" s="85"/>
    </row>
    <row r="40317" spans="13:13" ht="49.2" customHeight="1">
      <c r="M40317" s="85"/>
    </row>
    <row r="40318" spans="13:13" ht="49.2" customHeight="1">
      <c r="M40318" s="85"/>
    </row>
    <row r="40319" spans="13:13" ht="49.2" customHeight="1">
      <c r="M40319" s="85"/>
    </row>
    <row r="40320" spans="13:13" ht="49.2" customHeight="1">
      <c r="M40320" s="85"/>
    </row>
    <row r="40321" spans="13:13" ht="49.2" customHeight="1">
      <c r="M40321" s="85"/>
    </row>
    <row r="40322" spans="13:13" ht="49.2" customHeight="1">
      <c r="M40322" s="85"/>
    </row>
    <row r="40323" spans="13:13" ht="49.2" customHeight="1">
      <c r="M40323" s="85"/>
    </row>
    <row r="40324" spans="13:13" ht="49.2" customHeight="1">
      <c r="M40324" s="85"/>
    </row>
    <row r="40325" spans="13:13" ht="49.2" customHeight="1">
      <c r="M40325" s="85"/>
    </row>
    <row r="40326" spans="13:13" ht="49.2" customHeight="1">
      <c r="M40326" s="85"/>
    </row>
    <row r="40327" spans="13:13" ht="49.2" customHeight="1">
      <c r="M40327" s="85"/>
    </row>
    <row r="40328" spans="13:13" ht="49.2" customHeight="1">
      <c r="M40328" s="85"/>
    </row>
    <row r="40329" spans="13:13" ht="49.2" customHeight="1">
      <c r="M40329" s="85"/>
    </row>
    <row r="40330" spans="13:13" ht="49.2" customHeight="1">
      <c r="M40330" s="85"/>
    </row>
    <row r="40331" spans="13:13" ht="49.2" customHeight="1">
      <c r="M40331" s="85"/>
    </row>
    <row r="40332" spans="13:13" ht="49.2" customHeight="1">
      <c r="M40332" s="85"/>
    </row>
    <row r="40333" spans="13:13" ht="49.2" customHeight="1">
      <c r="M40333" s="85"/>
    </row>
    <row r="40334" spans="13:13" ht="49.2" customHeight="1">
      <c r="M40334" s="85"/>
    </row>
    <row r="40335" spans="13:13" ht="49.2" customHeight="1">
      <c r="M40335" s="85"/>
    </row>
    <row r="40336" spans="13:13" ht="49.2" customHeight="1">
      <c r="M40336" s="85"/>
    </row>
    <row r="40337" spans="13:13" ht="49.2" customHeight="1">
      <c r="M40337" s="85"/>
    </row>
    <row r="40338" spans="13:13" ht="49.2" customHeight="1">
      <c r="M40338" s="85"/>
    </row>
    <row r="40339" spans="13:13" ht="49.2" customHeight="1">
      <c r="M40339" s="85"/>
    </row>
    <row r="40340" spans="13:13" ht="49.2" customHeight="1">
      <c r="M40340" s="85"/>
    </row>
    <row r="40341" spans="13:13" ht="49.2" customHeight="1">
      <c r="M40341" s="85"/>
    </row>
    <row r="40342" spans="13:13" ht="49.2" customHeight="1">
      <c r="M40342" s="85"/>
    </row>
    <row r="40343" spans="13:13" ht="49.2" customHeight="1">
      <c r="M40343" s="85"/>
    </row>
    <row r="40344" spans="13:13" ht="49.2" customHeight="1">
      <c r="M40344" s="85"/>
    </row>
    <row r="40345" spans="13:13" ht="49.2" customHeight="1">
      <c r="M40345" s="85"/>
    </row>
    <row r="40346" spans="13:13" ht="49.2" customHeight="1">
      <c r="M40346" s="85"/>
    </row>
    <row r="40347" spans="13:13" ht="49.2" customHeight="1">
      <c r="M40347" s="85"/>
    </row>
    <row r="40348" spans="13:13" ht="49.2" customHeight="1">
      <c r="M40348" s="85"/>
    </row>
    <row r="40349" spans="13:13" ht="49.2" customHeight="1">
      <c r="M40349" s="85"/>
    </row>
    <row r="40350" spans="13:13" ht="49.2" customHeight="1">
      <c r="M40350" s="85"/>
    </row>
    <row r="40351" spans="13:13" ht="49.2" customHeight="1">
      <c r="M40351" s="85"/>
    </row>
    <row r="40352" spans="13:13" ht="49.2" customHeight="1">
      <c r="M40352" s="85"/>
    </row>
    <row r="40353" spans="13:13" ht="49.2" customHeight="1">
      <c r="M40353" s="85"/>
    </row>
    <row r="40354" spans="13:13" ht="49.2" customHeight="1">
      <c r="M40354" s="85"/>
    </row>
    <row r="40355" spans="13:13" ht="49.2" customHeight="1">
      <c r="M40355" s="85"/>
    </row>
    <row r="40356" spans="13:13" ht="49.2" customHeight="1">
      <c r="M40356" s="85"/>
    </row>
    <row r="40357" spans="13:13" ht="49.2" customHeight="1">
      <c r="M40357" s="85"/>
    </row>
    <row r="40358" spans="13:13" ht="49.2" customHeight="1">
      <c r="M40358" s="85"/>
    </row>
    <row r="40359" spans="13:13" ht="49.2" customHeight="1">
      <c r="M40359" s="85"/>
    </row>
    <row r="40360" spans="13:13" ht="49.2" customHeight="1">
      <c r="M40360" s="85"/>
    </row>
    <row r="40361" spans="13:13" ht="49.2" customHeight="1">
      <c r="M40361" s="85"/>
    </row>
    <row r="40362" spans="13:13" ht="49.2" customHeight="1">
      <c r="M40362" s="85"/>
    </row>
    <row r="40363" spans="13:13" ht="49.2" customHeight="1">
      <c r="M40363" s="85"/>
    </row>
    <row r="40364" spans="13:13" ht="49.2" customHeight="1">
      <c r="M40364" s="85"/>
    </row>
    <row r="40365" spans="13:13" ht="49.2" customHeight="1">
      <c r="M40365" s="85"/>
    </row>
    <row r="40366" spans="13:13" ht="49.2" customHeight="1">
      <c r="M40366" s="85"/>
    </row>
    <row r="40367" spans="13:13" ht="49.2" customHeight="1">
      <c r="M40367" s="85"/>
    </row>
    <row r="40368" spans="13:13" ht="49.2" customHeight="1">
      <c r="M40368" s="85"/>
    </row>
    <row r="40369" spans="13:13" ht="49.2" customHeight="1">
      <c r="M40369" s="85"/>
    </row>
    <row r="40370" spans="13:13" ht="49.2" customHeight="1">
      <c r="M40370" s="85"/>
    </row>
    <row r="40371" spans="13:13" ht="49.2" customHeight="1">
      <c r="M40371" s="85"/>
    </row>
    <row r="40372" spans="13:13" ht="49.2" customHeight="1">
      <c r="M40372" s="85"/>
    </row>
    <row r="40373" spans="13:13" ht="49.2" customHeight="1">
      <c r="M40373" s="85"/>
    </row>
    <row r="40374" spans="13:13" ht="49.2" customHeight="1">
      <c r="M40374" s="85"/>
    </row>
    <row r="40375" spans="13:13" ht="49.2" customHeight="1">
      <c r="M40375" s="85"/>
    </row>
    <row r="40376" spans="13:13" ht="49.2" customHeight="1">
      <c r="M40376" s="85"/>
    </row>
    <row r="40377" spans="13:13" ht="49.2" customHeight="1">
      <c r="M40377" s="85"/>
    </row>
    <row r="40378" spans="13:13" ht="49.2" customHeight="1">
      <c r="M40378" s="85"/>
    </row>
    <row r="40379" spans="13:13" ht="49.2" customHeight="1">
      <c r="M40379" s="85"/>
    </row>
    <row r="40380" spans="13:13" ht="49.2" customHeight="1">
      <c r="M40380" s="85"/>
    </row>
    <row r="40381" spans="13:13" ht="49.2" customHeight="1">
      <c r="M40381" s="85"/>
    </row>
    <row r="40382" spans="13:13" ht="49.2" customHeight="1">
      <c r="M40382" s="85"/>
    </row>
    <row r="40383" spans="13:13" ht="49.2" customHeight="1">
      <c r="M40383" s="85"/>
    </row>
    <row r="40384" spans="13:13" ht="49.2" customHeight="1">
      <c r="M40384" s="85"/>
    </row>
    <row r="40385" spans="13:13" ht="49.2" customHeight="1">
      <c r="M40385" s="85"/>
    </row>
    <row r="40386" spans="13:13" ht="49.2" customHeight="1">
      <c r="M40386" s="85"/>
    </row>
    <row r="40387" spans="13:13" ht="49.2" customHeight="1">
      <c r="M40387" s="85"/>
    </row>
    <row r="40388" spans="13:13" ht="49.2" customHeight="1">
      <c r="M40388" s="85"/>
    </row>
    <row r="40389" spans="13:13" ht="49.2" customHeight="1">
      <c r="M40389" s="85"/>
    </row>
    <row r="40390" spans="13:13" ht="49.2" customHeight="1">
      <c r="M40390" s="85"/>
    </row>
    <row r="40391" spans="13:13" ht="49.2" customHeight="1">
      <c r="M40391" s="85"/>
    </row>
    <row r="40392" spans="13:13" ht="49.2" customHeight="1">
      <c r="M40392" s="85"/>
    </row>
    <row r="40393" spans="13:13" ht="49.2" customHeight="1">
      <c r="M40393" s="85"/>
    </row>
    <row r="40394" spans="13:13" ht="49.2" customHeight="1">
      <c r="M40394" s="85"/>
    </row>
    <row r="40395" spans="13:13" ht="49.2" customHeight="1">
      <c r="M40395" s="85"/>
    </row>
    <row r="40396" spans="13:13" ht="49.2" customHeight="1">
      <c r="M40396" s="85"/>
    </row>
    <row r="40397" spans="13:13" ht="49.2" customHeight="1">
      <c r="M40397" s="85"/>
    </row>
    <row r="40398" spans="13:13" ht="49.2" customHeight="1">
      <c r="M40398" s="85"/>
    </row>
    <row r="40399" spans="13:13" ht="49.2" customHeight="1">
      <c r="M40399" s="85"/>
    </row>
    <row r="40400" spans="13:13" ht="49.2" customHeight="1">
      <c r="M40400" s="85"/>
    </row>
    <row r="40401" spans="13:13" ht="49.2" customHeight="1">
      <c r="M40401" s="85"/>
    </row>
    <row r="40402" spans="13:13" ht="49.2" customHeight="1">
      <c r="M40402" s="85"/>
    </row>
    <row r="40403" spans="13:13" ht="49.2" customHeight="1">
      <c r="M40403" s="85"/>
    </row>
    <row r="40404" spans="13:13" ht="49.2" customHeight="1">
      <c r="M40404" s="85"/>
    </row>
    <row r="40405" spans="13:13" ht="49.2" customHeight="1">
      <c r="M40405" s="85"/>
    </row>
    <row r="40406" spans="13:13" ht="49.2" customHeight="1">
      <c r="M40406" s="85"/>
    </row>
    <row r="40407" spans="13:13" ht="49.2" customHeight="1">
      <c r="M40407" s="85"/>
    </row>
    <row r="40408" spans="13:13" ht="49.2" customHeight="1">
      <c r="M40408" s="85"/>
    </row>
    <row r="40409" spans="13:13" ht="49.2" customHeight="1">
      <c r="M40409" s="85"/>
    </row>
    <row r="40410" spans="13:13" ht="49.2" customHeight="1">
      <c r="M40410" s="85"/>
    </row>
    <row r="40411" spans="13:13" ht="49.2" customHeight="1">
      <c r="M40411" s="85"/>
    </row>
    <row r="40412" spans="13:13" ht="49.2" customHeight="1">
      <c r="M40412" s="85"/>
    </row>
    <row r="40413" spans="13:13" ht="49.2" customHeight="1">
      <c r="M40413" s="85"/>
    </row>
    <row r="40414" spans="13:13" ht="49.2" customHeight="1">
      <c r="M40414" s="85"/>
    </row>
    <row r="40415" spans="13:13" ht="49.2" customHeight="1">
      <c r="M40415" s="85"/>
    </row>
    <row r="40416" spans="13:13" ht="49.2" customHeight="1">
      <c r="M40416" s="85"/>
    </row>
    <row r="40417" spans="13:13" ht="49.2" customHeight="1">
      <c r="M40417" s="85"/>
    </row>
    <row r="40418" spans="13:13" ht="49.2" customHeight="1">
      <c r="M40418" s="85"/>
    </row>
    <row r="40419" spans="13:13" ht="49.2" customHeight="1">
      <c r="M40419" s="85"/>
    </row>
    <row r="40420" spans="13:13" ht="49.2" customHeight="1">
      <c r="M40420" s="85"/>
    </row>
    <row r="40421" spans="13:13" ht="49.2" customHeight="1">
      <c r="M40421" s="85"/>
    </row>
    <row r="40422" spans="13:13" ht="49.2" customHeight="1">
      <c r="M40422" s="85"/>
    </row>
    <row r="40423" spans="13:13" ht="49.2" customHeight="1">
      <c r="M40423" s="85"/>
    </row>
    <row r="40424" spans="13:13" ht="49.2" customHeight="1">
      <c r="M40424" s="85"/>
    </row>
    <row r="40425" spans="13:13" ht="49.2" customHeight="1">
      <c r="M40425" s="85"/>
    </row>
    <row r="40426" spans="13:13" ht="49.2" customHeight="1">
      <c r="M40426" s="85"/>
    </row>
    <row r="40427" spans="13:13" ht="49.2" customHeight="1">
      <c r="M40427" s="85"/>
    </row>
    <row r="40428" spans="13:13" ht="49.2" customHeight="1">
      <c r="M40428" s="85"/>
    </row>
    <row r="40429" spans="13:13" ht="49.2" customHeight="1">
      <c r="M40429" s="85"/>
    </row>
    <row r="40430" spans="13:13" ht="49.2" customHeight="1">
      <c r="M40430" s="85"/>
    </row>
    <row r="40431" spans="13:13" ht="49.2" customHeight="1">
      <c r="M40431" s="85"/>
    </row>
    <row r="40432" spans="13:13" ht="49.2" customHeight="1">
      <c r="M40432" s="85"/>
    </row>
    <row r="40433" spans="13:13" ht="49.2" customHeight="1">
      <c r="M40433" s="85"/>
    </row>
    <row r="40434" spans="13:13" ht="49.2" customHeight="1">
      <c r="M40434" s="85"/>
    </row>
    <row r="40435" spans="13:13" ht="49.2" customHeight="1">
      <c r="M40435" s="85"/>
    </row>
    <row r="40436" spans="13:13" ht="49.2" customHeight="1">
      <c r="M40436" s="85"/>
    </row>
    <row r="40437" spans="13:13" ht="49.2" customHeight="1">
      <c r="M40437" s="85"/>
    </row>
    <row r="40438" spans="13:13" ht="49.2" customHeight="1">
      <c r="M40438" s="85"/>
    </row>
    <row r="40439" spans="13:13" ht="49.2" customHeight="1">
      <c r="M40439" s="85"/>
    </row>
    <row r="40440" spans="13:13" ht="49.2" customHeight="1">
      <c r="M40440" s="85"/>
    </row>
    <row r="40441" spans="13:13" ht="49.2" customHeight="1">
      <c r="M40441" s="85"/>
    </row>
    <row r="40442" spans="13:13" ht="49.2" customHeight="1">
      <c r="M40442" s="85"/>
    </row>
    <row r="40443" spans="13:13" ht="49.2" customHeight="1">
      <c r="M40443" s="85"/>
    </row>
    <row r="40444" spans="13:13" ht="49.2" customHeight="1">
      <c r="M40444" s="85"/>
    </row>
    <row r="40445" spans="13:13" ht="49.2" customHeight="1">
      <c r="M40445" s="85"/>
    </row>
    <row r="40446" spans="13:13" ht="49.2" customHeight="1">
      <c r="M40446" s="85"/>
    </row>
    <row r="40447" spans="13:13" ht="49.2" customHeight="1">
      <c r="M40447" s="85"/>
    </row>
    <row r="40448" spans="13:13" ht="49.2" customHeight="1">
      <c r="M40448" s="85"/>
    </row>
    <row r="40449" spans="13:13" ht="49.2" customHeight="1">
      <c r="M40449" s="85"/>
    </row>
    <row r="40450" spans="13:13" ht="49.2" customHeight="1">
      <c r="M40450" s="85"/>
    </row>
    <row r="40451" spans="13:13" ht="49.2" customHeight="1">
      <c r="M40451" s="85"/>
    </row>
    <row r="40452" spans="13:13" ht="49.2" customHeight="1">
      <c r="M40452" s="85"/>
    </row>
    <row r="40453" spans="13:13" ht="49.2" customHeight="1">
      <c r="M40453" s="85"/>
    </row>
    <row r="40454" spans="13:13" ht="49.2" customHeight="1">
      <c r="M40454" s="85"/>
    </row>
    <row r="40455" spans="13:13" ht="49.2" customHeight="1">
      <c r="M40455" s="85"/>
    </row>
    <row r="40456" spans="13:13" ht="49.2" customHeight="1">
      <c r="M40456" s="85"/>
    </row>
    <row r="40457" spans="13:13" ht="49.2" customHeight="1">
      <c r="M40457" s="85"/>
    </row>
    <row r="40458" spans="13:13" ht="49.2" customHeight="1">
      <c r="M40458" s="85"/>
    </row>
    <row r="40459" spans="13:13" ht="49.2" customHeight="1">
      <c r="M40459" s="85"/>
    </row>
    <row r="40460" spans="13:13" ht="49.2" customHeight="1">
      <c r="M40460" s="85"/>
    </row>
    <row r="40461" spans="13:13" ht="49.2" customHeight="1">
      <c r="M40461" s="85"/>
    </row>
    <row r="40462" spans="13:13" ht="49.2" customHeight="1">
      <c r="M40462" s="85"/>
    </row>
    <row r="40463" spans="13:13" ht="49.2" customHeight="1">
      <c r="M40463" s="85"/>
    </row>
    <row r="40464" spans="13:13" ht="49.2" customHeight="1">
      <c r="M40464" s="85"/>
    </row>
    <row r="40465" spans="13:13" ht="49.2" customHeight="1">
      <c r="M40465" s="85"/>
    </row>
    <row r="40466" spans="13:13" ht="49.2" customHeight="1">
      <c r="M40466" s="85"/>
    </row>
    <row r="40467" spans="13:13" ht="49.2" customHeight="1">
      <c r="M40467" s="85"/>
    </row>
    <row r="40468" spans="13:13" ht="49.2" customHeight="1">
      <c r="M40468" s="85"/>
    </row>
    <row r="40469" spans="13:13" ht="49.2" customHeight="1">
      <c r="M40469" s="85"/>
    </row>
    <row r="40470" spans="13:13" ht="49.2" customHeight="1">
      <c r="M40470" s="85"/>
    </row>
    <row r="40471" spans="13:13" ht="49.2" customHeight="1">
      <c r="M40471" s="85"/>
    </row>
    <row r="40472" spans="13:13" ht="49.2" customHeight="1">
      <c r="M40472" s="85"/>
    </row>
    <row r="40473" spans="13:13" ht="49.2" customHeight="1">
      <c r="M40473" s="85"/>
    </row>
    <row r="40474" spans="13:13" ht="49.2" customHeight="1">
      <c r="M40474" s="85"/>
    </row>
    <row r="40475" spans="13:13" ht="49.2" customHeight="1">
      <c r="M40475" s="85"/>
    </row>
    <row r="40476" spans="13:13" ht="49.2" customHeight="1">
      <c r="M40476" s="85"/>
    </row>
    <row r="40477" spans="13:13" ht="49.2" customHeight="1">
      <c r="M40477" s="85"/>
    </row>
    <row r="40478" spans="13:13" ht="49.2" customHeight="1">
      <c r="M40478" s="85"/>
    </row>
    <row r="40479" spans="13:13" ht="49.2" customHeight="1">
      <c r="M40479" s="85"/>
    </row>
    <row r="40480" spans="13:13" ht="49.2" customHeight="1">
      <c r="M40480" s="85"/>
    </row>
    <row r="40481" spans="13:13" ht="49.2" customHeight="1">
      <c r="M40481" s="85"/>
    </row>
    <row r="40482" spans="13:13" ht="49.2" customHeight="1">
      <c r="M40482" s="85"/>
    </row>
    <row r="40483" spans="13:13" ht="49.2" customHeight="1">
      <c r="M40483" s="85"/>
    </row>
    <row r="40484" spans="13:13" ht="49.2" customHeight="1">
      <c r="M40484" s="85"/>
    </row>
    <row r="40485" spans="13:13" ht="49.2" customHeight="1">
      <c r="M40485" s="85"/>
    </row>
    <row r="40486" spans="13:13" ht="49.2" customHeight="1">
      <c r="M40486" s="85"/>
    </row>
    <row r="40487" spans="13:13" ht="49.2" customHeight="1">
      <c r="M40487" s="85"/>
    </row>
    <row r="40488" spans="13:13" ht="49.2" customHeight="1">
      <c r="M40488" s="85"/>
    </row>
    <row r="40489" spans="13:13" ht="49.2" customHeight="1">
      <c r="M40489" s="85"/>
    </row>
    <row r="40490" spans="13:13" ht="49.2" customHeight="1">
      <c r="M40490" s="85"/>
    </row>
    <row r="40491" spans="13:13" ht="49.2" customHeight="1">
      <c r="M40491" s="85"/>
    </row>
    <row r="40492" spans="13:13" ht="49.2" customHeight="1">
      <c r="M40492" s="85"/>
    </row>
    <row r="40493" spans="13:13" ht="49.2" customHeight="1">
      <c r="M40493" s="85"/>
    </row>
    <row r="40494" spans="13:13" ht="49.2" customHeight="1">
      <c r="M40494" s="85"/>
    </row>
    <row r="40495" spans="13:13" ht="49.2" customHeight="1">
      <c r="M40495" s="85"/>
    </row>
    <row r="40496" spans="13:13" ht="49.2" customHeight="1">
      <c r="M40496" s="85"/>
    </row>
    <row r="40497" spans="13:13" ht="49.2" customHeight="1">
      <c r="M40497" s="85"/>
    </row>
    <row r="40498" spans="13:13" ht="49.2" customHeight="1">
      <c r="M40498" s="85"/>
    </row>
    <row r="40499" spans="13:13" ht="49.2" customHeight="1">
      <c r="M40499" s="85"/>
    </row>
    <row r="40500" spans="13:13" ht="49.2" customHeight="1">
      <c r="M40500" s="85"/>
    </row>
    <row r="40501" spans="13:13" ht="49.2" customHeight="1">
      <c r="M40501" s="85"/>
    </row>
    <row r="40502" spans="13:13" ht="49.2" customHeight="1">
      <c r="M40502" s="85"/>
    </row>
    <row r="40503" spans="13:13" ht="49.2" customHeight="1">
      <c r="M40503" s="85"/>
    </row>
    <row r="40504" spans="13:13" ht="49.2" customHeight="1">
      <c r="M40504" s="85"/>
    </row>
    <row r="40505" spans="13:13" ht="49.2" customHeight="1">
      <c r="M40505" s="85"/>
    </row>
    <row r="40506" spans="13:13" ht="49.2" customHeight="1">
      <c r="M40506" s="85"/>
    </row>
    <row r="40507" spans="13:13" ht="49.2" customHeight="1">
      <c r="M40507" s="85"/>
    </row>
    <row r="40508" spans="13:13" ht="49.2" customHeight="1">
      <c r="M40508" s="85"/>
    </row>
    <row r="40509" spans="13:13" ht="49.2" customHeight="1">
      <c r="M40509" s="85"/>
    </row>
    <row r="40510" spans="13:13" ht="49.2" customHeight="1">
      <c r="M40510" s="85"/>
    </row>
    <row r="40511" spans="13:13" ht="49.2" customHeight="1">
      <c r="M40511" s="85"/>
    </row>
    <row r="40512" spans="13:13" ht="49.2" customHeight="1">
      <c r="M40512" s="85"/>
    </row>
    <row r="40513" spans="13:13" ht="49.2" customHeight="1">
      <c r="M40513" s="85"/>
    </row>
    <row r="40514" spans="13:13" ht="49.2" customHeight="1">
      <c r="M40514" s="85"/>
    </row>
    <row r="40515" spans="13:13" ht="49.2" customHeight="1">
      <c r="M40515" s="85"/>
    </row>
    <row r="40516" spans="13:13" ht="49.2" customHeight="1">
      <c r="M40516" s="85"/>
    </row>
    <row r="40517" spans="13:13" ht="49.2" customHeight="1">
      <c r="M40517" s="85"/>
    </row>
    <row r="40518" spans="13:13" ht="49.2" customHeight="1">
      <c r="M40518" s="85"/>
    </row>
    <row r="40519" spans="13:13" ht="49.2" customHeight="1">
      <c r="M40519" s="85"/>
    </row>
    <row r="40520" spans="13:13" ht="49.2" customHeight="1">
      <c r="M40520" s="85"/>
    </row>
    <row r="40521" spans="13:13" ht="49.2" customHeight="1">
      <c r="M40521" s="85"/>
    </row>
    <row r="40522" spans="13:13" ht="49.2" customHeight="1">
      <c r="M40522" s="85"/>
    </row>
    <row r="40523" spans="13:13" ht="49.2" customHeight="1">
      <c r="M40523" s="85"/>
    </row>
    <row r="40524" spans="13:13" ht="49.2" customHeight="1">
      <c r="M40524" s="85"/>
    </row>
    <row r="40525" spans="13:13" ht="49.2" customHeight="1">
      <c r="M40525" s="85"/>
    </row>
    <row r="40526" spans="13:13" ht="49.2" customHeight="1">
      <c r="M40526" s="85"/>
    </row>
    <row r="40527" spans="13:13" ht="49.2" customHeight="1">
      <c r="M40527" s="85"/>
    </row>
    <row r="40528" spans="13:13" ht="49.2" customHeight="1">
      <c r="M40528" s="85"/>
    </row>
    <row r="40529" spans="13:13" ht="49.2" customHeight="1">
      <c r="M40529" s="85"/>
    </row>
    <row r="40530" spans="13:13" ht="49.2" customHeight="1">
      <c r="M40530" s="85"/>
    </row>
    <row r="40531" spans="13:13" ht="49.2" customHeight="1">
      <c r="M40531" s="85"/>
    </row>
    <row r="40532" spans="13:13" ht="49.2" customHeight="1">
      <c r="M40532" s="85"/>
    </row>
    <row r="40533" spans="13:13" ht="49.2" customHeight="1">
      <c r="M40533" s="85"/>
    </row>
    <row r="40534" spans="13:13" ht="49.2" customHeight="1">
      <c r="M40534" s="85"/>
    </row>
    <row r="40535" spans="13:13" ht="49.2" customHeight="1">
      <c r="M40535" s="85"/>
    </row>
    <row r="40536" spans="13:13" ht="49.2" customHeight="1">
      <c r="M40536" s="85"/>
    </row>
    <row r="40537" spans="13:13" ht="49.2" customHeight="1">
      <c r="M40537" s="85"/>
    </row>
    <row r="40538" spans="13:13" ht="49.2" customHeight="1">
      <c r="M40538" s="85"/>
    </row>
    <row r="40539" spans="13:13" ht="49.2" customHeight="1">
      <c r="M40539" s="85"/>
    </row>
    <row r="40540" spans="13:13" ht="49.2" customHeight="1">
      <c r="M40540" s="85"/>
    </row>
    <row r="40541" spans="13:13" ht="49.2" customHeight="1">
      <c r="M40541" s="85"/>
    </row>
    <row r="40542" spans="13:13" ht="49.2" customHeight="1">
      <c r="M40542" s="85"/>
    </row>
    <row r="40543" spans="13:13" ht="49.2" customHeight="1">
      <c r="M40543" s="85"/>
    </row>
    <row r="40544" spans="13:13" ht="49.2" customHeight="1">
      <c r="M40544" s="85"/>
    </row>
    <row r="40545" spans="13:13" ht="49.2" customHeight="1">
      <c r="M40545" s="85"/>
    </row>
    <row r="40546" spans="13:13" ht="49.2" customHeight="1">
      <c r="M40546" s="85"/>
    </row>
    <row r="40547" spans="13:13" ht="49.2" customHeight="1">
      <c r="M40547" s="85"/>
    </row>
    <row r="40548" spans="13:13" ht="49.2" customHeight="1">
      <c r="M40548" s="85"/>
    </row>
    <row r="40549" spans="13:13" ht="49.2" customHeight="1">
      <c r="M40549" s="85"/>
    </row>
    <row r="40550" spans="13:13" ht="49.2" customHeight="1">
      <c r="M40550" s="85"/>
    </row>
    <row r="40551" spans="13:13" ht="49.2" customHeight="1">
      <c r="M40551" s="85"/>
    </row>
    <row r="40552" spans="13:13" ht="49.2" customHeight="1">
      <c r="M40552" s="85"/>
    </row>
    <row r="40553" spans="13:13" ht="49.2" customHeight="1">
      <c r="M40553" s="85"/>
    </row>
    <row r="40554" spans="13:13" ht="49.2" customHeight="1">
      <c r="M40554" s="85"/>
    </row>
    <row r="40555" spans="13:13" ht="49.2" customHeight="1">
      <c r="M40555" s="85"/>
    </row>
    <row r="40556" spans="13:13" ht="49.2" customHeight="1">
      <c r="M40556" s="85"/>
    </row>
    <row r="40557" spans="13:13" ht="49.2" customHeight="1">
      <c r="M40557" s="85"/>
    </row>
    <row r="40558" spans="13:13" ht="49.2" customHeight="1">
      <c r="M40558" s="85"/>
    </row>
    <row r="40559" spans="13:13" ht="49.2" customHeight="1">
      <c r="M40559" s="85"/>
    </row>
    <row r="40560" spans="13:13" ht="49.2" customHeight="1">
      <c r="M40560" s="85"/>
    </row>
    <row r="40561" spans="13:13" ht="49.2" customHeight="1">
      <c r="M40561" s="85"/>
    </row>
    <row r="40562" spans="13:13" ht="49.2" customHeight="1">
      <c r="M40562" s="85"/>
    </row>
    <row r="40563" spans="13:13" ht="49.2" customHeight="1">
      <c r="M40563" s="85"/>
    </row>
    <row r="40564" spans="13:13" ht="49.2" customHeight="1">
      <c r="M40564" s="85"/>
    </row>
    <row r="40565" spans="13:13" ht="49.2" customHeight="1">
      <c r="M40565" s="85"/>
    </row>
    <row r="40566" spans="13:13" ht="49.2" customHeight="1">
      <c r="M40566" s="85"/>
    </row>
    <row r="40567" spans="13:13" ht="49.2" customHeight="1">
      <c r="M40567" s="85"/>
    </row>
    <row r="40568" spans="13:13" ht="49.2" customHeight="1">
      <c r="M40568" s="85"/>
    </row>
    <row r="40569" spans="13:13" ht="49.2" customHeight="1">
      <c r="M40569" s="85"/>
    </row>
    <row r="40570" spans="13:13" ht="49.2" customHeight="1">
      <c r="M40570" s="85"/>
    </row>
    <row r="40571" spans="13:13" ht="49.2" customHeight="1">
      <c r="M40571" s="85"/>
    </row>
    <row r="40572" spans="13:13" ht="49.2" customHeight="1">
      <c r="M40572" s="85"/>
    </row>
    <row r="40573" spans="13:13" ht="49.2" customHeight="1">
      <c r="M40573" s="85"/>
    </row>
    <row r="40574" spans="13:13" ht="49.2" customHeight="1">
      <c r="M40574" s="85"/>
    </row>
    <row r="40575" spans="13:13" ht="49.2" customHeight="1">
      <c r="M40575" s="85"/>
    </row>
    <row r="40576" spans="13:13" ht="49.2" customHeight="1">
      <c r="M40576" s="85"/>
    </row>
    <row r="40577" spans="13:13" ht="49.2" customHeight="1">
      <c r="M40577" s="85"/>
    </row>
    <row r="40578" spans="13:13" ht="49.2" customHeight="1">
      <c r="M40578" s="85"/>
    </row>
    <row r="40579" spans="13:13" ht="49.2" customHeight="1">
      <c r="M40579" s="85"/>
    </row>
    <row r="40580" spans="13:13" ht="49.2" customHeight="1">
      <c r="M40580" s="85"/>
    </row>
    <row r="40581" spans="13:13" ht="49.2" customHeight="1">
      <c r="M40581" s="85"/>
    </row>
    <row r="40582" spans="13:13" ht="49.2" customHeight="1">
      <c r="M40582" s="85"/>
    </row>
    <row r="40583" spans="13:13" ht="49.2" customHeight="1">
      <c r="M40583" s="85"/>
    </row>
    <row r="40584" spans="13:13" ht="49.2" customHeight="1">
      <c r="M40584" s="85"/>
    </row>
    <row r="40585" spans="13:13" ht="49.2" customHeight="1">
      <c r="M40585" s="85"/>
    </row>
    <row r="40586" spans="13:13" ht="49.2" customHeight="1">
      <c r="M40586" s="85"/>
    </row>
    <row r="40587" spans="13:13" ht="49.2" customHeight="1">
      <c r="M40587" s="85"/>
    </row>
    <row r="40588" spans="13:13" ht="49.2" customHeight="1">
      <c r="M40588" s="85"/>
    </row>
    <row r="40589" spans="13:13" ht="49.2" customHeight="1">
      <c r="M40589" s="85"/>
    </row>
    <row r="40590" spans="13:13" ht="49.2" customHeight="1">
      <c r="M40590" s="85"/>
    </row>
    <row r="40591" spans="13:13" ht="49.2" customHeight="1">
      <c r="M40591" s="85"/>
    </row>
    <row r="40592" spans="13:13" ht="49.2" customHeight="1">
      <c r="M40592" s="85"/>
    </row>
    <row r="40593" spans="13:13" ht="49.2" customHeight="1">
      <c r="M40593" s="85"/>
    </row>
    <row r="40594" spans="13:13" ht="49.2" customHeight="1">
      <c r="M40594" s="85"/>
    </row>
    <row r="40595" spans="13:13" ht="49.2" customHeight="1">
      <c r="M40595" s="85"/>
    </row>
    <row r="40596" spans="13:13" ht="49.2" customHeight="1">
      <c r="M40596" s="85"/>
    </row>
    <row r="40597" spans="13:13" ht="49.2" customHeight="1">
      <c r="M40597" s="85"/>
    </row>
    <row r="40598" spans="13:13" ht="49.2" customHeight="1">
      <c r="M40598" s="85"/>
    </row>
    <row r="40599" spans="13:13" ht="49.2" customHeight="1">
      <c r="M40599" s="85"/>
    </row>
    <row r="40600" spans="13:13" ht="49.2" customHeight="1">
      <c r="M40600" s="85"/>
    </row>
    <row r="40601" spans="13:13" ht="49.2" customHeight="1">
      <c r="M40601" s="85"/>
    </row>
    <row r="40602" spans="13:13" ht="49.2" customHeight="1">
      <c r="M40602" s="85"/>
    </row>
    <row r="40603" spans="13:13" ht="49.2" customHeight="1">
      <c r="M40603" s="85"/>
    </row>
    <row r="40604" spans="13:13" ht="49.2" customHeight="1">
      <c r="M40604" s="85"/>
    </row>
    <row r="40605" spans="13:13" ht="49.2" customHeight="1">
      <c r="M40605" s="85"/>
    </row>
    <row r="40606" spans="13:13" ht="49.2" customHeight="1">
      <c r="M40606" s="85"/>
    </row>
    <row r="40607" spans="13:13" ht="49.2" customHeight="1">
      <c r="M40607" s="85"/>
    </row>
    <row r="40608" spans="13:13" ht="49.2" customHeight="1">
      <c r="M40608" s="85"/>
    </row>
    <row r="40609" spans="13:13" ht="49.2" customHeight="1">
      <c r="M40609" s="85"/>
    </row>
    <row r="40610" spans="13:13" ht="49.2" customHeight="1">
      <c r="M40610" s="85"/>
    </row>
    <row r="40611" spans="13:13" ht="49.2" customHeight="1">
      <c r="M40611" s="85"/>
    </row>
    <row r="40612" spans="13:13" ht="49.2" customHeight="1">
      <c r="M40612" s="85"/>
    </row>
    <row r="40613" spans="13:13" ht="49.2" customHeight="1">
      <c r="M40613" s="85"/>
    </row>
    <row r="40614" spans="13:13" ht="49.2" customHeight="1">
      <c r="M40614" s="85"/>
    </row>
    <row r="40615" spans="13:13" ht="49.2" customHeight="1">
      <c r="M40615" s="85"/>
    </row>
    <row r="40616" spans="13:13" ht="49.2" customHeight="1">
      <c r="M40616" s="85"/>
    </row>
    <row r="40617" spans="13:13" ht="49.2" customHeight="1">
      <c r="M40617" s="85"/>
    </row>
    <row r="40618" spans="13:13" ht="49.2" customHeight="1">
      <c r="M40618" s="85"/>
    </row>
    <row r="40619" spans="13:13" ht="49.2" customHeight="1">
      <c r="M40619" s="85"/>
    </row>
    <row r="40620" spans="13:13" ht="49.2" customHeight="1">
      <c r="M40620" s="85"/>
    </row>
    <row r="40621" spans="13:13" ht="49.2" customHeight="1">
      <c r="M40621" s="85"/>
    </row>
    <row r="40622" spans="13:13" ht="49.2" customHeight="1">
      <c r="M40622" s="85"/>
    </row>
    <row r="40623" spans="13:13" ht="49.2" customHeight="1">
      <c r="M40623" s="85"/>
    </row>
    <row r="40624" spans="13:13" ht="49.2" customHeight="1">
      <c r="M40624" s="85"/>
    </row>
    <row r="40625" spans="13:13" ht="49.2" customHeight="1">
      <c r="M40625" s="85"/>
    </row>
    <row r="40626" spans="13:13" ht="49.2" customHeight="1">
      <c r="M40626" s="85"/>
    </row>
    <row r="40627" spans="13:13" ht="49.2" customHeight="1">
      <c r="M40627" s="85"/>
    </row>
    <row r="40628" spans="13:13" ht="49.2" customHeight="1">
      <c r="M40628" s="85"/>
    </row>
    <row r="40629" spans="13:13" ht="49.2" customHeight="1">
      <c r="M40629" s="85"/>
    </row>
    <row r="40630" spans="13:13" ht="49.2" customHeight="1">
      <c r="M40630" s="85"/>
    </row>
    <row r="40631" spans="13:13" ht="49.2" customHeight="1">
      <c r="M40631" s="85"/>
    </row>
    <row r="40632" spans="13:13" ht="49.2" customHeight="1">
      <c r="M40632" s="85"/>
    </row>
    <row r="40633" spans="13:13" ht="49.2" customHeight="1">
      <c r="M40633" s="85"/>
    </row>
    <row r="40634" spans="13:13" ht="49.2" customHeight="1">
      <c r="M40634" s="85"/>
    </row>
    <row r="40635" spans="13:13" ht="49.2" customHeight="1">
      <c r="M40635" s="85"/>
    </row>
    <row r="40636" spans="13:13" ht="49.2" customHeight="1">
      <c r="M40636" s="85"/>
    </row>
    <row r="40637" spans="13:13" ht="49.2" customHeight="1">
      <c r="M40637" s="85"/>
    </row>
    <row r="40638" spans="13:13" ht="49.2" customHeight="1">
      <c r="M40638" s="85"/>
    </row>
    <row r="40639" spans="13:13" ht="49.2" customHeight="1">
      <c r="M40639" s="85"/>
    </row>
    <row r="40640" spans="13:13" ht="49.2" customHeight="1">
      <c r="M40640" s="85"/>
    </row>
    <row r="40641" spans="13:13" ht="49.2" customHeight="1">
      <c r="M40641" s="85"/>
    </row>
    <row r="40642" spans="13:13" ht="49.2" customHeight="1">
      <c r="M40642" s="85"/>
    </row>
    <row r="40643" spans="13:13" ht="49.2" customHeight="1">
      <c r="M40643" s="85"/>
    </row>
    <row r="40644" spans="13:13" ht="49.2" customHeight="1">
      <c r="M40644" s="85"/>
    </row>
    <row r="40645" spans="13:13" ht="49.2" customHeight="1">
      <c r="M40645" s="85"/>
    </row>
    <row r="40646" spans="13:13" ht="49.2" customHeight="1">
      <c r="M40646" s="85"/>
    </row>
    <row r="40647" spans="13:13" ht="49.2" customHeight="1">
      <c r="M40647" s="85"/>
    </row>
    <row r="40648" spans="13:13" ht="49.2" customHeight="1">
      <c r="M40648" s="85"/>
    </row>
    <row r="40649" spans="13:13" ht="49.2" customHeight="1">
      <c r="M40649" s="85"/>
    </row>
    <row r="40650" spans="13:13" ht="49.2" customHeight="1">
      <c r="M40650" s="85"/>
    </row>
    <row r="40651" spans="13:13" ht="49.2" customHeight="1">
      <c r="M40651" s="85"/>
    </row>
    <row r="40652" spans="13:13" ht="49.2" customHeight="1">
      <c r="M40652" s="85"/>
    </row>
    <row r="40653" spans="13:13" ht="49.2" customHeight="1">
      <c r="M40653" s="85"/>
    </row>
    <row r="40654" spans="13:13" ht="49.2" customHeight="1">
      <c r="M40654" s="85"/>
    </row>
    <row r="40655" spans="13:13" ht="49.2" customHeight="1">
      <c r="M40655" s="85"/>
    </row>
    <row r="40656" spans="13:13" ht="49.2" customHeight="1">
      <c r="M40656" s="85"/>
    </row>
    <row r="40657" spans="13:13" ht="49.2" customHeight="1">
      <c r="M40657" s="85"/>
    </row>
    <row r="40658" spans="13:13" ht="49.2" customHeight="1">
      <c r="M40658" s="85"/>
    </row>
    <row r="40659" spans="13:13" ht="49.2" customHeight="1">
      <c r="M40659" s="85"/>
    </row>
    <row r="40660" spans="13:13" ht="49.2" customHeight="1">
      <c r="M40660" s="85"/>
    </row>
    <row r="40661" spans="13:13" ht="49.2" customHeight="1">
      <c r="M40661" s="85"/>
    </row>
    <row r="40662" spans="13:13" ht="49.2" customHeight="1">
      <c r="M40662" s="85"/>
    </row>
    <row r="40663" spans="13:13" ht="49.2" customHeight="1">
      <c r="M40663" s="85"/>
    </row>
    <row r="40664" spans="13:13" ht="49.2" customHeight="1">
      <c r="M40664" s="85"/>
    </row>
    <row r="40665" spans="13:13" ht="49.2" customHeight="1">
      <c r="M40665" s="85"/>
    </row>
    <row r="40666" spans="13:13" ht="49.2" customHeight="1">
      <c r="M40666" s="85"/>
    </row>
    <row r="40667" spans="13:13" ht="49.2" customHeight="1">
      <c r="M40667" s="85"/>
    </row>
    <row r="40668" spans="13:13" ht="49.2" customHeight="1">
      <c r="M40668" s="85"/>
    </row>
    <row r="40669" spans="13:13" ht="49.2" customHeight="1">
      <c r="M40669" s="85"/>
    </row>
    <row r="40670" spans="13:13" ht="49.2" customHeight="1">
      <c r="M40670" s="85"/>
    </row>
    <row r="40671" spans="13:13" ht="49.2" customHeight="1">
      <c r="M40671" s="85"/>
    </row>
    <row r="40672" spans="13:13" ht="49.2" customHeight="1">
      <c r="M40672" s="85"/>
    </row>
    <row r="40673" spans="13:13" ht="49.2" customHeight="1">
      <c r="M40673" s="85"/>
    </row>
    <row r="40674" spans="13:13" ht="49.2" customHeight="1">
      <c r="M40674" s="85"/>
    </row>
    <row r="40675" spans="13:13" ht="49.2" customHeight="1">
      <c r="M40675" s="85"/>
    </row>
    <row r="40676" spans="13:13" ht="49.2" customHeight="1">
      <c r="M40676" s="85"/>
    </row>
    <row r="40677" spans="13:13" ht="49.2" customHeight="1">
      <c r="M40677" s="85"/>
    </row>
    <row r="40678" spans="13:13" ht="49.2" customHeight="1">
      <c r="M40678" s="85"/>
    </row>
    <row r="40679" spans="13:13" ht="49.2" customHeight="1">
      <c r="M40679" s="85"/>
    </row>
    <row r="40680" spans="13:13" ht="49.2" customHeight="1">
      <c r="M40680" s="85"/>
    </row>
    <row r="40681" spans="13:13" ht="49.2" customHeight="1">
      <c r="M40681" s="85"/>
    </row>
    <row r="40682" spans="13:13" ht="49.2" customHeight="1">
      <c r="M40682" s="85"/>
    </row>
    <row r="40683" spans="13:13" ht="49.2" customHeight="1">
      <c r="M40683" s="85"/>
    </row>
    <row r="40684" spans="13:13" ht="49.2" customHeight="1">
      <c r="M40684" s="85"/>
    </row>
    <row r="40685" spans="13:13" ht="49.2" customHeight="1">
      <c r="M40685" s="85"/>
    </row>
    <row r="40686" spans="13:13" ht="49.2" customHeight="1">
      <c r="M40686" s="85"/>
    </row>
    <row r="40687" spans="13:13" ht="49.2" customHeight="1">
      <c r="M40687" s="85"/>
    </row>
    <row r="40688" spans="13:13" ht="49.2" customHeight="1">
      <c r="M40688" s="85"/>
    </row>
    <row r="40689" spans="13:13" ht="49.2" customHeight="1">
      <c r="M40689" s="85"/>
    </row>
    <row r="40690" spans="13:13" ht="49.2" customHeight="1">
      <c r="M40690" s="85"/>
    </row>
    <row r="40691" spans="13:13" ht="49.2" customHeight="1">
      <c r="M40691" s="85"/>
    </row>
    <row r="40692" spans="13:13" ht="49.2" customHeight="1">
      <c r="M40692" s="85"/>
    </row>
    <row r="40693" spans="13:13" ht="49.2" customHeight="1">
      <c r="M40693" s="85"/>
    </row>
    <row r="40694" spans="13:13" ht="49.2" customHeight="1">
      <c r="M40694" s="85"/>
    </row>
    <row r="40695" spans="13:13" ht="49.2" customHeight="1">
      <c r="M40695" s="85"/>
    </row>
    <row r="40696" spans="13:13" ht="49.2" customHeight="1">
      <c r="M40696" s="85"/>
    </row>
    <row r="40697" spans="13:13" ht="49.2" customHeight="1">
      <c r="M40697" s="85"/>
    </row>
    <row r="40698" spans="13:13" ht="49.2" customHeight="1">
      <c r="M40698" s="85"/>
    </row>
    <row r="40699" spans="13:13" ht="49.2" customHeight="1">
      <c r="M40699" s="85"/>
    </row>
    <row r="40700" spans="13:13" ht="49.2" customHeight="1">
      <c r="M40700" s="85"/>
    </row>
    <row r="40701" spans="13:13" ht="49.2" customHeight="1">
      <c r="M40701" s="85"/>
    </row>
    <row r="40702" spans="13:13" ht="49.2" customHeight="1">
      <c r="M40702" s="85"/>
    </row>
    <row r="40703" spans="13:13" ht="49.2" customHeight="1">
      <c r="M40703" s="85"/>
    </row>
    <row r="40704" spans="13:13" ht="49.2" customHeight="1">
      <c r="M40704" s="85"/>
    </row>
    <row r="40705" spans="13:13" ht="49.2" customHeight="1">
      <c r="M40705" s="85"/>
    </row>
    <row r="40706" spans="13:13" ht="49.2" customHeight="1">
      <c r="M40706" s="85"/>
    </row>
    <row r="40707" spans="13:13" ht="49.2" customHeight="1">
      <c r="M40707" s="85"/>
    </row>
    <row r="40708" spans="13:13" ht="49.2" customHeight="1">
      <c r="M40708" s="85"/>
    </row>
    <row r="40709" spans="13:13" ht="49.2" customHeight="1">
      <c r="M40709" s="85"/>
    </row>
    <row r="40710" spans="13:13" ht="49.2" customHeight="1">
      <c r="M40710" s="85"/>
    </row>
    <row r="40711" spans="13:13" ht="49.2" customHeight="1">
      <c r="M40711" s="85"/>
    </row>
    <row r="40712" spans="13:13" ht="49.2" customHeight="1">
      <c r="M40712" s="85"/>
    </row>
    <row r="40713" spans="13:13" ht="49.2" customHeight="1">
      <c r="M40713" s="85"/>
    </row>
    <row r="40714" spans="13:13" ht="49.2" customHeight="1">
      <c r="M40714" s="85"/>
    </row>
    <row r="40715" spans="13:13" ht="49.2" customHeight="1">
      <c r="M40715" s="85"/>
    </row>
    <row r="40716" spans="13:13" ht="49.2" customHeight="1">
      <c r="M40716" s="85"/>
    </row>
    <row r="40717" spans="13:13" ht="49.2" customHeight="1">
      <c r="M40717" s="85"/>
    </row>
    <row r="40718" spans="13:13" ht="49.2" customHeight="1">
      <c r="M40718" s="85"/>
    </row>
    <row r="40719" spans="13:13" ht="49.2" customHeight="1">
      <c r="M40719" s="85"/>
    </row>
    <row r="40720" spans="13:13" ht="49.2" customHeight="1">
      <c r="M40720" s="85"/>
    </row>
    <row r="40721" spans="13:13" ht="49.2" customHeight="1">
      <c r="M40721" s="85"/>
    </row>
    <row r="40722" spans="13:13" ht="49.2" customHeight="1">
      <c r="M40722" s="85"/>
    </row>
    <row r="40723" spans="13:13" ht="49.2" customHeight="1">
      <c r="M40723" s="85"/>
    </row>
    <row r="40724" spans="13:13" ht="49.2" customHeight="1">
      <c r="M40724" s="85"/>
    </row>
    <row r="40725" spans="13:13" ht="49.2" customHeight="1">
      <c r="M40725" s="85"/>
    </row>
    <row r="40726" spans="13:13" ht="49.2" customHeight="1">
      <c r="M40726" s="85"/>
    </row>
    <row r="40727" spans="13:13" ht="49.2" customHeight="1">
      <c r="M40727" s="85"/>
    </row>
    <row r="40728" spans="13:13" ht="49.2" customHeight="1">
      <c r="M40728" s="85"/>
    </row>
    <row r="40729" spans="13:13" ht="49.2" customHeight="1">
      <c r="M40729" s="85"/>
    </row>
    <row r="40730" spans="13:13" ht="49.2" customHeight="1">
      <c r="M40730" s="85"/>
    </row>
    <row r="40731" spans="13:13" ht="49.2" customHeight="1">
      <c r="M40731" s="85"/>
    </row>
    <row r="40732" spans="13:13" ht="49.2" customHeight="1">
      <c r="M40732" s="85"/>
    </row>
    <row r="40733" spans="13:13" ht="49.2" customHeight="1">
      <c r="M40733" s="85"/>
    </row>
    <row r="40734" spans="13:13" ht="49.2" customHeight="1">
      <c r="M40734" s="85"/>
    </row>
    <row r="40735" spans="13:13" ht="49.2" customHeight="1">
      <c r="M40735" s="85"/>
    </row>
    <row r="40736" spans="13:13" ht="49.2" customHeight="1">
      <c r="M40736" s="85"/>
    </row>
    <row r="40737" spans="13:13" ht="49.2" customHeight="1">
      <c r="M40737" s="85"/>
    </row>
    <row r="40738" spans="13:13" ht="49.2" customHeight="1">
      <c r="M40738" s="85"/>
    </row>
    <row r="40739" spans="13:13" ht="49.2" customHeight="1">
      <c r="M40739" s="85"/>
    </row>
    <row r="40740" spans="13:13" ht="49.2" customHeight="1">
      <c r="M40740" s="85"/>
    </row>
    <row r="40741" spans="13:13" ht="49.2" customHeight="1">
      <c r="M40741" s="85"/>
    </row>
    <row r="40742" spans="13:13" ht="49.2" customHeight="1">
      <c r="M40742" s="85"/>
    </row>
    <row r="40743" spans="13:13" ht="49.2" customHeight="1">
      <c r="M40743" s="85"/>
    </row>
    <row r="40744" spans="13:13" ht="49.2" customHeight="1">
      <c r="M40744" s="85"/>
    </row>
    <row r="40745" spans="13:13" ht="49.2" customHeight="1">
      <c r="M40745" s="85"/>
    </row>
    <row r="40746" spans="13:13" ht="49.2" customHeight="1">
      <c r="M40746" s="85"/>
    </row>
    <row r="40747" spans="13:13" ht="49.2" customHeight="1">
      <c r="M40747" s="85"/>
    </row>
    <row r="40748" spans="13:13" ht="49.2" customHeight="1">
      <c r="M40748" s="85"/>
    </row>
    <row r="40749" spans="13:13" ht="49.2" customHeight="1">
      <c r="M40749" s="85"/>
    </row>
    <row r="40750" spans="13:13" ht="49.2" customHeight="1">
      <c r="M40750" s="85"/>
    </row>
    <row r="40751" spans="13:13" ht="49.2" customHeight="1">
      <c r="M40751" s="85"/>
    </row>
    <row r="40752" spans="13:13" ht="49.2" customHeight="1">
      <c r="M40752" s="85"/>
    </row>
    <row r="40753" spans="13:13" ht="49.2" customHeight="1">
      <c r="M40753" s="85"/>
    </row>
    <row r="40754" spans="13:13" ht="49.2" customHeight="1">
      <c r="M40754" s="85"/>
    </row>
    <row r="40755" spans="13:13" ht="49.2" customHeight="1">
      <c r="M40755" s="85"/>
    </row>
    <row r="40756" spans="13:13" ht="49.2" customHeight="1">
      <c r="M40756" s="85"/>
    </row>
    <row r="40757" spans="13:13" ht="49.2" customHeight="1">
      <c r="M40757" s="85"/>
    </row>
    <row r="40758" spans="13:13" ht="49.2" customHeight="1">
      <c r="M40758" s="85"/>
    </row>
    <row r="40759" spans="13:13" ht="49.2" customHeight="1">
      <c r="M40759" s="85"/>
    </row>
    <row r="40760" spans="13:13" ht="49.2" customHeight="1">
      <c r="M40760" s="85"/>
    </row>
    <row r="40761" spans="13:13" ht="49.2" customHeight="1">
      <c r="M40761" s="85"/>
    </row>
    <row r="40762" spans="13:13" ht="49.2" customHeight="1">
      <c r="M40762" s="85"/>
    </row>
    <row r="40763" spans="13:13" ht="49.2" customHeight="1">
      <c r="M40763" s="85"/>
    </row>
    <row r="40764" spans="13:13" ht="49.2" customHeight="1">
      <c r="M40764" s="85"/>
    </row>
    <row r="40765" spans="13:13" ht="49.2" customHeight="1">
      <c r="M40765" s="85"/>
    </row>
    <row r="40766" spans="13:13" ht="49.2" customHeight="1">
      <c r="M40766" s="85"/>
    </row>
    <row r="40767" spans="13:13" ht="49.2" customHeight="1">
      <c r="M40767" s="85"/>
    </row>
    <row r="40768" spans="13:13" ht="49.2" customHeight="1">
      <c r="M40768" s="85"/>
    </row>
    <row r="40769" spans="13:13" ht="49.2" customHeight="1">
      <c r="M40769" s="85"/>
    </row>
    <row r="40770" spans="13:13" ht="49.2" customHeight="1">
      <c r="M40770" s="85"/>
    </row>
    <row r="40771" spans="13:13" ht="49.2" customHeight="1">
      <c r="M40771" s="85"/>
    </row>
    <row r="40772" spans="13:13" ht="49.2" customHeight="1">
      <c r="M40772" s="85"/>
    </row>
    <row r="40773" spans="13:13" ht="49.2" customHeight="1">
      <c r="M40773" s="85"/>
    </row>
    <row r="40774" spans="13:13" ht="49.2" customHeight="1">
      <c r="M40774" s="85"/>
    </row>
    <row r="40775" spans="13:13" ht="49.2" customHeight="1">
      <c r="M40775" s="85"/>
    </row>
    <row r="40776" spans="13:13" ht="49.2" customHeight="1">
      <c r="M40776" s="85"/>
    </row>
    <row r="40777" spans="13:13" ht="49.2" customHeight="1">
      <c r="M40777" s="85"/>
    </row>
    <row r="40778" spans="13:13" ht="49.2" customHeight="1">
      <c r="M40778" s="85"/>
    </row>
    <row r="40779" spans="13:13" ht="49.2" customHeight="1">
      <c r="M40779" s="85"/>
    </row>
    <row r="40780" spans="13:13" ht="49.2" customHeight="1">
      <c r="M40780" s="85"/>
    </row>
    <row r="40781" spans="13:13" ht="49.2" customHeight="1">
      <c r="M40781" s="85"/>
    </row>
    <row r="40782" spans="13:13" ht="49.2" customHeight="1">
      <c r="M40782" s="85"/>
    </row>
    <row r="40783" spans="13:13" ht="49.2" customHeight="1">
      <c r="M40783" s="85"/>
    </row>
    <row r="40784" spans="13:13" ht="49.2" customHeight="1">
      <c r="M40784" s="85"/>
    </row>
    <row r="40785" spans="13:13" ht="49.2" customHeight="1">
      <c r="M40785" s="85"/>
    </row>
    <row r="40786" spans="13:13" ht="49.2" customHeight="1">
      <c r="M40786" s="85"/>
    </row>
    <row r="40787" spans="13:13" ht="49.2" customHeight="1">
      <c r="M40787" s="85"/>
    </row>
    <row r="40788" spans="13:13" ht="49.2" customHeight="1">
      <c r="M40788" s="85"/>
    </row>
    <row r="40789" spans="13:13" ht="49.2" customHeight="1">
      <c r="M40789" s="85"/>
    </row>
    <row r="40790" spans="13:13" ht="49.2" customHeight="1">
      <c r="M40790" s="85"/>
    </row>
    <row r="40791" spans="13:13" ht="49.2" customHeight="1">
      <c r="M40791" s="85"/>
    </row>
    <row r="40792" spans="13:13" ht="49.2" customHeight="1">
      <c r="M40792" s="85"/>
    </row>
    <row r="40793" spans="13:13" ht="49.2" customHeight="1">
      <c r="M40793" s="85"/>
    </row>
    <row r="40794" spans="13:13" ht="49.2" customHeight="1">
      <c r="M40794" s="85"/>
    </row>
    <row r="40795" spans="13:13" ht="49.2" customHeight="1">
      <c r="M40795" s="85"/>
    </row>
    <row r="40796" spans="13:13" ht="49.2" customHeight="1">
      <c r="M40796" s="85"/>
    </row>
    <row r="40797" spans="13:13" ht="49.2" customHeight="1">
      <c r="M40797" s="85"/>
    </row>
    <row r="40798" spans="13:13" ht="49.2" customHeight="1">
      <c r="M40798" s="85"/>
    </row>
    <row r="40799" spans="13:13" ht="49.2" customHeight="1">
      <c r="M40799" s="85"/>
    </row>
    <row r="40800" spans="13:13" ht="49.2" customHeight="1">
      <c r="M40800" s="85"/>
    </row>
    <row r="40801" spans="13:13" ht="49.2" customHeight="1">
      <c r="M40801" s="85"/>
    </row>
    <row r="40802" spans="13:13" ht="49.2" customHeight="1">
      <c r="M40802" s="85"/>
    </row>
    <row r="40803" spans="13:13" ht="49.2" customHeight="1">
      <c r="M40803" s="85"/>
    </row>
    <row r="40804" spans="13:13" ht="49.2" customHeight="1">
      <c r="M40804" s="85"/>
    </row>
    <row r="40805" spans="13:13" ht="49.2" customHeight="1">
      <c r="M40805" s="85"/>
    </row>
    <row r="40806" spans="13:13" ht="49.2" customHeight="1">
      <c r="M40806" s="85"/>
    </row>
    <row r="40807" spans="13:13" ht="49.2" customHeight="1">
      <c r="M40807" s="85"/>
    </row>
    <row r="40808" spans="13:13" ht="49.2" customHeight="1">
      <c r="M40808" s="85"/>
    </row>
    <row r="40809" spans="13:13" ht="49.2" customHeight="1">
      <c r="M40809" s="85"/>
    </row>
    <row r="40810" spans="13:13" ht="49.2" customHeight="1">
      <c r="M40810" s="85"/>
    </row>
    <row r="40811" spans="13:13" ht="49.2" customHeight="1">
      <c r="M40811" s="85"/>
    </row>
    <row r="40812" spans="13:13" ht="49.2" customHeight="1">
      <c r="M40812" s="85"/>
    </row>
    <row r="40813" spans="13:13" ht="49.2" customHeight="1">
      <c r="M40813" s="85"/>
    </row>
    <row r="40814" spans="13:13" ht="49.2" customHeight="1">
      <c r="M40814" s="85"/>
    </row>
    <row r="40815" spans="13:13" ht="49.2" customHeight="1">
      <c r="M40815" s="85"/>
    </row>
    <row r="40816" spans="13:13" ht="49.2" customHeight="1">
      <c r="M40816" s="85"/>
    </row>
    <row r="40817" spans="13:13" ht="49.2" customHeight="1">
      <c r="M40817" s="85"/>
    </row>
    <row r="40818" spans="13:13" ht="49.2" customHeight="1">
      <c r="M40818" s="85"/>
    </row>
    <row r="40819" spans="13:13" ht="49.2" customHeight="1">
      <c r="M40819" s="85"/>
    </row>
    <row r="40820" spans="13:13" ht="49.2" customHeight="1">
      <c r="M40820" s="85"/>
    </row>
    <row r="40821" spans="13:13" ht="49.2" customHeight="1">
      <c r="M40821" s="85"/>
    </row>
    <row r="40822" spans="13:13" ht="49.2" customHeight="1">
      <c r="M40822" s="85"/>
    </row>
    <row r="40823" spans="13:13" ht="49.2" customHeight="1">
      <c r="M40823" s="85"/>
    </row>
    <row r="40824" spans="13:13" ht="49.2" customHeight="1">
      <c r="M40824" s="85"/>
    </row>
    <row r="40825" spans="13:13" ht="49.2" customHeight="1">
      <c r="M40825" s="85"/>
    </row>
    <row r="40826" spans="13:13" ht="49.2" customHeight="1">
      <c r="M40826" s="85"/>
    </row>
    <row r="40827" spans="13:13" ht="49.2" customHeight="1">
      <c r="M40827" s="85"/>
    </row>
    <row r="40828" spans="13:13" ht="49.2" customHeight="1">
      <c r="M40828" s="85"/>
    </row>
    <row r="40829" spans="13:13" ht="49.2" customHeight="1">
      <c r="M40829" s="85"/>
    </row>
    <row r="40830" spans="13:13" ht="49.2" customHeight="1">
      <c r="M40830" s="85"/>
    </row>
    <row r="40831" spans="13:13" ht="49.2" customHeight="1">
      <c r="M40831" s="85"/>
    </row>
    <row r="40832" spans="13:13" ht="49.2" customHeight="1">
      <c r="M40832" s="85"/>
    </row>
    <row r="40833" spans="13:13" ht="49.2" customHeight="1">
      <c r="M40833" s="85"/>
    </row>
    <row r="40834" spans="13:13" ht="49.2" customHeight="1">
      <c r="M40834" s="85"/>
    </row>
    <row r="40835" spans="13:13" ht="49.2" customHeight="1">
      <c r="M40835" s="85"/>
    </row>
    <row r="40836" spans="13:13" ht="49.2" customHeight="1">
      <c r="M40836" s="85"/>
    </row>
    <row r="40837" spans="13:13" ht="49.2" customHeight="1">
      <c r="M40837" s="85"/>
    </row>
    <row r="40838" spans="13:13" ht="49.2" customHeight="1">
      <c r="M40838" s="85"/>
    </row>
    <row r="40839" spans="13:13" ht="49.2" customHeight="1">
      <c r="M40839" s="85"/>
    </row>
    <row r="40840" spans="13:13" ht="49.2" customHeight="1">
      <c r="M40840" s="85"/>
    </row>
    <row r="40841" spans="13:13" ht="49.2" customHeight="1">
      <c r="M40841" s="85"/>
    </row>
    <row r="40842" spans="13:13" ht="49.2" customHeight="1">
      <c r="M40842" s="85"/>
    </row>
    <row r="40843" spans="13:13" ht="49.2" customHeight="1">
      <c r="M40843" s="85"/>
    </row>
    <row r="40844" spans="13:13" ht="49.2" customHeight="1">
      <c r="M40844" s="85"/>
    </row>
    <row r="40845" spans="13:13" ht="49.2" customHeight="1">
      <c r="M40845" s="85"/>
    </row>
    <row r="40846" spans="13:13" ht="49.2" customHeight="1">
      <c r="M40846" s="85"/>
    </row>
    <row r="40847" spans="13:13" ht="49.2" customHeight="1">
      <c r="M40847" s="85"/>
    </row>
    <row r="40848" spans="13:13" ht="49.2" customHeight="1">
      <c r="M40848" s="85"/>
    </row>
    <row r="40849" spans="13:13" ht="49.2" customHeight="1">
      <c r="M40849" s="85"/>
    </row>
    <row r="40850" spans="13:13" ht="49.2" customHeight="1">
      <c r="M40850" s="85"/>
    </row>
    <row r="40851" spans="13:13" ht="49.2" customHeight="1">
      <c r="M40851" s="85"/>
    </row>
    <row r="40852" spans="13:13" ht="49.2" customHeight="1">
      <c r="M40852" s="85"/>
    </row>
    <row r="40853" spans="13:13" ht="49.2" customHeight="1">
      <c r="M40853" s="85"/>
    </row>
    <row r="40854" spans="13:13" ht="49.2" customHeight="1">
      <c r="M40854" s="85"/>
    </row>
    <row r="40855" spans="13:13" ht="49.2" customHeight="1">
      <c r="M40855" s="85"/>
    </row>
    <row r="40856" spans="13:13" ht="49.2" customHeight="1">
      <c r="M40856" s="85"/>
    </row>
    <row r="40857" spans="13:13" ht="49.2" customHeight="1">
      <c r="M40857" s="85"/>
    </row>
    <row r="40858" spans="13:13" ht="49.2" customHeight="1">
      <c r="M40858" s="85"/>
    </row>
    <row r="40859" spans="13:13" ht="49.2" customHeight="1">
      <c r="M40859" s="85"/>
    </row>
    <row r="40860" spans="13:13" ht="49.2" customHeight="1">
      <c r="M40860" s="85"/>
    </row>
    <row r="40861" spans="13:13" ht="49.2" customHeight="1">
      <c r="M40861" s="85"/>
    </row>
    <row r="40862" spans="13:13" ht="49.2" customHeight="1">
      <c r="M40862" s="85"/>
    </row>
    <row r="40863" spans="13:13" ht="49.2" customHeight="1">
      <c r="M40863" s="85"/>
    </row>
    <row r="40864" spans="13:13" ht="49.2" customHeight="1">
      <c r="M40864" s="85"/>
    </row>
    <row r="40865" spans="13:13" ht="49.2" customHeight="1">
      <c r="M40865" s="85"/>
    </row>
    <row r="40866" spans="13:13" ht="49.2" customHeight="1">
      <c r="M40866" s="85"/>
    </row>
    <row r="40867" spans="13:13" ht="49.2" customHeight="1">
      <c r="M40867" s="85"/>
    </row>
    <row r="40868" spans="13:13" ht="49.2" customHeight="1">
      <c r="M40868" s="85"/>
    </row>
    <row r="40869" spans="13:13" ht="49.2" customHeight="1">
      <c r="M40869" s="85"/>
    </row>
    <row r="40870" spans="13:13" ht="49.2" customHeight="1">
      <c r="M40870" s="85"/>
    </row>
    <row r="40871" spans="13:13" ht="49.2" customHeight="1">
      <c r="M40871" s="85"/>
    </row>
    <row r="40872" spans="13:13" ht="49.2" customHeight="1">
      <c r="M40872" s="85"/>
    </row>
    <row r="40873" spans="13:13" ht="49.2" customHeight="1">
      <c r="M40873" s="85"/>
    </row>
    <row r="40874" spans="13:13" ht="49.2" customHeight="1">
      <c r="M40874" s="85"/>
    </row>
    <row r="40875" spans="13:13" ht="49.2" customHeight="1">
      <c r="M40875" s="85"/>
    </row>
    <row r="40876" spans="13:13" ht="49.2" customHeight="1">
      <c r="M40876" s="85"/>
    </row>
    <row r="40877" spans="13:13" ht="49.2" customHeight="1">
      <c r="M40877" s="85"/>
    </row>
    <row r="40878" spans="13:13" ht="49.2" customHeight="1">
      <c r="M40878" s="85"/>
    </row>
    <row r="40879" spans="13:13" ht="49.2" customHeight="1">
      <c r="M40879" s="85"/>
    </row>
    <row r="40880" spans="13:13" ht="49.2" customHeight="1">
      <c r="M40880" s="85"/>
    </row>
    <row r="40881" spans="13:13" ht="49.2" customHeight="1">
      <c r="M40881" s="85"/>
    </row>
    <row r="40882" spans="13:13" ht="49.2" customHeight="1">
      <c r="M40882" s="85"/>
    </row>
    <row r="40883" spans="13:13" ht="49.2" customHeight="1">
      <c r="M40883" s="85"/>
    </row>
    <row r="40884" spans="13:13" ht="49.2" customHeight="1">
      <c r="M40884" s="85"/>
    </row>
    <row r="40885" spans="13:13" ht="49.2" customHeight="1">
      <c r="M40885" s="85"/>
    </row>
    <row r="40886" spans="13:13" ht="49.2" customHeight="1">
      <c r="M40886" s="85"/>
    </row>
    <row r="40887" spans="13:13" ht="49.2" customHeight="1">
      <c r="M40887" s="85"/>
    </row>
    <row r="40888" spans="13:13" ht="49.2" customHeight="1">
      <c r="M40888" s="85"/>
    </row>
    <row r="40889" spans="13:13" ht="49.2" customHeight="1">
      <c r="M40889" s="85"/>
    </row>
    <row r="40890" spans="13:13" ht="49.2" customHeight="1">
      <c r="M40890" s="85"/>
    </row>
    <row r="40891" spans="13:13" ht="49.2" customHeight="1">
      <c r="M40891" s="85"/>
    </row>
    <row r="40892" spans="13:13" ht="49.2" customHeight="1">
      <c r="M40892" s="85"/>
    </row>
    <row r="40893" spans="13:13" ht="49.2" customHeight="1">
      <c r="M40893" s="85"/>
    </row>
    <row r="40894" spans="13:13" ht="49.2" customHeight="1">
      <c r="M40894" s="85"/>
    </row>
    <row r="40895" spans="13:13" ht="49.2" customHeight="1">
      <c r="M40895" s="85"/>
    </row>
    <row r="40896" spans="13:13" ht="49.2" customHeight="1">
      <c r="M40896" s="85"/>
    </row>
    <row r="40897" spans="13:13" ht="49.2" customHeight="1">
      <c r="M40897" s="85"/>
    </row>
    <row r="40898" spans="13:13" ht="49.2" customHeight="1">
      <c r="M40898" s="85"/>
    </row>
    <row r="40899" spans="13:13" ht="49.2" customHeight="1">
      <c r="M40899" s="85"/>
    </row>
    <row r="40900" spans="13:13" ht="49.2" customHeight="1">
      <c r="M40900" s="85"/>
    </row>
    <row r="40901" spans="13:13" ht="49.2" customHeight="1">
      <c r="M40901" s="85"/>
    </row>
    <row r="40902" spans="13:13" ht="49.2" customHeight="1">
      <c r="M40902" s="85"/>
    </row>
    <row r="40903" spans="13:13" ht="49.2" customHeight="1">
      <c r="M40903" s="85"/>
    </row>
    <row r="40904" spans="13:13" ht="49.2" customHeight="1">
      <c r="M40904" s="85"/>
    </row>
    <row r="40905" spans="13:13" ht="49.2" customHeight="1">
      <c r="M40905" s="85"/>
    </row>
    <row r="40906" spans="13:13" ht="49.2" customHeight="1">
      <c r="M40906" s="85"/>
    </row>
    <row r="40907" spans="13:13" ht="49.2" customHeight="1">
      <c r="M40907" s="85"/>
    </row>
    <row r="40908" spans="13:13" ht="49.2" customHeight="1">
      <c r="M40908" s="85"/>
    </row>
    <row r="40909" spans="13:13" ht="49.2" customHeight="1">
      <c r="M40909" s="85"/>
    </row>
    <row r="40910" spans="13:13" ht="49.2" customHeight="1">
      <c r="M40910" s="85"/>
    </row>
    <row r="40911" spans="13:13" ht="49.2" customHeight="1">
      <c r="M40911" s="85"/>
    </row>
    <row r="40912" spans="13:13" ht="49.2" customHeight="1">
      <c r="M40912" s="85"/>
    </row>
    <row r="40913" spans="13:13" ht="49.2" customHeight="1">
      <c r="M40913" s="85"/>
    </row>
    <row r="40914" spans="13:13" ht="49.2" customHeight="1">
      <c r="M40914" s="85"/>
    </row>
    <row r="40915" spans="13:13" ht="49.2" customHeight="1">
      <c r="M40915" s="85"/>
    </row>
    <row r="40916" spans="13:13" ht="49.2" customHeight="1">
      <c r="M40916" s="85"/>
    </row>
    <row r="40917" spans="13:13" ht="49.2" customHeight="1">
      <c r="M40917" s="85"/>
    </row>
    <row r="40918" spans="13:13" ht="49.2" customHeight="1">
      <c r="M40918" s="85"/>
    </row>
    <row r="40919" spans="13:13" ht="49.2" customHeight="1">
      <c r="M40919" s="85"/>
    </row>
    <row r="40920" spans="13:13" ht="49.2" customHeight="1">
      <c r="M40920" s="85"/>
    </row>
    <row r="40921" spans="13:13" ht="49.2" customHeight="1">
      <c r="M40921" s="85"/>
    </row>
    <row r="40922" spans="13:13" ht="49.2" customHeight="1">
      <c r="M40922" s="85"/>
    </row>
    <row r="40923" spans="13:13" ht="49.2" customHeight="1">
      <c r="M40923" s="85"/>
    </row>
    <row r="40924" spans="13:13" ht="49.2" customHeight="1">
      <c r="M40924" s="85"/>
    </row>
    <row r="40925" spans="13:13" ht="49.2" customHeight="1">
      <c r="M40925" s="85"/>
    </row>
    <row r="40926" spans="13:13" ht="49.2" customHeight="1">
      <c r="M40926" s="85"/>
    </row>
    <row r="40927" spans="13:13" ht="49.2" customHeight="1">
      <c r="M40927" s="85"/>
    </row>
    <row r="40928" spans="13:13" ht="49.2" customHeight="1">
      <c r="M40928" s="85"/>
    </row>
    <row r="40929" spans="13:13" ht="49.2" customHeight="1">
      <c r="M40929" s="85"/>
    </row>
    <row r="40930" spans="13:13" ht="49.2" customHeight="1">
      <c r="M40930" s="85"/>
    </row>
    <row r="40931" spans="13:13" ht="49.2" customHeight="1">
      <c r="M40931" s="85"/>
    </row>
    <row r="40932" spans="13:13" ht="49.2" customHeight="1">
      <c r="M40932" s="85"/>
    </row>
    <row r="40933" spans="13:13" ht="49.2" customHeight="1">
      <c r="M40933" s="85"/>
    </row>
    <row r="40934" spans="13:13" ht="49.2" customHeight="1">
      <c r="M40934" s="85"/>
    </row>
    <row r="40935" spans="13:13" ht="49.2" customHeight="1">
      <c r="M40935" s="85"/>
    </row>
    <row r="40936" spans="13:13" ht="49.2" customHeight="1">
      <c r="M40936" s="85"/>
    </row>
    <row r="40937" spans="13:13" ht="49.2" customHeight="1">
      <c r="M40937" s="85"/>
    </row>
    <row r="40938" spans="13:13" ht="49.2" customHeight="1">
      <c r="M40938" s="85"/>
    </row>
    <row r="40939" spans="13:13" ht="49.2" customHeight="1">
      <c r="M40939" s="85"/>
    </row>
    <row r="40940" spans="13:13" ht="49.2" customHeight="1">
      <c r="M40940" s="85"/>
    </row>
    <row r="40941" spans="13:13" ht="49.2" customHeight="1">
      <c r="M40941" s="85"/>
    </row>
    <row r="40942" spans="13:13" ht="49.2" customHeight="1">
      <c r="M40942" s="85"/>
    </row>
    <row r="40943" spans="13:13" ht="49.2" customHeight="1">
      <c r="M40943" s="85"/>
    </row>
    <row r="40944" spans="13:13" ht="49.2" customHeight="1">
      <c r="M40944" s="85"/>
    </row>
    <row r="40945" spans="13:13" ht="49.2" customHeight="1">
      <c r="M40945" s="85"/>
    </row>
    <row r="40946" spans="13:13" ht="49.2" customHeight="1">
      <c r="M40946" s="85"/>
    </row>
    <row r="40947" spans="13:13" ht="49.2" customHeight="1">
      <c r="M40947" s="85"/>
    </row>
    <row r="40948" spans="13:13" ht="49.2" customHeight="1">
      <c r="M40948" s="85"/>
    </row>
    <row r="40949" spans="13:13" ht="49.2" customHeight="1">
      <c r="M40949" s="85"/>
    </row>
    <row r="40950" spans="13:13" ht="49.2" customHeight="1">
      <c r="M40950" s="85"/>
    </row>
    <row r="40951" spans="13:13" ht="49.2" customHeight="1">
      <c r="M40951" s="85"/>
    </row>
    <row r="40952" spans="13:13" ht="49.2" customHeight="1">
      <c r="M40952" s="85"/>
    </row>
    <row r="40953" spans="13:13" ht="49.2" customHeight="1">
      <c r="M40953" s="85"/>
    </row>
    <row r="40954" spans="13:13" ht="49.2" customHeight="1">
      <c r="M40954" s="85"/>
    </row>
    <row r="40955" spans="13:13" ht="49.2" customHeight="1">
      <c r="M40955" s="85"/>
    </row>
    <row r="40956" spans="13:13" ht="49.2" customHeight="1">
      <c r="M40956" s="85"/>
    </row>
    <row r="40957" spans="13:13" ht="49.2" customHeight="1">
      <c r="M40957" s="85"/>
    </row>
    <row r="40958" spans="13:13" ht="49.2" customHeight="1">
      <c r="M40958" s="85"/>
    </row>
    <row r="40959" spans="13:13" ht="49.2" customHeight="1">
      <c r="M40959" s="85"/>
    </row>
    <row r="40960" spans="13:13" ht="49.2" customHeight="1">
      <c r="M40960" s="85"/>
    </row>
    <row r="40961" spans="13:13" ht="49.2" customHeight="1">
      <c r="M40961" s="85"/>
    </row>
    <row r="40962" spans="13:13" ht="49.2" customHeight="1">
      <c r="M40962" s="85"/>
    </row>
    <row r="40963" spans="13:13" ht="49.2" customHeight="1">
      <c r="M40963" s="85"/>
    </row>
    <row r="40964" spans="13:13" ht="49.2" customHeight="1">
      <c r="M40964" s="85"/>
    </row>
    <row r="40965" spans="13:13" ht="49.2" customHeight="1">
      <c r="M40965" s="85"/>
    </row>
    <row r="40966" spans="13:13" ht="49.2" customHeight="1">
      <c r="M40966" s="85"/>
    </row>
    <row r="40967" spans="13:13" ht="49.2" customHeight="1">
      <c r="M40967" s="85"/>
    </row>
    <row r="40968" spans="13:13" ht="49.2" customHeight="1">
      <c r="M40968" s="85"/>
    </row>
    <row r="40969" spans="13:13" ht="49.2" customHeight="1">
      <c r="M40969" s="85"/>
    </row>
    <row r="40970" spans="13:13" ht="49.2" customHeight="1">
      <c r="M40970" s="85"/>
    </row>
    <row r="40971" spans="13:13" ht="49.2" customHeight="1">
      <c r="M40971" s="85"/>
    </row>
    <row r="40972" spans="13:13" ht="49.2" customHeight="1">
      <c r="M40972" s="85"/>
    </row>
    <row r="40973" spans="13:13" ht="49.2" customHeight="1">
      <c r="M40973" s="85"/>
    </row>
    <row r="40974" spans="13:13" ht="49.2" customHeight="1">
      <c r="M40974" s="85"/>
    </row>
    <row r="40975" spans="13:13" ht="49.2" customHeight="1">
      <c r="M40975" s="85"/>
    </row>
    <row r="40976" spans="13:13" ht="49.2" customHeight="1">
      <c r="M40976" s="85"/>
    </row>
    <row r="40977" spans="13:13" ht="49.2" customHeight="1">
      <c r="M40977" s="85"/>
    </row>
    <row r="40978" spans="13:13" ht="49.2" customHeight="1">
      <c r="M40978" s="85"/>
    </row>
    <row r="40979" spans="13:13" ht="49.2" customHeight="1">
      <c r="M40979" s="85"/>
    </row>
    <row r="40980" spans="13:13" ht="49.2" customHeight="1">
      <c r="M40980" s="85"/>
    </row>
    <row r="40981" spans="13:13" ht="49.2" customHeight="1">
      <c r="M40981" s="85"/>
    </row>
    <row r="40982" spans="13:13" ht="49.2" customHeight="1">
      <c r="M40982" s="85"/>
    </row>
    <row r="40983" spans="13:13" ht="49.2" customHeight="1">
      <c r="M40983" s="85"/>
    </row>
    <row r="40984" spans="13:13" ht="49.2" customHeight="1">
      <c r="M40984" s="85"/>
    </row>
    <row r="40985" spans="13:13" ht="49.2" customHeight="1">
      <c r="M40985" s="85"/>
    </row>
    <row r="40986" spans="13:13" ht="49.2" customHeight="1">
      <c r="M40986" s="85"/>
    </row>
    <row r="40987" spans="13:13" ht="49.2" customHeight="1">
      <c r="M40987" s="85"/>
    </row>
    <row r="40988" spans="13:13" ht="49.2" customHeight="1">
      <c r="M40988" s="85"/>
    </row>
    <row r="40989" spans="13:13" ht="49.2" customHeight="1">
      <c r="M40989" s="85"/>
    </row>
    <row r="40990" spans="13:13" ht="49.2" customHeight="1">
      <c r="M40990" s="85"/>
    </row>
    <row r="40991" spans="13:13" ht="49.2" customHeight="1">
      <c r="M40991" s="85"/>
    </row>
    <row r="40992" spans="13:13" ht="49.2" customHeight="1">
      <c r="M40992" s="85"/>
    </row>
    <row r="40993" spans="13:13" ht="49.2" customHeight="1">
      <c r="M40993" s="85"/>
    </row>
    <row r="40994" spans="13:13" ht="49.2" customHeight="1">
      <c r="M40994" s="85"/>
    </row>
    <row r="40995" spans="13:13" ht="49.2" customHeight="1">
      <c r="M40995" s="85"/>
    </row>
    <row r="40996" spans="13:13" ht="49.2" customHeight="1">
      <c r="M40996" s="85"/>
    </row>
    <row r="40997" spans="13:13" ht="49.2" customHeight="1">
      <c r="M40997" s="85"/>
    </row>
    <row r="40998" spans="13:13" ht="49.2" customHeight="1">
      <c r="M40998" s="85"/>
    </row>
    <row r="40999" spans="13:13" ht="49.2" customHeight="1">
      <c r="M40999" s="85"/>
    </row>
    <row r="41000" spans="13:13" ht="49.2" customHeight="1">
      <c r="M41000" s="85"/>
    </row>
    <row r="41001" spans="13:13" ht="49.2" customHeight="1">
      <c r="M41001" s="85"/>
    </row>
    <row r="41002" spans="13:13" ht="49.2" customHeight="1">
      <c r="M41002" s="85"/>
    </row>
    <row r="41003" spans="13:13" ht="49.2" customHeight="1">
      <c r="M41003" s="85"/>
    </row>
    <row r="41004" spans="13:13" ht="49.2" customHeight="1">
      <c r="M41004" s="85"/>
    </row>
    <row r="41005" spans="13:13" ht="49.2" customHeight="1">
      <c r="M41005" s="85"/>
    </row>
    <row r="41006" spans="13:13" ht="49.2" customHeight="1">
      <c r="M41006" s="85"/>
    </row>
    <row r="41007" spans="13:13" ht="49.2" customHeight="1">
      <c r="M41007" s="85"/>
    </row>
    <row r="41008" spans="13:13" ht="49.2" customHeight="1">
      <c r="M41008" s="85"/>
    </row>
    <row r="41009" spans="13:13" ht="49.2" customHeight="1">
      <c r="M41009" s="85"/>
    </row>
    <row r="41010" spans="13:13" ht="49.2" customHeight="1">
      <c r="M41010" s="85"/>
    </row>
    <row r="41011" spans="13:13" ht="49.2" customHeight="1">
      <c r="M41011" s="85"/>
    </row>
    <row r="41012" spans="13:13" ht="49.2" customHeight="1">
      <c r="M41012" s="85"/>
    </row>
    <row r="41013" spans="13:13" ht="49.2" customHeight="1">
      <c r="M41013" s="85"/>
    </row>
    <row r="41014" spans="13:13" ht="49.2" customHeight="1">
      <c r="M41014" s="85"/>
    </row>
    <row r="41015" spans="13:13" ht="49.2" customHeight="1">
      <c r="M41015" s="85"/>
    </row>
    <row r="41016" spans="13:13" ht="49.2" customHeight="1">
      <c r="M41016" s="85"/>
    </row>
    <row r="41017" spans="13:13" ht="49.2" customHeight="1">
      <c r="M41017" s="85"/>
    </row>
    <row r="41018" spans="13:13" ht="49.2" customHeight="1">
      <c r="M41018" s="85"/>
    </row>
    <row r="41019" spans="13:13" ht="49.2" customHeight="1">
      <c r="M41019" s="85"/>
    </row>
    <row r="41020" spans="13:13" ht="49.2" customHeight="1">
      <c r="M41020" s="85"/>
    </row>
    <row r="41021" spans="13:13" ht="49.2" customHeight="1">
      <c r="M41021" s="85"/>
    </row>
    <row r="41022" spans="13:13" ht="49.2" customHeight="1">
      <c r="M41022" s="85"/>
    </row>
    <row r="41023" spans="13:13" ht="49.2" customHeight="1">
      <c r="M41023" s="85"/>
    </row>
    <row r="41024" spans="13:13" ht="49.2" customHeight="1">
      <c r="M41024" s="85"/>
    </row>
    <row r="41025" spans="13:13" ht="49.2" customHeight="1">
      <c r="M41025" s="85"/>
    </row>
    <row r="41026" spans="13:13" ht="49.2" customHeight="1">
      <c r="M41026" s="85"/>
    </row>
    <row r="41027" spans="13:13" ht="49.2" customHeight="1">
      <c r="M41027" s="85"/>
    </row>
    <row r="41028" spans="13:13" ht="49.2" customHeight="1">
      <c r="M41028" s="85"/>
    </row>
    <row r="41029" spans="13:13" ht="49.2" customHeight="1">
      <c r="M41029" s="85"/>
    </row>
    <row r="41030" spans="13:13" ht="49.2" customHeight="1">
      <c r="M41030" s="85"/>
    </row>
    <row r="41031" spans="13:13" ht="49.2" customHeight="1">
      <c r="M41031" s="85"/>
    </row>
    <row r="41032" spans="13:13" ht="49.2" customHeight="1">
      <c r="M41032" s="85"/>
    </row>
    <row r="41033" spans="13:13" ht="49.2" customHeight="1">
      <c r="M41033" s="85"/>
    </row>
    <row r="41034" spans="13:13" ht="49.2" customHeight="1">
      <c r="M41034" s="85"/>
    </row>
    <row r="41035" spans="13:13" ht="49.2" customHeight="1">
      <c r="M41035" s="85"/>
    </row>
    <row r="41036" spans="13:13" ht="49.2" customHeight="1">
      <c r="M41036" s="85"/>
    </row>
    <row r="41037" spans="13:13" ht="49.2" customHeight="1">
      <c r="M41037" s="85"/>
    </row>
    <row r="41038" spans="13:13" ht="49.2" customHeight="1">
      <c r="M41038" s="85"/>
    </row>
    <row r="41039" spans="13:13" ht="49.2" customHeight="1">
      <c r="M41039" s="85"/>
    </row>
    <row r="41040" spans="13:13" ht="49.2" customHeight="1">
      <c r="M41040" s="85"/>
    </row>
    <row r="41041" spans="13:13" ht="49.2" customHeight="1">
      <c r="M41041" s="85"/>
    </row>
    <row r="41042" spans="13:13" ht="49.2" customHeight="1">
      <c r="M41042" s="85"/>
    </row>
    <row r="41043" spans="13:13" ht="49.2" customHeight="1">
      <c r="M41043" s="85"/>
    </row>
    <row r="41044" spans="13:13" ht="49.2" customHeight="1">
      <c r="M41044" s="85"/>
    </row>
    <row r="41045" spans="13:13" ht="49.2" customHeight="1">
      <c r="M41045" s="85"/>
    </row>
    <row r="41046" spans="13:13" ht="49.2" customHeight="1">
      <c r="M41046" s="85"/>
    </row>
    <row r="41047" spans="13:13" ht="49.2" customHeight="1">
      <c r="M41047" s="85"/>
    </row>
    <row r="41048" spans="13:13" ht="49.2" customHeight="1">
      <c r="M41048" s="85"/>
    </row>
    <row r="41049" spans="13:13" ht="49.2" customHeight="1">
      <c r="M41049" s="85"/>
    </row>
    <row r="41050" spans="13:13" ht="49.2" customHeight="1">
      <c r="M41050" s="85"/>
    </row>
    <row r="41051" spans="13:13" ht="49.2" customHeight="1">
      <c r="M41051" s="85"/>
    </row>
    <row r="41052" spans="13:13" ht="49.2" customHeight="1">
      <c r="M41052" s="85"/>
    </row>
    <row r="41053" spans="13:13" ht="49.2" customHeight="1">
      <c r="M41053" s="85"/>
    </row>
    <row r="41054" spans="13:13" ht="49.2" customHeight="1">
      <c r="M41054" s="85"/>
    </row>
    <row r="41055" spans="13:13" ht="49.2" customHeight="1">
      <c r="M41055" s="85"/>
    </row>
    <row r="41056" spans="13:13" ht="49.2" customHeight="1">
      <c r="M41056" s="85"/>
    </row>
    <row r="41057" spans="13:13" ht="49.2" customHeight="1">
      <c r="M41057" s="85"/>
    </row>
    <row r="41058" spans="13:13" ht="49.2" customHeight="1">
      <c r="M41058" s="85"/>
    </row>
    <row r="41059" spans="13:13" ht="49.2" customHeight="1">
      <c r="M41059" s="85"/>
    </row>
    <row r="41060" spans="13:13" ht="49.2" customHeight="1">
      <c r="M41060" s="85"/>
    </row>
    <row r="41061" spans="13:13" ht="49.2" customHeight="1">
      <c r="M41061" s="85"/>
    </row>
    <row r="41062" spans="13:13" ht="49.2" customHeight="1">
      <c r="M41062" s="85"/>
    </row>
    <row r="41063" spans="13:13" ht="49.2" customHeight="1">
      <c r="M41063" s="85"/>
    </row>
    <row r="41064" spans="13:13" ht="49.2" customHeight="1">
      <c r="M41064" s="85"/>
    </row>
    <row r="41065" spans="13:13" ht="49.2" customHeight="1">
      <c r="M41065" s="85"/>
    </row>
    <row r="41066" spans="13:13" ht="49.2" customHeight="1">
      <c r="M41066" s="85"/>
    </row>
    <row r="41067" spans="13:13" ht="49.2" customHeight="1">
      <c r="M41067" s="85"/>
    </row>
    <row r="41068" spans="13:13" ht="49.2" customHeight="1">
      <c r="M41068" s="85"/>
    </row>
    <row r="41069" spans="13:13" ht="49.2" customHeight="1">
      <c r="M41069" s="85"/>
    </row>
    <row r="41070" spans="13:13" ht="49.2" customHeight="1">
      <c r="M41070" s="85"/>
    </row>
    <row r="41071" spans="13:13" ht="49.2" customHeight="1">
      <c r="M41071" s="85"/>
    </row>
    <row r="41072" spans="13:13" ht="49.2" customHeight="1">
      <c r="M41072" s="85"/>
    </row>
    <row r="41073" spans="13:13" ht="49.2" customHeight="1">
      <c r="M41073" s="85"/>
    </row>
    <row r="41074" spans="13:13" ht="49.2" customHeight="1">
      <c r="M41074" s="85"/>
    </row>
    <row r="41075" spans="13:13" ht="49.2" customHeight="1">
      <c r="M41075" s="85"/>
    </row>
    <row r="41076" spans="13:13" ht="49.2" customHeight="1">
      <c r="M41076" s="85"/>
    </row>
    <row r="41077" spans="13:13" ht="49.2" customHeight="1">
      <c r="M41077" s="85"/>
    </row>
    <row r="41078" spans="13:13" ht="49.2" customHeight="1">
      <c r="M41078" s="85"/>
    </row>
    <row r="41079" spans="13:13" ht="49.2" customHeight="1">
      <c r="M41079" s="85"/>
    </row>
    <row r="41080" spans="13:13" ht="49.2" customHeight="1">
      <c r="M41080" s="85"/>
    </row>
    <row r="41081" spans="13:13" ht="49.2" customHeight="1">
      <c r="M41081" s="85"/>
    </row>
    <row r="41082" spans="13:13" ht="49.2" customHeight="1">
      <c r="M41082" s="85"/>
    </row>
    <row r="41083" spans="13:13" ht="49.2" customHeight="1">
      <c r="M41083" s="85"/>
    </row>
    <row r="41084" spans="13:13" ht="49.2" customHeight="1">
      <c r="M41084" s="85"/>
    </row>
    <row r="41085" spans="13:13" ht="49.2" customHeight="1">
      <c r="M41085" s="85"/>
    </row>
    <row r="41086" spans="13:13" ht="49.2" customHeight="1">
      <c r="M41086" s="85"/>
    </row>
    <row r="41087" spans="13:13" ht="49.2" customHeight="1">
      <c r="M41087" s="85"/>
    </row>
    <row r="41088" spans="13:13" ht="49.2" customHeight="1">
      <c r="M41088" s="85"/>
    </row>
    <row r="41089" spans="13:13" ht="49.2" customHeight="1">
      <c r="M41089" s="85"/>
    </row>
    <row r="41090" spans="13:13" ht="49.2" customHeight="1">
      <c r="M41090" s="85"/>
    </row>
    <row r="41091" spans="13:13" ht="49.2" customHeight="1">
      <c r="M41091" s="85"/>
    </row>
    <row r="41092" spans="13:13" ht="49.2" customHeight="1">
      <c r="M41092" s="85"/>
    </row>
    <row r="41093" spans="13:13" ht="49.2" customHeight="1">
      <c r="M41093" s="85"/>
    </row>
    <row r="41094" spans="13:13" ht="49.2" customHeight="1">
      <c r="M41094" s="85"/>
    </row>
    <row r="41095" spans="13:13" ht="49.2" customHeight="1">
      <c r="M41095" s="85"/>
    </row>
    <row r="41096" spans="13:13" ht="49.2" customHeight="1">
      <c r="M41096" s="85"/>
    </row>
    <row r="41097" spans="13:13" ht="49.2" customHeight="1">
      <c r="M41097" s="85"/>
    </row>
    <row r="41098" spans="13:13" ht="49.2" customHeight="1">
      <c r="M41098" s="85"/>
    </row>
    <row r="41099" spans="13:13" ht="49.2" customHeight="1">
      <c r="M41099" s="85"/>
    </row>
    <row r="41100" spans="13:13" ht="49.2" customHeight="1">
      <c r="M41100" s="85"/>
    </row>
    <row r="41101" spans="13:13" ht="49.2" customHeight="1">
      <c r="M41101" s="85"/>
    </row>
    <row r="41102" spans="13:13" ht="49.2" customHeight="1">
      <c r="M41102" s="85"/>
    </row>
    <row r="41103" spans="13:13" ht="49.2" customHeight="1">
      <c r="M41103" s="85"/>
    </row>
    <row r="41104" spans="13:13" ht="49.2" customHeight="1">
      <c r="M41104" s="85"/>
    </row>
    <row r="41105" spans="13:13" ht="49.2" customHeight="1">
      <c r="M41105" s="85"/>
    </row>
    <row r="41106" spans="13:13" ht="49.2" customHeight="1">
      <c r="M41106" s="85"/>
    </row>
    <row r="41107" spans="13:13" ht="49.2" customHeight="1">
      <c r="M41107" s="85"/>
    </row>
    <row r="41108" spans="13:13" ht="49.2" customHeight="1">
      <c r="M41108" s="85"/>
    </row>
    <row r="41109" spans="13:13" ht="49.2" customHeight="1">
      <c r="M41109" s="85"/>
    </row>
    <row r="41110" spans="13:13" ht="49.2" customHeight="1">
      <c r="M41110" s="85"/>
    </row>
    <row r="41111" spans="13:13" ht="49.2" customHeight="1">
      <c r="M41111" s="85"/>
    </row>
    <row r="41112" spans="13:13" ht="49.2" customHeight="1">
      <c r="M41112" s="85"/>
    </row>
    <row r="41113" spans="13:13" ht="49.2" customHeight="1">
      <c r="M41113" s="85"/>
    </row>
    <row r="41114" spans="13:13" ht="49.2" customHeight="1">
      <c r="M41114" s="85"/>
    </row>
    <row r="41115" spans="13:13" ht="49.2" customHeight="1">
      <c r="M41115" s="85"/>
    </row>
    <row r="41116" spans="13:13" ht="49.2" customHeight="1">
      <c r="M41116" s="85"/>
    </row>
    <row r="41117" spans="13:13" ht="49.2" customHeight="1">
      <c r="M41117" s="85"/>
    </row>
    <row r="41118" spans="13:13" ht="49.2" customHeight="1">
      <c r="M41118" s="85"/>
    </row>
    <row r="41119" spans="13:13" ht="49.2" customHeight="1">
      <c r="M41119" s="85"/>
    </row>
    <row r="41120" spans="13:13" ht="49.2" customHeight="1">
      <c r="M41120" s="85"/>
    </row>
    <row r="41121" spans="13:13" ht="49.2" customHeight="1">
      <c r="M41121" s="85"/>
    </row>
    <row r="41122" spans="13:13" ht="49.2" customHeight="1">
      <c r="M41122" s="85"/>
    </row>
    <row r="41123" spans="13:13" ht="49.2" customHeight="1">
      <c r="M41123" s="85"/>
    </row>
    <row r="41124" spans="13:13" ht="49.2" customHeight="1">
      <c r="M41124" s="85"/>
    </row>
    <row r="41125" spans="13:13" ht="49.2" customHeight="1">
      <c r="M41125" s="85"/>
    </row>
    <row r="41126" spans="13:13" ht="49.2" customHeight="1">
      <c r="M41126" s="85"/>
    </row>
    <row r="41127" spans="13:13" ht="49.2" customHeight="1">
      <c r="M41127" s="85"/>
    </row>
    <row r="41128" spans="13:13" ht="49.2" customHeight="1">
      <c r="M41128" s="85"/>
    </row>
    <row r="41129" spans="13:13" ht="49.2" customHeight="1">
      <c r="M41129" s="85"/>
    </row>
    <row r="41130" spans="13:13" ht="49.2" customHeight="1">
      <c r="M41130" s="85"/>
    </row>
    <row r="41131" spans="13:13" ht="49.2" customHeight="1">
      <c r="M41131" s="85"/>
    </row>
    <row r="41132" spans="13:13" ht="49.2" customHeight="1">
      <c r="M41132" s="85"/>
    </row>
    <row r="41133" spans="13:13" ht="49.2" customHeight="1">
      <c r="M41133" s="85"/>
    </row>
    <row r="41134" spans="13:13" ht="49.2" customHeight="1">
      <c r="M41134" s="85"/>
    </row>
    <row r="41135" spans="13:13" ht="49.2" customHeight="1">
      <c r="M41135" s="85"/>
    </row>
    <row r="41136" spans="13:13" ht="49.2" customHeight="1">
      <c r="M41136" s="85"/>
    </row>
    <row r="41137" spans="13:13" ht="49.2" customHeight="1">
      <c r="M41137" s="85"/>
    </row>
    <row r="41138" spans="13:13" ht="49.2" customHeight="1">
      <c r="M41138" s="85"/>
    </row>
    <row r="41139" spans="13:13" ht="49.2" customHeight="1">
      <c r="M41139" s="85"/>
    </row>
    <row r="41140" spans="13:13" ht="49.2" customHeight="1">
      <c r="M41140" s="85"/>
    </row>
    <row r="41141" spans="13:13" ht="49.2" customHeight="1">
      <c r="M41141" s="85"/>
    </row>
    <row r="41142" spans="13:13" ht="49.2" customHeight="1">
      <c r="M41142" s="85"/>
    </row>
    <row r="41143" spans="13:13" ht="49.2" customHeight="1">
      <c r="M41143" s="85"/>
    </row>
    <row r="41144" spans="13:13" ht="49.2" customHeight="1">
      <c r="M41144" s="85"/>
    </row>
    <row r="41145" spans="13:13" ht="49.2" customHeight="1">
      <c r="M41145" s="85"/>
    </row>
    <row r="41146" spans="13:13" ht="49.2" customHeight="1">
      <c r="M41146" s="85"/>
    </row>
    <row r="41147" spans="13:13" ht="49.2" customHeight="1">
      <c r="M41147" s="85"/>
    </row>
    <row r="41148" spans="13:13" ht="49.2" customHeight="1">
      <c r="M41148" s="85"/>
    </row>
    <row r="41149" spans="13:13" ht="49.2" customHeight="1">
      <c r="M41149" s="85"/>
    </row>
    <row r="41150" spans="13:13" ht="49.2" customHeight="1">
      <c r="M41150" s="85"/>
    </row>
    <row r="41151" spans="13:13" ht="49.2" customHeight="1">
      <c r="M41151" s="85"/>
    </row>
    <row r="41152" spans="13:13" ht="49.2" customHeight="1">
      <c r="M41152" s="85"/>
    </row>
    <row r="41153" spans="13:13" ht="49.2" customHeight="1">
      <c r="M41153" s="85"/>
    </row>
    <row r="41154" spans="13:13" ht="49.2" customHeight="1">
      <c r="M41154" s="85"/>
    </row>
    <row r="41155" spans="13:13" ht="49.2" customHeight="1">
      <c r="M41155" s="85"/>
    </row>
    <row r="41156" spans="13:13" ht="49.2" customHeight="1">
      <c r="M41156" s="85"/>
    </row>
    <row r="41157" spans="13:13" ht="49.2" customHeight="1">
      <c r="M41157" s="85"/>
    </row>
    <row r="41158" spans="13:13" ht="49.2" customHeight="1">
      <c r="M41158" s="85"/>
    </row>
    <row r="41159" spans="13:13" ht="49.2" customHeight="1">
      <c r="M41159" s="85"/>
    </row>
    <row r="41160" spans="13:13" ht="49.2" customHeight="1">
      <c r="M41160" s="85"/>
    </row>
    <row r="41161" spans="13:13" ht="49.2" customHeight="1">
      <c r="M41161" s="85"/>
    </row>
    <row r="41162" spans="13:13" ht="49.2" customHeight="1">
      <c r="M41162" s="85"/>
    </row>
    <row r="41163" spans="13:13" ht="49.2" customHeight="1">
      <c r="M41163" s="85"/>
    </row>
    <row r="41164" spans="13:13" ht="49.2" customHeight="1">
      <c r="M41164" s="85"/>
    </row>
    <row r="41165" spans="13:13" ht="49.2" customHeight="1">
      <c r="M41165" s="85"/>
    </row>
    <row r="41166" spans="13:13" ht="49.2" customHeight="1">
      <c r="M41166" s="85"/>
    </row>
    <row r="41167" spans="13:13" ht="49.2" customHeight="1">
      <c r="M41167" s="85"/>
    </row>
    <row r="41168" spans="13:13" ht="49.2" customHeight="1">
      <c r="M41168" s="85"/>
    </row>
    <row r="41169" spans="13:13" ht="49.2" customHeight="1">
      <c r="M41169" s="85"/>
    </row>
    <row r="41170" spans="13:13" ht="49.2" customHeight="1">
      <c r="M41170" s="85"/>
    </row>
    <row r="41171" spans="13:13" ht="49.2" customHeight="1">
      <c r="M41171" s="85"/>
    </row>
    <row r="41172" spans="13:13" ht="49.2" customHeight="1">
      <c r="M41172" s="85"/>
    </row>
    <row r="41173" spans="13:13" ht="49.2" customHeight="1">
      <c r="M41173" s="85"/>
    </row>
    <row r="41174" spans="13:13" ht="49.2" customHeight="1">
      <c r="M41174" s="85"/>
    </row>
    <row r="41175" spans="13:13" ht="49.2" customHeight="1">
      <c r="M41175" s="85"/>
    </row>
    <row r="41176" spans="13:13" ht="49.2" customHeight="1">
      <c r="M41176" s="85"/>
    </row>
    <row r="41177" spans="13:13" ht="49.2" customHeight="1">
      <c r="M41177" s="85"/>
    </row>
    <row r="41178" spans="13:13" ht="49.2" customHeight="1">
      <c r="M41178" s="85"/>
    </row>
    <row r="41179" spans="13:13" ht="49.2" customHeight="1">
      <c r="M41179" s="85"/>
    </row>
    <row r="41180" spans="13:13" ht="49.2" customHeight="1">
      <c r="M41180" s="85"/>
    </row>
    <row r="41181" spans="13:13" ht="49.2" customHeight="1">
      <c r="M41181" s="85"/>
    </row>
    <row r="41182" spans="13:13" ht="49.2" customHeight="1">
      <c r="M41182" s="85"/>
    </row>
    <row r="41183" spans="13:13" ht="49.2" customHeight="1">
      <c r="M41183" s="85"/>
    </row>
    <row r="41184" spans="13:13" ht="49.2" customHeight="1">
      <c r="M41184" s="85"/>
    </row>
    <row r="41185" spans="13:13" ht="49.2" customHeight="1">
      <c r="M41185" s="85"/>
    </row>
    <row r="41186" spans="13:13" ht="49.2" customHeight="1">
      <c r="M41186" s="85"/>
    </row>
    <row r="41187" spans="13:13" ht="49.2" customHeight="1">
      <c r="M41187" s="85"/>
    </row>
    <row r="41188" spans="13:13" ht="49.2" customHeight="1">
      <c r="M41188" s="85"/>
    </row>
    <row r="41189" spans="13:13" ht="49.2" customHeight="1">
      <c r="M41189" s="85"/>
    </row>
    <row r="41190" spans="13:13" ht="49.2" customHeight="1">
      <c r="M41190" s="85"/>
    </row>
    <row r="41191" spans="13:13" ht="49.2" customHeight="1">
      <c r="M41191" s="85"/>
    </row>
    <row r="41192" spans="13:13" ht="49.2" customHeight="1">
      <c r="M41192" s="85"/>
    </row>
    <row r="41193" spans="13:13" ht="49.2" customHeight="1">
      <c r="M41193" s="85"/>
    </row>
    <row r="41194" spans="13:13" ht="49.2" customHeight="1">
      <c r="M41194" s="85"/>
    </row>
    <row r="41195" spans="13:13" ht="49.2" customHeight="1">
      <c r="M41195" s="85"/>
    </row>
    <row r="41196" spans="13:13" ht="49.2" customHeight="1">
      <c r="M41196" s="85"/>
    </row>
    <row r="41197" spans="13:13" ht="49.2" customHeight="1">
      <c r="M41197" s="85"/>
    </row>
    <row r="41198" spans="13:13" ht="49.2" customHeight="1">
      <c r="M41198" s="85"/>
    </row>
    <row r="41199" spans="13:13" ht="49.2" customHeight="1">
      <c r="M41199" s="85"/>
    </row>
    <row r="41200" spans="13:13" ht="49.2" customHeight="1">
      <c r="M41200" s="85"/>
    </row>
    <row r="41201" spans="13:13" ht="49.2" customHeight="1">
      <c r="M41201" s="85"/>
    </row>
    <row r="41202" spans="13:13" ht="49.2" customHeight="1">
      <c r="M41202" s="85"/>
    </row>
    <row r="41203" spans="13:13" ht="49.2" customHeight="1">
      <c r="M41203" s="85"/>
    </row>
    <row r="41204" spans="13:13" ht="49.2" customHeight="1">
      <c r="M41204" s="85"/>
    </row>
    <row r="41205" spans="13:13" ht="49.2" customHeight="1">
      <c r="M41205" s="85"/>
    </row>
    <row r="41206" spans="13:13" ht="49.2" customHeight="1">
      <c r="M41206" s="85"/>
    </row>
    <row r="41207" spans="13:13" ht="49.2" customHeight="1">
      <c r="M41207" s="85"/>
    </row>
    <row r="41208" spans="13:13" ht="49.2" customHeight="1">
      <c r="M41208" s="85"/>
    </row>
    <row r="41209" spans="13:13" ht="49.2" customHeight="1">
      <c r="M41209" s="85"/>
    </row>
    <row r="41210" spans="13:13" ht="49.2" customHeight="1">
      <c r="M41210" s="85"/>
    </row>
    <row r="41211" spans="13:13" ht="49.2" customHeight="1">
      <c r="M41211" s="85"/>
    </row>
    <row r="41212" spans="13:13" ht="49.2" customHeight="1">
      <c r="M41212" s="85"/>
    </row>
    <row r="41213" spans="13:13" ht="49.2" customHeight="1">
      <c r="M41213" s="85"/>
    </row>
    <row r="41214" spans="13:13" ht="49.2" customHeight="1">
      <c r="M41214" s="85"/>
    </row>
    <row r="41215" spans="13:13" ht="49.2" customHeight="1">
      <c r="M41215" s="85"/>
    </row>
    <row r="41216" spans="13:13" ht="49.2" customHeight="1">
      <c r="M41216" s="85"/>
    </row>
    <row r="41217" spans="13:13" ht="49.2" customHeight="1">
      <c r="M41217" s="85"/>
    </row>
    <row r="41218" spans="13:13" ht="49.2" customHeight="1">
      <c r="M41218" s="85"/>
    </row>
    <row r="41219" spans="13:13" ht="49.2" customHeight="1">
      <c r="M41219" s="85"/>
    </row>
    <row r="41220" spans="13:13" ht="49.2" customHeight="1">
      <c r="M41220" s="85"/>
    </row>
    <row r="41221" spans="13:13" ht="49.2" customHeight="1">
      <c r="M41221" s="85"/>
    </row>
    <row r="41222" spans="13:13" ht="49.2" customHeight="1">
      <c r="M41222" s="85"/>
    </row>
    <row r="41223" spans="13:13" ht="49.2" customHeight="1">
      <c r="M41223" s="85"/>
    </row>
    <row r="41224" spans="13:13" ht="49.2" customHeight="1">
      <c r="M41224" s="85"/>
    </row>
    <row r="41225" spans="13:13" ht="49.2" customHeight="1">
      <c r="M41225" s="85"/>
    </row>
    <row r="41226" spans="13:13" ht="49.2" customHeight="1">
      <c r="M41226" s="85"/>
    </row>
    <row r="41227" spans="13:13" ht="49.2" customHeight="1">
      <c r="M41227" s="85"/>
    </row>
    <row r="41228" spans="13:13" ht="49.2" customHeight="1">
      <c r="M41228" s="85"/>
    </row>
    <row r="41229" spans="13:13" ht="49.2" customHeight="1">
      <c r="M41229" s="85"/>
    </row>
    <row r="41230" spans="13:13" ht="49.2" customHeight="1">
      <c r="M41230" s="85"/>
    </row>
    <row r="41231" spans="13:13" ht="49.2" customHeight="1">
      <c r="M41231" s="85"/>
    </row>
    <row r="41232" spans="13:13" ht="49.2" customHeight="1">
      <c r="M41232" s="85"/>
    </row>
    <row r="41233" spans="13:13" ht="49.2" customHeight="1">
      <c r="M41233" s="85"/>
    </row>
    <row r="41234" spans="13:13" ht="49.2" customHeight="1">
      <c r="M41234" s="85"/>
    </row>
    <row r="41235" spans="13:13" ht="49.2" customHeight="1">
      <c r="M41235" s="85"/>
    </row>
    <row r="41236" spans="13:13" ht="49.2" customHeight="1">
      <c r="M41236" s="85"/>
    </row>
    <row r="41237" spans="13:13" ht="49.2" customHeight="1">
      <c r="M41237" s="85"/>
    </row>
    <row r="41238" spans="13:13" ht="49.2" customHeight="1">
      <c r="M41238" s="85"/>
    </row>
    <row r="41239" spans="13:13" ht="49.2" customHeight="1">
      <c r="M41239" s="85"/>
    </row>
    <row r="41240" spans="13:13" ht="49.2" customHeight="1">
      <c r="M41240" s="85"/>
    </row>
    <row r="41241" spans="13:13" ht="49.2" customHeight="1">
      <c r="M41241" s="85"/>
    </row>
    <row r="41242" spans="13:13" ht="49.2" customHeight="1">
      <c r="M41242" s="85"/>
    </row>
    <row r="41243" spans="13:13" ht="49.2" customHeight="1">
      <c r="M41243" s="85"/>
    </row>
    <row r="41244" spans="13:13" ht="49.2" customHeight="1">
      <c r="M41244" s="85"/>
    </row>
    <row r="41245" spans="13:13" ht="49.2" customHeight="1">
      <c r="M41245" s="85"/>
    </row>
    <row r="41246" spans="13:13" ht="49.2" customHeight="1">
      <c r="M41246" s="85"/>
    </row>
    <row r="41247" spans="13:13" ht="49.2" customHeight="1">
      <c r="M41247" s="85"/>
    </row>
    <row r="41248" spans="13:13" ht="49.2" customHeight="1">
      <c r="M41248" s="85"/>
    </row>
    <row r="41249" spans="13:13" ht="49.2" customHeight="1">
      <c r="M41249" s="85"/>
    </row>
    <row r="41250" spans="13:13" ht="49.2" customHeight="1">
      <c r="M41250" s="85"/>
    </row>
    <row r="41251" spans="13:13" ht="49.2" customHeight="1">
      <c r="M41251" s="85"/>
    </row>
    <row r="41252" spans="13:13" ht="49.2" customHeight="1">
      <c r="M41252" s="85"/>
    </row>
    <row r="41253" spans="13:13" ht="49.2" customHeight="1">
      <c r="M41253" s="85"/>
    </row>
    <row r="41254" spans="13:13" ht="49.2" customHeight="1">
      <c r="M41254" s="85"/>
    </row>
    <row r="41255" spans="13:13" ht="49.2" customHeight="1">
      <c r="M41255" s="85"/>
    </row>
    <row r="41256" spans="13:13" ht="49.2" customHeight="1">
      <c r="M41256" s="85"/>
    </row>
    <row r="41257" spans="13:13" ht="49.2" customHeight="1">
      <c r="M41257" s="85"/>
    </row>
    <row r="41258" spans="13:13" ht="49.2" customHeight="1">
      <c r="M41258" s="85"/>
    </row>
    <row r="41259" spans="13:13" ht="49.2" customHeight="1">
      <c r="M41259" s="85"/>
    </row>
    <row r="41260" spans="13:13" ht="49.2" customHeight="1">
      <c r="M41260" s="85"/>
    </row>
    <row r="41261" spans="13:13" ht="49.2" customHeight="1">
      <c r="M41261" s="85"/>
    </row>
    <row r="41262" spans="13:13" ht="49.2" customHeight="1">
      <c r="M41262" s="85"/>
    </row>
    <row r="41263" spans="13:13" ht="49.2" customHeight="1">
      <c r="M41263" s="85"/>
    </row>
    <row r="41264" spans="13:13" ht="49.2" customHeight="1">
      <c r="M41264" s="85"/>
    </row>
    <row r="41265" spans="13:13" ht="49.2" customHeight="1">
      <c r="M41265" s="85"/>
    </row>
    <row r="41266" spans="13:13" ht="49.2" customHeight="1">
      <c r="M41266" s="85"/>
    </row>
    <row r="41267" spans="13:13" ht="49.2" customHeight="1">
      <c r="M41267" s="85"/>
    </row>
    <row r="41268" spans="13:13" ht="49.2" customHeight="1">
      <c r="M41268" s="85"/>
    </row>
    <row r="41269" spans="13:13" ht="49.2" customHeight="1">
      <c r="M41269" s="85"/>
    </row>
    <row r="41270" spans="13:13" ht="49.2" customHeight="1">
      <c r="M41270" s="85"/>
    </row>
    <row r="41271" spans="13:13" ht="49.2" customHeight="1">
      <c r="M41271" s="85"/>
    </row>
    <row r="41272" spans="13:13" ht="49.2" customHeight="1">
      <c r="M41272" s="85"/>
    </row>
    <row r="41273" spans="13:13" ht="49.2" customHeight="1">
      <c r="M41273" s="85"/>
    </row>
    <row r="41274" spans="13:13" ht="49.2" customHeight="1">
      <c r="M41274" s="85"/>
    </row>
    <row r="41275" spans="13:13" ht="49.2" customHeight="1">
      <c r="M41275" s="85"/>
    </row>
    <row r="41276" spans="13:13" ht="49.2" customHeight="1">
      <c r="M41276" s="85"/>
    </row>
    <row r="41277" spans="13:13" ht="49.2" customHeight="1">
      <c r="M41277" s="85"/>
    </row>
    <row r="41278" spans="13:13" ht="49.2" customHeight="1">
      <c r="M41278" s="85"/>
    </row>
    <row r="41279" spans="13:13" ht="49.2" customHeight="1">
      <c r="M41279" s="85"/>
    </row>
    <row r="41280" spans="13:13" ht="49.2" customHeight="1">
      <c r="M41280" s="85"/>
    </row>
    <row r="41281" spans="13:13" ht="49.2" customHeight="1">
      <c r="M41281" s="85"/>
    </row>
    <row r="41282" spans="13:13" ht="49.2" customHeight="1">
      <c r="M41282" s="85"/>
    </row>
    <row r="41283" spans="13:13" ht="49.2" customHeight="1">
      <c r="M41283" s="85"/>
    </row>
    <row r="41284" spans="13:13" ht="49.2" customHeight="1">
      <c r="M41284" s="85"/>
    </row>
    <row r="41285" spans="13:13" ht="49.2" customHeight="1">
      <c r="M41285" s="85"/>
    </row>
    <row r="41286" spans="13:13" ht="49.2" customHeight="1">
      <c r="M41286" s="85"/>
    </row>
    <row r="41287" spans="13:13" ht="49.2" customHeight="1">
      <c r="M41287" s="85"/>
    </row>
    <row r="41288" spans="13:13" ht="49.2" customHeight="1">
      <c r="M41288" s="85"/>
    </row>
    <row r="41289" spans="13:13" ht="49.2" customHeight="1">
      <c r="M41289" s="85"/>
    </row>
    <row r="41290" spans="13:13" ht="49.2" customHeight="1">
      <c r="M41290" s="85"/>
    </row>
    <row r="41291" spans="13:13" ht="49.2" customHeight="1">
      <c r="M41291" s="85"/>
    </row>
    <row r="41292" spans="13:13" ht="49.2" customHeight="1">
      <c r="M41292" s="85"/>
    </row>
    <row r="41293" spans="13:13" ht="49.2" customHeight="1">
      <c r="M41293" s="85"/>
    </row>
    <row r="41294" spans="13:13" ht="49.2" customHeight="1">
      <c r="M41294" s="85"/>
    </row>
    <row r="41295" spans="13:13" ht="49.2" customHeight="1">
      <c r="M41295" s="85"/>
    </row>
    <row r="41296" spans="13:13" ht="49.2" customHeight="1">
      <c r="M41296" s="85"/>
    </row>
    <row r="41297" spans="13:13" ht="49.2" customHeight="1">
      <c r="M41297" s="85"/>
    </row>
    <row r="41298" spans="13:13" ht="49.2" customHeight="1">
      <c r="M41298" s="85"/>
    </row>
    <row r="41299" spans="13:13" ht="49.2" customHeight="1">
      <c r="M41299" s="85"/>
    </row>
    <row r="41300" spans="13:13" ht="49.2" customHeight="1">
      <c r="M41300" s="85"/>
    </row>
    <row r="41301" spans="13:13" ht="49.2" customHeight="1">
      <c r="M41301" s="85"/>
    </row>
    <row r="41302" spans="13:13" ht="49.2" customHeight="1">
      <c r="M41302" s="85"/>
    </row>
    <row r="41303" spans="13:13" ht="49.2" customHeight="1">
      <c r="M41303" s="85"/>
    </row>
    <row r="41304" spans="13:13" ht="49.2" customHeight="1">
      <c r="M41304" s="85"/>
    </row>
    <row r="41305" spans="13:13" ht="49.2" customHeight="1">
      <c r="M41305" s="85"/>
    </row>
    <row r="41306" spans="13:13" ht="49.2" customHeight="1">
      <c r="M41306" s="85"/>
    </row>
    <row r="41307" spans="13:13" ht="49.2" customHeight="1">
      <c r="M41307" s="85"/>
    </row>
    <row r="41308" spans="13:13" ht="49.2" customHeight="1">
      <c r="M41308" s="85"/>
    </row>
    <row r="41309" spans="13:13" ht="49.2" customHeight="1">
      <c r="M41309" s="85"/>
    </row>
    <row r="41310" spans="13:13" ht="49.2" customHeight="1">
      <c r="M41310" s="85"/>
    </row>
    <row r="41311" spans="13:13" ht="49.2" customHeight="1">
      <c r="M41311" s="85"/>
    </row>
    <row r="41312" spans="13:13" ht="49.2" customHeight="1">
      <c r="M41312" s="85"/>
    </row>
    <row r="41313" spans="13:13" ht="49.2" customHeight="1">
      <c r="M41313" s="85"/>
    </row>
    <row r="41314" spans="13:13" ht="49.2" customHeight="1">
      <c r="M41314" s="85"/>
    </row>
    <row r="41315" spans="13:13" ht="49.2" customHeight="1">
      <c r="M41315" s="85"/>
    </row>
    <row r="41316" spans="13:13" ht="49.2" customHeight="1">
      <c r="M41316" s="85"/>
    </row>
    <row r="41317" spans="13:13" ht="49.2" customHeight="1">
      <c r="M41317" s="85"/>
    </row>
    <row r="41318" spans="13:13" ht="49.2" customHeight="1">
      <c r="M41318" s="85"/>
    </row>
    <row r="41319" spans="13:13" ht="49.2" customHeight="1">
      <c r="M41319" s="85"/>
    </row>
    <row r="41320" spans="13:13" ht="49.2" customHeight="1">
      <c r="M41320" s="85"/>
    </row>
    <row r="41321" spans="13:13" ht="49.2" customHeight="1">
      <c r="M41321" s="85"/>
    </row>
    <row r="41322" spans="13:13" ht="49.2" customHeight="1">
      <c r="M41322" s="85"/>
    </row>
    <row r="41323" spans="13:13" ht="49.2" customHeight="1">
      <c r="M41323" s="85"/>
    </row>
    <row r="41324" spans="13:13" ht="49.2" customHeight="1">
      <c r="M41324" s="85"/>
    </row>
    <row r="41325" spans="13:13" ht="49.2" customHeight="1">
      <c r="M41325" s="85"/>
    </row>
    <row r="41326" spans="13:13" ht="49.2" customHeight="1">
      <c r="M41326" s="85"/>
    </row>
    <row r="41327" spans="13:13" ht="49.2" customHeight="1">
      <c r="M41327" s="85"/>
    </row>
    <row r="41328" spans="13:13" ht="49.2" customHeight="1">
      <c r="M41328" s="85"/>
    </row>
    <row r="41329" spans="13:13" ht="49.2" customHeight="1">
      <c r="M41329" s="85"/>
    </row>
    <row r="41330" spans="13:13" ht="49.2" customHeight="1">
      <c r="M41330" s="85"/>
    </row>
    <row r="41331" spans="13:13" ht="49.2" customHeight="1">
      <c r="M41331" s="85"/>
    </row>
    <row r="41332" spans="13:13" ht="49.2" customHeight="1">
      <c r="M41332" s="85"/>
    </row>
    <row r="41333" spans="13:13" ht="49.2" customHeight="1">
      <c r="M41333" s="85"/>
    </row>
    <row r="41334" spans="13:13" ht="49.2" customHeight="1">
      <c r="M41334" s="85"/>
    </row>
    <row r="41335" spans="13:13" ht="49.2" customHeight="1">
      <c r="M41335" s="85"/>
    </row>
    <row r="41336" spans="13:13" ht="49.2" customHeight="1">
      <c r="M41336" s="85"/>
    </row>
    <row r="41337" spans="13:13" ht="49.2" customHeight="1">
      <c r="M41337" s="85"/>
    </row>
    <row r="41338" spans="13:13" ht="49.2" customHeight="1">
      <c r="M41338" s="85"/>
    </row>
    <row r="41339" spans="13:13" ht="49.2" customHeight="1">
      <c r="M41339" s="85"/>
    </row>
    <row r="41340" spans="13:13" ht="49.2" customHeight="1">
      <c r="M41340" s="85"/>
    </row>
    <row r="41341" spans="13:13" ht="49.2" customHeight="1">
      <c r="M41341" s="85"/>
    </row>
    <row r="41342" spans="13:13" ht="49.2" customHeight="1">
      <c r="M41342" s="85"/>
    </row>
    <row r="41343" spans="13:13" ht="49.2" customHeight="1">
      <c r="M41343" s="85"/>
    </row>
    <row r="41344" spans="13:13" ht="49.2" customHeight="1">
      <c r="M41344" s="85"/>
    </row>
    <row r="41345" spans="13:13" ht="49.2" customHeight="1">
      <c r="M41345" s="85"/>
    </row>
    <row r="41346" spans="13:13" ht="49.2" customHeight="1">
      <c r="M41346" s="85"/>
    </row>
    <row r="41347" spans="13:13" ht="49.2" customHeight="1">
      <c r="M41347" s="85"/>
    </row>
    <row r="41348" spans="13:13" ht="49.2" customHeight="1">
      <c r="M41348" s="85"/>
    </row>
    <row r="41349" spans="13:13" ht="49.2" customHeight="1">
      <c r="M41349" s="85"/>
    </row>
    <row r="41350" spans="13:13" ht="49.2" customHeight="1">
      <c r="M41350" s="85"/>
    </row>
    <row r="41351" spans="13:13" ht="49.2" customHeight="1">
      <c r="M41351" s="85"/>
    </row>
    <row r="41352" spans="13:13" ht="49.2" customHeight="1">
      <c r="M41352" s="85"/>
    </row>
    <row r="41353" spans="13:13" ht="49.2" customHeight="1">
      <c r="M41353" s="85"/>
    </row>
    <row r="41354" spans="13:13" ht="49.2" customHeight="1">
      <c r="M41354" s="85"/>
    </row>
    <row r="41355" spans="13:13" ht="49.2" customHeight="1">
      <c r="M41355" s="85"/>
    </row>
    <row r="41356" spans="13:13" ht="49.2" customHeight="1">
      <c r="M41356" s="85"/>
    </row>
    <row r="41357" spans="13:13" ht="49.2" customHeight="1">
      <c r="M41357" s="85"/>
    </row>
    <row r="41358" spans="13:13" ht="49.2" customHeight="1">
      <c r="M41358" s="85"/>
    </row>
    <row r="41359" spans="13:13" ht="49.2" customHeight="1">
      <c r="M41359" s="85"/>
    </row>
    <row r="41360" spans="13:13" ht="49.2" customHeight="1">
      <c r="M41360" s="85"/>
    </row>
    <row r="41361" spans="13:13" ht="49.2" customHeight="1">
      <c r="M41361" s="85"/>
    </row>
    <row r="41362" spans="13:13" ht="49.2" customHeight="1">
      <c r="M41362" s="85"/>
    </row>
    <row r="41363" spans="13:13" ht="49.2" customHeight="1">
      <c r="M41363" s="85"/>
    </row>
    <row r="41364" spans="13:13" ht="49.2" customHeight="1">
      <c r="M41364" s="85"/>
    </row>
    <row r="41365" spans="13:13" ht="49.2" customHeight="1">
      <c r="M41365" s="85"/>
    </row>
    <row r="41366" spans="13:13" ht="49.2" customHeight="1">
      <c r="M41366" s="85"/>
    </row>
    <row r="41367" spans="13:13" ht="49.2" customHeight="1">
      <c r="M41367" s="85"/>
    </row>
    <row r="41368" spans="13:13" ht="49.2" customHeight="1">
      <c r="M41368" s="85"/>
    </row>
    <row r="41369" spans="13:13" ht="49.2" customHeight="1">
      <c r="M41369" s="85"/>
    </row>
    <row r="41370" spans="13:13" ht="49.2" customHeight="1">
      <c r="M41370" s="85"/>
    </row>
    <row r="41371" spans="13:13" ht="49.2" customHeight="1">
      <c r="M41371" s="85"/>
    </row>
    <row r="41372" spans="13:13" ht="49.2" customHeight="1">
      <c r="M41372" s="85"/>
    </row>
    <row r="41373" spans="13:13" ht="49.2" customHeight="1">
      <c r="M41373" s="85"/>
    </row>
    <row r="41374" spans="13:13" ht="49.2" customHeight="1">
      <c r="M41374" s="85"/>
    </row>
    <row r="41375" spans="13:13" ht="49.2" customHeight="1">
      <c r="M41375" s="85"/>
    </row>
    <row r="41376" spans="13:13" ht="49.2" customHeight="1">
      <c r="M41376" s="85"/>
    </row>
    <row r="41377" spans="13:13" ht="49.2" customHeight="1">
      <c r="M41377" s="85"/>
    </row>
    <row r="41378" spans="13:13" ht="49.2" customHeight="1">
      <c r="M41378" s="85"/>
    </row>
    <row r="41379" spans="13:13" ht="49.2" customHeight="1">
      <c r="M41379" s="85"/>
    </row>
    <row r="41380" spans="13:13" ht="49.2" customHeight="1">
      <c r="M41380" s="85"/>
    </row>
    <row r="41381" spans="13:13" ht="49.2" customHeight="1">
      <c r="M41381" s="85"/>
    </row>
    <row r="41382" spans="13:13" ht="49.2" customHeight="1">
      <c r="M41382" s="85"/>
    </row>
    <row r="41383" spans="13:13" ht="49.2" customHeight="1">
      <c r="M41383" s="85"/>
    </row>
    <row r="41384" spans="13:13" ht="49.2" customHeight="1">
      <c r="M41384" s="85"/>
    </row>
    <row r="41385" spans="13:13" ht="49.2" customHeight="1">
      <c r="M41385" s="85"/>
    </row>
    <row r="41386" spans="13:13" ht="49.2" customHeight="1">
      <c r="M41386" s="85"/>
    </row>
    <row r="41387" spans="13:13" ht="49.2" customHeight="1">
      <c r="M41387" s="85"/>
    </row>
    <row r="41388" spans="13:13" ht="49.2" customHeight="1">
      <c r="M41388" s="85"/>
    </row>
    <row r="41389" spans="13:13" ht="49.2" customHeight="1">
      <c r="M41389" s="85"/>
    </row>
    <row r="41390" spans="13:13" ht="49.2" customHeight="1">
      <c r="M41390" s="85"/>
    </row>
    <row r="41391" spans="13:13" ht="49.2" customHeight="1">
      <c r="M41391" s="85"/>
    </row>
    <row r="41392" spans="13:13" ht="49.2" customHeight="1">
      <c r="M41392" s="85"/>
    </row>
    <row r="41393" spans="13:13" ht="49.2" customHeight="1">
      <c r="M41393" s="85"/>
    </row>
    <row r="41394" spans="13:13" ht="49.2" customHeight="1">
      <c r="M41394" s="85"/>
    </row>
    <row r="41395" spans="13:13" ht="49.2" customHeight="1">
      <c r="M41395" s="85"/>
    </row>
    <row r="41396" spans="13:13" ht="49.2" customHeight="1">
      <c r="M41396" s="85"/>
    </row>
    <row r="41397" spans="13:13" ht="49.2" customHeight="1">
      <c r="M41397" s="85"/>
    </row>
    <row r="41398" spans="13:13" ht="49.2" customHeight="1">
      <c r="M41398" s="85"/>
    </row>
    <row r="41399" spans="13:13" ht="49.2" customHeight="1">
      <c r="M41399" s="85"/>
    </row>
    <row r="41400" spans="13:13" ht="49.2" customHeight="1">
      <c r="M41400" s="85"/>
    </row>
    <row r="41401" spans="13:13" ht="49.2" customHeight="1">
      <c r="M41401" s="85"/>
    </row>
    <row r="41402" spans="13:13" ht="49.2" customHeight="1">
      <c r="M41402" s="85"/>
    </row>
    <row r="41403" spans="13:13" ht="49.2" customHeight="1">
      <c r="M41403" s="85"/>
    </row>
    <row r="41404" spans="13:13" ht="49.2" customHeight="1">
      <c r="M41404" s="85"/>
    </row>
    <row r="41405" spans="13:13" ht="49.2" customHeight="1">
      <c r="M41405" s="85"/>
    </row>
    <row r="41406" spans="13:13" ht="49.2" customHeight="1">
      <c r="M41406" s="85"/>
    </row>
    <row r="41407" spans="13:13" ht="49.2" customHeight="1">
      <c r="M41407" s="85"/>
    </row>
    <row r="41408" spans="13:13" ht="49.2" customHeight="1">
      <c r="M41408" s="85"/>
    </row>
    <row r="41409" spans="13:13" ht="49.2" customHeight="1">
      <c r="M41409" s="85"/>
    </row>
    <row r="41410" spans="13:13" ht="49.2" customHeight="1">
      <c r="M41410" s="85"/>
    </row>
    <row r="41411" spans="13:13" ht="49.2" customHeight="1">
      <c r="M41411" s="85"/>
    </row>
    <row r="41412" spans="13:13" ht="49.2" customHeight="1">
      <c r="M41412" s="85"/>
    </row>
    <row r="41413" spans="13:13" ht="49.2" customHeight="1">
      <c r="M41413" s="85"/>
    </row>
    <row r="41414" spans="13:13" ht="49.2" customHeight="1">
      <c r="M41414" s="85"/>
    </row>
    <row r="41415" spans="13:13" ht="49.2" customHeight="1">
      <c r="M41415" s="85"/>
    </row>
    <row r="41416" spans="13:13" ht="49.2" customHeight="1">
      <c r="M41416" s="85"/>
    </row>
    <row r="41417" spans="13:13" ht="49.2" customHeight="1">
      <c r="M41417" s="85"/>
    </row>
    <row r="41418" spans="13:13" ht="49.2" customHeight="1">
      <c r="M41418" s="85"/>
    </row>
    <row r="41419" spans="13:13" ht="49.2" customHeight="1">
      <c r="M41419" s="85"/>
    </row>
    <row r="41420" spans="13:13" ht="49.2" customHeight="1">
      <c r="M41420" s="85"/>
    </row>
    <row r="41421" spans="13:13" ht="49.2" customHeight="1">
      <c r="M41421" s="85"/>
    </row>
    <row r="41422" spans="13:13" ht="49.2" customHeight="1">
      <c r="M41422" s="85"/>
    </row>
    <row r="41423" spans="13:13" ht="49.2" customHeight="1">
      <c r="M41423" s="85"/>
    </row>
    <row r="41424" spans="13:13" ht="49.2" customHeight="1">
      <c r="M41424" s="85"/>
    </row>
    <row r="41425" spans="13:13" ht="49.2" customHeight="1">
      <c r="M41425" s="85"/>
    </row>
    <row r="41426" spans="13:13" ht="49.2" customHeight="1">
      <c r="M41426" s="85"/>
    </row>
    <row r="41427" spans="13:13" ht="49.2" customHeight="1">
      <c r="M41427" s="85"/>
    </row>
    <row r="41428" spans="13:13" ht="49.2" customHeight="1">
      <c r="M41428" s="85"/>
    </row>
    <row r="41429" spans="13:13" ht="49.2" customHeight="1">
      <c r="M41429" s="85"/>
    </row>
    <row r="41430" spans="13:13" ht="49.2" customHeight="1">
      <c r="M41430" s="85"/>
    </row>
    <row r="41431" spans="13:13" ht="49.2" customHeight="1">
      <c r="M41431" s="85"/>
    </row>
    <row r="41432" spans="13:13" ht="49.2" customHeight="1">
      <c r="M41432" s="85"/>
    </row>
    <row r="41433" spans="13:13" ht="49.2" customHeight="1">
      <c r="M41433" s="85"/>
    </row>
    <row r="41434" spans="13:13" ht="49.2" customHeight="1">
      <c r="M41434" s="85"/>
    </row>
    <row r="41435" spans="13:13" ht="49.2" customHeight="1">
      <c r="M41435" s="85"/>
    </row>
    <row r="41436" spans="13:13" ht="49.2" customHeight="1">
      <c r="M41436" s="85"/>
    </row>
    <row r="41437" spans="13:13" ht="49.2" customHeight="1">
      <c r="M41437" s="85"/>
    </row>
    <row r="41438" spans="13:13" ht="49.2" customHeight="1">
      <c r="M41438" s="85"/>
    </row>
    <row r="41439" spans="13:13" ht="49.2" customHeight="1">
      <c r="M41439" s="85"/>
    </row>
    <row r="41440" spans="13:13" ht="49.2" customHeight="1">
      <c r="M41440" s="85"/>
    </row>
    <row r="41441" spans="13:13" ht="49.2" customHeight="1">
      <c r="M41441" s="85"/>
    </row>
    <row r="41442" spans="13:13" ht="49.2" customHeight="1">
      <c r="M41442" s="85"/>
    </row>
    <row r="41443" spans="13:13" ht="49.2" customHeight="1">
      <c r="M41443" s="85"/>
    </row>
    <row r="41444" spans="13:13" ht="49.2" customHeight="1">
      <c r="M41444" s="85"/>
    </row>
    <row r="41445" spans="13:13" ht="49.2" customHeight="1">
      <c r="M41445" s="85"/>
    </row>
    <row r="41446" spans="13:13" ht="49.2" customHeight="1">
      <c r="M41446" s="85"/>
    </row>
    <row r="41447" spans="13:13" ht="49.2" customHeight="1">
      <c r="M41447" s="85"/>
    </row>
    <row r="41448" spans="13:13" ht="49.2" customHeight="1">
      <c r="M41448" s="85"/>
    </row>
    <row r="41449" spans="13:13" ht="49.2" customHeight="1">
      <c r="M41449" s="85"/>
    </row>
    <row r="41450" spans="13:13" ht="49.2" customHeight="1">
      <c r="M41450" s="85"/>
    </row>
    <row r="41451" spans="13:13" ht="49.2" customHeight="1">
      <c r="M41451" s="85"/>
    </row>
    <row r="41452" spans="13:13" ht="49.2" customHeight="1">
      <c r="M41452" s="85"/>
    </row>
    <row r="41453" spans="13:13" ht="49.2" customHeight="1">
      <c r="M41453" s="85"/>
    </row>
    <row r="41454" spans="13:13" ht="49.2" customHeight="1">
      <c r="M41454" s="85"/>
    </row>
    <row r="41455" spans="13:13" ht="49.2" customHeight="1">
      <c r="M41455" s="85"/>
    </row>
    <row r="41456" spans="13:13" ht="49.2" customHeight="1">
      <c r="M41456" s="85"/>
    </row>
    <row r="41457" spans="13:13" ht="49.2" customHeight="1">
      <c r="M41457" s="85"/>
    </row>
    <row r="41458" spans="13:13" ht="49.2" customHeight="1">
      <c r="M41458" s="85"/>
    </row>
    <row r="41459" spans="13:13" ht="49.2" customHeight="1">
      <c r="M41459" s="85"/>
    </row>
    <row r="41460" spans="13:13" ht="49.2" customHeight="1">
      <c r="M41460" s="85"/>
    </row>
    <row r="41461" spans="13:13" ht="49.2" customHeight="1">
      <c r="M41461" s="85"/>
    </row>
    <row r="41462" spans="13:13" ht="49.2" customHeight="1">
      <c r="M41462" s="85"/>
    </row>
    <row r="41463" spans="13:13" ht="49.2" customHeight="1">
      <c r="M41463" s="85"/>
    </row>
    <row r="41464" spans="13:13" ht="49.2" customHeight="1">
      <c r="M41464" s="85"/>
    </row>
    <row r="41465" spans="13:13" ht="49.2" customHeight="1">
      <c r="M41465" s="85"/>
    </row>
    <row r="41466" spans="13:13" ht="49.2" customHeight="1">
      <c r="M41466" s="85"/>
    </row>
    <row r="41467" spans="13:13" ht="49.2" customHeight="1">
      <c r="M41467" s="85"/>
    </row>
    <row r="41468" spans="13:13" ht="49.2" customHeight="1">
      <c r="M41468" s="85"/>
    </row>
    <row r="41469" spans="13:13" ht="49.2" customHeight="1">
      <c r="M41469" s="85"/>
    </row>
    <row r="41470" spans="13:13" ht="49.2" customHeight="1">
      <c r="M41470" s="85"/>
    </row>
    <row r="41471" spans="13:13" ht="49.2" customHeight="1">
      <c r="M41471" s="85"/>
    </row>
    <row r="41472" spans="13:13" ht="49.2" customHeight="1">
      <c r="M41472" s="85"/>
    </row>
    <row r="41473" spans="13:13" ht="49.2" customHeight="1">
      <c r="M41473" s="85"/>
    </row>
    <row r="41474" spans="13:13" ht="49.2" customHeight="1">
      <c r="M41474" s="85"/>
    </row>
    <row r="41475" spans="13:13" ht="49.2" customHeight="1">
      <c r="M41475" s="85"/>
    </row>
    <row r="41476" spans="13:13" ht="49.2" customHeight="1">
      <c r="M41476" s="85"/>
    </row>
    <row r="41477" spans="13:13" ht="49.2" customHeight="1">
      <c r="M41477" s="85"/>
    </row>
    <row r="41478" spans="13:13" ht="49.2" customHeight="1">
      <c r="M41478" s="85"/>
    </row>
    <row r="41479" spans="13:13" ht="49.2" customHeight="1">
      <c r="M41479" s="85"/>
    </row>
    <row r="41480" spans="13:13" ht="49.2" customHeight="1">
      <c r="M41480" s="85"/>
    </row>
    <row r="41481" spans="13:13" ht="49.2" customHeight="1">
      <c r="M41481" s="85"/>
    </row>
    <row r="41482" spans="13:13" ht="49.2" customHeight="1">
      <c r="M41482" s="85"/>
    </row>
    <row r="41483" spans="13:13" ht="49.2" customHeight="1">
      <c r="M41483" s="85"/>
    </row>
    <row r="41484" spans="13:13" ht="49.2" customHeight="1">
      <c r="M41484" s="85"/>
    </row>
    <row r="41485" spans="13:13" ht="49.2" customHeight="1">
      <c r="M41485" s="85"/>
    </row>
    <row r="41486" spans="13:13" ht="49.2" customHeight="1">
      <c r="M41486" s="85"/>
    </row>
    <row r="41487" spans="13:13" ht="49.2" customHeight="1">
      <c r="M41487" s="85"/>
    </row>
    <row r="41488" spans="13:13" ht="49.2" customHeight="1">
      <c r="M41488" s="85"/>
    </row>
    <row r="41489" spans="13:13" ht="49.2" customHeight="1">
      <c r="M41489" s="85"/>
    </row>
    <row r="41490" spans="13:13" ht="49.2" customHeight="1">
      <c r="M41490" s="85"/>
    </row>
    <row r="41491" spans="13:13" ht="49.2" customHeight="1">
      <c r="M41491" s="85"/>
    </row>
    <row r="41492" spans="13:13" ht="49.2" customHeight="1">
      <c r="M41492" s="85"/>
    </row>
    <row r="41493" spans="13:13" ht="49.2" customHeight="1">
      <c r="M41493" s="85"/>
    </row>
    <row r="41494" spans="13:13" ht="49.2" customHeight="1">
      <c r="M41494" s="85"/>
    </row>
    <row r="41495" spans="13:13" ht="49.2" customHeight="1">
      <c r="M41495" s="85"/>
    </row>
    <row r="41496" spans="13:13" ht="49.2" customHeight="1">
      <c r="M41496" s="85"/>
    </row>
    <row r="41497" spans="13:13" ht="49.2" customHeight="1">
      <c r="M41497" s="85"/>
    </row>
    <row r="41498" spans="13:13" ht="49.2" customHeight="1">
      <c r="M41498" s="85"/>
    </row>
    <row r="41499" spans="13:13" ht="49.2" customHeight="1">
      <c r="M41499" s="85"/>
    </row>
    <row r="41500" spans="13:13" ht="49.2" customHeight="1">
      <c r="M41500" s="85"/>
    </row>
    <row r="41501" spans="13:13" ht="49.2" customHeight="1">
      <c r="M41501" s="85"/>
    </row>
    <row r="41502" spans="13:13" ht="49.2" customHeight="1">
      <c r="M41502" s="85"/>
    </row>
    <row r="41503" spans="13:13" ht="49.2" customHeight="1">
      <c r="M41503" s="85"/>
    </row>
    <row r="41504" spans="13:13" ht="49.2" customHeight="1">
      <c r="M41504" s="85"/>
    </row>
    <row r="41505" spans="13:13" ht="49.2" customHeight="1">
      <c r="M41505" s="85"/>
    </row>
    <row r="41506" spans="13:13" ht="49.2" customHeight="1">
      <c r="M41506" s="85"/>
    </row>
    <row r="41507" spans="13:13" ht="49.2" customHeight="1">
      <c r="M41507" s="85"/>
    </row>
    <row r="41508" spans="13:13" ht="49.2" customHeight="1">
      <c r="M41508" s="85"/>
    </row>
    <row r="41509" spans="13:13" ht="49.2" customHeight="1">
      <c r="M41509" s="85"/>
    </row>
    <row r="41510" spans="13:13" ht="49.2" customHeight="1">
      <c r="M41510" s="85"/>
    </row>
    <row r="41511" spans="13:13" ht="49.2" customHeight="1">
      <c r="M41511" s="85"/>
    </row>
    <row r="41512" spans="13:13" ht="49.2" customHeight="1">
      <c r="M41512" s="85"/>
    </row>
    <row r="41513" spans="13:13" ht="49.2" customHeight="1">
      <c r="M41513" s="85"/>
    </row>
    <row r="41514" spans="13:13" ht="49.2" customHeight="1">
      <c r="M41514" s="85"/>
    </row>
    <row r="41515" spans="13:13" ht="49.2" customHeight="1">
      <c r="M41515" s="85"/>
    </row>
    <row r="41516" spans="13:13" ht="49.2" customHeight="1">
      <c r="M41516" s="85"/>
    </row>
    <row r="41517" spans="13:13" ht="49.2" customHeight="1">
      <c r="M41517" s="85"/>
    </row>
    <row r="41518" spans="13:13" ht="49.2" customHeight="1">
      <c r="M41518" s="85"/>
    </row>
    <row r="41519" spans="13:13" ht="49.2" customHeight="1">
      <c r="M41519" s="85"/>
    </row>
    <row r="41520" spans="13:13" ht="49.2" customHeight="1">
      <c r="M41520" s="85"/>
    </row>
    <row r="41521" spans="13:13" ht="49.2" customHeight="1">
      <c r="M41521" s="85"/>
    </row>
    <row r="41522" spans="13:13" ht="49.2" customHeight="1">
      <c r="M41522" s="85"/>
    </row>
    <row r="41523" spans="13:13" ht="49.2" customHeight="1">
      <c r="M41523" s="85"/>
    </row>
    <row r="41524" spans="13:13" ht="49.2" customHeight="1">
      <c r="M41524" s="85"/>
    </row>
    <row r="41525" spans="13:13" ht="49.2" customHeight="1">
      <c r="M41525" s="85"/>
    </row>
    <row r="41526" spans="13:13" ht="49.2" customHeight="1">
      <c r="M41526" s="85"/>
    </row>
    <row r="41527" spans="13:13" ht="49.2" customHeight="1">
      <c r="M41527" s="85"/>
    </row>
    <row r="41528" spans="13:13" ht="49.2" customHeight="1">
      <c r="M41528" s="85"/>
    </row>
    <row r="41529" spans="13:13" ht="49.2" customHeight="1">
      <c r="M41529" s="85"/>
    </row>
    <row r="41530" spans="13:13" ht="49.2" customHeight="1">
      <c r="M41530" s="85"/>
    </row>
    <row r="41531" spans="13:13" ht="49.2" customHeight="1">
      <c r="M41531" s="85"/>
    </row>
    <row r="41532" spans="13:13" ht="49.2" customHeight="1">
      <c r="M41532" s="85"/>
    </row>
    <row r="41533" spans="13:13" ht="49.2" customHeight="1">
      <c r="M41533" s="85"/>
    </row>
    <row r="41534" spans="13:13" ht="49.2" customHeight="1">
      <c r="M41534" s="85"/>
    </row>
    <row r="41535" spans="13:13" ht="49.2" customHeight="1">
      <c r="M41535" s="85"/>
    </row>
    <row r="41536" spans="13:13" ht="49.2" customHeight="1">
      <c r="M41536" s="85"/>
    </row>
    <row r="41537" spans="13:13" ht="49.2" customHeight="1">
      <c r="M41537" s="85"/>
    </row>
    <row r="41538" spans="13:13" ht="49.2" customHeight="1">
      <c r="M41538" s="85"/>
    </row>
    <row r="41539" spans="13:13" ht="49.2" customHeight="1">
      <c r="M41539" s="85"/>
    </row>
    <row r="41540" spans="13:13" ht="49.2" customHeight="1">
      <c r="M41540" s="85"/>
    </row>
    <row r="41541" spans="13:13" ht="49.2" customHeight="1">
      <c r="M41541" s="85"/>
    </row>
    <row r="41542" spans="13:13" ht="49.2" customHeight="1">
      <c r="M41542" s="85"/>
    </row>
    <row r="41543" spans="13:13" ht="49.2" customHeight="1">
      <c r="M41543" s="85"/>
    </row>
    <row r="41544" spans="13:13" ht="49.2" customHeight="1">
      <c r="M41544" s="85"/>
    </row>
    <row r="41545" spans="13:13" ht="49.2" customHeight="1">
      <c r="M41545" s="85"/>
    </row>
    <row r="41546" spans="13:13" ht="49.2" customHeight="1">
      <c r="M41546" s="85"/>
    </row>
    <row r="41547" spans="13:13" ht="49.2" customHeight="1">
      <c r="M41547" s="85"/>
    </row>
    <row r="41548" spans="13:13" ht="49.2" customHeight="1">
      <c r="M41548" s="85"/>
    </row>
    <row r="41549" spans="13:13" ht="49.2" customHeight="1">
      <c r="M41549" s="85"/>
    </row>
    <row r="41550" spans="13:13" ht="49.2" customHeight="1">
      <c r="M41550" s="85"/>
    </row>
    <row r="41551" spans="13:13" ht="49.2" customHeight="1">
      <c r="M41551" s="85"/>
    </row>
    <row r="41552" spans="13:13" ht="49.2" customHeight="1">
      <c r="M41552" s="85"/>
    </row>
    <row r="41553" spans="13:13" ht="49.2" customHeight="1">
      <c r="M41553" s="85"/>
    </row>
    <row r="41554" spans="13:13" ht="49.2" customHeight="1">
      <c r="M41554" s="85"/>
    </row>
    <row r="41555" spans="13:13" ht="49.2" customHeight="1">
      <c r="M41555" s="85"/>
    </row>
    <row r="41556" spans="13:13" ht="49.2" customHeight="1">
      <c r="M41556" s="85"/>
    </row>
    <row r="41557" spans="13:13" ht="49.2" customHeight="1">
      <c r="M41557" s="85"/>
    </row>
    <row r="41558" spans="13:13" ht="49.2" customHeight="1">
      <c r="M41558" s="85"/>
    </row>
    <row r="41559" spans="13:13" ht="49.2" customHeight="1">
      <c r="M41559" s="85"/>
    </row>
    <row r="41560" spans="13:13" ht="49.2" customHeight="1">
      <c r="M41560" s="85"/>
    </row>
    <row r="41561" spans="13:13" ht="49.2" customHeight="1">
      <c r="M41561" s="85"/>
    </row>
    <row r="41562" spans="13:13" ht="49.2" customHeight="1">
      <c r="M41562" s="85"/>
    </row>
    <row r="41563" spans="13:13" ht="49.2" customHeight="1">
      <c r="M41563" s="85"/>
    </row>
    <row r="41564" spans="13:13" ht="49.2" customHeight="1">
      <c r="M41564" s="85"/>
    </row>
    <row r="41565" spans="13:13" ht="49.2" customHeight="1">
      <c r="M41565" s="85"/>
    </row>
    <row r="41566" spans="13:13" ht="49.2" customHeight="1">
      <c r="M41566" s="85"/>
    </row>
    <row r="41567" spans="13:13" ht="49.2" customHeight="1">
      <c r="M41567" s="85"/>
    </row>
    <row r="41568" spans="13:13" ht="49.2" customHeight="1">
      <c r="M41568" s="85"/>
    </row>
    <row r="41569" spans="13:13" ht="49.2" customHeight="1">
      <c r="M41569" s="85"/>
    </row>
    <row r="41570" spans="13:13" ht="49.2" customHeight="1">
      <c r="M41570" s="85"/>
    </row>
    <row r="41571" spans="13:13" ht="49.2" customHeight="1">
      <c r="M41571" s="85"/>
    </row>
    <row r="41572" spans="13:13" ht="49.2" customHeight="1">
      <c r="M41572" s="85"/>
    </row>
    <row r="41573" spans="13:13" ht="49.2" customHeight="1">
      <c r="M41573" s="85"/>
    </row>
    <row r="41574" spans="13:13" ht="49.2" customHeight="1">
      <c r="M41574" s="85"/>
    </row>
    <row r="41575" spans="13:13" ht="49.2" customHeight="1">
      <c r="M41575" s="85"/>
    </row>
    <row r="41576" spans="13:13" ht="49.2" customHeight="1">
      <c r="M41576" s="85"/>
    </row>
    <row r="41577" spans="13:13" ht="49.2" customHeight="1">
      <c r="M41577" s="85"/>
    </row>
    <row r="41578" spans="13:13" ht="49.2" customHeight="1">
      <c r="M41578" s="85"/>
    </row>
    <row r="41579" spans="13:13" ht="49.2" customHeight="1">
      <c r="M41579" s="85"/>
    </row>
    <row r="41580" spans="13:13" ht="49.2" customHeight="1">
      <c r="M41580" s="85"/>
    </row>
    <row r="41581" spans="13:13" ht="49.2" customHeight="1">
      <c r="M41581" s="85"/>
    </row>
    <row r="41582" spans="13:13" ht="49.2" customHeight="1">
      <c r="M41582" s="85"/>
    </row>
    <row r="41583" spans="13:13" ht="49.2" customHeight="1">
      <c r="M41583" s="85"/>
    </row>
    <row r="41584" spans="13:13" ht="49.2" customHeight="1">
      <c r="M41584" s="85"/>
    </row>
    <row r="41585" spans="13:13" ht="49.2" customHeight="1">
      <c r="M41585" s="85"/>
    </row>
    <row r="41586" spans="13:13" ht="49.2" customHeight="1">
      <c r="M41586" s="85"/>
    </row>
    <row r="41587" spans="13:13" ht="49.2" customHeight="1">
      <c r="M41587" s="85"/>
    </row>
    <row r="41588" spans="13:13" ht="49.2" customHeight="1">
      <c r="M41588" s="85"/>
    </row>
    <row r="41589" spans="13:13" ht="49.2" customHeight="1">
      <c r="M41589" s="85"/>
    </row>
    <row r="41590" spans="13:13" ht="49.2" customHeight="1">
      <c r="M41590" s="85"/>
    </row>
    <row r="41591" spans="13:13" ht="49.2" customHeight="1">
      <c r="M41591" s="85"/>
    </row>
    <row r="41592" spans="13:13" ht="49.2" customHeight="1">
      <c r="M41592" s="85"/>
    </row>
    <row r="41593" spans="13:13" ht="49.2" customHeight="1">
      <c r="M41593" s="85"/>
    </row>
    <row r="41594" spans="13:13" ht="49.2" customHeight="1">
      <c r="M41594" s="85"/>
    </row>
    <row r="41595" spans="13:13" ht="49.2" customHeight="1">
      <c r="M41595" s="85"/>
    </row>
    <row r="41596" spans="13:13" ht="49.2" customHeight="1">
      <c r="M41596" s="85"/>
    </row>
    <row r="41597" spans="13:13" ht="49.2" customHeight="1">
      <c r="M41597" s="85"/>
    </row>
    <row r="41598" spans="13:13" ht="49.2" customHeight="1">
      <c r="M41598" s="85"/>
    </row>
    <row r="41599" spans="13:13" ht="49.2" customHeight="1">
      <c r="M41599" s="85"/>
    </row>
    <row r="41600" spans="13:13" ht="49.2" customHeight="1">
      <c r="M41600" s="85"/>
    </row>
    <row r="41601" spans="13:13" ht="49.2" customHeight="1">
      <c r="M41601" s="85"/>
    </row>
    <row r="41602" spans="13:13" ht="49.2" customHeight="1">
      <c r="M41602" s="85"/>
    </row>
    <row r="41603" spans="13:13" ht="49.2" customHeight="1">
      <c r="M41603" s="85"/>
    </row>
    <row r="41604" spans="13:13" ht="49.2" customHeight="1">
      <c r="M41604" s="85"/>
    </row>
    <row r="41605" spans="13:13" ht="49.2" customHeight="1">
      <c r="M41605" s="85"/>
    </row>
    <row r="41606" spans="13:13" ht="49.2" customHeight="1">
      <c r="M41606" s="85"/>
    </row>
    <row r="41607" spans="13:13" ht="49.2" customHeight="1">
      <c r="M41607" s="85"/>
    </row>
    <row r="41608" spans="13:13" ht="49.2" customHeight="1">
      <c r="M41608" s="85"/>
    </row>
    <row r="41609" spans="13:13" ht="49.2" customHeight="1">
      <c r="M41609" s="85"/>
    </row>
    <row r="41610" spans="13:13" ht="49.2" customHeight="1">
      <c r="M41610" s="85"/>
    </row>
    <row r="41611" spans="13:13" ht="49.2" customHeight="1">
      <c r="M41611" s="85"/>
    </row>
    <row r="41612" spans="13:13" ht="49.2" customHeight="1">
      <c r="M41612" s="85"/>
    </row>
    <row r="41613" spans="13:13" ht="49.2" customHeight="1">
      <c r="M41613" s="85"/>
    </row>
    <row r="41614" spans="13:13" ht="49.2" customHeight="1">
      <c r="M41614" s="85"/>
    </row>
    <row r="41615" spans="13:13" ht="49.2" customHeight="1">
      <c r="M41615" s="85"/>
    </row>
    <row r="41616" spans="13:13" ht="49.2" customHeight="1">
      <c r="M41616" s="85"/>
    </row>
    <row r="41617" spans="13:13" ht="49.2" customHeight="1">
      <c r="M41617" s="85"/>
    </row>
    <row r="41618" spans="13:13" ht="49.2" customHeight="1">
      <c r="M41618" s="85"/>
    </row>
    <row r="41619" spans="13:13" ht="49.2" customHeight="1">
      <c r="M41619" s="85"/>
    </row>
    <row r="41620" spans="13:13" ht="49.2" customHeight="1">
      <c r="M41620" s="85"/>
    </row>
    <row r="41621" spans="13:13" ht="49.2" customHeight="1">
      <c r="M41621" s="85"/>
    </row>
    <row r="41622" spans="13:13" ht="49.2" customHeight="1">
      <c r="M41622" s="85"/>
    </row>
    <row r="41623" spans="13:13" ht="49.2" customHeight="1">
      <c r="M41623" s="85"/>
    </row>
    <row r="41624" spans="13:13" ht="49.2" customHeight="1">
      <c r="M41624" s="85"/>
    </row>
    <row r="41625" spans="13:13" ht="49.2" customHeight="1">
      <c r="M41625" s="85"/>
    </row>
    <row r="41626" spans="13:13" ht="49.2" customHeight="1">
      <c r="M41626" s="85"/>
    </row>
    <row r="41627" spans="13:13" ht="49.2" customHeight="1">
      <c r="M41627" s="85"/>
    </row>
    <row r="41628" spans="13:13" ht="49.2" customHeight="1">
      <c r="M41628" s="85"/>
    </row>
    <row r="41629" spans="13:13" ht="49.2" customHeight="1">
      <c r="M41629" s="85"/>
    </row>
    <row r="41630" spans="13:13" ht="49.2" customHeight="1">
      <c r="M41630" s="85"/>
    </row>
    <row r="41631" spans="13:13" ht="49.2" customHeight="1">
      <c r="M41631" s="85"/>
    </row>
    <row r="41632" spans="13:13" ht="49.2" customHeight="1">
      <c r="M41632" s="85"/>
    </row>
    <row r="41633" spans="13:13" ht="49.2" customHeight="1">
      <c r="M41633" s="85"/>
    </row>
    <row r="41634" spans="13:13" ht="49.2" customHeight="1">
      <c r="M41634" s="85"/>
    </row>
    <row r="41635" spans="13:13" ht="49.2" customHeight="1">
      <c r="M41635" s="85"/>
    </row>
    <row r="41636" spans="13:13" ht="49.2" customHeight="1">
      <c r="M41636" s="85"/>
    </row>
    <row r="41637" spans="13:13" ht="49.2" customHeight="1">
      <c r="M41637" s="85"/>
    </row>
    <row r="41638" spans="13:13" ht="49.2" customHeight="1">
      <c r="M41638" s="85"/>
    </row>
    <row r="41639" spans="13:13" ht="49.2" customHeight="1">
      <c r="M41639" s="85"/>
    </row>
    <row r="41640" spans="13:13" ht="49.2" customHeight="1">
      <c r="M41640" s="85"/>
    </row>
    <row r="41641" spans="13:13" ht="49.2" customHeight="1">
      <c r="M41641" s="85"/>
    </row>
    <row r="41642" spans="13:13" ht="49.2" customHeight="1">
      <c r="M41642" s="85"/>
    </row>
    <row r="41643" spans="13:13" ht="49.2" customHeight="1">
      <c r="M41643" s="85"/>
    </row>
    <row r="41644" spans="13:13" ht="49.2" customHeight="1">
      <c r="M41644" s="85"/>
    </row>
    <row r="41645" spans="13:13" ht="49.2" customHeight="1">
      <c r="M41645" s="85"/>
    </row>
    <row r="41646" spans="13:13" ht="49.2" customHeight="1">
      <c r="M41646" s="85"/>
    </row>
    <row r="41647" spans="13:13" ht="49.2" customHeight="1">
      <c r="M41647" s="85"/>
    </row>
    <row r="41648" spans="13:13" ht="49.2" customHeight="1">
      <c r="M41648" s="85"/>
    </row>
    <row r="41649" spans="13:13" ht="49.2" customHeight="1">
      <c r="M41649" s="85"/>
    </row>
    <row r="41650" spans="13:13" ht="49.2" customHeight="1">
      <c r="M41650" s="85"/>
    </row>
    <row r="41651" spans="13:13" ht="49.2" customHeight="1">
      <c r="M41651" s="85"/>
    </row>
    <row r="41652" spans="13:13" ht="49.2" customHeight="1">
      <c r="M41652" s="85"/>
    </row>
    <row r="41653" spans="13:13" ht="49.2" customHeight="1">
      <c r="M41653" s="85"/>
    </row>
    <row r="41654" spans="13:13" ht="49.2" customHeight="1">
      <c r="M41654" s="85"/>
    </row>
    <row r="41655" spans="13:13" ht="49.2" customHeight="1">
      <c r="M41655" s="85"/>
    </row>
    <row r="41656" spans="13:13" ht="49.2" customHeight="1">
      <c r="M41656" s="85"/>
    </row>
    <row r="41657" spans="13:13" ht="49.2" customHeight="1">
      <c r="M41657" s="85"/>
    </row>
    <row r="41658" spans="13:13" ht="49.2" customHeight="1">
      <c r="M41658" s="85"/>
    </row>
    <row r="41659" spans="13:13" ht="49.2" customHeight="1">
      <c r="M41659" s="85"/>
    </row>
    <row r="41660" spans="13:13" ht="49.2" customHeight="1">
      <c r="M41660" s="85"/>
    </row>
    <row r="41661" spans="13:13" ht="49.2" customHeight="1">
      <c r="M41661" s="85"/>
    </row>
    <row r="41662" spans="13:13" ht="49.2" customHeight="1">
      <c r="M41662" s="85"/>
    </row>
    <row r="41663" spans="13:13" ht="49.2" customHeight="1">
      <c r="M41663" s="85"/>
    </row>
    <row r="41664" spans="13:13" ht="49.2" customHeight="1">
      <c r="M41664" s="85"/>
    </row>
    <row r="41665" spans="13:13" ht="49.2" customHeight="1">
      <c r="M41665" s="85"/>
    </row>
    <row r="41666" spans="13:13" ht="49.2" customHeight="1">
      <c r="M41666" s="85"/>
    </row>
    <row r="41667" spans="13:13" ht="49.2" customHeight="1">
      <c r="M41667" s="85"/>
    </row>
    <row r="41668" spans="13:13" ht="49.2" customHeight="1">
      <c r="M41668" s="85"/>
    </row>
    <row r="41669" spans="13:13" ht="49.2" customHeight="1">
      <c r="M41669" s="85"/>
    </row>
    <row r="41670" spans="13:13" ht="49.2" customHeight="1">
      <c r="M41670" s="85"/>
    </row>
    <row r="41671" spans="13:13" ht="49.2" customHeight="1">
      <c r="M41671" s="85"/>
    </row>
    <row r="41672" spans="13:13" ht="49.2" customHeight="1">
      <c r="M41672" s="85"/>
    </row>
    <row r="41673" spans="13:13" ht="49.2" customHeight="1">
      <c r="M41673" s="85"/>
    </row>
    <row r="41674" spans="13:13" ht="49.2" customHeight="1">
      <c r="M41674" s="85"/>
    </row>
    <row r="41675" spans="13:13" ht="49.2" customHeight="1">
      <c r="M41675" s="85"/>
    </row>
    <row r="41676" spans="13:13" ht="49.2" customHeight="1">
      <c r="M41676" s="85"/>
    </row>
    <row r="41677" spans="13:13" ht="49.2" customHeight="1">
      <c r="M41677" s="85"/>
    </row>
    <row r="41678" spans="13:13" ht="49.2" customHeight="1">
      <c r="M41678" s="85"/>
    </row>
    <row r="41679" spans="13:13" ht="49.2" customHeight="1">
      <c r="M41679" s="85"/>
    </row>
    <row r="41680" spans="13:13" ht="49.2" customHeight="1">
      <c r="M41680" s="85"/>
    </row>
    <row r="41681" spans="13:13" ht="49.2" customHeight="1">
      <c r="M41681" s="85"/>
    </row>
    <row r="41682" spans="13:13" ht="49.2" customHeight="1">
      <c r="M41682" s="85"/>
    </row>
    <row r="41683" spans="13:13" ht="49.2" customHeight="1">
      <c r="M41683" s="85"/>
    </row>
    <row r="41684" spans="13:13" ht="49.2" customHeight="1">
      <c r="M41684" s="85"/>
    </row>
    <row r="41685" spans="13:13" ht="49.2" customHeight="1">
      <c r="M41685" s="85"/>
    </row>
    <row r="41686" spans="13:13" ht="49.2" customHeight="1">
      <c r="M41686" s="85"/>
    </row>
    <row r="41687" spans="13:13" ht="49.2" customHeight="1">
      <c r="M41687" s="85"/>
    </row>
    <row r="41688" spans="13:13" ht="49.2" customHeight="1">
      <c r="M41688" s="85"/>
    </row>
    <row r="41689" spans="13:13" ht="49.2" customHeight="1">
      <c r="M41689" s="85"/>
    </row>
    <row r="41690" spans="13:13" ht="49.2" customHeight="1">
      <c r="M41690" s="85"/>
    </row>
    <row r="41691" spans="13:13" ht="49.2" customHeight="1">
      <c r="M41691" s="85"/>
    </row>
    <row r="41692" spans="13:13" ht="49.2" customHeight="1">
      <c r="M41692" s="85"/>
    </row>
    <row r="41693" spans="13:13" ht="49.2" customHeight="1">
      <c r="M41693" s="85"/>
    </row>
    <row r="41694" spans="13:13" ht="49.2" customHeight="1">
      <c r="M41694" s="85"/>
    </row>
    <row r="41695" spans="13:13" ht="49.2" customHeight="1">
      <c r="M41695" s="85"/>
    </row>
    <row r="41696" spans="13:13" ht="49.2" customHeight="1">
      <c r="M41696" s="85"/>
    </row>
    <row r="41697" spans="13:13" ht="49.2" customHeight="1">
      <c r="M41697" s="85"/>
    </row>
    <row r="41698" spans="13:13" ht="49.2" customHeight="1">
      <c r="M41698" s="85"/>
    </row>
    <row r="41699" spans="13:13" ht="49.2" customHeight="1">
      <c r="M41699" s="85"/>
    </row>
    <row r="41700" spans="13:13" ht="49.2" customHeight="1">
      <c r="M41700" s="85"/>
    </row>
    <row r="41701" spans="13:13" ht="49.2" customHeight="1">
      <c r="M41701" s="85"/>
    </row>
    <row r="41702" spans="13:13" ht="49.2" customHeight="1">
      <c r="M41702" s="85"/>
    </row>
    <row r="41703" spans="13:13" ht="49.2" customHeight="1">
      <c r="M41703" s="85"/>
    </row>
    <row r="41704" spans="13:13" ht="49.2" customHeight="1">
      <c r="M41704" s="85"/>
    </row>
    <row r="41705" spans="13:13" ht="49.2" customHeight="1">
      <c r="M41705" s="85"/>
    </row>
    <row r="41706" spans="13:13" ht="49.2" customHeight="1">
      <c r="M41706" s="85"/>
    </row>
    <row r="41707" spans="13:13" ht="49.2" customHeight="1">
      <c r="M41707" s="85"/>
    </row>
    <row r="41708" spans="13:13" ht="49.2" customHeight="1">
      <c r="M41708" s="85"/>
    </row>
    <row r="41709" spans="13:13" ht="49.2" customHeight="1">
      <c r="M41709" s="85"/>
    </row>
    <row r="41710" spans="13:13" ht="49.2" customHeight="1">
      <c r="M41710" s="85"/>
    </row>
    <row r="41711" spans="13:13" ht="49.2" customHeight="1">
      <c r="M41711" s="85"/>
    </row>
    <row r="41712" spans="13:13" ht="49.2" customHeight="1">
      <c r="M41712" s="85"/>
    </row>
    <row r="41713" spans="13:13" ht="49.2" customHeight="1">
      <c r="M41713" s="85"/>
    </row>
    <row r="41714" spans="13:13" ht="49.2" customHeight="1">
      <c r="M41714" s="85"/>
    </row>
    <row r="41715" spans="13:13" ht="49.2" customHeight="1">
      <c r="M41715" s="85"/>
    </row>
    <row r="41716" spans="13:13" ht="49.2" customHeight="1">
      <c r="M41716" s="85"/>
    </row>
    <row r="41717" spans="13:13" ht="49.2" customHeight="1">
      <c r="M41717" s="85"/>
    </row>
    <row r="41718" spans="13:13" ht="49.2" customHeight="1">
      <c r="M41718" s="85"/>
    </row>
    <row r="41719" spans="13:13" ht="49.2" customHeight="1">
      <c r="M41719" s="85"/>
    </row>
    <row r="41720" spans="13:13" ht="49.2" customHeight="1">
      <c r="M41720" s="85"/>
    </row>
    <row r="41721" spans="13:13" ht="49.2" customHeight="1">
      <c r="M41721" s="85"/>
    </row>
    <row r="41722" spans="13:13" ht="49.2" customHeight="1">
      <c r="M41722" s="85"/>
    </row>
    <row r="41723" spans="13:13" ht="49.2" customHeight="1">
      <c r="M41723" s="85"/>
    </row>
    <row r="41724" spans="13:13" ht="49.2" customHeight="1">
      <c r="M41724" s="85"/>
    </row>
    <row r="41725" spans="13:13" ht="49.2" customHeight="1">
      <c r="M41725" s="85"/>
    </row>
    <row r="41726" spans="13:13" ht="49.2" customHeight="1">
      <c r="M41726" s="85"/>
    </row>
    <row r="41727" spans="13:13" ht="49.2" customHeight="1">
      <c r="M41727" s="85"/>
    </row>
    <row r="41728" spans="13:13" ht="49.2" customHeight="1">
      <c r="M41728" s="85"/>
    </row>
    <row r="41729" spans="13:13" ht="49.2" customHeight="1">
      <c r="M41729" s="85"/>
    </row>
    <row r="41730" spans="13:13" ht="49.2" customHeight="1">
      <c r="M41730" s="85"/>
    </row>
    <row r="41731" spans="13:13" ht="49.2" customHeight="1">
      <c r="M41731" s="85"/>
    </row>
    <row r="41732" spans="13:13" ht="49.2" customHeight="1">
      <c r="M41732" s="85"/>
    </row>
    <row r="41733" spans="13:13" ht="49.2" customHeight="1">
      <c r="M41733" s="85"/>
    </row>
    <row r="41734" spans="13:13" ht="49.2" customHeight="1">
      <c r="M41734" s="85"/>
    </row>
    <row r="41735" spans="13:13" ht="49.2" customHeight="1">
      <c r="M41735" s="85"/>
    </row>
    <row r="41736" spans="13:13" ht="49.2" customHeight="1">
      <c r="M41736" s="85"/>
    </row>
    <row r="41737" spans="13:13" ht="49.2" customHeight="1">
      <c r="M41737" s="85"/>
    </row>
    <row r="41738" spans="13:13" ht="49.2" customHeight="1">
      <c r="M41738" s="85"/>
    </row>
    <row r="41739" spans="13:13" ht="49.2" customHeight="1">
      <c r="M41739" s="85"/>
    </row>
    <row r="41740" spans="13:13" ht="49.2" customHeight="1">
      <c r="M41740" s="85"/>
    </row>
    <row r="41741" spans="13:13" ht="49.2" customHeight="1">
      <c r="M41741" s="85"/>
    </row>
    <row r="41742" spans="13:13" ht="49.2" customHeight="1">
      <c r="M41742" s="85"/>
    </row>
    <row r="41743" spans="13:13" ht="49.2" customHeight="1">
      <c r="M41743" s="85"/>
    </row>
    <row r="41744" spans="13:13" ht="49.2" customHeight="1">
      <c r="M41744" s="85"/>
    </row>
    <row r="41745" spans="13:13" ht="49.2" customHeight="1">
      <c r="M41745" s="85"/>
    </row>
    <row r="41746" spans="13:13" ht="49.2" customHeight="1">
      <c r="M41746" s="85"/>
    </row>
    <row r="41747" spans="13:13" ht="49.2" customHeight="1">
      <c r="M41747" s="85"/>
    </row>
    <row r="41748" spans="13:13" ht="49.2" customHeight="1">
      <c r="M41748" s="85"/>
    </row>
    <row r="41749" spans="13:13" ht="49.2" customHeight="1">
      <c r="M41749" s="85"/>
    </row>
    <row r="41750" spans="13:13" ht="49.2" customHeight="1">
      <c r="M41750" s="85"/>
    </row>
    <row r="41751" spans="13:13" ht="49.2" customHeight="1">
      <c r="M41751" s="85"/>
    </row>
    <row r="41752" spans="13:13" ht="49.2" customHeight="1">
      <c r="M41752" s="85"/>
    </row>
    <row r="41753" spans="13:13" ht="49.2" customHeight="1">
      <c r="M41753" s="85"/>
    </row>
    <row r="41754" spans="13:13" ht="49.2" customHeight="1">
      <c r="M41754" s="85"/>
    </row>
    <row r="41755" spans="13:13" ht="49.2" customHeight="1">
      <c r="M41755" s="85"/>
    </row>
    <row r="41756" spans="13:13" ht="49.2" customHeight="1">
      <c r="M41756" s="85"/>
    </row>
    <row r="41757" spans="13:13" ht="49.2" customHeight="1">
      <c r="M41757" s="85"/>
    </row>
    <row r="41758" spans="13:13" ht="49.2" customHeight="1">
      <c r="M41758" s="85"/>
    </row>
    <row r="41759" spans="13:13" ht="49.2" customHeight="1">
      <c r="M41759" s="85"/>
    </row>
    <row r="41760" spans="13:13" ht="49.2" customHeight="1">
      <c r="M41760" s="85"/>
    </row>
    <row r="41761" spans="13:13" ht="49.2" customHeight="1">
      <c r="M41761" s="85"/>
    </row>
    <row r="41762" spans="13:13" ht="49.2" customHeight="1">
      <c r="M41762" s="85"/>
    </row>
    <row r="41763" spans="13:13" ht="49.2" customHeight="1">
      <c r="M41763" s="85"/>
    </row>
    <row r="41764" spans="13:13" ht="49.2" customHeight="1">
      <c r="M41764" s="85"/>
    </row>
    <row r="41765" spans="13:13" ht="49.2" customHeight="1">
      <c r="M41765" s="85"/>
    </row>
    <row r="41766" spans="13:13" ht="49.2" customHeight="1">
      <c r="M41766" s="85"/>
    </row>
    <row r="41767" spans="13:13" ht="49.2" customHeight="1">
      <c r="M41767" s="85"/>
    </row>
    <row r="41768" spans="13:13" ht="49.2" customHeight="1">
      <c r="M41768" s="85"/>
    </row>
    <row r="41769" spans="13:13" ht="49.2" customHeight="1">
      <c r="M41769" s="85"/>
    </row>
    <row r="41770" spans="13:13" ht="49.2" customHeight="1">
      <c r="M41770" s="85"/>
    </row>
    <row r="41771" spans="13:13" ht="49.2" customHeight="1">
      <c r="M41771" s="85"/>
    </row>
    <row r="41772" spans="13:13" ht="49.2" customHeight="1">
      <c r="M41772" s="85"/>
    </row>
    <row r="41773" spans="13:13" ht="49.2" customHeight="1">
      <c r="M41773" s="85"/>
    </row>
    <row r="41774" spans="13:13" ht="49.2" customHeight="1">
      <c r="M41774" s="85"/>
    </row>
    <row r="41775" spans="13:13" ht="49.2" customHeight="1">
      <c r="M41775" s="85"/>
    </row>
    <row r="41776" spans="13:13" ht="49.2" customHeight="1">
      <c r="M41776" s="85"/>
    </row>
    <row r="41777" spans="13:13" ht="49.2" customHeight="1">
      <c r="M41777" s="85"/>
    </row>
    <row r="41778" spans="13:13" ht="49.2" customHeight="1">
      <c r="M41778" s="85"/>
    </row>
    <row r="41779" spans="13:13" ht="49.2" customHeight="1">
      <c r="M41779" s="85"/>
    </row>
    <row r="41780" spans="13:13" ht="49.2" customHeight="1">
      <c r="M41780" s="85"/>
    </row>
    <row r="41781" spans="13:13" ht="49.2" customHeight="1">
      <c r="M41781" s="85"/>
    </row>
    <row r="41782" spans="13:13" ht="49.2" customHeight="1">
      <c r="M41782" s="85"/>
    </row>
    <row r="41783" spans="13:13" ht="49.2" customHeight="1">
      <c r="M41783" s="85"/>
    </row>
    <row r="41784" spans="13:13" ht="49.2" customHeight="1">
      <c r="M41784" s="85"/>
    </row>
    <row r="41785" spans="13:13" ht="49.2" customHeight="1">
      <c r="M41785" s="85"/>
    </row>
    <row r="41786" spans="13:13" ht="49.2" customHeight="1">
      <c r="M41786" s="85"/>
    </row>
    <row r="41787" spans="13:13" ht="49.2" customHeight="1">
      <c r="M41787" s="85"/>
    </row>
    <row r="41788" spans="13:13" ht="49.2" customHeight="1">
      <c r="M41788" s="85"/>
    </row>
    <row r="41789" spans="13:13" ht="49.2" customHeight="1">
      <c r="M41789" s="85"/>
    </row>
    <row r="41790" spans="13:13" ht="49.2" customHeight="1">
      <c r="M41790" s="85"/>
    </row>
    <row r="41791" spans="13:13" ht="49.2" customHeight="1">
      <c r="M41791" s="85"/>
    </row>
    <row r="41792" spans="13:13" ht="49.2" customHeight="1">
      <c r="M41792" s="85"/>
    </row>
    <row r="41793" spans="13:13" ht="49.2" customHeight="1">
      <c r="M41793" s="85"/>
    </row>
    <row r="41794" spans="13:13" ht="49.2" customHeight="1">
      <c r="M41794" s="85"/>
    </row>
    <row r="41795" spans="13:13" ht="49.2" customHeight="1">
      <c r="M41795" s="85"/>
    </row>
    <row r="41796" spans="13:13" ht="49.2" customHeight="1">
      <c r="M41796" s="85"/>
    </row>
    <row r="41797" spans="13:13" ht="49.2" customHeight="1">
      <c r="M41797" s="85"/>
    </row>
    <row r="41798" spans="13:13" ht="49.2" customHeight="1">
      <c r="M41798" s="85"/>
    </row>
    <row r="41799" spans="13:13" ht="49.2" customHeight="1">
      <c r="M41799" s="85"/>
    </row>
    <row r="41800" spans="13:13" ht="49.2" customHeight="1">
      <c r="M41800" s="85"/>
    </row>
    <row r="41801" spans="13:13" ht="49.2" customHeight="1">
      <c r="M41801" s="85"/>
    </row>
    <row r="41802" spans="13:13" ht="49.2" customHeight="1">
      <c r="M41802" s="85"/>
    </row>
    <row r="41803" spans="13:13" ht="49.2" customHeight="1">
      <c r="M41803" s="85"/>
    </row>
    <row r="41804" spans="13:13" ht="49.2" customHeight="1">
      <c r="M41804" s="85"/>
    </row>
    <row r="41805" spans="13:13" ht="49.2" customHeight="1">
      <c r="M41805" s="85"/>
    </row>
    <row r="41806" spans="13:13" ht="49.2" customHeight="1">
      <c r="M41806" s="85"/>
    </row>
    <row r="41807" spans="13:13" ht="49.2" customHeight="1">
      <c r="M41807" s="85"/>
    </row>
    <row r="41808" spans="13:13" ht="49.2" customHeight="1">
      <c r="M41808" s="85"/>
    </row>
    <row r="41809" spans="13:13" ht="49.2" customHeight="1">
      <c r="M41809" s="85"/>
    </row>
    <row r="41810" spans="13:13" ht="49.2" customHeight="1">
      <c r="M41810" s="85"/>
    </row>
    <row r="41811" spans="13:13" ht="49.2" customHeight="1">
      <c r="M41811" s="85"/>
    </row>
    <row r="41812" spans="13:13" ht="49.2" customHeight="1">
      <c r="M41812" s="85"/>
    </row>
    <row r="41813" spans="13:13" ht="49.2" customHeight="1">
      <c r="M41813" s="85"/>
    </row>
    <row r="41814" spans="13:13" ht="49.2" customHeight="1">
      <c r="M41814" s="85"/>
    </row>
    <row r="41815" spans="13:13" ht="49.2" customHeight="1">
      <c r="M41815" s="85"/>
    </row>
    <row r="41816" spans="13:13" ht="49.2" customHeight="1">
      <c r="M41816" s="85"/>
    </row>
    <row r="41817" spans="13:13" ht="49.2" customHeight="1">
      <c r="M41817" s="85"/>
    </row>
    <row r="41818" spans="13:13" ht="49.2" customHeight="1">
      <c r="M41818" s="85"/>
    </row>
    <row r="41819" spans="13:13" ht="49.2" customHeight="1">
      <c r="M41819" s="85"/>
    </row>
    <row r="41820" spans="13:13" ht="49.2" customHeight="1">
      <c r="M41820" s="85"/>
    </row>
    <row r="41821" spans="13:13" ht="49.2" customHeight="1">
      <c r="M41821" s="85"/>
    </row>
    <row r="41822" spans="13:13" ht="49.2" customHeight="1">
      <c r="M41822" s="85"/>
    </row>
    <row r="41823" spans="13:13" ht="49.2" customHeight="1">
      <c r="M41823" s="85"/>
    </row>
    <row r="41824" spans="13:13" ht="49.2" customHeight="1">
      <c r="M41824" s="85"/>
    </row>
    <row r="41825" spans="13:13" ht="49.2" customHeight="1">
      <c r="M41825" s="85"/>
    </row>
    <row r="41826" spans="13:13" ht="49.2" customHeight="1">
      <c r="M41826" s="85"/>
    </row>
    <row r="41827" spans="13:13" ht="49.2" customHeight="1">
      <c r="M41827" s="85"/>
    </row>
    <row r="41828" spans="13:13" ht="49.2" customHeight="1">
      <c r="M41828" s="85"/>
    </row>
    <row r="41829" spans="13:13" ht="49.2" customHeight="1">
      <c r="M41829" s="85"/>
    </row>
    <row r="41830" spans="13:13" ht="49.2" customHeight="1">
      <c r="M41830" s="85"/>
    </row>
    <row r="41831" spans="13:13" ht="49.2" customHeight="1">
      <c r="M41831" s="85"/>
    </row>
    <row r="41832" spans="13:13" ht="49.2" customHeight="1">
      <c r="M41832" s="85"/>
    </row>
    <row r="41833" spans="13:13" ht="49.2" customHeight="1">
      <c r="M41833" s="85"/>
    </row>
    <row r="41834" spans="13:13" ht="49.2" customHeight="1">
      <c r="M41834" s="85"/>
    </row>
    <row r="41835" spans="13:13" ht="49.2" customHeight="1">
      <c r="M41835" s="85"/>
    </row>
    <row r="41836" spans="13:13" ht="49.2" customHeight="1">
      <c r="M41836" s="85"/>
    </row>
    <row r="41837" spans="13:13" ht="49.2" customHeight="1">
      <c r="M41837" s="85"/>
    </row>
    <row r="41838" spans="13:13" ht="49.2" customHeight="1">
      <c r="M41838" s="85"/>
    </row>
    <row r="41839" spans="13:13" ht="49.2" customHeight="1">
      <c r="M41839" s="85"/>
    </row>
    <row r="41840" spans="13:13" ht="49.2" customHeight="1">
      <c r="M41840" s="85"/>
    </row>
    <row r="41841" spans="13:13" ht="49.2" customHeight="1">
      <c r="M41841" s="85"/>
    </row>
    <row r="41842" spans="13:13" ht="49.2" customHeight="1">
      <c r="M41842" s="85"/>
    </row>
    <row r="41843" spans="13:13" ht="49.2" customHeight="1">
      <c r="M41843" s="85"/>
    </row>
    <row r="41844" spans="13:13" ht="49.2" customHeight="1">
      <c r="M41844" s="85"/>
    </row>
    <row r="41845" spans="13:13" ht="49.2" customHeight="1">
      <c r="M41845" s="85"/>
    </row>
    <row r="41846" spans="13:13" ht="49.2" customHeight="1">
      <c r="M41846" s="85"/>
    </row>
    <row r="41847" spans="13:13" ht="49.2" customHeight="1">
      <c r="M41847" s="85"/>
    </row>
    <row r="41848" spans="13:13" ht="49.2" customHeight="1">
      <c r="M41848" s="85"/>
    </row>
    <row r="41849" spans="13:13" ht="49.2" customHeight="1">
      <c r="M41849" s="85"/>
    </row>
    <row r="41850" spans="13:13" ht="49.2" customHeight="1">
      <c r="M41850" s="85"/>
    </row>
    <row r="41851" spans="13:13" ht="49.2" customHeight="1">
      <c r="M41851" s="85"/>
    </row>
    <row r="41852" spans="13:13" ht="49.2" customHeight="1">
      <c r="M41852" s="85"/>
    </row>
    <row r="41853" spans="13:13" ht="49.2" customHeight="1">
      <c r="M41853" s="85"/>
    </row>
    <row r="41854" spans="13:13" ht="49.2" customHeight="1">
      <c r="M41854" s="85"/>
    </row>
    <row r="41855" spans="13:13" ht="49.2" customHeight="1">
      <c r="M41855" s="85"/>
    </row>
    <row r="41856" spans="13:13" ht="49.2" customHeight="1">
      <c r="M41856" s="85"/>
    </row>
    <row r="41857" spans="13:13" ht="49.2" customHeight="1">
      <c r="M41857" s="85"/>
    </row>
    <row r="41858" spans="13:13" ht="49.2" customHeight="1">
      <c r="M41858" s="85"/>
    </row>
    <row r="41859" spans="13:13" ht="49.2" customHeight="1">
      <c r="M41859" s="85"/>
    </row>
    <row r="41860" spans="13:13" ht="49.2" customHeight="1">
      <c r="M41860" s="85"/>
    </row>
    <row r="41861" spans="13:13" ht="49.2" customHeight="1">
      <c r="M41861" s="85"/>
    </row>
    <row r="41862" spans="13:13" ht="49.2" customHeight="1">
      <c r="M41862" s="85"/>
    </row>
    <row r="41863" spans="13:13" ht="49.2" customHeight="1">
      <c r="M41863" s="85"/>
    </row>
    <row r="41864" spans="13:13" ht="49.2" customHeight="1">
      <c r="M41864" s="85"/>
    </row>
    <row r="41865" spans="13:13" ht="49.2" customHeight="1">
      <c r="M41865" s="85"/>
    </row>
    <row r="41866" spans="13:13" ht="49.2" customHeight="1">
      <c r="M41866" s="85"/>
    </row>
    <row r="41867" spans="13:13" ht="49.2" customHeight="1">
      <c r="M41867" s="85"/>
    </row>
    <row r="41868" spans="13:13" ht="49.2" customHeight="1">
      <c r="M41868" s="85"/>
    </row>
    <row r="41869" spans="13:13" ht="49.2" customHeight="1">
      <c r="M41869" s="85"/>
    </row>
    <row r="41870" spans="13:13" ht="49.2" customHeight="1">
      <c r="M41870" s="85"/>
    </row>
    <row r="41871" spans="13:13" ht="49.2" customHeight="1">
      <c r="M41871" s="85"/>
    </row>
    <row r="41872" spans="13:13" ht="49.2" customHeight="1">
      <c r="M41872" s="85"/>
    </row>
    <row r="41873" spans="13:13" ht="49.2" customHeight="1">
      <c r="M41873" s="85"/>
    </row>
    <row r="41874" spans="13:13" ht="49.2" customHeight="1">
      <c r="M41874" s="85"/>
    </row>
    <row r="41875" spans="13:13" ht="49.2" customHeight="1">
      <c r="M41875" s="85"/>
    </row>
    <row r="41876" spans="13:13" ht="49.2" customHeight="1">
      <c r="M41876" s="85"/>
    </row>
    <row r="41877" spans="13:13" ht="49.2" customHeight="1">
      <c r="M41877" s="85"/>
    </row>
    <row r="41878" spans="13:13" ht="49.2" customHeight="1">
      <c r="M41878" s="85"/>
    </row>
    <row r="41879" spans="13:13" ht="49.2" customHeight="1">
      <c r="M41879" s="85"/>
    </row>
    <row r="41880" spans="13:13" ht="49.2" customHeight="1">
      <c r="M41880" s="85"/>
    </row>
    <row r="41881" spans="13:13" ht="49.2" customHeight="1">
      <c r="M41881" s="85"/>
    </row>
    <row r="41882" spans="13:13" ht="49.2" customHeight="1">
      <c r="M41882" s="85"/>
    </row>
    <row r="41883" spans="13:13" ht="49.2" customHeight="1">
      <c r="M41883" s="85"/>
    </row>
    <row r="41884" spans="13:13" ht="49.2" customHeight="1">
      <c r="M41884" s="85"/>
    </row>
    <row r="41885" spans="13:13" ht="49.2" customHeight="1">
      <c r="M41885" s="85"/>
    </row>
    <row r="41886" spans="13:13" ht="49.2" customHeight="1">
      <c r="M41886" s="85"/>
    </row>
    <row r="41887" spans="13:13" ht="49.2" customHeight="1">
      <c r="M41887" s="85"/>
    </row>
    <row r="41888" spans="13:13" ht="49.2" customHeight="1">
      <c r="M41888" s="85"/>
    </row>
    <row r="41889" spans="13:13" ht="49.2" customHeight="1">
      <c r="M41889" s="85"/>
    </row>
    <row r="41890" spans="13:13" ht="49.2" customHeight="1">
      <c r="M41890" s="85"/>
    </row>
    <row r="41891" spans="13:13" ht="49.2" customHeight="1">
      <c r="M41891" s="85"/>
    </row>
    <row r="41892" spans="13:13" ht="49.2" customHeight="1">
      <c r="M41892" s="85"/>
    </row>
    <row r="41893" spans="13:13" ht="49.2" customHeight="1">
      <c r="M41893" s="85"/>
    </row>
    <row r="41894" spans="13:13" ht="49.2" customHeight="1">
      <c r="M41894" s="85"/>
    </row>
    <row r="41895" spans="13:13" ht="49.2" customHeight="1">
      <c r="M41895" s="85"/>
    </row>
    <row r="41896" spans="13:13" ht="49.2" customHeight="1">
      <c r="M41896" s="85"/>
    </row>
    <row r="41897" spans="13:13" ht="49.2" customHeight="1">
      <c r="M41897" s="85"/>
    </row>
    <row r="41898" spans="13:13" ht="49.2" customHeight="1">
      <c r="M41898" s="85"/>
    </row>
    <row r="41899" spans="13:13" ht="49.2" customHeight="1">
      <c r="M41899" s="85"/>
    </row>
    <row r="41900" spans="13:13" ht="49.2" customHeight="1">
      <c r="M41900" s="85"/>
    </row>
    <row r="41901" spans="13:13" ht="49.2" customHeight="1">
      <c r="M41901" s="85"/>
    </row>
    <row r="41902" spans="13:13" ht="49.2" customHeight="1">
      <c r="M41902" s="85"/>
    </row>
    <row r="41903" spans="13:13" ht="49.2" customHeight="1">
      <c r="M41903" s="85"/>
    </row>
    <row r="41904" spans="13:13" ht="49.2" customHeight="1">
      <c r="M41904" s="85"/>
    </row>
    <row r="41905" spans="13:13" ht="49.2" customHeight="1">
      <c r="M41905" s="85"/>
    </row>
    <row r="41906" spans="13:13" ht="49.2" customHeight="1">
      <c r="M41906" s="85"/>
    </row>
    <row r="41907" spans="13:13" ht="49.2" customHeight="1">
      <c r="M41907" s="85"/>
    </row>
    <row r="41908" spans="13:13" ht="49.2" customHeight="1">
      <c r="M41908" s="85"/>
    </row>
    <row r="41909" spans="13:13" ht="49.2" customHeight="1">
      <c r="M41909" s="85"/>
    </row>
    <row r="41910" spans="13:13" ht="49.2" customHeight="1">
      <c r="M41910" s="85"/>
    </row>
    <row r="41911" spans="13:13" ht="49.2" customHeight="1">
      <c r="M41911" s="85"/>
    </row>
    <row r="41912" spans="13:13" ht="49.2" customHeight="1">
      <c r="M41912" s="85"/>
    </row>
    <row r="41913" spans="13:13" ht="49.2" customHeight="1">
      <c r="M41913" s="85"/>
    </row>
    <row r="41914" spans="13:13" ht="49.2" customHeight="1">
      <c r="M41914" s="85"/>
    </row>
    <row r="41915" spans="13:13" ht="49.2" customHeight="1">
      <c r="M41915" s="85"/>
    </row>
    <row r="41916" spans="13:13" ht="49.2" customHeight="1">
      <c r="M41916" s="85"/>
    </row>
    <row r="41917" spans="13:13" ht="49.2" customHeight="1">
      <c r="M41917" s="85"/>
    </row>
    <row r="41918" spans="13:13" ht="49.2" customHeight="1">
      <c r="M41918" s="85"/>
    </row>
    <row r="41919" spans="13:13" ht="49.2" customHeight="1">
      <c r="M41919" s="85"/>
    </row>
    <row r="41920" spans="13:13" ht="49.2" customHeight="1">
      <c r="M41920" s="85"/>
    </row>
    <row r="41921" spans="13:13" ht="49.2" customHeight="1">
      <c r="M41921" s="85"/>
    </row>
    <row r="41922" spans="13:13" ht="49.2" customHeight="1">
      <c r="M41922" s="85"/>
    </row>
    <row r="41923" spans="13:13" ht="49.2" customHeight="1">
      <c r="M41923" s="85"/>
    </row>
    <row r="41924" spans="13:13" ht="49.2" customHeight="1">
      <c r="M41924" s="85"/>
    </row>
    <row r="41925" spans="13:13" ht="49.2" customHeight="1">
      <c r="M41925" s="85"/>
    </row>
    <row r="41926" spans="13:13" ht="49.2" customHeight="1">
      <c r="M41926" s="85"/>
    </row>
    <row r="41927" spans="13:13" ht="49.2" customHeight="1">
      <c r="M41927" s="85"/>
    </row>
    <row r="41928" spans="13:13" ht="49.2" customHeight="1">
      <c r="M41928" s="85"/>
    </row>
    <row r="41929" spans="13:13" ht="49.2" customHeight="1">
      <c r="M41929" s="85"/>
    </row>
    <row r="41930" spans="13:13" ht="49.2" customHeight="1">
      <c r="M41930" s="85"/>
    </row>
    <row r="41931" spans="13:13" ht="49.2" customHeight="1">
      <c r="M41931" s="85"/>
    </row>
    <row r="41932" spans="13:13" ht="49.2" customHeight="1">
      <c r="M41932" s="85"/>
    </row>
    <row r="41933" spans="13:13" ht="49.2" customHeight="1">
      <c r="M41933" s="85"/>
    </row>
    <row r="41934" spans="13:13" ht="49.2" customHeight="1">
      <c r="M41934" s="85"/>
    </row>
    <row r="41935" spans="13:13" ht="49.2" customHeight="1">
      <c r="M41935" s="85"/>
    </row>
    <row r="41936" spans="13:13" ht="49.2" customHeight="1">
      <c r="M41936" s="85"/>
    </row>
    <row r="41937" spans="13:13" ht="49.2" customHeight="1">
      <c r="M41937" s="85"/>
    </row>
    <row r="41938" spans="13:13" ht="49.2" customHeight="1">
      <c r="M41938" s="85"/>
    </row>
    <row r="41939" spans="13:13" ht="49.2" customHeight="1">
      <c r="M41939" s="85"/>
    </row>
    <row r="41940" spans="13:13" ht="49.2" customHeight="1">
      <c r="M41940" s="85"/>
    </row>
    <row r="41941" spans="13:13" ht="49.2" customHeight="1">
      <c r="M41941" s="85"/>
    </row>
    <row r="41942" spans="13:13" ht="49.2" customHeight="1">
      <c r="M41942" s="85"/>
    </row>
    <row r="41943" spans="13:13" ht="49.2" customHeight="1">
      <c r="M41943" s="85"/>
    </row>
    <row r="41944" spans="13:13" ht="49.2" customHeight="1">
      <c r="M41944" s="85"/>
    </row>
    <row r="41945" spans="13:13" ht="49.2" customHeight="1">
      <c r="M41945" s="85"/>
    </row>
    <row r="41946" spans="13:13" ht="49.2" customHeight="1">
      <c r="M41946" s="85"/>
    </row>
    <row r="41947" spans="13:13" ht="49.2" customHeight="1">
      <c r="M41947" s="85"/>
    </row>
    <row r="41948" spans="13:13" ht="49.2" customHeight="1">
      <c r="M41948" s="85"/>
    </row>
    <row r="41949" spans="13:13" ht="49.2" customHeight="1">
      <c r="M41949" s="85"/>
    </row>
    <row r="41950" spans="13:13" ht="49.2" customHeight="1">
      <c r="M41950" s="85"/>
    </row>
    <row r="41951" spans="13:13" ht="49.2" customHeight="1">
      <c r="M41951" s="85"/>
    </row>
    <row r="41952" spans="13:13" ht="49.2" customHeight="1">
      <c r="M41952" s="85"/>
    </row>
    <row r="41953" spans="13:13" ht="49.2" customHeight="1">
      <c r="M41953" s="85"/>
    </row>
    <row r="41954" spans="13:13" ht="49.2" customHeight="1">
      <c r="M41954" s="85"/>
    </row>
    <row r="41955" spans="13:13" ht="49.2" customHeight="1">
      <c r="M41955" s="85"/>
    </row>
    <row r="41956" spans="13:13" ht="49.2" customHeight="1">
      <c r="M41956" s="85"/>
    </row>
    <row r="41957" spans="13:13" ht="49.2" customHeight="1">
      <c r="M41957" s="85"/>
    </row>
    <row r="41958" spans="13:13" ht="49.2" customHeight="1">
      <c r="M41958" s="85"/>
    </row>
    <row r="41959" spans="13:13" ht="49.2" customHeight="1">
      <c r="M41959" s="85"/>
    </row>
    <row r="41960" spans="13:13" ht="49.2" customHeight="1">
      <c r="M41960" s="85"/>
    </row>
    <row r="41961" spans="13:13" ht="49.2" customHeight="1">
      <c r="M41961" s="85"/>
    </row>
    <row r="41962" spans="13:13" ht="49.2" customHeight="1">
      <c r="M41962" s="85"/>
    </row>
    <row r="41963" spans="13:13" ht="49.2" customHeight="1">
      <c r="M41963" s="85"/>
    </row>
    <row r="41964" spans="13:13" ht="49.2" customHeight="1">
      <c r="M41964" s="85"/>
    </row>
    <row r="41965" spans="13:13" ht="49.2" customHeight="1">
      <c r="M41965" s="85"/>
    </row>
    <row r="41966" spans="13:13" ht="49.2" customHeight="1">
      <c r="M41966" s="85"/>
    </row>
    <row r="41967" spans="13:13" ht="49.2" customHeight="1">
      <c r="M41967" s="85"/>
    </row>
    <row r="41968" spans="13:13" ht="49.2" customHeight="1">
      <c r="M41968" s="85"/>
    </row>
    <row r="41969" spans="13:13" ht="49.2" customHeight="1">
      <c r="M41969" s="85"/>
    </row>
    <row r="41970" spans="13:13" ht="49.2" customHeight="1">
      <c r="M41970" s="85"/>
    </row>
    <row r="41971" spans="13:13" ht="49.2" customHeight="1">
      <c r="M41971" s="85"/>
    </row>
    <row r="41972" spans="13:13" ht="49.2" customHeight="1">
      <c r="M41972" s="85"/>
    </row>
    <row r="41973" spans="13:13" ht="49.2" customHeight="1">
      <c r="M41973" s="85"/>
    </row>
    <row r="41974" spans="13:13" ht="49.2" customHeight="1">
      <c r="M41974" s="85"/>
    </row>
    <row r="41975" spans="13:13" ht="49.2" customHeight="1">
      <c r="M41975" s="85"/>
    </row>
    <row r="41976" spans="13:13" ht="49.2" customHeight="1">
      <c r="M41976" s="85"/>
    </row>
    <row r="41977" spans="13:13" ht="49.2" customHeight="1">
      <c r="M41977" s="85"/>
    </row>
    <row r="41978" spans="13:13" ht="49.2" customHeight="1">
      <c r="M41978" s="85"/>
    </row>
    <row r="41979" spans="13:13" ht="49.2" customHeight="1">
      <c r="M41979" s="85"/>
    </row>
    <row r="41980" spans="13:13" ht="49.2" customHeight="1">
      <c r="M41980" s="85"/>
    </row>
    <row r="41981" spans="13:13" ht="49.2" customHeight="1">
      <c r="M41981" s="85"/>
    </row>
    <row r="41982" spans="13:13" ht="49.2" customHeight="1">
      <c r="M41982" s="85"/>
    </row>
    <row r="41983" spans="13:13" ht="49.2" customHeight="1">
      <c r="M41983" s="85"/>
    </row>
    <row r="41984" spans="13:13" ht="49.2" customHeight="1">
      <c r="M41984" s="85"/>
    </row>
    <row r="41985" spans="13:13" ht="49.2" customHeight="1">
      <c r="M41985" s="85"/>
    </row>
    <row r="41986" spans="13:13" ht="49.2" customHeight="1">
      <c r="M41986" s="85"/>
    </row>
    <row r="41987" spans="13:13" ht="49.2" customHeight="1">
      <c r="M41987" s="85"/>
    </row>
    <row r="41988" spans="13:13" ht="49.2" customHeight="1">
      <c r="M41988" s="85"/>
    </row>
    <row r="41989" spans="13:13" ht="49.2" customHeight="1">
      <c r="M41989" s="85"/>
    </row>
    <row r="41990" spans="13:13" ht="49.2" customHeight="1">
      <c r="M41990" s="85"/>
    </row>
    <row r="41991" spans="13:13" ht="49.2" customHeight="1">
      <c r="M41991" s="85"/>
    </row>
    <row r="41992" spans="13:13" ht="49.2" customHeight="1">
      <c r="M41992" s="85"/>
    </row>
    <row r="41993" spans="13:13" ht="49.2" customHeight="1">
      <c r="M41993" s="85"/>
    </row>
    <row r="41994" spans="13:13" ht="49.2" customHeight="1">
      <c r="M41994" s="85"/>
    </row>
    <row r="41995" spans="13:13" ht="49.2" customHeight="1">
      <c r="M41995" s="85"/>
    </row>
    <row r="41996" spans="13:13" ht="49.2" customHeight="1">
      <c r="M41996" s="85"/>
    </row>
    <row r="41997" spans="13:13" ht="49.2" customHeight="1">
      <c r="M41997" s="85"/>
    </row>
    <row r="41998" spans="13:13" ht="49.2" customHeight="1">
      <c r="M41998" s="85"/>
    </row>
    <row r="41999" spans="13:13" ht="49.2" customHeight="1">
      <c r="M41999" s="85"/>
    </row>
    <row r="42000" spans="13:13" ht="49.2" customHeight="1">
      <c r="M42000" s="85"/>
    </row>
    <row r="42001" spans="13:13" ht="49.2" customHeight="1">
      <c r="M42001" s="85"/>
    </row>
    <row r="42002" spans="13:13" ht="49.2" customHeight="1">
      <c r="M42002" s="85"/>
    </row>
    <row r="42003" spans="13:13" ht="49.2" customHeight="1">
      <c r="M42003" s="85"/>
    </row>
    <row r="42004" spans="13:13" ht="49.2" customHeight="1">
      <c r="M42004" s="85"/>
    </row>
    <row r="42005" spans="13:13" ht="49.2" customHeight="1">
      <c r="M42005" s="85"/>
    </row>
    <row r="42006" spans="13:13" ht="49.2" customHeight="1">
      <c r="M42006" s="85"/>
    </row>
    <row r="42007" spans="13:13" ht="49.2" customHeight="1">
      <c r="M42007" s="85"/>
    </row>
    <row r="42008" spans="13:13" ht="49.2" customHeight="1">
      <c r="M42008" s="85"/>
    </row>
    <row r="42009" spans="13:13" ht="49.2" customHeight="1">
      <c r="M42009" s="85"/>
    </row>
    <row r="42010" spans="13:13" ht="49.2" customHeight="1">
      <c r="M42010" s="85"/>
    </row>
    <row r="42011" spans="13:13" ht="49.2" customHeight="1">
      <c r="M42011" s="85"/>
    </row>
    <row r="42012" spans="13:13" ht="49.2" customHeight="1">
      <c r="M42012" s="85"/>
    </row>
    <row r="42013" spans="13:13" ht="49.2" customHeight="1">
      <c r="M42013" s="85"/>
    </row>
    <row r="42014" spans="13:13" ht="49.2" customHeight="1">
      <c r="M42014" s="85"/>
    </row>
    <row r="42015" spans="13:13" ht="49.2" customHeight="1">
      <c r="M42015" s="85"/>
    </row>
    <row r="42016" spans="13:13" ht="49.2" customHeight="1">
      <c r="M42016" s="85"/>
    </row>
    <row r="42017" spans="13:13" ht="49.2" customHeight="1">
      <c r="M42017" s="85"/>
    </row>
    <row r="42018" spans="13:13" ht="49.2" customHeight="1">
      <c r="M42018" s="85"/>
    </row>
    <row r="42019" spans="13:13" ht="49.2" customHeight="1">
      <c r="M42019" s="85"/>
    </row>
    <row r="42020" spans="13:13" ht="49.2" customHeight="1">
      <c r="M42020" s="85"/>
    </row>
    <row r="42021" spans="13:13" ht="49.2" customHeight="1">
      <c r="M42021" s="85"/>
    </row>
    <row r="42022" spans="13:13" ht="49.2" customHeight="1">
      <c r="M42022" s="85"/>
    </row>
    <row r="42023" spans="13:13" ht="49.2" customHeight="1">
      <c r="M42023" s="85"/>
    </row>
    <row r="42024" spans="13:13" ht="49.2" customHeight="1">
      <c r="M42024" s="85"/>
    </row>
    <row r="42025" spans="13:13" ht="49.2" customHeight="1">
      <c r="M42025" s="85"/>
    </row>
    <row r="42026" spans="13:13" ht="49.2" customHeight="1">
      <c r="M42026" s="85"/>
    </row>
    <row r="42027" spans="13:13" ht="49.2" customHeight="1">
      <c r="M42027" s="85"/>
    </row>
    <row r="42028" spans="13:13" ht="49.2" customHeight="1">
      <c r="M42028" s="85"/>
    </row>
    <row r="42029" spans="13:13" ht="49.2" customHeight="1">
      <c r="M42029" s="85"/>
    </row>
    <row r="42030" spans="13:13" ht="49.2" customHeight="1">
      <c r="M42030" s="85"/>
    </row>
    <row r="42031" spans="13:13" ht="49.2" customHeight="1">
      <c r="M42031" s="85"/>
    </row>
    <row r="42032" spans="13:13" ht="49.2" customHeight="1">
      <c r="M42032" s="85"/>
    </row>
    <row r="42033" spans="13:13" ht="49.2" customHeight="1">
      <c r="M42033" s="85"/>
    </row>
    <row r="42034" spans="13:13" ht="49.2" customHeight="1">
      <c r="M42034" s="85"/>
    </row>
    <row r="42035" spans="13:13" ht="49.2" customHeight="1">
      <c r="M42035" s="85"/>
    </row>
    <row r="42036" spans="13:13" ht="49.2" customHeight="1">
      <c r="M42036" s="85"/>
    </row>
    <row r="42037" spans="13:13" ht="49.2" customHeight="1">
      <c r="M42037" s="85"/>
    </row>
    <row r="42038" spans="13:13" ht="49.2" customHeight="1">
      <c r="M42038" s="85"/>
    </row>
    <row r="42039" spans="13:13" ht="49.2" customHeight="1">
      <c r="M42039" s="85"/>
    </row>
    <row r="42040" spans="13:13" ht="49.2" customHeight="1">
      <c r="M42040" s="85"/>
    </row>
    <row r="42041" spans="13:13" ht="49.2" customHeight="1">
      <c r="M42041" s="85"/>
    </row>
    <row r="42042" spans="13:13" ht="49.2" customHeight="1">
      <c r="M42042" s="85"/>
    </row>
    <row r="42043" spans="13:13" ht="49.2" customHeight="1">
      <c r="M42043" s="85"/>
    </row>
    <row r="42044" spans="13:13" ht="49.2" customHeight="1">
      <c r="M42044" s="85"/>
    </row>
    <row r="42045" spans="13:13" ht="49.2" customHeight="1">
      <c r="M42045" s="85"/>
    </row>
    <row r="42046" spans="13:13" ht="49.2" customHeight="1">
      <c r="M42046" s="85"/>
    </row>
    <row r="42047" spans="13:13" ht="49.2" customHeight="1">
      <c r="M42047" s="85"/>
    </row>
    <row r="42048" spans="13:13" ht="49.2" customHeight="1">
      <c r="M42048" s="85"/>
    </row>
    <row r="42049" spans="13:13" ht="49.2" customHeight="1">
      <c r="M42049" s="85"/>
    </row>
    <row r="42050" spans="13:13" ht="49.2" customHeight="1">
      <c r="M42050" s="85"/>
    </row>
    <row r="42051" spans="13:13" ht="49.2" customHeight="1">
      <c r="M42051" s="85"/>
    </row>
    <row r="42052" spans="13:13" ht="49.2" customHeight="1">
      <c r="M42052" s="85"/>
    </row>
    <row r="42053" spans="13:13" ht="49.2" customHeight="1">
      <c r="M42053" s="85"/>
    </row>
    <row r="42054" spans="13:13" ht="49.2" customHeight="1">
      <c r="M42054" s="85"/>
    </row>
    <row r="42055" spans="13:13" ht="49.2" customHeight="1">
      <c r="M42055" s="85"/>
    </row>
    <row r="42056" spans="13:13" ht="49.2" customHeight="1">
      <c r="M42056" s="85"/>
    </row>
    <row r="42057" spans="13:13" ht="49.2" customHeight="1">
      <c r="M42057" s="85"/>
    </row>
    <row r="42058" spans="13:13" ht="49.2" customHeight="1">
      <c r="M42058" s="85"/>
    </row>
    <row r="42059" spans="13:13" ht="49.2" customHeight="1">
      <c r="M42059" s="85"/>
    </row>
    <row r="42060" spans="13:13" ht="49.2" customHeight="1">
      <c r="M42060" s="85"/>
    </row>
    <row r="42061" spans="13:13" ht="49.2" customHeight="1">
      <c r="M42061" s="85"/>
    </row>
    <row r="42062" spans="13:13" ht="49.2" customHeight="1">
      <c r="M42062" s="85"/>
    </row>
    <row r="42063" spans="13:13" ht="49.2" customHeight="1">
      <c r="M42063" s="85"/>
    </row>
    <row r="42064" spans="13:13" ht="49.2" customHeight="1">
      <c r="M42064" s="85"/>
    </row>
    <row r="42065" spans="13:13" ht="49.2" customHeight="1">
      <c r="M42065" s="85"/>
    </row>
    <row r="42066" spans="13:13" ht="49.2" customHeight="1">
      <c r="M42066" s="85"/>
    </row>
    <row r="42067" spans="13:13" ht="49.2" customHeight="1">
      <c r="M42067" s="85"/>
    </row>
    <row r="42068" spans="13:13" ht="49.2" customHeight="1">
      <c r="M42068" s="85"/>
    </row>
    <row r="42069" spans="13:13" ht="49.2" customHeight="1">
      <c r="M42069" s="85"/>
    </row>
    <row r="42070" spans="13:13" ht="49.2" customHeight="1">
      <c r="M42070" s="85"/>
    </row>
    <row r="42071" spans="13:13" ht="49.2" customHeight="1">
      <c r="M42071" s="85"/>
    </row>
    <row r="42072" spans="13:13" ht="49.2" customHeight="1">
      <c r="M42072" s="85"/>
    </row>
    <row r="42073" spans="13:13" ht="49.2" customHeight="1">
      <c r="M42073" s="85"/>
    </row>
    <row r="42074" spans="13:13" ht="49.2" customHeight="1">
      <c r="M42074" s="85"/>
    </row>
    <row r="42075" spans="13:13" ht="49.2" customHeight="1">
      <c r="M42075" s="85"/>
    </row>
    <row r="42076" spans="13:13" ht="49.2" customHeight="1">
      <c r="M42076" s="85"/>
    </row>
    <row r="42077" spans="13:13" ht="49.2" customHeight="1">
      <c r="M42077" s="85"/>
    </row>
    <row r="42078" spans="13:13" ht="49.2" customHeight="1">
      <c r="M42078" s="85"/>
    </row>
    <row r="42079" spans="13:13" ht="49.2" customHeight="1">
      <c r="M42079" s="85"/>
    </row>
    <row r="42080" spans="13:13" ht="49.2" customHeight="1">
      <c r="M42080" s="85"/>
    </row>
    <row r="42081" spans="13:13" ht="49.2" customHeight="1">
      <c r="M42081" s="85"/>
    </row>
    <row r="42082" spans="13:13" ht="49.2" customHeight="1">
      <c r="M42082" s="85"/>
    </row>
    <row r="42083" spans="13:13" ht="49.2" customHeight="1">
      <c r="M42083" s="85"/>
    </row>
    <row r="42084" spans="13:13" ht="49.2" customHeight="1">
      <c r="M42084" s="85"/>
    </row>
    <row r="42085" spans="13:13" ht="49.2" customHeight="1">
      <c r="M42085" s="85"/>
    </row>
    <row r="42086" spans="13:13" ht="49.2" customHeight="1">
      <c r="M42086" s="85"/>
    </row>
    <row r="42087" spans="13:13" ht="49.2" customHeight="1">
      <c r="M42087" s="85"/>
    </row>
    <row r="42088" spans="13:13" ht="49.2" customHeight="1">
      <c r="M42088" s="85"/>
    </row>
    <row r="42089" spans="13:13" ht="49.2" customHeight="1">
      <c r="M42089" s="85"/>
    </row>
    <row r="42090" spans="13:13" ht="49.2" customHeight="1">
      <c r="M42090" s="85"/>
    </row>
    <row r="42091" spans="13:13" ht="49.2" customHeight="1">
      <c r="M42091" s="85"/>
    </row>
    <row r="42092" spans="13:13" ht="49.2" customHeight="1">
      <c r="M42092" s="85"/>
    </row>
    <row r="42093" spans="13:13" ht="49.2" customHeight="1">
      <c r="M42093" s="85"/>
    </row>
    <row r="42094" spans="13:13" ht="49.2" customHeight="1">
      <c r="M42094" s="85"/>
    </row>
    <row r="42095" spans="13:13" ht="49.2" customHeight="1">
      <c r="M42095" s="85"/>
    </row>
    <row r="42096" spans="13:13" ht="49.2" customHeight="1">
      <c r="M42096" s="85"/>
    </row>
    <row r="42097" spans="13:13" ht="49.2" customHeight="1">
      <c r="M42097" s="85"/>
    </row>
    <row r="42098" spans="13:13" ht="49.2" customHeight="1">
      <c r="M42098" s="85"/>
    </row>
    <row r="42099" spans="13:13" ht="49.2" customHeight="1">
      <c r="M42099" s="85"/>
    </row>
    <row r="42100" spans="13:13" ht="49.2" customHeight="1">
      <c r="M42100" s="85"/>
    </row>
    <row r="42101" spans="13:13" ht="49.2" customHeight="1">
      <c r="M42101" s="85"/>
    </row>
    <row r="42102" spans="13:13" ht="49.2" customHeight="1">
      <c r="M42102" s="85"/>
    </row>
    <row r="42103" spans="13:13" ht="49.2" customHeight="1">
      <c r="M42103" s="85"/>
    </row>
    <row r="42104" spans="13:13" ht="49.2" customHeight="1">
      <c r="M42104" s="85"/>
    </row>
    <row r="42105" spans="13:13" ht="49.2" customHeight="1">
      <c r="M42105" s="85"/>
    </row>
    <row r="42106" spans="13:13" ht="49.2" customHeight="1">
      <c r="M42106" s="85"/>
    </row>
    <row r="42107" spans="13:13" ht="49.2" customHeight="1">
      <c r="M42107" s="85"/>
    </row>
    <row r="42108" spans="13:13" ht="49.2" customHeight="1">
      <c r="M42108" s="85"/>
    </row>
    <row r="42109" spans="13:13" ht="49.2" customHeight="1">
      <c r="M42109" s="85"/>
    </row>
    <row r="42110" spans="13:13" ht="49.2" customHeight="1">
      <c r="M42110" s="85"/>
    </row>
    <row r="42111" spans="13:13" ht="49.2" customHeight="1">
      <c r="M42111" s="85"/>
    </row>
    <row r="42112" spans="13:13" ht="49.2" customHeight="1">
      <c r="M42112" s="85"/>
    </row>
    <row r="42113" spans="13:13" ht="49.2" customHeight="1">
      <c r="M42113" s="85"/>
    </row>
    <row r="42114" spans="13:13" ht="49.2" customHeight="1">
      <c r="M42114" s="85"/>
    </row>
    <row r="42115" spans="13:13" ht="49.2" customHeight="1">
      <c r="M42115" s="85"/>
    </row>
    <row r="42116" spans="13:13" ht="49.2" customHeight="1">
      <c r="M42116" s="85"/>
    </row>
    <row r="42117" spans="13:13" ht="49.2" customHeight="1">
      <c r="M42117" s="85"/>
    </row>
    <row r="42118" spans="13:13" ht="49.2" customHeight="1">
      <c r="M42118" s="85"/>
    </row>
    <row r="42119" spans="13:13" ht="49.2" customHeight="1">
      <c r="M42119" s="85"/>
    </row>
    <row r="42120" spans="13:13" ht="49.2" customHeight="1">
      <c r="M42120" s="85"/>
    </row>
    <row r="42121" spans="13:13" ht="49.2" customHeight="1">
      <c r="M42121" s="85"/>
    </row>
    <row r="42122" spans="13:13" ht="49.2" customHeight="1">
      <c r="M42122" s="85"/>
    </row>
    <row r="42123" spans="13:13" ht="49.2" customHeight="1">
      <c r="M42123" s="85"/>
    </row>
    <row r="42124" spans="13:13" ht="49.2" customHeight="1">
      <c r="M42124" s="85"/>
    </row>
    <row r="42125" spans="13:13" ht="49.2" customHeight="1">
      <c r="M42125" s="85"/>
    </row>
    <row r="42126" spans="13:13" ht="49.2" customHeight="1">
      <c r="M42126" s="85"/>
    </row>
    <row r="42127" spans="13:13" ht="49.2" customHeight="1">
      <c r="M42127" s="85"/>
    </row>
    <row r="42128" spans="13:13" ht="49.2" customHeight="1">
      <c r="M42128" s="85"/>
    </row>
    <row r="42129" spans="13:13" ht="49.2" customHeight="1">
      <c r="M42129" s="85"/>
    </row>
    <row r="42130" spans="13:13" ht="49.2" customHeight="1">
      <c r="M42130" s="85"/>
    </row>
    <row r="42131" spans="13:13" ht="49.2" customHeight="1">
      <c r="M42131" s="85"/>
    </row>
    <row r="42132" spans="13:13" ht="49.2" customHeight="1">
      <c r="M42132" s="85"/>
    </row>
    <row r="42133" spans="13:13" ht="49.2" customHeight="1">
      <c r="M42133" s="85"/>
    </row>
    <row r="42134" spans="13:13" ht="49.2" customHeight="1">
      <c r="M42134" s="85"/>
    </row>
    <row r="42135" spans="13:13" ht="49.2" customHeight="1">
      <c r="M42135" s="85"/>
    </row>
    <row r="42136" spans="13:13" ht="49.2" customHeight="1">
      <c r="M42136" s="85"/>
    </row>
    <row r="42137" spans="13:13" ht="49.2" customHeight="1">
      <c r="M42137" s="85"/>
    </row>
    <row r="42138" spans="13:13" ht="49.2" customHeight="1">
      <c r="M42138" s="85"/>
    </row>
    <row r="42139" spans="13:13" ht="49.2" customHeight="1">
      <c r="M42139" s="85"/>
    </row>
    <row r="42140" spans="13:13" ht="49.2" customHeight="1">
      <c r="M42140" s="85"/>
    </row>
    <row r="42141" spans="13:13" ht="49.2" customHeight="1">
      <c r="M42141" s="85"/>
    </row>
    <row r="42142" spans="13:13" ht="49.2" customHeight="1">
      <c r="M42142" s="85"/>
    </row>
    <row r="42143" spans="13:13" ht="49.2" customHeight="1">
      <c r="M42143" s="85"/>
    </row>
    <row r="42144" spans="13:13" ht="49.2" customHeight="1">
      <c r="M42144" s="85"/>
    </row>
    <row r="42145" spans="13:13" ht="49.2" customHeight="1">
      <c r="M42145" s="85"/>
    </row>
    <row r="42146" spans="13:13" ht="49.2" customHeight="1">
      <c r="M42146" s="85"/>
    </row>
    <row r="42147" spans="13:13" ht="49.2" customHeight="1">
      <c r="M42147" s="85"/>
    </row>
    <row r="42148" spans="13:13" ht="49.2" customHeight="1">
      <c r="M42148" s="85"/>
    </row>
    <row r="42149" spans="13:13" ht="49.2" customHeight="1">
      <c r="M42149" s="85"/>
    </row>
    <row r="42150" spans="13:13" ht="49.2" customHeight="1">
      <c r="M42150" s="85"/>
    </row>
    <row r="42151" spans="13:13" ht="49.2" customHeight="1">
      <c r="M42151" s="85"/>
    </row>
    <row r="42152" spans="13:13" ht="49.2" customHeight="1">
      <c r="M42152" s="85"/>
    </row>
    <row r="42153" spans="13:13" ht="49.2" customHeight="1">
      <c r="M42153" s="85"/>
    </row>
    <row r="42154" spans="13:13" ht="49.2" customHeight="1">
      <c r="M42154" s="85"/>
    </row>
    <row r="42155" spans="13:13" ht="49.2" customHeight="1">
      <c r="M42155" s="85"/>
    </row>
    <row r="42156" spans="13:13" ht="49.2" customHeight="1">
      <c r="M42156" s="85"/>
    </row>
    <row r="42157" spans="13:13" ht="49.2" customHeight="1">
      <c r="M42157" s="85"/>
    </row>
    <row r="42158" spans="13:13" ht="49.2" customHeight="1">
      <c r="M42158" s="85"/>
    </row>
    <row r="42159" spans="13:13" ht="49.2" customHeight="1">
      <c r="M42159" s="85"/>
    </row>
    <row r="42160" spans="13:13" ht="49.2" customHeight="1">
      <c r="M42160" s="85"/>
    </row>
    <row r="42161" spans="13:13" ht="49.2" customHeight="1">
      <c r="M42161" s="85"/>
    </row>
    <row r="42162" spans="13:13" ht="49.2" customHeight="1">
      <c r="M42162" s="85"/>
    </row>
    <row r="42163" spans="13:13" ht="49.2" customHeight="1">
      <c r="M42163" s="85"/>
    </row>
    <row r="42164" spans="13:13" ht="49.2" customHeight="1">
      <c r="M42164" s="85"/>
    </row>
    <row r="42165" spans="13:13" ht="49.2" customHeight="1">
      <c r="M42165" s="85"/>
    </row>
    <row r="42166" spans="13:13" ht="49.2" customHeight="1">
      <c r="M42166" s="85"/>
    </row>
    <row r="42167" spans="13:13" ht="49.2" customHeight="1">
      <c r="M42167" s="85"/>
    </row>
    <row r="42168" spans="13:13" ht="49.2" customHeight="1">
      <c r="M42168" s="85"/>
    </row>
    <row r="42169" spans="13:13" ht="49.2" customHeight="1">
      <c r="M42169" s="85"/>
    </row>
    <row r="42170" spans="13:13" ht="49.2" customHeight="1">
      <c r="M42170" s="85"/>
    </row>
    <row r="42171" spans="13:13" ht="49.2" customHeight="1">
      <c r="M42171" s="85"/>
    </row>
    <row r="42172" spans="13:13" ht="49.2" customHeight="1">
      <c r="M42172" s="85"/>
    </row>
    <row r="42173" spans="13:13" ht="49.2" customHeight="1">
      <c r="M42173" s="85"/>
    </row>
    <row r="42174" spans="13:13" ht="49.2" customHeight="1">
      <c r="M42174" s="85"/>
    </row>
    <row r="42175" spans="13:13" ht="49.2" customHeight="1">
      <c r="M42175" s="85"/>
    </row>
    <row r="42176" spans="13:13" ht="49.2" customHeight="1">
      <c r="M42176" s="85"/>
    </row>
    <row r="42177" spans="13:13" ht="49.2" customHeight="1">
      <c r="M42177" s="85"/>
    </row>
    <row r="42178" spans="13:13" ht="49.2" customHeight="1">
      <c r="M42178" s="85"/>
    </row>
    <row r="42179" spans="13:13" ht="49.2" customHeight="1">
      <c r="M42179" s="85"/>
    </row>
    <row r="42180" spans="13:13" ht="49.2" customHeight="1">
      <c r="M42180" s="85"/>
    </row>
    <row r="42181" spans="13:13" ht="49.2" customHeight="1">
      <c r="M42181" s="85"/>
    </row>
    <row r="42182" spans="13:13" ht="49.2" customHeight="1">
      <c r="M42182" s="85"/>
    </row>
    <row r="42183" spans="13:13" ht="49.2" customHeight="1">
      <c r="M42183" s="85"/>
    </row>
    <row r="42184" spans="13:13" ht="49.2" customHeight="1">
      <c r="M42184" s="85"/>
    </row>
    <row r="42185" spans="13:13" ht="49.2" customHeight="1">
      <c r="M42185" s="85"/>
    </row>
    <row r="42186" spans="13:13" ht="49.2" customHeight="1">
      <c r="M42186" s="85"/>
    </row>
    <row r="42187" spans="13:13" ht="49.2" customHeight="1">
      <c r="M42187" s="85"/>
    </row>
    <row r="42188" spans="13:13" ht="49.2" customHeight="1">
      <c r="M42188" s="85"/>
    </row>
    <row r="42189" spans="13:13" ht="49.2" customHeight="1">
      <c r="M42189" s="85"/>
    </row>
    <row r="42190" spans="13:13" ht="49.2" customHeight="1">
      <c r="M42190" s="85"/>
    </row>
    <row r="42191" spans="13:13" ht="49.2" customHeight="1">
      <c r="M42191" s="85"/>
    </row>
    <row r="42192" spans="13:13" ht="49.2" customHeight="1">
      <c r="M42192" s="85"/>
    </row>
    <row r="42193" spans="13:13" ht="49.2" customHeight="1">
      <c r="M42193" s="85"/>
    </row>
    <row r="42194" spans="13:13" ht="49.2" customHeight="1">
      <c r="M42194" s="85"/>
    </row>
    <row r="42195" spans="13:13" ht="49.2" customHeight="1">
      <c r="M42195" s="85"/>
    </row>
    <row r="42196" spans="13:13" ht="49.2" customHeight="1">
      <c r="M42196" s="85"/>
    </row>
    <row r="42197" spans="13:13" ht="49.2" customHeight="1">
      <c r="M42197" s="85"/>
    </row>
    <row r="42198" spans="13:13" ht="49.2" customHeight="1">
      <c r="M42198" s="85"/>
    </row>
    <row r="42199" spans="13:13" ht="49.2" customHeight="1">
      <c r="M42199" s="85"/>
    </row>
    <row r="42200" spans="13:13" ht="49.2" customHeight="1">
      <c r="M42200" s="85"/>
    </row>
    <row r="42201" spans="13:13" ht="49.2" customHeight="1">
      <c r="M42201" s="85"/>
    </row>
    <row r="42202" spans="13:13" ht="49.2" customHeight="1">
      <c r="M42202" s="85"/>
    </row>
    <row r="42203" spans="13:13" ht="49.2" customHeight="1">
      <c r="M42203" s="85"/>
    </row>
    <row r="42204" spans="13:13" ht="49.2" customHeight="1">
      <c r="M42204" s="85"/>
    </row>
    <row r="42205" spans="13:13" ht="49.2" customHeight="1">
      <c r="M42205" s="85"/>
    </row>
    <row r="42206" spans="13:13" ht="49.2" customHeight="1">
      <c r="M42206" s="85"/>
    </row>
    <row r="42207" spans="13:13" ht="49.2" customHeight="1">
      <c r="M42207" s="85"/>
    </row>
    <row r="42208" spans="13:13" ht="49.2" customHeight="1">
      <c r="M42208" s="85"/>
    </row>
    <row r="42209" spans="13:13" ht="49.2" customHeight="1">
      <c r="M42209" s="85"/>
    </row>
    <row r="42210" spans="13:13" ht="49.2" customHeight="1">
      <c r="M42210" s="85"/>
    </row>
    <row r="42211" spans="13:13" ht="49.2" customHeight="1">
      <c r="M42211" s="85"/>
    </row>
    <row r="42212" spans="13:13" ht="49.2" customHeight="1">
      <c r="M42212" s="85"/>
    </row>
    <row r="42213" spans="13:13" ht="49.2" customHeight="1">
      <c r="M42213" s="85"/>
    </row>
    <row r="42214" spans="13:13" ht="49.2" customHeight="1">
      <c r="M42214" s="85"/>
    </row>
    <row r="42215" spans="13:13" ht="49.2" customHeight="1">
      <c r="M42215" s="85"/>
    </row>
    <row r="42216" spans="13:13" ht="49.2" customHeight="1">
      <c r="M42216" s="85"/>
    </row>
    <row r="42217" spans="13:13" ht="49.2" customHeight="1">
      <c r="M42217" s="85"/>
    </row>
    <row r="42218" spans="13:13" ht="49.2" customHeight="1">
      <c r="M42218" s="85"/>
    </row>
    <row r="42219" spans="13:13" ht="49.2" customHeight="1">
      <c r="M42219" s="85"/>
    </row>
    <row r="42220" spans="13:13" ht="49.2" customHeight="1">
      <c r="M42220" s="85"/>
    </row>
    <row r="42221" spans="13:13" ht="49.2" customHeight="1">
      <c r="M42221" s="85"/>
    </row>
    <row r="42222" spans="13:13" ht="49.2" customHeight="1">
      <c r="M42222" s="85"/>
    </row>
    <row r="42223" spans="13:13" ht="49.2" customHeight="1">
      <c r="M42223" s="85"/>
    </row>
    <row r="42224" spans="13:13" ht="49.2" customHeight="1">
      <c r="M42224" s="85"/>
    </row>
    <row r="42225" spans="13:13" ht="49.2" customHeight="1">
      <c r="M42225" s="85"/>
    </row>
    <row r="42226" spans="13:13" ht="49.2" customHeight="1">
      <c r="M42226" s="85"/>
    </row>
    <row r="42227" spans="13:13" ht="49.2" customHeight="1">
      <c r="M42227" s="85"/>
    </row>
    <row r="42228" spans="13:13" ht="49.2" customHeight="1">
      <c r="M42228" s="85"/>
    </row>
    <row r="42229" spans="13:13" ht="49.2" customHeight="1">
      <c r="M42229" s="85"/>
    </row>
    <row r="42230" spans="13:13" ht="49.2" customHeight="1">
      <c r="M42230" s="85"/>
    </row>
    <row r="42231" spans="13:13" ht="49.2" customHeight="1">
      <c r="M42231" s="85"/>
    </row>
    <row r="42232" spans="13:13" ht="49.2" customHeight="1">
      <c r="M42232" s="85"/>
    </row>
    <row r="42233" spans="13:13" ht="49.2" customHeight="1">
      <c r="M42233" s="85"/>
    </row>
    <row r="42234" spans="13:13" ht="49.2" customHeight="1">
      <c r="M42234" s="85"/>
    </row>
    <row r="42235" spans="13:13" ht="49.2" customHeight="1">
      <c r="M42235" s="85"/>
    </row>
    <row r="42236" spans="13:13" ht="49.2" customHeight="1">
      <c r="M42236" s="85"/>
    </row>
    <row r="42237" spans="13:13" ht="49.2" customHeight="1">
      <c r="M42237" s="85"/>
    </row>
    <row r="42238" spans="13:13" ht="49.2" customHeight="1">
      <c r="M42238" s="85"/>
    </row>
    <row r="42239" spans="13:13" ht="49.2" customHeight="1">
      <c r="M42239" s="85"/>
    </row>
    <row r="42240" spans="13:13" ht="49.2" customHeight="1">
      <c r="M42240" s="85"/>
    </row>
    <row r="42241" spans="13:13" ht="49.2" customHeight="1">
      <c r="M42241" s="85"/>
    </row>
    <row r="42242" spans="13:13" ht="49.2" customHeight="1">
      <c r="M42242" s="85"/>
    </row>
    <row r="42243" spans="13:13" ht="49.2" customHeight="1">
      <c r="M42243" s="85"/>
    </row>
    <row r="42244" spans="13:13" ht="49.2" customHeight="1">
      <c r="M42244" s="85"/>
    </row>
    <row r="42245" spans="13:13" ht="49.2" customHeight="1">
      <c r="M42245" s="85"/>
    </row>
    <row r="42246" spans="13:13" ht="49.2" customHeight="1">
      <c r="M42246" s="85"/>
    </row>
    <row r="42247" spans="13:13" ht="49.2" customHeight="1">
      <c r="M42247" s="85"/>
    </row>
    <row r="42248" spans="13:13" ht="49.2" customHeight="1">
      <c r="M42248" s="85"/>
    </row>
    <row r="42249" spans="13:13" ht="49.2" customHeight="1">
      <c r="M42249" s="85"/>
    </row>
    <row r="42250" spans="13:13" ht="49.2" customHeight="1">
      <c r="M42250" s="85"/>
    </row>
    <row r="42251" spans="13:13" ht="49.2" customHeight="1">
      <c r="M42251" s="85"/>
    </row>
    <row r="42252" spans="13:13" ht="49.2" customHeight="1">
      <c r="M42252" s="85"/>
    </row>
    <row r="42253" spans="13:13" ht="49.2" customHeight="1">
      <c r="M42253" s="85"/>
    </row>
    <row r="42254" spans="13:13" ht="49.2" customHeight="1">
      <c r="M42254" s="85"/>
    </row>
    <row r="42255" spans="13:13" ht="49.2" customHeight="1">
      <c r="M42255" s="85"/>
    </row>
    <row r="42256" spans="13:13" ht="49.2" customHeight="1">
      <c r="M42256" s="85"/>
    </row>
    <row r="42257" spans="13:13" ht="49.2" customHeight="1">
      <c r="M42257" s="85"/>
    </row>
    <row r="42258" spans="13:13" ht="49.2" customHeight="1">
      <c r="M42258" s="85"/>
    </row>
    <row r="42259" spans="13:13" ht="49.2" customHeight="1">
      <c r="M42259" s="85"/>
    </row>
    <row r="42260" spans="13:13" ht="49.2" customHeight="1">
      <c r="M42260" s="85"/>
    </row>
    <row r="42261" spans="13:13" ht="49.2" customHeight="1">
      <c r="M42261" s="85"/>
    </row>
    <row r="42262" spans="13:13" ht="49.2" customHeight="1">
      <c r="M42262" s="85"/>
    </row>
    <row r="42263" spans="13:13" ht="49.2" customHeight="1">
      <c r="M42263" s="85"/>
    </row>
    <row r="42264" spans="13:13" ht="49.2" customHeight="1">
      <c r="M42264" s="85"/>
    </row>
    <row r="42265" spans="13:13" ht="49.2" customHeight="1">
      <c r="M42265" s="85"/>
    </row>
    <row r="42266" spans="13:13" ht="49.2" customHeight="1">
      <c r="M42266" s="85"/>
    </row>
    <row r="42267" spans="13:13" ht="49.2" customHeight="1">
      <c r="M42267" s="85"/>
    </row>
    <row r="42268" spans="13:13" ht="49.2" customHeight="1">
      <c r="M42268" s="85"/>
    </row>
    <row r="42269" spans="13:13" ht="49.2" customHeight="1">
      <c r="M42269" s="85"/>
    </row>
    <row r="42270" spans="13:13" ht="49.2" customHeight="1">
      <c r="M42270" s="85"/>
    </row>
    <row r="42271" spans="13:13" ht="49.2" customHeight="1">
      <c r="M42271" s="85"/>
    </row>
    <row r="42272" spans="13:13" ht="49.2" customHeight="1">
      <c r="M42272" s="85"/>
    </row>
    <row r="42273" spans="13:13" ht="49.2" customHeight="1">
      <c r="M42273" s="85"/>
    </row>
    <row r="42274" spans="13:13" ht="49.2" customHeight="1">
      <c r="M42274" s="85"/>
    </row>
    <row r="42275" spans="13:13" ht="49.2" customHeight="1">
      <c r="M42275" s="85"/>
    </row>
    <row r="42276" spans="13:13" ht="49.2" customHeight="1">
      <c r="M42276" s="85"/>
    </row>
    <row r="42277" spans="13:13" ht="49.2" customHeight="1">
      <c r="M42277" s="85"/>
    </row>
    <row r="42278" spans="13:13" ht="49.2" customHeight="1">
      <c r="M42278" s="85"/>
    </row>
    <row r="42279" spans="13:13" ht="49.2" customHeight="1">
      <c r="M42279" s="85"/>
    </row>
    <row r="42280" spans="13:13" ht="49.2" customHeight="1">
      <c r="M42280" s="85"/>
    </row>
    <row r="42281" spans="13:13" ht="49.2" customHeight="1">
      <c r="M42281" s="85"/>
    </row>
    <row r="42282" spans="13:13" ht="49.2" customHeight="1">
      <c r="M42282" s="85"/>
    </row>
    <row r="42283" spans="13:13" ht="49.2" customHeight="1">
      <c r="M42283" s="85"/>
    </row>
    <row r="42284" spans="13:13" ht="49.2" customHeight="1">
      <c r="M42284" s="85"/>
    </row>
    <row r="42285" spans="13:13" ht="49.2" customHeight="1">
      <c r="M42285" s="85"/>
    </row>
    <row r="42286" spans="13:13" ht="49.2" customHeight="1">
      <c r="M42286" s="85"/>
    </row>
    <row r="42287" spans="13:13" ht="49.2" customHeight="1">
      <c r="M42287" s="85"/>
    </row>
    <row r="42288" spans="13:13" ht="49.2" customHeight="1">
      <c r="M42288" s="85"/>
    </row>
    <row r="42289" spans="13:13" ht="49.2" customHeight="1">
      <c r="M42289" s="85"/>
    </row>
    <row r="42290" spans="13:13" ht="49.2" customHeight="1">
      <c r="M42290" s="85"/>
    </row>
    <row r="42291" spans="13:13" ht="49.2" customHeight="1">
      <c r="M42291" s="85"/>
    </row>
    <row r="42292" spans="13:13" ht="49.2" customHeight="1">
      <c r="M42292" s="85"/>
    </row>
    <row r="42293" spans="13:13" ht="49.2" customHeight="1">
      <c r="M42293" s="85"/>
    </row>
    <row r="42294" spans="13:13" ht="49.2" customHeight="1">
      <c r="M42294" s="85"/>
    </row>
    <row r="42295" spans="13:13" ht="49.2" customHeight="1">
      <c r="M42295" s="85"/>
    </row>
    <row r="42296" spans="13:13" ht="49.2" customHeight="1">
      <c r="M42296" s="85"/>
    </row>
    <row r="42297" spans="13:13" ht="49.2" customHeight="1">
      <c r="M42297" s="85"/>
    </row>
    <row r="42298" spans="13:13" ht="49.2" customHeight="1">
      <c r="M42298" s="85"/>
    </row>
    <row r="42299" spans="13:13" ht="49.2" customHeight="1">
      <c r="M42299" s="85"/>
    </row>
    <row r="42300" spans="13:13" ht="49.2" customHeight="1">
      <c r="M42300" s="85"/>
    </row>
    <row r="42301" spans="13:13" ht="49.2" customHeight="1">
      <c r="M42301" s="85"/>
    </row>
    <row r="42302" spans="13:13" ht="49.2" customHeight="1">
      <c r="M42302" s="85"/>
    </row>
    <row r="42303" spans="13:13" ht="49.2" customHeight="1">
      <c r="M42303" s="85"/>
    </row>
    <row r="42304" spans="13:13" ht="49.2" customHeight="1">
      <c r="M42304" s="85"/>
    </row>
    <row r="42305" spans="13:13" ht="49.2" customHeight="1">
      <c r="M42305" s="85"/>
    </row>
    <row r="42306" spans="13:13" ht="49.2" customHeight="1">
      <c r="M42306" s="85"/>
    </row>
    <row r="42307" spans="13:13" ht="49.2" customHeight="1">
      <c r="M42307" s="85"/>
    </row>
    <row r="42308" spans="13:13" ht="49.2" customHeight="1">
      <c r="M42308" s="85"/>
    </row>
    <row r="42309" spans="13:13" ht="49.2" customHeight="1">
      <c r="M42309" s="85"/>
    </row>
    <row r="42310" spans="13:13" ht="49.2" customHeight="1">
      <c r="M42310" s="85"/>
    </row>
    <row r="42311" spans="13:13" ht="49.2" customHeight="1">
      <c r="M42311" s="85"/>
    </row>
    <row r="42312" spans="13:13" ht="49.2" customHeight="1">
      <c r="M42312" s="85"/>
    </row>
    <row r="42313" spans="13:13" ht="49.2" customHeight="1">
      <c r="M42313" s="85"/>
    </row>
    <row r="42314" spans="13:13" ht="49.2" customHeight="1">
      <c r="M42314" s="85"/>
    </row>
    <row r="42315" spans="13:13" ht="49.2" customHeight="1">
      <c r="M42315" s="85"/>
    </row>
    <row r="42316" spans="13:13" ht="49.2" customHeight="1">
      <c r="M42316" s="85"/>
    </row>
    <row r="42317" spans="13:13" ht="49.2" customHeight="1">
      <c r="M42317" s="85"/>
    </row>
    <row r="42318" spans="13:13" ht="49.2" customHeight="1">
      <c r="M42318" s="85"/>
    </row>
    <row r="42319" spans="13:13" ht="49.2" customHeight="1">
      <c r="M42319" s="85"/>
    </row>
    <row r="42320" spans="13:13" ht="49.2" customHeight="1">
      <c r="M42320" s="85"/>
    </row>
    <row r="42321" spans="13:13" ht="49.2" customHeight="1">
      <c r="M42321" s="85"/>
    </row>
    <row r="42322" spans="13:13" ht="49.2" customHeight="1">
      <c r="M42322" s="85"/>
    </row>
    <row r="42323" spans="13:13" ht="49.2" customHeight="1">
      <c r="M42323" s="85"/>
    </row>
    <row r="42324" spans="13:13" ht="49.2" customHeight="1">
      <c r="M42324" s="85"/>
    </row>
    <row r="42325" spans="13:13" ht="49.2" customHeight="1">
      <c r="M42325" s="85"/>
    </row>
    <row r="42326" spans="13:13" ht="49.2" customHeight="1">
      <c r="M42326" s="85"/>
    </row>
    <row r="42327" spans="13:13" ht="49.2" customHeight="1">
      <c r="M42327" s="85"/>
    </row>
    <row r="42328" spans="13:13" ht="49.2" customHeight="1">
      <c r="M42328" s="85"/>
    </row>
    <row r="42329" spans="13:13" ht="49.2" customHeight="1">
      <c r="M42329" s="85"/>
    </row>
    <row r="42330" spans="13:13" ht="49.2" customHeight="1">
      <c r="M42330" s="85"/>
    </row>
    <row r="42331" spans="13:13" ht="49.2" customHeight="1">
      <c r="M42331" s="85"/>
    </row>
    <row r="42332" spans="13:13" ht="49.2" customHeight="1">
      <c r="M42332" s="85"/>
    </row>
    <row r="42333" spans="13:13" ht="49.2" customHeight="1">
      <c r="M42333" s="85"/>
    </row>
    <row r="42334" spans="13:13" ht="49.2" customHeight="1">
      <c r="M42334" s="85"/>
    </row>
    <row r="42335" spans="13:13" ht="49.2" customHeight="1">
      <c r="M42335" s="85"/>
    </row>
    <row r="42336" spans="13:13" ht="49.2" customHeight="1">
      <c r="M42336" s="85"/>
    </row>
    <row r="42337" spans="13:13" ht="49.2" customHeight="1">
      <c r="M42337" s="85"/>
    </row>
    <row r="42338" spans="13:13" ht="49.2" customHeight="1">
      <c r="M42338" s="85"/>
    </row>
    <row r="42339" spans="13:13" ht="49.2" customHeight="1">
      <c r="M42339" s="85"/>
    </row>
    <row r="42340" spans="13:13" ht="49.2" customHeight="1">
      <c r="M42340" s="85"/>
    </row>
    <row r="42341" spans="13:13" ht="49.2" customHeight="1">
      <c r="M42341" s="85"/>
    </row>
    <row r="42342" spans="13:13" ht="49.2" customHeight="1">
      <c r="M42342" s="85"/>
    </row>
    <row r="42343" spans="13:13" ht="49.2" customHeight="1">
      <c r="M42343" s="85"/>
    </row>
    <row r="42344" spans="13:13" ht="49.2" customHeight="1">
      <c r="M42344" s="85"/>
    </row>
    <row r="42345" spans="13:13" ht="49.2" customHeight="1">
      <c r="M42345" s="85"/>
    </row>
    <row r="42346" spans="13:13" ht="49.2" customHeight="1">
      <c r="M42346" s="85"/>
    </row>
    <row r="42347" spans="13:13" ht="49.2" customHeight="1">
      <c r="M42347" s="85"/>
    </row>
    <row r="42348" spans="13:13" ht="49.2" customHeight="1">
      <c r="M42348" s="85"/>
    </row>
    <row r="42349" spans="13:13" ht="49.2" customHeight="1">
      <c r="M42349" s="85"/>
    </row>
    <row r="42350" spans="13:13" ht="49.2" customHeight="1">
      <c r="M42350" s="85"/>
    </row>
    <row r="42351" spans="13:13" ht="49.2" customHeight="1">
      <c r="M42351" s="85"/>
    </row>
    <row r="42352" spans="13:13" ht="49.2" customHeight="1">
      <c r="M42352" s="85"/>
    </row>
    <row r="42353" spans="13:13" ht="49.2" customHeight="1">
      <c r="M42353" s="85"/>
    </row>
    <row r="42354" spans="13:13" ht="49.2" customHeight="1">
      <c r="M42354" s="85"/>
    </row>
    <row r="42355" spans="13:13" ht="49.2" customHeight="1">
      <c r="M42355" s="85"/>
    </row>
    <row r="42356" spans="13:13" ht="49.2" customHeight="1">
      <c r="M42356" s="85"/>
    </row>
    <row r="42357" spans="13:13" ht="49.2" customHeight="1">
      <c r="M42357" s="85"/>
    </row>
    <row r="42358" spans="13:13" ht="49.2" customHeight="1">
      <c r="M42358" s="85"/>
    </row>
    <row r="42359" spans="13:13" ht="49.2" customHeight="1">
      <c r="M42359" s="85"/>
    </row>
    <row r="42360" spans="13:13" ht="49.2" customHeight="1">
      <c r="M42360" s="85"/>
    </row>
    <row r="42361" spans="13:13" ht="49.2" customHeight="1">
      <c r="M42361" s="85"/>
    </row>
    <row r="42362" spans="13:13" ht="49.2" customHeight="1">
      <c r="M42362" s="85"/>
    </row>
    <row r="42363" spans="13:13" ht="49.2" customHeight="1">
      <c r="M42363" s="85"/>
    </row>
    <row r="42364" spans="13:13" ht="49.2" customHeight="1">
      <c r="M42364" s="85"/>
    </row>
    <row r="42365" spans="13:13" ht="49.2" customHeight="1">
      <c r="M42365" s="85"/>
    </row>
    <row r="42366" spans="13:13" ht="49.2" customHeight="1">
      <c r="M42366" s="85"/>
    </row>
    <row r="42367" spans="13:13" ht="49.2" customHeight="1">
      <c r="M42367" s="85"/>
    </row>
    <row r="42368" spans="13:13" ht="49.2" customHeight="1">
      <c r="M42368" s="85"/>
    </row>
    <row r="42369" spans="13:13" ht="49.2" customHeight="1">
      <c r="M42369" s="85"/>
    </row>
    <row r="42370" spans="13:13" ht="49.2" customHeight="1">
      <c r="M42370" s="85"/>
    </row>
    <row r="42371" spans="13:13" ht="49.2" customHeight="1">
      <c r="M42371" s="85"/>
    </row>
    <row r="42372" spans="13:13" ht="49.2" customHeight="1">
      <c r="M42372" s="85"/>
    </row>
    <row r="42373" spans="13:13" ht="49.2" customHeight="1">
      <c r="M42373" s="85"/>
    </row>
    <row r="42374" spans="13:13" ht="49.2" customHeight="1">
      <c r="M42374" s="85"/>
    </row>
    <row r="42375" spans="13:13" ht="49.2" customHeight="1">
      <c r="M42375" s="85"/>
    </row>
    <row r="42376" spans="13:13" ht="49.2" customHeight="1">
      <c r="M42376" s="85"/>
    </row>
    <row r="42377" spans="13:13" ht="49.2" customHeight="1">
      <c r="M42377" s="85"/>
    </row>
    <row r="42378" spans="13:13" ht="49.2" customHeight="1">
      <c r="M42378" s="85"/>
    </row>
    <row r="42379" spans="13:13" ht="49.2" customHeight="1">
      <c r="M42379" s="85"/>
    </row>
    <row r="42380" spans="13:13" ht="49.2" customHeight="1">
      <c r="M42380" s="85"/>
    </row>
    <row r="42381" spans="13:13" ht="49.2" customHeight="1">
      <c r="M42381" s="85"/>
    </row>
    <row r="42382" spans="13:13" ht="49.2" customHeight="1">
      <c r="M42382" s="85"/>
    </row>
    <row r="42383" spans="13:13" ht="49.2" customHeight="1">
      <c r="M42383" s="85"/>
    </row>
    <row r="42384" spans="13:13" ht="49.2" customHeight="1">
      <c r="M42384" s="85"/>
    </row>
    <row r="42385" spans="13:13" ht="49.2" customHeight="1">
      <c r="M42385" s="85"/>
    </row>
    <row r="42386" spans="13:13" ht="49.2" customHeight="1">
      <c r="M42386" s="85"/>
    </row>
    <row r="42387" spans="13:13" ht="49.2" customHeight="1">
      <c r="M42387" s="85"/>
    </row>
    <row r="42388" spans="13:13" ht="49.2" customHeight="1">
      <c r="M42388" s="85"/>
    </row>
    <row r="42389" spans="13:13" ht="49.2" customHeight="1">
      <c r="M42389" s="85"/>
    </row>
    <row r="42390" spans="13:13" ht="49.2" customHeight="1">
      <c r="M42390" s="85"/>
    </row>
    <row r="42391" spans="13:13" ht="49.2" customHeight="1">
      <c r="M42391" s="85"/>
    </row>
    <row r="42392" spans="13:13" ht="49.2" customHeight="1">
      <c r="M42392" s="85"/>
    </row>
    <row r="42393" spans="13:13" ht="49.2" customHeight="1">
      <c r="M42393" s="85"/>
    </row>
    <row r="42394" spans="13:13" ht="49.2" customHeight="1">
      <c r="M42394" s="85"/>
    </row>
    <row r="42395" spans="13:13" ht="49.2" customHeight="1">
      <c r="M42395" s="85"/>
    </row>
    <row r="42396" spans="13:13" ht="49.2" customHeight="1">
      <c r="M42396" s="85"/>
    </row>
    <row r="42397" spans="13:13" ht="49.2" customHeight="1">
      <c r="M42397" s="85"/>
    </row>
    <row r="42398" spans="13:13" ht="49.2" customHeight="1">
      <c r="M42398" s="85"/>
    </row>
    <row r="42399" spans="13:13" ht="49.2" customHeight="1">
      <c r="M42399" s="85"/>
    </row>
    <row r="42400" spans="13:13" ht="49.2" customHeight="1">
      <c r="M42400" s="85"/>
    </row>
    <row r="42401" spans="13:13" ht="49.2" customHeight="1">
      <c r="M42401" s="85"/>
    </row>
    <row r="42402" spans="13:13" ht="49.2" customHeight="1">
      <c r="M42402" s="85"/>
    </row>
    <row r="42403" spans="13:13" ht="49.2" customHeight="1">
      <c r="M42403" s="85"/>
    </row>
    <row r="42404" spans="13:13" ht="49.2" customHeight="1">
      <c r="M42404" s="85"/>
    </row>
    <row r="42405" spans="13:13" ht="49.2" customHeight="1">
      <c r="M42405" s="85"/>
    </row>
    <row r="42406" spans="13:13" ht="49.2" customHeight="1">
      <c r="M42406" s="85"/>
    </row>
    <row r="42407" spans="13:13" ht="49.2" customHeight="1">
      <c r="M42407" s="85"/>
    </row>
    <row r="42408" spans="13:13" ht="49.2" customHeight="1">
      <c r="M42408" s="85"/>
    </row>
    <row r="42409" spans="13:13" ht="49.2" customHeight="1">
      <c r="M42409" s="85"/>
    </row>
    <row r="42410" spans="13:13" ht="49.2" customHeight="1">
      <c r="M42410" s="85"/>
    </row>
    <row r="42411" spans="13:13" ht="49.2" customHeight="1">
      <c r="M42411" s="85"/>
    </row>
    <row r="42412" spans="13:13" ht="49.2" customHeight="1">
      <c r="M42412" s="85"/>
    </row>
    <row r="42413" spans="13:13" ht="49.2" customHeight="1">
      <c r="M42413" s="85"/>
    </row>
    <row r="42414" spans="13:13" ht="49.2" customHeight="1">
      <c r="M42414" s="85"/>
    </row>
    <row r="42415" spans="13:13" ht="49.2" customHeight="1">
      <c r="M42415" s="85"/>
    </row>
    <row r="42416" spans="13:13" ht="49.2" customHeight="1">
      <c r="M42416" s="85"/>
    </row>
    <row r="42417" spans="13:13" ht="49.2" customHeight="1">
      <c r="M42417" s="85"/>
    </row>
    <row r="42418" spans="13:13" ht="49.2" customHeight="1">
      <c r="M42418" s="85"/>
    </row>
    <row r="42419" spans="13:13" ht="49.2" customHeight="1">
      <c r="M42419" s="85"/>
    </row>
    <row r="42420" spans="13:13" ht="49.2" customHeight="1">
      <c r="M42420" s="85"/>
    </row>
    <row r="42421" spans="13:13" ht="49.2" customHeight="1">
      <c r="M42421" s="85"/>
    </row>
    <row r="42422" spans="13:13" ht="49.2" customHeight="1">
      <c r="M42422" s="85"/>
    </row>
    <row r="42423" spans="13:13" ht="49.2" customHeight="1">
      <c r="M42423" s="85"/>
    </row>
    <row r="42424" spans="13:13" ht="49.2" customHeight="1">
      <c r="M42424" s="85"/>
    </row>
    <row r="42425" spans="13:13" ht="49.2" customHeight="1">
      <c r="M42425" s="85"/>
    </row>
    <row r="42426" spans="13:13" ht="49.2" customHeight="1">
      <c r="M42426" s="85"/>
    </row>
    <row r="42427" spans="13:13" ht="49.2" customHeight="1">
      <c r="M42427" s="85"/>
    </row>
    <row r="42428" spans="13:13" ht="49.2" customHeight="1">
      <c r="M42428" s="85"/>
    </row>
    <row r="42429" spans="13:13" ht="49.2" customHeight="1">
      <c r="M42429" s="85"/>
    </row>
    <row r="42430" spans="13:13" ht="49.2" customHeight="1">
      <c r="M42430" s="85"/>
    </row>
    <row r="42431" spans="13:13" ht="49.2" customHeight="1">
      <c r="M42431" s="85"/>
    </row>
    <row r="42432" spans="13:13" ht="49.2" customHeight="1">
      <c r="M42432" s="85"/>
    </row>
    <row r="42433" spans="13:13" ht="49.2" customHeight="1">
      <c r="M42433" s="85"/>
    </row>
    <row r="42434" spans="13:13" ht="49.2" customHeight="1">
      <c r="M42434" s="85"/>
    </row>
    <row r="42435" spans="13:13" ht="49.2" customHeight="1">
      <c r="M42435" s="85"/>
    </row>
    <row r="42436" spans="13:13" ht="49.2" customHeight="1">
      <c r="M42436" s="85"/>
    </row>
    <row r="42437" spans="13:13" ht="49.2" customHeight="1">
      <c r="M42437" s="85"/>
    </row>
    <row r="42438" spans="13:13" ht="49.2" customHeight="1">
      <c r="M42438" s="85"/>
    </row>
    <row r="42439" spans="13:13" ht="49.2" customHeight="1">
      <c r="M42439" s="85"/>
    </row>
    <row r="42440" spans="13:13" ht="49.2" customHeight="1">
      <c r="M42440" s="85"/>
    </row>
    <row r="42441" spans="13:13" ht="49.2" customHeight="1">
      <c r="M42441" s="85"/>
    </row>
    <row r="42442" spans="13:13" ht="49.2" customHeight="1">
      <c r="M42442" s="85"/>
    </row>
    <row r="42443" spans="13:13" ht="49.2" customHeight="1">
      <c r="M42443" s="85"/>
    </row>
    <row r="42444" spans="13:13" ht="49.2" customHeight="1">
      <c r="M42444" s="85"/>
    </row>
    <row r="42445" spans="13:13" ht="49.2" customHeight="1">
      <c r="M42445" s="85"/>
    </row>
    <row r="42446" spans="13:13" ht="49.2" customHeight="1">
      <c r="M42446" s="85"/>
    </row>
    <row r="42447" spans="13:13" ht="49.2" customHeight="1">
      <c r="M42447" s="85"/>
    </row>
    <row r="42448" spans="13:13" ht="49.2" customHeight="1">
      <c r="M42448" s="85"/>
    </row>
    <row r="42449" spans="13:13" ht="49.2" customHeight="1">
      <c r="M42449" s="85"/>
    </row>
    <row r="42450" spans="13:13" ht="49.2" customHeight="1">
      <c r="M42450" s="85"/>
    </row>
    <row r="42451" spans="13:13" ht="49.2" customHeight="1">
      <c r="M42451" s="85"/>
    </row>
    <row r="42452" spans="13:13" ht="49.2" customHeight="1">
      <c r="M42452" s="85"/>
    </row>
    <row r="42453" spans="13:13" ht="49.2" customHeight="1">
      <c r="M42453" s="85"/>
    </row>
    <row r="42454" spans="13:13" ht="49.2" customHeight="1">
      <c r="M42454" s="85"/>
    </row>
    <row r="42455" spans="13:13" ht="49.2" customHeight="1">
      <c r="M42455" s="85"/>
    </row>
    <row r="42456" spans="13:13" ht="49.2" customHeight="1">
      <c r="M42456" s="85"/>
    </row>
    <row r="42457" spans="13:13" ht="49.2" customHeight="1">
      <c r="M42457" s="85"/>
    </row>
    <row r="42458" spans="13:13" ht="49.2" customHeight="1">
      <c r="M42458" s="85"/>
    </row>
    <row r="42459" spans="13:13" ht="49.2" customHeight="1">
      <c r="M42459" s="85"/>
    </row>
    <row r="42460" spans="13:13" ht="49.2" customHeight="1">
      <c r="M42460" s="85"/>
    </row>
    <row r="42461" spans="13:13" ht="49.2" customHeight="1">
      <c r="M42461" s="85"/>
    </row>
    <row r="42462" spans="13:13" ht="49.2" customHeight="1">
      <c r="M42462" s="85"/>
    </row>
    <row r="42463" spans="13:13" ht="49.2" customHeight="1">
      <c r="M42463" s="85"/>
    </row>
    <row r="42464" spans="13:13" ht="49.2" customHeight="1">
      <c r="M42464" s="85"/>
    </row>
    <row r="42465" spans="13:13" ht="49.2" customHeight="1">
      <c r="M42465" s="85"/>
    </row>
    <row r="42466" spans="13:13" ht="49.2" customHeight="1">
      <c r="M42466" s="85"/>
    </row>
    <row r="42467" spans="13:13" ht="49.2" customHeight="1">
      <c r="M42467" s="85"/>
    </row>
    <row r="42468" spans="13:13" ht="49.2" customHeight="1">
      <c r="M42468" s="85"/>
    </row>
    <row r="42469" spans="13:13" ht="49.2" customHeight="1">
      <c r="M42469" s="85"/>
    </row>
    <row r="42470" spans="13:13" ht="49.2" customHeight="1">
      <c r="M42470" s="85"/>
    </row>
    <row r="42471" spans="13:13" ht="49.2" customHeight="1">
      <c r="M42471" s="85"/>
    </row>
    <row r="42472" spans="13:13" ht="49.2" customHeight="1">
      <c r="M42472" s="85"/>
    </row>
    <row r="42473" spans="13:13" ht="49.2" customHeight="1">
      <c r="M42473" s="85"/>
    </row>
    <row r="42474" spans="13:13" ht="49.2" customHeight="1">
      <c r="M42474" s="85"/>
    </row>
    <row r="42475" spans="13:13" ht="49.2" customHeight="1">
      <c r="M42475" s="85"/>
    </row>
    <row r="42476" spans="13:13" ht="49.2" customHeight="1">
      <c r="M42476" s="85"/>
    </row>
    <row r="42477" spans="13:13" ht="49.2" customHeight="1">
      <c r="M42477" s="85"/>
    </row>
    <row r="42478" spans="13:13" ht="49.2" customHeight="1">
      <c r="M42478" s="85"/>
    </row>
    <row r="42479" spans="13:13" ht="49.2" customHeight="1">
      <c r="M42479" s="85"/>
    </row>
    <row r="42480" spans="13:13" ht="49.2" customHeight="1">
      <c r="M42480" s="85"/>
    </row>
    <row r="42481" spans="13:13" ht="49.2" customHeight="1">
      <c r="M42481" s="85"/>
    </row>
    <row r="42482" spans="13:13" ht="49.2" customHeight="1">
      <c r="M42482" s="85"/>
    </row>
    <row r="42483" spans="13:13" ht="49.2" customHeight="1">
      <c r="M42483" s="85"/>
    </row>
    <row r="42484" spans="13:13" ht="49.2" customHeight="1">
      <c r="M42484" s="85"/>
    </row>
    <row r="42485" spans="13:13" ht="49.2" customHeight="1">
      <c r="M42485" s="85"/>
    </row>
    <row r="42486" spans="13:13" ht="49.2" customHeight="1">
      <c r="M42486" s="85"/>
    </row>
    <row r="42487" spans="13:13" ht="49.2" customHeight="1">
      <c r="M42487" s="85"/>
    </row>
    <row r="42488" spans="13:13" ht="49.2" customHeight="1">
      <c r="M42488" s="85"/>
    </row>
    <row r="42489" spans="13:13" ht="49.2" customHeight="1">
      <c r="M42489" s="85"/>
    </row>
    <row r="42490" spans="13:13" ht="49.2" customHeight="1">
      <c r="M42490" s="85"/>
    </row>
    <row r="42491" spans="13:13" ht="49.2" customHeight="1">
      <c r="M42491" s="85"/>
    </row>
    <row r="42492" spans="13:13" ht="49.2" customHeight="1">
      <c r="M42492" s="85"/>
    </row>
    <row r="42493" spans="13:13" ht="49.2" customHeight="1">
      <c r="M42493" s="85"/>
    </row>
    <row r="42494" spans="13:13" ht="49.2" customHeight="1">
      <c r="M42494" s="85"/>
    </row>
    <row r="42495" spans="13:13" ht="49.2" customHeight="1">
      <c r="M42495" s="85"/>
    </row>
    <row r="42496" spans="13:13" ht="49.2" customHeight="1">
      <c r="M42496" s="85"/>
    </row>
    <row r="42497" spans="13:13" ht="49.2" customHeight="1">
      <c r="M42497" s="85"/>
    </row>
    <row r="42498" spans="13:13" ht="49.2" customHeight="1">
      <c r="M42498" s="85"/>
    </row>
    <row r="42499" spans="13:13" ht="49.2" customHeight="1">
      <c r="M42499" s="85"/>
    </row>
    <row r="42500" spans="13:13" ht="49.2" customHeight="1">
      <c r="M42500" s="85"/>
    </row>
    <row r="42501" spans="13:13" ht="49.2" customHeight="1">
      <c r="M42501" s="85"/>
    </row>
    <row r="42502" spans="13:13" ht="49.2" customHeight="1">
      <c r="M42502" s="85"/>
    </row>
    <row r="42503" spans="13:13" ht="49.2" customHeight="1">
      <c r="M42503" s="85"/>
    </row>
    <row r="42504" spans="13:13" ht="49.2" customHeight="1">
      <c r="M42504" s="85"/>
    </row>
    <row r="42505" spans="13:13" ht="49.2" customHeight="1">
      <c r="M42505" s="85"/>
    </row>
    <row r="42506" spans="13:13" ht="49.2" customHeight="1">
      <c r="M42506" s="85"/>
    </row>
    <row r="42507" spans="13:13" ht="49.2" customHeight="1">
      <c r="M42507" s="85"/>
    </row>
    <row r="42508" spans="13:13" ht="49.2" customHeight="1">
      <c r="M42508" s="85"/>
    </row>
    <row r="42509" spans="13:13" ht="49.2" customHeight="1">
      <c r="M42509" s="85"/>
    </row>
    <row r="42510" spans="13:13" ht="49.2" customHeight="1">
      <c r="M42510" s="85"/>
    </row>
    <row r="42511" spans="13:13" ht="49.2" customHeight="1">
      <c r="M42511" s="85"/>
    </row>
    <row r="42512" spans="13:13" ht="49.2" customHeight="1">
      <c r="M42512" s="85"/>
    </row>
    <row r="42513" spans="13:13" ht="49.2" customHeight="1">
      <c r="M42513" s="85"/>
    </row>
    <row r="42514" spans="13:13" ht="49.2" customHeight="1">
      <c r="M42514" s="85"/>
    </row>
    <row r="42515" spans="13:13" ht="49.2" customHeight="1">
      <c r="M42515" s="85"/>
    </row>
    <row r="42516" spans="13:13" ht="49.2" customHeight="1">
      <c r="M42516" s="85"/>
    </row>
    <row r="42517" spans="13:13" ht="49.2" customHeight="1">
      <c r="M42517" s="85"/>
    </row>
    <row r="42518" spans="13:13" ht="49.2" customHeight="1">
      <c r="M42518" s="85"/>
    </row>
    <row r="42519" spans="13:13" ht="49.2" customHeight="1">
      <c r="M42519" s="85"/>
    </row>
    <row r="42520" spans="13:13" ht="49.2" customHeight="1">
      <c r="M42520" s="85"/>
    </row>
    <row r="42521" spans="13:13" ht="49.2" customHeight="1">
      <c r="M42521" s="85"/>
    </row>
    <row r="42522" spans="13:13" ht="49.2" customHeight="1">
      <c r="M42522" s="85"/>
    </row>
    <row r="42523" spans="13:13" ht="49.2" customHeight="1">
      <c r="M42523" s="85"/>
    </row>
    <row r="42524" spans="13:13" ht="49.2" customHeight="1">
      <c r="M42524" s="85"/>
    </row>
    <row r="42525" spans="13:13" ht="49.2" customHeight="1">
      <c r="M42525" s="85"/>
    </row>
    <row r="42526" spans="13:13" ht="49.2" customHeight="1">
      <c r="M42526" s="85"/>
    </row>
    <row r="42527" spans="13:13" ht="49.2" customHeight="1">
      <c r="M42527" s="85"/>
    </row>
    <row r="42528" spans="13:13" ht="49.2" customHeight="1">
      <c r="M42528" s="85"/>
    </row>
    <row r="42529" spans="13:13" ht="49.2" customHeight="1">
      <c r="M42529" s="85"/>
    </row>
    <row r="42530" spans="13:13" ht="49.2" customHeight="1">
      <c r="M42530" s="85"/>
    </row>
    <row r="42531" spans="13:13" ht="49.2" customHeight="1">
      <c r="M42531" s="85"/>
    </row>
    <row r="42532" spans="13:13" ht="49.2" customHeight="1">
      <c r="M42532" s="85"/>
    </row>
    <row r="42533" spans="13:13" ht="49.2" customHeight="1">
      <c r="M42533" s="85"/>
    </row>
    <row r="42534" spans="13:13" ht="49.2" customHeight="1">
      <c r="M42534" s="85"/>
    </row>
    <row r="42535" spans="13:13" ht="49.2" customHeight="1">
      <c r="M42535" s="85"/>
    </row>
    <row r="42536" spans="13:13" ht="49.2" customHeight="1">
      <c r="M42536" s="85"/>
    </row>
    <row r="42537" spans="13:13" ht="49.2" customHeight="1">
      <c r="M42537" s="85"/>
    </row>
    <row r="42538" spans="13:13" ht="49.2" customHeight="1">
      <c r="M42538" s="85"/>
    </row>
    <row r="42539" spans="13:13" ht="49.2" customHeight="1">
      <c r="M42539" s="85"/>
    </row>
    <row r="42540" spans="13:13" ht="49.2" customHeight="1">
      <c r="M42540" s="85"/>
    </row>
    <row r="42541" spans="13:13" ht="49.2" customHeight="1">
      <c r="M42541" s="85"/>
    </row>
    <row r="42542" spans="13:13" ht="49.2" customHeight="1">
      <c r="M42542" s="85"/>
    </row>
    <row r="42543" spans="13:13" ht="49.2" customHeight="1">
      <c r="M42543" s="85"/>
    </row>
    <row r="42544" spans="13:13" ht="49.2" customHeight="1">
      <c r="M42544" s="85"/>
    </row>
    <row r="42545" spans="13:13" ht="49.2" customHeight="1">
      <c r="M42545" s="85"/>
    </row>
    <row r="42546" spans="13:13" ht="49.2" customHeight="1">
      <c r="M42546" s="85"/>
    </row>
    <row r="42547" spans="13:13" ht="49.2" customHeight="1">
      <c r="M42547" s="85"/>
    </row>
    <row r="42548" spans="13:13" ht="49.2" customHeight="1">
      <c r="M42548" s="85"/>
    </row>
    <row r="42549" spans="13:13" ht="49.2" customHeight="1">
      <c r="M42549" s="85"/>
    </row>
    <row r="42550" spans="13:13" ht="49.2" customHeight="1">
      <c r="M42550" s="85"/>
    </row>
    <row r="42551" spans="13:13" ht="49.2" customHeight="1">
      <c r="M42551" s="85"/>
    </row>
    <row r="42552" spans="13:13" ht="49.2" customHeight="1">
      <c r="M42552" s="85"/>
    </row>
    <row r="42553" spans="13:13" ht="49.2" customHeight="1">
      <c r="M42553" s="85"/>
    </row>
    <row r="42554" spans="13:13" ht="49.2" customHeight="1">
      <c r="M42554" s="85"/>
    </row>
    <row r="42555" spans="13:13" ht="49.2" customHeight="1">
      <c r="M42555" s="85"/>
    </row>
    <row r="42556" spans="13:13" ht="49.2" customHeight="1">
      <c r="M42556" s="85"/>
    </row>
    <row r="42557" spans="13:13" ht="49.2" customHeight="1">
      <c r="M42557" s="85"/>
    </row>
    <row r="42558" spans="13:13" ht="49.2" customHeight="1">
      <c r="M42558" s="85"/>
    </row>
    <row r="42559" spans="13:13" ht="49.2" customHeight="1">
      <c r="M42559" s="85"/>
    </row>
    <row r="42560" spans="13:13" ht="49.2" customHeight="1">
      <c r="M42560" s="85"/>
    </row>
    <row r="42561" spans="13:13" ht="49.2" customHeight="1">
      <c r="M42561" s="85"/>
    </row>
    <row r="42562" spans="13:13" ht="49.2" customHeight="1">
      <c r="M42562" s="85"/>
    </row>
    <row r="42563" spans="13:13" ht="49.2" customHeight="1">
      <c r="M42563" s="85"/>
    </row>
    <row r="42564" spans="13:13" ht="49.2" customHeight="1">
      <c r="M42564" s="85"/>
    </row>
    <row r="42565" spans="13:13" ht="49.2" customHeight="1">
      <c r="M42565" s="85"/>
    </row>
    <row r="42566" spans="13:13" ht="49.2" customHeight="1">
      <c r="M42566" s="85"/>
    </row>
    <row r="42567" spans="13:13" ht="49.2" customHeight="1">
      <c r="M42567" s="85"/>
    </row>
    <row r="42568" spans="13:13" ht="49.2" customHeight="1">
      <c r="M42568" s="85"/>
    </row>
    <row r="42569" spans="13:13" ht="49.2" customHeight="1">
      <c r="M42569" s="85"/>
    </row>
    <row r="42570" spans="13:13" ht="49.2" customHeight="1">
      <c r="M42570" s="85"/>
    </row>
    <row r="42571" spans="13:13" ht="49.2" customHeight="1">
      <c r="M42571" s="85"/>
    </row>
    <row r="42572" spans="13:13" ht="49.2" customHeight="1">
      <c r="M42572" s="85"/>
    </row>
    <row r="42573" spans="13:13" ht="49.2" customHeight="1">
      <c r="M42573" s="85"/>
    </row>
    <row r="42574" spans="13:13" ht="49.2" customHeight="1">
      <c r="M42574" s="85"/>
    </row>
    <row r="42575" spans="13:13" ht="49.2" customHeight="1">
      <c r="M42575" s="85"/>
    </row>
    <row r="42576" spans="13:13" ht="49.2" customHeight="1">
      <c r="M42576" s="85"/>
    </row>
    <row r="42577" spans="13:13" ht="49.2" customHeight="1">
      <c r="M42577" s="85"/>
    </row>
    <row r="42578" spans="13:13" ht="49.2" customHeight="1">
      <c r="M42578" s="85"/>
    </row>
    <row r="42579" spans="13:13" ht="49.2" customHeight="1">
      <c r="M42579" s="85"/>
    </row>
    <row r="42580" spans="13:13" ht="49.2" customHeight="1">
      <c r="M42580" s="85"/>
    </row>
    <row r="42581" spans="13:13" ht="49.2" customHeight="1">
      <c r="M42581" s="85"/>
    </row>
    <row r="42582" spans="13:13" ht="49.2" customHeight="1">
      <c r="M42582" s="85"/>
    </row>
    <row r="42583" spans="13:13" ht="49.2" customHeight="1">
      <c r="M42583" s="85"/>
    </row>
    <row r="42584" spans="13:13" ht="49.2" customHeight="1">
      <c r="M42584" s="85"/>
    </row>
    <row r="42585" spans="13:13" ht="49.2" customHeight="1">
      <c r="M42585" s="85"/>
    </row>
    <row r="42586" spans="13:13" ht="49.2" customHeight="1">
      <c r="M42586" s="85"/>
    </row>
    <row r="42587" spans="13:13" ht="49.2" customHeight="1">
      <c r="M42587" s="85"/>
    </row>
    <row r="42588" spans="13:13" ht="49.2" customHeight="1">
      <c r="M42588" s="85"/>
    </row>
    <row r="42589" spans="13:13" ht="49.2" customHeight="1">
      <c r="M42589" s="85"/>
    </row>
    <row r="42590" spans="13:13" ht="49.2" customHeight="1">
      <c r="M42590" s="85"/>
    </row>
    <row r="42591" spans="13:13" ht="49.2" customHeight="1">
      <c r="M42591" s="85"/>
    </row>
    <row r="42592" spans="13:13" ht="49.2" customHeight="1">
      <c r="M42592" s="85"/>
    </row>
    <row r="42593" spans="13:13" ht="49.2" customHeight="1">
      <c r="M42593" s="85"/>
    </row>
    <row r="42594" spans="13:13" ht="49.2" customHeight="1">
      <c r="M42594" s="85"/>
    </row>
    <row r="42595" spans="13:13" ht="49.2" customHeight="1">
      <c r="M42595" s="85"/>
    </row>
    <row r="42596" spans="13:13" ht="49.2" customHeight="1">
      <c r="M42596" s="85"/>
    </row>
    <row r="42597" spans="13:13" ht="49.2" customHeight="1">
      <c r="M42597" s="85"/>
    </row>
    <row r="42598" spans="13:13" ht="49.2" customHeight="1">
      <c r="M42598" s="85"/>
    </row>
    <row r="42599" spans="13:13" ht="49.2" customHeight="1">
      <c r="M42599" s="85"/>
    </row>
    <row r="42600" spans="13:13" ht="49.2" customHeight="1">
      <c r="M42600" s="85"/>
    </row>
    <row r="42601" spans="13:13" ht="49.2" customHeight="1">
      <c r="M42601" s="85"/>
    </row>
    <row r="42602" spans="13:13" ht="49.2" customHeight="1">
      <c r="M42602" s="85"/>
    </row>
    <row r="42603" spans="13:13" ht="49.2" customHeight="1">
      <c r="M42603" s="85"/>
    </row>
    <row r="42604" spans="13:13" ht="49.2" customHeight="1">
      <c r="M42604" s="85"/>
    </row>
    <row r="42605" spans="13:13" ht="49.2" customHeight="1">
      <c r="M42605" s="85"/>
    </row>
    <row r="42606" spans="13:13" ht="49.2" customHeight="1">
      <c r="M42606" s="85"/>
    </row>
    <row r="42607" spans="13:13" ht="49.2" customHeight="1">
      <c r="M42607" s="85"/>
    </row>
    <row r="42608" spans="13:13" ht="49.2" customHeight="1">
      <c r="M42608" s="85"/>
    </row>
    <row r="42609" spans="13:13" ht="49.2" customHeight="1">
      <c r="M42609" s="85"/>
    </row>
    <row r="42610" spans="13:13" ht="49.2" customHeight="1">
      <c r="M42610" s="85"/>
    </row>
    <row r="42611" spans="13:13" ht="49.2" customHeight="1">
      <c r="M42611" s="85"/>
    </row>
    <row r="42612" spans="13:13" ht="49.2" customHeight="1">
      <c r="M42612" s="85"/>
    </row>
    <row r="42613" spans="13:13" ht="49.2" customHeight="1">
      <c r="M42613" s="85"/>
    </row>
    <row r="42614" spans="13:13" ht="49.2" customHeight="1">
      <c r="M42614" s="85"/>
    </row>
    <row r="42615" spans="13:13" ht="49.2" customHeight="1">
      <c r="M42615" s="85"/>
    </row>
    <row r="42616" spans="13:13" ht="49.2" customHeight="1">
      <c r="M42616" s="85"/>
    </row>
    <row r="42617" spans="13:13" ht="49.2" customHeight="1">
      <c r="M42617" s="85"/>
    </row>
    <row r="42618" spans="13:13" ht="49.2" customHeight="1">
      <c r="M42618" s="85"/>
    </row>
    <row r="42619" spans="13:13" ht="49.2" customHeight="1">
      <c r="M42619" s="85"/>
    </row>
    <row r="42620" spans="13:13" ht="49.2" customHeight="1">
      <c r="M42620" s="85"/>
    </row>
    <row r="42621" spans="13:13" ht="49.2" customHeight="1">
      <c r="M42621" s="85"/>
    </row>
    <row r="42622" spans="13:13" ht="49.2" customHeight="1">
      <c r="M42622" s="85"/>
    </row>
    <row r="42623" spans="13:13" ht="49.2" customHeight="1">
      <c r="M42623" s="85"/>
    </row>
    <row r="42624" spans="13:13" ht="49.2" customHeight="1">
      <c r="M42624" s="85"/>
    </row>
    <row r="42625" spans="13:13" ht="49.2" customHeight="1">
      <c r="M42625" s="85"/>
    </row>
    <row r="42626" spans="13:13" ht="49.2" customHeight="1">
      <c r="M42626" s="85"/>
    </row>
    <row r="42627" spans="13:13" ht="49.2" customHeight="1">
      <c r="M42627" s="85"/>
    </row>
    <row r="42628" spans="13:13" ht="49.2" customHeight="1">
      <c r="M42628" s="85"/>
    </row>
    <row r="42629" spans="13:13" ht="49.2" customHeight="1">
      <c r="M42629" s="85"/>
    </row>
    <row r="42630" spans="13:13" ht="49.2" customHeight="1">
      <c r="M42630" s="85"/>
    </row>
    <row r="42631" spans="13:13" ht="49.2" customHeight="1">
      <c r="M42631" s="85"/>
    </row>
    <row r="42632" spans="13:13" ht="49.2" customHeight="1">
      <c r="M42632" s="85"/>
    </row>
    <row r="42633" spans="13:13" ht="49.2" customHeight="1">
      <c r="M42633" s="85"/>
    </row>
    <row r="42634" spans="13:13" ht="49.2" customHeight="1">
      <c r="M42634" s="85"/>
    </row>
    <row r="42635" spans="13:13" ht="49.2" customHeight="1">
      <c r="M42635" s="85"/>
    </row>
    <row r="42636" spans="13:13" ht="49.2" customHeight="1">
      <c r="M42636" s="85"/>
    </row>
    <row r="42637" spans="13:13" ht="49.2" customHeight="1">
      <c r="M42637" s="85"/>
    </row>
    <row r="42638" spans="13:13" ht="49.2" customHeight="1">
      <c r="M42638" s="85"/>
    </row>
    <row r="42639" spans="13:13" ht="49.2" customHeight="1">
      <c r="M42639" s="85"/>
    </row>
    <row r="42640" spans="13:13" ht="49.2" customHeight="1">
      <c r="M42640" s="85"/>
    </row>
    <row r="42641" spans="13:13" ht="49.2" customHeight="1">
      <c r="M42641" s="85"/>
    </row>
    <row r="42642" spans="13:13" ht="49.2" customHeight="1">
      <c r="M42642" s="85"/>
    </row>
    <row r="42643" spans="13:13" ht="49.2" customHeight="1">
      <c r="M42643" s="85"/>
    </row>
    <row r="42644" spans="13:13" ht="49.2" customHeight="1">
      <c r="M42644" s="85"/>
    </row>
    <row r="42645" spans="13:13" ht="49.2" customHeight="1">
      <c r="M42645" s="85"/>
    </row>
    <row r="42646" spans="13:13" ht="49.2" customHeight="1">
      <c r="M42646" s="85"/>
    </row>
    <row r="42647" spans="13:13" ht="49.2" customHeight="1">
      <c r="M42647" s="85"/>
    </row>
    <row r="42648" spans="13:13" ht="49.2" customHeight="1">
      <c r="M42648" s="85"/>
    </row>
    <row r="42649" spans="13:13" ht="49.2" customHeight="1">
      <c r="M42649" s="85"/>
    </row>
    <row r="42650" spans="13:13" ht="49.2" customHeight="1">
      <c r="M42650" s="85"/>
    </row>
    <row r="42651" spans="13:13" ht="49.2" customHeight="1">
      <c r="M42651" s="85"/>
    </row>
    <row r="42652" spans="13:13" ht="49.2" customHeight="1">
      <c r="M42652" s="85"/>
    </row>
    <row r="42653" spans="13:13" ht="49.2" customHeight="1">
      <c r="M42653" s="85"/>
    </row>
    <row r="42654" spans="13:13" ht="49.2" customHeight="1">
      <c r="M42654" s="85"/>
    </row>
    <row r="42655" spans="13:13" ht="49.2" customHeight="1">
      <c r="M42655" s="85"/>
    </row>
    <row r="42656" spans="13:13" ht="49.2" customHeight="1">
      <c r="M42656" s="85"/>
    </row>
    <row r="42657" spans="13:13" ht="49.2" customHeight="1">
      <c r="M42657" s="85"/>
    </row>
    <row r="42658" spans="13:13" ht="49.2" customHeight="1">
      <c r="M42658" s="85"/>
    </row>
    <row r="42659" spans="13:13" ht="49.2" customHeight="1">
      <c r="M42659" s="85"/>
    </row>
    <row r="42660" spans="13:13" ht="49.2" customHeight="1">
      <c r="M42660" s="85"/>
    </row>
    <row r="42661" spans="13:13" ht="49.2" customHeight="1">
      <c r="M42661" s="85"/>
    </row>
    <row r="42662" spans="13:13" ht="49.2" customHeight="1">
      <c r="M42662" s="85"/>
    </row>
    <row r="42663" spans="13:13" ht="49.2" customHeight="1">
      <c r="M42663" s="85"/>
    </row>
    <row r="42664" spans="13:13" ht="49.2" customHeight="1">
      <c r="M42664" s="85"/>
    </row>
    <row r="42665" spans="13:13" ht="49.2" customHeight="1">
      <c r="M42665" s="85"/>
    </row>
    <row r="42666" spans="13:13" ht="49.2" customHeight="1">
      <c r="M42666" s="85"/>
    </row>
    <row r="42667" spans="13:13" ht="49.2" customHeight="1">
      <c r="M42667" s="85"/>
    </row>
    <row r="42668" spans="13:13" ht="49.2" customHeight="1">
      <c r="M42668" s="85"/>
    </row>
    <row r="42669" spans="13:13" ht="49.2" customHeight="1">
      <c r="M42669" s="85"/>
    </row>
    <row r="42670" spans="13:13" ht="49.2" customHeight="1">
      <c r="M42670" s="85"/>
    </row>
    <row r="42671" spans="13:13" ht="49.2" customHeight="1">
      <c r="M42671" s="85"/>
    </row>
    <row r="42672" spans="13:13" ht="49.2" customHeight="1">
      <c r="M42672" s="85"/>
    </row>
    <row r="42673" spans="13:13" ht="49.2" customHeight="1">
      <c r="M42673" s="85"/>
    </row>
    <row r="42674" spans="13:13" ht="49.2" customHeight="1">
      <c r="M42674" s="85"/>
    </row>
    <row r="42675" spans="13:13" ht="49.2" customHeight="1">
      <c r="M42675" s="85"/>
    </row>
    <row r="42676" spans="13:13" ht="49.2" customHeight="1">
      <c r="M42676" s="85"/>
    </row>
    <row r="42677" spans="13:13" ht="49.2" customHeight="1">
      <c r="M42677" s="85"/>
    </row>
    <row r="42678" spans="13:13" ht="49.2" customHeight="1">
      <c r="M42678" s="85"/>
    </row>
    <row r="42679" spans="13:13" ht="49.2" customHeight="1">
      <c r="M42679" s="85"/>
    </row>
    <row r="42680" spans="13:13" ht="49.2" customHeight="1">
      <c r="M42680" s="85"/>
    </row>
    <row r="42681" spans="13:13" ht="49.2" customHeight="1">
      <c r="M42681" s="85"/>
    </row>
    <row r="42682" spans="13:13" ht="49.2" customHeight="1">
      <c r="M42682" s="85"/>
    </row>
    <row r="42683" spans="13:13" ht="49.2" customHeight="1">
      <c r="M42683" s="85"/>
    </row>
    <row r="42684" spans="13:13" ht="49.2" customHeight="1">
      <c r="M42684" s="85"/>
    </row>
    <row r="42685" spans="13:13" ht="49.2" customHeight="1">
      <c r="M42685" s="85"/>
    </row>
    <row r="42686" spans="13:13" ht="49.2" customHeight="1">
      <c r="M42686" s="85"/>
    </row>
    <row r="42687" spans="13:13" ht="49.2" customHeight="1">
      <c r="M42687" s="85"/>
    </row>
    <row r="42688" spans="13:13" ht="49.2" customHeight="1">
      <c r="M42688" s="85"/>
    </row>
    <row r="42689" spans="13:13" ht="49.2" customHeight="1">
      <c r="M42689" s="85"/>
    </row>
    <row r="42690" spans="13:13" ht="49.2" customHeight="1">
      <c r="M42690" s="85"/>
    </row>
    <row r="42691" spans="13:13" ht="49.2" customHeight="1">
      <c r="M42691" s="85"/>
    </row>
    <row r="42692" spans="13:13" ht="49.2" customHeight="1">
      <c r="M42692" s="85"/>
    </row>
    <row r="42693" spans="13:13" ht="49.2" customHeight="1">
      <c r="M42693" s="85"/>
    </row>
    <row r="42694" spans="13:13" ht="49.2" customHeight="1">
      <c r="M42694" s="85"/>
    </row>
    <row r="42695" spans="13:13" ht="49.2" customHeight="1">
      <c r="M42695" s="85"/>
    </row>
    <row r="42696" spans="13:13" ht="49.2" customHeight="1">
      <c r="M42696" s="85"/>
    </row>
    <row r="42697" spans="13:13" ht="49.2" customHeight="1">
      <c r="M42697" s="85"/>
    </row>
    <row r="42698" spans="13:13" ht="49.2" customHeight="1">
      <c r="M42698" s="85"/>
    </row>
    <row r="42699" spans="13:13" ht="49.2" customHeight="1">
      <c r="M42699" s="85"/>
    </row>
    <row r="42700" spans="13:13" ht="49.2" customHeight="1">
      <c r="M42700" s="85"/>
    </row>
    <row r="42701" spans="13:13" ht="49.2" customHeight="1">
      <c r="M42701" s="85"/>
    </row>
    <row r="42702" spans="13:13" ht="49.2" customHeight="1">
      <c r="M42702" s="85"/>
    </row>
    <row r="42703" spans="13:13" ht="49.2" customHeight="1">
      <c r="M42703" s="85"/>
    </row>
    <row r="42704" spans="13:13" ht="49.2" customHeight="1">
      <c r="M42704" s="85"/>
    </row>
    <row r="42705" spans="13:13" ht="49.2" customHeight="1">
      <c r="M42705" s="85"/>
    </row>
    <row r="42706" spans="13:13" ht="49.2" customHeight="1">
      <c r="M42706" s="85"/>
    </row>
    <row r="42707" spans="13:13" ht="49.2" customHeight="1">
      <c r="M42707" s="85"/>
    </row>
    <row r="42708" spans="13:13" ht="49.2" customHeight="1">
      <c r="M42708" s="85"/>
    </row>
    <row r="42709" spans="13:13" ht="49.2" customHeight="1">
      <c r="M42709" s="85"/>
    </row>
    <row r="42710" spans="13:13" ht="49.2" customHeight="1">
      <c r="M42710" s="85"/>
    </row>
    <row r="42711" spans="13:13" ht="49.2" customHeight="1">
      <c r="M42711" s="85"/>
    </row>
    <row r="42712" spans="13:13" ht="49.2" customHeight="1">
      <c r="M42712" s="85"/>
    </row>
    <row r="42713" spans="13:13" ht="49.2" customHeight="1">
      <c r="M42713" s="85"/>
    </row>
    <row r="42714" spans="13:13" ht="49.2" customHeight="1">
      <c r="M42714" s="85"/>
    </row>
    <row r="42715" spans="13:13" ht="49.2" customHeight="1">
      <c r="M42715" s="85"/>
    </row>
    <row r="42716" spans="13:13" ht="49.2" customHeight="1">
      <c r="M42716" s="85"/>
    </row>
    <row r="42717" spans="13:13" ht="49.2" customHeight="1">
      <c r="M42717" s="85"/>
    </row>
    <row r="42718" spans="13:13" ht="49.2" customHeight="1">
      <c r="M42718" s="85"/>
    </row>
    <row r="42719" spans="13:13" ht="49.2" customHeight="1">
      <c r="M42719" s="85"/>
    </row>
    <row r="42720" spans="13:13" ht="49.2" customHeight="1">
      <c r="M42720" s="85"/>
    </row>
    <row r="42721" spans="13:13" ht="49.2" customHeight="1">
      <c r="M42721" s="85"/>
    </row>
    <row r="42722" spans="13:13" ht="49.2" customHeight="1">
      <c r="M42722" s="85"/>
    </row>
    <row r="42723" spans="13:13" ht="49.2" customHeight="1">
      <c r="M42723" s="85"/>
    </row>
    <row r="42724" spans="13:13" ht="49.2" customHeight="1">
      <c r="M42724" s="85"/>
    </row>
    <row r="42725" spans="13:13" ht="49.2" customHeight="1">
      <c r="M42725" s="85"/>
    </row>
    <row r="42726" spans="13:13" ht="49.2" customHeight="1">
      <c r="M42726" s="85"/>
    </row>
    <row r="42727" spans="13:13" ht="49.2" customHeight="1">
      <c r="M42727" s="85"/>
    </row>
    <row r="42728" spans="13:13" ht="49.2" customHeight="1">
      <c r="M42728" s="85"/>
    </row>
    <row r="42729" spans="13:13" ht="49.2" customHeight="1">
      <c r="M42729" s="85"/>
    </row>
    <row r="42730" spans="13:13" ht="49.2" customHeight="1">
      <c r="M42730" s="85"/>
    </row>
    <row r="42731" spans="13:13" ht="49.2" customHeight="1">
      <c r="M42731" s="85"/>
    </row>
    <row r="42732" spans="13:13" ht="49.2" customHeight="1">
      <c r="M42732" s="85"/>
    </row>
    <row r="42733" spans="13:13" ht="49.2" customHeight="1">
      <c r="M42733" s="85"/>
    </row>
    <row r="42734" spans="13:13" ht="49.2" customHeight="1">
      <c r="M42734" s="85"/>
    </row>
    <row r="42735" spans="13:13" ht="49.2" customHeight="1">
      <c r="M42735" s="85"/>
    </row>
    <row r="42736" spans="13:13" ht="49.2" customHeight="1">
      <c r="M42736" s="85"/>
    </row>
    <row r="42737" spans="13:13" ht="49.2" customHeight="1">
      <c r="M42737" s="85"/>
    </row>
    <row r="42738" spans="13:13" ht="49.2" customHeight="1">
      <c r="M42738" s="85"/>
    </row>
    <row r="42739" spans="13:13" ht="49.2" customHeight="1">
      <c r="M42739" s="85"/>
    </row>
    <row r="42740" spans="13:13" ht="49.2" customHeight="1">
      <c r="M42740" s="85"/>
    </row>
    <row r="42741" spans="13:13" ht="49.2" customHeight="1">
      <c r="M42741" s="85"/>
    </row>
    <row r="42742" spans="13:13" ht="49.2" customHeight="1">
      <c r="M42742" s="85"/>
    </row>
    <row r="42743" spans="13:13" ht="49.2" customHeight="1">
      <c r="M42743" s="85"/>
    </row>
    <row r="42744" spans="13:13" ht="49.2" customHeight="1">
      <c r="M42744" s="85"/>
    </row>
    <row r="42745" spans="13:13" ht="49.2" customHeight="1">
      <c r="M42745" s="85"/>
    </row>
    <row r="42746" spans="13:13" ht="49.2" customHeight="1">
      <c r="M42746" s="85"/>
    </row>
    <row r="42747" spans="13:13" ht="49.2" customHeight="1">
      <c r="M42747" s="85"/>
    </row>
    <row r="42748" spans="13:13" ht="49.2" customHeight="1">
      <c r="M42748" s="85"/>
    </row>
    <row r="42749" spans="13:13" ht="49.2" customHeight="1">
      <c r="M42749" s="85"/>
    </row>
    <row r="42750" spans="13:13" ht="49.2" customHeight="1">
      <c r="M42750" s="85"/>
    </row>
    <row r="42751" spans="13:13" ht="49.2" customHeight="1">
      <c r="M42751" s="85"/>
    </row>
    <row r="42752" spans="13:13" ht="49.2" customHeight="1">
      <c r="M42752" s="85"/>
    </row>
    <row r="42753" spans="13:13" ht="49.2" customHeight="1">
      <c r="M42753" s="85"/>
    </row>
    <row r="42754" spans="13:13" ht="49.2" customHeight="1">
      <c r="M42754" s="85"/>
    </row>
    <row r="42755" spans="13:13" ht="49.2" customHeight="1">
      <c r="M42755" s="85"/>
    </row>
    <row r="42756" spans="13:13" ht="49.2" customHeight="1">
      <c r="M42756" s="85"/>
    </row>
    <row r="42757" spans="13:13" ht="49.2" customHeight="1">
      <c r="M42757" s="85"/>
    </row>
    <row r="42758" spans="13:13" ht="49.2" customHeight="1">
      <c r="M42758" s="85"/>
    </row>
    <row r="42759" spans="13:13" ht="49.2" customHeight="1">
      <c r="M42759" s="85"/>
    </row>
    <row r="42760" spans="13:13" ht="49.2" customHeight="1">
      <c r="M42760" s="85"/>
    </row>
    <row r="42761" spans="13:13" ht="49.2" customHeight="1">
      <c r="M42761" s="85"/>
    </row>
    <row r="42762" spans="13:13" ht="49.2" customHeight="1">
      <c r="M42762" s="85"/>
    </row>
    <row r="42763" spans="13:13" ht="49.2" customHeight="1">
      <c r="M42763" s="85"/>
    </row>
    <row r="42764" spans="13:13" ht="49.2" customHeight="1">
      <c r="M42764" s="85"/>
    </row>
    <row r="42765" spans="13:13" ht="49.2" customHeight="1">
      <c r="M42765" s="85"/>
    </row>
    <row r="42766" spans="13:13" ht="49.2" customHeight="1">
      <c r="M42766" s="85"/>
    </row>
    <row r="42767" spans="13:13" ht="49.2" customHeight="1">
      <c r="M42767" s="85"/>
    </row>
    <row r="42768" spans="13:13" ht="49.2" customHeight="1">
      <c r="M42768" s="85"/>
    </row>
    <row r="42769" spans="13:13" ht="49.2" customHeight="1">
      <c r="M42769" s="85"/>
    </row>
    <row r="42770" spans="13:13" ht="49.2" customHeight="1">
      <c r="M42770" s="85"/>
    </row>
    <row r="42771" spans="13:13" ht="49.2" customHeight="1">
      <c r="M42771" s="85"/>
    </row>
    <row r="42772" spans="13:13" ht="49.2" customHeight="1">
      <c r="M42772" s="85"/>
    </row>
    <row r="42773" spans="13:13" ht="49.2" customHeight="1">
      <c r="M42773" s="85"/>
    </row>
    <row r="42774" spans="13:13" ht="49.2" customHeight="1">
      <c r="M42774" s="85"/>
    </row>
    <row r="42775" spans="13:13" ht="49.2" customHeight="1">
      <c r="M42775" s="85"/>
    </row>
    <row r="42776" spans="13:13" ht="49.2" customHeight="1">
      <c r="M42776" s="85"/>
    </row>
    <row r="42777" spans="13:13" ht="49.2" customHeight="1">
      <c r="M42777" s="85"/>
    </row>
    <row r="42778" spans="13:13" ht="49.2" customHeight="1">
      <c r="M42778" s="85"/>
    </row>
    <row r="42779" spans="13:13" ht="49.2" customHeight="1">
      <c r="M42779" s="85"/>
    </row>
    <row r="42780" spans="13:13" ht="49.2" customHeight="1">
      <c r="M42780" s="85"/>
    </row>
    <row r="42781" spans="13:13" ht="49.2" customHeight="1">
      <c r="M42781" s="85"/>
    </row>
    <row r="42782" spans="13:13" ht="49.2" customHeight="1">
      <c r="M42782" s="85"/>
    </row>
    <row r="42783" spans="13:13" ht="49.2" customHeight="1">
      <c r="M42783" s="85"/>
    </row>
    <row r="42784" spans="13:13" ht="49.2" customHeight="1">
      <c r="M42784" s="85"/>
    </row>
    <row r="42785" spans="13:13" ht="49.2" customHeight="1">
      <c r="M42785" s="85"/>
    </row>
    <row r="42786" spans="13:13" ht="49.2" customHeight="1">
      <c r="M42786" s="85"/>
    </row>
    <row r="42787" spans="13:13" ht="49.2" customHeight="1">
      <c r="M42787" s="85"/>
    </row>
    <row r="42788" spans="13:13" ht="49.2" customHeight="1">
      <c r="M42788" s="85"/>
    </row>
    <row r="42789" spans="13:13" ht="49.2" customHeight="1">
      <c r="M42789" s="85"/>
    </row>
    <row r="42790" spans="13:13" ht="49.2" customHeight="1">
      <c r="M42790" s="85"/>
    </row>
    <row r="42791" spans="13:13" ht="49.2" customHeight="1">
      <c r="M42791" s="85"/>
    </row>
    <row r="42792" spans="13:13" ht="49.2" customHeight="1">
      <c r="M42792" s="85"/>
    </row>
    <row r="42793" spans="13:13" ht="49.2" customHeight="1">
      <c r="M42793" s="85"/>
    </row>
    <row r="42794" spans="13:13" ht="49.2" customHeight="1">
      <c r="M42794" s="85"/>
    </row>
    <row r="42795" spans="13:13" ht="49.2" customHeight="1">
      <c r="M42795" s="85"/>
    </row>
    <row r="42796" spans="13:13" ht="49.2" customHeight="1">
      <c r="M42796" s="85"/>
    </row>
    <row r="42797" spans="13:13" ht="49.2" customHeight="1">
      <c r="M42797" s="85"/>
    </row>
    <row r="42798" spans="13:13" ht="49.2" customHeight="1">
      <c r="M42798" s="85"/>
    </row>
    <row r="42799" spans="13:13" ht="49.2" customHeight="1">
      <c r="M42799" s="85"/>
    </row>
    <row r="42800" spans="13:13" ht="49.2" customHeight="1">
      <c r="M42800" s="85"/>
    </row>
    <row r="42801" spans="13:13" ht="49.2" customHeight="1">
      <c r="M42801" s="85"/>
    </row>
    <row r="42802" spans="13:13" ht="49.2" customHeight="1">
      <c r="M42802" s="85"/>
    </row>
    <row r="42803" spans="13:13" ht="49.2" customHeight="1">
      <c r="M42803" s="85"/>
    </row>
    <row r="42804" spans="13:13" ht="49.2" customHeight="1">
      <c r="M42804" s="85"/>
    </row>
    <row r="42805" spans="13:13" ht="49.2" customHeight="1">
      <c r="M42805" s="85"/>
    </row>
    <row r="42806" spans="13:13" ht="49.2" customHeight="1">
      <c r="M42806" s="85"/>
    </row>
    <row r="42807" spans="13:13" ht="49.2" customHeight="1">
      <c r="M42807" s="85"/>
    </row>
    <row r="42808" spans="13:13" ht="49.2" customHeight="1">
      <c r="M42808" s="85"/>
    </row>
    <row r="42809" spans="13:13" ht="49.2" customHeight="1">
      <c r="M42809" s="85"/>
    </row>
    <row r="42810" spans="13:13" ht="49.2" customHeight="1">
      <c r="M42810" s="85"/>
    </row>
    <row r="42811" spans="13:13" ht="49.2" customHeight="1">
      <c r="M42811" s="85"/>
    </row>
    <row r="42812" spans="13:13" ht="49.2" customHeight="1">
      <c r="M42812" s="85"/>
    </row>
    <row r="42813" spans="13:13" ht="49.2" customHeight="1">
      <c r="M42813" s="85"/>
    </row>
    <row r="42814" spans="13:13" ht="49.2" customHeight="1">
      <c r="M42814" s="85"/>
    </row>
    <row r="42815" spans="13:13" ht="49.2" customHeight="1">
      <c r="M42815" s="85"/>
    </row>
    <row r="42816" spans="13:13" ht="49.2" customHeight="1">
      <c r="M42816" s="85"/>
    </row>
    <row r="42817" spans="13:13" ht="49.2" customHeight="1">
      <c r="M42817" s="85"/>
    </row>
    <row r="42818" spans="13:13" ht="49.2" customHeight="1">
      <c r="M42818" s="85"/>
    </row>
    <row r="42819" spans="13:13" ht="49.2" customHeight="1">
      <c r="M42819" s="85"/>
    </row>
    <row r="42820" spans="13:13" ht="49.2" customHeight="1">
      <c r="M42820" s="85"/>
    </row>
    <row r="42821" spans="13:13" ht="49.2" customHeight="1">
      <c r="M42821" s="85"/>
    </row>
    <row r="42822" spans="13:13" ht="49.2" customHeight="1">
      <c r="M42822" s="85"/>
    </row>
    <row r="42823" spans="13:13" ht="49.2" customHeight="1">
      <c r="M42823" s="85"/>
    </row>
    <row r="42824" spans="13:13" ht="49.2" customHeight="1">
      <c r="M42824" s="85"/>
    </row>
    <row r="42825" spans="13:13" ht="49.2" customHeight="1">
      <c r="M42825" s="85"/>
    </row>
    <row r="42826" spans="13:13" ht="49.2" customHeight="1">
      <c r="M42826" s="85"/>
    </row>
    <row r="42827" spans="13:13" ht="49.2" customHeight="1">
      <c r="M42827" s="85"/>
    </row>
    <row r="42828" spans="13:13" ht="49.2" customHeight="1">
      <c r="M42828" s="85"/>
    </row>
    <row r="42829" spans="13:13" ht="49.2" customHeight="1">
      <c r="M42829" s="85"/>
    </row>
    <row r="42830" spans="13:13" ht="49.2" customHeight="1">
      <c r="M42830" s="85"/>
    </row>
    <row r="42831" spans="13:13" ht="49.2" customHeight="1">
      <c r="M42831" s="85"/>
    </row>
    <row r="42832" spans="13:13" ht="49.2" customHeight="1">
      <c r="M42832" s="85"/>
    </row>
    <row r="42833" spans="13:13" ht="49.2" customHeight="1">
      <c r="M42833" s="85"/>
    </row>
    <row r="42834" spans="13:13" ht="49.2" customHeight="1">
      <c r="M42834" s="85"/>
    </row>
    <row r="42835" spans="13:13" ht="49.2" customHeight="1">
      <c r="M42835" s="85"/>
    </row>
    <row r="42836" spans="13:13" ht="49.2" customHeight="1">
      <c r="M42836" s="85"/>
    </row>
    <row r="42837" spans="13:13" ht="49.2" customHeight="1">
      <c r="M42837" s="85"/>
    </row>
    <row r="42838" spans="13:13" ht="49.2" customHeight="1">
      <c r="M42838" s="85"/>
    </row>
    <row r="42839" spans="13:13" ht="49.2" customHeight="1">
      <c r="M42839" s="85"/>
    </row>
    <row r="42840" spans="13:13" ht="49.2" customHeight="1">
      <c r="M42840" s="85"/>
    </row>
    <row r="42841" spans="13:13" ht="49.2" customHeight="1">
      <c r="M42841" s="85"/>
    </row>
    <row r="42842" spans="13:13" ht="49.2" customHeight="1">
      <c r="M42842" s="85"/>
    </row>
    <row r="42843" spans="13:13" ht="49.2" customHeight="1">
      <c r="M42843" s="85"/>
    </row>
    <row r="42844" spans="13:13" ht="49.2" customHeight="1">
      <c r="M42844" s="85"/>
    </row>
    <row r="42845" spans="13:13" ht="49.2" customHeight="1">
      <c r="M42845" s="85"/>
    </row>
    <row r="42846" spans="13:13" ht="49.2" customHeight="1">
      <c r="M42846" s="85"/>
    </row>
    <row r="42847" spans="13:13" ht="49.2" customHeight="1">
      <c r="M42847" s="85"/>
    </row>
    <row r="42848" spans="13:13" ht="49.2" customHeight="1">
      <c r="M42848" s="85"/>
    </row>
    <row r="42849" spans="13:13" ht="49.2" customHeight="1">
      <c r="M42849" s="85"/>
    </row>
    <row r="42850" spans="13:13" ht="49.2" customHeight="1">
      <c r="M42850" s="85"/>
    </row>
    <row r="42851" spans="13:13" ht="49.2" customHeight="1">
      <c r="M42851" s="85"/>
    </row>
    <row r="42852" spans="13:13" ht="49.2" customHeight="1">
      <c r="M42852" s="85"/>
    </row>
    <row r="42853" spans="13:13" ht="49.2" customHeight="1">
      <c r="M42853" s="85"/>
    </row>
    <row r="42854" spans="13:13" ht="49.2" customHeight="1">
      <c r="M42854" s="85"/>
    </row>
    <row r="42855" spans="13:13" ht="49.2" customHeight="1">
      <c r="M42855" s="85"/>
    </row>
    <row r="42856" spans="13:13" ht="49.2" customHeight="1">
      <c r="M42856" s="85"/>
    </row>
    <row r="42857" spans="13:13" ht="49.2" customHeight="1">
      <c r="M42857" s="85"/>
    </row>
    <row r="42858" spans="13:13" ht="49.2" customHeight="1">
      <c r="M42858" s="85"/>
    </row>
    <row r="42859" spans="13:13" ht="49.2" customHeight="1">
      <c r="M42859" s="85"/>
    </row>
    <row r="42860" spans="13:13" ht="49.2" customHeight="1">
      <c r="M42860" s="85"/>
    </row>
    <row r="42861" spans="13:13" ht="49.2" customHeight="1">
      <c r="M42861" s="85"/>
    </row>
    <row r="42862" spans="13:13" ht="49.2" customHeight="1">
      <c r="M42862" s="85"/>
    </row>
    <row r="42863" spans="13:13" ht="49.2" customHeight="1">
      <c r="M42863" s="85"/>
    </row>
    <row r="42864" spans="13:13" ht="49.2" customHeight="1">
      <c r="M42864" s="85"/>
    </row>
    <row r="42865" spans="13:13" ht="49.2" customHeight="1">
      <c r="M42865" s="85"/>
    </row>
    <row r="42866" spans="13:13" ht="49.2" customHeight="1">
      <c r="M42866" s="85"/>
    </row>
    <row r="42867" spans="13:13" ht="49.2" customHeight="1">
      <c r="M42867" s="85"/>
    </row>
    <row r="42868" spans="13:13" ht="49.2" customHeight="1">
      <c r="M42868" s="85"/>
    </row>
    <row r="42869" spans="13:13" ht="49.2" customHeight="1">
      <c r="M42869" s="85"/>
    </row>
    <row r="42870" spans="13:13" ht="49.2" customHeight="1">
      <c r="M42870" s="85"/>
    </row>
    <row r="42871" spans="13:13" ht="49.2" customHeight="1">
      <c r="M42871" s="85"/>
    </row>
    <row r="42872" spans="13:13" ht="49.2" customHeight="1">
      <c r="M42872" s="85"/>
    </row>
    <row r="42873" spans="13:13" ht="49.2" customHeight="1">
      <c r="M42873" s="85"/>
    </row>
    <row r="42874" spans="13:13" ht="49.2" customHeight="1">
      <c r="M42874" s="85"/>
    </row>
    <row r="42875" spans="13:13" ht="49.2" customHeight="1">
      <c r="M42875" s="85"/>
    </row>
    <row r="42876" spans="13:13" ht="49.2" customHeight="1">
      <c r="M42876" s="85"/>
    </row>
    <row r="42877" spans="13:13" ht="49.2" customHeight="1">
      <c r="M42877" s="85"/>
    </row>
    <row r="42878" spans="13:13" ht="49.2" customHeight="1">
      <c r="M42878" s="85"/>
    </row>
    <row r="42879" spans="13:13" ht="49.2" customHeight="1">
      <c r="M42879" s="85"/>
    </row>
    <row r="42880" spans="13:13" ht="49.2" customHeight="1">
      <c r="M42880" s="85"/>
    </row>
    <row r="42881" spans="13:13" ht="49.2" customHeight="1">
      <c r="M42881" s="85"/>
    </row>
    <row r="42882" spans="13:13" ht="49.2" customHeight="1">
      <c r="M42882" s="85"/>
    </row>
    <row r="42883" spans="13:13" ht="49.2" customHeight="1">
      <c r="M42883" s="85"/>
    </row>
    <row r="42884" spans="13:13" ht="49.2" customHeight="1">
      <c r="M42884" s="85"/>
    </row>
    <row r="42885" spans="13:13" ht="49.2" customHeight="1">
      <c r="M42885" s="85"/>
    </row>
    <row r="42886" spans="13:13" ht="49.2" customHeight="1">
      <c r="M42886" s="85"/>
    </row>
    <row r="42887" spans="13:13" ht="49.2" customHeight="1">
      <c r="M42887" s="85"/>
    </row>
    <row r="42888" spans="13:13" ht="49.2" customHeight="1">
      <c r="M42888" s="85"/>
    </row>
    <row r="42889" spans="13:13" ht="49.2" customHeight="1">
      <c r="M42889" s="85"/>
    </row>
    <row r="42890" spans="13:13" ht="49.2" customHeight="1">
      <c r="M42890" s="85"/>
    </row>
    <row r="42891" spans="13:13" ht="49.2" customHeight="1">
      <c r="M42891" s="85"/>
    </row>
    <row r="42892" spans="13:13" ht="49.2" customHeight="1">
      <c r="M42892" s="85"/>
    </row>
    <row r="42893" spans="13:13" ht="49.2" customHeight="1">
      <c r="M42893" s="85"/>
    </row>
    <row r="42894" spans="13:13" ht="49.2" customHeight="1">
      <c r="M42894" s="85"/>
    </row>
    <row r="42895" spans="13:13" ht="49.2" customHeight="1">
      <c r="M42895" s="85"/>
    </row>
    <row r="42896" spans="13:13" ht="49.2" customHeight="1">
      <c r="M42896" s="85"/>
    </row>
    <row r="42897" spans="13:13" ht="49.2" customHeight="1">
      <c r="M42897" s="85"/>
    </row>
    <row r="42898" spans="13:13" ht="49.2" customHeight="1">
      <c r="M42898" s="85"/>
    </row>
    <row r="42899" spans="13:13" ht="49.2" customHeight="1">
      <c r="M42899" s="85"/>
    </row>
    <row r="42900" spans="13:13" ht="49.2" customHeight="1">
      <c r="M42900" s="85"/>
    </row>
    <row r="42901" spans="13:13" ht="49.2" customHeight="1">
      <c r="M42901" s="85"/>
    </row>
    <row r="42902" spans="13:13" ht="49.2" customHeight="1">
      <c r="M42902" s="85"/>
    </row>
    <row r="42903" spans="13:13" ht="49.2" customHeight="1">
      <c r="M42903" s="85"/>
    </row>
    <row r="42904" spans="13:13" ht="49.2" customHeight="1">
      <c r="M42904" s="85"/>
    </row>
    <row r="42905" spans="13:13" ht="49.2" customHeight="1">
      <c r="M42905" s="85"/>
    </row>
    <row r="42906" spans="13:13" ht="49.2" customHeight="1">
      <c r="M42906" s="85"/>
    </row>
    <row r="42907" spans="13:13" ht="49.2" customHeight="1">
      <c r="M42907" s="85"/>
    </row>
    <row r="42908" spans="13:13" ht="49.2" customHeight="1">
      <c r="M42908" s="85"/>
    </row>
    <row r="42909" spans="13:13" ht="49.2" customHeight="1">
      <c r="M42909" s="85"/>
    </row>
    <row r="42910" spans="13:13" ht="49.2" customHeight="1">
      <c r="M42910" s="85"/>
    </row>
    <row r="42911" spans="13:13" ht="49.2" customHeight="1">
      <c r="M42911" s="85"/>
    </row>
    <row r="42912" spans="13:13" ht="49.2" customHeight="1">
      <c r="M42912" s="85"/>
    </row>
    <row r="42913" spans="13:13" ht="49.2" customHeight="1">
      <c r="M42913" s="85"/>
    </row>
    <row r="42914" spans="13:13" ht="49.2" customHeight="1">
      <c r="M42914" s="85"/>
    </row>
    <row r="42915" spans="13:13" ht="49.2" customHeight="1">
      <c r="M42915" s="85"/>
    </row>
    <row r="42916" spans="13:13" ht="49.2" customHeight="1">
      <c r="M42916" s="85"/>
    </row>
    <row r="42917" spans="13:13" ht="49.2" customHeight="1">
      <c r="M42917" s="85"/>
    </row>
    <row r="42918" spans="13:13" ht="49.2" customHeight="1">
      <c r="M42918" s="85"/>
    </row>
    <row r="42919" spans="13:13" ht="49.2" customHeight="1">
      <c r="M42919" s="85"/>
    </row>
    <row r="42920" spans="13:13" ht="49.2" customHeight="1">
      <c r="M42920" s="85"/>
    </row>
    <row r="42921" spans="13:13" ht="49.2" customHeight="1">
      <c r="M42921" s="85"/>
    </row>
    <row r="42922" spans="13:13" ht="49.2" customHeight="1">
      <c r="M42922" s="85"/>
    </row>
    <row r="42923" spans="13:13" ht="49.2" customHeight="1">
      <c r="M42923" s="85"/>
    </row>
    <row r="42924" spans="13:13" ht="49.2" customHeight="1">
      <c r="M42924" s="85"/>
    </row>
    <row r="42925" spans="13:13" ht="49.2" customHeight="1">
      <c r="M42925" s="85"/>
    </row>
    <row r="42926" spans="13:13" ht="49.2" customHeight="1">
      <c r="M42926" s="85"/>
    </row>
    <row r="42927" spans="13:13" ht="49.2" customHeight="1">
      <c r="M42927" s="85"/>
    </row>
    <row r="42928" spans="13:13" ht="49.2" customHeight="1">
      <c r="M42928" s="85"/>
    </row>
    <row r="42929" spans="13:13" ht="49.2" customHeight="1">
      <c r="M42929" s="85"/>
    </row>
    <row r="42930" spans="13:13" ht="49.2" customHeight="1">
      <c r="M42930" s="85"/>
    </row>
    <row r="42931" spans="13:13" ht="49.2" customHeight="1">
      <c r="M42931" s="85"/>
    </row>
    <row r="42932" spans="13:13" ht="49.2" customHeight="1">
      <c r="M42932" s="85"/>
    </row>
    <row r="42933" spans="13:13" ht="49.2" customHeight="1">
      <c r="M42933" s="85"/>
    </row>
    <row r="42934" spans="13:13" ht="49.2" customHeight="1">
      <c r="M42934" s="85"/>
    </row>
    <row r="42935" spans="13:13" ht="49.2" customHeight="1">
      <c r="M42935" s="85"/>
    </row>
    <row r="42936" spans="13:13" ht="49.2" customHeight="1">
      <c r="M42936" s="85"/>
    </row>
    <row r="42937" spans="13:13" ht="49.2" customHeight="1">
      <c r="M42937" s="85"/>
    </row>
    <row r="42938" spans="13:13" ht="49.2" customHeight="1">
      <c r="M42938" s="85"/>
    </row>
    <row r="42939" spans="13:13" ht="49.2" customHeight="1">
      <c r="M42939" s="85"/>
    </row>
    <row r="42940" spans="13:13" ht="49.2" customHeight="1">
      <c r="M42940" s="85"/>
    </row>
    <row r="42941" spans="13:13" ht="49.2" customHeight="1">
      <c r="M42941" s="85"/>
    </row>
    <row r="42942" spans="13:13" ht="49.2" customHeight="1">
      <c r="M42942" s="85"/>
    </row>
    <row r="42943" spans="13:13" ht="49.2" customHeight="1">
      <c r="M42943" s="85"/>
    </row>
    <row r="42944" spans="13:13" ht="49.2" customHeight="1">
      <c r="M42944" s="85"/>
    </row>
    <row r="42945" spans="13:13" ht="49.2" customHeight="1">
      <c r="M42945" s="85"/>
    </row>
    <row r="42946" spans="13:13" ht="49.2" customHeight="1">
      <c r="M42946" s="85"/>
    </row>
    <row r="42947" spans="13:13" ht="49.2" customHeight="1">
      <c r="M42947" s="85"/>
    </row>
    <row r="42948" spans="13:13" ht="49.2" customHeight="1">
      <c r="M42948" s="85"/>
    </row>
    <row r="42949" spans="13:13" ht="49.2" customHeight="1">
      <c r="M42949" s="85"/>
    </row>
    <row r="42950" spans="13:13" ht="49.2" customHeight="1">
      <c r="M42950" s="85"/>
    </row>
    <row r="42951" spans="13:13" ht="49.2" customHeight="1">
      <c r="M42951" s="85"/>
    </row>
    <row r="42952" spans="13:13" ht="49.2" customHeight="1">
      <c r="M42952" s="85"/>
    </row>
    <row r="42953" spans="13:13" ht="49.2" customHeight="1">
      <c r="M42953" s="85"/>
    </row>
    <row r="42954" spans="13:13" ht="49.2" customHeight="1">
      <c r="M42954" s="85"/>
    </row>
    <row r="42955" spans="13:13" ht="49.2" customHeight="1">
      <c r="M42955" s="85"/>
    </row>
    <row r="42956" spans="13:13" ht="49.2" customHeight="1">
      <c r="M42956" s="85"/>
    </row>
    <row r="42957" spans="13:13" ht="49.2" customHeight="1">
      <c r="M42957" s="85"/>
    </row>
    <row r="42958" spans="13:13" ht="49.2" customHeight="1">
      <c r="M42958" s="85"/>
    </row>
    <row r="42959" spans="13:13" ht="49.2" customHeight="1">
      <c r="M42959" s="85"/>
    </row>
    <row r="42960" spans="13:13" ht="49.2" customHeight="1">
      <c r="M42960" s="85"/>
    </row>
    <row r="42961" spans="13:13" ht="49.2" customHeight="1">
      <c r="M42961" s="85"/>
    </row>
    <row r="42962" spans="13:13" ht="49.2" customHeight="1">
      <c r="M42962" s="85"/>
    </row>
    <row r="42963" spans="13:13" ht="49.2" customHeight="1">
      <c r="M42963" s="85"/>
    </row>
    <row r="42964" spans="13:13" ht="49.2" customHeight="1">
      <c r="M42964" s="85"/>
    </row>
    <row r="42965" spans="13:13" ht="49.2" customHeight="1">
      <c r="M42965" s="85"/>
    </row>
    <row r="42966" spans="13:13" ht="49.2" customHeight="1">
      <c r="M42966" s="85"/>
    </row>
    <row r="42967" spans="13:13" ht="49.2" customHeight="1">
      <c r="M42967" s="85"/>
    </row>
    <row r="42968" spans="13:13" ht="49.2" customHeight="1">
      <c r="M42968" s="85"/>
    </row>
    <row r="42969" spans="13:13" ht="49.2" customHeight="1">
      <c r="M42969" s="85"/>
    </row>
    <row r="42970" spans="13:13" ht="49.2" customHeight="1">
      <c r="M42970" s="85"/>
    </row>
    <row r="42971" spans="13:13" ht="49.2" customHeight="1">
      <c r="M42971" s="85"/>
    </row>
    <row r="42972" spans="13:13" ht="49.2" customHeight="1">
      <c r="M42972" s="85"/>
    </row>
    <row r="42973" spans="13:13" ht="49.2" customHeight="1">
      <c r="M42973" s="85"/>
    </row>
    <row r="42974" spans="13:13" ht="49.2" customHeight="1">
      <c r="M42974" s="85"/>
    </row>
    <row r="42975" spans="13:13" ht="49.2" customHeight="1">
      <c r="M42975" s="85"/>
    </row>
    <row r="42976" spans="13:13" ht="49.2" customHeight="1">
      <c r="M42976" s="85"/>
    </row>
    <row r="42977" spans="13:13" ht="49.2" customHeight="1">
      <c r="M42977" s="85"/>
    </row>
    <row r="42978" spans="13:13" ht="49.2" customHeight="1">
      <c r="M42978" s="85"/>
    </row>
    <row r="42979" spans="13:13" ht="49.2" customHeight="1">
      <c r="M42979" s="85"/>
    </row>
    <row r="42980" spans="13:13" ht="49.2" customHeight="1">
      <c r="M42980" s="85"/>
    </row>
    <row r="42981" spans="13:13" ht="49.2" customHeight="1">
      <c r="M42981" s="85"/>
    </row>
    <row r="42982" spans="13:13" ht="49.2" customHeight="1">
      <c r="M42982" s="85"/>
    </row>
    <row r="42983" spans="13:13" ht="49.2" customHeight="1">
      <c r="M42983" s="85"/>
    </row>
    <row r="42984" spans="13:13" ht="49.2" customHeight="1">
      <c r="M42984" s="85"/>
    </row>
    <row r="42985" spans="13:13" ht="49.2" customHeight="1">
      <c r="M42985" s="85"/>
    </row>
    <row r="42986" spans="13:13" ht="49.2" customHeight="1">
      <c r="M42986" s="85"/>
    </row>
    <row r="42987" spans="13:13" ht="49.2" customHeight="1">
      <c r="M42987" s="85"/>
    </row>
    <row r="42988" spans="13:13" ht="49.2" customHeight="1">
      <c r="M42988" s="85"/>
    </row>
    <row r="42989" spans="13:13" ht="49.2" customHeight="1">
      <c r="M42989" s="85"/>
    </row>
    <row r="42990" spans="13:13" ht="49.2" customHeight="1">
      <c r="M42990" s="85"/>
    </row>
    <row r="42991" spans="13:13" ht="49.2" customHeight="1">
      <c r="M42991" s="85"/>
    </row>
    <row r="42992" spans="13:13" ht="49.2" customHeight="1">
      <c r="M42992" s="85"/>
    </row>
    <row r="42993" spans="13:13" ht="49.2" customHeight="1">
      <c r="M42993" s="85"/>
    </row>
    <row r="42994" spans="13:13" ht="49.2" customHeight="1">
      <c r="M42994" s="85"/>
    </row>
    <row r="42995" spans="13:13" ht="49.2" customHeight="1">
      <c r="M42995" s="85"/>
    </row>
    <row r="42996" spans="13:13" ht="49.2" customHeight="1">
      <c r="M42996" s="85"/>
    </row>
    <row r="42997" spans="13:13" ht="49.2" customHeight="1">
      <c r="M42997" s="85"/>
    </row>
    <row r="42998" spans="13:13" ht="49.2" customHeight="1">
      <c r="M42998" s="85"/>
    </row>
    <row r="42999" spans="13:13" ht="49.2" customHeight="1">
      <c r="M42999" s="85"/>
    </row>
    <row r="43000" spans="13:13" ht="49.2" customHeight="1">
      <c r="M43000" s="85"/>
    </row>
    <row r="43001" spans="13:13" ht="49.2" customHeight="1">
      <c r="M43001" s="85"/>
    </row>
    <row r="43002" spans="13:13" ht="49.2" customHeight="1">
      <c r="M43002" s="85"/>
    </row>
    <row r="43003" spans="13:13" ht="49.2" customHeight="1">
      <c r="M43003" s="85"/>
    </row>
    <row r="43004" spans="13:13" ht="49.2" customHeight="1">
      <c r="M43004" s="85"/>
    </row>
    <row r="43005" spans="13:13" ht="49.2" customHeight="1">
      <c r="M43005" s="85"/>
    </row>
    <row r="43006" spans="13:13" ht="49.2" customHeight="1">
      <c r="M43006" s="85"/>
    </row>
    <row r="43007" spans="13:13" ht="49.2" customHeight="1">
      <c r="M43007" s="85"/>
    </row>
    <row r="43008" spans="13:13" ht="49.2" customHeight="1">
      <c r="M43008" s="85"/>
    </row>
    <row r="43009" spans="13:13" ht="49.2" customHeight="1">
      <c r="M43009" s="85"/>
    </row>
    <row r="43010" spans="13:13" ht="49.2" customHeight="1">
      <c r="M43010" s="85"/>
    </row>
    <row r="43011" spans="13:13" ht="49.2" customHeight="1">
      <c r="M43011" s="85"/>
    </row>
    <row r="43012" spans="13:13" ht="49.2" customHeight="1">
      <c r="M43012" s="85"/>
    </row>
    <row r="43013" spans="13:13" ht="49.2" customHeight="1">
      <c r="M43013" s="85"/>
    </row>
    <row r="43014" spans="13:13" ht="49.2" customHeight="1">
      <c r="M43014" s="85"/>
    </row>
    <row r="43015" spans="13:13" ht="49.2" customHeight="1">
      <c r="M43015" s="85"/>
    </row>
    <row r="43016" spans="13:13" ht="49.2" customHeight="1">
      <c r="M43016" s="85"/>
    </row>
    <row r="43017" spans="13:13" ht="49.2" customHeight="1">
      <c r="M43017" s="85"/>
    </row>
    <row r="43018" spans="13:13" ht="49.2" customHeight="1">
      <c r="M43018" s="85"/>
    </row>
    <row r="43019" spans="13:13" ht="49.2" customHeight="1">
      <c r="M43019" s="85"/>
    </row>
    <row r="43020" spans="13:13" ht="49.2" customHeight="1">
      <c r="M43020" s="85"/>
    </row>
    <row r="43021" spans="13:13" ht="49.2" customHeight="1">
      <c r="M43021" s="85"/>
    </row>
    <row r="43022" spans="13:13" ht="49.2" customHeight="1">
      <c r="M43022" s="85"/>
    </row>
    <row r="43023" spans="13:13" ht="49.2" customHeight="1">
      <c r="M43023" s="85"/>
    </row>
    <row r="43024" spans="13:13" ht="49.2" customHeight="1">
      <c r="M43024" s="85"/>
    </row>
    <row r="43025" spans="13:13" ht="49.2" customHeight="1">
      <c r="M43025" s="85"/>
    </row>
    <row r="43026" spans="13:13" ht="49.2" customHeight="1">
      <c r="M43026" s="85"/>
    </row>
    <row r="43027" spans="13:13" ht="49.2" customHeight="1">
      <c r="M43027" s="85"/>
    </row>
    <row r="43028" spans="13:13" ht="49.2" customHeight="1">
      <c r="M43028" s="85"/>
    </row>
    <row r="43029" spans="13:13" ht="49.2" customHeight="1">
      <c r="M43029" s="85"/>
    </row>
    <row r="43030" spans="13:13" ht="49.2" customHeight="1">
      <c r="M43030" s="85"/>
    </row>
    <row r="43031" spans="13:13" ht="49.2" customHeight="1">
      <c r="M43031" s="85"/>
    </row>
    <row r="43032" spans="13:13" ht="49.2" customHeight="1">
      <c r="M43032" s="85"/>
    </row>
    <row r="43033" spans="13:13" ht="49.2" customHeight="1">
      <c r="M43033" s="85"/>
    </row>
    <row r="43034" spans="13:13" ht="49.2" customHeight="1">
      <c r="M43034" s="85"/>
    </row>
    <row r="43035" spans="13:13" ht="49.2" customHeight="1">
      <c r="M43035" s="85"/>
    </row>
    <row r="43036" spans="13:13" ht="49.2" customHeight="1">
      <c r="M43036" s="85"/>
    </row>
    <row r="43037" spans="13:13" ht="49.2" customHeight="1">
      <c r="M43037" s="85"/>
    </row>
    <row r="43038" spans="13:13" ht="49.2" customHeight="1">
      <c r="M43038" s="85"/>
    </row>
    <row r="43039" spans="13:13" ht="49.2" customHeight="1">
      <c r="M43039" s="85"/>
    </row>
    <row r="43040" spans="13:13" ht="49.2" customHeight="1">
      <c r="M43040" s="85"/>
    </row>
    <row r="43041" spans="13:13" ht="49.2" customHeight="1">
      <c r="M43041" s="85"/>
    </row>
    <row r="43042" spans="13:13" ht="49.2" customHeight="1">
      <c r="M43042" s="85"/>
    </row>
    <row r="43043" spans="13:13" ht="49.2" customHeight="1">
      <c r="M43043" s="85"/>
    </row>
    <row r="43044" spans="13:13" ht="49.2" customHeight="1">
      <c r="M43044" s="85"/>
    </row>
    <row r="43045" spans="13:13" ht="49.2" customHeight="1">
      <c r="M43045" s="85"/>
    </row>
    <row r="43046" spans="13:13" ht="49.2" customHeight="1">
      <c r="M43046" s="85"/>
    </row>
    <row r="43047" spans="13:13" ht="49.2" customHeight="1">
      <c r="M43047" s="85"/>
    </row>
    <row r="43048" spans="13:13" ht="49.2" customHeight="1">
      <c r="M43048" s="85"/>
    </row>
    <row r="43049" spans="13:13" ht="49.2" customHeight="1">
      <c r="M43049" s="85"/>
    </row>
    <row r="43050" spans="13:13" ht="49.2" customHeight="1">
      <c r="M43050" s="85"/>
    </row>
    <row r="43051" spans="13:13" ht="49.2" customHeight="1">
      <c r="M43051" s="85"/>
    </row>
    <row r="43052" spans="13:13" ht="49.2" customHeight="1">
      <c r="M43052" s="85"/>
    </row>
    <row r="43053" spans="13:13" ht="49.2" customHeight="1">
      <c r="M43053" s="85"/>
    </row>
    <row r="43054" spans="13:13" ht="49.2" customHeight="1">
      <c r="M43054" s="85"/>
    </row>
    <row r="43055" spans="13:13" ht="49.2" customHeight="1">
      <c r="M43055" s="85"/>
    </row>
    <row r="43056" spans="13:13" ht="49.2" customHeight="1">
      <c r="M43056" s="85"/>
    </row>
    <row r="43057" spans="13:13" ht="49.2" customHeight="1">
      <c r="M43057" s="85"/>
    </row>
    <row r="43058" spans="13:13" ht="49.2" customHeight="1">
      <c r="M43058" s="85"/>
    </row>
    <row r="43059" spans="13:13" ht="49.2" customHeight="1">
      <c r="M43059" s="85"/>
    </row>
    <row r="43060" spans="13:13" ht="49.2" customHeight="1">
      <c r="M43060" s="85"/>
    </row>
    <row r="43061" spans="13:13" ht="49.2" customHeight="1">
      <c r="M43061" s="85"/>
    </row>
    <row r="43062" spans="13:13" ht="49.2" customHeight="1">
      <c r="M43062" s="85"/>
    </row>
    <row r="43063" spans="13:13" ht="49.2" customHeight="1">
      <c r="M43063" s="85"/>
    </row>
    <row r="43064" spans="13:13" ht="49.2" customHeight="1">
      <c r="M43064" s="85"/>
    </row>
    <row r="43065" spans="13:13" ht="49.2" customHeight="1">
      <c r="M43065" s="85"/>
    </row>
    <row r="43066" spans="13:13" ht="49.2" customHeight="1">
      <c r="M43066" s="85"/>
    </row>
    <row r="43067" spans="13:13" ht="49.2" customHeight="1">
      <c r="M43067" s="85"/>
    </row>
    <row r="43068" spans="13:13" ht="49.2" customHeight="1">
      <c r="M43068" s="85"/>
    </row>
    <row r="43069" spans="13:13" ht="49.2" customHeight="1">
      <c r="M43069" s="85"/>
    </row>
    <row r="43070" spans="13:13" ht="49.2" customHeight="1">
      <c r="M43070" s="85"/>
    </row>
    <row r="43071" spans="13:13" ht="49.2" customHeight="1">
      <c r="M43071" s="85"/>
    </row>
    <row r="43072" spans="13:13" ht="49.2" customHeight="1">
      <c r="M43072" s="85"/>
    </row>
    <row r="43073" spans="13:13" ht="49.2" customHeight="1">
      <c r="M43073" s="85"/>
    </row>
    <row r="43074" spans="13:13" ht="49.2" customHeight="1">
      <c r="M43074" s="85"/>
    </row>
    <row r="43075" spans="13:13" ht="49.2" customHeight="1">
      <c r="M43075" s="85"/>
    </row>
    <row r="43076" spans="13:13" ht="49.2" customHeight="1">
      <c r="M43076" s="85"/>
    </row>
    <row r="43077" spans="13:13" ht="49.2" customHeight="1">
      <c r="M43077" s="85"/>
    </row>
    <row r="43078" spans="13:13" ht="49.2" customHeight="1">
      <c r="M43078" s="85"/>
    </row>
    <row r="43079" spans="13:13" ht="49.2" customHeight="1">
      <c r="M43079" s="85"/>
    </row>
    <row r="43080" spans="13:13" ht="49.2" customHeight="1">
      <c r="M43080" s="85"/>
    </row>
    <row r="43081" spans="13:13" ht="49.2" customHeight="1">
      <c r="M43081" s="85"/>
    </row>
    <row r="43082" spans="13:13" ht="49.2" customHeight="1">
      <c r="M43082" s="85"/>
    </row>
    <row r="43083" spans="13:13" ht="49.2" customHeight="1">
      <c r="M43083" s="85"/>
    </row>
    <row r="43084" spans="13:13" ht="49.2" customHeight="1">
      <c r="M43084" s="85"/>
    </row>
    <row r="43085" spans="13:13" ht="49.2" customHeight="1">
      <c r="M43085" s="85"/>
    </row>
    <row r="43086" spans="13:13" ht="49.2" customHeight="1">
      <c r="M43086" s="85"/>
    </row>
    <row r="43087" spans="13:13" ht="49.2" customHeight="1">
      <c r="M43087" s="85"/>
    </row>
    <row r="43088" spans="13:13" ht="49.2" customHeight="1">
      <c r="M43088" s="85"/>
    </row>
    <row r="43089" spans="13:13" ht="49.2" customHeight="1">
      <c r="M43089" s="85"/>
    </row>
    <row r="43090" spans="13:13" ht="49.2" customHeight="1">
      <c r="M43090" s="85"/>
    </row>
    <row r="43091" spans="13:13" ht="49.2" customHeight="1">
      <c r="M43091" s="85"/>
    </row>
    <row r="43092" spans="13:13" ht="49.2" customHeight="1">
      <c r="M43092" s="85"/>
    </row>
    <row r="43093" spans="13:13" ht="49.2" customHeight="1">
      <c r="M43093" s="85"/>
    </row>
    <row r="43094" spans="13:13" ht="49.2" customHeight="1">
      <c r="M43094" s="85"/>
    </row>
    <row r="43095" spans="13:13" ht="49.2" customHeight="1">
      <c r="M43095" s="85"/>
    </row>
    <row r="43096" spans="13:13" ht="49.2" customHeight="1">
      <c r="M43096" s="85"/>
    </row>
    <row r="43097" spans="13:13" ht="49.2" customHeight="1">
      <c r="M43097" s="85"/>
    </row>
    <row r="43098" spans="13:13" ht="49.2" customHeight="1">
      <c r="M43098" s="85"/>
    </row>
    <row r="43099" spans="13:13" ht="49.2" customHeight="1">
      <c r="M43099" s="85"/>
    </row>
    <row r="43100" spans="13:13" ht="49.2" customHeight="1">
      <c r="M43100" s="85"/>
    </row>
    <row r="43101" spans="13:13" ht="49.2" customHeight="1">
      <c r="M43101" s="85"/>
    </row>
    <row r="43102" spans="13:13" ht="49.2" customHeight="1">
      <c r="M43102" s="85"/>
    </row>
    <row r="43103" spans="13:13" ht="49.2" customHeight="1">
      <c r="M43103" s="85"/>
    </row>
    <row r="43104" spans="13:13" ht="49.2" customHeight="1">
      <c r="M43104" s="85"/>
    </row>
    <row r="43105" spans="13:13" ht="49.2" customHeight="1">
      <c r="M43105" s="85"/>
    </row>
    <row r="43106" spans="13:13" ht="49.2" customHeight="1">
      <c r="M43106" s="85"/>
    </row>
    <row r="43107" spans="13:13" ht="49.2" customHeight="1">
      <c r="M43107" s="85"/>
    </row>
    <row r="43108" spans="13:13" ht="49.2" customHeight="1">
      <c r="M43108" s="85"/>
    </row>
    <row r="43109" spans="13:13" ht="49.2" customHeight="1">
      <c r="M43109" s="85"/>
    </row>
    <row r="43110" spans="13:13" ht="49.2" customHeight="1">
      <c r="M43110" s="85"/>
    </row>
    <row r="43111" spans="13:13" ht="49.2" customHeight="1">
      <c r="M43111" s="85"/>
    </row>
    <row r="43112" spans="13:13" ht="49.2" customHeight="1">
      <c r="M43112" s="85"/>
    </row>
    <row r="43113" spans="13:13" ht="49.2" customHeight="1">
      <c r="M43113" s="85"/>
    </row>
    <row r="43114" spans="13:13" ht="49.2" customHeight="1">
      <c r="M43114" s="85"/>
    </row>
    <row r="43115" spans="13:13" ht="49.2" customHeight="1">
      <c r="M43115" s="85"/>
    </row>
    <row r="43116" spans="13:13" ht="49.2" customHeight="1">
      <c r="M43116" s="85"/>
    </row>
    <row r="43117" spans="13:13" ht="49.2" customHeight="1">
      <c r="M43117" s="85"/>
    </row>
    <row r="43118" spans="13:13" ht="49.2" customHeight="1">
      <c r="M43118" s="85"/>
    </row>
    <row r="43119" spans="13:13" ht="49.2" customHeight="1">
      <c r="M43119" s="85"/>
    </row>
    <row r="43120" spans="13:13" ht="49.2" customHeight="1">
      <c r="M43120" s="85"/>
    </row>
    <row r="43121" spans="13:13" ht="49.2" customHeight="1">
      <c r="M43121" s="85"/>
    </row>
    <row r="43122" spans="13:13" ht="49.2" customHeight="1">
      <c r="M43122" s="85"/>
    </row>
    <row r="43123" spans="13:13" ht="49.2" customHeight="1">
      <c r="M43123" s="85"/>
    </row>
    <row r="43124" spans="13:13" ht="49.2" customHeight="1">
      <c r="M43124" s="85"/>
    </row>
    <row r="43125" spans="13:13" ht="49.2" customHeight="1">
      <c r="M43125" s="85"/>
    </row>
    <row r="43126" spans="13:13" ht="49.2" customHeight="1">
      <c r="M43126" s="85"/>
    </row>
    <row r="43127" spans="13:13" ht="49.2" customHeight="1">
      <c r="M43127" s="85"/>
    </row>
    <row r="43128" spans="13:13" ht="49.2" customHeight="1">
      <c r="M43128" s="85"/>
    </row>
    <row r="43129" spans="13:13" ht="49.2" customHeight="1">
      <c r="M43129" s="85"/>
    </row>
    <row r="43130" spans="13:13" ht="49.2" customHeight="1">
      <c r="M43130" s="85"/>
    </row>
    <row r="43131" spans="13:13" ht="49.2" customHeight="1">
      <c r="M43131" s="85"/>
    </row>
    <row r="43132" spans="13:13" ht="49.2" customHeight="1">
      <c r="M43132" s="85"/>
    </row>
    <row r="43133" spans="13:13" ht="49.2" customHeight="1">
      <c r="M43133" s="85"/>
    </row>
    <row r="43134" spans="13:13" ht="49.2" customHeight="1">
      <c r="M43134" s="85"/>
    </row>
    <row r="43135" spans="13:13" ht="49.2" customHeight="1">
      <c r="M43135" s="85"/>
    </row>
    <row r="43136" spans="13:13" ht="49.2" customHeight="1">
      <c r="M43136" s="85"/>
    </row>
    <row r="43137" spans="13:13" ht="49.2" customHeight="1">
      <c r="M43137" s="85"/>
    </row>
    <row r="43138" spans="13:13" ht="49.2" customHeight="1">
      <c r="M43138" s="85"/>
    </row>
    <row r="43139" spans="13:13" ht="49.2" customHeight="1">
      <c r="M43139" s="85"/>
    </row>
    <row r="43140" spans="13:13" ht="49.2" customHeight="1">
      <c r="M43140" s="85"/>
    </row>
    <row r="43141" spans="13:13" ht="49.2" customHeight="1">
      <c r="M43141" s="85"/>
    </row>
    <row r="43142" spans="13:13" ht="49.2" customHeight="1">
      <c r="M43142" s="85"/>
    </row>
    <row r="43143" spans="13:13" ht="49.2" customHeight="1">
      <c r="M43143" s="85"/>
    </row>
    <row r="43144" spans="13:13" ht="49.2" customHeight="1">
      <c r="M43144" s="85"/>
    </row>
    <row r="43145" spans="13:13" ht="49.2" customHeight="1">
      <c r="M43145" s="85"/>
    </row>
    <row r="43146" spans="13:13" ht="49.2" customHeight="1">
      <c r="M43146" s="85"/>
    </row>
    <row r="43147" spans="13:13" ht="49.2" customHeight="1">
      <c r="M43147" s="85"/>
    </row>
    <row r="43148" spans="13:13" ht="49.2" customHeight="1">
      <c r="M43148" s="85"/>
    </row>
    <row r="43149" spans="13:13" ht="49.2" customHeight="1">
      <c r="M43149" s="85"/>
    </row>
    <row r="43150" spans="13:13" ht="49.2" customHeight="1">
      <c r="M43150" s="85"/>
    </row>
    <row r="43151" spans="13:13" ht="49.2" customHeight="1">
      <c r="M43151" s="85"/>
    </row>
    <row r="43152" spans="13:13" ht="49.2" customHeight="1">
      <c r="M43152" s="85"/>
    </row>
    <row r="43153" spans="13:13" ht="49.2" customHeight="1">
      <c r="M43153" s="85"/>
    </row>
    <row r="43154" spans="13:13" ht="49.2" customHeight="1">
      <c r="M43154" s="85"/>
    </row>
    <row r="43155" spans="13:13" ht="49.2" customHeight="1">
      <c r="M43155" s="85"/>
    </row>
    <row r="43156" spans="13:13" ht="49.2" customHeight="1">
      <c r="M43156" s="85"/>
    </row>
    <row r="43157" spans="13:13" ht="49.2" customHeight="1">
      <c r="M43157" s="85"/>
    </row>
    <row r="43158" spans="13:13" ht="49.2" customHeight="1">
      <c r="M43158" s="85"/>
    </row>
    <row r="43159" spans="13:13" ht="49.2" customHeight="1">
      <c r="M43159" s="85"/>
    </row>
    <row r="43160" spans="13:13" ht="49.2" customHeight="1">
      <c r="M43160" s="85"/>
    </row>
    <row r="43161" spans="13:13" ht="49.2" customHeight="1">
      <c r="M43161" s="85"/>
    </row>
    <row r="43162" spans="13:13" ht="49.2" customHeight="1">
      <c r="M43162" s="85"/>
    </row>
    <row r="43163" spans="13:13" ht="49.2" customHeight="1">
      <c r="M43163" s="85"/>
    </row>
    <row r="43164" spans="13:13" ht="49.2" customHeight="1">
      <c r="M43164" s="85"/>
    </row>
    <row r="43165" spans="13:13" ht="49.2" customHeight="1">
      <c r="M43165" s="85"/>
    </row>
    <row r="43166" spans="13:13" ht="49.2" customHeight="1">
      <c r="M43166" s="85"/>
    </row>
    <row r="43167" spans="13:13" ht="49.2" customHeight="1">
      <c r="M43167" s="85"/>
    </row>
    <row r="43168" spans="13:13" ht="49.2" customHeight="1">
      <c r="M43168" s="85"/>
    </row>
    <row r="43169" spans="13:13" ht="49.2" customHeight="1">
      <c r="M43169" s="85"/>
    </row>
    <row r="43170" spans="13:13" ht="49.2" customHeight="1">
      <c r="M43170" s="85"/>
    </row>
    <row r="43171" spans="13:13" ht="49.2" customHeight="1">
      <c r="M43171" s="85"/>
    </row>
    <row r="43172" spans="13:13" ht="49.2" customHeight="1">
      <c r="M43172" s="85"/>
    </row>
    <row r="43173" spans="13:13" ht="49.2" customHeight="1">
      <c r="M43173" s="85"/>
    </row>
    <row r="43174" spans="13:13" ht="49.2" customHeight="1">
      <c r="M43174" s="85"/>
    </row>
    <row r="43175" spans="13:13" ht="49.2" customHeight="1">
      <c r="M43175" s="85"/>
    </row>
    <row r="43176" spans="13:13" ht="49.2" customHeight="1">
      <c r="M43176" s="85"/>
    </row>
    <row r="43177" spans="13:13" ht="49.2" customHeight="1">
      <c r="M43177" s="85"/>
    </row>
    <row r="43178" spans="13:13" ht="49.2" customHeight="1">
      <c r="M43178" s="85"/>
    </row>
    <row r="43179" spans="13:13" ht="49.2" customHeight="1">
      <c r="M43179" s="85"/>
    </row>
    <row r="43180" spans="13:13" ht="49.2" customHeight="1">
      <c r="M43180" s="85"/>
    </row>
    <row r="43181" spans="13:13" ht="49.2" customHeight="1">
      <c r="M43181" s="85"/>
    </row>
    <row r="43182" spans="13:13" ht="49.2" customHeight="1">
      <c r="M43182" s="85"/>
    </row>
    <row r="43183" spans="13:13" ht="49.2" customHeight="1">
      <c r="M43183" s="85"/>
    </row>
    <row r="43184" spans="13:13" ht="49.2" customHeight="1">
      <c r="M43184" s="85"/>
    </row>
    <row r="43185" spans="13:13" ht="49.2" customHeight="1">
      <c r="M43185" s="85"/>
    </row>
    <row r="43186" spans="13:13" ht="49.2" customHeight="1">
      <c r="M43186" s="85"/>
    </row>
    <row r="43187" spans="13:13" ht="49.2" customHeight="1">
      <c r="M43187" s="85"/>
    </row>
    <row r="43188" spans="13:13" ht="49.2" customHeight="1">
      <c r="M43188" s="85"/>
    </row>
    <row r="43189" spans="13:13" ht="49.2" customHeight="1">
      <c r="M43189" s="85"/>
    </row>
    <row r="43190" spans="13:13" ht="49.2" customHeight="1">
      <c r="M43190" s="85"/>
    </row>
    <row r="43191" spans="13:13" ht="49.2" customHeight="1">
      <c r="M43191" s="85"/>
    </row>
    <row r="43192" spans="13:13" ht="49.2" customHeight="1">
      <c r="M43192" s="85"/>
    </row>
    <row r="43193" spans="13:13" ht="49.2" customHeight="1">
      <c r="M43193" s="85"/>
    </row>
    <row r="43194" spans="13:13" ht="49.2" customHeight="1">
      <c r="M43194" s="85"/>
    </row>
    <row r="43195" spans="13:13" ht="49.2" customHeight="1">
      <c r="M43195" s="85"/>
    </row>
    <row r="43196" spans="13:13" ht="49.2" customHeight="1">
      <c r="M43196" s="85"/>
    </row>
    <row r="43197" spans="13:13" ht="49.2" customHeight="1">
      <c r="M43197" s="85"/>
    </row>
    <row r="43198" spans="13:13" ht="49.2" customHeight="1">
      <c r="M43198" s="85"/>
    </row>
    <row r="43199" spans="13:13" ht="49.2" customHeight="1">
      <c r="M43199" s="85"/>
    </row>
    <row r="43200" spans="13:13" ht="49.2" customHeight="1">
      <c r="M43200" s="85"/>
    </row>
    <row r="43201" spans="13:13" ht="49.2" customHeight="1">
      <c r="M43201" s="85"/>
    </row>
    <row r="43202" spans="13:13" ht="49.2" customHeight="1">
      <c r="M43202" s="85"/>
    </row>
    <row r="43203" spans="13:13" ht="49.2" customHeight="1">
      <c r="M43203" s="85"/>
    </row>
    <row r="43204" spans="13:13" ht="49.2" customHeight="1">
      <c r="M43204" s="85"/>
    </row>
    <row r="43205" spans="13:13" ht="49.2" customHeight="1">
      <c r="M43205" s="85"/>
    </row>
    <row r="43206" spans="13:13" ht="49.2" customHeight="1">
      <c r="M43206" s="85"/>
    </row>
    <row r="43207" spans="13:13" ht="49.2" customHeight="1">
      <c r="M43207" s="85"/>
    </row>
    <row r="43208" spans="13:13" ht="49.2" customHeight="1">
      <c r="M43208" s="85"/>
    </row>
    <row r="43209" spans="13:13" ht="49.2" customHeight="1">
      <c r="M43209" s="85"/>
    </row>
    <row r="43210" spans="13:13" ht="49.2" customHeight="1">
      <c r="M43210" s="85"/>
    </row>
    <row r="43211" spans="13:13" ht="49.2" customHeight="1">
      <c r="M43211" s="85"/>
    </row>
    <row r="43212" spans="13:13" ht="49.2" customHeight="1">
      <c r="M43212" s="85"/>
    </row>
    <row r="43213" spans="13:13" ht="49.2" customHeight="1">
      <c r="M43213" s="85"/>
    </row>
    <row r="43214" spans="13:13" ht="49.2" customHeight="1">
      <c r="M43214" s="85"/>
    </row>
    <row r="43215" spans="13:13" ht="49.2" customHeight="1">
      <c r="M43215" s="85"/>
    </row>
    <row r="43216" spans="13:13" ht="49.2" customHeight="1">
      <c r="M43216" s="85"/>
    </row>
    <row r="43217" spans="13:13" ht="49.2" customHeight="1">
      <c r="M43217" s="85"/>
    </row>
    <row r="43218" spans="13:13" ht="49.2" customHeight="1">
      <c r="M43218" s="85"/>
    </row>
    <row r="43219" spans="13:13" ht="49.2" customHeight="1">
      <c r="M43219" s="85"/>
    </row>
    <row r="43220" spans="13:13" ht="49.2" customHeight="1">
      <c r="M43220" s="85"/>
    </row>
    <row r="43221" spans="13:13" ht="49.2" customHeight="1">
      <c r="M43221" s="85"/>
    </row>
    <row r="43222" spans="13:13" ht="49.2" customHeight="1">
      <c r="M43222" s="85"/>
    </row>
    <row r="43223" spans="13:13" ht="49.2" customHeight="1">
      <c r="M43223" s="85"/>
    </row>
    <row r="43224" spans="13:13" ht="49.2" customHeight="1">
      <c r="M43224" s="85"/>
    </row>
    <row r="43225" spans="13:13" ht="49.2" customHeight="1">
      <c r="M43225" s="85"/>
    </row>
    <row r="43226" spans="13:13" ht="49.2" customHeight="1">
      <c r="M43226" s="85"/>
    </row>
    <row r="43227" spans="13:13" ht="49.2" customHeight="1">
      <c r="M43227" s="85"/>
    </row>
    <row r="43228" spans="13:13" ht="49.2" customHeight="1">
      <c r="M43228" s="85"/>
    </row>
    <row r="43229" spans="13:13" ht="49.2" customHeight="1">
      <c r="M43229" s="85"/>
    </row>
    <row r="43230" spans="13:13" ht="49.2" customHeight="1">
      <c r="M43230" s="85"/>
    </row>
    <row r="43231" spans="13:13" ht="49.2" customHeight="1">
      <c r="M43231" s="85"/>
    </row>
    <row r="43232" spans="13:13" ht="49.2" customHeight="1">
      <c r="M43232" s="85"/>
    </row>
    <row r="43233" spans="13:13" ht="49.2" customHeight="1">
      <c r="M43233" s="85"/>
    </row>
    <row r="43234" spans="13:13" ht="49.2" customHeight="1">
      <c r="M43234" s="85"/>
    </row>
    <row r="43235" spans="13:13" ht="49.2" customHeight="1">
      <c r="M43235" s="85"/>
    </row>
    <row r="43236" spans="13:13" ht="49.2" customHeight="1">
      <c r="M43236" s="85"/>
    </row>
    <row r="43237" spans="13:13" ht="49.2" customHeight="1">
      <c r="M43237" s="85"/>
    </row>
    <row r="43238" spans="13:13" ht="49.2" customHeight="1">
      <c r="M43238" s="85"/>
    </row>
    <row r="43239" spans="13:13" ht="49.2" customHeight="1">
      <c r="M43239" s="85"/>
    </row>
    <row r="43240" spans="13:13" ht="49.2" customHeight="1">
      <c r="M43240" s="85"/>
    </row>
    <row r="43241" spans="13:13" ht="49.2" customHeight="1">
      <c r="M43241" s="85"/>
    </row>
    <row r="43242" spans="13:13" ht="49.2" customHeight="1">
      <c r="M43242" s="85"/>
    </row>
    <row r="43243" spans="13:13" ht="49.2" customHeight="1">
      <c r="M43243" s="85"/>
    </row>
    <row r="43244" spans="13:13" ht="49.2" customHeight="1">
      <c r="M43244" s="85"/>
    </row>
    <row r="43245" spans="13:13" ht="49.2" customHeight="1">
      <c r="M43245" s="85"/>
    </row>
    <row r="43246" spans="13:13" ht="49.2" customHeight="1">
      <c r="M43246" s="85"/>
    </row>
    <row r="43247" spans="13:13" ht="49.2" customHeight="1">
      <c r="M43247" s="85"/>
    </row>
    <row r="43248" spans="13:13" ht="49.2" customHeight="1">
      <c r="M43248" s="85"/>
    </row>
    <row r="43249" spans="13:13" ht="49.2" customHeight="1">
      <c r="M43249" s="85"/>
    </row>
    <row r="43250" spans="13:13" ht="49.2" customHeight="1">
      <c r="M43250" s="85"/>
    </row>
    <row r="43251" spans="13:13" ht="49.2" customHeight="1">
      <c r="M43251" s="85"/>
    </row>
    <row r="43252" spans="13:13" ht="49.2" customHeight="1">
      <c r="M43252" s="85"/>
    </row>
    <row r="43253" spans="13:13" ht="49.2" customHeight="1">
      <c r="M43253" s="85"/>
    </row>
    <row r="43254" spans="13:13" ht="49.2" customHeight="1">
      <c r="M43254" s="85"/>
    </row>
    <row r="43255" spans="13:13" ht="49.2" customHeight="1">
      <c r="M43255" s="85"/>
    </row>
    <row r="43256" spans="13:13" ht="49.2" customHeight="1">
      <c r="M43256" s="85"/>
    </row>
    <row r="43257" spans="13:13" ht="49.2" customHeight="1">
      <c r="M43257" s="85"/>
    </row>
    <row r="43258" spans="13:13" ht="49.2" customHeight="1">
      <c r="M43258" s="85"/>
    </row>
    <row r="43259" spans="13:13" ht="49.2" customHeight="1">
      <c r="M43259" s="85"/>
    </row>
    <row r="43260" spans="13:13" ht="49.2" customHeight="1">
      <c r="M43260" s="85"/>
    </row>
    <row r="43261" spans="13:13" ht="49.2" customHeight="1">
      <c r="M43261" s="85"/>
    </row>
    <row r="43262" spans="13:13" ht="49.2" customHeight="1">
      <c r="M43262" s="85"/>
    </row>
    <row r="43263" spans="13:13" ht="49.2" customHeight="1">
      <c r="M43263" s="85"/>
    </row>
    <row r="43264" spans="13:13" ht="49.2" customHeight="1">
      <c r="M43264" s="85"/>
    </row>
    <row r="43265" spans="13:13" ht="49.2" customHeight="1">
      <c r="M43265" s="85"/>
    </row>
    <row r="43266" spans="13:13" ht="49.2" customHeight="1">
      <c r="M43266" s="85"/>
    </row>
    <row r="43267" spans="13:13" ht="49.2" customHeight="1">
      <c r="M43267" s="85"/>
    </row>
    <row r="43268" spans="13:13" ht="49.2" customHeight="1">
      <c r="M43268" s="85"/>
    </row>
    <row r="43269" spans="13:13" ht="49.2" customHeight="1">
      <c r="M43269" s="85"/>
    </row>
    <row r="43270" spans="13:13" ht="49.2" customHeight="1">
      <c r="M43270" s="85"/>
    </row>
    <row r="43271" spans="13:13" ht="49.2" customHeight="1">
      <c r="M43271" s="85"/>
    </row>
    <row r="43272" spans="13:13" ht="49.2" customHeight="1">
      <c r="M43272" s="85"/>
    </row>
    <row r="43273" spans="13:13" ht="49.2" customHeight="1">
      <c r="M43273" s="85"/>
    </row>
    <row r="43274" spans="13:13" ht="49.2" customHeight="1">
      <c r="M43274" s="85"/>
    </row>
    <row r="43275" spans="13:13" ht="49.2" customHeight="1">
      <c r="M43275" s="85"/>
    </row>
    <row r="43276" spans="13:13" ht="49.2" customHeight="1">
      <c r="M43276" s="85"/>
    </row>
    <row r="43277" spans="13:13" ht="49.2" customHeight="1">
      <c r="M43277" s="85"/>
    </row>
    <row r="43278" spans="13:13" ht="49.2" customHeight="1">
      <c r="M43278" s="85"/>
    </row>
    <row r="43279" spans="13:13" ht="49.2" customHeight="1">
      <c r="M43279" s="85"/>
    </row>
    <row r="43280" spans="13:13" ht="49.2" customHeight="1">
      <c r="M43280" s="85"/>
    </row>
    <row r="43281" spans="13:13" ht="49.2" customHeight="1">
      <c r="M43281" s="85"/>
    </row>
    <row r="43282" spans="13:13" ht="49.2" customHeight="1">
      <c r="M43282" s="85"/>
    </row>
    <row r="43283" spans="13:13" ht="49.2" customHeight="1">
      <c r="M43283" s="85"/>
    </row>
    <row r="43284" spans="13:13" ht="49.2" customHeight="1">
      <c r="M43284" s="85"/>
    </row>
    <row r="43285" spans="13:13" ht="49.2" customHeight="1">
      <c r="M43285" s="85"/>
    </row>
    <row r="43286" spans="13:13" ht="49.2" customHeight="1">
      <c r="M43286" s="85"/>
    </row>
    <row r="43287" spans="13:13" ht="49.2" customHeight="1">
      <c r="M43287" s="85"/>
    </row>
    <row r="43288" spans="13:13" ht="49.2" customHeight="1">
      <c r="M43288" s="85"/>
    </row>
    <row r="43289" spans="13:13" ht="49.2" customHeight="1">
      <c r="M43289" s="85"/>
    </row>
    <row r="43290" spans="13:13" ht="49.2" customHeight="1">
      <c r="M43290" s="85"/>
    </row>
    <row r="43291" spans="13:13" ht="49.2" customHeight="1">
      <c r="M43291" s="85"/>
    </row>
    <row r="43292" spans="13:13" ht="49.2" customHeight="1">
      <c r="M43292" s="85"/>
    </row>
    <row r="43293" spans="13:13" ht="49.2" customHeight="1">
      <c r="M43293" s="85"/>
    </row>
    <row r="43294" spans="13:13" ht="49.2" customHeight="1">
      <c r="M43294" s="85"/>
    </row>
    <row r="43295" spans="13:13" ht="49.2" customHeight="1">
      <c r="M43295" s="85"/>
    </row>
    <row r="43296" spans="13:13" ht="49.2" customHeight="1">
      <c r="M43296" s="85"/>
    </row>
    <row r="43297" spans="13:13" ht="49.2" customHeight="1">
      <c r="M43297" s="85"/>
    </row>
    <row r="43298" spans="13:13" ht="49.2" customHeight="1">
      <c r="M43298" s="85"/>
    </row>
    <row r="43299" spans="13:13" ht="49.2" customHeight="1">
      <c r="M43299" s="85"/>
    </row>
    <row r="43300" spans="13:13" ht="49.2" customHeight="1">
      <c r="M43300" s="85"/>
    </row>
    <row r="43301" spans="13:13" ht="49.2" customHeight="1">
      <c r="M43301" s="85"/>
    </row>
    <row r="43302" spans="13:13" ht="49.2" customHeight="1">
      <c r="M43302" s="85"/>
    </row>
    <row r="43303" spans="13:13" ht="49.2" customHeight="1">
      <c r="M43303" s="85"/>
    </row>
    <row r="43304" spans="13:13" ht="49.2" customHeight="1">
      <c r="M43304" s="85"/>
    </row>
    <row r="43305" spans="13:13" ht="49.2" customHeight="1">
      <c r="M43305" s="85"/>
    </row>
    <row r="43306" spans="13:13" ht="49.2" customHeight="1">
      <c r="M43306" s="85"/>
    </row>
    <row r="43307" spans="13:13" ht="49.2" customHeight="1">
      <c r="M43307" s="85"/>
    </row>
    <row r="43308" spans="13:13" ht="49.2" customHeight="1">
      <c r="M43308" s="85"/>
    </row>
    <row r="43309" spans="13:13" ht="49.2" customHeight="1">
      <c r="M43309" s="85"/>
    </row>
    <row r="43310" spans="13:13" ht="49.2" customHeight="1">
      <c r="M43310" s="85"/>
    </row>
    <row r="43311" spans="13:13" ht="49.2" customHeight="1">
      <c r="M43311" s="85"/>
    </row>
    <row r="43312" spans="13:13" ht="49.2" customHeight="1">
      <c r="M43312" s="85"/>
    </row>
    <row r="43313" spans="13:13" ht="49.2" customHeight="1">
      <c r="M43313" s="85"/>
    </row>
    <row r="43314" spans="13:13" ht="49.2" customHeight="1">
      <c r="M43314" s="85"/>
    </row>
    <row r="43315" spans="13:13" ht="49.2" customHeight="1">
      <c r="M43315" s="85"/>
    </row>
    <row r="43316" spans="13:13" ht="49.2" customHeight="1">
      <c r="M43316" s="85"/>
    </row>
    <row r="43317" spans="13:13" ht="49.2" customHeight="1">
      <c r="M43317" s="85"/>
    </row>
    <row r="43318" spans="13:13" ht="49.2" customHeight="1">
      <c r="M43318" s="85"/>
    </row>
    <row r="43319" spans="13:13" ht="49.2" customHeight="1">
      <c r="M43319" s="85"/>
    </row>
    <row r="43320" spans="13:13" ht="49.2" customHeight="1">
      <c r="M43320" s="85"/>
    </row>
    <row r="43321" spans="13:13" ht="49.2" customHeight="1">
      <c r="M43321" s="85"/>
    </row>
    <row r="43322" spans="13:13" ht="49.2" customHeight="1">
      <c r="M43322" s="85"/>
    </row>
    <row r="43323" spans="13:13" ht="49.2" customHeight="1">
      <c r="M43323" s="85"/>
    </row>
    <row r="43324" spans="13:13" ht="49.2" customHeight="1">
      <c r="M43324" s="85"/>
    </row>
    <row r="43325" spans="13:13" ht="49.2" customHeight="1">
      <c r="M43325" s="85"/>
    </row>
    <row r="43326" spans="13:13" ht="49.2" customHeight="1">
      <c r="M43326" s="85"/>
    </row>
    <row r="43327" spans="13:13" ht="49.2" customHeight="1">
      <c r="M43327" s="85"/>
    </row>
    <row r="43328" spans="13:13" ht="49.2" customHeight="1">
      <c r="M43328" s="85"/>
    </row>
    <row r="43329" spans="13:13" ht="49.2" customHeight="1">
      <c r="M43329" s="85"/>
    </row>
    <row r="43330" spans="13:13" ht="49.2" customHeight="1">
      <c r="M43330" s="85"/>
    </row>
    <row r="43331" spans="13:13" ht="49.2" customHeight="1">
      <c r="M43331" s="85"/>
    </row>
    <row r="43332" spans="13:13" ht="49.2" customHeight="1">
      <c r="M43332" s="85"/>
    </row>
    <row r="43333" spans="13:13" ht="49.2" customHeight="1">
      <c r="M43333" s="85"/>
    </row>
    <row r="43334" spans="13:13" ht="49.2" customHeight="1">
      <c r="M43334" s="85"/>
    </row>
    <row r="43335" spans="13:13" ht="49.2" customHeight="1">
      <c r="M43335" s="85"/>
    </row>
    <row r="43336" spans="13:13" ht="49.2" customHeight="1">
      <c r="M43336" s="85"/>
    </row>
    <row r="43337" spans="13:13" ht="49.2" customHeight="1">
      <c r="M43337" s="85"/>
    </row>
    <row r="43338" spans="13:13" ht="49.2" customHeight="1">
      <c r="M43338" s="85"/>
    </row>
    <row r="43339" spans="13:13" ht="49.2" customHeight="1">
      <c r="M43339" s="85"/>
    </row>
    <row r="43340" spans="13:13" ht="49.2" customHeight="1">
      <c r="M43340" s="85"/>
    </row>
    <row r="43341" spans="13:13" ht="49.2" customHeight="1">
      <c r="M43341" s="85"/>
    </row>
    <row r="43342" spans="13:13" ht="49.2" customHeight="1">
      <c r="M43342" s="85"/>
    </row>
    <row r="43343" spans="13:13" ht="49.2" customHeight="1">
      <c r="M43343" s="85"/>
    </row>
    <row r="43344" spans="13:13" ht="49.2" customHeight="1">
      <c r="M43344" s="85"/>
    </row>
    <row r="43345" spans="13:13" ht="49.2" customHeight="1">
      <c r="M43345" s="85"/>
    </row>
    <row r="43346" spans="13:13" ht="49.2" customHeight="1">
      <c r="M43346" s="85"/>
    </row>
    <row r="43347" spans="13:13" ht="49.2" customHeight="1">
      <c r="M43347" s="85"/>
    </row>
    <row r="43348" spans="13:13" ht="49.2" customHeight="1">
      <c r="M43348" s="85"/>
    </row>
    <row r="43349" spans="13:13" ht="49.2" customHeight="1">
      <c r="M43349" s="85"/>
    </row>
    <row r="43350" spans="13:13" ht="49.2" customHeight="1">
      <c r="M43350" s="85"/>
    </row>
    <row r="43351" spans="13:13" ht="49.2" customHeight="1">
      <c r="M43351" s="85"/>
    </row>
    <row r="43352" spans="13:13" ht="49.2" customHeight="1">
      <c r="M43352" s="85"/>
    </row>
    <row r="43353" spans="13:13" ht="49.2" customHeight="1">
      <c r="M43353" s="85"/>
    </row>
    <row r="43354" spans="13:13" ht="49.2" customHeight="1">
      <c r="M43354" s="85"/>
    </row>
    <row r="43355" spans="13:13" ht="49.2" customHeight="1">
      <c r="M43355" s="85"/>
    </row>
    <row r="43356" spans="13:13" ht="49.2" customHeight="1">
      <c r="M43356" s="85"/>
    </row>
    <row r="43357" spans="13:13" ht="49.2" customHeight="1">
      <c r="M43357" s="85"/>
    </row>
    <row r="43358" spans="13:13" ht="49.2" customHeight="1">
      <c r="M43358" s="85"/>
    </row>
    <row r="43359" spans="13:13" ht="49.2" customHeight="1">
      <c r="M43359" s="85"/>
    </row>
    <row r="43360" spans="13:13" ht="49.2" customHeight="1">
      <c r="M43360" s="85"/>
    </row>
    <row r="43361" spans="13:13" ht="49.2" customHeight="1">
      <c r="M43361" s="85"/>
    </row>
    <row r="43362" spans="13:13" ht="49.2" customHeight="1">
      <c r="M43362" s="85"/>
    </row>
    <row r="43363" spans="13:13" ht="49.2" customHeight="1">
      <c r="M43363" s="85"/>
    </row>
    <row r="43364" spans="13:13" ht="49.2" customHeight="1">
      <c r="M43364" s="85"/>
    </row>
    <row r="43365" spans="13:13" ht="49.2" customHeight="1">
      <c r="M43365" s="85"/>
    </row>
    <row r="43366" spans="13:13" ht="49.2" customHeight="1">
      <c r="M43366" s="85"/>
    </row>
    <row r="43367" spans="13:13" ht="49.2" customHeight="1">
      <c r="M43367" s="85"/>
    </row>
    <row r="43368" spans="13:13" ht="49.2" customHeight="1">
      <c r="M43368" s="85"/>
    </row>
    <row r="43369" spans="13:13" ht="49.2" customHeight="1">
      <c r="M43369" s="85"/>
    </row>
    <row r="43370" spans="13:13" ht="49.2" customHeight="1">
      <c r="M43370" s="85"/>
    </row>
    <row r="43371" spans="13:13" ht="49.2" customHeight="1">
      <c r="M43371" s="85"/>
    </row>
    <row r="43372" spans="13:13" ht="49.2" customHeight="1">
      <c r="M43372" s="85"/>
    </row>
    <row r="43373" spans="13:13" ht="49.2" customHeight="1">
      <c r="M43373" s="85"/>
    </row>
    <row r="43374" spans="13:13" ht="49.2" customHeight="1">
      <c r="M43374" s="85"/>
    </row>
    <row r="43375" spans="13:13" ht="49.2" customHeight="1">
      <c r="M43375" s="85"/>
    </row>
    <row r="43376" spans="13:13" ht="49.2" customHeight="1">
      <c r="M43376" s="85"/>
    </row>
    <row r="43377" spans="13:13" ht="49.2" customHeight="1">
      <c r="M43377" s="85"/>
    </row>
    <row r="43378" spans="13:13" ht="49.2" customHeight="1">
      <c r="M43378" s="85"/>
    </row>
    <row r="43379" spans="13:13" ht="49.2" customHeight="1">
      <c r="M43379" s="85"/>
    </row>
    <row r="43380" spans="13:13" ht="49.2" customHeight="1">
      <c r="M43380" s="85"/>
    </row>
    <row r="43381" spans="13:13" ht="49.2" customHeight="1">
      <c r="M43381" s="85"/>
    </row>
    <row r="43382" spans="13:13" ht="49.2" customHeight="1">
      <c r="M43382" s="85"/>
    </row>
    <row r="43383" spans="13:13" ht="49.2" customHeight="1">
      <c r="M43383" s="85"/>
    </row>
    <row r="43384" spans="13:13" ht="49.2" customHeight="1">
      <c r="M43384" s="85"/>
    </row>
    <row r="43385" spans="13:13" ht="49.2" customHeight="1">
      <c r="M43385" s="85"/>
    </row>
    <row r="43386" spans="13:13" ht="49.2" customHeight="1">
      <c r="M43386" s="85"/>
    </row>
    <row r="43387" spans="13:13" ht="49.2" customHeight="1">
      <c r="M43387" s="85"/>
    </row>
    <row r="43388" spans="13:13" ht="49.2" customHeight="1">
      <c r="M43388" s="85"/>
    </row>
    <row r="43389" spans="13:13" ht="49.2" customHeight="1">
      <c r="M43389" s="85"/>
    </row>
    <row r="43390" spans="13:13" ht="49.2" customHeight="1">
      <c r="M43390" s="85"/>
    </row>
    <row r="43391" spans="13:13" ht="49.2" customHeight="1">
      <c r="M43391" s="85"/>
    </row>
    <row r="43392" spans="13:13" ht="49.2" customHeight="1">
      <c r="M43392" s="85"/>
    </row>
    <row r="43393" spans="13:13" ht="49.2" customHeight="1">
      <c r="M43393" s="85"/>
    </row>
    <row r="43394" spans="13:13" ht="49.2" customHeight="1">
      <c r="M43394" s="85"/>
    </row>
    <row r="43395" spans="13:13" ht="49.2" customHeight="1">
      <c r="M43395" s="85"/>
    </row>
    <row r="43396" spans="13:13" ht="49.2" customHeight="1">
      <c r="M43396" s="85"/>
    </row>
    <row r="43397" spans="13:13" ht="49.2" customHeight="1">
      <c r="M43397" s="85"/>
    </row>
    <row r="43398" spans="13:13" ht="49.2" customHeight="1">
      <c r="M43398" s="85"/>
    </row>
    <row r="43399" spans="13:13" ht="49.2" customHeight="1">
      <c r="M43399" s="85"/>
    </row>
    <row r="43400" spans="13:13" ht="49.2" customHeight="1">
      <c r="M43400" s="85"/>
    </row>
    <row r="43401" spans="13:13" ht="49.2" customHeight="1">
      <c r="M43401" s="85"/>
    </row>
    <row r="43402" spans="13:13" ht="49.2" customHeight="1">
      <c r="M43402" s="85"/>
    </row>
    <row r="43403" spans="13:13" ht="49.2" customHeight="1">
      <c r="M43403" s="85"/>
    </row>
    <row r="43404" spans="13:13" ht="49.2" customHeight="1">
      <c r="M43404" s="85"/>
    </row>
    <row r="43405" spans="13:13" ht="49.2" customHeight="1">
      <c r="M43405" s="85"/>
    </row>
    <row r="43406" spans="13:13" ht="49.2" customHeight="1">
      <c r="M43406" s="85"/>
    </row>
    <row r="43407" spans="13:13" ht="49.2" customHeight="1">
      <c r="M43407" s="85"/>
    </row>
    <row r="43408" spans="13:13" ht="49.2" customHeight="1">
      <c r="M43408" s="85"/>
    </row>
    <row r="43409" spans="13:13" ht="49.2" customHeight="1">
      <c r="M43409" s="85"/>
    </row>
    <row r="43410" spans="13:13" ht="49.2" customHeight="1">
      <c r="M43410" s="85"/>
    </row>
    <row r="43411" spans="13:13" ht="49.2" customHeight="1">
      <c r="M43411" s="85"/>
    </row>
    <row r="43412" spans="13:13" ht="49.2" customHeight="1">
      <c r="M43412" s="85"/>
    </row>
    <row r="43413" spans="13:13" ht="49.2" customHeight="1">
      <c r="M43413" s="85"/>
    </row>
    <row r="43414" spans="13:13" ht="49.2" customHeight="1">
      <c r="M43414" s="85"/>
    </row>
    <row r="43415" spans="13:13" ht="49.2" customHeight="1">
      <c r="M43415" s="85"/>
    </row>
    <row r="43416" spans="13:13" ht="49.2" customHeight="1">
      <c r="M43416" s="85"/>
    </row>
    <row r="43417" spans="13:13" ht="49.2" customHeight="1">
      <c r="M43417" s="85"/>
    </row>
    <row r="43418" spans="13:13" ht="49.2" customHeight="1">
      <c r="M43418" s="85"/>
    </row>
    <row r="43419" spans="13:13" ht="49.2" customHeight="1">
      <c r="M43419" s="85"/>
    </row>
    <row r="43420" spans="13:13" ht="49.2" customHeight="1">
      <c r="M43420" s="85"/>
    </row>
    <row r="43421" spans="13:13" ht="49.2" customHeight="1">
      <c r="M43421" s="85"/>
    </row>
    <row r="43422" spans="13:13" ht="49.2" customHeight="1">
      <c r="M43422" s="85"/>
    </row>
    <row r="43423" spans="13:13" ht="49.2" customHeight="1">
      <c r="M43423" s="85"/>
    </row>
    <row r="43424" spans="13:13" ht="49.2" customHeight="1">
      <c r="M43424" s="85"/>
    </row>
    <row r="43425" spans="13:13" ht="49.2" customHeight="1">
      <c r="M43425" s="85"/>
    </row>
    <row r="43426" spans="13:13" ht="49.2" customHeight="1">
      <c r="M43426" s="85"/>
    </row>
    <row r="43427" spans="13:13" ht="49.2" customHeight="1">
      <c r="M43427" s="85"/>
    </row>
    <row r="43428" spans="13:13" ht="49.2" customHeight="1">
      <c r="M43428" s="85"/>
    </row>
    <row r="43429" spans="13:13" ht="49.2" customHeight="1">
      <c r="M43429" s="85"/>
    </row>
    <row r="43430" spans="13:13" ht="49.2" customHeight="1">
      <c r="M43430" s="85"/>
    </row>
    <row r="43431" spans="13:13" ht="49.2" customHeight="1">
      <c r="M43431" s="85"/>
    </row>
    <row r="43432" spans="13:13" ht="49.2" customHeight="1">
      <c r="M43432" s="85"/>
    </row>
    <row r="43433" spans="13:13" ht="49.2" customHeight="1">
      <c r="M43433" s="85"/>
    </row>
    <row r="43434" spans="13:13" ht="49.2" customHeight="1">
      <c r="M43434" s="85"/>
    </row>
    <row r="43435" spans="13:13" ht="49.2" customHeight="1">
      <c r="M43435" s="85"/>
    </row>
    <row r="43436" spans="13:13" ht="49.2" customHeight="1">
      <c r="M43436" s="85"/>
    </row>
    <row r="43437" spans="13:13" ht="49.2" customHeight="1">
      <c r="M43437" s="85"/>
    </row>
    <row r="43438" spans="13:13" ht="49.2" customHeight="1">
      <c r="M43438" s="85"/>
    </row>
    <row r="43439" spans="13:13" ht="49.2" customHeight="1">
      <c r="M43439" s="85"/>
    </row>
    <row r="43440" spans="13:13" ht="49.2" customHeight="1">
      <c r="M43440" s="85"/>
    </row>
    <row r="43441" spans="13:13" ht="49.2" customHeight="1">
      <c r="M43441" s="85"/>
    </row>
    <row r="43442" spans="13:13" ht="49.2" customHeight="1">
      <c r="M43442" s="85"/>
    </row>
    <row r="43443" spans="13:13" ht="49.2" customHeight="1">
      <c r="M43443" s="85"/>
    </row>
    <row r="43444" spans="13:13" ht="49.2" customHeight="1">
      <c r="M43444" s="85"/>
    </row>
    <row r="43445" spans="13:13" ht="49.2" customHeight="1">
      <c r="M43445" s="85"/>
    </row>
    <row r="43446" spans="13:13" ht="49.2" customHeight="1">
      <c r="M43446" s="85"/>
    </row>
    <row r="43447" spans="13:13" ht="49.2" customHeight="1">
      <c r="M43447" s="85"/>
    </row>
    <row r="43448" spans="13:13" ht="49.2" customHeight="1">
      <c r="M43448" s="85"/>
    </row>
    <row r="43449" spans="13:13" ht="49.2" customHeight="1">
      <c r="M43449" s="85"/>
    </row>
    <row r="43450" spans="13:13" ht="49.2" customHeight="1">
      <c r="M43450" s="85"/>
    </row>
    <row r="43451" spans="13:13" ht="49.2" customHeight="1">
      <c r="M43451" s="85"/>
    </row>
    <row r="43452" spans="13:13" ht="49.2" customHeight="1">
      <c r="M43452" s="85"/>
    </row>
    <row r="43453" spans="13:13" ht="49.2" customHeight="1">
      <c r="M43453" s="85"/>
    </row>
    <row r="43454" spans="13:13" ht="49.2" customHeight="1">
      <c r="M43454" s="85"/>
    </row>
    <row r="43455" spans="13:13" ht="49.2" customHeight="1">
      <c r="M43455" s="85"/>
    </row>
    <row r="43456" spans="13:13" ht="49.2" customHeight="1">
      <c r="M43456" s="85"/>
    </row>
    <row r="43457" spans="13:13" ht="49.2" customHeight="1">
      <c r="M43457" s="85"/>
    </row>
    <row r="43458" spans="13:13" ht="49.2" customHeight="1">
      <c r="M43458" s="85"/>
    </row>
    <row r="43459" spans="13:13" ht="49.2" customHeight="1">
      <c r="M43459" s="85"/>
    </row>
    <row r="43460" spans="13:13" ht="49.2" customHeight="1">
      <c r="M43460" s="85"/>
    </row>
    <row r="43461" spans="13:13" ht="49.2" customHeight="1">
      <c r="M43461" s="85"/>
    </row>
    <row r="43462" spans="13:13" ht="49.2" customHeight="1">
      <c r="M43462" s="85"/>
    </row>
    <row r="43463" spans="13:13" ht="49.2" customHeight="1">
      <c r="M43463" s="85"/>
    </row>
    <row r="43464" spans="13:13" ht="49.2" customHeight="1">
      <c r="M43464" s="85"/>
    </row>
    <row r="43465" spans="13:13" ht="49.2" customHeight="1">
      <c r="M43465" s="85"/>
    </row>
    <row r="43466" spans="13:13" ht="49.2" customHeight="1">
      <c r="M43466" s="85"/>
    </row>
    <row r="43467" spans="13:13" ht="49.2" customHeight="1">
      <c r="M43467" s="85"/>
    </row>
    <row r="43468" spans="13:13" ht="49.2" customHeight="1">
      <c r="M43468" s="85"/>
    </row>
    <row r="43469" spans="13:13" ht="49.2" customHeight="1">
      <c r="M43469" s="85"/>
    </row>
    <row r="43470" spans="13:13" ht="49.2" customHeight="1">
      <c r="M43470" s="85"/>
    </row>
    <row r="43471" spans="13:13" ht="49.2" customHeight="1">
      <c r="M43471" s="85"/>
    </row>
    <row r="43472" spans="13:13" ht="49.2" customHeight="1">
      <c r="M43472" s="85"/>
    </row>
    <row r="43473" spans="13:13" ht="49.2" customHeight="1">
      <c r="M43473" s="85"/>
    </row>
    <row r="43474" spans="13:13" ht="49.2" customHeight="1">
      <c r="M43474" s="85"/>
    </row>
    <row r="43475" spans="13:13" ht="49.2" customHeight="1">
      <c r="M43475" s="85"/>
    </row>
    <row r="43476" spans="13:13" ht="49.2" customHeight="1">
      <c r="M43476" s="85"/>
    </row>
    <row r="43477" spans="13:13" ht="49.2" customHeight="1">
      <c r="M43477" s="85"/>
    </row>
    <row r="43478" spans="13:13" ht="49.2" customHeight="1">
      <c r="M43478" s="85"/>
    </row>
    <row r="43479" spans="13:13" ht="49.2" customHeight="1">
      <c r="M43479" s="85"/>
    </row>
    <row r="43480" spans="13:13" ht="49.2" customHeight="1">
      <c r="M43480" s="85"/>
    </row>
    <row r="43481" spans="13:13" ht="49.2" customHeight="1">
      <c r="M43481" s="85"/>
    </row>
    <row r="43482" spans="13:13" ht="49.2" customHeight="1">
      <c r="M43482" s="85"/>
    </row>
    <row r="43483" spans="13:13" ht="49.2" customHeight="1">
      <c r="M43483" s="85"/>
    </row>
    <row r="43484" spans="13:13" ht="49.2" customHeight="1">
      <c r="M43484" s="85"/>
    </row>
    <row r="43485" spans="13:13" ht="49.2" customHeight="1">
      <c r="M43485" s="85"/>
    </row>
    <row r="43486" spans="13:13" ht="49.2" customHeight="1">
      <c r="M43486" s="85"/>
    </row>
    <row r="43487" spans="13:13" ht="49.2" customHeight="1">
      <c r="M43487" s="85"/>
    </row>
    <row r="43488" spans="13:13" ht="49.2" customHeight="1">
      <c r="M43488" s="85"/>
    </row>
    <row r="43489" spans="13:13" ht="49.2" customHeight="1">
      <c r="M43489" s="85"/>
    </row>
    <row r="43490" spans="13:13" ht="49.2" customHeight="1">
      <c r="M43490" s="85"/>
    </row>
    <row r="43491" spans="13:13" ht="49.2" customHeight="1">
      <c r="M43491" s="85"/>
    </row>
    <row r="43492" spans="13:13" ht="49.2" customHeight="1">
      <c r="M43492" s="85"/>
    </row>
    <row r="43493" spans="13:13" ht="49.2" customHeight="1">
      <c r="M43493" s="85"/>
    </row>
    <row r="43494" spans="13:13" ht="49.2" customHeight="1">
      <c r="M43494" s="85"/>
    </row>
    <row r="43495" spans="13:13" ht="49.2" customHeight="1">
      <c r="M43495" s="85"/>
    </row>
    <row r="43496" spans="13:13" ht="49.2" customHeight="1">
      <c r="M43496" s="85"/>
    </row>
    <row r="43497" spans="13:13" ht="49.2" customHeight="1">
      <c r="M43497" s="85"/>
    </row>
    <row r="43498" spans="13:13" ht="49.2" customHeight="1">
      <c r="M43498" s="85"/>
    </row>
    <row r="43499" spans="13:13" ht="49.2" customHeight="1">
      <c r="M43499" s="85"/>
    </row>
    <row r="43500" spans="13:13" ht="49.2" customHeight="1">
      <c r="M43500" s="85"/>
    </row>
    <row r="43501" spans="13:13" ht="49.2" customHeight="1">
      <c r="M43501" s="85"/>
    </row>
    <row r="43502" spans="13:13" ht="49.2" customHeight="1">
      <c r="M43502" s="85"/>
    </row>
    <row r="43503" spans="13:13" ht="49.2" customHeight="1">
      <c r="M43503" s="85"/>
    </row>
    <row r="43504" spans="13:13" ht="49.2" customHeight="1">
      <c r="M43504" s="85"/>
    </row>
    <row r="43505" spans="13:13" ht="49.2" customHeight="1">
      <c r="M43505" s="85"/>
    </row>
    <row r="43506" spans="13:13" ht="49.2" customHeight="1">
      <c r="M43506" s="85"/>
    </row>
    <row r="43507" spans="13:13" ht="49.2" customHeight="1">
      <c r="M43507" s="85"/>
    </row>
    <row r="43508" spans="13:13" ht="49.2" customHeight="1">
      <c r="M43508" s="85"/>
    </row>
    <row r="43509" spans="13:13" ht="49.2" customHeight="1">
      <c r="M43509" s="85"/>
    </row>
    <row r="43510" spans="13:13" ht="49.2" customHeight="1">
      <c r="M43510" s="85"/>
    </row>
    <row r="43511" spans="13:13" ht="49.2" customHeight="1">
      <c r="M43511" s="85"/>
    </row>
    <row r="43512" spans="13:13" ht="49.2" customHeight="1">
      <c r="M43512" s="85"/>
    </row>
    <row r="43513" spans="13:13" ht="49.2" customHeight="1">
      <c r="M43513" s="85"/>
    </row>
    <row r="43514" spans="13:13" ht="49.2" customHeight="1">
      <c r="M43514" s="85"/>
    </row>
    <row r="43515" spans="13:13" ht="49.2" customHeight="1">
      <c r="M43515" s="85"/>
    </row>
    <row r="43516" spans="13:13" ht="49.2" customHeight="1">
      <c r="M43516" s="85"/>
    </row>
    <row r="43517" spans="13:13" ht="49.2" customHeight="1">
      <c r="M43517" s="85"/>
    </row>
    <row r="43518" spans="13:13" ht="49.2" customHeight="1">
      <c r="M43518" s="85"/>
    </row>
    <row r="43519" spans="13:13" ht="49.2" customHeight="1">
      <c r="M43519" s="85"/>
    </row>
    <row r="43520" spans="13:13" ht="49.2" customHeight="1">
      <c r="M43520" s="85"/>
    </row>
    <row r="43521" spans="13:13" ht="49.2" customHeight="1">
      <c r="M43521" s="85"/>
    </row>
    <row r="43522" spans="13:13" ht="49.2" customHeight="1">
      <c r="M43522" s="85"/>
    </row>
    <row r="43523" spans="13:13" ht="49.2" customHeight="1">
      <c r="M43523" s="85"/>
    </row>
    <row r="43524" spans="13:13" ht="49.2" customHeight="1">
      <c r="M43524" s="85"/>
    </row>
    <row r="43525" spans="13:13" ht="49.2" customHeight="1">
      <c r="M43525" s="85"/>
    </row>
    <row r="43526" spans="13:13" ht="49.2" customHeight="1">
      <c r="M43526" s="85"/>
    </row>
    <row r="43527" spans="13:13" ht="49.2" customHeight="1">
      <c r="M43527" s="85"/>
    </row>
    <row r="43528" spans="13:13" ht="49.2" customHeight="1">
      <c r="M43528" s="85"/>
    </row>
    <row r="43529" spans="13:13" ht="49.2" customHeight="1">
      <c r="M43529" s="85"/>
    </row>
    <row r="43530" spans="13:13" ht="49.2" customHeight="1">
      <c r="M43530" s="85"/>
    </row>
    <row r="43531" spans="13:13" ht="49.2" customHeight="1">
      <c r="M43531" s="85"/>
    </row>
    <row r="43532" spans="13:13" ht="49.2" customHeight="1">
      <c r="M43532" s="85"/>
    </row>
    <row r="43533" spans="13:13" ht="49.2" customHeight="1">
      <c r="M43533" s="85"/>
    </row>
    <row r="43534" spans="13:13" ht="49.2" customHeight="1">
      <c r="M43534" s="85"/>
    </row>
    <row r="43535" spans="13:13" ht="49.2" customHeight="1">
      <c r="M43535" s="85"/>
    </row>
    <row r="43536" spans="13:13" ht="49.2" customHeight="1">
      <c r="M43536" s="85"/>
    </row>
    <row r="43537" spans="13:13" ht="49.2" customHeight="1">
      <c r="M43537" s="85"/>
    </row>
    <row r="43538" spans="13:13" ht="49.2" customHeight="1">
      <c r="M43538" s="85"/>
    </row>
    <row r="43539" spans="13:13" ht="49.2" customHeight="1">
      <c r="M43539" s="85"/>
    </row>
    <row r="43540" spans="13:13" ht="49.2" customHeight="1">
      <c r="M43540" s="85"/>
    </row>
    <row r="43541" spans="13:13" ht="49.2" customHeight="1">
      <c r="M43541" s="85"/>
    </row>
    <row r="43542" spans="13:13" ht="49.2" customHeight="1">
      <c r="M43542" s="85"/>
    </row>
    <row r="43543" spans="13:13" ht="49.2" customHeight="1">
      <c r="M43543" s="85"/>
    </row>
    <row r="43544" spans="13:13" ht="49.2" customHeight="1">
      <c r="M43544" s="85"/>
    </row>
    <row r="43545" spans="13:13" ht="49.2" customHeight="1">
      <c r="M43545" s="85"/>
    </row>
    <row r="43546" spans="13:13" ht="49.2" customHeight="1">
      <c r="M43546" s="85"/>
    </row>
    <row r="43547" spans="13:13" ht="49.2" customHeight="1">
      <c r="M43547" s="85"/>
    </row>
    <row r="43548" spans="13:13" ht="49.2" customHeight="1">
      <c r="M43548" s="85"/>
    </row>
    <row r="43549" spans="13:13" ht="49.2" customHeight="1">
      <c r="M43549" s="85"/>
    </row>
    <row r="43550" spans="13:13" ht="49.2" customHeight="1">
      <c r="M43550" s="85"/>
    </row>
    <row r="43551" spans="13:13" ht="49.2" customHeight="1">
      <c r="M43551" s="85"/>
    </row>
    <row r="43552" spans="13:13" ht="49.2" customHeight="1">
      <c r="M43552" s="85"/>
    </row>
    <row r="43553" spans="13:13" ht="49.2" customHeight="1">
      <c r="M43553" s="85"/>
    </row>
    <row r="43554" spans="13:13" ht="49.2" customHeight="1">
      <c r="M43554" s="85"/>
    </row>
    <row r="43555" spans="13:13" ht="49.2" customHeight="1">
      <c r="M43555" s="85"/>
    </row>
    <row r="43556" spans="13:13" ht="49.2" customHeight="1">
      <c r="M43556" s="85"/>
    </row>
    <row r="43557" spans="13:13" ht="49.2" customHeight="1">
      <c r="M43557" s="85"/>
    </row>
    <row r="43558" spans="13:13" ht="49.2" customHeight="1">
      <c r="M43558" s="85"/>
    </row>
    <row r="43559" spans="13:13" ht="49.2" customHeight="1">
      <c r="M43559" s="85"/>
    </row>
    <row r="43560" spans="13:13" ht="49.2" customHeight="1">
      <c r="M43560" s="85"/>
    </row>
    <row r="43561" spans="13:13" ht="49.2" customHeight="1">
      <c r="M43561" s="85"/>
    </row>
    <row r="43562" spans="13:13" ht="49.2" customHeight="1">
      <c r="M43562" s="85"/>
    </row>
    <row r="43563" spans="13:13" ht="49.2" customHeight="1">
      <c r="M43563" s="85"/>
    </row>
    <row r="43564" spans="13:13" ht="49.2" customHeight="1">
      <c r="M43564" s="85"/>
    </row>
    <row r="43565" spans="13:13" ht="49.2" customHeight="1">
      <c r="M43565" s="85"/>
    </row>
    <row r="43566" spans="13:13" ht="49.2" customHeight="1">
      <c r="M43566" s="85"/>
    </row>
    <row r="43567" spans="13:13" ht="49.2" customHeight="1">
      <c r="M43567" s="85"/>
    </row>
    <row r="43568" spans="13:13" ht="49.2" customHeight="1">
      <c r="M43568" s="85"/>
    </row>
    <row r="43569" spans="13:13" ht="49.2" customHeight="1">
      <c r="M43569" s="85"/>
    </row>
    <row r="43570" spans="13:13" ht="49.2" customHeight="1">
      <c r="M43570" s="85"/>
    </row>
    <row r="43571" spans="13:13" ht="49.2" customHeight="1">
      <c r="M43571" s="85"/>
    </row>
    <row r="43572" spans="13:13" ht="49.2" customHeight="1">
      <c r="M43572" s="85"/>
    </row>
    <row r="43573" spans="13:13" ht="49.2" customHeight="1">
      <c r="M43573" s="85"/>
    </row>
    <row r="43574" spans="13:13" ht="49.2" customHeight="1">
      <c r="M43574" s="85"/>
    </row>
    <row r="43575" spans="13:13" ht="49.2" customHeight="1">
      <c r="M43575" s="85"/>
    </row>
    <row r="43576" spans="13:13" ht="49.2" customHeight="1">
      <c r="M43576" s="85"/>
    </row>
    <row r="43577" spans="13:13" ht="49.2" customHeight="1">
      <c r="M43577" s="85"/>
    </row>
    <row r="43578" spans="13:13" ht="49.2" customHeight="1">
      <c r="M43578" s="85"/>
    </row>
    <row r="43579" spans="13:13" ht="49.2" customHeight="1">
      <c r="M43579" s="85"/>
    </row>
    <row r="43580" spans="13:13" ht="49.2" customHeight="1">
      <c r="M43580" s="85"/>
    </row>
    <row r="43581" spans="13:13" ht="49.2" customHeight="1">
      <c r="M43581" s="85"/>
    </row>
    <row r="43582" spans="13:13" ht="49.2" customHeight="1">
      <c r="M43582" s="85"/>
    </row>
    <row r="43583" spans="13:13" ht="49.2" customHeight="1">
      <c r="M43583" s="85"/>
    </row>
    <row r="43584" spans="13:13" ht="49.2" customHeight="1">
      <c r="M43584" s="85"/>
    </row>
    <row r="43585" spans="13:13" ht="49.2" customHeight="1">
      <c r="M43585" s="85"/>
    </row>
    <row r="43586" spans="13:13" ht="49.2" customHeight="1">
      <c r="M43586" s="85"/>
    </row>
    <row r="43587" spans="13:13" ht="49.2" customHeight="1">
      <c r="M43587" s="85"/>
    </row>
    <row r="43588" spans="13:13" ht="49.2" customHeight="1">
      <c r="M43588" s="85"/>
    </row>
    <row r="43589" spans="13:13" ht="49.2" customHeight="1">
      <c r="M43589" s="85"/>
    </row>
    <row r="43590" spans="13:13" ht="49.2" customHeight="1">
      <c r="M43590" s="85"/>
    </row>
    <row r="43591" spans="13:13" ht="49.2" customHeight="1">
      <c r="M43591" s="85"/>
    </row>
    <row r="43592" spans="13:13" ht="49.2" customHeight="1">
      <c r="M43592" s="85"/>
    </row>
    <row r="43593" spans="13:13" ht="49.2" customHeight="1">
      <c r="M43593" s="85"/>
    </row>
    <row r="43594" spans="13:13" ht="49.2" customHeight="1">
      <c r="M43594" s="85"/>
    </row>
    <row r="43595" spans="13:13" ht="49.2" customHeight="1">
      <c r="M43595" s="85"/>
    </row>
    <row r="43596" spans="13:13" ht="49.2" customHeight="1">
      <c r="M43596" s="85"/>
    </row>
    <row r="43597" spans="13:13" ht="49.2" customHeight="1">
      <c r="M43597" s="85"/>
    </row>
    <row r="43598" spans="13:13" ht="49.2" customHeight="1">
      <c r="M43598" s="85"/>
    </row>
    <row r="43599" spans="13:13" ht="49.2" customHeight="1">
      <c r="M43599" s="85"/>
    </row>
    <row r="43600" spans="13:13" ht="49.2" customHeight="1">
      <c r="M43600" s="85"/>
    </row>
    <row r="43601" spans="13:13" ht="49.2" customHeight="1">
      <c r="M43601" s="85"/>
    </row>
    <row r="43602" spans="13:13" ht="49.2" customHeight="1">
      <c r="M43602" s="85"/>
    </row>
    <row r="43603" spans="13:13" ht="49.2" customHeight="1">
      <c r="M43603" s="85"/>
    </row>
    <row r="43604" spans="13:13" ht="49.2" customHeight="1">
      <c r="M43604" s="85"/>
    </row>
    <row r="43605" spans="13:13" ht="49.2" customHeight="1">
      <c r="M43605" s="85"/>
    </row>
    <row r="43606" spans="13:13" ht="49.2" customHeight="1">
      <c r="M43606" s="85"/>
    </row>
    <row r="43607" spans="13:13" ht="49.2" customHeight="1">
      <c r="M43607" s="85"/>
    </row>
    <row r="43608" spans="13:13" ht="49.2" customHeight="1">
      <c r="M43608" s="85"/>
    </row>
    <row r="43609" spans="13:13" ht="49.2" customHeight="1">
      <c r="M43609" s="85"/>
    </row>
    <row r="43610" spans="13:13" ht="49.2" customHeight="1">
      <c r="M43610" s="85"/>
    </row>
    <row r="43611" spans="13:13" ht="49.2" customHeight="1">
      <c r="M43611" s="85"/>
    </row>
    <row r="43612" spans="13:13" ht="49.2" customHeight="1">
      <c r="M43612" s="85"/>
    </row>
    <row r="43613" spans="13:13" ht="49.2" customHeight="1">
      <c r="M43613" s="85"/>
    </row>
    <row r="43614" spans="13:13" ht="49.2" customHeight="1">
      <c r="M43614" s="85"/>
    </row>
    <row r="43615" spans="13:13" ht="49.2" customHeight="1">
      <c r="M43615" s="85"/>
    </row>
    <row r="43616" spans="13:13" ht="49.2" customHeight="1">
      <c r="M43616" s="85"/>
    </row>
    <row r="43617" spans="13:13" ht="49.2" customHeight="1">
      <c r="M43617" s="85"/>
    </row>
    <row r="43618" spans="13:13" ht="49.2" customHeight="1">
      <c r="M43618" s="85"/>
    </row>
    <row r="43619" spans="13:13" ht="49.2" customHeight="1">
      <c r="M43619" s="85"/>
    </row>
    <row r="43620" spans="13:13" ht="49.2" customHeight="1">
      <c r="M43620" s="85"/>
    </row>
    <row r="43621" spans="13:13" ht="49.2" customHeight="1">
      <c r="M43621" s="85"/>
    </row>
    <row r="43622" spans="13:13" ht="49.2" customHeight="1">
      <c r="M43622" s="85"/>
    </row>
    <row r="43623" spans="13:13" ht="49.2" customHeight="1">
      <c r="M43623" s="85"/>
    </row>
    <row r="43624" spans="13:13" ht="49.2" customHeight="1">
      <c r="M43624" s="85"/>
    </row>
    <row r="43625" spans="13:13" ht="49.2" customHeight="1">
      <c r="M43625" s="85"/>
    </row>
    <row r="43626" spans="13:13" ht="49.2" customHeight="1">
      <c r="M43626" s="85"/>
    </row>
    <row r="43627" spans="13:13" ht="49.2" customHeight="1">
      <c r="M43627" s="85"/>
    </row>
    <row r="43628" spans="13:13" ht="49.2" customHeight="1">
      <c r="M43628" s="85"/>
    </row>
    <row r="43629" spans="13:13" ht="49.2" customHeight="1">
      <c r="M43629" s="85"/>
    </row>
    <row r="43630" spans="13:13" ht="49.2" customHeight="1">
      <c r="M43630" s="85"/>
    </row>
    <row r="43631" spans="13:13" ht="49.2" customHeight="1">
      <c r="M43631" s="85"/>
    </row>
    <row r="43632" spans="13:13" ht="49.2" customHeight="1">
      <c r="M43632" s="85"/>
    </row>
    <row r="43633" spans="13:13" ht="49.2" customHeight="1">
      <c r="M43633" s="85"/>
    </row>
    <row r="43634" spans="13:13" ht="49.2" customHeight="1">
      <c r="M43634" s="85"/>
    </row>
    <row r="43635" spans="13:13" ht="49.2" customHeight="1">
      <c r="M43635" s="85"/>
    </row>
    <row r="43636" spans="13:13" ht="49.2" customHeight="1">
      <c r="M43636" s="85"/>
    </row>
    <row r="43637" spans="13:13" ht="49.2" customHeight="1">
      <c r="M43637" s="85"/>
    </row>
    <row r="43638" spans="13:13" ht="49.2" customHeight="1">
      <c r="M43638" s="85"/>
    </row>
    <row r="43639" spans="13:13" ht="49.2" customHeight="1">
      <c r="M43639" s="85"/>
    </row>
    <row r="43640" spans="13:13" ht="49.2" customHeight="1">
      <c r="M43640" s="85"/>
    </row>
    <row r="43641" spans="13:13" ht="49.2" customHeight="1">
      <c r="M43641" s="85"/>
    </row>
    <row r="43642" spans="13:13" ht="49.2" customHeight="1">
      <c r="M43642" s="85"/>
    </row>
    <row r="43643" spans="13:13" ht="49.2" customHeight="1">
      <c r="M43643" s="85"/>
    </row>
    <row r="43644" spans="13:13" ht="49.2" customHeight="1">
      <c r="M43644" s="85"/>
    </row>
    <row r="43645" spans="13:13" ht="49.2" customHeight="1">
      <c r="M43645" s="85"/>
    </row>
    <row r="43646" spans="13:13" ht="49.2" customHeight="1">
      <c r="M43646" s="85"/>
    </row>
    <row r="43647" spans="13:13" ht="49.2" customHeight="1">
      <c r="M43647" s="85"/>
    </row>
    <row r="43648" spans="13:13" ht="49.2" customHeight="1">
      <c r="M43648" s="85"/>
    </row>
    <row r="43649" spans="13:13" ht="49.2" customHeight="1">
      <c r="M43649" s="85"/>
    </row>
    <row r="43650" spans="13:13" ht="49.2" customHeight="1">
      <c r="M43650" s="85"/>
    </row>
    <row r="43651" spans="13:13" ht="49.2" customHeight="1">
      <c r="M43651" s="85"/>
    </row>
    <row r="43652" spans="13:13" ht="49.2" customHeight="1">
      <c r="M43652" s="85"/>
    </row>
    <row r="43653" spans="13:13" ht="49.2" customHeight="1">
      <c r="M43653" s="85"/>
    </row>
    <row r="43654" spans="13:13" ht="49.2" customHeight="1">
      <c r="M43654" s="85"/>
    </row>
    <row r="43655" spans="13:13" ht="49.2" customHeight="1">
      <c r="M43655" s="85"/>
    </row>
    <row r="43656" spans="13:13" ht="49.2" customHeight="1">
      <c r="M43656" s="85"/>
    </row>
    <row r="43657" spans="13:13" ht="49.2" customHeight="1">
      <c r="M43657" s="85"/>
    </row>
    <row r="43658" spans="13:13" ht="49.2" customHeight="1">
      <c r="M43658" s="85"/>
    </row>
    <row r="43659" spans="13:13" ht="49.2" customHeight="1">
      <c r="M43659" s="85"/>
    </row>
    <row r="43660" spans="13:13" ht="49.2" customHeight="1">
      <c r="M43660" s="85"/>
    </row>
    <row r="43661" spans="13:13" ht="49.2" customHeight="1">
      <c r="M43661" s="85"/>
    </row>
    <row r="43662" spans="13:13" ht="49.2" customHeight="1">
      <c r="M43662" s="85"/>
    </row>
    <row r="43663" spans="13:13" ht="49.2" customHeight="1">
      <c r="M43663" s="85"/>
    </row>
    <row r="43664" spans="13:13" ht="49.2" customHeight="1">
      <c r="M43664" s="85"/>
    </row>
    <row r="43665" spans="13:13" ht="49.2" customHeight="1">
      <c r="M43665" s="85"/>
    </row>
    <row r="43666" spans="13:13" ht="49.2" customHeight="1">
      <c r="M43666" s="85"/>
    </row>
    <row r="43667" spans="13:13" ht="49.2" customHeight="1">
      <c r="M43667" s="85"/>
    </row>
    <row r="43668" spans="13:13" ht="49.2" customHeight="1">
      <c r="M43668" s="85"/>
    </row>
    <row r="43669" spans="13:13" ht="49.2" customHeight="1">
      <c r="M43669" s="85"/>
    </row>
    <row r="43670" spans="13:13" ht="49.2" customHeight="1">
      <c r="M43670" s="85"/>
    </row>
    <row r="43671" spans="13:13" ht="49.2" customHeight="1">
      <c r="M43671" s="85"/>
    </row>
    <row r="43672" spans="13:13" ht="49.2" customHeight="1">
      <c r="M43672" s="85"/>
    </row>
    <row r="43673" spans="13:13" ht="49.2" customHeight="1">
      <c r="M43673" s="85"/>
    </row>
    <row r="43674" spans="13:13" ht="49.2" customHeight="1">
      <c r="M43674" s="85"/>
    </row>
    <row r="43675" spans="13:13" ht="49.2" customHeight="1">
      <c r="M43675" s="85"/>
    </row>
    <row r="43676" spans="13:13" ht="49.2" customHeight="1">
      <c r="M43676" s="85"/>
    </row>
    <row r="43677" spans="13:13" ht="49.2" customHeight="1">
      <c r="M43677" s="85"/>
    </row>
    <row r="43678" spans="13:13" ht="49.2" customHeight="1">
      <c r="M43678" s="85"/>
    </row>
    <row r="43679" spans="13:13" ht="49.2" customHeight="1">
      <c r="M43679" s="85"/>
    </row>
    <row r="43680" spans="13:13" ht="49.2" customHeight="1">
      <c r="M43680" s="85"/>
    </row>
    <row r="43681" spans="13:13" ht="49.2" customHeight="1">
      <c r="M43681" s="85"/>
    </row>
    <row r="43682" spans="13:13" ht="49.2" customHeight="1">
      <c r="M43682" s="85"/>
    </row>
    <row r="43683" spans="13:13" ht="49.2" customHeight="1">
      <c r="M43683" s="85"/>
    </row>
    <row r="43684" spans="13:13" ht="49.2" customHeight="1">
      <c r="M43684" s="85"/>
    </row>
    <row r="43685" spans="13:13" ht="49.2" customHeight="1">
      <c r="M43685" s="85"/>
    </row>
    <row r="43686" spans="13:13" ht="49.2" customHeight="1">
      <c r="M43686" s="85"/>
    </row>
    <row r="43687" spans="13:13" ht="49.2" customHeight="1">
      <c r="M43687" s="85"/>
    </row>
    <row r="43688" spans="13:13" ht="49.2" customHeight="1">
      <c r="M43688" s="85"/>
    </row>
    <row r="43689" spans="13:13" ht="49.2" customHeight="1">
      <c r="M43689" s="85"/>
    </row>
    <row r="43690" spans="13:13" ht="49.2" customHeight="1">
      <c r="M43690" s="85"/>
    </row>
    <row r="43691" spans="13:13" ht="49.2" customHeight="1">
      <c r="M43691" s="85"/>
    </row>
    <row r="43692" spans="13:13" ht="49.2" customHeight="1">
      <c r="M43692" s="85"/>
    </row>
    <row r="43693" spans="13:13" ht="49.2" customHeight="1">
      <c r="M43693" s="85"/>
    </row>
    <row r="43694" spans="13:13" ht="49.2" customHeight="1">
      <c r="M43694" s="85"/>
    </row>
    <row r="43695" spans="13:13" ht="49.2" customHeight="1">
      <c r="M43695" s="85"/>
    </row>
    <row r="43696" spans="13:13" ht="49.2" customHeight="1">
      <c r="M43696" s="85"/>
    </row>
    <row r="43697" spans="13:13" ht="49.2" customHeight="1">
      <c r="M43697" s="85"/>
    </row>
    <row r="43698" spans="13:13" ht="49.2" customHeight="1">
      <c r="M43698" s="85"/>
    </row>
    <row r="43699" spans="13:13" ht="49.2" customHeight="1">
      <c r="M43699" s="85"/>
    </row>
    <row r="43700" spans="13:13" ht="49.2" customHeight="1">
      <c r="M43700" s="85"/>
    </row>
    <row r="43701" spans="13:13" ht="49.2" customHeight="1">
      <c r="M43701" s="85"/>
    </row>
    <row r="43702" spans="13:13" ht="49.2" customHeight="1">
      <c r="M43702" s="85"/>
    </row>
    <row r="43703" spans="13:13" ht="49.2" customHeight="1">
      <c r="M43703" s="85"/>
    </row>
    <row r="43704" spans="13:13" ht="49.2" customHeight="1">
      <c r="M43704" s="85"/>
    </row>
    <row r="43705" spans="13:13" ht="49.2" customHeight="1">
      <c r="M43705" s="85"/>
    </row>
    <row r="43706" spans="13:13" ht="49.2" customHeight="1">
      <c r="M43706" s="85"/>
    </row>
    <row r="43707" spans="13:13" ht="49.2" customHeight="1">
      <c r="M43707" s="85"/>
    </row>
    <row r="43708" spans="13:13" ht="49.2" customHeight="1">
      <c r="M43708" s="85"/>
    </row>
    <row r="43709" spans="13:13" ht="49.2" customHeight="1">
      <c r="M43709" s="85"/>
    </row>
    <row r="43710" spans="13:13" ht="49.2" customHeight="1">
      <c r="M43710" s="85"/>
    </row>
    <row r="43711" spans="13:13" ht="49.2" customHeight="1">
      <c r="M43711" s="85"/>
    </row>
    <row r="43712" spans="13:13" ht="49.2" customHeight="1">
      <c r="M43712" s="85"/>
    </row>
    <row r="43713" spans="13:13" ht="49.2" customHeight="1">
      <c r="M43713" s="85"/>
    </row>
    <row r="43714" spans="13:13" ht="49.2" customHeight="1">
      <c r="M43714" s="85"/>
    </row>
    <row r="43715" spans="13:13" ht="49.2" customHeight="1">
      <c r="M43715" s="85"/>
    </row>
    <row r="43716" spans="13:13" ht="49.2" customHeight="1">
      <c r="M43716" s="85"/>
    </row>
    <row r="43717" spans="13:13" ht="49.2" customHeight="1">
      <c r="M43717" s="85"/>
    </row>
    <row r="43718" spans="13:13" ht="49.2" customHeight="1">
      <c r="M43718" s="85"/>
    </row>
    <row r="43719" spans="13:13" ht="49.2" customHeight="1">
      <c r="M43719" s="85"/>
    </row>
    <row r="43720" spans="13:13" ht="49.2" customHeight="1">
      <c r="M43720" s="85"/>
    </row>
    <row r="43721" spans="13:13" ht="49.2" customHeight="1">
      <c r="M43721" s="85"/>
    </row>
    <row r="43722" spans="13:13" ht="49.2" customHeight="1">
      <c r="M43722" s="85"/>
    </row>
    <row r="43723" spans="13:13" ht="49.2" customHeight="1">
      <c r="M43723" s="85"/>
    </row>
    <row r="43724" spans="13:13" ht="49.2" customHeight="1">
      <c r="M43724" s="85"/>
    </row>
    <row r="43725" spans="13:13" ht="49.2" customHeight="1">
      <c r="M43725" s="85"/>
    </row>
    <row r="43726" spans="13:13" ht="49.2" customHeight="1">
      <c r="M43726" s="85"/>
    </row>
    <row r="43727" spans="13:13" ht="49.2" customHeight="1">
      <c r="M43727" s="85"/>
    </row>
    <row r="43728" spans="13:13" ht="49.2" customHeight="1">
      <c r="M43728" s="85"/>
    </row>
    <row r="43729" spans="13:13" ht="49.2" customHeight="1">
      <c r="M43729" s="85"/>
    </row>
    <row r="43730" spans="13:13" ht="49.2" customHeight="1">
      <c r="M43730" s="85"/>
    </row>
    <row r="43731" spans="13:13" ht="49.2" customHeight="1">
      <c r="M43731" s="85"/>
    </row>
    <row r="43732" spans="13:13" ht="49.2" customHeight="1">
      <c r="M43732" s="85"/>
    </row>
    <row r="43733" spans="13:13" ht="49.2" customHeight="1">
      <c r="M43733" s="85"/>
    </row>
    <row r="43734" spans="13:13" ht="49.2" customHeight="1">
      <c r="M43734" s="85"/>
    </row>
    <row r="43735" spans="13:13" ht="49.2" customHeight="1">
      <c r="M43735" s="85"/>
    </row>
    <row r="43736" spans="13:13" ht="49.2" customHeight="1">
      <c r="M43736" s="85"/>
    </row>
    <row r="43737" spans="13:13" ht="49.2" customHeight="1">
      <c r="M43737" s="85"/>
    </row>
    <row r="43738" spans="13:13" ht="49.2" customHeight="1">
      <c r="M43738" s="85"/>
    </row>
    <row r="43739" spans="13:13" ht="49.2" customHeight="1">
      <c r="M43739" s="85"/>
    </row>
    <row r="43740" spans="13:13" ht="49.2" customHeight="1">
      <c r="M43740" s="85"/>
    </row>
    <row r="43741" spans="13:13" ht="49.2" customHeight="1">
      <c r="M43741" s="85"/>
    </row>
    <row r="43742" spans="13:13" ht="49.2" customHeight="1">
      <c r="M43742" s="85"/>
    </row>
    <row r="43743" spans="13:13" ht="49.2" customHeight="1">
      <c r="M43743" s="85"/>
    </row>
    <row r="43744" spans="13:13" ht="49.2" customHeight="1">
      <c r="M43744" s="85"/>
    </row>
    <row r="43745" spans="13:13" ht="49.2" customHeight="1">
      <c r="M43745" s="85"/>
    </row>
    <row r="43746" spans="13:13" ht="49.2" customHeight="1">
      <c r="M43746" s="85"/>
    </row>
    <row r="43747" spans="13:13" ht="49.2" customHeight="1">
      <c r="M43747" s="85"/>
    </row>
    <row r="43748" spans="13:13" ht="49.2" customHeight="1">
      <c r="M43748" s="85"/>
    </row>
    <row r="43749" spans="13:13" ht="49.2" customHeight="1">
      <c r="M43749" s="85"/>
    </row>
    <row r="43750" spans="13:13" ht="49.2" customHeight="1">
      <c r="M43750" s="85"/>
    </row>
    <row r="43751" spans="13:13" ht="49.2" customHeight="1">
      <c r="M43751" s="85"/>
    </row>
    <row r="43752" spans="13:13" ht="49.2" customHeight="1">
      <c r="M43752" s="85"/>
    </row>
    <row r="43753" spans="13:13" ht="49.2" customHeight="1">
      <c r="M43753" s="85"/>
    </row>
    <row r="43754" spans="13:13" ht="49.2" customHeight="1">
      <c r="M43754" s="85"/>
    </row>
    <row r="43755" spans="13:13" ht="49.2" customHeight="1">
      <c r="M43755" s="85"/>
    </row>
    <row r="43756" spans="13:13" ht="49.2" customHeight="1">
      <c r="M43756" s="85"/>
    </row>
    <row r="43757" spans="13:13" ht="49.2" customHeight="1">
      <c r="M43757" s="85"/>
    </row>
    <row r="43758" spans="13:13" ht="49.2" customHeight="1">
      <c r="M43758" s="85"/>
    </row>
    <row r="43759" spans="13:13" ht="49.2" customHeight="1">
      <c r="M43759" s="85"/>
    </row>
    <row r="43760" spans="13:13" ht="49.2" customHeight="1">
      <c r="M43760" s="85"/>
    </row>
    <row r="43761" spans="13:13" ht="49.2" customHeight="1">
      <c r="M43761" s="85"/>
    </row>
    <row r="43762" spans="13:13" ht="49.2" customHeight="1">
      <c r="M43762" s="85"/>
    </row>
    <row r="43763" spans="13:13" ht="49.2" customHeight="1">
      <c r="M43763" s="85"/>
    </row>
    <row r="43764" spans="13:13" ht="49.2" customHeight="1">
      <c r="M43764" s="85"/>
    </row>
    <row r="43765" spans="13:13" ht="49.2" customHeight="1">
      <c r="M43765" s="85"/>
    </row>
    <row r="43766" spans="13:13" ht="49.2" customHeight="1">
      <c r="M43766" s="85"/>
    </row>
    <row r="43767" spans="13:13" ht="49.2" customHeight="1">
      <c r="M43767" s="85"/>
    </row>
    <row r="43768" spans="13:13" ht="49.2" customHeight="1">
      <c r="M43768" s="85"/>
    </row>
    <row r="43769" spans="13:13" ht="49.2" customHeight="1">
      <c r="M43769" s="85"/>
    </row>
    <row r="43770" spans="13:13" ht="49.2" customHeight="1">
      <c r="M43770" s="85"/>
    </row>
    <row r="43771" spans="13:13" ht="49.2" customHeight="1">
      <c r="M43771" s="85"/>
    </row>
    <row r="43772" spans="13:13" ht="49.2" customHeight="1">
      <c r="M43772" s="85"/>
    </row>
    <row r="43773" spans="13:13" ht="49.2" customHeight="1">
      <c r="M43773" s="85"/>
    </row>
    <row r="43774" spans="13:13" ht="49.2" customHeight="1">
      <c r="M43774" s="85"/>
    </row>
    <row r="43775" spans="13:13" ht="49.2" customHeight="1">
      <c r="M43775" s="85"/>
    </row>
    <row r="43776" spans="13:13" ht="49.2" customHeight="1">
      <c r="M43776" s="85"/>
    </row>
    <row r="43777" spans="13:13" ht="49.2" customHeight="1">
      <c r="M43777" s="85"/>
    </row>
    <row r="43778" spans="13:13" ht="49.2" customHeight="1">
      <c r="M43778" s="85"/>
    </row>
    <row r="43779" spans="13:13" ht="49.2" customHeight="1">
      <c r="M43779" s="85"/>
    </row>
    <row r="43780" spans="13:13" ht="49.2" customHeight="1">
      <c r="M43780" s="85"/>
    </row>
    <row r="43781" spans="13:13" ht="49.2" customHeight="1">
      <c r="M43781" s="85"/>
    </row>
    <row r="43782" spans="13:13" ht="49.2" customHeight="1">
      <c r="M43782" s="85"/>
    </row>
    <row r="43783" spans="13:13" ht="49.2" customHeight="1">
      <c r="M43783" s="85"/>
    </row>
    <row r="43784" spans="13:13" ht="49.2" customHeight="1">
      <c r="M43784" s="85"/>
    </row>
    <row r="43785" spans="13:13" ht="49.2" customHeight="1">
      <c r="M43785" s="85"/>
    </row>
    <row r="43786" spans="13:13" ht="49.2" customHeight="1">
      <c r="M43786" s="85"/>
    </row>
    <row r="43787" spans="13:13" ht="49.2" customHeight="1">
      <c r="M43787" s="85"/>
    </row>
    <row r="43788" spans="13:13" ht="49.2" customHeight="1">
      <c r="M43788" s="85"/>
    </row>
    <row r="43789" spans="13:13" ht="49.2" customHeight="1">
      <c r="M43789" s="85"/>
    </row>
    <row r="43790" spans="13:13" ht="49.2" customHeight="1">
      <c r="M43790" s="85"/>
    </row>
    <row r="43791" spans="13:13" ht="49.2" customHeight="1">
      <c r="M43791" s="85"/>
    </row>
    <row r="43792" spans="13:13" ht="49.2" customHeight="1">
      <c r="M43792" s="85"/>
    </row>
    <row r="43793" spans="13:13" ht="49.2" customHeight="1">
      <c r="M43793" s="85"/>
    </row>
    <row r="43794" spans="13:13" ht="49.2" customHeight="1">
      <c r="M43794" s="85"/>
    </row>
    <row r="43795" spans="13:13" ht="49.2" customHeight="1">
      <c r="M43795" s="85"/>
    </row>
    <row r="43796" spans="13:13" ht="49.2" customHeight="1">
      <c r="M43796" s="85"/>
    </row>
    <row r="43797" spans="13:13" ht="49.2" customHeight="1">
      <c r="M43797" s="85"/>
    </row>
    <row r="43798" spans="13:13" ht="49.2" customHeight="1">
      <c r="M43798" s="85"/>
    </row>
    <row r="43799" spans="13:13" ht="49.2" customHeight="1">
      <c r="M43799" s="85"/>
    </row>
    <row r="43800" spans="13:13" ht="49.2" customHeight="1">
      <c r="M43800" s="85"/>
    </row>
    <row r="43801" spans="13:13" ht="49.2" customHeight="1">
      <c r="M43801" s="85"/>
    </row>
    <row r="43802" spans="13:13" ht="49.2" customHeight="1">
      <c r="M43802" s="85"/>
    </row>
    <row r="43803" spans="13:13" ht="49.2" customHeight="1">
      <c r="M43803" s="85"/>
    </row>
    <row r="43804" spans="13:13" ht="49.2" customHeight="1">
      <c r="M43804" s="85"/>
    </row>
    <row r="43805" spans="13:13" ht="49.2" customHeight="1">
      <c r="M43805" s="85"/>
    </row>
    <row r="43806" spans="13:13" ht="49.2" customHeight="1">
      <c r="M43806" s="85"/>
    </row>
    <row r="43807" spans="13:13" ht="49.2" customHeight="1">
      <c r="M43807" s="85"/>
    </row>
    <row r="43808" spans="13:13" ht="49.2" customHeight="1">
      <c r="M43808" s="85"/>
    </row>
    <row r="43809" spans="13:13" ht="49.2" customHeight="1">
      <c r="M43809" s="85"/>
    </row>
    <row r="43810" spans="13:13" ht="49.2" customHeight="1">
      <c r="M43810" s="85"/>
    </row>
    <row r="43811" spans="13:13" ht="49.2" customHeight="1">
      <c r="M43811" s="85"/>
    </row>
    <row r="43812" spans="13:13" ht="49.2" customHeight="1">
      <c r="M43812" s="85"/>
    </row>
    <row r="43813" spans="13:13" ht="49.2" customHeight="1">
      <c r="M43813" s="85"/>
    </row>
    <row r="43814" spans="13:13" ht="49.2" customHeight="1">
      <c r="M43814" s="85"/>
    </row>
    <row r="43815" spans="13:13" ht="49.2" customHeight="1">
      <c r="M43815" s="85"/>
    </row>
    <row r="43816" spans="13:13" ht="49.2" customHeight="1">
      <c r="M43816" s="85"/>
    </row>
    <row r="43817" spans="13:13" ht="49.2" customHeight="1">
      <c r="M43817" s="85"/>
    </row>
    <row r="43818" spans="13:13" ht="49.2" customHeight="1">
      <c r="M43818" s="85"/>
    </row>
    <row r="43819" spans="13:13" ht="49.2" customHeight="1">
      <c r="M43819" s="85"/>
    </row>
    <row r="43820" spans="13:13" ht="49.2" customHeight="1">
      <c r="M43820" s="85"/>
    </row>
    <row r="43821" spans="13:13" ht="49.2" customHeight="1">
      <c r="M43821" s="85"/>
    </row>
    <row r="43822" spans="13:13" ht="49.2" customHeight="1">
      <c r="M43822" s="85"/>
    </row>
    <row r="43823" spans="13:13" ht="49.2" customHeight="1">
      <c r="M43823" s="85"/>
    </row>
    <row r="43824" spans="13:13" ht="49.2" customHeight="1">
      <c r="M43824" s="85"/>
    </row>
    <row r="43825" spans="13:13" ht="49.2" customHeight="1">
      <c r="M43825" s="85"/>
    </row>
    <row r="43826" spans="13:13" ht="49.2" customHeight="1">
      <c r="M43826" s="85"/>
    </row>
    <row r="43827" spans="13:13" ht="49.2" customHeight="1">
      <c r="M43827" s="85"/>
    </row>
    <row r="43828" spans="13:13" ht="49.2" customHeight="1">
      <c r="M43828" s="85"/>
    </row>
    <row r="43829" spans="13:13" ht="49.2" customHeight="1">
      <c r="M43829" s="85"/>
    </row>
    <row r="43830" spans="13:13" ht="49.2" customHeight="1">
      <c r="M43830" s="85"/>
    </row>
    <row r="43831" spans="13:13" ht="49.2" customHeight="1">
      <c r="M43831" s="85"/>
    </row>
    <row r="43832" spans="13:13" ht="49.2" customHeight="1">
      <c r="M43832" s="85"/>
    </row>
    <row r="43833" spans="13:13" ht="49.2" customHeight="1">
      <c r="M43833" s="85"/>
    </row>
    <row r="43834" spans="13:13" ht="49.2" customHeight="1">
      <c r="M43834" s="85"/>
    </row>
    <row r="43835" spans="13:13" ht="49.2" customHeight="1">
      <c r="M43835" s="85"/>
    </row>
    <row r="43836" spans="13:13" ht="49.2" customHeight="1">
      <c r="M43836" s="85"/>
    </row>
    <row r="43837" spans="13:13" ht="49.2" customHeight="1">
      <c r="M43837" s="85"/>
    </row>
    <row r="43838" spans="13:13" ht="49.2" customHeight="1">
      <c r="M43838" s="85"/>
    </row>
    <row r="43839" spans="13:13" ht="49.2" customHeight="1">
      <c r="M43839" s="85"/>
    </row>
    <row r="43840" spans="13:13" ht="49.2" customHeight="1">
      <c r="M43840" s="85"/>
    </row>
    <row r="43841" spans="13:13" ht="49.2" customHeight="1">
      <c r="M43841" s="85"/>
    </row>
    <row r="43842" spans="13:13" ht="49.2" customHeight="1">
      <c r="M43842" s="85"/>
    </row>
    <row r="43843" spans="13:13" ht="49.2" customHeight="1">
      <c r="M43843" s="85"/>
    </row>
    <row r="43844" spans="13:13" ht="49.2" customHeight="1">
      <c r="M43844" s="85"/>
    </row>
    <row r="43845" spans="13:13" ht="49.2" customHeight="1">
      <c r="M43845" s="85"/>
    </row>
    <row r="43846" spans="13:13" ht="49.2" customHeight="1">
      <c r="M43846" s="85"/>
    </row>
    <row r="43847" spans="13:13" ht="49.2" customHeight="1">
      <c r="M43847" s="85"/>
    </row>
    <row r="43848" spans="13:13" ht="49.2" customHeight="1">
      <c r="M43848" s="85"/>
    </row>
    <row r="43849" spans="13:13" ht="49.2" customHeight="1">
      <c r="M43849" s="85"/>
    </row>
    <row r="43850" spans="13:13" ht="49.2" customHeight="1">
      <c r="M43850" s="85"/>
    </row>
    <row r="43851" spans="13:13" ht="49.2" customHeight="1">
      <c r="M43851" s="85"/>
    </row>
    <row r="43852" spans="13:13" ht="49.2" customHeight="1">
      <c r="M43852" s="85"/>
    </row>
    <row r="43853" spans="13:13" ht="49.2" customHeight="1">
      <c r="M43853" s="85"/>
    </row>
    <row r="43854" spans="13:13" ht="49.2" customHeight="1">
      <c r="M43854" s="85"/>
    </row>
    <row r="43855" spans="13:13" ht="49.2" customHeight="1">
      <c r="M43855" s="85"/>
    </row>
    <row r="43856" spans="13:13" ht="49.2" customHeight="1">
      <c r="M43856" s="85"/>
    </row>
    <row r="43857" spans="13:13" ht="49.2" customHeight="1">
      <c r="M43857" s="85"/>
    </row>
    <row r="43858" spans="13:13" ht="49.2" customHeight="1">
      <c r="M43858" s="85"/>
    </row>
    <row r="43859" spans="13:13" ht="49.2" customHeight="1">
      <c r="M43859" s="85"/>
    </row>
    <row r="43860" spans="13:13" ht="49.2" customHeight="1">
      <c r="M43860" s="85"/>
    </row>
    <row r="43861" spans="13:13" ht="49.2" customHeight="1">
      <c r="M43861" s="85"/>
    </row>
    <row r="43862" spans="13:13" ht="49.2" customHeight="1">
      <c r="M43862" s="85"/>
    </row>
    <row r="43863" spans="13:13" ht="49.2" customHeight="1">
      <c r="M43863" s="85"/>
    </row>
    <row r="43864" spans="13:13" ht="49.2" customHeight="1">
      <c r="M43864" s="85"/>
    </row>
    <row r="43865" spans="13:13" ht="49.2" customHeight="1">
      <c r="M43865" s="85"/>
    </row>
    <row r="43866" spans="13:13" ht="49.2" customHeight="1">
      <c r="M43866" s="85"/>
    </row>
    <row r="43867" spans="13:13" ht="49.2" customHeight="1">
      <c r="M43867" s="85"/>
    </row>
    <row r="43868" spans="13:13" ht="49.2" customHeight="1">
      <c r="M43868" s="85"/>
    </row>
    <row r="43869" spans="13:13" ht="49.2" customHeight="1">
      <c r="M43869" s="85"/>
    </row>
    <row r="43870" spans="13:13" ht="49.2" customHeight="1">
      <c r="M43870" s="85"/>
    </row>
    <row r="43871" spans="13:13" ht="49.2" customHeight="1">
      <c r="M43871" s="85"/>
    </row>
    <row r="43872" spans="13:13" ht="49.2" customHeight="1">
      <c r="M43872" s="85"/>
    </row>
    <row r="43873" spans="13:13" ht="49.2" customHeight="1">
      <c r="M43873" s="85"/>
    </row>
    <row r="43874" spans="13:13" ht="49.2" customHeight="1">
      <c r="M43874" s="85"/>
    </row>
    <row r="43875" spans="13:13" ht="49.2" customHeight="1">
      <c r="M43875" s="85"/>
    </row>
    <row r="43876" spans="13:13" ht="49.2" customHeight="1">
      <c r="M43876" s="85"/>
    </row>
    <row r="43877" spans="13:13" ht="49.2" customHeight="1">
      <c r="M43877" s="85"/>
    </row>
    <row r="43878" spans="13:13" ht="49.2" customHeight="1">
      <c r="M43878" s="85"/>
    </row>
    <row r="43879" spans="13:13" ht="49.2" customHeight="1">
      <c r="M43879" s="85"/>
    </row>
    <row r="43880" spans="13:13" ht="49.2" customHeight="1">
      <c r="M43880" s="85"/>
    </row>
    <row r="43881" spans="13:13" ht="49.2" customHeight="1">
      <c r="M43881" s="85"/>
    </row>
    <row r="43882" spans="13:13" ht="49.2" customHeight="1">
      <c r="M43882" s="85"/>
    </row>
    <row r="43883" spans="13:13" ht="49.2" customHeight="1">
      <c r="M43883" s="85"/>
    </row>
    <row r="43884" spans="13:13" ht="49.2" customHeight="1">
      <c r="M43884" s="85"/>
    </row>
    <row r="43885" spans="13:13" ht="49.2" customHeight="1">
      <c r="M43885" s="85"/>
    </row>
    <row r="43886" spans="13:13" ht="49.2" customHeight="1">
      <c r="M43886" s="85"/>
    </row>
    <row r="43887" spans="13:13" ht="49.2" customHeight="1">
      <c r="M43887" s="85"/>
    </row>
    <row r="43888" spans="13:13" ht="49.2" customHeight="1">
      <c r="M43888" s="85"/>
    </row>
    <row r="43889" spans="13:13" ht="49.2" customHeight="1">
      <c r="M43889" s="85"/>
    </row>
    <row r="43890" spans="13:13" ht="49.2" customHeight="1">
      <c r="M43890" s="85"/>
    </row>
    <row r="43891" spans="13:13" ht="49.2" customHeight="1">
      <c r="M43891" s="85"/>
    </row>
    <row r="43892" spans="13:13" ht="49.2" customHeight="1">
      <c r="M43892" s="85"/>
    </row>
    <row r="43893" spans="13:13" ht="49.2" customHeight="1">
      <c r="M43893" s="85"/>
    </row>
    <row r="43894" spans="13:13" ht="49.2" customHeight="1">
      <c r="M43894" s="85"/>
    </row>
    <row r="43895" spans="13:13" ht="49.2" customHeight="1">
      <c r="M43895" s="85"/>
    </row>
    <row r="43896" spans="13:13" ht="49.2" customHeight="1">
      <c r="M43896" s="85"/>
    </row>
    <row r="43897" spans="13:13" ht="49.2" customHeight="1">
      <c r="M43897" s="85"/>
    </row>
    <row r="43898" spans="13:13" ht="49.2" customHeight="1">
      <c r="M43898" s="85"/>
    </row>
    <row r="43899" spans="13:13" ht="49.2" customHeight="1">
      <c r="M43899" s="85"/>
    </row>
    <row r="43900" spans="13:13" ht="49.2" customHeight="1">
      <c r="M43900" s="85"/>
    </row>
    <row r="43901" spans="13:13" ht="49.2" customHeight="1">
      <c r="M43901" s="85"/>
    </row>
    <row r="43902" spans="13:13" ht="49.2" customHeight="1">
      <c r="M43902" s="85"/>
    </row>
    <row r="43903" spans="13:13" ht="49.2" customHeight="1">
      <c r="M43903" s="85"/>
    </row>
    <row r="43904" spans="13:13" ht="49.2" customHeight="1">
      <c r="M43904" s="85"/>
    </row>
    <row r="43905" spans="13:13" ht="49.2" customHeight="1">
      <c r="M43905" s="85"/>
    </row>
    <row r="43906" spans="13:13" ht="49.2" customHeight="1">
      <c r="M43906" s="85"/>
    </row>
    <row r="43907" spans="13:13" ht="49.2" customHeight="1">
      <c r="M43907" s="85"/>
    </row>
    <row r="43908" spans="13:13" ht="49.2" customHeight="1">
      <c r="M43908" s="85"/>
    </row>
    <row r="43909" spans="13:13" ht="49.2" customHeight="1">
      <c r="M43909" s="85"/>
    </row>
    <row r="43910" spans="13:13" ht="49.2" customHeight="1">
      <c r="M43910" s="85"/>
    </row>
    <row r="43911" spans="13:13" ht="49.2" customHeight="1">
      <c r="M43911" s="85"/>
    </row>
    <row r="43912" spans="13:13" ht="49.2" customHeight="1">
      <c r="M43912" s="85"/>
    </row>
    <row r="43913" spans="13:13" ht="49.2" customHeight="1">
      <c r="M43913" s="85"/>
    </row>
    <row r="43914" spans="13:13" ht="49.2" customHeight="1">
      <c r="M43914" s="85"/>
    </row>
    <row r="43915" spans="13:13" ht="49.2" customHeight="1">
      <c r="M43915" s="85"/>
    </row>
    <row r="43916" spans="13:13" ht="49.2" customHeight="1">
      <c r="M43916" s="85"/>
    </row>
    <row r="43917" spans="13:13" ht="49.2" customHeight="1">
      <c r="M43917" s="85"/>
    </row>
    <row r="43918" spans="13:13" ht="49.2" customHeight="1">
      <c r="M43918" s="85"/>
    </row>
    <row r="43919" spans="13:13" ht="49.2" customHeight="1">
      <c r="M43919" s="85"/>
    </row>
    <row r="43920" spans="13:13" ht="49.2" customHeight="1">
      <c r="M43920" s="85"/>
    </row>
    <row r="43921" spans="13:13" ht="49.2" customHeight="1">
      <c r="M43921" s="85"/>
    </row>
    <row r="43922" spans="13:13" ht="49.2" customHeight="1">
      <c r="M43922" s="85"/>
    </row>
    <row r="43923" spans="13:13" ht="49.2" customHeight="1">
      <c r="M43923" s="85"/>
    </row>
    <row r="43924" spans="13:13" ht="49.2" customHeight="1">
      <c r="M43924" s="85"/>
    </row>
    <row r="43925" spans="13:13" ht="49.2" customHeight="1">
      <c r="M43925" s="85"/>
    </row>
    <row r="43926" spans="13:13" ht="49.2" customHeight="1">
      <c r="M43926" s="85"/>
    </row>
    <row r="43927" spans="13:13" ht="49.2" customHeight="1">
      <c r="M43927" s="85"/>
    </row>
    <row r="43928" spans="13:13" ht="49.2" customHeight="1">
      <c r="M43928" s="85"/>
    </row>
    <row r="43929" spans="13:13" ht="49.2" customHeight="1">
      <c r="M43929" s="85"/>
    </row>
    <row r="43930" spans="13:13" ht="49.2" customHeight="1">
      <c r="M43930" s="85"/>
    </row>
    <row r="43931" spans="13:13" ht="49.2" customHeight="1">
      <c r="M43931" s="85"/>
    </row>
    <row r="43932" spans="13:13" ht="49.2" customHeight="1">
      <c r="M43932" s="85"/>
    </row>
    <row r="43933" spans="13:13" ht="49.2" customHeight="1">
      <c r="M43933" s="85"/>
    </row>
    <row r="43934" spans="13:13" ht="49.2" customHeight="1">
      <c r="M43934" s="85"/>
    </row>
    <row r="43935" spans="13:13" ht="49.2" customHeight="1">
      <c r="M43935" s="85"/>
    </row>
    <row r="43936" spans="13:13" ht="49.2" customHeight="1">
      <c r="M43936" s="85"/>
    </row>
    <row r="43937" spans="13:13" ht="49.2" customHeight="1">
      <c r="M43937" s="85"/>
    </row>
    <row r="43938" spans="13:13" ht="49.2" customHeight="1">
      <c r="M43938" s="85"/>
    </row>
    <row r="43939" spans="13:13" ht="49.2" customHeight="1">
      <c r="M43939" s="85"/>
    </row>
    <row r="43940" spans="13:13" ht="49.2" customHeight="1">
      <c r="M43940" s="85"/>
    </row>
    <row r="43941" spans="13:13" ht="49.2" customHeight="1">
      <c r="M43941" s="85"/>
    </row>
    <row r="43942" spans="13:13" ht="49.2" customHeight="1">
      <c r="M43942" s="85"/>
    </row>
    <row r="43943" spans="13:13" ht="49.2" customHeight="1">
      <c r="M43943" s="85"/>
    </row>
    <row r="43944" spans="13:13" ht="49.2" customHeight="1">
      <c r="M43944" s="85"/>
    </row>
    <row r="43945" spans="13:13" ht="49.2" customHeight="1">
      <c r="M43945" s="85"/>
    </row>
    <row r="43946" spans="13:13" ht="49.2" customHeight="1">
      <c r="M43946" s="85"/>
    </row>
    <row r="43947" spans="13:13" ht="49.2" customHeight="1">
      <c r="M43947" s="85"/>
    </row>
    <row r="43948" spans="13:13" ht="49.2" customHeight="1">
      <c r="M43948" s="85"/>
    </row>
    <row r="43949" spans="13:13" ht="49.2" customHeight="1">
      <c r="M43949" s="85"/>
    </row>
    <row r="43950" spans="13:13" ht="49.2" customHeight="1">
      <c r="M43950" s="85"/>
    </row>
    <row r="43951" spans="13:13" ht="49.2" customHeight="1">
      <c r="M43951" s="85"/>
    </row>
    <row r="43952" spans="13:13" ht="49.2" customHeight="1">
      <c r="M43952" s="85"/>
    </row>
    <row r="43953" spans="13:13" ht="49.2" customHeight="1">
      <c r="M43953" s="85"/>
    </row>
    <row r="43954" spans="13:13" ht="49.2" customHeight="1">
      <c r="M43954" s="85"/>
    </row>
    <row r="43955" spans="13:13" ht="49.2" customHeight="1">
      <c r="M43955" s="85"/>
    </row>
    <row r="43956" spans="13:13" ht="49.2" customHeight="1">
      <c r="M43956" s="85"/>
    </row>
    <row r="43957" spans="13:13" ht="49.2" customHeight="1">
      <c r="M43957" s="85"/>
    </row>
    <row r="43958" spans="13:13" ht="49.2" customHeight="1">
      <c r="M43958" s="85"/>
    </row>
    <row r="43959" spans="13:13" ht="49.2" customHeight="1">
      <c r="M43959" s="85"/>
    </row>
    <row r="43960" spans="13:13" ht="49.2" customHeight="1">
      <c r="M43960" s="85"/>
    </row>
    <row r="43961" spans="13:13" ht="49.2" customHeight="1">
      <c r="M43961" s="85"/>
    </row>
    <row r="43962" spans="13:13" ht="49.2" customHeight="1">
      <c r="M43962" s="85"/>
    </row>
    <row r="43963" spans="13:13" ht="49.2" customHeight="1">
      <c r="M43963" s="85"/>
    </row>
    <row r="43964" spans="13:13" ht="49.2" customHeight="1">
      <c r="M43964" s="85"/>
    </row>
    <row r="43965" spans="13:13" ht="49.2" customHeight="1">
      <c r="M43965" s="85"/>
    </row>
    <row r="43966" spans="13:13" ht="49.2" customHeight="1">
      <c r="M43966" s="85"/>
    </row>
    <row r="43967" spans="13:13" ht="49.2" customHeight="1">
      <c r="M43967" s="85"/>
    </row>
    <row r="43968" spans="13:13" ht="49.2" customHeight="1">
      <c r="M43968" s="85"/>
    </row>
    <row r="43969" spans="13:13" ht="49.2" customHeight="1">
      <c r="M43969" s="85"/>
    </row>
    <row r="43970" spans="13:13" ht="49.2" customHeight="1">
      <c r="M43970" s="85"/>
    </row>
    <row r="43971" spans="13:13" ht="49.2" customHeight="1">
      <c r="M43971" s="85"/>
    </row>
    <row r="43972" spans="13:13" ht="49.2" customHeight="1">
      <c r="M43972" s="85"/>
    </row>
    <row r="43973" spans="13:13" ht="49.2" customHeight="1">
      <c r="M43973" s="85"/>
    </row>
    <row r="43974" spans="13:13" ht="49.2" customHeight="1">
      <c r="M43974" s="85"/>
    </row>
    <row r="43975" spans="13:13" ht="49.2" customHeight="1">
      <c r="M43975" s="85"/>
    </row>
    <row r="43976" spans="13:13" ht="49.2" customHeight="1">
      <c r="M43976" s="85"/>
    </row>
    <row r="43977" spans="13:13" ht="49.2" customHeight="1">
      <c r="M43977" s="85"/>
    </row>
    <row r="43978" spans="13:13" ht="49.2" customHeight="1">
      <c r="M43978" s="85"/>
    </row>
    <row r="43979" spans="13:13" ht="49.2" customHeight="1">
      <c r="M43979" s="85"/>
    </row>
    <row r="43980" spans="13:13" ht="49.2" customHeight="1">
      <c r="M43980" s="85"/>
    </row>
    <row r="43981" spans="13:13" ht="49.2" customHeight="1">
      <c r="M43981" s="85"/>
    </row>
    <row r="43982" spans="13:13" ht="49.2" customHeight="1">
      <c r="M43982" s="85"/>
    </row>
    <row r="43983" spans="13:13" ht="49.2" customHeight="1">
      <c r="M43983" s="85"/>
    </row>
    <row r="43984" spans="13:13" ht="49.2" customHeight="1">
      <c r="M43984" s="85"/>
    </row>
    <row r="43985" spans="13:13" ht="49.2" customHeight="1">
      <c r="M43985" s="85"/>
    </row>
    <row r="43986" spans="13:13" ht="49.2" customHeight="1">
      <c r="M43986" s="85"/>
    </row>
    <row r="43987" spans="13:13" ht="49.2" customHeight="1">
      <c r="M43987" s="85"/>
    </row>
    <row r="43988" spans="13:13" ht="49.2" customHeight="1">
      <c r="M43988" s="85"/>
    </row>
    <row r="43989" spans="13:13" ht="49.2" customHeight="1">
      <c r="M43989" s="85"/>
    </row>
    <row r="43990" spans="13:13" ht="49.2" customHeight="1">
      <c r="M43990" s="85"/>
    </row>
    <row r="43991" spans="13:13" ht="49.2" customHeight="1">
      <c r="M43991" s="85"/>
    </row>
    <row r="43992" spans="13:13" ht="49.2" customHeight="1">
      <c r="M43992" s="85"/>
    </row>
    <row r="43993" spans="13:13" ht="49.2" customHeight="1">
      <c r="M43993" s="85"/>
    </row>
    <row r="43994" spans="13:13" ht="49.2" customHeight="1">
      <c r="M43994" s="85"/>
    </row>
    <row r="43995" spans="13:13" ht="49.2" customHeight="1">
      <c r="M43995" s="85"/>
    </row>
    <row r="43996" spans="13:13" ht="49.2" customHeight="1">
      <c r="M43996" s="85"/>
    </row>
    <row r="43997" spans="13:13" ht="49.2" customHeight="1">
      <c r="M43997" s="85"/>
    </row>
    <row r="43998" spans="13:13" ht="49.2" customHeight="1">
      <c r="M43998" s="85"/>
    </row>
    <row r="43999" spans="13:13" ht="49.2" customHeight="1">
      <c r="M43999" s="85"/>
    </row>
    <row r="44000" spans="13:13" ht="49.2" customHeight="1">
      <c r="M44000" s="85"/>
    </row>
    <row r="44001" spans="13:13" ht="49.2" customHeight="1">
      <c r="M44001" s="85"/>
    </row>
    <row r="44002" spans="13:13" ht="49.2" customHeight="1">
      <c r="M44002" s="85"/>
    </row>
    <row r="44003" spans="13:13" ht="49.2" customHeight="1">
      <c r="M44003" s="85"/>
    </row>
    <row r="44004" spans="13:13" ht="49.2" customHeight="1">
      <c r="M44004" s="85"/>
    </row>
    <row r="44005" spans="13:13" ht="49.2" customHeight="1">
      <c r="M44005" s="85"/>
    </row>
    <row r="44006" spans="13:13" ht="49.2" customHeight="1">
      <c r="M44006" s="85"/>
    </row>
    <row r="44007" spans="13:13" ht="49.2" customHeight="1">
      <c r="M44007" s="85"/>
    </row>
    <row r="44008" spans="13:13" ht="49.2" customHeight="1">
      <c r="M44008" s="85"/>
    </row>
    <row r="44009" spans="13:13" ht="49.2" customHeight="1">
      <c r="M44009" s="85"/>
    </row>
    <row r="44010" spans="13:13" ht="49.2" customHeight="1">
      <c r="M44010" s="85"/>
    </row>
    <row r="44011" spans="13:13" ht="49.2" customHeight="1">
      <c r="M44011" s="85"/>
    </row>
    <row r="44012" spans="13:13" ht="49.2" customHeight="1">
      <c r="M44012" s="85"/>
    </row>
    <row r="44013" spans="13:13" ht="49.2" customHeight="1">
      <c r="M44013" s="85"/>
    </row>
    <row r="44014" spans="13:13" ht="49.2" customHeight="1">
      <c r="M44014" s="85"/>
    </row>
    <row r="44015" spans="13:13" ht="49.2" customHeight="1">
      <c r="M44015" s="85"/>
    </row>
    <row r="44016" spans="13:13" ht="49.2" customHeight="1">
      <c r="M44016" s="85"/>
    </row>
    <row r="44017" spans="13:13" ht="49.2" customHeight="1">
      <c r="M44017" s="85"/>
    </row>
    <row r="44018" spans="13:13" ht="49.2" customHeight="1">
      <c r="M44018" s="85"/>
    </row>
    <row r="44019" spans="13:13" ht="49.2" customHeight="1">
      <c r="M44019" s="85"/>
    </row>
    <row r="44020" spans="13:13" ht="49.2" customHeight="1">
      <c r="M44020" s="85"/>
    </row>
    <row r="44021" spans="13:13" ht="49.2" customHeight="1">
      <c r="M44021" s="85"/>
    </row>
    <row r="44022" spans="13:13" ht="49.2" customHeight="1">
      <c r="M44022" s="85"/>
    </row>
    <row r="44023" spans="13:13" ht="49.2" customHeight="1">
      <c r="M44023" s="85"/>
    </row>
    <row r="44024" spans="13:13" ht="49.2" customHeight="1">
      <c r="M44024" s="85"/>
    </row>
    <row r="44025" spans="13:13" ht="49.2" customHeight="1">
      <c r="M44025" s="85"/>
    </row>
    <row r="44026" spans="13:13" ht="49.2" customHeight="1">
      <c r="M44026" s="85"/>
    </row>
    <row r="44027" spans="13:13" ht="49.2" customHeight="1">
      <c r="M44027" s="85"/>
    </row>
    <row r="44028" spans="13:13" ht="49.2" customHeight="1">
      <c r="M44028" s="85"/>
    </row>
    <row r="44029" spans="13:13" ht="49.2" customHeight="1">
      <c r="M44029" s="85"/>
    </row>
    <row r="44030" spans="13:13" ht="49.2" customHeight="1">
      <c r="M44030" s="85"/>
    </row>
    <row r="44031" spans="13:13" ht="49.2" customHeight="1">
      <c r="M44031" s="85"/>
    </row>
    <row r="44032" spans="13:13" ht="49.2" customHeight="1">
      <c r="M44032" s="85"/>
    </row>
    <row r="44033" spans="13:13" ht="49.2" customHeight="1">
      <c r="M44033" s="85"/>
    </row>
    <row r="44034" spans="13:13" ht="49.2" customHeight="1">
      <c r="M44034" s="85"/>
    </row>
    <row r="44035" spans="13:13" ht="49.2" customHeight="1">
      <c r="M44035" s="85"/>
    </row>
    <row r="44036" spans="13:13" ht="49.2" customHeight="1">
      <c r="M44036" s="85"/>
    </row>
    <row r="44037" spans="13:13" ht="49.2" customHeight="1">
      <c r="M44037" s="85"/>
    </row>
    <row r="44038" spans="13:13" ht="49.2" customHeight="1">
      <c r="M44038" s="85"/>
    </row>
    <row r="44039" spans="13:13" ht="49.2" customHeight="1">
      <c r="M44039" s="85"/>
    </row>
    <row r="44040" spans="13:13" ht="49.2" customHeight="1">
      <c r="M44040" s="85"/>
    </row>
    <row r="44041" spans="13:13" ht="49.2" customHeight="1">
      <c r="M44041" s="85"/>
    </row>
    <row r="44042" spans="13:13" ht="49.2" customHeight="1">
      <c r="M44042" s="85"/>
    </row>
    <row r="44043" spans="13:13" ht="49.2" customHeight="1">
      <c r="M44043" s="85"/>
    </row>
    <row r="44044" spans="13:13" ht="49.2" customHeight="1">
      <c r="M44044" s="85"/>
    </row>
    <row r="44045" spans="13:13" ht="49.2" customHeight="1">
      <c r="M44045" s="85"/>
    </row>
    <row r="44046" spans="13:13" ht="49.2" customHeight="1">
      <c r="M44046" s="85"/>
    </row>
    <row r="44047" spans="13:13" ht="49.2" customHeight="1">
      <c r="M44047" s="85"/>
    </row>
    <row r="44048" spans="13:13" ht="49.2" customHeight="1">
      <c r="M44048" s="85"/>
    </row>
    <row r="44049" spans="13:13" ht="49.2" customHeight="1">
      <c r="M44049" s="85"/>
    </row>
    <row r="44050" spans="13:13" ht="49.2" customHeight="1">
      <c r="M44050" s="85"/>
    </row>
    <row r="44051" spans="13:13" ht="49.2" customHeight="1">
      <c r="M44051" s="85"/>
    </row>
    <row r="44052" spans="13:13" ht="49.2" customHeight="1">
      <c r="M44052" s="85"/>
    </row>
    <row r="44053" spans="13:13" ht="49.2" customHeight="1">
      <c r="M44053" s="85"/>
    </row>
    <row r="44054" spans="13:13" ht="49.2" customHeight="1">
      <c r="M44054" s="85"/>
    </row>
    <row r="44055" spans="13:13" ht="49.2" customHeight="1">
      <c r="M44055" s="85"/>
    </row>
    <row r="44056" spans="13:13" ht="49.2" customHeight="1">
      <c r="M44056" s="85"/>
    </row>
    <row r="44057" spans="13:13" ht="49.2" customHeight="1">
      <c r="M44057" s="85"/>
    </row>
    <row r="44058" spans="13:13" ht="49.2" customHeight="1">
      <c r="M44058" s="85"/>
    </row>
    <row r="44059" spans="13:13" ht="49.2" customHeight="1">
      <c r="M44059" s="85"/>
    </row>
    <row r="44060" spans="13:13" ht="49.2" customHeight="1">
      <c r="M44060" s="85"/>
    </row>
    <row r="44061" spans="13:13" ht="49.2" customHeight="1">
      <c r="M44061" s="85"/>
    </row>
    <row r="44062" spans="13:13" ht="49.2" customHeight="1">
      <c r="M44062" s="85"/>
    </row>
    <row r="44063" spans="13:13" ht="49.2" customHeight="1">
      <c r="M44063" s="85"/>
    </row>
    <row r="44064" spans="13:13" ht="49.2" customHeight="1">
      <c r="M44064" s="85"/>
    </row>
    <row r="44065" spans="13:13" ht="49.2" customHeight="1">
      <c r="M44065" s="85"/>
    </row>
    <row r="44066" spans="13:13" ht="49.2" customHeight="1">
      <c r="M44066" s="85"/>
    </row>
    <row r="44067" spans="13:13" ht="49.2" customHeight="1">
      <c r="M44067" s="85"/>
    </row>
    <row r="44068" spans="13:13" ht="49.2" customHeight="1">
      <c r="M44068" s="85"/>
    </row>
    <row r="44069" spans="13:13" ht="49.2" customHeight="1">
      <c r="M44069" s="85"/>
    </row>
    <row r="44070" spans="13:13" ht="49.2" customHeight="1">
      <c r="M44070" s="85"/>
    </row>
    <row r="44071" spans="13:13" ht="49.2" customHeight="1">
      <c r="M44071" s="85"/>
    </row>
    <row r="44072" spans="13:13" ht="49.2" customHeight="1">
      <c r="M44072" s="85"/>
    </row>
    <row r="44073" spans="13:13" ht="49.2" customHeight="1">
      <c r="M44073" s="85"/>
    </row>
    <row r="44074" spans="13:13" ht="49.2" customHeight="1">
      <c r="M44074" s="85"/>
    </row>
    <row r="44075" spans="13:13" ht="49.2" customHeight="1">
      <c r="M44075" s="85"/>
    </row>
    <row r="44076" spans="13:13" ht="49.2" customHeight="1">
      <c r="M44076" s="85"/>
    </row>
    <row r="44077" spans="13:13" ht="49.2" customHeight="1">
      <c r="M44077" s="85"/>
    </row>
    <row r="44078" spans="13:13" ht="49.2" customHeight="1">
      <c r="M44078" s="85"/>
    </row>
    <row r="44079" spans="13:13" ht="49.2" customHeight="1">
      <c r="M44079" s="85"/>
    </row>
    <row r="44080" spans="13:13" ht="49.2" customHeight="1">
      <c r="M44080" s="85"/>
    </row>
    <row r="44081" spans="13:13" ht="49.2" customHeight="1">
      <c r="M44081" s="85"/>
    </row>
    <row r="44082" spans="13:13" ht="49.2" customHeight="1">
      <c r="M44082" s="85"/>
    </row>
    <row r="44083" spans="13:13" ht="49.2" customHeight="1">
      <c r="M44083" s="85"/>
    </row>
    <row r="44084" spans="13:13" ht="49.2" customHeight="1">
      <c r="M44084" s="85"/>
    </row>
    <row r="44085" spans="13:13" ht="49.2" customHeight="1">
      <c r="M44085" s="85"/>
    </row>
    <row r="44086" spans="13:13" ht="49.2" customHeight="1">
      <c r="M44086" s="85"/>
    </row>
    <row r="44087" spans="13:13" ht="49.2" customHeight="1">
      <c r="M44087" s="85"/>
    </row>
    <row r="44088" spans="13:13" ht="49.2" customHeight="1">
      <c r="M44088" s="85"/>
    </row>
    <row r="44089" spans="13:13" ht="49.2" customHeight="1">
      <c r="M44089" s="85"/>
    </row>
    <row r="44090" spans="13:13" ht="49.2" customHeight="1">
      <c r="M44090" s="85"/>
    </row>
    <row r="44091" spans="13:13" ht="49.2" customHeight="1">
      <c r="M44091" s="85"/>
    </row>
    <row r="44092" spans="13:13" ht="49.2" customHeight="1">
      <c r="M44092" s="85"/>
    </row>
    <row r="44093" spans="13:13" ht="49.2" customHeight="1">
      <c r="M44093" s="85"/>
    </row>
    <row r="44094" spans="13:13" ht="49.2" customHeight="1">
      <c r="M44094" s="85"/>
    </row>
    <row r="44095" spans="13:13" ht="49.2" customHeight="1">
      <c r="M44095" s="85"/>
    </row>
    <row r="44096" spans="13:13" ht="49.2" customHeight="1">
      <c r="M44096" s="85"/>
    </row>
    <row r="44097" spans="13:13" ht="49.2" customHeight="1">
      <c r="M44097" s="85"/>
    </row>
    <row r="44098" spans="13:13" ht="49.2" customHeight="1">
      <c r="M44098" s="85"/>
    </row>
    <row r="44099" spans="13:13" ht="49.2" customHeight="1">
      <c r="M44099" s="85"/>
    </row>
    <row r="44100" spans="13:13" ht="49.2" customHeight="1">
      <c r="M44100" s="85"/>
    </row>
    <row r="44101" spans="13:13" ht="49.2" customHeight="1">
      <c r="M44101" s="85"/>
    </row>
    <row r="44102" spans="13:13" ht="49.2" customHeight="1">
      <c r="M44102" s="85"/>
    </row>
    <row r="44103" spans="13:13" ht="49.2" customHeight="1">
      <c r="M44103" s="85"/>
    </row>
    <row r="44104" spans="13:13" ht="49.2" customHeight="1">
      <c r="M44104" s="85"/>
    </row>
    <row r="44105" spans="13:13" ht="49.2" customHeight="1">
      <c r="M44105" s="85"/>
    </row>
    <row r="44106" spans="13:13" ht="49.2" customHeight="1">
      <c r="M44106" s="85"/>
    </row>
    <row r="44107" spans="13:13" ht="49.2" customHeight="1">
      <c r="M44107" s="85"/>
    </row>
    <row r="44108" spans="13:13" ht="49.2" customHeight="1">
      <c r="M44108" s="85"/>
    </row>
    <row r="44109" spans="13:13" ht="49.2" customHeight="1">
      <c r="M44109" s="85"/>
    </row>
    <row r="44110" spans="13:13" ht="49.2" customHeight="1">
      <c r="M44110" s="85"/>
    </row>
    <row r="44111" spans="13:13" ht="49.2" customHeight="1">
      <c r="M44111" s="85"/>
    </row>
    <row r="44112" spans="13:13" ht="49.2" customHeight="1">
      <c r="M44112" s="85"/>
    </row>
    <row r="44113" spans="13:13" ht="49.2" customHeight="1">
      <c r="M44113" s="85"/>
    </row>
    <row r="44114" spans="13:13" ht="49.2" customHeight="1">
      <c r="M44114" s="85"/>
    </row>
    <row r="44115" spans="13:13" ht="49.2" customHeight="1">
      <c r="M44115" s="85"/>
    </row>
    <row r="44116" spans="13:13" ht="49.2" customHeight="1">
      <c r="M44116" s="85"/>
    </row>
    <row r="44117" spans="13:13" ht="49.2" customHeight="1">
      <c r="M44117" s="85"/>
    </row>
    <row r="44118" spans="13:13" ht="49.2" customHeight="1">
      <c r="M44118" s="85"/>
    </row>
    <row r="44119" spans="13:13" ht="49.2" customHeight="1">
      <c r="M44119" s="85"/>
    </row>
    <row r="44120" spans="13:13" ht="49.2" customHeight="1">
      <c r="M44120" s="85"/>
    </row>
    <row r="44121" spans="13:13" ht="49.2" customHeight="1">
      <c r="M44121" s="85"/>
    </row>
    <row r="44122" spans="13:13" ht="49.2" customHeight="1">
      <c r="M44122" s="85"/>
    </row>
    <row r="44123" spans="13:13" ht="49.2" customHeight="1">
      <c r="M44123" s="85"/>
    </row>
    <row r="44124" spans="13:13" ht="49.2" customHeight="1">
      <c r="M44124" s="85"/>
    </row>
    <row r="44125" spans="13:13" ht="49.2" customHeight="1">
      <c r="M44125" s="85"/>
    </row>
    <row r="44126" spans="13:13" ht="49.2" customHeight="1">
      <c r="M44126" s="85"/>
    </row>
    <row r="44127" spans="13:13" ht="49.2" customHeight="1">
      <c r="M44127" s="85"/>
    </row>
    <row r="44128" spans="13:13" ht="49.2" customHeight="1">
      <c r="M44128" s="85"/>
    </row>
    <row r="44129" spans="13:13" ht="49.2" customHeight="1">
      <c r="M44129" s="85"/>
    </row>
    <row r="44130" spans="13:13" ht="49.2" customHeight="1">
      <c r="M44130" s="85"/>
    </row>
    <row r="44131" spans="13:13" ht="49.2" customHeight="1">
      <c r="M44131" s="85"/>
    </row>
    <row r="44132" spans="13:13" ht="49.2" customHeight="1">
      <c r="M44132" s="85"/>
    </row>
    <row r="44133" spans="13:13" ht="49.2" customHeight="1">
      <c r="M44133" s="85"/>
    </row>
    <row r="44134" spans="13:13" ht="49.2" customHeight="1">
      <c r="M44134" s="85"/>
    </row>
    <row r="44135" spans="13:13" ht="49.2" customHeight="1">
      <c r="M44135" s="85"/>
    </row>
    <row r="44136" spans="13:13" ht="49.2" customHeight="1">
      <c r="M44136" s="85"/>
    </row>
    <row r="44137" spans="13:13" ht="49.2" customHeight="1">
      <c r="M44137" s="85"/>
    </row>
    <row r="44138" spans="13:13" ht="49.2" customHeight="1">
      <c r="M44138" s="85"/>
    </row>
    <row r="44139" spans="13:13" ht="49.2" customHeight="1">
      <c r="M44139" s="85"/>
    </row>
    <row r="44140" spans="13:13" ht="49.2" customHeight="1">
      <c r="M44140" s="85"/>
    </row>
    <row r="44141" spans="13:13" ht="49.2" customHeight="1">
      <c r="M44141" s="85"/>
    </row>
    <row r="44142" spans="13:13" ht="49.2" customHeight="1">
      <c r="M44142" s="85"/>
    </row>
    <row r="44143" spans="13:13" ht="49.2" customHeight="1">
      <c r="M44143" s="85"/>
    </row>
    <row r="44144" spans="13:13" ht="49.2" customHeight="1">
      <c r="M44144" s="85"/>
    </row>
    <row r="44145" spans="13:13" ht="49.2" customHeight="1">
      <c r="M44145" s="85"/>
    </row>
    <row r="44146" spans="13:13" ht="49.2" customHeight="1">
      <c r="M44146" s="85"/>
    </row>
    <row r="44147" spans="13:13" ht="49.2" customHeight="1">
      <c r="M44147" s="85"/>
    </row>
    <row r="44148" spans="13:13" ht="49.2" customHeight="1">
      <c r="M44148" s="85"/>
    </row>
    <row r="44149" spans="13:13" ht="49.2" customHeight="1">
      <c r="M44149" s="85"/>
    </row>
    <row r="44150" spans="13:13" ht="49.2" customHeight="1">
      <c r="M44150" s="85"/>
    </row>
    <row r="44151" spans="13:13" ht="49.2" customHeight="1">
      <c r="M44151" s="85"/>
    </row>
    <row r="44152" spans="13:13" ht="49.2" customHeight="1">
      <c r="M44152" s="85"/>
    </row>
    <row r="44153" spans="13:13" ht="49.2" customHeight="1">
      <c r="M44153" s="85"/>
    </row>
    <row r="44154" spans="13:13" ht="49.2" customHeight="1">
      <c r="M44154" s="85"/>
    </row>
    <row r="44155" spans="13:13" ht="49.2" customHeight="1">
      <c r="M44155" s="85"/>
    </row>
    <row r="44156" spans="13:13" ht="49.2" customHeight="1">
      <c r="M44156" s="85"/>
    </row>
    <row r="44157" spans="13:13" ht="49.2" customHeight="1">
      <c r="M44157" s="85"/>
    </row>
    <row r="44158" spans="13:13" ht="49.2" customHeight="1">
      <c r="M44158" s="85"/>
    </row>
    <row r="44159" spans="13:13" ht="49.2" customHeight="1">
      <c r="M44159" s="85"/>
    </row>
    <row r="44160" spans="13:13" ht="49.2" customHeight="1">
      <c r="M44160" s="85"/>
    </row>
    <row r="44161" spans="13:13" ht="49.2" customHeight="1">
      <c r="M44161" s="85"/>
    </row>
    <row r="44162" spans="13:13" ht="49.2" customHeight="1">
      <c r="M44162" s="85"/>
    </row>
    <row r="44163" spans="13:13" ht="49.2" customHeight="1">
      <c r="M44163" s="85"/>
    </row>
    <row r="44164" spans="13:13" ht="49.2" customHeight="1">
      <c r="M44164" s="85"/>
    </row>
    <row r="44165" spans="13:13" ht="49.2" customHeight="1">
      <c r="M44165" s="85"/>
    </row>
    <row r="44166" spans="13:13" ht="49.2" customHeight="1">
      <c r="M44166" s="85"/>
    </row>
    <row r="44167" spans="13:13" ht="49.2" customHeight="1">
      <c r="M44167" s="85"/>
    </row>
    <row r="44168" spans="13:13" ht="49.2" customHeight="1">
      <c r="M44168" s="85"/>
    </row>
    <row r="44169" spans="13:13" ht="49.2" customHeight="1">
      <c r="M44169" s="85"/>
    </row>
    <row r="44170" spans="13:13" ht="49.2" customHeight="1">
      <c r="M44170" s="85"/>
    </row>
    <row r="44171" spans="13:13" ht="49.2" customHeight="1">
      <c r="M44171" s="85"/>
    </row>
    <row r="44172" spans="13:13" ht="49.2" customHeight="1">
      <c r="M44172" s="85"/>
    </row>
    <row r="44173" spans="13:13" ht="49.2" customHeight="1">
      <c r="M44173" s="85"/>
    </row>
    <row r="44174" spans="13:13" ht="49.2" customHeight="1">
      <c r="M44174" s="85"/>
    </row>
    <row r="44175" spans="13:13" ht="49.2" customHeight="1">
      <c r="M44175" s="85"/>
    </row>
    <row r="44176" spans="13:13" ht="49.2" customHeight="1">
      <c r="M44176" s="85"/>
    </row>
    <row r="44177" spans="13:13" ht="49.2" customHeight="1">
      <c r="M44177" s="85"/>
    </row>
    <row r="44178" spans="13:13" ht="49.2" customHeight="1">
      <c r="M44178" s="85"/>
    </row>
    <row r="44179" spans="13:13" ht="49.2" customHeight="1">
      <c r="M44179" s="85"/>
    </row>
    <row r="44180" spans="13:13" ht="49.2" customHeight="1">
      <c r="M44180" s="85"/>
    </row>
    <row r="44181" spans="13:13" ht="49.2" customHeight="1">
      <c r="M44181" s="85"/>
    </row>
    <row r="44182" spans="13:13" ht="49.2" customHeight="1">
      <c r="M44182" s="85"/>
    </row>
    <row r="44183" spans="13:13" ht="49.2" customHeight="1">
      <c r="M44183" s="85"/>
    </row>
    <row r="44184" spans="13:13" ht="49.2" customHeight="1">
      <c r="M44184" s="85"/>
    </row>
    <row r="44185" spans="13:13" ht="49.2" customHeight="1">
      <c r="M44185" s="85"/>
    </row>
    <row r="44186" spans="13:13" ht="49.2" customHeight="1">
      <c r="M44186" s="85"/>
    </row>
    <row r="44187" spans="13:13" ht="49.2" customHeight="1">
      <c r="M44187" s="85"/>
    </row>
    <row r="44188" spans="13:13" ht="49.2" customHeight="1">
      <c r="M44188" s="85"/>
    </row>
    <row r="44189" spans="13:13" ht="49.2" customHeight="1">
      <c r="M44189" s="85"/>
    </row>
    <row r="44190" spans="13:13" ht="49.2" customHeight="1">
      <c r="M44190" s="85"/>
    </row>
    <row r="44191" spans="13:13" ht="49.2" customHeight="1">
      <c r="M44191" s="85"/>
    </row>
    <row r="44192" spans="13:13" ht="49.2" customHeight="1">
      <c r="M44192" s="85"/>
    </row>
    <row r="44193" spans="13:13" ht="49.2" customHeight="1">
      <c r="M44193" s="85"/>
    </row>
    <row r="44194" spans="13:13" ht="49.2" customHeight="1">
      <c r="M44194" s="85"/>
    </row>
    <row r="44195" spans="13:13" ht="49.2" customHeight="1">
      <c r="M44195" s="85"/>
    </row>
    <row r="44196" spans="13:13" ht="49.2" customHeight="1">
      <c r="M44196" s="85"/>
    </row>
    <row r="44197" spans="13:13" ht="49.2" customHeight="1">
      <c r="M44197" s="85"/>
    </row>
    <row r="44198" spans="13:13" ht="49.2" customHeight="1">
      <c r="M44198" s="85"/>
    </row>
    <row r="44199" spans="13:13" ht="49.2" customHeight="1">
      <c r="M44199" s="85"/>
    </row>
    <row r="44200" spans="13:13" ht="49.2" customHeight="1">
      <c r="M44200" s="85"/>
    </row>
    <row r="44201" spans="13:13" ht="49.2" customHeight="1">
      <c r="M44201" s="85"/>
    </row>
    <row r="44202" spans="13:13" ht="49.2" customHeight="1">
      <c r="M44202" s="85"/>
    </row>
    <row r="44203" spans="13:13" ht="49.2" customHeight="1">
      <c r="M44203" s="85"/>
    </row>
    <row r="44204" spans="13:13" ht="49.2" customHeight="1">
      <c r="M44204" s="85"/>
    </row>
    <row r="44205" spans="13:13" ht="49.2" customHeight="1">
      <c r="M44205" s="85"/>
    </row>
    <row r="44206" spans="13:13" ht="49.2" customHeight="1">
      <c r="M44206" s="85"/>
    </row>
    <row r="44207" spans="13:13" ht="49.2" customHeight="1">
      <c r="M44207" s="85"/>
    </row>
    <row r="44208" spans="13:13" ht="49.2" customHeight="1">
      <c r="M44208" s="85"/>
    </row>
    <row r="44209" spans="13:13" ht="49.2" customHeight="1">
      <c r="M44209" s="85"/>
    </row>
    <row r="44210" spans="13:13" ht="49.2" customHeight="1">
      <c r="M44210" s="85"/>
    </row>
    <row r="44211" spans="13:13" ht="49.2" customHeight="1">
      <c r="M44211" s="85"/>
    </row>
    <row r="44212" spans="13:13" ht="49.2" customHeight="1">
      <c r="M44212" s="85"/>
    </row>
    <row r="44213" spans="13:13" ht="49.2" customHeight="1">
      <c r="M44213" s="85"/>
    </row>
    <row r="44214" spans="13:13" ht="49.2" customHeight="1">
      <c r="M44214" s="85"/>
    </row>
    <row r="44215" spans="13:13" ht="49.2" customHeight="1">
      <c r="M44215" s="85"/>
    </row>
    <row r="44216" spans="13:13" ht="49.2" customHeight="1">
      <c r="M44216" s="85"/>
    </row>
    <row r="44217" spans="13:13" ht="49.2" customHeight="1">
      <c r="M44217" s="85"/>
    </row>
    <row r="44218" spans="13:13" ht="49.2" customHeight="1">
      <c r="M44218" s="85"/>
    </row>
    <row r="44219" spans="13:13" ht="49.2" customHeight="1">
      <c r="M44219" s="85"/>
    </row>
    <row r="44220" spans="13:13" ht="49.2" customHeight="1">
      <c r="M44220" s="85"/>
    </row>
    <row r="44221" spans="13:13" ht="49.2" customHeight="1">
      <c r="M44221" s="85"/>
    </row>
    <row r="44222" spans="13:13" ht="49.2" customHeight="1">
      <c r="M44222" s="85"/>
    </row>
    <row r="44223" spans="13:13" ht="49.2" customHeight="1">
      <c r="M44223" s="85"/>
    </row>
    <row r="44224" spans="13:13" ht="49.2" customHeight="1">
      <c r="M44224" s="85"/>
    </row>
    <row r="44225" spans="13:13" ht="49.2" customHeight="1">
      <c r="M44225" s="85"/>
    </row>
    <row r="44226" spans="13:13" ht="49.2" customHeight="1">
      <c r="M44226" s="85"/>
    </row>
    <row r="44227" spans="13:13" ht="49.2" customHeight="1">
      <c r="M44227" s="85"/>
    </row>
    <row r="44228" spans="13:13" ht="49.2" customHeight="1">
      <c r="M44228" s="85"/>
    </row>
    <row r="44229" spans="13:13" ht="49.2" customHeight="1">
      <c r="M44229" s="85"/>
    </row>
    <row r="44230" spans="13:13" ht="49.2" customHeight="1">
      <c r="M44230" s="85"/>
    </row>
    <row r="44231" spans="13:13" ht="49.2" customHeight="1">
      <c r="M44231" s="85"/>
    </row>
    <row r="44232" spans="13:13" ht="49.2" customHeight="1">
      <c r="M44232" s="85"/>
    </row>
    <row r="44233" spans="13:13" ht="49.2" customHeight="1">
      <c r="M44233" s="85"/>
    </row>
    <row r="44234" spans="13:13" ht="49.2" customHeight="1">
      <c r="M44234" s="85"/>
    </row>
    <row r="44235" spans="13:13" ht="49.2" customHeight="1">
      <c r="M44235" s="85"/>
    </row>
    <row r="44236" spans="13:13" ht="49.2" customHeight="1">
      <c r="M44236" s="85"/>
    </row>
    <row r="44237" spans="13:13" ht="49.2" customHeight="1">
      <c r="M44237" s="85"/>
    </row>
    <row r="44238" spans="13:13" ht="49.2" customHeight="1">
      <c r="M44238" s="85"/>
    </row>
    <row r="44239" spans="13:13" ht="49.2" customHeight="1">
      <c r="M44239" s="85"/>
    </row>
    <row r="44240" spans="13:13" ht="49.2" customHeight="1">
      <c r="M44240" s="85"/>
    </row>
    <row r="44241" spans="13:13" ht="49.2" customHeight="1">
      <c r="M44241" s="85"/>
    </row>
    <row r="44242" spans="13:13" ht="49.2" customHeight="1">
      <c r="M44242" s="85"/>
    </row>
    <row r="44243" spans="13:13" ht="49.2" customHeight="1">
      <c r="M44243" s="85"/>
    </row>
    <row r="44244" spans="13:13" ht="49.2" customHeight="1">
      <c r="M44244" s="85"/>
    </row>
    <row r="44245" spans="13:13" ht="49.2" customHeight="1">
      <c r="M44245" s="85"/>
    </row>
    <row r="44246" spans="13:13" ht="49.2" customHeight="1">
      <c r="M44246" s="85"/>
    </row>
    <row r="44247" spans="13:13" ht="49.2" customHeight="1">
      <c r="M44247" s="85"/>
    </row>
    <row r="44248" spans="13:13" ht="49.2" customHeight="1">
      <c r="M44248" s="85"/>
    </row>
    <row r="44249" spans="13:13" ht="49.2" customHeight="1">
      <c r="M44249" s="85"/>
    </row>
    <row r="44250" spans="13:13" ht="49.2" customHeight="1">
      <c r="M44250" s="85"/>
    </row>
    <row r="44251" spans="13:13" ht="49.2" customHeight="1">
      <c r="M44251" s="85"/>
    </row>
    <row r="44252" spans="13:13" ht="49.2" customHeight="1">
      <c r="M44252" s="85"/>
    </row>
    <row r="44253" spans="13:13" ht="49.2" customHeight="1">
      <c r="M44253" s="85"/>
    </row>
    <row r="44254" spans="13:13" ht="49.2" customHeight="1">
      <c r="M44254" s="85"/>
    </row>
    <row r="44255" spans="13:13" ht="49.2" customHeight="1">
      <c r="M44255" s="85"/>
    </row>
    <row r="44256" spans="13:13" ht="49.2" customHeight="1">
      <c r="M44256" s="85"/>
    </row>
    <row r="44257" spans="13:13" ht="49.2" customHeight="1">
      <c r="M44257" s="85"/>
    </row>
    <row r="44258" spans="13:13" ht="49.2" customHeight="1">
      <c r="M44258" s="85"/>
    </row>
    <row r="44259" spans="13:13" ht="49.2" customHeight="1">
      <c r="M44259" s="85"/>
    </row>
    <row r="44260" spans="13:13" ht="49.2" customHeight="1">
      <c r="M44260" s="85"/>
    </row>
    <row r="44261" spans="13:13" ht="49.2" customHeight="1">
      <c r="M44261" s="85"/>
    </row>
    <row r="44262" spans="13:13" ht="49.2" customHeight="1">
      <c r="M44262" s="85"/>
    </row>
    <row r="44263" spans="13:13" ht="49.2" customHeight="1">
      <c r="M44263" s="85"/>
    </row>
    <row r="44264" spans="13:13" ht="49.2" customHeight="1">
      <c r="M44264" s="85"/>
    </row>
    <row r="44265" spans="13:13" ht="49.2" customHeight="1">
      <c r="M44265" s="85"/>
    </row>
    <row r="44266" spans="13:13" ht="49.2" customHeight="1">
      <c r="M44266" s="85"/>
    </row>
    <row r="44267" spans="13:13" ht="49.2" customHeight="1">
      <c r="M44267" s="85"/>
    </row>
    <row r="44268" spans="13:13" ht="49.2" customHeight="1">
      <c r="M44268" s="85"/>
    </row>
    <row r="44269" spans="13:13" ht="49.2" customHeight="1">
      <c r="M44269" s="85"/>
    </row>
    <row r="44270" spans="13:13" ht="49.2" customHeight="1">
      <c r="M44270" s="85"/>
    </row>
    <row r="44271" spans="13:13" ht="49.2" customHeight="1">
      <c r="M44271" s="85"/>
    </row>
    <row r="44272" spans="13:13" ht="49.2" customHeight="1">
      <c r="M44272" s="85"/>
    </row>
    <row r="44273" spans="13:13" ht="49.2" customHeight="1">
      <c r="M44273" s="85"/>
    </row>
    <row r="44274" spans="13:13" ht="49.2" customHeight="1">
      <c r="M44274" s="85"/>
    </row>
    <row r="44275" spans="13:13" ht="49.2" customHeight="1">
      <c r="M44275" s="85"/>
    </row>
    <row r="44276" spans="13:13" ht="49.2" customHeight="1">
      <c r="M44276" s="85"/>
    </row>
    <row r="44277" spans="13:13" ht="49.2" customHeight="1">
      <c r="M44277" s="85"/>
    </row>
    <row r="44278" spans="13:13" ht="49.2" customHeight="1">
      <c r="M44278" s="85"/>
    </row>
    <row r="44279" spans="13:13" ht="49.2" customHeight="1">
      <c r="M44279" s="85"/>
    </row>
    <row r="44280" spans="13:13" ht="49.2" customHeight="1">
      <c r="M44280" s="85"/>
    </row>
    <row r="44281" spans="13:13" ht="49.2" customHeight="1">
      <c r="M44281" s="85"/>
    </row>
    <row r="44282" spans="13:13" ht="49.2" customHeight="1">
      <c r="M44282" s="85"/>
    </row>
    <row r="44283" spans="13:13" ht="49.2" customHeight="1">
      <c r="M44283" s="85"/>
    </row>
    <row r="44284" spans="13:13" ht="49.2" customHeight="1">
      <c r="M44284" s="85"/>
    </row>
    <row r="44285" spans="13:13" ht="49.2" customHeight="1">
      <c r="M44285" s="85"/>
    </row>
    <row r="44286" spans="13:13" ht="49.2" customHeight="1">
      <c r="M44286" s="85"/>
    </row>
    <row r="44287" spans="13:13" ht="49.2" customHeight="1">
      <c r="M44287" s="85"/>
    </row>
    <row r="44288" spans="13:13" ht="49.2" customHeight="1">
      <c r="M44288" s="85"/>
    </row>
    <row r="44289" spans="13:13" ht="49.2" customHeight="1">
      <c r="M44289" s="85"/>
    </row>
    <row r="44290" spans="13:13" ht="49.2" customHeight="1">
      <c r="M44290" s="85"/>
    </row>
    <row r="44291" spans="13:13" ht="49.2" customHeight="1">
      <c r="M44291" s="85"/>
    </row>
    <row r="44292" spans="13:13" ht="49.2" customHeight="1">
      <c r="M44292" s="85"/>
    </row>
    <row r="44293" spans="13:13" ht="49.2" customHeight="1">
      <c r="M44293" s="85"/>
    </row>
    <row r="44294" spans="13:13" ht="49.2" customHeight="1">
      <c r="M44294" s="85"/>
    </row>
    <row r="44295" spans="13:13" ht="49.2" customHeight="1">
      <c r="M44295" s="85"/>
    </row>
    <row r="44296" spans="13:13" ht="49.2" customHeight="1">
      <c r="M44296" s="85"/>
    </row>
    <row r="44297" spans="13:13" ht="49.2" customHeight="1">
      <c r="M44297" s="85"/>
    </row>
    <row r="44298" spans="13:13" ht="49.2" customHeight="1">
      <c r="M44298" s="85"/>
    </row>
    <row r="44299" spans="13:13" ht="49.2" customHeight="1">
      <c r="M44299" s="85"/>
    </row>
    <row r="44300" spans="13:13" ht="49.2" customHeight="1">
      <c r="M44300" s="85"/>
    </row>
    <row r="44301" spans="13:13" ht="49.2" customHeight="1">
      <c r="M44301" s="85"/>
    </row>
    <row r="44302" spans="13:13" ht="49.2" customHeight="1">
      <c r="M44302" s="85"/>
    </row>
    <row r="44303" spans="13:13" ht="49.2" customHeight="1">
      <c r="M44303" s="85"/>
    </row>
    <row r="44304" spans="13:13" ht="49.2" customHeight="1">
      <c r="M44304" s="85"/>
    </row>
    <row r="44305" spans="13:13" ht="49.2" customHeight="1">
      <c r="M44305" s="85"/>
    </row>
    <row r="44306" spans="13:13" ht="49.2" customHeight="1">
      <c r="M44306" s="85"/>
    </row>
    <row r="44307" spans="13:13" ht="49.2" customHeight="1">
      <c r="M44307" s="85"/>
    </row>
    <row r="44308" spans="13:13" ht="49.2" customHeight="1">
      <c r="M44308" s="85"/>
    </row>
    <row r="44309" spans="13:13" ht="49.2" customHeight="1">
      <c r="M44309" s="85"/>
    </row>
    <row r="44310" spans="13:13" ht="49.2" customHeight="1">
      <c r="M44310" s="85"/>
    </row>
    <row r="44311" spans="13:13" ht="49.2" customHeight="1">
      <c r="M44311" s="85"/>
    </row>
    <row r="44312" spans="13:13" ht="49.2" customHeight="1">
      <c r="M44312" s="85"/>
    </row>
    <row r="44313" spans="13:13" ht="49.2" customHeight="1">
      <c r="M44313" s="85"/>
    </row>
    <row r="44314" spans="13:13" ht="49.2" customHeight="1">
      <c r="M44314" s="85"/>
    </row>
    <row r="44315" spans="13:13" ht="49.2" customHeight="1">
      <c r="M44315" s="85"/>
    </row>
    <row r="44316" spans="13:13" ht="49.2" customHeight="1">
      <c r="M44316" s="85"/>
    </row>
    <row r="44317" spans="13:13" ht="49.2" customHeight="1">
      <c r="M44317" s="85"/>
    </row>
    <row r="44318" spans="13:13" ht="49.2" customHeight="1">
      <c r="M44318" s="85"/>
    </row>
    <row r="44319" spans="13:13" ht="49.2" customHeight="1">
      <c r="M44319" s="85"/>
    </row>
    <row r="44320" spans="13:13" ht="49.2" customHeight="1">
      <c r="M44320" s="85"/>
    </row>
    <row r="44321" spans="13:13" ht="49.2" customHeight="1">
      <c r="M44321" s="85"/>
    </row>
    <row r="44322" spans="13:13" ht="49.2" customHeight="1">
      <c r="M44322" s="85"/>
    </row>
    <row r="44323" spans="13:13" ht="49.2" customHeight="1">
      <c r="M44323" s="85"/>
    </row>
    <row r="44324" spans="13:13" ht="49.2" customHeight="1">
      <c r="M44324" s="85"/>
    </row>
    <row r="44325" spans="13:13" ht="49.2" customHeight="1">
      <c r="M44325" s="85"/>
    </row>
    <row r="44326" spans="13:13" ht="49.2" customHeight="1">
      <c r="M44326" s="85"/>
    </row>
    <row r="44327" spans="13:13" ht="49.2" customHeight="1">
      <c r="M44327" s="85"/>
    </row>
    <row r="44328" spans="13:13" ht="49.2" customHeight="1">
      <c r="M44328" s="85"/>
    </row>
    <row r="44329" spans="13:13" ht="49.2" customHeight="1">
      <c r="M44329" s="85"/>
    </row>
    <row r="44330" spans="13:13" ht="49.2" customHeight="1">
      <c r="M44330" s="85"/>
    </row>
    <row r="44331" spans="13:13" ht="49.2" customHeight="1">
      <c r="M44331" s="85"/>
    </row>
    <row r="44332" spans="13:13" ht="49.2" customHeight="1">
      <c r="M44332" s="85"/>
    </row>
    <row r="44333" spans="13:13" ht="49.2" customHeight="1">
      <c r="M44333" s="85"/>
    </row>
    <row r="44334" spans="13:13" ht="49.2" customHeight="1">
      <c r="M44334" s="85"/>
    </row>
    <row r="44335" spans="13:13" ht="49.2" customHeight="1">
      <c r="M44335" s="85"/>
    </row>
    <row r="44336" spans="13:13" ht="49.2" customHeight="1">
      <c r="M44336" s="85"/>
    </row>
    <row r="44337" spans="13:13" ht="49.2" customHeight="1">
      <c r="M44337" s="85"/>
    </row>
    <row r="44338" spans="13:13" ht="49.2" customHeight="1">
      <c r="M44338" s="85"/>
    </row>
    <row r="44339" spans="13:13" ht="49.2" customHeight="1">
      <c r="M44339" s="85"/>
    </row>
    <row r="44340" spans="13:13" ht="49.2" customHeight="1">
      <c r="M44340" s="85"/>
    </row>
    <row r="44341" spans="13:13" ht="49.2" customHeight="1">
      <c r="M44341" s="85"/>
    </row>
    <row r="44342" spans="13:13" ht="49.2" customHeight="1">
      <c r="M44342" s="85"/>
    </row>
    <row r="44343" spans="13:13" ht="49.2" customHeight="1">
      <c r="M44343" s="85"/>
    </row>
    <row r="44344" spans="13:13" ht="49.2" customHeight="1">
      <c r="M44344" s="85"/>
    </row>
    <row r="44345" spans="13:13" ht="49.2" customHeight="1">
      <c r="M44345" s="85"/>
    </row>
    <row r="44346" spans="13:13" ht="49.2" customHeight="1">
      <c r="M44346" s="85"/>
    </row>
    <row r="44347" spans="13:13" ht="49.2" customHeight="1">
      <c r="M44347" s="85"/>
    </row>
    <row r="44348" spans="13:13" ht="49.2" customHeight="1">
      <c r="M44348" s="85"/>
    </row>
    <row r="44349" spans="13:13" ht="49.2" customHeight="1">
      <c r="M44349" s="85"/>
    </row>
    <row r="44350" spans="13:13" ht="49.2" customHeight="1">
      <c r="M44350" s="85"/>
    </row>
    <row r="44351" spans="13:13" ht="49.2" customHeight="1">
      <c r="M44351" s="85"/>
    </row>
    <row r="44352" spans="13:13" ht="49.2" customHeight="1">
      <c r="M44352" s="85"/>
    </row>
    <row r="44353" spans="13:13" ht="49.2" customHeight="1">
      <c r="M44353" s="85"/>
    </row>
    <row r="44354" spans="13:13" ht="49.2" customHeight="1">
      <c r="M44354" s="85"/>
    </row>
    <row r="44355" spans="13:13" ht="49.2" customHeight="1">
      <c r="M44355" s="85"/>
    </row>
    <row r="44356" spans="13:13" ht="49.2" customHeight="1">
      <c r="M44356" s="85"/>
    </row>
    <row r="44357" spans="13:13" ht="49.2" customHeight="1">
      <c r="M44357" s="85"/>
    </row>
    <row r="44358" spans="13:13" ht="49.2" customHeight="1">
      <c r="M44358" s="85"/>
    </row>
    <row r="44359" spans="13:13" ht="49.2" customHeight="1">
      <c r="M44359" s="85"/>
    </row>
    <row r="44360" spans="13:13" ht="49.2" customHeight="1">
      <c r="M44360" s="85"/>
    </row>
    <row r="44361" spans="13:13" ht="49.2" customHeight="1">
      <c r="M44361" s="85"/>
    </row>
    <row r="44362" spans="13:13" ht="49.2" customHeight="1">
      <c r="M44362" s="85"/>
    </row>
    <row r="44363" spans="13:13" ht="49.2" customHeight="1">
      <c r="M44363" s="85"/>
    </row>
    <row r="44364" spans="13:13" ht="49.2" customHeight="1">
      <c r="M44364" s="85"/>
    </row>
    <row r="44365" spans="13:13" ht="49.2" customHeight="1">
      <c r="M44365" s="85"/>
    </row>
    <row r="44366" spans="13:13" ht="49.2" customHeight="1">
      <c r="M44366" s="85"/>
    </row>
    <row r="44367" spans="13:13" ht="49.2" customHeight="1">
      <c r="M44367" s="85"/>
    </row>
    <row r="44368" spans="13:13" ht="49.2" customHeight="1">
      <c r="M44368" s="85"/>
    </row>
    <row r="44369" spans="13:13" ht="49.2" customHeight="1">
      <c r="M44369" s="85"/>
    </row>
    <row r="44370" spans="13:13" ht="49.2" customHeight="1">
      <c r="M44370" s="85"/>
    </row>
    <row r="44371" spans="13:13" ht="49.2" customHeight="1">
      <c r="M44371" s="85"/>
    </row>
    <row r="44372" spans="13:13" ht="49.2" customHeight="1">
      <c r="M44372" s="85"/>
    </row>
    <row r="44373" spans="13:13" ht="49.2" customHeight="1">
      <c r="M44373" s="85"/>
    </row>
    <row r="44374" spans="13:13" ht="49.2" customHeight="1">
      <c r="M44374" s="85"/>
    </row>
    <row r="44375" spans="13:13" ht="49.2" customHeight="1">
      <c r="M44375" s="85"/>
    </row>
    <row r="44376" spans="13:13" ht="49.2" customHeight="1">
      <c r="M44376" s="85"/>
    </row>
    <row r="44377" spans="13:13" ht="49.2" customHeight="1">
      <c r="M44377" s="85"/>
    </row>
    <row r="44378" spans="13:13" ht="49.2" customHeight="1">
      <c r="M44378" s="85"/>
    </row>
    <row r="44379" spans="13:13" ht="49.2" customHeight="1">
      <c r="M44379" s="85"/>
    </row>
    <row r="44380" spans="13:13" ht="49.2" customHeight="1">
      <c r="M44380" s="85"/>
    </row>
    <row r="44381" spans="13:13" ht="49.2" customHeight="1">
      <c r="M44381" s="85"/>
    </row>
    <row r="44382" spans="13:13" ht="49.2" customHeight="1">
      <c r="M44382" s="85"/>
    </row>
    <row r="44383" spans="13:13" ht="49.2" customHeight="1">
      <c r="M44383" s="85"/>
    </row>
    <row r="44384" spans="13:13" ht="49.2" customHeight="1">
      <c r="M44384" s="85"/>
    </row>
    <row r="44385" spans="13:13" ht="49.2" customHeight="1">
      <c r="M44385" s="85"/>
    </row>
    <row r="44386" spans="13:13" ht="49.2" customHeight="1">
      <c r="M44386" s="85"/>
    </row>
    <row r="44387" spans="13:13" ht="49.2" customHeight="1">
      <c r="M44387" s="85"/>
    </row>
    <row r="44388" spans="13:13" ht="49.2" customHeight="1">
      <c r="M44388" s="85"/>
    </row>
    <row r="44389" spans="13:13" ht="49.2" customHeight="1">
      <c r="M44389" s="85"/>
    </row>
    <row r="44390" spans="13:13" ht="49.2" customHeight="1">
      <c r="M44390" s="85"/>
    </row>
    <row r="44391" spans="13:13" ht="49.2" customHeight="1">
      <c r="M44391" s="85"/>
    </row>
    <row r="44392" spans="13:13" ht="49.2" customHeight="1">
      <c r="M44392" s="85"/>
    </row>
    <row r="44393" spans="13:13" ht="49.2" customHeight="1">
      <c r="M44393" s="85"/>
    </row>
    <row r="44394" spans="13:13" ht="49.2" customHeight="1">
      <c r="M44394" s="85"/>
    </row>
    <row r="44395" spans="13:13" ht="49.2" customHeight="1">
      <c r="M44395" s="85"/>
    </row>
    <row r="44396" spans="13:13" ht="49.2" customHeight="1">
      <c r="M44396" s="85"/>
    </row>
    <row r="44397" spans="13:13" ht="49.2" customHeight="1">
      <c r="M44397" s="85"/>
    </row>
    <row r="44398" spans="13:13" ht="49.2" customHeight="1">
      <c r="M44398" s="85"/>
    </row>
    <row r="44399" spans="13:13" ht="49.2" customHeight="1">
      <c r="M44399" s="85"/>
    </row>
    <row r="44400" spans="13:13" ht="49.2" customHeight="1">
      <c r="M44400" s="85"/>
    </row>
    <row r="44401" spans="13:13" ht="49.2" customHeight="1">
      <c r="M44401" s="85"/>
    </row>
    <row r="44402" spans="13:13" ht="49.2" customHeight="1">
      <c r="M44402" s="85"/>
    </row>
    <row r="44403" spans="13:13" ht="49.2" customHeight="1">
      <c r="M44403" s="85"/>
    </row>
    <row r="44404" spans="13:13" ht="49.2" customHeight="1">
      <c r="M44404" s="85"/>
    </row>
    <row r="44405" spans="13:13" ht="49.2" customHeight="1">
      <c r="M44405" s="85"/>
    </row>
    <row r="44406" spans="13:13" ht="49.2" customHeight="1">
      <c r="M44406" s="85"/>
    </row>
    <row r="44407" spans="13:13" ht="49.2" customHeight="1">
      <c r="M44407" s="85"/>
    </row>
    <row r="44408" spans="13:13" ht="49.2" customHeight="1">
      <c r="M44408" s="85"/>
    </row>
    <row r="44409" spans="13:13" ht="49.2" customHeight="1">
      <c r="M44409" s="85"/>
    </row>
    <row r="44410" spans="13:13" ht="49.2" customHeight="1">
      <c r="M44410" s="85"/>
    </row>
    <row r="44411" spans="13:13" ht="49.2" customHeight="1">
      <c r="M44411" s="85"/>
    </row>
    <row r="44412" spans="13:13" ht="49.2" customHeight="1">
      <c r="M44412" s="85"/>
    </row>
    <row r="44413" spans="13:13" ht="49.2" customHeight="1">
      <c r="M44413" s="85"/>
    </row>
    <row r="44414" spans="13:13" ht="49.2" customHeight="1">
      <c r="M44414" s="85"/>
    </row>
    <row r="44415" spans="13:13" ht="49.2" customHeight="1">
      <c r="M44415" s="85"/>
    </row>
    <row r="44416" spans="13:13" ht="49.2" customHeight="1">
      <c r="M44416" s="85"/>
    </row>
    <row r="44417" spans="13:13" ht="49.2" customHeight="1">
      <c r="M44417" s="85"/>
    </row>
    <row r="44418" spans="13:13" ht="49.2" customHeight="1">
      <c r="M44418" s="85"/>
    </row>
    <row r="44419" spans="13:13" ht="49.2" customHeight="1">
      <c r="M44419" s="85"/>
    </row>
    <row r="44420" spans="13:13" ht="49.2" customHeight="1">
      <c r="M44420" s="85"/>
    </row>
    <row r="44421" spans="13:13" ht="49.2" customHeight="1">
      <c r="M44421" s="85"/>
    </row>
    <row r="44422" spans="13:13" ht="49.2" customHeight="1">
      <c r="M44422" s="85"/>
    </row>
    <row r="44423" spans="13:13" ht="49.2" customHeight="1">
      <c r="M44423" s="85"/>
    </row>
    <row r="44424" spans="13:13" ht="49.2" customHeight="1">
      <c r="M44424" s="85"/>
    </row>
    <row r="44425" spans="13:13" ht="49.2" customHeight="1">
      <c r="M44425" s="85"/>
    </row>
    <row r="44426" spans="13:13" ht="49.2" customHeight="1">
      <c r="M44426" s="85"/>
    </row>
    <row r="44427" spans="13:13" ht="49.2" customHeight="1">
      <c r="M44427" s="85"/>
    </row>
    <row r="44428" spans="13:13" ht="49.2" customHeight="1">
      <c r="M44428" s="85"/>
    </row>
    <row r="44429" spans="13:13" ht="49.2" customHeight="1">
      <c r="M44429" s="85"/>
    </row>
    <row r="44430" spans="13:13" ht="49.2" customHeight="1">
      <c r="M44430" s="85"/>
    </row>
    <row r="44431" spans="13:13" ht="49.2" customHeight="1">
      <c r="M44431" s="85"/>
    </row>
    <row r="44432" spans="13:13" ht="49.2" customHeight="1">
      <c r="M44432" s="85"/>
    </row>
    <row r="44433" spans="13:13" ht="49.2" customHeight="1">
      <c r="M44433" s="85"/>
    </row>
    <row r="44434" spans="13:13" ht="49.2" customHeight="1">
      <c r="M44434" s="85"/>
    </row>
    <row r="44435" spans="13:13" ht="49.2" customHeight="1">
      <c r="M44435" s="85"/>
    </row>
    <row r="44436" spans="13:13" ht="49.2" customHeight="1">
      <c r="M44436" s="85"/>
    </row>
    <row r="44437" spans="13:13" ht="49.2" customHeight="1">
      <c r="M44437" s="85"/>
    </row>
    <row r="44438" spans="13:13" ht="49.2" customHeight="1">
      <c r="M44438" s="85"/>
    </row>
    <row r="44439" spans="13:13" ht="49.2" customHeight="1">
      <c r="M44439" s="85"/>
    </row>
    <row r="44440" spans="13:13" ht="49.2" customHeight="1">
      <c r="M44440" s="85"/>
    </row>
    <row r="44441" spans="13:13" ht="49.2" customHeight="1">
      <c r="M44441" s="85"/>
    </row>
    <row r="44442" spans="13:13" ht="49.2" customHeight="1">
      <c r="M44442" s="85"/>
    </row>
    <row r="44443" spans="13:13" ht="49.2" customHeight="1">
      <c r="M44443" s="85"/>
    </row>
    <row r="44444" spans="13:13" ht="49.2" customHeight="1">
      <c r="M44444" s="85"/>
    </row>
    <row r="44445" spans="13:13" ht="49.2" customHeight="1">
      <c r="M44445" s="85"/>
    </row>
    <row r="44446" spans="13:13" ht="49.2" customHeight="1">
      <c r="M44446" s="85"/>
    </row>
    <row r="44447" spans="13:13" ht="49.2" customHeight="1">
      <c r="M44447" s="85"/>
    </row>
    <row r="44448" spans="13:13" ht="49.2" customHeight="1">
      <c r="M44448" s="85"/>
    </row>
    <row r="44449" spans="13:13" ht="49.2" customHeight="1">
      <c r="M44449" s="85"/>
    </row>
    <row r="44450" spans="13:13" ht="49.2" customHeight="1">
      <c r="M44450" s="85"/>
    </row>
    <row r="44451" spans="13:13" ht="49.2" customHeight="1">
      <c r="M44451" s="85"/>
    </row>
    <row r="44452" spans="13:13" ht="49.2" customHeight="1">
      <c r="M44452" s="85"/>
    </row>
    <row r="44453" spans="13:13" ht="49.2" customHeight="1">
      <c r="M44453" s="85"/>
    </row>
    <row r="44454" spans="13:13" ht="49.2" customHeight="1">
      <c r="M44454" s="85"/>
    </row>
    <row r="44455" spans="13:13" ht="49.2" customHeight="1">
      <c r="M44455" s="85"/>
    </row>
    <row r="44456" spans="13:13" ht="49.2" customHeight="1">
      <c r="M44456" s="85"/>
    </row>
    <row r="44457" spans="13:13" ht="49.2" customHeight="1">
      <c r="M44457" s="85"/>
    </row>
    <row r="44458" spans="13:13" ht="49.2" customHeight="1">
      <c r="M44458" s="85"/>
    </row>
    <row r="44459" spans="13:13" ht="49.2" customHeight="1">
      <c r="M44459" s="85"/>
    </row>
    <row r="44460" spans="13:13" ht="49.2" customHeight="1">
      <c r="M44460" s="85"/>
    </row>
    <row r="44461" spans="13:13" ht="49.2" customHeight="1">
      <c r="M44461" s="85"/>
    </row>
    <row r="44462" spans="13:13" ht="49.2" customHeight="1">
      <c r="M44462" s="85"/>
    </row>
    <row r="44463" spans="13:13" ht="49.2" customHeight="1">
      <c r="M44463" s="85"/>
    </row>
    <row r="44464" spans="13:13" ht="49.2" customHeight="1">
      <c r="M44464" s="85"/>
    </row>
    <row r="44465" spans="13:13" ht="49.2" customHeight="1">
      <c r="M44465" s="85"/>
    </row>
    <row r="44466" spans="13:13" ht="49.2" customHeight="1">
      <c r="M44466" s="85"/>
    </row>
    <row r="44467" spans="13:13" ht="49.2" customHeight="1">
      <c r="M44467" s="85"/>
    </row>
    <row r="44468" spans="13:13" ht="49.2" customHeight="1">
      <c r="M44468" s="85"/>
    </row>
    <row r="44469" spans="13:13" ht="49.2" customHeight="1">
      <c r="M44469" s="85"/>
    </row>
    <row r="44470" spans="13:13" ht="49.2" customHeight="1">
      <c r="M44470" s="85"/>
    </row>
    <row r="44471" spans="13:13" ht="49.2" customHeight="1">
      <c r="M44471" s="85"/>
    </row>
    <row r="44472" spans="13:13" ht="49.2" customHeight="1">
      <c r="M44472" s="85"/>
    </row>
    <row r="44473" spans="13:13" ht="49.2" customHeight="1">
      <c r="M44473" s="85"/>
    </row>
    <row r="44474" spans="13:13" ht="49.2" customHeight="1">
      <c r="M44474" s="85"/>
    </row>
    <row r="44475" spans="13:13" ht="49.2" customHeight="1">
      <c r="M44475" s="85"/>
    </row>
    <row r="44476" spans="13:13" ht="49.2" customHeight="1">
      <c r="M44476" s="85"/>
    </row>
    <row r="44477" spans="13:13" ht="49.2" customHeight="1">
      <c r="M44477" s="85"/>
    </row>
    <row r="44478" spans="13:13" ht="49.2" customHeight="1">
      <c r="M44478" s="85"/>
    </row>
    <row r="44479" spans="13:13" ht="49.2" customHeight="1">
      <c r="M44479" s="85"/>
    </row>
    <row r="44480" spans="13:13" ht="49.2" customHeight="1">
      <c r="M44480" s="85"/>
    </row>
    <row r="44481" spans="13:13" ht="49.2" customHeight="1">
      <c r="M44481" s="85"/>
    </row>
    <row r="44482" spans="13:13" ht="49.2" customHeight="1">
      <c r="M44482" s="85"/>
    </row>
    <row r="44483" spans="13:13" ht="49.2" customHeight="1">
      <c r="M44483" s="85"/>
    </row>
    <row r="44484" spans="13:13" ht="49.2" customHeight="1">
      <c r="M44484" s="85"/>
    </row>
    <row r="44485" spans="13:13" ht="49.2" customHeight="1">
      <c r="M44485" s="85"/>
    </row>
    <row r="44486" spans="13:13" ht="49.2" customHeight="1">
      <c r="M44486" s="85"/>
    </row>
    <row r="44487" spans="13:13" ht="49.2" customHeight="1">
      <c r="M44487" s="85"/>
    </row>
    <row r="44488" spans="13:13" ht="49.2" customHeight="1">
      <c r="M44488" s="85"/>
    </row>
    <row r="44489" spans="13:13" ht="49.2" customHeight="1">
      <c r="M44489" s="85"/>
    </row>
    <row r="44490" spans="13:13" ht="49.2" customHeight="1">
      <c r="M44490" s="85"/>
    </row>
    <row r="44491" spans="13:13" ht="49.2" customHeight="1">
      <c r="M44491" s="85"/>
    </row>
    <row r="44492" spans="13:13" ht="49.2" customHeight="1">
      <c r="M44492" s="85"/>
    </row>
    <row r="44493" spans="13:13" ht="49.2" customHeight="1">
      <c r="M44493" s="85"/>
    </row>
    <row r="44494" spans="13:13" ht="49.2" customHeight="1">
      <c r="M44494" s="85"/>
    </row>
    <row r="44495" spans="13:13" ht="49.2" customHeight="1">
      <c r="M44495" s="85"/>
    </row>
    <row r="44496" spans="13:13" ht="49.2" customHeight="1">
      <c r="M44496" s="85"/>
    </row>
    <row r="44497" spans="13:13" ht="49.2" customHeight="1">
      <c r="M44497" s="85"/>
    </row>
    <row r="44498" spans="13:13" ht="49.2" customHeight="1">
      <c r="M44498" s="85"/>
    </row>
    <row r="44499" spans="13:13" ht="49.2" customHeight="1">
      <c r="M44499" s="85"/>
    </row>
    <row r="44500" spans="13:13" ht="49.2" customHeight="1">
      <c r="M44500" s="85"/>
    </row>
    <row r="44501" spans="13:13" ht="49.2" customHeight="1">
      <c r="M44501" s="85"/>
    </row>
    <row r="44502" spans="13:13" ht="49.2" customHeight="1">
      <c r="M44502" s="85"/>
    </row>
    <row r="44503" spans="13:13" ht="49.2" customHeight="1">
      <c r="M44503" s="85"/>
    </row>
    <row r="44504" spans="13:13" ht="49.2" customHeight="1">
      <c r="M44504" s="85"/>
    </row>
    <row r="44505" spans="13:13" ht="49.2" customHeight="1">
      <c r="M44505" s="85"/>
    </row>
    <row r="44506" spans="13:13" ht="49.2" customHeight="1">
      <c r="M44506" s="85"/>
    </row>
    <row r="44507" spans="13:13" ht="49.2" customHeight="1">
      <c r="M44507" s="85"/>
    </row>
    <row r="44508" spans="13:13" ht="49.2" customHeight="1">
      <c r="M44508" s="85"/>
    </row>
    <row r="44509" spans="13:13" ht="49.2" customHeight="1">
      <c r="M44509" s="85"/>
    </row>
    <row r="44510" spans="13:13" ht="49.2" customHeight="1">
      <c r="M44510" s="85"/>
    </row>
    <row r="44511" spans="13:13" ht="49.2" customHeight="1">
      <c r="M44511" s="85"/>
    </row>
    <row r="44512" spans="13:13" ht="49.2" customHeight="1">
      <c r="M44512" s="85"/>
    </row>
    <row r="44513" spans="13:13" ht="49.2" customHeight="1">
      <c r="M44513" s="85"/>
    </row>
    <row r="44514" spans="13:13" ht="49.2" customHeight="1">
      <c r="M44514" s="85"/>
    </row>
    <row r="44515" spans="13:13" ht="49.2" customHeight="1">
      <c r="M44515" s="85"/>
    </row>
    <row r="44516" spans="13:13" ht="49.2" customHeight="1">
      <c r="M44516" s="85"/>
    </row>
    <row r="44517" spans="13:13" ht="49.2" customHeight="1">
      <c r="M44517" s="85"/>
    </row>
    <row r="44518" spans="13:13" ht="49.2" customHeight="1">
      <c r="M44518" s="85"/>
    </row>
    <row r="44519" spans="13:13" ht="49.2" customHeight="1">
      <c r="M44519" s="85"/>
    </row>
    <row r="44520" spans="13:13" ht="49.2" customHeight="1">
      <c r="M44520" s="85"/>
    </row>
    <row r="44521" spans="13:13" ht="49.2" customHeight="1">
      <c r="M44521" s="85"/>
    </row>
    <row r="44522" spans="13:13" ht="49.2" customHeight="1">
      <c r="M44522" s="85"/>
    </row>
    <row r="44523" spans="13:13" ht="49.2" customHeight="1">
      <c r="M44523" s="85"/>
    </row>
    <row r="44524" spans="13:13" ht="49.2" customHeight="1">
      <c r="M44524" s="85"/>
    </row>
    <row r="44525" spans="13:13" ht="49.2" customHeight="1">
      <c r="M44525" s="85"/>
    </row>
    <row r="44526" spans="13:13" ht="49.2" customHeight="1">
      <c r="M44526" s="85"/>
    </row>
    <row r="44527" spans="13:13" ht="49.2" customHeight="1">
      <c r="M44527" s="85"/>
    </row>
    <row r="44528" spans="13:13" ht="49.2" customHeight="1">
      <c r="M44528" s="85"/>
    </row>
    <row r="44529" spans="13:13" ht="49.2" customHeight="1">
      <c r="M44529" s="85"/>
    </row>
    <row r="44530" spans="13:13" ht="49.2" customHeight="1">
      <c r="M44530" s="85"/>
    </row>
    <row r="44531" spans="13:13" ht="49.2" customHeight="1">
      <c r="M44531" s="85"/>
    </row>
    <row r="44532" spans="13:13" ht="49.2" customHeight="1">
      <c r="M44532" s="85"/>
    </row>
    <row r="44533" spans="13:13" ht="49.2" customHeight="1">
      <c r="M44533" s="85"/>
    </row>
    <row r="44534" spans="13:13" ht="49.2" customHeight="1">
      <c r="M44534" s="85"/>
    </row>
    <row r="44535" spans="13:13" ht="49.2" customHeight="1">
      <c r="M44535" s="85"/>
    </row>
    <row r="44536" spans="13:13" ht="49.2" customHeight="1">
      <c r="M44536" s="85"/>
    </row>
    <row r="44537" spans="13:13" ht="49.2" customHeight="1">
      <c r="M44537" s="85"/>
    </row>
    <row r="44538" spans="13:13" ht="49.2" customHeight="1">
      <c r="M44538" s="85"/>
    </row>
    <row r="44539" spans="13:13" ht="49.2" customHeight="1">
      <c r="M44539" s="85"/>
    </row>
    <row r="44540" spans="13:13" ht="49.2" customHeight="1">
      <c r="M44540" s="85"/>
    </row>
    <row r="44541" spans="13:13" ht="49.2" customHeight="1">
      <c r="M44541" s="85"/>
    </row>
    <row r="44542" spans="13:13" ht="49.2" customHeight="1">
      <c r="M44542" s="85"/>
    </row>
    <row r="44543" spans="13:13" ht="49.2" customHeight="1">
      <c r="M44543" s="85"/>
    </row>
    <row r="44544" spans="13:13" ht="49.2" customHeight="1">
      <c r="M44544" s="85"/>
    </row>
    <row r="44545" spans="13:13" ht="49.2" customHeight="1">
      <c r="M44545" s="85"/>
    </row>
    <row r="44546" spans="13:13" ht="49.2" customHeight="1">
      <c r="M44546" s="85"/>
    </row>
    <row r="44547" spans="13:13" ht="49.2" customHeight="1">
      <c r="M44547" s="85"/>
    </row>
    <row r="44548" spans="13:13" ht="49.2" customHeight="1">
      <c r="M44548" s="85"/>
    </row>
    <row r="44549" spans="13:13" ht="49.2" customHeight="1">
      <c r="M44549" s="85"/>
    </row>
    <row r="44550" spans="13:13" ht="49.2" customHeight="1">
      <c r="M44550" s="85"/>
    </row>
    <row r="44551" spans="13:13" ht="49.2" customHeight="1">
      <c r="M44551" s="85"/>
    </row>
    <row r="44552" spans="13:13" ht="49.2" customHeight="1">
      <c r="M44552" s="85"/>
    </row>
    <row r="44553" spans="13:13" ht="49.2" customHeight="1">
      <c r="M44553" s="85"/>
    </row>
    <row r="44554" spans="13:13" ht="49.2" customHeight="1">
      <c r="M44554" s="85"/>
    </row>
    <row r="44555" spans="13:13" ht="49.2" customHeight="1">
      <c r="M44555" s="85"/>
    </row>
    <row r="44556" spans="13:13" ht="49.2" customHeight="1">
      <c r="M44556" s="85"/>
    </row>
    <row r="44557" spans="13:13" ht="49.2" customHeight="1">
      <c r="M44557" s="85"/>
    </row>
    <row r="44558" spans="13:13" ht="49.2" customHeight="1">
      <c r="M44558" s="85"/>
    </row>
    <row r="44559" spans="13:13" ht="49.2" customHeight="1">
      <c r="M44559" s="85"/>
    </row>
    <row r="44560" spans="13:13" ht="49.2" customHeight="1">
      <c r="M44560" s="85"/>
    </row>
    <row r="44561" spans="13:13" ht="49.2" customHeight="1">
      <c r="M44561" s="85"/>
    </row>
    <row r="44562" spans="13:13" ht="49.2" customHeight="1">
      <c r="M44562" s="85"/>
    </row>
    <row r="44563" spans="13:13" ht="49.2" customHeight="1">
      <c r="M44563" s="85"/>
    </row>
    <row r="44564" spans="13:13" ht="49.2" customHeight="1">
      <c r="M44564" s="85"/>
    </row>
    <row r="44565" spans="13:13" ht="49.2" customHeight="1">
      <c r="M44565" s="85"/>
    </row>
    <row r="44566" spans="13:13" ht="49.2" customHeight="1">
      <c r="M44566" s="85"/>
    </row>
    <row r="44567" spans="13:13" ht="49.2" customHeight="1">
      <c r="M44567" s="85"/>
    </row>
    <row r="44568" spans="13:13" ht="49.2" customHeight="1">
      <c r="M44568" s="85"/>
    </row>
    <row r="44569" spans="13:13" ht="49.2" customHeight="1">
      <c r="M44569" s="85"/>
    </row>
    <row r="44570" spans="13:13" ht="49.2" customHeight="1">
      <c r="M44570" s="85"/>
    </row>
    <row r="44571" spans="13:13" ht="49.2" customHeight="1">
      <c r="M44571" s="85"/>
    </row>
    <row r="44572" spans="13:13" ht="49.2" customHeight="1">
      <c r="M44572" s="85"/>
    </row>
    <row r="44573" spans="13:13" ht="49.2" customHeight="1">
      <c r="M44573" s="85"/>
    </row>
    <row r="44574" spans="13:13" ht="49.2" customHeight="1">
      <c r="M44574" s="85"/>
    </row>
    <row r="44575" spans="13:13" ht="49.2" customHeight="1">
      <c r="M44575" s="85"/>
    </row>
    <row r="44576" spans="13:13" ht="49.2" customHeight="1">
      <c r="M44576" s="85"/>
    </row>
    <row r="44577" spans="13:13" ht="49.2" customHeight="1">
      <c r="M44577" s="85"/>
    </row>
    <row r="44578" spans="13:13" ht="49.2" customHeight="1">
      <c r="M44578" s="85"/>
    </row>
    <row r="44579" spans="13:13" ht="49.2" customHeight="1">
      <c r="M44579" s="85"/>
    </row>
    <row r="44580" spans="13:13" ht="49.2" customHeight="1">
      <c r="M44580" s="85"/>
    </row>
    <row r="44581" spans="13:13" ht="49.2" customHeight="1">
      <c r="M44581" s="85"/>
    </row>
    <row r="44582" spans="13:13" ht="49.2" customHeight="1">
      <c r="M44582" s="85"/>
    </row>
    <row r="44583" spans="13:13" ht="49.2" customHeight="1">
      <c r="M44583" s="85"/>
    </row>
    <row r="44584" spans="13:13" ht="49.2" customHeight="1">
      <c r="M44584" s="85"/>
    </row>
    <row r="44585" spans="13:13" ht="49.2" customHeight="1">
      <c r="M44585" s="85"/>
    </row>
    <row r="44586" spans="13:13" ht="49.2" customHeight="1">
      <c r="M44586" s="85"/>
    </row>
    <row r="44587" spans="13:13" ht="49.2" customHeight="1">
      <c r="M44587" s="85"/>
    </row>
    <row r="44588" spans="13:13" ht="49.2" customHeight="1">
      <c r="M44588" s="85"/>
    </row>
    <row r="44589" spans="13:13" ht="49.2" customHeight="1">
      <c r="M44589" s="85"/>
    </row>
    <row r="44590" spans="13:13" ht="49.2" customHeight="1">
      <c r="M44590" s="85"/>
    </row>
    <row r="44591" spans="13:13" ht="49.2" customHeight="1">
      <c r="M44591" s="85"/>
    </row>
    <row r="44592" spans="13:13" ht="49.2" customHeight="1">
      <c r="M44592" s="85"/>
    </row>
    <row r="44593" spans="13:13" ht="49.2" customHeight="1">
      <c r="M44593" s="85"/>
    </row>
    <row r="44594" spans="13:13" ht="49.2" customHeight="1">
      <c r="M44594" s="85"/>
    </row>
    <row r="44595" spans="13:13" ht="49.2" customHeight="1">
      <c r="M44595" s="85"/>
    </row>
    <row r="44596" spans="13:13" ht="49.2" customHeight="1">
      <c r="M44596" s="85"/>
    </row>
    <row r="44597" spans="13:13" ht="49.2" customHeight="1">
      <c r="M44597" s="85"/>
    </row>
    <row r="44598" spans="13:13" ht="49.2" customHeight="1">
      <c r="M44598" s="85"/>
    </row>
    <row r="44599" spans="13:13" ht="49.2" customHeight="1">
      <c r="M44599" s="85"/>
    </row>
    <row r="44600" spans="13:13" ht="49.2" customHeight="1">
      <c r="M44600" s="85"/>
    </row>
    <row r="44601" spans="13:13" ht="49.2" customHeight="1">
      <c r="M44601" s="85"/>
    </row>
    <row r="44602" spans="13:13" ht="49.2" customHeight="1">
      <c r="M44602" s="85"/>
    </row>
    <row r="44603" spans="13:13" ht="49.2" customHeight="1">
      <c r="M44603" s="85"/>
    </row>
    <row r="44604" spans="13:13" ht="49.2" customHeight="1">
      <c r="M44604" s="85"/>
    </row>
    <row r="44605" spans="13:13" ht="49.2" customHeight="1">
      <c r="M44605" s="85"/>
    </row>
    <row r="44606" spans="13:13" ht="49.2" customHeight="1">
      <c r="M44606" s="85"/>
    </row>
    <row r="44607" spans="13:13" ht="49.2" customHeight="1">
      <c r="M44607" s="85"/>
    </row>
    <row r="44608" spans="13:13" ht="49.2" customHeight="1">
      <c r="M44608" s="85"/>
    </row>
    <row r="44609" spans="13:13" ht="49.2" customHeight="1">
      <c r="M44609" s="85"/>
    </row>
    <row r="44610" spans="13:13" ht="49.2" customHeight="1">
      <c r="M44610" s="85"/>
    </row>
    <row r="44611" spans="13:13" ht="49.2" customHeight="1">
      <c r="M44611" s="85"/>
    </row>
    <row r="44612" spans="13:13" ht="49.2" customHeight="1">
      <c r="M44612" s="85"/>
    </row>
    <row r="44613" spans="13:13" ht="49.2" customHeight="1">
      <c r="M44613" s="85"/>
    </row>
    <row r="44614" spans="13:13" ht="49.2" customHeight="1">
      <c r="M44614" s="85"/>
    </row>
    <row r="44615" spans="13:13" ht="49.2" customHeight="1">
      <c r="M44615" s="85"/>
    </row>
    <row r="44616" spans="13:13" ht="49.2" customHeight="1">
      <c r="M44616" s="85"/>
    </row>
    <row r="44617" spans="13:13" ht="49.2" customHeight="1">
      <c r="M44617" s="85"/>
    </row>
    <row r="44618" spans="13:13" ht="49.2" customHeight="1">
      <c r="M44618" s="85"/>
    </row>
    <row r="44619" spans="13:13" ht="49.2" customHeight="1">
      <c r="M44619" s="85"/>
    </row>
    <row r="44620" spans="13:13" ht="49.2" customHeight="1">
      <c r="M44620" s="85"/>
    </row>
    <row r="44621" spans="13:13" ht="49.2" customHeight="1">
      <c r="M44621" s="85"/>
    </row>
    <row r="44622" spans="13:13" ht="49.2" customHeight="1">
      <c r="M44622" s="85"/>
    </row>
    <row r="44623" spans="13:13" ht="49.2" customHeight="1">
      <c r="M44623" s="85"/>
    </row>
    <row r="44624" spans="13:13" ht="49.2" customHeight="1">
      <c r="M44624" s="85"/>
    </row>
    <row r="44625" spans="13:13" ht="49.2" customHeight="1">
      <c r="M44625" s="85"/>
    </row>
    <row r="44626" spans="13:13" ht="49.2" customHeight="1">
      <c r="M44626" s="85"/>
    </row>
    <row r="44627" spans="13:13" ht="49.2" customHeight="1">
      <c r="M44627" s="85"/>
    </row>
    <row r="44628" spans="13:13" ht="49.2" customHeight="1">
      <c r="M44628" s="85"/>
    </row>
    <row r="44629" spans="13:13" ht="49.2" customHeight="1">
      <c r="M44629" s="85"/>
    </row>
    <row r="44630" spans="13:13" ht="49.2" customHeight="1">
      <c r="M44630" s="85"/>
    </row>
    <row r="44631" spans="13:13" ht="49.2" customHeight="1">
      <c r="M44631" s="85"/>
    </row>
    <row r="44632" spans="13:13" ht="49.2" customHeight="1">
      <c r="M44632" s="85"/>
    </row>
    <row r="44633" spans="13:13" ht="49.2" customHeight="1">
      <c r="M44633" s="85"/>
    </row>
    <row r="44634" spans="13:13" ht="49.2" customHeight="1">
      <c r="M44634" s="85"/>
    </row>
    <row r="44635" spans="13:13" ht="49.2" customHeight="1">
      <c r="M44635" s="85"/>
    </row>
    <row r="44636" spans="13:13" ht="49.2" customHeight="1">
      <c r="M44636" s="85"/>
    </row>
    <row r="44637" spans="13:13" ht="49.2" customHeight="1">
      <c r="M44637" s="85"/>
    </row>
    <row r="44638" spans="13:13" ht="49.2" customHeight="1">
      <c r="M44638" s="85"/>
    </row>
    <row r="44639" spans="13:13" ht="49.2" customHeight="1">
      <c r="M44639" s="85"/>
    </row>
    <row r="44640" spans="13:13" ht="49.2" customHeight="1">
      <c r="M44640" s="85"/>
    </row>
    <row r="44641" spans="13:13" ht="49.2" customHeight="1">
      <c r="M44641" s="85"/>
    </row>
    <row r="44642" spans="13:13" ht="49.2" customHeight="1">
      <c r="M44642" s="85"/>
    </row>
    <row r="44643" spans="13:13" ht="49.2" customHeight="1">
      <c r="M44643" s="85"/>
    </row>
    <row r="44644" spans="13:13" ht="49.2" customHeight="1">
      <c r="M44644" s="85"/>
    </row>
    <row r="44645" spans="13:13" ht="49.2" customHeight="1">
      <c r="M44645" s="85"/>
    </row>
    <row r="44646" spans="13:13" ht="49.2" customHeight="1">
      <c r="M44646" s="85"/>
    </row>
    <row r="44647" spans="13:13" ht="49.2" customHeight="1">
      <c r="M44647" s="85"/>
    </row>
    <row r="44648" spans="13:13" ht="49.2" customHeight="1">
      <c r="M44648" s="85"/>
    </row>
    <row r="44649" spans="13:13" ht="49.2" customHeight="1">
      <c r="M44649" s="85"/>
    </row>
    <row r="44650" spans="13:13" ht="49.2" customHeight="1">
      <c r="M44650" s="85"/>
    </row>
    <row r="44651" spans="13:13" ht="49.2" customHeight="1">
      <c r="M44651" s="85"/>
    </row>
    <row r="44652" spans="13:13" ht="49.2" customHeight="1">
      <c r="M44652" s="85"/>
    </row>
    <row r="44653" spans="13:13" ht="49.2" customHeight="1">
      <c r="M44653" s="85"/>
    </row>
    <row r="44654" spans="13:13" ht="49.2" customHeight="1">
      <c r="M44654" s="85"/>
    </row>
    <row r="44655" spans="13:13" ht="49.2" customHeight="1">
      <c r="M44655" s="85"/>
    </row>
    <row r="44656" spans="13:13" ht="49.2" customHeight="1">
      <c r="M44656" s="85"/>
    </row>
    <row r="44657" spans="13:13" ht="49.2" customHeight="1">
      <c r="M44657" s="85"/>
    </row>
    <row r="44658" spans="13:13" ht="49.2" customHeight="1">
      <c r="M44658" s="85"/>
    </row>
    <row r="44659" spans="13:13" ht="49.2" customHeight="1">
      <c r="M44659" s="85"/>
    </row>
    <row r="44660" spans="13:13" ht="49.2" customHeight="1">
      <c r="M44660" s="85"/>
    </row>
    <row r="44661" spans="13:13" ht="49.2" customHeight="1">
      <c r="M44661" s="85"/>
    </row>
    <row r="44662" spans="13:13" ht="49.2" customHeight="1">
      <c r="M44662" s="85"/>
    </row>
    <row r="44663" spans="13:13" ht="49.2" customHeight="1">
      <c r="M44663" s="85"/>
    </row>
    <row r="44664" spans="13:13" ht="49.2" customHeight="1">
      <c r="M44664" s="85"/>
    </row>
    <row r="44665" spans="13:13" ht="49.2" customHeight="1">
      <c r="M44665" s="85"/>
    </row>
    <row r="44666" spans="13:13" ht="49.2" customHeight="1">
      <c r="M44666" s="85"/>
    </row>
    <row r="44667" spans="13:13" ht="49.2" customHeight="1">
      <c r="M44667" s="85"/>
    </row>
    <row r="44668" spans="13:13" ht="49.2" customHeight="1">
      <c r="M44668" s="85"/>
    </row>
    <row r="44669" spans="13:13" ht="49.2" customHeight="1">
      <c r="M44669" s="85"/>
    </row>
    <row r="44670" spans="13:13" ht="49.2" customHeight="1">
      <c r="M44670" s="85"/>
    </row>
    <row r="44671" spans="13:13" ht="49.2" customHeight="1">
      <c r="M44671" s="85"/>
    </row>
    <row r="44672" spans="13:13" ht="49.2" customHeight="1">
      <c r="M44672" s="85"/>
    </row>
    <row r="44673" spans="13:13" ht="49.2" customHeight="1">
      <c r="M44673" s="85"/>
    </row>
    <row r="44674" spans="13:13" ht="49.2" customHeight="1">
      <c r="M44674" s="85"/>
    </row>
    <row r="44675" spans="13:13" ht="49.2" customHeight="1">
      <c r="M44675" s="85"/>
    </row>
    <row r="44676" spans="13:13" ht="49.2" customHeight="1">
      <c r="M44676" s="85"/>
    </row>
    <row r="44677" spans="13:13" ht="49.2" customHeight="1">
      <c r="M44677" s="85"/>
    </row>
    <row r="44678" spans="13:13" ht="49.2" customHeight="1">
      <c r="M44678" s="85"/>
    </row>
    <row r="44679" spans="13:13" ht="49.2" customHeight="1">
      <c r="M44679" s="85"/>
    </row>
    <row r="44680" spans="13:13" ht="49.2" customHeight="1">
      <c r="M44680" s="85"/>
    </row>
    <row r="44681" spans="13:13" ht="49.2" customHeight="1">
      <c r="M44681" s="85"/>
    </row>
    <row r="44682" spans="13:13" ht="49.2" customHeight="1">
      <c r="M44682" s="85"/>
    </row>
    <row r="44683" spans="13:13" ht="49.2" customHeight="1">
      <c r="M44683" s="85"/>
    </row>
    <row r="44684" spans="13:13" ht="49.2" customHeight="1">
      <c r="M44684" s="85"/>
    </row>
    <row r="44685" spans="13:13" ht="49.2" customHeight="1">
      <c r="M44685" s="85"/>
    </row>
    <row r="44686" spans="13:13" ht="49.2" customHeight="1">
      <c r="M44686" s="85"/>
    </row>
    <row r="44687" spans="13:13" ht="49.2" customHeight="1">
      <c r="M44687" s="85"/>
    </row>
    <row r="44688" spans="13:13" ht="49.2" customHeight="1">
      <c r="M44688" s="85"/>
    </row>
    <row r="44689" spans="13:13" ht="49.2" customHeight="1">
      <c r="M44689" s="85"/>
    </row>
    <row r="44690" spans="13:13" ht="49.2" customHeight="1">
      <c r="M44690" s="85"/>
    </row>
    <row r="44691" spans="13:13" ht="49.2" customHeight="1">
      <c r="M44691" s="85"/>
    </row>
    <row r="44692" spans="13:13" ht="49.2" customHeight="1">
      <c r="M44692" s="85"/>
    </row>
    <row r="44693" spans="13:13" ht="49.2" customHeight="1">
      <c r="M44693" s="85"/>
    </row>
    <row r="44694" spans="13:13" ht="49.2" customHeight="1">
      <c r="M44694" s="85"/>
    </row>
    <row r="44695" spans="13:13" ht="49.2" customHeight="1">
      <c r="M44695" s="85"/>
    </row>
    <row r="44696" spans="13:13" ht="49.2" customHeight="1">
      <c r="M44696" s="85"/>
    </row>
    <row r="44697" spans="13:13" ht="49.2" customHeight="1">
      <c r="M44697" s="85"/>
    </row>
    <row r="44698" spans="13:13" ht="49.2" customHeight="1">
      <c r="M44698" s="85"/>
    </row>
    <row r="44699" spans="13:13" ht="49.2" customHeight="1">
      <c r="M44699" s="85"/>
    </row>
    <row r="44700" spans="13:13" ht="49.2" customHeight="1">
      <c r="M44700" s="85"/>
    </row>
    <row r="44701" spans="13:13" ht="49.2" customHeight="1">
      <c r="M44701" s="85"/>
    </row>
    <row r="44702" spans="13:13" ht="49.2" customHeight="1">
      <c r="M44702" s="85"/>
    </row>
    <row r="44703" spans="13:13" ht="49.2" customHeight="1">
      <c r="M44703" s="85"/>
    </row>
    <row r="44704" spans="13:13" ht="49.2" customHeight="1">
      <c r="M44704" s="85"/>
    </row>
    <row r="44705" spans="13:13" ht="49.2" customHeight="1">
      <c r="M44705" s="85"/>
    </row>
    <row r="44706" spans="13:13" ht="49.2" customHeight="1">
      <c r="M44706" s="85"/>
    </row>
    <row r="44707" spans="13:13" ht="49.2" customHeight="1">
      <c r="M44707" s="85"/>
    </row>
    <row r="44708" spans="13:13" ht="49.2" customHeight="1">
      <c r="M44708" s="85"/>
    </row>
    <row r="44709" spans="13:13" ht="49.2" customHeight="1">
      <c r="M44709" s="85"/>
    </row>
    <row r="44710" spans="13:13" ht="49.2" customHeight="1">
      <c r="M44710" s="85"/>
    </row>
    <row r="44711" spans="13:13" ht="49.2" customHeight="1">
      <c r="M44711" s="85"/>
    </row>
    <row r="44712" spans="13:13" ht="49.2" customHeight="1">
      <c r="M44712" s="85"/>
    </row>
    <row r="44713" spans="13:13" ht="49.2" customHeight="1">
      <c r="M44713" s="85"/>
    </row>
    <row r="44714" spans="13:13" ht="49.2" customHeight="1">
      <c r="M44714" s="85"/>
    </row>
    <row r="44715" spans="13:13" ht="49.2" customHeight="1">
      <c r="M44715" s="85"/>
    </row>
    <row r="44716" spans="13:13" ht="49.2" customHeight="1">
      <c r="M44716" s="85"/>
    </row>
    <row r="44717" spans="13:13" ht="49.2" customHeight="1">
      <c r="M44717" s="85"/>
    </row>
    <row r="44718" spans="13:13" ht="49.2" customHeight="1">
      <c r="M44718" s="85"/>
    </row>
    <row r="44719" spans="13:13" ht="49.2" customHeight="1">
      <c r="M44719" s="85"/>
    </row>
    <row r="44720" spans="13:13" ht="49.2" customHeight="1">
      <c r="M44720" s="85"/>
    </row>
    <row r="44721" spans="13:13" ht="49.2" customHeight="1">
      <c r="M44721" s="85"/>
    </row>
    <row r="44722" spans="13:13" ht="49.2" customHeight="1">
      <c r="M44722" s="85"/>
    </row>
    <row r="44723" spans="13:13" ht="49.2" customHeight="1">
      <c r="M44723" s="85"/>
    </row>
    <row r="44724" spans="13:13" ht="49.2" customHeight="1">
      <c r="M44724" s="85"/>
    </row>
    <row r="44725" spans="13:13" ht="49.2" customHeight="1">
      <c r="M44725" s="85"/>
    </row>
    <row r="44726" spans="13:13" ht="49.2" customHeight="1">
      <c r="M44726" s="85"/>
    </row>
    <row r="44727" spans="13:13" ht="49.2" customHeight="1">
      <c r="M44727" s="85"/>
    </row>
    <row r="44728" spans="13:13" ht="49.2" customHeight="1">
      <c r="M44728" s="85"/>
    </row>
    <row r="44729" spans="13:13" ht="49.2" customHeight="1">
      <c r="M44729" s="85"/>
    </row>
    <row r="44730" spans="13:13" ht="49.2" customHeight="1">
      <c r="M44730" s="85"/>
    </row>
    <row r="44731" spans="13:13" ht="49.2" customHeight="1">
      <c r="M44731" s="85"/>
    </row>
    <row r="44732" spans="13:13" ht="49.2" customHeight="1">
      <c r="M44732" s="85"/>
    </row>
    <row r="44733" spans="13:13" ht="49.2" customHeight="1">
      <c r="M44733" s="85"/>
    </row>
    <row r="44734" spans="13:13" ht="49.2" customHeight="1">
      <c r="M44734" s="85"/>
    </row>
    <row r="44735" spans="13:13" ht="49.2" customHeight="1">
      <c r="M44735" s="85"/>
    </row>
    <row r="44736" spans="13:13" ht="49.2" customHeight="1">
      <c r="M44736" s="85"/>
    </row>
    <row r="44737" spans="13:13" ht="49.2" customHeight="1">
      <c r="M44737" s="85"/>
    </row>
    <row r="44738" spans="13:13" ht="49.2" customHeight="1">
      <c r="M44738" s="85"/>
    </row>
    <row r="44739" spans="13:13" ht="49.2" customHeight="1">
      <c r="M44739" s="85"/>
    </row>
    <row r="44740" spans="13:13" ht="49.2" customHeight="1">
      <c r="M44740" s="85"/>
    </row>
    <row r="44741" spans="13:13" ht="49.2" customHeight="1">
      <c r="M44741" s="85"/>
    </row>
    <row r="44742" spans="13:13" ht="49.2" customHeight="1">
      <c r="M44742" s="85"/>
    </row>
    <row r="44743" spans="13:13" ht="49.2" customHeight="1">
      <c r="M44743" s="85"/>
    </row>
    <row r="44744" spans="13:13" ht="49.2" customHeight="1">
      <c r="M44744" s="85"/>
    </row>
    <row r="44745" spans="13:13" ht="49.2" customHeight="1">
      <c r="M44745" s="85"/>
    </row>
    <row r="44746" spans="13:13" ht="49.2" customHeight="1">
      <c r="M44746" s="85"/>
    </row>
    <row r="44747" spans="13:13" ht="49.2" customHeight="1">
      <c r="M44747" s="85"/>
    </row>
    <row r="44748" spans="13:13" ht="49.2" customHeight="1">
      <c r="M44748" s="85"/>
    </row>
    <row r="44749" spans="13:13" ht="49.2" customHeight="1">
      <c r="M44749" s="85"/>
    </row>
    <row r="44750" spans="13:13" ht="49.2" customHeight="1">
      <c r="M44750" s="85"/>
    </row>
    <row r="44751" spans="13:13" ht="49.2" customHeight="1">
      <c r="M44751" s="85"/>
    </row>
    <row r="44752" spans="13:13" ht="49.2" customHeight="1">
      <c r="M44752" s="85"/>
    </row>
    <row r="44753" spans="13:13" ht="49.2" customHeight="1">
      <c r="M44753" s="85"/>
    </row>
    <row r="44754" spans="13:13" ht="49.2" customHeight="1">
      <c r="M44754" s="85"/>
    </row>
    <row r="44755" spans="13:13" ht="49.2" customHeight="1">
      <c r="M44755" s="85"/>
    </row>
    <row r="44756" spans="13:13" ht="49.2" customHeight="1">
      <c r="M44756" s="85"/>
    </row>
    <row r="44757" spans="13:13" ht="49.2" customHeight="1">
      <c r="M44757" s="85"/>
    </row>
    <row r="44758" spans="13:13" ht="49.2" customHeight="1">
      <c r="M44758" s="85"/>
    </row>
    <row r="44759" spans="13:13" ht="49.2" customHeight="1">
      <c r="M44759" s="85"/>
    </row>
    <row r="44760" spans="13:13" ht="49.2" customHeight="1">
      <c r="M44760" s="85"/>
    </row>
    <row r="44761" spans="13:13" ht="49.2" customHeight="1">
      <c r="M44761" s="85"/>
    </row>
    <row r="44762" spans="13:13" ht="49.2" customHeight="1">
      <c r="M44762" s="85"/>
    </row>
    <row r="44763" spans="13:13" ht="49.2" customHeight="1">
      <c r="M44763" s="85"/>
    </row>
    <row r="44764" spans="13:13" ht="49.2" customHeight="1">
      <c r="M44764" s="85"/>
    </row>
    <row r="44765" spans="13:13" ht="49.2" customHeight="1">
      <c r="M44765" s="85"/>
    </row>
    <row r="44766" spans="13:13" ht="49.2" customHeight="1">
      <c r="M44766" s="85"/>
    </row>
    <row r="44767" spans="13:13" ht="49.2" customHeight="1">
      <c r="M44767" s="85"/>
    </row>
    <row r="44768" spans="13:13" ht="49.2" customHeight="1">
      <c r="M44768" s="85"/>
    </row>
    <row r="44769" spans="13:13" ht="49.2" customHeight="1">
      <c r="M44769" s="85"/>
    </row>
    <row r="44770" spans="13:13" ht="49.2" customHeight="1">
      <c r="M44770" s="85"/>
    </row>
    <row r="44771" spans="13:13" ht="49.2" customHeight="1">
      <c r="M44771" s="85"/>
    </row>
    <row r="44772" spans="13:13" ht="49.2" customHeight="1">
      <c r="M44772" s="85"/>
    </row>
    <row r="44773" spans="13:13" ht="49.2" customHeight="1">
      <c r="M44773" s="85"/>
    </row>
    <row r="44774" spans="13:13" ht="49.2" customHeight="1">
      <c r="M44774" s="85"/>
    </row>
    <row r="44775" spans="13:13" ht="49.2" customHeight="1">
      <c r="M44775" s="85"/>
    </row>
    <row r="44776" spans="13:13" ht="49.2" customHeight="1">
      <c r="M44776" s="85"/>
    </row>
    <row r="44777" spans="13:13" ht="49.2" customHeight="1">
      <c r="M44777" s="85"/>
    </row>
    <row r="44778" spans="13:13" ht="49.2" customHeight="1">
      <c r="M44778" s="85"/>
    </row>
    <row r="44779" spans="13:13" ht="49.2" customHeight="1">
      <c r="M44779" s="85"/>
    </row>
    <row r="44780" spans="13:13" ht="49.2" customHeight="1">
      <c r="M44780" s="85"/>
    </row>
    <row r="44781" spans="13:13" ht="49.2" customHeight="1">
      <c r="M44781" s="85"/>
    </row>
    <row r="44782" spans="13:13" ht="49.2" customHeight="1">
      <c r="M44782" s="85"/>
    </row>
    <row r="44783" spans="13:13" ht="49.2" customHeight="1">
      <c r="M44783" s="85"/>
    </row>
    <row r="44784" spans="13:13" ht="49.2" customHeight="1">
      <c r="M44784" s="85"/>
    </row>
    <row r="44785" spans="13:13" ht="49.2" customHeight="1">
      <c r="M44785" s="85"/>
    </row>
    <row r="44786" spans="13:13" ht="49.2" customHeight="1">
      <c r="M44786" s="85"/>
    </row>
    <row r="44787" spans="13:13" ht="49.2" customHeight="1">
      <c r="M44787" s="85"/>
    </row>
    <row r="44788" spans="13:13" ht="49.2" customHeight="1">
      <c r="M44788" s="85"/>
    </row>
    <row r="44789" spans="13:13" ht="49.2" customHeight="1">
      <c r="M44789" s="85"/>
    </row>
    <row r="44790" spans="13:13" ht="49.2" customHeight="1">
      <c r="M44790" s="85"/>
    </row>
    <row r="44791" spans="13:13" ht="49.2" customHeight="1">
      <c r="M44791" s="85"/>
    </row>
    <row r="44792" spans="13:13" ht="49.2" customHeight="1">
      <c r="M44792" s="85"/>
    </row>
    <row r="44793" spans="13:13" ht="49.2" customHeight="1">
      <c r="M44793" s="85"/>
    </row>
    <row r="44794" spans="13:13" ht="49.2" customHeight="1">
      <c r="M44794" s="85"/>
    </row>
    <row r="44795" spans="13:13" ht="49.2" customHeight="1">
      <c r="M44795" s="85"/>
    </row>
    <row r="44796" spans="13:13" ht="49.2" customHeight="1">
      <c r="M44796" s="85"/>
    </row>
    <row r="44797" spans="13:13" ht="49.2" customHeight="1">
      <c r="M44797" s="85"/>
    </row>
    <row r="44798" spans="13:13" ht="49.2" customHeight="1">
      <c r="M44798" s="85"/>
    </row>
    <row r="44799" spans="13:13" ht="49.2" customHeight="1">
      <c r="M44799" s="85"/>
    </row>
    <row r="44800" spans="13:13" ht="49.2" customHeight="1">
      <c r="M44800" s="85"/>
    </row>
    <row r="44801" spans="13:13" ht="49.2" customHeight="1">
      <c r="M44801" s="85"/>
    </row>
    <row r="44802" spans="13:13" ht="49.2" customHeight="1">
      <c r="M44802" s="85"/>
    </row>
    <row r="44803" spans="13:13" ht="49.2" customHeight="1">
      <c r="M44803" s="85"/>
    </row>
    <row r="44804" spans="13:13" ht="49.2" customHeight="1">
      <c r="M44804" s="85"/>
    </row>
    <row r="44805" spans="13:13" ht="49.2" customHeight="1">
      <c r="M44805" s="85"/>
    </row>
    <row r="44806" spans="13:13" ht="49.2" customHeight="1">
      <c r="M44806" s="85"/>
    </row>
    <row r="44807" spans="13:13" ht="49.2" customHeight="1">
      <c r="M44807" s="85"/>
    </row>
    <row r="44808" spans="13:13" ht="49.2" customHeight="1">
      <c r="M44808" s="85"/>
    </row>
    <row r="44809" spans="13:13" ht="49.2" customHeight="1">
      <c r="M44809" s="85"/>
    </row>
    <row r="44810" spans="13:13" ht="49.2" customHeight="1">
      <c r="M44810" s="85"/>
    </row>
    <row r="44811" spans="13:13" ht="49.2" customHeight="1">
      <c r="M44811" s="85"/>
    </row>
    <row r="44812" spans="13:13" ht="49.2" customHeight="1">
      <c r="M44812" s="85"/>
    </row>
    <row r="44813" spans="13:13" ht="49.2" customHeight="1">
      <c r="M44813" s="85"/>
    </row>
    <row r="44814" spans="13:13" ht="49.2" customHeight="1">
      <c r="M44814" s="85"/>
    </row>
    <row r="44815" spans="13:13" ht="49.2" customHeight="1">
      <c r="M44815" s="85"/>
    </row>
    <row r="44816" spans="13:13" ht="49.2" customHeight="1">
      <c r="M44816" s="85"/>
    </row>
    <row r="44817" spans="13:13" ht="49.2" customHeight="1">
      <c r="M44817" s="85"/>
    </row>
    <row r="44818" spans="13:13" ht="49.2" customHeight="1">
      <c r="M44818" s="85"/>
    </row>
    <row r="44819" spans="13:13" ht="49.2" customHeight="1">
      <c r="M44819" s="85"/>
    </row>
    <row r="44820" spans="13:13" ht="49.2" customHeight="1">
      <c r="M44820" s="85"/>
    </row>
    <row r="44821" spans="13:13" ht="49.2" customHeight="1">
      <c r="M44821" s="85"/>
    </row>
    <row r="44822" spans="13:13" ht="49.2" customHeight="1">
      <c r="M44822" s="85"/>
    </row>
    <row r="44823" spans="13:13" ht="49.2" customHeight="1">
      <c r="M44823" s="85"/>
    </row>
    <row r="44824" spans="13:13" ht="49.2" customHeight="1">
      <c r="M44824" s="85"/>
    </row>
    <row r="44825" spans="13:13" ht="49.2" customHeight="1">
      <c r="M44825" s="85"/>
    </row>
    <row r="44826" spans="13:13" ht="49.2" customHeight="1">
      <c r="M44826" s="85"/>
    </row>
    <row r="44827" spans="13:13" ht="49.2" customHeight="1">
      <c r="M44827" s="85"/>
    </row>
    <row r="44828" spans="13:13" ht="49.2" customHeight="1">
      <c r="M44828" s="85"/>
    </row>
    <row r="44829" spans="13:13" ht="49.2" customHeight="1">
      <c r="M44829" s="85"/>
    </row>
    <row r="44830" spans="13:13" ht="49.2" customHeight="1">
      <c r="M44830" s="85"/>
    </row>
    <row r="44831" spans="13:13" ht="49.2" customHeight="1">
      <c r="M44831" s="85"/>
    </row>
    <row r="44832" spans="13:13" ht="49.2" customHeight="1">
      <c r="M44832" s="85"/>
    </row>
    <row r="44833" spans="13:13" ht="49.2" customHeight="1">
      <c r="M44833" s="85"/>
    </row>
    <row r="44834" spans="13:13" ht="49.2" customHeight="1">
      <c r="M44834" s="85"/>
    </row>
    <row r="44835" spans="13:13" ht="49.2" customHeight="1">
      <c r="M44835" s="85"/>
    </row>
    <row r="44836" spans="13:13" ht="49.2" customHeight="1">
      <c r="M44836" s="85"/>
    </row>
    <row r="44837" spans="13:13" ht="49.2" customHeight="1">
      <c r="M44837" s="85"/>
    </row>
    <row r="44838" spans="13:13" ht="49.2" customHeight="1">
      <c r="M44838" s="85"/>
    </row>
    <row r="44839" spans="13:13" ht="49.2" customHeight="1">
      <c r="M44839" s="85"/>
    </row>
    <row r="44840" spans="13:13" ht="49.2" customHeight="1">
      <c r="M44840" s="85"/>
    </row>
    <row r="44841" spans="13:13" ht="49.2" customHeight="1">
      <c r="M44841" s="85"/>
    </row>
    <row r="44842" spans="13:13" ht="49.2" customHeight="1">
      <c r="M44842" s="85"/>
    </row>
    <row r="44843" spans="13:13" ht="49.2" customHeight="1">
      <c r="M44843" s="85"/>
    </row>
    <row r="44844" spans="13:13" ht="49.2" customHeight="1">
      <c r="M44844" s="85"/>
    </row>
    <row r="44845" spans="13:13" ht="49.2" customHeight="1">
      <c r="M44845" s="85"/>
    </row>
    <row r="44846" spans="13:13" ht="49.2" customHeight="1">
      <c r="M44846" s="85"/>
    </row>
    <row r="44847" spans="13:13" ht="49.2" customHeight="1">
      <c r="M44847" s="85"/>
    </row>
    <row r="44848" spans="13:13" ht="49.2" customHeight="1">
      <c r="M44848" s="85"/>
    </row>
    <row r="44849" spans="13:13" ht="49.2" customHeight="1">
      <c r="M44849" s="85"/>
    </row>
    <row r="44850" spans="13:13" ht="49.2" customHeight="1">
      <c r="M44850" s="85"/>
    </row>
    <row r="44851" spans="13:13" ht="49.2" customHeight="1">
      <c r="M44851" s="85"/>
    </row>
    <row r="44852" spans="13:13" ht="49.2" customHeight="1">
      <c r="M44852" s="85"/>
    </row>
    <row r="44853" spans="13:13" ht="49.2" customHeight="1">
      <c r="M44853" s="85"/>
    </row>
    <row r="44854" spans="13:13" ht="49.2" customHeight="1">
      <c r="M44854" s="85"/>
    </row>
    <row r="44855" spans="13:13" ht="49.2" customHeight="1">
      <c r="M44855" s="85"/>
    </row>
    <row r="44856" spans="13:13" ht="49.2" customHeight="1">
      <c r="M44856" s="85"/>
    </row>
    <row r="44857" spans="13:13" ht="49.2" customHeight="1">
      <c r="M44857" s="85"/>
    </row>
    <row r="44858" spans="13:13" ht="49.2" customHeight="1">
      <c r="M44858" s="85"/>
    </row>
    <row r="44859" spans="13:13" ht="49.2" customHeight="1">
      <c r="M44859" s="85"/>
    </row>
    <row r="44860" spans="13:13" ht="49.2" customHeight="1">
      <c r="M44860" s="85"/>
    </row>
    <row r="44861" spans="13:13" ht="49.2" customHeight="1">
      <c r="M44861" s="85"/>
    </row>
    <row r="44862" spans="13:13" ht="49.2" customHeight="1">
      <c r="M44862" s="85"/>
    </row>
    <row r="44863" spans="13:13" ht="49.2" customHeight="1">
      <c r="M44863" s="85"/>
    </row>
    <row r="44864" spans="13:13" ht="49.2" customHeight="1">
      <c r="M44864" s="85"/>
    </row>
    <row r="44865" spans="13:13" ht="49.2" customHeight="1">
      <c r="M44865" s="85"/>
    </row>
    <row r="44866" spans="13:13" ht="49.2" customHeight="1">
      <c r="M44866" s="85"/>
    </row>
    <row r="44867" spans="13:13" ht="49.2" customHeight="1">
      <c r="M44867" s="85"/>
    </row>
    <row r="44868" spans="13:13" ht="49.2" customHeight="1">
      <c r="M44868" s="85"/>
    </row>
    <row r="44869" spans="13:13" ht="49.2" customHeight="1">
      <c r="M44869" s="85"/>
    </row>
    <row r="44870" spans="13:13" ht="49.2" customHeight="1">
      <c r="M44870" s="85"/>
    </row>
    <row r="44871" spans="13:13" ht="49.2" customHeight="1">
      <c r="M44871" s="85"/>
    </row>
    <row r="44872" spans="13:13" ht="49.2" customHeight="1">
      <c r="M44872" s="85"/>
    </row>
    <row r="44873" spans="13:13" ht="49.2" customHeight="1">
      <c r="M44873" s="85"/>
    </row>
    <row r="44874" spans="13:13" ht="49.2" customHeight="1">
      <c r="M44874" s="85"/>
    </row>
    <row r="44875" spans="13:13" ht="49.2" customHeight="1">
      <c r="M44875" s="85"/>
    </row>
    <row r="44876" spans="13:13" ht="49.2" customHeight="1">
      <c r="M44876" s="85"/>
    </row>
    <row r="44877" spans="13:13" ht="49.2" customHeight="1">
      <c r="M44877" s="85"/>
    </row>
    <row r="44878" spans="13:13" ht="49.2" customHeight="1">
      <c r="M44878" s="85"/>
    </row>
    <row r="44879" spans="13:13" ht="49.2" customHeight="1">
      <c r="M44879" s="85"/>
    </row>
    <row r="44880" spans="13:13" ht="49.2" customHeight="1">
      <c r="M44880" s="85"/>
    </row>
    <row r="44881" spans="13:13" ht="49.2" customHeight="1">
      <c r="M44881" s="85"/>
    </row>
    <row r="44882" spans="13:13" ht="49.2" customHeight="1">
      <c r="M44882" s="85"/>
    </row>
    <row r="44883" spans="13:13" ht="49.2" customHeight="1">
      <c r="M44883" s="85"/>
    </row>
    <row r="44884" spans="13:13" ht="49.2" customHeight="1">
      <c r="M44884" s="85"/>
    </row>
    <row r="44885" spans="13:13" ht="49.2" customHeight="1">
      <c r="M44885" s="85"/>
    </row>
    <row r="44886" spans="13:13" ht="49.2" customHeight="1">
      <c r="M44886" s="85"/>
    </row>
    <row r="44887" spans="13:13" ht="49.2" customHeight="1">
      <c r="M44887" s="85"/>
    </row>
    <row r="44888" spans="13:13" ht="49.2" customHeight="1">
      <c r="M44888" s="85"/>
    </row>
    <row r="44889" spans="13:13" ht="49.2" customHeight="1">
      <c r="M44889" s="85"/>
    </row>
    <row r="44890" spans="13:13" ht="49.2" customHeight="1">
      <c r="M44890" s="85"/>
    </row>
    <row r="44891" spans="13:13" ht="49.2" customHeight="1">
      <c r="M44891" s="85"/>
    </row>
    <row r="44892" spans="13:13" ht="49.2" customHeight="1">
      <c r="M44892" s="85"/>
    </row>
    <row r="44893" spans="13:13" ht="49.2" customHeight="1">
      <c r="M44893" s="85"/>
    </row>
    <row r="44894" spans="13:13" ht="49.2" customHeight="1">
      <c r="M44894" s="85"/>
    </row>
    <row r="44895" spans="13:13" ht="49.2" customHeight="1">
      <c r="M44895" s="85"/>
    </row>
    <row r="44896" spans="13:13" ht="49.2" customHeight="1">
      <c r="M44896" s="85"/>
    </row>
    <row r="44897" spans="13:13" ht="49.2" customHeight="1">
      <c r="M44897" s="85"/>
    </row>
    <row r="44898" spans="13:13" ht="49.2" customHeight="1">
      <c r="M44898" s="85"/>
    </row>
    <row r="44899" spans="13:13" ht="49.2" customHeight="1">
      <c r="M44899" s="85"/>
    </row>
    <row r="44900" spans="13:13" ht="49.2" customHeight="1">
      <c r="M44900" s="85"/>
    </row>
    <row r="44901" spans="13:13" ht="49.2" customHeight="1">
      <c r="M44901" s="85"/>
    </row>
    <row r="44902" spans="13:13" ht="49.2" customHeight="1">
      <c r="M44902" s="85"/>
    </row>
    <row r="44903" spans="13:13" ht="49.2" customHeight="1">
      <c r="M44903" s="85"/>
    </row>
    <row r="44904" spans="13:13" ht="49.2" customHeight="1">
      <c r="M44904" s="85"/>
    </row>
    <row r="44905" spans="13:13" ht="49.2" customHeight="1">
      <c r="M44905" s="85"/>
    </row>
    <row r="44906" spans="13:13" ht="49.2" customHeight="1">
      <c r="M44906" s="85"/>
    </row>
    <row r="44907" spans="13:13" ht="49.2" customHeight="1">
      <c r="M44907" s="85"/>
    </row>
    <row r="44908" spans="13:13" ht="49.2" customHeight="1">
      <c r="M44908" s="85"/>
    </row>
    <row r="44909" spans="13:13" ht="49.2" customHeight="1">
      <c r="M44909" s="85"/>
    </row>
    <row r="44910" spans="13:13" ht="49.2" customHeight="1">
      <c r="M44910" s="85"/>
    </row>
    <row r="44911" spans="13:13" ht="49.2" customHeight="1">
      <c r="M44911" s="85"/>
    </row>
    <row r="44912" spans="13:13" ht="49.2" customHeight="1">
      <c r="M44912" s="85"/>
    </row>
    <row r="44913" spans="13:13" ht="49.2" customHeight="1">
      <c r="M44913" s="85"/>
    </row>
    <row r="44914" spans="13:13" ht="49.2" customHeight="1">
      <c r="M44914" s="85"/>
    </row>
    <row r="44915" spans="13:13" ht="49.2" customHeight="1">
      <c r="M44915" s="85"/>
    </row>
    <row r="44916" spans="13:13" ht="49.2" customHeight="1">
      <c r="M44916" s="85"/>
    </row>
    <row r="44917" spans="13:13" ht="49.2" customHeight="1">
      <c r="M44917" s="85"/>
    </row>
    <row r="44918" spans="13:13" ht="49.2" customHeight="1">
      <c r="M44918" s="85"/>
    </row>
    <row r="44919" spans="13:13" ht="49.2" customHeight="1">
      <c r="M44919" s="85"/>
    </row>
    <row r="44920" spans="13:13" ht="49.2" customHeight="1">
      <c r="M44920" s="85"/>
    </row>
    <row r="44921" spans="13:13" ht="49.2" customHeight="1">
      <c r="M44921" s="85"/>
    </row>
    <row r="44922" spans="13:13" ht="49.2" customHeight="1">
      <c r="M44922" s="85"/>
    </row>
    <row r="44923" spans="13:13" ht="49.2" customHeight="1">
      <c r="M44923" s="85"/>
    </row>
    <row r="44924" spans="13:13" ht="49.2" customHeight="1">
      <c r="M44924" s="85"/>
    </row>
    <row r="44925" spans="13:13" ht="49.2" customHeight="1">
      <c r="M44925" s="85"/>
    </row>
    <row r="44926" spans="13:13" ht="49.2" customHeight="1">
      <c r="M44926" s="85"/>
    </row>
    <row r="44927" spans="13:13" ht="49.2" customHeight="1">
      <c r="M44927" s="85"/>
    </row>
    <row r="44928" spans="13:13" ht="49.2" customHeight="1">
      <c r="M44928" s="85"/>
    </row>
    <row r="44929" spans="13:13" ht="49.2" customHeight="1">
      <c r="M44929" s="85"/>
    </row>
    <row r="44930" spans="13:13" ht="49.2" customHeight="1">
      <c r="M44930" s="85"/>
    </row>
    <row r="44931" spans="13:13" ht="49.2" customHeight="1">
      <c r="M44931" s="85"/>
    </row>
    <row r="44932" spans="13:13" ht="49.2" customHeight="1">
      <c r="M44932" s="85"/>
    </row>
    <row r="44933" spans="13:13" ht="49.2" customHeight="1">
      <c r="M44933" s="85"/>
    </row>
    <row r="44934" spans="13:13" ht="49.2" customHeight="1">
      <c r="M44934" s="85"/>
    </row>
    <row r="44935" spans="13:13" ht="49.2" customHeight="1">
      <c r="M44935" s="85"/>
    </row>
    <row r="44936" spans="13:13" ht="49.2" customHeight="1">
      <c r="M44936" s="85"/>
    </row>
    <row r="44937" spans="13:13" ht="49.2" customHeight="1">
      <c r="M44937" s="85"/>
    </row>
    <row r="44938" spans="13:13" ht="49.2" customHeight="1">
      <c r="M44938" s="85"/>
    </row>
    <row r="44939" spans="13:13" ht="49.2" customHeight="1">
      <c r="M44939" s="85"/>
    </row>
    <row r="44940" spans="13:13" ht="49.2" customHeight="1">
      <c r="M44940" s="85"/>
    </row>
    <row r="44941" spans="13:13" ht="49.2" customHeight="1">
      <c r="M44941" s="85"/>
    </row>
    <row r="44942" spans="13:13" ht="49.2" customHeight="1">
      <c r="M44942" s="85"/>
    </row>
    <row r="44943" spans="13:13" ht="49.2" customHeight="1">
      <c r="M44943" s="85"/>
    </row>
    <row r="44944" spans="13:13" ht="49.2" customHeight="1">
      <c r="M44944" s="85"/>
    </row>
    <row r="44945" spans="13:13" ht="49.2" customHeight="1">
      <c r="M44945" s="85"/>
    </row>
    <row r="44946" spans="13:13" ht="49.2" customHeight="1">
      <c r="M44946" s="85"/>
    </row>
    <row r="44947" spans="13:13" ht="49.2" customHeight="1">
      <c r="M44947" s="85"/>
    </row>
    <row r="44948" spans="13:13" ht="49.2" customHeight="1">
      <c r="M44948" s="85"/>
    </row>
    <row r="44949" spans="13:13" ht="49.2" customHeight="1">
      <c r="M44949" s="85"/>
    </row>
    <row r="44950" spans="13:13" ht="49.2" customHeight="1">
      <c r="M44950" s="85"/>
    </row>
    <row r="44951" spans="13:13" ht="49.2" customHeight="1">
      <c r="M44951" s="85"/>
    </row>
    <row r="44952" spans="13:13" ht="49.2" customHeight="1">
      <c r="M44952" s="85"/>
    </row>
    <row r="44953" spans="13:13" ht="49.2" customHeight="1">
      <c r="M44953" s="85"/>
    </row>
    <row r="44954" spans="13:13" ht="49.2" customHeight="1">
      <c r="M44954" s="85"/>
    </row>
    <row r="44955" spans="13:13" ht="49.2" customHeight="1">
      <c r="M44955" s="85"/>
    </row>
    <row r="44956" spans="13:13" ht="49.2" customHeight="1">
      <c r="M44956" s="85"/>
    </row>
    <row r="44957" spans="13:13" ht="49.2" customHeight="1">
      <c r="M44957" s="85"/>
    </row>
    <row r="44958" spans="13:13" ht="49.2" customHeight="1">
      <c r="M44958" s="85"/>
    </row>
    <row r="44959" spans="13:13" ht="49.2" customHeight="1">
      <c r="M44959" s="85"/>
    </row>
    <row r="44960" spans="13:13" ht="49.2" customHeight="1">
      <c r="M44960" s="85"/>
    </row>
    <row r="44961" spans="13:13" ht="49.2" customHeight="1">
      <c r="M44961" s="85"/>
    </row>
    <row r="44962" spans="13:13" ht="49.2" customHeight="1">
      <c r="M44962" s="85"/>
    </row>
    <row r="44963" spans="13:13" ht="49.2" customHeight="1">
      <c r="M44963" s="85"/>
    </row>
    <row r="44964" spans="13:13" ht="49.2" customHeight="1">
      <c r="M44964" s="85"/>
    </row>
    <row r="44965" spans="13:13" ht="49.2" customHeight="1">
      <c r="M44965" s="85"/>
    </row>
    <row r="44966" spans="13:13" ht="49.2" customHeight="1">
      <c r="M44966" s="85"/>
    </row>
    <row r="44967" spans="13:13" ht="49.2" customHeight="1">
      <c r="M44967" s="85"/>
    </row>
    <row r="44968" spans="13:13" ht="49.2" customHeight="1">
      <c r="M44968" s="85"/>
    </row>
    <row r="44969" spans="13:13" ht="49.2" customHeight="1">
      <c r="M44969" s="85"/>
    </row>
    <row r="44970" spans="13:13" ht="49.2" customHeight="1">
      <c r="M44970" s="85"/>
    </row>
    <row r="44971" spans="13:13" ht="49.2" customHeight="1">
      <c r="M44971" s="85"/>
    </row>
    <row r="44972" spans="13:13" ht="49.2" customHeight="1">
      <c r="M44972" s="85"/>
    </row>
    <row r="44973" spans="13:13" ht="49.2" customHeight="1">
      <c r="M44973" s="85"/>
    </row>
    <row r="44974" spans="13:13" ht="49.2" customHeight="1">
      <c r="M44974" s="85"/>
    </row>
    <row r="44975" spans="13:13" ht="49.2" customHeight="1">
      <c r="M44975" s="85"/>
    </row>
    <row r="44976" spans="13:13" ht="49.2" customHeight="1">
      <c r="M44976" s="85"/>
    </row>
    <row r="44977" spans="13:13" ht="49.2" customHeight="1">
      <c r="M44977" s="85"/>
    </row>
    <row r="44978" spans="13:13" ht="49.2" customHeight="1">
      <c r="M44978" s="85"/>
    </row>
    <row r="44979" spans="13:13" ht="49.2" customHeight="1">
      <c r="M44979" s="85"/>
    </row>
    <row r="44980" spans="13:13" ht="49.2" customHeight="1">
      <c r="M44980" s="85"/>
    </row>
    <row r="44981" spans="13:13" ht="49.2" customHeight="1">
      <c r="M44981" s="85"/>
    </row>
    <row r="44982" spans="13:13" ht="49.2" customHeight="1">
      <c r="M44982" s="85"/>
    </row>
    <row r="44983" spans="13:13" ht="49.2" customHeight="1">
      <c r="M44983" s="85"/>
    </row>
    <row r="44984" spans="13:13" ht="49.2" customHeight="1">
      <c r="M44984" s="85"/>
    </row>
    <row r="44985" spans="13:13" ht="49.2" customHeight="1">
      <c r="M44985" s="85"/>
    </row>
    <row r="44986" spans="13:13" ht="49.2" customHeight="1">
      <c r="M44986" s="85"/>
    </row>
    <row r="44987" spans="13:13" ht="49.2" customHeight="1">
      <c r="M44987" s="85"/>
    </row>
    <row r="44988" spans="13:13" ht="49.2" customHeight="1">
      <c r="M44988" s="85"/>
    </row>
    <row r="44989" spans="13:13" ht="49.2" customHeight="1">
      <c r="M44989" s="85"/>
    </row>
    <row r="44990" spans="13:13" ht="49.2" customHeight="1">
      <c r="M44990" s="85"/>
    </row>
    <row r="44991" spans="13:13" ht="49.2" customHeight="1">
      <c r="M44991" s="85"/>
    </row>
    <row r="44992" spans="13:13" ht="49.2" customHeight="1">
      <c r="M44992" s="85"/>
    </row>
    <row r="44993" spans="13:13" ht="49.2" customHeight="1">
      <c r="M44993" s="85"/>
    </row>
    <row r="44994" spans="13:13" ht="49.2" customHeight="1">
      <c r="M44994" s="85"/>
    </row>
    <row r="44995" spans="13:13" ht="49.2" customHeight="1">
      <c r="M44995" s="85"/>
    </row>
    <row r="44996" spans="13:13" ht="49.2" customHeight="1">
      <c r="M44996" s="85"/>
    </row>
    <row r="44997" spans="13:13" ht="49.2" customHeight="1">
      <c r="M44997" s="85"/>
    </row>
    <row r="44998" spans="13:13" ht="49.2" customHeight="1">
      <c r="M44998" s="85"/>
    </row>
    <row r="44999" spans="13:13" ht="49.2" customHeight="1">
      <c r="M44999" s="85"/>
    </row>
    <row r="45000" spans="13:13" ht="49.2" customHeight="1">
      <c r="M45000" s="85"/>
    </row>
    <row r="45001" spans="13:13" ht="49.2" customHeight="1">
      <c r="M45001" s="85"/>
    </row>
    <row r="45002" spans="13:13" ht="49.2" customHeight="1">
      <c r="M45002" s="85"/>
    </row>
    <row r="45003" spans="13:13" ht="49.2" customHeight="1">
      <c r="M45003" s="85"/>
    </row>
    <row r="45004" spans="13:13" ht="49.2" customHeight="1">
      <c r="M45004" s="85"/>
    </row>
    <row r="45005" spans="13:13" ht="49.2" customHeight="1">
      <c r="M45005" s="85"/>
    </row>
    <row r="45006" spans="13:13" ht="49.2" customHeight="1">
      <c r="M45006" s="85"/>
    </row>
    <row r="45007" spans="13:13" ht="49.2" customHeight="1">
      <c r="M45007" s="85"/>
    </row>
    <row r="45008" spans="13:13" ht="49.2" customHeight="1">
      <c r="M45008" s="85"/>
    </row>
    <row r="45009" spans="13:13" ht="49.2" customHeight="1">
      <c r="M45009" s="85"/>
    </row>
    <row r="45010" spans="13:13" ht="49.2" customHeight="1">
      <c r="M45010" s="85"/>
    </row>
    <row r="45011" spans="13:13" ht="49.2" customHeight="1">
      <c r="M45011" s="85"/>
    </row>
    <row r="45012" spans="13:13" ht="49.2" customHeight="1">
      <c r="M45012" s="85"/>
    </row>
    <row r="45013" spans="13:13" ht="49.2" customHeight="1">
      <c r="M45013" s="85"/>
    </row>
    <row r="45014" spans="13:13" ht="49.2" customHeight="1">
      <c r="M45014" s="85"/>
    </row>
    <row r="45015" spans="13:13" ht="49.2" customHeight="1">
      <c r="M45015" s="85"/>
    </row>
    <row r="45016" spans="13:13" ht="49.2" customHeight="1">
      <c r="M45016" s="85"/>
    </row>
    <row r="45017" spans="13:13" ht="49.2" customHeight="1">
      <c r="M45017" s="85"/>
    </row>
    <row r="45018" spans="13:13" ht="49.2" customHeight="1">
      <c r="M45018" s="85"/>
    </row>
    <row r="45019" spans="13:13" ht="49.2" customHeight="1">
      <c r="M45019" s="85"/>
    </row>
    <row r="45020" spans="13:13" ht="49.2" customHeight="1">
      <c r="M45020" s="85"/>
    </row>
    <row r="45021" spans="13:13" ht="49.2" customHeight="1">
      <c r="M45021" s="85"/>
    </row>
    <row r="45022" spans="13:13" ht="49.2" customHeight="1">
      <c r="M45022" s="85"/>
    </row>
    <row r="45023" spans="13:13" ht="49.2" customHeight="1">
      <c r="M45023" s="85"/>
    </row>
    <row r="45024" spans="13:13" ht="49.2" customHeight="1">
      <c r="M45024" s="85"/>
    </row>
    <row r="45025" spans="13:13" ht="49.2" customHeight="1">
      <c r="M45025" s="85"/>
    </row>
    <row r="45026" spans="13:13" ht="49.2" customHeight="1">
      <c r="M45026" s="85"/>
    </row>
    <row r="45027" spans="13:13" ht="49.2" customHeight="1">
      <c r="M45027" s="85"/>
    </row>
    <row r="45028" spans="13:13" ht="49.2" customHeight="1">
      <c r="M45028" s="85"/>
    </row>
    <row r="45029" spans="13:13" ht="49.2" customHeight="1">
      <c r="M45029" s="85"/>
    </row>
    <row r="45030" spans="13:13" ht="49.2" customHeight="1">
      <c r="M45030" s="85"/>
    </row>
    <row r="45031" spans="13:13" ht="49.2" customHeight="1">
      <c r="M45031" s="85"/>
    </row>
    <row r="45032" spans="13:13" ht="49.2" customHeight="1">
      <c r="M45032" s="85"/>
    </row>
    <row r="45033" spans="13:13" ht="49.2" customHeight="1">
      <c r="M45033" s="85"/>
    </row>
    <row r="45034" spans="13:13" ht="49.2" customHeight="1">
      <c r="M45034" s="85"/>
    </row>
    <row r="45035" spans="13:13" ht="49.2" customHeight="1">
      <c r="M45035" s="85"/>
    </row>
    <row r="45036" spans="13:13" ht="49.2" customHeight="1">
      <c r="M45036" s="85"/>
    </row>
    <row r="45037" spans="13:13" ht="49.2" customHeight="1">
      <c r="M45037" s="85"/>
    </row>
    <row r="45038" spans="13:13" ht="49.2" customHeight="1">
      <c r="M45038" s="85"/>
    </row>
    <row r="45039" spans="13:13" ht="49.2" customHeight="1">
      <c r="M45039" s="85"/>
    </row>
    <row r="45040" spans="13:13" ht="49.2" customHeight="1">
      <c r="M45040" s="85"/>
    </row>
    <row r="45041" spans="13:13" ht="49.2" customHeight="1">
      <c r="M45041" s="85"/>
    </row>
    <row r="45042" spans="13:13" ht="49.2" customHeight="1">
      <c r="M45042" s="85"/>
    </row>
    <row r="45043" spans="13:13" ht="49.2" customHeight="1">
      <c r="M45043" s="85"/>
    </row>
    <row r="45044" spans="13:13" ht="49.2" customHeight="1">
      <c r="M45044" s="85"/>
    </row>
    <row r="45045" spans="13:13" ht="49.2" customHeight="1">
      <c r="M45045" s="85"/>
    </row>
    <row r="45046" spans="13:13" ht="49.2" customHeight="1">
      <c r="M45046" s="85"/>
    </row>
    <row r="45047" spans="13:13" ht="49.2" customHeight="1">
      <c r="M45047" s="85"/>
    </row>
    <row r="45048" spans="13:13" ht="49.2" customHeight="1">
      <c r="M45048" s="85"/>
    </row>
    <row r="45049" spans="13:13" ht="49.2" customHeight="1">
      <c r="M45049" s="85"/>
    </row>
    <row r="45050" spans="13:13" ht="49.2" customHeight="1">
      <c r="M45050" s="85"/>
    </row>
    <row r="45051" spans="13:13" ht="49.2" customHeight="1">
      <c r="M45051" s="85"/>
    </row>
    <row r="45052" spans="13:13" ht="49.2" customHeight="1">
      <c r="M45052" s="85"/>
    </row>
    <row r="45053" spans="13:13" ht="49.2" customHeight="1">
      <c r="M45053" s="85"/>
    </row>
    <row r="45054" spans="13:13" ht="49.2" customHeight="1">
      <c r="M45054" s="85"/>
    </row>
    <row r="45055" spans="13:13" ht="49.2" customHeight="1">
      <c r="M45055" s="85"/>
    </row>
    <row r="45056" spans="13:13" ht="49.2" customHeight="1">
      <c r="M45056" s="85"/>
    </row>
    <row r="45057" spans="13:13" ht="49.2" customHeight="1">
      <c r="M45057" s="85"/>
    </row>
    <row r="45058" spans="13:13" ht="49.2" customHeight="1">
      <c r="M45058" s="85"/>
    </row>
    <row r="45059" spans="13:13" ht="49.2" customHeight="1">
      <c r="M45059" s="85"/>
    </row>
    <row r="45060" spans="13:13" ht="49.2" customHeight="1">
      <c r="M45060" s="85"/>
    </row>
    <row r="45061" spans="13:13" ht="49.2" customHeight="1">
      <c r="M45061" s="85"/>
    </row>
    <row r="45062" spans="13:13" ht="49.2" customHeight="1">
      <c r="M45062" s="85"/>
    </row>
    <row r="45063" spans="13:13" ht="49.2" customHeight="1">
      <c r="M45063" s="85"/>
    </row>
    <row r="45064" spans="13:13" ht="49.2" customHeight="1">
      <c r="M45064" s="85"/>
    </row>
    <row r="45065" spans="13:13" ht="49.2" customHeight="1">
      <c r="M45065" s="85"/>
    </row>
    <row r="45066" spans="13:13" ht="49.2" customHeight="1">
      <c r="M45066" s="85"/>
    </row>
    <row r="45067" spans="13:13" ht="49.2" customHeight="1">
      <c r="M45067" s="85"/>
    </row>
    <row r="45068" spans="13:13" ht="49.2" customHeight="1">
      <c r="M45068" s="85"/>
    </row>
    <row r="45069" spans="13:13" ht="49.2" customHeight="1">
      <c r="M45069" s="85"/>
    </row>
    <row r="45070" spans="13:13" ht="49.2" customHeight="1">
      <c r="M45070" s="85"/>
    </row>
    <row r="45071" spans="13:13" ht="49.2" customHeight="1">
      <c r="M45071" s="85"/>
    </row>
    <row r="45072" spans="13:13" ht="49.2" customHeight="1">
      <c r="M45072" s="85"/>
    </row>
    <row r="45073" spans="13:13" ht="49.2" customHeight="1">
      <c r="M45073" s="85"/>
    </row>
    <row r="45074" spans="13:13" ht="49.2" customHeight="1">
      <c r="M45074" s="85"/>
    </row>
    <row r="45075" spans="13:13" ht="49.2" customHeight="1">
      <c r="M45075" s="85"/>
    </row>
    <row r="45076" spans="13:13" ht="49.2" customHeight="1">
      <c r="M45076" s="85"/>
    </row>
    <row r="45077" spans="13:13" ht="49.2" customHeight="1">
      <c r="M45077" s="85"/>
    </row>
    <row r="45078" spans="13:13" ht="49.2" customHeight="1">
      <c r="M45078" s="85"/>
    </row>
    <row r="45079" spans="13:13" ht="49.2" customHeight="1">
      <c r="M45079" s="85"/>
    </row>
    <row r="45080" spans="13:13" ht="49.2" customHeight="1">
      <c r="M45080" s="85"/>
    </row>
    <row r="45081" spans="13:13" ht="49.2" customHeight="1">
      <c r="M45081" s="85"/>
    </row>
    <row r="45082" spans="13:13" ht="49.2" customHeight="1">
      <c r="M45082" s="85"/>
    </row>
    <row r="45083" spans="13:13" ht="49.2" customHeight="1">
      <c r="M45083" s="85"/>
    </row>
    <row r="45084" spans="13:13" ht="49.2" customHeight="1">
      <c r="M45084" s="85"/>
    </row>
    <row r="45085" spans="13:13" ht="49.2" customHeight="1">
      <c r="M45085" s="85"/>
    </row>
    <row r="45086" spans="13:13" ht="49.2" customHeight="1">
      <c r="M45086" s="85"/>
    </row>
    <row r="45087" spans="13:13" ht="49.2" customHeight="1">
      <c r="M45087" s="85"/>
    </row>
    <row r="45088" spans="13:13" ht="49.2" customHeight="1">
      <c r="M45088" s="85"/>
    </row>
    <row r="45089" spans="13:13" ht="49.2" customHeight="1">
      <c r="M45089" s="85"/>
    </row>
    <row r="45090" spans="13:13" ht="49.2" customHeight="1">
      <c r="M45090" s="85"/>
    </row>
    <row r="45091" spans="13:13" ht="49.2" customHeight="1">
      <c r="M45091" s="85"/>
    </row>
    <row r="45092" spans="13:13" ht="49.2" customHeight="1">
      <c r="M45092" s="85"/>
    </row>
    <row r="45093" spans="13:13" ht="49.2" customHeight="1">
      <c r="M45093" s="85"/>
    </row>
    <row r="45094" spans="13:13" ht="49.2" customHeight="1">
      <c r="M45094" s="85"/>
    </row>
    <row r="45095" spans="13:13" ht="49.2" customHeight="1">
      <c r="M45095" s="85"/>
    </row>
    <row r="45096" spans="13:13" ht="49.2" customHeight="1">
      <c r="M45096" s="85"/>
    </row>
    <row r="45097" spans="13:13" ht="49.2" customHeight="1">
      <c r="M45097" s="85"/>
    </row>
    <row r="45098" spans="13:13" ht="49.2" customHeight="1">
      <c r="M45098" s="85"/>
    </row>
    <row r="45099" spans="13:13" ht="49.2" customHeight="1">
      <c r="M45099" s="85"/>
    </row>
    <row r="45100" spans="13:13" ht="49.2" customHeight="1">
      <c r="M45100" s="85"/>
    </row>
    <row r="45101" spans="13:13" ht="49.2" customHeight="1">
      <c r="M45101" s="85"/>
    </row>
    <row r="45102" spans="13:13" ht="49.2" customHeight="1">
      <c r="M45102" s="85"/>
    </row>
    <row r="45103" spans="13:13" ht="49.2" customHeight="1">
      <c r="M45103" s="85"/>
    </row>
    <row r="45104" spans="13:13" ht="49.2" customHeight="1">
      <c r="M45104" s="85"/>
    </row>
    <row r="45105" spans="13:13" ht="49.2" customHeight="1">
      <c r="M45105" s="85"/>
    </row>
    <row r="45106" spans="13:13" ht="49.2" customHeight="1">
      <c r="M45106" s="85"/>
    </row>
    <row r="45107" spans="13:13" ht="49.2" customHeight="1">
      <c r="M45107" s="85"/>
    </row>
    <row r="45108" spans="13:13" ht="49.2" customHeight="1">
      <c r="M45108" s="85"/>
    </row>
    <row r="45109" spans="13:13" ht="49.2" customHeight="1">
      <c r="M45109" s="85"/>
    </row>
    <row r="45110" spans="13:13" ht="49.2" customHeight="1">
      <c r="M45110" s="85"/>
    </row>
    <row r="45111" spans="13:13" ht="49.2" customHeight="1">
      <c r="M45111" s="85"/>
    </row>
    <row r="45112" spans="13:13" ht="49.2" customHeight="1">
      <c r="M45112" s="85"/>
    </row>
    <row r="45113" spans="13:13" ht="49.2" customHeight="1">
      <c r="M45113" s="85"/>
    </row>
    <row r="45114" spans="13:13" ht="49.2" customHeight="1">
      <c r="M45114" s="85"/>
    </row>
    <row r="45115" spans="13:13" ht="49.2" customHeight="1">
      <c r="M45115" s="85"/>
    </row>
    <row r="45116" spans="13:13" ht="49.2" customHeight="1">
      <c r="M45116" s="85"/>
    </row>
    <row r="45117" spans="13:13" ht="49.2" customHeight="1">
      <c r="M45117" s="85"/>
    </row>
    <row r="45118" spans="13:13" ht="49.2" customHeight="1">
      <c r="M45118" s="85"/>
    </row>
    <row r="45119" spans="13:13" ht="49.2" customHeight="1">
      <c r="M45119" s="85"/>
    </row>
    <row r="45120" spans="13:13" ht="49.2" customHeight="1">
      <c r="M45120" s="85"/>
    </row>
    <row r="45121" spans="13:13" ht="49.2" customHeight="1">
      <c r="M45121" s="85"/>
    </row>
    <row r="45122" spans="13:13" ht="49.2" customHeight="1">
      <c r="M45122" s="85"/>
    </row>
    <row r="45123" spans="13:13" ht="49.2" customHeight="1">
      <c r="M45123" s="85"/>
    </row>
    <row r="45124" spans="13:13" ht="49.2" customHeight="1">
      <c r="M45124" s="85"/>
    </row>
    <row r="45125" spans="13:13" ht="49.2" customHeight="1">
      <c r="M45125" s="85"/>
    </row>
    <row r="45126" spans="13:13" ht="49.2" customHeight="1">
      <c r="M45126" s="85"/>
    </row>
    <row r="45127" spans="13:13" ht="49.2" customHeight="1">
      <c r="M45127" s="85"/>
    </row>
    <row r="45128" spans="13:13" ht="49.2" customHeight="1">
      <c r="M45128" s="85"/>
    </row>
    <row r="45129" spans="13:13" ht="49.2" customHeight="1">
      <c r="M45129" s="85"/>
    </row>
    <row r="45130" spans="13:13" ht="49.2" customHeight="1">
      <c r="M45130" s="85"/>
    </row>
    <row r="45131" spans="13:13" ht="49.2" customHeight="1">
      <c r="M45131" s="85"/>
    </row>
    <row r="45132" spans="13:13" ht="49.2" customHeight="1">
      <c r="M45132" s="85"/>
    </row>
    <row r="45133" spans="13:13" ht="49.2" customHeight="1">
      <c r="M45133" s="85"/>
    </row>
    <row r="45134" spans="13:13" ht="49.2" customHeight="1">
      <c r="M45134" s="85"/>
    </row>
    <row r="45135" spans="13:13" ht="49.2" customHeight="1">
      <c r="M45135" s="85"/>
    </row>
    <row r="45136" spans="13:13" ht="49.2" customHeight="1">
      <c r="M45136" s="85"/>
    </row>
    <row r="45137" spans="13:13" ht="49.2" customHeight="1">
      <c r="M45137" s="85"/>
    </row>
    <row r="45138" spans="13:13" ht="49.2" customHeight="1">
      <c r="M45138" s="85"/>
    </row>
    <row r="45139" spans="13:13" ht="49.2" customHeight="1">
      <c r="M45139" s="85"/>
    </row>
    <row r="45140" spans="13:13" ht="49.2" customHeight="1">
      <c r="M45140" s="85"/>
    </row>
    <row r="45141" spans="13:13" ht="49.2" customHeight="1">
      <c r="M45141" s="85"/>
    </row>
    <row r="45142" spans="13:13" ht="49.2" customHeight="1">
      <c r="M45142" s="85"/>
    </row>
    <row r="45143" spans="13:13" ht="49.2" customHeight="1">
      <c r="M45143" s="85"/>
    </row>
    <row r="45144" spans="13:13" ht="49.2" customHeight="1">
      <c r="M45144" s="85"/>
    </row>
    <row r="45145" spans="13:13" ht="49.2" customHeight="1">
      <c r="M45145" s="85"/>
    </row>
    <row r="45146" spans="13:13" ht="49.2" customHeight="1">
      <c r="M45146" s="85"/>
    </row>
    <row r="45147" spans="13:13" ht="49.2" customHeight="1">
      <c r="M45147" s="85"/>
    </row>
    <row r="45148" spans="13:13" ht="49.2" customHeight="1">
      <c r="M45148" s="85"/>
    </row>
    <row r="45149" spans="13:13" ht="49.2" customHeight="1">
      <c r="M45149" s="85"/>
    </row>
    <row r="45150" spans="13:13" ht="49.2" customHeight="1">
      <c r="M45150" s="85"/>
    </row>
    <row r="45151" spans="13:13" ht="49.2" customHeight="1">
      <c r="M45151" s="85"/>
    </row>
    <row r="45152" spans="13:13" ht="49.2" customHeight="1">
      <c r="M45152" s="85"/>
    </row>
    <row r="45153" spans="13:13" ht="49.2" customHeight="1">
      <c r="M45153" s="85"/>
    </row>
    <row r="45154" spans="13:13" ht="49.2" customHeight="1">
      <c r="M45154" s="85"/>
    </row>
    <row r="45155" spans="13:13" ht="49.2" customHeight="1">
      <c r="M45155" s="85"/>
    </row>
    <row r="45156" spans="13:13" ht="49.2" customHeight="1">
      <c r="M45156" s="85"/>
    </row>
    <row r="45157" spans="13:13" ht="49.2" customHeight="1">
      <c r="M45157" s="85"/>
    </row>
    <row r="45158" spans="13:13" ht="49.2" customHeight="1">
      <c r="M45158" s="85"/>
    </row>
    <row r="45159" spans="13:13" ht="49.2" customHeight="1">
      <c r="M45159" s="85"/>
    </row>
    <row r="45160" spans="13:13" ht="49.2" customHeight="1">
      <c r="M45160" s="85"/>
    </row>
    <row r="45161" spans="13:13" ht="49.2" customHeight="1">
      <c r="M45161" s="85"/>
    </row>
    <row r="45162" spans="13:13" ht="49.2" customHeight="1">
      <c r="M45162" s="85"/>
    </row>
    <row r="45163" spans="13:13" ht="49.2" customHeight="1">
      <c r="M45163" s="85"/>
    </row>
    <row r="45164" spans="13:13" ht="49.2" customHeight="1">
      <c r="M45164" s="85"/>
    </row>
    <row r="45165" spans="13:13" ht="49.2" customHeight="1">
      <c r="M45165" s="85"/>
    </row>
    <row r="45166" spans="13:13" ht="49.2" customHeight="1">
      <c r="M45166" s="85"/>
    </row>
    <row r="45167" spans="13:13" ht="49.2" customHeight="1">
      <c r="M45167" s="85"/>
    </row>
    <row r="45168" spans="13:13" ht="49.2" customHeight="1">
      <c r="M45168" s="85"/>
    </row>
    <row r="45169" spans="13:13" ht="49.2" customHeight="1">
      <c r="M45169" s="85"/>
    </row>
    <row r="45170" spans="13:13" ht="49.2" customHeight="1">
      <c r="M45170" s="85"/>
    </row>
    <row r="45171" spans="13:13" ht="49.2" customHeight="1">
      <c r="M45171" s="85"/>
    </row>
    <row r="45172" spans="13:13" ht="49.2" customHeight="1">
      <c r="M45172" s="85"/>
    </row>
    <row r="45173" spans="13:13" ht="49.2" customHeight="1">
      <c r="M45173" s="85"/>
    </row>
    <row r="45174" spans="13:13" ht="49.2" customHeight="1">
      <c r="M45174" s="85"/>
    </row>
    <row r="45175" spans="13:13" ht="49.2" customHeight="1">
      <c r="M45175" s="85"/>
    </row>
    <row r="45176" spans="13:13" ht="49.2" customHeight="1">
      <c r="M45176" s="85"/>
    </row>
    <row r="45177" spans="13:13" ht="49.2" customHeight="1">
      <c r="M45177" s="85"/>
    </row>
    <row r="45178" spans="13:13" ht="49.2" customHeight="1">
      <c r="M45178" s="85"/>
    </row>
    <row r="45179" spans="13:13" ht="49.2" customHeight="1">
      <c r="M45179" s="85"/>
    </row>
    <row r="45180" spans="13:13" ht="49.2" customHeight="1">
      <c r="M45180" s="85"/>
    </row>
    <row r="45181" spans="13:13" ht="49.2" customHeight="1">
      <c r="M45181" s="85"/>
    </row>
    <row r="45182" spans="13:13" ht="49.2" customHeight="1">
      <c r="M45182" s="85"/>
    </row>
    <row r="45183" spans="13:13" ht="49.2" customHeight="1">
      <c r="M45183" s="85"/>
    </row>
    <row r="45184" spans="13:13" ht="49.2" customHeight="1">
      <c r="M45184" s="85"/>
    </row>
    <row r="45185" spans="13:13" ht="49.2" customHeight="1">
      <c r="M45185" s="85"/>
    </row>
    <row r="45186" spans="13:13" ht="49.2" customHeight="1">
      <c r="M45186" s="85"/>
    </row>
    <row r="45187" spans="13:13" ht="49.2" customHeight="1">
      <c r="M45187" s="85"/>
    </row>
    <row r="45188" spans="13:13" ht="49.2" customHeight="1">
      <c r="M45188" s="85"/>
    </row>
    <row r="45189" spans="13:13" ht="49.2" customHeight="1">
      <c r="M45189" s="85"/>
    </row>
    <row r="45190" spans="13:13" ht="49.2" customHeight="1">
      <c r="M45190" s="85"/>
    </row>
    <row r="45191" spans="13:13" ht="49.2" customHeight="1">
      <c r="M45191" s="85"/>
    </row>
    <row r="45192" spans="13:13" ht="49.2" customHeight="1">
      <c r="M45192" s="85"/>
    </row>
    <row r="45193" spans="13:13" ht="49.2" customHeight="1">
      <c r="M45193" s="85"/>
    </row>
    <row r="45194" spans="13:13" ht="49.2" customHeight="1">
      <c r="M45194" s="85"/>
    </row>
    <row r="45195" spans="13:13" ht="49.2" customHeight="1">
      <c r="M45195" s="85"/>
    </row>
    <row r="45196" spans="13:13" ht="49.2" customHeight="1">
      <c r="M45196" s="85"/>
    </row>
    <row r="45197" spans="13:13" ht="49.2" customHeight="1">
      <c r="M45197" s="85"/>
    </row>
    <row r="45198" spans="13:13" ht="49.2" customHeight="1">
      <c r="M45198" s="85"/>
    </row>
    <row r="45199" spans="13:13" ht="49.2" customHeight="1">
      <c r="M45199" s="85"/>
    </row>
    <row r="45200" spans="13:13" ht="49.2" customHeight="1">
      <c r="M45200" s="85"/>
    </row>
    <row r="45201" spans="13:13" ht="49.2" customHeight="1">
      <c r="M45201" s="85"/>
    </row>
    <row r="45202" spans="13:13" ht="49.2" customHeight="1">
      <c r="M45202" s="85"/>
    </row>
    <row r="45203" spans="13:13" ht="49.2" customHeight="1">
      <c r="M45203" s="85"/>
    </row>
    <row r="45204" spans="13:13" ht="49.2" customHeight="1">
      <c r="M45204" s="85"/>
    </row>
    <row r="45205" spans="13:13" ht="49.2" customHeight="1">
      <c r="M45205" s="85"/>
    </row>
    <row r="45206" spans="13:13" ht="49.2" customHeight="1">
      <c r="M45206" s="85"/>
    </row>
    <row r="45207" spans="13:13" ht="49.2" customHeight="1">
      <c r="M45207" s="85"/>
    </row>
    <row r="45208" spans="13:13" ht="49.2" customHeight="1">
      <c r="M45208" s="85"/>
    </row>
    <row r="45209" spans="13:13" ht="49.2" customHeight="1">
      <c r="M45209" s="85"/>
    </row>
    <row r="45210" spans="13:13" ht="49.2" customHeight="1">
      <c r="M45210" s="85"/>
    </row>
    <row r="45211" spans="13:13" ht="49.2" customHeight="1">
      <c r="M45211" s="85"/>
    </row>
    <row r="45212" spans="13:13" ht="49.2" customHeight="1">
      <c r="M45212" s="85"/>
    </row>
    <row r="45213" spans="13:13" ht="49.2" customHeight="1">
      <c r="M45213" s="85"/>
    </row>
    <row r="45214" spans="13:13" ht="49.2" customHeight="1">
      <c r="M45214" s="85"/>
    </row>
    <row r="45215" spans="13:13" ht="49.2" customHeight="1">
      <c r="M45215" s="85"/>
    </row>
    <row r="45216" spans="13:13" ht="49.2" customHeight="1">
      <c r="M45216" s="85"/>
    </row>
    <row r="45217" spans="13:13" ht="49.2" customHeight="1">
      <c r="M45217" s="85"/>
    </row>
    <row r="45218" spans="13:13" ht="49.2" customHeight="1">
      <c r="M45218" s="85"/>
    </row>
    <row r="45219" spans="13:13" ht="49.2" customHeight="1">
      <c r="M45219" s="85"/>
    </row>
    <row r="45220" spans="13:13" ht="49.2" customHeight="1">
      <c r="M45220" s="85"/>
    </row>
    <row r="45221" spans="13:13" ht="49.2" customHeight="1">
      <c r="M45221" s="85"/>
    </row>
    <row r="45222" spans="13:13" ht="49.2" customHeight="1">
      <c r="M45222" s="85"/>
    </row>
    <row r="45223" spans="13:13" ht="49.2" customHeight="1">
      <c r="M45223" s="85"/>
    </row>
    <row r="45224" spans="13:13" ht="49.2" customHeight="1">
      <c r="M45224" s="85"/>
    </row>
    <row r="45225" spans="13:13" ht="49.2" customHeight="1">
      <c r="M45225" s="85"/>
    </row>
    <row r="45226" spans="13:13" ht="49.2" customHeight="1">
      <c r="M45226" s="85"/>
    </row>
    <row r="45227" spans="13:13" ht="49.2" customHeight="1">
      <c r="M45227" s="85"/>
    </row>
    <row r="45228" spans="13:13" ht="49.2" customHeight="1">
      <c r="M45228" s="85"/>
    </row>
    <row r="45229" spans="13:13" ht="49.2" customHeight="1">
      <c r="M45229" s="85"/>
    </row>
    <row r="45230" spans="13:13" ht="49.2" customHeight="1">
      <c r="M45230" s="85"/>
    </row>
    <row r="45231" spans="13:13" ht="49.2" customHeight="1">
      <c r="M45231" s="85"/>
    </row>
    <row r="45232" spans="13:13" ht="49.2" customHeight="1">
      <c r="M45232" s="85"/>
    </row>
    <row r="45233" spans="13:13" ht="49.2" customHeight="1">
      <c r="M45233" s="85"/>
    </row>
    <row r="45234" spans="13:13" ht="49.2" customHeight="1">
      <c r="M45234" s="85"/>
    </row>
    <row r="45235" spans="13:13" ht="49.2" customHeight="1">
      <c r="M45235" s="85"/>
    </row>
    <row r="45236" spans="13:13" ht="49.2" customHeight="1">
      <c r="M45236" s="85"/>
    </row>
    <row r="45237" spans="13:13" ht="49.2" customHeight="1">
      <c r="M45237" s="85"/>
    </row>
    <row r="45238" spans="13:13" ht="49.2" customHeight="1">
      <c r="M45238" s="85"/>
    </row>
    <row r="45239" spans="13:13" ht="49.2" customHeight="1">
      <c r="M45239" s="85"/>
    </row>
    <row r="45240" spans="13:13" ht="49.2" customHeight="1">
      <c r="M45240" s="85"/>
    </row>
    <row r="45241" spans="13:13" ht="49.2" customHeight="1">
      <c r="M45241" s="85"/>
    </row>
    <row r="45242" spans="13:13" ht="49.2" customHeight="1">
      <c r="M45242" s="85"/>
    </row>
    <row r="45243" spans="13:13" ht="49.2" customHeight="1">
      <c r="M45243" s="85"/>
    </row>
    <row r="45244" spans="13:13" ht="49.2" customHeight="1">
      <c r="M45244" s="85"/>
    </row>
    <row r="45245" spans="13:13" ht="49.2" customHeight="1">
      <c r="M45245" s="85"/>
    </row>
    <row r="45246" spans="13:13" ht="49.2" customHeight="1">
      <c r="M45246" s="85"/>
    </row>
    <row r="45247" spans="13:13" ht="49.2" customHeight="1">
      <c r="M45247" s="85"/>
    </row>
    <row r="45248" spans="13:13" ht="49.2" customHeight="1">
      <c r="M45248" s="85"/>
    </row>
    <row r="45249" spans="13:13" ht="49.2" customHeight="1">
      <c r="M45249" s="85"/>
    </row>
    <row r="45250" spans="13:13" ht="49.2" customHeight="1">
      <c r="M45250" s="85"/>
    </row>
    <row r="45251" spans="13:13" ht="49.2" customHeight="1">
      <c r="M45251" s="85"/>
    </row>
    <row r="45252" spans="13:13" ht="49.2" customHeight="1">
      <c r="M45252" s="85"/>
    </row>
    <row r="45253" spans="13:13" ht="49.2" customHeight="1">
      <c r="M45253" s="85"/>
    </row>
    <row r="45254" spans="13:13" ht="49.2" customHeight="1">
      <c r="M45254" s="85"/>
    </row>
    <row r="45255" spans="13:13" ht="49.2" customHeight="1">
      <c r="M45255" s="85"/>
    </row>
    <row r="45256" spans="13:13" ht="49.2" customHeight="1">
      <c r="M45256" s="85"/>
    </row>
    <row r="45257" spans="13:13" ht="49.2" customHeight="1">
      <c r="M45257" s="85"/>
    </row>
    <row r="45258" spans="13:13" ht="49.2" customHeight="1">
      <c r="M45258" s="85"/>
    </row>
    <row r="45259" spans="13:13" ht="49.2" customHeight="1">
      <c r="M45259" s="85"/>
    </row>
    <row r="45260" spans="13:13" ht="49.2" customHeight="1">
      <c r="M45260" s="85"/>
    </row>
    <row r="45261" spans="13:13" ht="49.2" customHeight="1">
      <c r="M45261" s="85"/>
    </row>
    <row r="45262" spans="13:13" ht="49.2" customHeight="1">
      <c r="M45262" s="85"/>
    </row>
    <row r="45263" spans="13:13" ht="49.2" customHeight="1">
      <c r="M45263" s="85"/>
    </row>
    <row r="45264" spans="13:13" ht="49.2" customHeight="1">
      <c r="M45264" s="85"/>
    </row>
    <row r="45265" spans="13:13" ht="49.2" customHeight="1">
      <c r="M45265" s="85"/>
    </row>
    <row r="45266" spans="13:13" ht="49.2" customHeight="1">
      <c r="M45266" s="85"/>
    </row>
    <row r="45267" spans="13:13" ht="49.2" customHeight="1">
      <c r="M45267" s="85"/>
    </row>
    <row r="45268" spans="13:13" ht="49.2" customHeight="1">
      <c r="M45268" s="85"/>
    </row>
    <row r="45269" spans="13:13" ht="49.2" customHeight="1">
      <c r="M45269" s="85"/>
    </row>
    <row r="45270" spans="13:13" ht="49.2" customHeight="1">
      <c r="M45270" s="85"/>
    </row>
    <row r="45271" spans="13:13" ht="49.2" customHeight="1">
      <c r="M45271" s="85"/>
    </row>
    <row r="45272" spans="13:13" ht="49.2" customHeight="1">
      <c r="M45272" s="85"/>
    </row>
    <row r="45273" spans="13:13" ht="49.2" customHeight="1">
      <c r="M45273" s="85"/>
    </row>
    <row r="45274" spans="13:13" ht="49.2" customHeight="1">
      <c r="M45274" s="85"/>
    </row>
    <row r="45275" spans="13:13" ht="49.2" customHeight="1">
      <c r="M45275" s="85"/>
    </row>
    <row r="45276" spans="13:13" ht="49.2" customHeight="1">
      <c r="M45276" s="85"/>
    </row>
    <row r="45277" spans="13:13" ht="49.2" customHeight="1">
      <c r="M45277" s="85"/>
    </row>
    <row r="45278" spans="13:13" ht="49.2" customHeight="1">
      <c r="M45278" s="85"/>
    </row>
    <row r="45279" spans="13:13" ht="49.2" customHeight="1">
      <c r="M45279" s="85"/>
    </row>
    <row r="45280" spans="13:13" ht="49.2" customHeight="1">
      <c r="M45280" s="85"/>
    </row>
    <row r="45281" spans="13:13" ht="49.2" customHeight="1">
      <c r="M45281" s="85"/>
    </row>
    <row r="45282" spans="13:13" ht="49.2" customHeight="1">
      <c r="M45282" s="85"/>
    </row>
    <row r="45283" spans="13:13" ht="49.2" customHeight="1">
      <c r="M45283" s="85"/>
    </row>
    <row r="45284" spans="13:13" ht="49.2" customHeight="1">
      <c r="M45284" s="85"/>
    </row>
    <row r="45285" spans="13:13" ht="49.2" customHeight="1">
      <c r="M45285" s="85"/>
    </row>
    <row r="45286" spans="13:13" ht="49.2" customHeight="1">
      <c r="M45286" s="85"/>
    </row>
    <row r="45287" spans="13:13" ht="49.2" customHeight="1">
      <c r="M45287" s="85"/>
    </row>
    <row r="45288" spans="13:13" ht="49.2" customHeight="1">
      <c r="M45288" s="85"/>
    </row>
    <row r="45289" spans="13:13" ht="49.2" customHeight="1">
      <c r="M45289" s="85"/>
    </row>
    <row r="45290" spans="13:13" ht="49.2" customHeight="1">
      <c r="M45290" s="85"/>
    </row>
    <row r="45291" spans="13:13" ht="49.2" customHeight="1">
      <c r="M45291" s="85"/>
    </row>
    <row r="45292" spans="13:13" ht="49.2" customHeight="1">
      <c r="M45292" s="85"/>
    </row>
    <row r="45293" spans="13:13" ht="49.2" customHeight="1">
      <c r="M45293" s="85"/>
    </row>
    <row r="45294" spans="13:13" ht="49.2" customHeight="1">
      <c r="M45294" s="85"/>
    </row>
    <row r="45295" spans="13:13" ht="49.2" customHeight="1">
      <c r="M45295" s="85"/>
    </row>
    <row r="45296" spans="13:13" ht="49.2" customHeight="1">
      <c r="M45296" s="85"/>
    </row>
    <row r="45297" spans="13:13" ht="49.2" customHeight="1">
      <c r="M45297" s="85"/>
    </row>
    <row r="45298" spans="13:13" ht="49.2" customHeight="1">
      <c r="M45298" s="85"/>
    </row>
    <row r="45299" spans="13:13" ht="49.2" customHeight="1">
      <c r="M45299" s="85"/>
    </row>
    <row r="45300" spans="13:13" ht="49.2" customHeight="1">
      <c r="M45300" s="85"/>
    </row>
    <row r="45301" spans="13:13" ht="49.2" customHeight="1">
      <c r="M45301" s="85"/>
    </row>
    <row r="45302" spans="13:13" ht="49.2" customHeight="1">
      <c r="M45302" s="85"/>
    </row>
    <row r="45303" spans="13:13" ht="49.2" customHeight="1">
      <c r="M45303" s="85"/>
    </row>
    <row r="45304" spans="13:13" ht="49.2" customHeight="1">
      <c r="M45304" s="85"/>
    </row>
    <row r="45305" spans="13:13" ht="49.2" customHeight="1">
      <c r="M45305" s="85"/>
    </row>
    <row r="45306" spans="13:13" ht="49.2" customHeight="1">
      <c r="M45306" s="85"/>
    </row>
    <row r="45307" spans="13:13" ht="49.2" customHeight="1">
      <c r="M45307" s="85"/>
    </row>
    <row r="45308" spans="13:13" ht="49.2" customHeight="1">
      <c r="M45308" s="85"/>
    </row>
    <row r="45309" spans="13:13" ht="49.2" customHeight="1">
      <c r="M45309" s="85"/>
    </row>
    <row r="45310" spans="13:13" ht="49.2" customHeight="1">
      <c r="M45310" s="85"/>
    </row>
    <row r="45311" spans="13:13" ht="49.2" customHeight="1">
      <c r="M45311" s="85"/>
    </row>
    <row r="45312" spans="13:13" ht="49.2" customHeight="1">
      <c r="M45312" s="85"/>
    </row>
    <row r="45313" spans="13:13" ht="49.2" customHeight="1">
      <c r="M45313" s="85"/>
    </row>
    <row r="45314" spans="13:13" ht="49.2" customHeight="1">
      <c r="M45314" s="85"/>
    </row>
    <row r="45315" spans="13:13" ht="49.2" customHeight="1">
      <c r="M45315" s="85"/>
    </row>
    <row r="45316" spans="13:13" ht="49.2" customHeight="1">
      <c r="M45316" s="85"/>
    </row>
    <row r="45317" spans="13:13" ht="49.2" customHeight="1">
      <c r="M45317" s="85"/>
    </row>
    <row r="45318" spans="13:13" ht="49.2" customHeight="1">
      <c r="M45318" s="85"/>
    </row>
    <row r="45319" spans="13:13" ht="49.2" customHeight="1">
      <c r="M45319" s="85"/>
    </row>
    <row r="45320" spans="13:13" ht="49.2" customHeight="1">
      <c r="M45320" s="85"/>
    </row>
    <row r="45321" spans="13:13" ht="49.2" customHeight="1">
      <c r="M45321" s="85"/>
    </row>
    <row r="45322" spans="13:13" ht="49.2" customHeight="1">
      <c r="M45322" s="85"/>
    </row>
    <row r="45323" spans="13:13" ht="49.2" customHeight="1">
      <c r="M45323" s="85"/>
    </row>
    <row r="45324" spans="13:13" ht="49.2" customHeight="1">
      <c r="M45324" s="85"/>
    </row>
    <row r="45325" spans="13:13" ht="49.2" customHeight="1">
      <c r="M45325" s="85"/>
    </row>
    <row r="45326" spans="13:13" ht="49.2" customHeight="1">
      <c r="M45326" s="85"/>
    </row>
    <row r="45327" spans="13:13" ht="49.2" customHeight="1">
      <c r="M45327" s="85"/>
    </row>
    <row r="45328" spans="13:13" ht="49.2" customHeight="1">
      <c r="M45328" s="85"/>
    </row>
    <row r="45329" spans="13:13" ht="49.2" customHeight="1">
      <c r="M45329" s="85"/>
    </row>
    <row r="45330" spans="13:13" ht="49.2" customHeight="1">
      <c r="M45330" s="85"/>
    </row>
    <row r="45331" spans="13:13" ht="49.2" customHeight="1">
      <c r="M45331" s="85"/>
    </row>
    <row r="45332" spans="13:13" ht="49.2" customHeight="1">
      <c r="M45332" s="85"/>
    </row>
    <row r="45333" spans="13:13" ht="49.2" customHeight="1">
      <c r="M45333" s="85"/>
    </row>
    <row r="45334" spans="13:13" ht="49.2" customHeight="1">
      <c r="M45334" s="85"/>
    </row>
    <row r="45335" spans="13:13" ht="49.2" customHeight="1">
      <c r="M45335" s="85"/>
    </row>
    <row r="45336" spans="13:13" ht="49.2" customHeight="1">
      <c r="M45336" s="85"/>
    </row>
    <row r="45337" spans="13:13" ht="49.2" customHeight="1">
      <c r="M45337" s="85"/>
    </row>
    <row r="45338" spans="13:13" ht="49.2" customHeight="1">
      <c r="M45338" s="85"/>
    </row>
    <row r="45339" spans="13:13" ht="49.2" customHeight="1">
      <c r="M45339" s="85"/>
    </row>
    <row r="45340" spans="13:13" ht="49.2" customHeight="1">
      <c r="M45340" s="85"/>
    </row>
    <row r="45341" spans="13:13" ht="49.2" customHeight="1">
      <c r="M45341" s="85"/>
    </row>
    <row r="45342" spans="13:13" ht="49.2" customHeight="1">
      <c r="M45342" s="85"/>
    </row>
    <row r="45343" spans="13:13" ht="49.2" customHeight="1">
      <c r="M45343" s="85"/>
    </row>
    <row r="45344" spans="13:13" ht="49.2" customHeight="1">
      <c r="M45344" s="85"/>
    </row>
    <row r="45345" spans="13:13" ht="49.2" customHeight="1">
      <c r="M45345" s="85"/>
    </row>
    <row r="45346" spans="13:13" ht="49.2" customHeight="1">
      <c r="M45346" s="85"/>
    </row>
    <row r="45347" spans="13:13" ht="49.2" customHeight="1">
      <c r="M45347" s="85"/>
    </row>
    <row r="45348" spans="13:13" ht="49.2" customHeight="1">
      <c r="M45348" s="85"/>
    </row>
    <row r="45349" spans="13:13" ht="49.2" customHeight="1">
      <c r="M45349" s="85"/>
    </row>
    <row r="45350" spans="13:13" ht="49.2" customHeight="1">
      <c r="M45350" s="85"/>
    </row>
    <row r="45351" spans="13:13" ht="49.2" customHeight="1">
      <c r="M45351" s="85"/>
    </row>
    <row r="45352" spans="13:13" ht="49.2" customHeight="1">
      <c r="M45352" s="85"/>
    </row>
    <row r="45353" spans="13:13" ht="49.2" customHeight="1">
      <c r="M45353" s="85"/>
    </row>
    <row r="45354" spans="13:13" ht="49.2" customHeight="1">
      <c r="M45354" s="85"/>
    </row>
    <row r="45355" spans="13:13" ht="49.2" customHeight="1">
      <c r="M45355" s="85"/>
    </row>
    <row r="45356" spans="13:13" ht="49.2" customHeight="1">
      <c r="M45356" s="85"/>
    </row>
    <row r="45357" spans="13:13" ht="49.2" customHeight="1">
      <c r="M45357" s="85"/>
    </row>
    <row r="45358" spans="13:13" ht="49.2" customHeight="1">
      <c r="M45358" s="85"/>
    </row>
    <row r="45359" spans="13:13" ht="49.2" customHeight="1">
      <c r="M45359" s="85"/>
    </row>
    <row r="45360" spans="13:13" ht="49.2" customHeight="1">
      <c r="M45360" s="85"/>
    </row>
    <row r="45361" spans="13:13" ht="49.2" customHeight="1">
      <c r="M45361" s="85"/>
    </row>
    <row r="45362" spans="13:13" ht="49.2" customHeight="1">
      <c r="M45362" s="85"/>
    </row>
    <row r="45363" spans="13:13" ht="49.2" customHeight="1">
      <c r="M45363" s="85"/>
    </row>
    <row r="45364" spans="13:13" ht="49.2" customHeight="1">
      <c r="M45364" s="85"/>
    </row>
    <row r="45365" spans="13:13" ht="49.2" customHeight="1">
      <c r="M45365" s="85"/>
    </row>
    <row r="45366" spans="13:13" ht="49.2" customHeight="1">
      <c r="M45366" s="85"/>
    </row>
    <row r="45367" spans="13:13" ht="49.2" customHeight="1">
      <c r="M45367" s="85"/>
    </row>
    <row r="45368" spans="13:13" ht="49.2" customHeight="1">
      <c r="M45368" s="85"/>
    </row>
    <row r="45369" spans="13:13" ht="49.2" customHeight="1">
      <c r="M45369" s="85"/>
    </row>
    <row r="45370" spans="13:13" ht="49.2" customHeight="1">
      <c r="M45370" s="85"/>
    </row>
    <row r="45371" spans="13:13" ht="49.2" customHeight="1">
      <c r="M45371" s="85"/>
    </row>
    <row r="45372" spans="13:13" ht="49.2" customHeight="1">
      <c r="M45372" s="85"/>
    </row>
    <row r="45373" spans="13:13" ht="49.2" customHeight="1">
      <c r="M45373" s="85"/>
    </row>
    <row r="45374" spans="13:13" ht="49.2" customHeight="1">
      <c r="M45374" s="85"/>
    </row>
    <row r="45375" spans="13:13" ht="49.2" customHeight="1">
      <c r="M45375" s="85"/>
    </row>
    <row r="45376" spans="13:13" ht="49.2" customHeight="1">
      <c r="M45376" s="85"/>
    </row>
    <row r="45377" spans="13:13" ht="49.2" customHeight="1">
      <c r="M45377" s="85"/>
    </row>
    <row r="45378" spans="13:13" ht="49.2" customHeight="1">
      <c r="M45378" s="85"/>
    </row>
    <row r="45379" spans="13:13" ht="49.2" customHeight="1">
      <c r="M45379" s="85"/>
    </row>
    <row r="45380" spans="13:13" ht="49.2" customHeight="1">
      <c r="M45380" s="85"/>
    </row>
    <row r="45381" spans="13:13" ht="49.2" customHeight="1">
      <c r="M45381" s="85"/>
    </row>
    <row r="45382" spans="13:13" ht="49.2" customHeight="1">
      <c r="M45382" s="85"/>
    </row>
    <row r="45383" spans="13:13" ht="49.2" customHeight="1">
      <c r="M45383" s="85"/>
    </row>
    <row r="45384" spans="13:13" ht="49.2" customHeight="1">
      <c r="M45384" s="85"/>
    </row>
    <row r="45385" spans="13:13" ht="49.2" customHeight="1">
      <c r="M45385" s="85"/>
    </row>
    <row r="45386" spans="13:13" ht="49.2" customHeight="1">
      <c r="M45386" s="85"/>
    </row>
    <row r="45387" spans="13:13" ht="49.2" customHeight="1">
      <c r="M45387" s="85"/>
    </row>
    <row r="45388" spans="13:13" ht="49.2" customHeight="1">
      <c r="M45388" s="85"/>
    </row>
    <row r="45389" spans="13:13" ht="49.2" customHeight="1">
      <c r="M45389" s="85"/>
    </row>
    <row r="45390" spans="13:13" ht="49.2" customHeight="1">
      <c r="M45390" s="85"/>
    </row>
    <row r="45391" spans="13:13" ht="49.2" customHeight="1">
      <c r="M45391" s="85"/>
    </row>
    <row r="45392" spans="13:13" ht="49.2" customHeight="1">
      <c r="M45392" s="85"/>
    </row>
    <row r="45393" spans="13:13" ht="49.2" customHeight="1">
      <c r="M45393" s="85"/>
    </row>
    <row r="45394" spans="13:13" ht="49.2" customHeight="1">
      <c r="M45394" s="85"/>
    </row>
    <row r="45395" spans="13:13" ht="49.2" customHeight="1">
      <c r="M45395" s="85"/>
    </row>
    <row r="45396" spans="13:13" ht="49.2" customHeight="1">
      <c r="M45396" s="85"/>
    </row>
    <row r="45397" spans="13:13" ht="49.2" customHeight="1">
      <c r="M45397" s="85"/>
    </row>
    <row r="45398" spans="13:13" ht="49.2" customHeight="1">
      <c r="M45398" s="85"/>
    </row>
    <row r="45399" spans="13:13" ht="49.2" customHeight="1">
      <c r="M45399" s="85"/>
    </row>
    <row r="45400" spans="13:13" ht="49.2" customHeight="1">
      <c r="M45400" s="85"/>
    </row>
    <row r="45401" spans="13:13" ht="49.2" customHeight="1">
      <c r="M45401" s="85"/>
    </row>
    <row r="45402" spans="13:13" ht="49.2" customHeight="1">
      <c r="M45402" s="85"/>
    </row>
    <row r="45403" spans="13:13" ht="49.2" customHeight="1">
      <c r="M45403" s="85"/>
    </row>
    <row r="45404" spans="13:13" ht="49.2" customHeight="1">
      <c r="M45404" s="85"/>
    </row>
    <row r="45405" spans="13:13" ht="49.2" customHeight="1">
      <c r="M45405" s="85"/>
    </row>
    <row r="45406" spans="13:13" ht="49.2" customHeight="1">
      <c r="M45406" s="85"/>
    </row>
    <row r="45407" spans="13:13" ht="49.2" customHeight="1">
      <c r="M45407" s="85"/>
    </row>
    <row r="45408" spans="13:13" ht="49.2" customHeight="1">
      <c r="M45408" s="85"/>
    </row>
    <row r="45409" spans="13:13" ht="49.2" customHeight="1">
      <c r="M45409" s="85"/>
    </row>
    <row r="45410" spans="13:13" ht="49.2" customHeight="1">
      <c r="M45410" s="85"/>
    </row>
    <row r="45411" spans="13:13" ht="49.2" customHeight="1">
      <c r="M45411" s="85"/>
    </row>
    <row r="45412" spans="13:13" ht="49.2" customHeight="1">
      <c r="M45412" s="85"/>
    </row>
    <row r="45413" spans="13:13" ht="49.2" customHeight="1">
      <c r="M45413" s="85"/>
    </row>
    <row r="45414" spans="13:13" ht="49.2" customHeight="1">
      <c r="M45414" s="85"/>
    </row>
    <row r="45415" spans="13:13" ht="49.2" customHeight="1">
      <c r="M45415" s="85"/>
    </row>
    <row r="45416" spans="13:13" ht="49.2" customHeight="1">
      <c r="M45416" s="85"/>
    </row>
    <row r="45417" spans="13:13" ht="49.2" customHeight="1">
      <c r="M45417" s="85"/>
    </row>
    <row r="45418" spans="13:13" ht="49.2" customHeight="1">
      <c r="M45418" s="85"/>
    </row>
    <row r="45419" spans="13:13" ht="49.2" customHeight="1">
      <c r="M45419" s="85"/>
    </row>
    <row r="45420" spans="13:13" ht="49.2" customHeight="1">
      <c r="M45420" s="85"/>
    </row>
    <row r="45421" spans="13:13" ht="49.2" customHeight="1">
      <c r="M45421" s="85"/>
    </row>
    <row r="45422" spans="13:13" ht="49.2" customHeight="1">
      <c r="M45422" s="85"/>
    </row>
    <row r="45423" spans="13:13" ht="49.2" customHeight="1">
      <c r="M45423" s="85"/>
    </row>
    <row r="45424" spans="13:13" ht="49.2" customHeight="1">
      <c r="M45424" s="85"/>
    </row>
    <row r="45425" spans="13:13" ht="49.2" customHeight="1">
      <c r="M45425" s="85"/>
    </row>
    <row r="45426" spans="13:13" ht="49.2" customHeight="1">
      <c r="M45426" s="85"/>
    </row>
    <row r="45427" spans="13:13" ht="49.2" customHeight="1">
      <c r="M45427" s="85"/>
    </row>
    <row r="45428" spans="13:13" ht="49.2" customHeight="1">
      <c r="M45428" s="85"/>
    </row>
    <row r="45429" spans="13:13" ht="49.2" customHeight="1">
      <c r="M45429" s="85"/>
    </row>
    <row r="45430" spans="13:13" ht="49.2" customHeight="1">
      <c r="M45430" s="85"/>
    </row>
    <row r="45431" spans="13:13" ht="49.2" customHeight="1">
      <c r="M45431" s="85"/>
    </row>
    <row r="45432" spans="13:13" ht="49.2" customHeight="1">
      <c r="M45432" s="85"/>
    </row>
    <row r="45433" spans="13:13" ht="49.2" customHeight="1">
      <c r="M45433" s="85"/>
    </row>
    <row r="45434" spans="13:13" ht="49.2" customHeight="1">
      <c r="M45434" s="85"/>
    </row>
    <row r="45435" spans="13:13" ht="49.2" customHeight="1">
      <c r="M45435" s="85"/>
    </row>
    <row r="45436" spans="13:13" ht="49.2" customHeight="1">
      <c r="M45436" s="85"/>
    </row>
    <row r="45437" spans="13:13" ht="49.2" customHeight="1">
      <c r="M45437" s="85"/>
    </row>
    <row r="45438" spans="13:13" ht="49.2" customHeight="1">
      <c r="M45438" s="85"/>
    </row>
    <row r="45439" spans="13:13" ht="49.2" customHeight="1">
      <c r="M45439" s="85"/>
    </row>
    <row r="45440" spans="13:13" ht="49.2" customHeight="1">
      <c r="M45440" s="85"/>
    </row>
    <row r="45441" spans="13:13" ht="49.2" customHeight="1">
      <c r="M45441" s="85"/>
    </row>
    <row r="45442" spans="13:13" ht="49.2" customHeight="1">
      <c r="M45442" s="85"/>
    </row>
    <row r="45443" spans="13:13" ht="49.2" customHeight="1">
      <c r="M45443" s="85"/>
    </row>
    <row r="45444" spans="13:13" ht="49.2" customHeight="1">
      <c r="M45444" s="85"/>
    </row>
    <row r="45445" spans="13:13" ht="49.2" customHeight="1">
      <c r="M45445" s="85"/>
    </row>
    <row r="45446" spans="13:13" ht="49.2" customHeight="1">
      <c r="M45446" s="85"/>
    </row>
    <row r="45447" spans="13:13" ht="49.2" customHeight="1">
      <c r="M45447" s="85"/>
    </row>
    <row r="45448" spans="13:13" ht="49.2" customHeight="1">
      <c r="M45448" s="85"/>
    </row>
    <row r="45449" spans="13:13" ht="49.2" customHeight="1">
      <c r="M45449" s="85"/>
    </row>
    <row r="45450" spans="13:13" ht="49.2" customHeight="1">
      <c r="M45450" s="85"/>
    </row>
    <row r="45451" spans="13:13" ht="49.2" customHeight="1">
      <c r="M45451" s="85"/>
    </row>
    <row r="45452" spans="13:13" ht="49.2" customHeight="1">
      <c r="M45452" s="85"/>
    </row>
    <row r="45453" spans="13:13" ht="49.2" customHeight="1">
      <c r="M45453" s="85"/>
    </row>
    <row r="45454" spans="13:13" ht="49.2" customHeight="1">
      <c r="M45454" s="85"/>
    </row>
    <row r="45455" spans="13:13" ht="49.2" customHeight="1">
      <c r="M45455" s="85"/>
    </row>
    <row r="45456" spans="13:13" ht="49.2" customHeight="1">
      <c r="M45456" s="85"/>
    </row>
    <row r="45457" spans="13:13" ht="49.2" customHeight="1">
      <c r="M45457" s="85"/>
    </row>
    <row r="45458" spans="13:13" ht="49.2" customHeight="1">
      <c r="M45458" s="85"/>
    </row>
    <row r="45459" spans="13:13" ht="49.2" customHeight="1">
      <c r="M45459" s="85"/>
    </row>
    <row r="45460" spans="13:13" ht="49.2" customHeight="1">
      <c r="M45460" s="85"/>
    </row>
    <row r="45461" spans="13:13" ht="49.2" customHeight="1">
      <c r="M45461" s="85"/>
    </row>
    <row r="45462" spans="13:13" ht="49.2" customHeight="1">
      <c r="M45462" s="85"/>
    </row>
    <row r="45463" spans="13:13" ht="49.2" customHeight="1">
      <c r="M45463" s="85"/>
    </row>
    <row r="45464" spans="13:13" ht="49.2" customHeight="1">
      <c r="M45464" s="85"/>
    </row>
    <row r="45465" spans="13:13" ht="49.2" customHeight="1">
      <c r="M45465" s="85"/>
    </row>
    <row r="45466" spans="13:13" ht="49.2" customHeight="1">
      <c r="M45466" s="85"/>
    </row>
    <row r="45467" spans="13:13" ht="49.2" customHeight="1">
      <c r="M45467" s="85"/>
    </row>
    <row r="45468" spans="13:13" ht="49.2" customHeight="1">
      <c r="M45468" s="85"/>
    </row>
    <row r="45469" spans="13:13" ht="49.2" customHeight="1">
      <c r="M45469" s="85"/>
    </row>
    <row r="45470" spans="13:13" ht="49.2" customHeight="1">
      <c r="M45470" s="85"/>
    </row>
    <row r="45471" spans="13:13" ht="49.2" customHeight="1">
      <c r="M45471" s="85"/>
    </row>
    <row r="45472" spans="13:13" ht="49.2" customHeight="1">
      <c r="M45472" s="85"/>
    </row>
    <row r="45473" spans="13:13" ht="49.2" customHeight="1">
      <c r="M45473" s="85"/>
    </row>
    <row r="45474" spans="13:13" ht="49.2" customHeight="1">
      <c r="M45474" s="85"/>
    </row>
    <row r="45475" spans="13:13" ht="49.2" customHeight="1">
      <c r="M45475" s="85"/>
    </row>
    <row r="45476" spans="13:13" ht="49.2" customHeight="1">
      <c r="M45476" s="85"/>
    </row>
    <row r="45477" spans="13:13" ht="49.2" customHeight="1">
      <c r="M45477" s="85"/>
    </row>
    <row r="45478" spans="13:13" ht="49.2" customHeight="1">
      <c r="M45478" s="85"/>
    </row>
    <row r="45479" spans="13:13" ht="49.2" customHeight="1">
      <c r="M45479" s="85"/>
    </row>
    <row r="45480" spans="13:13" ht="49.2" customHeight="1">
      <c r="M45480" s="85"/>
    </row>
    <row r="45481" spans="13:13" ht="49.2" customHeight="1">
      <c r="M45481" s="85"/>
    </row>
    <row r="45482" spans="13:13" ht="49.2" customHeight="1">
      <c r="M45482" s="85"/>
    </row>
    <row r="45483" spans="13:13" ht="49.2" customHeight="1">
      <c r="M45483" s="85"/>
    </row>
    <row r="45484" spans="13:13" ht="49.2" customHeight="1">
      <c r="M45484" s="85"/>
    </row>
    <row r="45485" spans="13:13" ht="49.2" customHeight="1">
      <c r="M45485" s="85"/>
    </row>
    <row r="45486" spans="13:13" ht="49.2" customHeight="1">
      <c r="M45486" s="85"/>
    </row>
    <row r="45487" spans="13:13" ht="49.2" customHeight="1">
      <c r="M45487" s="85"/>
    </row>
    <row r="45488" spans="13:13" ht="49.2" customHeight="1">
      <c r="M45488" s="85"/>
    </row>
    <row r="45489" spans="13:13" ht="49.2" customHeight="1">
      <c r="M45489" s="85"/>
    </row>
    <row r="45490" spans="13:13" ht="49.2" customHeight="1">
      <c r="M45490" s="85"/>
    </row>
    <row r="45491" spans="13:13" ht="49.2" customHeight="1">
      <c r="M45491" s="85"/>
    </row>
    <row r="45492" spans="13:13" ht="49.2" customHeight="1">
      <c r="M45492" s="85"/>
    </row>
    <row r="45493" spans="13:13" ht="49.2" customHeight="1">
      <c r="M45493" s="85"/>
    </row>
    <row r="45494" spans="13:13" ht="49.2" customHeight="1">
      <c r="M45494" s="85"/>
    </row>
    <row r="45495" spans="13:13" ht="49.2" customHeight="1">
      <c r="M45495" s="85"/>
    </row>
    <row r="45496" spans="13:13" ht="49.2" customHeight="1">
      <c r="M45496" s="85"/>
    </row>
    <row r="45497" spans="13:13" ht="49.2" customHeight="1">
      <c r="M45497" s="85"/>
    </row>
    <row r="45498" spans="13:13" ht="49.2" customHeight="1">
      <c r="M45498" s="85"/>
    </row>
    <row r="45499" spans="13:13" ht="49.2" customHeight="1">
      <c r="M45499" s="85"/>
    </row>
    <row r="45500" spans="13:13" ht="49.2" customHeight="1">
      <c r="M45500" s="85"/>
    </row>
    <row r="45501" spans="13:13" ht="49.2" customHeight="1">
      <c r="M45501" s="85"/>
    </row>
    <row r="45502" spans="13:13" ht="49.2" customHeight="1">
      <c r="M45502" s="85"/>
    </row>
    <row r="45503" spans="13:13" ht="49.2" customHeight="1">
      <c r="M45503" s="85"/>
    </row>
    <row r="45504" spans="13:13" ht="49.2" customHeight="1">
      <c r="M45504" s="85"/>
    </row>
    <row r="45505" spans="13:13" ht="49.2" customHeight="1">
      <c r="M45505" s="85"/>
    </row>
    <row r="45506" spans="13:13" ht="49.2" customHeight="1">
      <c r="M45506" s="85"/>
    </row>
    <row r="45507" spans="13:13" ht="49.2" customHeight="1">
      <c r="M45507" s="85"/>
    </row>
    <row r="45508" spans="13:13" ht="49.2" customHeight="1">
      <c r="M45508" s="85"/>
    </row>
    <row r="45509" spans="13:13" ht="49.2" customHeight="1">
      <c r="M45509" s="85"/>
    </row>
    <row r="45510" spans="13:13" ht="49.2" customHeight="1">
      <c r="M45510" s="85"/>
    </row>
    <row r="45511" spans="13:13" ht="49.2" customHeight="1">
      <c r="M45511" s="85"/>
    </row>
    <row r="45512" spans="13:13" ht="49.2" customHeight="1">
      <c r="M45512" s="85"/>
    </row>
    <row r="45513" spans="13:13" ht="49.2" customHeight="1">
      <c r="M45513" s="85"/>
    </row>
    <row r="45514" spans="13:13" ht="49.2" customHeight="1">
      <c r="M45514" s="85"/>
    </row>
    <row r="45515" spans="13:13" ht="49.2" customHeight="1">
      <c r="M45515" s="85"/>
    </row>
    <row r="45516" spans="13:13" ht="49.2" customHeight="1">
      <c r="M45516" s="85"/>
    </row>
    <row r="45517" spans="13:13" ht="49.2" customHeight="1">
      <c r="M45517" s="85"/>
    </row>
    <row r="45518" spans="13:13" ht="49.2" customHeight="1">
      <c r="M45518" s="85"/>
    </row>
    <row r="45519" spans="13:13" ht="49.2" customHeight="1">
      <c r="M45519" s="85"/>
    </row>
    <row r="45520" spans="13:13" ht="49.2" customHeight="1">
      <c r="M45520" s="85"/>
    </row>
    <row r="45521" spans="13:13" ht="49.2" customHeight="1">
      <c r="M45521" s="85"/>
    </row>
    <row r="45522" spans="13:13" ht="49.2" customHeight="1">
      <c r="M45522" s="85"/>
    </row>
    <row r="45523" spans="13:13" ht="49.2" customHeight="1">
      <c r="M45523" s="85"/>
    </row>
    <row r="45524" spans="13:13" ht="49.2" customHeight="1">
      <c r="M45524" s="85"/>
    </row>
    <row r="45525" spans="13:13" ht="49.2" customHeight="1">
      <c r="M45525" s="85"/>
    </row>
    <row r="45526" spans="13:13" ht="49.2" customHeight="1">
      <c r="M45526" s="85"/>
    </row>
    <row r="45527" spans="13:13" ht="49.2" customHeight="1">
      <c r="M45527" s="85"/>
    </row>
    <row r="45528" spans="13:13" ht="49.2" customHeight="1">
      <c r="M45528" s="85"/>
    </row>
    <row r="45529" spans="13:13" ht="49.2" customHeight="1">
      <c r="M45529" s="85"/>
    </row>
    <row r="45530" spans="13:13" ht="49.2" customHeight="1">
      <c r="M45530" s="85"/>
    </row>
    <row r="45531" spans="13:13" ht="49.2" customHeight="1">
      <c r="M45531" s="85"/>
    </row>
    <row r="45532" spans="13:13" ht="49.2" customHeight="1">
      <c r="M45532" s="85"/>
    </row>
    <row r="45533" spans="13:13" ht="49.2" customHeight="1">
      <c r="M45533" s="85"/>
    </row>
    <row r="45534" spans="13:13" ht="49.2" customHeight="1">
      <c r="M45534" s="85"/>
    </row>
    <row r="45535" spans="13:13" ht="49.2" customHeight="1">
      <c r="M45535" s="85"/>
    </row>
    <row r="45536" spans="13:13" ht="49.2" customHeight="1">
      <c r="M45536" s="85"/>
    </row>
    <row r="45537" spans="13:13" ht="49.2" customHeight="1">
      <c r="M45537" s="85"/>
    </row>
    <row r="45538" spans="13:13" ht="49.2" customHeight="1">
      <c r="M45538" s="85"/>
    </row>
    <row r="45539" spans="13:13" ht="49.2" customHeight="1">
      <c r="M45539" s="85"/>
    </row>
    <row r="45540" spans="13:13" ht="49.2" customHeight="1">
      <c r="M45540" s="85"/>
    </row>
    <row r="45541" spans="13:13" ht="49.2" customHeight="1">
      <c r="M45541" s="85"/>
    </row>
    <row r="45542" spans="13:13" ht="49.2" customHeight="1">
      <c r="M45542" s="85"/>
    </row>
    <row r="45543" spans="13:13" ht="49.2" customHeight="1">
      <c r="M45543" s="85"/>
    </row>
    <row r="45544" spans="13:13" ht="49.2" customHeight="1">
      <c r="M45544" s="85"/>
    </row>
    <row r="45545" spans="13:13" ht="49.2" customHeight="1">
      <c r="M45545" s="85"/>
    </row>
    <row r="45546" spans="13:13" ht="49.2" customHeight="1">
      <c r="M45546" s="85"/>
    </row>
    <row r="45547" spans="13:13" ht="49.2" customHeight="1">
      <c r="M45547" s="85"/>
    </row>
    <row r="45548" spans="13:13" ht="49.2" customHeight="1">
      <c r="M45548" s="85"/>
    </row>
    <row r="45549" spans="13:13" ht="49.2" customHeight="1">
      <c r="M45549" s="85"/>
    </row>
    <row r="45550" spans="13:13" ht="49.2" customHeight="1">
      <c r="M45550" s="85"/>
    </row>
    <row r="45551" spans="13:13" ht="49.2" customHeight="1">
      <c r="M45551" s="85"/>
    </row>
    <row r="45552" spans="13:13" ht="49.2" customHeight="1">
      <c r="M45552" s="85"/>
    </row>
    <row r="45553" spans="13:13" ht="49.2" customHeight="1">
      <c r="M45553" s="85"/>
    </row>
    <row r="45554" spans="13:13" ht="49.2" customHeight="1">
      <c r="M45554" s="85"/>
    </row>
    <row r="45555" spans="13:13" ht="49.2" customHeight="1">
      <c r="M45555" s="85"/>
    </row>
    <row r="45556" spans="13:13" ht="49.2" customHeight="1">
      <c r="M45556" s="85"/>
    </row>
    <row r="45557" spans="13:13" ht="49.2" customHeight="1">
      <c r="M45557" s="85"/>
    </row>
    <row r="45558" spans="13:13" ht="49.2" customHeight="1">
      <c r="M45558" s="85"/>
    </row>
    <row r="45559" spans="13:13" ht="49.2" customHeight="1">
      <c r="M45559" s="85"/>
    </row>
    <row r="45560" spans="13:13" ht="49.2" customHeight="1">
      <c r="M45560" s="85"/>
    </row>
    <row r="45561" spans="13:13" ht="49.2" customHeight="1">
      <c r="M45561" s="85"/>
    </row>
    <row r="45562" spans="13:13" ht="49.2" customHeight="1">
      <c r="M45562" s="85"/>
    </row>
    <row r="45563" spans="13:13" ht="49.2" customHeight="1">
      <c r="M45563" s="85"/>
    </row>
    <row r="45564" spans="13:13" ht="49.2" customHeight="1">
      <c r="M45564" s="85"/>
    </row>
    <row r="45565" spans="13:13" ht="49.2" customHeight="1">
      <c r="M45565" s="85"/>
    </row>
    <row r="45566" spans="13:13" ht="49.2" customHeight="1">
      <c r="M45566" s="85"/>
    </row>
    <row r="45567" spans="13:13" ht="49.2" customHeight="1">
      <c r="M45567" s="85"/>
    </row>
    <row r="45568" spans="13:13" ht="49.2" customHeight="1">
      <c r="M45568" s="85"/>
    </row>
    <row r="45569" spans="13:13" ht="49.2" customHeight="1">
      <c r="M45569" s="85"/>
    </row>
    <row r="45570" spans="13:13" ht="49.2" customHeight="1">
      <c r="M45570" s="85"/>
    </row>
    <row r="45571" spans="13:13" ht="49.2" customHeight="1">
      <c r="M45571" s="85"/>
    </row>
    <row r="45572" spans="13:13" ht="49.2" customHeight="1">
      <c r="M45572" s="85"/>
    </row>
    <row r="45573" spans="13:13" ht="49.2" customHeight="1">
      <c r="M45573" s="85"/>
    </row>
    <row r="45574" spans="13:13" ht="49.2" customHeight="1">
      <c r="M45574" s="85"/>
    </row>
    <row r="45575" spans="13:13" ht="49.2" customHeight="1">
      <c r="M45575" s="85"/>
    </row>
    <row r="45576" spans="13:13" ht="49.2" customHeight="1">
      <c r="M45576" s="85"/>
    </row>
    <row r="45577" spans="13:13" ht="49.2" customHeight="1">
      <c r="M45577" s="85"/>
    </row>
    <row r="45578" spans="13:13" ht="49.2" customHeight="1">
      <c r="M45578" s="85"/>
    </row>
    <row r="45579" spans="13:13" ht="49.2" customHeight="1">
      <c r="M45579" s="85"/>
    </row>
    <row r="45580" spans="13:13" ht="49.2" customHeight="1">
      <c r="M45580" s="85"/>
    </row>
    <row r="45581" spans="13:13" ht="49.2" customHeight="1">
      <c r="M45581" s="85"/>
    </row>
    <row r="45582" spans="13:13" ht="49.2" customHeight="1">
      <c r="M45582" s="85"/>
    </row>
    <row r="45583" spans="13:13" ht="49.2" customHeight="1">
      <c r="M45583" s="85"/>
    </row>
    <row r="45584" spans="13:13" ht="49.2" customHeight="1">
      <c r="M45584" s="85"/>
    </row>
    <row r="45585" spans="13:13" ht="49.2" customHeight="1">
      <c r="M45585" s="85"/>
    </row>
    <row r="45586" spans="13:13" ht="49.2" customHeight="1">
      <c r="M45586" s="85"/>
    </row>
    <row r="45587" spans="13:13" ht="49.2" customHeight="1">
      <c r="M45587" s="85"/>
    </row>
    <row r="45588" spans="13:13" ht="49.2" customHeight="1">
      <c r="M45588" s="85"/>
    </row>
    <row r="45589" spans="13:13" ht="49.2" customHeight="1">
      <c r="M45589" s="85"/>
    </row>
    <row r="45590" spans="13:13" ht="49.2" customHeight="1">
      <c r="M45590" s="85"/>
    </row>
    <row r="45591" spans="13:13" ht="49.2" customHeight="1">
      <c r="M45591" s="85"/>
    </row>
    <row r="45592" spans="13:13" ht="49.2" customHeight="1">
      <c r="M45592" s="85"/>
    </row>
    <row r="45593" spans="13:13" ht="49.2" customHeight="1">
      <c r="M45593" s="85"/>
    </row>
    <row r="45594" spans="13:13" ht="49.2" customHeight="1">
      <c r="M45594" s="85"/>
    </row>
    <row r="45595" spans="13:13" ht="49.2" customHeight="1">
      <c r="M45595" s="85"/>
    </row>
    <row r="45596" spans="13:13" ht="49.2" customHeight="1">
      <c r="M45596" s="85"/>
    </row>
    <row r="45597" spans="13:13" ht="49.2" customHeight="1">
      <c r="M45597" s="85"/>
    </row>
    <row r="45598" spans="13:13" ht="49.2" customHeight="1">
      <c r="M45598" s="85"/>
    </row>
    <row r="45599" spans="13:13" ht="49.2" customHeight="1">
      <c r="M45599" s="85"/>
    </row>
    <row r="45600" spans="13:13" ht="49.2" customHeight="1">
      <c r="M45600" s="85"/>
    </row>
    <row r="45601" spans="13:13" ht="49.2" customHeight="1">
      <c r="M45601" s="85"/>
    </row>
    <row r="45602" spans="13:13" ht="49.2" customHeight="1">
      <c r="M45602" s="85"/>
    </row>
    <row r="45603" spans="13:13" ht="49.2" customHeight="1">
      <c r="M45603" s="85"/>
    </row>
    <row r="45604" spans="13:13" ht="49.2" customHeight="1">
      <c r="M45604" s="85"/>
    </row>
    <row r="45605" spans="13:13" ht="49.2" customHeight="1">
      <c r="M45605" s="85"/>
    </row>
    <row r="45606" spans="13:13" ht="49.2" customHeight="1">
      <c r="M45606" s="85"/>
    </row>
    <row r="45607" spans="13:13" ht="49.2" customHeight="1">
      <c r="M45607" s="85"/>
    </row>
    <row r="45608" spans="13:13" ht="49.2" customHeight="1">
      <c r="M45608" s="85"/>
    </row>
    <row r="45609" spans="13:13" ht="49.2" customHeight="1">
      <c r="M45609" s="85"/>
    </row>
    <row r="45610" spans="13:13" ht="49.2" customHeight="1">
      <c r="M45610" s="85"/>
    </row>
    <row r="45611" spans="13:13" ht="49.2" customHeight="1">
      <c r="M45611" s="85"/>
    </row>
    <row r="45612" spans="13:13" ht="49.2" customHeight="1">
      <c r="M45612" s="85"/>
    </row>
    <row r="45613" spans="13:13" ht="49.2" customHeight="1">
      <c r="M45613" s="85"/>
    </row>
    <row r="45614" spans="13:13" ht="49.2" customHeight="1">
      <c r="M45614" s="85"/>
    </row>
    <row r="45615" spans="13:13" ht="49.2" customHeight="1">
      <c r="M45615" s="85"/>
    </row>
    <row r="45616" spans="13:13" ht="49.2" customHeight="1">
      <c r="M45616" s="85"/>
    </row>
    <row r="45617" spans="13:13" ht="49.2" customHeight="1">
      <c r="M45617" s="85"/>
    </row>
    <row r="45618" spans="13:13" ht="49.2" customHeight="1">
      <c r="M45618" s="85"/>
    </row>
    <row r="45619" spans="13:13" ht="49.2" customHeight="1">
      <c r="M45619" s="85"/>
    </row>
    <row r="45620" spans="13:13" ht="49.2" customHeight="1">
      <c r="M45620" s="85"/>
    </row>
    <row r="45621" spans="13:13" ht="49.2" customHeight="1">
      <c r="M45621" s="85"/>
    </row>
    <row r="45622" spans="13:13" ht="49.2" customHeight="1">
      <c r="M45622" s="85"/>
    </row>
    <row r="45623" spans="13:13" ht="49.2" customHeight="1">
      <c r="M45623" s="85"/>
    </row>
    <row r="45624" spans="13:13" ht="49.2" customHeight="1">
      <c r="M45624" s="85"/>
    </row>
    <row r="45625" spans="13:13" ht="49.2" customHeight="1">
      <c r="M45625" s="85"/>
    </row>
    <row r="45626" spans="13:13" ht="49.2" customHeight="1">
      <c r="M45626" s="85"/>
    </row>
    <row r="45627" spans="13:13" ht="49.2" customHeight="1">
      <c r="M45627" s="85"/>
    </row>
    <row r="45628" spans="13:13" ht="49.2" customHeight="1">
      <c r="M45628" s="85"/>
    </row>
    <row r="45629" spans="13:13" ht="49.2" customHeight="1">
      <c r="M45629" s="85"/>
    </row>
    <row r="45630" spans="13:13" ht="49.2" customHeight="1">
      <c r="M45630" s="85"/>
    </row>
    <row r="45631" spans="13:13" ht="49.2" customHeight="1">
      <c r="M45631" s="85"/>
    </row>
    <row r="45632" spans="13:13" ht="49.2" customHeight="1">
      <c r="M45632" s="85"/>
    </row>
    <row r="45633" spans="13:13" ht="49.2" customHeight="1">
      <c r="M45633" s="85"/>
    </row>
    <row r="45634" spans="13:13" ht="49.2" customHeight="1">
      <c r="M45634" s="85"/>
    </row>
    <row r="45635" spans="13:13" ht="49.2" customHeight="1">
      <c r="M45635" s="85"/>
    </row>
    <row r="45636" spans="13:13" ht="49.2" customHeight="1">
      <c r="M45636" s="85"/>
    </row>
    <row r="45637" spans="13:13" ht="49.2" customHeight="1">
      <c r="M45637" s="85"/>
    </row>
    <row r="45638" spans="13:13" ht="49.2" customHeight="1">
      <c r="M45638" s="85"/>
    </row>
    <row r="45639" spans="13:13" ht="49.2" customHeight="1">
      <c r="M45639" s="85"/>
    </row>
    <row r="45640" spans="13:13" ht="49.2" customHeight="1">
      <c r="M45640" s="85"/>
    </row>
    <row r="45641" spans="13:13" ht="49.2" customHeight="1">
      <c r="M45641" s="85"/>
    </row>
    <row r="45642" spans="13:13" ht="49.2" customHeight="1">
      <c r="M45642" s="85"/>
    </row>
    <row r="45643" spans="13:13" ht="49.2" customHeight="1">
      <c r="M45643" s="85"/>
    </row>
    <row r="45644" spans="13:13" ht="49.2" customHeight="1">
      <c r="M45644" s="85"/>
    </row>
    <row r="45645" spans="13:13" ht="49.2" customHeight="1">
      <c r="M45645" s="85"/>
    </row>
    <row r="45646" spans="13:13" ht="49.2" customHeight="1">
      <c r="M45646" s="85"/>
    </row>
    <row r="45647" spans="13:13" ht="49.2" customHeight="1">
      <c r="M45647" s="85"/>
    </row>
    <row r="45648" spans="13:13" ht="49.2" customHeight="1">
      <c r="M45648" s="85"/>
    </row>
    <row r="45649" spans="13:13" ht="49.2" customHeight="1">
      <c r="M45649" s="85"/>
    </row>
    <row r="45650" spans="13:13" ht="49.2" customHeight="1">
      <c r="M45650" s="85"/>
    </row>
    <row r="45651" spans="13:13" ht="49.2" customHeight="1">
      <c r="M45651" s="85"/>
    </row>
    <row r="45652" spans="13:13" ht="49.2" customHeight="1">
      <c r="M45652" s="85"/>
    </row>
    <row r="45653" spans="13:13" ht="49.2" customHeight="1">
      <c r="M45653" s="85"/>
    </row>
    <row r="45654" spans="13:13" ht="49.2" customHeight="1">
      <c r="M45654" s="85"/>
    </row>
    <row r="45655" spans="13:13" ht="49.2" customHeight="1">
      <c r="M45655" s="85"/>
    </row>
    <row r="45656" spans="13:13" ht="49.2" customHeight="1">
      <c r="M45656" s="85"/>
    </row>
    <row r="45657" spans="13:13" ht="49.2" customHeight="1">
      <c r="M45657" s="85"/>
    </row>
    <row r="45658" spans="13:13" ht="49.2" customHeight="1">
      <c r="M45658" s="85"/>
    </row>
    <row r="45659" spans="13:13" ht="49.2" customHeight="1">
      <c r="M45659" s="85"/>
    </row>
    <row r="45660" spans="13:13" ht="49.2" customHeight="1">
      <c r="M45660" s="85"/>
    </row>
    <row r="45661" spans="13:13" ht="49.2" customHeight="1">
      <c r="M45661" s="85"/>
    </row>
    <row r="45662" spans="13:13" ht="49.2" customHeight="1">
      <c r="M45662" s="85"/>
    </row>
    <row r="45663" spans="13:13" ht="49.2" customHeight="1">
      <c r="M45663" s="85"/>
    </row>
    <row r="45664" spans="13:13" ht="49.2" customHeight="1">
      <c r="M45664" s="85"/>
    </row>
    <row r="45665" spans="13:13" ht="49.2" customHeight="1">
      <c r="M45665" s="85"/>
    </row>
    <row r="45666" spans="13:13" ht="49.2" customHeight="1">
      <c r="M45666" s="85"/>
    </row>
    <row r="45667" spans="13:13" ht="49.2" customHeight="1">
      <c r="M45667" s="85"/>
    </row>
    <row r="45668" spans="13:13" ht="49.2" customHeight="1">
      <c r="M45668" s="85"/>
    </row>
    <row r="45669" spans="13:13" ht="49.2" customHeight="1">
      <c r="M45669" s="85"/>
    </row>
    <row r="45670" spans="13:13" ht="49.2" customHeight="1">
      <c r="M45670" s="85"/>
    </row>
    <row r="45671" spans="13:13" ht="49.2" customHeight="1">
      <c r="M45671" s="85"/>
    </row>
    <row r="45672" spans="13:13" ht="49.2" customHeight="1">
      <c r="M45672" s="85"/>
    </row>
    <row r="45673" spans="13:13" ht="49.2" customHeight="1">
      <c r="M45673" s="85"/>
    </row>
    <row r="45674" spans="13:13" ht="49.2" customHeight="1">
      <c r="M45674" s="85"/>
    </row>
    <row r="45675" spans="13:13" ht="49.2" customHeight="1">
      <c r="M45675" s="85"/>
    </row>
    <row r="45676" spans="13:13" ht="49.2" customHeight="1">
      <c r="M45676" s="85"/>
    </row>
    <row r="45677" spans="13:13" ht="49.2" customHeight="1">
      <c r="M45677" s="85"/>
    </row>
    <row r="45678" spans="13:13" ht="49.2" customHeight="1">
      <c r="M45678" s="85"/>
    </row>
    <row r="45679" spans="13:13" ht="49.2" customHeight="1">
      <c r="M45679" s="85"/>
    </row>
    <row r="45680" spans="13:13" ht="49.2" customHeight="1">
      <c r="M45680" s="85"/>
    </row>
    <row r="45681" spans="13:13" ht="49.2" customHeight="1">
      <c r="M45681" s="85"/>
    </row>
    <row r="45682" spans="13:13" ht="49.2" customHeight="1">
      <c r="M45682" s="85"/>
    </row>
    <row r="45683" spans="13:13" ht="49.2" customHeight="1">
      <c r="M45683" s="85"/>
    </row>
    <row r="45684" spans="13:13" ht="49.2" customHeight="1">
      <c r="M45684" s="85"/>
    </row>
    <row r="45685" spans="13:13" ht="49.2" customHeight="1">
      <c r="M45685" s="85"/>
    </row>
    <row r="45686" spans="13:13" ht="49.2" customHeight="1">
      <c r="M45686" s="85"/>
    </row>
    <row r="45687" spans="13:13" ht="49.2" customHeight="1">
      <c r="M45687" s="85"/>
    </row>
    <row r="45688" spans="13:13" ht="49.2" customHeight="1">
      <c r="M45688" s="85"/>
    </row>
    <row r="45689" spans="13:13" ht="49.2" customHeight="1">
      <c r="M45689" s="85"/>
    </row>
    <row r="45690" spans="13:13" ht="49.2" customHeight="1">
      <c r="M45690" s="85"/>
    </row>
    <row r="45691" spans="13:13" ht="49.2" customHeight="1">
      <c r="M45691" s="85"/>
    </row>
    <row r="45692" spans="13:13" ht="49.2" customHeight="1">
      <c r="M45692" s="85"/>
    </row>
    <row r="45693" spans="13:13" ht="49.2" customHeight="1">
      <c r="M45693" s="85"/>
    </row>
    <row r="45694" spans="13:13" ht="49.2" customHeight="1">
      <c r="M45694" s="85"/>
    </row>
    <row r="45695" spans="13:13" ht="49.2" customHeight="1">
      <c r="M45695" s="85"/>
    </row>
    <row r="45696" spans="13:13" ht="49.2" customHeight="1">
      <c r="M45696" s="85"/>
    </row>
    <row r="45697" spans="13:13" ht="49.2" customHeight="1">
      <c r="M45697" s="85"/>
    </row>
    <row r="45698" spans="13:13" ht="49.2" customHeight="1">
      <c r="M45698" s="85"/>
    </row>
    <row r="45699" spans="13:13" ht="49.2" customHeight="1">
      <c r="M45699" s="85"/>
    </row>
    <row r="45700" spans="13:13" ht="49.2" customHeight="1">
      <c r="M45700" s="85"/>
    </row>
    <row r="45701" spans="13:13" ht="49.2" customHeight="1">
      <c r="M45701" s="85"/>
    </row>
    <row r="45702" spans="13:13" ht="49.2" customHeight="1">
      <c r="M45702" s="85"/>
    </row>
    <row r="45703" spans="13:13" ht="49.2" customHeight="1">
      <c r="M45703" s="85"/>
    </row>
    <row r="45704" spans="13:13" ht="49.2" customHeight="1">
      <c r="M45704" s="85"/>
    </row>
    <row r="45705" spans="13:13" ht="49.2" customHeight="1">
      <c r="M45705" s="85"/>
    </row>
    <row r="45706" spans="13:13" ht="49.2" customHeight="1">
      <c r="M45706" s="85"/>
    </row>
    <row r="45707" spans="13:13" ht="49.2" customHeight="1">
      <c r="M45707" s="85"/>
    </row>
    <row r="45708" spans="13:13" ht="49.2" customHeight="1">
      <c r="M45708" s="85"/>
    </row>
    <row r="45709" spans="13:13" ht="49.2" customHeight="1">
      <c r="M45709" s="85"/>
    </row>
    <row r="45710" spans="13:13" ht="49.2" customHeight="1">
      <c r="M45710" s="85"/>
    </row>
    <row r="45711" spans="13:13" ht="49.2" customHeight="1">
      <c r="M45711" s="85"/>
    </row>
    <row r="45712" spans="13:13" ht="49.2" customHeight="1">
      <c r="M45712" s="85"/>
    </row>
    <row r="45713" spans="13:13" ht="49.2" customHeight="1">
      <c r="M45713" s="85"/>
    </row>
    <row r="45714" spans="13:13" ht="49.2" customHeight="1">
      <c r="M45714" s="85"/>
    </row>
    <row r="45715" spans="13:13" ht="49.2" customHeight="1">
      <c r="M45715" s="85"/>
    </row>
    <row r="45716" spans="13:13" ht="49.2" customHeight="1">
      <c r="M45716" s="85"/>
    </row>
    <row r="45717" spans="13:13" ht="49.2" customHeight="1">
      <c r="M45717" s="85"/>
    </row>
    <row r="45718" spans="13:13" ht="49.2" customHeight="1">
      <c r="M45718" s="85"/>
    </row>
    <row r="45719" spans="13:13" ht="49.2" customHeight="1">
      <c r="M45719" s="85"/>
    </row>
    <row r="45720" spans="13:13" ht="49.2" customHeight="1">
      <c r="M45720" s="85"/>
    </row>
    <row r="45721" spans="13:13" ht="49.2" customHeight="1">
      <c r="M45721" s="85"/>
    </row>
    <row r="45722" spans="13:13" ht="49.2" customHeight="1">
      <c r="M45722" s="85"/>
    </row>
    <row r="45723" spans="13:13" ht="49.2" customHeight="1">
      <c r="M45723" s="85"/>
    </row>
    <row r="45724" spans="13:13" ht="49.2" customHeight="1">
      <c r="M45724" s="85"/>
    </row>
    <row r="45725" spans="13:13" ht="49.2" customHeight="1">
      <c r="M45725" s="85"/>
    </row>
    <row r="45726" spans="13:13" ht="49.2" customHeight="1">
      <c r="M45726" s="85"/>
    </row>
    <row r="45727" spans="13:13" ht="49.2" customHeight="1">
      <c r="M45727" s="85"/>
    </row>
    <row r="45728" spans="13:13" ht="49.2" customHeight="1">
      <c r="M45728" s="85"/>
    </row>
    <row r="45729" spans="13:13" ht="49.2" customHeight="1">
      <c r="M45729" s="85"/>
    </row>
    <row r="45730" spans="13:13" ht="49.2" customHeight="1">
      <c r="M45730" s="85"/>
    </row>
    <row r="45731" spans="13:13" ht="49.2" customHeight="1">
      <c r="M45731" s="85"/>
    </row>
    <row r="45732" spans="13:13" ht="49.2" customHeight="1">
      <c r="M45732" s="85"/>
    </row>
    <row r="45733" spans="13:13" ht="49.2" customHeight="1">
      <c r="M45733" s="85"/>
    </row>
    <row r="45734" spans="13:13" ht="49.2" customHeight="1">
      <c r="M45734" s="85"/>
    </row>
    <row r="45735" spans="13:13" ht="49.2" customHeight="1">
      <c r="M45735" s="85"/>
    </row>
    <row r="45736" spans="13:13" ht="49.2" customHeight="1">
      <c r="M45736" s="85"/>
    </row>
    <row r="45737" spans="13:13" ht="49.2" customHeight="1">
      <c r="M45737" s="85"/>
    </row>
    <row r="45738" spans="13:13" ht="49.2" customHeight="1">
      <c r="M45738" s="85"/>
    </row>
    <row r="45739" spans="13:13" ht="49.2" customHeight="1">
      <c r="M45739" s="85"/>
    </row>
    <row r="45740" spans="13:13" ht="49.2" customHeight="1">
      <c r="M45740" s="85"/>
    </row>
    <row r="45741" spans="13:13" ht="49.2" customHeight="1">
      <c r="M45741" s="85"/>
    </row>
    <row r="45742" spans="13:13" ht="49.2" customHeight="1">
      <c r="M45742" s="85"/>
    </row>
    <row r="45743" spans="13:13" ht="49.2" customHeight="1">
      <c r="M45743" s="85"/>
    </row>
    <row r="45744" spans="13:13" ht="49.2" customHeight="1">
      <c r="M45744" s="85"/>
    </row>
    <row r="45745" spans="13:13" ht="49.2" customHeight="1">
      <c r="M45745" s="85"/>
    </row>
    <row r="45746" spans="13:13" ht="49.2" customHeight="1">
      <c r="M45746" s="85"/>
    </row>
    <row r="45747" spans="13:13" ht="49.2" customHeight="1">
      <c r="M45747" s="85"/>
    </row>
    <row r="45748" spans="13:13" ht="49.2" customHeight="1">
      <c r="M45748" s="85"/>
    </row>
    <row r="45749" spans="13:13" ht="49.2" customHeight="1">
      <c r="M45749" s="85"/>
    </row>
    <row r="45750" spans="13:13" ht="49.2" customHeight="1">
      <c r="M45750" s="85"/>
    </row>
    <row r="45751" spans="13:13" ht="49.2" customHeight="1">
      <c r="M45751" s="85"/>
    </row>
    <row r="45752" spans="13:13" ht="49.2" customHeight="1">
      <c r="M45752" s="85"/>
    </row>
    <row r="45753" spans="13:13" ht="49.2" customHeight="1">
      <c r="M45753" s="85"/>
    </row>
    <row r="45754" spans="13:13" ht="49.2" customHeight="1">
      <c r="M45754" s="85"/>
    </row>
    <row r="45755" spans="13:13" ht="49.2" customHeight="1">
      <c r="M45755" s="85"/>
    </row>
    <row r="45756" spans="13:13" ht="49.2" customHeight="1">
      <c r="M45756" s="85"/>
    </row>
    <row r="45757" spans="13:13" ht="49.2" customHeight="1">
      <c r="M45757" s="85"/>
    </row>
    <row r="45758" spans="13:13" ht="49.2" customHeight="1">
      <c r="M45758" s="85"/>
    </row>
    <row r="45759" spans="13:13" ht="49.2" customHeight="1">
      <c r="M45759" s="85"/>
    </row>
    <row r="45760" spans="13:13" ht="49.2" customHeight="1">
      <c r="M45760" s="85"/>
    </row>
    <row r="45761" spans="13:13" ht="49.2" customHeight="1">
      <c r="M45761" s="85"/>
    </row>
    <row r="45762" spans="13:13" ht="49.2" customHeight="1">
      <c r="M45762" s="85"/>
    </row>
    <row r="45763" spans="13:13" ht="49.2" customHeight="1">
      <c r="M45763" s="85"/>
    </row>
    <row r="45764" spans="13:13" ht="49.2" customHeight="1">
      <c r="M45764" s="85"/>
    </row>
    <row r="45765" spans="13:13" ht="49.2" customHeight="1">
      <c r="M45765" s="85"/>
    </row>
    <row r="45766" spans="13:13" ht="49.2" customHeight="1">
      <c r="M45766" s="85"/>
    </row>
    <row r="45767" spans="13:13" ht="49.2" customHeight="1">
      <c r="M45767" s="85"/>
    </row>
    <row r="45768" spans="13:13" ht="49.2" customHeight="1">
      <c r="M45768" s="85"/>
    </row>
    <row r="45769" spans="13:13" ht="49.2" customHeight="1">
      <c r="M45769" s="85"/>
    </row>
    <row r="45770" spans="13:13" ht="49.2" customHeight="1">
      <c r="M45770" s="85"/>
    </row>
    <row r="45771" spans="13:13" ht="49.2" customHeight="1">
      <c r="M45771" s="85"/>
    </row>
    <row r="45772" spans="13:13" ht="49.2" customHeight="1">
      <c r="M45772" s="85"/>
    </row>
    <row r="45773" spans="13:13" ht="49.2" customHeight="1">
      <c r="M45773" s="85"/>
    </row>
    <row r="45774" spans="13:13" ht="49.2" customHeight="1">
      <c r="M45774" s="85"/>
    </row>
    <row r="45775" spans="13:13" ht="49.2" customHeight="1">
      <c r="M45775" s="85"/>
    </row>
    <row r="45776" spans="13:13" ht="49.2" customHeight="1">
      <c r="M45776" s="85"/>
    </row>
    <row r="45777" spans="13:13" ht="49.2" customHeight="1">
      <c r="M45777" s="85"/>
    </row>
    <row r="45778" spans="13:13" ht="49.2" customHeight="1">
      <c r="M45778" s="85"/>
    </row>
    <row r="45779" spans="13:13" ht="49.2" customHeight="1">
      <c r="M45779" s="85"/>
    </row>
    <row r="45780" spans="13:13" ht="49.2" customHeight="1">
      <c r="M45780" s="85"/>
    </row>
    <row r="45781" spans="13:13" ht="49.2" customHeight="1">
      <c r="M45781" s="85"/>
    </row>
    <row r="45782" spans="13:13" ht="49.2" customHeight="1">
      <c r="M45782" s="85"/>
    </row>
    <row r="45783" spans="13:13" ht="49.2" customHeight="1">
      <c r="M45783" s="85"/>
    </row>
    <row r="45784" spans="13:13" ht="49.2" customHeight="1">
      <c r="M45784" s="85"/>
    </row>
    <row r="45785" spans="13:13" ht="49.2" customHeight="1">
      <c r="M45785" s="85"/>
    </row>
    <row r="45786" spans="13:13" ht="49.2" customHeight="1">
      <c r="M45786" s="85"/>
    </row>
    <row r="45787" spans="13:13" ht="49.2" customHeight="1">
      <c r="M45787" s="85"/>
    </row>
    <row r="45788" spans="13:13" ht="49.2" customHeight="1">
      <c r="M45788" s="85"/>
    </row>
    <row r="45789" spans="13:13" ht="49.2" customHeight="1">
      <c r="M45789" s="85"/>
    </row>
    <row r="45790" spans="13:13" ht="49.2" customHeight="1">
      <c r="M45790" s="85"/>
    </row>
    <row r="45791" spans="13:13" ht="49.2" customHeight="1">
      <c r="M45791" s="85"/>
    </row>
    <row r="45792" spans="13:13" ht="49.2" customHeight="1">
      <c r="M45792" s="85"/>
    </row>
    <row r="45793" spans="13:13" ht="49.2" customHeight="1">
      <c r="M45793" s="85"/>
    </row>
    <row r="45794" spans="13:13" ht="49.2" customHeight="1">
      <c r="M45794" s="85"/>
    </row>
    <row r="45795" spans="13:13" ht="49.2" customHeight="1">
      <c r="M45795" s="85"/>
    </row>
    <row r="45796" spans="13:13" ht="49.2" customHeight="1">
      <c r="M45796" s="85"/>
    </row>
    <row r="45797" spans="13:13" ht="49.2" customHeight="1">
      <c r="M45797" s="85"/>
    </row>
    <row r="45798" spans="13:13" ht="49.2" customHeight="1">
      <c r="M45798" s="85"/>
    </row>
    <row r="45799" spans="13:13" ht="49.2" customHeight="1">
      <c r="M45799" s="85"/>
    </row>
    <row r="45800" spans="13:13" ht="49.2" customHeight="1">
      <c r="M45800" s="85"/>
    </row>
    <row r="45801" spans="13:13" ht="49.2" customHeight="1">
      <c r="M45801" s="85"/>
    </row>
    <row r="45802" spans="13:13" ht="49.2" customHeight="1">
      <c r="M45802" s="85"/>
    </row>
    <row r="45803" spans="13:13" ht="49.2" customHeight="1">
      <c r="M45803" s="85"/>
    </row>
    <row r="45804" spans="13:13" ht="49.2" customHeight="1">
      <c r="M45804" s="85"/>
    </row>
    <row r="45805" spans="13:13" ht="49.2" customHeight="1">
      <c r="M45805" s="85"/>
    </row>
    <row r="45806" spans="13:13" ht="49.2" customHeight="1">
      <c r="M45806" s="85"/>
    </row>
    <row r="45807" spans="13:13" ht="49.2" customHeight="1">
      <c r="M45807" s="85"/>
    </row>
    <row r="45808" spans="13:13" ht="49.2" customHeight="1">
      <c r="M45808" s="85"/>
    </row>
    <row r="45809" spans="13:13" ht="49.2" customHeight="1">
      <c r="M45809" s="85"/>
    </row>
    <row r="45810" spans="13:13" ht="49.2" customHeight="1">
      <c r="M45810" s="85"/>
    </row>
    <row r="45811" spans="13:13" ht="49.2" customHeight="1">
      <c r="M45811" s="85"/>
    </row>
    <row r="45812" spans="13:13" ht="49.2" customHeight="1">
      <c r="M45812" s="85"/>
    </row>
    <row r="45813" spans="13:13" ht="49.2" customHeight="1">
      <c r="M45813" s="85"/>
    </row>
    <row r="45814" spans="13:13" ht="49.2" customHeight="1">
      <c r="M45814" s="85"/>
    </row>
    <row r="45815" spans="13:13" ht="49.2" customHeight="1">
      <c r="M45815" s="85"/>
    </row>
    <row r="45816" spans="13:13" ht="49.2" customHeight="1">
      <c r="M45816" s="85"/>
    </row>
    <row r="45817" spans="13:13" ht="49.2" customHeight="1">
      <c r="M45817" s="85"/>
    </row>
    <row r="45818" spans="13:13" ht="49.2" customHeight="1">
      <c r="M45818" s="85"/>
    </row>
    <row r="45819" spans="13:13" ht="49.2" customHeight="1">
      <c r="M45819" s="85"/>
    </row>
    <row r="45820" spans="13:13" ht="49.2" customHeight="1">
      <c r="M45820" s="85"/>
    </row>
    <row r="45821" spans="13:13" ht="49.2" customHeight="1">
      <c r="M45821" s="85"/>
    </row>
    <row r="45822" spans="13:13" ht="49.2" customHeight="1">
      <c r="M45822" s="85"/>
    </row>
    <row r="45823" spans="13:13" ht="49.2" customHeight="1">
      <c r="M45823" s="85"/>
    </row>
    <row r="45824" spans="13:13" ht="49.2" customHeight="1">
      <c r="M45824" s="85"/>
    </row>
    <row r="45825" spans="13:13" ht="49.2" customHeight="1">
      <c r="M45825" s="85"/>
    </row>
    <row r="45826" spans="13:13" ht="49.2" customHeight="1">
      <c r="M45826" s="85"/>
    </row>
    <row r="45827" spans="13:13" ht="49.2" customHeight="1">
      <c r="M45827" s="85"/>
    </row>
    <row r="45828" spans="13:13" ht="49.2" customHeight="1">
      <c r="M45828" s="85"/>
    </row>
    <row r="45829" spans="13:13" ht="49.2" customHeight="1">
      <c r="M45829" s="85"/>
    </row>
    <row r="45830" spans="13:13" ht="49.2" customHeight="1">
      <c r="M45830" s="85"/>
    </row>
    <row r="45831" spans="13:13" ht="49.2" customHeight="1">
      <c r="M45831" s="85"/>
    </row>
    <row r="45832" spans="13:13" ht="49.2" customHeight="1">
      <c r="M45832" s="85"/>
    </row>
    <row r="45833" spans="13:13" ht="49.2" customHeight="1">
      <c r="M45833" s="85"/>
    </row>
    <row r="45834" spans="13:13" ht="49.2" customHeight="1">
      <c r="M45834" s="85"/>
    </row>
    <row r="45835" spans="13:13" ht="49.2" customHeight="1">
      <c r="M45835" s="85"/>
    </row>
    <row r="45836" spans="13:13" ht="49.2" customHeight="1">
      <c r="M45836" s="85"/>
    </row>
    <row r="45837" spans="13:13" ht="49.2" customHeight="1">
      <c r="M45837" s="85"/>
    </row>
    <row r="45838" spans="13:13" ht="49.2" customHeight="1">
      <c r="M45838" s="85"/>
    </row>
    <row r="45839" spans="13:13" ht="49.2" customHeight="1">
      <c r="M45839" s="85"/>
    </row>
    <row r="45840" spans="13:13" ht="49.2" customHeight="1">
      <c r="M45840" s="85"/>
    </row>
    <row r="45841" spans="13:13" ht="49.2" customHeight="1">
      <c r="M45841" s="85"/>
    </row>
    <row r="45842" spans="13:13" ht="49.2" customHeight="1">
      <c r="M45842" s="85"/>
    </row>
    <row r="45843" spans="13:13" ht="49.2" customHeight="1">
      <c r="M45843" s="85"/>
    </row>
    <row r="45844" spans="13:13" ht="49.2" customHeight="1">
      <c r="M45844" s="85"/>
    </row>
    <row r="45845" spans="13:13" ht="49.2" customHeight="1">
      <c r="M45845" s="85"/>
    </row>
    <row r="45846" spans="13:13" ht="49.2" customHeight="1">
      <c r="M45846" s="85"/>
    </row>
    <row r="45847" spans="13:13" ht="49.2" customHeight="1">
      <c r="M45847" s="85"/>
    </row>
    <row r="45848" spans="13:13" ht="49.2" customHeight="1">
      <c r="M45848" s="85"/>
    </row>
    <row r="45849" spans="13:13" ht="49.2" customHeight="1">
      <c r="M45849" s="85"/>
    </row>
    <row r="45850" spans="13:13" ht="49.2" customHeight="1">
      <c r="M45850" s="85"/>
    </row>
    <row r="45851" spans="13:13" ht="49.2" customHeight="1">
      <c r="M45851" s="85"/>
    </row>
    <row r="45852" spans="13:13" ht="49.2" customHeight="1">
      <c r="M45852" s="85"/>
    </row>
    <row r="45853" spans="13:13" ht="49.2" customHeight="1">
      <c r="M45853" s="85"/>
    </row>
    <row r="45854" spans="13:13" ht="49.2" customHeight="1">
      <c r="M45854" s="85"/>
    </row>
    <row r="45855" spans="13:13" ht="49.2" customHeight="1">
      <c r="M45855" s="85"/>
    </row>
    <row r="45856" spans="13:13" ht="49.2" customHeight="1">
      <c r="M45856" s="85"/>
    </row>
    <row r="45857" spans="13:13" ht="49.2" customHeight="1">
      <c r="M45857" s="85"/>
    </row>
    <row r="45858" spans="13:13" ht="49.2" customHeight="1">
      <c r="M45858" s="85"/>
    </row>
    <row r="45859" spans="13:13" ht="49.2" customHeight="1">
      <c r="M45859" s="85"/>
    </row>
    <row r="45860" spans="13:13" ht="49.2" customHeight="1">
      <c r="M45860" s="85"/>
    </row>
    <row r="45861" spans="13:13" ht="49.2" customHeight="1">
      <c r="M45861" s="85"/>
    </row>
    <row r="45862" spans="13:13" ht="49.2" customHeight="1">
      <c r="M45862" s="85"/>
    </row>
    <row r="45863" spans="13:13" ht="49.2" customHeight="1">
      <c r="M45863" s="85"/>
    </row>
    <row r="45864" spans="13:13" ht="49.2" customHeight="1">
      <c r="M45864" s="85"/>
    </row>
    <row r="45865" spans="13:13" ht="49.2" customHeight="1">
      <c r="M45865" s="85"/>
    </row>
    <row r="45866" spans="13:13" ht="49.2" customHeight="1">
      <c r="M45866" s="85"/>
    </row>
    <row r="45867" spans="13:13" ht="49.2" customHeight="1">
      <c r="M45867" s="85"/>
    </row>
    <row r="45868" spans="13:13" ht="49.2" customHeight="1">
      <c r="M45868" s="85"/>
    </row>
    <row r="45869" spans="13:13" ht="49.2" customHeight="1">
      <c r="M45869" s="85"/>
    </row>
    <row r="45870" spans="13:13" ht="49.2" customHeight="1">
      <c r="M45870" s="85"/>
    </row>
    <row r="45871" spans="13:13" ht="49.2" customHeight="1">
      <c r="M45871" s="85"/>
    </row>
    <row r="45872" spans="13:13" ht="49.2" customHeight="1">
      <c r="M45872" s="85"/>
    </row>
    <row r="45873" spans="13:13" ht="49.2" customHeight="1">
      <c r="M45873" s="85"/>
    </row>
    <row r="45874" spans="13:13" ht="49.2" customHeight="1">
      <c r="M45874" s="85"/>
    </row>
    <row r="45875" spans="13:13" ht="49.2" customHeight="1">
      <c r="M45875" s="85"/>
    </row>
    <row r="45876" spans="13:13" ht="49.2" customHeight="1">
      <c r="M45876" s="85"/>
    </row>
    <row r="45877" spans="13:13" ht="49.2" customHeight="1">
      <c r="M45877" s="85"/>
    </row>
    <row r="45878" spans="13:13" ht="49.2" customHeight="1">
      <c r="M45878" s="85"/>
    </row>
    <row r="45879" spans="13:13" ht="49.2" customHeight="1">
      <c r="M45879" s="85"/>
    </row>
    <row r="45880" spans="13:13" ht="49.2" customHeight="1">
      <c r="M45880" s="85"/>
    </row>
    <row r="45881" spans="13:13" ht="49.2" customHeight="1">
      <c r="M45881" s="85"/>
    </row>
    <row r="45882" spans="13:13" ht="49.2" customHeight="1">
      <c r="M45882" s="85"/>
    </row>
    <row r="45883" spans="13:13" ht="49.2" customHeight="1">
      <c r="M45883" s="85"/>
    </row>
    <row r="45884" spans="13:13" ht="49.2" customHeight="1">
      <c r="M45884" s="85"/>
    </row>
    <row r="45885" spans="13:13" ht="49.2" customHeight="1">
      <c r="M45885" s="85"/>
    </row>
    <row r="45886" spans="13:13" ht="49.2" customHeight="1">
      <c r="M45886" s="85"/>
    </row>
    <row r="45887" spans="13:13" ht="49.2" customHeight="1">
      <c r="M45887" s="85"/>
    </row>
    <row r="45888" spans="13:13" ht="49.2" customHeight="1">
      <c r="M45888" s="85"/>
    </row>
    <row r="45889" spans="13:13" ht="49.2" customHeight="1">
      <c r="M45889" s="85"/>
    </row>
    <row r="45890" spans="13:13" ht="49.2" customHeight="1">
      <c r="M45890" s="85"/>
    </row>
    <row r="45891" spans="13:13" ht="49.2" customHeight="1">
      <c r="M45891" s="85"/>
    </row>
    <row r="45892" spans="13:13" ht="49.2" customHeight="1">
      <c r="M45892" s="85"/>
    </row>
    <row r="45893" spans="13:13" ht="49.2" customHeight="1">
      <c r="M45893" s="85"/>
    </row>
    <row r="45894" spans="13:13" ht="49.2" customHeight="1">
      <c r="M45894" s="85"/>
    </row>
    <row r="45895" spans="13:13" ht="49.2" customHeight="1">
      <c r="M45895" s="85"/>
    </row>
    <row r="45896" spans="13:13" ht="49.2" customHeight="1">
      <c r="M45896" s="85"/>
    </row>
    <row r="45897" spans="13:13" ht="49.2" customHeight="1">
      <c r="M45897" s="85"/>
    </row>
    <row r="45898" spans="13:13" ht="49.2" customHeight="1">
      <c r="M45898" s="85"/>
    </row>
    <row r="45899" spans="13:13" ht="49.2" customHeight="1">
      <c r="M45899" s="85"/>
    </row>
    <row r="45900" spans="13:13" ht="49.2" customHeight="1">
      <c r="M45900" s="85"/>
    </row>
    <row r="45901" spans="13:13" ht="49.2" customHeight="1">
      <c r="M45901" s="85"/>
    </row>
    <row r="45902" spans="13:13" ht="49.2" customHeight="1">
      <c r="M45902" s="85"/>
    </row>
    <row r="45903" spans="13:13" ht="49.2" customHeight="1">
      <c r="M45903" s="85"/>
    </row>
    <row r="45904" spans="13:13" ht="49.2" customHeight="1">
      <c r="M45904" s="85"/>
    </row>
    <row r="45905" spans="13:13" ht="49.2" customHeight="1">
      <c r="M45905" s="85"/>
    </row>
    <row r="45906" spans="13:13" ht="49.2" customHeight="1">
      <c r="M45906" s="85"/>
    </row>
    <row r="45907" spans="13:13" ht="49.2" customHeight="1">
      <c r="M45907" s="85"/>
    </row>
    <row r="45908" spans="13:13" ht="49.2" customHeight="1">
      <c r="M45908" s="85"/>
    </row>
    <row r="45909" spans="13:13" ht="49.2" customHeight="1">
      <c r="M45909" s="85"/>
    </row>
    <row r="45910" spans="13:13" ht="49.2" customHeight="1">
      <c r="M45910" s="85"/>
    </row>
    <row r="45911" spans="13:13" ht="49.2" customHeight="1">
      <c r="M45911" s="85"/>
    </row>
    <row r="45912" spans="13:13" ht="49.2" customHeight="1">
      <c r="M45912" s="85"/>
    </row>
    <row r="45913" spans="13:13" ht="49.2" customHeight="1">
      <c r="M45913" s="85"/>
    </row>
    <row r="45914" spans="13:13" ht="49.2" customHeight="1">
      <c r="M45914" s="85"/>
    </row>
    <row r="45915" spans="13:13" ht="49.2" customHeight="1">
      <c r="M45915" s="85"/>
    </row>
    <row r="45916" spans="13:13" ht="49.2" customHeight="1">
      <c r="M45916" s="85"/>
    </row>
    <row r="45917" spans="13:13" ht="49.2" customHeight="1">
      <c r="M45917" s="85"/>
    </row>
    <row r="45918" spans="13:13" ht="49.2" customHeight="1">
      <c r="M45918" s="85"/>
    </row>
    <row r="45919" spans="13:13" ht="49.2" customHeight="1">
      <c r="M45919" s="85"/>
    </row>
    <row r="45920" spans="13:13" ht="49.2" customHeight="1">
      <c r="M45920" s="85"/>
    </row>
    <row r="45921" spans="13:13" ht="49.2" customHeight="1">
      <c r="M45921" s="85"/>
    </row>
    <row r="45922" spans="13:13" ht="49.2" customHeight="1">
      <c r="M45922" s="85"/>
    </row>
    <row r="45923" spans="13:13" ht="49.2" customHeight="1">
      <c r="M45923" s="85"/>
    </row>
    <row r="45924" spans="13:13" ht="49.2" customHeight="1">
      <c r="M45924" s="85"/>
    </row>
    <row r="45925" spans="13:13" ht="49.2" customHeight="1">
      <c r="M45925" s="85"/>
    </row>
    <row r="45926" spans="13:13" ht="49.2" customHeight="1">
      <c r="M45926" s="85"/>
    </row>
    <row r="45927" spans="13:13" ht="49.2" customHeight="1">
      <c r="M45927" s="85"/>
    </row>
    <row r="45928" spans="13:13" ht="49.2" customHeight="1">
      <c r="M45928" s="85"/>
    </row>
    <row r="45929" spans="13:13" ht="49.2" customHeight="1">
      <c r="M45929" s="85"/>
    </row>
    <row r="45930" spans="13:13" ht="49.2" customHeight="1">
      <c r="M45930" s="85"/>
    </row>
    <row r="45931" spans="13:13" ht="49.2" customHeight="1">
      <c r="M45931" s="85"/>
    </row>
    <row r="45932" spans="13:13" ht="49.2" customHeight="1">
      <c r="M45932" s="85"/>
    </row>
    <row r="45933" spans="13:13" ht="49.2" customHeight="1">
      <c r="M45933" s="85"/>
    </row>
    <row r="45934" spans="13:13" ht="49.2" customHeight="1">
      <c r="M45934" s="85"/>
    </row>
    <row r="45935" spans="13:13" ht="49.2" customHeight="1">
      <c r="M45935" s="85"/>
    </row>
    <row r="45936" spans="13:13" ht="49.2" customHeight="1">
      <c r="M45936" s="85"/>
    </row>
    <row r="45937" spans="13:13" ht="49.2" customHeight="1">
      <c r="M45937" s="85"/>
    </row>
    <row r="45938" spans="13:13" ht="49.2" customHeight="1">
      <c r="M45938" s="85"/>
    </row>
    <row r="45939" spans="13:13" ht="49.2" customHeight="1">
      <c r="M45939" s="85"/>
    </row>
    <row r="45940" spans="13:13" ht="49.2" customHeight="1">
      <c r="M45940" s="85"/>
    </row>
    <row r="45941" spans="13:13" ht="49.2" customHeight="1">
      <c r="M45941" s="85"/>
    </row>
    <row r="45942" spans="13:13" ht="49.2" customHeight="1">
      <c r="M45942" s="85"/>
    </row>
    <row r="45943" spans="13:13" ht="49.2" customHeight="1">
      <c r="M45943" s="85"/>
    </row>
    <row r="45944" spans="13:13" ht="49.2" customHeight="1">
      <c r="M45944" s="85"/>
    </row>
    <row r="45945" spans="13:13" ht="49.2" customHeight="1">
      <c r="M45945" s="85"/>
    </row>
    <row r="45946" spans="13:13" ht="49.2" customHeight="1">
      <c r="M45946" s="85"/>
    </row>
    <row r="45947" spans="13:13" ht="49.2" customHeight="1">
      <c r="M45947" s="85"/>
    </row>
    <row r="45948" spans="13:13" ht="49.2" customHeight="1">
      <c r="M45948" s="85"/>
    </row>
    <row r="45949" spans="13:13" ht="49.2" customHeight="1">
      <c r="M45949" s="85"/>
    </row>
    <row r="45950" spans="13:13" ht="49.2" customHeight="1">
      <c r="M45950" s="85"/>
    </row>
    <row r="45951" spans="13:13" ht="49.2" customHeight="1">
      <c r="M45951" s="85"/>
    </row>
    <row r="45952" spans="13:13" ht="49.2" customHeight="1">
      <c r="M45952" s="85"/>
    </row>
    <row r="45953" spans="13:13" ht="49.2" customHeight="1">
      <c r="M45953" s="85"/>
    </row>
    <row r="45954" spans="13:13" ht="49.2" customHeight="1">
      <c r="M45954" s="85"/>
    </row>
    <row r="45955" spans="13:13" ht="49.2" customHeight="1">
      <c r="M45955" s="85"/>
    </row>
    <row r="45956" spans="13:13" ht="49.2" customHeight="1">
      <c r="M45956" s="85"/>
    </row>
    <row r="45957" spans="13:13" ht="49.2" customHeight="1">
      <c r="M45957" s="85"/>
    </row>
    <row r="45958" spans="13:13" ht="49.2" customHeight="1">
      <c r="M45958" s="85"/>
    </row>
    <row r="45959" spans="13:13" ht="49.2" customHeight="1">
      <c r="M45959" s="85"/>
    </row>
    <row r="45960" spans="13:13" ht="49.2" customHeight="1">
      <c r="M45960" s="85"/>
    </row>
    <row r="45961" spans="13:13" ht="49.2" customHeight="1">
      <c r="M45961" s="85"/>
    </row>
    <row r="45962" spans="13:13" ht="49.2" customHeight="1">
      <c r="M45962" s="85"/>
    </row>
    <row r="45963" spans="13:13" ht="49.2" customHeight="1">
      <c r="M45963" s="85"/>
    </row>
    <row r="45964" spans="13:13" ht="49.2" customHeight="1">
      <c r="M45964" s="85"/>
    </row>
    <row r="45965" spans="13:13" ht="49.2" customHeight="1">
      <c r="M45965" s="85"/>
    </row>
    <row r="45966" spans="13:13" ht="49.2" customHeight="1">
      <c r="M45966" s="85"/>
    </row>
    <row r="45967" spans="13:13" ht="49.2" customHeight="1">
      <c r="M45967" s="85"/>
    </row>
    <row r="45968" spans="13:13" ht="49.2" customHeight="1">
      <c r="M45968" s="85"/>
    </row>
    <row r="45969" spans="13:13" ht="49.2" customHeight="1">
      <c r="M45969" s="85"/>
    </row>
    <row r="45970" spans="13:13" ht="49.2" customHeight="1">
      <c r="M45970" s="85"/>
    </row>
    <row r="45971" spans="13:13" ht="49.2" customHeight="1">
      <c r="M45971" s="85"/>
    </row>
    <row r="45972" spans="13:13" ht="49.2" customHeight="1">
      <c r="M45972" s="85"/>
    </row>
    <row r="45973" spans="13:13" ht="49.2" customHeight="1">
      <c r="M45973" s="85"/>
    </row>
    <row r="45974" spans="13:13" ht="49.2" customHeight="1">
      <c r="M45974" s="85"/>
    </row>
    <row r="45975" spans="13:13" ht="49.2" customHeight="1">
      <c r="M45975" s="85"/>
    </row>
    <row r="45976" spans="13:13" ht="49.2" customHeight="1">
      <c r="M45976" s="85"/>
    </row>
    <row r="45977" spans="13:13" ht="49.2" customHeight="1">
      <c r="M45977" s="85"/>
    </row>
    <row r="45978" spans="13:13" ht="49.2" customHeight="1">
      <c r="M45978" s="85"/>
    </row>
    <row r="45979" spans="13:13" ht="49.2" customHeight="1">
      <c r="M45979" s="85"/>
    </row>
    <row r="45980" spans="13:13" ht="49.2" customHeight="1">
      <c r="M45980" s="85"/>
    </row>
    <row r="45981" spans="13:13" ht="49.2" customHeight="1">
      <c r="M45981" s="85"/>
    </row>
    <row r="45982" spans="13:13" ht="49.2" customHeight="1">
      <c r="M45982" s="85"/>
    </row>
    <row r="45983" spans="13:13" ht="49.2" customHeight="1">
      <c r="M45983" s="85"/>
    </row>
    <row r="45984" spans="13:13" ht="49.2" customHeight="1">
      <c r="M45984" s="85"/>
    </row>
    <row r="45985" spans="13:13" ht="49.2" customHeight="1">
      <c r="M45985" s="85"/>
    </row>
    <row r="45986" spans="13:13" ht="49.2" customHeight="1">
      <c r="M45986" s="85"/>
    </row>
    <row r="45987" spans="13:13" ht="49.2" customHeight="1">
      <c r="M45987" s="85"/>
    </row>
    <row r="45988" spans="13:13" ht="49.2" customHeight="1">
      <c r="M45988" s="85"/>
    </row>
    <row r="45989" spans="13:13" ht="49.2" customHeight="1">
      <c r="M45989" s="85"/>
    </row>
    <row r="45990" spans="13:13" ht="49.2" customHeight="1">
      <c r="M45990" s="85"/>
    </row>
    <row r="45991" spans="13:13" ht="49.2" customHeight="1">
      <c r="M45991" s="85"/>
    </row>
    <row r="45992" spans="13:13" ht="49.2" customHeight="1">
      <c r="M45992" s="85"/>
    </row>
    <row r="45993" spans="13:13" ht="49.2" customHeight="1">
      <c r="M45993" s="85"/>
    </row>
    <row r="45994" spans="13:13" ht="49.2" customHeight="1">
      <c r="M45994" s="85"/>
    </row>
    <row r="45995" spans="13:13" ht="49.2" customHeight="1">
      <c r="M45995" s="85"/>
    </row>
    <row r="45996" spans="13:13" ht="49.2" customHeight="1">
      <c r="M45996" s="85"/>
    </row>
    <row r="45997" spans="13:13" ht="49.2" customHeight="1">
      <c r="M45997" s="85"/>
    </row>
    <row r="45998" spans="13:13" ht="49.2" customHeight="1">
      <c r="M45998" s="85"/>
    </row>
    <row r="45999" spans="13:13" ht="49.2" customHeight="1">
      <c r="M45999" s="85"/>
    </row>
    <row r="46000" spans="13:13" ht="49.2" customHeight="1">
      <c r="M46000" s="85"/>
    </row>
    <row r="46001" spans="13:13" ht="49.2" customHeight="1">
      <c r="M46001" s="85"/>
    </row>
    <row r="46002" spans="13:13" ht="49.2" customHeight="1">
      <c r="M46002" s="85"/>
    </row>
    <row r="46003" spans="13:13" ht="49.2" customHeight="1">
      <c r="M46003" s="85"/>
    </row>
    <row r="46004" spans="13:13" ht="49.2" customHeight="1">
      <c r="M46004" s="85"/>
    </row>
    <row r="46005" spans="13:13" ht="49.2" customHeight="1">
      <c r="M46005" s="85"/>
    </row>
    <row r="46006" spans="13:13" ht="49.2" customHeight="1">
      <c r="M46006" s="85"/>
    </row>
    <row r="46007" spans="13:13" ht="49.2" customHeight="1">
      <c r="M46007" s="85"/>
    </row>
    <row r="46008" spans="13:13" ht="49.2" customHeight="1">
      <c r="M46008" s="85"/>
    </row>
    <row r="46009" spans="13:13" ht="49.2" customHeight="1">
      <c r="M46009" s="85"/>
    </row>
    <row r="46010" spans="13:13" ht="49.2" customHeight="1">
      <c r="M46010" s="85"/>
    </row>
    <row r="46011" spans="13:13" ht="49.2" customHeight="1">
      <c r="M46011" s="85"/>
    </row>
    <row r="46012" spans="13:13" ht="49.2" customHeight="1">
      <c r="M46012" s="85"/>
    </row>
    <row r="46013" spans="13:13" ht="49.2" customHeight="1">
      <c r="M46013" s="85"/>
    </row>
    <row r="46014" spans="13:13" ht="49.2" customHeight="1">
      <c r="M46014" s="85"/>
    </row>
    <row r="46015" spans="13:13" ht="49.2" customHeight="1">
      <c r="M46015" s="85"/>
    </row>
    <row r="46016" spans="13:13" ht="49.2" customHeight="1">
      <c r="M46016" s="85"/>
    </row>
    <row r="46017" spans="13:13" ht="49.2" customHeight="1">
      <c r="M46017" s="85"/>
    </row>
    <row r="46018" spans="13:13" ht="49.2" customHeight="1">
      <c r="M46018" s="85"/>
    </row>
    <row r="46019" spans="13:13" ht="49.2" customHeight="1">
      <c r="M46019" s="85"/>
    </row>
    <row r="46020" spans="13:13" ht="49.2" customHeight="1">
      <c r="M46020" s="85"/>
    </row>
    <row r="46021" spans="13:13" ht="49.2" customHeight="1">
      <c r="M46021" s="85"/>
    </row>
    <row r="46022" spans="13:13" ht="49.2" customHeight="1">
      <c r="M46022" s="85"/>
    </row>
    <row r="46023" spans="13:13" ht="49.2" customHeight="1">
      <c r="M46023" s="85"/>
    </row>
    <row r="46024" spans="13:13" ht="49.2" customHeight="1">
      <c r="M46024" s="85"/>
    </row>
    <row r="46025" spans="13:13" ht="49.2" customHeight="1">
      <c r="M46025" s="85"/>
    </row>
    <row r="46026" spans="13:13" ht="49.2" customHeight="1">
      <c r="M46026" s="85"/>
    </row>
    <row r="46027" spans="13:13" ht="49.2" customHeight="1">
      <c r="M46027" s="85"/>
    </row>
    <row r="46028" spans="13:13" ht="49.2" customHeight="1">
      <c r="M46028" s="85"/>
    </row>
    <row r="46029" spans="13:13" ht="49.2" customHeight="1">
      <c r="M46029" s="85"/>
    </row>
    <row r="46030" spans="13:13" ht="49.2" customHeight="1">
      <c r="M46030" s="85"/>
    </row>
    <row r="46031" spans="13:13" ht="49.2" customHeight="1">
      <c r="M46031" s="85"/>
    </row>
    <row r="46032" spans="13:13" ht="49.2" customHeight="1">
      <c r="M46032" s="85"/>
    </row>
    <row r="46033" spans="13:13" ht="49.2" customHeight="1">
      <c r="M46033" s="85"/>
    </row>
    <row r="46034" spans="13:13" ht="49.2" customHeight="1">
      <c r="M46034" s="85"/>
    </row>
    <row r="46035" spans="13:13" ht="49.2" customHeight="1">
      <c r="M46035" s="85"/>
    </row>
    <row r="46036" spans="13:13" ht="49.2" customHeight="1">
      <c r="M46036" s="85"/>
    </row>
    <row r="46037" spans="13:13" ht="49.2" customHeight="1">
      <c r="M46037" s="85"/>
    </row>
    <row r="46038" spans="13:13" ht="49.2" customHeight="1">
      <c r="M46038" s="85"/>
    </row>
    <row r="46039" spans="13:13" ht="49.2" customHeight="1">
      <c r="M46039" s="85"/>
    </row>
    <row r="46040" spans="13:13" ht="49.2" customHeight="1">
      <c r="M46040" s="85"/>
    </row>
    <row r="46041" spans="13:13" ht="49.2" customHeight="1">
      <c r="M46041" s="85"/>
    </row>
    <row r="46042" spans="13:13" ht="49.2" customHeight="1">
      <c r="M46042" s="85"/>
    </row>
    <row r="46043" spans="13:13" ht="49.2" customHeight="1">
      <c r="M46043" s="85"/>
    </row>
    <row r="46044" spans="13:13" ht="49.2" customHeight="1">
      <c r="M46044" s="85"/>
    </row>
    <row r="46045" spans="13:13" ht="49.2" customHeight="1">
      <c r="M46045" s="85"/>
    </row>
    <row r="46046" spans="13:13" ht="49.2" customHeight="1">
      <c r="M46046" s="85"/>
    </row>
    <row r="46047" spans="13:13" ht="49.2" customHeight="1">
      <c r="M46047" s="85"/>
    </row>
    <row r="46048" spans="13:13" ht="49.2" customHeight="1">
      <c r="M46048" s="85"/>
    </row>
    <row r="46049" spans="13:13" ht="49.2" customHeight="1">
      <c r="M46049" s="85"/>
    </row>
    <row r="46050" spans="13:13" ht="49.2" customHeight="1">
      <c r="M46050" s="85"/>
    </row>
    <row r="46051" spans="13:13" ht="49.2" customHeight="1">
      <c r="M46051" s="85"/>
    </row>
    <row r="46052" spans="13:13" ht="49.2" customHeight="1">
      <c r="M46052" s="85"/>
    </row>
    <row r="46053" spans="13:13" ht="49.2" customHeight="1">
      <c r="M46053" s="85"/>
    </row>
    <row r="46054" spans="13:13" ht="49.2" customHeight="1">
      <c r="M46054" s="85"/>
    </row>
    <row r="46055" spans="13:13" ht="49.2" customHeight="1">
      <c r="M46055" s="85"/>
    </row>
    <row r="46056" spans="13:13" ht="49.2" customHeight="1">
      <c r="M46056" s="85"/>
    </row>
    <row r="46057" spans="13:13" ht="49.2" customHeight="1">
      <c r="M46057" s="85"/>
    </row>
    <row r="46058" spans="13:13" ht="49.2" customHeight="1">
      <c r="M46058" s="85"/>
    </row>
    <row r="46059" spans="13:13" ht="49.2" customHeight="1">
      <c r="M46059" s="85"/>
    </row>
    <row r="46060" spans="13:13" ht="49.2" customHeight="1">
      <c r="M46060" s="85"/>
    </row>
    <row r="46061" spans="13:13" ht="49.2" customHeight="1">
      <c r="M46061" s="85"/>
    </row>
    <row r="46062" spans="13:13" ht="49.2" customHeight="1">
      <c r="M46062" s="85"/>
    </row>
    <row r="46063" spans="13:13" ht="49.2" customHeight="1">
      <c r="M46063" s="85"/>
    </row>
    <row r="46064" spans="13:13" ht="49.2" customHeight="1">
      <c r="M46064" s="85"/>
    </row>
    <row r="46065" spans="13:13" ht="49.2" customHeight="1">
      <c r="M46065" s="85"/>
    </row>
    <row r="46066" spans="13:13" ht="49.2" customHeight="1">
      <c r="M46066" s="85"/>
    </row>
    <row r="46067" spans="13:13" ht="49.2" customHeight="1">
      <c r="M46067" s="85"/>
    </row>
    <row r="46068" spans="13:13" ht="49.2" customHeight="1">
      <c r="M46068" s="85"/>
    </row>
    <row r="46069" spans="13:13" ht="49.2" customHeight="1">
      <c r="M46069" s="85"/>
    </row>
    <row r="46070" spans="13:13" ht="49.2" customHeight="1">
      <c r="M46070" s="85"/>
    </row>
    <row r="46071" spans="13:13" ht="49.2" customHeight="1">
      <c r="M46071" s="85"/>
    </row>
    <row r="46072" spans="13:13" ht="49.2" customHeight="1">
      <c r="M46072" s="85"/>
    </row>
    <row r="46073" spans="13:13" ht="49.2" customHeight="1">
      <c r="M46073" s="85"/>
    </row>
    <row r="46074" spans="13:13" ht="49.2" customHeight="1">
      <c r="M46074" s="85"/>
    </row>
    <row r="46075" spans="13:13" ht="49.2" customHeight="1">
      <c r="M46075" s="85"/>
    </row>
    <row r="46076" spans="13:13" ht="49.2" customHeight="1">
      <c r="M46076" s="85"/>
    </row>
    <row r="46077" spans="13:13" ht="49.2" customHeight="1">
      <c r="M46077" s="85"/>
    </row>
    <row r="46078" spans="13:13" ht="49.2" customHeight="1">
      <c r="M46078" s="85"/>
    </row>
    <row r="46079" spans="13:13" ht="49.2" customHeight="1">
      <c r="M46079" s="85"/>
    </row>
    <row r="46080" spans="13:13" ht="49.2" customHeight="1">
      <c r="M46080" s="85"/>
    </row>
    <row r="46081" spans="13:13" ht="49.2" customHeight="1">
      <c r="M46081" s="85"/>
    </row>
    <row r="46082" spans="13:13" ht="49.2" customHeight="1">
      <c r="M46082" s="85"/>
    </row>
    <row r="46083" spans="13:13" ht="49.2" customHeight="1">
      <c r="M46083" s="85"/>
    </row>
    <row r="46084" spans="13:13" ht="49.2" customHeight="1">
      <c r="M46084" s="85"/>
    </row>
    <row r="46085" spans="13:13" ht="49.2" customHeight="1">
      <c r="M46085" s="85"/>
    </row>
    <row r="46086" spans="13:13" ht="49.2" customHeight="1">
      <c r="M46086" s="85"/>
    </row>
    <row r="46087" spans="13:13" ht="49.2" customHeight="1">
      <c r="M46087" s="85"/>
    </row>
    <row r="46088" spans="13:13" ht="49.2" customHeight="1">
      <c r="M46088" s="85"/>
    </row>
    <row r="46089" spans="13:13" ht="49.2" customHeight="1">
      <c r="M46089" s="85"/>
    </row>
    <row r="46090" spans="13:13" ht="49.2" customHeight="1">
      <c r="M46090" s="85"/>
    </row>
    <row r="46091" spans="13:13" ht="49.2" customHeight="1">
      <c r="M46091" s="85"/>
    </row>
    <row r="46092" spans="13:13" ht="49.2" customHeight="1">
      <c r="M46092" s="85"/>
    </row>
    <row r="46093" spans="13:13" ht="49.2" customHeight="1">
      <c r="M46093" s="85"/>
    </row>
    <row r="46094" spans="13:13" ht="49.2" customHeight="1">
      <c r="M46094" s="85"/>
    </row>
    <row r="46095" spans="13:13" ht="49.2" customHeight="1">
      <c r="M46095" s="85"/>
    </row>
    <row r="46096" spans="13:13" ht="49.2" customHeight="1">
      <c r="M46096" s="85"/>
    </row>
    <row r="46097" spans="13:13" ht="49.2" customHeight="1">
      <c r="M46097" s="85"/>
    </row>
    <row r="46098" spans="13:13" ht="49.2" customHeight="1">
      <c r="M46098" s="85"/>
    </row>
    <row r="46099" spans="13:13" ht="49.2" customHeight="1">
      <c r="M46099" s="85"/>
    </row>
    <row r="46100" spans="13:13" ht="49.2" customHeight="1">
      <c r="M46100" s="85"/>
    </row>
    <row r="46101" spans="13:13" ht="49.2" customHeight="1">
      <c r="M46101" s="85"/>
    </row>
    <row r="46102" spans="13:13" ht="49.2" customHeight="1">
      <c r="M46102" s="85"/>
    </row>
    <row r="46103" spans="13:13" ht="49.2" customHeight="1">
      <c r="M46103" s="85"/>
    </row>
    <row r="46104" spans="13:13" ht="49.2" customHeight="1">
      <c r="M46104" s="85"/>
    </row>
    <row r="46105" spans="13:13" ht="49.2" customHeight="1">
      <c r="M46105" s="85"/>
    </row>
    <row r="46106" spans="13:13" ht="49.2" customHeight="1">
      <c r="M46106" s="85"/>
    </row>
    <row r="46107" spans="13:13" ht="49.2" customHeight="1">
      <c r="M46107" s="85"/>
    </row>
    <row r="46108" spans="13:13" ht="49.2" customHeight="1">
      <c r="M46108" s="85"/>
    </row>
    <row r="46109" spans="13:13" ht="49.2" customHeight="1">
      <c r="M46109" s="85"/>
    </row>
    <row r="46110" spans="13:13" ht="49.2" customHeight="1">
      <c r="M46110" s="85"/>
    </row>
    <row r="46111" spans="13:13" ht="49.2" customHeight="1">
      <c r="M46111" s="85"/>
    </row>
    <row r="46112" spans="13:13" ht="49.2" customHeight="1">
      <c r="M46112" s="85"/>
    </row>
    <row r="46113" spans="13:13" ht="49.2" customHeight="1">
      <c r="M46113" s="85"/>
    </row>
    <row r="46114" spans="13:13" ht="49.2" customHeight="1">
      <c r="M46114" s="85"/>
    </row>
    <row r="46115" spans="13:13" ht="49.2" customHeight="1">
      <c r="M46115" s="85"/>
    </row>
    <row r="46116" spans="13:13" ht="49.2" customHeight="1">
      <c r="M46116" s="85"/>
    </row>
    <row r="46117" spans="13:13" ht="49.2" customHeight="1">
      <c r="M46117" s="85"/>
    </row>
    <row r="46118" spans="13:13" ht="49.2" customHeight="1">
      <c r="M46118" s="85"/>
    </row>
    <row r="46119" spans="13:13" ht="49.2" customHeight="1">
      <c r="M46119" s="85"/>
    </row>
    <row r="46120" spans="13:13" ht="49.2" customHeight="1">
      <c r="M46120" s="85"/>
    </row>
    <row r="46121" spans="13:13" ht="49.2" customHeight="1">
      <c r="M46121" s="85"/>
    </row>
    <row r="46122" spans="13:13" ht="49.2" customHeight="1">
      <c r="M46122" s="85"/>
    </row>
    <row r="46123" spans="13:13" ht="49.2" customHeight="1">
      <c r="M46123" s="85"/>
    </row>
    <row r="46124" spans="13:13" ht="49.2" customHeight="1">
      <c r="M46124" s="85"/>
    </row>
    <row r="46125" spans="13:13" ht="49.2" customHeight="1">
      <c r="M46125" s="85"/>
    </row>
    <row r="46126" spans="13:13" ht="49.2" customHeight="1">
      <c r="M46126" s="85"/>
    </row>
    <row r="46127" spans="13:13" ht="49.2" customHeight="1">
      <c r="M46127" s="85"/>
    </row>
    <row r="46128" spans="13:13" ht="49.2" customHeight="1">
      <c r="M46128" s="85"/>
    </row>
    <row r="46129" spans="13:13" ht="49.2" customHeight="1">
      <c r="M46129" s="85"/>
    </row>
    <row r="46130" spans="13:13" ht="49.2" customHeight="1">
      <c r="M46130" s="85"/>
    </row>
    <row r="46131" spans="13:13" ht="49.2" customHeight="1">
      <c r="M46131" s="85"/>
    </row>
    <row r="46132" spans="13:13" ht="49.2" customHeight="1">
      <c r="M46132" s="85"/>
    </row>
    <row r="46133" spans="13:13" ht="49.2" customHeight="1">
      <c r="M46133" s="85"/>
    </row>
    <row r="46134" spans="13:13" ht="49.2" customHeight="1">
      <c r="M46134" s="85"/>
    </row>
    <row r="46135" spans="13:13" ht="49.2" customHeight="1">
      <c r="M46135" s="85"/>
    </row>
    <row r="46136" spans="13:13" ht="49.2" customHeight="1">
      <c r="M46136" s="85"/>
    </row>
    <row r="46137" spans="13:13" ht="49.2" customHeight="1">
      <c r="M46137" s="85"/>
    </row>
    <row r="46138" spans="13:13" ht="49.2" customHeight="1">
      <c r="M46138" s="85"/>
    </row>
    <row r="46139" spans="13:13" ht="49.2" customHeight="1">
      <c r="M46139" s="85"/>
    </row>
    <row r="46140" spans="13:13" ht="49.2" customHeight="1">
      <c r="M46140" s="85"/>
    </row>
    <row r="46141" spans="13:13" ht="49.2" customHeight="1">
      <c r="M46141" s="85"/>
    </row>
    <row r="46142" spans="13:13" ht="49.2" customHeight="1">
      <c r="M46142" s="85"/>
    </row>
    <row r="46143" spans="13:13" ht="49.2" customHeight="1">
      <c r="M46143" s="85"/>
    </row>
    <row r="46144" spans="13:13" ht="49.2" customHeight="1">
      <c r="M46144" s="85"/>
    </row>
    <row r="46145" spans="13:13" ht="49.2" customHeight="1">
      <c r="M46145" s="85"/>
    </row>
    <row r="46146" spans="13:13" ht="49.2" customHeight="1">
      <c r="M46146" s="85"/>
    </row>
    <row r="46147" spans="13:13" ht="49.2" customHeight="1">
      <c r="M46147" s="85"/>
    </row>
    <row r="46148" spans="13:13" ht="49.2" customHeight="1">
      <c r="M46148" s="85"/>
    </row>
    <row r="46149" spans="13:13" ht="49.2" customHeight="1">
      <c r="M46149" s="85"/>
    </row>
    <row r="46150" spans="13:13" ht="49.2" customHeight="1">
      <c r="M46150" s="85"/>
    </row>
    <row r="46151" spans="13:13" ht="49.2" customHeight="1">
      <c r="M46151" s="85"/>
    </row>
    <row r="46152" spans="13:13" ht="49.2" customHeight="1">
      <c r="M46152" s="85"/>
    </row>
    <row r="46153" spans="13:13" ht="49.2" customHeight="1">
      <c r="M46153" s="85"/>
    </row>
    <row r="46154" spans="13:13" ht="49.2" customHeight="1">
      <c r="M46154" s="85"/>
    </row>
    <row r="46155" spans="13:13" ht="49.2" customHeight="1">
      <c r="M46155" s="85"/>
    </row>
    <row r="46156" spans="13:13" ht="49.2" customHeight="1">
      <c r="M46156" s="85"/>
    </row>
    <row r="46157" spans="13:13" ht="49.2" customHeight="1">
      <c r="M46157" s="85"/>
    </row>
    <row r="46158" spans="13:13" ht="49.2" customHeight="1">
      <c r="M46158" s="85"/>
    </row>
    <row r="46159" spans="13:13" ht="49.2" customHeight="1">
      <c r="M46159" s="85"/>
    </row>
    <row r="46160" spans="13:13" ht="49.2" customHeight="1">
      <c r="M46160" s="85"/>
    </row>
    <row r="46161" spans="13:13" ht="49.2" customHeight="1">
      <c r="M46161" s="85"/>
    </row>
    <row r="46162" spans="13:13" ht="49.2" customHeight="1">
      <c r="M46162" s="85"/>
    </row>
    <row r="46163" spans="13:13" ht="49.2" customHeight="1">
      <c r="M46163" s="85"/>
    </row>
    <row r="46164" spans="13:13" ht="49.2" customHeight="1">
      <c r="M46164" s="85"/>
    </row>
    <row r="46165" spans="13:13" ht="49.2" customHeight="1">
      <c r="M46165" s="85"/>
    </row>
    <row r="46166" spans="13:13" ht="49.2" customHeight="1">
      <c r="M46166" s="85"/>
    </row>
    <row r="46167" spans="13:13" ht="49.2" customHeight="1">
      <c r="M46167" s="85"/>
    </row>
    <row r="46168" spans="13:13" ht="49.2" customHeight="1">
      <c r="M46168" s="85"/>
    </row>
    <row r="46169" spans="13:13" ht="49.2" customHeight="1">
      <c r="M46169" s="85"/>
    </row>
    <row r="46170" spans="13:13" ht="49.2" customHeight="1">
      <c r="M46170" s="85"/>
    </row>
    <row r="46171" spans="13:13" ht="49.2" customHeight="1">
      <c r="M46171" s="85"/>
    </row>
    <row r="46172" spans="13:13" ht="49.2" customHeight="1">
      <c r="M46172" s="85"/>
    </row>
    <row r="46173" spans="13:13" ht="49.2" customHeight="1">
      <c r="M46173" s="85"/>
    </row>
    <row r="46174" spans="13:13" ht="49.2" customHeight="1">
      <c r="M46174" s="85"/>
    </row>
    <row r="46175" spans="13:13" ht="49.2" customHeight="1">
      <c r="M46175" s="85"/>
    </row>
    <row r="46176" spans="13:13" ht="49.2" customHeight="1">
      <c r="M46176" s="85"/>
    </row>
    <row r="46177" spans="13:13" ht="49.2" customHeight="1">
      <c r="M46177" s="85"/>
    </row>
    <row r="46178" spans="13:13" ht="49.2" customHeight="1">
      <c r="M46178" s="85"/>
    </row>
    <row r="46179" spans="13:13" ht="49.2" customHeight="1">
      <c r="M46179" s="85"/>
    </row>
    <row r="46180" spans="13:13" ht="49.2" customHeight="1">
      <c r="M46180" s="85"/>
    </row>
    <row r="46181" spans="13:13" ht="49.2" customHeight="1">
      <c r="M46181" s="85"/>
    </row>
    <row r="46182" spans="13:13" ht="49.2" customHeight="1">
      <c r="M46182" s="85"/>
    </row>
    <row r="46183" spans="13:13" ht="49.2" customHeight="1">
      <c r="M46183" s="85"/>
    </row>
    <row r="46184" spans="13:13" ht="49.2" customHeight="1">
      <c r="M46184" s="85"/>
    </row>
    <row r="46185" spans="13:13" ht="49.2" customHeight="1">
      <c r="M46185" s="85"/>
    </row>
    <row r="46186" spans="13:13" ht="49.2" customHeight="1">
      <c r="M46186" s="85"/>
    </row>
    <row r="46187" spans="13:13" ht="49.2" customHeight="1">
      <c r="M46187" s="85"/>
    </row>
    <row r="46188" spans="13:13" ht="49.2" customHeight="1">
      <c r="M46188" s="85"/>
    </row>
    <row r="46189" spans="13:13" ht="49.2" customHeight="1">
      <c r="M46189" s="85"/>
    </row>
    <row r="46190" spans="13:13" ht="49.2" customHeight="1">
      <c r="M46190" s="85"/>
    </row>
    <row r="46191" spans="13:13" ht="49.2" customHeight="1">
      <c r="M46191" s="85"/>
    </row>
    <row r="46192" spans="13:13" ht="49.2" customHeight="1">
      <c r="M46192" s="85"/>
    </row>
    <row r="46193" spans="13:13" ht="49.2" customHeight="1">
      <c r="M46193" s="85"/>
    </row>
    <row r="46194" spans="13:13" ht="49.2" customHeight="1">
      <c r="M46194" s="85"/>
    </row>
    <row r="46195" spans="13:13" ht="49.2" customHeight="1">
      <c r="M46195" s="85"/>
    </row>
    <row r="46196" spans="13:13" ht="49.2" customHeight="1">
      <c r="M46196" s="85"/>
    </row>
    <row r="46197" spans="13:13" ht="49.2" customHeight="1">
      <c r="M46197" s="85"/>
    </row>
    <row r="46198" spans="13:13" ht="49.2" customHeight="1">
      <c r="M46198" s="85"/>
    </row>
    <row r="46199" spans="13:13" ht="49.2" customHeight="1">
      <c r="M46199" s="85"/>
    </row>
    <row r="46200" spans="13:13" ht="49.2" customHeight="1">
      <c r="M46200" s="85"/>
    </row>
    <row r="46201" spans="13:13" ht="49.2" customHeight="1">
      <c r="M46201" s="85"/>
    </row>
    <row r="46202" spans="13:13" ht="49.2" customHeight="1">
      <c r="M46202" s="85"/>
    </row>
    <row r="46203" spans="13:13" ht="49.2" customHeight="1">
      <c r="M46203" s="85"/>
    </row>
    <row r="46204" spans="13:13" ht="49.2" customHeight="1">
      <c r="M46204" s="85"/>
    </row>
    <row r="46205" spans="13:13" ht="49.2" customHeight="1">
      <c r="M46205" s="85"/>
    </row>
    <row r="46206" spans="13:13" ht="49.2" customHeight="1">
      <c r="M46206" s="85"/>
    </row>
    <row r="46207" spans="13:13" ht="49.2" customHeight="1">
      <c r="M46207" s="85"/>
    </row>
    <row r="46208" spans="13:13" ht="49.2" customHeight="1">
      <c r="M46208" s="85"/>
    </row>
    <row r="46209" spans="13:13" ht="49.2" customHeight="1">
      <c r="M46209" s="85"/>
    </row>
    <row r="46210" spans="13:13" ht="49.2" customHeight="1">
      <c r="M46210" s="85"/>
    </row>
    <row r="46211" spans="13:13" ht="49.2" customHeight="1">
      <c r="M46211" s="85"/>
    </row>
    <row r="46212" spans="13:13" ht="49.2" customHeight="1">
      <c r="M46212" s="85"/>
    </row>
    <row r="46213" spans="13:13" ht="49.2" customHeight="1">
      <c r="M46213" s="85"/>
    </row>
    <row r="46214" spans="13:13" ht="49.2" customHeight="1">
      <c r="M46214" s="85"/>
    </row>
    <row r="46215" spans="13:13" ht="49.2" customHeight="1">
      <c r="M46215" s="85"/>
    </row>
    <row r="46216" spans="13:13" ht="49.2" customHeight="1">
      <c r="M46216" s="85"/>
    </row>
    <row r="46217" spans="13:13" ht="49.2" customHeight="1">
      <c r="M46217" s="85"/>
    </row>
    <row r="46218" spans="13:13" ht="49.2" customHeight="1">
      <c r="M46218" s="85"/>
    </row>
    <row r="46219" spans="13:13" ht="49.2" customHeight="1">
      <c r="M46219" s="85"/>
    </row>
    <row r="46220" spans="13:13" ht="49.2" customHeight="1">
      <c r="M46220" s="85"/>
    </row>
    <row r="46221" spans="13:13" ht="49.2" customHeight="1">
      <c r="M46221" s="85"/>
    </row>
    <row r="46222" spans="13:13" ht="49.2" customHeight="1">
      <c r="M46222" s="85"/>
    </row>
    <row r="46223" spans="13:13" ht="49.2" customHeight="1">
      <c r="M46223" s="85"/>
    </row>
    <row r="46224" spans="13:13" ht="49.2" customHeight="1">
      <c r="M46224" s="85"/>
    </row>
    <row r="46225" spans="13:13" ht="49.2" customHeight="1">
      <c r="M46225" s="85"/>
    </row>
    <row r="46226" spans="13:13" ht="49.2" customHeight="1">
      <c r="M46226" s="85"/>
    </row>
    <row r="46227" spans="13:13" ht="49.2" customHeight="1">
      <c r="M46227" s="85"/>
    </row>
    <row r="46228" spans="13:13" ht="49.2" customHeight="1">
      <c r="M46228" s="85"/>
    </row>
    <row r="46229" spans="13:13" ht="49.2" customHeight="1">
      <c r="M46229" s="85"/>
    </row>
    <row r="46230" spans="13:13" ht="49.2" customHeight="1">
      <c r="M46230" s="85"/>
    </row>
    <row r="46231" spans="13:13" ht="49.2" customHeight="1">
      <c r="M46231" s="85"/>
    </row>
    <row r="46232" spans="13:13" ht="49.2" customHeight="1">
      <c r="M46232" s="85"/>
    </row>
    <row r="46233" spans="13:13" ht="49.2" customHeight="1">
      <c r="M46233" s="85"/>
    </row>
    <row r="46234" spans="13:13" ht="49.2" customHeight="1">
      <c r="M46234" s="85"/>
    </row>
    <row r="46235" spans="13:13" ht="49.2" customHeight="1">
      <c r="M46235" s="85"/>
    </row>
    <row r="46236" spans="13:13" ht="49.2" customHeight="1">
      <c r="M46236" s="85"/>
    </row>
    <row r="46237" spans="13:13" ht="49.2" customHeight="1">
      <c r="M46237" s="85"/>
    </row>
    <row r="46238" spans="13:13" ht="49.2" customHeight="1">
      <c r="M46238" s="85"/>
    </row>
    <row r="46239" spans="13:13" ht="49.2" customHeight="1">
      <c r="M46239" s="85"/>
    </row>
    <row r="46240" spans="13:13" ht="49.2" customHeight="1">
      <c r="M46240" s="85"/>
    </row>
    <row r="46241" spans="13:13" ht="49.2" customHeight="1">
      <c r="M46241" s="85"/>
    </row>
    <row r="46242" spans="13:13" ht="49.2" customHeight="1">
      <c r="M46242" s="85"/>
    </row>
    <row r="46243" spans="13:13" ht="49.2" customHeight="1">
      <c r="M46243" s="85"/>
    </row>
    <row r="46244" spans="13:13" ht="49.2" customHeight="1">
      <c r="M46244" s="85"/>
    </row>
    <row r="46245" spans="13:13" ht="49.2" customHeight="1">
      <c r="M46245" s="85"/>
    </row>
    <row r="46246" spans="13:13" ht="49.2" customHeight="1">
      <c r="M46246" s="85"/>
    </row>
    <row r="46247" spans="13:13" ht="49.2" customHeight="1">
      <c r="M46247" s="85"/>
    </row>
    <row r="46248" spans="13:13" ht="49.2" customHeight="1">
      <c r="M46248" s="85"/>
    </row>
    <row r="46249" spans="13:13" ht="49.2" customHeight="1">
      <c r="M46249" s="85"/>
    </row>
    <row r="46250" spans="13:13" ht="49.2" customHeight="1">
      <c r="M46250" s="85"/>
    </row>
    <row r="46251" spans="13:13" ht="49.2" customHeight="1">
      <c r="M46251" s="85"/>
    </row>
    <row r="46252" spans="13:13" ht="49.2" customHeight="1">
      <c r="M46252" s="85"/>
    </row>
    <row r="46253" spans="13:13" ht="49.2" customHeight="1">
      <c r="M46253" s="85"/>
    </row>
    <row r="46254" spans="13:13" ht="49.2" customHeight="1">
      <c r="M46254" s="85"/>
    </row>
    <row r="46255" spans="13:13" ht="49.2" customHeight="1">
      <c r="M46255" s="85"/>
    </row>
    <row r="46256" spans="13:13" ht="49.2" customHeight="1">
      <c r="M46256" s="85"/>
    </row>
    <row r="46257" spans="13:13" ht="49.2" customHeight="1">
      <c r="M46257" s="85"/>
    </row>
    <row r="46258" spans="13:13" ht="49.2" customHeight="1">
      <c r="M46258" s="85"/>
    </row>
    <row r="46259" spans="13:13" ht="49.2" customHeight="1">
      <c r="M46259" s="85"/>
    </row>
    <row r="46260" spans="13:13" ht="49.2" customHeight="1">
      <c r="M46260" s="85"/>
    </row>
    <row r="46261" spans="13:13" ht="49.2" customHeight="1">
      <c r="M46261" s="85"/>
    </row>
    <row r="46262" spans="13:13" ht="49.2" customHeight="1">
      <c r="M46262" s="85"/>
    </row>
    <row r="46263" spans="13:13" ht="49.2" customHeight="1">
      <c r="M46263" s="85"/>
    </row>
    <row r="46264" spans="13:13" ht="49.2" customHeight="1">
      <c r="M46264" s="85"/>
    </row>
    <row r="46265" spans="13:13" ht="49.2" customHeight="1">
      <c r="M46265" s="85"/>
    </row>
    <row r="46266" spans="13:13" ht="49.2" customHeight="1">
      <c r="M46266" s="85"/>
    </row>
    <row r="46267" spans="13:13" ht="49.2" customHeight="1">
      <c r="M46267" s="85"/>
    </row>
    <row r="46268" spans="13:13" ht="49.2" customHeight="1">
      <c r="M46268" s="85"/>
    </row>
    <row r="46269" spans="13:13" ht="49.2" customHeight="1">
      <c r="M46269" s="85"/>
    </row>
    <row r="46270" spans="13:13" ht="49.2" customHeight="1">
      <c r="M46270" s="85"/>
    </row>
    <row r="46271" spans="13:13" ht="49.2" customHeight="1">
      <c r="M46271" s="85"/>
    </row>
    <row r="46272" spans="13:13" ht="49.2" customHeight="1">
      <c r="M46272" s="85"/>
    </row>
    <row r="46273" spans="13:13" ht="49.2" customHeight="1">
      <c r="M46273" s="85"/>
    </row>
    <row r="46274" spans="13:13" ht="49.2" customHeight="1">
      <c r="M46274" s="85"/>
    </row>
    <row r="46275" spans="13:13" ht="49.2" customHeight="1">
      <c r="M46275" s="85"/>
    </row>
    <row r="46276" spans="13:13" ht="49.2" customHeight="1">
      <c r="M46276" s="85"/>
    </row>
    <row r="46277" spans="13:13" ht="49.2" customHeight="1">
      <c r="M46277" s="85"/>
    </row>
    <row r="46278" spans="13:13" ht="49.2" customHeight="1">
      <c r="M46278" s="85"/>
    </row>
    <row r="46279" spans="13:13" ht="49.2" customHeight="1">
      <c r="M46279" s="85"/>
    </row>
    <row r="46280" spans="13:13" ht="49.2" customHeight="1">
      <c r="M46280" s="85"/>
    </row>
    <row r="46281" spans="13:13" ht="49.2" customHeight="1">
      <c r="M46281" s="85"/>
    </row>
    <row r="46282" spans="13:13" ht="49.2" customHeight="1">
      <c r="M46282" s="85"/>
    </row>
    <row r="46283" spans="13:13" ht="49.2" customHeight="1">
      <c r="M46283" s="85"/>
    </row>
    <row r="46284" spans="13:13" ht="49.2" customHeight="1">
      <c r="M46284" s="85"/>
    </row>
    <row r="46285" spans="13:13" ht="49.2" customHeight="1">
      <c r="M46285" s="85"/>
    </row>
    <row r="46286" spans="13:13" ht="49.2" customHeight="1">
      <c r="M46286" s="85"/>
    </row>
    <row r="46287" spans="13:13" ht="49.2" customHeight="1">
      <c r="M46287" s="85"/>
    </row>
    <row r="46288" spans="13:13" ht="49.2" customHeight="1">
      <c r="M46288" s="85"/>
    </row>
    <row r="46289" spans="13:13" ht="49.2" customHeight="1">
      <c r="M46289" s="85"/>
    </row>
    <row r="46290" spans="13:13" ht="49.2" customHeight="1">
      <c r="M46290" s="85"/>
    </row>
    <row r="46291" spans="13:13" ht="49.2" customHeight="1">
      <c r="M46291" s="85"/>
    </row>
    <row r="46292" spans="13:13" ht="49.2" customHeight="1">
      <c r="M46292" s="85"/>
    </row>
    <row r="46293" spans="13:13" ht="49.2" customHeight="1">
      <c r="M46293" s="85"/>
    </row>
    <row r="46294" spans="13:13" ht="49.2" customHeight="1">
      <c r="M46294" s="85"/>
    </row>
    <row r="46295" spans="13:13" ht="49.2" customHeight="1">
      <c r="M46295" s="85"/>
    </row>
    <row r="46296" spans="13:13" ht="49.2" customHeight="1">
      <c r="M46296" s="85"/>
    </row>
    <row r="46297" spans="13:13" ht="49.2" customHeight="1">
      <c r="M46297" s="85"/>
    </row>
    <row r="46298" spans="13:13" ht="49.2" customHeight="1">
      <c r="M46298" s="85"/>
    </row>
    <row r="46299" spans="13:13" ht="49.2" customHeight="1">
      <c r="M46299" s="85"/>
    </row>
    <row r="46300" spans="13:13" ht="49.2" customHeight="1">
      <c r="M46300" s="85"/>
    </row>
    <row r="46301" spans="13:13" ht="49.2" customHeight="1">
      <c r="M46301" s="85"/>
    </row>
    <row r="46302" spans="13:13" ht="49.2" customHeight="1">
      <c r="M46302" s="85"/>
    </row>
    <row r="46303" spans="13:13" ht="49.2" customHeight="1">
      <c r="M46303" s="85"/>
    </row>
    <row r="46304" spans="13:13" ht="49.2" customHeight="1">
      <c r="M46304" s="85"/>
    </row>
    <row r="46305" spans="13:13" ht="49.2" customHeight="1">
      <c r="M46305" s="85"/>
    </row>
    <row r="46306" spans="13:13" ht="49.2" customHeight="1">
      <c r="M46306" s="85"/>
    </row>
    <row r="46307" spans="13:13" ht="49.2" customHeight="1">
      <c r="M46307" s="85"/>
    </row>
    <row r="46308" spans="13:13" ht="49.2" customHeight="1">
      <c r="M46308" s="85"/>
    </row>
    <row r="46309" spans="13:13" ht="49.2" customHeight="1">
      <c r="M46309" s="85"/>
    </row>
    <row r="46310" spans="13:13" ht="49.2" customHeight="1">
      <c r="M46310" s="85"/>
    </row>
    <row r="46311" spans="13:13" ht="49.2" customHeight="1">
      <c r="M46311" s="85"/>
    </row>
    <row r="46312" spans="13:13" ht="49.2" customHeight="1">
      <c r="M46312" s="85"/>
    </row>
    <row r="46313" spans="13:13" ht="49.2" customHeight="1">
      <c r="M46313" s="85"/>
    </row>
    <row r="46314" spans="13:13" ht="49.2" customHeight="1">
      <c r="M46314" s="85"/>
    </row>
    <row r="46315" spans="13:13" ht="49.2" customHeight="1">
      <c r="M46315" s="85"/>
    </row>
    <row r="46316" spans="13:13" ht="49.2" customHeight="1">
      <c r="M46316" s="85"/>
    </row>
    <row r="46317" spans="13:13" ht="49.2" customHeight="1">
      <c r="M46317" s="85"/>
    </row>
    <row r="46318" spans="13:13" ht="49.2" customHeight="1">
      <c r="M46318" s="85"/>
    </row>
    <row r="46319" spans="13:13" ht="49.2" customHeight="1">
      <c r="M46319" s="85"/>
    </row>
    <row r="46320" spans="13:13" ht="49.2" customHeight="1">
      <c r="M46320" s="85"/>
    </row>
    <row r="46321" spans="13:13" ht="49.2" customHeight="1">
      <c r="M46321" s="85"/>
    </row>
    <row r="46322" spans="13:13" ht="49.2" customHeight="1">
      <c r="M46322" s="85"/>
    </row>
    <row r="46323" spans="13:13" ht="49.2" customHeight="1">
      <c r="M46323" s="85"/>
    </row>
    <row r="46324" spans="13:13" ht="49.2" customHeight="1">
      <c r="M46324" s="85"/>
    </row>
    <row r="46325" spans="13:13" ht="49.2" customHeight="1">
      <c r="M46325" s="85"/>
    </row>
    <row r="46326" spans="13:13" ht="49.2" customHeight="1">
      <c r="M46326" s="85"/>
    </row>
    <row r="46327" spans="13:13" ht="49.2" customHeight="1">
      <c r="M46327" s="85"/>
    </row>
    <row r="46328" spans="13:13" ht="49.2" customHeight="1">
      <c r="M46328" s="85"/>
    </row>
    <row r="46329" spans="13:13" ht="49.2" customHeight="1">
      <c r="M46329" s="85"/>
    </row>
    <row r="46330" spans="13:13" ht="49.2" customHeight="1">
      <c r="M46330" s="85"/>
    </row>
    <row r="46331" spans="13:13" ht="49.2" customHeight="1">
      <c r="M46331" s="85"/>
    </row>
    <row r="46332" spans="13:13" ht="49.2" customHeight="1">
      <c r="M46332" s="85"/>
    </row>
    <row r="46333" spans="13:13" ht="49.2" customHeight="1">
      <c r="M46333" s="85"/>
    </row>
    <row r="46334" spans="13:13" ht="49.2" customHeight="1">
      <c r="M46334" s="85"/>
    </row>
    <row r="46335" spans="13:13" ht="49.2" customHeight="1">
      <c r="M46335" s="85"/>
    </row>
    <row r="46336" spans="13:13" ht="49.2" customHeight="1">
      <c r="M46336" s="85"/>
    </row>
    <row r="46337" spans="13:13" ht="49.2" customHeight="1">
      <c r="M46337" s="85"/>
    </row>
    <row r="46338" spans="13:13" ht="49.2" customHeight="1">
      <c r="M46338" s="85"/>
    </row>
    <row r="46339" spans="13:13" ht="49.2" customHeight="1">
      <c r="M46339" s="85"/>
    </row>
    <row r="46340" spans="13:13" ht="49.2" customHeight="1">
      <c r="M46340" s="85"/>
    </row>
    <row r="46341" spans="13:13" ht="49.2" customHeight="1">
      <c r="M46341" s="85"/>
    </row>
    <row r="46342" spans="13:13" ht="49.2" customHeight="1">
      <c r="M46342" s="85"/>
    </row>
    <row r="46343" spans="13:13" ht="49.2" customHeight="1">
      <c r="M46343" s="85"/>
    </row>
    <row r="46344" spans="13:13" ht="49.2" customHeight="1">
      <c r="M46344" s="85"/>
    </row>
    <row r="46345" spans="13:13" ht="49.2" customHeight="1">
      <c r="M46345" s="85"/>
    </row>
    <row r="46346" spans="13:13" ht="49.2" customHeight="1">
      <c r="M46346" s="85"/>
    </row>
    <row r="46347" spans="13:13" ht="49.2" customHeight="1">
      <c r="M46347" s="85"/>
    </row>
    <row r="46348" spans="13:13" ht="49.2" customHeight="1">
      <c r="M46348" s="85"/>
    </row>
    <row r="46349" spans="13:13" ht="49.2" customHeight="1">
      <c r="M46349" s="85"/>
    </row>
    <row r="46350" spans="13:13" ht="49.2" customHeight="1">
      <c r="M46350" s="85"/>
    </row>
    <row r="46351" spans="13:13" ht="49.2" customHeight="1">
      <c r="M46351" s="85"/>
    </row>
    <row r="46352" spans="13:13" ht="49.2" customHeight="1">
      <c r="M46352" s="85"/>
    </row>
    <row r="46353" spans="13:13" ht="49.2" customHeight="1">
      <c r="M46353" s="85"/>
    </row>
    <row r="46354" spans="13:13" ht="49.2" customHeight="1">
      <c r="M46354" s="85"/>
    </row>
    <row r="46355" spans="13:13" ht="49.2" customHeight="1">
      <c r="M46355" s="85"/>
    </row>
    <row r="46356" spans="13:13" ht="49.2" customHeight="1">
      <c r="M46356" s="85"/>
    </row>
    <row r="46357" spans="13:13" ht="49.2" customHeight="1">
      <c r="M46357" s="85"/>
    </row>
    <row r="46358" spans="13:13" ht="49.2" customHeight="1">
      <c r="M46358" s="85"/>
    </row>
    <row r="46359" spans="13:13" ht="49.2" customHeight="1">
      <c r="M46359" s="85"/>
    </row>
    <row r="46360" spans="13:13" ht="49.2" customHeight="1">
      <c r="M46360" s="85"/>
    </row>
    <row r="46361" spans="13:13" ht="49.2" customHeight="1">
      <c r="M46361" s="85"/>
    </row>
    <row r="46362" spans="13:13" ht="49.2" customHeight="1">
      <c r="M46362" s="85"/>
    </row>
    <row r="46363" spans="13:13" ht="49.2" customHeight="1">
      <c r="M46363" s="85"/>
    </row>
    <row r="46364" spans="13:13" ht="49.2" customHeight="1">
      <c r="M46364" s="85"/>
    </row>
    <row r="46365" spans="13:13" ht="49.2" customHeight="1">
      <c r="M46365" s="85"/>
    </row>
    <row r="46366" spans="13:13" ht="49.2" customHeight="1">
      <c r="M46366" s="85"/>
    </row>
    <row r="46367" spans="13:13" ht="49.2" customHeight="1">
      <c r="M46367" s="85"/>
    </row>
    <row r="46368" spans="13:13" ht="49.2" customHeight="1">
      <c r="M46368" s="85"/>
    </row>
    <row r="46369" spans="13:13" ht="49.2" customHeight="1">
      <c r="M46369" s="85"/>
    </row>
    <row r="46370" spans="13:13" ht="49.2" customHeight="1">
      <c r="M46370" s="85"/>
    </row>
    <row r="46371" spans="13:13" ht="49.2" customHeight="1">
      <c r="M46371" s="85"/>
    </row>
    <row r="46372" spans="13:13" ht="49.2" customHeight="1">
      <c r="M46372" s="85"/>
    </row>
    <row r="46373" spans="13:13" ht="49.2" customHeight="1">
      <c r="M46373" s="85"/>
    </row>
    <row r="46374" spans="13:13" ht="49.2" customHeight="1">
      <c r="M46374" s="85"/>
    </row>
    <row r="46375" spans="13:13" ht="49.2" customHeight="1">
      <c r="M46375" s="85"/>
    </row>
    <row r="46376" spans="13:13" ht="49.2" customHeight="1">
      <c r="M46376" s="85"/>
    </row>
    <row r="46377" spans="13:13" ht="49.2" customHeight="1">
      <c r="M46377" s="85"/>
    </row>
    <row r="46378" spans="13:13" ht="49.2" customHeight="1">
      <c r="M46378" s="85"/>
    </row>
    <row r="46379" spans="13:13" ht="49.2" customHeight="1">
      <c r="M46379" s="85"/>
    </row>
    <row r="46380" spans="13:13" ht="49.2" customHeight="1">
      <c r="M46380" s="85"/>
    </row>
    <row r="46381" spans="13:13" ht="49.2" customHeight="1">
      <c r="M46381" s="85"/>
    </row>
    <row r="46382" spans="13:13" ht="49.2" customHeight="1">
      <c r="M46382" s="85"/>
    </row>
    <row r="46383" spans="13:13" ht="49.2" customHeight="1">
      <c r="M46383" s="85"/>
    </row>
    <row r="46384" spans="13:13" ht="49.2" customHeight="1">
      <c r="M46384" s="85"/>
    </row>
    <row r="46385" spans="13:13" ht="49.2" customHeight="1">
      <c r="M46385" s="85"/>
    </row>
    <row r="46386" spans="13:13" ht="49.2" customHeight="1">
      <c r="M46386" s="85"/>
    </row>
    <row r="46387" spans="13:13" ht="49.2" customHeight="1">
      <c r="M46387" s="85"/>
    </row>
    <row r="46388" spans="13:13" ht="49.2" customHeight="1">
      <c r="M46388" s="85"/>
    </row>
    <row r="46389" spans="13:13" ht="49.2" customHeight="1">
      <c r="M46389" s="85"/>
    </row>
    <row r="46390" spans="13:13" ht="49.2" customHeight="1">
      <c r="M46390" s="85"/>
    </row>
    <row r="46391" spans="13:13" ht="49.2" customHeight="1">
      <c r="M46391" s="85"/>
    </row>
    <row r="46392" spans="13:13" ht="49.2" customHeight="1">
      <c r="M46392" s="85"/>
    </row>
    <row r="46393" spans="13:13" ht="49.2" customHeight="1">
      <c r="M46393" s="85"/>
    </row>
    <row r="46394" spans="13:13" ht="49.2" customHeight="1">
      <c r="M46394" s="85"/>
    </row>
    <row r="46395" spans="13:13" ht="49.2" customHeight="1">
      <c r="M46395" s="85"/>
    </row>
    <row r="46396" spans="13:13" ht="49.2" customHeight="1">
      <c r="M46396" s="85"/>
    </row>
    <row r="46397" spans="13:13" ht="49.2" customHeight="1">
      <c r="M46397" s="85"/>
    </row>
    <row r="46398" spans="13:13" ht="49.2" customHeight="1">
      <c r="M46398" s="85"/>
    </row>
    <row r="46399" spans="13:13" ht="49.2" customHeight="1">
      <c r="M46399" s="85"/>
    </row>
    <row r="46400" spans="13:13" ht="49.2" customHeight="1">
      <c r="M46400" s="85"/>
    </row>
    <row r="46401" spans="13:13" ht="49.2" customHeight="1">
      <c r="M46401" s="85"/>
    </row>
    <row r="46402" spans="13:13" ht="49.2" customHeight="1">
      <c r="M46402" s="85"/>
    </row>
    <row r="46403" spans="13:13" ht="49.2" customHeight="1">
      <c r="M46403" s="85"/>
    </row>
    <row r="46404" spans="13:13" ht="49.2" customHeight="1">
      <c r="M46404" s="85"/>
    </row>
    <row r="46405" spans="13:13" ht="49.2" customHeight="1">
      <c r="M46405" s="85"/>
    </row>
    <row r="46406" spans="13:13" ht="49.2" customHeight="1">
      <c r="M46406" s="85"/>
    </row>
    <row r="46407" spans="13:13" ht="49.2" customHeight="1">
      <c r="M46407" s="85"/>
    </row>
    <row r="46408" spans="13:13" ht="49.2" customHeight="1">
      <c r="M46408" s="85"/>
    </row>
    <row r="46409" spans="13:13" ht="49.2" customHeight="1">
      <c r="M46409" s="85"/>
    </row>
    <row r="46410" spans="13:13" ht="49.2" customHeight="1">
      <c r="M46410" s="85"/>
    </row>
    <row r="46411" spans="13:13" ht="49.2" customHeight="1">
      <c r="M46411" s="85"/>
    </row>
    <row r="46412" spans="13:13" ht="49.2" customHeight="1">
      <c r="M46412" s="85"/>
    </row>
    <row r="46413" spans="13:13" ht="49.2" customHeight="1">
      <c r="M46413" s="85"/>
    </row>
    <row r="46414" spans="13:13" ht="49.2" customHeight="1">
      <c r="M46414" s="85"/>
    </row>
    <row r="46415" spans="13:13" ht="49.2" customHeight="1">
      <c r="M46415" s="85"/>
    </row>
    <row r="46416" spans="13:13" ht="49.2" customHeight="1">
      <c r="M46416" s="85"/>
    </row>
    <row r="46417" spans="13:13" ht="49.2" customHeight="1">
      <c r="M46417" s="85"/>
    </row>
    <row r="46418" spans="13:13" ht="49.2" customHeight="1">
      <c r="M46418" s="85"/>
    </row>
    <row r="46419" spans="13:13" ht="49.2" customHeight="1">
      <c r="M46419" s="85"/>
    </row>
    <row r="46420" spans="13:13" ht="49.2" customHeight="1">
      <c r="M46420" s="85"/>
    </row>
    <row r="46421" spans="13:13" ht="49.2" customHeight="1">
      <c r="M46421" s="85"/>
    </row>
    <row r="46422" spans="13:13" ht="49.2" customHeight="1">
      <c r="M46422" s="85"/>
    </row>
    <row r="46423" spans="13:13" ht="49.2" customHeight="1">
      <c r="M46423" s="85"/>
    </row>
    <row r="46424" spans="13:13" ht="49.2" customHeight="1">
      <c r="M46424" s="85"/>
    </row>
    <row r="46425" spans="13:13" ht="49.2" customHeight="1">
      <c r="M46425" s="85"/>
    </row>
    <row r="46426" spans="13:13" ht="49.2" customHeight="1">
      <c r="M46426" s="85"/>
    </row>
    <row r="46427" spans="13:13" ht="49.2" customHeight="1">
      <c r="M46427" s="85"/>
    </row>
    <row r="46428" spans="13:13" ht="49.2" customHeight="1">
      <c r="M46428" s="85"/>
    </row>
    <row r="46429" spans="13:13" ht="49.2" customHeight="1">
      <c r="M46429" s="85"/>
    </row>
    <row r="46430" spans="13:13" ht="49.2" customHeight="1">
      <c r="M46430" s="85"/>
    </row>
    <row r="46431" spans="13:13" ht="49.2" customHeight="1">
      <c r="M46431" s="85"/>
    </row>
    <row r="46432" spans="13:13" ht="49.2" customHeight="1">
      <c r="M46432" s="85"/>
    </row>
    <row r="46433" spans="13:13" ht="49.2" customHeight="1">
      <c r="M46433" s="85"/>
    </row>
    <row r="46434" spans="13:13" ht="49.2" customHeight="1">
      <c r="M46434" s="85"/>
    </row>
    <row r="46435" spans="13:13" ht="49.2" customHeight="1">
      <c r="M46435" s="85"/>
    </row>
    <row r="46436" spans="13:13" ht="49.2" customHeight="1">
      <c r="M46436" s="85"/>
    </row>
    <row r="46437" spans="13:13" ht="49.2" customHeight="1">
      <c r="M46437" s="85"/>
    </row>
    <row r="46438" spans="13:13" ht="49.2" customHeight="1">
      <c r="M46438" s="85"/>
    </row>
    <row r="46439" spans="13:13" ht="49.2" customHeight="1">
      <c r="M46439" s="85"/>
    </row>
    <row r="46440" spans="13:13" ht="49.2" customHeight="1">
      <c r="M46440" s="85"/>
    </row>
    <row r="46441" spans="13:13" ht="49.2" customHeight="1">
      <c r="M46441" s="85"/>
    </row>
    <row r="46442" spans="13:13" ht="49.2" customHeight="1">
      <c r="M46442" s="85"/>
    </row>
    <row r="46443" spans="13:13" ht="49.2" customHeight="1">
      <c r="M46443" s="85"/>
    </row>
    <row r="46444" spans="13:13" ht="49.2" customHeight="1">
      <c r="M46444" s="85"/>
    </row>
    <row r="46445" spans="13:13" ht="49.2" customHeight="1">
      <c r="M46445" s="85"/>
    </row>
    <row r="46446" spans="13:13" ht="49.2" customHeight="1">
      <c r="M46446" s="85"/>
    </row>
    <row r="46447" spans="13:13" ht="49.2" customHeight="1">
      <c r="M46447" s="85"/>
    </row>
    <row r="46448" spans="13:13" ht="49.2" customHeight="1">
      <c r="M46448" s="85"/>
    </row>
    <row r="46449" spans="13:13" ht="49.2" customHeight="1">
      <c r="M46449" s="85"/>
    </row>
    <row r="46450" spans="13:13" ht="49.2" customHeight="1">
      <c r="M46450" s="85"/>
    </row>
    <row r="46451" spans="13:13" ht="49.2" customHeight="1">
      <c r="M46451" s="85"/>
    </row>
    <row r="46452" spans="13:13" ht="49.2" customHeight="1">
      <c r="M46452" s="85"/>
    </row>
    <row r="46453" spans="13:13" ht="49.2" customHeight="1">
      <c r="M46453" s="85"/>
    </row>
    <row r="46454" spans="13:13" ht="49.2" customHeight="1">
      <c r="M46454" s="85"/>
    </row>
    <row r="46455" spans="13:13" ht="49.2" customHeight="1">
      <c r="M46455" s="85"/>
    </row>
    <row r="46456" spans="13:13" ht="49.2" customHeight="1">
      <c r="M46456" s="85"/>
    </row>
    <row r="46457" spans="13:13" ht="49.2" customHeight="1">
      <c r="M46457" s="85"/>
    </row>
    <row r="46458" spans="13:13" ht="49.2" customHeight="1">
      <c r="M46458" s="85"/>
    </row>
    <row r="46459" spans="13:13" ht="49.2" customHeight="1">
      <c r="M46459" s="85"/>
    </row>
    <row r="46460" spans="13:13" ht="49.2" customHeight="1">
      <c r="M46460" s="85"/>
    </row>
    <row r="46461" spans="13:13" ht="49.2" customHeight="1">
      <c r="M46461" s="85"/>
    </row>
    <row r="46462" spans="13:13" ht="49.2" customHeight="1">
      <c r="M46462" s="85"/>
    </row>
    <row r="46463" spans="13:13" ht="49.2" customHeight="1">
      <c r="M46463" s="85"/>
    </row>
    <row r="46464" spans="13:13" ht="49.2" customHeight="1">
      <c r="M46464" s="85"/>
    </row>
    <row r="46465" spans="13:13" ht="49.2" customHeight="1">
      <c r="M46465" s="85"/>
    </row>
    <row r="46466" spans="13:13" ht="49.2" customHeight="1">
      <c r="M46466" s="85"/>
    </row>
    <row r="46467" spans="13:13" ht="49.2" customHeight="1">
      <c r="M46467" s="85"/>
    </row>
    <row r="46468" spans="13:13" ht="49.2" customHeight="1">
      <c r="M46468" s="85"/>
    </row>
    <row r="46469" spans="13:13" ht="49.2" customHeight="1">
      <c r="M46469" s="85"/>
    </row>
    <row r="46470" spans="13:13" ht="49.2" customHeight="1">
      <c r="M46470" s="85"/>
    </row>
    <row r="46471" spans="13:13" ht="49.2" customHeight="1">
      <c r="M46471" s="85"/>
    </row>
    <row r="46472" spans="13:13" ht="49.2" customHeight="1">
      <c r="M46472" s="85"/>
    </row>
    <row r="46473" spans="13:13" ht="49.2" customHeight="1">
      <c r="M46473" s="85"/>
    </row>
    <row r="46474" spans="13:13" ht="49.2" customHeight="1">
      <c r="M46474" s="85"/>
    </row>
    <row r="46475" spans="13:13" ht="49.2" customHeight="1">
      <c r="M46475" s="85"/>
    </row>
    <row r="46476" spans="13:13" ht="49.2" customHeight="1">
      <c r="M46476" s="85"/>
    </row>
    <row r="46477" spans="13:13" ht="49.2" customHeight="1">
      <c r="M46477" s="85"/>
    </row>
    <row r="46478" spans="13:13" ht="49.2" customHeight="1">
      <c r="M46478" s="85"/>
    </row>
    <row r="46479" spans="13:13" ht="49.2" customHeight="1">
      <c r="M46479" s="85"/>
    </row>
    <row r="46480" spans="13:13" ht="49.2" customHeight="1">
      <c r="M46480" s="85"/>
    </row>
    <row r="46481" spans="13:13" ht="49.2" customHeight="1">
      <c r="M46481" s="85"/>
    </row>
    <row r="46482" spans="13:13" ht="49.2" customHeight="1">
      <c r="M46482" s="85"/>
    </row>
    <row r="46483" spans="13:13" ht="49.2" customHeight="1">
      <c r="M46483" s="85"/>
    </row>
    <row r="46484" spans="13:13" ht="49.2" customHeight="1">
      <c r="M46484" s="85"/>
    </row>
    <row r="46485" spans="13:13" ht="49.2" customHeight="1">
      <c r="M46485" s="85"/>
    </row>
    <row r="46486" spans="13:13" ht="49.2" customHeight="1">
      <c r="M46486" s="85"/>
    </row>
    <row r="46487" spans="13:13" ht="49.2" customHeight="1">
      <c r="M46487" s="85"/>
    </row>
    <row r="46488" spans="13:13" ht="49.2" customHeight="1">
      <c r="M46488" s="85"/>
    </row>
    <row r="46489" spans="13:13" ht="49.2" customHeight="1">
      <c r="M46489" s="85"/>
    </row>
    <row r="46490" spans="13:13" ht="49.2" customHeight="1">
      <c r="M46490" s="85"/>
    </row>
    <row r="46491" spans="13:13" ht="49.2" customHeight="1">
      <c r="M46491" s="85"/>
    </row>
    <row r="46492" spans="13:13" ht="49.2" customHeight="1">
      <c r="M46492" s="85"/>
    </row>
    <row r="46493" spans="13:13" ht="49.2" customHeight="1">
      <c r="M46493" s="85"/>
    </row>
    <row r="46494" spans="13:13" ht="49.2" customHeight="1">
      <c r="M46494" s="85"/>
    </row>
    <row r="46495" spans="13:13" ht="49.2" customHeight="1">
      <c r="M46495" s="85"/>
    </row>
    <row r="46496" spans="13:13" ht="49.2" customHeight="1">
      <c r="M46496" s="85"/>
    </row>
    <row r="46497" spans="13:13" ht="49.2" customHeight="1">
      <c r="M46497" s="85"/>
    </row>
    <row r="46498" spans="13:13" ht="49.2" customHeight="1">
      <c r="M46498" s="85"/>
    </row>
    <row r="46499" spans="13:13" ht="49.2" customHeight="1">
      <c r="M46499" s="85"/>
    </row>
    <row r="46500" spans="13:13" ht="49.2" customHeight="1">
      <c r="M46500" s="85"/>
    </row>
    <row r="46501" spans="13:13" ht="49.2" customHeight="1">
      <c r="M46501" s="85"/>
    </row>
    <row r="46502" spans="13:13" ht="49.2" customHeight="1">
      <c r="M46502" s="85"/>
    </row>
    <row r="46503" spans="13:13" ht="49.2" customHeight="1">
      <c r="M46503" s="85"/>
    </row>
    <row r="46504" spans="13:13" ht="49.2" customHeight="1">
      <c r="M46504" s="85"/>
    </row>
    <row r="46505" spans="13:13" ht="49.2" customHeight="1">
      <c r="M46505" s="85"/>
    </row>
    <row r="46506" spans="13:13" ht="49.2" customHeight="1">
      <c r="M46506" s="85"/>
    </row>
    <row r="46507" spans="13:13" ht="49.2" customHeight="1">
      <c r="M46507" s="85"/>
    </row>
    <row r="46508" spans="13:13" ht="49.2" customHeight="1">
      <c r="M46508" s="85"/>
    </row>
    <row r="46509" spans="13:13" ht="49.2" customHeight="1">
      <c r="M46509" s="85"/>
    </row>
    <row r="46510" spans="13:13" ht="49.2" customHeight="1">
      <c r="M46510" s="85"/>
    </row>
    <row r="46511" spans="13:13" ht="49.2" customHeight="1">
      <c r="M46511" s="85"/>
    </row>
    <row r="46512" spans="13:13" ht="49.2" customHeight="1">
      <c r="M46512" s="85"/>
    </row>
    <row r="46513" spans="13:13" ht="49.2" customHeight="1">
      <c r="M46513" s="85"/>
    </row>
    <row r="46514" spans="13:13" ht="49.2" customHeight="1">
      <c r="M46514" s="85"/>
    </row>
    <row r="46515" spans="13:13" ht="49.2" customHeight="1">
      <c r="M46515" s="85"/>
    </row>
    <row r="46516" spans="13:13" ht="49.2" customHeight="1">
      <c r="M46516" s="85"/>
    </row>
    <row r="46517" spans="13:13" ht="49.2" customHeight="1">
      <c r="M46517" s="85"/>
    </row>
    <row r="46518" spans="13:13" ht="49.2" customHeight="1">
      <c r="M46518" s="85"/>
    </row>
    <row r="46519" spans="13:13" ht="49.2" customHeight="1">
      <c r="M46519" s="85"/>
    </row>
    <row r="46520" spans="13:13" ht="49.2" customHeight="1">
      <c r="M46520" s="85"/>
    </row>
    <row r="46521" spans="13:13" ht="49.2" customHeight="1">
      <c r="M46521" s="85"/>
    </row>
    <row r="46522" spans="13:13" ht="49.2" customHeight="1">
      <c r="M46522" s="85"/>
    </row>
    <row r="46523" spans="13:13" ht="49.2" customHeight="1">
      <c r="M46523" s="85"/>
    </row>
    <row r="46524" spans="13:13" ht="49.2" customHeight="1">
      <c r="M46524" s="85"/>
    </row>
    <row r="46525" spans="13:13" ht="49.2" customHeight="1">
      <c r="M46525" s="85"/>
    </row>
    <row r="46526" spans="13:13" ht="49.2" customHeight="1">
      <c r="M46526" s="85"/>
    </row>
    <row r="46527" spans="13:13" ht="49.2" customHeight="1">
      <c r="M46527" s="85"/>
    </row>
    <row r="46528" spans="13:13" ht="49.2" customHeight="1">
      <c r="M46528" s="85"/>
    </row>
    <row r="46529" spans="13:13" ht="49.2" customHeight="1">
      <c r="M46529" s="85"/>
    </row>
    <row r="46530" spans="13:13" ht="49.2" customHeight="1">
      <c r="M46530" s="85"/>
    </row>
    <row r="46531" spans="13:13" ht="49.2" customHeight="1">
      <c r="M46531" s="85"/>
    </row>
    <row r="46532" spans="13:13" ht="49.2" customHeight="1">
      <c r="M46532" s="85"/>
    </row>
    <row r="46533" spans="13:13" ht="49.2" customHeight="1">
      <c r="M46533" s="85"/>
    </row>
    <row r="46534" spans="13:13" ht="49.2" customHeight="1">
      <c r="M46534" s="85"/>
    </row>
    <row r="46535" spans="13:13" ht="49.2" customHeight="1">
      <c r="M46535" s="85"/>
    </row>
    <row r="46536" spans="13:13" ht="49.2" customHeight="1">
      <c r="M46536" s="85"/>
    </row>
    <row r="46537" spans="13:13" ht="49.2" customHeight="1">
      <c r="M46537" s="85"/>
    </row>
    <row r="46538" spans="13:13" ht="49.2" customHeight="1">
      <c r="M46538" s="85"/>
    </row>
    <row r="46539" spans="13:13" ht="49.2" customHeight="1">
      <c r="M46539" s="85"/>
    </row>
    <row r="46540" spans="13:13" ht="49.2" customHeight="1">
      <c r="M46540" s="85"/>
    </row>
    <row r="46541" spans="13:13" ht="49.2" customHeight="1">
      <c r="M46541" s="85"/>
    </row>
    <row r="46542" spans="13:13" ht="49.2" customHeight="1">
      <c r="M46542" s="85"/>
    </row>
    <row r="46543" spans="13:13" ht="49.2" customHeight="1">
      <c r="M46543" s="85"/>
    </row>
    <row r="46544" spans="13:13" ht="49.2" customHeight="1">
      <c r="M46544" s="85"/>
    </row>
    <row r="46545" spans="13:13" ht="49.2" customHeight="1">
      <c r="M46545" s="85"/>
    </row>
    <row r="46546" spans="13:13" ht="49.2" customHeight="1">
      <c r="M46546" s="85"/>
    </row>
    <row r="46547" spans="13:13" ht="49.2" customHeight="1">
      <c r="M46547" s="85"/>
    </row>
    <row r="46548" spans="13:13" ht="49.2" customHeight="1">
      <c r="M46548" s="85"/>
    </row>
    <row r="46549" spans="13:13" ht="49.2" customHeight="1">
      <c r="M46549" s="85"/>
    </row>
    <row r="46550" spans="13:13" ht="49.2" customHeight="1">
      <c r="M46550" s="85"/>
    </row>
    <row r="46551" spans="13:13" ht="49.2" customHeight="1">
      <c r="M46551" s="85"/>
    </row>
    <row r="46552" spans="13:13" ht="49.2" customHeight="1">
      <c r="M46552" s="85"/>
    </row>
    <row r="46553" spans="13:13" ht="49.2" customHeight="1">
      <c r="M46553" s="85"/>
    </row>
    <row r="46554" spans="13:13" ht="49.2" customHeight="1">
      <c r="M46554" s="85"/>
    </row>
    <row r="46555" spans="13:13" ht="49.2" customHeight="1">
      <c r="M46555" s="85"/>
    </row>
    <row r="46556" spans="13:13" ht="49.2" customHeight="1">
      <c r="M46556" s="85"/>
    </row>
    <row r="46557" spans="13:13" ht="49.2" customHeight="1">
      <c r="M46557" s="85"/>
    </row>
    <row r="46558" spans="13:13" ht="49.2" customHeight="1">
      <c r="M46558" s="85"/>
    </row>
    <row r="46559" spans="13:13" ht="49.2" customHeight="1">
      <c r="M46559" s="85"/>
    </row>
    <row r="46560" spans="13:13" ht="49.2" customHeight="1">
      <c r="M46560" s="85"/>
    </row>
    <row r="46561" spans="13:13" ht="49.2" customHeight="1">
      <c r="M46561" s="85"/>
    </row>
    <row r="46562" spans="13:13" ht="49.2" customHeight="1">
      <c r="M46562" s="85"/>
    </row>
    <row r="46563" spans="13:13" ht="49.2" customHeight="1">
      <c r="M46563" s="85"/>
    </row>
    <row r="46564" spans="13:13" ht="49.2" customHeight="1">
      <c r="M46564" s="85"/>
    </row>
    <row r="46565" spans="13:13" ht="49.2" customHeight="1">
      <c r="M46565" s="85"/>
    </row>
    <row r="46566" spans="13:13" ht="49.2" customHeight="1">
      <c r="M46566" s="85"/>
    </row>
    <row r="46567" spans="13:13" ht="49.2" customHeight="1">
      <c r="M46567" s="85"/>
    </row>
    <row r="46568" spans="13:13" ht="49.2" customHeight="1">
      <c r="M46568" s="85"/>
    </row>
    <row r="46569" spans="13:13" ht="49.2" customHeight="1">
      <c r="M46569" s="85"/>
    </row>
    <row r="46570" spans="13:13" ht="49.2" customHeight="1">
      <c r="M46570" s="85"/>
    </row>
    <row r="46571" spans="13:13" ht="49.2" customHeight="1">
      <c r="M46571" s="85"/>
    </row>
    <row r="46572" spans="13:13" ht="49.2" customHeight="1">
      <c r="M46572" s="85"/>
    </row>
    <row r="46573" spans="13:13" ht="49.2" customHeight="1">
      <c r="M46573" s="85"/>
    </row>
    <row r="46574" spans="13:13" ht="49.2" customHeight="1">
      <c r="M46574" s="85"/>
    </row>
    <row r="46575" spans="13:13" ht="49.2" customHeight="1">
      <c r="M46575" s="85"/>
    </row>
    <row r="46576" spans="13:13" ht="49.2" customHeight="1">
      <c r="M46576" s="85"/>
    </row>
    <row r="46577" spans="13:13" ht="49.2" customHeight="1">
      <c r="M46577" s="85"/>
    </row>
    <row r="46578" spans="13:13" ht="49.2" customHeight="1">
      <c r="M46578" s="85"/>
    </row>
    <row r="46579" spans="13:13" ht="49.2" customHeight="1">
      <c r="M46579" s="85"/>
    </row>
    <row r="46580" spans="13:13" ht="49.2" customHeight="1">
      <c r="M46580" s="85"/>
    </row>
    <row r="46581" spans="13:13" ht="49.2" customHeight="1">
      <c r="M46581" s="85"/>
    </row>
    <row r="46582" spans="13:13" ht="49.2" customHeight="1">
      <c r="M46582" s="85"/>
    </row>
    <row r="46583" spans="13:13" ht="49.2" customHeight="1">
      <c r="M46583" s="85"/>
    </row>
    <row r="46584" spans="13:13" ht="49.2" customHeight="1">
      <c r="M46584" s="85"/>
    </row>
    <row r="46585" spans="13:13" ht="49.2" customHeight="1">
      <c r="M46585" s="85"/>
    </row>
    <row r="46586" spans="13:13" ht="49.2" customHeight="1">
      <c r="M46586" s="85"/>
    </row>
    <row r="46587" spans="13:13" ht="49.2" customHeight="1">
      <c r="M46587" s="85"/>
    </row>
    <row r="46588" spans="13:13" ht="49.2" customHeight="1">
      <c r="M46588" s="85"/>
    </row>
    <row r="46589" spans="13:13" ht="49.2" customHeight="1">
      <c r="M46589" s="85"/>
    </row>
    <row r="46590" spans="13:13" ht="49.2" customHeight="1">
      <c r="M46590" s="85"/>
    </row>
    <row r="46591" spans="13:13" ht="49.2" customHeight="1">
      <c r="M46591" s="85"/>
    </row>
    <row r="46592" spans="13:13" ht="49.2" customHeight="1">
      <c r="M46592" s="85"/>
    </row>
    <row r="46593" spans="13:13" ht="49.2" customHeight="1">
      <c r="M46593" s="85"/>
    </row>
    <row r="46594" spans="13:13" ht="49.2" customHeight="1">
      <c r="M46594" s="85"/>
    </row>
    <row r="46595" spans="13:13" ht="49.2" customHeight="1">
      <c r="M46595" s="85"/>
    </row>
    <row r="46596" spans="13:13" ht="49.2" customHeight="1">
      <c r="M46596" s="85"/>
    </row>
    <row r="46597" spans="13:13" ht="49.2" customHeight="1">
      <c r="M46597" s="85"/>
    </row>
    <row r="46598" spans="13:13" ht="49.2" customHeight="1">
      <c r="M46598" s="85"/>
    </row>
    <row r="46599" spans="13:13" ht="49.2" customHeight="1">
      <c r="M46599" s="85"/>
    </row>
    <row r="46600" spans="13:13" ht="49.2" customHeight="1">
      <c r="M46600" s="85"/>
    </row>
    <row r="46601" spans="13:13" ht="49.2" customHeight="1">
      <c r="M46601" s="85"/>
    </row>
    <row r="46602" spans="13:13" ht="49.2" customHeight="1">
      <c r="M46602" s="85"/>
    </row>
    <row r="46603" spans="13:13" ht="49.2" customHeight="1">
      <c r="M46603" s="85"/>
    </row>
    <row r="46604" spans="13:13" ht="49.2" customHeight="1">
      <c r="M46604" s="85"/>
    </row>
    <row r="46605" spans="13:13" ht="49.2" customHeight="1">
      <c r="M46605" s="85"/>
    </row>
    <row r="46606" spans="13:13" ht="49.2" customHeight="1">
      <c r="M46606" s="85"/>
    </row>
    <row r="46607" spans="13:13" ht="49.2" customHeight="1">
      <c r="M46607" s="85"/>
    </row>
    <row r="46608" spans="13:13" ht="49.2" customHeight="1">
      <c r="M46608" s="85"/>
    </row>
    <row r="46609" spans="13:13" ht="49.2" customHeight="1">
      <c r="M46609" s="85"/>
    </row>
    <row r="46610" spans="13:13" ht="49.2" customHeight="1">
      <c r="M46610" s="85"/>
    </row>
    <row r="46611" spans="13:13" ht="49.2" customHeight="1">
      <c r="M46611" s="85"/>
    </row>
    <row r="46612" spans="13:13" ht="49.2" customHeight="1">
      <c r="M46612" s="85"/>
    </row>
    <row r="46613" spans="13:13" ht="49.2" customHeight="1">
      <c r="M46613" s="85"/>
    </row>
    <row r="46614" spans="13:13" ht="49.2" customHeight="1">
      <c r="M46614" s="85"/>
    </row>
    <row r="46615" spans="13:13" ht="49.2" customHeight="1">
      <c r="M46615" s="85"/>
    </row>
    <row r="46616" spans="13:13" ht="49.2" customHeight="1">
      <c r="M46616" s="85"/>
    </row>
    <row r="46617" spans="13:13" ht="49.2" customHeight="1">
      <c r="M46617" s="85"/>
    </row>
    <row r="46618" spans="13:13" ht="49.2" customHeight="1">
      <c r="M46618" s="85"/>
    </row>
    <row r="46619" spans="13:13" ht="49.2" customHeight="1">
      <c r="M46619" s="85"/>
    </row>
    <row r="46620" spans="13:13" ht="49.2" customHeight="1">
      <c r="M46620" s="85"/>
    </row>
    <row r="46621" spans="13:13" ht="49.2" customHeight="1">
      <c r="M46621" s="85"/>
    </row>
    <row r="46622" spans="13:13" ht="49.2" customHeight="1">
      <c r="M46622" s="85"/>
    </row>
    <row r="46623" spans="13:13" ht="49.2" customHeight="1">
      <c r="M46623" s="85"/>
    </row>
    <row r="46624" spans="13:13" ht="49.2" customHeight="1">
      <c r="M46624" s="85"/>
    </row>
    <row r="46625" spans="13:13" ht="49.2" customHeight="1">
      <c r="M46625" s="85"/>
    </row>
    <row r="46626" spans="13:13" ht="49.2" customHeight="1">
      <c r="M46626" s="85"/>
    </row>
    <row r="46627" spans="13:13" ht="49.2" customHeight="1">
      <c r="M46627" s="85"/>
    </row>
    <row r="46628" spans="13:13" ht="49.2" customHeight="1">
      <c r="M46628" s="85"/>
    </row>
    <row r="46629" spans="13:13" ht="49.2" customHeight="1">
      <c r="M46629" s="85"/>
    </row>
    <row r="46630" spans="13:13" ht="49.2" customHeight="1">
      <c r="M46630" s="85"/>
    </row>
    <row r="46631" spans="13:13" ht="49.2" customHeight="1">
      <c r="M46631" s="85"/>
    </row>
    <row r="46632" spans="13:13" ht="49.2" customHeight="1">
      <c r="M46632" s="85"/>
    </row>
    <row r="46633" spans="13:13" ht="49.2" customHeight="1">
      <c r="M46633" s="85"/>
    </row>
    <row r="46634" spans="13:13" ht="49.2" customHeight="1">
      <c r="M46634" s="85"/>
    </row>
    <row r="46635" spans="13:13" ht="49.2" customHeight="1">
      <c r="M46635" s="85"/>
    </row>
    <row r="46636" spans="13:13" ht="49.2" customHeight="1">
      <c r="M46636" s="85"/>
    </row>
    <row r="46637" spans="13:13" ht="49.2" customHeight="1">
      <c r="M46637" s="85"/>
    </row>
    <row r="46638" spans="13:13" ht="49.2" customHeight="1">
      <c r="M46638" s="85"/>
    </row>
    <row r="46639" spans="13:13" ht="49.2" customHeight="1">
      <c r="M46639" s="85"/>
    </row>
    <row r="46640" spans="13:13" ht="49.2" customHeight="1">
      <c r="M46640" s="85"/>
    </row>
    <row r="46641" spans="13:13" ht="49.2" customHeight="1">
      <c r="M46641" s="85"/>
    </row>
    <row r="46642" spans="13:13" ht="49.2" customHeight="1">
      <c r="M46642" s="85"/>
    </row>
    <row r="46643" spans="13:13" ht="49.2" customHeight="1">
      <c r="M46643" s="85"/>
    </row>
    <row r="46644" spans="13:13" ht="49.2" customHeight="1">
      <c r="M46644" s="85"/>
    </row>
    <row r="46645" spans="13:13" ht="49.2" customHeight="1">
      <c r="M46645" s="85"/>
    </row>
    <row r="46646" spans="13:13" ht="49.2" customHeight="1">
      <c r="M46646" s="85"/>
    </row>
    <row r="46647" spans="13:13" ht="49.2" customHeight="1">
      <c r="M46647" s="85"/>
    </row>
    <row r="46648" spans="13:13" ht="49.2" customHeight="1">
      <c r="M46648" s="85"/>
    </row>
    <row r="46649" spans="13:13" ht="49.2" customHeight="1">
      <c r="M46649" s="85"/>
    </row>
    <row r="46650" spans="13:13" ht="49.2" customHeight="1">
      <c r="M46650" s="85"/>
    </row>
    <row r="46651" spans="13:13" ht="49.2" customHeight="1">
      <c r="M46651" s="85"/>
    </row>
    <row r="46652" spans="13:13" ht="49.2" customHeight="1">
      <c r="M46652" s="85"/>
    </row>
    <row r="46653" spans="13:13" ht="49.2" customHeight="1">
      <c r="M46653" s="85"/>
    </row>
    <row r="46654" spans="13:13" ht="49.2" customHeight="1">
      <c r="M46654" s="85"/>
    </row>
    <row r="46655" spans="13:13" ht="49.2" customHeight="1">
      <c r="M46655" s="85"/>
    </row>
    <row r="46656" spans="13:13" ht="49.2" customHeight="1">
      <c r="M46656" s="85"/>
    </row>
    <row r="46657" spans="13:13" ht="49.2" customHeight="1">
      <c r="M46657" s="85"/>
    </row>
    <row r="46658" spans="13:13" ht="49.2" customHeight="1">
      <c r="M46658" s="85"/>
    </row>
    <row r="46659" spans="13:13" ht="49.2" customHeight="1">
      <c r="M46659" s="85"/>
    </row>
    <row r="46660" spans="13:13" ht="49.2" customHeight="1">
      <c r="M46660" s="85"/>
    </row>
    <row r="46661" spans="13:13" ht="49.2" customHeight="1">
      <c r="M46661" s="85"/>
    </row>
    <row r="46662" spans="13:13" ht="49.2" customHeight="1">
      <c r="M46662" s="85"/>
    </row>
    <row r="46663" spans="13:13" ht="49.2" customHeight="1">
      <c r="M46663" s="85"/>
    </row>
    <row r="46664" spans="13:13" ht="49.2" customHeight="1">
      <c r="M46664" s="85"/>
    </row>
    <row r="46665" spans="13:13" ht="49.2" customHeight="1">
      <c r="M46665" s="85"/>
    </row>
    <row r="46666" spans="13:13" ht="49.2" customHeight="1">
      <c r="M46666" s="85"/>
    </row>
    <row r="46667" spans="13:13" ht="49.2" customHeight="1">
      <c r="M46667" s="85"/>
    </row>
    <row r="46668" spans="13:13" ht="49.2" customHeight="1">
      <c r="M46668" s="85"/>
    </row>
    <row r="46669" spans="13:13" ht="49.2" customHeight="1">
      <c r="M46669" s="85"/>
    </row>
    <row r="46670" spans="13:13" ht="49.2" customHeight="1">
      <c r="M46670" s="85"/>
    </row>
    <row r="46671" spans="13:13" ht="49.2" customHeight="1">
      <c r="M46671" s="85"/>
    </row>
    <row r="46672" spans="13:13" ht="49.2" customHeight="1">
      <c r="M46672" s="85"/>
    </row>
    <row r="46673" spans="13:13" ht="49.2" customHeight="1">
      <c r="M46673" s="85"/>
    </row>
    <row r="46674" spans="13:13" ht="49.2" customHeight="1">
      <c r="M46674" s="85"/>
    </row>
    <row r="46675" spans="13:13" ht="49.2" customHeight="1">
      <c r="M46675" s="85"/>
    </row>
    <row r="46676" spans="13:13" ht="49.2" customHeight="1">
      <c r="M46676" s="85"/>
    </row>
    <row r="46677" spans="13:13" ht="49.2" customHeight="1">
      <c r="M46677" s="85"/>
    </row>
    <row r="46678" spans="13:13" ht="49.2" customHeight="1">
      <c r="M46678" s="85"/>
    </row>
    <row r="46679" spans="13:13" ht="49.2" customHeight="1">
      <c r="M46679" s="85"/>
    </row>
    <row r="46680" spans="13:13" ht="49.2" customHeight="1">
      <c r="M46680" s="85"/>
    </row>
    <row r="46681" spans="13:13" ht="49.2" customHeight="1">
      <c r="M46681" s="85"/>
    </row>
    <row r="46682" spans="13:13" ht="49.2" customHeight="1">
      <c r="M46682" s="85"/>
    </row>
    <row r="46683" spans="13:13" ht="49.2" customHeight="1">
      <c r="M46683" s="85"/>
    </row>
    <row r="46684" spans="13:13" ht="49.2" customHeight="1">
      <c r="M46684" s="85"/>
    </row>
    <row r="46685" spans="13:13" ht="49.2" customHeight="1">
      <c r="M46685" s="85"/>
    </row>
    <row r="46686" spans="13:13" ht="49.2" customHeight="1">
      <c r="M46686" s="85"/>
    </row>
    <row r="46687" spans="13:13" ht="49.2" customHeight="1">
      <c r="M46687" s="85"/>
    </row>
    <row r="46688" spans="13:13" ht="49.2" customHeight="1">
      <c r="M46688" s="85"/>
    </row>
    <row r="46689" spans="13:13" ht="49.2" customHeight="1">
      <c r="M46689" s="85"/>
    </row>
    <row r="46690" spans="13:13" ht="49.2" customHeight="1">
      <c r="M46690" s="85"/>
    </row>
    <row r="46691" spans="13:13" ht="49.2" customHeight="1">
      <c r="M46691" s="85"/>
    </row>
    <row r="46692" spans="13:13" ht="49.2" customHeight="1">
      <c r="M46692" s="85"/>
    </row>
    <row r="46693" spans="13:13" ht="49.2" customHeight="1">
      <c r="M46693" s="85"/>
    </row>
    <row r="46694" spans="13:13" ht="49.2" customHeight="1">
      <c r="M46694" s="85"/>
    </row>
    <row r="46695" spans="13:13" ht="49.2" customHeight="1">
      <c r="M46695" s="85"/>
    </row>
    <row r="46696" spans="13:13" ht="49.2" customHeight="1">
      <c r="M46696" s="85"/>
    </row>
    <row r="46697" spans="13:13" ht="49.2" customHeight="1">
      <c r="M46697" s="85"/>
    </row>
    <row r="46698" spans="13:13" ht="49.2" customHeight="1">
      <c r="M46698" s="85"/>
    </row>
    <row r="46699" spans="13:13" ht="49.2" customHeight="1">
      <c r="M46699" s="85"/>
    </row>
    <row r="46700" spans="13:13" ht="49.2" customHeight="1">
      <c r="M46700" s="85"/>
    </row>
    <row r="46701" spans="13:13" ht="49.2" customHeight="1">
      <c r="M46701" s="85"/>
    </row>
    <row r="46702" spans="13:13" ht="49.2" customHeight="1">
      <c r="M46702" s="85"/>
    </row>
    <row r="46703" spans="13:13" ht="49.2" customHeight="1">
      <c r="M46703" s="85"/>
    </row>
    <row r="46704" spans="13:13" ht="49.2" customHeight="1">
      <c r="M46704" s="85"/>
    </row>
    <row r="46705" spans="13:13" ht="49.2" customHeight="1">
      <c r="M46705" s="85"/>
    </row>
    <row r="46706" spans="13:13" ht="49.2" customHeight="1">
      <c r="M46706" s="85"/>
    </row>
    <row r="46707" spans="13:13" ht="49.2" customHeight="1">
      <c r="M46707" s="85"/>
    </row>
    <row r="46708" spans="13:13" ht="49.2" customHeight="1">
      <c r="M46708" s="85"/>
    </row>
    <row r="46709" spans="13:13" ht="49.2" customHeight="1">
      <c r="M46709" s="85"/>
    </row>
    <row r="46710" spans="13:13" ht="49.2" customHeight="1">
      <c r="M46710" s="85"/>
    </row>
    <row r="46711" spans="13:13" ht="49.2" customHeight="1">
      <c r="M46711" s="85"/>
    </row>
    <row r="46712" spans="13:13" ht="49.2" customHeight="1">
      <c r="M46712" s="85"/>
    </row>
    <row r="46713" spans="13:13" ht="49.2" customHeight="1">
      <c r="M46713" s="85"/>
    </row>
    <row r="46714" spans="13:13" ht="49.2" customHeight="1">
      <c r="M46714" s="85"/>
    </row>
    <row r="46715" spans="13:13" ht="49.2" customHeight="1">
      <c r="M46715" s="85"/>
    </row>
    <row r="46716" spans="13:13" ht="49.2" customHeight="1">
      <c r="M46716" s="85"/>
    </row>
    <row r="46717" spans="13:13" ht="49.2" customHeight="1">
      <c r="M46717" s="85"/>
    </row>
    <row r="46718" spans="13:13" ht="49.2" customHeight="1">
      <c r="M46718" s="85"/>
    </row>
    <row r="46719" spans="13:13" ht="49.2" customHeight="1">
      <c r="M46719" s="85"/>
    </row>
    <row r="46720" spans="13:13" ht="49.2" customHeight="1">
      <c r="M46720" s="85"/>
    </row>
    <row r="46721" spans="13:13" ht="49.2" customHeight="1">
      <c r="M46721" s="85"/>
    </row>
    <row r="46722" spans="13:13" ht="49.2" customHeight="1">
      <c r="M46722" s="85"/>
    </row>
    <row r="46723" spans="13:13" ht="49.2" customHeight="1">
      <c r="M46723" s="85"/>
    </row>
    <row r="46724" spans="13:13" ht="49.2" customHeight="1">
      <c r="M46724" s="85"/>
    </row>
    <row r="46725" spans="13:13" ht="49.2" customHeight="1">
      <c r="M46725" s="85"/>
    </row>
    <row r="46726" spans="13:13" ht="49.2" customHeight="1">
      <c r="M46726" s="85"/>
    </row>
    <row r="46727" spans="13:13" ht="49.2" customHeight="1">
      <c r="M46727" s="85"/>
    </row>
    <row r="46728" spans="13:13" ht="49.2" customHeight="1">
      <c r="M46728" s="85"/>
    </row>
    <row r="46729" spans="13:13" ht="49.2" customHeight="1">
      <c r="M46729" s="85"/>
    </row>
    <row r="46730" spans="13:13" ht="49.2" customHeight="1">
      <c r="M46730" s="85"/>
    </row>
    <row r="46731" spans="13:13" ht="49.2" customHeight="1">
      <c r="M46731" s="85"/>
    </row>
    <row r="46732" spans="13:13" ht="49.2" customHeight="1">
      <c r="M46732" s="85"/>
    </row>
    <row r="46733" spans="13:13" ht="49.2" customHeight="1">
      <c r="M46733" s="85"/>
    </row>
    <row r="46734" spans="13:13" ht="49.2" customHeight="1">
      <c r="M46734" s="85"/>
    </row>
    <row r="46735" spans="13:13" ht="49.2" customHeight="1">
      <c r="M46735" s="85"/>
    </row>
    <row r="46736" spans="13:13" ht="49.2" customHeight="1">
      <c r="M46736" s="85"/>
    </row>
    <row r="46737" spans="13:13" ht="49.2" customHeight="1">
      <c r="M46737" s="85"/>
    </row>
    <row r="46738" spans="13:13" ht="49.2" customHeight="1">
      <c r="M46738" s="85"/>
    </row>
    <row r="46739" spans="13:13" ht="49.2" customHeight="1">
      <c r="M46739" s="85"/>
    </row>
    <row r="46740" spans="13:13" ht="49.2" customHeight="1">
      <c r="M46740" s="85"/>
    </row>
    <row r="46741" spans="13:13" ht="49.2" customHeight="1">
      <c r="M46741" s="85"/>
    </row>
    <row r="46742" spans="13:13" ht="49.2" customHeight="1">
      <c r="M46742" s="85"/>
    </row>
    <row r="46743" spans="13:13" ht="49.2" customHeight="1">
      <c r="M46743" s="85"/>
    </row>
    <row r="46744" spans="13:13" ht="49.2" customHeight="1">
      <c r="M46744" s="85"/>
    </row>
    <row r="46745" spans="13:13" ht="49.2" customHeight="1">
      <c r="M46745" s="85"/>
    </row>
    <row r="46746" spans="13:13" ht="49.2" customHeight="1">
      <c r="M46746" s="85"/>
    </row>
    <row r="46747" spans="13:13" ht="49.2" customHeight="1">
      <c r="M46747" s="85"/>
    </row>
    <row r="46748" spans="13:13" ht="49.2" customHeight="1">
      <c r="M46748" s="85"/>
    </row>
    <row r="46749" spans="13:13" ht="49.2" customHeight="1">
      <c r="M46749" s="85"/>
    </row>
    <row r="46750" spans="13:13" ht="49.2" customHeight="1">
      <c r="M46750" s="85"/>
    </row>
    <row r="46751" spans="13:13" ht="49.2" customHeight="1">
      <c r="M46751" s="85"/>
    </row>
    <row r="46752" spans="13:13" ht="49.2" customHeight="1">
      <c r="M46752" s="85"/>
    </row>
    <row r="46753" spans="13:13" ht="49.2" customHeight="1">
      <c r="M46753" s="85"/>
    </row>
    <row r="46754" spans="13:13" ht="49.2" customHeight="1">
      <c r="M46754" s="85"/>
    </row>
    <row r="46755" spans="13:13" ht="49.2" customHeight="1">
      <c r="M46755" s="85"/>
    </row>
    <row r="46756" spans="13:13" ht="49.2" customHeight="1">
      <c r="M46756" s="85"/>
    </row>
    <row r="46757" spans="13:13" ht="49.2" customHeight="1">
      <c r="M46757" s="85"/>
    </row>
    <row r="46758" spans="13:13" ht="49.2" customHeight="1">
      <c r="M46758" s="85"/>
    </row>
    <row r="46759" spans="13:13" ht="49.2" customHeight="1">
      <c r="M46759" s="85"/>
    </row>
    <row r="46760" spans="13:13" ht="49.2" customHeight="1">
      <c r="M46760" s="85"/>
    </row>
    <row r="46761" spans="13:13" ht="49.2" customHeight="1">
      <c r="M46761" s="85"/>
    </row>
    <row r="46762" spans="13:13" ht="49.2" customHeight="1">
      <c r="M46762" s="85"/>
    </row>
    <row r="46763" spans="13:13" ht="49.2" customHeight="1">
      <c r="M46763" s="85"/>
    </row>
    <row r="46764" spans="13:13" ht="49.2" customHeight="1">
      <c r="M46764" s="85"/>
    </row>
    <row r="46765" spans="13:13" ht="49.2" customHeight="1">
      <c r="M46765" s="85"/>
    </row>
    <row r="46766" spans="13:13" ht="49.2" customHeight="1">
      <c r="M46766" s="85"/>
    </row>
    <row r="46767" spans="13:13" ht="49.2" customHeight="1">
      <c r="M46767" s="85"/>
    </row>
    <row r="46768" spans="13:13" ht="49.2" customHeight="1">
      <c r="M46768" s="85"/>
    </row>
    <row r="46769" spans="13:13" ht="49.2" customHeight="1">
      <c r="M46769" s="85"/>
    </row>
    <row r="46770" spans="13:13" ht="49.2" customHeight="1">
      <c r="M46770" s="85"/>
    </row>
    <row r="46771" spans="13:13" ht="49.2" customHeight="1">
      <c r="M46771" s="85"/>
    </row>
    <row r="46772" spans="13:13" ht="49.2" customHeight="1">
      <c r="M46772" s="85"/>
    </row>
    <row r="46773" spans="13:13" ht="49.2" customHeight="1">
      <c r="M46773" s="85"/>
    </row>
    <row r="46774" spans="13:13" ht="49.2" customHeight="1">
      <c r="M46774" s="85"/>
    </row>
    <row r="46775" spans="13:13" ht="49.2" customHeight="1">
      <c r="M46775" s="85"/>
    </row>
    <row r="46776" spans="13:13" ht="49.2" customHeight="1">
      <c r="M46776" s="85"/>
    </row>
    <row r="46777" spans="13:13" ht="49.2" customHeight="1">
      <c r="M46777" s="85"/>
    </row>
    <row r="46778" spans="13:13" ht="49.2" customHeight="1">
      <c r="M46778" s="85"/>
    </row>
    <row r="46779" spans="13:13" ht="49.2" customHeight="1">
      <c r="M46779" s="85"/>
    </row>
    <row r="46780" spans="13:13" ht="49.2" customHeight="1">
      <c r="M46780" s="85"/>
    </row>
    <row r="46781" spans="13:13" ht="49.2" customHeight="1">
      <c r="M46781" s="85"/>
    </row>
    <row r="46782" spans="13:13" ht="49.2" customHeight="1">
      <c r="M46782" s="85"/>
    </row>
    <row r="46783" spans="13:13" ht="49.2" customHeight="1">
      <c r="M46783" s="85"/>
    </row>
    <row r="46784" spans="13:13" ht="49.2" customHeight="1">
      <c r="M46784" s="85"/>
    </row>
    <row r="46785" spans="13:13" ht="49.2" customHeight="1">
      <c r="M46785" s="85"/>
    </row>
    <row r="46786" spans="13:13" ht="49.2" customHeight="1">
      <c r="M46786" s="85"/>
    </row>
    <row r="46787" spans="13:13" ht="49.2" customHeight="1">
      <c r="M46787" s="85"/>
    </row>
    <row r="46788" spans="13:13" ht="49.2" customHeight="1">
      <c r="M46788" s="85"/>
    </row>
    <row r="46789" spans="13:13" ht="49.2" customHeight="1">
      <c r="M46789" s="85"/>
    </row>
    <row r="46790" spans="13:13" ht="49.2" customHeight="1">
      <c r="M46790" s="85"/>
    </row>
    <row r="46791" spans="13:13" ht="49.2" customHeight="1">
      <c r="M46791" s="85"/>
    </row>
    <row r="46792" spans="13:13" ht="49.2" customHeight="1">
      <c r="M46792" s="85"/>
    </row>
    <row r="46793" spans="13:13" ht="49.2" customHeight="1">
      <c r="M46793" s="85"/>
    </row>
    <row r="46794" spans="13:13" ht="49.2" customHeight="1">
      <c r="M46794" s="85"/>
    </row>
    <row r="46795" spans="13:13" ht="49.2" customHeight="1">
      <c r="M46795" s="85"/>
    </row>
    <row r="46796" spans="13:13" ht="49.2" customHeight="1">
      <c r="M46796" s="85"/>
    </row>
    <row r="46797" spans="13:13" ht="49.2" customHeight="1">
      <c r="M46797" s="85"/>
    </row>
    <row r="46798" spans="13:13" ht="49.2" customHeight="1">
      <c r="M46798" s="85"/>
    </row>
    <row r="46799" spans="13:13" ht="49.2" customHeight="1">
      <c r="M46799" s="85"/>
    </row>
    <row r="46800" spans="13:13" ht="49.2" customHeight="1">
      <c r="M46800" s="85"/>
    </row>
    <row r="46801" spans="13:13" ht="49.2" customHeight="1">
      <c r="M46801" s="85"/>
    </row>
    <row r="46802" spans="13:13" ht="49.2" customHeight="1">
      <c r="M46802" s="85"/>
    </row>
    <row r="46803" spans="13:13" ht="49.2" customHeight="1">
      <c r="M46803" s="85"/>
    </row>
    <row r="46804" spans="13:13" ht="49.2" customHeight="1">
      <c r="M46804" s="85"/>
    </row>
    <row r="46805" spans="13:13" ht="49.2" customHeight="1">
      <c r="M46805" s="85"/>
    </row>
    <row r="46806" spans="13:13" ht="49.2" customHeight="1">
      <c r="M46806" s="85"/>
    </row>
    <row r="46807" spans="13:13" ht="49.2" customHeight="1">
      <c r="M46807" s="85"/>
    </row>
    <row r="46808" spans="13:13" ht="49.2" customHeight="1">
      <c r="M46808" s="85"/>
    </row>
    <row r="46809" spans="13:13" ht="49.2" customHeight="1">
      <c r="M46809" s="85"/>
    </row>
    <row r="46810" spans="13:13" ht="49.2" customHeight="1">
      <c r="M46810" s="85"/>
    </row>
    <row r="46811" spans="13:13" ht="49.2" customHeight="1">
      <c r="M46811" s="85"/>
    </row>
    <row r="46812" spans="13:13" ht="49.2" customHeight="1">
      <c r="M46812" s="85"/>
    </row>
    <row r="46813" spans="13:13" ht="49.2" customHeight="1">
      <c r="M46813" s="85"/>
    </row>
    <row r="46814" spans="13:13" ht="49.2" customHeight="1">
      <c r="M46814" s="85"/>
    </row>
    <row r="46815" spans="13:13" ht="49.2" customHeight="1">
      <c r="M46815" s="85"/>
    </row>
    <row r="46816" spans="13:13" ht="49.2" customHeight="1">
      <c r="M46816" s="85"/>
    </row>
    <row r="46817" spans="13:13" ht="49.2" customHeight="1">
      <c r="M46817" s="85"/>
    </row>
    <row r="46818" spans="13:13" ht="49.2" customHeight="1">
      <c r="M46818" s="85"/>
    </row>
    <row r="46819" spans="13:13" ht="49.2" customHeight="1">
      <c r="M46819" s="85"/>
    </row>
    <row r="46820" spans="13:13" ht="49.2" customHeight="1">
      <c r="M46820" s="85"/>
    </row>
    <row r="46821" spans="13:13" ht="49.2" customHeight="1">
      <c r="M46821" s="85"/>
    </row>
    <row r="46822" spans="13:13" ht="49.2" customHeight="1">
      <c r="M46822" s="85"/>
    </row>
    <row r="46823" spans="13:13" ht="49.2" customHeight="1">
      <c r="M46823" s="85"/>
    </row>
    <row r="46824" spans="13:13" ht="49.2" customHeight="1">
      <c r="M46824" s="85"/>
    </row>
    <row r="46825" spans="13:13" ht="49.2" customHeight="1">
      <c r="M46825" s="85"/>
    </row>
    <row r="46826" spans="13:13" ht="49.2" customHeight="1">
      <c r="M46826" s="85"/>
    </row>
    <row r="46827" spans="13:13" ht="49.2" customHeight="1">
      <c r="M46827" s="85"/>
    </row>
    <row r="46828" spans="13:13" ht="49.2" customHeight="1">
      <c r="M46828" s="85"/>
    </row>
    <row r="46829" spans="13:13" ht="49.2" customHeight="1">
      <c r="M46829" s="85"/>
    </row>
    <row r="46830" spans="13:13" ht="49.2" customHeight="1">
      <c r="M46830" s="85"/>
    </row>
    <row r="46831" spans="13:13" ht="49.2" customHeight="1">
      <c r="M46831" s="85"/>
    </row>
    <row r="46832" spans="13:13" ht="49.2" customHeight="1">
      <c r="M46832" s="85"/>
    </row>
    <row r="46833" spans="13:13" ht="49.2" customHeight="1">
      <c r="M46833" s="85"/>
    </row>
    <row r="46834" spans="13:13" ht="49.2" customHeight="1">
      <c r="M46834" s="85"/>
    </row>
    <row r="46835" spans="13:13" ht="49.2" customHeight="1">
      <c r="M46835" s="85"/>
    </row>
    <row r="46836" spans="13:13" ht="49.2" customHeight="1">
      <c r="M46836" s="85"/>
    </row>
    <row r="46837" spans="13:13" ht="49.2" customHeight="1">
      <c r="M46837" s="85"/>
    </row>
    <row r="46838" spans="13:13" ht="49.2" customHeight="1">
      <c r="M46838" s="85"/>
    </row>
    <row r="46839" spans="13:13" ht="49.2" customHeight="1">
      <c r="M46839" s="85"/>
    </row>
    <row r="46840" spans="13:13" ht="49.2" customHeight="1">
      <c r="M46840" s="85"/>
    </row>
    <row r="46841" spans="13:13" ht="49.2" customHeight="1">
      <c r="M46841" s="85"/>
    </row>
    <row r="46842" spans="13:13" ht="49.2" customHeight="1">
      <c r="M46842" s="85"/>
    </row>
    <row r="46843" spans="13:13" ht="49.2" customHeight="1">
      <c r="M46843" s="85"/>
    </row>
    <row r="46844" spans="13:13" ht="49.2" customHeight="1">
      <c r="M46844" s="85"/>
    </row>
    <row r="46845" spans="13:13" ht="49.2" customHeight="1">
      <c r="M46845" s="85"/>
    </row>
    <row r="46846" spans="13:13" ht="49.2" customHeight="1">
      <c r="M46846" s="85"/>
    </row>
    <row r="46847" spans="13:13" ht="49.2" customHeight="1">
      <c r="M46847" s="85"/>
    </row>
    <row r="46848" spans="13:13" ht="49.2" customHeight="1">
      <c r="M46848" s="85"/>
    </row>
    <row r="46849" spans="13:13" ht="49.2" customHeight="1">
      <c r="M46849" s="85"/>
    </row>
    <row r="46850" spans="13:13" ht="49.2" customHeight="1">
      <c r="M46850" s="85"/>
    </row>
    <row r="46851" spans="13:13" ht="49.2" customHeight="1">
      <c r="M46851" s="85"/>
    </row>
    <row r="46852" spans="13:13" ht="49.2" customHeight="1">
      <c r="M46852" s="85"/>
    </row>
    <row r="46853" spans="13:13" ht="49.2" customHeight="1">
      <c r="M46853" s="85"/>
    </row>
    <row r="46854" spans="13:13" ht="49.2" customHeight="1">
      <c r="M46854" s="85"/>
    </row>
    <row r="46855" spans="13:13" ht="49.2" customHeight="1">
      <c r="M46855" s="85"/>
    </row>
    <row r="46856" spans="13:13" ht="49.2" customHeight="1">
      <c r="M46856" s="85"/>
    </row>
    <row r="46857" spans="13:13" ht="49.2" customHeight="1">
      <c r="M46857" s="85"/>
    </row>
    <row r="46858" spans="13:13" ht="49.2" customHeight="1">
      <c r="M46858" s="85"/>
    </row>
    <row r="46859" spans="13:13" ht="49.2" customHeight="1">
      <c r="M46859" s="85"/>
    </row>
    <row r="46860" spans="13:13" ht="49.2" customHeight="1">
      <c r="M46860" s="85"/>
    </row>
    <row r="46861" spans="13:13" ht="49.2" customHeight="1">
      <c r="M46861" s="85"/>
    </row>
    <row r="46862" spans="13:13" ht="49.2" customHeight="1">
      <c r="M46862" s="85"/>
    </row>
    <row r="46863" spans="13:13" ht="49.2" customHeight="1">
      <c r="M46863" s="85"/>
    </row>
    <row r="46864" spans="13:13" ht="49.2" customHeight="1">
      <c r="M46864" s="85"/>
    </row>
    <row r="46865" spans="13:13" ht="49.2" customHeight="1">
      <c r="M46865" s="85"/>
    </row>
    <row r="46866" spans="13:13" ht="49.2" customHeight="1">
      <c r="M46866" s="85"/>
    </row>
    <row r="46867" spans="13:13" ht="49.2" customHeight="1">
      <c r="M46867" s="85"/>
    </row>
    <row r="46868" spans="13:13" ht="49.2" customHeight="1">
      <c r="M46868" s="85"/>
    </row>
    <row r="46869" spans="13:13" ht="49.2" customHeight="1">
      <c r="M46869" s="85"/>
    </row>
    <row r="46870" spans="13:13" ht="49.2" customHeight="1">
      <c r="M46870" s="85"/>
    </row>
    <row r="46871" spans="13:13" ht="49.2" customHeight="1">
      <c r="M46871" s="85"/>
    </row>
    <row r="46872" spans="13:13" ht="49.2" customHeight="1">
      <c r="M46872" s="85"/>
    </row>
    <row r="46873" spans="13:13" ht="49.2" customHeight="1">
      <c r="M46873" s="85"/>
    </row>
    <row r="46874" spans="13:13" ht="49.2" customHeight="1">
      <c r="M46874" s="85"/>
    </row>
    <row r="46875" spans="13:13" ht="49.2" customHeight="1">
      <c r="M46875" s="85"/>
    </row>
    <row r="46876" spans="13:13" ht="49.2" customHeight="1">
      <c r="M46876" s="85"/>
    </row>
    <row r="46877" spans="13:13" ht="49.2" customHeight="1">
      <c r="M46877" s="85"/>
    </row>
    <row r="46878" spans="13:13" ht="49.2" customHeight="1">
      <c r="M46878" s="85"/>
    </row>
    <row r="46879" spans="13:13" ht="49.2" customHeight="1">
      <c r="M46879" s="85"/>
    </row>
    <row r="46880" spans="13:13" ht="49.2" customHeight="1">
      <c r="M46880" s="85"/>
    </row>
    <row r="46881" spans="13:13" ht="49.2" customHeight="1">
      <c r="M46881" s="85"/>
    </row>
    <row r="46882" spans="13:13" ht="49.2" customHeight="1">
      <c r="M46882" s="85"/>
    </row>
    <row r="46883" spans="13:13" ht="49.2" customHeight="1">
      <c r="M46883" s="85"/>
    </row>
    <row r="46884" spans="13:13" ht="49.2" customHeight="1">
      <c r="M46884" s="85"/>
    </row>
    <row r="46885" spans="13:13" ht="49.2" customHeight="1">
      <c r="M46885" s="85"/>
    </row>
    <row r="46886" spans="13:13" ht="49.2" customHeight="1">
      <c r="M46886" s="85"/>
    </row>
    <row r="46887" spans="13:13" ht="49.2" customHeight="1">
      <c r="M46887" s="85"/>
    </row>
    <row r="46888" spans="13:13" ht="49.2" customHeight="1">
      <c r="M46888" s="85"/>
    </row>
    <row r="46889" spans="13:13" ht="49.2" customHeight="1">
      <c r="M46889" s="85"/>
    </row>
    <row r="46890" spans="13:13" ht="49.2" customHeight="1">
      <c r="M46890" s="85"/>
    </row>
    <row r="46891" spans="13:13" ht="49.2" customHeight="1">
      <c r="M46891" s="85"/>
    </row>
    <row r="46892" spans="13:13" ht="49.2" customHeight="1">
      <c r="M46892" s="85"/>
    </row>
    <row r="46893" spans="13:13" ht="49.2" customHeight="1">
      <c r="M46893" s="85"/>
    </row>
    <row r="46894" spans="13:13" ht="49.2" customHeight="1">
      <c r="M46894" s="85"/>
    </row>
    <row r="46895" spans="13:13" ht="49.2" customHeight="1">
      <c r="M46895" s="85"/>
    </row>
    <row r="46896" spans="13:13" ht="49.2" customHeight="1">
      <c r="M46896" s="85"/>
    </row>
    <row r="46897" spans="13:13" ht="49.2" customHeight="1">
      <c r="M46897" s="85"/>
    </row>
    <row r="46898" spans="13:13" ht="49.2" customHeight="1">
      <c r="M46898" s="85"/>
    </row>
    <row r="46899" spans="13:13" ht="49.2" customHeight="1">
      <c r="M46899" s="85"/>
    </row>
    <row r="46900" spans="13:13" ht="49.2" customHeight="1">
      <c r="M46900" s="85"/>
    </row>
    <row r="46901" spans="13:13" ht="49.2" customHeight="1">
      <c r="M46901" s="85"/>
    </row>
    <row r="46902" spans="13:13" ht="49.2" customHeight="1">
      <c r="M46902" s="85"/>
    </row>
    <row r="46903" spans="13:13" ht="49.2" customHeight="1">
      <c r="M46903" s="85"/>
    </row>
    <row r="46904" spans="13:13" ht="49.2" customHeight="1">
      <c r="M46904" s="85"/>
    </row>
    <row r="46905" spans="13:13" ht="49.2" customHeight="1">
      <c r="M46905" s="85"/>
    </row>
    <row r="46906" spans="13:13" ht="49.2" customHeight="1">
      <c r="M46906" s="85"/>
    </row>
    <row r="46907" spans="13:13" ht="49.2" customHeight="1">
      <c r="M46907" s="85"/>
    </row>
    <row r="46908" spans="13:13" ht="49.2" customHeight="1">
      <c r="M46908" s="85"/>
    </row>
    <row r="46909" spans="13:13" ht="49.2" customHeight="1">
      <c r="M46909" s="85"/>
    </row>
    <row r="46910" spans="13:13" ht="49.2" customHeight="1">
      <c r="M46910" s="85"/>
    </row>
    <row r="46911" spans="13:13" ht="49.2" customHeight="1">
      <c r="M46911" s="85"/>
    </row>
    <row r="46912" spans="13:13" ht="49.2" customHeight="1">
      <c r="M46912" s="85"/>
    </row>
    <row r="46913" spans="13:13" ht="49.2" customHeight="1">
      <c r="M46913" s="85"/>
    </row>
    <row r="46914" spans="13:13" ht="49.2" customHeight="1">
      <c r="M46914" s="85"/>
    </row>
    <row r="46915" spans="13:13" ht="49.2" customHeight="1">
      <c r="M46915" s="85"/>
    </row>
    <row r="46916" spans="13:13" ht="49.2" customHeight="1">
      <c r="M46916" s="85"/>
    </row>
    <row r="46917" spans="13:13" ht="49.2" customHeight="1">
      <c r="M46917" s="85"/>
    </row>
    <row r="46918" spans="13:13" ht="49.2" customHeight="1">
      <c r="M46918" s="85"/>
    </row>
    <row r="46919" spans="13:13" ht="49.2" customHeight="1">
      <c r="M46919" s="85"/>
    </row>
    <row r="46920" spans="13:13" ht="49.2" customHeight="1">
      <c r="M46920" s="85"/>
    </row>
    <row r="46921" spans="13:13" ht="49.2" customHeight="1">
      <c r="M46921" s="85"/>
    </row>
    <row r="46922" spans="13:13" ht="49.2" customHeight="1">
      <c r="M46922" s="85"/>
    </row>
    <row r="46923" spans="13:13" ht="49.2" customHeight="1">
      <c r="M46923" s="85"/>
    </row>
    <row r="46924" spans="13:13" ht="49.2" customHeight="1">
      <c r="M46924" s="85"/>
    </row>
    <row r="46925" spans="13:13" ht="49.2" customHeight="1">
      <c r="M46925" s="85"/>
    </row>
    <row r="46926" spans="13:13" ht="49.2" customHeight="1">
      <c r="M46926" s="85"/>
    </row>
    <row r="46927" spans="13:13" ht="49.2" customHeight="1">
      <c r="M46927" s="85"/>
    </row>
    <row r="46928" spans="13:13" ht="49.2" customHeight="1">
      <c r="M46928" s="85"/>
    </row>
    <row r="46929" spans="13:13" ht="49.2" customHeight="1">
      <c r="M46929" s="85"/>
    </row>
    <row r="46930" spans="13:13" ht="49.2" customHeight="1">
      <c r="M46930" s="85"/>
    </row>
    <row r="46931" spans="13:13" ht="49.2" customHeight="1">
      <c r="M46931" s="85"/>
    </row>
    <row r="46932" spans="13:13" ht="49.2" customHeight="1">
      <c r="M46932" s="85"/>
    </row>
    <row r="46933" spans="13:13" ht="49.2" customHeight="1">
      <c r="M46933" s="85"/>
    </row>
    <row r="46934" spans="13:13" ht="49.2" customHeight="1">
      <c r="M46934" s="85"/>
    </row>
    <row r="46935" spans="13:13" ht="49.2" customHeight="1">
      <c r="M46935" s="85"/>
    </row>
    <row r="46936" spans="13:13" ht="49.2" customHeight="1">
      <c r="M46936" s="85"/>
    </row>
    <row r="46937" spans="13:13" ht="49.2" customHeight="1">
      <c r="M46937" s="85"/>
    </row>
    <row r="46938" spans="13:13" ht="49.2" customHeight="1">
      <c r="M46938" s="85"/>
    </row>
    <row r="46939" spans="13:13" ht="49.2" customHeight="1">
      <c r="M46939" s="85"/>
    </row>
    <row r="46940" spans="13:13" ht="49.2" customHeight="1">
      <c r="M46940" s="85"/>
    </row>
    <row r="46941" spans="13:13" ht="49.2" customHeight="1">
      <c r="M46941" s="85"/>
    </row>
    <row r="46942" spans="13:13" ht="49.2" customHeight="1">
      <c r="M46942" s="85"/>
    </row>
    <row r="46943" spans="13:13" ht="49.2" customHeight="1">
      <c r="M46943" s="85"/>
    </row>
    <row r="46944" spans="13:13" ht="49.2" customHeight="1">
      <c r="M46944" s="85"/>
    </row>
    <row r="46945" spans="13:13" ht="49.2" customHeight="1">
      <c r="M46945" s="85"/>
    </row>
    <row r="46946" spans="13:13" ht="49.2" customHeight="1">
      <c r="M46946" s="85"/>
    </row>
    <row r="46947" spans="13:13" ht="49.2" customHeight="1">
      <c r="M46947" s="85"/>
    </row>
    <row r="46948" spans="13:13" ht="49.2" customHeight="1">
      <c r="M46948" s="85"/>
    </row>
    <row r="46949" spans="13:13" ht="49.2" customHeight="1">
      <c r="M46949" s="85"/>
    </row>
    <row r="46950" spans="13:13" ht="49.2" customHeight="1">
      <c r="M46950" s="85"/>
    </row>
    <row r="46951" spans="13:13" ht="49.2" customHeight="1">
      <c r="M46951" s="85"/>
    </row>
    <row r="46952" spans="13:13" ht="49.2" customHeight="1">
      <c r="M46952" s="85"/>
    </row>
    <row r="46953" spans="13:13" ht="49.2" customHeight="1">
      <c r="M46953" s="85"/>
    </row>
    <row r="46954" spans="13:13" ht="49.2" customHeight="1">
      <c r="M46954" s="85"/>
    </row>
    <row r="46955" spans="13:13" ht="49.2" customHeight="1">
      <c r="M46955" s="85"/>
    </row>
    <row r="46956" spans="13:13" ht="49.2" customHeight="1">
      <c r="M46956" s="85"/>
    </row>
    <row r="46957" spans="13:13" ht="49.2" customHeight="1">
      <c r="M46957" s="85"/>
    </row>
    <row r="46958" spans="13:13" ht="49.2" customHeight="1">
      <c r="M46958" s="85"/>
    </row>
    <row r="46959" spans="13:13" ht="49.2" customHeight="1">
      <c r="M46959" s="85"/>
    </row>
    <row r="46960" spans="13:13" ht="49.2" customHeight="1">
      <c r="M46960" s="85"/>
    </row>
    <row r="46961" spans="13:13" ht="49.2" customHeight="1">
      <c r="M46961" s="85"/>
    </row>
    <row r="46962" spans="13:13" ht="49.2" customHeight="1">
      <c r="M46962" s="85"/>
    </row>
    <row r="46963" spans="13:13" ht="49.2" customHeight="1">
      <c r="M46963" s="85"/>
    </row>
    <row r="46964" spans="13:13" ht="49.2" customHeight="1">
      <c r="M46964" s="85"/>
    </row>
    <row r="46965" spans="13:13" ht="49.2" customHeight="1">
      <c r="M46965" s="85"/>
    </row>
    <row r="46966" spans="13:13" ht="49.2" customHeight="1">
      <c r="M46966" s="85"/>
    </row>
    <row r="46967" spans="13:13" ht="49.2" customHeight="1">
      <c r="M46967" s="85"/>
    </row>
    <row r="46968" spans="13:13" ht="49.2" customHeight="1">
      <c r="M46968" s="85"/>
    </row>
    <row r="46969" spans="13:13" ht="49.2" customHeight="1">
      <c r="M46969" s="85"/>
    </row>
    <row r="46970" spans="13:13" ht="49.2" customHeight="1">
      <c r="M46970" s="85"/>
    </row>
    <row r="46971" spans="13:13" ht="49.2" customHeight="1">
      <c r="M46971" s="85"/>
    </row>
    <row r="46972" spans="13:13" ht="49.2" customHeight="1">
      <c r="M46972" s="85"/>
    </row>
    <row r="46973" spans="13:13" ht="49.2" customHeight="1">
      <c r="M46973" s="85"/>
    </row>
    <row r="46974" spans="13:13" ht="49.2" customHeight="1">
      <c r="M46974" s="85"/>
    </row>
    <row r="46975" spans="13:13" ht="49.2" customHeight="1">
      <c r="M46975" s="85"/>
    </row>
    <row r="46976" spans="13:13" ht="49.2" customHeight="1">
      <c r="M46976" s="85"/>
    </row>
    <row r="46977" spans="13:13" ht="49.2" customHeight="1">
      <c r="M46977" s="85"/>
    </row>
    <row r="46978" spans="13:13" ht="49.2" customHeight="1">
      <c r="M46978" s="85"/>
    </row>
    <row r="46979" spans="13:13" ht="49.2" customHeight="1">
      <c r="M46979" s="85"/>
    </row>
    <row r="46980" spans="13:13" ht="49.2" customHeight="1">
      <c r="M46980" s="85"/>
    </row>
    <row r="46981" spans="13:13" ht="49.2" customHeight="1">
      <c r="M46981" s="85"/>
    </row>
    <row r="46982" spans="13:13" ht="49.2" customHeight="1">
      <c r="M46982" s="85"/>
    </row>
    <row r="46983" spans="13:13" ht="49.2" customHeight="1">
      <c r="M46983" s="85"/>
    </row>
    <row r="46984" spans="13:13" ht="49.2" customHeight="1">
      <c r="M46984" s="85"/>
    </row>
    <row r="46985" spans="13:13" ht="49.2" customHeight="1">
      <c r="M46985" s="85"/>
    </row>
    <row r="46986" spans="13:13" ht="49.2" customHeight="1">
      <c r="M46986" s="85"/>
    </row>
    <row r="46987" spans="13:13" ht="49.2" customHeight="1">
      <c r="M46987" s="85"/>
    </row>
    <row r="46988" spans="13:13" ht="49.2" customHeight="1">
      <c r="M46988" s="85"/>
    </row>
    <row r="46989" spans="13:13" ht="49.2" customHeight="1">
      <c r="M46989" s="85"/>
    </row>
    <row r="46990" spans="13:13" ht="49.2" customHeight="1">
      <c r="M46990" s="85"/>
    </row>
    <row r="46991" spans="13:13" ht="49.2" customHeight="1">
      <c r="M46991" s="85"/>
    </row>
    <row r="46992" spans="13:13" ht="49.2" customHeight="1">
      <c r="M46992" s="85"/>
    </row>
    <row r="46993" spans="13:13" ht="49.2" customHeight="1">
      <c r="M46993" s="85"/>
    </row>
    <row r="46994" spans="13:13" ht="49.2" customHeight="1">
      <c r="M46994" s="85"/>
    </row>
    <row r="46995" spans="13:13" ht="49.2" customHeight="1">
      <c r="M46995" s="85"/>
    </row>
    <row r="46996" spans="13:13" ht="49.2" customHeight="1">
      <c r="M46996" s="85"/>
    </row>
    <row r="46997" spans="13:13" ht="49.2" customHeight="1">
      <c r="M46997" s="85"/>
    </row>
    <row r="46998" spans="13:13" ht="49.2" customHeight="1">
      <c r="M46998" s="85"/>
    </row>
    <row r="46999" spans="13:13" ht="49.2" customHeight="1">
      <c r="M46999" s="85"/>
    </row>
    <row r="47000" spans="13:13" ht="49.2" customHeight="1">
      <c r="M47000" s="85"/>
    </row>
    <row r="47001" spans="13:13" ht="49.2" customHeight="1">
      <c r="M47001" s="85"/>
    </row>
    <row r="47002" spans="13:13" ht="49.2" customHeight="1">
      <c r="M47002" s="85"/>
    </row>
    <row r="47003" spans="13:13" ht="49.2" customHeight="1">
      <c r="M47003" s="85"/>
    </row>
    <row r="47004" spans="13:13" ht="49.2" customHeight="1">
      <c r="M47004" s="85"/>
    </row>
    <row r="47005" spans="13:13" ht="49.2" customHeight="1">
      <c r="M47005" s="85"/>
    </row>
    <row r="47006" spans="13:13" ht="49.2" customHeight="1">
      <c r="M47006" s="85"/>
    </row>
    <row r="47007" spans="13:13" ht="49.2" customHeight="1">
      <c r="M47007" s="85"/>
    </row>
    <row r="47008" spans="13:13" ht="49.2" customHeight="1">
      <c r="M47008" s="85"/>
    </row>
    <row r="47009" spans="13:13" ht="49.2" customHeight="1">
      <c r="M47009" s="85"/>
    </row>
    <row r="47010" spans="13:13" ht="49.2" customHeight="1">
      <c r="M47010" s="85"/>
    </row>
    <row r="47011" spans="13:13" ht="49.2" customHeight="1">
      <c r="M47011" s="85"/>
    </row>
    <row r="47012" spans="13:13" ht="49.2" customHeight="1">
      <c r="M47012" s="85"/>
    </row>
    <row r="47013" spans="13:13" ht="49.2" customHeight="1">
      <c r="M47013" s="85"/>
    </row>
    <row r="47014" spans="13:13" ht="49.2" customHeight="1">
      <c r="M47014" s="85"/>
    </row>
    <row r="47015" spans="13:13" ht="49.2" customHeight="1">
      <c r="M47015" s="85"/>
    </row>
    <row r="47016" spans="13:13" ht="49.2" customHeight="1">
      <c r="M47016" s="85"/>
    </row>
    <row r="47017" spans="13:13" ht="49.2" customHeight="1">
      <c r="M47017" s="85"/>
    </row>
    <row r="47018" spans="13:13" ht="49.2" customHeight="1">
      <c r="M47018" s="85"/>
    </row>
    <row r="47019" spans="13:13" ht="49.2" customHeight="1">
      <c r="M47019" s="85"/>
    </row>
    <row r="47020" spans="13:13" ht="49.2" customHeight="1">
      <c r="M47020" s="85"/>
    </row>
    <row r="47021" spans="13:13" ht="49.2" customHeight="1">
      <c r="M47021" s="85"/>
    </row>
    <row r="47022" spans="13:13" ht="49.2" customHeight="1">
      <c r="M47022" s="85"/>
    </row>
    <row r="47023" spans="13:13" ht="49.2" customHeight="1">
      <c r="M47023" s="85"/>
    </row>
    <row r="47024" spans="13:13" ht="49.2" customHeight="1">
      <c r="M47024" s="85"/>
    </row>
    <row r="47025" spans="13:13" ht="49.2" customHeight="1">
      <c r="M47025" s="85"/>
    </row>
    <row r="47026" spans="13:13" ht="49.2" customHeight="1">
      <c r="M47026" s="85"/>
    </row>
    <row r="47027" spans="13:13" ht="49.2" customHeight="1">
      <c r="M47027" s="85"/>
    </row>
    <row r="47028" spans="13:13" ht="49.2" customHeight="1">
      <c r="M47028" s="85"/>
    </row>
    <row r="47029" spans="13:13" ht="49.2" customHeight="1">
      <c r="M47029" s="85"/>
    </row>
    <row r="47030" spans="13:13" ht="49.2" customHeight="1">
      <c r="M47030" s="85"/>
    </row>
    <row r="47031" spans="13:13" ht="49.2" customHeight="1">
      <c r="M47031" s="85"/>
    </row>
    <row r="47032" spans="13:13" ht="49.2" customHeight="1">
      <c r="M47032" s="85"/>
    </row>
    <row r="47033" spans="13:13" ht="49.2" customHeight="1">
      <c r="M47033" s="85"/>
    </row>
    <row r="47034" spans="13:13" ht="49.2" customHeight="1">
      <c r="M47034" s="85"/>
    </row>
    <row r="47035" spans="13:13" ht="49.2" customHeight="1">
      <c r="M47035" s="85"/>
    </row>
    <row r="47036" spans="13:13" ht="49.2" customHeight="1">
      <c r="M47036" s="85"/>
    </row>
    <row r="47037" spans="13:13" ht="49.2" customHeight="1">
      <c r="M47037" s="85"/>
    </row>
    <row r="47038" spans="13:13" ht="49.2" customHeight="1">
      <c r="M47038" s="85"/>
    </row>
    <row r="47039" spans="13:13" ht="49.2" customHeight="1">
      <c r="M47039" s="85"/>
    </row>
    <row r="47040" spans="13:13" ht="49.2" customHeight="1">
      <c r="M47040" s="85"/>
    </row>
    <row r="47041" spans="13:13" ht="49.2" customHeight="1">
      <c r="M47041" s="85"/>
    </row>
    <row r="47042" spans="13:13" ht="49.2" customHeight="1">
      <c r="M47042" s="85"/>
    </row>
    <row r="47043" spans="13:13" ht="49.2" customHeight="1">
      <c r="M47043" s="85"/>
    </row>
    <row r="47044" spans="13:13" ht="49.2" customHeight="1">
      <c r="M47044" s="85"/>
    </row>
    <row r="47045" spans="13:13" ht="49.2" customHeight="1">
      <c r="M47045" s="85"/>
    </row>
    <row r="47046" spans="13:13" ht="49.2" customHeight="1">
      <c r="M47046" s="85"/>
    </row>
    <row r="47047" spans="13:13" ht="49.2" customHeight="1">
      <c r="M47047" s="85"/>
    </row>
    <row r="47048" spans="13:13" ht="49.2" customHeight="1">
      <c r="M47048" s="85"/>
    </row>
    <row r="47049" spans="13:13" ht="49.2" customHeight="1">
      <c r="M47049" s="85"/>
    </row>
    <row r="47050" spans="13:13" ht="49.2" customHeight="1">
      <c r="M47050" s="85"/>
    </row>
    <row r="47051" spans="13:13" ht="49.2" customHeight="1">
      <c r="M47051" s="85"/>
    </row>
    <row r="47052" spans="13:13" ht="49.2" customHeight="1">
      <c r="M47052" s="85"/>
    </row>
    <row r="47053" spans="13:13" ht="49.2" customHeight="1">
      <c r="M47053" s="85"/>
    </row>
    <row r="47054" spans="13:13" ht="49.2" customHeight="1">
      <c r="M47054" s="85"/>
    </row>
    <row r="47055" spans="13:13" ht="49.2" customHeight="1">
      <c r="M47055" s="85"/>
    </row>
    <row r="47056" spans="13:13" ht="49.2" customHeight="1">
      <c r="M47056" s="85"/>
    </row>
    <row r="47057" spans="13:13" ht="49.2" customHeight="1">
      <c r="M47057" s="85"/>
    </row>
    <row r="47058" spans="13:13" ht="49.2" customHeight="1">
      <c r="M47058" s="85"/>
    </row>
    <row r="47059" spans="13:13" ht="49.2" customHeight="1">
      <c r="M47059" s="85"/>
    </row>
    <row r="47060" spans="13:13" ht="49.2" customHeight="1">
      <c r="M47060" s="85"/>
    </row>
    <row r="47061" spans="13:13" ht="49.2" customHeight="1">
      <c r="M47061" s="85"/>
    </row>
    <row r="47062" spans="13:13" ht="49.2" customHeight="1">
      <c r="M47062" s="85"/>
    </row>
    <row r="47063" spans="13:13" ht="49.2" customHeight="1">
      <c r="M47063" s="85"/>
    </row>
    <row r="47064" spans="13:13" ht="49.2" customHeight="1">
      <c r="M47064" s="85"/>
    </row>
    <row r="47065" spans="13:13" ht="49.2" customHeight="1">
      <c r="M47065" s="85"/>
    </row>
    <row r="47066" spans="13:13" ht="49.2" customHeight="1">
      <c r="M47066" s="85"/>
    </row>
    <row r="47067" spans="13:13" ht="49.2" customHeight="1">
      <c r="M47067" s="85"/>
    </row>
    <row r="47068" spans="13:13" ht="49.2" customHeight="1">
      <c r="M47068" s="85"/>
    </row>
    <row r="47069" spans="13:13" ht="49.2" customHeight="1">
      <c r="M47069" s="85"/>
    </row>
    <row r="47070" spans="13:13" ht="49.2" customHeight="1">
      <c r="M47070" s="85"/>
    </row>
    <row r="47071" spans="13:13" ht="49.2" customHeight="1">
      <c r="M47071" s="85"/>
    </row>
    <row r="47072" spans="13:13" ht="49.2" customHeight="1">
      <c r="M47072" s="85"/>
    </row>
    <row r="47073" spans="13:13" ht="49.2" customHeight="1">
      <c r="M47073" s="85"/>
    </row>
    <row r="47074" spans="13:13" ht="49.2" customHeight="1">
      <c r="M47074" s="85"/>
    </row>
    <row r="47075" spans="13:13" ht="49.2" customHeight="1">
      <c r="M47075" s="85"/>
    </row>
    <row r="47076" spans="13:13" ht="49.2" customHeight="1">
      <c r="M47076" s="85"/>
    </row>
    <row r="47077" spans="13:13" ht="49.2" customHeight="1">
      <c r="M47077" s="85"/>
    </row>
    <row r="47078" spans="13:13" ht="49.2" customHeight="1">
      <c r="M47078" s="85"/>
    </row>
    <row r="47079" spans="13:13" ht="49.2" customHeight="1">
      <c r="M47079" s="85"/>
    </row>
    <row r="47080" spans="13:13" ht="49.2" customHeight="1">
      <c r="M47080" s="85"/>
    </row>
    <row r="47081" spans="13:13" ht="49.2" customHeight="1">
      <c r="M47081" s="85"/>
    </row>
    <row r="47082" spans="13:13" ht="49.2" customHeight="1">
      <c r="M47082" s="85"/>
    </row>
    <row r="47083" spans="13:13" ht="49.2" customHeight="1">
      <c r="M47083" s="85"/>
    </row>
    <row r="47084" spans="13:13" ht="49.2" customHeight="1">
      <c r="M47084" s="85"/>
    </row>
    <row r="47085" spans="13:13" ht="49.2" customHeight="1">
      <c r="M47085" s="85"/>
    </row>
    <row r="47086" spans="13:13" ht="49.2" customHeight="1">
      <c r="M47086" s="85"/>
    </row>
    <row r="47087" spans="13:13" ht="49.2" customHeight="1">
      <c r="M47087" s="85"/>
    </row>
    <row r="47088" spans="13:13" ht="49.2" customHeight="1">
      <c r="M47088" s="85"/>
    </row>
    <row r="47089" spans="13:13" ht="49.2" customHeight="1">
      <c r="M47089" s="85"/>
    </row>
    <row r="47090" spans="13:13" ht="49.2" customHeight="1">
      <c r="M47090" s="85"/>
    </row>
    <row r="47091" spans="13:13" ht="49.2" customHeight="1">
      <c r="M47091" s="85"/>
    </row>
    <row r="47092" spans="13:13" ht="49.2" customHeight="1">
      <c r="M47092" s="85"/>
    </row>
    <row r="47093" spans="13:13" ht="49.2" customHeight="1">
      <c r="M47093" s="85"/>
    </row>
    <row r="47094" spans="13:13" ht="49.2" customHeight="1">
      <c r="M47094" s="85"/>
    </row>
    <row r="47095" spans="13:13" ht="49.2" customHeight="1">
      <c r="M47095" s="85"/>
    </row>
    <row r="47096" spans="13:13" ht="49.2" customHeight="1">
      <c r="M47096" s="85"/>
    </row>
    <row r="47097" spans="13:13" ht="49.2" customHeight="1">
      <c r="M47097" s="85"/>
    </row>
    <row r="47098" spans="13:13" ht="49.2" customHeight="1">
      <c r="M47098" s="85"/>
    </row>
    <row r="47099" spans="13:13" ht="49.2" customHeight="1">
      <c r="M47099" s="85"/>
    </row>
    <row r="47100" spans="13:13" ht="49.2" customHeight="1">
      <c r="M47100" s="85"/>
    </row>
    <row r="47101" spans="13:13" ht="49.2" customHeight="1">
      <c r="M47101" s="85"/>
    </row>
    <row r="47102" spans="13:13" ht="49.2" customHeight="1">
      <c r="M47102" s="85"/>
    </row>
    <row r="47103" spans="13:13" ht="49.2" customHeight="1">
      <c r="M47103" s="85"/>
    </row>
    <row r="47104" spans="13:13" ht="49.2" customHeight="1">
      <c r="M47104" s="85"/>
    </row>
    <row r="47105" spans="13:13" ht="49.2" customHeight="1">
      <c r="M47105" s="85"/>
    </row>
    <row r="47106" spans="13:13" ht="49.2" customHeight="1">
      <c r="M47106" s="85"/>
    </row>
    <row r="47107" spans="13:13" ht="49.2" customHeight="1">
      <c r="M47107" s="85"/>
    </row>
    <row r="47108" spans="13:13" ht="49.2" customHeight="1">
      <c r="M47108" s="85"/>
    </row>
    <row r="47109" spans="13:13" ht="49.2" customHeight="1">
      <c r="M47109" s="85"/>
    </row>
    <row r="47110" spans="13:13" ht="49.2" customHeight="1">
      <c r="M47110" s="85"/>
    </row>
    <row r="47111" spans="13:13" ht="49.2" customHeight="1">
      <c r="M47111" s="85"/>
    </row>
    <row r="47112" spans="13:13" ht="49.2" customHeight="1">
      <c r="M47112" s="85"/>
    </row>
    <row r="47113" spans="13:13" ht="49.2" customHeight="1">
      <c r="M47113" s="85"/>
    </row>
    <row r="47114" spans="13:13" ht="49.2" customHeight="1">
      <c r="M47114" s="85"/>
    </row>
    <row r="47115" spans="13:13" ht="49.2" customHeight="1">
      <c r="M47115" s="85"/>
    </row>
    <row r="47116" spans="13:13" ht="49.2" customHeight="1">
      <c r="M47116" s="85"/>
    </row>
    <row r="47117" spans="13:13" ht="49.2" customHeight="1">
      <c r="M47117" s="85"/>
    </row>
    <row r="47118" spans="13:13" ht="49.2" customHeight="1">
      <c r="M47118" s="85"/>
    </row>
    <row r="47119" spans="13:13" ht="49.2" customHeight="1">
      <c r="M47119" s="85"/>
    </row>
    <row r="47120" spans="13:13" ht="49.2" customHeight="1">
      <c r="M47120" s="85"/>
    </row>
    <row r="47121" spans="13:13" ht="49.2" customHeight="1">
      <c r="M47121" s="85"/>
    </row>
    <row r="47122" spans="13:13" ht="49.2" customHeight="1">
      <c r="M47122" s="85"/>
    </row>
    <row r="47123" spans="13:13" ht="49.2" customHeight="1">
      <c r="M47123" s="85"/>
    </row>
    <row r="47124" spans="13:13" ht="49.2" customHeight="1">
      <c r="M47124" s="85"/>
    </row>
    <row r="47125" spans="13:13" ht="49.2" customHeight="1">
      <c r="M47125" s="85"/>
    </row>
    <row r="47126" spans="13:13" ht="49.2" customHeight="1">
      <c r="M47126" s="85"/>
    </row>
    <row r="47127" spans="13:13" ht="49.2" customHeight="1">
      <c r="M47127" s="85"/>
    </row>
    <row r="47128" spans="13:13" ht="49.2" customHeight="1">
      <c r="M47128" s="85"/>
    </row>
    <row r="47129" spans="13:13" ht="49.2" customHeight="1">
      <c r="M47129" s="85"/>
    </row>
    <row r="47130" spans="13:13" ht="49.2" customHeight="1">
      <c r="M47130" s="85"/>
    </row>
    <row r="47131" spans="13:13" ht="49.2" customHeight="1">
      <c r="M47131" s="85"/>
    </row>
    <row r="47132" spans="13:13" ht="49.2" customHeight="1">
      <c r="M47132" s="85"/>
    </row>
    <row r="47133" spans="13:13" ht="49.2" customHeight="1">
      <c r="M47133" s="85"/>
    </row>
    <row r="47134" spans="13:13" ht="49.2" customHeight="1">
      <c r="M47134" s="85"/>
    </row>
    <row r="47135" spans="13:13" ht="49.2" customHeight="1">
      <c r="M47135" s="85"/>
    </row>
    <row r="47136" spans="13:13" ht="49.2" customHeight="1">
      <c r="M47136" s="85"/>
    </row>
    <row r="47137" spans="13:13" ht="49.2" customHeight="1">
      <c r="M47137" s="85"/>
    </row>
    <row r="47138" spans="13:13" ht="49.2" customHeight="1">
      <c r="M47138" s="85"/>
    </row>
    <row r="47139" spans="13:13" ht="49.2" customHeight="1">
      <c r="M47139" s="85"/>
    </row>
    <row r="47140" spans="13:13" ht="49.2" customHeight="1">
      <c r="M47140" s="85"/>
    </row>
    <row r="47141" spans="13:13" ht="49.2" customHeight="1">
      <c r="M47141" s="85"/>
    </row>
    <row r="47142" spans="13:13" ht="49.2" customHeight="1">
      <c r="M47142" s="85"/>
    </row>
    <row r="47143" spans="13:13" ht="49.2" customHeight="1">
      <c r="M47143" s="85"/>
    </row>
    <row r="47144" spans="13:13" ht="49.2" customHeight="1">
      <c r="M47144" s="85"/>
    </row>
    <row r="47145" spans="13:13" ht="49.2" customHeight="1">
      <c r="M47145" s="85"/>
    </row>
    <row r="47146" spans="13:13" ht="49.2" customHeight="1">
      <c r="M47146" s="85"/>
    </row>
    <row r="47147" spans="13:13" ht="49.2" customHeight="1">
      <c r="M47147" s="85"/>
    </row>
    <row r="47148" spans="13:13" ht="49.2" customHeight="1">
      <c r="M47148" s="85"/>
    </row>
    <row r="47149" spans="13:13" ht="49.2" customHeight="1">
      <c r="M47149" s="85"/>
    </row>
    <row r="47150" spans="13:13" ht="49.2" customHeight="1">
      <c r="M47150" s="85"/>
    </row>
    <row r="47151" spans="13:13" ht="49.2" customHeight="1">
      <c r="M47151" s="85"/>
    </row>
    <row r="47152" spans="13:13" ht="49.2" customHeight="1">
      <c r="M47152" s="85"/>
    </row>
    <row r="47153" spans="13:13" ht="49.2" customHeight="1">
      <c r="M47153" s="85"/>
    </row>
    <row r="47154" spans="13:13" ht="49.2" customHeight="1">
      <c r="M47154" s="85"/>
    </row>
    <row r="47155" spans="13:13" ht="49.2" customHeight="1">
      <c r="M47155" s="85"/>
    </row>
    <row r="47156" spans="13:13" ht="49.2" customHeight="1">
      <c r="M47156" s="85"/>
    </row>
    <row r="47157" spans="13:13" ht="49.2" customHeight="1">
      <c r="M47157" s="85"/>
    </row>
    <row r="47158" spans="13:13" ht="49.2" customHeight="1">
      <c r="M47158" s="85"/>
    </row>
    <row r="47159" spans="13:13" ht="49.2" customHeight="1">
      <c r="M47159" s="85"/>
    </row>
    <row r="47160" spans="13:13" ht="49.2" customHeight="1">
      <c r="M47160" s="85"/>
    </row>
    <row r="47161" spans="13:13" ht="49.2" customHeight="1">
      <c r="M47161" s="85"/>
    </row>
    <row r="47162" spans="13:13" ht="49.2" customHeight="1">
      <c r="M47162" s="85"/>
    </row>
    <row r="47163" spans="13:13" ht="49.2" customHeight="1">
      <c r="M47163" s="85"/>
    </row>
    <row r="47164" spans="13:13" ht="49.2" customHeight="1">
      <c r="M47164" s="85"/>
    </row>
    <row r="47165" spans="13:13" ht="49.2" customHeight="1">
      <c r="M47165" s="85"/>
    </row>
    <row r="47166" spans="13:13" ht="49.2" customHeight="1">
      <c r="M47166" s="85"/>
    </row>
    <row r="47167" spans="13:13" ht="49.2" customHeight="1">
      <c r="M47167" s="85"/>
    </row>
    <row r="47168" spans="13:13" ht="49.2" customHeight="1">
      <c r="M47168" s="85"/>
    </row>
    <row r="47169" spans="13:13" ht="49.2" customHeight="1">
      <c r="M47169" s="85"/>
    </row>
    <row r="47170" spans="13:13" ht="49.2" customHeight="1">
      <c r="M47170" s="85"/>
    </row>
    <row r="47171" spans="13:13" ht="49.2" customHeight="1">
      <c r="M47171" s="85"/>
    </row>
    <row r="47172" spans="13:13" ht="49.2" customHeight="1">
      <c r="M47172" s="85"/>
    </row>
    <row r="47173" spans="13:13" ht="49.2" customHeight="1">
      <c r="M47173" s="85"/>
    </row>
    <row r="47174" spans="13:13" ht="49.2" customHeight="1">
      <c r="M47174" s="85"/>
    </row>
    <row r="47175" spans="13:13" ht="49.2" customHeight="1">
      <c r="M47175" s="85"/>
    </row>
    <row r="47176" spans="13:13" ht="49.2" customHeight="1">
      <c r="M47176" s="85"/>
    </row>
    <row r="47177" spans="13:13" ht="49.2" customHeight="1">
      <c r="M47177" s="85"/>
    </row>
    <row r="47178" spans="13:13" ht="49.2" customHeight="1">
      <c r="M47178" s="85"/>
    </row>
    <row r="47179" spans="13:13" ht="49.2" customHeight="1">
      <c r="M47179" s="85"/>
    </row>
    <row r="47180" spans="13:13" ht="49.2" customHeight="1">
      <c r="M47180" s="85"/>
    </row>
    <row r="47181" spans="13:13" ht="49.2" customHeight="1">
      <c r="M47181" s="85"/>
    </row>
    <row r="47182" spans="13:13" ht="49.2" customHeight="1">
      <c r="M47182" s="85"/>
    </row>
    <row r="47183" spans="13:13" ht="49.2" customHeight="1">
      <c r="M47183" s="85"/>
    </row>
    <row r="47184" spans="13:13" ht="49.2" customHeight="1">
      <c r="M47184" s="85"/>
    </row>
    <row r="47185" spans="13:13" ht="49.2" customHeight="1">
      <c r="M47185" s="85"/>
    </row>
    <row r="47186" spans="13:13" ht="49.2" customHeight="1">
      <c r="M47186" s="85"/>
    </row>
    <row r="47187" spans="13:13" ht="49.2" customHeight="1">
      <c r="M47187" s="85"/>
    </row>
    <row r="47188" spans="13:13" ht="49.2" customHeight="1">
      <c r="M47188" s="85"/>
    </row>
    <row r="47189" spans="13:13" ht="49.2" customHeight="1">
      <c r="M47189" s="85"/>
    </row>
    <row r="47190" spans="13:13" ht="49.2" customHeight="1">
      <c r="M47190" s="85"/>
    </row>
    <row r="47191" spans="13:13" ht="49.2" customHeight="1">
      <c r="M47191" s="85"/>
    </row>
    <row r="47192" spans="13:13" ht="49.2" customHeight="1">
      <c r="M47192" s="85"/>
    </row>
    <row r="47193" spans="13:13" ht="49.2" customHeight="1">
      <c r="M47193" s="85"/>
    </row>
    <row r="47194" spans="13:13" ht="49.2" customHeight="1">
      <c r="M47194" s="85"/>
    </row>
    <row r="47195" spans="13:13" ht="49.2" customHeight="1">
      <c r="M47195" s="85"/>
    </row>
    <row r="47196" spans="13:13" ht="49.2" customHeight="1">
      <c r="M47196" s="85"/>
    </row>
    <row r="47197" spans="13:13" ht="49.2" customHeight="1">
      <c r="M47197" s="85"/>
    </row>
    <row r="47198" spans="13:13" ht="49.2" customHeight="1">
      <c r="M47198" s="85"/>
    </row>
    <row r="47199" spans="13:13" ht="49.2" customHeight="1">
      <c r="M47199" s="85"/>
    </row>
    <row r="47200" spans="13:13" ht="49.2" customHeight="1">
      <c r="M47200" s="85"/>
    </row>
    <row r="47201" spans="13:13" ht="49.2" customHeight="1">
      <c r="M47201" s="85"/>
    </row>
    <row r="47202" spans="13:13" ht="49.2" customHeight="1">
      <c r="M47202" s="85"/>
    </row>
    <row r="47203" spans="13:13" ht="49.2" customHeight="1">
      <c r="M47203" s="85"/>
    </row>
    <row r="47204" spans="13:13" ht="49.2" customHeight="1">
      <c r="M47204" s="85"/>
    </row>
    <row r="47205" spans="13:13" ht="49.2" customHeight="1">
      <c r="M47205" s="85"/>
    </row>
    <row r="47206" spans="13:13" ht="49.2" customHeight="1">
      <c r="M47206" s="85"/>
    </row>
    <row r="47207" spans="13:13" ht="49.2" customHeight="1">
      <c r="M47207" s="85"/>
    </row>
    <row r="47208" spans="13:13" ht="49.2" customHeight="1">
      <c r="M47208" s="85"/>
    </row>
    <row r="47209" spans="13:13" ht="49.2" customHeight="1">
      <c r="M47209" s="85"/>
    </row>
    <row r="47210" spans="13:13" ht="49.2" customHeight="1">
      <c r="M47210" s="85"/>
    </row>
    <row r="47211" spans="13:13" ht="49.2" customHeight="1">
      <c r="M47211" s="85"/>
    </row>
    <row r="47212" spans="13:13" ht="49.2" customHeight="1">
      <c r="M47212" s="85"/>
    </row>
    <row r="47213" spans="13:13" ht="49.2" customHeight="1">
      <c r="M47213" s="85"/>
    </row>
    <row r="47214" spans="13:13" ht="49.2" customHeight="1">
      <c r="M47214" s="85"/>
    </row>
    <row r="47215" spans="13:13" ht="49.2" customHeight="1">
      <c r="M47215" s="85"/>
    </row>
    <row r="47216" spans="13:13" ht="49.2" customHeight="1">
      <c r="M47216" s="85"/>
    </row>
    <row r="47217" spans="13:13" ht="49.2" customHeight="1">
      <c r="M47217" s="85"/>
    </row>
    <row r="47218" spans="13:13" ht="49.2" customHeight="1">
      <c r="M47218" s="85"/>
    </row>
    <row r="47219" spans="13:13" ht="49.2" customHeight="1">
      <c r="M47219" s="85"/>
    </row>
    <row r="47220" spans="13:13" ht="49.2" customHeight="1">
      <c r="M47220" s="85"/>
    </row>
    <row r="47221" spans="13:13" ht="49.2" customHeight="1">
      <c r="M47221" s="85"/>
    </row>
    <row r="47222" spans="13:13" ht="49.2" customHeight="1">
      <c r="M47222" s="85"/>
    </row>
    <row r="47223" spans="13:13" ht="49.2" customHeight="1">
      <c r="M47223" s="85"/>
    </row>
    <row r="47224" spans="13:13" ht="49.2" customHeight="1">
      <c r="M47224" s="85"/>
    </row>
    <row r="47225" spans="13:13" ht="49.2" customHeight="1">
      <c r="M47225" s="85"/>
    </row>
    <row r="47226" spans="13:13" ht="49.2" customHeight="1">
      <c r="M47226" s="85"/>
    </row>
    <row r="47227" spans="13:13" ht="49.2" customHeight="1">
      <c r="M47227" s="85"/>
    </row>
    <row r="47228" spans="13:13" ht="49.2" customHeight="1">
      <c r="M47228" s="85"/>
    </row>
    <row r="47229" spans="13:13" ht="49.2" customHeight="1">
      <c r="M47229" s="85"/>
    </row>
    <row r="47230" spans="13:13" ht="49.2" customHeight="1">
      <c r="M47230" s="85"/>
    </row>
    <row r="47231" spans="13:13" ht="49.2" customHeight="1">
      <c r="M47231" s="85"/>
    </row>
    <row r="47232" spans="13:13" ht="49.2" customHeight="1">
      <c r="M47232" s="85"/>
    </row>
    <row r="47233" spans="13:13" ht="49.2" customHeight="1">
      <c r="M47233" s="85"/>
    </row>
    <row r="47234" spans="13:13" ht="49.2" customHeight="1">
      <c r="M47234" s="85"/>
    </row>
    <row r="47235" spans="13:13" ht="49.2" customHeight="1">
      <c r="M47235" s="85"/>
    </row>
    <row r="47236" spans="13:13" ht="49.2" customHeight="1">
      <c r="M47236" s="85"/>
    </row>
    <row r="47237" spans="13:13" ht="49.2" customHeight="1">
      <c r="M47237" s="85"/>
    </row>
    <row r="47238" spans="13:13" ht="49.2" customHeight="1">
      <c r="M47238" s="85"/>
    </row>
    <row r="47239" spans="13:13" ht="49.2" customHeight="1">
      <c r="M47239" s="85"/>
    </row>
    <row r="47240" spans="13:13" ht="49.2" customHeight="1">
      <c r="M47240" s="85"/>
    </row>
    <row r="47241" spans="13:13" ht="49.2" customHeight="1">
      <c r="M47241" s="85"/>
    </row>
    <row r="47242" spans="13:13" ht="49.2" customHeight="1">
      <c r="M47242" s="85"/>
    </row>
    <row r="47243" spans="13:13" ht="49.2" customHeight="1">
      <c r="M47243" s="85"/>
    </row>
    <row r="47244" spans="13:13" ht="49.2" customHeight="1">
      <c r="M47244" s="85"/>
    </row>
    <row r="47245" spans="13:13" ht="49.2" customHeight="1">
      <c r="M47245" s="85"/>
    </row>
    <row r="47246" spans="13:13" ht="49.2" customHeight="1">
      <c r="M47246" s="85"/>
    </row>
    <row r="47247" spans="13:13" ht="49.2" customHeight="1">
      <c r="M47247" s="85"/>
    </row>
    <row r="47248" spans="13:13" ht="49.2" customHeight="1">
      <c r="M47248" s="85"/>
    </row>
    <row r="47249" spans="13:13" ht="49.2" customHeight="1">
      <c r="M47249" s="85"/>
    </row>
    <row r="47250" spans="13:13" ht="49.2" customHeight="1">
      <c r="M47250" s="85"/>
    </row>
    <row r="47251" spans="13:13" ht="49.2" customHeight="1">
      <c r="M47251" s="85"/>
    </row>
    <row r="47252" spans="13:13" ht="49.2" customHeight="1">
      <c r="M47252" s="85"/>
    </row>
    <row r="47253" spans="13:13" ht="49.2" customHeight="1">
      <c r="M47253" s="85"/>
    </row>
    <row r="47254" spans="13:13" ht="49.2" customHeight="1">
      <c r="M47254" s="85"/>
    </row>
    <row r="47255" spans="13:13" ht="49.2" customHeight="1">
      <c r="M47255" s="85"/>
    </row>
    <row r="47256" spans="13:13" ht="49.2" customHeight="1">
      <c r="M47256" s="85"/>
    </row>
    <row r="47257" spans="13:13" ht="49.2" customHeight="1">
      <c r="M47257" s="85"/>
    </row>
    <row r="47258" spans="13:13" ht="49.2" customHeight="1">
      <c r="M47258" s="85"/>
    </row>
    <row r="47259" spans="13:13" ht="49.2" customHeight="1">
      <c r="M47259" s="85"/>
    </row>
    <row r="47260" spans="13:13" ht="49.2" customHeight="1">
      <c r="M47260" s="85"/>
    </row>
    <row r="47261" spans="13:13" ht="49.2" customHeight="1">
      <c r="M47261" s="85"/>
    </row>
    <row r="47262" spans="13:13" ht="49.2" customHeight="1">
      <c r="M47262" s="85"/>
    </row>
    <row r="47263" spans="13:13" ht="49.2" customHeight="1">
      <c r="M47263" s="85"/>
    </row>
    <row r="47264" spans="13:13" ht="49.2" customHeight="1">
      <c r="M47264" s="85"/>
    </row>
    <row r="47265" spans="13:13" ht="49.2" customHeight="1">
      <c r="M47265" s="85"/>
    </row>
    <row r="47266" spans="13:13" ht="49.2" customHeight="1">
      <c r="M47266" s="85"/>
    </row>
    <row r="47267" spans="13:13" ht="49.2" customHeight="1">
      <c r="M47267" s="85"/>
    </row>
    <row r="47268" spans="13:13" ht="49.2" customHeight="1">
      <c r="M47268" s="85"/>
    </row>
    <row r="47269" spans="13:13" ht="49.2" customHeight="1">
      <c r="M47269" s="85"/>
    </row>
    <row r="47270" spans="13:13" ht="49.2" customHeight="1">
      <c r="M47270" s="85"/>
    </row>
    <row r="47271" spans="13:13" ht="49.2" customHeight="1">
      <c r="M47271" s="85"/>
    </row>
    <row r="47272" spans="13:13" ht="49.2" customHeight="1">
      <c r="M47272" s="85"/>
    </row>
    <row r="47273" spans="13:13" ht="49.2" customHeight="1">
      <c r="M47273" s="85"/>
    </row>
    <row r="47274" spans="13:13" ht="49.2" customHeight="1">
      <c r="M47274" s="85"/>
    </row>
    <row r="47275" spans="13:13" ht="49.2" customHeight="1">
      <c r="M47275" s="85"/>
    </row>
    <row r="47276" spans="13:13" ht="49.2" customHeight="1">
      <c r="M47276" s="85"/>
    </row>
    <row r="47277" spans="13:13" ht="49.2" customHeight="1">
      <c r="M47277" s="85"/>
    </row>
    <row r="47278" spans="13:13" ht="49.2" customHeight="1">
      <c r="M47278" s="85"/>
    </row>
    <row r="47279" spans="13:13" ht="49.2" customHeight="1">
      <c r="M47279" s="85"/>
    </row>
    <row r="47280" spans="13:13" ht="49.2" customHeight="1">
      <c r="M47280" s="85"/>
    </row>
    <row r="47281" spans="13:13" ht="49.2" customHeight="1">
      <c r="M47281" s="85"/>
    </row>
    <row r="47282" spans="13:13" ht="49.2" customHeight="1">
      <c r="M47282" s="85"/>
    </row>
    <row r="47283" spans="13:13" ht="49.2" customHeight="1">
      <c r="M47283" s="85"/>
    </row>
    <row r="47284" spans="13:13" ht="49.2" customHeight="1">
      <c r="M47284" s="85"/>
    </row>
    <row r="47285" spans="13:13" ht="49.2" customHeight="1">
      <c r="M47285" s="85"/>
    </row>
    <row r="47286" spans="13:13" ht="49.2" customHeight="1">
      <c r="M47286" s="85"/>
    </row>
    <row r="47287" spans="13:13" ht="49.2" customHeight="1">
      <c r="M47287" s="85"/>
    </row>
    <row r="47288" spans="13:13" ht="49.2" customHeight="1">
      <c r="M47288" s="85"/>
    </row>
    <row r="47289" spans="13:13" ht="49.2" customHeight="1">
      <c r="M47289" s="85"/>
    </row>
    <row r="47290" spans="13:13" ht="49.2" customHeight="1">
      <c r="M47290" s="85"/>
    </row>
    <row r="47291" spans="13:13" ht="49.2" customHeight="1">
      <c r="M47291" s="85"/>
    </row>
    <row r="47292" spans="13:13" ht="49.2" customHeight="1">
      <c r="M47292" s="85"/>
    </row>
    <row r="47293" spans="13:13" ht="49.2" customHeight="1">
      <c r="M47293" s="85"/>
    </row>
    <row r="47294" spans="13:13" ht="49.2" customHeight="1">
      <c r="M47294" s="85"/>
    </row>
    <row r="47295" spans="13:13" ht="49.2" customHeight="1">
      <c r="M47295" s="85"/>
    </row>
    <row r="47296" spans="13:13" ht="49.2" customHeight="1">
      <c r="M47296" s="85"/>
    </row>
    <row r="47297" spans="13:13" ht="49.2" customHeight="1">
      <c r="M47297" s="85"/>
    </row>
    <row r="47298" spans="13:13" ht="49.2" customHeight="1">
      <c r="M47298" s="85"/>
    </row>
    <row r="47299" spans="13:13" ht="49.2" customHeight="1">
      <c r="M47299" s="85"/>
    </row>
    <row r="47300" spans="13:13" ht="49.2" customHeight="1">
      <c r="M47300" s="85"/>
    </row>
    <row r="47301" spans="13:13" ht="49.2" customHeight="1">
      <c r="M47301" s="85"/>
    </row>
    <row r="47302" spans="13:13" ht="49.2" customHeight="1">
      <c r="M47302" s="85"/>
    </row>
    <row r="47303" spans="13:13" ht="49.2" customHeight="1">
      <c r="M47303" s="85"/>
    </row>
    <row r="47304" spans="13:13" ht="49.2" customHeight="1">
      <c r="M47304" s="85"/>
    </row>
    <row r="47305" spans="13:13" ht="49.2" customHeight="1">
      <c r="M47305" s="85"/>
    </row>
    <row r="47306" spans="13:13" ht="49.2" customHeight="1">
      <c r="M47306" s="85"/>
    </row>
    <row r="47307" spans="13:13" ht="49.2" customHeight="1">
      <c r="M47307" s="85"/>
    </row>
    <row r="47308" spans="13:13" ht="49.2" customHeight="1">
      <c r="M47308" s="85"/>
    </row>
    <row r="47309" spans="13:13" ht="49.2" customHeight="1">
      <c r="M47309" s="85"/>
    </row>
    <row r="47310" spans="13:13" ht="49.2" customHeight="1">
      <c r="M47310" s="85"/>
    </row>
    <row r="47311" spans="13:13" ht="49.2" customHeight="1">
      <c r="M47311" s="85"/>
    </row>
    <row r="47312" spans="13:13" ht="49.2" customHeight="1">
      <c r="M47312" s="85"/>
    </row>
    <row r="47313" spans="13:13" ht="49.2" customHeight="1">
      <c r="M47313" s="85"/>
    </row>
    <row r="47314" spans="13:13" ht="49.2" customHeight="1">
      <c r="M47314" s="85"/>
    </row>
    <row r="47315" spans="13:13" ht="49.2" customHeight="1">
      <c r="M47315" s="85"/>
    </row>
    <row r="47316" spans="13:13" ht="49.2" customHeight="1">
      <c r="M47316" s="85"/>
    </row>
    <row r="47317" spans="13:13" ht="49.2" customHeight="1">
      <c r="M47317" s="85"/>
    </row>
    <row r="47318" spans="13:13" ht="49.2" customHeight="1">
      <c r="M47318" s="85"/>
    </row>
    <row r="47319" spans="13:13" ht="49.2" customHeight="1">
      <c r="M47319" s="85"/>
    </row>
    <row r="47320" spans="13:13" ht="49.2" customHeight="1">
      <c r="M47320" s="85"/>
    </row>
    <row r="47321" spans="13:13" ht="49.2" customHeight="1">
      <c r="M47321" s="85"/>
    </row>
    <row r="47322" spans="13:13" ht="49.2" customHeight="1">
      <c r="M47322" s="85"/>
    </row>
    <row r="47323" spans="13:13" ht="49.2" customHeight="1">
      <c r="M47323" s="85"/>
    </row>
    <row r="47324" spans="13:13" ht="49.2" customHeight="1">
      <c r="M47324" s="85"/>
    </row>
    <row r="47325" spans="13:13" ht="49.2" customHeight="1">
      <c r="M47325" s="85"/>
    </row>
    <row r="47326" spans="13:13" ht="49.2" customHeight="1">
      <c r="M47326" s="85"/>
    </row>
    <row r="47327" spans="13:13" ht="49.2" customHeight="1">
      <c r="M47327" s="85"/>
    </row>
    <row r="47328" spans="13:13" ht="49.2" customHeight="1">
      <c r="M47328" s="85"/>
    </row>
    <row r="47329" spans="13:13" ht="49.2" customHeight="1">
      <c r="M47329" s="85"/>
    </row>
    <row r="47330" spans="13:13" ht="49.2" customHeight="1">
      <c r="M47330" s="85"/>
    </row>
    <row r="47331" spans="13:13" ht="49.2" customHeight="1">
      <c r="M47331" s="85"/>
    </row>
    <row r="47332" spans="13:13" ht="49.2" customHeight="1">
      <c r="M47332" s="85"/>
    </row>
    <row r="47333" spans="13:13" ht="49.2" customHeight="1">
      <c r="M47333" s="85"/>
    </row>
    <row r="47334" spans="13:13" ht="49.2" customHeight="1">
      <c r="M47334" s="85"/>
    </row>
    <row r="47335" spans="13:13" ht="49.2" customHeight="1">
      <c r="M47335" s="85"/>
    </row>
    <row r="47336" spans="13:13" ht="49.2" customHeight="1">
      <c r="M47336" s="85"/>
    </row>
    <row r="47337" spans="13:13" ht="49.2" customHeight="1">
      <c r="M47337" s="85"/>
    </row>
    <row r="47338" spans="13:13" ht="49.2" customHeight="1">
      <c r="M47338" s="85"/>
    </row>
    <row r="47339" spans="13:13" ht="49.2" customHeight="1">
      <c r="M47339" s="85"/>
    </row>
    <row r="47340" spans="13:13" ht="49.2" customHeight="1">
      <c r="M47340" s="85"/>
    </row>
    <row r="47341" spans="13:13" ht="49.2" customHeight="1">
      <c r="M47341" s="85"/>
    </row>
    <row r="47342" spans="13:13" ht="49.2" customHeight="1">
      <c r="M47342" s="85"/>
    </row>
    <row r="47343" spans="13:13" ht="49.2" customHeight="1">
      <c r="M47343" s="85"/>
    </row>
    <row r="47344" spans="13:13" ht="49.2" customHeight="1">
      <c r="M47344" s="85"/>
    </row>
    <row r="47345" spans="13:13" ht="49.2" customHeight="1">
      <c r="M47345" s="85"/>
    </row>
    <row r="47346" spans="13:13" ht="49.2" customHeight="1">
      <c r="M47346" s="85"/>
    </row>
    <row r="47347" spans="13:13" ht="49.2" customHeight="1">
      <c r="M47347" s="85"/>
    </row>
    <row r="47348" spans="13:13" ht="49.2" customHeight="1">
      <c r="M47348" s="85"/>
    </row>
    <row r="47349" spans="13:13" ht="49.2" customHeight="1">
      <c r="M47349" s="85"/>
    </row>
    <row r="47350" spans="13:13" ht="49.2" customHeight="1">
      <c r="M47350" s="85"/>
    </row>
    <row r="47351" spans="13:13" ht="49.2" customHeight="1">
      <c r="M47351" s="85"/>
    </row>
    <row r="47352" spans="13:13" ht="49.2" customHeight="1">
      <c r="M47352" s="85"/>
    </row>
    <row r="47353" spans="13:13" ht="49.2" customHeight="1">
      <c r="M47353" s="85"/>
    </row>
    <row r="47354" spans="13:13" ht="49.2" customHeight="1">
      <c r="M47354" s="85"/>
    </row>
    <row r="47355" spans="13:13" ht="49.2" customHeight="1">
      <c r="M47355" s="85"/>
    </row>
    <row r="47356" spans="13:13" ht="49.2" customHeight="1">
      <c r="M47356" s="85"/>
    </row>
    <row r="47357" spans="13:13" ht="49.2" customHeight="1">
      <c r="M47357" s="85"/>
    </row>
    <row r="47358" spans="13:13" ht="49.2" customHeight="1">
      <c r="M47358" s="85"/>
    </row>
    <row r="47359" spans="13:13" ht="49.2" customHeight="1">
      <c r="M47359" s="85"/>
    </row>
    <row r="47360" spans="13:13" ht="49.2" customHeight="1">
      <c r="M47360" s="85"/>
    </row>
    <row r="47361" spans="13:13" ht="49.2" customHeight="1">
      <c r="M47361" s="85"/>
    </row>
    <row r="47362" spans="13:13" ht="49.2" customHeight="1">
      <c r="M47362" s="85"/>
    </row>
    <row r="47363" spans="13:13" ht="49.2" customHeight="1">
      <c r="M47363" s="85"/>
    </row>
    <row r="47364" spans="13:13" ht="49.2" customHeight="1">
      <c r="M47364" s="85"/>
    </row>
    <row r="47365" spans="13:13" ht="49.2" customHeight="1">
      <c r="M47365" s="85"/>
    </row>
    <row r="47366" spans="13:13" ht="49.2" customHeight="1">
      <c r="M47366" s="85"/>
    </row>
    <row r="47367" spans="13:13" ht="49.2" customHeight="1">
      <c r="M47367" s="85"/>
    </row>
    <row r="47368" spans="13:13" ht="49.2" customHeight="1">
      <c r="M47368" s="85"/>
    </row>
    <row r="47369" spans="13:13" ht="49.2" customHeight="1">
      <c r="M47369" s="85"/>
    </row>
    <row r="47370" spans="13:13" ht="49.2" customHeight="1">
      <c r="M47370" s="85"/>
    </row>
    <row r="47371" spans="13:13" ht="49.2" customHeight="1">
      <c r="M47371" s="85"/>
    </row>
    <row r="47372" spans="13:13" ht="49.2" customHeight="1">
      <c r="M47372" s="85"/>
    </row>
    <row r="47373" spans="13:13" ht="49.2" customHeight="1">
      <c r="M47373" s="85"/>
    </row>
    <row r="47374" spans="13:13" ht="49.2" customHeight="1">
      <c r="M47374" s="85"/>
    </row>
    <row r="47375" spans="13:13" ht="49.2" customHeight="1">
      <c r="M47375" s="85"/>
    </row>
    <row r="47376" spans="13:13" ht="49.2" customHeight="1">
      <c r="M47376" s="85"/>
    </row>
    <row r="47377" spans="13:13" ht="49.2" customHeight="1">
      <c r="M47377" s="85"/>
    </row>
    <row r="47378" spans="13:13" ht="49.2" customHeight="1">
      <c r="M47378" s="85"/>
    </row>
    <row r="47379" spans="13:13" ht="49.2" customHeight="1">
      <c r="M47379" s="85"/>
    </row>
    <row r="47380" spans="13:13" ht="49.2" customHeight="1">
      <c r="M47380" s="85"/>
    </row>
    <row r="47381" spans="13:13" ht="49.2" customHeight="1">
      <c r="M47381" s="85"/>
    </row>
    <row r="47382" spans="13:13" ht="49.2" customHeight="1">
      <c r="M47382" s="85"/>
    </row>
    <row r="47383" spans="13:13" ht="49.2" customHeight="1">
      <c r="M47383" s="85"/>
    </row>
    <row r="47384" spans="13:13" ht="49.2" customHeight="1">
      <c r="M47384" s="85"/>
    </row>
    <row r="47385" spans="13:13" ht="49.2" customHeight="1">
      <c r="M47385" s="85"/>
    </row>
    <row r="47386" spans="13:13" ht="49.2" customHeight="1">
      <c r="M47386" s="85"/>
    </row>
    <row r="47387" spans="13:13" ht="49.2" customHeight="1">
      <c r="M47387" s="85"/>
    </row>
    <row r="47388" spans="13:13" ht="49.2" customHeight="1">
      <c r="M47388" s="85"/>
    </row>
    <row r="47389" spans="13:13" ht="49.2" customHeight="1">
      <c r="M47389" s="85"/>
    </row>
    <row r="47390" spans="13:13" ht="49.2" customHeight="1">
      <c r="M47390" s="85"/>
    </row>
    <row r="47391" spans="13:13" ht="49.2" customHeight="1">
      <c r="M47391" s="85"/>
    </row>
    <row r="47392" spans="13:13" ht="49.2" customHeight="1">
      <c r="M47392" s="85"/>
    </row>
    <row r="47393" spans="13:13" ht="49.2" customHeight="1">
      <c r="M47393" s="85"/>
    </row>
    <row r="47394" spans="13:13" ht="49.2" customHeight="1">
      <c r="M47394" s="85"/>
    </row>
    <row r="47395" spans="13:13" ht="49.2" customHeight="1">
      <c r="M47395" s="85"/>
    </row>
    <row r="47396" spans="13:13" ht="49.2" customHeight="1">
      <c r="M47396" s="85"/>
    </row>
    <row r="47397" spans="13:13" ht="49.2" customHeight="1">
      <c r="M47397" s="85"/>
    </row>
    <row r="47398" spans="13:13" ht="49.2" customHeight="1">
      <c r="M47398" s="85"/>
    </row>
    <row r="47399" spans="13:13" ht="49.2" customHeight="1">
      <c r="M47399" s="85"/>
    </row>
    <row r="47400" spans="13:13" ht="49.2" customHeight="1">
      <c r="M47400" s="85"/>
    </row>
    <row r="47401" spans="13:13" ht="49.2" customHeight="1">
      <c r="M47401" s="85"/>
    </row>
    <row r="47402" spans="13:13" ht="49.2" customHeight="1">
      <c r="M47402" s="85"/>
    </row>
    <row r="47403" spans="13:13" ht="49.2" customHeight="1">
      <c r="M47403" s="85"/>
    </row>
    <row r="47404" spans="13:13" ht="49.2" customHeight="1">
      <c r="M47404" s="85"/>
    </row>
    <row r="47405" spans="13:13" ht="49.2" customHeight="1">
      <c r="M47405" s="85"/>
    </row>
    <row r="47406" spans="13:13" ht="49.2" customHeight="1">
      <c r="M47406" s="85"/>
    </row>
    <row r="47407" spans="13:13" ht="49.2" customHeight="1">
      <c r="M47407" s="85"/>
    </row>
    <row r="47408" spans="13:13" ht="49.2" customHeight="1">
      <c r="M47408" s="85"/>
    </row>
    <row r="47409" spans="13:13" ht="49.2" customHeight="1">
      <c r="M47409" s="85"/>
    </row>
    <row r="47410" spans="13:13" ht="49.2" customHeight="1">
      <c r="M47410" s="85"/>
    </row>
    <row r="47411" spans="13:13" ht="49.2" customHeight="1">
      <c r="M47411" s="85"/>
    </row>
    <row r="47412" spans="13:13" ht="49.2" customHeight="1">
      <c r="M47412" s="85"/>
    </row>
    <row r="47413" spans="13:13" ht="49.2" customHeight="1">
      <c r="M47413" s="85"/>
    </row>
    <row r="47414" spans="13:13" ht="49.2" customHeight="1">
      <c r="M47414" s="85"/>
    </row>
    <row r="47415" spans="13:13" ht="49.2" customHeight="1">
      <c r="M47415" s="85"/>
    </row>
    <row r="47416" spans="13:13" ht="49.2" customHeight="1">
      <c r="M47416" s="85"/>
    </row>
    <row r="47417" spans="13:13" ht="49.2" customHeight="1">
      <c r="M47417" s="85"/>
    </row>
    <row r="47418" spans="13:13" ht="49.2" customHeight="1">
      <c r="M47418" s="85"/>
    </row>
    <row r="47419" spans="13:13" ht="49.2" customHeight="1">
      <c r="M47419" s="85"/>
    </row>
    <row r="47420" spans="13:13" ht="49.2" customHeight="1">
      <c r="M47420" s="85"/>
    </row>
    <row r="47421" spans="13:13" ht="49.2" customHeight="1">
      <c r="M47421" s="85"/>
    </row>
    <row r="47422" spans="13:13" ht="49.2" customHeight="1">
      <c r="M47422" s="85"/>
    </row>
    <row r="47423" spans="13:13" ht="49.2" customHeight="1">
      <c r="M47423" s="85"/>
    </row>
    <row r="47424" spans="13:13" ht="49.2" customHeight="1">
      <c r="M47424" s="85"/>
    </row>
    <row r="47425" spans="13:13" ht="49.2" customHeight="1">
      <c r="M47425" s="85"/>
    </row>
    <row r="47426" spans="13:13" ht="49.2" customHeight="1">
      <c r="M47426" s="85"/>
    </row>
    <row r="47427" spans="13:13" ht="49.2" customHeight="1">
      <c r="M47427" s="85"/>
    </row>
    <row r="47428" spans="13:13" ht="49.2" customHeight="1">
      <c r="M47428" s="85"/>
    </row>
    <row r="47429" spans="13:13" ht="49.2" customHeight="1">
      <c r="M47429" s="85"/>
    </row>
    <row r="47430" spans="13:13" ht="49.2" customHeight="1">
      <c r="M47430" s="85"/>
    </row>
    <row r="47431" spans="13:13" ht="49.2" customHeight="1">
      <c r="M47431" s="85"/>
    </row>
    <row r="47432" spans="13:13" ht="49.2" customHeight="1">
      <c r="M47432" s="85"/>
    </row>
    <row r="47433" spans="13:13" ht="49.2" customHeight="1">
      <c r="M47433" s="85"/>
    </row>
    <row r="47434" spans="13:13" ht="49.2" customHeight="1">
      <c r="M47434" s="85"/>
    </row>
    <row r="47435" spans="13:13" ht="49.2" customHeight="1">
      <c r="M47435" s="85"/>
    </row>
    <row r="47436" spans="13:13" ht="49.2" customHeight="1">
      <c r="M47436" s="85"/>
    </row>
    <row r="47437" spans="13:13" ht="49.2" customHeight="1">
      <c r="M47437" s="85"/>
    </row>
    <row r="47438" spans="13:13" ht="49.2" customHeight="1">
      <c r="M47438" s="85"/>
    </row>
    <row r="47439" spans="13:13" ht="49.2" customHeight="1">
      <c r="M47439" s="85"/>
    </row>
    <row r="47440" spans="13:13" ht="49.2" customHeight="1">
      <c r="M47440" s="85"/>
    </row>
    <row r="47441" spans="13:13" ht="49.2" customHeight="1">
      <c r="M47441" s="85"/>
    </row>
    <row r="47442" spans="13:13" ht="49.2" customHeight="1">
      <c r="M47442" s="85"/>
    </row>
    <row r="47443" spans="13:13" ht="49.2" customHeight="1">
      <c r="M47443" s="85"/>
    </row>
    <row r="47444" spans="13:13" ht="49.2" customHeight="1">
      <c r="M47444" s="85"/>
    </row>
    <row r="47445" spans="13:13" ht="49.2" customHeight="1">
      <c r="M47445" s="85"/>
    </row>
    <row r="47446" spans="13:13" ht="49.2" customHeight="1">
      <c r="M47446" s="85"/>
    </row>
    <row r="47447" spans="13:13" ht="49.2" customHeight="1">
      <c r="M47447" s="85"/>
    </row>
    <row r="47448" spans="13:13" ht="49.2" customHeight="1">
      <c r="M47448" s="85"/>
    </row>
    <row r="47449" spans="13:13" ht="49.2" customHeight="1">
      <c r="M47449" s="85"/>
    </row>
    <row r="47450" spans="13:13" ht="49.2" customHeight="1">
      <c r="M47450" s="85"/>
    </row>
    <row r="47451" spans="13:13" ht="49.2" customHeight="1">
      <c r="M47451" s="85"/>
    </row>
    <row r="47452" spans="13:13" ht="49.2" customHeight="1">
      <c r="M47452" s="85"/>
    </row>
    <row r="47453" spans="13:13" ht="49.2" customHeight="1">
      <c r="M47453" s="85"/>
    </row>
    <row r="47454" spans="13:13" ht="49.2" customHeight="1">
      <c r="M47454" s="85"/>
    </row>
    <row r="47455" spans="13:13" ht="49.2" customHeight="1">
      <c r="M47455" s="85"/>
    </row>
    <row r="47456" spans="13:13" ht="49.2" customHeight="1">
      <c r="M47456" s="85"/>
    </row>
    <row r="47457" spans="13:13" ht="49.2" customHeight="1">
      <c r="M47457" s="85"/>
    </row>
    <row r="47458" spans="13:13" ht="49.2" customHeight="1">
      <c r="M47458" s="85"/>
    </row>
    <row r="47459" spans="13:13" ht="49.2" customHeight="1">
      <c r="M47459" s="85"/>
    </row>
    <row r="47460" spans="13:13" ht="49.2" customHeight="1">
      <c r="M47460" s="85"/>
    </row>
    <row r="47461" spans="13:13" ht="49.2" customHeight="1">
      <c r="M47461" s="85"/>
    </row>
    <row r="47462" spans="13:13" ht="49.2" customHeight="1">
      <c r="M47462" s="85"/>
    </row>
    <row r="47463" spans="13:13" ht="49.2" customHeight="1">
      <c r="M47463" s="85"/>
    </row>
    <row r="47464" spans="13:13" ht="49.2" customHeight="1">
      <c r="M47464" s="85"/>
    </row>
    <row r="47465" spans="13:13" ht="49.2" customHeight="1">
      <c r="M47465" s="85"/>
    </row>
    <row r="47466" spans="13:13" ht="49.2" customHeight="1">
      <c r="M47466" s="85"/>
    </row>
    <row r="47467" spans="13:13" ht="49.2" customHeight="1">
      <c r="M47467" s="85"/>
    </row>
    <row r="47468" spans="13:13" ht="49.2" customHeight="1">
      <c r="M47468" s="85"/>
    </row>
    <row r="47469" spans="13:13" ht="49.2" customHeight="1">
      <c r="M47469" s="85"/>
    </row>
    <row r="47470" spans="13:13" ht="49.2" customHeight="1">
      <c r="M47470" s="85"/>
    </row>
    <row r="47471" spans="13:13" ht="49.2" customHeight="1">
      <c r="M47471" s="85"/>
    </row>
    <row r="47472" spans="13:13" ht="49.2" customHeight="1">
      <c r="M47472" s="85"/>
    </row>
    <row r="47473" spans="13:13" ht="49.2" customHeight="1">
      <c r="M47473" s="85"/>
    </row>
    <row r="47474" spans="13:13" ht="49.2" customHeight="1">
      <c r="M47474" s="85"/>
    </row>
    <row r="47475" spans="13:13" ht="49.2" customHeight="1">
      <c r="M47475" s="85"/>
    </row>
    <row r="47476" spans="13:13" ht="49.2" customHeight="1">
      <c r="M47476" s="85"/>
    </row>
    <row r="47477" spans="13:13" ht="49.2" customHeight="1">
      <c r="M47477" s="85"/>
    </row>
    <row r="47478" spans="13:13" ht="49.2" customHeight="1">
      <c r="M47478" s="85"/>
    </row>
    <row r="47479" spans="13:13" ht="49.2" customHeight="1">
      <c r="M47479" s="85"/>
    </row>
    <row r="47480" spans="13:13" ht="49.2" customHeight="1">
      <c r="M47480" s="85"/>
    </row>
    <row r="47481" spans="13:13" ht="49.2" customHeight="1">
      <c r="M47481" s="85"/>
    </row>
    <row r="47482" spans="13:13" ht="49.2" customHeight="1">
      <c r="M47482" s="85"/>
    </row>
    <row r="47483" spans="13:13" ht="49.2" customHeight="1">
      <c r="M47483" s="85"/>
    </row>
    <row r="47484" spans="13:13" ht="49.2" customHeight="1">
      <c r="M47484" s="85"/>
    </row>
    <row r="47485" spans="13:13" ht="49.2" customHeight="1">
      <c r="M47485" s="85"/>
    </row>
    <row r="47486" spans="13:13" ht="49.2" customHeight="1">
      <c r="M47486" s="85"/>
    </row>
    <row r="47487" spans="13:13" ht="49.2" customHeight="1">
      <c r="M47487" s="85"/>
    </row>
    <row r="47488" spans="13:13" ht="49.2" customHeight="1">
      <c r="M47488" s="85"/>
    </row>
    <row r="47489" spans="13:13" ht="49.2" customHeight="1">
      <c r="M47489" s="85"/>
    </row>
    <row r="47490" spans="13:13" ht="49.2" customHeight="1">
      <c r="M47490" s="85"/>
    </row>
    <row r="47491" spans="13:13" ht="49.2" customHeight="1">
      <c r="M47491" s="85"/>
    </row>
    <row r="47492" spans="13:13" ht="49.2" customHeight="1">
      <c r="M47492" s="85"/>
    </row>
    <row r="47493" spans="13:13" ht="49.2" customHeight="1">
      <c r="M47493" s="85"/>
    </row>
    <row r="47494" spans="13:13" ht="49.2" customHeight="1">
      <c r="M47494" s="85"/>
    </row>
    <row r="47495" spans="13:13" ht="49.2" customHeight="1">
      <c r="M47495" s="85"/>
    </row>
    <row r="47496" spans="13:13" ht="49.2" customHeight="1">
      <c r="M47496" s="85"/>
    </row>
    <row r="47497" spans="13:13" ht="49.2" customHeight="1">
      <c r="M47497" s="85"/>
    </row>
    <row r="47498" spans="13:13" ht="49.2" customHeight="1">
      <c r="M47498" s="85"/>
    </row>
    <row r="47499" spans="13:13" ht="49.2" customHeight="1">
      <c r="M47499" s="85"/>
    </row>
    <row r="47500" spans="13:13" ht="49.2" customHeight="1">
      <c r="M47500" s="85"/>
    </row>
    <row r="47501" spans="13:13" ht="49.2" customHeight="1">
      <c r="M47501" s="85"/>
    </row>
    <row r="47502" spans="13:13" ht="49.2" customHeight="1">
      <c r="M47502" s="85"/>
    </row>
    <row r="47503" spans="13:13" ht="49.2" customHeight="1">
      <c r="M47503" s="85"/>
    </row>
    <row r="47504" spans="13:13" ht="49.2" customHeight="1">
      <c r="M47504" s="85"/>
    </row>
    <row r="47505" spans="13:13" ht="49.2" customHeight="1">
      <c r="M47505" s="85"/>
    </row>
    <row r="47506" spans="13:13" ht="49.2" customHeight="1">
      <c r="M47506" s="85"/>
    </row>
    <row r="47507" spans="13:13" ht="49.2" customHeight="1">
      <c r="M47507" s="85"/>
    </row>
    <row r="47508" spans="13:13" ht="49.2" customHeight="1">
      <c r="M47508" s="85"/>
    </row>
    <row r="47509" spans="13:13" ht="49.2" customHeight="1">
      <c r="M47509" s="85"/>
    </row>
    <row r="47510" spans="13:13" ht="49.2" customHeight="1">
      <c r="M47510" s="85"/>
    </row>
    <row r="47511" spans="13:13" ht="49.2" customHeight="1">
      <c r="M47511" s="85"/>
    </row>
    <row r="47512" spans="13:13" ht="49.2" customHeight="1">
      <c r="M47512" s="85"/>
    </row>
    <row r="47513" spans="13:13" ht="49.2" customHeight="1">
      <c r="M47513" s="85"/>
    </row>
    <row r="47514" spans="13:13" ht="49.2" customHeight="1">
      <c r="M47514" s="85"/>
    </row>
    <row r="47515" spans="13:13" ht="49.2" customHeight="1">
      <c r="M47515" s="85"/>
    </row>
    <row r="47516" spans="13:13" ht="49.2" customHeight="1">
      <c r="M47516" s="85"/>
    </row>
    <row r="47517" spans="13:13" ht="49.2" customHeight="1">
      <c r="M47517" s="85"/>
    </row>
    <row r="47518" spans="13:13" ht="49.2" customHeight="1">
      <c r="M47518" s="85"/>
    </row>
    <row r="47519" spans="13:13" ht="49.2" customHeight="1">
      <c r="M47519" s="85"/>
    </row>
    <row r="47520" spans="13:13" ht="49.2" customHeight="1">
      <c r="M47520" s="85"/>
    </row>
    <row r="47521" spans="13:13" ht="49.2" customHeight="1">
      <c r="M47521" s="85"/>
    </row>
    <row r="47522" spans="13:13" ht="49.2" customHeight="1">
      <c r="M47522" s="85"/>
    </row>
    <row r="47523" spans="13:13" ht="49.2" customHeight="1">
      <c r="M47523" s="85"/>
    </row>
    <row r="47524" spans="13:13" ht="49.2" customHeight="1">
      <c r="M47524" s="85"/>
    </row>
    <row r="47525" spans="13:13" ht="49.2" customHeight="1">
      <c r="M47525" s="85"/>
    </row>
    <row r="47526" spans="13:13" ht="49.2" customHeight="1">
      <c r="M47526" s="85"/>
    </row>
    <row r="47527" spans="13:13" ht="49.2" customHeight="1">
      <c r="M47527" s="85"/>
    </row>
    <row r="47528" spans="13:13" ht="49.2" customHeight="1">
      <c r="M47528" s="85"/>
    </row>
    <row r="47529" spans="13:13" ht="49.2" customHeight="1">
      <c r="M47529" s="85"/>
    </row>
    <row r="47530" spans="13:13" ht="49.2" customHeight="1">
      <c r="M47530" s="85"/>
    </row>
    <row r="47531" spans="13:13" ht="49.2" customHeight="1">
      <c r="M47531" s="85"/>
    </row>
    <row r="47532" spans="13:13" ht="49.2" customHeight="1">
      <c r="M47532" s="85"/>
    </row>
    <row r="47533" spans="13:13" ht="49.2" customHeight="1">
      <c r="M47533" s="85"/>
    </row>
    <row r="47534" spans="13:13" ht="49.2" customHeight="1">
      <c r="M47534" s="85"/>
    </row>
    <row r="47535" spans="13:13" ht="49.2" customHeight="1">
      <c r="M47535" s="85"/>
    </row>
    <row r="47536" spans="13:13" ht="49.2" customHeight="1">
      <c r="M47536" s="85"/>
    </row>
    <row r="47537" spans="13:13" ht="49.2" customHeight="1">
      <c r="M47537" s="85"/>
    </row>
    <row r="47538" spans="13:13" ht="49.2" customHeight="1">
      <c r="M47538" s="85"/>
    </row>
    <row r="47539" spans="13:13" ht="49.2" customHeight="1">
      <c r="M47539" s="85"/>
    </row>
    <row r="47540" spans="13:13" ht="49.2" customHeight="1">
      <c r="M47540" s="85"/>
    </row>
    <row r="47541" spans="13:13" ht="49.2" customHeight="1">
      <c r="M47541" s="85"/>
    </row>
    <row r="47542" spans="13:13" ht="49.2" customHeight="1">
      <c r="M47542" s="85"/>
    </row>
    <row r="47543" spans="13:13" ht="49.2" customHeight="1">
      <c r="M47543" s="85"/>
    </row>
    <row r="47544" spans="13:13" ht="49.2" customHeight="1">
      <c r="M47544" s="85"/>
    </row>
    <row r="47545" spans="13:13" ht="49.2" customHeight="1">
      <c r="M47545" s="85"/>
    </row>
    <row r="47546" spans="13:13" ht="49.2" customHeight="1">
      <c r="M47546" s="85"/>
    </row>
    <row r="47547" spans="13:13" ht="49.2" customHeight="1">
      <c r="M47547" s="85"/>
    </row>
    <row r="47548" spans="13:13" ht="49.2" customHeight="1">
      <c r="M47548" s="85"/>
    </row>
    <row r="47549" spans="13:13" ht="49.2" customHeight="1">
      <c r="M47549" s="85"/>
    </row>
    <row r="47550" spans="13:13" ht="49.2" customHeight="1">
      <c r="M47550" s="85"/>
    </row>
    <row r="47551" spans="13:13" ht="49.2" customHeight="1">
      <c r="M47551" s="85"/>
    </row>
    <row r="47552" spans="13:13" ht="49.2" customHeight="1">
      <c r="M47552" s="85"/>
    </row>
    <row r="47553" spans="13:13" ht="49.2" customHeight="1">
      <c r="M47553" s="85"/>
    </row>
    <row r="47554" spans="13:13" ht="49.2" customHeight="1">
      <c r="M47554" s="85"/>
    </row>
    <row r="47555" spans="13:13" ht="49.2" customHeight="1">
      <c r="M47555" s="85"/>
    </row>
    <row r="47556" spans="13:13" ht="49.2" customHeight="1">
      <c r="M47556" s="85"/>
    </row>
    <row r="47557" spans="13:13" ht="49.2" customHeight="1">
      <c r="M47557" s="85"/>
    </row>
    <row r="47558" spans="13:13" ht="49.2" customHeight="1">
      <c r="M47558" s="85"/>
    </row>
    <row r="47559" spans="13:13" ht="49.2" customHeight="1">
      <c r="M47559" s="85"/>
    </row>
    <row r="47560" spans="13:13" ht="49.2" customHeight="1">
      <c r="M47560" s="85"/>
    </row>
    <row r="47561" spans="13:13" ht="49.2" customHeight="1">
      <c r="M47561" s="85"/>
    </row>
    <row r="47562" spans="13:13" ht="49.2" customHeight="1">
      <c r="M47562" s="85"/>
    </row>
    <row r="47563" spans="13:13" ht="49.2" customHeight="1">
      <c r="M47563" s="85"/>
    </row>
    <row r="47564" spans="13:13" ht="49.2" customHeight="1">
      <c r="M47564" s="85"/>
    </row>
    <row r="47565" spans="13:13" ht="49.2" customHeight="1">
      <c r="M47565" s="85"/>
    </row>
    <row r="47566" spans="13:13" ht="49.2" customHeight="1">
      <c r="M47566" s="85"/>
    </row>
    <row r="47567" spans="13:13" ht="49.2" customHeight="1">
      <c r="M47567" s="85"/>
    </row>
    <row r="47568" spans="13:13" ht="49.2" customHeight="1">
      <c r="M47568" s="85"/>
    </row>
    <row r="47569" spans="13:13" ht="49.2" customHeight="1">
      <c r="M47569" s="85"/>
    </row>
    <row r="47570" spans="13:13" ht="49.2" customHeight="1">
      <c r="M47570" s="85"/>
    </row>
    <row r="47571" spans="13:13" ht="49.2" customHeight="1">
      <c r="M47571" s="85"/>
    </row>
    <row r="47572" spans="13:13" ht="49.2" customHeight="1">
      <c r="M47572" s="85"/>
    </row>
    <row r="47573" spans="13:13" ht="49.2" customHeight="1">
      <c r="M47573" s="85"/>
    </row>
    <row r="47574" spans="13:13" ht="49.2" customHeight="1">
      <c r="M47574" s="85"/>
    </row>
    <row r="47575" spans="13:13" ht="49.2" customHeight="1">
      <c r="M47575" s="85"/>
    </row>
    <row r="47576" spans="13:13" ht="49.2" customHeight="1">
      <c r="M47576" s="85"/>
    </row>
    <row r="47577" spans="13:13" ht="49.2" customHeight="1">
      <c r="M47577" s="85"/>
    </row>
    <row r="47578" spans="13:13" ht="49.2" customHeight="1">
      <c r="M47578" s="85"/>
    </row>
    <row r="47579" spans="13:13" ht="49.2" customHeight="1">
      <c r="M47579" s="85"/>
    </row>
    <row r="47580" spans="13:13" ht="49.2" customHeight="1">
      <c r="M47580" s="85"/>
    </row>
    <row r="47581" spans="13:13" ht="49.2" customHeight="1">
      <c r="M47581" s="85"/>
    </row>
    <row r="47582" spans="13:13" ht="49.2" customHeight="1">
      <c r="M47582" s="85"/>
    </row>
    <row r="47583" spans="13:13" ht="49.2" customHeight="1">
      <c r="M47583" s="85"/>
    </row>
    <row r="47584" spans="13:13" ht="49.2" customHeight="1">
      <c r="M47584" s="85"/>
    </row>
    <row r="47585" spans="13:13" ht="49.2" customHeight="1">
      <c r="M47585" s="85"/>
    </row>
    <row r="47586" spans="13:13" ht="49.2" customHeight="1">
      <c r="M47586" s="85"/>
    </row>
    <row r="47587" spans="13:13" ht="49.2" customHeight="1">
      <c r="M47587" s="85"/>
    </row>
    <row r="47588" spans="13:13" ht="49.2" customHeight="1">
      <c r="M47588" s="85"/>
    </row>
    <row r="47589" spans="13:13" ht="49.2" customHeight="1">
      <c r="M47589" s="85"/>
    </row>
    <row r="47590" spans="13:13" ht="49.2" customHeight="1">
      <c r="M47590" s="85"/>
    </row>
    <row r="47591" spans="13:13" ht="49.2" customHeight="1">
      <c r="M47591" s="85"/>
    </row>
    <row r="47592" spans="13:13" ht="49.2" customHeight="1">
      <c r="M47592" s="85"/>
    </row>
    <row r="47593" spans="13:13" ht="49.2" customHeight="1">
      <c r="M47593" s="85"/>
    </row>
    <row r="47594" spans="13:13" ht="49.2" customHeight="1">
      <c r="M47594" s="85"/>
    </row>
    <row r="47595" spans="13:13" ht="49.2" customHeight="1">
      <c r="M47595" s="85"/>
    </row>
    <row r="47596" spans="13:13" ht="49.2" customHeight="1">
      <c r="M47596" s="85"/>
    </row>
    <row r="47597" spans="13:13" ht="49.2" customHeight="1">
      <c r="M47597" s="85"/>
    </row>
    <row r="47598" spans="13:13" ht="49.2" customHeight="1">
      <c r="M47598" s="85"/>
    </row>
    <row r="47599" spans="13:13" ht="49.2" customHeight="1">
      <c r="M47599" s="85"/>
    </row>
    <row r="47600" spans="13:13" ht="49.2" customHeight="1">
      <c r="M47600" s="85"/>
    </row>
    <row r="47601" spans="13:13" ht="49.2" customHeight="1">
      <c r="M47601" s="85"/>
    </row>
    <row r="47602" spans="13:13" ht="49.2" customHeight="1">
      <c r="M47602" s="85"/>
    </row>
    <row r="47603" spans="13:13" ht="49.2" customHeight="1">
      <c r="M47603" s="85"/>
    </row>
    <row r="47604" spans="13:13" ht="49.2" customHeight="1">
      <c r="M47604" s="85"/>
    </row>
    <row r="47605" spans="13:13" ht="49.2" customHeight="1">
      <c r="M47605" s="85"/>
    </row>
    <row r="47606" spans="13:13" ht="49.2" customHeight="1">
      <c r="M47606" s="85"/>
    </row>
    <row r="47607" spans="13:13" ht="49.2" customHeight="1">
      <c r="M47607" s="85"/>
    </row>
    <row r="47608" spans="13:13" ht="49.2" customHeight="1">
      <c r="M47608" s="85"/>
    </row>
    <row r="47609" spans="13:13" ht="49.2" customHeight="1">
      <c r="M47609" s="85"/>
    </row>
    <row r="47610" spans="13:13" ht="49.2" customHeight="1">
      <c r="M47610" s="85"/>
    </row>
    <row r="47611" spans="13:13" ht="49.2" customHeight="1">
      <c r="M47611" s="85"/>
    </row>
    <row r="47612" spans="13:13" ht="49.2" customHeight="1">
      <c r="M47612" s="85"/>
    </row>
    <row r="47613" spans="13:13" ht="49.2" customHeight="1">
      <c r="M47613" s="85"/>
    </row>
    <row r="47614" spans="13:13" ht="49.2" customHeight="1">
      <c r="M47614" s="85"/>
    </row>
    <row r="47615" spans="13:13" ht="49.2" customHeight="1">
      <c r="M47615" s="85"/>
    </row>
    <row r="47616" spans="13:13" ht="49.2" customHeight="1">
      <c r="M47616" s="85"/>
    </row>
    <row r="47617" spans="13:13" ht="49.2" customHeight="1">
      <c r="M47617" s="85"/>
    </row>
    <row r="47618" spans="13:13" ht="49.2" customHeight="1">
      <c r="M47618" s="85"/>
    </row>
    <row r="47619" spans="13:13" ht="49.2" customHeight="1">
      <c r="M47619" s="85"/>
    </row>
    <row r="47620" spans="13:13" ht="49.2" customHeight="1">
      <c r="M47620" s="85"/>
    </row>
    <row r="47621" spans="13:13" ht="49.2" customHeight="1">
      <c r="M47621" s="85"/>
    </row>
    <row r="47622" spans="13:13" ht="49.2" customHeight="1">
      <c r="M47622" s="85"/>
    </row>
    <row r="47623" spans="13:13" ht="49.2" customHeight="1">
      <c r="M47623" s="85"/>
    </row>
    <row r="47624" spans="13:13" ht="49.2" customHeight="1">
      <c r="M47624" s="85"/>
    </row>
    <row r="47625" spans="13:13" ht="49.2" customHeight="1">
      <c r="M47625" s="85"/>
    </row>
    <row r="47626" spans="13:13" ht="49.2" customHeight="1">
      <c r="M47626" s="85"/>
    </row>
    <row r="47627" spans="13:13" ht="49.2" customHeight="1">
      <c r="M47627" s="85"/>
    </row>
    <row r="47628" spans="13:13" ht="49.2" customHeight="1">
      <c r="M47628" s="85"/>
    </row>
    <row r="47629" spans="13:13" ht="49.2" customHeight="1">
      <c r="M47629" s="85"/>
    </row>
    <row r="47630" spans="13:13" ht="49.2" customHeight="1">
      <c r="M47630" s="85"/>
    </row>
    <row r="47631" spans="13:13" ht="49.2" customHeight="1">
      <c r="M47631" s="85"/>
    </row>
    <row r="47632" spans="13:13" ht="49.2" customHeight="1">
      <c r="M47632" s="85"/>
    </row>
    <row r="47633" spans="13:13" ht="49.2" customHeight="1">
      <c r="M47633" s="85"/>
    </row>
    <row r="47634" spans="13:13" ht="49.2" customHeight="1">
      <c r="M47634" s="85"/>
    </row>
    <row r="47635" spans="13:13" ht="49.2" customHeight="1">
      <c r="M47635" s="85"/>
    </row>
    <row r="47636" spans="13:13" ht="49.2" customHeight="1">
      <c r="M47636" s="85"/>
    </row>
    <row r="47637" spans="13:13" ht="49.2" customHeight="1">
      <c r="M47637" s="85"/>
    </row>
    <row r="47638" spans="13:13" ht="49.2" customHeight="1">
      <c r="M47638" s="85"/>
    </row>
    <row r="47639" spans="13:13" ht="49.2" customHeight="1">
      <c r="M47639" s="85"/>
    </row>
    <row r="47640" spans="13:13" ht="49.2" customHeight="1">
      <c r="M47640" s="85"/>
    </row>
    <row r="47641" spans="13:13" ht="49.2" customHeight="1">
      <c r="M47641" s="85"/>
    </row>
    <row r="47642" spans="13:13" ht="49.2" customHeight="1">
      <c r="M47642" s="85"/>
    </row>
    <row r="47643" spans="13:13" ht="49.2" customHeight="1">
      <c r="M47643" s="85"/>
    </row>
    <row r="47644" spans="13:13" ht="49.2" customHeight="1">
      <c r="M47644" s="85"/>
    </row>
    <row r="47645" spans="13:13" ht="49.2" customHeight="1">
      <c r="M47645" s="85"/>
    </row>
    <row r="47646" spans="13:13" ht="49.2" customHeight="1">
      <c r="M47646" s="85"/>
    </row>
    <row r="47647" spans="13:13" ht="49.2" customHeight="1">
      <c r="M47647" s="85"/>
    </row>
    <row r="47648" spans="13:13" ht="49.2" customHeight="1">
      <c r="M47648" s="85"/>
    </row>
    <row r="47649" spans="13:13" ht="49.2" customHeight="1">
      <c r="M47649" s="85"/>
    </row>
    <row r="47650" spans="13:13" ht="49.2" customHeight="1">
      <c r="M47650" s="85"/>
    </row>
    <row r="47651" spans="13:13" ht="49.2" customHeight="1">
      <c r="M47651" s="85"/>
    </row>
    <row r="47652" spans="13:13" ht="49.2" customHeight="1">
      <c r="M47652" s="85"/>
    </row>
    <row r="47653" spans="13:13" ht="49.2" customHeight="1">
      <c r="M47653" s="85"/>
    </row>
    <row r="47654" spans="13:13" ht="49.2" customHeight="1">
      <c r="M47654" s="85"/>
    </row>
    <row r="47655" spans="13:13" ht="49.2" customHeight="1">
      <c r="M47655" s="85"/>
    </row>
    <row r="47656" spans="13:13" ht="49.2" customHeight="1">
      <c r="M47656" s="85"/>
    </row>
    <row r="47657" spans="13:13" ht="49.2" customHeight="1">
      <c r="M47657" s="85"/>
    </row>
    <row r="47658" spans="13:13" ht="49.2" customHeight="1">
      <c r="M47658" s="85"/>
    </row>
    <row r="47659" spans="13:13" ht="49.2" customHeight="1">
      <c r="M47659" s="85"/>
    </row>
    <row r="47660" spans="13:13" ht="49.2" customHeight="1">
      <c r="M47660" s="85"/>
    </row>
    <row r="47661" spans="13:13" ht="49.2" customHeight="1">
      <c r="M47661" s="85"/>
    </row>
    <row r="47662" spans="13:13" ht="49.2" customHeight="1">
      <c r="M47662" s="85"/>
    </row>
    <row r="47663" spans="13:13" ht="49.2" customHeight="1">
      <c r="M47663" s="85"/>
    </row>
    <row r="47664" spans="13:13" ht="49.2" customHeight="1">
      <c r="M47664" s="85"/>
    </row>
    <row r="47665" spans="13:13" ht="49.2" customHeight="1">
      <c r="M47665" s="85"/>
    </row>
    <row r="47666" spans="13:13" ht="49.2" customHeight="1">
      <c r="M47666" s="85"/>
    </row>
    <row r="47667" spans="13:13" ht="49.2" customHeight="1">
      <c r="M47667" s="85"/>
    </row>
    <row r="47668" spans="13:13" ht="49.2" customHeight="1">
      <c r="M47668" s="85"/>
    </row>
    <row r="47669" spans="13:13" ht="49.2" customHeight="1">
      <c r="M47669" s="85"/>
    </row>
    <row r="47670" spans="13:13" ht="49.2" customHeight="1">
      <c r="M47670" s="85"/>
    </row>
    <row r="47671" spans="13:13" ht="49.2" customHeight="1">
      <c r="M47671" s="85"/>
    </row>
    <row r="47672" spans="13:13" ht="49.2" customHeight="1">
      <c r="M47672" s="85"/>
    </row>
    <row r="47673" spans="13:13" ht="49.2" customHeight="1">
      <c r="M47673" s="85"/>
    </row>
    <row r="47674" spans="13:13" ht="49.2" customHeight="1">
      <c r="M47674" s="85"/>
    </row>
    <row r="47675" spans="13:13" ht="49.2" customHeight="1">
      <c r="M47675" s="85"/>
    </row>
    <row r="47676" spans="13:13" ht="49.2" customHeight="1">
      <c r="M47676" s="85"/>
    </row>
    <row r="47677" spans="13:13" ht="49.2" customHeight="1">
      <c r="M47677" s="85"/>
    </row>
    <row r="47678" spans="13:13" ht="49.2" customHeight="1">
      <c r="M47678" s="85"/>
    </row>
    <row r="47679" spans="13:13" ht="49.2" customHeight="1">
      <c r="M47679" s="85"/>
    </row>
    <row r="47680" spans="13:13" ht="49.2" customHeight="1">
      <c r="M47680" s="85"/>
    </row>
    <row r="47681" spans="13:13" ht="49.2" customHeight="1">
      <c r="M47681" s="85"/>
    </row>
    <row r="47682" spans="13:13" ht="49.2" customHeight="1">
      <c r="M47682" s="85"/>
    </row>
    <row r="47683" spans="13:13" ht="49.2" customHeight="1">
      <c r="M47683" s="85"/>
    </row>
    <row r="47684" spans="13:13" ht="49.2" customHeight="1">
      <c r="M47684" s="85"/>
    </row>
    <row r="47685" spans="13:13" ht="49.2" customHeight="1">
      <c r="M47685" s="85"/>
    </row>
    <row r="47686" spans="13:13" ht="49.2" customHeight="1">
      <c r="M47686" s="85"/>
    </row>
    <row r="47687" spans="13:13" ht="49.2" customHeight="1">
      <c r="M47687" s="85"/>
    </row>
    <row r="47688" spans="13:13" ht="49.2" customHeight="1">
      <c r="M47688" s="85"/>
    </row>
    <row r="47689" spans="13:13" ht="49.2" customHeight="1">
      <c r="M47689" s="85"/>
    </row>
    <row r="47690" spans="13:13" ht="49.2" customHeight="1">
      <c r="M47690" s="85"/>
    </row>
    <row r="47691" spans="13:13" ht="49.2" customHeight="1">
      <c r="M47691" s="85"/>
    </row>
    <row r="47692" spans="13:13" ht="49.2" customHeight="1">
      <c r="M47692" s="85"/>
    </row>
    <row r="47693" spans="13:13" ht="49.2" customHeight="1">
      <c r="M47693" s="85"/>
    </row>
    <row r="47694" spans="13:13" ht="49.2" customHeight="1">
      <c r="M47694" s="85"/>
    </row>
    <row r="47695" spans="13:13" ht="49.2" customHeight="1">
      <c r="M47695" s="85"/>
    </row>
    <row r="47696" spans="13:13" ht="49.2" customHeight="1">
      <c r="M47696" s="85"/>
    </row>
    <row r="47697" spans="13:13" ht="49.2" customHeight="1">
      <c r="M47697" s="85"/>
    </row>
    <row r="47698" spans="13:13" ht="49.2" customHeight="1">
      <c r="M47698" s="85"/>
    </row>
    <row r="47699" spans="13:13" ht="49.2" customHeight="1">
      <c r="M47699" s="85"/>
    </row>
    <row r="47700" spans="13:13" ht="49.2" customHeight="1">
      <c r="M47700" s="85"/>
    </row>
    <row r="47701" spans="13:13" ht="49.2" customHeight="1">
      <c r="M47701" s="85"/>
    </row>
    <row r="47702" spans="13:13" ht="49.2" customHeight="1">
      <c r="M47702" s="85"/>
    </row>
    <row r="47703" spans="13:13" ht="49.2" customHeight="1">
      <c r="M47703" s="85"/>
    </row>
    <row r="47704" spans="13:13" ht="49.2" customHeight="1">
      <c r="M47704" s="85"/>
    </row>
    <row r="47705" spans="13:13" ht="49.2" customHeight="1">
      <c r="M47705" s="85"/>
    </row>
    <row r="47706" spans="13:13" ht="49.2" customHeight="1">
      <c r="M47706" s="85"/>
    </row>
    <row r="47707" spans="13:13" ht="49.2" customHeight="1">
      <c r="M47707" s="85"/>
    </row>
    <row r="47708" spans="13:13" ht="49.2" customHeight="1">
      <c r="M47708" s="85"/>
    </row>
    <row r="47709" spans="13:13" ht="49.2" customHeight="1">
      <c r="M47709" s="85"/>
    </row>
    <row r="47710" spans="13:13" ht="49.2" customHeight="1">
      <c r="M47710" s="85"/>
    </row>
    <row r="47711" spans="13:13" ht="49.2" customHeight="1">
      <c r="M47711" s="85"/>
    </row>
    <row r="47712" spans="13:13" ht="49.2" customHeight="1">
      <c r="M47712" s="85"/>
    </row>
    <row r="47713" spans="13:13" ht="49.2" customHeight="1">
      <c r="M47713" s="85"/>
    </row>
    <row r="47714" spans="13:13" ht="49.2" customHeight="1">
      <c r="M47714" s="85"/>
    </row>
    <row r="47715" spans="13:13" ht="49.2" customHeight="1">
      <c r="M47715" s="85"/>
    </row>
    <row r="47716" spans="13:13" ht="49.2" customHeight="1">
      <c r="M47716" s="85"/>
    </row>
    <row r="47717" spans="13:13" ht="49.2" customHeight="1">
      <c r="M47717" s="85"/>
    </row>
    <row r="47718" spans="13:13" ht="49.2" customHeight="1">
      <c r="M47718" s="85"/>
    </row>
    <row r="47719" spans="13:13" ht="49.2" customHeight="1">
      <c r="M47719" s="85"/>
    </row>
    <row r="47720" spans="13:13" ht="49.2" customHeight="1">
      <c r="M47720" s="85"/>
    </row>
    <row r="47721" spans="13:13" ht="49.2" customHeight="1">
      <c r="M47721" s="85"/>
    </row>
    <row r="47722" spans="13:13" ht="49.2" customHeight="1">
      <c r="M47722" s="85"/>
    </row>
    <row r="47723" spans="13:13" ht="49.2" customHeight="1">
      <c r="M47723" s="85"/>
    </row>
    <row r="47724" spans="13:13" ht="49.2" customHeight="1">
      <c r="M47724" s="85"/>
    </row>
    <row r="47725" spans="13:13" ht="49.2" customHeight="1">
      <c r="M47725" s="85"/>
    </row>
    <row r="47726" spans="13:13" ht="49.2" customHeight="1">
      <c r="M47726" s="85"/>
    </row>
    <row r="47727" spans="13:13" ht="49.2" customHeight="1">
      <c r="M47727" s="85"/>
    </row>
    <row r="47728" spans="13:13" ht="49.2" customHeight="1">
      <c r="M47728" s="85"/>
    </row>
    <row r="47729" spans="13:13" ht="49.2" customHeight="1">
      <c r="M47729" s="85"/>
    </row>
    <row r="47730" spans="13:13" ht="49.2" customHeight="1">
      <c r="M47730" s="85"/>
    </row>
    <row r="47731" spans="13:13" ht="49.2" customHeight="1">
      <c r="M47731" s="85"/>
    </row>
    <row r="47732" spans="13:13" ht="49.2" customHeight="1">
      <c r="M47732" s="85"/>
    </row>
    <row r="47733" spans="13:13" ht="49.2" customHeight="1">
      <c r="M47733" s="85"/>
    </row>
    <row r="47734" spans="13:13" ht="49.2" customHeight="1">
      <c r="M47734" s="85"/>
    </row>
    <row r="47735" spans="13:13" ht="49.2" customHeight="1">
      <c r="M47735" s="85"/>
    </row>
    <row r="47736" spans="13:13" ht="49.2" customHeight="1">
      <c r="M47736" s="85"/>
    </row>
    <row r="47737" spans="13:13" ht="49.2" customHeight="1">
      <c r="M47737" s="85"/>
    </row>
    <row r="47738" spans="13:13" ht="49.2" customHeight="1">
      <c r="M47738" s="85"/>
    </row>
    <row r="47739" spans="13:13" ht="49.2" customHeight="1">
      <c r="M47739" s="85"/>
    </row>
    <row r="47740" spans="13:13" ht="49.2" customHeight="1">
      <c r="M47740" s="85"/>
    </row>
    <row r="47741" spans="13:13" ht="49.2" customHeight="1">
      <c r="M47741" s="85"/>
    </row>
    <row r="47742" spans="13:13" ht="49.2" customHeight="1">
      <c r="M47742" s="85"/>
    </row>
    <row r="47743" spans="13:13" ht="49.2" customHeight="1">
      <c r="M47743" s="85"/>
    </row>
    <row r="47744" spans="13:13" ht="49.2" customHeight="1">
      <c r="M47744" s="85"/>
    </row>
    <row r="47745" spans="13:13" ht="49.2" customHeight="1">
      <c r="M47745" s="85"/>
    </row>
    <row r="47746" spans="13:13" ht="49.2" customHeight="1">
      <c r="M47746" s="85"/>
    </row>
    <row r="47747" spans="13:13" ht="49.2" customHeight="1">
      <c r="M47747" s="85"/>
    </row>
    <row r="47748" spans="13:13" ht="49.2" customHeight="1">
      <c r="M47748" s="85"/>
    </row>
    <row r="47749" spans="13:13" ht="49.2" customHeight="1">
      <c r="M47749" s="85"/>
    </row>
    <row r="47750" spans="13:13" ht="49.2" customHeight="1">
      <c r="M47750" s="85"/>
    </row>
    <row r="47751" spans="13:13" ht="49.2" customHeight="1">
      <c r="M47751" s="85"/>
    </row>
    <row r="47752" spans="13:13" ht="49.2" customHeight="1">
      <c r="M47752" s="85"/>
    </row>
    <row r="47753" spans="13:13" ht="49.2" customHeight="1">
      <c r="M47753" s="85"/>
    </row>
    <row r="47754" spans="13:13" ht="49.2" customHeight="1">
      <c r="M47754" s="85"/>
    </row>
    <row r="47755" spans="13:13" ht="49.2" customHeight="1">
      <c r="M47755" s="85"/>
    </row>
    <row r="47756" spans="13:13" ht="49.2" customHeight="1">
      <c r="M47756" s="85"/>
    </row>
    <row r="47757" spans="13:13" ht="49.2" customHeight="1">
      <c r="M47757" s="85"/>
    </row>
    <row r="47758" spans="13:13" ht="49.2" customHeight="1">
      <c r="M47758" s="85"/>
    </row>
    <row r="47759" spans="13:13" ht="49.2" customHeight="1">
      <c r="M47759" s="85"/>
    </row>
    <row r="47760" spans="13:13" ht="49.2" customHeight="1">
      <c r="M47760" s="85"/>
    </row>
    <row r="47761" spans="13:13" ht="49.2" customHeight="1">
      <c r="M47761" s="85"/>
    </row>
    <row r="47762" spans="13:13" ht="49.2" customHeight="1">
      <c r="M47762" s="85"/>
    </row>
    <row r="47763" spans="13:13" ht="49.2" customHeight="1">
      <c r="M47763" s="85"/>
    </row>
    <row r="47764" spans="13:13" ht="49.2" customHeight="1">
      <c r="M47764" s="85"/>
    </row>
    <row r="47765" spans="13:13" ht="49.2" customHeight="1">
      <c r="M47765" s="85"/>
    </row>
    <row r="47766" spans="13:13" ht="49.2" customHeight="1">
      <c r="M47766" s="85"/>
    </row>
    <row r="47767" spans="13:13" ht="49.2" customHeight="1">
      <c r="M47767" s="85"/>
    </row>
    <row r="47768" spans="13:13" ht="49.2" customHeight="1">
      <c r="M47768" s="85"/>
    </row>
    <row r="47769" spans="13:13" ht="49.2" customHeight="1">
      <c r="M47769" s="85"/>
    </row>
    <row r="47770" spans="13:13" ht="49.2" customHeight="1">
      <c r="M47770" s="85"/>
    </row>
    <row r="47771" spans="13:13" ht="49.2" customHeight="1">
      <c r="M47771" s="85"/>
    </row>
    <row r="47772" spans="13:13" ht="49.2" customHeight="1">
      <c r="M47772" s="85"/>
    </row>
    <row r="47773" spans="13:13" ht="49.2" customHeight="1">
      <c r="M47773" s="85"/>
    </row>
    <row r="47774" spans="13:13" ht="49.2" customHeight="1">
      <c r="M47774" s="85"/>
    </row>
    <row r="47775" spans="13:13" ht="49.2" customHeight="1">
      <c r="M47775" s="85"/>
    </row>
    <row r="47776" spans="13:13" ht="49.2" customHeight="1">
      <c r="M47776" s="85"/>
    </row>
    <row r="47777" spans="13:13" ht="49.2" customHeight="1">
      <c r="M47777" s="85"/>
    </row>
    <row r="47778" spans="13:13" ht="49.2" customHeight="1">
      <c r="M47778" s="85"/>
    </row>
    <row r="47779" spans="13:13" ht="49.2" customHeight="1">
      <c r="M47779" s="85"/>
    </row>
    <row r="47780" spans="13:13" ht="49.2" customHeight="1">
      <c r="M47780" s="85"/>
    </row>
    <row r="47781" spans="13:13" ht="49.2" customHeight="1">
      <c r="M47781" s="85"/>
    </row>
    <row r="47782" spans="13:13" ht="49.2" customHeight="1">
      <c r="M47782" s="85"/>
    </row>
    <row r="47783" spans="13:13" ht="49.2" customHeight="1">
      <c r="M47783" s="85"/>
    </row>
    <row r="47784" spans="13:13" ht="49.2" customHeight="1">
      <c r="M47784" s="85"/>
    </row>
    <row r="47785" spans="13:13" ht="49.2" customHeight="1">
      <c r="M47785" s="85"/>
    </row>
    <row r="47786" spans="13:13" ht="49.2" customHeight="1">
      <c r="M47786" s="85"/>
    </row>
    <row r="47787" spans="13:13" ht="49.2" customHeight="1">
      <c r="M47787" s="85"/>
    </row>
    <row r="47788" spans="13:13" ht="49.2" customHeight="1">
      <c r="M47788" s="85"/>
    </row>
    <row r="47789" spans="13:13" ht="49.2" customHeight="1">
      <c r="M47789" s="85"/>
    </row>
    <row r="47790" spans="13:13" ht="49.2" customHeight="1">
      <c r="M47790" s="85"/>
    </row>
    <row r="47791" spans="13:13" ht="49.2" customHeight="1">
      <c r="M47791" s="85"/>
    </row>
    <row r="47792" spans="13:13" ht="49.2" customHeight="1">
      <c r="M47792" s="85"/>
    </row>
    <row r="47793" spans="13:13" ht="49.2" customHeight="1">
      <c r="M47793" s="85"/>
    </row>
    <row r="47794" spans="13:13" ht="49.2" customHeight="1">
      <c r="M47794" s="85"/>
    </row>
    <row r="47795" spans="13:13" ht="49.2" customHeight="1">
      <c r="M47795" s="85"/>
    </row>
    <row r="47796" spans="13:13" ht="49.2" customHeight="1">
      <c r="M47796" s="85"/>
    </row>
    <row r="47797" spans="13:13" ht="49.2" customHeight="1">
      <c r="M47797" s="85"/>
    </row>
    <row r="47798" spans="13:13" ht="49.2" customHeight="1">
      <c r="M47798" s="85"/>
    </row>
    <row r="47799" spans="13:13" ht="49.2" customHeight="1">
      <c r="M47799" s="85"/>
    </row>
    <row r="47800" spans="13:13" ht="49.2" customHeight="1">
      <c r="M47800" s="85"/>
    </row>
    <row r="47801" spans="13:13" ht="49.2" customHeight="1">
      <c r="M47801" s="85"/>
    </row>
    <row r="47802" spans="13:13" ht="49.2" customHeight="1">
      <c r="M47802" s="85"/>
    </row>
    <row r="47803" spans="13:13" ht="49.2" customHeight="1">
      <c r="M47803" s="85"/>
    </row>
    <row r="47804" spans="13:13" ht="49.2" customHeight="1">
      <c r="M47804" s="85"/>
    </row>
    <row r="47805" spans="13:13" ht="49.2" customHeight="1">
      <c r="M47805" s="85"/>
    </row>
    <row r="47806" spans="13:13" ht="49.2" customHeight="1">
      <c r="M47806" s="85"/>
    </row>
    <row r="47807" spans="13:13" ht="49.2" customHeight="1">
      <c r="M47807" s="85"/>
    </row>
    <row r="47808" spans="13:13" ht="49.2" customHeight="1">
      <c r="M47808" s="85"/>
    </row>
    <row r="47809" spans="13:13" ht="49.2" customHeight="1">
      <c r="M47809" s="85"/>
    </row>
    <row r="47810" spans="13:13" ht="49.2" customHeight="1">
      <c r="M47810" s="85"/>
    </row>
    <row r="47811" spans="13:13" ht="49.2" customHeight="1">
      <c r="M47811" s="85"/>
    </row>
    <row r="47812" spans="13:13" ht="49.2" customHeight="1">
      <c r="M47812" s="85"/>
    </row>
    <row r="47813" spans="13:13" ht="49.2" customHeight="1">
      <c r="M47813" s="85"/>
    </row>
    <row r="47814" spans="13:13" ht="49.2" customHeight="1">
      <c r="M47814" s="85"/>
    </row>
    <row r="47815" spans="13:13" ht="49.2" customHeight="1">
      <c r="M47815" s="85"/>
    </row>
    <row r="47816" spans="13:13" ht="49.2" customHeight="1">
      <c r="M47816" s="85"/>
    </row>
    <row r="47817" spans="13:13" ht="49.2" customHeight="1">
      <c r="M47817" s="85"/>
    </row>
    <row r="47818" spans="13:13" ht="49.2" customHeight="1">
      <c r="M47818" s="85"/>
    </row>
    <row r="47819" spans="13:13" ht="49.2" customHeight="1">
      <c r="M47819" s="85"/>
    </row>
    <row r="47820" spans="13:13" ht="49.2" customHeight="1">
      <c r="M47820" s="85"/>
    </row>
    <row r="47821" spans="13:13" ht="49.2" customHeight="1">
      <c r="M47821" s="85"/>
    </row>
    <row r="47822" spans="13:13" ht="49.2" customHeight="1">
      <c r="M47822" s="85"/>
    </row>
    <row r="47823" spans="13:13" ht="49.2" customHeight="1">
      <c r="M47823" s="85"/>
    </row>
    <row r="47824" spans="13:13" ht="49.2" customHeight="1">
      <c r="M47824" s="85"/>
    </row>
    <row r="47825" spans="13:13" ht="49.2" customHeight="1">
      <c r="M47825" s="85"/>
    </row>
    <row r="47826" spans="13:13" ht="49.2" customHeight="1">
      <c r="M47826" s="85"/>
    </row>
    <row r="47827" spans="13:13" ht="49.2" customHeight="1">
      <c r="M47827" s="85"/>
    </row>
    <row r="47828" spans="13:13" ht="49.2" customHeight="1">
      <c r="M47828" s="85"/>
    </row>
    <row r="47829" spans="13:13" ht="49.2" customHeight="1">
      <c r="M47829" s="85"/>
    </row>
    <row r="47830" spans="13:13" ht="49.2" customHeight="1">
      <c r="M47830" s="85"/>
    </row>
    <row r="47831" spans="13:13" ht="49.2" customHeight="1">
      <c r="M47831" s="85"/>
    </row>
    <row r="47832" spans="13:13" ht="49.2" customHeight="1">
      <c r="M47832" s="85"/>
    </row>
    <row r="47833" spans="13:13" ht="49.2" customHeight="1">
      <c r="M47833" s="85"/>
    </row>
    <row r="47834" spans="13:13" ht="49.2" customHeight="1">
      <c r="M47834" s="85"/>
    </row>
    <row r="47835" spans="13:13" ht="49.2" customHeight="1">
      <c r="M47835" s="85"/>
    </row>
    <row r="47836" spans="13:13" ht="49.2" customHeight="1">
      <c r="M47836" s="85"/>
    </row>
    <row r="47837" spans="13:13" ht="49.2" customHeight="1">
      <c r="M47837" s="85"/>
    </row>
    <row r="47838" spans="13:13" ht="49.2" customHeight="1">
      <c r="M47838" s="85"/>
    </row>
    <row r="47839" spans="13:13" ht="49.2" customHeight="1">
      <c r="M47839" s="85"/>
    </row>
    <row r="47840" spans="13:13" ht="49.2" customHeight="1">
      <c r="M47840" s="85"/>
    </row>
    <row r="47841" spans="13:13" ht="49.2" customHeight="1">
      <c r="M47841" s="85"/>
    </row>
    <row r="47842" spans="13:13" ht="49.2" customHeight="1">
      <c r="M47842" s="85"/>
    </row>
    <row r="47843" spans="13:13" ht="49.2" customHeight="1">
      <c r="M47843" s="85"/>
    </row>
    <row r="47844" spans="13:13" ht="49.2" customHeight="1">
      <c r="M47844" s="85"/>
    </row>
    <row r="47845" spans="13:13" ht="49.2" customHeight="1">
      <c r="M47845" s="85"/>
    </row>
    <row r="47846" spans="13:13" ht="49.2" customHeight="1">
      <c r="M47846" s="85"/>
    </row>
    <row r="47847" spans="13:13" ht="49.2" customHeight="1">
      <c r="M47847" s="85"/>
    </row>
    <row r="47848" spans="13:13" ht="49.2" customHeight="1">
      <c r="M47848" s="85"/>
    </row>
    <row r="47849" spans="13:13" ht="49.2" customHeight="1">
      <c r="M47849" s="85"/>
    </row>
    <row r="47850" spans="13:13" ht="49.2" customHeight="1">
      <c r="M47850" s="85"/>
    </row>
    <row r="47851" spans="13:13" ht="49.2" customHeight="1">
      <c r="M47851" s="85"/>
    </row>
    <row r="47852" spans="13:13" ht="49.2" customHeight="1">
      <c r="M47852" s="85"/>
    </row>
    <row r="47853" spans="13:13" ht="49.2" customHeight="1">
      <c r="M47853" s="85"/>
    </row>
    <row r="47854" spans="13:13" ht="49.2" customHeight="1">
      <c r="M47854" s="85"/>
    </row>
    <row r="47855" spans="13:13" ht="49.2" customHeight="1">
      <c r="M47855" s="85"/>
    </row>
    <row r="47856" spans="13:13" ht="49.2" customHeight="1">
      <c r="M47856" s="85"/>
    </row>
    <row r="47857" spans="13:13" ht="49.2" customHeight="1">
      <c r="M47857" s="85"/>
    </row>
    <row r="47858" spans="13:13" ht="49.2" customHeight="1">
      <c r="M47858" s="85"/>
    </row>
    <row r="47859" spans="13:13" ht="49.2" customHeight="1">
      <c r="M47859" s="85"/>
    </row>
    <row r="47860" spans="13:13" ht="49.2" customHeight="1">
      <c r="M47860" s="85"/>
    </row>
    <row r="47861" spans="13:13" ht="49.2" customHeight="1">
      <c r="M47861" s="85"/>
    </row>
    <row r="47862" spans="13:13" ht="49.2" customHeight="1">
      <c r="M47862" s="85"/>
    </row>
    <row r="47863" spans="13:13" ht="49.2" customHeight="1">
      <c r="M47863" s="85"/>
    </row>
    <row r="47864" spans="13:13" ht="49.2" customHeight="1">
      <c r="M47864" s="85"/>
    </row>
    <row r="47865" spans="13:13" ht="49.2" customHeight="1">
      <c r="M47865" s="85"/>
    </row>
    <row r="47866" spans="13:13" ht="49.2" customHeight="1">
      <c r="M47866" s="85"/>
    </row>
    <row r="47867" spans="13:13" ht="49.2" customHeight="1">
      <c r="M47867" s="85"/>
    </row>
    <row r="47868" spans="13:13" ht="49.2" customHeight="1">
      <c r="M47868" s="85"/>
    </row>
    <row r="47869" spans="13:13" ht="49.2" customHeight="1">
      <c r="M47869" s="85"/>
    </row>
    <row r="47870" spans="13:13" ht="49.2" customHeight="1">
      <c r="M47870" s="85"/>
    </row>
    <row r="47871" spans="13:13" ht="49.2" customHeight="1">
      <c r="M47871" s="85"/>
    </row>
    <row r="47872" spans="13:13" ht="49.2" customHeight="1">
      <c r="M47872" s="85"/>
    </row>
    <row r="47873" spans="13:13" ht="49.2" customHeight="1">
      <c r="M47873" s="85"/>
    </row>
    <row r="47874" spans="13:13" ht="49.2" customHeight="1">
      <c r="M47874" s="85"/>
    </row>
    <row r="47875" spans="13:13" ht="49.2" customHeight="1">
      <c r="M47875" s="85"/>
    </row>
    <row r="47876" spans="13:13" ht="49.2" customHeight="1">
      <c r="M47876" s="85"/>
    </row>
    <row r="47877" spans="13:13" ht="49.2" customHeight="1">
      <c r="M47877" s="85"/>
    </row>
    <row r="47878" spans="13:13" ht="49.2" customHeight="1">
      <c r="M47878" s="85"/>
    </row>
    <row r="47879" spans="13:13" ht="49.2" customHeight="1">
      <c r="M47879" s="85"/>
    </row>
    <row r="47880" spans="13:13" ht="49.2" customHeight="1">
      <c r="M47880" s="85"/>
    </row>
    <row r="47881" spans="13:13" ht="49.2" customHeight="1">
      <c r="M47881" s="85"/>
    </row>
    <row r="47882" spans="13:13" ht="49.2" customHeight="1">
      <c r="M47882" s="85"/>
    </row>
    <row r="47883" spans="13:13" ht="49.2" customHeight="1">
      <c r="M47883" s="85"/>
    </row>
    <row r="47884" spans="13:13" ht="49.2" customHeight="1">
      <c r="M47884" s="85"/>
    </row>
    <row r="47885" spans="13:13" ht="49.2" customHeight="1">
      <c r="M47885" s="85"/>
    </row>
    <row r="47886" spans="13:13" ht="49.2" customHeight="1">
      <c r="M47886" s="85"/>
    </row>
    <row r="47887" spans="13:13" ht="49.2" customHeight="1">
      <c r="M47887" s="85"/>
    </row>
    <row r="47888" spans="13:13" ht="49.2" customHeight="1">
      <c r="M47888" s="85"/>
    </row>
    <row r="47889" spans="13:13" ht="49.2" customHeight="1">
      <c r="M47889" s="85"/>
    </row>
    <row r="47890" spans="13:13" ht="49.2" customHeight="1">
      <c r="M47890" s="85"/>
    </row>
    <row r="47891" spans="13:13" ht="49.2" customHeight="1">
      <c r="M47891" s="85"/>
    </row>
    <row r="47892" spans="13:13" ht="49.2" customHeight="1">
      <c r="M47892" s="85"/>
    </row>
    <row r="47893" spans="13:13" ht="49.2" customHeight="1">
      <c r="M47893" s="85"/>
    </row>
    <row r="47894" spans="13:13" ht="49.2" customHeight="1">
      <c r="M47894" s="85"/>
    </row>
    <row r="47895" spans="13:13" ht="49.2" customHeight="1">
      <c r="M47895" s="85"/>
    </row>
    <row r="47896" spans="13:13" ht="49.2" customHeight="1">
      <c r="M47896" s="85"/>
    </row>
    <row r="47897" spans="13:13" ht="49.2" customHeight="1">
      <c r="M47897" s="85"/>
    </row>
    <row r="47898" spans="13:13" ht="49.2" customHeight="1">
      <c r="M47898" s="85"/>
    </row>
    <row r="47899" spans="13:13" ht="49.2" customHeight="1">
      <c r="M47899" s="85"/>
    </row>
    <row r="47900" spans="13:13" ht="49.2" customHeight="1">
      <c r="M47900" s="85"/>
    </row>
    <row r="47901" spans="13:13" ht="49.2" customHeight="1">
      <c r="M47901" s="85"/>
    </row>
    <row r="47902" spans="13:13" ht="49.2" customHeight="1">
      <c r="M47902" s="85"/>
    </row>
    <row r="47903" spans="13:13" ht="49.2" customHeight="1">
      <c r="M47903" s="85"/>
    </row>
    <row r="47904" spans="13:13" ht="49.2" customHeight="1">
      <c r="M47904" s="85"/>
    </row>
    <row r="47905" spans="13:13" ht="49.2" customHeight="1">
      <c r="M47905" s="85"/>
    </row>
    <row r="47906" spans="13:13" ht="49.2" customHeight="1">
      <c r="M47906" s="85"/>
    </row>
    <row r="47907" spans="13:13" ht="49.2" customHeight="1">
      <c r="M47907" s="85"/>
    </row>
    <row r="47908" spans="13:13" ht="49.2" customHeight="1">
      <c r="M47908" s="85"/>
    </row>
    <row r="47909" spans="13:13" ht="49.2" customHeight="1">
      <c r="M47909" s="85"/>
    </row>
    <row r="47910" spans="13:13" ht="49.2" customHeight="1">
      <c r="M47910" s="85"/>
    </row>
    <row r="47911" spans="13:13" ht="49.2" customHeight="1">
      <c r="M47911" s="85"/>
    </row>
    <row r="47912" spans="13:13" ht="49.2" customHeight="1">
      <c r="M47912" s="85"/>
    </row>
    <row r="47913" spans="13:13" ht="49.2" customHeight="1">
      <c r="M47913" s="85"/>
    </row>
    <row r="47914" spans="13:13" ht="49.2" customHeight="1">
      <c r="M47914" s="85"/>
    </row>
    <row r="47915" spans="13:13" ht="49.2" customHeight="1">
      <c r="M47915" s="85"/>
    </row>
    <row r="47916" spans="13:13" ht="49.2" customHeight="1">
      <c r="M47916" s="85"/>
    </row>
    <row r="47917" spans="13:13" ht="49.2" customHeight="1">
      <c r="M47917" s="85"/>
    </row>
    <row r="47918" spans="13:13" ht="49.2" customHeight="1">
      <c r="M47918" s="85"/>
    </row>
    <row r="47919" spans="13:13" ht="49.2" customHeight="1">
      <c r="M47919" s="85"/>
    </row>
    <row r="47920" spans="13:13" ht="49.2" customHeight="1">
      <c r="M47920" s="85"/>
    </row>
    <row r="47921" spans="13:13" ht="49.2" customHeight="1">
      <c r="M47921" s="85"/>
    </row>
    <row r="47922" spans="13:13" ht="49.2" customHeight="1">
      <c r="M47922" s="85"/>
    </row>
    <row r="47923" spans="13:13" ht="49.2" customHeight="1">
      <c r="M47923" s="85"/>
    </row>
    <row r="47924" spans="13:13" ht="49.2" customHeight="1">
      <c r="M47924" s="85"/>
    </row>
    <row r="47925" spans="13:13" ht="49.2" customHeight="1">
      <c r="M47925" s="85"/>
    </row>
    <row r="47926" spans="13:13" ht="49.2" customHeight="1">
      <c r="M47926" s="85"/>
    </row>
    <row r="47927" spans="13:13" ht="49.2" customHeight="1">
      <c r="M47927" s="85"/>
    </row>
    <row r="47928" spans="13:13" ht="49.2" customHeight="1">
      <c r="M47928" s="85"/>
    </row>
    <row r="47929" spans="13:13" ht="49.2" customHeight="1">
      <c r="M47929" s="85"/>
    </row>
    <row r="47930" spans="13:13" ht="49.2" customHeight="1">
      <c r="M47930" s="85"/>
    </row>
    <row r="47931" spans="13:13" ht="49.2" customHeight="1">
      <c r="M47931" s="85"/>
    </row>
    <row r="47932" spans="13:13" ht="49.2" customHeight="1">
      <c r="M47932" s="85"/>
    </row>
    <row r="47933" spans="13:13" ht="49.2" customHeight="1">
      <c r="M47933" s="85"/>
    </row>
    <row r="47934" spans="13:13" ht="49.2" customHeight="1">
      <c r="M47934" s="85"/>
    </row>
    <row r="47935" spans="13:13" ht="49.2" customHeight="1">
      <c r="M47935" s="85"/>
    </row>
    <row r="47936" spans="13:13" ht="49.2" customHeight="1">
      <c r="M47936" s="85"/>
    </row>
    <row r="47937" spans="13:13" ht="49.2" customHeight="1">
      <c r="M47937" s="85"/>
    </row>
    <row r="47938" spans="13:13" ht="49.2" customHeight="1">
      <c r="M47938" s="85"/>
    </row>
    <row r="47939" spans="13:13" ht="49.2" customHeight="1">
      <c r="M47939" s="85"/>
    </row>
    <row r="47940" spans="13:13" ht="49.2" customHeight="1">
      <c r="M47940" s="85"/>
    </row>
    <row r="47941" spans="13:13" ht="49.2" customHeight="1">
      <c r="M47941" s="85"/>
    </row>
    <row r="47942" spans="13:13" ht="49.2" customHeight="1">
      <c r="M47942" s="85"/>
    </row>
    <row r="47943" spans="13:13" ht="49.2" customHeight="1">
      <c r="M47943" s="85"/>
    </row>
    <row r="47944" spans="13:13" ht="49.2" customHeight="1">
      <c r="M47944" s="85"/>
    </row>
    <row r="47945" spans="13:13" ht="49.2" customHeight="1">
      <c r="M47945" s="85"/>
    </row>
    <row r="47946" spans="13:13" ht="49.2" customHeight="1">
      <c r="M47946" s="85"/>
    </row>
    <row r="47947" spans="13:13" ht="49.2" customHeight="1">
      <c r="M47947" s="85"/>
    </row>
    <row r="47948" spans="13:13" ht="49.2" customHeight="1">
      <c r="M47948" s="85"/>
    </row>
    <row r="47949" spans="13:13" ht="49.2" customHeight="1">
      <c r="M47949" s="85"/>
    </row>
    <row r="47950" spans="13:13" ht="49.2" customHeight="1">
      <c r="M47950" s="85"/>
    </row>
    <row r="47951" spans="13:13" ht="49.2" customHeight="1">
      <c r="M47951" s="85"/>
    </row>
    <row r="47952" spans="13:13" ht="49.2" customHeight="1">
      <c r="M47952" s="85"/>
    </row>
    <row r="47953" spans="13:13" ht="49.2" customHeight="1">
      <c r="M47953" s="85"/>
    </row>
    <row r="47954" spans="13:13" ht="49.2" customHeight="1">
      <c r="M47954" s="85"/>
    </row>
    <row r="47955" spans="13:13" ht="49.2" customHeight="1">
      <c r="M47955" s="85"/>
    </row>
    <row r="47956" spans="13:13" ht="49.2" customHeight="1">
      <c r="M47956" s="85"/>
    </row>
    <row r="47957" spans="13:13" ht="49.2" customHeight="1">
      <c r="M47957" s="85"/>
    </row>
    <row r="47958" spans="13:13" ht="49.2" customHeight="1">
      <c r="M47958" s="85"/>
    </row>
    <row r="47959" spans="13:13" ht="49.2" customHeight="1">
      <c r="M47959" s="85"/>
    </row>
    <row r="47960" spans="13:13" ht="49.2" customHeight="1">
      <c r="M47960" s="85"/>
    </row>
    <row r="47961" spans="13:13" ht="49.2" customHeight="1">
      <c r="M47961" s="85"/>
    </row>
    <row r="47962" spans="13:13" ht="49.2" customHeight="1">
      <c r="M47962" s="85"/>
    </row>
    <row r="47963" spans="13:13" ht="49.2" customHeight="1">
      <c r="M47963" s="85"/>
    </row>
    <row r="47964" spans="13:13" ht="49.2" customHeight="1">
      <c r="M47964" s="85"/>
    </row>
    <row r="47965" spans="13:13" ht="49.2" customHeight="1">
      <c r="M47965" s="85"/>
    </row>
    <row r="47966" spans="13:13" ht="49.2" customHeight="1">
      <c r="M47966" s="85"/>
    </row>
    <row r="47967" spans="13:13" ht="49.2" customHeight="1">
      <c r="M47967" s="85"/>
    </row>
    <row r="47968" spans="13:13" ht="49.2" customHeight="1">
      <c r="M47968" s="85"/>
    </row>
    <row r="47969" spans="13:13" ht="49.2" customHeight="1">
      <c r="M47969" s="85"/>
    </row>
    <row r="47970" spans="13:13" ht="49.2" customHeight="1">
      <c r="M47970" s="85"/>
    </row>
    <row r="47971" spans="13:13" ht="49.2" customHeight="1">
      <c r="M47971" s="85"/>
    </row>
    <row r="47972" spans="13:13" ht="49.2" customHeight="1">
      <c r="M47972" s="85"/>
    </row>
    <row r="47973" spans="13:13" ht="49.2" customHeight="1">
      <c r="M47973" s="85"/>
    </row>
    <row r="47974" spans="13:13" ht="49.2" customHeight="1">
      <c r="M47974" s="85"/>
    </row>
    <row r="47975" spans="13:13" ht="49.2" customHeight="1">
      <c r="M47975" s="85"/>
    </row>
    <row r="47976" spans="13:13" ht="49.2" customHeight="1">
      <c r="M47976" s="85"/>
    </row>
    <row r="47977" spans="13:13" ht="49.2" customHeight="1">
      <c r="M47977" s="85"/>
    </row>
    <row r="47978" spans="13:13" ht="49.2" customHeight="1">
      <c r="M47978" s="85"/>
    </row>
    <row r="47979" spans="13:13" ht="49.2" customHeight="1">
      <c r="M47979" s="85"/>
    </row>
    <row r="47980" spans="13:13" ht="49.2" customHeight="1">
      <c r="M47980" s="85"/>
    </row>
    <row r="47981" spans="13:13" ht="49.2" customHeight="1">
      <c r="M47981" s="85"/>
    </row>
    <row r="47982" spans="13:13" ht="49.2" customHeight="1">
      <c r="M47982" s="85"/>
    </row>
    <row r="47983" spans="13:13" ht="49.2" customHeight="1">
      <c r="M47983" s="85"/>
    </row>
    <row r="47984" spans="13:13" ht="49.2" customHeight="1">
      <c r="M47984" s="85"/>
    </row>
    <row r="47985" spans="13:13" ht="49.2" customHeight="1">
      <c r="M47985" s="85"/>
    </row>
    <row r="47986" spans="13:13" ht="49.2" customHeight="1">
      <c r="M47986" s="85"/>
    </row>
    <row r="47987" spans="13:13" ht="49.2" customHeight="1">
      <c r="M47987" s="85"/>
    </row>
    <row r="47988" spans="13:13" ht="49.2" customHeight="1">
      <c r="M47988" s="85"/>
    </row>
    <row r="47989" spans="13:13" ht="49.2" customHeight="1">
      <c r="M47989" s="85"/>
    </row>
    <row r="47990" spans="13:13" ht="49.2" customHeight="1">
      <c r="M47990" s="85"/>
    </row>
    <row r="47991" spans="13:13" ht="49.2" customHeight="1">
      <c r="M47991" s="85"/>
    </row>
    <row r="47992" spans="13:13" ht="49.2" customHeight="1">
      <c r="M47992" s="85"/>
    </row>
    <row r="47993" spans="13:13" ht="49.2" customHeight="1">
      <c r="M47993" s="85"/>
    </row>
    <row r="47994" spans="13:13" ht="49.2" customHeight="1">
      <c r="M47994" s="85"/>
    </row>
    <row r="47995" spans="13:13" ht="49.2" customHeight="1">
      <c r="M47995" s="85"/>
    </row>
    <row r="47996" spans="13:13" ht="49.2" customHeight="1">
      <c r="M47996" s="85"/>
    </row>
    <row r="47997" spans="13:13" ht="49.2" customHeight="1">
      <c r="M47997" s="85"/>
    </row>
    <row r="47998" spans="13:13" ht="49.2" customHeight="1">
      <c r="M47998" s="85"/>
    </row>
    <row r="47999" spans="13:13" ht="49.2" customHeight="1">
      <c r="M47999" s="85"/>
    </row>
    <row r="48000" spans="13:13" ht="49.2" customHeight="1">
      <c r="M48000" s="85"/>
    </row>
    <row r="48001" spans="13:13" ht="49.2" customHeight="1">
      <c r="M48001" s="85"/>
    </row>
    <row r="48002" spans="13:13" ht="49.2" customHeight="1">
      <c r="M48002" s="85"/>
    </row>
    <row r="48003" spans="13:13" ht="49.2" customHeight="1">
      <c r="M48003" s="85"/>
    </row>
    <row r="48004" spans="13:13" ht="49.2" customHeight="1">
      <c r="M48004" s="85"/>
    </row>
    <row r="48005" spans="13:13" ht="49.2" customHeight="1">
      <c r="M48005" s="85"/>
    </row>
    <row r="48006" spans="13:13" ht="49.2" customHeight="1">
      <c r="M48006" s="85"/>
    </row>
    <row r="48007" spans="13:13" ht="49.2" customHeight="1">
      <c r="M48007" s="85"/>
    </row>
    <row r="48008" spans="13:13" ht="49.2" customHeight="1">
      <c r="M48008" s="85"/>
    </row>
    <row r="48009" spans="13:13" ht="49.2" customHeight="1">
      <c r="M48009" s="85"/>
    </row>
    <row r="48010" spans="13:13" ht="49.2" customHeight="1">
      <c r="M48010" s="85"/>
    </row>
    <row r="48011" spans="13:13" ht="49.2" customHeight="1">
      <c r="M48011" s="85"/>
    </row>
    <row r="48012" spans="13:13" ht="49.2" customHeight="1">
      <c r="M48012" s="85"/>
    </row>
    <row r="48013" spans="13:13" ht="49.2" customHeight="1">
      <c r="M48013" s="85"/>
    </row>
    <row r="48014" spans="13:13" ht="49.2" customHeight="1">
      <c r="M48014" s="85"/>
    </row>
    <row r="48015" spans="13:13" ht="49.2" customHeight="1">
      <c r="M48015" s="85"/>
    </row>
    <row r="48016" spans="13:13" ht="49.2" customHeight="1">
      <c r="M48016" s="85"/>
    </row>
    <row r="48017" spans="13:13" ht="49.2" customHeight="1">
      <c r="M48017" s="85"/>
    </row>
    <row r="48018" spans="13:13" ht="49.2" customHeight="1">
      <c r="M48018" s="85"/>
    </row>
    <row r="48019" spans="13:13" ht="49.2" customHeight="1">
      <c r="M48019" s="85"/>
    </row>
    <row r="48020" spans="13:13" ht="49.2" customHeight="1">
      <c r="M48020" s="85"/>
    </row>
    <row r="48021" spans="13:13" ht="49.2" customHeight="1">
      <c r="M48021" s="85"/>
    </row>
    <row r="48022" spans="13:13" ht="49.2" customHeight="1">
      <c r="M48022" s="85"/>
    </row>
    <row r="48023" spans="13:13" ht="49.2" customHeight="1">
      <c r="M48023" s="85"/>
    </row>
    <row r="48024" spans="13:13" ht="49.2" customHeight="1">
      <c r="M48024" s="85"/>
    </row>
    <row r="48025" spans="13:13" ht="49.2" customHeight="1">
      <c r="M48025" s="85"/>
    </row>
    <row r="48026" spans="13:13" ht="49.2" customHeight="1">
      <c r="M48026" s="85"/>
    </row>
    <row r="48027" spans="13:13" ht="49.2" customHeight="1">
      <c r="M48027" s="85"/>
    </row>
    <row r="48028" spans="13:13" ht="49.2" customHeight="1">
      <c r="M48028" s="85"/>
    </row>
    <row r="48029" spans="13:13" ht="49.2" customHeight="1">
      <c r="M48029" s="85"/>
    </row>
    <row r="48030" spans="13:13" ht="49.2" customHeight="1">
      <c r="M48030" s="85"/>
    </row>
    <row r="48031" spans="13:13" ht="49.2" customHeight="1">
      <c r="M48031" s="85"/>
    </row>
    <row r="48032" spans="13:13" ht="49.2" customHeight="1">
      <c r="M48032" s="85"/>
    </row>
    <row r="48033" spans="13:13" ht="49.2" customHeight="1">
      <c r="M48033" s="85"/>
    </row>
    <row r="48034" spans="13:13" ht="49.2" customHeight="1">
      <c r="M48034" s="85"/>
    </row>
    <row r="48035" spans="13:13" ht="49.2" customHeight="1">
      <c r="M48035" s="85"/>
    </row>
    <row r="48036" spans="13:13" ht="49.2" customHeight="1">
      <c r="M48036" s="85"/>
    </row>
    <row r="48037" spans="13:13" ht="49.2" customHeight="1">
      <c r="M48037" s="85"/>
    </row>
    <row r="48038" spans="13:13" ht="49.2" customHeight="1">
      <c r="M48038" s="85"/>
    </row>
    <row r="48039" spans="13:13" ht="49.2" customHeight="1">
      <c r="M48039" s="85"/>
    </row>
    <row r="48040" spans="13:13" ht="49.2" customHeight="1">
      <c r="M48040" s="85"/>
    </row>
    <row r="48041" spans="13:13" ht="49.2" customHeight="1">
      <c r="M48041" s="85"/>
    </row>
    <row r="48042" spans="13:13" ht="49.2" customHeight="1">
      <c r="M48042" s="85"/>
    </row>
    <row r="48043" spans="13:13" ht="49.2" customHeight="1">
      <c r="M48043" s="85"/>
    </row>
    <row r="48044" spans="13:13" ht="49.2" customHeight="1">
      <c r="M48044" s="85"/>
    </row>
    <row r="48045" spans="13:13" ht="49.2" customHeight="1">
      <c r="M48045" s="85"/>
    </row>
    <row r="48046" spans="13:13" ht="49.2" customHeight="1">
      <c r="M48046" s="85"/>
    </row>
    <row r="48047" spans="13:13" ht="49.2" customHeight="1">
      <c r="M48047" s="85"/>
    </row>
    <row r="48048" spans="13:13" ht="49.2" customHeight="1">
      <c r="M48048" s="85"/>
    </row>
    <row r="48049" spans="13:13" ht="49.2" customHeight="1">
      <c r="M48049" s="85"/>
    </row>
    <row r="48050" spans="13:13" ht="49.2" customHeight="1">
      <c r="M48050" s="85"/>
    </row>
    <row r="48051" spans="13:13" ht="49.2" customHeight="1">
      <c r="M48051" s="85"/>
    </row>
    <row r="48052" spans="13:13" ht="49.2" customHeight="1">
      <c r="M48052" s="85"/>
    </row>
    <row r="48053" spans="13:13" ht="49.2" customHeight="1">
      <c r="M48053" s="85"/>
    </row>
    <row r="48054" spans="13:13" ht="49.2" customHeight="1">
      <c r="M48054" s="85"/>
    </row>
    <row r="48055" spans="13:13" ht="49.2" customHeight="1">
      <c r="M48055" s="85"/>
    </row>
    <row r="48056" spans="13:13" ht="49.2" customHeight="1">
      <c r="M48056" s="85"/>
    </row>
    <row r="48057" spans="13:13" ht="49.2" customHeight="1">
      <c r="M48057" s="85"/>
    </row>
    <row r="48058" spans="13:13" ht="49.2" customHeight="1">
      <c r="M48058" s="85"/>
    </row>
    <row r="48059" spans="13:13" ht="49.2" customHeight="1">
      <c r="M48059" s="85"/>
    </row>
    <row r="48060" spans="13:13" ht="49.2" customHeight="1">
      <c r="M48060" s="85"/>
    </row>
    <row r="48061" spans="13:13" ht="49.2" customHeight="1">
      <c r="M48061" s="85"/>
    </row>
    <row r="48062" spans="13:13" ht="49.2" customHeight="1">
      <c r="M48062" s="85"/>
    </row>
    <row r="48063" spans="13:13" ht="49.2" customHeight="1">
      <c r="M48063" s="85"/>
    </row>
    <row r="48064" spans="13:13" ht="49.2" customHeight="1">
      <c r="M48064" s="85"/>
    </row>
    <row r="48065" spans="13:13" ht="49.2" customHeight="1">
      <c r="M48065" s="85"/>
    </row>
    <row r="48066" spans="13:13" ht="49.2" customHeight="1">
      <c r="M48066" s="85"/>
    </row>
    <row r="48067" spans="13:13" ht="49.2" customHeight="1">
      <c r="M48067" s="85"/>
    </row>
    <row r="48068" spans="13:13" ht="49.2" customHeight="1">
      <c r="M48068" s="85"/>
    </row>
    <row r="48069" spans="13:13" ht="49.2" customHeight="1">
      <c r="M48069" s="85"/>
    </row>
    <row r="48070" spans="13:13" ht="49.2" customHeight="1">
      <c r="M48070" s="85"/>
    </row>
    <row r="48071" spans="13:13" ht="49.2" customHeight="1">
      <c r="M48071" s="85"/>
    </row>
    <row r="48072" spans="13:13" ht="49.2" customHeight="1">
      <c r="M48072" s="85"/>
    </row>
    <row r="48073" spans="13:13" ht="49.2" customHeight="1">
      <c r="M48073" s="85"/>
    </row>
    <row r="48074" spans="13:13" ht="49.2" customHeight="1">
      <c r="M48074" s="85"/>
    </row>
    <row r="48075" spans="13:13" ht="49.2" customHeight="1">
      <c r="M48075" s="85"/>
    </row>
    <row r="48076" spans="13:13" ht="49.2" customHeight="1">
      <c r="M48076" s="85"/>
    </row>
    <row r="48077" spans="13:13" ht="49.2" customHeight="1">
      <c r="M48077" s="85"/>
    </row>
    <row r="48078" spans="13:13" ht="49.2" customHeight="1">
      <c r="M48078" s="85"/>
    </row>
    <row r="48079" spans="13:13" ht="49.2" customHeight="1">
      <c r="M48079" s="85"/>
    </row>
    <row r="48080" spans="13:13" ht="49.2" customHeight="1">
      <c r="M48080" s="85"/>
    </row>
    <row r="48081" spans="13:13" ht="49.2" customHeight="1">
      <c r="M48081" s="85"/>
    </row>
    <row r="48082" spans="13:13" ht="49.2" customHeight="1">
      <c r="M48082" s="85"/>
    </row>
    <row r="48083" spans="13:13" ht="49.2" customHeight="1">
      <c r="M48083" s="85"/>
    </row>
    <row r="48084" spans="13:13" ht="49.2" customHeight="1">
      <c r="M48084" s="85"/>
    </row>
    <row r="48085" spans="13:13" ht="49.2" customHeight="1">
      <c r="M48085" s="85"/>
    </row>
    <row r="48086" spans="13:13" ht="49.2" customHeight="1">
      <c r="M48086" s="85"/>
    </row>
    <row r="48087" spans="13:13" ht="49.2" customHeight="1">
      <c r="M48087" s="85"/>
    </row>
    <row r="48088" spans="13:13" ht="49.2" customHeight="1">
      <c r="M48088" s="85"/>
    </row>
    <row r="48089" spans="13:13" ht="49.2" customHeight="1">
      <c r="M48089" s="85"/>
    </row>
    <row r="48090" spans="13:13" ht="49.2" customHeight="1">
      <c r="M48090" s="85"/>
    </row>
    <row r="48091" spans="13:13" ht="49.2" customHeight="1">
      <c r="M48091" s="85"/>
    </row>
    <row r="48092" spans="13:13" ht="49.2" customHeight="1">
      <c r="M48092" s="85"/>
    </row>
    <row r="48093" spans="13:13" ht="49.2" customHeight="1">
      <c r="M48093" s="85"/>
    </row>
    <row r="48094" spans="13:13" ht="49.2" customHeight="1">
      <c r="M48094" s="85"/>
    </row>
    <row r="48095" spans="13:13" ht="49.2" customHeight="1">
      <c r="M48095" s="85"/>
    </row>
    <row r="48096" spans="13:13" ht="49.2" customHeight="1">
      <c r="M48096" s="85"/>
    </row>
    <row r="48097" spans="13:13" ht="49.2" customHeight="1">
      <c r="M48097" s="85"/>
    </row>
    <row r="48098" spans="13:13" ht="49.2" customHeight="1">
      <c r="M48098" s="85"/>
    </row>
    <row r="48099" spans="13:13" ht="49.2" customHeight="1">
      <c r="M48099" s="85"/>
    </row>
    <row r="48100" spans="13:13" ht="49.2" customHeight="1">
      <c r="M48100" s="85"/>
    </row>
    <row r="48101" spans="13:13" ht="49.2" customHeight="1">
      <c r="M48101" s="85"/>
    </row>
    <row r="48102" spans="13:13" ht="49.2" customHeight="1">
      <c r="M48102" s="85"/>
    </row>
    <row r="48103" spans="13:13" ht="49.2" customHeight="1">
      <c r="M48103" s="85"/>
    </row>
    <row r="48104" spans="13:13" ht="49.2" customHeight="1">
      <c r="M48104" s="85"/>
    </row>
    <row r="48105" spans="13:13" ht="49.2" customHeight="1">
      <c r="M48105" s="85"/>
    </row>
    <row r="48106" spans="13:13" ht="49.2" customHeight="1">
      <c r="M48106" s="85"/>
    </row>
    <row r="48107" spans="13:13" ht="49.2" customHeight="1">
      <c r="M48107" s="85"/>
    </row>
    <row r="48108" spans="13:13" ht="49.2" customHeight="1">
      <c r="M48108" s="85"/>
    </row>
    <row r="48109" spans="13:13" ht="49.2" customHeight="1">
      <c r="M48109" s="85"/>
    </row>
    <row r="48110" spans="13:13" ht="49.2" customHeight="1">
      <c r="M48110" s="85"/>
    </row>
    <row r="48111" spans="13:13" ht="49.2" customHeight="1">
      <c r="M48111" s="85"/>
    </row>
    <row r="48112" spans="13:13" ht="49.2" customHeight="1">
      <c r="M48112" s="85"/>
    </row>
    <row r="48113" spans="13:13" ht="49.2" customHeight="1">
      <c r="M48113" s="85"/>
    </row>
    <row r="48114" spans="13:13" ht="49.2" customHeight="1">
      <c r="M48114" s="85"/>
    </row>
    <row r="48115" spans="13:13" ht="49.2" customHeight="1">
      <c r="M48115" s="85"/>
    </row>
    <row r="48116" spans="13:13" ht="49.2" customHeight="1">
      <c r="M48116" s="85"/>
    </row>
    <row r="48117" spans="13:13" ht="49.2" customHeight="1">
      <c r="M48117" s="85"/>
    </row>
    <row r="48118" spans="13:13" ht="49.2" customHeight="1">
      <c r="M48118" s="85"/>
    </row>
    <row r="48119" spans="13:13" ht="49.2" customHeight="1">
      <c r="M48119" s="85"/>
    </row>
    <row r="48120" spans="13:13" ht="49.2" customHeight="1">
      <c r="M48120" s="85"/>
    </row>
    <row r="48121" spans="13:13" ht="49.2" customHeight="1">
      <c r="M48121" s="85"/>
    </row>
    <row r="48122" spans="13:13" ht="49.2" customHeight="1">
      <c r="M48122" s="85"/>
    </row>
    <row r="48123" spans="13:13" ht="49.2" customHeight="1">
      <c r="M48123" s="85"/>
    </row>
    <row r="48124" spans="13:13" ht="49.2" customHeight="1">
      <c r="M48124" s="85"/>
    </row>
    <row r="48125" spans="13:13" ht="49.2" customHeight="1">
      <c r="M48125" s="85"/>
    </row>
    <row r="48126" spans="13:13" ht="49.2" customHeight="1">
      <c r="M48126" s="85"/>
    </row>
    <row r="48127" spans="13:13" ht="49.2" customHeight="1">
      <c r="M48127" s="85"/>
    </row>
    <row r="48128" spans="13:13" ht="49.2" customHeight="1">
      <c r="M48128" s="85"/>
    </row>
    <row r="48129" spans="13:13" ht="49.2" customHeight="1">
      <c r="M48129" s="85"/>
    </row>
    <row r="48130" spans="13:13" ht="49.2" customHeight="1">
      <c r="M48130" s="85"/>
    </row>
    <row r="48131" spans="13:13" ht="49.2" customHeight="1">
      <c r="M48131" s="85"/>
    </row>
    <row r="48132" spans="13:13" ht="49.2" customHeight="1">
      <c r="M48132" s="85"/>
    </row>
    <row r="48133" spans="13:13" ht="49.2" customHeight="1">
      <c r="M48133" s="85"/>
    </row>
    <row r="48134" spans="13:13" ht="49.2" customHeight="1">
      <c r="M48134" s="85"/>
    </row>
    <row r="48135" spans="13:13" ht="49.2" customHeight="1">
      <c r="M48135" s="85"/>
    </row>
    <row r="48136" spans="13:13" ht="49.2" customHeight="1">
      <c r="M48136" s="85"/>
    </row>
    <row r="48137" spans="13:13" ht="49.2" customHeight="1">
      <c r="M48137" s="85"/>
    </row>
    <row r="48138" spans="13:13" ht="49.2" customHeight="1">
      <c r="M48138" s="85"/>
    </row>
    <row r="48139" spans="13:13" ht="49.2" customHeight="1">
      <c r="M48139" s="85"/>
    </row>
    <row r="48140" spans="13:13" ht="49.2" customHeight="1">
      <c r="M48140" s="85"/>
    </row>
    <row r="48141" spans="13:13" ht="49.2" customHeight="1">
      <c r="M48141" s="85"/>
    </row>
    <row r="48142" spans="13:13" ht="49.2" customHeight="1">
      <c r="M48142" s="85"/>
    </row>
    <row r="48143" spans="13:13" ht="49.2" customHeight="1">
      <c r="M48143" s="85"/>
    </row>
    <row r="48144" spans="13:13" ht="49.2" customHeight="1">
      <c r="M48144" s="85"/>
    </row>
    <row r="48145" spans="13:13" ht="49.2" customHeight="1">
      <c r="M48145" s="85"/>
    </row>
    <row r="48146" spans="13:13" ht="49.2" customHeight="1">
      <c r="M48146" s="85"/>
    </row>
    <row r="48147" spans="13:13" ht="49.2" customHeight="1">
      <c r="M48147" s="85"/>
    </row>
    <row r="48148" spans="13:13" ht="49.2" customHeight="1">
      <c r="M48148" s="85"/>
    </row>
    <row r="48149" spans="13:13" ht="49.2" customHeight="1">
      <c r="M48149" s="85"/>
    </row>
    <row r="48150" spans="13:13" ht="49.2" customHeight="1">
      <c r="M48150" s="85"/>
    </row>
    <row r="48151" spans="13:13" ht="49.2" customHeight="1">
      <c r="M48151" s="85"/>
    </row>
    <row r="48152" spans="13:13" ht="49.2" customHeight="1">
      <c r="M48152" s="85"/>
    </row>
    <row r="48153" spans="13:13" ht="49.2" customHeight="1">
      <c r="M48153" s="85"/>
    </row>
    <row r="48154" spans="13:13" ht="49.2" customHeight="1">
      <c r="M48154" s="85"/>
    </row>
    <row r="48155" spans="13:13" ht="49.2" customHeight="1">
      <c r="M48155" s="85"/>
    </row>
    <row r="48156" spans="13:13" ht="49.2" customHeight="1">
      <c r="M48156" s="85"/>
    </row>
    <row r="48157" spans="13:13" ht="49.2" customHeight="1">
      <c r="M48157" s="85"/>
    </row>
    <row r="48158" spans="13:13" ht="49.2" customHeight="1">
      <c r="M48158" s="85"/>
    </row>
    <row r="48159" spans="13:13" ht="49.2" customHeight="1">
      <c r="M48159" s="85"/>
    </row>
    <row r="48160" spans="13:13" ht="49.2" customHeight="1">
      <c r="M48160" s="85"/>
    </row>
    <row r="48161" spans="13:13" ht="49.2" customHeight="1">
      <c r="M48161" s="85"/>
    </row>
    <row r="48162" spans="13:13" ht="49.2" customHeight="1">
      <c r="M48162" s="85"/>
    </row>
    <row r="48163" spans="13:13" ht="49.2" customHeight="1">
      <c r="M48163" s="85"/>
    </row>
    <row r="48164" spans="13:13" ht="49.2" customHeight="1">
      <c r="M48164" s="85"/>
    </row>
    <row r="48165" spans="13:13" ht="49.2" customHeight="1">
      <c r="M48165" s="85"/>
    </row>
    <row r="48166" spans="13:13" ht="49.2" customHeight="1">
      <c r="M48166" s="85"/>
    </row>
    <row r="48167" spans="13:13" ht="49.2" customHeight="1">
      <c r="M48167" s="85"/>
    </row>
    <row r="48168" spans="13:13" ht="49.2" customHeight="1">
      <c r="M48168" s="85"/>
    </row>
    <row r="48169" spans="13:13" ht="49.2" customHeight="1">
      <c r="M48169" s="85"/>
    </row>
    <row r="48170" spans="13:13" ht="49.2" customHeight="1">
      <c r="M48170" s="85"/>
    </row>
    <row r="48171" spans="13:13" ht="49.2" customHeight="1">
      <c r="M48171" s="85"/>
    </row>
    <row r="48172" spans="13:13" ht="49.2" customHeight="1">
      <c r="M48172" s="85"/>
    </row>
    <row r="48173" spans="13:13" ht="49.2" customHeight="1">
      <c r="M48173" s="85"/>
    </row>
    <row r="48174" spans="13:13" ht="49.2" customHeight="1">
      <c r="M48174" s="85"/>
    </row>
    <row r="48175" spans="13:13" ht="49.2" customHeight="1">
      <c r="M48175" s="85"/>
    </row>
    <row r="48176" spans="13:13" ht="49.2" customHeight="1">
      <c r="M48176" s="85"/>
    </row>
    <row r="48177" spans="13:13" ht="49.2" customHeight="1">
      <c r="M48177" s="85"/>
    </row>
    <row r="48178" spans="13:13" ht="49.2" customHeight="1">
      <c r="M48178" s="85"/>
    </row>
    <row r="48179" spans="13:13" ht="49.2" customHeight="1">
      <c r="M48179" s="85"/>
    </row>
    <row r="48180" spans="13:13" ht="49.2" customHeight="1">
      <c r="M48180" s="85"/>
    </row>
    <row r="48181" spans="13:13" ht="49.2" customHeight="1">
      <c r="M48181" s="85"/>
    </row>
    <row r="48182" spans="13:13" ht="49.2" customHeight="1">
      <c r="M48182" s="85"/>
    </row>
    <row r="48183" spans="13:13" ht="49.2" customHeight="1">
      <c r="M48183" s="85"/>
    </row>
    <row r="48184" spans="13:13" ht="49.2" customHeight="1">
      <c r="M48184" s="85"/>
    </row>
    <row r="48185" spans="13:13" ht="49.2" customHeight="1">
      <c r="M48185" s="85"/>
    </row>
    <row r="48186" spans="13:13" ht="49.2" customHeight="1">
      <c r="M48186" s="85"/>
    </row>
    <row r="48187" spans="13:13" ht="49.2" customHeight="1">
      <c r="M48187" s="85"/>
    </row>
    <row r="48188" spans="13:13" ht="49.2" customHeight="1">
      <c r="M48188" s="85"/>
    </row>
    <row r="48189" spans="13:13" ht="49.2" customHeight="1">
      <c r="M48189" s="85"/>
    </row>
    <row r="48190" spans="13:13" ht="49.2" customHeight="1">
      <c r="M48190" s="85"/>
    </row>
    <row r="48191" spans="13:13" ht="49.2" customHeight="1">
      <c r="M48191" s="85"/>
    </row>
    <row r="48192" spans="13:13" ht="49.2" customHeight="1">
      <c r="M48192" s="85"/>
    </row>
    <row r="48193" spans="13:13" ht="49.2" customHeight="1">
      <c r="M48193" s="85"/>
    </row>
    <row r="48194" spans="13:13" ht="49.2" customHeight="1">
      <c r="M48194" s="85"/>
    </row>
    <row r="48195" spans="13:13" ht="49.2" customHeight="1">
      <c r="M48195" s="85"/>
    </row>
    <row r="48196" spans="13:13" ht="49.2" customHeight="1">
      <c r="M48196" s="85"/>
    </row>
    <row r="48197" spans="13:13" ht="49.2" customHeight="1">
      <c r="M48197" s="85"/>
    </row>
    <row r="48198" spans="13:13" ht="49.2" customHeight="1">
      <c r="M48198" s="85"/>
    </row>
    <row r="48199" spans="13:13" ht="49.2" customHeight="1">
      <c r="M48199" s="85"/>
    </row>
    <row r="48200" spans="13:13" ht="49.2" customHeight="1">
      <c r="M48200" s="85"/>
    </row>
    <row r="48201" spans="13:13" ht="49.2" customHeight="1">
      <c r="M48201" s="85"/>
    </row>
    <row r="48202" spans="13:13" ht="49.2" customHeight="1">
      <c r="M48202" s="85"/>
    </row>
    <row r="48203" spans="13:13" ht="49.2" customHeight="1">
      <c r="M48203" s="85"/>
    </row>
    <row r="48204" spans="13:13" ht="49.2" customHeight="1">
      <c r="M48204" s="85"/>
    </row>
    <row r="48205" spans="13:13" ht="49.2" customHeight="1">
      <c r="M48205" s="85"/>
    </row>
    <row r="48206" spans="13:13" ht="49.2" customHeight="1">
      <c r="M48206" s="85"/>
    </row>
    <row r="48207" spans="13:13" ht="49.2" customHeight="1">
      <c r="M48207" s="85"/>
    </row>
    <row r="48208" spans="13:13" ht="49.2" customHeight="1">
      <c r="M48208" s="85"/>
    </row>
    <row r="48209" spans="13:13" ht="49.2" customHeight="1">
      <c r="M48209" s="85"/>
    </row>
    <row r="48210" spans="13:13" ht="49.2" customHeight="1">
      <c r="M48210" s="85"/>
    </row>
    <row r="48211" spans="13:13" ht="49.2" customHeight="1">
      <c r="M48211" s="85"/>
    </row>
    <row r="48212" spans="13:13" ht="49.2" customHeight="1">
      <c r="M48212" s="85"/>
    </row>
    <row r="48213" spans="13:13" ht="49.2" customHeight="1">
      <c r="M48213" s="85"/>
    </row>
    <row r="48214" spans="13:13" ht="49.2" customHeight="1">
      <c r="M48214" s="85"/>
    </row>
    <row r="48215" spans="13:13" ht="49.2" customHeight="1">
      <c r="M48215" s="85"/>
    </row>
    <row r="48216" spans="13:13" ht="49.2" customHeight="1">
      <c r="M48216" s="85"/>
    </row>
    <row r="48217" spans="13:13" ht="49.2" customHeight="1">
      <c r="M48217" s="85"/>
    </row>
    <row r="48218" spans="13:13" ht="49.2" customHeight="1">
      <c r="M48218" s="85"/>
    </row>
    <row r="48219" spans="13:13" ht="49.2" customHeight="1">
      <c r="M48219" s="85"/>
    </row>
    <row r="48220" spans="13:13" ht="49.2" customHeight="1">
      <c r="M48220" s="85"/>
    </row>
    <row r="48221" spans="13:13" ht="49.2" customHeight="1">
      <c r="M48221" s="85"/>
    </row>
    <row r="48222" spans="13:13" ht="49.2" customHeight="1">
      <c r="M48222" s="85"/>
    </row>
    <row r="48223" spans="13:13" ht="49.2" customHeight="1">
      <c r="M48223" s="85"/>
    </row>
    <row r="48224" spans="13:13" ht="49.2" customHeight="1">
      <c r="M48224" s="85"/>
    </row>
    <row r="48225" spans="13:13" ht="49.2" customHeight="1">
      <c r="M48225" s="85"/>
    </row>
    <row r="48226" spans="13:13" ht="49.2" customHeight="1">
      <c r="M48226" s="85"/>
    </row>
    <row r="48227" spans="13:13" ht="49.2" customHeight="1">
      <c r="M48227" s="85"/>
    </row>
    <row r="48228" spans="13:13" ht="49.2" customHeight="1">
      <c r="M48228" s="85"/>
    </row>
    <row r="48229" spans="13:13" ht="49.2" customHeight="1">
      <c r="M48229" s="85"/>
    </row>
    <row r="48230" spans="13:13" ht="49.2" customHeight="1">
      <c r="M48230" s="85"/>
    </row>
    <row r="48231" spans="13:13" ht="49.2" customHeight="1">
      <c r="M48231" s="85"/>
    </row>
    <row r="48232" spans="13:13" ht="49.2" customHeight="1">
      <c r="M48232" s="85"/>
    </row>
    <row r="48233" spans="13:13" ht="49.2" customHeight="1">
      <c r="M48233" s="85"/>
    </row>
    <row r="48234" spans="13:13" ht="49.2" customHeight="1">
      <c r="M48234" s="85"/>
    </row>
    <row r="48235" spans="13:13" ht="49.2" customHeight="1">
      <c r="M48235" s="85"/>
    </row>
    <row r="48236" spans="13:13" ht="49.2" customHeight="1">
      <c r="M48236" s="85"/>
    </row>
    <row r="48237" spans="13:13" ht="49.2" customHeight="1">
      <c r="M48237" s="85"/>
    </row>
    <row r="48238" spans="13:13" ht="49.2" customHeight="1">
      <c r="M48238" s="85"/>
    </row>
    <row r="48239" spans="13:13" ht="49.2" customHeight="1">
      <c r="M48239" s="85"/>
    </row>
    <row r="48240" spans="13:13" ht="49.2" customHeight="1">
      <c r="M48240" s="85"/>
    </row>
    <row r="48241" spans="13:13" ht="49.2" customHeight="1">
      <c r="M48241" s="85"/>
    </row>
    <row r="48242" spans="13:13" ht="49.2" customHeight="1">
      <c r="M48242" s="85"/>
    </row>
    <row r="48243" spans="13:13" ht="49.2" customHeight="1">
      <c r="M48243" s="85"/>
    </row>
    <row r="48244" spans="13:13" ht="49.2" customHeight="1">
      <c r="M48244" s="85"/>
    </row>
    <row r="48245" spans="13:13" ht="49.2" customHeight="1">
      <c r="M48245" s="85"/>
    </row>
    <row r="48246" spans="13:13" ht="49.2" customHeight="1">
      <c r="M48246" s="85"/>
    </row>
    <row r="48247" spans="13:13" ht="49.2" customHeight="1">
      <c r="M48247" s="85"/>
    </row>
    <row r="48248" spans="13:13" ht="49.2" customHeight="1">
      <c r="M48248" s="85"/>
    </row>
    <row r="48249" spans="13:13" ht="49.2" customHeight="1">
      <c r="M48249" s="85"/>
    </row>
    <row r="48250" spans="13:13" ht="49.2" customHeight="1">
      <c r="M48250" s="85"/>
    </row>
    <row r="48251" spans="13:13" ht="49.2" customHeight="1">
      <c r="M48251" s="85"/>
    </row>
    <row r="48252" spans="13:13" ht="49.2" customHeight="1">
      <c r="M48252" s="85"/>
    </row>
    <row r="48253" spans="13:13" ht="49.2" customHeight="1">
      <c r="M48253" s="85"/>
    </row>
    <row r="48254" spans="13:13" ht="49.2" customHeight="1">
      <c r="M48254" s="85"/>
    </row>
    <row r="48255" spans="13:13" ht="49.2" customHeight="1">
      <c r="M48255" s="85"/>
    </row>
    <row r="48256" spans="13:13" ht="49.2" customHeight="1">
      <c r="M48256" s="85"/>
    </row>
    <row r="48257" spans="13:13" ht="49.2" customHeight="1">
      <c r="M48257" s="85"/>
    </row>
    <row r="48258" spans="13:13" ht="49.2" customHeight="1">
      <c r="M48258" s="85"/>
    </row>
    <row r="48259" spans="13:13" ht="49.2" customHeight="1">
      <c r="M48259" s="85"/>
    </row>
    <row r="48260" spans="13:13" ht="49.2" customHeight="1">
      <c r="M48260" s="85"/>
    </row>
    <row r="48261" spans="13:13" ht="49.2" customHeight="1">
      <c r="M48261" s="85"/>
    </row>
    <row r="48262" spans="13:13" ht="49.2" customHeight="1">
      <c r="M48262" s="85"/>
    </row>
    <row r="48263" spans="13:13" ht="49.2" customHeight="1">
      <c r="M48263" s="85"/>
    </row>
    <row r="48264" spans="13:13" ht="49.2" customHeight="1">
      <c r="M48264" s="85"/>
    </row>
    <row r="48265" spans="13:13" ht="49.2" customHeight="1">
      <c r="M48265" s="85"/>
    </row>
    <row r="48266" spans="13:13" ht="49.2" customHeight="1">
      <c r="M48266" s="85"/>
    </row>
    <row r="48267" spans="13:13" ht="49.2" customHeight="1">
      <c r="M48267" s="85"/>
    </row>
    <row r="48268" spans="13:13" ht="49.2" customHeight="1">
      <c r="M48268" s="85"/>
    </row>
    <row r="48269" spans="13:13" ht="49.2" customHeight="1">
      <c r="M48269" s="85"/>
    </row>
    <row r="48270" spans="13:13" ht="49.2" customHeight="1">
      <c r="M48270" s="85"/>
    </row>
    <row r="48271" spans="13:13" ht="49.2" customHeight="1">
      <c r="M48271" s="85"/>
    </row>
    <row r="48272" spans="13:13" ht="49.2" customHeight="1">
      <c r="M48272" s="85"/>
    </row>
    <row r="48273" spans="13:13" ht="49.2" customHeight="1">
      <c r="M48273" s="85"/>
    </row>
    <row r="48274" spans="13:13" ht="49.2" customHeight="1">
      <c r="M48274" s="85"/>
    </row>
    <row r="48275" spans="13:13" ht="49.2" customHeight="1">
      <c r="M48275" s="85"/>
    </row>
    <row r="48276" spans="13:13" ht="49.2" customHeight="1">
      <c r="M48276" s="85"/>
    </row>
    <row r="48277" spans="13:13" ht="49.2" customHeight="1">
      <c r="M48277" s="85"/>
    </row>
    <row r="48278" spans="13:13" ht="49.2" customHeight="1">
      <c r="M48278" s="85"/>
    </row>
    <row r="48279" spans="13:13" ht="49.2" customHeight="1">
      <c r="M48279" s="85"/>
    </row>
    <row r="48280" spans="13:13" ht="49.2" customHeight="1">
      <c r="M48280" s="85"/>
    </row>
    <row r="48281" spans="13:13" ht="49.2" customHeight="1">
      <c r="M48281" s="85"/>
    </row>
    <row r="48282" spans="13:13" ht="49.2" customHeight="1">
      <c r="M48282" s="85"/>
    </row>
    <row r="48283" spans="13:13" ht="49.2" customHeight="1">
      <c r="M48283" s="85"/>
    </row>
    <row r="48284" spans="13:13" ht="49.2" customHeight="1">
      <c r="M48284" s="85"/>
    </row>
    <row r="48285" spans="13:13" ht="49.2" customHeight="1">
      <c r="M48285" s="85"/>
    </row>
    <row r="48286" spans="13:13" ht="49.2" customHeight="1">
      <c r="M48286" s="85"/>
    </row>
    <row r="48287" spans="13:13" ht="49.2" customHeight="1">
      <c r="M48287" s="85"/>
    </row>
    <row r="48288" spans="13:13" ht="49.2" customHeight="1">
      <c r="M48288" s="85"/>
    </row>
    <row r="48289" spans="13:13" ht="49.2" customHeight="1">
      <c r="M48289" s="85"/>
    </row>
    <row r="48290" spans="13:13" ht="49.2" customHeight="1">
      <c r="M48290" s="85"/>
    </row>
    <row r="48291" spans="13:13" ht="49.2" customHeight="1">
      <c r="M48291" s="85"/>
    </row>
    <row r="48292" spans="13:13" ht="49.2" customHeight="1">
      <c r="M48292" s="85"/>
    </row>
    <row r="48293" spans="13:13" ht="49.2" customHeight="1">
      <c r="M48293" s="85"/>
    </row>
    <row r="48294" spans="13:13" ht="49.2" customHeight="1">
      <c r="M48294" s="85"/>
    </row>
    <row r="48295" spans="13:13" ht="49.2" customHeight="1">
      <c r="M48295" s="85"/>
    </row>
    <row r="48296" spans="13:13" ht="49.2" customHeight="1">
      <c r="M48296" s="85"/>
    </row>
    <row r="48297" spans="13:13" ht="49.2" customHeight="1">
      <c r="M48297" s="85"/>
    </row>
    <row r="48298" spans="13:13" ht="49.2" customHeight="1">
      <c r="M48298" s="85"/>
    </row>
    <row r="48299" spans="13:13" ht="49.2" customHeight="1">
      <c r="M48299" s="85"/>
    </row>
    <row r="48300" spans="13:13" ht="49.2" customHeight="1">
      <c r="M48300" s="85"/>
    </row>
    <row r="48301" spans="13:13" ht="49.2" customHeight="1">
      <c r="M48301" s="85"/>
    </row>
    <row r="48302" spans="13:13" ht="49.2" customHeight="1">
      <c r="M48302" s="85"/>
    </row>
    <row r="48303" spans="13:13" ht="49.2" customHeight="1">
      <c r="M48303" s="85"/>
    </row>
    <row r="48304" spans="13:13" ht="49.2" customHeight="1">
      <c r="M48304" s="85"/>
    </row>
    <row r="48305" spans="13:13" ht="49.2" customHeight="1">
      <c r="M48305" s="85"/>
    </row>
    <row r="48306" spans="13:13" ht="49.2" customHeight="1">
      <c r="M48306" s="85"/>
    </row>
    <row r="48307" spans="13:13" ht="49.2" customHeight="1">
      <c r="M48307" s="85"/>
    </row>
    <row r="48308" spans="13:13" ht="49.2" customHeight="1">
      <c r="M48308" s="85"/>
    </row>
    <row r="48309" spans="13:13" ht="49.2" customHeight="1">
      <c r="M48309" s="85"/>
    </row>
    <row r="48310" spans="13:13" ht="49.2" customHeight="1">
      <c r="M48310" s="85"/>
    </row>
    <row r="48311" spans="13:13" ht="49.2" customHeight="1">
      <c r="M48311" s="85"/>
    </row>
    <row r="48312" spans="13:13" ht="49.2" customHeight="1">
      <c r="M48312" s="85"/>
    </row>
    <row r="48313" spans="13:13" ht="49.2" customHeight="1">
      <c r="M48313" s="85"/>
    </row>
    <row r="48314" spans="13:13" ht="49.2" customHeight="1">
      <c r="M48314" s="85"/>
    </row>
    <row r="48315" spans="13:13" ht="49.2" customHeight="1">
      <c r="M48315" s="85"/>
    </row>
    <row r="48316" spans="13:13" ht="49.2" customHeight="1">
      <c r="M48316" s="85"/>
    </row>
    <row r="48317" spans="13:13" ht="49.2" customHeight="1">
      <c r="M48317" s="85"/>
    </row>
    <row r="48318" spans="13:13" ht="49.2" customHeight="1">
      <c r="M48318" s="85"/>
    </row>
    <row r="48319" spans="13:13" ht="49.2" customHeight="1">
      <c r="M48319" s="85"/>
    </row>
    <row r="48320" spans="13:13" ht="49.2" customHeight="1">
      <c r="M48320" s="85"/>
    </row>
    <row r="48321" spans="13:13" ht="49.2" customHeight="1">
      <c r="M48321" s="85"/>
    </row>
    <row r="48322" spans="13:13" ht="49.2" customHeight="1">
      <c r="M48322" s="85"/>
    </row>
    <row r="48323" spans="13:13" ht="49.2" customHeight="1">
      <c r="M48323" s="85"/>
    </row>
    <row r="48324" spans="13:13" ht="49.2" customHeight="1">
      <c r="M48324" s="85"/>
    </row>
    <row r="48325" spans="13:13" ht="49.2" customHeight="1">
      <c r="M48325" s="85"/>
    </row>
    <row r="48326" spans="13:13" ht="49.2" customHeight="1">
      <c r="M48326" s="85"/>
    </row>
    <row r="48327" spans="13:13" ht="49.2" customHeight="1">
      <c r="M48327" s="85"/>
    </row>
    <row r="48328" spans="13:13" ht="49.2" customHeight="1">
      <c r="M48328" s="85"/>
    </row>
    <row r="48329" spans="13:13" ht="49.2" customHeight="1">
      <c r="M48329" s="85"/>
    </row>
    <row r="48330" spans="13:13" ht="49.2" customHeight="1">
      <c r="M48330" s="85"/>
    </row>
    <row r="48331" spans="13:13" ht="49.2" customHeight="1">
      <c r="M48331" s="85"/>
    </row>
    <row r="48332" spans="13:13" ht="49.2" customHeight="1">
      <c r="M48332" s="85"/>
    </row>
    <row r="48333" spans="13:13" ht="49.2" customHeight="1">
      <c r="M48333" s="85"/>
    </row>
    <row r="48334" spans="13:13" ht="49.2" customHeight="1">
      <c r="M48334" s="85"/>
    </row>
    <row r="48335" spans="13:13" ht="49.2" customHeight="1">
      <c r="M48335" s="85"/>
    </row>
    <row r="48336" spans="13:13" ht="49.2" customHeight="1">
      <c r="M48336" s="85"/>
    </row>
    <row r="48337" spans="13:13" ht="49.2" customHeight="1">
      <c r="M48337" s="85"/>
    </row>
    <row r="48338" spans="13:13" ht="49.2" customHeight="1">
      <c r="M48338" s="85"/>
    </row>
    <row r="48339" spans="13:13" ht="49.2" customHeight="1">
      <c r="M48339" s="85"/>
    </row>
    <row r="48340" spans="13:13" ht="49.2" customHeight="1">
      <c r="M48340" s="85"/>
    </row>
    <row r="48341" spans="13:13" ht="49.2" customHeight="1">
      <c r="M48341" s="85"/>
    </row>
    <row r="48342" spans="13:13" ht="49.2" customHeight="1">
      <c r="M48342" s="85"/>
    </row>
    <row r="48343" spans="13:13" ht="49.2" customHeight="1">
      <c r="M48343" s="85"/>
    </row>
    <row r="48344" spans="13:13" ht="49.2" customHeight="1">
      <c r="M48344" s="85"/>
    </row>
    <row r="48345" spans="13:13" ht="49.2" customHeight="1">
      <c r="M48345" s="85"/>
    </row>
    <row r="48346" spans="13:13" ht="49.2" customHeight="1">
      <c r="M48346" s="85"/>
    </row>
    <row r="48347" spans="13:13" ht="49.2" customHeight="1">
      <c r="M48347" s="85"/>
    </row>
    <row r="48348" spans="13:13" ht="49.2" customHeight="1">
      <c r="M48348" s="85"/>
    </row>
    <row r="48349" spans="13:13" ht="49.2" customHeight="1">
      <c r="M48349" s="85"/>
    </row>
    <row r="48350" spans="13:13" ht="49.2" customHeight="1">
      <c r="M48350" s="85"/>
    </row>
    <row r="48351" spans="13:13" ht="49.2" customHeight="1">
      <c r="M48351" s="85"/>
    </row>
    <row r="48352" spans="13:13" ht="49.2" customHeight="1">
      <c r="M48352" s="85"/>
    </row>
    <row r="48353" spans="13:13" ht="49.2" customHeight="1">
      <c r="M48353" s="85"/>
    </row>
    <row r="48354" spans="13:13" ht="49.2" customHeight="1">
      <c r="M48354" s="85"/>
    </row>
    <row r="48355" spans="13:13" ht="49.2" customHeight="1">
      <c r="M48355" s="85"/>
    </row>
    <row r="48356" spans="13:13" ht="49.2" customHeight="1">
      <c r="M48356" s="85"/>
    </row>
    <row r="48357" spans="13:13" ht="49.2" customHeight="1">
      <c r="M48357" s="85"/>
    </row>
    <row r="48358" spans="13:13" ht="49.2" customHeight="1">
      <c r="M48358" s="85"/>
    </row>
    <row r="48359" spans="13:13" ht="49.2" customHeight="1">
      <c r="M48359" s="85"/>
    </row>
    <row r="48360" spans="13:13" ht="49.2" customHeight="1">
      <c r="M48360" s="85"/>
    </row>
    <row r="48361" spans="13:13" ht="49.2" customHeight="1">
      <c r="M48361" s="85"/>
    </row>
    <row r="48362" spans="13:13" ht="49.2" customHeight="1">
      <c r="M48362" s="85"/>
    </row>
    <row r="48363" spans="13:13" ht="49.2" customHeight="1">
      <c r="M48363" s="85"/>
    </row>
    <row r="48364" spans="13:13" ht="49.2" customHeight="1">
      <c r="M48364" s="85"/>
    </row>
    <row r="48365" spans="13:13" ht="49.2" customHeight="1">
      <c r="M48365" s="85"/>
    </row>
    <row r="48366" spans="13:13" ht="49.2" customHeight="1">
      <c r="M48366" s="85"/>
    </row>
    <row r="48367" spans="13:13" ht="49.2" customHeight="1">
      <c r="M48367" s="85"/>
    </row>
    <row r="48368" spans="13:13" ht="49.2" customHeight="1">
      <c r="M48368" s="85"/>
    </row>
    <row r="48369" spans="13:13" ht="49.2" customHeight="1">
      <c r="M48369" s="85"/>
    </row>
    <row r="48370" spans="13:13" ht="49.2" customHeight="1">
      <c r="M48370" s="85"/>
    </row>
    <row r="48371" spans="13:13" ht="49.2" customHeight="1">
      <c r="M48371" s="85"/>
    </row>
    <row r="48372" spans="13:13" ht="49.2" customHeight="1">
      <c r="M48372" s="85"/>
    </row>
    <row r="48373" spans="13:13" ht="49.2" customHeight="1">
      <c r="M48373" s="85"/>
    </row>
    <row r="48374" spans="13:13" ht="49.2" customHeight="1">
      <c r="M48374" s="85"/>
    </row>
    <row r="48375" spans="13:13" ht="49.2" customHeight="1">
      <c r="M48375" s="85"/>
    </row>
    <row r="48376" spans="13:13" ht="49.2" customHeight="1">
      <c r="M48376" s="85"/>
    </row>
    <row r="48377" spans="13:13" ht="49.2" customHeight="1">
      <c r="M48377" s="85"/>
    </row>
    <row r="48378" spans="13:13" ht="49.2" customHeight="1">
      <c r="M48378" s="85"/>
    </row>
    <row r="48379" spans="13:13" ht="49.2" customHeight="1">
      <c r="M48379" s="85"/>
    </row>
    <row r="48380" spans="13:13" ht="49.2" customHeight="1">
      <c r="M48380" s="85"/>
    </row>
    <row r="48381" spans="13:13" ht="49.2" customHeight="1">
      <c r="M48381" s="85"/>
    </row>
    <row r="48382" spans="13:13" ht="49.2" customHeight="1">
      <c r="M48382" s="85"/>
    </row>
    <row r="48383" spans="13:13" ht="49.2" customHeight="1">
      <c r="M48383" s="85"/>
    </row>
    <row r="48384" spans="13:13" ht="49.2" customHeight="1">
      <c r="M48384" s="85"/>
    </row>
    <row r="48385" spans="13:13" ht="49.2" customHeight="1">
      <c r="M48385" s="85"/>
    </row>
    <row r="48386" spans="13:13" ht="49.2" customHeight="1">
      <c r="M48386" s="85"/>
    </row>
    <row r="48387" spans="13:13" ht="49.2" customHeight="1">
      <c r="M48387" s="85"/>
    </row>
    <row r="48388" spans="13:13" ht="49.2" customHeight="1">
      <c r="M48388" s="85"/>
    </row>
    <row r="48389" spans="13:13" ht="49.2" customHeight="1">
      <c r="M48389" s="85"/>
    </row>
    <row r="48390" spans="13:13" ht="49.2" customHeight="1">
      <c r="M48390" s="85"/>
    </row>
    <row r="48391" spans="13:13" ht="49.2" customHeight="1">
      <c r="M48391" s="85"/>
    </row>
    <row r="48392" spans="13:13" ht="49.2" customHeight="1">
      <c r="M48392" s="85"/>
    </row>
    <row r="48393" spans="13:13" ht="49.2" customHeight="1">
      <c r="M48393" s="85"/>
    </row>
    <row r="48394" spans="13:13" ht="49.2" customHeight="1">
      <c r="M48394" s="85"/>
    </row>
    <row r="48395" spans="13:13" ht="49.2" customHeight="1">
      <c r="M48395" s="85"/>
    </row>
    <row r="48396" spans="13:13" ht="49.2" customHeight="1">
      <c r="M48396" s="85"/>
    </row>
    <row r="48397" spans="13:13" ht="49.2" customHeight="1">
      <c r="M48397" s="85"/>
    </row>
    <row r="48398" spans="13:13" ht="49.2" customHeight="1">
      <c r="M48398" s="85"/>
    </row>
    <row r="48399" spans="13:13" ht="49.2" customHeight="1">
      <c r="M48399" s="85"/>
    </row>
    <row r="48400" spans="13:13" ht="49.2" customHeight="1">
      <c r="M48400" s="85"/>
    </row>
    <row r="48401" spans="13:13" ht="49.2" customHeight="1">
      <c r="M48401" s="85"/>
    </row>
    <row r="48402" spans="13:13" ht="49.2" customHeight="1">
      <c r="M48402" s="85"/>
    </row>
    <row r="48403" spans="13:13" ht="49.2" customHeight="1">
      <c r="M48403" s="85"/>
    </row>
    <row r="48404" spans="13:13" ht="49.2" customHeight="1">
      <c r="M48404" s="85"/>
    </row>
    <row r="48405" spans="13:13" ht="49.2" customHeight="1">
      <c r="M48405" s="85"/>
    </row>
    <row r="48406" spans="13:13" ht="49.2" customHeight="1">
      <c r="M48406" s="85"/>
    </row>
    <row r="48407" spans="13:13" ht="49.2" customHeight="1">
      <c r="M48407" s="85"/>
    </row>
    <row r="48408" spans="13:13" ht="49.2" customHeight="1">
      <c r="M48408" s="85"/>
    </row>
    <row r="48409" spans="13:13" ht="49.2" customHeight="1">
      <c r="M48409" s="85"/>
    </row>
    <row r="48410" spans="13:13" ht="49.2" customHeight="1">
      <c r="M48410" s="85"/>
    </row>
    <row r="48411" spans="13:13" ht="49.2" customHeight="1">
      <c r="M48411" s="85"/>
    </row>
    <row r="48412" spans="13:13" ht="49.2" customHeight="1">
      <c r="M48412" s="85"/>
    </row>
    <row r="48413" spans="13:13" ht="49.2" customHeight="1">
      <c r="M48413" s="85"/>
    </row>
    <row r="48414" spans="13:13" ht="49.2" customHeight="1">
      <c r="M48414" s="85"/>
    </row>
    <row r="48415" spans="13:13" ht="49.2" customHeight="1">
      <c r="M48415" s="85"/>
    </row>
    <row r="48416" spans="13:13" ht="49.2" customHeight="1">
      <c r="M48416" s="85"/>
    </row>
    <row r="48417" spans="13:13" ht="49.2" customHeight="1">
      <c r="M48417" s="85"/>
    </row>
    <row r="48418" spans="13:13" ht="49.2" customHeight="1">
      <c r="M48418" s="85"/>
    </row>
    <row r="48419" spans="13:13" ht="49.2" customHeight="1">
      <c r="M48419" s="85"/>
    </row>
    <row r="48420" spans="13:13" ht="49.2" customHeight="1">
      <c r="M48420" s="85"/>
    </row>
    <row r="48421" spans="13:13" ht="49.2" customHeight="1">
      <c r="M48421" s="85"/>
    </row>
    <row r="48422" spans="13:13" ht="49.2" customHeight="1">
      <c r="M48422" s="85"/>
    </row>
    <row r="48423" spans="13:13" ht="49.2" customHeight="1">
      <c r="M48423" s="85"/>
    </row>
    <row r="48424" spans="13:13" ht="49.2" customHeight="1">
      <c r="M48424" s="85"/>
    </row>
    <row r="48425" spans="13:13" ht="49.2" customHeight="1">
      <c r="M48425" s="85"/>
    </row>
    <row r="48426" spans="13:13" ht="49.2" customHeight="1">
      <c r="M48426" s="85"/>
    </row>
    <row r="48427" spans="13:13" ht="49.2" customHeight="1">
      <c r="M48427" s="85"/>
    </row>
    <row r="48428" spans="13:13" ht="49.2" customHeight="1">
      <c r="M48428" s="85"/>
    </row>
    <row r="48429" spans="13:13" ht="49.2" customHeight="1">
      <c r="M48429" s="85"/>
    </row>
    <row r="48430" spans="13:13" ht="49.2" customHeight="1">
      <c r="M48430" s="85"/>
    </row>
    <row r="48431" spans="13:13" ht="49.2" customHeight="1">
      <c r="M48431" s="85"/>
    </row>
    <row r="48432" spans="13:13" ht="49.2" customHeight="1">
      <c r="M48432" s="85"/>
    </row>
    <row r="48433" spans="13:13" ht="49.2" customHeight="1">
      <c r="M48433" s="85"/>
    </row>
    <row r="48434" spans="13:13" ht="49.2" customHeight="1">
      <c r="M48434" s="85"/>
    </row>
    <row r="48435" spans="13:13" ht="49.2" customHeight="1">
      <c r="M48435" s="85"/>
    </row>
    <row r="48436" spans="13:13" ht="49.2" customHeight="1">
      <c r="M48436" s="85"/>
    </row>
    <row r="48437" spans="13:13" ht="49.2" customHeight="1">
      <c r="M48437" s="85"/>
    </row>
    <row r="48438" spans="13:13" ht="49.2" customHeight="1">
      <c r="M48438" s="85"/>
    </row>
    <row r="48439" spans="13:13" ht="49.2" customHeight="1">
      <c r="M48439" s="85"/>
    </row>
    <row r="48440" spans="13:13" ht="49.2" customHeight="1">
      <c r="M48440" s="85"/>
    </row>
    <row r="48441" spans="13:13" ht="49.2" customHeight="1">
      <c r="M48441" s="85"/>
    </row>
    <row r="48442" spans="13:13" ht="49.2" customHeight="1">
      <c r="M48442" s="85"/>
    </row>
    <row r="48443" spans="13:13" ht="49.2" customHeight="1">
      <c r="M48443" s="85"/>
    </row>
    <row r="48444" spans="13:13" ht="49.2" customHeight="1">
      <c r="M48444" s="85"/>
    </row>
    <row r="48445" spans="13:13" ht="49.2" customHeight="1">
      <c r="M48445" s="85"/>
    </row>
    <row r="48446" spans="13:13" ht="49.2" customHeight="1">
      <c r="M48446" s="85"/>
    </row>
    <row r="48447" spans="13:13" ht="49.2" customHeight="1">
      <c r="M48447" s="85"/>
    </row>
    <row r="48448" spans="13:13" ht="49.2" customHeight="1">
      <c r="M48448" s="85"/>
    </row>
    <row r="48449" spans="13:13" ht="49.2" customHeight="1">
      <c r="M48449" s="85"/>
    </row>
    <row r="48450" spans="13:13" ht="49.2" customHeight="1">
      <c r="M48450" s="85"/>
    </row>
    <row r="48451" spans="13:13" ht="49.2" customHeight="1">
      <c r="M48451" s="85"/>
    </row>
    <row r="48452" spans="13:13" ht="49.2" customHeight="1">
      <c r="M48452" s="85"/>
    </row>
    <row r="48453" spans="13:13" ht="49.2" customHeight="1">
      <c r="M48453" s="85"/>
    </row>
    <row r="48454" spans="13:13" ht="49.2" customHeight="1">
      <c r="M48454" s="85"/>
    </row>
    <row r="48455" spans="13:13" ht="49.2" customHeight="1">
      <c r="M48455" s="85"/>
    </row>
    <row r="48456" spans="13:13" ht="49.2" customHeight="1">
      <c r="M48456" s="85"/>
    </row>
    <row r="48457" spans="13:13" ht="49.2" customHeight="1">
      <c r="M48457" s="85"/>
    </row>
    <row r="48458" spans="13:13" ht="49.2" customHeight="1">
      <c r="M48458" s="85"/>
    </row>
    <row r="48459" spans="13:13" ht="49.2" customHeight="1">
      <c r="M48459" s="85"/>
    </row>
    <row r="48460" spans="13:13" ht="49.2" customHeight="1">
      <c r="M48460" s="85"/>
    </row>
    <row r="48461" spans="13:13" ht="49.2" customHeight="1">
      <c r="M48461" s="85"/>
    </row>
    <row r="48462" spans="13:13" ht="49.2" customHeight="1">
      <c r="M48462" s="85"/>
    </row>
    <row r="48463" spans="13:13" ht="49.2" customHeight="1">
      <c r="M48463" s="85"/>
    </row>
    <row r="48464" spans="13:13" ht="49.2" customHeight="1">
      <c r="M48464" s="85"/>
    </row>
    <row r="48465" spans="13:13" ht="49.2" customHeight="1">
      <c r="M48465" s="85"/>
    </row>
    <row r="48466" spans="13:13" ht="49.2" customHeight="1">
      <c r="M48466" s="85"/>
    </row>
    <row r="48467" spans="13:13" ht="49.2" customHeight="1">
      <c r="M48467" s="85"/>
    </row>
    <row r="48468" spans="13:13" ht="49.2" customHeight="1">
      <c r="M48468" s="85"/>
    </row>
    <row r="48469" spans="13:13" ht="49.2" customHeight="1">
      <c r="M48469" s="85"/>
    </row>
    <row r="48470" spans="13:13" ht="49.2" customHeight="1">
      <c r="M48470" s="85"/>
    </row>
    <row r="48471" spans="13:13" ht="49.2" customHeight="1">
      <c r="M48471" s="85"/>
    </row>
    <row r="48472" spans="13:13" ht="49.2" customHeight="1">
      <c r="M48472" s="85"/>
    </row>
    <row r="48473" spans="13:13" ht="49.2" customHeight="1">
      <c r="M48473" s="85"/>
    </row>
    <row r="48474" spans="13:13" ht="49.2" customHeight="1">
      <c r="M48474" s="85"/>
    </row>
    <row r="48475" spans="13:13" ht="49.2" customHeight="1">
      <c r="M48475" s="85"/>
    </row>
    <row r="48476" spans="13:13" ht="49.2" customHeight="1">
      <c r="M48476" s="85"/>
    </row>
    <row r="48477" spans="13:13" ht="49.2" customHeight="1">
      <c r="M48477" s="85"/>
    </row>
    <row r="48478" spans="13:13" ht="49.2" customHeight="1">
      <c r="M48478" s="85"/>
    </row>
    <row r="48479" spans="13:13" ht="49.2" customHeight="1">
      <c r="M48479" s="85"/>
    </row>
    <row r="48480" spans="13:13" ht="49.2" customHeight="1">
      <c r="M48480" s="85"/>
    </row>
    <row r="48481" spans="13:13" ht="49.2" customHeight="1">
      <c r="M48481" s="85"/>
    </row>
    <row r="48482" spans="13:13" ht="49.2" customHeight="1">
      <c r="M48482" s="85"/>
    </row>
    <row r="48483" spans="13:13" ht="49.2" customHeight="1">
      <c r="M48483" s="85"/>
    </row>
    <row r="48484" spans="13:13" ht="49.2" customHeight="1">
      <c r="M48484" s="85"/>
    </row>
    <row r="48485" spans="13:13" ht="49.2" customHeight="1">
      <c r="M48485" s="85"/>
    </row>
    <row r="48486" spans="13:13" ht="49.2" customHeight="1">
      <c r="M48486" s="85"/>
    </row>
    <row r="48487" spans="13:13" ht="49.2" customHeight="1">
      <c r="M48487" s="85"/>
    </row>
    <row r="48488" spans="13:13" ht="49.2" customHeight="1">
      <c r="M48488" s="85"/>
    </row>
    <row r="48489" spans="13:13" ht="49.2" customHeight="1">
      <c r="M48489" s="85"/>
    </row>
    <row r="48490" spans="13:13" ht="49.2" customHeight="1">
      <c r="M48490" s="85"/>
    </row>
    <row r="48491" spans="13:13" ht="49.2" customHeight="1">
      <c r="M48491" s="85"/>
    </row>
    <row r="48492" spans="13:13" ht="49.2" customHeight="1">
      <c r="M48492" s="85"/>
    </row>
    <row r="48493" spans="13:13" ht="49.2" customHeight="1">
      <c r="M48493" s="85"/>
    </row>
    <row r="48494" spans="13:13" ht="49.2" customHeight="1">
      <c r="M48494" s="85"/>
    </row>
    <row r="48495" spans="13:13" ht="49.2" customHeight="1">
      <c r="M48495" s="85"/>
    </row>
    <row r="48496" spans="13:13" ht="49.2" customHeight="1">
      <c r="M48496" s="85"/>
    </row>
    <row r="48497" spans="13:13" ht="49.2" customHeight="1">
      <c r="M48497" s="85"/>
    </row>
    <row r="48498" spans="13:13" ht="49.2" customHeight="1">
      <c r="M48498" s="85"/>
    </row>
    <row r="48499" spans="13:13" ht="49.2" customHeight="1">
      <c r="M48499" s="85"/>
    </row>
    <row r="48500" spans="13:13" ht="49.2" customHeight="1">
      <c r="M48500" s="85"/>
    </row>
    <row r="48501" spans="13:13" ht="49.2" customHeight="1">
      <c r="M48501" s="85"/>
    </row>
    <row r="48502" spans="13:13" ht="49.2" customHeight="1">
      <c r="M48502" s="85"/>
    </row>
    <row r="48503" spans="13:13" ht="49.2" customHeight="1">
      <c r="M48503" s="85"/>
    </row>
    <row r="48504" spans="13:13" ht="49.2" customHeight="1">
      <c r="M48504" s="85"/>
    </row>
    <row r="48505" spans="13:13" ht="49.2" customHeight="1">
      <c r="M48505" s="85"/>
    </row>
    <row r="48506" spans="13:13" ht="49.2" customHeight="1">
      <c r="M48506" s="85"/>
    </row>
    <row r="48507" spans="13:13" ht="49.2" customHeight="1">
      <c r="M48507" s="85"/>
    </row>
    <row r="48508" spans="13:13" ht="49.2" customHeight="1">
      <c r="M48508" s="85"/>
    </row>
    <row r="48509" spans="13:13" ht="49.2" customHeight="1">
      <c r="M48509" s="85"/>
    </row>
    <row r="48510" spans="13:13" ht="49.2" customHeight="1">
      <c r="M48510" s="85"/>
    </row>
    <row r="48511" spans="13:13" ht="49.2" customHeight="1">
      <c r="M48511" s="85"/>
    </row>
    <row r="48512" spans="13:13" ht="49.2" customHeight="1">
      <c r="M48512" s="85"/>
    </row>
    <row r="48513" spans="13:13" ht="49.2" customHeight="1">
      <c r="M48513" s="85"/>
    </row>
    <row r="48514" spans="13:13" ht="49.2" customHeight="1">
      <c r="M48514" s="85"/>
    </row>
    <row r="48515" spans="13:13" ht="49.2" customHeight="1">
      <c r="M48515" s="85"/>
    </row>
    <row r="48516" spans="13:13" ht="49.2" customHeight="1">
      <c r="M48516" s="85"/>
    </row>
    <row r="48517" spans="13:13" ht="49.2" customHeight="1">
      <c r="M48517" s="85"/>
    </row>
    <row r="48518" spans="13:13" ht="49.2" customHeight="1">
      <c r="M48518" s="85"/>
    </row>
    <row r="48519" spans="13:13" ht="49.2" customHeight="1">
      <c r="M48519" s="85"/>
    </row>
    <row r="48520" spans="13:13" ht="49.2" customHeight="1">
      <c r="M48520" s="85"/>
    </row>
    <row r="48521" spans="13:13" ht="49.2" customHeight="1">
      <c r="M48521" s="85"/>
    </row>
    <row r="48522" spans="13:13" ht="49.2" customHeight="1">
      <c r="M48522" s="85"/>
    </row>
    <row r="48523" spans="13:13" ht="49.2" customHeight="1">
      <c r="M48523" s="85"/>
    </row>
    <row r="48524" spans="13:13" ht="49.2" customHeight="1">
      <c r="M48524" s="85"/>
    </row>
    <row r="48525" spans="13:13" ht="49.2" customHeight="1">
      <c r="M48525" s="85"/>
    </row>
    <row r="48526" spans="13:13" ht="49.2" customHeight="1">
      <c r="M48526" s="85"/>
    </row>
    <row r="48527" spans="13:13" ht="49.2" customHeight="1">
      <c r="M48527" s="85"/>
    </row>
    <row r="48528" spans="13:13" ht="49.2" customHeight="1">
      <c r="M48528" s="85"/>
    </row>
    <row r="48529" spans="13:13" ht="49.2" customHeight="1">
      <c r="M48529" s="85"/>
    </row>
    <row r="48530" spans="13:13" ht="49.2" customHeight="1">
      <c r="M48530" s="85"/>
    </row>
    <row r="48531" spans="13:13" ht="49.2" customHeight="1">
      <c r="M48531" s="85"/>
    </row>
    <row r="48532" spans="13:13" ht="49.2" customHeight="1">
      <c r="M48532" s="85"/>
    </row>
    <row r="48533" spans="13:13" ht="49.2" customHeight="1">
      <c r="M48533" s="85"/>
    </row>
    <row r="48534" spans="13:13" ht="49.2" customHeight="1">
      <c r="M48534" s="85"/>
    </row>
    <row r="48535" spans="13:13" ht="49.2" customHeight="1">
      <c r="M48535" s="85"/>
    </row>
    <row r="48536" spans="13:13" ht="49.2" customHeight="1">
      <c r="M48536" s="85"/>
    </row>
    <row r="48537" spans="13:13" ht="49.2" customHeight="1">
      <c r="M48537" s="85"/>
    </row>
    <row r="48538" spans="13:13" ht="49.2" customHeight="1">
      <c r="M48538" s="85"/>
    </row>
    <row r="48539" spans="13:13" ht="49.2" customHeight="1">
      <c r="M48539" s="85"/>
    </row>
    <row r="48540" spans="13:13" ht="49.2" customHeight="1">
      <c r="M48540" s="85"/>
    </row>
    <row r="48541" spans="13:13" ht="49.2" customHeight="1">
      <c r="M48541" s="85"/>
    </row>
    <row r="48542" spans="13:13" ht="49.2" customHeight="1">
      <c r="M48542" s="85"/>
    </row>
    <row r="48543" spans="13:13" ht="49.2" customHeight="1">
      <c r="M48543" s="85"/>
    </row>
    <row r="48544" spans="13:13" ht="49.2" customHeight="1">
      <c r="M48544" s="85"/>
    </row>
    <row r="48545" spans="13:13" ht="49.2" customHeight="1">
      <c r="M48545" s="85"/>
    </row>
    <row r="48546" spans="13:13" ht="49.2" customHeight="1">
      <c r="M48546" s="85"/>
    </row>
    <row r="48547" spans="13:13" ht="49.2" customHeight="1">
      <c r="M48547" s="85"/>
    </row>
    <row r="48548" spans="13:13" ht="49.2" customHeight="1">
      <c r="M48548" s="85"/>
    </row>
    <row r="48549" spans="13:13" ht="49.2" customHeight="1">
      <c r="M48549" s="85"/>
    </row>
    <row r="48550" spans="13:13" ht="49.2" customHeight="1">
      <c r="M48550" s="85"/>
    </row>
    <row r="48551" spans="13:13" ht="49.2" customHeight="1">
      <c r="M48551" s="85"/>
    </row>
    <row r="48552" spans="13:13" ht="49.2" customHeight="1">
      <c r="M48552" s="85"/>
    </row>
    <row r="48553" spans="13:13" ht="49.2" customHeight="1">
      <c r="M48553" s="85"/>
    </row>
    <row r="48554" spans="13:13" ht="49.2" customHeight="1">
      <c r="M48554" s="85"/>
    </row>
    <row r="48555" spans="13:13" ht="49.2" customHeight="1">
      <c r="M48555" s="85"/>
    </row>
    <row r="48556" spans="13:13" ht="49.2" customHeight="1">
      <c r="M48556" s="85"/>
    </row>
    <row r="48557" spans="13:13" ht="49.2" customHeight="1">
      <c r="M48557" s="85"/>
    </row>
    <row r="48558" spans="13:13" ht="49.2" customHeight="1">
      <c r="M48558" s="85"/>
    </row>
    <row r="48559" spans="13:13" ht="49.2" customHeight="1">
      <c r="M48559" s="85"/>
    </row>
    <row r="48560" spans="13:13" ht="49.2" customHeight="1">
      <c r="M48560" s="85"/>
    </row>
    <row r="48561" spans="13:13" ht="49.2" customHeight="1">
      <c r="M48561" s="85"/>
    </row>
    <row r="48562" spans="13:13" ht="49.2" customHeight="1">
      <c r="M48562" s="85"/>
    </row>
    <row r="48563" spans="13:13" ht="49.2" customHeight="1">
      <c r="M48563" s="85"/>
    </row>
    <row r="48564" spans="13:13" ht="49.2" customHeight="1">
      <c r="M48564" s="85"/>
    </row>
    <row r="48565" spans="13:13" ht="49.2" customHeight="1">
      <c r="M48565" s="85"/>
    </row>
    <row r="48566" spans="13:13" ht="49.2" customHeight="1">
      <c r="M48566" s="85"/>
    </row>
    <row r="48567" spans="13:13" ht="49.2" customHeight="1">
      <c r="M48567" s="85"/>
    </row>
    <row r="48568" spans="13:13" ht="49.2" customHeight="1">
      <c r="M48568" s="85"/>
    </row>
    <row r="48569" spans="13:13" ht="49.2" customHeight="1">
      <c r="M48569" s="85"/>
    </row>
    <row r="48570" spans="13:13" ht="49.2" customHeight="1">
      <c r="M48570" s="85"/>
    </row>
    <row r="48571" spans="13:13" ht="49.2" customHeight="1">
      <c r="M48571" s="85"/>
    </row>
    <row r="48572" spans="13:13" ht="49.2" customHeight="1">
      <c r="M48572" s="85"/>
    </row>
    <row r="48573" spans="13:13" ht="49.2" customHeight="1">
      <c r="M48573" s="85"/>
    </row>
    <row r="48574" spans="13:13" ht="49.2" customHeight="1">
      <c r="M48574" s="85"/>
    </row>
    <row r="48575" spans="13:13" ht="49.2" customHeight="1">
      <c r="M48575" s="85"/>
    </row>
    <row r="48576" spans="13:13" ht="49.2" customHeight="1">
      <c r="M48576" s="85"/>
    </row>
    <row r="48577" spans="13:13" ht="49.2" customHeight="1">
      <c r="M48577" s="85"/>
    </row>
    <row r="48578" spans="13:13" ht="49.2" customHeight="1">
      <c r="M48578" s="85"/>
    </row>
    <row r="48579" spans="13:13" ht="49.2" customHeight="1">
      <c r="M48579" s="85"/>
    </row>
    <row r="48580" spans="13:13" ht="49.2" customHeight="1">
      <c r="M48580" s="85"/>
    </row>
    <row r="48581" spans="13:13" ht="49.2" customHeight="1">
      <c r="M48581" s="85"/>
    </row>
    <row r="48582" spans="13:13" ht="49.2" customHeight="1">
      <c r="M48582" s="85"/>
    </row>
    <row r="48583" spans="13:13" ht="49.2" customHeight="1">
      <c r="M48583" s="85"/>
    </row>
    <row r="48584" spans="13:13" ht="49.2" customHeight="1">
      <c r="M48584" s="85"/>
    </row>
    <row r="48585" spans="13:13" ht="49.2" customHeight="1">
      <c r="M48585" s="85"/>
    </row>
    <row r="48586" spans="13:13" ht="49.2" customHeight="1">
      <c r="M48586" s="85"/>
    </row>
    <row r="48587" spans="13:13" ht="49.2" customHeight="1">
      <c r="M48587" s="85"/>
    </row>
    <row r="48588" spans="13:13" ht="49.2" customHeight="1">
      <c r="M48588" s="85"/>
    </row>
    <row r="48589" spans="13:13" ht="49.2" customHeight="1">
      <c r="M48589" s="85"/>
    </row>
    <row r="48590" spans="13:13" ht="49.2" customHeight="1">
      <c r="M48590" s="85"/>
    </row>
    <row r="48591" spans="13:13" ht="49.2" customHeight="1">
      <c r="M48591" s="85"/>
    </row>
    <row r="48592" spans="13:13" ht="49.2" customHeight="1">
      <c r="M48592" s="85"/>
    </row>
    <row r="48593" spans="13:13" ht="49.2" customHeight="1">
      <c r="M48593" s="85"/>
    </row>
    <row r="48594" spans="13:13" ht="49.2" customHeight="1">
      <c r="M48594" s="85"/>
    </row>
    <row r="48595" spans="13:13" ht="49.2" customHeight="1">
      <c r="M48595" s="85"/>
    </row>
    <row r="48596" spans="13:13" ht="49.2" customHeight="1">
      <c r="M48596" s="85"/>
    </row>
    <row r="48597" spans="13:13" ht="49.2" customHeight="1">
      <c r="M48597" s="85"/>
    </row>
    <row r="48598" spans="13:13" ht="49.2" customHeight="1">
      <c r="M48598" s="85"/>
    </row>
    <row r="48599" spans="13:13" ht="49.2" customHeight="1">
      <c r="M48599" s="85"/>
    </row>
    <row r="48600" spans="13:13" ht="49.2" customHeight="1">
      <c r="M48600" s="85"/>
    </row>
    <row r="48601" spans="13:13" ht="49.2" customHeight="1">
      <c r="M48601" s="85"/>
    </row>
    <row r="48602" spans="13:13" ht="49.2" customHeight="1">
      <c r="M48602" s="85"/>
    </row>
    <row r="48603" spans="13:13" ht="49.2" customHeight="1">
      <c r="M48603" s="85"/>
    </row>
    <row r="48604" spans="13:13" ht="49.2" customHeight="1">
      <c r="M48604" s="85"/>
    </row>
    <row r="48605" spans="13:13" ht="49.2" customHeight="1">
      <c r="M48605" s="85"/>
    </row>
    <row r="48606" spans="13:13" ht="49.2" customHeight="1">
      <c r="M48606" s="85"/>
    </row>
    <row r="48607" spans="13:13" ht="49.2" customHeight="1">
      <c r="M48607" s="85"/>
    </row>
    <row r="48608" spans="13:13" ht="49.2" customHeight="1">
      <c r="M48608" s="85"/>
    </row>
    <row r="48609" spans="13:13" ht="49.2" customHeight="1">
      <c r="M48609" s="85"/>
    </row>
    <row r="48610" spans="13:13" ht="49.2" customHeight="1">
      <c r="M48610" s="85"/>
    </row>
    <row r="48611" spans="13:13" ht="49.2" customHeight="1">
      <c r="M48611" s="85"/>
    </row>
    <row r="48612" spans="13:13" ht="49.2" customHeight="1">
      <c r="M48612" s="85"/>
    </row>
    <row r="48613" spans="13:13" ht="49.2" customHeight="1">
      <c r="M48613" s="85"/>
    </row>
    <row r="48614" spans="13:13" ht="49.2" customHeight="1">
      <c r="M48614" s="85"/>
    </row>
    <row r="48615" spans="13:13" ht="49.2" customHeight="1">
      <c r="M48615" s="85"/>
    </row>
    <row r="48616" spans="13:13" ht="49.2" customHeight="1">
      <c r="M48616" s="85"/>
    </row>
    <row r="48617" spans="13:13" ht="49.2" customHeight="1">
      <c r="M48617" s="85"/>
    </row>
    <row r="48618" spans="13:13" ht="49.2" customHeight="1">
      <c r="M48618" s="85"/>
    </row>
    <row r="48619" spans="13:13" ht="49.2" customHeight="1">
      <c r="M48619" s="85"/>
    </row>
    <row r="48620" spans="13:13" ht="49.2" customHeight="1">
      <c r="M48620" s="85"/>
    </row>
    <row r="48621" spans="13:13" ht="49.2" customHeight="1">
      <c r="M48621" s="85"/>
    </row>
    <row r="48622" spans="13:13" ht="49.2" customHeight="1">
      <c r="M48622" s="85"/>
    </row>
    <row r="48623" spans="13:13" ht="49.2" customHeight="1">
      <c r="M48623" s="85"/>
    </row>
    <row r="48624" spans="13:13" ht="49.2" customHeight="1">
      <c r="M48624" s="85"/>
    </row>
    <row r="48625" spans="13:13" ht="49.2" customHeight="1">
      <c r="M48625" s="85"/>
    </row>
    <row r="48626" spans="13:13" ht="49.2" customHeight="1">
      <c r="M48626" s="85"/>
    </row>
    <row r="48627" spans="13:13" ht="49.2" customHeight="1">
      <c r="M48627" s="85"/>
    </row>
    <row r="48628" spans="13:13" ht="49.2" customHeight="1">
      <c r="M48628" s="85"/>
    </row>
    <row r="48629" spans="13:13" ht="49.2" customHeight="1">
      <c r="M48629" s="85"/>
    </row>
    <row r="48630" spans="13:13" ht="49.2" customHeight="1">
      <c r="M48630" s="85"/>
    </row>
    <row r="48631" spans="13:13" ht="49.2" customHeight="1">
      <c r="M48631" s="85"/>
    </row>
    <row r="48632" spans="13:13" ht="49.2" customHeight="1">
      <c r="M48632" s="85"/>
    </row>
    <row r="48633" spans="13:13" ht="49.2" customHeight="1">
      <c r="M48633" s="85"/>
    </row>
    <row r="48634" spans="13:13" ht="49.2" customHeight="1">
      <c r="M48634" s="85"/>
    </row>
    <row r="48635" spans="13:13" ht="49.2" customHeight="1">
      <c r="M48635" s="85"/>
    </row>
    <row r="48636" spans="13:13" ht="49.2" customHeight="1">
      <c r="M48636" s="85"/>
    </row>
    <row r="48637" spans="13:13" ht="49.2" customHeight="1">
      <c r="M48637" s="85"/>
    </row>
    <row r="48638" spans="13:13" ht="49.2" customHeight="1">
      <c r="M48638" s="85"/>
    </row>
    <row r="48639" spans="13:13" ht="49.2" customHeight="1">
      <c r="M48639" s="85"/>
    </row>
    <row r="48640" spans="13:13" ht="49.2" customHeight="1">
      <c r="M48640" s="85"/>
    </row>
    <row r="48641" spans="13:13" ht="49.2" customHeight="1">
      <c r="M48641" s="85"/>
    </row>
    <row r="48642" spans="13:13" ht="49.2" customHeight="1">
      <c r="M48642" s="85"/>
    </row>
    <row r="48643" spans="13:13" ht="49.2" customHeight="1">
      <c r="M48643" s="85"/>
    </row>
    <row r="48644" spans="13:13" ht="49.2" customHeight="1">
      <c r="M48644" s="85"/>
    </row>
    <row r="48645" spans="13:13" ht="49.2" customHeight="1">
      <c r="M48645" s="85"/>
    </row>
    <row r="48646" spans="13:13" ht="49.2" customHeight="1">
      <c r="M48646" s="85"/>
    </row>
    <row r="48647" spans="13:13" ht="49.2" customHeight="1">
      <c r="M48647" s="85"/>
    </row>
    <row r="48648" spans="13:13" ht="49.2" customHeight="1">
      <c r="M48648" s="85"/>
    </row>
    <row r="48649" spans="13:13" ht="49.2" customHeight="1">
      <c r="M48649" s="85"/>
    </row>
    <row r="48650" spans="13:13" ht="49.2" customHeight="1">
      <c r="M48650" s="85"/>
    </row>
    <row r="48651" spans="13:13" ht="49.2" customHeight="1">
      <c r="M48651" s="85"/>
    </row>
    <row r="48652" spans="13:13" ht="49.2" customHeight="1">
      <c r="M48652" s="85"/>
    </row>
    <row r="48653" spans="13:13" ht="49.2" customHeight="1">
      <c r="M48653" s="85"/>
    </row>
    <row r="48654" spans="13:13" ht="49.2" customHeight="1">
      <c r="M48654" s="85"/>
    </row>
    <row r="48655" spans="13:13" ht="49.2" customHeight="1">
      <c r="M48655" s="85"/>
    </row>
    <row r="48656" spans="13:13" ht="49.2" customHeight="1">
      <c r="M48656" s="85"/>
    </row>
    <row r="48657" spans="13:13" ht="49.2" customHeight="1">
      <c r="M48657" s="85"/>
    </row>
    <row r="48658" spans="13:13" ht="49.2" customHeight="1">
      <c r="M48658" s="85"/>
    </row>
    <row r="48659" spans="13:13" ht="49.2" customHeight="1">
      <c r="M48659" s="85"/>
    </row>
    <row r="48660" spans="13:13" ht="49.2" customHeight="1">
      <c r="M48660" s="85"/>
    </row>
    <row r="48661" spans="13:13" ht="49.2" customHeight="1">
      <c r="M48661" s="85"/>
    </row>
    <row r="48662" spans="13:13" ht="49.2" customHeight="1">
      <c r="M48662" s="85"/>
    </row>
    <row r="48663" spans="13:13" ht="49.2" customHeight="1">
      <c r="M48663" s="85"/>
    </row>
    <row r="48664" spans="13:13" ht="49.2" customHeight="1">
      <c r="M48664" s="85"/>
    </row>
    <row r="48665" spans="13:13" ht="49.2" customHeight="1">
      <c r="M48665" s="85"/>
    </row>
    <row r="48666" spans="13:13" ht="49.2" customHeight="1">
      <c r="M48666" s="85"/>
    </row>
    <row r="48667" spans="13:13" ht="49.2" customHeight="1">
      <c r="M48667" s="85"/>
    </row>
    <row r="48668" spans="13:13" ht="49.2" customHeight="1">
      <c r="M48668" s="85"/>
    </row>
    <row r="48669" spans="13:13" ht="49.2" customHeight="1">
      <c r="M48669" s="85"/>
    </row>
    <row r="48670" spans="13:13" ht="49.2" customHeight="1">
      <c r="M48670" s="85"/>
    </row>
    <row r="48671" spans="13:13" ht="49.2" customHeight="1">
      <c r="M48671" s="85"/>
    </row>
    <row r="48672" spans="13:13" ht="49.2" customHeight="1">
      <c r="M48672" s="85"/>
    </row>
    <row r="48673" spans="13:13" ht="49.2" customHeight="1">
      <c r="M48673" s="85"/>
    </row>
    <row r="48674" spans="13:13" ht="49.2" customHeight="1">
      <c r="M48674" s="85"/>
    </row>
    <row r="48675" spans="13:13" ht="49.2" customHeight="1">
      <c r="M48675" s="85"/>
    </row>
    <row r="48676" spans="13:13" ht="49.2" customHeight="1">
      <c r="M48676" s="85"/>
    </row>
    <row r="48677" spans="13:13" ht="49.2" customHeight="1">
      <c r="M48677" s="85"/>
    </row>
    <row r="48678" spans="13:13" ht="49.2" customHeight="1">
      <c r="M48678" s="85"/>
    </row>
    <row r="48679" spans="13:13" ht="49.2" customHeight="1">
      <c r="M48679" s="85"/>
    </row>
    <row r="48680" spans="13:13" ht="49.2" customHeight="1">
      <c r="M48680" s="85"/>
    </row>
    <row r="48681" spans="13:13" ht="49.2" customHeight="1">
      <c r="M48681" s="85"/>
    </row>
    <row r="48682" spans="13:13" ht="49.2" customHeight="1">
      <c r="M48682" s="85"/>
    </row>
    <row r="48683" spans="13:13" ht="49.2" customHeight="1">
      <c r="M48683" s="85"/>
    </row>
    <row r="48684" spans="13:13" ht="49.2" customHeight="1">
      <c r="M48684" s="85"/>
    </row>
    <row r="48685" spans="13:13" ht="49.2" customHeight="1">
      <c r="M48685" s="85"/>
    </row>
    <row r="48686" spans="13:13" ht="49.2" customHeight="1">
      <c r="M48686" s="85"/>
    </row>
    <row r="48687" spans="13:13" ht="49.2" customHeight="1">
      <c r="M48687" s="85"/>
    </row>
    <row r="48688" spans="13:13" ht="49.2" customHeight="1">
      <c r="M48688" s="85"/>
    </row>
    <row r="48689" spans="13:13" ht="49.2" customHeight="1">
      <c r="M48689" s="85"/>
    </row>
    <row r="48690" spans="13:13" ht="49.2" customHeight="1">
      <c r="M48690" s="85"/>
    </row>
    <row r="48691" spans="13:13" ht="49.2" customHeight="1">
      <c r="M48691" s="85"/>
    </row>
    <row r="48692" spans="13:13" ht="49.2" customHeight="1">
      <c r="M48692" s="85"/>
    </row>
    <row r="48693" spans="13:13" ht="49.2" customHeight="1">
      <c r="M48693" s="85"/>
    </row>
    <row r="48694" spans="13:13" ht="49.2" customHeight="1">
      <c r="M48694" s="85"/>
    </row>
    <row r="48695" spans="13:13" ht="49.2" customHeight="1">
      <c r="M48695" s="85"/>
    </row>
    <row r="48696" spans="13:13" ht="49.2" customHeight="1">
      <c r="M48696" s="85"/>
    </row>
    <row r="48697" spans="13:13" ht="49.2" customHeight="1">
      <c r="M48697" s="85"/>
    </row>
    <row r="48698" spans="13:13" ht="49.2" customHeight="1">
      <c r="M48698" s="85"/>
    </row>
    <row r="48699" spans="13:13" ht="49.2" customHeight="1">
      <c r="M48699" s="85"/>
    </row>
    <row r="48700" spans="13:13" ht="49.2" customHeight="1">
      <c r="M48700" s="85"/>
    </row>
    <row r="48701" spans="13:13" ht="49.2" customHeight="1">
      <c r="M48701" s="85"/>
    </row>
    <row r="48702" spans="13:13" ht="49.2" customHeight="1">
      <c r="M48702" s="85"/>
    </row>
    <row r="48703" spans="13:13" ht="49.2" customHeight="1">
      <c r="M48703" s="85"/>
    </row>
    <row r="48704" spans="13:13" ht="49.2" customHeight="1">
      <c r="M48704" s="85"/>
    </row>
    <row r="48705" spans="13:13" ht="49.2" customHeight="1">
      <c r="M48705" s="85"/>
    </row>
    <row r="48706" spans="13:13" ht="49.2" customHeight="1">
      <c r="M48706" s="85"/>
    </row>
    <row r="48707" spans="13:13" ht="49.2" customHeight="1">
      <c r="M48707" s="85"/>
    </row>
    <row r="48708" spans="13:13" ht="49.2" customHeight="1">
      <c r="M48708" s="85"/>
    </row>
    <row r="48709" spans="13:13" ht="49.2" customHeight="1">
      <c r="M48709" s="85"/>
    </row>
    <row r="48710" spans="13:13" ht="49.2" customHeight="1">
      <c r="M48710" s="85"/>
    </row>
    <row r="48711" spans="13:13" ht="49.2" customHeight="1">
      <c r="M48711" s="85"/>
    </row>
    <row r="48712" spans="13:13" ht="49.2" customHeight="1">
      <c r="M48712" s="85"/>
    </row>
    <row r="48713" spans="13:13" ht="49.2" customHeight="1">
      <c r="M48713" s="85"/>
    </row>
    <row r="48714" spans="13:13" ht="49.2" customHeight="1">
      <c r="M48714" s="85"/>
    </row>
    <row r="48715" spans="13:13" ht="49.2" customHeight="1">
      <c r="M48715" s="85"/>
    </row>
    <row r="48716" spans="13:13" ht="49.2" customHeight="1">
      <c r="M48716" s="85"/>
    </row>
    <row r="48717" spans="13:13" ht="49.2" customHeight="1">
      <c r="M48717" s="85"/>
    </row>
    <row r="48718" spans="13:13" ht="49.2" customHeight="1">
      <c r="M48718" s="85"/>
    </row>
    <row r="48719" spans="13:13" ht="49.2" customHeight="1">
      <c r="M48719" s="85"/>
    </row>
    <row r="48720" spans="13:13" ht="49.2" customHeight="1">
      <c r="M48720" s="85"/>
    </row>
    <row r="48721" spans="13:13" ht="49.2" customHeight="1">
      <c r="M48721" s="85"/>
    </row>
    <row r="48722" spans="13:13" ht="49.2" customHeight="1">
      <c r="M48722" s="85"/>
    </row>
    <row r="48723" spans="13:13" ht="49.2" customHeight="1">
      <c r="M48723" s="85"/>
    </row>
    <row r="48724" spans="13:13" ht="49.2" customHeight="1">
      <c r="M48724" s="85"/>
    </row>
    <row r="48725" spans="13:13" ht="49.2" customHeight="1">
      <c r="M48725" s="85"/>
    </row>
    <row r="48726" spans="13:13" ht="49.2" customHeight="1">
      <c r="M48726" s="85"/>
    </row>
    <row r="48727" spans="13:13" ht="49.2" customHeight="1">
      <c r="M48727" s="85"/>
    </row>
    <row r="48728" spans="13:13" ht="49.2" customHeight="1">
      <c r="M48728" s="85"/>
    </row>
    <row r="48729" spans="13:13" ht="49.2" customHeight="1">
      <c r="M48729" s="85"/>
    </row>
    <row r="48730" spans="13:13" ht="49.2" customHeight="1">
      <c r="M48730" s="85"/>
    </row>
    <row r="48731" spans="13:13" ht="49.2" customHeight="1">
      <c r="M48731" s="85"/>
    </row>
    <row r="48732" spans="13:13" ht="49.2" customHeight="1">
      <c r="M48732" s="85"/>
    </row>
    <row r="48733" spans="13:13" ht="49.2" customHeight="1">
      <c r="M48733" s="85"/>
    </row>
    <row r="48734" spans="13:13" ht="49.2" customHeight="1">
      <c r="M48734" s="85"/>
    </row>
    <row r="48735" spans="13:13" ht="49.2" customHeight="1">
      <c r="M48735" s="85"/>
    </row>
    <row r="48736" spans="13:13" ht="49.2" customHeight="1">
      <c r="M48736" s="85"/>
    </row>
    <row r="48737" spans="13:13" ht="49.2" customHeight="1">
      <c r="M48737" s="85"/>
    </row>
    <row r="48738" spans="13:13" ht="49.2" customHeight="1">
      <c r="M48738" s="85"/>
    </row>
    <row r="48739" spans="13:13" ht="49.2" customHeight="1">
      <c r="M48739" s="85"/>
    </row>
    <row r="48740" spans="13:13" ht="49.2" customHeight="1">
      <c r="M48740" s="85"/>
    </row>
    <row r="48741" spans="13:13" ht="49.2" customHeight="1">
      <c r="M48741" s="85"/>
    </row>
    <row r="48742" spans="13:13" ht="49.2" customHeight="1">
      <c r="M48742" s="85"/>
    </row>
    <row r="48743" spans="13:13" ht="49.2" customHeight="1">
      <c r="M48743" s="85"/>
    </row>
    <row r="48744" spans="13:13" ht="49.2" customHeight="1">
      <c r="M48744" s="85"/>
    </row>
    <row r="48745" spans="13:13" ht="49.2" customHeight="1">
      <c r="M48745" s="85"/>
    </row>
    <row r="48746" spans="13:13" ht="49.2" customHeight="1">
      <c r="M48746" s="85"/>
    </row>
    <row r="48747" spans="13:13" ht="49.2" customHeight="1">
      <c r="M48747" s="85"/>
    </row>
    <row r="48748" spans="13:13" ht="49.2" customHeight="1">
      <c r="M48748" s="85"/>
    </row>
    <row r="48749" spans="13:13" ht="49.2" customHeight="1">
      <c r="M48749" s="85"/>
    </row>
    <row r="48750" spans="13:13" ht="49.2" customHeight="1">
      <c r="M48750" s="85"/>
    </row>
    <row r="48751" spans="13:13" ht="49.2" customHeight="1">
      <c r="M48751" s="85"/>
    </row>
    <row r="48752" spans="13:13" ht="49.2" customHeight="1">
      <c r="M48752" s="85"/>
    </row>
    <row r="48753" spans="13:13" ht="49.2" customHeight="1">
      <c r="M48753" s="85"/>
    </row>
    <row r="48754" spans="13:13" ht="49.2" customHeight="1">
      <c r="M48754" s="85"/>
    </row>
    <row r="48755" spans="13:13" ht="49.2" customHeight="1">
      <c r="M48755" s="85"/>
    </row>
    <row r="48756" spans="13:13" ht="49.2" customHeight="1">
      <c r="M48756" s="85"/>
    </row>
    <row r="48757" spans="13:13" ht="49.2" customHeight="1">
      <c r="M48757" s="85"/>
    </row>
    <row r="48758" spans="13:13" ht="49.2" customHeight="1">
      <c r="M48758" s="85"/>
    </row>
    <row r="48759" spans="13:13" ht="49.2" customHeight="1">
      <c r="M48759" s="85"/>
    </row>
    <row r="48760" spans="13:13" ht="49.2" customHeight="1">
      <c r="M48760" s="85"/>
    </row>
    <row r="48761" spans="13:13" ht="49.2" customHeight="1">
      <c r="M48761" s="85"/>
    </row>
    <row r="48762" spans="13:13" ht="49.2" customHeight="1">
      <c r="M48762" s="85"/>
    </row>
    <row r="48763" spans="13:13" ht="49.2" customHeight="1">
      <c r="M48763" s="85"/>
    </row>
    <row r="48764" spans="13:13" ht="49.2" customHeight="1">
      <c r="M48764" s="85"/>
    </row>
    <row r="48765" spans="13:13" ht="49.2" customHeight="1">
      <c r="M48765" s="85"/>
    </row>
    <row r="48766" spans="13:13" ht="49.2" customHeight="1">
      <c r="M48766" s="85"/>
    </row>
    <row r="48767" spans="13:13" ht="49.2" customHeight="1">
      <c r="M48767" s="85"/>
    </row>
    <row r="48768" spans="13:13" ht="49.2" customHeight="1">
      <c r="M48768" s="85"/>
    </row>
    <row r="48769" spans="13:13" ht="49.2" customHeight="1">
      <c r="M48769" s="85"/>
    </row>
    <row r="48770" spans="13:13" ht="49.2" customHeight="1">
      <c r="M48770" s="85"/>
    </row>
    <row r="48771" spans="13:13" ht="49.2" customHeight="1">
      <c r="M48771" s="85"/>
    </row>
    <row r="48772" spans="13:13" ht="49.2" customHeight="1">
      <c r="M48772" s="85"/>
    </row>
    <row r="48773" spans="13:13" ht="49.2" customHeight="1">
      <c r="M48773" s="85"/>
    </row>
    <row r="48774" spans="13:13" ht="49.2" customHeight="1">
      <c r="M48774" s="85"/>
    </row>
    <row r="48775" spans="13:13" ht="49.2" customHeight="1">
      <c r="M48775" s="85"/>
    </row>
    <row r="48776" spans="13:13" ht="49.2" customHeight="1">
      <c r="M48776" s="85"/>
    </row>
    <row r="48777" spans="13:13" ht="49.2" customHeight="1">
      <c r="M48777" s="85"/>
    </row>
    <row r="48778" spans="13:13" ht="49.2" customHeight="1">
      <c r="M48778" s="85"/>
    </row>
    <row r="48779" spans="13:13" ht="49.2" customHeight="1">
      <c r="M48779" s="85"/>
    </row>
    <row r="48780" spans="13:13" ht="49.2" customHeight="1">
      <c r="M48780" s="85"/>
    </row>
    <row r="48781" spans="13:13" ht="49.2" customHeight="1">
      <c r="M48781" s="85"/>
    </row>
    <row r="48782" spans="13:13" ht="49.2" customHeight="1">
      <c r="M48782" s="85"/>
    </row>
    <row r="48783" spans="13:13" ht="49.2" customHeight="1">
      <c r="M48783" s="85"/>
    </row>
    <row r="48784" spans="13:13" ht="49.2" customHeight="1">
      <c r="M48784" s="85"/>
    </row>
    <row r="48785" spans="13:13" ht="49.2" customHeight="1">
      <c r="M48785" s="85"/>
    </row>
    <row r="48786" spans="13:13" ht="49.2" customHeight="1">
      <c r="M48786" s="85"/>
    </row>
    <row r="48787" spans="13:13" ht="49.2" customHeight="1">
      <c r="M48787" s="85"/>
    </row>
    <row r="48788" spans="13:13" ht="49.2" customHeight="1">
      <c r="M48788" s="85"/>
    </row>
    <row r="48789" spans="13:13" ht="49.2" customHeight="1">
      <c r="M48789" s="85"/>
    </row>
    <row r="48790" spans="13:13" ht="49.2" customHeight="1">
      <c r="M48790" s="85"/>
    </row>
    <row r="48791" spans="13:13" ht="49.2" customHeight="1">
      <c r="M48791" s="85"/>
    </row>
    <row r="48792" spans="13:13" ht="49.2" customHeight="1">
      <c r="M48792" s="85"/>
    </row>
    <row r="48793" spans="13:13" ht="49.2" customHeight="1">
      <c r="M48793" s="85"/>
    </row>
    <row r="48794" spans="13:13" ht="49.2" customHeight="1">
      <c r="M48794" s="85"/>
    </row>
    <row r="48795" spans="13:13" ht="49.2" customHeight="1">
      <c r="M48795" s="85"/>
    </row>
    <row r="48796" spans="13:13" ht="49.2" customHeight="1">
      <c r="M48796" s="85"/>
    </row>
    <row r="48797" spans="13:13" ht="49.2" customHeight="1">
      <c r="M48797" s="85"/>
    </row>
    <row r="48798" spans="13:13" ht="49.2" customHeight="1">
      <c r="M48798" s="85"/>
    </row>
    <row r="48799" spans="13:13" ht="49.2" customHeight="1">
      <c r="M48799" s="85"/>
    </row>
    <row r="48800" spans="13:13" ht="49.2" customHeight="1">
      <c r="M48800" s="85"/>
    </row>
    <row r="48801" spans="13:13" ht="49.2" customHeight="1">
      <c r="M48801" s="85"/>
    </row>
    <row r="48802" spans="13:13" ht="49.2" customHeight="1">
      <c r="M48802" s="85"/>
    </row>
    <row r="48803" spans="13:13" ht="49.2" customHeight="1">
      <c r="M48803" s="85"/>
    </row>
    <row r="48804" spans="13:13" ht="49.2" customHeight="1">
      <c r="M48804" s="85"/>
    </row>
    <row r="48805" spans="13:13" ht="49.2" customHeight="1">
      <c r="M48805" s="85"/>
    </row>
    <row r="48806" spans="13:13" ht="49.2" customHeight="1">
      <c r="M48806" s="85"/>
    </row>
    <row r="48807" spans="13:13" ht="49.2" customHeight="1">
      <c r="M48807" s="85"/>
    </row>
    <row r="48808" spans="13:13" ht="49.2" customHeight="1">
      <c r="M48808" s="85"/>
    </row>
    <row r="48809" spans="13:13" ht="49.2" customHeight="1">
      <c r="M48809" s="85"/>
    </row>
    <row r="48810" spans="13:13" ht="49.2" customHeight="1">
      <c r="M48810" s="85"/>
    </row>
    <row r="48811" spans="13:13" ht="49.2" customHeight="1">
      <c r="M48811" s="85"/>
    </row>
    <row r="48812" spans="13:13" ht="49.2" customHeight="1">
      <c r="M48812" s="85"/>
    </row>
    <row r="48813" spans="13:13" ht="49.2" customHeight="1">
      <c r="M48813" s="85"/>
    </row>
    <row r="48814" spans="13:13" ht="49.2" customHeight="1">
      <c r="M48814" s="85"/>
    </row>
    <row r="48815" spans="13:13" ht="49.2" customHeight="1">
      <c r="M48815" s="85"/>
    </row>
    <row r="48816" spans="13:13" ht="49.2" customHeight="1">
      <c r="M48816" s="85"/>
    </row>
    <row r="48817" spans="13:13" ht="49.2" customHeight="1">
      <c r="M48817" s="85"/>
    </row>
    <row r="48818" spans="13:13" ht="49.2" customHeight="1">
      <c r="M48818" s="85"/>
    </row>
    <row r="48819" spans="13:13" ht="49.2" customHeight="1">
      <c r="M48819" s="85"/>
    </row>
    <row r="48820" spans="13:13" ht="49.2" customHeight="1">
      <c r="M48820" s="85"/>
    </row>
    <row r="48821" spans="13:13" ht="49.2" customHeight="1">
      <c r="M48821" s="85"/>
    </row>
    <row r="48822" spans="13:13" ht="49.2" customHeight="1">
      <c r="M48822" s="85"/>
    </row>
    <row r="48823" spans="13:13" ht="49.2" customHeight="1">
      <c r="M48823" s="85"/>
    </row>
    <row r="48824" spans="13:13" ht="49.2" customHeight="1">
      <c r="M48824" s="85"/>
    </row>
    <row r="48825" spans="13:13" ht="49.2" customHeight="1">
      <c r="M48825" s="85"/>
    </row>
    <row r="48826" spans="13:13" ht="49.2" customHeight="1">
      <c r="M48826" s="85"/>
    </row>
    <row r="48827" spans="13:13" ht="49.2" customHeight="1">
      <c r="M48827" s="85"/>
    </row>
    <row r="48828" spans="13:13" ht="49.2" customHeight="1">
      <c r="M48828" s="85"/>
    </row>
    <row r="48829" spans="13:13" ht="49.2" customHeight="1">
      <c r="M48829" s="85"/>
    </row>
    <row r="48830" spans="13:13" ht="49.2" customHeight="1">
      <c r="M48830" s="85"/>
    </row>
    <row r="48831" spans="13:13" ht="49.2" customHeight="1">
      <c r="M48831" s="85"/>
    </row>
    <row r="48832" spans="13:13" ht="49.2" customHeight="1">
      <c r="M48832" s="85"/>
    </row>
    <row r="48833" spans="13:13" ht="49.2" customHeight="1">
      <c r="M48833" s="85"/>
    </row>
    <row r="48834" spans="13:13" ht="49.2" customHeight="1">
      <c r="M48834" s="85"/>
    </row>
    <row r="48835" spans="13:13" ht="49.2" customHeight="1">
      <c r="M48835" s="85"/>
    </row>
    <row r="48836" spans="13:13" ht="49.2" customHeight="1">
      <c r="M48836" s="85"/>
    </row>
    <row r="48837" spans="13:13" ht="49.2" customHeight="1">
      <c r="M48837" s="85"/>
    </row>
    <row r="48838" spans="13:13" ht="49.2" customHeight="1">
      <c r="M48838" s="85"/>
    </row>
    <row r="48839" spans="13:13" ht="49.2" customHeight="1">
      <c r="M48839" s="85"/>
    </row>
    <row r="48840" spans="13:13" ht="49.2" customHeight="1">
      <c r="M48840" s="85"/>
    </row>
    <row r="48841" spans="13:13" ht="49.2" customHeight="1">
      <c r="M48841" s="85"/>
    </row>
    <row r="48842" spans="13:13" ht="49.2" customHeight="1">
      <c r="M48842" s="85"/>
    </row>
    <row r="48843" spans="13:13" ht="49.2" customHeight="1">
      <c r="M48843" s="85"/>
    </row>
    <row r="48844" spans="13:13" ht="49.2" customHeight="1">
      <c r="M48844" s="85"/>
    </row>
    <row r="48845" spans="13:13" ht="49.2" customHeight="1">
      <c r="M48845" s="85"/>
    </row>
    <row r="48846" spans="13:13" ht="49.2" customHeight="1">
      <c r="M48846" s="85"/>
    </row>
    <row r="48847" spans="13:13" ht="49.2" customHeight="1">
      <c r="M48847" s="85"/>
    </row>
    <row r="48848" spans="13:13" ht="49.2" customHeight="1">
      <c r="M48848" s="85"/>
    </row>
    <row r="48849" spans="13:13" ht="49.2" customHeight="1">
      <c r="M48849" s="85"/>
    </row>
    <row r="48850" spans="13:13" ht="49.2" customHeight="1">
      <c r="M48850" s="85"/>
    </row>
    <row r="48851" spans="13:13" ht="49.2" customHeight="1">
      <c r="M48851" s="85"/>
    </row>
    <row r="48852" spans="13:13" ht="49.2" customHeight="1">
      <c r="M48852" s="85"/>
    </row>
    <row r="48853" spans="13:13" ht="49.2" customHeight="1">
      <c r="M48853" s="85"/>
    </row>
    <row r="48854" spans="13:13" ht="49.2" customHeight="1">
      <c r="M48854" s="85"/>
    </row>
    <row r="48855" spans="13:13" ht="49.2" customHeight="1">
      <c r="M48855" s="85"/>
    </row>
    <row r="48856" spans="13:13" ht="49.2" customHeight="1">
      <c r="M48856" s="85"/>
    </row>
    <row r="48857" spans="13:13" ht="49.2" customHeight="1">
      <c r="M48857" s="85"/>
    </row>
    <row r="48858" spans="13:13" ht="49.2" customHeight="1">
      <c r="M48858" s="85"/>
    </row>
    <row r="48859" spans="13:13" ht="49.2" customHeight="1">
      <c r="M48859" s="85"/>
    </row>
    <row r="48860" spans="13:13" ht="49.2" customHeight="1">
      <c r="M48860" s="85"/>
    </row>
    <row r="48861" spans="13:13" ht="49.2" customHeight="1">
      <c r="M48861" s="85"/>
    </row>
    <row r="48862" spans="13:13" ht="49.2" customHeight="1">
      <c r="M48862" s="85"/>
    </row>
    <row r="48863" spans="13:13" ht="49.2" customHeight="1">
      <c r="M48863" s="85"/>
    </row>
    <row r="48864" spans="13:13" ht="49.2" customHeight="1">
      <c r="M48864" s="85"/>
    </row>
    <row r="48865" spans="13:13" ht="49.2" customHeight="1">
      <c r="M48865" s="85"/>
    </row>
    <row r="48866" spans="13:13" ht="49.2" customHeight="1">
      <c r="M48866" s="85"/>
    </row>
    <row r="48867" spans="13:13" ht="49.2" customHeight="1">
      <c r="M48867" s="85"/>
    </row>
    <row r="48868" spans="13:13" ht="49.2" customHeight="1">
      <c r="M48868" s="85"/>
    </row>
    <row r="48869" spans="13:13" ht="49.2" customHeight="1">
      <c r="M48869" s="85"/>
    </row>
    <row r="48870" spans="13:13" ht="49.2" customHeight="1">
      <c r="M48870" s="85"/>
    </row>
    <row r="48871" spans="13:13" ht="49.2" customHeight="1">
      <c r="M48871" s="85"/>
    </row>
    <row r="48872" spans="13:13" ht="49.2" customHeight="1">
      <c r="M48872" s="85"/>
    </row>
    <row r="48873" spans="13:13" ht="49.2" customHeight="1">
      <c r="M48873" s="85"/>
    </row>
    <row r="48874" spans="13:13" ht="49.2" customHeight="1">
      <c r="M48874" s="85"/>
    </row>
    <row r="48875" spans="13:13" ht="49.2" customHeight="1">
      <c r="M48875" s="85"/>
    </row>
    <row r="48876" spans="13:13" ht="49.2" customHeight="1">
      <c r="M48876" s="85"/>
    </row>
    <row r="48877" spans="13:13" ht="49.2" customHeight="1">
      <c r="M48877" s="85"/>
    </row>
    <row r="48878" spans="13:13" ht="49.2" customHeight="1">
      <c r="M48878" s="85"/>
    </row>
    <row r="48879" spans="13:13" ht="49.2" customHeight="1">
      <c r="M48879" s="85"/>
    </row>
    <row r="48880" spans="13:13" ht="49.2" customHeight="1">
      <c r="M48880" s="85"/>
    </row>
    <row r="48881" spans="13:13" ht="49.2" customHeight="1">
      <c r="M48881" s="85"/>
    </row>
    <row r="48882" spans="13:13" ht="49.2" customHeight="1">
      <c r="M48882" s="85"/>
    </row>
    <row r="48883" spans="13:13" ht="49.2" customHeight="1">
      <c r="M48883" s="85"/>
    </row>
    <row r="48884" spans="13:13" ht="49.2" customHeight="1">
      <c r="M48884" s="85"/>
    </row>
    <row r="48885" spans="13:13" ht="49.2" customHeight="1">
      <c r="M48885" s="85"/>
    </row>
    <row r="48886" spans="13:13" ht="49.2" customHeight="1">
      <c r="M48886" s="85"/>
    </row>
    <row r="48887" spans="13:13" ht="49.2" customHeight="1">
      <c r="M48887" s="85"/>
    </row>
    <row r="48888" spans="13:13" ht="49.2" customHeight="1">
      <c r="M48888" s="85"/>
    </row>
    <row r="48889" spans="13:13" ht="49.2" customHeight="1">
      <c r="M48889" s="85"/>
    </row>
    <row r="48890" spans="13:13" ht="49.2" customHeight="1">
      <c r="M48890" s="85"/>
    </row>
    <row r="48891" spans="13:13" ht="49.2" customHeight="1">
      <c r="M48891" s="85"/>
    </row>
    <row r="48892" spans="13:13" ht="49.2" customHeight="1">
      <c r="M48892" s="85"/>
    </row>
    <row r="48893" spans="13:13" ht="49.2" customHeight="1">
      <c r="M48893" s="85"/>
    </row>
    <row r="48894" spans="13:13" ht="49.2" customHeight="1">
      <c r="M48894" s="85"/>
    </row>
    <row r="48895" spans="13:13" ht="49.2" customHeight="1">
      <c r="M48895" s="85"/>
    </row>
    <row r="48896" spans="13:13" ht="49.2" customHeight="1">
      <c r="M48896" s="85"/>
    </row>
    <row r="48897" spans="13:13" ht="49.2" customHeight="1">
      <c r="M48897" s="85"/>
    </row>
    <row r="48898" spans="13:13" ht="49.2" customHeight="1">
      <c r="M48898" s="85"/>
    </row>
    <row r="48899" spans="13:13" ht="49.2" customHeight="1">
      <c r="M48899" s="85"/>
    </row>
    <row r="48900" spans="13:13" ht="49.2" customHeight="1">
      <c r="M48900" s="85"/>
    </row>
    <row r="48901" spans="13:13" ht="49.2" customHeight="1">
      <c r="M48901" s="85"/>
    </row>
    <row r="48902" spans="13:13" ht="49.2" customHeight="1">
      <c r="M48902" s="85"/>
    </row>
    <row r="48903" spans="13:13" ht="49.2" customHeight="1">
      <c r="M48903" s="85"/>
    </row>
    <row r="48904" spans="13:13" ht="49.2" customHeight="1">
      <c r="M48904" s="85"/>
    </row>
    <row r="48905" spans="13:13" ht="49.2" customHeight="1">
      <c r="M48905" s="85"/>
    </row>
    <row r="48906" spans="13:13" ht="49.2" customHeight="1">
      <c r="M48906" s="85"/>
    </row>
    <row r="48907" spans="13:13" ht="49.2" customHeight="1">
      <c r="M48907" s="85"/>
    </row>
    <row r="48908" spans="13:13" ht="49.2" customHeight="1">
      <c r="M48908" s="85"/>
    </row>
    <row r="48909" spans="13:13" ht="49.2" customHeight="1">
      <c r="M48909" s="85"/>
    </row>
    <row r="48910" spans="13:13" ht="49.2" customHeight="1">
      <c r="M48910" s="85"/>
    </row>
    <row r="48911" spans="13:13" ht="49.2" customHeight="1">
      <c r="M48911" s="85"/>
    </row>
    <row r="48912" spans="13:13" ht="49.2" customHeight="1">
      <c r="M48912" s="85"/>
    </row>
    <row r="48913" spans="13:13" ht="49.2" customHeight="1">
      <c r="M48913" s="85"/>
    </row>
    <row r="48914" spans="13:13" ht="49.2" customHeight="1">
      <c r="M48914" s="85"/>
    </row>
    <row r="48915" spans="13:13" ht="49.2" customHeight="1">
      <c r="M48915" s="85"/>
    </row>
    <row r="48916" spans="13:13" ht="49.2" customHeight="1">
      <c r="M48916" s="85"/>
    </row>
    <row r="48917" spans="13:13" ht="49.2" customHeight="1">
      <c r="M48917" s="85"/>
    </row>
    <row r="48918" spans="13:13" ht="49.2" customHeight="1">
      <c r="M48918" s="85"/>
    </row>
    <row r="48919" spans="13:13" ht="49.2" customHeight="1">
      <c r="M48919" s="85"/>
    </row>
    <row r="48920" spans="13:13" ht="49.2" customHeight="1">
      <c r="M48920" s="85"/>
    </row>
    <row r="48921" spans="13:13" ht="49.2" customHeight="1">
      <c r="M48921" s="85"/>
    </row>
    <row r="48922" spans="13:13" ht="49.2" customHeight="1">
      <c r="M48922" s="85"/>
    </row>
    <row r="48923" spans="13:13" ht="49.2" customHeight="1">
      <c r="M48923" s="85"/>
    </row>
    <row r="48924" spans="13:13" ht="49.2" customHeight="1">
      <c r="M48924" s="85"/>
    </row>
    <row r="48925" spans="13:13" ht="49.2" customHeight="1">
      <c r="M48925" s="85"/>
    </row>
    <row r="48926" spans="13:13" ht="49.2" customHeight="1">
      <c r="M48926" s="85"/>
    </row>
    <row r="48927" spans="13:13" ht="49.2" customHeight="1">
      <c r="M48927" s="85"/>
    </row>
    <row r="48928" spans="13:13" ht="49.2" customHeight="1">
      <c r="M48928" s="85"/>
    </row>
    <row r="48929" spans="13:13" ht="49.2" customHeight="1">
      <c r="M48929" s="85"/>
    </row>
    <row r="48930" spans="13:13" ht="49.2" customHeight="1">
      <c r="M48930" s="85"/>
    </row>
    <row r="48931" spans="13:13" ht="49.2" customHeight="1">
      <c r="M48931" s="85"/>
    </row>
    <row r="48932" spans="13:13" ht="49.2" customHeight="1">
      <c r="M48932" s="85"/>
    </row>
    <row r="48933" spans="13:13" ht="49.2" customHeight="1">
      <c r="M48933" s="85"/>
    </row>
    <row r="48934" spans="13:13" ht="49.2" customHeight="1">
      <c r="M48934" s="85"/>
    </row>
    <row r="48935" spans="13:13" ht="49.2" customHeight="1">
      <c r="M48935" s="85"/>
    </row>
    <row r="48936" spans="13:13" ht="49.2" customHeight="1">
      <c r="M48936" s="85"/>
    </row>
    <row r="48937" spans="13:13" ht="49.2" customHeight="1">
      <c r="M48937" s="85"/>
    </row>
    <row r="48938" spans="13:13" ht="49.2" customHeight="1">
      <c r="M48938" s="85"/>
    </row>
    <row r="48939" spans="13:13" ht="49.2" customHeight="1">
      <c r="M48939" s="85"/>
    </row>
    <row r="48940" spans="13:13" ht="49.2" customHeight="1">
      <c r="M48940" s="85"/>
    </row>
    <row r="48941" spans="13:13" ht="49.2" customHeight="1">
      <c r="M48941" s="85"/>
    </row>
    <row r="48942" spans="13:13" ht="49.2" customHeight="1">
      <c r="M48942" s="85"/>
    </row>
    <row r="48943" spans="13:13" ht="49.2" customHeight="1">
      <c r="M48943" s="85"/>
    </row>
    <row r="48944" spans="13:13" ht="49.2" customHeight="1">
      <c r="M48944" s="85"/>
    </row>
    <row r="48945" spans="13:13" ht="49.2" customHeight="1">
      <c r="M48945" s="85"/>
    </row>
    <row r="48946" spans="13:13" ht="49.2" customHeight="1">
      <c r="M48946" s="85"/>
    </row>
    <row r="48947" spans="13:13" ht="49.2" customHeight="1">
      <c r="M48947" s="85"/>
    </row>
    <row r="48948" spans="13:13" ht="49.2" customHeight="1">
      <c r="M48948" s="85"/>
    </row>
    <row r="48949" spans="13:13" ht="49.2" customHeight="1">
      <c r="M48949" s="85"/>
    </row>
    <row r="48950" spans="13:13" ht="49.2" customHeight="1">
      <c r="M48950" s="85"/>
    </row>
    <row r="48951" spans="13:13" ht="49.2" customHeight="1">
      <c r="M48951" s="85"/>
    </row>
    <row r="48952" spans="13:13" ht="49.2" customHeight="1">
      <c r="M48952" s="85"/>
    </row>
    <row r="48953" spans="13:13" ht="49.2" customHeight="1">
      <c r="M48953" s="85"/>
    </row>
    <row r="48954" spans="13:13" ht="49.2" customHeight="1">
      <c r="M48954" s="85"/>
    </row>
    <row r="48955" spans="13:13" ht="49.2" customHeight="1">
      <c r="M48955" s="85"/>
    </row>
    <row r="48956" spans="13:13" ht="49.2" customHeight="1">
      <c r="M48956" s="85"/>
    </row>
    <row r="48957" spans="13:13" ht="49.2" customHeight="1">
      <c r="M48957" s="85"/>
    </row>
    <row r="48958" spans="13:13" ht="49.2" customHeight="1">
      <c r="M48958" s="85"/>
    </row>
    <row r="48959" spans="13:13" ht="49.2" customHeight="1">
      <c r="M48959" s="85"/>
    </row>
    <row r="48960" spans="13:13" ht="49.2" customHeight="1">
      <c r="M48960" s="85"/>
    </row>
    <row r="48961" spans="13:13" ht="49.2" customHeight="1">
      <c r="M48961" s="85"/>
    </row>
    <row r="48962" spans="13:13" ht="49.2" customHeight="1">
      <c r="M48962" s="85"/>
    </row>
    <row r="48963" spans="13:13" ht="49.2" customHeight="1">
      <c r="M48963" s="85"/>
    </row>
    <row r="48964" spans="13:13" ht="49.2" customHeight="1">
      <c r="M48964" s="85"/>
    </row>
    <row r="48965" spans="13:13" ht="49.2" customHeight="1">
      <c r="M48965" s="85"/>
    </row>
    <row r="48966" spans="13:13" ht="49.2" customHeight="1">
      <c r="M48966" s="85"/>
    </row>
    <row r="48967" spans="13:13" ht="49.2" customHeight="1">
      <c r="M48967" s="85"/>
    </row>
    <row r="48968" spans="13:13" ht="49.2" customHeight="1">
      <c r="M48968" s="85"/>
    </row>
    <row r="48969" spans="13:13" ht="49.2" customHeight="1">
      <c r="M48969" s="85"/>
    </row>
    <row r="48970" spans="13:13" ht="49.2" customHeight="1">
      <c r="M48970" s="85"/>
    </row>
    <row r="48971" spans="13:13" ht="49.2" customHeight="1">
      <c r="M48971" s="85"/>
    </row>
    <row r="48972" spans="13:13" ht="49.2" customHeight="1">
      <c r="M48972" s="85"/>
    </row>
    <row r="48973" spans="13:13" ht="49.2" customHeight="1">
      <c r="M48973" s="85"/>
    </row>
    <row r="48974" spans="13:13" ht="49.2" customHeight="1">
      <c r="M48974" s="85"/>
    </row>
    <row r="48975" spans="13:13" ht="49.2" customHeight="1">
      <c r="M48975" s="85"/>
    </row>
    <row r="48976" spans="13:13" ht="49.2" customHeight="1">
      <c r="M48976" s="85"/>
    </row>
    <row r="48977" spans="13:13" ht="49.2" customHeight="1">
      <c r="M48977" s="85"/>
    </row>
    <row r="48978" spans="13:13" ht="49.2" customHeight="1">
      <c r="M48978" s="85"/>
    </row>
    <row r="48979" spans="13:13" ht="49.2" customHeight="1">
      <c r="M48979" s="85"/>
    </row>
    <row r="48980" spans="13:13" ht="49.2" customHeight="1">
      <c r="M48980" s="85"/>
    </row>
    <row r="48981" spans="13:13" ht="49.2" customHeight="1">
      <c r="M48981" s="85"/>
    </row>
    <row r="48982" spans="13:13" ht="49.2" customHeight="1">
      <c r="M48982" s="85"/>
    </row>
    <row r="48983" spans="13:13" ht="49.2" customHeight="1">
      <c r="M48983" s="85"/>
    </row>
    <row r="48984" spans="13:13" ht="49.2" customHeight="1">
      <c r="M48984" s="85"/>
    </row>
    <row r="48985" spans="13:13" ht="49.2" customHeight="1">
      <c r="M48985" s="85"/>
    </row>
    <row r="48986" spans="13:13" ht="49.2" customHeight="1">
      <c r="M48986" s="85"/>
    </row>
    <row r="48987" spans="13:13" ht="49.2" customHeight="1">
      <c r="M48987" s="85"/>
    </row>
    <row r="48988" spans="13:13" ht="49.2" customHeight="1">
      <c r="M48988" s="85"/>
    </row>
    <row r="48989" spans="13:13" ht="49.2" customHeight="1">
      <c r="M48989" s="85"/>
    </row>
    <row r="48990" spans="13:13" ht="49.2" customHeight="1">
      <c r="M48990" s="85"/>
    </row>
    <row r="48991" spans="13:13" ht="49.2" customHeight="1">
      <c r="M48991" s="85"/>
    </row>
    <row r="48992" spans="13:13" ht="49.2" customHeight="1">
      <c r="M48992" s="85"/>
    </row>
    <row r="48993" spans="13:13" ht="49.2" customHeight="1">
      <c r="M48993" s="85"/>
    </row>
    <row r="48994" spans="13:13" ht="49.2" customHeight="1">
      <c r="M48994" s="85"/>
    </row>
    <row r="48995" spans="13:13" ht="49.2" customHeight="1">
      <c r="M48995" s="85"/>
    </row>
    <row r="48996" spans="13:13" ht="49.2" customHeight="1">
      <c r="M48996" s="85"/>
    </row>
    <row r="48997" spans="13:13" ht="49.2" customHeight="1">
      <c r="M48997" s="85"/>
    </row>
    <row r="48998" spans="13:13" ht="49.2" customHeight="1">
      <c r="M48998" s="85"/>
    </row>
    <row r="48999" spans="13:13" ht="49.2" customHeight="1">
      <c r="M48999" s="85"/>
    </row>
    <row r="49000" spans="13:13" ht="49.2" customHeight="1">
      <c r="M49000" s="85"/>
    </row>
    <row r="49001" spans="13:13" ht="49.2" customHeight="1">
      <c r="M49001" s="85"/>
    </row>
    <row r="49002" spans="13:13" ht="49.2" customHeight="1">
      <c r="M49002" s="85"/>
    </row>
    <row r="49003" spans="13:13" ht="49.2" customHeight="1">
      <c r="M49003" s="85"/>
    </row>
    <row r="49004" spans="13:13" ht="49.2" customHeight="1">
      <c r="M49004" s="85"/>
    </row>
    <row r="49005" spans="13:13" ht="49.2" customHeight="1">
      <c r="M49005" s="85"/>
    </row>
    <row r="49006" spans="13:13" ht="49.2" customHeight="1">
      <c r="M49006" s="85"/>
    </row>
    <row r="49007" spans="13:13" ht="49.2" customHeight="1">
      <c r="M49007" s="85"/>
    </row>
    <row r="49008" spans="13:13" ht="49.2" customHeight="1">
      <c r="M49008" s="85"/>
    </row>
    <row r="49009" spans="13:13" ht="49.2" customHeight="1">
      <c r="M49009" s="85"/>
    </row>
    <row r="49010" spans="13:13" ht="49.2" customHeight="1">
      <c r="M49010" s="85"/>
    </row>
    <row r="49011" spans="13:13" ht="49.2" customHeight="1">
      <c r="M49011" s="85"/>
    </row>
    <row r="49012" spans="13:13" ht="49.2" customHeight="1">
      <c r="M49012" s="85"/>
    </row>
    <row r="49013" spans="13:13" ht="49.2" customHeight="1">
      <c r="M49013" s="85"/>
    </row>
    <row r="49014" spans="13:13" ht="49.2" customHeight="1">
      <c r="M49014" s="85"/>
    </row>
    <row r="49015" spans="13:13" ht="49.2" customHeight="1">
      <c r="M49015" s="85"/>
    </row>
    <row r="49016" spans="13:13" ht="49.2" customHeight="1">
      <c r="M49016" s="85"/>
    </row>
    <row r="49017" spans="13:13" ht="49.2" customHeight="1">
      <c r="M49017" s="85"/>
    </row>
    <row r="49018" spans="13:13" ht="49.2" customHeight="1">
      <c r="M49018" s="85"/>
    </row>
    <row r="49019" spans="13:13" ht="49.2" customHeight="1">
      <c r="M49019" s="85"/>
    </row>
    <row r="49020" spans="13:13" ht="49.2" customHeight="1">
      <c r="M49020" s="85"/>
    </row>
    <row r="49021" spans="13:13" ht="49.2" customHeight="1">
      <c r="M49021" s="85"/>
    </row>
    <row r="49022" spans="13:13" ht="49.2" customHeight="1">
      <c r="M49022" s="85"/>
    </row>
    <row r="49023" spans="13:13" ht="49.2" customHeight="1">
      <c r="M49023" s="85"/>
    </row>
    <row r="49024" spans="13:13" ht="49.2" customHeight="1">
      <c r="M49024" s="85"/>
    </row>
    <row r="49025" spans="13:13" ht="49.2" customHeight="1">
      <c r="M49025" s="85"/>
    </row>
    <row r="49026" spans="13:13" ht="49.2" customHeight="1">
      <c r="M49026" s="85"/>
    </row>
    <row r="49027" spans="13:13" ht="49.2" customHeight="1">
      <c r="M49027" s="85"/>
    </row>
    <row r="49028" spans="13:13" ht="49.2" customHeight="1">
      <c r="M49028" s="85"/>
    </row>
    <row r="49029" spans="13:13" ht="49.2" customHeight="1">
      <c r="M49029" s="85"/>
    </row>
    <row r="49030" spans="13:13" ht="49.2" customHeight="1">
      <c r="M49030" s="85"/>
    </row>
    <row r="49031" spans="13:13" ht="49.2" customHeight="1">
      <c r="M49031" s="85"/>
    </row>
    <row r="49032" spans="13:13" ht="49.2" customHeight="1">
      <c r="M49032" s="85"/>
    </row>
    <row r="49033" spans="13:13" ht="49.2" customHeight="1">
      <c r="M49033" s="85"/>
    </row>
    <row r="49034" spans="13:13" ht="49.2" customHeight="1">
      <c r="M49034" s="85"/>
    </row>
    <row r="49035" spans="13:13" ht="49.2" customHeight="1">
      <c r="M49035" s="85"/>
    </row>
    <row r="49036" spans="13:13" ht="49.2" customHeight="1">
      <c r="M49036" s="85"/>
    </row>
    <row r="49037" spans="13:13" ht="49.2" customHeight="1">
      <c r="M49037" s="85"/>
    </row>
    <row r="49038" spans="13:13" ht="49.2" customHeight="1">
      <c r="M49038" s="85"/>
    </row>
    <row r="49039" spans="13:13" ht="49.2" customHeight="1">
      <c r="M49039" s="85"/>
    </row>
    <row r="49040" spans="13:13" ht="49.2" customHeight="1">
      <c r="M49040" s="85"/>
    </row>
    <row r="49041" spans="13:13" ht="49.2" customHeight="1">
      <c r="M49041" s="85"/>
    </row>
    <row r="49042" spans="13:13" ht="49.2" customHeight="1">
      <c r="M49042" s="85"/>
    </row>
    <row r="49043" spans="13:13" ht="49.2" customHeight="1">
      <c r="M49043" s="85"/>
    </row>
    <row r="49044" spans="13:13" ht="49.2" customHeight="1">
      <c r="M49044" s="85"/>
    </row>
    <row r="49045" spans="13:13" ht="49.2" customHeight="1">
      <c r="M49045" s="85"/>
    </row>
    <row r="49046" spans="13:13" ht="49.2" customHeight="1">
      <c r="M49046" s="85"/>
    </row>
    <row r="49047" spans="13:13" ht="49.2" customHeight="1">
      <c r="M49047" s="85"/>
    </row>
    <row r="49048" spans="13:13" ht="49.2" customHeight="1">
      <c r="M49048" s="85"/>
    </row>
    <row r="49049" spans="13:13" ht="49.2" customHeight="1">
      <c r="M49049" s="85"/>
    </row>
    <row r="49050" spans="13:13" ht="49.2" customHeight="1">
      <c r="M49050" s="85"/>
    </row>
    <row r="49051" spans="13:13" ht="49.2" customHeight="1">
      <c r="M49051" s="85"/>
    </row>
    <row r="49052" spans="13:13" ht="49.2" customHeight="1">
      <c r="M49052" s="85"/>
    </row>
    <row r="49053" spans="13:13" ht="49.2" customHeight="1">
      <c r="M49053" s="85"/>
    </row>
    <row r="49054" spans="13:13" ht="49.2" customHeight="1">
      <c r="M49054" s="85"/>
    </row>
    <row r="49055" spans="13:13" ht="49.2" customHeight="1">
      <c r="M49055" s="85"/>
    </row>
    <row r="49056" spans="13:13" ht="49.2" customHeight="1">
      <c r="M49056" s="85"/>
    </row>
    <row r="49057" spans="13:13" ht="49.2" customHeight="1">
      <c r="M49057" s="85"/>
    </row>
    <row r="49058" spans="13:13" ht="49.2" customHeight="1">
      <c r="M49058" s="85"/>
    </row>
    <row r="49059" spans="13:13" ht="49.2" customHeight="1">
      <c r="M49059" s="85"/>
    </row>
    <row r="49060" spans="13:13" ht="49.2" customHeight="1">
      <c r="M49060" s="85"/>
    </row>
    <row r="49061" spans="13:13" ht="49.2" customHeight="1">
      <c r="M49061" s="85"/>
    </row>
    <row r="49062" spans="13:13" ht="49.2" customHeight="1">
      <c r="M49062" s="85"/>
    </row>
    <row r="49063" spans="13:13" ht="49.2" customHeight="1">
      <c r="M49063" s="85"/>
    </row>
    <row r="49064" spans="13:13" ht="49.2" customHeight="1">
      <c r="M49064" s="85"/>
    </row>
    <row r="49065" spans="13:13" ht="49.2" customHeight="1">
      <c r="M49065" s="85"/>
    </row>
    <row r="49066" spans="13:13" ht="49.2" customHeight="1">
      <c r="M49066" s="85"/>
    </row>
    <row r="49067" spans="13:13" ht="49.2" customHeight="1">
      <c r="M49067" s="85"/>
    </row>
    <row r="49068" spans="13:13" ht="49.2" customHeight="1">
      <c r="M49068" s="85"/>
    </row>
    <row r="49069" spans="13:13" ht="49.2" customHeight="1">
      <c r="M49069" s="85"/>
    </row>
    <row r="49070" spans="13:13" ht="49.2" customHeight="1">
      <c r="M49070" s="85"/>
    </row>
    <row r="49071" spans="13:13" ht="49.2" customHeight="1">
      <c r="M49071" s="85"/>
    </row>
    <row r="49072" spans="13:13" ht="49.2" customHeight="1">
      <c r="M49072" s="85"/>
    </row>
    <row r="49073" spans="13:13" ht="49.2" customHeight="1">
      <c r="M49073" s="85"/>
    </row>
    <row r="49074" spans="13:13" ht="49.2" customHeight="1">
      <c r="M49074" s="85"/>
    </row>
    <row r="49075" spans="13:13" ht="49.2" customHeight="1">
      <c r="M49075" s="85"/>
    </row>
    <row r="49076" spans="13:13" ht="49.2" customHeight="1">
      <c r="M49076" s="85"/>
    </row>
    <row r="49077" spans="13:13" ht="49.2" customHeight="1">
      <c r="M49077" s="85"/>
    </row>
    <row r="49078" spans="13:13" ht="49.2" customHeight="1">
      <c r="M49078" s="85"/>
    </row>
    <row r="49079" spans="13:13" ht="49.2" customHeight="1">
      <c r="M49079" s="85"/>
    </row>
    <row r="49080" spans="13:13" ht="49.2" customHeight="1">
      <c r="M49080" s="85"/>
    </row>
    <row r="49081" spans="13:13" ht="49.2" customHeight="1">
      <c r="M49081" s="85"/>
    </row>
    <row r="49082" spans="13:13" ht="49.2" customHeight="1">
      <c r="M49082" s="85"/>
    </row>
    <row r="49083" spans="13:13" ht="49.2" customHeight="1">
      <c r="M49083" s="85"/>
    </row>
    <row r="49084" spans="13:13" ht="49.2" customHeight="1">
      <c r="M49084" s="85"/>
    </row>
    <row r="49085" spans="13:13" ht="49.2" customHeight="1">
      <c r="M49085" s="85"/>
    </row>
    <row r="49086" spans="13:13" ht="49.2" customHeight="1">
      <c r="M49086" s="85"/>
    </row>
    <row r="49087" spans="13:13" ht="49.2" customHeight="1">
      <c r="M49087" s="85"/>
    </row>
    <row r="49088" spans="13:13" ht="49.2" customHeight="1">
      <c r="M49088" s="85"/>
    </row>
    <row r="49089" spans="13:13" ht="49.2" customHeight="1">
      <c r="M49089" s="85"/>
    </row>
    <row r="49090" spans="13:13" ht="49.2" customHeight="1">
      <c r="M49090" s="85"/>
    </row>
    <row r="49091" spans="13:13" ht="49.2" customHeight="1">
      <c r="M49091" s="85"/>
    </row>
    <row r="49092" spans="13:13" ht="49.2" customHeight="1">
      <c r="M49092" s="85"/>
    </row>
    <row r="49093" spans="13:13" ht="49.2" customHeight="1">
      <c r="M49093" s="85"/>
    </row>
    <row r="49094" spans="13:13" ht="49.2" customHeight="1">
      <c r="M49094" s="85"/>
    </row>
    <row r="49095" spans="13:13" ht="49.2" customHeight="1">
      <c r="M49095" s="85"/>
    </row>
    <row r="49096" spans="13:13" ht="49.2" customHeight="1">
      <c r="M49096" s="85"/>
    </row>
    <row r="49097" spans="13:13" ht="49.2" customHeight="1">
      <c r="M49097" s="85"/>
    </row>
    <row r="49098" spans="13:13" ht="49.2" customHeight="1">
      <c r="M49098" s="85"/>
    </row>
    <row r="49099" spans="13:13" ht="49.2" customHeight="1">
      <c r="M49099" s="85"/>
    </row>
    <row r="49100" spans="13:13" ht="49.2" customHeight="1">
      <c r="M49100" s="85"/>
    </row>
    <row r="49101" spans="13:13" ht="49.2" customHeight="1">
      <c r="M49101" s="85"/>
    </row>
    <row r="49102" spans="13:13" ht="49.2" customHeight="1">
      <c r="M49102" s="85"/>
    </row>
    <row r="49103" spans="13:13" ht="49.2" customHeight="1">
      <c r="M49103" s="85"/>
    </row>
    <row r="49104" spans="13:13" ht="49.2" customHeight="1">
      <c r="M49104" s="85"/>
    </row>
    <row r="49105" spans="13:13" ht="49.2" customHeight="1">
      <c r="M49105" s="85"/>
    </row>
    <row r="49106" spans="13:13" ht="49.2" customHeight="1">
      <c r="M49106" s="85"/>
    </row>
    <row r="49107" spans="13:13" ht="49.2" customHeight="1">
      <c r="M49107" s="85"/>
    </row>
    <row r="49108" spans="13:13" ht="49.2" customHeight="1">
      <c r="M49108" s="85"/>
    </row>
    <row r="49109" spans="13:13" ht="49.2" customHeight="1">
      <c r="M49109" s="85"/>
    </row>
    <row r="49110" spans="13:13" ht="49.2" customHeight="1">
      <c r="M49110" s="85"/>
    </row>
    <row r="49111" spans="13:13" ht="49.2" customHeight="1">
      <c r="M49111" s="85"/>
    </row>
    <row r="49112" spans="13:13" ht="49.2" customHeight="1">
      <c r="M49112" s="85"/>
    </row>
    <row r="49113" spans="13:13" ht="49.2" customHeight="1">
      <c r="M49113" s="85"/>
    </row>
    <row r="49114" spans="13:13" ht="49.2" customHeight="1">
      <c r="M49114" s="85"/>
    </row>
    <row r="49115" spans="13:13" ht="49.2" customHeight="1">
      <c r="M49115" s="85"/>
    </row>
    <row r="49116" spans="13:13" ht="49.2" customHeight="1">
      <c r="M49116" s="85"/>
    </row>
    <row r="49117" spans="13:13" ht="49.2" customHeight="1">
      <c r="M49117" s="85"/>
    </row>
    <row r="49118" spans="13:13" ht="49.2" customHeight="1">
      <c r="M49118" s="85"/>
    </row>
    <row r="49119" spans="13:13" ht="49.2" customHeight="1">
      <c r="M49119" s="85"/>
    </row>
    <row r="49120" spans="13:13" ht="49.2" customHeight="1">
      <c r="M49120" s="85"/>
    </row>
    <row r="49121" spans="13:13" ht="49.2" customHeight="1">
      <c r="M49121" s="85"/>
    </row>
    <row r="49122" spans="13:13" ht="49.2" customHeight="1">
      <c r="M49122" s="85"/>
    </row>
    <row r="49123" spans="13:13" ht="49.2" customHeight="1">
      <c r="M49123" s="85"/>
    </row>
    <row r="49124" spans="13:13" ht="49.2" customHeight="1">
      <c r="M49124" s="85"/>
    </row>
    <row r="49125" spans="13:13" ht="49.2" customHeight="1">
      <c r="M49125" s="85"/>
    </row>
    <row r="49126" spans="13:13" ht="49.2" customHeight="1">
      <c r="M49126" s="85"/>
    </row>
    <row r="49127" spans="13:13" ht="49.2" customHeight="1">
      <c r="M49127" s="85"/>
    </row>
    <row r="49128" spans="13:13" ht="49.2" customHeight="1">
      <c r="M49128" s="85"/>
    </row>
    <row r="49129" spans="13:13" ht="49.2" customHeight="1">
      <c r="M49129" s="85"/>
    </row>
    <row r="49130" spans="13:13" ht="49.2" customHeight="1">
      <c r="M49130" s="85"/>
    </row>
    <row r="49131" spans="13:13" ht="49.2" customHeight="1">
      <c r="M49131" s="85"/>
    </row>
    <row r="49132" spans="13:13" ht="49.2" customHeight="1">
      <c r="M49132" s="85"/>
    </row>
    <row r="49133" spans="13:13" ht="49.2" customHeight="1">
      <c r="M49133" s="85"/>
    </row>
    <row r="49134" spans="13:13" ht="49.2" customHeight="1">
      <c r="M49134" s="85"/>
    </row>
    <row r="49135" spans="13:13" ht="49.2" customHeight="1">
      <c r="M49135" s="85"/>
    </row>
    <row r="49136" spans="13:13" ht="49.2" customHeight="1">
      <c r="M49136" s="85"/>
    </row>
    <row r="49137" spans="13:13" ht="49.2" customHeight="1">
      <c r="M49137" s="85"/>
    </row>
    <row r="49138" spans="13:13" ht="49.2" customHeight="1">
      <c r="M49138" s="85"/>
    </row>
    <row r="49139" spans="13:13" ht="49.2" customHeight="1">
      <c r="M49139" s="85"/>
    </row>
    <row r="49140" spans="13:13" ht="49.2" customHeight="1">
      <c r="M49140" s="85"/>
    </row>
    <row r="49141" spans="13:13" ht="49.2" customHeight="1">
      <c r="M49141" s="85"/>
    </row>
    <row r="49142" spans="13:13" ht="49.2" customHeight="1">
      <c r="M49142" s="85"/>
    </row>
    <row r="49143" spans="13:13" ht="49.2" customHeight="1">
      <c r="M49143" s="85"/>
    </row>
    <row r="49144" spans="13:13" ht="49.2" customHeight="1">
      <c r="M49144" s="85"/>
    </row>
    <row r="49145" spans="13:13" ht="49.2" customHeight="1">
      <c r="M49145" s="85"/>
    </row>
    <row r="49146" spans="13:13" ht="49.2" customHeight="1">
      <c r="M49146" s="85"/>
    </row>
    <row r="49147" spans="13:13" ht="49.2" customHeight="1">
      <c r="M49147" s="85"/>
    </row>
    <row r="49148" spans="13:13" ht="49.2" customHeight="1">
      <c r="M49148" s="85"/>
    </row>
    <row r="49149" spans="13:13" ht="49.2" customHeight="1">
      <c r="M49149" s="85"/>
    </row>
    <row r="49150" spans="13:13" ht="49.2" customHeight="1">
      <c r="M49150" s="85"/>
    </row>
    <row r="49151" spans="13:13" ht="49.2" customHeight="1">
      <c r="M49151" s="85"/>
    </row>
    <row r="49152" spans="13:13" ht="49.2" customHeight="1">
      <c r="M49152" s="85"/>
    </row>
    <row r="49153" spans="13:13" ht="49.2" customHeight="1">
      <c r="M49153" s="85"/>
    </row>
    <row r="49154" spans="13:13" ht="49.2" customHeight="1">
      <c r="M49154" s="85"/>
    </row>
    <row r="49155" spans="13:13" ht="49.2" customHeight="1">
      <c r="M49155" s="85"/>
    </row>
    <row r="49156" spans="13:13" ht="49.2" customHeight="1">
      <c r="M49156" s="85"/>
    </row>
    <row r="49157" spans="13:13" ht="49.2" customHeight="1">
      <c r="M49157" s="85"/>
    </row>
    <row r="49158" spans="13:13" ht="49.2" customHeight="1">
      <c r="M49158" s="85"/>
    </row>
    <row r="49159" spans="13:13" ht="49.2" customHeight="1">
      <c r="M49159" s="85"/>
    </row>
    <row r="49160" spans="13:13" ht="49.2" customHeight="1">
      <c r="M49160" s="85"/>
    </row>
    <row r="49161" spans="13:13" ht="49.2" customHeight="1">
      <c r="M49161" s="85"/>
    </row>
    <row r="49162" spans="13:13" ht="49.2" customHeight="1">
      <c r="M49162" s="85"/>
    </row>
    <row r="49163" spans="13:13" ht="49.2" customHeight="1">
      <c r="M49163" s="85"/>
    </row>
    <row r="49164" spans="13:13" ht="49.2" customHeight="1">
      <c r="M49164" s="85"/>
    </row>
    <row r="49165" spans="13:13" ht="49.2" customHeight="1">
      <c r="M49165" s="85"/>
    </row>
    <row r="49166" spans="13:13" ht="49.2" customHeight="1">
      <c r="M49166" s="85"/>
    </row>
    <row r="49167" spans="13:13" ht="49.2" customHeight="1">
      <c r="M49167" s="85"/>
    </row>
    <row r="49168" spans="13:13" ht="49.2" customHeight="1">
      <c r="M49168" s="85"/>
    </row>
    <row r="49169" spans="13:13" ht="49.2" customHeight="1">
      <c r="M49169" s="85"/>
    </row>
    <row r="49170" spans="13:13" ht="49.2" customHeight="1">
      <c r="M49170" s="85"/>
    </row>
    <row r="49171" spans="13:13" ht="49.2" customHeight="1">
      <c r="M49171" s="85"/>
    </row>
    <row r="49172" spans="13:13" ht="49.2" customHeight="1">
      <c r="M49172" s="85"/>
    </row>
    <row r="49173" spans="13:13" ht="49.2" customHeight="1">
      <c r="M49173" s="85"/>
    </row>
    <row r="49174" spans="13:13" ht="49.2" customHeight="1">
      <c r="M49174" s="85"/>
    </row>
    <row r="49175" spans="13:13" ht="49.2" customHeight="1">
      <c r="M49175" s="85"/>
    </row>
    <row r="49176" spans="13:13" ht="49.2" customHeight="1">
      <c r="M49176" s="85"/>
    </row>
    <row r="49177" spans="13:13" ht="49.2" customHeight="1">
      <c r="M49177" s="85"/>
    </row>
    <row r="49178" spans="13:13" ht="49.2" customHeight="1">
      <c r="M49178" s="85"/>
    </row>
    <row r="49179" spans="13:13" ht="49.2" customHeight="1">
      <c r="M49179" s="85"/>
    </row>
    <row r="49180" spans="13:13" ht="49.2" customHeight="1">
      <c r="M49180" s="85"/>
    </row>
    <row r="49181" spans="13:13" ht="49.2" customHeight="1">
      <c r="M49181" s="85"/>
    </row>
    <row r="49182" spans="13:13" ht="49.2" customHeight="1">
      <c r="M49182" s="85"/>
    </row>
    <row r="49183" spans="13:13" ht="49.2" customHeight="1">
      <c r="M49183" s="85"/>
    </row>
    <row r="49184" spans="13:13" ht="49.2" customHeight="1">
      <c r="M49184" s="85"/>
    </row>
    <row r="49185" spans="13:13" ht="49.2" customHeight="1">
      <c r="M49185" s="85"/>
    </row>
    <row r="49186" spans="13:13" ht="49.2" customHeight="1">
      <c r="M49186" s="85"/>
    </row>
    <row r="49187" spans="13:13" ht="49.2" customHeight="1">
      <c r="M49187" s="85"/>
    </row>
    <row r="49188" spans="13:13" ht="49.2" customHeight="1">
      <c r="M49188" s="85"/>
    </row>
    <row r="49189" spans="13:13" ht="49.2" customHeight="1">
      <c r="M49189" s="85"/>
    </row>
    <row r="49190" spans="13:13" ht="49.2" customHeight="1">
      <c r="M49190" s="85"/>
    </row>
    <row r="49191" spans="13:13" ht="49.2" customHeight="1">
      <c r="M49191" s="85"/>
    </row>
    <row r="49192" spans="13:13" ht="49.2" customHeight="1">
      <c r="M49192" s="85"/>
    </row>
    <row r="49193" spans="13:13" ht="49.2" customHeight="1">
      <c r="M49193" s="85"/>
    </row>
    <row r="49194" spans="13:13" ht="49.2" customHeight="1">
      <c r="M49194" s="85"/>
    </row>
    <row r="49195" spans="13:13" ht="49.2" customHeight="1">
      <c r="M49195" s="85"/>
    </row>
    <row r="49196" spans="13:13" ht="49.2" customHeight="1">
      <c r="M49196" s="85"/>
    </row>
    <row r="49197" spans="13:13" ht="49.2" customHeight="1">
      <c r="M49197" s="85"/>
    </row>
    <row r="49198" spans="13:13" ht="49.2" customHeight="1">
      <c r="M49198" s="85"/>
    </row>
    <row r="49199" spans="13:13" ht="49.2" customHeight="1">
      <c r="M49199" s="85"/>
    </row>
    <row r="49200" spans="13:13" ht="49.2" customHeight="1">
      <c r="M49200" s="85"/>
    </row>
    <row r="49201" spans="13:13" ht="49.2" customHeight="1">
      <c r="M49201" s="85"/>
    </row>
    <row r="49202" spans="13:13" ht="49.2" customHeight="1">
      <c r="M49202" s="85"/>
    </row>
    <row r="49203" spans="13:13" ht="49.2" customHeight="1">
      <c r="M49203" s="85"/>
    </row>
    <row r="49204" spans="13:13" ht="49.2" customHeight="1">
      <c r="M49204" s="85"/>
    </row>
    <row r="49205" spans="13:13" ht="49.2" customHeight="1">
      <c r="M49205" s="85"/>
    </row>
    <row r="49206" spans="13:13" ht="49.2" customHeight="1">
      <c r="M49206" s="85"/>
    </row>
    <row r="49207" spans="13:13" ht="49.2" customHeight="1">
      <c r="M49207" s="85"/>
    </row>
    <row r="49208" spans="13:13" ht="49.2" customHeight="1">
      <c r="M49208" s="85"/>
    </row>
    <row r="49209" spans="13:13" ht="49.2" customHeight="1">
      <c r="M49209" s="85"/>
    </row>
    <row r="49210" spans="13:13" ht="49.2" customHeight="1">
      <c r="M49210" s="85"/>
    </row>
    <row r="49211" spans="13:13" ht="49.2" customHeight="1">
      <c r="M49211" s="85"/>
    </row>
    <row r="49212" spans="13:13" ht="49.2" customHeight="1">
      <c r="M49212" s="85"/>
    </row>
    <row r="49213" spans="13:13" ht="49.2" customHeight="1">
      <c r="M49213" s="85"/>
    </row>
    <row r="49214" spans="13:13" ht="49.2" customHeight="1">
      <c r="M49214" s="85"/>
    </row>
    <row r="49215" spans="13:13" ht="49.2" customHeight="1">
      <c r="M49215" s="85"/>
    </row>
    <row r="49216" spans="13:13" ht="49.2" customHeight="1">
      <c r="M49216" s="85"/>
    </row>
    <row r="49217" spans="13:13" ht="49.2" customHeight="1">
      <c r="M49217" s="85"/>
    </row>
    <row r="49218" spans="13:13" ht="49.2" customHeight="1">
      <c r="M49218" s="85"/>
    </row>
    <row r="49219" spans="13:13" ht="49.2" customHeight="1">
      <c r="M49219" s="85"/>
    </row>
    <row r="49220" spans="13:13" ht="49.2" customHeight="1">
      <c r="M49220" s="85"/>
    </row>
    <row r="49221" spans="13:13" ht="49.2" customHeight="1">
      <c r="M49221" s="85"/>
    </row>
    <row r="49222" spans="13:13" ht="49.2" customHeight="1">
      <c r="M49222" s="85"/>
    </row>
    <row r="49223" spans="13:13" ht="49.2" customHeight="1">
      <c r="M49223" s="85"/>
    </row>
    <row r="49224" spans="13:13" ht="49.2" customHeight="1">
      <c r="M49224" s="85"/>
    </row>
    <row r="49225" spans="13:13" ht="49.2" customHeight="1">
      <c r="M49225" s="85"/>
    </row>
    <row r="49226" spans="13:13" ht="49.2" customHeight="1">
      <c r="M49226" s="85"/>
    </row>
    <row r="49227" spans="13:13" ht="49.2" customHeight="1">
      <c r="M49227" s="85"/>
    </row>
    <row r="49228" spans="13:13" ht="49.2" customHeight="1">
      <c r="M49228" s="85"/>
    </row>
    <row r="49229" spans="13:13" ht="49.2" customHeight="1">
      <c r="M49229" s="85"/>
    </row>
    <row r="49230" spans="13:13" ht="49.2" customHeight="1">
      <c r="M49230" s="85"/>
    </row>
    <row r="49231" spans="13:13" ht="49.2" customHeight="1">
      <c r="M49231" s="85"/>
    </row>
    <row r="49232" spans="13:13" ht="49.2" customHeight="1">
      <c r="M49232" s="85"/>
    </row>
    <row r="49233" spans="13:13" ht="49.2" customHeight="1">
      <c r="M49233" s="85"/>
    </row>
    <row r="49234" spans="13:13" ht="49.2" customHeight="1">
      <c r="M49234" s="85"/>
    </row>
    <row r="49235" spans="13:13" ht="49.2" customHeight="1">
      <c r="M49235" s="85"/>
    </row>
    <row r="49236" spans="13:13" ht="49.2" customHeight="1">
      <c r="M49236" s="85"/>
    </row>
    <row r="49237" spans="13:13" ht="49.2" customHeight="1">
      <c r="M49237" s="85"/>
    </row>
    <row r="49238" spans="13:13" ht="49.2" customHeight="1">
      <c r="M49238" s="85"/>
    </row>
    <row r="49239" spans="13:13" ht="49.2" customHeight="1">
      <c r="M49239" s="85"/>
    </row>
    <row r="49240" spans="13:13" ht="49.2" customHeight="1">
      <c r="M49240" s="85"/>
    </row>
    <row r="49241" spans="13:13" ht="49.2" customHeight="1">
      <c r="M49241" s="85"/>
    </row>
    <row r="49242" spans="13:13" ht="49.2" customHeight="1">
      <c r="M49242" s="85"/>
    </row>
    <row r="49243" spans="13:13" ht="49.2" customHeight="1">
      <c r="M49243" s="85"/>
    </row>
    <row r="49244" spans="13:13" ht="49.2" customHeight="1">
      <c r="M49244" s="85"/>
    </row>
    <row r="49245" spans="13:13" ht="49.2" customHeight="1">
      <c r="M49245" s="85"/>
    </row>
    <row r="49246" spans="13:13" ht="49.2" customHeight="1">
      <c r="M49246" s="85"/>
    </row>
    <row r="49247" spans="13:13" ht="49.2" customHeight="1">
      <c r="M49247" s="85"/>
    </row>
    <row r="49248" spans="13:13" ht="49.2" customHeight="1">
      <c r="M49248" s="85"/>
    </row>
    <row r="49249" spans="13:13" ht="49.2" customHeight="1">
      <c r="M49249" s="85"/>
    </row>
    <row r="49250" spans="13:13" ht="49.2" customHeight="1">
      <c r="M49250" s="85"/>
    </row>
    <row r="49251" spans="13:13" ht="49.2" customHeight="1">
      <c r="M49251" s="85"/>
    </row>
    <row r="49252" spans="13:13" ht="49.2" customHeight="1">
      <c r="M49252" s="85"/>
    </row>
    <row r="49253" spans="13:13" ht="49.2" customHeight="1">
      <c r="M49253" s="85"/>
    </row>
    <row r="49254" spans="13:13" ht="49.2" customHeight="1">
      <c r="M49254" s="85"/>
    </row>
    <row r="49255" spans="13:13" ht="49.2" customHeight="1">
      <c r="M49255" s="85"/>
    </row>
    <row r="49256" spans="13:13" ht="49.2" customHeight="1">
      <c r="M49256" s="85"/>
    </row>
    <row r="49257" spans="13:13" ht="49.2" customHeight="1">
      <c r="M49257" s="85"/>
    </row>
    <row r="49258" spans="13:13" ht="49.2" customHeight="1">
      <c r="M49258" s="85"/>
    </row>
    <row r="49259" spans="13:13" ht="49.2" customHeight="1">
      <c r="M49259" s="85"/>
    </row>
    <row r="49260" spans="13:13" ht="49.2" customHeight="1">
      <c r="M49260" s="85"/>
    </row>
    <row r="49261" spans="13:13" ht="49.2" customHeight="1">
      <c r="M49261" s="85"/>
    </row>
    <row r="49262" spans="13:13" ht="49.2" customHeight="1">
      <c r="M49262" s="85"/>
    </row>
    <row r="49263" spans="13:13" ht="49.2" customHeight="1">
      <c r="M49263" s="85"/>
    </row>
    <row r="49264" spans="13:13" ht="49.2" customHeight="1">
      <c r="M49264" s="85"/>
    </row>
    <row r="49265" spans="13:13" ht="49.2" customHeight="1">
      <c r="M49265" s="85"/>
    </row>
    <row r="49266" spans="13:13" ht="49.2" customHeight="1">
      <c r="M49266" s="85"/>
    </row>
    <row r="49267" spans="13:13" ht="49.2" customHeight="1">
      <c r="M49267" s="85"/>
    </row>
    <row r="49268" spans="13:13" ht="49.2" customHeight="1">
      <c r="M49268" s="85"/>
    </row>
    <row r="49269" spans="13:13" ht="49.2" customHeight="1">
      <c r="M49269" s="85"/>
    </row>
    <row r="49270" spans="13:13" ht="49.2" customHeight="1">
      <c r="M49270" s="85"/>
    </row>
    <row r="49271" spans="13:13" ht="49.2" customHeight="1">
      <c r="M49271" s="85"/>
    </row>
    <row r="49272" spans="13:13" ht="49.2" customHeight="1">
      <c r="M49272" s="85"/>
    </row>
    <row r="49273" spans="13:13" ht="49.2" customHeight="1">
      <c r="M49273" s="85"/>
    </row>
    <row r="49274" spans="13:13" ht="49.2" customHeight="1">
      <c r="M49274" s="85"/>
    </row>
    <row r="49275" spans="13:13" ht="49.2" customHeight="1">
      <c r="M49275" s="85"/>
    </row>
    <row r="49276" spans="13:13" ht="49.2" customHeight="1">
      <c r="M49276" s="85"/>
    </row>
    <row r="49277" spans="13:13" ht="49.2" customHeight="1">
      <c r="M49277" s="85"/>
    </row>
    <row r="49278" spans="13:13" ht="49.2" customHeight="1">
      <c r="M49278" s="85"/>
    </row>
    <row r="49279" spans="13:13" ht="49.2" customHeight="1">
      <c r="M49279" s="85"/>
    </row>
    <row r="49280" spans="13:13" ht="49.2" customHeight="1">
      <c r="M49280" s="85"/>
    </row>
    <row r="49281" spans="13:13" ht="49.2" customHeight="1">
      <c r="M49281" s="85"/>
    </row>
    <row r="49282" spans="13:13" ht="49.2" customHeight="1">
      <c r="M49282" s="85"/>
    </row>
    <row r="49283" spans="13:13" ht="49.2" customHeight="1">
      <c r="M49283" s="85"/>
    </row>
    <row r="49284" spans="13:13" ht="49.2" customHeight="1">
      <c r="M49284" s="85"/>
    </row>
    <row r="49285" spans="13:13" ht="49.2" customHeight="1">
      <c r="M49285" s="85"/>
    </row>
    <row r="49286" spans="13:13" ht="49.2" customHeight="1">
      <c r="M49286" s="85"/>
    </row>
    <row r="49287" spans="13:13" ht="49.2" customHeight="1">
      <c r="M49287" s="85"/>
    </row>
    <row r="49288" spans="13:13" ht="49.2" customHeight="1">
      <c r="M49288" s="85"/>
    </row>
    <row r="49289" spans="13:13" ht="49.2" customHeight="1">
      <c r="M49289" s="85"/>
    </row>
    <row r="49290" spans="13:13" ht="49.2" customHeight="1">
      <c r="M49290" s="85"/>
    </row>
    <row r="49291" spans="13:13" ht="49.2" customHeight="1">
      <c r="M49291" s="85"/>
    </row>
    <row r="49292" spans="13:13" ht="49.2" customHeight="1">
      <c r="M49292" s="85"/>
    </row>
    <row r="49293" spans="13:13" ht="49.2" customHeight="1">
      <c r="M49293" s="85"/>
    </row>
    <row r="49294" spans="13:13" ht="49.2" customHeight="1">
      <c r="M49294" s="85"/>
    </row>
    <row r="49295" spans="13:13" ht="49.2" customHeight="1">
      <c r="M49295" s="85"/>
    </row>
    <row r="49296" spans="13:13" ht="49.2" customHeight="1">
      <c r="M49296" s="85"/>
    </row>
    <row r="49297" spans="13:13" ht="49.2" customHeight="1">
      <c r="M49297" s="85"/>
    </row>
    <row r="49298" spans="13:13" ht="49.2" customHeight="1">
      <c r="M49298" s="85"/>
    </row>
    <row r="49299" spans="13:13" ht="49.2" customHeight="1">
      <c r="M49299" s="85"/>
    </row>
    <row r="49300" spans="13:13" ht="49.2" customHeight="1">
      <c r="M49300" s="85"/>
    </row>
    <row r="49301" spans="13:13" ht="49.2" customHeight="1">
      <c r="M49301" s="85"/>
    </row>
    <row r="49302" spans="13:13" ht="49.2" customHeight="1">
      <c r="M49302" s="85"/>
    </row>
    <row r="49303" spans="13:13" ht="49.2" customHeight="1">
      <c r="M49303" s="85"/>
    </row>
    <row r="49304" spans="13:13" ht="49.2" customHeight="1">
      <c r="M49304" s="85"/>
    </row>
    <row r="49305" spans="13:13" ht="49.2" customHeight="1">
      <c r="M49305" s="85"/>
    </row>
    <row r="49306" spans="13:13" ht="49.2" customHeight="1">
      <c r="M49306" s="85"/>
    </row>
    <row r="49307" spans="13:13" ht="49.2" customHeight="1">
      <c r="M49307" s="85"/>
    </row>
    <row r="49308" spans="13:13" ht="49.2" customHeight="1">
      <c r="M49308" s="85"/>
    </row>
    <row r="49309" spans="13:13" ht="49.2" customHeight="1">
      <c r="M49309" s="85"/>
    </row>
    <row r="49310" spans="13:13" ht="49.2" customHeight="1">
      <c r="M49310" s="85"/>
    </row>
    <row r="49311" spans="13:13" ht="49.2" customHeight="1">
      <c r="M49311" s="85"/>
    </row>
    <row r="49312" spans="13:13" ht="49.2" customHeight="1">
      <c r="M49312" s="85"/>
    </row>
    <row r="49313" spans="13:13" ht="49.2" customHeight="1">
      <c r="M49313" s="85"/>
    </row>
    <row r="49314" spans="13:13" ht="49.2" customHeight="1">
      <c r="M49314" s="85"/>
    </row>
    <row r="49315" spans="13:13" ht="49.2" customHeight="1">
      <c r="M49315" s="85"/>
    </row>
    <row r="49316" spans="13:13" ht="49.2" customHeight="1">
      <c r="M49316" s="85"/>
    </row>
    <row r="49317" spans="13:13" ht="49.2" customHeight="1">
      <c r="M49317" s="85"/>
    </row>
    <row r="49318" spans="13:13" ht="49.2" customHeight="1">
      <c r="M49318" s="85"/>
    </row>
    <row r="49319" spans="13:13" ht="49.2" customHeight="1">
      <c r="M49319" s="85"/>
    </row>
    <row r="49320" spans="13:13" ht="49.2" customHeight="1">
      <c r="M49320" s="85"/>
    </row>
    <row r="49321" spans="13:13" ht="49.2" customHeight="1">
      <c r="M49321" s="85"/>
    </row>
    <row r="49322" spans="13:13" ht="49.2" customHeight="1">
      <c r="M49322" s="85"/>
    </row>
    <row r="49323" spans="13:13" ht="49.2" customHeight="1">
      <c r="M49323" s="85"/>
    </row>
    <row r="49324" spans="13:13" ht="49.2" customHeight="1">
      <c r="M49324" s="85"/>
    </row>
    <row r="49325" spans="13:13" ht="49.2" customHeight="1">
      <c r="M49325" s="85"/>
    </row>
    <row r="49326" spans="13:13" ht="49.2" customHeight="1">
      <c r="M49326" s="85"/>
    </row>
    <row r="49327" spans="13:13" ht="49.2" customHeight="1">
      <c r="M49327" s="85"/>
    </row>
    <row r="49328" spans="13:13" ht="49.2" customHeight="1">
      <c r="M49328" s="85"/>
    </row>
    <row r="49329" spans="13:13" ht="49.2" customHeight="1">
      <c r="M49329" s="85"/>
    </row>
    <row r="49330" spans="13:13" ht="49.2" customHeight="1">
      <c r="M49330" s="85"/>
    </row>
    <row r="49331" spans="13:13" ht="49.2" customHeight="1">
      <c r="M49331" s="85"/>
    </row>
    <row r="49332" spans="13:13" ht="49.2" customHeight="1">
      <c r="M49332" s="85"/>
    </row>
    <row r="49333" spans="13:13" ht="49.2" customHeight="1">
      <c r="M49333" s="85"/>
    </row>
    <row r="49334" spans="13:13" ht="49.2" customHeight="1">
      <c r="M49334" s="85"/>
    </row>
    <row r="49335" spans="13:13" ht="49.2" customHeight="1">
      <c r="M49335" s="85"/>
    </row>
    <row r="49336" spans="13:13" ht="49.2" customHeight="1">
      <c r="M49336" s="85"/>
    </row>
    <row r="49337" spans="13:13" ht="49.2" customHeight="1">
      <c r="M49337" s="85"/>
    </row>
    <row r="49338" spans="13:13" ht="49.2" customHeight="1">
      <c r="M49338" s="85"/>
    </row>
    <row r="49339" spans="13:13" ht="49.2" customHeight="1">
      <c r="M49339" s="85"/>
    </row>
    <row r="49340" spans="13:13" ht="49.2" customHeight="1">
      <c r="M49340" s="85"/>
    </row>
    <row r="49341" spans="13:13" ht="49.2" customHeight="1">
      <c r="M49341" s="85"/>
    </row>
    <row r="49342" spans="13:13" ht="49.2" customHeight="1">
      <c r="M49342" s="85"/>
    </row>
    <row r="49343" spans="13:13" ht="49.2" customHeight="1">
      <c r="M49343" s="85"/>
    </row>
    <row r="49344" spans="13:13" ht="49.2" customHeight="1">
      <c r="M49344" s="85"/>
    </row>
    <row r="49345" spans="13:13" ht="49.2" customHeight="1">
      <c r="M49345" s="85"/>
    </row>
    <row r="49346" spans="13:13" ht="49.2" customHeight="1">
      <c r="M49346" s="85"/>
    </row>
    <row r="49347" spans="13:13" ht="49.2" customHeight="1">
      <c r="M49347" s="85"/>
    </row>
    <row r="49348" spans="13:13" ht="49.2" customHeight="1">
      <c r="M49348" s="85"/>
    </row>
    <row r="49349" spans="13:13" ht="49.2" customHeight="1">
      <c r="M49349" s="85"/>
    </row>
    <row r="49350" spans="13:13" ht="49.2" customHeight="1">
      <c r="M49350" s="85"/>
    </row>
    <row r="49351" spans="13:13" ht="49.2" customHeight="1">
      <c r="M49351" s="85"/>
    </row>
    <row r="49352" spans="13:13" ht="49.2" customHeight="1">
      <c r="M49352" s="85"/>
    </row>
    <row r="49353" spans="13:13" ht="49.2" customHeight="1">
      <c r="M49353" s="85"/>
    </row>
    <row r="49354" spans="13:13" ht="49.2" customHeight="1">
      <c r="M49354" s="85"/>
    </row>
    <row r="49355" spans="13:13" ht="49.2" customHeight="1">
      <c r="M49355" s="85"/>
    </row>
    <row r="49356" spans="13:13" ht="49.2" customHeight="1">
      <c r="M49356" s="85"/>
    </row>
    <row r="49357" spans="13:13" ht="49.2" customHeight="1">
      <c r="M49357" s="85"/>
    </row>
    <row r="49358" spans="13:13" ht="49.2" customHeight="1">
      <c r="M49358" s="85"/>
    </row>
    <row r="49359" spans="13:13" ht="49.2" customHeight="1">
      <c r="M49359" s="85"/>
    </row>
    <row r="49360" spans="13:13" ht="49.2" customHeight="1">
      <c r="M49360" s="85"/>
    </row>
    <row r="49361" spans="13:13" ht="49.2" customHeight="1">
      <c r="M49361" s="85"/>
    </row>
    <row r="49362" spans="13:13" ht="49.2" customHeight="1">
      <c r="M49362" s="85"/>
    </row>
    <row r="49363" spans="13:13" ht="49.2" customHeight="1">
      <c r="M49363" s="85"/>
    </row>
    <row r="49364" spans="13:13" ht="49.2" customHeight="1">
      <c r="M49364" s="85"/>
    </row>
    <row r="49365" spans="13:13" ht="49.2" customHeight="1">
      <c r="M49365" s="85"/>
    </row>
    <row r="49366" spans="13:13" ht="49.2" customHeight="1">
      <c r="M49366" s="85"/>
    </row>
    <row r="49367" spans="13:13" ht="49.2" customHeight="1">
      <c r="M49367" s="85"/>
    </row>
    <row r="49368" spans="13:13" ht="49.2" customHeight="1">
      <c r="M49368" s="85"/>
    </row>
    <row r="49369" spans="13:13" ht="49.2" customHeight="1">
      <c r="M49369" s="85"/>
    </row>
    <row r="49370" spans="13:13" ht="49.2" customHeight="1">
      <c r="M49370" s="85"/>
    </row>
    <row r="49371" spans="13:13" ht="49.2" customHeight="1">
      <c r="M49371" s="85"/>
    </row>
    <row r="49372" spans="13:13" ht="49.2" customHeight="1">
      <c r="M49372" s="85"/>
    </row>
    <row r="49373" spans="13:13" ht="49.2" customHeight="1">
      <c r="M49373" s="85"/>
    </row>
    <row r="49374" spans="13:13" ht="49.2" customHeight="1">
      <c r="M49374" s="85"/>
    </row>
    <row r="49375" spans="13:13" ht="49.2" customHeight="1">
      <c r="M49375" s="85"/>
    </row>
    <row r="49376" spans="13:13" ht="49.2" customHeight="1">
      <c r="M49376" s="85"/>
    </row>
    <row r="49377" spans="13:13" ht="49.2" customHeight="1">
      <c r="M49377" s="85"/>
    </row>
    <row r="49378" spans="13:13" ht="49.2" customHeight="1">
      <c r="M49378" s="85"/>
    </row>
    <row r="49379" spans="13:13" ht="49.2" customHeight="1">
      <c r="M49379" s="85"/>
    </row>
    <row r="49380" spans="13:13" ht="49.2" customHeight="1">
      <c r="M49380" s="85"/>
    </row>
    <row r="49381" spans="13:13" ht="49.2" customHeight="1">
      <c r="M49381" s="85"/>
    </row>
    <row r="49382" spans="13:13" ht="49.2" customHeight="1">
      <c r="M49382" s="85"/>
    </row>
    <row r="49383" spans="13:13" ht="49.2" customHeight="1">
      <c r="M49383" s="85"/>
    </row>
    <row r="49384" spans="13:13" ht="49.2" customHeight="1">
      <c r="M49384" s="85"/>
    </row>
    <row r="49385" spans="13:13" ht="49.2" customHeight="1">
      <c r="M49385" s="85"/>
    </row>
    <row r="49386" spans="13:13" ht="49.2" customHeight="1">
      <c r="M49386" s="85"/>
    </row>
    <row r="49387" spans="13:13" ht="49.2" customHeight="1">
      <c r="M49387" s="85"/>
    </row>
    <row r="49388" spans="13:13" ht="49.2" customHeight="1">
      <c r="M49388" s="85"/>
    </row>
    <row r="49389" spans="13:13" ht="49.2" customHeight="1">
      <c r="M49389" s="85"/>
    </row>
    <row r="49390" spans="13:13" ht="49.2" customHeight="1">
      <c r="M49390" s="85"/>
    </row>
    <row r="49391" spans="13:13" ht="49.2" customHeight="1">
      <c r="M49391" s="85"/>
    </row>
    <row r="49392" spans="13:13" ht="49.2" customHeight="1">
      <c r="M49392" s="85"/>
    </row>
    <row r="49393" spans="13:13" ht="49.2" customHeight="1">
      <c r="M49393" s="85"/>
    </row>
    <row r="49394" spans="13:13" ht="49.2" customHeight="1">
      <c r="M49394" s="85"/>
    </row>
    <row r="49395" spans="13:13" ht="49.2" customHeight="1">
      <c r="M49395" s="85"/>
    </row>
    <row r="49396" spans="13:13" ht="49.2" customHeight="1">
      <c r="M49396" s="85"/>
    </row>
    <row r="49397" spans="13:13" ht="49.2" customHeight="1">
      <c r="M49397" s="85"/>
    </row>
    <row r="49398" spans="13:13" ht="49.2" customHeight="1">
      <c r="M49398" s="85"/>
    </row>
    <row r="49399" spans="13:13" ht="49.2" customHeight="1">
      <c r="M49399" s="85"/>
    </row>
    <row r="49400" spans="13:13" ht="49.2" customHeight="1">
      <c r="M49400" s="85"/>
    </row>
    <row r="49401" spans="13:13" ht="49.2" customHeight="1">
      <c r="M49401" s="85"/>
    </row>
    <row r="49402" spans="13:13" ht="49.2" customHeight="1">
      <c r="M49402" s="85"/>
    </row>
    <row r="49403" spans="13:13" ht="49.2" customHeight="1">
      <c r="M49403" s="85"/>
    </row>
    <row r="49404" spans="13:13" ht="49.2" customHeight="1">
      <c r="M49404" s="85"/>
    </row>
    <row r="49405" spans="13:13" ht="49.2" customHeight="1">
      <c r="M49405" s="85"/>
    </row>
    <row r="49406" spans="13:13" ht="49.2" customHeight="1">
      <c r="M49406" s="85"/>
    </row>
    <row r="49407" spans="13:13" ht="49.2" customHeight="1">
      <c r="M49407" s="85"/>
    </row>
    <row r="49408" spans="13:13" ht="49.2" customHeight="1">
      <c r="M49408" s="85"/>
    </row>
    <row r="49409" spans="13:13" ht="49.2" customHeight="1">
      <c r="M49409" s="85"/>
    </row>
    <row r="49410" spans="13:13" ht="49.2" customHeight="1">
      <c r="M49410" s="85"/>
    </row>
    <row r="49411" spans="13:13" ht="49.2" customHeight="1">
      <c r="M49411" s="85"/>
    </row>
    <row r="49412" spans="13:13" ht="49.2" customHeight="1">
      <c r="M49412" s="85"/>
    </row>
    <row r="49413" spans="13:13" ht="49.2" customHeight="1">
      <c r="M49413" s="85"/>
    </row>
    <row r="49414" spans="13:13" ht="49.2" customHeight="1">
      <c r="M49414" s="85"/>
    </row>
    <row r="49415" spans="13:13" ht="49.2" customHeight="1">
      <c r="M49415" s="85"/>
    </row>
    <row r="49416" spans="13:13" ht="49.2" customHeight="1">
      <c r="M49416" s="85"/>
    </row>
    <row r="49417" spans="13:13" ht="49.2" customHeight="1">
      <c r="M49417" s="85"/>
    </row>
    <row r="49418" spans="13:13" ht="49.2" customHeight="1">
      <c r="M49418" s="85"/>
    </row>
    <row r="49419" spans="13:13" ht="49.2" customHeight="1">
      <c r="M49419" s="85"/>
    </row>
    <row r="49420" spans="13:13" ht="49.2" customHeight="1">
      <c r="M49420" s="85"/>
    </row>
    <row r="49421" spans="13:13" ht="49.2" customHeight="1">
      <c r="M49421" s="85"/>
    </row>
    <row r="49422" spans="13:13" ht="49.2" customHeight="1">
      <c r="M49422" s="85"/>
    </row>
    <row r="49423" spans="13:13" ht="49.2" customHeight="1">
      <c r="M49423" s="85"/>
    </row>
    <row r="49424" spans="13:13" ht="49.2" customHeight="1">
      <c r="M49424" s="85"/>
    </row>
    <row r="49425" spans="13:13" ht="49.2" customHeight="1">
      <c r="M49425" s="85"/>
    </row>
    <row r="49426" spans="13:13" ht="49.2" customHeight="1">
      <c r="M49426" s="85"/>
    </row>
    <row r="49427" spans="13:13" ht="49.2" customHeight="1">
      <c r="M49427" s="85"/>
    </row>
    <row r="49428" spans="13:13" ht="49.2" customHeight="1">
      <c r="M49428" s="85"/>
    </row>
    <row r="49429" spans="13:13" ht="49.2" customHeight="1">
      <c r="M49429" s="85"/>
    </row>
    <row r="49430" spans="13:13" ht="49.2" customHeight="1">
      <c r="M49430" s="85"/>
    </row>
    <row r="49431" spans="13:13" ht="49.2" customHeight="1">
      <c r="M49431" s="85"/>
    </row>
    <row r="49432" spans="13:13" ht="49.2" customHeight="1">
      <c r="M49432" s="85"/>
    </row>
    <row r="49433" spans="13:13" ht="49.2" customHeight="1">
      <c r="M49433" s="85"/>
    </row>
    <row r="49434" spans="13:13" ht="49.2" customHeight="1">
      <c r="M49434" s="85"/>
    </row>
    <row r="49435" spans="13:13" ht="49.2" customHeight="1">
      <c r="M49435" s="85"/>
    </row>
    <row r="49436" spans="13:13" ht="49.2" customHeight="1">
      <c r="M49436" s="85"/>
    </row>
    <row r="49437" spans="13:13" ht="49.2" customHeight="1">
      <c r="M49437" s="85"/>
    </row>
    <row r="49438" spans="13:13" ht="49.2" customHeight="1">
      <c r="M49438" s="85"/>
    </row>
    <row r="49439" spans="13:13" ht="49.2" customHeight="1">
      <c r="M49439" s="85"/>
    </row>
    <row r="49440" spans="13:13" ht="49.2" customHeight="1">
      <c r="M49440" s="85"/>
    </row>
    <row r="49441" spans="13:13" ht="49.2" customHeight="1">
      <c r="M49441" s="85"/>
    </row>
    <row r="49442" spans="13:13" ht="49.2" customHeight="1">
      <c r="M49442" s="85"/>
    </row>
    <row r="49443" spans="13:13" ht="49.2" customHeight="1">
      <c r="M49443" s="85"/>
    </row>
    <row r="49444" spans="13:13" ht="49.2" customHeight="1">
      <c r="M49444" s="85"/>
    </row>
    <row r="49445" spans="13:13" ht="49.2" customHeight="1">
      <c r="M49445" s="85"/>
    </row>
    <row r="49446" spans="13:13" ht="49.2" customHeight="1">
      <c r="M49446" s="85"/>
    </row>
    <row r="49447" spans="13:13" ht="49.2" customHeight="1">
      <c r="M49447" s="85"/>
    </row>
    <row r="49448" spans="13:13" ht="49.2" customHeight="1">
      <c r="M49448" s="85"/>
    </row>
    <row r="49449" spans="13:13" ht="49.2" customHeight="1">
      <c r="M49449" s="85"/>
    </row>
    <row r="49450" spans="13:13" ht="49.2" customHeight="1">
      <c r="M49450" s="85"/>
    </row>
    <row r="49451" spans="13:13" ht="49.2" customHeight="1">
      <c r="M49451" s="85"/>
    </row>
    <row r="49452" spans="13:13" ht="49.2" customHeight="1">
      <c r="M49452" s="85"/>
    </row>
    <row r="49453" spans="13:13" ht="49.2" customHeight="1">
      <c r="M49453" s="85"/>
    </row>
    <row r="49454" spans="13:13" ht="49.2" customHeight="1">
      <c r="M49454" s="85"/>
    </row>
    <row r="49455" spans="13:13" ht="49.2" customHeight="1">
      <c r="M49455" s="85"/>
    </row>
    <row r="49456" spans="13:13" ht="49.2" customHeight="1">
      <c r="M49456" s="85"/>
    </row>
    <row r="49457" spans="13:13" ht="49.2" customHeight="1">
      <c r="M49457" s="85"/>
    </row>
    <row r="49458" spans="13:13" ht="49.2" customHeight="1">
      <c r="M49458" s="85"/>
    </row>
    <row r="49459" spans="13:13" ht="49.2" customHeight="1">
      <c r="M49459" s="85"/>
    </row>
    <row r="49460" spans="13:13" ht="49.2" customHeight="1">
      <c r="M49460" s="85"/>
    </row>
    <row r="49461" spans="13:13" ht="49.2" customHeight="1">
      <c r="M49461" s="85"/>
    </row>
    <row r="49462" spans="13:13" ht="49.2" customHeight="1">
      <c r="M49462" s="85"/>
    </row>
    <row r="49463" spans="13:13" ht="49.2" customHeight="1">
      <c r="M49463" s="85"/>
    </row>
    <row r="49464" spans="13:13" ht="49.2" customHeight="1">
      <c r="M49464" s="85"/>
    </row>
    <row r="49465" spans="13:13" ht="49.2" customHeight="1">
      <c r="M49465" s="85"/>
    </row>
    <row r="49466" spans="13:13" ht="49.2" customHeight="1">
      <c r="M49466" s="85"/>
    </row>
    <row r="49467" spans="13:13" ht="49.2" customHeight="1">
      <c r="M49467" s="85"/>
    </row>
    <row r="49468" spans="13:13" ht="49.2" customHeight="1">
      <c r="M49468" s="85"/>
    </row>
    <row r="49469" spans="13:13" ht="49.2" customHeight="1">
      <c r="M49469" s="85"/>
    </row>
    <row r="49470" spans="13:13" ht="49.2" customHeight="1">
      <c r="M49470" s="85"/>
    </row>
    <row r="49471" spans="13:13" ht="49.2" customHeight="1">
      <c r="M49471" s="85"/>
    </row>
    <row r="49472" spans="13:13" ht="49.2" customHeight="1">
      <c r="M49472" s="85"/>
    </row>
    <row r="49473" spans="13:13" ht="49.2" customHeight="1">
      <c r="M49473" s="85"/>
    </row>
    <row r="49474" spans="13:13" ht="49.2" customHeight="1">
      <c r="M49474" s="85"/>
    </row>
    <row r="49475" spans="13:13" ht="49.2" customHeight="1">
      <c r="M49475" s="85"/>
    </row>
    <row r="49476" spans="13:13" ht="49.2" customHeight="1">
      <c r="M49476" s="85"/>
    </row>
    <row r="49477" spans="13:13" ht="49.2" customHeight="1">
      <c r="M49477" s="85"/>
    </row>
    <row r="49478" spans="13:13" ht="49.2" customHeight="1">
      <c r="M49478" s="85"/>
    </row>
    <row r="49479" spans="13:13" ht="49.2" customHeight="1">
      <c r="M49479" s="85"/>
    </row>
    <row r="49480" spans="13:13" ht="49.2" customHeight="1">
      <c r="M49480" s="85"/>
    </row>
    <row r="49481" spans="13:13" ht="49.2" customHeight="1">
      <c r="M49481" s="85"/>
    </row>
    <row r="49482" spans="13:13" ht="49.2" customHeight="1">
      <c r="M49482" s="85"/>
    </row>
    <row r="49483" spans="13:13" ht="49.2" customHeight="1">
      <c r="M49483" s="85"/>
    </row>
    <row r="49484" spans="13:13" ht="49.2" customHeight="1">
      <c r="M49484" s="85"/>
    </row>
    <row r="49485" spans="13:13" ht="49.2" customHeight="1">
      <c r="M49485" s="85"/>
    </row>
    <row r="49486" spans="13:13" ht="49.2" customHeight="1">
      <c r="M49486" s="85"/>
    </row>
    <row r="49487" spans="13:13" ht="49.2" customHeight="1">
      <c r="M49487" s="85"/>
    </row>
    <row r="49488" spans="13:13" ht="49.2" customHeight="1">
      <c r="M49488" s="85"/>
    </row>
    <row r="49489" spans="13:13" ht="49.2" customHeight="1">
      <c r="M49489" s="85"/>
    </row>
    <row r="49490" spans="13:13" ht="49.2" customHeight="1">
      <c r="M49490" s="85"/>
    </row>
    <row r="49491" spans="13:13" ht="49.2" customHeight="1">
      <c r="M49491" s="85"/>
    </row>
    <row r="49492" spans="13:13" ht="49.2" customHeight="1">
      <c r="M49492" s="85"/>
    </row>
    <row r="49493" spans="13:13" ht="49.2" customHeight="1">
      <c r="M49493" s="85"/>
    </row>
    <row r="49494" spans="13:13" ht="49.2" customHeight="1">
      <c r="M49494" s="85"/>
    </row>
    <row r="49495" spans="13:13" ht="49.2" customHeight="1">
      <c r="M49495" s="85"/>
    </row>
    <row r="49496" spans="13:13" ht="49.2" customHeight="1">
      <c r="M49496" s="85"/>
    </row>
    <row r="49497" spans="13:13" ht="49.2" customHeight="1">
      <c r="M49497" s="85"/>
    </row>
    <row r="49498" spans="13:13" ht="49.2" customHeight="1">
      <c r="M49498" s="85"/>
    </row>
    <row r="49499" spans="13:13" ht="49.2" customHeight="1">
      <c r="M49499" s="85"/>
    </row>
    <row r="49500" spans="13:13" ht="49.2" customHeight="1">
      <c r="M49500" s="85"/>
    </row>
    <row r="49501" spans="13:13" ht="49.2" customHeight="1">
      <c r="M49501" s="85"/>
    </row>
    <row r="49502" spans="13:13" ht="49.2" customHeight="1">
      <c r="M49502" s="85"/>
    </row>
    <row r="49503" spans="13:13" ht="49.2" customHeight="1">
      <c r="M49503" s="85"/>
    </row>
    <row r="49504" spans="13:13" ht="49.2" customHeight="1">
      <c r="M49504" s="85"/>
    </row>
    <row r="49505" spans="13:13" ht="49.2" customHeight="1">
      <c r="M49505" s="85"/>
    </row>
    <row r="49506" spans="13:13" ht="49.2" customHeight="1">
      <c r="M49506" s="85"/>
    </row>
    <row r="49507" spans="13:13" ht="49.2" customHeight="1">
      <c r="M49507" s="85"/>
    </row>
    <row r="49508" spans="13:13" ht="49.2" customHeight="1">
      <c r="M49508" s="85"/>
    </row>
    <row r="49509" spans="13:13" ht="49.2" customHeight="1">
      <c r="M49509" s="85"/>
    </row>
    <row r="49510" spans="13:13" ht="49.2" customHeight="1">
      <c r="M49510" s="85"/>
    </row>
    <row r="49511" spans="13:13" ht="49.2" customHeight="1">
      <c r="M49511" s="85"/>
    </row>
    <row r="49512" spans="13:13" ht="49.2" customHeight="1">
      <c r="M49512" s="85"/>
    </row>
    <row r="49513" spans="13:13" ht="49.2" customHeight="1">
      <c r="M49513" s="85"/>
    </row>
    <row r="49514" spans="13:13" ht="49.2" customHeight="1">
      <c r="M49514" s="85"/>
    </row>
    <row r="49515" spans="13:13" ht="49.2" customHeight="1">
      <c r="M49515" s="85"/>
    </row>
    <row r="49516" spans="13:13" ht="49.2" customHeight="1">
      <c r="M49516" s="85"/>
    </row>
    <row r="49517" spans="13:13" ht="49.2" customHeight="1">
      <c r="M49517" s="85"/>
    </row>
    <row r="49518" spans="13:13" ht="49.2" customHeight="1">
      <c r="M49518" s="85"/>
    </row>
    <row r="49519" spans="13:13" ht="49.2" customHeight="1">
      <c r="M49519" s="85"/>
    </row>
    <row r="49520" spans="13:13" ht="49.2" customHeight="1">
      <c r="M49520" s="85"/>
    </row>
    <row r="49521" spans="13:13" ht="49.2" customHeight="1">
      <c r="M49521" s="85"/>
    </row>
    <row r="49522" spans="13:13" ht="49.2" customHeight="1">
      <c r="M49522" s="85"/>
    </row>
    <row r="49523" spans="13:13" ht="49.2" customHeight="1">
      <c r="M49523" s="85"/>
    </row>
    <row r="49524" spans="13:13" ht="49.2" customHeight="1">
      <c r="M49524" s="85"/>
    </row>
    <row r="49525" spans="13:13" ht="49.2" customHeight="1">
      <c r="M49525" s="85"/>
    </row>
    <row r="49526" spans="13:13" ht="49.2" customHeight="1">
      <c r="M49526" s="85"/>
    </row>
    <row r="49527" spans="13:13" ht="49.2" customHeight="1">
      <c r="M49527" s="85"/>
    </row>
    <row r="49528" spans="13:13" ht="49.2" customHeight="1">
      <c r="M49528" s="85"/>
    </row>
    <row r="49529" spans="13:13" ht="49.2" customHeight="1">
      <c r="M49529" s="85"/>
    </row>
    <row r="49530" spans="13:13" ht="49.2" customHeight="1">
      <c r="M49530" s="85"/>
    </row>
    <row r="49531" spans="13:13" ht="49.2" customHeight="1">
      <c r="M49531" s="85"/>
    </row>
    <row r="49532" spans="13:13" ht="49.2" customHeight="1">
      <c r="M49532" s="85"/>
    </row>
    <row r="49533" spans="13:13" ht="49.2" customHeight="1">
      <c r="M49533" s="85"/>
    </row>
    <row r="49534" spans="13:13" ht="49.2" customHeight="1">
      <c r="M49534" s="85"/>
    </row>
    <row r="49535" spans="13:13" ht="49.2" customHeight="1">
      <c r="M49535" s="85"/>
    </row>
    <row r="49536" spans="13:13" ht="49.2" customHeight="1">
      <c r="M49536" s="85"/>
    </row>
    <row r="49537" spans="13:13" ht="49.2" customHeight="1">
      <c r="M49537" s="85"/>
    </row>
    <row r="49538" spans="13:13" ht="49.2" customHeight="1">
      <c r="M49538" s="85"/>
    </row>
    <row r="49539" spans="13:13" ht="49.2" customHeight="1">
      <c r="M49539" s="85"/>
    </row>
    <row r="49540" spans="13:13" ht="49.2" customHeight="1">
      <c r="M49540" s="85"/>
    </row>
    <row r="49541" spans="13:13" ht="49.2" customHeight="1">
      <c r="M49541" s="85"/>
    </row>
    <row r="49542" spans="13:13" ht="49.2" customHeight="1">
      <c r="M49542" s="85"/>
    </row>
    <row r="49543" spans="13:13" ht="49.2" customHeight="1">
      <c r="M49543" s="85"/>
    </row>
    <row r="49544" spans="13:13" ht="49.2" customHeight="1">
      <c r="M49544" s="85"/>
    </row>
    <row r="49545" spans="13:13" ht="49.2" customHeight="1">
      <c r="M49545" s="85"/>
    </row>
    <row r="49546" spans="13:13" ht="49.2" customHeight="1">
      <c r="M49546" s="85"/>
    </row>
    <row r="49547" spans="13:13" ht="49.2" customHeight="1">
      <c r="M49547" s="85"/>
    </row>
    <row r="49548" spans="13:13" ht="49.2" customHeight="1">
      <c r="M49548" s="85"/>
    </row>
    <row r="49549" spans="13:13" ht="49.2" customHeight="1">
      <c r="M49549" s="85"/>
    </row>
    <row r="49550" spans="13:13" ht="49.2" customHeight="1">
      <c r="M49550" s="85"/>
    </row>
    <row r="49551" spans="13:13" ht="49.2" customHeight="1">
      <c r="M49551" s="85"/>
    </row>
    <row r="49552" spans="13:13" ht="49.2" customHeight="1">
      <c r="M49552" s="85"/>
    </row>
    <row r="49553" spans="13:13" ht="49.2" customHeight="1">
      <c r="M49553" s="85"/>
    </row>
    <row r="49554" spans="13:13" ht="49.2" customHeight="1">
      <c r="M49554" s="85"/>
    </row>
    <row r="49555" spans="13:13" ht="49.2" customHeight="1">
      <c r="M49555" s="85"/>
    </row>
    <row r="49556" spans="13:13" ht="49.2" customHeight="1">
      <c r="M49556" s="85"/>
    </row>
    <row r="49557" spans="13:13" ht="49.2" customHeight="1">
      <c r="M49557" s="85"/>
    </row>
    <row r="49558" spans="13:13" ht="49.2" customHeight="1">
      <c r="M49558" s="85"/>
    </row>
    <row r="49559" spans="13:13" ht="49.2" customHeight="1">
      <c r="M49559" s="85"/>
    </row>
    <row r="49560" spans="13:13" ht="49.2" customHeight="1">
      <c r="M49560" s="85"/>
    </row>
    <row r="49561" spans="13:13" ht="49.2" customHeight="1">
      <c r="M49561" s="85"/>
    </row>
    <row r="49562" spans="13:13" ht="49.2" customHeight="1">
      <c r="M49562" s="85"/>
    </row>
    <row r="49563" spans="13:13" ht="49.2" customHeight="1">
      <c r="M49563" s="85"/>
    </row>
    <row r="49564" spans="13:13" ht="49.2" customHeight="1">
      <c r="M49564" s="85"/>
    </row>
    <row r="49565" spans="13:13" ht="49.2" customHeight="1">
      <c r="M49565" s="85"/>
    </row>
    <row r="49566" spans="13:13" ht="49.2" customHeight="1">
      <c r="M49566" s="85"/>
    </row>
    <row r="49567" spans="13:13" ht="49.2" customHeight="1">
      <c r="M49567" s="85"/>
    </row>
    <row r="49568" spans="13:13" ht="49.2" customHeight="1">
      <c r="M49568" s="85"/>
    </row>
    <row r="49569" spans="13:13" ht="49.2" customHeight="1">
      <c r="M49569" s="85"/>
    </row>
    <row r="49570" spans="13:13" ht="49.2" customHeight="1">
      <c r="M49570" s="85"/>
    </row>
    <row r="49571" spans="13:13" ht="49.2" customHeight="1">
      <c r="M49571" s="85"/>
    </row>
    <row r="49572" spans="13:13" ht="49.2" customHeight="1">
      <c r="M49572" s="85"/>
    </row>
    <row r="49573" spans="13:13" ht="49.2" customHeight="1">
      <c r="M49573" s="85"/>
    </row>
    <row r="49574" spans="13:13" ht="49.2" customHeight="1">
      <c r="M49574" s="85"/>
    </row>
    <row r="49575" spans="13:13" ht="49.2" customHeight="1">
      <c r="M49575" s="85"/>
    </row>
    <row r="49576" spans="13:13" ht="49.2" customHeight="1">
      <c r="M49576" s="85"/>
    </row>
    <row r="49577" spans="13:13" ht="49.2" customHeight="1">
      <c r="M49577" s="85"/>
    </row>
    <row r="49578" spans="13:13" ht="49.2" customHeight="1">
      <c r="M49578" s="85"/>
    </row>
    <row r="49579" spans="13:13" ht="49.2" customHeight="1">
      <c r="M49579" s="85"/>
    </row>
    <row r="49580" spans="13:13" ht="49.2" customHeight="1">
      <c r="M49580" s="85"/>
    </row>
    <row r="49581" spans="13:13" ht="49.2" customHeight="1">
      <c r="M49581" s="85"/>
    </row>
    <row r="49582" spans="13:13" ht="49.2" customHeight="1">
      <c r="M49582" s="85"/>
    </row>
    <row r="49583" spans="13:13" ht="49.2" customHeight="1">
      <c r="M49583" s="85"/>
    </row>
    <row r="49584" spans="13:13" ht="49.2" customHeight="1">
      <c r="M49584" s="85"/>
    </row>
    <row r="49585" spans="13:13" ht="49.2" customHeight="1">
      <c r="M49585" s="85"/>
    </row>
    <row r="49586" spans="13:13" ht="49.2" customHeight="1">
      <c r="M49586" s="85"/>
    </row>
    <row r="49587" spans="13:13" ht="49.2" customHeight="1">
      <c r="M49587" s="85"/>
    </row>
    <row r="49588" spans="13:13" ht="49.2" customHeight="1">
      <c r="M49588" s="85"/>
    </row>
    <row r="49589" spans="13:13" ht="49.2" customHeight="1">
      <c r="M49589" s="85"/>
    </row>
    <row r="49590" spans="13:13" ht="49.2" customHeight="1">
      <c r="M49590" s="85"/>
    </row>
    <row r="49591" spans="13:13" ht="49.2" customHeight="1">
      <c r="M49591" s="85"/>
    </row>
    <row r="49592" spans="13:13" ht="49.2" customHeight="1">
      <c r="M49592" s="85"/>
    </row>
    <row r="49593" spans="13:13" ht="49.2" customHeight="1">
      <c r="M49593" s="85"/>
    </row>
    <row r="49594" spans="13:13" ht="49.2" customHeight="1">
      <c r="M49594" s="85"/>
    </row>
    <row r="49595" spans="13:13" ht="49.2" customHeight="1">
      <c r="M49595" s="85"/>
    </row>
    <row r="49596" spans="13:13" ht="49.2" customHeight="1">
      <c r="M49596" s="85"/>
    </row>
    <row r="49597" spans="13:13" ht="49.2" customHeight="1">
      <c r="M49597" s="85"/>
    </row>
    <row r="49598" spans="13:13" ht="49.2" customHeight="1">
      <c r="M49598" s="85"/>
    </row>
    <row r="49599" spans="13:13" ht="49.2" customHeight="1">
      <c r="M49599" s="85"/>
    </row>
    <row r="49600" spans="13:13" ht="49.2" customHeight="1">
      <c r="M49600" s="85"/>
    </row>
    <row r="49601" spans="13:13" ht="49.2" customHeight="1">
      <c r="M49601" s="85"/>
    </row>
    <row r="49602" spans="13:13" ht="49.2" customHeight="1">
      <c r="M49602" s="85"/>
    </row>
    <row r="49603" spans="13:13" ht="49.2" customHeight="1">
      <c r="M49603" s="85"/>
    </row>
    <row r="49604" spans="13:13" ht="49.2" customHeight="1">
      <c r="M49604" s="85"/>
    </row>
    <row r="49605" spans="13:13" ht="49.2" customHeight="1">
      <c r="M49605" s="85"/>
    </row>
    <row r="49606" spans="13:13" ht="49.2" customHeight="1">
      <c r="M49606" s="85"/>
    </row>
    <row r="49607" spans="13:13" ht="49.2" customHeight="1">
      <c r="M49607" s="85"/>
    </row>
    <row r="49608" spans="13:13" ht="49.2" customHeight="1">
      <c r="M49608" s="85"/>
    </row>
    <row r="49609" spans="13:13" ht="49.2" customHeight="1">
      <c r="M49609" s="85"/>
    </row>
    <row r="49610" spans="13:13" ht="49.2" customHeight="1">
      <c r="M49610" s="85"/>
    </row>
    <row r="49611" spans="13:13" ht="49.2" customHeight="1">
      <c r="M49611" s="85"/>
    </row>
    <row r="49612" spans="13:13" ht="49.2" customHeight="1">
      <c r="M49612" s="85"/>
    </row>
    <row r="49613" spans="13:13" ht="49.2" customHeight="1">
      <c r="M49613" s="85"/>
    </row>
    <row r="49614" spans="13:13" ht="49.2" customHeight="1">
      <c r="M49614" s="85"/>
    </row>
    <row r="49615" spans="13:13" ht="49.2" customHeight="1">
      <c r="M49615" s="85"/>
    </row>
    <row r="49616" spans="13:13" ht="49.2" customHeight="1">
      <c r="M49616" s="85"/>
    </row>
    <row r="49617" spans="13:13" ht="49.2" customHeight="1">
      <c r="M49617" s="85"/>
    </row>
    <row r="49618" spans="13:13" ht="49.2" customHeight="1">
      <c r="M49618" s="85"/>
    </row>
    <row r="49619" spans="13:13" ht="49.2" customHeight="1">
      <c r="M49619" s="85"/>
    </row>
    <row r="49620" spans="13:13" ht="49.2" customHeight="1">
      <c r="M49620" s="85"/>
    </row>
    <row r="49621" spans="13:13" ht="49.2" customHeight="1">
      <c r="M49621" s="85"/>
    </row>
    <row r="49622" spans="13:13" ht="49.2" customHeight="1">
      <c r="M49622" s="85"/>
    </row>
    <row r="49623" spans="13:13" ht="49.2" customHeight="1">
      <c r="M49623" s="85"/>
    </row>
    <row r="49624" spans="13:13" ht="49.2" customHeight="1">
      <c r="M49624" s="85"/>
    </row>
    <row r="49625" spans="13:13" ht="49.2" customHeight="1">
      <c r="M49625" s="85"/>
    </row>
    <row r="49626" spans="13:13" ht="49.2" customHeight="1">
      <c r="M49626" s="85"/>
    </row>
    <row r="49627" spans="13:13" ht="49.2" customHeight="1">
      <c r="M49627" s="85"/>
    </row>
    <row r="49628" spans="13:13" ht="49.2" customHeight="1">
      <c r="M49628" s="85"/>
    </row>
    <row r="49629" spans="13:13" ht="49.2" customHeight="1">
      <c r="M49629" s="85"/>
    </row>
    <row r="49630" spans="13:13" ht="49.2" customHeight="1">
      <c r="M49630" s="85"/>
    </row>
    <row r="49631" spans="13:13" ht="49.2" customHeight="1">
      <c r="M49631" s="85"/>
    </row>
    <row r="49632" spans="13:13" ht="49.2" customHeight="1">
      <c r="M49632" s="85"/>
    </row>
    <row r="49633" spans="13:13" ht="49.2" customHeight="1">
      <c r="M49633" s="85"/>
    </row>
    <row r="49634" spans="13:13" ht="49.2" customHeight="1">
      <c r="M49634" s="85"/>
    </row>
    <row r="49635" spans="13:13" ht="49.2" customHeight="1">
      <c r="M49635" s="85"/>
    </row>
    <row r="49636" spans="13:13" ht="49.2" customHeight="1">
      <c r="M49636" s="85"/>
    </row>
    <row r="49637" spans="13:13" ht="49.2" customHeight="1">
      <c r="M49637" s="85"/>
    </row>
    <row r="49638" spans="13:13" ht="49.2" customHeight="1">
      <c r="M49638" s="85"/>
    </row>
    <row r="49639" spans="13:13" ht="49.2" customHeight="1">
      <c r="M49639" s="85"/>
    </row>
    <row r="49640" spans="13:13" ht="49.2" customHeight="1">
      <c r="M49640" s="85"/>
    </row>
    <row r="49641" spans="13:13" ht="49.2" customHeight="1">
      <c r="M49641" s="85"/>
    </row>
    <row r="49642" spans="13:13" ht="49.2" customHeight="1">
      <c r="M49642" s="85"/>
    </row>
    <row r="49643" spans="13:13" ht="49.2" customHeight="1">
      <c r="M49643" s="85"/>
    </row>
    <row r="49644" spans="13:13" ht="49.2" customHeight="1">
      <c r="M49644" s="85"/>
    </row>
    <row r="49645" spans="13:13" ht="49.2" customHeight="1">
      <c r="M49645" s="85"/>
    </row>
    <row r="49646" spans="13:13" ht="49.2" customHeight="1">
      <c r="M49646" s="85"/>
    </row>
    <row r="49647" spans="13:13" ht="49.2" customHeight="1">
      <c r="M49647" s="85"/>
    </row>
    <row r="49648" spans="13:13" ht="49.2" customHeight="1">
      <c r="M49648" s="85"/>
    </row>
    <row r="49649" spans="13:13" ht="49.2" customHeight="1">
      <c r="M49649" s="85"/>
    </row>
    <row r="49650" spans="13:13" ht="49.2" customHeight="1">
      <c r="M49650" s="85"/>
    </row>
    <row r="49651" spans="13:13" ht="49.2" customHeight="1">
      <c r="M49651" s="85"/>
    </row>
    <row r="49652" spans="13:13" ht="49.2" customHeight="1">
      <c r="M49652" s="85"/>
    </row>
    <row r="49653" spans="13:13" ht="49.2" customHeight="1">
      <c r="M49653" s="85"/>
    </row>
    <row r="49654" spans="13:13" ht="49.2" customHeight="1">
      <c r="M49654" s="85"/>
    </row>
    <row r="49655" spans="13:13" ht="49.2" customHeight="1">
      <c r="M49655" s="85"/>
    </row>
    <row r="49656" spans="13:13" ht="49.2" customHeight="1">
      <c r="M49656" s="85"/>
    </row>
    <row r="49657" spans="13:13" ht="49.2" customHeight="1">
      <c r="M49657" s="85"/>
    </row>
    <row r="49658" spans="13:13" ht="49.2" customHeight="1">
      <c r="M49658" s="85"/>
    </row>
    <row r="49659" spans="13:13" ht="49.2" customHeight="1">
      <c r="M49659" s="85"/>
    </row>
    <row r="49660" spans="13:13" ht="49.2" customHeight="1">
      <c r="M49660" s="85"/>
    </row>
    <row r="49661" spans="13:13" ht="49.2" customHeight="1">
      <c r="M49661" s="85"/>
    </row>
    <row r="49662" spans="13:13" ht="49.2" customHeight="1">
      <c r="M49662" s="85"/>
    </row>
    <row r="49663" spans="13:13" ht="49.2" customHeight="1">
      <c r="M49663" s="85"/>
    </row>
    <row r="49664" spans="13:13" ht="49.2" customHeight="1">
      <c r="M49664" s="85"/>
    </row>
    <row r="49665" spans="13:13" ht="49.2" customHeight="1">
      <c r="M49665" s="85"/>
    </row>
    <row r="49666" spans="13:13" ht="49.2" customHeight="1">
      <c r="M49666" s="85"/>
    </row>
    <row r="49667" spans="13:13" ht="49.2" customHeight="1">
      <c r="M49667" s="85"/>
    </row>
    <row r="49668" spans="13:13" ht="49.2" customHeight="1">
      <c r="M49668" s="85"/>
    </row>
    <row r="49669" spans="13:13" ht="49.2" customHeight="1">
      <c r="M49669" s="85"/>
    </row>
    <row r="49670" spans="13:13" ht="49.2" customHeight="1">
      <c r="M49670" s="85"/>
    </row>
    <row r="49671" spans="13:13" ht="49.2" customHeight="1">
      <c r="M49671" s="85"/>
    </row>
    <row r="49672" spans="13:13" ht="49.2" customHeight="1">
      <c r="M49672" s="85"/>
    </row>
    <row r="49673" spans="13:13" ht="49.2" customHeight="1">
      <c r="M49673" s="85"/>
    </row>
    <row r="49674" spans="13:13" ht="49.2" customHeight="1">
      <c r="M49674" s="85"/>
    </row>
    <row r="49675" spans="13:13" ht="49.2" customHeight="1">
      <c r="M49675" s="85"/>
    </row>
    <row r="49676" spans="13:13" ht="49.2" customHeight="1">
      <c r="M49676" s="85"/>
    </row>
    <row r="49677" spans="13:13" ht="49.2" customHeight="1">
      <c r="M49677" s="85"/>
    </row>
    <row r="49678" spans="13:13" ht="49.2" customHeight="1">
      <c r="M49678" s="85"/>
    </row>
    <row r="49679" spans="13:13" ht="49.2" customHeight="1">
      <c r="M49679" s="85"/>
    </row>
    <row r="49680" spans="13:13" ht="49.2" customHeight="1">
      <c r="M49680" s="85"/>
    </row>
    <row r="49681" spans="13:13" ht="49.2" customHeight="1">
      <c r="M49681" s="85"/>
    </row>
    <row r="49682" spans="13:13" ht="49.2" customHeight="1">
      <c r="M49682" s="85"/>
    </row>
    <row r="49683" spans="13:13" ht="49.2" customHeight="1">
      <c r="M49683" s="85"/>
    </row>
    <row r="49684" spans="13:13" ht="49.2" customHeight="1">
      <c r="M49684" s="85"/>
    </row>
    <row r="49685" spans="13:13" ht="49.2" customHeight="1">
      <c r="M49685" s="85"/>
    </row>
    <row r="49686" spans="13:13" ht="49.2" customHeight="1">
      <c r="M49686" s="85"/>
    </row>
    <row r="49687" spans="13:13" ht="49.2" customHeight="1">
      <c r="M49687" s="85"/>
    </row>
    <row r="49688" spans="13:13" ht="49.2" customHeight="1">
      <c r="M49688" s="85"/>
    </row>
    <row r="49689" spans="13:13" ht="49.2" customHeight="1">
      <c r="M49689" s="85"/>
    </row>
    <row r="49690" spans="13:13" ht="49.2" customHeight="1">
      <c r="M49690" s="85"/>
    </row>
    <row r="49691" spans="13:13" ht="49.2" customHeight="1">
      <c r="M49691" s="85"/>
    </row>
    <row r="49692" spans="13:13" ht="49.2" customHeight="1">
      <c r="M49692" s="85"/>
    </row>
    <row r="49693" spans="13:13" ht="49.2" customHeight="1">
      <c r="M49693" s="85"/>
    </row>
    <row r="49694" spans="13:13" ht="49.2" customHeight="1">
      <c r="M49694" s="85"/>
    </row>
    <row r="49695" spans="13:13" ht="49.2" customHeight="1">
      <c r="M49695" s="85"/>
    </row>
    <row r="49696" spans="13:13" ht="49.2" customHeight="1">
      <c r="M49696" s="85"/>
    </row>
    <row r="49697" spans="13:13" ht="49.2" customHeight="1">
      <c r="M49697" s="85"/>
    </row>
    <row r="49698" spans="13:13" ht="49.2" customHeight="1">
      <c r="M49698" s="85"/>
    </row>
    <row r="49699" spans="13:13" ht="49.2" customHeight="1">
      <c r="M49699" s="85"/>
    </row>
    <row r="49700" spans="13:13" ht="49.2" customHeight="1">
      <c r="M49700" s="85"/>
    </row>
    <row r="49701" spans="13:13" ht="49.2" customHeight="1">
      <c r="M49701" s="85"/>
    </row>
    <row r="49702" spans="13:13" ht="49.2" customHeight="1">
      <c r="M49702" s="85"/>
    </row>
    <row r="49703" spans="13:13" ht="49.2" customHeight="1">
      <c r="M49703" s="85"/>
    </row>
    <row r="49704" spans="13:13" ht="49.2" customHeight="1">
      <c r="M49704" s="85"/>
    </row>
    <row r="49705" spans="13:13" ht="49.2" customHeight="1">
      <c r="M49705" s="85"/>
    </row>
    <row r="49706" spans="13:13" ht="49.2" customHeight="1">
      <c r="M49706" s="85"/>
    </row>
    <row r="49707" spans="13:13" ht="49.2" customHeight="1">
      <c r="M49707" s="85"/>
    </row>
    <row r="49708" spans="13:13" ht="49.2" customHeight="1">
      <c r="M49708" s="85"/>
    </row>
    <row r="49709" spans="13:13" ht="49.2" customHeight="1">
      <c r="M49709" s="85"/>
    </row>
    <row r="49710" spans="13:13" ht="49.2" customHeight="1">
      <c r="M49710" s="85"/>
    </row>
    <row r="49711" spans="13:13" ht="49.2" customHeight="1">
      <c r="M49711" s="85"/>
    </row>
    <row r="49712" spans="13:13" ht="49.2" customHeight="1">
      <c r="M49712" s="85"/>
    </row>
    <row r="49713" spans="13:13" ht="49.2" customHeight="1">
      <c r="M49713" s="85"/>
    </row>
    <row r="49714" spans="13:13" ht="49.2" customHeight="1">
      <c r="M49714" s="85"/>
    </row>
    <row r="49715" spans="13:13" ht="49.2" customHeight="1">
      <c r="M49715" s="85"/>
    </row>
    <row r="49716" spans="13:13" ht="49.2" customHeight="1">
      <c r="M49716" s="85"/>
    </row>
    <row r="49717" spans="13:13" ht="49.2" customHeight="1">
      <c r="M49717" s="85"/>
    </row>
    <row r="49718" spans="13:13" ht="49.2" customHeight="1">
      <c r="M49718" s="85"/>
    </row>
    <row r="49719" spans="13:13" ht="49.2" customHeight="1">
      <c r="M49719" s="85"/>
    </row>
    <row r="49720" spans="13:13" ht="49.2" customHeight="1">
      <c r="M49720" s="85"/>
    </row>
    <row r="49721" spans="13:13" ht="49.2" customHeight="1">
      <c r="M49721" s="85"/>
    </row>
    <row r="49722" spans="13:13" ht="49.2" customHeight="1">
      <c r="M49722" s="85"/>
    </row>
    <row r="49723" spans="13:13" ht="49.2" customHeight="1">
      <c r="M49723" s="85"/>
    </row>
    <row r="49724" spans="13:13" ht="49.2" customHeight="1">
      <c r="M49724" s="85"/>
    </row>
    <row r="49725" spans="13:13" ht="49.2" customHeight="1">
      <c r="M49725" s="85"/>
    </row>
    <row r="49726" spans="13:13" ht="49.2" customHeight="1">
      <c r="M49726" s="85"/>
    </row>
    <row r="49727" spans="13:13" ht="49.2" customHeight="1">
      <c r="M49727" s="85"/>
    </row>
    <row r="49728" spans="13:13" ht="49.2" customHeight="1">
      <c r="M49728" s="85"/>
    </row>
    <row r="49729" spans="13:13" ht="49.2" customHeight="1">
      <c r="M49729" s="85"/>
    </row>
    <row r="49730" spans="13:13" ht="49.2" customHeight="1">
      <c r="M49730" s="85"/>
    </row>
    <row r="49731" spans="13:13" ht="49.2" customHeight="1">
      <c r="M49731" s="85"/>
    </row>
    <row r="49732" spans="13:13" ht="49.2" customHeight="1">
      <c r="M49732" s="85"/>
    </row>
    <row r="49733" spans="13:13" ht="49.2" customHeight="1">
      <c r="M49733" s="85"/>
    </row>
    <row r="49734" spans="13:13" ht="49.2" customHeight="1">
      <c r="M49734" s="85"/>
    </row>
    <row r="49735" spans="13:13" ht="49.2" customHeight="1">
      <c r="M49735" s="85"/>
    </row>
    <row r="49736" spans="13:13" ht="49.2" customHeight="1">
      <c r="M49736" s="85"/>
    </row>
    <row r="49737" spans="13:13" ht="49.2" customHeight="1">
      <c r="M49737" s="85"/>
    </row>
    <row r="49738" spans="13:13" ht="49.2" customHeight="1">
      <c r="M49738" s="85"/>
    </row>
    <row r="49739" spans="13:13" ht="49.2" customHeight="1">
      <c r="M49739" s="85"/>
    </row>
    <row r="49740" spans="13:13" ht="49.2" customHeight="1">
      <c r="M49740" s="85"/>
    </row>
    <row r="49741" spans="13:13" ht="49.2" customHeight="1">
      <c r="M49741" s="85"/>
    </row>
    <row r="49742" spans="13:13" ht="49.2" customHeight="1">
      <c r="M49742" s="85"/>
    </row>
    <row r="49743" spans="13:13" ht="49.2" customHeight="1">
      <c r="M49743" s="85"/>
    </row>
    <row r="49744" spans="13:13" ht="49.2" customHeight="1">
      <c r="M49744" s="85"/>
    </row>
    <row r="49745" spans="13:13" ht="49.2" customHeight="1">
      <c r="M49745" s="85"/>
    </row>
    <row r="49746" spans="13:13" ht="49.2" customHeight="1">
      <c r="M49746" s="85"/>
    </row>
    <row r="49747" spans="13:13" ht="49.2" customHeight="1">
      <c r="M49747" s="85"/>
    </row>
    <row r="49748" spans="13:13" ht="49.2" customHeight="1">
      <c r="M49748" s="85"/>
    </row>
    <row r="49749" spans="13:13" ht="49.2" customHeight="1">
      <c r="M49749" s="85"/>
    </row>
    <row r="49750" spans="13:13" ht="49.2" customHeight="1">
      <c r="M49750" s="85"/>
    </row>
    <row r="49751" spans="13:13" ht="49.2" customHeight="1">
      <c r="M49751" s="85"/>
    </row>
    <row r="49752" spans="13:13" ht="49.2" customHeight="1">
      <c r="M49752" s="85"/>
    </row>
    <row r="49753" spans="13:13" ht="49.2" customHeight="1">
      <c r="M49753" s="85"/>
    </row>
    <row r="49754" spans="13:13" ht="49.2" customHeight="1">
      <c r="M49754" s="85"/>
    </row>
    <row r="49755" spans="13:13" ht="49.2" customHeight="1">
      <c r="M49755" s="85"/>
    </row>
    <row r="49756" spans="13:13" ht="49.2" customHeight="1">
      <c r="M49756" s="85"/>
    </row>
    <row r="49757" spans="13:13" ht="49.2" customHeight="1">
      <c r="M49757" s="85"/>
    </row>
    <row r="49758" spans="13:13" ht="49.2" customHeight="1">
      <c r="M49758" s="85"/>
    </row>
    <row r="49759" spans="13:13" ht="49.2" customHeight="1">
      <c r="M49759" s="85"/>
    </row>
    <row r="49760" spans="13:13" ht="49.2" customHeight="1">
      <c r="M49760" s="85"/>
    </row>
    <row r="49761" spans="13:13" ht="49.2" customHeight="1">
      <c r="M49761" s="85"/>
    </row>
    <row r="49762" spans="13:13" ht="49.2" customHeight="1">
      <c r="M49762" s="85"/>
    </row>
    <row r="49763" spans="13:13" ht="49.2" customHeight="1">
      <c r="M49763" s="85"/>
    </row>
    <row r="49764" spans="13:13" ht="49.2" customHeight="1">
      <c r="M49764" s="85"/>
    </row>
    <row r="49765" spans="13:13" ht="49.2" customHeight="1">
      <c r="M49765" s="85"/>
    </row>
    <row r="49766" spans="13:13" ht="49.2" customHeight="1">
      <c r="M49766" s="85"/>
    </row>
    <row r="49767" spans="13:13" ht="49.2" customHeight="1">
      <c r="M49767" s="85"/>
    </row>
    <row r="49768" spans="13:13" ht="49.2" customHeight="1">
      <c r="M49768" s="85"/>
    </row>
    <row r="49769" spans="13:13" ht="49.2" customHeight="1">
      <c r="M49769" s="85"/>
    </row>
    <row r="49770" spans="13:13" ht="49.2" customHeight="1">
      <c r="M49770" s="85"/>
    </row>
    <row r="49771" spans="13:13" ht="49.2" customHeight="1">
      <c r="M49771" s="85"/>
    </row>
    <row r="49772" spans="13:13" ht="49.2" customHeight="1">
      <c r="M49772" s="85"/>
    </row>
    <row r="49773" spans="13:13" ht="49.2" customHeight="1">
      <c r="M49773" s="85"/>
    </row>
    <row r="49774" spans="13:13" ht="49.2" customHeight="1">
      <c r="M49774" s="85"/>
    </row>
    <row r="49775" spans="13:13" ht="49.2" customHeight="1">
      <c r="M49775" s="85"/>
    </row>
    <row r="49776" spans="13:13" ht="49.2" customHeight="1">
      <c r="M49776" s="85"/>
    </row>
    <row r="49777" spans="13:13" ht="49.2" customHeight="1">
      <c r="M49777" s="85"/>
    </row>
    <row r="49778" spans="13:13" ht="49.2" customHeight="1">
      <c r="M49778" s="85"/>
    </row>
    <row r="49779" spans="13:13" ht="49.2" customHeight="1">
      <c r="M49779" s="85"/>
    </row>
    <row r="49780" spans="13:13" ht="49.2" customHeight="1">
      <c r="M49780" s="85"/>
    </row>
    <row r="49781" spans="13:13" ht="49.2" customHeight="1">
      <c r="M49781" s="85"/>
    </row>
    <row r="49782" spans="13:13" ht="49.2" customHeight="1">
      <c r="M49782" s="85"/>
    </row>
    <row r="49783" spans="13:13" ht="49.2" customHeight="1">
      <c r="M49783" s="85"/>
    </row>
    <row r="49784" spans="13:13" ht="49.2" customHeight="1">
      <c r="M49784" s="85"/>
    </row>
    <row r="49785" spans="13:13" ht="49.2" customHeight="1">
      <c r="M49785" s="85"/>
    </row>
    <row r="49786" spans="13:13" ht="49.2" customHeight="1">
      <c r="M49786" s="85"/>
    </row>
    <row r="49787" spans="13:13" ht="49.2" customHeight="1">
      <c r="M49787" s="85"/>
    </row>
    <row r="49788" spans="13:13" ht="49.2" customHeight="1">
      <c r="M49788" s="85"/>
    </row>
    <row r="49789" spans="13:13" ht="49.2" customHeight="1">
      <c r="M49789" s="85"/>
    </row>
    <row r="49790" spans="13:13" ht="49.2" customHeight="1">
      <c r="M49790" s="85"/>
    </row>
    <row r="49791" spans="13:13" ht="49.2" customHeight="1">
      <c r="M49791" s="85"/>
    </row>
    <row r="49792" spans="13:13" ht="49.2" customHeight="1">
      <c r="M49792" s="85"/>
    </row>
    <row r="49793" spans="13:13" ht="49.2" customHeight="1">
      <c r="M49793" s="85"/>
    </row>
    <row r="49794" spans="13:13" ht="49.2" customHeight="1">
      <c r="M49794" s="85"/>
    </row>
    <row r="49795" spans="13:13" ht="49.2" customHeight="1">
      <c r="M49795" s="85"/>
    </row>
    <row r="49796" spans="13:13" ht="49.2" customHeight="1">
      <c r="M49796" s="85"/>
    </row>
    <row r="49797" spans="13:13" ht="49.2" customHeight="1">
      <c r="M49797" s="85"/>
    </row>
    <row r="49798" spans="13:13" ht="49.2" customHeight="1">
      <c r="M49798" s="85"/>
    </row>
    <row r="49799" spans="13:13" ht="49.2" customHeight="1">
      <c r="M49799" s="85"/>
    </row>
    <row r="49800" spans="13:13" ht="49.2" customHeight="1">
      <c r="M49800" s="85"/>
    </row>
    <row r="49801" spans="13:13" ht="49.2" customHeight="1">
      <c r="M49801" s="85"/>
    </row>
    <row r="49802" spans="13:13" ht="49.2" customHeight="1">
      <c r="M49802" s="85"/>
    </row>
    <row r="49803" spans="13:13" ht="49.2" customHeight="1">
      <c r="M49803" s="85"/>
    </row>
    <row r="49804" spans="13:13" ht="49.2" customHeight="1">
      <c r="M49804" s="85"/>
    </row>
    <row r="49805" spans="13:13" ht="49.2" customHeight="1">
      <c r="M49805" s="85"/>
    </row>
    <row r="49806" spans="13:13" ht="49.2" customHeight="1">
      <c r="M49806" s="85"/>
    </row>
    <row r="49807" spans="13:13" ht="49.2" customHeight="1">
      <c r="M49807" s="85"/>
    </row>
    <row r="49808" spans="13:13" ht="49.2" customHeight="1">
      <c r="M49808" s="85"/>
    </row>
    <row r="49809" spans="13:13" ht="49.2" customHeight="1">
      <c r="M49809" s="85"/>
    </row>
    <row r="49810" spans="13:13" ht="49.2" customHeight="1">
      <c r="M49810" s="85"/>
    </row>
    <row r="49811" spans="13:13" ht="49.2" customHeight="1">
      <c r="M49811" s="85"/>
    </row>
    <row r="49812" spans="13:13" ht="49.2" customHeight="1">
      <c r="M49812" s="85"/>
    </row>
    <row r="49813" spans="13:13" ht="49.2" customHeight="1">
      <c r="M49813" s="85"/>
    </row>
    <row r="49814" spans="13:13" ht="49.2" customHeight="1">
      <c r="M49814" s="85"/>
    </row>
    <row r="49815" spans="13:13" ht="49.2" customHeight="1">
      <c r="M49815" s="85"/>
    </row>
    <row r="49816" spans="13:13" ht="49.2" customHeight="1">
      <c r="M49816" s="85"/>
    </row>
    <row r="49817" spans="13:13" ht="49.2" customHeight="1">
      <c r="M49817" s="85"/>
    </row>
    <row r="49818" spans="13:13" ht="49.2" customHeight="1">
      <c r="M49818" s="85"/>
    </row>
    <row r="49819" spans="13:13" ht="49.2" customHeight="1">
      <c r="M49819" s="85"/>
    </row>
    <row r="49820" spans="13:13" ht="49.2" customHeight="1">
      <c r="M49820" s="85"/>
    </row>
    <row r="49821" spans="13:13" ht="49.2" customHeight="1">
      <c r="M49821" s="85"/>
    </row>
    <row r="49822" spans="13:13" ht="49.2" customHeight="1">
      <c r="M49822" s="85"/>
    </row>
    <row r="49823" spans="13:13" ht="49.2" customHeight="1">
      <c r="M49823" s="85"/>
    </row>
    <row r="49824" spans="13:13" ht="49.2" customHeight="1">
      <c r="M49824" s="85"/>
    </row>
    <row r="49825" spans="13:13" ht="49.2" customHeight="1">
      <c r="M49825" s="85"/>
    </row>
    <row r="49826" spans="13:13" ht="49.2" customHeight="1">
      <c r="M49826" s="85"/>
    </row>
    <row r="49827" spans="13:13" ht="49.2" customHeight="1">
      <c r="M49827" s="85"/>
    </row>
    <row r="49828" spans="13:13" ht="49.2" customHeight="1">
      <c r="M49828" s="85"/>
    </row>
    <row r="49829" spans="13:13" ht="49.2" customHeight="1">
      <c r="M49829" s="85"/>
    </row>
    <row r="49830" spans="13:13" ht="49.2" customHeight="1">
      <c r="M49830" s="85"/>
    </row>
    <row r="49831" spans="13:13" ht="49.2" customHeight="1">
      <c r="M49831" s="85"/>
    </row>
    <row r="49832" spans="13:13" ht="49.2" customHeight="1">
      <c r="M49832" s="85"/>
    </row>
    <row r="49833" spans="13:13" ht="49.2" customHeight="1">
      <c r="M49833" s="85"/>
    </row>
    <row r="49834" spans="13:13" ht="49.2" customHeight="1">
      <c r="M49834" s="85"/>
    </row>
    <row r="49835" spans="13:13" ht="49.2" customHeight="1">
      <c r="M49835" s="85"/>
    </row>
    <row r="49836" spans="13:13" ht="49.2" customHeight="1">
      <c r="M49836" s="85"/>
    </row>
    <row r="49837" spans="13:13" ht="49.2" customHeight="1">
      <c r="M49837" s="85"/>
    </row>
    <row r="49838" spans="13:13" ht="49.2" customHeight="1">
      <c r="M49838" s="85"/>
    </row>
    <row r="49839" spans="13:13" ht="49.2" customHeight="1">
      <c r="M49839" s="85"/>
    </row>
    <row r="49840" spans="13:13" ht="49.2" customHeight="1">
      <c r="M49840" s="85"/>
    </row>
    <row r="49841" spans="13:13" ht="49.2" customHeight="1">
      <c r="M49841" s="85"/>
    </row>
    <row r="49842" spans="13:13" ht="49.2" customHeight="1">
      <c r="M49842" s="85"/>
    </row>
    <row r="49843" spans="13:13" ht="49.2" customHeight="1">
      <c r="M49843" s="85"/>
    </row>
    <row r="49844" spans="13:13" ht="49.2" customHeight="1">
      <c r="M49844" s="85"/>
    </row>
    <row r="49845" spans="13:13" ht="49.2" customHeight="1">
      <c r="M49845" s="85"/>
    </row>
    <row r="49846" spans="13:13" ht="49.2" customHeight="1">
      <c r="M49846" s="85"/>
    </row>
    <row r="49847" spans="13:13" ht="49.2" customHeight="1">
      <c r="M49847" s="85"/>
    </row>
    <row r="49848" spans="13:13" ht="49.2" customHeight="1">
      <c r="M49848" s="85"/>
    </row>
    <row r="49849" spans="13:13" ht="49.2" customHeight="1">
      <c r="M49849" s="85"/>
    </row>
    <row r="49850" spans="13:13" ht="49.2" customHeight="1">
      <c r="M49850" s="85"/>
    </row>
    <row r="49851" spans="13:13" ht="49.2" customHeight="1">
      <c r="M49851" s="85"/>
    </row>
    <row r="49852" spans="13:13" ht="49.2" customHeight="1">
      <c r="M49852" s="85"/>
    </row>
    <row r="49853" spans="13:13" ht="49.2" customHeight="1">
      <c r="M49853" s="85"/>
    </row>
    <row r="49854" spans="13:13" ht="49.2" customHeight="1">
      <c r="M49854" s="85"/>
    </row>
    <row r="49855" spans="13:13" ht="49.2" customHeight="1">
      <c r="M49855" s="85"/>
    </row>
    <row r="49856" spans="13:13" ht="49.2" customHeight="1">
      <c r="M49856" s="85"/>
    </row>
    <row r="49857" spans="13:13" ht="49.2" customHeight="1">
      <c r="M49857" s="85"/>
    </row>
    <row r="49858" spans="13:13" ht="49.2" customHeight="1">
      <c r="M49858" s="85"/>
    </row>
    <row r="49859" spans="13:13" ht="49.2" customHeight="1">
      <c r="M49859" s="85"/>
    </row>
    <row r="49860" spans="13:13" ht="49.2" customHeight="1">
      <c r="M49860" s="85"/>
    </row>
    <row r="49861" spans="13:13" ht="49.2" customHeight="1">
      <c r="M49861" s="85"/>
    </row>
    <row r="49862" spans="13:13" ht="49.2" customHeight="1">
      <c r="M49862" s="85"/>
    </row>
    <row r="49863" spans="13:13" ht="49.2" customHeight="1">
      <c r="M49863" s="85"/>
    </row>
    <row r="49864" spans="13:13" ht="49.2" customHeight="1">
      <c r="M49864" s="85"/>
    </row>
    <row r="49865" spans="13:13" ht="49.2" customHeight="1">
      <c r="M49865" s="85"/>
    </row>
    <row r="49866" spans="13:13" ht="49.2" customHeight="1">
      <c r="M49866" s="85"/>
    </row>
    <row r="49867" spans="13:13" ht="49.2" customHeight="1">
      <c r="M49867" s="85"/>
    </row>
    <row r="49868" spans="13:13" ht="49.2" customHeight="1">
      <c r="M49868" s="85"/>
    </row>
    <row r="49869" spans="13:13" ht="49.2" customHeight="1">
      <c r="M49869" s="85"/>
    </row>
    <row r="49870" spans="13:13" ht="49.2" customHeight="1">
      <c r="M49870" s="85"/>
    </row>
    <row r="49871" spans="13:13" ht="49.2" customHeight="1">
      <c r="M49871" s="85"/>
    </row>
    <row r="49872" spans="13:13" ht="49.2" customHeight="1">
      <c r="M49872" s="85"/>
    </row>
    <row r="49873" spans="13:13" ht="49.2" customHeight="1">
      <c r="M49873" s="85"/>
    </row>
    <row r="49874" spans="13:13" ht="49.2" customHeight="1">
      <c r="M49874" s="85"/>
    </row>
    <row r="49875" spans="13:13" ht="49.2" customHeight="1">
      <c r="M49875" s="85"/>
    </row>
    <row r="49876" spans="13:13" ht="49.2" customHeight="1">
      <c r="M49876" s="85"/>
    </row>
    <row r="49877" spans="13:13" ht="49.2" customHeight="1">
      <c r="M49877" s="85"/>
    </row>
    <row r="49878" spans="13:13" ht="49.2" customHeight="1">
      <c r="M49878" s="85"/>
    </row>
    <row r="49879" spans="13:13" ht="49.2" customHeight="1">
      <c r="M49879" s="85"/>
    </row>
    <row r="49880" spans="13:13" ht="49.2" customHeight="1">
      <c r="M49880" s="85"/>
    </row>
    <row r="49881" spans="13:13" ht="49.2" customHeight="1">
      <c r="M49881" s="85"/>
    </row>
    <row r="49882" spans="13:13" ht="49.2" customHeight="1">
      <c r="M49882" s="85"/>
    </row>
    <row r="49883" spans="13:13" ht="49.2" customHeight="1">
      <c r="M49883" s="85"/>
    </row>
    <row r="49884" spans="13:13" ht="49.2" customHeight="1">
      <c r="M49884" s="85"/>
    </row>
    <row r="49885" spans="13:13" ht="49.2" customHeight="1">
      <c r="M49885" s="85"/>
    </row>
    <row r="49886" spans="13:13" ht="49.2" customHeight="1">
      <c r="M49886" s="85"/>
    </row>
    <row r="49887" spans="13:13" ht="49.2" customHeight="1">
      <c r="M49887" s="85"/>
    </row>
    <row r="49888" spans="13:13" ht="49.2" customHeight="1">
      <c r="M49888" s="85"/>
    </row>
    <row r="49889" spans="13:13" ht="49.2" customHeight="1">
      <c r="M49889" s="85"/>
    </row>
    <row r="49890" spans="13:13" ht="49.2" customHeight="1">
      <c r="M49890" s="85"/>
    </row>
    <row r="49891" spans="13:13" ht="49.2" customHeight="1">
      <c r="M49891" s="85"/>
    </row>
    <row r="49892" spans="13:13" ht="49.2" customHeight="1">
      <c r="M49892" s="85"/>
    </row>
    <row r="49893" spans="13:13" ht="49.2" customHeight="1">
      <c r="M49893" s="85"/>
    </row>
    <row r="49894" spans="13:13" ht="49.2" customHeight="1">
      <c r="M49894" s="85"/>
    </row>
    <row r="49895" spans="13:13" ht="49.2" customHeight="1">
      <c r="M49895" s="85"/>
    </row>
    <row r="49896" spans="13:13" ht="49.2" customHeight="1">
      <c r="M49896" s="85"/>
    </row>
    <row r="49897" spans="13:13" ht="49.2" customHeight="1">
      <c r="M49897" s="85"/>
    </row>
    <row r="49898" spans="13:13" ht="49.2" customHeight="1">
      <c r="M49898" s="85"/>
    </row>
    <row r="49899" spans="13:13" ht="49.2" customHeight="1">
      <c r="M49899" s="85"/>
    </row>
    <row r="49900" spans="13:13" ht="49.2" customHeight="1">
      <c r="M49900" s="85"/>
    </row>
    <row r="49901" spans="13:13" ht="49.2" customHeight="1">
      <c r="M49901" s="85"/>
    </row>
    <row r="49902" spans="13:13" ht="49.2" customHeight="1">
      <c r="M49902" s="85"/>
    </row>
    <row r="49903" spans="13:13" ht="49.2" customHeight="1">
      <c r="M49903" s="85"/>
    </row>
    <row r="49904" spans="13:13" ht="49.2" customHeight="1">
      <c r="M49904" s="85"/>
    </row>
    <row r="49905" spans="13:13" ht="49.2" customHeight="1">
      <c r="M49905" s="85"/>
    </row>
    <row r="49906" spans="13:13" ht="49.2" customHeight="1">
      <c r="M49906" s="85"/>
    </row>
    <row r="49907" spans="13:13" ht="49.2" customHeight="1">
      <c r="M49907" s="85"/>
    </row>
    <row r="49908" spans="13:13" ht="49.2" customHeight="1">
      <c r="M49908" s="85"/>
    </row>
    <row r="49909" spans="13:13" ht="49.2" customHeight="1">
      <c r="M49909" s="85"/>
    </row>
    <row r="49910" spans="13:13" ht="49.2" customHeight="1">
      <c r="M49910" s="85"/>
    </row>
    <row r="49911" spans="13:13" ht="49.2" customHeight="1">
      <c r="M49911" s="85"/>
    </row>
    <row r="49912" spans="13:13" ht="49.2" customHeight="1">
      <c r="M49912" s="85"/>
    </row>
    <row r="49913" spans="13:13" ht="49.2" customHeight="1">
      <c r="M49913" s="85"/>
    </row>
    <row r="49914" spans="13:13" ht="49.2" customHeight="1">
      <c r="M49914" s="85"/>
    </row>
    <row r="49915" spans="13:13" ht="49.2" customHeight="1">
      <c r="M49915" s="85"/>
    </row>
    <row r="49916" spans="13:13" ht="49.2" customHeight="1">
      <c r="M49916" s="85"/>
    </row>
    <row r="49917" spans="13:13" ht="49.2" customHeight="1">
      <c r="M49917" s="85"/>
    </row>
    <row r="49918" spans="13:13" ht="49.2" customHeight="1">
      <c r="M49918" s="85"/>
    </row>
    <row r="49919" spans="13:13" ht="49.2" customHeight="1">
      <c r="M49919" s="85"/>
    </row>
    <row r="49920" spans="13:13" ht="49.2" customHeight="1">
      <c r="M49920" s="85"/>
    </row>
    <row r="49921" spans="13:13" ht="49.2" customHeight="1">
      <c r="M49921" s="85"/>
    </row>
    <row r="49922" spans="13:13" ht="49.2" customHeight="1">
      <c r="M49922" s="85"/>
    </row>
    <row r="49923" spans="13:13" ht="49.2" customHeight="1">
      <c r="M49923" s="85"/>
    </row>
    <row r="49924" spans="13:13" ht="49.2" customHeight="1">
      <c r="M49924" s="85"/>
    </row>
    <row r="49925" spans="13:13" ht="49.2" customHeight="1">
      <c r="M49925" s="85"/>
    </row>
    <row r="49926" spans="13:13" ht="49.2" customHeight="1">
      <c r="M49926" s="85"/>
    </row>
    <row r="49927" spans="13:13" ht="49.2" customHeight="1">
      <c r="M49927" s="85"/>
    </row>
    <row r="49928" spans="13:13" ht="49.2" customHeight="1">
      <c r="M49928" s="85"/>
    </row>
    <row r="49929" spans="13:13" ht="49.2" customHeight="1">
      <c r="M49929" s="85"/>
    </row>
    <row r="49930" spans="13:13" ht="49.2" customHeight="1">
      <c r="M49930" s="85"/>
    </row>
    <row r="49931" spans="13:13" ht="49.2" customHeight="1">
      <c r="M49931" s="85"/>
    </row>
    <row r="49932" spans="13:13" ht="49.2" customHeight="1">
      <c r="M49932" s="85"/>
    </row>
    <row r="49933" spans="13:13" ht="49.2" customHeight="1">
      <c r="M49933" s="85"/>
    </row>
    <row r="49934" spans="13:13" ht="49.2" customHeight="1">
      <c r="M49934" s="85"/>
    </row>
    <row r="49935" spans="13:13" ht="49.2" customHeight="1">
      <c r="M49935" s="85"/>
    </row>
    <row r="49936" spans="13:13" ht="49.2" customHeight="1">
      <c r="M49936" s="85"/>
    </row>
    <row r="49937" spans="13:13" ht="49.2" customHeight="1">
      <c r="M49937" s="85"/>
    </row>
    <row r="49938" spans="13:13" ht="49.2" customHeight="1">
      <c r="M49938" s="85"/>
    </row>
    <row r="49939" spans="13:13" ht="49.2" customHeight="1">
      <c r="M49939" s="85"/>
    </row>
    <row r="49940" spans="13:13" ht="49.2" customHeight="1">
      <c r="M49940" s="85"/>
    </row>
    <row r="49941" spans="13:13" ht="49.2" customHeight="1">
      <c r="M49941" s="85"/>
    </row>
    <row r="49942" spans="13:13" ht="49.2" customHeight="1">
      <c r="M49942" s="85"/>
    </row>
    <row r="49943" spans="13:13" ht="49.2" customHeight="1">
      <c r="M49943" s="85"/>
    </row>
    <row r="49944" spans="13:13" ht="49.2" customHeight="1">
      <c r="M49944" s="85"/>
    </row>
    <row r="49945" spans="13:13" ht="49.2" customHeight="1">
      <c r="M49945" s="85"/>
    </row>
    <row r="49946" spans="13:13" ht="49.2" customHeight="1">
      <c r="M49946" s="85"/>
    </row>
    <row r="49947" spans="13:13" ht="49.2" customHeight="1">
      <c r="M49947" s="85"/>
    </row>
    <row r="49948" spans="13:13" ht="49.2" customHeight="1">
      <c r="M49948" s="85"/>
    </row>
    <row r="49949" spans="13:13" ht="49.2" customHeight="1">
      <c r="M49949" s="85"/>
    </row>
    <row r="49950" spans="13:13" ht="49.2" customHeight="1">
      <c r="M49950" s="85"/>
    </row>
    <row r="49951" spans="13:13" ht="49.2" customHeight="1">
      <c r="M49951" s="85"/>
    </row>
    <row r="49952" spans="13:13" ht="49.2" customHeight="1">
      <c r="M49952" s="85"/>
    </row>
    <row r="49953" spans="13:13" ht="49.2" customHeight="1">
      <c r="M49953" s="85"/>
    </row>
    <row r="49954" spans="13:13" ht="49.2" customHeight="1">
      <c r="M49954" s="85"/>
    </row>
    <row r="49955" spans="13:13" ht="49.2" customHeight="1">
      <c r="M49955" s="85"/>
    </row>
    <row r="49956" spans="13:13" ht="49.2" customHeight="1">
      <c r="M49956" s="85"/>
    </row>
    <row r="49957" spans="13:13" ht="49.2" customHeight="1">
      <c r="M49957" s="85"/>
    </row>
    <row r="49958" spans="13:13" ht="49.2" customHeight="1">
      <c r="M49958" s="85"/>
    </row>
    <row r="49959" spans="13:13" ht="49.2" customHeight="1">
      <c r="M49959" s="85"/>
    </row>
    <row r="49960" spans="13:13" ht="49.2" customHeight="1">
      <c r="M49960" s="85"/>
    </row>
    <row r="49961" spans="13:13" ht="49.2" customHeight="1">
      <c r="M49961" s="85"/>
    </row>
    <row r="49962" spans="13:13" ht="49.2" customHeight="1">
      <c r="M49962" s="85"/>
    </row>
    <row r="49963" spans="13:13" ht="49.2" customHeight="1">
      <c r="M49963" s="85"/>
    </row>
    <row r="49964" spans="13:13" ht="49.2" customHeight="1">
      <c r="M49964" s="85"/>
    </row>
    <row r="49965" spans="13:13" ht="49.2" customHeight="1">
      <c r="M49965" s="85"/>
    </row>
    <row r="49966" spans="13:13" ht="49.2" customHeight="1">
      <c r="M49966" s="85"/>
    </row>
    <row r="49967" spans="13:13" ht="49.2" customHeight="1">
      <c r="M49967" s="85"/>
    </row>
    <row r="49968" spans="13:13" ht="49.2" customHeight="1">
      <c r="M49968" s="85"/>
    </row>
    <row r="49969" spans="13:13" ht="49.2" customHeight="1">
      <c r="M49969" s="85"/>
    </row>
    <row r="49970" spans="13:13" ht="49.2" customHeight="1">
      <c r="M49970" s="85"/>
    </row>
    <row r="49971" spans="13:13" ht="49.2" customHeight="1">
      <c r="M49971" s="85"/>
    </row>
    <row r="49972" spans="13:13" ht="49.2" customHeight="1">
      <c r="M49972" s="85"/>
    </row>
    <row r="49973" spans="13:13" ht="49.2" customHeight="1">
      <c r="M49973" s="85"/>
    </row>
    <row r="49974" spans="13:13" ht="49.2" customHeight="1">
      <c r="M49974" s="85"/>
    </row>
    <row r="49975" spans="13:13" ht="49.2" customHeight="1">
      <c r="M49975" s="85"/>
    </row>
    <row r="49976" spans="13:13" ht="49.2" customHeight="1">
      <c r="M49976" s="85"/>
    </row>
    <row r="49977" spans="13:13" ht="49.2" customHeight="1">
      <c r="M49977" s="85"/>
    </row>
    <row r="49978" spans="13:13" ht="49.2" customHeight="1">
      <c r="M49978" s="85"/>
    </row>
    <row r="49979" spans="13:13" ht="49.2" customHeight="1">
      <c r="M49979" s="85"/>
    </row>
    <row r="49980" spans="13:13" ht="49.2" customHeight="1">
      <c r="M49980" s="85"/>
    </row>
    <row r="49981" spans="13:13" ht="49.2" customHeight="1">
      <c r="M49981" s="85"/>
    </row>
    <row r="49982" spans="13:13" ht="49.2" customHeight="1">
      <c r="M49982" s="85"/>
    </row>
    <row r="49983" spans="13:13" ht="49.2" customHeight="1">
      <c r="M49983" s="85"/>
    </row>
    <row r="49984" spans="13:13" ht="49.2" customHeight="1">
      <c r="M49984" s="85"/>
    </row>
    <row r="49985" spans="13:13" ht="49.2" customHeight="1">
      <c r="M49985" s="85"/>
    </row>
    <row r="49986" spans="13:13" ht="49.2" customHeight="1">
      <c r="M49986" s="85"/>
    </row>
    <row r="49987" spans="13:13" ht="49.2" customHeight="1">
      <c r="M49987" s="85"/>
    </row>
    <row r="49988" spans="13:13" ht="49.2" customHeight="1">
      <c r="M49988" s="85"/>
    </row>
    <row r="49989" spans="13:13" ht="49.2" customHeight="1">
      <c r="M49989" s="85"/>
    </row>
    <row r="49990" spans="13:13" ht="49.2" customHeight="1">
      <c r="M49990" s="85"/>
    </row>
    <row r="49991" spans="13:13" ht="49.2" customHeight="1">
      <c r="M49991" s="85"/>
    </row>
    <row r="49992" spans="13:13" ht="49.2" customHeight="1">
      <c r="M49992" s="85"/>
    </row>
    <row r="49993" spans="13:13" ht="49.2" customHeight="1">
      <c r="M49993" s="85"/>
    </row>
    <row r="49994" spans="13:13" ht="49.2" customHeight="1">
      <c r="M49994" s="85"/>
    </row>
    <row r="49995" spans="13:13" ht="49.2" customHeight="1">
      <c r="M49995" s="85"/>
    </row>
    <row r="49996" spans="13:13" ht="49.2" customHeight="1">
      <c r="M49996" s="85"/>
    </row>
    <row r="49997" spans="13:13" ht="49.2" customHeight="1">
      <c r="M49997" s="85"/>
    </row>
    <row r="49998" spans="13:13" ht="49.2" customHeight="1">
      <c r="M49998" s="85"/>
    </row>
    <row r="49999" spans="13:13" ht="49.2" customHeight="1">
      <c r="M49999" s="85"/>
    </row>
    <row r="50000" spans="13:13" ht="49.2" customHeight="1">
      <c r="M50000" s="85"/>
    </row>
    <row r="50001" spans="13:13" ht="49.2" customHeight="1">
      <c r="M50001" s="85"/>
    </row>
    <row r="50002" spans="13:13" ht="49.2" customHeight="1">
      <c r="M50002" s="85"/>
    </row>
    <row r="50003" spans="13:13" ht="49.2" customHeight="1">
      <c r="M50003" s="85"/>
    </row>
    <row r="50004" spans="13:13" ht="49.2" customHeight="1">
      <c r="M50004" s="85"/>
    </row>
    <row r="50005" spans="13:13" ht="49.2" customHeight="1">
      <c r="M50005" s="85"/>
    </row>
    <row r="50006" spans="13:13" ht="49.2" customHeight="1">
      <c r="M50006" s="85"/>
    </row>
    <row r="50007" spans="13:13" ht="49.2" customHeight="1">
      <c r="M50007" s="85"/>
    </row>
    <row r="50008" spans="13:13" ht="49.2" customHeight="1">
      <c r="M50008" s="85"/>
    </row>
    <row r="50009" spans="13:13" ht="49.2" customHeight="1">
      <c r="M50009" s="85"/>
    </row>
    <row r="50010" spans="13:13" ht="49.2" customHeight="1">
      <c r="M50010" s="85"/>
    </row>
    <row r="50011" spans="13:13" ht="49.2" customHeight="1">
      <c r="M50011" s="85"/>
    </row>
    <row r="50012" spans="13:13" ht="49.2" customHeight="1">
      <c r="M50012" s="85"/>
    </row>
    <row r="50013" spans="13:13" ht="49.2" customHeight="1">
      <c r="M50013" s="85"/>
    </row>
    <row r="50014" spans="13:13" ht="49.2" customHeight="1">
      <c r="M50014" s="85"/>
    </row>
    <row r="50015" spans="13:13" ht="49.2" customHeight="1">
      <c r="M50015" s="85"/>
    </row>
    <row r="50016" spans="13:13" ht="49.2" customHeight="1">
      <c r="M50016" s="85"/>
    </row>
    <row r="50017" spans="13:13" ht="49.2" customHeight="1">
      <c r="M50017" s="85"/>
    </row>
    <row r="50018" spans="13:13" ht="49.2" customHeight="1">
      <c r="M50018" s="85"/>
    </row>
    <row r="50019" spans="13:13" ht="49.2" customHeight="1">
      <c r="M50019" s="85"/>
    </row>
    <row r="50020" spans="13:13" ht="49.2" customHeight="1">
      <c r="M50020" s="85"/>
    </row>
    <row r="50021" spans="13:13" ht="49.2" customHeight="1">
      <c r="M50021" s="85"/>
    </row>
    <row r="50022" spans="13:13" ht="49.2" customHeight="1">
      <c r="M50022" s="85"/>
    </row>
    <row r="50023" spans="13:13" ht="49.2" customHeight="1">
      <c r="M50023" s="85"/>
    </row>
    <row r="50024" spans="13:13" ht="49.2" customHeight="1">
      <c r="M50024" s="85"/>
    </row>
    <row r="50025" spans="13:13" ht="49.2" customHeight="1">
      <c r="M50025" s="85"/>
    </row>
    <row r="50026" spans="13:13" ht="49.2" customHeight="1">
      <c r="M50026" s="85"/>
    </row>
    <row r="50027" spans="13:13" ht="49.2" customHeight="1">
      <c r="M50027" s="85"/>
    </row>
    <row r="50028" spans="13:13" ht="49.2" customHeight="1">
      <c r="M50028" s="85"/>
    </row>
    <row r="50029" spans="13:13" ht="49.2" customHeight="1">
      <c r="M50029" s="85"/>
    </row>
    <row r="50030" spans="13:13" ht="49.2" customHeight="1">
      <c r="M50030" s="85"/>
    </row>
    <row r="50031" spans="13:13" ht="49.2" customHeight="1">
      <c r="M50031" s="85"/>
    </row>
    <row r="50032" spans="13:13" ht="49.2" customHeight="1">
      <c r="M50032" s="85"/>
    </row>
    <row r="50033" spans="13:13" ht="49.2" customHeight="1">
      <c r="M50033" s="85"/>
    </row>
    <row r="50034" spans="13:13" ht="49.2" customHeight="1">
      <c r="M50034" s="85"/>
    </row>
    <row r="50035" spans="13:13" ht="49.2" customHeight="1">
      <c r="M50035" s="85"/>
    </row>
    <row r="50036" spans="13:13" ht="49.2" customHeight="1">
      <c r="M50036" s="85"/>
    </row>
    <row r="50037" spans="13:13" ht="49.2" customHeight="1">
      <c r="M50037" s="85"/>
    </row>
    <row r="50038" spans="13:13" ht="49.2" customHeight="1">
      <c r="M50038" s="85"/>
    </row>
    <row r="50039" spans="13:13" ht="49.2" customHeight="1">
      <c r="M50039" s="85"/>
    </row>
    <row r="50040" spans="13:13" ht="49.2" customHeight="1">
      <c r="M50040" s="85"/>
    </row>
    <row r="50041" spans="13:13" ht="49.2" customHeight="1">
      <c r="M50041" s="85"/>
    </row>
    <row r="50042" spans="13:13" ht="49.2" customHeight="1">
      <c r="M50042" s="85"/>
    </row>
    <row r="50043" spans="13:13" ht="49.2" customHeight="1">
      <c r="M50043" s="85"/>
    </row>
    <row r="50044" spans="13:13" ht="49.2" customHeight="1">
      <c r="M50044" s="85"/>
    </row>
    <row r="50045" spans="13:13" ht="49.2" customHeight="1">
      <c r="M50045" s="85"/>
    </row>
    <row r="50046" spans="13:13" ht="49.2" customHeight="1">
      <c r="M50046" s="85"/>
    </row>
    <row r="50047" spans="13:13" ht="49.2" customHeight="1">
      <c r="M50047" s="85"/>
    </row>
    <row r="50048" spans="13:13" ht="49.2" customHeight="1">
      <c r="M50048" s="85"/>
    </row>
    <row r="50049" spans="13:13" ht="49.2" customHeight="1">
      <c r="M50049" s="85"/>
    </row>
    <row r="50050" spans="13:13" ht="49.2" customHeight="1">
      <c r="M50050" s="85"/>
    </row>
    <row r="50051" spans="13:13" ht="49.2" customHeight="1">
      <c r="M50051" s="85"/>
    </row>
    <row r="50052" spans="13:13" ht="49.2" customHeight="1">
      <c r="M50052" s="85"/>
    </row>
    <row r="50053" spans="13:13" ht="49.2" customHeight="1">
      <c r="M50053" s="85"/>
    </row>
    <row r="50054" spans="13:13" ht="49.2" customHeight="1">
      <c r="M50054" s="85"/>
    </row>
    <row r="50055" spans="13:13" ht="49.2" customHeight="1">
      <c r="M50055" s="85"/>
    </row>
    <row r="50056" spans="13:13" ht="49.2" customHeight="1">
      <c r="M50056" s="85"/>
    </row>
    <row r="50057" spans="13:13" ht="49.2" customHeight="1">
      <c r="M50057" s="85"/>
    </row>
    <row r="50058" spans="13:13" ht="49.2" customHeight="1">
      <c r="M50058" s="85"/>
    </row>
    <row r="50059" spans="13:13" ht="49.2" customHeight="1">
      <c r="M50059" s="85"/>
    </row>
    <row r="50060" spans="13:13" ht="49.2" customHeight="1">
      <c r="M50060" s="85"/>
    </row>
    <row r="50061" spans="13:13" ht="49.2" customHeight="1">
      <c r="M50061" s="85"/>
    </row>
    <row r="50062" spans="13:13" ht="49.2" customHeight="1">
      <c r="M50062" s="85"/>
    </row>
    <row r="50063" spans="13:13" ht="49.2" customHeight="1">
      <c r="M50063" s="85"/>
    </row>
    <row r="50064" spans="13:13" ht="49.2" customHeight="1">
      <c r="M50064" s="85"/>
    </row>
    <row r="50065" spans="13:13" ht="49.2" customHeight="1">
      <c r="M50065" s="85"/>
    </row>
    <row r="50066" spans="13:13" ht="49.2" customHeight="1">
      <c r="M50066" s="85"/>
    </row>
    <row r="50067" spans="13:13" ht="49.2" customHeight="1">
      <c r="M50067" s="85"/>
    </row>
    <row r="50068" spans="13:13" ht="49.2" customHeight="1">
      <c r="M50068" s="85"/>
    </row>
    <row r="50069" spans="13:13" ht="49.2" customHeight="1">
      <c r="M50069" s="85"/>
    </row>
    <row r="50070" spans="13:13" ht="49.2" customHeight="1">
      <c r="M50070" s="85"/>
    </row>
    <row r="50071" spans="13:13" ht="49.2" customHeight="1">
      <c r="M50071" s="85"/>
    </row>
    <row r="50072" spans="13:13" ht="49.2" customHeight="1">
      <c r="M50072" s="85"/>
    </row>
    <row r="50073" spans="13:13" ht="49.2" customHeight="1">
      <c r="M50073" s="85"/>
    </row>
    <row r="50074" spans="13:13" ht="49.2" customHeight="1">
      <c r="M50074" s="85"/>
    </row>
    <row r="50075" spans="13:13" ht="49.2" customHeight="1">
      <c r="M50075" s="85"/>
    </row>
    <row r="50076" spans="13:13" ht="49.2" customHeight="1">
      <c r="M50076" s="85"/>
    </row>
    <row r="50077" spans="13:13" ht="49.2" customHeight="1">
      <c r="M50077" s="85"/>
    </row>
    <row r="50078" spans="13:13" ht="49.2" customHeight="1">
      <c r="M50078" s="85"/>
    </row>
    <row r="50079" spans="13:13" ht="49.2" customHeight="1">
      <c r="M50079" s="85"/>
    </row>
    <row r="50080" spans="13:13" ht="49.2" customHeight="1">
      <c r="M50080" s="85"/>
    </row>
    <row r="50081" spans="13:13" ht="49.2" customHeight="1">
      <c r="M50081" s="85"/>
    </row>
    <row r="50082" spans="13:13" ht="49.2" customHeight="1">
      <c r="M50082" s="85"/>
    </row>
    <row r="50083" spans="13:13" ht="49.2" customHeight="1">
      <c r="M50083" s="85"/>
    </row>
    <row r="50084" spans="13:13" ht="49.2" customHeight="1">
      <c r="M50084" s="85"/>
    </row>
    <row r="50085" spans="13:13" ht="49.2" customHeight="1">
      <c r="M50085" s="85"/>
    </row>
    <row r="50086" spans="13:13" ht="49.2" customHeight="1">
      <c r="M50086" s="85"/>
    </row>
    <row r="50087" spans="13:13" ht="49.2" customHeight="1">
      <c r="M50087" s="85"/>
    </row>
    <row r="50088" spans="13:13" ht="49.2" customHeight="1">
      <c r="M50088" s="85"/>
    </row>
    <row r="50089" spans="13:13" ht="49.2" customHeight="1">
      <c r="M50089" s="85"/>
    </row>
    <row r="50090" spans="13:13" ht="49.2" customHeight="1">
      <c r="M50090" s="85"/>
    </row>
    <row r="50091" spans="13:13" ht="49.2" customHeight="1">
      <c r="M50091" s="85"/>
    </row>
    <row r="50092" spans="13:13" ht="49.2" customHeight="1">
      <c r="M50092" s="85"/>
    </row>
    <row r="50093" spans="13:13" ht="49.2" customHeight="1">
      <c r="M50093" s="85"/>
    </row>
    <row r="50094" spans="13:13" ht="49.2" customHeight="1">
      <c r="M50094" s="85"/>
    </row>
    <row r="50095" spans="13:13" ht="49.2" customHeight="1">
      <c r="M50095" s="85"/>
    </row>
    <row r="50096" spans="13:13" ht="49.2" customHeight="1">
      <c r="M50096" s="85"/>
    </row>
    <row r="50097" spans="13:13" ht="49.2" customHeight="1">
      <c r="M50097" s="85"/>
    </row>
    <row r="50098" spans="13:13" ht="49.2" customHeight="1">
      <c r="M50098" s="85"/>
    </row>
    <row r="50099" spans="13:13" ht="49.2" customHeight="1">
      <c r="M50099" s="85"/>
    </row>
    <row r="50100" spans="13:13" ht="49.2" customHeight="1">
      <c r="M50100" s="85"/>
    </row>
    <row r="50101" spans="13:13" ht="49.2" customHeight="1">
      <c r="M50101" s="85"/>
    </row>
    <row r="50102" spans="13:13" ht="49.2" customHeight="1">
      <c r="M50102" s="85"/>
    </row>
    <row r="50103" spans="13:13" ht="49.2" customHeight="1">
      <c r="M50103" s="85"/>
    </row>
    <row r="50104" spans="13:13" ht="49.2" customHeight="1">
      <c r="M50104" s="85"/>
    </row>
    <row r="50105" spans="13:13" ht="49.2" customHeight="1">
      <c r="M50105" s="85"/>
    </row>
    <row r="50106" spans="13:13" ht="49.2" customHeight="1">
      <c r="M50106" s="85"/>
    </row>
    <row r="50107" spans="13:13" ht="49.2" customHeight="1">
      <c r="M50107" s="85"/>
    </row>
    <row r="50108" spans="13:13" ht="49.2" customHeight="1">
      <c r="M50108" s="85"/>
    </row>
    <row r="50109" spans="13:13" ht="49.2" customHeight="1">
      <c r="M50109" s="85"/>
    </row>
    <row r="50110" spans="13:13" ht="49.2" customHeight="1">
      <c r="M50110" s="85"/>
    </row>
    <row r="50111" spans="13:13" ht="49.2" customHeight="1">
      <c r="M50111" s="85"/>
    </row>
    <row r="50112" spans="13:13" ht="49.2" customHeight="1">
      <c r="M50112" s="85"/>
    </row>
    <row r="50113" spans="13:13" ht="49.2" customHeight="1">
      <c r="M50113" s="85"/>
    </row>
    <row r="50114" spans="13:13" ht="49.2" customHeight="1">
      <c r="M50114" s="85"/>
    </row>
    <row r="50115" spans="13:13" ht="49.2" customHeight="1">
      <c r="M50115" s="85"/>
    </row>
    <row r="50116" spans="13:13" ht="49.2" customHeight="1">
      <c r="M50116" s="85"/>
    </row>
    <row r="50117" spans="13:13" ht="49.2" customHeight="1">
      <c r="M50117" s="85"/>
    </row>
    <row r="50118" spans="13:13" ht="49.2" customHeight="1">
      <c r="M50118" s="85"/>
    </row>
    <row r="50119" spans="13:13" ht="49.2" customHeight="1">
      <c r="M50119" s="85"/>
    </row>
    <row r="50120" spans="13:13" ht="49.2" customHeight="1">
      <c r="M50120" s="85"/>
    </row>
    <row r="50121" spans="13:13" ht="49.2" customHeight="1">
      <c r="M50121" s="85"/>
    </row>
    <row r="50122" spans="13:13" ht="49.2" customHeight="1">
      <c r="M50122" s="85"/>
    </row>
    <row r="50123" spans="13:13" ht="49.2" customHeight="1">
      <c r="M50123" s="85"/>
    </row>
    <row r="50124" spans="13:13" ht="49.2" customHeight="1">
      <c r="M50124" s="85"/>
    </row>
    <row r="50125" spans="13:13" ht="49.2" customHeight="1">
      <c r="M50125" s="85"/>
    </row>
    <row r="50126" spans="13:13" ht="49.2" customHeight="1">
      <c r="M50126" s="85"/>
    </row>
    <row r="50127" spans="13:13" ht="49.2" customHeight="1">
      <c r="M50127" s="85"/>
    </row>
    <row r="50128" spans="13:13" ht="49.2" customHeight="1">
      <c r="M50128" s="85"/>
    </row>
    <row r="50129" spans="13:13" ht="49.2" customHeight="1">
      <c r="M50129" s="85"/>
    </row>
    <row r="50130" spans="13:13" ht="49.2" customHeight="1">
      <c r="M50130" s="85"/>
    </row>
    <row r="50131" spans="13:13" ht="49.2" customHeight="1">
      <c r="M50131" s="85"/>
    </row>
    <row r="50132" spans="13:13" ht="49.2" customHeight="1">
      <c r="M50132" s="85"/>
    </row>
    <row r="50133" spans="13:13" ht="49.2" customHeight="1">
      <c r="M50133" s="85"/>
    </row>
    <row r="50134" spans="13:13" ht="49.2" customHeight="1">
      <c r="M50134" s="85"/>
    </row>
    <row r="50135" spans="13:13" ht="49.2" customHeight="1">
      <c r="M50135" s="85"/>
    </row>
    <row r="50136" spans="13:13" ht="49.2" customHeight="1">
      <c r="M50136" s="85"/>
    </row>
    <row r="50137" spans="13:13" ht="49.2" customHeight="1">
      <c r="M50137" s="85"/>
    </row>
    <row r="50138" spans="13:13" ht="49.2" customHeight="1">
      <c r="M50138" s="85"/>
    </row>
    <row r="50139" spans="13:13" ht="49.2" customHeight="1">
      <c r="M50139" s="85"/>
    </row>
    <row r="50140" spans="13:13" ht="49.2" customHeight="1">
      <c r="M50140" s="85"/>
    </row>
    <row r="50141" spans="13:13" ht="49.2" customHeight="1">
      <c r="M50141" s="85"/>
    </row>
    <row r="50142" spans="13:13" ht="49.2" customHeight="1">
      <c r="M50142" s="85"/>
    </row>
    <row r="50143" spans="13:13" ht="49.2" customHeight="1">
      <c r="M50143" s="85"/>
    </row>
    <row r="50144" spans="13:13" ht="49.2" customHeight="1">
      <c r="M50144" s="85"/>
    </row>
    <row r="50145" spans="13:13" ht="49.2" customHeight="1">
      <c r="M50145" s="85"/>
    </row>
    <row r="50146" spans="13:13" ht="49.2" customHeight="1">
      <c r="M50146" s="85"/>
    </row>
    <row r="50147" spans="13:13" ht="49.2" customHeight="1">
      <c r="M50147" s="85"/>
    </row>
    <row r="50148" spans="13:13" ht="49.2" customHeight="1">
      <c r="M50148" s="85"/>
    </row>
    <row r="50149" spans="13:13" ht="49.2" customHeight="1">
      <c r="M50149" s="85"/>
    </row>
    <row r="50150" spans="13:13" ht="49.2" customHeight="1">
      <c r="M50150" s="85"/>
    </row>
    <row r="50151" spans="13:13" ht="49.2" customHeight="1">
      <c r="M50151" s="85"/>
    </row>
    <row r="50152" spans="13:13" ht="49.2" customHeight="1">
      <c r="M50152" s="85"/>
    </row>
    <row r="50153" spans="13:13" ht="49.2" customHeight="1">
      <c r="M50153" s="85"/>
    </row>
    <row r="50154" spans="13:13" ht="49.2" customHeight="1">
      <c r="M50154" s="85"/>
    </row>
    <row r="50155" spans="13:13" ht="49.2" customHeight="1">
      <c r="M50155" s="85"/>
    </row>
    <row r="50156" spans="13:13" ht="49.2" customHeight="1">
      <c r="M50156" s="85"/>
    </row>
    <row r="50157" spans="13:13" ht="49.2" customHeight="1">
      <c r="M50157" s="85"/>
    </row>
    <row r="50158" spans="13:13" ht="49.2" customHeight="1">
      <c r="M50158" s="85"/>
    </row>
    <row r="50159" spans="13:13" ht="49.2" customHeight="1">
      <c r="M50159" s="85"/>
    </row>
    <row r="50160" spans="13:13" ht="49.2" customHeight="1">
      <c r="M50160" s="85"/>
    </row>
    <row r="50161" spans="13:13" ht="49.2" customHeight="1">
      <c r="M50161" s="85"/>
    </row>
    <row r="50162" spans="13:13" ht="49.2" customHeight="1">
      <c r="M50162" s="85"/>
    </row>
    <row r="50163" spans="13:13" ht="49.2" customHeight="1">
      <c r="M50163" s="85"/>
    </row>
    <row r="50164" spans="13:13" ht="49.2" customHeight="1">
      <c r="M50164" s="85"/>
    </row>
    <row r="50165" spans="13:13" ht="49.2" customHeight="1">
      <c r="M50165" s="85"/>
    </row>
    <row r="50166" spans="13:13" ht="49.2" customHeight="1">
      <c r="M50166" s="85"/>
    </row>
    <row r="50167" spans="13:13" ht="49.2" customHeight="1">
      <c r="M50167" s="85"/>
    </row>
    <row r="50168" spans="13:13" ht="49.2" customHeight="1">
      <c r="M50168" s="85"/>
    </row>
    <row r="50169" spans="13:13" ht="49.2" customHeight="1">
      <c r="M50169" s="85"/>
    </row>
    <row r="50170" spans="13:13" ht="49.2" customHeight="1">
      <c r="M50170" s="85"/>
    </row>
    <row r="50171" spans="13:13" ht="49.2" customHeight="1">
      <c r="M50171" s="85"/>
    </row>
    <row r="50172" spans="13:13" ht="49.2" customHeight="1">
      <c r="M50172" s="85"/>
    </row>
    <row r="50173" spans="13:13" ht="49.2" customHeight="1">
      <c r="M50173" s="85"/>
    </row>
    <row r="50174" spans="13:13" ht="49.2" customHeight="1">
      <c r="M50174" s="85"/>
    </row>
    <row r="50175" spans="13:13" ht="49.2" customHeight="1">
      <c r="M50175" s="85"/>
    </row>
    <row r="50176" spans="13:13" ht="49.2" customHeight="1">
      <c r="M50176" s="85"/>
    </row>
    <row r="50177" spans="13:13" ht="49.2" customHeight="1">
      <c r="M50177" s="85"/>
    </row>
    <row r="50178" spans="13:13" ht="49.2" customHeight="1">
      <c r="M50178" s="85"/>
    </row>
    <row r="50179" spans="13:13" ht="49.2" customHeight="1">
      <c r="M50179" s="85"/>
    </row>
    <row r="50180" spans="13:13" ht="49.2" customHeight="1">
      <c r="M50180" s="85"/>
    </row>
    <row r="50181" spans="13:13" ht="49.2" customHeight="1">
      <c r="M50181" s="85"/>
    </row>
    <row r="50182" spans="13:13" ht="49.2" customHeight="1">
      <c r="M50182" s="85"/>
    </row>
    <row r="50183" spans="13:13" ht="49.2" customHeight="1">
      <c r="M50183" s="85"/>
    </row>
    <row r="50184" spans="13:13" ht="49.2" customHeight="1">
      <c r="M50184" s="85"/>
    </row>
    <row r="50185" spans="13:13" ht="49.2" customHeight="1">
      <c r="M50185" s="85"/>
    </row>
    <row r="50186" spans="13:13" ht="49.2" customHeight="1">
      <c r="M50186" s="85"/>
    </row>
    <row r="50187" spans="13:13" ht="49.2" customHeight="1">
      <c r="M50187" s="85"/>
    </row>
    <row r="50188" spans="13:13" ht="49.2" customHeight="1">
      <c r="M50188" s="85"/>
    </row>
    <row r="50189" spans="13:13" ht="49.2" customHeight="1">
      <c r="M50189" s="85"/>
    </row>
    <row r="50190" spans="13:13" ht="49.2" customHeight="1">
      <c r="M50190" s="85"/>
    </row>
    <row r="50191" spans="13:13" ht="49.2" customHeight="1">
      <c r="M50191" s="85"/>
    </row>
    <row r="50192" spans="13:13" ht="49.2" customHeight="1">
      <c r="M50192" s="85"/>
    </row>
    <row r="50193" spans="13:13" ht="49.2" customHeight="1">
      <c r="M50193" s="85"/>
    </row>
    <row r="50194" spans="13:13" ht="49.2" customHeight="1">
      <c r="M50194" s="85"/>
    </row>
    <row r="50195" spans="13:13" ht="49.2" customHeight="1">
      <c r="M50195" s="85"/>
    </row>
    <row r="50196" spans="13:13" ht="49.2" customHeight="1">
      <c r="M50196" s="85"/>
    </row>
    <row r="50197" spans="13:13" ht="49.2" customHeight="1">
      <c r="M50197" s="85"/>
    </row>
    <row r="50198" spans="13:13" ht="49.2" customHeight="1">
      <c r="M50198" s="85"/>
    </row>
    <row r="50199" spans="13:13" ht="49.2" customHeight="1">
      <c r="M50199" s="85"/>
    </row>
    <row r="50200" spans="13:13" ht="49.2" customHeight="1">
      <c r="M50200" s="85"/>
    </row>
    <row r="50201" spans="13:13" ht="49.2" customHeight="1">
      <c r="M50201" s="85"/>
    </row>
    <row r="50202" spans="13:13" ht="49.2" customHeight="1">
      <c r="M50202" s="85"/>
    </row>
    <row r="50203" spans="13:13" ht="49.2" customHeight="1">
      <c r="M50203" s="85"/>
    </row>
    <row r="50204" spans="13:13" ht="49.2" customHeight="1">
      <c r="M50204" s="85"/>
    </row>
    <row r="50205" spans="13:13" ht="49.2" customHeight="1">
      <c r="M50205" s="85"/>
    </row>
    <row r="50206" spans="13:13" ht="49.2" customHeight="1">
      <c r="M50206" s="85"/>
    </row>
    <row r="50207" spans="13:13" ht="49.2" customHeight="1">
      <c r="M50207" s="85"/>
    </row>
    <row r="50208" spans="13:13" ht="49.2" customHeight="1">
      <c r="M50208" s="85"/>
    </row>
    <row r="50209" spans="13:13" ht="49.2" customHeight="1">
      <c r="M50209" s="85"/>
    </row>
    <row r="50210" spans="13:13" ht="49.2" customHeight="1">
      <c r="M50210" s="85"/>
    </row>
    <row r="50211" spans="13:13" ht="49.2" customHeight="1">
      <c r="M50211" s="85"/>
    </row>
    <row r="50212" spans="13:13" ht="49.2" customHeight="1">
      <c r="M50212" s="85"/>
    </row>
    <row r="50213" spans="13:13" ht="49.2" customHeight="1">
      <c r="M50213" s="85"/>
    </row>
    <row r="50214" spans="13:13" ht="49.2" customHeight="1">
      <c r="M50214" s="85"/>
    </row>
    <row r="50215" spans="13:13" ht="49.2" customHeight="1">
      <c r="M50215" s="85"/>
    </row>
    <row r="50216" spans="13:13" ht="49.2" customHeight="1">
      <c r="M50216" s="85"/>
    </row>
    <row r="50217" spans="13:13" ht="49.2" customHeight="1">
      <c r="M50217" s="85"/>
    </row>
    <row r="50218" spans="13:13" ht="49.2" customHeight="1">
      <c r="M50218" s="85"/>
    </row>
    <row r="50219" spans="13:13" ht="49.2" customHeight="1">
      <c r="M50219" s="85"/>
    </row>
    <row r="50220" spans="13:13" ht="49.2" customHeight="1">
      <c r="M50220" s="85"/>
    </row>
    <row r="50221" spans="13:13" ht="49.2" customHeight="1">
      <c r="M50221" s="85"/>
    </row>
    <row r="50222" spans="13:13" ht="49.2" customHeight="1">
      <c r="M50222" s="85"/>
    </row>
    <row r="50223" spans="13:13" ht="49.2" customHeight="1">
      <c r="M50223" s="85"/>
    </row>
    <row r="50224" spans="13:13" ht="49.2" customHeight="1">
      <c r="M50224" s="85"/>
    </row>
    <row r="50225" spans="13:13" ht="49.2" customHeight="1">
      <c r="M50225" s="85"/>
    </row>
    <row r="50226" spans="13:13" ht="49.2" customHeight="1">
      <c r="M50226" s="85"/>
    </row>
    <row r="50227" spans="13:13" ht="49.2" customHeight="1">
      <c r="M50227" s="85"/>
    </row>
    <row r="50228" spans="13:13" ht="49.2" customHeight="1">
      <c r="M50228" s="85"/>
    </row>
    <row r="50229" spans="13:13" ht="49.2" customHeight="1">
      <c r="M50229" s="85"/>
    </row>
    <row r="50230" spans="13:13" ht="49.2" customHeight="1">
      <c r="M50230" s="85"/>
    </row>
    <row r="50231" spans="13:13" ht="49.2" customHeight="1">
      <c r="M50231" s="85"/>
    </row>
    <row r="50232" spans="13:13" ht="49.2" customHeight="1">
      <c r="M50232" s="85"/>
    </row>
    <row r="50233" spans="13:13" ht="49.2" customHeight="1">
      <c r="M50233" s="85"/>
    </row>
    <row r="50234" spans="13:13" ht="49.2" customHeight="1">
      <c r="M50234" s="85"/>
    </row>
    <row r="50235" spans="13:13" ht="49.2" customHeight="1">
      <c r="M50235" s="85"/>
    </row>
    <row r="50236" spans="13:13" ht="49.2" customHeight="1">
      <c r="M50236" s="85"/>
    </row>
    <row r="50237" spans="13:13" ht="49.2" customHeight="1">
      <c r="M50237" s="85"/>
    </row>
    <row r="50238" spans="13:13" ht="49.2" customHeight="1">
      <c r="M50238" s="85"/>
    </row>
    <row r="50239" spans="13:13" ht="49.2" customHeight="1">
      <c r="M50239" s="85"/>
    </row>
    <row r="50240" spans="13:13" ht="49.2" customHeight="1">
      <c r="M50240" s="85"/>
    </row>
    <row r="50241" spans="13:13" ht="49.2" customHeight="1">
      <c r="M50241" s="85"/>
    </row>
    <row r="50242" spans="13:13" ht="49.2" customHeight="1">
      <c r="M50242" s="85"/>
    </row>
    <row r="50243" spans="13:13" ht="49.2" customHeight="1">
      <c r="M50243" s="85"/>
    </row>
    <row r="50244" spans="13:13" ht="49.2" customHeight="1">
      <c r="M50244" s="85"/>
    </row>
    <row r="50245" spans="13:13" ht="49.2" customHeight="1">
      <c r="M50245" s="85"/>
    </row>
    <row r="50246" spans="13:13" ht="49.2" customHeight="1">
      <c r="M50246" s="85"/>
    </row>
    <row r="50247" spans="13:13" ht="49.2" customHeight="1">
      <c r="M50247" s="85"/>
    </row>
    <row r="50248" spans="13:13" ht="49.2" customHeight="1">
      <c r="M50248" s="85"/>
    </row>
    <row r="50249" spans="13:13" ht="49.2" customHeight="1">
      <c r="M50249" s="85"/>
    </row>
    <row r="50250" spans="13:13" ht="49.2" customHeight="1">
      <c r="M50250" s="85"/>
    </row>
    <row r="50251" spans="13:13" ht="49.2" customHeight="1">
      <c r="M50251" s="85"/>
    </row>
    <row r="50252" spans="13:13" ht="49.2" customHeight="1">
      <c r="M50252" s="85"/>
    </row>
    <row r="50253" spans="13:13" ht="49.2" customHeight="1">
      <c r="M50253" s="85"/>
    </row>
    <row r="50254" spans="13:13" ht="49.2" customHeight="1">
      <c r="M50254" s="85"/>
    </row>
    <row r="50255" spans="13:13" ht="49.2" customHeight="1">
      <c r="M50255" s="85"/>
    </row>
    <row r="50256" spans="13:13" ht="49.2" customHeight="1">
      <c r="M50256" s="85"/>
    </row>
    <row r="50257" spans="13:13" ht="49.2" customHeight="1">
      <c r="M50257" s="85"/>
    </row>
    <row r="50258" spans="13:13" ht="49.2" customHeight="1">
      <c r="M50258" s="85"/>
    </row>
    <row r="50259" spans="13:13" ht="49.2" customHeight="1">
      <c r="M50259" s="85"/>
    </row>
    <row r="50260" spans="13:13" ht="49.2" customHeight="1">
      <c r="M50260" s="85"/>
    </row>
    <row r="50261" spans="13:13" ht="49.2" customHeight="1">
      <c r="M50261" s="85"/>
    </row>
    <row r="50262" spans="13:13" ht="49.2" customHeight="1">
      <c r="M50262" s="85"/>
    </row>
    <row r="50263" spans="13:13" ht="49.2" customHeight="1">
      <c r="M50263" s="85"/>
    </row>
    <row r="50264" spans="13:13" ht="49.2" customHeight="1">
      <c r="M50264" s="85"/>
    </row>
    <row r="50265" spans="13:13" ht="49.2" customHeight="1">
      <c r="M50265" s="85"/>
    </row>
    <row r="50266" spans="13:13" ht="49.2" customHeight="1">
      <c r="M50266" s="85"/>
    </row>
    <row r="50267" spans="13:13" ht="49.2" customHeight="1">
      <c r="M50267" s="85"/>
    </row>
    <row r="50268" spans="13:13" ht="49.2" customHeight="1">
      <c r="M50268" s="85"/>
    </row>
    <row r="50269" spans="13:13" ht="49.2" customHeight="1">
      <c r="M50269" s="85"/>
    </row>
    <row r="50270" spans="13:13" ht="49.2" customHeight="1">
      <c r="M50270" s="85"/>
    </row>
    <row r="50271" spans="13:13" ht="49.2" customHeight="1">
      <c r="M50271" s="85"/>
    </row>
    <row r="50272" spans="13:13" ht="49.2" customHeight="1">
      <c r="M50272" s="85"/>
    </row>
    <row r="50273" spans="13:13" ht="49.2" customHeight="1">
      <c r="M50273" s="85"/>
    </row>
    <row r="50274" spans="13:13" ht="49.2" customHeight="1">
      <c r="M50274" s="85"/>
    </row>
    <row r="50275" spans="13:13" ht="49.2" customHeight="1">
      <c r="M50275" s="85"/>
    </row>
    <row r="50276" spans="13:13" ht="49.2" customHeight="1">
      <c r="M50276" s="85"/>
    </row>
    <row r="50277" spans="13:13" ht="49.2" customHeight="1">
      <c r="M50277" s="85"/>
    </row>
    <row r="50278" spans="13:13" ht="49.2" customHeight="1">
      <c r="M50278" s="85"/>
    </row>
    <row r="50279" spans="13:13" ht="49.2" customHeight="1">
      <c r="M50279" s="85"/>
    </row>
    <row r="50280" spans="13:13" ht="49.2" customHeight="1">
      <c r="M50280" s="85"/>
    </row>
    <row r="50281" spans="13:13" ht="49.2" customHeight="1">
      <c r="M50281" s="85"/>
    </row>
    <row r="50282" spans="13:13" ht="49.2" customHeight="1">
      <c r="M50282" s="85"/>
    </row>
    <row r="50283" spans="13:13" ht="49.2" customHeight="1">
      <c r="M50283" s="85"/>
    </row>
    <row r="50284" spans="13:13" ht="49.2" customHeight="1">
      <c r="M50284" s="85"/>
    </row>
    <row r="50285" spans="13:13" ht="49.2" customHeight="1">
      <c r="M50285" s="85"/>
    </row>
    <row r="50286" spans="13:13" ht="49.2" customHeight="1">
      <c r="M50286" s="85"/>
    </row>
    <row r="50287" spans="13:13" ht="49.2" customHeight="1">
      <c r="M50287" s="85"/>
    </row>
    <row r="50288" spans="13:13" ht="49.2" customHeight="1">
      <c r="M50288" s="85"/>
    </row>
    <row r="50289" spans="13:13" ht="49.2" customHeight="1">
      <c r="M50289" s="85"/>
    </row>
    <row r="50290" spans="13:13" ht="49.2" customHeight="1">
      <c r="M50290" s="85"/>
    </row>
    <row r="50291" spans="13:13" ht="49.2" customHeight="1">
      <c r="M50291" s="85"/>
    </row>
    <row r="50292" spans="13:13" ht="49.2" customHeight="1">
      <c r="M50292" s="85"/>
    </row>
    <row r="50293" spans="13:13" ht="49.2" customHeight="1">
      <c r="M50293" s="85"/>
    </row>
    <row r="50294" spans="13:13" ht="49.2" customHeight="1">
      <c r="M50294" s="85"/>
    </row>
    <row r="50295" spans="13:13" ht="49.2" customHeight="1">
      <c r="M50295" s="85"/>
    </row>
    <row r="50296" spans="13:13" ht="49.2" customHeight="1">
      <c r="M50296" s="85"/>
    </row>
    <row r="50297" spans="13:13" ht="49.2" customHeight="1">
      <c r="M50297" s="85"/>
    </row>
    <row r="50298" spans="13:13" ht="49.2" customHeight="1">
      <c r="M50298" s="85"/>
    </row>
    <row r="50299" spans="13:13" ht="49.2" customHeight="1">
      <c r="M50299" s="85"/>
    </row>
    <row r="50300" spans="13:13" ht="49.2" customHeight="1">
      <c r="M50300" s="85"/>
    </row>
    <row r="50301" spans="13:13" ht="49.2" customHeight="1">
      <c r="M50301" s="85"/>
    </row>
    <row r="50302" spans="13:13" ht="49.2" customHeight="1">
      <c r="M50302" s="85"/>
    </row>
    <row r="50303" spans="13:13" ht="49.2" customHeight="1">
      <c r="M50303" s="85"/>
    </row>
    <row r="50304" spans="13:13" ht="49.2" customHeight="1">
      <c r="M50304" s="85"/>
    </row>
    <row r="50305" spans="13:13" ht="49.2" customHeight="1">
      <c r="M50305" s="85"/>
    </row>
    <row r="50306" spans="13:13" ht="49.2" customHeight="1">
      <c r="M50306" s="85"/>
    </row>
    <row r="50307" spans="13:13" ht="49.2" customHeight="1">
      <c r="M50307" s="85"/>
    </row>
    <row r="50308" spans="13:13" ht="49.2" customHeight="1">
      <c r="M50308" s="85"/>
    </row>
    <row r="50309" spans="13:13" ht="49.2" customHeight="1">
      <c r="M50309" s="85"/>
    </row>
    <row r="50310" spans="13:13" ht="49.2" customHeight="1">
      <c r="M50310" s="85"/>
    </row>
    <row r="50311" spans="13:13" ht="49.2" customHeight="1">
      <c r="M50311" s="85"/>
    </row>
    <row r="50312" spans="13:13" ht="49.2" customHeight="1">
      <c r="M50312" s="85"/>
    </row>
    <row r="50313" spans="13:13" ht="49.2" customHeight="1">
      <c r="M50313" s="85"/>
    </row>
    <row r="50314" spans="13:13" ht="49.2" customHeight="1">
      <c r="M50314" s="85"/>
    </row>
    <row r="50315" spans="13:13" ht="49.2" customHeight="1">
      <c r="M50315" s="85"/>
    </row>
    <row r="50316" spans="13:13" ht="49.2" customHeight="1">
      <c r="M50316" s="85"/>
    </row>
    <row r="50317" spans="13:13" ht="49.2" customHeight="1">
      <c r="M50317" s="85"/>
    </row>
    <row r="50318" spans="13:13" ht="49.2" customHeight="1">
      <c r="M50318" s="85"/>
    </row>
    <row r="50319" spans="13:13" ht="49.2" customHeight="1">
      <c r="M50319" s="85"/>
    </row>
    <row r="50320" spans="13:13" ht="49.2" customHeight="1">
      <c r="M50320" s="85"/>
    </row>
    <row r="50321" spans="13:13" ht="49.2" customHeight="1">
      <c r="M50321" s="85"/>
    </row>
    <row r="50322" spans="13:13" ht="49.2" customHeight="1">
      <c r="M50322" s="85"/>
    </row>
    <row r="50323" spans="13:13" ht="49.2" customHeight="1">
      <c r="M50323" s="85"/>
    </row>
    <row r="50324" spans="13:13" ht="49.2" customHeight="1">
      <c r="M50324" s="85"/>
    </row>
    <row r="50325" spans="13:13" ht="49.2" customHeight="1">
      <c r="M50325" s="85"/>
    </row>
    <row r="50326" spans="13:13" ht="49.2" customHeight="1">
      <c r="M50326" s="85"/>
    </row>
    <row r="50327" spans="13:13" ht="49.2" customHeight="1">
      <c r="M50327" s="85"/>
    </row>
    <row r="50328" spans="13:13" ht="49.2" customHeight="1">
      <c r="M50328" s="85"/>
    </row>
    <row r="50329" spans="13:13" ht="49.2" customHeight="1">
      <c r="M50329" s="85"/>
    </row>
    <row r="50330" spans="13:13" ht="49.2" customHeight="1">
      <c r="M50330" s="85"/>
    </row>
    <row r="50331" spans="13:13" ht="49.2" customHeight="1">
      <c r="M50331" s="85"/>
    </row>
    <row r="50332" spans="13:13" ht="49.2" customHeight="1">
      <c r="M50332" s="85"/>
    </row>
    <row r="50333" spans="13:13" ht="49.2" customHeight="1">
      <c r="M50333" s="85"/>
    </row>
    <row r="50334" spans="13:13" ht="49.2" customHeight="1">
      <c r="M50334" s="85"/>
    </row>
    <row r="50335" spans="13:13" ht="49.2" customHeight="1">
      <c r="M50335" s="85"/>
    </row>
    <row r="50336" spans="13:13" ht="49.2" customHeight="1">
      <c r="M50336" s="85"/>
    </row>
    <row r="50337" spans="13:13" ht="49.2" customHeight="1">
      <c r="M50337" s="85"/>
    </row>
    <row r="50338" spans="13:13" ht="49.2" customHeight="1">
      <c r="M50338" s="85"/>
    </row>
    <row r="50339" spans="13:13" ht="49.2" customHeight="1">
      <c r="M50339" s="85"/>
    </row>
    <row r="50340" spans="13:13" ht="49.2" customHeight="1">
      <c r="M50340" s="85"/>
    </row>
    <row r="50341" spans="13:13" ht="49.2" customHeight="1">
      <c r="M50341" s="85"/>
    </row>
    <row r="50342" spans="13:13" ht="49.2" customHeight="1">
      <c r="M50342" s="85"/>
    </row>
    <row r="50343" spans="13:13" ht="49.2" customHeight="1">
      <c r="M50343" s="85"/>
    </row>
    <row r="50344" spans="13:13" ht="49.2" customHeight="1">
      <c r="M50344" s="85"/>
    </row>
    <row r="50345" spans="13:13" ht="49.2" customHeight="1">
      <c r="M50345" s="85"/>
    </row>
    <row r="50346" spans="13:13" ht="49.2" customHeight="1">
      <c r="M50346" s="85"/>
    </row>
    <row r="50347" spans="13:13" ht="49.2" customHeight="1">
      <c r="M50347" s="85"/>
    </row>
    <row r="50348" spans="13:13" ht="49.2" customHeight="1">
      <c r="M50348" s="85"/>
    </row>
    <row r="50349" spans="13:13" ht="49.2" customHeight="1">
      <c r="M50349" s="85"/>
    </row>
    <row r="50350" spans="13:13" ht="49.2" customHeight="1">
      <c r="M50350" s="85"/>
    </row>
    <row r="50351" spans="13:13" ht="49.2" customHeight="1">
      <c r="M50351" s="85"/>
    </row>
    <row r="50352" spans="13:13" ht="49.2" customHeight="1">
      <c r="M50352" s="85"/>
    </row>
    <row r="50353" spans="13:13" ht="49.2" customHeight="1">
      <c r="M50353" s="85"/>
    </row>
    <row r="50354" spans="13:13" ht="49.2" customHeight="1">
      <c r="M50354" s="85"/>
    </row>
    <row r="50355" spans="13:13" ht="49.2" customHeight="1">
      <c r="M50355" s="85"/>
    </row>
    <row r="50356" spans="13:13" ht="49.2" customHeight="1">
      <c r="M50356" s="85"/>
    </row>
    <row r="50357" spans="13:13" ht="49.2" customHeight="1">
      <c r="M50357" s="85"/>
    </row>
    <row r="50358" spans="13:13" ht="49.2" customHeight="1">
      <c r="M50358" s="85"/>
    </row>
    <row r="50359" spans="13:13" ht="49.2" customHeight="1">
      <c r="M50359" s="85"/>
    </row>
    <row r="50360" spans="13:13" ht="49.2" customHeight="1">
      <c r="M50360" s="85"/>
    </row>
    <row r="50361" spans="13:13" ht="49.2" customHeight="1">
      <c r="M50361" s="85"/>
    </row>
    <row r="50362" spans="13:13" ht="49.2" customHeight="1">
      <c r="M50362" s="85"/>
    </row>
    <row r="50363" spans="13:13" ht="49.2" customHeight="1">
      <c r="M50363" s="85"/>
    </row>
    <row r="50364" spans="13:13" ht="49.2" customHeight="1">
      <c r="M50364" s="85"/>
    </row>
    <row r="50365" spans="13:13" ht="49.2" customHeight="1">
      <c r="M50365" s="85"/>
    </row>
    <row r="50366" spans="13:13" ht="49.2" customHeight="1">
      <c r="M50366" s="85"/>
    </row>
    <row r="50367" spans="13:13" ht="49.2" customHeight="1">
      <c r="M50367" s="85"/>
    </row>
    <row r="50368" spans="13:13" ht="49.2" customHeight="1">
      <c r="M50368" s="85"/>
    </row>
    <row r="50369" spans="13:13" ht="49.2" customHeight="1">
      <c r="M50369" s="85"/>
    </row>
    <row r="50370" spans="13:13" ht="49.2" customHeight="1">
      <c r="M50370" s="85"/>
    </row>
    <row r="50371" spans="13:13" ht="49.2" customHeight="1">
      <c r="M50371" s="85"/>
    </row>
    <row r="50372" spans="13:13" ht="49.2" customHeight="1">
      <c r="M50372" s="85"/>
    </row>
    <row r="50373" spans="13:13" ht="49.2" customHeight="1">
      <c r="M50373" s="85"/>
    </row>
    <row r="50374" spans="13:13" ht="49.2" customHeight="1">
      <c r="M50374" s="85"/>
    </row>
    <row r="50375" spans="13:13" ht="49.2" customHeight="1">
      <c r="M50375" s="85"/>
    </row>
    <row r="50376" spans="13:13" ht="49.2" customHeight="1">
      <c r="M50376" s="85"/>
    </row>
    <row r="50377" spans="13:13" ht="49.2" customHeight="1">
      <c r="M50377" s="85"/>
    </row>
    <row r="50378" spans="13:13" ht="49.2" customHeight="1">
      <c r="M50378" s="85"/>
    </row>
    <row r="50379" spans="13:13" ht="49.2" customHeight="1">
      <c r="M50379" s="85"/>
    </row>
    <row r="50380" spans="13:13" ht="49.2" customHeight="1">
      <c r="M50380" s="85"/>
    </row>
    <row r="50381" spans="13:13" ht="49.2" customHeight="1">
      <c r="M50381" s="85"/>
    </row>
    <row r="50382" spans="13:13" ht="49.2" customHeight="1">
      <c r="M50382" s="85"/>
    </row>
    <row r="50383" spans="13:13" ht="49.2" customHeight="1">
      <c r="M50383" s="85"/>
    </row>
    <row r="50384" spans="13:13" ht="49.2" customHeight="1">
      <c r="M50384" s="85"/>
    </row>
    <row r="50385" spans="13:13" ht="49.2" customHeight="1">
      <c r="M50385" s="85"/>
    </row>
    <row r="50386" spans="13:13" ht="49.2" customHeight="1">
      <c r="M50386" s="85"/>
    </row>
    <row r="50387" spans="13:13" ht="49.2" customHeight="1">
      <c r="M50387" s="85"/>
    </row>
    <row r="50388" spans="13:13" ht="49.2" customHeight="1">
      <c r="M50388" s="85"/>
    </row>
    <row r="50389" spans="13:13" ht="49.2" customHeight="1">
      <c r="M50389" s="85"/>
    </row>
    <row r="50390" spans="13:13" ht="49.2" customHeight="1">
      <c r="M50390" s="85"/>
    </row>
    <row r="50391" spans="13:13" ht="49.2" customHeight="1">
      <c r="M50391" s="85"/>
    </row>
    <row r="50392" spans="13:13" ht="49.2" customHeight="1">
      <c r="M50392" s="85"/>
    </row>
    <row r="50393" spans="13:13" ht="49.2" customHeight="1">
      <c r="M50393" s="85"/>
    </row>
    <row r="50394" spans="13:13" ht="49.2" customHeight="1">
      <c r="M50394" s="85"/>
    </row>
    <row r="50395" spans="13:13" ht="49.2" customHeight="1">
      <c r="M50395" s="85"/>
    </row>
    <row r="50396" spans="13:13" ht="49.2" customHeight="1">
      <c r="M50396" s="85"/>
    </row>
    <row r="50397" spans="13:13" ht="49.2" customHeight="1">
      <c r="M50397" s="85"/>
    </row>
    <row r="50398" spans="13:13" ht="49.2" customHeight="1">
      <c r="M50398" s="85"/>
    </row>
    <row r="50399" spans="13:13" ht="49.2" customHeight="1">
      <c r="M50399" s="85"/>
    </row>
    <row r="50400" spans="13:13" ht="49.2" customHeight="1">
      <c r="M50400" s="85"/>
    </row>
    <row r="50401" spans="13:13" ht="49.2" customHeight="1">
      <c r="M50401" s="85"/>
    </row>
    <row r="50402" spans="13:13" ht="49.2" customHeight="1">
      <c r="M50402" s="85"/>
    </row>
    <row r="50403" spans="13:13" ht="49.2" customHeight="1">
      <c r="M50403" s="85"/>
    </row>
    <row r="50404" spans="13:13" ht="49.2" customHeight="1">
      <c r="M50404" s="85"/>
    </row>
    <row r="50405" spans="13:13" ht="49.2" customHeight="1">
      <c r="M50405" s="85"/>
    </row>
    <row r="50406" spans="13:13" ht="49.2" customHeight="1">
      <c r="M50406" s="85"/>
    </row>
    <row r="50407" spans="13:13" ht="49.2" customHeight="1">
      <c r="M50407" s="85"/>
    </row>
    <row r="50408" spans="13:13" ht="49.2" customHeight="1">
      <c r="M50408" s="85"/>
    </row>
    <row r="50409" spans="13:13" ht="49.2" customHeight="1">
      <c r="M50409" s="85"/>
    </row>
    <row r="50410" spans="13:13" ht="49.2" customHeight="1">
      <c r="M50410" s="85"/>
    </row>
    <row r="50411" spans="13:13" ht="49.2" customHeight="1">
      <c r="M50411" s="85"/>
    </row>
    <row r="50412" spans="13:13" ht="49.2" customHeight="1">
      <c r="M50412" s="85"/>
    </row>
    <row r="50413" spans="13:13" ht="49.2" customHeight="1">
      <c r="M50413" s="85"/>
    </row>
    <row r="50414" spans="13:13" ht="49.2" customHeight="1">
      <c r="M50414" s="85"/>
    </row>
    <row r="50415" spans="13:13" ht="49.2" customHeight="1">
      <c r="M50415" s="85"/>
    </row>
    <row r="50416" spans="13:13" ht="49.2" customHeight="1">
      <c r="M50416" s="85"/>
    </row>
    <row r="50417" spans="13:13" ht="49.2" customHeight="1">
      <c r="M50417" s="85"/>
    </row>
    <row r="50418" spans="13:13" ht="49.2" customHeight="1">
      <c r="M50418" s="85"/>
    </row>
    <row r="50419" spans="13:13" ht="49.2" customHeight="1">
      <c r="M50419" s="85"/>
    </row>
    <row r="50420" spans="13:13" ht="49.2" customHeight="1">
      <c r="M50420" s="85"/>
    </row>
    <row r="50421" spans="13:13" ht="49.2" customHeight="1">
      <c r="M50421" s="85"/>
    </row>
    <row r="50422" spans="13:13" ht="49.2" customHeight="1">
      <c r="M50422" s="85"/>
    </row>
    <row r="50423" spans="13:13" ht="49.2" customHeight="1">
      <c r="M50423" s="85"/>
    </row>
    <row r="50424" spans="13:13" ht="49.2" customHeight="1">
      <c r="M50424" s="85"/>
    </row>
    <row r="50425" spans="13:13" ht="49.2" customHeight="1">
      <c r="M50425" s="85"/>
    </row>
    <row r="50426" spans="13:13" ht="49.2" customHeight="1">
      <c r="M50426" s="85"/>
    </row>
    <row r="50427" spans="13:13" ht="49.2" customHeight="1">
      <c r="M50427" s="85"/>
    </row>
    <row r="50428" spans="13:13" ht="49.2" customHeight="1">
      <c r="M50428" s="85"/>
    </row>
    <row r="50429" spans="13:13" ht="49.2" customHeight="1">
      <c r="M50429" s="85"/>
    </row>
    <row r="50430" spans="13:13" ht="49.2" customHeight="1">
      <c r="M50430" s="85"/>
    </row>
    <row r="50431" spans="13:13" ht="49.2" customHeight="1">
      <c r="M50431" s="85"/>
    </row>
    <row r="50432" spans="13:13" ht="49.2" customHeight="1">
      <c r="M50432" s="85"/>
    </row>
    <row r="50433" spans="13:13" ht="49.2" customHeight="1">
      <c r="M50433" s="85"/>
    </row>
    <row r="50434" spans="13:13" ht="49.2" customHeight="1">
      <c r="M50434" s="85"/>
    </row>
    <row r="50435" spans="13:13" ht="49.2" customHeight="1">
      <c r="M50435" s="85"/>
    </row>
    <row r="50436" spans="13:13" ht="49.2" customHeight="1">
      <c r="M50436" s="85"/>
    </row>
    <row r="50437" spans="13:13" ht="49.2" customHeight="1">
      <c r="M50437" s="85"/>
    </row>
    <row r="50438" spans="13:13" ht="49.2" customHeight="1">
      <c r="M50438" s="85"/>
    </row>
    <row r="50439" spans="13:13" ht="49.2" customHeight="1">
      <c r="M50439" s="85"/>
    </row>
    <row r="50440" spans="13:13" ht="49.2" customHeight="1">
      <c r="M50440" s="85"/>
    </row>
    <row r="50441" spans="13:13" ht="49.2" customHeight="1">
      <c r="M50441" s="85"/>
    </row>
    <row r="50442" spans="13:13" ht="49.2" customHeight="1">
      <c r="M50442" s="85"/>
    </row>
    <row r="50443" spans="13:13" ht="49.2" customHeight="1">
      <c r="M50443" s="85"/>
    </row>
    <row r="50444" spans="13:13" ht="49.2" customHeight="1">
      <c r="M50444" s="85"/>
    </row>
    <row r="50445" spans="13:13" ht="49.2" customHeight="1">
      <c r="M50445" s="85"/>
    </row>
    <row r="50446" spans="13:13" ht="49.2" customHeight="1">
      <c r="M50446" s="85"/>
    </row>
    <row r="50447" spans="13:13" ht="49.2" customHeight="1">
      <c r="M50447" s="85"/>
    </row>
    <row r="50448" spans="13:13" ht="49.2" customHeight="1">
      <c r="M50448" s="85"/>
    </row>
    <row r="50449" spans="13:13" ht="49.2" customHeight="1">
      <c r="M50449" s="85"/>
    </row>
    <row r="50450" spans="13:13" ht="49.2" customHeight="1">
      <c r="M50450" s="85"/>
    </row>
    <row r="50451" spans="13:13" ht="49.2" customHeight="1">
      <c r="M50451" s="85"/>
    </row>
    <row r="50452" spans="13:13" ht="49.2" customHeight="1">
      <c r="M50452" s="85"/>
    </row>
    <row r="50453" spans="13:13" ht="49.2" customHeight="1">
      <c r="M50453" s="85"/>
    </row>
    <row r="50454" spans="13:13" ht="49.2" customHeight="1">
      <c r="M50454" s="85"/>
    </row>
    <row r="50455" spans="13:13" ht="49.2" customHeight="1">
      <c r="M50455" s="85"/>
    </row>
    <row r="50456" spans="13:13" ht="49.2" customHeight="1">
      <c r="M50456" s="85"/>
    </row>
    <row r="50457" spans="13:13" ht="49.2" customHeight="1">
      <c r="M50457" s="85"/>
    </row>
    <row r="50458" spans="13:13" ht="49.2" customHeight="1">
      <c r="M50458" s="85"/>
    </row>
    <row r="50459" spans="13:13" ht="49.2" customHeight="1">
      <c r="M50459" s="85"/>
    </row>
    <row r="50460" spans="13:13" ht="49.2" customHeight="1">
      <c r="M50460" s="85"/>
    </row>
    <row r="50461" spans="13:13" ht="49.2" customHeight="1">
      <c r="M50461" s="85"/>
    </row>
    <row r="50462" spans="13:13" ht="49.2" customHeight="1">
      <c r="M50462" s="85"/>
    </row>
    <row r="50463" spans="13:13" ht="49.2" customHeight="1">
      <c r="M50463" s="85"/>
    </row>
    <row r="50464" spans="13:13" ht="49.2" customHeight="1">
      <c r="M50464" s="85"/>
    </row>
    <row r="50465" spans="13:13" ht="49.2" customHeight="1">
      <c r="M50465" s="85"/>
    </row>
    <row r="50466" spans="13:13" ht="49.2" customHeight="1">
      <c r="M50466" s="85"/>
    </row>
    <row r="50467" spans="13:13" ht="49.2" customHeight="1">
      <c r="M50467" s="85"/>
    </row>
    <row r="50468" spans="13:13" ht="49.2" customHeight="1">
      <c r="M50468" s="85"/>
    </row>
    <row r="50469" spans="13:13" ht="49.2" customHeight="1">
      <c r="M50469" s="85"/>
    </row>
    <row r="50470" spans="13:13" ht="49.2" customHeight="1">
      <c r="M50470" s="85"/>
    </row>
    <row r="50471" spans="13:13" ht="49.2" customHeight="1">
      <c r="M50471" s="85"/>
    </row>
    <row r="50472" spans="13:13" ht="49.2" customHeight="1">
      <c r="M50472" s="85"/>
    </row>
    <row r="50473" spans="13:13" ht="49.2" customHeight="1">
      <c r="M50473" s="85"/>
    </row>
    <row r="50474" spans="13:13" ht="49.2" customHeight="1">
      <c r="M50474" s="85"/>
    </row>
    <row r="50475" spans="13:13" ht="49.2" customHeight="1">
      <c r="M50475" s="85"/>
    </row>
    <row r="50476" spans="13:13" ht="49.2" customHeight="1">
      <c r="M50476" s="85"/>
    </row>
    <row r="50477" spans="13:13" ht="49.2" customHeight="1">
      <c r="M50477" s="85"/>
    </row>
    <row r="50478" spans="13:13" ht="49.2" customHeight="1">
      <c r="M50478" s="85"/>
    </row>
    <row r="50479" spans="13:13" ht="49.2" customHeight="1">
      <c r="M50479" s="85"/>
    </row>
    <row r="50480" spans="13:13" ht="49.2" customHeight="1">
      <c r="M50480" s="85"/>
    </row>
    <row r="50481" spans="13:13" ht="49.2" customHeight="1">
      <c r="M50481" s="85"/>
    </row>
    <row r="50482" spans="13:13" ht="49.2" customHeight="1">
      <c r="M50482" s="85"/>
    </row>
    <row r="50483" spans="13:13" ht="49.2" customHeight="1">
      <c r="M50483" s="85"/>
    </row>
    <row r="50484" spans="13:13" ht="49.2" customHeight="1">
      <c r="M50484" s="85"/>
    </row>
    <row r="50485" spans="13:13" ht="49.2" customHeight="1">
      <c r="M50485" s="85"/>
    </row>
    <row r="50486" spans="13:13" ht="49.2" customHeight="1">
      <c r="M50486" s="85"/>
    </row>
    <row r="50487" spans="13:13" ht="49.2" customHeight="1">
      <c r="M50487" s="85"/>
    </row>
    <row r="50488" spans="13:13" ht="49.2" customHeight="1">
      <c r="M50488" s="85"/>
    </row>
    <row r="50489" spans="13:13" ht="49.2" customHeight="1">
      <c r="M50489" s="85"/>
    </row>
    <row r="50490" spans="13:13" ht="49.2" customHeight="1">
      <c r="M50490" s="85"/>
    </row>
    <row r="50491" spans="13:13" ht="49.2" customHeight="1">
      <c r="M50491" s="85"/>
    </row>
    <row r="50492" spans="13:13" ht="49.2" customHeight="1">
      <c r="M50492" s="85"/>
    </row>
    <row r="50493" spans="13:13" ht="49.2" customHeight="1">
      <c r="M50493" s="85"/>
    </row>
    <row r="50494" spans="13:13" ht="49.2" customHeight="1">
      <c r="M50494" s="85"/>
    </row>
    <row r="50495" spans="13:13" ht="49.2" customHeight="1">
      <c r="M50495" s="85"/>
    </row>
    <row r="50496" spans="13:13" ht="49.2" customHeight="1">
      <c r="M50496" s="85"/>
    </row>
    <row r="50497" spans="13:13" ht="49.2" customHeight="1">
      <c r="M50497" s="85"/>
    </row>
    <row r="50498" spans="13:13" ht="49.2" customHeight="1">
      <c r="M50498" s="85"/>
    </row>
    <row r="50499" spans="13:13" ht="49.2" customHeight="1">
      <c r="M50499" s="85"/>
    </row>
    <row r="50500" spans="13:13" ht="49.2" customHeight="1">
      <c r="M50500" s="85"/>
    </row>
    <row r="50501" spans="13:13" ht="49.2" customHeight="1">
      <c r="M50501" s="85"/>
    </row>
    <row r="50502" spans="13:13" ht="49.2" customHeight="1">
      <c r="M50502" s="85"/>
    </row>
    <row r="50503" spans="13:13" ht="49.2" customHeight="1">
      <c r="M50503" s="85"/>
    </row>
    <row r="50504" spans="13:13" ht="49.2" customHeight="1">
      <c r="M50504" s="85"/>
    </row>
    <row r="50505" spans="13:13" ht="49.2" customHeight="1">
      <c r="M50505" s="85"/>
    </row>
    <row r="50506" spans="13:13" ht="49.2" customHeight="1">
      <c r="M50506" s="85"/>
    </row>
    <row r="50507" spans="13:13" ht="49.2" customHeight="1">
      <c r="M50507" s="85"/>
    </row>
    <row r="50508" spans="13:13" ht="49.2" customHeight="1">
      <c r="M50508" s="85"/>
    </row>
    <row r="50509" spans="13:13" ht="49.2" customHeight="1">
      <c r="M50509" s="85"/>
    </row>
    <row r="50510" spans="13:13" ht="49.2" customHeight="1">
      <c r="M50510" s="85"/>
    </row>
    <row r="50511" spans="13:13" ht="49.2" customHeight="1">
      <c r="M50511" s="85"/>
    </row>
    <row r="50512" spans="13:13" ht="49.2" customHeight="1">
      <c r="M50512" s="85"/>
    </row>
    <row r="50513" spans="13:13" ht="49.2" customHeight="1">
      <c r="M50513" s="85"/>
    </row>
    <row r="50514" spans="13:13" ht="49.2" customHeight="1">
      <c r="M50514" s="85"/>
    </row>
    <row r="50515" spans="13:13" ht="49.2" customHeight="1">
      <c r="M50515" s="85"/>
    </row>
    <row r="50516" spans="13:13" ht="49.2" customHeight="1">
      <c r="M50516" s="85"/>
    </row>
    <row r="50517" spans="13:13" ht="49.2" customHeight="1">
      <c r="M50517" s="85"/>
    </row>
    <row r="50518" spans="13:13" ht="49.2" customHeight="1">
      <c r="M50518" s="85"/>
    </row>
    <row r="50519" spans="13:13" ht="49.2" customHeight="1">
      <c r="M50519" s="85"/>
    </row>
    <row r="50520" spans="13:13" ht="49.2" customHeight="1">
      <c r="M50520" s="85"/>
    </row>
    <row r="50521" spans="13:13" ht="49.2" customHeight="1">
      <c r="M50521" s="85"/>
    </row>
    <row r="50522" spans="13:13" ht="49.2" customHeight="1">
      <c r="M50522" s="85"/>
    </row>
    <row r="50523" spans="13:13" ht="49.2" customHeight="1">
      <c r="M50523" s="85"/>
    </row>
    <row r="50524" spans="13:13" ht="49.2" customHeight="1">
      <c r="M50524" s="85"/>
    </row>
    <row r="50525" spans="13:13" ht="49.2" customHeight="1">
      <c r="M50525" s="85"/>
    </row>
    <row r="50526" spans="13:13" ht="49.2" customHeight="1">
      <c r="M50526" s="85"/>
    </row>
    <row r="50527" spans="13:13" ht="49.2" customHeight="1">
      <c r="M50527" s="85"/>
    </row>
    <row r="50528" spans="13:13" ht="49.2" customHeight="1">
      <c r="M50528" s="85"/>
    </row>
    <row r="50529" spans="13:13" ht="49.2" customHeight="1">
      <c r="M50529" s="85"/>
    </row>
    <row r="50530" spans="13:13" ht="49.2" customHeight="1">
      <c r="M50530" s="85"/>
    </row>
    <row r="50531" spans="13:13" ht="49.2" customHeight="1">
      <c r="M50531" s="85"/>
    </row>
    <row r="50532" spans="13:13" ht="49.2" customHeight="1">
      <c r="M50532" s="85"/>
    </row>
    <row r="50533" spans="13:13" ht="49.2" customHeight="1">
      <c r="M50533" s="85"/>
    </row>
    <row r="50534" spans="13:13" ht="49.2" customHeight="1">
      <c r="M50534" s="85"/>
    </row>
    <row r="50535" spans="13:13" ht="49.2" customHeight="1">
      <c r="M50535" s="85"/>
    </row>
    <row r="50536" spans="13:13" ht="49.2" customHeight="1">
      <c r="M50536" s="85"/>
    </row>
    <row r="50537" spans="13:13" ht="49.2" customHeight="1">
      <c r="M50537" s="85"/>
    </row>
    <row r="50538" spans="13:13" ht="49.2" customHeight="1">
      <c r="M50538" s="85"/>
    </row>
    <row r="50539" spans="13:13" ht="49.2" customHeight="1">
      <c r="M50539" s="85"/>
    </row>
    <row r="50540" spans="13:13" ht="49.2" customHeight="1">
      <c r="M50540" s="85"/>
    </row>
    <row r="50541" spans="13:13" ht="49.2" customHeight="1">
      <c r="M50541" s="85"/>
    </row>
    <row r="50542" spans="13:13" ht="49.2" customHeight="1">
      <c r="M50542" s="85"/>
    </row>
    <row r="50543" spans="13:13" ht="49.2" customHeight="1">
      <c r="M50543" s="85"/>
    </row>
    <row r="50544" spans="13:13" ht="49.2" customHeight="1">
      <c r="M50544" s="85"/>
    </row>
    <row r="50545" spans="13:13" ht="49.2" customHeight="1">
      <c r="M50545" s="85"/>
    </row>
    <row r="50546" spans="13:13" ht="49.2" customHeight="1">
      <c r="M50546" s="85"/>
    </row>
    <row r="50547" spans="13:13" ht="49.2" customHeight="1">
      <c r="M50547" s="85"/>
    </row>
    <row r="50548" spans="13:13" ht="49.2" customHeight="1">
      <c r="M50548" s="85"/>
    </row>
    <row r="50549" spans="13:13" ht="49.2" customHeight="1">
      <c r="M50549" s="85"/>
    </row>
    <row r="50550" spans="13:13" ht="49.2" customHeight="1">
      <c r="M50550" s="85"/>
    </row>
    <row r="50551" spans="13:13" ht="49.2" customHeight="1">
      <c r="M50551" s="85"/>
    </row>
    <row r="50552" spans="13:13" ht="49.2" customHeight="1">
      <c r="M50552" s="85"/>
    </row>
    <row r="50553" spans="13:13" ht="49.2" customHeight="1">
      <c r="M50553" s="85"/>
    </row>
    <row r="50554" spans="13:13" ht="49.2" customHeight="1">
      <c r="M50554" s="85"/>
    </row>
    <row r="50555" spans="13:13" ht="49.2" customHeight="1">
      <c r="M50555" s="85"/>
    </row>
    <row r="50556" spans="13:13" ht="49.2" customHeight="1">
      <c r="M50556" s="85"/>
    </row>
    <row r="50557" spans="13:13" ht="49.2" customHeight="1">
      <c r="M50557" s="85"/>
    </row>
    <row r="50558" spans="13:13" ht="49.2" customHeight="1">
      <c r="M50558" s="85"/>
    </row>
    <row r="50559" spans="13:13" ht="49.2" customHeight="1">
      <c r="M50559" s="85"/>
    </row>
    <row r="50560" spans="13:13" ht="49.2" customHeight="1">
      <c r="M50560" s="85"/>
    </row>
    <row r="50561" spans="13:13" ht="49.2" customHeight="1">
      <c r="M50561" s="85"/>
    </row>
    <row r="50562" spans="13:13" ht="49.2" customHeight="1">
      <c r="M50562" s="85"/>
    </row>
    <row r="50563" spans="13:13" ht="49.2" customHeight="1">
      <c r="M50563" s="85"/>
    </row>
    <row r="50564" spans="13:13" ht="49.2" customHeight="1">
      <c r="M50564" s="85"/>
    </row>
    <row r="50565" spans="13:13" ht="49.2" customHeight="1">
      <c r="M50565" s="85"/>
    </row>
    <row r="50566" spans="13:13" ht="49.2" customHeight="1">
      <c r="M50566" s="85"/>
    </row>
    <row r="50567" spans="13:13" ht="49.2" customHeight="1">
      <c r="M50567" s="85"/>
    </row>
    <row r="50568" spans="13:13" ht="49.2" customHeight="1">
      <c r="M50568" s="85"/>
    </row>
    <row r="50569" spans="13:13" ht="49.2" customHeight="1">
      <c r="M50569" s="85"/>
    </row>
    <row r="50570" spans="13:13" ht="49.2" customHeight="1">
      <c r="M50570" s="85"/>
    </row>
    <row r="50571" spans="13:13" ht="49.2" customHeight="1">
      <c r="M50571" s="85"/>
    </row>
    <row r="50572" spans="13:13" ht="49.2" customHeight="1">
      <c r="M50572" s="85"/>
    </row>
    <row r="50573" spans="13:13" ht="49.2" customHeight="1">
      <c r="M50573" s="85"/>
    </row>
    <row r="50574" spans="13:13" ht="49.2" customHeight="1">
      <c r="M50574" s="85"/>
    </row>
    <row r="50575" spans="13:13" ht="49.2" customHeight="1">
      <c r="M50575" s="85"/>
    </row>
    <row r="50576" spans="13:13" ht="49.2" customHeight="1">
      <c r="M50576" s="85"/>
    </row>
    <row r="50577" spans="13:13" ht="49.2" customHeight="1">
      <c r="M50577" s="85"/>
    </row>
    <row r="50578" spans="13:13" ht="49.2" customHeight="1">
      <c r="M50578" s="85"/>
    </row>
    <row r="50579" spans="13:13" ht="49.2" customHeight="1">
      <c r="M50579" s="85"/>
    </row>
    <row r="50580" spans="13:13" ht="49.2" customHeight="1">
      <c r="M50580" s="85"/>
    </row>
    <row r="50581" spans="13:13" ht="49.2" customHeight="1">
      <c r="M50581" s="85"/>
    </row>
    <row r="50582" spans="13:13" ht="49.2" customHeight="1">
      <c r="M50582" s="85"/>
    </row>
    <row r="50583" spans="13:13" ht="49.2" customHeight="1">
      <c r="M50583" s="85"/>
    </row>
    <row r="50584" spans="13:13" ht="49.2" customHeight="1">
      <c r="M50584" s="85"/>
    </row>
    <row r="50585" spans="13:13" ht="49.2" customHeight="1">
      <c r="M50585" s="85"/>
    </row>
    <row r="50586" spans="13:13" ht="49.2" customHeight="1">
      <c r="M50586" s="85"/>
    </row>
    <row r="50587" spans="13:13" ht="49.2" customHeight="1">
      <c r="M50587" s="85"/>
    </row>
    <row r="50588" spans="13:13" ht="49.2" customHeight="1">
      <c r="M50588" s="85"/>
    </row>
    <row r="50589" spans="13:13" ht="49.2" customHeight="1">
      <c r="M50589" s="85"/>
    </row>
    <row r="50590" spans="13:13" ht="49.2" customHeight="1">
      <c r="M50590" s="85"/>
    </row>
    <row r="50591" spans="13:13" ht="49.2" customHeight="1">
      <c r="M50591" s="85"/>
    </row>
    <row r="50592" spans="13:13" ht="49.2" customHeight="1">
      <c r="M50592" s="85"/>
    </row>
    <row r="50593" spans="13:13" ht="49.2" customHeight="1">
      <c r="M50593" s="85"/>
    </row>
    <row r="50594" spans="13:13" ht="49.2" customHeight="1">
      <c r="M50594" s="85"/>
    </row>
    <row r="50595" spans="13:13" ht="49.2" customHeight="1">
      <c r="M50595" s="85"/>
    </row>
    <row r="50596" spans="13:13" ht="49.2" customHeight="1">
      <c r="M50596" s="85"/>
    </row>
    <row r="50597" spans="13:13" ht="49.2" customHeight="1">
      <c r="M50597" s="85"/>
    </row>
    <row r="50598" spans="13:13" ht="49.2" customHeight="1">
      <c r="M50598" s="85"/>
    </row>
    <row r="50599" spans="13:13" ht="49.2" customHeight="1">
      <c r="M50599" s="85"/>
    </row>
    <row r="50600" spans="13:13" ht="49.2" customHeight="1">
      <c r="M50600" s="85"/>
    </row>
    <row r="50601" spans="13:13" ht="49.2" customHeight="1">
      <c r="M50601" s="85"/>
    </row>
    <row r="50602" spans="13:13" ht="49.2" customHeight="1">
      <c r="M50602" s="85"/>
    </row>
    <row r="50603" spans="13:13" ht="49.2" customHeight="1">
      <c r="M50603" s="85"/>
    </row>
    <row r="50604" spans="13:13" ht="49.2" customHeight="1">
      <c r="M50604" s="85"/>
    </row>
    <row r="50605" spans="13:13" ht="49.2" customHeight="1">
      <c r="M50605" s="85"/>
    </row>
    <row r="50606" spans="13:13" ht="49.2" customHeight="1">
      <c r="M50606" s="85"/>
    </row>
    <row r="50607" spans="13:13" ht="49.2" customHeight="1">
      <c r="M50607" s="85"/>
    </row>
    <row r="50608" spans="13:13" ht="49.2" customHeight="1">
      <c r="M50608" s="85"/>
    </row>
    <row r="50609" spans="13:13" ht="49.2" customHeight="1">
      <c r="M50609" s="85"/>
    </row>
    <row r="50610" spans="13:13" ht="49.2" customHeight="1">
      <c r="M50610" s="85"/>
    </row>
    <row r="50611" spans="13:13" ht="49.2" customHeight="1">
      <c r="M50611" s="85"/>
    </row>
    <row r="50612" spans="13:13" ht="49.2" customHeight="1">
      <c r="M50612" s="85"/>
    </row>
    <row r="50613" spans="13:13" ht="49.2" customHeight="1">
      <c r="M50613" s="85"/>
    </row>
    <row r="50614" spans="13:13" ht="49.2" customHeight="1">
      <c r="M50614" s="85"/>
    </row>
    <row r="50615" spans="13:13" ht="49.2" customHeight="1">
      <c r="M50615" s="85"/>
    </row>
    <row r="50616" spans="13:13" ht="49.2" customHeight="1">
      <c r="M50616" s="85"/>
    </row>
    <row r="50617" spans="13:13" ht="49.2" customHeight="1">
      <c r="M50617" s="85"/>
    </row>
    <row r="50618" spans="13:13" ht="49.2" customHeight="1">
      <c r="M50618" s="85"/>
    </row>
    <row r="50619" spans="13:13" ht="49.2" customHeight="1">
      <c r="M50619" s="85"/>
    </row>
    <row r="50620" spans="13:13" ht="49.2" customHeight="1">
      <c r="M50620" s="85"/>
    </row>
    <row r="50621" spans="13:13" ht="49.2" customHeight="1">
      <c r="M50621" s="85"/>
    </row>
    <row r="50622" spans="13:13" ht="49.2" customHeight="1">
      <c r="M50622" s="85"/>
    </row>
    <row r="50623" spans="13:13" ht="49.2" customHeight="1">
      <c r="M50623" s="85"/>
    </row>
    <row r="50624" spans="13:13" ht="49.2" customHeight="1">
      <c r="M50624" s="85"/>
    </row>
    <row r="50625" spans="13:13" ht="49.2" customHeight="1">
      <c r="M50625" s="85"/>
    </row>
    <row r="50626" spans="13:13" ht="49.2" customHeight="1">
      <c r="M50626" s="85"/>
    </row>
    <row r="50627" spans="13:13" ht="49.2" customHeight="1">
      <c r="M50627" s="85"/>
    </row>
    <row r="50628" spans="13:13" ht="49.2" customHeight="1">
      <c r="M50628" s="85"/>
    </row>
    <row r="50629" spans="13:13" ht="49.2" customHeight="1">
      <c r="M50629" s="85"/>
    </row>
    <row r="50630" spans="13:13" ht="49.2" customHeight="1">
      <c r="M50630" s="85"/>
    </row>
    <row r="50631" spans="13:13" ht="49.2" customHeight="1">
      <c r="M50631" s="85"/>
    </row>
    <row r="50632" spans="13:13" ht="49.2" customHeight="1">
      <c r="M50632" s="85"/>
    </row>
    <row r="50633" spans="13:13" ht="49.2" customHeight="1">
      <c r="M50633" s="85"/>
    </row>
    <row r="50634" spans="13:13" ht="49.2" customHeight="1">
      <c r="M50634" s="85"/>
    </row>
    <row r="50635" spans="13:13" ht="49.2" customHeight="1">
      <c r="M50635" s="85"/>
    </row>
    <row r="50636" spans="13:13" ht="49.2" customHeight="1">
      <c r="M50636" s="85"/>
    </row>
    <row r="50637" spans="13:13" ht="49.2" customHeight="1">
      <c r="M50637" s="85"/>
    </row>
    <row r="50638" spans="13:13" ht="49.2" customHeight="1">
      <c r="M50638" s="85"/>
    </row>
    <row r="50639" spans="13:13" ht="49.2" customHeight="1">
      <c r="M50639" s="85"/>
    </row>
    <row r="50640" spans="13:13" ht="49.2" customHeight="1">
      <c r="M50640" s="85"/>
    </row>
    <row r="50641" spans="13:13" ht="49.2" customHeight="1">
      <c r="M50641" s="85"/>
    </row>
    <row r="50642" spans="13:13" ht="49.2" customHeight="1">
      <c r="M50642" s="85"/>
    </row>
    <row r="50643" spans="13:13" ht="49.2" customHeight="1">
      <c r="M50643" s="85"/>
    </row>
    <row r="50644" spans="13:13" ht="49.2" customHeight="1">
      <c r="M50644" s="85"/>
    </row>
    <row r="50645" spans="13:13" ht="49.2" customHeight="1">
      <c r="M50645" s="85"/>
    </row>
    <row r="50646" spans="13:13" ht="49.2" customHeight="1">
      <c r="M50646" s="85"/>
    </row>
    <row r="50647" spans="13:13" ht="49.2" customHeight="1">
      <c r="M50647" s="85"/>
    </row>
    <row r="50648" spans="13:13" ht="49.2" customHeight="1">
      <c r="M50648" s="85"/>
    </row>
    <row r="50649" spans="13:13" ht="49.2" customHeight="1">
      <c r="M50649" s="85"/>
    </row>
    <row r="50650" spans="13:13" ht="49.2" customHeight="1">
      <c r="M50650" s="85"/>
    </row>
    <row r="50651" spans="13:13" ht="49.2" customHeight="1">
      <c r="M50651" s="85"/>
    </row>
    <row r="50652" spans="13:13" ht="49.2" customHeight="1">
      <c r="M50652" s="85"/>
    </row>
    <row r="50653" spans="13:13" ht="49.2" customHeight="1">
      <c r="M50653" s="85"/>
    </row>
    <row r="50654" spans="13:13" ht="49.2" customHeight="1">
      <c r="M50654" s="85"/>
    </row>
    <row r="50655" spans="13:13" ht="49.2" customHeight="1">
      <c r="M50655" s="85"/>
    </row>
    <row r="50656" spans="13:13" ht="49.2" customHeight="1">
      <c r="M50656" s="85"/>
    </row>
    <row r="50657" spans="13:13" ht="49.2" customHeight="1">
      <c r="M50657" s="85"/>
    </row>
    <row r="50658" spans="13:13" ht="49.2" customHeight="1">
      <c r="M50658" s="85"/>
    </row>
    <row r="50659" spans="13:13" ht="49.2" customHeight="1">
      <c r="M50659" s="85"/>
    </row>
    <row r="50660" spans="13:13" ht="49.2" customHeight="1">
      <c r="M50660" s="85"/>
    </row>
    <row r="50661" spans="13:13" ht="49.2" customHeight="1">
      <c r="M50661" s="85"/>
    </row>
    <row r="50662" spans="13:13" ht="49.2" customHeight="1">
      <c r="M50662" s="85"/>
    </row>
    <row r="50663" spans="13:13" ht="49.2" customHeight="1">
      <c r="M50663" s="85"/>
    </row>
    <row r="50664" spans="13:13" ht="49.2" customHeight="1">
      <c r="M50664" s="85"/>
    </row>
    <row r="50665" spans="13:13" ht="49.2" customHeight="1">
      <c r="M50665" s="85"/>
    </row>
    <row r="50666" spans="13:13" ht="49.2" customHeight="1">
      <c r="M50666" s="85"/>
    </row>
    <row r="50667" spans="13:13" ht="49.2" customHeight="1">
      <c r="M50667" s="85"/>
    </row>
    <row r="50668" spans="13:13" ht="49.2" customHeight="1">
      <c r="M50668" s="85"/>
    </row>
    <row r="50669" spans="13:13" ht="49.2" customHeight="1">
      <c r="M50669" s="85"/>
    </row>
    <row r="50670" spans="13:13" ht="49.2" customHeight="1">
      <c r="M50670" s="85"/>
    </row>
    <row r="50671" spans="13:13" ht="49.2" customHeight="1">
      <c r="M50671" s="85"/>
    </row>
    <row r="50672" spans="13:13" ht="49.2" customHeight="1">
      <c r="M50672" s="85"/>
    </row>
    <row r="50673" spans="13:13" ht="49.2" customHeight="1">
      <c r="M50673" s="85"/>
    </row>
    <row r="50674" spans="13:13" ht="49.2" customHeight="1">
      <c r="M50674" s="85"/>
    </row>
    <row r="50675" spans="13:13" ht="49.2" customHeight="1">
      <c r="M50675" s="85"/>
    </row>
    <row r="50676" spans="13:13" ht="49.2" customHeight="1">
      <c r="M50676" s="85"/>
    </row>
    <row r="50677" spans="13:13" ht="49.2" customHeight="1">
      <c r="M50677" s="85"/>
    </row>
    <row r="50678" spans="13:13" ht="49.2" customHeight="1">
      <c r="M50678" s="85"/>
    </row>
    <row r="50679" spans="13:13" ht="49.2" customHeight="1">
      <c r="M50679" s="85"/>
    </row>
    <row r="50680" spans="13:13" ht="49.2" customHeight="1">
      <c r="M50680" s="85"/>
    </row>
    <row r="50681" spans="13:13" ht="49.2" customHeight="1">
      <c r="M50681" s="85"/>
    </row>
    <row r="50682" spans="13:13" ht="49.2" customHeight="1">
      <c r="M50682" s="85"/>
    </row>
    <row r="50683" spans="13:13" ht="49.2" customHeight="1">
      <c r="M50683" s="85"/>
    </row>
    <row r="50684" spans="13:13" ht="49.2" customHeight="1">
      <c r="M50684" s="85"/>
    </row>
    <row r="50685" spans="13:13" ht="49.2" customHeight="1">
      <c r="M50685" s="85"/>
    </row>
    <row r="50686" spans="13:13" ht="49.2" customHeight="1">
      <c r="M50686" s="85"/>
    </row>
    <row r="50687" spans="13:13" ht="49.2" customHeight="1">
      <c r="M50687" s="85"/>
    </row>
    <row r="50688" spans="13:13" ht="49.2" customHeight="1">
      <c r="M50688" s="85"/>
    </row>
    <row r="50689" spans="13:13" ht="49.2" customHeight="1">
      <c r="M50689" s="85"/>
    </row>
    <row r="50690" spans="13:13" ht="49.2" customHeight="1">
      <c r="M50690" s="85"/>
    </row>
    <row r="50691" spans="13:13" ht="49.2" customHeight="1">
      <c r="M50691" s="85"/>
    </row>
    <row r="50692" spans="13:13" ht="49.2" customHeight="1">
      <c r="M50692" s="85"/>
    </row>
    <row r="50693" spans="13:13" ht="49.2" customHeight="1">
      <c r="M50693" s="85"/>
    </row>
    <row r="50694" spans="13:13" ht="49.2" customHeight="1">
      <c r="M50694" s="85"/>
    </row>
    <row r="50695" spans="13:13" ht="49.2" customHeight="1">
      <c r="M50695" s="85"/>
    </row>
    <row r="50696" spans="13:13" ht="49.2" customHeight="1">
      <c r="M50696" s="85"/>
    </row>
    <row r="50697" spans="13:13" ht="49.2" customHeight="1">
      <c r="M50697" s="85"/>
    </row>
    <row r="50698" spans="13:13" ht="49.2" customHeight="1">
      <c r="M50698" s="85"/>
    </row>
    <row r="50699" spans="13:13" ht="49.2" customHeight="1">
      <c r="M50699" s="85"/>
    </row>
    <row r="50700" spans="13:13" ht="49.2" customHeight="1">
      <c r="M50700" s="85"/>
    </row>
    <row r="50701" spans="13:13" ht="49.2" customHeight="1">
      <c r="M50701" s="85"/>
    </row>
    <row r="50702" spans="13:13" ht="49.2" customHeight="1">
      <c r="M50702" s="85"/>
    </row>
    <row r="50703" spans="13:13" ht="49.2" customHeight="1">
      <c r="M50703" s="85"/>
    </row>
    <row r="50704" spans="13:13" ht="49.2" customHeight="1">
      <c r="M50704" s="85"/>
    </row>
    <row r="50705" spans="13:13" ht="49.2" customHeight="1">
      <c r="M50705" s="85"/>
    </row>
    <row r="50706" spans="13:13" ht="49.2" customHeight="1">
      <c r="M50706" s="85"/>
    </row>
    <row r="50707" spans="13:13" ht="49.2" customHeight="1">
      <c r="M50707" s="85"/>
    </row>
    <row r="50708" spans="13:13" ht="49.2" customHeight="1">
      <c r="M50708" s="85"/>
    </row>
    <row r="50709" spans="13:13" ht="49.2" customHeight="1">
      <c r="M50709" s="85"/>
    </row>
    <row r="50710" spans="13:13" ht="49.2" customHeight="1">
      <c r="M50710" s="85"/>
    </row>
    <row r="50711" spans="13:13" ht="49.2" customHeight="1">
      <c r="M50711" s="85"/>
    </row>
    <row r="50712" spans="13:13" ht="49.2" customHeight="1">
      <c r="M50712" s="85"/>
    </row>
    <row r="50713" spans="13:13" ht="49.2" customHeight="1">
      <c r="M50713" s="85"/>
    </row>
    <row r="50714" spans="13:13" ht="49.2" customHeight="1">
      <c r="M50714" s="85"/>
    </row>
    <row r="50715" spans="13:13" ht="49.2" customHeight="1">
      <c r="M50715" s="85"/>
    </row>
    <row r="50716" spans="13:13" ht="49.2" customHeight="1">
      <c r="M50716" s="85"/>
    </row>
    <row r="50717" spans="13:13" ht="49.2" customHeight="1">
      <c r="M50717" s="85"/>
    </row>
    <row r="50718" spans="13:13" ht="49.2" customHeight="1">
      <c r="M50718" s="85"/>
    </row>
    <row r="50719" spans="13:13" ht="49.2" customHeight="1">
      <c r="M50719" s="85"/>
    </row>
    <row r="50720" spans="13:13" ht="49.2" customHeight="1">
      <c r="M50720" s="85"/>
    </row>
    <row r="50721" spans="13:13" ht="49.2" customHeight="1">
      <c r="M50721" s="85"/>
    </row>
    <row r="50722" spans="13:13" ht="49.2" customHeight="1">
      <c r="M50722" s="85"/>
    </row>
    <row r="50723" spans="13:13" ht="49.2" customHeight="1">
      <c r="M50723" s="85"/>
    </row>
    <row r="50724" spans="13:13" ht="49.2" customHeight="1">
      <c r="M50724" s="85"/>
    </row>
    <row r="50725" spans="13:13" ht="49.2" customHeight="1">
      <c r="M50725" s="85"/>
    </row>
    <row r="50726" spans="13:13" ht="49.2" customHeight="1">
      <c r="M50726" s="85"/>
    </row>
    <row r="50727" spans="13:13" ht="49.2" customHeight="1">
      <c r="M50727" s="85"/>
    </row>
    <row r="50728" spans="13:13" ht="49.2" customHeight="1">
      <c r="M50728" s="85"/>
    </row>
    <row r="50729" spans="13:13" ht="49.2" customHeight="1">
      <c r="M50729" s="85"/>
    </row>
    <row r="50730" spans="13:13" ht="49.2" customHeight="1">
      <c r="M50730" s="85"/>
    </row>
    <row r="50731" spans="13:13" ht="49.2" customHeight="1">
      <c r="M50731" s="85"/>
    </row>
    <row r="50732" spans="13:13" ht="49.2" customHeight="1">
      <c r="M50732" s="85"/>
    </row>
    <row r="50733" spans="13:13" ht="49.2" customHeight="1">
      <c r="M50733" s="85"/>
    </row>
    <row r="50734" spans="13:13" ht="49.2" customHeight="1">
      <c r="M50734" s="85"/>
    </row>
    <row r="50735" spans="13:13" ht="49.2" customHeight="1">
      <c r="M50735" s="85"/>
    </row>
    <row r="50736" spans="13:13" ht="49.2" customHeight="1">
      <c r="M50736" s="85"/>
    </row>
    <row r="50737" spans="13:13" ht="49.2" customHeight="1">
      <c r="M50737" s="85"/>
    </row>
    <row r="50738" spans="13:13" ht="49.2" customHeight="1">
      <c r="M50738" s="85"/>
    </row>
    <row r="50739" spans="13:13" ht="49.2" customHeight="1">
      <c r="M50739" s="85"/>
    </row>
    <row r="50740" spans="13:13" ht="49.2" customHeight="1">
      <c r="M50740" s="85"/>
    </row>
    <row r="50741" spans="13:13" ht="49.2" customHeight="1">
      <c r="M50741" s="85"/>
    </row>
    <row r="50742" spans="13:13" ht="49.2" customHeight="1">
      <c r="M50742" s="85"/>
    </row>
    <row r="50743" spans="13:13" ht="49.2" customHeight="1">
      <c r="M50743" s="85"/>
    </row>
    <row r="50744" spans="13:13" ht="49.2" customHeight="1">
      <c r="M50744" s="85"/>
    </row>
    <row r="50745" spans="13:13" ht="49.2" customHeight="1">
      <c r="M50745" s="85"/>
    </row>
    <row r="50746" spans="13:13" ht="49.2" customHeight="1">
      <c r="M50746" s="85"/>
    </row>
    <row r="50747" spans="13:13" ht="49.2" customHeight="1">
      <c r="M50747" s="85"/>
    </row>
    <row r="50748" spans="13:13" ht="49.2" customHeight="1">
      <c r="M50748" s="85"/>
    </row>
    <row r="50749" spans="13:13" ht="49.2" customHeight="1">
      <c r="M50749" s="85"/>
    </row>
    <row r="50750" spans="13:13" ht="49.2" customHeight="1">
      <c r="M50750" s="85"/>
    </row>
    <row r="50751" spans="13:13" ht="49.2" customHeight="1">
      <c r="M50751" s="85"/>
    </row>
    <row r="50752" spans="13:13" ht="49.2" customHeight="1">
      <c r="M50752" s="85"/>
    </row>
    <row r="50753" spans="13:13" ht="49.2" customHeight="1">
      <c r="M50753" s="85"/>
    </row>
    <row r="50754" spans="13:13" ht="49.2" customHeight="1">
      <c r="M50754" s="85"/>
    </row>
    <row r="50755" spans="13:13" ht="49.2" customHeight="1">
      <c r="M50755" s="85"/>
    </row>
    <row r="50756" spans="13:13" ht="49.2" customHeight="1">
      <c r="M50756" s="85"/>
    </row>
    <row r="50757" spans="13:13" ht="49.2" customHeight="1">
      <c r="M50757" s="85"/>
    </row>
    <row r="50758" spans="13:13" ht="49.2" customHeight="1">
      <c r="M50758" s="85"/>
    </row>
    <row r="50759" spans="13:13" ht="49.2" customHeight="1">
      <c r="M50759" s="85"/>
    </row>
    <row r="50760" spans="13:13" ht="49.2" customHeight="1">
      <c r="M50760" s="85"/>
    </row>
    <row r="50761" spans="13:13" ht="49.2" customHeight="1">
      <c r="M50761" s="85"/>
    </row>
    <row r="50762" spans="13:13" ht="49.2" customHeight="1">
      <c r="M50762" s="85"/>
    </row>
    <row r="50763" spans="13:13" ht="49.2" customHeight="1">
      <c r="M50763" s="85"/>
    </row>
    <row r="50764" spans="13:13" ht="49.2" customHeight="1">
      <c r="M50764" s="85"/>
    </row>
    <row r="50765" spans="13:13" ht="49.2" customHeight="1">
      <c r="M50765" s="85"/>
    </row>
    <row r="50766" spans="13:13" ht="49.2" customHeight="1">
      <c r="M50766" s="85"/>
    </row>
    <row r="50767" spans="13:13" ht="49.2" customHeight="1">
      <c r="M50767" s="85"/>
    </row>
    <row r="50768" spans="13:13" ht="49.2" customHeight="1">
      <c r="M50768" s="85"/>
    </row>
    <row r="50769" spans="13:13" ht="49.2" customHeight="1">
      <c r="M50769" s="85"/>
    </row>
    <row r="50770" spans="13:13" ht="49.2" customHeight="1">
      <c r="M50770" s="85"/>
    </row>
    <row r="50771" spans="13:13" ht="49.2" customHeight="1">
      <c r="M50771" s="85"/>
    </row>
    <row r="50772" spans="13:13" ht="49.2" customHeight="1">
      <c r="M50772" s="85"/>
    </row>
    <row r="50773" spans="13:13" ht="49.2" customHeight="1">
      <c r="M50773" s="85"/>
    </row>
    <row r="50774" spans="13:13" ht="49.2" customHeight="1">
      <c r="M50774" s="85"/>
    </row>
    <row r="50775" spans="13:13" ht="49.2" customHeight="1">
      <c r="M50775" s="85"/>
    </row>
    <row r="50776" spans="13:13" ht="49.2" customHeight="1">
      <c r="M50776" s="85"/>
    </row>
    <row r="50777" spans="13:13" ht="49.2" customHeight="1">
      <c r="M50777" s="85"/>
    </row>
    <row r="50778" spans="13:13" ht="49.2" customHeight="1">
      <c r="M50778" s="85"/>
    </row>
    <row r="50779" spans="13:13" ht="49.2" customHeight="1">
      <c r="M50779" s="85"/>
    </row>
    <row r="50780" spans="13:13" ht="49.2" customHeight="1">
      <c r="M50780" s="85"/>
    </row>
    <row r="50781" spans="13:13" ht="49.2" customHeight="1">
      <c r="M50781" s="85"/>
    </row>
    <row r="50782" spans="13:13" ht="49.2" customHeight="1">
      <c r="M50782" s="85"/>
    </row>
    <row r="50783" spans="13:13" ht="49.2" customHeight="1">
      <c r="M50783" s="85"/>
    </row>
    <row r="50784" spans="13:13" ht="49.2" customHeight="1">
      <c r="M50784" s="85"/>
    </row>
    <row r="50785" spans="13:13" ht="49.2" customHeight="1">
      <c r="M50785" s="85"/>
    </row>
    <row r="50786" spans="13:13" ht="49.2" customHeight="1">
      <c r="M50786" s="85"/>
    </row>
    <row r="50787" spans="13:13" ht="49.2" customHeight="1">
      <c r="M50787" s="85"/>
    </row>
    <row r="50788" spans="13:13" ht="49.2" customHeight="1">
      <c r="M50788" s="85"/>
    </row>
    <row r="50789" spans="13:13" ht="49.2" customHeight="1">
      <c r="M50789" s="85"/>
    </row>
    <row r="50790" spans="13:13" ht="49.2" customHeight="1">
      <c r="M50790" s="85"/>
    </row>
    <row r="50791" spans="13:13" ht="49.2" customHeight="1">
      <c r="M50791" s="85"/>
    </row>
    <row r="50792" spans="13:13" ht="49.2" customHeight="1">
      <c r="M50792" s="85"/>
    </row>
    <row r="50793" spans="13:13" ht="49.2" customHeight="1">
      <c r="M50793" s="85"/>
    </row>
    <row r="50794" spans="13:13" ht="49.2" customHeight="1">
      <c r="M50794" s="85"/>
    </row>
    <row r="50795" spans="13:13" ht="49.2" customHeight="1">
      <c r="M50795" s="85"/>
    </row>
    <row r="50796" spans="13:13" ht="49.2" customHeight="1">
      <c r="M50796" s="85"/>
    </row>
    <row r="50797" spans="13:13" ht="49.2" customHeight="1">
      <c r="M50797" s="85"/>
    </row>
    <row r="50798" spans="13:13" ht="49.2" customHeight="1">
      <c r="M50798" s="85"/>
    </row>
    <row r="50799" spans="13:13" ht="49.2" customHeight="1">
      <c r="M50799" s="85"/>
    </row>
    <row r="50800" spans="13:13" ht="49.2" customHeight="1">
      <c r="M50800" s="85"/>
    </row>
    <row r="50801" spans="13:13" ht="49.2" customHeight="1">
      <c r="M50801" s="85"/>
    </row>
    <row r="50802" spans="13:13" ht="49.2" customHeight="1">
      <c r="M50802" s="85"/>
    </row>
    <row r="50803" spans="13:13" ht="49.2" customHeight="1">
      <c r="M50803" s="85"/>
    </row>
    <row r="50804" spans="13:13" ht="49.2" customHeight="1">
      <c r="M50804" s="85"/>
    </row>
    <row r="50805" spans="13:13" ht="49.2" customHeight="1">
      <c r="M50805" s="85"/>
    </row>
    <row r="50806" spans="13:13" ht="49.2" customHeight="1">
      <c r="M50806" s="85"/>
    </row>
    <row r="50807" spans="13:13" ht="49.2" customHeight="1">
      <c r="M50807" s="85"/>
    </row>
    <row r="50808" spans="13:13" ht="49.2" customHeight="1">
      <c r="M50808" s="85"/>
    </row>
    <row r="50809" spans="13:13" ht="49.2" customHeight="1">
      <c r="M50809" s="85"/>
    </row>
    <row r="50810" spans="13:13" ht="49.2" customHeight="1">
      <c r="M50810" s="85"/>
    </row>
    <row r="50811" spans="13:13" ht="49.2" customHeight="1">
      <c r="M50811" s="85"/>
    </row>
    <row r="50812" spans="13:13" ht="49.2" customHeight="1">
      <c r="M50812" s="85"/>
    </row>
    <row r="50813" spans="13:13" ht="49.2" customHeight="1">
      <c r="M50813" s="85"/>
    </row>
    <row r="50814" spans="13:13" ht="49.2" customHeight="1">
      <c r="M50814" s="85"/>
    </row>
    <row r="50815" spans="13:13" ht="49.2" customHeight="1">
      <c r="M50815" s="85"/>
    </row>
    <row r="50816" spans="13:13" ht="49.2" customHeight="1">
      <c r="M50816" s="85"/>
    </row>
    <row r="50817" spans="13:13" ht="49.2" customHeight="1">
      <c r="M50817" s="85"/>
    </row>
    <row r="50818" spans="13:13" ht="49.2" customHeight="1">
      <c r="M50818" s="85"/>
    </row>
    <row r="50819" spans="13:13" ht="49.2" customHeight="1">
      <c r="M50819" s="85"/>
    </row>
    <row r="50820" spans="13:13" ht="49.2" customHeight="1">
      <c r="M50820" s="85"/>
    </row>
    <row r="50821" spans="13:13" ht="49.2" customHeight="1">
      <c r="M50821" s="85"/>
    </row>
    <row r="50822" spans="13:13" ht="49.2" customHeight="1">
      <c r="M50822" s="85"/>
    </row>
    <row r="50823" spans="13:13" ht="49.2" customHeight="1">
      <c r="M50823" s="85"/>
    </row>
    <row r="50824" spans="13:13" ht="49.2" customHeight="1">
      <c r="M50824" s="85"/>
    </row>
    <row r="50825" spans="13:13" ht="49.2" customHeight="1">
      <c r="M50825" s="85"/>
    </row>
    <row r="50826" spans="13:13" ht="49.2" customHeight="1">
      <c r="M50826" s="85"/>
    </row>
    <row r="50827" spans="13:13" ht="49.2" customHeight="1">
      <c r="M50827" s="85"/>
    </row>
    <row r="50828" spans="13:13" ht="49.2" customHeight="1">
      <c r="M50828" s="85"/>
    </row>
    <row r="50829" spans="13:13" ht="49.2" customHeight="1">
      <c r="M50829" s="85"/>
    </row>
    <row r="50830" spans="13:13" ht="49.2" customHeight="1">
      <c r="M50830" s="85"/>
    </row>
    <row r="50831" spans="13:13" ht="49.2" customHeight="1">
      <c r="M50831" s="85"/>
    </row>
    <row r="50832" spans="13:13" ht="49.2" customHeight="1">
      <c r="M50832" s="85"/>
    </row>
    <row r="50833" spans="13:13" ht="49.2" customHeight="1">
      <c r="M50833" s="85"/>
    </row>
    <row r="50834" spans="13:13" ht="49.2" customHeight="1">
      <c r="M50834" s="85"/>
    </row>
    <row r="50835" spans="13:13" ht="49.2" customHeight="1">
      <c r="M50835" s="85"/>
    </row>
    <row r="50836" spans="13:13" ht="49.2" customHeight="1">
      <c r="M50836" s="85"/>
    </row>
    <row r="50837" spans="13:13" ht="49.2" customHeight="1">
      <c r="M50837" s="85"/>
    </row>
    <row r="50838" spans="13:13" ht="49.2" customHeight="1">
      <c r="M50838" s="85"/>
    </row>
    <row r="50839" spans="13:13" ht="49.2" customHeight="1">
      <c r="M50839" s="85"/>
    </row>
    <row r="50840" spans="13:13" ht="49.2" customHeight="1">
      <c r="M50840" s="85"/>
    </row>
    <row r="50841" spans="13:13" ht="49.2" customHeight="1">
      <c r="M50841" s="85"/>
    </row>
    <row r="50842" spans="13:13" ht="49.2" customHeight="1">
      <c r="M50842" s="85"/>
    </row>
    <row r="50843" spans="13:13" ht="49.2" customHeight="1">
      <c r="M50843" s="85"/>
    </row>
    <row r="50844" spans="13:13" ht="49.2" customHeight="1">
      <c r="M50844" s="85"/>
    </row>
    <row r="50845" spans="13:13" ht="49.2" customHeight="1">
      <c r="M50845" s="85"/>
    </row>
    <row r="50846" spans="13:13" ht="49.2" customHeight="1">
      <c r="M50846" s="85"/>
    </row>
    <row r="50847" spans="13:13" ht="49.2" customHeight="1">
      <c r="M50847" s="85"/>
    </row>
    <row r="50848" spans="13:13" ht="49.2" customHeight="1">
      <c r="M50848" s="85"/>
    </row>
    <row r="50849" spans="13:13" ht="49.2" customHeight="1">
      <c r="M50849" s="85"/>
    </row>
    <row r="50850" spans="13:13" ht="49.2" customHeight="1">
      <c r="M50850" s="85"/>
    </row>
    <row r="50851" spans="13:13" ht="49.2" customHeight="1">
      <c r="M50851" s="85"/>
    </row>
    <row r="50852" spans="13:13" ht="49.2" customHeight="1">
      <c r="M50852" s="85"/>
    </row>
    <row r="50853" spans="13:13" ht="49.2" customHeight="1">
      <c r="M50853" s="85"/>
    </row>
    <row r="50854" spans="13:13" ht="49.2" customHeight="1">
      <c r="M50854" s="85"/>
    </row>
    <row r="50855" spans="13:13" ht="49.2" customHeight="1">
      <c r="M50855" s="85"/>
    </row>
    <row r="50856" spans="13:13" ht="49.2" customHeight="1">
      <c r="M50856" s="85"/>
    </row>
    <row r="50857" spans="13:13" ht="49.2" customHeight="1">
      <c r="M50857" s="85"/>
    </row>
    <row r="50858" spans="13:13" ht="49.2" customHeight="1">
      <c r="M50858" s="85"/>
    </row>
    <row r="50859" spans="13:13" ht="49.2" customHeight="1">
      <c r="M50859" s="85"/>
    </row>
    <row r="50860" spans="13:13" ht="49.2" customHeight="1">
      <c r="M50860" s="85"/>
    </row>
    <row r="50861" spans="13:13" ht="49.2" customHeight="1">
      <c r="M50861" s="85"/>
    </row>
    <row r="50862" spans="13:13" ht="49.2" customHeight="1">
      <c r="M50862" s="85"/>
    </row>
    <row r="50863" spans="13:13" ht="49.2" customHeight="1">
      <c r="M50863" s="85"/>
    </row>
    <row r="50864" spans="13:13" ht="49.2" customHeight="1">
      <c r="M50864" s="85"/>
    </row>
    <row r="50865" spans="13:13" ht="49.2" customHeight="1">
      <c r="M50865" s="85"/>
    </row>
    <row r="50866" spans="13:13" ht="49.2" customHeight="1">
      <c r="M50866" s="85"/>
    </row>
    <row r="50867" spans="13:13" ht="49.2" customHeight="1">
      <c r="M50867" s="85"/>
    </row>
    <row r="50868" spans="13:13" ht="49.2" customHeight="1">
      <c r="M50868" s="85"/>
    </row>
    <row r="50869" spans="13:13" ht="49.2" customHeight="1">
      <c r="M50869" s="85"/>
    </row>
    <row r="50870" spans="13:13" ht="49.2" customHeight="1">
      <c r="M50870" s="85"/>
    </row>
    <row r="50871" spans="13:13" ht="49.2" customHeight="1">
      <c r="M50871" s="85"/>
    </row>
    <row r="50872" spans="13:13" ht="49.2" customHeight="1">
      <c r="M50872" s="85"/>
    </row>
    <row r="50873" spans="13:13" ht="49.2" customHeight="1">
      <c r="M50873" s="85"/>
    </row>
    <row r="50874" spans="13:13" ht="49.2" customHeight="1">
      <c r="M50874" s="85"/>
    </row>
    <row r="50875" spans="13:13" ht="49.2" customHeight="1">
      <c r="M50875" s="85"/>
    </row>
    <row r="50876" spans="13:13" ht="49.2" customHeight="1">
      <c r="M50876" s="85"/>
    </row>
    <row r="50877" spans="13:13" ht="49.2" customHeight="1">
      <c r="M50877" s="85"/>
    </row>
    <row r="50878" spans="13:13" ht="49.2" customHeight="1">
      <c r="M50878" s="85"/>
    </row>
    <row r="50879" spans="13:13" ht="49.2" customHeight="1">
      <c r="M50879" s="85"/>
    </row>
    <row r="50880" spans="13:13" ht="49.2" customHeight="1">
      <c r="M50880" s="85"/>
    </row>
    <row r="50881" spans="13:13" ht="49.2" customHeight="1">
      <c r="M50881" s="85"/>
    </row>
    <row r="50882" spans="13:13" ht="49.2" customHeight="1">
      <c r="M50882" s="85"/>
    </row>
    <row r="50883" spans="13:13" ht="49.2" customHeight="1">
      <c r="M50883" s="85"/>
    </row>
    <row r="50884" spans="13:13" ht="49.2" customHeight="1">
      <c r="M50884" s="85"/>
    </row>
    <row r="50885" spans="13:13" ht="49.2" customHeight="1">
      <c r="M50885" s="85"/>
    </row>
    <row r="50886" spans="13:13" ht="49.2" customHeight="1">
      <c r="M50886" s="85"/>
    </row>
    <row r="50887" spans="13:13" ht="49.2" customHeight="1">
      <c r="M50887" s="85"/>
    </row>
    <row r="50888" spans="13:13" ht="49.2" customHeight="1">
      <c r="M50888" s="85"/>
    </row>
    <row r="50889" spans="13:13" ht="49.2" customHeight="1">
      <c r="M50889" s="85"/>
    </row>
    <row r="50890" spans="13:13" ht="49.2" customHeight="1">
      <c r="M50890" s="85"/>
    </row>
    <row r="50891" spans="13:13" ht="49.2" customHeight="1">
      <c r="M50891" s="85"/>
    </row>
    <row r="50892" spans="13:13" ht="49.2" customHeight="1">
      <c r="M50892" s="85"/>
    </row>
    <row r="50893" spans="13:13" ht="49.2" customHeight="1">
      <c r="M50893" s="85"/>
    </row>
    <row r="50894" spans="13:13" ht="49.2" customHeight="1">
      <c r="M50894" s="85"/>
    </row>
    <row r="50895" spans="13:13" ht="49.2" customHeight="1">
      <c r="M50895" s="85"/>
    </row>
    <row r="50896" spans="13:13" ht="49.2" customHeight="1">
      <c r="M50896" s="85"/>
    </row>
    <row r="50897" spans="13:13" ht="49.2" customHeight="1">
      <c r="M50897" s="85"/>
    </row>
    <row r="50898" spans="13:13" ht="49.2" customHeight="1">
      <c r="M50898" s="85"/>
    </row>
    <row r="50899" spans="13:13" ht="49.2" customHeight="1">
      <c r="M50899" s="85"/>
    </row>
    <row r="50900" spans="13:13" ht="49.2" customHeight="1">
      <c r="M50900" s="85"/>
    </row>
    <row r="50901" spans="13:13" ht="49.2" customHeight="1">
      <c r="M50901" s="85"/>
    </row>
    <row r="50902" spans="13:13" ht="49.2" customHeight="1">
      <c r="M50902" s="85"/>
    </row>
    <row r="50903" spans="13:13" ht="49.2" customHeight="1">
      <c r="M50903" s="85"/>
    </row>
    <row r="50904" spans="13:13" ht="49.2" customHeight="1">
      <c r="M50904" s="85"/>
    </row>
    <row r="50905" spans="13:13" ht="49.2" customHeight="1">
      <c r="M50905" s="85"/>
    </row>
    <row r="50906" spans="13:13" ht="49.2" customHeight="1">
      <c r="M50906" s="85"/>
    </row>
    <row r="50907" spans="13:13" ht="49.2" customHeight="1">
      <c r="M50907" s="85"/>
    </row>
    <row r="50908" spans="13:13" ht="49.2" customHeight="1">
      <c r="M50908" s="85"/>
    </row>
    <row r="50909" spans="13:13" ht="49.2" customHeight="1">
      <c r="M50909" s="85"/>
    </row>
    <row r="50910" spans="13:13" ht="49.2" customHeight="1">
      <c r="M50910" s="85"/>
    </row>
    <row r="50911" spans="13:13" ht="49.2" customHeight="1">
      <c r="M50911" s="85"/>
    </row>
    <row r="50912" spans="13:13" ht="49.2" customHeight="1">
      <c r="M50912" s="85"/>
    </row>
    <row r="50913" spans="13:13" ht="49.2" customHeight="1">
      <c r="M50913" s="85"/>
    </row>
    <row r="50914" spans="13:13" ht="49.2" customHeight="1">
      <c r="M50914" s="85"/>
    </row>
    <row r="50915" spans="13:13" ht="49.2" customHeight="1">
      <c r="M50915" s="85"/>
    </row>
    <row r="50916" spans="13:13" ht="49.2" customHeight="1">
      <c r="M50916" s="85"/>
    </row>
    <row r="50917" spans="13:13" ht="49.2" customHeight="1">
      <c r="M50917" s="85"/>
    </row>
    <row r="50918" spans="13:13" ht="49.2" customHeight="1">
      <c r="M50918" s="85"/>
    </row>
    <row r="50919" spans="13:13" ht="49.2" customHeight="1">
      <c r="M50919" s="85"/>
    </row>
    <row r="50920" spans="13:13" ht="49.2" customHeight="1">
      <c r="M50920" s="85"/>
    </row>
    <row r="50921" spans="13:13" ht="49.2" customHeight="1">
      <c r="M50921" s="85"/>
    </row>
    <row r="50922" spans="13:13" ht="49.2" customHeight="1">
      <c r="M50922" s="85"/>
    </row>
    <row r="50923" spans="13:13" ht="49.2" customHeight="1">
      <c r="M50923" s="85"/>
    </row>
    <row r="50924" spans="13:13" ht="49.2" customHeight="1">
      <c r="M50924" s="85"/>
    </row>
    <row r="50925" spans="13:13" ht="49.2" customHeight="1">
      <c r="M50925" s="85"/>
    </row>
    <row r="50926" spans="13:13" ht="49.2" customHeight="1">
      <c r="M50926" s="85"/>
    </row>
    <row r="50927" spans="13:13" ht="49.2" customHeight="1">
      <c r="M50927" s="85"/>
    </row>
    <row r="50928" spans="13:13" ht="49.2" customHeight="1">
      <c r="M50928" s="85"/>
    </row>
    <row r="50929" spans="13:13" ht="49.2" customHeight="1">
      <c r="M50929" s="85"/>
    </row>
    <row r="50930" spans="13:13" ht="49.2" customHeight="1">
      <c r="M50930" s="85"/>
    </row>
    <row r="50931" spans="13:13" ht="49.2" customHeight="1">
      <c r="M50931" s="85"/>
    </row>
    <row r="50932" spans="13:13" ht="49.2" customHeight="1">
      <c r="M50932" s="85"/>
    </row>
    <row r="50933" spans="13:13" ht="49.2" customHeight="1">
      <c r="M50933" s="85"/>
    </row>
    <row r="50934" spans="13:13" ht="49.2" customHeight="1">
      <c r="M50934" s="85"/>
    </row>
    <row r="50935" spans="13:13" ht="49.2" customHeight="1">
      <c r="M50935" s="85"/>
    </row>
    <row r="50936" spans="13:13" ht="49.2" customHeight="1">
      <c r="M50936" s="85"/>
    </row>
    <row r="50937" spans="13:13" ht="49.2" customHeight="1">
      <c r="M50937" s="85"/>
    </row>
    <row r="50938" spans="13:13" ht="49.2" customHeight="1">
      <c r="M50938" s="85"/>
    </row>
    <row r="50939" spans="13:13" ht="49.2" customHeight="1">
      <c r="M50939" s="85"/>
    </row>
    <row r="50940" spans="13:13" ht="49.2" customHeight="1">
      <c r="M50940" s="85"/>
    </row>
    <row r="50941" spans="13:13" ht="49.2" customHeight="1">
      <c r="M50941" s="85"/>
    </row>
    <row r="50942" spans="13:13" ht="49.2" customHeight="1">
      <c r="M50942" s="85"/>
    </row>
    <row r="50943" spans="13:13" ht="49.2" customHeight="1">
      <c r="M50943" s="85"/>
    </row>
    <row r="50944" spans="13:13" ht="49.2" customHeight="1">
      <c r="M50944" s="85"/>
    </row>
    <row r="50945" spans="13:13" ht="49.2" customHeight="1">
      <c r="M50945" s="85"/>
    </row>
    <row r="50946" spans="13:13" ht="49.2" customHeight="1">
      <c r="M50946" s="85"/>
    </row>
    <row r="50947" spans="13:13" ht="49.2" customHeight="1">
      <c r="M50947" s="85"/>
    </row>
    <row r="50948" spans="13:13" ht="49.2" customHeight="1">
      <c r="M50948" s="85"/>
    </row>
    <row r="50949" spans="13:13" ht="49.2" customHeight="1">
      <c r="M50949" s="85"/>
    </row>
    <row r="50950" spans="13:13" ht="49.2" customHeight="1">
      <c r="M50950" s="85"/>
    </row>
    <row r="50951" spans="13:13" ht="49.2" customHeight="1">
      <c r="M50951" s="85"/>
    </row>
    <row r="50952" spans="13:13" ht="49.2" customHeight="1">
      <c r="M50952" s="85"/>
    </row>
    <row r="50953" spans="13:13" ht="49.2" customHeight="1">
      <c r="M50953" s="85"/>
    </row>
    <row r="50954" spans="13:13" ht="49.2" customHeight="1">
      <c r="M50954" s="85"/>
    </row>
    <row r="50955" spans="13:13" ht="49.2" customHeight="1">
      <c r="M50955" s="85"/>
    </row>
    <row r="50956" spans="13:13" ht="49.2" customHeight="1">
      <c r="M50956" s="85"/>
    </row>
    <row r="50957" spans="13:13" ht="49.2" customHeight="1">
      <c r="M50957" s="85"/>
    </row>
    <row r="50958" spans="13:13" ht="49.2" customHeight="1">
      <c r="M50958" s="85"/>
    </row>
    <row r="50959" spans="13:13" ht="49.2" customHeight="1">
      <c r="M50959" s="85"/>
    </row>
    <row r="50960" spans="13:13" ht="49.2" customHeight="1">
      <c r="M50960" s="85"/>
    </row>
    <row r="50961" spans="13:13" ht="49.2" customHeight="1">
      <c r="M50961" s="85"/>
    </row>
    <row r="50962" spans="13:13" ht="49.2" customHeight="1">
      <c r="M50962" s="85"/>
    </row>
    <row r="50963" spans="13:13" ht="49.2" customHeight="1">
      <c r="M50963" s="85"/>
    </row>
    <row r="50964" spans="13:13" ht="49.2" customHeight="1">
      <c r="M50964" s="85"/>
    </row>
    <row r="50965" spans="13:13" ht="49.2" customHeight="1">
      <c r="M50965" s="85"/>
    </row>
    <row r="50966" spans="13:13" ht="49.2" customHeight="1">
      <c r="M50966" s="85"/>
    </row>
    <row r="50967" spans="13:13" ht="49.2" customHeight="1">
      <c r="M50967" s="85"/>
    </row>
    <row r="50968" spans="13:13" ht="49.2" customHeight="1">
      <c r="M50968" s="85"/>
    </row>
    <row r="50969" spans="13:13" ht="49.2" customHeight="1">
      <c r="M50969" s="85"/>
    </row>
    <row r="50970" spans="13:13" ht="49.2" customHeight="1">
      <c r="M50970" s="85"/>
    </row>
    <row r="50971" spans="13:13" ht="49.2" customHeight="1">
      <c r="M50971" s="85"/>
    </row>
    <row r="50972" spans="13:13" ht="49.2" customHeight="1">
      <c r="M50972" s="85"/>
    </row>
    <row r="50973" spans="13:13" ht="49.2" customHeight="1">
      <c r="M50973" s="85"/>
    </row>
    <row r="50974" spans="13:13" ht="49.2" customHeight="1">
      <c r="M50974" s="85"/>
    </row>
    <row r="50975" spans="13:13" ht="49.2" customHeight="1">
      <c r="M50975" s="85"/>
    </row>
    <row r="50976" spans="13:13" ht="49.2" customHeight="1">
      <c r="M50976" s="85"/>
    </row>
    <row r="50977" spans="13:13" ht="49.2" customHeight="1">
      <c r="M50977" s="85"/>
    </row>
    <row r="50978" spans="13:13" ht="49.2" customHeight="1">
      <c r="M50978" s="85"/>
    </row>
    <row r="50979" spans="13:13" ht="49.2" customHeight="1">
      <c r="M50979" s="85"/>
    </row>
    <row r="50980" spans="13:13" ht="49.2" customHeight="1">
      <c r="M50980" s="85"/>
    </row>
    <row r="50981" spans="13:13" ht="49.2" customHeight="1">
      <c r="M50981" s="85"/>
    </row>
    <row r="50982" spans="13:13" ht="49.2" customHeight="1">
      <c r="M50982" s="85"/>
    </row>
    <row r="50983" spans="13:13" ht="49.2" customHeight="1">
      <c r="M50983" s="85"/>
    </row>
    <row r="50984" spans="13:13" ht="49.2" customHeight="1">
      <c r="M50984" s="85"/>
    </row>
    <row r="50985" spans="13:13" ht="49.2" customHeight="1">
      <c r="M50985" s="85"/>
    </row>
    <row r="50986" spans="13:13" ht="49.2" customHeight="1">
      <c r="M50986" s="85"/>
    </row>
    <row r="50987" spans="13:13" ht="49.2" customHeight="1">
      <c r="M50987" s="85"/>
    </row>
    <row r="50988" spans="13:13" ht="49.2" customHeight="1">
      <c r="M50988" s="85"/>
    </row>
    <row r="50989" spans="13:13" ht="49.2" customHeight="1">
      <c r="M50989" s="85"/>
    </row>
    <row r="50990" spans="13:13" ht="49.2" customHeight="1">
      <c r="M50990" s="85"/>
    </row>
    <row r="50991" spans="13:13" ht="49.2" customHeight="1">
      <c r="M50991" s="85"/>
    </row>
    <row r="50992" spans="13:13" ht="49.2" customHeight="1">
      <c r="M50992" s="85"/>
    </row>
    <row r="50993" spans="13:13" ht="49.2" customHeight="1">
      <c r="M50993" s="85"/>
    </row>
    <row r="50994" spans="13:13" ht="49.2" customHeight="1">
      <c r="M50994" s="85"/>
    </row>
    <row r="50995" spans="13:13" ht="49.2" customHeight="1">
      <c r="M50995" s="85"/>
    </row>
    <row r="50996" spans="13:13" ht="49.2" customHeight="1">
      <c r="M50996" s="85"/>
    </row>
    <row r="50997" spans="13:13" ht="49.2" customHeight="1">
      <c r="M50997" s="85"/>
    </row>
    <row r="50998" spans="13:13" ht="49.2" customHeight="1">
      <c r="M50998" s="85"/>
    </row>
    <row r="50999" spans="13:13" ht="49.2" customHeight="1">
      <c r="M50999" s="85"/>
    </row>
    <row r="51000" spans="13:13" ht="49.2" customHeight="1">
      <c r="M51000" s="85"/>
    </row>
    <row r="51001" spans="13:13" ht="49.2" customHeight="1">
      <c r="M51001" s="85"/>
    </row>
    <row r="51002" spans="13:13" ht="49.2" customHeight="1">
      <c r="M51002" s="85"/>
    </row>
    <row r="51003" spans="13:13" ht="49.2" customHeight="1">
      <c r="M51003" s="85"/>
    </row>
    <row r="51004" spans="13:13" ht="49.2" customHeight="1">
      <c r="M51004" s="85"/>
    </row>
    <row r="51005" spans="13:13" ht="49.2" customHeight="1">
      <c r="M51005" s="85"/>
    </row>
    <row r="51006" spans="13:13" ht="49.2" customHeight="1">
      <c r="M51006" s="85"/>
    </row>
    <row r="51007" spans="13:13" ht="49.2" customHeight="1">
      <c r="M51007" s="85"/>
    </row>
    <row r="51008" spans="13:13" ht="49.2" customHeight="1">
      <c r="M51008" s="85"/>
    </row>
    <row r="51009" spans="13:13" ht="49.2" customHeight="1">
      <c r="M51009" s="85"/>
    </row>
    <row r="51010" spans="13:13" ht="49.2" customHeight="1">
      <c r="M51010" s="85"/>
    </row>
    <row r="51011" spans="13:13" ht="49.2" customHeight="1">
      <c r="M51011" s="85"/>
    </row>
    <row r="51012" spans="13:13" ht="49.2" customHeight="1">
      <c r="M51012" s="85"/>
    </row>
    <row r="51013" spans="13:13" ht="49.2" customHeight="1">
      <c r="M51013" s="85"/>
    </row>
    <row r="51014" spans="13:13" ht="49.2" customHeight="1">
      <c r="M51014" s="85"/>
    </row>
    <row r="51015" spans="13:13" ht="49.2" customHeight="1">
      <c r="M51015" s="85"/>
    </row>
    <row r="51016" spans="13:13" ht="49.2" customHeight="1">
      <c r="M51016" s="85"/>
    </row>
    <row r="51017" spans="13:13" ht="49.2" customHeight="1">
      <c r="M51017" s="85"/>
    </row>
    <row r="51018" spans="13:13" ht="49.2" customHeight="1">
      <c r="M51018" s="85"/>
    </row>
    <row r="51019" spans="13:13" ht="49.2" customHeight="1">
      <c r="M51019" s="85"/>
    </row>
    <row r="51020" spans="13:13" ht="49.2" customHeight="1">
      <c r="M51020" s="85"/>
    </row>
    <row r="51021" spans="13:13" ht="49.2" customHeight="1">
      <c r="M51021" s="85"/>
    </row>
    <row r="51022" spans="13:13" ht="49.2" customHeight="1">
      <c r="M51022" s="85"/>
    </row>
    <row r="51023" spans="13:13" ht="49.2" customHeight="1">
      <c r="M51023" s="85"/>
    </row>
    <row r="51024" spans="13:13" ht="49.2" customHeight="1">
      <c r="M51024" s="85"/>
    </row>
    <row r="51025" spans="13:13" ht="49.2" customHeight="1">
      <c r="M51025" s="85"/>
    </row>
    <row r="51026" spans="13:13" ht="49.2" customHeight="1">
      <c r="M51026" s="85"/>
    </row>
    <row r="51027" spans="13:13" ht="49.2" customHeight="1">
      <c r="M51027" s="85"/>
    </row>
    <row r="51028" spans="13:13" ht="49.2" customHeight="1">
      <c r="M51028" s="85"/>
    </row>
    <row r="51029" spans="13:13" ht="49.2" customHeight="1">
      <c r="M51029" s="85"/>
    </row>
    <row r="51030" spans="13:13" ht="49.2" customHeight="1">
      <c r="M51030" s="85"/>
    </row>
    <row r="51031" spans="13:13" ht="49.2" customHeight="1">
      <c r="M51031" s="85"/>
    </row>
    <row r="51032" spans="13:13" ht="49.2" customHeight="1">
      <c r="M51032" s="85"/>
    </row>
    <row r="51033" spans="13:13" ht="49.2" customHeight="1">
      <c r="M51033" s="85"/>
    </row>
    <row r="51034" spans="13:13" ht="49.2" customHeight="1">
      <c r="M51034" s="85"/>
    </row>
    <row r="51035" spans="13:13" ht="49.2" customHeight="1">
      <c r="M51035" s="85"/>
    </row>
    <row r="51036" spans="13:13" ht="49.2" customHeight="1">
      <c r="M51036" s="85"/>
    </row>
    <row r="51037" spans="13:13" ht="49.2" customHeight="1">
      <c r="M51037" s="85"/>
    </row>
    <row r="51038" spans="13:13" ht="49.2" customHeight="1">
      <c r="M51038" s="85"/>
    </row>
    <row r="51039" spans="13:13" ht="49.2" customHeight="1">
      <c r="M51039" s="85"/>
    </row>
    <row r="51040" spans="13:13" ht="49.2" customHeight="1">
      <c r="M51040" s="85"/>
    </row>
    <row r="51041" spans="13:13" ht="49.2" customHeight="1">
      <c r="M51041" s="85"/>
    </row>
    <row r="51042" spans="13:13" ht="49.2" customHeight="1">
      <c r="M51042" s="85"/>
    </row>
    <row r="51043" spans="13:13" ht="49.2" customHeight="1">
      <c r="M51043" s="85"/>
    </row>
    <row r="51044" spans="13:13" ht="49.2" customHeight="1">
      <c r="M51044" s="85"/>
    </row>
    <row r="51045" spans="13:13" ht="49.2" customHeight="1">
      <c r="M51045" s="85"/>
    </row>
    <row r="51046" spans="13:13" ht="49.2" customHeight="1">
      <c r="M51046" s="85"/>
    </row>
    <row r="51047" spans="13:13" ht="49.2" customHeight="1">
      <c r="M51047" s="85"/>
    </row>
    <row r="51048" spans="13:13" ht="49.2" customHeight="1">
      <c r="M51048" s="85"/>
    </row>
    <row r="51049" spans="13:13" ht="49.2" customHeight="1">
      <c r="M51049" s="85"/>
    </row>
    <row r="51050" spans="13:13" ht="49.2" customHeight="1">
      <c r="M51050" s="85"/>
    </row>
    <row r="51051" spans="13:13" ht="49.2" customHeight="1">
      <c r="M51051" s="85"/>
    </row>
    <row r="51052" spans="13:13" ht="49.2" customHeight="1">
      <c r="M51052" s="85"/>
    </row>
    <row r="51053" spans="13:13" ht="49.2" customHeight="1">
      <c r="M51053" s="85"/>
    </row>
    <row r="51054" spans="13:13" ht="49.2" customHeight="1">
      <c r="M51054" s="85"/>
    </row>
    <row r="51055" spans="13:13" ht="49.2" customHeight="1">
      <c r="M51055" s="85"/>
    </row>
    <row r="51056" spans="13:13" ht="49.2" customHeight="1">
      <c r="M51056" s="85"/>
    </row>
    <row r="51057" spans="13:13" ht="49.2" customHeight="1">
      <c r="M51057" s="85"/>
    </row>
    <row r="51058" spans="13:13" ht="49.2" customHeight="1">
      <c r="M51058" s="85"/>
    </row>
    <row r="51059" spans="13:13" ht="49.2" customHeight="1">
      <c r="M51059" s="85"/>
    </row>
    <row r="51060" spans="13:13" ht="49.2" customHeight="1">
      <c r="M51060" s="85"/>
    </row>
    <row r="51061" spans="13:13" ht="49.2" customHeight="1">
      <c r="M51061" s="85"/>
    </row>
    <row r="51062" spans="13:13" ht="49.2" customHeight="1">
      <c r="M51062" s="85"/>
    </row>
    <row r="51063" spans="13:13" ht="49.2" customHeight="1">
      <c r="M51063" s="85"/>
    </row>
    <row r="51064" spans="13:13" ht="49.2" customHeight="1">
      <c r="M51064" s="85"/>
    </row>
    <row r="51065" spans="13:13" ht="49.2" customHeight="1">
      <c r="M51065" s="85"/>
    </row>
    <row r="51066" spans="13:13" ht="49.2" customHeight="1">
      <c r="M51066" s="85"/>
    </row>
    <row r="51067" spans="13:13" ht="49.2" customHeight="1">
      <c r="M51067" s="85"/>
    </row>
    <row r="51068" spans="13:13" ht="49.2" customHeight="1">
      <c r="M51068" s="85"/>
    </row>
    <row r="51069" spans="13:13" ht="49.2" customHeight="1">
      <c r="M51069" s="85"/>
    </row>
    <row r="51070" spans="13:13" ht="49.2" customHeight="1">
      <c r="M51070" s="85"/>
    </row>
    <row r="51071" spans="13:13" ht="49.2" customHeight="1">
      <c r="M51071" s="85"/>
    </row>
    <row r="51072" spans="13:13" ht="49.2" customHeight="1">
      <c r="M51072" s="85"/>
    </row>
    <row r="51073" spans="13:13" ht="49.2" customHeight="1">
      <c r="M51073" s="85"/>
    </row>
    <row r="51074" spans="13:13" ht="49.2" customHeight="1">
      <c r="M51074" s="85"/>
    </row>
    <row r="51075" spans="13:13" ht="49.2" customHeight="1">
      <c r="M51075" s="85"/>
    </row>
    <row r="51076" spans="13:13" ht="49.2" customHeight="1">
      <c r="M51076" s="85"/>
    </row>
    <row r="51077" spans="13:13" ht="49.2" customHeight="1">
      <c r="M51077" s="85"/>
    </row>
    <row r="51078" spans="13:13" ht="49.2" customHeight="1">
      <c r="M51078" s="85"/>
    </row>
    <row r="51079" spans="13:13" ht="49.2" customHeight="1">
      <c r="M51079" s="85"/>
    </row>
    <row r="51080" spans="13:13" ht="49.2" customHeight="1">
      <c r="M51080" s="85"/>
    </row>
    <row r="51081" spans="13:13" ht="49.2" customHeight="1">
      <c r="M51081" s="85"/>
    </row>
    <row r="51082" spans="13:13" ht="49.2" customHeight="1">
      <c r="M51082" s="85"/>
    </row>
    <row r="51083" spans="13:13" ht="49.2" customHeight="1">
      <c r="M51083" s="85"/>
    </row>
    <row r="51084" spans="13:13" ht="49.2" customHeight="1">
      <c r="M51084" s="85"/>
    </row>
    <row r="51085" spans="13:13" ht="49.2" customHeight="1">
      <c r="M51085" s="85"/>
    </row>
    <row r="51086" spans="13:13" ht="49.2" customHeight="1">
      <c r="M51086" s="85"/>
    </row>
    <row r="51087" spans="13:13" ht="49.2" customHeight="1">
      <c r="M51087" s="85"/>
    </row>
    <row r="51088" spans="13:13" ht="49.2" customHeight="1">
      <c r="M51088" s="85"/>
    </row>
    <row r="51089" spans="13:13" ht="49.2" customHeight="1">
      <c r="M51089" s="85"/>
    </row>
    <row r="51090" spans="13:13" ht="49.2" customHeight="1">
      <c r="M51090" s="85"/>
    </row>
    <row r="51091" spans="13:13" ht="49.2" customHeight="1">
      <c r="M51091" s="85"/>
    </row>
    <row r="51092" spans="13:13" ht="49.2" customHeight="1">
      <c r="M51092" s="85"/>
    </row>
    <row r="51093" spans="13:13" ht="49.2" customHeight="1">
      <c r="M51093" s="85"/>
    </row>
    <row r="51094" spans="13:13" ht="49.2" customHeight="1">
      <c r="M51094" s="85"/>
    </row>
    <row r="51095" spans="13:13" ht="49.2" customHeight="1">
      <c r="M51095" s="85"/>
    </row>
    <row r="51096" spans="13:13" ht="49.2" customHeight="1">
      <c r="M51096" s="85"/>
    </row>
    <row r="51097" spans="13:13" ht="49.2" customHeight="1">
      <c r="M51097" s="85"/>
    </row>
    <row r="51098" spans="13:13" ht="49.2" customHeight="1">
      <c r="M51098" s="85"/>
    </row>
    <row r="51099" spans="13:13" ht="49.2" customHeight="1">
      <c r="M51099" s="85"/>
    </row>
    <row r="51100" spans="13:13" ht="49.2" customHeight="1">
      <c r="M51100" s="85"/>
    </row>
    <row r="51101" spans="13:13" ht="49.2" customHeight="1">
      <c r="M51101" s="85"/>
    </row>
    <row r="51102" spans="13:13" ht="49.2" customHeight="1">
      <c r="M51102" s="85"/>
    </row>
    <row r="51103" spans="13:13" ht="49.2" customHeight="1">
      <c r="M51103" s="85"/>
    </row>
    <row r="51104" spans="13:13" ht="49.2" customHeight="1">
      <c r="M51104" s="85"/>
    </row>
    <row r="51105" spans="13:13" ht="49.2" customHeight="1">
      <c r="M51105" s="85"/>
    </row>
    <row r="51106" spans="13:13" ht="49.2" customHeight="1">
      <c r="M51106" s="85"/>
    </row>
    <row r="51107" spans="13:13" ht="49.2" customHeight="1">
      <c r="M51107" s="85"/>
    </row>
    <row r="51108" spans="13:13" ht="49.2" customHeight="1">
      <c r="M51108" s="85"/>
    </row>
    <row r="51109" spans="13:13" ht="49.2" customHeight="1">
      <c r="M51109" s="85"/>
    </row>
    <row r="51110" spans="13:13" ht="49.2" customHeight="1">
      <c r="M51110" s="85"/>
    </row>
    <row r="51111" spans="13:13" ht="49.2" customHeight="1">
      <c r="M51111" s="85"/>
    </row>
    <row r="51112" spans="13:13" ht="49.2" customHeight="1">
      <c r="M51112" s="85"/>
    </row>
    <row r="51113" spans="13:13" ht="49.2" customHeight="1">
      <c r="M51113" s="85"/>
    </row>
    <row r="51114" spans="13:13" ht="49.2" customHeight="1">
      <c r="M51114" s="85"/>
    </row>
    <row r="51115" spans="13:13" ht="49.2" customHeight="1">
      <c r="M51115" s="85"/>
    </row>
    <row r="51116" spans="13:13" ht="49.2" customHeight="1">
      <c r="M51116" s="85"/>
    </row>
    <row r="51117" spans="13:13" ht="49.2" customHeight="1">
      <c r="M51117" s="85"/>
    </row>
    <row r="51118" spans="13:13" ht="49.2" customHeight="1">
      <c r="M51118" s="85"/>
    </row>
    <row r="51119" spans="13:13" ht="49.2" customHeight="1">
      <c r="M51119" s="85"/>
    </row>
    <row r="51120" spans="13:13" ht="49.2" customHeight="1">
      <c r="M51120" s="85"/>
    </row>
    <row r="51121" spans="13:13" ht="49.2" customHeight="1">
      <c r="M51121" s="85"/>
    </row>
    <row r="51122" spans="13:13" ht="49.2" customHeight="1">
      <c r="M51122" s="85"/>
    </row>
    <row r="51123" spans="13:13" ht="49.2" customHeight="1">
      <c r="M51123" s="85"/>
    </row>
    <row r="51124" spans="13:13" ht="49.2" customHeight="1">
      <c r="M51124" s="85"/>
    </row>
    <row r="51125" spans="13:13" ht="49.2" customHeight="1">
      <c r="M51125" s="85"/>
    </row>
    <row r="51126" spans="13:13" ht="49.2" customHeight="1">
      <c r="M51126" s="85"/>
    </row>
    <row r="51127" spans="13:13" ht="49.2" customHeight="1">
      <c r="M51127" s="85"/>
    </row>
    <row r="51128" spans="13:13" ht="49.2" customHeight="1">
      <c r="M51128" s="85"/>
    </row>
    <row r="51129" spans="13:13" ht="49.2" customHeight="1">
      <c r="M51129" s="85"/>
    </row>
    <row r="51130" spans="13:13" ht="49.2" customHeight="1">
      <c r="M51130" s="85"/>
    </row>
    <row r="51131" spans="13:13" ht="49.2" customHeight="1">
      <c r="M51131" s="85"/>
    </row>
    <row r="51132" spans="13:13" ht="49.2" customHeight="1">
      <c r="M51132" s="85"/>
    </row>
    <row r="51133" spans="13:13" ht="49.2" customHeight="1">
      <c r="M51133" s="85"/>
    </row>
    <row r="51134" spans="13:13" ht="49.2" customHeight="1">
      <c r="M51134" s="85"/>
    </row>
    <row r="51135" spans="13:13" ht="49.2" customHeight="1">
      <c r="M51135" s="85"/>
    </row>
    <row r="51136" spans="13:13" ht="49.2" customHeight="1">
      <c r="M51136" s="85"/>
    </row>
    <row r="51137" spans="13:13" ht="49.2" customHeight="1">
      <c r="M51137" s="85"/>
    </row>
    <row r="51138" spans="13:13" ht="49.2" customHeight="1">
      <c r="M51138" s="85"/>
    </row>
    <row r="51139" spans="13:13" ht="49.2" customHeight="1">
      <c r="M51139" s="85"/>
    </row>
    <row r="51140" spans="13:13" ht="49.2" customHeight="1">
      <c r="M51140" s="85"/>
    </row>
    <row r="51141" spans="13:13" ht="49.2" customHeight="1">
      <c r="M51141" s="85"/>
    </row>
    <row r="51142" spans="13:13" ht="49.2" customHeight="1">
      <c r="M51142" s="85"/>
    </row>
    <row r="51143" spans="13:13" ht="49.2" customHeight="1">
      <c r="M51143" s="85"/>
    </row>
    <row r="51144" spans="13:13" ht="49.2" customHeight="1">
      <c r="M51144" s="85"/>
    </row>
    <row r="51145" spans="13:13" ht="49.2" customHeight="1">
      <c r="M51145" s="85"/>
    </row>
    <row r="51146" spans="13:13" ht="49.2" customHeight="1">
      <c r="M51146" s="85"/>
    </row>
    <row r="51147" spans="13:13" ht="49.2" customHeight="1">
      <c r="M51147" s="85"/>
    </row>
    <row r="51148" spans="13:13" ht="49.2" customHeight="1">
      <c r="M51148" s="85"/>
    </row>
    <row r="51149" spans="13:13" ht="49.2" customHeight="1">
      <c r="M51149" s="85"/>
    </row>
    <row r="51150" spans="13:13" ht="49.2" customHeight="1">
      <c r="M51150" s="85"/>
    </row>
    <row r="51151" spans="13:13" ht="49.2" customHeight="1">
      <c r="M51151" s="85"/>
    </row>
    <row r="51152" spans="13:13" ht="49.2" customHeight="1">
      <c r="M51152" s="85"/>
    </row>
    <row r="51153" spans="13:13" ht="49.2" customHeight="1">
      <c r="M51153" s="85"/>
    </row>
    <row r="51154" spans="13:13" ht="49.2" customHeight="1">
      <c r="M51154" s="85"/>
    </row>
    <row r="51155" spans="13:13" ht="49.2" customHeight="1">
      <c r="M51155" s="85"/>
    </row>
    <row r="51156" spans="13:13" ht="49.2" customHeight="1">
      <c r="M51156" s="85"/>
    </row>
    <row r="51157" spans="13:13" ht="49.2" customHeight="1">
      <c r="M51157" s="85"/>
    </row>
    <row r="51158" spans="13:13" ht="49.2" customHeight="1">
      <c r="M51158" s="85"/>
    </row>
    <row r="51159" spans="13:13" ht="49.2" customHeight="1">
      <c r="M51159" s="85"/>
    </row>
    <row r="51160" spans="13:13" ht="49.2" customHeight="1">
      <c r="M51160" s="85"/>
    </row>
    <row r="51161" spans="13:13" ht="49.2" customHeight="1">
      <c r="M51161" s="85"/>
    </row>
    <row r="51162" spans="13:13" ht="49.2" customHeight="1">
      <c r="M51162" s="85"/>
    </row>
    <row r="51163" spans="13:13" ht="49.2" customHeight="1">
      <c r="M51163" s="85"/>
    </row>
    <row r="51164" spans="13:13" ht="49.2" customHeight="1">
      <c r="M51164" s="85"/>
    </row>
    <row r="51165" spans="13:13" ht="49.2" customHeight="1">
      <c r="M51165" s="85"/>
    </row>
    <row r="51166" spans="13:13" ht="49.2" customHeight="1">
      <c r="M51166" s="85"/>
    </row>
    <row r="51167" spans="13:13" ht="49.2" customHeight="1">
      <c r="M51167" s="85"/>
    </row>
    <row r="51168" spans="13:13" ht="49.2" customHeight="1">
      <c r="M51168" s="85"/>
    </row>
    <row r="51169" spans="13:13" ht="49.2" customHeight="1">
      <c r="M51169" s="85"/>
    </row>
    <row r="51170" spans="13:13" ht="49.2" customHeight="1">
      <c r="M51170" s="85"/>
    </row>
    <row r="51171" spans="13:13" ht="49.2" customHeight="1">
      <c r="M51171" s="85"/>
    </row>
    <row r="51172" spans="13:13" ht="49.2" customHeight="1">
      <c r="M51172" s="85"/>
    </row>
    <row r="51173" spans="13:13" ht="49.2" customHeight="1">
      <c r="M51173" s="85"/>
    </row>
    <row r="51174" spans="13:13" ht="49.2" customHeight="1">
      <c r="M51174" s="85"/>
    </row>
    <row r="51175" spans="13:13" ht="49.2" customHeight="1">
      <c r="M51175" s="85"/>
    </row>
    <row r="51176" spans="13:13" ht="49.2" customHeight="1">
      <c r="M51176" s="85"/>
    </row>
    <row r="51177" spans="13:13" ht="49.2" customHeight="1">
      <c r="M51177" s="85"/>
    </row>
    <row r="51178" spans="13:13" ht="49.2" customHeight="1">
      <c r="M51178" s="85"/>
    </row>
    <row r="51179" spans="13:13" ht="49.2" customHeight="1">
      <c r="M51179" s="85"/>
    </row>
    <row r="51180" spans="13:13" ht="49.2" customHeight="1">
      <c r="M51180" s="85"/>
    </row>
    <row r="51181" spans="13:13" ht="49.2" customHeight="1">
      <c r="M51181" s="85"/>
    </row>
    <row r="51182" spans="13:13" ht="49.2" customHeight="1">
      <c r="M51182" s="85"/>
    </row>
    <row r="51183" spans="13:13" ht="49.2" customHeight="1">
      <c r="M51183" s="85"/>
    </row>
    <row r="51184" spans="13:13" ht="49.2" customHeight="1">
      <c r="M51184" s="85"/>
    </row>
    <row r="51185" spans="13:13" ht="49.2" customHeight="1">
      <c r="M51185" s="85"/>
    </row>
    <row r="51186" spans="13:13" ht="49.2" customHeight="1">
      <c r="M51186" s="85"/>
    </row>
    <row r="51187" spans="13:13" ht="49.2" customHeight="1">
      <c r="M51187" s="85"/>
    </row>
    <row r="51188" spans="13:13" ht="49.2" customHeight="1">
      <c r="M51188" s="85"/>
    </row>
    <row r="51189" spans="13:13" ht="49.2" customHeight="1">
      <c r="M51189" s="85"/>
    </row>
    <row r="51190" spans="13:13" ht="49.2" customHeight="1">
      <c r="M51190" s="85"/>
    </row>
    <row r="51191" spans="13:13" ht="49.2" customHeight="1">
      <c r="M51191" s="85"/>
    </row>
    <row r="51192" spans="13:13" ht="49.2" customHeight="1">
      <c r="M51192" s="85"/>
    </row>
    <row r="51193" spans="13:13" ht="49.2" customHeight="1">
      <c r="M51193" s="85"/>
    </row>
    <row r="51194" spans="13:13" ht="49.2" customHeight="1">
      <c r="M51194" s="85"/>
    </row>
    <row r="51195" spans="13:13" ht="49.2" customHeight="1">
      <c r="M51195" s="85"/>
    </row>
    <row r="51196" spans="13:13" ht="49.2" customHeight="1">
      <c r="M51196" s="85"/>
    </row>
    <row r="51197" spans="13:13" ht="49.2" customHeight="1">
      <c r="M51197" s="85"/>
    </row>
    <row r="51198" spans="13:13" ht="49.2" customHeight="1">
      <c r="M51198" s="85"/>
    </row>
    <row r="51199" spans="13:13" ht="49.2" customHeight="1">
      <c r="M51199" s="85"/>
    </row>
    <row r="51200" spans="13:13" ht="49.2" customHeight="1">
      <c r="M51200" s="85"/>
    </row>
    <row r="51201" spans="13:13" ht="49.2" customHeight="1">
      <c r="M51201" s="85"/>
    </row>
    <row r="51202" spans="13:13" ht="49.2" customHeight="1">
      <c r="M51202" s="85"/>
    </row>
    <row r="51203" spans="13:13" ht="49.2" customHeight="1">
      <c r="M51203" s="85"/>
    </row>
    <row r="51204" spans="13:13" ht="49.2" customHeight="1">
      <c r="M51204" s="85"/>
    </row>
    <row r="51205" spans="13:13" ht="49.2" customHeight="1">
      <c r="M51205" s="85"/>
    </row>
    <row r="51206" spans="13:13" ht="49.2" customHeight="1">
      <c r="M51206" s="85"/>
    </row>
    <row r="51207" spans="13:13" ht="49.2" customHeight="1">
      <c r="M51207" s="85"/>
    </row>
    <row r="51208" spans="13:13" ht="49.2" customHeight="1">
      <c r="M51208" s="85"/>
    </row>
    <row r="51209" spans="13:13" ht="49.2" customHeight="1">
      <c r="M51209" s="85"/>
    </row>
    <row r="51210" spans="13:13" ht="49.2" customHeight="1">
      <c r="M51210" s="85"/>
    </row>
    <row r="51211" spans="13:13" ht="49.2" customHeight="1">
      <c r="M51211" s="85"/>
    </row>
    <row r="51212" spans="13:13" ht="49.2" customHeight="1">
      <c r="M51212" s="85"/>
    </row>
    <row r="51213" spans="13:13" ht="49.2" customHeight="1">
      <c r="M51213" s="85"/>
    </row>
    <row r="51214" spans="13:13" ht="49.2" customHeight="1">
      <c r="M51214" s="85"/>
    </row>
    <row r="51215" spans="13:13" ht="49.2" customHeight="1">
      <c r="M51215" s="85"/>
    </row>
    <row r="51216" spans="13:13" ht="49.2" customHeight="1">
      <c r="M51216" s="85"/>
    </row>
    <row r="51217" spans="13:13" ht="49.2" customHeight="1">
      <c r="M51217" s="85"/>
    </row>
    <row r="51218" spans="13:13" ht="49.2" customHeight="1">
      <c r="M51218" s="85"/>
    </row>
    <row r="51219" spans="13:13" ht="49.2" customHeight="1">
      <c r="M51219" s="85"/>
    </row>
    <row r="51220" spans="13:13" ht="49.2" customHeight="1">
      <c r="M51220" s="85"/>
    </row>
    <row r="51221" spans="13:13" ht="49.2" customHeight="1">
      <c r="M51221" s="85"/>
    </row>
    <row r="51222" spans="13:13" ht="49.2" customHeight="1">
      <c r="M51222" s="85"/>
    </row>
    <row r="51223" spans="13:13" ht="49.2" customHeight="1">
      <c r="M51223" s="85"/>
    </row>
    <row r="51224" spans="13:13" ht="49.2" customHeight="1">
      <c r="M51224" s="85"/>
    </row>
    <row r="51225" spans="13:13" ht="49.2" customHeight="1">
      <c r="M51225" s="85"/>
    </row>
    <row r="51226" spans="13:13" ht="49.2" customHeight="1">
      <c r="M51226" s="85"/>
    </row>
    <row r="51227" spans="13:13" ht="49.2" customHeight="1">
      <c r="M51227" s="85"/>
    </row>
    <row r="51228" spans="13:13" ht="49.2" customHeight="1">
      <c r="M51228" s="85"/>
    </row>
    <row r="51229" spans="13:13" ht="49.2" customHeight="1">
      <c r="M51229" s="85"/>
    </row>
    <row r="51230" spans="13:13" ht="49.2" customHeight="1">
      <c r="M51230" s="85"/>
    </row>
    <row r="51231" spans="13:13" ht="49.2" customHeight="1">
      <c r="M51231" s="85"/>
    </row>
    <row r="51232" spans="13:13" ht="49.2" customHeight="1">
      <c r="M51232" s="85"/>
    </row>
    <row r="51233" spans="13:13" ht="49.2" customHeight="1">
      <c r="M51233" s="85"/>
    </row>
    <row r="51234" spans="13:13" ht="49.2" customHeight="1">
      <c r="M51234" s="85"/>
    </row>
    <row r="51235" spans="13:13" ht="49.2" customHeight="1">
      <c r="M51235" s="85"/>
    </row>
    <row r="51236" spans="13:13" ht="49.2" customHeight="1">
      <c r="M51236" s="85"/>
    </row>
    <row r="51237" spans="13:13" ht="49.2" customHeight="1">
      <c r="M51237" s="85"/>
    </row>
    <row r="51238" spans="13:13" ht="49.2" customHeight="1">
      <c r="M51238" s="85"/>
    </row>
    <row r="51239" spans="13:13" ht="49.2" customHeight="1">
      <c r="M51239" s="85"/>
    </row>
    <row r="51240" spans="13:13" ht="49.2" customHeight="1">
      <c r="M51240" s="85"/>
    </row>
    <row r="51241" spans="13:13" ht="49.2" customHeight="1">
      <c r="M51241" s="85"/>
    </row>
    <row r="51242" spans="13:13" ht="49.2" customHeight="1">
      <c r="M51242" s="85"/>
    </row>
    <row r="51243" spans="13:13" ht="49.2" customHeight="1">
      <c r="M51243" s="85"/>
    </row>
    <row r="51244" spans="13:13" ht="49.2" customHeight="1">
      <c r="M51244" s="85"/>
    </row>
    <row r="51245" spans="13:13" ht="49.2" customHeight="1">
      <c r="M51245" s="85"/>
    </row>
    <row r="51246" spans="13:13" ht="49.2" customHeight="1">
      <c r="M51246" s="85"/>
    </row>
    <row r="51247" spans="13:13" ht="49.2" customHeight="1">
      <c r="M51247" s="85"/>
    </row>
    <row r="51248" spans="13:13" ht="49.2" customHeight="1">
      <c r="M51248" s="85"/>
    </row>
    <row r="51249" spans="13:13" ht="49.2" customHeight="1">
      <c r="M51249" s="85"/>
    </row>
    <row r="51250" spans="13:13" ht="49.2" customHeight="1">
      <c r="M51250" s="85"/>
    </row>
    <row r="51251" spans="13:13" ht="49.2" customHeight="1">
      <c r="M51251" s="85"/>
    </row>
    <row r="51252" spans="13:13" ht="49.2" customHeight="1">
      <c r="M51252" s="85"/>
    </row>
    <row r="51253" spans="13:13" ht="49.2" customHeight="1">
      <c r="M51253" s="85"/>
    </row>
    <row r="51254" spans="13:13" ht="49.2" customHeight="1">
      <c r="M51254" s="85"/>
    </row>
    <row r="51255" spans="13:13" ht="49.2" customHeight="1">
      <c r="M51255" s="85"/>
    </row>
    <row r="51256" spans="13:13" ht="49.2" customHeight="1">
      <c r="M51256" s="85"/>
    </row>
    <row r="51257" spans="13:13" ht="49.2" customHeight="1">
      <c r="M51257" s="85"/>
    </row>
    <row r="51258" spans="13:13" ht="49.2" customHeight="1">
      <c r="M51258" s="85"/>
    </row>
    <row r="51259" spans="13:13" ht="49.2" customHeight="1">
      <c r="M51259" s="85"/>
    </row>
    <row r="51260" spans="13:13" ht="49.2" customHeight="1">
      <c r="M51260" s="85"/>
    </row>
    <row r="51261" spans="13:13" ht="49.2" customHeight="1">
      <c r="M51261" s="85"/>
    </row>
    <row r="51262" spans="13:13" ht="49.2" customHeight="1">
      <c r="M51262" s="85"/>
    </row>
    <row r="51263" spans="13:13" ht="49.2" customHeight="1">
      <c r="M51263" s="85"/>
    </row>
    <row r="51264" spans="13:13" ht="49.2" customHeight="1">
      <c r="M51264" s="85"/>
    </row>
    <row r="51265" spans="13:13" ht="49.2" customHeight="1">
      <c r="M51265" s="85"/>
    </row>
    <row r="51266" spans="13:13" ht="49.2" customHeight="1">
      <c r="M51266" s="85"/>
    </row>
    <row r="51267" spans="13:13" ht="49.2" customHeight="1">
      <c r="M51267" s="85"/>
    </row>
    <row r="51268" spans="13:13" ht="49.2" customHeight="1">
      <c r="M51268" s="85"/>
    </row>
    <row r="51269" spans="13:13" ht="49.2" customHeight="1">
      <c r="M51269" s="85"/>
    </row>
    <row r="51270" spans="13:13" ht="49.2" customHeight="1">
      <c r="M51270" s="85"/>
    </row>
    <row r="51271" spans="13:13" ht="49.2" customHeight="1">
      <c r="M51271" s="85"/>
    </row>
    <row r="51272" spans="13:13" ht="49.2" customHeight="1">
      <c r="M51272" s="85"/>
    </row>
    <row r="51273" spans="13:13" ht="49.2" customHeight="1">
      <c r="M51273" s="85"/>
    </row>
    <row r="51274" spans="13:13" ht="49.2" customHeight="1">
      <c r="M51274" s="85"/>
    </row>
    <row r="51275" spans="13:13" ht="49.2" customHeight="1">
      <c r="M51275" s="85"/>
    </row>
    <row r="51276" spans="13:13" ht="49.2" customHeight="1">
      <c r="M51276" s="85"/>
    </row>
    <row r="51277" spans="13:13" ht="49.2" customHeight="1">
      <c r="M51277" s="85"/>
    </row>
    <row r="51278" spans="13:13" ht="49.2" customHeight="1">
      <c r="M51278" s="85"/>
    </row>
    <row r="51279" spans="13:13" ht="49.2" customHeight="1">
      <c r="M51279" s="85"/>
    </row>
    <row r="51280" spans="13:13" ht="49.2" customHeight="1">
      <c r="M51280" s="85"/>
    </row>
    <row r="51281" spans="13:13" ht="49.2" customHeight="1">
      <c r="M51281" s="85"/>
    </row>
    <row r="51282" spans="13:13" ht="49.2" customHeight="1">
      <c r="M51282" s="85"/>
    </row>
    <row r="51283" spans="13:13" ht="49.2" customHeight="1">
      <c r="M51283" s="85"/>
    </row>
    <row r="51284" spans="13:13" ht="49.2" customHeight="1">
      <c r="M51284" s="85"/>
    </row>
    <row r="51285" spans="13:13" ht="49.2" customHeight="1">
      <c r="M51285" s="85"/>
    </row>
    <row r="51286" spans="13:13" ht="49.2" customHeight="1">
      <c r="M51286" s="85"/>
    </row>
    <row r="51287" spans="13:13" ht="49.2" customHeight="1">
      <c r="M51287" s="85"/>
    </row>
    <row r="51288" spans="13:13" ht="49.2" customHeight="1">
      <c r="M51288" s="85"/>
    </row>
    <row r="51289" spans="13:13" ht="49.2" customHeight="1">
      <c r="M51289" s="85"/>
    </row>
    <row r="51290" spans="13:13" ht="49.2" customHeight="1">
      <c r="M51290" s="85"/>
    </row>
    <row r="51291" spans="13:13" ht="49.2" customHeight="1">
      <c r="M51291" s="85"/>
    </row>
    <row r="51292" spans="13:13" ht="49.2" customHeight="1">
      <c r="M51292" s="85"/>
    </row>
    <row r="51293" spans="13:13" ht="49.2" customHeight="1">
      <c r="M51293" s="85"/>
    </row>
    <row r="51294" spans="13:13" ht="49.2" customHeight="1">
      <c r="M51294" s="85"/>
    </row>
    <row r="51295" spans="13:13" ht="49.2" customHeight="1">
      <c r="M51295" s="85"/>
    </row>
    <row r="51296" spans="13:13" ht="49.2" customHeight="1">
      <c r="M51296" s="85"/>
    </row>
    <row r="51297" spans="13:13" ht="49.2" customHeight="1">
      <c r="M51297" s="85"/>
    </row>
    <row r="51298" spans="13:13" ht="49.2" customHeight="1">
      <c r="M51298" s="85"/>
    </row>
    <row r="51299" spans="13:13" ht="49.2" customHeight="1">
      <c r="M51299" s="85"/>
    </row>
    <row r="51300" spans="13:13" ht="49.2" customHeight="1">
      <c r="M51300" s="85"/>
    </row>
    <row r="51301" spans="13:13" ht="49.2" customHeight="1">
      <c r="M51301" s="85"/>
    </row>
    <row r="51302" spans="13:13" ht="49.2" customHeight="1">
      <c r="M51302" s="85"/>
    </row>
    <row r="51303" spans="13:13" ht="49.2" customHeight="1">
      <c r="M51303" s="85"/>
    </row>
    <row r="51304" spans="13:13" ht="49.2" customHeight="1">
      <c r="M51304" s="85"/>
    </row>
    <row r="51305" spans="13:13" ht="49.2" customHeight="1">
      <c r="M51305" s="85"/>
    </row>
    <row r="51306" spans="13:13" ht="49.2" customHeight="1">
      <c r="M51306" s="85"/>
    </row>
    <row r="51307" spans="13:13" ht="49.2" customHeight="1">
      <c r="M51307" s="85"/>
    </row>
    <row r="51308" spans="13:13" ht="49.2" customHeight="1">
      <c r="M51308" s="85"/>
    </row>
    <row r="51309" spans="13:13" ht="49.2" customHeight="1">
      <c r="M51309" s="85"/>
    </row>
    <row r="51310" spans="13:13" ht="49.2" customHeight="1">
      <c r="M51310" s="85"/>
    </row>
    <row r="51311" spans="13:13" ht="49.2" customHeight="1">
      <c r="M51311" s="85"/>
    </row>
    <row r="51312" spans="13:13" ht="49.2" customHeight="1">
      <c r="M51312" s="85"/>
    </row>
    <row r="51313" spans="13:13" ht="49.2" customHeight="1">
      <c r="M51313" s="85"/>
    </row>
    <row r="51314" spans="13:13" ht="49.2" customHeight="1">
      <c r="M51314" s="85"/>
    </row>
    <row r="51315" spans="13:13" ht="49.2" customHeight="1">
      <c r="M51315" s="85"/>
    </row>
    <row r="51316" spans="13:13" ht="49.2" customHeight="1">
      <c r="M51316" s="85"/>
    </row>
    <row r="51317" spans="13:13" ht="49.2" customHeight="1">
      <c r="M51317" s="85"/>
    </row>
    <row r="51318" spans="13:13" ht="49.2" customHeight="1">
      <c r="M51318" s="85"/>
    </row>
    <row r="51319" spans="13:13" ht="49.2" customHeight="1">
      <c r="M51319" s="85"/>
    </row>
    <row r="51320" spans="13:13" ht="49.2" customHeight="1">
      <c r="M51320" s="85"/>
    </row>
    <row r="51321" spans="13:13" ht="49.2" customHeight="1">
      <c r="M51321" s="85"/>
    </row>
    <row r="51322" spans="13:13" ht="49.2" customHeight="1">
      <c r="M51322" s="85"/>
    </row>
    <row r="51323" spans="13:13" ht="49.2" customHeight="1">
      <c r="M51323" s="85"/>
    </row>
    <row r="51324" spans="13:13" ht="49.2" customHeight="1">
      <c r="M51324" s="85"/>
    </row>
    <row r="51325" spans="13:13" ht="49.2" customHeight="1">
      <c r="M51325" s="85"/>
    </row>
    <row r="51326" spans="13:13" ht="49.2" customHeight="1">
      <c r="M51326" s="85"/>
    </row>
    <row r="51327" spans="13:13" ht="49.2" customHeight="1">
      <c r="M51327" s="85"/>
    </row>
    <row r="51328" spans="13:13" ht="49.2" customHeight="1">
      <c r="M51328" s="85"/>
    </row>
    <row r="51329" spans="13:13" ht="49.2" customHeight="1">
      <c r="M51329" s="85"/>
    </row>
    <row r="51330" spans="13:13" ht="49.2" customHeight="1">
      <c r="M51330" s="85"/>
    </row>
    <row r="51331" spans="13:13" ht="49.2" customHeight="1">
      <c r="M51331" s="85"/>
    </row>
    <row r="51332" spans="13:13" ht="49.2" customHeight="1">
      <c r="M51332" s="85"/>
    </row>
    <row r="51333" spans="13:13" ht="49.2" customHeight="1">
      <c r="M51333" s="85"/>
    </row>
    <row r="51334" spans="13:13" ht="49.2" customHeight="1">
      <c r="M51334" s="85"/>
    </row>
    <row r="51335" spans="13:13" ht="49.2" customHeight="1">
      <c r="M51335" s="85"/>
    </row>
    <row r="51336" spans="13:13" ht="49.2" customHeight="1">
      <c r="M51336" s="85"/>
    </row>
    <row r="51337" spans="13:13" ht="49.2" customHeight="1">
      <c r="M51337" s="85"/>
    </row>
    <row r="51338" spans="13:13" ht="49.2" customHeight="1">
      <c r="M51338" s="85"/>
    </row>
    <row r="51339" spans="13:13" ht="49.2" customHeight="1">
      <c r="M51339" s="85"/>
    </row>
    <row r="51340" spans="13:13" ht="49.2" customHeight="1">
      <c r="M51340" s="85"/>
    </row>
    <row r="51341" spans="13:13" ht="49.2" customHeight="1">
      <c r="M51341" s="85"/>
    </row>
    <row r="51342" spans="13:13" ht="49.2" customHeight="1">
      <c r="M51342" s="85"/>
    </row>
    <row r="51343" spans="13:13" ht="49.2" customHeight="1">
      <c r="M51343" s="85"/>
    </row>
    <row r="51344" spans="13:13" ht="49.2" customHeight="1">
      <c r="M51344" s="85"/>
    </row>
    <row r="51345" spans="13:13" ht="49.2" customHeight="1">
      <c r="M51345" s="85"/>
    </row>
    <row r="51346" spans="13:13" ht="49.2" customHeight="1">
      <c r="M51346" s="85"/>
    </row>
    <row r="51347" spans="13:13" ht="49.2" customHeight="1">
      <c r="M51347" s="85"/>
    </row>
    <row r="51348" spans="13:13" ht="49.2" customHeight="1">
      <c r="M51348" s="85"/>
    </row>
    <row r="51349" spans="13:13" ht="49.2" customHeight="1">
      <c r="M51349" s="85"/>
    </row>
    <row r="51350" spans="13:13" ht="49.2" customHeight="1">
      <c r="M51350" s="85"/>
    </row>
    <row r="51351" spans="13:13" ht="49.2" customHeight="1">
      <c r="M51351" s="85"/>
    </row>
    <row r="51352" spans="13:13" ht="49.2" customHeight="1">
      <c r="M51352" s="85"/>
    </row>
    <row r="51353" spans="13:13" ht="49.2" customHeight="1">
      <c r="M51353" s="85"/>
    </row>
    <row r="51354" spans="13:13" ht="49.2" customHeight="1">
      <c r="M51354" s="85"/>
    </row>
    <row r="51355" spans="13:13" ht="49.2" customHeight="1">
      <c r="M51355" s="85"/>
    </row>
    <row r="51356" spans="13:13" ht="49.2" customHeight="1">
      <c r="M51356" s="85"/>
    </row>
    <row r="51357" spans="13:13" ht="49.2" customHeight="1">
      <c r="M51357" s="85"/>
    </row>
    <row r="51358" spans="13:13" ht="49.2" customHeight="1">
      <c r="M51358" s="85"/>
    </row>
    <row r="51359" spans="13:13" ht="49.2" customHeight="1">
      <c r="M51359" s="85"/>
    </row>
    <row r="51360" spans="13:13" ht="49.2" customHeight="1">
      <c r="M51360" s="85"/>
    </row>
    <row r="51361" spans="13:13" ht="49.2" customHeight="1">
      <c r="M51361" s="85"/>
    </row>
    <row r="51362" spans="13:13" ht="49.2" customHeight="1">
      <c r="M51362" s="85"/>
    </row>
    <row r="51363" spans="13:13" ht="49.2" customHeight="1">
      <c r="M51363" s="85"/>
    </row>
    <row r="51364" spans="13:13" ht="49.2" customHeight="1">
      <c r="M51364" s="85"/>
    </row>
    <row r="51365" spans="13:13" ht="49.2" customHeight="1">
      <c r="M51365" s="85"/>
    </row>
    <row r="51366" spans="13:13" ht="49.2" customHeight="1">
      <c r="M51366" s="85"/>
    </row>
    <row r="51367" spans="13:13" ht="49.2" customHeight="1">
      <c r="M51367" s="85"/>
    </row>
    <row r="51368" spans="13:13" ht="49.2" customHeight="1">
      <c r="M51368" s="85"/>
    </row>
    <row r="51369" spans="13:13" ht="49.2" customHeight="1">
      <c r="M51369" s="85"/>
    </row>
    <row r="51370" spans="13:13" ht="49.2" customHeight="1">
      <c r="M51370" s="85"/>
    </row>
    <row r="51371" spans="13:13" ht="49.2" customHeight="1">
      <c r="M51371" s="85"/>
    </row>
    <row r="51372" spans="13:13" ht="49.2" customHeight="1">
      <c r="M51372" s="85"/>
    </row>
    <row r="51373" spans="13:13" ht="49.2" customHeight="1">
      <c r="M51373" s="85"/>
    </row>
    <row r="51374" spans="13:13" ht="49.2" customHeight="1">
      <c r="M51374" s="85"/>
    </row>
    <row r="51375" spans="13:13" ht="49.2" customHeight="1">
      <c r="M51375" s="85"/>
    </row>
    <row r="51376" spans="13:13" ht="49.2" customHeight="1">
      <c r="M51376" s="85"/>
    </row>
    <row r="51377" spans="13:13" ht="49.2" customHeight="1">
      <c r="M51377" s="85"/>
    </row>
    <row r="51378" spans="13:13" ht="49.2" customHeight="1">
      <c r="M51378" s="85"/>
    </row>
    <row r="51379" spans="13:13" ht="49.2" customHeight="1">
      <c r="M51379" s="85"/>
    </row>
    <row r="51380" spans="13:13" ht="49.2" customHeight="1">
      <c r="M51380" s="85"/>
    </row>
    <row r="51381" spans="13:13" ht="49.2" customHeight="1">
      <c r="M51381" s="85"/>
    </row>
    <row r="51382" spans="13:13" ht="49.2" customHeight="1">
      <c r="M51382" s="85"/>
    </row>
    <row r="51383" spans="13:13" ht="49.2" customHeight="1">
      <c r="M51383" s="85"/>
    </row>
    <row r="51384" spans="13:13" ht="49.2" customHeight="1">
      <c r="M51384" s="85"/>
    </row>
    <row r="51385" spans="13:13" ht="49.2" customHeight="1">
      <c r="M51385" s="85"/>
    </row>
    <row r="51386" spans="13:13" ht="49.2" customHeight="1">
      <c r="M51386" s="85"/>
    </row>
    <row r="51387" spans="13:13" ht="49.2" customHeight="1">
      <c r="M51387" s="85"/>
    </row>
    <row r="51388" spans="13:13" ht="49.2" customHeight="1">
      <c r="M51388" s="85"/>
    </row>
    <row r="51389" spans="13:13" ht="49.2" customHeight="1">
      <c r="M51389" s="85"/>
    </row>
    <row r="51390" spans="13:13" ht="49.2" customHeight="1">
      <c r="M51390" s="85"/>
    </row>
    <row r="51391" spans="13:13" ht="49.2" customHeight="1">
      <c r="M51391" s="85"/>
    </row>
    <row r="51392" spans="13:13" ht="49.2" customHeight="1">
      <c r="M51392" s="85"/>
    </row>
    <row r="51393" spans="13:13" ht="49.2" customHeight="1">
      <c r="M51393" s="85"/>
    </row>
    <row r="51394" spans="13:13" ht="49.2" customHeight="1">
      <c r="M51394" s="85"/>
    </row>
    <row r="51395" spans="13:13" ht="49.2" customHeight="1">
      <c r="M51395" s="85"/>
    </row>
    <row r="51396" spans="13:13" ht="49.2" customHeight="1">
      <c r="M51396" s="85"/>
    </row>
    <row r="51397" spans="13:13" ht="49.2" customHeight="1">
      <c r="M51397" s="85"/>
    </row>
    <row r="51398" spans="13:13" ht="49.2" customHeight="1">
      <c r="M51398" s="85"/>
    </row>
    <row r="51399" spans="13:13" ht="49.2" customHeight="1">
      <c r="M51399" s="85"/>
    </row>
    <row r="51400" spans="13:13" ht="49.2" customHeight="1">
      <c r="M51400" s="85"/>
    </row>
    <row r="51401" spans="13:13" ht="49.2" customHeight="1">
      <c r="M51401" s="85"/>
    </row>
    <row r="51402" spans="13:13" ht="49.2" customHeight="1">
      <c r="M51402" s="85"/>
    </row>
    <row r="51403" spans="13:13" ht="49.2" customHeight="1">
      <c r="M51403" s="85"/>
    </row>
    <row r="51404" spans="13:13" ht="49.2" customHeight="1">
      <c r="M51404" s="85"/>
    </row>
    <row r="51405" spans="13:13" ht="49.2" customHeight="1">
      <c r="M51405" s="85"/>
    </row>
    <row r="51406" spans="13:13" ht="49.2" customHeight="1">
      <c r="M51406" s="85"/>
    </row>
    <row r="51407" spans="13:13" ht="49.2" customHeight="1">
      <c r="M51407" s="85"/>
    </row>
    <row r="51408" spans="13:13" ht="49.2" customHeight="1">
      <c r="M51408" s="85"/>
    </row>
    <row r="51409" spans="13:13" ht="49.2" customHeight="1">
      <c r="M51409" s="85"/>
    </row>
    <row r="51410" spans="13:13" ht="49.2" customHeight="1">
      <c r="M51410" s="85"/>
    </row>
    <row r="51411" spans="13:13" ht="49.2" customHeight="1">
      <c r="M51411" s="85"/>
    </row>
    <row r="51412" spans="13:13" ht="49.2" customHeight="1">
      <c r="M51412" s="85"/>
    </row>
    <row r="51413" spans="13:13" ht="49.2" customHeight="1">
      <c r="M51413" s="85"/>
    </row>
    <row r="51414" spans="13:13" ht="49.2" customHeight="1">
      <c r="M51414" s="85"/>
    </row>
    <row r="51415" spans="13:13" ht="49.2" customHeight="1">
      <c r="M51415" s="85"/>
    </row>
    <row r="51416" spans="13:13" ht="49.2" customHeight="1">
      <c r="M51416" s="85"/>
    </row>
    <row r="51417" spans="13:13" ht="49.2" customHeight="1">
      <c r="M51417" s="85"/>
    </row>
    <row r="51418" spans="13:13" ht="49.2" customHeight="1">
      <c r="M51418" s="85"/>
    </row>
    <row r="51419" spans="13:13" ht="49.2" customHeight="1">
      <c r="M51419" s="85"/>
    </row>
    <row r="51420" spans="13:13" ht="49.2" customHeight="1">
      <c r="M51420" s="85"/>
    </row>
    <row r="51421" spans="13:13" ht="49.2" customHeight="1">
      <c r="M51421" s="85"/>
    </row>
    <row r="51422" spans="13:13" ht="49.2" customHeight="1">
      <c r="M51422" s="85"/>
    </row>
    <row r="51423" spans="13:13" ht="49.2" customHeight="1">
      <c r="M51423" s="85"/>
    </row>
    <row r="51424" spans="13:13" ht="49.2" customHeight="1">
      <c r="M51424" s="85"/>
    </row>
    <row r="51425" spans="13:13" ht="49.2" customHeight="1">
      <c r="M51425" s="85"/>
    </row>
    <row r="51426" spans="13:13" ht="49.2" customHeight="1">
      <c r="M51426" s="85"/>
    </row>
    <row r="51427" spans="13:13" ht="49.2" customHeight="1">
      <c r="M51427" s="85"/>
    </row>
    <row r="51428" spans="13:13" ht="49.2" customHeight="1">
      <c r="M51428" s="85"/>
    </row>
    <row r="51429" spans="13:13" ht="49.2" customHeight="1">
      <c r="M51429" s="85"/>
    </row>
    <row r="51430" spans="13:13" ht="49.2" customHeight="1">
      <c r="M51430" s="85"/>
    </row>
    <row r="51431" spans="13:13" ht="49.2" customHeight="1">
      <c r="M51431" s="85"/>
    </row>
    <row r="51432" spans="13:13" ht="49.2" customHeight="1">
      <c r="M51432" s="85"/>
    </row>
    <row r="51433" spans="13:13" ht="49.2" customHeight="1">
      <c r="M51433" s="85"/>
    </row>
    <row r="51434" spans="13:13" ht="49.2" customHeight="1">
      <c r="M51434" s="85"/>
    </row>
    <row r="51435" spans="13:13" ht="49.2" customHeight="1">
      <c r="M51435" s="85"/>
    </row>
    <row r="51436" spans="13:13" ht="49.2" customHeight="1">
      <c r="M51436" s="85"/>
    </row>
    <row r="51437" spans="13:13" ht="49.2" customHeight="1">
      <c r="M51437" s="85"/>
    </row>
    <row r="51438" spans="13:13" ht="49.2" customHeight="1">
      <c r="M51438" s="85"/>
    </row>
    <row r="51439" spans="13:13" ht="49.2" customHeight="1">
      <c r="M51439" s="85"/>
    </row>
    <row r="51440" spans="13:13" ht="49.2" customHeight="1">
      <c r="M51440" s="85"/>
    </row>
    <row r="51441" spans="13:13" ht="49.2" customHeight="1">
      <c r="M51441" s="85"/>
    </row>
    <row r="51442" spans="13:13" ht="49.2" customHeight="1">
      <c r="M51442" s="85"/>
    </row>
    <row r="51443" spans="13:13" ht="49.2" customHeight="1">
      <c r="M51443" s="85"/>
    </row>
    <row r="51444" spans="13:13" ht="49.2" customHeight="1">
      <c r="M51444" s="85"/>
    </row>
    <row r="51445" spans="13:13" ht="49.2" customHeight="1">
      <c r="M51445" s="85"/>
    </row>
    <row r="51446" spans="13:13" ht="49.2" customHeight="1">
      <c r="M51446" s="85"/>
    </row>
    <row r="51447" spans="13:13" ht="49.2" customHeight="1">
      <c r="M51447" s="85"/>
    </row>
    <row r="51448" spans="13:13" ht="49.2" customHeight="1">
      <c r="M51448" s="85"/>
    </row>
    <row r="51449" spans="13:13" ht="49.2" customHeight="1">
      <c r="M51449" s="85"/>
    </row>
    <row r="51450" spans="13:13" ht="49.2" customHeight="1">
      <c r="M51450" s="85"/>
    </row>
    <row r="51451" spans="13:13" ht="49.2" customHeight="1">
      <c r="M51451" s="85"/>
    </row>
    <row r="51452" spans="13:13" ht="49.2" customHeight="1">
      <c r="M51452" s="85"/>
    </row>
    <row r="51453" spans="13:13" ht="49.2" customHeight="1">
      <c r="M51453" s="85"/>
    </row>
    <row r="51454" spans="13:13" ht="49.2" customHeight="1">
      <c r="M51454" s="85"/>
    </row>
    <row r="51455" spans="13:13" ht="49.2" customHeight="1">
      <c r="M51455" s="85"/>
    </row>
    <row r="51456" spans="13:13" ht="49.2" customHeight="1">
      <c r="M51456" s="85"/>
    </row>
    <row r="51457" spans="13:13" ht="49.2" customHeight="1">
      <c r="M51457" s="85"/>
    </row>
    <row r="51458" spans="13:13" ht="49.2" customHeight="1">
      <c r="M51458" s="85"/>
    </row>
    <row r="51459" spans="13:13" ht="49.2" customHeight="1">
      <c r="M51459" s="85"/>
    </row>
    <row r="51460" spans="13:13" ht="49.2" customHeight="1">
      <c r="M51460" s="85"/>
    </row>
    <row r="51461" spans="13:13" ht="49.2" customHeight="1">
      <c r="M51461" s="85"/>
    </row>
    <row r="51462" spans="13:13" ht="49.2" customHeight="1">
      <c r="M51462" s="85"/>
    </row>
    <row r="51463" spans="13:13" ht="49.2" customHeight="1">
      <c r="M51463" s="85"/>
    </row>
    <row r="51464" spans="13:13" ht="49.2" customHeight="1">
      <c r="M51464" s="85"/>
    </row>
    <row r="51465" spans="13:13" ht="49.2" customHeight="1">
      <c r="M51465" s="85"/>
    </row>
    <row r="51466" spans="13:13" ht="49.2" customHeight="1">
      <c r="M51466" s="85"/>
    </row>
    <row r="51467" spans="13:13" ht="49.2" customHeight="1">
      <c r="M51467" s="85"/>
    </row>
    <row r="51468" spans="13:13" ht="49.2" customHeight="1">
      <c r="M51468" s="85"/>
    </row>
    <row r="51469" spans="13:13" ht="49.2" customHeight="1">
      <c r="M51469" s="85"/>
    </row>
    <row r="51470" spans="13:13" ht="49.2" customHeight="1">
      <c r="M51470" s="85"/>
    </row>
    <row r="51471" spans="13:13" ht="49.2" customHeight="1">
      <c r="M51471" s="85"/>
    </row>
    <row r="51472" spans="13:13" ht="49.2" customHeight="1">
      <c r="M51472" s="85"/>
    </row>
    <row r="51473" spans="13:13" ht="49.2" customHeight="1">
      <c r="M51473" s="85"/>
    </row>
    <row r="51474" spans="13:13" ht="49.2" customHeight="1">
      <c r="M51474" s="85"/>
    </row>
    <row r="51475" spans="13:13" ht="49.2" customHeight="1">
      <c r="M51475" s="85"/>
    </row>
    <row r="51476" spans="13:13" ht="49.2" customHeight="1">
      <c r="M51476" s="85"/>
    </row>
    <row r="51477" spans="13:13" ht="49.2" customHeight="1">
      <c r="M51477" s="85"/>
    </row>
    <row r="51478" spans="13:13" ht="49.2" customHeight="1">
      <c r="M51478" s="85"/>
    </row>
    <row r="51479" spans="13:13" ht="49.2" customHeight="1">
      <c r="M51479" s="85"/>
    </row>
    <row r="51480" spans="13:13" ht="49.2" customHeight="1">
      <c r="M51480" s="85"/>
    </row>
    <row r="51481" spans="13:13" ht="49.2" customHeight="1">
      <c r="M51481" s="85"/>
    </row>
    <row r="51482" spans="13:13" ht="49.2" customHeight="1">
      <c r="M51482" s="85"/>
    </row>
    <row r="51483" spans="13:13" ht="49.2" customHeight="1">
      <c r="M51483" s="85"/>
    </row>
    <row r="51484" spans="13:13" ht="49.2" customHeight="1">
      <c r="M51484" s="85"/>
    </row>
    <row r="51485" spans="13:13" ht="49.2" customHeight="1">
      <c r="M51485" s="85"/>
    </row>
    <row r="51486" spans="13:13" ht="49.2" customHeight="1">
      <c r="M51486" s="85"/>
    </row>
    <row r="51487" spans="13:13" ht="49.2" customHeight="1">
      <c r="M51487" s="85"/>
    </row>
    <row r="51488" spans="13:13" ht="49.2" customHeight="1">
      <c r="M51488" s="85"/>
    </row>
    <row r="51489" spans="13:13" ht="49.2" customHeight="1">
      <c r="M51489" s="85"/>
    </row>
    <row r="51490" spans="13:13" ht="49.2" customHeight="1">
      <c r="M51490" s="85"/>
    </row>
    <row r="51491" spans="13:13" ht="49.2" customHeight="1">
      <c r="M51491" s="85"/>
    </row>
    <row r="51492" spans="13:13" ht="49.2" customHeight="1">
      <c r="M51492" s="85"/>
    </row>
    <row r="51493" spans="13:13" ht="49.2" customHeight="1">
      <c r="M51493" s="85"/>
    </row>
    <row r="51494" spans="13:13" ht="49.2" customHeight="1">
      <c r="M51494" s="85"/>
    </row>
    <row r="51495" spans="13:13" ht="49.2" customHeight="1">
      <c r="M51495" s="85"/>
    </row>
    <row r="51496" spans="13:13" ht="49.2" customHeight="1">
      <c r="M51496" s="85"/>
    </row>
    <row r="51497" spans="13:13" ht="49.2" customHeight="1">
      <c r="M51497" s="85"/>
    </row>
    <row r="51498" spans="13:13" ht="49.2" customHeight="1">
      <c r="M51498" s="85"/>
    </row>
    <row r="51499" spans="13:13" ht="49.2" customHeight="1">
      <c r="M51499" s="85"/>
    </row>
    <row r="51500" spans="13:13" ht="49.2" customHeight="1">
      <c r="M51500" s="85"/>
    </row>
    <row r="51501" spans="13:13" ht="49.2" customHeight="1">
      <c r="M51501" s="85"/>
    </row>
    <row r="51502" spans="13:13" ht="49.2" customHeight="1">
      <c r="M51502" s="85"/>
    </row>
    <row r="51503" spans="13:13" ht="49.2" customHeight="1">
      <c r="M51503" s="85"/>
    </row>
    <row r="51504" spans="13:13" ht="49.2" customHeight="1">
      <c r="M51504" s="85"/>
    </row>
    <row r="51505" spans="13:13" ht="49.2" customHeight="1">
      <c r="M51505" s="85"/>
    </row>
    <row r="51506" spans="13:13" ht="49.2" customHeight="1">
      <c r="M51506" s="85"/>
    </row>
    <row r="51507" spans="13:13" ht="49.2" customHeight="1">
      <c r="M51507" s="85"/>
    </row>
    <row r="51508" spans="13:13" ht="49.2" customHeight="1">
      <c r="M51508" s="85"/>
    </row>
    <row r="51509" spans="13:13" ht="49.2" customHeight="1">
      <c r="M51509" s="85"/>
    </row>
    <row r="51510" spans="13:13" ht="49.2" customHeight="1">
      <c r="M51510" s="85"/>
    </row>
    <row r="51511" spans="13:13" ht="49.2" customHeight="1">
      <c r="M51511" s="85"/>
    </row>
    <row r="51512" spans="13:13" ht="49.2" customHeight="1">
      <c r="M51512" s="85"/>
    </row>
    <row r="51513" spans="13:13" ht="49.2" customHeight="1">
      <c r="M51513" s="85"/>
    </row>
    <row r="51514" spans="13:13" ht="49.2" customHeight="1">
      <c r="M51514" s="85"/>
    </row>
    <row r="51515" spans="13:13" ht="49.2" customHeight="1">
      <c r="M51515" s="85"/>
    </row>
    <row r="51516" spans="13:13" ht="49.2" customHeight="1">
      <c r="M51516" s="85"/>
    </row>
    <row r="51517" spans="13:13" ht="49.2" customHeight="1">
      <c r="M51517" s="85"/>
    </row>
    <row r="51518" spans="13:13" ht="49.2" customHeight="1">
      <c r="M51518" s="85"/>
    </row>
    <row r="51519" spans="13:13" ht="49.2" customHeight="1">
      <c r="M51519" s="85"/>
    </row>
    <row r="51520" spans="13:13" ht="49.2" customHeight="1">
      <c r="M51520" s="85"/>
    </row>
    <row r="51521" spans="13:13" ht="49.2" customHeight="1">
      <c r="M51521" s="85"/>
    </row>
    <row r="51522" spans="13:13" ht="49.2" customHeight="1">
      <c r="M51522" s="85"/>
    </row>
    <row r="51523" spans="13:13" ht="49.2" customHeight="1">
      <c r="M51523" s="85"/>
    </row>
    <row r="51524" spans="13:13" ht="49.2" customHeight="1">
      <c r="M51524" s="85"/>
    </row>
    <row r="51525" spans="13:13" ht="49.2" customHeight="1">
      <c r="M51525" s="85"/>
    </row>
    <row r="51526" spans="13:13" ht="49.2" customHeight="1">
      <c r="M51526" s="85"/>
    </row>
    <row r="51527" spans="13:13" ht="49.2" customHeight="1">
      <c r="M51527" s="85"/>
    </row>
    <row r="51528" spans="13:13" ht="49.2" customHeight="1">
      <c r="M51528" s="85"/>
    </row>
    <row r="51529" spans="13:13" ht="49.2" customHeight="1">
      <c r="M51529" s="85"/>
    </row>
    <row r="51530" spans="13:13" ht="49.2" customHeight="1">
      <c r="M51530" s="85"/>
    </row>
    <row r="51531" spans="13:13" ht="49.2" customHeight="1">
      <c r="M51531" s="85"/>
    </row>
    <row r="51532" spans="13:13" ht="49.2" customHeight="1">
      <c r="M51532" s="85"/>
    </row>
    <row r="51533" spans="13:13" ht="49.2" customHeight="1">
      <c r="M51533" s="85"/>
    </row>
    <row r="51534" spans="13:13" ht="49.2" customHeight="1">
      <c r="M51534" s="85"/>
    </row>
    <row r="51535" spans="13:13" ht="49.2" customHeight="1">
      <c r="M51535" s="85"/>
    </row>
    <row r="51536" spans="13:13" ht="49.2" customHeight="1">
      <c r="M51536" s="85"/>
    </row>
    <row r="51537" spans="13:13" ht="49.2" customHeight="1">
      <c r="M51537" s="85"/>
    </row>
    <row r="51538" spans="13:13" ht="49.2" customHeight="1">
      <c r="M51538" s="85"/>
    </row>
    <row r="51539" spans="13:13" ht="49.2" customHeight="1">
      <c r="M51539" s="85"/>
    </row>
    <row r="51540" spans="13:13" ht="49.2" customHeight="1">
      <c r="M51540" s="85"/>
    </row>
    <row r="51541" spans="13:13" ht="49.2" customHeight="1">
      <c r="M51541" s="85"/>
    </row>
    <row r="51542" spans="13:13" ht="49.2" customHeight="1">
      <c r="M51542" s="85"/>
    </row>
    <row r="51543" spans="13:13" ht="49.2" customHeight="1">
      <c r="M51543" s="85"/>
    </row>
    <row r="51544" spans="13:13" ht="49.2" customHeight="1">
      <c r="M51544" s="85"/>
    </row>
    <row r="51545" spans="13:13" ht="49.2" customHeight="1">
      <c r="M51545" s="85"/>
    </row>
    <row r="51546" spans="13:13" ht="49.2" customHeight="1">
      <c r="M51546" s="85"/>
    </row>
    <row r="51547" spans="13:13" ht="49.2" customHeight="1">
      <c r="M51547" s="85"/>
    </row>
    <row r="51548" spans="13:13" ht="49.2" customHeight="1">
      <c r="M51548" s="85"/>
    </row>
    <row r="51549" spans="13:13" ht="49.2" customHeight="1">
      <c r="M51549" s="85"/>
    </row>
    <row r="51550" spans="13:13" ht="49.2" customHeight="1">
      <c r="M51550" s="85"/>
    </row>
    <row r="51551" spans="13:13" ht="49.2" customHeight="1">
      <c r="M51551" s="85"/>
    </row>
    <row r="51552" spans="13:13" ht="49.2" customHeight="1">
      <c r="M51552" s="85"/>
    </row>
    <row r="51553" spans="13:13" ht="49.2" customHeight="1">
      <c r="M51553" s="85"/>
    </row>
    <row r="51554" spans="13:13" ht="49.2" customHeight="1">
      <c r="M51554" s="85"/>
    </row>
    <row r="51555" spans="13:13" ht="49.2" customHeight="1">
      <c r="M51555" s="85"/>
    </row>
    <row r="51556" spans="13:13" ht="49.2" customHeight="1">
      <c r="M51556" s="85"/>
    </row>
    <row r="51557" spans="13:13" ht="49.2" customHeight="1">
      <c r="M51557" s="85"/>
    </row>
    <row r="51558" spans="13:13" ht="49.2" customHeight="1">
      <c r="M51558" s="85"/>
    </row>
    <row r="51559" spans="13:13" ht="49.2" customHeight="1">
      <c r="M51559" s="85"/>
    </row>
    <row r="51560" spans="13:13" ht="49.2" customHeight="1">
      <c r="M51560" s="85"/>
    </row>
    <row r="51561" spans="13:13" ht="49.2" customHeight="1">
      <c r="M51561" s="85"/>
    </row>
    <row r="51562" spans="13:13" ht="49.2" customHeight="1">
      <c r="M51562" s="85"/>
    </row>
    <row r="51563" spans="13:13" ht="49.2" customHeight="1">
      <c r="M51563" s="85"/>
    </row>
    <row r="51564" spans="13:13" ht="49.2" customHeight="1">
      <c r="M51564" s="85"/>
    </row>
    <row r="51565" spans="13:13" ht="49.2" customHeight="1">
      <c r="M51565" s="85"/>
    </row>
    <row r="51566" spans="13:13" ht="49.2" customHeight="1">
      <c r="M51566" s="85"/>
    </row>
    <row r="51567" spans="13:13" ht="49.2" customHeight="1">
      <c r="M51567" s="85"/>
    </row>
    <row r="51568" spans="13:13" ht="49.2" customHeight="1">
      <c r="M51568" s="85"/>
    </row>
    <row r="51569" spans="13:13" ht="49.2" customHeight="1">
      <c r="M51569" s="85"/>
    </row>
    <row r="51570" spans="13:13" ht="49.2" customHeight="1">
      <c r="M51570" s="85"/>
    </row>
    <row r="51571" spans="13:13" ht="49.2" customHeight="1">
      <c r="M51571" s="85"/>
    </row>
    <row r="51572" spans="13:13" ht="49.2" customHeight="1">
      <c r="M51572" s="85"/>
    </row>
    <row r="51573" spans="13:13" ht="49.2" customHeight="1">
      <c r="M51573" s="85"/>
    </row>
    <row r="51574" spans="13:13" ht="49.2" customHeight="1">
      <c r="M51574" s="85"/>
    </row>
    <row r="51575" spans="13:13" ht="49.2" customHeight="1">
      <c r="M51575" s="85"/>
    </row>
    <row r="51576" spans="13:13" ht="49.2" customHeight="1">
      <c r="M51576" s="85"/>
    </row>
    <row r="51577" spans="13:13" ht="49.2" customHeight="1">
      <c r="M51577" s="85"/>
    </row>
    <row r="51578" spans="13:13" ht="49.2" customHeight="1">
      <c r="M51578" s="85"/>
    </row>
    <row r="51579" spans="13:13" ht="49.2" customHeight="1">
      <c r="M51579" s="85"/>
    </row>
    <row r="51580" spans="13:13" ht="49.2" customHeight="1">
      <c r="M51580" s="85"/>
    </row>
    <row r="51581" spans="13:13" ht="49.2" customHeight="1">
      <c r="M51581" s="85"/>
    </row>
    <row r="51582" spans="13:13" ht="49.2" customHeight="1">
      <c r="M51582" s="85"/>
    </row>
    <row r="51583" spans="13:13" ht="49.2" customHeight="1">
      <c r="M51583" s="85"/>
    </row>
    <row r="51584" spans="13:13" ht="49.2" customHeight="1">
      <c r="M51584" s="85"/>
    </row>
    <row r="51585" spans="13:13" ht="49.2" customHeight="1">
      <c r="M51585" s="85"/>
    </row>
    <row r="51586" spans="13:13" ht="49.2" customHeight="1">
      <c r="M51586" s="85"/>
    </row>
    <row r="51587" spans="13:13" ht="49.2" customHeight="1">
      <c r="M51587" s="85"/>
    </row>
    <row r="51588" spans="13:13" ht="49.2" customHeight="1">
      <c r="M51588" s="85"/>
    </row>
    <row r="51589" spans="13:13" ht="49.2" customHeight="1">
      <c r="M51589" s="85"/>
    </row>
    <row r="51590" spans="13:13" ht="49.2" customHeight="1">
      <c r="M51590" s="85"/>
    </row>
    <row r="51591" spans="13:13" ht="49.2" customHeight="1">
      <c r="M51591" s="85"/>
    </row>
    <row r="51592" spans="13:13" ht="49.2" customHeight="1">
      <c r="M51592" s="85"/>
    </row>
    <row r="51593" spans="13:13" ht="49.2" customHeight="1">
      <c r="M51593" s="85"/>
    </row>
    <row r="51594" spans="13:13" ht="49.2" customHeight="1">
      <c r="M51594" s="85"/>
    </row>
    <row r="51595" spans="13:13" ht="49.2" customHeight="1">
      <c r="M51595" s="85"/>
    </row>
    <row r="51596" spans="13:13" ht="49.2" customHeight="1">
      <c r="M51596" s="85"/>
    </row>
    <row r="51597" spans="13:13" ht="49.2" customHeight="1">
      <c r="M51597" s="85"/>
    </row>
    <row r="51598" spans="13:13" ht="49.2" customHeight="1">
      <c r="M51598" s="85"/>
    </row>
    <row r="51599" spans="13:13" ht="49.2" customHeight="1">
      <c r="M51599" s="85"/>
    </row>
    <row r="51600" spans="13:13" ht="49.2" customHeight="1">
      <c r="M51600" s="85"/>
    </row>
    <row r="51601" spans="13:13" ht="49.2" customHeight="1">
      <c r="M51601" s="85"/>
    </row>
    <row r="51602" spans="13:13" ht="49.2" customHeight="1">
      <c r="M51602" s="85"/>
    </row>
    <row r="51603" spans="13:13" ht="49.2" customHeight="1">
      <c r="M51603" s="85"/>
    </row>
    <row r="51604" spans="13:13" ht="49.2" customHeight="1">
      <c r="M51604" s="85"/>
    </row>
    <row r="51605" spans="13:13" ht="49.2" customHeight="1">
      <c r="M51605" s="85"/>
    </row>
    <row r="51606" spans="13:13" ht="49.2" customHeight="1">
      <c r="M51606" s="85"/>
    </row>
    <row r="51607" spans="13:13" ht="49.2" customHeight="1">
      <c r="M51607" s="85"/>
    </row>
    <row r="51608" spans="13:13" ht="49.2" customHeight="1">
      <c r="M51608" s="85"/>
    </row>
    <row r="51609" spans="13:13" ht="49.2" customHeight="1">
      <c r="M51609" s="85"/>
    </row>
    <row r="51610" spans="13:13" ht="49.2" customHeight="1">
      <c r="M51610" s="85"/>
    </row>
    <row r="51611" spans="13:13" ht="49.2" customHeight="1">
      <c r="M51611" s="85"/>
    </row>
    <row r="51612" spans="13:13" ht="49.2" customHeight="1">
      <c r="M51612" s="85"/>
    </row>
    <row r="51613" spans="13:13" ht="49.2" customHeight="1">
      <c r="M51613" s="85"/>
    </row>
    <row r="51614" spans="13:13" ht="49.2" customHeight="1">
      <c r="M51614" s="85"/>
    </row>
    <row r="51615" spans="13:13" ht="49.2" customHeight="1">
      <c r="M51615" s="85"/>
    </row>
    <row r="51616" spans="13:13" ht="49.2" customHeight="1">
      <c r="M51616" s="85"/>
    </row>
    <row r="51617" spans="13:13" ht="49.2" customHeight="1">
      <c r="M51617" s="85"/>
    </row>
    <row r="51618" spans="13:13" ht="49.2" customHeight="1">
      <c r="M51618" s="85"/>
    </row>
    <row r="51619" spans="13:13" ht="49.2" customHeight="1">
      <c r="M51619" s="85"/>
    </row>
    <row r="51620" spans="13:13" ht="49.2" customHeight="1">
      <c r="M51620" s="85"/>
    </row>
    <row r="51621" spans="13:13" ht="49.2" customHeight="1">
      <c r="M51621" s="85"/>
    </row>
    <row r="51622" spans="13:13" ht="49.2" customHeight="1">
      <c r="M51622" s="85"/>
    </row>
    <row r="51623" spans="13:13" ht="49.2" customHeight="1">
      <c r="M51623" s="85"/>
    </row>
    <row r="51624" spans="13:13" ht="49.2" customHeight="1">
      <c r="M51624" s="85"/>
    </row>
    <row r="51625" spans="13:13" ht="49.2" customHeight="1">
      <c r="M51625" s="85"/>
    </row>
    <row r="51626" spans="13:13" ht="49.2" customHeight="1">
      <c r="M51626" s="85"/>
    </row>
    <row r="51627" spans="13:13" ht="49.2" customHeight="1">
      <c r="M51627" s="85"/>
    </row>
    <row r="51628" spans="13:13" ht="49.2" customHeight="1">
      <c r="M51628" s="85"/>
    </row>
    <row r="51629" spans="13:13" ht="49.2" customHeight="1">
      <c r="M51629" s="85"/>
    </row>
    <row r="51630" spans="13:13" ht="49.2" customHeight="1">
      <c r="M51630" s="85"/>
    </row>
    <row r="51631" spans="13:13" ht="49.2" customHeight="1">
      <c r="M51631" s="85"/>
    </row>
    <row r="51632" spans="13:13" ht="49.2" customHeight="1">
      <c r="M51632" s="85"/>
    </row>
    <row r="51633" spans="13:13" ht="49.2" customHeight="1">
      <c r="M51633" s="85"/>
    </row>
    <row r="51634" spans="13:13" ht="49.2" customHeight="1">
      <c r="M51634" s="85"/>
    </row>
    <row r="51635" spans="13:13" ht="49.2" customHeight="1">
      <c r="M51635" s="85"/>
    </row>
    <row r="51636" spans="13:13" ht="49.2" customHeight="1">
      <c r="M51636" s="85"/>
    </row>
    <row r="51637" spans="13:13" ht="49.2" customHeight="1">
      <c r="M51637" s="85"/>
    </row>
    <row r="51638" spans="13:13" ht="49.2" customHeight="1">
      <c r="M51638" s="85"/>
    </row>
    <row r="51639" spans="13:13" ht="49.2" customHeight="1">
      <c r="M51639" s="85"/>
    </row>
    <row r="51640" spans="13:13" ht="49.2" customHeight="1">
      <c r="M51640" s="85"/>
    </row>
    <row r="51641" spans="13:13" ht="49.2" customHeight="1">
      <c r="M51641" s="85"/>
    </row>
    <row r="51642" spans="13:13" ht="49.2" customHeight="1">
      <c r="M51642" s="85"/>
    </row>
    <row r="51643" spans="13:13" ht="49.2" customHeight="1">
      <c r="M51643" s="85"/>
    </row>
    <row r="51644" spans="13:13" ht="49.2" customHeight="1">
      <c r="M51644" s="85"/>
    </row>
    <row r="51645" spans="13:13" ht="49.2" customHeight="1">
      <c r="M51645" s="85"/>
    </row>
    <row r="51646" spans="13:13" ht="49.2" customHeight="1">
      <c r="M51646" s="85"/>
    </row>
    <row r="51647" spans="13:13" ht="49.2" customHeight="1">
      <c r="M51647" s="85"/>
    </row>
    <row r="51648" spans="13:13" ht="49.2" customHeight="1">
      <c r="M51648" s="85"/>
    </row>
    <row r="51649" spans="13:13" ht="49.2" customHeight="1">
      <c r="M51649" s="85"/>
    </row>
    <row r="51650" spans="13:13" ht="49.2" customHeight="1">
      <c r="M51650" s="85"/>
    </row>
    <row r="51651" spans="13:13" ht="49.2" customHeight="1">
      <c r="M51651" s="85"/>
    </row>
    <row r="51652" spans="13:13" ht="49.2" customHeight="1">
      <c r="M51652" s="85"/>
    </row>
    <row r="51653" spans="13:13" ht="49.2" customHeight="1">
      <c r="M51653" s="85"/>
    </row>
    <row r="51654" spans="13:13" ht="49.2" customHeight="1">
      <c r="M51654" s="85"/>
    </row>
    <row r="51655" spans="13:13" ht="49.2" customHeight="1">
      <c r="M51655" s="85"/>
    </row>
    <row r="51656" spans="13:13" ht="49.2" customHeight="1">
      <c r="M51656" s="85"/>
    </row>
    <row r="51657" spans="13:13" ht="49.2" customHeight="1">
      <c r="M51657" s="85"/>
    </row>
    <row r="51658" spans="13:13" ht="49.2" customHeight="1">
      <c r="M51658" s="85"/>
    </row>
    <row r="51659" spans="13:13" ht="49.2" customHeight="1">
      <c r="M51659" s="85"/>
    </row>
    <row r="51660" spans="13:13" ht="49.2" customHeight="1">
      <c r="M51660" s="85"/>
    </row>
    <row r="51661" spans="13:13" ht="49.2" customHeight="1">
      <c r="M51661" s="85"/>
    </row>
    <row r="51662" spans="13:13" ht="49.2" customHeight="1">
      <c r="M51662" s="85"/>
    </row>
    <row r="51663" spans="13:13" ht="49.2" customHeight="1">
      <c r="M51663" s="85"/>
    </row>
    <row r="51664" spans="13:13" ht="49.2" customHeight="1">
      <c r="M51664" s="85"/>
    </row>
    <row r="51665" spans="13:13" ht="49.2" customHeight="1">
      <c r="M51665" s="85"/>
    </row>
    <row r="51666" spans="13:13" ht="49.2" customHeight="1">
      <c r="M51666" s="85"/>
    </row>
    <row r="51667" spans="13:13" ht="49.2" customHeight="1">
      <c r="M51667" s="85"/>
    </row>
    <row r="51668" spans="13:13" ht="49.2" customHeight="1">
      <c r="M51668" s="85"/>
    </row>
    <row r="51669" spans="13:13" ht="49.2" customHeight="1">
      <c r="M51669" s="85"/>
    </row>
    <row r="51670" spans="13:13" ht="49.2" customHeight="1">
      <c r="M51670" s="85"/>
    </row>
    <row r="51671" spans="13:13" ht="49.2" customHeight="1">
      <c r="M51671" s="85"/>
    </row>
    <row r="51672" spans="13:13" ht="49.2" customHeight="1">
      <c r="M51672" s="85"/>
    </row>
    <row r="51673" spans="13:13" ht="49.2" customHeight="1">
      <c r="M51673" s="85"/>
    </row>
    <row r="51674" spans="13:13" ht="49.2" customHeight="1">
      <c r="M51674" s="85"/>
    </row>
    <row r="51675" spans="13:13" ht="49.2" customHeight="1">
      <c r="M51675" s="85"/>
    </row>
    <row r="51676" spans="13:13" ht="49.2" customHeight="1">
      <c r="M51676" s="85"/>
    </row>
    <row r="51677" spans="13:13" ht="49.2" customHeight="1">
      <c r="M51677" s="85"/>
    </row>
    <row r="51678" spans="13:13" ht="49.2" customHeight="1">
      <c r="M51678" s="85"/>
    </row>
    <row r="51679" spans="13:13" ht="49.2" customHeight="1">
      <c r="M51679" s="85"/>
    </row>
    <row r="51680" spans="13:13" ht="49.2" customHeight="1">
      <c r="M51680" s="85"/>
    </row>
    <row r="51681" spans="13:13" ht="49.2" customHeight="1">
      <c r="M51681" s="85"/>
    </row>
    <row r="51682" spans="13:13" ht="49.2" customHeight="1">
      <c r="M51682" s="85"/>
    </row>
    <row r="51683" spans="13:13" ht="49.2" customHeight="1">
      <c r="M51683" s="85"/>
    </row>
    <row r="51684" spans="13:13" ht="49.2" customHeight="1">
      <c r="M51684" s="85"/>
    </row>
    <row r="51685" spans="13:13" ht="49.2" customHeight="1">
      <c r="M51685" s="85"/>
    </row>
    <row r="51686" spans="13:13" ht="49.2" customHeight="1">
      <c r="M51686" s="85"/>
    </row>
    <row r="51687" spans="13:13" ht="49.2" customHeight="1">
      <c r="M51687" s="85"/>
    </row>
    <row r="51688" spans="13:13" ht="49.2" customHeight="1">
      <c r="M51688" s="85"/>
    </row>
    <row r="51689" spans="13:13" ht="49.2" customHeight="1">
      <c r="M51689" s="85"/>
    </row>
    <row r="51690" spans="13:13" ht="49.2" customHeight="1">
      <c r="M51690" s="85"/>
    </row>
    <row r="51691" spans="13:13" ht="49.2" customHeight="1">
      <c r="M51691" s="85"/>
    </row>
    <row r="51692" spans="13:13" ht="49.2" customHeight="1">
      <c r="M51692" s="85"/>
    </row>
    <row r="51693" spans="13:13" ht="49.2" customHeight="1">
      <c r="M51693" s="85"/>
    </row>
    <row r="51694" spans="13:13" ht="49.2" customHeight="1">
      <c r="M51694" s="85"/>
    </row>
    <row r="51695" spans="13:13" ht="49.2" customHeight="1">
      <c r="M51695" s="85"/>
    </row>
    <row r="51696" spans="13:13" ht="49.2" customHeight="1">
      <c r="M51696" s="85"/>
    </row>
    <row r="51697" spans="13:13" ht="49.2" customHeight="1">
      <c r="M51697" s="85"/>
    </row>
    <row r="51698" spans="13:13" ht="49.2" customHeight="1">
      <c r="M51698" s="85"/>
    </row>
    <row r="51699" spans="13:13" ht="49.2" customHeight="1">
      <c r="M51699" s="85"/>
    </row>
    <row r="51700" spans="13:13" ht="49.2" customHeight="1">
      <c r="M51700" s="85"/>
    </row>
    <row r="51701" spans="13:13" ht="49.2" customHeight="1">
      <c r="M51701" s="85"/>
    </row>
    <row r="51702" spans="13:13" ht="49.2" customHeight="1">
      <c r="M51702" s="85"/>
    </row>
    <row r="51703" spans="13:13" ht="49.2" customHeight="1">
      <c r="M51703" s="85"/>
    </row>
    <row r="51704" spans="13:13" ht="49.2" customHeight="1">
      <c r="M51704" s="85"/>
    </row>
    <row r="51705" spans="13:13" ht="49.2" customHeight="1">
      <c r="M51705" s="85"/>
    </row>
    <row r="51706" spans="13:13" ht="49.2" customHeight="1">
      <c r="M51706" s="85"/>
    </row>
    <row r="51707" spans="13:13" ht="49.2" customHeight="1">
      <c r="M51707" s="85"/>
    </row>
    <row r="51708" spans="13:13" ht="49.2" customHeight="1">
      <c r="M51708" s="85"/>
    </row>
    <row r="51709" spans="13:13" ht="49.2" customHeight="1">
      <c r="M51709" s="85"/>
    </row>
    <row r="51710" spans="13:13" ht="49.2" customHeight="1">
      <c r="M51710" s="85"/>
    </row>
    <row r="51711" spans="13:13" ht="49.2" customHeight="1">
      <c r="M51711" s="85"/>
    </row>
    <row r="51712" spans="13:13" ht="49.2" customHeight="1">
      <c r="M51712" s="85"/>
    </row>
    <row r="51713" spans="13:13" ht="49.2" customHeight="1">
      <c r="M51713" s="85"/>
    </row>
    <row r="51714" spans="13:13" ht="49.2" customHeight="1">
      <c r="M51714" s="85"/>
    </row>
    <row r="51715" spans="13:13" ht="49.2" customHeight="1">
      <c r="M51715" s="85"/>
    </row>
    <row r="51716" spans="13:13" ht="49.2" customHeight="1">
      <c r="M51716" s="85"/>
    </row>
    <row r="51717" spans="13:13" ht="49.2" customHeight="1">
      <c r="M51717" s="85"/>
    </row>
    <row r="51718" spans="13:13" ht="49.2" customHeight="1">
      <c r="M51718" s="85"/>
    </row>
    <row r="51719" spans="13:13" ht="49.2" customHeight="1">
      <c r="M51719" s="85"/>
    </row>
    <row r="51720" spans="13:13" ht="49.2" customHeight="1">
      <c r="M51720" s="85"/>
    </row>
    <row r="51721" spans="13:13" ht="49.2" customHeight="1">
      <c r="M51721" s="85"/>
    </row>
    <row r="51722" spans="13:13" ht="49.2" customHeight="1">
      <c r="M51722" s="85"/>
    </row>
    <row r="51723" spans="13:13" ht="49.2" customHeight="1">
      <c r="M51723" s="85"/>
    </row>
    <row r="51724" spans="13:13" ht="49.2" customHeight="1">
      <c r="M51724" s="85"/>
    </row>
    <row r="51725" spans="13:13" ht="49.2" customHeight="1">
      <c r="M51725" s="85"/>
    </row>
    <row r="51726" spans="13:13" ht="49.2" customHeight="1">
      <c r="M51726" s="85"/>
    </row>
    <row r="51727" spans="13:13" ht="49.2" customHeight="1">
      <c r="M51727" s="85"/>
    </row>
    <row r="51728" spans="13:13" ht="49.2" customHeight="1">
      <c r="M51728" s="85"/>
    </row>
    <row r="51729" spans="13:13" ht="49.2" customHeight="1">
      <c r="M51729" s="85"/>
    </row>
    <row r="51730" spans="13:13" ht="49.2" customHeight="1">
      <c r="M51730" s="85"/>
    </row>
    <row r="51731" spans="13:13" ht="49.2" customHeight="1">
      <c r="M51731" s="85"/>
    </row>
    <row r="51732" spans="13:13" ht="49.2" customHeight="1">
      <c r="M51732" s="85"/>
    </row>
    <row r="51733" spans="13:13" ht="49.2" customHeight="1">
      <c r="M51733" s="85"/>
    </row>
    <row r="51734" spans="13:13" ht="49.2" customHeight="1">
      <c r="M51734" s="85"/>
    </row>
    <row r="51735" spans="13:13" ht="49.2" customHeight="1">
      <c r="M51735" s="85"/>
    </row>
    <row r="51736" spans="13:13" ht="49.2" customHeight="1">
      <c r="M51736" s="85"/>
    </row>
    <row r="51737" spans="13:13" ht="49.2" customHeight="1">
      <c r="M51737" s="85"/>
    </row>
    <row r="51738" spans="13:13" ht="49.2" customHeight="1">
      <c r="M51738" s="85"/>
    </row>
    <row r="51739" spans="13:13" ht="49.2" customHeight="1">
      <c r="M51739" s="85"/>
    </row>
    <row r="51740" spans="13:13" ht="49.2" customHeight="1">
      <c r="M51740" s="85"/>
    </row>
    <row r="51741" spans="13:13" ht="49.2" customHeight="1">
      <c r="M51741" s="85"/>
    </row>
    <row r="51742" spans="13:13" ht="49.2" customHeight="1">
      <c r="M51742" s="85"/>
    </row>
    <row r="51743" spans="13:13" ht="49.2" customHeight="1">
      <c r="M51743" s="85"/>
    </row>
    <row r="51744" spans="13:13" ht="49.2" customHeight="1">
      <c r="M51744" s="85"/>
    </row>
    <row r="51745" spans="13:13" ht="49.2" customHeight="1">
      <c r="M51745" s="85"/>
    </row>
    <row r="51746" spans="13:13" ht="49.2" customHeight="1">
      <c r="M51746" s="85"/>
    </row>
    <row r="51747" spans="13:13" ht="49.2" customHeight="1">
      <c r="M51747" s="85"/>
    </row>
    <row r="51748" spans="13:13" ht="49.2" customHeight="1">
      <c r="M51748" s="85"/>
    </row>
    <row r="51749" spans="13:13" ht="49.2" customHeight="1">
      <c r="M51749" s="85"/>
    </row>
    <row r="51750" spans="13:13" ht="49.2" customHeight="1">
      <c r="M51750" s="85"/>
    </row>
    <row r="51751" spans="13:13" ht="49.2" customHeight="1">
      <c r="M51751" s="85"/>
    </row>
    <row r="51752" spans="13:13" ht="49.2" customHeight="1">
      <c r="M51752" s="85"/>
    </row>
    <row r="51753" spans="13:13" ht="49.2" customHeight="1">
      <c r="M51753" s="85"/>
    </row>
    <row r="51754" spans="13:13" ht="49.2" customHeight="1">
      <c r="M51754" s="85"/>
    </row>
    <row r="51755" spans="13:13" ht="49.2" customHeight="1">
      <c r="M51755" s="85"/>
    </row>
    <row r="51756" spans="13:13" ht="49.2" customHeight="1">
      <c r="M51756" s="85"/>
    </row>
    <row r="51757" spans="13:13" ht="49.2" customHeight="1">
      <c r="M51757" s="85"/>
    </row>
    <row r="51758" spans="13:13" ht="49.2" customHeight="1">
      <c r="M51758" s="85"/>
    </row>
    <row r="51759" spans="13:13" ht="49.2" customHeight="1">
      <c r="M51759" s="85"/>
    </row>
    <row r="51760" spans="13:13" ht="49.2" customHeight="1">
      <c r="M51760" s="85"/>
    </row>
    <row r="51761" spans="13:13" ht="49.2" customHeight="1">
      <c r="M51761" s="85"/>
    </row>
    <row r="51762" spans="13:13" ht="49.2" customHeight="1">
      <c r="M51762" s="85"/>
    </row>
    <row r="51763" spans="13:13" ht="49.2" customHeight="1">
      <c r="M51763" s="85"/>
    </row>
    <row r="51764" spans="13:13" ht="49.2" customHeight="1">
      <c r="M51764" s="85"/>
    </row>
    <row r="51765" spans="13:13" ht="49.2" customHeight="1">
      <c r="M51765" s="85"/>
    </row>
    <row r="51766" spans="13:13" ht="49.2" customHeight="1">
      <c r="M51766" s="85"/>
    </row>
    <row r="51767" spans="13:13" ht="49.2" customHeight="1">
      <c r="M51767" s="85"/>
    </row>
    <row r="51768" spans="13:13" ht="49.2" customHeight="1">
      <c r="M51768" s="85"/>
    </row>
    <row r="51769" spans="13:13" ht="49.2" customHeight="1">
      <c r="M51769" s="85"/>
    </row>
    <row r="51770" spans="13:13" ht="49.2" customHeight="1">
      <c r="M51770" s="85"/>
    </row>
    <row r="51771" spans="13:13" ht="49.2" customHeight="1">
      <c r="M51771" s="85"/>
    </row>
    <row r="51772" spans="13:13" ht="49.2" customHeight="1">
      <c r="M51772" s="85"/>
    </row>
    <row r="51773" spans="13:13" ht="49.2" customHeight="1">
      <c r="M51773" s="85"/>
    </row>
    <row r="51774" spans="13:13" ht="49.2" customHeight="1">
      <c r="M51774" s="85"/>
    </row>
    <row r="51775" spans="13:13" ht="49.2" customHeight="1">
      <c r="M51775" s="85"/>
    </row>
    <row r="51776" spans="13:13" ht="49.2" customHeight="1">
      <c r="M51776" s="85"/>
    </row>
    <row r="51777" spans="13:13" ht="49.2" customHeight="1">
      <c r="M51777" s="85"/>
    </row>
    <row r="51778" spans="13:13" ht="49.2" customHeight="1">
      <c r="M51778" s="85"/>
    </row>
    <row r="51779" spans="13:13" ht="49.2" customHeight="1">
      <c r="M51779" s="85"/>
    </row>
    <row r="51780" spans="13:13" ht="49.2" customHeight="1">
      <c r="M51780" s="85"/>
    </row>
    <row r="51781" spans="13:13" ht="49.2" customHeight="1">
      <c r="M51781" s="85"/>
    </row>
    <row r="51782" spans="13:13" ht="49.2" customHeight="1">
      <c r="M51782" s="85"/>
    </row>
    <row r="51783" spans="13:13" ht="49.2" customHeight="1">
      <c r="M51783" s="85"/>
    </row>
    <row r="51784" spans="13:13" ht="49.2" customHeight="1">
      <c r="M51784" s="85"/>
    </row>
    <row r="51785" spans="13:13" ht="49.2" customHeight="1">
      <c r="M51785" s="85"/>
    </row>
    <row r="51786" spans="13:13" ht="49.2" customHeight="1">
      <c r="M51786" s="85"/>
    </row>
    <row r="51787" spans="13:13" ht="49.2" customHeight="1">
      <c r="M51787" s="85"/>
    </row>
    <row r="51788" spans="13:13" ht="49.2" customHeight="1">
      <c r="M51788" s="85"/>
    </row>
    <row r="51789" spans="13:13" ht="49.2" customHeight="1">
      <c r="M51789" s="85"/>
    </row>
    <row r="51790" spans="13:13" ht="49.2" customHeight="1">
      <c r="M51790" s="85"/>
    </row>
    <row r="51791" spans="13:13" ht="49.2" customHeight="1">
      <c r="M51791" s="85"/>
    </row>
    <row r="51792" spans="13:13" ht="49.2" customHeight="1">
      <c r="M51792" s="85"/>
    </row>
    <row r="51793" spans="13:13" ht="49.2" customHeight="1">
      <c r="M51793" s="85"/>
    </row>
    <row r="51794" spans="13:13" ht="49.2" customHeight="1">
      <c r="M51794" s="85"/>
    </row>
    <row r="51795" spans="13:13" ht="49.2" customHeight="1">
      <c r="M51795" s="85"/>
    </row>
    <row r="51796" spans="13:13" ht="49.2" customHeight="1">
      <c r="M51796" s="85"/>
    </row>
    <row r="51797" spans="13:13" ht="49.2" customHeight="1">
      <c r="M51797" s="85"/>
    </row>
    <row r="51798" spans="13:13" ht="49.2" customHeight="1">
      <c r="M51798" s="85"/>
    </row>
    <row r="51799" spans="13:13" ht="49.2" customHeight="1">
      <c r="M51799" s="85"/>
    </row>
    <row r="51800" spans="13:13" ht="49.2" customHeight="1">
      <c r="M51800" s="85"/>
    </row>
    <row r="51801" spans="13:13" ht="49.2" customHeight="1">
      <c r="M51801" s="85"/>
    </row>
    <row r="51802" spans="13:13" ht="49.2" customHeight="1">
      <c r="M51802" s="85"/>
    </row>
    <row r="51803" spans="13:13" ht="49.2" customHeight="1">
      <c r="M51803" s="85"/>
    </row>
    <row r="51804" spans="13:13" ht="49.2" customHeight="1">
      <c r="M51804" s="85"/>
    </row>
    <row r="51805" spans="13:13" ht="49.2" customHeight="1">
      <c r="M51805" s="85"/>
    </row>
    <row r="51806" spans="13:13" ht="49.2" customHeight="1">
      <c r="M51806" s="85"/>
    </row>
    <row r="51807" spans="13:13" ht="49.2" customHeight="1">
      <c r="M51807" s="85"/>
    </row>
    <row r="51808" spans="13:13" ht="49.2" customHeight="1">
      <c r="M51808" s="85"/>
    </row>
    <row r="51809" spans="13:13" ht="49.2" customHeight="1">
      <c r="M51809" s="85"/>
    </row>
    <row r="51810" spans="13:13" ht="49.2" customHeight="1">
      <c r="M51810" s="85"/>
    </row>
    <row r="51811" spans="13:13" ht="49.2" customHeight="1">
      <c r="M51811" s="85"/>
    </row>
    <row r="51812" spans="13:13" ht="49.2" customHeight="1">
      <c r="M51812" s="85"/>
    </row>
    <row r="51813" spans="13:13" ht="49.2" customHeight="1">
      <c r="M51813" s="85"/>
    </row>
    <row r="51814" spans="13:13" ht="49.2" customHeight="1">
      <c r="M51814" s="85"/>
    </row>
    <row r="51815" spans="13:13" ht="49.2" customHeight="1">
      <c r="M51815" s="85"/>
    </row>
    <row r="51816" spans="13:13" ht="49.2" customHeight="1">
      <c r="M51816" s="85"/>
    </row>
    <row r="51817" spans="13:13" ht="49.2" customHeight="1">
      <c r="M51817" s="85"/>
    </row>
    <row r="51818" spans="13:13" ht="49.2" customHeight="1">
      <c r="M51818" s="85"/>
    </row>
    <row r="51819" spans="13:13" ht="49.2" customHeight="1">
      <c r="M51819" s="85"/>
    </row>
    <row r="51820" spans="13:13" ht="49.2" customHeight="1">
      <c r="M51820" s="85"/>
    </row>
    <row r="51821" spans="13:13" ht="49.2" customHeight="1">
      <c r="M51821" s="85"/>
    </row>
    <row r="51822" spans="13:13" ht="49.2" customHeight="1">
      <c r="M51822" s="85"/>
    </row>
    <row r="51823" spans="13:13" ht="49.2" customHeight="1">
      <c r="M51823" s="85"/>
    </row>
    <row r="51824" spans="13:13" ht="49.2" customHeight="1">
      <c r="M51824" s="85"/>
    </row>
    <row r="51825" spans="13:13" ht="49.2" customHeight="1">
      <c r="M51825" s="85"/>
    </row>
    <row r="51826" spans="13:13" ht="49.2" customHeight="1">
      <c r="M51826" s="85"/>
    </row>
    <row r="51827" spans="13:13" ht="49.2" customHeight="1">
      <c r="M51827" s="85"/>
    </row>
    <row r="51828" spans="13:13" ht="49.2" customHeight="1">
      <c r="M51828" s="85"/>
    </row>
    <row r="51829" spans="13:13" ht="49.2" customHeight="1">
      <c r="M51829" s="85"/>
    </row>
    <row r="51830" spans="13:13" ht="49.2" customHeight="1">
      <c r="M51830" s="85"/>
    </row>
    <row r="51831" spans="13:13" ht="49.2" customHeight="1">
      <c r="M51831" s="85"/>
    </row>
    <row r="51832" spans="13:13" ht="49.2" customHeight="1">
      <c r="M51832" s="85"/>
    </row>
    <row r="51833" spans="13:13" ht="49.2" customHeight="1">
      <c r="M51833" s="85"/>
    </row>
    <row r="51834" spans="13:13" ht="49.2" customHeight="1">
      <c r="M51834" s="85"/>
    </row>
    <row r="51835" spans="13:13" ht="49.2" customHeight="1">
      <c r="M51835" s="85"/>
    </row>
    <row r="51836" spans="13:13" ht="49.2" customHeight="1">
      <c r="M51836" s="85"/>
    </row>
    <row r="51837" spans="13:13" ht="49.2" customHeight="1">
      <c r="M51837" s="85"/>
    </row>
    <row r="51838" spans="13:13" ht="49.2" customHeight="1">
      <c r="M51838" s="85"/>
    </row>
    <row r="51839" spans="13:13" ht="49.2" customHeight="1">
      <c r="M51839" s="85"/>
    </row>
    <row r="51840" spans="13:13" ht="49.2" customHeight="1">
      <c r="M51840" s="85"/>
    </row>
    <row r="51841" spans="13:13" ht="49.2" customHeight="1">
      <c r="M51841" s="85"/>
    </row>
    <row r="51842" spans="13:13" ht="49.2" customHeight="1">
      <c r="M51842" s="85"/>
    </row>
    <row r="51843" spans="13:13" ht="49.2" customHeight="1">
      <c r="M51843" s="85"/>
    </row>
    <row r="51844" spans="13:13" ht="49.2" customHeight="1">
      <c r="M51844" s="85"/>
    </row>
    <row r="51845" spans="13:13" ht="49.2" customHeight="1">
      <c r="M51845" s="85"/>
    </row>
    <row r="51846" spans="13:13" ht="49.2" customHeight="1">
      <c r="M51846" s="85"/>
    </row>
    <row r="51847" spans="13:13" ht="49.2" customHeight="1">
      <c r="M51847" s="85"/>
    </row>
    <row r="51848" spans="13:13" ht="49.2" customHeight="1">
      <c r="M51848" s="85"/>
    </row>
    <row r="51849" spans="13:13" ht="49.2" customHeight="1">
      <c r="M51849" s="85"/>
    </row>
    <row r="51850" spans="13:13" ht="49.2" customHeight="1">
      <c r="M51850" s="85"/>
    </row>
    <row r="51851" spans="13:13" ht="49.2" customHeight="1">
      <c r="M51851" s="85"/>
    </row>
    <row r="51852" spans="13:13" ht="49.2" customHeight="1">
      <c r="M51852" s="85"/>
    </row>
    <row r="51853" spans="13:13" ht="49.2" customHeight="1">
      <c r="M51853" s="85"/>
    </row>
    <row r="51854" spans="13:13" ht="49.2" customHeight="1">
      <c r="M51854" s="85"/>
    </row>
    <row r="51855" spans="13:13" ht="49.2" customHeight="1">
      <c r="M51855" s="85"/>
    </row>
    <row r="51856" spans="13:13" ht="49.2" customHeight="1">
      <c r="M51856" s="85"/>
    </row>
    <row r="51857" spans="13:13" ht="49.2" customHeight="1">
      <c r="M51857" s="85"/>
    </row>
    <row r="51858" spans="13:13" ht="49.2" customHeight="1">
      <c r="M51858" s="85"/>
    </row>
    <row r="51859" spans="13:13" ht="49.2" customHeight="1">
      <c r="M51859" s="85"/>
    </row>
    <row r="51860" spans="13:13" ht="49.2" customHeight="1">
      <c r="M51860" s="85"/>
    </row>
    <row r="51861" spans="13:13" ht="49.2" customHeight="1">
      <c r="M51861" s="85"/>
    </row>
    <row r="51862" spans="13:13" ht="49.2" customHeight="1">
      <c r="M51862" s="85"/>
    </row>
    <row r="51863" spans="13:13" ht="49.2" customHeight="1">
      <c r="M51863" s="85"/>
    </row>
    <row r="51864" spans="13:13" ht="49.2" customHeight="1">
      <c r="M51864" s="85"/>
    </row>
    <row r="51865" spans="13:13" ht="49.2" customHeight="1">
      <c r="M51865" s="85"/>
    </row>
    <row r="51866" spans="13:13" ht="49.2" customHeight="1">
      <c r="M51866" s="85"/>
    </row>
    <row r="51867" spans="13:13" ht="49.2" customHeight="1">
      <c r="M51867" s="85"/>
    </row>
    <row r="51868" spans="13:13" ht="49.2" customHeight="1">
      <c r="M51868" s="85"/>
    </row>
    <row r="51869" spans="13:13" ht="49.2" customHeight="1">
      <c r="M51869" s="85"/>
    </row>
    <row r="51870" spans="13:13" ht="49.2" customHeight="1">
      <c r="M51870" s="85"/>
    </row>
    <row r="51871" spans="13:13" ht="49.2" customHeight="1">
      <c r="M51871" s="85"/>
    </row>
    <row r="51872" spans="13:13" ht="49.2" customHeight="1">
      <c r="M51872" s="85"/>
    </row>
    <row r="51873" spans="13:13" ht="49.2" customHeight="1">
      <c r="M51873" s="85"/>
    </row>
    <row r="51874" spans="13:13" ht="49.2" customHeight="1">
      <c r="M51874" s="85"/>
    </row>
    <row r="51875" spans="13:13" ht="49.2" customHeight="1">
      <c r="M51875" s="85"/>
    </row>
    <row r="51876" spans="13:13" ht="49.2" customHeight="1">
      <c r="M51876" s="85"/>
    </row>
    <row r="51877" spans="13:13" ht="49.2" customHeight="1">
      <c r="M51877" s="85"/>
    </row>
    <row r="51878" spans="13:13" ht="49.2" customHeight="1">
      <c r="M51878" s="85"/>
    </row>
    <row r="51879" spans="13:13" ht="49.2" customHeight="1">
      <c r="M51879" s="85"/>
    </row>
    <row r="51880" spans="13:13" ht="49.2" customHeight="1">
      <c r="M51880" s="85"/>
    </row>
    <row r="51881" spans="13:13" ht="49.2" customHeight="1">
      <c r="M51881" s="85"/>
    </row>
    <row r="51882" spans="13:13" ht="49.2" customHeight="1">
      <c r="M51882" s="85"/>
    </row>
    <row r="51883" spans="13:13" ht="49.2" customHeight="1">
      <c r="M51883" s="85"/>
    </row>
    <row r="51884" spans="13:13" ht="49.2" customHeight="1">
      <c r="M51884" s="85"/>
    </row>
    <row r="51885" spans="13:13" ht="49.2" customHeight="1">
      <c r="M51885" s="85"/>
    </row>
    <row r="51886" spans="13:13" ht="49.2" customHeight="1">
      <c r="M51886" s="85"/>
    </row>
    <row r="51887" spans="13:13" ht="49.2" customHeight="1">
      <c r="M51887" s="85"/>
    </row>
    <row r="51888" spans="13:13" ht="49.2" customHeight="1">
      <c r="M51888" s="85"/>
    </row>
    <row r="51889" spans="13:13" ht="49.2" customHeight="1">
      <c r="M51889" s="85"/>
    </row>
    <row r="51890" spans="13:13" ht="49.2" customHeight="1">
      <c r="M51890" s="85"/>
    </row>
    <row r="51891" spans="13:13" ht="49.2" customHeight="1">
      <c r="M51891" s="85"/>
    </row>
    <row r="51892" spans="13:13" ht="49.2" customHeight="1">
      <c r="M51892" s="85"/>
    </row>
    <row r="51893" spans="13:13" ht="49.2" customHeight="1">
      <c r="M51893" s="85"/>
    </row>
    <row r="51894" spans="13:13" ht="49.2" customHeight="1">
      <c r="M51894" s="85"/>
    </row>
    <row r="51895" spans="13:13" ht="49.2" customHeight="1">
      <c r="M51895" s="85"/>
    </row>
    <row r="51896" spans="13:13" ht="49.2" customHeight="1">
      <c r="M51896" s="85"/>
    </row>
    <row r="51897" spans="13:13" ht="49.2" customHeight="1">
      <c r="M51897" s="85"/>
    </row>
    <row r="51898" spans="13:13" ht="49.2" customHeight="1">
      <c r="M51898" s="85"/>
    </row>
    <row r="51899" spans="13:13" ht="49.2" customHeight="1">
      <c r="M51899" s="85"/>
    </row>
    <row r="51900" spans="13:13" ht="49.2" customHeight="1">
      <c r="M51900" s="85"/>
    </row>
    <row r="51901" spans="13:13" ht="49.2" customHeight="1">
      <c r="M51901" s="85"/>
    </row>
    <row r="51902" spans="13:13" ht="49.2" customHeight="1">
      <c r="M51902" s="85"/>
    </row>
    <row r="51903" spans="13:13" ht="49.2" customHeight="1">
      <c r="M51903" s="85"/>
    </row>
    <row r="51904" spans="13:13" ht="49.2" customHeight="1">
      <c r="M51904" s="85"/>
    </row>
    <row r="51905" spans="13:13" ht="49.2" customHeight="1">
      <c r="M51905" s="85"/>
    </row>
    <row r="51906" spans="13:13" ht="49.2" customHeight="1">
      <c r="M51906" s="85"/>
    </row>
    <row r="51907" spans="13:13" ht="49.2" customHeight="1">
      <c r="M51907" s="85"/>
    </row>
    <row r="51908" spans="13:13" ht="49.2" customHeight="1">
      <c r="M51908" s="85"/>
    </row>
    <row r="51909" spans="13:13" ht="49.2" customHeight="1">
      <c r="M51909" s="85"/>
    </row>
    <row r="51910" spans="13:13" ht="49.2" customHeight="1">
      <c r="M51910" s="85"/>
    </row>
    <row r="51911" spans="13:13" ht="49.2" customHeight="1">
      <c r="M51911" s="85"/>
    </row>
    <row r="51912" spans="13:13" ht="49.2" customHeight="1">
      <c r="M51912" s="85"/>
    </row>
    <row r="51913" spans="13:13" ht="49.2" customHeight="1">
      <c r="M51913" s="85"/>
    </row>
    <row r="51914" spans="13:13" ht="49.2" customHeight="1">
      <c r="M51914" s="85"/>
    </row>
    <row r="51915" spans="13:13" ht="49.2" customHeight="1">
      <c r="M51915" s="85"/>
    </row>
    <row r="51916" spans="13:13" ht="49.2" customHeight="1">
      <c r="M51916" s="85"/>
    </row>
    <row r="51917" spans="13:13" ht="49.2" customHeight="1">
      <c r="M51917" s="85"/>
    </row>
    <row r="51918" spans="13:13" ht="49.2" customHeight="1">
      <c r="M51918" s="85"/>
    </row>
    <row r="51919" spans="13:13" ht="49.2" customHeight="1">
      <c r="M51919" s="85"/>
    </row>
    <row r="51920" spans="13:13" ht="49.2" customHeight="1">
      <c r="M51920" s="85"/>
    </row>
    <row r="51921" spans="13:13" ht="49.2" customHeight="1">
      <c r="M51921" s="85"/>
    </row>
    <row r="51922" spans="13:13" ht="49.2" customHeight="1">
      <c r="M51922" s="85"/>
    </row>
    <row r="51923" spans="13:13" ht="49.2" customHeight="1">
      <c r="M51923" s="85"/>
    </row>
    <row r="51924" spans="13:13" ht="49.2" customHeight="1">
      <c r="M51924" s="85"/>
    </row>
    <row r="51925" spans="13:13" ht="49.2" customHeight="1">
      <c r="M51925" s="85"/>
    </row>
    <row r="51926" spans="13:13" ht="49.2" customHeight="1">
      <c r="M51926" s="85"/>
    </row>
    <row r="51927" spans="13:13" ht="49.2" customHeight="1">
      <c r="M51927" s="85"/>
    </row>
    <row r="51928" spans="13:13" ht="49.2" customHeight="1">
      <c r="M51928" s="85"/>
    </row>
    <row r="51929" spans="13:13" ht="49.2" customHeight="1">
      <c r="M51929" s="85"/>
    </row>
    <row r="51930" spans="13:13" ht="49.2" customHeight="1">
      <c r="M51930" s="85"/>
    </row>
    <row r="51931" spans="13:13" ht="49.2" customHeight="1">
      <c r="M51931" s="85"/>
    </row>
    <row r="51932" spans="13:13" ht="49.2" customHeight="1">
      <c r="M51932" s="85"/>
    </row>
    <row r="51933" spans="13:13" ht="49.2" customHeight="1">
      <c r="M51933" s="85"/>
    </row>
    <row r="51934" spans="13:13" ht="49.2" customHeight="1">
      <c r="M51934" s="85"/>
    </row>
    <row r="51935" spans="13:13" ht="49.2" customHeight="1">
      <c r="M51935" s="85"/>
    </row>
    <row r="51936" spans="13:13" ht="49.2" customHeight="1">
      <c r="M51936" s="85"/>
    </row>
    <row r="51937" spans="13:13" ht="49.2" customHeight="1">
      <c r="M51937" s="85"/>
    </row>
    <row r="51938" spans="13:13" ht="49.2" customHeight="1">
      <c r="M51938" s="85"/>
    </row>
    <row r="51939" spans="13:13" ht="49.2" customHeight="1">
      <c r="M51939" s="85"/>
    </row>
    <row r="51940" spans="13:13" ht="49.2" customHeight="1">
      <c r="M51940" s="85"/>
    </row>
    <row r="51941" spans="13:13" ht="49.2" customHeight="1">
      <c r="M51941" s="85"/>
    </row>
    <row r="51942" spans="13:13" ht="49.2" customHeight="1">
      <c r="M51942" s="85"/>
    </row>
    <row r="51943" spans="13:13" ht="49.2" customHeight="1">
      <c r="M51943" s="85"/>
    </row>
    <row r="51944" spans="13:13" ht="49.2" customHeight="1">
      <c r="M51944" s="85"/>
    </row>
    <row r="51945" spans="13:13" ht="49.2" customHeight="1">
      <c r="M51945" s="85"/>
    </row>
    <row r="51946" spans="13:13" ht="49.2" customHeight="1">
      <c r="M51946" s="85"/>
    </row>
    <row r="51947" spans="13:13" ht="49.2" customHeight="1">
      <c r="M51947" s="85"/>
    </row>
    <row r="51948" spans="13:13" ht="49.2" customHeight="1">
      <c r="M51948" s="85"/>
    </row>
    <row r="51949" spans="13:13" ht="49.2" customHeight="1">
      <c r="M51949" s="85"/>
    </row>
    <row r="51950" spans="13:13" ht="49.2" customHeight="1">
      <c r="M51950" s="85"/>
    </row>
    <row r="51951" spans="13:13" ht="49.2" customHeight="1">
      <c r="M51951" s="85"/>
    </row>
    <row r="51952" spans="13:13" ht="49.2" customHeight="1">
      <c r="M51952" s="85"/>
    </row>
    <row r="51953" spans="13:13" ht="49.2" customHeight="1">
      <c r="M51953" s="85"/>
    </row>
    <row r="51954" spans="13:13" ht="49.2" customHeight="1">
      <c r="M51954" s="85"/>
    </row>
    <row r="51955" spans="13:13" ht="49.2" customHeight="1">
      <c r="M51955" s="85"/>
    </row>
    <row r="51956" spans="13:13" ht="49.2" customHeight="1">
      <c r="M51956" s="85"/>
    </row>
    <row r="51957" spans="13:13" ht="49.2" customHeight="1">
      <c r="M51957" s="85"/>
    </row>
    <row r="51958" spans="13:13" ht="49.2" customHeight="1">
      <c r="M51958" s="85"/>
    </row>
    <row r="51959" spans="13:13" ht="49.2" customHeight="1">
      <c r="M51959" s="85"/>
    </row>
    <row r="51960" spans="13:13" ht="49.2" customHeight="1">
      <c r="M51960" s="85"/>
    </row>
    <row r="51961" spans="13:13" ht="49.2" customHeight="1">
      <c r="M51961" s="85"/>
    </row>
    <row r="51962" spans="13:13" ht="49.2" customHeight="1">
      <c r="M51962" s="85"/>
    </row>
    <row r="51963" spans="13:13" ht="49.2" customHeight="1">
      <c r="M51963" s="85"/>
    </row>
    <row r="51964" spans="13:13" ht="49.2" customHeight="1">
      <c r="M51964" s="85"/>
    </row>
    <row r="51965" spans="13:13" ht="49.2" customHeight="1">
      <c r="M51965" s="85"/>
    </row>
    <row r="51966" spans="13:13" ht="49.2" customHeight="1">
      <c r="M51966" s="85"/>
    </row>
    <row r="51967" spans="13:13" ht="49.2" customHeight="1">
      <c r="M51967" s="85"/>
    </row>
    <row r="51968" spans="13:13" ht="49.2" customHeight="1">
      <c r="M51968" s="85"/>
    </row>
    <row r="51969" spans="13:13" ht="49.2" customHeight="1">
      <c r="M51969" s="85"/>
    </row>
    <row r="51970" spans="13:13" ht="49.2" customHeight="1">
      <c r="M51970" s="85"/>
    </row>
    <row r="51971" spans="13:13" ht="49.2" customHeight="1">
      <c r="M51971" s="85"/>
    </row>
    <row r="51972" spans="13:13" ht="49.2" customHeight="1">
      <c r="M51972" s="85"/>
    </row>
    <row r="51973" spans="13:13" ht="49.2" customHeight="1">
      <c r="M51973" s="85"/>
    </row>
    <row r="51974" spans="13:13" ht="49.2" customHeight="1">
      <c r="M51974" s="85"/>
    </row>
    <row r="51975" spans="13:13" ht="49.2" customHeight="1">
      <c r="M51975" s="85"/>
    </row>
    <row r="51976" spans="13:13" ht="49.2" customHeight="1">
      <c r="M51976" s="85"/>
    </row>
    <row r="51977" spans="13:13" ht="49.2" customHeight="1">
      <c r="M51977" s="85"/>
    </row>
    <row r="51978" spans="13:13" ht="49.2" customHeight="1">
      <c r="M51978" s="85"/>
    </row>
    <row r="51979" spans="13:13" ht="49.2" customHeight="1">
      <c r="M51979" s="85"/>
    </row>
    <row r="51980" spans="13:13" ht="49.2" customHeight="1">
      <c r="M51980" s="85"/>
    </row>
    <row r="51981" spans="13:13" ht="49.2" customHeight="1">
      <c r="M51981" s="85"/>
    </row>
    <row r="51982" spans="13:13" ht="49.2" customHeight="1">
      <c r="M51982" s="85"/>
    </row>
    <row r="51983" spans="13:13" ht="49.2" customHeight="1">
      <c r="M51983" s="85"/>
    </row>
    <row r="51984" spans="13:13" ht="49.2" customHeight="1">
      <c r="M51984" s="85"/>
    </row>
    <row r="51985" spans="13:13" ht="49.2" customHeight="1">
      <c r="M51985" s="85"/>
    </row>
    <row r="51986" spans="13:13" ht="49.2" customHeight="1">
      <c r="M51986" s="85"/>
    </row>
    <row r="51987" spans="13:13" ht="49.2" customHeight="1">
      <c r="M51987" s="85"/>
    </row>
    <row r="51988" spans="13:13" ht="49.2" customHeight="1">
      <c r="M51988" s="85"/>
    </row>
    <row r="51989" spans="13:13" ht="49.2" customHeight="1">
      <c r="M51989" s="85"/>
    </row>
    <row r="51990" spans="13:13" ht="49.2" customHeight="1">
      <c r="M51990" s="85"/>
    </row>
    <row r="51991" spans="13:13" ht="49.2" customHeight="1">
      <c r="M51991" s="85"/>
    </row>
    <row r="51992" spans="13:13" ht="49.2" customHeight="1">
      <c r="M51992" s="85"/>
    </row>
    <row r="51993" spans="13:13" ht="49.2" customHeight="1">
      <c r="M51993" s="85"/>
    </row>
    <row r="51994" spans="13:13" ht="49.2" customHeight="1">
      <c r="M51994" s="85"/>
    </row>
    <row r="51995" spans="13:13" ht="49.2" customHeight="1">
      <c r="M51995" s="85"/>
    </row>
    <row r="51996" spans="13:13" ht="49.2" customHeight="1">
      <c r="M51996" s="85"/>
    </row>
    <row r="51997" spans="13:13" ht="49.2" customHeight="1">
      <c r="M51997" s="85"/>
    </row>
    <row r="51998" spans="13:13" ht="49.2" customHeight="1">
      <c r="M51998" s="85"/>
    </row>
    <row r="51999" spans="13:13" ht="49.2" customHeight="1">
      <c r="M51999" s="85"/>
    </row>
    <row r="52000" spans="13:13" ht="49.2" customHeight="1">
      <c r="M52000" s="85"/>
    </row>
    <row r="52001" spans="13:13" ht="49.2" customHeight="1">
      <c r="M52001" s="85"/>
    </row>
    <row r="52002" spans="13:13" ht="49.2" customHeight="1">
      <c r="M52002" s="85"/>
    </row>
    <row r="52003" spans="13:13" ht="49.2" customHeight="1">
      <c r="M52003" s="85"/>
    </row>
    <row r="52004" spans="13:13" ht="49.2" customHeight="1">
      <c r="M52004" s="85"/>
    </row>
    <row r="52005" spans="13:13" ht="49.2" customHeight="1">
      <c r="M52005" s="85"/>
    </row>
    <row r="52006" spans="13:13" ht="49.2" customHeight="1">
      <c r="M52006" s="85"/>
    </row>
    <row r="52007" spans="13:13" ht="49.2" customHeight="1">
      <c r="M52007" s="85"/>
    </row>
    <row r="52008" spans="13:13" ht="49.2" customHeight="1">
      <c r="M52008" s="85"/>
    </row>
    <row r="52009" spans="13:13" ht="49.2" customHeight="1">
      <c r="M52009" s="85"/>
    </row>
    <row r="52010" spans="13:13" ht="49.2" customHeight="1">
      <c r="M52010" s="85"/>
    </row>
    <row r="52011" spans="13:13" ht="49.2" customHeight="1">
      <c r="M52011" s="85"/>
    </row>
    <row r="52012" spans="13:13" ht="49.2" customHeight="1">
      <c r="M52012" s="85"/>
    </row>
    <row r="52013" spans="13:13" ht="49.2" customHeight="1">
      <c r="M52013" s="85"/>
    </row>
    <row r="52014" spans="13:13" ht="49.2" customHeight="1">
      <c r="M52014" s="85"/>
    </row>
    <row r="52015" spans="13:13" ht="49.2" customHeight="1">
      <c r="M52015" s="85"/>
    </row>
    <row r="52016" spans="13:13" ht="49.2" customHeight="1">
      <c r="M52016" s="85"/>
    </row>
    <row r="52017" spans="13:13" ht="49.2" customHeight="1">
      <c r="M52017" s="85"/>
    </row>
    <row r="52018" spans="13:13" ht="49.2" customHeight="1">
      <c r="M52018" s="85"/>
    </row>
    <row r="52019" spans="13:13" ht="49.2" customHeight="1">
      <c r="M52019" s="85"/>
    </row>
    <row r="52020" spans="13:13" ht="49.2" customHeight="1">
      <c r="M52020" s="85"/>
    </row>
    <row r="52021" spans="13:13" ht="49.2" customHeight="1">
      <c r="M52021" s="85"/>
    </row>
    <row r="52022" spans="13:13" ht="49.2" customHeight="1">
      <c r="M52022" s="85"/>
    </row>
    <row r="52023" spans="13:13" ht="49.2" customHeight="1">
      <c r="M52023" s="85"/>
    </row>
    <row r="52024" spans="13:13" ht="49.2" customHeight="1">
      <c r="M52024" s="85"/>
    </row>
    <row r="52025" spans="13:13" ht="49.2" customHeight="1">
      <c r="M52025" s="85"/>
    </row>
    <row r="52026" spans="13:13" ht="49.2" customHeight="1">
      <c r="M52026" s="85"/>
    </row>
    <row r="52027" spans="13:13" ht="49.2" customHeight="1">
      <c r="M52027" s="85"/>
    </row>
    <row r="52028" spans="13:13" ht="49.2" customHeight="1">
      <c r="M52028" s="85"/>
    </row>
    <row r="52029" spans="13:13" ht="49.2" customHeight="1">
      <c r="M52029" s="85"/>
    </row>
    <row r="52030" spans="13:13" ht="49.2" customHeight="1">
      <c r="M52030" s="85"/>
    </row>
    <row r="52031" spans="13:13" ht="49.2" customHeight="1">
      <c r="M52031" s="85"/>
    </row>
    <row r="52032" spans="13:13" ht="49.2" customHeight="1">
      <c r="M52032" s="85"/>
    </row>
    <row r="52033" spans="13:13" ht="49.2" customHeight="1">
      <c r="M52033" s="85"/>
    </row>
    <row r="52034" spans="13:13" ht="49.2" customHeight="1">
      <c r="M52034" s="85"/>
    </row>
    <row r="52035" spans="13:13" ht="49.2" customHeight="1">
      <c r="M52035" s="85"/>
    </row>
    <row r="52036" spans="13:13" ht="49.2" customHeight="1">
      <c r="M52036" s="85"/>
    </row>
    <row r="52037" spans="13:13" ht="49.2" customHeight="1">
      <c r="M52037" s="85"/>
    </row>
    <row r="52038" spans="13:13" ht="49.2" customHeight="1">
      <c r="M52038" s="85"/>
    </row>
    <row r="52039" spans="13:13" ht="49.2" customHeight="1">
      <c r="M52039" s="85"/>
    </row>
    <row r="52040" spans="13:13" ht="49.2" customHeight="1">
      <c r="M52040" s="85"/>
    </row>
    <row r="52041" spans="13:13" ht="49.2" customHeight="1">
      <c r="M52041" s="85"/>
    </row>
    <row r="52042" spans="13:13" ht="49.2" customHeight="1">
      <c r="M52042" s="85"/>
    </row>
    <row r="52043" spans="13:13" ht="49.2" customHeight="1">
      <c r="M52043" s="85"/>
    </row>
    <row r="52044" spans="13:13" ht="49.2" customHeight="1">
      <c r="M52044" s="85"/>
    </row>
    <row r="52045" spans="13:13" ht="49.2" customHeight="1">
      <c r="M52045" s="85"/>
    </row>
    <row r="52046" spans="13:13" ht="49.2" customHeight="1">
      <c r="M52046" s="85"/>
    </row>
    <row r="52047" spans="13:13" ht="49.2" customHeight="1">
      <c r="M52047" s="85"/>
    </row>
    <row r="52048" spans="13:13" ht="49.2" customHeight="1">
      <c r="M52048" s="85"/>
    </row>
    <row r="52049" spans="13:13" ht="49.2" customHeight="1">
      <c r="M52049" s="85"/>
    </row>
    <row r="52050" spans="13:13" ht="49.2" customHeight="1">
      <c r="M52050" s="85"/>
    </row>
    <row r="52051" spans="13:13" ht="49.2" customHeight="1">
      <c r="M52051" s="85"/>
    </row>
    <row r="52052" spans="13:13" ht="49.2" customHeight="1">
      <c r="M52052" s="85"/>
    </row>
    <row r="52053" spans="13:13" ht="49.2" customHeight="1">
      <c r="M52053" s="85"/>
    </row>
    <row r="52054" spans="13:13" ht="49.2" customHeight="1">
      <c r="M52054" s="85"/>
    </row>
    <row r="52055" spans="13:13" ht="49.2" customHeight="1">
      <c r="M52055" s="85"/>
    </row>
    <row r="52056" spans="13:13" ht="49.2" customHeight="1">
      <c r="M52056" s="85"/>
    </row>
    <row r="52057" spans="13:13" ht="49.2" customHeight="1">
      <c r="M52057" s="85"/>
    </row>
    <row r="52058" spans="13:13" ht="49.2" customHeight="1">
      <c r="M52058" s="85"/>
    </row>
    <row r="52059" spans="13:13" ht="49.2" customHeight="1">
      <c r="M52059" s="85"/>
    </row>
    <row r="52060" spans="13:13" ht="49.2" customHeight="1">
      <c r="M52060" s="85"/>
    </row>
    <row r="52061" spans="13:13" ht="49.2" customHeight="1">
      <c r="M52061" s="85"/>
    </row>
    <row r="52062" spans="13:13" ht="49.2" customHeight="1">
      <c r="M52062" s="85"/>
    </row>
    <row r="52063" spans="13:13" ht="49.2" customHeight="1">
      <c r="M52063" s="85"/>
    </row>
    <row r="52064" spans="13:13" ht="49.2" customHeight="1">
      <c r="M52064" s="85"/>
    </row>
    <row r="52065" spans="13:13" ht="49.2" customHeight="1">
      <c r="M52065" s="85"/>
    </row>
    <row r="52066" spans="13:13" ht="49.2" customHeight="1">
      <c r="M52066" s="85"/>
    </row>
    <row r="52067" spans="13:13" ht="49.2" customHeight="1">
      <c r="M52067" s="85"/>
    </row>
    <row r="52068" spans="13:13" ht="49.2" customHeight="1">
      <c r="M52068" s="85"/>
    </row>
    <row r="52069" spans="13:13" ht="49.2" customHeight="1">
      <c r="M52069" s="85"/>
    </row>
    <row r="52070" spans="13:13" ht="49.2" customHeight="1">
      <c r="M52070" s="85"/>
    </row>
    <row r="52071" spans="13:13" ht="49.2" customHeight="1">
      <c r="M52071" s="85"/>
    </row>
    <row r="52072" spans="13:13" ht="49.2" customHeight="1">
      <c r="M52072" s="85"/>
    </row>
    <row r="52073" spans="13:13" ht="49.2" customHeight="1">
      <c r="M52073" s="85"/>
    </row>
    <row r="52074" spans="13:13" ht="49.2" customHeight="1">
      <c r="M52074" s="85"/>
    </row>
    <row r="52075" spans="13:13" ht="49.2" customHeight="1">
      <c r="M52075" s="85"/>
    </row>
    <row r="52076" spans="13:13" ht="49.2" customHeight="1">
      <c r="M52076" s="85"/>
    </row>
    <row r="52077" spans="13:13" ht="49.2" customHeight="1">
      <c r="M52077" s="85"/>
    </row>
    <row r="52078" spans="13:13" ht="49.2" customHeight="1">
      <c r="M52078" s="85"/>
    </row>
    <row r="52079" spans="13:13" ht="49.2" customHeight="1">
      <c r="M52079" s="85"/>
    </row>
    <row r="52080" spans="13:13" ht="49.2" customHeight="1">
      <c r="M52080" s="85"/>
    </row>
    <row r="52081" spans="13:13" ht="49.2" customHeight="1">
      <c r="M52081" s="85"/>
    </row>
    <row r="52082" spans="13:13" ht="49.2" customHeight="1">
      <c r="M52082" s="85"/>
    </row>
    <row r="52083" spans="13:13" ht="49.2" customHeight="1">
      <c r="M52083" s="85"/>
    </row>
    <row r="52084" spans="13:13" ht="49.2" customHeight="1">
      <c r="M52084" s="85"/>
    </row>
    <row r="52085" spans="13:13" ht="49.2" customHeight="1">
      <c r="M52085" s="85"/>
    </row>
    <row r="52086" spans="13:13" ht="49.2" customHeight="1">
      <c r="M52086" s="85"/>
    </row>
    <row r="52087" spans="13:13" ht="49.2" customHeight="1">
      <c r="M52087" s="85"/>
    </row>
    <row r="52088" spans="13:13" ht="49.2" customHeight="1">
      <c r="M52088" s="85"/>
    </row>
    <row r="52089" spans="13:13" ht="49.2" customHeight="1">
      <c r="M52089" s="85"/>
    </row>
    <row r="52090" spans="13:13" ht="49.2" customHeight="1">
      <c r="M52090" s="85"/>
    </row>
    <row r="52091" spans="13:13" ht="49.2" customHeight="1">
      <c r="M52091" s="85"/>
    </row>
    <row r="52092" spans="13:13" ht="49.2" customHeight="1">
      <c r="M52092" s="85"/>
    </row>
    <row r="52093" spans="13:13" ht="49.2" customHeight="1">
      <c r="M52093" s="85"/>
    </row>
    <row r="52094" spans="13:13" ht="49.2" customHeight="1">
      <c r="M52094" s="85"/>
    </row>
    <row r="52095" spans="13:13" ht="49.2" customHeight="1">
      <c r="M52095" s="85"/>
    </row>
    <row r="52096" spans="13:13" ht="49.2" customHeight="1">
      <c r="M52096" s="85"/>
    </row>
    <row r="52097" spans="13:13" ht="49.2" customHeight="1">
      <c r="M52097" s="85"/>
    </row>
    <row r="52098" spans="13:13" ht="49.2" customHeight="1">
      <c r="M52098" s="85"/>
    </row>
    <row r="52099" spans="13:13" ht="49.2" customHeight="1">
      <c r="M52099" s="85"/>
    </row>
    <row r="52100" spans="13:13" ht="49.2" customHeight="1">
      <c r="M52100" s="85"/>
    </row>
    <row r="52101" spans="13:13" ht="49.2" customHeight="1">
      <c r="M52101" s="85"/>
    </row>
    <row r="52102" spans="13:13" ht="49.2" customHeight="1">
      <c r="M52102" s="85"/>
    </row>
    <row r="52103" spans="13:13" ht="49.2" customHeight="1">
      <c r="M52103" s="85"/>
    </row>
    <row r="52104" spans="13:13" ht="49.2" customHeight="1">
      <c r="M52104" s="85"/>
    </row>
    <row r="52105" spans="13:13" ht="49.2" customHeight="1">
      <c r="M52105" s="85"/>
    </row>
    <row r="52106" spans="13:13" ht="49.2" customHeight="1">
      <c r="M52106" s="85"/>
    </row>
    <row r="52107" spans="13:13" ht="49.2" customHeight="1">
      <c r="M52107" s="85"/>
    </row>
    <row r="52108" spans="13:13" ht="49.2" customHeight="1">
      <c r="M52108" s="85"/>
    </row>
    <row r="52109" spans="13:13" ht="49.2" customHeight="1">
      <c r="M52109" s="85"/>
    </row>
    <row r="52110" spans="13:13" ht="49.2" customHeight="1">
      <c r="M52110" s="85"/>
    </row>
    <row r="52111" spans="13:13" ht="49.2" customHeight="1">
      <c r="M52111" s="85"/>
    </row>
    <row r="52112" spans="13:13" ht="49.2" customHeight="1">
      <c r="M52112" s="85"/>
    </row>
    <row r="52113" spans="13:13" ht="49.2" customHeight="1">
      <c r="M52113" s="85"/>
    </row>
    <row r="52114" spans="13:13" ht="49.2" customHeight="1">
      <c r="M52114" s="85"/>
    </row>
    <row r="52115" spans="13:13" ht="49.2" customHeight="1">
      <c r="M52115" s="85"/>
    </row>
    <row r="52116" spans="13:13" ht="49.2" customHeight="1">
      <c r="M52116" s="85"/>
    </row>
    <row r="52117" spans="13:13" ht="49.2" customHeight="1">
      <c r="M52117" s="85"/>
    </row>
    <row r="52118" spans="13:13" ht="49.2" customHeight="1">
      <c r="M52118" s="85"/>
    </row>
    <row r="52119" spans="13:13" ht="49.2" customHeight="1">
      <c r="M52119" s="85"/>
    </row>
    <row r="52120" spans="13:13" ht="49.2" customHeight="1">
      <c r="M52120" s="85"/>
    </row>
    <row r="52121" spans="13:13" ht="49.2" customHeight="1">
      <c r="M52121" s="85"/>
    </row>
    <row r="52122" spans="13:13" ht="49.2" customHeight="1">
      <c r="M52122" s="85"/>
    </row>
    <row r="52123" spans="13:13" ht="49.2" customHeight="1">
      <c r="M52123" s="85"/>
    </row>
    <row r="52124" spans="13:13" ht="49.2" customHeight="1">
      <c r="M52124" s="85"/>
    </row>
    <row r="52125" spans="13:13" ht="49.2" customHeight="1">
      <c r="M52125" s="85"/>
    </row>
    <row r="52126" spans="13:13" ht="49.2" customHeight="1">
      <c r="M52126" s="85"/>
    </row>
    <row r="52127" spans="13:13" ht="49.2" customHeight="1">
      <c r="M52127" s="85"/>
    </row>
    <row r="52128" spans="13:13" ht="49.2" customHeight="1">
      <c r="M52128" s="85"/>
    </row>
    <row r="52129" spans="13:13" ht="49.2" customHeight="1">
      <c r="M52129" s="85"/>
    </row>
    <row r="52130" spans="13:13" ht="49.2" customHeight="1">
      <c r="M52130" s="85"/>
    </row>
    <row r="52131" spans="13:13" ht="49.2" customHeight="1">
      <c r="M52131" s="85"/>
    </row>
    <row r="52132" spans="13:13" ht="49.2" customHeight="1">
      <c r="M52132" s="85"/>
    </row>
    <row r="52133" spans="13:13" ht="49.2" customHeight="1">
      <c r="M52133" s="85"/>
    </row>
    <row r="52134" spans="13:13" ht="49.2" customHeight="1">
      <c r="M52134" s="85"/>
    </row>
    <row r="52135" spans="13:13" ht="49.2" customHeight="1">
      <c r="M52135" s="85"/>
    </row>
    <row r="52136" spans="13:13" ht="49.2" customHeight="1">
      <c r="M52136" s="85"/>
    </row>
    <row r="52137" spans="13:13" ht="49.2" customHeight="1">
      <c r="M52137" s="85"/>
    </row>
    <row r="52138" spans="13:13" ht="49.2" customHeight="1">
      <c r="M52138" s="85"/>
    </row>
    <row r="52139" spans="13:13" ht="49.2" customHeight="1">
      <c r="M52139" s="85"/>
    </row>
    <row r="52140" spans="13:13" ht="49.2" customHeight="1">
      <c r="M52140" s="85"/>
    </row>
    <row r="52141" spans="13:13" ht="49.2" customHeight="1">
      <c r="M52141" s="85"/>
    </row>
    <row r="52142" spans="13:13" ht="49.2" customHeight="1">
      <c r="M52142" s="85"/>
    </row>
    <row r="52143" spans="13:13" ht="49.2" customHeight="1">
      <c r="M52143" s="85"/>
    </row>
    <row r="52144" spans="13:13" ht="49.2" customHeight="1">
      <c r="M52144" s="85"/>
    </row>
    <row r="52145" spans="13:13" ht="49.2" customHeight="1">
      <c r="M52145" s="85"/>
    </row>
    <row r="52146" spans="13:13" ht="49.2" customHeight="1">
      <c r="M52146" s="85"/>
    </row>
    <row r="52147" spans="13:13" ht="49.2" customHeight="1">
      <c r="M52147" s="85"/>
    </row>
    <row r="52148" spans="13:13" ht="49.2" customHeight="1">
      <c r="M52148" s="85"/>
    </row>
    <row r="52149" spans="13:13" ht="49.2" customHeight="1">
      <c r="M52149" s="85"/>
    </row>
    <row r="52150" spans="13:13" ht="49.2" customHeight="1">
      <c r="M52150" s="85"/>
    </row>
    <row r="52151" spans="13:13" ht="49.2" customHeight="1">
      <c r="M52151" s="85"/>
    </row>
    <row r="52152" spans="13:13" ht="49.2" customHeight="1">
      <c r="M52152" s="85"/>
    </row>
    <row r="52153" spans="13:13" ht="49.2" customHeight="1">
      <c r="M52153" s="85"/>
    </row>
    <row r="52154" spans="13:13" ht="49.2" customHeight="1">
      <c r="M52154" s="85"/>
    </row>
    <row r="52155" spans="13:13" ht="49.2" customHeight="1">
      <c r="M52155" s="85"/>
    </row>
    <row r="52156" spans="13:13" ht="49.2" customHeight="1">
      <c r="M52156" s="85"/>
    </row>
    <row r="52157" spans="13:13" ht="49.2" customHeight="1">
      <c r="M52157" s="85"/>
    </row>
    <row r="52158" spans="13:13" ht="49.2" customHeight="1">
      <c r="M52158" s="85"/>
    </row>
    <row r="52159" spans="13:13" ht="49.2" customHeight="1">
      <c r="M52159" s="85"/>
    </row>
    <row r="52160" spans="13:13" ht="49.2" customHeight="1">
      <c r="M52160" s="85"/>
    </row>
    <row r="52161" spans="13:13" ht="49.2" customHeight="1">
      <c r="M52161" s="85"/>
    </row>
    <row r="52162" spans="13:13" ht="49.2" customHeight="1">
      <c r="M52162" s="85"/>
    </row>
    <row r="52163" spans="13:13" ht="49.2" customHeight="1">
      <c r="M52163" s="85"/>
    </row>
    <row r="52164" spans="13:13" ht="49.2" customHeight="1">
      <c r="M52164" s="85"/>
    </row>
    <row r="52165" spans="13:13" ht="49.2" customHeight="1">
      <c r="M52165" s="85"/>
    </row>
    <row r="52166" spans="13:13" ht="49.2" customHeight="1">
      <c r="M52166" s="85"/>
    </row>
    <row r="52167" spans="13:13" ht="49.2" customHeight="1">
      <c r="M52167" s="85"/>
    </row>
    <row r="52168" spans="13:13" ht="49.2" customHeight="1">
      <c r="M52168" s="85"/>
    </row>
    <row r="52169" spans="13:13" ht="49.2" customHeight="1">
      <c r="M52169" s="85"/>
    </row>
    <row r="52170" spans="13:13" ht="49.2" customHeight="1">
      <c r="M52170" s="85"/>
    </row>
    <row r="52171" spans="13:13" ht="49.2" customHeight="1">
      <c r="M52171" s="85"/>
    </row>
    <row r="52172" spans="13:13" ht="49.2" customHeight="1">
      <c r="M52172" s="85"/>
    </row>
    <row r="52173" spans="13:13" ht="49.2" customHeight="1">
      <c r="M52173" s="85"/>
    </row>
    <row r="52174" spans="13:13" ht="49.2" customHeight="1">
      <c r="M52174" s="85"/>
    </row>
    <row r="52175" spans="13:13" ht="49.2" customHeight="1">
      <c r="M52175" s="85"/>
    </row>
    <row r="52176" spans="13:13" ht="49.2" customHeight="1">
      <c r="M52176" s="85"/>
    </row>
    <row r="52177" spans="13:13" ht="49.2" customHeight="1">
      <c r="M52177" s="85"/>
    </row>
    <row r="52178" spans="13:13" ht="49.2" customHeight="1">
      <c r="M52178" s="85"/>
    </row>
    <row r="52179" spans="13:13" ht="49.2" customHeight="1">
      <c r="M52179" s="85"/>
    </row>
    <row r="52180" spans="13:13" ht="49.2" customHeight="1">
      <c r="M52180" s="85"/>
    </row>
    <row r="52181" spans="13:13" ht="49.2" customHeight="1">
      <c r="M52181" s="85"/>
    </row>
    <row r="52182" spans="13:13" ht="49.2" customHeight="1">
      <c r="M52182" s="85"/>
    </row>
    <row r="52183" spans="13:13" ht="49.2" customHeight="1">
      <c r="M52183" s="85"/>
    </row>
    <row r="52184" spans="13:13" ht="49.2" customHeight="1">
      <c r="M52184" s="85"/>
    </row>
    <row r="52185" spans="13:13" ht="49.2" customHeight="1">
      <c r="M52185" s="85"/>
    </row>
    <row r="52186" spans="13:13" ht="49.2" customHeight="1">
      <c r="M52186" s="85"/>
    </row>
    <row r="52187" spans="13:13" ht="49.2" customHeight="1">
      <c r="M52187" s="85"/>
    </row>
    <row r="52188" spans="13:13" ht="49.2" customHeight="1">
      <c r="M52188" s="85"/>
    </row>
    <row r="52189" spans="13:13" ht="49.2" customHeight="1">
      <c r="M52189" s="85"/>
    </row>
    <row r="52190" spans="13:13" ht="49.2" customHeight="1">
      <c r="M52190" s="85"/>
    </row>
    <row r="52191" spans="13:13" ht="49.2" customHeight="1">
      <c r="M52191" s="85"/>
    </row>
    <row r="52192" spans="13:13" ht="49.2" customHeight="1">
      <c r="M52192" s="85"/>
    </row>
    <row r="52193" spans="13:13" ht="49.2" customHeight="1">
      <c r="M52193" s="85"/>
    </row>
    <row r="52194" spans="13:13" ht="49.2" customHeight="1">
      <c r="M52194" s="85"/>
    </row>
    <row r="52195" spans="13:13" ht="49.2" customHeight="1">
      <c r="M52195" s="85"/>
    </row>
    <row r="52196" spans="13:13" ht="49.2" customHeight="1">
      <c r="M52196" s="85"/>
    </row>
    <row r="52197" spans="13:13" ht="49.2" customHeight="1">
      <c r="M52197" s="85"/>
    </row>
    <row r="52198" spans="13:13" ht="49.2" customHeight="1">
      <c r="M52198" s="85"/>
    </row>
    <row r="52199" spans="13:13" ht="49.2" customHeight="1">
      <c r="M52199" s="85"/>
    </row>
    <row r="52200" spans="13:13" ht="49.2" customHeight="1">
      <c r="M52200" s="85"/>
    </row>
    <row r="52201" spans="13:13" ht="49.2" customHeight="1">
      <c r="M52201" s="85"/>
    </row>
    <row r="52202" spans="13:13" ht="49.2" customHeight="1">
      <c r="M52202" s="85"/>
    </row>
    <row r="52203" spans="13:13" ht="49.2" customHeight="1">
      <c r="M52203" s="85"/>
    </row>
    <row r="52204" spans="13:13" ht="49.2" customHeight="1">
      <c r="M52204" s="85"/>
    </row>
    <row r="52205" spans="13:13" ht="49.2" customHeight="1">
      <c r="M52205" s="85"/>
    </row>
    <row r="52206" spans="13:13" ht="49.2" customHeight="1">
      <c r="M52206" s="85"/>
    </row>
    <row r="52207" spans="13:13" ht="49.2" customHeight="1">
      <c r="M52207" s="85"/>
    </row>
    <row r="52208" spans="13:13" ht="49.2" customHeight="1">
      <c r="M52208" s="85"/>
    </row>
    <row r="52209" spans="13:13" ht="49.2" customHeight="1">
      <c r="M52209" s="85"/>
    </row>
    <row r="52210" spans="13:13" ht="49.2" customHeight="1">
      <c r="M52210" s="85"/>
    </row>
    <row r="52211" spans="13:13" ht="49.2" customHeight="1">
      <c r="M52211" s="85"/>
    </row>
    <row r="52212" spans="13:13" ht="49.2" customHeight="1">
      <c r="M52212" s="85"/>
    </row>
    <row r="52213" spans="13:13" ht="49.2" customHeight="1">
      <c r="M52213" s="85"/>
    </row>
    <row r="52214" spans="13:13" ht="49.2" customHeight="1">
      <c r="M52214" s="85"/>
    </row>
    <row r="52215" spans="13:13" ht="49.2" customHeight="1">
      <c r="M52215" s="85"/>
    </row>
    <row r="52216" spans="13:13" ht="49.2" customHeight="1">
      <c r="M52216" s="85"/>
    </row>
    <row r="52217" spans="13:13" ht="49.2" customHeight="1">
      <c r="M52217" s="85"/>
    </row>
    <row r="52218" spans="13:13" ht="49.2" customHeight="1">
      <c r="M52218" s="85"/>
    </row>
    <row r="52219" spans="13:13" ht="49.2" customHeight="1">
      <c r="M52219" s="85"/>
    </row>
    <row r="52220" spans="13:13" ht="49.2" customHeight="1">
      <c r="M52220" s="85"/>
    </row>
    <row r="52221" spans="13:13" ht="49.2" customHeight="1">
      <c r="M52221" s="85"/>
    </row>
    <row r="52222" spans="13:13" ht="49.2" customHeight="1">
      <c r="M52222" s="85"/>
    </row>
    <row r="52223" spans="13:13" ht="49.2" customHeight="1">
      <c r="M52223" s="85"/>
    </row>
    <row r="52224" spans="13:13" ht="49.2" customHeight="1">
      <c r="M52224" s="85"/>
    </row>
    <row r="52225" spans="13:13" ht="49.2" customHeight="1">
      <c r="M52225" s="85"/>
    </row>
    <row r="52226" spans="13:13" ht="49.2" customHeight="1">
      <c r="M52226" s="85"/>
    </row>
    <row r="52227" spans="13:13" ht="49.2" customHeight="1">
      <c r="M52227" s="85"/>
    </row>
    <row r="52228" spans="13:13" ht="49.2" customHeight="1">
      <c r="M52228" s="85"/>
    </row>
    <row r="52229" spans="13:13" ht="49.2" customHeight="1">
      <c r="M52229" s="85"/>
    </row>
    <row r="52230" spans="13:13" ht="49.2" customHeight="1">
      <c r="M52230" s="85"/>
    </row>
    <row r="52231" spans="13:13" ht="49.2" customHeight="1">
      <c r="M52231" s="85"/>
    </row>
    <row r="52232" spans="13:13" ht="49.2" customHeight="1">
      <c r="M52232" s="85"/>
    </row>
    <row r="52233" spans="13:13" ht="49.2" customHeight="1">
      <c r="M52233" s="85"/>
    </row>
    <row r="52234" spans="13:13" ht="49.2" customHeight="1">
      <c r="M52234" s="85"/>
    </row>
    <row r="52235" spans="13:13" ht="49.2" customHeight="1">
      <c r="M52235" s="85"/>
    </row>
    <row r="52236" spans="13:13" ht="49.2" customHeight="1">
      <c r="M52236" s="85"/>
    </row>
    <row r="52237" spans="13:13" ht="49.2" customHeight="1">
      <c r="M52237" s="85"/>
    </row>
    <row r="52238" spans="13:13" ht="49.2" customHeight="1">
      <c r="M52238" s="85"/>
    </row>
    <row r="52239" spans="13:13" ht="49.2" customHeight="1">
      <c r="M52239" s="85"/>
    </row>
    <row r="52240" spans="13:13" ht="49.2" customHeight="1">
      <c r="M52240" s="85"/>
    </row>
    <row r="52241" spans="13:13" ht="49.2" customHeight="1">
      <c r="M52241" s="85"/>
    </row>
    <row r="52242" spans="13:13" ht="49.2" customHeight="1">
      <c r="M52242" s="85"/>
    </row>
    <row r="52243" spans="13:13" ht="49.2" customHeight="1">
      <c r="M52243" s="85"/>
    </row>
    <row r="52244" spans="13:13" ht="49.2" customHeight="1">
      <c r="M52244" s="85"/>
    </row>
    <row r="52245" spans="13:13" ht="49.2" customHeight="1">
      <c r="M52245" s="85"/>
    </row>
    <row r="52246" spans="13:13" ht="49.2" customHeight="1">
      <c r="M52246" s="85"/>
    </row>
    <row r="52247" spans="13:13" ht="49.2" customHeight="1">
      <c r="M52247" s="85"/>
    </row>
    <row r="52248" spans="13:13" ht="49.2" customHeight="1">
      <c r="M52248" s="85"/>
    </row>
    <row r="52249" spans="13:13" ht="49.2" customHeight="1">
      <c r="M52249" s="85"/>
    </row>
    <row r="52250" spans="13:13" ht="49.2" customHeight="1">
      <c r="M52250" s="85"/>
    </row>
    <row r="52251" spans="13:13" ht="49.2" customHeight="1">
      <c r="M52251" s="85"/>
    </row>
    <row r="52252" spans="13:13" ht="49.2" customHeight="1">
      <c r="M52252" s="85"/>
    </row>
    <row r="52253" spans="13:13" ht="49.2" customHeight="1">
      <c r="M52253" s="85"/>
    </row>
    <row r="52254" spans="13:13" ht="49.2" customHeight="1">
      <c r="M52254" s="85"/>
    </row>
    <row r="52255" spans="13:13" ht="49.2" customHeight="1">
      <c r="M52255" s="85"/>
    </row>
    <row r="52256" spans="13:13" ht="49.2" customHeight="1">
      <c r="M52256" s="85"/>
    </row>
    <row r="52257" spans="13:13" ht="49.2" customHeight="1">
      <c r="M52257" s="85"/>
    </row>
    <row r="52258" spans="13:13" ht="49.2" customHeight="1">
      <c r="M52258" s="85"/>
    </row>
    <row r="52259" spans="13:13" ht="49.2" customHeight="1">
      <c r="M52259" s="85"/>
    </row>
    <row r="52260" spans="13:13" ht="49.2" customHeight="1">
      <c r="M52260" s="85"/>
    </row>
    <row r="52261" spans="13:13" ht="49.2" customHeight="1">
      <c r="M52261" s="85"/>
    </row>
    <row r="52262" spans="13:13" ht="49.2" customHeight="1">
      <c r="M52262" s="85"/>
    </row>
    <row r="52263" spans="13:13" ht="49.2" customHeight="1">
      <c r="M52263" s="85"/>
    </row>
    <row r="52264" spans="13:13" ht="49.2" customHeight="1">
      <c r="M52264" s="85"/>
    </row>
    <row r="52265" spans="13:13" ht="49.2" customHeight="1">
      <c r="M52265" s="85"/>
    </row>
    <row r="52266" spans="13:13" ht="49.2" customHeight="1">
      <c r="M52266" s="85"/>
    </row>
    <row r="52267" spans="13:13" ht="49.2" customHeight="1">
      <c r="M52267" s="85"/>
    </row>
    <row r="52268" spans="13:13" ht="49.2" customHeight="1">
      <c r="M52268" s="85"/>
    </row>
    <row r="52269" spans="13:13" ht="49.2" customHeight="1">
      <c r="M52269" s="85"/>
    </row>
    <row r="52270" spans="13:13" ht="49.2" customHeight="1">
      <c r="M52270" s="85"/>
    </row>
    <row r="52271" spans="13:13" ht="49.2" customHeight="1">
      <c r="M52271" s="85"/>
    </row>
    <row r="52272" spans="13:13" ht="49.2" customHeight="1">
      <c r="M52272" s="85"/>
    </row>
    <row r="52273" spans="13:13" ht="49.2" customHeight="1">
      <c r="M52273" s="85"/>
    </row>
    <row r="52274" spans="13:13" ht="49.2" customHeight="1">
      <c r="M52274" s="85"/>
    </row>
    <row r="52275" spans="13:13" ht="49.2" customHeight="1">
      <c r="M52275" s="85"/>
    </row>
    <row r="52276" spans="13:13" ht="49.2" customHeight="1">
      <c r="M52276" s="85"/>
    </row>
    <row r="52277" spans="13:13" ht="49.2" customHeight="1">
      <c r="M52277" s="85"/>
    </row>
    <row r="52278" spans="13:13" ht="49.2" customHeight="1">
      <c r="M52278" s="85"/>
    </row>
    <row r="52279" spans="13:13" ht="49.2" customHeight="1">
      <c r="M52279" s="85"/>
    </row>
    <row r="52280" spans="13:13" ht="49.2" customHeight="1">
      <c r="M52280" s="85"/>
    </row>
    <row r="52281" spans="13:13" ht="49.2" customHeight="1">
      <c r="M52281" s="85"/>
    </row>
    <row r="52282" spans="13:13" ht="49.2" customHeight="1">
      <c r="M52282" s="85"/>
    </row>
    <row r="52283" spans="13:13" ht="49.2" customHeight="1">
      <c r="M52283" s="85"/>
    </row>
    <row r="52284" spans="13:13" ht="49.2" customHeight="1">
      <c r="M52284" s="85"/>
    </row>
    <row r="52285" spans="13:13" ht="49.2" customHeight="1">
      <c r="M52285" s="85"/>
    </row>
    <row r="52286" spans="13:13" ht="49.2" customHeight="1">
      <c r="M52286" s="85"/>
    </row>
    <row r="52287" spans="13:13" ht="49.2" customHeight="1">
      <c r="M52287" s="85"/>
    </row>
    <row r="52288" spans="13:13" ht="49.2" customHeight="1">
      <c r="M52288" s="85"/>
    </row>
    <row r="52289" spans="13:13" ht="49.2" customHeight="1">
      <c r="M52289" s="85"/>
    </row>
    <row r="52290" spans="13:13" ht="49.2" customHeight="1">
      <c r="M52290" s="85"/>
    </row>
    <row r="52291" spans="13:13" ht="49.2" customHeight="1">
      <c r="M52291" s="85"/>
    </row>
    <row r="52292" spans="13:13" ht="49.2" customHeight="1">
      <c r="M52292" s="85"/>
    </row>
    <row r="52293" spans="13:13" ht="49.2" customHeight="1">
      <c r="M52293" s="85"/>
    </row>
    <row r="52294" spans="13:13" ht="49.2" customHeight="1">
      <c r="M52294" s="85"/>
    </row>
    <row r="52295" spans="13:13" ht="49.2" customHeight="1">
      <c r="M52295" s="85"/>
    </row>
    <row r="52296" spans="13:13" ht="49.2" customHeight="1">
      <c r="M52296" s="85"/>
    </row>
    <row r="52297" spans="13:13" ht="49.2" customHeight="1">
      <c r="M52297" s="85"/>
    </row>
    <row r="52298" spans="13:13" ht="49.2" customHeight="1">
      <c r="M52298" s="85"/>
    </row>
    <row r="52299" spans="13:13" ht="49.2" customHeight="1">
      <c r="M52299" s="85"/>
    </row>
    <row r="52300" spans="13:13" ht="49.2" customHeight="1">
      <c r="M52300" s="85"/>
    </row>
    <row r="52301" spans="13:13" ht="49.2" customHeight="1">
      <c r="M52301" s="85"/>
    </row>
    <row r="52302" spans="13:13" ht="49.2" customHeight="1">
      <c r="M52302" s="85"/>
    </row>
    <row r="52303" spans="13:13" ht="49.2" customHeight="1">
      <c r="M52303" s="85"/>
    </row>
    <row r="52304" spans="13:13" ht="49.2" customHeight="1">
      <c r="M52304" s="85"/>
    </row>
    <row r="52305" spans="13:13" ht="49.2" customHeight="1">
      <c r="M52305" s="85"/>
    </row>
    <row r="52306" spans="13:13" ht="49.2" customHeight="1">
      <c r="M52306" s="85"/>
    </row>
    <row r="52307" spans="13:13" ht="49.2" customHeight="1">
      <c r="M52307" s="85"/>
    </row>
    <row r="52308" spans="13:13" ht="49.2" customHeight="1">
      <c r="M52308" s="85"/>
    </row>
    <row r="52309" spans="13:13" ht="49.2" customHeight="1">
      <c r="M52309" s="85"/>
    </row>
    <row r="52310" spans="13:13" ht="49.2" customHeight="1">
      <c r="M52310" s="85"/>
    </row>
    <row r="52311" spans="13:13" ht="49.2" customHeight="1">
      <c r="M52311" s="85"/>
    </row>
    <row r="52312" spans="13:13" ht="49.2" customHeight="1">
      <c r="M52312" s="85"/>
    </row>
    <row r="52313" spans="13:13" ht="49.2" customHeight="1">
      <c r="M52313" s="85"/>
    </row>
    <row r="52314" spans="13:13" ht="49.2" customHeight="1">
      <c r="M52314" s="85"/>
    </row>
    <row r="52315" spans="13:13" ht="49.2" customHeight="1">
      <c r="M52315" s="85"/>
    </row>
    <row r="52316" spans="13:13" ht="49.2" customHeight="1">
      <c r="M52316" s="85"/>
    </row>
    <row r="52317" spans="13:13" ht="49.2" customHeight="1">
      <c r="M52317" s="85"/>
    </row>
    <row r="52318" spans="13:13" ht="49.2" customHeight="1">
      <c r="M52318" s="85"/>
    </row>
    <row r="52319" spans="13:13" ht="49.2" customHeight="1">
      <c r="M52319" s="85"/>
    </row>
    <row r="52320" spans="13:13" ht="49.2" customHeight="1">
      <c r="M52320" s="85"/>
    </row>
    <row r="52321" spans="13:13" ht="49.2" customHeight="1">
      <c r="M52321" s="85"/>
    </row>
    <row r="52322" spans="13:13" ht="49.2" customHeight="1">
      <c r="M52322" s="85"/>
    </row>
    <row r="52323" spans="13:13" ht="49.2" customHeight="1">
      <c r="M52323" s="85"/>
    </row>
    <row r="52324" spans="13:13" ht="49.2" customHeight="1">
      <c r="M52324" s="85"/>
    </row>
    <row r="52325" spans="13:13" ht="49.2" customHeight="1">
      <c r="M52325" s="85"/>
    </row>
    <row r="52326" spans="13:13" ht="49.2" customHeight="1">
      <c r="M52326" s="85"/>
    </row>
    <row r="52327" spans="13:13" ht="49.2" customHeight="1">
      <c r="M52327" s="85"/>
    </row>
    <row r="52328" spans="13:13" ht="49.2" customHeight="1">
      <c r="M52328" s="85"/>
    </row>
    <row r="52329" spans="13:13" ht="49.2" customHeight="1">
      <c r="M52329" s="85"/>
    </row>
    <row r="52330" spans="13:13" ht="49.2" customHeight="1">
      <c r="M52330" s="85"/>
    </row>
    <row r="52331" spans="13:13" ht="49.2" customHeight="1">
      <c r="M52331" s="85"/>
    </row>
    <row r="52332" spans="13:13" ht="49.2" customHeight="1">
      <c r="M52332" s="85"/>
    </row>
    <row r="52333" spans="13:13" ht="49.2" customHeight="1">
      <c r="M52333" s="85"/>
    </row>
    <row r="52334" spans="13:13" ht="49.2" customHeight="1">
      <c r="M52334" s="85"/>
    </row>
    <row r="52335" spans="13:13" ht="49.2" customHeight="1">
      <c r="M52335" s="85"/>
    </row>
    <row r="52336" spans="13:13" ht="49.2" customHeight="1">
      <c r="M52336" s="85"/>
    </row>
    <row r="52337" spans="13:13" ht="49.2" customHeight="1">
      <c r="M52337" s="85"/>
    </row>
    <row r="52338" spans="13:13" ht="49.2" customHeight="1">
      <c r="M52338" s="85"/>
    </row>
    <row r="52339" spans="13:13" ht="49.2" customHeight="1">
      <c r="M52339" s="85"/>
    </row>
    <row r="52340" spans="13:13" ht="49.2" customHeight="1">
      <c r="M52340" s="85"/>
    </row>
    <row r="52341" spans="13:13" ht="49.2" customHeight="1">
      <c r="M52341" s="85"/>
    </row>
    <row r="52342" spans="13:13" ht="49.2" customHeight="1">
      <c r="M52342" s="85"/>
    </row>
    <row r="52343" spans="13:13" ht="49.2" customHeight="1">
      <c r="M52343" s="85"/>
    </row>
    <row r="52344" spans="13:13" ht="49.2" customHeight="1">
      <c r="M52344" s="85"/>
    </row>
    <row r="52345" spans="13:13" ht="49.2" customHeight="1">
      <c r="M52345" s="85"/>
    </row>
    <row r="52346" spans="13:13" ht="49.2" customHeight="1">
      <c r="M52346" s="85"/>
    </row>
    <row r="52347" spans="13:13" ht="49.2" customHeight="1">
      <c r="M52347" s="85"/>
    </row>
    <row r="52348" spans="13:13" ht="49.2" customHeight="1">
      <c r="M52348" s="85"/>
    </row>
    <row r="52349" spans="13:13" ht="49.2" customHeight="1">
      <c r="M52349" s="85"/>
    </row>
    <row r="52350" spans="13:13" ht="49.2" customHeight="1">
      <c r="M52350" s="85"/>
    </row>
    <row r="52351" spans="13:13" ht="49.2" customHeight="1">
      <c r="M52351" s="85"/>
    </row>
    <row r="52352" spans="13:13" ht="49.2" customHeight="1">
      <c r="M52352" s="85"/>
    </row>
    <row r="52353" spans="13:13" ht="49.2" customHeight="1">
      <c r="M52353" s="85"/>
    </row>
    <row r="52354" spans="13:13" ht="49.2" customHeight="1">
      <c r="M52354" s="85"/>
    </row>
    <row r="52355" spans="13:13" ht="49.2" customHeight="1">
      <c r="M52355" s="85"/>
    </row>
    <row r="52356" spans="13:13" ht="49.2" customHeight="1">
      <c r="M52356" s="85"/>
    </row>
    <row r="52357" spans="13:13" ht="49.2" customHeight="1">
      <c r="M52357" s="85"/>
    </row>
    <row r="52358" spans="13:13" ht="49.2" customHeight="1">
      <c r="M52358" s="85"/>
    </row>
    <row r="52359" spans="13:13" ht="49.2" customHeight="1">
      <c r="M52359" s="85"/>
    </row>
    <row r="52360" spans="13:13" ht="49.2" customHeight="1">
      <c r="M52360" s="85"/>
    </row>
    <row r="52361" spans="13:13" ht="49.2" customHeight="1">
      <c r="M52361" s="85"/>
    </row>
    <row r="52362" spans="13:13" ht="49.2" customHeight="1">
      <c r="M52362" s="85"/>
    </row>
    <row r="52363" spans="13:13" ht="49.2" customHeight="1">
      <c r="M52363" s="85"/>
    </row>
    <row r="52364" spans="13:13" ht="49.2" customHeight="1">
      <c r="M52364" s="85"/>
    </row>
    <row r="52365" spans="13:13" ht="49.2" customHeight="1">
      <c r="M52365" s="85"/>
    </row>
    <row r="52366" spans="13:13" ht="49.2" customHeight="1">
      <c r="M52366" s="85"/>
    </row>
    <row r="52367" spans="13:13" ht="49.2" customHeight="1">
      <c r="M52367" s="85"/>
    </row>
    <row r="52368" spans="13:13" ht="49.2" customHeight="1">
      <c r="M52368" s="85"/>
    </row>
    <row r="52369" spans="13:13" ht="49.2" customHeight="1">
      <c r="M52369" s="85"/>
    </row>
    <row r="52370" spans="13:13" ht="49.2" customHeight="1">
      <c r="M52370" s="85"/>
    </row>
    <row r="52371" spans="13:13" ht="49.2" customHeight="1">
      <c r="M52371" s="85"/>
    </row>
    <row r="52372" spans="13:13" ht="49.2" customHeight="1">
      <c r="M52372" s="85"/>
    </row>
    <row r="52373" spans="13:13" ht="49.2" customHeight="1">
      <c r="M52373" s="85"/>
    </row>
    <row r="52374" spans="13:13" ht="49.2" customHeight="1">
      <c r="M52374" s="85"/>
    </row>
    <row r="52375" spans="13:13" ht="49.2" customHeight="1">
      <c r="M52375" s="85"/>
    </row>
    <row r="52376" spans="13:13" ht="49.2" customHeight="1">
      <c r="M52376" s="85"/>
    </row>
    <row r="52377" spans="13:13" ht="49.2" customHeight="1">
      <c r="M52377" s="85"/>
    </row>
    <row r="52378" spans="13:13" ht="49.2" customHeight="1">
      <c r="M52378" s="85"/>
    </row>
    <row r="52379" spans="13:13" ht="49.2" customHeight="1">
      <c r="M52379" s="85"/>
    </row>
    <row r="52380" spans="13:13" ht="49.2" customHeight="1">
      <c r="M52380" s="85"/>
    </row>
    <row r="52381" spans="13:13" ht="49.2" customHeight="1">
      <c r="M52381" s="85"/>
    </row>
    <row r="52382" spans="13:13" ht="49.2" customHeight="1">
      <c r="M52382" s="85"/>
    </row>
    <row r="52383" spans="13:13" ht="49.2" customHeight="1">
      <c r="M52383" s="85"/>
    </row>
    <row r="52384" spans="13:13" ht="49.2" customHeight="1">
      <c r="M52384" s="85"/>
    </row>
    <row r="52385" spans="13:13" ht="49.2" customHeight="1">
      <c r="M52385" s="85"/>
    </row>
    <row r="52386" spans="13:13" ht="49.2" customHeight="1">
      <c r="M52386" s="85"/>
    </row>
    <row r="52387" spans="13:13" ht="49.2" customHeight="1">
      <c r="M52387" s="85"/>
    </row>
    <row r="52388" spans="13:13" ht="49.2" customHeight="1">
      <c r="M52388" s="85"/>
    </row>
    <row r="52389" spans="13:13" ht="49.2" customHeight="1">
      <c r="M52389" s="85"/>
    </row>
    <row r="52390" spans="13:13" ht="49.2" customHeight="1">
      <c r="M52390" s="85"/>
    </row>
    <row r="52391" spans="13:13" ht="49.2" customHeight="1">
      <c r="M52391" s="85"/>
    </row>
    <row r="52392" spans="13:13" ht="49.2" customHeight="1">
      <c r="M52392" s="85"/>
    </row>
    <row r="52393" spans="13:13" ht="49.2" customHeight="1">
      <c r="M52393" s="85"/>
    </row>
    <row r="52394" spans="13:13" ht="49.2" customHeight="1">
      <c r="M52394" s="85"/>
    </row>
    <row r="52395" spans="13:13" ht="49.2" customHeight="1">
      <c r="M52395" s="85"/>
    </row>
    <row r="52396" spans="13:13" ht="49.2" customHeight="1">
      <c r="M52396" s="85"/>
    </row>
    <row r="52397" spans="13:13" ht="49.2" customHeight="1">
      <c r="M52397" s="85"/>
    </row>
    <row r="52398" spans="13:13" ht="49.2" customHeight="1">
      <c r="M52398" s="85"/>
    </row>
    <row r="52399" spans="13:13" ht="49.2" customHeight="1">
      <c r="M52399" s="85"/>
    </row>
    <row r="52400" spans="13:13" ht="49.2" customHeight="1">
      <c r="M52400" s="85"/>
    </row>
    <row r="52401" spans="13:13" ht="49.2" customHeight="1">
      <c r="M52401" s="85"/>
    </row>
    <row r="52402" spans="13:13" ht="49.2" customHeight="1">
      <c r="M52402" s="85"/>
    </row>
    <row r="52403" spans="13:13" ht="49.2" customHeight="1">
      <c r="M52403" s="85"/>
    </row>
    <row r="52404" spans="13:13" ht="49.2" customHeight="1">
      <c r="M52404" s="85"/>
    </row>
    <row r="52405" spans="13:13" ht="49.2" customHeight="1">
      <c r="M52405" s="85"/>
    </row>
    <row r="52406" spans="13:13" ht="49.2" customHeight="1">
      <c r="M52406" s="85"/>
    </row>
    <row r="52407" spans="13:13" ht="49.2" customHeight="1">
      <c r="M52407" s="85"/>
    </row>
    <row r="52408" spans="13:13" ht="49.2" customHeight="1">
      <c r="M52408" s="85"/>
    </row>
    <row r="52409" spans="13:13" ht="49.2" customHeight="1">
      <c r="M52409" s="85"/>
    </row>
    <row r="52410" spans="13:13" ht="49.2" customHeight="1">
      <c r="M52410" s="85"/>
    </row>
    <row r="52411" spans="13:13" ht="49.2" customHeight="1">
      <c r="M52411" s="85"/>
    </row>
    <row r="52412" spans="13:13" ht="49.2" customHeight="1">
      <c r="M52412" s="85"/>
    </row>
    <row r="52413" spans="13:13" ht="49.2" customHeight="1">
      <c r="M52413" s="85"/>
    </row>
    <row r="52414" spans="13:13" ht="49.2" customHeight="1">
      <c r="M52414" s="85"/>
    </row>
    <row r="52415" spans="13:13" ht="49.2" customHeight="1">
      <c r="M52415" s="85"/>
    </row>
    <row r="52416" spans="13:13" ht="49.2" customHeight="1">
      <c r="M52416" s="85"/>
    </row>
    <row r="52417" spans="13:13" ht="49.2" customHeight="1">
      <c r="M52417" s="85"/>
    </row>
    <row r="52418" spans="13:13" ht="49.2" customHeight="1">
      <c r="M52418" s="85"/>
    </row>
    <row r="52419" spans="13:13" ht="49.2" customHeight="1">
      <c r="M52419" s="85"/>
    </row>
    <row r="52420" spans="13:13" ht="49.2" customHeight="1">
      <c r="M52420" s="85"/>
    </row>
    <row r="52421" spans="13:13" ht="49.2" customHeight="1">
      <c r="M52421" s="85"/>
    </row>
    <row r="52422" spans="13:13" ht="49.2" customHeight="1">
      <c r="M52422" s="85"/>
    </row>
    <row r="52423" spans="13:13" ht="49.2" customHeight="1">
      <c r="M52423" s="85"/>
    </row>
    <row r="52424" spans="13:13" ht="49.2" customHeight="1">
      <c r="M52424" s="85"/>
    </row>
    <row r="52425" spans="13:13" ht="49.2" customHeight="1">
      <c r="M52425" s="85"/>
    </row>
    <row r="52426" spans="13:13" ht="49.2" customHeight="1">
      <c r="M52426" s="85"/>
    </row>
    <row r="52427" spans="13:13" ht="49.2" customHeight="1">
      <c r="M52427" s="85"/>
    </row>
    <row r="52428" spans="13:13" ht="49.2" customHeight="1">
      <c r="M52428" s="85"/>
    </row>
    <row r="52429" spans="13:13" ht="49.2" customHeight="1">
      <c r="M52429" s="85"/>
    </row>
    <row r="52430" spans="13:13" ht="49.2" customHeight="1">
      <c r="M52430" s="85"/>
    </row>
    <row r="52431" spans="13:13" ht="49.2" customHeight="1">
      <c r="M52431" s="85"/>
    </row>
    <row r="52432" spans="13:13" ht="49.2" customHeight="1">
      <c r="M52432" s="85"/>
    </row>
    <row r="52433" spans="13:13" ht="49.2" customHeight="1">
      <c r="M52433" s="85"/>
    </row>
    <row r="52434" spans="13:13" ht="49.2" customHeight="1">
      <c r="M52434" s="85"/>
    </row>
    <row r="52435" spans="13:13" ht="49.2" customHeight="1">
      <c r="M52435" s="85"/>
    </row>
    <row r="52436" spans="13:13" ht="49.2" customHeight="1">
      <c r="M52436" s="85"/>
    </row>
    <row r="52437" spans="13:13" ht="49.2" customHeight="1">
      <c r="M52437" s="85"/>
    </row>
    <row r="52438" spans="13:13" ht="49.2" customHeight="1">
      <c r="M52438" s="85"/>
    </row>
    <row r="52439" spans="13:13" ht="49.2" customHeight="1">
      <c r="M52439" s="85"/>
    </row>
    <row r="52440" spans="13:13" ht="49.2" customHeight="1">
      <c r="M52440" s="85"/>
    </row>
    <row r="52441" spans="13:13" ht="49.2" customHeight="1">
      <c r="M52441" s="85"/>
    </row>
    <row r="52442" spans="13:13" ht="49.2" customHeight="1">
      <c r="M52442" s="85"/>
    </row>
    <row r="52443" spans="13:13" ht="49.2" customHeight="1">
      <c r="M52443" s="85"/>
    </row>
    <row r="52444" spans="13:13" ht="49.2" customHeight="1">
      <c r="M52444" s="85"/>
    </row>
    <row r="52445" spans="13:13" ht="49.2" customHeight="1">
      <c r="M52445" s="85"/>
    </row>
    <row r="52446" spans="13:13" ht="49.2" customHeight="1">
      <c r="M52446" s="85"/>
    </row>
    <row r="52447" spans="13:13" ht="49.2" customHeight="1">
      <c r="M52447" s="85"/>
    </row>
    <row r="52448" spans="13:13" ht="49.2" customHeight="1">
      <c r="M52448" s="85"/>
    </row>
    <row r="52449" spans="13:13" ht="49.2" customHeight="1">
      <c r="M52449" s="85"/>
    </row>
    <row r="52450" spans="13:13" ht="49.2" customHeight="1">
      <c r="M52450" s="85"/>
    </row>
    <row r="52451" spans="13:13" ht="49.2" customHeight="1">
      <c r="M52451" s="85"/>
    </row>
    <row r="52452" spans="13:13" ht="49.2" customHeight="1">
      <c r="M52452" s="85"/>
    </row>
    <row r="52453" spans="13:13" ht="49.2" customHeight="1">
      <c r="M52453" s="85"/>
    </row>
    <row r="52454" spans="13:13" ht="49.2" customHeight="1">
      <c r="M52454" s="85"/>
    </row>
    <row r="52455" spans="13:13" ht="49.2" customHeight="1">
      <c r="M52455" s="85"/>
    </row>
    <row r="52456" spans="13:13" ht="49.2" customHeight="1">
      <c r="M52456" s="85"/>
    </row>
    <row r="52457" spans="13:13" ht="49.2" customHeight="1">
      <c r="M52457" s="85"/>
    </row>
    <row r="52458" spans="13:13" ht="49.2" customHeight="1">
      <c r="M52458" s="85"/>
    </row>
    <row r="52459" spans="13:13" ht="49.2" customHeight="1">
      <c r="M52459" s="85"/>
    </row>
    <row r="52460" spans="13:13" ht="49.2" customHeight="1">
      <c r="M52460" s="85"/>
    </row>
    <row r="52461" spans="13:13" ht="49.2" customHeight="1">
      <c r="M52461" s="85"/>
    </row>
    <row r="52462" spans="13:13" ht="49.2" customHeight="1">
      <c r="M52462" s="85"/>
    </row>
    <row r="52463" spans="13:13" ht="49.2" customHeight="1">
      <c r="M52463" s="85"/>
    </row>
    <row r="52464" spans="13:13" ht="49.2" customHeight="1">
      <c r="M52464" s="85"/>
    </row>
    <row r="52465" spans="13:13" ht="49.2" customHeight="1">
      <c r="M52465" s="85"/>
    </row>
    <row r="52466" spans="13:13" ht="49.2" customHeight="1">
      <c r="M52466" s="85"/>
    </row>
    <row r="52467" spans="13:13" ht="49.2" customHeight="1">
      <c r="M52467" s="85"/>
    </row>
    <row r="52468" spans="13:13" ht="49.2" customHeight="1">
      <c r="M52468" s="85"/>
    </row>
    <row r="52469" spans="13:13" ht="49.2" customHeight="1">
      <c r="M52469" s="85"/>
    </row>
    <row r="52470" spans="13:13" ht="49.2" customHeight="1">
      <c r="M52470" s="85"/>
    </row>
    <row r="52471" spans="13:13" ht="49.2" customHeight="1">
      <c r="M52471" s="85"/>
    </row>
    <row r="52472" spans="13:13" ht="49.2" customHeight="1">
      <c r="M52472" s="85"/>
    </row>
    <row r="52473" spans="13:13" ht="49.2" customHeight="1">
      <c r="M52473" s="85"/>
    </row>
    <row r="52474" spans="13:13" ht="49.2" customHeight="1">
      <c r="M52474" s="85"/>
    </row>
    <row r="52475" spans="13:13" ht="49.2" customHeight="1">
      <c r="M52475" s="85"/>
    </row>
    <row r="52476" spans="13:13" ht="49.2" customHeight="1">
      <c r="M52476" s="85"/>
    </row>
    <row r="52477" spans="13:13" ht="49.2" customHeight="1">
      <c r="M52477" s="85"/>
    </row>
    <row r="52478" spans="13:13" ht="49.2" customHeight="1">
      <c r="M52478" s="85"/>
    </row>
    <row r="52479" spans="13:13" ht="49.2" customHeight="1">
      <c r="M52479" s="85"/>
    </row>
    <row r="52480" spans="13:13" ht="49.2" customHeight="1">
      <c r="M52480" s="85"/>
    </row>
    <row r="52481" spans="13:13" ht="49.2" customHeight="1">
      <c r="M52481" s="85"/>
    </row>
    <row r="52482" spans="13:13" ht="49.2" customHeight="1">
      <c r="M52482" s="85"/>
    </row>
    <row r="52483" spans="13:13" ht="49.2" customHeight="1">
      <c r="M52483" s="85"/>
    </row>
    <row r="52484" spans="13:13" ht="49.2" customHeight="1">
      <c r="M52484" s="85"/>
    </row>
    <row r="52485" spans="13:13" ht="49.2" customHeight="1">
      <c r="M52485" s="85"/>
    </row>
    <row r="52486" spans="13:13" ht="49.2" customHeight="1">
      <c r="M52486" s="85"/>
    </row>
    <row r="52487" spans="13:13" ht="49.2" customHeight="1">
      <c r="M52487" s="85"/>
    </row>
    <row r="52488" spans="13:13" ht="49.2" customHeight="1">
      <c r="M52488" s="85"/>
    </row>
    <row r="52489" spans="13:13" ht="49.2" customHeight="1">
      <c r="M52489" s="85"/>
    </row>
    <row r="52490" spans="13:13" ht="49.2" customHeight="1">
      <c r="M52490" s="85"/>
    </row>
    <row r="52491" spans="13:13" ht="49.2" customHeight="1">
      <c r="M52491" s="85"/>
    </row>
    <row r="52492" spans="13:13" ht="49.2" customHeight="1">
      <c r="M52492" s="85"/>
    </row>
    <row r="52493" spans="13:13" ht="49.2" customHeight="1">
      <c r="M52493" s="85"/>
    </row>
    <row r="52494" spans="13:13" ht="49.2" customHeight="1">
      <c r="M52494" s="85"/>
    </row>
    <row r="52495" spans="13:13" ht="49.2" customHeight="1">
      <c r="M52495" s="85"/>
    </row>
    <row r="52496" spans="13:13" ht="49.2" customHeight="1">
      <c r="M52496" s="85"/>
    </row>
    <row r="52497" spans="13:13" ht="49.2" customHeight="1">
      <c r="M52497" s="85"/>
    </row>
    <row r="52498" spans="13:13" ht="49.2" customHeight="1">
      <c r="M52498" s="85"/>
    </row>
    <row r="52499" spans="13:13" ht="49.2" customHeight="1">
      <c r="M52499" s="85"/>
    </row>
    <row r="52500" spans="13:13" ht="49.2" customHeight="1">
      <c r="M52500" s="85"/>
    </row>
    <row r="52501" spans="13:13" ht="49.2" customHeight="1">
      <c r="M52501" s="85"/>
    </row>
    <row r="52502" spans="13:13" ht="49.2" customHeight="1">
      <c r="M52502" s="85"/>
    </row>
    <row r="52503" spans="13:13" ht="49.2" customHeight="1">
      <c r="M52503" s="85"/>
    </row>
    <row r="52504" spans="13:13" ht="49.2" customHeight="1">
      <c r="M52504" s="85"/>
    </row>
    <row r="52505" spans="13:13" ht="49.2" customHeight="1">
      <c r="M52505" s="85"/>
    </row>
    <row r="52506" spans="13:13" ht="49.2" customHeight="1">
      <c r="M52506" s="85"/>
    </row>
    <row r="52507" spans="13:13" ht="49.2" customHeight="1">
      <c r="M52507" s="85"/>
    </row>
    <row r="52508" spans="13:13" ht="49.2" customHeight="1">
      <c r="M52508" s="85"/>
    </row>
    <row r="52509" spans="13:13" ht="49.2" customHeight="1">
      <c r="M52509" s="85"/>
    </row>
    <row r="52510" spans="13:13" ht="49.2" customHeight="1">
      <c r="M52510" s="85"/>
    </row>
    <row r="52511" spans="13:13" ht="49.2" customHeight="1">
      <c r="M52511" s="85"/>
    </row>
    <row r="52512" spans="13:13" ht="49.2" customHeight="1">
      <c r="M52512" s="85"/>
    </row>
    <row r="52513" spans="13:13" ht="49.2" customHeight="1">
      <c r="M52513" s="85"/>
    </row>
    <row r="52514" spans="13:13" ht="49.2" customHeight="1">
      <c r="M52514" s="85"/>
    </row>
    <row r="52515" spans="13:13" ht="49.2" customHeight="1">
      <c r="M52515" s="85"/>
    </row>
    <row r="52516" spans="13:13" ht="49.2" customHeight="1">
      <c r="M52516" s="85"/>
    </row>
    <row r="52517" spans="13:13" ht="49.2" customHeight="1">
      <c r="M52517" s="85"/>
    </row>
    <row r="52518" spans="13:13" ht="49.2" customHeight="1">
      <c r="M52518" s="85"/>
    </row>
    <row r="52519" spans="13:13" ht="49.2" customHeight="1">
      <c r="M52519" s="85"/>
    </row>
    <row r="52520" spans="13:13" ht="49.2" customHeight="1">
      <c r="M52520" s="85"/>
    </row>
    <row r="52521" spans="13:13" ht="49.2" customHeight="1">
      <c r="M52521" s="85"/>
    </row>
    <row r="52522" spans="13:13" ht="49.2" customHeight="1">
      <c r="M52522" s="85"/>
    </row>
    <row r="52523" spans="13:13" ht="49.2" customHeight="1">
      <c r="M52523" s="85"/>
    </row>
    <row r="52524" spans="13:13" ht="49.2" customHeight="1">
      <c r="M52524" s="85"/>
    </row>
    <row r="52525" spans="13:13" ht="49.2" customHeight="1">
      <c r="M52525" s="85"/>
    </row>
    <row r="52526" spans="13:13" ht="49.2" customHeight="1">
      <c r="M52526" s="85"/>
    </row>
    <row r="52527" spans="13:13" ht="49.2" customHeight="1">
      <c r="M52527" s="85"/>
    </row>
    <row r="52528" spans="13:13" ht="49.2" customHeight="1">
      <c r="M52528" s="85"/>
    </row>
    <row r="52529" spans="13:13" ht="49.2" customHeight="1">
      <c r="M52529" s="85"/>
    </row>
    <row r="52530" spans="13:13" ht="49.2" customHeight="1">
      <c r="M52530" s="85"/>
    </row>
    <row r="52531" spans="13:13" ht="49.2" customHeight="1">
      <c r="M52531" s="85"/>
    </row>
    <row r="52532" spans="13:13" ht="49.2" customHeight="1">
      <c r="M52532" s="85"/>
    </row>
    <row r="52533" spans="13:13" ht="49.2" customHeight="1">
      <c r="M52533" s="85"/>
    </row>
    <row r="52534" spans="13:13" ht="49.2" customHeight="1">
      <c r="M52534" s="85"/>
    </row>
    <row r="52535" spans="13:13" ht="49.2" customHeight="1">
      <c r="M52535" s="85"/>
    </row>
    <row r="52536" spans="13:13" ht="49.2" customHeight="1">
      <c r="M52536" s="85"/>
    </row>
    <row r="52537" spans="13:13" ht="49.2" customHeight="1">
      <c r="M52537" s="85"/>
    </row>
    <row r="52538" spans="13:13" ht="49.2" customHeight="1">
      <c r="M52538" s="85"/>
    </row>
    <row r="52539" spans="13:13" ht="49.2" customHeight="1">
      <c r="M52539" s="85"/>
    </row>
    <row r="52540" spans="13:13" ht="49.2" customHeight="1">
      <c r="M52540" s="85"/>
    </row>
    <row r="52541" spans="13:13" ht="49.2" customHeight="1">
      <c r="M52541" s="85"/>
    </row>
    <row r="52542" spans="13:13" ht="49.2" customHeight="1">
      <c r="M52542" s="85"/>
    </row>
    <row r="52543" spans="13:13" ht="49.2" customHeight="1">
      <c r="M52543" s="85"/>
    </row>
    <row r="52544" spans="13:13" ht="49.2" customHeight="1">
      <c r="M52544" s="85"/>
    </row>
    <row r="52545" spans="13:13" ht="49.2" customHeight="1">
      <c r="M52545" s="85"/>
    </row>
    <row r="52546" spans="13:13" ht="49.2" customHeight="1">
      <c r="M52546" s="85"/>
    </row>
    <row r="52547" spans="13:13" ht="49.2" customHeight="1">
      <c r="M52547" s="85"/>
    </row>
    <row r="52548" spans="13:13" ht="49.2" customHeight="1">
      <c r="M52548" s="85"/>
    </row>
    <row r="52549" spans="13:13" ht="49.2" customHeight="1">
      <c r="M52549" s="85"/>
    </row>
    <row r="52550" spans="13:13" ht="49.2" customHeight="1">
      <c r="M52550" s="85"/>
    </row>
    <row r="52551" spans="13:13" ht="49.2" customHeight="1">
      <c r="M52551" s="85"/>
    </row>
    <row r="52552" spans="13:13" ht="49.2" customHeight="1">
      <c r="M52552" s="85"/>
    </row>
    <row r="52553" spans="13:13" ht="49.2" customHeight="1">
      <c r="M52553" s="85"/>
    </row>
    <row r="52554" spans="13:13" ht="49.2" customHeight="1">
      <c r="M52554" s="85"/>
    </row>
    <row r="52555" spans="13:13" ht="49.2" customHeight="1">
      <c r="M52555" s="85"/>
    </row>
    <row r="52556" spans="13:13" ht="49.2" customHeight="1">
      <c r="M52556" s="85"/>
    </row>
    <row r="52557" spans="13:13" ht="49.2" customHeight="1">
      <c r="M52557" s="85"/>
    </row>
    <row r="52558" spans="13:13" ht="49.2" customHeight="1">
      <c r="M52558" s="85"/>
    </row>
    <row r="52559" spans="13:13" ht="49.2" customHeight="1">
      <c r="M52559" s="85"/>
    </row>
    <row r="52560" spans="13:13" ht="49.2" customHeight="1">
      <c r="M52560" s="85"/>
    </row>
    <row r="52561" spans="13:13" ht="49.2" customHeight="1">
      <c r="M52561" s="85"/>
    </row>
    <row r="52562" spans="13:13" ht="49.2" customHeight="1">
      <c r="M52562" s="85"/>
    </row>
    <row r="52563" spans="13:13" ht="49.2" customHeight="1">
      <c r="M52563" s="85"/>
    </row>
    <row r="52564" spans="13:13" ht="49.2" customHeight="1">
      <c r="M52564" s="85"/>
    </row>
    <row r="52565" spans="13:13" ht="49.2" customHeight="1">
      <c r="M52565" s="85"/>
    </row>
    <row r="52566" spans="13:13" ht="49.2" customHeight="1">
      <c r="M52566" s="85"/>
    </row>
    <row r="52567" spans="13:13" ht="49.2" customHeight="1">
      <c r="M52567" s="85"/>
    </row>
    <row r="52568" spans="13:13" ht="49.2" customHeight="1">
      <c r="M52568" s="85"/>
    </row>
    <row r="52569" spans="13:13" ht="49.2" customHeight="1">
      <c r="M52569" s="85"/>
    </row>
    <row r="52570" spans="13:13" ht="49.2" customHeight="1">
      <c r="M52570" s="85"/>
    </row>
    <row r="52571" spans="13:13" ht="49.2" customHeight="1">
      <c r="M52571" s="85"/>
    </row>
    <row r="52572" spans="13:13" ht="49.2" customHeight="1">
      <c r="M52572" s="85"/>
    </row>
    <row r="52573" spans="13:13" ht="49.2" customHeight="1">
      <c r="M52573" s="85"/>
    </row>
    <row r="52574" spans="13:13" ht="49.2" customHeight="1">
      <c r="M52574" s="85"/>
    </row>
    <row r="52575" spans="13:13" ht="49.2" customHeight="1">
      <c r="M52575" s="85"/>
    </row>
    <row r="52576" spans="13:13" ht="49.2" customHeight="1">
      <c r="M52576" s="85"/>
    </row>
    <row r="52577" spans="13:13" ht="49.2" customHeight="1">
      <c r="M52577" s="85"/>
    </row>
    <row r="52578" spans="13:13" ht="49.2" customHeight="1">
      <c r="M52578" s="85"/>
    </row>
    <row r="52579" spans="13:13" ht="49.2" customHeight="1">
      <c r="M52579" s="85"/>
    </row>
    <row r="52580" spans="13:13" ht="49.2" customHeight="1">
      <c r="M52580" s="85"/>
    </row>
    <row r="52581" spans="13:13" ht="49.2" customHeight="1">
      <c r="M52581" s="85"/>
    </row>
    <row r="52582" spans="13:13" ht="49.2" customHeight="1">
      <c r="M52582" s="85"/>
    </row>
    <row r="52583" spans="13:13" ht="49.2" customHeight="1">
      <c r="M52583" s="85"/>
    </row>
    <row r="52584" spans="13:13" ht="49.2" customHeight="1">
      <c r="M52584" s="85"/>
    </row>
    <row r="52585" spans="13:13" ht="49.2" customHeight="1">
      <c r="M52585" s="85"/>
    </row>
    <row r="52586" spans="13:13" ht="49.2" customHeight="1">
      <c r="M52586" s="85"/>
    </row>
    <row r="52587" spans="13:13" ht="49.2" customHeight="1">
      <c r="M52587" s="85"/>
    </row>
    <row r="52588" spans="13:13" ht="49.2" customHeight="1">
      <c r="M52588" s="85"/>
    </row>
    <row r="52589" spans="13:13" ht="49.2" customHeight="1">
      <c r="M52589" s="85"/>
    </row>
    <row r="52590" spans="13:13" ht="49.2" customHeight="1">
      <c r="M52590" s="85"/>
    </row>
    <row r="52591" spans="13:13" ht="49.2" customHeight="1">
      <c r="M52591" s="85"/>
    </row>
    <row r="52592" spans="13:13" ht="49.2" customHeight="1">
      <c r="M52592" s="85"/>
    </row>
    <row r="52593" spans="13:13" ht="49.2" customHeight="1">
      <c r="M52593" s="85"/>
    </row>
    <row r="52594" spans="13:13" ht="49.2" customHeight="1">
      <c r="M52594" s="85"/>
    </row>
    <row r="52595" spans="13:13" ht="49.2" customHeight="1">
      <c r="M52595" s="85"/>
    </row>
    <row r="52596" spans="13:13" ht="49.2" customHeight="1">
      <c r="M52596" s="85"/>
    </row>
    <row r="52597" spans="13:13" ht="49.2" customHeight="1">
      <c r="M52597" s="85"/>
    </row>
    <row r="52598" spans="13:13" ht="49.2" customHeight="1">
      <c r="M52598" s="85"/>
    </row>
    <row r="52599" spans="13:13" ht="49.2" customHeight="1">
      <c r="M52599" s="85"/>
    </row>
    <row r="52600" spans="13:13" ht="49.2" customHeight="1">
      <c r="M52600" s="85"/>
    </row>
    <row r="52601" spans="13:13" ht="49.2" customHeight="1">
      <c r="M52601" s="85"/>
    </row>
    <row r="52602" spans="13:13" ht="49.2" customHeight="1">
      <c r="M52602" s="85"/>
    </row>
    <row r="52603" spans="13:13" ht="49.2" customHeight="1">
      <c r="M52603" s="85"/>
    </row>
    <row r="52604" spans="13:13" ht="49.2" customHeight="1">
      <c r="M52604" s="85"/>
    </row>
    <row r="52605" spans="13:13" ht="49.2" customHeight="1">
      <c r="M52605" s="85"/>
    </row>
    <row r="52606" spans="13:13" ht="49.2" customHeight="1">
      <c r="M52606" s="85"/>
    </row>
    <row r="52607" spans="13:13" ht="49.2" customHeight="1">
      <c r="M52607" s="85"/>
    </row>
    <row r="52608" spans="13:13" ht="49.2" customHeight="1">
      <c r="M52608" s="85"/>
    </row>
    <row r="52609" spans="13:13" ht="49.2" customHeight="1">
      <c r="M52609" s="85"/>
    </row>
    <row r="52610" spans="13:13" ht="49.2" customHeight="1">
      <c r="M52610" s="85"/>
    </row>
    <row r="52611" spans="13:13" ht="49.2" customHeight="1">
      <c r="M52611" s="85"/>
    </row>
    <row r="52612" spans="13:13" ht="49.2" customHeight="1">
      <c r="M52612" s="85"/>
    </row>
    <row r="52613" spans="13:13" ht="49.2" customHeight="1">
      <c r="M52613" s="85"/>
    </row>
    <row r="52614" spans="13:13" ht="49.2" customHeight="1">
      <c r="M52614" s="85"/>
    </row>
    <row r="52615" spans="13:13" ht="49.2" customHeight="1">
      <c r="M52615" s="85"/>
    </row>
    <row r="52616" spans="13:13" ht="49.2" customHeight="1">
      <c r="M52616" s="85"/>
    </row>
    <row r="52617" spans="13:13" ht="49.2" customHeight="1">
      <c r="M52617" s="85"/>
    </row>
    <row r="52618" spans="13:13" ht="49.2" customHeight="1">
      <c r="M52618" s="85"/>
    </row>
    <row r="52619" spans="13:13" ht="49.2" customHeight="1">
      <c r="M52619" s="85"/>
    </row>
    <row r="52620" spans="13:13" ht="49.2" customHeight="1">
      <c r="M52620" s="85"/>
    </row>
    <row r="52621" spans="13:13" ht="49.2" customHeight="1">
      <c r="M52621" s="85"/>
    </row>
    <row r="52622" spans="13:13" ht="49.2" customHeight="1">
      <c r="M52622" s="85"/>
    </row>
    <row r="52623" spans="13:13" ht="49.2" customHeight="1">
      <c r="M52623" s="85"/>
    </row>
    <row r="52624" spans="13:13" ht="49.2" customHeight="1">
      <c r="M52624" s="85"/>
    </row>
    <row r="52625" spans="13:13" ht="49.2" customHeight="1">
      <c r="M52625" s="85"/>
    </row>
    <row r="52626" spans="13:13" ht="49.2" customHeight="1">
      <c r="M52626" s="85"/>
    </row>
    <row r="52627" spans="13:13" ht="49.2" customHeight="1">
      <c r="M52627" s="85"/>
    </row>
    <row r="52628" spans="13:13" ht="49.2" customHeight="1">
      <c r="M52628" s="85"/>
    </row>
    <row r="52629" spans="13:13" ht="49.2" customHeight="1">
      <c r="M52629" s="85"/>
    </row>
    <row r="52630" spans="13:13" ht="49.2" customHeight="1">
      <c r="M52630" s="85"/>
    </row>
    <row r="52631" spans="13:13" ht="49.2" customHeight="1">
      <c r="M52631" s="85"/>
    </row>
    <row r="52632" spans="13:13" ht="49.2" customHeight="1">
      <c r="M52632" s="85"/>
    </row>
    <row r="52633" spans="13:13" ht="49.2" customHeight="1">
      <c r="M52633" s="85"/>
    </row>
    <row r="52634" spans="13:13" ht="49.2" customHeight="1">
      <c r="M52634" s="85"/>
    </row>
    <row r="52635" spans="13:13" ht="49.2" customHeight="1">
      <c r="M52635" s="85"/>
    </row>
    <row r="52636" spans="13:13" ht="49.2" customHeight="1">
      <c r="M52636" s="85"/>
    </row>
    <row r="52637" spans="13:13" ht="49.2" customHeight="1">
      <c r="M52637" s="85"/>
    </row>
    <row r="52638" spans="13:13" ht="49.2" customHeight="1">
      <c r="M52638" s="85"/>
    </row>
    <row r="52639" spans="13:13" ht="49.2" customHeight="1">
      <c r="M52639" s="85"/>
    </row>
    <row r="52640" spans="13:13" ht="49.2" customHeight="1">
      <c r="M52640" s="85"/>
    </row>
    <row r="52641" spans="13:13" ht="49.2" customHeight="1">
      <c r="M52641" s="85"/>
    </row>
    <row r="52642" spans="13:13" ht="49.2" customHeight="1">
      <c r="M52642" s="85"/>
    </row>
    <row r="52643" spans="13:13" ht="49.2" customHeight="1">
      <c r="M52643" s="85"/>
    </row>
    <row r="52644" spans="13:13" ht="49.2" customHeight="1">
      <c r="M52644" s="85"/>
    </row>
    <row r="52645" spans="13:13" ht="49.2" customHeight="1">
      <c r="M52645" s="85"/>
    </row>
    <row r="52646" spans="13:13" ht="49.2" customHeight="1">
      <c r="M52646" s="85"/>
    </row>
    <row r="52647" spans="13:13" ht="49.2" customHeight="1">
      <c r="M52647" s="85"/>
    </row>
    <row r="52648" spans="13:13" ht="49.2" customHeight="1">
      <c r="M52648" s="85"/>
    </row>
    <row r="52649" spans="13:13" ht="49.2" customHeight="1">
      <c r="M52649" s="85"/>
    </row>
    <row r="52650" spans="13:13" ht="49.2" customHeight="1">
      <c r="M52650" s="85"/>
    </row>
    <row r="52651" spans="13:13" ht="49.2" customHeight="1">
      <c r="M52651" s="85"/>
    </row>
    <row r="52652" spans="13:13" ht="49.2" customHeight="1">
      <c r="M52652" s="85"/>
    </row>
    <row r="52653" spans="13:13" ht="49.2" customHeight="1">
      <c r="M52653" s="85"/>
    </row>
    <row r="52654" spans="13:13" ht="49.2" customHeight="1">
      <c r="M52654" s="85"/>
    </row>
    <row r="52655" spans="13:13" ht="49.2" customHeight="1">
      <c r="M52655" s="85"/>
    </row>
    <row r="52656" spans="13:13" ht="49.2" customHeight="1">
      <c r="M52656" s="85"/>
    </row>
    <row r="52657" spans="13:13" ht="49.2" customHeight="1">
      <c r="M52657" s="85"/>
    </row>
    <row r="52658" spans="13:13" ht="49.2" customHeight="1">
      <c r="M52658" s="85"/>
    </row>
    <row r="52659" spans="13:13" ht="49.2" customHeight="1">
      <c r="M52659" s="85"/>
    </row>
    <row r="52660" spans="13:13" ht="49.2" customHeight="1">
      <c r="M52660" s="85"/>
    </row>
    <row r="52661" spans="13:13" ht="49.2" customHeight="1">
      <c r="M52661" s="85"/>
    </row>
    <row r="52662" spans="13:13" ht="49.2" customHeight="1">
      <c r="M52662" s="85"/>
    </row>
    <row r="52663" spans="13:13" ht="49.2" customHeight="1">
      <c r="M52663" s="85"/>
    </row>
    <row r="52664" spans="13:13" ht="49.2" customHeight="1">
      <c r="M52664" s="85"/>
    </row>
    <row r="52665" spans="13:13" ht="49.2" customHeight="1">
      <c r="M52665" s="85"/>
    </row>
    <row r="52666" spans="13:13" ht="49.2" customHeight="1">
      <c r="M52666" s="85"/>
    </row>
    <row r="52667" spans="13:13" ht="49.2" customHeight="1">
      <c r="M52667" s="85"/>
    </row>
    <row r="52668" spans="13:13" ht="49.2" customHeight="1">
      <c r="M52668" s="85"/>
    </row>
    <row r="52669" spans="13:13" ht="49.2" customHeight="1">
      <c r="M52669" s="85"/>
    </row>
    <row r="52670" spans="13:13" ht="49.2" customHeight="1">
      <c r="M52670" s="85"/>
    </row>
    <row r="52671" spans="13:13" ht="49.2" customHeight="1">
      <c r="M52671" s="85"/>
    </row>
    <row r="52672" spans="13:13" ht="49.2" customHeight="1">
      <c r="M52672" s="85"/>
    </row>
    <row r="52673" spans="13:13" ht="49.2" customHeight="1">
      <c r="M52673" s="85"/>
    </row>
    <row r="52674" spans="13:13" ht="49.2" customHeight="1">
      <c r="M52674" s="85"/>
    </row>
    <row r="52675" spans="13:13" ht="49.2" customHeight="1">
      <c r="M52675" s="85"/>
    </row>
    <row r="52676" spans="13:13" ht="49.2" customHeight="1">
      <c r="M52676" s="85"/>
    </row>
    <row r="52677" spans="13:13" ht="49.2" customHeight="1">
      <c r="M52677" s="85"/>
    </row>
    <row r="52678" spans="13:13" ht="49.2" customHeight="1">
      <c r="M52678" s="85"/>
    </row>
    <row r="52679" spans="13:13" ht="49.2" customHeight="1">
      <c r="M52679" s="85"/>
    </row>
    <row r="52680" spans="13:13" ht="49.2" customHeight="1">
      <c r="M52680" s="85"/>
    </row>
    <row r="52681" spans="13:13" ht="49.2" customHeight="1">
      <c r="M52681" s="85"/>
    </row>
    <row r="52682" spans="13:13" ht="49.2" customHeight="1">
      <c r="M52682" s="85"/>
    </row>
    <row r="52683" spans="13:13" ht="49.2" customHeight="1">
      <c r="M52683" s="85"/>
    </row>
    <row r="52684" spans="13:13" ht="49.2" customHeight="1">
      <c r="M52684" s="85"/>
    </row>
    <row r="52685" spans="13:13" ht="49.2" customHeight="1">
      <c r="M52685" s="85"/>
    </row>
    <row r="52686" spans="13:13" ht="49.2" customHeight="1">
      <c r="M52686" s="85"/>
    </row>
    <row r="52687" spans="13:13" ht="49.2" customHeight="1">
      <c r="M52687" s="85"/>
    </row>
    <row r="52688" spans="13:13" ht="49.2" customHeight="1">
      <c r="M52688" s="85"/>
    </row>
    <row r="52689" spans="13:13" ht="49.2" customHeight="1">
      <c r="M52689" s="85"/>
    </row>
    <row r="52690" spans="13:13" ht="49.2" customHeight="1">
      <c r="M52690" s="85"/>
    </row>
    <row r="52691" spans="13:13" ht="49.2" customHeight="1">
      <c r="M52691" s="85"/>
    </row>
    <row r="52692" spans="13:13" ht="49.2" customHeight="1">
      <c r="M52692" s="85"/>
    </row>
    <row r="52693" spans="13:13" ht="49.2" customHeight="1">
      <c r="M52693" s="85"/>
    </row>
    <row r="52694" spans="13:13" ht="49.2" customHeight="1">
      <c r="M52694" s="85"/>
    </row>
    <row r="52695" spans="13:13" ht="49.2" customHeight="1">
      <c r="M52695" s="85"/>
    </row>
    <row r="52696" spans="13:13" ht="49.2" customHeight="1">
      <c r="M52696" s="85"/>
    </row>
    <row r="52697" spans="13:13" ht="49.2" customHeight="1">
      <c r="M52697" s="85"/>
    </row>
    <row r="52698" spans="13:13" ht="49.2" customHeight="1">
      <c r="M52698" s="85"/>
    </row>
    <row r="52699" spans="13:13" ht="49.2" customHeight="1">
      <c r="M52699" s="85"/>
    </row>
    <row r="52700" spans="13:13" ht="49.2" customHeight="1">
      <c r="M52700" s="85"/>
    </row>
    <row r="52701" spans="13:13" ht="49.2" customHeight="1">
      <c r="M52701" s="85"/>
    </row>
    <row r="52702" spans="13:13" ht="49.2" customHeight="1">
      <c r="M52702" s="85"/>
    </row>
    <row r="52703" spans="13:13" ht="49.2" customHeight="1">
      <c r="M52703" s="85"/>
    </row>
    <row r="52704" spans="13:13" ht="49.2" customHeight="1">
      <c r="M52704" s="85"/>
    </row>
    <row r="52705" spans="13:13" ht="49.2" customHeight="1">
      <c r="M52705" s="85"/>
    </row>
    <row r="52706" spans="13:13" ht="49.2" customHeight="1">
      <c r="M52706" s="85"/>
    </row>
    <row r="52707" spans="13:13" ht="49.2" customHeight="1">
      <c r="M52707" s="85"/>
    </row>
    <row r="52708" spans="13:13" ht="49.2" customHeight="1">
      <c r="M52708" s="85"/>
    </row>
    <row r="52709" spans="13:13" ht="49.2" customHeight="1">
      <c r="M52709" s="85"/>
    </row>
    <row r="52710" spans="13:13" ht="49.2" customHeight="1">
      <c r="M52710" s="85"/>
    </row>
    <row r="52711" spans="13:13" ht="49.2" customHeight="1">
      <c r="M52711" s="85"/>
    </row>
    <row r="52712" spans="13:13" ht="49.2" customHeight="1">
      <c r="M52712" s="85"/>
    </row>
    <row r="52713" spans="13:13" ht="49.2" customHeight="1">
      <c r="M52713" s="85"/>
    </row>
    <row r="52714" spans="13:13" ht="49.2" customHeight="1">
      <c r="M52714" s="85"/>
    </row>
    <row r="52715" spans="13:13" ht="49.2" customHeight="1">
      <c r="M52715" s="85"/>
    </row>
    <row r="52716" spans="13:13" ht="49.2" customHeight="1">
      <c r="M52716" s="85"/>
    </row>
    <row r="52717" spans="13:13" ht="49.2" customHeight="1">
      <c r="M52717" s="85"/>
    </row>
    <row r="52718" spans="13:13" ht="49.2" customHeight="1">
      <c r="M52718" s="85"/>
    </row>
    <row r="52719" spans="13:13" ht="49.2" customHeight="1">
      <c r="M52719" s="85"/>
    </row>
    <row r="52720" spans="13:13" ht="49.2" customHeight="1">
      <c r="M52720" s="85"/>
    </row>
    <row r="52721" spans="13:13" ht="49.2" customHeight="1">
      <c r="M52721" s="85"/>
    </row>
    <row r="52722" spans="13:13" ht="49.2" customHeight="1">
      <c r="M52722" s="85"/>
    </row>
    <row r="52723" spans="13:13" ht="49.2" customHeight="1">
      <c r="M52723" s="85"/>
    </row>
    <row r="52724" spans="13:13" ht="49.2" customHeight="1">
      <c r="M52724" s="85"/>
    </row>
    <row r="52725" spans="13:13" ht="49.2" customHeight="1">
      <c r="M52725" s="85"/>
    </row>
    <row r="52726" spans="13:13" ht="49.2" customHeight="1">
      <c r="M52726" s="85"/>
    </row>
    <row r="52727" spans="13:13" ht="49.2" customHeight="1">
      <c r="M52727" s="85"/>
    </row>
    <row r="52728" spans="13:13" ht="49.2" customHeight="1">
      <c r="M52728" s="85"/>
    </row>
    <row r="52729" spans="13:13" ht="49.2" customHeight="1">
      <c r="M52729" s="85"/>
    </row>
    <row r="52730" spans="13:13" ht="49.2" customHeight="1">
      <c r="M52730" s="85"/>
    </row>
    <row r="52731" spans="13:13" ht="49.2" customHeight="1">
      <c r="M52731" s="85"/>
    </row>
    <row r="52732" spans="13:13" ht="49.2" customHeight="1">
      <c r="M52732" s="85"/>
    </row>
    <row r="52733" spans="13:13" ht="49.2" customHeight="1">
      <c r="M52733" s="85"/>
    </row>
    <row r="52734" spans="13:13" ht="49.2" customHeight="1">
      <c r="M52734" s="85"/>
    </row>
    <row r="52735" spans="13:13" ht="49.2" customHeight="1">
      <c r="M52735" s="85"/>
    </row>
    <row r="52736" spans="13:13" ht="49.2" customHeight="1">
      <c r="M52736" s="85"/>
    </row>
    <row r="52737" spans="13:13" ht="49.2" customHeight="1">
      <c r="M52737" s="85"/>
    </row>
    <row r="52738" spans="13:13" ht="49.2" customHeight="1">
      <c r="M52738" s="85"/>
    </row>
    <row r="52739" spans="13:13" ht="49.2" customHeight="1">
      <c r="M52739" s="85"/>
    </row>
    <row r="52740" spans="13:13" ht="49.2" customHeight="1">
      <c r="M52740" s="85"/>
    </row>
    <row r="52741" spans="13:13" ht="49.2" customHeight="1">
      <c r="M52741" s="85"/>
    </row>
    <row r="52742" spans="13:13" ht="49.2" customHeight="1">
      <c r="M52742" s="85"/>
    </row>
    <row r="52743" spans="13:13" ht="49.2" customHeight="1">
      <c r="M52743" s="85"/>
    </row>
    <row r="52744" spans="13:13" ht="49.2" customHeight="1">
      <c r="M52744" s="85"/>
    </row>
    <row r="52745" spans="13:13" ht="49.2" customHeight="1">
      <c r="M52745" s="85"/>
    </row>
    <row r="52746" spans="13:13" ht="49.2" customHeight="1">
      <c r="M52746" s="85"/>
    </row>
    <row r="52747" spans="13:13" ht="49.2" customHeight="1">
      <c r="M52747" s="85"/>
    </row>
    <row r="52748" spans="13:13" ht="49.2" customHeight="1">
      <c r="M52748" s="85"/>
    </row>
    <row r="52749" spans="13:13" ht="49.2" customHeight="1">
      <c r="M52749" s="85"/>
    </row>
    <row r="52750" spans="13:13" ht="49.2" customHeight="1">
      <c r="M52750" s="85"/>
    </row>
    <row r="52751" spans="13:13" ht="49.2" customHeight="1">
      <c r="M52751" s="85"/>
    </row>
    <row r="52752" spans="13:13" ht="49.2" customHeight="1">
      <c r="M52752" s="85"/>
    </row>
    <row r="52753" spans="13:13" ht="49.2" customHeight="1">
      <c r="M52753" s="85"/>
    </row>
    <row r="52754" spans="13:13" ht="49.2" customHeight="1">
      <c r="M52754" s="85"/>
    </row>
    <row r="52755" spans="13:13" ht="49.2" customHeight="1">
      <c r="M52755" s="85"/>
    </row>
    <row r="52756" spans="13:13" ht="49.2" customHeight="1">
      <c r="M52756" s="85"/>
    </row>
    <row r="52757" spans="13:13" ht="49.2" customHeight="1">
      <c r="M52757" s="85"/>
    </row>
    <row r="52758" spans="13:13" ht="49.2" customHeight="1">
      <c r="M52758" s="85"/>
    </row>
    <row r="52759" spans="13:13" ht="49.2" customHeight="1">
      <c r="M52759" s="85"/>
    </row>
    <row r="52760" spans="13:13" ht="49.2" customHeight="1">
      <c r="M52760" s="85"/>
    </row>
    <row r="52761" spans="13:13" ht="49.2" customHeight="1">
      <c r="M52761" s="85"/>
    </row>
    <row r="52762" spans="13:13" ht="49.2" customHeight="1">
      <c r="M52762" s="85"/>
    </row>
    <row r="52763" spans="13:13" ht="49.2" customHeight="1">
      <c r="M52763" s="85"/>
    </row>
    <row r="52764" spans="13:13" ht="49.2" customHeight="1">
      <c r="M52764" s="85"/>
    </row>
    <row r="52765" spans="13:13" ht="49.2" customHeight="1">
      <c r="M52765" s="85"/>
    </row>
    <row r="52766" spans="13:13" ht="49.2" customHeight="1">
      <c r="M52766" s="85"/>
    </row>
    <row r="52767" spans="13:13" ht="49.2" customHeight="1">
      <c r="M52767" s="85"/>
    </row>
    <row r="52768" spans="13:13" ht="49.2" customHeight="1">
      <c r="M52768" s="85"/>
    </row>
    <row r="52769" spans="13:13" ht="49.2" customHeight="1">
      <c r="M52769" s="85"/>
    </row>
    <row r="52770" spans="13:13" ht="49.2" customHeight="1">
      <c r="M52770" s="85"/>
    </row>
    <row r="52771" spans="13:13" ht="49.2" customHeight="1">
      <c r="M52771" s="85"/>
    </row>
    <row r="52772" spans="13:13" ht="49.2" customHeight="1">
      <c r="M52772" s="85"/>
    </row>
    <row r="52773" spans="13:13" ht="49.2" customHeight="1">
      <c r="M52773" s="85"/>
    </row>
    <row r="52774" spans="13:13" ht="49.2" customHeight="1">
      <c r="M52774" s="85"/>
    </row>
    <row r="52775" spans="13:13" ht="49.2" customHeight="1">
      <c r="M52775" s="85"/>
    </row>
    <row r="52776" spans="13:13" ht="49.2" customHeight="1">
      <c r="M52776" s="85"/>
    </row>
    <row r="52777" spans="13:13" ht="49.2" customHeight="1">
      <c r="M52777" s="85"/>
    </row>
    <row r="52778" spans="13:13" ht="49.2" customHeight="1">
      <c r="M52778" s="85"/>
    </row>
    <row r="52779" spans="13:13" ht="49.2" customHeight="1">
      <c r="M52779" s="85"/>
    </row>
    <row r="52780" spans="13:13" ht="49.2" customHeight="1">
      <c r="M52780" s="85"/>
    </row>
    <row r="52781" spans="13:13" ht="49.2" customHeight="1">
      <c r="M52781" s="85"/>
    </row>
    <row r="52782" spans="13:13" ht="49.2" customHeight="1">
      <c r="M52782" s="85"/>
    </row>
    <row r="52783" spans="13:13" ht="49.2" customHeight="1">
      <c r="M52783" s="85"/>
    </row>
    <row r="52784" spans="13:13" ht="49.2" customHeight="1">
      <c r="M52784" s="85"/>
    </row>
    <row r="52785" spans="13:13" ht="49.2" customHeight="1">
      <c r="M52785" s="85"/>
    </row>
    <row r="52786" spans="13:13" ht="49.2" customHeight="1">
      <c r="M52786" s="85"/>
    </row>
    <row r="52787" spans="13:13" ht="49.2" customHeight="1">
      <c r="M52787" s="85"/>
    </row>
    <row r="52788" spans="13:13" ht="49.2" customHeight="1">
      <c r="M52788" s="85"/>
    </row>
    <row r="52789" spans="13:13" ht="49.2" customHeight="1">
      <c r="M52789" s="85"/>
    </row>
    <row r="52790" spans="13:13" ht="49.2" customHeight="1">
      <c r="M52790" s="85"/>
    </row>
    <row r="52791" spans="13:13" ht="49.2" customHeight="1">
      <c r="M52791" s="85"/>
    </row>
    <row r="52792" spans="13:13" ht="49.2" customHeight="1">
      <c r="M52792" s="85"/>
    </row>
    <row r="52793" spans="13:13" ht="49.2" customHeight="1">
      <c r="M52793" s="85"/>
    </row>
    <row r="52794" spans="13:13" ht="49.2" customHeight="1">
      <c r="M52794" s="85"/>
    </row>
    <row r="52795" spans="13:13" ht="49.2" customHeight="1">
      <c r="M52795" s="85"/>
    </row>
    <row r="52796" spans="13:13" ht="49.2" customHeight="1">
      <c r="M52796" s="85"/>
    </row>
    <row r="52797" spans="13:13" ht="49.2" customHeight="1">
      <c r="M52797" s="85"/>
    </row>
    <row r="52798" spans="13:13" ht="49.2" customHeight="1">
      <c r="M52798" s="85"/>
    </row>
    <row r="52799" spans="13:13" ht="49.2" customHeight="1">
      <c r="M52799" s="85"/>
    </row>
    <row r="52800" spans="13:13" ht="49.2" customHeight="1">
      <c r="M52800" s="85"/>
    </row>
    <row r="52801" spans="13:13" ht="49.2" customHeight="1">
      <c r="M52801" s="85"/>
    </row>
    <row r="52802" spans="13:13" ht="49.2" customHeight="1">
      <c r="M52802" s="85"/>
    </row>
    <row r="52803" spans="13:13" ht="49.2" customHeight="1">
      <c r="M52803" s="85"/>
    </row>
    <row r="52804" spans="13:13" ht="49.2" customHeight="1">
      <c r="M52804" s="85"/>
    </row>
    <row r="52805" spans="13:13" ht="49.2" customHeight="1">
      <c r="M52805" s="85"/>
    </row>
    <row r="52806" spans="13:13" ht="49.2" customHeight="1">
      <c r="M52806" s="85"/>
    </row>
    <row r="52807" spans="13:13" ht="49.2" customHeight="1">
      <c r="M52807" s="85"/>
    </row>
    <row r="52808" spans="13:13" ht="49.2" customHeight="1">
      <c r="M52808" s="85"/>
    </row>
    <row r="52809" spans="13:13" ht="49.2" customHeight="1">
      <c r="M52809" s="85"/>
    </row>
    <row r="52810" spans="13:13" ht="49.2" customHeight="1">
      <c r="M52810" s="85"/>
    </row>
    <row r="52811" spans="13:13" ht="49.2" customHeight="1">
      <c r="M52811" s="85"/>
    </row>
    <row r="52812" spans="13:13" ht="49.2" customHeight="1">
      <c r="M52812" s="85"/>
    </row>
    <row r="52813" spans="13:13" ht="49.2" customHeight="1">
      <c r="M52813" s="85"/>
    </row>
    <row r="52814" spans="13:13" ht="49.2" customHeight="1">
      <c r="M52814" s="85"/>
    </row>
    <row r="52815" spans="13:13" ht="49.2" customHeight="1">
      <c r="M52815" s="85"/>
    </row>
    <row r="52816" spans="13:13" ht="49.2" customHeight="1">
      <c r="M52816" s="85"/>
    </row>
    <row r="52817" spans="13:13" ht="49.2" customHeight="1">
      <c r="M52817" s="85"/>
    </row>
    <row r="52818" spans="13:13" ht="49.2" customHeight="1">
      <c r="M52818" s="85"/>
    </row>
    <row r="52819" spans="13:13" ht="49.2" customHeight="1">
      <c r="M52819" s="85"/>
    </row>
    <row r="52820" spans="13:13" ht="49.2" customHeight="1">
      <c r="M52820" s="85"/>
    </row>
    <row r="52821" spans="13:13" ht="49.2" customHeight="1">
      <c r="M52821" s="85"/>
    </row>
    <row r="52822" spans="13:13" ht="49.2" customHeight="1">
      <c r="M52822" s="85"/>
    </row>
    <row r="52823" spans="13:13" ht="49.2" customHeight="1">
      <c r="M52823" s="85"/>
    </row>
    <row r="52824" spans="13:13" ht="49.2" customHeight="1">
      <c r="M52824" s="85"/>
    </row>
    <row r="52825" spans="13:13" ht="49.2" customHeight="1">
      <c r="M52825" s="85"/>
    </row>
    <row r="52826" spans="13:13" ht="49.2" customHeight="1">
      <c r="M52826" s="85"/>
    </row>
    <row r="52827" spans="13:13" ht="49.2" customHeight="1">
      <c r="M52827" s="85"/>
    </row>
    <row r="52828" spans="13:13" ht="49.2" customHeight="1">
      <c r="M52828" s="85"/>
    </row>
    <row r="52829" spans="13:13" ht="49.2" customHeight="1">
      <c r="M52829" s="85"/>
    </row>
    <row r="52830" spans="13:13" ht="49.2" customHeight="1">
      <c r="M52830" s="85"/>
    </row>
    <row r="52831" spans="13:13" ht="49.2" customHeight="1">
      <c r="M52831" s="85"/>
    </row>
    <row r="52832" spans="13:13" ht="49.2" customHeight="1">
      <c r="M52832" s="85"/>
    </row>
    <row r="52833" spans="13:13" ht="49.2" customHeight="1">
      <c r="M52833" s="85"/>
    </row>
    <row r="52834" spans="13:13" ht="49.2" customHeight="1">
      <c r="M52834" s="85"/>
    </row>
    <row r="52835" spans="13:13" ht="49.2" customHeight="1">
      <c r="M52835" s="85"/>
    </row>
    <row r="52836" spans="13:13" ht="49.2" customHeight="1">
      <c r="M52836" s="85"/>
    </row>
    <row r="52837" spans="13:13" ht="49.2" customHeight="1">
      <c r="M52837" s="85"/>
    </row>
    <row r="52838" spans="13:13" ht="49.2" customHeight="1">
      <c r="M52838" s="85"/>
    </row>
    <row r="52839" spans="13:13" ht="49.2" customHeight="1">
      <c r="M52839" s="85"/>
    </row>
    <row r="52840" spans="13:13" ht="49.2" customHeight="1">
      <c r="M52840" s="85"/>
    </row>
    <row r="52841" spans="13:13" ht="49.2" customHeight="1">
      <c r="M52841" s="85"/>
    </row>
    <row r="52842" spans="13:13" ht="49.2" customHeight="1">
      <c r="M52842" s="85"/>
    </row>
    <row r="52843" spans="13:13" ht="49.2" customHeight="1">
      <c r="M52843" s="85"/>
    </row>
    <row r="52844" spans="13:13" ht="49.2" customHeight="1">
      <c r="M52844" s="85"/>
    </row>
    <row r="52845" spans="13:13" ht="49.2" customHeight="1">
      <c r="M52845" s="85"/>
    </row>
    <row r="52846" spans="13:13" ht="49.2" customHeight="1">
      <c r="M52846" s="85"/>
    </row>
    <row r="52847" spans="13:13" ht="49.2" customHeight="1">
      <c r="M52847" s="85"/>
    </row>
    <row r="52848" spans="13:13" ht="49.2" customHeight="1">
      <c r="M52848" s="85"/>
    </row>
    <row r="52849" spans="13:13" ht="49.2" customHeight="1">
      <c r="M52849" s="85"/>
    </row>
    <row r="52850" spans="13:13" ht="49.2" customHeight="1">
      <c r="M52850" s="85"/>
    </row>
    <row r="52851" spans="13:13" ht="49.2" customHeight="1">
      <c r="M52851" s="85"/>
    </row>
    <row r="52852" spans="13:13" ht="49.2" customHeight="1">
      <c r="M52852" s="85"/>
    </row>
    <row r="52853" spans="13:13" ht="49.2" customHeight="1">
      <c r="M52853" s="85"/>
    </row>
    <row r="52854" spans="13:13" ht="49.2" customHeight="1">
      <c r="M52854" s="85"/>
    </row>
    <row r="52855" spans="13:13" ht="49.2" customHeight="1">
      <c r="M52855" s="85"/>
    </row>
    <row r="52856" spans="13:13" ht="49.2" customHeight="1">
      <c r="M52856" s="85"/>
    </row>
    <row r="52857" spans="13:13" ht="49.2" customHeight="1">
      <c r="M52857" s="85"/>
    </row>
    <row r="52858" spans="13:13" ht="49.2" customHeight="1">
      <c r="M52858" s="85"/>
    </row>
    <row r="52859" spans="13:13" ht="49.2" customHeight="1">
      <c r="M52859" s="85"/>
    </row>
    <row r="52860" spans="13:13" ht="49.2" customHeight="1">
      <c r="M52860" s="85"/>
    </row>
    <row r="52861" spans="13:13" ht="49.2" customHeight="1">
      <c r="M52861" s="85"/>
    </row>
    <row r="52862" spans="13:13" ht="49.2" customHeight="1">
      <c r="M52862" s="85"/>
    </row>
    <row r="52863" spans="13:13" ht="49.2" customHeight="1">
      <c r="M52863" s="85"/>
    </row>
    <row r="52864" spans="13:13" ht="49.2" customHeight="1">
      <c r="M52864" s="85"/>
    </row>
    <row r="52865" spans="13:13" ht="49.2" customHeight="1">
      <c r="M52865" s="85"/>
    </row>
    <row r="52866" spans="13:13" ht="49.2" customHeight="1">
      <c r="M52866" s="85"/>
    </row>
    <row r="52867" spans="13:13" ht="49.2" customHeight="1">
      <c r="M52867" s="85"/>
    </row>
    <row r="52868" spans="13:13" ht="49.2" customHeight="1">
      <c r="M52868" s="85"/>
    </row>
    <row r="52869" spans="13:13" ht="49.2" customHeight="1">
      <c r="M52869" s="85"/>
    </row>
    <row r="52870" spans="13:13" ht="49.2" customHeight="1">
      <c r="M52870" s="85"/>
    </row>
    <row r="52871" spans="13:13" ht="49.2" customHeight="1">
      <c r="M52871" s="85"/>
    </row>
    <row r="52872" spans="13:13" ht="49.2" customHeight="1">
      <c r="M52872" s="85"/>
    </row>
    <row r="52873" spans="13:13" ht="49.2" customHeight="1">
      <c r="M52873" s="85"/>
    </row>
    <row r="52874" spans="13:13" ht="49.2" customHeight="1">
      <c r="M52874" s="85"/>
    </row>
    <row r="52875" spans="13:13" ht="49.2" customHeight="1">
      <c r="M52875" s="85"/>
    </row>
    <row r="52876" spans="13:13" ht="49.2" customHeight="1">
      <c r="M52876" s="85"/>
    </row>
    <row r="52877" spans="13:13" ht="49.2" customHeight="1">
      <c r="M52877" s="85"/>
    </row>
    <row r="52878" spans="13:13" ht="49.2" customHeight="1">
      <c r="M52878" s="85"/>
    </row>
    <row r="52879" spans="13:13" ht="49.2" customHeight="1">
      <c r="M52879" s="85"/>
    </row>
    <row r="52880" spans="13:13" ht="49.2" customHeight="1">
      <c r="M52880" s="85"/>
    </row>
    <row r="52881" spans="13:13" ht="49.2" customHeight="1">
      <c r="M52881" s="85"/>
    </row>
    <row r="52882" spans="13:13" ht="49.2" customHeight="1">
      <c r="M52882" s="85"/>
    </row>
    <row r="52883" spans="13:13" ht="49.2" customHeight="1">
      <c r="M52883" s="85"/>
    </row>
    <row r="52884" spans="13:13" ht="49.2" customHeight="1">
      <c r="M52884" s="85"/>
    </row>
    <row r="52885" spans="13:13" ht="49.2" customHeight="1">
      <c r="M52885" s="85"/>
    </row>
    <row r="52886" spans="13:13" ht="49.2" customHeight="1">
      <c r="M52886" s="85"/>
    </row>
    <row r="52887" spans="13:13" ht="49.2" customHeight="1">
      <c r="M52887" s="85"/>
    </row>
    <row r="52888" spans="13:13" ht="49.2" customHeight="1">
      <c r="M52888" s="85"/>
    </row>
    <row r="52889" spans="13:13" ht="49.2" customHeight="1">
      <c r="M52889" s="85"/>
    </row>
    <row r="52890" spans="13:13" ht="49.2" customHeight="1">
      <c r="M52890" s="85"/>
    </row>
    <row r="52891" spans="13:13" ht="49.2" customHeight="1">
      <c r="M52891" s="85"/>
    </row>
    <row r="52892" spans="13:13" ht="49.2" customHeight="1">
      <c r="M52892" s="85"/>
    </row>
    <row r="52893" spans="13:13" ht="49.2" customHeight="1">
      <c r="M52893" s="85"/>
    </row>
    <row r="52894" spans="13:13" ht="49.2" customHeight="1">
      <c r="M52894" s="85"/>
    </row>
    <row r="52895" spans="13:13" ht="49.2" customHeight="1">
      <c r="M52895" s="85"/>
    </row>
    <row r="52896" spans="13:13" ht="49.2" customHeight="1">
      <c r="M52896" s="85"/>
    </row>
    <row r="52897" spans="13:13" ht="49.2" customHeight="1">
      <c r="M52897" s="85"/>
    </row>
    <row r="52898" spans="13:13" ht="49.2" customHeight="1">
      <c r="M52898" s="85"/>
    </row>
    <row r="52899" spans="13:13" ht="49.2" customHeight="1">
      <c r="M52899" s="85"/>
    </row>
    <row r="52900" spans="13:13" ht="49.2" customHeight="1">
      <c r="M52900" s="85"/>
    </row>
    <row r="52901" spans="13:13" ht="49.2" customHeight="1">
      <c r="M52901" s="85"/>
    </row>
    <row r="52902" spans="13:13" ht="49.2" customHeight="1">
      <c r="M52902" s="85"/>
    </row>
    <row r="52903" spans="13:13" ht="49.2" customHeight="1">
      <c r="M52903" s="85"/>
    </row>
    <row r="52904" spans="13:13" ht="49.2" customHeight="1">
      <c r="M52904" s="85"/>
    </row>
    <row r="52905" spans="13:13" ht="49.2" customHeight="1">
      <c r="M52905" s="85"/>
    </row>
    <row r="52906" spans="13:13" ht="49.2" customHeight="1">
      <c r="M52906" s="85"/>
    </row>
    <row r="52907" spans="13:13" ht="49.2" customHeight="1">
      <c r="M52907" s="85"/>
    </row>
    <row r="52908" spans="13:13" ht="49.2" customHeight="1">
      <c r="M52908" s="85"/>
    </row>
    <row r="52909" spans="13:13" ht="49.2" customHeight="1">
      <c r="M52909" s="85"/>
    </row>
    <row r="52910" spans="13:13" ht="49.2" customHeight="1">
      <c r="M52910" s="85"/>
    </row>
    <row r="52911" spans="13:13" ht="49.2" customHeight="1">
      <c r="M52911" s="85"/>
    </row>
    <row r="52912" spans="13:13" ht="49.2" customHeight="1">
      <c r="M52912" s="85"/>
    </row>
    <row r="52913" spans="13:13" ht="49.2" customHeight="1">
      <c r="M52913" s="85"/>
    </row>
    <row r="52914" spans="13:13" ht="49.2" customHeight="1">
      <c r="M52914" s="85"/>
    </row>
    <row r="52915" spans="13:13" ht="49.2" customHeight="1">
      <c r="M52915" s="85"/>
    </row>
    <row r="52916" spans="13:13" ht="49.2" customHeight="1">
      <c r="M52916" s="85"/>
    </row>
    <row r="52917" spans="13:13" ht="49.2" customHeight="1">
      <c r="M52917" s="85"/>
    </row>
    <row r="52918" spans="13:13" ht="49.2" customHeight="1">
      <c r="M52918" s="85"/>
    </row>
    <row r="52919" spans="13:13" ht="49.2" customHeight="1">
      <c r="M52919" s="85"/>
    </row>
    <row r="52920" spans="13:13" ht="49.2" customHeight="1">
      <c r="M52920" s="85"/>
    </row>
    <row r="52921" spans="13:13" ht="49.2" customHeight="1">
      <c r="M52921" s="85"/>
    </row>
    <row r="52922" spans="13:13" ht="49.2" customHeight="1">
      <c r="M52922" s="85"/>
    </row>
    <row r="52923" spans="13:13" ht="49.2" customHeight="1">
      <c r="M52923" s="85"/>
    </row>
    <row r="52924" spans="13:13" ht="49.2" customHeight="1">
      <c r="M52924" s="85"/>
    </row>
    <row r="52925" spans="13:13" ht="49.2" customHeight="1">
      <c r="M52925" s="85"/>
    </row>
    <row r="52926" spans="13:13" ht="49.2" customHeight="1">
      <c r="M52926" s="85"/>
    </row>
    <row r="52927" spans="13:13" ht="49.2" customHeight="1">
      <c r="M52927" s="85"/>
    </row>
    <row r="52928" spans="13:13" ht="49.2" customHeight="1">
      <c r="M52928" s="85"/>
    </row>
    <row r="52929" spans="13:13" ht="49.2" customHeight="1">
      <c r="M52929" s="85"/>
    </row>
    <row r="52930" spans="13:13" ht="49.2" customHeight="1">
      <c r="M52930" s="85"/>
    </row>
    <row r="52931" spans="13:13" ht="49.2" customHeight="1">
      <c r="M52931" s="85"/>
    </row>
    <row r="52932" spans="13:13" ht="49.2" customHeight="1">
      <c r="M52932" s="85"/>
    </row>
    <row r="52933" spans="13:13" ht="49.2" customHeight="1">
      <c r="M52933" s="85"/>
    </row>
    <row r="52934" spans="13:13" ht="49.2" customHeight="1">
      <c r="M52934" s="85"/>
    </row>
    <row r="52935" spans="13:13" ht="49.2" customHeight="1">
      <c r="M52935" s="85"/>
    </row>
    <row r="52936" spans="13:13" ht="49.2" customHeight="1">
      <c r="M52936" s="85"/>
    </row>
    <row r="52937" spans="13:13" ht="49.2" customHeight="1">
      <c r="M52937" s="85"/>
    </row>
    <row r="52938" spans="13:13" ht="49.2" customHeight="1">
      <c r="M52938" s="85"/>
    </row>
    <row r="52939" spans="13:13" ht="49.2" customHeight="1">
      <c r="M52939" s="85"/>
    </row>
    <row r="52940" spans="13:13" ht="49.2" customHeight="1">
      <c r="M52940" s="85"/>
    </row>
    <row r="52941" spans="13:13" ht="49.2" customHeight="1">
      <c r="M52941" s="85"/>
    </row>
    <row r="52942" spans="13:13" ht="49.2" customHeight="1">
      <c r="M52942" s="85"/>
    </row>
    <row r="52943" spans="13:13" ht="49.2" customHeight="1">
      <c r="M52943" s="85"/>
    </row>
    <row r="52944" spans="13:13" ht="49.2" customHeight="1">
      <c r="M52944" s="85"/>
    </row>
    <row r="52945" spans="13:13" ht="49.2" customHeight="1">
      <c r="M52945" s="85"/>
    </row>
    <row r="52946" spans="13:13" ht="49.2" customHeight="1">
      <c r="M52946" s="85"/>
    </row>
    <row r="52947" spans="13:13" ht="49.2" customHeight="1">
      <c r="M52947" s="85"/>
    </row>
    <row r="52948" spans="13:13" ht="49.2" customHeight="1">
      <c r="M52948" s="85"/>
    </row>
    <row r="52949" spans="13:13" ht="49.2" customHeight="1">
      <c r="M52949" s="85"/>
    </row>
    <row r="52950" spans="13:13" ht="49.2" customHeight="1">
      <c r="M52950" s="85"/>
    </row>
    <row r="52951" spans="13:13" ht="49.2" customHeight="1">
      <c r="M52951" s="85"/>
    </row>
    <row r="52952" spans="13:13" ht="49.2" customHeight="1">
      <c r="M52952" s="85"/>
    </row>
    <row r="52953" spans="13:13" ht="49.2" customHeight="1">
      <c r="M52953" s="85"/>
    </row>
    <row r="52954" spans="13:13" ht="49.2" customHeight="1">
      <c r="M52954" s="85"/>
    </row>
    <row r="52955" spans="13:13" ht="49.2" customHeight="1">
      <c r="M52955" s="85"/>
    </row>
    <row r="52956" spans="13:13" ht="49.2" customHeight="1">
      <c r="M52956" s="85"/>
    </row>
    <row r="52957" spans="13:13" ht="49.2" customHeight="1">
      <c r="M52957" s="85"/>
    </row>
    <row r="52958" spans="13:13" ht="49.2" customHeight="1">
      <c r="M52958" s="85"/>
    </row>
    <row r="52959" spans="13:13" ht="49.2" customHeight="1">
      <c r="M52959" s="85"/>
    </row>
    <row r="52960" spans="13:13" ht="49.2" customHeight="1">
      <c r="M52960" s="85"/>
    </row>
    <row r="52961" spans="13:13" ht="49.2" customHeight="1">
      <c r="M52961" s="85"/>
    </row>
    <row r="52962" spans="13:13" ht="49.2" customHeight="1">
      <c r="M52962" s="85"/>
    </row>
    <row r="52963" spans="13:13" ht="49.2" customHeight="1">
      <c r="M52963" s="85"/>
    </row>
    <row r="52964" spans="13:13" ht="49.2" customHeight="1">
      <c r="M52964" s="85"/>
    </row>
    <row r="52965" spans="13:13" ht="49.2" customHeight="1">
      <c r="M52965" s="85"/>
    </row>
    <row r="52966" spans="13:13" ht="49.2" customHeight="1">
      <c r="M52966" s="85"/>
    </row>
    <row r="52967" spans="13:13" ht="49.2" customHeight="1">
      <c r="M52967" s="85"/>
    </row>
    <row r="52968" spans="13:13" ht="49.2" customHeight="1">
      <c r="M52968" s="85"/>
    </row>
    <row r="52969" spans="13:13" ht="49.2" customHeight="1">
      <c r="M52969" s="85"/>
    </row>
    <row r="52970" spans="13:13" ht="49.2" customHeight="1">
      <c r="M52970" s="85"/>
    </row>
    <row r="52971" spans="13:13" ht="49.2" customHeight="1">
      <c r="M52971" s="85"/>
    </row>
    <row r="52972" spans="13:13" ht="49.2" customHeight="1">
      <c r="M52972" s="85"/>
    </row>
    <row r="52973" spans="13:13" ht="49.2" customHeight="1">
      <c r="M52973" s="85"/>
    </row>
    <row r="52974" spans="13:13" ht="49.2" customHeight="1">
      <c r="M52974" s="85"/>
    </row>
    <row r="52975" spans="13:13" ht="49.2" customHeight="1">
      <c r="M52975" s="85"/>
    </row>
    <row r="52976" spans="13:13" ht="49.2" customHeight="1">
      <c r="M52976" s="85"/>
    </row>
    <row r="52977" spans="13:13" ht="49.2" customHeight="1">
      <c r="M52977" s="85"/>
    </row>
    <row r="52978" spans="13:13" ht="49.2" customHeight="1">
      <c r="M52978" s="85"/>
    </row>
    <row r="52979" spans="13:13" ht="49.2" customHeight="1">
      <c r="M52979" s="85"/>
    </row>
    <row r="52980" spans="13:13" ht="49.2" customHeight="1">
      <c r="M52980" s="85"/>
    </row>
    <row r="52981" spans="13:13" ht="49.2" customHeight="1">
      <c r="M52981" s="85"/>
    </row>
    <row r="52982" spans="13:13" ht="49.2" customHeight="1">
      <c r="M52982" s="85"/>
    </row>
    <row r="52983" spans="13:13" ht="49.2" customHeight="1">
      <c r="M52983" s="85"/>
    </row>
    <row r="52984" spans="13:13" ht="49.2" customHeight="1">
      <c r="M52984" s="85"/>
    </row>
    <row r="52985" spans="13:13" ht="49.2" customHeight="1">
      <c r="M52985" s="85"/>
    </row>
    <row r="52986" spans="13:13" ht="49.2" customHeight="1">
      <c r="M52986" s="85"/>
    </row>
    <row r="52987" spans="13:13" ht="49.2" customHeight="1">
      <c r="M52987" s="85"/>
    </row>
    <row r="52988" spans="13:13" ht="49.2" customHeight="1">
      <c r="M52988" s="85"/>
    </row>
    <row r="52989" spans="13:13" ht="49.2" customHeight="1">
      <c r="M52989" s="85"/>
    </row>
    <row r="52990" spans="13:13" ht="49.2" customHeight="1">
      <c r="M52990" s="85"/>
    </row>
    <row r="52991" spans="13:13" ht="49.2" customHeight="1">
      <c r="M52991" s="85"/>
    </row>
    <row r="52992" spans="13:13" ht="49.2" customHeight="1">
      <c r="M52992" s="85"/>
    </row>
    <row r="52993" spans="13:13" ht="49.2" customHeight="1">
      <c r="M52993" s="85"/>
    </row>
    <row r="52994" spans="13:13" ht="49.2" customHeight="1">
      <c r="M52994" s="85"/>
    </row>
    <row r="52995" spans="13:13" ht="49.2" customHeight="1">
      <c r="M52995" s="85"/>
    </row>
    <row r="52996" spans="13:13" ht="49.2" customHeight="1">
      <c r="M52996" s="85"/>
    </row>
    <row r="52997" spans="13:13" ht="49.2" customHeight="1">
      <c r="M52997" s="85"/>
    </row>
    <row r="52998" spans="13:13" ht="49.2" customHeight="1">
      <c r="M52998" s="85"/>
    </row>
    <row r="52999" spans="13:13" ht="49.2" customHeight="1">
      <c r="M52999" s="85"/>
    </row>
    <row r="53000" spans="13:13" ht="49.2" customHeight="1">
      <c r="M53000" s="85"/>
    </row>
    <row r="53001" spans="13:13" ht="49.2" customHeight="1">
      <c r="M53001" s="85"/>
    </row>
    <row r="53002" spans="13:13" ht="49.2" customHeight="1">
      <c r="M53002" s="85"/>
    </row>
    <row r="53003" spans="13:13" ht="49.2" customHeight="1">
      <c r="M53003" s="85"/>
    </row>
    <row r="53004" spans="13:13" ht="49.2" customHeight="1">
      <c r="M53004" s="85"/>
    </row>
    <row r="53005" spans="13:13" ht="49.2" customHeight="1">
      <c r="M53005" s="85"/>
    </row>
    <row r="53006" spans="13:13" ht="49.2" customHeight="1">
      <c r="M53006" s="85"/>
    </row>
    <row r="53007" spans="13:13" ht="49.2" customHeight="1">
      <c r="M53007" s="85"/>
    </row>
    <row r="53008" spans="13:13" ht="49.2" customHeight="1">
      <c r="M53008" s="85"/>
    </row>
    <row r="53009" spans="13:13" ht="49.2" customHeight="1">
      <c r="M53009" s="85"/>
    </row>
    <row r="53010" spans="13:13" ht="49.2" customHeight="1">
      <c r="M53010" s="85"/>
    </row>
    <row r="53011" spans="13:13" ht="49.2" customHeight="1">
      <c r="M53011" s="85"/>
    </row>
    <row r="53012" spans="13:13" ht="49.2" customHeight="1">
      <c r="M53012" s="85"/>
    </row>
    <row r="53013" spans="13:13" ht="49.2" customHeight="1">
      <c r="M53013" s="85"/>
    </row>
    <row r="53014" spans="13:13" ht="49.2" customHeight="1">
      <c r="M53014" s="85"/>
    </row>
    <row r="53015" spans="13:13" ht="49.2" customHeight="1">
      <c r="M53015" s="85"/>
    </row>
    <row r="53016" spans="13:13" ht="49.2" customHeight="1">
      <c r="M53016" s="85"/>
    </row>
    <row r="53017" spans="13:13" ht="49.2" customHeight="1">
      <c r="M53017" s="85"/>
    </row>
    <row r="53018" spans="13:13" ht="49.2" customHeight="1">
      <c r="M53018" s="85"/>
    </row>
    <row r="53019" spans="13:13" ht="49.2" customHeight="1">
      <c r="M53019" s="85"/>
    </row>
    <row r="53020" spans="13:13" ht="49.2" customHeight="1">
      <c r="M53020" s="85"/>
    </row>
    <row r="53021" spans="13:13" ht="49.2" customHeight="1">
      <c r="M53021" s="85"/>
    </row>
    <row r="53022" spans="13:13" ht="49.2" customHeight="1">
      <c r="M53022" s="85"/>
    </row>
    <row r="53023" spans="13:13" ht="49.2" customHeight="1">
      <c r="M53023" s="85"/>
    </row>
    <row r="53024" spans="13:13" ht="49.2" customHeight="1">
      <c r="M53024" s="85"/>
    </row>
    <row r="53025" spans="13:13" ht="49.2" customHeight="1">
      <c r="M53025" s="85"/>
    </row>
    <row r="53026" spans="13:13" ht="49.2" customHeight="1">
      <c r="M53026" s="85"/>
    </row>
    <row r="53027" spans="13:13" ht="49.2" customHeight="1">
      <c r="M53027" s="85"/>
    </row>
    <row r="53028" spans="13:13" ht="49.2" customHeight="1">
      <c r="M53028" s="85"/>
    </row>
    <row r="53029" spans="13:13" ht="49.2" customHeight="1">
      <c r="M53029" s="85"/>
    </row>
    <row r="53030" spans="13:13" ht="49.2" customHeight="1">
      <c r="M53030" s="85"/>
    </row>
    <row r="53031" spans="13:13" ht="49.2" customHeight="1">
      <c r="M53031" s="85"/>
    </row>
    <row r="53032" spans="13:13" ht="49.2" customHeight="1">
      <c r="M53032" s="85"/>
    </row>
    <row r="53033" spans="13:13" ht="49.2" customHeight="1">
      <c r="M53033" s="85"/>
    </row>
    <row r="53034" spans="13:13" ht="49.2" customHeight="1">
      <c r="M53034" s="85"/>
    </row>
    <row r="53035" spans="13:13" ht="49.2" customHeight="1">
      <c r="M53035" s="85"/>
    </row>
    <row r="53036" spans="13:13" ht="49.2" customHeight="1">
      <c r="M53036" s="85"/>
    </row>
    <row r="53037" spans="13:13" ht="49.2" customHeight="1">
      <c r="M53037" s="85"/>
    </row>
    <row r="53038" spans="13:13" ht="49.2" customHeight="1">
      <c r="M53038" s="85"/>
    </row>
    <row r="53039" spans="13:13" ht="49.2" customHeight="1">
      <c r="M53039" s="85"/>
    </row>
    <row r="53040" spans="13:13" ht="49.2" customHeight="1">
      <c r="M53040" s="85"/>
    </row>
    <row r="53041" spans="13:13" ht="49.2" customHeight="1">
      <c r="M53041" s="85"/>
    </row>
    <row r="53042" spans="13:13" ht="49.2" customHeight="1">
      <c r="M53042" s="85"/>
    </row>
    <row r="53043" spans="13:13" ht="49.2" customHeight="1">
      <c r="M53043" s="85"/>
    </row>
    <row r="53044" spans="13:13" ht="49.2" customHeight="1">
      <c r="M53044" s="85"/>
    </row>
    <row r="53045" spans="13:13" ht="49.2" customHeight="1">
      <c r="M53045" s="85"/>
    </row>
    <row r="53046" spans="13:13" ht="49.2" customHeight="1">
      <c r="M53046" s="85"/>
    </row>
    <row r="53047" spans="13:13" ht="49.2" customHeight="1">
      <c r="M53047" s="85"/>
    </row>
    <row r="53048" spans="13:13" ht="49.2" customHeight="1">
      <c r="M53048" s="85"/>
    </row>
    <row r="53049" spans="13:13" ht="49.2" customHeight="1">
      <c r="M53049" s="85"/>
    </row>
    <row r="53050" spans="13:13" ht="49.2" customHeight="1">
      <c r="M53050" s="85"/>
    </row>
    <row r="53051" spans="13:13" ht="49.2" customHeight="1">
      <c r="M53051" s="85"/>
    </row>
    <row r="53052" spans="13:13" ht="49.2" customHeight="1">
      <c r="M53052" s="85"/>
    </row>
    <row r="53053" spans="13:13" ht="49.2" customHeight="1">
      <c r="M53053" s="85"/>
    </row>
    <row r="53054" spans="13:13" ht="49.2" customHeight="1">
      <c r="M53054" s="85"/>
    </row>
    <row r="53055" spans="13:13" ht="49.2" customHeight="1">
      <c r="M53055" s="85"/>
    </row>
    <row r="53056" spans="13:13" ht="49.2" customHeight="1">
      <c r="M53056" s="85"/>
    </row>
    <row r="53057" spans="13:13" ht="49.2" customHeight="1">
      <c r="M53057" s="85"/>
    </row>
    <row r="53058" spans="13:13" ht="49.2" customHeight="1">
      <c r="M53058" s="85"/>
    </row>
    <row r="53059" spans="13:13" ht="49.2" customHeight="1">
      <c r="M53059" s="85"/>
    </row>
    <row r="53060" spans="13:13" ht="49.2" customHeight="1">
      <c r="M53060" s="85"/>
    </row>
    <row r="53061" spans="13:13" ht="49.2" customHeight="1">
      <c r="M53061" s="85"/>
    </row>
    <row r="53062" spans="13:13" ht="49.2" customHeight="1">
      <c r="M53062" s="85"/>
    </row>
    <row r="53063" spans="13:13" ht="49.2" customHeight="1">
      <c r="M53063" s="85"/>
    </row>
    <row r="53064" spans="13:13" ht="49.2" customHeight="1">
      <c r="M53064" s="85"/>
    </row>
    <row r="53065" spans="13:13" ht="49.2" customHeight="1">
      <c r="M53065" s="85"/>
    </row>
    <row r="53066" spans="13:13" ht="49.2" customHeight="1">
      <c r="M53066" s="85"/>
    </row>
    <row r="53067" spans="13:13" ht="49.2" customHeight="1">
      <c r="M53067" s="85"/>
    </row>
    <row r="53068" spans="13:13" ht="49.2" customHeight="1">
      <c r="M53068" s="85"/>
    </row>
    <row r="53069" spans="13:13" ht="49.2" customHeight="1">
      <c r="M53069" s="85"/>
    </row>
    <row r="53070" spans="13:13" ht="49.2" customHeight="1">
      <c r="M53070" s="85"/>
    </row>
    <row r="53071" spans="13:13" ht="49.2" customHeight="1">
      <c r="M53071" s="85"/>
    </row>
    <row r="53072" spans="13:13" ht="49.2" customHeight="1">
      <c r="M53072" s="85"/>
    </row>
    <row r="53073" spans="13:13" ht="49.2" customHeight="1">
      <c r="M53073" s="85"/>
    </row>
    <row r="53074" spans="13:13" ht="49.2" customHeight="1">
      <c r="M53074" s="85"/>
    </row>
    <row r="53075" spans="13:13" ht="49.2" customHeight="1">
      <c r="M53075" s="85"/>
    </row>
    <row r="53076" spans="13:13" ht="49.2" customHeight="1">
      <c r="M53076" s="85"/>
    </row>
    <row r="53077" spans="13:13" ht="49.2" customHeight="1">
      <c r="M53077" s="85"/>
    </row>
    <row r="53078" spans="13:13" ht="49.2" customHeight="1">
      <c r="M53078" s="85"/>
    </row>
    <row r="53079" spans="13:13" ht="49.2" customHeight="1">
      <c r="M53079" s="85"/>
    </row>
    <row r="53080" spans="13:13" ht="49.2" customHeight="1">
      <c r="M53080" s="85"/>
    </row>
    <row r="53081" spans="13:13" ht="49.2" customHeight="1">
      <c r="M53081" s="85"/>
    </row>
    <row r="53082" spans="13:13" ht="49.2" customHeight="1">
      <c r="M53082" s="85"/>
    </row>
    <row r="53083" spans="13:13" ht="49.2" customHeight="1">
      <c r="M53083" s="85"/>
    </row>
    <row r="53084" spans="13:13" ht="49.2" customHeight="1">
      <c r="M53084" s="85"/>
    </row>
    <row r="53085" spans="13:13" ht="49.2" customHeight="1">
      <c r="M53085" s="85"/>
    </row>
    <row r="53086" spans="13:13" ht="49.2" customHeight="1">
      <c r="M53086" s="85"/>
    </row>
    <row r="53087" spans="13:13" ht="49.2" customHeight="1">
      <c r="M53087" s="85"/>
    </row>
    <row r="53088" spans="13:13" ht="49.2" customHeight="1">
      <c r="M53088" s="85"/>
    </row>
    <row r="53089" spans="13:13" ht="49.2" customHeight="1">
      <c r="M53089" s="85"/>
    </row>
    <row r="53090" spans="13:13" ht="49.2" customHeight="1">
      <c r="M53090" s="85"/>
    </row>
    <row r="53091" spans="13:13" ht="49.2" customHeight="1">
      <c r="M53091" s="85"/>
    </row>
    <row r="53092" spans="13:13" ht="49.2" customHeight="1">
      <c r="M53092" s="85"/>
    </row>
    <row r="53093" spans="13:13" ht="49.2" customHeight="1">
      <c r="M53093" s="85"/>
    </row>
    <row r="53094" spans="13:13" ht="49.2" customHeight="1">
      <c r="M53094" s="85"/>
    </row>
    <row r="53095" spans="13:13" ht="49.2" customHeight="1">
      <c r="M53095" s="85"/>
    </row>
    <row r="53096" spans="13:13" ht="49.2" customHeight="1">
      <c r="M53096" s="85"/>
    </row>
    <row r="53097" spans="13:13" ht="49.2" customHeight="1">
      <c r="M53097" s="85"/>
    </row>
    <row r="53098" spans="13:13" ht="49.2" customHeight="1">
      <c r="M53098" s="85"/>
    </row>
    <row r="53099" spans="13:13" ht="49.2" customHeight="1">
      <c r="M53099" s="85"/>
    </row>
    <row r="53100" spans="13:13" ht="49.2" customHeight="1">
      <c r="M53100" s="85"/>
    </row>
    <row r="53101" spans="13:13" ht="49.2" customHeight="1">
      <c r="M53101" s="85"/>
    </row>
    <row r="53102" spans="13:13" ht="49.2" customHeight="1">
      <c r="M53102" s="85"/>
    </row>
    <row r="53103" spans="13:13" ht="49.2" customHeight="1">
      <c r="M53103" s="85"/>
    </row>
    <row r="53104" spans="13:13" ht="49.2" customHeight="1">
      <c r="M53104" s="85"/>
    </row>
    <row r="53105" spans="13:13" ht="49.2" customHeight="1">
      <c r="M53105" s="85"/>
    </row>
    <row r="53106" spans="13:13" ht="49.2" customHeight="1">
      <c r="M53106" s="85"/>
    </row>
    <row r="53107" spans="13:13" ht="49.2" customHeight="1">
      <c r="M53107" s="85"/>
    </row>
    <row r="53108" spans="13:13" ht="49.2" customHeight="1">
      <c r="M53108" s="85"/>
    </row>
    <row r="53109" spans="13:13" ht="49.2" customHeight="1">
      <c r="M53109" s="85"/>
    </row>
    <row r="53110" spans="13:13" ht="49.2" customHeight="1">
      <c r="M53110" s="85"/>
    </row>
    <row r="53111" spans="13:13" ht="49.2" customHeight="1">
      <c r="M53111" s="85"/>
    </row>
    <row r="53112" spans="13:13" ht="49.2" customHeight="1">
      <c r="M53112" s="85"/>
    </row>
    <row r="53113" spans="13:13" ht="49.2" customHeight="1">
      <c r="M53113" s="85"/>
    </row>
    <row r="53114" spans="13:13" ht="49.2" customHeight="1">
      <c r="M53114" s="85"/>
    </row>
    <row r="53115" spans="13:13" ht="49.2" customHeight="1">
      <c r="M53115" s="85"/>
    </row>
    <row r="53116" spans="13:13" ht="49.2" customHeight="1">
      <c r="M53116" s="85"/>
    </row>
    <row r="53117" spans="13:13" ht="49.2" customHeight="1">
      <c r="M53117" s="85"/>
    </row>
    <row r="53118" spans="13:13" ht="49.2" customHeight="1">
      <c r="M53118" s="85"/>
    </row>
    <row r="53119" spans="13:13" ht="49.2" customHeight="1">
      <c r="M53119" s="85"/>
    </row>
    <row r="53120" spans="13:13" ht="49.2" customHeight="1">
      <c r="M53120" s="85"/>
    </row>
    <row r="53121" spans="13:13" ht="49.2" customHeight="1">
      <c r="M53121" s="85"/>
    </row>
    <row r="53122" spans="13:13" ht="49.2" customHeight="1">
      <c r="M53122" s="85"/>
    </row>
    <row r="53123" spans="13:13" ht="49.2" customHeight="1">
      <c r="M53123" s="85"/>
    </row>
    <row r="53124" spans="13:13" ht="49.2" customHeight="1">
      <c r="M53124" s="85"/>
    </row>
    <row r="53125" spans="13:13" ht="49.2" customHeight="1">
      <c r="M53125" s="85"/>
    </row>
    <row r="53126" spans="13:13" ht="49.2" customHeight="1">
      <c r="M53126" s="85"/>
    </row>
    <row r="53127" spans="13:13" ht="49.2" customHeight="1">
      <c r="M53127" s="85"/>
    </row>
    <row r="53128" spans="13:13" ht="49.2" customHeight="1">
      <c r="M53128" s="85"/>
    </row>
    <row r="53129" spans="13:13" ht="49.2" customHeight="1">
      <c r="M53129" s="85"/>
    </row>
    <row r="53130" spans="13:13" ht="49.2" customHeight="1">
      <c r="M53130" s="85"/>
    </row>
    <row r="53131" spans="13:13" ht="49.2" customHeight="1">
      <c r="M53131" s="85"/>
    </row>
    <row r="53132" spans="13:13" ht="49.2" customHeight="1">
      <c r="M53132" s="85"/>
    </row>
    <row r="53133" spans="13:13" ht="49.2" customHeight="1">
      <c r="M53133" s="85"/>
    </row>
    <row r="53134" spans="13:13" ht="49.2" customHeight="1">
      <c r="M53134" s="85"/>
    </row>
    <row r="53135" spans="13:13" ht="49.2" customHeight="1">
      <c r="M53135" s="85"/>
    </row>
    <row r="53136" spans="13:13" ht="49.2" customHeight="1">
      <c r="M53136" s="85"/>
    </row>
    <row r="53137" spans="13:13" ht="49.2" customHeight="1">
      <c r="M53137" s="85"/>
    </row>
    <row r="53138" spans="13:13" ht="49.2" customHeight="1">
      <c r="M53138" s="85"/>
    </row>
    <row r="53139" spans="13:13" ht="49.2" customHeight="1">
      <c r="M53139" s="85"/>
    </row>
    <row r="53140" spans="13:13" ht="49.2" customHeight="1">
      <c r="M53140" s="85"/>
    </row>
    <row r="53141" spans="13:13" ht="49.2" customHeight="1">
      <c r="M53141" s="85"/>
    </row>
    <row r="53142" spans="13:13" ht="49.2" customHeight="1">
      <c r="M53142" s="85"/>
    </row>
    <row r="53143" spans="13:13" ht="49.2" customHeight="1">
      <c r="M53143" s="85"/>
    </row>
    <row r="53144" spans="13:13" ht="49.2" customHeight="1">
      <c r="M53144" s="85"/>
    </row>
    <row r="53145" spans="13:13" ht="49.2" customHeight="1">
      <c r="M53145" s="85"/>
    </row>
    <row r="53146" spans="13:13" ht="49.2" customHeight="1">
      <c r="M53146" s="85"/>
    </row>
    <row r="53147" spans="13:13" ht="49.2" customHeight="1">
      <c r="M53147" s="85"/>
    </row>
    <row r="53148" spans="13:13" ht="49.2" customHeight="1">
      <c r="M53148" s="85"/>
    </row>
    <row r="53149" spans="13:13" ht="49.2" customHeight="1">
      <c r="M53149" s="85"/>
    </row>
    <row r="53150" spans="13:13" ht="49.2" customHeight="1">
      <c r="M53150" s="85"/>
    </row>
    <row r="53151" spans="13:13" ht="49.2" customHeight="1">
      <c r="M53151" s="85"/>
    </row>
    <row r="53152" spans="13:13" ht="49.2" customHeight="1">
      <c r="M53152" s="85"/>
    </row>
    <row r="53153" spans="13:13" ht="49.2" customHeight="1">
      <c r="M53153" s="85"/>
    </row>
    <row r="53154" spans="13:13" ht="49.2" customHeight="1">
      <c r="M53154" s="85"/>
    </row>
    <row r="53155" spans="13:13" ht="49.2" customHeight="1">
      <c r="M53155" s="85"/>
    </row>
    <row r="53156" spans="13:13" ht="49.2" customHeight="1">
      <c r="M53156" s="85"/>
    </row>
    <row r="53157" spans="13:13" ht="49.2" customHeight="1">
      <c r="M53157" s="85"/>
    </row>
    <row r="53158" spans="13:13" ht="49.2" customHeight="1">
      <c r="M53158" s="85"/>
    </row>
    <row r="53159" spans="13:13" ht="49.2" customHeight="1">
      <c r="M53159" s="85"/>
    </row>
    <row r="53160" spans="13:13" ht="49.2" customHeight="1">
      <c r="M53160" s="85"/>
    </row>
    <row r="53161" spans="13:13" ht="49.2" customHeight="1">
      <c r="M53161" s="85"/>
    </row>
    <row r="53162" spans="13:13" ht="49.2" customHeight="1">
      <c r="M53162" s="85"/>
    </row>
    <row r="53163" spans="13:13" ht="49.2" customHeight="1">
      <c r="M53163" s="85"/>
    </row>
    <row r="53164" spans="13:13" ht="49.2" customHeight="1">
      <c r="M53164" s="85"/>
    </row>
    <row r="53165" spans="13:13" ht="49.2" customHeight="1">
      <c r="M53165" s="85"/>
    </row>
    <row r="53166" spans="13:13" ht="49.2" customHeight="1">
      <c r="M53166" s="85"/>
    </row>
    <row r="53167" spans="13:13" ht="49.2" customHeight="1">
      <c r="M53167" s="85"/>
    </row>
    <row r="53168" spans="13:13" ht="49.2" customHeight="1">
      <c r="M53168" s="85"/>
    </row>
    <row r="53169" spans="13:13" ht="49.2" customHeight="1">
      <c r="M53169" s="85"/>
    </row>
    <row r="53170" spans="13:13" ht="49.2" customHeight="1">
      <c r="M53170" s="85"/>
    </row>
    <row r="53171" spans="13:13" ht="49.2" customHeight="1">
      <c r="M53171" s="85"/>
    </row>
    <row r="53172" spans="13:13" ht="49.2" customHeight="1">
      <c r="M53172" s="85"/>
    </row>
    <row r="53173" spans="13:13" ht="49.2" customHeight="1">
      <c r="M53173" s="85"/>
    </row>
    <row r="53174" spans="13:13" ht="49.2" customHeight="1">
      <c r="M53174" s="85"/>
    </row>
    <row r="53175" spans="13:13" ht="49.2" customHeight="1">
      <c r="M53175" s="85"/>
    </row>
    <row r="53176" spans="13:13" ht="49.2" customHeight="1">
      <c r="M53176" s="85"/>
    </row>
    <row r="53177" spans="13:13" ht="49.2" customHeight="1">
      <c r="M53177" s="85"/>
    </row>
    <row r="53178" spans="13:13" ht="49.2" customHeight="1">
      <c r="M53178" s="85"/>
    </row>
    <row r="53179" spans="13:13" ht="49.2" customHeight="1">
      <c r="M53179" s="85"/>
    </row>
    <row r="53180" spans="13:13" ht="49.2" customHeight="1">
      <c r="M53180" s="85"/>
    </row>
    <row r="53181" spans="13:13" ht="49.2" customHeight="1">
      <c r="M53181" s="85"/>
    </row>
    <row r="53182" spans="13:13" ht="49.2" customHeight="1">
      <c r="M53182" s="85"/>
    </row>
    <row r="53183" spans="13:13" ht="49.2" customHeight="1">
      <c r="M53183" s="85"/>
    </row>
    <row r="53184" spans="13:13" ht="49.2" customHeight="1">
      <c r="M53184" s="85"/>
    </row>
    <row r="53185" spans="13:13" ht="49.2" customHeight="1">
      <c r="M53185" s="85"/>
    </row>
    <row r="53186" spans="13:13" ht="49.2" customHeight="1">
      <c r="M53186" s="85"/>
    </row>
    <row r="53187" spans="13:13" ht="49.2" customHeight="1">
      <c r="M53187" s="85"/>
    </row>
    <row r="53188" spans="13:13" ht="49.2" customHeight="1">
      <c r="M53188" s="85"/>
    </row>
    <row r="53189" spans="13:13" ht="49.2" customHeight="1">
      <c r="M53189" s="85"/>
    </row>
    <row r="53190" spans="13:13" ht="49.2" customHeight="1">
      <c r="M53190" s="85"/>
    </row>
    <row r="53191" spans="13:13" ht="49.2" customHeight="1">
      <c r="M53191" s="85"/>
    </row>
    <row r="53192" spans="13:13" ht="49.2" customHeight="1">
      <c r="M53192" s="85"/>
    </row>
    <row r="53193" spans="13:13" ht="49.2" customHeight="1">
      <c r="M53193" s="85"/>
    </row>
    <row r="53194" spans="13:13" ht="49.2" customHeight="1">
      <c r="M53194" s="85"/>
    </row>
    <row r="53195" spans="13:13" ht="49.2" customHeight="1">
      <c r="M53195" s="85"/>
    </row>
    <row r="53196" spans="13:13" ht="49.2" customHeight="1">
      <c r="M53196" s="85"/>
    </row>
    <row r="53197" spans="13:13" ht="49.2" customHeight="1">
      <c r="M53197" s="85"/>
    </row>
    <row r="53198" spans="13:13" ht="49.2" customHeight="1">
      <c r="M53198" s="85"/>
    </row>
    <row r="53199" spans="13:13" ht="49.2" customHeight="1">
      <c r="M53199" s="85"/>
    </row>
    <row r="53200" spans="13:13" ht="49.2" customHeight="1">
      <c r="M53200" s="85"/>
    </row>
    <row r="53201" spans="13:13" ht="49.2" customHeight="1">
      <c r="M53201" s="85"/>
    </row>
    <row r="53202" spans="13:13" ht="49.2" customHeight="1">
      <c r="M53202" s="85"/>
    </row>
    <row r="53203" spans="13:13" ht="49.2" customHeight="1">
      <c r="M53203" s="85"/>
    </row>
    <row r="53204" spans="13:13" ht="49.2" customHeight="1">
      <c r="M53204" s="85"/>
    </row>
    <row r="53205" spans="13:13" ht="49.2" customHeight="1">
      <c r="M53205" s="85"/>
    </row>
    <row r="53206" spans="13:13" ht="49.2" customHeight="1">
      <c r="M53206" s="85"/>
    </row>
    <row r="53207" spans="13:13" ht="49.2" customHeight="1">
      <c r="M53207" s="85"/>
    </row>
    <row r="53208" spans="13:13" ht="49.2" customHeight="1">
      <c r="M53208" s="85"/>
    </row>
    <row r="53209" spans="13:13" ht="49.2" customHeight="1">
      <c r="M53209" s="85"/>
    </row>
    <row r="53210" spans="13:13" ht="49.2" customHeight="1">
      <c r="M53210" s="85"/>
    </row>
    <row r="53211" spans="13:13" ht="49.2" customHeight="1">
      <c r="M53211" s="85"/>
    </row>
    <row r="53212" spans="13:13" ht="49.2" customHeight="1">
      <c r="M53212" s="85"/>
    </row>
    <row r="53213" spans="13:13" ht="49.2" customHeight="1">
      <c r="M53213" s="85"/>
    </row>
    <row r="53214" spans="13:13" ht="49.2" customHeight="1">
      <c r="M53214" s="85"/>
    </row>
    <row r="53215" spans="13:13" ht="49.2" customHeight="1">
      <c r="M53215" s="85"/>
    </row>
    <row r="53216" spans="13:13" ht="49.2" customHeight="1">
      <c r="M53216" s="85"/>
    </row>
    <row r="53217" spans="13:13" ht="49.2" customHeight="1">
      <c r="M53217" s="85"/>
    </row>
    <row r="53218" spans="13:13" ht="49.2" customHeight="1">
      <c r="M53218" s="85"/>
    </row>
    <row r="53219" spans="13:13" ht="49.2" customHeight="1">
      <c r="M53219" s="85"/>
    </row>
    <row r="53220" spans="13:13" ht="49.2" customHeight="1">
      <c r="M53220" s="85"/>
    </row>
    <row r="53221" spans="13:13" ht="49.2" customHeight="1">
      <c r="M53221" s="85"/>
    </row>
    <row r="53222" spans="13:13" ht="49.2" customHeight="1">
      <c r="M53222" s="85"/>
    </row>
    <row r="53223" spans="13:13" ht="49.2" customHeight="1">
      <c r="M53223" s="85"/>
    </row>
    <row r="53224" spans="13:13" ht="49.2" customHeight="1">
      <c r="M53224" s="85"/>
    </row>
    <row r="53225" spans="13:13" ht="49.2" customHeight="1">
      <c r="M53225" s="85"/>
    </row>
    <row r="53226" spans="13:13" ht="49.2" customHeight="1">
      <c r="M53226" s="85"/>
    </row>
    <row r="53227" spans="13:13" ht="49.2" customHeight="1">
      <c r="M53227" s="85"/>
    </row>
    <row r="53228" spans="13:13" ht="49.2" customHeight="1">
      <c r="M53228" s="85"/>
    </row>
    <row r="53229" spans="13:13" ht="49.2" customHeight="1">
      <c r="M53229" s="85"/>
    </row>
    <row r="53230" spans="13:13" ht="49.2" customHeight="1">
      <c r="M53230" s="85"/>
    </row>
    <row r="53231" spans="13:13" ht="49.2" customHeight="1">
      <c r="M53231" s="85"/>
    </row>
    <row r="53232" spans="13:13" ht="49.2" customHeight="1">
      <c r="M53232" s="85"/>
    </row>
    <row r="53233" spans="13:13" ht="49.2" customHeight="1">
      <c r="M53233" s="85"/>
    </row>
    <row r="53234" spans="13:13" ht="49.2" customHeight="1">
      <c r="M53234" s="85"/>
    </row>
    <row r="53235" spans="13:13" ht="49.2" customHeight="1">
      <c r="M53235" s="85"/>
    </row>
    <row r="53236" spans="13:13" ht="49.2" customHeight="1">
      <c r="M53236" s="85"/>
    </row>
    <row r="53237" spans="13:13" ht="49.2" customHeight="1">
      <c r="M53237" s="85"/>
    </row>
    <row r="53238" spans="13:13" ht="49.2" customHeight="1">
      <c r="M53238" s="85"/>
    </row>
    <row r="53239" spans="13:13" ht="49.2" customHeight="1">
      <c r="M53239" s="85"/>
    </row>
    <row r="53240" spans="13:13" ht="49.2" customHeight="1">
      <c r="M53240" s="85"/>
    </row>
    <row r="53241" spans="13:13" ht="49.2" customHeight="1">
      <c r="M53241" s="85"/>
    </row>
    <row r="53242" spans="13:13" ht="49.2" customHeight="1">
      <c r="M53242" s="85"/>
    </row>
    <row r="53243" spans="13:13" ht="49.2" customHeight="1">
      <c r="M53243" s="85"/>
    </row>
    <row r="53244" spans="13:13" ht="49.2" customHeight="1">
      <c r="M53244" s="85"/>
    </row>
    <row r="53245" spans="13:13" ht="49.2" customHeight="1">
      <c r="M53245" s="85"/>
    </row>
    <row r="53246" spans="13:13" ht="49.2" customHeight="1">
      <c r="M53246" s="85"/>
    </row>
    <row r="53247" spans="13:13" ht="49.2" customHeight="1">
      <c r="M53247" s="85"/>
    </row>
    <row r="53248" spans="13:13" ht="49.2" customHeight="1">
      <c r="M53248" s="85"/>
    </row>
    <row r="53249" spans="13:13" ht="49.2" customHeight="1">
      <c r="M53249" s="85"/>
    </row>
    <row r="53250" spans="13:13" ht="49.2" customHeight="1">
      <c r="M53250" s="85"/>
    </row>
    <row r="53251" spans="13:13" ht="49.2" customHeight="1">
      <c r="M53251" s="85"/>
    </row>
    <row r="53252" spans="13:13" ht="49.2" customHeight="1">
      <c r="M53252" s="85"/>
    </row>
    <row r="53253" spans="13:13" ht="49.2" customHeight="1">
      <c r="M53253" s="85"/>
    </row>
    <row r="53254" spans="13:13" ht="49.2" customHeight="1">
      <c r="M53254" s="85"/>
    </row>
    <row r="53255" spans="13:13" ht="49.2" customHeight="1">
      <c r="M53255" s="85"/>
    </row>
    <row r="53256" spans="13:13" ht="49.2" customHeight="1">
      <c r="M53256" s="85"/>
    </row>
    <row r="53257" spans="13:13" ht="49.2" customHeight="1">
      <c r="M53257" s="85"/>
    </row>
    <row r="53258" spans="13:13" ht="49.2" customHeight="1">
      <c r="M53258" s="85"/>
    </row>
    <row r="53259" spans="13:13" ht="49.2" customHeight="1">
      <c r="M53259" s="85"/>
    </row>
    <row r="53260" spans="13:13" ht="49.2" customHeight="1">
      <c r="M53260" s="85"/>
    </row>
    <row r="53261" spans="13:13" ht="49.2" customHeight="1">
      <c r="M53261" s="85"/>
    </row>
    <row r="53262" spans="13:13" ht="49.2" customHeight="1">
      <c r="M53262" s="85"/>
    </row>
    <row r="53263" spans="13:13" ht="49.2" customHeight="1">
      <c r="M53263" s="85"/>
    </row>
    <row r="53264" spans="13:13" ht="49.2" customHeight="1">
      <c r="M53264" s="85"/>
    </row>
    <row r="53265" spans="13:13" ht="49.2" customHeight="1">
      <c r="M53265" s="85"/>
    </row>
    <row r="53266" spans="13:13" ht="49.2" customHeight="1">
      <c r="M53266" s="85"/>
    </row>
    <row r="53267" spans="13:13" ht="49.2" customHeight="1">
      <c r="M53267" s="85"/>
    </row>
    <row r="53268" spans="13:13" ht="49.2" customHeight="1">
      <c r="M53268" s="85"/>
    </row>
    <row r="53269" spans="13:13" ht="49.2" customHeight="1">
      <c r="M53269" s="85"/>
    </row>
    <row r="53270" spans="13:13" ht="49.2" customHeight="1">
      <c r="M53270" s="85"/>
    </row>
    <row r="53271" spans="13:13" ht="49.2" customHeight="1">
      <c r="M53271" s="85"/>
    </row>
    <row r="53272" spans="13:13" ht="49.2" customHeight="1">
      <c r="M53272" s="85"/>
    </row>
    <row r="53273" spans="13:13" ht="49.2" customHeight="1">
      <c r="M53273" s="85"/>
    </row>
    <row r="53274" spans="13:13" ht="49.2" customHeight="1">
      <c r="M53274" s="85"/>
    </row>
    <row r="53275" spans="13:13" ht="49.2" customHeight="1">
      <c r="M53275" s="85"/>
    </row>
    <row r="53276" spans="13:13" ht="49.2" customHeight="1">
      <c r="M53276" s="85"/>
    </row>
    <row r="53277" spans="13:13" ht="49.2" customHeight="1">
      <c r="M53277" s="85"/>
    </row>
    <row r="53278" spans="13:13" ht="49.2" customHeight="1">
      <c r="M53278" s="85"/>
    </row>
    <row r="53279" spans="13:13" ht="49.2" customHeight="1">
      <c r="M53279" s="85"/>
    </row>
    <row r="53280" spans="13:13" ht="49.2" customHeight="1">
      <c r="M53280" s="85"/>
    </row>
    <row r="53281" spans="13:13" ht="49.2" customHeight="1">
      <c r="M53281" s="85"/>
    </row>
    <row r="53282" spans="13:13" ht="49.2" customHeight="1">
      <c r="M53282" s="85"/>
    </row>
    <row r="53283" spans="13:13" ht="49.2" customHeight="1">
      <c r="M53283" s="85"/>
    </row>
    <row r="53284" spans="13:13" ht="49.2" customHeight="1">
      <c r="M53284" s="85"/>
    </row>
    <row r="53285" spans="13:13" ht="49.2" customHeight="1">
      <c r="M53285" s="85"/>
    </row>
    <row r="53286" spans="13:13" ht="49.2" customHeight="1">
      <c r="M53286" s="85"/>
    </row>
    <row r="53287" spans="13:13" ht="49.2" customHeight="1">
      <c r="M53287" s="85"/>
    </row>
    <row r="53288" spans="13:13" ht="49.2" customHeight="1">
      <c r="M53288" s="85"/>
    </row>
    <row r="53289" spans="13:13" ht="49.2" customHeight="1">
      <c r="M53289" s="85"/>
    </row>
    <row r="53290" spans="13:13" ht="49.2" customHeight="1">
      <c r="M53290" s="85"/>
    </row>
    <row r="53291" spans="13:13" ht="49.2" customHeight="1">
      <c r="M53291" s="85"/>
    </row>
    <row r="53292" spans="13:13" ht="49.2" customHeight="1">
      <c r="M53292" s="85"/>
    </row>
    <row r="53293" spans="13:13" ht="49.2" customHeight="1">
      <c r="M53293" s="85"/>
    </row>
    <row r="53294" spans="13:13" ht="49.2" customHeight="1">
      <c r="M53294" s="85"/>
    </row>
    <row r="53295" spans="13:13" ht="49.2" customHeight="1">
      <c r="M53295" s="85"/>
    </row>
    <row r="53296" spans="13:13" ht="49.2" customHeight="1">
      <c r="M53296" s="85"/>
    </row>
    <row r="53297" spans="13:13" ht="49.2" customHeight="1">
      <c r="M53297" s="85"/>
    </row>
    <row r="53298" spans="13:13" ht="49.2" customHeight="1">
      <c r="M53298" s="85"/>
    </row>
    <row r="53299" spans="13:13" ht="49.2" customHeight="1">
      <c r="M53299" s="85"/>
    </row>
    <row r="53300" spans="13:13" ht="49.2" customHeight="1">
      <c r="M53300" s="85"/>
    </row>
    <row r="53301" spans="13:13" ht="49.2" customHeight="1">
      <c r="M53301" s="85"/>
    </row>
    <row r="53302" spans="13:13" ht="49.2" customHeight="1">
      <c r="M53302" s="85"/>
    </row>
    <row r="53303" spans="13:13" ht="49.2" customHeight="1">
      <c r="M53303" s="85"/>
    </row>
    <row r="53304" spans="13:13" ht="49.2" customHeight="1">
      <c r="M53304" s="85"/>
    </row>
    <row r="53305" spans="13:13" ht="49.2" customHeight="1">
      <c r="M53305" s="85"/>
    </row>
    <row r="53306" spans="13:13" ht="49.2" customHeight="1">
      <c r="M53306" s="85"/>
    </row>
    <row r="53307" spans="13:13" ht="49.2" customHeight="1">
      <c r="M53307" s="85"/>
    </row>
    <row r="53308" spans="13:13" ht="49.2" customHeight="1">
      <c r="M53308" s="85"/>
    </row>
    <row r="53309" spans="13:13" ht="49.2" customHeight="1">
      <c r="M53309" s="85"/>
    </row>
    <row r="53310" spans="13:13" ht="49.2" customHeight="1">
      <c r="M53310" s="85"/>
    </row>
    <row r="53311" spans="13:13" ht="49.2" customHeight="1">
      <c r="M53311" s="85"/>
    </row>
    <row r="53312" spans="13:13" ht="49.2" customHeight="1">
      <c r="M53312" s="85"/>
    </row>
    <row r="53313" spans="13:13" ht="49.2" customHeight="1">
      <c r="M53313" s="85"/>
    </row>
    <row r="53314" spans="13:13" ht="49.2" customHeight="1">
      <c r="M53314" s="85"/>
    </row>
    <row r="53315" spans="13:13" ht="49.2" customHeight="1">
      <c r="M53315" s="85"/>
    </row>
    <row r="53316" spans="13:13" ht="49.2" customHeight="1">
      <c r="M53316" s="85"/>
    </row>
    <row r="53317" spans="13:13" ht="49.2" customHeight="1">
      <c r="M53317" s="85"/>
    </row>
    <row r="53318" spans="13:13" ht="49.2" customHeight="1">
      <c r="M53318" s="85"/>
    </row>
    <row r="53319" spans="13:13" ht="49.2" customHeight="1">
      <c r="M53319" s="85"/>
    </row>
    <row r="53320" spans="13:13" ht="49.2" customHeight="1">
      <c r="M53320" s="85"/>
    </row>
    <row r="53321" spans="13:13" ht="49.2" customHeight="1">
      <c r="M53321" s="85"/>
    </row>
    <row r="53322" spans="13:13" ht="49.2" customHeight="1">
      <c r="M53322" s="85"/>
    </row>
    <row r="53323" spans="13:13" ht="49.2" customHeight="1">
      <c r="M53323" s="85"/>
    </row>
    <row r="53324" spans="13:13" ht="49.2" customHeight="1">
      <c r="M53324" s="85"/>
    </row>
    <row r="53325" spans="13:13" ht="49.2" customHeight="1">
      <c r="M53325" s="85"/>
    </row>
    <row r="53326" spans="13:13" ht="49.2" customHeight="1">
      <c r="M53326" s="85"/>
    </row>
    <row r="53327" spans="13:13" ht="49.2" customHeight="1">
      <c r="M53327" s="85"/>
    </row>
    <row r="53328" spans="13:13" ht="49.2" customHeight="1">
      <c r="M53328" s="85"/>
    </row>
    <row r="53329" spans="13:13" ht="49.2" customHeight="1">
      <c r="M53329" s="85"/>
    </row>
    <row r="53330" spans="13:13" ht="49.2" customHeight="1">
      <c r="M53330" s="85"/>
    </row>
    <row r="53331" spans="13:13" ht="49.2" customHeight="1">
      <c r="M53331" s="85"/>
    </row>
    <row r="53332" spans="13:13" ht="49.2" customHeight="1">
      <c r="M53332" s="85"/>
    </row>
    <row r="53333" spans="13:13" ht="49.2" customHeight="1">
      <c r="M53333" s="85"/>
    </row>
    <row r="53334" spans="13:13" ht="49.2" customHeight="1">
      <c r="M53334" s="85"/>
    </row>
    <row r="53335" spans="13:13" ht="49.2" customHeight="1">
      <c r="M53335" s="85"/>
    </row>
    <row r="53336" spans="13:13" ht="49.2" customHeight="1">
      <c r="M53336" s="85"/>
    </row>
    <row r="53337" spans="13:13" ht="49.2" customHeight="1">
      <c r="M53337" s="85"/>
    </row>
    <row r="53338" spans="13:13" ht="49.2" customHeight="1">
      <c r="M53338" s="85"/>
    </row>
    <row r="53339" spans="13:13" ht="49.2" customHeight="1">
      <c r="M53339" s="85"/>
    </row>
    <row r="53340" spans="13:13" ht="49.2" customHeight="1">
      <c r="M53340" s="85"/>
    </row>
    <row r="53341" spans="13:13" ht="49.2" customHeight="1">
      <c r="M53341" s="85"/>
    </row>
    <row r="53342" spans="13:13" ht="49.2" customHeight="1">
      <c r="M53342" s="85"/>
    </row>
    <row r="53343" spans="13:13" ht="49.2" customHeight="1">
      <c r="M53343" s="85"/>
    </row>
    <row r="53344" spans="13:13" ht="49.2" customHeight="1">
      <c r="M53344" s="85"/>
    </row>
    <row r="53345" spans="13:13" ht="49.2" customHeight="1">
      <c r="M53345" s="85"/>
    </row>
    <row r="53346" spans="13:13" ht="49.2" customHeight="1">
      <c r="M53346" s="85"/>
    </row>
    <row r="53347" spans="13:13" ht="49.2" customHeight="1">
      <c r="M53347" s="85"/>
    </row>
    <row r="53348" spans="13:13" ht="49.2" customHeight="1">
      <c r="M53348" s="85"/>
    </row>
    <row r="53349" spans="13:13" ht="49.2" customHeight="1">
      <c r="M53349" s="85"/>
    </row>
    <row r="53350" spans="13:13" ht="49.2" customHeight="1">
      <c r="M53350" s="85"/>
    </row>
    <row r="53351" spans="13:13" ht="49.2" customHeight="1">
      <c r="M53351" s="85"/>
    </row>
    <row r="53352" spans="13:13" ht="49.2" customHeight="1">
      <c r="M53352" s="85"/>
    </row>
    <row r="53353" spans="13:13" ht="49.2" customHeight="1">
      <c r="M53353" s="85"/>
    </row>
    <row r="53354" spans="13:13" ht="49.2" customHeight="1">
      <c r="M53354" s="85"/>
    </row>
    <row r="53355" spans="13:13" ht="49.2" customHeight="1">
      <c r="M53355" s="85"/>
    </row>
    <row r="53356" spans="13:13" ht="49.2" customHeight="1">
      <c r="M53356" s="85"/>
    </row>
    <row r="53357" spans="13:13" ht="49.2" customHeight="1">
      <c r="M53357" s="85"/>
    </row>
    <row r="53358" spans="13:13" ht="49.2" customHeight="1">
      <c r="M53358" s="85"/>
    </row>
    <row r="53359" spans="13:13" ht="49.2" customHeight="1">
      <c r="M53359" s="85"/>
    </row>
    <row r="53360" spans="13:13" ht="49.2" customHeight="1">
      <c r="M53360" s="85"/>
    </row>
    <row r="53361" spans="13:13" ht="49.2" customHeight="1">
      <c r="M53361" s="85"/>
    </row>
    <row r="53362" spans="13:13" ht="49.2" customHeight="1">
      <c r="M53362" s="85"/>
    </row>
    <row r="53363" spans="13:13" ht="49.2" customHeight="1">
      <c r="M53363" s="85"/>
    </row>
    <row r="53364" spans="13:13" ht="49.2" customHeight="1">
      <c r="M53364" s="85"/>
    </row>
    <row r="53365" spans="13:13" ht="49.2" customHeight="1">
      <c r="M53365" s="85"/>
    </row>
    <row r="53366" spans="13:13" ht="49.2" customHeight="1">
      <c r="M53366" s="85"/>
    </row>
    <row r="53367" spans="13:13" ht="49.2" customHeight="1">
      <c r="M53367" s="85"/>
    </row>
    <row r="53368" spans="13:13" ht="49.2" customHeight="1">
      <c r="M53368" s="85"/>
    </row>
    <row r="53369" spans="13:13" ht="49.2" customHeight="1">
      <c r="M53369" s="85"/>
    </row>
    <row r="53370" spans="13:13" ht="49.2" customHeight="1">
      <c r="M53370" s="85"/>
    </row>
    <row r="53371" spans="13:13" ht="49.2" customHeight="1">
      <c r="M53371" s="85"/>
    </row>
    <row r="53372" spans="13:13" ht="49.2" customHeight="1">
      <c r="M53372" s="85"/>
    </row>
    <row r="53373" spans="13:13" ht="49.2" customHeight="1">
      <c r="M53373" s="85"/>
    </row>
    <row r="53374" spans="13:13" ht="49.2" customHeight="1">
      <c r="M53374" s="85"/>
    </row>
    <row r="53375" spans="13:13" ht="49.2" customHeight="1">
      <c r="M53375" s="85"/>
    </row>
    <row r="53376" spans="13:13" ht="49.2" customHeight="1">
      <c r="M53376" s="85"/>
    </row>
    <row r="53377" spans="13:13" ht="49.2" customHeight="1">
      <c r="M53377" s="85"/>
    </row>
    <row r="53378" spans="13:13" ht="49.2" customHeight="1">
      <c r="M53378" s="85"/>
    </row>
    <row r="53379" spans="13:13" ht="49.2" customHeight="1">
      <c r="M53379" s="85"/>
    </row>
    <row r="53380" spans="13:13" ht="49.2" customHeight="1">
      <c r="M53380" s="85"/>
    </row>
    <row r="53381" spans="13:13" ht="49.2" customHeight="1">
      <c r="M53381" s="85"/>
    </row>
    <row r="53382" spans="13:13" ht="49.2" customHeight="1">
      <c r="M53382" s="85"/>
    </row>
    <row r="53383" spans="13:13" ht="49.2" customHeight="1">
      <c r="M53383" s="85"/>
    </row>
    <row r="53384" spans="13:13" ht="49.2" customHeight="1">
      <c r="M53384" s="85"/>
    </row>
    <row r="53385" spans="13:13" ht="49.2" customHeight="1">
      <c r="M53385" s="85"/>
    </row>
    <row r="53386" spans="13:13" ht="49.2" customHeight="1">
      <c r="M53386" s="85"/>
    </row>
    <row r="53387" spans="13:13" ht="49.2" customHeight="1">
      <c r="M53387" s="85"/>
    </row>
    <row r="53388" spans="13:13" ht="49.2" customHeight="1">
      <c r="M53388" s="85"/>
    </row>
    <row r="53389" spans="13:13" ht="49.2" customHeight="1">
      <c r="M53389" s="85"/>
    </row>
    <row r="53390" spans="13:13" ht="49.2" customHeight="1">
      <c r="M53390" s="85"/>
    </row>
    <row r="53391" spans="13:13" ht="49.2" customHeight="1">
      <c r="M53391" s="85"/>
    </row>
    <row r="53392" spans="13:13" ht="49.2" customHeight="1">
      <c r="M53392" s="85"/>
    </row>
    <row r="53393" spans="13:13" ht="49.2" customHeight="1">
      <c r="M53393" s="85"/>
    </row>
    <row r="53394" spans="13:13" ht="49.2" customHeight="1">
      <c r="M53394" s="85"/>
    </row>
    <row r="53395" spans="13:13" ht="49.2" customHeight="1">
      <c r="M53395" s="85"/>
    </row>
    <row r="53396" spans="13:13" ht="49.2" customHeight="1">
      <c r="M53396" s="85"/>
    </row>
    <row r="53397" spans="13:13" ht="49.2" customHeight="1">
      <c r="M53397" s="85"/>
    </row>
    <row r="53398" spans="13:13" ht="49.2" customHeight="1">
      <c r="M53398" s="85"/>
    </row>
    <row r="53399" spans="13:13" ht="49.2" customHeight="1">
      <c r="M53399" s="85"/>
    </row>
    <row r="53400" spans="13:13" ht="49.2" customHeight="1">
      <c r="M53400" s="85"/>
    </row>
    <row r="53401" spans="13:13" ht="49.2" customHeight="1">
      <c r="M53401" s="85"/>
    </row>
    <row r="53402" spans="13:13" ht="49.2" customHeight="1">
      <c r="M53402" s="85"/>
    </row>
    <row r="53403" spans="13:13" ht="49.2" customHeight="1">
      <c r="M53403" s="85"/>
    </row>
    <row r="53404" spans="13:13" ht="49.2" customHeight="1">
      <c r="M53404" s="85"/>
    </row>
    <row r="53405" spans="13:13" ht="49.2" customHeight="1">
      <c r="M53405" s="85"/>
    </row>
    <row r="53406" spans="13:13" ht="49.2" customHeight="1">
      <c r="M53406" s="85"/>
    </row>
    <row r="53407" spans="13:13" ht="49.2" customHeight="1">
      <c r="M53407" s="85"/>
    </row>
    <row r="53408" spans="13:13" ht="49.2" customHeight="1">
      <c r="M53408" s="85"/>
    </row>
    <row r="53409" spans="13:13" ht="49.2" customHeight="1">
      <c r="M53409" s="85"/>
    </row>
    <row r="53410" spans="13:13" ht="49.2" customHeight="1">
      <c r="M53410" s="85"/>
    </row>
    <row r="53411" spans="13:13" ht="49.2" customHeight="1">
      <c r="M53411" s="85"/>
    </row>
    <row r="53412" spans="13:13" ht="49.2" customHeight="1">
      <c r="M53412" s="85"/>
    </row>
    <row r="53413" spans="13:13" ht="49.2" customHeight="1">
      <c r="M53413" s="85"/>
    </row>
    <row r="53414" spans="13:13" ht="49.2" customHeight="1">
      <c r="M53414" s="85"/>
    </row>
    <row r="53415" spans="13:13" ht="49.2" customHeight="1">
      <c r="M53415" s="85"/>
    </row>
    <row r="53416" spans="13:13" ht="49.2" customHeight="1">
      <c r="M53416" s="85"/>
    </row>
    <row r="53417" spans="13:13" ht="49.2" customHeight="1">
      <c r="M53417" s="85"/>
    </row>
    <row r="53418" spans="13:13" ht="49.2" customHeight="1">
      <c r="M53418" s="85"/>
    </row>
    <row r="53419" spans="13:13" ht="49.2" customHeight="1">
      <c r="M53419" s="85"/>
    </row>
    <row r="53420" spans="13:13" ht="49.2" customHeight="1">
      <c r="M53420" s="85"/>
    </row>
    <row r="53421" spans="13:13" ht="49.2" customHeight="1">
      <c r="M53421" s="85"/>
    </row>
    <row r="53422" spans="13:13" ht="49.2" customHeight="1">
      <c r="M53422" s="85"/>
    </row>
    <row r="53423" spans="13:13" ht="49.2" customHeight="1">
      <c r="M53423" s="85"/>
    </row>
    <row r="53424" spans="13:13" ht="49.2" customHeight="1">
      <c r="M53424" s="85"/>
    </row>
    <row r="53425" spans="13:13" ht="49.2" customHeight="1">
      <c r="M53425" s="85"/>
    </row>
    <row r="53426" spans="13:13" ht="49.2" customHeight="1">
      <c r="M53426" s="85"/>
    </row>
    <row r="53427" spans="13:13" ht="49.2" customHeight="1">
      <c r="M53427" s="85"/>
    </row>
    <row r="53428" spans="13:13" ht="49.2" customHeight="1">
      <c r="M53428" s="85"/>
    </row>
    <row r="53429" spans="13:13" ht="49.2" customHeight="1">
      <c r="M53429" s="85"/>
    </row>
    <row r="53430" spans="13:13" ht="49.2" customHeight="1">
      <c r="M53430" s="85"/>
    </row>
    <row r="53431" spans="13:13" ht="49.2" customHeight="1">
      <c r="M53431" s="85"/>
    </row>
    <row r="53432" spans="13:13" ht="49.2" customHeight="1">
      <c r="M53432" s="85"/>
    </row>
    <row r="53433" spans="13:13" ht="49.2" customHeight="1">
      <c r="M53433" s="85"/>
    </row>
    <row r="53434" spans="13:13" ht="49.2" customHeight="1">
      <c r="M53434" s="85"/>
    </row>
    <row r="53435" spans="13:13" ht="49.2" customHeight="1">
      <c r="M53435" s="85"/>
    </row>
    <row r="53436" spans="13:13" ht="49.2" customHeight="1">
      <c r="M53436" s="85"/>
    </row>
    <row r="53437" spans="13:13" ht="49.2" customHeight="1">
      <c r="M53437" s="85"/>
    </row>
    <row r="53438" spans="13:13" ht="49.2" customHeight="1">
      <c r="M53438" s="85"/>
    </row>
    <row r="53439" spans="13:13" ht="49.2" customHeight="1">
      <c r="M53439" s="85"/>
    </row>
    <row r="53440" spans="13:13" ht="49.2" customHeight="1">
      <c r="M53440" s="85"/>
    </row>
    <row r="53441" spans="13:13" ht="49.2" customHeight="1">
      <c r="M53441" s="85"/>
    </row>
    <row r="53442" spans="13:13" ht="49.2" customHeight="1">
      <c r="M53442" s="85"/>
    </row>
    <row r="53443" spans="13:13" ht="49.2" customHeight="1">
      <c r="M53443" s="85"/>
    </row>
    <row r="53444" spans="13:13" ht="49.2" customHeight="1">
      <c r="M53444" s="85"/>
    </row>
    <row r="53445" spans="13:13" ht="49.2" customHeight="1">
      <c r="M53445" s="85"/>
    </row>
    <row r="53446" spans="13:13" ht="49.2" customHeight="1">
      <c r="M53446" s="85"/>
    </row>
    <row r="53447" spans="13:13" ht="49.2" customHeight="1">
      <c r="M53447" s="85"/>
    </row>
    <row r="53448" spans="13:13" ht="49.2" customHeight="1">
      <c r="M53448" s="85"/>
    </row>
    <row r="53449" spans="13:13" ht="49.2" customHeight="1">
      <c r="M53449" s="85"/>
    </row>
    <row r="53450" spans="13:13" ht="49.2" customHeight="1">
      <c r="M53450" s="85"/>
    </row>
    <row r="53451" spans="13:13" ht="49.2" customHeight="1">
      <c r="M53451" s="85"/>
    </row>
    <row r="53452" spans="13:13" ht="49.2" customHeight="1">
      <c r="M53452" s="85"/>
    </row>
    <row r="53453" spans="13:13" ht="49.2" customHeight="1">
      <c r="M53453" s="85"/>
    </row>
    <row r="53454" spans="13:13" ht="49.2" customHeight="1">
      <c r="M53454" s="85"/>
    </row>
    <row r="53455" spans="13:13" ht="49.2" customHeight="1">
      <c r="M53455" s="85"/>
    </row>
    <row r="53456" spans="13:13" ht="49.2" customHeight="1">
      <c r="M53456" s="85"/>
    </row>
    <row r="53457" spans="13:13" ht="49.2" customHeight="1">
      <c r="M53457" s="85"/>
    </row>
    <row r="53458" spans="13:13" ht="49.2" customHeight="1">
      <c r="M53458" s="85"/>
    </row>
    <row r="53459" spans="13:13" ht="49.2" customHeight="1">
      <c r="M53459" s="85"/>
    </row>
    <row r="53460" spans="13:13" ht="49.2" customHeight="1">
      <c r="M53460" s="85"/>
    </row>
    <row r="53461" spans="13:13" ht="49.2" customHeight="1">
      <c r="M53461" s="85"/>
    </row>
    <row r="53462" spans="13:13" ht="49.2" customHeight="1">
      <c r="M53462" s="85"/>
    </row>
    <row r="53463" spans="13:13" ht="49.2" customHeight="1">
      <c r="M53463" s="85"/>
    </row>
    <row r="53464" spans="13:13" ht="49.2" customHeight="1">
      <c r="M53464" s="85"/>
    </row>
    <row r="53465" spans="13:13" ht="49.2" customHeight="1">
      <c r="M53465" s="85"/>
    </row>
    <row r="53466" spans="13:13" ht="49.2" customHeight="1">
      <c r="M53466" s="85"/>
    </row>
    <row r="53467" spans="13:13" ht="49.2" customHeight="1">
      <c r="M53467" s="85"/>
    </row>
    <row r="53468" spans="13:13" ht="49.2" customHeight="1">
      <c r="M53468" s="85"/>
    </row>
    <row r="53469" spans="13:13" ht="49.2" customHeight="1">
      <c r="M53469" s="85"/>
    </row>
    <row r="53470" spans="13:13" ht="49.2" customHeight="1">
      <c r="M53470" s="85"/>
    </row>
    <row r="53471" spans="13:13" ht="49.2" customHeight="1">
      <c r="M53471" s="85"/>
    </row>
    <row r="53472" spans="13:13" ht="49.2" customHeight="1">
      <c r="M53472" s="85"/>
    </row>
    <row r="53473" spans="13:13" ht="49.2" customHeight="1">
      <c r="M53473" s="85"/>
    </row>
    <row r="53474" spans="13:13" ht="49.2" customHeight="1">
      <c r="M53474" s="85"/>
    </row>
    <row r="53475" spans="13:13" ht="49.2" customHeight="1">
      <c r="M53475" s="85"/>
    </row>
    <row r="53476" spans="13:13" ht="49.2" customHeight="1">
      <c r="M53476" s="85"/>
    </row>
    <row r="53477" spans="13:13" ht="49.2" customHeight="1">
      <c r="M53477" s="85"/>
    </row>
    <row r="53478" spans="13:13" ht="49.2" customHeight="1">
      <c r="M53478" s="85"/>
    </row>
    <row r="53479" spans="13:13" ht="49.2" customHeight="1">
      <c r="M53479" s="85"/>
    </row>
    <row r="53480" spans="13:13" ht="49.2" customHeight="1">
      <c r="M53480" s="85"/>
    </row>
    <row r="53481" spans="13:13" ht="49.2" customHeight="1">
      <c r="M53481" s="85"/>
    </row>
    <row r="53482" spans="13:13" ht="49.2" customHeight="1">
      <c r="M53482" s="85"/>
    </row>
    <row r="53483" spans="13:13" ht="49.2" customHeight="1">
      <c r="M53483" s="85"/>
    </row>
    <row r="53484" spans="13:13" ht="49.2" customHeight="1">
      <c r="M53484" s="85"/>
    </row>
    <row r="53485" spans="13:13" ht="49.2" customHeight="1">
      <c r="M53485" s="85"/>
    </row>
    <row r="53486" spans="13:13" ht="49.2" customHeight="1">
      <c r="M53486" s="85"/>
    </row>
    <row r="53487" spans="13:13" ht="49.2" customHeight="1">
      <c r="M53487" s="85"/>
    </row>
    <row r="53488" spans="13:13" ht="49.2" customHeight="1">
      <c r="M53488" s="85"/>
    </row>
    <row r="53489" spans="13:13" ht="49.2" customHeight="1">
      <c r="M53489" s="85"/>
    </row>
    <row r="53490" spans="13:13" ht="49.2" customHeight="1">
      <c r="M53490" s="85"/>
    </row>
    <row r="53491" spans="13:13" ht="49.2" customHeight="1">
      <c r="M53491" s="85"/>
    </row>
    <row r="53492" spans="13:13" ht="49.2" customHeight="1">
      <c r="M53492" s="85"/>
    </row>
    <row r="53493" spans="13:13" ht="49.2" customHeight="1">
      <c r="M53493" s="85"/>
    </row>
    <row r="53494" spans="13:13" ht="49.2" customHeight="1">
      <c r="M53494" s="85"/>
    </row>
    <row r="53495" spans="13:13" ht="49.2" customHeight="1">
      <c r="M53495" s="85"/>
    </row>
    <row r="53496" spans="13:13" ht="49.2" customHeight="1">
      <c r="M53496" s="85"/>
    </row>
    <row r="53497" spans="13:13" ht="49.2" customHeight="1">
      <c r="M53497" s="85"/>
    </row>
    <row r="53498" spans="13:13" ht="49.2" customHeight="1">
      <c r="M53498" s="85"/>
    </row>
    <row r="53499" spans="13:13" ht="49.2" customHeight="1">
      <c r="M53499" s="85"/>
    </row>
    <row r="53500" spans="13:13" ht="49.2" customHeight="1">
      <c r="M53500" s="85"/>
    </row>
    <row r="53501" spans="13:13" ht="49.2" customHeight="1">
      <c r="M53501" s="85"/>
    </row>
    <row r="53502" spans="13:13" ht="49.2" customHeight="1">
      <c r="M53502" s="85"/>
    </row>
    <row r="53503" spans="13:13" ht="49.2" customHeight="1">
      <c r="M53503" s="85"/>
    </row>
    <row r="53504" spans="13:13" ht="49.2" customHeight="1">
      <c r="M53504" s="85"/>
    </row>
    <row r="53505" spans="13:13" ht="49.2" customHeight="1">
      <c r="M53505" s="85"/>
    </row>
    <row r="53506" spans="13:13" ht="49.2" customHeight="1">
      <c r="M53506" s="85"/>
    </row>
    <row r="53507" spans="13:13" ht="49.2" customHeight="1">
      <c r="M53507" s="85"/>
    </row>
    <row r="53508" spans="13:13" ht="49.2" customHeight="1">
      <c r="M53508" s="85"/>
    </row>
    <row r="53509" spans="13:13" ht="49.2" customHeight="1">
      <c r="M53509" s="85"/>
    </row>
    <row r="53510" spans="13:13" ht="49.2" customHeight="1">
      <c r="M53510" s="85"/>
    </row>
    <row r="53511" spans="13:13" ht="49.2" customHeight="1">
      <c r="M53511" s="85"/>
    </row>
    <row r="53512" spans="13:13" ht="49.2" customHeight="1">
      <c r="M53512" s="85"/>
    </row>
    <row r="53513" spans="13:13" ht="49.2" customHeight="1">
      <c r="M53513" s="85"/>
    </row>
    <row r="53514" spans="13:13" ht="49.2" customHeight="1">
      <c r="M53514" s="85"/>
    </row>
    <row r="53515" spans="13:13" ht="49.2" customHeight="1">
      <c r="M53515" s="85"/>
    </row>
    <row r="53516" spans="13:13" ht="49.2" customHeight="1">
      <c r="M53516" s="85"/>
    </row>
    <row r="53517" spans="13:13" ht="49.2" customHeight="1">
      <c r="M53517" s="85"/>
    </row>
    <row r="53518" spans="13:13" ht="49.2" customHeight="1">
      <c r="M53518" s="85"/>
    </row>
    <row r="53519" spans="13:13" ht="49.2" customHeight="1">
      <c r="M53519" s="85"/>
    </row>
    <row r="53520" spans="13:13" ht="49.2" customHeight="1">
      <c r="M53520" s="85"/>
    </row>
    <row r="53521" spans="13:13" ht="49.2" customHeight="1">
      <c r="M53521" s="85"/>
    </row>
    <row r="53522" spans="13:13" ht="49.2" customHeight="1">
      <c r="M53522" s="85"/>
    </row>
    <row r="53523" spans="13:13" ht="49.2" customHeight="1">
      <c r="M53523" s="85"/>
    </row>
    <row r="53524" spans="13:13" ht="49.2" customHeight="1">
      <c r="M53524" s="85"/>
    </row>
    <row r="53525" spans="13:13" ht="49.2" customHeight="1">
      <c r="M53525" s="85"/>
    </row>
    <row r="53526" spans="13:13" ht="49.2" customHeight="1">
      <c r="M53526" s="85"/>
    </row>
    <row r="53527" spans="13:13" ht="49.2" customHeight="1">
      <c r="M53527" s="85"/>
    </row>
    <row r="53528" spans="13:13" ht="49.2" customHeight="1">
      <c r="M53528" s="85"/>
    </row>
    <row r="53529" spans="13:13" ht="49.2" customHeight="1">
      <c r="M53529" s="85"/>
    </row>
    <row r="53530" spans="13:13" ht="49.2" customHeight="1">
      <c r="M53530" s="85"/>
    </row>
    <row r="53531" spans="13:13" ht="49.2" customHeight="1">
      <c r="M53531" s="85"/>
    </row>
    <row r="53532" spans="13:13" ht="49.2" customHeight="1">
      <c r="M53532" s="85"/>
    </row>
    <row r="53533" spans="13:13" ht="49.2" customHeight="1">
      <c r="M53533" s="85"/>
    </row>
    <row r="53534" spans="13:13" ht="49.2" customHeight="1">
      <c r="M53534" s="85"/>
    </row>
    <row r="53535" spans="13:13" ht="49.2" customHeight="1">
      <c r="M53535" s="85"/>
    </row>
    <row r="53536" spans="13:13" ht="49.2" customHeight="1">
      <c r="M53536" s="85"/>
    </row>
    <row r="53537" spans="13:13" ht="49.2" customHeight="1">
      <c r="M53537" s="85"/>
    </row>
    <row r="53538" spans="13:13" ht="49.2" customHeight="1">
      <c r="M53538" s="85"/>
    </row>
    <row r="53539" spans="13:13" ht="49.2" customHeight="1">
      <c r="M53539" s="85"/>
    </row>
    <row r="53540" spans="13:13" ht="49.2" customHeight="1">
      <c r="M53540" s="85"/>
    </row>
    <row r="53541" spans="13:13" ht="49.2" customHeight="1">
      <c r="M53541" s="85"/>
    </row>
    <row r="53542" spans="13:13" ht="49.2" customHeight="1">
      <c r="M53542" s="85"/>
    </row>
    <row r="53543" spans="13:13" ht="49.2" customHeight="1">
      <c r="M53543" s="85"/>
    </row>
    <row r="53544" spans="13:13" ht="49.2" customHeight="1">
      <c r="M53544" s="85"/>
    </row>
    <row r="53545" spans="13:13" ht="49.2" customHeight="1">
      <c r="M53545" s="85"/>
    </row>
    <row r="53546" spans="13:13" ht="49.2" customHeight="1">
      <c r="M53546" s="85"/>
    </row>
    <row r="53547" spans="13:13" ht="49.2" customHeight="1">
      <c r="M53547" s="85"/>
    </row>
    <row r="53548" spans="13:13" ht="49.2" customHeight="1">
      <c r="M53548" s="85"/>
    </row>
    <row r="53549" spans="13:13" ht="49.2" customHeight="1">
      <c r="M53549" s="85"/>
    </row>
    <row r="53550" spans="13:13" ht="49.2" customHeight="1">
      <c r="M53550" s="85"/>
    </row>
    <row r="53551" spans="13:13" ht="49.2" customHeight="1">
      <c r="M53551" s="85"/>
    </row>
    <row r="53552" spans="13:13" ht="49.2" customHeight="1">
      <c r="M53552" s="85"/>
    </row>
    <row r="53553" spans="13:13" ht="49.2" customHeight="1">
      <c r="M53553" s="85"/>
    </row>
    <row r="53554" spans="13:13" ht="49.2" customHeight="1">
      <c r="M53554" s="85"/>
    </row>
    <row r="53555" spans="13:13" ht="49.2" customHeight="1">
      <c r="M53555" s="85"/>
    </row>
    <row r="53556" spans="13:13" ht="49.2" customHeight="1">
      <c r="M53556" s="85"/>
    </row>
    <row r="53557" spans="13:13" ht="49.2" customHeight="1">
      <c r="M53557" s="85"/>
    </row>
    <row r="53558" spans="13:13" ht="49.2" customHeight="1">
      <c r="M53558" s="85"/>
    </row>
    <row r="53559" spans="13:13" ht="49.2" customHeight="1">
      <c r="M53559" s="85"/>
    </row>
    <row r="53560" spans="13:13" ht="49.2" customHeight="1">
      <c r="M53560" s="85"/>
    </row>
    <row r="53561" spans="13:13" ht="49.2" customHeight="1">
      <c r="M53561" s="85"/>
    </row>
    <row r="53562" spans="13:13" ht="49.2" customHeight="1">
      <c r="M53562" s="85"/>
    </row>
    <row r="53563" spans="13:13" ht="49.2" customHeight="1">
      <c r="M53563" s="85"/>
    </row>
    <row r="53564" spans="13:13" ht="49.2" customHeight="1">
      <c r="M53564" s="85"/>
    </row>
    <row r="53565" spans="13:13" ht="49.2" customHeight="1">
      <c r="M53565" s="85"/>
    </row>
    <row r="53566" spans="13:13" ht="49.2" customHeight="1">
      <c r="M53566" s="85"/>
    </row>
    <row r="53567" spans="13:13" ht="49.2" customHeight="1">
      <c r="M53567" s="85"/>
    </row>
    <row r="53568" spans="13:13" ht="49.2" customHeight="1">
      <c r="M53568" s="85"/>
    </row>
    <row r="53569" spans="13:13" ht="49.2" customHeight="1">
      <c r="M53569" s="85"/>
    </row>
    <row r="53570" spans="13:13" ht="49.2" customHeight="1">
      <c r="M53570" s="85"/>
    </row>
    <row r="53571" spans="13:13" ht="49.2" customHeight="1">
      <c r="M53571" s="85"/>
    </row>
    <row r="53572" spans="13:13" ht="49.2" customHeight="1">
      <c r="M53572" s="85"/>
    </row>
    <row r="53573" spans="13:13" ht="49.2" customHeight="1">
      <c r="M53573" s="85"/>
    </row>
    <row r="53574" spans="13:13" ht="49.2" customHeight="1">
      <c r="M53574" s="85"/>
    </row>
    <row r="53575" spans="13:13" ht="49.2" customHeight="1">
      <c r="M53575" s="85"/>
    </row>
    <row r="53576" spans="13:13" ht="49.2" customHeight="1">
      <c r="M53576" s="85"/>
    </row>
    <row r="53577" spans="13:13" ht="49.2" customHeight="1">
      <c r="M53577" s="85"/>
    </row>
    <row r="53578" spans="13:13" ht="49.2" customHeight="1">
      <c r="M53578" s="85"/>
    </row>
    <row r="53579" spans="13:13" ht="49.2" customHeight="1">
      <c r="M53579" s="85"/>
    </row>
    <row r="53580" spans="13:13" ht="49.2" customHeight="1">
      <c r="M53580" s="85"/>
    </row>
    <row r="53581" spans="13:13" ht="49.2" customHeight="1">
      <c r="M53581" s="85"/>
    </row>
    <row r="53582" spans="13:13" ht="49.2" customHeight="1">
      <c r="M53582" s="85"/>
    </row>
    <row r="53583" spans="13:13" ht="49.2" customHeight="1">
      <c r="M53583" s="85"/>
    </row>
    <row r="53584" spans="13:13" ht="49.2" customHeight="1">
      <c r="M53584" s="85"/>
    </row>
    <row r="53585" spans="13:13" ht="49.2" customHeight="1">
      <c r="M53585" s="85"/>
    </row>
    <row r="53586" spans="13:13" ht="49.2" customHeight="1">
      <c r="M53586" s="85"/>
    </row>
    <row r="53587" spans="13:13" ht="49.2" customHeight="1">
      <c r="M53587" s="85"/>
    </row>
    <row r="53588" spans="13:13" ht="49.2" customHeight="1">
      <c r="M53588" s="85"/>
    </row>
    <row r="53589" spans="13:13" ht="49.2" customHeight="1">
      <c r="M53589" s="85"/>
    </row>
    <row r="53590" spans="13:13" ht="49.2" customHeight="1">
      <c r="M53590" s="85"/>
    </row>
    <row r="53591" spans="13:13" ht="49.2" customHeight="1">
      <c r="M53591" s="85"/>
    </row>
    <row r="53592" spans="13:13" ht="49.2" customHeight="1">
      <c r="M53592" s="85"/>
    </row>
    <row r="53593" spans="13:13" ht="49.2" customHeight="1">
      <c r="M53593" s="85"/>
    </row>
    <row r="53594" spans="13:13" ht="49.2" customHeight="1">
      <c r="M53594" s="85"/>
    </row>
    <row r="53595" spans="13:13" ht="49.2" customHeight="1">
      <c r="M53595" s="85"/>
    </row>
    <row r="53596" spans="13:13" ht="49.2" customHeight="1">
      <c r="M53596" s="85"/>
    </row>
    <row r="53597" spans="13:13" ht="49.2" customHeight="1">
      <c r="M53597" s="85"/>
    </row>
    <row r="53598" spans="13:13" ht="49.2" customHeight="1">
      <c r="M53598" s="85"/>
    </row>
    <row r="53599" spans="13:13" ht="49.2" customHeight="1">
      <c r="M53599" s="85"/>
    </row>
    <row r="53600" spans="13:13" ht="49.2" customHeight="1">
      <c r="M53600" s="85"/>
    </row>
    <row r="53601" spans="13:13" ht="49.2" customHeight="1">
      <c r="M53601" s="85"/>
    </row>
    <row r="53602" spans="13:13" ht="49.2" customHeight="1">
      <c r="M53602" s="85"/>
    </row>
    <row r="53603" spans="13:13" ht="49.2" customHeight="1">
      <c r="M53603" s="85"/>
    </row>
    <row r="53604" spans="13:13" ht="49.2" customHeight="1">
      <c r="M53604" s="85"/>
    </row>
    <row r="53605" spans="13:13" ht="49.2" customHeight="1">
      <c r="M53605" s="85"/>
    </row>
    <row r="53606" spans="13:13" ht="49.2" customHeight="1">
      <c r="M53606" s="85"/>
    </row>
    <row r="53607" spans="13:13" ht="49.2" customHeight="1">
      <c r="M53607" s="85"/>
    </row>
    <row r="53608" spans="13:13" ht="49.2" customHeight="1">
      <c r="M53608" s="85"/>
    </row>
    <row r="53609" spans="13:13" ht="49.2" customHeight="1">
      <c r="M53609" s="85"/>
    </row>
    <row r="53610" spans="13:13" ht="49.2" customHeight="1">
      <c r="M53610" s="85"/>
    </row>
    <row r="53611" spans="13:13" ht="49.2" customHeight="1">
      <c r="M53611" s="85"/>
    </row>
    <row r="53612" spans="13:13" ht="49.2" customHeight="1">
      <c r="M53612" s="85"/>
    </row>
    <row r="53613" spans="13:13" ht="49.2" customHeight="1">
      <c r="M53613" s="85"/>
    </row>
    <row r="53614" spans="13:13" ht="49.2" customHeight="1">
      <c r="M53614" s="85"/>
    </row>
    <row r="53615" spans="13:13" ht="49.2" customHeight="1">
      <c r="M53615" s="85"/>
    </row>
    <row r="53616" spans="13:13" ht="49.2" customHeight="1">
      <c r="M53616" s="85"/>
    </row>
    <row r="53617" spans="13:13" ht="49.2" customHeight="1">
      <c r="M53617" s="85"/>
    </row>
    <row r="53618" spans="13:13" ht="49.2" customHeight="1">
      <c r="M53618" s="85"/>
    </row>
    <row r="53619" spans="13:13" ht="49.2" customHeight="1">
      <c r="M53619" s="85"/>
    </row>
    <row r="53620" spans="13:13" ht="49.2" customHeight="1">
      <c r="M53620" s="85"/>
    </row>
    <row r="53621" spans="13:13" ht="49.2" customHeight="1">
      <c r="M53621" s="85"/>
    </row>
    <row r="53622" spans="13:13" ht="49.2" customHeight="1">
      <c r="M53622" s="85"/>
    </row>
    <row r="53623" spans="13:13" ht="49.2" customHeight="1">
      <c r="M53623" s="85"/>
    </row>
    <row r="53624" spans="13:13" ht="49.2" customHeight="1">
      <c r="M53624" s="85"/>
    </row>
    <row r="53625" spans="13:13" ht="49.2" customHeight="1">
      <c r="M53625" s="85"/>
    </row>
    <row r="53626" spans="13:13" ht="49.2" customHeight="1">
      <c r="M53626" s="85"/>
    </row>
    <row r="53627" spans="13:13" ht="49.2" customHeight="1">
      <c r="M53627" s="85"/>
    </row>
    <row r="53628" spans="13:13" ht="49.2" customHeight="1">
      <c r="M53628" s="85"/>
    </row>
    <row r="53629" spans="13:13" ht="49.2" customHeight="1">
      <c r="M53629" s="85"/>
    </row>
    <row r="53630" spans="13:13" ht="49.2" customHeight="1">
      <c r="M53630" s="85"/>
    </row>
    <row r="53631" spans="13:13" ht="49.2" customHeight="1">
      <c r="M53631" s="85"/>
    </row>
    <row r="53632" spans="13:13" ht="49.2" customHeight="1">
      <c r="M53632" s="85"/>
    </row>
    <row r="53633" spans="13:13" ht="49.2" customHeight="1">
      <c r="M53633" s="85"/>
    </row>
    <row r="53634" spans="13:13" ht="49.2" customHeight="1">
      <c r="M53634" s="85"/>
    </row>
    <row r="53635" spans="13:13" ht="49.2" customHeight="1">
      <c r="M53635" s="85"/>
    </row>
    <row r="53636" spans="13:13" ht="49.2" customHeight="1">
      <c r="M53636" s="85"/>
    </row>
    <row r="53637" spans="13:13" ht="49.2" customHeight="1">
      <c r="M53637" s="85"/>
    </row>
    <row r="53638" spans="13:13" ht="49.2" customHeight="1">
      <c r="M53638" s="85"/>
    </row>
    <row r="53639" spans="13:13" ht="49.2" customHeight="1">
      <c r="M53639" s="85"/>
    </row>
    <row r="53640" spans="13:13" ht="49.2" customHeight="1">
      <c r="M53640" s="85"/>
    </row>
    <row r="53641" spans="13:13" ht="49.2" customHeight="1">
      <c r="M53641" s="85"/>
    </row>
    <row r="53642" spans="13:13" ht="49.2" customHeight="1">
      <c r="M53642" s="85"/>
    </row>
    <row r="53643" spans="13:13" ht="49.2" customHeight="1">
      <c r="M53643" s="85"/>
    </row>
    <row r="53644" spans="13:13" ht="49.2" customHeight="1">
      <c r="M53644" s="85"/>
    </row>
    <row r="53645" spans="13:13" ht="49.2" customHeight="1">
      <c r="M53645" s="85"/>
    </row>
    <row r="53646" spans="13:13" ht="49.2" customHeight="1">
      <c r="M53646" s="85"/>
    </row>
    <row r="53647" spans="13:13" ht="49.2" customHeight="1">
      <c r="M53647" s="85"/>
    </row>
    <row r="53648" spans="13:13" ht="49.2" customHeight="1">
      <c r="M53648" s="85"/>
    </row>
    <row r="53649" spans="13:13" ht="49.2" customHeight="1">
      <c r="M53649" s="85"/>
    </row>
    <row r="53650" spans="13:13" ht="49.2" customHeight="1">
      <c r="M53650" s="85"/>
    </row>
    <row r="53651" spans="13:13" ht="49.2" customHeight="1">
      <c r="M53651" s="85"/>
    </row>
    <row r="53652" spans="13:13" ht="49.2" customHeight="1">
      <c r="M53652" s="85"/>
    </row>
    <row r="53653" spans="13:13" ht="49.2" customHeight="1">
      <c r="M53653" s="85"/>
    </row>
    <row r="53654" spans="13:13" ht="49.2" customHeight="1">
      <c r="M53654" s="85"/>
    </row>
    <row r="53655" spans="13:13" ht="49.2" customHeight="1">
      <c r="M53655" s="85"/>
    </row>
    <row r="53656" spans="13:13" ht="49.2" customHeight="1">
      <c r="M53656" s="85"/>
    </row>
    <row r="53657" spans="13:13" ht="49.2" customHeight="1">
      <c r="M53657" s="85"/>
    </row>
    <row r="53658" spans="13:13" ht="49.2" customHeight="1">
      <c r="M53658" s="85"/>
    </row>
    <row r="53659" spans="13:13" ht="49.2" customHeight="1">
      <c r="M53659" s="85"/>
    </row>
    <row r="53660" spans="13:13" ht="49.2" customHeight="1">
      <c r="M53660" s="85"/>
    </row>
    <row r="53661" spans="13:13" ht="49.2" customHeight="1">
      <c r="M53661" s="85"/>
    </row>
    <row r="53662" spans="13:13" ht="49.2" customHeight="1">
      <c r="M53662" s="85"/>
    </row>
    <row r="53663" spans="13:13" ht="49.2" customHeight="1">
      <c r="M53663" s="85"/>
    </row>
    <row r="53664" spans="13:13" ht="49.2" customHeight="1">
      <c r="M53664" s="85"/>
    </row>
    <row r="53665" spans="13:13" ht="49.2" customHeight="1">
      <c r="M53665" s="85"/>
    </row>
    <row r="53666" spans="13:13" ht="49.2" customHeight="1">
      <c r="M53666" s="85"/>
    </row>
    <row r="53667" spans="13:13" ht="49.2" customHeight="1">
      <c r="M53667" s="85"/>
    </row>
    <row r="53668" spans="13:13" ht="49.2" customHeight="1">
      <c r="M53668" s="85"/>
    </row>
    <row r="53669" spans="13:13" ht="49.2" customHeight="1">
      <c r="M53669" s="85"/>
    </row>
    <row r="53670" spans="13:13" ht="49.2" customHeight="1">
      <c r="M53670" s="85"/>
    </row>
    <row r="53671" spans="13:13" ht="49.2" customHeight="1">
      <c r="M53671" s="85"/>
    </row>
    <row r="53672" spans="13:13" ht="49.2" customHeight="1">
      <c r="M53672" s="85"/>
    </row>
    <row r="53673" spans="13:13" ht="49.2" customHeight="1">
      <c r="M53673" s="85"/>
    </row>
    <row r="53674" spans="13:13" ht="49.2" customHeight="1">
      <c r="M53674" s="85"/>
    </row>
    <row r="53675" spans="13:13" ht="49.2" customHeight="1">
      <c r="M53675" s="85"/>
    </row>
    <row r="53676" spans="13:13" ht="49.2" customHeight="1">
      <c r="M53676" s="85"/>
    </row>
    <row r="53677" spans="13:13" ht="49.2" customHeight="1">
      <c r="M53677" s="85"/>
    </row>
    <row r="53678" spans="13:13" ht="49.2" customHeight="1">
      <c r="M53678" s="85"/>
    </row>
    <row r="53679" spans="13:13" ht="49.2" customHeight="1">
      <c r="M53679" s="85"/>
    </row>
    <row r="53680" spans="13:13" ht="49.2" customHeight="1">
      <c r="M53680" s="85"/>
    </row>
    <row r="53681" spans="13:13" ht="49.2" customHeight="1">
      <c r="M53681" s="85"/>
    </row>
    <row r="53682" spans="13:13" ht="49.2" customHeight="1">
      <c r="M53682" s="85"/>
    </row>
    <row r="53683" spans="13:13" ht="49.2" customHeight="1">
      <c r="M53683" s="85"/>
    </row>
    <row r="53684" spans="13:13" ht="49.2" customHeight="1">
      <c r="M53684" s="85"/>
    </row>
    <row r="53685" spans="13:13" ht="49.2" customHeight="1">
      <c r="M53685" s="85"/>
    </row>
    <row r="53686" spans="13:13" ht="49.2" customHeight="1">
      <c r="M53686" s="85"/>
    </row>
    <row r="53687" spans="13:13" ht="49.2" customHeight="1">
      <c r="M53687" s="85"/>
    </row>
    <row r="53688" spans="13:13" ht="49.2" customHeight="1">
      <c r="M53688" s="85"/>
    </row>
    <row r="53689" spans="13:13" ht="49.2" customHeight="1">
      <c r="M53689" s="85"/>
    </row>
    <row r="53690" spans="13:13" ht="49.2" customHeight="1">
      <c r="M53690" s="85"/>
    </row>
    <row r="53691" spans="13:13" ht="49.2" customHeight="1">
      <c r="M53691" s="85"/>
    </row>
    <row r="53692" spans="13:13" ht="49.2" customHeight="1">
      <c r="M53692" s="85"/>
    </row>
    <row r="53693" spans="13:13" ht="49.2" customHeight="1">
      <c r="M53693" s="85"/>
    </row>
    <row r="53694" spans="13:13" ht="49.2" customHeight="1">
      <c r="M53694" s="85"/>
    </row>
    <row r="53695" spans="13:13" ht="49.2" customHeight="1">
      <c r="M53695" s="85"/>
    </row>
    <row r="53696" spans="13:13" ht="49.2" customHeight="1">
      <c r="M53696" s="85"/>
    </row>
    <row r="53697" spans="13:13" ht="49.2" customHeight="1">
      <c r="M53697" s="85"/>
    </row>
    <row r="53698" spans="13:13" ht="49.2" customHeight="1">
      <c r="M53698" s="85"/>
    </row>
    <row r="53699" spans="13:13" ht="49.2" customHeight="1">
      <c r="M53699" s="85"/>
    </row>
    <row r="53700" spans="13:13" ht="49.2" customHeight="1">
      <c r="M53700" s="85"/>
    </row>
    <row r="53701" spans="13:13" ht="49.2" customHeight="1">
      <c r="M53701" s="85"/>
    </row>
    <row r="53702" spans="13:13" ht="49.2" customHeight="1">
      <c r="M53702" s="85"/>
    </row>
    <row r="53703" spans="13:13" ht="49.2" customHeight="1">
      <c r="M53703" s="85"/>
    </row>
    <row r="53704" spans="13:13" ht="49.2" customHeight="1">
      <c r="M53704" s="85"/>
    </row>
    <row r="53705" spans="13:13" ht="49.2" customHeight="1">
      <c r="M53705" s="85"/>
    </row>
    <row r="53706" spans="13:13" ht="49.2" customHeight="1">
      <c r="M53706" s="85"/>
    </row>
    <row r="53707" spans="13:13" ht="49.2" customHeight="1">
      <c r="M53707" s="85"/>
    </row>
    <row r="53708" spans="13:13" ht="49.2" customHeight="1">
      <c r="M53708" s="85"/>
    </row>
    <row r="53709" spans="13:13" ht="49.2" customHeight="1">
      <c r="M53709" s="85"/>
    </row>
    <row r="53710" spans="13:13" ht="49.2" customHeight="1">
      <c r="M53710" s="85"/>
    </row>
    <row r="53711" spans="13:13" ht="49.2" customHeight="1">
      <c r="M53711" s="85"/>
    </row>
    <row r="53712" spans="13:13" ht="49.2" customHeight="1">
      <c r="M53712" s="85"/>
    </row>
    <row r="53713" spans="13:13" ht="49.2" customHeight="1">
      <c r="M53713" s="85"/>
    </row>
    <row r="53714" spans="13:13" ht="49.2" customHeight="1">
      <c r="M53714" s="85"/>
    </row>
    <row r="53715" spans="13:13" ht="49.2" customHeight="1">
      <c r="M53715" s="85"/>
    </row>
    <row r="53716" spans="13:13" ht="49.2" customHeight="1">
      <c r="M53716" s="85"/>
    </row>
    <row r="53717" spans="13:13" ht="49.2" customHeight="1">
      <c r="M53717" s="85"/>
    </row>
    <row r="53718" spans="13:13" ht="49.2" customHeight="1">
      <c r="M53718" s="85"/>
    </row>
    <row r="53719" spans="13:13" ht="49.2" customHeight="1">
      <c r="M53719" s="85"/>
    </row>
    <row r="53720" spans="13:13" ht="49.2" customHeight="1">
      <c r="M53720" s="85"/>
    </row>
    <row r="53721" spans="13:13" ht="49.2" customHeight="1">
      <c r="M53721" s="85"/>
    </row>
    <row r="53722" spans="13:13" ht="49.2" customHeight="1">
      <c r="M53722" s="85"/>
    </row>
    <row r="53723" spans="13:13" ht="49.2" customHeight="1">
      <c r="M53723" s="85"/>
    </row>
    <row r="53724" spans="13:13" ht="49.2" customHeight="1">
      <c r="M53724" s="85"/>
    </row>
    <row r="53725" spans="13:13" ht="49.2" customHeight="1">
      <c r="M53725" s="85"/>
    </row>
    <row r="53726" spans="13:13" ht="49.2" customHeight="1">
      <c r="M53726" s="85"/>
    </row>
    <row r="53727" spans="13:13" ht="49.2" customHeight="1">
      <c r="M53727" s="85"/>
    </row>
    <row r="53728" spans="13:13" ht="49.2" customHeight="1">
      <c r="M53728" s="85"/>
    </row>
    <row r="53729" spans="13:13" ht="49.2" customHeight="1">
      <c r="M53729" s="85"/>
    </row>
    <row r="53730" spans="13:13" ht="49.2" customHeight="1">
      <c r="M53730" s="85"/>
    </row>
    <row r="53731" spans="13:13" ht="49.2" customHeight="1">
      <c r="M53731" s="85"/>
    </row>
    <row r="53732" spans="13:13" ht="49.2" customHeight="1">
      <c r="M53732" s="85"/>
    </row>
    <row r="53733" spans="13:13" ht="49.2" customHeight="1">
      <c r="M53733" s="85"/>
    </row>
    <row r="53734" spans="13:13" ht="49.2" customHeight="1">
      <c r="M53734" s="85"/>
    </row>
    <row r="53735" spans="13:13" ht="49.2" customHeight="1">
      <c r="M53735" s="85"/>
    </row>
    <row r="53736" spans="13:13" ht="49.2" customHeight="1">
      <c r="M53736" s="85"/>
    </row>
    <row r="53737" spans="13:13" ht="49.2" customHeight="1">
      <c r="M53737" s="85"/>
    </row>
    <row r="53738" spans="13:13" ht="49.2" customHeight="1">
      <c r="M53738" s="85"/>
    </row>
    <row r="53739" spans="13:13" ht="49.2" customHeight="1">
      <c r="M53739" s="85"/>
    </row>
    <row r="53740" spans="13:13" ht="49.2" customHeight="1">
      <c r="M53740" s="85"/>
    </row>
    <row r="53741" spans="13:13" ht="49.2" customHeight="1">
      <c r="M53741" s="85"/>
    </row>
    <row r="53742" spans="13:13" ht="49.2" customHeight="1">
      <c r="M53742" s="85"/>
    </row>
    <row r="53743" spans="13:13" ht="49.2" customHeight="1">
      <c r="M53743" s="85"/>
    </row>
    <row r="53744" spans="13:13" ht="49.2" customHeight="1">
      <c r="M53744" s="85"/>
    </row>
    <row r="53745" spans="13:13" ht="49.2" customHeight="1">
      <c r="M53745" s="85"/>
    </row>
    <row r="53746" spans="13:13" ht="49.2" customHeight="1">
      <c r="M53746" s="85"/>
    </row>
    <row r="53747" spans="13:13" ht="49.2" customHeight="1">
      <c r="M53747" s="85"/>
    </row>
    <row r="53748" spans="13:13" ht="49.2" customHeight="1">
      <c r="M53748" s="85"/>
    </row>
    <row r="53749" spans="13:13" ht="49.2" customHeight="1">
      <c r="M53749" s="85"/>
    </row>
    <row r="53750" spans="13:13" ht="49.2" customHeight="1">
      <c r="M53750" s="85"/>
    </row>
    <row r="53751" spans="13:13" ht="49.2" customHeight="1">
      <c r="M53751" s="85"/>
    </row>
    <row r="53752" spans="13:13" ht="49.2" customHeight="1">
      <c r="M53752" s="85"/>
    </row>
    <row r="53753" spans="13:13" ht="49.2" customHeight="1">
      <c r="M53753" s="85"/>
    </row>
    <row r="53754" spans="13:13" ht="49.2" customHeight="1">
      <c r="M53754" s="85"/>
    </row>
    <row r="53755" spans="13:13" ht="49.2" customHeight="1">
      <c r="M53755" s="85"/>
    </row>
    <row r="53756" spans="13:13" ht="49.2" customHeight="1">
      <c r="M53756" s="85"/>
    </row>
    <row r="53757" spans="13:13" ht="49.2" customHeight="1">
      <c r="M53757" s="85"/>
    </row>
    <row r="53758" spans="13:13" ht="49.2" customHeight="1">
      <c r="M53758" s="85"/>
    </row>
    <row r="53759" spans="13:13" ht="49.2" customHeight="1">
      <c r="M53759" s="85"/>
    </row>
    <row r="53760" spans="13:13" ht="49.2" customHeight="1">
      <c r="M53760" s="85"/>
    </row>
    <row r="53761" spans="13:13" ht="49.2" customHeight="1">
      <c r="M53761" s="85"/>
    </row>
    <row r="53762" spans="13:13" ht="49.2" customHeight="1">
      <c r="M53762" s="85"/>
    </row>
    <row r="53763" spans="13:13" ht="49.2" customHeight="1">
      <c r="M53763" s="85"/>
    </row>
    <row r="53764" spans="13:13" ht="49.2" customHeight="1">
      <c r="M53764" s="85"/>
    </row>
    <row r="53765" spans="13:13" ht="49.2" customHeight="1">
      <c r="M53765" s="85"/>
    </row>
    <row r="53766" spans="13:13" ht="49.2" customHeight="1">
      <c r="M53766" s="85"/>
    </row>
    <row r="53767" spans="13:13" ht="49.2" customHeight="1">
      <c r="M53767" s="85"/>
    </row>
    <row r="53768" spans="13:13" ht="49.2" customHeight="1">
      <c r="M53768" s="85"/>
    </row>
    <row r="53769" spans="13:13" ht="49.2" customHeight="1">
      <c r="M53769" s="85"/>
    </row>
    <row r="53770" spans="13:13" ht="49.2" customHeight="1">
      <c r="M53770" s="85"/>
    </row>
    <row r="53771" spans="13:13" ht="49.2" customHeight="1">
      <c r="M53771" s="85"/>
    </row>
    <row r="53772" spans="13:13" ht="49.2" customHeight="1">
      <c r="M53772" s="85"/>
    </row>
    <row r="53773" spans="13:13" ht="49.2" customHeight="1">
      <c r="M53773" s="85"/>
    </row>
    <row r="53774" spans="13:13" ht="49.2" customHeight="1">
      <c r="M53774" s="85"/>
    </row>
    <row r="53775" spans="13:13" ht="49.2" customHeight="1">
      <c r="M53775" s="85"/>
    </row>
    <row r="53776" spans="13:13" ht="49.2" customHeight="1">
      <c r="M53776" s="85"/>
    </row>
    <row r="53777" spans="13:13" ht="49.2" customHeight="1">
      <c r="M53777" s="85"/>
    </row>
    <row r="53778" spans="13:13" ht="49.2" customHeight="1">
      <c r="M53778" s="85"/>
    </row>
    <row r="53779" spans="13:13" ht="49.2" customHeight="1">
      <c r="M53779" s="85"/>
    </row>
    <row r="53780" spans="13:13" ht="49.2" customHeight="1">
      <c r="M53780" s="85"/>
    </row>
    <row r="53781" spans="13:13" ht="49.2" customHeight="1">
      <c r="M53781" s="85"/>
    </row>
    <row r="53782" spans="13:13" ht="49.2" customHeight="1">
      <c r="M53782" s="85"/>
    </row>
    <row r="53783" spans="13:13" ht="49.2" customHeight="1">
      <c r="M53783" s="85"/>
    </row>
    <row r="53784" spans="13:13" ht="49.2" customHeight="1">
      <c r="M53784" s="85"/>
    </row>
    <row r="53785" spans="13:13" ht="49.2" customHeight="1">
      <c r="M53785" s="85"/>
    </row>
    <row r="53786" spans="13:13" ht="49.2" customHeight="1">
      <c r="M53786" s="85"/>
    </row>
    <row r="53787" spans="13:13" ht="49.2" customHeight="1">
      <c r="M53787" s="85"/>
    </row>
    <row r="53788" spans="13:13" ht="49.2" customHeight="1">
      <c r="M53788" s="85"/>
    </row>
    <row r="53789" spans="13:13" ht="49.2" customHeight="1">
      <c r="M53789" s="85"/>
    </row>
    <row r="53790" spans="13:13" ht="49.2" customHeight="1">
      <c r="M53790" s="85"/>
    </row>
    <row r="53791" spans="13:13" ht="49.2" customHeight="1">
      <c r="M53791" s="85"/>
    </row>
    <row r="53792" spans="13:13" ht="49.2" customHeight="1">
      <c r="M53792" s="85"/>
    </row>
    <row r="53793" spans="13:13" ht="49.2" customHeight="1">
      <c r="M53793" s="85"/>
    </row>
    <row r="53794" spans="13:13" ht="49.2" customHeight="1">
      <c r="M53794" s="85"/>
    </row>
    <row r="53795" spans="13:13" ht="49.2" customHeight="1">
      <c r="M53795" s="85"/>
    </row>
    <row r="53796" spans="13:13" ht="49.2" customHeight="1">
      <c r="M53796" s="85"/>
    </row>
    <row r="53797" spans="13:13" ht="49.2" customHeight="1">
      <c r="M53797" s="85"/>
    </row>
    <row r="53798" spans="13:13" ht="49.2" customHeight="1">
      <c r="M53798" s="85"/>
    </row>
    <row r="53799" spans="13:13" ht="49.2" customHeight="1">
      <c r="M53799" s="85"/>
    </row>
    <row r="53800" spans="13:13" ht="49.2" customHeight="1">
      <c r="M53800" s="85"/>
    </row>
    <row r="53801" spans="13:13" ht="49.2" customHeight="1">
      <c r="M53801" s="85"/>
    </row>
    <row r="53802" spans="13:13" ht="49.2" customHeight="1">
      <c r="M53802" s="85"/>
    </row>
    <row r="53803" spans="13:13" ht="49.2" customHeight="1">
      <c r="M53803" s="85"/>
    </row>
    <row r="53804" spans="13:13" ht="49.2" customHeight="1">
      <c r="M53804" s="85"/>
    </row>
    <row r="53805" spans="13:13" ht="49.2" customHeight="1">
      <c r="M53805" s="85"/>
    </row>
    <row r="53806" spans="13:13" ht="49.2" customHeight="1">
      <c r="M53806" s="85"/>
    </row>
    <row r="53807" spans="13:13" ht="49.2" customHeight="1">
      <c r="M53807" s="85"/>
    </row>
    <row r="53808" spans="13:13" ht="49.2" customHeight="1">
      <c r="M53808" s="85"/>
    </row>
    <row r="53809" spans="13:13" ht="49.2" customHeight="1">
      <c r="M53809" s="85"/>
    </row>
    <row r="53810" spans="13:13" ht="49.2" customHeight="1">
      <c r="M53810" s="85"/>
    </row>
    <row r="53811" spans="13:13" ht="49.2" customHeight="1">
      <c r="M53811" s="85"/>
    </row>
    <row r="53812" spans="13:13" ht="49.2" customHeight="1">
      <c r="M53812" s="85"/>
    </row>
    <row r="53813" spans="13:13" ht="49.2" customHeight="1">
      <c r="M53813" s="85"/>
    </row>
    <row r="53814" spans="13:13" ht="49.2" customHeight="1">
      <c r="M53814" s="85"/>
    </row>
    <row r="53815" spans="13:13" ht="49.2" customHeight="1">
      <c r="M53815" s="85"/>
    </row>
    <row r="53816" spans="13:13" ht="49.2" customHeight="1">
      <c r="M53816" s="85"/>
    </row>
    <row r="53817" spans="13:13" ht="49.2" customHeight="1">
      <c r="M53817" s="85"/>
    </row>
    <row r="53818" spans="13:13" ht="49.2" customHeight="1">
      <c r="M53818" s="85"/>
    </row>
    <row r="53819" spans="13:13" ht="49.2" customHeight="1">
      <c r="M53819" s="85"/>
    </row>
    <row r="53820" spans="13:13" ht="49.2" customHeight="1">
      <c r="M53820" s="85"/>
    </row>
    <row r="53821" spans="13:13" ht="49.2" customHeight="1">
      <c r="M53821" s="85"/>
    </row>
    <row r="53822" spans="13:13" ht="49.2" customHeight="1">
      <c r="M53822" s="85"/>
    </row>
    <row r="53823" spans="13:13" ht="49.2" customHeight="1">
      <c r="M53823" s="85"/>
    </row>
    <row r="53824" spans="13:13" ht="49.2" customHeight="1">
      <c r="M53824" s="85"/>
    </row>
    <row r="53825" spans="13:13" ht="49.2" customHeight="1">
      <c r="M53825" s="85"/>
    </row>
    <row r="53826" spans="13:13" ht="49.2" customHeight="1">
      <c r="M53826" s="85"/>
    </row>
    <row r="53827" spans="13:13" ht="49.2" customHeight="1">
      <c r="M53827" s="85"/>
    </row>
    <row r="53828" spans="13:13" ht="49.2" customHeight="1">
      <c r="M53828" s="85"/>
    </row>
    <row r="53829" spans="13:13" ht="49.2" customHeight="1">
      <c r="M53829" s="85"/>
    </row>
    <row r="53830" spans="13:13" ht="49.2" customHeight="1">
      <c r="M53830" s="85"/>
    </row>
    <row r="53831" spans="13:13" ht="49.2" customHeight="1">
      <c r="M53831" s="85"/>
    </row>
    <row r="53832" spans="13:13" ht="49.2" customHeight="1">
      <c r="M53832" s="85"/>
    </row>
    <row r="53833" spans="13:13" ht="49.2" customHeight="1">
      <c r="M53833" s="85"/>
    </row>
    <row r="53834" spans="13:13" ht="49.2" customHeight="1">
      <c r="M53834" s="85"/>
    </row>
    <row r="53835" spans="13:13" ht="49.2" customHeight="1">
      <c r="M53835" s="85"/>
    </row>
    <row r="53836" spans="13:13" ht="49.2" customHeight="1">
      <c r="M53836" s="85"/>
    </row>
    <row r="53837" spans="13:13" ht="49.2" customHeight="1">
      <c r="M53837" s="85"/>
    </row>
    <row r="53838" spans="13:13" ht="49.2" customHeight="1">
      <c r="M53838" s="85"/>
    </row>
    <row r="53839" spans="13:13" ht="49.2" customHeight="1">
      <c r="M53839" s="85"/>
    </row>
    <row r="53840" spans="13:13" ht="49.2" customHeight="1">
      <c r="M53840" s="85"/>
    </row>
    <row r="53841" spans="13:13" ht="49.2" customHeight="1">
      <c r="M53841" s="85"/>
    </row>
    <row r="53842" spans="13:13" ht="49.2" customHeight="1">
      <c r="M53842" s="85"/>
    </row>
    <row r="53843" spans="13:13" ht="49.2" customHeight="1">
      <c r="M53843" s="85"/>
    </row>
    <row r="53844" spans="13:13" ht="49.2" customHeight="1">
      <c r="M53844" s="85"/>
    </row>
    <row r="53845" spans="13:13" ht="49.2" customHeight="1">
      <c r="M53845" s="85"/>
    </row>
    <row r="53846" spans="13:13" ht="49.2" customHeight="1">
      <c r="M53846" s="85"/>
    </row>
    <row r="53847" spans="13:13" ht="49.2" customHeight="1">
      <c r="M53847" s="85"/>
    </row>
    <row r="53848" spans="13:13" ht="49.2" customHeight="1">
      <c r="M53848" s="85"/>
    </row>
    <row r="53849" spans="13:13" ht="49.2" customHeight="1">
      <c r="M53849" s="85"/>
    </row>
    <row r="53850" spans="13:13" ht="49.2" customHeight="1">
      <c r="M53850" s="85"/>
    </row>
    <row r="53851" spans="13:13" ht="49.2" customHeight="1">
      <c r="M53851" s="85"/>
    </row>
    <row r="53852" spans="13:13" ht="49.2" customHeight="1">
      <c r="M53852" s="85"/>
    </row>
    <row r="53853" spans="13:13" ht="49.2" customHeight="1">
      <c r="M53853" s="85"/>
    </row>
    <row r="53854" spans="13:13" ht="49.2" customHeight="1">
      <c r="M53854" s="85"/>
    </row>
    <row r="53855" spans="13:13" ht="49.2" customHeight="1">
      <c r="M53855" s="85"/>
    </row>
    <row r="53856" spans="13:13" ht="49.2" customHeight="1">
      <c r="M53856" s="85"/>
    </row>
    <row r="53857" spans="13:13" ht="49.2" customHeight="1">
      <c r="M53857" s="85"/>
    </row>
    <row r="53858" spans="13:13" ht="49.2" customHeight="1">
      <c r="M53858" s="85"/>
    </row>
    <row r="53859" spans="13:13" ht="49.2" customHeight="1">
      <c r="M53859" s="85"/>
    </row>
    <row r="53860" spans="13:13" ht="49.2" customHeight="1">
      <c r="M53860" s="85"/>
    </row>
    <row r="53861" spans="13:13" ht="49.2" customHeight="1">
      <c r="M53861" s="85"/>
    </row>
    <row r="53862" spans="13:13" ht="49.2" customHeight="1">
      <c r="M53862" s="85"/>
    </row>
    <row r="53863" spans="13:13" ht="49.2" customHeight="1">
      <c r="M53863" s="85"/>
    </row>
    <row r="53864" spans="13:13" ht="49.2" customHeight="1">
      <c r="M53864" s="85"/>
    </row>
    <row r="53865" spans="13:13" ht="49.2" customHeight="1">
      <c r="M53865" s="85"/>
    </row>
    <row r="53866" spans="13:13" ht="49.2" customHeight="1">
      <c r="M53866" s="85"/>
    </row>
    <row r="53867" spans="13:13" ht="49.2" customHeight="1">
      <c r="M53867" s="85"/>
    </row>
    <row r="53868" spans="13:13" ht="49.2" customHeight="1">
      <c r="M53868" s="85"/>
    </row>
    <row r="53869" spans="13:13" ht="49.2" customHeight="1">
      <c r="M53869" s="85"/>
    </row>
    <row r="53870" spans="13:13" ht="49.2" customHeight="1">
      <c r="M53870" s="85"/>
    </row>
    <row r="53871" spans="13:13" ht="49.2" customHeight="1">
      <c r="M53871" s="85"/>
    </row>
    <row r="53872" spans="13:13" ht="49.2" customHeight="1">
      <c r="M53872" s="85"/>
    </row>
    <row r="53873" spans="13:13" ht="49.2" customHeight="1">
      <c r="M53873" s="85"/>
    </row>
    <row r="53874" spans="13:13" ht="49.2" customHeight="1">
      <c r="M53874" s="85"/>
    </row>
    <row r="53875" spans="13:13" ht="49.2" customHeight="1">
      <c r="M53875" s="85"/>
    </row>
    <row r="53876" spans="13:13" ht="49.2" customHeight="1">
      <c r="M53876" s="85"/>
    </row>
    <row r="53877" spans="13:13" ht="49.2" customHeight="1">
      <c r="M53877" s="85"/>
    </row>
    <row r="53878" spans="13:13" ht="49.2" customHeight="1">
      <c r="M53878" s="85"/>
    </row>
    <row r="53879" spans="13:13" ht="49.2" customHeight="1">
      <c r="M53879" s="85"/>
    </row>
    <row r="53880" spans="13:13" ht="49.2" customHeight="1">
      <c r="M53880" s="85"/>
    </row>
    <row r="53881" spans="13:13" ht="49.2" customHeight="1">
      <c r="M53881" s="85"/>
    </row>
    <row r="53882" spans="13:13" ht="49.2" customHeight="1">
      <c r="M53882" s="85"/>
    </row>
    <row r="53883" spans="13:13" ht="49.2" customHeight="1">
      <c r="M53883" s="85"/>
    </row>
    <row r="53884" spans="13:13" ht="49.2" customHeight="1">
      <c r="M53884" s="85"/>
    </row>
    <row r="53885" spans="13:13" ht="49.2" customHeight="1">
      <c r="M53885" s="85"/>
    </row>
    <row r="53886" spans="13:13" ht="49.2" customHeight="1">
      <c r="M53886" s="85"/>
    </row>
    <row r="53887" spans="13:13" ht="49.2" customHeight="1">
      <c r="M53887" s="85"/>
    </row>
    <row r="53888" spans="13:13" ht="49.2" customHeight="1">
      <c r="M53888" s="85"/>
    </row>
    <row r="53889" spans="13:13" ht="49.2" customHeight="1">
      <c r="M53889" s="85"/>
    </row>
    <row r="53890" spans="13:13" ht="49.2" customHeight="1">
      <c r="M53890" s="85"/>
    </row>
    <row r="53891" spans="13:13" ht="49.2" customHeight="1">
      <c r="M53891" s="85"/>
    </row>
    <row r="53892" spans="13:13" ht="49.2" customHeight="1">
      <c r="M53892" s="85"/>
    </row>
    <row r="53893" spans="13:13" ht="49.2" customHeight="1">
      <c r="M53893" s="85"/>
    </row>
    <row r="53894" spans="13:13" ht="49.2" customHeight="1">
      <c r="M53894" s="85"/>
    </row>
    <row r="53895" spans="13:13" ht="49.2" customHeight="1">
      <c r="M53895" s="85"/>
    </row>
    <row r="53896" spans="13:13" ht="49.2" customHeight="1">
      <c r="M53896" s="85"/>
    </row>
    <row r="53897" spans="13:13" ht="49.2" customHeight="1">
      <c r="M53897" s="85"/>
    </row>
    <row r="53898" spans="13:13" ht="49.2" customHeight="1">
      <c r="M53898" s="85"/>
    </row>
    <row r="53899" spans="13:13" ht="49.2" customHeight="1">
      <c r="M53899" s="85"/>
    </row>
    <row r="53900" spans="13:13" ht="49.2" customHeight="1">
      <c r="M53900" s="85"/>
    </row>
    <row r="53901" spans="13:13" ht="49.2" customHeight="1">
      <c r="M53901" s="85"/>
    </row>
    <row r="53902" spans="13:13" ht="49.2" customHeight="1">
      <c r="M53902" s="85"/>
    </row>
    <row r="53903" spans="13:13" ht="49.2" customHeight="1">
      <c r="M53903" s="85"/>
    </row>
    <row r="53904" spans="13:13" ht="49.2" customHeight="1">
      <c r="M53904" s="85"/>
    </row>
    <row r="53905" spans="13:13" ht="49.2" customHeight="1">
      <c r="M53905" s="85"/>
    </row>
    <row r="53906" spans="13:13" ht="49.2" customHeight="1">
      <c r="M53906" s="85"/>
    </row>
    <row r="53907" spans="13:13" ht="49.2" customHeight="1">
      <c r="M53907" s="85"/>
    </row>
    <row r="53908" spans="13:13" ht="49.2" customHeight="1">
      <c r="M53908" s="85"/>
    </row>
    <row r="53909" spans="13:13" ht="49.2" customHeight="1">
      <c r="M53909" s="85"/>
    </row>
    <row r="53910" spans="13:13" ht="49.2" customHeight="1">
      <c r="M53910" s="85"/>
    </row>
    <row r="53911" spans="13:13" ht="49.2" customHeight="1">
      <c r="M53911" s="85"/>
    </row>
    <row r="53912" spans="13:13" ht="49.2" customHeight="1">
      <c r="M53912" s="85"/>
    </row>
    <row r="53913" spans="13:13" ht="49.2" customHeight="1">
      <c r="M53913" s="85"/>
    </row>
    <row r="53914" spans="13:13" ht="49.2" customHeight="1">
      <c r="M53914" s="85"/>
    </row>
    <row r="53915" spans="13:13" ht="49.2" customHeight="1">
      <c r="M53915" s="85"/>
    </row>
    <row r="53916" spans="13:13" ht="49.2" customHeight="1">
      <c r="M53916" s="85"/>
    </row>
    <row r="53917" spans="13:13" ht="49.2" customHeight="1">
      <c r="M53917" s="85"/>
    </row>
    <row r="53918" spans="13:13" ht="49.2" customHeight="1">
      <c r="M53918" s="85"/>
    </row>
    <row r="53919" spans="13:13" ht="49.2" customHeight="1">
      <c r="M53919" s="85"/>
    </row>
    <row r="53920" spans="13:13" ht="49.2" customHeight="1">
      <c r="M53920" s="85"/>
    </row>
    <row r="53921" spans="13:13" ht="49.2" customHeight="1">
      <c r="M53921" s="85"/>
    </row>
    <row r="53922" spans="13:13" ht="49.2" customHeight="1">
      <c r="M53922" s="85"/>
    </row>
    <row r="53923" spans="13:13" ht="49.2" customHeight="1">
      <c r="M53923" s="85"/>
    </row>
    <row r="53924" spans="13:13" ht="49.2" customHeight="1">
      <c r="M53924" s="85"/>
    </row>
    <row r="53925" spans="13:13" ht="49.2" customHeight="1">
      <c r="M53925" s="85"/>
    </row>
    <row r="53926" spans="13:13" ht="49.2" customHeight="1">
      <c r="M53926" s="85"/>
    </row>
    <row r="53927" spans="13:13" ht="49.2" customHeight="1">
      <c r="M53927" s="85"/>
    </row>
    <row r="53928" spans="13:13" ht="49.2" customHeight="1">
      <c r="M53928" s="85"/>
    </row>
    <row r="53929" spans="13:13" ht="49.2" customHeight="1">
      <c r="M53929" s="85"/>
    </row>
    <row r="53930" spans="13:13" ht="49.2" customHeight="1">
      <c r="M53930" s="85"/>
    </row>
    <row r="53931" spans="13:13" ht="49.2" customHeight="1">
      <c r="M53931" s="85"/>
    </row>
    <row r="53932" spans="13:13" ht="49.2" customHeight="1">
      <c r="M53932" s="85"/>
    </row>
    <row r="53933" spans="13:13" ht="49.2" customHeight="1">
      <c r="M53933" s="85"/>
    </row>
    <row r="53934" spans="13:13" ht="49.2" customHeight="1">
      <c r="M53934" s="85"/>
    </row>
    <row r="53935" spans="13:13" ht="49.2" customHeight="1">
      <c r="M53935" s="85"/>
    </row>
    <row r="53936" spans="13:13" ht="49.2" customHeight="1">
      <c r="M53936" s="85"/>
    </row>
    <row r="53937" spans="13:13" ht="49.2" customHeight="1">
      <c r="M53937" s="85"/>
    </row>
    <row r="53938" spans="13:13" ht="49.2" customHeight="1">
      <c r="M53938" s="85"/>
    </row>
    <row r="53939" spans="13:13" ht="49.2" customHeight="1">
      <c r="M53939" s="85"/>
    </row>
    <row r="53940" spans="13:13" ht="49.2" customHeight="1">
      <c r="M53940" s="85"/>
    </row>
    <row r="53941" spans="13:13" ht="49.2" customHeight="1">
      <c r="M53941" s="85"/>
    </row>
    <row r="53942" spans="13:13" ht="49.2" customHeight="1">
      <c r="M53942" s="85"/>
    </row>
    <row r="53943" spans="13:13" ht="49.2" customHeight="1">
      <c r="M53943" s="85"/>
    </row>
    <row r="53944" spans="13:13" ht="49.2" customHeight="1">
      <c r="M53944" s="85"/>
    </row>
    <row r="53945" spans="13:13" ht="49.2" customHeight="1">
      <c r="M53945" s="85"/>
    </row>
    <row r="53946" spans="13:13" ht="49.2" customHeight="1">
      <c r="M53946" s="85"/>
    </row>
    <row r="53947" spans="13:13" ht="49.2" customHeight="1">
      <c r="M53947" s="85"/>
    </row>
    <row r="53948" spans="13:13" ht="49.2" customHeight="1">
      <c r="M53948" s="85"/>
    </row>
    <row r="53949" spans="13:13" ht="49.2" customHeight="1">
      <c r="M53949" s="85"/>
    </row>
    <row r="53950" spans="13:13" ht="49.2" customHeight="1">
      <c r="M53950" s="85"/>
    </row>
    <row r="53951" spans="13:13" ht="49.2" customHeight="1">
      <c r="M53951" s="85"/>
    </row>
    <row r="53952" spans="13:13" ht="49.2" customHeight="1">
      <c r="M53952" s="85"/>
    </row>
    <row r="53953" spans="13:13" ht="49.2" customHeight="1">
      <c r="M53953" s="85"/>
    </row>
    <row r="53954" spans="13:13" ht="49.2" customHeight="1">
      <c r="M53954" s="85"/>
    </row>
    <row r="53955" spans="13:13" ht="49.2" customHeight="1">
      <c r="M53955" s="85"/>
    </row>
    <row r="53956" spans="13:13" ht="49.2" customHeight="1">
      <c r="M53956" s="85"/>
    </row>
    <row r="53957" spans="13:13" ht="49.2" customHeight="1">
      <c r="M53957" s="85"/>
    </row>
    <row r="53958" spans="13:13" ht="49.2" customHeight="1">
      <c r="M53958" s="85"/>
    </row>
    <row r="53959" spans="13:13" ht="49.2" customHeight="1">
      <c r="M53959" s="85"/>
    </row>
    <row r="53960" spans="13:13" ht="49.2" customHeight="1">
      <c r="M53960" s="85"/>
    </row>
    <row r="53961" spans="13:13" ht="49.2" customHeight="1">
      <c r="M53961" s="85"/>
    </row>
    <row r="53962" spans="13:13" ht="49.2" customHeight="1">
      <c r="M53962" s="85"/>
    </row>
    <row r="53963" spans="13:13" ht="49.2" customHeight="1">
      <c r="M53963" s="85"/>
    </row>
    <row r="53964" spans="13:13" ht="49.2" customHeight="1">
      <c r="M53964" s="85"/>
    </row>
    <row r="53965" spans="13:13" ht="49.2" customHeight="1">
      <c r="M53965" s="85"/>
    </row>
    <row r="53966" spans="13:13" ht="49.2" customHeight="1">
      <c r="M53966" s="85"/>
    </row>
    <row r="53967" spans="13:13" ht="49.2" customHeight="1">
      <c r="M53967" s="85"/>
    </row>
    <row r="53968" spans="13:13" ht="49.2" customHeight="1">
      <c r="M53968" s="85"/>
    </row>
    <row r="53969" spans="13:13" ht="49.2" customHeight="1">
      <c r="M53969" s="85"/>
    </row>
    <row r="53970" spans="13:13" ht="49.2" customHeight="1">
      <c r="M53970" s="85"/>
    </row>
    <row r="53971" spans="13:13" ht="49.2" customHeight="1">
      <c r="M53971" s="85"/>
    </row>
    <row r="53972" spans="13:13" ht="49.2" customHeight="1">
      <c r="M53972" s="85"/>
    </row>
    <row r="53973" spans="13:13" ht="49.2" customHeight="1">
      <c r="M53973" s="85"/>
    </row>
    <row r="53974" spans="13:13" ht="49.2" customHeight="1">
      <c r="M53974" s="85"/>
    </row>
    <row r="53975" spans="13:13" ht="49.2" customHeight="1">
      <c r="M53975" s="85"/>
    </row>
    <row r="53976" spans="13:13" ht="49.2" customHeight="1">
      <c r="M53976" s="85"/>
    </row>
    <row r="53977" spans="13:13" ht="49.2" customHeight="1">
      <c r="M53977" s="85"/>
    </row>
    <row r="53978" spans="13:13" ht="49.2" customHeight="1">
      <c r="M53978" s="85"/>
    </row>
    <row r="53979" spans="13:13" ht="49.2" customHeight="1">
      <c r="M53979" s="85"/>
    </row>
    <row r="53980" spans="13:13" ht="49.2" customHeight="1">
      <c r="M53980" s="85"/>
    </row>
    <row r="53981" spans="13:13" ht="49.2" customHeight="1">
      <c r="M53981" s="85"/>
    </row>
    <row r="53982" spans="13:13" ht="49.2" customHeight="1">
      <c r="M53982" s="85"/>
    </row>
    <row r="53983" spans="13:13" ht="49.2" customHeight="1">
      <c r="M53983" s="85"/>
    </row>
    <row r="53984" spans="13:13" ht="49.2" customHeight="1">
      <c r="M53984" s="85"/>
    </row>
    <row r="53985" spans="13:13" ht="49.2" customHeight="1">
      <c r="M53985" s="85"/>
    </row>
    <row r="53986" spans="13:13" ht="49.2" customHeight="1">
      <c r="M53986" s="85"/>
    </row>
    <row r="53987" spans="13:13" ht="49.2" customHeight="1">
      <c r="M53987" s="85"/>
    </row>
    <row r="53988" spans="13:13" ht="49.2" customHeight="1">
      <c r="M53988" s="85"/>
    </row>
    <row r="53989" spans="13:13" ht="49.2" customHeight="1">
      <c r="M53989" s="85"/>
    </row>
    <row r="53990" spans="13:13" ht="49.2" customHeight="1">
      <c r="M53990" s="85"/>
    </row>
    <row r="53991" spans="13:13" ht="49.2" customHeight="1">
      <c r="M53991" s="85"/>
    </row>
    <row r="53992" spans="13:13" ht="49.2" customHeight="1">
      <c r="M53992" s="85"/>
    </row>
    <row r="53993" spans="13:13" ht="49.2" customHeight="1">
      <c r="M53993" s="85"/>
    </row>
    <row r="53994" spans="13:13" ht="49.2" customHeight="1">
      <c r="M53994" s="85"/>
    </row>
    <row r="53995" spans="13:13" ht="49.2" customHeight="1">
      <c r="M53995" s="85"/>
    </row>
    <row r="53996" spans="13:13" ht="49.2" customHeight="1">
      <c r="M53996" s="85"/>
    </row>
    <row r="53997" spans="13:13" ht="49.2" customHeight="1">
      <c r="M53997" s="85"/>
    </row>
    <row r="53998" spans="13:13" ht="49.2" customHeight="1">
      <c r="M53998" s="85"/>
    </row>
    <row r="53999" spans="13:13" ht="49.2" customHeight="1">
      <c r="M53999" s="85"/>
    </row>
    <row r="54000" spans="13:13" ht="49.2" customHeight="1">
      <c r="M54000" s="85"/>
    </row>
    <row r="54001" spans="13:13" ht="49.2" customHeight="1">
      <c r="M54001" s="85"/>
    </row>
    <row r="54002" spans="13:13" ht="49.2" customHeight="1">
      <c r="M54002" s="85"/>
    </row>
    <row r="54003" spans="13:13" ht="49.2" customHeight="1">
      <c r="M54003" s="85"/>
    </row>
    <row r="54004" spans="13:13" ht="49.2" customHeight="1">
      <c r="M54004" s="85"/>
    </row>
    <row r="54005" spans="13:13" ht="49.2" customHeight="1">
      <c r="M54005" s="85"/>
    </row>
    <row r="54006" spans="13:13" ht="49.2" customHeight="1">
      <c r="M54006" s="85"/>
    </row>
    <row r="54007" spans="13:13" ht="49.2" customHeight="1">
      <c r="M54007" s="85"/>
    </row>
    <row r="54008" spans="13:13" ht="49.2" customHeight="1">
      <c r="M54008" s="85"/>
    </row>
    <row r="54009" spans="13:13" ht="49.2" customHeight="1">
      <c r="M54009" s="85"/>
    </row>
    <row r="54010" spans="13:13" ht="49.2" customHeight="1">
      <c r="M54010" s="85"/>
    </row>
    <row r="54011" spans="13:13" ht="49.2" customHeight="1">
      <c r="M54011" s="85"/>
    </row>
    <row r="54012" spans="13:13" ht="49.2" customHeight="1">
      <c r="M54012" s="85"/>
    </row>
    <row r="54013" spans="13:13" ht="49.2" customHeight="1">
      <c r="M54013" s="85"/>
    </row>
    <row r="54014" spans="13:13" ht="49.2" customHeight="1">
      <c r="M54014" s="85"/>
    </row>
    <row r="54015" spans="13:13" ht="49.2" customHeight="1">
      <c r="M54015" s="85"/>
    </row>
    <row r="54016" spans="13:13" ht="49.2" customHeight="1">
      <c r="M54016" s="85"/>
    </row>
    <row r="54017" spans="13:13" ht="49.2" customHeight="1">
      <c r="M54017" s="85"/>
    </row>
    <row r="54018" spans="13:13" ht="49.2" customHeight="1">
      <c r="M54018" s="85"/>
    </row>
    <row r="54019" spans="13:13" ht="49.2" customHeight="1">
      <c r="M54019" s="85"/>
    </row>
    <row r="54020" spans="13:13" ht="49.2" customHeight="1">
      <c r="M54020" s="85"/>
    </row>
    <row r="54021" spans="13:13" ht="49.2" customHeight="1">
      <c r="M54021" s="85"/>
    </row>
    <row r="54022" spans="13:13" ht="49.2" customHeight="1">
      <c r="M54022" s="85"/>
    </row>
    <row r="54023" spans="13:13" ht="49.2" customHeight="1">
      <c r="M54023" s="85"/>
    </row>
    <row r="54024" spans="13:13" ht="49.2" customHeight="1">
      <c r="M54024" s="85"/>
    </row>
    <row r="54025" spans="13:13" ht="49.2" customHeight="1">
      <c r="M54025" s="85"/>
    </row>
    <row r="54026" spans="13:13" ht="49.2" customHeight="1">
      <c r="M54026" s="85"/>
    </row>
    <row r="54027" spans="13:13" ht="49.2" customHeight="1">
      <c r="M54027" s="85"/>
    </row>
    <row r="54028" spans="13:13" ht="49.2" customHeight="1">
      <c r="M54028" s="85"/>
    </row>
    <row r="54029" spans="13:13" ht="49.2" customHeight="1">
      <c r="M54029" s="85"/>
    </row>
    <row r="54030" spans="13:13" ht="49.2" customHeight="1">
      <c r="M54030" s="85"/>
    </row>
    <row r="54031" spans="13:13" ht="49.2" customHeight="1">
      <c r="M54031" s="85"/>
    </row>
    <row r="54032" spans="13:13" ht="49.2" customHeight="1">
      <c r="M54032" s="85"/>
    </row>
    <row r="54033" spans="13:13" ht="49.2" customHeight="1">
      <c r="M54033" s="85"/>
    </row>
    <row r="54034" spans="13:13" ht="49.2" customHeight="1">
      <c r="M54034" s="85"/>
    </row>
    <row r="54035" spans="13:13" ht="49.2" customHeight="1">
      <c r="M54035" s="85"/>
    </row>
    <row r="54036" spans="13:13" ht="49.2" customHeight="1">
      <c r="M54036" s="85"/>
    </row>
    <row r="54037" spans="13:13" ht="49.2" customHeight="1">
      <c r="M54037" s="85"/>
    </row>
    <row r="54038" spans="13:13" ht="49.2" customHeight="1">
      <c r="M54038" s="85"/>
    </row>
    <row r="54039" spans="13:13" ht="49.2" customHeight="1">
      <c r="M54039" s="85"/>
    </row>
    <row r="54040" spans="13:13" ht="49.2" customHeight="1">
      <c r="M54040" s="85"/>
    </row>
    <row r="54041" spans="13:13" ht="49.2" customHeight="1">
      <c r="M54041" s="85"/>
    </row>
    <row r="54042" spans="13:13" ht="49.2" customHeight="1">
      <c r="M54042" s="85"/>
    </row>
    <row r="54043" spans="13:13" ht="49.2" customHeight="1">
      <c r="M54043" s="85"/>
    </row>
    <row r="54044" spans="13:13" ht="49.2" customHeight="1">
      <c r="M54044" s="85"/>
    </row>
    <row r="54045" spans="13:13" ht="49.2" customHeight="1">
      <c r="M54045" s="85"/>
    </row>
    <row r="54046" spans="13:13" ht="49.2" customHeight="1">
      <c r="M54046" s="85"/>
    </row>
    <row r="54047" spans="13:13" ht="49.2" customHeight="1">
      <c r="M54047" s="85"/>
    </row>
    <row r="54048" spans="13:13" ht="49.2" customHeight="1">
      <c r="M54048" s="85"/>
    </row>
    <row r="54049" spans="13:13" ht="49.2" customHeight="1">
      <c r="M54049" s="85"/>
    </row>
    <row r="54050" spans="13:13" ht="49.2" customHeight="1">
      <c r="M54050" s="85"/>
    </row>
    <row r="54051" spans="13:13" ht="49.2" customHeight="1">
      <c r="M54051" s="85"/>
    </row>
    <row r="54052" spans="13:13" ht="49.2" customHeight="1">
      <c r="M54052" s="85"/>
    </row>
    <row r="54053" spans="13:13" ht="49.2" customHeight="1">
      <c r="M54053" s="85"/>
    </row>
    <row r="54054" spans="13:13" ht="49.2" customHeight="1">
      <c r="M54054" s="85"/>
    </row>
    <row r="54055" spans="13:13" ht="49.2" customHeight="1">
      <c r="M54055" s="85"/>
    </row>
    <row r="54056" spans="13:13" ht="49.2" customHeight="1">
      <c r="M54056" s="85"/>
    </row>
    <row r="54057" spans="13:13" ht="49.2" customHeight="1">
      <c r="M54057" s="85"/>
    </row>
    <row r="54058" spans="13:13" ht="49.2" customHeight="1">
      <c r="M54058" s="85"/>
    </row>
    <row r="54059" spans="13:13" ht="49.2" customHeight="1">
      <c r="M54059" s="85"/>
    </row>
    <row r="54060" spans="13:13" ht="49.2" customHeight="1">
      <c r="M54060" s="85"/>
    </row>
    <row r="54061" spans="13:13" ht="49.2" customHeight="1">
      <c r="M54061" s="85"/>
    </row>
    <row r="54062" spans="13:13" ht="49.2" customHeight="1">
      <c r="M54062" s="85"/>
    </row>
    <row r="54063" spans="13:13" ht="49.2" customHeight="1">
      <c r="M54063" s="85"/>
    </row>
    <row r="54064" spans="13:13" ht="49.2" customHeight="1">
      <c r="M54064" s="85"/>
    </row>
    <row r="54065" spans="13:13" ht="49.2" customHeight="1">
      <c r="M54065" s="85"/>
    </row>
    <row r="54066" spans="13:13" ht="49.2" customHeight="1">
      <c r="M54066" s="85"/>
    </row>
    <row r="54067" spans="13:13" ht="49.2" customHeight="1">
      <c r="M54067" s="85"/>
    </row>
    <row r="54068" spans="13:13" ht="49.2" customHeight="1">
      <c r="M54068" s="85"/>
    </row>
    <row r="54069" spans="13:13" ht="49.2" customHeight="1">
      <c r="M54069" s="85"/>
    </row>
    <row r="54070" spans="13:13" ht="49.2" customHeight="1">
      <c r="M54070" s="85"/>
    </row>
    <row r="54071" spans="13:13" ht="49.2" customHeight="1">
      <c r="M54071" s="85"/>
    </row>
    <row r="54072" spans="13:13" ht="49.2" customHeight="1">
      <c r="M54072" s="85"/>
    </row>
    <row r="54073" spans="13:13" ht="49.2" customHeight="1">
      <c r="M54073" s="85"/>
    </row>
    <row r="54074" spans="13:13" ht="49.2" customHeight="1">
      <c r="M54074" s="85"/>
    </row>
    <row r="54075" spans="13:13" ht="49.2" customHeight="1">
      <c r="M54075" s="85"/>
    </row>
    <row r="54076" spans="13:13" ht="49.2" customHeight="1">
      <c r="M54076" s="85"/>
    </row>
    <row r="54077" spans="13:13" ht="49.2" customHeight="1">
      <c r="M54077" s="85"/>
    </row>
    <row r="54078" spans="13:13" ht="49.2" customHeight="1">
      <c r="M54078" s="85"/>
    </row>
    <row r="54079" spans="13:13" ht="49.2" customHeight="1">
      <c r="M54079" s="85"/>
    </row>
    <row r="54080" spans="13:13" ht="49.2" customHeight="1">
      <c r="M54080" s="85"/>
    </row>
    <row r="54081" spans="13:13" ht="49.2" customHeight="1">
      <c r="M54081" s="85"/>
    </row>
    <row r="54082" spans="13:13" ht="49.2" customHeight="1">
      <c r="M54082" s="85"/>
    </row>
    <row r="54083" spans="13:13" ht="49.2" customHeight="1">
      <c r="M54083" s="85"/>
    </row>
    <row r="54084" spans="13:13" ht="49.2" customHeight="1">
      <c r="M54084" s="85"/>
    </row>
    <row r="54085" spans="13:13" ht="49.2" customHeight="1">
      <c r="M54085" s="85"/>
    </row>
    <row r="54086" spans="13:13" ht="49.2" customHeight="1">
      <c r="M54086" s="85"/>
    </row>
    <row r="54087" spans="13:13" ht="49.2" customHeight="1">
      <c r="M54087" s="85"/>
    </row>
    <row r="54088" spans="13:13" ht="49.2" customHeight="1">
      <c r="M54088" s="85"/>
    </row>
    <row r="54089" spans="13:13" ht="49.2" customHeight="1">
      <c r="M54089" s="85"/>
    </row>
    <row r="54090" spans="13:13" ht="49.2" customHeight="1">
      <c r="M54090" s="85"/>
    </row>
    <row r="54091" spans="13:13" ht="49.2" customHeight="1">
      <c r="M54091" s="85"/>
    </row>
    <row r="54092" spans="13:13" ht="49.2" customHeight="1">
      <c r="M54092" s="85"/>
    </row>
    <row r="54093" spans="13:13" ht="49.2" customHeight="1">
      <c r="M54093" s="85"/>
    </row>
    <row r="54094" spans="13:13" ht="49.2" customHeight="1">
      <c r="M54094" s="85"/>
    </row>
    <row r="54095" spans="13:13" ht="49.2" customHeight="1">
      <c r="M54095" s="85"/>
    </row>
    <row r="54096" spans="13:13" ht="49.2" customHeight="1">
      <c r="M54096" s="85"/>
    </row>
    <row r="54097" spans="13:13" ht="49.2" customHeight="1">
      <c r="M54097" s="85"/>
    </row>
    <row r="54098" spans="13:13" ht="49.2" customHeight="1">
      <c r="M54098" s="85"/>
    </row>
    <row r="54099" spans="13:13" ht="49.2" customHeight="1">
      <c r="M54099" s="85"/>
    </row>
    <row r="54100" spans="13:13" ht="49.2" customHeight="1">
      <c r="M54100" s="85"/>
    </row>
    <row r="54101" spans="13:13" ht="49.2" customHeight="1">
      <c r="M54101" s="85"/>
    </row>
    <row r="54102" spans="13:13" ht="49.2" customHeight="1">
      <c r="M54102" s="85"/>
    </row>
    <row r="54103" spans="13:13" ht="49.2" customHeight="1">
      <c r="M54103" s="85"/>
    </row>
    <row r="54104" spans="13:13" ht="49.2" customHeight="1">
      <c r="M54104" s="85"/>
    </row>
    <row r="54105" spans="13:13" ht="49.2" customHeight="1">
      <c r="M54105" s="85"/>
    </row>
    <row r="54106" spans="13:13" ht="49.2" customHeight="1">
      <c r="M54106" s="85"/>
    </row>
    <row r="54107" spans="13:13" ht="49.2" customHeight="1">
      <c r="M54107" s="85"/>
    </row>
    <row r="54108" spans="13:13" ht="49.2" customHeight="1">
      <c r="M54108" s="85"/>
    </row>
    <row r="54109" spans="13:13" ht="49.2" customHeight="1">
      <c r="M54109" s="85"/>
    </row>
    <row r="54110" spans="13:13" ht="49.2" customHeight="1">
      <c r="M54110" s="85"/>
    </row>
    <row r="54111" spans="13:13" ht="49.2" customHeight="1">
      <c r="M54111" s="85"/>
    </row>
    <row r="54112" spans="13:13" ht="49.2" customHeight="1">
      <c r="M54112" s="85"/>
    </row>
    <row r="54113" spans="13:13" ht="49.2" customHeight="1">
      <c r="M54113" s="85"/>
    </row>
    <row r="54114" spans="13:13" ht="49.2" customHeight="1">
      <c r="M54114" s="85"/>
    </row>
    <row r="54115" spans="13:13" ht="49.2" customHeight="1">
      <c r="M54115" s="85"/>
    </row>
    <row r="54116" spans="13:13" ht="49.2" customHeight="1">
      <c r="M54116" s="85"/>
    </row>
    <row r="54117" spans="13:13" ht="49.2" customHeight="1">
      <c r="M54117" s="85"/>
    </row>
    <row r="54118" spans="13:13" ht="49.2" customHeight="1">
      <c r="M54118" s="85"/>
    </row>
    <row r="54119" spans="13:13" ht="49.2" customHeight="1">
      <c r="M54119" s="85"/>
    </row>
    <row r="54120" spans="13:13" ht="49.2" customHeight="1">
      <c r="M54120" s="85"/>
    </row>
    <row r="54121" spans="13:13" ht="49.2" customHeight="1">
      <c r="M54121" s="85"/>
    </row>
    <row r="54122" spans="13:13" ht="49.2" customHeight="1">
      <c r="M54122" s="85"/>
    </row>
    <row r="54123" spans="13:13" ht="49.2" customHeight="1">
      <c r="M54123" s="85"/>
    </row>
    <row r="54124" spans="13:13" ht="49.2" customHeight="1">
      <c r="M54124" s="85"/>
    </row>
    <row r="54125" spans="13:13" ht="49.2" customHeight="1">
      <c r="M54125" s="85"/>
    </row>
    <row r="54126" spans="13:13" ht="49.2" customHeight="1">
      <c r="M54126" s="85"/>
    </row>
    <row r="54127" spans="13:13" ht="49.2" customHeight="1">
      <c r="M54127" s="85"/>
    </row>
    <row r="54128" spans="13:13" ht="49.2" customHeight="1">
      <c r="M54128" s="85"/>
    </row>
    <row r="54129" spans="13:13" ht="49.2" customHeight="1">
      <c r="M54129" s="85"/>
    </row>
    <row r="54130" spans="13:13" ht="49.2" customHeight="1">
      <c r="M54130" s="85"/>
    </row>
    <row r="54131" spans="13:13" ht="49.2" customHeight="1">
      <c r="M54131" s="85"/>
    </row>
    <row r="54132" spans="13:13" ht="49.2" customHeight="1">
      <c r="M54132" s="85"/>
    </row>
    <row r="54133" spans="13:13" ht="49.2" customHeight="1">
      <c r="M54133" s="85"/>
    </row>
    <row r="54134" spans="13:13" ht="49.2" customHeight="1">
      <c r="M54134" s="85"/>
    </row>
    <row r="54135" spans="13:13" ht="49.2" customHeight="1">
      <c r="M54135" s="85"/>
    </row>
    <row r="54136" spans="13:13" ht="49.2" customHeight="1">
      <c r="M54136" s="85"/>
    </row>
    <row r="54137" spans="13:13" ht="49.2" customHeight="1">
      <c r="M54137" s="85"/>
    </row>
    <row r="54138" spans="13:13" ht="49.2" customHeight="1">
      <c r="M54138" s="85"/>
    </row>
    <row r="54139" spans="13:13" ht="49.2" customHeight="1">
      <c r="M54139" s="85"/>
    </row>
    <row r="54140" spans="13:13" ht="49.2" customHeight="1">
      <c r="M54140" s="85"/>
    </row>
    <row r="54141" spans="13:13" ht="49.2" customHeight="1">
      <c r="M54141" s="85"/>
    </row>
    <row r="54142" spans="13:13" ht="49.2" customHeight="1">
      <c r="M54142" s="85"/>
    </row>
    <row r="54143" spans="13:13" ht="49.2" customHeight="1">
      <c r="M54143" s="85"/>
    </row>
    <row r="54144" spans="13:13" ht="49.2" customHeight="1">
      <c r="M54144" s="85"/>
    </row>
    <row r="54145" spans="13:13" ht="49.2" customHeight="1">
      <c r="M54145" s="85"/>
    </row>
    <row r="54146" spans="13:13" ht="49.2" customHeight="1">
      <c r="M54146" s="85"/>
    </row>
    <row r="54147" spans="13:13" ht="49.2" customHeight="1">
      <c r="M54147" s="85"/>
    </row>
    <row r="54148" spans="13:13" ht="49.2" customHeight="1">
      <c r="M54148" s="85"/>
    </row>
    <row r="54149" spans="13:13" ht="49.2" customHeight="1">
      <c r="M54149" s="85"/>
    </row>
    <row r="54150" spans="13:13" ht="49.2" customHeight="1">
      <c r="M54150" s="85"/>
    </row>
    <row r="54151" spans="13:13" ht="49.2" customHeight="1">
      <c r="M54151" s="85"/>
    </row>
    <row r="54152" spans="13:13" ht="49.2" customHeight="1">
      <c r="M54152" s="85"/>
    </row>
    <row r="54153" spans="13:13" ht="49.2" customHeight="1">
      <c r="M54153" s="85"/>
    </row>
    <row r="54154" spans="13:13" ht="49.2" customHeight="1">
      <c r="M54154" s="85"/>
    </row>
    <row r="54155" spans="13:13" ht="49.2" customHeight="1">
      <c r="M54155" s="85"/>
    </row>
    <row r="54156" spans="13:13" ht="49.2" customHeight="1">
      <c r="M54156" s="85"/>
    </row>
    <row r="54157" spans="13:13" ht="49.2" customHeight="1">
      <c r="M54157" s="85"/>
    </row>
    <row r="54158" spans="13:13" ht="49.2" customHeight="1">
      <c r="M54158" s="85"/>
    </row>
    <row r="54159" spans="13:13" ht="49.2" customHeight="1">
      <c r="M54159" s="85"/>
    </row>
    <row r="54160" spans="13:13" ht="49.2" customHeight="1">
      <c r="M54160" s="85"/>
    </row>
    <row r="54161" spans="13:13" ht="49.2" customHeight="1">
      <c r="M54161" s="85"/>
    </row>
    <row r="54162" spans="13:13" ht="49.2" customHeight="1">
      <c r="M54162" s="85"/>
    </row>
    <row r="54163" spans="13:13" ht="49.2" customHeight="1">
      <c r="M54163" s="85"/>
    </row>
    <row r="54164" spans="13:13" ht="49.2" customHeight="1">
      <c r="M54164" s="85"/>
    </row>
    <row r="54165" spans="13:13" ht="49.2" customHeight="1">
      <c r="M54165" s="85"/>
    </row>
    <row r="54166" spans="13:13" ht="49.2" customHeight="1">
      <c r="M54166" s="85"/>
    </row>
    <row r="54167" spans="13:13" ht="49.2" customHeight="1">
      <c r="M54167" s="85"/>
    </row>
    <row r="54168" spans="13:13" ht="49.2" customHeight="1">
      <c r="M54168" s="85"/>
    </row>
    <row r="54169" spans="13:13" ht="49.2" customHeight="1">
      <c r="M54169" s="85"/>
    </row>
    <row r="54170" spans="13:13" ht="49.2" customHeight="1">
      <c r="M54170" s="85"/>
    </row>
    <row r="54171" spans="13:13" ht="49.2" customHeight="1">
      <c r="M54171" s="85"/>
    </row>
    <row r="54172" spans="13:13" ht="49.2" customHeight="1">
      <c r="M54172" s="85"/>
    </row>
    <row r="54173" spans="13:13" ht="49.2" customHeight="1">
      <c r="M54173" s="85"/>
    </row>
    <row r="54174" spans="13:13" ht="49.2" customHeight="1">
      <c r="M54174" s="85"/>
    </row>
    <row r="54175" spans="13:13" ht="49.2" customHeight="1">
      <c r="M54175" s="85"/>
    </row>
    <row r="54176" spans="13:13" ht="49.2" customHeight="1">
      <c r="M54176" s="85"/>
    </row>
    <row r="54177" spans="13:13" ht="49.2" customHeight="1">
      <c r="M54177" s="85"/>
    </row>
    <row r="54178" spans="13:13" ht="49.2" customHeight="1">
      <c r="M54178" s="85"/>
    </row>
    <row r="54179" spans="13:13" ht="49.2" customHeight="1">
      <c r="M54179" s="85"/>
    </row>
    <row r="54180" spans="13:13" ht="49.2" customHeight="1">
      <c r="M54180" s="85"/>
    </row>
    <row r="54181" spans="13:13" ht="49.2" customHeight="1">
      <c r="M54181" s="85"/>
    </row>
    <row r="54182" spans="13:13" ht="49.2" customHeight="1">
      <c r="M54182" s="85"/>
    </row>
    <row r="54183" spans="13:13" ht="49.2" customHeight="1">
      <c r="M54183" s="85"/>
    </row>
    <row r="54184" spans="13:13" ht="49.2" customHeight="1">
      <c r="M54184" s="85"/>
    </row>
    <row r="54185" spans="13:13" ht="49.2" customHeight="1">
      <c r="M54185" s="85"/>
    </row>
    <row r="54186" spans="13:13" ht="49.2" customHeight="1">
      <c r="M54186" s="85"/>
    </row>
    <row r="54187" spans="13:13" ht="49.2" customHeight="1">
      <c r="M54187" s="85"/>
    </row>
    <row r="54188" spans="13:13" ht="49.2" customHeight="1">
      <c r="M54188" s="85"/>
    </row>
    <row r="54189" spans="13:13" ht="49.2" customHeight="1">
      <c r="M54189" s="85"/>
    </row>
    <row r="54190" spans="13:13" ht="49.2" customHeight="1">
      <c r="M54190" s="85"/>
    </row>
    <row r="54191" spans="13:13" ht="49.2" customHeight="1">
      <c r="M54191" s="85"/>
    </row>
    <row r="54192" spans="13:13" ht="49.2" customHeight="1">
      <c r="M54192" s="85"/>
    </row>
    <row r="54193" spans="13:13" ht="49.2" customHeight="1">
      <c r="M54193" s="85"/>
    </row>
    <row r="54194" spans="13:13" ht="49.2" customHeight="1">
      <c r="M54194" s="85"/>
    </row>
    <row r="54195" spans="13:13" ht="49.2" customHeight="1">
      <c r="M54195" s="85"/>
    </row>
    <row r="54196" spans="13:13" ht="49.2" customHeight="1">
      <c r="M54196" s="85"/>
    </row>
    <row r="54197" spans="13:13" ht="49.2" customHeight="1">
      <c r="M54197" s="85"/>
    </row>
    <row r="54198" spans="13:13" ht="49.2" customHeight="1">
      <c r="M54198" s="85"/>
    </row>
    <row r="54199" spans="13:13" ht="49.2" customHeight="1">
      <c r="M54199" s="85"/>
    </row>
    <row r="54200" spans="13:13" ht="49.2" customHeight="1">
      <c r="M54200" s="85"/>
    </row>
    <row r="54201" spans="13:13" ht="49.2" customHeight="1">
      <c r="M54201" s="85"/>
    </row>
    <row r="54202" spans="13:13" ht="49.2" customHeight="1">
      <c r="M54202" s="85"/>
    </row>
    <row r="54203" spans="13:13" ht="49.2" customHeight="1">
      <c r="M54203" s="85"/>
    </row>
    <row r="54204" spans="13:13" ht="49.2" customHeight="1">
      <c r="M54204" s="85"/>
    </row>
    <row r="54205" spans="13:13" ht="49.2" customHeight="1">
      <c r="M54205" s="85"/>
    </row>
    <row r="54206" spans="13:13" ht="49.2" customHeight="1">
      <c r="M54206" s="85"/>
    </row>
    <row r="54207" spans="13:13" ht="49.2" customHeight="1">
      <c r="M54207" s="85"/>
    </row>
    <row r="54208" spans="13:13" ht="49.2" customHeight="1">
      <c r="M54208" s="85"/>
    </row>
    <row r="54209" spans="13:13" ht="49.2" customHeight="1">
      <c r="M54209" s="85"/>
    </row>
    <row r="54210" spans="13:13" ht="49.2" customHeight="1">
      <c r="M54210" s="85"/>
    </row>
    <row r="54211" spans="13:13" ht="49.2" customHeight="1">
      <c r="M54211" s="85"/>
    </row>
    <row r="54212" spans="13:13" ht="49.2" customHeight="1">
      <c r="M54212" s="85"/>
    </row>
    <row r="54213" spans="13:13" ht="49.2" customHeight="1">
      <c r="M54213" s="85"/>
    </row>
    <row r="54214" spans="13:13" ht="49.2" customHeight="1">
      <c r="M54214" s="85"/>
    </row>
    <row r="54215" spans="13:13" ht="49.2" customHeight="1">
      <c r="M54215" s="85"/>
    </row>
    <row r="54216" spans="13:13" ht="49.2" customHeight="1">
      <c r="M54216" s="85"/>
    </row>
    <row r="54217" spans="13:13" ht="49.2" customHeight="1">
      <c r="M54217" s="85"/>
    </row>
    <row r="54218" spans="13:13" ht="49.2" customHeight="1">
      <c r="M54218" s="85"/>
    </row>
    <row r="54219" spans="13:13" ht="49.2" customHeight="1">
      <c r="M54219" s="85"/>
    </row>
    <row r="54220" spans="13:13" ht="49.2" customHeight="1">
      <c r="M54220" s="85"/>
    </row>
    <row r="54221" spans="13:13" ht="49.2" customHeight="1">
      <c r="M54221" s="85"/>
    </row>
    <row r="54222" spans="13:13" ht="49.2" customHeight="1">
      <c r="M54222" s="85"/>
    </row>
    <row r="54223" spans="13:13" ht="49.2" customHeight="1">
      <c r="M54223" s="85"/>
    </row>
    <row r="54224" spans="13:13" ht="49.2" customHeight="1">
      <c r="M54224" s="85"/>
    </row>
    <row r="54225" spans="13:13" ht="49.2" customHeight="1">
      <c r="M54225" s="85"/>
    </row>
    <row r="54226" spans="13:13" ht="49.2" customHeight="1">
      <c r="M54226" s="85"/>
    </row>
    <row r="54227" spans="13:13" ht="49.2" customHeight="1">
      <c r="M54227" s="85"/>
    </row>
    <row r="54228" spans="13:13" ht="49.2" customHeight="1">
      <c r="M54228" s="85"/>
    </row>
    <row r="54229" spans="13:13" ht="49.2" customHeight="1">
      <c r="M54229" s="85"/>
    </row>
    <row r="54230" spans="13:13" ht="49.2" customHeight="1">
      <c r="M54230" s="85"/>
    </row>
    <row r="54231" spans="13:13" ht="49.2" customHeight="1">
      <c r="M54231" s="85"/>
    </row>
    <row r="54232" spans="13:13" ht="49.2" customHeight="1">
      <c r="M54232" s="85"/>
    </row>
    <row r="54233" spans="13:13" ht="49.2" customHeight="1">
      <c r="M54233" s="85"/>
    </row>
    <row r="54234" spans="13:13" ht="49.2" customHeight="1">
      <c r="M54234" s="85"/>
    </row>
    <row r="54235" spans="13:13" ht="49.2" customHeight="1">
      <c r="M54235" s="85"/>
    </row>
    <row r="54236" spans="13:13" ht="49.2" customHeight="1">
      <c r="M54236" s="85"/>
    </row>
    <row r="54237" spans="13:13" ht="49.2" customHeight="1">
      <c r="M54237" s="85"/>
    </row>
    <row r="54238" spans="13:13" ht="49.2" customHeight="1">
      <c r="M54238" s="85"/>
    </row>
    <row r="54239" spans="13:13" ht="49.2" customHeight="1">
      <c r="M54239" s="85"/>
    </row>
    <row r="54240" spans="13:13" ht="49.2" customHeight="1">
      <c r="M54240" s="85"/>
    </row>
    <row r="54241" spans="13:13" ht="49.2" customHeight="1">
      <c r="M54241" s="85"/>
    </row>
    <row r="54242" spans="13:13" ht="49.2" customHeight="1">
      <c r="M54242" s="85"/>
    </row>
    <row r="54243" spans="13:13" ht="49.2" customHeight="1">
      <c r="M54243" s="85"/>
    </row>
    <row r="54244" spans="13:13" ht="49.2" customHeight="1">
      <c r="M54244" s="85"/>
    </row>
    <row r="54245" spans="13:13" ht="49.2" customHeight="1">
      <c r="M54245" s="85"/>
    </row>
    <row r="54246" spans="13:13" ht="49.2" customHeight="1">
      <c r="M54246" s="85"/>
    </row>
    <row r="54247" spans="13:13" ht="49.2" customHeight="1">
      <c r="M54247" s="85"/>
    </row>
    <row r="54248" spans="13:13" ht="49.2" customHeight="1">
      <c r="M54248" s="85"/>
    </row>
    <row r="54249" spans="13:13" ht="49.2" customHeight="1">
      <c r="M54249" s="85"/>
    </row>
    <row r="54250" spans="13:13" ht="49.2" customHeight="1">
      <c r="M54250" s="85"/>
    </row>
    <row r="54251" spans="13:13" ht="49.2" customHeight="1">
      <c r="M54251" s="85"/>
    </row>
    <row r="54252" spans="13:13" ht="49.2" customHeight="1">
      <c r="M54252" s="85"/>
    </row>
    <row r="54253" spans="13:13" ht="49.2" customHeight="1">
      <c r="M54253" s="85"/>
    </row>
    <row r="54254" spans="13:13" ht="49.2" customHeight="1">
      <c r="M54254" s="85"/>
    </row>
    <row r="54255" spans="13:13" ht="49.2" customHeight="1">
      <c r="M54255" s="85"/>
    </row>
    <row r="54256" spans="13:13" ht="49.2" customHeight="1">
      <c r="M54256" s="85"/>
    </row>
    <row r="54257" spans="13:13" ht="49.2" customHeight="1">
      <c r="M54257" s="85"/>
    </row>
    <row r="54258" spans="13:13" ht="49.2" customHeight="1">
      <c r="M54258" s="85"/>
    </row>
    <row r="54259" spans="13:13" ht="49.2" customHeight="1">
      <c r="M54259" s="85"/>
    </row>
    <row r="54260" spans="13:13" ht="49.2" customHeight="1">
      <c r="M54260" s="85"/>
    </row>
    <row r="54261" spans="13:13" ht="49.2" customHeight="1">
      <c r="M54261" s="85"/>
    </row>
    <row r="54262" spans="13:13" ht="49.2" customHeight="1">
      <c r="M54262" s="85"/>
    </row>
    <row r="54263" spans="13:13" ht="49.2" customHeight="1">
      <c r="M54263" s="85"/>
    </row>
    <row r="54264" spans="13:13" ht="49.2" customHeight="1">
      <c r="M54264" s="85"/>
    </row>
    <row r="54265" spans="13:13" ht="49.2" customHeight="1">
      <c r="M54265" s="85"/>
    </row>
    <row r="54266" spans="13:13" ht="49.2" customHeight="1">
      <c r="M54266" s="85"/>
    </row>
    <row r="54267" spans="13:13" ht="49.2" customHeight="1">
      <c r="M54267" s="85"/>
    </row>
    <row r="54268" spans="13:13" ht="49.2" customHeight="1">
      <c r="M54268" s="85"/>
    </row>
    <row r="54269" spans="13:13" ht="49.2" customHeight="1">
      <c r="M54269" s="85"/>
    </row>
    <row r="54270" spans="13:13" ht="49.2" customHeight="1">
      <c r="M54270" s="85"/>
    </row>
    <row r="54271" spans="13:13" ht="49.2" customHeight="1">
      <c r="M54271" s="85"/>
    </row>
    <row r="54272" spans="13:13" ht="49.2" customHeight="1">
      <c r="M54272" s="85"/>
    </row>
    <row r="54273" spans="13:13" ht="49.2" customHeight="1">
      <c r="M54273" s="85"/>
    </row>
    <row r="54274" spans="13:13" ht="49.2" customHeight="1">
      <c r="M54274" s="85"/>
    </row>
    <row r="54275" spans="13:13" ht="49.2" customHeight="1">
      <c r="M54275" s="85"/>
    </row>
    <row r="54276" spans="13:13" ht="49.2" customHeight="1">
      <c r="M54276" s="85"/>
    </row>
    <row r="54277" spans="13:13" ht="49.2" customHeight="1">
      <c r="M54277" s="85"/>
    </row>
    <row r="54278" spans="13:13" ht="49.2" customHeight="1">
      <c r="M54278" s="85"/>
    </row>
    <row r="54279" spans="13:13" ht="49.2" customHeight="1">
      <c r="M54279" s="85"/>
    </row>
    <row r="54280" spans="13:13" ht="49.2" customHeight="1">
      <c r="M54280" s="85"/>
    </row>
    <row r="54281" spans="13:13" ht="49.2" customHeight="1">
      <c r="M54281" s="85"/>
    </row>
    <row r="54282" spans="13:13" ht="49.2" customHeight="1">
      <c r="M54282" s="85"/>
    </row>
    <row r="54283" spans="13:13" ht="49.2" customHeight="1">
      <c r="M54283" s="85"/>
    </row>
    <row r="54284" spans="13:13" ht="49.2" customHeight="1">
      <c r="M54284" s="85"/>
    </row>
    <row r="54285" spans="13:13" ht="49.2" customHeight="1">
      <c r="M54285" s="85"/>
    </row>
    <row r="54286" spans="13:13" ht="49.2" customHeight="1">
      <c r="M54286" s="85"/>
    </row>
    <row r="54287" spans="13:13" ht="49.2" customHeight="1">
      <c r="M54287" s="85"/>
    </row>
    <row r="54288" spans="13:13" ht="49.2" customHeight="1">
      <c r="M54288" s="85"/>
    </row>
    <row r="54289" spans="13:13" ht="49.2" customHeight="1">
      <c r="M54289" s="85"/>
    </row>
    <row r="54290" spans="13:13" ht="49.2" customHeight="1">
      <c r="M54290" s="85"/>
    </row>
    <row r="54291" spans="13:13" ht="49.2" customHeight="1">
      <c r="M54291" s="85"/>
    </row>
    <row r="54292" spans="13:13" ht="49.2" customHeight="1">
      <c r="M54292" s="85"/>
    </row>
    <row r="54293" spans="13:13" ht="49.2" customHeight="1">
      <c r="M54293" s="85"/>
    </row>
    <row r="54294" spans="13:13" ht="49.2" customHeight="1">
      <c r="M54294" s="85"/>
    </row>
    <row r="54295" spans="13:13" ht="49.2" customHeight="1">
      <c r="M54295" s="85"/>
    </row>
    <row r="54296" spans="13:13" ht="49.2" customHeight="1">
      <c r="M54296" s="85"/>
    </row>
    <row r="54297" spans="13:13" ht="49.2" customHeight="1">
      <c r="M54297" s="85"/>
    </row>
    <row r="54298" spans="13:13" ht="49.2" customHeight="1">
      <c r="M54298" s="85"/>
    </row>
    <row r="54299" spans="13:13" ht="49.2" customHeight="1">
      <c r="M54299" s="85"/>
    </row>
    <row r="54300" spans="13:13" ht="49.2" customHeight="1">
      <c r="M54300" s="85"/>
    </row>
    <row r="54301" spans="13:13" ht="49.2" customHeight="1">
      <c r="M54301" s="85"/>
    </row>
    <row r="54302" spans="13:13" ht="49.2" customHeight="1">
      <c r="M54302" s="85"/>
    </row>
    <row r="54303" spans="13:13" ht="49.2" customHeight="1">
      <c r="M54303" s="85"/>
    </row>
    <row r="54304" spans="13:13" ht="49.2" customHeight="1">
      <c r="M54304" s="85"/>
    </row>
    <row r="54305" spans="13:13" ht="49.2" customHeight="1">
      <c r="M54305" s="85"/>
    </row>
    <row r="54306" spans="13:13" ht="49.2" customHeight="1">
      <c r="M54306" s="85"/>
    </row>
    <row r="54307" spans="13:13" ht="49.2" customHeight="1">
      <c r="M54307" s="85"/>
    </row>
    <row r="54308" spans="13:13" ht="49.2" customHeight="1">
      <c r="M54308" s="85"/>
    </row>
    <row r="54309" spans="13:13" ht="49.2" customHeight="1">
      <c r="M54309" s="85"/>
    </row>
    <row r="54310" spans="13:13" ht="49.2" customHeight="1">
      <c r="M54310" s="85"/>
    </row>
    <row r="54311" spans="13:13" ht="49.2" customHeight="1">
      <c r="M54311" s="85"/>
    </row>
    <row r="54312" spans="13:13" ht="49.2" customHeight="1">
      <c r="M54312" s="85"/>
    </row>
    <row r="54313" spans="13:13" ht="49.2" customHeight="1">
      <c r="M54313" s="85"/>
    </row>
    <row r="54314" spans="13:13" ht="49.2" customHeight="1">
      <c r="M54314" s="85"/>
    </row>
    <row r="54315" spans="13:13" ht="49.2" customHeight="1">
      <c r="M54315" s="85"/>
    </row>
    <row r="54316" spans="13:13" ht="49.2" customHeight="1">
      <c r="M54316" s="85"/>
    </row>
    <row r="54317" spans="13:13" ht="49.2" customHeight="1">
      <c r="M54317" s="85"/>
    </row>
    <row r="54318" spans="13:13" ht="49.2" customHeight="1">
      <c r="M54318" s="85"/>
    </row>
    <row r="54319" spans="13:13" ht="49.2" customHeight="1">
      <c r="M54319" s="85"/>
    </row>
    <row r="54320" spans="13:13" ht="49.2" customHeight="1">
      <c r="M54320" s="85"/>
    </row>
    <row r="54321" spans="13:13" ht="49.2" customHeight="1">
      <c r="M54321" s="85"/>
    </row>
    <row r="54322" spans="13:13" ht="49.2" customHeight="1">
      <c r="M54322" s="85"/>
    </row>
    <row r="54323" spans="13:13" ht="49.2" customHeight="1">
      <c r="M54323" s="85"/>
    </row>
    <row r="54324" spans="13:13" ht="49.2" customHeight="1">
      <c r="M54324" s="85"/>
    </row>
    <row r="54325" spans="13:13" ht="49.2" customHeight="1">
      <c r="M54325" s="85"/>
    </row>
    <row r="54326" spans="13:13" ht="49.2" customHeight="1">
      <c r="M54326" s="85"/>
    </row>
    <row r="54327" spans="13:13" ht="49.2" customHeight="1">
      <c r="M54327" s="85"/>
    </row>
    <row r="54328" spans="13:13" ht="49.2" customHeight="1">
      <c r="M54328" s="85"/>
    </row>
    <row r="54329" spans="13:13" ht="49.2" customHeight="1">
      <c r="M54329" s="85"/>
    </row>
    <row r="54330" spans="13:13" ht="49.2" customHeight="1">
      <c r="M54330" s="85"/>
    </row>
    <row r="54331" spans="13:13" ht="49.2" customHeight="1">
      <c r="M54331" s="85"/>
    </row>
    <row r="54332" spans="13:13" ht="49.2" customHeight="1">
      <c r="M54332" s="85"/>
    </row>
    <row r="54333" spans="13:13" ht="49.2" customHeight="1">
      <c r="M54333" s="85"/>
    </row>
    <row r="54334" spans="13:13" ht="49.2" customHeight="1">
      <c r="M54334" s="85"/>
    </row>
    <row r="54335" spans="13:13" ht="49.2" customHeight="1">
      <c r="M54335" s="85"/>
    </row>
    <row r="54336" spans="13:13" ht="49.2" customHeight="1">
      <c r="M54336" s="85"/>
    </row>
    <row r="54337" spans="13:13" ht="49.2" customHeight="1">
      <c r="M54337" s="85"/>
    </row>
    <row r="54338" spans="13:13" ht="49.2" customHeight="1">
      <c r="M54338" s="85"/>
    </row>
    <row r="54339" spans="13:13" ht="49.2" customHeight="1">
      <c r="M54339" s="85"/>
    </row>
    <row r="54340" spans="13:13" ht="49.2" customHeight="1">
      <c r="M54340" s="85"/>
    </row>
    <row r="54341" spans="13:13" ht="49.2" customHeight="1">
      <c r="M54341" s="85"/>
    </row>
    <row r="54342" spans="13:13" ht="49.2" customHeight="1">
      <c r="M54342" s="85"/>
    </row>
    <row r="54343" spans="13:13" ht="49.2" customHeight="1">
      <c r="M54343" s="85"/>
    </row>
    <row r="54344" spans="13:13" ht="49.2" customHeight="1">
      <c r="M54344" s="85"/>
    </row>
    <row r="54345" spans="13:13" ht="49.2" customHeight="1">
      <c r="M54345" s="85"/>
    </row>
    <row r="54346" spans="13:13" ht="49.2" customHeight="1">
      <c r="M54346" s="85"/>
    </row>
    <row r="54347" spans="13:13" ht="49.2" customHeight="1">
      <c r="M54347" s="85"/>
    </row>
    <row r="54348" spans="13:13" ht="49.2" customHeight="1">
      <c r="M54348" s="85"/>
    </row>
    <row r="54349" spans="13:13" ht="49.2" customHeight="1">
      <c r="M54349" s="85"/>
    </row>
    <row r="54350" spans="13:13" ht="49.2" customHeight="1">
      <c r="M54350" s="85"/>
    </row>
    <row r="54351" spans="13:13" ht="49.2" customHeight="1">
      <c r="M54351" s="85"/>
    </row>
    <row r="54352" spans="13:13" ht="49.2" customHeight="1">
      <c r="M54352" s="85"/>
    </row>
    <row r="54353" spans="13:13" ht="49.2" customHeight="1">
      <c r="M54353" s="85"/>
    </row>
    <row r="54354" spans="13:13" ht="49.2" customHeight="1">
      <c r="M54354" s="85"/>
    </row>
    <row r="54355" spans="13:13" ht="49.2" customHeight="1">
      <c r="M54355" s="85"/>
    </row>
    <row r="54356" spans="13:13" ht="49.2" customHeight="1">
      <c r="M54356" s="85"/>
    </row>
    <row r="54357" spans="13:13" ht="49.2" customHeight="1">
      <c r="M54357" s="85"/>
    </row>
    <row r="54358" spans="13:13" ht="49.2" customHeight="1">
      <c r="M54358" s="85"/>
    </row>
    <row r="54359" spans="13:13" ht="49.2" customHeight="1">
      <c r="M54359" s="85"/>
    </row>
    <row r="54360" spans="13:13" ht="49.2" customHeight="1">
      <c r="M54360" s="85"/>
    </row>
    <row r="54361" spans="13:13" ht="49.2" customHeight="1">
      <c r="M54361" s="85"/>
    </row>
    <row r="54362" spans="13:13" ht="49.2" customHeight="1">
      <c r="M54362" s="85"/>
    </row>
    <row r="54363" spans="13:13" ht="49.2" customHeight="1">
      <c r="M54363" s="85"/>
    </row>
    <row r="54364" spans="13:13" ht="49.2" customHeight="1">
      <c r="M54364" s="85"/>
    </row>
    <row r="54365" spans="13:13" ht="49.2" customHeight="1">
      <c r="M54365" s="85"/>
    </row>
    <row r="54366" spans="13:13" ht="49.2" customHeight="1">
      <c r="M54366" s="85"/>
    </row>
    <row r="54367" spans="13:13" ht="49.2" customHeight="1">
      <c r="M54367" s="85"/>
    </row>
    <row r="54368" spans="13:13" ht="49.2" customHeight="1">
      <c r="M54368" s="85"/>
    </row>
    <row r="54369" spans="13:13" ht="49.2" customHeight="1">
      <c r="M54369" s="85"/>
    </row>
    <row r="54370" spans="13:13" ht="49.2" customHeight="1">
      <c r="M54370" s="85"/>
    </row>
    <row r="54371" spans="13:13" ht="49.2" customHeight="1">
      <c r="M54371" s="85"/>
    </row>
    <row r="54372" spans="13:13" ht="49.2" customHeight="1">
      <c r="M54372" s="85"/>
    </row>
    <row r="54373" spans="13:13" ht="49.2" customHeight="1">
      <c r="M54373" s="85"/>
    </row>
    <row r="54374" spans="13:13" ht="49.2" customHeight="1">
      <c r="M54374" s="85"/>
    </row>
    <row r="54375" spans="13:13" ht="49.2" customHeight="1">
      <c r="M54375" s="85"/>
    </row>
    <row r="54376" spans="13:13" ht="49.2" customHeight="1">
      <c r="M54376" s="85"/>
    </row>
    <row r="54377" spans="13:13" ht="49.2" customHeight="1">
      <c r="M54377" s="85"/>
    </row>
    <row r="54378" spans="13:13" ht="49.2" customHeight="1">
      <c r="M54378" s="85"/>
    </row>
    <row r="54379" spans="13:13" ht="49.2" customHeight="1">
      <c r="M54379" s="85"/>
    </row>
    <row r="54380" spans="13:13" ht="49.2" customHeight="1">
      <c r="M54380" s="85"/>
    </row>
    <row r="54381" spans="13:13" ht="49.2" customHeight="1">
      <c r="M54381" s="85"/>
    </row>
    <row r="54382" spans="13:13" ht="49.2" customHeight="1">
      <c r="M54382" s="85"/>
    </row>
    <row r="54383" spans="13:13" ht="49.2" customHeight="1">
      <c r="M54383" s="85"/>
    </row>
    <row r="54384" spans="13:13" ht="49.2" customHeight="1">
      <c r="M54384" s="85"/>
    </row>
    <row r="54385" spans="13:13" ht="49.2" customHeight="1">
      <c r="M54385" s="85"/>
    </row>
    <row r="54386" spans="13:13" ht="49.2" customHeight="1">
      <c r="M54386" s="85"/>
    </row>
    <row r="54387" spans="13:13" ht="49.2" customHeight="1">
      <c r="M54387" s="85"/>
    </row>
    <row r="54388" spans="13:13" ht="49.2" customHeight="1">
      <c r="M54388" s="85"/>
    </row>
    <row r="54389" spans="13:13" ht="49.2" customHeight="1">
      <c r="M54389" s="85"/>
    </row>
    <row r="54390" spans="13:13" ht="49.2" customHeight="1">
      <c r="M54390" s="85"/>
    </row>
    <row r="54391" spans="13:13" ht="49.2" customHeight="1">
      <c r="M54391" s="85"/>
    </row>
    <row r="54392" spans="13:13" ht="49.2" customHeight="1">
      <c r="M54392" s="85"/>
    </row>
    <row r="54393" spans="13:13" ht="49.2" customHeight="1">
      <c r="M54393" s="85"/>
    </row>
    <row r="54394" spans="13:13" ht="49.2" customHeight="1">
      <c r="M54394" s="85"/>
    </row>
    <row r="54395" spans="13:13" ht="49.2" customHeight="1">
      <c r="M54395" s="85"/>
    </row>
    <row r="54396" spans="13:13" ht="49.2" customHeight="1">
      <c r="M54396" s="85"/>
    </row>
    <row r="54397" spans="13:13" ht="49.2" customHeight="1">
      <c r="M54397" s="85"/>
    </row>
    <row r="54398" spans="13:13" ht="49.2" customHeight="1">
      <c r="M54398" s="85"/>
    </row>
    <row r="54399" spans="13:13" ht="49.2" customHeight="1">
      <c r="M54399" s="85"/>
    </row>
    <row r="54400" spans="13:13" ht="49.2" customHeight="1">
      <c r="M54400" s="85"/>
    </row>
    <row r="54401" spans="13:13" ht="49.2" customHeight="1">
      <c r="M54401" s="85"/>
    </row>
    <row r="54402" spans="13:13" ht="49.2" customHeight="1">
      <c r="M54402" s="85"/>
    </row>
    <row r="54403" spans="13:13" ht="49.2" customHeight="1">
      <c r="M54403" s="85"/>
    </row>
    <row r="54404" spans="13:13" ht="49.2" customHeight="1">
      <c r="M54404" s="85"/>
    </row>
    <row r="54405" spans="13:13" ht="49.2" customHeight="1">
      <c r="M54405" s="85"/>
    </row>
    <row r="54406" spans="13:13" ht="49.2" customHeight="1">
      <c r="M54406" s="85"/>
    </row>
    <row r="54407" spans="13:13" ht="49.2" customHeight="1">
      <c r="M54407" s="85"/>
    </row>
    <row r="54408" spans="13:13" ht="49.2" customHeight="1">
      <c r="M54408" s="85"/>
    </row>
    <row r="54409" spans="13:13" ht="49.2" customHeight="1">
      <c r="M54409" s="85"/>
    </row>
    <row r="54410" spans="13:13" ht="49.2" customHeight="1">
      <c r="M54410" s="85"/>
    </row>
    <row r="54411" spans="13:13" ht="49.2" customHeight="1">
      <c r="M54411" s="85"/>
    </row>
    <row r="54412" spans="13:13" ht="49.2" customHeight="1">
      <c r="M54412" s="85"/>
    </row>
    <row r="54413" spans="13:13" ht="49.2" customHeight="1">
      <c r="M54413" s="85"/>
    </row>
    <row r="54414" spans="13:13" ht="49.2" customHeight="1">
      <c r="M54414" s="85"/>
    </row>
    <row r="54415" spans="13:13" ht="49.2" customHeight="1">
      <c r="M54415" s="85"/>
    </row>
    <row r="54416" spans="13:13" ht="49.2" customHeight="1">
      <c r="M54416" s="85"/>
    </row>
    <row r="54417" spans="13:13" ht="49.2" customHeight="1">
      <c r="M54417" s="85"/>
    </row>
    <row r="54418" spans="13:13" ht="49.2" customHeight="1">
      <c r="M54418" s="85"/>
    </row>
    <row r="54419" spans="13:13" ht="49.2" customHeight="1">
      <c r="M54419" s="85"/>
    </row>
    <row r="54420" spans="13:13" ht="49.2" customHeight="1">
      <c r="M54420" s="85"/>
    </row>
    <row r="54421" spans="13:13" ht="49.2" customHeight="1">
      <c r="M54421" s="85"/>
    </row>
    <row r="54422" spans="13:13" ht="49.2" customHeight="1">
      <c r="M54422" s="85"/>
    </row>
    <row r="54423" spans="13:13" ht="49.2" customHeight="1">
      <c r="M54423" s="85"/>
    </row>
    <row r="54424" spans="13:13" ht="49.2" customHeight="1">
      <c r="M54424" s="85"/>
    </row>
    <row r="54425" spans="13:13" ht="49.2" customHeight="1">
      <c r="M54425" s="85"/>
    </row>
    <row r="54426" spans="13:13" ht="49.2" customHeight="1">
      <c r="M54426" s="85"/>
    </row>
    <row r="54427" spans="13:13" ht="49.2" customHeight="1">
      <c r="M54427" s="85"/>
    </row>
    <row r="54428" spans="13:13" ht="49.2" customHeight="1">
      <c r="M54428" s="85"/>
    </row>
    <row r="54429" spans="13:13" ht="49.2" customHeight="1">
      <c r="M54429" s="85"/>
    </row>
    <row r="54430" spans="13:13" ht="49.2" customHeight="1">
      <c r="M54430" s="85"/>
    </row>
    <row r="54431" spans="13:13" ht="49.2" customHeight="1">
      <c r="M54431" s="85"/>
    </row>
    <row r="54432" spans="13:13" ht="49.2" customHeight="1">
      <c r="M54432" s="85"/>
    </row>
    <row r="54433" spans="13:13" ht="49.2" customHeight="1">
      <c r="M54433" s="85"/>
    </row>
    <row r="54434" spans="13:13" ht="49.2" customHeight="1">
      <c r="M54434" s="85"/>
    </row>
    <row r="54435" spans="13:13" ht="49.2" customHeight="1">
      <c r="M54435" s="85"/>
    </row>
    <row r="54436" spans="13:13" ht="49.2" customHeight="1">
      <c r="M54436" s="85"/>
    </row>
    <row r="54437" spans="13:13" ht="49.2" customHeight="1">
      <c r="M54437" s="85"/>
    </row>
    <row r="54438" spans="13:13" ht="49.2" customHeight="1">
      <c r="M54438" s="85"/>
    </row>
    <row r="54439" spans="13:13" ht="49.2" customHeight="1">
      <c r="M54439" s="85"/>
    </row>
    <row r="54440" spans="13:13" ht="49.2" customHeight="1">
      <c r="M54440" s="85"/>
    </row>
    <row r="54441" spans="13:13" ht="49.2" customHeight="1">
      <c r="M54441" s="85"/>
    </row>
    <row r="54442" spans="13:13" ht="49.2" customHeight="1">
      <c r="M54442" s="85"/>
    </row>
    <row r="54443" spans="13:13" ht="49.2" customHeight="1">
      <c r="M54443" s="85"/>
    </row>
    <row r="54444" spans="13:13" ht="49.2" customHeight="1">
      <c r="M54444" s="85"/>
    </row>
    <row r="54445" spans="13:13" ht="49.2" customHeight="1">
      <c r="M54445" s="85"/>
    </row>
    <row r="54446" spans="13:13" ht="49.2" customHeight="1">
      <c r="M54446" s="85"/>
    </row>
    <row r="54447" spans="13:13" ht="49.2" customHeight="1">
      <c r="M54447" s="85"/>
    </row>
    <row r="54448" spans="13:13" ht="49.2" customHeight="1">
      <c r="M54448" s="85"/>
    </row>
    <row r="54449" spans="13:13" ht="49.2" customHeight="1">
      <c r="M54449" s="85"/>
    </row>
    <row r="54450" spans="13:13" ht="49.2" customHeight="1">
      <c r="M54450" s="85"/>
    </row>
    <row r="54451" spans="13:13" ht="49.2" customHeight="1">
      <c r="M54451" s="85"/>
    </row>
    <row r="54452" spans="13:13" ht="49.2" customHeight="1">
      <c r="M54452" s="85"/>
    </row>
    <row r="54453" spans="13:13" ht="49.2" customHeight="1">
      <c r="M54453" s="85"/>
    </row>
    <row r="54454" spans="13:13" ht="49.2" customHeight="1">
      <c r="M54454" s="85"/>
    </row>
    <row r="54455" spans="13:13" ht="49.2" customHeight="1">
      <c r="M54455" s="85"/>
    </row>
    <row r="54456" spans="13:13" ht="49.2" customHeight="1">
      <c r="M54456" s="85"/>
    </row>
    <row r="54457" spans="13:13" ht="49.2" customHeight="1">
      <c r="M54457" s="85"/>
    </row>
    <row r="54458" spans="13:13" ht="49.2" customHeight="1">
      <c r="M54458" s="85"/>
    </row>
    <row r="54459" spans="13:13" ht="49.2" customHeight="1">
      <c r="M54459" s="85"/>
    </row>
    <row r="54460" spans="13:13" ht="49.2" customHeight="1">
      <c r="M54460" s="85"/>
    </row>
    <row r="54461" spans="13:13" ht="49.2" customHeight="1">
      <c r="M54461" s="85"/>
    </row>
    <row r="54462" spans="13:13" ht="49.2" customHeight="1">
      <c r="M54462" s="85"/>
    </row>
    <row r="54463" spans="13:13" ht="49.2" customHeight="1">
      <c r="M54463" s="85"/>
    </row>
    <row r="54464" spans="13:13" ht="49.2" customHeight="1">
      <c r="M54464" s="85"/>
    </row>
    <row r="54465" spans="13:13" ht="49.2" customHeight="1">
      <c r="M54465" s="85"/>
    </row>
    <row r="54466" spans="13:13" ht="49.2" customHeight="1">
      <c r="M54466" s="85"/>
    </row>
    <row r="54467" spans="13:13" ht="49.2" customHeight="1">
      <c r="M54467" s="85"/>
    </row>
    <row r="54468" spans="13:13" ht="49.2" customHeight="1">
      <c r="M54468" s="85"/>
    </row>
    <row r="54469" spans="13:13" ht="49.2" customHeight="1">
      <c r="M54469" s="85"/>
    </row>
    <row r="54470" spans="13:13" ht="49.2" customHeight="1">
      <c r="M54470" s="85"/>
    </row>
    <row r="54471" spans="13:13" ht="49.2" customHeight="1">
      <c r="M54471" s="85"/>
    </row>
    <row r="54472" spans="13:13" ht="49.2" customHeight="1">
      <c r="M54472" s="85"/>
    </row>
    <row r="54473" spans="13:13" ht="49.2" customHeight="1">
      <c r="M54473" s="85"/>
    </row>
    <row r="54474" spans="13:13" ht="49.2" customHeight="1">
      <c r="M54474" s="85"/>
    </row>
    <row r="54475" spans="13:13" ht="49.2" customHeight="1">
      <c r="M54475" s="85"/>
    </row>
    <row r="54476" spans="13:13" ht="49.2" customHeight="1">
      <c r="M54476" s="85"/>
    </row>
    <row r="54477" spans="13:13" ht="49.2" customHeight="1">
      <c r="M54477" s="85"/>
    </row>
    <row r="54478" spans="13:13" ht="49.2" customHeight="1">
      <c r="M54478" s="85"/>
    </row>
    <row r="54479" spans="13:13" ht="49.2" customHeight="1">
      <c r="M54479" s="85"/>
    </row>
    <row r="54480" spans="13:13" ht="49.2" customHeight="1">
      <c r="M54480" s="85"/>
    </row>
    <row r="54481" spans="13:13" ht="49.2" customHeight="1">
      <c r="M54481" s="85"/>
    </row>
    <row r="54482" spans="13:13" ht="49.2" customHeight="1">
      <c r="M54482" s="85"/>
    </row>
    <row r="54483" spans="13:13" ht="49.2" customHeight="1">
      <c r="M54483" s="85"/>
    </row>
    <row r="54484" spans="13:13" ht="49.2" customHeight="1">
      <c r="M54484" s="85"/>
    </row>
    <row r="54485" spans="13:13" ht="49.2" customHeight="1">
      <c r="M54485" s="85"/>
    </row>
    <row r="54486" spans="13:13" ht="49.2" customHeight="1">
      <c r="M54486" s="85"/>
    </row>
    <row r="54487" spans="13:13" ht="49.2" customHeight="1">
      <c r="M54487" s="85"/>
    </row>
    <row r="54488" spans="13:13" ht="49.2" customHeight="1">
      <c r="M54488" s="85"/>
    </row>
    <row r="54489" spans="13:13" ht="49.2" customHeight="1">
      <c r="M54489" s="85"/>
    </row>
    <row r="54490" spans="13:13" ht="49.2" customHeight="1">
      <c r="M54490" s="85"/>
    </row>
    <row r="54491" spans="13:13" ht="49.2" customHeight="1">
      <c r="M54491" s="85"/>
    </row>
    <row r="54492" spans="13:13" ht="49.2" customHeight="1">
      <c r="M54492" s="85"/>
    </row>
    <row r="54493" spans="13:13" ht="49.2" customHeight="1">
      <c r="M54493" s="85"/>
    </row>
    <row r="54494" spans="13:13" ht="49.2" customHeight="1">
      <c r="M54494" s="85"/>
    </row>
    <row r="54495" spans="13:13" ht="49.2" customHeight="1">
      <c r="M54495" s="85"/>
    </row>
    <row r="54496" spans="13:13" ht="49.2" customHeight="1">
      <c r="M54496" s="85"/>
    </row>
    <row r="54497" spans="13:13" ht="49.2" customHeight="1">
      <c r="M54497" s="85"/>
    </row>
    <row r="54498" spans="13:13" ht="49.2" customHeight="1">
      <c r="M54498" s="85"/>
    </row>
    <row r="54499" spans="13:13" ht="49.2" customHeight="1">
      <c r="M54499" s="85"/>
    </row>
    <row r="54500" spans="13:13" ht="49.2" customHeight="1">
      <c r="M54500" s="85"/>
    </row>
    <row r="54501" spans="13:13" ht="49.2" customHeight="1">
      <c r="M54501" s="85"/>
    </row>
    <row r="54502" spans="13:13" ht="49.2" customHeight="1">
      <c r="M54502" s="85"/>
    </row>
    <row r="54503" spans="13:13" ht="49.2" customHeight="1">
      <c r="M54503" s="85"/>
    </row>
    <row r="54504" spans="13:13" ht="49.2" customHeight="1">
      <c r="M54504" s="85"/>
    </row>
    <row r="54505" spans="13:13" ht="49.2" customHeight="1">
      <c r="M54505" s="85"/>
    </row>
    <row r="54506" spans="13:13" ht="49.2" customHeight="1">
      <c r="M54506" s="85"/>
    </row>
    <row r="54507" spans="13:13" ht="49.2" customHeight="1">
      <c r="M54507" s="85"/>
    </row>
    <row r="54508" spans="13:13" ht="49.2" customHeight="1">
      <c r="M54508" s="85"/>
    </row>
    <row r="54509" spans="13:13" ht="49.2" customHeight="1">
      <c r="M54509" s="85"/>
    </row>
    <row r="54510" spans="13:13" ht="49.2" customHeight="1">
      <c r="M54510" s="85"/>
    </row>
    <row r="54511" spans="13:13" ht="49.2" customHeight="1">
      <c r="M54511" s="85"/>
    </row>
    <row r="54512" spans="13:13" ht="49.2" customHeight="1">
      <c r="M54512" s="85"/>
    </row>
    <row r="54513" spans="13:13" ht="49.2" customHeight="1">
      <c r="M54513" s="85"/>
    </row>
    <row r="54514" spans="13:13" ht="49.2" customHeight="1">
      <c r="M54514" s="85"/>
    </row>
    <row r="54515" spans="13:13" ht="49.2" customHeight="1">
      <c r="M54515" s="85"/>
    </row>
    <row r="54516" spans="13:13" ht="49.2" customHeight="1">
      <c r="M54516" s="85"/>
    </row>
    <row r="54517" spans="13:13" ht="49.2" customHeight="1">
      <c r="M54517" s="85"/>
    </row>
    <row r="54518" spans="13:13" ht="49.2" customHeight="1">
      <c r="M54518" s="85"/>
    </row>
    <row r="54519" spans="13:13" ht="49.2" customHeight="1">
      <c r="M54519" s="85"/>
    </row>
    <row r="54520" spans="13:13" ht="49.2" customHeight="1">
      <c r="M54520" s="85"/>
    </row>
    <row r="54521" spans="13:13" ht="49.2" customHeight="1">
      <c r="M54521" s="85"/>
    </row>
    <row r="54522" spans="13:13" ht="49.2" customHeight="1">
      <c r="M54522" s="85"/>
    </row>
    <row r="54523" spans="13:13" ht="49.2" customHeight="1">
      <c r="M54523" s="85"/>
    </row>
    <row r="54524" spans="13:13" ht="49.2" customHeight="1">
      <c r="M54524" s="85"/>
    </row>
    <row r="54525" spans="13:13" ht="49.2" customHeight="1">
      <c r="M54525" s="85"/>
    </row>
    <row r="54526" spans="13:13" ht="49.2" customHeight="1">
      <c r="M54526" s="85"/>
    </row>
    <row r="54527" spans="13:13" ht="49.2" customHeight="1">
      <c r="M54527" s="85"/>
    </row>
    <row r="54528" spans="13:13" ht="49.2" customHeight="1">
      <c r="M54528" s="85"/>
    </row>
    <row r="54529" spans="13:13" ht="49.2" customHeight="1">
      <c r="M54529" s="85"/>
    </row>
    <row r="54530" spans="13:13" ht="49.2" customHeight="1">
      <c r="M54530" s="85"/>
    </row>
    <row r="54531" spans="13:13" ht="49.2" customHeight="1">
      <c r="M54531" s="85"/>
    </row>
    <row r="54532" spans="13:13" ht="49.2" customHeight="1">
      <c r="M54532" s="85"/>
    </row>
    <row r="54533" spans="13:13" ht="49.2" customHeight="1">
      <c r="M54533" s="85"/>
    </row>
    <row r="54534" spans="13:13" ht="49.2" customHeight="1">
      <c r="M54534" s="85"/>
    </row>
    <row r="54535" spans="13:13" ht="49.2" customHeight="1">
      <c r="M54535" s="85"/>
    </row>
    <row r="54536" spans="13:13" ht="49.2" customHeight="1">
      <c r="M54536" s="85"/>
    </row>
    <row r="54537" spans="13:13" ht="49.2" customHeight="1">
      <c r="M54537" s="85"/>
    </row>
    <row r="54538" spans="13:13" ht="49.2" customHeight="1">
      <c r="M54538" s="85"/>
    </row>
    <row r="54539" spans="13:13" ht="49.2" customHeight="1">
      <c r="M54539" s="85"/>
    </row>
    <row r="54540" spans="13:13" ht="49.2" customHeight="1">
      <c r="M54540" s="85"/>
    </row>
    <row r="54541" spans="13:13" ht="49.2" customHeight="1">
      <c r="M54541" s="85"/>
    </row>
    <row r="54542" spans="13:13" ht="49.2" customHeight="1">
      <c r="M54542" s="85"/>
    </row>
    <row r="54543" spans="13:13" ht="49.2" customHeight="1">
      <c r="M54543" s="85"/>
    </row>
    <row r="54544" spans="13:13" ht="49.2" customHeight="1">
      <c r="M54544" s="85"/>
    </row>
    <row r="54545" spans="13:13" ht="49.2" customHeight="1">
      <c r="M54545" s="85"/>
    </row>
    <row r="54546" spans="13:13" ht="49.2" customHeight="1">
      <c r="M54546" s="85"/>
    </row>
    <row r="54547" spans="13:13" ht="49.2" customHeight="1">
      <c r="M54547" s="85"/>
    </row>
    <row r="54548" spans="13:13" ht="49.2" customHeight="1">
      <c r="M54548" s="85"/>
    </row>
    <row r="54549" spans="13:13" ht="49.2" customHeight="1">
      <c r="M54549" s="85"/>
    </row>
    <row r="54550" spans="13:13" ht="49.2" customHeight="1">
      <c r="M54550" s="85"/>
    </row>
    <row r="54551" spans="13:13" ht="49.2" customHeight="1">
      <c r="M54551" s="85"/>
    </row>
    <row r="54552" spans="13:13" ht="49.2" customHeight="1">
      <c r="M54552" s="85"/>
    </row>
    <row r="54553" spans="13:13" ht="49.2" customHeight="1">
      <c r="M54553" s="85"/>
    </row>
    <row r="54554" spans="13:13" ht="49.2" customHeight="1">
      <c r="M54554" s="85"/>
    </row>
    <row r="54555" spans="13:13" ht="49.2" customHeight="1">
      <c r="M54555" s="85"/>
    </row>
    <row r="54556" spans="13:13" ht="49.2" customHeight="1">
      <c r="M54556" s="85"/>
    </row>
    <row r="54557" spans="13:13" ht="49.2" customHeight="1">
      <c r="M54557" s="85"/>
    </row>
    <row r="54558" spans="13:13" ht="49.2" customHeight="1">
      <c r="M54558" s="85"/>
    </row>
    <row r="54559" spans="13:13" ht="49.2" customHeight="1">
      <c r="M54559" s="85"/>
    </row>
    <row r="54560" spans="13:13" ht="49.2" customHeight="1">
      <c r="M54560" s="85"/>
    </row>
    <row r="54561" spans="13:13" ht="49.2" customHeight="1">
      <c r="M54561" s="85"/>
    </row>
    <row r="54562" spans="13:13" ht="49.2" customHeight="1">
      <c r="M54562" s="85"/>
    </row>
    <row r="54563" spans="13:13" ht="49.2" customHeight="1">
      <c r="M54563" s="85"/>
    </row>
    <row r="54564" spans="13:13" ht="49.2" customHeight="1">
      <c r="M54564" s="85"/>
    </row>
    <row r="54565" spans="13:13" ht="49.2" customHeight="1">
      <c r="M54565" s="85"/>
    </row>
    <row r="54566" spans="13:13" ht="49.2" customHeight="1">
      <c r="M54566" s="85"/>
    </row>
    <row r="54567" spans="13:13" ht="49.2" customHeight="1">
      <c r="M54567" s="85"/>
    </row>
    <row r="54568" spans="13:13" ht="49.2" customHeight="1">
      <c r="M54568" s="85"/>
    </row>
    <row r="54569" spans="13:13" ht="49.2" customHeight="1">
      <c r="M54569" s="85"/>
    </row>
    <row r="54570" spans="13:13" ht="49.2" customHeight="1">
      <c r="M54570" s="85"/>
    </row>
    <row r="54571" spans="13:13" ht="49.2" customHeight="1">
      <c r="M54571" s="85"/>
    </row>
    <row r="54572" spans="13:13" ht="49.2" customHeight="1">
      <c r="M54572" s="85"/>
    </row>
    <row r="54573" spans="13:13" ht="49.2" customHeight="1">
      <c r="M54573" s="85"/>
    </row>
    <row r="54574" spans="13:13" ht="49.2" customHeight="1">
      <c r="M54574" s="85"/>
    </row>
    <row r="54575" spans="13:13" ht="49.2" customHeight="1">
      <c r="M54575" s="85"/>
    </row>
    <row r="54576" spans="13:13" ht="49.2" customHeight="1">
      <c r="M54576" s="85"/>
    </row>
    <row r="54577" spans="13:13" ht="49.2" customHeight="1">
      <c r="M54577" s="85"/>
    </row>
    <row r="54578" spans="13:13" ht="49.2" customHeight="1">
      <c r="M54578" s="85"/>
    </row>
    <row r="54579" spans="13:13" ht="49.2" customHeight="1">
      <c r="M54579" s="85"/>
    </row>
    <row r="54580" spans="13:13" ht="49.2" customHeight="1">
      <c r="M54580" s="85"/>
    </row>
    <row r="54581" spans="13:13" ht="49.2" customHeight="1">
      <c r="M54581" s="85"/>
    </row>
    <row r="54582" spans="13:13" ht="49.2" customHeight="1">
      <c r="M54582" s="85"/>
    </row>
    <row r="54583" spans="13:13" ht="49.2" customHeight="1">
      <c r="M54583" s="85"/>
    </row>
    <row r="54584" spans="13:13" ht="49.2" customHeight="1">
      <c r="M54584" s="85"/>
    </row>
    <row r="54585" spans="13:13" ht="49.2" customHeight="1">
      <c r="M54585" s="85"/>
    </row>
    <row r="54586" spans="13:13" ht="49.2" customHeight="1">
      <c r="M54586" s="85"/>
    </row>
    <row r="54587" spans="13:13" ht="49.2" customHeight="1">
      <c r="M54587" s="85"/>
    </row>
    <row r="54588" spans="13:13" ht="49.2" customHeight="1">
      <c r="M54588" s="85"/>
    </row>
    <row r="54589" spans="13:13" ht="49.2" customHeight="1">
      <c r="M54589" s="85"/>
    </row>
    <row r="54590" spans="13:13" ht="49.2" customHeight="1">
      <c r="M54590" s="85"/>
    </row>
    <row r="54591" spans="13:13" ht="49.2" customHeight="1">
      <c r="M54591" s="85"/>
    </row>
    <row r="54592" spans="13:13" ht="49.2" customHeight="1">
      <c r="M54592" s="85"/>
    </row>
    <row r="54593" spans="13:13" ht="49.2" customHeight="1">
      <c r="M54593" s="85"/>
    </row>
    <row r="54594" spans="13:13" ht="49.2" customHeight="1">
      <c r="M54594" s="85"/>
    </row>
    <row r="54595" spans="13:13" ht="49.2" customHeight="1">
      <c r="M54595" s="85"/>
    </row>
    <row r="54596" spans="13:13" ht="49.2" customHeight="1">
      <c r="M54596" s="85"/>
    </row>
    <row r="54597" spans="13:13" ht="49.2" customHeight="1">
      <c r="M54597" s="85"/>
    </row>
    <row r="54598" spans="13:13" ht="49.2" customHeight="1">
      <c r="M54598" s="85"/>
    </row>
    <row r="54599" spans="13:13" ht="49.2" customHeight="1">
      <c r="M54599" s="85"/>
    </row>
    <row r="54600" spans="13:13" ht="49.2" customHeight="1">
      <c r="M54600" s="85"/>
    </row>
    <row r="54601" spans="13:13" ht="49.2" customHeight="1">
      <c r="M54601" s="85"/>
    </row>
    <row r="54602" spans="13:13" ht="49.2" customHeight="1">
      <c r="M54602" s="85"/>
    </row>
    <row r="54603" spans="13:13" ht="49.2" customHeight="1">
      <c r="M54603" s="85"/>
    </row>
    <row r="54604" spans="13:13" ht="49.2" customHeight="1">
      <c r="M54604" s="85"/>
    </row>
    <row r="54605" spans="13:13" ht="49.2" customHeight="1">
      <c r="M54605" s="85"/>
    </row>
    <row r="54606" spans="13:13" ht="49.2" customHeight="1">
      <c r="M54606" s="85"/>
    </row>
    <row r="54607" spans="13:13" ht="49.2" customHeight="1">
      <c r="M54607" s="85"/>
    </row>
    <row r="54608" spans="13:13" ht="49.2" customHeight="1">
      <c r="M54608" s="85"/>
    </row>
    <row r="54609" spans="13:13" ht="49.2" customHeight="1">
      <c r="M54609" s="85"/>
    </row>
    <row r="54610" spans="13:13" ht="49.2" customHeight="1">
      <c r="M54610" s="85"/>
    </row>
    <row r="54611" spans="13:13" ht="49.2" customHeight="1">
      <c r="M54611" s="85"/>
    </row>
    <row r="54612" spans="13:13" ht="49.2" customHeight="1">
      <c r="M54612" s="85"/>
    </row>
    <row r="54613" spans="13:13" ht="49.2" customHeight="1">
      <c r="M54613" s="85"/>
    </row>
    <row r="54614" spans="13:13" ht="49.2" customHeight="1">
      <c r="M54614" s="85"/>
    </row>
    <row r="54615" spans="13:13" ht="49.2" customHeight="1">
      <c r="M54615" s="85"/>
    </row>
    <row r="54616" spans="13:13" ht="49.2" customHeight="1">
      <c r="M54616" s="85"/>
    </row>
    <row r="54617" spans="13:13" ht="49.2" customHeight="1">
      <c r="M54617" s="85"/>
    </row>
    <row r="54618" spans="13:13" ht="49.2" customHeight="1">
      <c r="M54618" s="85"/>
    </row>
    <row r="54619" spans="13:13" ht="49.2" customHeight="1">
      <c r="M54619" s="85"/>
    </row>
    <row r="54620" spans="13:13" ht="49.2" customHeight="1">
      <c r="M54620" s="85"/>
    </row>
    <row r="54621" spans="13:13" ht="49.2" customHeight="1">
      <c r="M54621" s="85"/>
    </row>
    <row r="54622" spans="13:13" ht="49.2" customHeight="1">
      <c r="M54622" s="85"/>
    </row>
    <row r="54623" spans="13:13" ht="49.2" customHeight="1">
      <c r="M54623" s="85"/>
    </row>
    <row r="54624" spans="13:13" ht="49.2" customHeight="1">
      <c r="M54624" s="85"/>
    </row>
    <row r="54625" spans="13:13" ht="49.2" customHeight="1">
      <c r="M54625" s="85"/>
    </row>
    <row r="54626" spans="13:13" ht="49.2" customHeight="1">
      <c r="M54626" s="85"/>
    </row>
    <row r="54627" spans="13:13" ht="49.2" customHeight="1">
      <c r="M54627" s="85"/>
    </row>
    <row r="54628" spans="13:13" ht="49.2" customHeight="1">
      <c r="M54628" s="85"/>
    </row>
    <row r="54629" spans="13:13" ht="49.2" customHeight="1">
      <c r="M54629" s="85"/>
    </row>
    <row r="54630" spans="13:13" ht="49.2" customHeight="1">
      <c r="M54630" s="85"/>
    </row>
    <row r="54631" spans="13:13" ht="49.2" customHeight="1">
      <c r="M54631" s="85"/>
    </row>
    <row r="54632" spans="13:13" ht="49.2" customHeight="1">
      <c r="M54632" s="85"/>
    </row>
    <row r="54633" spans="13:13" ht="49.2" customHeight="1">
      <c r="M54633" s="85"/>
    </row>
    <row r="54634" spans="13:13" ht="49.2" customHeight="1">
      <c r="M54634" s="85"/>
    </row>
    <row r="54635" spans="13:13" ht="49.2" customHeight="1">
      <c r="M54635" s="85"/>
    </row>
    <row r="54636" spans="13:13" ht="49.2" customHeight="1">
      <c r="M54636" s="85"/>
    </row>
    <row r="54637" spans="13:13" ht="49.2" customHeight="1">
      <c r="M54637" s="85"/>
    </row>
    <row r="54638" spans="13:13" ht="49.2" customHeight="1">
      <c r="M54638" s="85"/>
    </row>
    <row r="54639" spans="13:13" ht="49.2" customHeight="1">
      <c r="M54639" s="85"/>
    </row>
    <row r="54640" spans="13:13" ht="49.2" customHeight="1">
      <c r="M54640" s="85"/>
    </row>
    <row r="54641" spans="13:13" ht="49.2" customHeight="1">
      <c r="M54641" s="85"/>
    </row>
    <row r="54642" spans="13:13" ht="49.2" customHeight="1">
      <c r="M54642" s="85"/>
    </row>
    <row r="54643" spans="13:13" ht="49.2" customHeight="1">
      <c r="M54643" s="85"/>
    </row>
    <row r="54644" spans="13:13" ht="49.2" customHeight="1">
      <c r="M54644" s="85"/>
    </row>
    <row r="54645" spans="13:13" ht="49.2" customHeight="1">
      <c r="M54645" s="85"/>
    </row>
    <row r="54646" spans="13:13" ht="49.2" customHeight="1">
      <c r="M54646" s="85"/>
    </row>
    <row r="54647" spans="13:13" ht="49.2" customHeight="1">
      <c r="M54647" s="85"/>
    </row>
    <row r="54648" spans="13:13" ht="49.2" customHeight="1">
      <c r="M54648" s="85"/>
    </row>
    <row r="54649" spans="13:13" ht="49.2" customHeight="1">
      <c r="M54649" s="85"/>
    </row>
    <row r="54650" spans="13:13" ht="49.2" customHeight="1">
      <c r="M54650" s="85"/>
    </row>
    <row r="54651" spans="13:13" ht="49.2" customHeight="1">
      <c r="M54651" s="85"/>
    </row>
    <row r="54652" spans="13:13" ht="49.2" customHeight="1">
      <c r="M54652" s="85"/>
    </row>
    <row r="54653" spans="13:13" ht="49.2" customHeight="1">
      <c r="M54653" s="85"/>
    </row>
    <row r="54654" spans="13:13" ht="49.2" customHeight="1">
      <c r="M54654" s="85"/>
    </row>
    <row r="54655" spans="13:13" ht="49.2" customHeight="1">
      <c r="M54655" s="85"/>
    </row>
    <row r="54656" spans="13:13" ht="49.2" customHeight="1">
      <c r="M54656" s="85"/>
    </row>
    <row r="54657" spans="13:13" ht="49.2" customHeight="1">
      <c r="M54657" s="85"/>
    </row>
    <row r="54658" spans="13:13" ht="49.2" customHeight="1">
      <c r="M54658" s="85"/>
    </row>
    <row r="54659" spans="13:13" ht="49.2" customHeight="1">
      <c r="M54659" s="85"/>
    </row>
    <row r="54660" spans="13:13" ht="49.2" customHeight="1">
      <c r="M54660" s="85"/>
    </row>
    <row r="54661" spans="13:13" ht="49.2" customHeight="1">
      <c r="M54661" s="85"/>
    </row>
    <row r="54662" spans="13:13" ht="49.2" customHeight="1">
      <c r="M54662" s="85"/>
    </row>
    <row r="54663" spans="13:13" ht="49.2" customHeight="1">
      <c r="M54663" s="85"/>
    </row>
    <row r="54664" spans="13:13" ht="49.2" customHeight="1">
      <c r="M54664" s="85"/>
    </row>
    <row r="54665" spans="13:13" ht="49.2" customHeight="1">
      <c r="M54665" s="85"/>
    </row>
    <row r="54666" spans="13:13" ht="49.2" customHeight="1">
      <c r="M54666" s="85"/>
    </row>
    <row r="54667" spans="13:13" ht="49.2" customHeight="1">
      <c r="M54667" s="85"/>
    </row>
    <row r="54668" spans="13:13" ht="49.2" customHeight="1">
      <c r="M54668" s="85"/>
    </row>
    <row r="54669" spans="13:13" ht="49.2" customHeight="1">
      <c r="M54669" s="85"/>
    </row>
    <row r="54670" spans="13:13" ht="49.2" customHeight="1">
      <c r="M54670" s="85"/>
    </row>
    <row r="54671" spans="13:13" ht="49.2" customHeight="1">
      <c r="M54671" s="85"/>
    </row>
    <row r="54672" spans="13:13" ht="49.2" customHeight="1">
      <c r="M54672" s="85"/>
    </row>
    <row r="54673" spans="13:13" ht="49.2" customHeight="1">
      <c r="M54673" s="85"/>
    </row>
    <row r="54674" spans="13:13" ht="49.2" customHeight="1">
      <c r="M54674" s="85"/>
    </row>
    <row r="54675" spans="13:13" ht="49.2" customHeight="1">
      <c r="M54675" s="85"/>
    </row>
    <row r="54676" spans="13:13" ht="49.2" customHeight="1">
      <c r="M54676" s="85"/>
    </row>
    <row r="54677" spans="13:13" ht="49.2" customHeight="1">
      <c r="M54677" s="85"/>
    </row>
    <row r="54678" spans="13:13" ht="49.2" customHeight="1">
      <c r="M54678" s="85"/>
    </row>
    <row r="54679" spans="13:13" ht="49.2" customHeight="1">
      <c r="M54679" s="85"/>
    </row>
    <row r="54680" spans="13:13" ht="49.2" customHeight="1">
      <c r="M54680" s="85"/>
    </row>
    <row r="54681" spans="13:13" ht="49.2" customHeight="1">
      <c r="M54681" s="85"/>
    </row>
    <row r="54682" spans="13:13" ht="49.2" customHeight="1">
      <c r="M54682" s="85"/>
    </row>
    <row r="54683" spans="13:13" ht="49.2" customHeight="1">
      <c r="M54683" s="85"/>
    </row>
    <row r="54684" spans="13:13" ht="49.2" customHeight="1">
      <c r="M54684" s="85"/>
    </row>
    <row r="54685" spans="13:13" ht="49.2" customHeight="1">
      <c r="M54685" s="85"/>
    </row>
    <row r="54686" spans="13:13" ht="49.2" customHeight="1">
      <c r="M54686" s="85"/>
    </row>
    <row r="54687" spans="13:13" ht="49.2" customHeight="1">
      <c r="M54687" s="85"/>
    </row>
    <row r="54688" spans="13:13" ht="49.2" customHeight="1">
      <c r="M54688" s="85"/>
    </row>
    <row r="54689" spans="13:13" ht="49.2" customHeight="1">
      <c r="M54689" s="85"/>
    </row>
    <row r="54690" spans="13:13" ht="49.2" customHeight="1">
      <c r="M54690" s="85"/>
    </row>
    <row r="54691" spans="13:13" ht="49.2" customHeight="1">
      <c r="M54691" s="85"/>
    </row>
    <row r="54692" spans="13:13" ht="49.2" customHeight="1">
      <c r="M54692" s="85"/>
    </row>
    <row r="54693" spans="13:13" ht="49.2" customHeight="1">
      <c r="M54693" s="85"/>
    </row>
    <row r="54694" spans="13:13" ht="49.2" customHeight="1">
      <c r="M54694" s="85"/>
    </row>
    <row r="54695" spans="13:13" ht="49.2" customHeight="1">
      <c r="M54695" s="85"/>
    </row>
    <row r="54696" spans="13:13" ht="49.2" customHeight="1">
      <c r="M54696" s="85"/>
    </row>
    <row r="54697" spans="13:13" ht="49.2" customHeight="1">
      <c r="M54697" s="85"/>
    </row>
    <row r="54698" spans="13:13" ht="49.2" customHeight="1">
      <c r="M54698" s="85"/>
    </row>
    <row r="54699" spans="13:13" ht="49.2" customHeight="1">
      <c r="M54699" s="85"/>
    </row>
    <row r="54700" spans="13:13" ht="49.2" customHeight="1">
      <c r="M54700" s="85"/>
    </row>
    <row r="54701" spans="13:13" ht="49.2" customHeight="1">
      <c r="M54701" s="85"/>
    </row>
    <row r="54702" spans="13:13" ht="49.2" customHeight="1">
      <c r="M54702" s="85"/>
    </row>
    <row r="54703" spans="13:13" ht="49.2" customHeight="1">
      <c r="M54703" s="85"/>
    </row>
    <row r="54704" spans="13:13" ht="49.2" customHeight="1">
      <c r="M54704" s="85"/>
    </row>
    <row r="54705" spans="13:13" ht="49.2" customHeight="1">
      <c r="M54705" s="85"/>
    </row>
    <row r="54706" spans="13:13" ht="49.2" customHeight="1">
      <c r="M54706" s="85"/>
    </row>
    <row r="54707" spans="13:13" ht="49.2" customHeight="1">
      <c r="M54707" s="85"/>
    </row>
    <row r="54708" spans="13:13" ht="49.2" customHeight="1">
      <c r="M54708" s="85"/>
    </row>
    <row r="54709" spans="13:13" ht="49.2" customHeight="1">
      <c r="M54709" s="85"/>
    </row>
    <row r="54710" spans="13:13" ht="49.2" customHeight="1">
      <c r="M54710" s="85"/>
    </row>
    <row r="54711" spans="13:13" ht="49.2" customHeight="1">
      <c r="M54711" s="85"/>
    </row>
    <row r="54712" spans="13:13" ht="49.2" customHeight="1">
      <c r="M54712" s="85"/>
    </row>
    <row r="54713" spans="13:13" ht="49.2" customHeight="1">
      <c r="M54713" s="85"/>
    </row>
    <row r="54714" spans="13:13" ht="49.2" customHeight="1">
      <c r="M54714" s="85"/>
    </row>
    <row r="54715" spans="13:13" ht="49.2" customHeight="1">
      <c r="M54715" s="85"/>
    </row>
    <row r="54716" spans="13:13" ht="49.2" customHeight="1">
      <c r="M54716" s="85"/>
    </row>
    <row r="54717" spans="13:13" ht="49.2" customHeight="1">
      <c r="M54717" s="85"/>
    </row>
    <row r="54718" spans="13:13" ht="49.2" customHeight="1">
      <c r="M54718" s="85"/>
    </row>
    <row r="54719" spans="13:13" ht="49.2" customHeight="1">
      <c r="M54719" s="85"/>
    </row>
    <row r="54720" spans="13:13" ht="49.2" customHeight="1">
      <c r="M54720" s="85"/>
    </row>
    <row r="54721" spans="13:13" ht="49.2" customHeight="1">
      <c r="M54721" s="85"/>
    </row>
    <row r="54722" spans="13:13" ht="49.2" customHeight="1">
      <c r="M54722" s="85"/>
    </row>
    <row r="54723" spans="13:13" ht="49.2" customHeight="1">
      <c r="M54723" s="85"/>
    </row>
    <row r="54724" spans="13:13" ht="49.2" customHeight="1">
      <c r="M54724" s="85"/>
    </row>
    <row r="54725" spans="13:13" ht="49.2" customHeight="1">
      <c r="M54725" s="85"/>
    </row>
    <row r="54726" spans="13:13" ht="49.2" customHeight="1">
      <c r="M54726" s="85"/>
    </row>
    <row r="54727" spans="13:13" ht="49.2" customHeight="1">
      <c r="M54727" s="85"/>
    </row>
    <row r="54728" spans="13:13" ht="49.2" customHeight="1">
      <c r="M54728" s="85"/>
    </row>
    <row r="54729" spans="13:13" ht="49.2" customHeight="1">
      <c r="M54729" s="85"/>
    </row>
    <row r="54730" spans="13:13" ht="49.2" customHeight="1">
      <c r="M54730" s="85"/>
    </row>
    <row r="54731" spans="13:13" ht="49.2" customHeight="1">
      <c r="M54731" s="85"/>
    </row>
    <row r="54732" spans="13:13" ht="49.2" customHeight="1">
      <c r="M54732" s="85"/>
    </row>
    <row r="54733" spans="13:13" ht="49.2" customHeight="1">
      <c r="M54733" s="85"/>
    </row>
    <row r="54734" spans="13:13" ht="49.2" customHeight="1">
      <c r="M54734" s="85"/>
    </row>
    <row r="54735" spans="13:13" ht="49.2" customHeight="1">
      <c r="M54735" s="85"/>
    </row>
    <row r="54736" spans="13:13" ht="49.2" customHeight="1">
      <c r="M54736" s="85"/>
    </row>
    <row r="54737" spans="13:13" ht="49.2" customHeight="1">
      <c r="M54737" s="85"/>
    </row>
    <row r="54738" spans="13:13" ht="49.2" customHeight="1">
      <c r="M54738" s="85"/>
    </row>
    <row r="54739" spans="13:13" ht="49.2" customHeight="1">
      <c r="M54739" s="85"/>
    </row>
    <row r="54740" spans="13:13" ht="49.2" customHeight="1">
      <c r="M54740" s="85"/>
    </row>
    <row r="54741" spans="13:13" ht="49.2" customHeight="1">
      <c r="M54741" s="85"/>
    </row>
    <row r="54742" spans="13:13" ht="49.2" customHeight="1">
      <c r="M54742" s="85"/>
    </row>
    <row r="54743" spans="13:13" ht="49.2" customHeight="1">
      <c r="M54743" s="85"/>
    </row>
    <row r="54744" spans="13:13" ht="49.2" customHeight="1">
      <c r="M54744" s="85"/>
    </row>
    <row r="54745" spans="13:13" ht="49.2" customHeight="1">
      <c r="M54745" s="85"/>
    </row>
    <row r="54746" spans="13:13" ht="49.2" customHeight="1">
      <c r="M54746" s="85"/>
    </row>
    <row r="54747" spans="13:13" ht="49.2" customHeight="1">
      <c r="M54747" s="85"/>
    </row>
    <row r="54748" spans="13:13" ht="49.2" customHeight="1">
      <c r="M54748" s="85"/>
    </row>
    <row r="54749" spans="13:13" ht="49.2" customHeight="1">
      <c r="M54749" s="85"/>
    </row>
    <row r="54750" spans="13:13" ht="49.2" customHeight="1">
      <c r="M54750" s="85"/>
    </row>
    <row r="54751" spans="13:13" ht="49.2" customHeight="1">
      <c r="M54751" s="85"/>
    </row>
    <row r="54752" spans="13:13" ht="49.2" customHeight="1">
      <c r="M54752" s="85"/>
    </row>
    <row r="54753" spans="13:13" ht="49.2" customHeight="1">
      <c r="M54753" s="85"/>
    </row>
    <row r="54754" spans="13:13" ht="49.2" customHeight="1">
      <c r="M54754" s="85"/>
    </row>
    <row r="54755" spans="13:13" ht="49.2" customHeight="1">
      <c r="M54755" s="85"/>
    </row>
    <row r="54756" spans="13:13" ht="49.2" customHeight="1">
      <c r="M54756" s="85"/>
    </row>
    <row r="54757" spans="13:13" ht="49.2" customHeight="1">
      <c r="M54757" s="85"/>
    </row>
    <row r="54758" spans="13:13" ht="49.2" customHeight="1">
      <c r="M54758" s="85"/>
    </row>
    <row r="54759" spans="13:13" ht="49.2" customHeight="1">
      <c r="M54759" s="85"/>
    </row>
    <row r="54760" spans="13:13" ht="49.2" customHeight="1">
      <c r="M54760" s="85"/>
    </row>
    <row r="54761" spans="13:13" ht="49.2" customHeight="1">
      <c r="M54761" s="85"/>
    </row>
    <row r="54762" spans="13:13" ht="49.2" customHeight="1">
      <c r="M54762" s="85"/>
    </row>
    <row r="54763" spans="13:13" ht="49.2" customHeight="1">
      <c r="M54763" s="85"/>
    </row>
    <row r="54764" spans="13:13" ht="49.2" customHeight="1">
      <c r="M54764" s="85"/>
    </row>
    <row r="54765" spans="13:13" ht="49.2" customHeight="1">
      <c r="M54765" s="85"/>
    </row>
    <row r="54766" spans="13:13" ht="49.2" customHeight="1">
      <c r="M54766" s="85"/>
    </row>
    <row r="54767" spans="13:13" ht="49.2" customHeight="1">
      <c r="M54767" s="85"/>
    </row>
    <row r="54768" spans="13:13" ht="49.2" customHeight="1">
      <c r="M54768" s="85"/>
    </row>
    <row r="54769" spans="13:13" ht="49.2" customHeight="1">
      <c r="M54769" s="85"/>
    </row>
    <row r="54770" spans="13:13" ht="49.2" customHeight="1">
      <c r="M54770" s="85"/>
    </row>
    <row r="54771" spans="13:13" ht="49.2" customHeight="1">
      <c r="M54771" s="85"/>
    </row>
    <row r="54772" spans="13:13" ht="49.2" customHeight="1">
      <c r="M54772" s="85"/>
    </row>
    <row r="54773" spans="13:13" ht="49.2" customHeight="1">
      <c r="M54773" s="85"/>
    </row>
    <row r="54774" spans="13:13" ht="49.2" customHeight="1">
      <c r="M54774" s="85"/>
    </row>
    <row r="54775" spans="13:13" ht="49.2" customHeight="1">
      <c r="M54775" s="85"/>
    </row>
    <row r="54776" spans="13:13" ht="49.2" customHeight="1">
      <c r="M54776" s="85"/>
    </row>
    <row r="54777" spans="13:13" ht="49.2" customHeight="1">
      <c r="M54777" s="85"/>
    </row>
    <row r="54778" spans="13:13" ht="49.2" customHeight="1">
      <c r="M54778" s="85"/>
    </row>
    <row r="54779" spans="13:13" ht="49.2" customHeight="1">
      <c r="M54779" s="85"/>
    </row>
    <row r="54780" spans="13:13" ht="49.2" customHeight="1">
      <c r="M54780" s="85"/>
    </row>
    <row r="54781" spans="13:13" ht="49.2" customHeight="1">
      <c r="M54781" s="85"/>
    </row>
    <row r="54782" spans="13:13" ht="49.2" customHeight="1">
      <c r="M54782" s="85"/>
    </row>
    <row r="54783" spans="13:13" ht="49.2" customHeight="1">
      <c r="M54783" s="85"/>
    </row>
    <row r="54784" spans="13:13" ht="49.2" customHeight="1">
      <c r="M54784" s="85"/>
    </row>
    <row r="54785" spans="13:13" ht="49.2" customHeight="1">
      <c r="M54785" s="85"/>
    </row>
    <row r="54786" spans="13:13" ht="49.2" customHeight="1">
      <c r="M54786" s="85"/>
    </row>
    <row r="54787" spans="13:13" ht="49.2" customHeight="1">
      <c r="M54787" s="85"/>
    </row>
    <row r="54788" spans="13:13" ht="49.2" customHeight="1">
      <c r="M54788" s="85"/>
    </row>
    <row r="54789" spans="13:13" ht="49.2" customHeight="1">
      <c r="M54789" s="85"/>
    </row>
    <row r="54790" spans="13:13" ht="49.2" customHeight="1">
      <c r="M54790" s="85"/>
    </row>
    <row r="54791" spans="13:13" ht="49.2" customHeight="1">
      <c r="M54791" s="85"/>
    </row>
    <row r="54792" spans="13:13" ht="49.2" customHeight="1">
      <c r="M54792" s="85"/>
    </row>
    <row r="54793" spans="13:13" ht="49.2" customHeight="1">
      <c r="M54793" s="85"/>
    </row>
    <row r="54794" spans="13:13" ht="49.2" customHeight="1">
      <c r="M54794" s="85"/>
    </row>
    <row r="54795" spans="13:13" ht="49.2" customHeight="1">
      <c r="M54795" s="85"/>
    </row>
    <row r="54796" spans="13:13" ht="49.2" customHeight="1">
      <c r="M54796" s="85"/>
    </row>
    <row r="54797" spans="13:13" ht="49.2" customHeight="1">
      <c r="M54797" s="85"/>
    </row>
    <row r="54798" spans="13:13" ht="49.2" customHeight="1">
      <c r="M54798" s="85"/>
    </row>
    <row r="54799" spans="13:13" ht="49.2" customHeight="1">
      <c r="M54799" s="85"/>
    </row>
    <row r="54800" spans="13:13" ht="49.2" customHeight="1">
      <c r="M54800" s="85"/>
    </row>
    <row r="54801" spans="13:13" ht="49.2" customHeight="1">
      <c r="M54801" s="85"/>
    </row>
    <row r="54802" spans="13:13" ht="49.2" customHeight="1">
      <c r="M54802" s="85"/>
    </row>
    <row r="54803" spans="13:13" ht="49.2" customHeight="1">
      <c r="M54803" s="85"/>
    </row>
    <row r="54804" spans="13:13" ht="49.2" customHeight="1">
      <c r="M54804" s="85"/>
    </row>
    <row r="54805" spans="13:13" ht="49.2" customHeight="1">
      <c r="M54805" s="85"/>
    </row>
    <row r="54806" spans="13:13" ht="49.2" customHeight="1">
      <c r="M54806" s="85"/>
    </row>
    <row r="54807" spans="13:13" ht="49.2" customHeight="1">
      <c r="M54807" s="85"/>
    </row>
    <row r="54808" spans="13:13" ht="49.2" customHeight="1">
      <c r="M54808" s="85"/>
    </row>
    <row r="54809" spans="13:13" ht="49.2" customHeight="1">
      <c r="M54809" s="85"/>
    </row>
    <row r="54810" spans="13:13" ht="49.2" customHeight="1">
      <c r="M54810" s="85"/>
    </row>
    <row r="54811" spans="13:13" ht="49.2" customHeight="1">
      <c r="M54811" s="85"/>
    </row>
    <row r="54812" spans="13:13" ht="49.2" customHeight="1">
      <c r="M54812" s="85"/>
    </row>
    <row r="54813" spans="13:13" ht="49.2" customHeight="1">
      <c r="M54813" s="85"/>
    </row>
    <row r="54814" spans="13:13" ht="49.2" customHeight="1">
      <c r="M54814" s="85"/>
    </row>
    <row r="54815" spans="13:13" ht="49.2" customHeight="1">
      <c r="M54815" s="85"/>
    </row>
    <row r="54816" spans="13:13" ht="49.2" customHeight="1">
      <c r="M54816" s="85"/>
    </row>
    <row r="54817" spans="13:13" ht="49.2" customHeight="1">
      <c r="M54817" s="85"/>
    </row>
    <row r="54818" spans="13:13" ht="49.2" customHeight="1">
      <c r="M54818" s="85"/>
    </row>
    <row r="54819" spans="13:13" ht="49.2" customHeight="1">
      <c r="M54819" s="85"/>
    </row>
    <row r="54820" spans="13:13" ht="49.2" customHeight="1">
      <c r="M54820" s="85"/>
    </row>
    <row r="54821" spans="13:13" ht="49.2" customHeight="1">
      <c r="M54821" s="85"/>
    </row>
    <row r="54822" spans="13:13" ht="49.2" customHeight="1">
      <c r="M54822" s="85"/>
    </row>
    <row r="54823" spans="13:13" ht="49.2" customHeight="1">
      <c r="M54823" s="85"/>
    </row>
    <row r="54824" spans="13:13" ht="49.2" customHeight="1">
      <c r="M54824" s="85"/>
    </row>
    <row r="54825" spans="13:13" ht="49.2" customHeight="1">
      <c r="M54825" s="85"/>
    </row>
    <row r="54826" spans="13:13" ht="49.2" customHeight="1">
      <c r="M54826" s="85"/>
    </row>
    <row r="54827" spans="13:13" ht="49.2" customHeight="1">
      <c r="M54827" s="85"/>
    </row>
    <row r="54828" spans="13:13" ht="49.2" customHeight="1">
      <c r="M54828" s="85"/>
    </row>
    <row r="54829" spans="13:13" ht="49.2" customHeight="1">
      <c r="M54829" s="85"/>
    </row>
    <row r="54830" spans="13:13" ht="49.2" customHeight="1">
      <c r="M54830" s="85"/>
    </row>
    <row r="54831" spans="13:13" ht="49.2" customHeight="1">
      <c r="M54831" s="85"/>
    </row>
    <row r="54832" spans="13:13" ht="49.2" customHeight="1">
      <c r="M54832" s="85"/>
    </row>
    <row r="54833" spans="13:13" ht="49.2" customHeight="1">
      <c r="M54833" s="85"/>
    </row>
    <row r="54834" spans="13:13" ht="49.2" customHeight="1">
      <c r="M54834" s="85"/>
    </row>
    <row r="54835" spans="13:13" ht="49.2" customHeight="1">
      <c r="M54835" s="85"/>
    </row>
    <row r="54836" spans="13:13" ht="49.2" customHeight="1">
      <c r="M54836" s="85"/>
    </row>
    <row r="54837" spans="13:13" ht="49.2" customHeight="1">
      <c r="M54837" s="85"/>
    </row>
    <row r="54838" spans="13:13" ht="49.2" customHeight="1">
      <c r="M54838" s="85"/>
    </row>
    <row r="54839" spans="13:13" ht="49.2" customHeight="1">
      <c r="M54839" s="85"/>
    </row>
    <row r="54840" spans="13:13" ht="49.2" customHeight="1">
      <c r="M54840" s="85"/>
    </row>
    <row r="54841" spans="13:13" ht="49.2" customHeight="1">
      <c r="M54841" s="85"/>
    </row>
    <row r="54842" spans="13:13" ht="49.2" customHeight="1">
      <c r="M54842" s="85"/>
    </row>
    <row r="54843" spans="13:13" ht="49.2" customHeight="1">
      <c r="M54843" s="85"/>
    </row>
    <row r="54844" spans="13:13" ht="49.2" customHeight="1">
      <c r="M54844" s="85"/>
    </row>
    <row r="54845" spans="13:13" ht="49.2" customHeight="1">
      <c r="M54845" s="85"/>
    </row>
    <row r="54846" spans="13:13" ht="49.2" customHeight="1">
      <c r="M54846" s="85"/>
    </row>
    <row r="54847" spans="13:13" ht="49.2" customHeight="1">
      <c r="M54847" s="85"/>
    </row>
    <row r="54848" spans="13:13" ht="49.2" customHeight="1">
      <c r="M54848" s="85"/>
    </row>
    <row r="54849" spans="13:13" ht="49.2" customHeight="1">
      <c r="M54849" s="85"/>
    </row>
    <row r="54850" spans="13:13" ht="49.2" customHeight="1">
      <c r="M54850" s="85"/>
    </row>
    <row r="54851" spans="13:13" ht="49.2" customHeight="1">
      <c r="M54851" s="85"/>
    </row>
    <row r="54852" spans="13:13" ht="49.2" customHeight="1">
      <c r="M54852" s="85"/>
    </row>
    <row r="54853" spans="13:13" ht="49.2" customHeight="1">
      <c r="M54853" s="85"/>
    </row>
    <row r="54854" spans="13:13" ht="49.2" customHeight="1">
      <c r="M54854" s="85"/>
    </row>
    <row r="54855" spans="13:13" ht="49.2" customHeight="1">
      <c r="M54855" s="85"/>
    </row>
    <row r="54856" spans="13:13" ht="49.2" customHeight="1">
      <c r="M54856" s="85"/>
    </row>
    <row r="54857" spans="13:13" ht="49.2" customHeight="1">
      <c r="M54857" s="85"/>
    </row>
    <row r="54858" spans="13:13" ht="49.2" customHeight="1">
      <c r="M54858" s="85"/>
    </row>
    <row r="54859" spans="13:13" ht="49.2" customHeight="1">
      <c r="M54859" s="85"/>
    </row>
    <row r="54860" spans="13:13" ht="49.2" customHeight="1">
      <c r="M54860" s="85"/>
    </row>
    <row r="54861" spans="13:13" ht="49.2" customHeight="1">
      <c r="M54861" s="85"/>
    </row>
    <row r="54862" spans="13:13" ht="49.2" customHeight="1">
      <c r="M54862" s="85"/>
    </row>
    <row r="54863" spans="13:13" ht="49.2" customHeight="1">
      <c r="M54863" s="85"/>
    </row>
    <row r="54864" spans="13:13" ht="49.2" customHeight="1">
      <c r="M54864" s="85"/>
    </row>
    <row r="54865" spans="13:13" ht="49.2" customHeight="1">
      <c r="M54865" s="85"/>
    </row>
    <row r="54866" spans="13:13" ht="49.2" customHeight="1">
      <c r="M54866" s="85"/>
    </row>
    <row r="54867" spans="13:13" ht="49.2" customHeight="1">
      <c r="M54867" s="85"/>
    </row>
    <row r="54868" spans="13:13" ht="49.2" customHeight="1">
      <c r="M54868" s="85"/>
    </row>
    <row r="54869" spans="13:13" ht="49.2" customHeight="1">
      <c r="M54869" s="85"/>
    </row>
    <row r="54870" spans="13:13" ht="49.2" customHeight="1">
      <c r="M54870" s="85"/>
    </row>
    <row r="54871" spans="13:13" ht="49.2" customHeight="1">
      <c r="M54871" s="85"/>
    </row>
    <row r="54872" spans="13:13" ht="49.2" customHeight="1">
      <c r="M54872" s="85"/>
    </row>
    <row r="54873" spans="13:13" ht="49.2" customHeight="1">
      <c r="M54873" s="85"/>
    </row>
    <row r="54874" spans="13:13" ht="49.2" customHeight="1">
      <c r="M54874" s="85"/>
    </row>
    <row r="54875" spans="13:13" ht="49.2" customHeight="1">
      <c r="M54875" s="85"/>
    </row>
    <row r="54876" spans="13:13" ht="49.2" customHeight="1">
      <c r="M54876" s="85"/>
    </row>
    <row r="54877" spans="13:13" ht="49.2" customHeight="1">
      <c r="M54877" s="85"/>
    </row>
    <row r="54878" spans="13:13" ht="49.2" customHeight="1">
      <c r="M54878" s="85"/>
    </row>
    <row r="54879" spans="13:13" ht="49.2" customHeight="1">
      <c r="M54879" s="85"/>
    </row>
    <row r="54880" spans="13:13" ht="49.2" customHeight="1">
      <c r="M54880" s="85"/>
    </row>
    <row r="54881" spans="13:13" ht="49.2" customHeight="1">
      <c r="M54881" s="85"/>
    </row>
    <row r="54882" spans="13:13" ht="49.2" customHeight="1">
      <c r="M54882" s="85"/>
    </row>
    <row r="54883" spans="13:13" ht="49.2" customHeight="1">
      <c r="M54883" s="85"/>
    </row>
    <row r="54884" spans="13:13" ht="49.2" customHeight="1">
      <c r="M54884" s="85"/>
    </row>
    <row r="54885" spans="13:13" ht="49.2" customHeight="1">
      <c r="M54885" s="85"/>
    </row>
    <row r="54886" spans="13:13" ht="49.2" customHeight="1">
      <c r="M54886" s="85"/>
    </row>
    <row r="54887" spans="13:13" ht="49.2" customHeight="1">
      <c r="M54887" s="85"/>
    </row>
    <row r="54888" spans="13:13" ht="49.2" customHeight="1">
      <c r="M54888" s="85"/>
    </row>
    <row r="54889" spans="13:13" ht="49.2" customHeight="1">
      <c r="M54889" s="85"/>
    </row>
    <row r="54890" spans="13:13" ht="49.2" customHeight="1">
      <c r="M54890" s="85"/>
    </row>
    <row r="54891" spans="13:13" ht="49.2" customHeight="1">
      <c r="M54891" s="85"/>
    </row>
    <row r="54892" spans="13:13" ht="49.2" customHeight="1">
      <c r="M54892" s="85"/>
    </row>
    <row r="54893" spans="13:13" ht="49.2" customHeight="1">
      <c r="M54893" s="85"/>
    </row>
    <row r="54894" spans="13:13" ht="49.2" customHeight="1">
      <c r="M54894" s="85"/>
    </row>
    <row r="54895" spans="13:13" ht="49.2" customHeight="1">
      <c r="M54895" s="85"/>
    </row>
    <row r="54896" spans="13:13" ht="49.2" customHeight="1">
      <c r="M54896" s="85"/>
    </row>
    <row r="54897" spans="13:13" ht="49.2" customHeight="1">
      <c r="M54897" s="85"/>
    </row>
    <row r="54898" spans="13:13" ht="49.2" customHeight="1">
      <c r="M54898" s="85"/>
    </row>
    <row r="54899" spans="13:13" ht="49.2" customHeight="1">
      <c r="M54899" s="85"/>
    </row>
    <row r="54900" spans="13:13" ht="49.2" customHeight="1">
      <c r="M54900" s="85"/>
    </row>
    <row r="54901" spans="13:13" ht="49.2" customHeight="1">
      <c r="M54901" s="85"/>
    </row>
    <row r="54902" spans="13:13" ht="49.2" customHeight="1">
      <c r="M54902" s="85"/>
    </row>
    <row r="54903" spans="13:13" ht="49.2" customHeight="1">
      <c r="M54903" s="85"/>
    </row>
    <row r="54904" spans="13:13" ht="49.2" customHeight="1">
      <c r="M54904" s="85"/>
    </row>
    <row r="54905" spans="13:13" ht="49.2" customHeight="1">
      <c r="M54905" s="85"/>
    </row>
    <row r="54906" spans="13:13" ht="49.2" customHeight="1">
      <c r="M54906" s="85"/>
    </row>
    <row r="54907" spans="13:13" ht="49.2" customHeight="1">
      <c r="M54907" s="85"/>
    </row>
    <row r="54908" spans="13:13" ht="49.2" customHeight="1">
      <c r="M54908" s="85"/>
    </row>
    <row r="54909" spans="13:13" ht="49.2" customHeight="1">
      <c r="M54909" s="85"/>
    </row>
    <row r="54910" spans="13:13" ht="49.2" customHeight="1">
      <c r="M54910" s="85"/>
    </row>
    <row r="54911" spans="13:13" ht="49.2" customHeight="1">
      <c r="M54911" s="85"/>
    </row>
    <row r="54912" spans="13:13" ht="49.2" customHeight="1">
      <c r="M54912" s="85"/>
    </row>
    <row r="54913" spans="13:13" ht="49.2" customHeight="1">
      <c r="M54913" s="85"/>
    </row>
    <row r="54914" spans="13:13" ht="49.2" customHeight="1">
      <c r="M54914" s="85"/>
    </row>
    <row r="54915" spans="13:13" ht="49.2" customHeight="1">
      <c r="M54915" s="85"/>
    </row>
    <row r="54916" spans="13:13" ht="49.2" customHeight="1">
      <c r="M54916" s="85"/>
    </row>
    <row r="54917" spans="13:13" ht="49.2" customHeight="1">
      <c r="M54917" s="85"/>
    </row>
    <row r="54918" spans="13:13" ht="49.2" customHeight="1">
      <c r="M54918" s="85"/>
    </row>
    <row r="54919" spans="13:13" ht="49.2" customHeight="1">
      <c r="M54919" s="85"/>
    </row>
    <row r="54920" spans="13:13" ht="49.2" customHeight="1">
      <c r="M54920" s="85"/>
    </row>
    <row r="54921" spans="13:13" ht="49.2" customHeight="1">
      <c r="M54921" s="85"/>
    </row>
    <row r="54922" spans="13:13" ht="49.2" customHeight="1">
      <c r="M54922" s="85"/>
    </row>
    <row r="54923" spans="13:13" ht="49.2" customHeight="1">
      <c r="M54923" s="85"/>
    </row>
    <row r="54924" spans="13:13" ht="49.2" customHeight="1">
      <c r="M54924" s="85"/>
    </row>
    <row r="54925" spans="13:13" ht="49.2" customHeight="1">
      <c r="M54925" s="85"/>
    </row>
    <row r="54926" spans="13:13" ht="49.2" customHeight="1">
      <c r="M54926" s="85"/>
    </row>
    <row r="54927" spans="13:13" ht="49.2" customHeight="1">
      <c r="M54927" s="85"/>
    </row>
    <row r="54928" spans="13:13" ht="49.2" customHeight="1">
      <c r="M54928" s="85"/>
    </row>
    <row r="54929" spans="13:13" ht="49.2" customHeight="1">
      <c r="M54929" s="85"/>
    </row>
    <row r="54930" spans="13:13" ht="49.2" customHeight="1">
      <c r="M54930" s="85"/>
    </row>
    <row r="54931" spans="13:13" ht="49.2" customHeight="1">
      <c r="M54931" s="85"/>
    </row>
    <row r="54932" spans="13:13" ht="49.2" customHeight="1">
      <c r="M54932" s="85"/>
    </row>
    <row r="54933" spans="13:13" ht="49.2" customHeight="1">
      <c r="M54933" s="85"/>
    </row>
    <row r="54934" spans="13:13" ht="49.2" customHeight="1">
      <c r="M54934" s="85"/>
    </row>
    <row r="54935" spans="13:13" ht="49.2" customHeight="1">
      <c r="M54935" s="85"/>
    </row>
    <row r="54936" spans="13:13" ht="49.2" customHeight="1">
      <c r="M54936" s="85"/>
    </row>
    <row r="54937" spans="13:13" ht="49.2" customHeight="1">
      <c r="M54937" s="85"/>
    </row>
    <row r="54938" spans="13:13" ht="49.2" customHeight="1">
      <c r="M54938" s="85"/>
    </row>
    <row r="54939" spans="13:13" ht="49.2" customHeight="1">
      <c r="M54939" s="85"/>
    </row>
    <row r="54940" spans="13:13" ht="49.2" customHeight="1">
      <c r="M54940" s="85"/>
    </row>
    <row r="54941" spans="13:13" ht="49.2" customHeight="1">
      <c r="M54941" s="85"/>
    </row>
    <row r="54942" spans="13:13" ht="49.2" customHeight="1">
      <c r="M54942" s="85"/>
    </row>
    <row r="54943" spans="13:13" ht="49.2" customHeight="1">
      <c r="M54943" s="85"/>
    </row>
    <row r="54944" spans="13:13" ht="49.2" customHeight="1">
      <c r="M54944" s="85"/>
    </row>
    <row r="54945" spans="13:13" ht="49.2" customHeight="1">
      <c r="M54945" s="85"/>
    </row>
    <row r="54946" spans="13:13" ht="49.2" customHeight="1">
      <c r="M54946" s="85"/>
    </row>
    <row r="54947" spans="13:13" ht="49.2" customHeight="1">
      <c r="M54947" s="85"/>
    </row>
    <row r="54948" spans="13:13" ht="49.2" customHeight="1">
      <c r="M54948" s="85"/>
    </row>
    <row r="54949" spans="13:13" ht="49.2" customHeight="1">
      <c r="M54949" s="85"/>
    </row>
    <row r="54950" spans="13:13" ht="49.2" customHeight="1">
      <c r="M54950" s="85"/>
    </row>
    <row r="54951" spans="13:13" ht="49.2" customHeight="1">
      <c r="M54951" s="85"/>
    </row>
    <row r="54952" spans="13:13" ht="49.2" customHeight="1">
      <c r="M54952" s="85"/>
    </row>
    <row r="54953" spans="13:13" ht="49.2" customHeight="1">
      <c r="M54953" s="85"/>
    </row>
    <row r="54954" spans="13:13" ht="49.2" customHeight="1">
      <c r="M54954" s="85"/>
    </row>
    <row r="54955" spans="13:13" ht="49.2" customHeight="1">
      <c r="M54955" s="85"/>
    </row>
    <row r="54956" spans="13:13" ht="49.2" customHeight="1">
      <c r="M54956" s="85"/>
    </row>
    <row r="54957" spans="13:13" ht="49.2" customHeight="1">
      <c r="M54957" s="85"/>
    </row>
    <row r="54958" spans="13:13" ht="49.2" customHeight="1">
      <c r="M54958" s="85"/>
    </row>
    <row r="54959" spans="13:13" ht="49.2" customHeight="1">
      <c r="M54959" s="85"/>
    </row>
    <row r="54960" spans="13:13" ht="49.2" customHeight="1">
      <c r="M54960" s="85"/>
    </row>
    <row r="54961" spans="13:13" ht="49.2" customHeight="1">
      <c r="M54961" s="85"/>
    </row>
    <row r="54962" spans="13:13" ht="49.2" customHeight="1">
      <c r="M54962" s="85"/>
    </row>
    <row r="54963" spans="13:13" ht="49.2" customHeight="1">
      <c r="M54963" s="85"/>
    </row>
    <row r="54964" spans="13:13" ht="49.2" customHeight="1">
      <c r="M54964" s="85"/>
    </row>
    <row r="54965" spans="13:13" ht="49.2" customHeight="1">
      <c r="M54965" s="85"/>
    </row>
    <row r="54966" spans="13:13" ht="49.2" customHeight="1">
      <c r="M54966" s="85"/>
    </row>
    <row r="54967" spans="13:13" ht="49.2" customHeight="1">
      <c r="M54967" s="85"/>
    </row>
    <row r="54968" spans="13:13" ht="49.2" customHeight="1">
      <c r="M54968" s="85"/>
    </row>
    <row r="54969" spans="13:13" ht="49.2" customHeight="1">
      <c r="M54969" s="85"/>
    </row>
    <row r="54970" spans="13:13" ht="49.2" customHeight="1">
      <c r="M54970" s="85"/>
    </row>
    <row r="54971" spans="13:13" ht="49.2" customHeight="1">
      <c r="M54971" s="85"/>
    </row>
    <row r="54972" spans="13:13" ht="49.2" customHeight="1">
      <c r="M54972" s="85"/>
    </row>
    <row r="54973" spans="13:13" ht="49.2" customHeight="1">
      <c r="M54973" s="85"/>
    </row>
    <row r="54974" spans="13:13" ht="49.2" customHeight="1">
      <c r="M54974" s="85"/>
    </row>
    <row r="54975" spans="13:13" ht="49.2" customHeight="1">
      <c r="M54975" s="85"/>
    </row>
    <row r="54976" spans="13:13" ht="49.2" customHeight="1">
      <c r="M54976" s="85"/>
    </row>
    <row r="54977" spans="13:13" ht="49.2" customHeight="1">
      <c r="M54977" s="85"/>
    </row>
    <row r="54978" spans="13:13" ht="49.2" customHeight="1">
      <c r="M54978" s="85"/>
    </row>
    <row r="54979" spans="13:13" ht="49.2" customHeight="1">
      <c r="M54979" s="85"/>
    </row>
    <row r="54980" spans="13:13" ht="49.2" customHeight="1">
      <c r="M54980" s="85"/>
    </row>
    <row r="54981" spans="13:13" ht="49.2" customHeight="1">
      <c r="M54981" s="85"/>
    </row>
    <row r="54982" spans="13:13" ht="49.2" customHeight="1">
      <c r="M54982" s="85"/>
    </row>
    <row r="54983" spans="13:13" ht="49.2" customHeight="1">
      <c r="M54983" s="85"/>
    </row>
    <row r="54984" spans="13:13" ht="49.2" customHeight="1">
      <c r="M54984" s="85"/>
    </row>
    <row r="54985" spans="13:13" ht="49.2" customHeight="1">
      <c r="M54985" s="85"/>
    </row>
    <row r="54986" spans="13:13" ht="49.2" customHeight="1">
      <c r="M54986" s="85"/>
    </row>
    <row r="54987" spans="13:13" ht="49.2" customHeight="1">
      <c r="M54987" s="85"/>
    </row>
    <row r="54988" spans="13:13" ht="49.2" customHeight="1">
      <c r="M54988" s="85"/>
    </row>
    <row r="54989" spans="13:13" ht="49.2" customHeight="1">
      <c r="M54989" s="85"/>
    </row>
    <row r="54990" spans="13:13" ht="49.2" customHeight="1">
      <c r="M54990" s="85"/>
    </row>
    <row r="54991" spans="13:13" ht="49.2" customHeight="1">
      <c r="M54991" s="85"/>
    </row>
    <row r="54992" spans="13:13" ht="49.2" customHeight="1">
      <c r="M54992" s="85"/>
    </row>
    <row r="54993" spans="13:13" ht="49.2" customHeight="1">
      <c r="M54993" s="85"/>
    </row>
    <row r="54994" spans="13:13" ht="49.2" customHeight="1">
      <c r="M54994" s="85"/>
    </row>
    <row r="54995" spans="13:13" ht="49.2" customHeight="1">
      <c r="M54995" s="85"/>
    </row>
    <row r="54996" spans="13:13" ht="49.2" customHeight="1">
      <c r="M54996" s="85"/>
    </row>
    <row r="54997" spans="13:13" ht="49.2" customHeight="1">
      <c r="M54997" s="85"/>
    </row>
    <row r="54998" spans="13:13" ht="49.2" customHeight="1">
      <c r="M54998" s="85"/>
    </row>
    <row r="54999" spans="13:13" ht="49.2" customHeight="1">
      <c r="M54999" s="85"/>
    </row>
    <row r="55000" spans="13:13" ht="49.2" customHeight="1">
      <c r="M55000" s="85"/>
    </row>
    <row r="55001" spans="13:13" ht="49.2" customHeight="1">
      <c r="M55001" s="85"/>
    </row>
    <row r="55002" spans="13:13" ht="49.2" customHeight="1">
      <c r="M55002" s="85"/>
    </row>
    <row r="55003" spans="13:13" ht="49.2" customHeight="1">
      <c r="M55003" s="85"/>
    </row>
    <row r="55004" spans="13:13" ht="49.2" customHeight="1">
      <c r="M55004" s="85"/>
    </row>
    <row r="55005" spans="13:13" ht="49.2" customHeight="1">
      <c r="M55005" s="85"/>
    </row>
    <row r="55006" spans="13:13" ht="49.2" customHeight="1">
      <c r="M55006" s="85"/>
    </row>
    <row r="55007" spans="13:13" ht="49.2" customHeight="1">
      <c r="M55007" s="85"/>
    </row>
    <row r="55008" spans="13:13" ht="49.2" customHeight="1">
      <c r="M55008" s="85"/>
    </row>
    <row r="55009" spans="13:13" ht="49.2" customHeight="1">
      <c r="M55009" s="85"/>
    </row>
    <row r="55010" spans="13:13" ht="49.2" customHeight="1">
      <c r="M55010" s="85"/>
    </row>
    <row r="55011" spans="13:13" ht="49.2" customHeight="1">
      <c r="M55011" s="85"/>
    </row>
    <row r="55012" spans="13:13" ht="49.2" customHeight="1">
      <c r="M55012" s="85"/>
    </row>
    <row r="55013" spans="13:13" ht="49.2" customHeight="1">
      <c r="M55013" s="85"/>
    </row>
    <row r="55014" spans="13:13" ht="49.2" customHeight="1">
      <c r="M55014" s="85"/>
    </row>
    <row r="55015" spans="13:13" ht="49.2" customHeight="1">
      <c r="M55015" s="85"/>
    </row>
    <row r="55016" spans="13:13" ht="49.2" customHeight="1">
      <c r="M55016" s="85"/>
    </row>
    <row r="55017" spans="13:13" ht="49.2" customHeight="1">
      <c r="M55017" s="85"/>
    </row>
    <row r="55018" spans="13:13" ht="49.2" customHeight="1">
      <c r="M55018" s="85"/>
    </row>
    <row r="55019" spans="13:13" ht="49.2" customHeight="1">
      <c r="M55019" s="85"/>
    </row>
    <row r="55020" spans="13:13" ht="49.2" customHeight="1">
      <c r="M55020" s="85"/>
    </row>
    <row r="55021" spans="13:13" ht="49.2" customHeight="1">
      <c r="M55021" s="85"/>
    </row>
    <row r="55022" spans="13:13" ht="49.2" customHeight="1">
      <c r="M55022" s="85"/>
    </row>
    <row r="55023" spans="13:13" ht="49.2" customHeight="1">
      <c r="M55023" s="85"/>
    </row>
    <row r="55024" spans="13:13" ht="49.2" customHeight="1">
      <c r="M55024" s="85"/>
    </row>
    <row r="55025" spans="13:13" ht="49.2" customHeight="1">
      <c r="M55025" s="85"/>
    </row>
    <row r="55026" spans="13:13" ht="49.2" customHeight="1">
      <c r="M55026" s="85"/>
    </row>
    <row r="55027" spans="13:13" ht="49.2" customHeight="1">
      <c r="M55027" s="85"/>
    </row>
    <row r="55028" spans="13:13" ht="49.2" customHeight="1">
      <c r="M55028" s="85"/>
    </row>
    <row r="55029" spans="13:13" ht="49.2" customHeight="1">
      <c r="M55029" s="85"/>
    </row>
    <row r="55030" spans="13:13" ht="49.2" customHeight="1">
      <c r="M55030" s="85"/>
    </row>
    <row r="55031" spans="13:13" ht="49.2" customHeight="1">
      <c r="M55031" s="85"/>
    </row>
    <row r="55032" spans="13:13" ht="49.2" customHeight="1">
      <c r="M55032" s="85"/>
    </row>
    <row r="55033" spans="13:13" ht="49.2" customHeight="1">
      <c r="M55033" s="85"/>
    </row>
    <row r="55034" spans="13:13" ht="49.2" customHeight="1">
      <c r="M55034" s="85"/>
    </row>
    <row r="55035" spans="13:13" ht="49.2" customHeight="1">
      <c r="M55035" s="85"/>
    </row>
    <row r="55036" spans="13:13" ht="49.2" customHeight="1">
      <c r="M55036" s="85"/>
    </row>
    <row r="55037" spans="13:13" ht="49.2" customHeight="1">
      <c r="M55037" s="85"/>
    </row>
    <row r="55038" spans="13:13" ht="49.2" customHeight="1">
      <c r="M55038" s="85"/>
    </row>
    <row r="55039" spans="13:13" ht="49.2" customHeight="1">
      <c r="M55039" s="85"/>
    </row>
    <row r="55040" spans="13:13" ht="49.2" customHeight="1">
      <c r="M55040" s="85"/>
    </row>
    <row r="55041" spans="13:13" ht="49.2" customHeight="1">
      <c r="M55041" s="85"/>
    </row>
    <row r="55042" spans="13:13" ht="49.2" customHeight="1">
      <c r="M55042" s="85"/>
    </row>
    <row r="55043" spans="13:13" ht="49.2" customHeight="1">
      <c r="M55043" s="85"/>
    </row>
    <row r="55044" spans="13:13" ht="49.2" customHeight="1">
      <c r="M55044" s="85"/>
    </row>
    <row r="55045" spans="13:13" ht="49.2" customHeight="1">
      <c r="M55045" s="85"/>
    </row>
    <row r="55046" spans="13:13" ht="49.2" customHeight="1">
      <c r="M55046" s="85"/>
    </row>
    <row r="55047" spans="13:13" ht="49.2" customHeight="1">
      <c r="M55047" s="85"/>
    </row>
    <row r="55048" spans="13:13" ht="49.2" customHeight="1">
      <c r="M55048" s="85"/>
    </row>
    <row r="55049" spans="13:13" ht="49.2" customHeight="1">
      <c r="M55049" s="85"/>
    </row>
    <row r="55050" spans="13:13" ht="49.2" customHeight="1">
      <c r="M55050" s="85"/>
    </row>
    <row r="55051" spans="13:13" ht="49.2" customHeight="1">
      <c r="M55051" s="85"/>
    </row>
    <row r="55052" spans="13:13" ht="49.2" customHeight="1">
      <c r="M55052" s="85"/>
    </row>
    <row r="55053" spans="13:13" ht="49.2" customHeight="1">
      <c r="M55053" s="85"/>
    </row>
    <row r="55054" spans="13:13" ht="49.2" customHeight="1">
      <c r="M55054" s="85"/>
    </row>
    <row r="55055" spans="13:13" ht="49.2" customHeight="1">
      <c r="M55055" s="85"/>
    </row>
    <row r="55056" spans="13:13" ht="49.2" customHeight="1">
      <c r="M55056" s="85"/>
    </row>
    <row r="55057" spans="13:13" ht="49.2" customHeight="1">
      <c r="M55057" s="85"/>
    </row>
    <row r="55058" spans="13:13" ht="49.2" customHeight="1">
      <c r="M55058" s="85"/>
    </row>
    <row r="55059" spans="13:13" ht="49.2" customHeight="1">
      <c r="M55059" s="85"/>
    </row>
    <row r="55060" spans="13:13" ht="49.2" customHeight="1">
      <c r="M55060" s="85"/>
    </row>
    <row r="55061" spans="13:13" ht="49.2" customHeight="1">
      <c r="M55061" s="85"/>
    </row>
    <row r="55062" spans="13:13" ht="49.2" customHeight="1">
      <c r="M55062" s="85"/>
    </row>
    <row r="55063" spans="13:13" ht="49.2" customHeight="1">
      <c r="M55063" s="85"/>
    </row>
    <row r="55064" spans="13:13" ht="49.2" customHeight="1">
      <c r="M55064" s="85"/>
    </row>
    <row r="55065" spans="13:13" ht="49.2" customHeight="1">
      <c r="M55065" s="85"/>
    </row>
    <row r="55066" spans="13:13" ht="49.2" customHeight="1">
      <c r="M55066" s="85"/>
    </row>
    <row r="55067" spans="13:13" ht="49.2" customHeight="1">
      <c r="M55067" s="85"/>
    </row>
    <row r="55068" spans="13:13" ht="49.2" customHeight="1">
      <c r="M55068" s="85"/>
    </row>
    <row r="55069" spans="13:13" ht="49.2" customHeight="1">
      <c r="M55069" s="85"/>
    </row>
    <row r="55070" spans="13:13" ht="49.2" customHeight="1">
      <c r="M55070" s="85"/>
    </row>
    <row r="55071" spans="13:13" ht="49.2" customHeight="1">
      <c r="M55071" s="85"/>
    </row>
    <row r="55072" spans="13:13" ht="49.2" customHeight="1">
      <c r="M55072" s="85"/>
    </row>
    <row r="55073" spans="13:13" ht="49.2" customHeight="1">
      <c r="M55073" s="85"/>
    </row>
    <row r="55074" spans="13:13" ht="49.2" customHeight="1">
      <c r="M55074" s="85"/>
    </row>
    <row r="55075" spans="13:13" ht="49.2" customHeight="1">
      <c r="M55075" s="85"/>
    </row>
    <row r="55076" spans="13:13" ht="49.2" customHeight="1">
      <c r="M55076" s="85"/>
    </row>
    <row r="55077" spans="13:13" ht="49.2" customHeight="1">
      <c r="M55077" s="85"/>
    </row>
    <row r="55078" spans="13:13" ht="49.2" customHeight="1">
      <c r="M55078" s="85"/>
    </row>
    <row r="55079" spans="13:13" ht="49.2" customHeight="1">
      <c r="M55079" s="85"/>
    </row>
    <row r="55080" spans="13:13" ht="49.2" customHeight="1">
      <c r="M55080" s="85"/>
    </row>
    <row r="55081" spans="13:13" ht="49.2" customHeight="1">
      <c r="M55081" s="85"/>
    </row>
    <row r="55082" spans="13:13" ht="49.2" customHeight="1">
      <c r="M55082" s="85"/>
    </row>
    <row r="55083" spans="13:13" ht="49.2" customHeight="1">
      <c r="M55083" s="85"/>
    </row>
    <row r="55084" spans="13:13" ht="49.2" customHeight="1">
      <c r="M55084" s="85"/>
    </row>
    <row r="55085" spans="13:13" ht="49.2" customHeight="1">
      <c r="M55085" s="85"/>
    </row>
    <row r="55086" spans="13:13" ht="49.2" customHeight="1">
      <c r="M55086" s="85"/>
    </row>
    <row r="55087" spans="13:13" ht="49.2" customHeight="1">
      <c r="M55087" s="85"/>
    </row>
    <row r="55088" spans="13:13" ht="49.2" customHeight="1">
      <c r="M55088" s="85"/>
    </row>
    <row r="55089" spans="13:13" ht="49.2" customHeight="1">
      <c r="M55089" s="85"/>
    </row>
    <row r="55090" spans="13:13" ht="49.2" customHeight="1">
      <c r="M55090" s="85"/>
    </row>
    <row r="55091" spans="13:13" ht="49.2" customHeight="1">
      <c r="M55091" s="85"/>
    </row>
    <row r="55092" spans="13:13" ht="49.2" customHeight="1">
      <c r="M55092" s="85"/>
    </row>
    <row r="55093" spans="13:13" ht="49.2" customHeight="1">
      <c r="M55093" s="85"/>
    </row>
    <row r="55094" spans="13:13" ht="49.2" customHeight="1">
      <c r="M55094" s="85"/>
    </row>
    <row r="55095" spans="13:13" ht="49.2" customHeight="1">
      <c r="M55095" s="85"/>
    </row>
    <row r="55096" spans="13:13" ht="49.2" customHeight="1">
      <c r="M55096" s="85"/>
    </row>
    <row r="55097" spans="13:13" ht="49.2" customHeight="1">
      <c r="M55097" s="85"/>
    </row>
    <row r="55098" spans="13:13" ht="49.2" customHeight="1">
      <c r="M55098" s="85"/>
    </row>
    <row r="55099" spans="13:13" ht="49.2" customHeight="1">
      <c r="M55099" s="85"/>
    </row>
    <row r="55100" spans="13:13" ht="49.2" customHeight="1">
      <c r="M55100" s="85"/>
    </row>
    <row r="55101" spans="13:13" ht="49.2" customHeight="1">
      <c r="M55101" s="85"/>
    </row>
    <row r="55102" spans="13:13" ht="49.2" customHeight="1">
      <c r="M55102" s="85"/>
    </row>
    <row r="55103" spans="13:13" ht="49.2" customHeight="1">
      <c r="M55103" s="85"/>
    </row>
    <row r="55104" spans="13:13" ht="49.2" customHeight="1">
      <c r="M55104" s="85"/>
    </row>
    <row r="55105" spans="13:13" ht="49.2" customHeight="1">
      <c r="M55105" s="85"/>
    </row>
    <row r="55106" spans="13:13" ht="49.2" customHeight="1">
      <c r="M55106" s="85"/>
    </row>
    <row r="55107" spans="13:13" ht="49.2" customHeight="1">
      <c r="M55107" s="85"/>
    </row>
    <row r="55108" spans="13:13" ht="49.2" customHeight="1">
      <c r="M55108" s="85"/>
    </row>
    <row r="55109" spans="13:13" ht="49.2" customHeight="1">
      <c r="M55109" s="85"/>
    </row>
    <row r="55110" spans="13:13" ht="49.2" customHeight="1">
      <c r="M55110" s="85"/>
    </row>
    <row r="55111" spans="13:13" ht="49.2" customHeight="1">
      <c r="M55111" s="85"/>
    </row>
    <row r="55112" spans="13:13" ht="49.2" customHeight="1">
      <c r="M55112" s="85"/>
    </row>
    <row r="55113" spans="13:13" ht="49.2" customHeight="1">
      <c r="M55113" s="85"/>
    </row>
    <row r="55114" spans="13:13" ht="49.2" customHeight="1">
      <c r="M55114" s="85"/>
    </row>
    <row r="55115" spans="13:13" ht="49.2" customHeight="1">
      <c r="M55115" s="85"/>
    </row>
    <row r="55116" spans="13:13" ht="49.2" customHeight="1">
      <c r="M55116" s="85"/>
    </row>
    <row r="55117" spans="13:13" ht="49.2" customHeight="1">
      <c r="M55117" s="85"/>
    </row>
    <row r="55118" spans="13:13" ht="49.2" customHeight="1">
      <c r="M55118" s="85"/>
    </row>
    <row r="55119" spans="13:13" ht="49.2" customHeight="1">
      <c r="M55119" s="85"/>
    </row>
    <row r="55120" spans="13:13" ht="49.2" customHeight="1">
      <c r="M55120" s="85"/>
    </row>
    <row r="55121" spans="13:13" ht="49.2" customHeight="1">
      <c r="M55121" s="85"/>
    </row>
    <row r="55122" spans="13:13" ht="49.2" customHeight="1">
      <c r="M55122" s="85"/>
    </row>
    <row r="55123" spans="13:13" ht="49.2" customHeight="1">
      <c r="M55123" s="85"/>
    </row>
    <row r="55124" spans="13:13" ht="49.2" customHeight="1">
      <c r="M55124" s="85"/>
    </row>
    <row r="55125" spans="13:13" ht="49.2" customHeight="1">
      <c r="M55125" s="85"/>
    </row>
    <row r="55126" spans="13:13" ht="49.2" customHeight="1">
      <c r="M55126" s="85"/>
    </row>
    <row r="55127" spans="13:13" ht="49.2" customHeight="1">
      <c r="M55127" s="85"/>
    </row>
    <row r="55128" spans="13:13" ht="49.2" customHeight="1">
      <c r="M55128" s="85"/>
    </row>
    <row r="55129" spans="13:13" ht="49.2" customHeight="1">
      <c r="M55129" s="85"/>
    </row>
    <row r="55130" spans="13:13" ht="49.2" customHeight="1">
      <c r="M55130" s="85"/>
    </row>
    <row r="55131" spans="13:13" ht="49.2" customHeight="1">
      <c r="M55131" s="85"/>
    </row>
    <row r="55132" spans="13:13" ht="49.2" customHeight="1">
      <c r="M55132" s="85"/>
    </row>
    <row r="55133" spans="13:13" ht="49.2" customHeight="1">
      <c r="M55133" s="85"/>
    </row>
    <row r="55134" spans="13:13" ht="49.2" customHeight="1">
      <c r="M55134" s="85"/>
    </row>
    <row r="55135" spans="13:13" ht="49.2" customHeight="1">
      <c r="M55135" s="85"/>
    </row>
    <row r="55136" spans="13:13" ht="49.2" customHeight="1">
      <c r="M55136" s="85"/>
    </row>
    <row r="55137" spans="13:13" ht="49.2" customHeight="1">
      <c r="M55137" s="85"/>
    </row>
    <row r="55138" spans="13:13" ht="49.2" customHeight="1">
      <c r="M55138" s="85"/>
    </row>
    <row r="55139" spans="13:13" ht="49.2" customHeight="1">
      <c r="M55139" s="85"/>
    </row>
    <row r="55140" spans="13:13" ht="49.2" customHeight="1">
      <c r="M55140" s="85"/>
    </row>
    <row r="55141" spans="13:13" ht="49.2" customHeight="1">
      <c r="M55141" s="85"/>
    </row>
    <row r="55142" spans="13:13" ht="49.2" customHeight="1">
      <c r="M55142" s="85"/>
    </row>
    <row r="55143" spans="13:13" ht="49.2" customHeight="1">
      <c r="M55143" s="85"/>
    </row>
    <row r="55144" spans="13:13" ht="49.2" customHeight="1">
      <c r="M55144" s="85"/>
    </row>
    <row r="55145" spans="13:13" ht="49.2" customHeight="1">
      <c r="M55145" s="85"/>
    </row>
    <row r="55146" spans="13:13" ht="49.2" customHeight="1">
      <c r="M55146" s="85"/>
    </row>
    <row r="55147" spans="13:13" ht="49.2" customHeight="1">
      <c r="M55147" s="85"/>
    </row>
    <row r="55148" spans="13:13" ht="49.2" customHeight="1">
      <c r="M55148" s="85"/>
    </row>
    <row r="55149" spans="13:13" ht="49.2" customHeight="1">
      <c r="M55149" s="85"/>
    </row>
    <row r="55150" spans="13:13" ht="49.2" customHeight="1">
      <c r="M55150" s="85"/>
    </row>
    <row r="55151" spans="13:13" ht="49.2" customHeight="1">
      <c r="M55151" s="85"/>
    </row>
    <row r="55152" spans="13:13" ht="49.2" customHeight="1">
      <c r="M55152" s="85"/>
    </row>
    <row r="55153" spans="13:13" ht="49.2" customHeight="1">
      <c r="M55153" s="85"/>
    </row>
    <row r="55154" spans="13:13" ht="49.2" customHeight="1">
      <c r="M55154" s="85"/>
    </row>
    <row r="55155" spans="13:13" ht="49.2" customHeight="1">
      <c r="M55155" s="85"/>
    </row>
    <row r="55156" spans="13:13" ht="49.2" customHeight="1">
      <c r="M55156" s="85"/>
    </row>
    <row r="55157" spans="13:13" ht="49.2" customHeight="1">
      <c r="M55157" s="85"/>
    </row>
    <row r="55158" spans="13:13" ht="49.2" customHeight="1">
      <c r="M55158" s="85"/>
    </row>
    <row r="55159" spans="13:13" ht="49.2" customHeight="1">
      <c r="M55159" s="85"/>
    </row>
    <row r="55160" spans="13:13" ht="49.2" customHeight="1">
      <c r="M55160" s="85"/>
    </row>
    <row r="55161" spans="13:13" ht="49.2" customHeight="1">
      <c r="M55161" s="85"/>
    </row>
    <row r="55162" spans="13:13" ht="49.2" customHeight="1">
      <c r="M55162" s="85"/>
    </row>
    <row r="55163" spans="13:13" ht="49.2" customHeight="1">
      <c r="M55163" s="85"/>
    </row>
    <row r="55164" spans="13:13" ht="49.2" customHeight="1">
      <c r="M55164" s="85"/>
    </row>
    <row r="55165" spans="13:13" ht="49.2" customHeight="1">
      <c r="M55165" s="85"/>
    </row>
    <row r="55166" spans="13:13" ht="49.2" customHeight="1">
      <c r="M55166" s="85"/>
    </row>
    <row r="55167" spans="13:13" ht="49.2" customHeight="1">
      <c r="M55167" s="85"/>
    </row>
    <row r="55168" spans="13:13" ht="49.2" customHeight="1">
      <c r="M55168" s="85"/>
    </row>
    <row r="55169" spans="13:13" ht="49.2" customHeight="1">
      <c r="M55169" s="85"/>
    </row>
    <row r="55170" spans="13:13" ht="49.2" customHeight="1">
      <c r="M55170" s="85"/>
    </row>
    <row r="55171" spans="13:13" ht="49.2" customHeight="1">
      <c r="M55171" s="85"/>
    </row>
    <row r="55172" spans="13:13" ht="49.2" customHeight="1">
      <c r="M55172" s="85"/>
    </row>
    <row r="55173" spans="13:13" ht="49.2" customHeight="1">
      <c r="M55173" s="85"/>
    </row>
    <row r="55174" spans="13:13" ht="49.2" customHeight="1">
      <c r="M55174" s="85"/>
    </row>
    <row r="55175" spans="13:13" ht="49.2" customHeight="1">
      <c r="M55175" s="85"/>
    </row>
    <row r="55176" spans="13:13" ht="49.2" customHeight="1">
      <c r="M55176" s="85"/>
    </row>
    <row r="55177" spans="13:13" ht="49.2" customHeight="1">
      <c r="M55177" s="85"/>
    </row>
    <row r="55178" spans="13:13" ht="49.2" customHeight="1">
      <c r="M55178" s="85"/>
    </row>
    <row r="55179" spans="13:13" ht="49.2" customHeight="1">
      <c r="M55179" s="85"/>
    </row>
    <row r="55180" spans="13:13" ht="49.2" customHeight="1">
      <c r="M55180" s="85"/>
    </row>
    <row r="55181" spans="13:13" ht="49.2" customHeight="1">
      <c r="M55181" s="85"/>
    </row>
    <row r="55182" spans="13:13" ht="49.2" customHeight="1">
      <c r="M55182" s="85"/>
    </row>
    <row r="55183" spans="13:13" ht="49.2" customHeight="1">
      <c r="M55183" s="85"/>
    </row>
    <row r="55184" spans="13:13" ht="49.2" customHeight="1">
      <c r="M55184" s="85"/>
    </row>
    <row r="55185" spans="13:13" ht="49.2" customHeight="1">
      <c r="M55185" s="85"/>
    </row>
    <row r="55186" spans="13:13" ht="49.2" customHeight="1">
      <c r="M55186" s="85"/>
    </row>
    <row r="55187" spans="13:13" ht="49.2" customHeight="1">
      <c r="M55187" s="85"/>
    </row>
    <row r="55188" spans="13:13" ht="49.2" customHeight="1">
      <c r="M55188" s="85"/>
    </row>
    <row r="55189" spans="13:13" ht="49.2" customHeight="1">
      <c r="M55189" s="85"/>
    </row>
    <row r="55190" spans="13:13" ht="49.2" customHeight="1">
      <c r="M55190" s="85"/>
    </row>
    <row r="55191" spans="13:13" ht="49.2" customHeight="1">
      <c r="M55191" s="85"/>
    </row>
    <row r="55192" spans="13:13" ht="49.2" customHeight="1">
      <c r="M55192" s="85"/>
    </row>
    <row r="55193" spans="13:13" ht="49.2" customHeight="1">
      <c r="M55193" s="85"/>
    </row>
    <row r="55194" spans="13:13" ht="49.2" customHeight="1">
      <c r="M55194" s="85"/>
    </row>
    <row r="55195" spans="13:13" ht="49.2" customHeight="1">
      <c r="M55195" s="85"/>
    </row>
    <row r="55196" spans="13:13" ht="49.2" customHeight="1">
      <c r="M55196" s="85"/>
    </row>
    <row r="55197" spans="13:13" ht="49.2" customHeight="1">
      <c r="M55197" s="85"/>
    </row>
    <row r="55198" spans="13:13" ht="49.2" customHeight="1">
      <c r="M55198" s="85"/>
    </row>
    <row r="55199" spans="13:13" ht="49.2" customHeight="1">
      <c r="M55199" s="85"/>
    </row>
    <row r="55200" spans="13:13" ht="49.2" customHeight="1">
      <c r="M55200" s="85"/>
    </row>
    <row r="55201" spans="13:13" ht="49.2" customHeight="1">
      <c r="M55201" s="85"/>
    </row>
    <row r="55202" spans="13:13" ht="49.2" customHeight="1">
      <c r="M55202" s="85"/>
    </row>
    <row r="55203" spans="13:13" ht="49.2" customHeight="1">
      <c r="M55203" s="85"/>
    </row>
    <row r="55204" spans="13:13" ht="49.2" customHeight="1">
      <c r="M55204" s="85"/>
    </row>
    <row r="55205" spans="13:13" ht="49.2" customHeight="1">
      <c r="M55205" s="85"/>
    </row>
    <row r="55206" spans="13:13" ht="49.2" customHeight="1">
      <c r="M55206" s="85"/>
    </row>
    <row r="55207" spans="13:13" ht="49.2" customHeight="1">
      <c r="M55207" s="85"/>
    </row>
    <row r="55208" spans="13:13" ht="49.2" customHeight="1">
      <c r="M55208" s="85"/>
    </row>
    <row r="55209" spans="13:13" ht="49.2" customHeight="1">
      <c r="M55209" s="85"/>
    </row>
    <row r="55210" spans="13:13" ht="49.2" customHeight="1">
      <c r="M55210" s="85"/>
    </row>
    <row r="55211" spans="13:13" ht="49.2" customHeight="1">
      <c r="M55211" s="85"/>
    </row>
    <row r="55212" spans="13:13" ht="49.2" customHeight="1">
      <c r="M55212" s="85"/>
    </row>
    <row r="55213" spans="13:13" ht="49.2" customHeight="1">
      <c r="M55213" s="85"/>
    </row>
    <row r="55214" spans="13:13" ht="49.2" customHeight="1">
      <c r="M55214" s="85"/>
    </row>
    <row r="55215" spans="13:13" ht="49.2" customHeight="1">
      <c r="M55215" s="85"/>
    </row>
    <row r="55216" spans="13:13" ht="49.2" customHeight="1">
      <c r="M55216" s="85"/>
    </row>
    <row r="55217" spans="13:13" ht="49.2" customHeight="1">
      <c r="M55217" s="85"/>
    </row>
    <row r="55218" spans="13:13" ht="49.2" customHeight="1">
      <c r="M55218" s="85"/>
    </row>
    <row r="55219" spans="13:13" ht="49.2" customHeight="1">
      <c r="M55219" s="85"/>
    </row>
    <row r="55220" spans="13:13" ht="49.2" customHeight="1">
      <c r="M55220" s="85"/>
    </row>
    <row r="55221" spans="13:13" ht="49.2" customHeight="1">
      <c r="M55221" s="85"/>
    </row>
    <row r="55222" spans="13:13" ht="49.2" customHeight="1">
      <c r="M55222" s="85"/>
    </row>
    <row r="55223" spans="13:13" ht="49.2" customHeight="1">
      <c r="M55223" s="85"/>
    </row>
    <row r="55224" spans="13:13" ht="49.2" customHeight="1">
      <c r="M55224" s="85"/>
    </row>
    <row r="55225" spans="13:13" ht="49.2" customHeight="1">
      <c r="M55225" s="85"/>
    </row>
    <row r="55226" spans="13:13" ht="49.2" customHeight="1">
      <c r="M55226" s="85"/>
    </row>
    <row r="55227" spans="13:13" ht="49.2" customHeight="1">
      <c r="M55227" s="85"/>
    </row>
    <row r="55228" spans="13:13" ht="49.2" customHeight="1">
      <c r="M55228" s="85"/>
    </row>
    <row r="55229" spans="13:13" ht="49.2" customHeight="1">
      <c r="M55229" s="85"/>
    </row>
    <row r="55230" spans="13:13" ht="49.2" customHeight="1">
      <c r="M55230" s="85"/>
    </row>
    <row r="55231" spans="13:13" ht="49.2" customHeight="1">
      <c r="M55231" s="85"/>
    </row>
    <row r="55232" spans="13:13" ht="49.2" customHeight="1">
      <c r="M55232" s="85"/>
    </row>
    <row r="55233" spans="13:13" ht="49.2" customHeight="1">
      <c r="M55233" s="85"/>
    </row>
    <row r="55234" spans="13:13" ht="49.2" customHeight="1">
      <c r="M55234" s="85"/>
    </row>
    <row r="55235" spans="13:13" ht="49.2" customHeight="1">
      <c r="M55235" s="85"/>
    </row>
    <row r="55236" spans="13:13" ht="49.2" customHeight="1">
      <c r="M55236" s="85"/>
    </row>
    <row r="55237" spans="13:13" ht="49.2" customHeight="1">
      <c r="M55237" s="85"/>
    </row>
    <row r="55238" spans="13:13" ht="49.2" customHeight="1">
      <c r="M55238" s="85"/>
    </row>
    <row r="55239" spans="13:13" ht="49.2" customHeight="1">
      <c r="M55239" s="85"/>
    </row>
    <row r="55240" spans="13:13" ht="49.2" customHeight="1">
      <c r="M55240" s="85"/>
    </row>
    <row r="55241" spans="13:13" ht="49.2" customHeight="1">
      <c r="M55241" s="85"/>
    </row>
    <row r="55242" spans="13:13" ht="49.2" customHeight="1">
      <c r="M55242" s="85"/>
    </row>
    <row r="55243" spans="13:13" ht="49.2" customHeight="1">
      <c r="M55243" s="85"/>
    </row>
    <row r="55244" spans="13:13" ht="49.2" customHeight="1">
      <c r="M55244" s="85"/>
    </row>
    <row r="55245" spans="13:13" ht="49.2" customHeight="1">
      <c r="M55245" s="85"/>
    </row>
    <row r="55246" spans="13:13" ht="49.2" customHeight="1">
      <c r="M55246" s="85"/>
    </row>
    <row r="55247" spans="13:13" ht="49.2" customHeight="1">
      <c r="M55247" s="85"/>
    </row>
    <row r="55248" spans="13:13" ht="49.2" customHeight="1">
      <c r="M55248" s="85"/>
    </row>
    <row r="55249" spans="13:13" ht="49.2" customHeight="1">
      <c r="M55249" s="85"/>
    </row>
    <row r="55250" spans="13:13" ht="49.2" customHeight="1">
      <c r="M55250" s="85"/>
    </row>
    <row r="55251" spans="13:13" ht="49.2" customHeight="1">
      <c r="M55251" s="85"/>
    </row>
    <row r="55252" spans="13:13" ht="49.2" customHeight="1">
      <c r="M55252" s="85"/>
    </row>
    <row r="55253" spans="13:13" ht="49.2" customHeight="1">
      <c r="M55253" s="85"/>
    </row>
    <row r="55254" spans="13:13" ht="49.2" customHeight="1">
      <c r="M55254" s="85"/>
    </row>
    <row r="55255" spans="13:13" ht="49.2" customHeight="1">
      <c r="M55255" s="85"/>
    </row>
    <row r="55256" spans="13:13" ht="49.2" customHeight="1">
      <c r="M55256" s="85"/>
    </row>
    <row r="55257" spans="13:13" ht="49.2" customHeight="1">
      <c r="M55257" s="85"/>
    </row>
    <row r="55258" spans="13:13" ht="49.2" customHeight="1">
      <c r="M55258" s="85"/>
    </row>
    <row r="55259" spans="13:13" ht="49.2" customHeight="1">
      <c r="M55259" s="85"/>
    </row>
    <row r="55260" spans="13:13" ht="49.2" customHeight="1">
      <c r="M55260" s="85"/>
    </row>
    <row r="55261" spans="13:13" ht="49.2" customHeight="1">
      <c r="M55261" s="85"/>
    </row>
    <row r="55262" spans="13:13" ht="49.2" customHeight="1">
      <c r="M55262" s="85"/>
    </row>
    <row r="55263" spans="13:13" ht="49.2" customHeight="1">
      <c r="M55263" s="85"/>
    </row>
    <row r="55264" spans="13:13" ht="49.2" customHeight="1">
      <c r="M55264" s="85"/>
    </row>
    <row r="55265" spans="13:13" ht="49.2" customHeight="1">
      <c r="M55265" s="85"/>
    </row>
    <row r="55266" spans="13:13" ht="49.2" customHeight="1">
      <c r="M55266" s="85"/>
    </row>
    <row r="55267" spans="13:13" ht="49.2" customHeight="1">
      <c r="M55267" s="85"/>
    </row>
    <row r="55268" spans="13:13" ht="49.2" customHeight="1">
      <c r="M55268" s="85"/>
    </row>
    <row r="55269" spans="13:13" ht="49.2" customHeight="1">
      <c r="M55269" s="85"/>
    </row>
    <row r="55270" spans="13:13" ht="49.2" customHeight="1">
      <c r="M55270" s="85"/>
    </row>
    <row r="55271" spans="13:13" ht="49.2" customHeight="1">
      <c r="M55271" s="85"/>
    </row>
    <row r="55272" spans="13:13" ht="49.2" customHeight="1">
      <c r="M55272" s="85"/>
    </row>
    <row r="55273" spans="13:13" ht="49.2" customHeight="1">
      <c r="M55273" s="85"/>
    </row>
    <row r="55274" spans="13:13" ht="49.2" customHeight="1">
      <c r="M55274" s="85"/>
    </row>
    <row r="55275" spans="13:13" ht="49.2" customHeight="1">
      <c r="M55275" s="85"/>
    </row>
    <row r="55276" spans="13:13" ht="49.2" customHeight="1">
      <c r="M55276" s="85"/>
    </row>
    <row r="55277" spans="13:13" ht="49.2" customHeight="1">
      <c r="M55277" s="85"/>
    </row>
    <row r="55278" spans="13:13" ht="49.2" customHeight="1">
      <c r="M55278" s="85"/>
    </row>
    <row r="55279" spans="13:13" ht="49.2" customHeight="1">
      <c r="M55279" s="85"/>
    </row>
    <row r="55280" spans="13:13" ht="49.2" customHeight="1">
      <c r="M55280" s="85"/>
    </row>
    <row r="55281" spans="13:13" ht="49.2" customHeight="1">
      <c r="M55281" s="85"/>
    </row>
    <row r="55282" spans="13:13" ht="49.2" customHeight="1">
      <c r="M55282" s="85"/>
    </row>
    <row r="55283" spans="13:13" ht="49.2" customHeight="1">
      <c r="M55283" s="85"/>
    </row>
    <row r="55284" spans="13:13" ht="49.2" customHeight="1">
      <c r="M55284" s="85"/>
    </row>
    <row r="55285" spans="13:13" ht="49.2" customHeight="1">
      <c r="M55285" s="85"/>
    </row>
    <row r="55286" spans="13:13" ht="49.2" customHeight="1">
      <c r="M55286" s="85"/>
    </row>
    <row r="55287" spans="13:13" ht="49.2" customHeight="1">
      <c r="M55287" s="85"/>
    </row>
    <row r="55288" spans="13:13" ht="49.2" customHeight="1">
      <c r="M55288" s="85"/>
    </row>
    <row r="55289" spans="13:13" ht="49.2" customHeight="1">
      <c r="M55289" s="85"/>
    </row>
    <row r="55290" spans="13:13" ht="49.2" customHeight="1">
      <c r="M55290" s="85"/>
    </row>
    <row r="55291" spans="13:13" ht="49.2" customHeight="1">
      <c r="M55291" s="85"/>
    </row>
    <row r="55292" spans="13:13" ht="49.2" customHeight="1">
      <c r="M55292" s="85"/>
    </row>
    <row r="55293" spans="13:13" ht="49.2" customHeight="1">
      <c r="M55293" s="85"/>
    </row>
    <row r="55294" spans="13:13" ht="49.2" customHeight="1">
      <c r="M55294" s="85"/>
    </row>
    <row r="55295" spans="13:13" ht="49.2" customHeight="1">
      <c r="M55295" s="85"/>
    </row>
    <row r="55296" spans="13:13" ht="49.2" customHeight="1">
      <c r="M55296" s="85"/>
    </row>
    <row r="55297" spans="13:13" ht="49.2" customHeight="1">
      <c r="M55297" s="85"/>
    </row>
    <row r="55298" spans="13:13" ht="49.2" customHeight="1">
      <c r="M55298" s="85"/>
    </row>
    <row r="55299" spans="13:13" ht="49.2" customHeight="1">
      <c r="M55299" s="85"/>
    </row>
    <row r="55300" spans="13:13" ht="49.2" customHeight="1">
      <c r="M55300" s="85"/>
    </row>
    <row r="55301" spans="13:13" ht="49.2" customHeight="1">
      <c r="M55301" s="85"/>
    </row>
    <row r="55302" spans="13:13" ht="49.2" customHeight="1">
      <c r="M55302" s="85"/>
    </row>
    <row r="55303" spans="13:13" ht="49.2" customHeight="1">
      <c r="M55303" s="85"/>
    </row>
    <row r="55304" spans="13:13" ht="49.2" customHeight="1">
      <c r="M55304" s="85"/>
    </row>
    <row r="55305" spans="13:13" ht="49.2" customHeight="1">
      <c r="M55305" s="85"/>
    </row>
    <row r="55306" spans="13:13" ht="49.2" customHeight="1">
      <c r="M55306" s="85"/>
    </row>
    <row r="55307" spans="13:13" ht="49.2" customHeight="1">
      <c r="M55307" s="85"/>
    </row>
    <row r="55308" spans="13:13" ht="49.2" customHeight="1">
      <c r="M55308" s="85"/>
    </row>
    <row r="55309" spans="13:13" ht="49.2" customHeight="1">
      <c r="M55309" s="85"/>
    </row>
    <row r="55310" spans="13:13" ht="49.2" customHeight="1">
      <c r="M55310" s="85"/>
    </row>
    <row r="55311" spans="13:13" ht="49.2" customHeight="1">
      <c r="M55311" s="85"/>
    </row>
    <row r="55312" spans="13:13" ht="49.2" customHeight="1">
      <c r="M55312" s="85"/>
    </row>
    <row r="55313" spans="13:13" ht="49.2" customHeight="1">
      <c r="M55313" s="85"/>
    </row>
    <row r="55314" spans="13:13" ht="49.2" customHeight="1">
      <c r="M55314" s="85"/>
    </row>
    <row r="55315" spans="13:13" ht="49.2" customHeight="1">
      <c r="M55315" s="85"/>
    </row>
    <row r="55316" spans="13:13" ht="49.2" customHeight="1">
      <c r="M55316" s="85"/>
    </row>
    <row r="55317" spans="13:13" ht="49.2" customHeight="1">
      <c r="M55317" s="85"/>
    </row>
    <row r="55318" spans="13:13" ht="49.2" customHeight="1">
      <c r="M55318" s="85"/>
    </row>
    <row r="55319" spans="13:13" ht="49.2" customHeight="1">
      <c r="M55319" s="85"/>
    </row>
    <row r="55320" spans="13:13" ht="49.2" customHeight="1">
      <c r="M55320" s="85"/>
    </row>
    <row r="55321" spans="13:13" ht="49.2" customHeight="1">
      <c r="M55321" s="85"/>
    </row>
    <row r="55322" spans="13:13" ht="49.2" customHeight="1">
      <c r="M55322" s="85"/>
    </row>
    <row r="55323" spans="13:13" ht="49.2" customHeight="1">
      <c r="M55323" s="85"/>
    </row>
    <row r="55324" spans="13:13" ht="49.2" customHeight="1">
      <c r="M55324" s="85"/>
    </row>
    <row r="55325" spans="13:13" ht="49.2" customHeight="1">
      <c r="M55325" s="85"/>
    </row>
    <row r="55326" spans="13:13" ht="49.2" customHeight="1">
      <c r="M55326" s="85"/>
    </row>
    <row r="55327" spans="13:13" ht="49.2" customHeight="1">
      <c r="M55327" s="85"/>
    </row>
    <row r="55328" spans="13:13" ht="49.2" customHeight="1">
      <c r="M55328" s="85"/>
    </row>
    <row r="55329" spans="13:13" ht="49.2" customHeight="1">
      <c r="M55329" s="85"/>
    </row>
    <row r="55330" spans="13:13" ht="49.2" customHeight="1">
      <c r="M55330" s="85"/>
    </row>
    <row r="55331" spans="13:13" ht="49.2" customHeight="1">
      <c r="M55331" s="85"/>
    </row>
    <row r="55332" spans="13:13" ht="49.2" customHeight="1">
      <c r="M55332" s="85"/>
    </row>
    <row r="55333" spans="13:13" ht="49.2" customHeight="1">
      <c r="M55333" s="85"/>
    </row>
    <row r="55334" spans="13:13" ht="49.2" customHeight="1">
      <c r="M55334" s="85"/>
    </row>
    <row r="55335" spans="13:13" ht="49.2" customHeight="1">
      <c r="M55335" s="85"/>
    </row>
    <row r="55336" spans="13:13" ht="49.2" customHeight="1">
      <c r="M55336" s="85"/>
    </row>
    <row r="55337" spans="13:13" ht="49.2" customHeight="1">
      <c r="M55337" s="85"/>
    </row>
    <row r="55338" spans="13:13" ht="49.2" customHeight="1">
      <c r="M55338" s="85"/>
    </row>
    <row r="55339" spans="13:13" ht="49.2" customHeight="1">
      <c r="M55339" s="85"/>
    </row>
    <row r="55340" spans="13:13" ht="49.2" customHeight="1">
      <c r="M55340" s="85"/>
    </row>
    <row r="55341" spans="13:13" ht="49.2" customHeight="1">
      <c r="M55341" s="85"/>
    </row>
    <row r="55342" spans="13:13" ht="49.2" customHeight="1">
      <c r="M55342" s="85"/>
    </row>
    <row r="55343" spans="13:13" ht="49.2" customHeight="1">
      <c r="M55343" s="85"/>
    </row>
    <row r="55344" spans="13:13" ht="49.2" customHeight="1">
      <c r="M55344" s="85"/>
    </row>
    <row r="55345" spans="13:13" ht="49.2" customHeight="1">
      <c r="M55345" s="85"/>
    </row>
    <row r="55346" spans="13:13" ht="49.2" customHeight="1">
      <c r="M55346" s="85"/>
    </row>
    <row r="55347" spans="13:13" ht="49.2" customHeight="1">
      <c r="M55347" s="85"/>
    </row>
    <row r="55348" spans="13:13" ht="49.2" customHeight="1">
      <c r="M55348" s="85"/>
    </row>
    <row r="55349" spans="13:13" ht="49.2" customHeight="1">
      <c r="M55349" s="85"/>
    </row>
    <row r="55350" spans="13:13" ht="49.2" customHeight="1">
      <c r="M55350" s="85"/>
    </row>
    <row r="55351" spans="13:13" ht="49.2" customHeight="1">
      <c r="M55351" s="85"/>
    </row>
    <row r="55352" spans="13:13" ht="49.2" customHeight="1">
      <c r="M55352" s="85"/>
    </row>
    <row r="55353" spans="13:13" ht="49.2" customHeight="1">
      <c r="M55353" s="85"/>
    </row>
    <row r="55354" spans="13:13" ht="49.2" customHeight="1">
      <c r="M55354" s="85"/>
    </row>
    <row r="55355" spans="13:13" ht="49.2" customHeight="1">
      <c r="M55355" s="85"/>
    </row>
    <row r="55356" spans="13:13" ht="49.2" customHeight="1">
      <c r="M55356" s="85"/>
    </row>
    <row r="55357" spans="13:13" ht="49.2" customHeight="1">
      <c r="M55357" s="85"/>
    </row>
    <row r="55358" spans="13:13" ht="49.2" customHeight="1">
      <c r="M55358" s="85"/>
    </row>
    <row r="55359" spans="13:13" ht="49.2" customHeight="1">
      <c r="M55359" s="85"/>
    </row>
    <row r="55360" spans="13:13" ht="49.2" customHeight="1">
      <c r="M55360" s="85"/>
    </row>
    <row r="55361" spans="13:13" ht="49.2" customHeight="1">
      <c r="M55361" s="85"/>
    </row>
    <row r="55362" spans="13:13" ht="49.2" customHeight="1">
      <c r="M55362" s="85"/>
    </row>
    <row r="55363" spans="13:13" ht="49.2" customHeight="1">
      <c r="M55363" s="85"/>
    </row>
    <row r="55364" spans="13:13" ht="49.2" customHeight="1">
      <c r="M55364" s="85"/>
    </row>
    <row r="55365" spans="13:13" ht="49.2" customHeight="1">
      <c r="M55365" s="85"/>
    </row>
    <row r="55366" spans="13:13" ht="49.2" customHeight="1">
      <c r="M55366" s="85"/>
    </row>
    <row r="55367" spans="13:13" ht="49.2" customHeight="1">
      <c r="M55367" s="85"/>
    </row>
    <row r="55368" spans="13:13" ht="49.2" customHeight="1">
      <c r="M55368" s="85"/>
    </row>
    <row r="55369" spans="13:13" ht="49.2" customHeight="1">
      <c r="M55369" s="85"/>
    </row>
    <row r="55370" spans="13:13" ht="49.2" customHeight="1">
      <c r="M55370" s="85"/>
    </row>
    <row r="55371" spans="13:13" ht="49.2" customHeight="1">
      <c r="M55371" s="85"/>
    </row>
    <row r="55372" spans="13:13" ht="49.2" customHeight="1">
      <c r="M55372" s="85"/>
    </row>
    <row r="55373" spans="13:13" ht="49.2" customHeight="1">
      <c r="M55373" s="85"/>
    </row>
    <row r="55374" spans="13:13" ht="49.2" customHeight="1">
      <c r="M55374" s="85"/>
    </row>
    <row r="55375" spans="13:13" ht="49.2" customHeight="1">
      <c r="M55375" s="85"/>
    </row>
    <row r="55376" spans="13:13" ht="49.2" customHeight="1">
      <c r="M55376" s="85"/>
    </row>
    <row r="55377" spans="13:13" ht="49.2" customHeight="1">
      <c r="M55377" s="85"/>
    </row>
    <row r="55378" spans="13:13" ht="49.2" customHeight="1">
      <c r="M55378" s="85"/>
    </row>
    <row r="55379" spans="13:13" ht="49.2" customHeight="1">
      <c r="M55379" s="85"/>
    </row>
    <row r="55380" spans="13:13" ht="49.2" customHeight="1">
      <c r="M55380" s="85"/>
    </row>
    <row r="55381" spans="13:13" ht="49.2" customHeight="1">
      <c r="M55381" s="85"/>
    </row>
    <row r="55382" spans="13:13" ht="49.2" customHeight="1">
      <c r="M55382" s="85"/>
    </row>
    <row r="55383" spans="13:13" ht="49.2" customHeight="1">
      <c r="M55383" s="85"/>
    </row>
    <row r="55384" spans="13:13" ht="49.2" customHeight="1">
      <c r="M55384" s="85"/>
    </row>
    <row r="55385" spans="13:13" ht="49.2" customHeight="1">
      <c r="M55385" s="85"/>
    </row>
    <row r="55386" spans="13:13" ht="49.2" customHeight="1">
      <c r="M55386" s="85"/>
    </row>
    <row r="55387" spans="13:13" ht="49.2" customHeight="1">
      <c r="M55387" s="85"/>
    </row>
    <row r="55388" spans="13:13" ht="49.2" customHeight="1">
      <c r="M55388" s="85"/>
    </row>
    <row r="55389" spans="13:13" ht="49.2" customHeight="1">
      <c r="M55389" s="85"/>
    </row>
    <row r="55390" spans="13:13" ht="49.2" customHeight="1">
      <c r="M55390" s="85"/>
    </row>
    <row r="55391" spans="13:13" ht="49.2" customHeight="1">
      <c r="M55391" s="85"/>
    </row>
    <row r="55392" spans="13:13" ht="49.2" customHeight="1">
      <c r="M55392" s="85"/>
    </row>
    <row r="55393" spans="13:13" ht="49.2" customHeight="1">
      <c r="M55393" s="85"/>
    </row>
    <row r="55394" spans="13:13" ht="49.2" customHeight="1">
      <c r="M55394" s="85"/>
    </row>
    <row r="55395" spans="13:13" ht="49.2" customHeight="1">
      <c r="M55395" s="85"/>
    </row>
    <row r="55396" spans="13:13" ht="49.2" customHeight="1">
      <c r="M55396" s="85"/>
    </row>
    <row r="55397" spans="13:13" ht="49.2" customHeight="1">
      <c r="M55397" s="85"/>
    </row>
    <row r="55398" spans="13:13" ht="49.2" customHeight="1">
      <c r="M55398" s="85"/>
    </row>
    <row r="55399" spans="13:13" ht="49.2" customHeight="1">
      <c r="M55399" s="85"/>
    </row>
    <row r="55400" spans="13:13" ht="49.2" customHeight="1">
      <c r="M55400" s="85"/>
    </row>
    <row r="55401" spans="13:13" ht="49.2" customHeight="1">
      <c r="M55401" s="85"/>
    </row>
    <row r="55402" spans="13:13" ht="49.2" customHeight="1">
      <c r="M55402" s="85"/>
    </row>
    <row r="55403" spans="13:13" ht="49.2" customHeight="1">
      <c r="M55403" s="85"/>
    </row>
    <row r="55404" spans="13:13" ht="49.2" customHeight="1">
      <c r="M55404" s="85"/>
    </row>
    <row r="55405" spans="13:13" ht="49.2" customHeight="1">
      <c r="M55405" s="85"/>
    </row>
    <row r="55406" spans="13:13" ht="49.2" customHeight="1">
      <c r="M55406" s="85"/>
    </row>
    <row r="55407" spans="13:13" ht="49.2" customHeight="1">
      <c r="M55407" s="85"/>
    </row>
    <row r="55408" spans="13:13" ht="49.2" customHeight="1">
      <c r="M55408" s="85"/>
    </row>
    <row r="55409" spans="13:13" ht="49.2" customHeight="1">
      <c r="M55409" s="85"/>
    </row>
    <row r="55410" spans="13:13" ht="49.2" customHeight="1">
      <c r="M55410" s="85"/>
    </row>
    <row r="55411" spans="13:13" ht="49.2" customHeight="1">
      <c r="M55411" s="85"/>
    </row>
    <row r="55412" spans="13:13" ht="49.2" customHeight="1">
      <c r="M55412" s="85"/>
    </row>
    <row r="55413" spans="13:13" ht="49.2" customHeight="1">
      <c r="M55413" s="85"/>
    </row>
    <row r="55414" spans="13:13" ht="49.2" customHeight="1">
      <c r="M55414" s="85"/>
    </row>
    <row r="55415" spans="13:13" ht="49.2" customHeight="1">
      <c r="M55415" s="85"/>
    </row>
    <row r="55416" spans="13:13" ht="49.2" customHeight="1">
      <c r="M55416" s="85"/>
    </row>
    <row r="55417" spans="13:13" ht="49.2" customHeight="1">
      <c r="M55417" s="85"/>
    </row>
    <row r="55418" spans="13:13" ht="49.2" customHeight="1">
      <c r="M55418" s="85"/>
    </row>
    <row r="55419" spans="13:13" ht="49.2" customHeight="1">
      <c r="M55419" s="85"/>
    </row>
    <row r="55420" spans="13:13" ht="49.2" customHeight="1">
      <c r="M55420" s="85"/>
    </row>
    <row r="55421" spans="13:13" ht="49.2" customHeight="1">
      <c r="M55421" s="85"/>
    </row>
    <row r="55422" spans="13:13" ht="49.2" customHeight="1">
      <c r="M55422" s="85"/>
    </row>
    <row r="55423" spans="13:13" ht="49.2" customHeight="1">
      <c r="M55423" s="85"/>
    </row>
    <row r="55424" spans="13:13" ht="49.2" customHeight="1">
      <c r="M55424" s="85"/>
    </row>
    <row r="55425" spans="13:13" ht="49.2" customHeight="1">
      <c r="M55425" s="85"/>
    </row>
    <row r="55426" spans="13:13" ht="49.2" customHeight="1">
      <c r="M55426" s="85"/>
    </row>
    <row r="55427" spans="13:13" ht="49.2" customHeight="1">
      <c r="M55427" s="85"/>
    </row>
    <row r="55428" spans="13:13" ht="49.2" customHeight="1">
      <c r="M55428" s="85"/>
    </row>
    <row r="55429" spans="13:13" ht="49.2" customHeight="1">
      <c r="M55429" s="85"/>
    </row>
    <row r="55430" spans="13:13" ht="49.2" customHeight="1">
      <c r="M55430" s="85"/>
    </row>
    <row r="55431" spans="13:13" ht="49.2" customHeight="1">
      <c r="M55431" s="85"/>
    </row>
    <row r="55432" spans="13:13" ht="49.2" customHeight="1">
      <c r="M55432" s="85"/>
    </row>
    <row r="55433" spans="13:13" ht="49.2" customHeight="1">
      <c r="M55433" s="85"/>
    </row>
    <row r="55434" spans="13:13" ht="49.2" customHeight="1">
      <c r="M55434" s="85"/>
    </row>
    <row r="55435" spans="13:13" ht="49.2" customHeight="1">
      <c r="M55435" s="85"/>
    </row>
    <row r="55436" spans="13:13" ht="49.2" customHeight="1">
      <c r="M55436" s="85"/>
    </row>
    <row r="55437" spans="13:13" ht="49.2" customHeight="1">
      <c r="M55437" s="85"/>
    </row>
    <row r="55438" spans="13:13" ht="49.2" customHeight="1">
      <c r="M55438" s="85"/>
    </row>
    <row r="55439" spans="13:13" ht="49.2" customHeight="1">
      <c r="M55439" s="85"/>
    </row>
    <row r="55440" spans="13:13" ht="49.2" customHeight="1">
      <c r="M55440" s="85"/>
    </row>
    <row r="55441" spans="13:13" ht="49.2" customHeight="1">
      <c r="M55441" s="85"/>
    </row>
    <row r="55442" spans="13:13" ht="49.2" customHeight="1">
      <c r="M55442" s="85"/>
    </row>
    <row r="55443" spans="13:13" ht="49.2" customHeight="1">
      <c r="M55443" s="85"/>
    </row>
    <row r="55444" spans="13:13" ht="49.2" customHeight="1">
      <c r="M55444" s="85"/>
    </row>
    <row r="55445" spans="13:13" ht="49.2" customHeight="1">
      <c r="M55445" s="85"/>
    </row>
    <row r="55446" spans="13:13" ht="49.2" customHeight="1">
      <c r="M55446" s="85"/>
    </row>
    <row r="55447" spans="13:13" ht="49.2" customHeight="1">
      <c r="M55447" s="85"/>
    </row>
    <row r="55448" spans="13:13" ht="49.2" customHeight="1">
      <c r="M55448" s="85"/>
    </row>
    <row r="55449" spans="13:13" ht="49.2" customHeight="1">
      <c r="M55449" s="85"/>
    </row>
    <row r="55450" spans="13:13" ht="49.2" customHeight="1">
      <c r="M55450" s="85"/>
    </row>
    <row r="55451" spans="13:13" ht="49.2" customHeight="1">
      <c r="M55451" s="85"/>
    </row>
    <row r="55452" spans="13:13" ht="49.2" customHeight="1">
      <c r="M55452" s="85"/>
    </row>
    <row r="55453" spans="13:13" ht="49.2" customHeight="1">
      <c r="M55453" s="85"/>
    </row>
    <row r="55454" spans="13:13" ht="49.2" customHeight="1">
      <c r="M55454" s="85"/>
    </row>
    <row r="55455" spans="13:13" ht="49.2" customHeight="1">
      <c r="M55455" s="85"/>
    </row>
    <row r="55456" spans="13:13" ht="49.2" customHeight="1">
      <c r="M55456" s="85"/>
    </row>
    <row r="55457" spans="13:13" ht="49.2" customHeight="1">
      <c r="M55457" s="85"/>
    </row>
    <row r="55458" spans="13:13" ht="49.2" customHeight="1">
      <c r="M55458" s="85"/>
    </row>
    <row r="55459" spans="13:13" ht="49.2" customHeight="1">
      <c r="M55459" s="85"/>
    </row>
    <row r="55460" spans="13:13" ht="49.2" customHeight="1">
      <c r="M55460" s="85"/>
    </row>
    <row r="55461" spans="13:13" ht="49.2" customHeight="1">
      <c r="M55461" s="85"/>
    </row>
    <row r="55462" spans="13:13" ht="49.2" customHeight="1">
      <c r="M55462" s="85"/>
    </row>
    <row r="55463" spans="13:13" ht="49.2" customHeight="1">
      <c r="M55463" s="85"/>
    </row>
    <row r="55464" spans="13:13" ht="49.2" customHeight="1">
      <c r="M55464" s="85"/>
    </row>
    <row r="55465" spans="13:13" ht="49.2" customHeight="1">
      <c r="M55465" s="85"/>
    </row>
    <row r="55466" spans="13:13" ht="49.2" customHeight="1">
      <c r="M55466" s="85"/>
    </row>
    <row r="55467" spans="13:13" ht="49.2" customHeight="1">
      <c r="M55467" s="85"/>
    </row>
    <row r="55468" spans="13:13" ht="49.2" customHeight="1">
      <c r="M55468" s="85"/>
    </row>
    <row r="55469" spans="13:13" ht="49.2" customHeight="1">
      <c r="M55469" s="85"/>
    </row>
    <row r="55470" spans="13:13" ht="49.2" customHeight="1">
      <c r="M55470" s="85"/>
    </row>
    <row r="55471" spans="13:13" ht="49.2" customHeight="1">
      <c r="M55471" s="85"/>
    </row>
    <row r="55472" spans="13:13" ht="49.2" customHeight="1">
      <c r="M55472" s="85"/>
    </row>
    <row r="55473" spans="13:13" ht="49.2" customHeight="1">
      <c r="M55473" s="85"/>
    </row>
    <row r="55474" spans="13:13" ht="49.2" customHeight="1">
      <c r="M55474" s="85"/>
    </row>
    <row r="55475" spans="13:13" ht="49.2" customHeight="1">
      <c r="M55475" s="85"/>
    </row>
    <row r="55476" spans="13:13" ht="49.2" customHeight="1">
      <c r="M55476" s="85"/>
    </row>
    <row r="55477" spans="13:13" ht="49.2" customHeight="1">
      <c r="M55477" s="85"/>
    </row>
    <row r="55478" spans="13:13" ht="49.2" customHeight="1">
      <c r="M55478" s="85"/>
    </row>
    <row r="55479" spans="13:13" ht="49.2" customHeight="1">
      <c r="M55479" s="85"/>
    </row>
    <row r="55480" spans="13:13" ht="49.2" customHeight="1">
      <c r="M55480" s="85"/>
    </row>
    <row r="55481" spans="13:13" ht="49.2" customHeight="1">
      <c r="M55481" s="85"/>
    </row>
    <row r="55482" spans="13:13" ht="49.2" customHeight="1">
      <c r="M55482" s="85"/>
    </row>
    <row r="55483" spans="13:13" ht="49.2" customHeight="1">
      <c r="M55483" s="85"/>
    </row>
    <row r="55484" spans="13:13" ht="49.2" customHeight="1">
      <c r="M55484" s="85"/>
    </row>
    <row r="55485" spans="13:13" ht="49.2" customHeight="1">
      <c r="M55485" s="85"/>
    </row>
    <row r="55486" spans="13:13" ht="49.2" customHeight="1">
      <c r="M55486" s="85"/>
    </row>
    <row r="55487" spans="13:13" ht="49.2" customHeight="1">
      <c r="M55487" s="85"/>
    </row>
    <row r="55488" spans="13:13" ht="49.2" customHeight="1">
      <c r="M55488" s="85"/>
    </row>
    <row r="55489" spans="13:13" ht="49.2" customHeight="1">
      <c r="M55489" s="85"/>
    </row>
    <row r="55490" spans="13:13" ht="49.2" customHeight="1">
      <c r="M55490" s="85"/>
    </row>
    <row r="55491" spans="13:13" ht="49.2" customHeight="1">
      <c r="M55491" s="85"/>
    </row>
    <row r="55492" spans="13:13" ht="49.2" customHeight="1">
      <c r="M55492" s="85"/>
    </row>
    <row r="55493" spans="13:13" ht="49.2" customHeight="1">
      <c r="M55493" s="85"/>
    </row>
    <row r="55494" spans="13:13" ht="49.2" customHeight="1">
      <c r="M55494" s="85"/>
    </row>
    <row r="55495" spans="13:13" ht="49.2" customHeight="1">
      <c r="M55495" s="85"/>
    </row>
    <row r="55496" spans="13:13" ht="49.2" customHeight="1">
      <c r="M55496" s="85"/>
    </row>
    <row r="55497" spans="13:13" ht="49.2" customHeight="1">
      <c r="M55497" s="85"/>
    </row>
    <row r="55498" spans="13:13" ht="49.2" customHeight="1">
      <c r="M55498" s="85"/>
    </row>
    <row r="55499" spans="13:13" ht="49.2" customHeight="1">
      <c r="M55499" s="85"/>
    </row>
    <row r="55500" spans="13:13" ht="49.2" customHeight="1">
      <c r="M55500" s="85"/>
    </row>
    <row r="55501" spans="13:13" ht="49.2" customHeight="1">
      <c r="M55501" s="85"/>
    </row>
    <row r="55502" spans="13:13" ht="49.2" customHeight="1">
      <c r="M55502" s="85"/>
    </row>
    <row r="55503" spans="13:13" ht="49.2" customHeight="1">
      <c r="M55503" s="85"/>
    </row>
    <row r="55504" spans="13:13" ht="49.2" customHeight="1">
      <c r="M55504" s="85"/>
    </row>
    <row r="55505" spans="13:13" ht="49.2" customHeight="1">
      <c r="M55505" s="85"/>
    </row>
    <row r="55506" spans="13:13" ht="49.2" customHeight="1">
      <c r="M55506" s="85"/>
    </row>
    <row r="55507" spans="13:13" ht="49.2" customHeight="1">
      <c r="M55507" s="85"/>
    </row>
    <row r="55508" spans="13:13" ht="49.2" customHeight="1">
      <c r="M55508" s="85"/>
    </row>
    <row r="55509" spans="13:13" ht="49.2" customHeight="1">
      <c r="M55509" s="85"/>
    </row>
    <row r="55510" spans="13:13" ht="49.2" customHeight="1">
      <c r="M55510" s="85"/>
    </row>
    <row r="55511" spans="13:13" ht="49.2" customHeight="1">
      <c r="M55511" s="85"/>
    </row>
    <row r="55512" spans="13:13" ht="49.2" customHeight="1">
      <c r="M55512" s="85"/>
    </row>
    <row r="55513" spans="13:13" ht="49.2" customHeight="1">
      <c r="M55513" s="85"/>
    </row>
    <row r="55514" spans="13:13" ht="49.2" customHeight="1">
      <c r="M55514" s="85"/>
    </row>
    <row r="55515" spans="13:13" ht="49.2" customHeight="1">
      <c r="M55515" s="85"/>
    </row>
    <row r="55516" spans="13:13" ht="49.2" customHeight="1">
      <c r="M55516" s="85"/>
    </row>
    <row r="55517" spans="13:13" ht="49.2" customHeight="1">
      <c r="M55517" s="85"/>
    </row>
    <row r="55518" spans="13:13" ht="49.2" customHeight="1">
      <c r="M55518" s="85"/>
    </row>
    <row r="55519" spans="13:13" ht="49.2" customHeight="1">
      <c r="M55519" s="85"/>
    </row>
    <row r="55520" spans="13:13" ht="49.2" customHeight="1">
      <c r="M55520" s="85"/>
    </row>
    <row r="55521" spans="13:13" ht="49.2" customHeight="1">
      <c r="M55521" s="85"/>
    </row>
    <row r="55522" spans="13:13" ht="49.2" customHeight="1">
      <c r="M55522" s="85"/>
    </row>
    <row r="55523" spans="13:13" ht="49.2" customHeight="1">
      <c r="M55523" s="85"/>
    </row>
    <row r="55524" spans="13:13" ht="49.2" customHeight="1">
      <c r="M55524" s="85"/>
    </row>
    <row r="55525" spans="13:13" ht="49.2" customHeight="1">
      <c r="M55525" s="85"/>
    </row>
    <row r="55526" spans="13:13" ht="49.2" customHeight="1">
      <c r="M55526" s="85"/>
    </row>
    <row r="55527" spans="13:13" ht="49.2" customHeight="1">
      <c r="M55527" s="85"/>
    </row>
    <row r="55528" spans="13:13" ht="49.2" customHeight="1">
      <c r="M55528" s="85"/>
    </row>
    <row r="55529" spans="13:13" ht="49.2" customHeight="1">
      <c r="M55529" s="85"/>
    </row>
    <row r="55530" spans="13:13" ht="49.2" customHeight="1">
      <c r="M55530" s="85"/>
    </row>
    <row r="55531" spans="13:13" ht="49.2" customHeight="1">
      <c r="M55531" s="85"/>
    </row>
    <row r="55532" spans="13:13" ht="49.2" customHeight="1">
      <c r="M55532" s="85"/>
    </row>
    <row r="55533" spans="13:13" ht="49.2" customHeight="1">
      <c r="M55533" s="85"/>
    </row>
    <row r="55534" spans="13:13" ht="49.2" customHeight="1">
      <c r="M55534" s="85"/>
    </row>
    <row r="55535" spans="13:13" ht="49.2" customHeight="1">
      <c r="M55535" s="85"/>
    </row>
    <row r="55536" spans="13:13" ht="49.2" customHeight="1">
      <c r="M55536" s="85"/>
    </row>
    <row r="55537" spans="13:13" ht="49.2" customHeight="1">
      <c r="M55537" s="85"/>
    </row>
    <row r="55538" spans="13:13" ht="49.2" customHeight="1">
      <c r="M55538" s="85"/>
    </row>
    <row r="55539" spans="13:13" ht="49.2" customHeight="1">
      <c r="M55539" s="85"/>
    </row>
    <row r="55540" spans="13:13" ht="49.2" customHeight="1">
      <c r="M55540" s="85"/>
    </row>
    <row r="55541" spans="13:13" ht="49.2" customHeight="1">
      <c r="M55541" s="85"/>
    </row>
    <row r="55542" spans="13:13" ht="49.2" customHeight="1">
      <c r="M55542" s="85"/>
    </row>
    <row r="55543" spans="13:13" ht="49.2" customHeight="1">
      <c r="M55543" s="85"/>
    </row>
    <row r="55544" spans="13:13" ht="49.2" customHeight="1">
      <c r="M55544" s="85"/>
    </row>
    <row r="55545" spans="13:13" ht="49.2" customHeight="1">
      <c r="M55545" s="85"/>
    </row>
    <row r="55546" spans="13:13" ht="49.2" customHeight="1">
      <c r="M55546" s="85"/>
    </row>
    <row r="55547" spans="13:13" ht="49.2" customHeight="1">
      <c r="M55547" s="85"/>
    </row>
    <row r="55548" spans="13:13" ht="49.2" customHeight="1">
      <c r="M55548" s="85"/>
    </row>
    <row r="55549" spans="13:13" ht="49.2" customHeight="1">
      <c r="M55549" s="85"/>
    </row>
    <row r="55550" spans="13:13" ht="49.2" customHeight="1">
      <c r="M55550" s="85"/>
    </row>
    <row r="55551" spans="13:13" ht="49.2" customHeight="1">
      <c r="M55551" s="85"/>
    </row>
    <row r="55552" spans="13:13" ht="49.2" customHeight="1">
      <c r="M55552" s="85"/>
    </row>
    <row r="55553" spans="13:13" ht="49.2" customHeight="1">
      <c r="M55553" s="85"/>
    </row>
    <row r="55554" spans="13:13" ht="49.2" customHeight="1">
      <c r="M55554" s="85"/>
    </row>
    <row r="55555" spans="13:13" ht="49.2" customHeight="1">
      <c r="M55555" s="85"/>
    </row>
    <row r="55556" spans="13:13" ht="49.2" customHeight="1">
      <c r="M55556" s="85"/>
    </row>
    <row r="55557" spans="13:13" ht="49.2" customHeight="1">
      <c r="M55557" s="85"/>
    </row>
    <row r="55558" spans="13:13" ht="49.2" customHeight="1">
      <c r="M55558" s="85"/>
    </row>
    <row r="55559" spans="13:13" ht="49.2" customHeight="1">
      <c r="M55559" s="85"/>
    </row>
    <row r="55560" spans="13:13" ht="49.2" customHeight="1">
      <c r="M55560" s="85"/>
    </row>
    <row r="55561" spans="13:13" ht="49.2" customHeight="1">
      <c r="M55561" s="85"/>
    </row>
    <row r="55562" spans="13:13" ht="49.2" customHeight="1">
      <c r="M55562" s="85"/>
    </row>
    <row r="55563" spans="13:13" ht="49.2" customHeight="1">
      <c r="M55563" s="85"/>
    </row>
    <row r="55564" spans="13:13" ht="49.2" customHeight="1">
      <c r="M55564" s="85"/>
    </row>
    <row r="55565" spans="13:13" ht="49.2" customHeight="1">
      <c r="M55565" s="85"/>
    </row>
    <row r="55566" spans="13:13" ht="49.2" customHeight="1">
      <c r="M55566" s="85"/>
    </row>
    <row r="55567" spans="13:13" ht="49.2" customHeight="1">
      <c r="M55567" s="85"/>
    </row>
    <row r="55568" spans="13:13" ht="49.2" customHeight="1">
      <c r="M55568" s="85"/>
    </row>
    <row r="55569" spans="13:13" ht="49.2" customHeight="1">
      <c r="M55569" s="85"/>
    </row>
    <row r="55570" spans="13:13" ht="49.2" customHeight="1">
      <c r="M55570" s="85"/>
    </row>
    <row r="55571" spans="13:13" ht="49.2" customHeight="1">
      <c r="M55571" s="85"/>
    </row>
    <row r="55572" spans="13:13" ht="49.2" customHeight="1">
      <c r="M55572" s="85"/>
    </row>
    <row r="55573" spans="13:13" ht="49.2" customHeight="1">
      <c r="M55573" s="85"/>
    </row>
    <row r="55574" spans="13:13" ht="49.2" customHeight="1">
      <c r="M55574" s="85"/>
    </row>
    <row r="55575" spans="13:13" ht="49.2" customHeight="1">
      <c r="M55575" s="85"/>
    </row>
    <row r="55576" spans="13:13" ht="49.2" customHeight="1">
      <c r="M55576" s="85"/>
    </row>
    <row r="55577" spans="13:13" ht="49.2" customHeight="1">
      <c r="M55577" s="85"/>
    </row>
    <row r="55578" spans="13:13" ht="49.2" customHeight="1">
      <c r="M55578" s="85"/>
    </row>
    <row r="55579" spans="13:13" ht="49.2" customHeight="1">
      <c r="M55579" s="85"/>
    </row>
    <row r="55580" spans="13:13" ht="49.2" customHeight="1">
      <c r="M55580" s="85"/>
    </row>
    <row r="55581" spans="13:13" ht="49.2" customHeight="1">
      <c r="M55581" s="85"/>
    </row>
    <row r="55582" spans="13:13" ht="49.2" customHeight="1">
      <c r="M55582" s="85"/>
    </row>
    <row r="55583" spans="13:13" ht="49.2" customHeight="1">
      <c r="M55583" s="85"/>
    </row>
    <row r="55584" spans="13:13" ht="49.2" customHeight="1">
      <c r="M55584" s="85"/>
    </row>
    <row r="55585" spans="13:13" ht="49.2" customHeight="1">
      <c r="M55585" s="85"/>
    </row>
    <row r="55586" spans="13:13" ht="49.2" customHeight="1">
      <c r="M55586" s="85"/>
    </row>
    <row r="55587" spans="13:13" ht="49.2" customHeight="1">
      <c r="M55587" s="85"/>
    </row>
    <row r="55588" spans="13:13" ht="49.2" customHeight="1">
      <c r="M55588" s="85"/>
    </row>
    <row r="55589" spans="13:13" ht="49.2" customHeight="1">
      <c r="M55589" s="85"/>
    </row>
    <row r="55590" spans="13:13" ht="49.2" customHeight="1">
      <c r="M55590" s="85"/>
    </row>
    <row r="55591" spans="13:13" ht="49.2" customHeight="1">
      <c r="M55591" s="85"/>
    </row>
    <row r="55592" spans="13:13" ht="49.2" customHeight="1">
      <c r="M55592" s="85"/>
    </row>
    <row r="55593" spans="13:13" ht="49.2" customHeight="1">
      <c r="M55593" s="85"/>
    </row>
    <row r="55594" spans="13:13" ht="49.2" customHeight="1">
      <c r="M55594" s="85"/>
    </row>
    <row r="55595" spans="13:13" ht="49.2" customHeight="1">
      <c r="M55595" s="85"/>
    </row>
    <row r="55596" spans="13:13" ht="49.2" customHeight="1">
      <c r="M55596" s="85"/>
    </row>
    <row r="55597" spans="13:13" ht="49.2" customHeight="1">
      <c r="M55597" s="85"/>
    </row>
    <row r="55598" spans="13:13" ht="49.2" customHeight="1">
      <c r="M55598" s="85"/>
    </row>
    <row r="55599" spans="13:13" ht="49.2" customHeight="1">
      <c r="M55599" s="85"/>
    </row>
    <row r="55600" spans="13:13" ht="49.2" customHeight="1">
      <c r="M55600" s="85"/>
    </row>
    <row r="55601" spans="13:13" ht="49.2" customHeight="1">
      <c r="M55601" s="85"/>
    </row>
    <row r="55602" spans="13:13" ht="49.2" customHeight="1">
      <c r="M55602" s="85"/>
    </row>
    <row r="55603" spans="13:13" ht="49.2" customHeight="1">
      <c r="M55603" s="85"/>
    </row>
    <row r="55604" spans="13:13" ht="49.2" customHeight="1">
      <c r="M55604" s="85"/>
    </row>
    <row r="55605" spans="13:13" ht="49.2" customHeight="1">
      <c r="M55605" s="85"/>
    </row>
    <row r="55606" spans="13:13" ht="49.2" customHeight="1">
      <c r="M55606" s="85"/>
    </row>
    <row r="55607" spans="13:13" ht="49.2" customHeight="1">
      <c r="M55607" s="85"/>
    </row>
    <row r="55608" spans="13:13" ht="49.2" customHeight="1">
      <c r="M55608" s="85"/>
    </row>
    <row r="55609" spans="13:13" ht="49.2" customHeight="1">
      <c r="M55609" s="85"/>
    </row>
    <row r="55610" spans="13:13" ht="49.2" customHeight="1">
      <c r="M55610" s="85"/>
    </row>
    <row r="55611" spans="13:13" ht="49.2" customHeight="1">
      <c r="M55611" s="85"/>
    </row>
    <row r="55612" spans="13:13" ht="49.2" customHeight="1">
      <c r="M55612" s="85"/>
    </row>
    <row r="55613" spans="13:13" ht="49.2" customHeight="1">
      <c r="M55613" s="85"/>
    </row>
    <row r="55614" spans="13:13" ht="49.2" customHeight="1">
      <c r="M55614" s="85"/>
    </row>
    <row r="55615" spans="13:13" ht="49.2" customHeight="1">
      <c r="M55615" s="85"/>
    </row>
    <row r="55616" spans="13:13" ht="49.2" customHeight="1">
      <c r="M55616" s="85"/>
    </row>
    <row r="55617" spans="13:13" ht="49.2" customHeight="1">
      <c r="M55617" s="85"/>
    </row>
    <row r="55618" spans="13:13" ht="49.2" customHeight="1">
      <c r="M55618" s="85"/>
    </row>
    <row r="55619" spans="13:13" ht="49.2" customHeight="1">
      <c r="M55619" s="85"/>
    </row>
    <row r="55620" spans="13:13" ht="49.2" customHeight="1">
      <c r="M55620" s="85"/>
    </row>
    <row r="55621" spans="13:13" ht="49.2" customHeight="1">
      <c r="M55621" s="85"/>
    </row>
    <row r="55622" spans="13:13" ht="49.2" customHeight="1">
      <c r="M55622" s="85"/>
    </row>
    <row r="55623" spans="13:13" ht="49.2" customHeight="1">
      <c r="M55623" s="85"/>
    </row>
    <row r="55624" spans="13:13" ht="49.2" customHeight="1">
      <c r="M55624" s="85"/>
    </row>
    <row r="55625" spans="13:13" ht="49.2" customHeight="1">
      <c r="M55625" s="85"/>
    </row>
    <row r="55626" spans="13:13" ht="49.2" customHeight="1">
      <c r="M55626" s="85"/>
    </row>
    <row r="55627" spans="13:13" ht="49.2" customHeight="1">
      <c r="M55627" s="85"/>
    </row>
    <row r="55628" spans="13:13" ht="49.2" customHeight="1">
      <c r="M55628" s="85"/>
    </row>
    <row r="55629" spans="13:13" ht="49.2" customHeight="1">
      <c r="M55629" s="85"/>
    </row>
    <row r="55630" spans="13:13" ht="49.2" customHeight="1">
      <c r="M55630" s="85"/>
    </row>
    <row r="55631" spans="13:13" ht="49.2" customHeight="1">
      <c r="M55631" s="85"/>
    </row>
    <row r="55632" spans="13:13" ht="49.2" customHeight="1">
      <c r="M55632" s="85"/>
    </row>
    <row r="55633" spans="13:13" ht="49.2" customHeight="1">
      <c r="M55633" s="85"/>
    </row>
    <row r="55634" spans="13:13" ht="49.2" customHeight="1">
      <c r="M55634" s="85"/>
    </row>
    <row r="55635" spans="13:13" ht="49.2" customHeight="1">
      <c r="M55635" s="85"/>
    </row>
    <row r="55636" spans="13:13" ht="49.2" customHeight="1">
      <c r="M55636" s="85"/>
    </row>
    <row r="55637" spans="13:13" ht="49.2" customHeight="1">
      <c r="M55637" s="85"/>
    </row>
    <row r="55638" spans="13:13" ht="49.2" customHeight="1">
      <c r="M55638" s="85"/>
    </row>
    <row r="55639" spans="13:13" ht="49.2" customHeight="1">
      <c r="M55639" s="85"/>
    </row>
    <row r="55640" spans="13:13" ht="49.2" customHeight="1">
      <c r="M55640" s="85"/>
    </row>
    <row r="55641" spans="13:13" ht="49.2" customHeight="1">
      <c r="M55641" s="85"/>
    </row>
    <row r="55642" spans="13:13" ht="49.2" customHeight="1">
      <c r="M55642" s="85"/>
    </row>
    <row r="55643" spans="13:13" ht="49.2" customHeight="1">
      <c r="M55643" s="85"/>
    </row>
    <row r="55644" spans="13:13" ht="49.2" customHeight="1">
      <c r="M55644" s="85"/>
    </row>
    <row r="55645" spans="13:13" ht="49.2" customHeight="1">
      <c r="M55645" s="85"/>
    </row>
    <row r="55646" spans="13:13" ht="49.2" customHeight="1">
      <c r="M55646" s="85"/>
    </row>
    <row r="55647" spans="13:13" ht="49.2" customHeight="1">
      <c r="M55647" s="85"/>
    </row>
    <row r="55648" spans="13:13" ht="49.2" customHeight="1">
      <c r="M55648" s="85"/>
    </row>
    <row r="55649" spans="13:13" ht="49.2" customHeight="1">
      <c r="M55649" s="85"/>
    </row>
    <row r="55650" spans="13:13" ht="49.2" customHeight="1">
      <c r="M55650" s="85"/>
    </row>
    <row r="55651" spans="13:13" ht="49.2" customHeight="1">
      <c r="M55651" s="85"/>
    </row>
    <row r="55652" spans="13:13" ht="49.2" customHeight="1">
      <c r="M55652" s="85"/>
    </row>
    <row r="55653" spans="13:13" ht="49.2" customHeight="1">
      <c r="M55653" s="85"/>
    </row>
    <row r="55654" spans="13:13" ht="49.2" customHeight="1">
      <c r="M55654" s="85"/>
    </row>
    <row r="55655" spans="13:13" ht="49.2" customHeight="1">
      <c r="M55655" s="85"/>
    </row>
    <row r="55656" spans="13:13" ht="49.2" customHeight="1">
      <c r="M55656" s="85"/>
    </row>
    <row r="55657" spans="13:13" ht="49.2" customHeight="1">
      <c r="M55657" s="85"/>
    </row>
    <row r="55658" spans="13:13" ht="49.2" customHeight="1">
      <c r="M55658" s="85"/>
    </row>
    <row r="55659" spans="13:13" ht="49.2" customHeight="1">
      <c r="M55659" s="85"/>
    </row>
    <row r="55660" spans="13:13" ht="49.2" customHeight="1">
      <c r="M55660" s="85"/>
    </row>
    <row r="55661" spans="13:13" ht="49.2" customHeight="1">
      <c r="M55661" s="85"/>
    </row>
    <row r="55662" spans="13:13" ht="49.2" customHeight="1">
      <c r="M55662" s="85"/>
    </row>
    <row r="55663" spans="13:13" ht="49.2" customHeight="1">
      <c r="M55663" s="85"/>
    </row>
    <row r="55664" spans="13:13" ht="49.2" customHeight="1">
      <c r="M55664" s="85"/>
    </row>
    <row r="55665" spans="13:13" ht="49.2" customHeight="1">
      <c r="M55665" s="85"/>
    </row>
    <row r="55666" spans="13:13" ht="49.2" customHeight="1">
      <c r="M55666" s="85"/>
    </row>
    <row r="55667" spans="13:13" ht="49.2" customHeight="1">
      <c r="M55667" s="85"/>
    </row>
    <row r="55668" spans="13:13" ht="49.2" customHeight="1">
      <c r="M55668" s="85"/>
    </row>
    <row r="55669" spans="13:13" ht="49.2" customHeight="1">
      <c r="M55669" s="85"/>
    </row>
    <row r="55670" spans="13:13" ht="49.2" customHeight="1">
      <c r="M55670" s="85"/>
    </row>
    <row r="55671" spans="13:13" ht="49.2" customHeight="1">
      <c r="M55671" s="85"/>
    </row>
    <row r="55672" spans="13:13" ht="49.2" customHeight="1">
      <c r="M55672" s="85"/>
    </row>
    <row r="55673" spans="13:13" ht="49.2" customHeight="1">
      <c r="M55673" s="85"/>
    </row>
    <row r="55674" spans="13:13" ht="49.2" customHeight="1">
      <c r="M55674" s="85"/>
    </row>
    <row r="55675" spans="13:13" ht="49.2" customHeight="1">
      <c r="M55675" s="85"/>
    </row>
    <row r="55676" spans="13:13" ht="49.2" customHeight="1">
      <c r="M55676" s="85"/>
    </row>
    <row r="55677" spans="13:13" ht="49.2" customHeight="1">
      <c r="M55677" s="85"/>
    </row>
    <row r="55678" spans="13:13" ht="49.2" customHeight="1">
      <c r="M55678" s="85"/>
    </row>
    <row r="55679" spans="13:13" ht="49.2" customHeight="1">
      <c r="M55679" s="85"/>
    </row>
    <row r="55680" spans="13:13" ht="49.2" customHeight="1">
      <c r="M55680" s="85"/>
    </row>
    <row r="55681" spans="13:13" ht="49.2" customHeight="1">
      <c r="M55681" s="85"/>
    </row>
    <row r="55682" spans="13:13" ht="49.2" customHeight="1">
      <c r="M55682" s="85"/>
    </row>
    <row r="55683" spans="13:13" ht="49.2" customHeight="1">
      <c r="M55683" s="85"/>
    </row>
    <row r="55684" spans="13:13" ht="49.2" customHeight="1">
      <c r="M55684" s="85"/>
    </row>
    <row r="55685" spans="13:13" ht="49.2" customHeight="1">
      <c r="M55685" s="85"/>
    </row>
    <row r="55686" spans="13:13" ht="49.2" customHeight="1">
      <c r="M55686" s="85"/>
    </row>
    <row r="55687" spans="13:13" ht="49.2" customHeight="1">
      <c r="M55687" s="85"/>
    </row>
    <row r="55688" spans="13:13" ht="49.2" customHeight="1">
      <c r="M55688" s="85"/>
    </row>
    <row r="55689" spans="13:13" ht="49.2" customHeight="1">
      <c r="M55689" s="85"/>
    </row>
    <row r="55690" spans="13:13" ht="49.2" customHeight="1">
      <c r="M55690" s="85"/>
    </row>
    <row r="55691" spans="13:13" ht="49.2" customHeight="1">
      <c r="M55691" s="85"/>
    </row>
    <row r="55692" spans="13:13" ht="49.2" customHeight="1">
      <c r="M55692" s="85"/>
    </row>
    <row r="55693" spans="13:13" ht="49.2" customHeight="1">
      <c r="M55693" s="85"/>
    </row>
    <row r="55694" spans="13:13" ht="49.2" customHeight="1">
      <c r="M55694" s="85"/>
    </row>
    <row r="55695" spans="13:13" ht="49.2" customHeight="1">
      <c r="M55695" s="85"/>
    </row>
    <row r="55696" spans="13:13" ht="49.2" customHeight="1">
      <c r="M55696" s="85"/>
    </row>
    <row r="55697" spans="13:13" ht="49.2" customHeight="1">
      <c r="M55697" s="85"/>
    </row>
    <row r="55698" spans="13:13" ht="49.2" customHeight="1">
      <c r="M55698" s="85"/>
    </row>
    <row r="55699" spans="13:13" ht="49.2" customHeight="1">
      <c r="M55699" s="85"/>
    </row>
    <row r="55700" spans="13:13" ht="49.2" customHeight="1">
      <c r="M55700" s="85"/>
    </row>
    <row r="55701" spans="13:13" ht="49.2" customHeight="1">
      <c r="M55701" s="85"/>
    </row>
    <row r="55702" spans="13:13" ht="49.2" customHeight="1">
      <c r="M55702" s="85"/>
    </row>
    <row r="55703" spans="13:13" ht="49.2" customHeight="1">
      <c r="M55703" s="85"/>
    </row>
    <row r="55704" spans="13:13" ht="49.2" customHeight="1">
      <c r="M55704" s="85"/>
    </row>
    <row r="55705" spans="13:13" ht="49.2" customHeight="1">
      <c r="M55705" s="85"/>
    </row>
    <row r="55706" spans="13:13" ht="49.2" customHeight="1">
      <c r="M55706" s="85"/>
    </row>
    <row r="55707" spans="13:13" ht="49.2" customHeight="1">
      <c r="M55707" s="85"/>
    </row>
    <row r="55708" spans="13:13" ht="49.2" customHeight="1">
      <c r="M55708" s="85"/>
    </row>
    <row r="55709" spans="13:13" ht="49.2" customHeight="1">
      <c r="M55709" s="85"/>
    </row>
    <row r="55710" spans="13:13" ht="49.2" customHeight="1">
      <c r="M55710" s="85"/>
    </row>
    <row r="55711" spans="13:13" ht="49.2" customHeight="1">
      <c r="M55711" s="85"/>
    </row>
    <row r="55712" spans="13:13" ht="49.2" customHeight="1">
      <c r="M55712" s="85"/>
    </row>
    <row r="55713" spans="13:13" ht="49.2" customHeight="1">
      <c r="M55713" s="85"/>
    </row>
    <row r="55714" spans="13:13" ht="49.2" customHeight="1">
      <c r="M55714" s="85"/>
    </row>
    <row r="55715" spans="13:13" ht="49.2" customHeight="1">
      <c r="M55715" s="85"/>
    </row>
    <row r="55716" spans="13:13" ht="49.2" customHeight="1">
      <c r="M55716" s="85"/>
    </row>
    <row r="55717" spans="13:13" ht="49.2" customHeight="1">
      <c r="M55717" s="85"/>
    </row>
    <row r="55718" spans="13:13" ht="49.2" customHeight="1">
      <c r="M55718" s="85"/>
    </row>
    <row r="55719" spans="13:13" ht="49.2" customHeight="1">
      <c r="M55719" s="85"/>
    </row>
    <row r="55720" spans="13:13" ht="49.2" customHeight="1">
      <c r="M55720" s="85"/>
    </row>
    <row r="55721" spans="13:13" ht="49.2" customHeight="1">
      <c r="M55721" s="85"/>
    </row>
    <row r="55722" spans="13:13" ht="49.2" customHeight="1">
      <c r="M55722" s="85"/>
    </row>
    <row r="55723" spans="13:13" ht="49.2" customHeight="1">
      <c r="M55723" s="85"/>
    </row>
    <row r="55724" spans="13:13" ht="49.2" customHeight="1">
      <c r="M55724" s="85"/>
    </row>
    <row r="55725" spans="13:13" ht="49.2" customHeight="1">
      <c r="M55725" s="85"/>
    </row>
    <row r="55726" spans="13:13" ht="49.2" customHeight="1">
      <c r="M55726" s="85"/>
    </row>
    <row r="55727" spans="13:13" ht="49.2" customHeight="1">
      <c r="M55727" s="85"/>
    </row>
    <row r="55728" spans="13:13" ht="49.2" customHeight="1">
      <c r="M55728" s="85"/>
    </row>
    <row r="55729" spans="13:13" ht="49.2" customHeight="1">
      <c r="M55729" s="85"/>
    </row>
    <row r="55730" spans="13:13" ht="49.2" customHeight="1">
      <c r="M55730" s="85"/>
    </row>
    <row r="55731" spans="13:13" ht="49.2" customHeight="1">
      <c r="M55731" s="85"/>
    </row>
    <row r="55732" spans="13:13" ht="49.2" customHeight="1">
      <c r="M55732" s="85"/>
    </row>
    <row r="55733" spans="13:13" ht="49.2" customHeight="1">
      <c r="M55733" s="85"/>
    </row>
    <row r="55734" spans="13:13" ht="49.2" customHeight="1">
      <c r="M55734" s="85"/>
    </row>
    <row r="55735" spans="13:13" ht="49.2" customHeight="1">
      <c r="M55735" s="85"/>
    </row>
    <row r="55736" spans="13:13" ht="49.2" customHeight="1">
      <c r="M55736" s="85"/>
    </row>
    <row r="55737" spans="13:13" ht="49.2" customHeight="1">
      <c r="M55737" s="85"/>
    </row>
    <row r="55738" spans="13:13" ht="49.2" customHeight="1">
      <c r="M55738" s="85"/>
    </row>
    <row r="55739" spans="13:13" ht="49.2" customHeight="1">
      <c r="M55739" s="85"/>
    </row>
    <row r="55740" spans="13:13" ht="49.2" customHeight="1">
      <c r="M55740" s="85"/>
    </row>
    <row r="55741" spans="13:13" ht="49.2" customHeight="1">
      <c r="M55741" s="85"/>
    </row>
    <row r="55742" spans="13:13" ht="49.2" customHeight="1">
      <c r="M55742" s="85"/>
    </row>
    <row r="55743" spans="13:13" ht="49.2" customHeight="1">
      <c r="M55743" s="85"/>
    </row>
    <row r="55744" spans="13:13" ht="49.2" customHeight="1">
      <c r="M55744" s="85"/>
    </row>
    <row r="55745" spans="13:13" ht="49.2" customHeight="1">
      <c r="M55745" s="85"/>
    </row>
    <row r="55746" spans="13:13" ht="49.2" customHeight="1">
      <c r="M55746" s="85"/>
    </row>
    <row r="55747" spans="13:13" ht="49.2" customHeight="1">
      <c r="M55747" s="85"/>
    </row>
    <row r="55748" spans="13:13" ht="49.2" customHeight="1">
      <c r="M55748" s="85"/>
    </row>
    <row r="55749" spans="13:13" ht="49.2" customHeight="1">
      <c r="M55749" s="85"/>
    </row>
    <row r="55750" spans="13:13" ht="49.2" customHeight="1">
      <c r="M55750" s="85"/>
    </row>
    <row r="55751" spans="13:13" ht="49.2" customHeight="1">
      <c r="M55751" s="85"/>
    </row>
    <row r="55752" spans="13:13" ht="49.2" customHeight="1">
      <c r="M55752" s="85"/>
    </row>
    <row r="55753" spans="13:13" ht="49.2" customHeight="1">
      <c r="M55753" s="85"/>
    </row>
    <row r="55754" spans="13:13" ht="49.2" customHeight="1">
      <c r="M55754" s="85"/>
    </row>
    <row r="55755" spans="13:13" ht="49.2" customHeight="1">
      <c r="M55755" s="85"/>
    </row>
    <row r="55756" spans="13:13" ht="49.2" customHeight="1">
      <c r="M55756" s="85"/>
    </row>
    <row r="55757" spans="13:13" ht="49.2" customHeight="1">
      <c r="M55757" s="85"/>
    </row>
    <row r="55758" spans="13:13" ht="49.2" customHeight="1">
      <c r="M55758" s="85"/>
    </row>
    <row r="55759" spans="13:13" ht="49.2" customHeight="1">
      <c r="M55759" s="85"/>
    </row>
    <row r="55760" spans="13:13" ht="49.2" customHeight="1">
      <c r="M55760" s="85"/>
    </row>
    <row r="55761" spans="13:13" ht="49.2" customHeight="1">
      <c r="M55761" s="85"/>
    </row>
    <row r="55762" spans="13:13" ht="49.2" customHeight="1">
      <c r="M55762" s="85"/>
    </row>
    <row r="55763" spans="13:13" ht="49.2" customHeight="1">
      <c r="M55763" s="85"/>
    </row>
    <row r="55764" spans="13:13" ht="49.2" customHeight="1">
      <c r="M55764" s="85"/>
    </row>
    <row r="55765" spans="13:13" ht="49.2" customHeight="1">
      <c r="M55765" s="85"/>
    </row>
    <row r="55766" spans="13:13" ht="49.2" customHeight="1">
      <c r="M55766" s="85"/>
    </row>
    <row r="55767" spans="13:13" ht="49.2" customHeight="1">
      <c r="M55767" s="85"/>
    </row>
    <row r="55768" spans="13:13" ht="49.2" customHeight="1">
      <c r="M55768" s="85"/>
    </row>
    <row r="55769" spans="13:13" ht="49.2" customHeight="1">
      <c r="M55769" s="85"/>
    </row>
    <row r="55770" spans="13:13" ht="49.2" customHeight="1">
      <c r="M55770" s="85"/>
    </row>
    <row r="55771" spans="13:13" ht="49.2" customHeight="1">
      <c r="M55771" s="85"/>
    </row>
    <row r="55772" spans="13:13" ht="49.2" customHeight="1">
      <c r="M55772" s="85"/>
    </row>
    <row r="55773" spans="13:13" ht="49.2" customHeight="1">
      <c r="M55773" s="85"/>
    </row>
    <row r="55774" spans="13:13" ht="49.2" customHeight="1">
      <c r="M55774" s="85"/>
    </row>
    <row r="55775" spans="13:13" ht="49.2" customHeight="1">
      <c r="M55775" s="85"/>
    </row>
    <row r="55776" spans="13:13" ht="49.2" customHeight="1">
      <c r="M55776" s="85"/>
    </row>
    <row r="55777" spans="13:13" ht="49.2" customHeight="1">
      <c r="M55777" s="85"/>
    </row>
    <row r="55778" spans="13:13" ht="49.2" customHeight="1">
      <c r="M55778" s="85"/>
    </row>
    <row r="55779" spans="13:13" ht="49.2" customHeight="1">
      <c r="M55779" s="85"/>
    </row>
    <row r="55780" spans="13:13" ht="49.2" customHeight="1">
      <c r="M55780" s="85"/>
    </row>
    <row r="55781" spans="13:13" ht="49.2" customHeight="1">
      <c r="M55781" s="85"/>
    </row>
    <row r="55782" spans="13:13" ht="49.2" customHeight="1">
      <c r="M55782" s="85"/>
    </row>
    <row r="55783" spans="13:13" ht="49.2" customHeight="1">
      <c r="M55783" s="85"/>
    </row>
    <row r="55784" spans="13:13" ht="49.2" customHeight="1">
      <c r="M55784" s="85"/>
    </row>
    <row r="55785" spans="13:13" ht="49.2" customHeight="1">
      <c r="M55785" s="85"/>
    </row>
    <row r="55786" spans="13:13" ht="49.2" customHeight="1">
      <c r="M55786" s="85"/>
    </row>
    <row r="55787" spans="13:13" ht="49.2" customHeight="1">
      <c r="M55787" s="85"/>
    </row>
    <row r="55788" spans="13:13" ht="49.2" customHeight="1">
      <c r="M55788" s="85"/>
    </row>
    <row r="55789" spans="13:13" ht="49.2" customHeight="1">
      <c r="M55789" s="85"/>
    </row>
    <row r="55790" spans="13:13" ht="49.2" customHeight="1">
      <c r="M55790" s="85"/>
    </row>
    <row r="55791" spans="13:13" ht="49.2" customHeight="1">
      <c r="M55791" s="85"/>
    </row>
    <row r="55792" spans="13:13" ht="49.2" customHeight="1">
      <c r="M55792" s="85"/>
    </row>
    <row r="55793" spans="13:13" ht="49.2" customHeight="1">
      <c r="M55793" s="85"/>
    </row>
    <row r="55794" spans="13:13" ht="49.2" customHeight="1">
      <c r="M55794" s="85"/>
    </row>
    <row r="55795" spans="13:13" ht="49.2" customHeight="1">
      <c r="M55795" s="85"/>
    </row>
    <row r="55796" spans="13:13" ht="49.2" customHeight="1">
      <c r="M55796" s="85"/>
    </row>
    <row r="55797" spans="13:13" ht="49.2" customHeight="1">
      <c r="M55797" s="85"/>
    </row>
    <row r="55798" spans="13:13" ht="49.2" customHeight="1">
      <c r="M55798" s="85"/>
    </row>
    <row r="55799" spans="13:13" ht="49.2" customHeight="1">
      <c r="M55799" s="85"/>
    </row>
    <row r="55800" spans="13:13" ht="49.2" customHeight="1">
      <c r="M55800" s="85"/>
    </row>
    <row r="55801" spans="13:13" ht="49.2" customHeight="1">
      <c r="M55801" s="85"/>
    </row>
    <row r="55802" spans="13:13" ht="49.2" customHeight="1">
      <c r="M55802" s="85"/>
    </row>
    <row r="55803" spans="13:13" ht="49.2" customHeight="1">
      <c r="M55803" s="85"/>
    </row>
    <row r="55804" spans="13:13" ht="49.2" customHeight="1">
      <c r="M55804" s="85"/>
    </row>
    <row r="55805" spans="13:13" ht="49.2" customHeight="1">
      <c r="M55805" s="85"/>
    </row>
    <row r="55806" spans="13:13" ht="49.2" customHeight="1">
      <c r="M55806" s="85"/>
    </row>
    <row r="55807" spans="13:13" ht="49.2" customHeight="1">
      <c r="M55807" s="85"/>
    </row>
    <row r="55808" spans="13:13" ht="49.2" customHeight="1">
      <c r="M55808" s="85"/>
    </row>
    <row r="55809" spans="13:13" ht="49.2" customHeight="1">
      <c r="M55809" s="85"/>
    </row>
    <row r="55810" spans="13:13" ht="49.2" customHeight="1">
      <c r="M55810" s="85"/>
    </row>
    <row r="55811" spans="13:13" ht="49.2" customHeight="1">
      <c r="M55811" s="85"/>
    </row>
    <row r="55812" spans="13:13" ht="49.2" customHeight="1">
      <c r="M55812" s="85"/>
    </row>
    <row r="55813" spans="13:13" ht="49.2" customHeight="1">
      <c r="M55813" s="85"/>
    </row>
    <row r="55814" spans="13:13" ht="49.2" customHeight="1">
      <c r="M55814" s="85"/>
    </row>
    <row r="55815" spans="13:13" ht="49.2" customHeight="1">
      <c r="M55815" s="85"/>
    </row>
    <row r="55816" spans="13:13" ht="49.2" customHeight="1">
      <c r="M55816" s="85"/>
    </row>
    <row r="55817" spans="13:13" ht="49.2" customHeight="1">
      <c r="M55817" s="85"/>
    </row>
    <row r="55818" spans="13:13" ht="49.2" customHeight="1">
      <c r="M55818" s="85"/>
    </row>
    <row r="55819" spans="13:13" ht="49.2" customHeight="1">
      <c r="M55819" s="85"/>
    </row>
    <row r="55820" spans="13:13" ht="49.2" customHeight="1">
      <c r="M55820" s="85"/>
    </row>
    <row r="55821" spans="13:13" ht="49.2" customHeight="1">
      <c r="M55821" s="85"/>
    </row>
    <row r="55822" spans="13:13" ht="49.2" customHeight="1">
      <c r="M55822" s="85"/>
    </row>
    <row r="55823" spans="13:13" ht="49.2" customHeight="1">
      <c r="M55823" s="85"/>
    </row>
    <row r="55824" spans="13:13" ht="49.2" customHeight="1">
      <c r="M55824" s="85"/>
    </row>
    <row r="55825" spans="13:13" ht="49.2" customHeight="1">
      <c r="M55825" s="85"/>
    </row>
    <row r="55826" spans="13:13" ht="49.2" customHeight="1">
      <c r="M55826" s="85"/>
    </row>
    <row r="55827" spans="13:13" ht="49.2" customHeight="1">
      <c r="M55827" s="85"/>
    </row>
    <row r="55828" spans="13:13" ht="49.2" customHeight="1">
      <c r="M55828" s="85"/>
    </row>
    <row r="55829" spans="13:13" ht="49.2" customHeight="1">
      <c r="M55829" s="85"/>
    </row>
    <row r="55830" spans="13:13" ht="49.2" customHeight="1">
      <c r="M55830" s="85"/>
    </row>
    <row r="55831" spans="13:13" ht="49.2" customHeight="1">
      <c r="M55831" s="85"/>
    </row>
    <row r="55832" spans="13:13" ht="49.2" customHeight="1">
      <c r="M55832" s="85"/>
    </row>
    <row r="55833" spans="13:13" ht="49.2" customHeight="1">
      <c r="M55833" s="85"/>
    </row>
    <row r="55834" spans="13:13" ht="49.2" customHeight="1">
      <c r="M55834" s="85"/>
    </row>
    <row r="55835" spans="13:13" ht="49.2" customHeight="1">
      <c r="M55835" s="85"/>
    </row>
    <row r="55836" spans="13:13" ht="49.2" customHeight="1">
      <c r="M55836" s="85"/>
    </row>
    <row r="55837" spans="13:13" ht="49.2" customHeight="1">
      <c r="M55837" s="85"/>
    </row>
    <row r="55838" spans="13:13" ht="49.2" customHeight="1">
      <c r="M55838" s="85"/>
    </row>
    <row r="55839" spans="13:13" ht="49.2" customHeight="1">
      <c r="M55839" s="85"/>
    </row>
    <row r="55840" spans="13:13" ht="49.2" customHeight="1">
      <c r="M55840" s="85"/>
    </row>
    <row r="55841" spans="13:13" ht="49.2" customHeight="1">
      <c r="M55841" s="85"/>
    </row>
    <row r="55842" spans="13:13" ht="49.2" customHeight="1">
      <c r="M55842" s="85"/>
    </row>
    <row r="55843" spans="13:13" ht="49.2" customHeight="1">
      <c r="M55843" s="85"/>
    </row>
    <row r="55844" spans="13:13" ht="49.2" customHeight="1">
      <c r="M55844" s="85"/>
    </row>
    <row r="55845" spans="13:13" ht="49.2" customHeight="1">
      <c r="M55845" s="85"/>
    </row>
    <row r="55846" spans="13:13" ht="49.2" customHeight="1">
      <c r="M55846" s="85"/>
    </row>
    <row r="55847" spans="13:13" ht="49.2" customHeight="1">
      <c r="M55847" s="85"/>
    </row>
    <row r="55848" spans="13:13" ht="49.2" customHeight="1">
      <c r="M55848" s="85"/>
    </row>
    <row r="55849" spans="13:13" ht="49.2" customHeight="1">
      <c r="M55849" s="85"/>
    </row>
    <row r="55850" spans="13:13" ht="49.2" customHeight="1">
      <c r="M55850" s="85"/>
    </row>
    <row r="55851" spans="13:13" ht="49.2" customHeight="1">
      <c r="M55851" s="85"/>
    </row>
    <row r="55852" spans="13:13" ht="49.2" customHeight="1">
      <c r="M55852" s="85"/>
    </row>
    <row r="55853" spans="13:13" ht="49.2" customHeight="1">
      <c r="M55853" s="85"/>
    </row>
    <row r="55854" spans="13:13" ht="49.2" customHeight="1">
      <c r="M55854" s="85"/>
    </row>
    <row r="55855" spans="13:13" ht="49.2" customHeight="1">
      <c r="M55855" s="85"/>
    </row>
    <row r="55856" spans="13:13" ht="49.2" customHeight="1">
      <c r="M55856" s="85"/>
    </row>
    <row r="55857" spans="13:13" ht="49.2" customHeight="1">
      <c r="M55857" s="85"/>
    </row>
    <row r="55858" spans="13:13" ht="49.2" customHeight="1">
      <c r="M55858" s="85"/>
    </row>
    <row r="55859" spans="13:13" ht="49.2" customHeight="1">
      <c r="M55859" s="85"/>
    </row>
    <row r="55860" spans="13:13" ht="49.2" customHeight="1">
      <c r="M55860" s="85"/>
    </row>
    <row r="55861" spans="13:13" ht="49.2" customHeight="1">
      <c r="M55861" s="85"/>
    </row>
    <row r="55862" spans="13:13" ht="49.2" customHeight="1">
      <c r="M55862" s="85"/>
    </row>
    <row r="55863" spans="13:13" ht="49.2" customHeight="1">
      <c r="M55863" s="85"/>
    </row>
    <row r="55864" spans="13:13" ht="49.2" customHeight="1">
      <c r="M55864" s="85"/>
    </row>
    <row r="55865" spans="13:13" ht="49.2" customHeight="1">
      <c r="M55865" s="85"/>
    </row>
    <row r="55866" spans="13:13" ht="49.2" customHeight="1">
      <c r="M55866" s="85"/>
    </row>
    <row r="55867" spans="13:13" ht="49.2" customHeight="1">
      <c r="M55867" s="85"/>
    </row>
    <row r="55868" spans="13:13" ht="49.2" customHeight="1">
      <c r="M55868" s="85"/>
    </row>
    <row r="55869" spans="13:13" ht="49.2" customHeight="1">
      <c r="M55869" s="85"/>
    </row>
    <row r="55870" spans="13:13" ht="49.2" customHeight="1">
      <c r="M55870" s="85"/>
    </row>
    <row r="55871" spans="13:13" ht="49.2" customHeight="1">
      <c r="M55871" s="85"/>
    </row>
    <row r="55872" spans="13:13" ht="49.2" customHeight="1">
      <c r="M55872" s="85"/>
    </row>
    <row r="55873" spans="13:13" ht="49.2" customHeight="1">
      <c r="M55873" s="85"/>
    </row>
    <row r="55874" spans="13:13" ht="49.2" customHeight="1">
      <c r="M55874" s="85"/>
    </row>
    <row r="55875" spans="13:13" ht="49.2" customHeight="1">
      <c r="M55875" s="85"/>
    </row>
    <row r="55876" spans="13:13" ht="49.2" customHeight="1">
      <c r="M55876" s="85"/>
    </row>
    <row r="55877" spans="13:13" ht="49.2" customHeight="1">
      <c r="M55877" s="85"/>
    </row>
    <row r="55878" spans="13:13" ht="49.2" customHeight="1">
      <c r="M55878" s="85"/>
    </row>
    <row r="55879" spans="13:13" ht="49.2" customHeight="1">
      <c r="M55879" s="85"/>
    </row>
    <row r="55880" spans="13:13" ht="49.2" customHeight="1">
      <c r="M55880" s="85"/>
    </row>
    <row r="55881" spans="13:13" ht="49.2" customHeight="1">
      <c r="M55881" s="85"/>
    </row>
    <row r="55882" spans="13:13" ht="49.2" customHeight="1">
      <c r="M55882" s="85"/>
    </row>
    <row r="55883" spans="13:13" ht="49.2" customHeight="1">
      <c r="M55883" s="85"/>
    </row>
    <row r="55884" spans="13:13" ht="49.2" customHeight="1">
      <c r="M55884" s="85"/>
    </row>
    <row r="55885" spans="13:13" ht="49.2" customHeight="1">
      <c r="M55885" s="85"/>
    </row>
    <row r="55886" spans="13:13" ht="49.2" customHeight="1">
      <c r="M55886" s="85"/>
    </row>
    <row r="55887" spans="13:13" ht="49.2" customHeight="1">
      <c r="M55887" s="85"/>
    </row>
    <row r="55888" spans="13:13" ht="49.2" customHeight="1">
      <c r="M55888" s="85"/>
    </row>
    <row r="55889" spans="13:13" ht="49.2" customHeight="1">
      <c r="M55889" s="85"/>
    </row>
    <row r="55890" spans="13:13" ht="49.2" customHeight="1">
      <c r="M55890" s="85"/>
    </row>
    <row r="55891" spans="13:13" ht="49.2" customHeight="1">
      <c r="M55891" s="85"/>
    </row>
    <row r="55892" spans="13:13" ht="49.2" customHeight="1">
      <c r="M55892" s="85"/>
    </row>
    <row r="55893" spans="13:13" ht="49.2" customHeight="1">
      <c r="M55893" s="85"/>
    </row>
    <row r="55894" spans="13:13" ht="49.2" customHeight="1">
      <c r="M55894" s="85"/>
    </row>
    <row r="55895" spans="13:13" ht="49.2" customHeight="1">
      <c r="M55895" s="85"/>
    </row>
    <row r="55896" spans="13:13" ht="49.2" customHeight="1">
      <c r="M55896" s="85"/>
    </row>
    <row r="55897" spans="13:13" ht="49.2" customHeight="1">
      <c r="M55897" s="85"/>
    </row>
    <row r="55898" spans="13:13" ht="49.2" customHeight="1">
      <c r="M55898" s="85"/>
    </row>
    <row r="55899" spans="13:13" ht="49.2" customHeight="1">
      <c r="M55899" s="85"/>
    </row>
    <row r="55900" spans="13:13" ht="49.2" customHeight="1">
      <c r="M55900" s="85"/>
    </row>
    <row r="55901" spans="13:13" ht="49.2" customHeight="1">
      <c r="M55901" s="85"/>
    </row>
    <row r="55902" spans="13:13" ht="49.2" customHeight="1">
      <c r="M55902" s="85"/>
    </row>
    <row r="55903" spans="13:13" ht="49.2" customHeight="1">
      <c r="M55903" s="85"/>
    </row>
    <row r="55904" spans="13:13" ht="49.2" customHeight="1">
      <c r="M55904" s="85"/>
    </row>
    <row r="55905" spans="13:13" ht="49.2" customHeight="1">
      <c r="M55905" s="85"/>
    </row>
    <row r="55906" spans="13:13" ht="49.2" customHeight="1">
      <c r="M55906" s="85"/>
    </row>
    <row r="55907" spans="13:13" ht="49.2" customHeight="1">
      <c r="M55907" s="85"/>
    </row>
    <row r="55908" spans="13:13" ht="49.2" customHeight="1">
      <c r="M55908" s="85"/>
    </row>
    <row r="55909" spans="13:13" ht="49.2" customHeight="1">
      <c r="M55909" s="85"/>
    </row>
    <row r="55910" spans="13:13" ht="49.2" customHeight="1">
      <c r="M55910" s="85"/>
    </row>
    <row r="55911" spans="13:13" ht="49.2" customHeight="1">
      <c r="M55911" s="85"/>
    </row>
    <row r="55912" spans="13:13" ht="49.2" customHeight="1">
      <c r="M55912" s="85"/>
    </row>
    <row r="55913" spans="13:13" ht="49.2" customHeight="1">
      <c r="M55913" s="85"/>
    </row>
    <row r="55914" spans="13:13" ht="49.2" customHeight="1">
      <c r="M55914" s="85"/>
    </row>
    <row r="55915" spans="13:13" ht="49.2" customHeight="1">
      <c r="M55915" s="85"/>
    </row>
    <row r="55916" spans="13:13" ht="49.2" customHeight="1">
      <c r="M55916" s="85"/>
    </row>
    <row r="55917" spans="13:13" ht="49.2" customHeight="1">
      <c r="M55917" s="85"/>
    </row>
    <row r="55918" spans="13:13" ht="49.2" customHeight="1">
      <c r="M55918" s="85"/>
    </row>
    <row r="55919" spans="13:13" ht="49.2" customHeight="1">
      <c r="M55919" s="85"/>
    </row>
    <row r="55920" spans="13:13" ht="49.2" customHeight="1">
      <c r="M55920" s="85"/>
    </row>
    <row r="55921" spans="13:13" ht="49.2" customHeight="1">
      <c r="M55921" s="85"/>
    </row>
    <row r="55922" spans="13:13" ht="49.2" customHeight="1">
      <c r="M55922" s="85"/>
    </row>
    <row r="55923" spans="13:13" ht="49.2" customHeight="1">
      <c r="M55923" s="85"/>
    </row>
    <row r="55924" spans="13:13" ht="49.2" customHeight="1">
      <c r="M55924" s="85"/>
    </row>
    <row r="55925" spans="13:13" ht="49.2" customHeight="1">
      <c r="M55925" s="85"/>
    </row>
    <row r="55926" spans="13:13" ht="49.2" customHeight="1">
      <c r="M55926" s="85"/>
    </row>
    <row r="55927" spans="13:13" ht="49.2" customHeight="1">
      <c r="M55927" s="85"/>
    </row>
    <row r="55928" spans="13:13" ht="49.2" customHeight="1">
      <c r="M55928" s="85"/>
    </row>
    <row r="55929" spans="13:13" ht="49.2" customHeight="1">
      <c r="M55929" s="85"/>
    </row>
    <row r="55930" spans="13:13" ht="49.2" customHeight="1">
      <c r="M55930" s="85"/>
    </row>
    <row r="55931" spans="13:13" ht="49.2" customHeight="1">
      <c r="M55931" s="85"/>
    </row>
    <row r="55932" spans="13:13" ht="49.2" customHeight="1">
      <c r="M55932" s="85"/>
    </row>
    <row r="55933" spans="13:13" ht="49.2" customHeight="1">
      <c r="M55933" s="85"/>
    </row>
    <row r="55934" spans="13:13" ht="49.2" customHeight="1">
      <c r="M55934" s="85"/>
    </row>
    <row r="55935" spans="13:13" ht="49.2" customHeight="1">
      <c r="M55935" s="85"/>
    </row>
    <row r="55936" spans="13:13" ht="49.2" customHeight="1">
      <c r="M55936" s="85"/>
    </row>
    <row r="55937" spans="13:13" ht="49.2" customHeight="1">
      <c r="M55937" s="85"/>
    </row>
    <row r="55938" spans="13:13" ht="49.2" customHeight="1">
      <c r="M55938" s="85"/>
    </row>
    <row r="55939" spans="13:13" ht="49.2" customHeight="1">
      <c r="M55939" s="85"/>
    </row>
    <row r="55940" spans="13:13" ht="49.2" customHeight="1">
      <c r="M55940" s="85"/>
    </row>
    <row r="55941" spans="13:13" ht="49.2" customHeight="1">
      <c r="M55941" s="85"/>
    </row>
    <row r="55942" spans="13:13" ht="49.2" customHeight="1">
      <c r="M55942" s="85"/>
    </row>
    <row r="55943" spans="13:13" ht="49.2" customHeight="1">
      <c r="M55943" s="85"/>
    </row>
    <row r="55944" spans="13:13" ht="49.2" customHeight="1">
      <c r="M55944" s="85"/>
    </row>
    <row r="55945" spans="13:13" ht="49.2" customHeight="1">
      <c r="M55945" s="85"/>
    </row>
    <row r="55946" spans="13:13" ht="49.2" customHeight="1">
      <c r="M55946" s="85"/>
    </row>
    <row r="55947" spans="13:13" ht="49.2" customHeight="1">
      <c r="M55947" s="85"/>
    </row>
    <row r="55948" spans="13:13" ht="49.2" customHeight="1">
      <c r="M55948" s="85"/>
    </row>
    <row r="55949" spans="13:13" ht="49.2" customHeight="1">
      <c r="M55949" s="85"/>
    </row>
    <row r="55950" spans="13:13" ht="49.2" customHeight="1">
      <c r="M55950" s="85"/>
    </row>
    <row r="55951" spans="13:13" ht="49.2" customHeight="1">
      <c r="M55951" s="85"/>
    </row>
    <row r="55952" spans="13:13" ht="49.2" customHeight="1">
      <c r="M55952" s="85"/>
    </row>
    <row r="55953" spans="13:13" ht="49.2" customHeight="1">
      <c r="M55953" s="85"/>
    </row>
    <row r="55954" spans="13:13" ht="49.2" customHeight="1">
      <c r="M55954" s="85"/>
    </row>
    <row r="55955" spans="13:13" ht="49.2" customHeight="1">
      <c r="M55955" s="85"/>
    </row>
    <row r="55956" spans="13:13" ht="49.2" customHeight="1">
      <c r="M55956" s="85"/>
    </row>
    <row r="55957" spans="13:13" ht="49.2" customHeight="1">
      <c r="M55957" s="85"/>
    </row>
    <row r="55958" spans="13:13" ht="49.2" customHeight="1">
      <c r="M55958" s="85"/>
    </row>
    <row r="55959" spans="13:13" ht="49.2" customHeight="1">
      <c r="M55959" s="85"/>
    </row>
    <row r="55960" spans="13:13" ht="49.2" customHeight="1">
      <c r="M55960" s="85"/>
    </row>
    <row r="55961" spans="13:13" ht="49.2" customHeight="1">
      <c r="M55961" s="85"/>
    </row>
    <row r="55962" spans="13:13" ht="49.2" customHeight="1">
      <c r="M55962" s="85"/>
    </row>
    <row r="55963" spans="13:13" ht="49.2" customHeight="1">
      <c r="M55963" s="85"/>
    </row>
    <row r="55964" spans="13:13" ht="49.2" customHeight="1">
      <c r="M55964" s="85"/>
    </row>
    <row r="55965" spans="13:13" ht="49.2" customHeight="1">
      <c r="M55965" s="85"/>
    </row>
    <row r="55966" spans="13:13" ht="49.2" customHeight="1">
      <c r="M55966" s="85"/>
    </row>
    <row r="55967" spans="13:13" ht="49.2" customHeight="1">
      <c r="M55967" s="85"/>
    </row>
    <row r="55968" spans="13:13" ht="49.2" customHeight="1">
      <c r="M55968" s="85"/>
    </row>
    <row r="55969" spans="13:13" ht="49.2" customHeight="1">
      <c r="M55969" s="85"/>
    </row>
    <row r="55970" spans="13:13" ht="49.2" customHeight="1">
      <c r="M55970" s="85"/>
    </row>
    <row r="55971" spans="13:13" ht="49.2" customHeight="1">
      <c r="M55971" s="85"/>
    </row>
    <row r="55972" spans="13:13" ht="49.2" customHeight="1">
      <c r="M55972" s="85"/>
    </row>
    <row r="55973" spans="13:13" ht="49.2" customHeight="1">
      <c r="M55973" s="85"/>
    </row>
    <row r="55974" spans="13:13" ht="49.2" customHeight="1">
      <c r="M55974" s="85"/>
    </row>
    <row r="55975" spans="13:13" ht="49.2" customHeight="1">
      <c r="M55975" s="85"/>
    </row>
    <row r="55976" spans="13:13" ht="49.2" customHeight="1">
      <c r="M55976" s="85"/>
    </row>
    <row r="55977" spans="13:13" ht="49.2" customHeight="1">
      <c r="M55977" s="85"/>
    </row>
    <row r="55978" spans="13:13" ht="49.2" customHeight="1">
      <c r="M55978" s="85"/>
    </row>
    <row r="55979" spans="13:13" ht="49.2" customHeight="1">
      <c r="M55979" s="85"/>
    </row>
    <row r="55980" spans="13:13" ht="49.2" customHeight="1">
      <c r="M55980" s="85"/>
    </row>
    <row r="55981" spans="13:13" ht="49.2" customHeight="1">
      <c r="M55981" s="85"/>
    </row>
    <row r="55982" spans="13:13" ht="49.2" customHeight="1">
      <c r="M55982" s="85"/>
    </row>
    <row r="55983" spans="13:13" ht="49.2" customHeight="1">
      <c r="M55983" s="85"/>
    </row>
    <row r="55984" spans="13:13" ht="49.2" customHeight="1">
      <c r="M55984" s="85"/>
    </row>
    <row r="55985" spans="13:13" ht="49.2" customHeight="1">
      <c r="M55985" s="85"/>
    </row>
    <row r="55986" spans="13:13" ht="49.2" customHeight="1">
      <c r="M55986" s="85"/>
    </row>
    <row r="55987" spans="13:13" ht="49.2" customHeight="1">
      <c r="M55987" s="85"/>
    </row>
    <row r="55988" spans="13:13" ht="49.2" customHeight="1">
      <c r="M55988" s="85"/>
    </row>
    <row r="55989" spans="13:13" ht="49.2" customHeight="1">
      <c r="M55989" s="85"/>
    </row>
    <row r="55990" spans="13:13" ht="49.2" customHeight="1">
      <c r="M55990" s="85"/>
    </row>
    <row r="55991" spans="13:13" ht="49.2" customHeight="1">
      <c r="M55991" s="85"/>
    </row>
    <row r="55992" spans="13:13" ht="49.2" customHeight="1">
      <c r="M55992" s="85"/>
    </row>
    <row r="55993" spans="13:13" ht="49.2" customHeight="1">
      <c r="M55993" s="85"/>
    </row>
    <row r="55994" spans="13:13" ht="49.2" customHeight="1">
      <c r="M55994" s="85"/>
    </row>
    <row r="55995" spans="13:13" ht="49.2" customHeight="1">
      <c r="M55995" s="85"/>
    </row>
    <row r="55996" spans="13:13" ht="49.2" customHeight="1">
      <c r="M55996" s="85"/>
    </row>
    <row r="55997" spans="13:13" ht="49.2" customHeight="1">
      <c r="M55997" s="85"/>
    </row>
    <row r="55998" spans="13:13" ht="49.2" customHeight="1">
      <c r="M55998" s="85"/>
    </row>
    <row r="55999" spans="13:13" ht="49.2" customHeight="1">
      <c r="M55999" s="85"/>
    </row>
    <row r="56000" spans="13:13" ht="49.2" customHeight="1">
      <c r="M56000" s="85"/>
    </row>
    <row r="56001" spans="13:13" ht="49.2" customHeight="1">
      <c r="M56001" s="85"/>
    </row>
    <row r="56002" spans="13:13" ht="49.2" customHeight="1">
      <c r="M56002" s="85"/>
    </row>
    <row r="56003" spans="13:13" ht="49.2" customHeight="1">
      <c r="M56003" s="85"/>
    </row>
    <row r="56004" spans="13:13" ht="49.2" customHeight="1">
      <c r="M56004" s="85"/>
    </row>
    <row r="56005" spans="13:13" ht="49.2" customHeight="1">
      <c r="M56005" s="85"/>
    </row>
    <row r="56006" spans="13:13" ht="49.2" customHeight="1">
      <c r="M56006" s="85"/>
    </row>
    <row r="56007" spans="13:13" ht="49.2" customHeight="1">
      <c r="M56007" s="85"/>
    </row>
    <row r="56008" spans="13:13" ht="49.2" customHeight="1">
      <c r="M56008" s="85"/>
    </row>
    <row r="56009" spans="13:13" ht="49.2" customHeight="1">
      <c r="M56009" s="85"/>
    </row>
    <row r="56010" spans="13:13" ht="49.2" customHeight="1">
      <c r="M56010" s="85"/>
    </row>
    <row r="56011" spans="13:13" ht="49.2" customHeight="1">
      <c r="M56011" s="85"/>
    </row>
    <row r="56012" spans="13:13" ht="49.2" customHeight="1">
      <c r="M56012" s="85"/>
    </row>
    <row r="56013" spans="13:13" ht="49.2" customHeight="1">
      <c r="M56013" s="85"/>
    </row>
    <row r="56014" spans="13:13" ht="49.2" customHeight="1">
      <c r="M56014" s="85"/>
    </row>
    <row r="56015" spans="13:13" ht="49.2" customHeight="1">
      <c r="M56015" s="85"/>
    </row>
    <row r="56016" spans="13:13" ht="49.2" customHeight="1">
      <c r="M56016" s="85"/>
    </row>
    <row r="56017" spans="13:13" ht="49.2" customHeight="1">
      <c r="M56017" s="85"/>
    </row>
    <row r="56018" spans="13:13" ht="49.2" customHeight="1">
      <c r="M56018" s="85"/>
    </row>
    <row r="56019" spans="13:13" ht="49.2" customHeight="1">
      <c r="M56019" s="85"/>
    </row>
    <row r="56020" spans="13:13" ht="49.2" customHeight="1">
      <c r="M56020" s="85"/>
    </row>
    <row r="56021" spans="13:13" ht="49.2" customHeight="1">
      <c r="M56021" s="85"/>
    </row>
    <row r="56022" spans="13:13" ht="49.2" customHeight="1">
      <c r="M56022" s="85"/>
    </row>
    <row r="56023" spans="13:13" ht="49.2" customHeight="1">
      <c r="M56023" s="85"/>
    </row>
    <row r="56024" spans="13:13" ht="49.2" customHeight="1">
      <c r="M56024" s="85"/>
    </row>
    <row r="56025" spans="13:13" ht="49.2" customHeight="1">
      <c r="M56025" s="85"/>
    </row>
    <row r="56026" spans="13:13" ht="49.2" customHeight="1">
      <c r="M56026" s="85"/>
    </row>
    <row r="56027" spans="13:13" ht="49.2" customHeight="1">
      <c r="M56027" s="85"/>
    </row>
    <row r="56028" spans="13:13" ht="49.2" customHeight="1">
      <c r="M56028" s="85"/>
    </row>
    <row r="56029" spans="13:13" ht="49.2" customHeight="1">
      <c r="M56029" s="85"/>
    </row>
    <row r="56030" spans="13:13" ht="49.2" customHeight="1">
      <c r="M56030" s="85"/>
    </row>
    <row r="56031" spans="13:13" ht="49.2" customHeight="1">
      <c r="M56031" s="85"/>
    </row>
    <row r="56032" spans="13:13" ht="49.2" customHeight="1">
      <c r="M56032" s="85"/>
    </row>
    <row r="56033" spans="13:13" ht="49.2" customHeight="1">
      <c r="M56033" s="85"/>
    </row>
    <row r="56034" spans="13:13" ht="49.2" customHeight="1">
      <c r="M56034" s="85"/>
    </row>
    <row r="56035" spans="13:13" ht="49.2" customHeight="1">
      <c r="M56035" s="85"/>
    </row>
    <row r="56036" spans="13:13" ht="49.2" customHeight="1">
      <c r="M56036" s="85"/>
    </row>
    <row r="56037" spans="13:13" ht="49.2" customHeight="1">
      <c r="M56037" s="85"/>
    </row>
    <row r="56038" spans="13:13" ht="49.2" customHeight="1">
      <c r="M56038" s="85"/>
    </row>
    <row r="56039" spans="13:13" ht="49.2" customHeight="1">
      <c r="M56039" s="85"/>
    </row>
    <row r="56040" spans="13:13" ht="49.2" customHeight="1">
      <c r="M56040" s="85"/>
    </row>
    <row r="56041" spans="13:13" ht="49.2" customHeight="1">
      <c r="M56041" s="85"/>
    </row>
    <row r="56042" spans="13:13" ht="49.2" customHeight="1">
      <c r="M56042" s="85"/>
    </row>
    <row r="56043" spans="13:13" ht="49.2" customHeight="1">
      <c r="M56043" s="85"/>
    </row>
    <row r="56044" spans="13:13" ht="49.2" customHeight="1">
      <c r="M56044" s="85"/>
    </row>
    <row r="56045" spans="13:13" ht="49.2" customHeight="1">
      <c r="M56045" s="85"/>
    </row>
    <row r="56046" spans="13:13" ht="49.2" customHeight="1">
      <c r="M56046" s="85"/>
    </row>
    <row r="56047" spans="13:13" ht="49.2" customHeight="1">
      <c r="M56047" s="85"/>
    </row>
    <row r="56048" spans="13:13" ht="49.2" customHeight="1">
      <c r="M56048" s="85"/>
    </row>
    <row r="56049" spans="13:13" ht="49.2" customHeight="1">
      <c r="M56049" s="85"/>
    </row>
    <row r="56050" spans="13:13" ht="49.2" customHeight="1">
      <c r="M56050" s="85"/>
    </row>
    <row r="56051" spans="13:13" ht="49.2" customHeight="1">
      <c r="M56051" s="85"/>
    </row>
    <row r="56052" spans="13:13" ht="49.2" customHeight="1">
      <c r="M56052" s="85"/>
    </row>
    <row r="56053" spans="13:13" ht="49.2" customHeight="1">
      <c r="M56053" s="85"/>
    </row>
    <row r="56054" spans="13:13" ht="49.2" customHeight="1">
      <c r="M56054" s="85"/>
    </row>
    <row r="56055" spans="13:13" ht="49.2" customHeight="1">
      <c r="M56055" s="85"/>
    </row>
    <row r="56056" spans="13:13" ht="49.2" customHeight="1">
      <c r="M56056" s="85"/>
    </row>
    <row r="56057" spans="13:13" ht="49.2" customHeight="1">
      <c r="M56057" s="85"/>
    </row>
    <row r="56058" spans="13:13" ht="49.2" customHeight="1">
      <c r="M56058" s="85"/>
    </row>
    <row r="56059" spans="13:13" ht="49.2" customHeight="1">
      <c r="M56059" s="85"/>
    </row>
    <row r="56060" spans="13:13" ht="49.2" customHeight="1">
      <c r="M56060" s="85"/>
    </row>
    <row r="56061" spans="13:13" ht="49.2" customHeight="1">
      <c r="M56061" s="85"/>
    </row>
    <row r="56062" spans="13:13" ht="49.2" customHeight="1">
      <c r="M56062" s="85"/>
    </row>
    <row r="56063" spans="13:13" ht="49.2" customHeight="1">
      <c r="M56063" s="85"/>
    </row>
    <row r="56064" spans="13:13" ht="49.2" customHeight="1">
      <c r="M56064" s="85"/>
    </row>
    <row r="56065" spans="13:13" ht="49.2" customHeight="1">
      <c r="M56065" s="85"/>
    </row>
    <row r="56066" spans="13:13" ht="49.2" customHeight="1">
      <c r="M56066" s="85"/>
    </row>
    <row r="56067" spans="13:13" ht="49.2" customHeight="1">
      <c r="M56067" s="85"/>
    </row>
    <row r="56068" spans="13:13" ht="49.2" customHeight="1">
      <c r="M56068" s="85"/>
    </row>
    <row r="56069" spans="13:13" ht="49.2" customHeight="1">
      <c r="M56069" s="85"/>
    </row>
    <row r="56070" spans="13:13" ht="49.2" customHeight="1">
      <c r="M56070" s="85"/>
    </row>
    <row r="56071" spans="13:13" ht="49.2" customHeight="1">
      <c r="M56071" s="85"/>
    </row>
    <row r="56072" spans="13:13" ht="49.2" customHeight="1">
      <c r="M56072" s="85"/>
    </row>
    <row r="56073" spans="13:13" ht="49.2" customHeight="1">
      <c r="M56073" s="85"/>
    </row>
    <row r="56074" spans="13:13" ht="49.2" customHeight="1">
      <c r="M56074" s="85"/>
    </row>
    <row r="56075" spans="13:13" ht="49.2" customHeight="1">
      <c r="M56075" s="85"/>
    </row>
    <row r="56076" spans="13:13" ht="49.2" customHeight="1">
      <c r="M56076" s="85"/>
    </row>
    <row r="56077" spans="13:13" ht="49.2" customHeight="1">
      <c r="M56077" s="85"/>
    </row>
    <row r="56078" spans="13:13" ht="49.2" customHeight="1">
      <c r="M56078" s="85"/>
    </row>
    <row r="56079" spans="13:13" ht="49.2" customHeight="1">
      <c r="M56079" s="85"/>
    </row>
    <row r="56080" spans="13:13" ht="49.2" customHeight="1">
      <c r="M56080" s="85"/>
    </row>
    <row r="56081" spans="13:13" ht="49.2" customHeight="1">
      <c r="M56081" s="85"/>
    </row>
    <row r="56082" spans="13:13" ht="49.2" customHeight="1">
      <c r="M56082" s="85"/>
    </row>
    <row r="56083" spans="13:13" ht="49.2" customHeight="1">
      <c r="M56083" s="85"/>
    </row>
    <row r="56084" spans="13:13" ht="49.2" customHeight="1">
      <c r="M56084" s="85"/>
    </row>
    <row r="56085" spans="13:13" ht="49.2" customHeight="1">
      <c r="M56085" s="85"/>
    </row>
    <row r="56086" spans="13:13" ht="49.2" customHeight="1">
      <c r="M56086" s="85"/>
    </row>
    <row r="56087" spans="13:13" ht="49.2" customHeight="1">
      <c r="M56087" s="85"/>
    </row>
    <row r="56088" spans="13:13" ht="49.2" customHeight="1">
      <c r="M56088" s="85"/>
    </row>
    <row r="56089" spans="13:13" ht="49.2" customHeight="1">
      <c r="M56089" s="85"/>
    </row>
    <row r="56090" spans="13:13" ht="49.2" customHeight="1">
      <c r="M56090" s="85"/>
    </row>
    <row r="56091" spans="13:13" ht="49.2" customHeight="1">
      <c r="M56091" s="85"/>
    </row>
    <row r="56092" spans="13:13" ht="49.2" customHeight="1">
      <c r="M56092" s="85"/>
    </row>
    <row r="56093" spans="13:13" ht="49.2" customHeight="1">
      <c r="M56093" s="85"/>
    </row>
    <row r="56094" spans="13:13" ht="49.2" customHeight="1">
      <c r="M56094" s="85"/>
    </row>
    <row r="56095" spans="13:13" ht="49.2" customHeight="1">
      <c r="M56095" s="85"/>
    </row>
    <row r="56096" spans="13:13" ht="49.2" customHeight="1">
      <c r="M56096" s="85"/>
    </row>
    <row r="56097" spans="13:13" ht="49.2" customHeight="1">
      <c r="M56097" s="85"/>
    </row>
    <row r="56098" spans="13:13" ht="49.2" customHeight="1">
      <c r="M56098" s="85"/>
    </row>
    <row r="56099" spans="13:13" ht="49.2" customHeight="1">
      <c r="M56099" s="85"/>
    </row>
    <row r="56100" spans="13:13" ht="49.2" customHeight="1">
      <c r="M56100" s="85"/>
    </row>
    <row r="56101" spans="13:13" ht="49.2" customHeight="1">
      <c r="M56101" s="85"/>
    </row>
    <row r="56102" spans="13:13" ht="49.2" customHeight="1">
      <c r="M56102" s="85"/>
    </row>
    <row r="56103" spans="13:13" ht="49.2" customHeight="1">
      <c r="M56103" s="85"/>
    </row>
    <row r="56104" spans="13:13" ht="49.2" customHeight="1">
      <c r="M56104" s="85"/>
    </row>
    <row r="56105" spans="13:13" ht="49.2" customHeight="1">
      <c r="M56105" s="85"/>
    </row>
    <row r="56106" spans="13:13" ht="49.2" customHeight="1">
      <c r="M56106" s="85"/>
    </row>
    <row r="56107" spans="13:13" ht="49.2" customHeight="1">
      <c r="M56107" s="85"/>
    </row>
    <row r="56108" spans="13:13" ht="49.2" customHeight="1">
      <c r="M56108" s="85"/>
    </row>
    <row r="56109" spans="13:13" ht="49.2" customHeight="1">
      <c r="M56109" s="85"/>
    </row>
    <row r="56110" spans="13:13" ht="49.2" customHeight="1">
      <c r="M56110" s="85"/>
    </row>
    <row r="56111" spans="13:13" ht="49.2" customHeight="1">
      <c r="M56111" s="85"/>
    </row>
    <row r="56112" spans="13:13" ht="49.2" customHeight="1">
      <c r="M56112" s="85"/>
    </row>
    <row r="56113" spans="13:13" ht="49.2" customHeight="1">
      <c r="M56113" s="85"/>
    </row>
    <row r="56114" spans="13:13" ht="49.2" customHeight="1">
      <c r="M56114" s="85"/>
    </row>
    <row r="56115" spans="13:13" ht="49.2" customHeight="1">
      <c r="M56115" s="85"/>
    </row>
    <row r="56116" spans="13:13" ht="49.2" customHeight="1">
      <c r="M56116" s="85"/>
    </row>
    <row r="56117" spans="13:13" ht="49.2" customHeight="1">
      <c r="M56117" s="85"/>
    </row>
    <row r="56118" spans="13:13" ht="49.2" customHeight="1">
      <c r="M56118" s="85"/>
    </row>
    <row r="56119" spans="13:13" ht="49.2" customHeight="1">
      <c r="M56119" s="85"/>
    </row>
    <row r="56120" spans="13:13" ht="49.2" customHeight="1">
      <c r="M56120" s="85"/>
    </row>
    <row r="56121" spans="13:13" ht="49.2" customHeight="1">
      <c r="M56121" s="85"/>
    </row>
    <row r="56122" spans="13:13" ht="49.2" customHeight="1">
      <c r="M56122" s="85"/>
    </row>
    <row r="56123" spans="13:13" ht="49.2" customHeight="1">
      <c r="M56123" s="85"/>
    </row>
    <row r="56124" spans="13:13" ht="49.2" customHeight="1">
      <c r="M56124" s="85"/>
    </row>
    <row r="56125" spans="13:13" ht="49.2" customHeight="1">
      <c r="M56125" s="85"/>
    </row>
    <row r="56126" spans="13:13" ht="49.2" customHeight="1">
      <c r="M56126" s="85"/>
    </row>
    <row r="56127" spans="13:13" ht="49.2" customHeight="1">
      <c r="M56127" s="85"/>
    </row>
    <row r="56128" spans="13:13" ht="49.2" customHeight="1">
      <c r="M56128" s="85"/>
    </row>
    <row r="56129" spans="13:13" ht="49.2" customHeight="1">
      <c r="M56129" s="85"/>
    </row>
    <row r="56130" spans="13:13" ht="49.2" customHeight="1">
      <c r="M56130" s="85"/>
    </row>
    <row r="56131" spans="13:13" ht="49.2" customHeight="1">
      <c r="M56131" s="85"/>
    </row>
    <row r="56132" spans="13:13" ht="49.2" customHeight="1">
      <c r="M56132" s="85"/>
    </row>
    <row r="56133" spans="13:13" ht="49.2" customHeight="1">
      <c r="M56133" s="85"/>
    </row>
    <row r="56134" spans="13:13" ht="49.2" customHeight="1">
      <c r="M56134" s="85"/>
    </row>
    <row r="56135" spans="13:13" ht="49.2" customHeight="1">
      <c r="M56135" s="85"/>
    </row>
    <row r="56136" spans="13:13" ht="49.2" customHeight="1">
      <c r="M56136" s="85"/>
    </row>
    <row r="56137" spans="13:13" ht="49.2" customHeight="1">
      <c r="M56137" s="85"/>
    </row>
    <row r="56138" spans="13:13" ht="49.2" customHeight="1">
      <c r="M56138" s="85"/>
    </row>
    <row r="56139" spans="13:13" ht="49.2" customHeight="1">
      <c r="M56139" s="85"/>
    </row>
    <row r="56140" spans="13:13" ht="49.2" customHeight="1">
      <c r="M56140" s="85"/>
    </row>
    <row r="56141" spans="13:13" ht="49.2" customHeight="1">
      <c r="M56141" s="85"/>
    </row>
    <row r="56142" spans="13:13" ht="49.2" customHeight="1">
      <c r="M56142" s="85"/>
    </row>
    <row r="56143" spans="13:13" ht="49.2" customHeight="1">
      <c r="M56143" s="85"/>
    </row>
    <row r="56144" spans="13:13" ht="49.2" customHeight="1">
      <c r="M56144" s="85"/>
    </row>
    <row r="56145" spans="13:13" ht="49.2" customHeight="1">
      <c r="M56145" s="85"/>
    </row>
    <row r="56146" spans="13:13" ht="49.2" customHeight="1">
      <c r="M56146" s="85"/>
    </row>
    <row r="56147" spans="13:13" ht="49.2" customHeight="1">
      <c r="M56147" s="85"/>
    </row>
    <row r="56148" spans="13:13" ht="49.2" customHeight="1">
      <c r="M56148" s="85"/>
    </row>
    <row r="56149" spans="13:13" ht="49.2" customHeight="1">
      <c r="M56149" s="85"/>
    </row>
    <row r="56150" spans="13:13" ht="49.2" customHeight="1">
      <c r="M56150" s="85"/>
    </row>
    <row r="56151" spans="13:13" ht="49.2" customHeight="1">
      <c r="M56151" s="85"/>
    </row>
    <row r="56152" spans="13:13" ht="49.2" customHeight="1">
      <c r="M56152" s="85"/>
    </row>
    <row r="56153" spans="13:13" ht="49.2" customHeight="1">
      <c r="M56153" s="85"/>
    </row>
    <row r="56154" spans="13:13" ht="49.2" customHeight="1">
      <c r="M56154" s="85"/>
    </row>
    <row r="56155" spans="13:13" ht="49.2" customHeight="1">
      <c r="M56155" s="85"/>
    </row>
    <row r="56156" spans="13:13" ht="49.2" customHeight="1">
      <c r="M56156" s="85"/>
    </row>
    <row r="56157" spans="13:13" ht="49.2" customHeight="1">
      <c r="M56157" s="85"/>
    </row>
    <row r="56158" spans="13:13" ht="49.2" customHeight="1">
      <c r="M56158" s="85"/>
    </row>
    <row r="56159" spans="13:13" ht="49.2" customHeight="1">
      <c r="M56159" s="85"/>
    </row>
    <row r="56160" spans="13:13" ht="49.2" customHeight="1">
      <c r="M56160" s="85"/>
    </row>
    <row r="56161" spans="13:13" ht="49.2" customHeight="1">
      <c r="M56161" s="85"/>
    </row>
    <row r="56162" spans="13:13" ht="49.2" customHeight="1">
      <c r="M56162" s="85"/>
    </row>
    <row r="56163" spans="13:13" ht="49.2" customHeight="1">
      <c r="M56163" s="85"/>
    </row>
    <row r="56164" spans="13:13" ht="49.2" customHeight="1">
      <c r="M56164" s="85"/>
    </row>
    <row r="56165" spans="13:13" ht="49.2" customHeight="1">
      <c r="M56165" s="85"/>
    </row>
    <row r="56166" spans="13:13" ht="49.2" customHeight="1">
      <c r="M56166" s="85"/>
    </row>
    <row r="56167" spans="13:13" ht="49.2" customHeight="1">
      <c r="M56167" s="85"/>
    </row>
    <row r="56168" spans="13:13" ht="49.2" customHeight="1">
      <c r="M56168" s="85"/>
    </row>
    <row r="56169" spans="13:13" ht="49.2" customHeight="1">
      <c r="M56169" s="85"/>
    </row>
    <row r="56170" spans="13:13" ht="49.2" customHeight="1">
      <c r="M56170" s="85"/>
    </row>
    <row r="56171" spans="13:13" ht="49.2" customHeight="1">
      <c r="M56171" s="85"/>
    </row>
    <row r="56172" spans="13:13" ht="49.2" customHeight="1">
      <c r="M56172" s="85"/>
    </row>
    <row r="56173" spans="13:13" ht="49.2" customHeight="1">
      <c r="M56173" s="85"/>
    </row>
    <row r="56174" spans="13:13" ht="49.2" customHeight="1">
      <c r="M56174" s="85"/>
    </row>
    <row r="56175" spans="13:13" ht="49.2" customHeight="1">
      <c r="M56175" s="85"/>
    </row>
    <row r="56176" spans="13:13" ht="49.2" customHeight="1">
      <c r="M56176" s="85"/>
    </row>
    <row r="56177" spans="13:13" ht="49.2" customHeight="1">
      <c r="M56177" s="85"/>
    </row>
    <row r="56178" spans="13:13" ht="49.2" customHeight="1">
      <c r="M56178" s="85"/>
    </row>
    <row r="56179" spans="13:13" ht="49.2" customHeight="1">
      <c r="M56179" s="85"/>
    </row>
    <row r="56180" spans="13:13" ht="49.2" customHeight="1">
      <c r="M56180" s="85"/>
    </row>
    <row r="56181" spans="13:13" ht="49.2" customHeight="1">
      <c r="M56181" s="85"/>
    </row>
    <row r="56182" spans="13:13" ht="49.2" customHeight="1">
      <c r="M56182" s="85"/>
    </row>
    <row r="56183" spans="13:13" ht="49.2" customHeight="1">
      <c r="M56183" s="85"/>
    </row>
    <row r="56184" spans="13:13" ht="49.2" customHeight="1">
      <c r="M56184" s="85"/>
    </row>
    <row r="56185" spans="13:13" ht="49.2" customHeight="1">
      <c r="M56185" s="85"/>
    </row>
    <row r="56186" spans="13:13" ht="49.2" customHeight="1">
      <c r="M56186" s="85"/>
    </row>
    <row r="56187" spans="13:13" ht="49.2" customHeight="1">
      <c r="M56187" s="85"/>
    </row>
    <row r="56188" spans="13:13" ht="49.2" customHeight="1">
      <c r="M56188" s="85"/>
    </row>
    <row r="56189" spans="13:13" ht="49.2" customHeight="1">
      <c r="M56189" s="85"/>
    </row>
    <row r="56190" spans="13:13" ht="49.2" customHeight="1">
      <c r="M56190" s="85"/>
    </row>
    <row r="56191" spans="13:13" ht="49.2" customHeight="1">
      <c r="M56191" s="85"/>
    </row>
    <row r="56192" spans="13:13" ht="49.2" customHeight="1">
      <c r="M56192" s="85"/>
    </row>
    <row r="56193" spans="13:13" ht="49.2" customHeight="1">
      <c r="M56193" s="85"/>
    </row>
    <row r="56194" spans="13:13" ht="49.2" customHeight="1">
      <c r="M56194" s="85"/>
    </row>
    <row r="56195" spans="13:13" ht="49.2" customHeight="1">
      <c r="M56195" s="85"/>
    </row>
    <row r="56196" spans="13:13" ht="49.2" customHeight="1">
      <c r="M56196" s="85"/>
    </row>
    <row r="56197" spans="13:13" ht="49.2" customHeight="1">
      <c r="M56197" s="85"/>
    </row>
    <row r="56198" spans="13:13" ht="49.2" customHeight="1">
      <c r="M56198" s="85"/>
    </row>
    <row r="56199" spans="13:13" ht="49.2" customHeight="1">
      <c r="M56199" s="85"/>
    </row>
    <row r="56200" spans="13:13" ht="49.2" customHeight="1">
      <c r="M56200" s="85"/>
    </row>
    <row r="56201" spans="13:13" ht="49.2" customHeight="1">
      <c r="M56201" s="85"/>
    </row>
    <row r="56202" spans="13:13" ht="49.2" customHeight="1">
      <c r="M56202" s="85"/>
    </row>
    <row r="56203" spans="13:13" ht="49.2" customHeight="1">
      <c r="M56203" s="85"/>
    </row>
    <row r="56204" spans="13:13" ht="49.2" customHeight="1">
      <c r="M56204" s="85"/>
    </row>
    <row r="56205" spans="13:13" ht="49.2" customHeight="1">
      <c r="M56205" s="85"/>
    </row>
    <row r="56206" spans="13:13" ht="49.2" customHeight="1">
      <c r="M56206" s="85"/>
    </row>
    <row r="56207" spans="13:13" ht="49.2" customHeight="1">
      <c r="M56207" s="85"/>
    </row>
    <row r="56208" spans="13:13" ht="49.2" customHeight="1">
      <c r="M56208" s="85"/>
    </row>
    <row r="56209" spans="13:13" ht="49.2" customHeight="1">
      <c r="M56209" s="85"/>
    </row>
    <row r="56210" spans="13:13" ht="49.2" customHeight="1">
      <c r="M56210" s="85"/>
    </row>
    <row r="56211" spans="13:13" ht="49.2" customHeight="1">
      <c r="M56211" s="85"/>
    </row>
    <row r="56212" spans="13:13" ht="49.2" customHeight="1">
      <c r="M56212" s="85"/>
    </row>
    <row r="56213" spans="13:13" ht="49.2" customHeight="1">
      <c r="M56213" s="85"/>
    </row>
    <row r="56214" spans="13:13" ht="49.2" customHeight="1">
      <c r="M56214" s="85"/>
    </row>
    <row r="56215" spans="13:13" ht="49.2" customHeight="1">
      <c r="M56215" s="85"/>
    </row>
    <row r="56216" spans="13:13" ht="49.2" customHeight="1">
      <c r="M56216" s="85"/>
    </row>
    <row r="56217" spans="13:13" ht="49.2" customHeight="1">
      <c r="M56217" s="85"/>
    </row>
    <row r="56218" spans="13:13" ht="49.2" customHeight="1">
      <c r="M56218" s="85"/>
    </row>
    <row r="56219" spans="13:13" ht="49.2" customHeight="1">
      <c r="M56219" s="85"/>
    </row>
    <row r="56220" spans="13:13" ht="49.2" customHeight="1">
      <c r="M56220" s="85"/>
    </row>
    <row r="56221" spans="13:13" ht="49.2" customHeight="1">
      <c r="M56221" s="85"/>
    </row>
    <row r="56222" spans="13:13" ht="49.2" customHeight="1">
      <c r="M56222" s="85"/>
    </row>
    <row r="56223" spans="13:13" ht="49.2" customHeight="1">
      <c r="M56223" s="85"/>
    </row>
    <row r="56224" spans="13:13" ht="49.2" customHeight="1">
      <c r="M56224" s="85"/>
    </row>
    <row r="56225" spans="13:13" ht="49.2" customHeight="1">
      <c r="M56225" s="85"/>
    </row>
    <row r="56226" spans="13:13" ht="49.2" customHeight="1">
      <c r="M56226" s="85"/>
    </row>
    <row r="56227" spans="13:13" ht="49.2" customHeight="1">
      <c r="M56227" s="85"/>
    </row>
    <row r="56228" spans="13:13" ht="49.2" customHeight="1">
      <c r="M56228" s="85"/>
    </row>
    <row r="56229" spans="13:13" ht="49.2" customHeight="1">
      <c r="M56229" s="85"/>
    </row>
    <row r="56230" spans="13:13" ht="49.2" customHeight="1">
      <c r="M56230" s="85"/>
    </row>
    <row r="56231" spans="13:13" ht="49.2" customHeight="1">
      <c r="M56231" s="85"/>
    </row>
    <row r="56232" spans="13:13" ht="49.2" customHeight="1">
      <c r="M56232" s="85"/>
    </row>
    <row r="56233" spans="13:13" ht="49.2" customHeight="1">
      <c r="M56233" s="85"/>
    </row>
    <row r="56234" spans="13:13" ht="49.2" customHeight="1">
      <c r="M56234" s="85"/>
    </row>
    <row r="56235" spans="13:13" ht="49.2" customHeight="1">
      <c r="M56235" s="85"/>
    </row>
    <row r="56236" spans="13:13" ht="49.2" customHeight="1">
      <c r="M56236" s="85"/>
    </row>
    <row r="56237" spans="13:13" ht="49.2" customHeight="1">
      <c r="M56237" s="85"/>
    </row>
    <row r="56238" spans="13:13" ht="49.2" customHeight="1">
      <c r="M56238" s="85"/>
    </row>
    <row r="56239" spans="13:13" ht="49.2" customHeight="1">
      <c r="M56239" s="85"/>
    </row>
    <row r="56240" spans="13:13" ht="49.2" customHeight="1">
      <c r="M56240" s="85"/>
    </row>
    <row r="56241" spans="13:13" ht="49.2" customHeight="1">
      <c r="M56241" s="85"/>
    </row>
    <row r="56242" spans="13:13" ht="49.2" customHeight="1">
      <c r="M56242" s="85"/>
    </row>
    <row r="56243" spans="13:13" ht="49.2" customHeight="1">
      <c r="M56243" s="85"/>
    </row>
    <row r="56244" spans="13:13" ht="49.2" customHeight="1">
      <c r="M56244" s="85"/>
    </row>
    <row r="56245" spans="13:13" ht="49.2" customHeight="1">
      <c r="M56245" s="85"/>
    </row>
    <row r="56246" spans="13:13" ht="49.2" customHeight="1">
      <c r="M56246" s="85"/>
    </row>
    <row r="56247" spans="13:13" ht="49.2" customHeight="1">
      <c r="M56247" s="85"/>
    </row>
    <row r="56248" spans="13:13" ht="49.2" customHeight="1">
      <c r="M56248" s="85"/>
    </row>
    <row r="56249" spans="13:13" ht="49.2" customHeight="1">
      <c r="M56249" s="85"/>
    </row>
    <row r="56250" spans="13:13" ht="49.2" customHeight="1">
      <c r="M56250" s="85"/>
    </row>
    <row r="56251" spans="13:13" ht="49.2" customHeight="1">
      <c r="M56251" s="85"/>
    </row>
    <row r="56252" spans="13:13" ht="49.2" customHeight="1">
      <c r="M56252" s="85"/>
    </row>
    <row r="56253" spans="13:13" ht="49.2" customHeight="1">
      <c r="M56253" s="85"/>
    </row>
    <row r="56254" spans="13:13" ht="49.2" customHeight="1">
      <c r="M56254" s="85"/>
    </row>
    <row r="56255" spans="13:13" ht="49.2" customHeight="1">
      <c r="M56255" s="85"/>
    </row>
    <row r="56256" spans="13:13" ht="49.2" customHeight="1">
      <c r="M56256" s="85"/>
    </row>
    <row r="56257" spans="13:13" ht="49.2" customHeight="1">
      <c r="M56257" s="85"/>
    </row>
    <row r="56258" spans="13:13" ht="49.2" customHeight="1">
      <c r="M56258" s="85"/>
    </row>
    <row r="56259" spans="13:13" ht="49.2" customHeight="1">
      <c r="M56259" s="85"/>
    </row>
    <row r="56260" spans="13:13" ht="49.2" customHeight="1">
      <c r="M56260" s="85"/>
    </row>
    <row r="56261" spans="13:13" ht="49.2" customHeight="1">
      <c r="M56261" s="85"/>
    </row>
    <row r="56262" spans="13:13" ht="49.2" customHeight="1">
      <c r="M56262" s="85"/>
    </row>
    <row r="56263" spans="13:13" ht="49.2" customHeight="1">
      <c r="M56263" s="85"/>
    </row>
    <row r="56264" spans="13:13" ht="49.2" customHeight="1">
      <c r="M56264" s="85"/>
    </row>
    <row r="56265" spans="13:13" ht="49.2" customHeight="1">
      <c r="M56265" s="85"/>
    </row>
    <row r="56266" spans="13:13" ht="49.2" customHeight="1">
      <c r="M56266" s="85"/>
    </row>
    <row r="56267" spans="13:13" ht="49.2" customHeight="1">
      <c r="M56267" s="85"/>
    </row>
    <row r="56268" spans="13:13" ht="49.2" customHeight="1">
      <c r="M56268" s="85"/>
    </row>
    <row r="56269" spans="13:13" ht="49.2" customHeight="1">
      <c r="M56269" s="85"/>
    </row>
    <row r="56270" spans="13:13" ht="49.2" customHeight="1">
      <c r="M56270" s="85"/>
    </row>
    <row r="56271" spans="13:13" ht="49.2" customHeight="1">
      <c r="M56271" s="85"/>
    </row>
    <row r="56272" spans="13:13" ht="49.2" customHeight="1">
      <c r="M56272" s="85"/>
    </row>
    <row r="56273" spans="13:13" ht="49.2" customHeight="1">
      <c r="M56273" s="85"/>
    </row>
    <row r="56274" spans="13:13" ht="49.2" customHeight="1">
      <c r="M56274" s="85"/>
    </row>
    <row r="56275" spans="13:13" ht="49.2" customHeight="1">
      <c r="M56275" s="85"/>
    </row>
    <row r="56276" spans="13:13" ht="49.2" customHeight="1">
      <c r="M56276" s="85"/>
    </row>
    <row r="56277" spans="13:13" ht="49.2" customHeight="1">
      <c r="M56277" s="85"/>
    </row>
    <row r="56278" spans="13:13" ht="49.2" customHeight="1">
      <c r="M56278" s="85"/>
    </row>
    <row r="56279" spans="13:13" ht="49.2" customHeight="1">
      <c r="M56279" s="85"/>
    </row>
    <row r="56280" spans="13:13" ht="49.2" customHeight="1">
      <c r="M56280" s="85"/>
    </row>
    <row r="56281" spans="13:13" ht="49.2" customHeight="1">
      <c r="M56281" s="85"/>
    </row>
    <row r="56282" spans="13:13" ht="49.2" customHeight="1">
      <c r="M56282" s="85"/>
    </row>
    <row r="56283" spans="13:13" ht="49.2" customHeight="1">
      <c r="M56283" s="85"/>
    </row>
    <row r="56284" spans="13:13" ht="49.2" customHeight="1">
      <c r="M56284" s="85"/>
    </row>
    <row r="56285" spans="13:13" ht="49.2" customHeight="1">
      <c r="M56285" s="85"/>
    </row>
    <row r="56286" spans="13:13" ht="49.2" customHeight="1">
      <c r="M56286" s="85"/>
    </row>
    <row r="56287" spans="13:13" ht="49.2" customHeight="1">
      <c r="M56287" s="85"/>
    </row>
    <row r="56288" spans="13:13" ht="49.2" customHeight="1">
      <c r="M56288" s="85"/>
    </row>
    <row r="56289" spans="13:13" ht="49.2" customHeight="1">
      <c r="M56289" s="85"/>
    </row>
    <row r="56290" spans="13:13" ht="49.2" customHeight="1">
      <c r="M56290" s="85"/>
    </row>
    <row r="56291" spans="13:13" ht="49.2" customHeight="1">
      <c r="M56291" s="85"/>
    </row>
    <row r="56292" spans="13:13" ht="49.2" customHeight="1">
      <c r="M56292" s="85"/>
    </row>
    <row r="56293" spans="13:13" ht="49.2" customHeight="1">
      <c r="M56293" s="85"/>
    </row>
    <row r="56294" spans="13:13" ht="49.2" customHeight="1">
      <c r="M56294" s="85"/>
    </row>
    <row r="56295" spans="13:13" ht="49.2" customHeight="1">
      <c r="M56295" s="85"/>
    </row>
    <row r="56296" spans="13:13" ht="49.2" customHeight="1">
      <c r="M56296" s="85"/>
    </row>
    <row r="56297" spans="13:13" ht="49.2" customHeight="1">
      <c r="M56297" s="85"/>
    </row>
    <row r="56298" spans="13:13" ht="49.2" customHeight="1">
      <c r="M56298" s="85"/>
    </row>
    <row r="56299" spans="13:13" ht="49.2" customHeight="1">
      <c r="M56299" s="85"/>
    </row>
    <row r="56300" spans="13:13" ht="49.2" customHeight="1">
      <c r="M56300" s="85"/>
    </row>
    <row r="56301" spans="13:13" ht="49.2" customHeight="1">
      <c r="M56301" s="85"/>
    </row>
    <row r="56302" spans="13:13" ht="49.2" customHeight="1">
      <c r="M56302" s="85"/>
    </row>
    <row r="56303" spans="13:13" ht="49.2" customHeight="1">
      <c r="M56303" s="85"/>
    </row>
    <row r="56304" spans="13:13" ht="49.2" customHeight="1">
      <c r="M56304" s="85"/>
    </row>
    <row r="56305" spans="13:13" ht="49.2" customHeight="1">
      <c r="M56305" s="85"/>
    </row>
    <row r="56306" spans="13:13" ht="49.2" customHeight="1">
      <c r="M56306" s="85"/>
    </row>
    <row r="56307" spans="13:13" ht="49.2" customHeight="1">
      <c r="M56307" s="85"/>
    </row>
    <row r="56308" spans="13:13" ht="49.2" customHeight="1">
      <c r="M56308" s="85"/>
    </row>
    <row r="56309" spans="13:13" ht="49.2" customHeight="1">
      <c r="M56309" s="85"/>
    </row>
    <row r="56310" spans="13:13" ht="49.2" customHeight="1">
      <c r="M56310" s="85"/>
    </row>
    <row r="56311" spans="13:13" ht="49.2" customHeight="1">
      <c r="M56311" s="85"/>
    </row>
    <row r="56312" spans="13:13" ht="49.2" customHeight="1">
      <c r="M56312" s="85"/>
    </row>
    <row r="56313" spans="13:13" ht="49.2" customHeight="1">
      <c r="M56313" s="85"/>
    </row>
    <row r="56314" spans="13:13" ht="49.2" customHeight="1">
      <c r="M56314" s="85"/>
    </row>
    <row r="56315" spans="13:13" ht="49.2" customHeight="1">
      <c r="M56315" s="85"/>
    </row>
    <row r="56316" spans="13:13" ht="49.2" customHeight="1">
      <c r="M56316" s="85"/>
    </row>
    <row r="56317" spans="13:13" ht="49.2" customHeight="1">
      <c r="M56317" s="85"/>
    </row>
    <row r="56318" spans="13:13" ht="49.2" customHeight="1">
      <c r="M56318" s="85"/>
    </row>
    <row r="56319" spans="13:13" ht="49.2" customHeight="1">
      <c r="M56319" s="85"/>
    </row>
    <row r="56320" spans="13:13" ht="49.2" customHeight="1">
      <c r="M56320" s="85"/>
    </row>
    <row r="56321" spans="13:13" ht="49.2" customHeight="1">
      <c r="M56321" s="85"/>
    </row>
    <row r="56322" spans="13:13" ht="49.2" customHeight="1">
      <c r="M56322" s="85"/>
    </row>
    <row r="56323" spans="13:13" ht="49.2" customHeight="1">
      <c r="M56323" s="85"/>
    </row>
    <row r="56324" spans="13:13" ht="49.2" customHeight="1">
      <c r="M56324" s="85"/>
    </row>
    <row r="56325" spans="13:13" ht="49.2" customHeight="1">
      <c r="M56325" s="85"/>
    </row>
    <row r="56326" spans="13:13" ht="49.2" customHeight="1">
      <c r="M56326" s="85"/>
    </row>
    <row r="56327" spans="13:13" ht="49.2" customHeight="1">
      <c r="M56327" s="85"/>
    </row>
    <row r="56328" spans="13:13" ht="49.2" customHeight="1">
      <c r="M56328" s="85"/>
    </row>
    <row r="56329" spans="13:13" ht="49.2" customHeight="1">
      <c r="M56329" s="85"/>
    </row>
    <row r="56330" spans="13:13" ht="49.2" customHeight="1">
      <c r="M56330" s="85"/>
    </row>
    <row r="56331" spans="13:13" ht="49.2" customHeight="1">
      <c r="M56331" s="85"/>
    </row>
    <row r="56332" spans="13:13" ht="49.2" customHeight="1">
      <c r="M56332" s="85"/>
    </row>
    <row r="56333" spans="13:13" ht="49.2" customHeight="1">
      <c r="M56333" s="85"/>
    </row>
    <row r="56334" spans="13:13" ht="49.2" customHeight="1">
      <c r="M56334" s="85"/>
    </row>
    <row r="56335" spans="13:13" ht="49.2" customHeight="1">
      <c r="M56335" s="85"/>
    </row>
    <row r="56336" spans="13:13" ht="49.2" customHeight="1">
      <c r="M56336" s="85"/>
    </row>
    <row r="56337" spans="13:13" ht="49.2" customHeight="1">
      <c r="M56337" s="85"/>
    </row>
    <row r="56338" spans="13:13" ht="49.2" customHeight="1">
      <c r="M56338" s="85"/>
    </row>
    <row r="56339" spans="13:13" ht="49.2" customHeight="1">
      <c r="M56339" s="85"/>
    </row>
    <row r="56340" spans="13:13" ht="49.2" customHeight="1">
      <c r="M56340" s="85"/>
    </row>
    <row r="56341" spans="13:13" ht="49.2" customHeight="1">
      <c r="M56341" s="85"/>
    </row>
    <row r="56342" spans="13:13" ht="49.2" customHeight="1">
      <c r="M56342" s="85"/>
    </row>
    <row r="56343" spans="13:13" ht="49.2" customHeight="1">
      <c r="M56343" s="85"/>
    </row>
    <row r="56344" spans="13:13" ht="49.2" customHeight="1">
      <c r="M56344" s="85"/>
    </row>
    <row r="56345" spans="13:13" ht="49.2" customHeight="1">
      <c r="M56345" s="85"/>
    </row>
    <row r="56346" spans="13:13" ht="49.2" customHeight="1">
      <c r="M56346" s="85"/>
    </row>
    <row r="56347" spans="13:13" ht="49.2" customHeight="1">
      <c r="M56347" s="85"/>
    </row>
    <row r="56348" spans="13:13" ht="49.2" customHeight="1">
      <c r="M56348" s="85"/>
    </row>
    <row r="56349" spans="13:13" ht="49.2" customHeight="1">
      <c r="M56349" s="85"/>
    </row>
    <row r="56350" spans="13:13" ht="49.2" customHeight="1">
      <c r="M56350" s="85"/>
    </row>
    <row r="56351" spans="13:13" ht="49.2" customHeight="1">
      <c r="M56351" s="85"/>
    </row>
    <row r="56352" spans="13:13" ht="49.2" customHeight="1">
      <c r="M56352" s="85"/>
    </row>
    <row r="56353" spans="13:13" ht="49.2" customHeight="1">
      <c r="M56353" s="85"/>
    </row>
    <row r="56354" spans="13:13" ht="49.2" customHeight="1">
      <c r="M56354" s="85"/>
    </row>
    <row r="56355" spans="13:13" ht="49.2" customHeight="1">
      <c r="M56355" s="85"/>
    </row>
    <row r="56356" spans="13:13" ht="49.2" customHeight="1">
      <c r="M56356" s="85"/>
    </row>
    <row r="56357" spans="13:13" ht="49.2" customHeight="1">
      <c r="M56357" s="85"/>
    </row>
    <row r="56358" spans="13:13" ht="49.2" customHeight="1">
      <c r="M56358" s="85"/>
    </row>
    <row r="56359" spans="13:13" ht="49.2" customHeight="1">
      <c r="M56359" s="85"/>
    </row>
    <row r="56360" spans="13:13" ht="49.2" customHeight="1">
      <c r="M56360" s="85"/>
    </row>
    <row r="56361" spans="13:13" ht="49.2" customHeight="1">
      <c r="M56361" s="85"/>
    </row>
    <row r="56362" spans="13:13" ht="49.2" customHeight="1">
      <c r="M56362" s="85"/>
    </row>
    <row r="56363" spans="13:13" ht="49.2" customHeight="1">
      <c r="M56363" s="85"/>
    </row>
    <row r="56364" spans="13:13" ht="49.2" customHeight="1">
      <c r="M56364" s="85"/>
    </row>
    <row r="56365" spans="13:13" ht="49.2" customHeight="1">
      <c r="M56365" s="85"/>
    </row>
    <row r="56366" spans="13:13" ht="49.2" customHeight="1">
      <c r="M56366" s="85"/>
    </row>
    <row r="56367" spans="13:13" ht="49.2" customHeight="1">
      <c r="M56367" s="85"/>
    </row>
    <row r="56368" spans="13:13" ht="49.2" customHeight="1">
      <c r="M56368" s="85"/>
    </row>
    <row r="56369" spans="13:13" ht="49.2" customHeight="1">
      <c r="M56369" s="85"/>
    </row>
    <row r="56370" spans="13:13" ht="49.2" customHeight="1">
      <c r="M56370" s="85"/>
    </row>
    <row r="56371" spans="13:13" ht="49.2" customHeight="1">
      <c r="M56371" s="85"/>
    </row>
    <row r="56372" spans="13:13" ht="49.2" customHeight="1">
      <c r="M56372" s="85"/>
    </row>
    <row r="56373" spans="13:13" ht="49.2" customHeight="1">
      <c r="M56373" s="85"/>
    </row>
    <row r="56374" spans="13:13" ht="49.2" customHeight="1">
      <c r="M56374" s="85"/>
    </row>
    <row r="56375" spans="13:13" ht="49.2" customHeight="1">
      <c r="M56375" s="85"/>
    </row>
    <row r="56376" spans="13:13" ht="49.2" customHeight="1">
      <c r="M56376" s="85"/>
    </row>
    <row r="56377" spans="13:13" ht="49.2" customHeight="1">
      <c r="M56377" s="85"/>
    </row>
    <row r="56378" spans="13:13" ht="49.2" customHeight="1">
      <c r="M56378" s="85"/>
    </row>
    <row r="56379" spans="13:13" ht="49.2" customHeight="1">
      <c r="M56379" s="85"/>
    </row>
    <row r="56380" spans="13:13" ht="49.2" customHeight="1">
      <c r="M56380" s="85"/>
    </row>
    <row r="56381" spans="13:13" ht="49.2" customHeight="1">
      <c r="M56381" s="85"/>
    </row>
    <row r="56382" spans="13:13" ht="49.2" customHeight="1">
      <c r="M56382" s="85"/>
    </row>
    <row r="56383" spans="13:13" ht="49.2" customHeight="1">
      <c r="M56383" s="85"/>
    </row>
    <row r="56384" spans="13:13" ht="49.2" customHeight="1">
      <c r="M56384" s="85"/>
    </row>
    <row r="56385" spans="13:13" ht="49.2" customHeight="1">
      <c r="M56385" s="85"/>
    </row>
    <row r="56386" spans="13:13" ht="49.2" customHeight="1">
      <c r="M56386" s="85"/>
    </row>
    <row r="56387" spans="13:13" ht="49.2" customHeight="1">
      <c r="M56387" s="85"/>
    </row>
    <row r="56388" spans="13:13" ht="49.2" customHeight="1">
      <c r="M56388" s="85"/>
    </row>
    <row r="56389" spans="13:13" ht="49.2" customHeight="1">
      <c r="M56389" s="85"/>
    </row>
    <row r="56390" spans="13:13" ht="49.2" customHeight="1">
      <c r="M56390" s="85"/>
    </row>
    <row r="56391" spans="13:13" ht="49.2" customHeight="1">
      <c r="M56391" s="85"/>
    </row>
    <row r="56392" spans="13:13" ht="49.2" customHeight="1">
      <c r="M56392" s="85"/>
    </row>
    <row r="56393" spans="13:13" ht="49.2" customHeight="1">
      <c r="M56393" s="85"/>
    </row>
    <row r="56394" spans="13:13" ht="49.2" customHeight="1">
      <c r="M56394" s="85"/>
    </row>
    <row r="56395" spans="13:13" ht="49.2" customHeight="1">
      <c r="M56395" s="85"/>
    </row>
    <row r="56396" spans="13:13" ht="49.2" customHeight="1">
      <c r="M56396" s="85"/>
    </row>
    <row r="56397" spans="13:13" ht="49.2" customHeight="1">
      <c r="M56397" s="85"/>
    </row>
    <row r="56398" spans="13:13" ht="49.2" customHeight="1">
      <c r="M56398" s="85"/>
    </row>
    <row r="56399" spans="13:13" ht="49.2" customHeight="1">
      <c r="M56399" s="85"/>
    </row>
    <row r="56400" spans="13:13" ht="49.2" customHeight="1">
      <c r="M56400" s="85"/>
    </row>
    <row r="56401" spans="13:13" ht="49.2" customHeight="1">
      <c r="M56401" s="85"/>
    </row>
    <row r="56402" spans="13:13" ht="49.2" customHeight="1">
      <c r="M56402" s="85"/>
    </row>
    <row r="56403" spans="13:13" ht="49.2" customHeight="1">
      <c r="M56403" s="85"/>
    </row>
    <row r="56404" spans="13:13" ht="49.2" customHeight="1">
      <c r="M56404" s="85"/>
    </row>
    <row r="56405" spans="13:13" ht="49.2" customHeight="1">
      <c r="M56405" s="85"/>
    </row>
    <row r="56406" spans="13:13" ht="49.2" customHeight="1">
      <c r="M56406" s="85"/>
    </row>
    <row r="56407" spans="13:13" ht="49.2" customHeight="1">
      <c r="M56407" s="85"/>
    </row>
    <row r="56408" spans="13:13" ht="49.2" customHeight="1">
      <c r="M56408" s="85"/>
    </row>
    <row r="56409" spans="13:13" ht="49.2" customHeight="1">
      <c r="M56409" s="85"/>
    </row>
    <row r="56410" spans="13:13" ht="49.2" customHeight="1">
      <c r="M56410" s="85"/>
    </row>
    <row r="56411" spans="13:13" ht="49.2" customHeight="1">
      <c r="M56411" s="85"/>
    </row>
    <row r="56412" spans="13:13" ht="49.2" customHeight="1">
      <c r="M56412" s="85"/>
    </row>
    <row r="56413" spans="13:13" ht="49.2" customHeight="1">
      <c r="M56413" s="85"/>
    </row>
    <row r="56414" spans="13:13" ht="49.2" customHeight="1">
      <c r="M56414" s="85"/>
    </row>
    <row r="56415" spans="13:13" ht="49.2" customHeight="1">
      <c r="M56415" s="85"/>
    </row>
    <row r="56416" spans="13:13" ht="49.2" customHeight="1">
      <c r="M56416" s="85"/>
    </row>
    <row r="56417" spans="13:13" ht="49.2" customHeight="1">
      <c r="M56417" s="85"/>
    </row>
    <row r="56418" spans="13:13" ht="49.2" customHeight="1">
      <c r="M56418" s="85"/>
    </row>
    <row r="56419" spans="13:13" ht="49.2" customHeight="1">
      <c r="M56419" s="85"/>
    </row>
    <row r="56420" spans="13:13" ht="49.2" customHeight="1">
      <c r="M56420" s="85"/>
    </row>
    <row r="56421" spans="13:13" ht="49.2" customHeight="1">
      <c r="M56421" s="85"/>
    </row>
    <row r="56422" spans="13:13" ht="49.2" customHeight="1">
      <c r="M56422" s="85"/>
    </row>
    <row r="56423" spans="13:13" ht="49.2" customHeight="1">
      <c r="M56423" s="85"/>
    </row>
    <row r="56424" spans="13:13" ht="49.2" customHeight="1">
      <c r="M56424" s="85"/>
    </row>
    <row r="56425" spans="13:13" ht="49.2" customHeight="1">
      <c r="M56425" s="85"/>
    </row>
    <row r="56426" spans="13:13" ht="49.2" customHeight="1">
      <c r="M56426" s="85"/>
    </row>
    <row r="56427" spans="13:13" ht="49.2" customHeight="1">
      <c r="M56427" s="85"/>
    </row>
    <row r="56428" spans="13:13" ht="49.2" customHeight="1">
      <c r="M56428" s="85"/>
    </row>
    <row r="56429" spans="13:13" ht="49.2" customHeight="1">
      <c r="M56429" s="85"/>
    </row>
    <row r="56430" spans="13:13" ht="49.2" customHeight="1">
      <c r="M56430" s="85"/>
    </row>
    <row r="56431" spans="13:13" ht="49.2" customHeight="1">
      <c r="M56431" s="85"/>
    </row>
    <row r="56432" spans="13:13" ht="49.2" customHeight="1">
      <c r="M56432" s="85"/>
    </row>
    <row r="56433" spans="13:13" ht="49.2" customHeight="1">
      <c r="M56433" s="85"/>
    </row>
    <row r="56434" spans="13:13" ht="49.2" customHeight="1">
      <c r="M56434" s="85"/>
    </row>
    <row r="56435" spans="13:13" ht="49.2" customHeight="1">
      <c r="M56435" s="85"/>
    </row>
    <row r="56436" spans="13:13" ht="49.2" customHeight="1">
      <c r="M56436" s="85"/>
    </row>
    <row r="56437" spans="13:13" ht="49.2" customHeight="1">
      <c r="M56437" s="85"/>
    </row>
    <row r="56438" spans="13:13" ht="49.2" customHeight="1">
      <c r="M56438" s="85"/>
    </row>
    <row r="56439" spans="13:13" ht="49.2" customHeight="1">
      <c r="M56439" s="85"/>
    </row>
    <row r="56440" spans="13:13" ht="49.2" customHeight="1">
      <c r="M56440" s="85"/>
    </row>
    <row r="56441" spans="13:13" ht="49.2" customHeight="1">
      <c r="M56441" s="85"/>
    </row>
    <row r="56442" spans="13:13" ht="49.2" customHeight="1">
      <c r="M56442" s="85"/>
    </row>
    <row r="56443" spans="13:13" ht="49.2" customHeight="1">
      <c r="M56443" s="85"/>
    </row>
    <row r="56444" spans="13:13" ht="49.2" customHeight="1">
      <c r="M56444" s="85"/>
    </row>
    <row r="56445" spans="13:13" ht="49.2" customHeight="1">
      <c r="M56445" s="85"/>
    </row>
    <row r="56446" spans="13:13" ht="49.2" customHeight="1">
      <c r="M56446" s="85"/>
    </row>
    <row r="56447" spans="13:13" ht="49.2" customHeight="1">
      <c r="M56447" s="85"/>
    </row>
    <row r="56448" spans="13:13" ht="49.2" customHeight="1">
      <c r="M56448" s="85"/>
    </row>
    <row r="56449" spans="13:13" ht="49.2" customHeight="1">
      <c r="M56449" s="85"/>
    </row>
    <row r="56450" spans="13:13" ht="49.2" customHeight="1">
      <c r="M56450" s="85"/>
    </row>
    <row r="56451" spans="13:13" ht="49.2" customHeight="1">
      <c r="M56451" s="85"/>
    </row>
    <row r="56452" spans="13:13" ht="49.2" customHeight="1">
      <c r="M56452" s="85"/>
    </row>
    <row r="56453" spans="13:13" ht="49.2" customHeight="1">
      <c r="M56453" s="85"/>
    </row>
    <row r="56454" spans="13:13" ht="49.2" customHeight="1">
      <c r="M56454" s="85"/>
    </row>
    <row r="56455" spans="13:13" ht="49.2" customHeight="1">
      <c r="M56455" s="85"/>
    </row>
    <row r="56456" spans="13:13" ht="49.2" customHeight="1">
      <c r="M56456" s="85"/>
    </row>
    <row r="56457" spans="13:13" ht="49.2" customHeight="1">
      <c r="M56457" s="85"/>
    </row>
    <row r="56458" spans="13:13" ht="49.2" customHeight="1">
      <c r="M56458" s="85"/>
    </row>
    <row r="56459" spans="13:13" ht="49.2" customHeight="1">
      <c r="M56459" s="85"/>
    </row>
    <row r="56460" spans="13:13" ht="49.2" customHeight="1">
      <c r="M56460" s="85"/>
    </row>
    <row r="56461" spans="13:13" ht="49.2" customHeight="1">
      <c r="M56461" s="85"/>
    </row>
    <row r="56462" spans="13:13" ht="49.2" customHeight="1">
      <c r="M56462" s="85"/>
    </row>
    <row r="56463" spans="13:13" ht="49.2" customHeight="1">
      <c r="M56463" s="85"/>
    </row>
    <row r="56464" spans="13:13" ht="49.2" customHeight="1">
      <c r="M56464" s="85"/>
    </row>
    <row r="56465" spans="13:13" ht="49.2" customHeight="1">
      <c r="M56465" s="85"/>
    </row>
    <row r="56466" spans="13:13" ht="49.2" customHeight="1">
      <c r="M56466" s="85"/>
    </row>
    <row r="56467" spans="13:13" ht="49.2" customHeight="1">
      <c r="M56467" s="85"/>
    </row>
    <row r="56468" spans="13:13" ht="49.2" customHeight="1">
      <c r="M56468" s="85"/>
    </row>
    <row r="56469" spans="13:13" ht="49.2" customHeight="1">
      <c r="M56469" s="85"/>
    </row>
    <row r="56470" spans="13:13" ht="49.2" customHeight="1">
      <c r="M56470" s="85"/>
    </row>
    <row r="56471" spans="13:13" ht="49.2" customHeight="1">
      <c r="M56471" s="85"/>
    </row>
    <row r="56472" spans="13:13" ht="49.2" customHeight="1">
      <c r="M56472" s="85"/>
    </row>
    <row r="56473" spans="13:13" ht="49.2" customHeight="1">
      <c r="M56473" s="85"/>
    </row>
    <row r="56474" spans="13:13" ht="49.2" customHeight="1">
      <c r="M56474" s="85"/>
    </row>
    <row r="56475" spans="13:13" ht="49.2" customHeight="1">
      <c r="M56475" s="85"/>
    </row>
    <row r="56476" spans="13:13" ht="49.2" customHeight="1">
      <c r="M56476" s="85"/>
    </row>
    <row r="56477" spans="13:13" ht="49.2" customHeight="1">
      <c r="M56477" s="85"/>
    </row>
    <row r="56478" spans="13:13" ht="49.2" customHeight="1">
      <c r="M56478" s="85"/>
    </row>
    <row r="56479" spans="13:13" ht="49.2" customHeight="1">
      <c r="M56479" s="85"/>
    </row>
    <row r="56480" spans="13:13" ht="49.2" customHeight="1">
      <c r="M56480" s="85"/>
    </row>
    <row r="56481" spans="13:13" ht="49.2" customHeight="1">
      <c r="M56481" s="85"/>
    </row>
    <row r="56482" spans="13:13" ht="49.2" customHeight="1">
      <c r="M56482" s="85"/>
    </row>
    <row r="56483" spans="13:13" ht="49.2" customHeight="1">
      <c r="M56483" s="85"/>
    </row>
    <row r="56484" spans="13:13" ht="49.2" customHeight="1">
      <c r="M56484" s="85"/>
    </row>
    <row r="56485" spans="13:13" ht="49.2" customHeight="1">
      <c r="M56485" s="85"/>
    </row>
    <row r="56486" spans="13:13" ht="49.2" customHeight="1">
      <c r="M56486" s="85"/>
    </row>
    <row r="56487" spans="13:13" ht="49.2" customHeight="1">
      <c r="M56487" s="85"/>
    </row>
    <row r="56488" spans="13:13" ht="49.2" customHeight="1">
      <c r="M56488" s="85"/>
    </row>
    <row r="56489" spans="13:13" ht="49.2" customHeight="1">
      <c r="M56489" s="85"/>
    </row>
    <row r="56490" spans="13:13" ht="49.2" customHeight="1">
      <c r="M56490" s="85"/>
    </row>
    <row r="56491" spans="13:13" ht="49.2" customHeight="1">
      <c r="M56491" s="85"/>
    </row>
    <row r="56492" spans="13:13" ht="49.2" customHeight="1">
      <c r="M56492" s="85"/>
    </row>
    <row r="56493" spans="13:13" ht="49.2" customHeight="1">
      <c r="M56493" s="85"/>
    </row>
    <row r="56494" spans="13:13" ht="49.2" customHeight="1">
      <c r="M56494" s="85"/>
    </row>
    <row r="56495" spans="13:13" ht="49.2" customHeight="1">
      <c r="M56495" s="85"/>
    </row>
    <row r="56496" spans="13:13" ht="49.2" customHeight="1">
      <c r="M56496" s="85"/>
    </row>
    <row r="56497" spans="13:13" ht="49.2" customHeight="1">
      <c r="M56497" s="85"/>
    </row>
    <row r="56498" spans="13:13" ht="49.2" customHeight="1">
      <c r="M56498" s="85"/>
    </row>
    <row r="56499" spans="13:13" ht="49.2" customHeight="1">
      <c r="M56499" s="85"/>
    </row>
    <row r="56500" spans="13:13" ht="49.2" customHeight="1">
      <c r="M56500" s="85"/>
    </row>
    <row r="56501" spans="13:13" ht="49.2" customHeight="1">
      <c r="M56501" s="85"/>
    </row>
    <row r="56502" spans="13:13" ht="49.2" customHeight="1">
      <c r="M56502" s="85"/>
    </row>
    <row r="56503" spans="13:13" ht="49.2" customHeight="1">
      <c r="M56503" s="85"/>
    </row>
    <row r="56504" spans="13:13" ht="49.2" customHeight="1">
      <c r="M56504" s="85"/>
    </row>
    <row r="56505" spans="13:13" ht="49.2" customHeight="1">
      <c r="M56505" s="85"/>
    </row>
    <row r="56506" spans="13:13" ht="49.2" customHeight="1">
      <c r="M56506" s="85"/>
    </row>
    <row r="56507" spans="13:13" ht="49.2" customHeight="1">
      <c r="M56507" s="85"/>
    </row>
    <row r="56508" spans="13:13" ht="49.2" customHeight="1">
      <c r="M56508" s="85"/>
    </row>
    <row r="56509" spans="13:13" ht="49.2" customHeight="1">
      <c r="M56509" s="85"/>
    </row>
    <row r="56510" spans="13:13" ht="49.2" customHeight="1">
      <c r="M56510" s="85"/>
    </row>
    <row r="56511" spans="13:13" ht="49.2" customHeight="1">
      <c r="M56511" s="85"/>
    </row>
    <row r="56512" spans="13:13" ht="49.2" customHeight="1">
      <c r="M56512" s="85"/>
    </row>
    <row r="56513" spans="13:13" ht="49.2" customHeight="1">
      <c r="M56513" s="85"/>
    </row>
    <row r="56514" spans="13:13" ht="49.2" customHeight="1">
      <c r="M56514" s="85"/>
    </row>
    <row r="56515" spans="13:13" ht="49.2" customHeight="1">
      <c r="M56515" s="85"/>
    </row>
    <row r="56516" spans="13:13" ht="49.2" customHeight="1">
      <c r="M56516" s="85"/>
    </row>
    <row r="56517" spans="13:13" ht="49.2" customHeight="1">
      <c r="M56517" s="85"/>
    </row>
    <row r="56518" spans="13:13" ht="49.2" customHeight="1">
      <c r="M56518" s="85"/>
    </row>
    <row r="56519" spans="13:13" ht="49.2" customHeight="1">
      <c r="M56519" s="85"/>
    </row>
    <row r="56520" spans="13:13" ht="49.2" customHeight="1">
      <c r="M56520" s="85"/>
    </row>
    <row r="56521" spans="13:13" ht="49.2" customHeight="1">
      <c r="M56521" s="85"/>
    </row>
    <row r="56522" spans="13:13" ht="49.2" customHeight="1">
      <c r="M56522" s="85"/>
    </row>
    <row r="56523" spans="13:13" ht="49.2" customHeight="1">
      <c r="M56523" s="85"/>
    </row>
    <row r="56524" spans="13:13" ht="49.2" customHeight="1">
      <c r="M56524" s="85"/>
    </row>
    <row r="56525" spans="13:13" ht="49.2" customHeight="1">
      <c r="M56525" s="85"/>
    </row>
    <row r="56526" spans="13:13" ht="49.2" customHeight="1">
      <c r="M56526" s="85"/>
    </row>
    <row r="56527" spans="13:13" ht="49.2" customHeight="1">
      <c r="M56527" s="85"/>
    </row>
    <row r="56528" spans="13:13" ht="49.2" customHeight="1">
      <c r="M56528" s="85"/>
    </row>
    <row r="56529" spans="13:13" ht="49.2" customHeight="1">
      <c r="M56529" s="85"/>
    </row>
    <row r="56530" spans="13:13" ht="49.2" customHeight="1">
      <c r="M56530" s="85"/>
    </row>
    <row r="56531" spans="13:13" ht="49.2" customHeight="1">
      <c r="M56531" s="85"/>
    </row>
    <row r="56532" spans="13:13" ht="49.2" customHeight="1">
      <c r="M56532" s="85"/>
    </row>
    <row r="56533" spans="13:13" ht="49.2" customHeight="1">
      <c r="M56533" s="85"/>
    </row>
    <row r="56534" spans="13:13" ht="49.2" customHeight="1">
      <c r="M56534" s="85"/>
    </row>
    <row r="56535" spans="13:13" ht="49.2" customHeight="1">
      <c r="M56535" s="85"/>
    </row>
    <row r="56536" spans="13:13" ht="49.2" customHeight="1">
      <c r="M56536" s="85"/>
    </row>
    <row r="56537" spans="13:13" ht="49.2" customHeight="1">
      <c r="M56537" s="85"/>
    </row>
    <row r="56538" spans="13:13" ht="49.2" customHeight="1">
      <c r="M56538" s="85"/>
    </row>
    <row r="56539" spans="13:13" ht="49.2" customHeight="1">
      <c r="M56539" s="85"/>
    </row>
    <row r="56540" spans="13:13" ht="49.2" customHeight="1">
      <c r="M56540" s="85"/>
    </row>
    <row r="56541" spans="13:13" ht="49.2" customHeight="1">
      <c r="M56541" s="85"/>
    </row>
    <row r="56542" spans="13:13" ht="49.2" customHeight="1">
      <c r="M56542" s="85"/>
    </row>
    <row r="56543" spans="13:13" ht="49.2" customHeight="1">
      <c r="M56543" s="85"/>
    </row>
    <row r="56544" spans="13:13" ht="49.2" customHeight="1">
      <c r="M56544" s="85"/>
    </row>
    <row r="56545" spans="13:13" ht="49.2" customHeight="1">
      <c r="M56545" s="85"/>
    </row>
    <row r="56546" spans="13:13" ht="49.2" customHeight="1">
      <c r="M56546" s="85"/>
    </row>
    <row r="56547" spans="13:13" ht="49.2" customHeight="1">
      <c r="M56547" s="85"/>
    </row>
    <row r="56548" spans="13:13" ht="49.2" customHeight="1">
      <c r="M56548" s="85"/>
    </row>
    <row r="56549" spans="13:13" ht="49.2" customHeight="1">
      <c r="M56549" s="85"/>
    </row>
    <row r="56550" spans="13:13" ht="49.2" customHeight="1">
      <c r="M56550" s="85"/>
    </row>
    <row r="56551" spans="13:13" ht="49.2" customHeight="1">
      <c r="M56551" s="85"/>
    </row>
    <row r="56552" spans="13:13" ht="49.2" customHeight="1">
      <c r="M56552" s="85"/>
    </row>
    <row r="56553" spans="13:13" ht="49.2" customHeight="1">
      <c r="M56553" s="85"/>
    </row>
    <row r="56554" spans="13:13" ht="49.2" customHeight="1">
      <c r="M56554" s="85"/>
    </row>
    <row r="56555" spans="13:13" ht="49.2" customHeight="1">
      <c r="M56555" s="85"/>
    </row>
    <row r="56556" spans="13:13" ht="49.2" customHeight="1">
      <c r="M56556" s="85"/>
    </row>
    <row r="56557" spans="13:13" ht="49.2" customHeight="1">
      <c r="M56557" s="85"/>
    </row>
    <row r="56558" spans="13:13" ht="49.2" customHeight="1">
      <c r="M56558" s="85"/>
    </row>
    <row r="56559" spans="13:13" ht="49.2" customHeight="1">
      <c r="M56559" s="85"/>
    </row>
    <row r="56560" spans="13:13" ht="49.2" customHeight="1">
      <c r="M56560" s="85"/>
    </row>
    <row r="56561" spans="13:13" ht="49.2" customHeight="1">
      <c r="M56561" s="85"/>
    </row>
    <row r="56562" spans="13:13" ht="49.2" customHeight="1">
      <c r="M56562" s="85"/>
    </row>
    <row r="56563" spans="13:13" ht="49.2" customHeight="1">
      <c r="M56563" s="85"/>
    </row>
    <row r="56564" spans="13:13" ht="49.2" customHeight="1">
      <c r="M56564" s="85"/>
    </row>
    <row r="56565" spans="13:13" ht="49.2" customHeight="1">
      <c r="M56565" s="85"/>
    </row>
    <row r="56566" spans="13:13" ht="49.2" customHeight="1">
      <c r="M56566" s="85"/>
    </row>
    <row r="56567" spans="13:13" ht="49.2" customHeight="1">
      <c r="M56567" s="85"/>
    </row>
    <row r="56568" spans="13:13" ht="49.2" customHeight="1">
      <c r="M56568" s="85"/>
    </row>
    <row r="56569" spans="13:13" ht="49.2" customHeight="1">
      <c r="M56569" s="85"/>
    </row>
    <row r="56570" spans="13:13" ht="49.2" customHeight="1">
      <c r="M56570" s="85"/>
    </row>
    <row r="56571" spans="13:13" ht="49.2" customHeight="1">
      <c r="M56571" s="85"/>
    </row>
    <row r="56572" spans="13:13" ht="49.2" customHeight="1">
      <c r="M56572" s="85"/>
    </row>
    <row r="56573" spans="13:13" ht="49.2" customHeight="1">
      <c r="M56573" s="85"/>
    </row>
    <row r="56574" spans="13:13" ht="49.2" customHeight="1">
      <c r="M56574" s="85"/>
    </row>
    <row r="56575" spans="13:13" ht="49.2" customHeight="1">
      <c r="M56575" s="85"/>
    </row>
    <row r="56576" spans="13:13" ht="49.2" customHeight="1">
      <c r="M56576" s="85"/>
    </row>
    <row r="56577" spans="13:13" ht="49.2" customHeight="1">
      <c r="M56577" s="85"/>
    </row>
    <row r="56578" spans="13:13" ht="49.2" customHeight="1">
      <c r="M56578" s="85"/>
    </row>
    <row r="56579" spans="13:13" ht="49.2" customHeight="1">
      <c r="M56579" s="85"/>
    </row>
    <row r="56580" spans="13:13" ht="49.2" customHeight="1">
      <c r="M56580" s="85"/>
    </row>
    <row r="56581" spans="13:13" ht="49.2" customHeight="1">
      <c r="M56581" s="85"/>
    </row>
    <row r="56582" spans="13:13" ht="49.2" customHeight="1">
      <c r="M56582" s="85"/>
    </row>
    <row r="56583" spans="13:13" ht="49.2" customHeight="1">
      <c r="M56583" s="85"/>
    </row>
    <row r="56584" spans="13:13" ht="49.2" customHeight="1">
      <c r="M56584" s="85"/>
    </row>
    <row r="56585" spans="13:13" ht="49.2" customHeight="1">
      <c r="M56585" s="85"/>
    </row>
    <row r="56586" spans="13:13" ht="49.2" customHeight="1">
      <c r="M56586" s="85"/>
    </row>
    <row r="56587" spans="13:13" ht="49.2" customHeight="1">
      <c r="M56587" s="85"/>
    </row>
    <row r="56588" spans="13:13" ht="49.2" customHeight="1">
      <c r="M56588" s="85"/>
    </row>
    <row r="56589" spans="13:13" ht="49.2" customHeight="1">
      <c r="M56589" s="85"/>
    </row>
    <row r="56590" spans="13:13" ht="49.2" customHeight="1">
      <c r="M56590" s="85"/>
    </row>
    <row r="56591" spans="13:13" ht="49.2" customHeight="1">
      <c r="M56591" s="85"/>
    </row>
    <row r="56592" spans="13:13" ht="49.2" customHeight="1">
      <c r="M56592" s="85"/>
    </row>
    <row r="56593" spans="13:13" ht="49.2" customHeight="1">
      <c r="M56593" s="85"/>
    </row>
    <row r="56594" spans="13:13" ht="49.2" customHeight="1">
      <c r="M56594" s="85"/>
    </row>
    <row r="56595" spans="13:13" ht="49.2" customHeight="1">
      <c r="M56595" s="85"/>
    </row>
    <row r="56596" spans="13:13" ht="49.2" customHeight="1">
      <c r="M56596" s="85"/>
    </row>
    <row r="56597" spans="13:13" ht="49.2" customHeight="1">
      <c r="M56597" s="85"/>
    </row>
    <row r="56598" spans="13:13" ht="49.2" customHeight="1">
      <c r="M56598" s="85"/>
    </row>
    <row r="56599" spans="13:13" ht="49.2" customHeight="1">
      <c r="M56599" s="85"/>
    </row>
    <row r="56600" spans="13:13" ht="49.2" customHeight="1">
      <c r="M56600" s="85"/>
    </row>
    <row r="56601" spans="13:13" ht="49.2" customHeight="1">
      <c r="M56601" s="85"/>
    </row>
    <row r="56602" spans="13:13" ht="49.2" customHeight="1">
      <c r="M56602" s="85"/>
    </row>
    <row r="56603" spans="13:13" ht="49.2" customHeight="1">
      <c r="M56603" s="85"/>
    </row>
    <row r="56604" spans="13:13" ht="49.2" customHeight="1">
      <c r="M56604" s="85"/>
    </row>
    <row r="56605" spans="13:13" ht="49.2" customHeight="1">
      <c r="M56605" s="85"/>
    </row>
    <row r="56606" spans="13:13" ht="49.2" customHeight="1">
      <c r="M56606" s="85"/>
    </row>
    <row r="56607" spans="13:13" ht="49.2" customHeight="1">
      <c r="M56607" s="85"/>
    </row>
    <row r="56608" spans="13:13" ht="49.2" customHeight="1">
      <c r="M56608" s="85"/>
    </row>
    <row r="56609" spans="13:13" ht="49.2" customHeight="1">
      <c r="M56609" s="85"/>
    </row>
    <row r="56610" spans="13:13" ht="49.2" customHeight="1">
      <c r="M56610" s="85"/>
    </row>
    <row r="56611" spans="13:13" ht="49.2" customHeight="1">
      <c r="M56611" s="85"/>
    </row>
    <row r="56612" spans="13:13" ht="49.2" customHeight="1">
      <c r="M56612" s="85"/>
    </row>
    <row r="56613" spans="13:13" ht="49.2" customHeight="1">
      <c r="M56613" s="85"/>
    </row>
    <row r="56614" spans="13:13" ht="49.2" customHeight="1">
      <c r="M56614" s="85"/>
    </row>
    <row r="56615" spans="13:13" ht="49.2" customHeight="1">
      <c r="M56615" s="85"/>
    </row>
    <row r="56616" spans="13:13" ht="49.2" customHeight="1">
      <c r="M56616" s="85"/>
    </row>
    <row r="56617" spans="13:13" ht="49.2" customHeight="1">
      <c r="M56617" s="85"/>
    </row>
    <row r="56618" spans="13:13" ht="49.2" customHeight="1">
      <c r="M56618" s="85"/>
    </row>
    <row r="56619" spans="13:13" ht="49.2" customHeight="1">
      <c r="M56619" s="85"/>
    </row>
    <row r="56620" spans="13:13" ht="49.2" customHeight="1">
      <c r="M56620" s="85"/>
    </row>
    <row r="56621" spans="13:13" ht="49.2" customHeight="1">
      <c r="M56621" s="85"/>
    </row>
    <row r="56622" spans="13:13" ht="49.2" customHeight="1">
      <c r="M56622" s="85"/>
    </row>
    <row r="56623" spans="13:13" ht="49.2" customHeight="1">
      <c r="M56623" s="85"/>
    </row>
    <row r="56624" spans="13:13" ht="49.2" customHeight="1">
      <c r="M56624" s="85"/>
    </row>
    <row r="56625" spans="13:13" ht="49.2" customHeight="1">
      <c r="M56625" s="85"/>
    </row>
    <row r="56626" spans="13:13" ht="49.2" customHeight="1">
      <c r="M56626" s="85"/>
    </row>
    <row r="56627" spans="13:13" ht="49.2" customHeight="1">
      <c r="M56627" s="85"/>
    </row>
    <row r="56628" spans="13:13" ht="49.2" customHeight="1">
      <c r="M56628" s="85"/>
    </row>
    <row r="56629" spans="13:13" ht="49.2" customHeight="1">
      <c r="M56629" s="85"/>
    </row>
    <row r="56630" spans="13:13" ht="49.2" customHeight="1">
      <c r="M56630" s="85"/>
    </row>
    <row r="56631" spans="13:13" ht="49.2" customHeight="1">
      <c r="M56631" s="85"/>
    </row>
    <row r="56632" spans="13:13" ht="49.2" customHeight="1">
      <c r="M56632" s="85"/>
    </row>
    <row r="56633" spans="13:13" ht="49.2" customHeight="1">
      <c r="M56633" s="85"/>
    </row>
    <row r="56634" spans="13:13" ht="49.2" customHeight="1">
      <c r="M56634" s="85"/>
    </row>
    <row r="56635" spans="13:13" ht="49.2" customHeight="1">
      <c r="M56635" s="85"/>
    </row>
    <row r="56636" spans="13:13" ht="49.2" customHeight="1">
      <c r="M56636" s="85"/>
    </row>
    <row r="56637" spans="13:13" ht="49.2" customHeight="1">
      <c r="M56637" s="85"/>
    </row>
    <row r="56638" spans="13:13" ht="49.2" customHeight="1">
      <c r="M56638" s="85"/>
    </row>
    <row r="56639" spans="13:13" ht="49.2" customHeight="1">
      <c r="M56639" s="85"/>
    </row>
    <row r="56640" spans="13:13" ht="49.2" customHeight="1">
      <c r="M56640" s="85"/>
    </row>
    <row r="56641" spans="13:13" ht="49.2" customHeight="1">
      <c r="M56641" s="85"/>
    </row>
    <row r="56642" spans="13:13" ht="49.2" customHeight="1">
      <c r="M56642" s="85"/>
    </row>
    <row r="56643" spans="13:13" ht="49.2" customHeight="1">
      <c r="M56643" s="85"/>
    </row>
    <row r="56644" spans="13:13" ht="49.2" customHeight="1">
      <c r="M56644" s="85"/>
    </row>
    <row r="56645" spans="13:13" ht="49.2" customHeight="1">
      <c r="M56645" s="85"/>
    </row>
    <row r="56646" spans="13:13" ht="49.2" customHeight="1">
      <c r="M56646" s="85"/>
    </row>
    <row r="56647" spans="13:13" ht="49.2" customHeight="1">
      <c r="M56647" s="85"/>
    </row>
    <row r="56648" spans="13:13" ht="49.2" customHeight="1">
      <c r="M56648" s="85"/>
    </row>
    <row r="56649" spans="13:13" ht="49.2" customHeight="1">
      <c r="M56649" s="85"/>
    </row>
    <row r="56650" spans="13:13" ht="49.2" customHeight="1">
      <c r="M56650" s="85"/>
    </row>
    <row r="56651" spans="13:13" ht="49.2" customHeight="1">
      <c r="M56651" s="85"/>
    </row>
    <row r="56652" spans="13:13" ht="49.2" customHeight="1">
      <c r="M56652" s="85"/>
    </row>
    <row r="56653" spans="13:13" ht="49.2" customHeight="1">
      <c r="M56653" s="85"/>
    </row>
    <row r="56654" spans="13:13" ht="49.2" customHeight="1">
      <c r="M56654" s="85"/>
    </row>
    <row r="56655" spans="13:13" ht="49.2" customHeight="1">
      <c r="M56655" s="85"/>
    </row>
    <row r="56656" spans="13:13" ht="49.2" customHeight="1">
      <c r="M56656" s="85"/>
    </row>
    <row r="56657" spans="13:13" ht="49.2" customHeight="1">
      <c r="M56657" s="85"/>
    </row>
    <row r="56658" spans="13:13" ht="49.2" customHeight="1">
      <c r="M56658" s="85"/>
    </row>
    <row r="56659" spans="13:13" ht="49.2" customHeight="1">
      <c r="M56659" s="85"/>
    </row>
    <row r="56660" spans="13:13" ht="49.2" customHeight="1">
      <c r="M56660" s="85"/>
    </row>
    <row r="56661" spans="13:13" ht="49.2" customHeight="1">
      <c r="M56661" s="85"/>
    </row>
    <row r="56662" spans="13:13" ht="49.2" customHeight="1">
      <c r="M56662" s="85"/>
    </row>
    <row r="56663" spans="13:13" ht="49.2" customHeight="1">
      <c r="M56663" s="85"/>
    </row>
    <row r="56664" spans="13:13" ht="49.2" customHeight="1">
      <c r="M56664" s="85"/>
    </row>
    <row r="56665" spans="13:13" ht="49.2" customHeight="1">
      <c r="M56665" s="85"/>
    </row>
    <row r="56666" spans="13:13" ht="49.2" customHeight="1">
      <c r="M56666" s="85"/>
    </row>
    <row r="56667" spans="13:13" ht="49.2" customHeight="1">
      <c r="M56667" s="85"/>
    </row>
    <row r="56668" spans="13:13" ht="49.2" customHeight="1">
      <c r="M56668" s="85"/>
    </row>
    <row r="56669" spans="13:13" ht="49.2" customHeight="1">
      <c r="M56669" s="85"/>
    </row>
    <row r="56670" spans="13:13" ht="49.2" customHeight="1">
      <c r="M56670" s="85"/>
    </row>
    <row r="56671" spans="13:13" ht="49.2" customHeight="1">
      <c r="M56671" s="85"/>
    </row>
    <row r="56672" spans="13:13" ht="49.2" customHeight="1">
      <c r="M56672" s="85"/>
    </row>
    <row r="56673" spans="13:13" ht="49.2" customHeight="1">
      <c r="M56673" s="85"/>
    </row>
    <row r="56674" spans="13:13" ht="49.2" customHeight="1">
      <c r="M56674" s="85"/>
    </row>
    <row r="56675" spans="13:13" ht="49.2" customHeight="1">
      <c r="M56675" s="85"/>
    </row>
    <row r="56676" spans="13:13" ht="49.2" customHeight="1">
      <c r="M56676" s="85"/>
    </row>
    <row r="56677" spans="13:13" ht="49.2" customHeight="1">
      <c r="M56677" s="85"/>
    </row>
    <row r="56678" spans="13:13" ht="49.2" customHeight="1">
      <c r="M56678" s="85"/>
    </row>
    <row r="56679" spans="13:13" ht="49.2" customHeight="1">
      <c r="M56679" s="85"/>
    </row>
    <row r="56680" spans="13:13" ht="49.2" customHeight="1">
      <c r="M56680" s="85"/>
    </row>
    <row r="56681" spans="13:13" ht="49.2" customHeight="1">
      <c r="M56681" s="85"/>
    </row>
    <row r="56682" spans="13:13" ht="49.2" customHeight="1">
      <c r="M56682" s="85"/>
    </row>
    <row r="56683" spans="13:13" ht="49.2" customHeight="1">
      <c r="M56683" s="85"/>
    </row>
    <row r="56684" spans="13:13" ht="49.2" customHeight="1">
      <c r="M56684" s="85"/>
    </row>
    <row r="56685" spans="13:13" ht="49.2" customHeight="1">
      <c r="M56685" s="85"/>
    </row>
    <row r="56686" spans="13:13" ht="49.2" customHeight="1">
      <c r="M56686" s="85"/>
    </row>
    <row r="56687" spans="13:13" ht="49.2" customHeight="1">
      <c r="M56687" s="85"/>
    </row>
    <row r="56688" spans="13:13" ht="49.2" customHeight="1">
      <c r="M56688" s="85"/>
    </row>
    <row r="56689" spans="13:13" ht="49.2" customHeight="1">
      <c r="M56689" s="85"/>
    </row>
    <row r="56690" spans="13:13" ht="49.2" customHeight="1">
      <c r="M56690" s="85"/>
    </row>
    <row r="56691" spans="13:13" ht="49.2" customHeight="1">
      <c r="M56691" s="85"/>
    </row>
    <row r="56692" spans="13:13" ht="49.2" customHeight="1">
      <c r="M56692" s="85"/>
    </row>
    <row r="56693" spans="13:13" ht="49.2" customHeight="1">
      <c r="M56693" s="85"/>
    </row>
    <row r="56694" spans="13:13" ht="49.2" customHeight="1">
      <c r="M56694" s="85"/>
    </row>
    <row r="56695" spans="13:13" ht="49.2" customHeight="1">
      <c r="M56695" s="85"/>
    </row>
    <row r="56696" spans="13:13" ht="49.2" customHeight="1">
      <c r="M56696" s="85"/>
    </row>
    <row r="56697" spans="13:13" ht="49.2" customHeight="1">
      <c r="M56697" s="85"/>
    </row>
    <row r="56698" spans="13:13" ht="49.2" customHeight="1">
      <c r="M56698" s="85"/>
    </row>
    <row r="56699" spans="13:13" ht="49.2" customHeight="1">
      <c r="M56699" s="85"/>
    </row>
    <row r="56700" spans="13:13" ht="49.2" customHeight="1">
      <c r="M56700" s="85"/>
    </row>
    <row r="56701" spans="13:13" ht="49.2" customHeight="1">
      <c r="M56701" s="85"/>
    </row>
    <row r="56702" spans="13:13" ht="49.2" customHeight="1">
      <c r="M56702" s="85"/>
    </row>
    <row r="56703" spans="13:13" ht="49.2" customHeight="1">
      <c r="M56703" s="85"/>
    </row>
    <row r="56704" spans="13:13" ht="49.2" customHeight="1">
      <c r="M56704" s="85"/>
    </row>
    <row r="56705" spans="13:13" ht="49.2" customHeight="1">
      <c r="M56705" s="85"/>
    </row>
    <row r="56706" spans="13:13" ht="49.2" customHeight="1">
      <c r="M56706" s="85"/>
    </row>
    <row r="56707" spans="13:13" ht="49.2" customHeight="1">
      <c r="M56707" s="85"/>
    </row>
    <row r="56708" spans="13:13" ht="49.2" customHeight="1">
      <c r="M56708" s="85"/>
    </row>
    <row r="56709" spans="13:13" ht="49.2" customHeight="1">
      <c r="M56709" s="85"/>
    </row>
    <row r="56710" spans="13:13" ht="49.2" customHeight="1">
      <c r="M56710" s="85"/>
    </row>
    <row r="56711" spans="13:13" ht="49.2" customHeight="1">
      <c r="M56711" s="85"/>
    </row>
    <row r="56712" spans="13:13" ht="49.2" customHeight="1">
      <c r="M56712" s="85"/>
    </row>
    <row r="56713" spans="13:13" ht="49.2" customHeight="1">
      <c r="M56713" s="85"/>
    </row>
    <row r="56714" spans="13:13" ht="49.2" customHeight="1">
      <c r="M56714" s="85"/>
    </row>
    <row r="56715" spans="13:13" ht="49.2" customHeight="1">
      <c r="M56715" s="85"/>
    </row>
    <row r="56716" spans="13:13" ht="49.2" customHeight="1">
      <c r="M56716" s="85"/>
    </row>
    <row r="56717" spans="13:13" ht="49.2" customHeight="1">
      <c r="M56717" s="85"/>
    </row>
    <row r="56718" spans="13:13" ht="49.2" customHeight="1">
      <c r="M56718" s="85"/>
    </row>
    <row r="56719" spans="13:13" ht="49.2" customHeight="1">
      <c r="M56719" s="85"/>
    </row>
    <row r="56720" spans="13:13" ht="49.2" customHeight="1">
      <c r="M56720" s="85"/>
    </row>
    <row r="56721" spans="13:13" ht="49.2" customHeight="1">
      <c r="M56721" s="85"/>
    </row>
    <row r="56722" spans="13:13" ht="49.2" customHeight="1">
      <c r="M56722" s="85"/>
    </row>
    <row r="56723" spans="13:13" ht="49.2" customHeight="1">
      <c r="M56723" s="85"/>
    </row>
    <row r="56724" spans="13:13" ht="49.2" customHeight="1">
      <c r="M56724" s="85"/>
    </row>
    <row r="56725" spans="13:13" ht="49.2" customHeight="1">
      <c r="M56725" s="85"/>
    </row>
    <row r="56726" spans="13:13" ht="49.2" customHeight="1">
      <c r="M56726" s="85"/>
    </row>
    <row r="56727" spans="13:13" ht="49.2" customHeight="1">
      <c r="M56727" s="85"/>
    </row>
    <row r="56728" spans="13:13" ht="49.2" customHeight="1">
      <c r="M56728" s="85"/>
    </row>
    <row r="56729" spans="13:13" ht="49.2" customHeight="1">
      <c r="M56729" s="85"/>
    </row>
    <row r="56730" spans="13:13" ht="49.2" customHeight="1">
      <c r="M56730" s="85"/>
    </row>
    <row r="56731" spans="13:13" ht="49.2" customHeight="1">
      <c r="M56731" s="85"/>
    </row>
    <row r="56732" spans="13:13" ht="49.2" customHeight="1">
      <c r="M56732" s="85"/>
    </row>
    <row r="56733" spans="13:13" ht="49.2" customHeight="1">
      <c r="M56733" s="85"/>
    </row>
    <row r="56734" spans="13:13" ht="49.2" customHeight="1">
      <c r="M56734" s="85"/>
    </row>
    <row r="56735" spans="13:13" ht="49.2" customHeight="1">
      <c r="M56735" s="85"/>
    </row>
    <row r="56736" spans="13:13" ht="49.2" customHeight="1">
      <c r="M56736" s="85"/>
    </row>
    <row r="56737" spans="13:13" ht="49.2" customHeight="1">
      <c r="M56737" s="85"/>
    </row>
    <row r="56738" spans="13:13" ht="49.2" customHeight="1">
      <c r="M56738" s="85"/>
    </row>
    <row r="56739" spans="13:13" ht="49.2" customHeight="1">
      <c r="M56739" s="85"/>
    </row>
    <row r="56740" spans="13:13" ht="49.2" customHeight="1">
      <c r="M56740" s="85"/>
    </row>
    <row r="56741" spans="13:13" ht="49.2" customHeight="1">
      <c r="M56741" s="85"/>
    </row>
    <row r="56742" spans="13:13" ht="49.2" customHeight="1">
      <c r="M56742" s="85"/>
    </row>
    <row r="56743" spans="13:13" ht="49.2" customHeight="1">
      <c r="M56743" s="85"/>
    </row>
    <row r="56744" spans="13:13" ht="49.2" customHeight="1">
      <c r="M56744" s="85"/>
    </row>
    <row r="56745" spans="13:13" ht="49.2" customHeight="1">
      <c r="M56745" s="85"/>
    </row>
    <row r="56746" spans="13:13" ht="49.2" customHeight="1">
      <c r="M56746" s="85"/>
    </row>
    <row r="56747" spans="13:13" ht="49.2" customHeight="1">
      <c r="M56747" s="85"/>
    </row>
    <row r="56748" spans="13:13" ht="49.2" customHeight="1">
      <c r="M56748" s="85"/>
    </row>
    <row r="56749" spans="13:13" ht="49.2" customHeight="1">
      <c r="M56749" s="85"/>
    </row>
    <row r="56750" spans="13:13" ht="49.2" customHeight="1">
      <c r="M56750" s="85"/>
    </row>
    <row r="56751" spans="13:13" ht="49.2" customHeight="1">
      <c r="M56751" s="85"/>
    </row>
    <row r="56752" spans="13:13" ht="49.2" customHeight="1">
      <c r="M56752" s="85"/>
    </row>
    <row r="56753" spans="13:13" ht="49.2" customHeight="1">
      <c r="M56753" s="85"/>
    </row>
    <row r="56754" spans="13:13" ht="49.2" customHeight="1">
      <c r="M56754" s="85"/>
    </row>
    <row r="56755" spans="13:13" ht="49.2" customHeight="1">
      <c r="M56755" s="85"/>
    </row>
    <row r="56756" spans="13:13" ht="49.2" customHeight="1">
      <c r="M56756" s="85"/>
    </row>
    <row r="56757" spans="13:13" ht="49.2" customHeight="1">
      <c r="M56757" s="85"/>
    </row>
    <row r="56758" spans="13:13" ht="49.2" customHeight="1">
      <c r="M56758" s="85"/>
    </row>
    <row r="56759" spans="13:13" ht="49.2" customHeight="1">
      <c r="M56759" s="85"/>
    </row>
    <row r="56760" spans="13:13" ht="49.2" customHeight="1">
      <c r="M56760" s="85"/>
    </row>
    <row r="56761" spans="13:13" ht="49.2" customHeight="1">
      <c r="M56761" s="85"/>
    </row>
    <row r="56762" spans="13:13" ht="49.2" customHeight="1">
      <c r="M56762" s="85"/>
    </row>
    <row r="56763" spans="13:13" ht="49.2" customHeight="1">
      <c r="M56763" s="85"/>
    </row>
    <row r="56764" spans="13:13" ht="49.2" customHeight="1">
      <c r="M56764" s="85"/>
    </row>
    <row r="56765" spans="13:13" ht="49.2" customHeight="1">
      <c r="M56765" s="85"/>
    </row>
    <row r="56766" spans="13:13" ht="49.2" customHeight="1">
      <c r="M56766" s="85"/>
    </row>
    <row r="56767" spans="13:13" ht="49.2" customHeight="1">
      <c r="M56767" s="85"/>
    </row>
    <row r="56768" spans="13:13" ht="49.2" customHeight="1">
      <c r="M56768" s="85"/>
    </row>
    <row r="56769" spans="13:13" ht="49.2" customHeight="1">
      <c r="M56769" s="85"/>
    </row>
    <row r="56770" spans="13:13" ht="49.2" customHeight="1">
      <c r="M56770" s="85"/>
    </row>
    <row r="56771" spans="13:13" ht="49.2" customHeight="1">
      <c r="M56771" s="85"/>
    </row>
    <row r="56772" spans="13:13" ht="49.2" customHeight="1">
      <c r="M56772" s="85"/>
    </row>
    <row r="56773" spans="13:13" ht="49.2" customHeight="1">
      <c r="M56773" s="85"/>
    </row>
    <row r="56774" spans="13:13" ht="49.2" customHeight="1">
      <c r="M56774" s="85"/>
    </row>
    <row r="56775" spans="13:13" ht="49.2" customHeight="1">
      <c r="M56775" s="85"/>
    </row>
    <row r="56776" spans="13:13" ht="49.2" customHeight="1">
      <c r="M56776" s="85"/>
    </row>
    <row r="56777" spans="13:13" ht="49.2" customHeight="1">
      <c r="M56777" s="85"/>
    </row>
    <row r="56778" spans="13:13" ht="49.2" customHeight="1">
      <c r="M56778" s="85"/>
    </row>
    <row r="56779" spans="13:13" ht="49.2" customHeight="1">
      <c r="M56779" s="85"/>
    </row>
    <row r="56780" spans="13:13" ht="49.2" customHeight="1">
      <c r="M56780" s="85"/>
    </row>
    <row r="56781" spans="13:13" ht="49.2" customHeight="1">
      <c r="M56781" s="85"/>
    </row>
    <row r="56782" spans="13:13" ht="49.2" customHeight="1">
      <c r="M56782" s="85"/>
    </row>
    <row r="56783" spans="13:13" ht="49.2" customHeight="1">
      <c r="M56783" s="85"/>
    </row>
    <row r="56784" spans="13:13" ht="49.2" customHeight="1">
      <c r="M56784" s="85"/>
    </row>
    <row r="56785" spans="13:13" ht="49.2" customHeight="1">
      <c r="M56785" s="85"/>
    </row>
    <row r="56786" spans="13:13" ht="49.2" customHeight="1">
      <c r="M56786" s="85"/>
    </row>
    <row r="56787" spans="13:13" ht="49.2" customHeight="1">
      <c r="M56787" s="85"/>
    </row>
    <row r="56788" spans="13:13" ht="49.2" customHeight="1">
      <c r="M56788" s="85"/>
    </row>
    <row r="56789" spans="13:13" ht="49.2" customHeight="1">
      <c r="M56789" s="85"/>
    </row>
    <row r="56790" spans="13:13" ht="49.2" customHeight="1">
      <c r="M56790" s="85"/>
    </row>
    <row r="56791" spans="13:13" ht="49.2" customHeight="1">
      <c r="M56791" s="85"/>
    </row>
    <row r="56792" spans="13:13" ht="49.2" customHeight="1">
      <c r="M56792" s="85"/>
    </row>
    <row r="56793" spans="13:13" ht="49.2" customHeight="1">
      <c r="M56793" s="85"/>
    </row>
    <row r="56794" spans="13:13" ht="49.2" customHeight="1">
      <c r="M56794" s="85"/>
    </row>
    <row r="56795" spans="13:13" ht="49.2" customHeight="1">
      <c r="M56795" s="85"/>
    </row>
    <row r="56796" spans="13:13" ht="49.2" customHeight="1">
      <c r="M56796" s="85"/>
    </row>
    <row r="56797" spans="13:13" ht="49.2" customHeight="1">
      <c r="M56797" s="85"/>
    </row>
    <row r="56798" spans="13:13" ht="49.2" customHeight="1">
      <c r="M56798" s="85"/>
    </row>
    <row r="56799" spans="13:13" ht="49.2" customHeight="1">
      <c r="M56799" s="85"/>
    </row>
    <row r="56800" spans="13:13" ht="49.2" customHeight="1">
      <c r="M56800" s="85"/>
    </row>
    <row r="56801" spans="13:13" ht="49.2" customHeight="1">
      <c r="M56801" s="85"/>
    </row>
    <row r="56802" spans="13:13" ht="49.2" customHeight="1">
      <c r="M56802" s="85"/>
    </row>
    <row r="56803" spans="13:13" ht="49.2" customHeight="1">
      <c r="M56803" s="85"/>
    </row>
    <row r="56804" spans="13:13" ht="49.2" customHeight="1">
      <c r="M56804" s="85"/>
    </row>
    <row r="56805" spans="13:13" ht="49.2" customHeight="1">
      <c r="M56805" s="85"/>
    </row>
    <row r="56806" spans="13:13" ht="49.2" customHeight="1">
      <c r="M56806" s="85"/>
    </row>
    <row r="56807" spans="13:13" ht="49.2" customHeight="1">
      <c r="M56807" s="85"/>
    </row>
    <row r="56808" spans="13:13" ht="49.2" customHeight="1">
      <c r="M56808" s="85"/>
    </row>
    <row r="56809" spans="13:13" ht="49.2" customHeight="1">
      <c r="M56809" s="85"/>
    </row>
    <row r="56810" spans="13:13" ht="49.2" customHeight="1">
      <c r="M56810" s="85"/>
    </row>
    <row r="56811" spans="13:13" ht="49.2" customHeight="1">
      <c r="M56811" s="85"/>
    </row>
    <row r="56812" spans="13:13" ht="49.2" customHeight="1">
      <c r="M56812" s="85"/>
    </row>
    <row r="56813" spans="13:13" ht="49.2" customHeight="1">
      <c r="M56813" s="85"/>
    </row>
    <row r="56814" spans="13:13" ht="49.2" customHeight="1">
      <c r="M56814" s="85"/>
    </row>
    <row r="56815" spans="13:13" ht="49.2" customHeight="1">
      <c r="M56815" s="85"/>
    </row>
    <row r="56816" spans="13:13" ht="49.2" customHeight="1">
      <c r="M56816" s="85"/>
    </row>
    <row r="56817" spans="13:13" ht="49.2" customHeight="1">
      <c r="M56817" s="85"/>
    </row>
    <row r="56818" spans="13:13" ht="49.2" customHeight="1">
      <c r="M56818" s="85"/>
    </row>
    <row r="56819" spans="13:13" ht="49.2" customHeight="1">
      <c r="M56819" s="85"/>
    </row>
    <row r="56820" spans="13:13" ht="49.2" customHeight="1">
      <c r="M56820" s="85"/>
    </row>
    <row r="56821" spans="13:13" ht="49.2" customHeight="1">
      <c r="M56821" s="85"/>
    </row>
    <row r="56822" spans="13:13" ht="49.2" customHeight="1">
      <c r="M56822" s="85"/>
    </row>
    <row r="56823" spans="13:13" ht="49.2" customHeight="1">
      <c r="M56823" s="85"/>
    </row>
    <row r="56824" spans="13:13" ht="49.2" customHeight="1">
      <c r="M56824" s="85"/>
    </row>
    <row r="56825" spans="13:13" ht="49.2" customHeight="1">
      <c r="M56825" s="85"/>
    </row>
    <row r="56826" spans="13:13" ht="49.2" customHeight="1">
      <c r="M56826" s="85"/>
    </row>
    <row r="56827" spans="13:13" ht="49.2" customHeight="1">
      <c r="M56827" s="85"/>
    </row>
    <row r="56828" spans="13:13" ht="49.2" customHeight="1">
      <c r="M56828" s="85"/>
    </row>
    <row r="56829" spans="13:13" ht="49.2" customHeight="1">
      <c r="M56829" s="85"/>
    </row>
    <row r="56830" spans="13:13" ht="49.2" customHeight="1">
      <c r="M56830" s="85"/>
    </row>
    <row r="56831" spans="13:13" ht="49.2" customHeight="1">
      <c r="M56831" s="85"/>
    </row>
    <row r="56832" spans="13:13" ht="49.2" customHeight="1">
      <c r="M56832" s="85"/>
    </row>
    <row r="56833" spans="13:13" ht="49.2" customHeight="1">
      <c r="M56833" s="85"/>
    </row>
    <row r="56834" spans="13:13" ht="49.2" customHeight="1">
      <c r="M56834" s="85"/>
    </row>
    <row r="56835" spans="13:13" ht="49.2" customHeight="1">
      <c r="M56835" s="85"/>
    </row>
    <row r="56836" spans="13:13" ht="49.2" customHeight="1">
      <c r="M56836" s="85"/>
    </row>
    <row r="56837" spans="13:13" ht="49.2" customHeight="1">
      <c r="M56837" s="85"/>
    </row>
    <row r="56838" spans="13:13" ht="49.2" customHeight="1">
      <c r="M56838" s="85"/>
    </row>
    <row r="56839" spans="13:13" ht="49.2" customHeight="1">
      <c r="M56839" s="85"/>
    </row>
    <row r="56840" spans="13:13" ht="49.2" customHeight="1">
      <c r="M56840" s="85"/>
    </row>
    <row r="56841" spans="13:13" ht="49.2" customHeight="1">
      <c r="M56841" s="85"/>
    </row>
    <row r="56842" spans="13:13" ht="49.2" customHeight="1">
      <c r="M56842" s="85"/>
    </row>
    <row r="56843" spans="13:13" ht="49.2" customHeight="1">
      <c r="M56843" s="85"/>
    </row>
    <row r="56844" spans="13:13" ht="49.2" customHeight="1">
      <c r="M56844" s="85"/>
    </row>
    <row r="56845" spans="13:13" ht="49.2" customHeight="1">
      <c r="M56845" s="85"/>
    </row>
    <row r="56846" spans="13:13" ht="49.2" customHeight="1">
      <c r="M56846" s="85"/>
    </row>
    <row r="56847" spans="13:13" ht="49.2" customHeight="1">
      <c r="M56847" s="85"/>
    </row>
    <row r="56848" spans="13:13" ht="49.2" customHeight="1">
      <c r="M56848" s="85"/>
    </row>
    <row r="56849" spans="13:13" ht="49.2" customHeight="1">
      <c r="M56849" s="85"/>
    </row>
    <row r="56850" spans="13:13" ht="49.2" customHeight="1">
      <c r="M56850" s="85"/>
    </row>
    <row r="56851" spans="13:13" ht="49.2" customHeight="1">
      <c r="M56851" s="85"/>
    </row>
    <row r="56852" spans="13:13" ht="49.2" customHeight="1">
      <c r="M56852" s="85"/>
    </row>
    <row r="56853" spans="13:13" ht="49.2" customHeight="1">
      <c r="M56853" s="85"/>
    </row>
    <row r="56854" spans="13:13" ht="49.2" customHeight="1">
      <c r="M56854" s="85"/>
    </row>
    <row r="56855" spans="13:13" ht="49.2" customHeight="1">
      <c r="M56855" s="85"/>
    </row>
    <row r="56856" spans="13:13" ht="49.2" customHeight="1">
      <c r="M56856" s="85"/>
    </row>
    <row r="56857" spans="13:13" ht="49.2" customHeight="1">
      <c r="M56857" s="85"/>
    </row>
    <row r="56858" spans="13:13" ht="49.2" customHeight="1">
      <c r="M56858" s="85"/>
    </row>
    <row r="56859" spans="13:13" ht="49.2" customHeight="1">
      <c r="M56859" s="85"/>
    </row>
    <row r="56860" spans="13:13" ht="49.2" customHeight="1">
      <c r="M56860" s="85"/>
    </row>
    <row r="56861" spans="13:13" ht="49.2" customHeight="1">
      <c r="M56861" s="85"/>
    </row>
    <row r="56862" spans="13:13" ht="49.2" customHeight="1">
      <c r="M56862" s="85"/>
    </row>
    <row r="56863" spans="13:13" ht="49.2" customHeight="1">
      <c r="M56863" s="85"/>
    </row>
    <row r="56864" spans="13:13" ht="49.2" customHeight="1">
      <c r="M56864" s="85"/>
    </row>
    <row r="56865" spans="13:13" ht="49.2" customHeight="1">
      <c r="M56865" s="85"/>
    </row>
    <row r="56866" spans="13:13" ht="49.2" customHeight="1">
      <c r="M56866" s="85"/>
    </row>
    <row r="56867" spans="13:13" ht="49.2" customHeight="1">
      <c r="M56867" s="85"/>
    </row>
    <row r="56868" spans="13:13" ht="49.2" customHeight="1">
      <c r="M56868" s="85"/>
    </row>
    <row r="56869" spans="13:13" ht="49.2" customHeight="1">
      <c r="M56869" s="85"/>
    </row>
    <row r="56870" spans="13:13" ht="49.2" customHeight="1">
      <c r="M56870" s="85"/>
    </row>
    <row r="56871" spans="13:13" ht="49.2" customHeight="1">
      <c r="M56871" s="85"/>
    </row>
    <row r="56872" spans="13:13" ht="49.2" customHeight="1">
      <c r="M56872" s="85"/>
    </row>
    <row r="56873" spans="13:13" ht="49.2" customHeight="1">
      <c r="M56873" s="85"/>
    </row>
    <row r="56874" spans="13:13" ht="49.2" customHeight="1">
      <c r="M56874" s="85"/>
    </row>
    <row r="56875" spans="13:13" ht="49.2" customHeight="1">
      <c r="M56875" s="85"/>
    </row>
    <row r="56876" spans="13:13" ht="49.2" customHeight="1">
      <c r="M56876" s="85"/>
    </row>
    <row r="56877" spans="13:13" ht="49.2" customHeight="1">
      <c r="M56877" s="85"/>
    </row>
    <row r="56878" spans="13:13" ht="49.2" customHeight="1">
      <c r="M56878" s="85"/>
    </row>
    <row r="56879" spans="13:13" ht="49.2" customHeight="1">
      <c r="M56879" s="85"/>
    </row>
    <row r="56880" spans="13:13" ht="49.2" customHeight="1">
      <c r="M56880" s="85"/>
    </row>
    <row r="56881" spans="13:13" ht="49.2" customHeight="1">
      <c r="M56881" s="85"/>
    </row>
    <row r="56882" spans="13:13" ht="49.2" customHeight="1">
      <c r="M56882" s="85"/>
    </row>
    <row r="56883" spans="13:13" ht="49.2" customHeight="1">
      <c r="M56883" s="85"/>
    </row>
    <row r="56884" spans="13:13" ht="49.2" customHeight="1">
      <c r="M56884" s="85"/>
    </row>
    <row r="56885" spans="13:13" ht="49.2" customHeight="1">
      <c r="M56885" s="85"/>
    </row>
    <row r="56886" spans="13:13" ht="49.2" customHeight="1">
      <c r="M56886" s="85"/>
    </row>
    <row r="56887" spans="13:13" ht="49.2" customHeight="1">
      <c r="M56887" s="85"/>
    </row>
    <row r="56888" spans="13:13" ht="49.2" customHeight="1">
      <c r="M56888" s="85"/>
    </row>
    <row r="56889" spans="13:13" ht="49.2" customHeight="1">
      <c r="M56889" s="85"/>
    </row>
    <row r="56890" spans="13:13" ht="49.2" customHeight="1">
      <c r="M56890" s="85"/>
    </row>
    <row r="56891" spans="13:13" ht="49.2" customHeight="1">
      <c r="M56891" s="85"/>
    </row>
    <row r="56892" spans="13:13" ht="49.2" customHeight="1">
      <c r="M56892" s="85"/>
    </row>
    <row r="56893" spans="13:13" ht="49.2" customHeight="1">
      <c r="M56893" s="85"/>
    </row>
    <row r="56894" spans="13:13" ht="49.2" customHeight="1">
      <c r="M56894" s="85"/>
    </row>
    <row r="56895" spans="13:13" ht="49.2" customHeight="1">
      <c r="M56895" s="85"/>
    </row>
    <row r="56896" spans="13:13" ht="49.2" customHeight="1">
      <c r="M56896" s="85"/>
    </row>
    <row r="56897" spans="13:13" ht="49.2" customHeight="1">
      <c r="M56897" s="85"/>
    </row>
    <row r="56898" spans="13:13" ht="49.2" customHeight="1">
      <c r="M56898" s="85"/>
    </row>
    <row r="56899" spans="13:13" ht="49.2" customHeight="1">
      <c r="M56899" s="85"/>
    </row>
    <row r="56900" spans="13:13" ht="49.2" customHeight="1">
      <c r="M56900" s="85"/>
    </row>
    <row r="56901" spans="13:13" ht="49.2" customHeight="1">
      <c r="M56901" s="85"/>
    </row>
    <row r="56902" spans="13:13" ht="49.2" customHeight="1">
      <c r="M56902" s="85"/>
    </row>
    <row r="56903" spans="13:13" ht="49.2" customHeight="1">
      <c r="M56903" s="85"/>
    </row>
    <row r="56904" spans="13:13" ht="49.2" customHeight="1">
      <c r="M56904" s="85"/>
    </row>
    <row r="56905" spans="13:13" ht="49.2" customHeight="1">
      <c r="M56905" s="85"/>
    </row>
    <row r="56906" spans="13:13" ht="49.2" customHeight="1">
      <c r="M56906" s="85"/>
    </row>
    <row r="56907" spans="13:13" ht="49.2" customHeight="1">
      <c r="M56907" s="85"/>
    </row>
    <row r="56908" spans="13:13" ht="49.2" customHeight="1">
      <c r="M56908" s="85"/>
    </row>
    <row r="56909" spans="13:13" ht="49.2" customHeight="1">
      <c r="M56909" s="85"/>
    </row>
    <row r="56910" spans="13:13" ht="49.2" customHeight="1">
      <c r="M56910" s="85"/>
    </row>
    <row r="56911" spans="13:13" ht="49.2" customHeight="1">
      <c r="M56911" s="85"/>
    </row>
    <row r="56912" spans="13:13" ht="49.2" customHeight="1">
      <c r="M56912" s="85"/>
    </row>
    <row r="56913" spans="13:13" ht="49.2" customHeight="1">
      <c r="M56913" s="85"/>
    </row>
    <row r="56914" spans="13:13" ht="49.2" customHeight="1">
      <c r="M56914" s="85"/>
    </row>
    <row r="56915" spans="13:13" ht="49.2" customHeight="1">
      <c r="M56915" s="85"/>
    </row>
    <row r="56916" spans="13:13" ht="49.2" customHeight="1">
      <c r="M56916" s="85"/>
    </row>
    <row r="56917" spans="13:13" ht="49.2" customHeight="1">
      <c r="M56917" s="85"/>
    </row>
    <row r="56918" spans="13:13" ht="49.2" customHeight="1">
      <c r="M56918" s="85"/>
    </row>
    <row r="56919" spans="13:13" ht="49.2" customHeight="1">
      <c r="M56919" s="85"/>
    </row>
    <row r="56920" spans="13:13" ht="49.2" customHeight="1">
      <c r="M56920" s="85"/>
    </row>
    <row r="56921" spans="13:13" ht="49.2" customHeight="1">
      <c r="M56921" s="85"/>
    </row>
    <row r="56922" spans="13:13" ht="49.2" customHeight="1">
      <c r="M56922" s="85"/>
    </row>
    <row r="56923" spans="13:13" ht="49.2" customHeight="1">
      <c r="M56923" s="85"/>
    </row>
    <row r="56924" spans="13:13" ht="49.2" customHeight="1">
      <c r="M56924" s="85"/>
    </row>
    <row r="56925" spans="13:13" ht="49.2" customHeight="1">
      <c r="M56925" s="85"/>
    </row>
    <row r="56926" spans="13:13" ht="49.2" customHeight="1">
      <c r="M56926" s="85"/>
    </row>
    <row r="56927" spans="13:13" ht="49.2" customHeight="1">
      <c r="M56927" s="85"/>
    </row>
    <row r="56928" spans="13:13" ht="49.2" customHeight="1">
      <c r="M56928" s="85"/>
    </row>
    <row r="56929" spans="13:13" ht="49.2" customHeight="1">
      <c r="M56929" s="85"/>
    </row>
    <row r="56930" spans="13:13" ht="49.2" customHeight="1">
      <c r="M56930" s="85"/>
    </row>
    <row r="56931" spans="13:13" ht="49.2" customHeight="1">
      <c r="M56931" s="85"/>
    </row>
    <row r="56932" spans="13:13" ht="49.2" customHeight="1">
      <c r="M56932" s="85"/>
    </row>
    <row r="56933" spans="13:13" ht="49.2" customHeight="1">
      <c r="M56933" s="85"/>
    </row>
    <row r="56934" spans="13:13" ht="49.2" customHeight="1">
      <c r="M56934" s="85"/>
    </row>
    <row r="56935" spans="13:13" ht="49.2" customHeight="1">
      <c r="M56935" s="85"/>
    </row>
    <row r="56936" spans="13:13" ht="49.2" customHeight="1">
      <c r="M56936" s="85"/>
    </row>
    <row r="56937" spans="13:13" ht="49.2" customHeight="1">
      <c r="M56937" s="85"/>
    </row>
    <row r="56938" spans="13:13" ht="49.2" customHeight="1">
      <c r="M56938" s="85"/>
    </row>
    <row r="56939" spans="13:13" ht="49.2" customHeight="1">
      <c r="M56939" s="85"/>
    </row>
    <row r="56940" spans="13:13" ht="49.2" customHeight="1">
      <c r="M56940" s="85"/>
    </row>
    <row r="56941" spans="13:13" ht="49.2" customHeight="1">
      <c r="M56941" s="85"/>
    </row>
    <row r="56942" spans="13:13" ht="49.2" customHeight="1">
      <c r="M56942" s="85"/>
    </row>
    <row r="56943" spans="13:13" ht="49.2" customHeight="1">
      <c r="M56943" s="85"/>
    </row>
    <row r="56944" spans="13:13" ht="49.2" customHeight="1">
      <c r="M56944" s="85"/>
    </row>
    <row r="56945" spans="13:13" ht="49.2" customHeight="1">
      <c r="M56945" s="85"/>
    </row>
    <row r="56946" spans="13:13" ht="49.2" customHeight="1">
      <c r="M56946" s="85"/>
    </row>
    <row r="56947" spans="13:13" ht="49.2" customHeight="1">
      <c r="M56947" s="85"/>
    </row>
    <row r="56948" spans="13:13" ht="49.2" customHeight="1">
      <c r="M56948" s="85"/>
    </row>
    <row r="56949" spans="13:13" ht="49.2" customHeight="1">
      <c r="M56949" s="85"/>
    </row>
    <row r="56950" spans="13:13" ht="49.2" customHeight="1">
      <c r="M56950" s="85"/>
    </row>
    <row r="56951" spans="13:13" ht="49.2" customHeight="1">
      <c r="M56951" s="85"/>
    </row>
    <row r="56952" spans="13:13" ht="49.2" customHeight="1">
      <c r="M56952" s="85"/>
    </row>
    <row r="56953" spans="13:13" ht="49.2" customHeight="1">
      <c r="M56953" s="85"/>
    </row>
    <row r="56954" spans="13:13" ht="49.2" customHeight="1">
      <c r="M56954" s="85"/>
    </row>
    <row r="56955" spans="13:13" ht="49.2" customHeight="1">
      <c r="M56955" s="85"/>
    </row>
    <row r="56956" spans="13:13" ht="49.2" customHeight="1">
      <c r="M56956" s="85"/>
    </row>
    <row r="56957" spans="13:13" ht="49.2" customHeight="1">
      <c r="M56957" s="85"/>
    </row>
    <row r="56958" spans="13:13" ht="49.2" customHeight="1">
      <c r="M56958" s="85"/>
    </row>
    <row r="56959" spans="13:13" ht="49.2" customHeight="1">
      <c r="M56959" s="85"/>
    </row>
    <row r="56960" spans="13:13" ht="49.2" customHeight="1">
      <c r="M56960" s="85"/>
    </row>
    <row r="56961" spans="13:13" ht="49.2" customHeight="1">
      <c r="M56961" s="85"/>
    </row>
    <row r="56962" spans="13:13" ht="49.2" customHeight="1">
      <c r="M56962" s="85"/>
    </row>
    <row r="56963" spans="13:13" ht="49.2" customHeight="1">
      <c r="M56963" s="85"/>
    </row>
    <row r="56964" spans="13:13" ht="49.2" customHeight="1">
      <c r="M56964" s="85"/>
    </row>
    <row r="56965" spans="13:13" ht="49.2" customHeight="1">
      <c r="M56965" s="85"/>
    </row>
    <row r="56966" spans="13:13" ht="49.2" customHeight="1">
      <c r="M56966" s="85"/>
    </row>
    <row r="56967" spans="13:13" ht="49.2" customHeight="1">
      <c r="M56967" s="85"/>
    </row>
    <row r="56968" spans="13:13" ht="49.2" customHeight="1">
      <c r="M56968" s="85"/>
    </row>
    <row r="56969" spans="13:13" ht="49.2" customHeight="1">
      <c r="M56969" s="85"/>
    </row>
    <row r="56970" spans="13:13" ht="49.2" customHeight="1">
      <c r="M56970" s="85"/>
    </row>
    <row r="56971" spans="13:13" ht="49.2" customHeight="1">
      <c r="M56971" s="85"/>
    </row>
    <row r="56972" spans="13:13" ht="49.2" customHeight="1">
      <c r="M56972" s="85"/>
    </row>
    <row r="56973" spans="13:13" ht="49.2" customHeight="1">
      <c r="M56973" s="85"/>
    </row>
    <row r="56974" spans="13:13" ht="49.2" customHeight="1">
      <c r="M56974" s="85"/>
    </row>
    <row r="56975" spans="13:13" ht="49.2" customHeight="1">
      <c r="M56975" s="85"/>
    </row>
    <row r="56976" spans="13:13" ht="49.2" customHeight="1">
      <c r="M56976" s="85"/>
    </row>
    <row r="56977" spans="13:13" ht="49.2" customHeight="1">
      <c r="M56977" s="85"/>
    </row>
    <row r="56978" spans="13:13" ht="49.2" customHeight="1">
      <c r="M56978" s="85"/>
    </row>
    <row r="56979" spans="13:13" ht="49.2" customHeight="1">
      <c r="M56979" s="85"/>
    </row>
    <row r="56980" spans="13:13" ht="49.2" customHeight="1">
      <c r="M56980" s="85"/>
    </row>
    <row r="56981" spans="13:13" ht="49.2" customHeight="1">
      <c r="M56981" s="85"/>
    </row>
    <row r="56982" spans="13:13" ht="49.2" customHeight="1">
      <c r="M56982" s="85"/>
    </row>
    <row r="56983" spans="13:13" ht="49.2" customHeight="1">
      <c r="M56983" s="85"/>
    </row>
    <row r="56984" spans="13:13" ht="49.2" customHeight="1">
      <c r="M56984" s="85"/>
    </row>
    <row r="56985" spans="13:13" ht="49.2" customHeight="1">
      <c r="M56985" s="85"/>
    </row>
    <row r="56986" spans="13:13" ht="49.2" customHeight="1">
      <c r="M56986" s="85"/>
    </row>
    <row r="56987" spans="13:13" ht="49.2" customHeight="1">
      <c r="M56987" s="85"/>
    </row>
    <row r="56988" spans="13:13" ht="49.2" customHeight="1">
      <c r="M56988" s="85"/>
    </row>
    <row r="56989" spans="13:13" ht="49.2" customHeight="1">
      <c r="M56989" s="85"/>
    </row>
    <row r="56990" spans="13:13" ht="49.2" customHeight="1">
      <c r="M56990" s="85"/>
    </row>
    <row r="56991" spans="13:13" ht="49.2" customHeight="1">
      <c r="M56991" s="85"/>
    </row>
    <row r="56992" spans="13:13" ht="49.2" customHeight="1">
      <c r="M56992" s="85"/>
    </row>
    <row r="56993" spans="13:13" ht="49.2" customHeight="1">
      <c r="M56993" s="85"/>
    </row>
    <row r="56994" spans="13:13" ht="49.2" customHeight="1">
      <c r="M56994" s="85"/>
    </row>
    <row r="56995" spans="13:13" ht="49.2" customHeight="1">
      <c r="M56995" s="85"/>
    </row>
    <row r="56996" spans="13:13" ht="49.2" customHeight="1">
      <c r="M56996" s="85"/>
    </row>
    <row r="56997" spans="13:13" ht="49.2" customHeight="1">
      <c r="M56997" s="85"/>
    </row>
    <row r="56998" spans="13:13" ht="49.2" customHeight="1">
      <c r="M56998" s="85"/>
    </row>
    <row r="56999" spans="13:13" ht="49.2" customHeight="1">
      <c r="M56999" s="85"/>
    </row>
    <row r="57000" spans="13:13" ht="49.2" customHeight="1">
      <c r="M57000" s="85"/>
    </row>
    <row r="57001" spans="13:13" ht="49.2" customHeight="1">
      <c r="M57001" s="85"/>
    </row>
    <row r="57002" spans="13:13" ht="49.2" customHeight="1">
      <c r="M57002" s="85"/>
    </row>
    <row r="57003" spans="13:13" ht="49.2" customHeight="1">
      <c r="M57003" s="85"/>
    </row>
    <row r="57004" spans="13:13" ht="49.2" customHeight="1">
      <c r="M57004" s="85"/>
    </row>
    <row r="57005" spans="13:13" ht="49.2" customHeight="1">
      <c r="M57005" s="85"/>
    </row>
    <row r="57006" spans="13:13" ht="49.2" customHeight="1">
      <c r="M57006" s="85"/>
    </row>
    <row r="57007" spans="13:13" ht="49.2" customHeight="1">
      <c r="M57007" s="85"/>
    </row>
    <row r="57008" spans="13:13" ht="49.2" customHeight="1">
      <c r="M57008" s="85"/>
    </row>
    <row r="57009" spans="13:13" ht="49.2" customHeight="1">
      <c r="M57009" s="85"/>
    </row>
    <row r="57010" spans="13:13" ht="49.2" customHeight="1">
      <c r="M57010" s="85"/>
    </row>
    <row r="57011" spans="13:13" ht="49.2" customHeight="1">
      <c r="M57011" s="85"/>
    </row>
    <row r="57012" spans="13:13" ht="49.2" customHeight="1">
      <c r="M57012" s="85"/>
    </row>
    <row r="57013" spans="13:13" ht="49.2" customHeight="1">
      <c r="M57013" s="85"/>
    </row>
    <row r="57014" spans="13:13" ht="49.2" customHeight="1">
      <c r="M57014" s="85"/>
    </row>
    <row r="57015" spans="13:13" ht="49.2" customHeight="1">
      <c r="M57015" s="85"/>
    </row>
    <row r="57016" spans="13:13" ht="49.2" customHeight="1">
      <c r="M57016" s="85"/>
    </row>
    <row r="57017" spans="13:13" ht="49.2" customHeight="1">
      <c r="M57017" s="85"/>
    </row>
    <row r="57018" spans="13:13" ht="49.2" customHeight="1">
      <c r="M57018" s="85"/>
    </row>
    <row r="57019" spans="13:13" ht="49.2" customHeight="1">
      <c r="M57019" s="85"/>
    </row>
    <row r="57020" spans="13:13" ht="49.2" customHeight="1">
      <c r="M57020" s="85"/>
    </row>
    <row r="57021" spans="13:13" ht="49.2" customHeight="1">
      <c r="M57021" s="85"/>
    </row>
    <row r="57022" spans="13:13" ht="49.2" customHeight="1">
      <c r="M57022" s="85"/>
    </row>
    <row r="57023" spans="13:13" ht="49.2" customHeight="1">
      <c r="M57023" s="85"/>
    </row>
    <row r="57024" spans="13:13" ht="49.2" customHeight="1">
      <c r="M57024" s="85"/>
    </row>
    <row r="57025" spans="13:13" ht="49.2" customHeight="1">
      <c r="M57025" s="85"/>
    </row>
    <row r="57026" spans="13:13" ht="49.2" customHeight="1">
      <c r="M57026" s="85"/>
    </row>
    <row r="57027" spans="13:13" ht="49.2" customHeight="1">
      <c r="M57027" s="85"/>
    </row>
    <row r="57028" spans="13:13" ht="49.2" customHeight="1">
      <c r="M57028" s="85"/>
    </row>
    <row r="57029" spans="13:13" ht="49.2" customHeight="1">
      <c r="M57029" s="85"/>
    </row>
    <row r="57030" spans="13:13" ht="49.2" customHeight="1">
      <c r="M57030" s="85"/>
    </row>
    <row r="57031" spans="13:13" ht="49.2" customHeight="1">
      <c r="M57031" s="85"/>
    </row>
    <row r="57032" spans="13:13" ht="49.2" customHeight="1">
      <c r="M57032" s="85"/>
    </row>
    <row r="57033" spans="13:13" ht="49.2" customHeight="1">
      <c r="M57033" s="85"/>
    </row>
    <row r="57034" spans="13:13" ht="49.2" customHeight="1">
      <c r="M57034" s="85"/>
    </row>
    <row r="57035" spans="13:13" ht="49.2" customHeight="1">
      <c r="M57035" s="85"/>
    </row>
    <row r="57036" spans="13:13" ht="49.2" customHeight="1">
      <c r="M57036" s="85"/>
    </row>
    <row r="57037" spans="13:13" ht="49.2" customHeight="1">
      <c r="M57037" s="85"/>
    </row>
    <row r="57038" spans="13:13" ht="49.2" customHeight="1">
      <c r="M57038" s="85"/>
    </row>
    <row r="57039" spans="13:13" ht="49.2" customHeight="1">
      <c r="M57039" s="85"/>
    </row>
    <row r="57040" spans="13:13" ht="49.2" customHeight="1">
      <c r="M57040" s="85"/>
    </row>
    <row r="57041" spans="13:13" ht="49.2" customHeight="1">
      <c r="M57041" s="85"/>
    </row>
    <row r="57042" spans="13:13" ht="49.2" customHeight="1">
      <c r="M57042" s="85"/>
    </row>
    <row r="57043" spans="13:13" ht="49.2" customHeight="1">
      <c r="M57043" s="85"/>
    </row>
    <row r="57044" spans="13:13" ht="49.2" customHeight="1">
      <c r="M57044" s="85"/>
    </row>
    <row r="57045" spans="13:13" ht="49.2" customHeight="1">
      <c r="M57045" s="85"/>
    </row>
    <row r="57046" spans="13:13" ht="49.2" customHeight="1">
      <c r="M57046" s="85"/>
    </row>
    <row r="57047" spans="13:13" ht="49.2" customHeight="1">
      <c r="M57047" s="85"/>
    </row>
    <row r="57048" spans="13:13" ht="49.2" customHeight="1">
      <c r="M57048" s="85"/>
    </row>
    <row r="57049" spans="13:13" ht="49.2" customHeight="1">
      <c r="M57049" s="85"/>
    </row>
    <row r="57050" spans="13:13" ht="49.2" customHeight="1">
      <c r="M57050" s="85"/>
    </row>
    <row r="57051" spans="13:13" ht="49.2" customHeight="1">
      <c r="M57051" s="85"/>
    </row>
    <row r="57052" spans="13:13" ht="49.2" customHeight="1">
      <c r="M57052" s="85"/>
    </row>
    <row r="57053" spans="13:13" ht="49.2" customHeight="1">
      <c r="M57053" s="85"/>
    </row>
    <row r="57054" spans="13:13" ht="49.2" customHeight="1">
      <c r="M57054" s="85"/>
    </row>
    <row r="57055" spans="13:13" ht="49.2" customHeight="1">
      <c r="M57055" s="85"/>
    </row>
    <row r="57056" spans="13:13" ht="49.2" customHeight="1">
      <c r="M57056" s="85"/>
    </row>
    <row r="57057" spans="13:13" ht="49.2" customHeight="1">
      <c r="M57057" s="85"/>
    </row>
    <row r="57058" spans="13:13" ht="49.2" customHeight="1">
      <c r="M57058" s="85"/>
    </row>
    <row r="57059" spans="13:13" ht="49.2" customHeight="1">
      <c r="M57059" s="85"/>
    </row>
    <row r="57060" spans="13:13" ht="49.2" customHeight="1">
      <c r="M57060" s="85"/>
    </row>
    <row r="57061" spans="13:13" ht="49.2" customHeight="1">
      <c r="M57061" s="85"/>
    </row>
    <row r="57062" spans="13:13" ht="49.2" customHeight="1">
      <c r="M57062" s="85"/>
    </row>
    <row r="57063" spans="13:13" ht="49.2" customHeight="1">
      <c r="M57063" s="85"/>
    </row>
    <row r="57064" spans="13:13" ht="49.2" customHeight="1">
      <c r="M57064" s="85"/>
    </row>
    <row r="57065" spans="13:13" ht="49.2" customHeight="1">
      <c r="M57065" s="85"/>
    </row>
    <row r="57066" spans="13:13" ht="49.2" customHeight="1">
      <c r="M57066" s="85"/>
    </row>
    <row r="57067" spans="13:13" ht="49.2" customHeight="1">
      <c r="M57067" s="85"/>
    </row>
    <row r="57068" spans="13:13" ht="49.2" customHeight="1">
      <c r="M57068" s="85"/>
    </row>
    <row r="57069" spans="13:13" ht="49.2" customHeight="1">
      <c r="M57069" s="85"/>
    </row>
    <row r="57070" spans="13:13" ht="49.2" customHeight="1">
      <c r="M57070" s="85"/>
    </row>
    <row r="57071" spans="13:13" ht="49.2" customHeight="1">
      <c r="M57071" s="85"/>
    </row>
    <row r="57072" spans="13:13" ht="49.2" customHeight="1">
      <c r="M57072" s="85"/>
    </row>
    <row r="57073" spans="13:13" ht="49.2" customHeight="1">
      <c r="M57073" s="85"/>
    </row>
    <row r="57074" spans="13:13" ht="49.2" customHeight="1">
      <c r="M57074" s="85"/>
    </row>
    <row r="57075" spans="13:13" ht="49.2" customHeight="1">
      <c r="M57075" s="85"/>
    </row>
    <row r="57076" spans="13:13" ht="49.2" customHeight="1">
      <c r="M57076" s="85"/>
    </row>
    <row r="57077" spans="13:13" ht="49.2" customHeight="1">
      <c r="M57077" s="85"/>
    </row>
    <row r="57078" spans="13:13" ht="49.2" customHeight="1">
      <c r="M57078" s="85"/>
    </row>
    <row r="57079" spans="13:13" ht="49.2" customHeight="1">
      <c r="M57079" s="85"/>
    </row>
    <row r="57080" spans="13:13" ht="49.2" customHeight="1">
      <c r="M57080" s="85"/>
    </row>
    <row r="57081" spans="13:13" ht="49.2" customHeight="1">
      <c r="M57081" s="85"/>
    </row>
    <row r="57082" spans="13:13" ht="49.2" customHeight="1">
      <c r="M57082" s="85"/>
    </row>
    <row r="57083" spans="13:13" ht="49.2" customHeight="1">
      <c r="M57083" s="85"/>
    </row>
    <row r="57084" spans="13:13" ht="49.2" customHeight="1">
      <c r="M57084" s="85"/>
    </row>
    <row r="57085" spans="13:13" ht="49.2" customHeight="1">
      <c r="M57085" s="85"/>
    </row>
    <row r="57086" spans="13:13" ht="49.2" customHeight="1">
      <c r="M57086" s="85"/>
    </row>
    <row r="57087" spans="13:13" ht="49.2" customHeight="1">
      <c r="M57087" s="85"/>
    </row>
    <row r="57088" spans="13:13" ht="49.2" customHeight="1">
      <c r="M57088" s="85"/>
    </row>
    <row r="57089" spans="13:13" ht="49.2" customHeight="1">
      <c r="M57089" s="85"/>
    </row>
    <row r="57090" spans="13:13" ht="49.2" customHeight="1">
      <c r="M57090" s="85"/>
    </row>
    <row r="57091" spans="13:13" ht="49.2" customHeight="1">
      <c r="M57091" s="85"/>
    </row>
    <row r="57092" spans="13:13" ht="49.2" customHeight="1">
      <c r="M57092" s="85"/>
    </row>
    <row r="57093" spans="13:13" ht="49.2" customHeight="1">
      <c r="M57093" s="85"/>
    </row>
    <row r="57094" spans="13:13" ht="49.2" customHeight="1">
      <c r="M57094" s="85"/>
    </row>
    <row r="57095" spans="13:13" ht="49.2" customHeight="1">
      <c r="M57095" s="85"/>
    </row>
    <row r="57096" spans="13:13" ht="49.2" customHeight="1">
      <c r="M57096" s="85"/>
    </row>
    <row r="57097" spans="13:13" ht="49.2" customHeight="1">
      <c r="M57097" s="85"/>
    </row>
    <row r="57098" spans="13:13" ht="49.2" customHeight="1">
      <c r="M57098" s="85"/>
    </row>
    <row r="57099" spans="13:13" ht="49.2" customHeight="1">
      <c r="M57099" s="85"/>
    </row>
    <row r="57100" spans="13:13" ht="49.2" customHeight="1">
      <c r="M57100" s="85"/>
    </row>
    <row r="57101" spans="13:13" ht="49.2" customHeight="1">
      <c r="M57101" s="85"/>
    </row>
    <row r="57102" spans="13:13" ht="49.2" customHeight="1">
      <c r="M57102" s="85"/>
    </row>
    <row r="57103" spans="13:13" ht="49.2" customHeight="1">
      <c r="M57103" s="85"/>
    </row>
    <row r="57104" spans="13:13" ht="49.2" customHeight="1">
      <c r="M57104" s="85"/>
    </row>
    <row r="57105" spans="13:13" ht="49.2" customHeight="1">
      <c r="M57105" s="85"/>
    </row>
    <row r="57106" spans="13:13" ht="49.2" customHeight="1">
      <c r="M57106" s="85"/>
    </row>
    <row r="57107" spans="13:13" ht="49.2" customHeight="1">
      <c r="M57107" s="85"/>
    </row>
    <row r="57108" spans="13:13" ht="49.2" customHeight="1">
      <c r="M57108" s="85"/>
    </row>
    <row r="57109" spans="13:13" ht="49.2" customHeight="1">
      <c r="M57109" s="85"/>
    </row>
    <row r="57110" spans="13:13" ht="49.2" customHeight="1">
      <c r="M57110" s="85"/>
    </row>
    <row r="57111" spans="13:13" ht="49.2" customHeight="1">
      <c r="M57111" s="85"/>
    </row>
    <row r="57112" spans="13:13" ht="49.2" customHeight="1">
      <c r="M57112" s="85"/>
    </row>
    <row r="57113" spans="13:13" ht="49.2" customHeight="1">
      <c r="M57113" s="85"/>
    </row>
    <row r="57114" spans="13:13" ht="49.2" customHeight="1">
      <c r="M57114" s="85"/>
    </row>
    <row r="57115" spans="13:13" ht="49.2" customHeight="1">
      <c r="M57115" s="85"/>
    </row>
    <row r="57116" spans="13:13" ht="49.2" customHeight="1">
      <c r="M57116" s="85"/>
    </row>
    <row r="57117" spans="13:13" ht="49.2" customHeight="1">
      <c r="M57117" s="85"/>
    </row>
    <row r="57118" spans="13:13" ht="49.2" customHeight="1">
      <c r="M57118" s="85"/>
    </row>
    <row r="57119" spans="13:13" ht="49.2" customHeight="1">
      <c r="M57119" s="85"/>
    </row>
    <row r="57120" spans="13:13" ht="49.2" customHeight="1">
      <c r="M57120" s="85"/>
    </row>
    <row r="57121" spans="13:13" ht="49.2" customHeight="1">
      <c r="M57121" s="85"/>
    </row>
    <row r="57122" spans="13:13" ht="49.2" customHeight="1">
      <c r="M57122" s="85"/>
    </row>
    <row r="57123" spans="13:13" ht="49.2" customHeight="1">
      <c r="M57123" s="85"/>
    </row>
    <row r="57124" spans="13:13" ht="49.2" customHeight="1">
      <c r="M57124" s="85"/>
    </row>
    <row r="57125" spans="13:13" ht="49.2" customHeight="1">
      <c r="M57125" s="85"/>
    </row>
    <row r="57126" spans="13:13" ht="49.2" customHeight="1">
      <c r="M57126" s="85"/>
    </row>
    <row r="57127" spans="13:13" ht="49.2" customHeight="1">
      <c r="M57127" s="85"/>
    </row>
    <row r="57128" spans="13:13" ht="49.2" customHeight="1">
      <c r="M57128" s="85"/>
    </row>
    <row r="57129" spans="13:13" ht="49.2" customHeight="1">
      <c r="M57129" s="85"/>
    </row>
    <row r="57130" spans="13:13" ht="49.2" customHeight="1">
      <c r="M57130" s="85"/>
    </row>
    <row r="57131" spans="13:13" ht="49.2" customHeight="1">
      <c r="M57131" s="85"/>
    </row>
    <row r="57132" spans="13:13" ht="49.2" customHeight="1">
      <c r="M57132" s="85"/>
    </row>
    <row r="57133" spans="13:13" ht="49.2" customHeight="1">
      <c r="M57133" s="85"/>
    </row>
    <row r="57134" spans="13:13" ht="49.2" customHeight="1">
      <c r="M57134" s="85"/>
    </row>
    <row r="57135" spans="13:13" ht="49.2" customHeight="1">
      <c r="M57135" s="85"/>
    </row>
    <row r="57136" spans="13:13" ht="49.2" customHeight="1">
      <c r="M57136" s="85"/>
    </row>
    <row r="57137" spans="13:13" ht="49.2" customHeight="1">
      <c r="M57137" s="85"/>
    </row>
    <row r="57138" spans="13:13" ht="49.2" customHeight="1">
      <c r="M57138" s="85"/>
    </row>
    <row r="57139" spans="13:13" ht="49.2" customHeight="1">
      <c r="M57139" s="85"/>
    </row>
    <row r="57140" spans="13:13" ht="49.2" customHeight="1">
      <c r="M57140" s="85"/>
    </row>
    <row r="57141" spans="13:13" ht="49.2" customHeight="1">
      <c r="M57141" s="85"/>
    </row>
    <row r="57142" spans="13:13" ht="49.2" customHeight="1">
      <c r="M57142" s="85"/>
    </row>
    <row r="57143" spans="13:13" ht="49.2" customHeight="1">
      <c r="M57143" s="85"/>
    </row>
    <row r="57144" spans="13:13" ht="49.2" customHeight="1">
      <c r="M57144" s="85"/>
    </row>
    <row r="57145" spans="13:13" ht="49.2" customHeight="1">
      <c r="M57145" s="85"/>
    </row>
    <row r="57146" spans="13:13" ht="49.2" customHeight="1">
      <c r="M57146" s="85"/>
    </row>
    <row r="57147" spans="13:13" ht="49.2" customHeight="1">
      <c r="M57147" s="85"/>
    </row>
    <row r="57148" spans="13:13" ht="49.2" customHeight="1">
      <c r="M57148" s="85"/>
    </row>
    <row r="57149" spans="13:13" ht="49.2" customHeight="1">
      <c r="M57149" s="85"/>
    </row>
    <row r="57150" spans="13:13" ht="49.2" customHeight="1">
      <c r="M57150" s="85"/>
    </row>
    <row r="57151" spans="13:13" ht="49.2" customHeight="1">
      <c r="M57151" s="85"/>
    </row>
    <row r="57152" spans="13:13" ht="49.2" customHeight="1">
      <c r="M57152" s="85"/>
    </row>
    <row r="57153" spans="13:13" ht="49.2" customHeight="1">
      <c r="M57153" s="85"/>
    </row>
    <row r="57154" spans="13:13" ht="49.2" customHeight="1">
      <c r="M57154" s="85"/>
    </row>
    <row r="57155" spans="13:13" ht="49.2" customHeight="1">
      <c r="M57155" s="85"/>
    </row>
    <row r="57156" spans="13:13" ht="49.2" customHeight="1">
      <c r="M57156" s="85"/>
    </row>
    <row r="57157" spans="13:13" ht="49.2" customHeight="1">
      <c r="M57157" s="85"/>
    </row>
    <row r="57158" spans="13:13" ht="49.2" customHeight="1">
      <c r="M57158" s="85"/>
    </row>
    <row r="57159" spans="13:13" ht="49.2" customHeight="1">
      <c r="M57159" s="85"/>
    </row>
    <row r="57160" spans="13:13" ht="49.2" customHeight="1">
      <c r="M57160" s="85"/>
    </row>
    <row r="57161" spans="13:13" ht="49.2" customHeight="1">
      <c r="M57161" s="85"/>
    </row>
    <row r="57162" spans="13:13" ht="49.2" customHeight="1">
      <c r="M57162" s="85"/>
    </row>
    <row r="57163" spans="13:13" ht="49.2" customHeight="1">
      <c r="M57163" s="85"/>
    </row>
    <row r="57164" spans="13:13" ht="49.2" customHeight="1">
      <c r="M57164" s="85"/>
    </row>
    <row r="57165" spans="13:13" ht="49.2" customHeight="1">
      <c r="M57165" s="85"/>
    </row>
    <row r="57166" spans="13:13" ht="49.2" customHeight="1">
      <c r="M57166" s="85"/>
    </row>
    <row r="57167" spans="13:13" ht="49.2" customHeight="1">
      <c r="M57167" s="85"/>
    </row>
    <row r="57168" spans="13:13" ht="49.2" customHeight="1">
      <c r="M57168" s="85"/>
    </row>
    <row r="57169" spans="13:13" ht="49.2" customHeight="1">
      <c r="M57169" s="85"/>
    </row>
    <row r="57170" spans="13:13" ht="49.2" customHeight="1">
      <c r="M57170" s="85"/>
    </row>
    <row r="57171" spans="13:13" ht="49.2" customHeight="1">
      <c r="M57171" s="85"/>
    </row>
    <row r="57172" spans="13:13" ht="49.2" customHeight="1">
      <c r="M57172" s="85"/>
    </row>
    <row r="57173" spans="13:13" ht="49.2" customHeight="1">
      <c r="M57173" s="85"/>
    </row>
    <row r="57174" spans="13:13" ht="49.2" customHeight="1">
      <c r="M57174" s="85"/>
    </row>
    <row r="57175" spans="13:13" ht="49.2" customHeight="1">
      <c r="M57175" s="85"/>
    </row>
    <row r="57176" spans="13:13" ht="49.2" customHeight="1">
      <c r="M57176" s="85"/>
    </row>
    <row r="57177" spans="13:13" ht="49.2" customHeight="1">
      <c r="M57177" s="85"/>
    </row>
    <row r="57178" spans="13:13" ht="49.2" customHeight="1">
      <c r="M57178" s="85"/>
    </row>
    <row r="57179" spans="13:13" ht="49.2" customHeight="1">
      <c r="M57179" s="85"/>
    </row>
    <row r="57180" spans="13:13" ht="49.2" customHeight="1">
      <c r="M57180" s="85"/>
    </row>
    <row r="57181" spans="13:13" ht="49.2" customHeight="1">
      <c r="M57181" s="85"/>
    </row>
    <row r="57182" spans="13:13" ht="49.2" customHeight="1">
      <c r="M57182" s="85"/>
    </row>
    <row r="57183" spans="13:13" ht="49.2" customHeight="1">
      <c r="M57183" s="85"/>
    </row>
    <row r="57184" spans="13:13" ht="49.2" customHeight="1">
      <c r="M57184" s="85"/>
    </row>
    <row r="57185" spans="13:13" ht="49.2" customHeight="1">
      <c r="M57185" s="85"/>
    </row>
    <row r="57186" spans="13:13" ht="49.2" customHeight="1">
      <c r="M57186" s="85"/>
    </row>
    <row r="57187" spans="13:13" ht="49.2" customHeight="1">
      <c r="M57187" s="85"/>
    </row>
    <row r="57188" spans="13:13" ht="49.2" customHeight="1">
      <c r="M57188" s="85"/>
    </row>
    <row r="57189" spans="13:13" ht="49.2" customHeight="1">
      <c r="M57189" s="85"/>
    </row>
    <row r="57190" spans="13:13" ht="49.2" customHeight="1">
      <c r="M57190" s="85"/>
    </row>
    <row r="57191" spans="13:13" ht="49.2" customHeight="1">
      <c r="M57191" s="85"/>
    </row>
    <row r="57192" spans="13:13" ht="49.2" customHeight="1">
      <c r="M57192" s="85"/>
    </row>
    <row r="57193" spans="13:13" ht="49.2" customHeight="1">
      <c r="M57193" s="85"/>
    </row>
    <row r="57194" spans="13:13" ht="49.2" customHeight="1">
      <c r="M57194" s="85"/>
    </row>
    <row r="57195" spans="13:13" ht="49.2" customHeight="1">
      <c r="M57195" s="85"/>
    </row>
    <row r="57196" spans="13:13" ht="49.2" customHeight="1">
      <c r="M57196" s="85"/>
    </row>
    <row r="57197" spans="13:13" ht="49.2" customHeight="1">
      <c r="M57197" s="85"/>
    </row>
    <row r="57198" spans="13:13" ht="49.2" customHeight="1">
      <c r="M57198" s="85"/>
    </row>
    <row r="57199" spans="13:13" ht="49.2" customHeight="1">
      <c r="M57199" s="85"/>
    </row>
    <row r="57200" spans="13:13" ht="49.2" customHeight="1">
      <c r="M57200" s="85"/>
    </row>
    <row r="57201" spans="13:13" ht="49.2" customHeight="1">
      <c r="M57201" s="85"/>
    </row>
    <row r="57202" spans="13:13" ht="49.2" customHeight="1">
      <c r="M57202" s="85"/>
    </row>
    <row r="57203" spans="13:13" ht="49.2" customHeight="1">
      <c r="M57203" s="85"/>
    </row>
    <row r="57204" spans="13:13" ht="49.2" customHeight="1">
      <c r="M57204" s="85"/>
    </row>
    <row r="57205" spans="13:13" ht="49.2" customHeight="1">
      <c r="M57205" s="85"/>
    </row>
    <row r="57206" spans="13:13" ht="49.2" customHeight="1">
      <c r="M57206" s="85"/>
    </row>
    <row r="57207" spans="13:13" ht="49.2" customHeight="1">
      <c r="M57207" s="85"/>
    </row>
    <row r="57208" spans="13:13" ht="49.2" customHeight="1">
      <c r="M57208" s="85"/>
    </row>
    <row r="57209" spans="13:13" ht="49.2" customHeight="1">
      <c r="M57209" s="85"/>
    </row>
    <row r="57210" spans="13:13" ht="49.2" customHeight="1">
      <c r="M57210" s="85"/>
    </row>
    <row r="57211" spans="13:13" ht="49.2" customHeight="1">
      <c r="M57211" s="85"/>
    </row>
    <row r="57212" spans="13:13" ht="49.2" customHeight="1">
      <c r="M57212" s="85"/>
    </row>
    <row r="57213" spans="13:13" ht="49.2" customHeight="1">
      <c r="M57213" s="85"/>
    </row>
    <row r="57214" spans="13:13" ht="49.2" customHeight="1">
      <c r="M57214" s="85"/>
    </row>
    <row r="57215" spans="13:13" ht="49.2" customHeight="1">
      <c r="M57215" s="85"/>
    </row>
    <row r="57216" spans="13:13" ht="49.2" customHeight="1">
      <c r="M57216" s="85"/>
    </row>
    <row r="57217" spans="13:13" ht="49.2" customHeight="1">
      <c r="M57217" s="85"/>
    </row>
    <row r="57218" spans="13:13" ht="49.2" customHeight="1">
      <c r="M57218" s="85"/>
    </row>
    <row r="57219" spans="13:13" ht="49.2" customHeight="1">
      <c r="M57219" s="85"/>
    </row>
    <row r="57220" spans="13:13" ht="49.2" customHeight="1">
      <c r="M57220" s="85"/>
    </row>
    <row r="57221" spans="13:13" ht="49.2" customHeight="1">
      <c r="M57221" s="85"/>
    </row>
    <row r="57222" spans="13:13" ht="49.2" customHeight="1">
      <c r="M57222" s="85"/>
    </row>
    <row r="57223" spans="13:13" ht="49.2" customHeight="1">
      <c r="M57223" s="85"/>
    </row>
    <row r="57224" spans="13:13" ht="49.2" customHeight="1">
      <c r="M57224" s="85"/>
    </row>
    <row r="57225" spans="13:13" ht="49.2" customHeight="1">
      <c r="M57225" s="85"/>
    </row>
    <row r="57226" spans="13:13" ht="49.2" customHeight="1">
      <c r="M57226" s="85"/>
    </row>
    <row r="57227" spans="13:13" ht="49.2" customHeight="1">
      <c r="M57227" s="85"/>
    </row>
    <row r="57228" spans="13:13" ht="49.2" customHeight="1">
      <c r="M57228" s="85"/>
    </row>
    <row r="57229" spans="13:13" ht="49.2" customHeight="1">
      <c r="M57229" s="85"/>
    </row>
    <row r="57230" spans="13:13" ht="49.2" customHeight="1">
      <c r="M57230" s="85"/>
    </row>
    <row r="57231" spans="13:13" ht="49.2" customHeight="1">
      <c r="M57231" s="85"/>
    </row>
    <row r="57232" spans="13:13" ht="49.2" customHeight="1">
      <c r="M57232" s="85"/>
    </row>
    <row r="57233" spans="13:13" ht="49.2" customHeight="1">
      <c r="M57233" s="85"/>
    </row>
    <row r="57234" spans="13:13" ht="49.2" customHeight="1">
      <c r="M57234" s="85"/>
    </row>
    <row r="57235" spans="13:13" ht="49.2" customHeight="1">
      <c r="M57235" s="85"/>
    </row>
    <row r="57236" spans="13:13" ht="49.2" customHeight="1">
      <c r="M57236" s="85"/>
    </row>
    <row r="57237" spans="13:13" ht="49.2" customHeight="1">
      <c r="M57237" s="85"/>
    </row>
    <row r="57238" spans="13:13" ht="49.2" customHeight="1">
      <c r="M57238" s="85"/>
    </row>
    <row r="57239" spans="13:13" ht="49.2" customHeight="1">
      <c r="M57239" s="85"/>
    </row>
    <row r="57240" spans="13:13" ht="49.2" customHeight="1">
      <c r="M57240" s="85"/>
    </row>
    <row r="57241" spans="13:13" ht="49.2" customHeight="1">
      <c r="M57241" s="85"/>
    </row>
    <row r="57242" spans="13:13" ht="49.2" customHeight="1">
      <c r="M57242" s="85"/>
    </row>
    <row r="57243" spans="13:13" ht="49.2" customHeight="1">
      <c r="M57243" s="85"/>
    </row>
    <row r="57244" spans="13:13" ht="49.2" customHeight="1">
      <c r="M57244" s="85"/>
    </row>
    <row r="57245" spans="13:13" ht="49.2" customHeight="1">
      <c r="M57245" s="85"/>
    </row>
    <row r="57246" spans="13:13" ht="49.2" customHeight="1">
      <c r="M57246" s="85"/>
    </row>
    <row r="57247" spans="13:13" ht="49.2" customHeight="1">
      <c r="M57247" s="85"/>
    </row>
    <row r="57248" spans="13:13" ht="49.2" customHeight="1">
      <c r="M57248" s="85"/>
    </row>
    <row r="57249" spans="13:13" ht="49.2" customHeight="1">
      <c r="M57249" s="85"/>
    </row>
    <row r="57250" spans="13:13" ht="49.2" customHeight="1">
      <c r="M57250" s="85"/>
    </row>
    <row r="57251" spans="13:13" ht="49.2" customHeight="1">
      <c r="M57251" s="85"/>
    </row>
    <row r="57252" spans="13:13" ht="49.2" customHeight="1">
      <c r="M57252" s="85"/>
    </row>
    <row r="57253" spans="13:13" ht="49.2" customHeight="1">
      <c r="M57253" s="85"/>
    </row>
    <row r="57254" spans="13:13" ht="49.2" customHeight="1">
      <c r="M57254" s="85"/>
    </row>
    <row r="57255" spans="13:13" ht="49.2" customHeight="1">
      <c r="M57255" s="85"/>
    </row>
    <row r="57256" spans="13:13" ht="49.2" customHeight="1">
      <c r="M57256" s="85"/>
    </row>
    <row r="57257" spans="13:13" ht="49.2" customHeight="1">
      <c r="M57257" s="85"/>
    </row>
    <row r="57258" spans="13:13" ht="49.2" customHeight="1">
      <c r="M57258" s="85"/>
    </row>
    <row r="57259" spans="13:13" ht="49.2" customHeight="1">
      <c r="M57259" s="85"/>
    </row>
    <row r="57260" spans="13:13" ht="49.2" customHeight="1">
      <c r="M57260" s="85"/>
    </row>
    <row r="57261" spans="13:13" ht="49.2" customHeight="1">
      <c r="M57261" s="85"/>
    </row>
    <row r="57262" spans="13:13" ht="49.2" customHeight="1">
      <c r="M57262" s="85"/>
    </row>
    <row r="57263" spans="13:13" ht="49.2" customHeight="1">
      <c r="M57263" s="85"/>
    </row>
    <row r="57264" spans="13:13" ht="49.2" customHeight="1">
      <c r="M57264" s="85"/>
    </row>
    <row r="57265" spans="13:13" ht="49.2" customHeight="1">
      <c r="M57265" s="85"/>
    </row>
    <row r="57266" spans="13:13" ht="49.2" customHeight="1">
      <c r="M57266" s="85"/>
    </row>
    <row r="57267" spans="13:13" ht="49.2" customHeight="1">
      <c r="M57267" s="85"/>
    </row>
    <row r="57268" spans="13:13" ht="49.2" customHeight="1">
      <c r="M57268" s="85"/>
    </row>
    <row r="57269" spans="13:13" ht="49.2" customHeight="1">
      <c r="M57269" s="85"/>
    </row>
    <row r="57270" spans="13:13" ht="49.2" customHeight="1">
      <c r="M57270" s="85"/>
    </row>
    <row r="57271" spans="13:13" ht="49.2" customHeight="1">
      <c r="M57271" s="85"/>
    </row>
    <row r="57272" spans="13:13" ht="49.2" customHeight="1">
      <c r="M57272" s="85"/>
    </row>
    <row r="57273" spans="13:13" ht="49.2" customHeight="1">
      <c r="M57273" s="85"/>
    </row>
    <row r="57274" spans="13:13" ht="49.2" customHeight="1">
      <c r="M57274" s="85"/>
    </row>
    <row r="57275" spans="13:13" ht="49.2" customHeight="1">
      <c r="M57275" s="85"/>
    </row>
    <row r="57276" spans="13:13" ht="49.2" customHeight="1">
      <c r="M57276" s="85"/>
    </row>
    <row r="57277" spans="13:13" ht="49.2" customHeight="1">
      <c r="M57277" s="85"/>
    </row>
    <row r="57278" spans="13:13" ht="49.2" customHeight="1">
      <c r="M57278" s="85"/>
    </row>
    <row r="57279" spans="13:13" ht="49.2" customHeight="1">
      <c r="M57279" s="85"/>
    </row>
    <row r="57280" spans="13:13" ht="49.2" customHeight="1">
      <c r="M57280" s="85"/>
    </row>
    <row r="57281" spans="13:13" ht="49.2" customHeight="1">
      <c r="M57281" s="85"/>
    </row>
    <row r="57282" spans="13:13" ht="49.2" customHeight="1">
      <c r="M57282" s="85"/>
    </row>
    <row r="57283" spans="13:13" ht="49.2" customHeight="1">
      <c r="M57283" s="85"/>
    </row>
    <row r="57284" spans="13:13" ht="49.2" customHeight="1">
      <c r="M57284" s="85"/>
    </row>
    <row r="57285" spans="13:13" ht="49.2" customHeight="1">
      <c r="M57285" s="85"/>
    </row>
    <row r="57286" spans="13:13" ht="49.2" customHeight="1">
      <c r="M57286" s="85"/>
    </row>
    <row r="57287" spans="13:13" ht="49.2" customHeight="1">
      <c r="M57287" s="85"/>
    </row>
    <row r="57288" spans="13:13" ht="49.2" customHeight="1">
      <c r="M57288" s="85"/>
    </row>
    <row r="57289" spans="13:13" ht="49.2" customHeight="1">
      <c r="M57289" s="85"/>
    </row>
    <row r="57290" spans="13:13" ht="49.2" customHeight="1">
      <c r="M57290" s="85"/>
    </row>
    <row r="57291" spans="13:13" ht="49.2" customHeight="1">
      <c r="M57291" s="85"/>
    </row>
    <row r="57292" spans="13:13" ht="49.2" customHeight="1">
      <c r="M57292" s="85"/>
    </row>
    <row r="57293" spans="13:13" ht="49.2" customHeight="1">
      <c r="M57293" s="85"/>
    </row>
    <row r="57294" spans="13:13" ht="49.2" customHeight="1">
      <c r="M57294" s="85"/>
    </row>
    <row r="57295" spans="13:13" ht="49.2" customHeight="1">
      <c r="M57295" s="85"/>
    </row>
    <row r="57296" spans="13:13" ht="49.2" customHeight="1">
      <c r="M57296" s="85"/>
    </row>
    <row r="57297" spans="13:13" ht="49.2" customHeight="1">
      <c r="M57297" s="85"/>
    </row>
    <row r="57298" spans="13:13" ht="49.2" customHeight="1">
      <c r="M57298" s="85"/>
    </row>
    <row r="57299" spans="13:13" ht="49.2" customHeight="1">
      <c r="M57299" s="85"/>
    </row>
    <row r="57300" spans="13:13" ht="49.2" customHeight="1">
      <c r="M57300" s="85"/>
    </row>
    <row r="57301" spans="13:13" ht="49.2" customHeight="1">
      <c r="M57301" s="85"/>
    </row>
    <row r="57302" spans="13:13" ht="49.2" customHeight="1">
      <c r="M57302" s="85"/>
    </row>
    <row r="57303" spans="13:13" ht="49.2" customHeight="1">
      <c r="M57303" s="85"/>
    </row>
    <row r="57304" spans="13:13" ht="49.2" customHeight="1">
      <c r="M57304" s="85"/>
    </row>
    <row r="57305" spans="13:13" ht="49.2" customHeight="1">
      <c r="M57305" s="85"/>
    </row>
    <row r="57306" spans="13:13" ht="49.2" customHeight="1">
      <c r="M57306" s="85"/>
    </row>
    <row r="57307" spans="13:13" ht="49.2" customHeight="1">
      <c r="M57307" s="85"/>
    </row>
    <row r="57308" spans="13:13" ht="49.2" customHeight="1">
      <c r="M57308" s="85"/>
    </row>
    <row r="57309" spans="13:13" ht="49.2" customHeight="1">
      <c r="M57309" s="85"/>
    </row>
    <row r="57310" spans="13:13" ht="49.2" customHeight="1">
      <c r="M57310" s="85"/>
    </row>
    <row r="57311" spans="13:13" ht="49.2" customHeight="1">
      <c r="M57311" s="85"/>
    </row>
    <row r="57312" spans="13:13" ht="49.2" customHeight="1">
      <c r="M57312" s="85"/>
    </row>
    <row r="57313" spans="13:13" ht="49.2" customHeight="1">
      <c r="M57313" s="85"/>
    </row>
    <row r="57314" spans="13:13" ht="49.2" customHeight="1">
      <c r="M57314" s="85"/>
    </row>
    <row r="57315" spans="13:13" ht="49.2" customHeight="1">
      <c r="M57315" s="85"/>
    </row>
    <row r="57316" spans="13:13" ht="49.2" customHeight="1">
      <c r="M57316" s="85"/>
    </row>
    <row r="57317" spans="13:13" ht="49.2" customHeight="1">
      <c r="M57317" s="85"/>
    </row>
    <row r="57318" spans="13:13" ht="49.2" customHeight="1">
      <c r="M57318" s="85"/>
    </row>
    <row r="57319" spans="13:13" ht="49.2" customHeight="1">
      <c r="M57319" s="85"/>
    </row>
    <row r="57320" spans="13:13" ht="49.2" customHeight="1">
      <c r="M57320" s="85"/>
    </row>
    <row r="57321" spans="13:13" ht="49.2" customHeight="1">
      <c r="M57321" s="85"/>
    </row>
    <row r="57322" spans="13:13" ht="49.2" customHeight="1">
      <c r="M57322" s="85"/>
    </row>
    <row r="57323" spans="13:13" ht="49.2" customHeight="1">
      <c r="M57323" s="85"/>
    </row>
    <row r="57324" spans="13:13" ht="49.2" customHeight="1">
      <c r="M57324" s="85"/>
    </row>
    <row r="57325" spans="13:13" ht="49.2" customHeight="1">
      <c r="M57325" s="85"/>
    </row>
    <row r="57326" spans="13:13" ht="49.2" customHeight="1">
      <c r="M57326" s="85"/>
    </row>
    <row r="57327" spans="13:13" ht="49.2" customHeight="1">
      <c r="M57327" s="85"/>
    </row>
    <row r="57328" spans="13:13" ht="49.2" customHeight="1">
      <c r="M57328" s="85"/>
    </row>
    <row r="57329" spans="13:13" ht="49.2" customHeight="1">
      <c r="M57329" s="85"/>
    </row>
    <row r="57330" spans="13:13" ht="49.2" customHeight="1">
      <c r="M57330" s="85"/>
    </row>
    <row r="57331" spans="13:13" ht="49.2" customHeight="1">
      <c r="M57331" s="85"/>
    </row>
    <row r="57332" spans="13:13" ht="49.2" customHeight="1">
      <c r="M57332" s="85"/>
    </row>
    <row r="57333" spans="13:13" ht="49.2" customHeight="1">
      <c r="M57333" s="85"/>
    </row>
    <row r="57334" spans="13:13" ht="49.2" customHeight="1">
      <c r="M57334" s="85"/>
    </row>
    <row r="57335" spans="13:13" ht="49.2" customHeight="1">
      <c r="M57335" s="85"/>
    </row>
    <row r="57336" spans="13:13" ht="49.2" customHeight="1">
      <c r="M57336" s="85"/>
    </row>
    <row r="57337" spans="13:13" ht="49.2" customHeight="1">
      <c r="M57337" s="85"/>
    </row>
    <row r="57338" spans="13:13" ht="49.2" customHeight="1">
      <c r="M57338" s="85"/>
    </row>
    <row r="57339" spans="13:13" ht="49.2" customHeight="1">
      <c r="M57339" s="85"/>
    </row>
    <row r="57340" spans="13:13" ht="49.2" customHeight="1">
      <c r="M57340" s="85"/>
    </row>
    <row r="57341" spans="13:13" ht="49.2" customHeight="1">
      <c r="M57341" s="85"/>
    </row>
    <row r="57342" spans="13:13" ht="49.2" customHeight="1">
      <c r="M57342" s="85"/>
    </row>
    <row r="57343" spans="13:13" ht="49.2" customHeight="1">
      <c r="M57343" s="85"/>
    </row>
    <row r="57344" spans="13:13" ht="49.2" customHeight="1">
      <c r="M57344" s="85"/>
    </row>
    <row r="57345" spans="13:13" ht="49.2" customHeight="1">
      <c r="M57345" s="85"/>
    </row>
    <row r="57346" spans="13:13" ht="49.2" customHeight="1">
      <c r="M57346" s="85"/>
    </row>
    <row r="57347" spans="13:13" ht="49.2" customHeight="1">
      <c r="M57347" s="85"/>
    </row>
    <row r="57348" spans="13:13" ht="49.2" customHeight="1">
      <c r="M57348" s="85"/>
    </row>
    <row r="57349" spans="13:13" ht="49.2" customHeight="1">
      <c r="M57349" s="85"/>
    </row>
    <row r="57350" spans="13:13" ht="49.2" customHeight="1">
      <c r="M57350" s="85"/>
    </row>
    <row r="57351" spans="13:13" ht="49.2" customHeight="1">
      <c r="M57351" s="85"/>
    </row>
    <row r="57352" spans="13:13" ht="49.2" customHeight="1">
      <c r="M57352" s="85"/>
    </row>
    <row r="57353" spans="13:13" ht="49.2" customHeight="1">
      <c r="M57353" s="85"/>
    </row>
    <row r="57354" spans="13:13" ht="49.2" customHeight="1">
      <c r="M57354" s="85"/>
    </row>
    <row r="57355" spans="13:13" ht="49.2" customHeight="1">
      <c r="M57355" s="85"/>
    </row>
    <row r="57356" spans="13:13" ht="49.2" customHeight="1">
      <c r="M57356" s="85"/>
    </row>
    <row r="57357" spans="13:13" ht="49.2" customHeight="1">
      <c r="M57357" s="85"/>
    </row>
    <row r="57358" spans="13:13" ht="49.2" customHeight="1">
      <c r="M57358" s="85"/>
    </row>
    <row r="57359" spans="13:13" ht="49.2" customHeight="1">
      <c r="M57359" s="85"/>
    </row>
    <row r="57360" spans="13:13" ht="49.2" customHeight="1">
      <c r="M57360" s="85"/>
    </row>
    <row r="57361" spans="13:13" ht="49.2" customHeight="1">
      <c r="M57361" s="85"/>
    </row>
    <row r="57362" spans="13:13" ht="49.2" customHeight="1">
      <c r="M57362" s="85"/>
    </row>
    <row r="57363" spans="13:13" ht="49.2" customHeight="1">
      <c r="M57363" s="85"/>
    </row>
    <row r="57364" spans="13:13" ht="49.2" customHeight="1">
      <c r="M57364" s="85"/>
    </row>
    <row r="57365" spans="13:13" ht="49.2" customHeight="1">
      <c r="M57365" s="85"/>
    </row>
    <row r="57366" spans="13:13" ht="49.2" customHeight="1">
      <c r="M57366" s="85"/>
    </row>
    <row r="57367" spans="13:13" ht="49.2" customHeight="1">
      <c r="M57367" s="85"/>
    </row>
    <row r="57368" spans="13:13" ht="49.2" customHeight="1">
      <c r="M57368" s="85"/>
    </row>
    <row r="57369" spans="13:13" ht="49.2" customHeight="1">
      <c r="M57369" s="85"/>
    </row>
    <row r="57370" spans="13:13" ht="49.2" customHeight="1">
      <c r="M57370" s="85"/>
    </row>
    <row r="57371" spans="13:13" ht="49.2" customHeight="1">
      <c r="M57371" s="85"/>
    </row>
    <row r="57372" spans="13:13" ht="49.2" customHeight="1">
      <c r="M57372" s="85"/>
    </row>
    <row r="57373" spans="13:13" ht="49.2" customHeight="1">
      <c r="M57373" s="85"/>
    </row>
    <row r="57374" spans="13:13" ht="49.2" customHeight="1">
      <c r="M57374" s="85"/>
    </row>
    <row r="57375" spans="13:13" ht="49.2" customHeight="1">
      <c r="M57375" s="85"/>
    </row>
    <row r="57376" spans="13:13" ht="49.2" customHeight="1">
      <c r="M57376" s="85"/>
    </row>
    <row r="57377" spans="13:13" ht="49.2" customHeight="1">
      <c r="M57377" s="85"/>
    </row>
    <row r="57378" spans="13:13" ht="49.2" customHeight="1">
      <c r="M57378" s="85"/>
    </row>
    <row r="57379" spans="13:13" ht="49.2" customHeight="1">
      <c r="M57379" s="85"/>
    </row>
    <row r="57380" spans="13:13" ht="49.2" customHeight="1">
      <c r="M57380" s="85"/>
    </row>
    <row r="57381" spans="13:13" ht="49.2" customHeight="1">
      <c r="M57381" s="85"/>
    </row>
    <row r="57382" spans="13:13" ht="49.2" customHeight="1">
      <c r="M57382" s="85"/>
    </row>
    <row r="57383" spans="13:13" ht="49.2" customHeight="1">
      <c r="M57383" s="85"/>
    </row>
    <row r="57384" spans="13:13" ht="49.2" customHeight="1">
      <c r="M57384" s="85"/>
    </row>
    <row r="57385" spans="13:13" ht="49.2" customHeight="1">
      <c r="M57385" s="85"/>
    </row>
    <row r="57386" spans="13:13" ht="49.2" customHeight="1">
      <c r="M57386" s="85"/>
    </row>
    <row r="57387" spans="13:13" ht="49.2" customHeight="1">
      <c r="M57387" s="85"/>
    </row>
    <row r="57388" spans="13:13" ht="49.2" customHeight="1">
      <c r="M57388" s="85"/>
    </row>
    <row r="57389" spans="13:13" ht="49.2" customHeight="1">
      <c r="M57389" s="85"/>
    </row>
    <row r="57390" spans="13:13" ht="49.2" customHeight="1">
      <c r="M57390" s="85"/>
    </row>
    <row r="57391" spans="13:13" ht="49.2" customHeight="1">
      <c r="M57391" s="85"/>
    </row>
    <row r="57392" spans="13:13" ht="49.2" customHeight="1">
      <c r="M57392" s="85"/>
    </row>
    <row r="57393" spans="13:13" ht="49.2" customHeight="1">
      <c r="M57393" s="85"/>
    </row>
    <row r="57394" spans="13:13" ht="49.2" customHeight="1">
      <c r="M57394" s="85"/>
    </row>
    <row r="57395" spans="13:13" ht="49.2" customHeight="1">
      <c r="M57395" s="85"/>
    </row>
    <row r="57396" spans="13:13" ht="49.2" customHeight="1">
      <c r="M57396" s="85"/>
    </row>
    <row r="57397" spans="13:13" ht="49.2" customHeight="1">
      <c r="M57397" s="85"/>
    </row>
    <row r="57398" spans="13:13" ht="49.2" customHeight="1">
      <c r="M57398" s="85"/>
    </row>
    <row r="57399" spans="13:13" ht="49.2" customHeight="1">
      <c r="M57399" s="85"/>
    </row>
    <row r="57400" spans="13:13" ht="49.2" customHeight="1">
      <c r="M57400" s="85"/>
    </row>
    <row r="57401" spans="13:13" ht="49.2" customHeight="1">
      <c r="M57401" s="85"/>
    </row>
    <row r="57402" spans="13:13" ht="49.2" customHeight="1">
      <c r="M57402" s="85"/>
    </row>
    <row r="57403" spans="13:13" ht="49.2" customHeight="1">
      <c r="M57403" s="85"/>
    </row>
    <row r="57404" spans="13:13" ht="49.2" customHeight="1">
      <c r="M57404" s="85"/>
    </row>
    <row r="57405" spans="13:13" ht="49.2" customHeight="1">
      <c r="M57405" s="85"/>
    </row>
    <row r="57406" spans="13:13" ht="49.2" customHeight="1">
      <c r="M57406" s="85"/>
    </row>
    <row r="57407" spans="13:13" ht="49.2" customHeight="1">
      <c r="M57407" s="85"/>
    </row>
    <row r="57408" spans="13:13" ht="49.2" customHeight="1">
      <c r="M57408" s="85"/>
    </row>
    <row r="57409" spans="13:13" ht="49.2" customHeight="1">
      <c r="M57409" s="85"/>
    </row>
    <row r="57410" spans="13:13" ht="49.2" customHeight="1">
      <c r="M57410" s="85"/>
    </row>
    <row r="57411" spans="13:13" ht="49.2" customHeight="1">
      <c r="M57411" s="85"/>
    </row>
    <row r="57412" spans="13:13" ht="49.2" customHeight="1">
      <c r="M57412" s="85"/>
    </row>
    <row r="57413" spans="13:13" ht="49.2" customHeight="1">
      <c r="M57413" s="85"/>
    </row>
    <row r="57414" spans="13:13" ht="49.2" customHeight="1">
      <c r="M57414" s="85"/>
    </row>
    <row r="57415" spans="13:13" ht="49.2" customHeight="1">
      <c r="M57415" s="85"/>
    </row>
    <row r="57416" spans="13:13" ht="49.2" customHeight="1">
      <c r="M57416" s="85"/>
    </row>
    <row r="57417" spans="13:13" ht="49.2" customHeight="1">
      <c r="M57417" s="85"/>
    </row>
    <row r="57418" spans="13:13" ht="49.2" customHeight="1">
      <c r="M57418" s="85"/>
    </row>
    <row r="57419" spans="13:13" ht="49.2" customHeight="1">
      <c r="M57419" s="85"/>
    </row>
    <row r="57420" spans="13:13" ht="49.2" customHeight="1">
      <c r="M57420" s="85"/>
    </row>
    <row r="57421" spans="13:13" ht="49.2" customHeight="1">
      <c r="M57421" s="85"/>
    </row>
    <row r="57422" spans="13:13" ht="49.2" customHeight="1">
      <c r="M57422" s="85"/>
    </row>
    <row r="57423" spans="13:13" ht="49.2" customHeight="1">
      <c r="M57423" s="85"/>
    </row>
    <row r="57424" spans="13:13" ht="49.2" customHeight="1">
      <c r="M57424" s="85"/>
    </row>
    <row r="57425" spans="13:13" ht="49.2" customHeight="1">
      <c r="M57425" s="85"/>
    </row>
    <row r="57426" spans="13:13" ht="49.2" customHeight="1">
      <c r="M57426" s="85"/>
    </row>
    <row r="57427" spans="13:13" ht="49.2" customHeight="1">
      <c r="M57427" s="85"/>
    </row>
    <row r="57428" spans="13:13" ht="49.2" customHeight="1">
      <c r="M57428" s="85"/>
    </row>
    <row r="57429" spans="13:13" ht="49.2" customHeight="1">
      <c r="M57429" s="85"/>
    </row>
    <row r="57430" spans="13:13" ht="49.2" customHeight="1">
      <c r="M57430" s="85"/>
    </row>
    <row r="57431" spans="13:13" ht="49.2" customHeight="1">
      <c r="M57431" s="85"/>
    </row>
    <row r="57432" spans="13:13" ht="49.2" customHeight="1">
      <c r="M57432" s="85"/>
    </row>
    <row r="57433" spans="13:13" ht="49.2" customHeight="1">
      <c r="M57433" s="85"/>
    </row>
    <row r="57434" spans="13:13" ht="49.2" customHeight="1">
      <c r="M57434" s="85"/>
    </row>
    <row r="57435" spans="13:13" ht="49.2" customHeight="1">
      <c r="M57435" s="85"/>
    </row>
    <row r="57436" spans="13:13" ht="49.2" customHeight="1">
      <c r="M57436" s="85"/>
    </row>
    <row r="57437" spans="13:13" ht="49.2" customHeight="1">
      <c r="M57437" s="85"/>
    </row>
    <row r="57438" spans="13:13" ht="49.2" customHeight="1">
      <c r="M57438" s="85"/>
    </row>
    <row r="57439" spans="13:13" ht="49.2" customHeight="1">
      <c r="M57439" s="85"/>
    </row>
    <row r="57440" spans="13:13" ht="49.2" customHeight="1">
      <c r="M57440" s="85"/>
    </row>
    <row r="57441" spans="13:13" ht="49.2" customHeight="1">
      <c r="M57441" s="85"/>
    </row>
    <row r="57442" spans="13:13" ht="49.2" customHeight="1">
      <c r="M57442" s="85"/>
    </row>
    <row r="57443" spans="13:13" ht="49.2" customHeight="1">
      <c r="M57443" s="85"/>
    </row>
    <row r="57444" spans="13:13" ht="49.2" customHeight="1">
      <c r="M57444" s="85"/>
    </row>
    <row r="57445" spans="13:13" ht="49.2" customHeight="1">
      <c r="M57445" s="85"/>
    </row>
    <row r="57446" spans="13:13" ht="49.2" customHeight="1">
      <c r="M57446" s="85"/>
    </row>
    <row r="57447" spans="13:13" ht="49.2" customHeight="1">
      <c r="M57447" s="85"/>
    </row>
    <row r="57448" spans="13:13" ht="49.2" customHeight="1">
      <c r="M57448" s="85"/>
    </row>
    <row r="57449" spans="13:13" ht="49.2" customHeight="1">
      <c r="M57449" s="85"/>
    </row>
    <row r="57450" spans="13:13" ht="49.2" customHeight="1">
      <c r="M57450" s="85"/>
    </row>
    <row r="57451" spans="13:13" ht="49.2" customHeight="1">
      <c r="M57451" s="85"/>
    </row>
    <row r="57452" spans="13:13" ht="49.2" customHeight="1">
      <c r="M57452" s="85"/>
    </row>
    <row r="57453" spans="13:13" ht="49.2" customHeight="1">
      <c r="M57453" s="85"/>
    </row>
    <row r="57454" spans="13:13" ht="49.2" customHeight="1">
      <c r="M57454" s="85"/>
    </row>
    <row r="57455" spans="13:13" ht="49.2" customHeight="1">
      <c r="M57455" s="85"/>
    </row>
    <row r="57456" spans="13:13" ht="49.2" customHeight="1">
      <c r="M57456" s="85"/>
    </row>
    <row r="57457" spans="13:13" ht="49.2" customHeight="1">
      <c r="M57457" s="85"/>
    </row>
    <row r="57458" spans="13:13" ht="49.2" customHeight="1">
      <c r="M57458" s="85"/>
    </row>
    <row r="57459" spans="13:13" ht="49.2" customHeight="1">
      <c r="M57459" s="85"/>
    </row>
    <row r="57460" spans="13:13" ht="49.2" customHeight="1">
      <c r="M57460" s="85"/>
    </row>
    <row r="57461" spans="13:13" ht="49.2" customHeight="1">
      <c r="M57461" s="85"/>
    </row>
    <row r="57462" spans="13:13" ht="49.2" customHeight="1">
      <c r="M57462" s="85"/>
    </row>
    <row r="57463" spans="13:13" ht="49.2" customHeight="1">
      <c r="M57463" s="85"/>
    </row>
    <row r="57464" spans="13:13" ht="49.2" customHeight="1">
      <c r="M57464" s="85"/>
    </row>
    <row r="57465" spans="13:13" ht="49.2" customHeight="1">
      <c r="M57465" s="85"/>
    </row>
    <row r="57466" spans="13:13" ht="49.2" customHeight="1">
      <c r="M57466" s="85"/>
    </row>
    <row r="57467" spans="13:13" ht="49.2" customHeight="1">
      <c r="M57467" s="85"/>
    </row>
    <row r="57468" spans="13:13" ht="49.2" customHeight="1">
      <c r="M57468" s="85"/>
    </row>
    <row r="57469" spans="13:13" ht="49.2" customHeight="1">
      <c r="M57469" s="85"/>
    </row>
    <row r="57470" spans="13:13" ht="49.2" customHeight="1">
      <c r="M57470" s="85"/>
    </row>
    <row r="57471" spans="13:13" ht="49.2" customHeight="1">
      <c r="M57471" s="85"/>
    </row>
    <row r="57472" spans="13:13" ht="49.2" customHeight="1">
      <c r="M57472" s="85"/>
    </row>
    <row r="57473" spans="13:13" ht="49.2" customHeight="1">
      <c r="M57473" s="85"/>
    </row>
    <row r="57474" spans="13:13" ht="49.2" customHeight="1">
      <c r="M57474" s="85"/>
    </row>
    <row r="57475" spans="13:13" ht="49.2" customHeight="1">
      <c r="M57475" s="85"/>
    </row>
    <row r="57476" spans="13:13" ht="49.2" customHeight="1">
      <c r="M57476" s="85"/>
    </row>
    <row r="57477" spans="13:13" ht="49.2" customHeight="1">
      <c r="M57477" s="85"/>
    </row>
    <row r="57478" spans="13:13" ht="49.2" customHeight="1">
      <c r="M57478" s="85"/>
    </row>
    <row r="57479" spans="13:13" ht="49.2" customHeight="1">
      <c r="M57479" s="85"/>
    </row>
    <row r="57480" spans="13:13" ht="49.2" customHeight="1">
      <c r="M57480" s="85"/>
    </row>
    <row r="57481" spans="13:13" ht="49.2" customHeight="1">
      <c r="M57481" s="85"/>
    </row>
    <row r="57482" spans="13:13" ht="49.2" customHeight="1">
      <c r="M57482" s="85"/>
    </row>
    <row r="57483" spans="13:13" ht="49.2" customHeight="1">
      <c r="M57483" s="85"/>
    </row>
    <row r="57484" spans="13:13" ht="49.2" customHeight="1">
      <c r="M57484" s="85"/>
    </row>
    <row r="57485" spans="13:13" ht="49.2" customHeight="1">
      <c r="M57485" s="85"/>
    </row>
    <row r="57486" spans="13:13" ht="49.2" customHeight="1">
      <c r="M57486" s="85"/>
    </row>
    <row r="57487" spans="13:13" ht="49.2" customHeight="1">
      <c r="M57487" s="85"/>
    </row>
    <row r="57488" spans="13:13" ht="49.2" customHeight="1">
      <c r="M57488" s="85"/>
    </row>
    <row r="57489" spans="13:13" ht="49.2" customHeight="1">
      <c r="M57489" s="85"/>
    </row>
    <row r="57490" spans="13:13" ht="49.2" customHeight="1">
      <c r="M57490" s="85"/>
    </row>
    <row r="57491" spans="13:13" ht="49.2" customHeight="1">
      <c r="M57491" s="85"/>
    </row>
    <row r="57492" spans="13:13" ht="49.2" customHeight="1">
      <c r="M57492" s="85"/>
    </row>
    <row r="57493" spans="13:13" ht="49.2" customHeight="1">
      <c r="M57493" s="85"/>
    </row>
    <row r="57494" spans="13:13" ht="49.2" customHeight="1">
      <c r="M57494" s="85"/>
    </row>
    <row r="57495" spans="13:13" ht="49.2" customHeight="1">
      <c r="M57495" s="85"/>
    </row>
    <row r="57496" spans="13:13" ht="49.2" customHeight="1">
      <c r="M57496" s="85"/>
    </row>
    <row r="57497" spans="13:13" ht="49.2" customHeight="1">
      <c r="M57497" s="85"/>
    </row>
    <row r="57498" spans="13:13" ht="49.2" customHeight="1">
      <c r="M57498" s="85"/>
    </row>
    <row r="57499" spans="13:13" ht="49.2" customHeight="1">
      <c r="M57499" s="85"/>
    </row>
    <row r="57500" spans="13:13" ht="49.2" customHeight="1">
      <c r="M57500" s="85"/>
    </row>
    <row r="57501" spans="13:13" ht="49.2" customHeight="1">
      <c r="M57501" s="85"/>
    </row>
    <row r="57502" spans="13:13" ht="49.2" customHeight="1">
      <c r="M57502" s="85"/>
    </row>
    <row r="57503" spans="13:13" ht="49.2" customHeight="1">
      <c r="M57503" s="85"/>
    </row>
    <row r="57504" spans="13:13" ht="49.2" customHeight="1">
      <c r="M57504" s="85"/>
    </row>
    <row r="57505" spans="13:13" ht="49.2" customHeight="1">
      <c r="M57505" s="85"/>
    </row>
    <row r="57506" spans="13:13" ht="49.2" customHeight="1">
      <c r="M57506" s="85"/>
    </row>
    <row r="57507" spans="13:13" ht="49.2" customHeight="1">
      <c r="M57507" s="85"/>
    </row>
    <row r="57508" spans="13:13" ht="49.2" customHeight="1">
      <c r="M57508" s="85"/>
    </row>
    <row r="57509" spans="13:13" ht="49.2" customHeight="1">
      <c r="M57509" s="85"/>
    </row>
    <row r="57510" spans="13:13" ht="49.2" customHeight="1">
      <c r="M57510" s="85"/>
    </row>
    <row r="57511" spans="13:13" ht="49.2" customHeight="1">
      <c r="M57511" s="85"/>
    </row>
    <row r="57512" spans="13:13" ht="49.2" customHeight="1">
      <c r="M57512" s="85"/>
    </row>
    <row r="57513" spans="13:13" ht="49.2" customHeight="1">
      <c r="M57513" s="85"/>
    </row>
    <row r="57514" spans="13:13" ht="49.2" customHeight="1">
      <c r="M57514" s="85"/>
    </row>
    <row r="57515" spans="13:13" ht="49.2" customHeight="1">
      <c r="M57515" s="85"/>
    </row>
    <row r="57516" spans="13:13" ht="49.2" customHeight="1">
      <c r="M57516" s="85"/>
    </row>
    <row r="57517" spans="13:13" ht="49.2" customHeight="1">
      <c r="M57517" s="85"/>
    </row>
    <row r="57518" spans="13:13" ht="49.2" customHeight="1">
      <c r="M57518" s="85"/>
    </row>
    <row r="57519" spans="13:13" ht="49.2" customHeight="1">
      <c r="M57519" s="85"/>
    </row>
    <row r="57520" spans="13:13" ht="49.2" customHeight="1">
      <c r="M57520" s="85"/>
    </row>
    <row r="57521" spans="13:13" ht="49.2" customHeight="1">
      <c r="M57521" s="85"/>
    </row>
    <row r="57522" spans="13:13" ht="49.2" customHeight="1">
      <c r="M57522" s="85"/>
    </row>
    <row r="57523" spans="13:13" ht="49.2" customHeight="1">
      <c r="M57523" s="85"/>
    </row>
    <row r="57524" spans="13:13" ht="49.2" customHeight="1">
      <c r="M57524" s="85"/>
    </row>
    <row r="57525" spans="13:13" ht="49.2" customHeight="1">
      <c r="M57525" s="85"/>
    </row>
    <row r="57526" spans="13:13" ht="49.2" customHeight="1">
      <c r="M57526" s="85"/>
    </row>
    <row r="57527" spans="13:13" ht="49.2" customHeight="1">
      <c r="M57527" s="85"/>
    </row>
    <row r="57528" spans="13:13" ht="49.2" customHeight="1">
      <c r="M57528" s="85"/>
    </row>
    <row r="57529" spans="13:13" ht="49.2" customHeight="1">
      <c r="M57529" s="85"/>
    </row>
    <row r="57530" spans="13:13" ht="49.2" customHeight="1">
      <c r="M57530" s="85"/>
    </row>
    <row r="57531" spans="13:13" ht="49.2" customHeight="1">
      <c r="M57531" s="85"/>
    </row>
    <row r="57532" spans="13:13" ht="49.2" customHeight="1">
      <c r="M57532" s="85"/>
    </row>
    <row r="57533" spans="13:13" ht="49.2" customHeight="1">
      <c r="M57533" s="85"/>
    </row>
    <row r="57534" spans="13:13" ht="49.2" customHeight="1">
      <c r="M57534" s="85"/>
    </row>
    <row r="57535" spans="13:13" ht="49.2" customHeight="1">
      <c r="M57535" s="85"/>
    </row>
    <row r="57536" spans="13:13" ht="49.2" customHeight="1">
      <c r="M57536" s="85"/>
    </row>
    <row r="57537" spans="13:13" ht="49.2" customHeight="1">
      <c r="M57537" s="85"/>
    </row>
    <row r="57538" spans="13:13" ht="49.2" customHeight="1">
      <c r="M57538" s="85"/>
    </row>
    <row r="57539" spans="13:13" ht="49.2" customHeight="1">
      <c r="M57539" s="85"/>
    </row>
    <row r="57540" spans="13:13" ht="49.2" customHeight="1">
      <c r="M57540" s="85"/>
    </row>
    <row r="57541" spans="13:13" ht="49.2" customHeight="1">
      <c r="M57541" s="85"/>
    </row>
    <row r="57542" spans="13:13" ht="49.2" customHeight="1">
      <c r="M57542" s="85"/>
    </row>
    <row r="57543" spans="13:13" ht="49.2" customHeight="1">
      <c r="M57543" s="85"/>
    </row>
    <row r="57544" spans="13:13" ht="49.2" customHeight="1">
      <c r="M57544" s="85"/>
    </row>
    <row r="57545" spans="13:13" ht="49.2" customHeight="1">
      <c r="M57545" s="85"/>
    </row>
    <row r="57546" spans="13:13" ht="49.2" customHeight="1">
      <c r="M57546" s="85"/>
    </row>
    <row r="57547" spans="13:13" ht="49.2" customHeight="1">
      <c r="M57547" s="85"/>
    </row>
    <row r="57548" spans="13:13" ht="49.2" customHeight="1">
      <c r="M57548" s="85"/>
    </row>
    <row r="57549" spans="13:13" ht="49.2" customHeight="1">
      <c r="M57549" s="85"/>
    </row>
    <row r="57550" spans="13:13" ht="49.2" customHeight="1">
      <c r="M57550" s="85"/>
    </row>
    <row r="57551" spans="13:13" ht="49.2" customHeight="1">
      <c r="M57551" s="85"/>
    </row>
    <row r="57552" spans="13:13" ht="49.2" customHeight="1">
      <c r="M57552" s="85"/>
    </row>
    <row r="57553" spans="13:13" ht="49.2" customHeight="1">
      <c r="M57553" s="85"/>
    </row>
    <row r="57554" spans="13:13" ht="49.2" customHeight="1">
      <c r="M57554" s="85"/>
    </row>
    <row r="57555" spans="13:13" ht="49.2" customHeight="1">
      <c r="M57555" s="85"/>
    </row>
    <row r="57556" spans="13:13" ht="49.2" customHeight="1">
      <c r="M57556" s="85"/>
    </row>
    <row r="57557" spans="13:13" ht="49.2" customHeight="1">
      <c r="M57557" s="85"/>
    </row>
    <row r="57558" spans="13:13" ht="49.2" customHeight="1">
      <c r="M57558" s="85"/>
    </row>
    <row r="57559" spans="13:13" ht="49.2" customHeight="1">
      <c r="M57559" s="85"/>
    </row>
    <row r="57560" spans="13:13" ht="49.2" customHeight="1">
      <c r="M57560" s="85"/>
    </row>
    <row r="57561" spans="13:13" ht="49.2" customHeight="1">
      <c r="M57561" s="85"/>
    </row>
    <row r="57562" spans="13:13" ht="49.2" customHeight="1">
      <c r="M57562" s="85"/>
    </row>
    <row r="57563" spans="13:13" ht="49.2" customHeight="1">
      <c r="M57563" s="85"/>
    </row>
    <row r="57564" spans="13:13" ht="49.2" customHeight="1">
      <c r="M57564" s="85"/>
    </row>
    <row r="57565" spans="13:13" ht="49.2" customHeight="1">
      <c r="M57565" s="85"/>
    </row>
    <row r="57566" spans="13:13" ht="49.2" customHeight="1">
      <c r="M57566" s="85"/>
    </row>
    <row r="57567" spans="13:13" ht="49.2" customHeight="1">
      <c r="M57567" s="85"/>
    </row>
    <row r="57568" spans="13:13" ht="49.2" customHeight="1">
      <c r="M57568" s="85"/>
    </row>
    <row r="57569" spans="13:13" ht="49.2" customHeight="1">
      <c r="M57569" s="85"/>
    </row>
    <row r="57570" spans="13:13" ht="49.2" customHeight="1">
      <c r="M57570" s="85"/>
    </row>
    <row r="57571" spans="13:13" ht="49.2" customHeight="1">
      <c r="M57571" s="85"/>
    </row>
    <row r="57572" spans="13:13" ht="49.2" customHeight="1">
      <c r="M57572" s="85"/>
    </row>
    <row r="57573" spans="13:13" ht="49.2" customHeight="1">
      <c r="M57573" s="85"/>
    </row>
    <row r="57574" spans="13:13" ht="49.2" customHeight="1">
      <c r="M57574" s="85"/>
    </row>
    <row r="57575" spans="13:13" ht="49.2" customHeight="1">
      <c r="M57575" s="85"/>
    </row>
    <row r="57576" spans="13:13" ht="49.2" customHeight="1">
      <c r="M57576" s="85"/>
    </row>
    <row r="57577" spans="13:13" ht="49.2" customHeight="1">
      <c r="M57577" s="85"/>
    </row>
    <row r="57578" spans="13:13" ht="49.2" customHeight="1">
      <c r="M57578" s="85"/>
    </row>
    <row r="57579" spans="13:13" ht="49.2" customHeight="1">
      <c r="M57579" s="85"/>
    </row>
    <row r="57580" spans="13:13" ht="49.2" customHeight="1">
      <c r="M57580" s="85"/>
    </row>
    <row r="57581" spans="13:13" ht="49.2" customHeight="1">
      <c r="M57581" s="85"/>
    </row>
    <row r="57582" spans="13:13" ht="49.2" customHeight="1">
      <c r="M57582" s="85"/>
    </row>
    <row r="57583" spans="13:13" ht="49.2" customHeight="1">
      <c r="M57583" s="85"/>
    </row>
    <row r="57584" spans="13:13" ht="49.2" customHeight="1">
      <c r="M57584" s="85"/>
    </row>
    <row r="57585" spans="13:13" ht="49.2" customHeight="1">
      <c r="M57585" s="85"/>
    </row>
    <row r="57586" spans="13:13" ht="49.2" customHeight="1">
      <c r="M57586" s="85"/>
    </row>
    <row r="57587" spans="13:13" ht="49.2" customHeight="1">
      <c r="M57587" s="85"/>
    </row>
    <row r="57588" spans="13:13" ht="49.2" customHeight="1">
      <c r="M57588" s="85"/>
    </row>
    <row r="57589" spans="13:13" ht="49.2" customHeight="1">
      <c r="M57589" s="85"/>
    </row>
    <row r="57590" spans="13:13" ht="49.2" customHeight="1">
      <c r="M57590" s="85"/>
    </row>
    <row r="57591" spans="13:13" ht="49.2" customHeight="1">
      <c r="M57591" s="85"/>
    </row>
    <row r="57592" spans="13:13" ht="49.2" customHeight="1">
      <c r="M57592" s="85"/>
    </row>
    <row r="57593" spans="13:13" ht="49.2" customHeight="1">
      <c r="M57593" s="85"/>
    </row>
    <row r="57594" spans="13:13" ht="49.2" customHeight="1">
      <c r="M57594" s="85"/>
    </row>
    <row r="57595" spans="13:13" ht="49.2" customHeight="1">
      <c r="M57595" s="85"/>
    </row>
    <row r="57596" spans="13:13" ht="49.2" customHeight="1">
      <c r="M57596" s="85"/>
    </row>
    <row r="57597" spans="13:13" ht="49.2" customHeight="1">
      <c r="M57597" s="85"/>
    </row>
    <row r="57598" spans="13:13" ht="49.2" customHeight="1">
      <c r="M57598" s="85"/>
    </row>
    <row r="57599" spans="13:13" ht="49.2" customHeight="1">
      <c r="M57599" s="85"/>
    </row>
    <row r="57600" spans="13:13" ht="49.2" customHeight="1">
      <c r="M57600" s="85"/>
    </row>
    <row r="57601" spans="13:13" ht="49.2" customHeight="1">
      <c r="M57601" s="85"/>
    </row>
    <row r="57602" spans="13:13" ht="49.2" customHeight="1">
      <c r="M57602" s="85"/>
    </row>
    <row r="57603" spans="13:13" ht="49.2" customHeight="1">
      <c r="M57603" s="85"/>
    </row>
    <row r="57604" spans="13:13" ht="49.2" customHeight="1">
      <c r="M57604" s="85"/>
    </row>
    <row r="57605" spans="13:13" ht="49.2" customHeight="1">
      <c r="M57605" s="85"/>
    </row>
    <row r="57606" spans="13:13" ht="49.2" customHeight="1">
      <c r="M57606" s="85"/>
    </row>
    <row r="57607" spans="13:13" ht="49.2" customHeight="1">
      <c r="M57607" s="85"/>
    </row>
    <row r="57608" spans="13:13" ht="49.2" customHeight="1">
      <c r="M57608" s="85"/>
    </row>
    <row r="57609" spans="13:13" ht="49.2" customHeight="1">
      <c r="M57609" s="85"/>
    </row>
    <row r="57610" spans="13:13" ht="49.2" customHeight="1">
      <c r="M57610" s="85"/>
    </row>
    <row r="57611" spans="13:13" ht="49.2" customHeight="1">
      <c r="M57611" s="85"/>
    </row>
    <row r="57612" spans="13:13" ht="49.2" customHeight="1">
      <c r="M57612" s="85"/>
    </row>
    <row r="57613" spans="13:13" ht="49.2" customHeight="1">
      <c r="M57613" s="85"/>
    </row>
    <row r="57614" spans="13:13" ht="49.2" customHeight="1">
      <c r="M57614" s="85"/>
    </row>
    <row r="57615" spans="13:13" ht="49.2" customHeight="1">
      <c r="M57615" s="85"/>
    </row>
    <row r="57616" spans="13:13" ht="49.2" customHeight="1">
      <c r="M57616" s="85"/>
    </row>
    <row r="57617" spans="13:13" ht="49.2" customHeight="1">
      <c r="M57617" s="85"/>
    </row>
    <row r="57618" spans="13:13" ht="49.2" customHeight="1">
      <c r="M57618" s="85"/>
    </row>
    <row r="57619" spans="13:13" ht="49.2" customHeight="1">
      <c r="M57619" s="85"/>
    </row>
    <row r="57620" spans="13:13" ht="49.2" customHeight="1">
      <c r="M57620" s="85"/>
    </row>
    <row r="57621" spans="13:13" ht="49.2" customHeight="1">
      <c r="M57621" s="85"/>
    </row>
    <row r="57622" spans="13:13" ht="49.2" customHeight="1">
      <c r="M57622" s="85"/>
    </row>
    <row r="57623" spans="13:13" ht="49.2" customHeight="1">
      <c r="M57623" s="85"/>
    </row>
    <row r="57624" spans="13:13" ht="49.2" customHeight="1">
      <c r="M57624" s="85"/>
    </row>
    <row r="57625" spans="13:13" ht="49.2" customHeight="1">
      <c r="M57625" s="85"/>
    </row>
    <row r="57626" spans="13:13" ht="49.2" customHeight="1">
      <c r="M57626" s="85"/>
    </row>
    <row r="57627" spans="13:13" ht="49.2" customHeight="1">
      <c r="M57627" s="85"/>
    </row>
    <row r="57628" spans="13:13" ht="49.2" customHeight="1">
      <c r="M57628" s="85"/>
    </row>
    <row r="57629" spans="13:13" ht="49.2" customHeight="1">
      <c r="M57629" s="85"/>
    </row>
    <row r="57630" spans="13:13" ht="49.2" customHeight="1">
      <c r="M57630" s="85"/>
    </row>
    <row r="57631" spans="13:13" ht="49.2" customHeight="1">
      <c r="M57631" s="85"/>
    </row>
    <row r="57632" spans="13:13" ht="49.2" customHeight="1">
      <c r="M57632" s="85"/>
    </row>
    <row r="57633" spans="13:13" ht="49.2" customHeight="1">
      <c r="M57633" s="85"/>
    </row>
    <row r="57634" spans="13:13" ht="49.2" customHeight="1">
      <c r="M57634" s="85"/>
    </row>
    <row r="57635" spans="13:13" ht="49.2" customHeight="1">
      <c r="M57635" s="85"/>
    </row>
    <row r="57636" spans="13:13" ht="49.2" customHeight="1">
      <c r="M57636" s="85"/>
    </row>
    <row r="57637" spans="13:13" ht="49.2" customHeight="1">
      <c r="M57637" s="85"/>
    </row>
    <row r="57638" spans="13:13" ht="49.2" customHeight="1">
      <c r="M57638" s="85"/>
    </row>
    <row r="57639" spans="13:13" ht="49.2" customHeight="1">
      <c r="M57639" s="85"/>
    </row>
    <row r="57640" spans="13:13" ht="49.2" customHeight="1">
      <c r="M57640" s="85"/>
    </row>
    <row r="57641" spans="13:13" ht="49.2" customHeight="1">
      <c r="M57641" s="85"/>
    </row>
    <row r="57642" spans="13:13" ht="49.2" customHeight="1">
      <c r="M57642" s="85"/>
    </row>
    <row r="57643" spans="13:13" ht="49.2" customHeight="1">
      <c r="M57643" s="85"/>
    </row>
    <row r="57644" spans="13:13" ht="49.2" customHeight="1">
      <c r="M57644" s="85"/>
    </row>
    <row r="57645" spans="13:13" ht="49.2" customHeight="1">
      <c r="M57645" s="85"/>
    </row>
    <row r="57646" spans="13:13" ht="49.2" customHeight="1">
      <c r="M57646" s="85"/>
    </row>
    <row r="57647" spans="13:13" ht="49.2" customHeight="1">
      <c r="M57647" s="85"/>
    </row>
    <row r="57648" spans="13:13" ht="49.2" customHeight="1">
      <c r="M57648" s="85"/>
    </row>
    <row r="57649" spans="13:13" ht="49.2" customHeight="1">
      <c r="M57649" s="85"/>
    </row>
    <row r="57650" spans="13:13" ht="49.2" customHeight="1">
      <c r="M57650" s="85"/>
    </row>
    <row r="57651" spans="13:13" ht="49.2" customHeight="1">
      <c r="M57651" s="85"/>
    </row>
    <row r="57652" spans="13:13" ht="49.2" customHeight="1">
      <c r="M57652" s="85"/>
    </row>
    <row r="57653" spans="13:13" ht="49.2" customHeight="1">
      <c r="M57653" s="85"/>
    </row>
    <row r="57654" spans="13:13" ht="49.2" customHeight="1">
      <c r="M57654" s="85"/>
    </row>
    <row r="57655" spans="13:13" ht="49.2" customHeight="1">
      <c r="M57655" s="85"/>
    </row>
    <row r="57656" spans="13:13" ht="49.2" customHeight="1">
      <c r="M57656" s="85"/>
    </row>
    <row r="57657" spans="13:13" ht="49.2" customHeight="1">
      <c r="M57657" s="85"/>
    </row>
    <row r="57658" spans="13:13" ht="49.2" customHeight="1">
      <c r="M57658" s="85"/>
    </row>
    <row r="57659" spans="13:13" ht="49.2" customHeight="1">
      <c r="M57659" s="85"/>
    </row>
    <row r="57660" spans="13:13" ht="49.2" customHeight="1">
      <c r="M57660" s="85"/>
    </row>
    <row r="57661" spans="13:13" ht="49.2" customHeight="1">
      <c r="M57661" s="85"/>
    </row>
    <row r="57662" spans="13:13" ht="49.2" customHeight="1">
      <c r="M57662" s="85"/>
    </row>
    <row r="57663" spans="13:13" ht="49.2" customHeight="1">
      <c r="M57663" s="85"/>
    </row>
    <row r="57664" spans="13:13" ht="49.2" customHeight="1">
      <c r="M57664" s="85"/>
    </row>
    <row r="57665" spans="13:13" ht="49.2" customHeight="1">
      <c r="M57665" s="85"/>
    </row>
    <row r="57666" spans="13:13" ht="49.2" customHeight="1">
      <c r="M57666" s="85"/>
    </row>
    <row r="57667" spans="13:13" ht="49.2" customHeight="1">
      <c r="M57667" s="85"/>
    </row>
    <row r="57668" spans="13:13" ht="49.2" customHeight="1">
      <c r="M57668" s="85"/>
    </row>
    <row r="57669" spans="13:13" ht="49.2" customHeight="1">
      <c r="M57669" s="85"/>
    </row>
    <row r="57670" spans="13:13" ht="49.2" customHeight="1">
      <c r="M57670" s="85"/>
    </row>
    <row r="57671" spans="13:13" ht="49.2" customHeight="1">
      <c r="M57671" s="85"/>
    </row>
    <row r="57672" spans="13:13" ht="49.2" customHeight="1">
      <c r="M57672" s="85"/>
    </row>
    <row r="57673" spans="13:13" ht="49.2" customHeight="1">
      <c r="M57673" s="85"/>
    </row>
    <row r="57674" spans="13:13" ht="49.2" customHeight="1">
      <c r="M57674" s="85"/>
    </row>
    <row r="57675" spans="13:13" ht="49.2" customHeight="1">
      <c r="M57675" s="85"/>
    </row>
    <row r="57676" spans="13:13" ht="49.2" customHeight="1">
      <c r="M57676" s="85"/>
    </row>
    <row r="57677" spans="13:13" ht="49.2" customHeight="1">
      <c r="M57677" s="85"/>
    </row>
    <row r="57678" spans="13:13" ht="49.2" customHeight="1">
      <c r="M57678" s="85"/>
    </row>
    <row r="57679" spans="13:13" ht="49.2" customHeight="1">
      <c r="M57679" s="85"/>
    </row>
    <row r="57680" spans="13:13" ht="49.2" customHeight="1">
      <c r="M57680" s="85"/>
    </row>
    <row r="57681" spans="13:13" ht="49.2" customHeight="1">
      <c r="M57681" s="85"/>
    </row>
    <row r="57682" spans="13:13" ht="49.2" customHeight="1">
      <c r="M57682" s="85"/>
    </row>
    <row r="57683" spans="13:13" ht="49.2" customHeight="1">
      <c r="M57683" s="85"/>
    </row>
    <row r="57684" spans="13:13" ht="49.2" customHeight="1">
      <c r="M57684" s="85"/>
    </row>
    <row r="57685" spans="13:13" ht="49.2" customHeight="1">
      <c r="M57685" s="85"/>
    </row>
    <row r="57686" spans="13:13" ht="49.2" customHeight="1">
      <c r="M57686" s="85"/>
    </row>
    <row r="57687" spans="13:13" ht="49.2" customHeight="1">
      <c r="M57687" s="85"/>
    </row>
    <row r="57688" spans="13:13" ht="49.2" customHeight="1">
      <c r="M57688" s="85"/>
    </row>
    <row r="57689" spans="13:13" ht="49.2" customHeight="1">
      <c r="M57689" s="85"/>
    </row>
    <row r="57690" spans="13:13" ht="49.2" customHeight="1">
      <c r="M57690" s="85"/>
    </row>
    <row r="57691" spans="13:13" ht="49.2" customHeight="1">
      <c r="M57691" s="85"/>
    </row>
    <row r="57692" spans="13:13" ht="49.2" customHeight="1">
      <c r="M57692" s="85"/>
    </row>
    <row r="57693" spans="13:13" ht="49.2" customHeight="1">
      <c r="M57693" s="85"/>
    </row>
    <row r="57694" spans="13:13" ht="49.2" customHeight="1">
      <c r="M57694" s="85"/>
    </row>
    <row r="57695" spans="13:13" ht="49.2" customHeight="1">
      <c r="M57695" s="85"/>
    </row>
    <row r="57696" spans="13:13" ht="49.2" customHeight="1">
      <c r="M57696" s="85"/>
    </row>
    <row r="57697" spans="13:13" ht="49.2" customHeight="1">
      <c r="M57697" s="85"/>
    </row>
    <row r="57698" spans="13:13" ht="49.2" customHeight="1">
      <c r="M57698" s="85"/>
    </row>
    <row r="57699" spans="13:13" ht="49.2" customHeight="1">
      <c r="M57699" s="85"/>
    </row>
    <row r="57700" spans="13:13" ht="49.2" customHeight="1">
      <c r="M57700" s="85"/>
    </row>
    <row r="57701" spans="13:13" ht="49.2" customHeight="1">
      <c r="M57701" s="85"/>
    </row>
    <row r="57702" spans="13:13" ht="49.2" customHeight="1">
      <c r="M57702" s="85"/>
    </row>
    <row r="57703" spans="13:13" ht="49.2" customHeight="1">
      <c r="M57703" s="85"/>
    </row>
    <row r="57704" spans="13:13" ht="49.2" customHeight="1">
      <c r="M57704" s="85"/>
    </row>
    <row r="57705" spans="13:13" ht="49.2" customHeight="1">
      <c r="M57705" s="85"/>
    </row>
    <row r="57706" spans="13:13" ht="49.2" customHeight="1">
      <c r="M57706" s="85"/>
    </row>
    <row r="57707" spans="13:13" ht="49.2" customHeight="1">
      <c r="M57707" s="85"/>
    </row>
    <row r="57708" spans="13:13" ht="49.2" customHeight="1">
      <c r="M57708" s="85"/>
    </row>
    <row r="57709" spans="13:13" ht="49.2" customHeight="1">
      <c r="M57709" s="85"/>
    </row>
    <row r="57710" spans="13:13" ht="49.2" customHeight="1">
      <c r="M57710" s="85"/>
    </row>
    <row r="57711" spans="13:13" ht="49.2" customHeight="1">
      <c r="M57711" s="85"/>
    </row>
    <row r="57712" spans="13:13" ht="49.2" customHeight="1">
      <c r="M57712" s="85"/>
    </row>
    <row r="57713" spans="13:13" ht="49.2" customHeight="1">
      <c r="M57713" s="85"/>
    </row>
    <row r="57714" spans="13:13" ht="49.2" customHeight="1">
      <c r="M57714" s="85"/>
    </row>
    <row r="57715" spans="13:13" ht="49.2" customHeight="1">
      <c r="M57715" s="85"/>
    </row>
    <row r="57716" spans="13:13" ht="49.2" customHeight="1">
      <c r="M57716" s="85"/>
    </row>
    <row r="57717" spans="13:13" ht="49.2" customHeight="1">
      <c r="M57717" s="85"/>
    </row>
    <row r="57718" spans="13:13" ht="49.2" customHeight="1">
      <c r="M57718" s="85"/>
    </row>
    <row r="57719" spans="13:13" ht="49.2" customHeight="1">
      <c r="M57719" s="85"/>
    </row>
    <row r="57720" spans="13:13" ht="49.2" customHeight="1">
      <c r="M57720" s="85"/>
    </row>
    <row r="57721" spans="13:13" ht="49.2" customHeight="1">
      <c r="M57721" s="85"/>
    </row>
    <row r="57722" spans="13:13" ht="49.2" customHeight="1">
      <c r="M57722" s="85"/>
    </row>
    <row r="57723" spans="13:13" ht="49.2" customHeight="1">
      <c r="M57723" s="85"/>
    </row>
    <row r="57724" spans="13:13" ht="49.2" customHeight="1">
      <c r="M57724" s="85"/>
    </row>
    <row r="57725" spans="13:13" ht="49.2" customHeight="1">
      <c r="M57725" s="85"/>
    </row>
    <row r="57726" spans="13:13" ht="49.2" customHeight="1">
      <c r="M57726" s="85"/>
    </row>
    <row r="57727" spans="13:13" ht="49.2" customHeight="1">
      <c r="M57727" s="85"/>
    </row>
    <row r="57728" spans="13:13" ht="49.2" customHeight="1">
      <c r="M57728" s="85"/>
    </row>
    <row r="57729" spans="13:13" ht="49.2" customHeight="1">
      <c r="M57729" s="85"/>
    </row>
    <row r="57730" spans="13:13" ht="49.2" customHeight="1">
      <c r="M57730" s="85"/>
    </row>
    <row r="57731" spans="13:13" ht="49.2" customHeight="1">
      <c r="M57731" s="85"/>
    </row>
    <row r="57732" spans="13:13" ht="49.2" customHeight="1">
      <c r="M57732" s="85"/>
    </row>
    <row r="57733" spans="13:13" ht="49.2" customHeight="1">
      <c r="M57733" s="85"/>
    </row>
    <row r="57734" spans="13:13" ht="49.2" customHeight="1">
      <c r="M57734" s="85"/>
    </row>
    <row r="57735" spans="13:13" ht="49.2" customHeight="1">
      <c r="M57735" s="85"/>
    </row>
    <row r="57736" spans="13:13" ht="49.2" customHeight="1">
      <c r="M57736" s="85"/>
    </row>
    <row r="57737" spans="13:13" ht="49.2" customHeight="1">
      <c r="M57737" s="85"/>
    </row>
    <row r="57738" spans="13:13" ht="49.2" customHeight="1">
      <c r="M57738" s="85"/>
    </row>
    <row r="57739" spans="13:13" ht="49.2" customHeight="1">
      <c r="M57739" s="85"/>
    </row>
    <row r="57740" spans="13:13" ht="49.2" customHeight="1">
      <c r="M57740" s="85"/>
    </row>
    <row r="57741" spans="13:13" ht="49.2" customHeight="1">
      <c r="M57741" s="85"/>
    </row>
    <row r="57742" spans="13:13" ht="49.2" customHeight="1">
      <c r="M57742" s="85"/>
    </row>
    <row r="57743" spans="13:13" ht="49.2" customHeight="1">
      <c r="M57743" s="85"/>
    </row>
    <row r="57744" spans="13:13" ht="49.2" customHeight="1">
      <c r="M57744" s="85"/>
    </row>
    <row r="57745" spans="13:13" ht="49.2" customHeight="1">
      <c r="M57745" s="85"/>
    </row>
    <row r="57746" spans="13:13" ht="49.2" customHeight="1">
      <c r="M57746" s="85"/>
    </row>
    <row r="57747" spans="13:13" ht="49.2" customHeight="1">
      <c r="M57747" s="85"/>
    </row>
    <row r="57748" spans="13:13" ht="49.2" customHeight="1">
      <c r="M57748" s="85"/>
    </row>
    <row r="57749" spans="13:13" ht="49.2" customHeight="1">
      <c r="M57749" s="85"/>
    </row>
    <row r="57750" spans="13:13" ht="49.2" customHeight="1">
      <c r="M57750" s="85"/>
    </row>
    <row r="57751" spans="13:13" ht="49.2" customHeight="1">
      <c r="M57751" s="85"/>
    </row>
    <row r="57752" spans="13:13" ht="49.2" customHeight="1">
      <c r="M57752" s="85"/>
    </row>
    <row r="57753" spans="13:13" ht="49.2" customHeight="1">
      <c r="M57753" s="85"/>
    </row>
    <row r="57754" spans="13:13" ht="49.2" customHeight="1">
      <c r="M57754" s="85"/>
    </row>
    <row r="57755" spans="13:13" ht="49.2" customHeight="1">
      <c r="M57755" s="85"/>
    </row>
    <row r="57756" spans="13:13" ht="49.2" customHeight="1">
      <c r="M57756" s="85"/>
    </row>
    <row r="57757" spans="13:13" ht="49.2" customHeight="1">
      <c r="M57757" s="85"/>
    </row>
    <row r="57758" spans="13:13" ht="49.2" customHeight="1">
      <c r="M57758" s="85"/>
    </row>
    <row r="57759" spans="13:13" ht="49.2" customHeight="1">
      <c r="M57759" s="85"/>
    </row>
    <row r="57760" spans="13:13" ht="49.2" customHeight="1">
      <c r="M57760" s="85"/>
    </row>
    <row r="57761" spans="13:13" ht="49.2" customHeight="1">
      <c r="M57761" s="85"/>
    </row>
    <row r="57762" spans="13:13" ht="49.2" customHeight="1">
      <c r="M57762" s="85"/>
    </row>
    <row r="57763" spans="13:13" ht="49.2" customHeight="1">
      <c r="M57763" s="85"/>
    </row>
    <row r="57764" spans="13:13" ht="49.2" customHeight="1">
      <c r="M57764" s="85"/>
    </row>
    <row r="57765" spans="13:13" ht="49.2" customHeight="1">
      <c r="M57765" s="85"/>
    </row>
    <row r="57766" spans="13:13" ht="49.2" customHeight="1">
      <c r="M57766" s="85"/>
    </row>
    <row r="57767" spans="13:13" ht="49.2" customHeight="1">
      <c r="M57767" s="85"/>
    </row>
    <row r="57768" spans="13:13" ht="49.2" customHeight="1">
      <c r="M57768" s="85"/>
    </row>
    <row r="57769" spans="13:13" ht="49.2" customHeight="1">
      <c r="M57769" s="85"/>
    </row>
    <row r="57770" spans="13:13" ht="49.2" customHeight="1">
      <c r="M57770" s="85"/>
    </row>
    <row r="57771" spans="13:13" ht="49.2" customHeight="1">
      <c r="M57771" s="85"/>
    </row>
    <row r="57772" spans="13:13" ht="49.2" customHeight="1">
      <c r="M57772" s="85"/>
    </row>
    <row r="57773" spans="13:13" ht="49.2" customHeight="1">
      <c r="M57773" s="85"/>
    </row>
    <row r="57774" spans="13:13" ht="49.2" customHeight="1">
      <c r="M57774" s="85"/>
    </row>
    <row r="57775" spans="13:13" ht="49.2" customHeight="1">
      <c r="M57775" s="85"/>
    </row>
    <row r="57776" spans="13:13" ht="49.2" customHeight="1">
      <c r="M57776" s="85"/>
    </row>
    <row r="57777" spans="13:13" ht="49.2" customHeight="1">
      <c r="M57777" s="85"/>
    </row>
    <row r="57778" spans="13:13" ht="49.2" customHeight="1">
      <c r="M57778" s="85"/>
    </row>
    <row r="57779" spans="13:13" ht="49.2" customHeight="1">
      <c r="M57779" s="85"/>
    </row>
    <row r="57780" spans="13:13" ht="49.2" customHeight="1">
      <c r="M57780" s="85"/>
    </row>
    <row r="57781" spans="13:13" ht="49.2" customHeight="1">
      <c r="M57781" s="85"/>
    </row>
    <row r="57782" spans="13:13" ht="49.2" customHeight="1">
      <c r="M57782" s="85"/>
    </row>
    <row r="57783" spans="13:13" ht="49.2" customHeight="1">
      <c r="M57783" s="85"/>
    </row>
    <row r="57784" spans="13:13" ht="49.2" customHeight="1">
      <c r="M57784" s="85"/>
    </row>
    <row r="57785" spans="13:13" ht="49.2" customHeight="1">
      <c r="M57785" s="85"/>
    </row>
    <row r="57786" spans="13:13" ht="49.2" customHeight="1">
      <c r="M57786" s="85"/>
    </row>
    <row r="57787" spans="13:13" ht="49.2" customHeight="1">
      <c r="M57787" s="85"/>
    </row>
    <row r="57788" spans="13:13" ht="49.2" customHeight="1">
      <c r="M57788" s="85"/>
    </row>
    <row r="57789" spans="13:13" ht="49.2" customHeight="1">
      <c r="M57789" s="85"/>
    </row>
    <row r="57790" spans="13:13" ht="49.2" customHeight="1">
      <c r="M57790" s="85"/>
    </row>
    <row r="57791" spans="13:13" ht="49.2" customHeight="1">
      <c r="M57791" s="85"/>
    </row>
    <row r="57792" spans="13:13" ht="49.2" customHeight="1">
      <c r="M57792" s="85"/>
    </row>
    <row r="57793" spans="13:13" ht="49.2" customHeight="1">
      <c r="M57793" s="85"/>
    </row>
    <row r="57794" spans="13:13" ht="49.2" customHeight="1">
      <c r="M57794" s="85"/>
    </row>
    <row r="57795" spans="13:13" ht="49.2" customHeight="1">
      <c r="M57795" s="85"/>
    </row>
    <row r="57796" spans="13:13" ht="49.2" customHeight="1">
      <c r="M57796" s="85"/>
    </row>
    <row r="57797" spans="13:13" ht="49.2" customHeight="1">
      <c r="M57797" s="85"/>
    </row>
    <row r="57798" spans="13:13" ht="49.2" customHeight="1">
      <c r="M57798" s="85"/>
    </row>
    <row r="57799" spans="13:13" ht="49.2" customHeight="1">
      <c r="M57799" s="85"/>
    </row>
    <row r="57800" spans="13:13" ht="49.2" customHeight="1">
      <c r="M57800" s="85"/>
    </row>
    <row r="57801" spans="13:13" ht="49.2" customHeight="1">
      <c r="M57801" s="85"/>
    </row>
    <row r="57802" spans="13:13" ht="49.2" customHeight="1">
      <c r="M57802" s="85"/>
    </row>
    <row r="57803" spans="13:13" ht="49.2" customHeight="1">
      <c r="M57803" s="85"/>
    </row>
    <row r="57804" spans="13:13" ht="49.2" customHeight="1">
      <c r="M57804" s="85"/>
    </row>
    <row r="57805" spans="13:13" ht="49.2" customHeight="1">
      <c r="M57805" s="85"/>
    </row>
    <row r="57806" spans="13:13" ht="49.2" customHeight="1">
      <c r="M57806" s="85"/>
    </row>
    <row r="57807" spans="13:13" ht="49.2" customHeight="1">
      <c r="M57807" s="85"/>
    </row>
    <row r="57808" spans="13:13" ht="49.2" customHeight="1">
      <c r="M57808" s="85"/>
    </row>
    <row r="57809" spans="13:13" ht="49.2" customHeight="1">
      <c r="M57809" s="85"/>
    </row>
    <row r="57810" spans="13:13" ht="49.2" customHeight="1">
      <c r="M57810" s="85"/>
    </row>
    <row r="57811" spans="13:13" ht="49.2" customHeight="1">
      <c r="M57811" s="85"/>
    </row>
    <row r="57812" spans="13:13" ht="49.2" customHeight="1">
      <c r="M57812" s="85"/>
    </row>
    <row r="57813" spans="13:13" ht="49.2" customHeight="1">
      <c r="M57813" s="85"/>
    </row>
    <row r="57814" spans="13:13" ht="49.2" customHeight="1">
      <c r="M57814" s="85"/>
    </row>
    <row r="57815" spans="13:13" ht="49.2" customHeight="1">
      <c r="M57815" s="85"/>
    </row>
    <row r="57816" spans="13:13" ht="49.2" customHeight="1">
      <c r="M57816" s="85"/>
    </row>
    <row r="57817" spans="13:13" ht="49.2" customHeight="1">
      <c r="M57817" s="85"/>
    </row>
    <row r="57818" spans="13:13" ht="49.2" customHeight="1">
      <c r="M57818" s="85"/>
    </row>
    <row r="57819" spans="13:13" ht="49.2" customHeight="1">
      <c r="M57819" s="85"/>
    </row>
    <row r="57820" spans="13:13" ht="49.2" customHeight="1">
      <c r="M57820" s="85"/>
    </row>
    <row r="57821" spans="13:13" ht="49.2" customHeight="1">
      <c r="M57821" s="85"/>
    </row>
    <row r="57822" spans="13:13" ht="49.2" customHeight="1">
      <c r="M57822" s="85"/>
    </row>
    <row r="57823" spans="13:13" ht="49.2" customHeight="1">
      <c r="M57823" s="85"/>
    </row>
    <row r="57824" spans="13:13" ht="49.2" customHeight="1">
      <c r="M57824" s="85"/>
    </row>
    <row r="57825" spans="13:13" ht="49.2" customHeight="1">
      <c r="M57825" s="85"/>
    </row>
    <row r="57826" spans="13:13" ht="49.2" customHeight="1">
      <c r="M57826" s="85"/>
    </row>
    <row r="57827" spans="13:13" ht="49.2" customHeight="1">
      <c r="M57827" s="85"/>
    </row>
    <row r="57828" spans="13:13" ht="49.2" customHeight="1">
      <c r="M57828" s="85"/>
    </row>
    <row r="57829" spans="13:13" ht="49.2" customHeight="1">
      <c r="M57829" s="85"/>
    </row>
    <row r="57830" spans="13:13" ht="49.2" customHeight="1">
      <c r="M57830" s="85"/>
    </row>
    <row r="57831" spans="13:13" ht="49.2" customHeight="1">
      <c r="M57831" s="85"/>
    </row>
    <row r="57832" spans="13:13" ht="49.2" customHeight="1">
      <c r="M57832" s="85"/>
    </row>
    <row r="57833" spans="13:13" ht="49.2" customHeight="1">
      <c r="M57833" s="85"/>
    </row>
    <row r="57834" spans="13:13" ht="49.2" customHeight="1">
      <c r="M57834" s="85"/>
    </row>
    <row r="57835" spans="13:13" ht="49.2" customHeight="1">
      <c r="M57835" s="85"/>
    </row>
    <row r="57836" spans="13:13" ht="49.2" customHeight="1">
      <c r="M57836" s="85"/>
    </row>
    <row r="57837" spans="13:13" ht="49.2" customHeight="1">
      <c r="M57837" s="85"/>
    </row>
    <row r="57838" spans="13:13" ht="49.2" customHeight="1">
      <c r="M57838" s="85"/>
    </row>
    <row r="57839" spans="13:13" ht="49.2" customHeight="1">
      <c r="M57839" s="85"/>
    </row>
    <row r="57840" spans="13:13" ht="49.2" customHeight="1">
      <c r="M57840" s="85"/>
    </row>
    <row r="57841" spans="13:13" ht="49.2" customHeight="1">
      <c r="M57841" s="85"/>
    </row>
    <row r="57842" spans="13:13" ht="49.2" customHeight="1">
      <c r="M57842" s="85"/>
    </row>
    <row r="57843" spans="13:13" ht="49.2" customHeight="1">
      <c r="M57843" s="85"/>
    </row>
    <row r="57844" spans="13:13" ht="49.2" customHeight="1">
      <c r="M57844" s="85"/>
    </row>
    <row r="57845" spans="13:13" ht="49.2" customHeight="1">
      <c r="M57845" s="85"/>
    </row>
    <row r="57846" spans="13:13" ht="49.2" customHeight="1">
      <c r="M57846" s="85"/>
    </row>
    <row r="57847" spans="13:13" ht="49.2" customHeight="1">
      <c r="M57847" s="85"/>
    </row>
    <row r="57848" spans="13:13" ht="49.2" customHeight="1">
      <c r="M57848" s="85"/>
    </row>
    <row r="57849" spans="13:13" ht="49.2" customHeight="1">
      <c r="M57849" s="85"/>
    </row>
    <row r="57850" spans="13:13" ht="49.2" customHeight="1">
      <c r="M57850" s="85"/>
    </row>
    <row r="57851" spans="13:13" ht="49.2" customHeight="1">
      <c r="M57851" s="85"/>
    </row>
    <row r="57852" spans="13:13" ht="49.2" customHeight="1">
      <c r="M57852" s="85"/>
    </row>
    <row r="57853" spans="13:13" ht="49.2" customHeight="1">
      <c r="M57853" s="85"/>
    </row>
    <row r="57854" spans="13:13" ht="49.2" customHeight="1">
      <c r="M57854" s="85"/>
    </row>
    <row r="57855" spans="13:13" ht="49.2" customHeight="1">
      <c r="M57855" s="85"/>
    </row>
    <row r="57856" spans="13:13" ht="49.2" customHeight="1">
      <c r="M57856" s="85"/>
    </row>
    <row r="57857" spans="13:13" ht="49.2" customHeight="1">
      <c r="M57857" s="85"/>
    </row>
    <row r="57858" spans="13:13" ht="49.2" customHeight="1">
      <c r="M57858" s="85"/>
    </row>
    <row r="57859" spans="13:13" ht="49.2" customHeight="1">
      <c r="M57859" s="85"/>
    </row>
    <row r="57860" spans="13:13" ht="49.2" customHeight="1">
      <c r="M57860" s="85"/>
    </row>
    <row r="57861" spans="13:13" ht="49.2" customHeight="1">
      <c r="M57861" s="85"/>
    </row>
    <row r="57862" spans="13:13" ht="49.2" customHeight="1">
      <c r="M57862" s="85"/>
    </row>
    <row r="57863" spans="13:13" ht="49.2" customHeight="1">
      <c r="M57863" s="85"/>
    </row>
    <row r="57864" spans="13:13" ht="49.2" customHeight="1">
      <c r="M57864" s="85"/>
    </row>
    <row r="57865" spans="13:13" ht="49.2" customHeight="1">
      <c r="M57865" s="85"/>
    </row>
    <row r="57866" spans="13:13" ht="49.2" customHeight="1">
      <c r="M57866" s="85"/>
    </row>
    <row r="57867" spans="13:13" ht="49.2" customHeight="1">
      <c r="M57867" s="85"/>
    </row>
    <row r="57868" spans="13:13" ht="49.2" customHeight="1">
      <c r="M57868" s="85"/>
    </row>
    <row r="57869" spans="13:13" ht="49.2" customHeight="1">
      <c r="M57869" s="85"/>
    </row>
    <row r="57870" spans="13:13" ht="49.2" customHeight="1">
      <c r="M57870" s="85"/>
    </row>
    <row r="57871" spans="13:13" ht="49.2" customHeight="1">
      <c r="M57871" s="85"/>
    </row>
    <row r="57872" spans="13:13" ht="49.2" customHeight="1">
      <c r="M57872" s="85"/>
    </row>
    <row r="57873" spans="13:13" ht="49.2" customHeight="1">
      <c r="M57873" s="85"/>
    </row>
    <row r="57874" spans="13:13" ht="49.2" customHeight="1">
      <c r="M57874" s="85"/>
    </row>
    <row r="57875" spans="13:13" ht="49.2" customHeight="1">
      <c r="M57875" s="85"/>
    </row>
    <row r="57876" spans="13:13" ht="49.2" customHeight="1">
      <c r="M57876" s="85"/>
    </row>
    <row r="57877" spans="13:13" ht="49.2" customHeight="1">
      <c r="M57877" s="85"/>
    </row>
    <row r="57878" spans="13:13" ht="49.2" customHeight="1">
      <c r="M57878" s="85"/>
    </row>
    <row r="57879" spans="13:13" ht="49.2" customHeight="1">
      <c r="M57879" s="85"/>
    </row>
    <row r="57880" spans="13:13" ht="49.2" customHeight="1">
      <c r="M57880" s="85"/>
    </row>
    <row r="57881" spans="13:13" ht="49.2" customHeight="1">
      <c r="M57881" s="85"/>
    </row>
    <row r="57882" spans="13:13" ht="49.2" customHeight="1">
      <c r="M57882" s="85"/>
    </row>
    <row r="57883" spans="13:13" ht="49.2" customHeight="1">
      <c r="M57883" s="85"/>
    </row>
    <row r="57884" spans="13:13" ht="49.2" customHeight="1">
      <c r="M57884" s="85"/>
    </row>
    <row r="57885" spans="13:13" ht="49.2" customHeight="1">
      <c r="M57885" s="85"/>
    </row>
    <row r="57886" spans="13:13" ht="49.2" customHeight="1">
      <c r="M57886" s="85"/>
    </row>
    <row r="57887" spans="13:13" ht="49.2" customHeight="1">
      <c r="M57887" s="85"/>
    </row>
    <row r="57888" spans="13:13" ht="49.2" customHeight="1">
      <c r="M57888" s="85"/>
    </row>
    <row r="57889" spans="13:13" ht="49.2" customHeight="1">
      <c r="M57889" s="85"/>
    </row>
    <row r="57890" spans="13:13" ht="49.2" customHeight="1">
      <c r="M57890" s="85"/>
    </row>
    <row r="57891" spans="13:13" ht="49.2" customHeight="1">
      <c r="M57891" s="85"/>
    </row>
    <row r="57892" spans="13:13" ht="49.2" customHeight="1">
      <c r="M57892" s="85"/>
    </row>
    <row r="57893" spans="13:13" ht="49.2" customHeight="1">
      <c r="M57893" s="85"/>
    </row>
    <row r="57894" spans="13:13" ht="49.2" customHeight="1">
      <c r="M57894" s="85"/>
    </row>
    <row r="57895" spans="13:13" ht="49.2" customHeight="1">
      <c r="M57895" s="85"/>
    </row>
    <row r="57896" spans="13:13" ht="49.2" customHeight="1">
      <c r="M57896" s="85"/>
    </row>
    <row r="57897" spans="13:13" ht="49.2" customHeight="1">
      <c r="M57897" s="85"/>
    </row>
    <row r="57898" spans="13:13" ht="49.2" customHeight="1">
      <c r="M57898" s="85"/>
    </row>
    <row r="57899" spans="13:13" ht="49.2" customHeight="1">
      <c r="M57899" s="85"/>
    </row>
    <row r="57900" spans="13:13" ht="49.2" customHeight="1">
      <c r="M57900" s="85"/>
    </row>
    <row r="57901" spans="13:13" ht="49.2" customHeight="1">
      <c r="M57901" s="85"/>
    </row>
    <row r="57902" spans="13:13" ht="49.2" customHeight="1">
      <c r="M57902" s="85"/>
    </row>
    <row r="57903" spans="13:13" ht="49.2" customHeight="1">
      <c r="M57903" s="85"/>
    </row>
    <row r="57904" spans="13:13" ht="49.2" customHeight="1">
      <c r="M57904" s="85"/>
    </row>
    <row r="57905" spans="13:13" ht="49.2" customHeight="1">
      <c r="M57905" s="85"/>
    </row>
    <row r="57906" spans="13:13" ht="49.2" customHeight="1">
      <c r="M57906" s="85"/>
    </row>
    <row r="57907" spans="13:13" ht="49.2" customHeight="1">
      <c r="M57907" s="85"/>
    </row>
    <row r="57908" spans="13:13" ht="49.2" customHeight="1">
      <c r="M57908" s="85"/>
    </row>
    <row r="57909" spans="13:13" ht="49.2" customHeight="1">
      <c r="M57909" s="85"/>
    </row>
    <row r="57910" spans="13:13" ht="49.2" customHeight="1">
      <c r="M57910" s="85"/>
    </row>
    <row r="57911" spans="13:13" ht="49.2" customHeight="1">
      <c r="M57911" s="85"/>
    </row>
    <row r="57912" spans="13:13" ht="49.2" customHeight="1">
      <c r="M57912" s="85"/>
    </row>
    <row r="57913" spans="13:13" ht="49.2" customHeight="1">
      <c r="M57913" s="85"/>
    </row>
    <row r="57914" spans="13:13" ht="49.2" customHeight="1">
      <c r="M57914" s="85"/>
    </row>
    <row r="57915" spans="13:13" ht="49.2" customHeight="1">
      <c r="M57915" s="85"/>
    </row>
    <row r="57916" spans="13:13" ht="49.2" customHeight="1">
      <c r="M57916" s="85"/>
    </row>
    <row r="57917" spans="13:13" ht="49.2" customHeight="1">
      <c r="M57917" s="85"/>
    </row>
    <row r="57918" spans="13:13" ht="49.2" customHeight="1">
      <c r="M57918" s="85"/>
    </row>
    <row r="57919" spans="13:13" ht="49.2" customHeight="1">
      <c r="M57919" s="85"/>
    </row>
    <row r="57920" spans="13:13" ht="49.2" customHeight="1">
      <c r="M57920" s="85"/>
    </row>
    <row r="57921" spans="13:13" ht="49.2" customHeight="1">
      <c r="M57921" s="85"/>
    </row>
    <row r="57922" spans="13:13" ht="49.2" customHeight="1">
      <c r="M57922" s="85"/>
    </row>
    <row r="57923" spans="13:13" ht="49.2" customHeight="1">
      <c r="M57923" s="85"/>
    </row>
    <row r="57924" spans="13:13" ht="49.2" customHeight="1">
      <c r="M57924" s="85"/>
    </row>
    <row r="57925" spans="13:13" ht="49.2" customHeight="1">
      <c r="M57925" s="85"/>
    </row>
    <row r="57926" spans="13:13" ht="49.2" customHeight="1">
      <c r="M57926" s="85"/>
    </row>
    <row r="57927" spans="13:13" ht="49.2" customHeight="1">
      <c r="M57927" s="85"/>
    </row>
    <row r="57928" spans="13:13" ht="49.2" customHeight="1">
      <c r="M57928" s="85"/>
    </row>
    <row r="57929" spans="13:13" ht="49.2" customHeight="1">
      <c r="M57929" s="85"/>
    </row>
    <row r="57930" spans="13:13" ht="49.2" customHeight="1">
      <c r="M57930" s="85"/>
    </row>
    <row r="57931" spans="13:13" ht="49.2" customHeight="1">
      <c r="M57931" s="85"/>
    </row>
    <row r="57932" spans="13:13" ht="49.2" customHeight="1">
      <c r="M57932" s="85"/>
    </row>
    <row r="57933" spans="13:13" ht="49.2" customHeight="1">
      <c r="M57933" s="85"/>
    </row>
    <row r="57934" spans="13:13" ht="49.2" customHeight="1">
      <c r="M57934" s="85"/>
    </row>
    <row r="57935" spans="13:13" ht="49.2" customHeight="1">
      <c r="M57935" s="85"/>
    </row>
    <row r="57936" spans="13:13" ht="49.2" customHeight="1">
      <c r="M57936" s="85"/>
    </row>
    <row r="57937" spans="13:13" ht="49.2" customHeight="1">
      <c r="M57937" s="85"/>
    </row>
    <row r="57938" spans="13:13" ht="49.2" customHeight="1">
      <c r="M57938" s="85"/>
    </row>
    <row r="57939" spans="13:13" ht="49.2" customHeight="1">
      <c r="M57939" s="85"/>
    </row>
    <row r="57940" spans="13:13" ht="49.2" customHeight="1">
      <c r="M57940" s="85"/>
    </row>
    <row r="57941" spans="13:13" ht="49.2" customHeight="1">
      <c r="M57941" s="85"/>
    </row>
    <row r="57942" spans="13:13" ht="49.2" customHeight="1">
      <c r="M57942" s="85"/>
    </row>
    <row r="57943" spans="13:13" ht="49.2" customHeight="1">
      <c r="M57943" s="85"/>
    </row>
    <row r="57944" spans="13:13" ht="49.2" customHeight="1">
      <c r="M57944" s="85"/>
    </row>
    <row r="57945" spans="13:13" ht="49.2" customHeight="1">
      <c r="M57945" s="85"/>
    </row>
    <row r="57946" spans="13:13" ht="49.2" customHeight="1">
      <c r="M57946" s="85"/>
    </row>
    <row r="57947" spans="13:13" ht="49.2" customHeight="1">
      <c r="M57947" s="85"/>
    </row>
    <row r="57948" spans="13:13" ht="49.2" customHeight="1">
      <c r="M57948" s="85"/>
    </row>
    <row r="57949" spans="13:13" ht="49.2" customHeight="1">
      <c r="M57949" s="85"/>
    </row>
    <row r="57950" spans="13:13" ht="49.2" customHeight="1">
      <c r="M57950" s="85"/>
    </row>
    <row r="57951" spans="13:13" ht="49.2" customHeight="1">
      <c r="M57951" s="85"/>
    </row>
    <row r="57952" spans="13:13" ht="49.2" customHeight="1">
      <c r="M57952" s="85"/>
    </row>
    <row r="57953" spans="13:13" ht="49.2" customHeight="1">
      <c r="M57953" s="85"/>
    </row>
    <row r="57954" spans="13:13" ht="49.2" customHeight="1">
      <c r="M57954" s="85"/>
    </row>
    <row r="57955" spans="13:13" ht="49.2" customHeight="1">
      <c r="M57955" s="85"/>
    </row>
    <row r="57956" spans="13:13" ht="49.2" customHeight="1">
      <c r="M57956" s="85"/>
    </row>
    <row r="57957" spans="13:13" ht="49.2" customHeight="1">
      <c r="M57957" s="85"/>
    </row>
    <row r="57958" spans="13:13" ht="49.2" customHeight="1">
      <c r="M57958" s="85"/>
    </row>
    <row r="57959" spans="13:13" ht="49.2" customHeight="1">
      <c r="M57959" s="85"/>
    </row>
    <row r="57960" spans="13:13" ht="49.2" customHeight="1">
      <c r="M57960" s="85"/>
    </row>
    <row r="57961" spans="13:13" ht="49.2" customHeight="1">
      <c r="M57961" s="85"/>
    </row>
    <row r="57962" spans="13:13" ht="49.2" customHeight="1">
      <c r="M57962" s="85"/>
    </row>
    <row r="57963" spans="13:13" ht="49.2" customHeight="1">
      <c r="M57963" s="85"/>
    </row>
    <row r="57964" spans="13:13" ht="49.2" customHeight="1">
      <c r="M57964" s="85"/>
    </row>
    <row r="57965" spans="13:13" ht="49.2" customHeight="1">
      <c r="M57965" s="85"/>
    </row>
    <row r="57966" spans="13:13" ht="49.2" customHeight="1">
      <c r="M57966" s="85"/>
    </row>
    <row r="57967" spans="13:13" ht="49.2" customHeight="1">
      <c r="M57967" s="85"/>
    </row>
    <row r="57968" spans="13:13" ht="49.2" customHeight="1">
      <c r="M57968" s="85"/>
    </row>
    <row r="57969" spans="13:13" ht="49.2" customHeight="1">
      <c r="M57969" s="85"/>
    </row>
    <row r="57970" spans="13:13" ht="49.2" customHeight="1">
      <c r="M57970" s="85"/>
    </row>
    <row r="57971" spans="13:13" ht="49.2" customHeight="1">
      <c r="M57971" s="85"/>
    </row>
    <row r="57972" spans="13:13" ht="49.2" customHeight="1">
      <c r="M57972" s="85"/>
    </row>
    <row r="57973" spans="13:13" ht="49.2" customHeight="1">
      <c r="M57973" s="85"/>
    </row>
    <row r="57974" spans="13:13" ht="49.2" customHeight="1">
      <c r="M57974" s="85"/>
    </row>
    <row r="57975" spans="13:13" ht="49.2" customHeight="1">
      <c r="M57975" s="85"/>
    </row>
    <row r="57976" spans="13:13" ht="49.2" customHeight="1">
      <c r="M57976" s="85"/>
    </row>
    <row r="57977" spans="13:13" ht="49.2" customHeight="1">
      <c r="M57977" s="85"/>
    </row>
    <row r="57978" spans="13:13" ht="49.2" customHeight="1">
      <c r="M57978" s="85"/>
    </row>
    <row r="57979" spans="13:13" ht="49.2" customHeight="1">
      <c r="M57979" s="85"/>
    </row>
    <row r="57980" spans="13:13" ht="49.2" customHeight="1">
      <c r="M57980" s="85"/>
    </row>
    <row r="57981" spans="13:13" ht="49.2" customHeight="1">
      <c r="M57981" s="85"/>
    </row>
    <row r="57982" spans="13:13" ht="49.2" customHeight="1">
      <c r="M57982" s="85"/>
    </row>
    <row r="57983" spans="13:13" ht="49.2" customHeight="1">
      <c r="M57983" s="85"/>
    </row>
    <row r="57984" spans="13:13" ht="49.2" customHeight="1">
      <c r="M57984" s="85"/>
    </row>
    <row r="57985" spans="13:13" ht="49.2" customHeight="1">
      <c r="M57985" s="85"/>
    </row>
    <row r="57986" spans="13:13" ht="49.2" customHeight="1">
      <c r="M57986" s="85"/>
    </row>
    <row r="57987" spans="13:13" ht="49.2" customHeight="1">
      <c r="M57987" s="85"/>
    </row>
    <row r="57988" spans="13:13" ht="49.2" customHeight="1">
      <c r="M57988" s="85"/>
    </row>
    <row r="57989" spans="13:13" ht="49.2" customHeight="1">
      <c r="M57989" s="85"/>
    </row>
    <row r="57990" spans="13:13" ht="49.2" customHeight="1">
      <c r="M57990" s="85"/>
    </row>
    <row r="57991" spans="13:13" ht="49.2" customHeight="1">
      <c r="M57991" s="85"/>
    </row>
    <row r="57992" spans="13:13" ht="49.2" customHeight="1">
      <c r="M57992" s="85"/>
    </row>
    <row r="57993" spans="13:13" ht="49.2" customHeight="1">
      <c r="M57993" s="85"/>
    </row>
    <row r="57994" spans="13:13" ht="49.2" customHeight="1">
      <c r="M57994" s="85"/>
    </row>
    <row r="57995" spans="13:13" ht="49.2" customHeight="1">
      <c r="M57995" s="85"/>
    </row>
    <row r="57996" spans="13:13" ht="49.2" customHeight="1">
      <c r="M57996" s="85"/>
    </row>
    <row r="57997" spans="13:13" ht="49.2" customHeight="1">
      <c r="M57997" s="85"/>
    </row>
    <row r="57998" spans="13:13" ht="49.2" customHeight="1">
      <c r="M57998" s="85"/>
    </row>
    <row r="57999" spans="13:13" ht="49.2" customHeight="1">
      <c r="M57999" s="85"/>
    </row>
    <row r="58000" spans="13:13" ht="49.2" customHeight="1">
      <c r="M58000" s="85"/>
    </row>
    <row r="58001" spans="13:13" ht="49.2" customHeight="1">
      <c r="M58001" s="85"/>
    </row>
    <row r="58002" spans="13:13" ht="49.2" customHeight="1">
      <c r="M58002" s="85"/>
    </row>
    <row r="58003" spans="13:13" ht="49.2" customHeight="1">
      <c r="M58003" s="85"/>
    </row>
    <row r="58004" spans="13:13" ht="49.2" customHeight="1">
      <c r="M58004" s="85"/>
    </row>
    <row r="58005" spans="13:13" ht="49.2" customHeight="1">
      <c r="M58005" s="85"/>
    </row>
    <row r="58006" spans="13:13" ht="49.2" customHeight="1">
      <c r="M58006" s="85"/>
    </row>
    <row r="58007" spans="13:13" ht="49.2" customHeight="1">
      <c r="M58007" s="85"/>
    </row>
    <row r="58008" spans="13:13" ht="49.2" customHeight="1">
      <c r="M58008" s="85"/>
    </row>
    <row r="58009" spans="13:13" ht="49.2" customHeight="1">
      <c r="M58009" s="85"/>
    </row>
    <row r="58010" spans="13:13" ht="49.2" customHeight="1">
      <c r="M58010" s="85"/>
    </row>
    <row r="58011" spans="13:13" ht="49.2" customHeight="1">
      <c r="M58011" s="85"/>
    </row>
    <row r="58012" spans="13:13" ht="49.2" customHeight="1">
      <c r="M58012" s="85"/>
    </row>
    <row r="58013" spans="13:13" ht="49.2" customHeight="1">
      <c r="M58013" s="85"/>
    </row>
    <row r="58014" spans="13:13" ht="49.2" customHeight="1">
      <c r="M58014" s="85"/>
    </row>
    <row r="58015" spans="13:13" ht="49.2" customHeight="1">
      <c r="M58015" s="85"/>
    </row>
    <row r="58016" spans="13:13" ht="49.2" customHeight="1">
      <c r="M58016" s="85"/>
    </row>
    <row r="58017" spans="13:13" ht="49.2" customHeight="1">
      <c r="M58017" s="85"/>
    </row>
    <row r="58018" spans="13:13" ht="49.2" customHeight="1">
      <c r="M58018" s="85"/>
    </row>
    <row r="58019" spans="13:13" ht="49.2" customHeight="1">
      <c r="M58019" s="85"/>
    </row>
    <row r="58020" spans="13:13" ht="49.2" customHeight="1">
      <c r="M58020" s="85"/>
    </row>
    <row r="58021" spans="13:13" ht="49.2" customHeight="1">
      <c r="M58021" s="85"/>
    </row>
    <row r="58022" spans="13:13" ht="49.2" customHeight="1">
      <c r="M58022" s="85"/>
    </row>
    <row r="58023" spans="13:13" ht="49.2" customHeight="1">
      <c r="M58023" s="85"/>
    </row>
    <row r="58024" spans="13:13" ht="49.2" customHeight="1">
      <c r="M58024" s="85"/>
    </row>
    <row r="58025" spans="13:13" ht="49.2" customHeight="1">
      <c r="M58025" s="85"/>
    </row>
    <row r="58026" spans="13:13" ht="49.2" customHeight="1">
      <c r="M58026" s="85"/>
    </row>
    <row r="58027" spans="13:13" ht="49.2" customHeight="1">
      <c r="M58027" s="85"/>
    </row>
    <row r="58028" spans="13:13" ht="49.2" customHeight="1">
      <c r="M58028" s="85"/>
    </row>
    <row r="58029" spans="13:13" ht="49.2" customHeight="1">
      <c r="M58029" s="85"/>
    </row>
    <row r="58030" spans="13:13" ht="49.2" customHeight="1">
      <c r="M58030" s="85"/>
    </row>
    <row r="58031" spans="13:13" ht="49.2" customHeight="1">
      <c r="M58031" s="85"/>
    </row>
    <row r="58032" spans="13:13" ht="49.2" customHeight="1">
      <c r="M58032" s="85"/>
    </row>
    <row r="58033" spans="13:13" ht="49.2" customHeight="1">
      <c r="M58033" s="85"/>
    </row>
    <row r="58034" spans="13:13" ht="49.2" customHeight="1">
      <c r="M58034" s="85"/>
    </row>
    <row r="58035" spans="13:13" ht="49.2" customHeight="1">
      <c r="M58035" s="85"/>
    </row>
    <row r="58036" spans="13:13" ht="49.2" customHeight="1">
      <c r="M58036" s="85"/>
    </row>
    <row r="58037" spans="13:13" ht="49.2" customHeight="1">
      <c r="M58037" s="85"/>
    </row>
    <row r="58038" spans="13:13" ht="49.2" customHeight="1">
      <c r="M58038" s="85"/>
    </row>
    <row r="58039" spans="13:13" ht="49.2" customHeight="1">
      <c r="M58039" s="85"/>
    </row>
    <row r="58040" spans="13:13" ht="49.2" customHeight="1">
      <c r="M58040" s="85"/>
    </row>
    <row r="58041" spans="13:13" ht="49.2" customHeight="1">
      <c r="M58041" s="85"/>
    </row>
    <row r="58042" spans="13:13" ht="49.2" customHeight="1">
      <c r="M58042" s="85"/>
    </row>
    <row r="58043" spans="13:13" ht="49.2" customHeight="1">
      <c r="M58043" s="85"/>
    </row>
    <row r="58044" spans="13:13" ht="49.2" customHeight="1">
      <c r="M58044" s="85"/>
    </row>
    <row r="58045" spans="13:13" ht="49.2" customHeight="1">
      <c r="M58045" s="85"/>
    </row>
    <row r="58046" spans="13:13" ht="49.2" customHeight="1">
      <c r="M58046" s="85"/>
    </row>
    <row r="58047" spans="13:13" ht="49.2" customHeight="1">
      <c r="M58047" s="85"/>
    </row>
    <row r="58048" spans="13:13" ht="49.2" customHeight="1">
      <c r="M58048" s="85"/>
    </row>
    <row r="58049" spans="13:13" ht="49.2" customHeight="1">
      <c r="M58049" s="85"/>
    </row>
    <row r="58050" spans="13:13" ht="49.2" customHeight="1">
      <c r="M58050" s="85"/>
    </row>
    <row r="58051" spans="13:13" ht="49.2" customHeight="1">
      <c r="M58051" s="85"/>
    </row>
    <row r="58052" spans="13:13" ht="49.2" customHeight="1">
      <c r="M58052" s="85"/>
    </row>
    <row r="58053" spans="13:13" ht="49.2" customHeight="1">
      <c r="M58053" s="85"/>
    </row>
    <row r="58054" spans="13:13" ht="49.2" customHeight="1">
      <c r="M58054" s="85"/>
    </row>
    <row r="58055" spans="13:13" ht="49.2" customHeight="1">
      <c r="M58055" s="85"/>
    </row>
    <row r="58056" spans="13:13" ht="49.2" customHeight="1">
      <c r="M58056" s="85"/>
    </row>
    <row r="58057" spans="13:13" ht="49.2" customHeight="1">
      <c r="M58057" s="85"/>
    </row>
    <row r="58058" spans="13:13" ht="49.2" customHeight="1">
      <c r="M58058" s="85"/>
    </row>
    <row r="58059" spans="13:13" ht="49.2" customHeight="1">
      <c r="M58059" s="85"/>
    </row>
    <row r="58060" spans="13:13" ht="49.2" customHeight="1">
      <c r="M58060" s="85"/>
    </row>
    <row r="58061" spans="13:13" ht="49.2" customHeight="1">
      <c r="M58061" s="85"/>
    </row>
    <row r="58062" spans="13:13" ht="49.2" customHeight="1">
      <c r="M58062" s="85"/>
    </row>
    <row r="58063" spans="13:13" ht="49.2" customHeight="1">
      <c r="M58063" s="85"/>
    </row>
    <row r="58064" spans="13:13" ht="49.2" customHeight="1">
      <c r="M58064" s="85"/>
    </row>
    <row r="58065" spans="13:13" ht="49.2" customHeight="1">
      <c r="M58065" s="85"/>
    </row>
    <row r="58066" spans="13:13" ht="49.2" customHeight="1">
      <c r="M58066" s="85"/>
    </row>
    <row r="58067" spans="13:13" ht="49.2" customHeight="1">
      <c r="M58067" s="85"/>
    </row>
    <row r="58068" spans="13:13" ht="49.2" customHeight="1">
      <c r="M58068" s="85"/>
    </row>
    <row r="58069" spans="13:13" ht="49.2" customHeight="1">
      <c r="M58069" s="85"/>
    </row>
    <row r="58070" spans="13:13" ht="49.2" customHeight="1">
      <c r="M58070" s="85"/>
    </row>
    <row r="58071" spans="13:13" ht="49.2" customHeight="1">
      <c r="M58071" s="85"/>
    </row>
    <row r="58072" spans="13:13" ht="49.2" customHeight="1">
      <c r="M58072" s="85"/>
    </row>
    <row r="58073" spans="13:13" ht="49.2" customHeight="1">
      <c r="M58073" s="85"/>
    </row>
    <row r="58074" spans="13:13" ht="49.2" customHeight="1">
      <c r="M58074" s="85"/>
    </row>
    <row r="58075" spans="13:13" ht="49.2" customHeight="1">
      <c r="M58075" s="85"/>
    </row>
    <row r="58076" spans="13:13" ht="49.2" customHeight="1">
      <c r="M58076" s="85"/>
    </row>
    <row r="58077" spans="13:13" ht="49.2" customHeight="1">
      <c r="M58077" s="85"/>
    </row>
    <row r="58078" spans="13:13" ht="49.2" customHeight="1">
      <c r="M58078" s="85"/>
    </row>
    <row r="58079" spans="13:13" ht="49.2" customHeight="1">
      <c r="M58079" s="85"/>
    </row>
    <row r="58080" spans="13:13" ht="49.2" customHeight="1">
      <c r="M58080" s="85"/>
    </row>
    <row r="58081" spans="13:13" ht="49.2" customHeight="1">
      <c r="M58081" s="85"/>
    </row>
    <row r="58082" spans="13:13" ht="49.2" customHeight="1">
      <c r="M58082" s="85"/>
    </row>
    <row r="58083" spans="13:13" ht="49.2" customHeight="1">
      <c r="M58083" s="85"/>
    </row>
    <row r="58084" spans="13:13" ht="49.2" customHeight="1">
      <c r="M58084" s="85"/>
    </row>
    <row r="58085" spans="13:13" ht="49.2" customHeight="1">
      <c r="M58085" s="85"/>
    </row>
    <row r="58086" spans="13:13" ht="49.2" customHeight="1">
      <c r="M58086" s="85"/>
    </row>
    <row r="58087" spans="13:13" ht="49.2" customHeight="1">
      <c r="M58087" s="85"/>
    </row>
    <row r="58088" spans="13:13" ht="49.2" customHeight="1">
      <c r="M58088" s="85"/>
    </row>
    <row r="58089" spans="13:13" ht="49.2" customHeight="1">
      <c r="M58089" s="85"/>
    </row>
    <row r="58090" spans="13:13" ht="49.2" customHeight="1">
      <c r="M58090" s="85"/>
    </row>
    <row r="58091" spans="13:13" ht="49.2" customHeight="1">
      <c r="M58091" s="85"/>
    </row>
    <row r="58092" spans="13:13" ht="49.2" customHeight="1">
      <c r="M58092" s="85"/>
    </row>
    <row r="58093" spans="13:13" ht="49.2" customHeight="1">
      <c r="M58093" s="85"/>
    </row>
    <row r="58094" spans="13:13" ht="49.2" customHeight="1">
      <c r="M58094" s="85"/>
    </row>
    <row r="58095" spans="13:13" ht="49.2" customHeight="1">
      <c r="M58095" s="85"/>
    </row>
    <row r="58096" spans="13:13" ht="49.2" customHeight="1">
      <c r="M58096" s="85"/>
    </row>
    <row r="58097" spans="13:13" ht="49.2" customHeight="1">
      <c r="M58097" s="85"/>
    </row>
    <row r="58098" spans="13:13" ht="49.2" customHeight="1">
      <c r="M58098" s="85"/>
    </row>
    <row r="58099" spans="13:13" ht="49.2" customHeight="1">
      <c r="M58099" s="85"/>
    </row>
    <row r="58100" spans="13:13" ht="49.2" customHeight="1">
      <c r="M58100" s="85"/>
    </row>
    <row r="58101" spans="13:13" ht="49.2" customHeight="1">
      <c r="M58101" s="85"/>
    </row>
    <row r="58102" spans="13:13" ht="49.2" customHeight="1">
      <c r="M58102" s="85"/>
    </row>
    <row r="58103" spans="13:13" ht="49.2" customHeight="1">
      <c r="M58103" s="85"/>
    </row>
    <row r="58104" spans="13:13" ht="49.2" customHeight="1">
      <c r="M58104" s="85"/>
    </row>
    <row r="58105" spans="13:13" ht="49.2" customHeight="1">
      <c r="M58105" s="85"/>
    </row>
    <row r="58106" spans="13:13" ht="49.2" customHeight="1">
      <c r="M58106" s="85"/>
    </row>
    <row r="58107" spans="13:13" ht="49.2" customHeight="1">
      <c r="M58107" s="85"/>
    </row>
    <row r="58108" spans="13:13" ht="49.2" customHeight="1">
      <c r="M58108" s="85"/>
    </row>
    <row r="58109" spans="13:13" ht="49.2" customHeight="1">
      <c r="M58109" s="85"/>
    </row>
    <row r="58110" spans="13:13" ht="49.2" customHeight="1">
      <c r="M58110" s="85"/>
    </row>
    <row r="58111" spans="13:13" ht="49.2" customHeight="1">
      <c r="M58111" s="85"/>
    </row>
    <row r="58112" spans="13:13" ht="49.2" customHeight="1">
      <c r="M58112" s="85"/>
    </row>
    <row r="58113" spans="13:13" ht="49.2" customHeight="1">
      <c r="M58113" s="85"/>
    </row>
    <row r="58114" spans="13:13" ht="49.2" customHeight="1">
      <c r="M58114" s="85"/>
    </row>
    <row r="58115" spans="13:13" ht="49.2" customHeight="1">
      <c r="M58115" s="85"/>
    </row>
    <row r="58116" spans="13:13" ht="49.2" customHeight="1">
      <c r="M58116" s="85"/>
    </row>
    <row r="58117" spans="13:13" ht="49.2" customHeight="1">
      <c r="M58117" s="85"/>
    </row>
    <row r="58118" spans="13:13" ht="49.2" customHeight="1">
      <c r="M58118" s="85"/>
    </row>
    <row r="58119" spans="13:13" ht="49.2" customHeight="1">
      <c r="M58119" s="85"/>
    </row>
    <row r="58120" spans="13:13" ht="49.2" customHeight="1">
      <c r="M58120" s="85"/>
    </row>
    <row r="58121" spans="13:13" ht="49.2" customHeight="1">
      <c r="M58121" s="85"/>
    </row>
    <row r="58122" spans="13:13" ht="49.2" customHeight="1">
      <c r="M58122" s="85"/>
    </row>
    <row r="58123" spans="13:13" ht="49.2" customHeight="1">
      <c r="M58123" s="85"/>
    </row>
    <row r="58124" spans="13:13" ht="49.2" customHeight="1">
      <c r="M58124" s="85"/>
    </row>
    <row r="58125" spans="13:13" ht="49.2" customHeight="1">
      <c r="M58125" s="85"/>
    </row>
    <row r="58126" spans="13:13" ht="49.2" customHeight="1">
      <c r="M58126" s="85"/>
    </row>
    <row r="58127" spans="13:13" ht="49.2" customHeight="1">
      <c r="M58127" s="85"/>
    </row>
    <row r="58128" spans="13:13" ht="49.2" customHeight="1">
      <c r="M58128" s="85"/>
    </row>
    <row r="58129" spans="13:13" ht="49.2" customHeight="1">
      <c r="M58129" s="85"/>
    </row>
    <row r="58130" spans="13:13" ht="49.2" customHeight="1">
      <c r="M58130" s="85"/>
    </row>
    <row r="58131" spans="13:13" ht="49.2" customHeight="1">
      <c r="M58131" s="85"/>
    </row>
    <row r="58132" spans="13:13" ht="49.2" customHeight="1">
      <c r="M58132" s="85"/>
    </row>
    <row r="58133" spans="13:13" ht="49.2" customHeight="1">
      <c r="M58133" s="85"/>
    </row>
    <row r="58134" spans="13:13" ht="49.2" customHeight="1">
      <c r="M58134" s="85"/>
    </row>
    <row r="58135" spans="13:13" ht="49.2" customHeight="1">
      <c r="M58135" s="85"/>
    </row>
    <row r="58136" spans="13:13" ht="49.2" customHeight="1">
      <c r="M58136" s="85"/>
    </row>
    <row r="58137" spans="13:13" ht="49.2" customHeight="1">
      <c r="M58137" s="85"/>
    </row>
    <row r="58138" spans="13:13" ht="49.2" customHeight="1">
      <c r="M58138" s="85"/>
    </row>
    <row r="58139" spans="13:13" ht="49.2" customHeight="1">
      <c r="M58139" s="85"/>
    </row>
    <row r="58140" spans="13:13" ht="49.2" customHeight="1">
      <c r="M58140" s="85"/>
    </row>
    <row r="58141" spans="13:13" ht="49.2" customHeight="1">
      <c r="M58141" s="85"/>
    </row>
    <row r="58142" spans="13:13" ht="49.2" customHeight="1">
      <c r="M58142" s="85"/>
    </row>
    <row r="58143" spans="13:13" ht="49.2" customHeight="1">
      <c r="M58143" s="85"/>
    </row>
    <row r="58144" spans="13:13" ht="49.2" customHeight="1">
      <c r="M58144" s="85"/>
    </row>
    <row r="58145" spans="13:13" ht="49.2" customHeight="1">
      <c r="M58145" s="85"/>
    </row>
    <row r="58146" spans="13:13" ht="49.2" customHeight="1">
      <c r="M58146" s="85"/>
    </row>
    <row r="58147" spans="13:13" ht="49.2" customHeight="1">
      <c r="M58147" s="85"/>
    </row>
    <row r="58148" spans="13:13" ht="49.2" customHeight="1">
      <c r="M58148" s="85"/>
    </row>
    <row r="58149" spans="13:13" ht="49.2" customHeight="1">
      <c r="M58149" s="85"/>
    </row>
    <row r="58150" spans="13:13" ht="49.2" customHeight="1">
      <c r="M58150" s="85"/>
    </row>
    <row r="58151" spans="13:13" ht="49.2" customHeight="1">
      <c r="M58151" s="85"/>
    </row>
    <row r="58152" spans="13:13" ht="49.2" customHeight="1">
      <c r="M58152" s="85"/>
    </row>
    <row r="58153" spans="13:13" ht="49.2" customHeight="1">
      <c r="M58153" s="85"/>
    </row>
    <row r="58154" spans="13:13" ht="49.2" customHeight="1">
      <c r="M58154" s="85"/>
    </row>
    <row r="58155" spans="13:13" ht="49.2" customHeight="1">
      <c r="M58155" s="85"/>
    </row>
    <row r="58156" spans="13:13" ht="49.2" customHeight="1">
      <c r="M58156" s="85"/>
    </row>
    <row r="58157" spans="13:13" ht="49.2" customHeight="1">
      <c r="M58157" s="85"/>
    </row>
    <row r="58158" spans="13:13" ht="49.2" customHeight="1">
      <c r="M58158" s="85"/>
    </row>
    <row r="58159" spans="13:13" ht="49.2" customHeight="1">
      <c r="M58159" s="85"/>
    </row>
    <row r="58160" spans="13:13" ht="49.2" customHeight="1">
      <c r="M58160" s="85"/>
    </row>
    <row r="58161" spans="13:13" ht="49.2" customHeight="1">
      <c r="M58161" s="85"/>
    </row>
    <row r="58162" spans="13:13" ht="49.2" customHeight="1">
      <c r="M58162" s="85"/>
    </row>
    <row r="58163" spans="13:13" ht="49.2" customHeight="1">
      <c r="M58163" s="85"/>
    </row>
    <row r="58164" spans="13:13" ht="49.2" customHeight="1">
      <c r="M58164" s="85"/>
    </row>
    <row r="58165" spans="13:13" ht="49.2" customHeight="1">
      <c r="M58165" s="85"/>
    </row>
    <row r="58166" spans="13:13" ht="49.2" customHeight="1">
      <c r="M58166" s="85"/>
    </row>
    <row r="58167" spans="13:13" ht="49.2" customHeight="1">
      <c r="M58167" s="85"/>
    </row>
    <row r="58168" spans="13:13" ht="49.2" customHeight="1">
      <c r="M58168" s="85"/>
    </row>
    <row r="58169" spans="13:13" ht="49.2" customHeight="1">
      <c r="M58169" s="85"/>
    </row>
    <row r="58170" spans="13:13" ht="49.2" customHeight="1">
      <c r="M58170" s="85"/>
    </row>
    <row r="58171" spans="13:13" ht="49.2" customHeight="1">
      <c r="M58171" s="85"/>
    </row>
    <row r="58172" spans="13:13" ht="49.2" customHeight="1">
      <c r="M58172" s="85"/>
    </row>
    <row r="58173" spans="13:13" ht="49.2" customHeight="1">
      <c r="M58173" s="85"/>
    </row>
    <row r="58174" spans="13:13" ht="49.2" customHeight="1">
      <c r="M58174" s="85"/>
    </row>
    <row r="58175" spans="13:13" ht="49.2" customHeight="1">
      <c r="M58175" s="85"/>
    </row>
    <row r="58176" spans="13:13" ht="49.2" customHeight="1">
      <c r="M58176" s="85"/>
    </row>
    <row r="58177" spans="13:13" ht="49.2" customHeight="1">
      <c r="M58177" s="85"/>
    </row>
    <row r="58178" spans="13:13" ht="49.2" customHeight="1">
      <c r="M58178" s="85"/>
    </row>
    <row r="58179" spans="13:13" ht="49.2" customHeight="1">
      <c r="M58179" s="85"/>
    </row>
    <row r="58180" spans="13:13" ht="49.2" customHeight="1">
      <c r="M58180" s="85"/>
    </row>
    <row r="58181" spans="13:13" ht="49.2" customHeight="1">
      <c r="M58181" s="85"/>
    </row>
    <row r="58182" spans="13:13" ht="49.2" customHeight="1">
      <c r="M58182" s="85"/>
    </row>
    <row r="58183" spans="13:13" ht="49.2" customHeight="1">
      <c r="M58183" s="85"/>
    </row>
    <row r="58184" spans="13:13" ht="49.2" customHeight="1">
      <c r="M58184" s="85"/>
    </row>
    <row r="58185" spans="13:13" ht="49.2" customHeight="1">
      <c r="M58185" s="85"/>
    </row>
    <row r="58186" spans="13:13" ht="49.2" customHeight="1">
      <c r="M58186" s="85"/>
    </row>
    <row r="58187" spans="13:13" ht="49.2" customHeight="1">
      <c r="M58187" s="85"/>
    </row>
    <row r="58188" spans="13:13" ht="49.2" customHeight="1">
      <c r="M58188" s="85"/>
    </row>
    <row r="58189" spans="13:13" ht="49.2" customHeight="1">
      <c r="M58189" s="85"/>
    </row>
    <row r="58190" spans="13:13" ht="49.2" customHeight="1">
      <c r="M58190" s="85"/>
    </row>
    <row r="58191" spans="13:13" ht="49.2" customHeight="1">
      <c r="M58191" s="85"/>
    </row>
    <row r="58192" spans="13:13" ht="49.2" customHeight="1">
      <c r="M58192" s="85"/>
    </row>
    <row r="58193" spans="13:13" ht="49.2" customHeight="1">
      <c r="M58193" s="85"/>
    </row>
    <row r="58194" spans="13:13" ht="49.2" customHeight="1">
      <c r="M58194" s="85"/>
    </row>
    <row r="58195" spans="13:13" ht="49.2" customHeight="1">
      <c r="M58195" s="85"/>
    </row>
    <row r="58196" spans="13:13" ht="49.2" customHeight="1">
      <c r="M58196" s="85"/>
    </row>
    <row r="58197" spans="13:13" ht="49.2" customHeight="1">
      <c r="M58197" s="85"/>
    </row>
    <row r="58198" spans="13:13" ht="49.2" customHeight="1">
      <c r="M58198" s="85"/>
    </row>
    <row r="58199" spans="13:13" ht="49.2" customHeight="1">
      <c r="M58199" s="85"/>
    </row>
    <row r="58200" spans="13:13" ht="49.2" customHeight="1">
      <c r="M58200" s="85"/>
    </row>
    <row r="58201" spans="13:13" ht="49.2" customHeight="1">
      <c r="M58201" s="85"/>
    </row>
    <row r="58202" spans="13:13" ht="49.2" customHeight="1">
      <c r="M58202" s="85"/>
    </row>
    <row r="58203" spans="13:13" ht="49.2" customHeight="1">
      <c r="M58203" s="85"/>
    </row>
    <row r="58204" spans="13:13" ht="49.2" customHeight="1">
      <c r="M58204" s="85"/>
    </row>
    <row r="58205" spans="13:13" ht="49.2" customHeight="1">
      <c r="M58205" s="85"/>
    </row>
    <row r="58206" spans="13:13" ht="49.2" customHeight="1">
      <c r="M58206" s="85"/>
    </row>
    <row r="58207" spans="13:13" ht="49.2" customHeight="1">
      <c r="M58207" s="85"/>
    </row>
    <row r="58208" spans="13:13" ht="49.2" customHeight="1">
      <c r="M58208" s="85"/>
    </row>
    <row r="58209" spans="13:13" ht="49.2" customHeight="1">
      <c r="M58209" s="85"/>
    </row>
    <row r="58210" spans="13:13" ht="49.2" customHeight="1">
      <c r="M58210" s="85"/>
    </row>
    <row r="58211" spans="13:13" ht="49.2" customHeight="1">
      <c r="M58211" s="85"/>
    </row>
    <row r="58212" spans="13:13" ht="49.2" customHeight="1">
      <c r="M58212" s="85"/>
    </row>
    <row r="58213" spans="13:13" ht="49.2" customHeight="1">
      <c r="M58213" s="85"/>
    </row>
    <row r="58214" spans="13:13" ht="49.2" customHeight="1">
      <c r="M58214" s="85"/>
    </row>
    <row r="58215" spans="13:13" ht="49.2" customHeight="1">
      <c r="M58215" s="85"/>
    </row>
    <row r="58216" spans="13:13" ht="49.2" customHeight="1">
      <c r="M58216" s="85"/>
    </row>
    <row r="58217" spans="13:13" ht="49.2" customHeight="1">
      <c r="M58217" s="85"/>
    </row>
    <row r="58218" spans="13:13" ht="49.2" customHeight="1">
      <c r="M58218" s="85"/>
    </row>
    <row r="58219" spans="13:13" ht="49.2" customHeight="1">
      <c r="M58219" s="85"/>
    </row>
    <row r="58220" spans="13:13" ht="49.2" customHeight="1">
      <c r="M58220" s="85"/>
    </row>
    <row r="58221" spans="13:13" ht="49.2" customHeight="1">
      <c r="M58221" s="85"/>
    </row>
    <row r="58222" spans="13:13" ht="49.2" customHeight="1">
      <c r="M58222" s="85"/>
    </row>
    <row r="58223" spans="13:13" ht="49.2" customHeight="1">
      <c r="M58223" s="85"/>
    </row>
    <row r="58224" spans="13:13" ht="49.2" customHeight="1">
      <c r="M58224" s="85"/>
    </row>
    <row r="58225" spans="13:13" ht="49.2" customHeight="1">
      <c r="M58225" s="85"/>
    </row>
    <row r="58226" spans="13:13" ht="49.2" customHeight="1">
      <c r="M58226" s="85"/>
    </row>
    <row r="58227" spans="13:13" ht="49.2" customHeight="1">
      <c r="M58227" s="85"/>
    </row>
    <row r="58228" spans="13:13" ht="49.2" customHeight="1">
      <c r="M58228" s="85"/>
    </row>
    <row r="58229" spans="13:13" ht="49.2" customHeight="1">
      <c r="M58229" s="85"/>
    </row>
    <row r="58230" spans="13:13" ht="49.2" customHeight="1">
      <c r="M58230" s="85"/>
    </row>
    <row r="58231" spans="13:13" ht="49.2" customHeight="1">
      <c r="M58231" s="85"/>
    </row>
    <row r="58232" spans="13:13" ht="49.2" customHeight="1">
      <c r="M58232" s="85"/>
    </row>
    <row r="58233" spans="13:13" ht="49.2" customHeight="1">
      <c r="M58233" s="85"/>
    </row>
    <row r="58234" spans="13:13" ht="49.2" customHeight="1">
      <c r="M58234" s="85"/>
    </row>
    <row r="58235" spans="13:13" ht="49.2" customHeight="1">
      <c r="M58235" s="85"/>
    </row>
    <row r="58236" spans="13:13" ht="49.2" customHeight="1">
      <c r="M58236" s="85"/>
    </row>
    <row r="58237" spans="13:13" ht="49.2" customHeight="1">
      <c r="M58237" s="85"/>
    </row>
    <row r="58238" spans="13:13" ht="49.2" customHeight="1">
      <c r="M58238" s="85"/>
    </row>
    <row r="58239" spans="13:13" ht="49.2" customHeight="1">
      <c r="M58239" s="85"/>
    </row>
    <row r="58240" spans="13:13" ht="49.2" customHeight="1">
      <c r="M58240" s="85"/>
    </row>
    <row r="58241" spans="13:13" ht="49.2" customHeight="1">
      <c r="M58241" s="85"/>
    </row>
    <row r="58242" spans="13:13" ht="49.2" customHeight="1">
      <c r="M58242" s="85"/>
    </row>
    <row r="58243" spans="13:13" ht="49.2" customHeight="1">
      <c r="M58243" s="85"/>
    </row>
    <row r="58244" spans="13:13" ht="49.2" customHeight="1">
      <c r="M58244" s="85"/>
    </row>
    <row r="58245" spans="13:13" ht="49.2" customHeight="1">
      <c r="M58245" s="85"/>
    </row>
    <row r="58246" spans="13:13" ht="49.2" customHeight="1">
      <c r="M58246" s="85"/>
    </row>
    <row r="58247" spans="13:13" ht="49.2" customHeight="1">
      <c r="M58247" s="85"/>
    </row>
    <row r="58248" spans="13:13" ht="49.2" customHeight="1">
      <c r="M58248" s="85"/>
    </row>
    <row r="58249" spans="13:13" ht="49.2" customHeight="1">
      <c r="M58249" s="85"/>
    </row>
    <row r="58250" spans="13:13" ht="49.2" customHeight="1">
      <c r="M58250" s="85"/>
    </row>
    <row r="58251" spans="13:13" ht="49.2" customHeight="1">
      <c r="M58251" s="85"/>
    </row>
    <row r="58252" spans="13:13" ht="49.2" customHeight="1">
      <c r="M58252" s="85"/>
    </row>
    <row r="58253" spans="13:13" ht="49.2" customHeight="1">
      <c r="M58253" s="85"/>
    </row>
    <row r="58254" spans="13:13" ht="49.2" customHeight="1">
      <c r="M58254" s="85"/>
    </row>
    <row r="58255" spans="13:13" ht="49.2" customHeight="1">
      <c r="M58255" s="85"/>
    </row>
    <row r="58256" spans="13:13" ht="49.2" customHeight="1">
      <c r="M58256" s="85"/>
    </row>
    <row r="58257" spans="13:13" ht="49.2" customHeight="1">
      <c r="M58257" s="85"/>
    </row>
    <row r="58258" spans="13:13" ht="49.2" customHeight="1">
      <c r="M58258" s="85"/>
    </row>
    <row r="58259" spans="13:13" ht="49.2" customHeight="1">
      <c r="M58259" s="85"/>
    </row>
    <row r="58260" spans="13:13" ht="49.2" customHeight="1">
      <c r="M58260" s="85"/>
    </row>
    <row r="58261" spans="13:13" ht="49.2" customHeight="1">
      <c r="M58261" s="85"/>
    </row>
    <row r="58262" spans="13:13" ht="49.2" customHeight="1">
      <c r="M58262" s="85"/>
    </row>
    <row r="58263" spans="13:13" ht="49.2" customHeight="1">
      <c r="M58263" s="85"/>
    </row>
    <row r="58264" spans="13:13" ht="49.2" customHeight="1">
      <c r="M58264" s="85"/>
    </row>
    <row r="58265" spans="13:13" ht="49.2" customHeight="1">
      <c r="M58265" s="85"/>
    </row>
    <row r="58266" spans="13:13" ht="49.2" customHeight="1">
      <c r="M58266" s="85"/>
    </row>
    <row r="58267" spans="13:13" ht="49.2" customHeight="1">
      <c r="M58267" s="85"/>
    </row>
    <row r="58268" spans="13:13" ht="49.2" customHeight="1">
      <c r="M58268" s="85"/>
    </row>
    <row r="58269" spans="13:13" ht="49.2" customHeight="1">
      <c r="M58269" s="85"/>
    </row>
    <row r="58270" spans="13:13" ht="49.2" customHeight="1">
      <c r="M58270" s="85"/>
    </row>
    <row r="58271" spans="13:13" ht="49.2" customHeight="1">
      <c r="M58271" s="85"/>
    </row>
    <row r="58272" spans="13:13" ht="49.2" customHeight="1">
      <c r="M58272" s="85"/>
    </row>
    <row r="58273" spans="13:13" ht="49.2" customHeight="1">
      <c r="M58273" s="85"/>
    </row>
    <row r="58274" spans="13:13" ht="49.2" customHeight="1">
      <c r="M58274" s="85"/>
    </row>
    <row r="58275" spans="13:13" ht="49.2" customHeight="1">
      <c r="M58275" s="85"/>
    </row>
    <row r="58276" spans="13:13" ht="49.2" customHeight="1">
      <c r="M58276" s="85"/>
    </row>
    <row r="58277" spans="13:13" ht="49.2" customHeight="1">
      <c r="M58277" s="85"/>
    </row>
    <row r="58278" spans="13:13" ht="49.2" customHeight="1">
      <c r="M58278" s="85"/>
    </row>
    <row r="58279" spans="13:13" ht="49.2" customHeight="1">
      <c r="M58279" s="85"/>
    </row>
    <row r="58280" spans="13:13" ht="49.2" customHeight="1">
      <c r="M58280" s="85"/>
    </row>
    <row r="58281" spans="13:13" ht="49.2" customHeight="1">
      <c r="M58281" s="85"/>
    </row>
    <row r="58282" spans="13:13" ht="49.2" customHeight="1">
      <c r="M58282" s="85"/>
    </row>
    <row r="58283" spans="13:13" ht="49.2" customHeight="1">
      <c r="M58283" s="85"/>
    </row>
    <row r="58284" spans="13:13" ht="49.2" customHeight="1">
      <c r="M58284" s="85"/>
    </row>
    <row r="58285" spans="13:13" ht="49.2" customHeight="1">
      <c r="M58285" s="85"/>
    </row>
    <row r="58286" spans="13:13" ht="49.2" customHeight="1">
      <c r="M58286" s="85"/>
    </row>
    <row r="58287" spans="13:13" ht="49.2" customHeight="1">
      <c r="M58287" s="85"/>
    </row>
    <row r="58288" spans="13:13" ht="49.2" customHeight="1">
      <c r="M58288" s="85"/>
    </row>
    <row r="58289" spans="13:13" ht="49.2" customHeight="1">
      <c r="M58289" s="85"/>
    </row>
    <row r="58290" spans="13:13" ht="49.2" customHeight="1">
      <c r="M58290" s="85"/>
    </row>
    <row r="58291" spans="13:13" ht="49.2" customHeight="1">
      <c r="M58291" s="85"/>
    </row>
    <row r="58292" spans="13:13" ht="49.2" customHeight="1">
      <c r="M58292" s="85"/>
    </row>
    <row r="58293" spans="13:13" ht="49.2" customHeight="1">
      <c r="M58293" s="85"/>
    </row>
    <row r="58294" spans="13:13" ht="49.2" customHeight="1">
      <c r="M58294" s="85"/>
    </row>
    <row r="58295" spans="13:13" ht="49.2" customHeight="1">
      <c r="M58295" s="85"/>
    </row>
    <row r="58296" spans="13:13" ht="49.2" customHeight="1">
      <c r="M58296" s="85"/>
    </row>
    <row r="58297" spans="13:13" ht="49.2" customHeight="1">
      <c r="M58297" s="85"/>
    </row>
    <row r="58298" spans="13:13" ht="49.2" customHeight="1">
      <c r="M58298" s="85"/>
    </row>
    <row r="58299" spans="13:13" ht="49.2" customHeight="1">
      <c r="M58299" s="85"/>
    </row>
    <row r="58300" spans="13:13" ht="49.2" customHeight="1">
      <c r="M58300" s="85"/>
    </row>
    <row r="58301" spans="13:13" ht="49.2" customHeight="1">
      <c r="M58301" s="85"/>
    </row>
    <row r="58302" spans="13:13" ht="49.2" customHeight="1">
      <c r="M58302" s="85"/>
    </row>
    <row r="58303" spans="13:13" ht="49.2" customHeight="1">
      <c r="M58303" s="85"/>
    </row>
    <row r="58304" spans="13:13" ht="49.2" customHeight="1">
      <c r="M58304" s="85"/>
    </row>
    <row r="58305" spans="13:13" ht="49.2" customHeight="1">
      <c r="M58305" s="85"/>
    </row>
    <row r="58306" spans="13:13" ht="49.2" customHeight="1">
      <c r="M58306" s="85"/>
    </row>
    <row r="58307" spans="13:13" ht="49.2" customHeight="1">
      <c r="M58307" s="85"/>
    </row>
    <row r="58308" spans="13:13" ht="49.2" customHeight="1">
      <c r="M58308" s="85"/>
    </row>
    <row r="58309" spans="13:13" ht="49.2" customHeight="1">
      <c r="M58309" s="85"/>
    </row>
    <row r="58310" spans="13:13" ht="49.2" customHeight="1">
      <c r="M58310" s="85"/>
    </row>
    <row r="58311" spans="13:13" ht="49.2" customHeight="1">
      <c r="M58311" s="85"/>
    </row>
    <row r="58312" spans="13:13" ht="49.2" customHeight="1">
      <c r="M58312" s="85"/>
    </row>
    <row r="58313" spans="13:13" ht="49.2" customHeight="1">
      <c r="M58313" s="85"/>
    </row>
    <row r="58314" spans="13:13" ht="49.2" customHeight="1">
      <c r="M58314" s="85"/>
    </row>
    <row r="58315" spans="13:13" ht="49.2" customHeight="1">
      <c r="M58315" s="85"/>
    </row>
    <row r="58316" spans="13:13" ht="49.2" customHeight="1">
      <c r="M58316" s="85"/>
    </row>
    <row r="58317" spans="13:13" ht="49.2" customHeight="1">
      <c r="M58317" s="85"/>
    </row>
    <row r="58318" spans="13:13" ht="49.2" customHeight="1">
      <c r="M58318" s="85"/>
    </row>
    <row r="58319" spans="13:13" ht="49.2" customHeight="1">
      <c r="M58319" s="85"/>
    </row>
    <row r="58320" spans="13:13" ht="49.2" customHeight="1">
      <c r="M58320" s="85"/>
    </row>
    <row r="58321" spans="13:13" ht="49.2" customHeight="1">
      <c r="M58321" s="85"/>
    </row>
    <row r="58322" spans="13:13" ht="49.2" customHeight="1">
      <c r="M58322" s="85"/>
    </row>
    <row r="58323" spans="13:13" ht="49.2" customHeight="1">
      <c r="M58323" s="85"/>
    </row>
    <row r="58324" spans="13:13" ht="49.2" customHeight="1">
      <c r="M58324" s="85"/>
    </row>
    <row r="58325" spans="13:13" ht="49.2" customHeight="1">
      <c r="M58325" s="85"/>
    </row>
    <row r="58326" spans="13:13" ht="49.2" customHeight="1">
      <c r="M58326" s="85"/>
    </row>
    <row r="58327" spans="13:13" ht="49.2" customHeight="1">
      <c r="M58327" s="85"/>
    </row>
    <row r="58328" spans="13:13" ht="49.2" customHeight="1">
      <c r="M58328" s="85"/>
    </row>
    <row r="58329" spans="13:13" ht="49.2" customHeight="1">
      <c r="M58329" s="85"/>
    </row>
    <row r="58330" spans="13:13" ht="49.2" customHeight="1">
      <c r="M58330" s="85"/>
    </row>
    <row r="58331" spans="13:13" ht="49.2" customHeight="1">
      <c r="M58331" s="85"/>
    </row>
    <row r="58332" spans="13:13" ht="49.2" customHeight="1">
      <c r="M58332" s="85"/>
    </row>
    <row r="58333" spans="13:13" ht="49.2" customHeight="1">
      <c r="M58333" s="85"/>
    </row>
    <row r="58334" spans="13:13" ht="49.2" customHeight="1">
      <c r="M58334" s="85"/>
    </row>
    <row r="58335" spans="13:13" ht="49.2" customHeight="1">
      <c r="M58335" s="85"/>
    </row>
    <row r="58336" spans="13:13" ht="49.2" customHeight="1">
      <c r="M58336" s="85"/>
    </row>
    <row r="58337" spans="13:13" ht="49.2" customHeight="1">
      <c r="M58337" s="85"/>
    </row>
    <row r="58338" spans="13:13" ht="49.2" customHeight="1">
      <c r="M58338" s="85"/>
    </row>
    <row r="58339" spans="13:13" ht="49.2" customHeight="1">
      <c r="M58339" s="85"/>
    </row>
    <row r="58340" spans="13:13" ht="49.2" customHeight="1">
      <c r="M58340" s="85"/>
    </row>
    <row r="58341" spans="13:13" ht="49.2" customHeight="1">
      <c r="M58341" s="85"/>
    </row>
    <row r="58342" spans="13:13" ht="49.2" customHeight="1">
      <c r="M58342" s="85"/>
    </row>
    <row r="58343" spans="13:13" ht="49.2" customHeight="1">
      <c r="M58343" s="85"/>
    </row>
    <row r="58344" spans="13:13" ht="49.2" customHeight="1">
      <c r="M58344" s="85"/>
    </row>
    <row r="58345" spans="13:13" ht="49.2" customHeight="1">
      <c r="M58345" s="85"/>
    </row>
    <row r="58346" spans="13:13" ht="49.2" customHeight="1">
      <c r="M58346" s="85"/>
    </row>
    <row r="58347" spans="13:13" ht="49.2" customHeight="1">
      <c r="M58347" s="85"/>
    </row>
    <row r="58348" spans="13:13" ht="49.2" customHeight="1">
      <c r="M58348" s="85"/>
    </row>
    <row r="58349" spans="13:13" ht="49.2" customHeight="1">
      <c r="M58349" s="85"/>
    </row>
    <row r="58350" spans="13:13" ht="49.2" customHeight="1">
      <c r="M58350" s="85"/>
    </row>
    <row r="58351" spans="13:13" ht="49.2" customHeight="1">
      <c r="M58351" s="85"/>
    </row>
    <row r="58352" spans="13:13" ht="49.2" customHeight="1">
      <c r="M58352" s="85"/>
    </row>
    <row r="58353" spans="13:13" ht="49.2" customHeight="1">
      <c r="M58353" s="85"/>
    </row>
    <row r="58354" spans="13:13" ht="49.2" customHeight="1">
      <c r="M58354" s="85"/>
    </row>
    <row r="58355" spans="13:13" ht="49.2" customHeight="1">
      <c r="M58355" s="85"/>
    </row>
    <row r="58356" spans="13:13" ht="49.2" customHeight="1">
      <c r="M58356" s="85"/>
    </row>
    <row r="58357" spans="13:13" ht="49.2" customHeight="1">
      <c r="M58357" s="85"/>
    </row>
    <row r="58358" spans="13:13" ht="49.2" customHeight="1">
      <c r="M58358" s="85"/>
    </row>
    <row r="58359" spans="13:13" ht="49.2" customHeight="1">
      <c r="M58359" s="85"/>
    </row>
    <row r="58360" spans="13:13" ht="49.2" customHeight="1">
      <c r="M58360" s="85"/>
    </row>
    <row r="58361" spans="13:13" ht="49.2" customHeight="1">
      <c r="M58361" s="85"/>
    </row>
    <row r="58362" spans="13:13" ht="49.2" customHeight="1">
      <c r="M58362" s="85"/>
    </row>
    <row r="58363" spans="13:13" ht="49.2" customHeight="1">
      <c r="M58363" s="85"/>
    </row>
    <row r="58364" spans="13:13" ht="49.2" customHeight="1">
      <c r="M58364" s="85"/>
    </row>
    <row r="58365" spans="13:13" ht="49.2" customHeight="1">
      <c r="M58365" s="85"/>
    </row>
    <row r="58366" spans="13:13" ht="49.2" customHeight="1">
      <c r="M58366" s="85"/>
    </row>
    <row r="58367" spans="13:13" ht="49.2" customHeight="1">
      <c r="M58367" s="85"/>
    </row>
    <row r="58368" spans="13:13" ht="49.2" customHeight="1">
      <c r="M58368" s="85"/>
    </row>
    <row r="58369" spans="13:13" ht="49.2" customHeight="1">
      <c r="M58369" s="85"/>
    </row>
    <row r="58370" spans="13:13" ht="49.2" customHeight="1">
      <c r="M58370" s="85"/>
    </row>
    <row r="58371" spans="13:13" ht="49.2" customHeight="1">
      <c r="M58371" s="85"/>
    </row>
    <row r="58372" spans="13:13" ht="49.2" customHeight="1">
      <c r="M58372" s="85"/>
    </row>
    <row r="58373" spans="13:13" ht="49.2" customHeight="1">
      <c r="M58373" s="85"/>
    </row>
    <row r="58374" spans="13:13" ht="49.2" customHeight="1">
      <c r="M58374" s="85"/>
    </row>
    <row r="58375" spans="13:13" ht="49.2" customHeight="1">
      <c r="M58375" s="85"/>
    </row>
    <row r="58376" spans="13:13" ht="49.2" customHeight="1">
      <c r="M58376" s="85"/>
    </row>
    <row r="58377" spans="13:13" ht="49.2" customHeight="1">
      <c r="M58377" s="85"/>
    </row>
    <row r="58378" spans="13:13" ht="49.2" customHeight="1">
      <c r="M58378" s="85"/>
    </row>
    <row r="58379" spans="13:13" ht="49.2" customHeight="1">
      <c r="M58379" s="85"/>
    </row>
    <row r="58380" spans="13:13" ht="49.2" customHeight="1">
      <c r="M58380" s="85"/>
    </row>
    <row r="58381" spans="13:13" ht="49.2" customHeight="1">
      <c r="M58381" s="85"/>
    </row>
    <row r="58382" spans="13:13" ht="49.2" customHeight="1">
      <c r="M58382" s="85"/>
    </row>
    <row r="58383" spans="13:13" ht="49.2" customHeight="1">
      <c r="M58383" s="85"/>
    </row>
    <row r="58384" spans="13:13" ht="49.2" customHeight="1">
      <c r="M58384" s="85"/>
    </row>
    <row r="58385" spans="13:13" ht="49.2" customHeight="1">
      <c r="M58385" s="85"/>
    </row>
    <row r="58386" spans="13:13" ht="49.2" customHeight="1">
      <c r="M58386" s="85"/>
    </row>
    <row r="58387" spans="13:13" ht="49.2" customHeight="1">
      <c r="M58387" s="85"/>
    </row>
    <row r="58388" spans="13:13" ht="49.2" customHeight="1">
      <c r="M58388" s="85"/>
    </row>
    <row r="58389" spans="13:13" ht="49.2" customHeight="1">
      <c r="M58389" s="85"/>
    </row>
    <row r="58390" spans="13:13" ht="49.2" customHeight="1">
      <c r="M58390" s="85"/>
    </row>
    <row r="58391" spans="13:13" ht="49.2" customHeight="1">
      <c r="M58391" s="85"/>
    </row>
    <row r="58392" spans="13:13" ht="49.2" customHeight="1">
      <c r="M58392" s="85"/>
    </row>
    <row r="58393" spans="13:13" ht="49.2" customHeight="1">
      <c r="M58393" s="85"/>
    </row>
    <row r="58394" spans="13:13" ht="49.2" customHeight="1">
      <c r="M58394" s="85"/>
    </row>
    <row r="58395" spans="13:13" ht="49.2" customHeight="1">
      <c r="M58395" s="85"/>
    </row>
    <row r="58396" spans="13:13" ht="49.2" customHeight="1">
      <c r="M58396" s="85"/>
    </row>
    <row r="58397" spans="13:13" ht="49.2" customHeight="1">
      <c r="M58397" s="85"/>
    </row>
    <row r="58398" spans="13:13" ht="49.2" customHeight="1">
      <c r="M58398" s="85"/>
    </row>
    <row r="58399" spans="13:13" ht="49.2" customHeight="1">
      <c r="M58399" s="85"/>
    </row>
    <row r="58400" spans="13:13" ht="49.2" customHeight="1">
      <c r="M58400" s="85"/>
    </row>
    <row r="58401" spans="13:13" ht="49.2" customHeight="1">
      <c r="M58401" s="85"/>
    </row>
    <row r="58402" spans="13:13" ht="49.2" customHeight="1">
      <c r="M58402" s="85"/>
    </row>
    <row r="58403" spans="13:13" ht="49.2" customHeight="1">
      <c r="M58403" s="85"/>
    </row>
    <row r="58404" spans="13:13" ht="49.2" customHeight="1">
      <c r="M58404" s="85"/>
    </row>
    <row r="58405" spans="13:13" ht="49.2" customHeight="1">
      <c r="M58405" s="85"/>
    </row>
    <row r="58406" spans="13:13" ht="49.2" customHeight="1">
      <c r="M58406" s="85"/>
    </row>
    <row r="58407" spans="13:13" ht="49.2" customHeight="1">
      <c r="M58407" s="85"/>
    </row>
    <row r="58408" spans="13:13" ht="49.2" customHeight="1">
      <c r="M58408" s="85"/>
    </row>
    <row r="58409" spans="13:13" ht="49.2" customHeight="1">
      <c r="M58409" s="85"/>
    </row>
    <row r="58410" spans="13:13" ht="49.2" customHeight="1">
      <c r="M58410" s="85"/>
    </row>
    <row r="58411" spans="13:13" ht="49.2" customHeight="1">
      <c r="M58411" s="85"/>
    </row>
    <row r="58412" spans="13:13" ht="49.2" customHeight="1">
      <c r="M58412" s="85"/>
    </row>
    <row r="58413" spans="13:13" ht="49.2" customHeight="1">
      <c r="M58413" s="85"/>
    </row>
    <row r="58414" spans="13:13" ht="49.2" customHeight="1">
      <c r="M58414" s="85"/>
    </row>
    <row r="58415" spans="13:13" ht="49.2" customHeight="1">
      <c r="M58415" s="85"/>
    </row>
    <row r="58416" spans="13:13" ht="49.2" customHeight="1">
      <c r="M58416" s="85"/>
    </row>
    <row r="58417" spans="13:13" ht="49.2" customHeight="1">
      <c r="M58417" s="85"/>
    </row>
    <row r="58418" spans="13:13" ht="49.2" customHeight="1">
      <c r="M58418" s="85"/>
    </row>
    <row r="58419" spans="13:13" ht="49.2" customHeight="1">
      <c r="M58419" s="85"/>
    </row>
    <row r="58420" spans="13:13" ht="49.2" customHeight="1">
      <c r="M58420" s="85"/>
    </row>
    <row r="58421" spans="13:13" ht="49.2" customHeight="1">
      <c r="M58421" s="85"/>
    </row>
    <row r="58422" spans="13:13" ht="49.2" customHeight="1">
      <c r="M58422" s="85"/>
    </row>
    <row r="58423" spans="13:13" ht="49.2" customHeight="1">
      <c r="M58423" s="85"/>
    </row>
    <row r="58424" spans="13:13" ht="49.2" customHeight="1">
      <c r="M58424" s="85"/>
    </row>
    <row r="58425" spans="13:13" ht="49.2" customHeight="1">
      <c r="M58425" s="85"/>
    </row>
    <row r="58426" spans="13:13" ht="49.2" customHeight="1">
      <c r="M58426" s="85"/>
    </row>
    <row r="58427" spans="13:13" ht="49.2" customHeight="1">
      <c r="M58427" s="85"/>
    </row>
    <row r="58428" spans="13:13" ht="49.2" customHeight="1">
      <c r="M58428" s="85"/>
    </row>
    <row r="58429" spans="13:13" ht="49.2" customHeight="1">
      <c r="M58429" s="85"/>
    </row>
    <row r="58430" spans="13:13" ht="49.2" customHeight="1">
      <c r="M58430" s="85"/>
    </row>
    <row r="58431" spans="13:13" ht="49.2" customHeight="1">
      <c r="M58431" s="85"/>
    </row>
    <row r="58432" spans="13:13" ht="49.2" customHeight="1">
      <c r="M58432" s="85"/>
    </row>
    <row r="58433" spans="13:13" ht="49.2" customHeight="1">
      <c r="M58433" s="85"/>
    </row>
    <row r="58434" spans="13:13" ht="49.2" customHeight="1">
      <c r="M58434" s="85"/>
    </row>
    <row r="58435" spans="13:13" ht="49.2" customHeight="1">
      <c r="M58435" s="85"/>
    </row>
    <row r="58436" spans="13:13" ht="49.2" customHeight="1">
      <c r="M58436" s="85"/>
    </row>
    <row r="58437" spans="13:13" ht="49.2" customHeight="1">
      <c r="M58437" s="85"/>
    </row>
    <row r="58438" spans="13:13" ht="49.2" customHeight="1">
      <c r="M58438" s="85"/>
    </row>
    <row r="58439" spans="13:13" ht="49.2" customHeight="1">
      <c r="M58439" s="85"/>
    </row>
    <row r="58440" spans="13:13" ht="49.2" customHeight="1">
      <c r="M58440" s="85"/>
    </row>
    <row r="58441" spans="13:13" ht="49.2" customHeight="1">
      <c r="M58441" s="85"/>
    </row>
    <row r="58442" spans="13:13" ht="49.2" customHeight="1">
      <c r="M58442" s="85"/>
    </row>
    <row r="58443" spans="13:13" ht="49.2" customHeight="1">
      <c r="M58443" s="85"/>
    </row>
    <row r="58444" spans="13:13" ht="49.2" customHeight="1">
      <c r="M58444" s="85"/>
    </row>
    <row r="58445" spans="13:13" ht="49.2" customHeight="1">
      <c r="M58445" s="85"/>
    </row>
    <row r="58446" spans="13:13" ht="49.2" customHeight="1">
      <c r="M58446" s="85"/>
    </row>
    <row r="58447" spans="13:13" ht="49.2" customHeight="1">
      <c r="M58447" s="85"/>
    </row>
    <row r="58448" spans="13:13" ht="49.2" customHeight="1">
      <c r="M58448" s="85"/>
    </row>
    <row r="58449" spans="13:13" ht="49.2" customHeight="1">
      <c r="M58449" s="85"/>
    </row>
    <row r="58450" spans="13:13" ht="49.2" customHeight="1">
      <c r="M58450" s="85"/>
    </row>
    <row r="58451" spans="13:13" ht="49.2" customHeight="1">
      <c r="M58451" s="85"/>
    </row>
    <row r="58452" spans="13:13" ht="49.2" customHeight="1">
      <c r="M58452" s="85"/>
    </row>
    <row r="58453" spans="13:13" ht="49.2" customHeight="1">
      <c r="M58453" s="85"/>
    </row>
    <row r="58454" spans="13:13" ht="49.2" customHeight="1">
      <c r="M58454" s="85"/>
    </row>
    <row r="58455" spans="13:13" ht="49.2" customHeight="1">
      <c r="M58455" s="85"/>
    </row>
    <row r="58456" spans="13:13" ht="49.2" customHeight="1">
      <c r="M58456" s="85"/>
    </row>
    <row r="58457" spans="13:13" ht="49.2" customHeight="1">
      <c r="M58457" s="85"/>
    </row>
    <row r="58458" spans="13:13" ht="49.2" customHeight="1">
      <c r="M58458" s="85"/>
    </row>
    <row r="58459" spans="13:13" ht="49.2" customHeight="1">
      <c r="M58459" s="85"/>
    </row>
    <row r="58460" spans="13:13" ht="49.2" customHeight="1">
      <c r="M58460" s="85"/>
    </row>
    <row r="58461" spans="13:13" ht="49.2" customHeight="1">
      <c r="M58461" s="85"/>
    </row>
    <row r="58462" spans="13:13" ht="49.2" customHeight="1">
      <c r="M58462" s="85"/>
    </row>
    <row r="58463" spans="13:13" ht="49.2" customHeight="1">
      <c r="M58463" s="85"/>
    </row>
    <row r="58464" spans="13:13" ht="49.2" customHeight="1">
      <c r="M58464" s="85"/>
    </row>
    <row r="58465" spans="13:13" ht="49.2" customHeight="1">
      <c r="M58465" s="85"/>
    </row>
    <row r="58466" spans="13:13" ht="49.2" customHeight="1">
      <c r="M58466" s="85"/>
    </row>
    <row r="58467" spans="13:13" ht="49.2" customHeight="1">
      <c r="M58467" s="85"/>
    </row>
    <row r="58468" spans="13:13" ht="49.2" customHeight="1">
      <c r="M58468" s="85"/>
    </row>
    <row r="58469" spans="13:13" ht="49.2" customHeight="1">
      <c r="M58469" s="85"/>
    </row>
    <row r="58470" spans="13:13" ht="49.2" customHeight="1">
      <c r="M58470" s="85"/>
    </row>
    <row r="58471" spans="13:13" ht="49.2" customHeight="1">
      <c r="M58471" s="85"/>
    </row>
    <row r="58472" spans="13:13" ht="49.2" customHeight="1">
      <c r="M58472" s="85"/>
    </row>
    <row r="58473" spans="13:13" ht="49.2" customHeight="1">
      <c r="M58473" s="85"/>
    </row>
    <row r="58474" spans="13:13" ht="49.2" customHeight="1">
      <c r="M58474" s="85"/>
    </row>
    <row r="58475" spans="13:13" ht="49.2" customHeight="1">
      <c r="M58475" s="85"/>
    </row>
    <row r="58476" spans="13:13" ht="49.2" customHeight="1">
      <c r="M58476" s="85"/>
    </row>
    <row r="58477" spans="13:13" ht="49.2" customHeight="1">
      <c r="M58477" s="85"/>
    </row>
    <row r="58478" spans="13:13" ht="49.2" customHeight="1">
      <c r="M58478" s="85"/>
    </row>
    <row r="58479" spans="13:13" ht="49.2" customHeight="1">
      <c r="M58479" s="85"/>
    </row>
    <row r="58480" spans="13:13" ht="49.2" customHeight="1">
      <c r="M58480" s="85"/>
    </row>
    <row r="58481" spans="13:13" ht="49.2" customHeight="1">
      <c r="M58481" s="85"/>
    </row>
    <row r="58482" spans="13:13" ht="49.2" customHeight="1">
      <c r="M58482" s="85"/>
    </row>
    <row r="58483" spans="13:13" ht="49.2" customHeight="1">
      <c r="M58483" s="85"/>
    </row>
    <row r="58484" spans="13:13" ht="49.2" customHeight="1">
      <c r="M58484" s="85"/>
    </row>
    <row r="58485" spans="13:13" ht="49.2" customHeight="1">
      <c r="M58485" s="85"/>
    </row>
    <row r="58486" spans="13:13" ht="49.2" customHeight="1">
      <c r="M58486" s="85"/>
    </row>
    <row r="58487" spans="13:13" ht="49.2" customHeight="1">
      <c r="M58487" s="85"/>
    </row>
    <row r="58488" spans="13:13" ht="49.2" customHeight="1">
      <c r="M58488" s="85"/>
    </row>
    <row r="58489" spans="13:13" ht="49.2" customHeight="1">
      <c r="M58489" s="85"/>
    </row>
    <row r="58490" spans="13:13" ht="49.2" customHeight="1">
      <c r="M58490" s="85"/>
    </row>
    <row r="58491" spans="13:13" ht="49.2" customHeight="1">
      <c r="M58491" s="85"/>
    </row>
    <row r="58492" spans="13:13" ht="49.2" customHeight="1">
      <c r="M58492" s="85"/>
    </row>
    <row r="58493" spans="13:13" ht="49.2" customHeight="1">
      <c r="M58493" s="85"/>
    </row>
    <row r="58494" spans="13:13" ht="49.2" customHeight="1">
      <c r="M58494" s="85"/>
    </row>
    <row r="58495" spans="13:13" ht="49.2" customHeight="1">
      <c r="M58495" s="85"/>
    </row>
    <row r="58496" spans="13:13" ht="49.2" customHeight="1">
      <c r="M58496" s="85"/>
    </row>
    <row r="58497" spans="13:13" ht="49.2" customHeight="1">
      <c r="M58497" s="85"/>
    </row>
    <row r="58498" spans="13:13" ht="49.2" customHeight="1">
      <c r="M58498" s="85"/>
    </row>
    <row r="58499" spans="13:13" ht="49.2" customHeight="1">
      <c r="M58499" s="85"/>
    </row>
    <row r="58500" spans="13:13" ht="49.2" customHeight="1">
      <c r="M58500" s="85"/>
    </row>
    <row r="58501" spans="13:13" ht="49.2" customHeight="1">
      <c r="M58501" s="85"/>
    </row>
    <row r="58502" spans="13:13" ht="49.2" customHeight="1">
      <c r="M58502" s="85"/>
    </row>
    <row r="58503" spans="13:13" ht="49.2" customHeight="1">
      <c r="M58503" s="85"/>
    </row>
    <row r="58504" spans="13:13" ht="49.2" customHeight="1">
      <c r="M58504" s="85"/>
    </row>
    <row r="58505" spans="13:13" ht="49.2" customHeight="1">
      <c r="M58505" s="85"/>
    </row>
    <row r="58506" spans="13:13" ht="49.2" customHeight="1">
      <c r="M58506" s="85"/>
    </row>
    <row r="58507" spans="13:13" ht="49.2" customHeight="1">
      <c r="M58507" s="85"/>
    </row>
    <row r="58508" spans="13:13" ht="49.2" customHeight="1">
      <c r="M58508" s="85"/>
    </row>
    <row r="58509" spans="13:13" ht="49.2" customHeight="1">
      <c r="M58509" s="85"/>
    </row>
    <row r="58510" spans="13:13" ht="49.2" customHeight="1">
      <c r="M58510" s="85"/>
    </row>
    <row r="58511" spans="13:13" ht="49.2" customHeight="1">
      <c r="M58511" s="85"/>
    </row>
    <row r="58512" spans="13:13" ht="49.2" customHeight="1">
      <c r="M58512" s="85"/>
    </row>
    <row r="58513" spans="13:13" ht="49.2" customHeight="1">
      <c r="M58513" s="85"/>
    </row>
    <row r="58514" spans="13:13" ht="49.2" customHeight="1">
      <c r="M58514" s="85"/>
    </row>
    <row r="58515" spans="13:13" ht="49.2" customHeight="1">
      <c r="M58515" s="85"/>
    </row>
    <row r="58516" spans="13:13" ht="49.2" customHeight="1">
      <c r="M58516" s="85"/>
    </row>
    <row r="58517" spans="13:13" ht="49.2" customHeight="1">
      <c r="M58517" s="85"/>
    </row>
    <row r="58518" spans="13:13" ht="49.2" customHeight="1">
      <c r="M58518" s="85"/>
    </row>
    <row r="58519" spans="13:13" ht="49.2" customHeight="1">
      <c r="M58519" s="85"/>
    </row>
    <row r="58520" spans="13:13" ht="49.2" customHeight="1">
      <c r="M58520" s="85"/>
    </row>
    <row r="58521" spans="13:13" ht="49.2" customHeight="1">
      <c r="M58521" s="85"/>
    </row>
    <row r="58522" spans="13:13" ht="49.2" customHeight="1">
      <c r="M58522" s="85"/>
    </row>
    <row r="58523" spans="13:13" ht="49.2" customHeight="1">
      <c r="M58523" s="85"/>
    </row>
    <row r="58524" spans="13:13" ht="49.2" customHeight="1">
      <c r="M58524" s="85"/>
    </row>
    <row r="58525" spans="13:13" ht="49.2" customHeight="1">
      <c r="M58525" s="85"/>
    </row>
    <row r="58526" spans="13:13" ht="49.2" customHeight="1">
      <c r="M58526" s="85"/>
    </row>
    <row r="58527" spans="13:13" ht="49.2" customHeight="1">
      <c r="M58527" s="85"/>
    </row>
    <row r="58528" spans="13:13" ht="49.2" customHeight="1">
      <c r="M58528" s="85"/>
    </row>
    <row r="58529" spans="13:13" ht="49.2" customHeight="1">
      <c r="M58529" s="85"/>
    </row>
    <row r="58530" spans="13:13" ht="49.2" customHeight="1">
      <c r="M58530" s="85"/>
    </row>
    <row r="58531" spans="13:13" ht="49.2" customHeight="1">
      <c r="M58531" s="85"/>
    </row>
    <row r="58532" spans="13:13" ht="49.2" customHeight="1">
      <c r="M58532" s="85"/>
    </row>
    <row r="58533" spans="13:13" ht="49.2" customHeight="1">
      <c r="M58533" s="85"/>
    </row>
    <row r="58534" spans="13:13" ht="49.2" customHeight="1">
      <c r="M58534" s="85"/>
    </row>
    <row r="58535" spans="13:13" ht="49.2" customHeight="1">
      <c r="M58535" s="85"/>
    </row>
    <row r="58536" spans="13:13" ht="49.2" customHeight="1">
      <c r="M58536" s="85"/>
    </row>
    <row r="58537" spans="13:13" ht="49.2" customHeight="1">
      <c r="M58537" s="85"/>
    </row>
    <row r="58538" spans="13:13" ht="49.2" customHeight="1">
      <c r="M58538" s="85"/>
    </row>
    <row r="58539" spans="13:13" ht="49.2" customHeight="1">
      <c r="M58539" s="85"/>
    </row>
    <row r="58540" spans="13:13" ht="49.2" customHeight="1">
      <c r="M58540" s="85"/>
    </row>
    <row r="58541" spans="13:13" ht="49.2" customHeight="1">
      <c r="M58541" s="85"/>
    </row>
    <row r="58542" spans="13:13" ht="49.2" customHeight="1">
      <c r="M58542" s="85"/>
    </row>
    <row r="58543" spans="13:13" ht="49.2" customHeight="1">
      <c r="M58543" s="85"/>
    </row>
    <row r="58544" spans="13:13" ht="49.2" customHeight="1">
      <c r="M58544" s="85"/>
    </row>
    <row r="58545" spans="13:13" ht="49.2" customHeight="1">
      <c r="M58545" s="85"/>
    </row>
    <row r="58546" spans="13:13" ht="49.2" customHeight="1">
      <c r="M58546" s="85"/>
    </row>
    <row r="58547" spans="13:13" ht="49.2" customHeight="1">
      <c r="M58547" s="85"/>
    </row>
    <row r="58548" spans="13:13" ht="49.2" customHeight="1">
      <c r="M58548" s="85"/>
    </row>
    <row r="58549" spans="13:13" ht="49.2" customHeight="1">
      <c r="M58549" s="85"/>
    </row>
    <row r="58550" spans="13:13" ht="49.2" customHeight="1">
      <c r="M58550" s="85"/>
    </row>
    <row r="58551" spans="13:13" ht="49.2" customHeight="1">
      <c r="M58551" s="85"/>
    </row>
    <row r="58552" spans="13:13" ht="49.2" customHeight="1">
      <c r="M58552" s="85"/>
    </row>
    <row r="58553" spans="13:13" ht="49.2" customHeight="1">
      <c r="M58553" s="85"/>
    </row>
    <row r="58554" spans="13:13" ht="49.2" customHeight="1">
      <c r="M58554" s="85"/>
    </row>
    <row r="58555" spans="13:13" ht="49.2" customHeight="1">
      <c r="M58555" s="85"/>
    </row>
    <row r="58556" spans="13:13" ht="49.2" customHeight="1">
      <c r="M58556" s="85"/>
    </row>
    <row r="58557" spans="13:13" ht="49.2" customHeight="1">
      <c r="M58557" s="85"/>
    </row>
    <row r="58558" spans="13:13" ht="49.2" customHeight="1">
      <c r="M58558" s="85"/>
    </row>
    <row r="58559" spans="13:13" ht="49.2" customHeight="1">
      <c r="M58559" s="85"/>
    </row>
    <row r="58560" spans="13:13" ht="49.2" customHeight="1">
      <c r="M58560" s="85"/>
    </row>
    <row r="58561" spans="13:13" ht="49.2" customHeight="1">
      <c r="M58561" s="85"/>
    </row>
    <row r="58562" spans="13:13" ht="49.2" customHeight="1">
      <c r="M58562" s="85"/>
    </row>
    <row r="58563" spans="13:13" ht="49.2" customHeight="1">
      <c r="M58563" s="85"/>
    </row>
    <row r="58564" spans="13:13" ht="49.2" customHeight="1">
      <c r="M58564" s="85"/>
    </row>
    <row r="58565" spans="13:13" ht="49.2" customHeight="1">
      <c r="M58565" s="85"/>
    </row>
    <row r="58566" spans="13:13" ht="49.2" customHeight="1">
      <c r="M58566" s="85"/>
    </row>
    <row r="58567" spans="13:13" ht="49.2" customHeight="1">
      <c r="M58567" s="85"/>
    </row>
    <row r="58568" spans="13:13" ht="49.2" customHeight="1">
      <c r="M58568" s="85"/>
    </row>
    <row r="58569" spans="13:13" ht="49.2" customHeight="1">
      <c r="M58569" s="85"/>
    </row>
    <row r="58570" spans="13:13" ht="49.2" customHeight="1">
      <c r="M58570" s="85"/>
    </row>
    <row r="58571" spans="13:13" ht="49.2" customHeight="1">
      <c r="M58571" s="85"/>
    </row>
    <row r="58572" spans="13:13" ht="49.2" customHeight="1">
      <c r="M58572" s="85"/>
    </row>
    <row r="58573" spans="13:13" ht="49.2" customHeight="1">
      <c r="M58573" s="85"/>
    </row>
    <row r="58574" spans="13:13" ht="49.2" customHeight="1">
      <c r="M58574" s="85"/>
    </row>
    <row r="58575" spans="13:13" ht="49.2" customHeight="1">
      <c r="M58575" s="85"/>
    </row>
    <row r="58576" spans="13:13" ht="49.2" customHeight="1">
      <c r="M58576" s="85"/>
    </row>
    <row r="58577" spans="13:13" ht="49.2" customHeight="1">
      <c r="M58577" s="85"/>
    </row>
    <row r="58578" spans="13:13" ht="49.2" customHeight="1">
      <c r="M58578" s="85"/>
    </row>
    <row r="58579" spans="13:13" ht="49.2" customHeight="1">
      <c r="M58579" s="85"/>
    </row>
    <row r="58580" spans="13:13" ht="49.2" customHeight="1">
      <c r="M58580" s="85"/>
    </row>
    <row r="58581" spans="13:13" ht="49.2" customHeight="1">
      <c r="M58581" s="85"/>
    </row>
    <row r="58582" spans="13:13" ht="49.2" customHeight="1">
      <c r="M58582" s="85"/>
    </row>
    <row r="58583" spans="13:13" ht="49.2" customHeight="1">
      <c r="M58583" s="85"/>
    </row>
    <row r="58584" spans="13:13" ht="49.2" customHeight="1">
      <c r="M58584" s="85"/>
    </row>
    <row r="58585" spans="13:13" ht="49.2" customHeight="1">
      <c r="M58585" s="85"/>
    </row>
    <row r="58586" spans="13:13" ht="49.2" customHeight="1">
      <c r="M58586" s="85"/>
    </row>
    <row r="58587" spans="13:13" ht="49.2" customHeight="1">
      <c r="M58587" s="85"/>
    </row>
    <row r="58588" spans="13:13" ht="49.2" customHeight="1">
      <c r="M58588" s="85"/>
    </row>
    <row r="58589" spans="13:13" ht="49.2" customHeight="1">
      <c r="M58589" s="85"/>
    </row>
    <row r="58590" spans="13:13" ht="49.2" customHeight="1">
      <c r="M58590" s="85"/>
    </row>
    <row r="58591" spans="13:13" ht="49.2" customHeight="1">
      <c r="M58591" s="85"/>
    </row>
    <row r="58592" spans="13:13" ht="49.2" customHeight="1">
      <c r="M58592" s="85"/>
    </row>
    <row r="58593" spans="13:13" ht="49.2" customHeight="1">
      <c r="M58593" s="85"/>
    </row>
    <row r="58594" spans="13:13" ht="49.2" customHeight="1">
      <c r="M58594" s="85"/>
    </row>
    <row r="58595" spans="13:13" ht="49.2" customHeight="1">
      <c r="M58595" s="85"/>
    </row>
    <row r="58596" spans="13:13" ht="49.2" customHeight="1">
      <c r="M58596" s="85"/>
    </row>
    <row r="58597" spans="13:13" ht="49.2" customHeight="1">
      <c r="M58597" s="85"/>
    </row>
    <row r="58598" spans="13:13" ht="49.2" customHeight="1">
      <c r="M58598" s="85"/>
    </row>
    <row r="58599" spans="13:13" ht="49.2" customHeight="1">
      <c r="M58599" s="85"/>
    </row>
    <row r="58600" spans="13:13" ht="49.2" customHeight="1">
      <c r="M58600" s="85"/>
    </row>
    <row r="58601" spans="13:13" ht="49.2" customHeight="1">
      <c r="M58601" s="85"/>
    </row>
    <row r="58602" spans="13:13" ht="49.2" customHeight="1">
      <c r="M58602" s="85"/>
    </row>
    <row r="58603" spans="13:13" ht="49.2" customHeight="1">
      <c r="M58603" s="85"/>
    </row>
    <row r="58604" spans="13:13" ht="49.2" customHeight="1">
      <c r="M58604" s="85"/>
    </row>
    <row r="58605" spans="13:13" ht="49.2" customHeight="1">
      <c r="M58605" s="85"/>
    </row>
    <row r="58606" spans="13:13" ht="49.2" customHeight="1">
      <c r="M58606" s="85"/>
    </row>
    <row r="58607" spans="13:13" ht="49.2" customHeight="1">
      <c r="M58607" s="85"/>
    </row>
    <row r="58608" spans="13:13" ht="49.2" customHeight="1">
      <c r="M58608" s="85"/>
    </row>
    <row r="58609" spans="13:13" ht="49.2" customHeight="1">
      <c r="M58609" s="85"/>
    </row>
    <row r="58610" spans="13:13" ht="49.2" customHeight="1">
      <c r="M58610" s="85"/>
    </row>
    <row r="58611" spans="13:13" ht="49.2" customHeight="1">
      <c r="M58611" s="85"/>
    </row>
    <row r="58612" spans="13:13" ht="49.2" customHeight="1">
      <c r="M58612" s="85"/>
    </row>
    <row r="58613" spans="13:13" ht="49.2" customHeight="1">
      <c r="M58613" s="85"/>
    </row>
    <row r="58614" spans="13:13" ht="49.2" customHeight="1">
      <c r="M58614" s="85"/>
    </row>
    <row r="58615" spans="13:13" ht="49.2" customHeight="1">
      <c r="M58615" s="85"/>
    </row>
    <row r="58616" spans="13:13" ht="49.2" customHeight="1">
      <c r="M58616" s="85"/>
    </row>
    <row r="58617" spans="13:13" ht="49.2" customHeight="1">
      <c r="M58617" s="85"/>
    </row>
    <row r="58618" spans="13:13" ht="49.2" customHeight="1">
      <c r="M58618" s="85"/>
    </row>
    <row r="58619" spans="13:13" ht="49.2" customHeight="1">
      <c r="M58619" s="85"/>
    </row>
    <row r="58620" spans="13:13" ht="49.2" customHeight="1">
      <c r="M58620" s="85"/>
    </row>
    <row r="58621" spans="13:13" ht="49.2" customHeight="1">
      <c r="M58621" s="85"/>
    </row>
    <row r="58622" spans="13:13" ht="49.2" customHeight="1">
      <c r="M58622" s="85"/>
    </row>
    <row r="58623" spans="13:13" ht="49.2" customHeight="1">
      <c r="M58623" s="85"/>
    </row>
    <row r="58624" spans="13:13" ht="49.2" customHeight="1">
      <c r="M58624" s="85"/>
    </row>
    <row r="58625" spans="13:13" ht="49.2" customHeight="1">
      <c r="M58625" s="85"/>
    </row>
    <row r="58626" spans="13:13" ht="49.2" customHeight="1">
      <c r="M58626" s="85"/>
    </row>
    <row r="58627" spans="13:13" ht="49.2" customHeight="1">
      <c r="M58627" s="85"/>
    </row>
    <row r="58628" spans="13:13" ht="49.2" customHeight="1">
      <c r="M58628" s="85"/>
    </row>
    <row r="58629" spans="13:13" ht="49.2" customHeight="1">
      <c r="M58629" s="85"/>
    </row>
    <row r="58630" spans="13:13" ht="49.2" customHeight="1">
      <c r="M58630" s="85"/>
    </row>
    <row r="58631" spans="13:13" ht="49.2" customHeight="1">
      <c r="M58631" s="85"/>
    </row>
    <row r="58632" spans="13:13" ht="49.2" customHeight="1">
      <c r="M58632" s="85"/>
    </row>
    <row r="58633" spans="13:13" ht="49.2" customHeight="1">
      <c r="M58633" s="85"/>
    </row>
    <row r="58634" spans="13:13" ht="49.2" customHeight="1">
      <c r="M58634" s="85"/>
    </row>
    <row r="58635" spans="13:13" ht="49.2" customHeight="1">
      <c r="M58635" s="85"/>
    </row>
    <row r="58636" spans="13:13" ht="49.2" customHeight="1">
      <c r="M58636" s="85"/>
    </row>
    <row r="58637" spans="13:13" ht="49.2" customHeight="1">
      <c r="M58637" s="85"/>
    </row>
    <row r="58638" spans="13:13" ht="49.2" customHeight="1">
      <c r="M58638" s="85"/>
    </row>
    <row r="58639" spans="13:13" ht="49.2" customHeight="1">
      <c r="M58639" s="85"/>
    </row>
    <row r="58640" spans="13:13" ht="49.2" customHeight="1">
      <c r="M58640" s="85"/>
    </row>
    <row r="58641" spans="13:13" ht="49.2" customHeight="1">
      <c r="M58641" s="85"/>
    </row>
    <row r="58642" spans="13:13" ht="49.2" customHeight="1">
      <c r="M58642" s="85"/>
    </row>
    <row r="58643" spans="13:13" ht="49.2" customHeight="1">
      <c r="M58643" s="85"/>
    </row>
    <row r="58644" spans="13:13" ht="49.2" customHeight="1">
      <c r="M58644" s="85"/>
    </row>
    <row r="58645" spans="13:13" ht="49.2" customHeight="1">
      <c r="M58645" s="85"/>
    </row>
    <row r="58646" spans="13:13" ht="49.2" customHeight="1">
      <c r="M58646" s="85"/>
    </row>
    <row r="58647" spans="13:13" ht="49.2" customHeight="1">
      <c r="M58647" s="85"/>
    </row>
    <row r="58648" spans="13:13" ht="49.2" customHeight="1">
      <c r="M58648" s="85"/>
    </row>
    <row r="58649" spans="13:13" ht="49.2" customHeight="1">
      <c r="M58649" s="85"/>
    </row>
    <row r="58650" spans="13:13" ht="49.2" customHeight="1">
      <c r="M58650" s="85"/>
    </row>
    <row r="58651" spans="13:13" ht="49.2" customHeight="1">
      <c r="M58651" s="85"/>
    </row>
    <row r="58652" spans="13:13" ht="49.2" customHeight="1">
      <c r="M58652" s="85"/>
    </row>
    <row r="58653" spans="13:13" ht="49.2" customHeight="1">
      <c r="M58653" s="85"/>
    </row>
    <row r="58654" spans="13:13" ht="49.2" customHeight="1">
      <c r="M58654" s="85"/>
    </row>
    <row r="58655" spans="13:13" ht="49.2" customHeight="1">
      <c r="M58655" s="85"/>
    </row>
    <row r="58656" spans="13:13" ht="49.2" customHeight="1">
      <c r="M58656" s="85"/>
    </row>
    <row r="58657" spans="13:13" ht="49.2" customHeight="1">
      <c r="M58657" s="85"/>
    </row>
    <row r="58658" spans="13:13" ht="49.2" customHeight="1">
      <c r="M58658" s="85"/>
    </row>
    <row r="58659" spans="13:13" ht="49.2" customHeight="1">
      <c r="M58659" s="85"/>
    </row>
    <row r="58660" spans="13:13" ht="49.2" customHeight="1">
      <c r="M58660" s="85"/>
    </row>
    <row r="58661" spans="13:13" ht="49.2" customHeight="1">
      <c r="M58661" s="85"/>
    </row>
    <row r="58662" spans="13:13" ht="49.2" customHeight="1">
      <c r="M58662" s="85"/>
    </row>
    <row r="58663" spans="13:13" ht="49.2" customHeight="1">
      <c r="M58663" s="85"/>
    </row>
    <row r="58664" spans="13:13" ht="49.2" customHeight="1">
      <c r="M58664" s="85"/>
    </row>
    <row r="58665" spans="13:13" ht="49.2" customHeight="1">
      <c r="M58665" s="85"/>
    </row>
    <row r="58666" spans="13:13" ht="49.2" customHeight="1">
      <c r="M58666" s="85"/>
    </row>
    <row r="58667" spans="13:13" ht="49.2" customHeight="1">
      <c r="M58667" s="85"/>
    </row>
    <row r="58668" spans="13:13" ht="49.2" customHeight="1">
      <c r="M58668" s="85"/>
    </row>
    <row r="58669" spans="13:13" ht="49.2" customHeight="1">
      <c r="M58669" s="85"/>
    </row>
    <row r="58670" spans="13:13" ht="49.2" customHeight="1">
      <c r="M58670" s="85"/>
    </row>
    <row r="58671" spans="13:13" ht="49.2" customHeight="1">
      <c r="M58671" s="85"/>
    </row>
    <row r="58672" spans="13:13" ht="49.2" customHeight="1">
      <c r="M58672" s="85"/>
    </row>
    <row r="58673" spans="13:13" ht="49.2" customHeight="1">
      <c r="M58673" s="85"/>
    </row>
    <row r="58674" spans="13:13" ht="49.2" customHeight="1">
      <c r="M58674" s="85"/>
    </row>
    <row r="58675" spans="13:13" ht="49.2" customHeight="1">
      <c r="M58675" s="85"/>
    </row>
    <row r="58676" spans="13:13" ht="49.2" customHeight="1">
      <c r="M58676" s="85"/>
    </row>
    <row r="58677" spans="13:13" ht="49.2" customHeight="1">
      <c r="M58677" s="85"/>
    </row>
    <row r="58678" spans="13:13" ht="49.2" customHeight="1">
      <c r="M58678" s="85"/>
    </row>
    <row r="58679" spans="13:13" ht="49.2" customHeight="1">
      <c r="M58679" s="85"/>
    </row>
    <row r="58680" spans="13:13" ht="49.2" customHeight="1">
      <c r="M58680" s="85"/>
    </row>
    <row r="58681" spans="13:13" ht="49.2" customHeight="1">
      <c r="M58681" s="85"/>
    </row>
    <row r="58682" spans="13:13" ht="49.2" customHeight="1">
      <c r="M58682" s="85"/>
    </row>
    <row r="58683" spans="13:13" ht="49.2" customHeight="1">
      <c r="M58683" s="85"/>
    </row>
    <row r="58684" spans="13:13" ht="49.2" customHeight="1">
      <c r="M58684" s="85"/>
    </row>
    <row r="58685" spans="13:13" ht="49.2" customHeight="1">
      <c r="M58685" s="85"/>
    </row>
    <row r="58686" spans="13:13" ht="49.2" customHeight="1">
      <c r="M58686" s="85"/>
    </row>
    <row r="58687" spans="13:13" ht="49.2" customHeight="1">
      <c r="M58687" s="85"/>
    </row>
    <row r="58688" spans="13:13" ht="49.2" customHeight="1">
      <c r="M58688" s="85"/>
    </row>
    <row r="58689" spans="13:13" ht="49.2" customHeight="1">
      <c r="M58689" s="85"/>
    </row>
    <row r="58690" spans="13:13" ht="49.2" customHeight="1">
      <c r="M58690" s="85"/>
    </row>
    <row r="58691" spans="13:13" ht="49.2" customHeight="1">
      <c r="M58691" s="85"/>
    </row>
    <row r="58692" spans="13:13" ht="49.2" customHeight="1">
      <c r="M58692" s="85"/>
    </row>
    <row r="58693" spans="13:13" ht="49.2" customHeight="1">
      <c r="M58693" s="85"/>
    </row>
    <row r="58694" spans="13:13" ht="49.2" customHeight="1">
      <c r="M58694" s="85"/>
    </row>
    <row r="58695" spans="13:13" ht="49.2" customHeight="1">
      <c r="M58695" s="85"/>
    </row>
    <row r="58696" spans="13:13" ht="49.2" customHeight="1">
      <c r="M58696" s="85"/>
    </row>
    <row r="58697" spans="13:13" ht="49.2" customHeight="1">
      <c r="M58697" s="85"/>
    </row>
    <row r="58698" spans="13:13" ht="49.2" customHeight="1">
      <c r="M58698" s="85"/>
    </row>
    <row r="58699" spans="13:13" ht="49.2" customHeight="1">
      <c r="M58699" s="85"/>
    </row>
    <row r="58700" spans="13:13" ht="49.2" customHeight="1">
      <c r="M58700" s="85"/>
    </row>
    <row r="58701" spans="13:13" ht="49.2" customHeight="1">
      <c r="M58701" s="85"/>
    </row>
    <row r="58702" spans="13:13" ht="49.2" customHeight="1">
      <c r="M58702" s="85"/>
    </row>
    <row r="58703" spans="13:13" ht="49.2" customHeight="1">
      <c r="M58703" s="85"/>
    </row>
    <row r="58704" spans="13:13" ht="49.2" customHeight="1">
      <c r="M58704" s="85"/>
    </row>
    <row r="58705" spans="13:13" ht="49.2" customHeight="1">
      <c r="M58705" s="85"/>
    </row>
    <row r="58706" spans="13:13" ht="49.2" customHeight="1">
      <c r="M58706" s="85"/>
    </row>
    <row r="58707" spans="13:13" ht="49.2" customHeight="1">
      <c r="M58707" s="85"/>
    </row>
    <row r="58708" spans="13:13" ht="49.2" customHeight="1">
      <c r="M58708" s="85"/>
    </row>
    <row r="58709" spans="13:13" ht="49.2" customHeight="1">
      <c r="M58709" s="85"/>
    </row>
    <row r="58710" spans="13:13" ht="49.2" customHeight="1">
      <c r="M58710" s="85"/>
    </row>
    <row r="58711" spans="13:13" ht="49.2" customHeight="1">
      <c r="M58711" s="85"/>
    </row>
    <row r="58712" spans="13:13" ht="49.2" customHeight="1">
      <c r="M58712" s="85"/>
    </row>
    <row r="58713" spans="13:13" ht="49.2" customHeight="1">
      <c r="M58713" s="85"/>
    </row>
    <row r="58714" spans="13:13" ht="49.2" customHeight="1">
      <c r="M58714" s="85"/>
    </row>
    <row r="58715" spans="13:13" ht="49.2" customHeight="1">
      <c r="M58715" s="85"/>
    </row>
    <row r="58716" spans="13:13" ht="49.2" customHeight="1">
      <c r="M58716" s="85"/>
    </row>
    <row r="58717" spans="13:13" ht="49.2" customHeight="1">
      <c r="M58717" s="85"/>
    </row>
    <row r="58718" spans="13:13" ht="49.2" customHeight="1">
      <c r="M58718" s="85"/>
    </row>
    <row r="58719" spans="13:13" ht="49.2" customHeight="1">
      <c r="M58719" s="85"/>
    </row>
    <row r="58720" spans="13:13" ht="49.2" customHeight="1">
      <c r="M58720" s="85"/>
    </row>
    <row r="58721" spans="13:13" ht="49.2" customHeight="1">
      <c r="M58721" s="85"/>
    </row>
    <row r="58722" spans="13:13" ht="49.2" customHeight="1">
      <c r="M58722" s="85"/>
    </row>
    <row r="58723" spans="13:13" ht="49.2" customHeight="1">
      <c r="M58723" s="85"/>
    </row>
    <row r="58724" spans="13:13" ht="49.2" customHeight="1">
      <c r="M58724" s="85"/>
    </row>
    <row r="58725" spans="13:13" ht="49.2" customHeight="1">
      <c r="M58725" s="85"/>
    </row>
    <row r="58726" spans="13:13" ht="49.2" customHeight="1">
      <c r="M58726" s="85"/>
    </row>
    <row r="58727" spans="13:13" ht="49.2" customHeight="1">
      <c r="M58727" s="85"/>
    </row>
    <row r="58728" spans="13:13" ht="49.2" customHeight="1">
      <c r="M58728" s="85"/>
    </row>
    <row r="58729" spans="13:13" ht="49.2" customHeight="1">
      <c r="M58729" s="85"/>
    </row>
    <row r="58730" spans="13:13" ht="49.2" customHeight="1">
      <c r="M58730" s="85"/>
    </row>
    <row r="58731" spans="13:13" ht="49.2" customHeight="1">
      <c r="M58731" s="85"/>
    </row>
    <row r="58732" spans="13:13" ht="49.2" customHeight="1">
      <c r="M58732" s="85"/>
    </row>
    <row r="58733" spans="13:13" ht="49.2" customHeight="1">
      <c r="M58733" s="85"/>
    </row>
    <row r="58734" spans="13:13" ht="49.2" customHeight="1">
      <c r="M58734" s="85"/>
    </row>
    <row r="58735" spans="13:13" ht="49.2" customHeight="1">
      <c r="M58735" s="85"/>
    </row>
    <row r="58736" spans="13:13" ht="49.2" customHeight="1">
      <c r="M58736" s="85"/>
    </row>
    <row r="58737" spans="13:13" ht="49.2" customHeight="1">
      <c r="M58737" s="85"/>
    </row>
    <row r="58738" spans="13:13" ht="49.2" customHeight="1">
      <c r="M58738" s="85"/>
    </row>
    <row r="58739" spans="13:13" ht="49.2" customHeight="1">
      <c r="M58739" s="85"/>
    </row>
    <row r="58740" spans="13:13" ht="49.2" customHeight="1">
      <c r="M58740" s="85"/>
    </row>
    <row r="58741" spans="13:13" ht="49.2" customHeight="1">
      <c r="M58741" s="85"/>
    </row>
    <row r="58742" spans="13:13" ht="49.2" customHeight="1">
      <c r="M58742" s="85"/>
    </row>
    <row r="58743" spans="13:13" ht="49.2" customHeight="1">
      <c r="M58743" s="85"/>
    </row>
    <row r="58744" spans="13:13" ht="49.2" customHeight="1">
      <c r="M58744" s="85"/>
    </row>
    <row r="58745" spans="13:13" ht="49.2" customHeight="1">
      <c r="M58745" s="85"/>
    </row>
    <row r="58746" spans="13:13" ht="49.2" customHeight="1">
      <c r="M58746" s="85"/>
    </row>
    <row r="58747" spans="13:13" ht="49.2" customHeight="1">
      <c r="M58747" s="85"/>
    </row>
    <row r="58748" spans="13:13" ht="49.2" customHeight="1">
      <c r="M58748" s="85"/>
    </row>
    <row r="58749" spans="13:13" ht="49.2" customHeight="1">
      <c r="M58749" s="85"/>
    </row>
    <row r="58750" spans="13:13" ht="49.2" customHeight="1">
      <c r="M58750" s="85"/>
    </row>
    <row r="58751" spans="13:13" ht="49.2" customHeight="1">
      <c r="M58751" s="85"/>
    </row>
    <row r="58752" spans="13:13" ht="49.2" customHeight="1">
      <c r="M58752" s="85"/>
    </row>
    <row r="58753" spans="13:13" ht="49.2" customHeight="1">
      <c r="M58753" s="85"/>
    </row>
    <row r="58754" spans="13:13" ht="49.2" customHeight="1">
      <c r="M58754" s="85"/>
    </row>
    <row r="58755" spans="13:13" ht="49.2" customHeight="1">
      <c r="M58755" s="85"/>
    </row>
    <row r="58756" spans="13:13" ht="49.2" customHeight="1">
      <c r="M58756" s="85"/>
    </row>
    <row r="58757" spans="13:13" ht="49.2" customHeight="1">
      <c r="M58757" s="85"/>
    </row>
    <row r="58758" spans="13:13" ht="49.2" customHeight="1">
      <c r="M58758" s="85"/>
    </row>
    <row r="58759" spans="13:13" ht="49.2" customHeight="1">
      <c r="M58759" s="85"/>
    </row>
    <row r="58760" spans="13:13" ht="49.2" customHeight="1">
      <c r="M58760" s="85"/>
    </row>
    <row r="58761" spans="13:13" ht="49.2" customHeight="1">
      <c r="M58761" s="85"/>
    </row>
    <row r="58762" spans="13:13" ht="49.2" customHeight="1">
      <c r="M58762" s="85"/>
    </row>
    <row r="58763" spans="13:13" ht="49.2" customHeight="1">
      <c r="M58763" s="85"/>
    </row>
    <row r="58764" spans="13:13" ht="49.2" customHeight="1">
      <c r="M58764" s="85"/>
    </row>
    <row r="58765" spans="13:13" ht="49.2" customHeight="1">
      <c r="M58765" s="85"/>
    </row>
    <row r="58766" spans="13:13" ht="49.2" customHeight="1">
      <c r="M58766" s="85"/>
    </row>
    <row r="58767" spans="13:13" ht="49.2" customHeight="1">
      <c r="M58767" s="85"/>
    </row>
    <row r="58768" spans="13:13" ht="49.2" customHeight="1">
      <c r="M58768" s="85"/>
    </row>
    <row r="58769" spans="13:13" ht="49.2" customHeight="1">
      <c r="M58769" s="85"/>
    </row>
    <row r="58770" spans="13:13" ht="49.2" customHeight="1">
      <c r="M58770" s="85"/>
    </row>
    <row r="58771" spans="13:13" ht="49.2" customHeight="1">
      <c r="M58771" s="85"/>
    </row>
    <row r="58772" spans="13:13" ht="49.2" customHeight="1">
      <c r="M58772" s="85"/>
    </row>
    <row r="58773" spans="13:13" ht="49.2" customHeight="1">
      <c r="M58773" s="85"/>
    </row>
    <row r="58774" spans="13:13" ht="49.2" customHeight="1">
      <c r="M58774" s="85"/>
    </row>
    <row r="58775" spans="13:13" ht="49.2" customHeight="1">
      <c r="M58775" s="85"/>
    </row>
    <row r="58776" spans="13:13" ht="49.2" customHeight="1">
      <c r="M58776" s="85"/>
    </row>
    <row r="58777" spans="13:13" ht="49.2" customHeight="1">
      <c r="M58777" s="85"/>
    </row>
    <row r="58778" spans="13:13" ht="49.2" customHeight="1">
      <c r="M58778" s="85"/>
    </row>
    <row r="58779" spans="13:13" ht="49.2" customHeight="1">
      <c r="M58779" s="85"/>
    </row>
    <row r="58780" spans="13:13" ht="49.2" customHeight="1">
      <c r="M58780" s="85"/>
    </row>
    <row r="58781" spans="13:13" ht="49.2" customHeight="1">
      <c r="M58781" s="85"/>
    </row>
    <row r="58782" spans="13:13" ht="49.2" customHeight="1">
      <c r="M58782" s="85"/>
    </row>
    <row r="58783" spans="13:13" ht="49.2" customHeight="1">
      <c r="M58783" s="85"/>
    </row>
    <row r="58784" spans="13:13" ht="49.2" customHeight="1">
      <c r="M58784" s="85"/>
    </row>
    <row r="58785" spans="13:13" ht="49.2" customHeight="1">
      <c r="M58785" s="85"/>
    </row>
    <row r="58786" spans="13:13" ht="49.2" customHeight="1">
      <c r="M58786" s="85"/>
    </row>
    <row r="58787" spans="13:13" ht="49.2" customHeight="1">
      <c r="M58787" s="85"/>
    </row>
    <row r="58788" spans="13:13" ht="49.2" customHeight="1">
      <c r="M58788" s="85"/>
    </row>
    <row r="58789" spans="13:13" ht="49.2" customHeight="1">
      <c r="M58789" s="85"/>
    </row>
    <row r="58790" spans="13:13" ht="49.2" customHeight="1">
      <c r="M58790" s="85"/>
    </row>
    <row r="58791" spans="13:13" ht="49.2" customHeight="1">
      <c r="M58791" s="85"/>
    </row>
    <row r="58792" spans="13:13" ht="49.2" customHeight="1">
      <c r="M58792" s="85"/>
    </row>
    <row r="58793" spans="13:13" ht="49.2" customHeight="1">
      <c r="M58793" s="85"/>
    </row>
    <row r="58794" spans="13:13" ht="49.2" customHeight="1">
      <c r="M58794" s="85"/>
    </row>
    <row r="58795" spans="13:13" ht="49.2" customHeight="1">
      <c r="M58795" s="85"/>
    </row>
    <row r="58796" spans="13:13" ht="49.2" customHeight="1">
      <c r="M58796" s="85"/>
    </row>
    <row r="58797" spans="13:13" ht="49.2" customHeight="1">
      <c r="M58797" s="85"/>
    </row>
    <row r="58798" spans="13:13" ht="49.2" customHeight="1">
      <c r="M58798" s="85"/>
    </row>
    <row r="58799" spans="13:13" ht="49.2" customHeight="1">
      <c r="M58799" s="85"/>
    </row>
    <row r="58800" spans="13:13" ht="49.2" customHeight="1">
      <c r="M58800" s="85"/>
    </row>
    <row r="58801" spans="13:13" ht="49.2" customHeight="1">
      <c r="M58801" s="85"/>
    </row>
    <row r="58802" spans="13:13" ht="49.2" customHeight="1">
      <c r="M58802" s="85"/>
    </row>
    <row r="58803" spans="13:13" ht="49.2" customHeight="1">
      <c r="M58803" s="85"/>
    </row>
    <row r="58804" spans="13:13" ht="49.2" customHeight="1">
      <c r="M58804" s="85"/>
    </row>
    <row r="58805" spans="13:13" ht="49.2" customHeight="1">
      <c r="M58805" s="85"/>
    </row>
    <row r="58806" spans="13:13" ht="49.2" customHeight="1">
      <c r="M58806" s="85"/>
    </row>
    <row r="58807" spans="13:13" ht="49.2" customHeight="1">
      <c r="M58807" s="85"/>
    </row>
    <row r="58808" spans="13:13" ht="49.2" customHeight="1">
      <c r="M58808" s="85"/>
    </row>
    <row r="58809" spans="13:13" ht="49.2" customHeight="1">
      <c r="M58809" s="85"/>
    </row>
    <row r="58810" spans="13:13" ht="49.2" customHeight="1">
      <c r="M58810" s="85"/>
    </row>
    <row r="58811" spans="13:13" ht="49.2" customHeight="1">
      <c r="M58811" s="85"/>
    </row>
    <row r="58812" spans="13:13" ht="49.2" customHeight="1">
      <c r="M58812" s="85"/>
    </row>
    <row r="58813" spans="13:13" ht="49.2" customHeight="1">
      <c r="M58813" s="85"/>
    </row>
    <row r="58814" spans="13:13" ht="49.2" customHeight="1">
      <c r="M58814" s="85"/>
    </row>
    <row r="58815" spans="13:13" ht="49.2" customHeight="1">
      <c r="M58815" s="85"/>
    </row>
    <row r="58816" spans="13:13" ht="49.2" customHeight="1">
      <c r="M58816" s="85"/>
    </row>
    <row r="58817" spans="13:13" ht="49.2" customHeight="1">
      <c r="M58817" s="85"/>
    </row>
    <row r="58818" spans="13:13" ht="49.2" customHeight="1">
      <c r="M58818" s="85"/>
    </row>
    <row r="58819" spans="13:13" ht="49.2" customHeight="1">
      <c r="M58819" s="85"/>
    </row>
    <row r="58820" spans="13:13" ht="49.2" customHeight="1">
      <c r="M58820" s="85"/>
    </row>
    <row r="58821" spans="13:13" ht="49.2" customHeight="1">
      <c r="M58821" s="85"/>
    </row>
    <row r="58822" spans="13:13" ht="49.2" customHeight="1">
      <c r="M58822" s="85"/>
    </row>
    <row r="58823" spans="13:13" ht="49.2" customHeight="1">
      <c r="M58823" s="85"/>
    </row>
    <row r="58824" spans="13:13" ht="49.2" customHeight="1">
      <c r="M58824" s="85"/>
    </row>
    <row r="58825" spans="13:13" ht="49.2" customHeight="1">
      <c r="M58825" s="85"/>
    </row>
    <row r="58826" spans="13:13" ht="49.2" customHeight="1">
      <c r="M58826" s="85"/>
    </row>
    <row r="58827" spans="13:13" ht="49.2" customHeight="1">
      <c r="M58827" s="85"/>
    </row>
    <row r="58828" spans="13:13" ht="49.2" customHeight="1">
      <c r="M58828" s="85"/>
    </row>
    <row r="58829" spans="13:13" ht="49.2" customHeight="1">
      <c r="M58829" s="85"/>
    </row>
    <row r="58830" spans="13:13" ht="49.2" customHeight="1">
      <c r="M58830" s="85"/>
    </row>
    <row r="58831" spans="13:13" ht="49.2" customHeight="1">
      <c r="M58831" s="85"/>
    </row>
    <row r="58832" spans="13:13" ht="49.2" customHeight="1">
      <c r="M58832" s="85"/>
    </row>
    <row r="58833" spans="13:13" ht="49.2" customHeight="1">
      <c r="M58833" s="85"/>
    </row>
    <row r="58834" spans="13:13" ht="49.2" customHeight="1">
      <c r="M58834" s="85"/>
    </row>
    <row r="58835" spans="13:13" ht="49.2" customHeight="1">
      <c r="M58835" s="85"/>
    </row>
    <row r="58836" spans="13:13" ht="49.2" customHeight="1">
      <c r="M58836" s="85"/>
    </row>
    <row r="58837" spans="13:13" ht="49.2" customHeight="1">
      <c r="M58837" s="85"/>
    </row>
    <row r="58838" spans="13:13" ht="49.2" customHeight="1">
      <c r="M58838" s="85"/>
    </row>
    <row r="58839" spans="13:13" ht="49.2" customHeight="1">
      <c r="M58839" s="85"/>
    </row>
    <row r="58840" spans="13:13" ht="49.2" customHeight="1">
      <c r="M58840" s="85"/>
    </row>
    <row r="58841" spans="13:13" ht="49.2" customHeight="1">
      <c r="M58841" s="85"/>
    </row>
    <row r="58842" spans="13:13" ht="49.2" customHeight="1">
      <c r="M58842" s="85"/>
    </row>
    <row r="58843" spans="13:13" ht="49.2" customHeight="1">
      <c r="M58843" s="85"/>
    </row>
    <row r="58844" spans="13:13" ht="49.2" customHeight="1">
      <c r="M58844" s="85"/>
    </row>
    <row r="58845" spans="13:13" ht="49.2" customHeight="1">
      <c r="M58845" s="85"/>
    </row>
    <row r="58846" spans="13:13" ht="49.2" customHeight="1">
      <c r="M58846" s="85"/>
    </row>
    <row r="58847" spans="13:13" ht="49.2" customHeight="1">
      <c r="M58847" s="85"/>
    </row>
    <row r="58848" spans="13:13" ht="49.2" customHeight="1">
      <c r="M58848" s="85"/>
    </row>
    <row r="58849" spans="13:13" ht="49.2" customHeight="1">
      <c r="M58849" s="85"/>
    </row>
    <row r="58850" spans="13:13" ht="49.2" customHeight="1">
      <c r="M58850" s="85"/>
    </row>
    <row r="58851" spans="13:13" ht="49.2" customHeight="1">
      <c r="M58851" s="85"/>
    </row>
    <row r="58852" spans="13:13" ht="49.2" customHeight="1">
      <c r="M58852" s="85"/>
    </row>
    <row r="58853" spans="13:13" ht="49.2" customHeight="1">
      <c r="M58853" s="85"/>
    </row>
    <row r="58854" spans="13:13" ht="49.2" customHeight="1">
      <c r="M58854" s="85"/>
    </row>
    <row r="58855" spans="13:13" ht="49.2" customHeight="1">
      <c r="M58855" s="85"/>
    </row>
    <row r="58856" spans="13:13" ht="49.2" customHeight="1">
      <c r="M58856" s="85"/>
    </row>
    <row r="58857" spans="13:13" ht="49.2" customHeight="1">
      <c r="M58857" s="85"/>
    </row>
    <row r="58858" spans="13:13" ht="49.2" customHeight="1">
      <c r="M58858" s="85"/>
    </row>
    <row r="58859" spans="13:13" ht="49.2" customHeight="1">
      <c r="M58859" s="85"/>
    </row>
    <row r="58860" spans="13:13" ht="49.2" customHeight="1">
      <c r="M58860" s="85"/>
    </row>
    <row r="58861" spans="13:13" ht="49.2" customHeight="1">
      <c r="M58861" s="85"/>
    </row>
    <row r="58862" spans="13:13" ht="49.2" customHeight="1">
      <c r="M58862" s="85"/>
    </row>
    <row r="58863" spans="13:13" ht="49.2" customHeight="1">
      <c r="M58863" s="85"/>
    </row>
    <row r="58864" spans="13:13" ht="49.2" customHeight="1">
      <c r="M58864" s="85"/>
    </row>
    <row r="58865" spans="13:13" ht="49.2" customHeight="1">
      <c r="M58865" s="85"/>
    </row>
    <row r="58866" spans="13:13" ht="49.2" customHeight="1">
      <c r="M58866" s="85"/>
    </row>
    <row r="58867" spans="13:13" ht="49.2" customHeight="1">
      <c r="M58867" s="85"/>
    </row>
    <row r="58868" spans="13:13" ht="49.2" customHeight="1">
      <c r="M58868" s="85"/>
    </row>
    <row r="58869" spans="13:13" ht="49.2" customHeight="1">
      <c r="M58869" s="85"/>
    </row>
    <row r="58870" spans="13:13" ht="49.2" customHeight="1">
      <c r="M58870" s="85"/>
    </row>
    <row r="58871" spans="13:13" ht="49.2" customHeight="1">
      <c r="M58871" s="85"/>
    </row>
    <row r="58872" spans="13:13" ht="49.2" customHeight="1">
      <c r="M58872" s="85"/>
    </row>
    <row r="58873" spans="13:13" ht="49.2" customHeight="1">
      <c r="M58873" s="85"/>
    </row>
    <row r="58874" spans="13:13" ht="49.2" customHeight="1">
      <c r="M58874" s="85"/>
    </row>
    <row r="58875" spans="13:13" ht="49.2" customHeight="1">
      <c r="M58875" s="85"/>
    </row>
    <row r="58876" spans="13:13" ht="49.2" customHeight="1">
      <c r="M58876" s="85"/>
    </row>
    <row r="58877" spans="13:13" ht="49.2" customHeight="1">
      <c r="M58877" s="85"/>
    </row>
    <row r="58878" spans="13:13" ht="49.2" customHeight="1">
      <c r="M58878" s="85"/>
    </row>
    <row r="58879" spans="13:13" ht="49.2" customHeight="1">
      <c r="M58879" s="85"/>
    </row>
    <row r="58880" spans="13:13" ht="49.2" customHeight="1">
      <c r="M58880" s="85"/>
    </row>
    <row r="58881" spans="13:13" ht="49.2" customHeight="1">
      <c r="M58881" s="85"/>
    </row>
    <row r="58882" spans="13:13" ht="49.2" customHeight="1">
      <c r="M58882" s="85"/>
    </row>
    <row r="58883" spans="13:13" ht="49.2" customHeight="1">
      <c r="M58883" s="85"/>
    </row>
    <row r="58884" spans="13:13" ht="49.2" customHeight="1">
      <c r="M58884" s="85"/>
    </row>
    <row r="58885" spans="13:13" ht="49.2" customHeight="1">
      <c r="M58885" s="85"/>
    </row>
    <row r="58886" spans="13:13" ht="49.2" customHeight="1">
      <c r="M58886" s="85"/>
    </row>
    <row r="58887" spans="13:13" ht="49.2" customHeight="1">
      <c r="M58887" s="85"/>
    </row>
    <row r="58888" spans="13:13" ht="49.2" customHeight="1">
      <c r="M58888" s="85"/>
    </row>
    <row r="58889" spans="13:13" ht="49.2" customHeight="1">
      <c r="M58889" s="85"/>
    </row>
    <row r="58890" spans="13:13" ht="49.2" customHeight="1">
      <c r="M58890" s="85"/>
    </row>
    <row r="58891" spans="13:13" ht="49.2" customHeight="1">
      <c r="M58891" s="85"/>
    </row>
    <row r="58892" spans="13:13" ht="49.2" customHeight="1">
      <c r="M58892" s="85"/>
    </row>
    <row r="58893" spans="13:13" ht="49.2" customHeight="1">
      <c r="M58893" s="85"/>
    </row>
    <row r="58894" spans="13:13" ht="49.2" customHeight="1">
      <c r="M58894" s="85"/>
    </row>
    <row r="58895" spans="13:13" ht="49.2" customHeight="1">
      <c r="M58895" s="85"/>
    </row>
    <row r="58896" spans="13:13" ht="49.2" customHeight="1">
      <c r="M58896" s="85"/>
    </row>
    <row r="58897" spans="13:13" ht="49.2" customHeight="1">
      <c r="M58897" s="85"/>
    </row>
    <row r="58898" spans="13:13" ht="49.2" customHeight="1">
      <c r="M58898" s="85"/>
    </row>
    <row r="58899" spans="13:13" ht="49.2" customHeight="1">
      <c r="M58899" s="85"/>
    </row>
    <row r="58900" spans="13:13" ht="49.2" customHeight="1">
      <c r="M58900" s="85"/>
    </row>
    <row r="58901" spans="13:13" ht="49.2" customHeight="1">
      <c r="M58901" s="85"/>
    </row>
    <row r="58902" spans="13:13" ht="49.2" customHeight="1">
      <c r="M58902" s="85"/>
    </row>
    <row r="58903" spans="13:13" ht="49.2" customHeight="1">
      <c r="M58903" s="85"/>
    </row>
    <row r="58904" spans="13:13" ht="49.2" customHeight="1">
      <c r="M58904" s="85"/>
    </row>
    <row r="58905" spans="13:13" ht="49.2" customHeight="1">
      <c r="M58905" s="85"/>
    </row>
    <row r="58906" spans="13:13" ht="49.2" customHeight="1">
      <c r="M58906" s="85"/>
    </row>
    <row r="58907" spans="13:13" ht="49.2" customHeight="1">
      <c r="M58907" s="85"/>
    </row>
    <row r="58908" spans="13:13" ht="49.2" customHeight="1">
      <c r="M58908" s="85"/>
    </row>
    <row r="58909" spans="13:13" ht="49.2" customHeight="1">
      <c r="M58909" s="85"/>
    </row>
    <row r="58910" spans="13:13" ht="49.2" customHeight="1">
      <c r="M58910" s="85"/>
    </row>
    <row r="58911" spans="13:13" ht="49.2" customHeight="1">
      <c r="M58911" s="85"/>
    </row>
    <row r="58912" spans="13:13" ht="49.2" customHeight="1">
      <c r="M58912" s="85"/>
    </row>
    <row r="58913" spans="13:13" ht="49.2" customHeight="1">
      <c r="M58913" s="85"/>
    </row>
    <row r="58914" spans="13:13" ht="49.2" customHeight="1">
      <c r="M58914" s="85"/>
    </row>
    <row r="58915" spans="13:13" ht="49.2" customHeight="1">
      <c r="M58915" s="85"/>
    </row>
    <row r="58916" spans="13:13" ht="49.2" customHeight="1">
      <c r="M58916" s="85"/>
    </row>
    <row r="58917" spans="13:13" ht="49.2" customHeight="1">
      <c r="M58917" s="85"/>
    </row>
    <row r="58918" spans="13:13" ht="49.2" customHeight="1">
      <c r="M58918" s="85"/>
    </row>
    <row r="58919" spans="13:13" ht="49.2" customHeight="1">
      <c r="M58919" s="85"/>
    </row>
    <row r="58920" spans="13:13" ht="49.2" customHeight="1">
      <c r="M58920" s="85"/>
    </row>
    <row r="58921" spans="13:13" ht="49.2" customHeight="1">
      <c r="M58921" s="85"/>
    </row>
    <row r="58922" spans="13:13" ht="49.2" customHeight="1">
      <c r="M58922" s="85"/>
    </row>
    <row r="58923" spans="13:13" ht="49.2" customHeight="1">
      <c r="M58923" s="85"/>
    </row>
    <row r="58924" spans="13:13" ht="49.2" customHeight="1">
      <c r="M58924" s="85"/>
    </row>
    <row r="58925" spans="13:13" ht="49.2" customHeight="1">
      <c r="M58925" s="85"/>
    </row>
    <row r="58926" spans="13:13" ht="49.2" customHeight="1">
      <c r="M58926" s="85"/>
    </row>
    <row r="58927" spans="13:13" ht="49.2" customHeight="1">
      <c r="M58927" s="85"/>
    </row>
    <row r="58928" spans="13:13" ht="49.2" customHeight="1">
      <c r="M58928" s="85"/>
    </row>
    <row r="58929" spans="13:13" ht="49.2" customHeight="1">
      <c r="M58929" s="85"/>
    </row>
    <row r="58930" spans="13:13" ht="49.2" customHeight="1">
      <c r="M58930" s="85"/>
    </row>
    <row r="58931" spans="13:13" ht="49.2" customHeight="1">
      <c r="M58931" s="85"/>
    </row>
    <row r="58932" spans="13:13" ht="49.2" customHeight="1">
      <c r="M58932" s="85"/>
    </row>
    <row r="58933" spans="13:13" ht="49.2" customHeight="1">
      <c r="M58933" s="85"/>
    </row>
    <row r="58934" spans="13:13" ht="49.2" customHeight="1">
      <c r="M58934" s="85"/>
    </row>
    <row r="58935" spans="13:13" ht="49.2" customHeight="1">
      <c r="M58935" s="85"/>
    </row>
    <row r="58936" spans="13:13" ht="49.2" customHeight="1">
      <c r="M58936" s="85"/>
    </row>
    <row r="58937" spans="13:13" ht="49.2" customHeight="1">
      <c r="M58937" s="85"/>
    </row>
    <row r="58938" spans="13:13" ht="49.2" customHeight="1">
      <c r="M58938" s="85"/>
    </row>
    <row r="58939" spans="13:13" ht="49.2" customHeight="1">
      <c r="M58939" s="85"/>
    </row>
    <row r="58940" spans="13:13" ht="49.2" customHeight="1">
      <c r="M58940" s="85"/>
    </row>
    <row r="58941" spans="13:13" ht="49.2" customHeight="1">
      <c r="M58941" s="85"/>
    </row>
    <row r="58942" spans="13:13" ht="49.2" customHeight="1">
      <c r="M58942" s="85"/>
    </row>
    <row r="58943" spans="13:13" ht="49.2" customHeight="1">
      <c r="M58943" s="85"/>
    </row>
    <row r="58944" spans="13:13" ht="49.2" customHeight="1">
      <c r="M58944" s="85"/>
    </row>
    <row r="58945" spans="13:13" ht="49.2" customHeight="1">
      <c r="M58945" s="85"/>
    </row>
    <row r="58946" spans="13:13" ht="49.2" customHeight="1">
      <c r="M58946" s="85"/>
    </row>
    <row r="58947" spans="13:13" ht="49.2" customHeight="1">
      <c r="M58947" s="85"/>
    </row>
    <row r="58948" spans="13:13" ht="49.2" customHeight="1">
      <c r="M58948" s="85"/>
    </row>
    <row r="58949" spans="13:13" ht="49.2" customHeight="1">
      <c r="M58949" s="85"/>
    </row>
    <row r="58950" spans="13:13" ht="49.2" customHeight="1">
      <c r="M58950" s="85"/>
    </row>
    <row r="58951" spans="13:13" ht="49.2" customHeight="1">
      <c r="M58951" s="85"/>
    </row>
    <row r="58952" spans="13:13" ht="49.2" customHeight="1">
      <c r="M58952" s="85"/>
    </row>
    <row r="58953" spans="13:13" ht="49.2" customHeight="1">
      <c r="M58953" s="85"/>
    </row>
    <row r="58954" spans="13:13" ht="49.2" customHeight="1">
      <c r="M58954" s="85"/>
    </row>
    <row r="58955" spans="13:13" ht="49.2" customHeight="1">
      <c r="M58955" s="85"/>
    </row>
    <row r="58956" spans="13:13" ht="49.2" customHeight="1">
      <c r="M58956" s="85"/>
    </row>
    <row r="58957" spans="13:13" ht="49.2" customHeight="1">
      <c r="M58957" s="85"/>
    </row>
    <row r="58958" spans="13:13" ht="49.2" customHeight="1">
      <c r="M58958" s="85"/>
    </row>
    <row r="58959" spans="13:13" ht="49.2" customHeight="1">
      <c r="M58959" s="85"/>
    </row>
    <row r="58960" spans="13:13" ht="49.2" customHeight="1">
      <c r="M58960" s="85"/>
    </row>
    <row r="58961" spans="13:13" ht="49.2" customHeight="1">
      <c r="M58961" s="85"/>
    </row>
    <row r="58962" spans="13:13" ht="49.2" customHeight="1">
      <c r="M58962" s="85"/>
    </row>
    <row r="58963" spans="13:13" ht="49.2" customHeight="1">
      <c r="M58963" s="85"/>
    </row>
    <row r="58964" spans="13:13" ht="49.2" customHeight="1">
      <c r="M58964" s="85"/>
    </row>
    <row r="58965" spans="13:13" ht="49.2" customHeight="1">
      <c r="M58965" s="85"/>
    </row>
    <row r="58966" spans="13:13" ht="49.2" customHeight="1">
      <c r="M58966" s="85"/>
    </row>
    <row r="58967" spans="13:13" ht="49.2" customHeight="1">
      <c r="M58967" s="85"/>
    </row>
    <row r="58968" spans="13:13" ht="49.2" customHeight="1">
      <c r="M58968" s="85"/>
    </row>
    <row r="58969" spans="13:13" ht="49.2" customHeight="1">
      <c r="M58969" s="85"/>
    </row>
    <row r="58970" spans="13:13" ht="49.2" customHeight="1">
      <c r="M58970" s="85"/>
    </row>
    <row r="58971" spans="13:13" ht="49.2" customHeight="1">
      <c r="M58971" s="85"/>
    </row>
    <row r="58972" spans="13:13" ht="49.2" customHeight="1">
      <c r="M58972" s="85"/>
    </row>
    <row r="58973" spans="13:13" ht="49.2" customHeight="1">
      <c r="M58973" s="85"/>
    </row>
    <row r="58974" spans="13:13" ht="49.2" customHeight="1">
      <c r="M58974" s="85"/>
    </row>
    <row r="58975" spans="13:13" ht="49.2" customHeight="1">
      <c r="M58975" s="85"/>
    </row>
    <row r="58976" spans="13:13" ht="49.2" customHeight="1">
      <c r="M58976" s="85"/>
    </row>
    <row r="58977" spans="13:13" ht="49.2" customHeight="1">
      <c r="M58977" s="85"/>
    </row>
    <row r="58978" spans="13:13" ht="49.2" customHeight="1">
      <c r="M58978" s="85"/>
    </row>
    <row r="58979" spans="13:13" ht="49.2" customHeight="1">
      <c r="M58979" s="85"/>
    </row>
    <row r="58980" spans="13:13" ht="49.2" customHeight="1">
      <c r="M58980" s="85"/>
    </row>
    <row r="58981" spans="13:13" ht="49.2" customHeight="1">
      <c r="M58981" s="85"/>
    </row>
    <row r="58982" spans="13:13" ht="49.2" customHeight="1">
      <c r="M58982" s="85"/>
    </row>
    <row r="58983" spans="13:13" ht="49.2" customHeight="1">
      <c r="M58983" s="85"/>
    </row>
    <row r="58984" spans="13:13" ht="49.2" customHeight="1">
      <c r="M58984" s="85"/>
    </row>
    <row r="58985" spans="13:13" ht="49.2" customHeight="1">
      <c r="M58985" s="85"/>
    </row>
    <row r="58986" spans="13:13" ht="49.2" customHeight="1">
      <c r="M58986" s="85"/>
    </row>
    <row r="58987" spans="13:13" ht="49.2" customHeight="1">
      <c r="M58987" s="85"/>
    </row>
    <row r="58988" spans="13:13" ht="49.2" customHeight="1">
      <c r="M58988" s="85"/>
    </row>
    <row r="58989" spans="13:13" ht="49.2" customHeight="1">
      <c r="M58989" s="85"/>
    </row>
    <row r="58990" spans="13:13" ht="49.2" customHeight="1">
      <c r="M58990" s="85"/>
    </row>
    <row r="58991" spans="13:13" ht="49.2" customHeight="1">
      <c r="M58991" s="85"/>
    </row>
    <row r="58992" spans="13:13" ht="49.2" customHeight="1">
      <c r="M58992" s="85"/>
    </row>
    <row r="58993" spans="13:13" ht="49.2" customHeight="1">
      <c r="M58993" s="85"/>
    </row>
    <row r="58994" spans="13:13" ht="49.2" customHeight="1">
      <c r="M58994" s="85"/>
    </row>
    <row r="58995" spans="13:13" ht="49.2" customHeight="1">
      <c r="M58995" s="85"/>
    </row>
    <row r="58996" spans="13:13" ht="49.2" customHeight="1">
      <c r="M58996" s="85"/>
    </row>
    <row r="58997" spans="13:13" ht="49.2" customHeight="1">
      <c r="M58997" s="85"/>
    </row>
    <row r="58998" spans="13:13" ht="49.2" customHeight="1">
      <c r="M58998" s="85"/>
    </row>
    <row r="58999" spans="13:13" ht="49.2" customHeight="1">
      <c r="M58999" s="85"/>
    </row>
    <row r="59000" spans="13:13" ht="49.2" customHeight="1">
      <c r="M59000" s="85"/>
    </row>
    <row r="59001" spans="13:13" ht="49.2" customHeight="1">
      <c r="M59001" s="85"/>
    </row>
    <row r="59002" spans="13:13" ht="49.2" customHeight="1">
      <c r="M59002" s="85"/>
    </row>
    <row r="59003" spans="13:13" ht="49.2" customHeight="1">
      <c r="M59003" s="85"/>
    </row>
    <row r="59004" spans="13:13" ht="49.2" customHeight="1">
      <c r="M59004" s="85"/>
    </row>
    <row r="59005" spans="13:13" ht="49.2" customHeight="1">
      <c r="M59005" s="85"/>
    </row>
    <row r="59006" spans="13:13" ht="49.2" customHeight="1">
      <c r="M59006" s="85"/>
    </row>
    <row r="59007" spans="13:13" ht="49.2" customHeight="1">
      <c r="M59007" s="85"/>
    </row>
    <row r="59008" spans="13:13" ht="49.2" customHeight="1">
      <c r="M59008" s="85"/>
    </row>
    <row r="59009" spans="13:13" ht="49.2" customHeight="1">
      <c r="M59009" s="85"/>
    </row>
    <row r="59010" spans="13:13" ht="49.2" customHeight="1">
      <c r="M59010" s="85"/>
    </row>
    <row r="59011" spans="13:13" ht="49.2" customHeight="1">
      <c r="M59011" s="85"/>
    </row>
    <row r="59012" spans="13:13" ht="49.2" customHeight="1">
      <c r="M59012" s="85"/>
    </row>
    <row r="59013" spans="13:13" ht="49.2" customHeight="1">
      <c r="M59013" s="85"/>
    </row>
    <row r="59014" spans="13:13" ht="49.2" customHeight="1">
      <c r="M59014" s="85"/>
    </row>
    <row r="59015" spans="13:13" ht="49.2" customHeight="1">
      <c r="M59015" s="85"/>
    </row>
    <row r="59016" spans="13:13" ht="49.2" customHeight="1">
      <c r="M59016" s="85"/>
    </row>
    <row r="59017" spans="13:13" ht="49.2" customHeight="1">
      <c r="M59017" s="85"/>
    </row>
    <row r="59018" spans="13:13" ht="49.2" customHeight="1">
      <c r="M59018" s="85"/>
    </row>
    <row r="59019" spans="13:13" ht="49.2" customHeight="1">
      <c r="M59019" s="85"/>
    </row>
    <row r="59020" spans="13:13" ht="49.2" customHeight="1">
      <c r="M59020" s="85"/>
    </row>
    <row r="59021" spans="13:13" ht="49.2" customHeight="1">
      <c r="M59021" s="85"/>
    </row>
    <row r="59022" spans="13:13" ht="49.2" customHeight="1">
      <c r="M59022" s="85"/>
    </row>
    <row r="59023" spans="13:13" ht="49.2" customHeight="1">
      <c r="M59023" s="85"/>
    </row>
    <row r="59024" spans="13:13" ht="49.2" customHeight="1">
      <c r="M59024" s="85"/>
    </row>
    <row r="59025" spans="13:13" ht="49.2" customHeight="1">
      <c r="M59025" s="85"/>
    </row>
    <row r="59026" spans="13:13" ht="49.2" customHeight="1">
      <c r="M59026" s="85"/>
    </row>
    <row r="59027" spans="13:13" ht="49.2" customHeight="1">
      <c r="M59027" s="85"/>
    </row>
    <row r="59028" spans="13:13" ht="49.2" customHeight="1">
      <c r="M59028" s="85"/>
    </row>
    <row r="59029" spans="13:13" ht="49.2" customHeight="1">
      <c r="M59029" s="85"/>
    </row>
    <row r="59030" spans="13:13" ht="49.2" customHeight="1">
      <c r="M59030" s="85"/>
    </row>
    <row r="59031" spans="13:13" ht="49.2" customHeight="1">
      <c r="M59031" s="85"/>
    </row>
    <row r="59032" spans="13:13" ht="49.2" customHeight="1">
      <c r="M59032" s="85"/>
    </row>
    <row r="59033" spans="13:13" ht="49.2" customHeight="1">
      <c r="M59033" s="85"/>
    </row>
    <row r="59034" spans="13:13" ht="49.2" customHeight="1">
      <c r="M59034" s="85"/>
    </row>
    <row r="59035" spans="13:13" ht="49.2" customHeight="1">
      <c r="M59035" s="85"/>
    </row>
    <row r="59036" spans="13:13" ht="49.2" customHeight="1">
      <c r="M59036" s="85"/>
    </row>
    <row r="59037" spans="13:13" ht="49.2" customHeight="1">
      <c r="M59037" s="85"/>
    </row>
    <row r="59038" spans="13:13" ht="49.2" customHeight="1">
      <c r="M59038" s="85"/>
    </row>
    <row r="59039" spans="13:13" ht="49.2" customHeight="1">
      <c r="M59039" s="85"/>
    </row>
    <row r="59040" spans="13:13" ht="49.2" customHeight="1">
      <c r="M59040" s="85"/>
    </row>
    <row r="59041" spans="13:13" ht="49.2" customHeight="1">
      <c r="M59041" s="85"/>
    </row>
    <row r="59042" spans="13:13" ht="49.2" customHeight="1">
      <c r="M59042" s="85"/>
    </row>
    <row r="59043" spans="13:13" ht="49.2" customHeight="1">
      <c r="M59043" s="85"/>
    </row>
    <row r="59044" spans="13:13" ht="49.2" customHeight="1">
      <c r="M59044" s="85"/>
    </row>
    <row r="59045" spans="13:13" ht="49.2" customHeight="1">
      <c r="M59045" s="85"/>
    </row>
    <row r="59046" spans="13:13" ht="49.2" customHeight="1">
      <c r="M59046" s="85"/>
    </row>
    <row r="59047" spans="13:13" ht="49.2" customHeight="1">
      <c r="M59047" s="85"/>
    </row>
    <row r="59048" spans="13:13" ht="49.2" customHeight="1">
      <c r="M59048" s="85"/>
    </row>
    <row r="59049" spans="13:13" ht="49.2" customHeight="1">
      <c r="M59049" s="85"/>
    </row>
    <row r="59050" spans="13:13" ht="49.2" customHeight="1">
      <c r="M59050" s="85"/>
    </row>
    <row r="59051" spans="13:13" ht="49.2" customHeight="1">
      <c r="M59051" s="85"/>
    </row>
    <row r="59052" spans="13:13" ht="49.2" customHeight="1">
      <c r="M59052" s="85"/>
    </row>
    <row r="59053" spans="13:13" ht="49.2" customHeight="1">
      <c r="M59053" s="85"/>
    </row>
    <row r="59054" spans="13:13" ht="49.2" customHeight="1">
      <c r="M59054" s="85"/>
    </row>
    <row r="59055" spans="13:13" ht="49.2" customHeight="1">
      <c r="M59055" s="85"/>
    </row>
    <row r="59056" spans="13:13" ht="49.2" customHeight="1">
      <c r="M59056" s="85"/>
    </row>
    <row r="59057" spans="13:13" ht="49.2" customHeight="1">
      <c r="M59057" s="85"/>
    </row>
    <row r="59058" spans="13:13" ht="49.2" customHeight="1">
      <c r="M59058" s="85"/>
    </row>
    <row r="59059" spans="13:13" ht="49.2" customHeight="1">
      <c r="M59059" s="85"/>
    </row>
    <row r="59060" spans="13:13" ht="49.2" customHeight="1">
      <c r="M59060" s="85"/>
    </row>
    <row r="59061" spans="13:13" ht="49.2" customHeight="1">
      <c r="M59061" s="85"/>
    </row>
    <row r="59062" spans="13:13" ht="49.2" customHeight="1">
      <c r="M59062" s="85"/>
    </row>
    <row r="59063" spans="13:13" ht="49.2" customHeight="1">
      <c r="M59063" s="85"/>
    </row>
    <row r="59064" spans="13:13" ht="49.2" customHeight="1">
      <c r="M59064" s="85"/>
    </row>
    <row r="59065" spans="13:13" ht="49.2" customHeight="1">
      <c r="M59065" s="85"/>
    </row>
    <row r="59066" spans="13:13" ht="49.2" customHeight="1">
      <c r="M59066" s="85"/>
    </row>
    <row r="59067" spans="13:13" ht="49.2" customHeight="1">
      <c r="M59067" s="85"/>
    </row>
    <row r="59068" spans="13:13" ht="49.2" customHeight="1">
      <c r="M59068" s="85"/>
    </row>
    <row r="59069" spans="13:13" ht="49.2" customHeight="1">
      <c r="M59069" s="85"/>
    </row>
    <row r="59070" spans="13:13" ht="49.2" customHeight="1">
      <c r="M59070" s="85"/>
    </row>
    <row r="59071" spans="13:13" ht="49.2" customHeight="1">
      <c r="M59071" s="85"/>
    </row>
    <row r="59072" spans="13:13" ht="49.2" customHeight="1">
      <c r="M59072" s="85"/>
    </row>
    <row r="59073" spans="13:13" ht="49.2" customHeight="1">
      <c r="M59073" s="85"/>
    </row>
    <row r="59074" spans="13:13" ht="49.2" customHeight="1">
      <c r="M59074" s="85"/>
    </row>
    <row r="59075" spans="13:13" ht="49.2" customHeight="1">
      <c r="M59075" s="85"/>
    </row>
    <row r="59076" spans="13:13" ht="49.2" customHeight="1">
      <c r="M59076" s="85"/>
    </row>
    <row r="59077" spans="13:13" ht="49.2" customHeight="1">
      <c r="M59077" s="85"/>
    </row>
    <row r="59078" spans="13:13" ht="49.2" customHeight="1">
      <c r="M59078" s="85"/>
    </row>
    <row r="59079" spans="13:13" ht="49.2" customHeight="1">
      <c r="M59079" s="85"/>
    </row>
    <row r="59080" spans="13:13" ht="49.2" customHeight="1">
      <c r="M59080" s="85"/>
    </row>
    <row r="59081" spans="13:13" ht="49.2" customHeight="1">
      <c r="M59081" s="85"/>
    </row>
    <row r="59082" spans="13:13" ht="49.2" customHeight="1">
      <c r="M59082" s="85"/>
    </row>
    <row r="59083" spans="13:13" ht="49.2" customHeight="1">
      <c r="M59083" s="85"/>
    </row>
    <row r="59084" spans="13:13" ht="49.2" customHeight="1">
      <c r="M59084" s="85"/>
    </row>
    <row r="59085" spans="13:13" ht="49.2" customHeight="1">
      <c r="M59085" s="85"/>
    </row>
    <row r="59086" spans="13:13" ht="49.2" customHeight="1">
      <c r="M59086" s="85"/>
    </row>
    <row r="59087" spans="13:13" ht="49.2" customHeight="1">
      <c r="M59087" s="85"/>
    </row>
    <row r="59088" spans="13:13" ht="49.2" customHeight="1">
      <c r="M59088" s="85"/>
    </row>
    <row r="59089" spans="13:13" ht="49.2" customHeight="1">
      <c r="M59089" s="85"/>
    </row>
    <row r="59090" spans="13:13" ht="49.2" customHeight="1">
      <c r="M59090" s="85"/>
    </row>
    <row r="59091" spans="13:13" ht="49.2" customHeight="1">
      <c r="M59091" s="85"/>
    </row>
    <row r="59092" spans="13:13" ht="49.2" customHeight="1">
      <c r="M59092" s="85"/>
    </row>
    <row r="59093" spans="13:13" ht="49.2" customHeight="1">
      <c r="M59093" s="85"/>
    </row>
    <row r="59094" spans="13:13" ht="49.2" customHeight="1">
      <c r="M59094" s="85"/>
    </row>
    <row r="59095" spans="13:13" ht="49.2" customHeight="1">
      <c r="M59095" s="85"/>
    </row>
    <row r="59096" spans="13:13" ht="49.2" customHeight="1">
      <c r="M59096" s="85"/>
    </row>
    <row r="59097" spans="13:13" ht="49.2" customHeight="1">
      <c r="M59097" s="85"/>
    </row>
    <row r="59098" spans="13:13" ht="49.2" customHeight="1">
      <c r="M59098" s="85"/>
    </row>
    <row r="59099" spans="13:13" ht="49.2" customHeight="1">
      <c r="M59099" s="85"/>
    </row>
    <row r="59100" spans="13:13" ht="49.2" customHeight="1">
      <c r="M59100" s="85"/>
    </row>
    <row r="59101" spans="13:13" ht="49.2" customHeight="1">
      <c r="M59101" s="85"/>
    </row>
    <row r="59102" spans="13:13" ht="49.2" customHeight="1">
      <c r="M59102" s="85"/>
    </row>
    <row r="59103" spans="13:13" ht="49.2" customHeight="1">
      <c r="M59103" s="85"/>
    </row>
    <row r="59104" spans="13:13" ht="49.2" customHeight="1">
      <c r="M59104" s="85"/>
    </row>
    <row r="59105" spans="13:13" ht="49.2" customHeight="1">
      <c r="M59105" s="85"/>
    </row>
    <row r="59106" spans="13:13" ht="49.2" customHeight="1">
      <c r="M59106" s="85"/>
    </row>
    <row r="59107" spans="13:13" ht="49.2" customHeight="1">
      <c r="M59107" s="85"/>
    </row>
    <row r="59108" spans="13:13" ht="49.2" customHeight="1">
      <c r="M59108" s="85"/>
    </row>
    <row r="59109" spans="13:13" ht="49.2" customHeight="1">
      <c r="M59109" s="85"/>
    </row>
    <row r="59110" spans="13:13" ht="49.2" customHeight="1">
      <c r="M59110" s="85"/>
    </row>
    <row r="59111" spans="13:13" ht="49.2" customHeight="1">
      <c r="M59111" s="85"/>
    </row>
    <row r="59112" spans="13:13" ht="49.2" customHeight="1">
      <c r="M59112" s="85"/>
    </row>
    <row r="59113" spans="13:13" ht="49.2" customHeight="1">
      <c r="M59113" s="85"/>
    </row>
    <row r="59114" spans="13:13" ht="49.2" customHeight="1">
      <c r="M59114" s="85"/>
    </row>
    <row r="59115" spans="13:13" ht="49.2" customHeight="1">
      <c r="M59115" s="85"/>
    </row>
    <row r="59116" spans="13:13" ht="49.2" customHeight="1">
      <c r="M59116" s="85"/>
    </row>
    <row r="59117" spans="13:13" ht="49.2" customHeight="1">
      <c r="M59117" s="85"/>
    </row>
    <row r="59118" spans="13:13" ht="49.2" customHeight="1">
      <c r="M59118" s="85"/>
    </row>
    <row r="59119" spans="13:13" ht="49.2" customHeight="1">
      <c r="M59119" s="85"/>
    </row>
    <row r="59120" spans="13:13" ht="49.2" customHeight="1">
      <c r="M59120" s="85"/>
    </row>
    <row r="59121" spans="13:13" ht="49.2" customHeight="1">
      <c r="M59121" s="85"/>
    </row>
    <row r="59122" spans="13:13" ht="49.2" customHeight="1">
      <c r="M59122" s="85"/>
    </row>
    <row r="59123" spans="13:13" ht="49.2" customHeight="1">
      <c r="M59123" s="85"/>
    </row>
    <row r="59124" spans="13:13" ht="49.2" customHeight="1">
      <c r="M59124" s="85"/>
    </row>
    <row r="59125" spans="13:13" ht="49.2" customHeight="1">
      <c r="M59125" s="85"/>
    </row>
    <row r="59126" spans="13:13" ht="49.2" customHeight="1">
      <c r="M59126" s="85"/>
    </row>
    <row r="59127" spans="13:13" ht="49.2" customHeight="1">
      <c r="M59127" s="85"/>
    </row>
    <row r="59128" spans="13:13" ht="49.2" customHeight="1">
      <c r="M59128" s="85"/>
    </row>
    <row r="59129" spans="13:13" ht="49.2" customHeight="1">
      <c r="M59129" s="85"/>
    </row>
    <row r="59130" spans="13:13" ht="49.2" customHeight="1">
      <c r="M59130" s="85"/>
    </row>
    <row r="59131" spans="13:13" ht="49.2" customHeight="1">
      <c r="M59131" s="85"/>
    </row>
    <row r="59132" spans="13:13" ht="49.2" customHeight="1">
      <c r="M59132" s="85"/>
    </row>
    <row r="59133" spans="13:13" ht="49.2" customHeight="1">
      <c r="M59133" s="85"/>
    </row>
    <row r="59134" spans="13:13" ht="49.2" customHeight="1">
      <c r="M59134" s="85"/>
    </row>
    <row r="59135" spans="13:13" ht="49.2" customHeight="1">
      <c r="M59135" s="85"/>
    </row>
    <row r="59136" spans="13:13" ht="49.2" customHeight="1">
      <c r="M59136" s="85"/>
    </row>
    <row r="59137" spans="13:13" ht="49.2" customHeight="1">
      <c r="M59137" s="85"/>
    </row>
    <row r="59138" spans="13:13" ht="49.2" customHeight="1">
      <c r="M59138" s="85"/>
    </row>
    <row r="59139" spans="13:13" ht="49.2" customHeight="1">
      <c r="M59139" s="85"/>
    </row>
    <row r="59140" spans="13:13" ht="49.2" customHeight="1">
      <c r="M59140" s="85"/>
    </row>
    <row r="59141" spans="13:13" ht="49.2" customHeight="1">
      <c r="M59141" s="85"/>
    </row>
    <row r="59142" spans="13:13" ht="49.2" customHeight="1">
      <c r="M59142" s="85"/>
    </row>
    <row r="59143" spans="13:13" ht="49.2" customHeight="1">
      <c r="M59143" s="85"/>
    </row>
    <row r="59144" spans="13:13" ht="49.2" customHeight="1">
      <c r="M59144" s="85"/>
    </row>
    <row r="59145" spans="13:13" ht="49.2" customHeight="1">
      <c r="M59145" s="85"/>
    </row>
    <row r="59146" spans="13:13" ht="49.2" customHeight="1">
      <c r="M59146" s="85"/>
    </row>
    <row r="59147" spans="13:13" ht="49.2" customHeight="1">
      <c r="M59147" s="85"/>
    </row>
    <row r="59148" spans="13:13" ht="49.2" customHeight="1">
      <c r="M59148" s="85"/>
    </row>
    <row r="59149" spans="13:13" ht="49.2" customHeight="1">
      <c r="M59149" s="85"/>
    </row>
    <row r="59150" spans="13:13" ht="49.2" customHeight="1">
      <c r="M59150" s="85"/>
    </row>
    <row r="59151" spans="13:13" ht="49.2" customHeight="1">
      <c r="M59151" s="85"/>
    </row>
    <row r="59152" spans="13:13" ht="49.2" customHeight="1">
      <c r="M59152" s="85"/>
    </row>
    <row r="59153" spans="13:13" ht="49.2" customHeight="1">
      <c r="M59153" s="85"/>
    </row>
    <row r="59154" spans="13:13" ht="49.2" customHeight="1">
      <c r="M59154" s="85"/>
    </row>
    <row r="59155" spans="13:13" ht="49.2" customHeight="1">
      <c r="M59155" s="85"/>
    </row>
    <row r="59156" spans="13:13" ht="49.2" customHeight="1">
      <c r="M59156" s="85"/>
    </row>
    <row r="59157" spans="13:13" ht="49.2" customHeight="1">
      <c r="M59157" s="85"/>
    </row>
    <row r="59158" spans="13:13" ht="49.2" customHeight="1">
      <c r="M59158" s="85"/>
    </row>
    <row r="59159" spans="13:13" ht="49.2" customHeight="1">
      <c r="M59159" s="85"/>
    </row>
    <row r="59160" spans="13:13" ht="49.2" customHeight="1">
      <c r="M59160" s="85"/>
    </row>
    <row r="59161" spans="13:13" ht="49.2" customHeight="1">
      <c r="M59161" s="85"/>
    </row>
    <row r="59162" spans="13:13" ht="49.2" customHeight="1">
      <c r="M59162" s="85"/>
    </row>
    <row r="59163" spans="13:13" ht="49.2" customHeight="1">
      <c r="M59163" s="85"/>
    </row>
    <row r="59164" spans="13:13" ht="49.2" customHeight="1">
      <c r="M59164" s="85"/>
    </row>
    <row r="59165" spans="13:13" ht="49.2" customHeight="1">
      <c r="M59165" s="85"/>
    </row>
    <row r="59166" spans="13:13" ht="49.2" customHeight="1">
      <c r="M59166" s="85"/>
    </row>
    <row r="59167" spans="13:13" ht="49.2" customHeight="1">
      <c r="M59167" s="85"/>
    </row>
    <row r="59168" spans="13:13" ht="49.2" customHeight="1">
      <c r="M59168" s="85"/>
    </row>
    <row r="59169" spans="13:13" ht="49.2" customHeight="1">
      <c r="M59169" s="85"/>
    </row>
    <row r="59170" spans="13:13" ht="49.2" customHeight="1">
      <c r="M59170" s="85"/>
    </row>
    <row r="59171" spans="13:13" ht="49.2" customHeight="1">
      <c r="M59171" s="85"/>
    </row>
    <row r="59172" spans="13:13" ht="49.2" customHeight="1">
      <c r="M59172" s="85"/>
    </row>
    <row r="59173" spans="13:13" ht="49.2" customHeight="1">
      <c r="M59173" s="85"/>
    </row>
    <row r="59174" spans="13:13" ht="49.2" customHeight="1">
      <c r="M59174" s="85"/>
    </row>
    <row r="59175" spans="13:13" ht="49.2" customHeight="1">
      <c r="M59175" s="85"/>
    </row>
    <row r="59176" spans="13:13" ht="49.2" customHeight="1">
      <c r="M59176" s="85"/>
    </row>
    <row r="59177" spans="13:13" ht="49.2" customHeight="1">
      <c r="M59177" s="85"/>
    </row>
    <row r="59178" spans="13:13" ht="49.2" customHeight="1">
      <c r="M59178" s="85"/>
    </row>
    <row r="59179" spans="13:13" ht="49.2" customHeight="1">
      <c r="M59179" s="85"/>
    </row>
    <row r="59180" spans="13:13" ht="49.2" customHeight="1">
      <c r="M59180" s="85"/>
    </row>
    <row r="59181" spans="13:13" ht="49.2" customHeight="1">
      <c r="M59181" s="85"/>
    </row>
    <row r="59182" spans="13:13" ht="49.2" customHeight="1">
      <c r="M59182" s="85"/>
    </row>
    <row r="59183" spans="13:13" ht="49.2" customHeight="1">
      <c r="M59183" s="85"/>
    </row>
    <row r="59184" spans="13:13" ht="49.2" customHeight="1">
      <c r="M59184" s="85"/>
    </row>
    <row r="59185" spans="13:13" ht="49.2" customHeight="1">
      <c r="M59185" s="85"/>
    </row>
    <row r="59186" spans="13:13" ht="49.2" customHeight="1">
      <c r="M59186" s="85"/>
    </row>
    <row r="59187" spans="13:13" ht="49.2" customHeight="1">
      <c r="M59187" s="85"/>
    </row>
    <row r="59188" spans="13:13" ht="49.2" customHeight="1">
      <c r="M59188" s="85"/>
    </row>
    <row r="59189" spans="13:13" ht="49.2" customHeight="1">
      <c r="M59189" s="85"/>
    </row>
    <row r="59190" spans="13:13" ht="49.2" customHeight="1">
      <c r="M59190" s="85"/>
    </row>
    <row r="59191" spans="13:13" ht="49.2" customHeight="1">
      <c r="M59191" s="85"/>
    </row>
    <row r="59192" spans="13:13" ht="49.2" customHeight="1">
      <c r="M59192" s="85"/>
    </row>
    <row r="59193" spans="13:13" ht="49.2" customHeight="1">
      <c r="M59193" s="85"/>
    </row>
    <row r="59194" spans="13:13" ht="49.2" customHeight="1">
      <c r="M59194" s="85"/>
    </row>
    <row r="59195" spans="13:13" ht="49.2" customHeight="1">
      <c r="M59195" s="85"/>
    </row>
    <row r="59196" spans="13:13" ht="49.2" customHeight="1">
      <c r="M59196" s="85"/>
    </row>
    <row r="59197" spans="13:13" ht="49.2" customHeight="1">
      <c r="M59197" s="85"/>
    </row>
    <row r="59198" spans="13:13" ht="49.2" customHeight="1">
      <c r="M59198" s="85"/>
    </row>
    <row r="59199" spans="13:13" ht="49.2" customHeight="1">
      <c r="M59199" s="85"/>
    </row>
    <row r="59200" spans="13:13" ht="49.2" customHeight="1">
      <c r="M59200" s="85"/>
    </row>
    <row r="59201" spans="13:13" ht="49.2" customHeight="1">
      <c r="M59201" s="85"/>
    </row>
    <row r="59202" spans="13:13" ht="49.2" customHeight="1">
      <c r="M59202" s="85"/>
    </row>
    <row r="59203" spans="13:13" ht="49.2" customHeight="1">
      <c r="M59203" s="85"/>
    </row>
    <row r="59204" spans="13:13" ht="49.2" customHeight="1">
      <c r="M59204" s="85"/>
    </row>
    <row r="59205" spans="13:13" ht="49.2" customHeight="1">
      <c r="M59205" s="85"/>
    </row>
    <row r="59206" spans="13:13" ht="49.2" customHeight="1">
      <c r="M59206" s="85"/>
    </row>
    <row r="59207" spans="13:13" ht="49.2" customHeight="1">
      <c r="M59207" s="85"/>
    </row>
    <row r="59208" spans="13:13" ht="49.2" customHeight="1">
      <c r="M59208" s="85"/>
    </row>
    <row r="59209" spans="13:13" ht="49.2" customHeight="1">
      <c r="M59209" s="85"/>
    </row>
    <row r="59210" spans="13:13" ht="49.2" customHeight="1">
      <c r="M59210" s="85"/>
    </row>
    <row r="59211" spans="13:13" ht="49.2" customHeight="1">
      <c r="M59211" s="85"/>
    </row>
    <row r="59212" spans="13:13" ht="49.2" customHeight="1">
      <c r="M59212" s="85"/>
    </row>
    <row r="59213" spans="13:13" ht="49.2" customHeight="1">
      <c r="M59213" s="85"/>
    </row>
    <row r="59214" spans="13:13" ht="49.2" customHeight="1">
      <c r="M59214" s="85"/>
    </row>
    <row r="59215" spans="13:13" ht="49.2" customHeight="1">
      <c r="M59215" s="85"/>
    </row>
    <row r="59216" spans="13:13" ht="49.2" customHeight="1">
      <c r="M59216" s="85"/>
    </row>
    <row r="59217" spans="13:13" ht="49.2" customHeight="1">
      <c r="M59217" s="85"/>
    </row>
    <row r="59218" spans="13:13" ht="49.2" customHeight="1">
      <c r="M59218" s="85"/>
    </row>
    <row r="59219" spans="13:13" ht="49.2" customHeight="1">
      <c r="M59219" s="85"/>
    </row>
    <row r="59220" spans="13:13" ht="49.2" customHeight="1">
      <c r="M59220" s="85"/>
    </row>
    <row r="59221" spans="13:13" ht="49.2" customHeight="1">
      <c r="M59221" s="85"/>
    </row>
    <row r="59222" spans="13:13" ht="49.2" customHeight="1">
      <c r="M59222" s="85"/>
    </row>
    <row r="59223" spans="13:13" ht="49.2" customHeight="1">
      <c r="M59223" s="85"/>
    </row>
    <row r="59224" spans="13:13" ht="49.2" customHeight="1">
      <c r="M59224" s="85"/>
    </row>
    <row r="59225" spans="13:13" ht="49.2" customHeight="1">
      <c r="M59225" s="85"/>
    </row>
    <row r="59226" spans="13:13" ht="49.2" customHeight="1">
      <c r="M59226" s="85"/>
    </row>
    <row r="59227" spans="13:13" ht="49.2" customHeight="1">
      <c r="M59227" s="85"/>
    </row>
    <row r="59228" spans="13:13" ht="49.2" customHeight="1">
      <c r="M59228" s="85"/>
    </row>
    <row r="59229" spans="13:13" ht="49.2" customHeight="1">
      <c r="M59229" s="85"/>
    </row>
    <row r="59230" spans="13:13" ht="49.2" customHeight="1">
      <c r="M59230" s="85"/>
    </row>
    <row r="59231" spans="13:13" ht="49.2" customHeight="1">
      <c r="M59231" s="85"/>
    </row>
    <row r="59232" spans="13:13" ht="49.2" customHeight="1">
      <c r="M59232" s="85"/>
    </row>
    <row r="59233" spans="13:13" ht="49.2" customHeight="1">
      <c r="M59233" s="85"/>
    </row>
    <row r="59234" spans="13:13" ht="49.2" customHeight="1">
      <c r="M59234" s="85"/>
    </row>
    <row r="59235" spans="13:13" ht="49.2" customHeight="1">
      <c r="M59235" s="85"/>
    </row>
    <row r="59236" spans="13:13" ht="49.2" customHeight="1">
      <c r="M59236" s="85"/>
    </row>
    <row r="59237" spans="13:13" ht="49.2" customHeight="1">
      <c r="M59237" s="85"/>
    </row>
    <row r="59238" spans="13:13" ht="49.2" customHeight="1">
      <c r="M59238" s="85"/>
    </row>
    <row r="59239" spans="13:13" ht="49.2" customHeight="1">
      <c r="M59239" s="85"/>
    </row>
    <row r="59240" spans="13:13" ht="49.2" customHeight="1">
      <c r="M59240" s="85"/>
    </row>
    <row r="59241" spans="13:13" ht="49.2" customHeight="1">
      <c r="M59241" s="85"/>
    </row>
    <row r="59242" spans="13:13" ht="49.2" customHeight="1">
      <c r="M59242" s="85"/>
    </row>
    <row r="59243" spans="13:13" ht="49.2" customHeight="1">
      <c r="M59243" s="85"/>
    </row>
    <row r="59244" spans="13:13" ht="49.2" customHeight="1">
      <c r="M59244" s="85"/>
    </row>
    <row r="59245" spans="13:13" ht="49.2" customHeight="1">
      <c r="M59245" s="85"/>
    </row>
    <row r="59246" spans="13:13" ht="49.2" customHeight="1">
      <c r="M59246" s="85"/>
    </row>
    <row r="59247" spans="13:13" ht="49.2" customHeight="1">
      <c r="M59247" s="85"/>
    </row>
    <row r="59248" spans="13:13" ht="49.2" customHeight="1">
      <c r="M59248" s="85"/>
    </row>
    <row r="59249" spans="13:13" ht="49.2" customHeight="1">
      <c r="M59249" s="85"/>
    </row>
    <row r="59250" spans="13:13" ht="49.2" customHeight="1">
      <c r="M59250" s="85"/>
    </row>
    <row r="59251" spans="13:13" ht="49.2" customHeight="1">
      <c r="M59251" s="85"/>
    </row>
    <row r="59252" spans="13:13" ht="49.2" customHeight="1">
      <c r="M59252" s="85"/>
    </row>
    <row r="59253" spans="13:13" ht="49.2" customHeight="1">
      <c r="M59253" s="85"/>
    </row>
    <row r="59254" spans="13:13" ht="49.2" customHeight="1">
      <c r="M59254" s="85"/>
    </row>
    <row r="59255" spans="13:13" ht="49.2" customHeight="1">
      <c r="M59255" s="85"/>
    </row>
    <row r="59256" spans="13:13" ht="49.2" customHeight="1">
      <c r="M59256" s="85"/>
    </row>
    <row r="59257" spans="13:13" ht="49.2" customHeight="1">
      <c r="M59257" s="85"/>
    </row>
    <row r="59258" spans="13:13" ht="49.2" customHeight="1">
      <c r="M59258" s="85"/>
    </row>
    <row r="59259" spans="13:13" ht="49.2" customHeight="1">
      <c r="M59259" s="85"/>
    </row>
    <row r="59260" spans="13:13" ht="49.2" customHeight="1">
      <c r="M59260" s="85"/>
    </row>
    <row r="59261" spans="13:13" ht="49.2" customHeight="1">
      <c r="M59261" s="85"/>
    </row>
    <row r="59262" spans="13:13" ht="49.2" customHeight="1">
      <c r="M59262" s="85"/>
    </row>
    <row r="59263" spans="13:13" ht="49.2" customHeight="1">
      <c r="M59263" s="85"/>
    </row>
    <row r="59264" spans="13:13" ht="49.2" customHeight="1">
      <c r="M59264" s="85"/>
    </row>
    <row r="59265" spans="13:13" ht="49.2" customHeight="1">
      <c r="M59265" s="85"/>
    </row>
    <row r="59266" spans="13:13" ht="49.2" customHeight="1">
      <c r="M59266" s="85"/>
    </row>
    <row r="59267" spans="13:13" ht="49.2" customHeight="1">
      <c r="M59267" s="85"/>
    </row>
    <row r="59268" spans="13:13" ht="49.2" customHeight="1">
      <c r="M59268" s="85"/>
    </row>
    <row r="59269" spans="13:13" ht="49.2" customHeight="1">
      <c r="M59269" s="85"/>
    </row>
    <row r="59270" spans="13:13" ht="49.2" customHeight="1">
      <c r="M59270" s="85"/>
    </row>
    <row r="59271" spans="13:13" ht="49.2" customHeight="1">
      <c r="M59271" s="85"/>
    </row>
    <row r="59272" spans="13:13" ht="49.2" customHeight="1">
      <c r="M59272" s="85"/>
    </row>
    <row r="59273" spans="13:13" ht="49.2" customHeight="1">
      <c r="M59273" s="85"/>
    </row>
    <row r="59274" spans="13:13" ht="49.2" customHeight="1">
      <c r="M59274" s="85"/>
    </row>
    <row r="59275" spans="13:13" ht="49.2" customHeight="1">
      <c r="M59275" s="85"/>
    </row>
    <row r="59276" spans="13:13" ht="49.2" customHeight="1">
      <c r="M59276" s="85"/>
    </row>
    <row r="59277" spans="13:13" ht="49.2" customHeight="1">
      <c r="M59277" s="85"/>
    </row>
    <row r="59278" spans="13:13" ht="49.2" customHeight="1">
      <c r="M59278" s="85"/>
    </row>
    <row r="59279" spans="13:13" ht="49.2" customHeight="1">
      <c r="M59279" s="85"/>
    </row>
    <row r="59280" spans="13:13" ht="49.2" customHeight="1">
      <c r="M59280" s="85"/>
    </row>
    <row r="59281" spans="13:13" ht="49.2" customHeight="1">
      <c r="M59281" s="85"/>
    </row>
    <row r="59282" spans="13:13" ht="49.2" customHeight="1">
      <c r="M59282" s="85"/>
    </row>
    <row r="59283" spans="13:13" ht="49.2" customHeight="1">
      <c r="M59283" s="85"/>
    </row>
    <row r="59284" spans="13:13" ht="49.2" customHeight="1">
      <c r="M59284" s="85"/>
    </row>
    <row r="59285" spans="13:13" ht="49.2" customHeight="1">
      <c r="M59285" s="85"/>
    </row>
    <row r="59286" spans="13:13" ht="49.2" customHeight="1">
      <c r="M59286" s="85"/>
    </row>
    <row r="59287" spans="13:13" ht="49.2" customHeight="1">
      <c r="M59287" s="85"/>
    </row>
    <row r="59288" spans="13:13" ht="49.2" customHeight="1">
      <c r="M59288" s="85"/>
    </row>
    <row r="59289" spans="13:13" ht="49.2" customHeight="1">
      <c r="M59289" s="85"/>
    </row>
    <row r="59290" spans="13:13" ht="49.2" customHeight="1">
      <c r="M59290" s="85"/>
    </row>
    <row r="59291" spans="13:13" ht="49.2" customHeight="1">
      <c r="M59291" s="85"/>
    </row>
    <row r="59292" spans="13:13" ht="49.2" customHeight="1">
      <c r="M59292" s="85"/>
    </row>
    <row r="59293" spans="13:13" ht="49.2" customHeight="1">
      <c r="M59293" s="85"/>
    </row>
    <row r="59294" spans="13:13" ht="49.2" customHeight="1">
      <c r="M59294" s="85"/>
    </row>
    <row r="59295" spans="13:13" ht="49.2" customHeight="1">
      <c r="M59295" s="85"/>
    </row>
    <row r="59296" spans="13:13" ht="49.2" customHeight="1">
      <c r="M59296" s="85"/>
    </row>
    <row r="59297" spans="13:13" ht="49.2" customHeight="1">
      <c r="M59297" s="85"/>
    </row>
    <row r="59298" spans="13:13" ht="49.2" customHeight="1">
      <c r="M59298" s="85"/>
    </row>
    <row r="59299" spans="13:13" ht="49.2" customHeight="1">
      <c r="M59299" s="85"/>
    </row>
    <row r="59300" spans="13:13" ht="49.2" customHeight="1">
      <c r="M59300" s="85"/>
    </row>
    <row r="59301" spans="13:13" ht="49.2" customHeight="1">
      <c r="M59301" s="85"/>
    </row>
    <row r="59302" spans="13:13" ht="49.2" customHeight="1">
      <c r="M59302" s="85"/>
    </row>
    <row r="59303" spans="13:13" ht="49.2" customHeight="1">
      <c r="M59303" s="85"/>
    </row>
    <row r="59304" spans="13:13" ht="49.2" customHeight="1">
      <c r="M59304" s="85"/>
    </row>
    <row r="59305" spans="13:13" ht="49.2" customHeight="1">
      <c r="M59305" s="85"/>
    </row>
    <row r="59306" spans="13:13" ht="49.2" customHeight="1">
      <c r="M59306" s="85"/>
    </row>
    <row r="59307" spans="13:13" ht="49.2" customHeight="1">
      <c r="M59307" s="85"/>
    </row>
    <row r="59308" spans="13:13" ht="49.2" customHeight="1">
      <c r="M59308" s="85"/>
    </row>
    <row r="59309" spans="13:13" ht="49.2" customHeight="1">
      <c r="M59309" s="85"/>
    </row>
    <row r="59310" spans="13:13" ht="49.2" customHeight="1">
      <c r="M59310" s="85"/>
    </row>
    <row r="59311" spans="13:13" ht="49.2" customHeight="1">
      <c r="M59311" s="85"/>
    </row>
    <row r="59312" spans="13:13" ht="49.2" customHeight="1">
      <c r="M59312" s="85"/>
    </row>
    <row r="59313" spans="13:13" ht="49.2" customHeight="1">
      <c r="M59313" s="85"/>
    </row>
    <row r="59314" spans="13:13" ht="49.2" customHeight="1">
      <c r="M59314" s="85"/>
    </row>
    <row r="59315" spans="13:13" ht="49.2" customHeight="1">
      <c r="M59315" s="85"/>
    </row>
    <row r="59316" spans="13:13" ht="49.2" customHeight="1">
      <c r="M59316" s="85"/>
    </row>
    <row r="59317" spans="13:13" ht="49.2" customHeight="1">
      <c r="M59317" s="85"/>
    </row>
    <row r="59318" spans="13:13" ht="49.2" customHeight="1">
      <c r="M59318" s="85"/>
    </row>
    <row r="59319" spans="13:13" ht="49.2" customHeight="1">
      <c r="M59319" s="85"/>
    </row>
    <row r="59320" spans="13:13" ht="49.2" customHeight="1">
      <c r="M59320" s="85"/>
    </row>
    <row r="59321" spans="13:13" ht="49.2" customHeight="1">
      <c r="M59321" s="85"/>
    </row>
    <row r="59322" spans="13:13" ht="49.2" customHeight="1">
      <c r="M59322" s="85"/>
    </row>
    <row r="59323" spans="13:13" ht="49.2" customHeight="1">
      <c r="M59323" s="85"/>
    </row>
    <row r="59324" spans="13:13" ht="49.2" customHeight="1">
      <c r="M59324" s="85"/>
    </row>
    <row r="59325" spans="13:13" ht="49.2" customHeight="1">
      <c r="M59325" s="85"/>
    </row>
    <row r="59326" spans="13:13" ht="49.2" customHeight="1">
      <c r="M59326" s="85"/>
    </row>
    <row r="59327" spans="13:13" ht="49.2" customHeight="1">
      <c r="M59327" s="85"/>
    </row>
    <row r="59328" spans="13:13" ht="49.2" customHeight="1">
      <c r="M59328" s="85"/>
    </row>
    <row r="59329" spans="13:13" ht="49.2" customHeight="1">
      <c r="M59329" s="85"/>
    </row>
    <row r="59330" spans="13:13" ht="49.2" customHeight="1">
      <c r="M59330" s="85"/>
    </row>
    <row r="59331" spans="13:13" ht="49.2" customHeight="1">
      <c r="M59331" s="85"/>
    </row>
    <row r="59332" spans="13:13" ht="49.2" customHeight="1">
      <c r="M59332" s="85"/>
    </row>
    <row r="59333" spans="13:13" ht="49.2" customHeight="1">
      <c r="M59333" s="85"/>
    </row>
    <row r="59334" spans="13:13" ht="49.2" customHeight="1">
      <c r="M59334" s="85"/>
    </row>
    <row r="59335" spans="13:13" ht="49.2" customHeight="1">
      <c r="M59335" s="85"/>
    </row>
    <row r="59336" spans="13:13" ht="49.2" customHeight="1">
      <c r="M59336" s="85"/>
    </row>
    <row r="59337" spans="13:13" ht="49.2" customHeight="1">
      <c r="M59337" s="85"/>
    </row>
    <row r="59338" spans="13:13" ht="49.2" customHeight="1">
      <c r="M59338" s="85"/>
    </row>
    <row r="59339" spans="13:13" ht="49.2" customHeight="1">
      <c r="M59339" s="85"/>
    </row>
    <row r="59340" spans="13:13" ht="49.2" customHeight="1">
      <c r="M59340" s="85"/>
    </row>
    <row r="59341" spans="13:13" ht="49.2" customHeight="1">
      <c r="M59341" s="85"/>
    </row>
    <row r="59342" spans="13:13" ht="49.2" customHeight="1">
      <c r="M59342" s="85"/>
    </row>
    <row r="59343" spans="13:13" ht="49.2" customHeight="1">
      <c r="M59343" s="85"/>
    </row>
    <row r="59344" spans="13:13" ht="49.2" customHeight="1">
      <c r="M59344" s="85"/>
    </row>
    <row r="59345" spans="13:13" ht="49.2" customHeight="1">
      <c r="M59345" s="85"/>
    </row>
    <row r="59346" spans="13:13" ht="49.2" customHeight="1">
      <c r="M59346" s="85"/>
    </row>
    <row r="59347" spans="13:13" ht="49.2" customHeight="1">
      <c r="M59347" s="85"/>
    </row>
    <row r="59348" spans="13:13" ht="49.2" customHeight="1">
      <c r="M59348" s="85"/>
    </row>
    <row r="59349" spans="13:13" ht="49.2" customHeight="1">
      <c r="M59349" s="85"/>
    </row>
    <row r="59350" spans="13:13" ht="49.2" customHeight="1">
      <c r="M59350" s="85"/>
    </row>
    <row r="59351" spans="13:13" ht="49.2" customHeight="1">
      <c r="M59351" s="85"/>
    </row>
    <row r="59352" spans="13:13" ht="49.2" customHeight="1">
      <c r="M59352" s="85"/>
    </row>
    <row r="59353" spans="13:13" ht="49.2" customHeight="1">
      <c r="M59353" s="85"/>
    </row>
    <row r="59354" spans="13:13" ht="49.2" customHeight="1">
      <c r="M59354" s="85"/>
    </row>
    <row r="59355" spans="13:13" ht="49.2" customHeight="1">
      <c r="M59355" s="85"/>
    </row>
    <row r="59356" spans="13:13" ht="49.2" customHeight="1">
      <c r="M59356" s="85"/>
    </row>
    <row r="59357" spans="13:13" ht="49.2" customHeight="1">
      <c r="M59357" s="85"/>
    </row>
    <row r="59358" spans="13:13" ht="49.2" customHeight="1">
      <c r="M59358" s="85"/>
    </row>
    <row r="59359" spans="13:13" ht="49.2" customHeight="1">
      <c r="M59359" s="85"/>
    </row>
    <row r="59360" spans="13:13" ht="49.2" customHeight="1">
      <c r="M59360" s="85"/>
    </row>
    <row r="59361" spans="13:13" ht="49.2" customHeight="1">
      <c r="M59361" s="85"/>
    </row>
    <row r="59362" spans="13:13" ht="49.2" customHeight="1">
      <c r="M59362" s="85"/>
    </row>
    <row r="59363" spans="13:13" ht="49.2" customHeight="1">
      <c r="M59363" s="85"/>
    </row>
    <row r="59364" spans="13:13" ht="49.2" customHeight="1">
      <c r="M59364" s="85"/>
    </row>
    <row r="59365" spans="13:13" ht="49.2" customHeight="1">
      <c r="M59365" s="85"/>
    </row>
    <row r="59366" spans="13:13" ht="49.2" customHeight="1">
      <c r="M59366" s="85"/>
    </row>
    <row r="59367" spans="13:13" ht="49.2" customHeight="1">
      <c r="M59367" s="85"/>
    </row>
    <row r="59368" spans="13:13" ht="49.2" customHeight="1">
      <c r="M59368" s="85"/>
    </row>
    <row r="59369" spans="13:13" ht="49.2" customHeight="1">
      <c r="M59369" s="85"/>
    </row>
    <row r="59370" spans="13:13" ht="49.2" customHeight="1">
      <c r="M59370" s="85"/>
    </row>
    <row r="59371" spans="13:13" ht="49.2" customHeight="1">
      <c r="M59371" s="85"/>
    </row>
    <row r="59372" spans="13:13" ht="49.2" customHeight="1">
      <c r="M59372" s="85"/>
    </row>
    <row r="59373" spans="13:13" ht="49.2" customHeight="1">
      <c r="M59373" s="85"/>
    </row>
    <row r="59374" spans="13:13" ht="49.2" customHeight="1">
      <c r="M59374" s="85"/>
    </row>
    <row r="59375" spans="13:13" ht="49.2" customHeight="1">
      <c r="M59375" s="85"/>
    </row>
    <row r="59376" spans="13:13" ht="49.2" customHeight="1">
      <c r="M59376" s="85"/>
    </row>
    <row r="59377" spans="13:13" ht="49.2" customHeight="1">
      <c r="M59377" s="85"/>
    </row>
    <row r="59378" spans="13:13" ht="49.2" customHeight="1">
      <c r="M59378" s="85"/>
    </row>
    <row r="59379" spans="13:13" ht="49.2" customHeight="1">
      <c r="M59379" s="85"/>
    </row>
    <row r="59380" spans="13:13" ht="49.2" customHeight="1">
      <c r="M59380" s="85"/>
    </row>
    <row r="59381" spans="13:13" ht="49.2" customHeight="1">
      <c r="M59381" s="85"/>
    </row>
    <row r="59382" spans="13:13" ht="49.2" customHeight="1">
      <c r="M59382" s="85"/>
    </row>
    <row r="59383" spans="13:13" ht="49.2" customHeight="1">
      <c r="M59383" s="85"/>
    </row>
    <row r="59384" spans="13:13" ht="49.2" customHeight="1">
      <c r="M59384" s="85"/>
    </row>
    <row r="59385" spans="13:13" ht="49.2" customHeight="1">
      <c r="M59385" s="85"/>
    </row>
    <row r="59386" spans="13:13" ht="49.2" customHeight="1">
      <c r="M59386" s="85"/>
    </row>
    <row r="59387" spans="13:13" ht="49.2" customHeight="1">
      <c r="M59387" s="85"/>
    </row>
    <row r="59388" spans="13:13" ht="49.2" customHeight="1">
      <c r="M59388" s="85"/>
    </row>
    <row r="59389" spans="13:13" ht="49.2" customHeight="1">
      <c r="M59389" s="85"/>
    </row>
    <row r="59390" spans="13:13" ht="49.2" customHeight="1">
      <c r="M59390" s="85"/>
    </row>
    <row r="59391" spans="13:13" ht="49.2" customHeight="1">
      <c r="M59391" s="85"/>
    </row>
    <row r="59392" spans="13:13" ht="49.2" customHeight="1">
      <c r="M59392" s="85"/>
    </row>
    <row r="59393" spans="13:13" ht="49.2" customHeight="1">
      <c r="M59393" s="85"/>
    </row>
    <row r="59394" spans="13:13" ht="49.2" customHeight="1">
      <c r="M59394" s="85"/>
    </row>
    <row r="59395" spans="13:13" ht="49.2" customHeight="1">
      <c r="M59395" s="85"/>
    </row>
    <row r="59396" spans="13:13" ht="49.2" customHeight="1">
      <c r="M59396" s="85"/>
    </row>
    <row r="59397" spans="13:13" ht="49.2" customHeight="1">
      <c r="M59397" s="85"/>
    </row>
    <row r="59398" spans="13:13" ht="49.2" customHeight="1">
      <c r="M59398" s="85"/>
    </row>
    <row r="59399" spans="13:13" ht="49.2" customHeight="1">
      <c r="M59399" s="85"/>
    </row>
    <row r="59400" spans="13:13" ht="49.2" customHeight="1">
      <c r="M59400" s="85"/>
    </row>
    <row r="59401" spans="13:13" ht="49.2" customHeight="1">
      <c r="M59401" s="85"/>
    </row>
    <row r="59402" spans="13:13" ht="49.2" customHeight="1">
      <c r="M59402" s="85"/>
    </row>
    <row r="59403" spans="13:13" ht="49.2" customHeight="1">
      <c r="M59403" s="85"/>
    </row>
    <row r="59404" spans="13:13" ht="49.2" customHeight="1">
      <c r="M59404" s="85"/>
    </row>
    <row r="59405" spans="13:13" ht="49.2" customHeight="1">
      <c r="M59405" s="85"/>
    </row>
    <row r="59406" spans="13:13" ht="49.2" customHeight="1">
      <c r="M59406" s="85"/>
    </row>
    <row r="59407" spans="13:13" ht="49.2" customHeight="1">
      <c r="M59407" s="85"/>
    </row>
    <row r="59408" spans="13:13" ht="49.2" customHeight="1">
      <c r="M59408" s="85"/>
    </row>
    <row r="59409" spans="13:13" ht="49.2" customHeight="1">
      <c r="M59409" s="85"/>
    </row>
    <row r="59410" spans="13:13" ht="49.2" customHeight="1">
      <c r="M59410" s="85"/>
    </row>
    <row r="59411" spans="13:13" ht="49.2" customHeight="1">
      <c r="M59411" s="85"/>
    </row>
    <row r="59412" spans="13:13" ht="49.2" customHeight="1">
      <c r="M59412" s="85"/>
    </row>
    <row r="59413" spans="13:13" ht="49.2" customHeight="1">
      <c r="M59413" s="85"/>
    </row>
    <row r="59414" spans="13:13" ht="49.2" customHeight="1">
      <c r="M59414" s="85"/>
    </row>
    <row r="59415" spans="13:13" ht="49.2" customHeight="1">
      <c r="M59415" s="85"/>
    </row>
    <row r="59416" spans="13:13" ht="49.2" customHeight="1">
      <c r="M59416" s="85"/>
    </row>
    <row r="59417" spans="13:13" ht="49.2" customHeight="1">
      <c r="M59417" s="85"/>
    </row>
    <row r="59418" spans="13:13" ht="49.2" customHeight="1">
      <c r="M59418" s="85"/>
    </row>
    <row r="59419" spans="13:13" ht="49.2" customHeight="1">
      <c r="M59419" s="85"/>
    </row>
    <row r="59420" spans="13:13" ht="49.2" customHeight="1">
      <c r="M59420" s="85"/>
    </row>
    <row r="59421" spans="13:13" ht="49.2" customHeight="1">
      <c r="M59421" s="85"/>
    </row>
    <row r="59422" spans="13:13" ht="49.2" customHeight="1">
      <c r="M59422" s="85"/>
    </row>
    <row r="59423" spans="13:13" ht="49.2" customHeight="1">
      <c r="M59423" s="85"/>
    </row>
    <row r="59424" spans="13:13" ht="49.2" customHeight="1">
      <c r="M59424" s="85"/>
    </row>
    <row r="59425" spans="13:13" ht="49.2" customHeight="1">
      <c r="M59425" s="85"/>
    </row>
    <row r="59426" spans="13:13" ht="49.2" customHeight="1">
      <c r="M59426" s="85"/>
    </row>
    <row r="59427" spans="13:13" ht="49.2" customHeight="1">
      <c r="M59427" s="85"/>
    </row>
    <row r="59428" spans="13:13" ht="49.2" customHeight="1">
      <c r="M59428" s="85"/>
    </row>
    <row r="59429" spans="13:13" ht="49.2" customHeight="1">
      <c r="M59429" s="85"/>
    </row>
    <row r="59430" spans="13:13" ht="49.2" customHeight="1">
      <c r="M59430" s="85"/>
    </row>
    <row r="59431" spans="13:13" ht="49.2" customHeight="1">
      <c r="M59431" s="85"/>
    </row>
    <row r="59432" spans="13:13" ht="49.2" customHeight="1">
      <c r="M59432" s="85"/>
    </row>
    <row r="59433" spans="13:13" ht="49.2" customHeight="1">
      <c r="M59433" s="85"/>
    </row>
    <row r="59434" spans="13:13" ht="49.2" customHeight="1">
      <c r="M59434" s="85"/>
    </row>
    <row r="59435" spans="13:13" ht="49.2" customHeight="1">
      <c r="M59435" s="85"/>
    </row>
    <row r="59436" spans="13:13" ht="49.2" customHeight="1">
      <c r="M59436" s="85"/>
    </row>
    <row r="59437" spans="13:13" ht="49.2" customHeight="1">
      <c r="M59437" s="85"/>
    </row>
    <row r="59438" spans="13:13" ht="49.2" customHeight="1">
      <c r="M59438" s="85"/>
    </row>
    <row r="59439" spans="13:13" ht="49.2" customHeight="1">
      <c r="M59439" s="85"/>
    </row>
    <row r="59440" spans="13:13" ht="49.2" customHeight="1">
      <c r="M59440" s="85"/>
    </row>
    <row r="59441" spans="13:13" ht="49.2" customHeight="1">
      <c r="M59441" s="85"/>
    </row>
    <row r="59442" spans="13:13" ht="49.2" customHeight="1">
      <c r="M59442" s="85"/>
    </row>
    <row r="59443" spans="13:13" ht="49.2" customHeight="1">
      <c r="M59443" s="85"/>
    </row>
    <row r="59444" spans="13:13" ht="49.2" customHeight="1">
      <c r="M59444" s="85"/>
    </row>
    <row r="59445" spans="13:13" ht="49.2" customHeight="1">
      <c r="M59445" s="85"/>
    </row>
    <row r="59446" spans="13:13" ht="49.2" customHeight="1">
      <c r="M59446" s="85"/>
    </row>
    <row r="59447" spans="13:13" ht="49.2" customHeight="1">
      <c r="M59447" s="85"/>
    </row>
    <row r="59448" spans="13:13" ht="49.2" customHeight="1">
      <c r="M59448" s="85"/>
    </row>
    <row r="59449" spans="13:13" ht="49.2" customHeight="1">
      <c r="M59449" s="85"/>
    </row>
    <row r="59450" spans="13:13" ht="49.2" customHeight="1">
      <c r="M59450" s="85"/>
    </row>
    <row r="59451" spans="13:13" ht="49.2" customHeight="1">
      <c r="M59451" s="85"/>
    </row>
    <row r="59452" spans="13:13" ht="49.2" customHeight="1">
      <c r="M59452" s="85"/>
    </row>
    <row r="59453" spans="13:13" ht="49.2" customHeight="1">
      <c r="M59453" s="85"/>
    </row>
    <row r="59454" spans="13:13" ht="49.2" customHeight="1">
      <c r="M59454" s="85"/>
    </row>
    <row r="59455" spans="13:13" ht="49.2" customHeight="1">
      <c r="M59455" s="85"/>
    </row>
    <row r="59456" spans="13:13" ht="49.2" customHeight="1">
      <c r="M59456" s="85"/>
    </row>
    <row r="59457" spans="13:13" ht="49.2" customHeight="1">
      <c r="M59457" s="85"/>
    </row>
    <row r="59458" spans="13:13" ht="49.2" customHeight="1">
      <c r="M59458" s="85"/>
    </row>
    <row r="59459" spans="13:13" ht="49.2" customHeight="1">
      <c r="M59459" s="85"/>
    </row>
    <row r="59460" spans="13:13" ht="49.2" customHeight="1">
      <c r="M59460" s="85"/>
    </row>
    <row r="59461" spans="13:13" ht="49.2" customHeight="1">
      <c r="M59461" s="85"/>
    </row>
    <row r="59462" spans="13:13" ht="49.2" customHeight="1">
      <c r="M59462" s="85"/>
    </row>
    <row r="59463" spans="13:13" ht="49.2" customHeight="1">
      <c r="M59463" s="85"/>
    </row>
    <row r="59464" spans="13:13" ht="49.2" customHeight="1">
      <c r="M59464" s="85"/>
    </row>
    <row r="59465" spans="13:13" ht="49.2" customHeight="1">
      <c r="M59465" s="85"/>
    </row>
    <row r="59466" spans="13:13" ht="49.2" customHeight="1">
      <c r="M59466" s="85"/>
    </row>
    <row r="59467" spans="13:13" ht="49.2" customHeight="1">
      <c r="M59467" s="85"/>
    </row>
    <row r="59468" spans="13:13" ht="49.2" customHeight="1">
      <c r="M59468" s="85"/>
    </row>
    <row r="59469" spans="13:13" ht="49.2" customHeight="1">
      <c r="M59469" s="85"/>
    </row>
    <row r="59470" spans="13:13" ht="49.2" customHeight="1">
      <c r="M59470" s="85"/>
    </row>
    <row r="59471" spans="13:13" ht="49.2" customHeight="1">
      <c r="M59471" s="85"/>
    </row>
    <row r="59472" spans="13:13" ht="49.2" customHeight="1">
      <c r="M59472" s="85"/>
    </row>
    <row r="59473" spans="13:13" ht="49.2" customHeight="1">
      <c r="M59473" s="85"/>
    </row>
    <row r="59474" spans="13:13" ht="49.2" customHeight="1">
      <c r="M59474" s="85"/>
    </row>
    <row r="59475" spans="13:13" ht="49.2" customHeight="1">
      <c r="M59475" s="85"/>
    </row>
    <row r="59476" spans="13:13" ht="49.2" customHeight="1">
      <c r="M59476" s="85"/>
    </row>
    <row r="59477" spans="13:13" ht="49.2" customHeight="1">
      <c r="M59477" s="85"/>
    </row>
    <row r="59478" spans="13:13" ht="49.2" customHeight="1">
      <c r="M59478" s="85"/>
    </row>
    <row r="59479" spans="13:13" ht="49.2" customHeight="1">
      <c r="M59479" s="85"/>
    </row>
    <row r="59480" spans="13:13" ht="49.2" customHeight="1">
      <c r="M59480" s="85"/>
    </row>
    <row r="59481" spans="13:13" ht="49.2" customHeight="1">
      <c r="M59481" s="85"/>
    </row>
    <row r="59482" spans="13:13" ht="49.2" customHeight="1">
      <c r="M59482" s="85"/>
    </row>
    <row r="59483" spans="13:13" ht="49.2" customHeight="1">
      <c r="M59483" s="85"/>
    </row>
    <row r="59484" spans="13:13" ht="49.2" customHeight="1">
      <c r="M59484" s="85"/>
    </row>
    <row r="59485" spans="13:13" ht="49.2" customHeight="1">
      <c r="M59485" s="85"/>
    </row>
    <row r="59486" spans="13:13" ht="49.2" customHeight="1">
      <c r="M59486" s="85"/>
    </row>
    <row r="59487" spans="13:13" ht="49.2" customHeight="1">
      <c r="M59487" s="85"/>
    </row>
    <row r="59488" spans="13:13" ht="49.2" customHeight="1">
      <c r="M59488" s="85"/>
    </row>
    <row r="59489" spans="13:13" ht="49.2" customHeight="1">
      <c r="M59489" s="85"/>
    </row>
    <row r="59490" spans="13:13" ht="49.2" customHeight="1">
      <c r="M59490" s="85"/>
    </row>
    <row r="59491" spans="13:13" ht="49.2" customHeight="1">
      <c r="M59491" s="85"/>
    </row>
    <row r="59492" spans="13:13" ht="49.2" customHeight="1">
      <c r="M59492" s="85"/>
    </row>
    <row r="59493" spans="13:13" ht="49.2" customHeight="1">
      <c r="M59493" s="85"/>
    </row>
    <row r="59494" spans="13:13" ht="49.2" customHeight="1">
      <c r="M59494" s="85"/>
    </row>
    <row r="59495" spans="13:13" ht="49.2" customHeight="1">
      <c r="M59495" s="85"/>
    </row>
    <row r="59496" spans="13:13" ht="49.2" customHeight="1">
      <c r="M59496" s="85"/>
    </row>
    <row r="59497" spans="13:13" ht="49.2" customHeight="1">
      <c r="M59497" s="85"/>
    </row>
    <row r="59498" spans="13:13" ht="49.2" customHeight="1">
      <c r="M59498" s="85"/>
    </row>
    <row r="59499" spans="13:13" ht="49.2" customHeight="1">
      <c r="M59499" s="85"/>
    </row>
    <row r="59500" spans="13:13" ht="49.2" customHeight="1">
      <c r="M59500" s="85"/>
    </row>
    <row r="59501" spans="13:13" ht="49.2" customHeight="1">
      <c r="M59501" s="85"/>
    </row>
    <row r="59502" spans="13:13" ht="49.2" customHeight="1">
      <c r="M59502" s="85"/>
    </row>
    <row r="59503" spans="13:13" ht="49.2" customHeight="1">
      <c r="M59503" s="85"/>
    </row>
    <row r="59504" spans="13:13" ht="49.2" customHeight="1">
      <c r="M59504" s="85"/>
    </row>
    <row r="59505" spans="13:13" ht="49.2" customHeight="1">
      <c r="M59505" s="85"/>
    </row>
    <row r="59506" spans="13:13" ht="49.2" customHeight="1">
      <c r="M59506" s="85"/>
    </row>
    <row r="59507" spans="13:13" ht="49.2" customHeight="1">
      <c r="M59507" s="85"/>
    </row>
    <row r="59508" spans="13:13" ht="49.2" customHeight="1">
      <c r="M59508" s="85"/>
    </row>
    <row r="59509" spans="13:13" ht="49.2" customHeight="1">
      <c r="M59509" s="85"/>
    </row>
    <row r="59510" spans="13:13" ht="49.2" customHeight="1">
      <c r="M59510" s="85"/>
    </row>
    <row r="59511" spans="13:13" ht="49.2" customHeight="1">
      <c r="M59511" s="85"/>
    </row>
    <row r="59512" spans="13:13" ht="49.2" customHeight="1">
      <c r="M59512" s="85"/>
    </row>
    <row r="59513" spans="13:13" ht="49.2" customHeight="1">
      <c r="M59513" s="85"/>
    </row>
    <row r="59514" spans="13:13" ht="49.2" customHeight="1">
      <c r="M59514" s="85"/>
    </row>
    <row r="59515" spans="13:13" ht="49.2" customHeight="1">
      <c r="M59515" s="85"/>
    </row>
    <row r="59516" spans="13:13" ht="49.2" customHeight="1">
      <c r="M59516" s="85"/>
    </row>
    <row r="59517" spans="13:13" ht="49.2" customHeight="1">
      <c r="M59517" s="85"/>
    </row>
    <row r="59518" spans="13:13" ht="49.2" customHeight="1">
      <c r="M59518" s="85"/>
    </row>
    <row r="59519" spans="13:13" ht="49.2" customHeight="1">
      <c r="M59519" s="85"/>
    </row>
    <row r="59520" spans="13:13" ht="49.2" customHeight="1">
      <c r="M59520" s="85"/>
    </row>
    <row r="59521" spans="13:13" ht="49.2" customHeight="1">
      <c r="M59521" s="85"/>
    </row>
    <row r="59522" spans="13:13" ht="49.2" customHeight="1">
      <c r="M59522" s="85"/>
    </row>
    <row r="59523" spans="13:13" ht="49.2" customHeight="1">
      <c r="M59523" s="85"/>
    </row>
    <row r="59524" spans="13:13" ht="49.2" customHeight="1">
      <c r="M59524" s="85"/>
    </row>
    <row r="59525" spans="13:13" ht="49.2" customHeight="1">
      <c r="M59525" s="85"/>
    </row>
    <row r="59526" spans="13:13" ht="49.2" customHeight="1">
      <c r="M59526" s="85"/>
    </row>
    <row r="59527" spans="13:13" ht="49.2" customHeight="1">
      <c r="M59527" s="85"/>
    </row>
    <row r="59528" spans="13:13" ht="49.2" customHeight="1">
      <c r="M59528" s="85"/>
    </row>
    <row r="59529" spans="13:13" ht="49.2" customHeight="1">
      <c r="M59529" s="85"/>
    </row>
    <row r="59530" spans="13:13" ht="49.2" customHeight="1">
      <c r="M59530" s="85"/>
    </row>
    <row r="59531" spans="13:13" ht="49.2" customHeight="1">
      <c r="M59531" s="85"/>
    </row>
    <row r="59532" spans="13:13" ht="49.2" customHeight="1">
      <c r="M59532" s="85"/>
    </row>
    <row r="59533" spans="13:13" ht="49.2" customHeight="1">
      <c r="M59533" s="85"/>
    </row>
    <row r="59534" spans="13:13" ht="49.2" customHeight="1">
      <c r="M59534" s="85"/>
    </row>
    <row r="59535" spans="13:13" ht="49.2" customHeight="1">
      <c r="M59535" s="85"/>
    </row>
    <row r="59536" spans="13:13" ht="49.2" customHeight="1">
      <c r="M59536" s="85"/>
    </row>
    <row r="59537" spans="13:13" ht="49.2" customHeight="1">
      <c r="M59537" s="85"/>
    </row>
    <row r="59538" spans="13:13" ht="49.2" customHeight="1">
      <c r="M59538" s="85"/>
    </row>
    <row r="59539" spans="13:13" ht="49.2" customHeight="1">
      <c r="M59539" s="85"/>
    </row>
    <row r="59540" spans="13:13" ht="49.2" customHeight="1">
      <c r="M59540" s="85"/>
    </row>
    <row r="59541" spans="13:13" ht="49.2" customHeight="1">
      <c r="M59541" s="85"/>
    </row>
    <row r="59542" spans="13:13" ht="49.2" customHeight="1">
      <c r="M59542" s="85"/>
    </row>
    <row r="59543" spans="13:13" ht="49.2" customHeight="1">
      <c r="M59543" s="85"/>
    </row>
    <row r="59544" spans="13:13" ht="49.2" customHeight="1">
      <c r="M59544" s="85"/>
    </row>
    <row r="59545" spans="13:13" ht="49.2" customHeight="1">
      <c r="M59545" s="85"/>
    </row>
    <row r="59546" spans="13:13" ht="49.2" customHeight="1">
      <c r="M59546" s="85"/>
    </row>
    <row r="59547" spans="13:13" ht="49.2" customHeight="1">
      <c r="M59547" s="85"/>
    </row>
    <row r="59548" spans="13:13" ht="49.2" customHeight="1">
      <c r="M59548" s="85"/>
    </row>
    <row r="59549" spans="13:13" ht="49.2" customHeight="1">
      <c r="M59549" s="85"/>
    </row>
    <row r="59550" spans="13:13" ht="49.2" customHeight="1">
      <c r="M59550" s="85"/>
    </row>
    <row r="59551" spans="13:13" ht="49.2" customHeight="1">
      <c r="M59551" s="85"/>
    </row>
    <row r="59552" spans="13:13" ht="49.2" customHeight="1">
      <c r="M59552" s="85"/>
    </row>
    <row r="59553" spans="13:13" ht="49.2" customHeight="1">
      <c r="M59553" s="85"/>
    </row>
    <row r="59554" spans="13:13" ht="49.2" customHeight="1">
      <c r="M59554" s="85"/>
    </row>
    <row r="59555" spans="13:13" ht="49.2" customHeight="1">
      <c r="M59555" s="85"/>
    </row>
    <row r="59556" spans="13:13" ht="49.2" customHeight="1">
      <c r="M59556" s="85"/>
    </row>
    <row r="59557" spans="13:13" ht="49.2" customHeight="1">
      <c r="M59557" s="85"/>
    </row>
    <row r="59558" spans="13:13" ht="49.2" customHeight="1">
      <c r="M59558" s="85"/>
    </row>
    <row r="59559" spans="13:13" ht="49.2" customHeight="1">
      <c r="M59559" s="85"/>
    </row>
    <row r="59560" spans="13:13" ht="49.2" customHeight="1">
      <c r="M59560" s="85"/>
    </row>
    <row r="59561" spans="13:13" ht="49.2" customHeight="1">
      <c r="M59561" s="85"/>
    </row>
    <row r="59562" spans="13:13" ht="49.2" customHeight="1">
      <c r="M59562" s="85"/>
    </row>
    <row r="59563" spans="13:13" ht="49.2" customHeight="1">
      <c r="M59563" s="85"/>
    </row>
    <row r="59564" spans="13:13" ht="49.2" customHeight="1">
      <c r="M59564" s="85"/>
    </row>
    <row r="59565" spans="13:13" ht="49.2" customHeight="1">
      <c r="M59565" s="85"/>
    </row>
    <row r="59566" spans="13:13" ht="49.2" customHeight="1">
      <c r="M59566" s="85"/>
    </row>
    <row r="59567" spans="13:13" ht="49.2" customHeight="1">
      <c r="M59567" s="85"/>
    </row>
    <row r="59568" spans="13:13" ht="49.2" customHeight="1">
      <c r="M59568" s="85"/>
    </row>
    <row r="59569" spans="13:13" ht="49.2" customHeight="1">
      <c r="M59569" s="85"/>
    </row>
    <row r="59570" spans="13:13" ht="49.2" customHeight="1">
      <c r="M59570" s="85"/>
    </row>
    <row r="59571" spans="13:13" ht="49.2" customHeight="1">
      <c r="M59571" s="85"/>
    </row>
    <row r="59572" spans="13:13" ht="49.2" customHeight="1">
      <c r="M59572" s="85"/>
    </row>
    <row r="59573" spans="13:13" ht="49.2" customHeight="1">
      <c r="M59573" s="85"/>
    </row>
    <row r="59574" spans="13:13" ht="49.2" customHeight="1">
      <c r="M59574" s="85"/>
    </row>
    <row r="59575" spans="13:13" ht="49.2" customHeight="1">
      <c r="M59575" s="85"/>
    </row>
    <row r="59576" spans="13:13" ht="49.2" customHeight="1">
      <c r="M59576" s="85"/>
    </row>
    <row r="59577" spans="13:13" ht="49.2" customHeight="1">
      <c r="M59577" s="85"/>
    </row>
    <row r="59578" spans="13:13" ht="49.2" customHeight="1">
      <c r="M59578" s="85"/>
    </row>
    <row r="59579" spans="13:13" ht="49.2" customHeight="1">
      <c r="M59579" s="85"/>
    </row>
    <row r="59580" spans="13:13" ht="49.2" customHeight="1">
      <c r="M59580" s="85"/>
    </row>
    <row r="59581" spans="13:13" ht="49.2" customHeight="1">
      <c r="M59581" s="85"/>
    </row>
    <row r="59582" spans="13:13" ht="49.2" customHeight="1">
      <c r="M59582" s="85"/>
    </row>
    <row r="59583" spans="13:13" ht="49.2" customHeight="1">
      <c r="M59583" s="85"/>
    </row>
    <row r="59584" spans="13:13" ht="49.2" customHeight="1">
      <c r="M59584" s="85"/>
    </row>
    <row r="59585" spans="13:13" ht="49.2" customHeight="1">
      <c r="M59585" s="85"/>
    </row>
    <row r="59586" spans="13:13" ht="49.2" customHeight="1">
      <c r="M59586" s="85"/>
    </row>
    <row r="59587" spans="13:13" ht="49.2" customHeight="1">
      <c r="M59587" s="85"/>
    </row>
    <row r="59588" spans="13:13" ht="49.2" customHeight="1">
      <c r="M59588" s="85"/>
    </row>
    <row r="59589" spans="13:13" ht="49.2" customHeight="1">
      <c r="M59589" s="85"/>
    </row>
    <row r="59590" spans="13:13" ht="49.2" customHeight="1">
      <c r="M59590" s="85"/>
    </row>
    <row r="59591" spans="13:13" ht="49.2" customHeight="1">
      <c r="M59591" s="85"/>
    </row>
    <row r="59592" spans="13:13" ht="49.2" customHeight="1">
      <c r="M59592" s="85"/>
    </row>
    <row r="59593" spans="13:13" ht="49.2" customHeight="1">
      <c r="M59593" s="85"/>
    </row>
    <row r="59594" spans="13:13" ht="49.2" customHeight="1">
      <c r="M59594" s="85"/>
    </row>
    <row r="59595" spans="13:13" ht="49.2" customHeight="1">
      <c r="M59595" s="85"/>
    </row>
    <row r="59596" spans="13:13" ht="49.2" customHeight="1">
      <c r="M59596" s="85"/>
    </row>
    <row r="59597" spans="13:13" ht="49.2" customHeight="1">
      <c r="M59597" s="85"/>
    </row>
    <row r="59598" spans="13:13" ht="49.2" customHeight="1">
      <c r="M59598" s="85"/>
    </row>
    <row r="59599" spans="13:13" ht="49.2" customHeight="1">
      <c r="M59599" s="85"/>
    </row>
    <row r="59600" spans="13:13" ht="49.2" customHeight="1">
      <c r="M59600" s="85"/>
    </row>
    <row r="59601" spans="13:13" ht="49.2" customHeight="1">
      <c r="M59601" s="85"/>
    </row>
    <row r="59602" spans="13:13" ht="49.2" customHeight="1">
      <c r="M59602" s="85"/>
    </row>
    <row r="59603" spans="13:13" ht="49.2" customHeight="1">
      <c r="M59603" s="85"/>
    </row>
    <row r="59604" spans="13:13" ht="49.2" customHeight="1">
      <c r="M59604" s="85"/>
    </row>
    <row r="59605" spans="13:13" ht="49.2" customHeight="1">
      <c r="M59605" s="85"/>
    </row>
    <row r="59606" spans="13:13" ht="49.2" customHeight="1">
      <c r="M59606" s="85"/>
    </row>
    <row r="59607" spans="13:13" ht="49.2" customHeight="1">
      <c r="M59607" s="85"/>
    </row>
    <row r="59608" spans="13:13" ht="49.2" customHeight="1">
      <c r="M59608" s="85"/>
    </row>
    <row r="59609" spans="13:13" ht="49.2" customHeight="1">
      <c r="M59609" s="85"/>
    </row>
    <row r="59610" spans="13:13" ht="49.2" customHeight="1">
      <c r="M59610" s="85"/>
    </row>
    <row r="59611" spans="13:13" ht="49.2" customHeight="1">
      <c r="M59611" s="85"/>
    </row>
    <row r="59612" spans="13:13" ht="49.2" customHeight="1">
      <c r="M59612" s="85"/>
    </row>
    <row r="59613" spans="13:13" ht="49.2" customHeight="1">
      <c r="M59613" s="85"/>
    </row>
    <row r="59614" spans="13:13" ht="49.2" customHeight="1">
      <c r="M59614" s="85"/>
    </row>
    <row r="59615" spans="13:13" ht="49.2" customHeight="1">
      <c r="M59615" s="85"/>
    </row>
    <row r="59616" spans="13:13" ht="49.2" customHeight="1">
      <c r="M59616" s="85"/>
    </row>
    <row r="59617" spans="13:13" ht="49.2" customHeight="1">
      <c r="M59617" s="85"/>
    </row>
    <row r="59618" spans="13:13" ht="49.2" customHeight="1">
      <c r="M59618" s="85"/>
    </row>
    <row r="59619" spans="13:13" ht="49.2" customHeight="1">
      <c r="M59619" s="85"/>
    </row>
    <row r="59620" spans="13:13" ht="49.2" customHeight="1">
      <c r="M59620" s="85"/>
    </row>
    <row r="59621" spans="13:13" ht="49.2" customHeight="1">
      <c r="M59621" s="85"/>
    </row>
    <row r="59622" spans="13:13" ht="49.2" customHeight="1">
      <c r="M59622" s="85"/>
    </row>
    <row r="59623" spans="13:13" ht="49.2" customHeight="1">
      <c r="M59623" s="85"/>
    </row>
    <row r="59624" spans="13:13" ht="49.2" customHeight="1">
      <c r="M59624" s="85"/>
    </row>
    <row r="59625" spans="13:13" ht="49.2" customHeight="1">
      <c r="M59625" s="85"/>
    </row>
    <row r="59626" spans="13:13" ht="49.2" customHeight="1">
      <c r="M59626" s="85"/>
    </row>
    <row r="59627" spans="13:13" ht="49.2" customHeight="1">
      <c r="M59627" s="85"/>
    </row>
    <row r="59628" spans="13:13" ht="49.2" customHeight="1">
      <c r="M59628" s="85"/>
    </row>
    <row r="59629" spans="13:13" ht="49.2" customHeight="1">
      <c r="M59629" s="85"/>
    </row>
    <row r="59630" spans="13:13" ht="49.2" customHeight="1">
      <c r="M59630" s="85"/>
    </row>
    <row r="59631" spans="13:13" ht="49.2" customHeight="1">
      <c r="M59631" s="85"/>
    </row>
    <row r="59632" spans="13:13" ht="49.2" customHeight="1">
      <c r="M59632" s="85"/>
    </row>
    <row r="59633" spans="13:13" ht="49.2" customHeight="1">
      <c r="M59633" s="85"/>
    </row>
    <row r="59634" spans="13:13" ht="49.2" customHeight="1">
      <c r="M59634" s="85"/>
    </row>
    <row r="59635" spans="13:13" ht="49.2" customHeight="1">
      <c r="M59635" s="85"/>
    </row>
    <row r="59636" spans="13:13" ht="49.2" customHeight="1">
      <c r="M59636" s="85"/>
    </row>
    <row r="59637" spans="13:13" ht="49.2" customHeight="1">
      <c r="M59637" s="85"/>
    </row>
    <row r="59638" spans="13:13" ht="49.2" customHeight="1">
      <c r="M59638" s="85"/>
    </row>
    <row r="59639" spans="13:13" ht="49.2" customHeight="1">
      <c r="M59639" s="85"/>
    </row>
    <row r="59640" spans="13:13" ht="49.2" customHeight="1">
      <c r="M59640" s="85"/>
    </row>
    <row r="59641" spans="13:13" ht="49.2" customHeight="1">
      <c r="M59641" s="85"/>
    </row>
    <row r="59642" spans="13:13" ht="49.2" customHeight="1">
      <c r="M59642" s="85"/>
    </row>
    <row r="59643" spans="13:13" ht="49.2" customHeight="1">
      <c r="M59643" s="85"/>
    </row>
    <row r="59644" spans="13:13" ht="49.2" customHeight="1">
      <c r="M59644" s="85"/>
    </row>
    <row r="59645" spans="13:13" ht="49.2" customHeight="1">
      <c r="M59645" s="85"/>
    </row>
    <row r="59646" spans="13:13" ht="49.2" customHeight="1">
      <c r="M59646" s="85"/>
    </row>
    <row r="59647" spans="13:13" ht="49.2" customHeight="1">
      <c r="M59647" s="85"/>
    </row>
    <row r="59648" spans="13:13" ht="49.2" customHeight="1">
      <c r="M59648" s="85"/>
    </row>
    <row r="59649" spans="13:13" ht="49.2" customHeight="1">
      <c r="M59649" s="85"/>
    </row>
    <row r="59650" spans="13:13" ht="49.2" customHeight="1">
      <c r="M59650" s="85"/>
    </row>
    <row r="59651" spans="13:13" ht="49.2" customHeight="1">
      <c r="M59651" s="85"/>
    </row>
    <row r="59652" spans="13:13" ht="49.2" customHeight="1">
      <c r="M59652" s="85"/>
    </row>
    <row r="59653" spans="13:13" ht="49.2" customHeight="1">
      <c r="M59653" s="85"/>
    </row>
    <row r="59654" spans="13:13" ht="49.2" customHeight="1">
      <c r="M59654" s="85"/>
    </row>
    <row r="59655" spans="13:13" ht="49.2" customHeight="1">
      <c r="M59655" s="85"/>
    </row>
    <row r="59656" spans="13:13" ht="49.2" customHeight="1">
      <c r="M59656" s="85"/>
    </row>
    <row r="59657" spans="13:13" ht="49.2" customHeight="1">
      <c r="M59657" s="85"/>
    </row>
    <row r="59658" spans="13:13" ht="49.2" customHeight="1">
      <c r="M59658" s="85"/>
    </row>
    <row r="59659" spans="13:13" ht="49.2" customHeight="1">
      <c r="M59659" s="85"/>
    </row>
    <row r="59660" spans="13:13" ht="49.2" customHeight="1">
      <c r="M59660" s="85"/>
    </row>
    <row r="59661" spans="13:13" ht="49.2" customHeight="1">
      <c r="M59661" s="85"/>
    </row>
    <row r="59662" spans="13:13" ht="49.2" customHeight="1">
      <c r="M59662" s="85"/>
    </row>
    <row r="59663" spans="13:13" ht="49.2" customHeight="1">
      <c r="M59663" s="85"/>
    </row>
    <row r="59664" spans="13:13" ht="49.2" customHeight="1">
      <c r="M59664" s="85"/>
    </row>
    <row r="59665" spans="13:13" ht="49.2" customHeight="1">
      <c r="M59665" s="85"/>
    </row>
    <row r="59666" spans="13:13" ht="49.2" customHeight="1">
      <c r="M59666" s="85"/>
    </row>
    <row r="59667" spans="13:13" ht="49.2" customHeight="1">
      <c r="M59667" s="85"/>
    </row>
    <row r="59668" spans="13:13" ht="49.2" customHeight="1">
      <c r="M59668" s="85"/>
    </row>
    <row r="59669" spans="13:13" ht="49.2" customHeight="1">
      <c r="M59669" s="85"/>
    </row>
    <row r="59670" spans="13:13" ht="49.2" customHeight="1">
      <c r="M59670" s="85"/>
    </row>
    <row r="59671" spans="13:13" ht="49.2" customHeight="1">
      <c r="M59671" s="85"/>
    </row>
    <row r="59672" spans="13:13" ht="49.2" customHeight="1">
      <c r="M59672" s="85"/>
    </row>
    <row r="59673" spans="13:13" ht="49.2" customHeight="1">
      <c r="M59673" s="85"/>
    </row>
    <row r="59674" spans="13:13" ht="49.2" customHeight="1">
      <c r="M59674" s="85"/>
    </row>
    <row r="59675" spans="13:13" ht="49.2" customHeight="1">
      <c r="M59675" s="85"/>
    </row>
    <row r="59676" spans="13:13" ht="49.2" customHeight="1">
      <c r="M59676" s="85"/>
    </row>
    <row r="59677" spans="13:13" ht="49.2" customHeight="1">
      <c r="M59677" s="85"/>
    </row>
    <row r="59678" spans="13:13" ht="49.2" customHeight="1">
      <c r="M59678" s="85"/>
    </row>
    <row r="59679" spans="13:13" ht="49.2" customHeight="1">
      <c r="M59679" s="85"/>
    </row>
    <row r="59680" spans="13:13" ht="49.2" customHeight="1">
      <c r="M59680" s="85"/>
    </row>
    <row r="59681" spans="13:13" ht="49.2" customHeight="1">
      <c r="M59681" s="85"/>
    </row>
    <row r="59682" spans="13:13" ht="49.2" customHeight="1">
      <c r="M59682" s="85"/>
    </row>
    <row r="59683" spans="13:13" ht="49.2" customHeight="1">
      <c r="M59683" s="85"/>
    </row>
    <row r="59684" spans="13:13" ht="49.2" customHeight="1">
      <c r="M59684" s="85"/>
    </row>
    <row r="59685" spans="13:13" ht="49.2" customHeight="1">
      <c r="M59685" s="85"/>
    </row>
    <row r="59686" spans="13:13" ht="49.2" customHeight="1">
      <c r="M59686" s="85"/>
    </row>
    <row r="59687" spans="13:13" ht="49.2" customHeight="1">
      <c r="M59687" s="85"/>
    </row>
    <row r="59688" spans="13:13" ht="49.2" customHeight="1">
      <c r="M59688" s="85"/>
    </row>
    <row r="59689" spans="13:13" ht="49.2" customHeight="1">
      <c r="M59689" s="85"/>
    </row>
    <row r="59690" spans="13:13" ht="49.2" customHeight="1">
      <c r="M59690" s="85"/>
    </row>
    <row r="59691" spans="13:13" ht="49.2" customHeight="1">
      <c r="M59691" s="85"/>
    </row>
    <row r="59692" spans="13:13" ht="49.2" customHeight="1">
      <c r="M59692" s="85"/>
    </row>
    <row r="59693" spans="13:13" ht="49.2" customHeight="1">
      <c r="M59693" s="85"/>
    </row>
    <row r="59694" spans="13:13" ht="49.2" customHeight="1">
      <c r="M59694" s="85"/>
    </row>
    <row r="59695" spans="13:13" ht="49.2" customHeight="1">
      <c r="M59695" s="85"/>
    </row>
    <row r="59696" spans="13:13" ht="49.2" customHeight="1">
      <c r="M59696" s="85"/>
    </row>
    <row r="59697" spans="13:13" ht="49.2" customHeight="1">
      <c r="M59697" s="85"/>
    </row>
    <row r="59698" spans="13:13" ht="49.2" customHeight="1">
      <c r="M59698" s="85"/>
    </row>
    <row r="59699" spans="13:13" ht="49.2" customHeight="1">
      <c r="M59699" s="85"/>
    </row>
    <row r="59700" spans="13:13" ht="49.2" customHeight="1">
      <c r="M59700" s="85"/>
    </row>
    <row r="59701" spans="13:13" ht="49.2" customHeight="1">
      <c r="M59701" s="85"/>
    </row>
    <row r="59702" spans="13:13" ht="49.2" customHeight="1">
      <c r="M59702" s="85"/>
    </row>
    <row r="59703" spans="13:13" ht="49.2" customHeight="1">
      <c r="M59703" s="85"/>
    </row>
    <row r="59704" spans="13:13" ht="49.2" customHeight="1">
      <c r="M59704" s="85"/>
    </row>
    <row r="59705" spans="13:13" ht="49.2" customHeight="1">
      <c r="M59705" s="85"/>
    </row>
    <row r="59706" spans="13:13" ht="49.2" customHeight="1">
      <c r="M59706" s="85"/>
    </row>
    <row r="59707" spans="13:13" ht="49.2" customHeight="1">
      <c r="M59707" s="85"/>
    </row>
    <row r="59708" spans="13:13" ht="49.2" customHeight="1">
      <c r="M59708" s="85"/>
    </row>
    <row r="59709" spans="13:13" ht="49.2" customHeight="1">
      <c r="M59709" s="85"/>
    </row>
    <row r="59710" spans="13:13" ht="49.2" customHeight="1">
      <c r="M59710" s="85"/>
    </row>
    <row r="59711" spans="13:13" ht="49.2" customHeight="1">
      <c r="M59711" s="85"/>
    </row>
    <row r="59712" spans="13:13" ht="49.2" customHeight="1">
      <c r="M59712" s="85"/>
    </row>
    <row r="59713" spans="13:13" ht="49.2" customHeight="1">
      <c r="M59713" s="85"/>
    </row>
    <row r="59714" spans="13:13" ht="49.2" customHeight="1">
      <c r="M59714" s="85"/>
    </row>
    <row r="59715" spans="13:13" ht="49.2" customHeight="1">
      <c r="M59715" s="85"/>
    </row>
    <row r="59716" spans="13:13" ht="49.2" customHeight="1">
      <c r="M59716" s="85"/>
    </row>
    <row r="59717" spans="13:13" ht="49.2" customHeight="1">
      <c r="M59717" s="85"/>
    </row>
    <row r="59718" spans="13:13" ht="49.2" customHeight="1">
      <c r="M59718" s="85"/>
    </row>
    <row r="59719" spans="13:13" ht="49.2" customHeight="1">
      <c r="M59719" s="85"/>
    </row>
    <row r="59720" spans="13:13" ht="49.2" customHeight="1">
      <c r="M59720" s="85"/>
    </row>
    <row r="59721" spans="13:13" ht="49.2" customHeight="1">
      <c r="M59721" s="85"/>
    </row>
    <row r="59722" spans="13:13" ht="49.2" customHeight="1">
      <c r="M59722" s="85"/>
    </row>
    <row r="59723" spans="13:13" ht="49.2" customHeight="1">
      <c r="M59723" s="85"/>
    </row>
    <row r="59724" spans="13:13" ht="49.2" customHeight="1">
      <c r="M59724" s="85"/>
    </row>
    <row r="59725" spans="13:13" ht="49.2" customHeight="1">
      <c r="M59725" s="85"/>
    </row>
    <row r="59726" spans="13:13" ht="49.2" customHeight="1">
      <c r="M59726" s="85"/>
    </row>
    <row r="59727" spans="13:13" ht="49.2" customHeight="1">
      <c r="M59727" s="85"/>
    </row>
    <row r="59728" spans="13:13" ht="49.2" customHeight="1">
      <c r="M59728" s="85"/>
    </row>
    <row r="59729" spans="13:13" ht="49.2" customHeight="1">
      <c r="M59729" s="85"/>
    </row>
    <row r="59730" spans="13:13" ht="49.2" customHeight="1">
      <c r="M59730" s="85"/>
    </row>
    <row r="59731" spans="13:13" ht="49.2" customHeight="1">
      <c r="M59731" s="85"/>
    </row>
    <row r="59732" spans="13:13" ht="49.2" customHeight="1">
      <c r="M59732" s="85"/>
    </row>
    <row r="59733" spans="13:13" ht="49.2" customHeight="1">
      <c r="M59733" s="85"/>
    </row>
    <row r="59734" spans="13:13" ht="49.2" customHeight="1">
      <c r="M59734" s="85"/>
    </row>
    <row r="59735" spans="13:13" ht="49.2" customHeight="1">
      <c r="M59735" s="85"/>
    </row>
    <row r="59736" spans="13:13" ht="49.2" customHeight="1">
      <c r="M59736" s="85"/>
    </row>
    <row r="59737" spans="13:13" ht="49.2" customHeight="1">
      <c r="M59737" s="85"/>
    </row>
    <row r="59738" spans="13:13" ht="49.2" customHeight="1">
      <c r="M59738" s="85"/>
    </row>
    <row r="59739" spans="13:13" ht="49.2" customHeight="1">
      <c r="M59739" s="85"/>
    </row>
    <row r="59740" spans="13:13" ht="49.2" customHeight="1">
      <c r="M59740" s="85"/>
    </row>
    <row r="59741" spans="13:13" ht="49.2" customHeight="1">
      <c r="M59741" s="85"/>
    </row>
    <row r="59742" spans="13:13" ht="49.2" customHeight="1">
      <c r="M59742" s="85"/>
    </row>
    <row r="59743" spans="13:13" ht="49.2" customHeight="1">
      <c r="M59743" s="85"/>
    </row>
    <row r="59744" spans="13:13" ht="49.2" customHeight="1">
      <c r="M59744" s="85"/>
    </row>
    <row r="59745" spans="13:13" ht="49.2" customHeight="1">
      <c r="M59745" s="85"/>
    </row>
    <row r="59746" spans="13:13" ht="49.2" customHeight="1">
      <c r="M59746" s="85"/>
    </row>
    <row r="59747" spans="13:13" ht="49.2" customHeight="1">
      <c r="M59747" s="85"/>
    </row>
    <row r="59748" spans="13:13" ht="49.2" customHeight="1">
      <c r="M59748" s="85"/>
    </row>
    <row r="59749" spans="13:13" ht="49.2" customHeight="1">
      <c r="M59749" s="85"/>
    </row>
    <row r="59750" spans="13:13" ht="49.2" customHeight="1">
      <c r="M59750" s="85"/>
    </row>
    <row r="59751" spans="13:13" ht="49.2" customHeight="1">
      <c r="M59751" s="85"/>
    </row>
    <row r="59752" spans="13:13" ht="49.2" customHeight="1">
      <c r="M59752" s="85"/>
    </row>
    <row r="59753" spans="13:13" ht="49.2" customHeight="1">
      <c r="M59753" s="85"/>
    </row>
    <row r="59754" spans="13:13" ht="49.2" customHeight="1">
      <c r="M59754" s="85"/>
    </row>
    <row r="59755" spans="13:13" ht="49.2" customHeight="1">
      <c r="M59755" s="85"/>
    </row>
    <row r="59756" spans="13:13" ht="49.2" customHeight="1">
      <c r="M59756" s="85"/>
    </row>
    <row r="59757" spans="13:13" ht="49.2" customHeight="1">
      <c r="M59757" s="85"/>
    </row>
    <row r="59758" spans="13:13" ht="49.2" customHeight="1">
      <c r="M59758" s="85"/>
    </row>
    <row r="59759" spans="13:13" ht="49.2" customHeight="1">
      <c r="M59759" s="85"/>
    </row>
    <row r="59760" spans="13:13" ht="49.2" customHeight="1">
      <c r="M59760" s="85"/>
    </row>
    <row r="59761" spans="13:13" ht="49.2" customHeight="1">
      <c r="M59761" s="85"/>
    </row>
    <row r="59762" spans="13:13" ht="49.2" customHeight="1">
      <c r="M59762" s="85"/>
    </row>
    <row r="59763" spans="13:13" ht="49.2" customHeight="1">
      <c r="M59763" s="85"/>
    </row>
    <row r="59764" spans="13:13" ht="49.2" customHeight="1">
      <c r="M59764" s="85"/>
    </row>
    <row r="59765" spans="13:13" ht="49.2" customHeight="1">
      <c r="M59765" s="85"/>
    </row>
    <row r="59766" spans="13:13" ht="49.2" customHeight="1">
      <c r="M59766" s="85"/>
    </row>
    <row r="59767" spans="13:13" ht="49.2" customHeight="1">
      <c r="M59767" s="85"/>
    </row>
    <row r="59768" spans="13:13" ht="49.2" customHeight="1">
      <c r="M59768" s="85"/>
    </row>
    <row r="59769" spans="13:13" ht="49.2" customHeight="1">
      <c r="M59769" s="85"/>
    </row>
    <row r="59770" spans="13:13" ht="49.2" customHeight="1">
      <c r="M59770" s="85"/>
    </row>
    <row r="59771" spans="13:13" ht="49.2" customHeight="1">
      <c r="M59771" s="85"/>
    </row>
    <row r="59772" spans="13:13" ht="49.2" customHeight="1">
      <c r="M59772" s="85"/>
    </row>
    <row r="59773" spans="13:13" ht="49.2" customHeight="1">
      <c r="M59773" s="85"/>
    </row>
    <row r="59774" spans="13:13" ht="49.2" customHeight="1">
      <c r="M59774" s="85"/>
    </row>
    <row r="59775" spans="13:13" ht="49.2" customHeight="1">
      <c r="M59775" s="85"/>
    </row>
    <row r="59776" spans="13:13" ht="49.2" customHeight="1">
      <c r="M59776" s="85"/>
    </row>
    <row r="59777" spans="13:13" ht="49.2" customHeight="1">
      <c r="M59777" s="85"/>
    </row>
    <row r="59778" spans="13:13" ht="49.2" customHeight="1">
      <c r="M59778" s="85"/>
    </row>
    <row r="59779" spans="13:13" ht="49.2" customHeight="1">
      <c r="M59779" s="85"/>
    </row>
    <row r="59780" spans="13:13" ht="49.2" customHeight="1">
      <c r="M59780" s="85"/>
    </row>
    <row r="59781" spans="13:13" ht="49.2" customHeight="1">
      <c r="M59781" s="85"/>
    </row>
    <row r="59782" spans="13:13" ht="49.2" customHeight="1">
      <c r="M59782" s="85"/>
    </row>
    <row r="59783" spans="13:13" ht="49.2" customHeight="1">
      <c r="M59783" s="85"/>
    </row>
    <row r="59784" spans="13:13" ht="49.2" customHeight="1">
      <c r="M59784" s="85"/>
    </row>
    <row r="59785" spans="13:13" ht="49.2" customHeight="1">
      <c r="M59785" s="85"/>
    </row>
    <row r="59786" spans="13:13" ht="49.2" customHeight="1">
      <c r="M59786" s="85"/>
    </row>
    <row r="59787" spans="13:13" ht="49.2" customHeight="1">
      <c r="M59787" s="85"/>
    </row>
    <row r="59788" spans="13:13" ht="49.2" customHeight="1">
      <c r="M59788" s="85"/>
    </row>
    <row r="59789" spans="13:13" ht="49.2" customHeight="1">
      <c r="M59789" s="85"/>
    </row>
    <row r="59790" spans="13:13" ht="49.2" customHeight="1">
      <c r="M59790" s="85"/>
    </row>
    <row r="59791" spans="13:13" ht="49.2" customHeight="1">
      <c r="M59791" s="85"/>
    </row>
    <row r="59792" spans="13:13" ht="49.2" customHeight="1">
      <c r="M59792" s="85"/>
    </row>
    <row r="59793" spans="13:13" ht="49.2" customHeight="1">
      <c r="M59793" s="85"/>
    </row>
    <row r="59794" spans="13:13" ht="49.2" customHeight="1">
      <c r="M59794" s="85"/>
    </row>
    <row r="59795" spans="13:13" ht="49.2" customHeight="1">
      <c r="M59795" s="85"/>
    </row>
    <row r="59796" spans="13:13" ht="49.2" customHeight="1">
      <c r="M59796" s="85"/>
    </row>
    <row r="59797" spans="13:13" ht="49.2" customHeight="1">
      <c r="M59797" s="85"/>
    </row>
    <row r="59798" spans="13:13" ht="49.2" customHeight="1">
      <c r="M59798" s="85"/>
    </row>
    <row r="59799" spans="13:13" ht="49.2" customHeight="1">
      <c r="M59799" s="85"/>
    </row>
    <row r="59800" spans="13:13" ht="49.2" customHeight="1">
      <c r="M59800" s="85"/>
    </row>
    <row r="59801" spans="13:13" ht="49.2" customHeight="1">
      <c r="M59801" s="85"/>
    </row>
    <row r="59802" spans="13:13" ht="49.2" customHeight="1">
      <c r="M59802" s="85"/>
    </row>
    <row r="59803" spans="13:13" ht="49.2" customHeight="1">
      <c r="M59803" s="85"/>
    </row>
    <row r="59804" spans="13:13" ht="49.2" customHeight="1">
      <c r="M59804" s="85"/>
    </row>
    <row r="59805" spans="13:13" ht="49.2" customHeight="1">
      <c r="M59805" s="85"/>
    </row>
    <row r="59806" spans="13:13" ht="49.2" customHeight="1">
      <c r="M59806" s="85"/>
    </row>
    <row r="59807" spans="13:13" ht="49.2" customHeight="1">
      <c r="M59807" s="85"/>
    </row>
    <row r="59808" spans="13:13" ht="49.2" customHeight="1">
      <c r="M59808" s="85"/>
    </row>
    <row r="59809" spans="13:13" ht="49.2" customHeight="1">
      <c r="M59809" s="85"/>
    </row>
    <row r="59810" spans="13:13" ht="49.2" customHeight="1">
      <c r="M59810" s="85"/>
    </row>
    <row r="59811" spans="13:13" ht="49.2" customHeight="1">
      <c r="M59811" s="85"/>
    </row>
    <row r="59812" spans="13:13" ht="49.2" customHeight="1">
      <c r="M59812" s="85"/>
    </row>
    <row r="59813" spans="13:13" ht="49.2" customHeight="1">
      <c r="M59813" s="85"/>
    </row>
    <row r="59814" spans="13:13" ht="49.2" customHeight="1">
      <c r="M59814" s="85"/>
    </row>
    <row r="59815" spans="13:13" ht="49.2" customHeight="1">
      <c r="M59815" s="85"/>
    </row>
    <row r="59816" spans="13:13" ht="49.2" customHeight="1">
      <c r="M59816" s="85"/>
    </row>
    <row r="59817" spans="13:13" ht="49.2" customHeight="1">
      <c r="M59817" s="85"/>
    </row>
    <row r="59818" spans="13:13" ht="49.2" customHeight="1">
      <c r="M59818" s="85"/>
    </row>
    <row r="59819" spans="13:13" ht="49.2" customHeight="1">
      <c r="M59819" s="85"/>
    </row>
    <row r="59820" spans="13:13" ht="49.2" customHeight="1">
      <c r="M59820" s="85"/>
    </row>
    <row r="59821" spans="13:13" ht="49.2" customHeight="1">
      <c r="M59821" s="85"/>
    </row>
    <row r="59822" spans="13:13" ht="49.2" customHeight="1">
      <c r="M59822" s="85"/>
    </row>
    <row r="59823" spans="13:13" ht="49.2" customHeight="1">
      <c r="M59823" s="85"/>
    </row>
    <row r="59824" spans="13:13" ht="49.2" customHeight="1">
      <c r="M59824" s="85"/>
    </row>
    <row r="59825" spans="13:13" ht="49.2" customHeight="1">
      <c r="M59825" s="85"/>
    </row>
    <row r="59826" spans="13:13" ht="49.2" customHeight="1">
      <c r="M59826" s="85"/>
    </row>
    <row r="59827" spans="13:13" ht="49.2" customHeight="1">
      <c r="M59827" s="85"/>
    </row>
    <row r="59828" spans="13:13" ht="49.2" customHeight="1">
      <c r="M59828" s="85"/>
    </row>
    <row r="59829" spans="13:13" ht="49.2" customHeight="1">
      <c r="M59829" s="85"/>
    </row>
    <row r="59830" spans="13:13" ht="49.2" customHeight="1">
      <c r="M59830" s="85"/>
    </row>
    <row r="59831" spans="13:13" ht="49.2" customHeight="1">
      <c r="M59831" s="85"/>
    </row>
    <row r="59832" spans="13:13" ht="49.2" customHeight="1">
      <c r="M59832" s="85"/>
    </row>
    <row r="59833" spans="13:13" ht="49.2" customHeight="1">
      <c r="M59833" s="85"/>
    </row>
    <row r="59834" spans="13:13" ht="49.2" customHeight="1">
      <c r="M59834" s="85"/>
    </row>
    <row r="59835" spans="13:13" ht="49.2" customHeight="1">
      <c r="M59835" s="85"/>
    </row>
    <row r="59836" spans="13:13" ht="49.2" customHeight="1">
      <c r="M59836" s="85"/>
    </row>
    <row r="59837" spans="13:13" ht="49.2" customHeight="1">
      <c r="M59837" s="85"/>
    </row>
    <row r="59838" spans="13:13" ht="49.2" customHeight="1">
      <c r="M59838" s="85"/>
    </row>
    <row r="59839" spans="13:13" ht="49.2" customHeight="1">
      <c r="M59839" s="85"/>
    </row>
    <row r="59840" spans="13:13" ht="49.2" customHeight="1">
      <c r="M59840" s="85"/>
    </row>
    <row r="59841" spans="13:13" ht="49.2" customHeight="1">
      <c r="M59841" s="85"/>
    </row>
    <row r="59842" spans="13:13" ht="49.2" customHeight="1">
      <c r="M59842" s="85"/>
    </row>
    <row r="59843" spans="13:13" ht="49.2" customHeight="1">
      <c r="M59843" s="85"/>
    </row>
    <row r="59844" spans="13:13" ht="49.2" customHeight="1">
      <c r="M59844" s="85"/>
    </row>
    <row r="59845" spans="13:13" ht="49.2" customHeight="1">
      <c r="M59845" s="85"/>
    </row>
    <row r="59846" spans="13:13" ht="49.2" customHeight="1">
      <c r="M59846" s="85"/>
    </row>
    <row r="59847" spans="13:13" ht="49.2" customHeight="1">
      <c r="M59847" s="85"/>
    </row>
    <row r="59848" spans="13:13" ht="49.2" customHeight="1">
      <c r="M59848" s="85"/>
    </row>
    <row r="59849" spans="13:13" ht="49.2" customHeight="1">
      <c r="M59849" s="85"/>
    </row>
    <row r="59850" spans="13:13" ht="49.2" customHeight="1">
      <c r="M59850" s="85"/>
    </row>
    <row r="59851" spans="13:13" ht="49.2" customHeight="1">
      <c r="M59851" s="85"/>
    </row>
    <row r="59852" spans="13:13" ht="49.2" customHeight="1">
      <c r="M59852" s="85"/>
    </row>
    <row r="59853" spans="13:13" ht="49.2" customHeight="1">
      <c r="M59853" s="85"/>
    </row>
    <row r="59854" spans="13:13" ht="49.2" customHeight="1">
      <c r="M59854" s="85"/>
    </row>
    <row r="59855" spans="13:13" ht="49.2" customHeight="1">
      <c r="M59855" s="85"/>
    </row>
    <row r="59856" spans="13:13" ht="49.2" customHeight="1">
      <c r="M59856" s="85"/>
    </row>
    <row r="59857" spans="13:13" ht="49.2" customHeight="1">
      <c r="M59857" s="85"/>
    </row>
    <row r="59858" spans="13:13" ht="49.2" customHeight="1">
      <c r="M59858" s="85"/>
    </row>
    <row r="59859" spans="13:13" ht="49.2" customHeight="1">
      <c r="M59859" s="85"/>
    </row>
    <row r="59860" spans="13:13" ht="49.2" customHeight="1">
      <c r="M59860" s="85"/>
    </row>
    <row r="59861" spans="13:13" ht="49.2" customHeight="1">
      <c r="M59861" s="85"/>
    </row>
    <row r="59862" spans="13:13" ht="49.2" customHeight="1">
      <c r="M59862" s="85"/>
    </row>
    <row r="59863" spans="13:13" ht="49.2" customHeight="1">
      <c r="M59863" s="85"/>
    </row>
    <row r="59864" spans="13:13" ht="49.2" customHeight="1">
      <c r="M59864" s="85"/>
    </row>
    <row r="59865" spans="13:13" ht="49.2" customHeight="1">
      <c r="M59865" s="85"/>
    </row>
    <row r="59866" spans="13:13" ht="49.2" customHeight="1">
      <c r="M59866" s="85"/>
    </row>
    <row r="59867" spans="13:13" ht="49.2" customHeight="1">
      <c r="M59867" s="85"/>
    </row>
    <row r="59868" spans="13:13" ht="49.2" customHeight="1">
      <c r="M59868" s="85"/>
    </row>
    <row r="59869" spans="13:13" ht="49.2" customHeight="1">
      <c r="M59869" s="85"/>
    </row>
    <row r="59870" spans="13:13" ht="49.2" customHeight="1">
      <c r="M59870" s="85"/>
    </row>
    <row r="59871" spans="13:13" ht="49.2" customHeight="1">
      <c r="M59871" s="85"/>
    </row>
    <row r="59872" spans="13:13" ht="49.2" customHeight="1">
      <c r="M59872" s="85"/>
    </row>
    <row r="59873" spans="13:13" ht="49.2" customHeight="1">
      <c r="M59873" s="85"/>
    </row>
    <row r="59874" spans="13:13" ht="49.2" customHeight="1">
      <c r="M59874" s="85"/>
    </row>
    <row r="59875" spans="13:13" ht="49.2" customHeight="1">
      <c r="M59875" s="85"/>
    </row>
    <row r="59876" spans="13:13" ht="49.2" customHeight="1">
      <c r="M59876" s="85"/>
    </row>
    <row r="59877" spans="13:13" ht="49.2" customHeight="1">
      <c r="M59877" s="85"/>
    </row>
    <row r="59878" spans="13:13" ht="49.2" customHeight="1">
      <c r="M59878" s="85"/>
    </row>
    <row r="59879" spans="13:13" ht="49.2" customHeight="1">
      <c r="M59879" s="85"/>
    </row>
    <row r="59880" spans="13:13" ht="49.2" customHeight="1">
      <c r="M59880" s="85"/>
    </row>
    <row r="59881" spans="13:13" ht="49.2" customHeight="1">
      <c r="M59881" s="85"/>
    </row>
    <row r="59882" spans="13:13" ht="49.2" customHeight="1">
      <c r="M59882" s="85"/>
    </row>
    <row r="59883" spans="13:13" ht="49.2" customHeight="1">
      <c r="M59883" s="85"/>
    </row>
    <row r="59884" spans="13:13" ht="49.2" customHeight="1">
      <c r="M59884" s="85"/>
    </row>
    <row r="59885" spans="13:13" ht="49.2" customHeight="1">
      <c r="M59885" s="85"/>
    </row>
    <row r="59886" spans="13:13" ht="49.2" customHeight="1">
      <c r="M59886" s="85"/>
    </row>
    <row r="59887" spans="13:13" ht="49.2" customHeight="1">
      <c r="M59887" s="85"/>
    </row>
    <row r="59888" spans="13:13" ht="49.2" customHeight="1">
      <c r="M59888" s="85"/>
    </row>
    <row r="59889" spans="13:13" ht="49.2" customHeight="1">
      <c r="M59889" s="85"/>
    </row>
    <row r="59890" spans="13:13" ht="49.2" customHeight="1">
      <c r="M59890" s="85"/>
    </row>
    <row r="59891" spans="13:13" ht="49.2" customHeight="1">
      <c r="M59891" s="85"/>
    </row>
    <row r="59892" spans="13:13" ht="49.2" customHeight="1">
      <c r="M59892" s="85"/>
    </row>
    <row r="59893" spans="13:13" ht="49.2" customHeight="1">
      <c r="M59893" s="85"/>
    </row>
    <row r="59894" spans="13:13" ht="49.2" customHeight="1">
      <c r="M59894" s="85"/>
    </row>
    <row r="59895" spans="13:13" ht="49.2" customHeight="1">
      <c r="M59895" s="85"/>
    </row>
    <row r="59896" spans="13:13" ht="49.2" customHeight="1">
      <c r="M59896" s="85"/>
    </row>
    <row r="59897" spans="13:13" ht="49.2" customHeight="1">
      <c r="M59897" s="85"/>
    </row>
    <row r="59898" spans="13:13" ht="49.2" customHeight="1">
      <c r="M59898" s="85"/>
    </row>
    <row r="59899" spans="13:13" ht="49.2" customHeight="1">
      <c r="M59899" s="85"/>
    </row>
    <row r="59900" spans="13:13" ht="49.2" customHeight="1">
      <c r="M59900" s="85"/>
    </row>
    <row r="59901" spans="13:13" ht="49.2" customHeight="1">
      <c r="M59901" s="85"/>
    </row>
    <row r="59902" spans="13:13" ht="49.2" customHeight="1">
      <c r="M59902" s="85"/>
    </row>
    <row r="59903" spans="13:13" ht="49.2" customHeight="1">
      <c r="M59903" s="85"/>
    </row>
    <row r="59904" spans="13:13" ht="49.2" customHeight="1">
      <c r="M59904" s="85"/>
    </row>
    <row r="59905" spans="13:13" ht="49.2" customHeight="1">
      <c r="M59905" s="85"/>
    </row>
    <row r="59906" spans="13:13" ht="49.2" customHeight="1">
      <c r="M59906" s="85"/>
    </row>
    <row r="59907" spans="13:13" ht="49.2" customHeight="1">
      <c r="M59907" s="85"/>
    </row>
    <row r="59908" spans="13:13" ht="49.2" customHeight="1">
      <c r="M59908" s="85"/>
    </row>
    <row r="59909" spans="13:13" ht="49.2" customHeight="1">
      <c r="M59909" s="85"/>
    </row>
    <row r="59910" spans="13:13" ht="49.2" customHeight="1">
      <c r="M59910" s="85"/>
    </row>
    <row r="59911" spans="13:13" ht="49.2" customHeight="1">
      <c r="M59911" s="85"/>
    </row>
    <row r="59912" spans="13:13" ht="49.2" customHeight="1">
      <c r="M59912" s="85"/>
    </row>
    <row r="59913" spans="13:13" ht="49.2" customHeight="1">
      <c r="M59913" s="85"/>
    </row>
    <row r="59914" spans="13:13" ht="49.2" customHeight="1">
      <c r="M59914" s="85"/>
    </row>
    <row r="59915" spans="13:13" ht="49.2" customHeight="1">
      <c r="M59915" s="85"/>
    </row>
    <row r="59916" spans="13:13" ht="49.2" customHeight="1">
      <c r="M59916" s="85"/>
    </row>
    <row r="59917" spans="13:13" ht="49.2" customHeight="1">
      <c r="M59917" s="85"/>
    </row>
    <row r="59918" spans="13:13" ht="49.2" customHeight="1">
      <c r="M59918" s="85"/>
    </row>
    <row r="59919" spans="13:13" ht="49.2" customHeight="1">
      <c r="M59919" s="85"/>
    </row>
    <row r="59920" spans="13:13" ht="49.2" customHeight="1">
      <c r="M59920" s="85"/>
    </row>
    <row r="59921" spans="13:13" ht="49.2" customHeight="1">
      <c r="M59921" s="85"/>
    </row>
    <row r="59922" spans="13:13" ht="49.2" customHeight="1">
      <c r="M59922" s="85"/>
    </row>
    <row r="59923" spans="13:13" ht="49.2" customHeight="1">
      <c r="M59923" s="85"/>
    </row>
    <row r="59924" spans="13:13" ht="49.2" customHeight="1">
      <c r="M59924" s="85"/>
    </row>
    <row r="59925" spans="13:13" ht="49.2" customHeight="1">
      <c r="M59925" s="85"/>
    </row>
    <row r="59926" spans="13:13" ht="49.2" customHeight="1">
      <c r="M59926" s="85"/>
    </row>
    <row r="59927" spans="13:13" ht="49.2" customHeight="1">
      <c r="M59927" s="85"/>
    </row>
    <row r="59928" spans="13:13" ht="49.2" customHeight="1">
      <c r="M59928" s="85"/>
    </row>
    <row r="59929" spans="13:13" ht="49.2" customHeight="1">
      <c r="M59929" s="85"/>
    </row>
    <row r="59930" spans="13:13" ht="49.2" customHeight="1">
      <c r="M59930" s="85"/>
    </row>
    <row r="59931" spans="13:13" ht="49.2" customHeight="1">
      <c r="M59931" s="85"/>
    </row>
    <row r="59932" spans="13:13" ht="49.2" customHeight="1">
      <c r="M59932" s="85"/>
    </row>
    <row r="59933" spans="13:13" ht="49.2" customHeight="1">
      <c r="M59933" s="85"/>
    </row>
    <row r="59934" spans="13:13" ht="49.2" customHeight="1">
      <c r="M59934" s="85"/>
    </row>
    <row r="59935" spans="13:13" ht="49.2" customHeight="1">
      <c r="M59935" s="85"/>
    </row>
    <row r="59936" spans="13:13" ht="49.2" customHeight="1">
      <c r="M59936" s="85"/>
    </row>
    <row r="59937" spans="13:13" ht="49.2" customHeight="1">
      <c r="M59937" s="85"/>
    </row>
    <row r="59938" spans="13:13" ht="49.2" customHeight="1">
      <c r="M59938" s="85"/>
    </row>
    <row r="59939" spans="13:13" ht="49.2" customHeight="1">
      <c r="M59939" s="85"/>
    </row>
    <row r="59940" spans="13:13" ht="49.2" customHeight="1">
      <c r="M59940" s="85"/>
    </row>
    <row r="59941" spans="13:13" ht="49.2" customHeight="1">
      <c r="M59941" s="85"/>
    </row>
    <row r="59942" spans="13:13" ht="49.2" customHeight="1">
      <c r="M59942" s="85"/>
    </row>
    <row r="59943" spans="13:13" ht="49.2" customHeight="1">
      <c r="M59943" s="85"/>
    </row>
    <row r="59944" spans="13:13" ht="49.2" customHeight="1">
      <c r="M59944" s="85"/>
    </row>
    <row r="59945" spans="13:13" ht="49.2" customHeight="1">
      <c r="M59945" s="85"/>
    </row>
    <row r="59946" spans="13:13" ht="49.2" customHeight="1">
      <c r="M59946" s="85"/>
    </row>
    <row r="59947" spans="13:13" ht="49.2" customHeight="1">
      <c r="M59947" s="85"/>
    </row>
    <row r="59948" spans="13:13" ht="49.2" customHeight="1">
      <c r="M59948" s="85"/>
    </row>
    <row r="59949" spans="13:13" ht="49.2" customHeight="1">
      <c r="M59949" s="85"/>
    </row>
    <row r="59950" spans="13:13" ht="49.2" customHeight="1">
      <c r="M59950" s="85"/>
    </row>
    <row r="59951" spans="13:13" ht="49.2" customHeight="1">
      <c r="M59951" s="85"/>
    </row>
    <row r="59952" spans="13:13" ht="49.2" customHeight="1">
      <c r="M59952" s="85"/>
    </row>
    <row r="59953" spans="13:13" ht="49.2" customHeight="1">
      <c r="M59953" s="85"/>
    </row>
    <row r="59954" spans="13:13" ht="49.2" customHeight="1">
      <c r="M59954" s="85"/>
    </row>
    <row r="59955" spans="13:13" ht="49.2" customHeight="1">
      <c r="M59955" s="85"/>
    </row>
    <row r="59956" spans="13:13" ht="49.2" customHeight="1">
      <c r="M59956" s="85"/>
    </row>
    <row r="59957" spans="13:13" ht="49.2" customHeight="1">
      <c r="M59957" s="85"/>
    </row>
    <row r="59958" spans="13:13" ht="49.2" customHeight="1">
      <c r="M59958" s="85"/>
    </row>
    <row r="59959" spans="13:13" ht="49.2" customHeight="1">
      <c r="M59959" s="85"/>
    </row>
    <row r="59960" spans="13:13" ht="49.2" customHeight="1">
      <c r="M59960" s="85"/>
    </row>
    <row r="59961" spans="13:13" ht="49.2" customHeight="1">
      <c r="M59961" s="85"/>
    </row>
    <row r="59962" spans="13:13" ht="49.2" customHeight="1">
      <c r="M59962" s="85"/>
    </row>
    <row r="59963" spans="13:13" ht="49.2" customHeight="1">
      <c r="M59963" s="85"/>
    </row>
    <row r="59964" spans="13:13" ht="49.2" customHeight="1">
      <c r="M59964" s="85"/>
    </row>
    <row r="59965" spans="13:13" ht="49.2" customHeight="1">
      <c r="M59965" s="85"/>
    </row>
    <row r="59966" spans="13:13" ht="49.2" customHeight="1">
      <c r="M59966" s="85"/>
    </row>
    <row r="59967" spans="13:13" ht="49.2" customHeight="1">
      <c r="M59967" s="85"/>
    </row>
    <row r="59968" spans="13:13" ht="49.2" customHeight="1">
      <c r="M59968" s="85"/>
    </row>
    <row r="59969" spans="13:13" ht="49.2" customHeight="1">
      <c r="M59969" s="85"/>
    </row>
    <row r="59970" spans="13:13" ht="49.2" customHeight="1">
      <c r="M59970" s="85"/>
    </row>
    <row r="59971" spans="13:13" ht="49.2" customHeight="1">
      <c r="M59971" s="85"/>
    </row>
    <row r="59972" spans="13:13" ht="49.2" customHeight="1">
      <c r="M59972" s="85"/>
    </row>
    <row r="59973" spans="13:13" ht="49.2" customHeight="1">
      <c r="M59973" s="85"/>
    </row>
    <row r="59974" spans="13:13" ht="49.2" customHeight="1">
      <c r="M59974" s="85"/>
    </row>
    <row r="59975" spans="13:13" ht="49.2" customHeight="1">
      <c r="M59975" s="85"/>
    </row>
    <row r="59976" spans="13:13" ht="49.2" customHeight="1">
      <c r="M59976" s="85"/>
    </row>
    <row r="59977" spans="13:13" ht="49.2" customHeight="1">
      <c r="M59977" s="85"/>
    </row>
    <row r="59978" spans="13:13" ht="49.2" customHeight="1">
      <c r="M59978" s="85"/>
    </row>
    <row r="59979" spans="13:13" ht="49.2" customHeight="1">
      <c r="M59979" s="85"/>
    </row>
    <row r="59980" spans="13:13" ht="49.2" customHeight="1">
      <c r="M59980" s="85"/>
    </row>
    <row r="59981" spans="13:13" ht="49.2" customHeight="1">
      <c r="M59981" s="85"/>
    </row>
    <row r="59982" spans="13:13" ht="49.2" customHeight="1">
      <c r="M59982" s="85"/>
    </row>
    <row r="59983" spans="13:13" ht="49.2" customHeight="1">
      <c r="M59983" s="85"/>
    </row>
    <row r="59984" spans="13:13" ht="49.2" customHeight="1">
      <c r="M59984" s="85"/>
    </row>
    <row r="59985" spans="13:13" ht="49.2" customHeight="1">
      <c r="M59985" s="85"/>
    </row>
    <row r="59986" spans="13:13" ht="49.2" customHeight="1">
      <c r="M59986" s="85"/>
    </row>
    <row r="59987" spans="13:13" ht="49.2" customHeight="1">
      <c r="M59987" s="85"/>
    </row>
    <row r="59988" spans="13:13" ht="49.2" customHeight="1">
      <c r="M59988" s="85"/>
    </row>
    <row r="59989" spans="13:13" ht="49.2" customHeight="1">
      <c r="M59989" s="85"/>
    </row>
    <row r="59990" spans="13:13" ht="49.2" customHeight="1">
      <c r="M59990" s="85"/>
    </row>
    <row r="59991" spans="13:13" ht="49.2" customHeight="1">
      <c r="M59991" s="85"/>
    </row>
    <row r="59992" spans="13:13" ht="49.2" customHeight="1">
      <c r="M59992" s="85"/>
    </row>
    <row r="59993" spans="13:13" ht="49.2" customHeight="1">
      <c r="M59993" s="85"/>
    </row>
    <row r="59994" spans="13:13" ht="49.2" customHeight="1">
      <c r="M59994" s="85"/>
    </row>
    <row r="59995" spans="13:13" ht="49.2" customHeight="1">
      <c r="M59995" s="85"/>
    </row>
    <row r="59996" spans="13:13" ht="49.2" customHeight="1">
      <c r="M59996" s="85"/>
    </row>
    <row r="59997" spans="13:13" ht="49.2" customHeight="1">
      <c r="M59997" s="85"/>
    </row>
    <row r="59998" spans="13:13" ht="49.2" customHeight="1">
      <c r="M59998" s="85"/>
    </row>
    <row r="59999" spans="13:13" ht="49.2" customHeight="1">
      <c r="M59999" s="85"/>
    </row>
    <row r="60000" spans="13:13" ht="49.2" customHeight="1">
      <c r="M60000" s="85"/>
    </row>
    <row r="60001" spans="13:13" ht="49.2" customHeight="1">
      <c r="M60001" s="85"/>
    </row>
    <row r="60002" spans="13:13" ht="49.2" customHeight="1">
      <c r="M60002" s="85"/>
    </row>
    <row r="60003" spans="13:13" ht="49.2" customHeight="1">
      <c r="M60003" s="85"/>
    </row>
    <row r="60004" spans="13:13" ht="49.2" customHeight="1">
      <c r="M60004" s="85"/>
    </row>
    <row r="60005" spans="13:13" ht="49.2" customHeight="1">
      <c r="M60005" s="85"/>
    </row>
    <row r="60006" spans="13:13" ht="49.2" customHeight="1">
      <c r="M60006" s="85"/>
    </row>
    <row r="60007" spans="13:13" ht="49.2" customHeight="1">
      <c r="M60007" s="85"/>
    </row>
    <row r="60008" spans="13:13" ht="49.2" customHeight="1">
      <c r="M60008" s="85"/>
    </row>
    <row r="60009" spans="13:13" ht="49.2" customHeight="1">
      <c r="M60009" s="85"/>
    </row>
    <row r="60010" spans="13:13" ht="49.2" customHeight="1">
      <c r="M60010" s="85"/>
    </row>
    <row r="60011" spans="13:13" ht="49.2" customHeight="1">
      <c r="M60011" s="85"/>
    </row>
    <row r="60012" spans="13:13" ht="49.2" customHeight="1">
      <c r="M60012" s="85"/>
    </row>
    <row r="60013" spans="13:13" ht="49.2" customHeight="1">
      <c r="M60013" s="85"/>
    </row>
    <row r="60014" spans="13:13" ht="49.2" customHeight="1">
      <c r="M60014" s="85"/>
    </row>
    <row r="60015" spans="13:13" ht="49.2" customHeight="1">
      <c r="M60015" s="85"/>
    </row>
    <row r="60016" spans="13:13" ht="49.2" customHeight="1">
      <c r="M60016" s="85"/>
    </row>
    <row r="60017" spans="13:13" ht="49.2" customHeight="1">
      <c r="M60017" s="85"/>
    </row>
    <row r="60018" spans="13:13" ht="49.2" customHeight="1">
      <c r="M60018" s="85"/>
    </row>
    <row r="60019" spans="13:13" ht="49.2" customHeight="1">
      <c r="M60019" s="85"/>
    </row>
    <row r="60020" spans="13:13" ht="49.2" customHeight="1">
      <c r="M60020" s="85"/>
    </row>
    <row r="60021" spans="13:13" ht="49.2" customHeight="1">
      <c r="M60021" s="85"/>
    </row>
    <row r="60022" spans="13:13" ht="49.2" customHeight="1">
      <c r="M60022" s="85"/>
    </row>
    <row r="60023" spans="13:13" ht="49.2" customHeight="1">
      <c r="M60023" s="85"/>
    </row>
    <row r="60024" spans="13:13" ht="49.2" customHeight="1">
      <c r="M60024" s="85"/>
    </row>
    <row r="60025" spans="13:13" ht="49.2" customHeight="1">
      <c r="M60025" s="85"/>
    </row>
    <row r="60026" spans="13:13" ht="49.2" customHeight="1">
      <c r="M60026" s="85"/>
    </row>
    <row r="60027" spans="13:13" ht="49.2" customHeight="1">
      <c r="M60027" s="85"/>
    </row>
    <row r="60028" spans="13:13" ht="49.2" customHeight="1">
      <c r="M60028" s="85"/>
    </row>
    <row r="60029" spans="13:13" ht="49.2" customHeight="1">
      <c r="M60029" s="85"/>
    </row>
    <row r="60030" spans="13:13" ht="49.2" customHeight="1">
      <c r="M60030" s="85"/>
    </row>
    <row r="60031" spans="13:13" ht="49.2" customHeight="1">
      <c r="M60031" s="85"/>
    </row>
    <row r="60032" spans="13:13" ht="49.2" customHeight="1">
      <c r="M60032" s="85"/>
    </row>
    <row r="60033" spans="13:13" ht="49.2" customHeight="1">
      <c r="M60033" s="85"/>
    </row>
    <row r="60034" spans="13:13" ht="49.2" customHeight="1">
      <c r="M60034" s="85"/>
    </row>
    <row r="60035" spans="13:13" ht="49.2" customHeight="1">
      <c r="M60035" s="85"/>
    </row>
    <row r="60036" spans="13:13" ht="49.2" customHeight="1">
      <c r="M60036" s="85"/>
    </row>
    <row r="60037" spans="13:13" ht="49.2" customHeight="1">
      <c r="M60037" s="85"/>
    </row>
    <row r="60038" spans="13:13" ht="49.2" customHeight="1">
      <c r="M60038" s="85"/>
    </row>
    <row r="60039" spans="13:13" ht="49.2" customHeight="1">
      <c r="M60039" s="85"/>
    </row>
    <row r="60040" spans="13:13" ht="49.2" customHeight="1">
      <c r="M60040" s="85"/>
    </row>
    <row r="60041" spans="13:13" ht="49.2" customHeight="1">
      <c r="M60041" s="85"/>
    </row>
    <row r="60042" spans="13:13" ht="49.2" customHeight="1">
      <c r="M60042" s="85"/>
    </row>
    <row r="60043" spans="13:13" ht="49.2" customHeight="1">
      <c r="M60043" s="85"/>
    </row>
    <row r="60044" spans="13:13" ht="49.2" customHeight="1">
      <c r="M60044" s="85"/>
    </row>
    <row r="60045" spans="13:13" ht="49.2" customHeight="1">
      <c r="M60045" s="85"/>
    </row>
    <row r="60046" spans="13:13" ht="49.2" customHeight="1">
      <c r="M60046" s="85"/>
    </row>
    <row r="60047" spans="13:13" ht="49.2" customHeight="1">
      <c r="M60047" s="85"/>
    </row>
    <row r="60048" spans="13:13" ht="49.2" customHeight="1">
      <c r="M60048" s="85"/>
    </row>
    <row r="60049" spans="13:13" ht="49.2" customHeight="1">
      <c r="M60049" s="85"/>
    </row>
    <row r="60050" spans="13:13" ht="49.2" customHeight="1">
      <c r="M60050" s="85"/>
    </row>
    <row r="60051" spans="13:13" ht="49.2" customHeight="1">
      <c r="M60051" s="85"/>
    </row>
    <row r="60052" spans="13:13" ht="49.2" customHeight="1">
      <c r="M60052" s="85"/>
    </row>
    <row r="60053" spans="13:13" ht="49.2" customHeight="1">
      <c r="M60053" s="85"/>
    </row>
    <row r="60054" spans="13:13" ht="49.2" customHeight="1">
      <c r="M60054" s="85"/>
    </row>
    <row r="60055" spans="13:13" ht="49.2" customHeight="1">
      <c r="M60055" s="85"/>
    </row>
    <row r="60056" spans="13:13" ht="49.2" customHeight="1">
      <c r="M60056" s="85"/>
    </row>
    <row r="60057" spans="13:13" ht="49.2" customHeight="1">
      <c r="M60057" s="85"/>
    </row>
    <row r="60058" spans="13:13" ht="49.2" customHeight="1">
      <c r="M60058" s="85"/>
    </row>
    <row r="60059" spans="13:13" ht="49.2" customHeight="1">
      <c r="M60059" s="85"/>
    </row>
    <row r="60060" spans="13:13" ht="49.2" customHeight="1">
      <c r="M60060" s="85"/>
    </row>
    <row r="60061" spans="13:13" ht="49.2" customHeight="1">
      <c r="M60061" s="85"/>
    </row>
    <row r="60062" spans="13:13" ht="49.2" customHeight="1">
      <c r="M60062" s="85"/>
    </row>
    <row r="60063" spans="13:13" ht="49.2" customHeight="1">
      <c r="M60063" s="85"/>
    </row>
    <row r="60064" spans="13:13" ht="49.2" customHeight="1">
      <c r="M60064" s="85"/>
    </row>
    <row r="60065" spans="13:13" ht="49.2" customHeight="1">
      <c r="M60065" s="85"/>
    </row>
    <row r="60066" spans="13:13" ht="49.2" customHeight="1">
      <c r="M60066" s="85"/>
    </row>
    <row r="60067" spans="13:13" ht="49.2" customHeight="1">
      <c r="M60067" s="85"/>
    </row>
    <row r="60068" spans="13:13" ht="49.2" customHeight="1">
      <c r="M60068" s="85"/>
    </row>
    <row r="60069" spans="13:13" ht="49.2" customHeight="1">
      <c r="M60069" s="85"/>
    </row>
    <row r="60070" spans="13:13" ht="49.2" customHeight="1">
      <c r="M60070" s="85"/>
    </row>
    <row r="60071" spans="13:13" ht="49.2" customHeight="1">
      <c r="M60071" s="85"/>
    </row>
    <row r="60072" spans="13:13" ht="49.2" customHeight="1">
      <c r="M60072" s="85"/>
    </row>
    <row r="60073" spans="13:13" ht="49.2" customHeight="1">
      <c r="M60073" s="85"/>
    </row>
    <row r="60074" spans="13:13" ht="49.2" customHeight="1">
      <c r="M60074" s="85"/>
    </row>
    <row r="60075" spans="13:13" ht="49.2" customHeight="1">
      <c r="M60075" s="85"/>
    </row>
    <row r="60076" spans="13:13" ht="49.2" customHeight="1">
      <c r="M60076" s="85"/>
    </row>
    <row r="60077" spans="13:13" ht="49.2" customHeight="1">
      <c r="M60077" s="85"/>
    </row>
    <row r="60078" spans="13:13" ht="49.2" customHeight="1">
      <c r="M60078" s="85"/>
    </row>
    <row r="60079" spans="13:13" ht="49.2" customHeight="1">
      <c r="M60079" s="85"/>
    </row>
    <row r="60080" spans="13:13" ht="49.2" customHeight="1">
      <c r="M60080" s="85"/>
    </row>
    <row r="60081" spans="13:13" ht="49.2" customHeight="1">
      <c r="M60081" s="85"/>
    </row>
    <row r="60082" spans="13:13" ht="49.2" customHeight="1">
      <c r="M60082" s="85"/>
    </row>
    <row r="60083" spans="13:13" ht="49.2" customHeight="1">
      <c r="M60083" s="85"/>
    </row>
    <row r="60084" spans="13:13" ht="49.2" customHeight="1">
      <c r="M60084" s="85"/>
    </row>
    <row r="60085" spans="13:13" ht="49.2" customHeight="1">
      <c r="M60085" s="85"/>
    </row>
    <row r="60086" spans="13:13" ht="49.2" customHeight="1">
      <c r="M60086" s="85"/>
    </row>
    <row r="60087" spans="13:13" ht="49.2" customHeight="1">
      <c r="M60087" s="85"/>
    </row>
    <row r="60088" spans="13:13" ht="49.2" customHeight="1">
      <c r="M60088" s="85"/>
    </row>
    <row r="60089" spans="13:13" ht="49.2" customHeight="1">
      <c r="M60089" s="85"/>
    </row>
    <row r="60090" spans="13:13" ht="49.2" customHeight="1">
      <c r="M60090" s="85"/>
    </row>
    <row r="60091" spans="13:13" ht="49.2" customHeight="1">
      <c r="M60091" s="85"/>
    </row>
    <row r="60092" spans="13:13" ht="49.2" customHeight="1">
      <c r="M60092" s="85"/>
    </row>
    <row r="60093" spans="13:13" ht="49.2" customHeight="1">
      <c r="M60093" s="85"/>
    </row>
    <row r="60094" spans="13:13" ht="49.2" customHeight="1">
      <c r="M60094" s="85"/>
    </row>
    <row r="60095" spans="13:13" ht="49.2" customHeight="1">
      <c r="M60095" s="85"/>
    </row>
    <row r="60096" spans="13:13" ht="49.2" customHeight="1">
      <c r="M60096" s="85"/>
    </row>
    <row r="60097" spans="13:13" ht="49.2" customHeight="1">
      <c r="M60097" s="85"/>
    </row>
    <row r="60098" spans="13:13" ht="49.2" customHeight="1">
      <c r="M60098" s="85"/>
    </row>
    <row r="60099" spans="13:13" ht="49.2" customHeight="1">
      <c r="M60099" s="85"/>
    </row>
    <row r="60100" spans="13:13" ht="49.2" customHeight="1">
      <c r="M60100" s="85"/>
    </row>
    <row r="60101" spans="13:13" ht="49.2" customHeight="1">
      <c r="M60101" s="85"/>
    </row>
    <row r="60102" spans="13:13" ht="49.2" customHeight="1">
      <c r="M60102" s="85"/>
    </row>
    <row r="60103" spans="13:13" ht="49.2" customHeight="1">
      <c r="M60103" s="85"/>
    </row>
    <row r="60104" spans="13:13" ht="49.2" customHeight="1">
      <c r="M60104" s="85"/>
    </row>
    <row r="60105" spans="13:13" ht="49.2" customHeight="1">
      <c r="M60105" s="85"/>
    </row>
    <row r="60106" spans="13:13" ht="49.2" customHeight="1">
      <c r="M60106" s="85"/>
    </row>
    <row r="60107" spans="13:13" ht="49.2" customHeight="1">
      <c r="M60107" s="85"/>
    </row>
    <row r="60108" spans="13:13" ht="49.2" customHeight="1">
      <c r="M60108" s="85"/>
    </row>
    <row r="60109" spans="13:13" ht="49.2" customHeight="1">
      <c r="M60109" s="85"/>
    </row>
    <row r="60110" spans="13:13" ht="49.2" customHeight="1">
      <c r="M60110" s="85"/>
    </row>
    <row r="60111" spans="13:13" ht="49.2" customHeight="1">
      <c r="M60111" s="85"/>
    </row>
    <row r="60112" spans="13:13" ht="49.2" customHeight="1">
      <c r="M60112" s="85"/>
    </row>
    <row r="60113" spans="13:13" ht="49.2" customHeight="1">
      <c r="M60113" s="85"/>
    </row>
    <row r="60114" spans="13:13" ht="49.2" customHeight="1">
      <c r="M60114" s="85"/>
    </row>
    <row r="60115" spans="13:13" ht="49.2" customHeight="1">
      <c r="M60115" s="85"/>
    </row>
    <row r="60116" spans="13:13" ht="49.2" customHeight="1">
      <c r="M60116" s="85"/>
    </row>
    <row r="60117" spans="13:13" ht="49.2" customHeight="1">
      <c r="M60117" s="85"/>
    </row>
    <row r="60118" spans="13:13" ht="49.2" customHeight="1">
      <c r="M60118" s="85"/>
    </row>
    <row r="60119" spans="13:13" ht="49.2" customHeight="1">
      <c r="M60119" s="85"/>
    </row>
    <row r="60120" spans="13:13" ht="49.2" customHeight="1">
      <c r="M60120" s="85"/>
    </row>
    <row r="60121" spans="13:13" ht="49.2" customHeight="1">
      <c r="M60121" s="85"/>
    </row>
    <row r="60122" spans="13:13" ht="49.2" customHeight="1">
      <c r="M60122" s="85"/>
    </row>
    <row r="60123" spans="13:13" ht="49.2" customHeight="1">
      <c r="M60123" s="85"/>
    </row>
    <row r="60124" spans="13:13" ht="49.2" customHeight="1">
      <c r="M60124" s="85"/>
    </row>
    <row r="60125" spans="13:13" ht="49.2" customHeight="1">
      <c r="M60125" s="85"/>
    </row>
    <row r="60126" spans="13:13" ht="49.2" customHeight="1">
      <c r="M60126" s="85"/>
    </row>
    <row r="60127" spans="13:13" ht="49.2" customHeight="1">
      <c r="M60127" s="85"/>
    </row>
    <row r="60128" spans="13:13" ht="49.2" customHeight="1">
      <c r="M60128" s="85"/>
    </row>
    <row r="60129" spans="13:13" ht="49.2" customHeight="1">
      <c r="M60129" s="85"/>
    </row>
    <row r="60130" spans="13:13" ht="49.2" customHeight="1">
      <c r="M60130" s="85"/>
    </row>
    <row r="60131" spans="13:13" ht="49.2" customHeight="1">
      <c r="M60131" s="85"/>
    </row>
    <row r="60132" spans="13:13" ht="49.2" customHeight="1">
      <c r="M60132" s="85"/>
    </row>
    <row r="60133" spans="13:13" ht="49.2" customHeight="1">
      <c r="M60133" s="85"/>
    </row>
    <row r="60134" spans="13:13" ht="49.2" customHeight="1">
      <c r="M60134" s="85"/>
    </row>
    <row r="60135" spans="13:13" ht="49.2" customHeight="1">
      <c r="M60135" s="85"/>
    </row>
    <row r="60136" spans="13:13" ht="49.2" customHeight="1">
      <c r="M60136" s="85"/>
    </row>
    <row r="60137" spans="13:13" ht="49.2" customHeight="1">
      <c r="M60137" s="85"/>
    </row>
    <row r="60138" spans="13:13" ht="49.2" customHeight="1">
      <c r="M60138" s="85"/>
    </row>
    <row r="60139" spans="13:13" ht="49.2" customHeight="1">
      <c r="M60139" s="85"/>
    </row>
    <row r="60140" spans="13:13" ht="49.2" customHeight="1">
      <c r="M60140" s="85"/>
    </row>
    <row r="60141" spans="13:13" ht="49.2" customHeight="1">
      <c r="M60141" s="85"/>
    </row>
    <row r="60142" spans="13:13" ht="49.2" customHeight="1">
      <c r="M60142" s="85"/>
    </row>
    <row r="60143" spans="13:13" ht="49.2" customHeight="1">
      <c r="M60143" s="85"/>
    </row>
    <row r="60144" spans="13:13" ht="49.2" customHeight="1">
      <c r="M60144" s="85"/>
    </row>
    <row r="60145" spans="13:13" ht="49.2" customHeight="1">
      <c r="M60145" s="85"/>
    </row>
    <row r="60146" spans="13:13" ht="49.2" customHeight="1">
      <c r="M60146" s="85"/>
    </row>
    <row r="60147" spans="13:13" ht="49.2" customHeight="1">
      <c r="M60147" s="85"/>
    </row>
    <row r="60148" spans="13:13" ht="49.2" customHeight="1">
      <c r="M60148" s="85"/>
    </row>
    <row r="60149" spans="13:13" ht="49.2" customHeight="1">
      <c r="M60149" s="85"/>
    </row>
    <row r="60150" spans="13:13" ht="49.2" customHeight="1">
      <c r="M60150" s="85"/>
    </row>
    <row r="60151" spans="13:13" ht="49.2" customHeight="1">
      <c r="M60151" s="85"/>
    </row>
    <row r="60152" spans="13:13" ht="49.2" customHeight="1">
      <c r="M60152" s="85"/>
    </row>
    <row r="60153" spans="13:13" ht="49.2" customHeight="1">
      <c r="M60153" s="85"/>
    </row>
    <row r="60154" spans="13:13" ht="49.2" customHeight="1">
      <c r="M60154" s="85"/>
    </row>
    <row r="60155" spans="13:13" ht="49.2" customHeight="1">
      <c r="M60155" s="85"/>
    </row>
    <row r="60156" spans="13:13" ht="49.2" customHeight="1">
      <c r="M60156" s="85"/>
    </row>
    <row r="60157" spans="13:13" ht="49.2" customHeight="1">
      <c r="M60157" s="85"/>
    </row>
    <row r="60158" spans="13:13" ht="49.2" customHeight="1">
      <c r="M60158" s="85"/>
    </row>
    <row r="60159" spans="13:13" ht="49.2" customHeight="1">
      <c r="M60159" s="85"/>
    </row>
    <row r="60160" spans="13:13" ht="49.2" customHeight="1">
      <c r="M60160" s="85"/>
    </row>
    <row r="60161" spans="13:13" ht="49.2" customHeight="1">
      <c r="M60161" s="85"/>
    </row>
    <row r="60162" spans="13:13" ht="49.2" customHeight="1">
      <c r="M60162" s="85"/>
    </row>
    <row r="60163" spans="13:13" ht="49.2" customHeight="1">
      <c r="M60163" s="85"/>
    </row>
    <row r="60164" spans="13:13" ht="49.2" customHeight="1">
      <c r="M60164" s="85"/>
    </row>
    <row r="60165" spans="13:13" ht="49.2" customHeight="1">
      <c r="M60165" s="85"/>
    </row>
    <row r="60166" spans="13:13" ht="49.2" customHeight="1">
      <c r="M60166" s="85"/>
    </row>
    <row r="60167" spans="13:13" ht="49.2" customHeight="1">
      <c r="M60167" s="85"/>
    </row>
    <row r="60168" spans="13:13" ht="49.2" customHeight="1">
      <c r="M60168" s="85"/>
    </row>
    <row r="60169" spans="13:13" ht="49.2" customHeight="1">
      <c r="M60169" s="85"/>
    </row>
    <row r="60170" spans="13:13" ht="49.2" customHeight="1">
      <c r="M60170" s="85"/>
    </row>
    <row r="60171" spans="13:13" ht="49.2" customHeight="1">
      <c r="M60171" s="85"/>
    </row>
    <row r="60172" spans="13:13" ht="49.2" customHeight="1">
      <c r="M60172" s="85"/>
    </row>
    <row r="60173" spans="13:13" ht="49.2" customHeight="1">
      <c r="M60173" s="85"/>
    </row>
    <row r="60174" spans="13:13" ht="49.2" customHeight="1">
      <c r="M60174" s="85"/>
    </row>
    <row r="60175" spans="13:13" ht="49.2" customHeight="1">
      <c r="M60175" s="85"/>
    </row>
    <row r="60176" spans="13:13" ht="49.2" customHeight="1">
      <c r="M60176" s="85"/>
    </row>
    <row r="60177" spans="13:13" ht="49.2" customHeight="1">
      <c r="M60177" s="85"/>
    </row>
    <row r="60178" spans="13:13" ht="49.2" customHeight="1">
      <c r="M60178" s="85"/>
    </row>
    <row r="60179" spans="13:13" ht="49.2" customHeight="1">
      <c r="M60179" s="85"/>
    </row>
    <row r="60180" spans="13:13" ht="49.2" customHeight="1">
      <c r="M60180" s="85"/>
    </row>
    <row r="60181" spans="13:13" ht="49.2" customHeight="1">
      <c r="M60181" s="85"/>
    </row>
    <row r="60182" spans="13:13" ht="49.2" customHeight="1">
      <c r="M60182" s="85"/>
    </row>
    <row r="60183" spans="13:13" ht="49.2" customHeight="1">
      <c r="M60183" s="85"/>
    </row>
    <row r="60184" spans="13:13" ht="49.2" customHeight="1">
      <c r="M60184" s="85"/>
    </row>
    <row r="60185" spans="13:13" ht="49.2" customHeight="1">
      <c r="M60185" s="85"/>
    </row>
    <row r="60186" spans="13:13" ht="49.2" customHeight="1">
      <c r="M60186" s="85"/>
    </row>
    <row r="60187" spans="13:13" ht="49.2" customHeight="1">
      <c r="M60187" s="85"/>
    </row>
    <row r="60188" spans="13:13" ht="49.2" customHeight="1">
      <c r="M60188" s="85"/>
    </row>
    <row r="60189" spans="13:13" ht="49.2" customHeight="1">
      <c r="M60189" s="85"/>
    </row>
    <row r="60190" spans="13:13" ht="49.2" customHeight="1">
      <c r="M60190" s="85"/>
    </row>
    <row r="60191" spans="13:13" ht="49.2" customHeight="1">
      <c r="M60191" s="85"/>
    </row>
    <row r="60192" spans="13:13" ht="49.2" customHeight="1">
      <c r="M60192" s="85"/>
    </row>
    <row r="60193" spans="13:13" ht="49.2" customHeight="1">
      <c r="M60193" s="85"/>
    </row>
    <row r="60194" spans="13:13" ht="49.2" customHeight="1">
      <c r="M60194" s="85"/>
    </row>
    <row r="60195" spans="13:13" ht="49.2" customHeight="1">
      <c r="M60195" s="85"/>
    </row>
    <row r="60196" spans="13:13" ht="49.2" customHeight="1">
      <c r="M60196" s="85"/>
    </row>
    <row r="60197" spans="13:13" ht="49.2" customHeight="1">
      <c r="M60197" s="85"/>
    </row>
    <row r="60198" spans="13:13" ht="49.2" customHeight="1">
      <c r="M60198" s="85"/>
    </row>
    <row r="60199" spans="13:13" ht="49.2" customHeight="1">
      <c r="M60199" s="85"/>
    </row>
    <row r="60200" spans="13:13" ht="49.2" customHeight="1">
      <c r="M60200" s="85"/>
    </row>
    <row r="60201" spans="13:13" ht="49.2" customHeight="1">
      <c r="M60201" s="85"/>
    </row>
    <row r="60202" spans="13:13" ht="49.2" customHeight="1">
      <c r="M60202" s="85"/>
    </row>
    <row r="60203" spans="13:13" ht="49.2" customHeight="1">
      <c r="M60203" s="85"/>
    </row>
    <row r="60204" spans="13:13" ht="49.2" customHeight="1">
      <c r="M60204" s="85"/>
    </row>
    <row r="60205" spans="13:13" ht="49.2" customHeight="1">
      <c r="M60205" s="85"/>
    </row>
    <row r="60206" spans="13:13" ht="49.2" customHeight="1">
      <c r="M60206" s="85"/>
    </row>
    <row r="60207" spans="13:13" ht="49.2" customHeight="1">
      <c r="M60207" s="85"/>
    </row>
    <row r="60208" spans="13:13" ht="49.2" customHeight="1">
      <c r="M60208" s="85"/>
    </row>
    <row r="60209" spans="13:13" ht="49.2" customHeight="1">
      <c r="M60209" s="85"/>
    </row>
    <row r="60210" spans="13:13" ht="49.2" customHeight="1">
      <c r="M60210" s="85"/>
    </row>
    <row r="60211" spans="13:13" ht="49.2" customHeight="1">
      <c r="M60211" s="85"/>
    </row>
    <row r="60212" spans="13:13" ht="49.2" customHeight="1">
      <c r="M60212" s="85"/>
    </row>
    <row r="60213" spans="13:13" ht="49.2" customHeight="1">
      <c r="M60213" s="85"/>
    </row>
    <row r="60214" spans="13:13" ht="49.2" customHeight="1">
      <c r="M60214" s="85"/>
    </row>
    <row r="60215" spans="13:13" ht="49.2" customHeight="1">
      <c r="M60215" s="85"/>
    </row>
    <row r="60216" spans="13:13" ht="49.2" customHeight="1">
      <c r="M60216" s="85"/>
    </row>
    <row r="60217" spans="13:13" ht="49.2" customHeight="1">
      <c r="M60217" s="85"/>
    </row>
    <row r="60218" spans="13:13" ht="49.2" customHeight="1">
      <c r="M60218" s="85"/>
    </row>
    <row r="60219" spans="13:13" ht="49.2" customHeight="1">
      <c r="M60219" s="85"/>
    </row>
    <row r="60220" spans="13:13" ht="49.2" customHeight="1">
      <c r="M60220" s="85"/>
    </row>
    <row r="60221" spans="13:13" ht="49.2" customHeight="1">
      <c r="M60221" s="85"/>
    </row>
    <row r="60222" spans="13:13" ht="49.2" customHeight="1">
      <c r="M60222" s="85"/>
    </row>
    <row r="60223" spans="13:13" ht="49.2" customHeight="1">
      <c r="M60223" s="85"/>
    </row>
    <row r="60224" spans="13:13" ht="49.2" customHeight="1">
      <c r="M60224" s="85"/>
    </row>
    <row r="60225" spans="13:13" ht="49.2" customHeight="1">
      <c r="M60225" s="85"/>
    </row>
    <row r="60226" spans="13:13" ht="49.2" customHeight="1">
      <c r="M60226" s="85"/>
    </row>
    <row r="60227" spans="13:13" ht="49.2" customHeight="1">
      <c r="M60227" s="85"/>
    </row>
    <row r="60228" spans="13:13" ht="49.2" customHeight="1">
      <c r="M60228" s="85"/>
    </row>
    <row r="60229" spans="13:13" ht="49.2" customHeight="1">
      <c r="M60229" s="85"/>
    </row>
    <row r="60230" spans="13:13" ht="49.2" customHeight="1">
      <c r="M60230" s="85"/>
    </row>
    <row r="60231" spans="13:13" ht="49.2" customHeight="1">
      <c r="M60231" s="85"/>
    </row>
    <row r="60232" spans="13:13" ht="49.2" customHeight="1">
      <c r="M60232" s="85"/>
    </row>
    <row r="60233" spans="13:13" ht="49.2" customHeight="1">
      <c r="M60233" s="85"/>
    </row>
    <row r="60234" spans="13:13" ht="49.2" customHeight="1">
      <c r="M60234" s="85"/>
    </row>
    <row r="60235" spans="13:13" ht="49.2" customHeight="1">
      <c r="M60235" s="85"/>
    </row>
    <row r="60236" spans="13:13" ht="49.2" customHeight="1">
      <c r="M60236" s="85"/>
    </row>
    <row r="60237" spans="13:13" ht="49.2" customHeight="1">
      <c r="M60237" s="85"/>
    </row>
    <row r="60238" spans="13:13" ht="49.2" customHeight="1">
      <c r="M60238" s="85"/>
    </row>
    <row r="60239" spans="13:13" ht="49.2" customHeight="1">
      <c r="M60239" s="85"/>
    </row>
    <row r="60240" spans="13:13" ht="49.2" customHeight="1">
      <c r="M60240" s="85"/>
    </row>
    <row r="60241" spans="13:13" ht="49.2" customHeight="1">
      <c r="M60241" s="85"/>
    </row>
    <row r="60242" spans="13:13" ht="49.2" customHeight="1">
      <c r="M60242" s="85"/>
    </row>
    <row r="60243" spans="13:13" ht="49.2" customHeight="1">
      <c r="M60243" s="85"/>
    </row>
    <row r="60244" spans="13:13" ht="49.2" customHeight="1">
      <c r="M60244" s="85"/>
    </row>
    <row r="60245" spans="13:13" ht="49.2" customHeight="1">
      <c r="M60245" s="85"/>
    </row>
    <row r="60246" spans="13:13" ht="49.2" customHeight="1">
      <c r="M60246" s="85"/>
    </row>
    <row r="60247" spans="13:13" ht="49.2" customHeight="1">
      <c r="M60247" s="85"/>
    </row>
    <row r="60248" spans="13:13" ht="49.2" customHeight="1">
      <c r="M60248" s="85"/>
    </row>
    <row r="60249" spans="13:13" ht="49.2" customHeight="1">
      <c r="M60249" s="85"/>
    </row>
    <row r="60250" spans="13:13" ht="49.2" customHeight="1">
      <c r="M60250" s="85"/>
    </row>
    <row r="60251" spans="13:13" ht="49.2" customHeight="1">
      <c r="M60251" s="85"/>
    </row>
    <row r="60252" spans="13:13" ht="49.2" customHeight="1">
      <c r="M60252" s="85"/>
    </row>
    <row r="60253" spans="13:13" ht="49.2" customHeight="1">
      <c r="M60253" s="85"/>
    </row>
    <row r="60254" spans="13:13" ht="49.2" customHeight="1">
      <c r="M60254" s="85"/>
    </row>
    <row r="60255" spans="13:13" ht="49.2" customHeight="1">
      <c r="M60255" s="85"/>
    </row>
    <row r="60256" spans="13:13" ht="49.2" customHeight="1">
      <c r="M60256" s="85"/>
    </row>
    <row r="60257" spans="13:13" ht="49.2" customHeight="1">
      <c r="M60257" s="85"/>
    </row>
    <row r="60258" spans="13:13" ht="49.2" customHeight="1">
      <c r="M60258" s="85"/>
    </row>
    <row r="60259" spans="13:13" ht="49.2" customHeight="1">
      <c r="M60259" s="85"/>
    </row>
    <row r="60260" spans="13:13" ht="49.2" customHeight="1">
      <c r="M60260" s="85"/>
    </row>
    <row r="60261" spans="13:13" ht="49.2" customHeight="1">
      <c r="M60261" s="85"/>
    </row>
    <row r="60262" spans="13:13" ht="49.2" customHeight="1">
      <c r="M60262" s="85"/>
    </row>
    <row r="60263" spans="13:13" ht="49.2" customHeight="1">
      <c r="M60263" s="85"/>
    </row>
    <row r="60264" spans="13:13" ht="49.2" customHeight="1">
      <c r="M60264" s="85"/>
    </row>
    <row r="60265" spans="13:13" ht="49.2" customHeight="1">
      <c r="M60265" s="85"/>
    </row>
    <row r="60266" spans="13:13" ht="49.2" customHeight="1">
      <c r="M60266" s="85"/>
    </row>
    <row r="60267" spans="13:13" ht="49.2" customHeight="1">
      <c r="M60267" s="85"/>
    </row>
    <row r="60268" spans="13:13" ht="49.2" customHeight="1">
      <c r="M60268" s="85"/>
    </row>
    <row r="60269" spans="13:13" ht="49.2" customHeight="1">
      <c r="M60269" s="85"/>
    </row>
    <row r="60270" spans="13:13" ht="49.2" customHeight="1">
      <c r="M60270" s="85"/>
    </row>
    <row r="60271" spans="13:13" ht="49.2" customHeight="1">
      <c r="M60271" s="85"/>
    </row>
    <row r="60272" spans="13:13" ht="49.2" customHeight="1">
      <c r="M60272" s="85"/>
    </row>
    <row r="60273" spans="13:13" ht="49.2" customHeight="1">
      <c r="M60273" s="85"/>
    </row>
    <row r="60274" spans="13:13" ht="49.2" customHeight="1">
      <c r="M60274" s="85"/>
    </row>
    <row r="60275" spans="13:13" ht="49.2" customHeight="1">
      <c r="M60275" s="85"/>
    </row>
    <row r="60276" spans="13:13" ht="49.2" customHeight="1">
      <c r="M60276" s="85"/>
    </row>
    <row r="60277" spans="13:13" ht="49.2" customHeight="1">
      <c r="M60277" s="85"/>
    </row>
    <row r="60278" spans="13:13" ht="49.2" customHeight="1">
      <c r="M60278" s="85"/>
    </row>
    <row r="60279" spans="13:13" ht="49.2" customHeight="1">
      <c r="M60279" s="85"/>
    </row>
    <row r="60280" spans="13:13" ht="49.2" customHeight="1">
      <c r="M60280" s="85"/>
    </row>
    <row r="60281" spans="13:13" ht="49.2" customHeight="1">
      <c r="M60281" s="85"/>
    </row>
    <row r="60282" spans="13:13" ht="49.2" customHeight="1">
      <c r="M60282" s="85"/>
    </row>
    <row r="60283" spans="13:13" ht="49.2" customHeight="1">
      <c r="M60283" s="85"/>
    </row>
    <row r="60284" spans="13:13" ht="49.2" customHeight="1">
      <c r="M60284" s="85"/>
    </row>
    <row r="60285" spans="13:13" ht="49.2" customHeight="1">
      <c r="M60285" s="85"/>
    </row>
    <row r="60286" spans="13:13" ht="49.2" customHeight="1">
      <c r="M60286" s="85"/>
    </row>
    <row r="60287" spans="13:13" ht="49.2" customHeight="1">
      <c r="M60287" s="85"/>
    </row>
    <row r="60288" spans="13:13" ht="49.2" customHeight="1">
      <c r="M60288" s="85"/>
    </row>
    <row r="60289" spans="13:13" ht="49.2" customHeight="1">
      <c r="M60289" s="85"/>
    </row>
    <row r="60290" spans="13:13" ht="49.2" customHeight="1">
      <c r="M60290" s="85"/>
    </row>
    <row r="60291" spans="13:13" ht="49.2" customHeight="1">
      <c r="M60291" s="85"/>
    </row>
    <row r="60292" spans="13:13" ht="49.2" customHeight="1">
      <c r="M60292" s="85"/>
    </row>
    <row r="60293" spans="13:13" ht="49.2" customHeight="1">
      <c r="M60293" s="85"/>
    </row>
    <row r="60294" spans="13:13" ht="49.2" customHeight="1">
      <c r="M60294" s="85"/>
    </row>
    <row r="60295" spans="13:13" ht="49.2" customHeight="1">
      <c r="M60295" s="85"/>
    </row>
    <row r="60296" spans="13:13" ht="49.2" customHeight="1">
      <c r="M60296" s="85"/>
    </row>
    <row r="60297" spans="13:13" ht="49.2" customHeight="1">
      <c r="M60297" s="85"/>
    </row>
    <row r="60298" spans="13:13" ht="49.2" customHeight="1">
      <c r="M60298" s="85"/>
    </row>
    <row r="60299" spans="13:13" ht="49.2" customHeight="1">
      <c r="M60299" s="85"/>
    </row>
    <row r="60300" spans="13:13" ht="49.2" customHeight="1">
      <c r="M60300" s="85"/>
    </row>
    <row r="60301" spans="13:13" ht="49.2" customHeight="1">
      <c r="M60301" s="85"/>
    </row>
    <row r="60302" spans="13:13" ht="49.2" customHeight="1">
      <c r="M60302" s="85"/>
    </row>
    <row r="60303" spans="13:13" ht="49.2" customHeight="1">
      <c r="M60303" s="85"/>
    </row>
    <row r="60304" spans="13:13" ht="49.2" customHeight="1">
      <c r="M60304" s="85"/>
    </row>
    <row r="60305" spans="13:13" ht="49.2" customHeight="1">
      <c r="M60305" s="85"/>
    </row>
    <row r="60306" spans="13:13" ht="49.2" customHeight="1">
      <c r="M60306" s="85"/>
    </row>
    <row r="60307" spans="13:13" ht="49.2" customHeight="1">
      <c r="M60307" s="85"/>
    </row>
    <row r="60308" spans="13:13" ht="49.2" customHeight="1">
      <c r="M60308" s="85"/>
    </row>
    <row r="60309" spans="13:13" ht="49.2" customHeight="1">
      <c r="M60309" s="85"/>
    </row>
    <row r="60310" spans="13:13" ht="49.2" customHeight="1">
      <c r="M60310" s="85"/>
    </row>
    <row r="60311" spans="13:13" ht="49.2" customHeight="1">
      <c r="M60311" s="85"/>
    </row>
    <row r="60312" spans="13:13" ht="49.2" customHeight="1">
      <c r="M60312" s="85"/>
    </row>
    <row r="60313" spans="13:13" ht="49.2" customHeight="1">
      <c r="M60313" s="85"/>
    </row>
    <row r="60314" spans="13:13" ht="49.2" customHeight="1">
      <c r="M60314" s="85"/>
    </row>
    <row r="60315" spans="13:13" ht="49.2" customHeight="1">
      <c r="M60315" s="85"/>
    </row>
    <row r="60316" spans="13:13" ht="49.2" customHeight="1">
      <c r="M60316" s="85"/>
    </row>
    <row r="60317" spans="13:13" ht="49.2" customHeight="1">
      <c r="M60317" s="85"/>
    </row>
    <row r="60318" spans="13:13" ht="49.2" customHeight="1">
      <c r="M60318" s="85"/>
    </row>
    <row r="60319" spans="13:13" ht="49.2" customHeight="1">
      <c r="M60319" s="85"/>
    </row>
    <row r="60320" spans="13:13" ht="49.2" customHeight="1">
      <c r="M60320" s="85"/>
    </row>
    <row r="60321" spans="13:13" ht="49.2" customHeight="1">
      <c r="M60321" s="85"/>
    </row>
    <row r="60322" spans="13:13" ht="49.2" customHeight="1">
      <c r="M60322" s="85"/>
    </row>
    <row r="60323" spans="13:13" ht="49.2" customHeight="1">
      <c r="M60323" s="85"/>
    </row>
    <row r="60324" spans="13:13" ht="49.2" customHeight="1">
      <c r="M60324" s="85"/>
    </row>
    <row r="60325" spans="13:13" ht="49.2" customHeight="1">
      <c r="M60325" s="85"/>
    </row>
    <row r="60326" spans="13:13" ht="49.2" customHeight="1">
      <c r="M60326" s="85"/>
    </row>
    <row r="60327" spans="13:13" ht="49.2" customHeight="1">
      <c r="M60327" s="85"/>
    </row>
    <row r="60328" spans="13:13" ht="49.2" customHeight="1">
      <c r="M60328" s="85"/>
    </row>
    <row r="60329" spans="13:13" ht="49.2" customHeight="1">
      <c r="M60329" s="85"/>
    </row>
    <row r="60330" spans="13:13" ht="49.2" customHeight="1">
      <c r="M60330" s="85"/>
    </row>
    <row r="60331" spans="13:13" ht="49.2" customHeight="1">
      <c r="M60331" s="85"/>
    </row>
    <row r="60332" spans="13:13" ht="49.2" customHeight="1">
      <c r="M60332" s="85"/>
    </row>
    <row r="60333" spans="13:13" ht="49.2" customHeight="1">
      <c r="M60333" s="85"/>
    </row>
    <row r="60334" spans="13:13" ht="49.2" customHeight="1">
      <c r="M60334" s="85"/>
    </row>
    <row r="60335" spans="13:13" ht="49.2" customHeight="1">
      <c r="M60335" s="85"/>
    </row>
    <row r="60336" spans="13:13" ht="49.2" customHeight="1">
      <c r="M60336" s="85"/>
    </row>
    <row r="60337" spans="13:13" ht="49.2" customHeight="1">
      <c r="M60337" s="85"/>
    </row>
    <row r="60338" spans="13:13" ht="49.2" customHeight="1">
      <c r="M60338" s="85"/>
    </row>
    <row r="60339" spans="13:13" ht="49.2" customHeight="1">
      <c r="M60339" s="85"/>
    </row>
    <row r="60340" spans="13:13" ht="49.2" customHeight="1">
      <c r="M60340" s="85"/>
    </row>
    <row r="60341" spans="13:13" ht="49.2" customHeight="1">
      <c r="M60341" s="85"/>
    </row>
    <row r="60342" spans="13:13" ht="49.2" customHeight="1">
      <c r="M60342" s="85"/>
    </row>
    <row r="60343" spans="13:13" ht="49.2" customHeight="1">
      <c r="M60343" s="85"/>
    </row>
    <row r="60344" spans="13:13" ht="49.2" customHeight="1">
      <c r="M60344" s="85"/>
    </row>
    <row r="60345" spans="13:13" ht="49.2" customHeight="1">
      <c r="M60345" s="85"/>
    </row>
    <row r="60346" spans="13:13" ht="49.2" customHeight="1">
      <c r="M60346" s="85"/>
    </row>
    <row r="60347" spans="13:13" ht="49.2" customHeight="1">
      <c r="M60347" s="85"/>
    </row>
    <row r="60348" spans="13:13" ht="49.2" customHeight="1">
      <c r="M60348" s="85"/>
    </row>
    <row r="60349" spans="13:13" ht="49.2" customHeight="1">
      <c r="M60349" s="85"/>
    </row>
    <row r="60350" spans="13:13" ht="49.2" customHeight="1">
      <c r="M60350" s="85"/>
    </row>
    <row r="60351" spans="13:13" ht="49.2" customHeight="1">
      <c r="M60351" s="85"/>
    </row>
    <row r="60352" spans="13:13" ht="49.2" customHeight="1">
      <c r="M60352" s="85"/>
    </row>
    <row r="60353" spans="13:13" ht="49.2" customHeight="1">
      <c r="M60353" s="85"/>
    </row>
    <row r="60354" spans="13:13" ht="49.2" customHeight="1">
      <c r="M60354" s="85"/>
    </row>
    <row r="60355" spans="13:13" ht="49.2" customHeight="1">
      <c r="M60355" s="85"/>
    </row>
    <row r="60356" spans="13:13" ht="49.2" customHeight="1">
      <c r="M60356" s="85"/>
    </row>
    <row r="60357" spans="13:13" ht="49.2" customHeight="1">
      <c r="M60357" s="85"/>
    </row>
    <row r="60358" spans="13:13" ht="49.2" customHeight="1">
      <c r="M60358" s="85"/>
    </row>
    <row r="60359" spans="13:13" ht="49.2" customHeight="1">
      <c r="M60359" s="85"/>
    </row>
    <row r="60360" spans="13:13" ht="49.2" customHeight="1">
      <c r="M60360" s="85"/>
    </row>
    <row r="60361" spans="13:13" ht="49.2" customHeight="1">
      <c r="M60361" s="85"/>
    </row>
    <row r="60362" spans="13:13" ht="49.2" customHeight="1">
      <c r="M60362" s="85"/>
    </row>
    <row r="60363" spans="13:13" ht="49.2" customHeight="1">
      <c r="M60363" s="85"/>
    </row>
    <row r="60364" spans="13:13" ht="49.2" customHeight="1">
      <c r="M60364" s="85"/>
    </row>
    <row r="60365" spans="13:13" ht="49.2" customHeight="1">
      <c r="M60365" s="85"/>
    </row>
    <row r="60366" spans="13:13" ht="49.2" customHeight="1">
      <c r="M60366" s="85"/>
    </row>
    <row r="60367" spans="13:13" ht="49.2" customHeight="1">
      <c r="M60367" s="85"/>
    </row>
    <row r="60368" spans="13:13" ht="49.2" customHeight="1">
      <c r="M60368" s="85"/>
    </row>
    <row r="60369" spans="13:13" ht="49.2" customHeight="1">
      <c r="M60369" s="85"/>
    </row>
    <row r="60370" spans="13:13" ht="49.2" customHeight="1">
      <c r="M60370" s="85"/>
    </row>
    <row r="60371" spans="13:13" ht="49.2" customHeight="1">
      <c r="M60371" s="85"/>
    </row>
    <row r="60372" spans="13:13" ht="49.2" customHeight="1">
      <c r="M60372" s="85"/>
    </row>
    <row r="60373" spans="13:13" ht="49.2" customHeight="1">
      <c r="M60373" s="85"/>
    </row>
    <row r="60374" spans="13:13" ht="49.2" customHeight="1">
      <c r="M60374" s="85"/>
    </row>
    <row r="60375" spans="13:13" ht="49.2" customHeight="1">
      <c r="M60375" s="85"/>
    </row>
    <row r="60376" spans="13:13" ht="49.2" customHeight="1">
      <c r="M60376" s="85"/>
    </row>
    <row r="60377" spans="13:13" ht="49.2" customHeight="1">
      <c r="M60377" s="85"/>
    </row>
    <row r="60378" spans="13:13" ht="49.2" customHeight="1">
      <c r="M60378" s="85"/>
    </row>
    <row r="60379" spans="13:13" ht="49.2" customHeight="1">
      <c r="M60379" s="85"/>
    </row>
    <row r="60380" spans="13:13" ht="49.2" customHeight="1">
      <c r="M60380" s="85"/>
    </row>
    <row r="60381" spans="13:13" ht="49.2" customHeight="1">
      <c r="M60381" s="85"/>
    </row>
    <row r="60382" spans="13:13" ht="49.2" customHeight="1">
      <c r="M60382" s="85"/>
    </row>
    <row r="60383" spans="13:13" ht="49.2" customHeight="1">
      <c r="M60383" s="85"/>
    </row>
    <row r="60384" spans="13:13" ht="49.2" customHeight="1">
      <c r="M60384" s="85"/>
    </row>
    <row r="60385" spans="13:13" ht="49.2" customHeight="1">
      <c r="M60385" s="85"/>
    </row>
    <row r="60386" spans="13:13" ht="49.2" customHeight="1">
      <c r="M60386" s="85"/>
    </row>
    <row r="60387" spans="13:13" ht="49.2" customHeight="1">
      <c r="M60387" s="85"/>
    </row>
    <row r="60388" spans="13:13" ht="49.2" customHeight="1">
      <c r="M60388" s="85"/>
    </row>
    <row r="60389" spans="13:13" ht="49.2" customHeight="1">
      <c r="M60389" s="85"/>
    </row>
    <row r="60390" spans="13:13" ht="49.2" customHeight="1">
      <c r="M60390" s="85"/>
    </row>
    <row r="60391" spans="13:13" ht="49.2" customHeight="1">
      <c r="M60391" s="85"/>
    </row>
    <row r="60392" spans="13:13" ht="49.2" customHeight="1">
      <c r="M60392" s="85"/>
    </row>
    <row r="60393" spans="13:13" ht="49.2" customHeight="1">
      <c r="M60393" s="85"/>
    </row>
    <row r="60394" spans="13:13" ht="49.2" customHeight="1">
      <c r="M60394" s="85"/>
    </row>
    <row r="60395" spans="13:13" ht="49.2" customHeight="1">
      <c r="M60395" s="85"/>
    </row>
    <row r="60396" spans="13:13" ht="49.2" customHeight="1">
      <c r="M60396" s="85"/>
    </row>
    <row r="60397" spans="13:13" ht="49.2" customHeight="1">
      <c r="M60397" s="85"/>
    </row>
    <row r="60398" spans="13:13" ht="49.2" customHeight="1">
      <c r="M60398" s="85"/>
    </row>
    <row r="60399" spans="13:13" ht="49.2" customHeight="1">
      <c r="M60399" s="85"/>
    </row>
    <row r="60400" spans="13:13" ht="49.2" customHeight="1">
      <c r="M60400" s="85"/>
    </row>
    <row r="60401" spans="13:13" ht="49.2" customHeight="1">
      <c r="M60401" s="85"/>
    </row>
    <row r="60402" spans="13:13" ht="49.2" customHeight="1">
      <c r="M60402" s="85"/>
    </row>
    <row r="60403" spans="13:13" ht="49.2" customHeight="1">
      <c r="M60403" s="85"/>
    </row>
    <row r="60404" spans="13:13" ht="49.2" customHeight="1">
      <c r="M60404" s="85"/>
    </row>
    <row r="60405" spans="13:13" ht="49.2" customHeight="1">
      <c r="M60405" s="85"/>
    </row>
    <row r="60406" spans="13:13" ht="49.2" customHeight="1">
      <c r="M60406" s="85"/>
    </row>
    <row r="60407" spans="13:13" ht="49.2" customHeight="1">
      <c r="M60407" s="85"/>
    </row>
    <row r="60408" spans="13:13" ht="49.2" customHeight="1">
      <c r="M60408" s="85"/>
    </row>
    <row r="60409" spans="13:13" ht="49.2" customHeight="1">
      <c r="M60409" s="85"/>
    </row>
    <row r="60410" spans="13:13" ht="49.2" customHeight="1">
      <c r="M60410" s="85"/>
    </row>
    <row r="60411" spans="13:13" ht="49.2" customHeight="1">
      <c r="M60411" s="85"/>
    </row>
    <row r="60412" spans="13:13" ht="49.2" customHeight="1">
      <c r="M60412" s="85"/>
    </row>
    <row r="60413" spans="13:13" ht="49.2" customHeight="1">
      <c r="M60413" s="85"/>
    </row>
    <row r="60414" spans="13:13" ht="49.2" customHeight="1">
      <c r="M60414" s="85"/>
    </row>
    <row r="60415" spans="13:13" ht="49.2" customHeight="1">
      <c r="M60415" s="85"/>
    </row>
    <row r="60416" spans="13:13" ht="49.2" customHeight="1">
      <c r="M60416" s="85"/>
    </row>
    <row r="60417" spans="13:13" ht="49.2" customHeight="1">
      <c r="M60417" s="85"/>
    </row>
    <row r="60418" spans="13:13" ht="49.2" customHeight="1">
      <c r="M60418" s="85"/>
    </row>
    <row r="60419" spans="13:13" ht="49.2" customHeight="1">
      <c r="M60419" s="85"/>
    </row>
    <row r="60420" spans="13:13" ht="49.2" customHeight="1">
      <c r="M60420" s="85"/>
    </row>
    <row r="60421" spans="13:13" ht="49.2" customHeight="1">
      <c r="M60421" s="85"/>
    </row>
    <row r="60422" spans="13:13" ht="49.2" customHeight="1">
      <c r="M60422" s="85"/>
    </row>
    <row r="60423" spans="13:13" ht="49.2" customHeight="1">
      <c r="M60423" s="85"/>
    </row>
    <row r="60424" spans="13:13" ht="49.2" customHeight="1">
      <c r="M60424" s="85"/>
    </row>
    <row r="60425" spans="13:13" ht="49.2" customHeight="1">
      <c r="M60425" s="85"/>
    </row>
    <row r="60426" spans="13:13" ht="49.2" customHeight="1">
      <c r="M60426" s="85"/>
    </row>
    <row r="60427" spans="13:13" ht="49.2" customHeight="1">
      <c r="M60427" s="85"/>
    </row>
    <row r="60428" spans="13:13" ht="49.2" customHeight="1">
      <c r="M60428" s="85"/>
    </row>
    <row r="60429" spans="13:13" ht="49.2" customHeight="1">
      <c r="M60429" s="85"/>
    </row>
    <row r="60430" spans="13:13" ht="49.2" customHeight="1">
      <c r="M60430" s="85"/>
    </row>
    <row r="60431" spans="13:13" ht="49.2" customHeight="1">
      <c r="M60431" s="85"/>
    </row>
    <row r="60432" spans="13:13" ht="49.2" customHeight="1">
      <c r="M60432" s="85"/>
    </row>
    <row r="60433" spans="13:13" ht="49.2" customHeight="1">
      <c r="M60433" s="85"/>
    </row>
    <row r="60434" spans="13:13" ht="49.2" customHeight="1">
      <c r="M60434" s="85"/>
    </row>
    <row r="60435" spans="13:13" ht="49.2" customHeight="1">
      <c r="M60435" s="85"/>
    </row>
    <row r="60436" spans="13:13" ht="49.2" customHeight="1">
      <c r="M60436" s="85"/>
    </row>
    <row r="60437" spans="13:13" ht="49.2" customHeight="1">
      <c r="M60437" s="85"/>
    </row>
    <row r="60438" spans="13:13" ht="49.2" customHeight="1">
      <c r="M60438" s="85"/>
    </row>
    <row r="60439" spans="13:13" ht="49.2" customHeight="1">
      <c r="M60439" s="85"/>
    </row>
    <row r="60440" spans="13:13" ht="49.2" customHeight="1">
      <c r="M60440" s="85"/>
    </row>
    <row r="60441" spans="13:13" ht="49.2" customHeight="1">
      <c r="M60441" s="85"/>
    </row>
    <row r="60442" spans="13:13" ht="49.2" customHeight="1">
      <c r="M60442" s="85"/>
    </row>
    <row r="60443" spans="13:13" ht="49.2" customHeight="1">
      <c r="M60443" s="85"/>
    </row>
    <row r="60444" spans="13:13" ht="49.2" customHeight="1">
      <c r="M60444" s="85"/>
    </row>
    <row r="60445" spans="13:13" ht="49.2" customHeight="1">
      <c r="M60445" s="85"/>
    </row>
    <row r="60446" spans="13:13" ht="49.2" customHeight="1">
      <c r="M60446" s="85"/>
    </row>
    <row r="60447" spans="13:13" ht="49.2" customHeight="1">
      <c r="M60447" s="85"/>
    </row>
    <row r="60448" spans="13:13" ht="49.2" customHeight="1">
      <c r="M60448" s="85"/>
    </row>
    <row r="60449" spans="13:13" ht="49.2" customHeight="1">
      <c r="M60449" s="85"/>
    </row>
    <row r="60450" spans="13:13" ht="49.2" customHeight="1">
      <c r="M60450" s="85"/>
    </row>
    <row r="60451" spans="13:13" ht="49.2" customHeight="1">
      <c r="M60451" s="85"/>
    </row>
    <row r="60452" spans="13:13" ht="49.2" customHeight="1">
      <c r="M60452" s="85"/>
    </row>
    <row r="60453" spans="13:13" ht="49.2" customHeight="1">
      <c r="M60453" s="85"/>
    </row>
    <row r="60454" spans="13:13" ht="49.2" customHeight="1">
      <c r="M60454" s="85"/>
    </row>
    <row r="60455" spans="13:13" ht="49.2" customHeight="1">
      <c r="M60455" s="85"/>
    </row>
    <row r="60456" spans="13:13" ht="49.2" customHeight="1">
      <c r="M60456" s="85"/>
    </row>
    <row r="60457" spans="13:13" ht="49.2" customHeight="1">
      <c r="M60457" s="85"/>
    </row>
    <row r="60458" spans="13:13" ht="49.2" customHeight="1">
      <c r="M60458" s="85"/>
    </row>
    <row r="60459" spans="13:13" ht="49.2" customHeight="1">
      <c r="M60459" s="85"/>
    </row>
    <row r="60460" spans="13:13" ht="49.2" customHeight="1">
      <c r="M60460" s="85"/>
    </row>
    <row r="60461" spans="13:13" ht="49.2" customHeight="1">
      <c r="M60461" s="85"/>
    </row>
    <row r="60462" spans="13:13" ht="49.2" customHeight="1">
      <c r="M60462" s="85"/>
    </row>
    <row r="60463" spans="13:13" ht="49.2" customHeight="1">
      <c r="M60463" s="85"/>
    </row>
    <row r="60464" spans="13:13" ht="49.2" customHeight="1">
      <c r="M60464" s="85"/>
    </row>
    <row r="60465" spans="13:13" ht="49.2" customHeight="1">
      <c r="M60465" s="85"/>
    </row>
    <row r="60466" spans="13:13" ht="49.2" customHeight="1">
      <c r="M60466" s="85"/>
    </row>
    <row r="60467" spans="13:13" ht="49.2" customHeight="1">
      <c r="M60467" s="85"/>
    </row>
    <row r="60468" spans="13:13" ht="49.2" customHeight="1">
      <c r="M60468" s="85"/>
    </row>
    <row r="60469" spans="13:13" ht="49.2" customHeight="1">
      <c r="M60469" s="85"/>
    </row>
    <row r="60470" spans="13:13" ht="49.2" customHeight="1">
      <c r="M60470" s="85"/>
    </row>
    <row r="60471" spans="13:13" ht="49.2" customHeight="1">
      <c r="M60471" s="85"/>
    </row>
    <row r="60472" spans="13:13" ht="49.2" customHeight="1">
      <c r="M60472" s="85"/>
    </row>
    <row r="60473" spans="13:13" ht="49.2" customHeight="1">
      <c r="M60473" s="85"/>
    </row>
    <row r="60474" spans="13:13" ht="49.2" customHeight="1">
      <c r="M60474" s="85"/>
    </row>
    <row r="60475" spans="13:13" ht="49.2" customHeight="1">
      <c r="M60475" s="85"/>
    </row>
    <row r="60476" spans="13:13" ht="49.2" customHeight="1">
      <c r="M60476" s="85"/>
    </row>
    <row r="60477" spans="13:13" ht="49.2" customHeight="1">
      <c r="M60477" s="85"/>
    </row>
    <row r="60478" spans="13:13" ht="49.2" customHeight="1">
      <c r="M60478" s="85"/>
    </row>
    <row r="60479" spans="13:13" ht="49.2" customHeight="1">
      <c r="M60479" s="85"/>
    </row>
    <row r="60480" spans="13:13" ht="49.2" customHeight="1">
      <c r="M60480" s="85"/>
    </row>
    <row r="60481" spans="13:13" ht="49.2" customHeight="1">
      <c r="M60481" s="85"/>
    </row>
    <row r="60482" spans="13:13" ht="49.2" customHeight="1">
      <c r="M60482" s="85"/>
    </row>
    <row r="60483" spans="13:13" ht="49.2" customHeight="1">
      <c r="M60483" s="85"/>
    </row>
    <row r="60484" spans="13:13" ht="49.2" customHeight="1">
      <c r="M60484" s="85"/>
    </row>
    <row r="60485" spans="13:13" ht="49.2" customHeight="1">
      <c r="M60485" s="85"/>
    </row>
    <row r="60486" spans="13:13" ht="49.2" customHeight="1">
      <c r="M60486" s="85"/>
    </row>
    <row r="60487" spans="13:13" ht="49.2" customHeight="1">
      <c r="M60487" s="85"/>
    </row>
    <row r="60488" spans="13:13" ht="49.2" customHeight="1">
      <c r="M60488" s="85"/>
    </row>
    <row r="60489" spans="13:13" ht="49.2" customHeight="1">
      <c r="M60489" s="85"/>
    </row>
    <row r="60490" spans="13:13" ht="49.2" customHeight="1">
      <c r="M60490" s="85"/>
    </row>
    <row r="60491" spans="13:13" ht="49.2" customHeight="1">
      <c r="M60491" s="85"/>
    </row>
    <row r="60492" spans="13:13" ht="49.2" customHeight="1">
      <c r="M60492" s="85"/>
    </row>
    <row r="60493" spans="13:13" ht="49.2" customHeight="1">
      <c r="M60493" s="85"/>
    </row>
    <row r="60494" spans="13:13" ht="49.2" customHeight="1">
      <c r="M60494" s="85"/>
    </row>
    <row r="60495" spans="13:13" ht="49.2" customHeight="1">
      <c r="M60495" s="85"/>
    </row>
    <row r="60496" spans="13:13" ht="49.2" customHeight="1">
      <c r="M60496" s="85"/>
    </row>
    <row r="60497" spans="13:13" ht="49.2" customHeight="1">
      <c r="M60497" s="85"/>
    </row>
    <row r="60498" spans="13:13" ht="49.2" customHeight="1">
      <c r="M60498" s="85"/>
    </row>
    <row r="60499" spans="13:13" ht="49.2" customHeight="1">
      <c r="M60499" s="85"/>
    </row>
    <row r="60500" spans="13:13" ht="49.2" customHeight="1">
      <c r="M60500" s="85"/>
    </row>
    <row r="60501" spans="13:13" ht="49.2" customHeight="1">
      <c r="M60501" s="85"/>
    </row>
    <row r="60502" spans="13:13" ht="49.2" customHeight="1">
      <c r="M60502" s="85"/>
    </row>
    <row r="60503" spans="13:13" ht="49.2" customHeight="1">
      <c r="M60503" s="85"/>
    </row>
    <row r="60504" spans="13:13" ht="49.2" customHeight="1">
      <c r="M60504" s="85"/>
    </row>
    <row r="60505" spans="13:13" ht="49.2" customHeight="1">
      <c r="M60505" s="85"/>
    </row>
    <row r="60506" spans="13:13" ht="49.2" customHeight="1">
      <c r="M60506" s="85"/>
    </row>
    <row r="60507" spans="13:13" ht="49.2" customHeight="1">
      <c r="M60507" s="85"/>
    </row>
    <row r="60508" spans="13:13" ht="49.2" customHeight="1">
      <c r="M60508" s="85"/>
    </row>
    <row r="60509" spans="13:13" ht="49.2" customHeight="1">
      <c r="M60509" s="85"/>
    </row>
    <row r="60510" spans="13:13" ht="49.2" customHeight="1">
      <c r="M60510" s="85"/>
    </row>
    <row r="60511" spans="13:13" ht="49.2" customHeight="1">
      <c r="M60511" s="85"/>
    </row>
    <row r="60512" spans="13:13" ht="49.2" customHeight="1">
      <c r="M60512" s="85"/>
    </row>
    <row r="60513" spans="13:13" ht="49.2" customHeight="1">
      <c r="M60513" s="85"/>
    </row>
    <row r="60514" spans="13:13" ht="49.2" customHeight="1">
      <c r="M60514" s="85"/>
    </row>
    <row r="60515" spans="13:13" ht="49.2" customHeight="1">
      <c r="M60515" s="85"/>
    </row>
    <row r="60516" spans="13:13" ht="49.2" customHeight="1">
      <c r="M60516" s="85"/>
    </row>
    <row r="60517" spans="13:13" ht="49.2" customHeight="1">
      <c r="M60517" s="85"/>
    </row>
    <row r="60518" spans="13:13" ht="49.2" customHeight="1">
      <c r="M60518" s="85"/>
    </row>
    <row r="60519" spans="13:13" ht="49.2" customHeight="1">
      <c r="M60519" s="85"/>
    </row>
    <row r="60520" spans="13:13" ht="49.2" customHeight="1">
      <c r="M60520" s="85"/>
    </row>
    <row r="60521" spans="13:13" ht="49.2" customHeight="1">
      <c r="M60521" s="85"/>
    </row>
    <row r="60522" spans="13:13" ht="49.2" customHeight="1">
      <c r="M60522" s="85"/>
    </row>
    <row r="60523" spans="13:13" ht="49.2" customHeight="1">
      <c r="M60523" s="85"/>
    </row>
    <row r="60524" spans="13:13" ht="49.2" customHeight="1">
      <c r="M60524" s="85"/>
    </row>
    <row r="60525" spans="13:13" ht="49.2" customHeight="1">
      <c r="M60525" s="85"/>
    </row>
    <row r="60526" spans="13:13" ht="49.2" customHeight="1">
      <c r="M60526" s="85"/>
    </row>
    <row r="60527" spans="13:13" ht="49.2" customHeight="1">
      <c r="M60527" s="85"/>
    </row>
    <row r="60528" spans="13:13" ht="49.2" customHeight="1">
      <c r="M60528" s="85"/>
    </row>
    <row r="60529" spans="13:13" ht="49.2" customHeight="1">
      <c r="M60529" s="85"/>
    </row>
    <row r="60530" spans="13:13" ht="49.2" customHeight="1">
      <c r="M60530" s="85"/>
    </row>
    <row r="60531" spans="13:13" ht="49.2" customHeight="1">
      <c r="M60531" s="85"/>
    </row>
    <row r="60532" spans="13:13" ht="49.2" customHeight="1">
      <c r="M60532" s="85"/>
    </row>
    <row r="60533" spans="13:13" ht="49.2" customHeight="1">
      <c r="M60533" s="85"/>
    </row>
    <row r="60534" spans="13:13" ht="49.2" customHeight="1">
      <c r="M60534" s="85"/>
    </row>
    <row r="60535" spans="13:13" ht="49.2" customHeight="1">
      <c r="M60535" s="85"/>
    </row>
    <row r="60536" spans="13:13" ht="49.2" customHeight="1">
      <c r="M60536" s="85"/>
    </row>
    <row r="60537" spans="13:13" ht="49.2" customHeight="1">
      <c r="M60537" s="85"/>
    </row>
    <row r="60538" spans="13:13" ht="49.2" customHeight="1">
      <c r="M60538" s="85"/>
    </row>
    <row r="60539" spans="13:13" ht="49.2" customHeight="1">
      <c r="M60539" s="85"/>
    </row>
    <row r="60540" spans="13:13" ht="49.2" customHeight="1">
      <c r="M60540" s="85"/>
    </row>
    <row r="60541" spans="13:13" ht="49.2" customHeight="1">
      <c r="M60541" s="85"/>
    </row>
    <row r="60542" spans="13:13" ht="49.2" customHeight="1">
      <c r="M60542" s="85"/>
    </row>
    <row r="60543" spans="13:13" ht="49.2" customHeight="1">
      <c r="M60543" s="85"/>
    </row>
    <row r="60544" spans="13:13" ht="49.2" customHeight="1">
      <c r="M60544" s="85"/>
    </row>
    <row r="60545" spans="13:13" ht="49.2" customHeight="1">
      <c r="M60545" s="85"/>
    </row>
    <row r="60546" spans="13:13" ht="49.2" customHeight="1">
      <c r="M60546" s="85"/>
    </row>
    <row r="60547" spans="13:13" ht="49.2" customHeight="1">
      <c r="M60547" s="85"/>
    </row>
    <row r="60548" spans="13:13" ht="49.2" customHeight="1">
      <c r="M60548" s="85"/>
    </row>
    <row r="60549" spans="13:13" ht="49.2" customHeight="1">
      <c r="M60549" s="85"/>
    </row>
    <row r="60550" spans="13:13" ht="49.2" customHeight="1">
      <c r="M60550" s="85"/>
    </row>
    <row r="60551" spans="13:13" ht="49.2" customHeight="1">
      <c r="M60551" s="85"/>
    </row>
    <row r="60552" spans="13:13" ht="49.2" customHeight="1">
      <c r="M60552" s="85"/>
    </row>
    <row r="60553" spans="13:13" ht="49.2" customHeight="1">
      <c r="M60553" s="85"/>
    </row>
    <row r="60554" spans="13:13" ht="49.2" customHeight="1">
      <c r="M60554" s="85"/>
    </row>
    <row r="60555" spans="13:13" ht="49.2" customHeight="1">
      <c r="M60555" s="85"/>
    </row>
    <row r="60556" spans="13:13" ht="49.2" customHeight="1">
      <c r="M60556" s="85"/>
    </row>
    <row r="60557" spans="13:13" ht="49.2" customHeight="1">
      <c r="M60557" s="85"/>
    </row>
    <row r="60558" spans="13:13" ht="49.2" customHeight="1">
      <c r="M60558" s="85"/>
    </row>
    <row r="60559" spans="13:13" ht="49.2" customHeight="1">
      <c r="M60559" s="85"/>
    </row>
    <row r="60560" spans="13:13" ht="49.2" customHeight="1">
      <c r="M60560" s="85"/>
    </row>
    <row r="60561" spans="13:13" ht="49.2" customHeight="1">
      <c r="M60561" s="85"/>
    </row>
    <row r="60562" spans="13:13" ht="49.2" customHeight="1">
      <c r="M60562" s="85"/>
    </row>
    <row r="60563" spans="13:13" ht="49.2" customHeight="1">
      <c r="M60563" s="85"/>
    </row>
    <row r="60564" spans="13:13" ht="49.2" customHeight="1">
      <c r="M60564" s="85"/>
    </row>
    <row r="60565" spans="13:13" ht="49.2" customHeight="1">
      <c r="M60565" s="85"/>
    </row>
    <row r="60566" spans="13:13" ht="49.2" customHeight="1">
      <c r="M60566" s="85"/>
    </row>
    <row r="60567" spans="13:13" ht="49.2" customHeight="1">
      <c r="M60567" s="85"/>
    </row>
    <row r="60568" spans="13:13" ht="49.2" customHeight="1">
      <c r="M60568" s="85"/>
    </row>
    <row r="60569" spans="13:13" ht="49.2" customHeight="1">
      <c r="M60569" s="85"/>
    </row>
    <row r="60570" spans="13:13" ht="49.2" customHeight="1">
      <c r="M60570" s="85"/>
    </row>
    <row r="60571" spans="13:13" ht="49.2" customHeight="1">
      <c r="M60571" s="85"/>
    </row>
    <row r="60572" spans="13:13" ht="49.2" customHeight="1">
      <c r="M60572" s="85"/>
    </row>
    <row r="60573" spans="13:13" ht="49.2" customHeight="1">
      <c r="M60573" s="85"/>
    </row>
    <row r="60574" spans="13:13" ht="49.2" customHeight="1">
      <c r="M60574" s="85"/>
    </row>
    <row r="60575" spans="13:13" ht="49.2" customHeight="1">
      <c r="M60575" s="85"/>
    </row>
    <row r="60576" spans="13:13" ht="49.2" customHeight="1">
      <c r="M60576" s="85"/>
    </row>
    <row r="60577" spans="13:13" ht="49.2" customHeight="1">
      <c r="M60577" s="85"/>
    </row>
    <row r="60578" spans="13:13" ht="49.2" customHeight="1">
      <c r="M60578" s="85"/>
    </row>
    <row r="60579" spans="13:13" ht="49.2" customHeight="1">
      <c r="M60579" s="85"/>
    </row>
    <row r="60580" spans="13:13" ht="49.2" customHeight="1">
      <c r="M60580" s="85"/>
    </row>
    <row r="60581" spans="13:13" ht="49.2" customHeight="1">
      <c r="M60581" s="85"/>
    </row>
    <row r="60582" spans="13:13" ht="49.2" customHeight="1">
      <c r="M60582" s="85"/>
    </row>
    <row r="60583" spans="13:13" ht="49.2" customHeight="1">
      <c r="M60583" s="85"/>
    </row>
    <row r="60584" spans="13:13" ht="49.2" customHeight="1">
      <c r="M60584" s="85"/>
    </row>
    <row r="60585" spans="13:13" ht="49.2" customHeight="1">
      <c r="M60585" s="85"/>
    </row>
    <row r="60586" spans="13:13" ht="49.2" customHeight="1">
      <c r="M60586" s="85"/>
    </row>
    <row r="60587" spans="13:13" ht="49.2" customHeight="1">
      <c r="M60587" s="85"/>
    </row>
    <row r="60588" spans="13:13" ht="49.2" customHeight="1">
      <c r="M60588" s="85"/>
    </row>
    <row r="60589" spans="13:13" ht="49.2" customHeight="1">
      <c r="M60589" s="85"/>
    </row>
    <row r="60590" spans="13:13" ht="49.2" customHeight="1">
      <c r="M60590" s="85"/>
    </row>
    <row r="60591" spans="13:13" ht="49.2" customHeight="1">
      <c r="M60591" s="85"/>
    </row>
    <row r="60592" spans="13:13" ht="49.2" customHeight="1">
      <c r="M60592" s="85"/>
    </row>
    <row r="60593" spans="13:13" ht="49.2" customHeight="1">
      <c r="M60593" s="85"/>
    </row>
    <row r="60594" spans="13:13" ht="49.2" customHeight="1">
      <c r="M60594" s="85"/>
    </row>
    <row r="60595" spans="13:13" ht="49.2" customHeight="1">
      <c r="M60595" s="85"/>
    </row>
    <row r="60596" spans="13:13" ht="49.2" customHeight="1">
      <c r="M60596" s="85"/>
    </row>
    <row r="60597" spans="13:13" ht="49.2" customHeight="1">
      <c r="M60597" s="85"/>
    </row>
    <row r="60598" spans="13:13" ht="49.2" customHeight="1">
      <c r="M60598" s="85"/>
    </row>
    <row r="60599" spans="13:13" ht="49.2" customHeight="1">
      <c r="M60599" s="85"/>
    </row>
    <row r="60600" spans="13:13" ht="49.2" customHeight="1">
      <c r="M60600" s="85"/>
    </row>
    <row r="60601" spans="13:13" ht="49.2" customHeight="1">
      <c r="M60601" s="85"/>
    </row>
    <row r="60602" spans="13:13" ht="49.2" customHeight="1">
      <c r="M60602" s="85"/>
    </row>
    <row r="60603" spans="13:13" ht="49.2" customHeight="1">
      <c r="M60603" s="85"/>
    </row>
    <row r="60604" spans="13:13" ht="49.2" customHeight="1">
      <c r="M60604" s="85"/>
    </row>
    <row r="60605" spans="13:13" ht="49.2" customHeight="1">
      <c r="M60605" s="85"/>
    </row>
    <row r="60606" spans="13:13" ht="49.2" customHeight="1">
      <c r="M60606" s="85"/>
    </row>
    <row r="60607" spans="13:13" ht="49.2" customHeight="1">
      <c r="M60607" s="85"/>
    </row>
    <row r="60608" spans="13:13" ht="49.2" customHeight="1">
      <c r="M60608" s="85"/>
    </row>
    <row r="60609" spans="13:13" ht="49.2" customHeight="1">
      <c r="M60609" s="85"/>
    </row>
    <row r="60610" spans="13:13" ht="49.2" customHeight="1">
      <c r="M60610" s="85"/>
    </row>
    <row r="60611" spans="13:13" ht="49.2" customHeight="1">
      <c r="M60611" s="85"/>
    </row>
    <row r="60612" spans="13:13" ht="49.2" customHeight="1">
      <c r="M60612" s="85"/>
    </row>
    <row r="60613" spans="13:13" ht="49.2" customHeight="1">
      <c r="M60613" s="85"/>
    </row>
    <row r="60614" spans="13:13" ht="49.2" customHeight="1">
      <c r="M60614" s="85"/>
    </row>
    <row r="60615" spans="13:13" ht="49.2" customHeight="1">
      <c r="M60615" s="85"/>
    </row>
    <row r="60616" spans="13:13" ht="49.2" customHeight="1">
      <c r="M60616" s="85"/>
    </row>
    <row r="60617" spans="13:13" ht="49.2" customHeight="1">
      <c r="M60617" s="85"/>
    </row>
    <row r="60618" spans="13:13" ht="49.2" customHeight="1">
      <c r="M60618" s="85"/>
    </row>
    <row r="60619" spans="13:13" ht="49.2" customHeight="1">
      <c r="M60619" s="85"/>
    </row>
    <row r="60620" spans="13:13" ht="49.2" customHeight="1">
      <c r="M60620" s="85"/>
    </row>
    <row r="60621" spans="13:13" ht="49.2" customHeight="1">
      <c r="M60621" s="85"/>
    </row>
    <row r="60622" spans="13:13" ht="49.2" customHeight="1">
      <c r="M60622" s="85"/>
    </row>
    <row r="60623" spans="13:13" ht="49.2" customHeight="1">
      <c r="M60623" s="85"/>
    </row>
    <row r="60624" spans="13:13" ht="49.2" customHeight="1">
      <c r="M60624" s="85"/>
    </row>
    <row r="60625" spans="13:13" ht="49.2" customHeight="1">
      <c r="M60625" s="85"/>
    </row>
    <row r="60626" spans="13:13" ht="49.2" customHeight="1">
      <c r="M60626" s="85"/>
    </row>
    <row r="60627" spans="13:13" ht="49.2" customHeight="1">
      <c r="M60627" s="85"/>
    </row>
    <row r="60628" spans="13:13" ht="49.2" customHeight="1">
      <c r="M60628" s="85"/>
    </row>
    <row r="60629" spans="13:13" ht="49.2" customHeight="1">
      <c r="M60629" s="85"/>
    </row>
    <row r="60630" spans="13:13" ht="49.2" customHeight="1">
      <c r="M60630" s="85"/>
    </row>
    <row r="60631" spans="13:13" ht="49.2" customHeight="1">
      <c r="M60631" s="85"/>
    </row>
    <row r="60632" spans="13:13" ht="49.2" customHeight="1">
      <c r="M60632" s="85"/>
    </row>
    <row r="60633" spans="13:13" ht="49.2" customHeight="1">
      <c r="M60633" s="85"/>
    </row>
    <row r="60634" spans="13:13" ht="49.2" customHeight="1">
      <c r="M60634" s="85"/>
    </row>
    <row r="60635" spans="13:13" ht="49.2" customHeight="1">
      <c r="M60635" s="85"/>
    </row>
    <row r="60636" spans="13:13" ht="49.2" customHeight="1">
      <c r="M60636" s="85"/>
    </row>
    <row r="60637" spans="13:13" ht="49.2" customHeight="1">
      <c r="M60637" s="85"/>
    </row>
    <row r="60638" spans="13:13" ht="49.2" customHeight="1">
      <c r="M60638" s="85"/>
    </row>
    <row r="60639" spans="13:13" ht="49.2" customHeight="1">
      <c r="M60639" s="85"/>
    </row>
    <row r="60640" spans="13:13" ht="49.2" customHeight="1">
      <c r="M60640" s="85"/>
    </row>
    <row r="60641" spans="13:13" ht="49.2" customHeight="1">
      <c r="M60641" s="85"/>
    </row>
    <row r="60642" spans="13:13" ht="49.2" customHeight="1">
      <c r="M60642" s="85"/>
    </row>
    <row r="60643" spans="13:13" ht="49.2" customHeight="1">
      <c r="M60643" s="85"/>
    </row>
    <row r="60644" spans="13:13" ht="49.2" customHeight="1">
      <c r="M60644" s="85"/>
    </row>
    <row r="60645" spans="13:13" ht="49.2" customHeight="1">
      <c r="M60645" s="85"/>
    </row>
    <row r="60646" spans="13:13" ht="49.2" customHeight="1">
      <c r="M60646" s="85"/>
    </row>
    <row r="60647" spans="13:13" ht="49.2" customHeight="1">
      <c r="M60647" s="85"/>
    </row>
    <row r="60648" spans="13:13" ht="49.2" customHeight="1">
      <c r="M60648" s="85"/>
    </row>
    <row r="60649" spans="13:13" ht="49.2" customHeight="1">
      <c r="M60649" s="85"/>
    </row>
    <row r="60650" spans="13:13" ht="49.2" customHeight="1">
      <c r="M60650" s="85"/>
    </row>
    <row r="60651" spans="13:13" ht="49.2" customHeight="1">
      <c r="M60651" s="85"/>
    </row>
    <row r="60652" spans="13:13" ht="49.2" customHeight="1">
      <c r="M60652" s="85"/>
    </row>
    <row r="60653" spans="13:13" ht="49.2" customHeight="1">
      <c r="M60653" s="85"/>
    </row>
    <row r="60654" spans="13:13" ht="49.2" customHeight="1">
      <c r="M60654" s="85"/>
    </row>
    <row r="60655" spans="13:13" ht="49.2" customHeight="1">
      <c r="M60655" s="85"/>
    </row>
    <row r="60656" spans="13:13" ht="49.2" customHeight="1">
      <c r="M60656" s="85"/>
    </row>
    <row r="60657" spans="13:13" ht="49.2" customHeight="1">
      <c r="M60657" s="85"/>
    </row>
    <row r="60658" spans="13:13" ht="49.2" customHeight="1">
      <c r="M60658" s="85"/>
    </row>
    <row r="60659" spans="13:13" ht="49.2" customHeight="1">
      <c r="M60659" s="85"/>
    </row>
    <row r="60660" spans="13:13" ht="49.2" customHeight="1">
      <c r="M60660" s="85"/>
    </row>
    <row r="60661" spans="13:13" ht="49.2" customHeight="1">
      <c r="M60661" s="85"/>
    </row>
    <row r="60662" spans="13:13" ht="49.2" customHeight="1">
      <c r="M60662" s="85"/>
    </row>
    <row r="60663" spans="13:13" ht="49.2" customHeight="1">
      <c r="M60663" s="85"/>
    </row>
    <row r="60664" spans="13:13" ht="49.2" customHeight="1">
      <c r="M60664" s="85"/>
    </row>
    <row r="60665" spans="13:13" ht="49.2" customHeight="1">
      <c r="M60665" s="85"/>
    </row>
    <row r="60666" spans="13:13" ht="49.2" customHeight="1">
      <c r="M60666" s="85"/>
    </row>
    <row r="60667" spans="13:13" ht="49.2" customHeight="1">
      <c r="M60667" s="85"/>
    </row>
    <row r="60668" spans="13:13" ht="49.2" customHeight="1">
      <c r="M60668" s="85"/>
    </row>
    <row r="60669" spans="13:13" ht="49.2" customHeight="1">
      <c r="M60669" s="85"/>
    </row>
    <row r="60670" spans="13:13" ht="49.2" customHeight="1">
      <c r="M60670" s="85"/>
    </row>
    <row r="60671" spans="13:13" ht="49.2" customHeight="1">
      <c r="M60671" s="85"/>
    </row>
    <row r="60672" spans="13:13" ht="49.2" customHeight="1">
      <c r="M60672" s="85"/>
    </row>
    <row r="60673" spans="13:13" ht="49.2" customHeight="1">
      <c r="M60673" s="85"/>
    </row>
    <row r="60674" spans="13:13" ht="49.2" customHeight="1">
      <c r="M60674" s="85"/>
    </row>
    <row r="60675" spans="13:13" ht="49.2" customHeight="1">
      <c r="M60675" s="85"/>
    </row>
    <row r="60676" spans="13:13" ht="49.2" customHeight="1">
      <c r="M60676" s="85"/>
    </row>
    <row r="60677" spans="13:13" ht="49.2" customHeight="1">
      <c r="M60677" s="85"/>
    </row>
    <row r="60678" spans="13:13" ht="49.2" customHeight="1">
      <c r="M60678" s="85"/>
    </row>
    <row r="60679" spans="13:13" ht="49.2" customHeight="1">
      <c r="M60679" s="85"/>
    </row>
    <row r="60680" spans="13:13" ht="49.2" customHeight="1">
      <c r="M60680" s="85"/>
    </row>
    <row r="60681" spans="13:13" ht="49.2" customHeight="1">
      <c r="M60681" s="85"/>
    </row>
    <row r="60682" spans="13:13" ht="49.2" customHeight="1">
      <c r="M60682" s="85"/>
    </row>
    <row r="60683" spans="13:13" ht="49.2" customHeight="1">
      <c r="M60683" s="85"/>
    </row>
    <row r="60684" spans="13:13" ht="49.2" customHeight="1">
      <c r="M60684" s="85"/>
    </row>
    <row r="60685" spans="13:13" ht="49.2" customHeight="1">
      <c r="M60685" s="85"/>
    </row>
    <row r="60686" spans="13:13" ht="49.2" customHeight="1">
      <c r="M60686" s="85"/>
    </row>
    <row r="60687" spans="13:13" ht="49.2" customHeight="1">
      <c r="M60687" s="85"/>
    </row>
    <row r="60688" spans="13:13" ht="49.2" customHeight="1">
      <c r="M60688" s="85"/>
    </row>
    <row r="60689" spans="13:13" ht="49.2" customHeight="1">
      <c r="M60689" s="85"/>
    </row>
    <row r="60690" spans="13:13" ht="49.2" customHeight="1">
      <c r="M60690" s="85"/>
    </row>
    <row r="60691" spans="13:13" ht="49.2" customHeight="1">
      <c r="M60691" s="85"/>
    </row>
    <row r="60692" spans="13:13" ht="49.2" customHeight="1">
      <c r="M60692" s="85"/>
    </row>
    <row r="60693" spans="13:13" ht="49.2" customHeight="1">
      <c r="M60693" s="85"/>
    </row>
    <row r="60694" spans="13:13" ht="49.2" customHeight="1">
      <c r="M60694" s="85"/>
    </row>
    <row r="60695" spans="13:13" ht="49.2" customHeight="1">
      <c r="M60695" s="85"/>
    </row>
    <row r="60696" spans="13:13" ht="49.2" customHeight="1">
      <c r="M60696" s="85"/>
    </row>
    <row r="60697" spans="13:13" ht="49.2" customHeight="1">
      <c r="M60697" s="85"/>
    </row>
    <row r="60698" spans="13:13" ht="49.2" customHeight="1">
      <c r="M60698" s="85"/>
    </row>
    <row r="60699" spans="13:13" ht="49.2" customHeight="1">
      <c r="M60699" s="85"/>
    </row>
    <row r="60700" spans="13:13" ht="49.2" customHeight="1">
      <c r="M60700" s="85"/>
    </row>
    <row r="60701" spans="13:13" ht="49.2" customHeight="1">
      <c r="M60701" s="85"/>
    </row>
    <row r="60702" spans="13:13" ht="49.2" customHeight="1">
      <c r="M60702" s="85"/>
    </row>
    <row r="60703" spans="13:13" ht="49.2" customHeight="1">
      <c r="M60703" s="85"/>
    </row>
    <row r="60704" spans="13:13" ht="49.2" customHeight="1">
      <c r="M60704" s="85"/>
    </row>
    <row r="60705" spans="13:13" ht="49.2" customHeight="1">
      <c r="M60705" s="85"/>
    </row>
    <row r="60706" spans="13:13" ht="49.2" customHeight="1">
      <c r="M60706" s="85"/>
    </row>
    <row r="60707" spans="13:13" ht="49.2" customHeight="1">
      <c r="M60707" s="85"/>
    </row>
    <row r="60708" spans="13:13" ht="49.2" customHeight="1">
      <c r="M60708" s="85"/>
    </row>
    <row r="60709" spans="13:13" ht="49.2" customHeight="1">
      <c r="M60709" s="85"/>
    </row>
    <row r="60710" spans="13:13" ht="49.2" customHeight="1">
      <c r="M60710" s="85"/>
    </row>
    <row r="60711" spans="13:13" ht="49.2" customHeight="1">
      <c r="M60711" s="85"/>
    </row>
    <row r="60712" spans="13:13" ht="49.2" customHeight="1">
      <c r="M60712" s="85"/>
    </row>
    <row r="60713" spans="13:13" ht="49.2" customHeight="1">
      <c r="M60713" s="85"/>
    </row>
    <row r="60714" spans="13:13" ht="49.2" customHeight="1">
      <c r="M60714" s="85"/>
    </row>
    <row r="60715" spans="13:13" ht="49.2" customHeight="1">
      <c r="M60715" s="85"/>
    </row>
    <row r="60716" spans="13:13" ht="49.2" customHeight="1">
      <c r="M60716" s="85"/>
    </row>
    <row r="60717" spans="13:13" ht="49.2" customHeight="1">
      <c r="M60717" s="85"/>
    </row>
    <row r="60718" spans="13:13" ht="49.2" customHeight="1">
      <c r="M60718" s="85"/>
    </row>
    <row r="60719" spans="13:13" ht="49.2" customHeight="1">
      <c r="M60719" s="85"/>
    </row>
    <row r="60720" spans="13:13" ht="49.2" customHeight="1">
      <c r="M60720" s="85"/>
    </row>
    <row r="60721" spans="13:13" ht="49.2" customHeight="1">
      <c r="M60721" s="85"/>
    </row>
    <row r="60722" spans="13:13" ht="49.2" customHeight="1">
      <c r="M60722" s="85"/>
    </row>
    <row r="60723" spans="13:13" ht="49.2" customHeight="1">
      <c r="M60723" s="85"/>
    </row>
    <row r="60724" spans="13:13" ht="49.2" customHeight="1">
      <c r="M60724" s="85"/>
    </row>
    <row r="60725" spans="13:13" ht="49.2" customHeight="1">
      <c r="M60725" s="85"/>
    </row>
    <row r="60726" spans="13:13" ht="49.2" customHeight="1">
      <c r="M60726" s="85"/>
    </row>
    <row r="60727" spans="13:13" ht="49.2" customHeight="1">
      <c r="M60727" s="85"/>
    </row>
    <row r="60728" spans="13:13" ht="49.2" customHeight="1">
      <c r="M60728" s="85"/>
    </row>
    <row r="60729" spans="13:13" ht="49.2" customHeight="1">
      <c r="M60729" s="85"/>
    </row>
    <row r="60730" spans="13:13" ht="49.2" customHeight="1">
      <c r="M60730" s="85"/>
    </row>
    <row r="60731" spans="13:13" ht="49.2" customHeight="1">
      <c r="M60731" s="85"/>
    </row>
    <row r="60732" spans="13:13" ht="49.2" customHeight="1">
      <c r="M60732" s="85"/>
    </row>
    <row r="60733" spans="13:13" ht="49.2" customHeight="1">
      <c r="M60733" s="85"/>
    </row>
    <row r="60734" spans="13:13" ht="49.2" customHeight="1">
      <c r="M60734" s="85"/>
    </row>
    <row r="60735" spans="13:13" ht="49.2" customHeight="1">
      <c r="M60735" s="85"/>
    </row>
    <row r="60736" spans="13:13" ht="49.2" customHeight="1">
      <c r="M60736" s="85"/>
    </row>
    <row r="60737" spans="13:13" ht="49.2" customHeight="1">
      <c r="M60737" s="85"/>
    </row>
    <row r="60738" spans="13:13" ht="49.2" customHeight="1">
      <c r="M60738" s="85"/>
    </row>
    <row r="60739" spans="13:13" ht="49.2" customHeight="1">
      <c r="M60739" s="85"/>
    </row>
    <row r="60740" spans="13:13" ht="49.2" customHeight="1">
      <c r="M60740" s="85"/>
    </row>
    <row r="60741" spans="13:13" ht="49.2" customHeight="1">
      <c r="M60741" s="85"/>
    </row>
    <row r="60742" spans="13:13" ht="49.2" customHeight="1">
      <c r="M60742" s="85"/>
    </row>
    <row r="60743" spans="13:13" ht="49.2" customHeight="1">
      <c r="M60743" s="85"/>
    </row>
    <row r="60744" spans="13:13" ht="49.2" customHeight="1">
      <c r="M60744" s="85"/>
    </row>
    <row r="60745" spans="13:13" ht="49.2" customHeight="1">
      <c r="M60745" s="85"/>
    </row>
    <row r="60746" spans="13:13" ht="49.2" customHeight="1">
      <c r="M60746" s="85"/>
    </row>
    <row r="60747" spans="13:13" ht="49.2" customHeight="1">
      <c r="M60747" s="85"/>
    </row>
    <row r="60748" spans="13:13" ht="49.2" customHeight="1">
      <c r="M60748" s="85"/>
    </row>
    <row r="60749" spans="13:13" ht="49.2" customHeight="1">
      <c r="M60749" s="85"/>
    </row>
    <row r="60750" spans="13:13" ht="49.2" customHeight="1">
      <c r="M60750" s="85"/>
    </row>
    <row r="60751" spans="13:13" ht="49.2" customHeight="1">
      <c r="M60751" s="85"/>
    </row>
    <row r="60752" spans="13:13" ht="49.2" customHeight="1">
      <c r="M60752" s="85"/>
    </row>
    <row r="60753" spans="13:13" ht="49.2" customHeight="1">
      <c r="M60753" s="85"/>
    </row>
    <row r="60754" spans="13:13" ht="49.2" customHeight="1">
      <c r="M60754" s="85"/>
    </row>
    <row r="60755" spans="13:13" ht="49.2" customHeight="1">
      <c r="M60755" s="85"/>
    </row>
    <row r="60756" spans="13:13" ht="49.2" customHeight="1">
      <c r="M60756" s="85"/>
    </row>
    <row r="60757" spans="13:13" ht="49.2" customHeight="1">
      <c r="M60757" s="85"/>
    </row>
    <row r="60758" spans="13:13" ht="49.2" customHeight="1">
      <c r="M60758" s="85"/>
    </row>
    <row r="60759" spans="13:13" ht="49.2" customHeight="1">
      <c r="M60759" s="85"/>
    </row>
    <row r="60760" spans="13:13" ht="49.2" customHeight="1">
      <c r="M60760" s="85"/>
    </row>
    <row r="60761" spans="13:13" ht="49.2" customHeight="1">
      <c r="M60761" s="85"/>
    </row>
    <row r="60762" spans="13:13" ht="49.2" customHeight="1">
      <c r="M60762" s="85"/>
    </row>
    <row r="60763" spans="13:13" ht="49.2" customHeight="1">
      <c r="M60763" s="85"/>
    </row>
    <row r="60764" spans="13:13" ht="49.2" customHeight="1">
      <c r="M60764" s="85"/>
    </row>
    <row r="60765" spans="13:13" ht="49.2" customHeight="1">
      <c r="M60765" s="85"/>
    </row>
    <row r="60766" spans="13:13" ht="49.2" customHeight="1">
      <c r="M60766" s="85"/>
    </row>
    <row r="60767" spans="13:13" ht="49.2" customHeight="1">
      <c r="M60767" s="85"/>
    </row>
    <row r="60768" spans="13:13" ht="49.2" customHeight="1">
      <c r="M60768" s="85"/>
    </row>
    <row r="60769" spans="13:13" ht="49.2" customHeight="1">
      <c r="M60769" s="85"/>
    </row>
    <row r="60770" spans="13:13" ht="49.2" customHeight="1">
      <c r="M60770" s="85"/>
    </row>
    <row r="60771" spans="13:13" ht="49.2" customHeight="1">
      <c r="M60771" s="85"/>
    </row>
    <row r="60772" spans="13:13" ht="49.2" customHeight="1">
      <c r="M60772" s="85"/>
    </row>
    <row r="60773" spans="13:13" ht="49.2" customHeight="1">
      <c r="M60773" s="85"/>
    </row>
    <row r="60774" spans="13:13" ht="49.2" customHeight="1">
      <c r="M60774" s="85"/>
    </row>
    <row r="60775" spans="13:13" ht="49.2" customHeight="1">
      <c r="M60775" s="85"/>
    </row>
    <row r="60776" spans="13:13" ht="49.2" customHeight="1">
      <c r="M60776" s="85"/>
    </row>
    <row r="60777" spans="13:13" ht="49.2" customHeight="1">
      <c r="M60777" s="85"/>
    </row>
    <row r="60778" spans="13:13" ht="49.2" customHeight="1">
      <c r="M60778" s="85"/>
    </row>
    <row r="60779" spans="13:13" ht="49.2" customHeight="1">
      <c r="M60779" s="85"/>
    </row>
    <row r="60780" spans="13:13" ht="49.2" customHeight="1">
      <c r="M60780" s="85"/>
    </row>
    <row r="60781" spans="13:13" ht="49.2" customHeight="1">
      <c r="M60781" s="85"/>
    </row>
    <row r="60782" spans="13:13" ht="49.2" customHeight="1">
      <c r="M60782" s="85"/>
    </row>
    <row r="60783" spans="13:13" ht="49.2" customHeight="1">
      <c r="M60783" s="85"/>
    </row>
    <row r="60784" spans="13:13" ht="49.2" customHeight="1">
      <c r="M60784" s="85"/>
    </row>
    <row r="60785" spans="13:13" ht="49.2" customHeight="1">
      <c r="M60785" s="85"/>
    </row>
    <row r="60786" spans="13:13" ht="49.2" customHeight="1">
      <c r="M60786" s="85"/>
    </row>
    <row r="60787" spans="13:13" ht="49.2" customHeight="1">
      <c r="M60787" s="85"/>
    </row>
    <row r="60788" spans="13:13" ht="49.2" customHeight="1">
      <c r="M60788" s="85"/>
    </row>
    <row r="60789" spans="13:13" ht="49.2" customHeight="1">
      <c r="M60789" s="85"/>
    </row>
    <row r="60790" spans="13:13" ht="49.2" customHeight="1">
      <c r="M60790" s="85"/>
    </row>
    <row r="60791" spans="13:13" ht="49.2" customHeight="1">
      <c r="M60791" s="85"/>
    </row>
    <row r="60792" spans="13:13" ht="49.2" customHeight="1">
      <c r="M60792" s="85"/>
    </row>
    <row r="60793" spans="13:13" ht="49.2" customHeight="1">
      <c r="M60793" s="85"/>
    </row>
    <row r="60794" spans="13:13" ht="49.2" customHeight="1">
      <c r="M60794" s="85"/>
    </row>
    <row r="60795" spans="13:13" ht="49.2" customHeight="1">
      <c r="M60795" s="85"/>
    </row>
    <row r="60796" spans="13:13" ht="49.2" customHeight="1">
      <c r="M60796" s="85"/>
    </row>
    <row r="60797" spans="13:13" ht="49.2" customHeight="1">
      <c r="M60797" s="85"/>
    </row>
    <row r="60798" spans="13:13" ht="49.2" customHeight="1">
      <c r="M60798" s="85"/>
    </row>
    <row r="60799" spans="13:13" ht="49.2" customHeight="1">
      <c r="M60799" s="85"/>
    </row>
    <row r="60800" spans="13:13" ht="49.2" customHeight="1">
      <c r="M60800" s="85"/>
    </row>
    <row r="60801" spans="13:13" ht="49.2" customHeight="1">
      <c r="M60801" s="85"/>
    </row>
    <row r="60802" spans="13:13" ht="49.2" customHeight="1">
      <c r="M60802" s="85"/>
    </row>
    <row r="60803" spans="13:13" ht="49.2" customHeight="1">
      <c r="M60803" s="85"/>
    </row>
    <row r="60804" spans="13:13" ht="49.2" customHeight="1">
      <c r="M60804" s="85"/>
    </row>
    <row r="60805" spans="13:13" ht="49.2" customHeight="1">
      <c r="M60805" s="85"/>
    </row>
    <row r="60806" spans="13:13" ht="49.2" customHeight="1">
      <c r="M60806" s="85"/>
    </row>
    <row r="60807" spans="13:13" ht="49.2" customHeight="1">
      <c r="M60807" s="85"/>
    </row>
    <row r="60808" spans="13:13" ht="49.2" customHeight="1">
      <c r="M60808" s="85"/>
    </row>
    <row r="60809" spans="13:13" ht="49.2" customHeight="1">
      <c r="M60809" s="85"/>
    </row>
    <row r="60810" spans="13:13" ht="49.2" customHeight="1">
      <c r="M60810" s="85"/>
    </row>
    <row r="60811" spans="13:13" ht="49.2" customHeight="1">
      <c r="M60811" s="85"/>
    </row>
    <row r="60812" spans="13:13" ht="49.2" customHeight="1">
      <c r="M60812" s="85"/>
    </row>
    <row r="60813" spans="13:13" ht="49.2" customHeight="1">
      <c r="M60813" s="85"/>
    </row>
    <row r="60814" spans="13:13" ht="49.2" customHeight="1">
      <c r="M60814" s="85"/>
    </row>
    <row r="60815" spans="13:13" ht="49.2" customHeight="1">
      <c r="M60815" s="85"/>
    </row>
    <row r="60816" spans="13:13" ht="49.2" customHeight="1">
      <c r="M60816" s="85"/>
    </row>
    <row r="60817" spans="13:13" ht="49.2" customHeight="1">
      <c r="M60817" s="85"/>
    </row>
    <row r="60818" spans="13:13" ht="49.2" customHeight="1">
      <c r="M60818" s="85"/>
    </row>
    <row r="60819" spans="13:13" ht="49.2" customHeight="1">
      <c r="M60819" s="85"/>
    </row>
    <row r="60820" spans="13:13" ht="49.2" customHeight="1">
      <c r="M60820" s="85"/>
    </row>
    <row r="60821" spans="13:13" ht="49.2" customHeight="1">
      <c r="M60821" s="85"/>
    </row>
    <row r="60822" spans="13:13" ht="49.2" customHeight="1">
      <c r="M60822" s="85"/>
    </row>
    <row r="60823" spans="13:13" ht="49.2" customHeight="1">
      <c r="M60823" s="85"/>
    </row>
    <row r="60824" spans="13:13" ht="49.2" customHeight="1">
      <c r="M60824" s="85"/>
    </row>
    <row r="60825" spans="13:13" ht="49.2" customHeight="1">
      <c r="M60825" s="85"/>
    </row>
    <row r="60826" spans="13:13" ht="49.2" customHeight="1">
      <c r="M60826" s="85"/>
    </row>
    <row r="60827" spans="13:13" ht="49.2" customHeight="1">
      <c r="M60827" s="85"/>
    </row>
    <row r="60828" spans="13:13" ht="49.2" customHeight="1">
      <c r="M60828" s="85"/>
    </row>
    <row r="60829" spans="13:13" ht="49.2" customHeight="1">
      <c r="M60829" s="85"/>
    </row>
    <row r="60830" spans="13:13" ht="49.2" customHeight="1">
      <c r="M60830" s="85"/>
    </row>
    <row r="60831" spans="13:13" ht="49.2" customHeight="1">
      <c r="M60831" s="85"/>
    </row>
    <row r="60832" spans="13:13" ht="49.2" customHeight="1">
      <c r="M60832" s="85"/>
    </row>
    <row r="60833" spans="13:13" ht="49.2" customHeight="1">
      <c r="M60833" s="85"/>
    </row>
    <row r="60834" spans="13:13" ht="49.2" customHeight="1">
      <c r="M60834" s="85"/>
    </row>
    <row r="60835" spans="13:13" ht="49.2" customHeight="1">
      <c r="M60835" s="85"/>
    </row>
    <row r="60836" spans="13:13" ht="49.2" customHeight="1">
      <c r="M60836" s="85"/>
    </row>
    <row r="60837" spans="13:13" ht="49.2" customHeight="1">
      <c r="M60837" s="85"/>
    </row>
    <row r="60838" spans="13:13" ht="49.2" customHeight="1">
      <c r="M60838" s="85"/>
    </row>
    <row r="60839" spans="13:13" ht="49.2" customHeight="1">
      <c r="M60839" s="85"/>
    </row>
    <row r="60840" spans="13:13" ht="49.2" customHeight="1">
      <c r="M60840" s="85"/>
    </row>
    <row r="60841" spans="13:13" ht="49.2" customHeight="1">
      <c r="M60841" s="85"/>
    </row>
    <row r="60842" spans="13:13" ht="49.2" customHeight="1">
      <c r="M60842" s="85"/>
    </row>
    <row r="60843" spans="13:13" ht="49.2" customHeight="1">
      <c r="M60843" s="85"/>
    </row>
    <row r="60844" spans="13:13" ht="49.2" customHeight="1">
      <c r="M60844" s="85"/>
    </row>
    <row r="60845" spans="13:13" ht="49.2" customHeight="1">
      <c r="M60845" s="85"/>
    </row>
    <row r="60846" spans="13:13" ht="49.2" customHeight="1">
      <c r="M60846" s="85"/>
    </row>
    <row r="60847" spans="13:13" ht="49.2" customHeight="1">
      <c r="M60847" s="85"/>
    </row>
    <row r="60848" spans="13:13" ht="49.2" customHeight="1">
      <c r="M60848" s="85"/>
    </row>
    <row r="60849" spans="13:13" ht="49.2" customHeight="1">
      <c r="M60849" s="85"/>
    </row>
    <row r="60850" spans="13:13" ht="49.2" customHeight="1">
      <c r="M60850" s="85"/>
    </row>
    <row r="60851" spans="13:13" ht="49.2" customHeight="1">
      <c r="M60851" s="85"/>
    </row>
    <row r="60852" spans="13:13" ht="49.2" customHeight="1">
      <c r="M60852" s="85"/>
    </row>
    <row r="60853" spans="13:13" ht="49.2" customHeight="1">
      <c r="M60853" s="85"/>
    </row>
    <row r="60854" spans="13:13" ht="49.2" customHeight="1">
      <c r="M60854" s="85"/>
    </row>
    <row r="60855" spans="13:13" ht="49.2" customHeight="1">
      <c r="M60855" s="85"/>
    </row>
    <row r="60856" spans="13:13" ht="49.2" customHeight="1">
      <c r="M60856" s="85"/>
    </row>
    <row r="60857" spans="13:13" ht="49.2" customHeight="1">
      <c r="M60857" s="85"/>
    </row>
    <row r="60858" spans="13:13" ht="49.2" customHeight="1">
      <c r="M60858" s="85"/>
    </row>
    <row r="60859" spans="13:13" ht="49.2" customHeight="1">
      <c r="M60859" s="85"/>
    </row>
    <row r="60860" spans="13:13" ht="49.2" customHeight="1">
      <c r="M60860" s="85"/>
    </row>
    <row r="60861" spans="13:13" ht="49.2" customHeight="1">
      <c r="M60861" s="85"/>
    </row>
    <row r="60862" spans="13:13" ht="49.2" customHeight="1">
      <c r="M60862" s="85"/>
    </row>
    <row r="60863" spans="13:13" ht="49.2" customHeight="1">
      <c r="M60863" s="85"/>
    </row>
    <row r="60864" spans="13:13" ht="49.2" customHeight="1">
      <c r="M60864" s="85"/>
    </row>
    <row r="60865" spans="13:13" ht="49.2" customHeight="1">
      <c r="M60865" s="85"/>
    </row>
    <row r="60866" spans="13:13" ht="49.2" customHeight="1">
      <c r="M60866" s="85"/>
    </row>
    <row r="60867" spans="13:13" ht="49.2" customHeight="1">
      <c r="M60867" s="85"/>
    </row>
    <row r="60868" spans="13:13" ht="49.2" customHeight="1">
      <c r="M60868" s="85"/>
    </row>
    <row r="60869" spans="13:13" ht="49.2" customHeight="1">
      <c r="M60869" s="85"/>
    </row>
    <row r="60870" spans="13:13" ht="49.2" customHeight="1">
      <c r="M60870" s="85"/>
    </row>
    <row r="60871" spans="13:13" ht="49.2" customHeight="1">
      <c r="M60871" s="85"/>
    </row>
    <row r="60872" spans="13:13" ht="49.2" customHeight="1">
      <c r="M60872" s="85"/>
    </row>
    <row r="60873" spans="13:13" ht="49.2" customHeight="1">
      <c r="M60873" s="85"/>
    </row>
    <row r="60874" spans="13:13" ht="49.2" customHeight="1">
      <c r="M60874" s="85"/>
    </row>
    <row r="60875" spans="13:13" ht="49.2" customHeight="1">
      <c r="M60875" s="85"/>
    </row>
    <row r="60876" spans="13:13" ht="49.2" customHeight="1">
      <c r="M60876" s="85"/>
    </row>
    <row r="60877" spans="13:13" ht="49.2" customHeight="1">
      <c r="M60877" s="85"/>
    </row>
    <row r="60878" spans="13:13" ht="49.2" customHeight="1">
      <c r="M60878" s="85"/>
    </row>
    <row r="60879" spans="13:13" ht="49.2" customHeight="1">
      <c r="M60879" s="85"/>
    </row>
    <row r="60880" spans="13:13" ht="49.2" customHeight="1">
      <c r="M60880" s="85"/>
    </row>
    <row r="60881" spans="13:13" ht="49.2" customHeight="1">
      <c r="M60881" s="85"/>
    </row>
    <row r="60882" spans="13:13" ht="49.2" customHeight="1">
      <c r="M60882" s="85"/>
    </row>
    <row r="60883" spans="13:13" ht="49.2" customHeight="1">
      <c r="M60883" s="85"/>
    </row>
    <row r="60884" spans="13:13" ht="49.2" customHeight="1">
      <c r="M60884" s="85"/>
    </row>
    <row r="60885" spans="13:13" ht="49.2" customHeight="1">
      <c r="M60885" s="85"/>
    </row>
    <row r="60886" spans="13:13" ht="49.2" customHeight="1">
      <c r="M60886" s="85"/>
    </row>
    <row r="60887" spans="13:13" ht="49.2" customHeight="1">
      <c r="M60887" s="85"/>
    </row>
    <row r="60888" spans="13:13" ht="49.2" customHeight="1">
      <c r="M60888" s="85"/>
    </row>
    <row r="60889" spans="13:13" ht="49.2" customHeight="1">
      <c r="M60889" s="85"/>
    </row>
    <row r="60890" spans="13:13" ht="49.2" customHeight="1">
      <c r="M60890" s="85"/>
    </row>
    <row r="60891" spans="13:13" ht="49.2" customHeight="1">
      <c r="M60891" s="85"/>
    </row>
    <row r="60892" spans="13:13" ht="49.2" customHeight="1">
      <c r="M60892" s="85"/>
    </row>
    <row r="60893" spans="13:13" ht="49.2" customHeight="1">
      <c r="M60893" s="85"/>
    </row>
    <row r="60894" spans="13:13" ht="49.2" customHeight="1">
      <c r="M60894" s="85"/>
    </row>
    <row r="60895" spans="13:13" ht="49.2" customHeight="1">
      <c r="M60895" s="85"/>
    </row>
    <row r="60896" spans="13:13" ht="49.2" customHeight="1">
      <c r="M60896" s="85"/>
    </row>
    <row r="60897" spans="13:13" ht="49.2" customHeight="1">
      <c r="M60897" s="85"/>
    </row>
    <row r="60898" spans="13:13" ht="49.2" customHeight="1">
      <c r="M60898" s="85"/>
    </row>
    <row r="60899" spans="13:13" ht="49.2" customHeight="1">
      <c r="M60899" s="85"/>
    </row>
    <row r="60900" spans="13:13" ht="49.2" customHeight="1">
      <c r="M60900" s="85"/>
    </row>
    <row r="60901" spans="13:13" ht="49.2" customHeight="1">
      <c r="M60901" s="85"/>
    </row>
    <row r="60902" spans="13:13" ht="49.2" customHeight="1">
      <c r="M60902" s="85"/>
    </row>
    <row r="60903" spans="13:13" ht="49.2" customHeight="1">
      <c r="M60903" s="85"/>
    </row>
    <row r="60904" spans="13:13" ht="49.2" customHeight="1">
      <c r="M60904" s="85"/>
    </row>
    <row r="60905" spans="13:13" ht="49.2" customHeight="1">
      <c r="M60905" s="85"/>
    </row>
    <row r="60906" spans="13:13" ht="49.2" customHeight="1">
      <c r="M60906" s="85"/>
    </row>
    <row r="60907" spans="13:13" ht="49.2" customHeight="1">
      <c r="M60907" s="85"/>
    </row>
    <row r="60908" spans="13:13" ht="49.2" customHeight="1">
      <c r="M60908" s="85"/>
    </row>
    <row r="60909" spans="13:13" ht="49.2" customHeight="1">
      <c r="M60909" s="85"/>
    </row>
    <row r="60910" spans="13:13" ht="49.2" customHeight="1">
      <c r="M60910" s="85"/>
    </row>
    <row r="60911" spans="13:13" ht="49.2" customHeight="1">
      <c r="M60911" s="85"/>
    </row>
    <row r="60912" spans="13:13" ht="49.2" customHeight="1">
      <c r="M60912" s="85"/>
    </row>
    <row r="60913" spans="13:13" ht="49.2" customHeight="1">
      <c r="M60913" s="85"/>
    </row>
    <row r="60914" spans="13:13" ht="49.2" customHeight="1">
      <c r="M60914" s="85"/>
    </row>
    <row r="60915" spans="13:13" ht="49.2" customHeight="1">
      <c r="M60915" s="85"/>
    </row>
    <row r="60916" spans="13:13" ht="49.2" customHeight="1">
      <c r="M60916" s="85"/>
    </row>
    <row r="60917" spans="13:13" ht="49.2" customHeight="1">
      <c r="M60917" s="85"/>
    </row>
    <row r="60918" spans="13:13" ht="49.2" customHeight="1">
      <c r="M60918" s="85"/>
    </row>
    <row r="60919" spans="13:13" ht="49.2" customHeight="1">
      <c r="M60919" s="85"/>
    </row>
    <row r="60920" spans="13:13" ht="49.2" customHeight="1">
      <c r="M60920" s="85"/>
    </row>
    <row r="60921" spans="13:13" ht="49.2" customHeight="1">
      <c r="M60921" s="85"/>
    </row>
    <row r="60922" spans="13:13" ht="49.2" customHeight="1">
      <c r="M60922" s="85"/>
    </row>
    <row r="60923" spans="13:13" ht="49.2" customHeight="1">
      <c r="M60923" s="85"/>
    </row>
    <row r="60924" spans="13:13" ht="49.2" customHeight="1">
      <c r="M60924" s="85"/>
    </row>
    <row r="60925" spans="13:13" ht="49.2" customHeight="1">
      <c r="M60925" s="85"/>
    </row>
    <row r="60926" spans="13:13" ht="49.2" customHeight="1">
      <c r="M60926" s="85"/>
    </row>
    <row r="60927" spans="13:13" ht="49.2" customHeight="1">
      <c r="M60927" s="85"/>
    </row>
    <row r="60928" spans="13:13" ht="49.2" customHeight="1">
      <c r="M60928" s="85"/>
    </row>
    <row r="60929" spans="13:13" ht="49.2" customHeight="1">
      <c r="M60929" s="85"/>
    </row>
    <row r="60930" spans="13:13" ht="49.2" customHeight="1">
      <c r="M60930" s="85"/>
    </row>
    <row r="60931" spans="13:13" ht="49.2" customHeight="1">
      <c r="M60931" s="85"/>
    </row>
    <row r="60932" spans="13:13" ht="49.2" customHeight="1">
      <c r="M60932" s="85"/>
    </row>
    <row r="60933" spans="13:13" ht="49.2" customHeight="1">
      <c r="M60933" s="85"/>
    </row>
    <row r="60934" spans="13:13" ht="49.2" customHeight="1">
      <c r="M60934" s="85"/>
    </row>
    <row r="60935" spans="13:13" ht="49.2" customHeight="1">
      <c r="M60935" s="85"/>
    </row>
    <row r="60936" spans="13:13" ht="49.2" customHeight="1">
      <c r="M60936" s="85"/>
    </row>
    <row r="60937" spans="13:13" ht="49.2" customHeight="1">
      <c r="M60937" s="85"/>
    </row>
    <row r="60938" spans="13:13" ht="49.2" customHeight="1">
      <c r="M60938" s="85"/>
    </row>
    <row r="60939" spans="13:13" ht="49.2" customHeight="1">
      <c r="M60939" s="85"/>
    </row>
    <row r="60940" spans="13:13" ht="49.2" customHeight="1">
      <c r="M60940" s="85"/>
    </row>
    <row r="60941" spans="13:13" ht="49.2" customHeight="1">
      <c r="M60941" s="85"/>
    </row>
    <row r="60942" spans="13:13" ht="49.2" customHeight="1">
      <c r="M60942" s="85"/>
    </row>
    <row r="60943" spans="13:13" ht="49.2" customHeight="1">
      <c r="M60943" s="85"/>
    </row>
    <row r="60944" spans="13:13" ht="49.2" customHeight="1">
      <c r="M60944" s="85"/>
    </row>
    <row r="60945" spans="13:13" ht="49.2" customHeight="1">
      <c r="M60945" s="85"/>
    </row>
    <row r="60946" spans="13:13" ht="49.2" customHeight="1">
      <c r="M60946" s="85"/>
    </row>
    <row r="60947" spans="13:13" ht="49.2" customHeight="1">
      <c r="M60947" s="85"/>
    </row>
    <row r="60948" spans="13:13" ht="49.2" customHeight="1">
      <c r="M60948" s="85"/>
    </row>
    <row r="60949" spans="13:13" ht="49.2" customHeight="1">
      <c r="M60949" s="85"/>
    </row>
    <row r="60950" spans="13:13" ht="49.2" customHeight="1">
      <c r="M60950" s="85"/>
    </row>
    <row r="60951" spans="13:13" ht="49.2" customHeight="1">
      <c r="M60951" s="85"/>
    </row>
    <row r="60952" spans="13:13" ht="49.2" customHeight="1">
      <c r="M60952" s="85"/>
    </row>
    <row r="60953" spans="13:13" ht="49.2" customHeight="1">
      <c r="M60953" s="85"/>
    </row>
    <row r="60954" spans="13:13" ht="49.2" customHeight="1">
      <c r="M60954" s="85"/>
    </row>
    <row r="60955" spans="13:13" ht="49.2" customHeight="1">
      <c r="M60955" s="85"/>
    </row>
    <row r="60956" spans="13:13" ht="49.2" customHeight="1">
      <c r="M60956" s="85"/>
    </row>
    <row r="60957" spans="13:13" ht="49.2" customHeight="1">
      <c r="M60957" s="85"/>
    </row>
    <row r="60958" spans="13:13" ht="49.2" customHeight="1">
      <c r="M60958" s="85"/>
    </row>
    <row r="60959" spans="13:13" ht="49.2" customHeight="1">
      <c r="M60959" s="85"/>
    </row>
    <row r="60960" spans="13:13" ht="49.2" customHeight="1">
      <c r="M60960" s="85"/>
    </row>
    <row r="60961" spans="13:13" ht="49.2" customHeight="1">
      <c r="M60961" s="85"/>
    </row>
    <row r="60962" spans="13:13" ht="49.2" customHeight="1">
      <c r="M60962" s="85"/>
    </row>
    <row r="60963" spans="13:13" ht="49.2" customHeight="1">
      <c r="M60963" s="85"/>
    </row>
    <row r="60964" spans="13:13" ht="49.2" customHeight="1">
      <c r="M60964" s="85"/>
    </row>
    <row r="60965" spans="13:13" ht="49.2" customHeight="1">
      <c r="M60965" s="85"/>
    </row>
    <row r="60966" spans="13:13" ht="49.2" customHeight="1">
      <c r="M60966" s="85"/>
    </row>
    <row r="60967" spans="13:13" ht="49.2" customHeight="1">
      <c r="M60967" s="85"/>
    </row>
    <row r="60968" spans="13:13" ht="49.2" customHeight="1">
      <c r="M60968" s="85"/>
    </row>
    <row r="60969" spans="13:13" ht="49.2" customHeight="1">
      <c r="M60969" s="85"/>
    </row>
    <row r="60970" spans="13:13" ht="49.2" customHeight="1">
      <c r="M60970" s="85"/>
    </row>
    <row r="60971" spans="13:13" ht="49.2" customHeight="1">
      <c r="M60971" s="85"/>
    </row>
    <row r="60972" spans="13:13" ht="49.2" customHeight="1">
      <c r="M60972" s="85"/>
    </row>
    <row r="60973" spans="13:13" ht="49.2" customHeight="1">
      <c r="M60973" s="85"/>
    </row>
    <row r="60974" spans="13:13" ht="49.2" customHeight="1">
      <c r="M60974" s="85"/>
    </row>
    <row r="60975" spans="13:13" ht="49.2" customHeight="1">
      <c r="M60975" s="85"/>
    </row>
    <row r="60976" spans="13:13" ht="49.2" customHeight="1">
      <c r="M60976" s="85"/>
    </row>
    <row r="60977" spans="13:13" ht="49.2" customHeight="1">
      <c r="M60977" s="85"/>
    </row>
    <row r="60978" spans="13:13" ht="49.2" customHeight="1">
      <c r="M60978" s="85"/>
    </row>
    <row r="60979" spans="13:13" ht="49.2" customHeight="1">
      <c r="M60979" s="85"/>
    </row>
    <row r="60980" spans="13:13" ht="49.2" customHeight="1">
      <c r="M60980" s="85"/>
    </row>
    <row r="60981" spans="13:13" ht="49.2" customHeight="1">
      <c r="M60981" s="85"/>
    </row>
    <row r="60982" spans="13:13" ht="49.2" customHeight="1">
      <c r="M60982" s="85"/>
    </row>
    <row r="60983" spans="13:13" ht="49.2" customHeight="1">
      <c r="M60983" s="85"/>
    </row>
    <row r="60984" spans="13:13" ht="49.2" customHeight="1">
      <c r="M60984" s="85"/>
    </row>
    <row r="60985" spans="13:13" ht="49.2" customHeight="1">
      <c r="M60985" s="85"/>
    </row>
    <row r="60986" spans="13:13" ht="49.2" customHeight="1">
      <c r="M60986" s="85"/>
    </row>
    <row r="60987" spans="13:13" ht="49.2" customHeight="1">
      <c r="M60987" s="85"/>
    </row>
    <row r="60988" spans="13:13" ht="49.2" customHeight="1">
      <c r="M60988" s="85"/>
    </row>
    <row r="60989" spans="13:13" ht="49.2" customHeight="1">
      <c r="M60989" s="85"/>
    </row>
    <row r="60990" spans="13:13" ht="49.2" customHeight="1">
      <c r="M60990" s="85"/>
    </row>
    <row r="60991" spans="13:13" ht="49.2" customHeight="1">
      <c r="M60991" s="85"/>
    </row>
    <row r="60992" spans="13:13" ht="49.2" customHeight="1">
      <c r="M60992" s="85"/>
    </row>
    <row r="60993" spans="13:13" ht="49.2" customHeight="1">
      <c r="M60993" s="85"/>
    </row>
    <row r="60994" spans="13:13" ht="49.2" customHeight="1">
      <c r="M60994" s="85"/>
    </row>
    <row r="60995" spans="13:13" ht="49.2" customHeight="1">
      <c r="M60995" s="85"/>
    </row>
    <row r="60996" spans="13:13" ht="49.2" customHeight="1">
      <c r="M60996" s="85"/>
    </row>
    <row r="60997" spans="13:13" ht="49.2" customHeight="1">
      <c r="M60997" s="85"/>
    </row>
    <row r="60998" spans="13:13" ht="49.2" customHeight="1">
      <c r="M60998" s="85"/>
    </row>
    <row r="60999" spans="13:13" ht="49.2" customHeight="1">
      <c r="M60999" s="85"/>
    </row>
    <row r="61000" spans="13:13" ht="49.2" customHeight="1">
      <c r="M61000" s="85"/>
    </row>
    <row r="61001" spans="13:13" ht="49.2" customHeight="1">
      <c r="M61001" s="85"/>
    </row>
    <row r="61002" spans="13:13" ht="49.2" customHeight="1">
      <c r="M61002" s="85"/>
    </row>
    <row r="61003" spans="13:13" ht="49.2" customHeight="1">
      <c r="M61003" s="85"/>
    </row>
    <row r="61004" spans="13:13" ht="49.2" customHeight="1">
      <c r="M61004" s="85"/>
    </row>
    <row r="61005" spans="13:13" ht="49.2" customHeight="1">
      <c r="M61005" s="85"/>
    </row>
    <row r="61006" spans="13:13" ht="49.2" customHeight="1">
      <c r="M61006" s="85"/>
    </row>
    <row r="61007" spans="13:13" ht="49.2" customHeight="1">
      <c r="M61007" s="85"/>
    </row>
    <row r="61008" spans="13:13" ht="49.2" customHeight="1">
      <c r="M61008" s="85"/>
    </row>
    <row r="61009" spans="13:13" ht="49.2" customHeight="1">
      <c r="M61009" s="85"/>
    </row>
    <row r="61010" spans="13:13" ht="49.2" customHeight="1">
      <c r="M61010" s="85"/>
    </row>
    <row r="61011" spans="13:13" ht="49.2" customHeight="1">
      <c r="M61011" s="85"/>
    </row>
    <row r="61012" spans="13:13" ht="49.2" customHeight="1">
      <c r="M61012" s="85"/>
    </row>
    <row r="61013" spans="13:13" ht="49.2" customHeight="1">
      <c r="M61013" s="85"/>
    </row>
    <row r="61014" spans="13:13" ht="49.2" customHeight="1">
      <c r="M61014" s="85"/>
    </row>
    <row r="61015" spans="13:13" ht="49.2" customHeight="1">
      <c r="M61015" s="85"/>
    </row>
    <row r="61016" spans="13:13" ht="49.2" customHeight="1">
      <c r="M61016" s="85"/>
    </row>
    <row r="61017" spans="13:13" ht="49.2" customHeight="1">
      <c r="M61017" s="85"/>
    </row>
    <row r="61018" spans="13:13" ht="49.2" customHeight="1">
      <c r="M61018" s="85"/>
    </row>
    <row r="61019" spans="13:13" ht="49.2" customHeight="1">
      <c r="M61019" s="85"/>
    </row>
    <row r="61020" spans="13:13" ht="49.2" customHeight="1">
      <c r="M61020" s="85"/>
    </row>
    <row r="61021" spans="13:13" ht="49.2" customHeight="1">
      <c r="M61021" s="85"/>
    </row>
    <row r="61022" spans="13:13" ht="49.2" customHeight="1">
      <c r="M61022" s="85"/>
    </row>
    <row r="61023" spans="13:13" ht="49.2" customHeight="1">
      <c r="M61023" s="85"/>
    </row>
    <row r="61024" spans="13:13" ht="49.2" customHeight="1">
      <c r="M61024" s="85"/>
    </row>
    <row r="61025" spans="13:13" ht="49.2" customHeight="1">
      <c r="M61025" s="85"/>
    </row>
    <row r="61026" spans="13:13" ht="49.2" customHeight="1">
      <c r="M61026" s="85"/>
    </row>
    <row r="61027" spans="13:13" ht="49.2" customHeight="1">
      <c r="M61027" s="85"/>
    </row>
    <row r="61028" spans="13:13" ht="49.2" customHeight="1">
      <c r="M61028" s="85"/>
    </row>
    <row r="61029" spans="13:13" ht="49.2" customHeight="1">
      <c r="M61029" s="85"/>
    </row>
    <row r="61030" spans="13:13" ht="49.2" customHeight="1">
      <c r="M61030" s="85"/>
    </row>
    <row r="61031" spans="13:13" ht="49.2" customHeight="1">
      <c r="M61031" s="85"/>
    </row>
    <row r="61032" spans="13:13" ht="49.2" customHeight="1">
      <c r="M61032" s="85"/>
    </row>
    <row r="61033" spans="13:13" ht="49.2" customHeight="1">
      <c r="M61033" s="85"/>
    </row>
    <row r="61034" spans="13:13" ht="49.2" customHeight="1">
      <c r="M61034" s="85"/>
    </row>
    <row r="61035" spans="13:13" ht="49.2" customHeight="1">
      <c r="M61035" s="85"/>
    </row>
    <row r="61036" spans="13:13" ht="49.2" customHeight="1">
      <c r="M61036" s="85"/>
    </row>
    <row r="61037" spans="13:13" ht="49.2" customHeight="1">
      <c r="M61037" s="85"/>
    </row>
    <row r="61038" spans="13:13" ht="49.2" customHeight="1">
      <c r="M61038" s="85"/>
    </row>
    <row r="61039" spans="13:13" ht="49.2" customHeight="1">
      <c r="M61039" s="85"/>
    </row>
    <row r="61040" spans="13:13" ht="49.2" customHeight="1">
      <c r="M61040" s="85"/>
    </row>
    <row r="61041" spans="13:13" ht="49.2" customHeight="1">
      <c r="M61041" s="85"/>
    </row>
    <row r="61042" spans="13:13" ht="49.2" customHeight="1">
      <c r="M61042" s="85"/>
    </row>
    <row r="61043" spans="13:13" ht="49.2" customHeight="1">
      <c r="M61043" s="85"/>
    </row>
    <row r="61044" spans="13:13" ht="49.2" customHeight="1">
      <c r="M61044" s="85"/>
    </row>
    <row r="61045" spans="13:13" ht="49.2" customHeight="1">
      <c r="M61045" s="85"/>
    </row>
    <row r="61046" spans="13:13" ht="49.2" customHeight="1">
      <c r="M61046" s="85"/>
    </row>
    <row r="61047" spans="13:13" ht="49.2" customHeight="1">
      <c r="M61047" s="85"/>
    </row>
    <row r="61048" spans="13:13" ht="49.2" customHeight="1">
      <c r="M61048" s="85"/>
    </row>
    <row r="61049" spans="13:13" ht="49.2" customHeight="1">
      <c r="M61049" s="85"/>
    </row>
    <row r="61050" spans="13:13" ht="49.2" customHeight="1">
      <c r="M61050" s="85"/>
    </row>
    <row r="61051" spans="13:13" ht="49.2" customHeight="1">
      <c r="M61051" s="85"/>
    </row>
    <row r="61052" spans="13:13" ht="49.2" customHeight="1">
      <c r="M61052" s="85"/>
    </row>
    <row r="61053" spans="13:13" ht="49.2" customHeight="1">
      <c r="M61053" s="85"/>
    </row>
    <row r="61054" spans="13:13" ht="49.2" customHeight="1">
      <c r="M61054" s="85"/>
    </row>
    <row r="61055" spans="13:13" ht="49.2" customHeight="1">
      <c r="M61055" s="85"/>
    </row>
    <row r="61056" spans="13:13" ht="49.2" customHeight="1">
      <c r="M61056" s="85"/>
    </row>
    <row r="61057" spans="13:13" ht="49.2" customHeight="1">
      <c r="M61057" s="85"/>
    </row>
    <row r="61058" spans="13:13" ht="49.2" customHeight="1">
      <c r="M61058" s="85"/>
    </row>
    <row r="61059" spans="13:13" ht="49.2" customHeight="1">
      <c r="M61059" s="85"/>
    </row>
    <row r="61060" spans="13:13" ht="49.2" customHeight="1">
      <c r="M61060" s="85"/>
    </row>
    <row r="61061" spans="13:13" ht="49.2" customHeight="1">
      <c r="M61061" s="85"/>
    </row>
    <row r="61062" spans="13:13" ht="49.2" customHeight="1">
      <c r="M61062" s="85"/>
    </row>
    <row r="61063" spans="13:13" ht="49.2" customHeight="1">
      <c r="M61063" s="85"/>
    </row>
    <row r="61064" spans="13:13" ht="49.2" customHeight="1">
      <c r="M61064" s="85"/>
    </row>
    <row r="61065" spans="13:13" ht="49.2" customHeight="1">
      <c r="M61065" s="85"/>
    </row>
    <row r="61066" spans="13:13" ht="49.2" customHeight="1">
      <c r="M61066" s="85"/>
    </row>
    <row r="61067" spans="13:13" ht="49.2" customHeight="1">
      <c r="M61067" s="85"/>
    </row>
    <row r="61068" spans="13:13" ht="49.2" customHeight="1">
      <c r="M61068" s="85"/>
    </row>
    <row r="61069" spans="13:13" ht="49.2" customHeight="1">
      <c r="M61069" s="85"/>
    </row>
    <row r="61070" spans="13:13" ht="49.2" customHeight="1">
      <c r="M61070" s="85"/>
    </row>
    <row r="61071" spans="13:13" ht="49.2" customHeight="1">
      <c r="M61071" s="85"/>
    </row>
    <row r="61072" spans="13:13" ht="49.2" customHeight="1">
      <c r="M61072" s="85"/>
    </row>
    <row r="61073" spans="13:13" ht="49.2" customHeight="1">
      <c r="M61073" s="85"/>
    </row>
    <row r="61074" spans="13:13" ht="49.2" customHeight="1">
      <c r="M61074" s="85"/>
    </row>
    <row r="61075" spans="13:13" ht="49.2" customHeight="1">
      <c r="M61075" s="85"/>
    </row>
    <row r="61076" spans="13:13" ht="49.2" customHeight="1">
      <c r="M61076" s="85"/>
    </row>
    <row r="61077" spans="13:13" ht="49.2" customHeight="1">
      <c r="M61077" s="85"/>
    </row>
    <row r="61078" spans="13:13" ht="49.2" customHeight="1">
      <c r="M61078" s="85"/>
    </row>
    <row r="61079" spans="13:13" ht="49.2" customHeight="1">
      <c r="M61079" s="85"/>
    </row>
    <row r="61080" spans="13:13" ht="49.2" customHeight="1">
      <c r="M61080" s="85"/>
    </row>
    <row r="61081" spans="13:13" ht="49.2" customHeight="1">
      <c r="M61081" s="85"/>
    </row>
    <row r="61082" spans="13:13" ht="49.2" customHeight="1">
      <c r="M61082" s="85"/>
    </row>
    <row r="61083" spans="13:13" ht="49.2" customHeight="1">
      <c r="M61083" s="85"/>
    </row>
    <row r="61084" spans="13:13" ht="49.2" customHeight="1">
      <c r="M61084" s="85"/>
    </row>
    <row r="61085" spans="13:13" ht="49.2" customHeight="1">
      <c r="M61085" s="85"/>
    </row>
    <row r="61086" spans="13:13" ht="49.2" customHeight="1">
      <c r="M61086" s="85"/>
    </row>
    <row r="61087" spans="13:13" ht="49.2" customHeight="1">
      <c r="M61087" s="85"/>
    </row>
    <row r="61088" spans="13:13" ht="49.2" customHeight="1">
      <c r="M61088" s="85"/>
    </row>
    <row r="61089" spans="13:13" ht="49.2" customHeight="1">
      <c r="M61089" s="85"/>
    </row>
    <row r="61090" spans="13:13" ht="49.2" customHeight="1">
      <c r="M61090" s="85"/>
    </row>
    <row r="61091" spans="13:13" ht="49.2" customHeight="1">
      <c r="M61091" s="85"/>
    </row>
    <row r="61092" spans="13:13" ht="49.2" customHeight="1">
      <c r="M61092" s="85"/>
    </row>
    <row r="61093" spans="13:13" ht="49.2" customHeight="1">
      <c r="M61093" s="85"/>
    </row>
    <row r="61094" spans="13:13" ht="49.2" customHeight="1">
      <c r="M61094" s="85"/>
    </row>
    <row r="61095" spans="13:13" ht="49.2" customHeight="1">
      <c r="M61095" s="85"/>
    </row>
    <row r="61096" spans="13:13" ht="49.2" customHeight="1">
      <c r="M61096" s="85"/>
    </row>
    <row r="61097" spans="13:13" ht="49.2" customHeight="1">
      <c r="M61097" s="85"/>
    </row>
    <row r="61098" spans="13:13" ht="49.2" customHeight="1">
      <c r="M61098" s="85"/>
    </row>
    <row r="61099" spans="13:13" ht="49.2" customHeight="1">
      <c r="M61099" s="85"/>
    </row>
    <row r="61100" spans="13:13" ht="49.2" customHeight="1">
      <c r="M61100" s="85"/>
    </row>
    <row r="61101" spans="13:13" ht="49.2" customHeight="1">
      <c r="M61101" s="85"/>
    </row>
    <row r="61102" spans="13:13" ht="49.2" customHeight="1">
      <c r="M61102" s="85"/>
    </row>
    <row r="61103" spans="13:13" ht="49.2" customHeight="1">
      <c r="M61103" s="85"/>
    </row>
    <row r="61104" spans="13:13" ht="49.2" customHeight="1">
      <c r="M61104" s="85"/>
    </row>
    <row r="61105" spans="13:13" ht="49.2" customHeight="1">
      <c r="M61105" s="85"/>
    </row>
    <row r="61106" spans="13:13" ht="49.2" customHeight="1">
      <c r="M61106" s="85"/>
    </row>
    <row r="61107" spans="13:13" ht="49.2" customHeight="1">
      <c r="M61107" s="85"/>
    </row>
    <row r="61108" spans="13:13" ht="49.2" customHeight="1">
      <c r="M61108" s="85"/>
    </row>
    <row r="61109" spans="13:13" ht="49.2" customHeight="1">
      <c r="M61109" s="85"/>
    </row>
    <row r="61110" spans="13:13" ht="49.2" customHeight="1">
      <c r="M61110" s="85"/>
    </row>
    <row r="61111" spans="13:13" ht="49.2" customHeight="1">
      <c r="M61111" s="85"/>
    </row>
    <row r="61112" spans="13:13" ht="49.2" customHeight="1">
      <c r="M61112" s="85"/>
    </row>
    <row r="61113" spans="13:13" ht="49.2" customHeight="1">
      <c r="M61113" s="85"/>
    </row>
    <row r="61114" spans="13:13" ht="49.2" customHeight="1">
      <c r="M61114" s="85"/>
    </row>
    <row r="61115" spans="13:13" ht="49.2" customHeight="1">
      <c r="M61115" s="85"/>
    </row>
    <row r="61116" spans="13:13" ht="49.2" customHeight="1">
      <c r="M61116" s="85"/>
    </row>
    <row r="61117" spans="13:13" ht="49.2" customHeight="1">
      <c r="M61117" s="85"/>
    </row>
    <row r="61118" spans="13:13" ht="49.2" customHeight="1">
      <c r="M61118" s="85"/>
    </row>
    <row r="61119" spans="13:13" ht="49.2" customHeight="1">
      <c r="M61119" s="85"/>
    </row>
    <row r="61120" spans="13:13" ht="49.2" customHeight="1">
      <c r="M61120" s="85"/>
    </row>
    <row r="61121" spans="13:13" ht="49.2" customHeight="1">
      <c r="M61121" s="85"/>
    </row>
    <row r="61122" spans="13:13" ht="49.2" customHeight="1">
      <c r="M61122" s="85"/>
    </row>
    <row r="61123" spans="13:13" ht="49.2" customHeight="1">
      <c r="M61123" s="85"/>
    </row>
    <row r="61124" spans="13:13" ht="49.2" customHeight="1">
      <c r="M61124" s="85"/>
    </row>
    <row r="61125" spans="13:13" ht="49.2" customHeight="1">
      <c r="M61125" s="85"/>
    </row>
    <row r="61126" spans="13:13" ht="49.2" customHeight="1">
      <c r="M61126" s="85"/>
    </row>
    <row r="61127" spans="13:13" ht="49.2" customHeight="1">
      <c r="M61127" s="85"/>
    </row>
    <row r="61128" spans="13:13" ht="49.2" customHeight="1">
      <c r="M61128" s="85"/>
    </row>
    <row r="61129" spans="13:13" ht="49.2" customHeight="1">
      <c r="M61129" s="85"/>
    </row>
    <row r="61130" spans="13:13" ht="49.2" customHeight="1">
      <c r="M61130" s="85"/>
    </row>
    <row r="61131" spans="13:13" ht="49.2" customHeight="1">
      <c r="M61131" s="85"/>
    </row>
    <row r="61132" spans="13:13" ht="49.2" customHeight="1">
      <c r="M61132" s="85"/>
    </row>
    <row r="61133" spans="13:13" ht="49.2" customHeight="1">
      <c r="M61133" s="85"/>
    </row>
    <row r="61134" spans="13:13" ht="49.2" customHeight="1">
      <c r="M61134" s="85"/>
    </row>
    <row r="61135" spans="13:13" ht="49.2" customHeight="1">
      <c r="M61135" s="85"/>
    </row>
    <row r="61136" spans="13:13" ht="49.2" customHeight="1">
      <c r="M61136" s="85"/>
    </row>
    <row r="61137" spans="13:13" ht="49.2" customHeight="1">
      <c r="M61137" s="85"/>
    </row>
    <row r="61138" spans="13:13" ht="49.2" customHeight="1">
      <c r="M61138" s="85"/>
    </row>
    <row r="61139" spans="13:13" ht="49.2" customHeight="1">
      <c r="M61139" s="85"/>
    </row>
    <row r="61140" spans="13:13" ht="49.2" customHeight="1">
      <c r="M61140" s="85"/>
    </row>
    <row r="61141" spans="13:13" ht="49.2" customHeight="1">
      <c r="M61141" s="85"/>
    </row>
    <row r="61142" spans="13:13" ht="49.2" customHeight="1">
      <c r="M61142" s="85"/>
    </row>
    <row r="61143" spans="13:13" ht="49.2" customHeight="1">
      <c r="M61143" s="85"/>
    </row>
    <row r="61144" spans="13:13" ht="49.2" customHeight="1">
      <c r="M61144" s="85"/>
    </row>
    <row r="61145" spans="13:13" ht="49.2" customHeight="1">
      <c r="M61145" s="85"/>
    </row>
    <row r="61146" spans="13:13" ht="49.2" customHeight="1">
      <c r="M61146" s="85"/>
    </row>
    <row r="61147" spans="13:13" ht="49.2" customHeight="1">
      <c r="M61147" s="85"/>
    </row>
    <row r="61148" spans="13:13" ht="49.2" customHeight="1">
      <c r="M61148" s="85"/>
    </row>
    <row r="61149" spans="13:13" ht="49.2" customHeight="1">
      <c r="M61149" s="85"/>
    </row>
    <row r="61150" spans="13:13" ht="49.2" customHeight="1">
      <c r="M61150" s="85"/>
    </row>
    <row r="61151" spans="13:13" ht="49.2" customHeight="1">
      <c r="M61151" s="85"/>
    </row>
    <row r="61152" spans="13:13" ht="49.2" customHeight="1">
      <c r="M61152" s="85"/>
    </row>
    <row r="61153" spans="13:13" ht="49.2" customHeight="1">
      <c r="M61153" s="85"/>
    </row>
    <row r="61154" spans="13:13" ht="49.2" customHeight="1">
      <c r="M61154" s="85"/>
    </row>
    <row r="61155" spans="13:13" ht="49.2" customHeight="1">
      <c r="M61155" s="85"/>
    </row>
    <row r="61156" spans="13:13" ht="49.2" customHeight="1">
      <c r="M61156" s="85"/>
    </row>
    <row r="61157" spans="13:13" ht="49.2" customHeight="1">
      <c r="M61157" s="85"/>
    </row>
    <row r="61158" spans="13:13" ht="49.2" customHeight="1">
      <c r="M61158" s="85"/>
    </row>
    <row r="61159" spans="13:13" ht="49.2" customHeight="1">
      <c r="M61159" s="85"/>
    </row>
    <row r="61160" spans="13:13" ht="49.2" customHeight="1">
      <c r="M61160" s="85"/>
    </row>
    <row r="61161" spans="13:13" ht="49.2" customHeight="1">
      <c r="M61161" s="85"/>
    </row>
    <row r="61162" spans="13:13" ht="49.2" customHeight="1">
      <c r="M61162" s="85"/>
    </row>
    <row r="61163" spans="13:13" ht="49.2" customHeight="1">
      <c r="M61163" s="85"/>
    </row>
    <row r="61164" spans="13:13" ht="49.2" customHeight="1">
      <c r="M61164" s="85"/>
    </row>
    <row r="61165" spans="13:13" ht="49.2" customHeight="1">
      <c r="M61165" s="85"/>
    </row>
    <row r="61166" spans="13:13" ht="49.2" customHeight="1">
      <c r="M61166" s="85"/>
    </row>
    <row r="61167" spans="13:13" ht="49.2" customHeight="1">
      <c r="M61167" s="85"/>
    </row>
    <row r="61168" spans="13:13" ht="49.2" customHeight="1">
      <c r="M61168" s="85"/>
    </row>
    <row r="61169" spans="13:13" ht="49.2" customHeight="1">
      <c r="M61169" s="85"/>
    </row>
    <row r="61170" spans="13:13" ht="49.2" customHeight="1">
      <c r="M61170" s="85"/>
    </row>
    <row r="61171" spans="13:13" ht="49.2" customHeight="1">
      <c r="M61171" s="85"/>
    </row>
    <row r="61172" spans="13:13" ht="49.2" customHeight="1">
      <c r="M61172" s="85"/>
    </row>
    <row r="61173" spans="13:13" ht="49.2" customHeight="1">
      <c r="M61173" s="85"/>
    </row>
    <row r="61174" spans="13:13" ht="49.2" customHeight="1">
      <c r="M61174" s="85"/>
    </row>
    <row r="61175" spans="13:13" ht="49.2" customHeight="1">
      <c r="M61175" s="85"/>
    </row>
    <row r="61176" spans="13:13" ht="49.2" customHeight="1">
      <c r="M61176" s="85"/>
    </row>
    <row r="61177" spans="13:13" ht="49.2" customHeight="1">
      <c r="M61177" s="85"/>
    </row>
    <row r="61178" spans="13:13" ht="49.2" customHeight="1">
      <c r="M61178" s="85"/>
    </row>
    <row r="61179" spans="13:13" ht="49.2" customHeight="1">
      <c r="M61179" s="85"/>
    </row>
    <row r="61180" spans="13:13" ht="49.2" customHeight="1">
      <c r="M61180" s="85"/>
    </row>
    <row r="61181" spans="13:13" ht="49.2" customHeight="1">
      <c r="M61181" s="85"/>
    </row>
    <row r="61182" spans="13:13" ht="49.2" customHeight="1">
      <c r="M61182" s="85"/>
    </row>
    <row r="61183" spans="13:13" ht="49.2" customHeight="1">
      <c r="M61183" s="85"/>
    </row>
    <row r="61184" spans="13:13" ht="49.2" customHeight="1">
      <c r="M61184" s="85"/>
    </row>
    <row r="61185" spans="13:13" ht="49.2" customHeight="1">
      <c r="M61185" s="85"/>
    </row>
    <row r="61186" spans="13:13" ht="49.2" customHeight="1">
      <c r="M61186" s="85"/>
    </row>
    <row r="61187" spans="13:13" ht="49.2" customHeight="1">
      <c r="M61187" s="85"/>
    </row>
    <row r="61188" spans="13:13" ht="49.2" customHeight="1">
      <c r="M61188" s="85"/>
    </row>
    <row r="61189" spans="13:13" ht="49.2" customHeight="1">
      <c r="M61189" s="85"/>
    </row>
    <row r="61190" spans="13:13" ht="49.2" customHeight="1">
      <c r="M61190" s="85"/>
    </row>
    <row r="61191" spans="13:13" ht="49.2" customHeight="1">
      <c r="M61191" s="85"/>
    </row>
    <row r="61192" spans="13:13" ht="49.2" customHeight="1">
      <c r="M61192" s="85"/>
    </row>
    <row r="61193" spans="13:13" ht="49.2" customHeight="1">
      <c r="M61193" s="85"/>
    </row>
    <row r="61194" spans="13:13" ht="49.2" customHeight="1">
      <c r="M61194" s="85"/>
    </row>
    <row r="61195" spans="13:13" ht="49.2" customHeight="1">
      <c r="M61195" s="85"/>
    </row>
    <row r="61196" spans="13:13" ht="49.2" customHeight="1">
      <c r="M61196" s="85"/>
    </row>
    <row r="61197" spans="13:13" ht="49.2" customHeight="1">
      <c r="M61197" s="85"/>
    </row>
    <row r="61198" spans="13:13" ht="49.2" customHeight="1">
      <c r="M61198" s="85"/>
    </row>
    <row r="61199" spans="13:13" ht="49.2" customHeight="1">
      <c r="M61199" s="85"/>
    </row>
    <row r="61200" spans="13:13" ht="49.2" customHeight="1">
      <c r="M61200" s="85"/>
    </row>
    <row r="61201" spans="13:13" ht="49.2" customHeight="1">
      <c r="M61201" s="85"/>
    </row>
    <row r="61202" spans="13:13" ht="49.2" customHeight="1">
      <c r="M61202" s="85"/>
    </row>
    <row r="61203" spans="13:13" ht="49.2" customHeight="1">
      <c r="M61203" s="85"/>
    </row>
    <row r="61204" spans="13:13" ht="49.2" customHeight="1">
      <c r="M61204" s="85"/>
    </row>
    <row r="61205" spans="13:13" ht="49.2" customHeight="1">
      <c r="M61205" s="85"/>
    </row>
    <row r="61206" spans="13:13" ht="49.2" customHeight="1">
      <c r="M61206" s="85"/>
    </row>
    <row r="61207" spans="13:13" ht="49.2" customHeight="1">
      <c r="M61207" s="85"/>
    </row>
    <row r="61208" spans="13:13" ht="49.2" customHeight="1">
      <c r="M61208" s="85"/>
    </row>
    <row r="61209" spans="13:13" ht="49.2" customHeight="1">
      <c r="M61209" s="85"/>
    </row>
    <row r="61210" spans="13:13" ht="49.2" customHeight="1">
      <c r="M61210" s="85"/>
    </row>
    <row r="61211" spans="13:13" ht="49.2" customHeight="1">
      <c r="M61211" s="85"/>
    </row>
    <row r="61212" spans="13:13" ht="49.2" customHeight="1">
      <c r="M61212" s="85"/>
    </row>
    <row r="61213" spans="13:13" ht="49.2" customHeight="1">
      <c r="M61213" s="85"/>
    </row>
    <row r="61214" spans="13:13" ht="49.2" customHeight="1">
      <c r="M61214" s="85"/>
    </row>
    <row r="61215" spans="13:13" ht="49.2" customHeight="1">
      <c r="M61215" s="85"/>
    </row>
    <row r="61216" spans="13:13" ht="49.2" customHeight="1">
      <c r="M61216" s="85"/>
    </row>
    <row r="61217" spans="13:13" ht="49.2" customHeight="1">
      <c r="M61217" s="85"/>
    </row>
    <row r="61218" spans="13:13" ht="49.2" customHeight="1">
      <c r="M61218" s="85"/>
    </row>
    <row r="61219" spans="13:13" ht="49.2" customHeight="1">
      <c r="M61219" s="85"/>
    </row>
    <row r="61220" spans="13:13" ht="49.2" customHeight="1">
      <c r="M61220" s="85"/>
    </row>
    <row r="61221" spans="13:13" ht="49.2" customHeight="1">
      <c r="M61221" s="85"/>
    </row>
    <row r="61222" spans="13:13" ht="49.2" customHeight="1">
      <c r="M61222" s="85"/>
    </row>
    <row r="61223" spans="13:13" ht="49.2" customHeight="1">
      <c r="M61223" s="85"/>
    </row>
    <row r="61224" spans="13:13" ht="49.2" customHeight="1">
      <c r="M61224" s="85"/>
    </row>
    <row r="61225" spans="13:13" ht="49.2" customHeight="1">
      <c r="M61225" s="85"/>
    </row>
    <row r="61226" spans="13:13" ht="49.2" customHeight="1">
      <c r="M61226" s="85"/>
    </row>
    <row r="61227" spans="13:13" ht="49.2" customHeight="1">
      <c r="M61227" s="85"/>
    </row>
    <row r="61228" spans="13:13" ht="49.2" customHeight="1">
      <c r="M61228" s="85"/>
    </row>
    <row r="61229" spans="13:13" ht="49.2" customHeight="1">
      <c r="M61229" s="85"/>
    </row>
    <row r="61230" spans="13:13" ht="49.2" customHeight="1">
      <c r="M61230" s="85"/>
    </row>
    <row r="61231" spans="13:13" ht="49.2" customHeight="1">
      <c r="M61231" s="85"/>
    </row>
    <row r="61232" spans="13:13" ht="49.2" customHeight="1">
      <c r="M61232" s="85"/>
    </row>
    <row r="61233" spans="13:13" ht="49.2" customHeight="1">
      <c r="M61233" s="85"/>
    </row>
    <row r="61234" spans="13:13" ht="49.2" customHeight="1">
      <c r="M61234" s="85"/>
    </row>
    <row r="61235" spans="13:13" ht="49.2" customHeight="1">
      <c r="M61235" s="85"/>
    </row>
    <row r="61236" spans="13:13" ht="49.2" customHeight="1">
      <c r="M61236" s="85"/>
    </row>
    <row r="61237" spans="13:13" ht="49.2" customHeight="1">
      <c r="M61237" s="85"/>
    </row>
    <row r="61238" spans="13:13" ht="49.2" customHeight="1">
      <c r="M61238" s="85"/>
    </row>
    <row r="61239" spans="13:13" ht="49.2" customHeight="1">
      <c r="M61239" s="85"/>
    </row>
    <row r="61240" spans="13:13" ht="49.2" customHeight="1">
      <c r="M61240" s="85"/>
    </row>
    <row r="61241" spans="13:13" ht="49.2" customHeight="1">
      <c r="M61241" s="85"/>
    </row>
    <row r="61242" spans="13:13" ht="49.2" customHeight="1">
      <c r="M61242" s="85"/>
    </row>
    <row r="61243" spans="13:13" ht="49.2" customHeight="1">
      <c r="M61243" s="85"/>
    </row>
    <row r="61244" spans="13:13" ht="49.2" customHeight="1">
      <c r="M61244" s="85"/>
    </row>
    <row r="61245" spans="13:13" ht="49.2" customHeight="1">
      <c r="M61245" s="85"/>
    </row>
    <row r="61246" spans="13:13" ht="49.2" customHeight="1">
      <c r="M61246" s="85"/>
    </row>
    <row r="61247" spans="13:13" ht="49.2" customHeight="1">
      <c r="M61247" s="85"/>
    </row>
    <row r="61248" spans="13:13" ht="49.2" customHeight="1">
      <c r="M61248" s="85"/>
    </row>
    <row r="61249" spans="13:13" ht="49.2" customHeight="1">
      <c r="M61249" s="85"/>
    </row>
    <row r="61250" spans="13:13" ht="49.2" customHeight="1">
      <c r="M61250" s="85"/>
    </row>
    <row r="61251" spans="13:13" ht="49.2" customHeight="1">
      <c r="M61251" s="85"/>
    </row>
    <row r="61252" spans="13:13" ht="49.2" customHeight="1">
      <c r="M61252" s="85"/>
    </row>
    <row r="61253" spans="13:13" ht="49.2" customHeight="1">
      <c r="M61253" s="85"/>
    </row>
    <row r="61254" spans="13:13" ht="49.2" customHeight="1">
      <c r="M61254" s="85"/>
    </row>
    <row r="61255" spans="13:13" ht="49.2" customHeight="1">
      <c r="M61255" s="85"/>
    </row>
    <row r="61256" spans="13:13" ht="49.2" customHeight="1">
      <c r="M61256" s="85"/>
    </row>
    <row r="61257" spans="13:13" ht="49.2" customHeight="1">
      <c r="M61257" s="85"/>
    </row>
    <row r="61258" spans="13:13" ht="49.2" customHeight="1">
      <c r="M61258" s="85"/>
    </row>
    <row r="61259" spans="13:13" ht="49.2" customHeight="1">
      <c r="M61259" s="85"/>
    </row>
    <row r="61260" spans="13:13" ht="49.2" customHeight="1">
      <c r="M61260" s="85"/>
    </row>
    <row r="61261" spans="13:13" ht="49.2" customHeight="1">
      <c r="M61261" s="85"/>
    </row>
    <row r="61262" spans="13:13" ht="49.2" customHeight="1">
      <c r="M61262" s="85"/>
    </row>
    <row r="61263" spans="13:13" ht="49.2" customHeight="1">
      <c r="M61263" s="85"/>
    </row>
    <row r="61264" spans="13:13" ht="49.2" customHeight="1">
      <c r="M61264" s="85"/>
    </row>
    <row r="61265" spans="13:13" ht="49.2" customHeight="1">
      <c r="M61265" s="85"/>
    </row>
    <row r="61266" spans="13:13" ht="49.2" customHeight="1">
      <c r="M61266" s="85"/>
    </row>
    <row r="61267" spans="13:13" ht="49.2" customHeight="1">
      <c r="M61267" s="85"/>
    </row>
    <row r="61268" spans="13:13" ht="49.2" customHeight="1">
      <c r="M61268" s="85"/>
    </row>
    <row r="61269" spans="13:13" ht="49.2" customHeight="1">
      <c r="M61269" s="85"/>
    </row>
    <row r="61270" spans="13:13" ht="49.2" customHeight="1">
      <c r="M61270" s="85"/>
    </row>
    <row r="61271" spans="13:13" ht="49.2" customHeight="1">
      <c r="M61271" s="85"/>
    </row>
    <row r="61272" spans="13:13" ht="49.2" customHeight="1">
      <c r="M61272" s="85"/>
    </row>
    <row r="61273" spans="13:13" ht="49.2" customHeight="1">
      <c r="M61273" s="85"/>
    </row>
    <row r="61274" spans="13:13" ht="49.2" customHeight="1">
      <c r="M61274" s="85"/>
    </row>
    <row r="61275" spans="13:13" ht="49.2" customHeight="1">
      <c r="M61275" s="85"/>
    </row>
    <row r="61276" spans="13:13" ht="49.2" customHeight="1">
      <c r="M61276" s="85"/>
    </row>
    <row r="61277" spans="13:13" ht="49.2" customHeight="1">
      <c r="M61277" s="85"/>
    </row>
    <row r="61278" spans="13:13" ht="49.2" customHeight="1">
      <c r="M61278" s="85"/>
    </row>
    <row r="61279" spans="13:13" ht="49.2" customHeight="1">
      <c r="M61279" s="85"/>
    </row>
    <row r="61280" spans="13:13" ht="49.2" customHeight="1">
      <c r="M61280" s="85"/>
    </row>
    <row r="61281" spans="13:13" ht="49.2" customHeight="1">
      <c r="M61281" s="85"/>
    </row>
    <row r="61282" spans="13:13" ht="49.2" customHeight="1">
      <c r="M61282" s="85"/>
    </row>
    <row r="61283" spans="13:13" ht="49.2" customHeight="1">
      <c r="M61283" s="85"/>
    </row>
    <row r="61284" spans="13:13" ht="49.2" customHeight="1">
      <c r="M61284" s="85"/>
    </row>
    <row r="61285" spans="13:13" ht="49.2" customHeight="1">
      <c r="M61285" s="85"/>
    </row>
    <row r="61286" spans="13:13" ht="49.2" customHeight="1">
      <c r="M61286" s="85"/>
    </row>
    <row r="61287" spans="13:13" ht="49.2" customHeight="1">
      <c r="M61287" s="85"/>
    </row>
    <row r="61288" spans="13:13" ht="49.2" customHeight="1">
      <c r="M61288" s="85"/>
    </row>
    <row r="61289" spans="13:13" ht="49.2" customHeight="1">
      <c r="M61289" s="85"/>
    </row>
    <row r="61290" spans="13:13" ht="49.2" customHeight="1">
      <c r="M61290" s="85"/>
    </row>
    <row r="61291" spans="13:13" ht="49.2" customHeight="1">
      <c r="M61291" s="85"/>
    </row>
    <row r="61292" spans="13:13" ht="49.2" customHeight="1">
      <c r="M61292" s="85"/>
    </row>
    <row r="61293" spans="13:13" ht="49.2" customHeight="1">
      <c r="M61293" s="85"/>
    </row>
    <row r="61294" spans="13:13" ht="49.2" customHeight="1">
      <c r="M61294" s="85"/>
    </row>
    <row r="61295" spans="13:13" ht="49.2" customHeight="1">
      <c r="M61295" s="85"/>
    </row>
    <row r="61296" spans="13:13" ht="49.2" customHeight="1">
      <c r="M61296" s="85"/>
    </row>
    <row r="61297" spans="13:13" ht="49.2" customHeight="1">
      <c r="M61297" s="85"/>
    </row>
    <row r="61298" spans="13:13" ht="49.2" customHeight="1">
      <c r="M61298" s="85"/>
    </row>
    <row r="61299" spans="13:13" ht="49.2" customHeight="1">
      <c r="M61299" s="85"/>
    </row>
    <row r="61300" spans="13:13" ht="49.2" customHeight="1">
      <c r="M61300" s="85"/>
    </row>
    <row r="61301" spans="13:13" ht="49.2" customHeight="1">
      <c r="M61301" s="85"/>
    </row>
    <row r="61302" spans="13:13" ht="49.2" customHeight="1">
      <c r="M61302" s="85"/>
    </row>
    <row r="61303" spans="13:13" ht="49.2" customHeight="1">
      <c r="M61303" s="85"/>
    </row>
    <row r="61304" spans="13:13" ht="49.2" customHeight="1">
      <c r="M61304" s="85"/>
    </row>
    <row r="61305" spans="13:13" ht="49.2" customHeight="1">
      <c r="M61305" s="85"/>
    </row>
    <row r="61306" spans="13:13" ht="49.2" customHeight="1">
      <c r="M61306" s="85"/>
    </row>
    <row r="61307" spans="13:13" ht="49.2" customHeight="1">
      <c r="M61307" s="85"/>
    </row>
    <row r="61308" spans="13:13" ht="49.2" customHeight="1">
      <c r="M61308" s="85"/>
    </row>
    <row r="61309" spans="13:13" ht="49.2" customHeight="1">
      <c r="M61309" s="85"/>
    </row>
    <row r="61310" spans="13:13" ht="49.2" customHeight="1">
      <c r="M61310" s="85"/>
    </row>
    <row r="61311" spans="13:13" ht="49.2" customHeight="1">
      <c r="M61311" s="85"/>
    </row>
    <row r="61312" spans="13:13" ht="49.2" customHeight="1">
      <c r="M61312" s="85"/>
    </row>
    <row r="61313" spans="13:13" ht="49.2" customHeight="1">
      <c r="M61313" s="85"/>
    </row>
    <row r="61314" spans="13:13" ht="49.2" customHeight="1">
      <c r="M61314" s="85"/>
    </row>
    <row r="61315" spans="13:13" ht="49.2" customHeight="1">
      <c r="M61315" s="85"/>
    </row>
    <row r="61316" spans="13:13" ht="49.2" customHeight="1">
      <c r="M61316" s="85"/>
    </row>
    <row r="61317" spans="13:13" ht="49.2" customHeight="1">
      <c r="M61317" s="85"/>
    </row>
    <row r="61318" spans="13:13" ht="49.2" customHeight="1">
      <c r="M61318" s="85"/>
    </row>
    <row r="61319" spans="13:13" ht="49.2" customHeight="1">
      <c r="M61319" s="85"/>
    </row>
    <row r="61320" spans="13:13" ht="49.2" customHeight="1">
      <c r="M61320" s="85"/>
    </row>
    <row r="61321" spans="13:13" ht="49.2" customHeight="1">
      <c r="M61321" s="85"/>
    </row>
    <row r="61322" spans="13:13" ht="49.2" customHeight="1">
      <c r="M61322" s="85"/>
    </row>
    <row r="61323" spans="13:13" ht="49.2" customHeight="1">
      <c r="M61323" s="85"/>
    </row>
    <row r="61324" spans="13:13" ht="49.2" customHeight="1">
      <c r="M61324" s="85"/>
    </row>
    <row r="61325" spans="13:13" ht="49.2" customHeight="1">
      <c r="M61325" s="85"/>
    </row>
    <row r="61326" spans="13:13" ht="49.2" customHeight="1">
      <c r="M61326" s="85"/>
    </row>
    <row r="61327" spans="13:13" ht="49.2" customHeight="1">
      <c r="M61327" s="85"/>
    </row>
    <row r="61328" spans="13:13" ht="49.2" customHeight="1">
      <c r="M61328" s="85"/>
    </row>
    <row r="61329" spans="13:13" ht="49.2" customHeight="1">
      <c r="M61329" s="85"/>
    </row>
    <row r="61330" spans="13:13" ht="49.2" customHeight="1">
      <c r="M61330" s="85"/>
    </row>
    <row r="61331" spans="13:13" ht="49.2" customHeight="1">
      <c r="M61331" s="85"/>
    </row>
    <row r="61332" spans="13:13" ht="49.2" customHeight="1">
      <c r="M61332" s="85"/>
    </row>
    <row r="61333" spans="13:13" ht="49.2" customHeight="1">
      <c r="M61333" s="85"/>
    </row>
    <row r="61334" spans="13:13" ht="49.2" customHeight="1">
      <c r="M61334" s="85"/>
    </row>
    <row r="61335" spans="13:13" ht="49.2" customHeight="1">
      <c r="M61335" s="85"/>
    </row>
    <row r="61336" spans="13:13" ht="49.2" customHeight="1">
      <c r="M61336" s="85"/>
    </row>
    <row r="61337" spans="13:13" ht="49.2" customHeight="1">
      <c r="M61337" s="85"/>
    </row>
    <row r="61338" spans="13:13" ht="49.2" customHeight="1">
      <c r="M61338" s="85"/>
    </row>
    <row r="61339" spans="13:13" ht="49.2" customHeight="1">
      <c r="M61339" s="85"/>
    </row>
    <row r="61340" spans="13:13" ht="49.2" customHeight="1">
      <c r="M61340" s="85"/>
    </row>
    <row r="61341" spans="13:13" ht="49.2" customHeight="1">
      <c r="M61341" s="85"/>
    </row>
    <row r="61342" spans="13:13" ht="49.2" customHeight="1">
      <c r="M61342" s="85"/>
    </row>
    <row r="61343" spans="13:13" ht="49.2" customHeight="1">
      <c r="M61343" s="85"/>
    </row>
    <row r="61344" spans="13:13" ht="49.2" customHeight="1">
      <c r="M61344" s="85"/>
    </row>
    <row r="61345" spans="13:13" ht="49.2" customHeight="1">
      <c r="M61345" s="85"/>
    </row>
    <row r="61346" spans="13:13" ht="49.2" customHeight="1">
      <c r="M61346" s="85"/>
    </row>
    <row r="61347" spans="13:13" ht="49.2" customHeight="1">
      <c r="M61347" s="85"/>
    </row>
    <row r="61348" spans="13:13" ht="49.2" customHeight="1">
      <c r="M61348" s="85"/>
    </row>
    <row r="61349" spans="13:13" ht="49.2" customHeight="1">
      <c r="M61349" s="85"/>
    </row>
    <row r="61350" spans="13:13" ht="49.2" customHeight="1">
      <c r="M61350" s="85"/>
    </row>
    <row r="61351" spans="13:13" ht="49.2" customHeight="1">
      <c r="M61351" s="85"/>
    </row>
    <row r="61352" spans="13:13" ht="49.2" customHeight="1">
      <c r="M61352" s="85"/>
    </row>
    <row r="61353" spans="13:13" ht="49.2" customHeight="1">
      <c r="M61353" s="85"/>
    </row>
    <row r="61354" spans="13:13" ht="49.2" customHeight="1">
      <c r="M61354" s="85"/>
    </row>
    <row r="61355" spans="13:13" ht="49.2" customHeight="1">
      <c r="M61355" s="85"/>
    </row>
    <row r="61356" spans="13:13" ht="49.2" customHeight="1">
      <c r="M61356" s="85"/>
    </row>
    <row r="61357" spans="13:13" ht="49.2" customHeight="1">
      <c r="M61357" s="85"/>
    </row>
    <row r="61358" spans="13:13" ht="49.2" customHeight="1">
      <c r="M61358" s="85"/>
    </row>
    <row r="61359" spans="13:13" ht="49.2" customHeight="1">
      <c r="M61359" s="85"/>
    </row>
    <row r="61360" spans="13:13" ht="49.2" customHeight="1">
      <c r="M61360" s="85"/>
    </row>
    <row r="61361" spans="13:13" ht="49.2" customHeight="1">
      <c r="M61361" s="85"/>
    </row>
    <row r="61362" spans="13:13" ht="49.2" customHeight="1">
      <c r="M61362" s="85"/>
    </row>
    <row r="61363" spans="13:13" ht="49.2" customHeight="1">
      <c r="M61363" s="85"/>
    </row>
    <row r="61364" spans="13:13" ht="49.2" customHeight="1">
      <c r="M61364" s="85"/>
    </row>
    <row r="61365" spans="13:13" ht="49.2" customHeight="1">
      <c r="M61365" s="85"/>
    </row>
    <row r="61366" spans="13:13" ht="49.2" customHeight="1">
      <c r="M61366" s="85"/>
    </row>
    <row r="61367" spans="13:13" ht="49.2" customHeight="1">
      <c r="M61367" s="85"/>
    </row>
    <row r="61368" spans="13:13" ht="49.2" customHeight="1">
      <c r="M61368" s="85"/>
    </row>
    <row r="61369" spans="13:13" ht="49.2" customHeight="1">
      <c r="M61369" s="85"/>
    </row>
    <row r="61370" spans="13:13" ht="49.2" customHeight="1">
      <c r="M61370" s="85"/>
    </row>
    <row r="61371" spans="13:13" ht="49.2" customHeight="1">
      <c r="M61371" s="85"/>
    </row>
    <row r="61372" spans="13:13" ht="49.2" customHeight="1">
      <c r="M61372" s="85"/>
    </row>
    <row r="61373" spans="13:13" ht="49.2" customHeight="1">
      <c r="M61373" s="85"/>
    </row>
    <row r="61374" spans="13:13" ht="49.2" customHeight="1">
      <c r="M61374" s="85"/>
    </row>
    <row r="61375" spans="13:13" ht="49.2" customHeight="1">
      <c r="M61375" s="85"/>
    </row>
    <row r="61376" spans="13:13" ht="49.2" customHeight="1">
      <c r="M61376" s="85"/>
    </row>
    <row r="61377" spans="13:13" ht="49.2" customHeight="1">
      <c r="M61377" s="85"/>
    </row>
    <row r="61378" spans="13:13" ht="49.2" customHeight="1">
      <c r="M61378" s="85"/>
    </row>
    <row r="61379" spans="13:13" ht="49.2" customHeight="1">
      <c r="M61379" s="85"/>
    </row>
    <row r="61380" spans="13:13" ht="49.2" customHeight="1">
      <c r="M61380" s="85"/>
    </row>
    <row r="61381" spans="13:13" ht="49.2" customHeight="1">
      <c r="M61381" s="85"/>
    </row>
    <row r="61382" spans="13:13" ht="49.2" customHeight="1">
      <c r="M61382" s="85"/>
    </row>
    <row r="61383" spans="13:13" ht="49.2" customHeight="1">
      <c r="M61383" s="85"/>
    </row>
    <row r="61384" spans="13:13" ht="49.2" customHeight="1">
      <c r="M61384" s="85"/>
    </row>
    <row r="61385" spans="13:13" ht="49.2" customHeight="1">
      <c r="M61385" s="85"/>
    </row>
    <row r="61386" spans="13:13" ht="49.2" customHeight="1">
      <c r="M61386" s="85"/>
    </row>
    <row r="61387" spans="13:13" ht="49.2" customHeight="1">
      <c r="M61387" s="85"/>
    </row>
    <row r="61388" spans="13:13" ht="49.2" customHeight="1">
      <c r="M61388" s="85"/>
    </row>
    <row r="61389" spans="13:13" ht="49.2" customHeight="1">
      <c r="M61389" s="85"/>
    </row>
    <row r="61390" spans="13:13" ht="49.2" customHeight="1">
      <c r="M61390" s="85"/>
    </row>
    <row r="61391" spans="13:13" ht="49.2" customHeight="1">
      <c r="M61391" s="85"/>
    </row>
    <row r="61392" spans="13:13" ht="49.2" customHeight="1">
      <c r="M61392" s="85"/>
    </row>
    <row r="61393" spans="13:13" ht="49.2" customHeight="1">
      <c r="M61393" s="85"/>
    </row>
    <row r="61394" spans="13:13" ht="49.2" customHeight="1">
      <c r="M61394" s="85"/>
    </row>
    <row r="61395" spans="13:13" ht="49.2" customHeight="1">
      <c r="M61395" s="85"/>
    </row>
    <row r="61396" spans="13:13" ht="49.2" customHeight="1">
      <c r="M61396" s="85"/>
    </row>
    <row r="61397" spans="13:13" ht="49.2" customHeight="1">
      <c r="M61397" s="85"/>
    </row>
    <row r="61398" spans="13:13" ht="49.2" customHeight="1">
      <c r="M61398" s="85"/>
    </row>
    <row r="61399" spans="13:13" ht="49.2" customHeight="1">
      <c r="M61399" s="85"/>
    </row>
    <row r="61400" spans="13:13" ht="49.2" customHeight="1">
      <c r="M61400" s="85"/>
    </row>
    <row r="61401" spans="13:13" ht="49.2" customHeight="1">
      <c r="M61401" s="85"/>
    </row>
    <row r="61402" spans="13:13" ht="49.2" customHeight="1">
      <c r="M61402" s="85"/>
    </row>
    <row r="61403" spans="13:13" ht="49.2" customHeight="1">
      <c r="M61403" s="85"/>
    </row>
    <row r="61404" spans="13:13" ht="49.2" customHeight="1">
      <c r="M61404" s="85"/>
    </row>
    <row r="61405" spans="13:13" ht="49.2" customHeight="1">
      <c r="M61405" s="85"/>
    </row>
    <row r="61406" spans="13:13" ht="49.2" customHeight="1">
      <c r="M61406" s="85"/>
    </row>
    <row r="61407" spans="13:13" ht="49.2" customHeight="1">
      <c r="M61407" s="85"/>
    </row>
    <row r="61408" spans="13:13" ht="49.2" customHeight="1">
      <c r="M61408" s="85"/>
    </row>
    <row r="61409" spans="13:13" ht="49.2" customHeight="1">
      <c r="M61409" s="85"/>
    </row>
    <row r="61410" spans="13:13" ht="49.2" customHeight="1">
      <c r="M61410" s="85"/>
    </row>
    <row r="61411" spans="13:13" ht="49.2" customHeight="1">
      <c r="M61411" s="85"/>
    </row>
    <row r="61412" spans="13:13" ht="49.2" customHeight="1">
      <c r="M61412" s="85"/>
    </row>
    <row r="61413" spans="13:13" ht="49.2" customHeight="1">
      <c r="M61413" s="85"/>
    </row>
    <row r="61414" spans="13:13" ht="49.2" customHeight="1">
      <c r="M61414" s="85"/>
    </row>
    <row r="61415" spans="13:13" ht="49.2" customHeight="1">
      <c r="M61415" s="85"/>
    </row>
    <row r="61416" spans="13:13" ht="49.2" customHeight="1">
      <c r="M61416" s="85"/>
    </row>
    <row r="61417" spans="13:13" ht="49.2" customHeight="1">
      <c r="M61417" s="85"/>
    </row>
    <row r="61418" spans="13:13" ht="49.2" customHeight="1">
      <c r="M61418" s="85"/>
    </row>
    <row r="61419" spans="13:13" ht="49.2" customHeight="1">
      <c r="M61419" s="85"/>
    </row>
    <row r="61420" spans="13:13" ht="49.2" customHeight="1">
      <c r="M61420" s="85"/>
    </row>
    <row r="61421" spans="13:13" ht="49.2" customHeight="1">
      <c r="M61421" s="85"/>
    </row>
    <row r="61422" spans="13:13" ht="49.2" customHeight="1">
      <c r="M61422" s="85"/>
    </row>
    <row r="61423" spans="13:13" ht="49.2" customHeight="1">
      <c r="M61423" s="85"/>
    </row>
    <row r="61424" spans="13:13" ht="49.2" customHeight="1">
      <c r="M61424" s="85"/>
    </row>
    <row r="61425" spans="13:13" ht="49.2" customHeight="1">
      <c r="M61425" s="85"/>
    </row>
    <row r="61426" spans="13:13" ht="49.2" customHeight="1">
      <c r="M61426" s="85"/>
    </row>
    <row r="61427" spans="13:13" ht="49.2" customHeight="1">
      <c r="M61427" s="85"/>
    </row>
    <row r="61428" spans="13:13" ht="49.2" customHeight="1">
      <c r="M61428" s="85"/>
    </row>
    <row r="61429" spans="13:13" ht="49.2" customHeight="1">
      <c r="M61429" s="85"/>
    </row>
    <row r="61430" spans="13:13" ht="49.2" customHeight="1">
      <c r="M61430" s="85"/>
    </row>
    <row r="61431" spans="13:13" ht="49.2" customHeight="1">
      <c r="M61431" s="85"/>
    </row>
    <row r="61432" spans="13:13" ht="49.2" customHeight="1">
      <c r="M61432" s="85"/>
    </row>
    <row r="61433" spans="13:13" ht="49.2" customHeight="1">
      <c r="M61433" s="85"/>
    </row>
    <row r="61434" spans="13:13" ht="49.2" customHeight="1">
      <c r="M61434" s="85"/>
    </row>
    <row r="61435" spans="13:13" ht="49.2" customHeight="1">
      <c r="M61435" s="85"/>
    </row>
    <row r="61436" spans="13:13" ht="49.2" customHeight="1">
      <c r="M61436" s="85"/>
    </row>
    <row r="61437" spans="13:13" ht="49.2" customHeight="1">
      <c r="M61437" s="85"/>
    </row>
    <row r="61438" spans="13:13" ht="49.2" customHeight="1">
      <c r="M61438" s="85"/>
    </row>
    <row r="61439" spans="13:13" ht="49.2" customHeight="1">
      <c r="M61439" s="85"/>
    </row>
    <row r="61440" spans="13:13" ht="49.2" customHeight="1">
      <c r="M61440" s="85"/>
    </row>
    <row r="61441" spans="13:13" ht="49.2" customHeight="1">
      <c r="M61441" s="85"/>
    </row>
    <row r="61442" spans="13:13" ht="49.2" customHeight="1">
      <c r="M61442" s="85"/>
    </row>
    <row r="61443" spans="13:13" ht="49.2" customHeight="1">
      <c r="M61443" s="85"/>
    </row>
    <row r="61444" spans="13:13" ht="49.2" customHeight="1">
      <c r="M61444" s="85"/>
    </row>
    <row r="61445" spans="13:13" ht="49.2" customHeight="1">
      <c r="M61445" s="85"/>
    </row>
    <row r="61446" spans="13:13" ht="49.2" customHeight="1">
      <c r="M61446" s="85"/>
    </row>
    <row r="61447" spans="13:13" ht="49.2" customHeight="1">
      <c r="M61447" s="85"/>
    </row>
    <row r="61448" spans="13:13" ht="49.2" customHeight="1">
      <c r="M61448" s="85"/>
    </row>
    <row r="61449" spans="13:13" ht="49.2" customHeight="1">
      <c r="M61449" s="85"/>
    </row>
    <row r="61450" spans="13:13" ht="49.2" customHeight="1">
      <c r="M61450" s="85"/>
    </row>
    <row r="61451" spans="13:13" ht="49.2" customHeight="1">
      <c r="M61451" s="85"/>
    </row>
    <row r="61452" spans="13:13" ht="49.2" customHeight="1">
      <c r="M61452" s="85"/>
    </row>
    <row r="61453" spans="13:13" ht="49.2" customHeight="1">
      <c r="M61453" s="85"/>
    </row>
    <row r="61454" spans="13:13" ht="49.2" customHeight="1">
      <c r="M61454" s="85"/>
    </row>
    <row r="61455" spans="13:13" ht="49.2" customHeight="1">
      <c r="M61455" s="85"/>
    </row>
    <row r="61456" spans="13:13" ht="49.2" customHeight="1">
      <c r="M61456" s="85"/>
    </row>
    <row r="61457" spans="13:13" ht="49.2" customHeight="1">
      <c r="M61457" s="85"/>
    </row>
    <row r="61458" spans="13:13" ht="49.2" customHeight="1">
      <c r="M61458" s="85"/>
    </row>
    <row r="61459" spans="13:13" ht="49.2" customHeight="1">
      <c r="M61459" s="85"/>
    </row>
    <row r="61460" spans="13:13" ht="49.2" customHeight="1">
      <c r="M61460" s="85"/>
    </row>
    <row r="61461" spans="13:13" ht="49.2" customHeight="1">
      <c r="M61461" s="85"/>
    </row>
    <row r="61462" spans="13:13" ht="49.2" customHeight="1">
      <c r="M61462" s="85"/>
    </row>
    <row r="61463" spans="13:13" ht="49.2" customHeight="1">
      <c r="M61463" s="85"/>
    </row>
    <row r="61464" spans="13:13" ht="49.2" customHeight="1">
      <c r="M61464" s="85"/>
    </row>
    <row r="61465" spans="13:13" ht="49.2" customHeight="1">
      <c r="M61465" s="85"/>
    </row>
    <row r="61466" spans="13:13" ht="49.2" customHeight="1">
      <c r="M61466" s="85"/>
    </row>
    <row r="61467" spans="13:13" ht="49.2" customHeight="1">
      <c r="M61467" s="85"/>
    </row>
    <row r="61468" spans="13:13" ht="49.2" customHeight="1">
      <c r="M61468" s="85"/>
    </row>
    <row r="61469" spans="13:13" ht="49.2" customHeight="1">
      <c r="M61469" s="85"/>
    </row>
    <row r="61470" spans="13:13" ht="49.2" customHeight="1">
      <c r="M61470" s="85"/>
    </row>
    <row r="61471" spans="13:13" ht="49.2" customHeight="1">
      <c r="M61471" s="85"/>
    </row>
    <row r="61472" spans="13:13" ht="49.2" customHeight="1">
      <c r="M61472" s="85"/>
    </row>
    <row r="61473" spans="13:13" ht="49.2" customHeight="1">
      <c r="M61473" s="85"/>
    </row>
    <row r="61474" spans="13:13" ht="49.2" customHeight="1">
      <c r="M61474" s="85"/>
    </row>
    <row r="61475" spans="13:13" ht="49.2" customHeight="1">
      <c r="M61475" s="85"/>
    </row>
    <row r="61476" spans="13:13" ht="49.2" customHeight="1">
      <c r="M61476" s="85"/>
    </row>
    <row r="61477" spans="13:13" ht="49.2" customHeight="1">
      <c r="M61477" s="85"/>
    </row>
    <row r="61478" spans="13:13" ht="49.2" customHeight="1">
      <c r="M61478" s="85"/>
    </row>
    <row r="61479" spans="13:13" ht="49.2" customHeight="1">
      <c r="M61479" s="85"/>
    </row>
    <row r="61480" spans="13:13" ht="49.2" customHeight="1">
      <c r="M61480" s="85"/>
    </row>
    <row r="61481" spans="13:13" ht="49.2" customHeight="1">
      <c r="M61481" s="85"/>
    </row>
    <row r="61482" spans="13:13" ht="49.2" customHeight="1">
      <c r="M61482" s="85"/>
    </row>
    <row r="61483" spans="13:13" ht="49.2" customHeight="1">
      <c r="M61483" s="85"/>
    </row>
    <row r="61484" spans="13:13" ht="49.2" customHeight="1">
      <c r="M61484" s="85"/>
    </row>
    <row r="61485" spans="13:13" ht="49.2" customHeight="1">
      <c r="M61485" s="85"/>
    </row>
    <row r="61486" spans="13:13" ht="49.2" customHeight="1">
      <c r="M61486" s="85"/>
    </row>
    <row r="61487" spans="13:13" ht="49.2" customHeight="1">
      <c r="M61487" s="85"/>
    </row>
    <row r="61488" spans="13:13" ht="49.2" customHeight="1">
      <c r="M61488" s="85"/>
    </row>
    <row r="61489" spans="13:13" ht="49.2" customHeight="1">
      <c r="M61489" s="85"/>
    </row>
    <row r="61490" spans="13:13" ht="49.2" customHeight="1">
      <c r="M61490" s="85"/>
    </row>
    <row r="61491" spans="13:13" ht="49.2" customHeight="1">
      <c r="M61491" s="85"/>
    </row>
    <row r="61492" spans="13:13" ht="49.2" customHeight="1">
      <c r="M61492" s="85"/>
    </row>
    <row r="61493" spans="13:13" ht="49.2" customHeight="1">
      <c r="M61493" s="85"/>
    </row>
    <row r="61494" spans="13:13" ht="49.2" customHeight="1">
      <c r="M61494" s="85"/>
    </row>
    <row r="61495" spans="13:13" ht="49.2" customHeight="1">
      <c r="M61495" s="85"/>
    </row>
    <row r="61496" spans="13:13" ht="49.2" customHeight="1">
      <c r="M61496" s="85"/>
    </row>
    <row r="61497" spans="13:13" ht="49.2" customHeight="1">
      <c r="M61497" s="85"/>
    </row>
    <row r="61498" spans="13:13" ht="49.2" customHeight="1">
      <c r="M61498" s="85"/>
    </row>
    <row r="61499" spans="13:13" ht="49.2" customHeight="1">
      <c r="M61499" s="85"/>
    </row>
    <row r="61500" spans="13:13" ht="49.2" customHeight="1">
      <c r="M61500" s="85"/>
    </row>
    <row r="61501" spans="13:13" ht="49.2" customHeight="1">
      <c r="M61501" s="85"/>
    </row>
    <row r="61502" spans="13:13" ht="49.2" customHeight="1">
      <c r="M61502" s="85"/>
    </row>
    <row r="61503" spans="13:13" ht="49.2" customHeight="1">
      <c r="M61503" s="85"/>
    </row>
    <row r="61504" spans="13:13" ht="49.2" customHeight="1">
      <c r="M61504" s="85"/>
    </row>
    <row r="61505" spans="13:13" ht="49.2" customHeight="1">
      <c r="M61505" s="85"/>
    </row>
    <row r="61506" spans="13:13" ht="49.2" customHeight="1">
      <c r="M61506" s="85"/>
    </row>
    <row r="61507" spans="13:13" ht="49.2" customHeight="1">
      <c r="M61507" s="85"/>
    </row>
    <row r="61508" spans="13:13" ht="49.2" customHeight="1">
      <c r="M61508" s="85"/>
    </row>
    <row r="61509" spans="13:13" ht="49.2" customHeight="1">
      <c r="M61509" s="85"/>
    </row>
    <row r="61510" spans="13:13" ht="49.2" customHeight="1">
      <c r="M61510" s="85"/>
    </row>
    <row r="61511" spans="13:13" ht="49.2" customHeight="1">
      <c r="M61511" s="85"/>
    </row>
    <row r="61512" spans="13:13" ht="49.2" customHeight="1">
      <c r="M61512" s="85"/>
    </row>
    <row r="61513" spans="13:13" ht="49.2" customHeight="1">
      <c r="M61513" s="85"/>
    </row>
    <row r="61514" spans="13:13" ht="49.2" customHeight="1">
      <c r="M61514" s="85"/>
    </row>
    <row r="61515" spans="13:13" ht="49.2" customHeight="1">
      <c r="M61515" s="85"/>
    </row>
    <row r="61516" spans="13:13" ht="49.2" customHeight="1">
      <c r="M61516" s="85"/>
    </row>
    <row r="61517" spans="13:13" ht="49.2" customHeight="1">
      <c r="M61517" s="85"/>
    </row>
    <row r="61518" spans="13:13" ht="49.2" customHeight="1">
      <c r="M61518" s="85"/>
    </row>
    <row r="61519" spans="13:13" ht="49.2" customHeight="1">
      <c r="M61519" s="85"/>
    </row>
    <row r="61520" spans="13:13" ht="49.2" customHeight="1">
      <c r="M61520" s="85"/>
    </row>
    <row r="61521" spans="13:13" ht="49.2" customHeight="1">
      <c r="M61521" s="85"/>
    </row>
    <row r="61522" spans="13:13" ht="49.2" customHeight="1">
      <c r="M61522" s="85"/>
    </row>
    <row r="61523" spans="13:13" ht="49.2" customHeight="1">
      <c r="M61523" s="85"/>
    </row>
    <row r="61524" spans="13:13" ht="49.2" customHeight="1">
      <c r="M61524" s="85"/>
    </row>
    <row r="61525" spans="13:13" ht="49.2" customHeight="1">
      <c r="M61525" s="85"/>
    </row>
    <row r="61526" spans="13:13" ht="49.2" customHeight="1">
      <c r="M61526" s="85"/>
    </row>
    <row r="61527" spans="13:13" ht="49.2" customHeight="1">
      <c r="M61527" s="85"/>
    </row>
    <row r="61528" spans="13:13" ht="49.2" customHeight="1">
      <c r="M61528" s="85"/>
    </row>
    <row r="61529" spans="13:13" ht="49.2" customHeight="1">
      <c r="M61529" s="85"/>
    </row>
    <row r="61530" spans="13:13" ht="49.2" customHeight="1">
      <c r="M61530" s="85"/>
    </row>
    <row r="61531" spans="13:13" ht="49.2" customHeight="1">
      <c r="M61531" s="85"/>
    </row>
    <row r="61532" spans="13:13" ht="49.2" customHeight="1">
      <c r="M61532" s="85"/>
    </row>
    <row r="61533" spans="13:13" ht="49.2" customHeight="1">
      <c r="M61533" s="85"/>
    </row>
    <row r="61534" spans="13:13" ht="49.2" customHeight="1">
      <c r="M61534" s="85"/>
    </row>
    <row r="61535" spans="13:13" ht="49.2" customHeight="1">
      <c r="M61535" s="85"/>
    </row>
    <row r="61536" spans="13:13" ht="49.2" customHeight="1">
      <c r="M61536" s="85"/>
    </row>
    <row r="61537" spans="13:13" ht="49.2" customHeight="1">
      <c r="M61537" s="85"/>
    </row>
    <row r="61538" spans="13:13" ht="49.2" customHeight="1">
      <c r="M61538" s="85"/>
    </row>
    <row r="61539" spans="13:13" ht="49.2" customHeight="1">
      <c r="M61539" s="85"/>
    </row>
    <row r="61540" spans="13:13" ht="49.2" customHeight="1">
      <c r="M61540" s="85"/>
    </row>
    <row r="61541" spans="13:13" ht="49.2" customHeight="1">
      <c r="M61541" s="85"/>
    </row>
    <row r="61542" spans="13:13" ht="49.2" customHeight="1">
      <c r="M61542" s="85"/>
    </row>
    <row r="61543" spans="13:13" ht="49.2" customHeight="1">
      <c r="M61543" s="85"/>
    </row>
    <row r="61544" spans="13:13" ht="49.2" customHeight="1">
      <c r="M61544" s="85"/>
    </row>
    <row r="61545" spans="13:13" ht="49.2" customHeight="1">
      <c r="M61545" s="85"/>
    </row>
    <row r="61546" spans="13:13" ht="49.2" customHeight="1">
      <c r="M61546" s="85"/>
    </row>
    <row r="61547" spans="13:13" ht="49.2" customHeight="1">
      <c r="M61547" s="85"/>
    </row>
    <row r="61548" spans="13:13" ht="49.2" customHeight="1">
      <c r="M61548" s="85"/>
    </row>
    <row r="61549" spans="13:13" ht="49.2" customHeight="1">
      <c r="M61549" s="85"/>
    </row>
    <row r="61550" spans="13:13" ht="49.2" customHeight="1">
      <c r="M61550" s="85"/>
    </row>
    <row r="61551" spans="13:13" ht="49.2" customHeight="1">
      <c r="M61551" s="85"/>
    </row>
    <row r="61552" spans="13:13" ht="49.2" customHeight="1">
      <c r="M61552" s="85"/>
    </row>
    <row r="61553" spans="13:13" ht="49.2" customHeight="1">
      <c r="M61553" s="85"/>
    </row>
    <row r="61554" spans="13:13" ht="49.2" customHeight="1">
      <c r="M61554" s="85"/>
    </row>
    <row r="61555" spans="13:13" ht="49.2" customHeight="1">
      <c r="M61555" s="85"/>
    </row>
    <row r="61556" spans="13:13" ht="49.2" customHeight="1">
      <c r="M61556" s="85"/>
    </row>
    <row r="61557" spans="13:13" ht="49.2" customHeight="1">
      <c r="M61557" s="85"/>
    </row>
    <row r="61558" spans="13:13" ht="49.2" customHeight="1">
      <c r="M61558" s="85"/>
    </row>
    <row r="61559" spans="13:13" ht="49.2" customHeight="1">
      <c r="M61559" s="85"/>
    </row>
    <row r="61560" spans="13:13" ht="49.2" customHeight="1">
      <c r="M61560" s="85"/>
    </row>
    <row r="61561" spans="13:13" ht="49.2" customHeight="1">
      <c r="M61561" s="85"/>
    </row>
    <row r="61562" spans="13:13" ht="49.2" customHeight="1">
      <c r="M61562" s="85"/>
    </row>
    <row r="61563" spans="13:13" ht="49.2" customHeight="1">
      <c r="M61563" s="85"/>
    </row>
    <row r="61564" spans="13:13" ht="49.2" customHeight="1">
      <c r="M61564" s="85"/>
    </row>
    <row r="61565" spans="13:13" ht="49.2" customHeight="1">
      <c r="M61565" s="85"/>
    </row>
    <row r="61566" spans="13:13" ht="49.2" customHeight="1">
      <c r="M61566" s="85"/>
    </row>
    <row r="61567" spans="13:13" ht="49.2" customHeight="1">
      <c r="M61567" s="85"/>
    </row>
    <row r="61568" spans="13:13" ht="49.2" customHeight="1">
      <c r="M61568" s="85"/>
    </row>
    <row r="61569" spans="13:13" ht="49.2" customHeight="1">
      <c r="M61569" s="85"/>
    </row>
    <row r="61570" spans="13:13" ht="49.2" customHeight="1">
      <c r="M61570" s="85"/>
    </row>
    <row r="61571" spans="13:13" ht="49.2" customHeight="1">
      <c r="M61571" s="85"/>
    </row>
    <row r="61572" spans="13:13" ht="49.2" customHeight="1">
      <c r="M61572" s="85"/>
    </row>
    <row r="61573" spans="13:13" ht="49.2" customHeight="1">
      <c r="M61573" s="85"/>
    </row>
    <row r="61574" spans="13:13" ht="49.2" customHeight="1">
      <c r="M61574" s="85"/>
    </row>
    <row r="61575" spans="13:13" ht="49.2" customHeight="1">
      <c r="M61575" s="85"/>
    </row>
    <row r="61576" spans="13:13" ht="49.2" customHeight="1">
      <c r="M61576" s="85"/>
    </row>
    <row r="61577" spans="13:13" ht="49.2" customHeight="1">
      <c r="M61577" s="85"/>
    </row>
    <row r="61578" spans="13:13" ht="49.2" customHeight="1">
      <c r="M61578" s="85"/>
    </row>
    <row r="61579" spans="13:13" ht="49.2" customHeight="1">
      <c r="M61579" s="85"/>
    </row>
    <row r="61580" spans="13:13" ht="49.2" customHeight="1">
      <c r="M61580" s="85"/>
    </row>
    <row r="61581" spans="13:13" ht="49.2" customHeight="1">
      <c r="M61581" s="85"/>
    </row>
    <row r="61582" spans="13:13" ht="49.2" customHeight="1">
      <c r="M61582" s="85"/>
    </row>
    <row r="61583" spans="13:13" ht="49.2" customHeight="1">
      <c r="M61583" s="85"/>
    </row>
    <row r="61584" spans="13:13" ht="49.2" customHeight="1">
      <c r="M61584" s="85"/>
    </row>
    <row r="61585" spans="13:13" ht="49.2" customHeight="1">
      <c r="M61585" s="85"/>
    </row>
    <row r="61586" spans="13:13" ht="49.2" customHeight="1">
      <c r="M61586" s="85"/>
    </row>
    <row r="61587" spans="13:13" ht="49.2" customHeight="1">
      <c r="M61587" s="85"/>
    </row>
    <row r="61588" spans="13:13" ht="49.2" customHeight="1">
      <c r="M61588" s="85"/>
    </row>
    <row r="61589" spans="13:13" ht="49.2" customHeight="1">
      <c r="M61589" s="85"/>
    </row>
    <row r="61590" spans="13:13" ht="49.2" customHeight="1">
      <c r="M61590" s="85"/>
    </row>
    <row r="61591" spans="13:13" ht="49.2" customHeight="1">
      <c r="M61591" s="85"/>
    </row>
    <row r="61592" spans="13:13" ht="49.2" customHeight="1">
      <c r="M61592" s="85"/>
    </row>
    <row r="61593" spans="13:13" ht="49.2" customHeight="1">
      <c r="M61593" s="85"/>
    </row>
    <row r="61594" spans="13:13" ht="49.2" customHeight="1">
      <c r="M61594" s="85"/>
    </row>
    <row r="61595" spans="13:13" ht="49.2" customHeight="1">
      <c r="M61595" s="85"/>
    </row>
    <row r="61596" spans="13:13" ht="49.2" customHeight="1">
      <c r="M61596" s="85"/>
    </row>
    <row r="61597" spans="13:13" ht="49.2" customHeight="1">
      <c r="M61597" s="85"/>
    </row>
    <row r="61598" spans="13:13" ht="49.2" customHeight="1">
      <c r="M61598" s="85"/>
    </row>
    <row r="61599" spans="13:13" ht="49.2" customHeight="1">
      <c r="M61599" s="85"/>
    </row>
    <row r="61600" spans="13:13" ht="49.2" customHeight="1">
      <c r="M61600" s="85"/>
    </row>
    <row r="61601" spans="13:13" ht="49.2" customHeight="1">
      <c r="M61601" s="85"/>
    </row>
    <row r="61602" spans="13:13" ht="49.2" customHeight="1">
      <c r="M61602" s="85"/>
    </row>
    <row r="61603" spans="13:13" ht="49.2" customHeight="1">
      <c r="M61603" s="85"/>
    </row>
    <row r="61604" spans="13:13" ht="49.2" customHeight="1">
      <c r="M61604" s="85"/>
    </row>
    <row r="61605" spans="13:13" ht="49.2" customHeight="1">
      <c r="M61605" s="85"/>
    </row>
    <row r="61606" spans="13:13" ht="49.2" customHeight="1">
      <c r="M61606" s="85"/>
    </row>
    <row r="61607" spans="13:13" ht="49.2" customHeight="1">
      <c r="M61607" s="85"/>
    </row>
    <row r="61608" spans="13:13" ht="49.2" customHeight="1">
      <c r="M61608" s="85"/>
    </row>
    <row r="61609" spans="13:13" ht="49.2" customHeight="1">
      <c r="M61609" s="85"/>
    </row>
    <row r="61610" spans="13:13" ht="49.2" customHeight="1">
      <c r="M61610" s="85"/>
    </row>
    <row r="61611" spans="13:13" ht="49.2" customHeight="1">
      <c r="M61611" s="85"/>
    </row>
    <row r="61612" spans="13:13" ht="49.2" customHeight="1">
      <c r="M61612" s="85"/>
    </row>
    <row r="61613" spans="13:13" ht="49.2" customHeight="1">
      <c r="M61613" s="85"/>
    </row>
    <row r="61614" spans="13:13" ht="49.2" customHeight="1">
      <c r="M61614" s="85"/>
    </row>
    <row r="61615" spans="13:13" ht="49.2" customHeight="1">
      <c r="M61615" s="85"/>
    </row>
    <row r="61616" spans="13:13" ht="49.2" customHeight="1">
      <c r="M61616" s="85"/>
    </row>
    <row r="61617" spans="13:13" ht="49.2" customHeight="1">
      <c r="M61617" s="85"/>
    </row>
    <row r="61618" spans="13:13" ht="49.2" customHeight="1">
      <c r="M61618" s="85"/>
    </row>
    <row r="61619" spans="13:13" ht="49.2" customHeight="1">
      <c r="M61619" s="85"/>
    </row>
    <row r="61620" spans="13:13" ht="49.2" customHeight="1">
      <c r="M61620" s="85"/>
    </row>
    <row r="61621" spans="13:13" ht="49.2" customHeight="1">
      <c r="M61621" s="85"/>
    </row>
    <row r="61622" spans="13:13" ht="49.2" customHeight="1">
      <c r="M61622" s="85"/>
    </row>
    <row r="61623" spans="13:13" ht="49.2" customHeight="1">
      <c r="M61623" s="85"/>
    </row>
    <row r="61624" spans="13:13" ht="49.2" customHeight="1">
      <c r="M61624" s="85"/>
    </row>
    <row r="61625" spans="13:13" ht="49.2" customHeight="1">
      <c r="M61625" s="85"/>
    </row>
    <row r="61626" spans="13:13" ht="49.2" customHeight="1">
      <c r="M61626" s="85"/>
    </row>
    <row r="61627" spans="13:13" ht="49.2" customHeight="1">
      <c r="M61627" s="85"/>
    </row>
    <row r="61628" spans="13:13" ht="49.2" customHeight="1">
      <c r="M61628" s="85"/>
    </row>
    <row r="61629" spans="13:13" ht="49.2" customHeight="1">
      <c r="M61629" s="85"/>
    </row>
    <row r="61630" spans="13:13" ht="49.2" customHeight="1">
      <c r="M61630" s="85"/>
    </row>
    <row r="61631" spans="13:13" ht="49.2" customHeight="1">
      <c r="M61631" s="85"/>
    </row>
    <row r="61632" spans="13:13" ht="49.2" customHeight="1">
      <c r="M61632" s="85"/>
    </row>
    <row r="61633" spans="13:13" ht="49.2" customHeight="1">
      <c r="M61633" s="85"/>
    </row>
    <row r="61634" spans="13:13" ht="49.2" customHeight="1">
      <c r="M61634" s="85"/>
    </row>
    <row r="61635" spans="13:13" ht="49.2" customHeight="1">
      <c r="M61635" s="85"/>
    </row>
    <row r="61636" spans="13:13" ht="49.2" customHeight="1">
      <c r="M61636" s="85"/>
    </row>
    <row r="61637" spans="13:13" ht="49.2" customHeight="1">
      <c r="M61637" s="85"/>
    </row>
    <row r="61638" spans="13:13" ht="49.2" customHeight="1">
      <c r="M61638" s="85"/>
    </row>
    <row r="61639" spans="13:13" ht="49.2" customHeight="1">
      <c r="M61639" s="85"/>
    </row>
    <row r="61640" spans="13:13" ht="49.2" customHeight="1">
      <c r="M61640" s="85"/>
    </row>
    <row r="61641" spans="13:13" ht="49.2" customHeight="1">
      <c r="M61641" s="85"/>
    </row>
    <row r="61642" spans="13:13" ht="49.2" customHeight="1">
      <c r="M61642" s="85"/>
    </row>
    <row r="61643" spans="13:13" ht="49.2" customHeight="1">
      <c r="M61643" s="85"/>
    </row>
    <row r="61644" spans="13:13" ht="49.2" customHeight="1">
      <c r="M61644" s="85"/>
    </row>
    <row r="61645" spans="13:13" ht="49.2" customHeight="1">
      <c r="M61645" s="85"/>
    </row>
    <row r="61646" spans="13:13" ht="49.2" customHeight="1">
      <c r="M61646" s="85"/>
    </row>
    <row r="61647" spans="13:13" ht="49.2" customHeight="1">
      <c r="M61647" s="85"/>
    </row>
    <row r="61648" spans="13:13" ht="49.2" customHeight="1">
      <c r="M61648" s="85"/>
    </row>
    <row r="61649" spans="13:13" ht="49.2" customHeight="1">
      <c r="M61649" s="85"/>
    </row>
    <row r="61650" spans="13:13" ht="49.2" customHeight="1">
      <c r="M61650" s="85"/>
    </row>
    <row r="61651" spans="13:13" ht="49.2" customHeight="1">
      <c r="M61651" s="85"/>
    </row>
    <row r="61652" spans="13:13" ht="49.2" customHeight="1">
      <c r="M61652" s="85"/>
    </row>
    <row r="61653" spans="13:13" ht="49.2" customHeight="1">
      <c r="M61653" s="85"/>
    </row>
    <row r="61654" spans="13:13" ht="49.2" customHeight="1">
      <c r="M61654" s="85"/>
    </row>
    <row r="61655" spans="13:13" ht="49.2" customHeight="1">
      <c r="M61655" s="85"/>
    </row>
    <row r="61656" spans="13:13" ht="49.2" customHeight="1">
      <c r="M61656" s="85"/>
    </row>
    <row r="61657" spans="13:13" ht="49.2" customHeight="1">
      <c r="M61657" s="85"/>
    </row>
    <row r="61658" spans="13:13" ht="49.2" customHeight="1">
      <c r="M61658" s="85"/>
    </row>
    <row r="61659" spans="13:13" ht="49.2" customHeight="1">
      <c r="M61659" s="85"/>
    </row>
    <row r="61660" spans="13:13" ht="49.2" customHeight="1">
      <c r="M61660" s="85"/>
    </row>
    <row r="61661" spans="13:13" ht="49.2" customHeight="1">
      <c r="M61661" s="85"/>
    </row>
    <row r="61662" spans="13:13" ht="49.2" customHeight="1">
      <c r="M61662" s="85"/>
    </row>
    <row r="61663" spans="13:13" ht="49.2" customHeight="1">
      <c r="M61663" s="85"/>
    </row>
    <row r="61664" spans="13:13" ht="49.2" customHeight="1">
      <c r="M61664" s="85"/>
    </row>
    <row r="61665" spans="13:13" ht="49.2" customHeight="1">
      <c r="M61665" s="85"/>
    </row>
    <row r="61666" spans="13:13" ht="49.2" customHeight="1">
      <c r="M61666" s="85"/>
    </row>
    <row r="61667" spans="13:13" ht="49.2" customHeight="1">
      <c r="M61667" s="85"/>
    </row>
    <row r="61668" spans="13:13" ht="49.2" customHeight="1">
      <c r="M61668" s="85"/>
    </row>
    <row r="61669" spans="13:13" ht="49.2" customHeight="1">
      <c r="M61669" s="85"/>
    </row>
    <row r="61670" spans="13:13" ht="49.2" customHeight="1">
      <c r="M61670" s="85"/>
    </row>
    <row r="61671" spans="13:13" ht="49.2" customHeight="1">
      <c r="M61671" s="85"/>
    </row>
    <row r="61672" spans="13:13" ht="49.2" customHeight="1">
      <c r="M61672" s="85"/>
    </row>
    <row r="61673" spans="13:13" ht="49.2" customHeight="1">
      <c r="M61673" s="85"/>
    </row>
    <row r="61674" spans="13:13" ht="49.2" customHeight="1">
      <c r="M61674" s="85"/>
    </row>
    <row r="61675" spans="13:13" ht="49.2" customHeight="1">
      <c r="M61675" s="85"/>
    </row>
    <row r="61676" spans="13:13" ht="49.2" customHeight="1">
      <c r="M61676" s="85"/>
    </row>
    <row r="61677" spans="13:13" ht="49.2" customHeight="1">
      <c r="M61677" s="85"/>
    </row>
    <row r="61678" spans="13:13" ht="49.2" customHeight="1">
      <c r="M61678" s="85"/>
    </row>
    <row r="61679" spans="13:13" ht="49.2" customHeight="1">
      <c r="M61679" s="85"/>
    </row>
    <row r="61680" spans="13:13" ht="49.2" customHeight="1">
      <c r="M61680" s="85"/>
    </row>
    <row r="61681" spans="13:13" ht="49.2" customHeight="1">
      <c r="M61681" s="85"/>
    </row>
    <row r="61682" spans="13:13" ht="49.2" customHeight="1">
      <c r="M61682" s="85"/>
    </row>
    <row r="61683" spans="13:13" ht="49.2" customHeight="1">
      <c r="M61683" s="85"/>
    </row>
    <row r="61684" spans="13:13" ht="49.2" customHeight="1">
      <c r="M61684" s="85"/>
    </row>
    <row r="61685" spans="13:13" ht="49.2" customHeight="1">
      <c r="M61685" s="85"/>
    </row>
    <row r="61686" spans="13:13" ht="49.2" customHeight="1">
      <c r="M61686" s="85"/>
    </row>
    <row r="61687" spans="13:13" ht="49.2" customHeight="1">
      <c r="M61687" s="85"/>
    </row>
    <row r="61688" spans="13:13" ht="49.2" customHeight="1">
      <c r="M61688" s="85"/>
    </row>
    <row r="61689" spans="13:13" ht="49.2" customHeight="1">
      <c r="M61689" s="85"/>
    </row>
    <row r="61690" spans="13:13" ht="49.2" customHeight="1">
      <c r="M61690" s="85"/>
    </row>
    <row r="61691" spans="13:13" ht="49.2" customHeight="1">
      <c r="M61691" s="85"/>
    </row>
    <row r="61692" spans="13:13" ht="49.2" customHeight="1">
      <c r="M61692" s="85"/>
    </row>
    <row r="61693" spans="13:13" ht="49.2" customHeight="1">
      <c r="M61693" s="85"/>
    </row>
    <row r="61694" spans="13:13" ht="49.2" customHeight="1">
      <c r="M61694" s="85"/>
    </row>
    <row r="61695" spans="13:13" ht="49.2" customHeight="1">
      <c r="M61695" s="85"/>
    </row>
    <row r="61696" spans="13:13" ht="49.2" customHeight="1">
      <c r="M61696" s="85"/>
    </row>
    <row r="61697" spans="13:13" ht="49.2" customHeight="1">
      <c r="M61697" s="85"/>
    </row>
    <row r="61698" spans="13:13" ht="49.2" customHeight="1">
      <c r="M61698" s="85"/>
    </row>
    <row r="61699" spans="13:13" ht="49.2" customHeight="1">
      <c r="M61699" s="85"/>
    </row>
    <row r="61700" spans="13:13" ht="49.2" customHeight="1">
      <c r="M61700" s="85"/>
    </row>
    <row r="61701" spans="13:13" ht="49.2" customHeight="1">
      <c r="M61701" s="85"/>
    </row>
    <row r="61702" spans="13:13" ht="49.2" customHeight="1">
      <c r="M61702" s="85"/>
    </row>
    <row r="61703" spans="13:13" ht="49.2" customHeight="1">
      <c r="M61703" s="85"/>
    </row>
    <row r="61704" spans="13:13" ht="49.2" customHeight="1">
      <c r="M61704" s="85"/>
    </row>
    <row r="61705" spans="13:13" ht="49.2" customHeight="1">
      <c r="M61705" s="85"/>
    </row>
    <row r="61706" spans="13:13" ht="49.2" customHeight="1">
      <c r="M61706" s="85"/>
    </row>
    <row r="61707" spans="13:13" ht="49.2" customHeight="1">
      <c r="M61707" s="85"/>
    </row>
    <row r="61708" spans="13:13" ht="49.2" customHeight="1">
      <c r="M61708" s="85"/>
    </row>
    <row r="61709" spans="13:13" ht="49.2" customHeight="1">
      <c r="M61709" s="85"/>
    </row>
    <row r="61710" spans="13:13" ht="49.2" customHeight="1">
      <c r="M61710" s="85"/>
    </row>
    <row r="61711" spans="13:13" ht="49.2" customHeight="1">
      <c r="M61711" s="85"/>
    </row>
    <row r="61712" spans="13:13" ht="49.2" customHeight="1">
      <c r="M61712" s="85"/>
    </row>
    <row r="61713" spans="13:13" ht="49.2" customHeight="1">
      <c r="M61713" s="85"/>
    </row>
    <row r="61714" spans="13:13" ht="49.2" customHeight="1">
      <c r="M61714" s="85"/>
    </row>
    <row r="61715" spans="13:13" ht="49.2" customHeight="1">
      <c r="M61715" s="85"/>
    </row>
    <row r="61716" spans="13:13" ht="49.2" customHeight="1">
      <c r="M61716" s="85"/>
    </row>
    <row r="61717" spans="13:13" ht="49.2" customHeight="1">
      <c r="M61717" s="85"/>
    </row>
    <row r="61718" spans="13:13" ht="49.2" customHeight="1">
      <c r="M61718" s="85"/>
    </row>
    <row r="61719" spans="13:13" ht="49.2" customHeight="1">
      <c r="M61719" s="85"/>
    </row>
    <row r="61720" spans="13:13" ht="49.2" customHeight="1">
      <c r="M61720" s="85"/>
    </row>
    <row r="61721" spans="13:13" ht="49.2" customHeight="1">
      <c r="M61721" s="85"/>
    </row>
    <row r="61722" spans="13:13" ht="49.2" customHeight="1">
      <c r="M61722" s="85"/>
    </row>
    <row r="61723" spans="13:13" ht="49.2" customHeight="1">
      <c r="M61723" s="85"/>
    </row>
    <row r="61724" spans="13:13" ht="49.2" customHeight="1">
      <c r="M61724" s="85"/>
    </row>
    <row r="61725" spans="13:13" ht="49.2" customHeight="1">
      <c r="M61725" s="85"/>
    </row>
    <row r="61726" spans="13:13" ht="49.2" customHeight="1">
      <c r="M61726" s="85"/>
    </row>
    <row r="61727" spans="13:13" ht="49.2" customHeight="1">
      <c r="M61727" s="85"/>
    </row>
    <row r="61728" spans="13:13" ht="49.2" customHeight="1">
      <c r="M61728" s="85"/>
    </row>
    <row r="61729" spans="13:13" ht="49.2" customHeight="1">
      <c r="M61729" s="85"/>
    </row>
    <row r="61730" spans="13:13" ht="49.2" customHeight="1">
      <c r="M61730" s="85"/>
    </row>
    <row r="61731" spans="13:13" ht="49.2" customHeight="1">
      <c r="M61731" s="85"/>
    </row>
    <row r="61732" spans="13:13" ht="49.2" customHeight="1">
      <c r="M61732" s="85"/>
    </row>
    <row r="61733" spans="13:13" ht="49.2" customHeight="1">
      <c r="M61733" s="85"/>
    </row>
    <row r="61734" spans="13:13" ht="49.2" customHeight="1">
      <c r="M61734" s="85"/>
    </row>
    <row r="61735" spans="13:13" ht="49.2" customHeight="1">
      <c r="M61735" s="85"/>
    </row>
    <row r="61736" spans="13:13" ht="49.2" customHeight="1">
      <c r="M61736" s="85"/>
    </row>
    <row r="61737" spans="13:13" ht="49.2" customHeight="1">
      <c r="M61737" s="85"/>
    </row>
    <row r="61738" spans="13:13" ht="49.2" customHeight="1">
      <c r="M61738" s="85"/>
    </row>
    <row r="61739" spans="13:13" ht="49.2" customHeight="1">
      <c r="M61739" s="85"/>
    </row>
    <row r="61740" spans="13:13" ht="49.2" customHeight="1">
      <c r="M61740" s="85"/>
    </row>
    <row r="61741" spans="13:13" ht="49.2" customHeight="1">
      <c r="M61741" s="85"/>
    </row>
    <row r="61742" spans="13:13" ht="49.2" customHeight="1">
      <c r="M61742" s="85"/>
    </row>
    <row r="61743" spans="13:13" ht="49.2" customHeight="1">
      <c r="M61743" s="85"/>
    </row>
    <row r="61744" spans="13:13" ht="49.2" customHeight="1">
      <c r="M61744" s="85"/>
    </row>
    <row r="61745" spans="13:13" ht="49.2" customHeight="1">
      <c r="M61745" s="85"/>
    </row>
    <row r="61746" spans="13:13" ht="49.2" customHeight="1">
      <c r="M61746" s="85"/>
    </row>
    <row r="61747" spans="13:13" ht="49.2" customHeight="1">
      <c r="M61747" s="85"/>
    </row>
    <row r="61748" spans="13:13" ht="49.2" customHeight="1">
      <c r="M61748" s="85"/>
    </row>
    <row r="61749" spans="13:13" ht="49.2" customHeight="1">
      <c r="M61749" s="85"/>
    </row>
    <row r="61750" spans="13:13" ht="49.2" customHeight="1">
      <c r="M61750" s="85"/>
    </row>
    <row r="61751" spans="13:13" ht="49.2" customHeight="1">
      <c r="M61751" s="85"/>
    </row>
    <row r="61752" spans="13:13" ht="49.2" customHeight="1">
      <c r="M61752" s="85"/>
    </row>
    <row r="61753" spans="13:13" ht="49.2" customHeight="1">
      <c r="M61753" s="85"/>
    </row>
    <row r="61754" spans="13:13" ht="49.2" customHeight="1">
      <c r="M61754" s="85"/>
    </row>
    <row r="61755" spans="13:13" ht="49.2" customHeight="1">
      <c r="M61755" s="85"/>
    </row>
    <row r="61756" spans="13:13" ht="49.2" customHeight="1">
      <c r="M61756" s="85"/>
    </row>
    <row r="61757" spans="13:13" ht="49.2" customHeight="1">
      <c r="M61757" s="85"/>
    </row>
    <row r="61758" spans="13:13" ht="49.2" customHeight="1">
      <c r="M61758" s="85"/>
    </row>
    <row r="61759" spans="13:13" ht="49.2" customHeight="1">
      <c r="M61759" s="85"/>
    </row>
    <row r="61760" spans="13:13" ht="49.2" customHeight="1">
      <c r="M61760" s="85"/>
    </row>
    <row r="61761" spans="13:13" ht="49.2" customHeight="1">
      <c r="M61761" s="85"/>
    </row>
    <row r="61762" spans="13:13" ht="49.2" customHeight="1">
      <c r="M61762" s="85"/>
    </row>
    <row r="61763" spans="13:13" ht="49.2" customHeight="1">
      <c r="M61763" s="85"/>
    </row>
    <row r="61764" spans="13:13" ht="49.2" customHeight="1">
      <c r="M61764" s="85"/>
    </row>
    <row r="61765" spans="13:13" ht="49.2" customHeight="1">
      <c r="M61765" s="85"/>
    </row>
    <row r="61766" spans="13:13" ht="49.2" customHeight="1">
      <c r="M61766" s="85"/>
    </row>
    <row r="61767" spans="13:13" ht="49.2" customHeight="1">
      <c r="M61767" s="85"/>
    </row>
    <row r="61768" spans="13:13" ht="49.2" customHeight="1">
      <c r="M61768" s="85"/>
    </row>
    <row r="61769" spans="13:13" ht="49.2" customHeight="1">
      <c r="M61769" s="85"/>
    </row>
    <row r="61770" spans="13:13" ht="49.2" customHeight="1">
      <c r="M61770" s="85"/>
    </row>
    <row r="61771" spans="13:13" ht="49.2" customHeight="1">
      <c r="M61771" s="85"/>
    </row>
    <row r="61772" spans="13:13" ht="49.2" customHeight="1">
      <c r="M61772" s="85"/>
    </row>
    <row r="61773" spans="13:13" ht="49.2" customHeight="1">
      <c r="M61773" s="85"/>
    </row>
    <row r="61774" spans="13:13" ht="49.2" customHeight="1">
      <c r="M61774" s="85"/>
    </row>
    <row r="61775" spans="13:13" ht="49.2" customHeight="1">
      <c r="M61775" s="85"/>
    </row>
    <row r="61776" spans="13:13" ht="49.2" customHeight="1">
      <c r="M61776" s="85"/>
    </row>
    <row r="61777" spans="13:13" ht="49.2" customHeight="1">
      <c r="M61777" s="85"/>
    </row>
    <row r="61778" spans="13:13" ht="49.2" customHeight="1">
      <c r="M61778" s="85"/>
    </row>
    <row r="61779" spans="13:13" ht="49.2" customHeight="1">
      <c r="M61779" s="85"/>
    </row>
    <row r="61780" spans="13:13" ht="49.2" customHeight="1">
      <c r="M61780" s="85"/>
    </row>
    <row r="61781" spans="13:13" ht="49.2" customHeight="1">
      <c r="M61781" s="85"/>
    </row>
    <row r="61782" spans="13:13" ht="49.2" customHeight="1">
      <c r="M61782" s="85"/>
    </row>
    <row r="61783" spans="13:13" ht="49.2" customHeight="1">
      <c r="M61783" s="85"/>
    </row>
    <row r="61784" spans="13:13" ht="49.2" customHeight="1">
      <c r="M61784" s="85"/>
    </row>
    <row r="61785" spans="13:13" ht="49.2" customHeight="1">
      <c r="M61785" s="85"/>
    </row>
    <row r="61786" spans="13:13" ht="49.2" customHeight="1">
      <c r="M61786" s="85"/>
    </row>
    <row r="61787" spans="13:13" ht="49.2" customHeight="1">
      <c r="M61787" s="85"/>
    </row>
    <row r="61788" spans="13:13" ht="49.2" customHeight="1">
      <c r="M61788" s="85"/>
    </row>
    <row r="61789" spans="13:13" ht="49.2" customHeight="1">
      <c r="M61789" s="85"/>
    </row>
    <row r="61790" spans="13:13" ht="49.2" customHeight="1">
      <c r="M61790" s="85"/>
    </row>
    <row r="61791" spans="13:13" ht="49.2" customHeight="1">
      <c r="M61791" s="85"/>
    </row>
    <row r="61792" spans="13:13" ht="49.2" customHeight="1">
      <c r="M61792" s="85"/>
    </row>
    <row r="61793" spans="13:13" ht="49.2" customHeight="1">
      <c r="M61793" s="85"/>
    </row>
    <row r="61794" spans="13:13" ht="49.2" customHeight="1">
      <c r="M61794" s="85"/>
    </row>
    <row r="61795" spans="13:13" ht="49.2" customHeight="1">
      <c r="M61795" s="85"/>
    </row>
    <row r="61796" spans="13:13" ht="49.2" customHeight="1">
      <c r="M61796" s="85"/>
    </row>
    <row r="61797" spans="13:13" ht="49.2" customHeight="1">
      <c r="M61797" s="85"/>
    </row>
    <row r="61798" spans="13:13" ht="49.2" customHeight="1">
      <c r="M61798" s="85"/>
    </row>
    <row r="61799" spans="13:13" ht="49.2" customHeight="1">
      <c r="M61799" s="85"/>
    </row>
    <row r="61800" spans="13:13" ht="49.2" customHeight="1">
      <c r="M61800" s="85"/>
    </row>
    <row r="61801" spans="13:13" ht="49.2" customHeight="1">
      <c r="M61801" s="85"/>
    </row>
    <row r="61802" spans="13:13" ht="49.2" customHeight="1">
      <c r="M61802" s="85"/>
    </row>
    <row r="61803" spans="13:13" ht="49.2" customHeight="1">
      <c r="M61803" s="85"/>
    </row>
    <row r="61804" spans="13:13" ht="49.2" customHeight="1">
      <c r="M61804" s="85"/>
    </row>
    <row r="61805" spans="13:13" ht="49.2" customHeight="1">
      <c r="M61805" s="85"/>
    </row>
    <row r="61806" spans="13:13" ht="49.2" customHeight="1">
      <c r="M61806" s="85"/>
    </row>
    <row r="61807" spans="13:13" ht="49.2" customHeight="1">
      <c r="M61807" s="85"/>
    </row>
    <row r="61808" spans="13:13" ht="49.2" customHeight="1">
      <c r="M61808" s="85"/>
    </row>
    <row r="61809" spans="13:13" ht="49.2" customHeight="1">
      <c r="M61809" s="85"/>
    </row>
    <row r="61810" spans="13:13" ht="49.2" customHeight="1">
      <c r="M61810" s="85"/>
    </row>
    <row r="61811" spans="13:13" ht="49.2" customHeight="1">
      <c r="M61811" s="85"/>
    </row>
    <row r="61812" spans="13:13" ht="49.2" customHeight="1">
      <c r="M61812" s="85"/>
    </row>
    <row r="61813" spans="13:13" ht="49.2" customHeight="1">
      <c r="M61813" s="85"/>
    </row>
    <row r="61814" spans="13:13" ht="49.2" customHeight="1">
      <c r="M61814" s="85"/>
    </row>
    <row r="61815" spans="13:13" ht="49.2" customHeight="1">
      <c r="M61815" s="85"/>
    </row>
    <row r="61816" spans="13:13" ht="49.2" customHeight="1">
      <c r="M61816" s="85"/>
    </row>
    <row r="61817" spans="13:13" ht="49.2" customHeight="1">
      <c r="M61817" s="85"/>
    </row>
    <row r="61818" spans="13:13" ht="49.2" customHeight="1">
      <c r="M61818" s="85"/>
    </row>
    <row r="61819" spans="13:13" ht="49.2" customHeight="1">
      <c r="M61819" s="85"/>
    </row>
    <row r="61820" spans="13:13" ht="49.2" customHeight="1">
      <c r="M61820" s="85"/>
    </row>
    <row r="61821" spans="13:13" ht="49.2" customHeight="1">
      <c r="M61821" s="85"/>
    </row>
    <row r="61822" spans="13:13" ht="49.2" customHeight="1">
      <c r="M61822" s="85"/>
    </row>
    <row r="61823" spans="13:13" ht="49.2" customHeight="1">
      <c r="M61823" s="85"/>
    </row>
    <row r="61824" spans="13:13" ht="49.2" customHeight="1">
      <c r="M61824" s="85"/>
    </row>
    <row r="61825" spans="13:13" ht="49.2" customHeight="1">
      <c r="M61825" s="85"/>
    </row>
    <row r="61826" spans="13:13" ht="49.2" customHeight="1">
      <c r="M61826" s="85"/>
    </row>
    <row r="61827" spans="13:13" ht="49.2" customHeight="1">
      <c r="M61827" s="85"/>
    </row>
    <row r="61828" spans="13:13" ht="49.2" customHeight="1">
      <c r="M61828" s="85"/>
    </row>
    <row r="61829" spans="13:13" ht="49.2" customHeight="1">
      <c r="M61829" s="85"/>
    </row>
    <row r="61830" spans="13:13" ht="49.2" customHeight="1">
      <c r="M61830" s="85"/>
    </row>
    <row r="61831" spans="13:13" ht="49.2" customHeight="1">
      <c r="M61831" s="85"/>
    </row>
    <row r="61832" spans="13:13" ht="49.2" customHeight="1">
      <c r="M61832" s="85"/>
    </row>
    <row r="61833" spans="13:13" ht="49.2" customHeight="1">
      <c r="M61833" s="85"/>
    </row>
    <row r="61834" spans="13:13" ht="49.2" customHeight="1">
      <c r="M61834" s="85"/>
    </row>
    <row r="61835" spans="13:13" ht="49.2" customHeight="1">
      <c r="M61835" s="85"/>
    </row>
    <row r="61836" spans="13:13" ht="49.2" customHeight="1">
      <c r="M61836" s="85"/>
    </row>
    <row r="61837" spans="13:13" ht="49.2" customHeight="1">
      <c r="M61837" s="85"/>
    </row>
    <row r="61838" spans="13:13" ht="49.2" customHeight="1">
      <c r="M61838" s="85"/>
    </row>
    <row r="61839" spans="13:13" ht="49.2" customHeight="1">
      <c r="M61839" s="85"/>
    </row>
    <row r="61840" spans="13:13" ht="49.2" customHeight="1">
      <c r="M61840" s="85"/>
    </row>
    <row r="61841" spans="13:13" ht="49.2" customHeight="1">
      <c r="M61841" s="85"/>
    </row>
    <row r="61842" spans="13:13" ht="49.2" customHeight="1">
      <c r="M61842" s="85"/>
    </row>
    <row r="61843" spans="13:13" ht="49.2" customHeight="1">
      <c r="M61843" s="85"/>
    </row>
    <row r="61844" spans="13:13" ht="49.2" customHeight="1">
      <c r="M61844" s="85"/>
    </row>
    <row r="61845" spans="13:13" ht="49.2" customHeight="1">
      <c r="M61845" s="85"/>
    </row>
    <row r="61846" spans="13:13" ht="49.2" customHeight="1">
      <c r="M61846" s="85"/>
    </row>
    <row r="61847" spans="13:13" ht="49.2" customHeight="1">
      <c r="M61847" s="85"/>
    </row>
    <row r="61848" spans="13:13" ht="49.2" customHeight="1">
      <c r="M61848" s="85"/>
    </row>
    <row r="61849" spans="13:13" ht="49.2" customHeight="1">
      <c r="M61849" s="85"/>
    </row>
    <row r="61850" spans="13:13" ht="49.2" customHeight="1">
      <c r="M61850" s="85"/>
    </row>
    <row r="61851" spans="13:13" ht="49.2" customHeight="1">
      <c r="M61851" s="85"/>
    </row>
    <row r="61852" spans="13:13" ht="49.2" customHeight="1">
      <c r="M61852" s="85"/>
    </row>
    <row r="61853" spans="13:13" ht="49.2" customHeight="1">
      <c r="M61853" s="85"/>
    </row>
    <row r="61854" spans="13:13" ht="49.2" customHeight="1">
      <c r="M61854" s="85"/>
    </row>
    <row r="61855" spans="13:13" ht="49.2" customHeight="1">
      <c r="M61855" s="85"/>
    </row>
    <row r="61856" spans="13:13" ht="49.2" customHeight="1">
      <c r="M61856" s="85"/>
    </row>
    <row r="61857" spans="13:13" ht="49.2" customHeight="1">
      <c r="M61857" s="85"/>
    </row>
    <row r="61858" spans="13:13" ht="49.2" customHeight="1">
      <c r="M61858" s="85"/>
    </row>
    <row r="61859" spans="13:13" ht="49.2" customHeight="1">
      <c r="M61859" s="85"/>
    </row>
    <row r="61860" spans="13:13" ht="49.2" customHeight="1">
      <c r="M61860" s="85"/>
    </row>
    <row r="61861" spans="13:13" ht="49.2" customHeight="1">
      <c r="M61861" s="85"/>
    </row>
    <row r="61862" spans="13:13" ht="49.2" customHeight="1">
      <c r="M61862" s="85"/>
    </row>
    <row r="61863" spans="13:13" ht="49.2" customHeight="1">
      <c r="M61863" s="85"/>
    </row>
    <row r="61864" spans="13:13" ht="49.2" customHeight="1">
      <c r="M61864" s="85"/>
    </row>
    <row r="61865" spans="13:13" ht="49.2" customHeight="1">
      <c r="M61865" s="85"/>
    </row>
    <row r="61866" spans="13:13" ht="49.2" customHeight="1">
      <c r="M61866" s="85"/>
    </row>
    <row r="61867" spans="13:13" ht="49.2" customHeight="1">
      <c r="M61867" s="85"/>
    </row>
    <row r="61868" spans="13:13" ht="49.2" customHeight="1">
      <c r="M61868" s="85"/>
    </row>
    <row r="61869" spans="13:13" ht="49.2" customHeight="1">
      <c r="M61869" s="85"/>
    </row>
    <row r="61870" spans="13:13" ht="49.2" customHeight="1">
      <c r="M61870" s="85"/>
    </row>
    <row r="61871" spans="13:13" ht="49.2" customHeight="1">
      <c r="M61871" s="85"/>
    </row>
    <row r="61872" spans="13:13" ht="49.2" customHeight="1">
      <c r="M61872" s="85"/>
    </row>
    <row r="61873" spans="13:13" ht="49.2" customHeight="1">
      <c r="M61873" s="85"/>
    </row>
    <row r="61874" spans="13:13" ht="49.2" customHeight="1">
      <c r="M61874" s="85"/>
    </row>
    <row r="61875" spans="13:13" ht="49.2" customHeight="1">
      <c r="M61875" s="85"/>
    </row>
    <row r="61876" spans="13:13" ht="49.2" customHeight="1">
      <c r="M61876" s="85"/>
    </row>
    <row r="61877" spans="13:13" ht="49.2" customHeight="1">
      <c r="M61877" s="85"/>
    </row>
    <row r="61878" spans="13:13" ht="49.2" customHeight="1">
      <c r="M61878" s="85"/>
    </row>
    <row r="61879" spans="13:13" ht="49.2" customHeight="1">
      <c r="M61879" s="85"/>
    </row>
    <row r="61880" spans="13:13" ht="49.2" customHeight="1">
      <c r="M61880" s="85"/>
    </row>
    <row r="61881" spans="13:13" ht="49.2" customHeight="1">
      <c r="M61881" s="85"/>
    </row>
    <row r="61882" spans="13:13" ht="49.2" customHeight="1">
      <c r="M61882" s="85"/>
    </row>
    <row r="61883" spans="13:13" ht="49.2" customHeight="1">
      <c r="M61883" s="85"/>
    </row>
    <row r="61884" spans="13:13" ht="49.2" customHeight="1">
      <c r="M61884" s="85"/>
    </row>
    <row r="61885" spans="13:13" ht="49.2" customHeight="1">
      <c r="M61885" s="85"/>
    </row>
    <row r="61886" spans="13:13" ht="49.2" customHeight="1">
      <c r="M61886" s="85"/>
    </row>
    <row r="61887" spans="13:13" ht="49.2" customHeight="1">
      <c r="M61887" s="85"/>
    </row>
    <row r="61888" spans="13:13" ht="49.2" customHeight="1">
      <c r="M61888" s="85"/>
    </row>
    <row r="61889" spans="13:13" ht="49.2" customHeight="1">
      <c r="M61889" s="85"/>
    </row>
    <row r="61890" spans="13:13" ht="49.2" customHeight="1">
      <c r="M61890" s="85"/>
    </row>
    <row r="61891" spans="13:13" ht="49.2" customHeight="1">
      <c r="M61891" s="85"/>
    </row>
    <row r="61892" spans="13:13" ht="49.2" customHeight="1">
      <c r="M61892" s="85"/>
    </row>
    <row r="61893" spans="13:13" ht="49.2" customHeight="1">
      <c r="M61893" s="85"/>
    </row>
    <row r="61894" spans="13:13" ht="49.2" customHeight="1">
      <c r="M61894" s="85"/>
    </row>
    <row r="61895" spans="13:13" ht="49.2" customHeight="1">
      <c r="M61895" s="85"/>
    </row>
    <row r="61896" spans="13:13" ht="49.2" customHeight="1">
      <c r="M61896" s="85"/>
    </row>
    <row r="61897" spans="13:13" ht="49.2" customHeight="1">
      <c r="M61897" s="85"/>
    </row>
    <row r="61898" spans="13:13" ht="49.2" customHeight="1">
      <c r="M61898" s="85"/>
    </row>
    <row r="61899" spans="13:13" ht="49.2" customHeight="1">
      <c r="M61899" s="85"/>
    </row>
    <row r="61900" spans="13:13" ht="49.2" customHeight="1">
      <c r="M61900" s="85"/>
    </row>
    <row r="61901" spans="13:13" ht="49.2" customHeight="1">
      <c r="M61901" s="85"/>
    </row>
    <row r="61902" spans="13:13" ht="49.2" customHeight="1">
      <c r="M61902" s="85"/>
    </row>
    <row r="61903" spans="13:13" ht="49.2" customHeight="1">
      <c r="M61903" s="85"/>
    </row>
    <row r="61904" spans="13:13" ht="49.2" customHeight="1">
      <c r="M61904" s="85"/>
    </row>
    <row r="61905" spans="13:13" ht="49.2" customHeight="1">
      <c r="M61905" s="85"/>
    </row>
    <row r="61906" spans="13:13" ht="49.2" customHeight="1">
      <c r="M61906" s="85"/>
    </row>
    <row r="61907" spans="13:13" ht="49.2" customHeight="1">
      <c r="M61907" s="85"/>
    </row>
    <row r="61908" spans="13:13" ht="49.2" customHeight="1">
      <c r="M61908" s="85"/>
    </row>
    <row r="61909" spans="13:13" ht="49.2" customHeight="1">
      <c r="M61909" s="85"/>
    </row>
    <row r="61910" spans="13:13" ht="49.2" customHeight="1">
      <c r="M61910" s="85"/>
    </row>
    <row r="61911" spans="13:13" ht="49.2" customHeight="1">
      <c r="M61911" s="85"/>
    </row>
    <row r="61912" spans="13:13" ht="49.2" customHeight="1">
      <c r="M61912" s="85"/>
    </row>
    <row r="61913" spans="13:13" ht="49.2" customHeight="1">
      <c r="M61913" s="85"/>
    </row>
    <row r="61914" spans="13:13" ht="49.2" customHeight="1">
      <c r="M61914" s="85"/>
    </row>
    <row r="61915" spans="13:13" ht="49.2" customHeight="1">
      <c r="M61915" s="85"/>
    </row>
    <row r="61916" spans="13:13" ht="49.2" customHeight="1">
      <c r="M61916" s="85"/>
    </row>
    <row r="61917" spans="13:13" ht="49.2" customHeight="1">
      <c r="M61917" s="85"/>
    </row>
    <row r="61918" spans="13:13" ht="49.2" customHeight="1">
      <c r="M61918" s="85"/>
    </row>
    <row r="61919" spans="13:13" ht="49.2" customHeight="1">
      <c r="M61919" s="85"/>
    </row>
    <row r="61920" spans="13:13" ht="49.2" customHeight="1">
      <c r="M61920" s="85"/>
    </row>
    <row r="61921" spans="13:13" ht="49.2" customHeight="1">
      <c r="M61921" s="85"/>
    </row>
    <row r="61922" spans="13:13" ht="49.2" customHeight="1">
      <c r="M61922" s="85"/>
    </row>
    <row r="61923" spans="13:13" ht="49.2" customHeight="1">
      <c r="M61923" s="85"/>
    </row>
    <row r="61924" spans="13:13" ht="49.2" customHeight="1">
      <c r="M61924" s="85"/>
    </row>
    <row r="61925" spans="13:13" ht="49.2" customHeight="1">
      <c r="M61925" s="85"/>
    </row>
    <row r="61926" spans="13:13" ht="49.2" customHeight="1">
      <c r="M61926" s="85"/>
    </row>
    <row r="61927" spans="13:13" ht="49.2" customHeight="1">
      <c r="M61927" s="85"/>
    </row>
    <row r="61928" spans="13:13" ht="49.2" customHeight="1">
      <c r="M61928" s="85"/>
    </row>
    <row r="61929" spans="13:13" ht="49.2" customHeight="1">
      <c r="M61929" s="85"/>
    </row>
    <row r="61930" spans="13:13" ht="49.2" customHeight="1">
      <c r="M61930" s="85"/>
    </row>
    <row r="61931" spans="13:13" ht="49.2" customHeight="1">
      <c r="M61931" s="85"/>
    </row>
    <row r="61932" spans="13:13" ht="49.2" customHeight="1">
      <c r="M61932" s="85"/>
    </row>
    <row r="61933" spans="13:13" ht="49.2" customHeight="1">
      <c r="M61933" s="85"/>
    </row>
    <row r="61934" spans="13:13" ht="49.2" customHeight="1">
      <c r="M61934" s="85"/>
    </row>
    <row r="61935" spans="13:13" ht="49.2" customHeight="1">
      <c r="M61935" s="85"/>
    </row>
    <row r="61936" spans="13:13" ht="49.2" customHeight="1">
      <c r="M61936" s="85"/>
    </row>
    <row r="61937" spans="13:13" ht="49.2" customHeight="1">
      <c r="M61937" s="85"/>
    </row>
    <row r="61938" spans="13:13" ht="49.2" customHeight="1">
      <c r="M61938" s="85"/>
    </row>
    <row r="61939" spans="13:13" ht="49.2" customHeight="1">
      <c r="M61939" s="85"/>
    </row>
    <row r="61940" spans="13:13" ht="49.2" customHeight="1">
      <c r="M61940" s="85"/>
    </row>
    <row r="61941" spans="13:13" ht="49.2" customHeight="1">
      <c r="M61941" s="85"/>
    </row>
    <row r="61942" spans="13:13" ht="49.2" customHeight="1">
      <c r="M61942" s="85"/>
    </row>
    <row r="61943" spans="13:13" ht="49.2" customHeight="1">
      <c r="M61943" s="85"/>
    </row>
    <row r="61944" spans="13:13" ht="49.2" customHeight="1">
      <c r="M61944" s="85"/>
    </row>
    <row r="61945" spans="13:13" ht="49.2" customHeight="1">
      <c r="M61945" s="85"/>
    </row>
    <row r="61946" spans="13:13" ht="49.2" customHeight="1">
      <c r="M61946" s="85"/>
    </row>
    <row r="61947" spans="13:13" ht="49.2" customHeight="1">
      <c r="M61947" s="85"/>
    </row>
    <row r="61948" spans="13:13" ht="49.2" customHeight="1">
      <c r="M61948" s="85"/>
    </row>
    <row r="61949" spans="13:13" ht="49.2" customHeight="1">
      <c r="M61949" s="85"/>
    </row>
    <row r="61950" spans="13:13" ht="49.2" customHeight="1">
      <c r="M61950" s="85"/>
    </row>
    <row r="61951" spans="13:13" ht="49.2" customHeight="1">
      <c r="M61951" s="85"/>
    </row>
    <row r="61952" spans="13:13" ht="49.2" customHeight="1">
      <c r="M61952" s="85"/>
    </row>
    <row r="61953" spans="13:13" ht="49.2" customHeight="1">
      <c r="M61953" s="85"/>
    </row>
    <row r="61954" spans="13:13" ht="49.2" customHeight="1">
      <c r="M61954" s="85"/>
    </row>
    <row r="61955" spans="13:13" ht="49.2" customHeight="1">
      <c r="M61955" s="85"/>
    </row>
    <row r="61956" spans="13:13" ht="49.2" customHeight="1">
      <c r="M61956" s="85"/>
    </row>
    <row r="61957" spans="13:13" ht="49.2" customHeight="1">
      <c r="M61957" s="85"/>
    </row>
    <row r="61958" spans="13:13" ht="49.2" customHeight="1">
      <c r="M61958" s="85"/>
    </row>
    <row r="61959" spans="13:13" ht="49.2" customHeight="1">
      <c r="M61959" s="85"/>
    </row>
    <row r="61960" spans="13:13" ht="49.2" customHeight="1">
      <c r="M61960" s="85"/>
    </row>
    <row r="61961" spans="13:13" ht="49.2" customHeight="1">
      <c r="M61961" s="85"/>
    </row>
    <row r="61962" spans="13:13" ht="49.2" customHeight="1">
      <c r="M61962" s="85"/>
    </row>
    <row r="61963" spans="13:13" ht="49.2" customHeight="1">
      <c r="M61963" s="85"/>
    </row>
    <row r="61964" spans="13:13" ht="49.2" customHeight="1">
      <c r="M61964" s="85"/>
    </row>
    <row r="61965" spans="13:13" ht="49.2" customHeight="1">
      <c r="M61965" s="85"/>
    </row>
    <row r="61966" spans="13:13" ht="49.2" customHeight="1">
      <c r="M61966" s="85"/>
    </row>
    <row r="61967" spans="13:13" ht="49.2" customHeight="1">
      <c r="M61967" s="85"/>
    </row>
    <row r="61968" spans="13:13" ht="49.2" customHeight="1">
      <c r="M61968" s="85"/>
    </row>
    <row r="61969" spans="13:13" ht="49.2" customHeight="1">
      <c r="M61969" s="85"/>
    </row>
    <row r="61970" spans="13:13" ht="49.2" customHeight="1">
      <c r="M61970" s="85"/>
    </row>
    <row r="61971" spans="13:13" ht="49.2" customHeight="1">
      <c r="M61971" s="85"/>
    </row>
    <row r="61972" spans="13:13" ht="49.2" customHeight="1">
      <c r="M61972" s="85"/>
    </row>
    <row r="61973" spans="13:13" ht="49.2" customHeight="1">
      <c r="M61973" s="85"/>
    </row>
    <row r="61974" spans="13:13" ht="49.2" customHeight="1">
      <c r="M61974" s="85"/>
    </row>
    <row r="61975" spans="13:13" ht="49.2" customHeight="1">
      <c r="M61975" s="85"/>
    </row>
    <row r="61976" spans="13:13" ht="49.2" customHeight="1">
      <c r="M61976" s="85"/>
    </row>
    <row r="61977" spans="13:13" ht="49.2" customHeight="1">
      <c r="M61977" s="85"/>
    </row>
    <row r="61978" spans="13:13" ht="49.2" customHeight="1">
      <c r="M61978" s="85"/>
    </row>
    <row r="61979" spans="13:13" ht="49.2" customHeight="1">
      <c r="M61979" s="85"/>
    </row>
    <row r="61980" spans="13:13" ht="49.2" customHeight="1">
      <c r="M61980" s="85"/>
    </row>
    <row r="61981" spans="13:13" ht="49.2" customHeight="1">
      <c r="M61981" s="85"/>
    </row>
    <row r="61982" spans="13:13" ht="49.2" customHeight="1">
      <c r="M61982" s="85"/>
    </row>
    <row r="61983" spans="13:13" ht="49.2" customHeight="1">
      <c r="M61983" s="85"/>
    </row>
    <row r="61984" spans="13:13" ht="49.2" customHeight="1">
      <c r="M61984" s="85"/>
    </row>
    <row r="61985" spans="13:13" ht="49.2" customHeight="1">
      <c r="M61985" s="85"/>
    </row>
    <row r="61986" spans="13:13" ht="49.2" customHeight="1">
      <c r="M61986" s="85"/>
    </row>
    <row r="61987" spans="13:13" ht="49.2" customHeight="1">
      <c r="M61987" s="85"/>
    </row>
    <row r="61988" spans="13:13" ht="49.2" customHeight="1">
      <c r="M61988" s="85"/>
    </row>
    <row r="61989" spans="13:13" ht="49.2" customHeight="1">
      <c r="M61989" s="85"/>
    </row>
    <row r="61990" spans="13:13" ht="49.2" customHeight="1">
      <c r="M61990" s="85"/>
    </row>
    <row r="61991" spans="13:13" ht="49.2" customHeight="1">
      <c r="M61991" s="85"/>
    </row>
    <row r="61992" spans="13:13" ht="49.2" customHeight="1">
      <c r="M61992" s="85"/>
    </row>
    <row r="61993" spans="13:13" ht="49.2" customHeight="1">
      <c r="M61993" s="85"/>
    </row>
    <row r="61994" spans="13:13" ht="49.2" customHeight="1">
      <c r="M61994" s="85"/>
    </row>
    <row r="61995" spans="13:13" ht="49.2" customHeight="1">
      <c r="M61995" s="85"/>
    </row>
    <row r="61996" spans="13:13" ht="49.2" customHeight="1">
      <c r="M61996" s="85"/>
    </row>
    <row r="61997" spans="13:13" ht="49.2" customHeight="1">
      <c r="M61997" s="85"/>
    </row>
    <row r="61998" spans="13:13" ht="49.2" customHeight="1">
      <c r="M61998" s="85"/>
    </row>
    <row r="61999" spans="13:13" ht="49.2" customHeight="1">
      <c r="M61999" s="85"/>
    </row>
    <row r="62000" spans="13:13" ht="49.2" customHeight="1">
      <c r="M62000" s="85"/>
    </row>
    <row r="62001" spans="13:13" ht="49.2" customHeight="1">
      <c r="M62001" s="85"/>
    </row>
    <row r="62002" spans="13:13" ht="49.2" customHeight="1">
      <c r="M62002" s="85"/>
    </row>
    <row r="62003" spans="13:13" ht="49.2" customHeight="1">
      <c r="M62003" s="85"/>
    </row>
    <row r="62004" spans="13:13" ht="49.2" customHeight="1">
      <c r="M62004" s="85"/>
    </row>
    <row r="62005" spans="13:13" ht="49.2" customHeight="1">
      <c r="M62005" s="85"/>
    </row>
    <row r="62006" spans="13:13" ht="49.2" customHeight="1">
      <c r="M62006" s="85"/>
    </row>
    <row r="62007" spans="13:13" ht="49.2" customHeight="1">
      <c r="M62007" s="85"/>
    </row>
    <row r="62008" spans="13:13" ht="49.2" customHeight="1">
      <c r="M62008" s="85"/>
    </row>
    <row r="62009" spans="13:13" ht="49.2" customHeight="1">
      <c r="M62009" s="85"/>
    </row>
    <row r="62010" spans="13:13" ht="49.2" customHeight="1">
      <c r="M62010" s="85"/>
    </row>
    <row r="62011" spans="13:13" ht="49.2" customHeight="1">
      <c r="M62011" s="85"/>
    </row>
    <row r="62012" spans="13:13" ht="49.2" customHeight="1">
      <c r="M62012" s="85"/>
    </row>
    <row r="62013" spans="13:13" ht="49.2" customHeight="1">
      <c r="M62013" s="85"/>
    </row>
    <row r="62014" spans="13:13" ht="49.2" customHeight="1">
      <c r="M62014" s="85"/>
    </row>
    <row r="62015" spans="13:13" ht="49.2" customHeight="1">
      <c r="M62015" s="85"/>
    </row>
    <row r="62016" spans="13:13" ht="49.2" customHeight="1">
      <c r="M62016" s="85"/>
    </row>
    <row r="62017" spans="13:13" ht="49.2" customHeight="1">
      <c r="M62017" s="85"/>
    </row>
    <row r="62018" spans="13:13" ht="49.2" customHeight="1">
      <c r="M62018" s="85"/>
    </row>
    <row r="62019" spans="13:13" ht="49.2" customHeight="1">
      <c r="M62019" s="85"/>
    </row>
    <row r="62020" spans="13:13" ht="49.2" customHeight="1">
      <c r="M62020" s="85"/>
    </row>
    <row r="62021" spans="13:13" ht="49.2" customHeight="1">
      <c r="M62021" s="85"/>
    </row>
    <row r="62022" spans="13:13" ht="49.2" customHeight="1">
      <c r="M62022" s="85"/>
    </row>
    <row r="62023" spans="13:13" ht="49.2" customHeight="1">
      <c r="M62023" s="85"/>
    </row>
    <row r="62024" spans="13:13" ht="49.2" customHeight="1">
      <c r="M62024" s="85"/>
    </row>
    <row r="62025" spans="13:13" ht="49.2" customHeight="1">
      <c r="M62025" s="85"/>
    </row>
    <row r="62026" spans="13:13" ht="49.2" customHeight="1">
      <c r="M62026" s="85"/>
    </row>
    <row r="62027" spans="13:13" ht="49.2" customHeight="1">
      <c r="M62027" s="85"/>
    </row>
    <row r="62028" spans="13:13" ht="49.2" customHeight="1">
      <c r="M62028" s="85"/>
    </row>
    <row r="62029" spans="13:13" ht="49.2" customHeight="1">
      <c r="M62029" s="85"/>
    </row>
    <row r="62030" spans="13:13" ht="49.2" customHeight="1">
      <c r="M62030" s="85"/>
    </row>
    <row r="62031" spans="13:13" ht="49.2" customHeight="1">
      <c r="M62031" s="85"/>
    </row>
    <row r="62032" spans="13:13" ht="49.2" customHeight="1">
      <c r="M62032" s="85"/>
    </row>
    <row r="62033" spans="13:13" ht="49.2" customHeight="1">
      <c r="M62033" s="85"/>
    </row>
    <row r="62034" spans="13:13" ht="49.2" customHeight="1">
      <c r="M62034" s="85"/>
    </row>
    <row r="62035" spans="13:13" ht="49.2" customHeight="1">
      <c r="M62035" s="85"/>
    </row>
    <row r="62036" spans="13:13" ht="49.2" customHeight="1">
      <c r="M62036" s="85"/>
    </row>
    <row r="62037" spans="13:13" ht="49.2" customHeight="1">
      <c r="M62037" s="85"/>
    </row>
    <row r="62038" spans="13:13" ht="49.2" customHeight="1">
      <c r="M62038" s="85"/>
    </row>
    <row r="62039" spans="13:13" ht="49.2" customHeight="1">
      <c r="M62039" s="85"/>
    </row>
    <row r="62040" spans="13:13" ht="49.2" customHeight="1">
      <c r="M62040" s="85"/>
    </row>
    <row r="62041" spans="13:13" ht="49.2" customHeight="1">
      <c r="M62041" s="85"/>
    </row>
    <row r="62042" spans="13:13" ht="49.2" customHeight="1">
      <c r="M62042" s="85"/>
    </row>
    <row r="62043" spans="13:13" ht="49.2" customHeight="1">
      <c r="M62043" s="85"/>
    </row>
    <row r="62044" spans="13:13" ht="49.2" customHeight="1">
      <c r="M62044" s="85"/>
    </row>
    <row r="62045" spans="13:13" ht="49.2" customHeight="1">
      <c r="M62045" s="85"/>
    </row>
    <row r="62046" spans="13:13" ht="49.2" customHeight="1">
      <c r="M62046" s="85"/>
    </row>
    <row r="62047" spans="13:13" ht="49.2" customHeight="1">
      <c r="M62047" s="85"/>
    </row>
    <row r="62048" spans="13:13" ht="49.2" customHeight="1">
      <c r="M62048" s="85"/>
    </row>
    <row r="62049" spans="13:13" ht="49.2" customHeight="1">
      <c r="M62049" s="85"/>
    </row>
    <row r="62050" spans="13:13" ht="49.2" customHeight="1">
      <c r="M62050" s="85"/>
    </row>
    <row r="62051" spans="13:13" ht="49.2" customHeight="1">
      <c r="M62051" s="85"/>
    </row>
    <row r="62052" spans="13:13" ht="49.2" customHeight="1">
      <c r="M62052" s="85"/>
    </row>
    <row r="62053" spans="13:13" ht="49.2" customHeight="1">
      <c r="M62053" s="85"/>
    </row>
    <row r="62054" spans="13:13" ht="49.2" customHeight="1">
      <c r="M62054" s="85"/>
    </row>
    <row r="62055" spans="13:13" ht="49.2" customHeight="1">
      <c r="M62055" s="85"/>
    </row>
    <row r="62056" spans="13:13" ht="49.2" customHeight="1">
      <c r="M62056" s="85"/>
    </row>
    <row r="62057" spans="13:13" ht="49.2" customHeight="1">
      <c r="M62057" s="85"/>
    </row>
    <row r="62058" spans="13:13" ht="49.2" customHeight="1">
      <c r="M62058" s="85"/>
    </row>
    <row r="62059" spans="13:13" ht="49.2" customHeight="1">
      <c r="M62059" s="85"/>
    </row>
    <row r="62060" spans="13:13" ht="49.2" customHeight="1">
      <c r="M62060" s="85"/>
    </row>
    <row r="62061" spans="13:13" ht="49.2" customHeight="1">
      <c r="M62061" s="85"/>
    </row>
    <row r="62062" spans="13:13" ht="49.2" customHeight="1">
      <c r="M62062" s="85"/>
    </row>
    <row r="62063" spans="13:13" ht="49.2" customHeight="1">
      <c r="M62063" s="85"/>
    </row>
    <row r="62064" spans="13:13" ht="49.2" customHeight="1">
      <c r="M62064" s="85"/>
    </row>
    <row r="62065" spans="13:13" ht="49.2" customHeight="1">
      <c r="M62065" s="85"/>
    </row>
    <row r="62066" spans="13:13" ht="49.2" customHeight="1">
      <c r="M62066" s="85"/>
    </row>
    <row r="62067" spans="13:13" ht="49.2" customHeight="1">
      <c r="M62067" s="85"/>
    </row>
    <row r="62068" spans="13:13" ht="49.2" customHeight="1">
      <c r="M62068" s="85"/>
    </row>
    <row r="62069" spans="13:13" ht="49.2" customHeight="1">
      <c r="M62069" s="85"/>
    </row>
    <row r="62070" spans="13:13" ht="49.2" customHeight="1">
      <c r="M62070" s="85"/>
    </row>
    <row r="62071" spans="13:13" ht="49.2" customHeight="1">
      <c r="M62071" s="85"/>
    </row>
    <row r="62072" spans="13:13" ht="49.2" customHeight="1">
      <c r="M62072" s="85"/>
    </row>
    <row r="62073" spans="13:13" ht="49.2" customHeight="1">
      <c r="M62073" s="85"/>
    </row>
    <row r="62074" spans="13:13" ht="49.2" customHeight="1">
      <c r="M62074" s="85"/>
    </row>
    <row r="62075" spans="13:13" ht="49.2" customHeight="1">
      <c r="M62075" s="85"/>
    </row>
    <row r="62076" spans="13:13" ht="49.2" customHeight="1">
      <c r="M62076" s="85"/>
    </row>
    <row r="62077" spans="13:13" ht="49.2" customHeight="1">
      <c r="M62077" s="85"/>
    </row>
    <row r="62078" spans="13:13" ht="49.2" customHeight="1">
      <c r="M62078" s="85"/>
    </row>
    <row r="62079" spans="13:13" ht="49.2" customHeight="1">
      <c r="M62079" s="85"/>
    </row>
    <row r="62080" spans="13:13" ht="49.2" customHeight="1">
      <c r="M62080" s="85"/>
    </row>
    <row r="62081" spans="13:13" ht="49.2" customHeight="1">
      <c r="M62081" s="85"/>
    </row>
    <row r="62082" spans="13:13" ht="49.2" customHeight="1">
      <c r="M62082" s="85"/>
    </row>
    <row r="62083" spans="13:13" ht="49.2" customHeight="1">
      <c r="M62083" s="85"/>
    </row>
    <row r="62084" spans="13:13" ht="49.2" customHeight="1">
      <c r="M62084" s="85"/>
    </row>
    <row r="62085" spans="13:13" ht="49.2" customHeight="1">
      <c r="M62085" s="85"/>
    </row>
    <row r="62086" spans="13:13" ht="49.2" customHeight="1">
      <c r="M62086" s="85"/>
    </row>
    <row r="62087" spans="13:13" ht="49.2" customHeight="1">
      <c r="M62087" s="85"/>
    </row>
    <row r="62088" spans="13:13" ht="49.2" customHeight="1">
      <c r="M62088" s="85"/>
    </row>
    <row r="62089" spans="13:13" ht="49.2" customHeight="1">
      <c r="M62089" s="85"/>
    </row>
    <row r="62090" spans="13:13" ht="49.2" customHeight="1">
      <c r="M62090" s="85"/>
    </row>
    <row r="62091" spans="13:13" ht="49.2" customHeight="1">
      <c r="M62091" s="85"/>
    </row>
    <row r="62092" spans="13:13" ht="49.2" customHeight="1">
      <c r="M62092" s="85"/>
    </row>
    <row r="62093" spans="13:13" ht="49.2" customHeight="1">
      <c r="M62093" s="85"/>
    </row>
    <row r="62094" spans="13:13" ht="49.2" customHeight="1">
      <c r="M62094" s="85"/>
    </row>
    <row r="62095" spans="13:13" ht="49.2" customHeight="1">
      <c r="M62095" s="85"/>
    </row>
    <row r="62096" spans="13:13" ht="49.2" customHeight="1">
      <c r="M62096" s="85"/>
    </row>
    <row r="62097" spans="13:13" ht="49.2" customHeight="1">
      <c r="M62097" s="85"/>
    </row>
    <row r="62098" spans="13:13" ht="49.2" customHeight="1">
      <c r="M62098" s="85"/>
    </row>
    <row r="62099" spans="13:13" ht="49.2" customHeight="1">
      <c r="M62099" s="85"/>
    </row>
    <row r="62100" spans="13:13" ht="49.2" customHeight="1">
      <c r="M62100" s="85"/>
    </row>
    <row r="62101" spans="13:13" ht="49.2" customHeight="1">
      <c r="M62101" s="85"/>
    </row>
    <row r="62102" spans="13:13" ht="49.2" customHeight="1">
      <c r="M62102" s="85"/>
    </row>
    <row r="62103" spans="13:13" ht="49.2" customHeight="1">
      <c r="M62103" s="85"/>
    </row>
    <row r="62104" spans="13:13" ht="49.2" customHeight="1">
      <c r="M62104" s="85"/>
    </row>
    <row r="62105" spans="13:13" ht="49.2" customHeight="1">
      <c r="M62105" s="85"/>
    </row>
    <row r="62106" spans="13:13" ht="49.2" customHeight="1">
      <c r="M62106" s="85"/>
    </row>
    <row r="62107" spans="13:13" ht="49.2" customHeight="1">
      <c r="M62107" s="85"/>
    </row>
    <row r="62108" spans="13:13" ht="49.2" customHeight="1">
      <c r="M62108" s="85"/>
    </row>
    <row r="62109" spans="13:13" ht="49.2" customHeight="1">
      <c r="M62109" s="85"/>
    </row>
    <row r="62110" spans="13:13" ht="49.2" customHeight="1">
      <c r="M62110" s="85"/>
    </row>
    <row r="62111" spans="13:13" ht="49.2" customHeight="1">
      <c r="M62111" s="85"/>
    </row>
    <row r="62112" spans="13:13" ht="49.2" customHeight="1">
      <c r="M62112" s="85"/>
    </row>
    <row r="62113" spans="13:13" ht="49.2" customHeight="1">
      <c r="M62113" s="85"/>
    </row>
    <row r="62114" spans="13:13" ht="49.2" customHeight="1">
      <c r="M62114" s="85"/>
    </row>
    <row r="62115" spans="13:13" ht="49.2" customHeight="1">
      <c r="M62115" s="85"/>
    </row>
    <row r="62116" spans="13:13" ht="49.2" customHeight="1">
      <c r="M62116" s="85"/>
    </row>
    <row r="62117" spans="13:13" ht="49.2" customHeight="1">
      <c r="M62117" s="85"/>
    </row>
    <row r="62118" spans="13:13" ht="49.2" customHeight="1">
      <c r="M62118" s="85"/>
    </row>
    <row r="62119" spans="13:13" ht="49.2" customHeight="1">
      <c r="M62119" s="85"/>
    </row>
    <row r="62120" spans="13:13" ht="49.2" customHeight="1">
      <c r="M62120" s="85"/>
    </row>
    <row r="62121" spans="13:13" ht="49.2" customHeight="1">
      <c r="M62121" s="85"/>
    </row>
    <row r="62122" spans="13:13" ht="49.2" customHeight="1">
      <c r="M62122" s="85"/>
    </row>
    <row r="62123" spans="13:13" ht="49.2" customHeight="1">
      <c r="M62123" s="85"/>
    </row>
    <row r="62124" spans="13:13" ht="49.2" customHeight="1">
      <c r="M62124" s="85"/>
    </row>
    <row r="62125" spans="13:13" ht="49.2" customHeight="1">
      <c r="M62125" s="85"/>
    </row>
    <row r="62126" spans="13:13" ht="49.2" customHeight="1">
      <c r="M62126" s="85"/>
    </row>
    <row r="62127" spans="13:13" ht="49.2" customHeight="1">
      <c r="M62127" s="85"/>
    </row>
    <row r="62128" spans="13:13" ht="49.2" customHeight="1">
      <c r="M62128" s="85"/>
    </row>
    <row r="62129" spans="13:13" ht="49.2" customHeight="1">
      <c r="M62129" s="85"/>
    </row>
    <row r="62130" spans="13:13" ht="49.2" customHeight="1">
      <c r="M62130" s="85"/>
    </row>
    <row r="62131" spans="13:13" ht="49.2" customHeight="1">
      <c r="M62131" s="85"/>
    </row>
    <row r="62132" spans="13:13" ht="49.2" customHeight="1">
      <c r="M62132" s="85"/>
    </row>
    <row r="62133" spans="13:13" ht="49.2" customHeight="1">
      <c r="M62133" s="85"/>
    </row>
    <row r="62134" spans="13:13" ht="49.2" customHeight="1">
      <c r="M62134" s="85"/>
    </row>
    <row r="62135" spans="13:13" ht="49.2" customHeight="1">
      <c r="M62135" s="85"/>
    </row>
    <row r="62136" spans="13:13" ht="49.2" customHeight="1">
      <c r="M62136" s="85"/>
    </row>
    <row r="62137" spans="13:13" ht="49.2" customHeight="1">
      <c r="M62137" s="85"/>
    </row>
    <row r="62138" spans="13:13" ht="49.2" customHeight="1">
      <c r="M62138" s="85"/>
    </row>
    <row r="62139" spans="13:13" ht="49.2" customHeight="1">
      <c r="M62139" s="85"/>
    </row>
    <row r="62140" spans="13:13" ht="49.2" customHeight="1">
      <c r="M62140" s="85"/>
    </row>
    <row r="62141" spans="13:13" ht="49.2" customHeight="1">
      <c r="M62141" s="85"/>
    </row>
    <row r="62142" spans="13:13" ht="49.2" customHeight="1">
      <c r="M62142" s="85"/>
    </row>
    <row r="62143" spans="13:13" ht="49.2" customHeight="1">
      <c r="M62143" s="85"/>
    </row>
    <row r="62144" spans="13:13" ht="49.2" customHeight="1">
      <c r="M62144" s="85"/>
    </row>
    <row r="62145" spans="13:13" ht="49.2" customHeight="1">
      <c r="M62145" s="85"/>
    </row>
    <row r="62146" spans="13:13" ht="49.2" customHeight="1">
      <c r="M62146" s="85"/>
    </row>
    <row r="62147" spans="13:13" ht="49.2" customHeight="1">
      <c r="M62147" s="85"/>
    </row>
    <row r="62148" spans="13:13" ht="49.2" customHeight="1">
      <c r="M62148" s="85"/>
    </row>
    <row r="62149" spans="13:13" ht="49.2" customHeight="1">
      <c r="M62149" s="85"/>
    </row>
    <row r="62150" spans="13:13" ht="49.2" customHeight="1">
      <c r="M62150" s="85"/>
    </row>
    <row r="62151" spans="13:13" ht="49.2" customHeight="1">
      <c r="M62151" s="85"/>
    </row>
    <row r="62152" spans="13:13" ht="49.2" customHeight="1">
      <c r="M62152" s="85"/>
    </row>
    <row r="62153" spans="13:13" ht="49.2" customHeight="1">
      <c r="M62153" s="85"/>
    </row>
    <row r="62154" spans="13:13" ht="49.2" customHeight="1">
      <c r="M62154" s="85"/>
    </row>
    <row r="62155" spans="13:13" ht="49.2" customHeight="1">
      <c r="M62155" s="85"/>
    </row>
    <row r="62156" spans="13:13" ht="49.2" customHeight="1">
      <c r="M62156" s="85"/>
    </row>
    <row r="62157" spans="13:13" ht="49.2" customHeight="1">
      <c r="M62157" s="85"/>
    </row>
    <row r="62158" spans="13:13" ht="49.2" customHeight="1">
      <c r="M62158" s="85"/>
    </row>
    <row r="62159" spans="13:13" ht="49.2" customHeight="1">
      <c r="M62159" s="85"/>
    </row>
    <row r="62160" spans="13:13" ht="49.2" customHeight="1">
      <c r="M62160" s="85"/>
    </row>
    <row r="62161" spans="13:13" ht="49.2" customHeight="1">
      <c r="M62161" s="85"/>
    </row>
    <row r="62162" spans="13:13" ht="49.2" customHeight="1">
      <c r="M62162" s="85"/>
    </row>
    <row r="62163" spans="13:13" ht="49.2" customHeight="1">
      <c r="M62163" s="85"/>
    </row>
    <row r="62164" spans="13:13" ht="49.2" customHeight="1">
      <c r="M62164" s="85"/>
    </row>
    <row r="62165" spans="13:13" ht="49.2" customHeight="1">
      <c r="M62165" s="85"/>
    </row>
    <row r="62166" spans="13:13" ht="49.2" customHeight="1">
      <c r="M62166" s="85"/>
    </row>
    <row r="62167" spans="13:13" ht="49.2" customHeight="1">
      <c r="M62167" s="85"/>
    </row>
    <row r="62168" spans="13:13" ht="49.2" customHeight="1">
      <c r="M62168" s="85"/>
    </row>
    <row r="62169" spans="13:13" ht="49.2" customHeight="1">
      <c r="M62169" s="85"/>
    </row>
    <row r="62170" spans="13:13" ht="49.2" customHeight="1">
      <c r="M62170" s="85"/>
    </row>
    <row r="62171" spans="13:13" ht="49.2" customHeight="1">
      <c r="M62171" s="85"/>
    </row>
    <row r="62172" spans="13:13" ht="49.2" customHeight="1">
      <c r="M62172" s="85"/>
    </row>
    <row r="62173" spans="13:13" ht="49.2" customHeight="1">
      <c r="M62173" s="85"/>
    </row>
    <row r="62174" spans="13:13" ht="49.2" customHeight="1">
      <c r="M62174" s="85"/>
    </row>
    <row r="62175" spans="13:13" ht="49.2" customHeight="1">
      <c r="M62175" s="85"/>
    </row>
    <row r="62176" spans="13:13" ht="49.2" customHeight="1">
      <c r="M62176" s="85"/>
    </row>
    <row r="62177" spans="13:13" ht="49.2" customHeight="1">
      <c r="M62177" s="85"/>
    </row>
    <row r="62178" spans="13:13" ht="49.2" customHeight="1">
      <c r="M62178" s="85"/>
    </row>
    <row r="62179" spans="13:13" ht="49.2" customHeight="1">
      <c r="M62179" s="85"/>
    </row>
    <row r="62180" spans="13:13" ht="49.2" customHeight="1">
      <c r="M62180" s="85"/>
    </row>
    <row r="62181" spans="13:13" ht="49.2" customHeight="1">
      <c r="M62181" s="85"/>
    </row>
    <row r="62182" spans="13:13" ht="49.2" customHeight="1">
      <c r="M62182" s="85"/>
    </row>
    <row r="62183" spans="13:13" ht="49.2" customHeight="1">
      <c r="M62183" s="85"/>
    </row>
    <row r="62184" spans="13:13" ht="49.2" customHeight="1">
      <c r="M62184" s="85"/>
    </row>
    <row r="62185" spans="13:13" ht="49.2" customHeight="1">
      <c r="M62185" s="85"/>
    </row>
    <row r="62186" spans="13:13" ht="49.2" customHeight="1">
      <c r="M62186" s="85"/>
    </row>
    <row r="62187" spans="13:13" ht="49.2" customHeight="1">
      <c r="M62187" s="85"/>
    </row>
    <row r="62188" spans="13:13" ht="49.2" customHeight="1">
      <c r="M62188" s="85"/>
    </row>
    <row r="62189" spans="13:13" ht="49.2" customHeight="1">
      <c r="M62189" s="85"/>
    </row>
    <row r="62190" spans="13:13" ht="49.2" customHeight="1">
      <c r="M62190" s="85"/>
    </row>
    <row r="62191" spans="13:13" ht="49.2" customHeight="1">
      <c r="M62191" s="85"/>
    </row>
    <row r="62192" spans="13:13" ht="49.2" customHeight="1">
      <c r="M62192" s="85"/>
    </row>
    <row r="62193" spans="13:13" ht="49.2" customHeight="1">
      <c r="M62193" s="85"/>
    </row>
    <row r="62194" spans="13:13" ht="49.2" customHeight="1">
      <c r="M62194" s="85"/>
    </row>
    <row r="62195" spans="13:13" ht="49.2" customHeight="1">
      <c r="M62195" s="85"/>
    </row>
    <row r="62196" spans="13:13" ht="49.2" customHeight="1">
      <c r="M62196" s="85"/>
    </row>
    <row r="62197" spans="13:13" ht="49.2" customHeight="1">
      <c r="M62197" s="85"/>
    </row>
    <row r="62198" spans="13:13" ht="49.2" customHeight="1">
      <c r="M62198" s="85"/>
    </row>
    <row r="62199" spans="13:13" ht="49.2" customHeight="1">
      <c r="M62199" s="85"/>
    </row>
    <row r="62200" spans="13:13" ht="49.2" customHeight="1">
      <c r="M62200" s="85"/>
    </row>
    <row r="62201" spans="13:13" ht="49.2" customHeight="1">
      <c r="M62201" s="85"/>
    </row>
    <row r="62202" spans="13:13" ht="49.2" customHeight="1">
      <c r="M62202" s="85"/>
    </row>
    <row r="62203" spans="13:13" ht="49.2" customHeight="1">
      <c r="M62203" s="85"/>
    </row>
    <row r="62204" spans="13:13" ht="49.2" customHeight="1">
      <c r="M62204" s="85"/>
    </row>
    <row r="62205" spans="13:13" ht="49.2" customHeight="1">
      <c r="M62205" s="85"/>
    </row>
    <row r="62206" spans="13:13" ht="49.2" customHeight="1">
      <c r="M62206" s="85"/>
    </row>
    <row r="62207" spans="13:13" ht="49.2" customHeight="1">
      <c r="M62207" s="85"/>
    </row>
    <row r="62208" spans="13:13" ht="49.2" customHeight="1">
      <c r="M62208" s="85"/>
    </row>
    <row r="62209" spans="13:13" ht="49.2" customHeight="1">
      <c r="M62209" s="85"/>
    </row>
    <row r="62210" spans="13:13" ht="49.2" customHeight="1">
      <c r="M62210" s="85"/>
    </row>
    <row r="62211" spans="13:13" ht="49.2" customHeight="1">
      <c r="M62211" s="85"/>
    </row>
    <row r="62212" spans="13:13" ht="49.2" customHeight="1">
      <c r="M62212" s="85"/>
    </row>
    <row r="62213" spans="13:13" ht="49.2" customHeight="1">
      <c r="M62213" s="85"/>
    </row>
    <row r="62214" spans="13:13" ht="49.2" customHeight="1">
      <c r="M62214" s="85"/>
    </row>
    <row r="62215" spans="13:13" ht="49.2" customHeight="1">
      <c r="M62215" s="85"/>
    </row>
    <row r="62216" spans="13:13" ht="49.2" customHeight="1">
      <c r="M62216" s="85"/>
    </row>
    <row r="62217" spans="13:13" ht="49.2" customHeight="1">
      <c r="M62217" s="85"/>
    </row>
    <row r="62218" spans="13:13" ht="49.2" customHeight="1">
      <c r="M62218" s="85"/>
    </row>
    <row r="62219" spans="13:13" ht="49.2" customHeight="1">
      <c r="M62219" s="85"/>
    </row>
    <row r="62220" spans="13:13" ht="49.2" customHeight="1">
      <c r="M62220" s="85"/>
    </row>
    <row r="62221" spans="13:13" ht="49.2" customHeight="1">
      <c r="M62221" s="85"/>
    </row>
    <row r="62222" spans="13:13" ht="49.2" customHeight="1">
      <c r="M62222" s="85"/>
    </row>
    <row r="62223" spans="13:13" ht="49.2" customHeight="1">
      <c r="M62223" s="85"/>
    </row>
    <row r="62224" spans="13:13" ht="49.2" customHeight="1">
      <c r="M62224" s="85"/>
    </row>
    <row r="62225" spans="13:13" ht="49.2" customHeight="1">
      <c r="M62225" s="85"/>
    </row>
    <row r="62226" spans="13:13" ht="49.2" customHeight="1">
      <c r="M62226" s="85"/>
    </row>
    <row r="62227" spans="13:13" ht="49.2" customHeight="1">
      <c r="M62227" s="85"/>
    </row>
    <row r="62228" spans="13:13" ht="49.2" customHeight="1">
      <c r="M62228" s="85"/>
    </row>
    <row r="62229" spans="13:13" ht="49.2" customHeight="1">
      <c r="M62229" s="85"/>
    </row>
    <row r="62230" spans="13:13" ht="49.2" customHeight="1">
      <c r="M62230" s="85"/>
    </row>
    <row r="62231" spans="13:13" ht="49.2" customHeight="1">
      <c r="M62231" s="85"/>
    </row>
    <row r="62232" spans="13:13" ht="49.2" customHeight="1">
      <c r="M62232" s="85"/>
    </row>
    <row r="62233" spans="13:13" ht="49.2" customHeight="1">
      <c r="M62233" s="85"/>
    </row>
    <row r="62234" spans="13:13" ht="49.2" customHeight="1">
      <c r="M62234" s="85"/>
    </row>
    <row r="62235" spans="13:13" ht="49.2" customHeight="1">
      <c r="M62235" s="85"/>
    </row>
    <row r="62236" spans="13:13" ht="49.2" customHeight="1">
      <c r="M62236" s="85"/>
    </row>
    <row r="62237" spans="13:13" ht="49.2" customHeight="1">
      <c r="M62237" s="85"/>
    </row>
    <row r="62238" spans="13:13" ht="49.2" customHeight="1">
      <c r="M62238" s="85"/>
    </row>
    <row r="62239" spans="13:13" ht="49.2" customHeight="1">
      <c r="M62239" s="85"/>
    </row>
    <row r="62240" spans="13:13" ht="49.2" customHeight="1">
      <c r="M62240" s="85"/>
    </row>
    <row r="62241" spans="13:13" ht="49.2" customHeight="1">
      <c r="M62241" s="85"/>
    </row>
    <row r="62242" spans="13:13" ht="49.2" customHeight="1">
      <c r="M62242" s="85"/>
    </row>
    <row r="62243" spans="13:13" ht="49.2" customHeight="1">
      <c r="M62243" s="85"/>
    </row>
    <row r="62244" spans="13:13" ht="49.2" customHeight="1">
      <c r="M62244" s="85"/>
    </row>
    <row r="62245" spans="13:13" ht="49.2" customHeight="1">
      <c r="M62245" s="85"/>
    </row>
    <row r="62246" spans="13:13" ht="49.2" customHeight="1">
      <c r="M62246" s="85"/>
    </row>
    <row r="62247" spans="13:13" ht="49.2" customHeight="1">
      <c r="M62247" s="85"/>
    </row>
    <row r="62248" spans="13:13" ht="49.2" customHeight="1">
      <c r="M62248" s="85"/>
    </row>
    <row r="62249" spans="13:13" ht="49.2" customHeight="1">
      <c r="M62249" s="85"/>
    </row>
    <row r="62250" spans="13:13" ht="49.2" customHeight="1">
      <c r="M62250" s="85"/>
    </row>
    <row r="62251" spans="13:13" ht="49.2" customHeight="1">
      <c r="M62251" s="85"/>
    </row>
    <row r="62252" spans="13:13" ht="49.2" customHeight="1">
      <c r="M62252" s="85"/>
    </row>
    <row r="62253" spans="13:13" ht="49.2" customHeight="1">
      <c r="M62253" s="85"/>
    </row>
    <row r="62254" spans="13:13" ht="49.2" customHeight="1">
      <c r="M62254" s="85"/>
    </row>
    <row r="62255" spans="13:13" ht="49.2" customHeight="1">
      <c r="M62255" s="85"/>
    </row>
    <row r="62256" spans="13:13" ht="49.2" customHeight="1">
      <c r="M62256" s="85"/>
    </row>
    <row r="62257" spans="13:13" ht="49.2" customHeight="1">
      <c r="M62257" s="85"/>
    </row>
    <row r="62258" spans="13:13" ht="49.2" customHeight="1">
      <c r="M62258" s="85"/>
    </row>
    <row r="62259" spans="13:13" ht="49.2" customHeight="1">
      <c r="M62259" s="85"/>
    </row>
    <row r="62260" spans="13:13" ht="49.2" customHeight="1">
      <c r="M62260" s="85"/>
    </row>
    <row r="62261" spans="13:13" ht="49.2" customHeight="1">
      <c r="M62261" s="85"/>
    </row>
    <row r="62262" spans="13:13" ht="49.2" customHeight="1">
      <c r="M62262" s="85"/>
    </row>
    <row r="62263" spans="13:13" ht="49.2" customHeight="1">
      <c r="M62263" s="85"/>
    </row>
    <row r="62264" spans="13:13" ht="49.2" customHeight="1">
      <c r="M62264" s="85"/>
    </row>
    <row r="62265" spans="13:13" ht="49.2" customHeight="1">
      <c r="M62265" s="85"/>
    </row>
    <row r="62266" spans="13:13" ht="49.2" customHeight="1">
      <c r="M62266" s="85"/>
    </row>
    <row r="62267" spans="13:13" ht="49.2" customHeight="1">
      <c r="M62267" s="85"/>
    </row>
    <row r="62268" spans="13:13" ht="49.2" customHeight="1">
      <c r="M62268" s="85"/>
    </row>
    <row r="62269" spans="13:13" ht="49.2" customHeight="1">
      <c r="M62269" s="85"/>
    </row>
    <row r="62270" spans="13:13" ht="49.2" customHeight="1">
      <c r="M62270" s="85"/>
    </row>
    <row r="62271" spans="13:13" ht="49.2" customHeight="1">
      <c r="M62271" s="85"/>
    </row>
    <row r="62272" spans="13:13" ht="49.2" customHeight="1">
      <c r="M62272" s="85"/>
    </row>
    <row r="62273" spans="13:13" ht="49.2" customHeight="1">
      <c r="M62273" s="85"/>
    </row>
    <row r="62274" spans="13:13" ht="49.2" customHeight="1">
      <c r="M62274" s="85"/>
    </row>
    <row r="62275" spans="13:13" ht="49.2" customHeight="1">
      <c r="M62275" s="85"/>
    </row>
    <row r="62276" spans="13:13" ht="49.2" customHeight="1">
      <c r="M62276" s="85"/>
    </row>
    <row r="62277" spans="13:13" ht="49.2" customHeight="1">
      <c r="M62277" s="85"/>
    </row>
    <row r="62278" spans="13:13" ht="49.2" customHeight="1">
      <c r="M62278" s="85"/>
    </row>
    <row r="62279" spans="13:13" ht="49.2" customHeight="1">
      <c r="M62279" s="85"/>
    </row>
    <row r="62280" spans="13:13" ht="49.2" customHeight="1">
      <c r="M62280" s="85"/>
    </row>
    <row r="62281" spans="13:13" ht="49.2" customHeight="1">
      <c r="M62281" s="85"/>
    </row>
    <row r="62282" spans="13:13" ht="49.2" customHeight="1">
      <c r="M62282" s="85"/>
    </row>
    <row r="62283" spans="13:13" ht="49.2" customHeight="1">
      <c r="M62283" s="85"/>
    </row>
    <row r="62284" spans="13:13" ht="49.2" customHeight="1">
      <c r="M62284" s="85"/>
    </row>
    <row r="62285" spans="13:13" ht="49.2" customHeight="1">
      <c r="M62285" s="85"/>
    </row>
    <row r="62286" spans="13:13" ht="49.2" customHeight="1">
      <c r="M62286" s="85"/>
    </row>
    <row r="62287" spans="13:13" ht="49.2" customHeight="1">
      <c r="M62287" s="85"/>
    </row>
    <row r="62288" spans="13:13" ht="49.2" customHeight="1">
      <c r="M62288" s="85"/>
    </row>
    <row r="62289" spans="13:13" ht="49.2" customHeight="1">
      <c r="M62289" s="85"/>
    </row>
    <row r="62290" spans="13:13" ht="49.2" customHeight="1">
      <c r="M62290" s="85"/>
    </row>
    <row r="62291" spans="13:13" ht="49.2" customHeight="1">
      <c r="M62291" s="85"/>
    </row>
    <row r="62292" spans="13:13" ht="49.2" customHeight="1">
      <c r="M62292" s="85"/>
    </row>
    <row r="62293" spans="13:13" ht="49.2" customHeight="1">
      <c r="M62293" s="85"/>
    </row>
    <row r="62294" spans="13:13" ht="49.2" customHeight="1">
      <c r="M62294" s="85"/>
    </row>
    <row r="62295" spans="13:13" ht="49.2" customHeight="1">
      <c r="M62295" s="85"/>
    </row>
    <row r="62296" spans="13:13" ht="49.2" customHeight="1">
      <c r="M62296" s="85"/>
    </row>
    <row r="62297" spans="13:13" ht="49.2" customHeight="1">
      <c r="M62297" s="85"/>
    </row>
    <row r="62298" spans="13:13" ht="49.2" customHeight="1">
      <c r="M62298" s="85"/>
    </row>
    <row r="62299" spans="13:13" ht="49.2" customHeight="1">
      <c r="M62299" s="85"/>
    </row>
    <row r="62300" spans="13:13" ht="49.2" customHeight="1">
      <c r="M62300" s="85"/>
    </row>
    <row r="62301" spans="13:13" ht="49.2" customHeight="1">
      <c r="M62301" s="85"/>
    </row>
    <row r="62302" spans="13:13" ht="49.2" customHeight="1">
      <c r="M62302" s="85"/>
    </row>
    <row r="62303" spans="13:13" ht="49.2" customHeight="1">
      <c r="M62303" s="85"/>
    </row>
    <row r="62304" spans="13:13" ht="49.2" customHeight="1">
      <c r="M62304" s="85"/>
    </row>
    <row r="62305" spans="13:13" ht="49.2" customHeight="1">
      <c r="M62305" s="85"/>
    </row>
    <row r="62306" spans="13:13" ht="49.2" customHeight="1">
      <c r="M62306" s="85"/>
    </row>
    <row r="62307" spans="13:13" ht="49.2" customHeight="1">
      <c r="M62307" s="85"/>
    </row>
    <row r="62308" spans="13:13" ht="49.2" customHeight="1">
      <c r="M62308" s="85"/>
    </row>
    <row r="62309" spans="13:13" ht="49.2" customHeight="1">
      <c r="M62309" s="85"/>
    </row>
    <row r="62310" spans="13:13" ht="49.2" customHeight="1">
      <c r="M62310" s="85"/>
    </row>
    <row r="62311" spans="13:13" ht="49.2" customHeight="1">
      <c r="M62311" s="85"/>
    </row>
    <row r="62312" spans="13:13" ht="49.2" customHeight="1">
      <c r="M62312" s="85"/>
    </row>
    <row r="62313" spans="13:13" ht="49.2" customHeight="1">
      <c r="M62313" s="85"/>
    </row>
    <row r="62314" spans="13:13" ht="49.2" customHeight="1">
      <c r="M62314" s="85"/>
    </row>
    <row r="62315" spans="13:13" ht="49.2" customHeight="1">
      <c r="M62315" s="85"/>
    </row>
    <row r="62316" spans="13:13" ht="49.2" customHeight="1">
      <c r="M62316" s="85"/>
    </row>
    <row r="62317" spans="13:13" ht="49.2" customHeight="1">
      <c r="M62317" s="85"/>
    </row>
    <row r="62318" spans="13:13" ht="49.2" customHeight="1">
      <c r="M62318" s="85"/>
    </row>
    <row r="62319" spans="13:13" ht="49.2" customHeight="1">
      <c r="M62319" s="85"/>
    </row>
    <row r="62320" spans="13:13" ht="49.2" customHeight="1">
      <c r="M62320" s="85"/>
    </row>
    <row r="62321" spans="13:13" ht="49.2" customHeight="1">
      <c r="M62321" s="85"/>
    </row>
    <row r="62322" spans="13:13" ht="49.2" customHeight="1">
      <c r="M62322" s="85"/>
    </row>
    <row r="62323" spans="13:13" ht="49.2" customHeight="1">
      <c r="M62323" s="85"/>
    </row>
    <row r="62324" spans="13:13" ht="49.2" customHeight="1">
      <c r="M62324" s="85"/>
    </row>
    <row r="62325" spans="13:13" ht="49.2" customHeight="1">
      <c r="M62325" s="85"/>
    </row>
    <row r="62326" spans="13:13" ht="49.2" customHeight="1">
      <c r="M62326" s="85"/>
    </row>
    <row r="62327" spans="13:13" ht="49.2" customHeight="1">
      <c r="M62327" s="85"/>
    </row>
    <row r="62328" spans="13:13" ht="49.2" customHeight="1">
      <c r="M62328" s="85"/>
    </row>
    <row r="62329" spans="13:13" ht="49.2" customHeight="1">
      <c r="M62329" s="85"/>
    </row>
    <row r="62330" spans="13:13" ht="49.2" customHeight="1">
      <c r="M62330" s="85"/>
    </row>
    <row r="62331" spans="13:13" ht="49.2" customHeight="1">
      <c r="M62331" s="85"/>
    </row>
    <row r="62332" spans="13:13" ht="49.2" customHeight="1">
      <c r="M62332" s="85"/>
    </row>
    <row r="62333" spans="13:13" ht="49.2" customHeight="1">
      <c r="M62333" s="85"/>
    </row>
    <row r="62334" spans="13:13" ht="49.2" customHeight="1">
      <c r="M62334" s="85"/>
    </row>
    <row r="62335" spans="13:13" ht="49.2" customHeight="1">
      <c r="M62335" s="85"/>
    </row>
    <row r="62336" spans="13:13" ht="49.2" customHeight="1">
      <c r="M62336" s="85"/>
    </row>
    <row r="62337" spans="13:13" ht="49.2" customHeight="1">
      <c r="M62337" s="85"/>
    </row>
    <row r="62338" spans="13:13" ht="49.2" customHeight="1">
      <c r="M62338" s="85"/>
    </row>
    <row r="62339" spans="13:13" ht="49.2" customHeight="1">
      <c r="M62339" s="85"/>
    </row>
    <row r="62340" spans="13:13" ht="49.2" customHeight="1">
      <c r="M62340" s="85"/>
    </row>
    <row r="62341" spans="13:13" ht="49.2" customHeight="1">
      <c r="M62341" s="85"/>
    </row>
    <row r="62342" spans="13:13" ht="49.2" customHeight="1">
      <c r="M62342" s="85"/>
    </row>
    <row r="62343" spans="13:13" ht="49.2" customHeight="1">
      <c r="M62343" s="85"/>
    </row>
    <row r="62344" spans="13:13" ht="49.2" customHeight="1">
      <c r="M62344" s="85"/>
    </row>
    <row r="62345" spans="13:13" ht="49.2" customHeight="1">
      <c r="M62345" s="85"/>
    </row>
    <row r="62346" spans="13:13" ht="49.2" customHeight="1">
      <c r="M62346" s="85"/>
    </row>
    <row r="62347" spans="13:13" ht="49.2" customHeight="1">
      <c r="M62347" s="85"/>
    </row>
    <row r="62348" spans="13:13" ht="49.2" customHeight="1">
      <c r="M62348" s="85"/>
    </row>
    <row r="62349" spans="13:13" ht="49.2" customHeight="1">
      <c r="M62349" s="85"/>
    </row>
    <row r="62350" spans="13:13" ht="49.2" customHeight="1">
      <c r="M62350" s="85"/>
    </row>
    <row r="62351" spans="13:13" ht="49.2" customHeight="1">
      <c r="M62351" s="85"/>
    </row>
    <row r="62352" spans="13:13" ht="49.2" customHeight="1">
      <c r="M62352" s="85"/>
    </row>
    <row r="62353" spans="13:13" ht="49.2" customHeight="1">
      <c r="M62353" s="85"/>
    </row>
    <row r="62354" spans="13:13" ht="49.2" customHeight="1">
      <c r="M62354" s="85"/>
    </row>
    <row r="62355" spans="13:13" ht="49.2" customHeight="1">
      <c r="M62355" s="85"/>
    </row>
    <row r="62356" spans="13:13" ht="49.2" customHeight="1">
      <c r="M62356" s="85"/>
    </row>
    <row r="62357" spans="13:13" ht="49.2" customHeight="1">
      <c r="M62357" s="85"/>
    </row>
    <row r="62358" spans="13:13" ht="49.2" customHeight="1">
      <c r="M62358" s="85"/>
    </row>
    <row r="62359" spans="13:13" ht="49.2" customHeight="1">
      <c r="M62359" s="85"/>
    </row>
    <row r="62360" spans="13:13" ht="49.2" customHeight="1">
      <c r="M62360" s="85"/>
    </row>
    <row r="62361" spans="13:13" ht="49.2" customHeight="1">
      <c r="M62361" s="85"/>
    </row>
    <row r="62362" spans="13:13" ht="49.2" customHeight="1">
      <c r="M62362" s="85"/>
    </row>
    <row r="62363" spans="13:13" ht="49.2" customHeight="1">
      <c r="M62363" s="85"/>
    </row>
    <row r="62364" spans="13:13" ht="49.2" customHeight="1">
      <c r="M62364" s="85"/>
    </row>
    <row r="62365" spans="13:13" ht="49.2" customHeight="1">
      <c r="M62365" s="85"/>
    </row>
    <row r="62366" spans="13:13" ht="49.2" customHeight="1">
      <c r="M62366" s="85"/>
    </row>
    <row r="62367" spans="13:13" ht="49.2" customHeight="1">
      <c r="M62367" s="85"/>
    </row>
    <row r="62368" spans="13:13" ht="49.2" customHeight="1">
      <c r="M62368" s="85"/>
    </row>
    <row r="62369" spans="13:13" ht="49.2" customHeight="1">
      <c r="M62369" s="85"/>
    </row>
    <row r="62370" spans="13:13" ht="49.2" customHeight="1">
      <c r="M62370" s="85"/>
    </row>
    <row r="62371" spans="13:13" ht="49.2" customHeight="1">
      <c r="M62371" s="85"/>
    </row>
    <row r="62372" spans="13:13" ht="49.2" customHeight="1">
      <c r="M62372" s="85"/>
    </row>
    <row r="62373" spans="13:13" ht="49.2" customHeight="1">
      <c r="M62373" s="85"/>
    </row>
    <row r="62374" spans="13:13" ht="49.2" customHeight="1">
      <c r="M62374" s="85"/>
    </row>
    <row r="62375" spans="13:13" ht="49.2" customHeight="1">
      <c r="M62375" s="85"/>
    </row>
    <row r="62376" spans="13:13" ht="49.2" customHeight="1">
      <c r="M62376" s="85"/>
    </row>
    <row r="62377" spans="13:13" ht="49.2" customHeight="1">
      <c r="M62377" s="85"/>
    </row>
    <row r="62378" spans="13:13" ht="49.2" customHeight="1">
      <c r="M62378" s="85"/>
    </row>
    <row r="62379" spans="13:13" ht="49.2" customHeight="1">
      <c r="M62379" s="85"/>
    </row>
    <row r="62380" spans="13:13" ht="49.2" customHeight="1">
      <c r="M62380" s="85"/>
    </row>
    <row r="62381" spans="13:13" ht="49.2" customHeight="1">
      <c r="M62381" s="85"/>
    </row>
    <row r="62382" spans="13:13" ht="49.2" customHeight="1">
      <c r="M62382" s="85"/>
    </row>
    <row r="62383" spans="13:13" ht="49.2" customHeight="1">
      <c r="M62383" s="85"/>
    </row>
    <row r="62384" spans="13:13" ht="49.2" customHeight="1">
      <c r="M62384" s="85"/>
    </row>
    <row r="62385" spans="13:13" ht="49.2" customHeight="1">
      <c r="M62385" s="85"/>
    </row>
    <row r="62386" spans="13:13" ht="49.2" customHeight="1">
      <c r="M62386" s="85"/>
    </row>
    <row r="62387" spans="13:13" ht="49.2" customHeight="1">
      <c r="M62387" s="85"/>
    </row>
    <row r="62388" spans="13:13" ht="49.2" customHeight="1">
      <c r="M62388" s="85"/>
    </row>
    <row r="62389" spans="13:13" ht="49.2" customHeight="1">
      <c r="M62389" s="85"/>
    </row>
    <row r="62390" spans="13:13" ht="49.2" customHeight="1">
      <c r="M62390" s="85"/>
    </row>
    <row r="62391" spans="13:13" ht="49.2" customHeight="1">
      <c r="M62391" s="85"/>
    </row>
    <row r="62392" spans="13:13" ht="49.2" customHeight="1">
      <c r="M62392" s="85"/>
    </row>
    <row r="62393" spans="13:13" ht="49.2" customHeight="1">
      <c r="M62393" s="85"/>
    </row>
    <row r="62394" spans="13:13" ht="49.2" customHeight="1">
      <c r="M62394" s="85"/>
    </row>
    <row r="62395" spans="13:13" ht="49.2" customHeight="1">
      <c r="M62395" s="85"/>
    </row>
    <row r="62396" spans="13:13" ht="49.2" customHeight="1">
      <c r="M62396" s="85"/>
    </row>
    <row r="62397" spans="13:13" ht="49.2" customHeight="1">
      <c r="M62397" s="85"/>
    </row>
    <row r="62398" spans="13:13" ht="49.2" customHeight="1">
      <c r="M62398" s="85"/>
    </row>
    <row r="62399" spans="13:13" ht="49.2" customHeight="1">
      <c r="M62399" s="85"/>
    </row>
    <row r="62400" spans="13:13" ht="49.2" customHeight="1">
      <c r="M62400" s="85"/>
    </row>
    <row r="62401" spans="13:13" ht="49.2" customHeight="1">
      <c r="M62401" s="85"/>
    </row>
    <row r="62402" spans="13:13" ht="49.2" customHeight="1">
      <c r="M62402" s="85"/>
    </row>
    <row r="62403" spans="13:13" ht="49.2" customHeight="1">
      <c r="M62403" s="85"/>
    </row>
    <row r="62404" spans="13:13" ht="49.2" customHeight="1">
      <c r="M62404" s="85"/>
    </row>
    <row r="62405" spans="13:13" ht="49.2" customHeight="1">
      <c r="M62405" s="85"/>
    </row>
    <row r="62406" spans="13:13" ht="49.2" customHeight="1">
      <c r="M62406" s="85"/>
    </row>
    <row r="62407" spans="13:13" ht="49.2" customHeight="1">
      <c r="M62407" s="85"/>
    </row>
    <row r="62408" spans="13:13" ht="49.2" customHeight="1">
      <c r="M62408" s="85"/>
    </row>
    <row r="62409" spans="13:13" ht="49.2" customHeight="1">
      <c r="M62409" s="85"/>
    </row>
    <row r="62410" spans="13:13" ht="49.2" customHeight="1">
      <c r="M62410" s="85"/>
    </row>
    <row r="62411" spans="13:13" ht="49.2" customHeight="1">
      <c r="M62411" s="85"/>
    </row>
    <row r="62412" spans="13:13" ht="49.2" customHeight="1">
      <c r="M62412" s="85"/>
    </row>
    <row r="62413" spans="13:13" ht="49.2" customHeight="1">
      <c r="M62413" s="85"/>
    </row>
    <row r="62414" spans="13:13" ht="49.2" customHeight="1">
      <c r="M62414" s="85"/>
    </row>
    <row r="62415" spans="13:13" ht="49.2" customHeight="1">
      <c r="M62415" s="85"/>
    </row>
    <row r="62416" spans="13:13" ht="49.2" customHeight="1">
      <c r="M62416" s="85"/>
    </row>
    <row r="62417" spans="13:13" ht="49.2" customHeight="1">
      <c r="M62417" s="85"/>
    </row>
    <row r="62418" spans="13:13" ht="49.2" customHeight="1">
      <c r="M62418" s="85"/>
    </row>
    <row r="62419" spans="13:13" ht="49.2" customHeight="1">
      <c r="M62419" s="85"/>
    </row>
    <row r="62420" spans="13:13" ht="49.2" customHeight="1">
      <c r="M62420" s="85"/>
    </row>
    <row r="62421" spans="13:13" ht="49.2" customHeight="1">
      <c r="M62421" s="85"/>
    </row>
    <row r="62422" spans="13:13" ht="49.2" customHeight="1">
      <c r="M62422" s="85"/>
    </row>
    <row r="62423" spans="13:13" ht="49.2" customHeight="1">
      <c r="M62423" s="85"/>
    </row>
    <row r="62424" spans="13:13" ht="49.2" customHeight="1">
      <c r="M62424" s="85"/>
    </row>
    <row r="62425" spans="13:13" ht="49.2" customHeight="1">
      <c r="M62425" s="85"/>
    </row>
    <row r="62426" spans="13:13" ht="49.2" customHeight="1">
      <c r="M62426" s="85"/>
    </row>
    <row r="62427" spans="13:13" ht="49.2" customHeight="1">
      <c r="M62427" s="85"/>
    </row>
    <row r="62428" spans="13:13" ht="49.2" customHeight="1">
      <c r="M62428" s="85"/>
    </row>
    <row r="62429" spans="13:13" ht="49.2" customHeight="1">
      <c r="M62429" s="85"/>
    </row>
    <row r="62430" spans="13:13" ht="49.2" customHeight="1">
      <c r="M62430" s="85"/>
    </row>
    <row r="62431" spans="13:13" ht="49.2" customHeight="1">
      <c r="M62431" s="85"/>
    </row>
    <row r="62432" spans="13:13" ht="49.2" customHeight="1">
      <c r="M62432" s="85"/>
    </row>
    <row r="62433" spans="13:13" ht="49.2" customHeight="1">
      <c r="M62433" s="85"/>
    </row>
    <row r="62434" spans="13:13" ht="49.2" customHeight="1">
      <c r="M62434" s="85"/>
    </row>
    <row r="62435" spans="13:13" ht="49.2" customHeight="1">
      <c r="M62435" s="85"/>
    </row>
    <row r="62436" spans="13:13" ht="49.2" customHeight="1">
      <c r="M62436" s="85"/>
    </row>
    <row r="62437" spans="13:13" ht="49.2" customHeight="1">
      <c r="M62437" s="85"/>
    </row>
    <row r="62438" spans="13:13" ht="49.2" customHeight="1">
      <c r="M62438" s="85"/>
    </row>
    <row r="62439" spans="13:13" ht="49.2" customHeight="1">
      <c r="M62439" s="85"/>
    </row>
    <row r="62440" spans="13:13" ht="49.2" customHeight="1">
      <c r="M62440" s="85"/>
    </row>
    <row r="62441" spans="13:13" ht="49.2" customHeight="1">
      <c r="M62441" s="85"/>
    </row>
    <row r="62442" spans="13:13" ht="49.2" customHeight="1">
      <c r="M62442" s="85"/>
    </row>
    <row r="62443" spans="13:13" ht="49.2" customHeight="1">
      <c r="M62443" s="85"/>
    </row>
    <row r="62444" spans="13:13" ht="49.2" customHeight="1">
      <c r="M62444" s="85"/>
    </row>
    <row r="62445" spans="13:13" ht="49.2" customHeight="1">
      <c r="M62445" s="85"/>
    </row>
    <row r="62446" spans="13:13" ht="49.2" customHeight="1">
      <c r="M62446" s="85"/>
    </row>
    <row r="62447" spans="13:13" ht="49.2" customHeight="1">
      <c r="M62447" s="85"/>
    </row>
    <row r="62448" spans="13:13" ht="49.2" customHeight="1">
      <c r="M62448" s="85"/>
    </row>
    <row r="62449" spans="13:13" ht="49.2" customHeight="1">
      <c r="M62449" s="85"/>
    </row>
    <row r="62450" spans="13:13" ht="49.2" customHeight="1">
      <c r="M62450" s="85"/>
    </row>
    <row r="62451" spans="13:13" ht="49.2" customHeight="1">
      <c r="M62451" s="85"/>
    </row>
    <row r="62452" spans="13:13" ht="49.2" customHeight="1">
      <c r="M62452" s="85"/>
    </row>
    <row r="62453" spans="13:13" ht="49.2" customHeight="1">
      <c r="M62453" s="85"/>
    </row>
    <row r="62454" spans="13:13" ht="49.2" customHeight="1">
      <c r="M62454" s="85"/>
    </row>
    <row r="62455" spans="13:13" ht="49.2" customHeight="1">
      <c r="M62455" s="85"/>
    </row>
    <row r="62456" spans="13:13" ht="49.2" customHeight="1">
      <c r="M62456" s="85"/>
    </row>
    <row r="62457" spans="13:13" ht="49.2" customHeight="1">
      <c r="M62457" s="85"/>
    </row>
    <row r="62458" spans="13:13" ht="49.2" customHeight="1">
      <c r="M62458" s="85"/>
    </row>
    <row r="62459" spans="13:13" ht="49.2" customHeight="1">
      <c r="M62459" s="85"/>
    </row>
    <row r="62460" spans="13:13" ht="49.2" customHeight="1">
      <c r="M62460" s="85"/>
    </row>
    <row r="62461" spans="13:13" ht="49.2" customHeight="1">
      <c r="M62461" s="85"/>
    </row>
    <row r="62462" spans="13:13" ht="49.2" customHeight="1">
      <c r="M62462" s="85"/>
    </row>
    <row r="62463" spans="13:13" ht="49.2" customHeight="1">
      <c r="M62463" s="85"/>
    </row>
    <row r="62464" spans="13:13" ht="49.2" customHeight="1">
      <c r="M62464" s="85"/>
    </row>
    <row r="62465" spans="13:13" ht="49.2" customHeight="1">
      <c r="M62465" s="85"/>
    </row>
    <row r="62466" spans="13:13" ht="49.2" customHeight="1">
      <c r="M62466" s="85"/>
    </row>
    <row r="62467" spans="13:13" ht="49.2" customHeight="1">
      <c r="M62467" s="85"/>
    </row>
    <row r="62468" spans="13:13" ht="49.2" customHeight="1">
      <c r="M62468" s="85"/>
    </row>
    <row r="62469" spans="13:13" ht="49.2" customHeight="1">
      <c r="M62469" s="85"/>
    </row>
    <row r="62470" spans="13:13" ht="49.2" customHeight="1">
      <c r="M62470" s="85"/>
    </row>
    <row r="62471" spans="13:13" ht="49.2" customHeight="1">
      <c r="M62471" s="85"/>
    </row>
    <row r="62472" spans="13:13" ht="49.2" customHeight="1">
      <c r="M62472" s="85"/>
    </row>
    <row r="62473" spans="13:13" ht="49.2" customHeight="1">
      <c r="M62473" s="85"/>
    </row>
    <row r="62474" spans="13:13" ht="49.2" customHeight="1">
      <c r="M62474" s="85"/>
    </row>
    <row r="62475" spans="13:13" ht="49.2" customHeight="1">
      <c r="M62475" s="85"/>
    </row>
    <row r="62476" spans="13:13" ht="49.2" customHeight="1">
      <c r="M62476" s="85"/>
    </row>
    <row r="62477" spans="13:13" ht="49.2" customHeight="1">
      <c r="M62477" s="85"/>
    </row>
    <row r="62478" spans="13:13" ht="49.2" customHeight="1">
      <c r="M62478" s="85"/>
    </row>
    <row r="62479" spans="13:13" ht="49.2" customHeight="1">
      <c r="M62479" s="85"/>
    </row>
    <row r="62480" spans="13:13" ht="49.2" customHeight="1">
      <c r="M62480" s="85"/>
    </row>
    <row r="62481" spans="13:13" ht="49.2" customHeight="1">
      <c r="M62481" s="85"/>
    </row>
    <row r="62482" spans="13:13" ht="49.2" customHeight="1">
      <c r="M62482" s="85"/>
    </row>
    <row r="62483" spans="13:13" ht="49.2" customHeight="1">
      <c r="M62483" s="85"/>
    </row>
    <row r="62484" spans="13:13" ht="49.2" customHeight="1">
      <c r="M62484" s="85"/>
    </row>
    <row r="62485" spans="13:13" ht="49.2" customHeight="1">
      <c r="M62485" s="85"/>
    </row>
    <row r="62486" spans="13:13" ht="49.2" customHeight="1">
      <c r="M62486" s="85"/>
    </row>
    <row r="62487" spans="13:13" ht="49.2" customHeight="1">
      <c r="M62487" s="85"/>
    </row>
    <row r="62488" spans="13:13" ht="49.2" customHeight="1">
      <c r="M62488" s="85"/>
    </row>
    <row r="62489" spans="13:13" ht="49.2" customHeight="1">
      <c r="M62489" s="85"/>
    </row>
    <row r="62490" spans="13:13" ht="49.2" customHeight="1">
      <c r="M62490" s="85"/>
    </row>
    <row r="62491" spans="13:13" ht="49.2" customHeight="1">
      <c r="M62491" s="85"/>
    </row>
    <row r="62492" spans="13:13" ht="49.2" customHeight="1">
      <c r="M62492" s="85"/>
    </row>
    <row r="62493" spans="13:13" ht="49.2" customHeight="1">
      <c r="M62493" s="85"/>
    </row>
    <row r="62494" spans="13:13" ht="49.2" customHeight="1">
      <c r="M62494" s="85"/>
    </row>
    <row r="62495" spans="13:13" ht="49.2" customHeight="1">
      <c r="M62495" s="85"/>
    </row>
    <row r="62496" spans="13:13" ht="49.2" customHeight="1">
      <c r="M62496" s="85"/>
    </row>
    <row r="62497" spans="13:13" ht="49.2" customHeight="1">
      <c r="M62497" s="85"/>
    </row>
    <row r="62498" spans="13:13" ht="49.2" customHeight="1">
      <c r="M62498" s="85"/>
    </row>
    <row r="62499" spans="13:13" ht="49.2" customHeight="1">
      <c r="M62499" s="85"/>
    </row>
    <row r="62500" spans="13:13" ht="49.2" customHeight="1">
      <c r="M62500" s="85"/>
    </row>
    <row r="62501" spans="13:13" ht="49.2" customHeight="1">
      <c r="M62501" s="85"/>
    </row>
    <row r="62502" spans="13:13" ht="49.2" customHeight="1">
      <c r="M62502" s="85"/>
    </row>
    <row r="62503" spans="13:13" ht="49.2" customHeight="1">
      <c r="M62503" s="85"/>
    </row>
    <row r="62504" spans="13:13" ht="49.2" customHeight="1">
      <c r="M62504" s="85"/>
    </row>
    <row r="62505" spans="13:13" ht="49.2" customHeight="1">
      <c r="M62505" s="85"/>
    </row>
    <row r="62506" spans="13:13" ht="49.2" customHeight="1">
      <c r="M62506" s="85"/>
    </row>
    <row r="62507" spans="13:13" ht="49.2" customHeight="1">
      <c r="M62507" s="85"/>
    </row>
    <row r="62508" spans="13:13" ht="49.2" customHeight="1">
      <c r="M62508" s="85"/>
    </row>
    <row r="62509" spans="13:13" ht="49.2" customHeight="1">
      <c r="M62509" s="85"/>
    </row>
    <row r="62510" spans="13:13" ht="49.2" customHeight="1">
      <c r="M62510" s="85"/>
    </row>
    <row r="62511" spans="13:13" ht="49.2" customHeight="1">
      <c r="M62511" s="85"/>
    </row>
    <row r="62512" spans="13:13" ht="49.2" customHeight="1">
      <c r="M62512" s="85"/>
    </row>
    <row r="62513" spans="13:13" ht="49.2" customHeight="1">
      <c r="M62513" s="85"/>
    </row>
    <row r="62514" spans="13:13" ht="49.2" customHeight="1">
      <c r="M62514" s="85"/>
    </row>
    <row r="62515" spans="13:13" ht="49.2" customHeight="1">
      <c r="M62515" s="85"/>
    </row>
    <row r="62516" spans="13:13" ht="49.2" customHeight="1">
      <c r="M62516" s="85"/>
    </row>
    <row r="62517" spans="13:13" ht="49.2" customHeight="1">
      <c r="M62517" s="85"/>
    </row>
    <row r="62518" spans="13:13" ht="49.2" customHeight="1">
      <c r="M62518" s="85"/>
    </row>
    <row r="62519" spans="13:13" ht="49.2" customHeight="1">
      <c r="M62519" s="85"/>
    </row>
    <row r="62520" spans="13:13" ht="49.2" customHeight="1">
      <c r="M62520" s="85"/>
    </row>
    <row r="62521" spans="13:13" ht="49.2" customHeight="1">
      <c r="M62521" s="85"/>
    </row>
    <row r="62522" spans="13:13" ht="49.2" customHeight="1">
      <c r="M62522" s="85"/>
    </row>
    <row r="62523" spans="13:13" ht="49.2" customHeight="1">
      <c r="M62523" s="85"/>
    </row>
    <row r="62524" spans="13:13" ht="49.2" customHeight="1">
      <c r="M62524" s="85"/>
    </row>
    <row r="62525" spans="13:13" ht="49.2" customHeight="1">
      <c r="M62525" s="85"/>
    </row>
    <row r="62526" spans="13:13" ht="49.2" customHeight="1">
      <c r="M62526" s="85"/>
    </row>
    <row r="62527" spans="13:13" ht="49.2" customHeight="1">
      <c r="M62527" s="85"/>
    </row>
    <row r="62528" spans="13:13" ht="49.2" customHeight="1">
      <c r="M62528" s="85"/>
    </row>
    <row r="62529" spans="13:13" ht="49.2" customHeight="1">
      <c r="M62529" s="85"/>
    </row>
    <row r="62530" spans="13:13" ht="49.2" customHeight="1">
      <c r="M62530" s="85"/>
    </row>
    <row r="62531" spans="13:13" ht="49.2" customHeight="1">
      <c r="M62531" s="85"/>
    </row>
    <row r="62532" spans="13:13" ht="49.2" customHeight="1">
      <c r="M62532" s="85"/>
    </row>
    <row r="62533" spans="13:13" ht="49.2" customHeight="1">
      <c r="M62533" s="85"/>
    </row>
    <row r="62534" spans="13:13" ht="49.2" customHeight="1">
      <c r="M62534" s="85"/>
    </row>
    <row r="62535" spans="13:13" ht="49.2" customHeight="1">
      <c r="M62535" s="85"/>
    </row>
    <row r="62536" spans="13:13" ht="49.2" customHeight="1">
      <c r="M62536" s="85"/>
    </row>
    <row r="62537" spans="13:13" ht="49.2" customHeight="1">
      <c r="M62537" s="85"/>
    </row>
    <row r="62538" spans="13:13" ht="49.2" customHeight="1">
      <c r="M62538" s="85"/>
    </row>
    <row r="62539" spans="13:13" ht="49.2" customHeight="1">
      <c r="M62539" s="85"/>
    </row>
    <row r="62540" spans="13:13" ht="49.2" customHeight="1">
      <c r="M62540" s="85"/>
    </row>
    <row r="62541" spans="13:13" ht="49.2" customHeight="1">
      <c r="M62541" s="85"/>
    </row>
    <row r="62542" spans="13:13" ht="49.2" customHeight="1">
      <c r="M62542" s="85"/>
    </row>
    <row r="62543" spans="13:13" ht="49.2" customHeight="1">
      <c r="M62543" s="85"/>
    </row>
    <row r="62544" spans="13:13" ht="49.2" customHeight="1">
      <c r="M62544" s="85"/>
    </row>
    <row r="62545" spans="13:13" ht="49.2" customHeight="1">
      <c r="M62545" s="85"/>
    </row>
    <row r="62546" spans="13:13" ht="49.2" customHeight="1">
      <c r="M62546" s="85"/>
    </row>
    <row r="62547" spans="13:13" ht="49.2" customHeight="1">
      <c r="M62547" s="85"/>
    </row>
    <row r="62548" spans="13:13" ht="49.2" customHeight="1">
      <c r="M62548" s="85"/>
    </row>
    <row r="62549" spans="13:13" ht="49.2" customHeight="1">
      <c r="M62549" s="85"/>
    </row>
    <row r="62550" spans="13:13" ht="49.2" customHeight="1">
      <c r="M62550" s="85"/>
    </row>
    <row r="62551" spans="13:13" ht="49.2" customHeight="1">
      <c r="M62551" s="85"/>
    </row>
    <row r="62552" spans="13:13" ht="49.2" customHeight="1">
      <c r="M62552" s="85"/>
    </row>
    <row r="62553" spans="13:13" ht="49.2" customHeight="1">
      <c r="M62553" s="85"/>
    </row>
    <row r="62554" spans="13:13" ht="49.2" customHeight="1">
      <c r="M62554" s="85"/>
    </row>
    <row r="62555" spans="13:13" ht="49.2" customHeight="1">
      <c r="M62555" s="85"/>
    </row>
    <row r="62556" spans="13:13" ht="49.2" customHeight="1">
      <c r="M62556" s="85"/>
    </row>
    <row r="62557" spans="13:13" ht="49.2" customHeight="1">
      <c r="M62557" s="85"/>
    </row>
    <row r="62558" spans="13:13" ht="49.2" customHeight="1">
      <c r="M62558" s="85"/>
    </row>
    <row r="62559" spans="13:13" ht="49.2" customHeight="1">
      <c r="M62559" s="85"/>
    </row>
    <row r="62560" spans="13:13" ht="49.2" customHeight="1">
      <c r="M62560" s="85"/>
    </row>
    <row r="62561" spans="13:13" ht="49.2" customHeight="1">
      <c r="M62561" s="85"/>
    </row>
    <row r="62562" spans="13:13" ht="49.2" customHeight="1">
      <c r="M62562" s="85"/>
    </row>
    <row r="62563" spans="13:13" ht="49.2" customHeight="1">
      <c r="M62563" s="85"/>
    </row>
    <row r="62564" spans="13:13" ht="49.2" customHeight="1">
      <c r="M62564" s="85"/>
    </row>
    <row r="62565" spans="13:13" ht="49.2" customHeight="1">
      <c r="M62565" s="85"/>
    </row>
    <row r="62566" spans="13:13" ht="49.2" customHeight="1">
      <c r="M62566" s="85"/>
    </row>
    <row r="62567" spans="13:13" ht="49.2" customHeight="1">
      <c r="M62567" s="85"/>
    </row>
    <row r="62568" spans="13:13" ht="49.2" customHeight="1">
      <c r="M62568" s="85"/>
    </row>
    <row r="62569" spans="13:13" ht="49.2" customHeight="1">
      <c r="M62569" s="85"/>
    </row>
    <row r="62570" spans="13:13" ht="49.2" customHeight="1">
      <c r="M62570" s="85"/>
    </row>
    <row r="62571" spans="13:13" ht="49.2" customHeight="1">
      <c r="M62571" s="85"/>
    </row>
    <row r="62572" spans="13:13" ht="49.2" customHeight="1">
      <c r="M62572" s="85"/>
    </row>
    <row r="62573" spans="13:13" ht="49.2" customHeight="1">
      <c r="M62573" s="85"/>
    </row>
    <row r="62574" spans="13:13" ht="49.2" customHeight="1">
      <c r="M62574" s="85"/>
    </row>
    <row r="62575" spans="13:13" ht="49.2" customHeight="1">
      <c r="M62575" s="85"/>
    </row>
    <row r="62576" spans="13:13" ht="49.2" customHeight="1">
      <c r="M62576" s="85"/>
    </row>
    <row r="62577" spans="13:13" ht="49.2" customHeight="1">
      <c r="M62577" s="85"/>
    </row>
    <row r="62578" spans="13:13" ht="49.2" customHeight="1">
      <c r="M62578" s="85"/>
    </row>
    <row r="62579" spans="13:13" ht="49.2" customHeight="1">
      <c r="M62579" s="85"/>
    </row>
    <row r="62580" spans="13:13" ht="49.2" customHeight="1">
      <c r="M62580" s="85"/>
    </row>
    <row r="62581" spans="13:13" ht="49.2" customHeight="1">
      <c r="M62581" s="85"/>
    </row>
    <row r="62582" spans="13:13" ht="49.2" customHeight="1">
      <c r="M62582" s="85"/>
    </row>
    <row r="62583" spans="13:13" ht="49.2" customHeight="1">
      <c r="M62583" s="85"/>
    </row>
    <row r="62584" spans="13:13" ht="49.2" customHeight="1">
      <c r="M62584" s="85"/>
    </row>
    <row r="62585" spans="13:13" ht="49.2" customHeight="1">
      <c r="M62585" s="85"/>
    </row>
    <row r="62586" spans="13:13" ht="49.2" customHeight="1">
      <c r="M62586" s="85"/>
    </row>
    <row r="62587" spans="13:13" ht="49.2" customHeight="1">
      <c r="M62587" s="85"/>
    </row>
    <row r="62588" spans="13:13" ht="49.2" customHeight="1">
      <c r="M62588" s="85"/>
    </row>
    <row r="62589" spans="13:13" ht="49.2" customHeight="1">
      <c r="M62589" s="85"/>
    </row>
    <row r="62590" spans="13:13" ht="49.2" customHeight="1">
      <c r="M62590" s="85"/>
    </row>
    <row r="62591" spans="13:13" ht="49.2" customHeight="1">
      <c r="M62591" s="85"/>
    </row>
    <row r="62592" spans="13:13" ht="49.2" customHeight="1">
      <c r="M62592" s="85"/>
    </row>
    <row r="62593" spans="13:13" ht="49.2" customHeight="1">
      <c r="M62593" s="85"/>
    </row>
    <row r="62594" spans="13:13" ht="49.2" customHeight="1">
      <c r="M62594" s="85"/>
    </row>
    <row r="62595" spans="13:13" ht="49.2" customHeight="1">
      <c r="M62595" s="85"/>
    </row>
    <row r="62596" spans="13:13" ht="49.2" customHeight="1">
      <c r="M62596" s="85"/>
    </row>
    <row r="62597" spans="13:13" ht="49.2" customHeight="1">
      <c r="M62597" s="85"/>
    </row>
    <row r="62598" spans="13:13" ht="49.2" customHeight="1">
      <c r="M62598" s="85"/>
    </row>
    <row r="62599" spans="13:13" ht="49.2" customHeight="1">
      <c r="M62599" s="85"/>
    </row>
    <row r="62600" spans="13:13" ht="49.2" customHeight="1">
      <c r="M62600" s="85"/>
    </row>
    <row r="62601" spans="13:13" ht="49.2" customHeight="1">
      <c r="M62601" s="85"/>
    </row>
    <row r="62602" spans="13:13" ht="49.2" customHeight="1">
      <c r="M62602" s="85"/>
    </row>
    <row r="62603" spans="13:13" ht="49.2" customHeight="1">
      <c r="M62603" s="85"/>
    </row>
    <row r="62604" spans="13:13" ht="49.2" customHeight="1">
      <c r="M62604" s="85"/>
    </row>
    <row r="62605" spans="13:13" ht="49.2" customHeight="1">
      <c r="M62605" s="85"/>
    </row>
    <row r="62606" spans="13:13" ht="49.2" customHeight="1">
      <c r="M62606" s="85"/>
    </row>
    <row r="62607" spans="13:13" ht="49.2" customHeight="1">
      <c r="M62607" s="85"/>
    </row>
    <row r="62608" spans="13:13" ht="49.2" customHeight="1">
      <c r="M62608" s="85"/>
    </row>
    <row r="62609" spans="13:13" ht="49.2" customHeight="1">
      <c r="M62609" s="85"/>
    </row>
    <row r="62610" spans="13:13" ht="49.2" customHeight="1">
      <c r="M62610" s="85"/>
    </row>
    <row r="62611" spans="13:13" ht="49.2" customHeight="1">
      <c r="M62611" s="85"/>
    </row>
    <row r="62612" spans="13:13" ht="49.2" customHeight="1">
      <c r="M62612" s="85"/>
    </row>
    <row r="62613" spans="13:13" ht="49.2" customHeight="1">
      <c r="M62613" s="85"/>
    </row>
    <row r="62614" spans="13:13" ht="49.2" customHeight="1">
      <c r="M62614" s="85"/>
    </row>
    <row r="62615" spans="13:13" ht="49.2" customHeight="1">
      <c r="M62615" s="85"/>
    </row>
    <row r="62616" spans="13:13" ht="49.2" customHeight="1">
      <c r="M62616" s="85"/>
    </row>
    <row r="62617" spans="13:13" ht="49.2" customHeight="1">
      <c r="M62617" s="85"/>
    </row>
    <row r="62618" spans="13:13" ht="49.2" customHeight="1">
      <c r="M62618" s="85"/>
    </row>
    <row r="62619" spans="13:13" ht="49.2" customHeight="1">
      <c r="M62619" s="85"/>
    </row>
    <row r="62620" spans="13:13" ht="49.2" customHeight="1">
      <c r="M62620" s="85"/>
    </row>
    <row r="62621" spans="13:13" ht="49.2" customHeight="1">
      <c r="M62621" s="85"/>
    </row>
    <row r="62622" spans="13:13" ht="49.2" customHeight="1">
      <c r="M62622" s="85"/>
    </row>
    <row r="62623" spans="13:13" ht="49.2" customHeight="1">
      <c r="M62623" s="85"/>
    </row>
    <row r="62624" spans="13:13" ht="49.2" customHeight="1">
      <c r="M62624" s="85"/>
    </row>
    <row r="62625" spans="13:13" ht="49.2" customHeight="1">
      <c r="M62625" s="85"/>
    </row>
    <row r="62626" spans="13:13" ht="49.2" customHeight="1">
      <c r="M62626" s="85"/>
    </row>
    <row r="62627" spans="13:13" ht="49.2" customHeight="1">
      <c r="M62627" s="85"/>
    </row>
    <row r="62628" spans="13:13" ht="49.2" customHeight="1">
      <c r="M62628" s="85"/>
    </row>
    <row r="62629" spans="13:13" ht="49.2" customHeight="1">
      <c r="M62629" s="85"/>
    </row>
    <row r="62630" spans="13:13" ht="49.2" customHeight="1">
      <c r="M62630" s="85"/>
    </row>
    <row r="62631" spans="13:13" ht="49.2" customHeight="1">
      <c r="M62631" s="85"/>
    </row>
    <row r="62632" spans="13:13" ht="49.2" customHeight="1">
      <c r="M62632" s="85"/>
    </row>
    <row r="62633" spans="13:13" ht="49.2" customHeight="1">
      <c r="M62633" s="85"/>
    </row>
    <row r="62634" spans="13:13" ht="49.2" customHeight="1">
      <c r="M62634" s="85"/>
    </row>
    <row r="62635" spans="13:13" ht="49.2" customHeight="1">
      <c r="M62635" s="85"/>
    </row>
    <row r="62636" spans="13:13" ht="49.2" customHeight="1">
      <c r="M62636" s="85"/>
    </row>
    <row r="62637" spans="13:13" ht="49.2" customHeight="1">
      <c r="M62637" s="85"/>
    </row>
    <row r="62638" spans="13:13" ht="49.2" customHeight="1">
      <c r="M62638" s="85"/>
    </row>
    <row r="62639" spans="13:13" ht="49.2" customHeight="1">
      <c r="M62639" s="85"/>
    </row>
    <row r="62640" spans="13:13" ht="49.2" customHeight="1">
      <c r="M62640" s="85"/>
    </row>
    <row r="62641" spans="13:13" ht="49.2" customHeight="1">
      <c r="M62641" s="85"/>
    </row>
    <row r="62642" spans="13:13" ht="49.2" customHeight="1">
      <c r="M62642" s="85"/>
    </row>
    <row r="62643" spans="13:13" ht="49.2" customHeight="1">
      <c r="M62643" s="85"/>
    </row>
    <row r="62644" spans="13:13" ht="49.2" customHeight="1">
      <c r="M62644" s="85"/>
    </row>
    <row r="62645" spans="13:13" ht="49.2" customHeight="1">
      <c r="M62645" s="85"/>
    </row>
    <row r="62646" spans="13:13" ht="49.2" customHeight="1">
      <c r="M62646" s="85"/>
    </row>
    <row r="62647" spans="13:13" ht="49.2" customHeight="1">
      <c r="M62647" s="85"/>
    </row>
    <row r="62648" spans="13:13" ht="49.2" customHeight="1">
      <c r="M62648" s="85"/>
    </row>
    <row r="62649" spans="13:13" ht="49.2" customHeight="1">
      <c r="M62649" s="85"/>
    </row>
    <row r="62650" spans="13:13" ht="49.2" customHeight="1">
      <c r="M62650" s="85"/>
    </row>
    <row r="62651" spans="13:13" ht="49.2" customHeight="1">
      <c r="M62651" s="85"/>
    </row>
    <row r="62652" spans="13:13" ht="49.2" customHeight="1">
      <c r="M62652" s="85"/>
    </row>
    <row r="62653" spans="13:13" ht="49.2" customHeight="1">
      <c r="M62653" s="85"/>
    </row>
    <row r="62654" spans="13:13" ht="49.2" customHeight="1">
      <c r="M62654" s="85"/>
    </row>
    <row r="62655" spans="13:13" ht="49.2" customHeight="1">
      <c r="M62655" s="85"/>
    </row>
    <row r="62656" spans="13:13" ht="49.2" customHeight="1">
      <c r="M62656" s="85"/>
    </row>
    <row r="62657" spans="13:13" ht="49.2" customHeight="1">
      <c r="M62657" s="85"/>
    </row>
    <row r="62658" spans="13:13" ht="49.2" customHeight="1">
      <c r="M62658" s="85"/>
    </row>
    <row r="62659" spans="13:13" ht="49.2" customHeight="1">
      <c r="M62659" s="85"/>
    </row>
    <row r="62660" spans="13:13" ht="49.2" customHeight="1">
      <c r="M62660" s="85"/>
    </row>
    <row r="62661" spans="13:13" ht="49.2" customHeight="1">
      <c r="M62661" s="85"/>
    </row>
    <row r="62662" spans="13:13" ht="49.2" customHeight="1">
      <c r="M62662" s="85"/>
    </row>
    <row r="62663" spans="13:13" ht="49.2" customHeight="1">
      <c r="M62663" s="85"/>
    </row>
    <row r="62664" spans="13:13" ht="49.2" customHeight="1">
      <c r="M62664" s="85"/>
    </row>
    <row r="62665" spans="13:13" ht="49.2" customHeight="1">
      <c r="M62665" s="85"/>
    </row>
    <row r="62666" spans="13:13" ht="49.2" customHeight="1">
      <c r="M62666" s="85"/>
    </row>
    <row r="62667" spans="13:13" ht="49.2" customHeight="1">
      <c r="M62667" s="85"/>
    </row>
    <row r="62668" spans="13:13" ht="49.2" customHeight="1">
      <c r="M62668" s="85"/>
    </row>
    <row r="62669" spans="13:13" ht="49.2" customHeight="1">
      <c r="M62669" s="85"/>
    </row>
    <row r="62670" spans="13:13" ht="49.2" customHeight="1">
      <c r="M62670" s="85"/>
    </row>
    <row r="62671" spans="13:13" ht="49.2" customHeight="1">
      <c r="M62671" s="85"/>
    </row>
    <row r="62672" spans="13:13" ht="49.2" customHeight="1">
      <c r="M62672" s="85"/>
    </row>
    <row r="62673" spans="13:13" ht="49.2" customHeight="1">
      <c r="M62673" s="85"/>
    </row>
    <row r="62674" spans="13:13" ht="49.2" customHeight="1">
      <c r="M62674" s="85"/>
    </row>
    <row r="62675" spans="13:13" ht="49.2" customHeight="1">
      <c r="M62675" s="85"/>
    </row>
    <row r="62676" spans="13:13" ht="49.2" customHeight="1">
      <c r="M62676" s="85"/>
    </row>
    <row r="62677" spans="13:13" ht="49.2" customHeight="1">
      <c r="M62677" s="85"/>
    </row>
    <row r="62678" spans="13:13" ht="49.2" customHeight="1">
      <c r="M62678" s="85"/>
    </row>
    <row r="62679" spans="13:13" ht="49.2" customHeight="1">
      <c r="M62679" s="85"/>
    </row>
    <row r="62680" spans="13:13" ht="49.2" customHeight="1">
      <c r="M62680" s="85"/>
    </row>
    <row r="62681" spans="13:13" ht="49.2" customHeight="1">
      <c r="M62681" s="85"/>
    </row>
    <row r="62682" spans="13:13" ht="49.2" customHeight="1">
      <c r="M62682" s="85"/>
    </row>
    <row r="62683" spans="13:13" ht="49.2" customHeight="1">
      <c r="M62683" s="85"/>
    </row>
    <row r="62684" spans="13:13" ht="49.2" customHeight="1">
      <c r="M62684" s="85"/>
    </row>
    <row r="62685" spans="13:13" ht="49.2" customHeight="1">
      <c r="M62685" s="85"/>
    </row>
    <row r="62686" spans="13:13" ht="49.2" customHeight="1">
      <c r="M62686" s="85"/>
    </row>
    <row r="62687" spans="13:13" ht="49.2" customHeight="1">
      <c r="M62687" s="85"/>
    </row>
    <row r="62688" spans="13:13" ht="49.2" customHeight="1">
      <c r="M62688" s="85"/>
    </row>
    <row r="62689" spans="13:13" ht="49.2" customHeight="1">
      <c r="M62689" s="85"/>
    </row>
    <row r="62690" spans="13:13" ht="49.2" customHeight="1">
      <c r="M62690" s="85"/>
    </row>
    <row r="62691" spans="13:13" ht="49.2" customHeight="1">
      <c r="M62691" s="85"/>
    </row>
    <row r="62692" spans="13:13" ht="49.2" customHeight="1">
      <c r="M62692" s="85"/>
    </row>
    <row r="62693" spans="13:13" ht="49.2" customHeight="1">
      <c r="M62693" s="85"/>
    </row>
    <row r="62694" spans="13:13" ht="49.2" customHeight="1">
      <c r="M62694" s="85"/>
    </row>
    <row r="62695" spans="13:13" ht="49.2" customHeight="1">
      <c r="M62695" s="85"/>
    </row>
    <row r="62696" spans="13:13" ht="49.2" customHeight="1">
      <c r="M62696" s="85"/>
    </row>
    <row r="62697" spans="13:13" ht="49.2" customHeight="1">
      <c r="M62697" s="85"/>
    </row>
    <row r="62698" spans="13:13" ht="49.2" customHeight="1">
      <c r="M62698" s="85"/>
    </row>
    <row r="62699" spans="13:13" ht="49.2" customHeight="1">
      <c r="M62699" s="85"/>
    </row>
    <row r="62700" spans="13:13" ht="49.2" customHeight="1">
      <c r="M62700" s="85"/>
    </row>
    <row r="62701" spans="13:13" ht="49.2" customHeight="1">
      <c r="M62701" s="85"/>
    </row>
    <row r="62702" spans="13:13" ht="49.2" customHeight="1">
      <c r="M62702" s="85"/>
    </row>
    <row r="62703" spans="13:13" ht="49.2" customHeight="1">
      <c r="M62703" s="85"/>
    </row>
    <row r="62704" spans="13:13" ht="49.2" customHeight="1">
      <c r="M62704" s="85"/>
    </row>
    <row r="62705" spans="13:13" ht="49.2" customHeight="1">
      <c r="M62705" s="85"/>
    </row>
    <row r="62706" spans="13:13" ht="49.2" customHeight="1">
      <c r="M62706" s="85"/>
    </row>
    <row r="62707" spans="13:13" ht="49.2" customHeight="1">
      <c r="M62707" s="85"/>
    </row>
    <row r="62708" spans="13:13" ht="49.2" customHeight="1">
      <c r="M62708" s="85"/>
    </row>
    <row r="62709" spans="13:13" ht="49.2" customHeight="1">
      <c r="M62709" s="85"/>
    </row>
    <row r="62710" spans="13:13" ht="49.2" customHeight="1">
      <c r="M62710" s="85"/>
    </row>
    <row r="62711" spans="13:13" ht="49.2" customHeight="1">
      <c r="M62711" s="85"/>
    </row>
    <row r="62712" spans="13:13" ht="49.2" customHeight="1">
      <c r="M62712" s="85"/>
    </row>
    <row r="62713" spans="13:13" ht="49.2" customHeight="1">
      <c r="M62713" s="85"/>
    </row>
    <row r="62714" spans="13:13" ht="49.2" customHeight="1">
      <c r="M62714" s="85"/>
    </row>
    <row r="62715" spans="13:13" ht="49.2" customHeight="1">
      <c r="M62715" s="85"/>
    </row>
    <row r="62716" spans="13:13" ht="49.2" customHeight="1">
      <c r="M62716" s="85"/>
    </row>
    <row r="62717" spans="13:13" ht="49.2" customHeight="1">
      <c r="M62717" s="85"/>
    </row>
    <row r="62718" spans="13:13" ht="49.2" customHeight="1">
      <c r="M62718" s="85"/>
    </row>
    <row r="62719" spans="13:13" ht="49.2" customHeight="1">
      <c r="M62719" s="85"/>
    </row>
    <row r="62720" spans="13:13" ht="49.2" customHeight="1">
      <c r="M62720" s="85"/>
    </row>
    <row r="62721" spans="13:13" ht="49.2" customHeight="1">
      <c r="M62721" s="85"/>
    </row>
    <row r="62722" spans="13:13" ht="49.2" customHeight="1">
      <c r="M62722" s="85"/>
    </row>
    <row r="62723" spans="13:13" ht="49.2" customHeight="1">
      <c r="M62723" s="85"/>
    </row>
    <row r="62724" spans="13:13" ht="49.2" customHeight="1">
      <c r="M62724" s="85"/>
    </row>
    <row r="62725" spans="13:13" ht="49.2" customHeight="1">
      <c r="M62725" s="85"/>
    </row>
    <row r="62726" spans="13:13" ht="49.2" customHeight="1">
      <c r="M62726" s="85"/>
    </row>
    <row r="62727" spans="13:13" ht="49.2" customHeight="1">
      <c r="M62727" s="85"/>
    </row>
    <row r="62728" spans="13:13" ht="49.2" customHeight="1">
      <c r="M62728" s="85"/>
    </row>
    <row r="62729" spans="13:13" ht="49.2" customHeight="1">
      <c r="M62729" s="85"/>
    </row>
    <row r="62730" spans="13:13" ht="49.2" customHeight="1">
      <c r="M62730" s="85"/>
    </row>
    <row r="62731" spans="13:13" ht="49.2" customHeight="1">
      <c r="M62731" s="85"/>
    </row>
    <row r="62732" spans="13:13" ht="49.2" customHeight="1">
      <c r="M62732" s="85"/>
    </row>
    <row r="62733" spans="13:13" ht="49.2" customHeight="1">
      <c r="M62733" s="85"/>
    </row>
    <row r="62734" spans="13:13" ht="49.2" customHeight="1">
      <c r="M62734" s="85"/>
    </row>
    <row r="62735" spans="13:13" ht="49.2" customHeight="1">
      <c r="M62735" s="85"/>
    </row>
    <row r="62736" spans="13:13" ht="49.2" customHeight="1">
      <c r="M62736" s="85"/>
    </row>
    <row r="62737" spans="13:13" ht="49.2" customHeight="1">
      <c r="M62737" s="85"/>
    </row>
    <row r="62738" spans="13:13" ht="49.2" customHeight="1">
      <c r="M62738" s="85"/>
    </row>
    <row r="62739" spans="13:13" ht="49.2" customHeight="1">
      <c r="M62739" s="85"/>
    </row>
    <row r="62740" spans="13:13" ht="49.2" customHeight="1">
      <c r="M62740" s="85"/>
    </row>
    <row r="62741" spans="13:13" ht="49.2" customHeight="1">
      <c r="M62741" s="85"/>
    </row>
    <row r="62742" spans="13:13" ht="49.2" customHeight="1">
      <c r="M62742" s="85"/>
    </row>
    <row r="62743" spans="13:13" ht="49.2" customHeight="1">
      <c r="M62743" s="85"/>
    </row>
    <row r="62744" spans="13:13" ht="49.2" customHeight="1">
      <c r="M62744" s="85"/>
    </row>
    <row r="62745" spans="13:13" ht="49.2" customHeight="1">
      <c r="M62745" s="85"/>
    </row>
    <row r="62746" spans="13:13" ht="49.2" customHeight="1">
      <c r="M62746" s="85"/>
    </row>
    <row r="62747" spans="13:13" ht="49.2" customHeight="1">
      <c r="M62747" s="85"/>
    </row>
    <row r="62748" spans="13:13" ht="49.2" customHeight="1">
      <c r="M62748" s="85"/>
    </row>
    <row r="62749" spans="13:13" ht="49.2" customHeight="1">
      <c r="M62749" s="85"/>
    </row>
    <row r="62750" spans="13:13" ht="49.2" customHeight="1">
      <c r="M62750" s="85"/>
    </row>
    <row r="62751" spans="13:13" ht="49.2" customHeight="1">
      <c r="M62751" s="85"/>
    </row>
    <row r="62752" spans="13:13" ht="49.2" customHeight="1">
      <c r="M62752" s="85"/>
    </row>
    <row r="62753" spans="13:13" ht="49.2" customHeight="1">
      <c r="M62753" s="85"/>
    </row>
    <row r="62754" spans="13:13" ht="49.2" customHeight="1">
      <c r="M62754" s="85"/>
    </row>
    <row r="62755" spans="13:13" ht="49.2" customHeight="1">
      <c r="M62755" s="85"/>
    </row>
    <row r="62756" spans="13:13" ht="49.2" customHeight="1">
      <c r="M62756" s="85"/>
    </row>
    <row r="62757" spans="13:13" ht="49.2" customHeight="1">
      <c r="M62757" s="85"/>
    </row>
    <row r="62758" spans="13:13" ht="49.2" customHeight="1">
      <c r="M62758" s="85"/>
    </row>
    <row r="62759" spans="13:13" ht="49.2" customHeight="1">
      <c r="M62759" s="85"/>
    </row>
    <row r="62760" spans="13:13" ht="49.2" customHeight="1">
      <c r="M62760" s="85"/>
    </row>
    <row r="62761" spans="13:13" ht="49.2" customHeight="1">
      <c r="M62761" s="85"/>
    </row>
    <row r="62762" spans="13:13" ht="49.2" customHeight="1">
      <c r="M62762" s="85"/>
    </row>
    <row r="62763" spans="13:13" ht="49.2" customHeight="1">
      <c r="M62763" s="85"/>
    </row>
    <row r="62764" spans="13:13" ht="49.2" customHeight="1">
      <c r="M62764" s="85"/>
    </row>
    <row r="62765" spans="13:13" ht="49.2" customHeight="1">
      <c r="M62765" s="85"/>
    </row>
    <row r="62766" spans="13:13" ht="49.2" customHeight="1">
      <c r="M62766" s="85"/>
    </row>
    <row r="62767" spans="13:13" ht="49.2" customHeight="1">
      <c r="M62767" s="85"/>
    </row>
    <row r="62768" spans="13:13" ht="49.2" customHeight="1">
      <c r="M62768" s="85"/>
    </row>
    <row r="62769" spans="13:13" ht="49.2" customHeight="1">
      <c r="M62769" s="85"/>
    </row>
    <row r="62770" spans="13:13" ht="49.2" customHeight="1">
      <c r="M62770" s="85"/>
    </row>
    <row r="62771" spans="13:13" ht="49.2" customHeight="1">
      <c r="M62771" s="85"/>
    </row>
    <row r="62772" spans="13:13" ht="49.2" customHeight="1">
      <c r="M62772" s="85"/>
    </row>
    <row r="62773" spans="13:13" ht="49.2" customHeight="1">
      <c r="M62773" s="85"/>
    </row>
    <row r="62774" spans="13:13" ht="49.2" customHeight="1">
      <c r="M62774" s="85"/>
    </row>
    <row r="62775" spans="13:13" ht="49.2" customHeight="1">
      <c r="M62775" s="85"/>
    </row>
    <row r="62776" spans="13:13" ht="49.2" customHeight="1">
      <c r="M62776" s="85"/>
    </row>
    <row r="62777" spans="13:13" ht="49.2" customHeight="1">
      <c r="M62777" s="85"/>
    </row>
    <row r="62778" spans="13:13" ht="49.2" customHeight="1">
      <c r="M62778" s="85"/>
    </row>
    <row r="62779" spans="13:13" ht="49.2" customHeight="1">
      <c r="M62779" s="85"/>
    </row>
    <row r="62780" spans="13:13" ht="49.2" customHeight="1">
      <c r="M62780" s="85"/>
    </row>
    <row r="62781" spans="13:13" ht="49.2" customHeight="1">
      <c r="M62781" s="85"/>
    </row>
    <row r="62782" spans="13:13" ht="49.2" customHeight="1">
      <c r="M62782" s="85"/>
    </row>
    <row r="62783" spans="13:13" ht="49.2" customHeight="1">
      <c r="M62783" s="85"/>
    </row>
    <row r="62784" spans="13:13" ht="49.2" customHeight="1">
      <c r="M62784" s="85"/>
    </row>
    <row r="62785" spans="13:13" ht="49.2" customHeight="1">
      <c r="M62785" s="85"/>
    </row>
    <row r="62786" spans="13:13" ht="49.2" customHeight="1">
      <c r="M62786" s="85"/>
    </row>
    <row r="62787" spans="13:13" ht="49.2" customHeight="1">
      <c r="M62787" s="85"/>
    </row>
    <row r="62788" spans="13:13" ht="49.2" customHeight="1">
      <c r="M62788" s="85"/>
    </row>
    <row r="62789" spans="13:13" ht="49.2" customHeight="1">
      <c r="M62789" s="85"/>
    </row>
    <row r="62790" spans="13:13" ht="49.2" customHeight="1">
      <c r="M62790" s="85"/>
    </row>
    <row r="62791" spans="13:13" ht="49.2" customHeight="1">
      <c r="M62791" s="85"/>
    </row>
    <row r="62792" spans="13:13" ht="49.2" customHeight="1">
      <c r="M62792" s="85"/>
    </row>
    <row r="62793" spans="13:13" ht="49.2" customHeight="1">
      <c r="M62793" s="85"/>
    </row>
    <row r="62794" spans="13:13" ht="49.2" customHeight="1">
      <c r="M62794" s="85"/>
    </row>
    <row r="62795" spans="13:13" ht="49.2" customHeight="1">
      <c r="M62795" s="85"/>
    </row>
    <row r="62796" spans="13:13" ht="49.2" customHeight="1">
      <c r="M62796" s="85"/>
    </row>
    <row r="62797" spans="13:13" ht="49.2" customHeight="1">
      <c r="M62797" s="85"/>
    </row>
    <row r="62798" spans="13:13" ht="49.2" customHeight="1">
      <c r="M62798" s="85"/>
    </row>
    <row r="62799" spans="13:13" ht="49.2" customHeight="1">
      <c r="M62799" s="85"/>
    </row>
    <row r="62800" spans="13:13" ht="49.2" customHeight="1">
      <c r="M62800" s="85"/>
    </row>
    <row r="62801" spans="13:13" ht="49.2" customHeight="1">
      <c r="M62801" s="85"/>
    </row>
    <row r="62802" spans="13:13" ht="49.2" customHeight="1">
      <c r="M62802" s="85"/>
    </row>
    <row r="62803" spans="13:13" ht="49.2" customHeight="1">
      <c r="M62803" s="85"/>
    </row>
    <row r="62804" spans="13:13" ht="49.2" customHeight="1">
      <c r="M62804" s="85"/>
    </row>
    <row r="62805" spans="13:13" ht="49.2" customHeight="1">
      <c r="M62805" s="85"/>
    </row>
    <row r="62806" spans="13:13" ht="49.2" customHeight="1">
      <c r="M62806" s="85"/>
    </row>
    <row r="62807" spans="13:13" ht="49.2" customHeight="1">
      <c r="M62807" s="85"/>
    </row>
    <row r="62808" spans="13:13" ht="49.2" customHeight="1">
      <c r="M62808" s="85"/>
    </row>
    <row r="62809" spans="13:13" ht="49.2" customHeight="1">
      <c r="M62809" s="85"/>
    </row>
    <row r="62810" spans="13:13" ht="49.2" customHeight="1">
      <c r="M62810" s="85"/>
    </row>
    <row r="62811" spans="13:13" ht="49.2" customHeight="1">
      <c r="M62811" s="85"/>
    </row>
    <row r="62812" spans="13:13" ht="49.2" customHeight="1">
      <c r="M62812" s="85"/>
    </row>
    <row r="62813" spans="13:13" ht="49.2" customHeight="1">
      <c r="M62813" s="85"/>
    </row>
    <row r="62814" spans="13:13" ht="49.2" customHeight="1">
      <c r="M62814" s="85"/>
    </row>
    <row r="62815" spans="13:13" ht="49.2" customHeight="1">
      <c r="M62815" s="85"/>
    </row>
    <row r="62816" spans="13:13" ht="49.2" customHeight="1">
      <c r="M62816" s="85"/>
    </row>
    <row r="62817" spans="13:13" ht="49.2" customHeight="1">
      <c r="M62817" s="85"/>
    </row>
    <row r="62818" spans="13:13" ht="49.2" customHeight="1">
      <c r="M62818" s="85"/>
    </row>
    <row r="62819" spans="13:13" ht="49.2" customHeight="1">
      <c r="M62819" s="85"/>
    </row>
    <row r="62820" spans="13:13" ht="49.2" customHeight="1">
      <c r="M62820" s="85"/>
    </row>
    <row r="62821" spans="13:13" ht="49.2" customHeight="1">
      <c r="M62821" s="85"/>
    </row>
    <row r="62822" spans="13:13" ht="49.2" customHeight="1">
      <c r="M62822" s="85"/>
    </row>
    <row r="62823" spans="13:13" ht="49.2" customHeight="1">
      <c r="M62823" s="85"/>
    </row>
    <row r="62824" spans="13:13" ht="49.2" customHeight="1">
      <c r="M62824" s="85"/>
    </row>
    <row r="62825" spans="13:13" ht="49.2" customHeight="1">
      <c r="M62825" s="85"/>
    </row>
    <row r="62826" spans="13:13" ht="49.2" customHeight="1">
      <c r="M62826" s="85"/>
    </row>
    <row r="62827" spans="13:13" ht="49.2" customHeight="1">
      <c r="M62827" s="85"/>
    </row>
    <row r="62828" spans="13:13" ht="49.2" customHeight="1">
      <c r="M62828" s="85"/>
    </row>
    <row r="62829" spans="13:13" ht="49.2" customHeight="1">
      <c r="M62829" s="85"/>
    </row>
    <row r="62830" spans="13:13" ht="49.2" customHeight="1">
      <c r="M62830" s="85"/>
    </row>
    <row r="62831" spans="13:13" ht="49.2" customHeight="1">
      <c r="M62831" s="85"/>
    </row>
    <row r="62832" spans="13:13" ht="49.2" customHeight="1">
      <c r="M62832" s="85"/>
    </row>
    <row r="62833" spans="13:13" ht="49.2" customHeight="1">
      <c r="M62833" s="85"/>
    </row>
    <row r="62834" spans="13:13" ht="49.2" customHeight="1">
      <c r="M62834" s="85"/>
    </row>
    <row r="62835" spans="13:13" ht="49.2" customHeight="1">
      <c r="M62835" s="85"/>
    </row>
    <row r="62836" spans="13:13" ht="49.2" customHeight="1">
      <c r="M62836" s="85"/>
    </row>
    <row r="62837" spans="13:13" ht="49.2" customHeight="1">
      <c r="M62837" s="85"/>
    </row>
    <row r="62838" spans="13:13" ht="49.2" customHeight="1">
      <c r="M62838" s="85"/>
    </row>
    <row r="62839" spans="13:13" ht="49.2" customHeight="1">
      <c r="M62839" s="85"/>
    </row>
    <row r="62840" spans="13:13" ht="49.2" customHeight="1">
      <c r="M62840" s="85"/>
    </row>
    <row r="62841" spans="13:13" ht="49.2" customHeight="1">
      <c r="M62841" s="85"/>
    </row>
    <row r="62842" spans="13:13" ht="49.2" customHeight="1">
      <c r="M62842" s="85"/>
    </row>
    <row r="62843" spans="13:13" ht="49.2" customHeight="1">
      <c r="M62843" s="85"/>
    </row>
    <row r="62844" spans="13:13" ht="49.2" customHeight="1">
      <c r="M62844" s="85"/>
    </row>
    <row r="62845" spans="13:13" ht="49.2" customHeight="1">
      <c r="M62845" s="85"/>
    </row>
    <row r="62846" spans="13:13" ht="49.2" customHeight="1">
      <c r="M62846" s="85"/>
    </row>
    <row r="62847" spans="13:13" ht="49.2" customHeight="1">
      <c r="M62847" s="85"/>
    </row>
    <row r="62848" spans="13:13" ht="49.2" customHeight="1">
      <c r="M62848" s="85"/>
    </row>
    <row r="62849" spans="13:13" ht="49.2" customHeight="1">
      <c r="M62849" s="85"/>
    </row>
    <row r="62850" spans="13:13" ht="49.2" customHeight="1">
      <c r="M62850" s="85"/>
    </row>
    <row r="62851" spans="13:13" ht="49.2" customHeight="1">
      <c r="M62851" s="85"/>
    </row>
    <row r="62852" spans="13:13" ht="49.2" customHeight="1">
      <c r="M62852" s="85"/>
    </row>
    <row r="62853" spans="13:13" ht="49.2" customHeight="1">
      <c r="M62853" s="85"/>
    </row>
    <row r="62854" spans="13:13" ht="49.2" customHeight="1">
      <c r="M62854" s="85"/>
    </row>
    <row r="62855" spans="13:13" ht="49.2" customHeight="1">
      <c r="M62855" s="85"/>
    </row>
    <row r="62856" spans="13:13" ht="49.2" customHeight="1">
      <c r="M62856" s="85"/>
    </row>
    <row r="62857" spans="13:13" ht="49.2" customHeight="1">
      <c r="M62857" s="85"/>
    </row>
    <row r="62858" spans="13:13" ht="49.2" customHeight="1">
      <c r="M62858" s="85"/>
    </row>
    <row r="62859" spans="13:13" ht="49.2" customHeight="1">
      <c r="M62859" s="85"/>
    </row>
    <row r="62860" spans="13:13" ht="49.2" customHeight="1">
      <c r="M62860" s="85"/>
    </row>
    <row r="62861" spans="13:13" ht="49.2" customHeight="1">
      <c r="M62861" s="85"/>
    </row>
    <row r="62862" spans="13:13" ht="49.2" customHeight="1">
      <c r="M62862" s="85"/>
    </row>
    <row r="62863" spans="13:13" ht="49.2" customHeight="1">
      <c r="M62863" s="85"/>
    </row>
    <row r="62864" spans="13:13" ht="49.2" customHeight="1">
      <c r="M62864" s="85"/>
    </row>
    <row r="62865" spans="13:13" ht="49.2" customHeight="1">
      <c r="M62865" s="85"/>
    </row>
    <row r="62866" spans="13:13" ht="49.2" customHeight="1">
      <c r="M62866" s="85"/>
    </row>
    <row r="62867" spans="13:13" ht="49.2" customHeight="1">
      <c r="M62867" s="85"/>
    </row>
    <row r="62868" spans="13:13" ht="49.2" customHeight="1">
      <c r="M62868" s="85"/>
    </row>
    <row r="62869" spans="13:13" ht="49.2" customHeight="1">
      <c r="M62869" s="85"/>
    </row>
    <row r="62870" spans="13:13" ht="49.2" customHeight="1">
      <c r="M62870" s="85"/>
    </row>
    <row r="62871" spans="13:13" ht="49.2" customHeight="1">
      <c r="M62871" s="85"/>
    </row>
    <row r="62872" spans="13:13" ht="49.2" customHeight="1">
      <c r="M62872" s="85"/>
    </row>
    <row r="62873" spans="13:13" ht="49.2" customHeight="1">
      <c r="M62873" s="85"/>
    </row>
    <row r="62874" spans="13:13" ht="49.2" customHeight="1">
      <c r="M62874" s="85"/>
    </row>
    <row r="62875" spans="13:13" ht="49.2" customHeight="1">
      <c r="M62875" s="85"/>
    </row>
    <row r="62876" spans="13:13" ht="49.2" customHeight="1">
      <c r="M62876" s="85"/>
    </row>
    <row r="62877" spans="13:13" ht="49.2" customHeight="1">
      <c r="M62877" s="85"/>
    </row>
    <row r="62878" spans="13:13" ht="49.2" customHeight="1">
      <c r="M62878" s="85"/>
    </row>
    <row r="62879" spans="13:13" ht="49.2" customHeight="1">
      <c r="M62879" s="85"/>
    </row>
    <row r="62880" spans="13:13" ht="49.2" customHeight="1">
      <c r="M62880" s="85"/>
    </row>
    <row r="62881" spans="13:13" ht="49.2" customHeight="1">
      <c r="M62881" s="85"/>
    </row>
    <row r="62882" spans="13:13" ht="49.2" customHeight="1">
      <c r="M62882" s="85"/>
    </row>
    <row r="62883" spans="13:13" ht="49.2" customHeight="1">
      <c r="M62883" s="85"/>
    </row>
    <row r="62884" spans="13:13" ht="49.2" customHeight="1">
      <c r="M62884" s="85"/>
    </row>
    <row r="62885" spans="13:13" ht="49.2" customHeight="1">
      <c r="M62885" s="85"/>
    </row>
    <row r="62886" spans="13:13" ht="49.2" customHeight="1">
      <c r="M62886" s="85"/>
    </row>
    <row r="62887" spans="13:13" ht="49.2" customHeight="1">
      <c r="M62887" s="85"/>
    </row>
    <row r="62888" spans="13:13" ht="49.2" customHeight="1">
      <c r="M62888" s="85"/>
    </row>
    <row r="62889" spans="13:13" ht="49.2" customHeight="1">
      <c r="M62889" s="85"/>
    </row>
    <row r="62890" spans="13:13" ht="49.2" customHeight="1">
      <c r="M62890" s="85"/>
    </row>
    <row r="62891" spans="13:13" ht="49.2" customHeight="1">
      <c r="M62891" s="85"/>
    </row>
    <row r="62892" spans="13:13" ht="49.2" customHeight="1">
      <c r="M62892" s="85"/>
    </row>
    <row r="62893" spans="13:13" ht="49.2" customHeight="1">
      <c r="M62893" s="85"/>
    </row>
    <row r="62894" spans="13:13" ht="49.2" customHeight="1">
      <c r="M62894" s="85"/>
    </row>
    <row r="62895" spans="13:13" ht="49.2" customHeight="1">
      <c r="M62895" s="85"/>
    </row>
    <row r="62896" spans="13:13" ht="49.2" customHeight="1">
      <c r="M62896" s="85"/>
    </row>
    <row r="62897" spans="13:13" ht="49.2" customHeight="1">
      <c r="M62897" s="85"/>
    </row>
    <row r="62898" spans="13:13" ht="49.2" customHeight="1">
      <c r="M62898" s="85"/>
    </row>
    <row r="62899" spans="13:13" ht="49.2" customHeight="1">
      <c r="M62899" s="85"/>
    </row>
    <row r="62900" spans="13:13" ht="49.2" customHeight="1">
      <c r="M62900" s="85"/>
    </row>
    <row r="62901" spans="13:13" ht="49.2" customHeight="1">
      <c r="M62901" s="85"/>
    </row>
    <row r="62902" spans="13:13" ht="49.2" customHeight="1">
      <c r="M62902" s="85"/>
    </row>
    <row r="62903" spans="13:13" ht="49.2" customHeight="1">
      <c r="M62903" s="85"/>
    </row>
    <row r="62904" spans="13:13" ht="49.2" customHeight="1">
      <c r="M62904" s="85"/>
    </row>
    <row r="62905" spans="13:13" ht="49.2" customHeight="1">
      <c r="M62905" s="85"/>
    </row>
    <row r="62906" spans="13:13" ht="49.2" customHeight="1">
      <c r="M62906" s="85"/>
    </row>
    <row r="62907" spans="13:13" ht="49.2" customHeight="1">
      <c r="M62907" s="85"/>
    </row>
    <row r="62908" spans="13:13" ht="49.2" customHeight="1">
      <c r="M62908" s="85"/>
    </row>
    <row r="62909" spans="13:13" ht="49.2" customHeight="1">
      <c r="M62909" s="85"/>
    </row>
    <row r="62910" spans="13:13" ht="49.2" customHeight="1">
      <c r="M62910" s="85"/>
    </row>
    <row r="62911" spans="13:13" ht="49.2" customHeight="1">
      <c r="M62911" s="85"/>
    </row>
    <row r="62912" spans="13:13" ht="49.2" customHeight="1">
      <c r="M62912" s="85"/>
    </row>
    <row r="62913" spans="13:13" ht="49.2" customHeight="1">
      <c r="M62913" s="85"/>
    </row>
    <row r="62914" spans="13:13" ht="49.2" customHeight="1">
      <c r="M62914" s="85"/>
    </row>
    <row r="62915" spans="13:13" ht="49.2" customHeight="1">
      <c r="M62915" s="85"/>
    </row>
    <row r="62916" spans="13:13" ht="49.2" customHeight="1">
      <c r="M62916" s="85"/>
    </row>
    <row r="62917" spans="13:13" ht="49.2" customHeight="1">
      <c r="M62917" s="85"/>
    </row>
    <row r="62918" spans="13:13" ht="49.2" customHeight="1">
      <c r="M62918" s="85"/>
    </row>
    <row r="62919" spans="13:13" ht="49.2" customHeight="1">
      <c r="M62919" s="85"/>
    </row>
    <row r="62920" spans="13:13" ht="49.2" customHeight="1">
      <c r="M62920" s="85"/>
    </row>
    <row r="62921" spans="13:13" ht="49.2" customHeight="1">
      <c r="M62921" s="85"/>
    </row>
    <row r="62922" spans="13:13" ht="49.2" customHeight="1">
      <c r="M62922" s="85"/>
    </row>
    <row r="62923" spans="13:13" ht="49.2" customHeight="1">
      <c r="M62923" s="85"/>
    </row>
    <row r="62924" spans="13:13" ht="49.2" customHeight="1">
      <c r="M62924" s="85"/>
    </row>
    <row r="62925" spans="13:13" ht="49.2" customHeight="1">
      <c r="M62925" s="85"/>
    </row>
    <row r="62926" spans="13:13" ht="49.2" customHeight="1">
      <c r="M62926" s="85"/>
    </row>
    <row r="62927" spans="13:13" ht="49.2" customHeight="1">
      <c r="M62927" s="85"/>
    </row>
    <row r="62928" spans="13:13" ht="49.2" customHeight="1">
      <c r="M62928" s="85"/>
    </row>
    <row r="62929" spans="13:13" ht="49.2" customHeight="1">
      <c r="M62929" s="85"/>
    </row>
    <row r="62930" spans="13:13" ht="49.2" customHeight="1">
      <c r="M62930" s="85"/>
    </row>
    <row r="62931" spans="13:13" ht="49.2" customHeight="1">
      <c r="M62931" s="85"/>
    </row>
    <row r="62932" spans="13:13" ht="49.2" customHeight="1">
      <c r="M62932" s="85"/>
    </row>
    <row r="62933" spans="13:13" ht="49.2" customHeight="1">
      <c r="M62933" s="85"/>
    </row>
    <row r="62934" spans="13:13" ht="49.2" customHeight="1">
      <c r="M62934" s="85"/>
    </row>
    <row r="62935" spans="13:13" ht="49.2" customHeight="1">
      <c r="M62935" s="85"/>
    </row>
    <row r="62936" spans="13:13" ht="49.2" customHeight="1">
      <c r="M62936" s="85"/>
    </row>
    <row r="62937" spans="13:13" ht="49.2" customHeight="1">
      <c r="M62937" s="85"/>
    </row>
    <row r="62938" spans="13:13" ht="49.2" customHeight="1">
      <c r="M62938" s="85"/>
    </row>
    <row r="62939" spans="13:13" ht="49.2" customHeight="1">
      <c r="M62939" s="85"/>
    </row>
    <row r="62940" spans="13:13" ht="49.2" customHeight="1">
      <c r="M62940" s="85"/>
    </row>
    <row r="62941" spans="13:13" ht="49.2" customHeight="1">
      <c r="M62941" s="85"/>
    </row>
    <row r="62942" spans="13:13" ht="49.2" customHeight="1">
      <c r="M62942" s="85"/>
    </row>
    <row r="62943" spans="13:13" ht="49.2" customHeight="1">
      <c r="M62943" s="85"/>
    </row>
    <row r="62944" spans="13:13" ht="49.2" customHeight="1">
      <c r="M62944" s="85"/>
    </row>
    <row r="62945" spans="13:13" ht="49.2" customHeight="1">
      <c r="M62945" s="85"/>
    </row>
    <row r="62946" spans="13:13" ht="49.2" customHeight="1">
      <c r="M62946" s="85"/>
    </row>
    <row r="62947" spans="13:13" ht="49.2" customHeight="1">
      <c r="M62947" s="85"/>
    </row>
    <row r="62948" spans="13:13" ht="49.2" customHeight="1">
      <c r="M62948" s="85"/>
    </row>
    <row r="62949" spans="13:13" ht="49.2" customHeight="1">
      <c r="M62949" s="85"/>
    </row>
    <row r="62950" spans="13:13" ht="49.2" customHeight="1">
      <c r="M62950" s="85"/>
    </row>
    <row r="62951" spans="13:13" ht="49.2" customHeight="1">
      <c r="M62951" s="85"/>
    </row>
    <row r="62952" spans="13:13" ht="49.2" customHeight="1">
      <c r="M62952" s="85"/>
    </row>
    <row r="62953" spans="13:13" ht="49.2" customHeight="1">
      <c r="M62953" s="85"/>
    </row>
    <row r="62954" spans="13:13" ht="49.2" customHeight="1">
      <c r="M62954" s="85"/>
    </row>
    <row r="62955" spans="13:13" ht="49.2" customHeight="1">
      <c r="M62955" s="85"/>
    </row>
    <row r="62956" spans="13:13" ht="49.2" customHeight="1">
      <c r="M62956" s="85"/>
    </row>
    <row r="62957" spans="13:13" ht="49.2" customHeight="1">
      <c r="M62957" s="85"/>
    </row>
    <row r="62958" spans="13:13" ht="49.2" customHeight="1">
      <c r="M62958" s="85"/>
    </row>
    <row r="62959" spans="13:13" ht="49.2" customHeight="1">
      <c r="M62959" s="85"/>
    </row>
    <row r="62960" spans="13:13" ht="49.2" customHeight="1">
      <c r="M62960" s="85"/>
    </row>
    <row r="62961" spans="13:13" ht="49.2" customHeight="1">
      <c r="M62961" s="85"/>
    </row>
    <row r="62962" spans="13:13" ht="49.2" customHeight="1">
      <c r="M62962" s="85"/>
    </row>
    <row r="62963" spans="13:13" ht="49.2" customHeight="1">
      <c r="M62963" s="85"/>
    </row>
    <row r="62964" spans="13:13" ht="49.2" customHeight="1">
      <c r="M62964" s="85"/>
    </row>
    <row r="62965" spans="13:13" ht="49.2" customHeight="1">
      <c r="M62965" s="85"/>
    </row>
    <row r="62966" spans="13:13" ht="49.2" customHeight="1">
      <c r="M62966" s="85"/>
    </row>
    <row r="62967" spans="13:13" ht="49.2" customHeight="1">
      <c r="M62967" s="85"/>
    </row>
    <row r="62968" spans="13:13" ht="49.2" customHeight="1">
      <c r="M62968" s="85"/>
    </row>
    <row r="62969" spans="13:13" ht="49.2" customHeight="1">
      <c r="M62969" s="85"/>
    </row>
    <row r="62970" spans="13:13" ht="49.2" customHeight="1">
      <c r="M62970" s="85"/>
    </row>
    <row r="62971" spans="13:13" ht="49.2" customHeight="1">
      <c r="M62971" s="85"/>
    </row>
    <row r="62972" spans="13:13" ht="49.2" customHeight="1">
      <c r="M62972" s="85"/>
    </row>
    <row r="62973" spans="13:13" ht="49.2" customHeight="1">
      <c r="M62973" s="85"/>
    </row>
    <row r="62974" spans="13:13" ht="49.2" customHeight="1">
      <c r="M62974" s="85"/>
    </row>
    <row r="62975" spans="13:13" ht="49.2" customHeight="1">
      <c r="M62975" s="85"/>
    </row>
    <row r="62976" spans="13:13" ht="49.2" customHeight="1">
      <c r="M62976" s="85"/>
    </row>
    <row r="62977" spans="13:13" ht="49.2" customHeight="1">
      <c r="M62977" s="85"/>
    </row>
    <row r="62978" spans="13:13" ht="49.2" customHeight="1">
      <c r="M62978" s="85"/>
    </row>
    <row r="62979" spans="13:13" ht="49.2" customHeight="1">
      <c r="M62979" s="85"/>
    </row>
    <row r="62980" spans="13:13" ht="49.2" customHeight="1">
      <c r="M62980" s="85"/>
    </row>
    <row r="62981" spans="13:13" ht="49.2" customHeight="1">
      <c r="M62981" s="85"/>
    </row>
    <row r="62982" spans="13:13" ht="49.2" customHeight="1">
      <c r="M62982" s="85"/>
    </row>
    <row r="62983" spans="13:13" ht="49.2" customHeight="1">
      <c r="M62983" s="85"/>
    </row>
    <row r="62984" spans="13:13" ht="49.2" customHeight="1">
      <c r="M62984" s="85"/>
    </row>
    <row r="62985" spans="13:13" ht="49.2" customHeight="1">
      <c r="M62985" s="85"/>
    </row>
    <row r="62986" spans="13:13" ht="49.2" customHeight="1">
      <c r="M62986" s="85"/>
    </row>
    <row r="62987" spans="13:13" ht="49.2" customHeight="1">
      <c r="M62987" s="85"/>
    </row>
    <row r="62988" spans="13:13" ht="49.2" customHeight="1">
      <c r="M62988" s="85"/>
    </row>
    <row r="62989" spans="13:13" ht="49.2" customHeight="1">
      <c r="M62989" s="85"/>
    </row>
    <row r="62990" spans="13:13" ht="49.2" customHeight="1">
      <c r="M62990" s="85"/>
    </row>
    <row r="62991" spans="13:13" ht="49.2" customHeight="1">
      <c r="M62991" s="85"/>
    </row>
    <row r="62992" spans="13:13" ht="49.2" customHeight="1">
      <c r="M62992" s="85"/>
    </row>
    <row r="62993" spans="13:13" ht="49.2" customHeight="1">
      <c r="M62993" s="85"/>
    </row>
    <row r="62994" spans="13:13" ht="49.2" customHeight="1">
      <c r="M62994" s="85"/>
    </row>
    <row r="62995" spans="13:13" ht="49.2" customHeight="1">
      <c r="M62995" s="85"/>
    </row>
    <row r="62996" spans="13:13" ht="49.2" customHeight="1">
      <c r="M62996" s="85"/>
    </row>
    <row r="62997" spans="13:13" ht="49.2" customHeight="1">
      <c r="M62997" s="85"/>
    </row>
    <row r="62998" spans="13:13" ht="49.2" customHeight="1">
      <c r="M62998" s="85"/>
    </row>
    <row r="62999" spans="13:13" ht="49.2" customHeight="1">
      <c r="M62999" s="85"/>
    </row>
    <row r="63000" spans="13:13" ht="49.2" customHeight="1">
      <c r="M63000" s="85"/>
    </row>
    <row r="63001" spans="13:13" ht="49.2" customHeight="1">
      <c r="M63001" s="85"/>
    </row>
    <row r="63002" spans="13:13" ht="49.2" customHeight="1">
      <c r="M63002" s="85"/>
    </row>
    <row r="63003" spans="13:13" ht="49.2" customHeight="1">
      <c r="M63003" s="85"/>
    </row>
    <row r="63004" spans="13:13" ht="49.2" customHeight="1">
      <c r="M63004" s="85"/>
    </row>
    <row r="63005" spans="13:13" ht="49.2" customHeight="1">
      <c r="M63005" s="85"/>
    </row>
    <row r="63006" spans="13:13" ht="49.2" customHeight="1">
      <c r="M63006" s="85"/>
    </row>
    <row r="63007" spans="13:13" ht="49.2" customHeight="1">
      <c r="M63007" s="85"/>
    </row>
    <row r="63008" spans="13:13" ht="49.2" customHeight="1">
      <c r="M63008" s="85"/>
    </row>
    <row r="63009" spans="13:13" ht="49.2" customHeight="1">
      <c r="M63009" s="85"/>
    </row>
    <row r="63010" spans="13:13" ht="49.2" customHeight="1">
      <c r="M63010" s="85"/>
    </row>
    <row r="63011" spans="13:13" ht="49.2" customHeight="1">
      <c r="M63011" s="85"/>
    </row>
    <row r="63012" spans="13:13" ht="49.2" customHeight="1">
      <c r="M63012" s="85"/>
    </row>
    <row r="63013" spans="13:13" ht="49.2" customHeight="1">
      <c r="M63013" s="85"/>
    </row>
    <row r="63014" spans="13:13" ht="49.2" customHeight="1">
      <c r="M63014" s="85"/>
    </row>
    <row r="63015" spans="13:13" ht="49.2" customHeight="1">
      <c r="M63015" s="85"/>
    </row>
    <row r="63016" spans="13:13" ht="49.2" customHeight="1">
      <c r="M63016" s="85"/>
    </row>
    <row r="63017" spans="13:13" ht="49.2" customHeight="1">
      <c r="M63017" s="85"/>
    </row>
    <row r="63018" spans="13:13" ht="49.2" customHeight="1">
      <c r="M63018" s="85"/>
    </row>
    <row r="63019" spans="13:13" ht="49.2" customHeight="1">
      <c r="M63019" s="85"/>
    </row>
    <row r="63020" spans="13:13" ht="49.2" customHeight="1">
      <c r="M63020" s="85"/>
    </row>
    <row r="63021" spans="13:13" ht="49.2" customHeight="1">
      <c r="M63021" s="85"/>
    </row>
    <row r="63022" spans="13:13" ht="49.2" customHeight="1">
      <c r="M63022" s="85"/>
    </row>
    <row r="63023" spans="13:13" ht="49.2" customHeight="1">
      <c r="M63023" s="85"/>
    </row>
    <row r="63024" spans="13:13" ht="49.2" customHeight="1">
      <c r="M63024" s="85"/>
    </row>
    <row r="63025" spans="13:13" ht="49.2" customHeight="1">
      <c r="M63025" s="85"/>
    </row>
    <row r="63026" spans="13:13" ht="49.2" customHeight="1">
      <c r="M63026" s="85"/>
    </row>
    <row r="63027" spans="13:13" ht="49.2" customHeight="1">
      <c r="M63027" s="85"/>
    </row>
    <row r="63028" spans="13:13" ht="49.2" customHeight="1">
      <c r="M63028" s="85"/>
    </row>
    <row r="63029" spans="13:13" ht="49.2" customHeight="1">
      <c r="M63029" s="85"/>
    </row>
    <row r="63030" spans="13:13" ht="49.2" customHeight="1">
      <c r="M63030" s="85"/>
    </row>
    <row r="63031" spans="13:13" ht="49.2" customHeight="1">
      <c r="M63031" s="85"/>
    </row>
    <row r="63032" spans="13:13" ht="49.2" customHeight="1">
      <c r="M63032" s="85"/>
    </row>
    <row r="63033" spans="13:13" ht="49.2" customHeight="1">
      <c r="M63033" s="85"/>
    </row>
    <row r="63034" spans="13:13" ht="49.2" customHeight="1">
      <c r="M63034" s="85"/>
    </row>
    <row r="63035" spans="13:13" ht="49.2" customHeight="1">
      <c r="M63035" s="85"/>
    </row>
    <row r="63036" spans="13:13" ht="49.2" customHeight="1">
      <c r="M63036" s="85"/>
    </row>
    <row r="63037" spans="13:13" ht="49.2" customHeight="1">
      <c r="M63037" s="85"/>
    </row>
    <row r="63038" spans="13:13" ht="49.2" customHeight="1">
      <c r="M63038" s="85"/>
    </row>
    <row r="63039" spans="13:13" ht="49.2" customHeight="1">
      <c r="M63039" s="85"/>
    </row>
    <row r="63040" spans="13:13" ht="49.2" customHeight="1">
      <c r="M63040" s="85"/>
    </row>
    <row r="63041" spans="13:13" ht="49.2" customHeight="1">
      <c r="M63041" s="85"/>
    </row>
    <row r="63042" spans="13:13" ht="49.2" customHeight="1">
      <c r="M63042" s="85"/>
    </row>
    <row r="63043" spans="13:13" ht="49.2" customHeight="1">
      <c r="M63043" s="85"/>
    </row>
    <row r="63044" spans="13:13" ht="49.2" customHeight="1">
      <c r="M63044" s="85"/>
    </row>
    <row r="63045" spans="13:13" ht="49.2" customHeight="1">
      <c r="M63045" s="85"/>
    </row>
    <row r="63046" spans="13:13" ht="49.2" customHeight="1">
      <c r="M63046" s="85"/>
    </row>
    <row r="63047" spans="13:13" ht="49.2" customHeight="1">
      <c r="M63047" s="85"/>
    </row>
    <row r="63048" spans="13:13" ht="49.2" customHeight="1">
      <c r="M63048" s="85"/>
    </row>
    <row r="63049" spans="13:13" ht="49.2" customHeight="1">
      <c r="M63049" s="85"/>
    </row>
    <row r="63050" spans="13:13" ht="49.2" customHeight="1">
      <c r="M63050" s="85"/>
    </row>
    <row r="63051" spans="13:13" ht="49.2" customHeight="1">
      <c r="M63051" s="85"/>
    </row>
    <row r="63052" spans="13:13" ht="49.2" customHeight="1">
      <c r="M63052" s="85"/>
    </row>
    <row r="63053" spans="13:13" ht="49.2" customHeight="1">
      <c r="M63053" s="85"/>
    </row>
    <row r="63054" spans="13:13" ht="49.2" customHeight="1">
      <c r="M63054" s="85"/>
    </row>
    <row r="63055" spans="13:13" ht="49.2" customHeight="1">
      <c r="M63055" s="85"/>
    </row>
    <row r="63056" spans="13:13" ht="49.2" customHeight="1">
      <c r="M63056" s="85"/>
    </row>
    <row r="63057" spans="13:13" ht="49.2" customHeight="1">
      <c r="M63057" s="85"/>
    </row>
    <row r="63058" spans="13:13" ht="49.2" customHeight="1">
      <c r="M63058" s="85"/>
    </row>
    <row r="63059" spans="13:13" ht="49.2" customHeight="1">
      <c r="M63059" s="85"/>
    </row>
    <row r="63060" spans="13:13" ht="49.2" customHeight="1">
      <c r="M63060" s="85"/>
    </row>
    <row r="63061" spans="13:13" ht="49.2" customHeight="1">
      <c r="M63061" s="85"/>
    </row>
    <row r="63062" spans="13:13" ht="49.2" customHeight="1">
      <c r="M63062" s="85"/>
    </row>
    <row r="63063" spans="13:13" ht="49.2" customHeight="1">
      <c r="M63063" s="85"/>
    </row>
    <row r="63064" spans="13:13" ht="49.2" customHeight="1">
      <c r="M63064" s="85"/>
    </row>
    <row r="63065" spans="13:13" ht="49.2" customHeight="1">
      <c r="M63065" s="85"/>
    </row>
    <row r="63066" spans="13:13" ht="49.2" customHeight="1">
      <c r="M63066" s="85"/>
    </row>
    <row r="63067" spans="13:13" ht="49.2" customHeight="1">
      <c r="M63067" s="85"/>
    </row>
    <row r="63068" spans="13:13" ht="49.2" customHeight="1">
      <c r="M63068" s="85"/>
    </row>
    <row r="63069" spans="13:13" ht="49.2" customHeight="1">
      <c r="M63069" s="85"/>
    </row>
    <row r="63070" spans="13:13" ht="49.2" customHeight="1">
      <c r="M63070" s="85"/>
    </row>
    <row r="63071" spans="13:13" ht="49.2" customHeight="1">
      <c r="M63071" s="85"/>
    </row>
    <row r="63072" spans="13:13" ht="49.2" customHeight="1">
      <c r="M63072" s="85"/>
    </row>
    <row r="63073" spans="13:13" ht="49.2" customHeight="1">
      <c r="M63073" s="85"/>
    </row>
    <row r="63074" spans="13:13" ht="49.2" customHeight="1">
      <c r="M63074" s="85"/>
    </row>
    <row r="63075" spans="13:13" ht="49.2" customHeight="1">
      <c r="M63075" s="85"/>
    </row>
    <row r="63076" spans="13:13" ht="49.2" customHeight="1">
      <c r="M63076" s="85"/>
    </row>
    <row r="63077" spans="13:13" ht="49.2" customHeight="1">
      <c r="M63077" s="85"/>
    </row>
    <row r="63078" spans="13:13" ht="49.2" customHeight="1">
      <c r="M63078" s="85"/>
    </row>
    <row r="63079" spans="13:13" ht="49.2" customHeight="1">
      <c r="M63079" s="85"/>
    </row>
    <row r="63080" spans="13:13" ht="49.2" customHeight="1">
      <c r="M63080" s="85"/>
    </row>
    <row r="63081" spans="13:13" ht="49.2" customHeight="1">
      <c r="M63081" s="85"/>
    </row>
    <row r="63082" spans="13:13" ht="49.2" customHeight="1">
      <c r="M63082" s="85"/>
    </row>
    <row r="63083" spans="13:13" ht="49.2" customHeight="1">
      <c r="M63083" s="85"/>
    </row>
    <row r="63084" spans="13:13" ht="49.2" customHeight="1">
      <c r="M63084" s="85"/>
    </row>
    <row r="63085" spans="13:13" ht="49.2" customHeight="1">
      <c r="M63085" s="85"/>
    </row>
    <row r="63086" spans="13:13" ht="49.2" customHeight="1">
      <c r="M63086" s="85"/>
    </row>
    <row r="63087" spans="13:13" ht="49.2" customHeight="1">
      <c r="M63087" s="85"/>
    </row>
    <row r="63088" spans="13:13" ht="49.2" customHeight="1">
      <c r="M63088" s="85"/>
    </row>
    <row r="63089" spans="13:13" ht="49.2" customHeight="1">
      <c r="M63089" s="85"/>
    </row>
    <row r="63090" spans="13:13" ht="49.2" customHeight="1">
      <c r="M63090" s="85"/>
    </row>
    <row r="63091" spans="13:13" ht="49.2" customHeight="1">
      <c r="M63091" s="85"/>
    </row>
    <row r="63092" spans="13:13" ht="49.2" customHeight="1">
      <c r="M63092" s="85"/>
    </row>
    <row r="63093" spans="13:13" ht="49.2" customHeight="1">
      <c r="M63093" s="85"/>
    </row>
    <row r="63094" spans="13:13" ht="49.2" customHeight="1">
      <c r="M63094" s="85"/>
    </row>
    <row r="63095" spans="13:13" ht="49.2" customHeight="1">
      <c r="M63095" s="85"/>
    </row>
    <row r="63096" spans="13:13" ht="49.2" customHeight="1">
      <c r="M63096" s="85"/>
    </row>
    <row r="63097" spans="13:13" ht="49.2" customHeight="1">
      <c r="M63097" s="85"/>
    </row>
    <row r="63098" spans="13:13" ht="49.2" customHeight="1">
      <c r="M63098" s="85"/>
    </row>
    <row r="63099" spans="13:13" ht="49.2" customHeight="1">
      <c r="M63099" s="85"/>
    </row>
    <row r="63100" spans="13:13" ht="49.2" customHeight="1">
      <c r="M63100" s="85"/>
    </row>
    <row r="63101" spans="13:13" ht="49.2" customHeight="1">
      <c r="M63101" s="85"/>
    </row>
    <row r="63102" spans="13:13" ht="49.2" customHeight="1">
      <c r="M63102" s="85"/>
    </row>
    <row r="63103" spans="13:13" ht="49.2" customHeight="1">
      <c r="M63103" s="85"/>
    </row>
    <row r="63104" spans="13:13" ht="49.2" customHeight="1">
      <c r="M63104" s="85"/>
    </row>
    <row r="63105" spans="13:13" ht="49.2" customHeight="1">
      <c r="M63105" s="85"/>
    </row>
    <row r="63106" spans="13:13" ht="49.2" customHeight="1">
      <c r="M63106" s="85"/>
    </row>
    <row r="63107" spans="13:13" ht="49.2" customHeight="1">
      <c r="M63107" s="85"/>
    </row>
    <row r="63108" spans="13:13" ht="49.2" customHeight="1">
      <c r="M63108" s="85"/>
    </row>
    <row r="63109" spans="13:13" ht="49.2" customHeight="1">
      <c r="M63109" s="85"/>
    </row>
    <row r="63110" spans="13:13" ht="49.2" customHeight="1">
      <c r="M63110" s="85"/>
    </row>
    <row r="63111" spans="13:13" ht="49.2" customHeight="1">
      <c r="M63111" s="85"/>
    </row>
    <row r="63112" spans="13:13" ht="49.2" customHeight="1">
      <c r="M63112" s="85"/>
    </row>
    <row r="63113" spans="13:13" ht="49.2" customHeight="1">
      <c r="M63113" s="85"/>
    </row>
    <row r="63114" spans="13:13" ht="49.2" customHeight="1">
      <c r="M63114" s="85"/>
    </row>
    <row r="63115" spans="13:13" ht="49.2" customHeight="1">
      <c r="M63115" s="85"/>
    </row>
    <row r="63116" spans="13:13" ht="49.2" customHeight="1">
      <c r="M63116" s="85"/>
    </row>
    <row r="63117" spans="13:13" ht="49.2" customHeight="1">
      <c r="M63117" s="85"/>
    </row>
    <row r="63118" spans="13:13" ht="49.2" customHeight="1">
      <c r="M63118" s="85"/>
    </row>
    <row r="63119" spans="13:13" ht="49.2" customHeight="1">
      <c r="M63119" s="85"/>
    </row>
    <row r="63120" spans="13:13" ht="49.2" customHeight="1">
      <c r="M63120" s="85"/>
    </row>
    <row r="63121" spans="13:13" ht="49.2" customHeight="1">
      <c r="M63121" s="85"/>
    </row>
    <row r="63122" spans="13:13" ht="49.2" customHeight="1">
      <c r="M63122" s="85"/>
    </row>
    <row r="63123" spans="13:13" ht="49.2" customHeight="1">
      <c r="M63123" s="85"/>
    </row>
    <row r="63124" spans="13:13" ht="49.2" customHeight="1">
      <c r="M63124" s="85"/>
    </row>
    <row r="63125" spans="13:13" ht="49.2" customHeight="1">
      <c r="M63125" s="85"/>
    </row>
    <row r="63126" spans="13:13" ht="49.2" customHeight="1">
      <c r="M63126" s="85"/>
    </row>
    <row r="63127" spans="13:13" ht="49.2" customHeight="1">
      <c r="M63127" s="85"/>
    </row>
    <row r="63128" spans="13:13" ht="49.2" customHeight="1">
      <c r="M63128" s="85"/>
    </row>
    <row r="63129" spans="13:13" ht="49.2" customHeight="1">
      <c r="M63129" s="85"/>
    </row>
    <row r="63130" spans="13:13" ht="49.2" customHeight="1">
      <c r="M63130" s="85"/>
    </row>
    <row r="63131" spans="13:13" ht="49.2" customHeight="1">
      <c r="M63131" s="85"/>
    </row>
    <row r="63132" spans="13:13" ht="49.2" customHeight="1">
      <c r="M63132" s="85"/>
    </row>
    <row r="63133" spans="13:13" ht="49.2" customHeight="1">
      <c r="M63133" s="85"/>
    </row>
    <row r="63134" spans="13:13" ht="49.2" customHeight="1">
      <c r="M63134" s="85"/>
    </row>
    <row r="63135" spans="13:13" ht="49.2" customHeight="1">
      <c r="M63135" s="85"/>
    </row>
    <row r="63136" spans="13:13" ht="49.2" customHeight="1">
      <c r="M63136" s="85"/>
    </row>
    <row r="63137" spans="13:13" ht="49.2" customHeight="1">
      <c r="M63137" s="85"/>
    </row>
    <row r="63138" spans="13:13" ht="49.2" customHeight="1">
      <c r="M63138" s="85"/>
    </row>
    <row r="63139" spans="13:13" ht="49.2" customHeight="1">
      <c r="M63139" s="85"/>
    </row>
    <row r="63140" spans="13:13" ht="49.2" customHeight="1">
      <c r="M63140" s="85"/>
    </row>
    <row r="63141" spans="13:13" ht="49.2" customHeight="1">
      <c r="M63141" s="85"/>
    </row>
    <row r="63142" spans="13:13" ht="49.2" customHeight="1">
      <c r="M63142" s="85"/>
    </row>
    <row r="63143" spans="13:13" ht="49.2" customHeight="1">
      <c r="M63143" s="85"/>
    </row>
    <row r="63144" spans="13:13" ht="49.2" customHeight="1">
      <c r="M63144" s="85"/>
    </row>
    <row r="63145" spans="13:13" ht="49.2" customHeight="1">
      <c r="M63145" s="85"/>
    </row>
    <row r="63146" spans="13:13" ht="49.2" customHeight="1">
      <c r="M63146" s="85"/>
    </row>
    <row r="63147" spans="13:13" ht="49.2" customHeight="1">
      <c r="M63147" s="85"/>
    </row>
    <row r="63148" spans="13:13" ht="49.2" customHeight="1">
      <c r="M63148" s="85"/>
    </row>
    <row r="63149" spans="13:13" ht="49.2" customHeight="1">
      <c r="M63149" s="85"/>
    </row>
    <row r="63150" spans="13:13" ht="49.2" customHeight="1">
      <c r="M63150" s="85"/>
    </row>
    <row r="63151" spans="13:13" ht="49.2" customHeight="1">
      <c r="M63151" s="85"/>
    </row>
    <row r="63152" spans="13:13" ht="49.2" customHeight="1">
      <c r="M63152" s="85"/>
    </row>
    <row r="63153" spans="13:13" ht="49.2" customHeight="1">
      <c r="M63153" s="85"/>
    </row>
    <row r="63154" spans="13:13" ht="49.2" customHeight="1">
      <c r="M63154" s="85"/>
    </row>
    <row r="63155" spans="13:13" ht="49.2" customHeight="1">
      <c r="M63155" s="85"/>
    </row>
    <row r="63156" spans="13:13" ht="49.2" customHeight="1">
      <c r="M63156" s="85"/>
    </row>
    <row r="63157" spans="13:13" ht="49.2" customHeight="1">
      <c r="M63157" s="85"/>
    </row>
    <row r="63158" spans="13:13" ht="49.2" customHeight="1">
      <c r="M63158" s="85"/>
    </row>
    <row r="63159" spans="13:13" ht="49.2" customHeight="1">
      <c r="M63159" s="85"/>
    </row>
    <row r="63160" spans="13:13" ht="49.2" customHeight="1">
      <c r="M63160" s="85"/>
    </row>
    <row r="63161" spans="13:13" ht="49.2" customHeight="1">
      <c r="M63161" s="85"/>
    </row>
    <row r="63162" spans="13:13" ht="49.2" customHeight="1">
      <c r="M63162" s="85"/>
    </row>
    <row r="63163" spans="13:13" ht="49.2" customHeight="1">
      <c r="M63163" s="85"/>
    </row>
    <row r="63164" spans="13:13" ht="49.2" customHeight="1">
      <c r="M63164" s="85"/>
    </row>
    <row r="63165" spans="13:13" ht="49.2" customHeight="1">
      <c r="M63165" s="85"/>
    </row>
    <row r="63166" spans="13:13" ht="49.2" customHeight="1">
      <c r="M63166" s="85"/>
    </row>
    <row r="63167" spans="13:13" ht="49.2" customHeight="1">
      <c r="M63167" s="85"/>
    </row>
    <row r="63168" spans="13:13" ht="49.2" customHeight="1">
      <c r="M63168" s="85"/>
    </row>
    <row r="63169" spans="13:13" ht="49.2" customHeight="1">
      <c r="M63169" s="85"/>
    </row>
    <row r="63170" spans="13:13" ht="49.2" customHeight="1">
      <c r="M63170" s="85"/>
    </row>
    <row r="63171" spans="13:13" ht="49.2" customHeight="1">
      <c r="M63171" s="85"/>
    </row>
    <row r="63172" spans="13:13" ht="49.2" customHeight="1">
      <c r="M63172" s="85"/>
    </row>
    <row r="63173" spans="13:13" ht="49.2" customHeight="1">
      <c r="M63173" s="85"/>
    </row>
    <row r="63174" spans="13:13" ht="49.2" customHeight="1">
      <c r="M63174" s="85"/>
    </row>
    <row r="63175" spans="13:13" ht="49.2" customHeight="1">
      <c r="M63175" s="85"/>
    </row>
    <row r="63176" spans="13:13" ht="49.2" customHeight="1">
      <c r="M63176" s="85"/>
    </row>
    <row r="63177" spans="13:13" ht="49.2" customHeight="1">
      <c r="M63177" s="85"/>
    </row>
    <row r="63178" spans="13:13" ht="49.2" customHeight="1">
      <c r="M63178" s="85"/>
    </row>
    <row r="63179" spans="13:13" ht="49.2" customHeight="1">
      <c r="M63179" s="85"/>
    </row>
    <row r="63180" spans="13:13" ht="49.2" customHeight="1">
      <c r="M63180" s="85"/>
    </row>
    <row r="63181" spans="13:13" ht="49.2" customHeight="1">
      <c r="M63181" s="85"/>
    </row>
    <row r="63182" spans="13:13" ht="49.2" customHeight="1">
      <c r="M63182" s="85"/>
    </row>
    <row r="63183" spans="13:13" ht="49.2" customHeight="1">
      <c r="M63183" s="85"/>
    </row>
    <row r="63184" spans="13:13" ht="49.2" customHeight="1">
      <c r="M63184" s="85"/>
    </row>
    <row r="63185" spans="13:13" ht="49.2" customHeight="1">
      <c r="M63185" s="85"/>
    </row>
    <row r="63186" spans="13:13" ht="49.2" customHeight="1">
      <c r="M63186" s="85"/>
    </row>
    <row r="63187" spans="13:13" ht="49.2" customHeight="1">
      <c r="M63187" s="85"/>
    </row>
    <row r="63188" spans="13:13" ht="49.2" customHeight="1">
      <c r="M63188" s="85"/>
    </row>
    <row r="63189" spans="13:13" ht="49.2" customHeight="1">
      <c r="M63189" s="85"/>
    </row>
    <row r="63190" spans="13:13" ht="49.2" customHeight="1">
      <c r="M63190" s="85"/>
    </row>
    <row r="63191" spans="13:13" ht="49.2" customHeight="1">
      <c r="M63191" s="85"/>
    </row>
    <row r="63192" spans="13:13" ht="49.2" customHeight="1">
      <c r="M63192" s="85"/>
    </row>
    <row r="63193" spans="13:13" ht="49.2" customHeight="1">
      <c r="M63193" s="85"/>
    </row>
    <row r="63194" spans="13:13" ht="49.2" customHeight="1">
      <c r="M63194" s="85"/>
    </row>
    <row r="63195" spans="13:13" ht="49.2" customHeight="1">
      <c r="M63195" s="85"/>
    </row>
    <row r="63196" spans="13:13" ht="49.2" customHeight="1">
      <c r="M63196" s="85"/>
    </row>
    <row r="63197" spans="13:13" ht="49.2" customHeight="1">
      <c r="M63197" s="85"/>
    </row>
    <row r="63198" spans="13:13" ht="49.2" customHeight="1">
      <c r="M63198" s="85"/>
    </row>
    <row r="63199" spans="13:13" ht="49.2" customHeight="1">
      <c r="M63199" s="85"/>
    </row>
    <row r="63200" spans="13:13" ht="49.2" customHeight="1">
      <c r="M63200" s="85"/>
    </row>
    <row r="63201" spans="13:13" ht="49.2" customHeight="1">
      <c r="M63201" s="85"/>
    </row>
    <row r="63202" spans="13:13" ht="49.2" customHeight="1">
      <c r="M63202" s="85"/>
    </row>
    <row r="63203" spans="13:13" ht="49.2" customHeight="1">
      <c r="M63203" s="85"/>
    </row>
    <row r="63204" spans="13:13" ht="49.2" customHeight="1">
      <c r="M63204" s="85"/>
    </row>
    <row r="63205" spans="13:13" ht="49.2" customHeight="1">
      <c r="M63205" s="85"/>
    </row>
    <row r="63206" spans="13:13" ht="49.2" customHeight="1">
      <c r="M63206" s="85"/>
    </row>
    <row r="63207" spans="13:13" ht="49.2" customHeight="1">
      <c r="M63207" s="85"/>
    </row>
    <row r="63208" spans="13:13" ht="49.2" customHeight="1">
      <c r="M63208" s="85"/>
    </row>
    <row r="63209" spans="13:13" ht="49.2" customHeight="1">
      <c r="M63209" s="85"/>
    </row>
    <row r="63210" spans="13:13" ht="49.2" customHeight="1">
      <c r="M63210" s="85"/>
    </row>
    <row r="63211" spans="13:13" ht="49.2" customHeight="1">
      <c r="M63211" s="85"/>
    </row>
    <row r="63212" spans="13:13" ht="49.2" customHeight="1">
      <c r="M63212" s="85"/>
    </row>
    <row r="63213" spans="13:13" ht="49.2" customHeight="1">
      <c r="M63213" s="85"/>
    </row>
    <row r="63214" spans="13:13" ht="49.2" customHeight="1">
      <c r="M63214" s="85"/>
    </row>
    <row r="63215" spans="13:13" ht="49.2" customHeight="1">
      <c r="M63215" s="85"/>
    </row>
    <row r="63216" spans="13:13" ht="49.2" customHeight="1">
      <c r="M63216" s="85"/>
    </row>
    <row r="63217" spans="13:13" ht="49.2" customHeight="1">
      <c r="M63217" s="85"/>
    </row>
    <row r="63218" spans="13:13" ht="49.2" customHeight="1">
      <c r="M63218" s="85"/>
    </row>
    <row r="63219" spans="13:13" ht="49.2" customHeight="1">
      <c r="M63219" s="85"/>
    </row>
    <row r="63220" spans="13:13" ht="49.2" customHeight="1">
      <c r="M63220" s="85"/>
    </row>
    <row r="63221" spans="13:13" ht="49.2" customHeight="1">
      <c r="M63221" s="85"/>
    </row>
    <row r="63222" spans="13:13" ht="49.2" customHeight="1">
      <c r="M63222" s="85"/>
    </row>
    <row r="63223" spans="13:13" ht="49.2" customHeight="1">
      <c r="M63223" s="85"/>
    </row>
    <row r="63224" spans="13:13" ht="49.2" customHeight="1">
      <c r="M63224" s="85"/>
    </row>
    <row r="63225" spans="13:13" ht="49.2" customHeight="1">
      <c r="M63225" s="85"/>
    </row>
    <row r="63226" spans="13:13" ht="49.2" customHeight="1">
      <c r="M63226" s="85"/>
    </row>
    <row r="63227" spans="13:13" ht="49.2" customHeight="1">
      <c r="M63227" s="85"/>
    </row>
    <row r="63228" spans="13:13" ht="49.2" customHeight="1">
      <c r="M63228" s="85"/>
    </row>
    <row r="63229" spans="13:13" ht="49.2" customHeight="1">
      <c r="M63229" s="85"/>
    </row>
    <row r="63230" spans="13:13" ht="49.2" customHeight="1">
      <c r="M63230" s="85"/>
    </row>
    <row r="63231" spans="13:13" ht="49.2" customHeight="1">
      <c r="M63231" s="85"/>
    </row>
    <row r="63232" spans="13:13" ht="49.2" customHeight="1">
      <c r="M63232" s="85"/>
    </row>
    <row r="63233" spans="13:13" ht="49.2" customHeight="1">
      <c r="M63233" s="85"/>
    </row>
    <row r="63234" spans="13:13" ht="49.2" customHeight="1">
      <c r="M63234" s="85"/>
    </row>
    <row r="63235" spans="13:13" ht="49.2" customHeight="1">
      <c r="M63235" s="85"/>
    </row>
    <row r="63236" spans="13:13" ht="49.2" customHeight="1">
      <c r="M63236" s="85"/>
    </row>
    <row r="63237" spans="13:13" ht="49.2" customHeight="1">
      <c r="M63237" s="85"/>
    </row>
    <row r="63238" spans="13:13" ht="49.2" customHeight="1">
      <c r="M63238" s="85"/>
    </row>
    <row r="63239" spans="13:13" ht="49.2" customHeight="1">
      <c r="M63239" s="85"/>
    </row>
    <row r="63240" spans="13:13" ht="49.2" customHeight="1">
      <c r="M63240" s="85"/>
    </row>
    <row r="63241" spans="13:13" ht="49.2" customHeight="1">
      <c r="M63241" s="85"/>
    </row>
    <row r="63242" spans="13:13" ht="49.2" customHeight="1">
      <c r="M63242" s="85"/>
    </row>
    <row r="63243" spans="13:13" ht="49.2" customHeight="1">
      <c r="M63243" s="85"/>
    </row>
    <row r="63244" spans="13:13" ht="49.2" customHeight="1">
      <c r="M63244" s="85"/>
    </row>
    <row r="63245" spans="13:13" ht="49.2" customHeight="1">
      <c r="M63245" s="85"/>
    </row>
    <row r="63246" spans="13:13" ht="49.2" customHeight="1">
      <c r="M63246" s="85"/>
    </row>
    <row r="63247" spans="13:13" ht="49.2" customHeight="1">
      <c r="M63247" s="85"/>
    </row>
    <row r="63248" spans="13:13" ht="49.2" customHeight="1">
      <c r="M63248" s="85"/>
    </row>
    <row r="63249" spans="13:13" ht="49.2" customHeight="1">
      <c r="M63249" s="85"/>
    </row>
    <row r="63250" spans="13:13" ht="49.2" customHeight="1">
      <c r="M63250" s="85"/>
    </row>
    <row r="63251" spans="13:13" ht="49.2" customHeight="1">
      <c r="M63251" s="85"/>
    </row>
    <row r="63252" spans="13:13" ht="49.2" customHeight="1">
      <c r="M63252" s="85"/>
    </row>
    <row r="63253" spans="13:13" ht="49.2" customHeight="1">
      <c r="M63253" s="85"/>
    </row>
    <row r="63254" spans="13:13" ht="49.2" customHeight="1">
      <c r="M63254" s="85"/>
    </row>
    <row r="63255" spans="13:13" ht="49.2" customHeight="1">
      <c r="M63255" s="85"/>
    </row>
    <row r="63256" spans="13:13" ht="49.2" customHeight="1">
      <c r="M63256" s="85"/>
    </row>
    <row r="63257" spans="13:13" ht="49.2" customHeight="1">
      <c r="M63257" s="85"/>
    </row>
    <row r="63258" spans="13:13" ht="49.2" customHeight="1">
      <c r="M63258" s="85"/>
    </row>
    <row r="63259" spans="13:13" ht="49.2" customHeight="1">
      <c r="M63259" s="85"/>
    </row>
    <row r="63260" spans="13:13" ht="49.2" customHeight="1">
      <c r="M63260" s="85"/>
    </row>
    <row r="63261" spans="13:13" ht="49.2" customHeight="1">
      <c r="M63261" s="85"/>
    </row>
    <row r="63262" spans="13:13" ht="49.2" customHeight="1">
      <c r="M63262" s="85"/>
    </row>
    <row r="63263" spans="13:13" ht="49.2" customHeight="1">
      <c r="M63263" s="85"/>
    </row>
    <row r="63264" spans="13:13" ht="49.2" customHeight="1">
      <c r="M63264" s="85"/>
    </row>
    <row r="63265" spans="13:13" ht="49.2" customHeight="1">
      <c r="M63265" s="85"/>
    </row>
    <row r="63266" spans="13:13" ht="49.2" customHeight="1">
      <c r="M63266" s="85"/>
    </row>
    <row r="63267" spans="13:13" ht="49.2" customHeight="1">
      <c r="M63267" s="85"/>
    </row>
    <row r="63268" spans="13:13" ht="49.2" customHeight="1">
      <c r="M63268" s="85"/>
    </row>
    <row r="63269" spans="13:13" ht="49.2" customHeight="1">
      <c r="M63269" s="85"/>
    </row>
    <row r="63270" spans="13:13" ht="49.2" customHeight="1">
      <c r="M63270" s="85"/>
    </row>
    <row r="63271" spans="13:13" ht="49.2" customHeight="1">
      <c r="M63271" s="85"/>
    </row>
    <row r="63272" spans="13:13" ht="49.2" customHeight="1">
      <c r="M63272" s="85"/>
    </row>
    <row r="63273" spans="13:13" ht="49.2" customHeight="1">
      <c r="M63273" s="85"/>
    </row>
    <row r="63274" spans="13:13" ht="49.2" customHeight="1">
      <c r="M63274" s="85"/>
    </row>
    <row r="63275" spans="13:13" ht="49.2" customHeight="1">
      <c r="M63275" s="85"/>
    </row>
    <row r="63276" spans="13:13" ht="49.2" customHeight="1">
      <c r="M63276" s="85"/>
    </row>
    <row r="63277" spans="13:13" ht="49.2" customHeight="1">
      <c r="M63277" s="85"/>
    </row>
    <row r="63278" spans="13:13" ht="49.2" customHeight="1">
      <c r="M63278" s="85"/>
    </row>
    <row r="63279" spans="13:13" ht="49.2" customHeight="1">
      <c r="M63279" s="85"/>
    </row>
    <row r="63280" spans="13:13" ht="49.2" customHeight="1">
      <c r="M63280" s="85"/>
    </row>
    <row r="63281" spans="13:13" ht="49.2" customHeight="1">
      <c r="M63281" s="85"/>
    </row>
    <row r="63282" spans="13:13" ht="49.2" customHeight="1">
      <c r="M63282" s="85"/>
    </row>
    <row r="63283" spans="13:13" ht="49.2" customHeight="1">
      <c r="M63283" s="85"/>
    </row>
    <row r="63284" spans="13:13" ht="49.2" customHeight="1">
      <c r="M63284" s="85"/>
    </row>
    <row r="63285" spans="13:13" ht="49.2" customHeight="1">
      <c r="M63285" s="85"/>
    </row>
    <row r="63286" spans="13:13" ht="49.2" customHeight="1">
      <c r="M63286" s="85"/>
    </row>
    <row r="63287" spans="13:13" ht="49.2" customHeight="1">
      <c r="M63287" s="85"/>
    </row>
    <row r="63288" spans="13:13" ht="49.2" customHeight="1">
      <c r="M63288" s="85"/>
    </row>
    <row r="63289" spans="13:13" ht="49.2" customHeight="1">
      <c r="M63289" s="85"/>
    </row>
    <row r="63290" spans="13:13" ht="49.2" customHeight="1">
      <c r="M63290" s="85"/>
    </row>
    <row r="63291" spans="13:13" ht="49.2" customHeight="1">
      <c r="M63291" s="85"/>
    </row>
    <row r="63292" spans="13:13" ht="49.2" customHeight="1">
      <c r="M63292" s="85"/>
    </row>
    <row r="63293" spans="13:13" ht="49.2" customHeight="1">
      <c r="M63293" s="85"/>
    </row>
    <row r="63294" spans="13:13" ht="49.2" customHeight="1">
      <c r="M63294" s="85"/>
    </row>
    <row r="63295" spans="13:13" ht="49.2" customHeight="1">
      <c r="M63295" s="85"/>
    </row>
    <row r="63296" spans="13:13" ht="49.2" customHeight="1">
      <c r="M63296" s="85"/>
    </row>
    <row r="63297" spans="13:13" ht="49.2" customHeight="1">
      <c r="M63297" s="85"/>
    </row>
    <row r="63298" spans="13:13" ht="49.2" customHeight="1">
      <c r="M63298" s="85"/>
    </row>
    <row r="63299" spans="13:13" ht="49.2" customHeight="1">
      <c r="M63299" s="85"/>
    </row>
    <row r="63300" spans="13:13" ht="49.2" customHeight="1">
      <c r="M63300" s="85"/>
    </row>
    <row r="63301" spans="13:13" ht="49.2" customHeight="1">
      <c r="M63301" s="85"/>
    </row>
    <row r="63302" spans="13:13" ht="49.2" customHeight="1">
      <c r="M63302" s="85"/>
    </row>
    <row r="63303" spans="13:13" ht="49.2" customHeight="1">
      <c r="M63303" s="85"/>
    </row>
    <row r="63304" spans="13:13" ht="49.2" customHeight="1">
      <c r="M63304" s="85"/>
    </row>
    <row r="63305" spans="13:13" ht="49.2" customHeight="1">
      <c r="M63305" s="85"/>
    </row>
    <row r="63306" spans="13:13" ht="49.2" customHeight="1">
      <c r="M63306" s="85"/>
    </row>
    <row r="63307" spans="13:13" ht="49.2" customHeight="1">
      <c r="M63307" s="85"/>
    </row>
    <row r="63308" spans="13:13" ht="49.2" customHeight="1">
      <c r="M63308" s="85"/>
    </row>
    <row r="63309" spans="13:13" ht="49.2" customHeight="1">
      <c r="M63309" s="85"/>
    </row>
    <row r="63310" spans="13:13" ht="49.2" customHeight="1">
      <c r="M63310" s="85"/>
    </row>
    <row r="63311" spans="13:13" ht="49.2" customHeight="1">
      <c r="M63311" s="85"/>
    </row>
    <row r="63312" spans="13:13" ht="49.2" customHeight="1">
      <c r="M63312" s="85"/>
    </row>
    <row r="63313" spans="13:13" ht="49.2" customHeight="1">
      <c r="M63313" s="85"/>
    </row>
    <row r="63314" spans="13:13" ht="49.2" customHeight="1">
      <c r="M63314" s="85"/>
    </row>
    <row r="63315" spans="13:13" ht="49.2" customHeight="1">
      <c r="M63315" s="85"/>
    </row>
    <row r="63316" spans="13:13" ht="49.2" customHeight="1">
      <c r="M63316" s="85"/>
    </row>
    <row r="63317" spans="13:13" ht="49.2" customHeight="1">
      <c r="M63317" s="85"/>
    </row>
    <row r="63318" spans="13:13" ht="49.2" customHeight="1">
      <c r="M63318" s="85"/>
    </row>
    <row r="63319" spans="13:13" ht="49.2" customHeight="1">
      <c r="M63319" s="85"/>
    </row>
    <row r="63320" spans="13:13" ht="49.2" customHeight="1">
      <c r="M63320" s="85"/>
    </row>
    <row r="63321" spans="13:13" ht="49.2" customHeight="1">
      <c r="M63321" s="85"/>
    </row>
    <row r="63322" spans="13:13" ht="49.2" customHeight="1">
      <c r="M63322" s="85"/>
    </row>
    <row r="63323" spans="13:13" ht="49.2" customHeight="1">
      <c r="M63323" s="85"/>
    </row>
    <row r="63324" spans="13:13" ht="49.2" customHeight="1">
      <c r="M63324" s="85"/>
    </row>
    <row r="63325" spans="13:13" ht="49.2" customHeight="1">
      <c r="M63325" s="85"/>
    </row>
    <row r="63326" spans="13:13" ht="49.2" customHeight="1">
      <c r="M63326" s="85"/>
    </row>
    <row r="63327" spans="13:13" ht="49.2" customHeight="1">
      <c r="M63327" s="85"/>
    </row>
    <row r="63328" spans="13:13" ht="49.2" customHeight="1">
      <c r="M63328" s="85"/>
    </row>
    <row r="63329" spans="13:13" ht="49.2" customHeight="1">
      <c r="M63329" s="85"/>
    </row>
    <row r="63330" spans="13:13" ht="49.2" customHeight="1">
      <c r="M63330" s="85"/>
    </row>
    <row r="63331" spans="13:13" ht="49.2" customHeight="1">
      <c r="M63331" s="85"/>
    </row>
    <row r="63332" spans="13:13" ht="49.2" customHeight="1">
      <c r="M63332" s="85"/>
    </row>
    <row r="63333" spans="13:13" ht="49.2" customHeight="1">
      <c r="M63333" s="85"/>
    </row>
    <row r="63334" spans="13:13" ht="49.2" customHeight="1">
      <c r="M63334" s="85"/>
    </row>
    <row r="63335" spans="13:13" ht="49.2" customHeight="1">
      <c r="M63335" s="85"/>
    </row>
    <row r="63336" spans="13:13" ht="49.2" customHeight="1">
      <c r="M63336" s="85"/>
    </row>
    <row r="63337" spans="13:13" ht="49.2" customHeight="1">
      <c r="M63337" s="85"/>
    </row>
    <row r="63338" spans="13:13" ht="49.2" customHeight="1">
      <c r="M63338" s="85"/>
    </row>
    <row r="63339" spans="13:13" ht="49.2" customHeight="1">
      <c r="M63339" s="85"/>
    </row>
    <row r="63340" spans="13:13" ht="49.2" customHeight="1">
      <c r="M63340" s="85"/>
    </row>
    <row r="63341" spans="13:13" ht="49.2" customHeight="1">
      <c r="M63341" s="85"/>
    </row>
    <row r="63342" spans="13:13" ht="49.2" customHeight="1">
      <c r="M63342" s="85"/>
    </row>
    <row r="63343" spans="13:13" ht="49.2" customHeight="1">
      <c r="M63343" s="85"/>
    </row>
    <row r="63344" spans="13:13" ht="49.2" customHeight="1">
      <c r="M63344" s="85"/>
    </row>
    <row r="63345" spans="13:13" ht="49.2" customHeight="1">
      <c r="M63345" s="85"/>
    </row>
    <row r="63346" spans="13:13" ht="49.2" customHeight="1">
      <c r="M63346" s="85"/>
    </row>
    <row r="63347" spans="13:13" ht="49.2" customHeight="1">
      <c r="M63347" s="85"/>
    </row>
    <row r="63348" spans="13:13" ht="49.2" customHeight="1">
      <c r="M63348" s="85"/>
    </row>
    <row r="63349" spans="13:13" ht="49.2" customHeight="1">
      <c r="M63349" s="85"/>
    </row>
    <row r="63350" spans="13:13" ht="49.2" customHeight="1">
      <c r="M63350" s="85"/>
    </row>
    <row r="63351" spans="13:13" ht="49.2" customHeight="1">
      <c r="M63351" s="85"/>
    </row>
    <row r="63352" spans="13:13" ht="49.2" customHeight="1">
      <c r="M63352" s="85"/>
    </row>
    <row r="63353" spans="13:13" ht="49.2" customHeight="1">
      <c r="M63353" s="85"/>
    </row>
    <row r="63354" spans="13:13" ht="49.2" customHeight="1">
      <c r="M63354" s="85"/>
    </row>
    <row r="63355" spans="13:13" ht="49.2" customHeight="1">
      <c r="M63355" s="85"/>
    </row>
    <row r="63356" spans="13:13" ht="49.2" customHeight="1">
      <c r="M63356" s="85"/>
    </row>
    <row r="63357" spans="13:13" ht="49.2" customHeight="1">
      <c r="M63357" s="85"/>
    </row>
    <row r="63358" spans="13:13" ht="49.2" customHeight="1">
      <c r="M63358" s="85"/>
    </row>
    <row r="63359" spans="13:13" ht="49.2" customHeight="1">
      <c r="M63359" s="85"/>
    </row>
    <row r="63360" spans="13:13" ht="49.2" customHeight="1">
      <c r="M63360" s="85"/>
    </row>
    <row r="63361" spans="13:13" ht="49.2" customHeight="1">
      <c r="M63361" s="85"/>
    </row>
    <row r="63362" spans="13:13" ht="49.2" customHeight="1">
      <c r="M63362" s="85"/>
    </row>
    <row r="63363" spans="13:13" ht="49.2" customHeight="1">
      <c r="M63363" s="85"/>
    </row>
    <row r="63364" spans="13:13" ht="49.2" customHeight="1">
      <c r="M63364" s="85"/>
    </row>
    <row r="63365" spans="13:13" ht="49.2" customHeight="1">
      <c r="M63365" s="85"/>
    </row>
    <row r="63366" spans="13:13" ht="49.2" customHeight="1">
      <c r="M63366" s="85"/>
    </row>
    <row r="63367" spans="13:13" ht="49.2" customHeight="1">
      <c r="M63367" s="85"/>
    </row>
    <row r="63368" spans="13:13" ht="49.2" customHeight="1">
      <c r="M63368" s="85"/>
    </row>
    <row r="63369" spans="13:13" ht="49.2" customHeight="1">
      <c r="M63369" s="85"/>
    </row>
    <row r="63370" spans="13:13" ht="49.2" customHeight="1">
      <c r="M63370" s="85"/>
    </row>
    <row r="63371" spans="13:13" ht="49.2" customHeight="1">
      <c r="M63371" s="85"/>
    </row>
    <row r="63372" spans="13:13" ht="49.2" customHeight="1">
      <c r="M63372" s="85"/>
    </row>
    <row r="63373" spans="13:13" ht="49.2" customHeight="1">
      <c r="M63373" s="85"/>
    </row>
    <row r="63374" spans="13:13" ht="49.2" customHeight="1">
      <c r="M63374" s="85"/>
    </row>
    <row r="63375" spans="13:13" ht="49.2" customHeight="1">
      <c r="M63375" s="85"/>
    </row>
    <row r="63376" spans="13:13" ht="49.2" customHeight="1">
      <c r="M63376" s="85"/>
    </row>
    <row r="63377" spans="13:13" ht="49.2" customHeight="1">
      <c r="M63377" s="85"/>
    </row>
    <row r="63378" spans="13:13" ht="49.2" customHeight="1">
      <c r="M63378" s="85"/>
    </row>
    <row r="63379" spans="13:13" ht="49.2" customHeight="1">
      <c r="M63379" s="85"/>
    </row>
    <row r="63380" spans="13:13" ht="49.2" customHeight="1">
      <c r="M63380" s="85"/>
    </row>
    <row r="63381" spans="13:13" ht="49.2" customHeight="1">
      <c r="M63381" s="85"/>
    </row>
    <row r="63382" spans="13:13" ht="49.2" customHeight="1">
      <c r="M63382" s="85"/>
    </row>
    <row r="63383" spans="13:13" ht="49.2" customHeight="1">
      <c r="M63383" s="85"/>
    </row>
    <row r="63384" spans="13:13" ht="49.2" customHeight="1">
      <c r="M63384" s="85"/>
    </row>
    <row r="63385" spans="13:13" ht="49.2" customHeight="1">
      <c r="M63385" s="85"/>
    </row>
    <row r="63386" spans="13:13" ht="49.2" customHeight="1">
      <c r="M63386" s="85"/>
    </row>
    <row r="63387" spans="13:13" ht="49.2" customHeight="1">
      <c r="M63387" s="85"/>
    </row>
    <row r="63388" spans="13:13" ht="49.2" customHeight="1">
      <c r="M63388" s="85"/>
    </row>
    <row r="63389" spans="13:13" ht="49.2" customHeight="1">
      <c r="M63389" s="85"/>
    </row>
    <row r="63390" spans="13:13" ht="49.2" customHeight="1">
      <c r="M63390" s="85"/>
    </row>
    <row r="63391" spans="13:13" ht="49.2" customHeight="1">
      <c r="M63391" s="85"/>
    </row>
    <row r="63392" spans="13:13" ht="49.2" customHeight="1">
      <c r="M63392" s="85"/>
    </row>
    <row r="63393" spans="13:13" ht="49.2" customHeight="1">
      <c r="M63393" s="85"/>
    </row>
    <row r="63394" spans="13:13" ht="49.2" customHeight="1">
      <c r="M63394" s="85"/>
    </row>
    <row r="63395" spans="13:13" ht="49.2" customHeight="1">
      <c r="M63395" s="85"/>
    </row>
    <row r="63396" spans="13:13" ht="49.2" customHeight="1">
      <c r="M63396" s="85"/>
    </row>
    <row r="63397" spans="13:13" ht="49.2" customHeight="1">
      <c r="M63397" s="85"/>
    </row>
    <row r="63398" spans="13:13" ht="49.2" customHeight="1">
      <c r="M63398" s="85"/>
    </row>
    <row r="63399" spans="13:13" ht="49.2" customHeight="1">
      <c r="M63399" s="85"/>
    </row>
    <row r="63400" spans="13:13" ht="49.2" customHeight="1">
      <c r="M63400" s="85"/>
    </row>
    <row r="63401" spans="13:13" ht="49.2" customHeight="1">
      <c r="M63401" s="85"/>
    </row>
    <row r="63402" spans="13:13" ht="49.2" customHeight="1">
      <c r="M63402" s="85"/>
    </row>
    <row r="63403" spans="13:13" ht="49.2" customHeight="1">
      <c r="M63403" s="85"/>
    </row>
    <row r="63404" spans="13:13" ht="49.2" customHeight="1">
      <c r="M63404" s="85"/>
    </row>
    <row r="63405" spans="13:13" ht="49.2" customHeight="1">
      <c r="M63405" s="85"/>
    </row>
    <row r="63406" spans="13:13" ht="49.2" customHeight="1">
      <c r="M63406" s="85"/>
    </row>
    <row r="63407" spans="13:13" ht="49.2" customHeight="1">
      <c r="M63407" s="85"/>
    </row>
    <row r="63408" spans="13:13" ht="49.2" customHeight="1">
      <c r="M63408" s="85"/>
    </row>
    <row r="63409" spans="13:13" ht="49.2" customHeight="1">
      <c r="M63409" s="85"/>
    </row>
    <row r="63410" spans="13:13" ht="49.2" customHeight="1">
      <c r="M63410" s="85"/>
    </row>
    <row r="63411" spans="13:13" ht="49.2" customHeight="1">
      <c r="M63411" s="85"/>
    </row>
    <row r="63412" spans="13:13" ht="49.2" customHeight="1">
      <c r="M63412" s="85"/>
    </row>
    <row r="63413" spans="13:13" ht="49.2" customHeight="1">
      <c r="M63413" s="85"/>
    </row>
    <row r="63414" spans="13:13" ht="49.2" customHeight="1">
      <c r="M63414" s="85"/>
    </row>
    <row r="63415" spans="13:13" ht="49.2" customHeight="1">
      <c r="M63415" s="85"/>
    </row>
    <row r="63416" spans="13:13" ht="49.2" customHeight="1">
      <c r="M63416" s="85"/>
    </row>
    <row r="63417" spans="13:13" ht="49.2" customHeight="1">
      <c r="M63417" s="85"/>
    </row>
    <row r="63418" spans="13:13" ht="49.2" customHeight="1">
      <c r="M63418" s="85"/>
    </row>
    <row r="63419" spans="13:13" ht="49.2" customHeight="1">
      <c r="M63419" s="85"/>
    </row>
    <row r="63420" spans="13:13" ht="49.2" customHeight="1">
      <c r="M63420" s="85"/>
    </row>
    <row r="63421" spans="13:13" ht="49.2" customHeight="1">
      <c r="M63421" s="85"/>
    </row>
    <row r="63422" spans="13:13" ht="49.2" customHeight="1">
      <c r="M63422" s="85"/>
    </row>
    <row r="63423" spans="13:13" ht="49.2" customHeight="1">
      <c r="M63423" s="85"/>
    </row>
    <row r="63424" spans="13:13" ht="49.2" customHeight="1">
      <c r="M63424" s="85"/>
    </row>
    <row r="63425" spans="13:13" ht="49.2" customHeight="1">
      <c r="M63425" s="85"/>
    </row>
    <row r="63426" spans="13:13" ht="49.2" customHeight="1">
      <c r="M63426" s="85"/>
    </row>
    <row r="63427" spans="13:13" ht="49.2" customHeight="1">
      <c r="M63427" s="85"/>
    </row>
    <row r="63428" spans="13:13" ht="49.2" customHeight="1">
      <c r="M63428" s="85"/>
    </row>
    <row r="63429" spans="13:13" ht="49.2" customHeight="1">
      <c r="M63429" s="85"/>
    </row>
    <row r="63430" spans="13:13" ht="49.2" customHeight="1">
      <c r="M63430" s="85"/>
    </row>
    <row r="63431" spans="13:13" ht="49.2" customHeight="1">
      <c r="M63431" s="85"/>
    </row>
    <row r="63432" spans="13:13" ht="49.2" customHeight="1">
      <c r="M63432" s="85"/>
    </row>
    <row r="63433" spans="13:13" ht="49.2" customHeight="1">
      <c r="M63433" s="85"/>
    </row>
    <row r="63434" spans="13:13" ht="49.2" customHeight="1">
      <c r="M63434" s="85"/>
    </row>
    <row r="63435" spans="13:13" ht="49.2" customHeight="1">
      <c r="M63435" s="85"/>
    </row>
    <row r="63436" spans="13:13" ht="49.2" customHeight="1">
      <c r="M63436" s="85"/>
    </row>
    <row r="63437" spans="13:13" ht="49.2" customHeight="1">
      <c r="M63437" s="85"/>
    </row>
    <row r="63438" spans="13:13" ht="49.2" customHeight="1">
      <c r="M63438" s="85"/>
    </row>
    <row r="63439" spans="13:13" ht="49.2" customHeight="1">
      <c r="M63439" s="85"/>
    </row>
    <row r="63440" spans="13:13" ht="49.2" customHeight="1">
      <c r="M63440" s="85"/>
    </row>
    <row r="63441" spans="13:13" ht="49.2" customHeight="1">
      <c r="M63441" s="85"/>
    </row>
    <row r="63442" spans="13:13" ht="49.2" customHeight="1">
      <c r="M63442" s="85"/>
    </row>
    <row r="63443" spans="13:13" ht="49.2" customHeight="1">
      <c r="M63443" s="85"/>
    </row>
    <row r="63444" spans="13:13" ht="49.2" customHeight="1">
      <c r="M63444" s="85"/>
    </row>
    <row r="63445" spans="13:13" ht="49.2" customHeight="1">
      <c r="M63445" s="85"/>
    </row>
    <row r="63446" spans="13:13" ht="49.2" customHeight="1">
      <c r="M63446" s="85"/>
    </row>
    <row r="63447" spans="13:13" ht="49.2" customHeight="1">
      <c r="M63447" s="85"/>
    </row>
    <row r="63448" spans="13:13" ht="49.2" customHeight="1">
      <c r="M63448" s="85"/>
    </row>
    <row r="63449" spans="13:13" ht="49.2" customHeight="1">
      <c r="M63449" s="85"/>
    </row>
    <row r="63450" spans="13:13" ht="49.2" customHeight="1">
      <c r="M63450" s="85"/>
    </row>
    <row r="63451" spans="13:13" ht="49.2" customHeight="1">
      <c r="M63451" s="85"/>
    </row>
    <row r="63452" spans="13:13" ht="49.2" customHeight="1">
      <c r="M63452" s="85"/>
    </row>
    <row r="63453" spans="13:13" ht="49.2" customHeight="1">
      <c r="M63453" s="85"/>
    </row>
    <row r="63454" spans="13:13" ht="49.2" customHeight="1">
      <c r="M63454" s="85"/>
    </row>
    <row r="63455" spans="13:13" ht="49.2" customHeight="1">
      <c r="M63455" s="85"/>
    </row>
    <row r="63456" spans="13:13" ht="49.2" customHeight="1">
      <c r="M63456" s="85"/>
    </row>
    <row r="63457" spans="13:13" ht="49.2" customHeight="1">
      <c r="M63457" s="85"/>
    </row>
    <row r="63458" spans="13:13" ht="49.2" customHeight="1">
      <c r="M63458" s="85"/>
    </row>
    <row r="63459" spans="13:13" ht="49.2" customHeight="1">
      <c r="M63459" s="85"/>
    </row>
    <row r="63460" spans="13:13" ht="49.2" customHeight="1">
      <c r="M63460" s="85"/>
    </row>
    <row r="63461" spans="13:13" ht="49.2" customHeight="1">
      <c r="M63461" s="85"/>
    </row>
    <row r="63462" spans="13:13" ht="49.2" customHeight="1">
      <c r="M63462" s="85"/>
    </row>
    <row r="63463" spans="13:13" ht="49.2" customHeight="1">
      <c r="M63463" s="85"/>
    </row>
    <row r="63464" spans="13:13" ht="49.2" customHeight="1">
      <c r="M63464" s="85"/>
    </row>
    <row r="63465" spans="13:13" ht="49.2" customHeight="1">
      <c r="M63465" s="85"/>
    </row>
    <row r="63466" spans="13:13" ht="49.2" customHeight="1">
      <c r="M63466" s="85"/>
    </row>
    <row r="63467" spans="13:13" ht="49.2" customHeight="1">
      <c r="M63467" s="85"/>
    </row>
    <row r="63468" spans="13:13" ht="49.2" customHeight="1">
      <c r="M63468" s="85"/>
    </row>
    <row r="63469" spans="13:13" ht="49.2" customHeight="1">
      <c r="M63469" s="85"/>
    </row>
    <row r="63470" spans="13:13" ht="49.2" customHeight="1">
      <c r="M63470" s="85"/>
    </row>
    <row r="63471" spans="13:13" ht="49.2" customHeight="1">
      <c r="M63471" s="85"/>
    </row>
    <row r="63472" spans="13:13" ht="49.2" customHeight="1">
      <c r="M63472" s="85"/>
    </row>
    <row r="63473" spans="13:13" ht="49.2" customHeight="1">
      <c r="M63473" s="85"/>
    </row>
    <row r="63474" spans="13:13" ht="49.2" customHeight="1">
      <c r="M63474" s="85"/>
    </row>
    <row r="63475" spans="13:13" ht="49.2" customHeight="1">
      <c r="M63475" s="85"/>
    </row>
    <row r="63476" spans="13:13" ht="49.2" customHeight="1">
      <c r="M63476" s="85"/>
    </row>
    <row r="63477" spans="13:13" ht="49.2" customHeight="1">
      <c r="M63477" s="85"/>
    </row>
    <row r="63478" spans="13:13" ht="49.2" customHeight="1">
      <c r="M63478" s="85"/>
    </row>
    <row r="63479" spans="13:13" ht="49.2" customHeight="1">
      <c r="M63479" s="85"/>
    </row>
    <row r="63480" spans="13:13" ht="49.2" customHeight="1">
      <c r="M63480" s="85"/>
    </row>
    <row r="63481" spans="13:13" ht="49.2" customHeight="1">
      <c r="M63481" s="85"/>
    </row>
    <row r="63482" spans="13:13" ht="49.2" customHeight="1">
      <c r="M63482" s="85"/>
    </row>
    <row r="63483" spans="13:13" ht="49.2" customHeight="1">
      <c r="M63483" s="85"/>
    </row>
    <row r="63484" spans="13:13" ht="49.2" customHeight="1">
      <c r="M63484" s="85"/>
    </row>
    <row r="63485" spans="13:13" ht="49.2" customHeight="1">
      <c r="M63485" s="85"/>
    </row>
    <row r="63486" spans="13:13" ht="49.2" customHeight="1">
      <c r="M63486" s="85"/>
    </row>
    <row r="63487" spans="13:13" ht="49.2" customHeight="1">
      <c r="M63487" s="85"/>
    </row>
    <row r="63488" spans="13:13" ht="49.2" customHeight="1">
      <c r="M63488" s="85"/>
    </row>
    <row r="63489" spans="13:13" ht="49.2" customHeight="1">
      <c r="M63489" s="85"/>
    </row>
    <row r="63490" spans="13:13" ht="49.2" customHeight="1">
      <c r="M63490" s="85"/>
    </row>
    <row r="63491" spans="13:13" ht="49.2" customHeight="1">
      <c r="M63491" s="85"/>
    </row>
    <row r="63492" spans="13:13" ht="49.2" customHeight="1">
      <c r="M63492" s="85"/>
    </row>
    <row r="63493" spans="13:13" ht="49.2" customHeight="1">
      <c r="M63493" s="85"/>
    </row>
    <row r="63494" spans="13:13" ht="49.2" customHeight="1">
      <c r="M63494" s="85"/>
    </row>
    <row r="63495" spans="13:13" ht="49.2" customHeight="1">
      <c r="M63495" s="85"/>
    </row>
    <row r="63496" spans="13:13" ht="49.2" customHeight="1">
      <c r="M63496" s="85"/>
    </row>
    <row r="63497" spans="13:13" ht="49.2" customHeight="1">
      <c r="M63497" s="85"/>
    </row>
    <row r="63498" spans="13:13" ht="49.2" customHeight="1">
      <c r="M63498" s="85"/>
    </row>
    <row r="63499" spans="13:13" ht="49.2" customHeight="1">
      <c r="M63499" s="85"/>
    </row>
    <row r="63500" spans="13:13" ht="49.2" customHeight="1">
      <c r="M63500" s="85"/>
    </row>
    <row r="63501" spans="13:13" ht="49.2" customHeight="1">
      <c r="M63501" s="85"/>
    </row>
    <row r="63502" spans="13:13" ht="49.2" customHeight="1">
      <c r="M63502" s="85"/>
    </row>
    <row r="63503" spans="13:13" ht="49.2" customHeight="1">
      <c r="M63503" s="85"/>
    </row>
    <row r="63504" spans="13:13" ht="49.2" customHeight="1">
      <c r="M63504" s="85"/>
    </row>
    <row r="63505" spans="13:13" ht="49.2" customHeight="1">
      <c r="M63505" s="85"/>
    </row>
    <row r="63506" spans="13:13" ht="49.2" customHeight="1">
      <c r="M63506" s="85"/>
    </row>
    <row r="63507" spans="13:13" ht="49.2" customHeight="1">
      <c r="M63507" s="85"/>
    </row>
    <row r="63508" spans="13:13" ht="49.2" customHeight="1">
      <c r="M63508" s="85"/>
    </row>
    <row r="63509" spans="13:13" ht="49.2" customHeight="1">
      <c r="M63509" s="85"/>
    </row>
    <row r="63510" spans="13:13" ht="49.2" customHeight="1">
      <c r="M63510" s="85"/>
    </row>
    <row r="63511" spans="13:13" ht="49.2" customHeight="1">
      <c r="M63511" s="85"/>
    </row>
    <row r="63512" spans="13:13" ht="49.2" customHeight="1">
      <c r="M63512" s="85"/>
    </row>
    <row r="63513" spans="13:13" ht="49.2" customHeight="1">
      <c r="M63513" s="85"/>
    </row>
    <row r="63514" spans="13:13" ht="49.2" customHeight="1">
      <c r="M63514" s="85"/>
    </row>
    <row r="63515" spans="13:13" ht="49.2" customHeight="1">
      <c r="M63515" s="85"/>
    </row>
    <row r="63516" spans="13:13" ht="49.2" customHeight="1">
      <c r="M63516" s="85"/>
    </row>
    <row r="63517" spans="13:13" ht="49.2" customHeight="1">
      <c r="M63517" s="85"/>
    </row>
    <row r="63518" spans="13:13" ht="49.2" customHeight="1">
      <c r="M63518" s="85"/>
    </row>
    <row r="63519" spans="13:13" ht="49.2" customHeight="1">
      <c r="M63519" s="85"/>
    </row>
    <row r="63520" spans="13:13" ht="49.2" customHeight="1">
      <c r="M63520" s="85"/>
    </row>
    <row r="63521" spans="13:13" ht="49.2" customHeight="1">
      <c r="M63521" s="85"/>
    </row>
    <row r="63522" spans="13:13" ht="49.2" customHeight="1">
      <c r="M63522" s="85"/>
    </row>
    <row r="63523" spans="13:13" ht="49.2" customHeight="1">
      <c r="M63523" s="85"/>
    </row>
    <row r="63524" spans="13:13" ht="49.2" customHeight="1">
      <c r="M63524" s="85"/>
    </row>
    <row r="63525" spans="13:13" ht="49.2" customHeight="1">
      <c r="M63525" s="85"/>
    </row>
    <row r="63526" spans="13:13" ht="49.2" customHeight="1">
      <c r="M63526" s="85"/>
    </row>
    <row r="63527" spans="13:13" ht="49.2" customHeight="1">
      <c r="M63527" s="85"/>
    </row>
    <row r="63528" spans="13:13" ht="49.2" customHeight="1">
      <c r="M63528" s="85"/>
    </row>
    <row r="63529" spans="13:13" ht="49.2" customHeight="1">
      <c r="M63529" s="85"/>
    </row>
    <row r="63530" spans="13:13" ht="49.2" customHeight="1">
      <c r="M63530" s="85"/>
    </row>
    <row r="63531" spans="13:13" ht="49.2" customHeight="1">
      <c r="M63531" s="85"/>
    </row>
    <row r="63532" spans="13:13" ht="49.2" customHeight="1">
      <c r="M63532" s="85"/>
    </row>
    <row r="63533" spans="13:13" ht="49.2" customHeight="1">
      <c r="M63533" s="85"/>
    </row>
    <row r="63534" spans="13:13" ht="49.2" customHeight="1">
      <c r="M63534" s="85"/>
    </row>
    <row r="63535" spans="13:13" ht="49.2" customHeight="1">
      <c r="M63535" s="85"/>
    </row>
    <row r="63536" spans="13:13" ht="49.2" customHeight="1">
      <c r="M63536" s="85"/>
    </row>
    <row r="63537" spans="13:13" ht="49.2" customHeight="1">
      <c r="M63537" s="85"/>
    </row>
    <row r="63538" spans="13:13" ht="49.2" customHeight="1">
      <c r="M63538" s="85"/>
    </row>
    <row r="63539" spans="13:13" ht="49.2" customHeight="1">
      <c r="M63539" s="85"/>
    </row>
    <row r="63540" spans="13:13" ht="49.2" customHeight="1">
      <c r="M63540" s="85"/>
    </row>
    <row r="63541" spans="13:13" ht="49.2" customHeight="1">
      <c r="M63541" s="85"/>
    </row>
    <row r="63542" spans="13:13" ht="49.2" customHeight="1">
      <c r="M63542" s="85"/>
    </row>
    <row r="63543" spans="13:13" ht="49.2" customHeight="1">
      <c r="M63543" s="85"/>
    </row>
    <row r="63544" spans="13:13" ht="49.2" customHeight="1">
      <c r="M63544" s="85"/>
    </row>
    <row r="63545" spans="13:13" ht="49.2" customHeight="1">
      <c r="M63545" s="85"/>
    </row>
    <row r="63546" spans="13:13" ht="49.2" customHeight="1">
      <c r="M63546" s="85"/>
    </row>
    <row r="63547" spans="13:13" ht="49.2" customHeight="1">
      <c r="M63547" s="85"/>
    </row>
    <row r="63548" spans="13:13" ht="49.2" customHeight="1">
      <c r="M63548" s="85"/>
    </row>
    <row r="63549" spans="13:13" ht="49.2" customHeight="1">
      <c r="M63549" s="85"/>
    </row>
    <row r="63550" spans="13:13" ht="49.2" customHeight="1">
      <c r="M63550" s="85"/>
    </row>
    <row r="63551" spans="13:13" ht="49.2" customHeight="1">
      <c r="M63551" s="85"/>
    </row>
    <row r="63552" spans="13:13" ht="49.2" customHeight="1">
      <c r="M63552" s="85"/>
    </row>
    <row r="63553" spans="13:13" ht="49.2" customHeight="1">
      <c r="M63553" s="85"/>
    </row>
    <row r="63554" spans="13:13" ht="49.2" customHeight="1">
      <c r="M63554" s="85"/>
    </row>
    <row r="63555" spans="13:13" ht="49.2" customHeight="1">
      <c r="M63555" s="85"/>
    </row>
    <row r="63556" spans="13:13" ht="49.2" customHeight="1">
      <c r="M63556" s="85"/>
    </row>
    <row r="63557" spans="13:13" ht="49.2" customHeight="1">
      <c r="M63557" s="85"/>
    </row>
    <row r="63558" spans="13:13" ht="49.2" customHeight="1">
      <c r="M63558" s="85"/>
    </row>
    <row r="63559" spans="13:13" ht="49.2" customHeight="1">
      <c r="M63559" s="85"/>
    </row>
    <row r="63560" spans="13:13" ht="49.2" customHeight="1">
      <c r="M63560" s="85"/>
    </row>
    <row r="63561" spans="13:13" ht="49.2" customHeight="1">
      <c r="M63561" s="85"/>
    </row>
    <row r="63562" spans="13:13" ht="49.2" customHeight="1">
      <c r="M63562" s="85"/>
    </row>
    <row r="63563" spans="13:13" ht="49.2" customHeight="1">
      <c r="M63563" s="85"/>
    </row>
    <row r="63564" spans="13:13" ht="49.2" customHeight="1">
      <c r="M63564" s="85"/>
    </row>
    <row r="63565" spans="13:13" ht="49.2" customHeight="1">
      <c r="M63565" s="85"/>
    </row>
    <row r="63566" spans="13:13" ht="49.2" customHeight="1">
      <c r="M63566" s="85"/>
    </row>
    <row r="63567" spans="13:13" ht="49.2" customHeight="1">
      <c r="M63567" s="85"/>
    </row>
    <row r="63568" spans="13:13" ht="49.2" customHeight="1">
      <c r="M63568" s="85"/>
    </row>
    <row r="63569" spans="13:13" ht="49.2" customHeight="1">
      <c r="M63569" s="85"/>
    </row>
    <row r="63570" spans="13:13" ht="49.2" customHeight="1">
      <c r="M63570" s="85"/>
    </row>
    <row r="63571" spans="13:13" ht="49.2" customHeight="1">
      <c r="M63571" s="85"/>
    </row>
    <row r="63572" spans="13:13" ht="49.2" customHeight="1">
      <c r="M63572" s="85"/>
    </row>
    <row r="63573" spans="13:13" ht="49.2" customHeight="1">
      <c r="M63573" s="85"/>
    </row>
    <row r="63574" spans="13:13" ht="49.2" customHeight="1">
      <c r="M63574" s="85"/>
    </row>
    <row r="63575" spans="13:13" ht="49.2" customHeight="1">
      <c r="M63575" s="85"/>
    </row>
    <row r="63576" spans="13:13" ht="49.2" customHeight="1">
      <c r="M63576" s="85"/>
    </row>
    <row r="63577" spans="13:13" ht="49.2" customHeight="1">
      <c r="M63577" s="85"/>
    </row>
    <row r="63578" spans="13:13" ht="49.2" customHeight="1">
      <c r="M63578" s="85"/>
    </row>
    <row r="63579" spans="13:13" ht="49.2" customHeight="1">
      <c r="M63579" s="85"/>
    </row>
    <row r="63580" spans="13:13" ht="49.2" customHeight="1">
      <c r="M63580" s="85"/>
    </row>
    <row r="63581" spans="13:13" ht="49.2" customHeight="1">
      <c r="M63581" s="85"/>
    </row>
    <row r="63582" spans="13:13" ht="49.2" customHeight="1">
      <c r="M63582" s="85"/>
    </row>
    <row r="63583" spans="13:13" ht="49.2" customHeight="1">
      <c r="M63583" s="85"/>
    </row>
    <row r="63584" spans="13:13" ht="49.2" customHeight="1">
      <c r="M63584" s="85"/>
    </row>
    <row r="63585" spans="13:13" ht="49.2" customHeight="1">
      <c r="M63585" s="85"/>
    </row>
    <row r="63586" spans="13:13" ht="49.2" customHeight="1">
      <c r="M63586" s="85"/>
    </row>
    <row r="63587" spans="13:13" ht="49.2" customHeight="1">
      <c r="M63587" s="85"/>
    </row>
    <row r="63588" spans="13:13" ht="49.2" customHeight="1">
      <c r="M63588" s="85"/>
    </row>
    <row r="63589" spans="13:13" ht="49.2" customHeight="1">
      <c r="M63589" s="85"/>
    </row>
    <row r="63590" spans="13:13" ht="49.2" customHeight="1">
      <c r="M63590" s="85"/>
    </row>
    <row r="63591" spans="13:13" ht="49.2" customHeight="1">
      <c r="M63591" s="85"/>
    </row>
    <row r="63592" spans="13:13" ht="49.2" customHeight="1">
      <c r="M63592" s="85"/>
    </row>
    <row r="63593" spans="13:13" ht="49.2" customHeight="1">
      <c r="M63593" s="85"/>
    </row>
    <row r="63594" spans="13:13" ht="49.2" customHeight="1">
      <c r="M63594" s="85"/>
    </row>
    <row r="63595" spans="13:13" ht="49.2" customHeight="1">
      <c r="M63595" s="85"/>
    </row>
    <row r="63596" spans="13:13" ht="49.2" customHeight="1">
      <c r="M63596" s="85"/>
    </row>
    <row r="63597" spans="13:13" ht="49.2" customHeight="1">
      <c r="M63597" s="85"/>
    </row>
    <row r="63598" spans="13:13" ht="49.2" customHeight="1">
      <c r="M63598" s="85"/>
    </row>
    <row r="63599" spans="13:13" ht="49.2" customHeight="1">
      <c r="M63599" s="85"/>
    </row>
    <row r="63600" spans="13:13" ht="49.2" customHeight="1">
      <c r="M63600" s="85"/>
    </row>
    <row r="63601" spans="13:13" ht="49.2" customHeight="1">
      <c r="M63601" s="85"/>
    </row>
    <row r="63602" spans="13:13" ht="49.2" customHeight="1">
      <c r="M63602" s="85"/>
    </row>
    <row r="63603" spans="13:13" ht="49.2" customHeight="1">
      <c r="M63603" s="85"/>
    </row>
    <row r="63604" spans="13:13" ht="49.2" customHeight="1">
      <c r="M63604" s="85"/>
    </row>
    <row r="63605" spans="13:13" ht="49.2" customHeight="1">
      <c r="M63605" s="85"/>
    </row>
    <row r="63606" spans="13:13" ht="49.2" customHeight="1">
      <c r="M63606" s="85"/>
    </row>
    <row r="63607" spans="13:13" ht="49.2" customHeight="1">
      <c r="M63607" s="85"/>
    </row>
    <row r="63608" spans="13:13" ht="49.2" customHeight="1">
      <c r="M63608" s="85"/>
    </row>
    <row r="63609" spans="13:13" ht="49.2" customHeight="1">
      <c r="M63609" s="85"/>
    </row>
    <row r="63610" spans="13:13" ht="49.2" customHeight="1">
      <c r="M63610" s="85"/>
    </row>
    <row r="63611" spans="13:13" ht="49.2" customHeight="1">
      <c r="M63611" s="85"/>
    </row>
    <row r="63612" spans="13:13" ht="49.2" customHeight="1">
      <c r="M63612" s="85"/>
    </row>
    <row r="63613" spans="13:13" ht="49.2" customHeight="1">
      <c r="M63613" s="85"/>
    </row>
    <row r="63614" spans="13:13" ht="49.2" customHeight="1">
      <c r="M63614" s="85"/>
    </row>
    <row r="63615" spans="13:13" ht="49.2" customHeight="1">
      <c r="M63615" s="85"/>
    </row>
    <row r="63616" spans="13:13" ht="49.2" customHeight="1">
      <c r="M63616" s="85"/>
    </row>
    <row r="63617" spans="13:13" ht="49.2" customHeight="1">
      <c r="M63617" s="85"/>
    </row>
    <row r="63618" spans="13:13" ht="49.2" customHeight="1">
      <c r="M63618" s="85"/>
    </row>
    <row r="63619" spans="13:13" ht="49.2" customHeight="1">
      <c r="M63619" s="85"/>
    </row>
    <row r="63620" spans="13:13" ht="49.2" customHeight="1">
      <c r="M63620" s="85"/>
    </row>
    <row r="63621" spans="13:13" ht="49.2" customHeight="1">
      <c r="M63621" s="85"/>
    </row>
    <row r="63622" spans="13:13" ht="49.2" customHeight="1">
      <c r="M63622" s="85"/>
    </row>
    <row r="63623" spans="13:13" ht="49.2" customHeight="1">
      <c r="M63623" s="85"/>
    </row>
    <row r="63624" spans="13:13" ht="49.2" customHeight="1">
      <c r="M63624" s="85"/>
    </row>
    <row r="63625" spans="13:13" ht="49.2" customHeight="1">
      <c r="M63625" s="85"/>
    </row>
    <row r="63626" spans="13:13" ht="49.2" customHeight="1">
      <c r="M63626" s="85"/>
    </row>
    <row r="63627" spans="13:13" ht="49.2" customHeight="1">
      <c r="M63627" s="85"/>
    </row>
    <row r="63628" spans="13:13" ht="49.2" customHeight="1">
      <c r="M63628" s="85"/>
    </row>
    <row r="63629" spans="13:13" ht="49.2" customHeight="1">
      <c r="M63629" s="85"/>
    </row>
    <row r="63630" spans="13:13" ht="49.2" customHeight="1">
      <c r="M63630" s="85"/>
    </row>
    <row r="63631" spans="13:13" ht="49.2" customHeight="1">
      <c r="M63631" s="85"/>
    </row>
    <row r="63632" spans="13:13" ht="49.2" customHeight="1">
      <c r="M63632" s="85"/>
    </row>
    <row r="63633" spans="13:13" ht="49.2" customHeight="1">
      <c r="M63633" s="85"/>
    </row>
    <row r="63634" spans="13:13" ht="49.2" customHeight="1">
      <c r="M63634" s="85"/>
    </row>
    <row r="63635" spans="13:13" ht="49.2" customHeight="1">
      <c r="M63635" s="85"/>
    </row>
    <row r="63636" spans="13:13" ht="49.2" customHeight="1">
      <c r="M63636" s="85"/>
    </row>
    <row r="63637" spans="13:13" ht="49.2" customHeight="1">
      <c r="M63637" s="85"/>
    </row>
    <row r="63638" spans="13:13" ht="49.2" customHeight="1">
      <c r="M63638" s="85"/>
    </row>
    <row r="63639" spans="13:13" ht="49.2" customHeight="1">
      <c r="M63639" s="85"/>
    </row>
    <row r="63640" spans="13:13" ht="49.2" customHeight="1">
      <c r="M63640" s="85"/>
    </row>
    <row r="63641" spans="13:13" ht="49.2" customHeight="1">
      <c r="M63641" s="85"/>
    </row>
    <row r="63642" spans="13:13" ht="49.2" customHeight="1">
      <c r="M63642" s="85"/>
    </row>
    <row r="63643" spans="13:13" ht="49.2" customHeight="1">
      <c r="M63643" s="85"/>
    </row>
    <row r="63644" spans="13:13" ht="49.2" customHeight="1">
      <c r="M63644" s="85"/>
    </row>
    <row r="63645" spans="13:13" ht="49.2" customHeight="1">
      <c r="M63645" s="85"/>
    </row>
    <row r="63646" spans="13:13" ht="49.2" customHeight="1">
      <c r="M63646" s="85"/>
    </row>
    <row r="63647" spans="13:13" ht="49.2" customHeight="1">
      <c r="M63647" s="85"/>
    </row>
    <row r="63648" spans="13:13" ht="49.2" customHeight="1">
      <c r="M63648" s="85"/>
    </row>
    <row r="63649" spans="13:13" ht="49.2" customHeight="1">
      <c r="M63649" s="85"/>
    </row>
    <row r="63650" spans="13:13" ht="49.2" customHeight="1">
      <c r="M63650" s="85"/>
    </row>
    <row r="63651" spans="13:13" ht="49.2" customHeight="1">
      <c r="M63651" s="85"/>
    </row>
    <row r="63652" spans="13:13" ht="49.2" customHeight="1">
      <c r="M63652" s="85"/>
    </row>
    <row r="63653" spans="13:13" ht="49.2" customHeight="1">
      <c r="M63653" s="85"/>
    </row>
    <row r="63654" spans="13:13" ht="49.2" customHeight="1">
      <c r="M63654" s="85"/>
    </row>
    <row r="63655" spans="13:13" ht="49.2" customHeight="1">
      <c r="M63655" s="85"/>
    </row>
    <row r="63656" spans="13:13" ht="49.2" customHeight="1">
      <c r="M63656" s="85"/>
    </row>
    <row r="63657" spans="13:13" ht="49.2" customHeight="1">
      <c r="M63657" s="85"/>
    </row>
    <row r="63658" spans="13:13" ht="49.2" customHeight="1">
      <c r="M63658" s="85"/>
    </row>
    <row r="63659" spans="13:13" ht="49.2" customHeight="1">
      <c r="M63659" s="85"/>
    </row>
    <row r="63660" spans="13:13" ht="49.2" customHeight="1">
      <c r="M63660" s="85"/>
    </row>
    <row r="63661" spans="13:13" ht="49.2" customHeight="1">
      <c r="M63661" s="85"/>
    </row>
    <row r="63662" spans="13:13" ht="49.2" customHeight="1">
      <c r="M63662" s="85"/>
    </row>
    <row r="63663" spans="13:13" ht="49.2" customHeight="1">
      <c r="M63663" s="85"/>
    </row>
    <row r="63664" spans="13:13" ht="49.2" customHeight="1">
      <c r="M63664" s="85"/>
    </row>
    <row r="63665" spans="13:13" ht="49.2" customHeight="1">
      <c r="M63665" s="85"/>
    </row>
    <row r="63666" spans="13:13" ht="49.2" customHeight="1">
      <c r="M63666" s="85"/>
    </row>
    <row r="63667" spans="13:13" ht="49.2" customHeight="1">
      <c r="M63667" s="85"/>
    </row>
    <row r="63668" spans="13:13" ht="49.2" customHeight="1">
      <c r="M63668" s="85"/>
    </row>
    <row r="63669" spans="13:13" ht="49.2" customHeight="1">
      <c r="M63669" s="85"/>
    </row>
    <row r="63670" spans="13:13" ht="49.2" customHeight="1">
      <c r="M63670" s="85"/>
    </row>
    <row r="63671" spans="13:13" ht="49.2" customHeight="1">
      <c r="M63671" s="85"/>
    </row>
    <row r="63672" spans="13:13" ht="49.2" customHeight="1">
      <c r="M63672" s="85"/>
    </row>
    <row r="63673" spans="13:13" ht="49.2" customHeight="1">
      <c r="M63673" s="85"/>
    </row>
    <row r="63674" spans="13:13" ht="49.2" customHeight="1">
      <c r="M63674" s="85"/>
    </row>
    <row r="63675" spans="13:13" ht="49.2" customHeight="1">
      <c r="M63675" s="85"/>
    </row>
    <row r="63676" spans="13:13" ht="49.2" customHeight="1">
      <c r="M63676" s="85"/>
    </row>
    <row r="63677" spans="13:13" ht="49.2" customHeight="1">
      <c r="M63677" s="85"/>
    </row>
    <row r="63678" spans="13:13" ht="49.2" customHeight="1">
      <c r="M63678" s="85"/>
    </row>
    <row r="63679" spans="13:13" ht="49.2" customHeight="1">
      <c r="M63679" s="85"/>
    </row>
    <row r="63680" spans="13:13" ht="49.2" customHeight="1">
      <c r="M63680" s="85"/>
    </row>
    <row r="63681" spans="13:13" ht="49.2" customHeight="1">
      <c r="M63681" s="85"/>
    </row>
    <row r="63682" spans="13:13" ht="49.2" customHeight="1">
      <c r="M63682" s="85"/>
    </row>
    <row r="63683" spans="13:13" ht="49.2" customHeight="1">
      <c r="M63683" s="85"/>
    </row>
    <row r="63684" spans="13:13" ht="49.2" customHeight="1">
      <c r="M63684" s="85"/>
    </row>
    <row r="63685" spans="13:13" ht="49.2" customHeight="1">
      <c r="M63685" s="85"/>
    </row>
    <row r="63686" spans="13:13" ht="49.2" customHeight="1">
      <c r="M63686" s="85"/>
    </row>
    <row r="63687" spans="13:13" ht="49.2" customHeight="1">
      <c r="M63687" s="85"/>
    </row>
    <row r="63688" spans="13:13" ht="49.2" customHeight="1">
      <c r="M63688" s="85"/>
    </row>
    <row r="63689" spans="13:13" ht="49.2" customHeight="1">
      <c r="M63689" s="85"/>
    </row>
    <row r="63690" spans="13:13" ht="49.2" customHeight="1">
      <c r="M63690" s="85"/>
    </row>
    <row r="63691" spans="13:13" ht="49.2" customHeight="1">
      <c r="M63691" s="85"/>
    </row>
    <row r="63692" spans="13:13" ht="49.2" customHeight="1">
      <c r="M63692" s="85"/>
    </row>
    <row r="63693" spans="13:13" ht="49.2" customHeight="1">
      <c r="M63693" s="85"/>
    </row>
    <row r="63694" spans="13:13" ht="49.2" customHeight="1">
      <c r="M63694" s="85"/>
    </row>
    <row r="63695" spans="13:13" ht="49.2" customHeight="1">
      <c r="M63695" s="85"/>
    </row>
    <row r="63696" spans="13:13" ht="49.2" customHeight="1">
      <c r="M63696" s="85"/>
    </row>
    <row r="63697" spans="13:13" ht="49.2" customHeight="1">
      <c r="M63697" s="85"/>
    </row>
    <row r="63698" spans="13:13" ht="49.2" customHeight="1">
      <c r="M63698" s="85"/>
    </row>
    <row r="63699" spans="13:13" ht="49.2" customHeight="1">
      <c r="M63699" s="85"/>
    </row>
    <row r="63700" spans="13:13" ht="49.2" customHeight="1">
      <c r="M63700" s="85"/>
    </row>
    <row r="63701" spans="13:13" ht="49.2" customHeight="1">
      <c r="M63701" s="85"/>
    </row>
    <row r="63702" spans="13:13" ht="49.2" customHeight="1">
      <c r="M63702" s="85"/>
    </row>
    <row r="63703" spans="13:13" ht="49.2" customHeight="1">
      <c r="M63703" s="85"/>
    </row>
    <row r="63704" spans="13:13" ht="49.2" customHeight="1">
      <c r="M63704" s="85"/>
    </row>
    <row r="63705" spans="13:13" ht="49.2" customHeight="1">
      <c r="M63705" s="85"/>
    </row>
    <row r="63706" spans="13:13" ht="49.2" customHeight="1">
      <c r="M63706" s="85"/>
    </row>
    <row r="63707" spans="13:13" ht="49.2" customHeight="1">
      <c r="M63707" s="85"/>
    </row>
    <row r="63708" spans="13:13" ht="49.2" customHeight="1">
      <c r="M63708" s="85"/>
    </row>
    <row r="63709" spans="13:13" ht="49.2" customHeight="1">
      <c r="M63709" s="85"/>
    </row>
    <row r="63710" spans="13:13" ht="49.2" customHeight="1">
      <c r="M63710" s="85"/>
    </row>
    <row r="63711" spans="13:13" ht="49.2" customHeight="1">
      <c r="M63711" s="85"/>
    </row>
    <row r="63712" spans="13:13" ht="49.2" customHeight="1">
      <c r="M63712" s="85"/>
    </row>
    <row r="63713" spans="13:13" ht="49.2" customHeight="1">
      <c r="M63713" s="85"/>
    </row>
    <row r="63714" spans="13:13" ht="49.2" customHeight="1">
      <c r="M63714" s="85"/>
    </row>
    <row r="63715" spans="13:13" ht="49.2" customHeight="1">
      <c r="M63715" s="85"/>
    </row>
    <row r="63716" spans="13:13" ht="49.2" customHeight="1">
      <c r="M63716" s="85"/>
    </row>
    <row r="63717" spans="13:13" ht="49.2" customHeight="1">
      <c r="M63717" s="85"/>
    </row>
    <row r="63718" spans="13:13" ht="49.2" customHeight="1">
      <c r="M63718" s="85"/>
    </row>
    <row r="63719" spans="13:13" ht="49.2" customHeight="1">
      <c r="M63719" s="85"/>
    </row>
    <row r="63720" spans="13:13" ht="49.2" customHeight="1">
      <c r="M63720" s="85"/>
    </row>
    <row r="63721" spans="13:13" ht="49.2" customHeight="1">
      <c r="M63721" s="85"/>
    </row>
    <row r="63722" spans="13:13" ht="49.2" customHeight="1">
      <c r="M63722" s="85"/>
    </row>
    <row r="63723" spans="13:13" ht="49.2" customHeight="1">
      <c r="M63723" s="85"/>
    </row>
    <row r="63724" spans="13:13" ht="49.2" customHeight="1">
      <c r="M63724" s="85"/>
    </row>
    <row r="63725" spans="13:13" ht="49.2" customHeight="1">
      <c r="M63725" s="85"/>
    </row>
    <row r="63726" spans="13:13" ht="49.2" customHeight="1">
      <c r="M63726" s="85"/>
    </row>
    <row r="63727" spans="13:13" ht="49.2" customHeight="1">
      <c r="M63727" s="85"/>
    </row>
    <row r="63728" spans="13:13" ht="49.2" customHeight="1">
      <c r="M63728" s="85"/>
    </row>
    <row r="63729" spans="13:13" ht="49.2" customHeight="1">
      <c r="M63729" s="85"/>
    </row>
    <row r="63730" spans="13:13" ht="49.2" customHeight="1">
      <c r="M63730" s="85"/>
    </row>
    <row r="63731" spans="13:13" ht="49.2" customHeight="1">
      <c r="M63731" s="85"/>
    </row>
    <row r="63732" spans="13:13" ht="49.2" customHeight="1">
      <c r="M63732" s="85"/>
    </row>
    <row r="63733" spans="13:13" ht="49.2" customHeight="1">
      <c r="M63733" s="85"/>
    </row>
    <row r="63734" spans="13:13" ht="49.2" customHeight="1">
      <c r="M63734" s="85"/>
    </row>
    <row r="63735" spans="13:13" ht="49.2" customHeight="1">
      <c r="M63735" s="85"/>
    </row>
    <row r="63736" spans="13:13" ht="49.2" customHeight="1">
      <c r="M63736" s="85"/>
    </row>
    <row r="63737" spans="13:13" ht="49.2" customHeight="1">
      <c r="M63737" s="85"/>
    </row>
    <row r="63738" spans="13:13" ht="49.2" customHeight="1">
      <c r="M63738" s="85"/>
    </row>
    <row r="63739" spans="13:13" ht="49.2" customHeight="1">
      <c r="M63739" s="85"/>
    </row>
    <row r="63740" spans="13:13" ht="49.2" customHeight="1">
      <c r="M63740" s="85"/>
    </row>
    <row r="63741" spans="13:13" ht="49.2" customHeight="1">
      <c r="M63741" s="85"/>
    </row>
    <row r="63742" spans="13:13" ht="49.2" customHeight="1">
      <c r="M63742" s="85"/>
    </row>
    <row r="63743" spans="13:13" ht="49.2" customHeight="1">
      <c r="M63743" s="85"/>
    </row>
    <row r="63744" spans="13:13" ht="49.2" customHeight="1">
      <c r="M63744" s="85"/>
    </row>
    <row r="63745" spans="13:13" ht="49.2" customHeight="1">
      <c r="M63745" s="85"/>
    </row>
    <row r="63746" spans="13:13" ht="49.2" customHeight="1">
      <c r="M63746" s="85"/>
    </row>
    <row r="63747" spans="13:13" ht="49.2" customHeight="1">
      <c r="M63747" s="85"/>
    </row>
    <row r="63748" spans="13:13" ht="49.2" customHeight="1">
      <c r="M63748" s="85"/>
    </row>
    <row r="63749" spans="13:13" ht="49.2" customHeight="1">
      <c r="M63749" s="85"/>
    </row>
    <row r="63750" spans="13:13" ht="49.2" customHeight="1">
      <c r="M63750" s="85"/>
    </row>
    <row r="63751" spans="13:13" ht="49.2" customHeight="1">
      <c r="M63751" s="85"/>
    </row>
    <row r="63752" spans="13:13" ht="49.2" customHeight="1">
      <c r="M63752" s="85"/>
    </row>
    <row r="63753" spans="13:13" ht="49.2" customHeight="1">
      <c r="M63753" s="85"/>
    </row>
    <row r="63754" spans="13:13" ht="49.2" customHeight="1">
      <c r="M63754" s="85"/>
    </row>
    <row r="63755" spans="13:13" ht="49.2" customHeight="1">
      <c r="M63755" s="85"/>
    </row>
    <row r="63756" spans="13:13" ht="49.2" customHeight="1">
      <c r="M63756" s="85"/>
    </row>
    <row r="63757" spans="13:13" ht="49.2" customHeight="1">
      <c r="M63757" s="85"/>
    </row>
    <row r="63758" spans="13:13" ht="49.2" customHeight="1">
      <c r="M63758" s="85"/>
    </row>
    <row r="63759" spans="13:13" ht="49.2" customHeight="1">
      <c r="M63759" s="85"/>
    </row>
    <row r="63760" spans="13:13" ht="49.2" customHeight="1">
      <c r="M63760" s="85"/>
    </row>
    <row r="63761" spans="13:13" ht="49.2" customHeight="1">
      <c r="M63761" s="85"/>
    </row>
    <row r="63762" spans="13:13" ht="49.2" customHeight="1">
      <c r="M63762" s="85"/>
    </row>
    <row r="63763" spans="13:13" ht="49.2" customHeight="1">
      <c r="M63763" s="85"/>
    </row>
    <row r="63764" spans="13:13" ht="49.2" customHeight="1">
      <c r="M63764" s="85"/>
    </row>
    <row r="63765" spans="13:13" ht="49.2" customHeight="1">
      <c r="M63765" s="85"/>
    </row>
    <row r="63766" spans="13:13" ht="49.2" customHeight="1">
      <c r="M63766" s="85"/>
    </row>
    <row r="63767" spans="13:13" ht="49.2" customHeight="1">
      <c r="M63767" s="85"/>
    </row>
    <row r="63768" spans="13:13" ht="49.2" customHeight="1">
      <c r="M63768" s="85"/>
    </row>
    <row r="63769" spans="13:13" ht="49.2" customHeight="1">
      <c r="M63769" s="85"/>
    </row>
    <row r="63770" spans="13:13" ht="49.2" customHeight="1">
      <c r="M63770" s="85"/>
    </row>
    <row r="63771" spans="13:13" ht="49.2" customHeight="1">
      <c r="M63771" s="85"/>
    </row>
    <row r="63772" spans="13:13" ht="49.2" customHeight="1">
      <c r="M63772" s="85"/>
    </row>
    <row r="63773" spans="13:13" ht="49.2" customHeight="1">
      <c r="M63773" s="85"/>
    </row>
    <row r="63774" spans="13:13" ht="49.2" customHeight="1">
      <c r="M63774" s="85"/>
    </row>
    <row r="63775" spans="13:13" ht="49.2" customHeight="1">
      <c r="M63775" s="85"/>
    </row>
    <row r="63776" spans="13:13" ht="49.2" customHeight="1">
      <c r="M63776" s="85"/>
    </row>
    <row r="63777" spans="13:13" ht="49.2" customHeight="1">
      <c r="M63777" s="85"/>
    </row>
    <row r="63778" spans="13:13" ht="49.2" customHeight="1">
      <c r="M63778" s="85"/>
    </row>
    <row r="63779" spans="13:13" ht="49.2" customHeight="1">
      <c r="M63779" s="85"/>
    </row>
    <row r="63780" spans="13:13" ht="49.2" customHeight="1">
      <c r="M63780" s="85"/>
    </row>
    <row r="63781" spans="13:13" ht="49.2" customHeight="1">
      <c r="M63781" s="85"/>
    </row>
    <row r="63782" spans="13:13" ht="49.2" customHeight="1">
      <c r="M63782" s="85"/>
    </row>
    <row r="63783" spans="13:13" ht="49.2" customHeight="1">
      <c r="M63783" s="85"/>
    </row>
    <row r="63784" spans="13:13" ht="49.2" customHeight="1">
      <c r="M63784" s="85"/>
    </row>
    <row r="63785" spans="13:13" ht="49.2" customHeight="1">
      <c r="M63785" s="85"/>
    </row>
    <row r="63786" spans="13:13" ht="49.2" customHeight="1">
      <c r="M63786" s="85"/>
    </row>
    <row r="63787" spans="13:13" ht="49.2" customHeight="1">
      <c r="M63787" s="85"/>
    </row>
    <row r="63788" spans="13:13" ht="49.2" customHeight="1">
      <c r="M63788" s="85"/>
    </row>
    <row r="63789" spans="13:13" ht="49.2" customHeight="1">
      <c r="M63789" s="85"/>
    </row>
    <row r="63790" spans="13:13" ht="49.2" customHeight="1">
      <c r="M63790" s="85"/>
    </row>
    <row r="63791" spans="13:13" ht="49.2" customHeight="1">
      <c r="M63791" s="85"/>
    </row>
    <row r="63792" spans="13:13" ht="49.2" customHeight="1">
      <c r="M63792" s="85"/>
    </row>
    <row r="63793" spans="13:13" ht="49.2" customHeight="1">
      <c r="M63793" s="85"/>
    </row>
    <row r="63794" spans="13:13" ht="49.2" customHeight="1">
      <c r="M63794" s="85"/>
    </row>
    <row r="63795" spans="13:13" ht="49.2" customHeight="1">
      <c r="M63795" s="85"/>
    </row>
    <row r="63796" spans="13:13" ht="49.2" customHeight="1">
      <c r="M63796" s="85"/>
    </row>
    <row r="63797" spans="13:13" ht="49.2" customHeight="1">
      <c r="M63797" s="85"/>
    </row>
    <row r="63798" spans="13:13" ht="49.2" customHeight="1">
      <c r="M63798" s="85"/>
    </row>
    <row r="63799" spans="13:13" ht="49.2" customHeight="1">
      <c r="M63799" s="85"/>
    </row>
    <row r="63800" spans="13:13" ht="49.2" customHeight="1">
      <c r="M63800" s="85"/>
    </row>
    <row r="63801" spans="13:13" ht="49.2" customHeight="1">
      <c r="M63801" s="85"/>
    </row>
    <row r="63802" spans="13:13" ht="49.2" customHeight="1">
      <c r="M63802" s="85"/>
    </row>
    <row r="63803" spans="13:13" ht="49.2" customHeight="1">
      <c r="M63803" s="85"/>
    </row>
    <row r="63804" spans="13:13" ht="49.2" customHeight="1">
      <c r="M63804" s="85"/>
    </row>
    <row r="63805" spans="13:13" ht="49.2" customHeight="1">
      <c r="M63805" s="85"/>
    </row>
    <row r="63806" spans="13:13" ht="49.2" customHeight="1">
      <c r="M63806" s="85"/>
    </row>
    <row r="63807" spans="13:13" ht="49.2" customHeight="1">
      <c r="M63807" s="85"/>
    </row>
    <row r="63808" spans="13:13" ht="49.2" customHeight="1">
      <c r="M63808" s="85"/>
    </row>
    <row r="63809" spans="13:13" ht="49.2" customHeight="1">
      <c r="M63809" s="85"/>
    </row>
    <row r="63810" spans="13:13" ht="49.2" customHeight="1">
      <c r="M63810" s="85"/>
    </row>
    <row r="63811" spans="13:13" ht="49.2" customHeight="1">
      <c r="M63811" s="85"/>
    </row>
    <row r="63812" spans="13:13" ht="49.2" customHeight="1">
      <c r="M63812" s="85"/>
    </row>
    <row r="63813" spans="13:13" ht="49.2" customHeight="1">
      <c r="M63813" s="85"/>
    </row>
    <row r="63814" spans="13:13" ht="49.2" customHeight="1">
      <c r="M63814" s="85"/>
    </row>
    <row r="63815" spans="13:13" ht="49.2" customHeight="1">
      <c r="M63815" s="85"/>
    </row>
    <row r="63816" spans="13:13" ht="49.2" customHeight="1">
      <c r="M63816" s="85"/>
    </row>
    <row r="63817" spans="13:13" ht="49.2" customHeight="1">
      <c r="M63817" s="85"/>
    </row>
    <row r="63818" spans="13:13" ht="49.2" customHeight="1">
      <c r="M63818" s="85"/>
    </row>
    <row r="63819" spans="13:13" ht="49.2" customHeight="1">
      <c r="M63819" s="85"/>
    </row>
    <row r="63820" spans="13:13" ht="49.2" customHeight="1">
      <c r="M63820" s="85"/>
    </row>
    <row r="63821" spans="13:13" ht="49.2" customHeight="1">
      <c r="M63821" s="85"/>
    </row>
    <row r="63822" spans="13:13" ht="49.2" customHeight="1">
      <c r="M63822" s="85"/>
    </row>
    <row r="63823" spans="13:13" ht="49.2" customHeight="1">
      <c r="M63823" s="85"/>
    </row>
    <row r="63824" spans="13:13" ht="49.2" customHeight="1">
      <c r="M63824" s="85"/>
    </row>
    <row r="63825" spans="13:13" ht="49.2" customHeight="1">
      <c r="M63825" s="85"/>
    </row>
    <row r="63826" spans="13:13" ht="49.2" customHeight="1">
      <c r="M63826" s="85"/>
    </row>
    <row r="63827" spans="13:13" ht="49.2" customHeight="1">
      <c r="M63827" s="85"/>
    </row>
    <row r="63828" spans="13:13" ht="49.2" customHeight="1">
      <c r="M63828" s="85"/>
    </row>
    <row r="63829" spans="13:13" ht="49.2" customHeight="1">
      <c r="M63829" s="85"/>
    </row>
    <row r="63830" spans="13:13" ht="49.2" customHeight="1">
      <c r="M63830" s="85"/>
    </row>
    <row r="63831" spans="13:13" ht="49.2" customHeight="1">
      <c r="M63831" s="85"/>
    </row>
    <row r="63832" spans="13:13" ht="49.2" customHeight="1">
      <c r="M63832" s="85"/>
    </row>
    <row r="63833" spans="13:13" ht="49.2" customHeight="1">
      <c r="M63833" s="85"/>
    </row>
    <row r="63834" spans="13:13" ht="49.2" customHeight="1">
      <c r="M63834" s="85"/>
    </row>
    <row r="63835" spans="13:13" ht="49.2" customHeight="1">
      <c r="M63835" s="85"/>
    </row>
    <row r="63836" spans="13:13" ht="49.2" customHeight="1">
      <c r="M63836" s="85"/>
    </row>
    <row r="63837" spans="13:13" ht="49.2" customHeight="1">
      <c r="M63837" s="85"/>
    </row>
    <row r="63838" spans="13:13" ht="49.2" customHeight="1">
      <c r="M63838" s="85"/>
    </row>
    <row r="63839" spans="13:13" ht="49.2" customHeight="1">
      <c r="M63839" s="85"/>
    </row>
    <row r="63840" spans="13:13" ht="49.2" customHeight="1">
      <c r="M63840" s="85"/>
    </row>
    <row r="63841" spans="13:13" ht="49.2" customHeight="1">
      <c r="M63841" s="85"/>
    </row>
    <row r="63842" spans="13:13" ht="49.2" customHeight="1">
      <c r="M63842" s="85"/>
    </row>
    <row r="63843" spans="13:13" ht="49.2" customHeight="1">
      <c r="M63843" s="85"/>
    </row>
    <row r="63844" spans="13:13" ht="49.2" customHeight="1">
      <c r="M63844" s="85"/>
    </row>
    <row r="63845" spans="13:13" ht="49.2" customHeight="1">
      <c r="M63845" s="85"/>
    </row>
    <row r="63846" spans="13:13" ht="49.2" customHeight="1">
      <c r="M63846" s="85"/>
    </row>
    <row r="63847" spans="13:13" ht="49.2" customHeight="1">
      <c r="M63847" s="85"/>
    </row>
    <row r="63848" spans="13:13" ht="49.2" customHeight="1">
      <c r="M63848" s="85"/>
    </row>
    <row r="63849" spans="13:13" ht="49.2" customHeight="1">
      <c r="M63849" s="85"/>
    </row>
    <row r="63850" spans="13:13" ht="49.2" customHeight="1">
      <c r="M63850" s="85"/>
    </row>
    <row r="63851" spans="13:13" ht="49.2" customHeight="1">
      <c r="M63851" s="85"/>
    </row>
    <row r="63852" spans="13:13" ht="49.2" customHeight="1">
      <c r="M63852" s="85"/>
    </row>
    <row r="63853" spans="13:13" ht="49.2" customHeight="1">
      <c r="M63853" s="85"/>
    </row>
    <row r="63854" spans="13:13" ht="49.2" customHeight="1">
      <c r="M63854" s="85"/>
    </row>
    <row r="63855" spans="13:13" ht="49.2" customHeight="1">
      <c r="M63855" s="85"/>
    </row>
    <row r="63856" spans="13:13" ht="49.2" customHeight="1">
      <c r="M63856" s="85"/>
    </row>
    <row r="63857" spans="13:13" ht="49.2" customHeight="1">
      <c r="M63857" s="85"/>
    </row>
    <row r="63858" spans="13:13" ht="49.2" customHeight="1">
      <c r="M63858" s="85"/>
    </row>
    <row r="63859" spans="13:13" ht="49.2" customHeight="1">
      <c r="M63859" s="85"/>
    </row>
    <row r="63860" spans="13:13" ht="49.2" customHeight="1">
      <c r="M63860" s="85"/>
    </row>
    <row r="63861" spans="13:13" ht="49.2" customHeight="1">
      <c r="M63861" s="85"/>
    </row>
    <row r="63862" spans="13:13" ht="49.2" customHeight="1">
      <c r="M63862" s="85"/>
    </row>
    <row r="63863" spans="13:13" ht="49.2" customHeight="1">
      <c r="M63863" s="85"/>
    </row>
    <row r="63864" spans="13:13" ht="49.2" customHeight="1">
      <c r="M63864" s="85"/>
    </row>
    <row r="63865" spans="13:13" ht="49.2" customHeight="1">
      <c r="M63865" s="85"/>
    </row>
    <row r="63866" spans="13:13" ht="49.2" customHeight="1">
      <c r="M63866" s="85"/>
    </row>
    <row r="63867" spans="13:13" ht="49.2" customHeight="1">
      <c r="M63867" s="85"/>
    </row>
    <row r="63868" spans="13:13" ht="49.2" customHeight="1">
      <c r="M63868" s="85"/>
    </row>
    <row r="63869" spans="13:13" ht="49.2" customHeight="1">
      <c r="M63869" s="85"/>
    </row>
    <row r="63870" spans="13:13" ht="49.2" customHeight="1">
      <c r="M63870" s="85"/>
    </row>
    <row r="63871" spans="13:13" ht="49.2" customHeight="1">
      <c r="M63871" s="85"/>
    </row>
    <row r="63872" spans="13:13" ht="49.2" customHeight="1">
      <c r="M63872" s="85"/>
    </row>
    <row r="63873" spans="13:13" ht="49.2" customHeight="1">
      <c r="M63873" s="85"/>
    </row>
    <row r="63874" spans="13:13" ht="49.2" customHeight="1">
      <c r="M63874" s="85"/>
    </row>
    <row r="63875" spans="13:13" ht="49.2" customHeight="1">
      <c r="M63875" s="85"/>
    </row>
    <row r="63876" spans="13:13" ht="49.2" customHeight="1">
      <c r="M63876" s="85"/>
    </row>
    <row r="63877" spans="13:13" ht="49.2" customHeight="1">
      <c r="M63877" s="85"/>
    </row>
    <row r="63878" spans="13:13" ht="49.2" customHeight="1">
      <c r="M63878" s="85"/>
    </row>
    <row r="63879" spans="13:13" ht="49.2" customHeight="1">
      <c r="M63879" s="85"/>
    </row>
    <row r="63880" spans="13:13" ht="49.2" customHeight="1">
      <c r="M63880" s="85"/>
    </row>
    <row r="63881" spans="13:13" ht="49.2" customHeight="1">
      <c r="M63881" s="85"/>
    </row>
    <row r="63882" spans="13:13" ht="49.2" customHeight="1">
      <c r="M63882" s="85"/>
    </row>
    <row r="63883" spans="13:13" ht="49.2" customHeight="1">
      <c r="M63883" s="85"/>
    </row>
    <row r="63884" spans="13:13" ht="49.2" customHeight="1">
      <c r="M63884" s="85"/>
    </row>
    <row r="63885" spans="13:13" ht="49.2" customHeight="1">
      <c r="M63885" s="85"/>
    </row>
    <row r="63886" spans="13:13" ht="49.2" customHeight="1">
      <c r="M63886" s="85"/>
    </row>
    <row r="63887" spans="13:13" ht="49.2" customHeight="1">
      <c r="M63887" s="85"/>
    </row>
    <row r="63888" spans="13:13" ht="49.2" customHeight="1">
      <c r="M63888" s="85"/>
    </row>
    <row r="63889" spans="13:13" ht="49.2" customHeight="1">
      <c r="M63889" s="85"/>
    </row>
    <row r="63890" spans="13:13" ht="49.2" customHeight="1">
      <c r="M63890" s="85"/>
    </row>
    <row r="63891" spans="13:13" ht="49.2" customHeight="1">
      <c r="M63891" s="85"/>
    </row>
    <row r="63892" spans="13:13" ht="49.2" customHeight="1">
      <c r="M63892" s="85"/>
    </row>
    <row r="63893" spans="13:13" ht="49.2" customHeight="1">
      <c r="M63893" s="85"/>
    </row>
    <row r="63894" spans="13:13" ht="49.2" customHeight="1">
      <c r="M63894" s="85"/>
    </row>
    <row r="63895" spans="13:13" ht="49.2" customHeight="1">
      <c r="M63895" s="85"/>
    </row>
    <row r="63896" spans="13:13" ht="49.2" customHeight="1">
      <c r="M63896" s="85"/>
    </row>
    <row r="63897" spans="13:13" ht="49.2" customHeight="1">
      <c r="M63897" s="85"/>
    </row>
    <row r="63898" spans="13:13" ht="49.2" customHeight="1">
      <c r="M63898" s="85"/>
    </row>
    <row r="63899" spans="13:13" ht="49.2" customHeight="1">
      <c r="M63899" s="85"/>
    </row>
    <row r="63900" spans="13:13" ht="49.2" customHeight="1">
      <c r="M63900" s="85"/>
    </row>
    <row r="63901" spans="13:13" ht="49.2" customHeight="1">
      <c r="M63901" s="85"/>
    </row>
    <row r="63902" spans="13:13" ht="49.2" customHeight="1">
      <c r="M63902" s="85"/>
    </row>
    <row r="63903" spans="13:13" ht="49.2" customHeight="1">
      <c r="M63903" s="85"/>
    </row>
    <row r="63904" spans="13:13" ht="49.2" customHeight="1">
      <c r="M63904" s="85"/>
    </row>
    <row r="63905" spans="13:13" ht="49.2" customHeight="1">
      <c r="M63905" s="85"/>
    </row>
    <row r="63906" spans="13:13" ht="49.2" customHeight="1">
      <c r="M63906" s="85"/>
    </row>
    <row r="63907" spans="13:13" ht="49.2" customHeight="1">
      <c r="M63907" s="85"/>
    </row>
    <row r="63908" spans="13:13" ht="49.2" customHeight="1">
      <c r="M63908" s="85"/>
    </row>
    <row r="63909" spans="13:13" ht="49.2" customHeight="1">
      <c r="M63909" s="85"/>
    </row>
    <row r="63910" spans="13:13" ht="49.2" customHeight="1">
      <c r="M63910" s="85"/>
    </row>
    <row r="63911" spans="13:13" ht="49.2" customHeight="1">
      <c r="M63911" s="85"/>
    </row>
    <row r="63912" spans="13:13" ht="49.2" customHeight="1">
      <c r="M63912" s="85"/>
    </row>
    <row r="63913" spans="13:13" ht="49.2" customHeight="1">
      <c r="M63913" s="85"/>
    </row>
    <row r="63914" spans="13:13" ht="49.2" customHeight="1">
      <c r="M63914" s="85"/>
    </row>
    <row r="63915" spans="13:13" ht="49.2" customHeight="1">
      <c r="M63915" s="85"/>
    </row>
    <row r="63916" spans="13:13" ht="49.2" customHeight="1">
      <c r="M63916" s="85"/>
    </row>
    <row r="63917" spans="13:13" ht="49.2" customHeight="1">
      <c r="M63917" s="85"/>
    </row>
    <row r="63918" spans="13:13" ht="49.2" customHeight="1">
      <c r="M63918" s="85"/>
    </row>
    <row r="63919" spans="13:13" ht="49.2" customHeight="1">
      <c r="M63919" s="85"/>
    </row>
    <row r="63920" spans="13:13" ht="49.2" customHeight="1">
      <c r="M63920" s="85"/>
    </row>
    <row r="63921" spans="13:13" ht="49.2" customHeight="1">
      <c r="M63921" s="85"/>
    </row>
    <row r="63922" spans="13:13" ht="49.2" customHeight="1">
      <c r="M63922" s="85"/>
    </row>
    <row r="63923" spans="13:13" ht="49.2" customHeight="1">
      <c r="M63923" s="85"/>
    </row>
    <row r="63924" spans="13:13" ht="49.2" customHeight="1">
      <c r="M63924" s="85"/>
    </row>
    <row r="63925" spans="13:13" ht="49.2" customHeight="1">
      <c r="M63925" s="85"/>
    </row>
    <row r="63926" spans="13:13" ht="49.2" customHeight="1">
      <c r="M63926" s="85"/>
    </row>
    <row r="63927" spans="13:13" ht="49.2" customHeight="1">
      <c r="M63927" s="85"/>
    </row>
    <row r="63928" spans="13:13" ht="49.2" customHeight="1">
      <c r="M63928" s="85"/>
    </row>
    <row r="63929" spans="13:13" ht="49.2" customHeight="1">
      <c r="M63929" s="85"/>
    </row>
    <row r="63930" spans="13:13" ht="49.2" customHeight="1">
      <c r="M63930" s="85"/>
    </row>
    <row r="63931" spans="13:13" ht="49.2" customHeight="1">
      <c r="M63931" s="85"/>
    </row>
    <row r="63932" spans="13:13" ht="49.2" customHeight="1">
      <c r="M63932" s="85"/>
    </row>
    <row r="63933" spans="13:13" ht="49.2" customHeight="1">
      <c r="M63933" s="85"/>
    </row>
    <row r="63934" spans="13:13" ht="49.2" customHeight="1">
      <c r="M63934" s="85"/>
    </row>
    <row r="63935" spans="13:13" ht="49.2" customHeight="1">
      <c r="M63935" s="85"/>
    </row>
    <row r="63936" spans="13:13" ht="49.2" customHeight="1">
      <c r="M63936" s="85"/>
    </row>
    <row r="63937" spans="13:13" ht="49.2" customHeight="1">
      <c r="M63937" s="85"/>
    </row>
    <row r="63938" spans="13:13" ht="49.2" customHeight="1">
      <c r="M63938" s="85"/>
    </row>
    <row r="63939" spans="13:13" ht="49.2" customHeight="1">
      <c r="M63939" s="85"/>
    </row>
    <row r="63940" spans="13:13" ht="49.2" customHeight="1">
      <c r="M63940" s="85"/>
    </row>
    <row r="63941" spans="13:13" ht="49.2" customHeight="1">
      <c r="M63941" s="85"/>
    </row>
    <row r="63942" spans="13:13" ht="49.2" customHeight="1">
      <c r="M63942" s="85"/>
    </row>
    <row r="63943" spans="13:13" ht="49.2" customHeight="1">
      <c r="M63943" s="85"/>
    </row>
    <row r="63944" spans="13:13" ht="49.2" customHeight="1">
      <c r="M63944" s="85"/>
    </row>
    <row r="63945" spans="13:13" ht="49.2" customHeight="1">
      <c r="M63945" s="85"/>
    </row>
    <row r="63946" spans="13:13" ht="49.2" customHeight="1">
      <c r="M63946" s="85"/>
    </row>
    <row r="63947" spans="13:13" ht="49.2" customHeight="1">
      <c r="M63947" s="85"/>
    </row>
    <row r="63948" spans="13:13" ht="49.2" customHeight="1">
      <c r="M63948" s="85"/>
    </row>
    <row r="63949" spans="13:13" ht="49.2" customHeight="1">
      <c r="M63949" s="85"/>
    </row>
    <row r="63950" spans="13:13" ht="49.2" customHeight="1">
      <c r="M63950" s="85"/>
    </row>
    <row r="63951" spans="13:13" ht="49.2" customHeight="1">
      <c r="M63951" s="85"/>
    </row>
    <row r="63952" spans="13:13" ht="49.2" customHeight="1">
      <c r="M63952" s="85"/>
    </row>
    <row r="63953" spans="13:13" ht="49.2" customHeight="1">
      <c r="M63953" s="85"/>
    </row>
    <row r="63954" spans="13:13" ht="49.2" customHeight="1">
      <c r="M63954" s="85"/>
    </row>
    <row r="63955" spans="13:13" ht="49.2" customHeight="1">
      <c r="M63955" s="85"/>
    </row>
    <row r="63956" spans="13:13" ht="49.2" customHeight="1">
      <c r="M63956" s="85"/>
    </row>
    <row r="63957" spans="13:13" ht="49.2" customHeight="1">
      <c r="M63957" s="85"/>
    </row>
    <row r="63958" spans="13:13" ht="49.2" customHeight="1">
      <c r="M63958" s="85"/>
    </row>
    <row r="63959" spans="13:13" ht="49.2" customHeight="1">
      <c r="M63959" s="85"/>
    </row>
    <row r="63960" spans="13:13" ht="49.2" customHeight="1">
      <c r="M63960" s="85"/>
    </row>
    <row r="63961" spans="13:13" ht="49.2" customHeight="1">
      <c r="M63961" s="85"/>
    </row>
    <row r="63962" spans="13:13" ht="49.2" customHeight="1">
      <c r="M63962" s="85"/>
    </row>
    <row r="63963" spans="13:13" ht="49.2" customHeight="1">
      <c r="M63963" s="85"/>
    </row>
    <row r="63964" spans="13:13" ht="49.2" customHeight="1">
      <c r="M63964" s="85"/>
    </row>
    <row r="63965" spans="13:13" ht="49.2" customHeight="1">
      <c r="M63965" s="85"/>
    </row>
    <row r="63966" spans="13:13" ht="49.2" customHeight="1">
      <c r="M63966" s="85"/>
    </row>
    <row r="63967" spans="13:13" ht="49.2" customHeight="1">
      <c r="M63967" s="85"/>
    </row>
    <row r="63968" spans="13:13" ht="49.2" customHeight="1">
      <c r="M63968" s="85"/>
    </row>
    <row r="63969" spans="13:13" ht="49.2" customHeight="1">
      <c r="M63969" s="85"/>
    </row>
    <row r="63970" spans="13:13" ht="49.2" customHeight="1">
      <c r="M63970" s="85"/>
    </row>
    <row r="63971" spans="13:13" ht="49.2" customHeight="1">
      <c r="M63971" s="85"/>
    </row>
    <row r="63972" spans="13:13" ht="49.2" customHeight="1">
      <c r="M63972" s="85"/>
    </row>
    <row r="63973" spans="13:13" ht="49.2" customHeight="1">
      <c r="M63973" s="85"/>
    </row>
    <row r="63974" spans="13:13" ht="49.2" customHeight="1">
      <c r="M63974" s="85"/>
    </row>
    <row r="63975" spans="13:13" ht="49.2" customHeight="1">
      <c r="M63975" s="85"/>
    </row>
    <row r="63976" spans="13:13" ht="49.2" customHeight="1">
      <c r="M63976" s="85"/>
    </row>
    <row r="63977" spans="13:13" ht="49.2" customHeight="1">
      <c r="M63977" s="85"/>
    </row>
    <row r="63978" spans="13:13" ht="49.2" customHeight="1">
      <c r="M63978" s="85"/>
    </row>
    <row r="63979" spans="13:13" ht="49.2" customHeight="1">
      <c r="M63979" s="85"/>
    </row>
    <row r="63980" spans="13:13" ht="49.2" customHeight="1">
      <c r="M63980" s="85"/>
    </row>
    <row r="63981" spans="13:13" ht="49.2" customHeight="1">
      <c r="M63981" s="85"/>
    </row>
    <row r="63982" spans="13:13" ht="49.2" customHeight="1">
      <c r="M63982" s="85"/>
    </row>
    <row r="63983" spans="13:13" ht="49.2" customHeight="1">
      <c r="M63983" s="85"/>
    </row>
    <row r="63984" spans="13:13" ht="49.2" customHeight="1">
      <c r="M63984" s="85"/>
    </row>
    <row r="63985" spans="13:13" ht="49.2" customHeight="1">
      <c r="M63985" s="85"/>
    </row>
    <row r="63986" spans="13:13" ht="49.2" customHeight="1">
      <c r="M63986" s="85"/>
    </row>
    <row r="63987" spans="13:13" ht="49.2" customHeight="1">
      <c r="M63987" s="85"/>
    </row>
    <row r="63988" spans="13:13" ht="49.2" customHeight="1">
      <c r="M63988" s="85"/>
    </row>
    <row r="63989" spans="13:13" ht="49.2" customHeight="1">
      <c r="M63989" s="85"/>
    </row>
    <row r="63990" spans="13:13" ht="49.2" customHeight="1">
      <c r="M63990" s="85"/>
    </row>
    <row r="63991" spans="13:13" ht="49.2" customHeight="1">
      <c r="M63991" s="85"/>
    </row>
    <row r="63992" spans="13:13" ht="49.2" customHeight="1">
      <c r="M63992" s="85"/>
    </row>
    <row r="63993" spans="13:13" ht="49.2" customHeight="1">
      <c r="M63993" s="85"/>
    </row>
    <row r="63994" spans="13:13" ht="49.2" customHeight="1">
      <c r="M63994" s="85"/>
    </row>
    <row r="63995" spans="13:13" ht="49.2" customHeight="1">
      <c r="M63995" s="85"/>
    </row>
    <row r="63996" spans="13:13" ht="49.2" customHeight="1">
      <c r="M63996" s="85"/>
    </row>
    <row r="63997" spans="13:13" ht="49.2" customHeight="1">
      <c r="M63997" s="85"/>
    </row>
    <row r="63998" spans="13:13" ht="49.2" customHeight="1">
      <c r="M63998" s="85"/>
    </row>
    <row r="63999" spans="13:13" ht="49.2" customHeight="1">
      <c r="M63999" s="85"/>
    </row>
    <row r="64000" spans="13:13" ht="49.2" customHeight="1">
      <c r="M64000" s="85"/>
    </row>
    <row r="64001" spans="13:13" ht="49.2" customHeight="1">
      <c r="M64001" s="85"/>
    </row>
    <row r="64002" spans="13:13" ht="49.2" customHeight="1">
      <c r="M64002" s="85"/>
    </row>
    <row r="64003" spans="13:13" ht="49.2" customHeight="1">
      <c r="M64003" s="85"/>
    </row>
    <row r="64004" spans="13:13" ht="49.2" customHeight="1">
      <c r="M64004" s="85"/>
    </row>
    <row r="64005" spans="13:13" ht="49.2" customHeight="1">
      <c r="M64005" s="85"/>
    </row>
    <row r="64006" spans="13:13" ht="49.2" customHeight="1">
      <c r="M64006" s="85"/>
    </row>
    <row r="64007" spans="13:13" ht="49.2" customHeight="1">
      <c r="M64007" s="85"/>
    </row>
    <row r="64008" spans="13:13" ht="49.2" customHeight="1">
      <c r="M64008" s="85"/>
    </row>
    <row r="64009" spans="13:13" ht="49.2" customHeight="1">
      <c r="M64009" s="85"/>
    </row>
    <row r="64010" spans="13:13" ht="49.2" customHeight="1">
      <c r="M64010" s="85"/>
    </row>
    <row r="64011" spans="13:13" ht="49.2" customHeight="1">
      <c r="M64011" s="85"/>
    </row>
    <row r="64012" spans="13:13" ht="49.2" customHeight="1">
      <c r="M64012" s="85"/>
    </row>
    <row r="64013" spans="13:13" ht="49.2" customHeight="1">
      <c r="M64013" s="85"/>
    </row>
    <row r="64014" spans="13:13" ht="49.2" customHeight="1">
      <c r="M64014" s="85"/>
    </row>
    <row r="64015" spans="13:13" ht="49.2" customHeight="1">
      <c r="M64015" s="85"/>
    </row>
    <row r="64016" spans="13:13" ht="49.2" customHeight="1">
      <c r="M64016" s="85"/>
    </row>
    <row r="64017" spans="13:13" ht="49.2" customHeight="1">
      <c r="M64017" s="85"/>
    </row>
    <row r="64018" spans="13:13" ht="49.2" customHeight="1">
      <c r="M64018" s="85"/>
    </row>
    <row r="64019" spans="13:13" ht="49.2" customHeight="1">
      <c r="M64019" s="85"/>
    </row>
    <row r="64020" spans="13:13" ht="49.2" customHeight="1">
      <c r="M64020" s="85"/>
    </row>
    <row r="64021" spans="13:13" ht="49.2" customHeight="1">
      <c r="M64021" s="85"/>
    </row>
    <row r="64022" spans="13:13" ht="49.2" customHeight="1">
      <c r="M64022" s="85"/>
    </row>
    <row r="64023" spans="13:13" ht="49.2" customHeight="1">
      <c r="M64023" s="85"/>
    </row>
    <row r="64024" spans="13:13" ht="49.2" customHeight="1">
      <c r="M64024" s="85"/>
    </row>
    <row r="64025" spans="13:13" ht="49.2" customHeight="1">
      <c r="M64025" s="85"/>
    </row>
    <row r="64026" spans="13:13" ht="49.2" customHeight="1">
      <c r="M64026" s="85"/>
    </row>
    <row r="64027" spans="13:13" ht="49.2" customHeight="1">
      <c r="M64027" s="85"/>
    </row>
    <row r="64028" spans="13:13" ht="49.2" customHeight="1">
      <c r="M64028" s="85"/>
    </row>
    <row r="64029" spans="13:13" ht="49.2" customHeight="1">
      <c r="M64029" s="85"/>
    </row>
    <row r="64030" spans="13:13" ht="49.2" customHeight="1">
      <c r="M64030" s="85"/>
    </row>
    <row r="64031" spans="13:13" ht="49.2" customHeight="1">
      <c r="M64031" s="85"/>
    </row>
    <row r="64032" spans="13:13" ht="49.2" customHeight="1">
      <c r="M64032" s="85"/>
    </row>
    <row r="64033" spans="13:13" ht="49.2" customHeight="1">
      <c r="M64033" s="85"/>
    </row>
    <row r="64034" spans="13:13" ht="49.2" customHeight="1">
      <c r="M64034" s="85"/>
    </row>
    <row r="64035" spans="13:13" ht="49.2" customHeight="1">
      <c r="M64035" s="85"/>
    </row>
    <row r="64036" spans="13:13" ht="49.2" customHeight="1">
      <c r="M64036" s="85"/>
    </row>
    <row r="64037" spans="13:13" ht="49.2" customHeight="1">
      <c r="M64037" s="85"/>
    </row>
    <row r="64038" spans="13:13" ht="49.2" customHeight="1">
      <c r="M64038" s="85"/>
    </row>
    <row r="64039" spans="13:13" ht="49.2" customHeight="1">
      <c r="M64039" s="85"/>
    </row>
    <row r="64040" spans="13:13" ht="49.2" customHeight="1">
      <c r="M64040" s="85"/>
    </row>
    <row r="64041" spans="13:13" ht="49.2" customHeight="1">
      <c r="M64041" s="85"/>
    </row>
    <row r="64042" spans="13:13" ht="49.2" customHeight="1">
      <c r="M64042" s="85"/>
    </row>
    <row r="64043" spans="13:13" ht="49.2" customHeight="1">
      <c r="M64043" s="85"/>
    </row>
    <row r="64044" spans="13:13" ht="49.2" customHeight="1">
      <c r="M64044" s="85"/>
    </row>
    <row r="64045" spans="13:13" ht="49.2" customHeight="1">
      <c r="M64045" s="85"/>
    </row>
    <row r="64046" spans="13:13" ht="49.2" customHeight="1">
      <c r="M64046" s="85"/>
    </row>
    <row r="64047" spans="13:13" ht="49.2" customHeight="1">
      <c r="M64047" s="85"/>
    </row>
    <row r="64048" spans="13:13" ht="49.2" customHeight="1">
      <c r="M64048" s="85"/>
    </row>
    <row r="64049" spans="13:13" ht="49.2" customHeight="1">
      <c r="M64049" s="85"/>
    </row>
    <row r="64050" spans="13:13" ht="49.2" customHeight="1">
      <c r="M64050" s="85"/>
    </row>
    <row r="64051" spans="13:13" ht="49.2" customHeight="1">
      <c r="M64051" s="85"/>
    </row>
    <row r="64052" spans="13:13" ht="49.2" customHeight="1">
      <c r="M64052" s="85"/>
    </row>
    <row r="64053" spans="13:13" ht="49.2" customHeight="1">
      <c r="M64053" s="85"/>
    </row>
    <row r="64054" spans="13:13" ht="49.2" customHeight="1">
      <c r="M64054" s="85"/>
    </row>
    <row r="64055" spans="13:13" ht="49.2" customHeight="1">
      <c r="M64055" s="85"/>
    </row>
    <row r="64056" spans="13:13" ht="49.2" customHeight="1">
      <c r="M64056" s="85"/>
    </row>
    <row r="64057" spans="13:13" ht="49.2" customHeight="1">
      <c r="M64057" s="85"/>
    </row>
    <row r="64058" spans="13:13" ht="49.2" customHeight="1">
      <c r="M64058" s="85"/>
    </row>
    <row r="64059" spans="13:13" ht="49.2" customHeight="1">
      <c r="M64059" s="85"/>
    </row>
    <row r="64060" spans="13:13" ht="49.2" customHeight="1">
      <c r="M64060" s="85"/>
    </row>
    <row r="64061" spans="13:13" ht="49.2" customHeight="1">
      <c r="M64061" s="85"/>
    </row>
    <row r="64062" spans="13:13" ht="49.2" customHeight="1">
      <c r="M64062" s="85"/>
    </row>
    <row r="64063" spans="13:13" ht="49.2" customHeight="1">
      <c r="M64063" s="85"/>
    </row>
    <row r="64064" spans="13:13" ht="49.2" customHeight="1">
      <c r="M64064" s="85"/>
    </row>
    <row r="64065" spans="13:13" ht="49.2" customHeight="1">
      <c r="M64065" s="85"/>
    </row>
    <row r="64066" spans="13:13" ht="49.2" customHeight="1">
      <c r="M64066" s="85"/>
    </row>
    <row r="64067" spans="13:13" ht="49.2" customHeight="1">
      <c r="M64067" s="85"/>
    </row>
    <row r="64068" spans="13:13" ht="49.2" customHeight="1">
      <c r="M64068" s="85"/>
    </row>
    <row r="64069" spans="13:13" ht="49.2" customHeight="1">
      <c r="M64069" s="85"/>
    </row>
    <row r="64070" spans="13:13" ht="49.2" customHeight="1">
      <c r="M64070" s="85"/>
    </row>
    <row r="64071" spans="13:13" ht="49.2" customHeight="1">
      <c r="M64071" s="85"/>
    </row>
    <row r="64072" spans="13:13" ht="49.2" customHeight="1">
      <c r="M64072" s="85"/>
    </row>
    <row r="64073" spans="13:13" ht="49.2" customHeight="1">
      <c r="M64073" s="85"/>
    </row>
    <row r="64074" spans="13:13" ht="49.2" customHeight="1">
      <c r="M64074" s="85"/>
    </row>
    <row r="64075" spans="13:13" ht="49.2" customHeight="1">
      <c r="M64075" s="85"/>
    </row>
    <row r="64076" spans="13:13" ht="49.2" customHeight="1">
      <c r="M64076" s="85"/>
    </row>
    <row r="64077" spans="13:13" ht="49.2" customHeight="1">
      <c r="M64077" s="85"/>
    </row>
    <row r="64078" spans="13:13" ht="49.2" customHeight="1">
      <c r="M64078" s="85"/>
    </row>
    <row r="64079" spans="13:13" ht="49.2" customHeight="1">
      <c r="M64079" s="85"/>
    </row>
    <row r="64080" spans="13:13" ht="49.2" customHeight="1">
      <c r="M64080" s="85"/>
    </row>
    <row r="64081" spans="13:13" ht="49.2" customHeight="1">
      <c r="M64081" s="85"/>
    </row>
    <row r="64082" spans="13:13" ht="49.2" customHeight="1">
      <c r="M64082" s="85"/>
    </row>
    <row r="64083" spans="13:13" ht="49.2" customHeight="1">
      <c r="M64083" s="85"/>
    </row>
    <row r="64084" spans="13:13" ht="49.2" customHeight="1">
      <c r="M64084" s="85"/>
    </row>
    <row r="64085" spans="13:13" ht="49.2" customHeight="1">
      <c r="M64085" s="85"/>
    </row>
    <row r="64086" spans="13:13" ht="49.2" customHeight="1">
      <c r="M64086" s="85"/>
    </row>
    <row r="64087" spans="13:13" ht="49.2" customHeight="1">
      <c r="M64087" s="85"/>
    </row>
    <row r="64088" spans="13:13" ht="49.2" customHeight="1">
      <c r="M64088" s="85"/>
    </row>
    <row r="64089" spans="13:13" ht="49.2" customHeight="1">
      <c r="M64089" s="85"/>
    </row>
    <row r="64090" spans="13:13" ht="49.2" customHeight="1">
      <c r="M64090" s="85"/>
    </row>
    <row r="64091" spans="13:13" ht="49.2" customHeight="1">
      <c r="M64091" s="85"/>
    </row>
    <row r="64092" spans="13:13" ht="49.2" customHeight="1">
      <c r="M64092" s="85"/>
    </row>
    <row r="64093" spans="13:13" ht="49.2" customHeight="1">
      <c r="M64093" s="85"/>
    </row>
    <row r="64094" spans="13:13" ht="49.2" customHeight="1">
      <c r="M64094" s="85"/>
    </row>
    <row r="64095" spans="13:13" ht="49.2" customHeight="1">
      <c r="M64095" s="85"/>
    </row>
    <row r="64096" spans="13:13" ht="49.2" customHeight="1">
      <c r="M64096" s="85"/>
    </row>
    <row r="64097" spans="13:13" ht="49.2" customHeight="1">
      <c r="M64097" s="85"/>
    </row>
    <row r="64098" spans="13:13" ht="49.2" customHeight="1">
      <c r="M64098" s="85"/>
    </row>
    <row r="64099" spans="13:13" ht="49.2" customHeight="1">
      <c r="M64099" s="85"/>
    </row>
    <row r="64100" spans="13:13" ht="49.2" customHeight="1">
      <c r="M64100" s="85"/>
    </row>
    <row r="64101" spans="13:13" ht="49.2" customHeight="1">
      <c r="M64101" s="85"/>
    </row>
    <row r="64102" spans="13:13" ht="49.2" customHeight="1">
      <c r="M64102" s="85"/>
    </row>
    <row r="64103" spans="13:13" ht="49.2" customHeight="1">
      <c r="M64103" s="85"/>
    </row>
    <row r="64104" spans="13:13" ht="49.2" customHeight="1">
      <c r="M64104" s="85"/>
    </row>
    <row r="64105" spans="13:13" ht="49.2" customHeight="1">
      <c r="M64105" s="85"/>
    </row>
    <row r="64106" spans="13:13" ht="49.2" customHeight="1">
      <c r="M64106" s="85"/>
    </row>
    <row r="64107" spans="13:13" ht="49.2" customHeight="1">
      <c r="M64107" s="85"/>
    </row>
    <row r="64108" spans="13:13" ht="49.2" customHeight="1">
      <c r="M64108" s="85"/>
    </row>
    <row r="64109" spans="13:13" ht="49.2" customHeight="1">
      <c r="M64109" s="85"/>
    </row>
    <row r="64110" spans="13:13" ht="49.2" customHeight="1">
      <c r="M64110" s="85"/>
    </row>
    <row r="64111" spans="13:13" ht="49.2" customHeight="1">
      <c r="M64111" s="85"/>
    </row>
    <row r="64112" spans="13:13" ht="49.2" customHeight="1">
      <c r="M64112" s="85"/>
    </row>
    <row r="64113" spans="13:13" ht="49.2" customHeight="1">
      <c r="M64113" s="85"/>
    </row>
    <row r="64114" spans="13:13" ht="49.2" customHeight="1">
      <c r="M64114" s="85"/>
    </row>
    <row r="64115" spans="13:13" ht="49.2" customHeight="1">
      <c r="M64115" s="85"/>
    </row>
    <row r="64116" spans="13:13" ht="49.2" customHeight="1">
      <c r="M64116" s="85"/>
    </row>
    <row r="64117" spans="13:13" ht="49.2" customHeight="1">
      <c r="M64117" s="85"/>
    </row>
    <row r="64118" spans="13:13" ht="49.2" customHeight="1">
      <c r="M64118" s="85"/>
    </row>
    <row r="64119" spans="13:13" ht="49.2" customHeight="1">
      <c r="M64119" s="85"/>
    </row>
    <row r="64120" spans="13:13" ht="49.2" customHeight="1">
      <c r="M64120" s="85"/>
    </row>
    <row r="64121" spans="13:13" ht="49.2" customHeight="1">
      <c r="M64121" s="85"/>
    </row>
    <row r="64122" spans="13:13" ht="49.2" customHeight="1">
      <c r="M64122" s="85"/>
    </row>
    <row r="64123" spans="13:13" ht="49.2" customHeight="1">
      <c r="M64123" s="85"/>
    </row>
    <row r="64124" spans="13:13" ht="49.2" customHeight="1">
      <c r="M64124" s="85"/>
    </row>
    <row r="64125" spans="13:13" ht="49.2" customHeight="1">
      <c r="M64125" s="85"/>
    </row>
    <row r="64126" spans="13:13" ht="49.2" customHeight="1">
      <c r="M64126" s="85"/>
    </row>
    <row r="64127" spans="13:13" ht="49.2" customHeight="1">
      <c r="M64127" s="85"/>
    </row>
    <row r="64128" spans="13:13" ht="49.2" customHeight="1">
      <c r="M64128" s="85"/>
    </row>
    <row r="64129" spans="13:13" ht="49.2" customHeight="1">
      <c r="M64129" s="85"/>
    </row>
    <row r="64130" spans="13:13" ht="49.2" customHeight="1">
      <c r="M64130" s="85"/>
    </row>
    <row r="64131" spans="13:13" ht="49.2" customHeight="1">
      <c r="M64131" s="85"/>
    </row>
    <row r="64132" spans="13:13" ht="49.2" customHeight="1">
      <c r="M64132" s="85"/>
    </row>
    <row r="64133" spans="13:13" ht="49.2" customHeight="1">
      <c r="M64133" s="85"/>
    </row>
    <row r="64134" spans="13:13" ht="49.2" customHeight="1">
      <c r="M64134" s="85"/>
    </row>
    <row r="64135" spans="13:13" ht="49.2" customHeight="1">
      <c r="M64135" s="85"/>
    </row>
    <row r="64136" spans="13:13" ht="49.2" customHeight="1">
      <c r="M64136" s="85"/>
    </row>
    <row r="64137" spans="13:13" ht="49.2" customHeight="1">
      <c r="M64137" s="85"/>
    </row>
    <row r="64138" spans="13:13" ht="49.2" customHeight="1">
      <c r="M64138" s="85"/>
    </row>
    <row r="64139" spans="13:13" ht="49.2" customHeight="1">
      <c r="M64139" s="85"/>
    </row>
    <row r="64140" spans="13:13" ht="49.2" customHeight="1">
      <c r="M64140" s="85"/>
    </row>
    <row r="64141" spans="13:13" ht="49.2" customHeight="1">
      <c r="M64141" s="85"/>
    </row>
    <row r="64142" spans="13:13" ht="49.2" customHeight="1">
      <c r="M64142" s="85"/>
    </row>
    <row r="64143" spans="13:13" ht="49.2" customHeight="1">
      <c r="M64143" s="85"/>
    </row>
    <row r="64144" spans="13:13" ht="49.2" customHeight="1">
      <c r="M64144" s="85"/>
    </row>
    <row r="64145" spans="13:13" ht="49.2" customHeight="1">
      <c r="M64145" s="85"/>
    </row>
    <row r="64146" spans="13:13" ht="49.2" customHeight="1">
      <c r="M64146" s="85"/>
    </row>
    <row r="64147" spans="13:13" ht="49.2" customHeight="1">
      <c r="M64147" s="85"/>
    </row>
    <row r="64148" spans="13:13" ht="49.2" customHeight="1">
      <c r="M64148" s="85"/>
    </row>
    <row r="64149" spans="13:13" ht="49.2" customHeight="1">
      <c r="M64149" s="85"/>
    </row>
    <row r="64150" spans="13:13" ht="49.2" customHeight="1">
      <c r="M64150" s="85"/>
    </row>
    <row r="64151" spans="13:13" ht="49.2" customHeight="1">
      <c r="M64151" s="85"/>
    </row>
    <row r="64152" spans="13:13" ht="49.2" customHeight="1">
      <c r="M64152" s="85"/>
    </row>
    <row r="64153" spans="13:13" ht="49.2" customHeight="1">
      <c r="M64153" s="85"/>
    </row>
    <row r="64154" spans="13:13" ht="49.2" customHeight="1">
      <c r="M64154" s="85"/>
    </row>
    <row r="64155" spans="13:13" ht="49.2" customHeight="1">
      <c r="M64155" s="85"/>
    </row>
    <row r="64156" spans="13:13" ht="49.2" customHeight="1">
      <c r="M64156" s="85"/>
    </row>
    <row r="64157" spans="13:13" ht="49.2" customHeight="1">
      <c r="M64157" s="85"/>
    </row>
    <row r="64158" spans="13:13" ht="49.2" customHeight="1">
      <c r="M64158" s="85"/>
    </row>
    <row r="64159" spans="13:13" ht="49.2" customHeight="1">
      <c r="M64159" s="85"/>
    </row>
    <row r="64160" spans="13:13" ht="49.2" customHeight="1">
      <c r="M64160" s="85"/>
    </row>
    <row r="64161" spans="13:13" ht="49.2" customHeight="1">
      <c r="M64161" s="85"/>
    </row>
    <row r="64162" spans="13:13" ht="49.2" customHeight="1">
      <c r="M64162" s="85"/>
    </row>
    <row r="64163" spans="13:13" ht="49.2" customHeight="1">
      <c r="M64163" s="85"/>
    </row>
    <row r="64164" spans="13:13" ht="49.2" customHeight="1">
      <c r="M64164" s="85"/>
    </row>
    <row r="64165" spans="13:13" ht="49.2" customHeight="1">
      <c r="M64165" s="85"/>
    </row>
    <row r="64166" spans="13:13" ht="49.2" customHeight="1">
      <c r="M64166" s="85"/>
    </row>
    <row r="64167" spans="13:13" ht="49.2" customHeight="1">
      <c r="M64167" s="85"/>
    </row>
    <row r="64168" spans="13:13" ht="49.2" customHeight="1">
      <c r="M64168" s="85"/>
    </row>
    <row r="64169" spans="13:13" ht="49.2" customHeight="1">
      <c r="M64169" s="85"/>
    </row>
    <row r="64170" spans="13:13" ht="49.2" customHeight="1">
      <c r="M64170" s="85"/>
    </row>
    <row r="64171" spans="13:13" ht="49.2" customHeight="1">
      <c r="M64171" s="85"/>
    </row>
    <row r="64172" spans="13:13" ht="49.2" customHeight="1">
      <c r="M64172" s="85"/>
    </row>
    <row r="64173" spans="13:13" ht="49.2" customHeight="1">
      <c r="M64173" s="85"/>
    </row>
    <row r="64174" spans="13:13" ht="49.2" customHeight="1">
      <c r="M64174" s="85"/>
    </row>
    <row r="64175" spans="13:13" ht="49.2" customHeight="1">
      <c r="M64175" s="85"/>
    </row>
    <row r="64176" spans="13:13" ht="49.2" customHeight="1">
      <c r="M64176" s="85"/>
    </row>
    <row r="64177" spans="13:13" ht="49.2" customHeight="1">
      <c r="M64177" s="85"/>
    </row>
    <row r="64178" spans="13:13" ht="49.2" customHeight="1">
      <c r="M64178" s="85"/>
    </row>
    <row r="64179" spans="13:13" ht="49.2" customHeight="1">
      <c r="M64179" s="85"/>
    </row>
    <row r="64180" spans="13:13" ht="49.2" customHeight="1">
      <c r="M64180" s="85"/>
    </row>
    <row r="64181" spans="13:13" ht="49.2" customHeight="1">
      <c r="M64181" s="85"/>
    </row>
    <row r="64182" spans="13:13" ht="49.2" customHeight="1">
      <c r="M64182" s="85"/>
    </row>
    <row r="64183" spans="13:13" ht="49.2" customHeight="1">
      <c r="M64183" s="85"/>
    </row>
    <row r="64184" spans="13:13" ht="49.2" customHeight="1">
      <c r="M64184" s="85"/>
    </row>
    <row r="64185" spans="13:13" ht="49.2" customHeight="1">
      <c r="M64185" s="85"/>
    </row>
    <row r="64186" spans="13:13" ht="49.2" customHeight="1">
      <c r="M64186" s="85"/>
    </row>
    <row r="64187" spans="13:13" ht="49.2" customHeight="1">
      <c r="M64187" s="85"/>
    </row>
    <row r="64188" spans="13:13" ht="49.2" customHeight="1">
      <c r="M64188" s="85"/>
    </row>
    <row r="64189" spans="13:13" ht="49.2" customHeight="1">
      <c r="M64189" s="85"/>
    </row>
    <row r="64190" spans="13:13" ht="49.2" customHeight="1">
      <c r="M64190" s="85"/>
    </row>
    <row r="64191" spans="13:13" ht="49.2" customHeight="1">
      <c r="M64191" s="85"/>
    </row>
    <row r="64192" spans="13:13" ht="49.2" customHeight="1">
      <c r="M64192" s="85"/>
    </row>
    <row r="64193" spans="13:13" ht="49.2" customHeight="1">
      <c r="M64193" s="85"/>
    </row>
    <row r="64194" spans="13:13" ht="49.2" customHeight="1">
      <c r="M64194" s="85"/>
    </row>
    <row r="64195" spans="13:13" ht="49.2" customHeight="1">
      <c r="M64195" s="85"/>
    </row>
    <row r="64196" spans="13:13" ht="49.2" customHeight="1">
      <c r="M64196" s="85"/>
    </row>
    <row r="64197" spans="13:13" ht="49.2" customHeight="1">
      <c r="M64197" s="85"/>
    </row>
    <row r="64198" spans="13:13" ht="49.2" customHeight="1">
      <c r="M64198" s="85"/>
    </row>
    <row r="64199" spans="13:13" ht="49.2" customHeight="1">
      <c r="M64199" s="85"/>
    </row>
    <row r="64200" spans="13:13" ht="49.2" customHeight="1">
      <c r="M64200" s="85"/>
    </row>
    <row r="64201" spans="13:13" ht="49.2" customHeight="1">
      <c r="M64201" s="85"/>
    </row>
    <row r="64202" spans="13:13" ht="49.2" customHeight="1">
      <c r="M64202" s="85"/>
    </row>
    <row r="64203" spans="13:13" ht="49.2" customHeight="1">
      <c r="M64203" s="85"/>
    </row>
    <row r="64204" spans="13:13" ht="49.2" customHeight="1">
      <c r="M64204" s="85"/>
    </row>
    <row r="64205" spans="13:13" ht="49.2" customHeight="1">
      <c r="M64205" s="85"/>
    </row>
    <row r="64206" spans="13:13" ht="49.2" customHeight="1">
      <c r="M64206" s="85"/>
    </row>
    <row r="64207" spans="13:13" ht="49.2" customHeight="1">
      <c r="M64207" s="85"/>
    </row>
    <row r="64208" spans="13:13" ht="49.2" customHeight="1">
      <c r="M64208" s="85"/>
    </row>
    <row r="64209" spans="13:13" ht="49.2" customHeight="1">
      <c r="M64209" s="85"/>
    </row>
    <row r="64210" spans="13:13" ht="49.2" customHeight="1">
      <c r="M64210" s="85"/>
    </row>
    <row r="64211" spans="13:13" ht="49.2" customHeight="1">
      <c r="M64211" s="85"/>
    </row>
    <row r="64212" spans="13:13" ht="49.2" customHeight="1">
      <c r="M64212" s="85"/>
    </row>
    <row r="64213" spans="13:13" ht="49.2" customHeight="1">
      <c r="M64213" s="85"/>
    </row>
    <row r="64214" spans="13:13" ht="49.2" customHeight="1">
      <c r="M64214" s="85"/>
    </row>
    <row r="64215" spans="13:13" ht="49.2" customHeight="1">
      <c r="M64215" s="85"/>
    </row>
    <row r="64216" spans="13:13" ht="49.2" customHeight="1">
      <c r="M64216" s="85"/>
    </row>
    <row r="64217" spans="13:13" ht="49.2" customHeight="1">
      <c r="M64217" s="85"/>
    </row>
    <row r="64218" spans="13:13" ht="49.2" customHeight="1">
      <c r="M64218" s="85"/>
    </row>
    <row r="64219" spans="13:13" ht="49.2" customHeight="1">
      <c r="M64219" s="85"/>
    </row>
    <row r="64220" spans="13:13" ht="49.2" customHeight="1">
      <c r="M64220" s="85"/>
    </row>
    <row r="64221" spans="13:13" ht="49.2" customHeight="1">
      <c r="M64221" s="85"/>
    </row>
    <row r="64222" spans="13:13" ht="49.2" customHeight="1">
      <c r="M64222" s="85"/>
    </row>
    <row r="64223" spans="13:13" ht="49.2" customHeight="1">
      <c r="M64223" s="85"/>
    </row>
    <row r="64224" spans="13:13" ht="49.2" customHeight="1">
      <c r="M64224" s="85"/>
    </row>
    <row r="64225" spans="13:13" ht="49.2" customHeight="1">
      <c r="M64225" s="85"/>
    </row>
    <row r="64226" spans="13:13" ht="49.2" customHeight="1">
      <c r="M64226" s="85"/>
    </row>
    <row r="64227" spans="13:13" ht="49.2" customHeight="1">
      <c r="M64227" s="85"/>
    </row>
    <row r="64228" spans="13:13" ht="49.2" customHeight="1">
      <c r="M64228" s="85"/>
    </row>
    <row r="64229" spans="13:13" ht="49.2" customHeight="1">
      <c r="M64229" s="85"/>
    </row>
    <row r="64230" spans="13:13" ht="49.2" customHeight="1">
      <c r="M64230" s="85"/>
    </row>
    <row r="64231" spans="13:13" ht="49.2" customHeight="1">
      <c r="M64231" s="85"/>
    </row>
    <row r="64232" spans="13:13" ht="49.2" customHeight="1">
      <c r="M64232" s="85"/>
    </row>
    <row r="64233" spans="13:13" ht="49.2" customHeight="1">
      <c r="M64233" s="85"/>
    </row>
    <row r="64234" spans="13:13" ht="49.2" customHeight="1">
      <c r="M64234" s="85"/>
    </row>
    <row r="64235" spans="13:13" ht="49.2" customHeight="1">
      <c r="M64235" s="85"/>
    </row>
    <row r="64236" spans="13:13" ht="49.2" customHeight="1">
      <c r="M64236" s="85"/>
    </row>
    <row r="64237" spans="13:13" ht="49.2" customHeight="1">
      <c r="M64237" s="85"/>
    </row>
    <row r="64238" spans="13:13" ht="49.2" customHeight="1">
      <c r="M64238" s="85"/>
    </row>
    <row r="64239" spans="13:13" ht="49.2" customHeight="1">
      <c r="M64239" s="85"/>
    </row>
    <row r="64240" spans="13:13" ht="49.2" customHeight="1">
      <c r="M64240" s="85"/>
    </row>
    <row r="64241" spans="13:13" ht="49.2" customHeight="1">
      <c r="M64241" s="85"/>
    </row>
    <row r="64242" spans="13:13" ht="49.2" customHeight="1">
      <c r="M64242" s="85"/>
    </row>
    <row r="64243" spans="13:13" ht="49.2" customHeight="1">
      <c r="M64243" s="85"/>
    </row>
    <row r="64244" spans="13:13" ht="49.2" customHeight="1">
      <c r="M64244" s="85"/>
    </row>
    <row r="64245" spans="13:13" ht="49.2" customHeight="1">
      <c r="M64245" s="85"/>
    </row>
    <row r="64246" spans="13:13" ht="49.2" customHeight="1">
      <c r="M64246" s="85"/>
    </row>
    <row r="64247" spans="13:13" ht="49.2" customHeight="1">
      <c r="M64247" s="85"/>
    </row>
    <row r="64248" spans="13:13" ht="49.2" customHeight="1">
      <c r="M64248" s="85"/>
    </row>
    <row r="64249" spans="13:13" ht="49.2" customHeight="1">
      <c r="M64249" s="85"/>
    </row>
    <row r="64250" spans="13:13" ht="49.2" customHeight="1">
      <c r="M64250" s="85"/>
    </row>
    <row r="64251" spans="13:13" ht="49.2" customHeight="1">
      <c r="M64251" s="85"/>
    </row>
    <row r="64252" spans="13:13" ht="49.2" customHeight="1">
      <c r="M64252" s="85"/>
    </row>
    <row r="64253" spans="13:13" ht="49.2" customHeight="1">
      <c r="M64253" s="85"/>
    </row>
    <row r="64254" spans="13:13" ht="49.2" customHeight="1">
      <c r="M64254" s="85"/>
    </row>
    <row r="64255" spans="13:13" ht="49.2" customHeight="1">
      <c r="M64255" s="85"/>
    </row>
    <row r="64256" spans="13:13" ht="49.2" customHeight="1">
      <c r="M64256" s="85"/>
    </row>
    <row r="64257" spans="13:13" ht="49.2" customHeight="1">
      <c r="M64257" s="85"/>
    </row>
    <row r="64258" spans="13:13" ht="49.2" customHeight="1">
      <c r="M64258" s="85"/>
    </row>
    <row r="64259" spans="13:13" ht="49.2" customHeight="1">
      <c r="M64259" s="85"/>
    </row>
    <row r="64260" spans="13:13" ht="49.2" customHeight="1">
      <c r="M64260" s="85"/>
    </row>
    <row r="64261" spans="13:13" ht="49.2" customHeight="1">
      <c r="M64261" s="85"/>
    </row>
    <row r="64262" spans="13:13" ht="49.2" customHeight="1">
      <c r="M64262" s="85"/>
    </row>
    <row r="64263" spans="13:13" ht="49.2" customHeight="1">
      <c r="M64263" s="85"/>
    </row>
    <row r="64264" spans="13:13" ht="49.2" customHeight="1">
      <c r="M64264" s="85"/>
    </row>
    <row r="64265" spans="13:13" ht="49.2" customHeight="1">
      <c r="M64265" s="85"/>
    </row>
    <row r="64266" spans="13:13" ht="49.2" customHeight="1">
      <c r="M64266" s="85"/>
    </row>
    <row r="64267" spans="13:13" ht="49.2" customHeight="1">
      <c r="M64267" s="85"/>
    </row>
    <row r="64268" spans="13:13" ht="49.2" customHeight="1">
      <c r="M64268" s="85"/>
    </row>
    <row r="64269" spans="13:13" ht="49.2" customHeight="1">
      <c r="M64269" s="85"/>
    </row>
    <row r="64270" spans="13:13" ht="49.2" customHeight="1">
      <c r="M64270" s="85"/>
    </row>
    <row r="64271" spans="13:13" ht="49.2" customHeight="1">
      <c r="M64271" s="85"/>
    </row>
    <row r="64272" spans="13:13" ht="49.2" customHeight="1">
      <c r="M64272" s="85"/>
    </row>
    <row r="64273" spans="13:13" ht="49.2" customHeight="1">
      <c r="M64273" s="85"/>
    </row>
    <row r="64274" spans="13:13" ht="49.2" customHeight="1">
      <c r="M64274" s="85"/>
    </row>
    <row r="64275" spans="13:13" ht="49.2" customHeight="1">
      <c r="M64275" s="85"/>
    </row>
    <row r="64276" spans="13:13" ht="49.2" customHeight="1">
      <c r="M64276" s="85"/>
    </row>
    <row r="64277" spans="13:13" ht="49.2" customHeight="1">
      <c r="M64277" s="85"/>
    </row>
    <row r="64278" spans="13:13" ht="49.2" customHeight="1">
      <c r="M64278" s="85"/>
    </row>
    <row r="64279" spans="13:13" ht="49.2" customHeight="1">
      <c r="M64279" s="85"/>
    </row>
    <row r="64280" spans="13:13" ht="49.2" customHeight="1">
      <c r="M64280" s="85"/>
    </row>
    <row r="64281" spans="13:13" ht="49.2" customHeight="1">
      <c r="M64281" s="85"/>
    </row>
    <row r="64282" spans="13:13" ht="49.2" customHeight="1">
      <c r="M64282" s="85"/>
    </row>
    <row r="64283" spans="13:13" ht="49.2" customHeight="1">
      <c r="M64283" s="85"/>
    </row>
    <row r="64284" spans="13:13" ht="49.2" customHeight="1">
      <c r="M64284" s="85"/>
    </row>
    <row r="64285" spans="13:13" ht="49.2" customHeight="1">
      <c r="M64285" s="85"/>
    </row>
    <row r="64286" spans="13:13" ht="49.2" customHeight="1">
      <c r="M64286" s="85"/>
    </row>
    <row r="64287" spans="13:13" ht="49.2" customHeight="1">
      <c r="M64287" s="85"/>
    </row>
    <row r="64288" spans="13:13" ht="49.2" customHeight="1">
      <c r="M64288" s="85"/>
    </row>
    <row r="64289" spans="13:13" ht="49.2" customHeight="1">
      <c r="M64289" s="85"/>
    </row>
    <row r="64290" spans="13:13" ht="49.2" customHeight="1">
      <c r="M64290" s="85"/>
    </row>
    <row r="64291" spans="13:13" ht="49.2" customHeight="1">
      <c r="M64291" s="85"/>
    </row>
    <row r="64292" spans="13:13" ht="49.2" customHeight="1">
      <c r="M64292" s="85"/>
    </row>
    <row r="64293" spans="13:13" ht="49.2" customHeight="1">
      <c r="M64293" s="85"/>
    </row>
    <row r="64294" spans="13:13" ht="49.2" customHeight="1">
      <c r="M64294" s="85"/>
    </row>
    <row r="64295" spans="13:13" ht="49.2" customHeight="1">
      <c r="M64295" s="85"/>
    </row>
    <row r="64296" spans="13:13" ht="49.2" customHeight="1">
      <c r="M64296" s="85"/>
    </row>
    <row r="64297" spans="13:13" ht="49.2" customHeight="1">
      <c r="M64297" s="85"/>
    </row>
    <row r="64298" spans="13:13" ht="49.2" customHeight="1">
      <c r="M64298" s="85"/>
    </row>
    <row r="64299" spans="13:13" ht="49.2" customHeight="1">
      <c r="M64299" s="85"/>
    </row>
    <row r="64300" spans="13:13" ht="49.2" customHeight="1">
      <c r="M64300" s="85"/>
    </row>
    <row r="64301" spans="13:13" ht="49.2" customHeight="1">
      <c r="M64301" s="85"/>
    </row>
    <row r="64302" spans="13:13" ht="49.2" customHeight="1">
      <c r="M64302" s="85"/>
    </row>
    <row r="64303" spans="13:13" ht="49.2" customHeight="1">
      <c r="M64303" s="85"/>
    </row>
    <row r="64304" spans="13:13" ht="49.2" customHeight="1">
      <c r="M64304" s="85"/>
    </row>
    <row r="64305" spans="13:13" ht="49.2" customHeight="1">
      <c r="M64305" s="85"/>
    </row>
    <row r="64306" spans="13:13" ht="49.2" customHeight="1">
      <c r="M64306" s="85"/>
    </row>
    <row r="64307" spans="13:13" ht="49.2" customHeight="1">
      <c r="M64307" s="85"/>
    </row>
    <row r="64308" spans="13:13" ht="49.2" customHeight="1">
      <c r="M64308" s="85"/>
    </row>
    <row r="64309" spans="13:13" ht="49.2" customHeight="1">
      <c r="M64309" s="85"/>
    </row>
    <row r="64310" spans="13:13" ht="49.2" customHeight="1">
      <c r="M64310" s="85"/>
    </row>
    <row r="64311" spans="13:13" ht="49.2" customHeight="1">
      <c r="M64311" s="85"/>
    </row>
    <row r="64312" spans="13:13" ht="49.2" customHeight="1">
      <c r="M64312" s="85"/>
    </row>
    <row r="64313" spans="13:13" ht="49.2" customHeight="1">
      <c r="M64313" s="85"/>
    </row>
    <row r="64314" spans="13:13" ht="49.2" customHeight="1">
      <c r="M64314" s="85"/>
    </row>
    <row r="64315" spans="13:13" ht="49.2" customHeight="1">
      <c r="M64315" s="85"/>
    </row>
    <row r="64316" spans="13:13" ht="49.2" customHeight="1">
      <c r="M64316" s="85"/>
    </row>
    <row r="64317" spans="13:13" ht="49.2" customHeight="1">
      <c r="M64317" s="85"/>
    </row>
    <row r="64318" spans="13:13" ht="49.2" customHeight="1">
      <c r="M64318" s="85"/>
    </row>
    <row r="64319" spans="13:13" ht="49.2" customHeight="1">
      <c r="M64319" s="85"/>
    </row>
    <row r="64320" spans="13:13" ht="49.2" customHeight="1">
      <c r="M64320" s="85"/>
    </row>
    <row r="64321" spans="13:13" ht="49.2" customHeight="1">
      <c r="M64321" s="85"/>
    </row>
    <row r="64322" spans="13:13" ht="49.2" customHeight="1">
      <c r="M64322" s="85"/>
    </row>
    <row r="64323" spans="13:13" ht="49.2" customHeight="1">
      <c r="M64323" s="85"/>
    </row>
    <row r="64324" spans="13:13" ht="49.2" customHeight="1">
      <c r="M64324" s="85"/>
    </row>
    <row r="64325" spans="13:13" ht="49.2" customHeight="1">
      <c r="M64325" s="85"/>
    </row>
    <row r="64326" spans="13:13" ht="49.2" customHeight="1">
      <c r="M64326" s="85"/>
    </row>
    <row r="64327" spans="13:13" ht="49.2" customHeight="1">
      <c r="M64327" s="85"/>
    </row>
    <row r="64328" spans="13:13" ht="49.2" customHeight="1">
      <c r="M64328" s="85"/>
    </row>
    <row r="64329" spans="13:13" ht="49.2" customHeight="1">
      <c r="M64329" s="85"/>
    </row>
    <row r="64330" spans="13:13" ht="49.2" customHeight="1">
      <c r="M64330" s="85"/>
    </row>
    <row r="64331" spans="13:13" ht="49.2" customHeight="1">
      <c r="M64331" s="85"/>
    </row>
    <row r="64332" spans="13:13" ht="49.2" customHeight="1">
      <c r="M64332" s="85"/>
    </row>
    <row r="64333" spans="13:13" ht="49.2" customHeight="1">
      <c r="M64333" s="85"/>
    </row>
    <row r="64334" spans="13:13" ht="49.2" customHeight="1">
      <c r="M64334" s="85"/>
    </row>
    <row r="64335" spans="13:13" ht="49.2" customHeight="1">
      <c r="M64335" s="85"/>
    </row>
    <row r="64336" spans="13:13" ht="49.2" customHeight="1">
      <c r="M64336" s="85"/>
    </row>
    <row r="64337" spans="13:13" ht="49.2" customHeight="1">
      <c r="M64337" s="85"/>
    </row>
    <row r="64338" spans="13:13" ht="49.2" customHeight="1">
      <c r="M64338" s="85"/>
    </row>
    <row r="64339" spans="13:13" ht="49.2" customHeight="1">
      <c r="M64339" s="85"/>
    </row>
    <row r="64340" spans="13:13" ht="49.2" customHeight="1">
      <c r="M64340" s="85"/>
    </row>
    <row r="64341" spans="13:13" ht="49.2" customHeight="1">
      <c r="M64341" s="85"/>
    </row>
    <row r="64342" spans="13:13" ht="49.2" customHeight="1">
      <c r="M64342" s="85"/>
    </row>
    <row r="64343" spans="13:13" ht="49.2" customHeight="1">
      <c r="M64343" s="85"/>
    </row>
    <row r="64344" spans="13:13" ht="49.2" customHeight="1">
      <c r="M64344" s="85"/>
    </row>
    <row r="64345" spans="13:13" ht="49.2" customHeight="1">
      <c r="M64345" s="85"/>
    </row>
    <row r="64346" spans="13:13" ht="49.2" customHeight="1">
      <c r="M64346" s="85"/>
    </row>
    <row r="64347" spans="13:13" ht="49.2" customHeight="1">
      <c r="M64347" s="85"/>
    </row>
    <row r="64348" spans="13:13" ht="49.2" customHeight="1">
      <c r="M64348" s="85"/>
    </row>
    <row r="64349" spans="13:13" ht="49.2" customHeight="1">
      <c r="M64349" s="85"/>
    </row>
    <row r="64350" spans="13:13" ht="49.2" customHeight="1">
      <c r="M64350" s="85"/>
    </row>
    <row r="64351" spans="13:13" ht="49.2" customHeight="1">
      <c r="M64351" s="85"/>
    </row>
    <row r="64352" spans="13:13" ht="49.2" customHeight="1">
      <c r="M64352" s="85"/>
    </row>
    <row r="64353" spans="13:13" ht="49.2" customHeight="1">
      <c r="M64353" s="85"/>
    </row>
    <row r="64354" spans="13:13" ht="49.2" customHeight="1">
      <c r="M64354" s="85"/>
    </row>
    <row r="64355" spans="13:13" ht="49.2" customHeight="1">
      <c r="M64355" s="85"/>
    </row>
    <row r="64356" spans="13:13" ht="49.2" customHeight="1">
      <c r="M64356" s="85"/>
    </row>
    <row r="64357" spans="13:13" ht="49.2" customHeight="1">
      <c r="M64357" s="85"/>
    </row>
    <row r="64358" spans="13:13" ht="49.2" customHeight="1">
      <c r="M64358" s="85"/>
    </row>
    <row r="64359" spans="13:13" ht="49.2" customHeight="1">
      <c r="M64359" s="85"/>
    </row>
    <row r="64360" spans="13:13" ht="49.2" customHeight="1">
      <c r="M64360" s="85"/>
    </row>
    <row r="64361" spans="13:13" ht="49.2" customHeight="1">
      <c r="M64361" s="85"/>
    </row>
    <row r="64362" spans="13:13" ht="49.2" customHeight="1">
      <c r="M64362" s="85"/>
    </row>
    <row r="64363" spans="13:13" ht="49.2" customHeight="1">
      <c r="M64363" s="85"/>
    </row>
    <row r="64364" spans="13:13" ht="49.2" customHeight="1">
      <c r="M64364" s="85"/>
    </row>
    <row r="64365" spans="13:13" ht="49.2" customHeight="1">
      <c r="M64365" s="85"/>
    </row>
    <row r="64366" spans="13:13" ht="49.2" customHeight="1">
      <c r="M64366" s="85"/>
    </row>
    <row r="64367" spans="13:13" ht="49.2" customHeight="1">
      <c r="M64367" s="85"/>
    </row>
    <row r="64368" spans="13:13" ht="49.2" customHeight="1">
      <c r="M64368" s="85"/>
    </row>
    <row r="64369" spans="13:13" ht="49.2" customHeight="1">
      <c r="M64369" s="85"/>
    </row>
    <row r="64370" spans="13:13" ht="49.2" customHeight="1">
      <c r="M64370" s="85"/>
    </row>
    <row r="64371" spans="13:13" ht="49.2" customHeight="1">
      <c r="M64371" s="85"/>
    </row>
    <row r="64372" spans="13:13" ht="49.2" customHeight="1">
      <c r="M64372" s="85"/>
    </row>
    <row r="64373" spans="13:13" ht="49.2" customHeight="1">
      <c r="M64373" s="85"/>
    </row>
    <row r="64374" spans="13:13" ht="49.2" customHeight="1">
      <c r="M64374" s="85"/>
    </row>
    <row r="64375" spans="13:13" ht="49.2" customHeight="1">
      <c r="M64375" s="85"/>
    </row>
    <row r="64376" spans="13:13" ht="49.2" customHeight="1">
      <c r="M64376" s="85"/>
    </row>
    <row r="64377" spans="13:13" ht="49.2" customHeight="1">
      <c r="M64377" s="85"/>
    </row>
    <row r="64378" spans="13:13" ht="49.2" customHeight="1">
      <c r="M64378" s="85"/>
    </row>
    <row r="64379" spans="13:13" ht="49.2" customHeight="1">
      <c r="M64379" s="85"/>
    </row>
    <row r="64380" spans="13:13" ht="49.2" customHeight="1">
      <c r="M64380" s="85"/>
    </row>
    <row r="64381" spans="13:13" ht="49.2" customHeight="1">
      <c r="M64381" s="85"/>
    </row>
    <row r="64382" spans="13:13" ht="49.2" customHeight="1">
      <c r="M64382" s="85"/>
    </row>
    <row r="64383" spans="13:13" ht="49.2" customHeight="1">
      <c r="M64383" s="85"/>
    </row>
    <row r="64384" spans="13:13" ht="49.2" customHeight="1">
      <c r="M64384" s="85"/>
    </row>
    <row r="64385" spans="13:13" ht="49.2" customHeight="1">
      <c r="M64385" s="85"/>
    </row>
    <row r="64386" spans="13:13" ht="49.2" customHeight="1">
      <c r="M64386" s="85"/>
    </row>
    <row r="64387" spans="13:13" ht="49.2" customHeight="1">
      <c r="M64387" s="85"/>
    </row>
    <row r="64388" spans="13:13" ht="49.2" customHeight="1">
      <c r="M64388" s="85"/>
    </row>
    <row r="64389" spans="13:13" ht="49.2" customHeight="1">
      <c r="M64389" s="85"/>
    </row>
    <row r="64390" spans="13:13" ht="49.2" customHeight="1">
      <c r="M64390" s="85"/>
    </row>
    <row r="64391" spans="13:13" ht="49.2" customHeight="1">
      <c r="M64391" s="85"/>
    </row>
    <row r="64392" spans="13:13" ht="49.2" customHeight="1">
      <c r="M64392" s="85"/>
    </row>
    <row r="64393" spans="13:13" ht="49.2" customHeight="1">
      <c r="M64393" s="85"/>
    </row>
    <row r="64394" spans="13:13" ht="49.2" customHeight="1">
      <c r="M64394" s="85"/>
    </row>
    <row r="64395" spans="13:13" ht="49.2" customHeight="1">
      <c r="M64395" s="85"/>
    </row>
    <row r="64396" spans="13:13" ht="49.2" customHeight="1">
      <c r="M64396" s="85"/>
    </row>
    <row r="64397" spans="13:13" ht="49.2" customHeight="1">
      <c r="M64397" s="85"/>
    </row>
    <row r="64398" spans="13:13" ht="49.2" customHeight="1">
      <c r="M64398" s="85"/>
    </row>
    <row r="64399" spans="13:13" ht="49.2" customHeight="1">
      <c r="M64399" s="85"/>
    </row>
    <row r="64400" spans="13:13" ht="49.2" customHeight="1">
      <c r="M64400" s="85"/>
    </row>
    <row r="64401" spans="13:13" ht="49.2" customHeight="1">
      <c r="M64401" s="85"/>
    </row>
    <row r="64402" spans="13:13" ht="49.2" customHeight="1">
      <c r="M64402" s="85"/>
    </row>
    <row r="64403" spans="13:13" ht="49.2" customHeight="1">
      <c r="M64403" s="85"/>
    </row>
    <row r="64404" spans="13:13" ht="49.2" customHeight="1">
      <c r="M64404" s="85"/>
    </row>
    <row r="64405" spans="13:13" ht="49.2" customHeight="1">
      <c r="M64405" s="85"/>
    </row>
    <row r="64406" spans="13:13" ht="49.2" customHeight="1">
      <c r="M64406" s="85"/>
    </row>
    <row r="64407" spans="13:13" ht="49.2" customHeight="1">
      <c r="M64407" s="85"/>
    </row>
    <row r="64408" spans="13:13" ht="49.2" customHeight="1">
      <c r="M64408" s="85"/>
    </row>
    <row r="64409" spans="13:13" ht="49.2" customHeight="1">
      <c r="M64409" s="85"/>
    </row>
    <row r="64410" spans="13:13" ht="49.2" customHeight="1">
      <c r="M64410" s="85"/>
    </row>
    <row r="64411" spans="13:13" ht="49.2" customHeight="1">
      <c r="M64411" s="85"/>
    </row>
    <row r="64412" spans="13:13" ht="49.2" customHeight="1">
      <c r="M64412" s="85"/>
    </row>
    <row r="64413" spans="13:13" ht="49.2" customHeight="1">
      <c r="M64413" s="85"/>
    </row>
    <row r="64414" spans="13:13" ht="49.2" customHeight="1">
      <c r="M64414" s="85"/>
    </row>
    <row r="64415" spans="13:13" ht="49.2" customHeight="1">
      <c r="M64415" s="85"/>
    </row>
    <row r="64416" spans="13:13" ht="49.2" customHeight="1">
      <c r="M64416" s="85"/>
    </row>
    <row r="64417" spans="13:13" ht="49.2" customHeight="1">
      <c r="M64417" s="85"/>
    </row>
    <row r="64418" spans="13:13" ht="49.2" customHeight="1">
      <c r="M64418" s="85"/>
    </row>
    <row r="64419" spans="13:13" ht="49.2" customHeight="1">
      <c r="M64419" s="85"/>
    </row>
    <row r="64420" spans="13:13" ht="49.2" customHeight="1">
      <c r="M64420" s="85"/>
    </row>
    <row r="64421" spans="13:13" ht="49.2" customHeight="1">
      <c r="M64421" s="85"/>
    </row>
    <row r="64422" spans="13:13" ht="49.2" customHeight="1">
      <c r="M64422" s="85"/>
    </row>
    <row r="64423" spans="13:13" ht="49.2" customHeight="1">
      <c r="M64423" s="85"/>
    </row>
    <row r="64424" spans="13:13" ht="49.2" customHeight="1">
      <c r="M64424" s="85"/>
    </row>
    <row r="64425" spans="13:13" ht="49.2" customHeight="1">
      <c r="M64425" s="85"/>
    </row>
    <row r="64426" spans="13:13" ht="49.2" customHeight="1">
      <c r="M64426" s="85"/>
    </row>
    <row r="64427" spans="13:13" ht="49.2" customHeight="1">
      <c r="M64427" s="85"/>
    </row>
    <row r="64428" spans="13:13" ht="49.2" customHeight="1">
      <c r="M64428" s="85"/>
    </row>
    <row r="64429" spans="13:13" ht="49.2" customHeight="1">
      <c r="M64429" s="85"/>
    </row>
    <row r="64430" spans="13:13" ht="49.2" customHeight="1">
      <c r="M64430" s="85"/>
    </row>
    <row r="64431" spans="13:13" ht="49.2" customHeight="1">
      <c r="M64431" s="85"/>
    </row>
    <row r="64432" spans="13:13" ht="49.2" customHeight="1">
      <c r="M64432" s="85"/>
    </row>
    <row r="64433" spans="13:13" ht="49.2" customHeight="1">
      <c r="M64433" s="85"/>
    </row>
    <row r="64434" spans="13:13" ht="49.2" customHeight="1">
      <c r="M64434" s="85"/>
    </row>
    <row r="64435" spans="13:13" ht="49.2" customHeight="1">
      <c r="M64435" s="85"/>
    </row>
    <row r="64436" spans="13:13" ht="49.2" customHeight="1">
      <c r="M64436" s="85"/>
    </row>
    <row r="64437" spans="13:13" ht="49.2" customHeight="1">
      <c r="M64437" s="85"/>
    </row>
    <row r="64438" spans="13:13" ht="49.2" customHeight="1">
      <c r="M64438" s="85"/>
    </row>
    <row r="64439" spans="13:13" ht="49.2" customHeight="1">
      <c r="M64439" s="85"/>
    </row>
    <row r="64440" spans="13:13" ht="49.2" customHeight="1">
      <c r="M64440" s="85"/>
    </row>
    <row r="64441" spans="13:13" ht="49.2" customHeight="1">
      <c r="M64441" s="85"/>
    </row>
    <row r="64442" spans="13:13" ht="49.2" customHeight="1">
      <c r="M64442" s="85"/>
    </row>
    <row r="64443" spans="13:13" ht="49.2" customHeight="1">
      <c r="M64443" s="85"/>
    </row>
    <row r="64444" spans="13:13" ht="49.2" customHeight="1">
      <c r="M64444" s="85"/>
    </row>
    <row r="64445" spans="13:13" ht="49.2" customHeight="1">
      <c r="M64445" s="85"/>
    </row>
    <row r="64446" spans="13:13" ht="49.2" customHeight="1">
      <c r="M64446" s="85"/>
    </row>
    <row r="64447" spans="13:13" ht="49.2" customHeight="1">
      <c r="M64447" s="85"/>
    </row>
    <row r="64448" spans="13:13" ht="49.2" customHeight="1">
      <c r="M64448" s="85"/>
    </row>
    <row r="64449" spans="13:13" ht="49.2" customHeight="1">
      <c r="M64449" s="85"/>
    </row>
    <row r="64450" spans="13:13" ht="49.2" customHeight="1">
      <c r="M64450" s="85"/>
    </row>
    <row r="64451" spans="13:13" ht="49.2" customHeight="1">
      <c r="M64451" s="85"/>
    </row>
    <row r="64452" spans="13:13" ht="49.2" customHeight="1">
      <c r="M64452" s="85"/>
    </row>
    <row r="64453" spans="13:13" ht="49.2" customHeight="1">
      <c r="M64453" s="85"/>
    </row>
    <row r="64454" spans="13:13" ht="49.2" customHeight="1">
      <c r="M64454" s="85"/>
    </row>
    <row r="64455" spans="13:13" ht="49.2" customHeight="1">
      <c r="M64455" s="85"/>
    </row>
    <row r="64456" spans="13:13" ht="49.2" customHeight="1">
      <c r="M64456" s="85"/>
    </row>
    <row r="64457" spans="13:13" ht="49.2" customHeight="1">
      <c r="M64457" s="85"/>
    </row>
    <row r="64458" spans="13:13" ht="49.2" customHeight="1">
      <c r="M64458" s="85"/>
    </row>
    <row r="64459" spans="13:13" ht="49.2" customHeight="1">
      <c r="M64459" s="85"/>
    </row>
    <row r="64460" spans="13:13" ht="49.2" customHeight="1">
      <c r="M64460" s="85"/>
    </row>
    <row r="64461" spans="13:13" ht="49.2" customHeight="1">
      <c r="M64461" s="85"/>
    </row>
    <row r="64462" spans="13:13" ht="49.2" customHeight="1">
      <c r="M64462" s="85"/>
    </row>
    <row r="64463" spans="13:13" ht="49.2" customHeight="1">
      <c r="M64463" s="85"/>
    </row>
    <row r="64464" spans="13:13" ht="49.2" customHeight="1">
      <c r="M64464" s="85"/>
    </row>
    <row r="64465" spans="13:13" ht="49.2" customHeight="1">
      <c r="M64465" s="85"/>
    </row>
    <row r="64466" spans="13:13" ht="49.2" customHeight="1">
      <c r="M64466" s="85"/>
    </row>
    <row r="64467" spans="13:13" ht="49.2" customHeight="1">
      <c r="M64467" s="85"/>
    </row>
    <row r="64468" spans="13:13" ht="49.2" customHeight="1">
      <c r="M64468" s="85"/>
    </row>
    <row r="64469" spans="13:13" ht="49.2" customHeight="1">
      <c r="M64469" s="85"/>
    </row>
    <row r="64470" spans="13:13" ht="49.2" customHeight="1">
      <c r="M64470" s="85"/>
    </row>
    <row r="64471" spans="13:13" ht="49.2" customHeight="1">
      <c r="M64471" s="85"/>
    </row>
    <row r="64472" spans="13:13" ht="49.2" customHeight="1">
      <c r="M64472" s="85"/>
    </row>
    <row r="64473" spans="13:13" ht="49.2" customHeight="1">
      <c r="M64473" s="85"/>
    </row>
    <row r="64474" spans="13:13" ht="49.2" customHeight="1">
      <c r="M64474" s="85"/>
    </row>
    <row r="64475" spans="13:13" ht="49.2" customHeight="1">
      <c r="M64475" s="85"/>
    </row>
    <row r="64476" spans="13:13" ht="49.2" customHeight="1">
      <c r="M64476" s="85"/>
    </row>
    <row r="64477" spans="13:13" ht="49.2" customHeight="1">
      <c r="M64477" s="85"/>
    </row>
    <row r="64478" spans="13:13" ht="49.2" customHeight="1">
      <c r="M64478" s="85"/>
    </row>
    <row r="64479" spans="13:13" ht="49.2" customHeight="1">
      <c r="M64479" s="85"/>
    </row>
    <row r="64480" spans="13:13" ht="49.2" customHeight="1">
      <c r="M64480" s="85"/>
    </row>
    <row r="64481" spans="13:13" ht="49.2" customHeight="1">
      <c r="M64481" s="85"/>
    </row>
    <row r="64482" spans="13:13" ht="49.2" customHeight="1">
      <c r="M64482" s="85"/>
    </row>
    <row r="64483" spans="13:13" ht="49.2" customHeight="1">
      <c r="M64483" s="85"/>
    </row>
    <row r="64484" spans="13:13" ht="49.2" customHeight="1">
      <c r="M64484" s="85"/>
    </row>
    <row r="64485" spans="13:13" ht="49.2" customHeight="1">
      <c r="M64485" s="85"/>
    </row>
    <row r="64486" spans="13:13" ht="49.2" customHeight="1">
      <c r="M64486" s="85"/>
    </row>
    <row r="64487" spans="13:13" ht="49.2" customHeight="1">
      <c r="M64487" s="85"/>
    </row>
    <row r="64488" spans="13:13" ht="49.2" customHeight="1">
      <c r="M64488" s="85"/>
    </row>
    <row r="64489" spans="13:13" ht="49.2" customHeight="1">
      <c r="M64489" s="85"/>
    </row>
    <row r="64490" spans="13:13" ht="49.2" customHeight="1">
      <c r="M64490" s="85"/>
    </row>
    <row r="64491" spans="13:13" ht="49.2" customHeight="1">
      <c r="M64491" s="85"/>
    </row>
    <row r="64492" spans="13:13" ht="49.2" customHeight="1">
      <c r="M64492" s="85"/>
    </row>
    <row r="64493" spans="13:13" ht="49.2" customHeight="1">
      <c r="M64493" s="85"/>
    </row>
    <row r="64494" spans="13:13" ht="49.2" customHeight="1">
      <c r="M64494" s="85"/>
    </row>
    <row r="64495" spans="13:13" ht="49.2" customHeight="1">
      <c r="M64495" s="85"/>
    </row>
    <row r="64496" spans="13:13" ht="49.2" customHeight="1">
      <c r="M64496" s="85"/>
    </row>
    <row r="64497" spans="13:13" ht="49.2" customHeight="1">
      <c r="M64497" s="85"/>
    </row>
    <row r="64498" spans="13:13" ht="49.2" customHeight="1">
      <c r="M64498" s="85"/>
    </row>
    <row r="64499" spans="13:13" ht="49.2" customHeight="1">
      <c r="M64499" s="85"/>
    </row>
    <row r="64500" spans="13:13" ht="49.2" customHeight="1">
      <c r="M64500" s="85"/>
    </row>
    <row r="64501" spans="13:13" ht="49.2" customHeight="1">
      <c r="M64501" s="85"/>
    </row>
    <row r="64502" spans="13:13" ht="49.2" customHeight="1">
      <c r="M64502" s="85"/>
    </row>
    <row r="64503" spans="13:13" ht="49.2" customHeight="1">
      <c r="M64503" s="85"/>
    </row>
    <row r="64504" spans="13:13" ht="49.2" customHeight="1">
      <c r="M64504" s="85"/>
    </row>
    <row r="64505" spans="13:13" ht="49.2" customHeight="1">
      <c r="M64505" s="85"/>
    </row>
    <row r="64506" spans="13:13" ht="49.2" customHeight="1">
      <c r="M64506" s="85"/>
    </row>
    <row r="64507" spans="13:13" ht="49.2" customHeight="1">
      <c r="M64507" s="85"/>
    </row>
    <row r="64508" spans="13:13" ht="49.2" customHeight="1">
      <c r="M64508" s="85"/>
    </row>
    <row r="64509" spans="13:13" ht="49.2" customHeight="1">
      <c r="M64509" s="85"/>
    </row>
    <row r="64510" spans="13:13" ht="49.2" customHeight="1">
      <c r="M64510" s="85"/>
    </row>
    <row r="64511" spans="13:13" ht="49.2" customHeight="1">
      <c r="M64511" s="85"/>
    </row>
    <row r="64512" spans="13:13" ht="49.2" customHeight="1">
      <c r="M64512" s="85"/>
    </row>
    <row r="64513" spans="13:13" ht="49.2" customHeight="1">
      <c r="M64513" s="85"/>
    </row>
    <row r="64514" spans="13:13" ht="49.2" customHeight="1">
      <c r="M64514" s="85"/>
    </row>
    <row r="64515" spans="13:13" ht="49.2" customHeight="1">
      <c r="M64515" s="85"/>
    </row>
    <row r="64516" spans="13:13" ht="49.2" customHeight="1">
      <c r="M64516" s="85"/>
    </row>
    <row r="64517" spans="13:13" ht="49.2" customHeight="1">
      <c r="M64517" s="85"/>
    </row>
    <row r="64518" spans="13:13" ht="49.2" customHeight="1">
      <c r="M64518" s="85"/>
    </row>
    <row r="64519" spans="13:13" ht="49.2" customHeight="1">
      <c r="M64519" s="85"/>
    </row>
    <row r="64520" spans="13:13" ht="49.2" customHeight="1">
      <c r="M64520" s="85"/>
    </row>
    <row r="64521" spans="13:13" ht="49.2" customHeight="1">
      <c r="M64521" s="85"/>
    </row>
    <row r="64522" spans="13:13" ht="49.2" customHeight="1">
      <c r="M64522" s="85"/>
    </row>
    <row r="64523" spans="13:13" ht="49.2" customHeight="1">
      <c r="M64523" s="85"/>
    </row>
    <row r="64524" spans="13:13" ht="49.2" customHeight="1">
      <c r="M64524" s="85"/>
    </row>
    <row r="64525" spans="13:13" ht="49.2" customHeight="1">
      <c r="M64525" s="85"/>
    </row>
    <row r="64526" spans="13:13" ht="49.2" customHeight="1">
      <c r="M64526" s="85"/>
    </row>
    <row r="64527" spans="13:13" ht="49.2" customHeight="1">
      <c r="M64527" s="85"/>
    </row>
    <row r="64528" spans="13:13" ht="49.2" customHeight="1">
      <c r="M64528" s="85"/>
    </row>
    <row r="64529" spans="13:13" ht="49.2" customHeight="1">
      <c r="M64529" s="85"/>
    </row>
    <row r="64530" spans="13:13" ht="49.2" customHeight="1">
      <c r="M64530" s="85"/>
    </row>
    <row r="64531" spans="13:13" ht="49.2" customHeight="1">
      <c r="M64531" s="85"/>
    </row>
    <row r="64532" spans="13:13" ht="49.2" customHeight="1">
      <c r="M64532" s="85"/>
    </row>
    <row r="64533" spans="13:13" ht="49.2" customHeight="1">
      <c r="M64533" s="85"/>
    </row>
    <row r="64534" spans="13:13" ht="49.2" customHeight="1">
      <c r="M64534" s="85"/>
    </row>
    <row r="64535" spans="13:13" ht="49.2" customHeight="1">
      <c r="M64535" s="85"/>
    </row>
    <row r="64536" spans="13:13" ht="49.2" customHeight="1">
      <c r="M64536" s="85"/>
    </row>
    <row r="64537" spans="13:13" ht="49.2" customHeight="1">
      <c r="M64537" s="85"/>
    </row>
    <row r="64538" spans="13:13" ht="49.2" customHeight="1">
      <c r="M64538" s="85"/>
    </row>
    <row r="64539" spans="13:13" ht="49.2" customHeight="1">
      <c r="M64539" s="85"/>
    </row>
    <row r="64540" spans="13:13" ht="49.2" customHeight="1">
      <c r="M64540" s="85"/>
    </row>
    <row r="64541" spans="13:13" ht="49.2" customHeight="1">
      <c r="M64541" s="85"/>
    </row>
    <row r="64542" spans="13:13" ht="49.2" customHeight="1">
      <c r="M64542" s="85"/>
    </row>
    <row r="64543" spans="13:13" ht="49.2" customHeight="1">
      <c r="M64543" s="85"/>
    </row>
    <row r="64544" spans="13:13" ht="49.2" customHeight="1">
      <c r="M64544" s="85"/>
    </row>
    <row r="64545" spans="13:13" ht="49.2" customHeight="1">
      <c r="M64545" s="85"/>
    </row>
    <row r="64546" spans="13:13" ht="49.2" customHeight="1">
      <c r="M64546" s="85"/>
    </row>
    <row r="64547" spans="13:13" ht="49.2" customHeight="1">
      <c r="M64547" s="85"/>
    </row>
    <row r="64548" spans="13:13" ht="49.2" customHeight="1">
      <c r="M64548" s="85"/>
    </row>
    <row r="64549" spans="13:13" ht="49.2" customHeight="1">
      <c r="M64549" s="85"/>
    </row>
    <row r="64550" spans="13:13" ht="49.2" customHeight="1">
      <c r="M64550" s="85"/>
    </row>
    <row r="64551" spans="13:13" ht="49.2" customHeight="1">
      <c r="M64551" s="85"/>
    </row>
    <row r="64552" spans="13:13" ht="49.2" customHeight="1">
      <c r="M64552" s="85"/>
    </row>
    <row r="64553" spans="13:13" ht="49.2" customHeight="1">
      <c r="M64553" s="85"/>
    </row>
    <row r="64554" spans="13:13" ht="49.2" customHeight="1">
      <c r="M64554" s="85"/>
    </row>
    <row r="64555" spans="13:13" ht="49.2" customHeight="1">
      <c r="M64555" s="85"/>
    </row>
    <row r="64556" spans="13:13" ht="49.2" customHeight="1">
      <c r="M64556" s="85"/>
    </row>
    <row r="64557" spans="13:13" ht="49.2" customHeight="1">
      <c r="M64557" s="85"/>
    </row>
    <row r="64558" spans="13:13" ht="49.2" customHeight="1">
      <c r="M64558" s="85"/>
    </row>
    <row r="64559" spans="13:13" ht="49.2" customHeight="1">
      <c r="M64559" s="85"/>
    </row>
    <row r="64560" spans="13:13" ht="49.2" customHeight="1">
      <c r="M64560" s="85"/>
    </row>
    <row r="64561" spans="13:13" ht="49.2" customHeight="1">
      <c r="M64561" s="85"/>
    </row>
    <row r="64562" spans="13:13" ht="49.2" customHeight="1">
      <c r="M64562" s="85"/>
    </row>
    <row r="64563" spans="13:13" ht="49.2" customHeight="1">
      <c r="M64563" s="85"/>
    </row>
    <row r="64564" spans="13:13" ht="49.2" customHeight="1">
      <c r="M64564" s="85"/>
    </row>
    <row r="64565" spans="13:13" ht="49.2" customHeight="1">
      <c r="M64565" s="85"/>
    </row>
    <row r="64566" spans="13:13" ht="49.2" customHeight="1">
      <c r="M64566" s="85"/>
    </row>
    <row r="64567" spans="13:13" ht="49.2" customHeight="1">
      <c r="M64567" s="85"/>
    </row>
    <row r="64568" spans="13:13" ht="49.2" customHeight="1">
      <c r="M64568" s="85"/>
    </row>
    <row r="64569" spans="13:13" ht="49.2" customHeight="1">
      <c r="M64569" s="85"/>
    </row>
    <row r="64570" spans="13:13" ht="49.2" customHeight="1">
      <c r="M64570" s="85"/>
    </row>
    <row r="64571" spans="13:13" ht="49.2" customHeight="1">
      <c r="M64571" s="85"/>
    </row>
    <row r="64572" spans="13:13" ht="49.2" customHeight="1">
      <c r="M64572" s="85"/>
    </row>
    <row r="64573" spans="13:13" ht="49.2" customHeight="1">
      <c r="M64573" s="85"/>
    </row>
    <row r="64574" spans="13:13" ht="49.2" customHeight="1">
      <c r="M64574" s="85"/>
    </row>
    <row r="64575" spans="13:13" ht="49.2" customHeight="1">
      <c r="M64575" s="85"/>
    </row>
    <row r="64576" spans="13:13" ht="49.2" customHeight="1">
      <c r="M64576" s="85"/>
    </row>
    <row r="64577" spans="13:13" ht="49.2" customHeight="1">
      <c r="M64577" s="85"/>
    </row>
    <row r="64578" spans="13:13" ht="49.2" customHeight="1">
      <c r="M64578" s="85"/>
    </row>
    <row r="64579" spans="13:13" ht="49.2" customHeight="1">
      <c r="M64579" s="85"/>
    </row>
    <row r="64580" spans="13:13" ht="49.2" customHeight="1">
      <c r="M64580" s="85"/>
    </row>
    <row r="64581" spans="13:13" ht="49.2" customHeight="1">
      <c r="M64581" s="85"/>
    </row>
    <row r="64582" spans="13:13" ht="49.2" customHeight="1">
      <c r="M64582" s="85"/>
    </row>
    <row r="64583" spans="13:13" ht="49.2" customHeight="1">
      <c r="M64583" s="85"/>
    </row>
    <row r="64584" spans="13:13" ht="49.2" customHeight="1">
      <c r="M64584" s="85"/>
    </row>
    <row r="64585" spans="13:13" ht="49.2" customHeight="1">
      <c r="M64585" s="85"/>
    </row>
    <row r="64586" spans="13:13" ht="49.2" customHeight="1">
      <c r="M64586" s="85"/>
    </row>
    <row r="64587" spans="13:13" ht="49.2" customHeight="1">
      <c r="M64587" s="85"/>
    </row>
    <row r="64588" spans="13:13" ht="49.2" customHeight="1">
      <c r="M64588" s="85"/>
    </row>
    <row r="64589" spans="13:13" ht="49.2" customHeight="1">
      <c r="M64589" s="85"/>
    </row>
    <row r="64590" spans="13:13" ht="49.2" customHeight="1">
      <c r="M64590" s="85"/>
    </row>
    <row r="64591" spans="13:13" ht="49.2" customHeight="1">
      <c r="M64591" s="85"/>
    </row>
    <row r="64592" spans="13:13" ht="49.2" customHeight="1">
      <c r="M64592" s="85"/>
    </row>
    <row r="64593" spans="13:13" ht="49.2" customHeight="1">
      <c r="M64593" s="85"/>
    </row>
    <row r="64594" spans="13:13" ht="49.2" customHeight="1">
      <c r="M64594" s="85"/>
    </row>
    <row r="64595" spans="13:13" ht="49.2" customHeight="1">
      <c r="M64595" s="85"/>
    </row>
    <row r="64596" spans="13:13" ht="49.2" customHeight="1">
      <c r="M64596" s="85"/>
    </row>
    <row r="64597" spans="13:13" ht="49.2" customHeight="1">
      <c r="M64597" s="85"/>
    </row>
    <row r="64598" spans="13:13" ht="49.2" customHeight="1">
      <c r="M64598" s="85"/>
    </row>
    <row r="64599" spans="13:13" ht="49.2" customHeight="1">
      <c r="M64599" s="85"/>
    </row>
    <row r="64600" spans="13:13" ht="49.2" customHeight="1">
      <c r="M64600" s="85"/>
    </row>
    <row r="64601" spans="13:13" ht="49.2" customHeight="1">
      <c r="M64601" s="85"/>
    </row>
    <row r="64602" spans="13:13" ht="49.2" customHeight="1">
      <c r="M64602" s="85"/>
    </row>
    <row r="64603" spans="13:13" ht="49.2" customHeight="1">
      <c r="M64603" s="85"/>
    </row>
    <row r="64604" spans="13:13" ht="49.2" customHeight="1">
      <c r="M64604" s="85"/>
    </row>
    <row r="64605" spans="13:13" ht="49.2" customHeight="1">
      <c r="M64605" s="85"/>
    </row>
    <row r="64606" spans="13:13" ht="49.2" customHeight="1">
      <c r="M64606" s="85"/>
    </row>
    <row r="64607" spans="13:13" ht="49.2" customHeight="1">
      <c r="M64607" s="85"/>
    </row>
    <row r="64608" spans="13:13" ht="49.2" customHeight="1">
      <c r="M64608" s="85"/>
    </row>
    <row r="64609" spans="13:13" ht="49.2" customHeight="1">
      <c r="M64609" s="85"/>
    </row>
    <row r="64610" spans="13:13" ht="49.2" customHeight="1">
      <c r="M64610" s="85"/>
    </row>
    <row r="64611" spans="13:13" ht="49.2" customHeight="1">
      <c r="M64611" s="85"/>
    </row>
    <row r="64612" spans="13:13" ht="49.2" customHeight="1">
      <c r="M64612" s="85"/>
    </row>
    <row r="64613" spans="13:13" ht="49.2" customHeight="1">
      <c r="M64613" s="85"/>
    </row>
    <row r="64614" spans="13:13" ht="49.2" customHeight="1">
      <c r="M64614" s="85"/>
    </row>
    <row r="64615" spans="13:13" ht="49.2" customHeight="1">
      <c r="M64615" s="85"/>
    </row>
    <row r="64616" spans="13:13" ht="49.2" customHeight="1">
      <c r="M64616" s="85"/>
    </row>
    <row r="64617" spans="13:13" ht="49.2" customHeight="1">
      <c r="M64617" s="85"/>
    </row>
    <row r="64618" spans="13:13" ht="49.2" customHeight="1">
      <c r="M64618" s="85"/>
    </row>
    <row r="64619" spans="13:13" ht="49.2" customHeight="1">
      <c r="M64619" s="85"/>
    </row>
    <row r="64620" spans="13:13" ht="49.2" customHeight="1">
      <c r="M64620" s="85"/>
    </row>
    <row r="64621" spans="13:13" ht="49.2" customHeight="1">
      <c r="M64621" s="85"/>
    </row>
    <row r="64622" spans="13:13" ht="49.2" customHeight="1">
      <c r="M64622" s="85"/>
    </row>
    <row r="64623" spans="13:13" ht="49.2" customHeight="1">
      <c r="M64623" s="85"/>
    </row>
    <row r="64624" spans="13:13" ht="49.2" customHeight="1">
      <c r="M64624" s="85"/>
    </row>
    <row r="64625" spans="13:13" ht="49.2" customHeight="1">
      <c r="M64625" s="85"/>
    </row>
    <row r="64626" spans="13:13" ht="49.2" customHeight="1">
      <c r="M64626" s="85"/>
    </row>
    <row r="64627" spans="13:13" ht="49.2" customHeight="1">
      <c r="M64627" s="85"/>
    </row>
    <row r="64628" spans="13:13" ht="49.2" customHeight="1">
      <c r="M64628" s="85"/>
    </row>
    <row r="64629" spans="13:13" ht="49.2" customHeight="1">
      <c r="M64629" s="85"/>
    </row>
    <row r="64630" spans="13:13" ht="49.2" customHeight="1">
      <c r="M64630" s="85"/>
    </row>
    <row r="64631" spans="13:13" ht="49.2" customHeight="1">
      <c r="M64631" s="85"/>
    </row>
    <row r="64632" spans="13:13" ht="49.2" customHeight="1">
      <c r="M64632" s="85"/>
    </row>
    <row r="64633" spans="13:13" ht="49.2" customHeight="1">
      <c r="M64633" s="85"/>
    </row>
    <row r="64634" spans="13:13" ht="49.2" customHeight="1">
      <c r="M64634" s="85"/>
    </row>
    <row r="64635" spans="13:13" ht="49.2" customHeight="1">
      <c r="M64635" s="85"/>
    </row>
    <row r="64636" spans="13:13" ht="49.2" customHeight="1">
      <c r="M64636" s="85"/>
    </row>
    <row r="64637" spans="13:13" ht="49.2" customHeight="1">
      <c r="M64637" s="85"/>
    </row>
    <row r="64638" spans="13:13" ht="49.2" customHeight="1">
      <c r="M64638" s="85"/>
    </row>
    <row r="64639" spans="13:13" ht="49.2" customHeight="1">
      <c r="M64639" s="85"/>
    </row>
    <row r="64640" spans="13:13" ht="49.2" customHeight="1">
      <c r="M64640" s="85"/>
    </row>
    <row r="64641" spans="13:13" ht="49.2" customHeight="1">
      <c r="M64641" s="85"/>
    </row>
    <row r="64642" spans="13:13" ht="49.2" customHeight="1">
      <c r="M64642" s="85"/>
    </row>
    <row r="64643" spans="13:13" ht="49.2" customHeight="1">
      <c r="M64643" s="85"/>
    </row>
    <row r="64644" spans="13:13" ht="49.2" customHeight="1">
      <c r="M64644" s="85"/>
    </row>
    <row r="64645" spans="13:13" ht="49.2" customHeight="1">
      <c r="M64645" s="85"/>
    </row>
    <row r="64646" spans="13:13" ht="49.2" customHeight="1">
      <c r="M64646" s="85"/>
    </row>
    <row r="64647" spans="13:13" ht="49.2" customHeight="1">
      <c r="M64647" s="85"/>
    </row>
    <row r="64648" spans="13:13" ht="49.2" customHeight="1">
      <c r="M64648" s="85"/>
    </row>
    <row r="64649" spans="13:13" ht="49.2" customHeight="1">
      <c r="M64649" s="85"/>
    </row>
    <row r="64650" spans="13:13" ht="49.2" customHeight="1">
      <c r="M64650" s="85"/>
    </row>
    <row r="64651" spans="13:13" ht="49.2" customHeight="1">
      <c r="M64651" s="85"/>
    </row>
    <row r="64652" spans="13:13" ht="49.2" customHeight="1">
      <c r="M64652" s="85"/>
    </row>
    <row r="64653" spans="13:13" ht="49.2" customHeight="1">
      <c r="M64653" s="85"/>
    </row>
    <row r="64654" spans="13:13" ht="49.2" customHeight="1">
      <c r="M64654" s="85"/>
    </row>
    <row r="64655" spans="13:13" ht="49.2" customHeight="1">
      <c r="M64655" s="85"/>
    </row>
    <row r="64656" spans="13:13" ht="49.2" customHeight="1">
      <c r="M64656" s="85"/>
    </row>
    <row r="64657" spans="13:13" ht="49.2" customHeight="1">
      <c r="M64657" s="85"/>
    </row>
    <row r="64658" spans="13:13" ht="49.2" customHeight="1">
      <c r="M64658" s="85"/>
    </row>
    <row r="64659" spans="13:13" ht="49.2" customHeight="1">
      <c r="M64659" s="85"/>
    </row>
    <row r="64660" spans="13:13" ht="49.2" customHeight="1">
      <c r="M64660" s="85"/>
    </row>
    <row r="64661" spans="13:13" ht="49.2" customHeight="1">
      <c r="M64661" s="85"/>
    </row>
    <row r="64662" spans="13:13" ht="49.2" customHeight="1">
      <c r="M64662" s="85"/>
    </row>
    <row r="64663" spans="13:13" ht="49.2" customHeight="1">
      <c r="M64663" s="85"/>
    </row>
    <row r="64664" spans="13:13" ht="49.2" customHeight="1">
      <c r="M64664" s="85"/>
    </row>
    <row r="64665" spans="13:13" ht="49.2" customHeight="1">
      <c r="M64665" s="85"/>
    </row>
    <row r="64666" spans="13:13" ht="49.2" customHeight="1">
      <c r="M64666" s="85"/>
    </row>
    <row r="64667" spans="13:13" ht="49.2" customHeight="1">
      <c r="M64667" s="85"/>
    </row>
    <row r="64668" spans="13:13" ht="49.2" customHeight="1">
      <c r="M64668" s="85"/>
    </row>
    <row r="64669" spans="13:13" ht="49.2" customHeight="1">
      <c r="M64669" s="85"/>
    </row>
    <row r="64670" spans="13:13" ht="49.2" customHeight="1">
      <c r="M64670" s="85"/>
    </row>
    <row r="64671" spans="13:13" ht="49.2" customHeight="1">
      <c r="M64671" s="85"/>
    </row>
    <row r="64672" spans="13:13" ht="49.2" customHeight="1">
      <c r="M64672" s="85"/>
    </row>
    <row r="64673" spans="13:13" ht="49.2" customHeight="1">
      <c r="M64673" s="85"/>
    </row>
    <row r="64674" spans="13:13" ht="49.2" customHeight="1">
      <c r="M64674" s="85"/>
    </row>
    <row r="64675" spans="13:13" ht="49.2" customHeight="1">
      <c r="M64675" s="85"/>
    </row>
    <row r="64676" spans="13:13" ht="49.2" customHeight="1">
      <c r="M64676" s="85"/>
    </row>
    <row r="64677" spans="13:13" ht="49.2" customHeight="1">
      <c r="M64677" s="85"/>
    </row>
    <row r="64678" spans="13:13" ht="49.2" customHeight="1">
      <c r="M64678" s="85"/>
    </row>
    <row r="64679" spans="13:13" ht="49.2" customHeight="1">
      <c r="M64679" s="85"/>
    </row>
    <row r="64680" spans="13:13" ht="49.2" customHeight="1">
      <c r="M64680" s="85"/>
    </row>
    <row r="64681" spans="13:13" ht="49.2" customHeight="1">
      <c r="M64681" s="85"/>
    </row>
    <row r="64682" spans="13:13" ht="49.2" customHeight="1">
      <c r="M64682" s="85"/>
    </row>
    <row r="64683" spans="13:13" ht="49.2" customHeight="1">
      <c r="M64683" s="85"/>
    </row>
    <row r="64684" spans="13:13" ht="49.2" customHeight="1">
      <c r="M64684" s="85"/>
    </row>
    <row r="64685" spans="13:13" ht="49.2" customHeight="1">
      <c r="M64685" s="85"/>
    </row>
    <row r="64686" spans="13:13" ht="49.2" customHeight="1">
      <c r="M64686" s="85"/>
    </row>
    <row r="64687" spans="13:13" ht="49.2" customHeight="1">
      <c r="M64687" s="85"/>
    </row>
    <row r="64688" spans="13:13" ht="49.2" customHeight="1">
      <c r="M64688" s="85"/>
    </row>
    <row r="64689" spans="13:13" ht="49.2" customHeight="1">
      <c r="M64689" s="85"/>
    </row>
    <row r="64690" spans="13:13" ht="49.2" customHeight="1">
      <c r="M64690" s="85"/>
    </row>
    <row r="64691" spans="13:13" ht="49.2" customHeight="1">
      <c r="M64691" s="85"/>
    </row>
    <row r="64692" spans="13:13" ht="49.2" customHeight="1">
      <c r="M64692" s="85"/>
    </row>
    <row r="64693" spans="13:13" ht="49.2" customHeight="1">
      <c r="M64693" s="85"/>
    </row>
    <row r="64694" spans="13:13" ht="49.2" customHeight="1">
      <c r="M64694" s="85"/>
    </row>
    <row r="64695" spans="13:13" ht="49.2" customHeight="1">
      <c r="M64695" s="85"/>
    </row>
    <row r="64696" spans="13:13" ht="49.2" customHeight="1">
      <c r="M64696" s="85"/>
    </row>
    <row r="64697" spans="13:13" ht="49.2" customHeight="1">
      <c r="M64697" s="85"/>
    </row>
    <row r="64698" spans="13:13" ht="49.2" customHeight="1">
      <c r="M64698" s="85"/>
    </row>
    <row r="64699" spans="13:13" ht="49.2" customHeight="1">
      <c r="M64699" s="85"/>
    </row>
    <row r="64700" spans="13:13" ht="49.2" customHeight="1">
      <c r="M64700" s="85"/>
    </row>
    <row r="64701" spans="13:13" ht="49.2" customHeight="1">
      <c r="M64701" s="85"/>
    </row>
    <row r="64702" spans="13:13" ht="49.2" customHeight="1">
      <c r="M64702" s="85"/>
    </row>
    <row r="64703" spans="13:13" ht="49.2" customHeight="1">
      <c r="M64703" s="85"/>
    </row>
    <row r="64704" spans="13:13" ht="49.2" customHeight="1">
      <c r="M64704" s="85"/>
    </row>
    <row r="64705" spans="13:13" ht="49.2" customHeight="1">
      <c r="M64705" s="85"/>
    </row>
    <row r="64706" spans="13:13" ht="49.2" customHeight="1">
      <c r="M64706" s="85"/>
    </row>
    <row r="64707" spans="13:13" ht="49.2" customHeight="1">
      <c r="M64707" s="85"/>
    </row>
    <row r="64708" spans="13:13" ht="49.2" customHeight="1">
      <c r="M64708" s="85"/>
    </row>
    <row r="64709" spans="13:13" ht="49.2" customHeight="1">
      <c r="M64709" s="85"/>
    </row>
    <row r="64710" spans="13:13" ht="49.2" customHeight="1">
      <c r="M64710" s="85"/>
    </row>
    <row r="64711" spans="13:13" ht="49.2" customHeight="1">
      <c r="M64711" s="85"/>
    </row>
    <row r="64712" spans="13:13" ht="49.2" customHeight="1">
      <c r="M64712" s="85"/>
    </row>
    <row r="64713" spans="13:13" ht="49.2" customHeight="1">
      <c r="M64713" s="85"/>
    </row>
    <row r="64714" spans="13:13" ht="49.2" customHeight="1">
      <c r="M64714" s="85"/>
    </row>
    <row r="64715" spans="13:13" ht="49.2" customHeight="1">
      <c r="M64715" s="85"/>
    </row>
    <row r="64716" spans="13:13" ht="49.2" customHeight="1">
      <c r="M64716" s="85"/>
    </row>
    <row r="64717" spans="13:13" ht="49.2" customHeight="1">
      <c r="M64717" s="85"/>
    </row>
    <row r="64718" spans="13:13" ht="49.2" customHeight="1">
      <c r="M64718" s="85"/>
    </row>
    <row r="64719" spans="13:13" ht="49.2" customHeight="1">
      <c r="M64719" s="85"/>
    </row>
    <row r="64720" spans="13:13" ht="49.2" customHeight="1">
      <c r="M64720" s="85"/>
    </row>
    <row r="64721" spans="13:13" ht="49.2" customHeight="1">
      <c r="M64721" s="85"/>
    </row>
    <row r="64722" spans="13:13" ht="49.2" customHeight="1">
      <c r="M64722" s="85"/>
    </row>
    <row r="64723" spans="13:13" ht="49.2" customHeight="1">
      <c r="M64723" s="85"/>
    </row>
    <row r="64724" spans="13:13" ht="49.2" customHeight="1">
      <c r="M64724" s="85"/>
    </row>
    <row r="64725" spans="13:13" ht="49.2" customHeight="1">
      <c r="M64725" s="85"/>
    </row>
    <row r="64726" spans="13:13" ht="49.2" customHeight="1">
      <c r="M64726" s="85"/>
    </row>
    <row r="64727" spans="13:13" ht="49.2" customHeight="1">
      <c r="M64727" s="85"/>
    </row>
    <row r="64728" spans="13:13" ht="49.2" customHeight="1">
      <c r="M64728" s="85"/>
    </row>
    <row r="64729" spans="13:13" ht="49.2" customHeight="1">
      <c r="M64729" s="85"/>
    </row>
    <row r="64730" spans="13:13" ht="49.2" customHeight="1">
      <c r="M64730" s="85"/>
    </row>
    <row r="64731" spans="13:13" ht="49.2" customHeight="1">
      <c r="M64731" s="85"/>
    </row>
    <row r="64732" spans="13:13" ht="49.2" customHeight="1">
      <c r="M64732" s="85"/>
    </row>
    <row r="64733" spans="13:13" ht="49.2" customHeight="1">
      <c r="M64733" s="85"/>
    </row>
    <row r="64734" spans="13:13" ht="49.2" customHeight="1">
      <c r="M64734" s="85"/>
    </row>
    <row r="64735" spans="13:13" ht="49.2" customHeight="1">
      <c r="M64735" s="85"/>
    </row>
    <row r="64736" spans="13:13" ht="49.2" customHeight="1">
      <c r="M64736" s="85"/>
    </row>
    <row r="64737" spans="13:13" ht="49.2" customHeight="1">
      <c r="M64737" s="85"/>
    </row>
    <row r="64738" spans="13:13" ht="49.2" customHeight="1">
      <c r="M64738" s="85"/>
    </row>
    <row r="64739" spans="13:13" ht="49.2" customHeight="1">
      <c r="M64739" s="85"/>
    </row>
    <row r="64740" spans="13:13" ht="49.2" customHeight="1">
      <c r="M64740" s="85"/>
    </row>
    <row r="64741" spans="13:13" ht="49.2" customHeight="1">
      <c r="M64741" s="85"/>
    </row>
    <row r="64742" spans="13:13" ht="49.2" customHeight="1">
      <c r="M64742" s="85"/>
    </row>
    <row r="64743" spans="13:13" ht="49.2" customHeight="1">
      <c r="M64743" s="85"/>
    </row>
    <row r="64744" spans="13:13" ht="49.2" customHeight="1">
      <c r="M64744" s="85"/>
    </row>
    <row r="64745" spans="13:13" ht="49.2" customHeight="1">
      <c r="M64745" s="85"/>
    </row>
    <row r="64746" spans="13:13" ht="49.2" customHeight="1">
      <c r="M64746" s="85"/>
    </row>
    <row r="64747" spans="13:13" ht="49.2" customHeight="1">
      <c r="M64747" s="85"/>
    </row>
    <row r="64748" spans="13:13" ht="49.2" customHeight="1">
      <c r="M64748" s="85"/>
    </row>
    <row r="64749" spans="13:13" ht="49.2" customHeight="1">
      <c r="M64749" s="85"/>
    </row>
    <row r="64750" spans="13:13" ht="49.2" customHeight="1">
      <c r="M64750" s="85"/>
    </row>
    <row r="64751" spans="13:13" ht="49.2" customHeight="1">
      <c r="M64751" s="85"/>
    </row>
    <row r="64752" spans="13:13" ht="49.2" customHeight="1">
      <c r="M64752" s="85"/>
    </row>
    <row r="64753" spans="13:13" ht="49.2" customHeight="1">
      <c r="M64753" s="85"/>
    </row>
    <row r="64754" spans="13:13" ht="49.2" customHeight="1">
      <c r="M64754" s="85"/>
    </row>
    <row r="64755" spans="13:13" ht="49.2" customHeight="1">
      <c r="M64755" s="85"/>
    </row>
    <row r="64756" spans="13:13" ht="49.2" customHeight="1">
      <c r="M64756" s="85"/>
    </row>
    <row r="64757" spans="13:13" ht="49.2" customHeight="1">
      <c r="M64757" s="85"/>
    </row>
    <row r="64758" spans="13:13" ht="49.2" customHeight="1">
      <c r="M64758" s="85"/>
    </row>
    <row r="64759" spans="13:13" ht="49.2" customHeight="1">
      <c r="M64759" s="85"/>
    </row>
    <row r="64760" spans="13:13" ht="49.2" customHeight="1">
      <c r="M64760" s="85"/>
    </row>
    <row r="64761" spans="13:13" ht="49.2" customHeight="1">
      <c r="M64761" s="85"/>
    </row>
    <row r="64762" spans="13:13" ht="49.2" customHeight="1">
      <c r="M64762" s="85"/>
    </row>
    <row r="64763" spans="13:13" ht="49.2" customHeight="1">
      <c r="M64763" s="85"/>
    </row>
    <row r="64764" spans="13:13" ht="49.2" customHeight="1">
      <c r="M64764" s="85"/>
    </row>
    <row r="64765" spans="13:13" ht="49.2" customHeight="1">
      <c r="M64765" s="85"/>
    </row>
    <row r="64766" spans="13:13" ht="49.2" customHeight="1">
      <c r="M64766" s="85"/>
    </row>
    <row r="64767" spans="13:13" ht="49.2" customHeight="1">
      <c r="M64767" s="85"/>
    </row>
    <row r="64768" spans="13:13" ht="49.2" customHeight="1">
      <c r="M64768" s="85"/>
    </row>
    <row r="64769" spans="13:13" ht="49.2" customHeight="1">
      <c r="M64769" s="85"/>
    </row>
    <row r="64770" spans="13:13" ht="49.2" customHeight="1">
      <c r="M64770" s="85"/>
    </row>
    <row r="64771" spans="13:13" ht="49.2" customHeight="1">
      <c r="M64771" s="85"/>
    </row>
    <row r="64772" spans="13:13" ht="49.2" customHeight="1">
      <c r="M64772" s="85"/>
    </row>
    <row r="64773" spans="13:13" ht="49.2" customHeight="1">
      <c r="M64773" s="85"/>
    </row>
    <row r="64774" spans="13:13" ht="49.2" customHeight="1">
      <c r="M64774" s="85"/>
    </row>
    <row r="64775" spans="13:13" ht="49.2" customHeight="1">
      <c r="M64775" s="85"/>
    </row>
    <row r="64776" spans="13:13" ht="49.2" customHeight="1">
      <c r="M64776" s="85"/>
    </row>
    <row r="64777" spans="13:13" ht="49.2" customHeight="1">
      <c r="M64777" s="85"/>
    </row>
    <row r="64778" spans="13:13" ht="49.2" customHeight="1">
      <c r="M64778" s="85"/>
    </row>
    <row r="64779" spans="13:13" ht="49.2" customHeight="1">
      <c r="M64779" s="85"/>
    </row>
    <row r="64780" spans="13:13" ht="49.2" customHeight="1">
      <c r="M64780" s="85"/>
    </row>
    <row r="64781" spans="13:13" ht="49.2" customHeight="1">
      <c r="M64781" s="85"/>
    </row>
    <row r="64782" spans="13:13" ht="49.2" customHeight="1">
      <c r="M64782" s="85"/>
    </row>
    <row r="64783" spans="13:13" ht="49.2" customHeight="1">
      <c r="M64783" s="85"/>
    </row>
    <row r="64784" spans="13:13" ht="49.2" customHeight="1">
      <c r="M64784" s="85"/>
    </row>
    <row r="64785" spans="13:13" ht="49.2" customHeight="1">
      <c r="M64785" s="85"/>
    </row>
    <row r="64786" spans="13:13" ht="49.2" customHeight="1">
      <c r="M64786" s="85"/>
    </row>
    <row r="64787" spans="13:13" ht="49.2" customHeight="1">
      <c r="M64787" s="85"/>
    </row>
    <row r="64788" spans="13:13" ht="49.2" customHeight="1">
      <c r="M64788" s="85"/>
    </row>
    <row r="64789" spans="13:13" ht="49.2" customHeight="1">
      <c r="M64789" s="85"/>
    </row>
    <row r="64790" spans="13:13" ht="49.2" customHeight="1">
      <c r="M64790" s="85"/>
    </row>
    <row r="64791" spans="13:13" ht="49.2" customHeight="1">
      <c r="M64791" s="85"/>
    </row>
    <row r="64792" spans="13:13" ht="49.2" customHeight="1">
      <c r="M64792" s="85"/>
    </row>
    <row r="64793" spans="13:13" ht="49.2" customHeight="1">
      <c r="M64793" s="85"/>
    </row>
    <row r="64794" spans="13:13" ht="49.2" customHeight="1">
      <c r="M64794" s="85"/>
    </row>
    <row r="64795" spans="13:13" ht="49.2" customHeight="1">
      <c r="M64795" s="85"/>
    </row>
    <row r="64796" spans="13:13" ht="49.2" customHeight="1">
      <c r="M64796" s="85"/>
    </row>
    <row r="64797" spans="13:13" ht="49.2" customHeight="1">
      <c r="M64797" s="85"/>
    </row>
    <row r="64798" spans="13:13" ht="49.2" customHeight="1">
      <c r="M64798" s="85"/>
    </row>
    <row r="64799" spans="13:13" ht="49.2" customHeight="1">
      <c r="M64799" s="85"/>
    </row>
    <row r="64800" spans="13:13" ht="49.2" customHeight="1">
      <c r="M64800" s="85"/>
    </row>
    <row r="64801" spans="13:13" ht="49.2" customHeight="1">
      <c r="M64801" s="85"/>
    </row>
    <row r="64802" spans="13:13" ht="49.2" customHeight="1">
      <c r="M64802" s="85"/>
    </row>
    <row r="64803" spans="13:13" ht="49.2" customHeight="1">
      <c r="M64803" s="85"/>
    </row>
    <row r="64804" spans="13:13" ht="49.2" customHeight="1">
      <c r="M64804" s="85"/>
    </row>
    <row r="64805" spans="13:13" ht="49.2" customHeight="1">
      <c r="M64805" s="85"/>
    </row>
    <row r="64806" spans="13:13" ht="49.2" customHeight="1">
      <c r="M64806" s="85"/>
    </row>
    <row r="64807" spans="13:13" ht="49.2" customHeight="1">
      <c r="M64807" s="85"/>
    </row>
    <row r="64808" spans="13:13" ht="49.2" customHeight="1">
      <c r="M64808" s="85"/>
    </row>
    <row r="64809" spans="13:13" ht="49.2" customHeight="1">
      <c r="M64809" s="85"/>
    </row>
    <row r="64810" spans="13:13" ht="49.2" customHeight="1">
      <c r="M64810" s="85"/>
    </row>
    <row r="64811" spans="13:13" ht="49.2" customHeight="1">
      <c r="M64811" s="85"/>
    </row>
    <row r="64812" spans="13:13" ht="49.2" customHeight="1">
      <c r="M64812" s="85"/>
    </row>
    <row r="64813" spans="13:13" ht="49.2" customHeight="1">
      <c r="M64813" s="85"/>
    </row>
    <row r="64814" spans="13:13" ht="49.2" customHeight="1">
      <c r="M64814" s="85"/>
    </row>
    <row r="64815" spans="13:13" ht="49.2" customHeight="1">
      <c r="M64815" s="85"/>
    </row>
    <row r="64816" spans="13:13" ht="49.2" customHeight="1">
      <c r="M64816" s="85"/>
    </row>
    <row r="64817" spans="13:13" ht="49.2" customHeight="1">
      <c r="M64817" s="85"/>
    </row>
    <row r="64818" spans="13:13" ht="49.2" customHeight="1">
      <c r="M64818" s="85"/>
    </row>
    <row r="64819" spans="13:13" ht="49.2" customHeight="1">
      <c r="M64819" s="85"/>
    </row>
    <row r="64820" spans="13:13" ht="49.2" customHeight="1">
      <c r="M64820" s="85"/>
    </row>
    <row r="64821" spans="13:13" ht="49.2" customHeight="1">
      <c r="M64821" s="85"/>
    </row>
    <row r="64822" spans="13:13" ht="49.2" customHeight="1">
      <c r="M64822" s="85"/>
    </row>
    <row r="64823" spans="13:13" ht="49.2" customHeight="1">
      <c r="M64823" s="85"/>
    </row>
    <row r="64824" spans="13:13" ht="49.2" customHeight="1">
      <c r="M64824" s="85"/>
    </row>
    <row r="64825" spans="13:13" ht="49.2" customHeight="1">
      <c r="M64825" s="85"/>
    </row>
    <row r="64826" spans="13:13" ht="49.2" customHeight="1">
      <c r="M64826" s="85"/>
    </row>
    <row r="64827" spans="13:13" ht="49.2" customHeight="1">
      <c r="M64827" s="85"/>
    </row>
    <row r="64828" spans="13:13" ht="49.2" customHeight="1">
      <c r="M64828" s="85"/>
    </row>
    <row r="64829" spans="13:13" ht="49.2" customHeight="1">
      <c r="M64829" s="85"/>
    </row>
    <row r="64830" spans="13:13" ht="49.2" customHeight="1">
      <c r="M64830" s="85"/>
    </row>
    <row r="64831" spans="13:13" ht="49.2" customHeight="1">
      <c r="M64831" s="85"/>
    </row>
    <row r="64832" spans="13:13" ht="49.2" customHeight="1">
      <c r="M64832" s="85"/>
    </row>
    <row r="64833" spans="13:13" ht="49.2" customHeight="1">
      <c r="M64833" s="85"/>
    </row>
    <row r="64834" spans="13:13" ht="49.2" customHeight="1">
      <c r="M64834" s="85"/>
    </row>
    <row r="64835" spans="13:13" ht="49.2" customHeight="1">
      <c r="M64835" s="85"/>
    </row>
    <row r="64836" spans="13:13" ht="49.2" customHeight="1">
      <c r="M64836" s="85"/>
    </row>
    <row r="64837" spans="13:13" ht="49.2" customHeight="1">
      <c r="M64837" s="85"/>
    </row>
    <row r="64838" spans="13:13" ht="49.2" customHeight="1">
      <c r="M64838" s="85"/>
    </row>
    <row r="64839" spans="13:13" ht="49.2" customHeight="1">
      <c r="M64839" s="85"/>
    </row>
    <row r="64840" spans="13:13" ht="49.2" customHeight="1">
      <c r="M64840" s="85"/>
    </row>
    <row r="64841" spans="13:13" ht="49.2" customHeight="1">
      <c r="M64841" s="85"/>
    </row>
    <row r="64842" spans="13:13" ht="49.2" customHeight="1">
      <c r="M64842" s="85"/>
    </row>
    <row r="64843" spans="13:13" ht="49.2" customHeight="1">
      <c r="M64843" s="85"/>
    </row>
    <row r="64844" spans="13:13" ht="49.2" customHeight="1">
      <c r="M64844" s="85"/>
    </row>
    <row r="64845" spans="13:13" ht="49.2" customHeight="1">
      <c r="M64845" s="85"/>
    </row>
    <row r="64846" spans="13:13" ht="49.2" customHeight="1">
      <c r="M64846" s="85"/>
    </row>
    <row r="64847" spans="13:13" ht="49.2" customHeight="1">
      <c r="M64847" s="85"/>
    </row>
    <row r="64848" spans="13:13" ht="49.2" customHeight="1">
      <c r="M64848" s="85"/>
    </row>
    <row r="64849" spans="13:13" ht="49.2" customHeight="1">
      <c r="M64849" s="85"/>
    </row>
    <row r="64850" spans="13:13" ht="49.2" customHeight="1">
      <c r="M64850" s="85"/>
    </row>
    <row r="64851" spans="13:13" ht="49.2" customHeight="1">
      <c r="M64851" s="85"/>
    </row>
    <row r="64852" spans="13:13" ht="49.2" customHeight="1">
      <c r="M64852" s="85"/>
    </row>
    <row r="64853" spans="13:13" ht="49.2" customHeight="1">
      <c r="M64853" s="85"/>
    </row>
    <row r="64854" spans="13:13" ht="49.2" customHeight="1">
      <c r="M64854" s="85"/>
    </row>
    <row r="64855" spans="13:13" ht="49.2" customHeight="1">
      <c r="M64855" s="85"/>
    </row>
    <row r="64856" spans="13:13" ht="49.2" customHeight="1">
      <c r="M64856" s="85"/>
    </row>
    <row r="64857" spans="13:13" ht="49.2" customHeight="1">
      <c r="M64857" s="85"/>
    </row>
    <row r="64858" spans="13:13" ht="49.2" customHeight="1">
      <c r="M64858" s="85"/>
    </row>
    <row r="64859" spans="13:13" ht="49.2" customHeight="1">
      <c r="M64859" s="85"/>
    </row>
    <row r="64860" spans="13:13" ht="49.2" customHeight="1">
      <c r="M64860" s="85"/>
    </row>
    <row r="64861" spans="13:13" ht="49.2" customHeight="1">
      <c r="M64861" s="85"/>
    </row>
    <row r="64862" spans="13:13" ht="49.2" customHeight="1">
      <c r="M64862" s="85"/>
    </row>
    <row r="64863" spans="13:13" ht="49.2" customHeight="1">
      <c r="M64863" s="85"/>
    </row>
    <row r="64864" spans="13:13" ht="49.2" customHeight="1">
      <c r="M64864" s="85"/>
    </row>
    <row r="64865" spans="13:13" ht="49.2" customHeight="1">
      <c r="M64865" s="85"/>
    </row>
    <row r="64866" spans="13:13" ht="49.2" customHeight="1">
      <c r="M64866" s="85"/>
    </row>
    <row r="64867" spans="13:13" ht="49.2" customHeight="1">
      <c r="M64867" s="85"/>
    </row>
    <row r="64868" spans="13:13" ht="49.2" customHeight="1">
      <c r="M64868" s="85"/>
    </row>
    <row r="64869" spans="13:13" ht="49.2" customHeight="1">
      <c r="M64869" s="85"/>
    </row>
    <row r="64870" spans="13:13" ht="49.2" customHeight="1">
      <c r="M64870" s="85"/>
    </row>
    <row r="64871" spans="13:13" ht="49.2" customHeight="1">
      <c r="M64871" s="85"/>
    </row>
    <row r="64872" spans="13:13" ht="49.2" customHeight="1">
      <c r="M64872" s="85"/>
    </row>
    <row r="64873" spans="13:13" ht="49.2" customHeight="1">
      <c r="M64873" s="85"/>
    </row>
    <row r="64874" spans="13:13" ht="49.2" customHeight="1">
      <c r="M64874" s="85"/>
    </row>
    <row r="64875" spans="13:13" ht="49.2" customHeight="1">
      <c r="M64875" s="85"/>
    </row>
    <row r="64876" spans="13:13" ht="49.2" customHeight="1">
      <c r="M64876" s="85"/>
    </row>
    <row r="64877" spans="13:13" ht="49.2" customHeight="1">
      <c r="M64877" s="85"/>
    </row>
    <row r="64878" spans="13:13" ht="49.2" customHeight="1">
      <c r="M64878" s="85"/>
    </row>
    <row r="64879" spans="13:13" ht="49.2" customHeight="1">
      <c r="M64879" s="85"/>
    </row>
    <row r="64880" spans="13:13" ht="49.2" customHeight="1">
      <c r="M64880" s="85"/>
    </row>
    <row r="64881" spans="13:13" ht="49.2" customHeight="1">
      <c r="M64881" s="85"/>
    </row>
    <row r="64882" spans="13:13" ht="49.2" customHeight="1">
      <c r="M64882" s="85"/>
    </row>
    <row r="64883" spans="13:13" ht="49.2" customHeight="1">
      <c r="M64883" s="85"/>
    </row>
    <row r="64884" spans="13:13" ht="49.2" customHeight="1">
      <c r="M64884" s="85"/>
    </row>
    <row r="64885" spans="13:13" ht="49.2" customHeight="1">
      <c r="M64885" s="85"/>
    </row>
    <row r="64886" spans="13:13" ht="49.2" customHeight="1">
      <c r="M64886" s="85"/>
    </row>
    <row r="64887" spans="13:13" ht="49.2" customHeight="1">
      <c r="M64887" s="85"/>
    </row>
    <row r="64888" spans="13:13" ht="49.2" customHeight="1">
      <c r="M64888" s="85"/>
    </row>
    <row r="64889" spans="13:13" ht="49.2" customHeight="1">
      <c r="M64889" s="85"/>
    </row>
    <row r="64890" spans="13:13" ht="49.2" customHeight="1">
      <c r="M64890" s="85"/>
    </row>
    <row r="64891" spans="13:13" ht="49.2" customHeight="1">
      <c r="M64891" s="85"/>
    </row>
    <row r="64892" spans="13:13" ht="49.2" customHeight="1">
      <c r="M64892" s="85"/>
    </row>
    <row r="64893" spans="13:13" ht="49.2" customHeight="1">
      <c r="M64893" s="85"/>
    </row>
    <row r="64894" spans="13:13" ht="49.2" customHeight="1">
      <c r="M64894" s="85"/>
    </row>
    <row r="64895" spans="13:13" ht="49.2" customHeight="1">
      <c r="M64895" s="85"/>
    </row>
    <row r="64896" spans="13:13" ht="49.2" customHeight="1">
      <c r="M64896" s="85"/>
    </row>
    <row r="64897" spans="13:13" ht="49.2" customHeight="1">
      <c r="M64897" s="85"/>
    </row>
    <row r="64898" spans="13:13" ht="49.2" customHeight="1">
      <c r="M64898" s="85"/>
    </row>
    <row r="64899" spans="13:13" ht="49.2" customHeight="1">
      <c r="M64899" s="85"/>
    </row>
    <row r="64900" spans="13:13" ht="49.2" customHeight="1">
      <c r="M64900" s="85"/>
    </row>
    <row r="64901" spans="13:13" ht="49.2" customHeight="1">
      <c r="M64901" s="85"/>
    </row>
    <row r="64902" spans="13:13" ht="49.2" customHeight="1">
      <c r="M64902" s="85"/>
    </row>
    <row r="64903" spans="13:13" ht="49.2" customHeight="1">
      <c r="M64903" s="85"/>
    </row>
    <row r="64904" spans="13:13" ht="49.2" customHeight="1">
      <c r="M64904" s="85"/>
    </row>
    <row r="64905" spans="13:13" ht="49.2" customHeight="1">
      <c r="M64905" s="85"/>
    </row>
    <row r="64906" spans="13:13" ht="49.2" customHeight="1">
      <c r="M64906" s="85"/>
    </row>
    <row r="64907" spans="13:13" ht="49.2" customHeight="1">
      <c r="M64907" s="85"/>
    </row>
    <row r="64908" spans="13:13" ht="49.2" customHeight="1">
      <c r="M64908" s="85"/>
    </row>
    <row r="64909" spans="13:13" ht="49.2" customHeight="1">
      <c r="M64909" s="85"/>
    </row>
    <row r="64910" spans="13:13" ht="49.2" customHeight="1">
      <c r="M64910" s="85"/>
    </row>
    <row r="64911" spans="13:13" ht="49.2" customHeight="1">
      <c r="M64911" s="85"/>
    </row>
    <row r="64912" spans="13:13" ht="49.2" customHeight="1">
      <c r="M64912" s="85"/>
    </row>
    <row r="64913" spans="13:13" ht="49.2" customHeight="1">
      <c r="M64913" s="85"/>
    </row>
    <row r="64914" spans="13:13" ht="49.2" customHeight="1">
      <c r="M64914" s="85"/>
    </row>
    <row r="64915" spans="13:13" ht="49.2" customHeight="1">
      <c r="M64915" s="85"/>
    </row>
    <row r="64916" spans="13:13" ht="49.2" customHeight="1">
      <c r="M64916" s="85"/>
    </row>
    <row r="64917" spans="13:13" ht="49.2" customHeight="1">
      <c r="M64917" s="85"/>
    </row>
    <row r="64918" spans="13:13" ht="49.2" customHeight="1">
      <c r="M64918" s="85"/>
    </row>
    <row r="64919" spans="13:13" ht="49.2" customHeight="1">
      <c r="M64919" s="85"/>
    </row>
    <row r="64920" spans="13:13" ht="49.2" customHeight="1">
      <c r="M64920" s="85"/>
    </row>
    <row r="64921" spans="13:13" ht="49.2" customHeight="1">
      <c r="M64921" s="85"/>
    </row>
    <row r="64922" spans="13:13" ht="49.2" customHeight="1">
      <c r="M64922" s="85"/>
    </row>
    <row r="64923" spans="13:13" ht="49.2" customHeight="1">
      <c r="M64923" s="85"/>
    </row>
    <row r="64924" spans="13:13" ht="49.2" customHeight="1">
      <c r="M64924" s="85"/>
    </row>
    <row r="64925" spans="13:13" ht="49.2" customHeight="1">
      <c r="M64925" s="85"/>
    </row>
    <row r="64926" spans="13:13" ht="49.2" customHeight="1">
      <c r="M64926" s="85"/>
    </row>
    <row r="64927" spans="13:13" ht="49.2" customHeight="1">
      <c r="M64927" s="85"/>
    </row>
    <row r="64928" spans="13:13" ht="49.2" customHeight="1">
      <c r="M64928" s="85"/>
    </row>
    <row r="64929" spans="13:13" ht="49.2" customHeight="1">
      <c r="M64929" s="85"/>
    </row>
    <row r="64930" spans="13:13" ht="49.2" customHeight="1">
      <c r="M64930" s="85"/>
    </row>
    <row r="64931" spans="13:13" ht="49.2" customHeight="1">
      <c r="M64931" s="85"/>
    </row>
    <row r="64932" spans="13:13" ht="49.2" customHeight="1">
      <c r="M64932" s="85"/>
    </row>
    <row r="64933" spans="13:13" ht="49.2" customHeight="1">
      <c r="M64933" s="85"/>
    </row>
    <row r="64934" spans="13:13" ht="49.2" customHeight="1">
      <c r="M64934" s="85"/>
    </row>
    <row r="64935" spans="13:13" ht="49.2" customHeight="1">
      <c r="M64935" s="85"/>
    </row>
    <row r="64936" spans="13:13" ht="49.2" customHeight="1">
      <c r="M64936" s="85"/>
    </row>
    <row r="64937" spans="13:13" ht="49.2" customHeight="1">
      <c r="M64937" s="85"/>
    </row>
    <row r="64938" spans="13:13" ht="49.2" customHeight="1">
      <c r="M64938" s="85"/>
    </row>
    <row r="64939" spans="13:13" ht="49.2" customHeight="1">
      <c r="M64939" s="85"/>
    </row>
    <row r="64940" spans="13:13" ht="49.2" customHeight="1">
      <c r="M64940" s="85"/>
    </row>
    <row r="64941" spans="13:13" ht="49.2" customHeight="1">
      <c r="M64941" s="85"/>
    </row>
    <row r="64942" spans="13:13" ht="49.2" customHeight="1">
      <c r="M64942" s="85"/>
    </row>
    <row r="64943" spans="13:13" ht="49.2" customHeight="1">
      <c r="M64943" s="85"/>
    </row>
    <row r="64944" spans="13:13" ht="49.2" customHeight="1">
      <c r="M64944" s="85"/>
    </row>
    <row r="64945" spans="13:13" ht="49.2" customHeight="1">
      <c r="M64945" s="85"/>
    </row>
    <row r="64946" spans="13:13" ht="49.2" customHeight="1">
      <c r="M64946" s="85"/>
    </row>
    <row r="64947" spans="13:13" ht="49.2" customHeight="1">
      <c r="M64947" s="85"/>
    </row>
    <row r="64948" spans="13:13" ht="49.2" customHeight="1">
      <c r="M64948" s="85"/>
    </row>
    <row r="64949" spans="13:13" ht="49.2" customHeight="1">
      <c r="M64949" s="85"/>
    </row>
    <row r="64950" spans="13:13" ht="49.2" customHeight="1">
      <c r="M64950" s="85"/>
    </row>
    <row r="64951" spans="13:13" ht="49.2" customHeight="1">
      <c r="M64951" s="85"/>
    </row>
    <row r="64952" spans="13:13" ht="49.2" customHeight="1">
      <c r="M64952" s="85"/>
    </row>
    <row r="64953" spans="13:13" ht="49.2" customHeight="1">
      <c r="M64953" s="85"/>
    </row>
    <row r="64954" spans="13:13" ht="49.2" customHeight="1">
      <c r="M64954" s="85"/>
    </row>
    <row r="64955" spans="13:13" ht="49.2" customHeight="1">
      <c r="M64955" s="85"/>
    </row>
    <row r="64956" spans="13:13" ht="49.2" customHeight="1">
      <c r="M64956" s="85"/>
    </row>
    <row r="64957" spans="13:13" ht="49.2" customHeight="1">
      <c r="M64957" s="85"/>
    </row>
    <row r="64958" spans="13:13" ht="49.2" customHeight="1">
      <c r="M64958" s="85"/>
    </row>
    <row r="64959" spans="13:13" ht="49.2" customHeight="1">
      <c r="M64959" s="85"/>
    </row>
    <row r="64960" spans="13:13" ht="49.2" customHeight="1">
      <c r="M64960" s="85"/>
    </row>
    <row r="64961" spans="13:13" ht="49.2" customHeight="1">
      <c r="M64961" s="85"/>
    </row>
    <row r="64962" spans="13:13" ht="49.2" customHeight="1">
      <c r="M64962" s="85"/>
    </row>
    <row r="64963" spans="13:13" ht="49.2" customHeight="1">
      <c r="M64963" s="85"/>
    </row>
    <row r="64964" spans="13:13" ht="49.2" customHeight="1">
      <c r="M64964" s="85"/>
    </row>
    <row r="64965" spans="13:13" ht="49.2" customHeight="1">
      <c r="M64965" s="85"/>
    </row>
    <row r="64966" spans="13:13" ht="49.2" customHeight="1">
      <c r="M64966" s="85"/>
    </row>
    <row r="64967" spans="13:13" ht="49.2" customHeight="1">
      <c r="M64967" s="85"/>
    </row>
    <row r="64968" spans="13:13" ht="49.2" customHeight="1">
      <c r="M64968" s="85"/>
    </row>
    <row r="64969" spans="13:13" ht="49.2" customHeight="1">
      <c r="M64969" s="85"/>
    </row>
    <row r="64970" spans="13:13" ht="49.2" customHeight="1">
      <c r="M64970" s="85"/>
    </row>
    <row r="64971" spans="13:13" ht="49.2" customHeight="1">
      <c r="M64971" s="85"/>
    </row>
    <row r="64972" spans="13:13" ht="49.2" customHeight="1">
      <c r="M64972" s="85"/>
    </row>
    <row r="64973" spans="13:13" ht="49.2" customHeight="1">
      <c r="M64973" s="85"/>
    </row>
    <row r="64974" spans="13:13" ht="49.2" customHeight="1">
      <c r="M64974" s="85"/>
    </row>
    <row r="64975" spans="13:13" ht="49.2" customHeight="1">
      <c r="M64975" s="85"/>
    </row>
    <row r="64976" spans="13:13" ht="49.2" customHeight="1">
      <c r="M64976" s="85"/>
    </row>
    <row r="64977" spans="13:13" ht="49.2" customHeight="1">
      <c r="M64977" s="85"/>
    </row>
    <row r="64978" spans="13:13" ht="49.2" customHeight="1">
      <c r="M64978" s="85"/>
    </row>
    <row r="64979" spans="13:13" ht="49.2" customHeight="1">
      <c r="M64979" s="85"/>
    </row>
    <row r="64980" spans="13:13" ht="49.2" customHeight="1">
      <c r="M64980" s="85"/>
    </row>
    <row r="64981" spans="13:13" ht="49.2" customHeight="1">
      <c r="M64981" s="85"/>
    </row>
    <row r="64982" spans="13:13" ht="49.2" customHeight="1">
      <c r="M64982" s="85"/>
    </row>
    <row r="64983" spans="13:13" ht="49.2" customHeight="1">
      <c r="M64983" s="85"/>
    </row>
    <row r="64984" spans="13:13" ht="49.2" customHeight="1">
      <c r="M64984" s="85"/>
    </row>
    <row r="64985" spans="13:13" ht="49.2" customHeight="1">
      <c r="M64985" s="85"/>
    </row>
    <row r="64986" spans="13:13" ht="49.2" customHeight="1">
      <c r="M64986" s="85"/>
    </row>
    <row r="64987" spans="13:13" ht="49.2" customHeight="1">
      <c r="M64987" s="85"/>
    </row>
    <row r="64988" spans="13:13" ht="49.2" customHeight="1">
      <c r="M64988" s="85"/>
    </row>
    <row r="64989" spans="13:13" ht="49.2" customHeight="1">
      <c r="M64989" s="85"/>
    </row>
    <row r="64990" spans="13:13" ht="49.2" customHeight="1">
      <c r="M64990" s="85"/>
    </row>
    <row r="64991" spans="13:13" ht="49.2" customHeight="1">
      <c r="M64991" s="85"/>
    </row>
    <row r="64992" spans="13:13" ht="49.2" customHeight="1">
      <c r="M64992" s="85"/>
    </row>
    <row r="64993" spans="13:13" ht="49.2" customHeight="1">
      <c r="M64993" s="85"/>
    </row>
    <row r="64994" spans="13:13" ht="49.2" customHeight="1">
      <c r="M64994" s="85"/>
    </row>
    <row r="64995" spans="13:13" ht="49.2" customHeight="1">
      <c r="M64995" s="85"/>
    </row>
    <row r="64996" spans="13:13" ht="49.2" customHeight="1">
      <c r="M64996" s="85"/>
    </row>
    <row r="64997" spans="13:13" ht="49.2" customHeight="1">
      <c r="M64997" s="85"/>
    </row>
    <row r="64998" spans="13:13" ht="49.2" customHeight="1">
      <c r="M64998" s="85"/>
    </row>
    <row r="64999" spans="13:13" ht="49.2" customHeight="1">
      <c r="M64999" s="85"/>
    </row>
    <row r="65000" spans="13:13" ht="49.2" customHeight="1">
      <c r="M65000" s="85"/>
    </row>
    <row r="65001" spans="13:13" ht="49.2" customHeight="1">
      <c r="M65001" s="85"/>
    </row>
    <row r="65002" spans="13:13" ht="49.2" customHeight="1">
      <c r="M65002" s="85"/>
    </row>
    <row r="65003" spans="13:13" ht="49.2" customHeight="1">
      <c r="M65003" s="85"/>
    </row>
    <row r="65004" spans="13:13" ht="49.2" customHeight="1">
      <c r="M65004" s="85"/>
    </row>
    <row r="65005" spans="13:13" ht="49.2" customHeight="1">
      <c r="M65005" s="85"/>
    </row>
    <row r="65006" spans="13:13" ht="49.2" customHeight="1">
      <c r="M65006" s="85"/>
    </row>
    <row r="65007" spans="13:13" ht="49.2" customHeight="1">
      <c r="M65007" s="85"/>
    </row>
    <row r="65008" spans="13:13" ht="49.2" customHeight="1">
      <c r="M65008" s="85"/>
    </row>
    <row r="65009" spans="13:13" ht="49.2" customHeight="1">
      <c r="M65009" s="85"/>
    </row>
    <row r="65010" spans="13:13" ht="49.2" customHeight="1">
      <c r="M65010" s="85"/>
    </row>
    <row r="65011" spans="13:13" ht="49.2" customHeight="1">
      <c r="M65011" s="85"/>
    </row>
    <row r="65012" spans="13:13" ht="49.2" customHeight="1">
      <c r="M65012" s="85"/>
    </row>
    <row r="65013" spans="13:13" ht="49.2" customHeight="1">
      <c r="M65013" s="85"/>
    </row>
    <row r="65014" spans="13:13" ht="49.2" customHeight="1">
      <c r="M65014" s="85"/>
    </row>
    <row r="65015" spans="13:13" ht="49.2" customHeight="1">
      <c r="M65015" s="85"/>
    </row>
    <row r="65016" spans="13:13" ht="49.2" customHeight="1">
      <c r="M65016" s="85"/>
    </row>
    <row r="65017" spans="13:13" ht="49.2" customHeight="1">
      <c r="M65017" s="85"/>
    </row>
    <row r="65018" spans="13:13" ht="49.2" customHeight="1">
      <c r="M65018" s="85"/>
    </row>
    <row r="65019" spans="13:13" ht="49.2" customHeight="1">
      <c r="M65019" s="85"/>
    </row>
    <row r="65020" spans="13:13" ht="49.2" customHeight="1">
      <c r="M65020" s="85"/>
    </row>
    <row r="65021" spans="13:13" ht="49.2" customHeight="1">
      <c r="M65021" s="85"/>
    </row>
    <row r="65022" spans="13:13" ht="49.2" customHeight="1">
      <c r="M65022" s="85"/>
    </row>
    <row r="65023" spans="13:13" ht="49.2" customHeight="1">
      <c r="M65023" s="85"/>
    </row>
    <row r="65024" spans="13:13" ht="49.2" customHeight="1">
      <c r="M65024" s="85"/>
    </row>
    <row r="65025" spans="13:13" ht="49.2" customHeight="1">
      <c r="M65025" s="85"/>
    </row>
    <row r="65026" spans="13:13" ht="49.2" customHeight="1">
      <c r="M65026" s="85"/>
    </row>
    <row r="65027" spans="13:13" ht="49.2" customHeight="1">
      <c r="M65027" s="85"/>
    </row>
    <row r="65028" spans="13:13" ht="49.2" customHeight="1">
      <c r="M65028" s="85"/>
    </row>
    <row r="65029" spans="13:13" ht="49.2" customHeight="1">
      <c r="M65029" s="85"/>
    </row>
    <row r="65030" spans="13:13" ht="49.2" customHeight="1">
      <c r="M65030" s="85"/>
    </row>
    <row r="65031" spans="13:13" ht="49.2" customHeight="1">
      <c r="M65031" s="85"/>
    </row>
    <row r="65032" spans="13:13" ht="49.2" customHeight="1">
      <c r="M65032" s="85"/>
    </row>
    <row r="65033" spans="13:13" ht="49.2" customHeight="1">
      <c r="M65033" s="85"/>
    </row>
    <row r="65034" spans="13:13" ht="49.2" customHeight="1">
      <c r="M65034" s="85"/>
    </row>
    <row r="65035" spans="13:13" ht="49.2" customHeight="1">
      <c r="M65035" s="85"/>
    </row>
    <row r="65036" spans="13:13" ht="49.2" customHeight="1">
      <c r="M65036" s="85"/>
    </row>
    <row r="65037" spans="13:13" ht="49.2" customHeight="1">
      <c r="M65037" s="85"/>
    </row>
    <row r="65038" spans="13:13" ht="49.2" customHeight="1">
      <c r="M65038" s="85"/>
    </row>
    <row r="65039" spans="13:13" ht="49.2" customHeight="1">
      <c r="M65039" s="85"/>
    </row>
    <row r="65040" spans="13:13" ht="49.2" customHeight="1">
      <c r="M65040" s="85"/>
    </row>
    <row r="65041" spans="13:13" ht="49.2" customHeight="1">
      <c r="M65041" s="85"/>
    </row>
    <row r="65042" spans="13:13" ht="49.2" customHeight="1">
      <c r="M65042" s="85"/>
    </row>
    <row r="65043" spans="13:13" ht="49.2" customHeight="1">
      <c r="M65043" s="85"/>
    </row>
    <row r="65044" spans="13:13" ht="49.2" customHeight="1">
      <c r="M65044" s="85"/>
    </row>
    <row r="65045" spans="13:13" ht="49.2" customHeight="1">
      <c r="M65045" s="85"/>
    </row>
    <row r="65046" spans="13:13" ht="49.2" customHeight="1">
      <c r="M65046" s="85"/>
    </row>
    <row r="65047" spans="13:13" ht="49.2" customHeight="1">
      <c r="M65047" s="85"/>
    </row>
    <row r="65048" spans="13:13" ht="49.2" customHeight="1">
      <c r="M65048" s="85"/>
    </row>
    <row r="65049" spans="13:13" ht="49.2" customHeight="1">
      <c r="M65049" s="85"/>
    </row>
    <row r="65050" spans="13:13" ht="49.2" customHeight="1">
      <c r="M65050" s="85"/>
    </row>
    <row r="65051" spans="13:13" ht="49.2" customHeight="1">
      <c r="M65051" s="85"/>
    </row>
    <row r="65052" spans="13:13" ht="49.2" customHeight="1">
      <c r="M65052" s="85"/>
    </row>
    <row r="65053" spans="13:13" ht="49.2" customHeight="1">
      <c r="M65053" s="85"/>
    </row>
    <row r="65054" spans="13:13" ht="49.2" customHeight="1">
      <c r="M65054" s="85"/>
    </row>
    <row r="65055" spans="13:13" ht="49.2" customHeight="1">
      <c r="M65055" s="85"/>
    </row>
    <row r="65056" spans="13:13" ht="49.2" customHeight="1">
      <c r="M65056" s="85"/>
    </row>
    <row r="65057" spans="13:13" ht="49.2" customHeight="1">
      <c r="M65057" s="85"/>
    </row>
    <row r="65058" spans="13:13" ht="49.2" customHeight="1">
      <c r="M65058" s="85"/>
    </row>
    <row r="65059" spans="13:13" ht="49.2" customHeight="1">
      <c r="M65059" s="85"/>
    </row>
    <row r="65060" spans="13:13" ht="49.2" customHeight="1">
      <c r="M65060" s="85"/>
    </row>
    <row r="65061" spans="13:13" ht="49.2" customHeight="1">
      <c r="M65061" s="85"/>
    </row>
    <row r="65062" spans="13:13" ht="49.2" customHeight="1">
      <c r="M65062" s="85"/>
    </row>
    <row r="65063" spans="13:13" ht="49.2" customHeight="1">
      <c r="M65063" s="85"/>
    </row>
    <row r="65064" spans="13:13" ht="49.2" customHeight="1">
      <c r="M65064" s="85"/>
    </row>
    <row r="65065" spans="13:13" ht="49.2" customHeight="1">
      <c r="M65065" s="85"/>
    </row>
    <row r="65066" spans="13:13" ht="49.2" customHeight="1">
      <c r="M65066" s="85"/>
    </row>
    <row r="65067" spans="13:13" ht="49.2" customHeight="1">
      <c r="M65067" s="85"/>
    </row>
    <row r="65068" spans="13:13" ht="49.2" customHeight="1">
      <c r="M65068" s="85"/>
    </row>
    <row r="65069" spans="13:13" ht="49.2" customHeight="1">
      <c r="M65069" s="85"/>
    </row>
    <row r="65070" spans="13:13" ht="49.2" customHeight="1">
      <c r="M65070" s="85"/>
    </row>
    <row r="65071" spans="13:13" ht="49.2" customHeight="1">
      <c r="M65071" s="85"/>
    </row>
    <row r="65072" spans="13:13" ht="49.2" customHeight="1">
      <c r="M65072" s="85"/>
    </row>
    <row r="65073" spans="13:13" ht="49.2" customHeight="1">
      <c r="M65073" s="85"/>
    </row>
    <row r="65074" spans="13:13" ht="49.2" customHeight="1">
      <c r="M65074" s="85"/>
    </row>
    <row r="65075" spans="13:13" ht="49.2" customHeight="1">
      <c r="M65075" s="85"/>
    </row>
    <row r="65076" spans="13:13" ht="49.2" customHeight="1">
      <c r="M65076" s="85"/>
    </row>
    <row r="65077" spans="13:13" ht="49.2" customHeight="1">
      <c r="M65077" s="85"/>
    </row>
    <row r="65078" spans="13:13" ht="49.2" customHeight="1">
      <c r="M65078" s="85"/>
    </row>
    <row r="65079" spans="13:13" ht="49.2" customHeight="1">
      <c r="M65079" s="85"/>
    </row>
    <row r="65080" spans="13:13" ht="49.2" customHeight="1">
      <c r="M65080" s="85"/>
    </row>
    <row r="65081" spans="13:13" ht="49.2" customHeight="1">
      <c r="M65081" s="85"/>
    </row>
    <row r="65082" spans="13:13" ht="49.2" customHeight="1">
      <c r="M65082" s="85"/>
    </row>
    <row r="65083" spans="13:13" ht="49.2" customHeight="1">
      <c r="M65083" s="85"/>
    </row>
    <row r="65084" spans="13:13" ht="49.2" customHeight="1">
      <c r="M65084" s="85"/>
    </row>
    <row r="65085" spans="13:13" ht="49.2" customHeight="1">
      <c r="M65085" s="85"/>
    </row>
    <row r="65086" spans="13:13" ht="49.2" customHeight="1">
      <c r="M65086" s="85"/>
    </row>
    <row r="65087" spans="13:13" ht="49.2" customHeight="1">
      <c r="M65087" s="85"/>
    </row>
    <row r="65088" spans="13:13" ht="49.2" customHeight="1">
      <c r="M65088" s="85"/>
    </row>
    <row r="65089" spans="13:13" ht="49.2" customHeight="1">
      <c r="M65089" s="85"/>
    </row>
    <row r="65090" spans="13:13" ht="49.2" customHeight="1">
      <c r="M65090" s="85"/>
    </row>
    <row r="65091" spans="13:13" ht="49.2" customHeight="1">
      <c r="M65091" s="85"/>
    </row>
    <row r="65092" spans="13:13" ht="49.2" customHeight="1">
      <c r="M65092" s="85"/>
    </row>
    <row r="65093" spans="13:13" ht="49.2" customHeight="1">
      <c r="M65093" s="85"/>
    </row>
    <row r="65094" spans="13:13" ht="49.2" customHeight="1">
      <c r="M65094" s="85"/>
    </row>
    <row r="65095" spans="13:13" ht="49.2" customHeight="1">
      <c r="M65095" s="85"/>
    </row>
    <row r="65096" spans="13:13" ht="49.2" customHeight="1">
      <c r="M65096" s="85"/>
    </row>
    <row r="65097" spans="13:13" ht="49.2" customHeight="1">
      <c r="M65097" s="85"/>
    </row>
    <row r="65098" spans="13:13" ht="49.2" customHeight="1">
      <c r="M65098" s="85"/>
    </row>
    <row r="65099" spans="13:13" ht="49.2" customHeight="1">
      <c r="M65099" s="85"/>
    </row>
    <row r="65100" spans="13:13" ht="49.2" customHeight="1">
      <c r="M65100" s="85"/>
    </row>
    <row r="65101" spans="13:13" ht="49.2" customHeight="1">
      <c r="M65101" s="85"/>
    </row>
    <row r="65102" spans="13:13" ht="49.2" customHeight="1">
      <c r="M65102" s="85"/>
    </row>
    <row r="65103" spans="13:13" ht="49.2" customHeight="1">
      <c r="M65103" s="85"/>
    </row>
    <row r="65104" spans="13:13" ht="49.2" customHeight="1">
      <c r="M65104" s="85"/>
    </row>
    <row r="65105" spans="13:13" ht="49.2" customHeight="1">
      <c r="M65105" s="85"/>
    </row>
    <row r="65106" spans="13:13" ht="49.2" customHeight="1">
      <c r="M65106" s="85"/>
    </row>
    <row r="65107" spans="13:13" ht="49.2" customHeight="1">
      <c r="M65107" s="85"/>
    </row>
    <row r="65108" spans="13:13" ht="49.2" customHeight="1">
      <c r="M65108" s="85"/>
    </row>
    <row r="65109" spans="13:13" ht="49.2" customHeight="1">
      <c r="M65109" s="85"/>
    </row>
    <row r="65110" spans="13:13" ht="49.2" customHeight="1">
      <c r="M65110" s="85"/>
    </row>
    <row r="65111" spans="13:13" ht="49.2" customHeight="1">
      <c r="M65111" s="85"/>
    </row>
    <row r="65112" spans="13:13" ht="49.2" customHeight="1">
      <c r="M65112" s="85"/>
    </row>
    <row r="65113" spans="13:13" ht="49.2" customHeight="1">
      <c r="M65113" s="85"/>
    </row>
    <row r="65114" spans="13:13" ht="49.2" customHeight="1">
      <c r="M65114" s="85"/>
    </row>
    <row r="65115" spans="13:13" ht="49.2" customHeight="1">
      <c r="M65115" s="85"/>
    </row>
    <row r="65116" spans="13:13" ht="49.2" customHeight="1">
      <c r="M65116" s="85"/>
    </row>
    <row r="65117" spans="13:13" ht="49.2" customHeight="1">
      <c r="M65117" s="85"/>
    </row>
    <row r="65118" spans="13:13" ht="49.2" customHeight="1">
      <c r="M65118" s="85"/>
    </row>
    <row r="65119" spans="13:13" ht="49.2" customHeight="1">
      <c r="M65119" s="85"/>
    </row>
    <row r="65120" spans="13:13" ht="49.2" customHeight="1">
      <c r="M65120" s="85"/>
    </row>
    <row r="65121" spans="13:13" ht="49.2" customHeight="1">
      <c r="M65121" s="85"/>
    </row>
    <row r="65122" spans="13:13" ht="49.2" customHeight="1">
      <c r="M65122" s="85"/>
    </row>
    <row r="65123" spans="13:13" ht="49.2" customHeight="1">
      <c r="M65123" s="85"/>
    </row>
    <row r="65124" spans="13:13" ht="49.2" customHeight="1">
      <c r="M65124" s="85"/>
    </row>
    <row r="65125" spans="13:13" ht="49.2" customHeight="1">
      <c r="M65125" s="85"/>
    </row>
    <row r="65126" spans="13:13" ht="49.2" customHeight="1">
      <c r="M65126" s="85"/>
    </row>
    <row r="65127" spans="13:13" ht="49.2" customHeight="1">
      <c r="M65127" s="85"/>
    </row>
    <row r="65128" spans="13:13" ht="49.2" customHeight="1">
      <c r="M65128" s="85"/>
    </row>
    <row r="65129" spans="13:13" ht="49.2" customHeight="1">
      <c r="M65129" s="85"/>
    </row>
    <row r="65130" spans="13:13" ht="49.2" customHeight="1">
      <c r="M65130" s="85"/>
    </row>
    <row r="65131" spans="13:13" ht="49.2" customHeight="1">
      <c r="M65131" s="85"/>
    </row>
    <row r="65132" spans="13:13" ht="49.2" customHeight="1">
      <c r="M65132" s="85"/>
    </row>
    <row r="65133" spans="13:13" ht="49.2" customHeight="1">
      <c r="M65133" s="85"/>
    </row>
    <row r="65134" spans="13:13" ht="49.2" customHeight="1">
      <c r="M65134" s="85"/>
    </row>
    <row r="65135" spans="13:13" ht="49.2" customHeight="1">
      <c r="M65135" s="85"/>
    </row>
    <row r="65136" spans="13:13" ht="49.2" customHeight="1">
      <c r="M65136" s="85"/>
    </row>
    <row r="65137" spans="13:13" ht="49.2" customHeight="1">
      <c r="M65137" s="85"/>
    </row>
    <row r="65138" spans="13:13" ht="49.2" customHeight="1">
      <c r="M65138" s="85"/>
    </row>
    <row r="65139" spans="13:13" ht="49.2" customHeight="1">
      <c r="M65139" s="85"/>
    </row>
    <row r="65140" spans="13:13" ht="49.2" customHeight="1">
      <c r="M65140" s="85"/>
    </row>
    <row r="65141" spans="13:13" ht="49.2" customHeight="1">
      <c r="M65141" s="85"/>
    </row>
    <row r="65142" spans="13:13" ht="49.2" customHeight="1">
      <c r="M65142" s="85"/>
    </row>
    <row r="65143" spans="13:13" ht="49.2" customHeight="1">
      <c r="M65143" s="85"/>
    </row>
    <row r="65144" spans="13:13" ht="49.2" customHeight="1">
      <c r="M65144" s="85"/>
    </row>
    <row r="65145" spans="13:13" ht="49.2" customHeight="1">
      <c r="M65145" s="85"/>
    </row>
    <row r="65146" spans="13:13" ht="49.2" customHeight="1">
      <c r="M65146" s="85"/>
    </row>
    <row r="65147" spans="13:13" ht="49.2" customHeight="1">
      <c r="M65147" s="85"/>
    </row>
    <row r="65148" spans="13:13" ht="49.2" customHeight="1">
      <c r="M65148" s="85"/>
    </row>
    <row r="65149" spans="13:13" ht="49.2" customHeight="1">
      <c r="M65149" s="85"/>
    </row>
    <row r="65150" spans="13:13" ht="49.2" customHeight="1">
      <c r="M65150" s="85"/>
    </row>
    <row r="65151" spans="13:13" ht="49.2" customHeight="1">
      <c r="M65151" s="85"/>
    </row>
    <row r="65152" spans="13:13" ht="49.2" customHeight="1">
      <c r="M65152" s="85"/>
    </row>
    <row r="65153" spans="13:13" ht="49.2" customHeight="1">
      <c r="M65153" s="85"/>
    </row>
    <row r="65154" spans="13:13" ht="49.2" customHeight="1">
      <c r="M65154" s="85"/>
    </row>
    <row r="65155" spans="13:13" ht="49.2" customHeight="1">
      <c r="M65155" s="85"/>
    </row>
    <row r="65156" spans="13:13" ht="49.2" customHeight="1">
      <c r="M65156" s="85"/>
    </row>
    <row r="65157" spans="13:13" ht="49.2" customHeight="1">
      <c r="M65157" s="85"/>
    </row>
    <row r="65158" spans="13:13" ht="49.2" customHeight="1">
      <c r="M65158" s="85"/>
    </row>
    <row r="65159" spans="13:13" ht="49.2" customHeight="1">
      <c r="M65159" s="85"/>
    </row>
    <row r="65160" spans="13:13" ht="49.2" customHeight="1">
      <c r="M65160" s="85"/>
    </row>
    <row r="65161" spans="13:13" ht="49.2" customHeight="1">
      <c r="M65161" s="85"/>
    </row>
    <row r="65162" spans="13:13" ht="49.2" customHeight="1">
      <c r="M65162" s="85"/>
    </row>
    <row r="65163" spans="13:13" ht="49.2" customHeight="1">
      <c r="M65163" s="85"/>
    </row>
    <row r="65164" spans="13:13" ht="49.2" customHeight="1">
      <c r="M65164" s="85"/>
    </row>
    <row r="65165" spans="13:13" ht="49.2" customHeight="1">
      <c r="M65165" s="85"/>
    </row>
    <row r="65166" spans="13:13" ht="49.2" customHeight="1">
      <c r="M65166" s="85"/>
    </row>
    <row r="65167" spans="13:13" ht="49.2" customHeight="1">
      <c r="M65167" s="85"/>
    </row>
    <row r="65168" spans="13:13" ht="49.2" customHeight="1">
      <c r="M65168" s="85"/>
    </row>
    <row r="65169" spans="13:13" ht="49.2" customHeight="1">
      <c r="M65169" s="85"/>
    </row>
    <row r="65170" spans="13:13" ht="49.2" customHeight="1">
      <c r="M65170" s="85"/>
    </row>
    <row r="65171" spans="13:13" ht="49.2" customHeight="1">
      <c r="M65171" s="85"/>
    </row>
    <row r="65172" spans="13:13" ht="49.2" customHeight="1">
      <c r="M65172" s="85"/>
    </row>
    <row r="65173" spans="13:13" ht="49.2" customHeight="1">
      <c r="M65173" s="85"/>
    </row>
    <row r="65174" spans="13:13" ht="49.2" customHeight="1">
      <c r="M65174" s="85"/>
    </row>
    <row r="65175" spans="13:13" ht="49.2" customHeight="1">
      <c r="M65175" s="85"/>
    </row>
    <row r="65176" spans="13:13" ht="49.2" customHeight="1">
      <c r="M65176" s="85"/>
    </row>
    <row r="65177" spans="13:13" ht="49.2" customHeight="1">
      <c r="M65177" s="85"/>
    </row>
    <row r="65178" spans="13:13" ht="49.2" customHeight="1">
      <c r="M65178" s="85"/>
    </row>
    <row r="65179" spans="13:13" ht="49.2" customHeight="1">
      <c r="M65179" s="85"/>
    </row>
    <row r="65180" spans="13:13" ht="49.2" customHeight="1">
      <c r="M65180" s="85"/>
    </row>
    <row r="65181" spans="13:13" ht="49.2" customHeight="1">
      <c r="M65181" s="85"/>
    </row>
    <row r="65182" spans="13:13" ht="49.2" customHeight="1">
      <c r="M65182" s="85"/>
    </row>
    <row r="65183" spans="13:13" ht="49.2" customHeight="1">
      <c r="M65183" s="85"/>
    </row>
    <row r="65184" spans="13:13" ht="49.2" customHeight="1">
      <c r="M65184" s="85"/>
    </row>
    <row r="65185" spans="13:13" ht="49.2" customHeight="1">
      <c r="M65185" s="85"/>
    </row>
    <row r="65186" spans="13:13" ht="49.2" customHeight="1">
      <c r="M65186" s="85"/>
    </row>
    <row r="65187" spans="13:13" ht="49.2" customHeight="1">
      <c r="M65187" s="85"/>
    </row>
    <row r="65188" spans="13:13" ht="49.2" customHeight="1">
      <c r="M65188" s="85"/>
    </row>
    <row r="65189" spans="13:13" ht="49.2" customHeight="1">
      <c r="M65189" s="85"/>
    </row>
    <row r="65190" spans="13:13" ht="49.2" customHeight="1">
      <c r="M65190" s="85"/>
    </row>
    <row r="65191" spans="13:13" ht="49.2" customHeight="1">
      <c r="M65191" s="85"/>
    </row>
    <row r="65192" spans="13:13" ht="49.2" customHeight="1">
      <c r="M65192" s="85"/>
    </row>
    <row r="65193" spans="13:13" ht="49.2" customHeight="1">
      <c r="M65193" s="85"/>
    </row>
    <row r="65194" spans="13:13" ht="49.2" customHeight="1">
      <c r="M65194" s="85"/>
    </row>
    <row r="65195" spans="13:13" ht="49.2" customHeight="1">
      <c r="M65195" s="85"/>
    </row>
    <row r="65196" spans="13:13" ht="49.2" customHeight="1">
      <c r="M65196" s="85"/>
    </row>
    <row r="65197" spans="13:13" ht="49.2" customHeight="1">
      <c r="M65197" s="85"/>
    </row>
    <row r="65198" spans="13:13" ht="49.2" customHeight="1">
      <c r="M65198" s="85"/>
    </row>
    <row r="65199" spans="13:13" ht="49.2" customHeight="1">
      <c r="M65199" s="85"/>
    </row>
    <row r="65200" spans="13:13" ht="49.2" customHeight="1">
      <c r="M65200" s="85"/>
    </row>
    <row r="65201" spans="13:13" ht="49.2" customHeight="1">
      <c r="M65201" s="85"/>
    </row>
    <row r="65202" spans="13:13" ht="49.2" customHeight="1">
      <c r="M65202" s="85"/>
    </row>
    <row r="65203" spans="13:13" ht="49.2" customHeight="1">
      <c r="M65203" s="85"/>
    </row>
    <row r="65204" spans="13:13" ht="49.2" customHeight="1">
      <c r="M65204" s="85"/>
    </row>
    <row r="65205" spans="13:13" ht="49.2" customHeight="1">
      <c r="M65205" s="85"/>
    </row>
    <row r="65206" spans="13:13" ht="49.2" customHeight="1">
      <c r="M65206" s="85"/>
    </row>
    <row r="65207" spans="13:13" ht="49.2" customHeight="1">
      <c r="M65207" s="85"/>
    </row>
    <row r="65208" spans="13:13" ht="49.2" customHeight="1">
      <c r="M65208" s="85"/>
    </row>
    <row r="65209" spans="13:13" ht="49.2" customHeight="1">
      <c r="M65209" s="85"/>
    </row>
    <row r="65210" spans="13:13" ht="49.2" customHeight="1">
      <c r="M65210" s="85"/>
    </row>
    <row r="65211" spans="13:13" ht="49.2" customHeight="1">
      <c r="M65211" s="85"/>
    </row>
    <row r="65212" spans="13:13" ht="49.2" customHeight="1">
      <c r="M65212" s="85"/>
    </row>
    <row r="65213" spans="13:13" ht="49.2" customHeight="1">
      <c r="M65213" s="85"/>
    </row>
    <row r="65214" spans="13:13" ht="49.2" customHeight="1">
      <c r="M65214" s="85"/>
    </row>
    <row r="65215" spans="13:13" ht="49.2" customHeight="1">
      <c r="M65215" s="85"/>
    </row>
    <row r="65216" spans="13:13" ht="49.2" customHeight="1">
      <c r="M65216" s="85"/>
    </row>
    <row r="65217" spans="13:13" ht="49.2" customHeight="1">
      <c r="M65217" s="85"/>
    </row>
    <row r="65218" spans="13:13" ht="49.2" customHeight="1">
      <c r="M65218" s="85"/>
    </row>
    <row r="65219" spans="13:13" ht="49.2" customHeight="1">
      <c r="M65219" s="85"/>
    </row>
    <row r="65220" spans="13:13" ht="49.2" customHeight="1">
      <c r="M65220" s="85"/>
    </row>
    <row r="65221" spans="13:13" ht="49.2" customHeight="1">
      <c r="M65221" s="85"/>
    </row>
    <row r="65222" spans="13:13" ht="49.2" customHeight="1">
      <c r="M65222" s="85"/>
    </row>
    <row r="65223" spans="13:13" ht="49.2" customHeight="1">
      <c r="M65223" s="85"/>
    </row>
    <row r="65224" spans="13:13" ht="49.2" customHeight="1">
      <c r="M65224" s="85"/>
    </row>
    <row r="65225" spans="13:13" ht="49.2" customHeight="1">
      <c r="M65225" s="85"/>
    </row>
    <row r="65226" spans="13:13" ht="49.2" customHeight="1">
      <c r="M65226" s="85"/>
    </row>
    <row r="65227" spans="13:13" ht="49.2" customHeight="1">
      <c r="M65227" s="85"/>
    </row>
    <row r="65228" spans="13:13" ht="49.2" customHeight="1">
      <c r="M65228" s="85"/>
    </row>
    <row r="65229" spans="13:13" ht="49.2" customHeight="1">
      <c r="M65229" s="85"/>
    </row>
    <row r="65230" spans="13:13" ht="49.2" customHeight="1">
      <c r="M65230" s="85"/>
    </row>
    <row r="65231" spans="13:13" ht="49.2" customHeight="1">
      <c r="M65231" s="85"/>
    </row>
    <row r="65232" spans="13:13" ht="49.2" customHeight="1">
      <c r="M65232" s="85"/>
    </row>
    <row r="65233" spans="13:13" ht="49.2" customHeight="1">
      <c r="M65233" s="85"/>
    </row>
    <row r="65234" spans="13:13" ht="49.2" customHeight="1">
      <c r="M65234" s="85"/>
    </row>
    <row r="65235" spans="13:13" ht="49.2" customHeight="1">
      <c r="M65235" s="85"/>
    </row>
    <row r="65236" spans="13:13" ht="49.2" customHeight="1">
      <c r="M65236" s="85"/>
    </row>
    <row r="65237" spans="13:13" ht="49.2" customHeight="1">
      <c r="M65237" s="85"/>
    </row>
    <row r="65238" spans="13:13" ht="49.2" customHeight="1">
      <c r="M65238" s="85"/>
    </row>
    <row r="65239" spans="13:13" ht="49.2" customHeight="1">
      <c r="M65239" s="85"/>
    </row>
    <row r="65240" spans="13:13" ht="49.2" customHeight="1">
      <c r="M65240" s="85"/>
    </row>
    <row r="65241" spans="13:13" ht="49.2" customHeight="1">
      <c r="M65241" s="85"/>
    </row>
    <row r="65242" spans="13:13" ht="49.2" customHeight="1">
      <c r="M65242" s="85"/>
    </row>
    <row r="65243" spans="13:13" ht="49.2" customHeight="1">
      <c r="M65243" s="85"/>
    </row>
    <row r="65244" spans="13:13" ht="49.2" customHeight="1">
      <c r="M65244" s="85"/>
    </row>
    <row r="65245" spans="13:13" ht="49.2" customHeight="1">
      <c r="M65245" s="85"/>
    </row>
    <row r="65246" spans="13:13" ht="49.2" customHeight="1">
      <c r="M65246" s="85"/>
    </row>
    <row r="65247" spans="13:13" ht="49.2" customHeight="1">
      <c r="M65247" s="85"/>
    </row>
    <row r="65248" spans="13:13" ht="49.2" customHeight="1">
      <c r="M65248" s="85"/>
    </row>
    <row r="65249" spans="13:13" ht="49.2" customHeight="1">
      <c r="M65249" s="85"/>
    </row>
    <row r="65250" spans="13:13" ht="49.2" customHeight="1">
      <c r="M65250" s="85"/>
    </row>
    <row r="65251" spans="13:13" ht="49.2" customHeight="1">
      <c r="M65251" s="85"/>
    </row>
    <row r="65252" spans="13:13" ht="49.2" customHeight="1">
      <c r="M65252" s="85"/>
    </row>
    <row r="65253" spans="13:13" ht="49.2" customHeight="1">
      <c r="M65253" s="85"/>
    </row>
    <row r="65254" spans="13:13" ht="49.2" customHeight="1">
      <c r="M65254" s="85"/>
    </row>
    <row r="65255" spans="13:13" ht="49.2" customHeight="1">
      <c r="M65255" s="85"/>
    </row>
    <row r="65256" spans="13:13" ht="49.2" customHeight="1">
      <c r="M65256" s="85"/>
    </row>
    <row r="65257" spans="13:13" ht="49.2" customHeight="1">
      <c r="M65257" s="85"/>
    </row>
    <row r="65258" spans="13:13" ht="49.2" customHeight="1">
      <c r="M65258" s="85"/>
    </row>
    <row r="65259" spans="13:13" ht="49.2" customHeight="1">
      <c r="M65259" s="85"/>
    </row>
    <row r="65260" spans="13:13" ht="49.2" customHeight="1">
      <c r="M65260" s="85"/>
    </row>
    <row r="65261" spans="13:13" ht="49.2" customHeight="1">
      <c r="M65261" s="85"/>
    </row>
    <row r="65262" spans="13:13" ht="49.2" customHeight="1">
      <c r="M65262" s="85"/>
    </row>
    <row r="65263" spans="13:13" ht="49.2" customHeight="1">
      <c r="M65263" s="85"/>
    </row>
    <row r="65264" spans="13:13" ht="49.2" customHeight="1">
      <c r="M65264" s="85"/>
    </row>
    <row r="65265" spans="13:13" ht="49.2" customHeight="1">
      <c r="M65265" s="85"/>
    </row>
    <row r="65266" spans="13:13" ht="49.2" customHeight="1">
      <c r="M65266" s="85"/>
    </row>
    <row r="65267" spans="13:13" ht="49.2" customHeight="1">
      <c r="M65267" s="85"/>
    </row>
    <row r="65268" spans="13:13" ht="49.2" customHeight="1">
      <c r="M65268" s="85"/>
    </row>
    <row r="65269" spans="13:13" ht="49.2" customHeight="1">
      <c r="M65269" s="85"/>
    </row>
    <row r="65270" spans="13:13" ht="49.2" customHeight="1">
      <c r="M65270" s="85"/>
    </row>
    <row r="65271" spans="13:13" ht="49.2" customHeight="1">
      <c r="M65271" s="85"/>
    </row>
    <row r="65272" spans="13:13" ht="49.2" customHeight="1">
      <c r="M65272" s="85"/>
    </row>
    <row r="65273" spans="13:13" ht="49.2" customHeight="1">
      <c r="M65273" s="85"/>
    </row>
    <row r="65274" spans="13:13" ht="49.2" customHeight="1">
      <c r="M65274" s="85"/>
    </row>
    <row r="65275" spans="13:13" ht="49.2" customHeight="1">
      <c r="M65275" s="85"/>
    </row>
    <row r="65276" spans="13:13" ht="49.2" customHeight="1">
      <c r="M65276" s="85"/>
    </row>
    <row r="65277" spans="13:13" ht="49.2" customHeight="1">
      <c r="M65277" s="85"/>
    </row>
    <row r="65278" spans="13:13" ht="49.2" customHeight="1">
      <c r="M65278" s="85"/>
    </row>
    <row r="65279" spans="13:13" ht="49.2" customHeight="1">
      <c r="M65279" s="85"/>
    </row>
    <row r="65280" spans="13:13" ht="49.2" customHeight="1">
      <c r="M65280" s="85"/>
    </row>
    <row r="65281" spans="13:13" ht="49.2" customHeight="1">
      <c r="M65281" s="85"/>
    </row>
    <row r="65282" spans="13:13" ht="49.2" customHeight="1">
      <c r="M65282" s="85"/>
    </row>
    <row r="65283" spans="13:13" ht="49.2" customHeight="1">
      <c r="M65283" s="85"/>
    </row>
    <row r="65284" spans="13:13" ht="49.2" customHeight="1">
      <c r="M65284" s="85"/>
    </row>
    <row r="65285" spans="13:13" ht="49.2" customHeight="1">
      <c r="M65285" s="85"/>
    </row>
    <row r="65286" spans="13:13" ht="49.2" customHeight="1">
      <c r="M65286" s="85"/>
    </row>
    <row r="65287" spans="13:13" ht="49.2" customHeight="1">
      <c r="M65287" s="85"/>
    </row>
    <row r="65288" spans="13:13" ht="49.2" customHeight="1">
      <c r="M65288" s="85"/>
    </row>
    <row r="65289" spans="13:13" ht="49.2" customHeight="1">
      <c r="M65289" s="85"/>
    </row>
    <row r="65290" spans="13:13" ht="49.2" customHeight="1">
      <c r="M65290" s="85"/>
    </row>
    <row r="65291" spans="13:13" ht="49.2" customHeight="1">
      <c r="M65291" s="85"/>
    </row>
    <row r="65292" spans="13:13" ht="49.2" customHeight="1">
      <c r="M65292" s="85"/>
    </row>
    <row r="65293" spans="13:13" ht="49.2" customHeight="1">
      <c r="M65293" s="85"/>
    </row>
    <row r="65294" spans="13:13" ht="49.2" customHeight="1">
      <c r="M65294" s="85"/>
    </row>
    <row r="65295" spans="13:13" ht="49.2" customHeight="1">
      <c r="M65295" s="85"/>
    </row>
    <row r="65296" spans="13:13" ht="49.2" customHeight="1">
      <c r="M65296" s="85"/>
    </row>
    <row r="65297" spans="13:13" ht="49.2" customHeight="1">
      <c r="M65297" s="85"/>
    </row>
    <row r="65298" spans="13:13" ht="49.2" customHeight="1">
      <c r="M65298" s="85"/>
    </row>
    <row r="65299" spans="13:13" ht="49.2" customHeight="1">
      <c r="M65299" s="85"/>
    </row>
    <row r="65300" spans="13:13" ht="49.2" customHeight="1">
      <c r="M65300" s="85"/>
    </row>
    <row r="65301" spans="13:13" ht="49.2" customHeight="1">
      <c r="M65301" s="85"/>
    </row>
    <row r="65302" spans="13:13" ht="49.2" customHeight="1">
      <c r="M65302" s="85"/>
    </row>
    <row r="65303" spans="13:13" ht="49.2" customHeight="1">
      <c r="M65303" s="85"/>
    </row>
    <row r="65304" spans="13:13" ht="49.2" customHeight="1">
      <c r="M65304" s="85"/>
    </row>
    <row r="65305" spans="13:13" ht="49.2" customHeight="1">
      <c r="M65305" s="85"/>
    </row>
    <row r="65306" spans="13:13" ht="49.2" customHeight="1">
      <c r="M65306" s="85"/>
    </row>
    <row r="65307" spans="13:13" ht="49.2" customHeight="1">
      <c r="M65307" s="85"/>
    </row>
    <row r="65308" spans="13:13" ht="49.2" customHeight="1">
      <c r="M65308" s="85"/>
    </row>
    <row r="65309" spans="13:13" ht="49.2" customHeight="1">
      <c r="M65309" s="85"/>
    </row>
    <row r="65310" spans="13:13" ht="49.2" customHeight="1">
      <c r="M65310" s="85"/>
    </row>
    <row r="65311" spans="13:13" ht="49.2" customHeight="1">
      <c r="M65311" s="85"/>
    </row>
    <row r="65312" spans="13:13" ht="49.2" customHeight="1">
      <c r="M65312" s="85"/>
    </row>
    <row r="65313" spans="13:13" ht="49.2" customHeight="1">
      <c r="M65313" s="85"/>
    </row>
    <row r="65314" spans="13:13" ht="49.2" customHeight="1">
      <c r="M65314" s="85"/>
    </row>
    <row r="65315" spans="13:13" ht="49.2" customHeight="1">
      <c r="M65315" s="85"/>
    </row>
    <row r="65316" spans="13:13" ht="49.2" customHeight="1">
      <c r="M65316" s="85"/>
    </row>
    <row r="65317" spans="13:13" ht="49.2" customHeight="1">
      <c r="M65317" s="85"/>
    </row>
    <row r="65318" spans="13:13" ht="49.2" customHeight="1">
      <c r="M65318" s="85"/>
    </row>
    <row r="65319" spans="13:13" ht="49.2" customHeight="1">
      <c r="M65319" s="85"/>
    </row>
    <row r="65320" spans="13:13" ht="49.2" customHeight="1">
      <c r="M65320" s="85"/>
    </row>
    <row r="65321" spans="13:13" ht="49.2" customHeight="1">
      <c r="M65321" s="85"/>
    </row>
    <row r="65322" spans="13:13" ht="49.2" customHeight="1">
      <c r="M65322" s="85"/>
    </row>
    <row r="65323" spans="13:13" ht="49.2" customHeight="1">
      <c r="M65323" s="85"/>
    </row>
    <row r="65324" spans="13:13" ht="49.2" customHeight="1">
      <c r="M65324" s="85"/>
    </row>
    <row r="65325" spans="13:13" ht="49.2" customHeight="1">
      <c r="M65325" s="85"/>
    </row>
    <row r="65326" spans="13:13" ht="49.2" customHeight="1">
      <c r="M65326" s="85"/>
    </row>
    <row r="65327" spans="13:13" ht="49.2" customHeight="1">
      <c r="M65327" s="85"/>
    </row>
    <row r="65328" spans="13:13" ht="49.2" customHeight="1">
      <c r="M65328" s="85"/>
    </row>
    <row r="65329" spans="13:13" ht="49.2" customHeight="1">
      <c r="M65329" s="85"/>
    </row>
    <row r="65330" spans="13:13" ht="49.2" customHeight="1">
      <c r="M65330" s="85"/>
    </row>
    <row r="65331" spans="13:13" ht="49.2" customHeight="1">
      <c r="M65331" s="85"/>
    </row>
    <row r="65332" spans="13:13" ht="49.2" customHeight="1">
      <c r="M65332" s="85"/>
    </row>
    <row r="65333" spans="13:13" ht="49.2" customHeight="1">
      <c r="M65333" s="85"/>
    </row>
    <row r="65334" spans="13:13" ht="49.2" customHeight="1">
      <c r="M65334" s="85"/>
    </row>
    <row r="65335" spans="13:13" ht="49.2" customHeight="1">
      <c r="M65335" s="85"/>
    </row>
    <row r="65336" spans="13:13" ht="49.2" customHeight="1">
      <c r="M65336" s="85"/>
    </row>
    <row r="65337" spans="13:13" ht="49.2" customHeight="1">
      <c r="M65337" s="85"/>
    </row>
    <row r="65338" spans="13:13" ht="49.2" customHeight="1">
      <c r="M65338" s="85"/>
    </row>
    <row r="65339" spans="13:13" ht="49.2" customHeight="1">
      <c r="M65339" s="85"/>
    </row>
    <row r="65340" spans="13:13" ht="49.2" customHeight="1">
      <c r="M65340" s="85"/>
    </row>
    <row r="65341" spans="13:13" ht="49.2" customHeight="1">
      <c r="M65341" s="85"/>
    </row>
    <row r="65342" spans="13:13" ht="49.2" customHeight="1">
      <c r="M65342" s="85"/>
    </row>
    <row r="65343" spans="13:13" ht="49.2" customHeight="1">
      <c r="M65343" s="85"/>
    </row>
    <row r="65344" spans="13:13" ht="49.2" customHeight="1">
      <c r="M65344" s="85"/>
    </row>
    <row r="65345" spans="13:13" ht="49.2" customHeight="1">
      <c r="M65345" s="85"/>
    </row>
    <row r="65346" spans="13:13" ht="49.2" customHeight="1">
      <c r="M65346" s="85"/>
    </row>
    <row r="65347" spans="13:13" ht="49.2" customHeight="1">
      <c r="M65347" s="85"/>
    </row>
    <row r="65348" spans="13:13" ht="49.2" customHeight="1">
      <c r="M65348" s="85"/>
    </row>
    <row r="65349" spans="13:13" ht="49.2" customHeight="1">
      <c r="M65349" s="85"/>
    </row>
    <row r="65350" spans="13:13" ht="49.2" customHeight="1">
      <c r="M65350" s="85"/>
    </row>
    <row r="65351" spans="13:13" ht="49.2" customHeight="1">
      <c r="M65351" s="85"/>
    </row>
    <row r="65352" spans="13:13" ht="49.2" customHeight="1">
      <c r="M65352" s="85"/>
    </row>
    <row r="65353" spans="13:13" ht="49.2" customHeight="1">
      <c r="M65353" s="85"/>
    </row>
    <row r="65354" spans="13:13" ht="49.2" customHeight="1">
      <c r="M65354" s="85"/>
    </row>
    <row r="65355" spans="13:13" ht="49.2" customHeight="1">
      <c r="M65355" s="85"/>
    </row>
    <row r="65356" spans="13:13" ht="49.2" customHeight="1">
      <c r="M65356" s="85"/>
    </row>
    <row r="65357" spans="13:13" ht="49.2" customHeight="1">
      <c r="M65357" s="85"/>
    </row>
    <row r="65358" spans="13:13" ht="49.2" customHeight="1">
      <c r="M65358" s="85"/>
    </row>
    <row r="65359" spans="13:13" ht="49.2" customHeight="1">
      <c r="M65359" s="85"/>
    </row>
    <row r="65360" spans="13:13" ht="49.2" customHeight="1">
      <c r="M65360" s="85"/>
    </row>
    <row r="65361" spans="13:13" ht="49.2" customHeight="1">
      <c r="M65361" s="85"/>
    </row>
    <row r="65362" spans="13:13" ht="49.2" customHeight="1">
      <c r="M65362" s="85"/>
    </row>
    <row r="65363" spans="13:13" ht="49.2" customHeight="1">
      <c r="M65363" s="85"/>
    </row>
    <row r="65364" spans="13:13" ht="49.2" customHeight="1">
      <c r="M65364" s="85"/>
    </row>
    <row r="65365" spans="13:13" ht="49.2" customHeight="1">
      <c r="M65365" s="85"/>
    </row>
    <row r="65366" spans="13:13" ht="49.2" customHeight="1">
      <c r="M65366" s="85"/>
    </row>
    <row r="65367" spans="13:13" ht="49.2" customHeight="1">
      <c r="M65367" s="85"/>
    </row>
    <row r="65368" spans="13:13" ht="49.2" customHeight="1">
      <c r="M65368" s="85"/>
    </row>
    <row r="65369" spans="13:13" ht="49.2" customHeight="1">
      <c r="M65369" s="85"/>
    </row>
    <row r="65370" spans="13:13" ht="49.2" customHeight="1">
      <c r="M65370" s="85"/>
    </row>
    <row r="65371" spans="13:13" ht="49.2" customHeight="1">
      <c r="M65371" s="85"/>
    </row>
    <row r="65372" spans="13:13" ht="49.2" customHeight="1">
      <c r="M65372" s="85"/>
    </row>
    <row r="65373" spans="13:13" ht="49.2" customHeight="1">
      <c r="M65373" s="85"/>
    </row>
    <row r="65374" spans="13:13" ht="49.2" customHeight="1">
      <c r="M65374" s="85"/>
    </row>
    <row r="65375" spans="13:13" ht="49.2" customHeight="1">
      <c r="M65375" s="85"/>
    </row>
    <row r="65376" spans="13:13" ht="49.2" customHeight="1">
      <c r="M65376" s="85"/>
    </row>
    <row r="65377" spans="13:13" ht="49.2" customHeight="1">
      <c r="M65377" s="85"/>
    </row>
    <row r="65378" spans="13:13" ht="49.2" customHeight="1">
      <c r="M65378" s="85"/>
    </row>
    <row r="65379" spans="13:13" ht="49.2" customHeight="1">
      <c r="M65379" s="85"/>
    </row>
    <row r="65380" spans="13:13" ht="49.2" customHeight="1">
      <c r="M65380" s="85"/>
    </row>
    <row r="65381" spans="13:13" ht="49.2" customHeight="1">
      <c r="M65381" s="85"/>
    </row>
    <row r="65382" spans="13:13" ht="49.2" customHeight="1">
      <c r="M65382" s="85"/>
    </row>
    <row r="65383" spans="13:13" ht="49.2" customHeight="1">
      <c r="M65383" s="85"/>
    </row>
    <row r="65384" spans="13:13" ht="49.2" customHeight="1">
      <c r="M65384" s="85"/>
    </row>
    <row r="65385" spans="13:13" ht="49.2" customHeight="1">
      <c r="M65385" s="85"/>
    </row>
    <row r="65386" spans="13:13" ht="49.2" customHeight="1">
      <c r="M65386" s="85"/>
    </row>
    <row r="65387" spans="13:13" ht="49.2" customHeight="1">
      <c r="M65387" s="85"/>
    </row>
    <row r="65388" spans="13:13" ht="49.2" customHeight="1">
      <c r="M65388" s="85"/>
    </row>
    <row r="65389" spans="13:13" ht="49.2" customHeight="1">
      <c r="M65389" s="85"/>
    </row>
    <row r="65390" spans="13:13" ht="49.2" customHeight="1">
      <c r="M65390" s="85"/>
    </row>
    <row r="65391" spans="13:13" ht="49.2" customHeight="1">
      <c r="M65391" s="85"/>
    </row>
    <row r="65392" spans="13:13" ht="49.2" customHeight="1">
      <c r="M65392" s="85"/>
    </row>
    <row r="65393" spans="13:13" ht="49.2" customHeight="1">
      <c r="M65393" s="85"/>
    </row>
    <row r="65394" spans="13:13" ht="49.2" customHeight="1">
      <c r="M65394" s="85"/>
    </row>
    <row r="65395" spans="13:13" ht="49.2" customHeight="1">
      <c r="M65395" s="85"/>
    </row>
    <row r="65396" spans="13:13" ht="49.2" customHeight="1">
      <c r="M65396" s="85"/>
    </row>
    <row r="65397" spans="13:13" ht="49.2" customHeight="1">
      <c r="M65397" s="85"/>
    </row>
    <row r="65398" spans="13:13" ht="49.2" customHeight="1">
      <c r="M65398" s="85"/>
    </row>
    <row r="65399" spans="13:13" ht="49.2" customHeight="1">
      <c r="M65399" s="85"/>
    </row>
    <row r="65400" spans="13:13" ht="49.2" customHeight="1">
      <c r="M65400" s="85"/>
    </row>
    <row r="65401" spans="13:13" ht="49.2" customHeight="1">
      <c r="M65401" s="85"/>
    </row>
    <row r="65402" spans="13:13" ht="49.2" customHeight="1">
      <c r="M65402" s="85"/>
    </row>
    <row r="65403" spans="13:13" ht="49.2" customHeight="1">
      <c r="M65403" s="85"/>
    </row>
    <row r="65404" spans="13:13" ht="49.2" customHeight="1">
      <c r="M65404" s="85"/>
    </row>
    <row r="65405" spans="13:13" ht="49.2" customHeight="1">
      <c r="M65405" s="85"/>
    </row>
    <row r="65406" spans="13:13" ht="49.2" customHeight="1">
      <c r="M65406" s="85"/>
    </row>
    <row r="65407" spans="13:13" ht="49.2" customHeight="1">
      <c r="M65407" s="85"/>
    </row>
    <row r="65408" spans="13:13" ht="49.2" customHeight="1">
      <c r="M65408" s="85"/>
    </row>
    <row r="65409" spans="13:13" ht="49.2" customHeight="1">
      <c r="M65409" s="85"/>
    </row>
    <row r="65410" spans="13:13" ht="49.2" customHeight="1">
      <c r="M65410" s="85"/>
    </row>
    <row r="65411" spans="13:13" ht="49.2" customHeight="1">
      <c r="M65411" s="85"/>
    </row>
    <row r="65412" spans="13:13" ht="49.2" customHeight="1">
      <c r="M65412" s="85"/>
    </row>
    <row r="65413" spans="13:13" ht="49.2" customHeight="1">
      <c r="M65413" s="85"/>
    </row>
    <row r="65414" spans="13:13" ht="49.2" customHeight="1">
      <c r="M65414" s="85"/>
    </row>
    <row r="65415" spans="13:13" ht="49.2" customHeight="1">
      <c r="M65415" s="85"/>
    </row>
    <row r="65416" spans="13:13" ht="49.2" customHeight="1">
      <c r="M65416" s="85"/>
    </row>
    <row r="65417" spans="13:13" ht="49.2" customHeight="1">
      <c r="M65417" s="85"/>
    </row>
    <row r="65418" spans="13:13" ht="49.2" customHeight="1">
      <c r="M65418" s="85"/>
    </row>
    <row r="65419" spans="13:13" ht="49.2" customHeight="1">
      <c r="M65419" s="85"/>
    </row>
    <row r="65420" spans="13:13" ht="49.2" customHeight="1">
      <c r="M65420" s="85"/>
    </row>
    <row r="65421" spans="13:13" ht="49.2" customHeight="1">
      <c r="M65421" s="85"/>
    </row>
    <row r="65422" spans="13:13" ht="49.2" customHeight="1">
      <c r="M65422" s="85"/>
    </row>
    <row r="65423" spans="13:13" ht="49.2" customHeight="1">
      <c r="M65423" s="85"/>
    </row>
    <row r="65424" spans="13:13" ht="49.2" customHeight="1">
      <c r="M65424" s="85"/>
    </row>
    <row r="65425" spans="13:13" ht="49.2" customHeight="1">
      <c r="M65425" s="85"/>
    </row>
    <row r="65426" spans="13:13" ht="49.2" customHeight="1">
      <c r="M65426" s="85"/>
    </row>
    <row r="65427" spans="13:13" ht="49.2" customHeight="1">
      <c r="M65427" s="85"/>
    </row>
    <row r="65428" spans="13:13" ht="49.2" customHeight="1">
      <c r="M65428" s="85"/>
    </row>
    <row r="65429" spans="13:13" ht="49.2" customHeight="1">
      <c r="M65429" s="85"/>
    </row>
    <row r="65430" spans="13:13" ht="49.2" customHeight="1">
      <c r="M65430" s="85"/>
    </row>
    <row r="65431" spans="13:13" ht="49.2" customHeight="1">
      <c r="M65431" s="85"/>
    </row>
    <row r="65432" spans="13:13" ht="49.2" customHeight="1">
      <c r="M65432" s="85"/>
    </row>
    <row r="65433" spans="13:13" ht="49.2" customHeight="1">
      <c r="M65433" s="85"/>
    </row>
    <row r="65434" spans="13:13" ht="49.2" customHeight="1">
      <c r="M65434" s="85"/>
    </row>
    <row r="65435" spans="13:13" ht="49.2" customHeight="1">
      <c r="M65435" s="85"/>
    </row>
    <row r="65436" spans="13:13" ht="49.2" customHeight="1">
      <c r="M65436" s="85"/>
    </row>
    <row r="65437" spans="13:13" ht="49.2" customHeight="1">
      <c r="M65437" s="85"/>
    </row>
    <row r="65438" spans="13:13" ht="49.2" customHeight="1">
      <c r="M65438" s="85"/>
    </row>
    <row r="65439" spans="13:13" ht="49.2" customHeight="1">
      <c r="M65439" s="85"/>
    </row>
    <row r="65440" spans="13:13" ht="49.2" customHeight="1">
      <c r="M65440" s="85"/>
    </row>
    <row r="65441" spans="13:13" ht="49.2" customHeight="1">
      <c r="M65441" s="85"/>
    </row>
    <row r="65442" spans="13:13" ht="49.2" customHeight="1">
      <c r="M65442" s="85"/>
    </row>
    <row r="65443" spans="13:13" ht="49.2" customHeight="1">
      <c r="M65443" s="85"/>
    </row>
    <row r="65444" spans="13:13" ht="49.2" customHeight="1">
      <c r="M65444" s="85"/>
    </row>
    <row r="65445" spans="13:13" ht="49.2" customHeight="1">
      <c r="M65445" s="85"/>
    </row>
    <row r="65446" spans="13:13" ht="49.2" customHeight="1">
      <c r="M65446" s="85"/>
    </row>
    <row r="65447" spans="13:13" ht="49.2" customHeight="1">
      <c r="M65447" s="85"/>
    </row>
    <row r="65448" spans="13:13" ht="49.2" customHeight="1">
      <c r="M65448" s="85"/>
    </row>
    <row r="65449" spans="13:13" ht="49.2" customHeight="1">
      <c r="M65449" s="85"/>
    </row>
    <row r="65450" spans="13:13" ht="49.2" customHeight="1">
      <c r="M65450" s="85"/>
    </row>
    <row r="65451" spans="13:13" ht="49.2" customHeight="1">
      <c r="M65451" s="85"/>
    </row>
    <row r="65452" spans="13:13" ht="49.2" customHeight="1">
      <c r="M65452" s="85"/>
    </row>
    <row r="65453" spans="13:13" ht="49.2" customHeight="1">
      <c r="M65453" s="85"/>
    </row>
    <row r="65454" spans="13:13" ht="49.2" customHeight="1">
      <c r="M65454" s="85"/>
    </row>
    <row r="65455" spans="13:13" ht="49.2" customHeight="1">
      <c r="M65455" s="85"/>
    </row>
    <row r="65456" spans="13:13" ht="49.2" customHeight="1">
      <c r="M65456" s="85"/>
    </row>
    <row r="65457" spans="13:13" ht="49.2" customHeight="1">
      <c r="M65457" s="85"/>
    </row>
    <row r="65458" spans="13:13" ht="49.2" customHeight="1">
      <c r="M65458" s="85"/>
    </row>
    <row r="65459" spans="13:13" ht="49.2" customHeight="1">
      <c r="M65459" s="85"/>
    </row>
    <row r="65460" spans="13:13" ht="49.2" customHeight="1">
      <c r="M65460" s="85"/>
    </row>
    <row r="65461" spans="13:13" ht="49.2" customHeight="1">
      <c r="M65461" s="85"/>
    </row>
    <row r="65462" spans="13:13" ht="49.2" customHeight="1">
      <c r="M65462" s="85"/>
    </row>
    <row r="65463" spans="13:13" ht="49.2" customHeight="1">
      <c r="M65463" s="85"/>
    </row>
    <row r="65464" spans="13:13" ht="49.2" customHeight="1">
      <c r="M65464" s="85"/>
    </row>
    <row r="65465" spans="13:13" ht="49.2" customHeight="1">
      <c r="M65465" s="85"/>
    </row>
    <row r="65466" spans="13:13" ht="49.2" customHeight="1">
      <c r="M65466" s="85"/>
    </row>
    <row r="65467" spans="13:13" ht="49.2" customHeight="1">
      <c r="M65467" s="85"/>
    </row>
    <row r="65468" spans="13:13" ht="49.2" customHeight="1">
      <c r="M65468" s="85"/>
    </row>
    <row r="65469" spans="13:13" ht="49.2" customHeight="1">
      <c r="M65469" s="85"/>
    </row>
    <row r="65470" spans="13:13" ht="49.2" customHeight="1">
      <c r="M65470" s="85"/>
    </row>
    <row r="65471" spans="13:13" ht="49.2" customHeight="1">
      <c r="M65471" s="85"/>
    </row>
    <row r="65472" spans="13:13" ht="49.2" customHeight="1">
      <c r="M65472" s="85"/>
    </row>
    <row r="65473" spans="13:13" ht="49.2" customHeight="1">
      <c r="M65473" s="85"/>
    </row>
    <row r="65474" spans="13:13" ht="49.2" customHeight="1">
      <c r="M65474" s="85"/>
    </row>
    <row r="65475" spans="13:13" ht="49.2" customHeight="1">
      <c r="M65475" s="85"/>
    </row>
    <row r="65476" spans="13:13" ht="49.2" customHeight="1">
      <c r="M65476" s="85"/>
    </row>
    <row r="65477" spans="13:13" ht="49.2" customHeight="1">
      <c r="M65477" s="85"/>
    </row>
    <row r="65478" spans="13:13" ht="49.2" customHeight="1">
      <c r="M65478" s="85"/>
    </row>
    <row r="65479" spans="13:13" ht="49.2" customHeight="1">
      <c r="M65479" s="85"/>
    </row>
    <row r="65480" spans="13:13" ht="49.2" customHeight="1">
      <c r="M65480" s="85"/>
    </row>
    <row r="65481" spans="13:13" ht="49.2" customHeight="1">
      <c r="M65481" s="85"/>
    </row>
    <row r="65482" spans="13:13" ht="49.2" customHeight="1">
      <c r="M65482" s="85"/>
    </row>
    <row r="65483" spans="13:13" ht="49.2" customHeight="1">
      <c r="M65483" s="85"/>
    </row>
    <row r="65484" spans="13:13" ht="49.2" customHeight="1">
      <c r="M65484" s="85"/>
    </row>
    <row r="65485" spans="13:13" ht="49.2" customHeight="1">
      <c r="M65485" s="85"/>
    </row>
    <row r="65486" spans="13:13" ht="49.2" customHeight="1">
      <c r="M65486" s="85"/>
    </row>
    <row r="65487" spans="13:13" ht="49.2" customHeight="1">
      <c r="M65487" s="85"/>
    </row>
    <row r="65488" spans="13:13" ht="49.2" customHeight="1">
      <c r="M65488" s="85"/>
    </row>
    <row r="65489" spans="13:13" ht="49.2" customHeight="1">
      <c r="M65489" s="85"/>
    </row>
    <row r="65490" spans="13:13" ht="49.2" customHeight="1">
      <c r="M65490" s="85"/>
    </row>
    <row r="65491" spans="13:13" ht="49.2" customHeight="1">
      <c r="M65491" s="85"/>
    </row>
    <row r="65492" spans="13:13" ht="49.2" customHeight="1">
      <c r="M65492" s="85"/>
    </row>
    <row r="65493" spans="13:13" ht="49.2" customHeight="1">
      <c r="M65493" s="85"/>
    </row>
    <row r="65494" spans="13:13" ht="49.2" customHeight="1">
      <c r="M65494" s="85"/>
    </row>
    <row r="65495" spans="13:13" ht="49.2" customHeight="1">
      <c r="M65495" s="85"/>
    </row>
    <row r="65496" spans="13:13" ht="49.2" customHeight="1">
      <c r="M65496" s="85"/>
    </row>
    <row r="65497" spans="13:13" ht="49.2" customHeight="1">
      <c r="M65497" s="85"/>
    </row>
    <row r="65498" spans="13:13" ht="49.2" customHeight="1">
      <c r="M65498" s="85"/>
    </row>
    <row r="65499" spans="13:13" ht="49.2" customHeight="1">
      <c r="M65499" s="85"/>
    </row>
    <row r="65500" spans="13:13" ht="49.2" customHeight="1">
      <c r="M65500" s="85"/>
    </row>
    <row r="65501" spans="13:13" ht="49.2" customHeight="1">
      <c r="M65501" s="85"/>
    </row>
    <row r="65502" spans="13:13" ht="49.2" customHeight="1">
      <c r="M65502" s="85"/>
    </row>
    <row r="65503" spans="13:13" ht="49.2" customHeight="1">
      <c r="M65503" s="85"/>
    </row>
    <row r="65504" spans="13:13" ht="49.2" customHeight="1">
      <c r="M65504" s="85"/>
    </row>
    <row r="65505" spans="13:13" ht="49.2" customHeight="1">
      <c r="M65505" s="85"/>
    </row>
    <row r="65506" spans="13:13" ht="49.2" customHeight="1">
      <c r="M65506" s="85"/>
    </row>
    <row r="65507" spans="13:13" ht="49.2" customHeight="1">
      <c r="M65507" s="85"/>
    </row>
    <row r="65508" spans="13:13" ht="49.2" customHeight="1">
      <c r="M65508" s="85"/>
    </row>
    <row r="65509" spans="13:13" ht="49.2" customHeight="1">
      <c r="M65509" s="85"/>
    </row>
    <row r="65510" spans="13:13" ht="49.2" customHeight="1">
      <c r="M65510" s="85"/>
    </row>
    <row r="65511" spans="13:13" ht="49.2" customHeight="1">
      <c r="M65511" s="85"/>
    </row>
    <row r="65512" spans="13:13" ht="49.2" customHeight="1">
      <c r="M65512" s="85"/>
    </row>
    <row r="65513" spans="13:13" ht="49.2" customHeight="1">
      <c r="M65513" s="85"/>
    </row>
    <row r="65514" spans="13:13" ht="49.2" customHeight="1">
      <c r="M65514" s="85"/>
    </row>
    <row r="65515" spans="13:13" ht="49.2" customHeight="1">
      <c r="M65515" s="85"/>
    </row>
    <row r="65516" spans="13:13" ht="49.2" customHeight="1">
      <c r="M65516" s="85"/>
    </row>
    <row r="65517" spans="13:13" ht="49.2" customHeight="1">
      <c r="M65517" s="85"/>
    </row>
    <row r="65518" spans="13:13" ht="49.2" customHeight="1">
      <c r="M65518" s="85"/>
    </row>
    <row r="65519" spans="13:13" ht="49.2" customHeight="1">
      <c r="M65519" s="85"/>
    </row>
    <row r="65520" spans="13:13" ht="49.2" customHeight="1">
      <c r="M65520" s="85"/>
    </row>
    <row r="65521" spans="13:13" ht="49.2" customHeight="1">
      <c r="M65521" s="85"/>
    </row>
    <row r="65522" spans="13:13" ht="49.2" customHeight="1">
      <c r="M65522" s="85"/>
    </row>
    <row r="65523" spans="13:13" ht="49.2" customHeight="1">
      <c r="M65523" s="85"/>
    </row>
    <row r="65524" spans="13:13" ht="49.2" customHeight="1">
      <c r="M65524" s="85"/>
    </row>
    <row r="65525" spans="13:13" ht="49.2" customHeight="1">
      <c r="M65525" s="85"/>
    </row>
    <row r="65526" spans="13:13" ht="49.2" customHeight="1">
      <c r="M65526" s="85"/>
    </row>
    <row r="65527" spans="13:13" ht="49.2" customHeight="1">
      <c r="M65527" s="85"/>
    </row>
    <row r="65528" spans="13:13" ht="49.2" customHeight="1">
      <c r="M65528" s="85"/>
    </row>
    <row r="65529" spans="13:13" ht="49.2" customHeight="1">
      <c r="M65529" s="85"/>
    </row>
    <row r="65530" spans="13:13" ht="49.2" customHeight="1">
      <c r="M65530" s="85"/>
    </row>
    <row r="65531" spans="13:13" ht="49.2" customHeight="1">
      <c r="M65531" s="85"/>
    </row>
    <row r="65532" spans="13:13" ht="49.2" customHeight="1">
      <c r="M65532" s="85"/>
    </row>
    <row r="65533" spans="13:13" ht="49.2" customHeight="1">
      <c r="M65533" s="85"/>
    </row>
    <row r="65534" spans="13:13" ht="49.2" customHeight="1">
      <c r="M65534" s="85"/>
    </row>
    <row r="65535" spans="13:13" ht="49.2" customHeight="1">
      <c r="M65535" s="85"/>
    </row>
    <row r="65536" spans="13:13" ht="49.2" customHeight="1">
      <c r="M65536" s="85"/>
    </row>
    <row r="65537" spans="13:13" ht="49.2" customHeight="1">
      <c r="M65537" s="85"/>
    </row>
  </sheetData>
  <mergeCells count="28">
    <mergeCell ref="Q13:S13"/>
    <mergeCell ref="Q14:S14"/>
    <mergeCell ref="Q15:S15"/>
    <mergeCell ref="Q16:S16"/>
    <mergeCell ref="Q17:S17"/>
    <mergeCell ref="Q18:S18"/>
    <mergeCell ref="Q19:S19"/>
    <mergeCell ref="Q20:S20"/>
    <mergeCell ref="Q21:S21"/>
    <mergeCell ref="Q22:S22"/>
    <mergeCell ref="Q32:S32"/>
    <mergeCell ref="Q23:S23"/>
    <mergeCell ref="Q24:S24"/>
    <mergeCell ref="Q25:S25"/>
    <mergeCell ref="Q26:S26"/>
    <mergeCell ref="Q27:S27"/>
    <mergeCell ref="Q28:S28"/>
    <mergeCell ref="Q29:S29"/>
    <mergeCell ref="Q30:S30"/>
    <mergeCell ref="Q31:S31"/>
    <mergeCell ref="H1:S1"/>
    <mergeCell ref="H11:S11"/>
    <mergeCell ref="H2:S2"/>
    <mergeCell ref="H3:K6"/>
    <mergeCell ref="Q12:S12"/>
    <mergeCell ref="O12:P12"/>
    <mergeCell ref="K8:R8"/>
    <mergeCell ref="L3:S6"/>
  </mergeCells>
  <conditionalFormatting sqref="L13">
    <cfRule type="cellIs" dxfId="479" priority="42" stopIfTrue="1" operator="equal">
      <formula>"Negativo"</formula>
    </cfRule>
  </conditionalFormatting>
  <conditionalFormatting sqref="L13">
    <cfRule type="cellIs" dxfId="478" priority="41" stopIfTrue="1" operator="equal">
      <formula>"Positivo"</formula>
    </cfRule>
  </conditionalFormatting>
  <conditionalFormatting sqref="L13">
    <cfRule type="cellIs" dxfId="477" priority="39" operator="equal">
      <formula>"Negativo"</formula>
    </cfRule>
    <cfRule type="cellIs" dxfId="476" priority="40" operator="equal">
      <formula>"Positivo"</formula>
    </cfRule>
  </conditionalFormatting>
  <conditionalFormatting sqref="O13:Q13 P14:P32">
    <cfRule type="cellIs" dxfId="475" priority="36" operator="equal">
      <formula>"concluída"</formula>
    </cfRule>
    <cfRule type="cellIs" dxfId="474" priority="37" operator="equal">
      <formula>"implementada"</formula>
    </cfRule>
    <cfRule type="cellIs" dxfId="473" priority="38" operator="equal">
      <formula>"identificada"</formula>
    </cfRule>
  </conditionalFormatting>
  <conditionalFormatting sqref="I13:Q13 P14:P32">
    <cfRule type="cellIs" dxfId="472" priority="25" operator="equal">
      <formula>0</formula>
    </cfRule>
  </conditionalFormatting>
  <conditionalFormatting sqref="S7:S10">
    <cfRule type="cellIs" dxfId="471" priority="24" operator="equal">
      <formula>"?"</formula>
    </cfRule>
  </conditionalFormatting>
  <conditionalFormatting sqref="O14:Q32">
    <cfRule type="cellIs" dxfId="470" priority="13" operator="equal">
      <formula>"concluída"</formula>
    </cfRule>
    <cfRule type="cellIs" dxfId="469" priority="14" operator="equal">
      <formula>"implementada"</formula>
    </cfRule>
    <cfRule type="cellIs" dxfId="468" priority="15" operator="equal">
      <formula>"identificada"</formula>
    </cfRule>
  </conditionalFormatting>
  <conditionalFormatting sqref="I14:Q32">
    <cfRule type="cellIs" dxfId="467" priority="12" operator="equal">
      <formula>0</formula>
    </cfRule>
  </conditionalFormatting>
  <conditionalFormatting sqref="L14:L32">
    <cfRule type="cellIs" dxfId="466" priority="19" stopIfTrue="1" operator="equal">
      <formula>"Negativo"</formula>
    </cfRule>
  </conditionalFormatting>
  <conditionalFormatting sqref="L14:L32">
    <cfRule type="cellIs" dxfId="465" priority="18" stopIfTrue="1" operator="equal">
      <formula>"Positivo"</formula>
    </cfRule>
  </conditionalFormatting>
  <conditionalFormatting sqref="L14:L32">
    <cfRule type="cellIs" dxfId="464" priority="16" operator="equal">
      <formula>"Negativo"</formula>
    </cfRule>
    <cfRule type="cellIs" dxfId="463" priority="17" operator="equal">
      <formula>"Positivo"</formula>
    </cfRule>
  </conditionalFormatting>
  <conditionalFormatting sqref="O13:P32">
    <cfRule type="cellIs" dxfId="462" priority="7" operator="equal">
      <formula>"ENCERRADA"</formula>
    </cfRule>
    <cfRule type="cellIs" dxfId="461" priority="8" operator="equal">
      <formula>"EM IMPLEMENTAÇÃO"</formula>
    </cfRule>
    <cfRule type="cellIs" dxfId="460" priority="9" operator="equal">
      <formula>"PLANO DEFINIDO"</formula>
    </cfRule>
    <cfRule type="cellIs" dxfId="459" priority="10" operator="equal">
      <formula>"ANÁLISE EM ANDAMENTO"</formula>
    </cfRule>
    <cfRule type="cellIs" dxfId="458" priority="11" operator="equal">
      <formula>"REGISTRADA"</formula>
    </cfRule>
  </conditionalFormatting>
  <conditionalFormatting sqref="P13:P32">
    <cfRule type="cellIs" dxfId="457" priority="2" operator="equal">
      <formula>"As ações foram concluídas e os aprendizados incorporados formalmente ao processo. Usar este na TAP do próximo projeto."</formula>
    </cfRule>
    <cfRule type="cellIs" dxfId="456" priority="3" operator="equal">
      <formula>"As ações corretivas e/ou preventivas estão em execução."</formula>
    </cfRule>
    <cfRule type="cellIs" dxfId="455" priority="4" operator="equal">
      <formula>"Um plano de ação foi elaborado e validado."</formula>
    </cfRule>
    <cfRule type="cellIs" dxfId="454" priority="5" operator="equal">
      <formula>"A equipe está avaliando possíveis soluções para lidar com a lição aprendida."</formula>
    </cfRule>
    <cfRule type="cellIs" dxfId="453" priority="6" operator="equal">
      <formula>"A lição foi documentada, mas nenhuma ação foi discutida ainda."</formula>
    </cfRule>
  </conditionalFormatting>
  <conditionalFormatting sqref="K8">
    <cfRule type="cellIs" dxfId="452" priority="1" operator="equal">
      <formula>"Preencher todas as colunas até o Status, pois este Prompt serve para gerar uma sugestão de Freio para o Retrocesso"</formula>
    </cfRule>
  </conditionalFormatting>
  <dataValidations count="3">
    <dataValidation type="list" allowBlank="1" sqref="L13:L24">
      <formula1>"Positivo,Negativo"</formula1>
    </dataValidation>
    <dataValidation type="list" allowBlank="1" showInputMessage="1" showErrorMessage="1" sqref="O13:O32">
      <formula1>$U$13:$U$17</formula1>
    </dataValidation>
    <dataValidation type="list" allowBlank="1" showInputMessage="1" showErrorMessage="1" sqref="I13:I32">
      <formula1>$U$18:$U$55</formula1>
    </dataValidation>
  </dataValidations>
  <pageMargins left="0.511811024" right="0.511811024" top="0.78740157499999996" bottom="0.78740157499999996" header="0.31496062000000002" footer="0.31496062000000002"/>
  <pageSetup paperSize="9" orientation="portrait" r:id="rId1"/>
  <ignoredErrors>
    <ignoredError sqref="H13:H14 H15:H32" numberStoredAsText="1"/>
  </ignoredError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63" width="14.21875" style="15" hidden="1" customWidth="1"/>
    <col min="64" max="94" width="9.109375" style="15"/>
    <col min="95" max="16384" width="9.109375" style="1"/>
  </cols>
  <sheetData>
    <row r="1" spans="1:94" s="10" customFormat="1" ht="23.4" customHeight="1">
      <c r="A1" s="2096" t="s">
        <v>268</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28.8"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ht="15" customHeight="1">
      <c r="A5" s="2" t="s">
        <v>71</v>
      </c>
      <c r="B5" s="3">
        <f>-'4. EAP+Barras'!F15</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ht="15" customHeight="1">
      <c r="A6" s="2" t="s">
        <v>75</v>
      </c>
      <c r="B6" s="22"/>
      <c r="C6" s="17" t="e">
        <f>'7. Viabilidade_INT.'!F83</f>
        <v>#VALUE!</v>
      </c>
      <c r="D6" s="17" t="e">
        <f>'7. Viabilidade_INT.'!G83</f>
        <v>#VALUE!</v>
      </c>
      <c r="E6" s="17" t="e">
        <f>'7. Viabilidade_INT.'!H83</f>
        <v>#VALUE!</v>
      </c>
      <c r="F6" s="17" t="e">
        <f>'7. Viabilidade_INT.'!I83</f>
        <v>#VALUE!</v>
      </c>
      <c r="G6" s="17" t="e">
        <f>'7. Viabilidade_INT.'!J83</f>
        <v>#VALUE!</v>
      </c>
      <c r="H6" s="17" t="e">
        <f>'7. Viabilidade_INT.'!K83</f>
        <v>#VALUE!</v>
      </c>
      <c r="I6" s="17" t="e">
        <f>'7. Viabilidade_INT.'!L83</f>
        <v>#VALUE!</v>
      </c>
      <c r="J6" s="17" t="e">
        <f>'7. Viabilidade_INT.'!M83</f>
        <v>#VALUE!</v>
      </c>
      <c r="K6" s="17" t="e">
        <f>'7. Viabilidade_INT.'!N83</f>
        <v>#VALUE!</v>
      </c>
      <c r="L6" s="17" t="e">
        <f>'7. Viabilidade_INT.'!O83</f>
        <v>#VALUE!</v>
      </c>
      <c r="M6" s="17" t="e">
        <f>'7. Viabilidade_INT.'!P83</f>
        <v>#VALUE!</v>
      </c>
      <c r="N6" s="17" t="e">
        <f>'7. Viabilidade_INT.'!Q83</f>
        <v>#VALUE!</v>
      </c>
      <c r="O6" s="17" t="e">
        <f>'7. Viabilidade_INT.'!R83</f>
        <v>#VALUE!</v>
      </c>
      <c r="P6" s="17" t="e">
        <f>'7. Viabilidade_INT.'!S83</f>
        <v>#VALUE!</v>
      </c>
      <c r="Q6" s="17" t="e">
        <f>'7. Viabilidade_INT.'!T83</f>
        <v>#VALUE!</v>
      </c>
      <c r="R6" s="17" t="e">
        <f>'7. Viabilidade_INT.'!U83</f>
        <v>#VALUE!</v>
      </c>
      <c r="S6" s="17" t="e">
        <f>'7. Viabilidade_INT.'!V83</f>
        <v>#VALUE!</v>
      </c>
      <c r="T6" s="17" t="e">
        <f>'7. Viabilidade_INT.'!W83</f>
        <v>#VALUE!</v>
      </c>
      <c r="U6" s="17" t="e">
        <f>'7. Viabilidade_INT.'!X83</f>
        <v>#VALUE!</v>
      </c>
      <c r="V6" s="17" t="e">
        <f>'7. Viabilidade_INT.'!Y83</f>
        <v>#VALUE!</v>
      </c>
      <c r="W6" s="17" t="e">
        <f>'7. Viabilidade_INT.'!Z83</f>
        <v>#VALUE!</v>
      </c>
      <c r="X6" s="17" t="e">
        <f>'7. Viabilidade_INT.'!AA83</f>
        <v>#VALUE!</v>
      </c>
      <c r="Y6" s="17" t="e">
        <f>'7. Viabilidade_INT.'!AB83</f>
        <v>#VALUE!</v>
      </c>
      <c r="Z6" s="17" t="e">
        <f>'7. Viabilidade_INT.'!AC83</f>
        <v>#VALUE!</v>
      </c>
      <c r="AA6" s="17" t="e">
        <f>'7. Viabilidade_INT.'!AD83</f>
        <v>#VALUE!</v>
      </c>
      <c r="AB6" s="17" t="e">
        <f>'7. Viabilidade_INT.'!AE83</f>
        <v>#VALUE!</v>
      </c>
      <c r="AC6" s="17" t="e">
        <f>'7. Viabilidade_INT.'!AF83</f>
        <v>#VALUE!</v>
      </c>
      <c r="AD6" s="17" t="e">
        <f>'7. Viabilidade_INT.'!AG83</f>
        <v>#VALUE!</v>
      </c>
      <c r="AE6" s="17" t="e">
        <f>'7. Viabilidade_INT.'!AH83</f>
        <v>#VALUE!</v>
      </c>
      <c r="AF6" s="17" t="e">
        <f>'7. Viabilidade_INT.'!AI83</f>
        <v>#VALUE!</v>
      </c>
      <c r="AG6" s="17" t="e">
        <f>'7. Viabilidade_INT.'!AJ83</f>
        <v>#VALUE!</v>
      </c>
      <c r="AH6" s="17" t="e">
        <f>'7. Viabilidade_INT.'!AK83</f>
        <v>#VALUE!</v>
      </c>
      <c r="AI6" s="17" t="e">
        <f>'7. Viabilidade_INT.'!AL83</f>
        <v>#VALUE!</v>
      </c>
      <c r="AJ6" s="17" t="e">
        <f>'7. Viabilidade_INT.'!AM83</f>
        <v>#VALUE!</v>
      </c>
      <c r="AK6" s="17" t="e">
        <f>'7. Viabilidade_INT.'!AN83</f>
        <v>#VALUE!</v>
      </c>
      <c r="AL6" s="17" t="e">
        <f>'7. Viabilidade_INT.'!AO83</f>
        <v>#VALUE!</v>
      </c>
      <c r="AM6" s="17" t="e">
        <f>'7. Viabilidade_INT.'!AP83</f>
        <v>#VALUE!</v>
      </c>
      <c r="AN6" s="17" t="e">
        <f>'7. Viabilidade_INT.'!AQ83</f>
        <v>#VALUE!</v>
      </c>
      <c r="AO6" s="17" t="e">
        <f>'7. Viabilidade_INT.'!AR83</f>
        <v>#VALUE!</v>
      </c>
      <c r="AP6" s="17" t="e">
        <f>'7. Viabilidade_INT.'!AS83</f>
        <v>#VALUE!</v>
      </c>
      <c r="AQ6" s="17" t="e">
        <f>'7. Viabilidade_INT.'!AT83</f>
        <v>#VALUE!</v>
      </c>
      <c r="AR6" s="17" t="e">
        <f>'7. Viabilidade_INT.'!AU83</f>
        <v>#VALUE!</v>
      </c>
      <c r="AS6" s="17" t="e">
        <f>'7. Viabilidade_INT.'!AV83</f>
        <v>#VALUE!</v>
      </c>
      <c r="AT6" s="17" t="e">
        <f>'7. Viabilidade_INT.'!AW83</f>
        <v>#VALUE!</v>
      </c>
      <c r="AU6" s="17" t="e">
        <f>'7. Viabilidade_INT.'!AX83</f>
        <v>#VALUE!</v>
      </c>
      <c r="AV6" s="17" t="e">
        <f>'7. Viabilidade_INT.'!AY83</f>
        <v>#VALUE!</v>
      </c>
      <c r="AW6" s="17" t="e">
        <f>'7. Viabilidade_INT.'!AZ83</f>
        <v>#VALUE!</v>
      </c>
      <c r="AX6" s="17" t="e">
        <f>'7. Viabilidade_INT.'!BA83</f>
        <v>#VALUE!</v>
      </c>
      <c r="AY6" s="17" t="e">
        <f>'7. Viabilidade_INT.'!BB83</f>
        <v>#VALUE!</v>
      </c>
      <c r="AZ6" s="17" t="e">
        <f>'7. Viabilidade_INT.'!BC83</f>
        <v>#VALUE!</v>
      </c>
      <c r="BA6" s="17" t="e">
        <f>'7. Viabilidade_INT.'!BD83</f>
        <v>#VALUE!</v>
      </c>
      <c r="BB6" s="17" t="e">
        <f>'7. Viabilidade_INT.'!BE83</f>
        <v>#VALUE!</v>
      </c>
      <c r="BC6" s="17" t="e">
        <f>'7. Viabilidade_INT.'!BF83</f>
        <v>#VALUE!</v>
      </c>
      <c r="BD6" s="17" t="e">
        <f>'7. Viabilidade_INT.'!BG83</f>
        <v>#VALUE!</v>
      </c>
      <c r="BE6" s="17" t="e">
        <f>'7. Viabilidade_INT.'!BH83</f>
        <v>#VALUE!</v>
      </c>
      <c r="BF6" s="17" t="e">
        <f>'7. Viabilidade_INT.'!BI83</f>
        <v>#VALUE!</v>
      </c>
      <c r="BG6" s="17" t="e">
        <f>'7. Viabilidade_INT.'!BJ83</f>
        <v>#VALUE!</v>
      </c>
      <c r="BH6" s="17" t="e">
        <f>'7. Viabilidade_INT.'!BK83</f>
        <v>#VALUE!</v>
      </c>
      <c r="BI6" s="17" t="e">
        <f>'7. Viabilidade_INT.'!BL83</f>
        <v>#VALUE!</v>
      </c>
      <c r="BJ6" s="17" t="e">
        <f>'7. Viabilidade_INT.'!BM83</f>
        <v>#VALUE!</v>
      </c>
    </row>
    <row r="7" spans="1:94" ht="15" customHeight="1">
      <c r="A7" s="2" t="s">
        <v>74</v>
      </c>
      <c r="B7" s="22"/>
      <c r="C7" s="5">
        <f>'7. Viabilidade_INT.'!F84</f>
        <v>0</v>
      </c>
      <c r="D7" s="5" t="e">
        <f>'7. Viabilidade_INT.'!G84</f>
        <v>#VALUE!</v>
      </c>
      <c r="E7" s="5" t="e">
        <f>'7. Viabilidade_INT.'!H84</f>
        <v>#VALUE!</v>
      </c>
      <c r="F7" s="5" t="e">
        <f>'7. Viabilidade_INT.'!I84</f>
        <v>#VALUE!</v>
      </c>
      <c r="G7" s="5" t="e">
        <f>'7. Viabilidade_INT.'!J84</f>
        <v>#VALUE!</v>
      </c>
      <c r="H7" s="5" t="e">
        <f>'7. Viabilidade_INT.'!K84</f>
        <v>#VALUE!</v>
      </c>
      <c r="I7" s="5" t="e">
        <f>'7. Viabilidade_INT.'!L84</f>
        <v>#VALUE!</v>
      </c>
      <c r="J7" s="5" t="e">
        <f>'7. Viabilidade_INT.'!M84</f>
        <v>#VALUE!</v>
      </c>
      <c r="K7" s="5" t="e">
        <f>'7. Viabilidade_INT.'!N84</f>
        <v>#VALUE!</v>
      </c>
      <c r="L7" s="5" t="e">
        <f>'7. Viabilidade_INT.'!O84</f>
        <v>#VALUE!</v>
      </c>
      <c r="M7" s="5" t="e">
        <f>'7. Viabilidade_INT.'!P84</f>
        <v>#VALUE!</v>
      </c>
      <c r="N7" s="5" t="e">
        <f>'7. Viabilidade_INT.'!Q84</f>
        <v>#VALUE!</v>
      </c>
      <c r="O7" s="5" t="e">
        <f>'7. Viabilidade_INT.'!R84</f>
        <v>#VALUE!</v>
      </c>
      <c r="P7" s="5" t="e">
        <f>'7. Viabilidade_INT.'!S84</f>
        <v>#VALUE!</v>
      </c>
      <c r="Q7" s="5" t="e">
        <f>'7. Viabilidade_INT.'!T84</f>
        <v>#VALUE!</v>
      </c>
      <c r="R7" s="5" t="e">
        <f>'7. Viabilidade_INT.'!U84</f>
        <v>#VALUE!</v>
      </c>
      <c r="S7" s="5" t="e">
        <f>'7. Viabilidade_INT.'!V84</f>
        <v>#VALUE!</v>
      </c>
      <c r="T7" s="5" t="e">
        <f>'7. Viabilidade_INT.'!W84</f>
        <v>#VALUE!</v>
      </c>
      <c r="U7" s="5" t="e">
        <f>'7. Viabilidade_INT.'!X84</f>
        <v>#VALUE!</v>
      </c>
      <c r="V7" s="5" t="e">
        <f>'7. Viabilidade_INT.'!Y84</f>
        <v>#VALUE!</v>
      </c>
      <c r="W7" s="5" t="e">
        <f>'7. Viabilidade_INT.'!Z84</f>
        <v>#VALUE!</v>
      </c>
      <c r="X7" s="5" t="e">
        <f>'7. Viabilidade_INT.'!AA84</f>
        <v>#VALUE!</v>
      </c>
      <c r="Y7" s="5" t="e">
        <f>'7. Viabilidade_INT.'!AB84</f>
        <v>#VALUE!</v>
      </c>
      <c r="Z7" s="5" t="e">
        <f>'7. Viabilidade_INT.'!AC84</f>
        <v>#VALUE!</v>
      </c>
      <c r="AA7" s="5" t="e">
        <f>'7. Viabilidade_INT.'!AD84</f>
        <v>#VALUE!</v>
      </c>
      <c r="AB7" s="5" t="e">
        <f>'7. Viabilidade_INT.'!AE84</f>
        <v>#VALUE!</v>
      </c>
      <c r="AC7" s="5" t="e">
        <f>'7. Viabilidade_INT.'!AF84</f>
        <v>#VALUE!</v>
      </c>
      <c r="AD7" s="5" t="e">
        <f>'7. Viabilidade_INT.'!AG84</f>
        <v>#VALUE!</v>
      </c>
      <c r="AE7" s="5" t="e">
        <f>'7. Viabilidade_INT.'!AH84</f>
        <v>#VALUE!</v>
      </c>
      <c r="AF7" s="5" t="e">
        <f>'7. Viabilidade_INT.'!AI84</f>
        <v>#VALUE!</v>
      </c>
      <c r="AG7" s="5" t="e">
        <f>'7. Viabilidade_INT.'!AJ84</f>
        <v>#VALUE!</v>
      </c>
      <c r="AH7" s="5" t="e">
        <f>'7. Viabilidade_INT.'!AK84</f>
        <v>#VALUE!</v>
      </c>
      <c r="AI7" s="5" t="e">
        <f>'7. Viabilidade_INT.'!AL84</f>
        <v>#VALUE!</v>
      </c>
      <c r="AJ7" s="5" t="e">
        <f>'7. Viabilidade_INT.'!AM84</f>
        <v>#VALUE!</v>
      </c>
      <c r="AK7" s="5" t="e">
        <f>'7. Viabilidade_INT.'!AN84</f>
        <v>#VALUE!</v>
      </c>
      <c r="AL7" s="5" t="e">
        <f>'7. Viabilidade_INT.'!AO84</f>
        <v>#VALUE!</v>
      </c>
      <c r="AM7" s="5" t="e">
        <f>'7. Viabilidade_INT.'!AP84</f>
        <v>#VALUE!</v>
      </c>
      <c r="AN7" s="5" t="e">
        <f>'7. Viabilidade_INT.'!AQ84</f>
        <v>#VALUE!</v>
      </c>
      <c r="AO7" s="5" t="e">
        <f>'7. Viabilidade_INT.'!AR84</f>
        <v>#VALUE!</v>
      </c>
      <c r="AP7" s="5" t="e">
        <f>'7. Viabilidade_INT.'!AS84</f>
        <v>#VALUE!</v>
      </c>
      <c r="AQ7" s="5" t="e">
        <f>'7. Viabilidade_INT.'!AT84</f>
        <v>#VALUE!</v>
      </c>
      <c r="AR7" s="5" t="e">
        <f>'7. Viabilidade_INT.'!AU84</f>
        <v>#VALUE!</v>
      </c>
      <c r="AS7" s="5" t="e">
        <f>'7. Viabilidade_INT.'!AV84</f>
        <v>#VALUE!</v>
      </c>
      <c r="AT7" s="5" t="e">
        <f>'7. Viabilidade_INT.'!AW84</f>
        <v>#VALUE!</v>
      </c>
      <c r="AU7" s="5" t="e">
        <f>'7. Viabilidade_INT.'!AX84</f>
        <v>#VALUE!</v>
      </c>
      <c r="AV7" s="5" t="e">
        <f>'7. Viabilidade_INT.'!AY84</f>
        <v>#VALUE!</v>
      </c>
      <c r="AW7" s="5" t="e">
        <f>'7. Viabilidade_INT.'!AZ84</f>
        <v>#VALUE!</v>
      </c>
      <c r="AX7" s="5" t="e">
        <f>'7. Viabilidade_INT.'!BA84</f>
        <v>#VALUE!</v>
      </c>
      <c r="AY7" s="5" t="e">
        <f>'7. Viabilidade_INT.'!BB84</f>
        <v>#VALUE!</v>
      </c>
      <c r="AZ7" s="5" t="e">
        <f>'7. Viabilidade_INT.'!BC84</f>
        <v>#VALUE!</v>
      </c>
      <c r="BA7" s="5" t="e">
        <f>'7. Viabilidade_INT.'!BD84</f>
        <v>#VALUE!</v>
      </c>
      <c r="BB7" s="5" t="e">
        <f>'7. Viabilidade_INT.'!BE84</f>
        <v>#VALUE!</v>
      </c>
      <c r="BC7" s="5" t="e">
        <f>'7. Viabilidade_INT.'!BF84</f>
        <v>#VALUE!</v>
      </c>
      <c r="BD7" s="5" t="e">
        <f>'7. Viabilidade_INT.'!BG84</f>
        <v>#VALUE!</v>
      </c>
      <c r="BE7" s="5" t="e">
        <f>'7. Viabilidade_INT.'!BH84</f>
        <v>#VALUE!</v>
      </c>
      <c r="BF7" s="5" t="e">
        <f>'7. Viabilidade_INT.'!BI84</f>
        <v>#VALUE!</v>
      </c>
      <c r="BG7" s="5" t="e">
        <f>'7. Viabilidade_INT.'!BJ84</f>
        <v>#VALUE!</v>
      </c>
      <c r="BH7" s="5" t="e">
        <f>'7. Viabilidade_INT.'!BK84</f>
        <v>#VALUE!</v>
      </c>
      <c r="BI7" s="5" t="e">
        <f>'7. Viabilidade_INT.'!BL84</f>
        <v>#VALUE!</v>
      </c>
      <c r="BJ7" s="5" t="e">
        <f>'7. Viabilidade_INT.'!BM84</f>
        <v>#VALUE!</v>
      </c>
    </row>
    <row r="8" spans="1:94" ht="15" customHeight="1">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15" customHeight="1">
      <c r="A9" s="4" t="s">
        <v>73</v>
      </c>
      <c r="B9" s="5">
        <f>B8</f>
        <v>0</v>
      </c>
      <c r="C9" s="5" t="e">
        <f>B9+C8</f>
        <v>#VALUE!</v>
      </c>
      <c r="D9" s="5" t="e">
        <f t="shared" ref="D9:AF9" si="1">C9+D8</f>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ref="AG9" si="2">AF9+AG8</f>
        <v>#VALUE!</v>
      </c>
      <c r="AH9" s="5" t="e">
        <f t="shared" ref="AH9" si="3">AG9+AH8</f>
        <v>#VALUE!</v>
      </c>
      <c r="AI9" s="5" t="e">
        <f t="shared" ref="AI9" si="4">AH9+AI8</f>
        <v>#VALUE!</v>
      </c>
      <c r="AJ9" s="5" t="e">
        <f t="shared" ref="AJ9" si="5">AI9+AJ8</f>
        <v>#VALUE!</v>
      </c>
      <c r="AK9" s="5" t="e">
        <f t="shared" ref="AK9" si="6">AJ9+AK8</f>
        <v>#VALUE!</v>
      </c>
      <c r="AL9" s="5" t="e">
        <f t="shared" ref="AL9" si="7">AK9+AL8</f>
        <v>#VALUE!</v>
      </c>
      <c r="AM9" s="5" t="e">
        <f t="shared" ref="AM9" si="8">AL9+AM8</f>
        <v>#VALUE!</v>
      </c>
      <c r="AN9" s="5" t="e">
        <f t="shared" ref="AN9" si="9">AM9+AN8</f>
        <v>#VALUE!</v>
      </c>
      <c r="AO9" s="5" t="e">
        <f t="shared" ref="AO9" si="10">AN9+AO8</f>
        <v>#VALUE!</v>
      </c>
      <c r="AP9" s="5" t="e">
        <f t="shared" ref="AP9" si="11">AO9+AP8</f>
        <v>#VALUE!</v>
      </c>
      <c r="AQ9" s="5" t="e">
        <f t="shared" ref="AQ9" si="12">AP9+AQ8</f>
        <v>#VALUE!</v>
      </c>
      <c r="AR9" s="5" t="e">
        <f t="shared" ref="AR9" si="13">AQ9+AR8</f>
        <v>#VALUE!</v>
      </c>
      <c r="AS9" s="5" t="e">
        <f t="shared" ref="AS9" si="14">AR9+AS8</f>
        <v>#VALUE!</v>
      </c>
      <c r="AT9" s="5" t="e">
        <f t="shared" ref="AT9" si="15">AS9+AT8</f>
        <v>#VALUE!</v>
      </c>
      <c r="AU9" s="5" t="e">
        <f t="shared" ref="AU9" si="16">AT9+AU8</f>
        <v>#VALUE!</v>
      </c>
      <c r="AV9" s="5" t="e">
        <f t="shared" ref="AV9" si="17">AU9+AV8</f>
        <v>#VALUE!</v>
      </c>
      <c r="AW9" s="5" t="e">
        <f t="shared" ref="AW9" si="18">AV9+AW8</f>
        <v>#VALUE!</v>
      </c>
      <c r="AX9" s="5" t="e">
        <f t="shared" ref="AX9" si="19">AW9+AX8</f>
        <v>#VALUE!</v>
      </c>
      <c r="AY9" s="5" t="e">
        <f t="shared" ref="AY9" si="20">AX9+AY8</f>
        <v>#VALUE!</v>
      </c>
      <c r="AZ9" s="5" t="e">
        <f t="shared" ref="AZ9" si="21">AY9+AZ8</f>
        <v>#VALUE!</v>
      </c>
      <c r="BA9" s="5" t="e">
        <f t="shared" ref="BA9" si="22">AZ9+BA8</f>
        <v>#VALUE!</v>
      </c>
      <c r="BB9" s="5" t="e">
        <f t="shared" ref="BB9" si="23">BA9+BB8</f>
        <v>#VALUE!</v>
      </c>
      <c r="BC9" s="5" t="e">
        <f t="shared" ref="BC9" si="24">BB9+BC8</f>
        <v>#VALUE!</v>
      </c>
      <c r="BD9" s="5" t="e">
        <f t="shared" ref="BD9" si="25">BC9+BD8</f>
        <v>#VALUE!</v>
      </c>
      <c r="BE9" s="5" t="e">
        <f t="shared" ref="BE9" si="26">BD9+BE8</f>
        <v>#VALUE!</v>
      </c>
      <c r="BF9" s="5" t="e">
        <f t="shared" ref="BF9" si="27">BE9+BF8</f>
        <v>#VALUE!</v>
      </c>
      <c r="BG9" s="5" t="e">
        <f t="shared" ref="BG9" si="28">BF9+BG8</f>
        <v>#VALUE!</v>
      </c>
      <c r="BH9" s="5" t="e">
        <f t="shared" ref="BH9" si="29">BG9+BH8</f>
        <v>#VALUE!</v>
      </c>
      <c r="BI9" s="5" t="e">
        <f t="shared" ref="BI9" si="30">BH9+BI8</f>
        <v>#VALUE!</v>
      </c>
      <c r="BJ9" s="5" t="e">
        <f t="shared" ref="BJ9:BK9" si="31">BI9+BJ8</f>
        <v>#VALUE!</v>
      </c>
      <c r="BK9" s="5" t="e">
        <f t="shared" si="31"/>
        <v>#VALUE!</v>
      </c>
    </row>
    <row r="10" spans="1:94" ht="15" hidden="1" customHeight="1">
      <c r="A10" s="6" t="e">
        <f>SUM(B10:BJ10)</f>
        <v>#VALUE!</v>
      </c>
      <c r="B10" s="23" t="e">
        <f t="shared" ref="B10" si="32">IF(B11&gt;0,B4,0)</f>
        <v>#VALUE!</v>
      </c>
      <c r="C10" s="23" t="e">
        <f t="shared" ref="C10:BJ10" si="33">IF(C11&gt;0,C4,0)</f>
        <v>#VALUE!</v>
      </c>
      <c r="D10" s="23" t="e">
        <f t="shared" si="33"/>
        <v>#VALUE!</v>
      </c>
      <c r="E10" s="23" t="e">
        <f t="shared" si="33"/>
        <v>#VALUE!</v>
      </c>
      <c r="F10" s="23" t="e">
        <f t="shared" si="33"/>
        <v>#VALUE!</v>
      </c>
      <c r="G10" s="23" t="e">
        <f t="shared" si="33"/>
        <v>#VALUE!</v>
      </c>
      <c r="H10" s="23" t="e">
        <f t="shared" si="33"/>
        <v>#VALUE!</v>
      </c>
      <c r="I10" s="23" t="e">
        <f t="shared" si="33"/>
        <v>#VALUE!</v>
      </c>
      <c r="J10" s="23" t="e">
        <f t="shared" si="33"/>
        <v>#VALUE!</v>
      </c>
      <c r="K10" s="23" t="e">
        <f t="shared" si="33"/>
        <v>#VALUE!</v>
      </c>
      <c r="L10" s="23" t="e">
        <f t="shared" si="33"/>
        <v>#VALUE!</v>
      </c>
      <c r="M10" s="23" t="e">
        <f t="shared" si="33"/>
        <v>#VALUE!</v>
      </c>
      <c r="N10" s="23" t="e">
        <f t="shared" si="33"/>
        <v>#VALUE!</v>
      </c>
      <c r="O10" s="23" t="e">
        <f t="shared" si="33"/>
        <v>#VALUE!</v>
      </c>
      <c r="P10" s="23" t="e">
        <f t="shared" si="33"/>
        <v>#VALUE!</v>
      </c>
      <c r="Q10" s="23" t="e">
        <f t="shared" si="33"/>
        <v>#VALUE!</v>
      </c>
      <c r="R10" s="23" t="e">
        <f t="shared" si="33"/>
        <v>#VALUE!</v>
      </c>
      <c r="S10" s="23" t="e">
        <f t="shared" si="33"/>
        <v>#VALUE!</v>
      </c>
      <c r="T10" s="23" t="e">
        <f t="shared" si="33"/>
        <v>#VALUE!</v>
      </c>
      <c r="U10" s="23" t="e">
        <f t="shared" si="33"/>
        <v>#VALUE!</v>
      </c>
      <c r="V10" s="23" t="e">
        <f t="shared" si="33"/>
        <v>#VALUE!</v>
      </c>
      <c r="W10" s="23" t="e">
        <f t="shared" si="33"/>
        <v>#VALUE!</v>
      </c>
      <c r="X10" s="23" t="e">
        <f t="shared" si="33"/>
        <v>#VALUE!</v>
      </c>
      <c r="Y10" s="23" t="e">
        <f t="shared" si="33"/>
        <v>#VALUE!</v>
      </c>
      <c r="Z10" s="23" t="e">
        <f t="shared" si="33"/>
        <v>#VALUE!</v>
      </c>
      <c r="AA10" s="23" t="e">
        <f t="shared" si="33"/>
        <v>#VALUE!</v>
      </c>
      <c r="AB10" s="23" t="e">
        <f t="shared" si="33"/>
        <v>#VALUE!</v>
      </c>
      <c r="AC10" s="23" t="e">
        <f t="shared" si="33"/>
        <v>#VALUE!</v>
      </c>
      <c r="AD10" s="23" t="e">
        <f t="shared" si="33"/>
        <v>#VALUE!</v>
      </c>
      <c r="AE10" s="23" t="e">
        <f t="shared" si="33"/>
        <v>#VALUE!</v>
      </c>
      <c r="AF10" s="23" t="e">
        <f t="shared" si="33"/>
        <v>#VALUE!</v>
      </c>
      <c r="AG10" s="23" t="e">
        <f t="shared" si="33"/>
        <v>#VALUE!</v>
      </c>
      <c r="AH10" s="23" t="e">
        <f t="shared" si="33"/>
        <v>#VALUE!</v>
      </c>
      <c r="AI10" s="23" t="e">
        <f t="shared" si="33"/>
        <v>#VALUE!</v>
      </c>
      <c r="AJ10" s="23" t="e">
        <f t="shared" si="33"/>
        <v>#VALUE!</v>
      </c>
      <c r="AK10" s="23" t="e">
        <f t="shared" si="33"/>
        <v>#VALUE!</v>
      </c>
      <c r="AL10" s="23" t="e">
        <f t="shared" si="33"/>
        <v>#VALUE!</v>
      </c>
      <c r="AM10" s="23" t="e">
        <f t="shared" si="33"/>
        <v>#VALUE!</v>
      </c>
      <c r="AN10" s="23" t="e">
        <f t="shared" si="33"/>
        <v>#VALUE!</v>
      </c>
      <c r="AO10" s="23" t="e">
        <f t="shared" si="33"/>
        <v>#VALUE!</v>
      </c>
      <c r="AP10" s="23" t="e">
        <f t="shared" si="33"/>
        <v>#VALUE!</v>
      </c>
      <c r="AQ10" s="23" t="e">
        <f t="shared" si="33"/>
        <v>#VALUE!</v>
      </c>
      <c r="AR10" s="23" t="e">
        <f t="shared" si="33"/>
        <v>#VALUE!</v>
      </c>
      <c r="AS10" s="23" t="e">
        <f t="shared" si="33"/>
        <v>#VALUE!</v>
      </c>
      <c r="AT10" s="23" t="e">
        <f t="shared" si="33"/>
        <v>#VALUE!</v>
      </c>
      <c r="AU10" s="23" t="e">
        <f t="shared" si="33"/>
        <v>#VALUE!</v>
      </c>
      <c r="AV10" s="23" t="e">
        <f t="shared" si="33"/>
        <v>#VALUE!</v>
      </c>
      <c r="AW10" s="23" t="e">
        <f t="shared" si="33"/>
        <v>#VALUE!</v>
      </c>
      <c r="AX10" s="23" t="e">
        <f t="shared" si="33"/>
        <v>#VALUE!</v>
      </c>
      <c r="AY10" s="23" t="e">
        <f t="shared" si="33"/>
        <v>#VALUE!</v>
      </c>
      <c r="AZ10" s="23" t="e">
        <f t="shared" si="33"/>
        <v>#VALUE!</v>
      </c>
      <c r="BA10" s="23" t="e">
        <f t="shared" si="33"/>
        <v>#VALUE!</v>
      </c>
      <c r="BB10" s="23" t="e">
        <f t="shared" si="33"/>
        <v>#VALUE!</v>
      </c>
      <c r="BC10" s="23" t="e">
        <f t="shared" si="33"/>
        <v>#VALUE!</v>
      </c>
      <c r="BD10" s="23" t="e">
        <f t="shared" si="33"/>
        <v>#VALUE!</v>
      </c>
      <c r="BE10" s="23" t="e">
        <f t="shared" si="33"/>
        <v>#VALUE!</v>
      </c>
      <c r="BF10" s="23" t="e">
        <f t="shared" si="33"/>
        <v>#VALUE!</v>
      </c>
      <c r="BG10" s="23" t="e">
        <f t="shared" si="33"/>
        <v>#VALUE!</v>
      </c>
      <c r="BH10" s="23" t="e">
        <f t="shared" si="33"/>
        <v>#VALUE!</v>
      </c>
      <c r="BI10" s="23" t="e">
        <f t="shared" si="33"/>
        <v>#VALUE!</v>
      </c>
      <c r="BJ10" s="23" t="e">
        <f t="shared" si="33"/>
        <v>#VALUE!</v>
      </c>
      <c r="BK10" s="23"/>
    </row>
    <row r="11" spans="1:94" ht="15" hidden="1" customHeight="1">
      <c r="A11" s="7" t="e">
        <f>SUM(B11:BJ11)</f>
        <v>#VALUE!</v>
      </c>
      <c r="B11" s="7" t="e">
        <f t="shared" ref="B11" si="34">IF(B9*C9&lt;=0,-B9/(-B9+C9)*30,0)</f>
        <v>#VALUE!</v>
      </c>
      <c r="C11" s="7" t="e">
        <f t="shared" ref="C11" si="35">IF(C9*D9&lt;=0,-C9/(-C9+D9)*30,0)</f>
        <v>#VALUE!</v>
      </c>
      <c r="D11" s="7" t="e">
        <f t="shared" ref="D11" si="36">IF(D9*E9&lt;=0,-D9/(-D9+E9)*30,0)</f>
        <v>#VALUE!</v>
      </c>
      <c r="E11" s="7" t="e">
        <f t="shared" ref="E11" si="37">IF(E9*F9&lt;=0,-E9/(-E9+F9)*30,0)</f>
        <v>#VALUE!</v>
      </c>
      <c r="F11" s="7" t="e">
        <f t="shared" ref="F11" si="38">IF(F9*G9&lt;=0,-F9/(-F9+G9)*30,0)</f>
        <v>#VALUE!</v>
      </c>
      <c r="G11" s="7" t="e">
        <f t="shared" ref="G11" si="39">IF(G9*H9&lt;=0,-G9/(-G9+H9)*30,0)</f>
        <v>#VALUE!</v>
      </c>
      <c r="H11" s="7" t="e">
        <f t="shared" ref="H11" si="40">IF(H9*I9&lt;=0,-H9/(-H9+I9)*30,0)</f>
        <v>#VALUE!</v>
      </c>
      <c r="I11" s="7" t="e">
        <f t="shared" ref="I11" si="41">IF(I9*J9&lt;=0,-I9/(-I9+J9)*30,0)</f>
        <v>#VALUE!</v>
      </c>
      <c r="J11" s="7" t="e">
        <f t="shared" ref="J11" si="42">IF(J9*K9&lt;=0,-J9/(-J9+K9)*30,0)</f>
        <v>#VALUE!</v>
      </c>
      <c r="K11" s="7" t="e">
        <f t="shared" ref="K11" si="43">IF(K9*L9&lt;=0,-K9/(-K9+L9)*30,0)</f>
        <v>#VALUE!</v>
      </c>
      <c r="L11" s="7" t="e">
        <f t="shared" ref="L11" si="44">IF(L9*M9&lt;=0,-L9/(-L9+M9)*30,0)</f>
        <v>#VALUE!</v>
      </c>
      <c r="M11" s="7" t="e">
        <f t="shared" ref="M11" si="45">IF(M9*N9&lt;=0,-M9/(-M9+N9)*30,0)</f>
        <v>#VALUE!</v>
      </c>
      <c r="N11" s="7" t="e">
        <f t="shared" ref="N11" si="46">IF(N9*O9&lt;=0,-N9/(-N9+O9)*30,0)</f>
        <v>#VALUE!</v>
      </c>
      <c r="O11" s="7" t="e">
        <f t="shared" ref="O11" si="47">IF(O9*P9&lt;=0,-O9/(-O9+P9)*30,0)</f>
        <v>#VALUE!</v>
      </c>
      <c r="P11" s="7" t="e">
        <f t="shared" ref="P11" si="48">IF(P9*Q9&lt;=0,-P9/(-P9+Q9)*30,0)</f>
        <v>#VALUE!</v>
      </c>
      <c r="Q11" s="7" t="e">
        <f t="shared" ref="Q11" si="49">IF(Q9*R9&lt;=0,-Q9/(-Q9+R9)*30,0)</f>
        <v>#VALUE!</v>
      </c>
      <c r="R11" s="7" t="e">
        <f t="shared" ref="R11" si="50">IF(R9*S9&lt;=0,-R9/(-R9+S9)*30,0)</f>
        <v>#VALUE!</v>
      </c>
      <c r="S11" s="7" t="e">
        <f t="shared" ref="S11" si="51">IF(S9*T9&lt;=0,-S9/(-S9+T9)*30,0)</f>
        <v>#VALUE!</v>
      </c>
      <c r="T11" s="7" t="e">
        <f t="shared" ref="T11" si="52">IF(T9*U9&lt;=0,-T9/(-T9+U9)*30,0)</f>
        <v>#VALUE!</v>
      </c>
      <c r="U11" s="7" t="e">
        <f t="shared" ref="U11" si="53">IF(U9*V9&lt;=0,-U9/(-U9+V9)*30,0)</f>
        <v>#VALUE!</v>
      </c>
      <c r="V11" s="7" t="e">
        <f t="shared" ref="V11" si="54">IF(V9*W9&lt;=0,-V9/(-V9+W9)*30,0)</f>
        <v>#VALUE!</v>
      </c>
      <c r="W11" s="7" t="e">
        <f t="shared" ref="W11" si="55">IF(W9*X9&lt;=0,-W9/(-W9+X9)*30,0)</f>
        <v>#VALUE!</v>
      </c>
      <c r="X11" s="7" t="e">
        <f t="shared" ref="X11" si="56">IF(X9*Y9&lt;=0,-X9/(-X9+Y9)*30,0)</f>
        <v>#VALUE!</v>
      </c>
      <c r="Y11" s="7" t="e">
        <f t="shared" ref="Y11" si="57">IF(Y9*Z9&lt;=0,-Y9/(-Y9+Z9)*30,0)</f>
        <v>#VALUE!</v>
      </c>
      <c r="Z11" s="7" t="e">
        <f t="shared" ref="Z11" si="58">IF(Z9*AA9&lt;=0,-Z9/(-Z9+AA9)*30,0)</f>
        <v>#VALUE!</v>
      </c>
      <c r="AA11" s="7" t="e">
        <f t="shared" ref="AA11" si="59">IF(AA9*AB9&lt;=0,-AA9/(-AA9+AB9)*30,0)</f>
        <v>#VALUE!</v>
      </c>
      <c r="AB11" s="7" t="e">
        <f t="shared" ref="AB11" si="60">IF(AB9*AC9&lt;=0,-AB9/(-AB9+AC9)*30,0)</f>
        <v>#VALUE!</v>
      </c>
      <c r="AC11" s="7" t="e">
        <f t="shared" ref="AC11" si="61">IF(AC9*AD9&lt;=0,-AC9/(-AC9+AD9)*30,0)</f>
        <v>#VALUE!</v>
      </c>
      <c r="AD11" s="7" t="e">
        <f t="shared" ref="AD11" si="62">IF(AD9*AE9&lt;=0,-AD9/(-AD9+AE9)*30,0)</f>
        <v>#VALUE!</v>
      </c>
      <c r="AE11" s="7" t="e">
        <f t="shared" ref="AE11" si="63">IF(AE9*AF9&lt;=0,-AE9/(-AE9+AF9)*30,0)</f>
        <v>#VALUE!</v>
      </c>
      <c r="AF11" s="7" t="e">
        <f t="shared" ref="AF11" si="64">IF(AF9*AG9&lt;=0,-AF9/(-AF9+AG9)*30,0)</f>
        <v>#VALUE!</v>
      </c>
      <c r="AG11" s="7" t="e">
        <f t="shared" ref="AG11" si="65">IF(AG9*AH9&lt;=0,-AG9/(-AG9+AH9)*30,0)</f>
        <v>#VALUE!</v>
      </c>
      <c r="AH11" s="7" t="e">
        <f t="shared" ref="AH11" si="66">IF(AH9*AI9&lt;=0,-AH9/(-AH9+AI9)*30,0)</f>
        <v>#VALUE!</v>
      </c>
      <c r="AI11" s="7" t="e">
        <f t="shared" ref="AI11" si="67">IF(AI9*AJ9&lt;=0,-AI9/(-AI9+AJ9)*30,0)</f>
        <v>#VALUE!</v>
      </c>
      <c r="AJ11" s="7" t="e">
        <f t="shared" ref="AJ11" si="68">IF(AJ9*AK9&lt;=0,-AJ9/(-AJ9+AK9)*30,0)</f>
        <v>#VALUE!</v>
      </c>
      <c r="AK11" s="7" t="e">
        <f t="shared" ref="AK11" si="69">IF(AK9*AL9&lt;=0,-AK9/(-AK9+AL9)*30,0)</f>
        <v>#VALUE!</v>
      </c>
      <c r="AL11" s="7" t="e">
        <f t="shared" ref="AL11" si="70">IF(AL9*AM9&lt;=0,-AL9/(-AL9+AM9)*30,0)</f>
        <v>#VALUE!</v>
      </c>
      <c r="AM11" s="7" t="e">
        <f t="shared" ref="AM11" si="71">IF(AM9*AN9&lt;=0,-AM9/(-AM9+AN9)*30,0)</f>
        <v>#VALUE!</v>
      </c>
      <c r="AN11" s="7" t="e">
        <f t="shared" ref="AN11" si="72">IF(AN9*AO9&lt;=0,-AN9/(-AN9+AO9)*30,0)</f>
        <v>#VALUE!</v>
      </c>
      <c r="AO11" s="7" t="e">
        <f t="shared" ref="AO11" si="73">IF(AO9*AP9&lt;=0,-AO9/(-AO9+AP9)*30,0)</f>
        <v>#VALUE!</v>
      </c>
      <c r="AP11" s="7" t="e">
        <f t="shared" ref="AP11" si="74">IF(AP9*AQ9&lt;=0,-AP9/(-AP9+AQ9)*30,0)</f>
        <v>#VALUE!</v>
      </c>
      <c r="AQ11" s="7" t="e">
        <f t="shared" ref="AQ11" si="75">IF(AQ9*AR9&lt;=0,-AQ9/(-AQ9+AR9)*30,0)</f>
        <v>#VALUE!</v>
      </c>
      <c r="AR11" s="7" t="e">
        <f t="shared" ref="AR11" si="76">IF(AR9*AS9&lt;=0,-AR9/(-AR9+AS9)*30,0)</f>
        <v>#VALUE!</v>
      </c>
      <c r="AS11" s="7" t="e">
        <f t="shared" ref="AS11" si="77">IF(AS9*AT9&lt;=0,-AS9/(-AS9+AT9)*30,0)</f>
        <v>#VALUE!</v>
      </c>
      <c r="AT11" s="7" t="e">
        <f t="shared" ref="AT11" si="78">IF(AT9*AU9&lt;=0,-AT9/(-AT9+AU9)*30,0)</f>
        <v>#VALUE!</v>
      </c>
      <c r="AU11" s="7" t="e">
        <f t="shared" ref="AU11" si="79">IF(AU9*AV9&lt;=0,-AU9/(-AU9+AV9)*30,0)</f>
        <v>#VALUE!</v>
      </c>
      <c r="AV11" s="7" t="e">
        <f t="shared" ref="AV11" si="80">IF(AV9*AW9&lt;=0,-AV9/(-AV9+AW9)*30,0)</f>
        <v>#VALUE!</v>
      </c>
      <c r="AW11" s="7" t="e">
        <f t="shared" ref="AW11" si="81">IF(AW9*AX9&lt;=0,-AW9/(-AW9+AX9)*30,0)</f>
        <v>#VALUE!</v>
      </c>
      <c r="AX11" s="7" t="e">
        <f t="shared" ref="AX11" si="82">IF(AX9*AY9&lt;=0,-AX9/(-AX9+AY9)*30,0)</f>
        <v>#VALUE!</v>
      </c>
      <c r="AY11" s="7" t="e">
        <f t="shared" ref="AY11" si="83">IF(AY9*AZ9&lt;=0,-AY9/(-AY9+AZ9)*30,0)</f>
        <v>#VALUE!</v>
      </c>
      <c r="AZ11" s="7" t="e">
        <f t="shared" ref="AZ11" si="84">IF(AZ9*BA9&lt;=0,-AZ9/(-AZ9+BA9)*30,0)</f>
        <v>#VALUE!</v>
      </c>
      <c r="BA11" s="7" t="e">
        <f t="shared" ref="BA11" si="85">IF(BA9*BB9&lt;=0,-BA9/(-BA9+BB9)*30,0)</f>
        <v>#VALUE!</v>
      </c>
      <c r="BB11" s="7" t="e">
        <f t="shared" ref="BB11" si="86">IF(BB9*BC9&lt;=0,-BB9/(-BB9+BC9)*30,0)</f>
        <v>#VALUE!</v>
      </c>
      <c r="BC11" s="7" t="e">
        <f t="shared" ref="BC11" si="87">IF(BC9*BD9&lt;=0,-BC9/(-BC9+BD9)*30,0)</f>
        <v>#VALUE!</v>
      </c>
      <c r="BD11" s="7" t="e">
        <f t="shared" ref="BD11" si="88">IF(BD9*BE9&lt;=0,-BD9/(-BD9+BE9)*30,0)</f>
        <v>#VALUE!</v>
      </c>
      <c r="BE11" s="7" t="e">
        <f t="shared" ref="BE11" si="89">IF(BE9*BF9&lt;=0,-BE9/(-BE9+BF9)*30,0)</f>
        <v>#VALUE!</v>
      </c>
      <c r="BF11" s="7" t="e">
        <f t="shared" ref="BF11" si="90">IF(BF9*BG9&lt;=0,-BF9/(-BF9+BG9)*30,0)</f>
        <v>#VALUE!</v>
      </c>
      <c r="BG11" s="7" t="e">
        <f t="shared" ref="BG11" si="91">IF(BG9*BH9&lt;=0,-BG9/(-BG9+BH9)*30,0)</f>
        <v>#VALUE!</v>
      </c>
      <c r="BH11" s="7" t="e">
        <f t="shared" ref="BH11" si="92">IF(BH9*BI9&lt;=0,-BH9/(-BH9+BI9)*30,0)</f>
        <v>#VALUE!</v>
      </c>
      <c r="BI11" s="7" t="e">
        <f t="shared" ref="BI11" si="93">IF(BI9*BJ9&lt;=0,-BI9/(-BI9+BJ9)*30,0)</f>
        <v>#VALUE!</v>
      </c>
      <c r="BJ11" s="7" t="e">
        <f t="shared" ref="BJ11" si="94">IF(BJ9*BK9&lt;=0,-BJ9/(-BJ9+BK9)*30,0)</f>
        <v>#VALUE!</v>
      </c>
      <c r="BK11" s="7"/>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idden="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customHeight="1" thickBo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'1.Info'!B15</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9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 0.1)</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228"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19">
    <cfRule type="cellIs" dxfId="451" priority="8" stopIfTrue="1" operator="lessThan">
      <formula>0</formula>
    </cfRule>
    <cfRule type="cellIs" dxfId="450" priority="9" stopIfTrue="1" operator="between">
      <formula>0</formula>
      <formula>-1</formula>
    </cfRule>
  </conditionalFormatting>
  <conditionalFormatting sqref="B5:BI5">
    <cfRule type="cellIs" dxfId="449" priority="7" stopIfTrue="1" operator="equal">
      <formula>0</formula>
    </cfRule>
  </conditionalFormatting>
  <conditionalFormatting sqref="C6:BJ6">
    <cfRule type="cellIs" dxfId="448" priority="6" stopIfTrue="1" operator="equal">
      <formula>0</formula>
    </cfRule>
  </conditionalFormatting>
  <conditionalFormatting sqref="BJ5">
    <cfRule type="cellIs" dxfId="447" priority="5" stopIfTrue="1" operator="equal">
      <formula>0</formula>
    </cfRule>
  </conditionalFormatting>
  <conditionalFormatting sqref="B20:B21">
    <cfRule type="cellIs" dxfId="446" priority="3" stopIfTrue="1" operator="lessThan">
      <formula>0</formula>
    </cfRule>
    <cfRule type="cellIs" dxfId="445" priority="4" stopIfTrue="1" operator="between">
      <formula>0</formula>
      <formula>-1</formula>
    </cfRule>
  </conditionalFormatting>
  <conditionalFormatting sqref="B25">
    <cfRule type="cellIs" dxfId="444" priority="1" stopIfTrue="1" operator="lessThan">
      <formula>0</formula>
    </cfRule>
    <cfRule type="cellIs" dxfId="443" priority="2" stopIfTrue="1" operator="between">
      <formula>0</formula>
      <formula>-1</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313</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35"/>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-'4. EAP+Barras'!F12</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row>
    <row r="6" spans="1:94">
      <c r="A6" s="2" t="s">
        <v>75</v>
      </c>
      <c r="B6" s="22"/>
      <c r="C6" s="17" t="e">
        <f>'7. Viabilidade_INT.'!F83</f>
        <v>#VALUE!</v>
      </c>
      <c r="D6" s="17" t="e">
        <f>'7. Viabilidade_INT.'!G83</f>
        <v>#VALUE!</v>
      </c>
      <c r="E6" s="17" t="e">
        <f>'7. Viabilidade_INT.'!H83</f>
        <v>#VALUE!</v>
      </c>
      <c r="F6" s="17" t="e">
        <f>'7. Viabilidade_INT.'!I83</f>
        <v>#VALUE!</v>
      </c>
      <c r="G6" s="17" t="e">
        <f>'7. Viabilidade_INT.'!J83</f>
        <v>#VALUE!</v>
      </c>
      <c r="H6" s="17" t="e">
        <f>'7. Viabilidade_INT.'!K83</f>
        <v>#VALUE!</v>
      </c>
      <c r="I6" s="17" t="e">
        <f>'7. Viabilidade_INT.'!L83</f>
        <v>#VALUE!</v>
      </c>
      <c r="J6" s="17" t="e">
        <f>'7. Viabilidade_INT.'!M83</f>
        <v>#VALUE!</v>
      </c>
      <c r="K6" s="17" t="e">
        <f>'7. Viabilidade_INT.'!N83</f>
        <v>#VALUE!</v>
      </c>
      <c r="L6" s="17" t="e">
        <f>'7. Viabilidade_INT.'!O83</f>
        <v>#VALUE!</v>
      </c>
      <c r="M6" s="17" t="e">
        <f>'7. Viabilidade_INT.'!P83</f>
        <v>#VALUE!</v>
      </c>
      <c r="N6" s="17" t="e">
        <f>'7. Viabilidade_INT.'!Q83</f>
        <v>#VALUE!</v>
      </c>
      <c r="O6" s="17" t="e">
        <f>'7. Viabilidade_INT.'!R83</f>
        <v>#VALUE!</v>
      </c>
      <c r="P6" s="17" t="e">
        <f>'7. Viabilidade_INT.'!S83</f>
        <v>#VALUE!</v>
      </c>
      <c r="Q6" s="17" t="e">
        <f>'7. Viabilidade_INT.'!T83</f>
        <v>#VALUE!</v>
      </c>
      <c r="R6" s="17" t="e">
        <f>'7. Viabilidade_INT.'!U83</f>
        <v>#VALUE!</v>
      </c>
      <c r="S6" s="17" t="e">
        <f>'7. Viabilidade_INT.'!V83</f>
        <v>#VALUE!</v>
      </c>
      <c r="T6" s="17" t="e">
        <f>'7. Viabilidade_INT.'!W83</f>
        <v>#VALUE!</v>
      </c>
      <c r="U6" s="17" t="e">
        <f>'7. Viabilidade_INT.'!X83</f>
        <v>#VALUE!</v>
      </c>
      <c r="V6" s="17" t="e">
        <f>'7. Viabilidade_INT.'!Y83</f>
        <v>#VALUE!</v>
      </c>
      <c r="W6" s="17" t="e">
        <f>'7. Viabilidade_INT.'!Z83</f>
        <v>#VALUE!</v>
      </c>
      <c r="X6" s="17" t="e">
        <f>'7. Viabilidade_INT.'!AA83</f>
        <v>#VALUE!</v>
      </c>
      <c r="Y6" s="17" t="e">
        <f>'7. Viabilidade_INT.'!AB83</f>
        <v>#VALUE!</v>
      </c>
      <c r="Z6" s="17" t="e">
        <f>'7. Viabilidade_INT.'!AC83</f>
        <v>#VALUE!</v>
      </c>
      <c r="AA6" s="17" t="e">
        <f>'7. Viabilidade_INT.'!AD83</f>
        <v>#VALUE!</v>
      </c>
      <c r="AB6" s="17" t="e">
        <f>'7. Viabilidade_INT.'!AE83</f>
        <v>#VALUE!</v>
      </c>
      <c r="AC6" s="17" t="e">
        <f>'7. Viabilidade_INT.'!AF83</f>
        <v>#VALUE!</v>
      </c>
      <c r="AD6" s="17" t="e">
        <f>'7. Viabilidade_INT.'!AG83</f>
        <v>#VALUE!</v>
      </c>
      <c r="AE6" s="17" t="e">
        <f>'7. Viabilidade_INT.'!AH83</f>
        <v>#VALUE!</v>
      </c>
      <c r="AF6" s="17" t="e">
        <f>'7. Viabilidade_INT.'!AI83</f>
        <v>#VALUE!</v>
      </c>
      <c r="AG6" s="17" t="e">
        <f>'7. Viabilidade_INT.'!AJ83</f>
        <v>#VALUE!</v>
      </c>
      <c r="AH6" s="17" t="e">
        <f>'7. Viabilidade_INT.'!AK83</f>
        <v>#VALUE!</v>
      </c>
      <c r="AI6" s="17" t="e">
        <f>'7. Viabilidade_INT.'!AL83</f>
        <v>#VALUE!</v>
      </c>
      <c r="AJ6" s="17" t="e">
        <f>'7. Viabilidade_INT.'!AM83</f>
        <v>#VALUE!</v>
      </c>
      <c r="AK6" s="17" t="e">
        <f>'7. Viabilidade_INT.'!AN83</f>
        <v>#VALUE!</v>
      </c>
      <c r="AL6" s="17" t="e">
        <f>'7. Viabilidade_INT.'!AO83</f>
        <v>#VALUE!</v>
      </c>
      <c r="AM6" s="17" t="e">
        <f>'7. Viabilidade_INT.'!AP83</f>
        <v>#VALUE!</v>
      </c>
      <c r="AN6" s="17" t="e">
        <f>'7. Viabilidade_INT.'!AQ83</f>
        <v>#VALUE!</v>
      </c>
      <c r="AO6" s="17" t="e">
        <f>'7. Viabilidade_INT.'!AR83</f>
        <v>#VALUE!</v>
      </c>
      <c r="AP6" s="17" t="e">
        <f>'7. Viabilidade_INT.'!AS83</f>
        <v>#VALUE!</v>
      </c>
      <c r="AQ6" s="17" t="e">
        <f>'7. Viabilidade_INT.'!AT83</f>
        <v>#VALUE!</v>
      </c>
      <c r="AR6" s="17" t="e">
        <f>'7. Viabilidade_INT.'!AU83</f>
        <v>#VALUE!</v>
      </c>
      <c r="AS6" s="17" t="e">
        <f>'7. Viabilidade_INT.'!AV83</f>
        <v>#VALUE!</v>
      </c>
      <c r="AT6" s="17" t="e">
        <f>'7. Viabilidade_INT.'!AW83</f>
        <v>#VALUE!</v>
      </c>
      <c r="AU6" s="17" t="e">
        <f>'7. Viabilidade_INT.'!AX83</f>
        <v>#VALUE!</v>
      </c>
      <c r="AV6" s="17" t="e">
        <f>'7. Viabilidade_INT.'!AY83</f>
        <v>#VALUE!</v>
      </c>
      <c r="AW6" s="17" t="e">
        <f>'7. Viabilidade_INT.'!AZ83</f>
        <v>#VALUE!</v>
      </c>
      <c r="AX6" s="17" t="e">
        <f>'7. Viabilidade_INT.'!BA83</f>
        <v>#VALUE!</v>
      </c>
      <c r="AY6" s="17" t="e">
        <f>'7. Viabilidade_INT.'!BB83</f>
        <v>#VALUE!</v>
      </c>
      <c r="AZ6" s="17" t="e">
        <f>'7. Viabilidade_INT.'!BC83</f>
        <v>#VALUE!</v>
      </c>
      <c r="BA6" s="17" t="e">
        <f>'7. Viabilidade_INT.'!BD83</f>
        <v>#VALUE!</v>
      </c>
      <c r="BB6" s="17" t="e">
        <f>'7. Viabilidade_INT.'!BE83</f>
        <v>#VALUE!</v>
      </c>
      <c r="BC6" s="17" t="e">
        <f>'7. Viabilidade_INT.'!BF83</f>
        <v>#VALUE!</v>
      </c>
      <c r="BD6" s="17" t="e">
        <f>'7. Viabilidade_INT.'!BG83</f>
        <v>#VALUE!</v>
      </c>
      <c r="BE6" s="17" t="e">
        <f>'7. Viabilidade_INT.'!BH83</f>
        <v>#VALUE!</v>
      </c>
      <c r="BF6" s="17" t="e">
        <f>'7. Viabilidade_INT.'!BI83</f>
        <v>#VALUE!</v>
      </c>
      <c r="BG6" s="17" t="e">
        <f>'7. Viabilidade_INT.'!BJ83</f>
        <v>#VALUE!</v>
      </c>
      <c r="BH6" s="17" t="e">
        <f>'7. Viabilidade_INT.'!BK83</f>
        <v>#VALUE!</v>
      </c>
      <c r="BI6" s="17" t="e">
        <f>'7. Viabilidade_INT.'!BL83</f>
        <v>#VALUE!</v>
      </c>
      <c r="BJ6" s="17" t="e">
        <f>'7. Viabilidade_INT.'!BM83</f>
        <v>#VALUE!</v>
      </c>
      <c r="BK6" s="17"/>
    </row>
    <row r="7" spans="1:94">
      <c r="A7" s="2" t="s">
        <v>74</v>
      </c>
      <c r="B7" s="22"/>
      <c r="C7" s="5">
        <f>'7. Viabilidade_INT.'!F84</f>
        <v>0</v>
      </c>
      <c r="D7" s="5" t="e">
        <f>'7. Viabilidade_INT.'!G84</f>
        <v>#VALUE!</v>
      </c>
      <c r="E7" s="5" t="e">
        <f>'7. Viabilidade_INT.'!H84</f>
        <v>#VALUE!</v>
      </c>
      <c r="F7" s="5" t="e">
        <f>'7. Viabilidade_INT.'!I84</f>
        <v>#VALUE!</v>
      </c>
      <c r="G7" s="5" t="e">
        <f>'7. Viabilidade_INT.'!J84</f>
        <v>#VALUE!</v>
      </c>
      <c r="H7" s="5" t="e">
        <f>'7. Viabilidade_INT.'!K84</f>
        <v>#VALUE!</v>
      </c>
      <c r="I7" s="5" t="e">
        <f>'7. Viabilidade_INT.'!L84</f>
        <v>#VALUE!</v>
      </c>
      <c r="J7" s="5" t="e">
        <f>'7. Viabilidade_INT.'!M84</f>
        <v>#VALUE!</v>
      </c>
      <c r="K7" s="5" t="e">
        <f>'7. Viabilidade_INT.'!N84</f>
        <v>#VALUE!</v>
      </c>
      <c r="L7" s="5" t="e">
        <f>'7. Viabilidade_INT.'!O84</f>
        <v>#VALUE!</v>
      </c>
      <c r="M7" s="5" t="e">
        <f>'7. Viabilidade_INT.'!P84</f>
        <v>#VALUE!</v>
      </c>
      <c r="N7" s="5" t="e">
        <f>'7. Viabilidade_INT.'!Q84</f>
        <v>#VALUE!</v>
      </c>
      <c r="O7" s="5" t="e">
        <f>'7. Viabilidade_INT.'!R84</f>
        <v>#VALUE!</v>
      </c>
      <c r="P7" s="5" t="e">
        <f>'7. Viabilidade_INT.'!S84</f>
        <v>#VALUE!</v>
      </c>
      <c r="Q7" s="5" t="e">
        <f>'7. Viabilidade_INT.'!T84</f>
        <v>#VALUE!</v>
      </c>
      <c r="R7" s="5" t="e">
        <f>'7. Viabilidade_INT.'!U84</f>
        <v>#VALUE!</v>
      </c>
      <c r="S7" s="5" t="e">
        <f>'7. Viabilidade_INT.'!V84</f>
        <v>#VALUE!</v>
      </c>
      <c r="T7" s="5" t="e">
        <f>'7. Viabilidade_INT.'!W84</f>
        <v>#VALUE!</v>
      </c>
      <c r="U7" s="5" t="e">
        <f>'7. Viabilidade_INT.'!X84</f>
        <v>#VALUE!</v>
      </c>
      <c r="V7" s="5" t="e">
        <f>'7. Viabilidade_INT.'!Y84</f>
        <v>#VALUE!</v>
      </c>
      <c r="W7" s="5" t="e">
        <f>'7. Viabilidade_INT.'!Z84</f>
        <v>#VALUE!</v>
      </c>
      <c r="X7" s="5" t="e">
        <f>'7. Viabilidade_INT.'!AA84</f>
        <v>#VALUE!</v>
      </c>
      <c r="Y7" s="5" t="e">
        <f>'7. Viabilidade_INT.'!AB84</f>
        <v>#VALUE!</v>
      </c>
      <c r="Z7" s="5" t="e">
        <f>'7. Viabilidade_INT.'!AC84</f>
        <v>#VALUE!</v>
      </c>
      <c r="AA7" s="5" t="e">
        <f>'7. Viabilidade_INT.'!AD84</f>
        <v>#VALUE!</v>
      </c>
      <c r="AB7" s="5" t="e">
        <f>'7. Viabilidade_INT.'!AE84</f>
        <v>#VALUE!</v>
      </c>
      <c r="AC7" s="5" t="e">
        <f>'7. Viabilidade_INT.'!AF84</f>
        <v>#VALUE!</v>
      </c>
      <c r="AD7" s="5" t="e">
        <f>'7. Viabilidade_INT.'!AG84</f>
        <v>#VALUE!</v>
      </c>
      <c r="AE7" s="5" t="e">
        <f>'7. Viabilidade_INT.'!AH84</f>
        <v>#VALUE!</v>
      </c>
      <c r="AF7" s="5" t="e">
        <f>'7. Viabilidade_INT.'!AI84</f>
        <v>#VALUE!</v>
      </c>
      <c r="AG7" s="5" t="e">
        <f>'7. Viabilidade_INT.'!AJ84</f>
        <v>#VALUE!</v>
      </c>
      <c r="AH7" s="5" t="e">
        <f>'7. Viabilidade_INT.'!AK84</f>
        <v>#VALUE!</v>
      </c>
      <c r="AI7" s="5" t="e">
        <f>'7. Viabilidade_INT.'!AL84</f>
        <v>#VALUE!</v>
      </c>
      <c r="AJ7" s="5" t="e">
        <f>'7. Viabilidade_INT.'!AM84</f>
        <v>#VALUE!</v>
      </c>
      <c r="AK7" s="5" t="e">
        <f>'7. Viabilidade_INT.'!AN84</f>
        <v>#VALUE!</v>
      </c>
      <c r="AL7" s="5" t="e">
        <f>'7. Viabilidade_INT.'!AO84</f>
        <v>#VALUE!</v>
      </c>
      <c r="AM7" s="5" t="e">
        <f>'7. Viabilidade_INT.'!AP84</f>
        <v>#VALUE!</v>
      </c>
      <c r="AN7" s="5" t="e">
        <f>'7. Viabilidade_INT.'!AQ84</f>
        <v>#VALUE!</v>
      </c>
      <c r="AO7" s="5" t="e">
        <f>'7. Viabilidade_INT.'!AR84</f>
        <v>#VALUE!</v>
      </c>
      <c r="AP7" s="5" t="e">
        <f>'7. Viabilidade_INT.'!AS84</f>
        <v>#VALUE!</v>
      </c>
      <c r="AQ7" s="5" t="e">
        <f>'7. Viabilidade_INT.'!AT84</f>
        <v>#VALUE!</v>
      </c>
      <c r="AR7" s="5" t="e">
        <f>'7. Viabilidade_INT.'!AU84</f>
        <v>#VALUE!</v>
      </c>
      <c r="AS7" s="5" t="e">
        <f>'7. Viabilidade_INT.'!AV84</f>
        <v>#VALUE!</v>
      </c>
      <c r="AT7" s="5" t="e">
        <f>'7. Viabilidade_INT.'!AW84</f>
        <v>#VALUE!</v>
      </c>
      <c r="AU7" s="5" t="e">
        <f>'7. Viabilidade_INT.'!AX84</f>
        <v>#VALUE!</v>
      </c>
      <c r="AV7" s="5" t="e">
        <f>'7. Viabilidade_INT.'!AY84</f>
        <v>#VALUE!</v>
      </c>
      <c r="AW7" s="5" t="e">
        <f>'7. Viabilidade_INT.'!AZ84</f>
        <v>#VALUE!</v>
      </c>
      <c r="AX7" s="5" t="e">
        <f>'7. Viabilidade_INT.'!BA84</f>
        <v>#VALUE!</v>
      </c>
      <c r="AY7" s="5" t="e">
        <f>'7. Viabilidade_INT.'!BB84</f>
        <v>#VALUE!</v>
      </c>
      <c r="AZ7" s="5" t="e">
        <f>'7. Viabilidade_INT.'!BC84</f>
        <v>#VALUE!</v>
      </c>
      <c r="BA7" s="5" t="e">
        <f>'7. Viabilidade_INT.'!BD84</f>
        <v>#VALUE!</v>
      </c>
      <c r="BB7" s="5" t="e">
        <f>'7. Viabilidade_INT.'!BE84</f>
        <v>#VALUE!</v>
      </c>
      <c r="BC7" s="5" t="e">
        <f>'7. Viabilidade_INT.'!BF84</f>
        <v>#VALUE!</v>
      </c>
      <c r="BD7" s="5" t="e">
        <f>'7. Viabilidade_INT.'!BG84</f>
        <v>#VALUE!</v>
      </c>
      <c r="BE7" s="5" t="e">
        <f>'7. Viabilidade_INT.'!BH84</f>
        <v>#VALUE!</v>
      </c>
      <c r="BF7" s="5" t="e">
        <f>'7. Viabilidade_INT.'!BI84</f>
        <v>#VALUE!</v>
      </c>
      <c r="BG7" s="5" t="e">
        <f>'7. Viabilidade_INT.'!BJ84</f>
        <v>#VALUE!</v>
      </c>
      <c r="BH7" s="5" t="e">
        <f>'7. Viabilidade_INT.'!BK84</f>
        <v>#VALUE!</v>
      </c>
      <c r="BI7" s="5" t="e">
        <f>'7. Viabilidade_INT.'!BL84</f>
        <v>#VALUE!</v>
      </c>
      <c r="BJ7" s="5" t="e">
        <f>'7. Viabilidade_INT.'!BM84</f>
        <v>#VALUE!</v>
      </c>
      <c r="BK7" s="5"/>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c r="BK8" s="5"/>
    </row>
    <row r="9" spans="1:94" ht="21.6" customHeigh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c r="BK9" s="5" t="e">
        <f>BJ9</f>
        <v>#VALUE!</v>
      </c>
    </row>
    <row r="10" spans="1:94" hidden="1">
      <c r="A10" s="6" t="e">
        <f>SUM(B10:BJ10)</f>
        <v>#VALUE!</v>
      </c>
      <c r="B10" s="23" t="e">
        <f t="shared" ref="B10" si="2">IF(B11&gt;0,B4,0)</f>
        <v>#VALUE!</v>
      </c>
      <c r="C10" s="23" t="e">
        <f t="shared" ref="C10:K10" si="3">IF(C11&gt;0,C4,0)</f>
        <v>#VALUE!</v>
      </c>
      <c r="D10" s="23" t="e">
        <f t="shared" si="3"/>
        <v>#VALUE!</v>
      </c>
      <c r="E10" s="23" t="e">
        <f t="shared" si="3"/>
        <v>#VALUE!</v>
      </c>
      <c r="F10" s="23" t="e">
        <f t="shared" si="3"/>
        <v>#VALUE!</v>
      </c>
      <c r="G10" s="23" t="e">
        <f t="shared" si="3"/>
        <v>#VALUE!</v>
      </c>
      <c r="H10" s="23" t="e">
        <f t="shared" si="3"/>
        <v>#VALUE!</v>
      </c>
      <c r="I10" s="23" t="e">
        <f t="shared" si="3"/>
        <v>#VALUE!</v>
      </c>
      <c r="J10" s="23" t="e">
        <f t="shared" si="3"/>
        <v>#VALUE!</v>
      </c>
      <c r="K10" s="23" t="e">
        <f t="shared" si="3"/>
        <v>#VALUE!</v>
      </c>
      <c r="L10" s="23" t="e">
        <f t="shared" ref="L10:BJ10" si="4">IF(L11&gt;0,L4,0)</f>
        <v>#VALUE!</v>
      </c>
      <c r="M10" s="23" t="e">
        <f t="shared" si="4"/>
        <v>#VALUE!</v>
      </c>
      <c r="N10" s="23" t="e">
        <f t="shared" si="4"/>
        <v>#VALUE!</v>
      </c>
      <c r="O10" s="23" t="e">
        <f t="shared" si="4"/>
        <v>#VALUE!</v>
      </c>
      <c r="P10" s="23" t="e">
        <f t="shared" si="4"/>
        <v>#VALUE!</v>
      </c>
      <c r="Q10" s="23" t="e">
        <f t="shared" si="4"/>
        <v>#VALUE!</v>
      </c>
      <c r="R10" s="23" t="e">
        <f t="shared" si="4"/>
        <v>#VALUE!</v>
      </c>
      <c r="S10" s="23" t="e">
        <f t="shared" si="4"/>
        <v>#VALUE!</v>
      </c>
      <c r="T10" s="23" t="e">
        <f t="shared" si="4"/>
        <v>#VALUE!</v>
      </c>
      <c r="U10" s="23" t="e">
        <f t="shared" si="4"/>
        <v>#VALUE!</v>
      </c>
      <c r="V10" s="23" t="e">
        <f t="shared" si="4"/>
        <v>#VALUE!</v>
      </c>
      <c r="W10" s="23" t="e">
        <f t="shared" si="4"/>
        <v>#VALUE!</v>
      </c>
      <c r="X10" s="23" t="e">
        <f t="shared" si="4"/>
        <v>#VALUE!</v>
      </c>
      <c r="Y10" s="23" t="e">
        <f t="shared" si="4"/>
        <v>#VALUE!</v>
      </c>
      <c r="Z10" s="23" t="e">
        <f t="shared" si="4"/>
        <v>#VALUE!</v>
      </c>
      <c r="AA10" s="23" t="e">
        <f t="shared" si="4"/>
        <v>#VALUE!</v>
      </c>
      <c r="AB10" s="23" t="e">
        <f t="shared" si="4"/>
        <v>#VALUE!</v>
      </c>
      <c r="AC10" s="23" t="e">
        <f t="shared" si="4"/>
        <v>#VALUE!</v>
      </c>
      <c r="AD10" s="23" t="e">
        <f t="shared" si="4"/>
        <v>#VALUE!</v>
      </c>
      <c r="AE10" s="23" t="e">
        <f t="shared" si="4"/>
        <v>#VALUE!</v>
      </c>
      <c r="AF10" s="23" t="e">
        <f t="shared" si="4"/>
        <v>#VALUE!</v>
      </c>
      <c r="AG10" s="23" t="e">
        <f t="shared" si="4"/>
        <v>#VALUE!</v>
      </c>
      <c r="AH10" s="23" t="e">
        <f t="shared" si="4"/>
        <v>#VALUE!</v>
      </c>
      <c r="AI10" s="23" t="e">
        <f t="shared" si="4"/>
        <v>#VALUE!</v>
      </c>
      <c r="AJ10" s="23" t="e">
        <f t="shared" si="4"/>
        <v>#VALUE!</v>
      </c>
      <c r="AK10" s="23" t="e">
        <f t="shared" si="4"/>
        <v>#VALUE!</v>
      </c>
      <c r="AL10" s="23" t="e">
        <f t="shared" si="4"/>
        <v>#VALUE!</v>
      </c>
      <c r="AM10" s="23" t="e">
        <f t="shared" si="4"/>
        <v>#VALUE!</v>
      </c>
      <c r="AN10" s="23" t="e">
        <f t="shared" si="4"/>
        <v>#VALUE!</v>
      </c>
      <c r="AO10" s="23" t="e">
        <f t="shared" si="4"/>
        <v>#VALUE!</v>
      </c>
      <c r="AP10" s="23" t="e">
        <f t="shared" si="4"/>
        <v>#VALUE!</v>
      </c>
      <c r="AQ10" s="23" t="e">
        <f t="shared" si="4"/>
        <v>#VALUE!</v>
      </c>
      <c r="AR10" s="23" t="e">
        <f t="shared" si="4"/>
        <v>#VALUE!</v>
      </c>
      <c r="AS10" s="23" t="e">
        <f t="shared" si="4"/>
        <v>#VALUE!</v>
      </c>
      <c r="AT10" s="23" t="e">
        <f t="shared" si="4"/>
        <v>#VALUE!</v>
      </c>
      <c r="AU10" s="23" t="e">
        <f t="shared" si="4"/>
        <v>#VALUE!</v>
      </c>
      <c r="AV10" s="23" t="e">
        <f t="shared" si="4"/>
        <v>#VALUE!</v>
      </c>
      <c r="AW10" s="23" t="e">
        <f t="shared" si="4"/>
        <v>#VALUE!</v>
      </c>
      <c r="AX10" s="23" t="e">
        <f t="shared" si="4"/>
        <v>#VALUE!</v>
      </c>
      <c r="AY10" s="23" t="e">
        <f t="shared" si="4"/>
        <v>#VALUE!</v>
      </c>
      <c r="AZ10" s="23" t="e">
        <f t="shared" si="4"/>
        <v>#VALUE!</v>
      </c>
      <c r="BA10" s="23" t="e">
        <f t="shared" si="4"/>
        <v>#VALUE!</v>
      </c>
      <c r="BB10" s="23" t="e">
        <f t="shared" si="4"/>
        <v>#VALUE!</v>
      </c>
      <c r="BC10" s="23" t="e">
        <f t="shared" si="4"/>
        <v>#VALUE!</v>
      </c>
      <c r="BD10" s="23" t="e">
        <f t="shared" si="4"/>
        <v>#VALUE!</v>
      </c>
      <c r="BE10" s="23" t="e">
        <f t="shared" si="4"/>
        <v>#VALUE!</v>
      </c>
      <c r="BF10" s="23" t="e">
        <f t="shared" si="4"/>
        <v>#VALUE!</v>
      </c>
      <c r="BG10" s="23" t="e">
        <f t="shared" si="4"/>
        <v>#VALUE!</v>
      </c>
      <c r="BH10" s="23" t="e">
        <f t="shared" si="4"/>
        <v>#VALUE!</v>
      </c>
      <c r="BI10" s="23" t="e">
        <f t="shared" si="4"/>
        <v>#VALUE!</v>
      </c>
      <c r="BJ10" s="23" t="e">
        <f t="shared" si="4"/>
        <v>#VALUE!</v>
      </c>
      <c r="BK10" s="23"/>
    </row>
    <row r="11" spans="1:94" ht="13.2" hidden="1" customHeight="1">
      <c r="A11" s="7" t="e">
        <f>SUM(B11:BJ11)</f>
        <v>#VALUE!</v>
      </c>
      <c r="B11" s="7" t="e">
        <f t="shared" ref="B11" si="5">IF(B9*C9&lt;=0,-B9/(-B9+C9)*30,0)</f>
        <v>#VALUE!</v>
      </c>
      <c r="C11" s="7" t="e">
        <f t="shared" ref="C11" si="6">IF(C9*D9&lt;=0,-C9/(-C9+D9)*30,0)</f>
        <v>#VALUE!</v>
      </c>
      <c r="D11" s="7" t="e">
        <f t="shared" ref="D11" si="7">IF(D9*E9&lt;=0,-D9/(-D9+E9)*30,0)</f>
        <v>#VALUE!</v>
      </c>
      <c r="E11" s="7" t="e">
        <f t="shared" ref="E11" si="8">IF(E9*F9&lt;=0,-E9/(-E9+F9)*30,0)</f>
        <v>#VALUE!</v>
      </c>
      <c r="F11" s="7" t="e">
        <f t="shared" ref="F11" si="9">IF(F9*G9&lt;=0,-F9/(-F9+G9)*30,0)</f>
        <v>#VALUE!</v>
      </c>
      <c r="G11" s="7" t="e">
        <f t="shared" ref="G11" si="10">IF(G9*H9&lt;=0,-G9/(-G9+H9)*30,0)</f>
        <v>#VALUE!</v>
      </c>
      <c r="H11" s="7" t="e">
        <f t="shared" ref="H11" si="11">IF(H9*I9&lt;=0,-H9/(-H9+I9)*30,0)</f>
        <v>#VALUE!</v>
      </c>
      <c r="I11" s="7" t="e">
        <f t="shared" ref="I11" si="12">IF(I9*J9&lt;=0,-I9/(-I9+J9)*30,0)</f>
        <v>#VALUE!</v>
      </c>
      <c r="J11" s="7" t="e">
        <f t="shared" ref="J11" si="13">IF(J9*K9&lt;=0,-J9/(-J9+K9)*30,0)</f>
        <v>#VALUE!</v>
      </c>
      <c r="K11" s="7" t="e">
        <f t="shared" ref="K11" si="14">IF(K9*L9&lt;=0,-K9/(-K9+L9)*30,0)</f>
        <v>#VALUE!</v>
      </c>
      <c r="L11" s="7" t="e">
        <f t="shared" ref="L11" si="15">IF(L9*M9&lt;=0,-L9/(-L9+M9)*30,0)</f>
        <v>#VALUE!</v>
      </c>
      <c r="M11" s="7" t="e">
        <f t="shared" ref="M11" si="16">IF(M9*N9&lt;=0,-M9/(-M9+N9)*30,0)</f>
        <v>#VALUE!</v>
      </c>
      <c r="N11" s="7" t="e">
        <f t="shared" ref="N11" si="17">IF(N9*O9&lt;=0,-N9/(-N9+O9)*30,0)</f>
        <v>#VALUE!</v>
      </c>
      <c r="O11" s="7" t="e">
        <f t="shared" ref="O11" si="18">IF(O9*P9&lt;=0,-O9/(-O9+P9)*30,0)</f>
        <v>#VALUE!</v>
      </c>
      <c r="P11" s="7" t="e">
        <f t="shared" ref="P11" si="19">IF(P9*Q9&lt;=0,-P9/(-P9+Q9)*30,0)</f>
        <v>#VALUE!</v>
      </c>
      <c r="Q11" s="7" t="e">
        <f t="shared" ref="Q11" si="20">IF(Q9*R9&lt;=0,-Q9/(-Q9+R9)*30,0)</f>
        <v>#VALUE!</v>
      </c>
      <c r="R11" s="7" t="e">
        <f t="shared" ref="R11" si="21">IF(R9*S9&lt;=0,-R9/(-R9+S9)*30,0)</f>
        <v>#VALUE!</v>
      </c>
      <c r="S11" s="7" t="e">
        <f t="shared" ref="S11" si="22">IF(S9*T9&lt;=0,-S9/(-S9+T9)*30,0)</f>
        <v>#VALUE!</v>
      </c>
      <c r="T11" s="7" t="e">
        <f t="shared" ref="T11" si="23">IF(T9*U9&lt;=0,-T9/(-T9+U9)*30,0)</f>
        <v>#VALUE!</v>
      </c>
      <c r="U11" s="7" t="e">
        <f t="shared" ref="U11" si="24">IF(U9*V9&lt;=0,-U9/(-U9+V9)*30,0)</f>
        <v>#VALUE!</v>
      </c>
      <c r="V11" s="7" t="e">
        <f t="shared" ref="V11" si="25">IF(V9*W9&lt;=0,-V9/(-V9+W9)*30,0)</f>
        <v>#VALUE!</v>
      </c>
      <c r="W11" s="7" t="e">
        <f t="shared" ref="W11" si="26">IF(W9*X9&lt;=0,-W9/(-W9+X9)*30,0)</f>
        <v>#VALUE!</v>
      </c>
      <c r="X11" s="7" t="e">
        <f t="shared" ref="X11" si="27">IF(X9*Y9&lt;=0,-X9/(-X9+Y9)*30,0)</f>
        <v>#VALUE!</v>
      </c>
      <c r="Y11" s="7" t="e">
        <f t="shared" ref="Y11" si="28">IF(Y9*Z9&lt;=0,-Y9/(-Y9+Z9)*30,0)</f>
        <v>#VALUE!</v>
      </c>
      <c r="Z11" s="7" t="e">
        <f t="shared" ref="Z11" si="29">IF(Z9*AA9&lt;=0,-Z9/(-Z9+AA9)*30,0)</f>
        <v>#VALUE!</v>
      </c>
      <c r="AA11" s="7" t="e">
        <f t="shared" ref="AA11" si="30">IF(AA9*AB9&lt;=0,-AA9/(-AA9+AB9)*30,0)</f>
        <v>#VALUE!</v>
      </c>
      <c r="AB11" s="7" t="e">
        <f t="shared" ref="AB11" si="31">IF(AB9*AC9&lt;=0,-AB9/(-AB9+AC9)*30,0)</f>
        <v>#VALUE!</v>
      </c>
      <c r="AC11" s="7" t="e">
        <f t="shared" ref="AC11" si="32">IF(AC9*AD9&lt;=0,-AC9/(-AC9+AD9)*30,0)</f>
        <v>#VALUE!</v>
      </c>
      <c r="AD11" s="7" t="e">
        <f t="shared" ref="AD11" si="33">IF(AD9*AE9&lt;=0,-AD9/(-AD9+AE9)*30,0)</f>
        <v>#VALUE!</v>
      </c>
      <c r="AE11" s="7" t="e">
        <f t="shared" ref="AE11" si="34">IF(AE9*AF9&lt;=0,-AE9/(-AE9+AF9)*30,0)</f>
        <v>#VALUE!</v>
      </c>
      <c r="AF11" s="7" t="e">
        <f t="shared" ref="AF11" si="35">IF(AF9*AG9&lt;=0,-AF9/(-AF9+AG9)*30,0)</f>
        <v>#VALUE!</v>
      </c>
      <c r="AG11" s="7" t="e">
        <f t="shared" ref="AG11" si="36">IF(AG9*AH9&lt;=0,-AG9/(-AG9+AH9)*30,0)</f>
        <v>#VALUE!</v>
      </c>
      <c r="AH11" s="7" t="e">
        <f t="shared" ref="AH11" si="37">IF(AH9*AI9&lt;=0,-AH9/(-AH9+AI9)*30,0)</f>
        <v>#VALUE!</v>
      </c>
      <c r="AI11" s="7" t="e">
        <f t="shared" ref="AI11" si="38">IF(AI9*AJ9&lt;=0,-AI9/(-AI9+AJ9)*30,0)</f>
        <v>#VALUE!</v>
      </c>
      <c r="AJ11" s="7" t="e">
        <f t="shared" ref="AJ11" si="39">IF(AJ9*AK9&lt;=0,-AJ9/(-AJ9+AK9)*30,0)</f>
        <v>#VALUE!</v>
      </c>
      <c r="AK11" s="7" t="e">
        <f t="shared" ref="AK11" si="40">IF(AK9*AL9&lt;=0,-AK9/(-AK9+AL9)*30,0)</f>
        <v>#VALUE!</v>
      </c>
      <c r="AL11" s="7" t="e">
        <f t="shared" ref="AL11" si="41">IF(AL9*AM9&lt;=0,-AL9/(-AL9+AM9)*30,0)</f>
        <v>#VALUE!</v>
      </c>
      <c r="AM11" s="7" t="e">
        <f t="shared" ref="AM11" si="42">IF(AM9*AN9&lt;=0,-AM9/(-AM9+AN9)*30,0)</f>
        <v>#VALUE!</v>
      </c>
      <c r="AN11" s="7" t="e">
        <f t="shared" ref="AN11" si="43">IF(AN9*AO9&lt;=0,-AN9/(-AN9+AO9)*30,0)</f>
        <v>#VALUE!</v>
      </c>
      <c r="AO11" s="7" t="e">
        <f t="shared" ref="AO11" si="44">IF(AO9*AP9&lt;=0,-AO9/(-AO9+AP9)*30,0)</f>
        <v>#VALUE!</v>
      </c>
      <c r="AP11" s="7" t="e">
        <f t="shared" ref="AP11" si="45">IF(AP9*AQ9&lt;=0,-AP9/(-AP9+AQ9)*30,0)</f>
        <v>#VALUE!</v>
      </c>
      <c r="AQ11" s="7" t="e">
        <f t="shared" ref="AQ11" si="46">IF(AQ9*AR9&lt;=0,-AQ9/(-AQ9+AR9)*30,0)</f>
        <v>#VALUE!</v>
      </c>
      <c r="AR11" s="7" t="e">
        <f t="shared" ref="AR11" si="47">IF(AR9*AS9&lt;=0,-AR9/(-AR9+AS9)*30,0)</f>
        <v>#VALUE!</v>
      </c>
      <c r="AS11" s="7" t="e">
        <f t="shared" ref="AS11" si="48">IF(AS9*AT9&lt;=0,-AS9/(-AS9+AT9)*30,0)</f>
        <v>#VALUE!</v>
      </c>
      <c r="AT11" s="7" t="e">
        <f t="shared" ref="AT11" si="49">IF(AT9*AU9&lt;=0,-AT9/(-AT9+AU9)*30,0)</f>
        <v>#VALUE!</v>
      </c>
      <c r="AU11" s="7" t="e">
        <f t="shared" ref="AU11" si="50">IF(AU9*AV9&lt;=0,-AU9/(-AU9+AV9)*30,0)</f>
        <v>#VALUE!</v>
      </c>
      <c r="AV11" s="7" t="e">
        <f t="shared" ref="AV11" si="51">IF(AV9*AW9&lt;=0,-AV9/(-AV9+AW9)*30,0)</f>
        <v>#VALUE!</v>
      </c>
      <c r="AW11" s="7" t="e">
        <f t="shared" ref="AW11" si="52">IF(AW9*AX9&lt;=0,-AW9/(-AW9+AX9)*30,0)</f>
        <v>#VALUE!</v>
      </c>
      <c r="AX11" s="7" t="e">
        <f t="shared" ref="AX11" si="53">IF(AX9*AY9&lt;=0,-AX9/(-AX9+AY9)*30,0)</f>
        <v>#VALUE!</v>
      </c>
      <c r="AY11" s="7" t="e">
        <f t="shared" ref="AY11" si="54">IF(AY9*AZ9&lt;=0,-AY9/(-AY9+AZ9)*30,0)</f>
        <v>#VALUE!</v>
      </c>
      <c r="AZ11" s="7" t="e">
        <f t="shared" ref="AZ11" si="55">IF(AZ9*BA9&lt;=0,-AZ9/(-AZ9+BA9)*30,0)</f>
        <v>#VALUE!</v>
      </c>
      <c r="BA11" s="7" t="e">
        <f t="shared" ref="BA11" si="56">IF(BA9*BB9&lt;=0,-BA9/(-BA9+BB9)*30,0)</f>
        <v>#VALUE!</v>
      </c>
      <c r="BB11" s="7" t="e">
        <f t="shared" ref="BB11" si="57">IF(BB9*BC9&lt;=0,-BB9/(-BB9+BC9)*30,0)</f>
        <v>#VALUE!</v>
      </c>
      <c r="BC11" s="7" t="e">
        <f t="shared" ref="BC11" si="58">IF(BC9*BD9&lt;=0,-BC9/(-BC9+BD9)*30,0)</f>
        <v>#VALUE!</v>
      </c>
      <c r="BD11" s="7" t="e">
        <f t="shared" ref="BD11" si="59">IF(BD9*BE9&lt;=0,-BD9/(-BD9+BE9)*30,0)</f>
        <v>#VALUE!</v>
      </c>
      <c r="BE11" s="7" t="e">
        <f t="shared" ref="BE11" si="60">IF(BE9*BF9&lt;=0,-BE9/(-BE9+BF9)*30,0)</f>
        <v>#VALUE!</v>
      </c>
      <c r="BF11" s="7" t="e">
        <f t="shared" ref="BF11" si="61">IF(BF9*BG9&lt;=0,-BF9/(-BF9+BG9)*30,0)</f>
        <v>#VALUE!</v>
      </c>
      <c r="BG11" s="7" t="e">
        <f t="shared" ref="BG11" si="62">IF(BG9*BH9&lt;=0,-BG9/(-BG9+BH9)*30,0)</f>
        <v>#VALUE!</v>
      </c>
      <c r="BH11" s="7" t="e">
        <f t="shared" ref="BH11" si="63">IF(BH9*BI9&lt;=0,-BH9/(-BH9+BI9)*30,0)</f>
        <v>#VALUE!</v>
      </c>
      <c r="BI11" s="7" t="e">
        <f t="shared" ref="BI11" si="64">IF(BI9*BJ9&lt;=0,-BI9/(-BI9+BJ9)*30,0)</f>
        <v>#VALUE!</v>
      </c>
      <c r="BJ11" s="7" t="e">
        <f t="shared" ref="BJ11" si="65">IF(BJ9*BK9&lt;=0,-BJ9/(-BJ9+BK9)*30,0)</f>
        <v>#VALUE!</v>
      </c>
      <c r="BK11" s="7"/>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idden="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customHeight="1" thickBo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'1.Info'!B15</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66">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228"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8:B19">
    <cfRule type="cellIs" dxfId="395" priority="12" stopIfTrue="1" operator="lessThan">
      <formula>0</formula>
    </cfRule>
    <cfRule type="cellIs" dxfId="394" priority="13" stopIfTrue="1" operator="between">
      <formula>0</formula>
      <formula>-1</formula>
    </cfRule>
  </conditionalFormatting>
  <conditionalFormatting sqref="B5:BI5">
    <cfRule type="cellIs" dxfId="393" priority="11" stopIfTrue="1" operator="equal">
      <formula>0</formula>
    </cfRule>
  </conditionalFormatting>
  <conditionalFormatting sqref="C6:BJ6">
    <cfRule type="cellIs" dxfId="392" priority="10" stopIfTrue="1" operator="equal">
      <formula>0</formula>
    </cfRule>
  </conditionalFormatting>
  <conditionalFormatting sqref="BJ5">
    <cfRule type="cellIs" dxfId="391" priority="9" stopIfTrue="1" operator="equal">
      <formula>0</formula>
    </cfRule>
  </conditionalFormatting>
  <conditionalFormatting sqref="B20:B21">
    <cfRule type="cellIs" dxfId="390" priority="7" stopIfTrue="1" operator="lessThan">
      <formula>0</formula>
    </cfRule>
    <cfRule type="cellIs" dxfId="389" priority="8" stopIfTrue="1" operator="between">
      <formula>0</formula>
      <formula>-1</formula>
    </cfRule>
  </conditionalFormatting>
  <conditionalFormatting sqref="B25">
    <cfRule type="cellIs" dxfId="388" priority="5" stopIfTrue="1" operator="lessThan">
      <formula>0</formula>
    </cfRule>
    <cfRule type="cellIs" dxfId="387" priority="6" stopIfTrue="1" operator="between">
      <formula>0</formula>
      <formula>-1</formula>
    </cfRule>
  </conditionalFormatting>
  <conditionalFormatting sqref="B17">
    <cfRule type="cellIs" dxfId="386" priority="3" stopIfTrue="1" operator="lessThan">
      <formula>0</formula>
    </cfRule>
    <cfRule type="cellIs" dxfId="385" priority="4" stopIfTrue="1" operator="between">
      <formula>0</formula>
      <formula>-1</formula>
    </cfRule>
  </conditionalFormatting>
  <conditionalFormatting sqref="BK6">
    <cfRule type="cellIs" dxfId="384" priority="2" stopIfTrue="1" operator="equal">
      <formula>0</formula>
    </cfRule>
  </conditionalFormatting>
  <conditionalFormatting sqref="BK5">
    <cfRule type="cellIs" dxfId="383" priority="1" stopIfTrue="1" operator="equal">
      <formula>0</formula>
    </cfRule>
  </conditionalFormatting>
  <pageMargins left="0.511811024" right="0.511811024" top="0.78740157499999996" bottom="0.78740157499999996" header="0.31496062000000002" footer="0.31496062000000002"/>
  <pageSetup paperSize="9" orientation="portrait" horizontalDpi="360" verticalDpi="360" r:id="rId1"/>
  <drawing r:id="rId2"/>
  <tableParts count="2">
    <tablePart r:id="rId3"/>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dimension ref="A1:CP601"/>
  <sheetViews>
    <sheetView zoomScaleNormal="100"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144</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-'7. Viabilidade_EXT.'!K78</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2"/>
      <c r="C6" s="17" t="e">
        <f>'7. Viabilidade_EXT.'!F90</f>
        <v>#VALUE!</v>
      </c>
      <c r="D6" s="17" t="e">
        <f>'7. Viabilidade_EXT.'!G90</f>
        <v>#VALUE!</v>
      </c>
      <c r="E6" s="17" t="e">
        <f>'7. Viabilidade_EXT.'!H90</f>
        <v>#VALUE!</v>
      </c>
      <c r="F6" s="17" t="e">
        <f>'7. Viabilidade_EXT.'!I90</f>
        <v>#VALUE!</v>
      </c>
      <c r="G6" s="17" t="e">
        <f>'7. Viabilidade_EXT.'!J90</f>
        <v>#VALUE!</v>
      </c>
      <c r="H6" s="17" t="e">
        <f>'7. Viabilidade_EXT.'!K90</f>
        <v>#VALUE!</v>
      </c>
      <c r="I6" s="17" t="e">
        <f>'7. Viabilidade_EXT.'!L90</f>
        <v>#VALUE!</v>
      </c>
      <c r="J6" s="17" t="e">
        <f>'7. Viabilidade_EXT.'!M90</f>
        <v>#VALUE!</v>
      </c>
      <c r="K6" s="17" t="e">
        <f>'7. Viabilidade_EXT.'!N90</f>
        <v>#VALUE!</v>
      </c>
      <c r="L6" s="17" t="e">
        <f>'7. Viabilidade_EXT.'!O90</f>
        <v>#VALUE!</v>
      </c>
      <c r="M6" s="17" t="e">
        <f>'7. Viabilidade_EXT.'!P90</f>
        <v>#VALUE!</v>
      </c>
      <c r="N6" s="17" t="e">
        <f>'7. Viabilidade_EXT.'!Q90</f>
        <v>#VALUE!</v>
      </c>
      <c r="O6" s="17" t="e">
        <f>'7. Viabilidade_EXT.'!R90</f>
        <v>#VALUE!</v>
      </c>
      <c r="P6" s="17" t="e">
        <f>'7. Viabilidade_EXT.'!S90</f>
        <v>#VALUE!</v>
      </c>
      <c r="Q6" s="17" t="e">
        <f>'7. Viabilidade_EXT.'!T90</f>
        <v>#VALUE!</v>
      </c>
      <c r="R6" s="17" t="e">
        <f>'7. Viabilidade_EXT.'!U90</f>
        <v>#VALUE!</v>
      </c>
      <c r="S6" s="17" t="e">
        <f>'7. Viabilidade_EXT.'!V90</f>
        <v>#VALUE!</v>
      </c>
      <c r="T6" s="17" t="e">
        <f>'7. Viabilidade_EXT.'!W90</f>
        <v>#VALUE!</v>
      </c>
      <c r="U6" s="17" t="e">
        <f>'7. Viabilidade_EXT.'!X90</f>
        <v>#VALUE!</v>
      </c>
      <c r="V6" s="17" t="e">
        <f>'7. Viabilidade_EXT.'!Y90</f>
        <v>#VALUE!</v>
      </c>
      <c r="W6" s="17" t="e">
        <f>'7. Viabilidade_EXT.'!Z90</f>
        <v>#VALUE!</v>
      </c>
      <c r="X6" s="17" t="e">
        <f>'7. Viabilidade_EXT.'!AA90</f>
        <v>#VALUE!</v>
      </c>
      <c r="Y6" s="17" t="e">
        <f>'7. Viabilidade_EXT.'!AB90</f>
        <v>#VALUE!</v>
      </c>
      <c r="Z6" s="17" t="e">
        <f>'7. Viabilidade_EXT.'!AC90</f>
        <v>#VALUE!</v>
      </c>
      <c r="AA6" s="17" t="e">
        <f>'7. Viabilidade_EXT.'!AD90</f>
        <v>#VALUE!</v>
      </c>
      <c r="AB6" s="17" t="e">
        <f>'7. Viabilidade_EXT.'!AE90</f>
        <v>#VALUE!</v>
      </c>
      <c r="AC6" s="17" t="e">
        <f>'7. Viabilidade_EXT.'!AF90</f>
        <v>#VALUE!</v>
      </c>
      <c r="AD6" s="17" t="e">
        <f>'7. Viabilidade_EXT.'!AG90</f>
        <v>#VALUE!</v>
      </c>
      <c r="AE6" s="17" t="e">
        <f>'7. Viabilidade_EXT.'!AH90</f>
        <v>#VALUE!</v>
      </c>
      <c r="AF6" s="17" t="e">
        <f>'7. Viabilidade_EXT.'!AI90</f>
        <v>#VALUE!</v>
      </c>
      <c r="AG6" s="17" t="e">
        <f>'7. Viabilidade_EXT.'!AJ90</f>
        <v>#VALUE!</v>
      </c>
      <c r="AH6" s="17" t="e">
        <f>'7. Viabilidade_EXT.'!AK90</f>
        <v>#VALUE!</v>
      </c>
      <c r="AI6" s="17" t="e">
        <f>'7. Viabilidade_EXT.'!AL90</f>
        <v>#VALUE!</v>
      </c>
      <c r="AJ6" s="17" t="e">
        <f>'7. Viabilidade_EXT.'!AM90</f>
        <v>#VALUE!</v>
      </c>
      <c r="AK6" s="17" t="e">
        <f>'7. Viabilidade_EXT.'!AN90</f>
        <v>#VALUE!</v>
      </c>
      <c r="AL6" s="17" t="e">
        <f>'7. Viabilidade_EXT.'!AO90</f>
        <v>#VALUE!</v>
      </c>
      <c r="AM6" s="17" t="e">
        <f>'7. Viabilidade_EXT.'!AP90</f>
        <v>#VALUE!</v>
      </c>
      <c r="AN6" s="17" t="e">
        <f>'7. Viabilidade_EXT.'!AQ90</f>
        <v>#VALUE!</v>
      </c>
      <c r="AO6" s="17" t="e">
        <f>'7. Viabilidade_EXT.'!AR90</f>
        <v>#VALUE!</v>
      </c>
      <c r="AP6" s="17" t="e">
        <f>'7. Viabilidade_EXT.'!AS90</f>
        <v>#VALUE!</v>
      </c>
      <c r="AQ6" s="17" t="e">
        <f>'7. Viabilidade_EXT.'!AT90</f>
        <v>#VALUE!</v>
      </c>
      <c r="AR6" s="17" t="e">
        <f>'7. Viabilidade_EXT.'!AU90</f>
        <v>#VALUE!</v>
      </c>
      <c r="AS6" s="17" t="e">
        <f>'7. Viabilidade_EXT.'!AV90</f>
        <v>#VALUE!</v>
      </c>
      <c r="AT6" s="17" t="e">
        <f>'7. Viabilidade_EXT.'!AW90</f>
        <v>#VALUE!</v>
      </c>
      <c r="AU6" s="17" t="e">
        <f>'7. Viabilidade_EXT.'!AX90</f>
        <v>#VALUE!</v>
      </c>
      <c r="AV6" s="17" t="e">
        <f>'7. Viabilidade_EXT.'!AY90</f>
        <v>#VALUE!</v>
      </c>
      <c r="AW6" s="17" t="e">
        <f>'7. Viabilidade_EXT.'!AZ90</f>
        <v>#VALUE!</v>
      </c>
      <c r="AX6" s="17" t="e">
        <f>'7. Viabilidade_EXT.'!BA90</f>
        <v>#VALUE!</v>
      </c>
      <c r="AY6" s="17" t="e">
        <f>'7. Viabilidade_EXT.'!BB90</f>
        <v>#VALUE!</v>
      </c>
      <c r="AZ6" s="17" t="e">
        <f>'7. Viabilidade_EXT.'!BC90</f>
        <v>#VALUE!</v>
      </c>
      <c r="BA6" s="17" t="e">
        <f>'7. Viabilidade_EXT.'!BD90</f>
        <v>#VALUE!</v>
      </c>
      <c r="BB6" s="17" t="e">
        <f>'7. Viabilidade_EXT.'!BE90</f>
        <v>#VALUE!</v>
      </c>
      <c r="BC6" s="17" t="e">
        <f>'7. Viabilidade_EXT.'!BF90</f>
        <v>#VALUE!</v>
      </c>
      <c r="BD6" s="17" t="e">
        <f>'7. Viabilidade_EXT.'!BG90</f>
        <v>#VALUE!</v>
      </c>
      <c r="BE6" s="17" t="e">
        <f>'7. Viabilidade_EXT.'!BH90</f>
        <v>#VALUE!</v>
      </c>
      <c r="BF6" s="17" t="e">
        <f>'7. Viabilidade_EXT.'!BI90</f>
        <v>#VALUE!</v>
      </c>
      <c r="BG6" s="17" t="e">
        <f>'7. Viabilidade_EXT.'!BJ90</f>
        <v>#VALUE!</v>
      </c>
      <c r="BH6" s="17" t="e">
        <f>'7. Viabilidade_EXT.'!BK90</f>
        <v>#VALUE!</v>
      </c>
      <c r="BI6" s="17" t="e">
        <f>'7. Viabilidade_EXT.'!BL90</f>
        <v>#VALUE!</v>
      </c>
      <c r="BJ6" s="17" t="e">
        <f>'7. Viabilidade_EXT.'!BM90</f>
        <v>#VALUE!</v>
      </c>
    </row>
    <row r="7" spans="1:94">
      <c r="A7" s="2" t="s">
        <v>74</v>
      </c>
      <c r="B7" s="22"/>
      <c r="C7" s="5">
        <f>'7. Viabilidade_EXT.'!F94</f>
        <v>0</v>
      </c>
      <c r="D7" s="5" t="e">
        <f>'7. Viabilidade_EXT.'!G94</f>
        <v>#VALUE!</v>
      </c>
      <c r="E7" s="5" t="e">
        <f>'7. Viabilidade_EXT.'!H94</f>
        <v>#VALUE!</v>
      </c>
      <c r="F7" s="5" t="e">
        <f>'7. Viabilidade_EXT.'!I94</f>
        <v>#VALUE!</v>
      </c>
      <c r="G7" s="5" t="e">
        <f>'7. Viabilidade_EXT.'!J94</f>
        <v>#VALUE!</v>
      </c>
      <c r="H7" s="5" t="e">
        <f>'7. Viabilidade_EXT.'!K94</f>
        <v>#VALUE!</v>
      </c>
      <c r="I7" s="5" t="e">
        <f>'7. Viabilidade_EXT.'!L94</f>
        <v>#VALUE!</v>
      </c>
      <c r="J7" s="5" t="e">
        <f>'7. Viabilidade_EXT.'!M94</f>
        <v>#VALUE!</v>
      </c>
      <c r="K7" s="5" t="e">
        <f>'7. Viabilidade_EXT.'!N94</f>
        <v>#VALUE!</v>
      </c>
      <c r="L7" s="5" t="e">
        <f>'7. Viabilidade_EXT.'!O94</f>
        <v>#VALUE!</v>
      </c>
      <c r="M7" s="5" t="e">
        <f>'7. Viabilidade_EXT.'!P94</f>
        <v>#VALUE!</v>
      </c>
      <c r="N7" s="5" t="e">
        <f>'7. Viabilidade_EXT.'!Q94</f>
        <v>#VALUE!</v>
      </c>
      <c r="O7" s="5" t="e">
        <f>'7. Viabilidade_EXT.'!R94</f>
        <v>#VALUE!</v>
      </c>
      <c r="P7" s="5" t="e">
        <f>'7. Viabilidade_EXT.'!S94</f>
        <v>#VALUE!</v>
      </c>
      <c r="Q7" s="5" t="e">
        <f>'7. Viabilidade_EXT.'!T94</f>
        <v>#VALUE!</v>
      </c>
      <c r="R7" s="5" t="e">
        <f>'7. Viabilidade_EXT.'!U94</f>
        <v>#VALUE!</v>
      </c>
      <c r="S7" s="5" t="e">
        <f>'7. Viabilidade_EXT.'!V94</f>
        <v>#VALUE!</v>
      </c>
      <c r="T7" s="5" t="e">
        <f>'7. Viabilidade_EXT.'!W94</f>
        <v>#VALUE!</v>
      </c>
      <c r="U7" s="5" t="e">
        <f>'7. Viabilidade_EXT.'!X94</f>
        <v>#VALUE!</v>
      </c>
      <c r="V7" s="5" t="e">
        <f>'7. Viabilidade_EXT.'!Y94</f>
        <v>#VALUE!</v>
      </c>
      <c r="W7" s="5" t="e">
        <f>'7. Viabilidade_EXT.'!Z94</f>
        <v>#VALUE!</v>
      </c>
      <c r="X7" s="5" t="e">
        <f>'7. Viabilidade_EXT.'!AA94</f>
        <v>#VALUE!</v>
      </c>
      <c r="Y7" s="5" t="e">
        <f>'7. Viabilidade_EXT.'!AB94</f>
        <v>#VALUE!</v>
      </c>
      <c r="Z7" s="5" t="e">
        <f>'7. Viabilidade_EXT.'!AC94</f>
        <v>#VALUE!</v>
      </c>
      <c r="AA7" s="5" t="e">
        <f>'7. Viabilidade_EXT.'!AD94</f>
        <v>#VALUE!</v>
      </c>
      <c r="AB7" s="5" t="e">
        <f>'7. Viabilidade_EXT.'!AE94</f>
        <v>#VALUE!</v>
      </c>
      <c r="AC7" s="5" t="e">
        <f>'7. Viabilidade_EXT.'!AF94</f>
        <v>#VALUE!</v>
      </c>
      <c r="AD7" s="5" t="e">
        <f>'7. Viabilidade_EXT.'!AG94</f>
        <v>#VALUE!</v>
      </c>
      <c r="AE7" s="5" t="e">
        <f>'7. Viabilidade_EXT.'!AH94</f>
        <v>#VALUE!</v>
      </c>
      <c r="AF7" s="5" t="e">
        <f>'7. Viabilidade_EXT.'!AI94</f>
        <v>#VALUE!</v>
      </c>
      <c r="AG7" s="5" t="e">
        <f>'7. Viabilidade_EXT.'!AJ94</f>
        <v>#VALUE!</v>
      </c>
      <c r="AH7" s="5" t="e">
        <f>'7. Viabilidade_EXT.'!AK94</f>
        <v>#VALUE!</v>
      </c>
      <c r="AI7" s="5" t="e">
        <f>'7. Viabilidade_EXT.'!AL94</f>
        <v>#VALUE!</v>
      </c>
      <c r="AJ7" s="5" t="e">
        <f>'7. Viabilidade_EXT.'!AM94</f>
        <v>#VALUE!</v>
      </c>
      <c r="AK7" s="5" t="e">
        <f>'7. Viabilidade_EXT.'!AN94</f>
        <v>#VALUE!</v>
      </c>
      <c r="AL7" s="5" t="e">
        <f>'7. Viabilidade_EXT.'!AO94</f>
        <v>#VALUE!</v>
      </c>
      <c r="AM7" s="5" t="e">
        <f>'7. Viabilidade_EXT.'!AP94</f>
        <v>#VALUE!</v>
      </c>
      <c r="AN7" s="5" t="e">
        <f>'7. Viabilidade_EXT.'!AQ94</f>
        <v>#VALUE!</v>
      </c>
      <c r="AO7" s="5" t="e">
        <f>'7. Viabilidade_EXT.'!AR94</f>
        <v>#VALUE!</v>
      </c>
      <c r="AP7" s="5" t="e">
        <f>'7. Viabilidade_EXT.'!AS94</f>
        <v>#VALUE!</v>
      </c>
      <c r="AQ7" s="5" t="e">
        <f>'7. Viabilidade_EXT.'!AT94</f>
        <v>#VALUE!</v>
      </c>
      <c r="AR7" s="5" t="e">
        <f>'7. Viabilidade_EXT.'!AU94</f>
        <v>#VALUE!</v>
      </c>
      <c r="AS7" s="5" t="e">
        <f>'7. Viabilidade_EXT.'!AV94</f>
        <v>#VALUE!</v>
      </c>
      <c r="AT7" s="5" t="e">
        <f>'7. Viabilidade_EXT.'!AW94</f>
        <v>#VALUE!</v>
      </c>
      <c r="AU7" s="5" t="e">
        <f>'7. Viabilidade_EXT.'!AX94</f>
        <v>#VALUE!</v>
      </c>
      <c r="AV7" s="5" t="e">
        <f>'7. Viabilidade_EXT.'!AY94</f>
        <v>#VALUE!</v>
      </c>
      <c r="AW7" s="5" t="e">
        <f>'7. Viabilidade_EXT.'!AZ94</f>
        <v>#VALUE!</v>
      </c>
      <c r="AX7" s="5" t="e">
        <f>'7. Viabilidade_EXT.'!BA94</f>
        <v>#VALUE!</v>
      </c>
      <c r="AY7" s="5" t="e">
        <f>'7. Viabilidade_EXT.'!BB94</f>
        <v>#VALUE!</v>
      </c>
      <c r="AZ7" s="5" t="e">
        <f>'7. Viabilidade_EXT.'!BC94</f>
        <v>#VALUE!</v>
      </c>
      <c r="BA7" s="5" t="e">
        <f>'7. Viabilidade_EXT.'!BD94</f>
        <v>#VALUE!</v>
      </c>
      <c r="BB7" s="5" t="e">
        <f>'7. Viabilidade_EXT.'!BE94</f>
        <v>#VALUE!</v>
      </c>
      <c r="BC7" s="5" t="e">
        <f>'7. Viabilidade_EXT.'!BF94</f>
        <v>#VALUE!</v>
      </c>
      <c r="BD7" s="5" t="e">
        <f>'7. Viabilidade_EXT.'!BG94</f>
        <v>#VALUE!</v>
      </c>
      <c r="BE7" s="5" t="e">
        <f>'7. Viabilidade_EXT.'!BH94</f>
        <v>#VALUE!</v>
      </c>
      <c r="BF7" s="5" t="e">
        <f>'7. Viabilidade_EXT.'!BI94</f>
        <v>#VALUE!</v>
      </c>
      <c r="BG7" s="5" t="e">
        <f>'7. Viabilidade_EXT.'!BJ94</f>
        <v>#VALUE!</v>
      </c>
      <c r="BH7" s="5" t="e">
        <f>'7. Viabilidade_EXT.'!BK94</f>
        <v>#VALUE!</v>
      </c>
      <c r="BI7" s="5" t="e">
        <f>'7. Viabilidade_EXT.'!BL94</f>
        <v>#VALUE!</v>
      </c>
      <c r="BJ7" s="5" t="e">
        <f>'7. Viabilidade_EXT.'!BM94</f>
        <v>#VALUE!</v>
      </c>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21.6" customHeigh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row>
    <row r="10" spans="1:94" hidden="1">
      <c r="A10" s="6" t="e">
        <f>SUM(B10:BJ10)</f>
        <v>#VALUE!</v>
      </c>
      <c r="B10" s="23" t="e">
        <f t="shared" ref="B10:BG10" si="2">IF(B11&gt;0,B4,0)</f>
        <v>#VALUE!</v>
      </c>
      <c r="C10" s="23" t="e">
        <f t="shared" si="2"/>
        <v>#VALUE!</v>
      </c>
      <c r="D10" s="23" t="e">
        <f t="shared" si="2"/>
        <v>#VALUE!</v>
      </c>
      <c r="E10" s="23" t="e">
        <f t="shared" si="2"/>
        <v>#VALUE!</v>
      </c>
      <c r="F10" s="23" t="e">
        <f>IF(F11&gt;0,F4,0)</f>
        <v>#VALUE!</v>
      </c>
      <c r="G10" s="23" t="e">
        <f t="shared" si="2"/>
        <v>#VALUE!</v>
      </c>
      <c r="H10" s="23" t="e">
        <f t="shared" si="2"/>
        <v>#VALUE!</v>
      </c>
      <c r="I10" s="23" t="e">
        <f t="shared" si="2"/>
        <v>#VALUE!</v>
      </c>
      <c r="J10" s="23" t="e">
        <f t="shared" si="2"/>
        <v>#VALUE!</v>
      </c>
      <c r="K10" s="23" t="e">
        <f t="shared" si="2"/>
        <v>#VALUE!</v>
      </c>
      <c r="L10" s="23" t="e">
        <f t="shared" si="2"/>
        <v>#VALUE!</v>
      </c>
      <c r="M10" s="23" t="e">
        <f t="shared" si="2"/>
        <v>#VALUE!</v>
      </c>
      <c r="N10" s="23" t="e">
        <f t="shared" si="2"/>
        <v>#VALUE!</v>
      </c>
      <c r="O10" s="23" t="e">
        <f t="shared" si="2"/>
        <v>#VALUE!</v>
      </c>
      <c r="P10" s="23" t="e">
        <f t="shared" si="2"/>
        <v>#VALUE!</v>
      </c>
      <c r="Q10" s="23" t="e">
        <f t="shared" si="2"/>
        <v>#VALUE!</v>
      </c>
      <c r="R10" s="23" t="e">
        <f t="shared" si="2"/>
        <v>#VALUE!</v>
      </c>
      <c r="S10" s="23" t="e">
        <f t="shared" si="2"/>
        <v>#VALUE!</v>
      </c>
      <c r="T10" s="23" t="e">
        <f t="shared" si="2"/>
        <v>#VALUE!</v>
      </c>
      <c r="U10" s="23" t="e">
        <f t="shared" si="2"/>
        <v>#VALUE!</v>
      </c>
      <c r="V10" s="23" t="e">
        <f t="shared" si="2"/>
        <v>#VALUE!</v>
      </c>
      <c r="W10" s="23" t="e">
        <f t="shared" si="2"/>
        <v>#VALUE!</v>
      </c>
      <c r="X10" s="23" t="e">
        <f t="shared" si="2"/>
        <v>#VALUE!</v>
      </c>
      <c r="Y10" s="23" t="e">
        <f t="shared" si="2"/>
        <v>#VALUE!</v>
      </c>
      <c r="Z10" s="23" t="e">
        <f t="shared" si="2"/>
        <v>#VALUE!</v>
      </c>
      <c r="AA10" s="23" t="e">
        <f t="shared" si="2"/>
        <v>#VALUE!</v>
      </c>
      <c r="AB10" s="23" t="e">
        <f t="shared" si="2"/>
        <v>#VALUE!</v>
      </c>
      <c r="AC10" s="23" t="e">
        <f t="shared" si="2"/>
        <v>#VALUE!</v>
      </c>
      <c r="AD10" s="23" t="e">
        <f t="shared" si="2"/>
        <v>#VALUE!</v>
      </c>
      <c r="AE10" s="23" t="e">
        <f t="shared" si="2"/>
        <v>#VALUE!</v>
      </c>
      <c r="AF10" s="23" t="e">
        <f t="shared" si="2"/>
        <v>#VALUE!</v>
      </c>
      <c r="AG10" s="23" t="e">
        <f t="shared" si="2"/>
        <v>#VALUE!</v>
      </c>
      <c r="AH10" s="23" t="e">
        <f t="shared" si="2"/>
        <v>#VALUE!</v>
      </c>
      <c r="AI10" s="23" t="e">
        <f t="shared" si="2"/>
        <v>#VALUE!</v>
      </c>
      <c r="AJ10" s="23" t="e">
        <f t="shared" si="2"/>
        <v>#VALUE!</v>
      </c>
      <c r="AK10" s="23" t="e">
        <f t="shared" si="2"/>
        <v>#VALUE!</v>
      </c>
      <c r="AL10" s="23" t="e">
        <f t="shared" si="2"/>
        <v>#VALUE!</v>
      </c>
      <c r="AM10" s="23" t="e">
        <f t="shared" si="2"/>
        <v>#VALUE!</v>
      </c>
      <c r="AN10" s="23" t="e">
        <f t="shared" si="2"/>
        <v>#VALUE!</v>
      </c>
      <c r="AO10" s="23" t="e">
        <f t="shared" si="2"/>
        <v>#VALUE!</v>
      </c>
      <c r="AP10" s="23" t="e">
        <f t="shared" si="2"/>
        <v>#VALUE!</v>
      </c>
      <c r="AQ10" s="23" t="e">
        <f t="shared" si="2"/>
        <v>#VALUE!</v>
      </c>
      <c r="AR10" s="23" t="e">
        <f t="shared" si="2"/>
        <v>#VALUE!</v>
      </c>
      <c r="AS10" s="23" t="e">
        <f t="shared" si="2"/>
        <v>#VALUE!</v>
      </c>
      <c r="AT10" s="23" t="e">
        <f t="shared" si="2"/>
        <v>#VALUE!</v>
      </c>
      <c r="AU10" s="23" t="e">
        <f t="shared" si="2"/>
        <v>#VALUE!</v>
      </c>
      <c r="AV10" s="23" t="e">
        <f t="shared" si="2"/>
        <v>#VALUE!</v>
      </c>
      <c r="AW10" s="23" t="e">
        <f t="shared" si="2"/>
        <v>#VALUE!</v>
      </c>
      <c r="AX10" s="23" t="e">
        <f t="shared" si="2"/>
        <v>#VALUE!</v>
      </c>
      <c r="AY10" s="23" t="e">
        <f t="shared" si="2"/>
        <v>#VALUE!</v>
      </c>
      <c r="AZ10" s="23" t="e">
        <f t="shared" si="2"/>
        <v>#VALUE!</v>
      </c>
      <c r="BA10" s="23" t="e">
        <f t="shared" si="2"/>
        <v>#VALUE!</v>
      </c>
      <c r="BB10" s="23" t="e">
        <f t="shared" si="2"/>
        <v>#VALUE!</v>
      </c>
      <c r="BC10" s="23" t="e">
        <f t="shared" si="2"/>
        <v>#VALUE!</v>
      </c>
      <c r="BD10" s="23" t="e">
        <f t="shared" si="2"/>
        <v>#VALUE!</v>
      </c>
      <c r="BE10" s="23" t="e">
        <f t="shared" si="2"/>
        <v>#VALUE!</v>
      </c>
      <c r="BF10" s="23" t="e">
        <f t="shared" si="2"/>
        <v>#VALUE!</v>
      </c>
      <c r="BG10" s="23" t="e">
        <f t="shared" si="2"/>
        <v>#VALUE!</v>
      </c>
      <c r="BH10" s="23" t="e">
        <f>IF(BH11&gt;0,BH4,0)</f>
        <v>#VALUE!</v>
      </c>
      <c r="BI10" s="23">
        <v>0</v>
      </c>
      <c r="BJ10" s="23">
        <v>0</v>
      </c>
    </row>
    <row r="11" spans="1:94" ht="13.2" hidden="1" customHeight="1">
      <c r="A11" s="7" t="e">
        <f>SUM(B11:BJ11)</f>
        <v>#VALUE!</v>
      </c>
      <c r="B11" s="7" t="e">
        <f t="shared" ref="B11:AJ11" si="3">IF(B9*C9&lt;=0,-B9/(-B9+C9)*30,0)</f>
        <v>#VALUE!</v>
      </c>
      <c r="C11" s="7" t="e">
        <f t="shared" si="3"/>
        <v>#VALUE!</v>
      </c>
      <c r="D11" s="7" t="e">
        <f t="shared" si="3"/>
        <v>#VALUE!</v>
      </c>
      <c r="E11" s="7" t="e">
        <f t="shared" si="3"/>
        <v>#VALUE!</v>
      </c>
      <c r="F11" s="7" t="e">
        <f t="shared" si="3"/>
        <v>#VALUE!</v>
      </c>
      <c r="G11" s="7" t="e">
        <f t="shared" si="3"/>
        <v>#VALUE!</v>
      </c>
      <c r="H11" s="7" t="e">
        <f t="shared" si="3"/>
        <v>#VALUE!</v>
      </c>
      <c r="I11" s="7" t="e">
        <f t="shared" si="3"/>
        <v>#VALUE!</v>
      </c>
      <c r="J11" s="7" t="e">
        <f t="shared" si="3"/>
        <v>#VALUE!</v>
      </c>
      <c r="K11" s="7" t="e">
        <f t="shared" si="3"/>
        <v>#VALUE!</v>
      </c>
      <c r="L11" s="7" t="e">
        <f t="shared" si="3"/>
        <v>#VALUE!</v>
      </c>
      <c r="M11" s="7" t="e">
        <f t="shared" si="3"/>
        <v>#VALUE!</v>
      </c>
      <c r="N11" s="7" t="e">
        <f t="shared" si="3"/>
        <v>#VALUE!</v>
      </c>
      <c r="O11" s="7" t="e">
        <f t="shared" si="3"/>
        <v>#VALUE!</v>
      </c>
      <c r="P11" s="7" t="e">
        <f t="shared" si="3"/>
        <v>#VALUE!</v>
      </c>
      <c r="Q11" s="7" t="e">
        <f t="shared" si="3"/>
        <v>#VALUE!</v>
      </c>
      <c r="R11" s="7" t="e">
        <f t="shared" si="3"/>
        <v>#VALUE!</v>
      </c>
      <c r="S11" s="7" t="e">
        <f t="shared" si="3"/>
        <v>#VALUE!</v>
      </c>
      <c r="T11" s="7" t="e">
        <f t="shared" si="3"/>
        <v>#VALUE!</v>
      </c>
      <c r="U11" s="7" t="e">
        <f t="shared" si="3"/>
        <v>#VALUE!</v>
      </c>
      <c r="V11" s="7" t="e">
        <f t="shared" si="3"/>
        <v>#VALUE!</v>
      </c>
      <c r="W11" s="7" t="e">
        <f t="shared" si="3"/>
        <v>#VALUE!</v>
      </c>
      <c r="X11" s="7" t="e">
        <f t="shared" si="3"/>
        <v>#VALUE!</v>
      </c>
      <c r="Y11" s="7" t="e">
        <f t="shared" si="3"/>
        <v>#VALUE!</v>
      </c>
      <c r="Z11" s="7" t="e">
        <f t="shared" si="3"/>
        <v>#VALUE!</v>
      </c>
      <c r="AA11" s="7" t="e">
        <f t="shared" si="3"/>
        <v>#VALUE!</v>
      </c>
      <c r="AB11" s="7" t="e">
        <f t="shared" si="3"/>
        <v>#VALUE!</v>
      </c>
      <c r="AC11" s="7" t="e">
        <f t="shared" si="3"/>
        <v>#VALUE!</v>
      </c>
      <c r="AD11" s="7" t="e">
        <f t="shared" si="3"/>
        <v>#VALUE!</v>
      </c>
      <c r="AE11" s="7" t="e">
        <f t="shared" si="3"/>
        <v>#VALUE!</v>
      </c>
      <c r="AF11" s="7" t="e">
        <f t="shared" si="3"/>
        <v>#VALUE!</v>
      </c>
      <c r="AG11" s="7" t="e">
        <f t="shared" si="3"/>
        <v>#VALUE!</v>
      </c>
      <c r="AH11" s="7" t="e">
        <f t="shared" si="3"/>
        <v>#VALUE!</v>
      </c>
      <c r="AI11" s="7" t="e">
        <f t="shared" si="3"/>
        <v>#VALUE!</v>
      </c>
      <c r="AJ11" s="7" t="e">
        <f t="shared" si="3"/>
        <v>#VALUE!</v>
      </c>
      <c r="AK11" s="7" t="e">
        <f>IF(AK9*AL9&lt;0,-AK9/(-AK9+AL9)*30,0)</f>
        <v>#VALUE!</v>
      </c>
      <c r="AL11" s="7" t="e">
        <f t="shared" ref="AL11:BG11" si="4">IF(AL9*AM9&lt;0,-AL9/(-AL9+AM9)*30,0)</f>
        <v>#VALUE!</v>
      </c>
      <c r="AM11" s="7" t="e">
        <f t="shared" si="4"/>
        <v>#VALUE!</v>
      </c>
      <c r="AN11" s="7" t="e">
        <f t="shared" si="4"/>
        <v>#VALUE!</v>
      </c>
      <c r="AO11" s="7" t="e">
        <f t="shared" si="4"/>
        <v>#VALUE!</v>
      </c>
      <c r="AP11" s="7" t="e">
        <f t="shared" si="4"/>
        <v>#VALUE!</v>
      </c>
      <c r="AQ11" s="7" t="e">
        <f t="shared" si="4"/>
        <v>#VALUE!</v>
      </c>
      <c r="AR11" s="7" t="e">
        <f t="shared" si="4"/>
        <v>#VALUE!</v>
      </c>
      <c r="AS11" s="7" t="e">
        <f t="shared" si="4"/>
        <v>#VALUE!</v>
      </c>
      <c r="AT11" s="7" t="e">
        <f t="shared" si="4"/>
        <v>#VALUE!</v>
      </c>
      <c r="AU11" s="7" t="e">
        <f t="shared" si="4"/>
        <v>#VALUE!</v>
      </c>
      <c r="AV11" s="7" t="e">
        <f t="shared" si="4"/>
        <v>#VALUE!</v>
      </c>
      <c r="AW11" s="7" t="e">
        <f t="shared" si="4"/>
        <v>#VALUE!</v>
      </c>
      <c r="AX11" s="7" t="e">
        <f t="shared" si="4"/>
        <v>#VALUE!</v>
      </c>
      <c r="AY11" s="7" t="e">
        <f t="shared" si="4"/>
        <v>#VALUE!</v>
      </c>
      <c r="AZ11" s="7" t="e">
        <f t="shared" si="4"/>
        <v>#VALUE!</v>
      </c>
      <c r="BA11" s="7" t="e">
        <f t="shared" si="4"/>
        <v>#VALUE!</v>
      </c>
      <c r="BB11" s="7" t="e">
        <f t="shared" si="4"/>
        <v>#VALUE!</v>
      </c>
      <c r="BC11" s="7" t="e">
        <f t="shared" si="4"/>
        <v>#VALUE!</v>
      </c>
      <c r="BD11" s="7" t="e">
        <f t="shared" si="4"/>
        <v>#VALUE!</v>
      </c>
      <c r="BE11" s="7" t="e">
        <f t="shared" si="4"/>
        <v>#VALUE!</v>
      </c>
      <c r="BF11" s="7" t="e">
        <f t="shared" si="4"/>
        <v>#VALUE!</v>
      </c>
      <c r="BG11" s="7" t="e">
        <f t="shared" si="4"/>
        <v>#VALUE!</v>
      </c>
      <c r="BH11" s="7" t="e">
        <f>IF(BH9*BI9&lt;0,-BH9/(-BH9+BI9)*30,0)</f>
        <v>#VALUE!</v>
      </c>
      <c r="BI11" s="7">
        <v>0</v>
      </c>
      <c r="BJ11" s="7">
        <v>0</v>
      </c>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idden="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customHeight="1" thickBo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Tabela2_11517[[#This Row],[Colunas2]]</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410"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phoneticPr fontId="0" type="noConversion"/>
  <conditionalFormatting sqref="B17:B19">
    <cfRule type="cellIs" dxfId="335" priority="16" stopIfTrue="1" operator="lessThan">
      <formula>0</formula>
    </cfRule>
    <cfRule type="cellIs" dxfId="334" priority="17" stopIfTrue="1" operator="between">
      <formula>0</formula>
      <formula>-1</formula>
    </cfRule>
  </conditionalFormatting>
  <conditionalFormatting sqref="B5:BI5">
    <cfRule type="cellIs" dxfId="333" priority="15" stopIfTrue="1" operator="equal">
      <formula>0</formula>
    </cfRule>
  </conditionalFormatting>
  <conditionalFormatting sqref="C6:BJ6">
    <cfRule type="cellIs" dxfId="332" priority="14" stopIfTrue="1" operator="equal">
      <formula>0</formula>
    </cfRule>
  </conditionalFormatting>
  <conditionalFormatting sqref="BJ5">
    <cfRule type="cellIs" dxfId="331" priority="11" stopIfTrue="1" operator="equal">
      <formula>0</formula>
    </cfRule>
  </conditionalFormatting>
  <conditionalFormatting sqref="B20:B21">
    <cfRule type="cellIs" dxfId="330" priority="5" stopIfTrue="1" operator="lessThan">
      <formula>0</formula>
    </cfRule>
    <cfRule type="cellIs" dxfId="329" priority="6" stopIfTrue="1" operator="between">
      <formula>0</formula>
      <formula>-1</formula>
    </cfRule>
  </conditionalFormatting>
  <conditionalFormatting sqref="B25">
    <cfRule type="cellIs" dxfId="328" priority="1" stopIfTrue="1" operator="lessThan">
      <formula>0</formula>
    </cfRule>
    <cfRule type="cellIs" dxfId="327" priority="2" stopIfTrue="1" operator="between">
      <formula>0</formula>
      <formula>-1</formula>
    </cfRule>
  </conditionalFormatting>
  <pageMargins left="0.511811024" right="0.511811024" top="0.78740157499999996" bottom="0.78740157499999996" header="0.31496062000000002" footer="0.31496062000000002"/>
  <pageSetup paperSize="9" scale="78" orientation="landscape" r:id="rId1"/>
  <headerFooter alignWithMargins="0"/>
  <drawing r:id="rId2"/>
  <tableParts count="2">
    <tablePart r:id="rId3"/>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145</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-'7. Viabilidade_EXT.'!M78</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2"/>
      <c r="C6" s="17" t="e">
        <f>'7. Viabilidade_EXT.'!F90</f>
        <v>#VALUE!</v>
      </c>
      <c r="D6" s="17" t="e">
        <f>'7. Viabilidade_EXT.'!G90</f>
        <v>#VALUE!</v>
      </c>
      <c r="E6" s="17" t="e">
        <f>'7. Viabilidade_EXT.'!H90</f>
        <v>#VALUE!</v>
      </c>
      <c r="F6" s="17" t="e">
        <f>'7. Viabilidade_EXT.'!I90</f>
        <v>#VALUE!</v>
      </c>
      <c r="G6" s="17" t="e">
        <f>'7. Viabilidade_EXT.'!J90</f>
        <v>#VALUE!</v>
      </c>
      <c r="H6" s="17" t="e">
        <f>'7. Viabilidade_EXT.'!K90</f>
        <v>#VALUE!</v>
      </c>
      <c r="I6" s="17" t="e">
        <f>'7. Viabilidade_EXT.'!L90</f>
        <v>#VALUE!</v>
      </c>
      <c r="J6" s="17" t="e">
        <f>'7. Viabilidade_EXT.'!M90</f>
        <v>#VALUE!</v>
      </c>
      <c r="K6" s="17" t="e">
        <f>'7. Viabilidade_EXT.'!N90</f>
        <v>#VALUE!</v>
      </c>
      <c r="L6" s="17" t="e">
        <f>'7. Viabilidade_EXT.'!O90</f>
        <v>#VALUE!</v>
      </c>
      <c r="M6" s="17" t="e">
        <f>'7. Viabilidade_EXT.'!P90</f>
        <v>#VALUE!</v>
      </c>
      <c r="N6" s="17" t="e">
        <f>'7. Viabilidade_EXT.'!Q90</f>
        <v>#VALUE!</v>
      </c>
      <c r="O6" s="17" t="e">
        <f>'7. Viabilidade_EXT.'!R90</f>
        <v>#VALUE!</v>
      </c>
      <c r="P6" s="17" t="e">
        <f>'7. Viabilidade_EXT.'!S90</f>
        <v>#VALUE!</v>
      </c>
      <c r="Q6" s="17" t="e">
        <f>'7. Viabilidade_EXT.'!T90</f>
        <v>#VALUE!</v>
      </c>
      <c r="R6" s="17" t="e">
        <f>'7. Viabilidade_EXT.'!U90</f>
        <v>#VALUE!</v>
      </c>
      <c r="S6" s="17" t="e">
        <f>'7. Viabilidade_EXT.'!V90</f>
        <v>#VALUE!</v>
      </c>
      <c r="T6" s="17" t="e">
        <f>'7. Viabilidade_EXT.'!W90</f>
        <v>#VALUE!</v>
      </c>
      <c r="U6" s="17" t="e">
        <f>'7. Viabilidade_EXT.'!X90</f>
        <v>#VALUE!</v>
      </c>
      <c r="V6" s="17" t="e">
        <f>'7. Viabilidade_EXT.'!Y90</f>
        <v>#VALUE!</v>
      </c>
      <c r="W6" s="17" t="e">
        <f>'7. Viabilidade_EXT.'!Z90</f>
        <v>#VALUE!</v>
      </c>
      <c r="X6" s="17" t="e">
        <f>'7. Viabilidade_EXT.'!AA90</f>
        <v>#VALUE!</v>
      </c>
      <c r="Y6" s="17" t="e">
        <f>'7. Viabilidade_EXT.'!AB90</f>
        <v>#VALUE!</v>
      </c>
      <c r="Z6" s="17" t="e">
        <f>'7. Viabilidade_EXT.'!AC90</f>
        <v>#VALUE!</v>
      </c>
      <c r="AA6" s="17" t="e">
        <f>'7. Viabilidade_EXT.'!AD90</f>
        <v>#VALUE!</v>
      </c>
      <c r="AB6" s="17" t="e">
        <f>'7. Viabilidade_EXT.'!AE90</f>
        <v>#VALUE!</v>
      </c>
      <c r="AC6" s="17" t="e">
        <f>'7. Viabilidade_EXT.'!AF90</f>
        <v>#VALUE!</v>
      </c>
      <c r="AD6" s="17" t="e">
        <f>'7. Viabilidade_EXT.'!AG90</f>
        <v>#VALUE!</v>
      </c>
      <c r="AE6" s="17" t="e">
        <f>'7. Viabilidade_EXT.'!AH90</f>
        <v>#VALUE!</v>
      </c>
      <c r="AF6" s="17" t="e">
        <f>'7. Viabilidade_EXT.'!AI90</f>
        <v>#VALUE!</v>
      </c>
      <c r="AG6" s="17" t="e">
        <f>'7. Viabilidade_EXT.'!AJ90</f>
        <v>#VALUE!</v>
      </c>
      <c r="AH6" s="17" t="e">
        <f>'7. Viabilidade_EXT.'!AK90</f>
        <v>#VALUE!</v>
      </c>
      <c r="AI6" s="17" t="e">
        <f>'7. Viabilidade_EXT.'!AL90</f>
        <v>#VALUE!</v>
      </c>
      <c r="AJ6" s="17" t="e">
        <f>'7. Viabilidade_EXT.'!AM90</f>
        <v>#VALUE!</v>
      </c>
      <c r="AK6" s="17" t="e">
        <f>'7. Viabilidade_EXT.'!AN90</f>
        <v>#VALUE!</v>
      </c>
      <c r="AL6" s="17" t="e">
        <f>'7. Viabilidade_EXT.'!AO90</f>
        <v>#VALUE!</v>
      </c>
      <c r="AM6" s="17" t="e">
        <f>'7. Viabilidade_EXT.'!AP90</f>
        <v>#VALUE!</v>
      </c>
      <c r="AN6" s="17" t="e">
        <f>'7. Viabilidade_EXT.'!AQ90</f>
        <v>#VALUE!</v>
      </c>
      <c r="AO6" s="17" t="e">
        <f>'7. Viabilidade_EXT.'!AR90</f>
        <v>#VALUE!</v>
      </c>
      <c r="AP6" s="17" t="e">
        <f>'7. Viabilidade_EXT.'!AS90</f>
        <v>#VALUE!</v>
      </c>
      <c r="AQ6" s="17" t="e">
        <f>'7. Viabilidade_EXT.'!AT90</f>
        <v>#VALUE!</v>
      </c>
      <c r="AR6" s="17" t="e">
        <f>'7. Viabilidade_EXT.'!AU90</f>
        <v>#VALUE!</v>
      </c>
      <c r="AS6" s="17" t="e">
        <f>'7. Viabilidade_EXT.'!AV90</f>
        <v>#VALUE!</v>
      </c>
      <c r="AT6" s="17" t="e">
        <f>'7. Viabilidade_EXT.'!AW90</f>
        <v>#VALUE!</v>
      </c>
      <c r="AU6" s="17" t="e">
        <f>'7. Viabilidade_EXT.'!AX90</f>
        <v>#VALUE!</v>
      </c>
      <c r="AV6" s="17" t="e">
        <f>'7. Viabilidade_EXT.'!AY90</f>
        <v>#VALUE!</v>
      </c>
      <c r="AW6" s="17" t="e">
        <f>'7. Viabilidade_EXT.'!AZ90</f>
        <v>#VALUE!</v>
      </c>
      <c r="AX6" s="17" t="e">
        <f>'7. Viabilidade_EXT.'!BA90</f>
        <v>#VALUE!</v>
      </c>
      <c r="AY6" s="17" t="e">
        <f>'7. Viabilidade_EXT.'!BB90</f>
        <v>#VALUE!</v>
      </c>
      <c r="AZ6" s="17" t="e">
        <f>'7. Viabilidade_EXT.'!BC90</f>
        <v>#VALUE!</v>
      </c>
      <c r="BA6" s="17" t="e">
        <f>'7. Viabilidade_EXT.'!BD90</f>
        <v>#VALUE!</v>
      </c>
      <c r="BB6" s="17" t="e">
        <f>'7. Viabilidade_EXT.'!BE90</f>
        <v>#VALUE!</v>
      </c>
      <c r="BC6" s="17" t="e">
        <f>'7. Viabilidade_EXT.'!BF90</f>
        <v>#VALUE!</v>
      </c>
      <c r="BD6" s="17" t="e">
        <f>'7. Viabilidade_EXT.'!BG90</f>
        <v>#VALUE!</v>
      </c>
      <c r="BE6" s="17" t="e">
        <f>'7. Viabilidade_EXT.'!BH90</f>
        <v>#VALUE!</v>
      </c>
      <c r="BF6" s="17" t="e">
        <f>'7. Viabilidade_EXT.'!BI90</f>
        <v>#VALUE!</v>
      </c>
      <c r="BG6" s="17" t="e">
        <f>'7. Viabilidade_EXT.'!BJ90</f>
        <v>#VALUE!</v>
      </c>
      <c r="BH6" s="17" t="e">
        <f>'7. Viabilidade_EXT.'!BK90</f>
        <v>#VALUE!</v>
      </c>
      <c r="BI6" s="17" t="e">
        <f>'7. Viabilidade_EXT.'!BL90</f>
        <v>#VALUE!</v>
      </c>
      <c r="BJ6" s="17" t="e">
        <f>'7. Viabilidade_EXT.'!BM90</f>
        <v>#VALUE!</v>
      </c>
    </row>
    <row r="7" spans="1:94">
      <c r="A7" s="2" t="s">
        <v>74</v>
      </c>
      <c r="B7" s="22"/>
      <c r="C7" s="5">
        <f>'7. Viabilidade_EXT.'!F94</f>
        <v>0</v>
      </c>
      <c r="D7" s="5" t="e">
        <f>'7. Viabilidade_EXT.'!G94</f>
        <v>#VALUE!</v>
      </c>
      <c r="E7" s="5" t="e">
        <f>'7. Viabilidade_EXT.'!H94</f>
        <v>#VALUE!</v>
      </c>
      <c r="F7" s="5" t="e">
        <f>'7. Viabilidade_EXT.'!I94</f>
        <v>#VALUE!</v>
      </c>
      <c r="G7" s="5" t="e">
        <f>'7. Viabilidade_EXT.'!J94</f>
        <v>#VALUE!</v>
      </c>
      <c r="H7" s="5" t="e">
        <f>'7. Viabilidade_EXT.'!K94</f>
        <v>#VALUE!</v>
      </c>
      <c r="I7" s="5" t="e">
        <f>'7. Viabilidade_EXT.'!L94</f>
        <v>#VALUE!</v>
      </c>
      <c r="J7" s="5" t="e">
        <f>'7. Viabilidade_EXT.'!M94</f>
        <v>#VALUE!</v>
      </c>
      <c r="K7" s="5" t="e">
        <f>'7. Viabilidade_EXT.'!N94</f>
        <v>#VALUE!</v>
      </c>
      <c r="L7" s="5" t="e">
        <f>'7. Viabilidade_EXT.'!O94</f>
        <v>#VALUE!</v>
      </c>
      <c r="M7" s="5" t="e">
        <f>'7. Viabilidade_EXT.'!P94</f>
        <v>#VALUE!</v>
      </c>
      <c r="N7" s="5" t="e">
        <f>'7. Viabilidade_EXT.'!Q94</f>
        <v>#VALUE!</v>
      </c>
      <c r="O7" s="5" t="e">
        <f>'7. Viabilidade_EXT.'!R94</f>
        <v>#VALUE!</v>
      </c>
      <c r="P7" s="5" t="e">
        <f>'7. Viabilidade_EXT.'!S94</f>
        <v>#VALUE!</v>
      </c>
      <c r="Q7" s="5" t="e">
        <f>'7. Viabilidade_EXT.'!T94</f>
        <v>#VALUE!</v>
      </c>
      <c r="R7" s="5" t="e">
        <f>'7. Viabilidade_EXT.'!U94</f>
        <v>#VALUE!</v>
      </c>
      <c r="S7" s="5" t="e">
        <f>'7. Viabilidade_EXT.'!V94</f>
        <v>#VALUE!</v>
      </c>
      <c r="T7" s="5" t="e">
        <f>'7. Viabilidade_EXT.'!W94</f>
        <v>#VALUE!</v>
      </c>
      <c r="U7" s="5" t="e">
        <f>'7. Viabilidade_EXT.'!X94</f>
        <v>#VALUE!</v>
      </c>
      <c r="V7" s="5" t="e">
        <f>'7. Viabilidade_EXT.'!Y94</f>
        <v>#VALUE!</v>
      </c>
      <c r="W7" s="5" t="e">
        <f>'7. Viabilidade_EXT.'!Z94</f>
        <v>#VALUE!</v>
      </c>
      <c r="X7" s="5" t="e">
        <f>'7. Viabilidade_EXT.'!AA94</f>
        <v>#VALUE!</v>
      </c>
      <c r="Y7" s="5" t="e">
        <f>'7. Viabilidade_EXT.'!AB94</f>
        <v>#VALUE!</v>
      </c>
      <c r="Z7" s="5" t="e">
        <f>'7. Viabilidade_EXT.'!AC94</f>
        <v>#VALUE!</v>
      </c>
      <c r="AA7" s="5" t="e">
        <f>'7. Viabilidade_EXT.'!AD94</f>
        <v>#VALUE!</v>
      </c>
      <c r="AB7" s="5" t="e">
        <f>'7. Viabilidade_EXT.'!AE94</f>
        <v>#VALUE!</v>
      </c>
      <c r="AC7" s="5" t="e">
        <f>'7. Viabilidade_EXT.'!AF94</f>
        <v>#VALUE!</v>
      </c>
      <c r="AD7" s="5" t="e">
        <f>'7. Viabilidade_EXT.'!AG94</f>
        <v>#VALUE!</v>
      </c>
      <c r="AE7" s="5" t="e">
        <f>'7. Viabilidade_EXT.'!AH94</f>
        <v>#VALUE!</v>
      </c>
      <c r="AF7" s="5" t="e">
        <f>'7. Viabilidade_EXT.'!AI94</f>
        <v>#VALUE!</v>
      </c>
      <c r="AG7" s="5" t="e">
        <f>'7. Viabilidade_EXT.'!AJ94</f>
        <v>#VALUE!</v>
      </c>
      <c r="AH7" s="5" t="e">
        <f>'7. Viabilidade_EXT.'!AK94</f>
        <v>#VALUE!</v>
      </c>
      <c r="AI7" s="5" t="e">
        <f>'7. Viabilidade_EXT.'!AL94</f>
        <v>#VALUE!</v>
      </c>
      <c r="AJ7" s="5" t="e">
        <f>'7. Viabilidade_EXT.'!AM94</f>
        <v>#VALUE!</v>
      </c>
      <c r="AK7" s="5" t="e">
        <f>'7. Viabilidade_EXT.'!AN94</f>
        <v>#VALUE!</v>
      </c>
      <c r="AL7" s="5" t="e">
        <f>'7. Viabilidade_EXT.'!AO94</f>
        <v>#VALUE!</v>
      </c>
      <c r="AM7" s="5" t="e">
        <f>'7. Viabilidade_EXT.'!AP94</f>
        <v>#VALUE!</v>
      </c>
      <c r="AN7" s="5" t="e">
        <f>'7. Viabilidade_EXT.'!AQ94</f>
        <v>#VALUE!</v>
      </c>
      <c r="AO7" s="5" t="e">
        <f>'7. Viabilidade_EXT.'!AR94</f>
        <v>#VALUE!</v>
      </c>
      <c r="AP7" s="5" t="e">
        <f>'7. Viabilidade_EXT.'!AS94</f>
        <v>#VALUE!</v>
      </c>
      <c r="AQ7" s="5" t="e">
        <f>'7. Viabilidade_EXT.'!AT94</f>
        <v>#VALUE!</v>
      </c>
      <c r="AR7" s="5" t="e">
        <f>'7. Viabilidade_EXT.'!AU94</f>
        <v>#VALUE!</v>
      </c>
      <c r="AS7" s="5" t="e">
        <f>'7. Viabilidade_EXT.'!AV94</f>
        <v>#VALUE!</v>
      </c>
      <c r="AT7" s="5" t="e">
        <f>'7. Viabilidade_EXT.'!AW94</f>
        <v>#VALUE!</v>
      </c>
      <c r="AU7" s="5" t="e">
        <f>'7. Viabilidade_EXT.'!AX94</f>
        <v>#VALUE!</v>
      </c>
      <c r="AV7" s="5" t="e">
        <f>'7. Viabilidade_EXT.'!AY94</f>
        <v>#VALUE!</v>
      </c>
      <c r="AW7" s="5" t="e">
        <f>'7. Viabilidade_EXT.'!AZ94</f>
        <v>#VALUE!</v>
      </c>
      <c r="AX7" s="5" t="e">
        <f>'7. Viabilidade_EXT.'!BA94</f>
        <v>#VALUE!</v>
      </c>
      <c r="AY7" s="5" t="e">
        <f>'7. Viabilidade_EXT.'!BB94</f>
        <v>#VALUE!</v>
      </c>
      <c r="AZ7" s="5" t="e">
        <f>'7. Viabilidade_EXT.'!BC94</f>
        <v>#VALUE!</v>
      </c>
      <c r="BA7" s="5" t="e">
        <f>'7. Viabilidade_EXT.'!BD94</f>
        <v>#VALUE!</v>
      </c>
      <c r="BB7" s="5" t="e">
        <f>'7. Viabilidade_EXT.'!BE94</f>
        <v>#VALUE!</v>
      </c>
      <c r="BC7" s="5" t="e">
        <f>'7. Viabilidade_EXT.'!BF94</f>
        <v>#VALUE!</v>
      </c>
      <c r="BD7" s="5" t="e">
        <f>'7. Viabilidade_EXT.'!BG94</f>
        <v>#VALUE!</v>
      </c>
      <c r="BE7" s="5" t="e">
        <f>'7. Viabilidade_EXT.'!BH94</f>
        <v>#VALUE!</v>
      </c>
      <c r="BF7" s="5" t="e">
        <f>'7. Viabilidade_EXT.'!BI94</f>
        <v>#VALUE!</v>
      </c>
      <c r="BG7" s="5" t="e">
        <f>'7. Viabilidade_EXT.'!BJ94</f>
        <v>#VALUE!</v>
      </c>
      <c r="BH7" s="5" t="e">
        <f>'7. Viabilidade_EXT.'!BK94</f>
        <v>#VALUE!</v>
      </c>
      <c r="BI7" s="5" t="e">
        <f>'7. Viabilidade_EXT.'!BL94</f>
        <v>#VALUE!</v>
      </c>
      <c r="BJ7" s="5" t="e">
        <f>'7. Viabilidade_EXT.'!BM94</f>
        <v>#VALUE!</v>
      </c>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21.6" customHeigh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row>
    <row r="10" spans="1:94" hidden="1">
      <c r="A10" s="6" t="e">
        <f>SUM(B10:BJ10)</f>
        <v>#VALUE!</v>
      </c>
      <c r="B10" s="23" t="e">
        <f t="shared" ref="B10:BG10" si="2">IF(B11&gt;0,B4,0)</f>
        <v>#VALUE!</v>
      </c>
      <c r="C10" s="23" t="e">
        <f t="shared" si="2"/>
        <v>#VALUE!</v>
      </c>
      <c r="D10" s="23" t="e">
        <f t="shared" si="2"/>
        <v>#VALUE!</v>
      </c>
      <c r="E10" s="23" t="e">
        <f t="shared" si="2"/>
        <v>#VALUE!</v>
      </c>
      <c r="F10" s="23" t="e">
        <f>IF(F11&gt;0,F4,0)</f>
        <v>#VALUE!</v>
      </c>
      <c r="G10" s="23" t="e">
        <f t="shared" si="2"/>
        <v>#VALUE!</v>
      </c>
      <c r="H10" s="23" t="e">
        <f t="shared" si="2"/>
        <v>#VALUE!</v>
      </c>
      <c r="I10" s="23" t="e">
        <f t="shared" si="2"/>
        <v>#VALUE!</v>
      </c>
      <c r="J10" s="23" t="e">
        <f t="shared" si="2"/>
        <v>#VALUE!</v>
      </c>
      <c r="K10" s="23" t="e">
        <f t="shared" si="2"/>
        <v>#VALUE!</v>
      </c>
      <c r="L10" s="23" t="e">
        <f t="shared" si="2"/>
        <v>#VALUE!</v>
      </c>
      <c r="M10" s="23" t="e">
        <f t="shared" si="2"/>
        <v>#VALUE!</v>
      </c>
      <c r="N10" s="23" t="e">
        <f t="shared" si="2"/>
        <v>#VALUE!</v>
      </c>
      <c r="O10" s="23" t="e">
        <f t="shared" si="2"/>
        <v>#VALUE!</v>
      </c>
      <c r="P10" s="23" t="e">
        <f t="shared" si="2"/>
        <v>#VALUE!</v>
      </c>
      <c r="Q10" s="23" t="e">
        <f t="shared" si="2"/>
        <v>#VALUE!</v>
      </c>
      <c r="R10" s="23" t="e">
        <f t="shared" si="2"/>
        <v>#VALUE!</v>
      </c>
      <c r="S10" s="23" t="e">
        <f t="shared" si="2"/>
        <v>#VALUE!</v>
      </c>
      <c r="T10" s="23" t="e">
        <f t="shared" si="2"/>
        <v>#VALUE!</v>
      </c>
      <c r="U10" s="23" t="e">
        <f t="shared" si="2"/>
        <v>#VALUE!</v>
      </c>
      <c r="V10" s="23" t="e">
        <f t="shared" si="2"/>
        <v>#VALUE!</v>
      </c>
      <c r="W10" s="23" t="e">
        <f t="shared" si="2"/>
        <v>#VALUE!</v>
      </c>
      <c r="X10" s="23" t="e">
        <f t="shared" si="2"/>
        <v>#VALUE!</v>
      </c>
      <c r="Y10" s="23" t="e">
        <f t="shared" si="2"/>
        <v>#VALUE!</v>
      </c>
      <c r="Z10" s="23" t="e">
        <f t="shared" si="2"/>
        <v>#VALUE!</v>
      </c>
      <c r="AA10" s="23" t="e">
        <f t="shared" si="2"/>
        <v>#VALUE!</v>
      </c>
      <c r="AB10" s="23" t="e">
        <f t="shared" si="2"/>
        <v>#VALUE!</v>
      </c>
      <c r="AC10" s="23" t="e">
        <f t="shared" si="2"/>
        <v>#VALUE!</v>
      </c>
      <c r="AD10" s="23" t="e">
        <f t="shared" si="2"/>
        <v>#VALUE!</v>
      </c>
      <c r="AE10" s="23" t="e">
        <f t="shared" si="2"/>
        <v>#VALUE!</v>
      </c>
      <c r="AF10" s="23" t="e">
        <f t="shared" si="2"/>
        <v>#VALUE!</v>
      </c>
      <c r="AG10" s="23" t="e">
        <f t="shared" si="2"/>
        <v>#VALUE!</v>
      </c>
      <c r="AH10" s="23" t="e">
        <f t="shared" si="2"/>
        <v>#VALUE!</v>
      </c>
      <c r="AI10" s="23" t="e">
        <f t="shared" si="2"/>
        <v>#VALUE!</v>
      </c>
      <c r="AJ10" s="23" t="e">
        <f t="shared" si="2"/>
        <v>#VALUE!</v>
      </c>
      <c r="AK10" s="23" t="e">
        <f t="shared" si="2"/>
        <v>#VALUE!</v>
      </c>
      <c r="AL10" s="23" t="e">
        <f t="shared" si="2"/>
        <v>#VALUE!</v>
      </c>
      <c r="AM10" s="23" t="e">
        <f t="shared" si="2"/>
        <v>#VALUE!</v>
      </c>
      <c r="AN10" s="23" t="e">
        <f t="shared" si="2"/>
        <v>#VALUE!</v>
      </c>
      <c r="AO10" s="23" t="e">
        <f t="shared" si="2"/>
        <v>#VALUE!</v>
      </c>
      <c r="AP10" s="23" t="e">
        <f t="shared" si="2"/>
        <v>#VALUE!</v>
      </c>
      <c r="AQ10" s="23" t="e">
        <f t="shared" si="2"/>
        <v>#VALUE!</v>
      </c>
      <c r="AR10" s="23" t="e">
        <f t="shared" si="2"/>
        <v>#VALUE!</v>
      </c>
      <c r="AS10" s="23" t="e">
        <f t="shared" si="2"/>
        <v>#VALUE!</v>
      </c>
      <c r="AT10" s="23" t="e">
        <f t="shared" si="2"/>
        <v>#VALUE!</v>
      </c>
      <c r="AU10" s="23" t="e">
        <f t="shared" si="2"/>
        <v>#VALUE!</v>
      </c>
      <c r="AV10" s="23" t="e">
        <f t="shared" si="2"/>
        <v>#VALUE!</v>
      </c>
      <c r="AW10" s="23" t="e">
        <f t="shared" si="2"/>
        <v>#VALUE!</v>
      </c>
      <c r="AX10" s="23" t="e">
        <f t="shared" si="2"/>
        <v>#VALUE!</v>
      </c>
      <c r="AY10" s="23" t="e">
        <f t="shared" si="2"/>
        <v>#VALUE!</v>
      </c>
      <c r="AZ10" s="23" t="e">
        <f t="shared" si="2"/>
        <v>#VALUE!</v>
      </c>
      <c r="BA10" s="23" t="e">
        <f t="shared" si="2"/>
        <v>#VALUE!</v>
      </c>
      <c r="BB10" s="23" t="e">
        <f t="shared" si="2"/>
        <v>#VALUE!</v>
      </c>
      <c r="BC10" s="23" t="e">
        <f t="shared" si="2"/>
        <v>#VALUE!</v>
      </c>
      <c r="BD10" s="23" t="e">
        <f t="shared" si="2"/>
        <v>#VALUE!</v>
      </c>
      <c r="BE10" s="23" t="e">
        <f t="shared" si="2"/>
        <v>#VALUE!</v>
      </c>
      <c r="BF10" s="23" t="e">
        <f t="shared" si="2"/>
        <v>#VALUE!</v>
      </c>
      <c r="BG10" s="23" t="e">
        <f t="shared" si="2"/>
        <v>#VALUE!</v>
      </c>
      <c r="BH10" s="23" t="e">
        <f>IF(BH11&gt;0,BH4,0)</f>
        <v>#VALUE!</v>
      </c>
      <c r="BI10" s="23">
        <v>0</v>
      </c>
      <c r="BJ10" s="23">
        <v>0</v>
      </c>
    </row>
    <row r="11" spans="1:94" ht="13.2" hidden="1" customHeight="1">
      <c r="A11" s="7" t="e">
        <f>SUM(B11:BJ11)</f>
        <v>#VALUE!</v>
      </c>
      <c r="B11" s="7" t="e">
        <f t="shared" ref="B11:AJ11" si="3">IF(B9*C9&lt;=0,-B9/(-B9+C9)*30,0)</f>
        <v>#VALUE!</v>
      </c>
      <c r="C11" s="7" t="e">
        <f t="shared" si="3"/>
        <v>#VALUE!</v>
      </c>
      <c r="D11" s="7" t="e">
        <f t="shared" si="3"/>
        <v>#VALUE!</v>
      </c>
      <c r="E11" s="7" t="e">
        <f t="shared" si="3"/>
        <v>#VALUE!</v>
      </c>
      <c r="F11" s="7" t="e">
        <f t="shared" si="3"/>
        <v>#VALUE!</v>
      </c>
      <c r="G11" s="7" t="e">
        <f t="shared" si="3"/>
        <v>#VALUE!</v>
      </c>
      <c r="H11" s="7" t="e">
        <f t="shared" si="3"/>
        <v>#VALUE!</v>
      </c>
      <c r="I11" s="7" t="e">
        <f t="shared" si="3"/>
        <v>#VALUE!</v>
      </c>
      <c r="J11" s="7" t="e">
        <f t="shared" si="3"/>
        <v>#VALUE!</v>
      </c>
      <c r="K11" s="7" t="e">
        <f t="shared" si="3"/>
        <v>#VALUE!</v>
      </c>
      <c r="L11" s="7" t="e">
        <f t="shared" si="3"/>
        <v>#VALUE!</v>
      </c>
      <c r="M11" s="7" t="e">
        <f t="shared" si="3"/>
        <v>#VALUE!</v>
      </c>
      <c r="N11" s="7" t="e">
        <f t="shared" si="3"/>
        <v>#VALUE!</v>
      </c>
      <c r="O11" s="7" t="e">
        <f t="shared" si="3"/>
        <v>#VALUE!</v>
      </c>
      <c r="P11" s="7" t="e">
        <f t="shared" si="3"/>
        <v>#VALUE!</v>
      </c>
      <c r="Q11" s="7" t="e">
        <f t="shared" si="3"/>
        <v>#VALUE!</v>
      </c>
      <c r="R11" s="7" t="e">
        <f t="shared" si="3"/>
        <v>#VALUE!</v>
      </c>
      <c r="S11" s="7" t="e">
        <f t="shared" si="3"/>
        <v>#VALUE!</v>
      </c>
      <c r="T11" s="7" t="e">
        <f t="shared" si="3"/>
        <v>#VALUE!</v>
      </c>
      <c r="U11" s="7" t="e">
        <f t="shared" si="3"/>
        <v>#VALUE!</v>
      </c>
      <c r="V11" s="7" t="e">
        <f t="shared" si="3"/>
        <v>#VALUE!</v>
      </c>
      <c r="W11" s="7" t="e">
        <f t="shared" si="3"/>
        <v>#VALUE!</v>
      </c>
      <c r="X11" s="7" t="e">
        <f t="shared" si="3"/>
        <v>#VALUE!</v>
      </c>
      <c r="Y11" s="7" t="e">
        <f t="shared" si="3"/>
        <v>#VALUE!</v>
      </c>
      <c r="Z11" s="7" t="e">
        <f t="shared" si="3"/>
        <v>#VALUE!</v>
      </c>
      <c r="AA11" s="7" t="e">
        <f t="shared" si="3"/>
        <v>#VALUE!</v>
      </c>
      <c r="AB11" s="7" t="e">
        <f t="shared" si="3"/>
        <v>#VALUE!</v>
      </c>
      <c r="AC11" s="7" t="e">
        <f t="shared" si="3"/>
        <v>#VALUE!</v>
      </c>
      <c r="AD11" s="7" t="e">
        <f t="shared" si="3"/>
        <v>#VALUE!</v>
      </c>
      <c r="AE11" s="7" t="e">
        <f t="shared" si="3"/>
        <v>#VALUE!</v>
      </c>
      <c r="AF11" s="7" t="e">
        <f t="shared" si="3"/>
        <v>#VALUE!</v>
      </c>
      <c r="AG11" s="7" t="e">
        <f t="shared" si="3"/>
        <v>#VALUE!</v>
      </c>
      <c r="AH11" s="7" t="e">
        <f t="shared" si="3"/>
        <v>#VALUE!</v>
      </c>
      <c r="AI11" s="7" t="e">
        <f t="shared" si="3"/>
        <v>#VALUE!</v>
      </c>
      <c r="AJ11" s="7" t="e">
        <f t="shared" si="3"/>
        <v>#VALUE!</v>
      </c>
      <c r="AK11" s="7" t="e">
        <f>IF(AK9*AL9&lt;0,-AK9/(-AK9+AL9)*30,0)</f>
        <v>#VALUE!</v>
      </c>
      <c r="AL11" s="7" t="e">
        <f t="shared" ref="AL11:BG11" si="4">IF(AL9*AM9&lt;0,-AL9/(-AL9+AM9)*30,0)</f>
        <v>#VALUE!</v>
      </c>
      <c r="AM11" s="7" t="e">
        <f t="shared" si="4"/>
        <v>#VALUE!</v>
      </c>
      <c r="AN11" s="7" t="e">
        <f t="shared" si="4"/>
        <v>#VALUE!</v>
      </c>
      <c r="AO11" s="7" t="e">
        <f t="shared" si="4"/>
        <v>#VALUE!</v>
      </c>
      <c r="AP11" s="7" t="e">
        <f t="shared" si="4"/>
        <v>#VALUE!</v>
      </c>
      <c r="AQ11" s="7" t="e">
        <f t="shared" si="4"/>
        <v>#VALUE!</v>
      </c>
      <c r="AR11" s="7" t="e">
        <f t="shared" si="4"/>
        <v>#VALUE!</v>
      </c>
      <c r="AS11" s="7" t="e">
        <f t="shared" si="4"/>
        <v>#VALUE!</v>
      </c>
      <c r="AT11" s="7" t="e">
        <f t="shared" si="4"/>
        <v>#VALUE!</v>
      </c>
      <c r="AU11" s="7" t="e">
        <f t="shared" si="4"/>
        <v>#VALUE!</v>
      </c>
      <c r="AV11" s="7" t="e">
        <f t="shared" si="4"/>
        <v>#VALUE!</v>
      </c>
      <c r="AW11" s="7" t="e">
        <f t="shared" si="4"/>
        <v>#VALUE!</v>
      </c>
      <c r="AX11" s="7" t="e">
        <f t="shared" si="4"/>
        <v>#VALUE!</v>
      </c>
      <c r="AY11" s="7" t="e">
        <f t="shared" si="4"/>
        <v>#VALUE!</v>
      </c>
      <c r="AZ11" s="7" t="e">
        <f t="shared" si="4"/>
        <v>#VALUE!</v>
      </c>
      <c r="BA11" s="7" t="e">
        <f t="shared" si="4"/>
        <v>#VALUE!</v>
      </c>
      <c r="BB11" s="7" t="e">
        <f t="shared" si="4"/>
        <v>#VALUE!</v>
      </c>
      <c r="BC11" s="7" t="e">
        <f t="shared" si="4"/>
        <v>#VALUE!</v>
      </c>
      <c r="BD11" s="7" t="e">
        <f t="shared" si="4"/>
        <v>#VALUE!</v>
      </c>
      <c r="BE11" s="7" t="e">
        <f t="shared" si="4"/>
        <v>#VALUE!</v>
      </c>
      <c r="BF11" s="7" t="e">
        <f t="shared" si="4"/>
        <v>#VALUE!</v>
      </c>
      <c r="BG11" s="7" t="e">
        <f t="shared" si="4"/>
        <v>#VALUE!</v>
      </c>
      <c r="BH11" s="7" t="e">
        <f>IF(BH9*BI9&lt;0,-BH9/(-BH9+BI9)*30,0)</f>
        <v>#VALUE!</v>
      </c>
      <c r="BI11" s="7">
        <v>0</v>
      </c>
      <c r="BJ11" s="7">
        <v>0</v>
      </c>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idden="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customHeight="1" thickBo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Tabela2_1[[#This Row],[Colunas2]]</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410"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19">
    <cfRule type="cellIs" dxfId="279" priority="8" stopIfTrue="1" operator="lessThan">
      <formula>0</formula>
    </cfRule>
    <cfRule type="cellIs" dxfId="278" priority="9" stopIfTrue="1" operator="between">
      <formula>0</formula>
      <formula>-1</formula>
    </cfRule>
  </conditionalFormatting>
  <conditionalFormatting sqref="B5:BI5">
    <cfRule type="cellIs" dxfId="277" priority="7" stopIfTrue="1" operator="equal">
      <formula>0</formula>
    </cfRule>
  </conditionalFormatting>
  <conditionalFormatting sqref="C6:BJ6">
    <cfRule type="cellIs" dxfId="276" priority="6" stopIfTrue="1" operator="equal">
      <formula>0</formula>
    </cfRule>
  </conditionalFormatting>
  <conditionalFormatting sqref="BJ5">
    <cfRule type="cellIs" dxfId="275" priority="5" stopIfTrue="1" operator="equal">
      <formula>0</formula>
    </cfRule>
  </conditionalFormatting>
  <conditionalFormatting sqref="B20:B21">
    <cfRule type="cellIs" dxfId="274" priority="3" stopIfTrue="1" operator="lessThan">
      <formula>0</formula>
    </cfRule>
    <cfRule type="cellIs" dxfId="273" priority="4" stopIfTrue="1" operator="between">
      <formula>0</formula>
      <formula>-1</formula>
    </cfRule>
  </conditionalFormatting>
  <conditionalFormatting sqref="B25">
    <cfRule type="cellIs" dxfId="272" priority="1" stopIfTrue="1" operator="lessThan">
      <formula>0</formula>
    </cfRule>
    <cfRule type="cellIs" dxfId="271" priority="2" stopIfTrue="1" operator="between">
      <formula>0</formula>
      <formula>-1</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146</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-'7. Viabilidade_EXT.'!R78</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2"/>
      <c r="C6" s="17" t="e">
        <f>'7. Viabilidade_EXT.'!F170</f>
        <v>#VALUE!</v>
      </c>
      <c r="D6" s="17" t="e">
        <f>'7. Viabilidade_EXT.'!G170</f>
        <v>#VALUE!</v>
      </c>
      <c r="E6" s="17" t="e">
        <f>'7. Viabilidade_EXT.'!H170</f>
        <v>#VALUE!</v>
      </c>
      <c r="F6" s="17" t="e">
        <f>'7. Viabilidade_EXT.'!I170</f>
        <v>#VALUE!</v>
      </c>
      <c r="G6" s="17" t="e">
        <f>'7. Viabilidade_EXT.'!J170</f>
        <v>#VALUE!</v>
      </c>
      <c r="H6" s="17" t="e">
        <f>'7. Viabilidade_EXT.'!K170</f>
        <v>#VALUE!</v>
      </c>
      <c r="I6" s="17" t="e">
        <f>'7. Viabilidade_EXT.'!L170</f>
        <v>#VALUE!</v>
      </c>
      <c r="J6" s="17" t="e">
        <f>'7. Viabilidade_EXT.'!M170</f>
        <v>#VALUE!</v>
      </c>
      <c r="K6" s="17" t="e">
        <f>'7. Viabilidade_EXT.'!N170</f>
        <v>#VALUE!</v>
      </c>
      <c r="L6" s="17" t="e">
        <f>'7. Viabilidade_EXT.'!O170</f>
        <v>#VALUE!</v>
      </c>
      <c r="M6" s="17" t="e">
        <f>'7. Viabilidade_EXT.'!P170</f>
        <v>#VALUE!</v>
      </c>
      <c r="N6" s="17" t="e">
        <f>'7. Viabilidade_EXT.'!Q170</f>
        <v>#VALUE!</v>
      </c>
      <c r="O6" s="17" t="e">
        <f>'7. Viabilidade_EXT.'!R170</f>
        <v>#VALUE!</v>
      </c>
      <c r="P6" s="17" t="e">
        <f>'7. Viabilidade_EXT.'!S170</f>
        <v>#VALUE!</v>
      </c>
      <c r="Q6" s="17" t="e">
        <f>'7. Viabilidade_EXT.'!T170</f>
        <v>#VALUE!</v>
      </c>
      <c r="R6" s="17" t="e">
        <f>'7. Viabilidade_EXT.'!U170</f>
        <v>#VALUE!</v>
      </c>
      <c r="S6" s="17" t="e">
        <f>'7. Viabilidade_EXT.'!V170</f>
        <v>#VALUE!</v>
      </c>
      <c r="T6" s="17" t="e">
        <f>'7. Viabilidade_EXT.'!W170</f>
        <v>#VALUE!</v>
      </c>
      <c r="U6" s="17" t="e">
        <f>'7. Viabilidade_EXT.'!X170</f>
        <v>#VALUE!</v>
      </c>
      <c r="V6" s="17" t="e">
        <f>'7. Viabilidade_EXT.'!Y170</f>
        <v>#VALUE!</v>
      </c>
      <c r="W6" s="17" t="e">
        <f>'7. Viabilidade_EXT.'!Z170</f>
        <v>#VALUE!</v>
      </c>
      <c r="X6" s="17" t="e">
        <f>'7. Viabilidade_EXT.'!AA170</f>
        <v>#VALUE!</v>
      </c>
      <c r="Y6" s="17" t="e">
        <f>'7. Viabilidade_EXT.'!AB170</f>
        <v>#VALUE!</v>
      </c>
      <c r="Z6" s="17" t="e">
        <f>'7. Viabilidade_EXT.'!AC170</f>
        <v>#VALUE!</v>
      </c>
      <c r="AA6" s="17" t="e">
        <f>'7. Viabilidade_EXT.'!AD170</f>
        <v>#VALUE!</v>
      </c>
      <c r="AB6" s="17" t="e">
        <f>'7. Viabilidade_EXT.'!AE170</f>
        <v>#VALUE!</v>
      </c>
      <c r="AC6" s="17" t="e">
        <f>'7. Viabilidade_EXT.'!AF170</f>
        <v>#VALUE!</v>
      </c>
      <c r="AD6" s="17" t="e">
        <f>'7. Viabilidade_EXT.'!AG170</f>
        <v>#VALUE!</v>
      </c>
      <c r="AE6" s="17" t="e">
        <f>'7. Viabilidade_EXT.'!AH170</f>
        <v>#VALUE!</v>
      </c>
      <c r="AF6" s="17" t="e">
        <f>'7. Viabilidade_EXT.'!AI170</f>
        <v>#VALUE!</v>
      </c>
      <c r="AG6" s="17" t="e">
        <f>'7. Viabilidade_EXT.'!AJ170</f>
        <v>#VALUE!</v>
      </c>
      <c r="AH6" s="17" t="e">
        <f>'7. Viabilidade_EXT.'!AK170</f>
        <v>#VALUE!</v>
      </c>
      <c r="AI6" s="17" t="e">
        <f>'7. Viabilidade_EXT.'!AL170</f>
        <v>#VALUE!</v>
      </c>
      <c r="AJ6" s="17" t="e">
        <f>'7. Viabilidade_EXT.'!AM170</f>
        <v>#VALUE!</v>
      </c>
      <c r="AK6" s="17" t="e">
        <f>'7. Viabilidade_EXT.'!AN170</f>
        <v>#VALUE!</v>
      </c>
      <c r="AL6" s="17" t="e">
        <f>'7. Viabilidade_EXT.'!AO170</f>
        <v>#VALUE!</v>
      </c>
      <c r="AM6" s="17" t="e">
        <f>'7. Viabilidade_EXT.'!AP170</f>
        <v>#VALUE!</v>
      </c>
      <c r="AN6" s="17" t="e">
        <f>'7. Viabilidade_EXT.'!AQ170</f>
        <v>#VALUE!</v>
      </c>
      <c r="AO6" s="17" t="e">
        <f>'7. Viabilidade_EXT.'!AR170</f>
        <v>#VALUE!</v>
      </c>
      <c r="AP6" s="17" t="e">
        <f>'7. Viabilidade_EXT.'!AS170</f>
        <v>#VALUE!</v>
      </c>
      <c r="AQ6" s="17" t="e">
        <f>'7. Viabilidade_EXT.'!AT170</f>
        <v>#VALUE!</v>
      </c>
      <c r="AR6" s="17" t="e">
        <f>'7. Viabilidade_EXT.'!AU170</f>
        <v>#VALUE!</v>
      </c>
      <c r="AS6" s="17" t="e">
        <f>'7. Viabilidade_EXT.'!AV170</f>
        <v>#VALUE!</v>
      </c>
      <c r="AT6" s="17" t="e">
        <f>'7. Viabilidade_EXT.'!AW170</f>
        <v>#VALUE!</v>
      </c>
      <c r="AU6" s="17" t="e">
        <f>'7. Viabilidade_EXT.'!AX170</f>
        <v>#VALUE!</v>
      </c>
      <c r="AV6" s="17" t="e">
        <f>'7. Viabilidade_EXT.'!AY170</f>
        <v>#VALUE!</v>
      </c>
      <c r="AW6" s="17" t="e">
        <f>'7. Viabilidade_EXT.'!AZ170</f>
        <v>#VALUE!</v>
      </c>
      <c r="AX6" s="17" t="e">
        <f>'7. Viabilidade_EXT.'!BA170</f>
        <v>#VALUE!</v>
      </c>
      <c r="AY6" s="17" t="e">
        <f>'7. Viabilidade_EXT.'!BB170</f>
        <v>#VALUE!</v>
      </c>
      <c r="AZ6" s="17" t="e">
        <f>'7. Viabilidade_EXT.'!BC170</f>
        <v>#VALUE!</v>
      </c>
      <c r="BA6" s="17" t="e">
        <f>'7. Viabilidade_EXT.'!BD170</f>
        <v>#VALUE!</v>
      </c>
      <c r="BB6" s="17" t="e">
        <f>'7. Viabilidade_EXT.'!BE170</f>
        <v>#VALUE!</v>
      </c>
      <c r="BC6" s="17" t="e">
        <f>'7. Viabilidade_EXT.'!BF170</f>
        <v>#VALUE!</v>
      </c>
      <c r="BD6" s="17" t="e">
        <f>'7. Viabilidade_EXT.'!BG170</f>
        <v>#VALUE!</v>
      </c>
      <c r="BE6" s="17" t="e">
        <f>'7. Viabilidade_EXT.'!BH170</f>
        <v>#VALUE!</v>
      </c>
      <c r="BF6" s="17" t="e">
        <f>'7. Viabilidade_EXT.'!BI170</f>
        <v>#VALUE!</v>
      </c>
      <c r="BG6" s="17" t="e">
        <f>'7. Viabilidade_EXT.'!BJ170</f>
        <v>#VALUE!</v>
      </c>
      <c r="BH6" s="17" t="e">
        <f>'7. Viabilidade_EXT.'!BK170</f>
        <v>#VALUE!</v>
      </c>
      <c r="BI6" s="17" t="e">
        <f>'7. Viabilidade_EXT.'!BL170</f>
        <v>#VALUE!</v>
      </c>
      <c r="BJ6" s="17" t="e">
        <f>'7. Viabilidade_EXT.'!BM170</f>
        <v>#VALUE!</v>
      </c>
    </row>
    <row r="7" spans="1:94">
      <c r="A7" s="2" t="s">
        <v>74</v>
      </c>
      <c r="B7" s="22"/>
      <c r="C7" s="5">
        <f>'7. Viabilidade_EXT.'!F174</f>
        <v>0</v>
      </c>
      <c r="D7" s="5" t="e">
        <f>'7. Viabilidade_EXT.'!G174</f>
        <v>#VALUE!</v>
      </c>
      <c r="E7" s="5" t="e">
        <f>'7. Viabilidade_EXT.'!H174</f>
        <v>#VALUE!</v>
      </c>
      <c r="F7" s="5" t="e">
        <f>'7. Viabilidade_EXT.'!I174</f>
        <v>#VALUE!</v>
      </c>
      <c r="G7" s="5" t="e">
        <f>'7. Viabilidade_EXT.'!J174</f>
        <v>#VALUE!</v>
      </c>
      <c r="H7" s="5" t="e">
        <f>'7. Viabilidade_EXT.'!K174</f>
        <v>#VALUE!</v>
      </c>
      <c r="I7" s="5" t="e">
        <f>'7. Viabilidade_EXT.'!L174</f>
        <v>#VALUE!</v>
      </c>
      <c r="J7" s="5" t="e">
        <f>'7. Viabilidade_EXT.'!M174</f>
        <v>#VALUE!</v>
      </c>
      <c r="K7" s="5" t="e">
        <f>'7. Viabilidade_EXT.'!N174</f>
        <v>#VALUE!</v>
      </c>
      <c r="L7" s="5" t="e">
        <f>'7. Viabilidade_EXT.'!O174</f>
        <v>#VALUE!</v>
      </c>
      <c r="M7" s="5" t="e">
        <f>'7. Viabilidade_EXT.'!P174</f>
        <v>#VALUE!</v>
      </c>
      <c r="N7" s="5" t="e">
        <f>'7. Viabilidade_EXT.'!Q174</f>
        <v>#VALUE!</v>
      </c>
      <c r="O7" s="5" t="e">
        <f>'7. Viabilidade_EXT.'!R174</f>
        <v>#VALUE!</v>
      </c>
      <c r="P7" s="5" t="e">
        <f>'7. Viabilidade_EXT.'!S174</f>
        <v>#VALUE!</v>
      </c>
      <c r="Q7" s="5" t="e">
        <f>'7. Viabilidade_EXT.'!T174</f>
        <v>#VALUE!</v>
      </c>
      <c r="R7" s="5" t="e">
        <f>'7. Viabilidade_EXT.'!U174</f>
        <v>#VALUE!</v>
      </c>
      <c r="S7" s="5" t="e">
        <f>'7. Viabilidade_EXT.'!V174</f>
        <v>#VALUE!</v>
      </c>
      <c r="T7" s="5" t="e">
        <f>'7. Viabilidade_EXT.'!W174</f>
        <v>#VALUE!</v>
      </c>
      <c r="U7" s="5" t="e">
        <f>'7. Viabilidade_EXT.'!X174</f>
        <v>#VALUE!</v>
      </c>
      <c r="V7" s="5" t="e">
        <f>'7. Viabilidade_EXT.'!Y174</f>
        <v>#VALUE!</v>
      </c>
      <c r="W7" s="5" t="e">
        <f>'7. Viabilidade_EXT.'!Z174</f>
        <v>#VALUE!</v>
      </c>
      <c r="X7" s="5" t="e">
        <f>'7. Viabilidade_EXT.'!AA174</f>
        <v>#VALUE!</v>
      </c>
      <c r="Y7" s="5" t="e">
        <f>'7. Viabilidade_EXT.'!AB174</f>
        <v>#VALUE!</v>
      </c>
      <c r="Z7" s="5" t="e">
        <f>'7. Viabilidade_EXT.'!AC174</f>
        <v>#VALUE!</v>
      </c>
      <c r="AA7" s="5" t="e">
        <f>'7. Viabilidade_EXT.'!AD174</f>
        <v>#VALUE!</v>
      </c>
      <c r="AB7" s="5" t="e">
        <f>'7. Viabilidade_EXT.'!AE174</f>
        <v>#VALUE!</v>
      </c>
      <c r="AC7" s="5" t="e">
        <f>'7. Viabilidade_EXT.'!AF174</f>
        <v>#VALUE!</v>
      </c>
      <c r="AD7" s="5" t="e">
        <f>'7. Viabilidade_EXT.'!AG174</f>
        <v>#VALUE!</v>
      </c>
      <c r="AE7" s="5" t="e">
        <f>'7. Viabilidade_EXT.'!AH174</f>
        <v>#VALUE!</v>
      </c>
      <c r="AF7" s="5" t="e">
        <f>'7. Viabilidade_EXT.'!AI174</f>
        <v>#VALUE!</v>
      </c>
      <c r="AG7" s="5" t="e">
        <f>'7. Viabilidade_EXT.'!AJ174</f>
        <v>#VALUE!</v>
      </c>
      <c r="AH7" s="5" t="e">
        <f>'7. Viabilidade_EXT.'!AK174</f>
        <v>#VALUE!</v>
      </c>
      <c r="AI7" s="5" t="e">
        <f>'7. Viabilidade_EXT.'!AL174</f>
        <v>#VALUE!</v>
      </c>
      <c r="AJ7" s="5" t="e">
        <f>'7. Viabilidade_EXT.'!AM174</f>
        <v>#VALUE!</v>
      </c>
      <c r="AK7" s="5" t="e">
        <f>'7. Viabilidade_EXT.'!AN174</f>
        <v>#VALUE!</v>
      </c>
      <c r="AL7" s="5" t="e">
        <f>'7. Viabilidade_EXT.'!AO174</f>
        <v>#VALUE!</v>
      </c>
      <c r="AM7" s="5" t="e">
        <f>'7. Viabilidade_EXT.'!AP174</f>
        <v>#VALUE!</v>
      </c>
      <c r="AN7" s="5" t="e">
        <f>'7. Viabilidade_EXT.'!AQ174</f>
        <v>#VALUE!</v>
      </c>
      <c r="AO7" s="5" t="e">
        <f>'7. Viabilidade_EXT.'!AR174</f>
        <v>#VALUE!</v>
      </c>
      <c r="AP7" s="5" t="e">
        <f>'7. Viabilidade_EXT.'!AS174</f>
        <v>#VALUE!</v>
      </c>
      <c r="AQ7" s="5" t="e">
        <f>'7. Viabilidade_EXT.'!AT174</f>
        <v>#VALUE!</v>
      </c>
      <c r="AR7" s="5" t="e">
        <f>'7. Viabilidade_EXT.'!AU174</f>
        <v>#VALUE!</v>
      </c>
      <c r="AS7" s="5" t="e">
        <f>'7. Viabilidade_EXT.'!AV174</f>
        <v>#VALUE!</v>
      </c>
      <c r="AT7" s="5" t="e">
        <f>'7. Viabilidade_EXT.'!AW174</f>
        <v>#VALUE!</v>
      </c>
      <c r="AU7" s="5" t="e">
        <f>'7. Viabilidade_EXT.'!AX174</f>
        <v>#VALUE!</v>
      </c>
      <c r="AV7" s="5" t="e">
        <f>'7. Viabilidade_EXT.'!AY174</f>
        <v>#VALUE!</v>
      </c>
      <c r="AW7" s="5" t="e">
        <f>'7. Viabilidade_EXT.'!AZ174</f>
        <v>#VALUE!</v>
      </c>
      <c r="AX7" s="5" t="e">
        <f>'7. Viabilidade_EXT.'!BA174</f>
        <v>#VALUE!</v>
      </c>
      <c r="AY7" s="5" t="e">
        <f>'7. Viabilidade_EXT.'!BB174</f>
        <v>#VALUE!</v>
      </c>
      <c r="AZ7" s="5" t="e">
        <f>'7. Viabilidade_EXT.'!BC174</f>
        <v>#VALUE!</v>
      </c>
      <c r="BA7" s="5" t="e">
        <f>'7. Viabilidade_EXT.'!BD174</f>
        <v>#VALUE!</v>
      </c>
      <c r="BB7" s="5" t="e">
        <f>'7. Viabilidade_EXT.'!BE174</f>
        <v>#VALUE!</v>
      </c>
      <c r="BC7" s="5" t="e">
        <f>'7. Viabilidade_EXT.'!BF174</f>
        <v>#VALUE!</v>
      </c>
      <c r="BD7" s="5" t="e">
        <f>'7. Viabilidade_EXT.'!BG174</f>
        <v>#VALUE!</v>
      </c>
      <c r="BE7" s="5" t="e">
        <f>'7. Viabilidade_EXT.'!BH174</f>
        <v>#VALUE!</v>
      </c>
      <c r="BF7" s="5" t="e">
        <f>'7. Viabilidade_EXT.'!BI174</f>
        <v>#VALUE!</v>
      </c>
      <c r="BG7" s="5" t="e">
        <f>'7. Viabilidade_EXT.'!BJ174</f>
        <v>#VALUE!</v>
      </c>
      <c r="BH7" s="5" t="e">
        <f>'7. Viabilidade_EXT.'!BK174</f>
        <v>#VALUE!</v>
      </c>
      <c r="BI7" s="5" t="e">
        <f>'7. Viabilidade_EXT.'!BL174</f>
        <v>#VALUE!</v>
      </c>
      <c r="BJ7" s="5" t="e">
        <f>'7. Viabilidade_EXT.'!BM174</f>
        <v>#VALUE!</v>
      </c>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21.6" customHeight="1" thickBo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row>
    <row r="10" spans="1:94" hidden="1">
      <c r="A10" s="6" t="e">
        <f>SUM(B10:BJ10)</f>
        <v>#VALUE!</v>
      </c>
      <c r="B10" s="23" t="e">
        <f t="shared" ref="B10:BG10" si="2">IF(B11&gt;0,B4,0)</f>
        <v>#VALUE!</v>
      </c>
      <c r="C10" s="23" t="e">
        <f t="shared" si="2"/>
        <v>#VALUE!</v>
      </c>
      <c r="D10" s="23" t="e">
        <f t="shared" si="2"/>
        <v>#VALUE!</v>
      </c>
      <c r="E10" s="23" t="e">
        <f t="shared" si="2"/>
        <v>#VALUE!</v>
      </c>
      <c r="F10" s="23" t="e">
        <f>IF(F11&gt;0,F4,0)</f>
        <v>#VALUE!</v>
      </c>
      <c r="G10" s="23" t="e">
        <f t="shared" si="2"/>
        <v>#VALUE!</v>
      </c>
      <c r="H10" s="23" t="e">
        <f t="shared" si="2"/>
        <v>#VALUE!</v>
      </c>
      <c r="I10" s="23" t="e">
        <f t="shared" si="2"/>
        <v>#VALUE!</v>
      </c>
      <c r="J10" s="23" t="e">
        <f t="shared" si="2"/>
        <v>#VALUE!</v>
      </c>
      <c r="K10" s="23" t="e">
        <f t="shared" si="2"/>
        <v>#VALUE!</v>
      </c>
      <c r="L10" s="23" t="e">
        <f t="shared" si="2"/>
        <v>#VALUE!</v>
      </c>
      <c r="M10" s="23" t="e">
        <f t="shared" si="2"/>
        <v>#VALUE!</v>
      </c>
      <c r="N10" s="23" t="e">
        <f t="shared" si="2"/>
        <v>#VALUE!</v>
      </c>
      <c r="O10" s="23" t="e">
        <f t="shared" si="2"/>
        <v>#VALUE!</v>
      </c>
      <c r="P10" s="23" t="e">
        <f t="shared" si="2"/>
        <v>#VALUE!</v>
      </c>
      <c r="Q10" s="23" t="e">
        <f t="shared" si="2"/>
        <v>#VALUE!</v>
      </c>
      <c r="R10" s="23" t="e">
        <f t="shared" si="2"/>
        <v>#VALUE!</v>
      </c>
      <c r="S10" s="23" t="e">
        <f t="shared" si="2"/>
        <v>#VALUE!</v>
      </c>
      <c r="T10" s="23" t="e">
        <f t="shared" si="2"/>
        <v>#VALUE!</v>
      </c>
      <c r="U10" s="23" t="e">
        <f t="shared" si="2"/>
        <v>#VALUE!</v>
      </c>
      <c r="V10" s="23" t="e">
        <f t="shared" si="2"/>
        <v>#VALUE!</v>
      </c>
      <c r="W10" s="23" t="e">
        <f t="shared" si="2"/>
        <v>#VALUE!</v>
      </c>
      <c r="X10" s="23" t="e">
        <f t="shared" si="2"/>
        <v>#VALUE!</v>
      </c>
      <c r="Y10" s="23" t="e">
        <f t="shared" si="2"/>
        <v>#VALUE!</v>
      </c>
      <c r="Z10" s="23" t="e">
        <f t="shared" si="2"/>
        <v>#VALUE!</v>
      </c>
      <c r="AA10" s="23" t="e">
        <f t="shared" si="2"/>
        <v>#VALUE!</v>
      </c>
      <c r="AB10" s="23" t="e">
        <f t="shared" si="2"/>
        <v>#VALUE!</v>
      </c>
      <c r="AC10" s="23" t="e">
        <f t="shared" si="2"/>
        <v>#VALUE!</v>
      </c>
      <c r="AD10" s="23" t="e">
        <f t="shared" si="2"/>
        <v>#VALUE!</v>
      </c>
      <c r="AE10" s="23" t="e">
        <f t="shared" si="2"/>
        <v>#VALUE!</v>
      </c>
      <c r="AF10" s="23" t="e">
        <f t="shared" si="2"/>
        <v>#VALUE!</v>
      </c>
      <c r="AG10" s="23" t="e">
        <f t="shared" si="2"/>
        <v>#VALUE!</v>
      </c>
      <c r="AH10" s="23" t="e">
        <f t="shared" si="2"/>
        <v>#VALUE!</v>
      </c>
      <c r="AI10" s="23" t="e">
        <f t="shared" si="2"/>
        <v>#VALUE!</v>
      </c>
      <c r="AJ10" s="23" t="e">
        <f t="shared" si="2"/>
        <v>#VALUE!</v>
      </c>
      <c r="AK10" s="23" t="e">
        <f t="shared" si="2"/>
        <v>#VALUE!</v>
      </c>
      <c r="AL10" s="23" t="e">
        <f t="shared" si="2"/>
        <v>#VALUE!</v>
      </c>
      <c r="AM10" s="23" t="e">
        <f t="shared" si="2"/>
        <v>#VALUE!</v>
      </c>
      <c r="AN10" s="23" t="e">
        <f t="shared" si="2"/>
        <v>#VALUE!</v>
      </c>
      <c r="AO10" s="23" t="e">
        <f t="shared" si="2"/>
        <v>#VALUE!</v>
      </c>
      <c r="AP10" s="23" t="e">
        <f t="shared" si="2"/>
        <v>#VALUE!</v>
      </c>
      <c r="AQ10" s="23" t="e">
        <f t="shared" si="2"/>
        <v>#VALUE!</v>
      </c>
      <c r="AR10" s="23" t="e">
        <f t="shared" si="2"/>
        <v>#VALUE!</v>
      </c>
      <c r="AS10" s="23" t="e">
        <f t="shared" si="2"/>
        <v>#VALUE!</v>
      </c>
      <c r="AT10" s="23" t="e">
        <f t="shared" si="2"/>
        <v>#VALUE!</v>
      </c>
      <c r="AU10" s="23" t="e">
        <f t="shared" si="2"/>
        <v>#VALUE!</v>
      </c>
      <c r="AV10" s="23" t="e">
        <f t="shared" si="2"/>
        <v>#VALUE!</v>
      </c>
      <c r="AW10" s="23" t="e">
        <f t="shared" si="2"/>
        <v>#VALUE!</v>
      </c>
      <c r="AX10" s="23" t="e">
        <f t="shared" si="2"/>
        <v>#VALUE!</v>
      </c>
      <c r="AY10" s="23" t="e">
        <f t="shared" si="2"/>
        <v>#VALUE!</v>
      </c>
      <c r="AZ10" s="23" t="e">
        <f t="shared" si="2"/>
        <v>#VALUE!</v>
      </c>
      <c r="BA10" s="23" t="e">
        <f t="shared" si="2"/>
        <v>#VALUE!</v>
      </c>
      <c r="BB10" s="23" t="e">
        <f t="shared" si="2"/>
        <v>#VALUE!</v>
      </c>
      <c r="BC10" s="23" t="e">
        <f t="shared" si="2"/>
        <v>#VALUE!</v>
      </c>
      <c r="BD10" s="23" t="e">
        <f t="shared" si="2"/>
        <v>#VALUE!</v>
      </c>
      <c r="BE10" s="23" t="e">
        <f t="shared" si="2"/>
        <v>#VALUE!</v>
      </c>
      <c r="BF10" s="23" t="e">
        <f t="shared" si="2"/>
        <v>#VALUE!</v>
      </c>
      <c r="BG10" s="23" t="e">
        <f t="shared" si="2"/>
        <v>#VALUE!</v>
      </c>
      <c r="BH10" s="23" t="e">
        <f>IF(BH11&gt;0,BH4,0)</f>
        <v>#VALUE!</v>
      </c>
      <c r="BI10" s="23">
        <v>0</v>
      </c>
      <c r="BJ10" s="23">
        <v>0</v>
      </c>
    </row>
    <row r="11" spans="1:94" ht="13.2" hidden="1" customHeight="1">
      <c r="A11" s="7" t="e">
        <f>SUM(B11:BJ11)</f>
        <v>#VALUE!</v>
      </c>
      <c r="B11" s="7" t="e">
        <f t="shared" ref="B11:AJ11" si="3">IF(B9*C9&lt;=0,-B9/(-B9+C9)*30,0)</f>
        <v>#VALUE!</v>
      </c>
      <c r="C11" s="7" t="e">
        <f t="shared" si="3"/>
        <v>#VALUE!</v>
      </c>
      <c r="D11" s="7" t="e">
        <f t="shared" si="3"/>
        <v>#VALUE!</v>
      </c>
      <c r="E11" s="7" t="e">
        <f t="shared" si="3"/>
        <v>#VALUE!</v>
      </c>
      <c r="F11" s="7" t="e">
        <f t="shared" si="3"/>
        <v>#VALUE!</v>
      </c>
      <c r="G11" s="7" t="e">
        <f t="shared" si="3"/>
        <v>#VALUE!</v>
      </c>
      <c r="H11" s="7" t="e">
        <f t="shared" si="3"/>
        <v>#VALUE!</v>
      </c>
      <c r="I11" s="7" t="e">
        <f t="shared" si="3"/>
        <v>#VALUE!</v>
      </c>
      <c r="J11" s="7" t="e">
        <f t="shared" si="3"/>
        <v>#VALUE!</v>
      </c>
      <c r="K11" s="7" t="e">
        <f t="shared" si="3"/>
        <v>#VALUE!</v>
      </c>
      <c r="L11" s="7" t="e">
        <f t="shared" si="3"/>
        <v>#VALUE!</v>
      </c>
      <c r="M11" s="7" t="e">
        <f t="shared" si="3"/>
        <v>#VALUE!</v>
      </c>
      <c r="N11" s="7" t="e">
        <f t="shared" si="3"/>
        <v>#VALUE!</v>
      </c>
      <c r="O11" s="7" t="e">
        <f t="shared" si="3"/>
        <v>#VALUE!</v>
      </c>
      <c r="P11" s="7" t="e">
        <f t="shared" si="3"/>
        <v>#VALUE!</v>
      </c>
      <c r="Q11" s="7" t="e">
        <f t="shared" si="3"/>
        <v>#VALUE!</v>
      </c>
      <c r="R11" s="7" t="e">
        <f t="shared" si="3"/>
        <v>#VALUE!</v>
      </c>
      <c r="S11" s="7" t="e">
        <f t="shared" si="3"/>
        <v>#VALUE!</v>
      </c>
      <c r="T11" s="7" t="e">
        <f t="shared" si="3"/>
        <v>#VALUE!</v>
      </c>
      <c r="U11" s="7" t="e">
        <f t="shared" si="3"/>
        <v>#VALUE!</v>
      </c>
      <c r="V11" s="7" t="e">
        <f t="shared" si="3"/>
        <v>#VALUE!</v>
      </c>
      <c r="W11" s="7" t="e">
        <f t="shared" si="3"/>
        <v>#VALUE!</v>
      </c>
      <c r="X11" s="7" t="e">
        <f t="shared" si="3"/>
        <v>#VALUE!</v>
      </c>
      <c r="Y11" s="7" t="e">
        <f t="shared" si="3"/>
        <v>#VALUE!</v>
      </c>
      <c r="Z11" s="7" t="e">
        <f t="shared" si="3"/>
        <v>#VALUE!</v>
      </c>
      <c r="AA11" s="7" t="e">
        <f t="shared" si="3"/>
        <v>#VALUE!</v>
      </c>
      <c r="AB11" s="7" t="e">
        <f t="shared" si="3"/>
        <v>#VALUE!</v>
      </c>
      <c r="AC11" s="7" t="e">
        <f t="shared" si="3"/>
        <v>#VALUE!</v>
      </c>
      <c r="AD11" s="7" t="e">
        <f t="shared" si="3"/>
        <v>#VALUE!</v>
      </c>
      <c r="AE11" s="7" t="e">
        <f t="shared" si="3"/>
        <v>#VALUE!</v>
      </c>
      <c r="AF11" s="7" t="e">
        <f t="shared" si="3"/>
        <v>#VALUE!</v>
      </c>
      <c r="AG11" s="7" t="e">
        <f t="shared" si="3"/>
        <v>#VALUE!</v>
      </c>
      <c r="AH11" s="7" t="e">
        <f t="shared" si="3"/>
        <v>#VALUE!</v>
      </c>
      <c r="AI11" s="7" t="e">
        <f t="shared" si="3"/>
        <v>#VALUE!</v>
      </c>
      <c r="AJ11" s="7" t="e">
        <f t="shared" si="3"/>
        <v>#VALUE!</v>
      </c>
      <c r="AK11" s="7" t="e">
        <f>IF(AK9*AL9&lt;0,-AK9/(-AK9+AL9)*30,0)</f>
        <v>#VALUE!</v>
      </c>
      <c r="AL11" s="7" t="e">
        <f t="shared" ref="AL11:BG11" si="4">IF(AL9*AM9&lt;0,-AL9/(-AL9+AM9)*30,0)</f>
        <v>#VALUE!</v>
      </c>
      <c r="AM11" s="7" t="e">
        <f t="shared" si="4"/>
        <v>#VALUE!</v>
      </c>
      <c r="AN11" s="7" t="e">
        <f t="shared" si="4"/>
        <v>#VALUE!</v>
      </c>
      <c r="AO11" s="7" t="e">
        <f t="shared" si="4"/>
        <v>#VALUE!</v>
      </c>
      <c r="AP11" s="7" t="e">
        <f t="shared" si="4"/>
        <v>#VALUE!</v>
      </c>
      <c r="AQ11" s="7" t="e">
        <f t="shared" si="4"/>
        <v>#VALUE!</v>
      </c>
      <c r="AR11" s="7" t="e">
        <f t="shared" si="4"/>
        <v>#VALUE!</v>
      </c>
      <c r="AS11" s="7" t="e">
        <f t="shared" si="4"/>
        <v>#VALUE!</v>
      </c>
      <c r="AT11" s="7" t="e">
        <f t="shared" si="4"/>
        <v>#VALUE!</v>
      </c>
      <c r="AU11" s="7" t="e">
        <f t="shared" si="4"/>
        <v>#VALUE!</v>
      </c>
      <c r="AV11" s="7" t="e">
        <f t="shared" si="4"/>
        <v>#VALUE!</v>
      </c>
      <c r="AW11" s="7" t="e">
        <f t="shared" si="4"/>
        <v>#VALUE!</v>
      </c>
      <c r="AX11" s="7" t="e">
        <f t="shared" si="4"/>
        <v>#VALUE!</v>
      </c>
      <c r="AY11" s="7" t="e">
        <f t="shared" si="4"/>
        <v>#VALUE!</v>
      </c>
      <c r="AZ11" s="7" t="e">
        <f t="shared" si="4"/>
        <v>#VALUE!</v>
      </c>
      <c r="BA11" s="7" t="e">
        <f t="shared" si="4"/>
        <v>#VALUE!</v>
      </c>
      <c r="BB11" s="7" t="e">
        <f t="shared" si="4"/>
        <v>#VALUE!</v>
      </c>
      <c r="BC11" s="7" t="e">
        <f t="shared" si="4"/>
        <v>#VALUE!</v>
      </c>
      <c r="BD11" s="7" t="e">
        <f t="shared" si="4"/>
        <v>#VALUE!</v>
      </c>
      <c r="BE11" s="7" t="e">
        <f t="shared" si="4"/>
        <v>#VALUE!</v>
      </c>
      <c r="BF11" s="7" t="e">
        <f t="shared" si="4"/>
        <v>#VALUE!</v>
      </c>
      <c r="BG11" s="7" t="e">
        <f t="shared" si="4"/>
        <v>#VALUE!</v>
      </c>
      <c r="BH11" s="7" t="e">
        <f>IF(BH9*BI9&lt;0,-BH9/(-BH9+BI9)*30,0)</f>
        <v>#VALUE!</v>
      </c>
      <c r="BI11" s="7">
        <v>0</v>
      </c>
      <c r="BJ11" s="7">
        <v>0</v>
      </c>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t="14.4" hidden="1" thickBot="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hidden="1" customHeigh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Tabela2_19[[#This Row],[Colunas2]]</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410"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19">
    <cfRule type="cellIs" dxfId="223" priority="8" stopIfTrue="1" operator="lessThan">
      <formula>0</formula>
    </cfRule>
    <cfRule type="cellIs" dxfId="222" priority="9" stopIfTrue="1" operator="between">
      <formula>0</formula>
      <formula>-1</formula>
    </cfRule>
  </conditionalFormatting>
  <conditionalFormatting sqref="B5:BI5">
    <cfRule type="cellIs" dxfId="221" priority="7" stopIfTrue="1" operator="equal">
      <formula>0</formula>
    </cfRule>
  </conditionalFormatting>
  <conditionalFormatting sqref="C6:BJ6">
    <cfRule type="cellIs" dxfId="220" priority="6" stopIfTrue="1" operator="equal">
      <formula>0</formula>
    </cfRule>
  </conditionalFormatting>
  <conditionalFormatting sqref="BJ5">
    <cfRule type="cellIs" dxfId="219" priority="5" stopIfTrue="1" operator="equal">
      <formula>0</formula>
    </cfRule>
  </conditionalFormatting>
  <conditionalFormatting sqref="B20:B21">
    <cfRule type="cellIs" dxfId="218" priority="3" stopIfTrue="1" operator="lessThan">
      <formula>0</formula>
    </cfRule>
    <cfRule type="cellIs" dxfId="217" priority="4" stopIfTrue="1" operator="between">
      <formula>0</formula>
      <formula>-1</formula>
    </cfRule>
  </conditionalFormatting>
  <conditionalFormatting sqref="B25">
    <cfRule type="cellIs" dxfId="216" priority="1" stopIfTrue="1" operator="lessThan">
      <formula>0</formula>
    </cfRule>
    <cfRule type="cellIs" dxfId="215" priority="2" stopIfTrue="1" operator="between">
      <formula>0</formula>
      <formula>-1</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147</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-'7. Viabilidade_EXT.'!T78</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2"/>
      <c r="C6" s="17" t="e">
        <f>'7. Viabilidade_EXT.'!F170</f>
        <v>#VALUE!</v>
      </c>
      <c r="D6" s="17" t="e">
        <f>'7. Viabilidade_EXT.'!G170</f>
        <v>#VALUE!</v>
      </c>
      <c r="E6" s="17" t="e">
        <f>'7. Viabilidade_EXT.'!H170</f>
        <v>#VALUE!</v>
      </c>
      <c r="F6" s="17" t="e">
        <f>'7. Viabilidade_EXT.'!I170</f>
        <v>#VALUE!</v>
      </c>
      <c r="G6" s="17" t="e">
        <f>'7. Viabilidade_EXT.'!J170</f>
        <v>#VALUE!</v>
      </c>
      <c r="H6" s="17" t="e">
        <f>'7. Viabilidade_EXT.'!K170</f>
        <v>#VALUE!</v>
      </c>
      <c r="I6" s="17" t="e">
        <f>'7. Viabilidade_EXT.'!L170</f>
        <v>#VALUE!</v>
      </c>
      <c r="J6" s="17" t="e">
        <f>'7. Viabilidade_EXT.'!M170</f>
        <v>#VALUE!</v>
      </c>
      <c r="K6" s="17" t="e">
        <f>'7. Viabilidade_EXT.'!N170</f>
        <v>#VALUE!</v>
      </c>
      <c r="L6" s="17" t="e">
        <f>'7. Viabilidade_EXT.'!O170</f>
        <v>#VALUE!</v>
      </c>
      <c r="M6" s="17" t="e">
        <f>'7. Viabilidade_EXT.'!P170</f>
        <v>#VALUE!</v>
      </c>
      <c r="N6" s="17" t="e">
        <f>'7. Viabilidade_EXT.'!Q170</f>
        <v>#VALUE!</v>
      </c>
      <c r="O6" s="17" t="e">
        <f>'7. Viabilidade_EXT.'!R170</f>
        <v>#VALUE!</v>
      </c>
      <c r="P6" s="17" t="e">
        <f>'7. Viabilidade_EXT.'!S170</f>
        <v>#VALUE!</v>
      </c>
      <c r="Q6" s="17" t="e">
        <f>'7. Viabilidade_EXT.'!T170</f>
        <v>#VALUE!</v>
      </c>
      <c r="R6" s="17" t="e">
        <f>'7. Viabilidade_EXT.'!U170</f>
        <v>#VALUE!</v>
      </c>
      <c r="S6" s="17" t="e">
        <f>'7. Viabilidade_EXT.'!V170</f>
        <v>#VALUE!</v>
      </c>
      <c r="T6" s="17" t="e">
        <f>'7. Viabilidade_EXT.'!W170</f>
        <v>#VALUE!</v>
      </c>
      <c r="U6" s="17" t="e">
        <f>'7. Viabilidade_EXT.'!X170</f>
        <v>#VALUE!</v>
      </c>
      <c r="V6" s="17" t="e">
        <f>'7. Viabilidade_EXT.'!Y170</f>
        <v>#VALUE!</v>
      </c>
      <c r="W6" s="17" t="e">
        <f>'7. Viabilidade_EXT.'!Z170</f>
        <v>#VALUE!</v>
      </c>
      <c r="X6" s="17" t="e">
        <f>'7. Viabilidade_EXT.'!AA170</f>
        <v>#VALUE!</v>
      </c>
      <c r="Y6" s="17" t="e">
        <f>'7. Viabilidade_EXT.'!AB170</f>
        <v>#VALUE!</v>
      </c>
      <c r="Z6" s="17" t="e">
        <f>'7. Viabilidade_EXT.'!AC170</f>
        <v>#VALUE!</v>
      </c>
      <c r="AA6" s="17" t="e">
        <f>'7. Viabilidade_EXT.'!AD170</f>
        <v>#VALUE!</v>
      </c>
      <c r="AB6" s="17" t="e">
        <f>'7. Viabilidade_EXT.'!AE170</f>
        <v>#VALUE!</v>
      </c>
      <c r="AC6" s="17" t="e">
        <f>'7. Viabilidade_EXT.'!AF170</f>
        <v>#VALUE!</v>
      </c>
      <c r="AD6" s="17" t="e">
        <f>'7. Viabilidade_EXT.'!AG170</f>
        <v>#VALUE!</v>
      </c>
      <c r="AE6" s="17" t="e">
        <f>'7. Viabilidade_EXT.'!AH170</f>
        <v>#VALUE!</v>
      </c>
      <c r="AF6" s="17" t="e">
        <f>'7. Viabilidade_EXT.'!AI170</f>
        <v>#VALUE!</v>
      </c>
      <c r="AG6" s="17" t="e">
        <f>'7. Viabilidade_EXT.'!AJ170</f>
        <v>#VALUE!</v>
      </c>
      <c r="AH6" s="17" t="e">
        <f>'7. Viabilidade_EXT.'!AK170</f>
        <v>#VALUE!</v>
      </c>
      <c r="AI6" s="17" t="e">
        <f>'7. Viabilidade_EXT.'!AL170</f>
        <v>#VALUE!</v>
      </c>
      <c r="AJ6" s="17" t="e">
        <f>'7. Viabilidade_EXT.'!AM170</f>
        <v>#VALUE!</v>
      </c>
      <c r="AK6" s="17" t="e">
        <f>'7. Viabilidade_EXT.'!AN170</f>
        <v>#VALUE!</v>
      </c>
      <c r="AL6" s="17" t="e">
        <f>'7. Viabilidade_EXT.'!AO170</f>
        <v>#VALUE!</v>
      </c>
      <c r="AM6" s="17" t="e">
        <f>'7. Viabilidade_EXT.'!AP170</f>
        <v>#VALUE!</v>
      </c>
      <c r="AN6" s="17" t="e">
        <f>'7. Viabilidade_EXT.'!AQ170</f>
        <v>#VALUE!</v>
      </c>
      <c r="AO6" s="17" t="e">
        <f>'7. Viabilidade_EXT.'!AR170</f>
        <v>#VALUE!</v>
      </c>
      <c r="AP6" s="17" t="e">
        <f>'7. Viabilidade_EXT.'!AS170</f>
        <v>#VALUE!</v>
      </c>
      <c r="AQ6" s="17" t="e">
        <f>'7. Viabilidade_EXT.'!AT170</f>
        <v>#VALUE!</v>
      </c>
      <c r="AR6" s="17" t="e">
        <f>'7. Viabilidade_EXT.'!AU170</f>
        <v>#VALUE!</v>
      </c>
      <c r="AS6" s="17" t="e">
        <f>'7. Viabilidade_EXT.'!AV170</f>
        <v>#VALUE!</v>
      </c>
      <c r="AT6" s="17" t="e">
        <f>'7. Viabilidade_EXT.'!AW170</f>
        <v>#VALUE!</v>
      </c>
      <c r="AU6" s="17" t="e">
        <f>'7. Viabilidade_EXT.'!AX170</f>
        <v>#VALUE!</v>
      </c>
      <c r="AV6" s="17" t="e">
        <f>'7. Viabilidade_EXT.'!AY170</f>
        <v>#VALUE!</v>
      </c>
      <c r="AW6" s="17" t="e">
        <f>'7. Viabilidade_EXT.'!AZ170</f>
        <v>#VALUE!</v>
      </c>
      <c r="AX6" s="17" t="e">
        <f>'7. Viabilidade_EXT.'!BA170</f>
        <v>#VALUE!</v>
      </c>
      <c r="AY6" s="17" t="e">
        <f>'7. Viabilidade_EXT.'!BB170</f>
        <v>#VALUE!</v>
      </c>
      <c r="AZ6" s="17" t="e">
        <f>'7. Viabilidade_EXT.'!BC170</f>
        <v>#VALUE!</v>
      </c>
      <c r="BA6" s="17" t="e">
        <f>'7. Viabilidade_EXT.'!BD170</f>
        <v>#VALUE!</v>
      </c>
      <c r="BB6" s="17" t="e">
        <f>'7. Viabilidade_EXT.'!BE170</f>
        <v>#VALUE!</v>
      </c>
      <c r="BC6" s="17" t="e">
        <f>'7. Viabilidade_EXT.'!BF170</f>
        <v>#VALUE!</v>
      </c>
      <c r="BD6" s="17" t="e">
        <f>'7. Viabilidade_EXT.'!BG170</f>
        <v>#VALUE!</v>
      </c>
      <c r="BE6" s="17" t="e">
        <f>'7. Viabilidade_EXT.'!BH170</f>
        <v>#VALUE!</v>
      </c>
      <c r="BF6" s="17" t="e">
        <f>'7. Viabilidade_EXT.'!BI170</f>
        <v>#VALUE!</v>
      </c>
      <c r="BG6" s="17" t="e">
        <f>'7. Viabilidade_EXT.'!BJ170</f>
        <v>#VALUE!</v>
      </c>
      <c r="BH6" s="17" t="e">
        <f>'7. Viabilidade_EXT.'!BK170</f>
        <v>#VALUE!</v>
      </c>
      <c r="BI6" s="17" t="e">
        <f>'7. Viabilidade_EXT.'!BL170</f>
        <v>#VALUE!</v>
      </c>
      <c r="BJ6" s="17" t="e">
        <f>'7. Viabilidade_EXT.'!BM170</f>
        <v>#VALUE!</v>
      </c>
    </row>
    <row r="7" spans="1:94">
      <c r="A7" s="2" t="s">
        <v>74</v>
      </c>
      <c r="B7" s="22"/>
      <c r="C7" s="5">
        <f>'7. Viabilidade_EXT.'!F174</f>
        <v>0</v>
      </c>
      <c r="D7" s="5" t="e">
        <f>'7. Viabilidade_EXT.'!G174</f>
        <v>#VALUE!</v>
      </c>
      <c r="E7" s="5" t="e">
        <f>'7. Viabilidade_EXT.'!H174</f>
        <v>#VALUE!</v>
      </c>
      <c r="F7" s="5" t="e">
        <f>'7. Viabilidade_EXT.'!I174</f>
        <v>#VALUE!</v>
      </c>
      <c r="G7" s="5" t="e">
        <f>'7. Viabilidade_EXT.'!J174</f>
        <v>#VALUE!</v>
      </c>
      <c r="H7" s="5" t="e">
        <f>'7. Viabilidade_EXT.'!K174</f>
        <v>#VALUE!</v>
      </c>
      <c r="I7" s="5" t="e">
        <f>'7. Viabilidade_EXT.'!L174</f>
        <v>#VALUE!</v>
      </c>
      <c r="J7" s="5" t="e">
        <f>'7. Viabilidade_EXT.'!M174</f>
        <v>#VALUE!</v>
      </c>
      <c r="K7" s="5" t="e">
        <f>'7. Viabilidade_EXT.'!N174</f>
        <v>#VALUE!</v>
      </c>
      <c r="L7" s="5" t="e">
        <f>'7. Viabilidade_EXT.'!O174</f>
        <v>#VALUE!</v>
      </c>
      <c r="M7" s="5" t="e">
        <f>'7. Viabilidade_EXT.'!P174</f>
        <v>#VALUE!</v>
      </c>
      <c r="N7" s="5" t="e">
        <f>'7. Viabilidade_EXT.'!Q174</f>
        <v>#VALUE!</v>
      </c>
      <c r="O7" s="5" t="e">
        <f>'7. Viabilidade_EXT.'!R174</f>
        <v>#VALUE!</v>
      </c>
      <c r="P7" s="5" t="e">
        <f>'7. Viabilidade_EXT.'!S174</f>
        <v>#VALUE!</v>
      </c>
      <c r="Q7" s="5" t="e">
        <f>'7. Viabilidade_EXT.'!T174</f>
        <v>#VALUE!</v>
      </c>
      <c r="R7" s="5" t="e">
        <f>'7. Viabilidade_EXT.'!U174</f>
        <v>#VALUE!</v>
      </c>
      <c r="S7" s="5" t="e">
        <f>'7. Viabilidade_EXT.'!V174</f>
        <v>#VALUE!</v>
      </c>
      <c r="T7" s="5" t="e">
        <f>'7. Viabilidade_EXT.'!W174</f>
        <v>#VALUE!</v>
      </c>
      <c r="U7" s="5" t="e">
        <f>'7. Viabilidade_EXT.'!X174</f>
        <v>#VALUE!</v>
      </c>
      <c r="V7" s="5" t="e">
        <f>'7. Viabilidade_EXT.'!Y174</f>
        <v>#VALUE!</v>
      </c>
      <c r="W7" s="5" t="e">
        <f>'7. Viabilidade_EXT.'!Z174</f>
        <v>#VALUE!</v>
      </c>
      <c r="X7" s="5" t="e">
        <f>'7. Viabilidade_EXT.'!AA174</f>
        <v>#VALUE!</v>
      </c>
      <c r="Y7" s="5" t="e">
        <f>'7. Viabilidade_EXT.'!AB174</f>
        <v>#VALUE!</v>
      </c>
      <c r="Z7" s="5" t="e">
        <f>'7. Viabilidade_EXT.'!AC174</f>
        <v>#VALUE!</v>
      </c>
      <c r="AA7" s="5" t="e">
        <f>'7. Viabilidade_EXT.'!AD174</f>
        <v>#VALUE!</v>
      </c>
      <c r="AB7" s="5" t="e">
        <f>'7. Viabilidade_EXT.'!AE174</f>
        <v>#VALUE!</v>
      </c>
      <c r="AC7" s="5" t="e">
        <f>'7. Viabilidade_EXT.'!AF174</f>
        <v>#VALUE!</v>
      </c>
      <c r="AD7" s="5" t="e">
        <f>'7. Viabilidade_EXT.'!AG174</f>
        <v>#VALUE!</v>
      </c>
      <c r="AE7" s="5" t="e">
        <f>'7. Viabilidade_EXT.'!AH174</f>
        <v>#VALUE!</v>
      </c>
      <c r="AF7" s="5" t="e">
        <f>'7. Viabilidade_EXT.'!AI174</f>
        <v>#VALUE!</v>
      </c>
      <c r="AG7" s="5" t="e">
        <f>'7. Viabilidade_EXT.'!AJ174</f>
        <v>#VALUE!</v>
      </c>
      <c r="AH7" s="5" t="e">
        <f>'7. Viabilidade_EXT.'!AK174</f>
        <v>#VALUE!</v>
      </c>
      <c r="AI7" s="5" t="e">
        <f>'7. Viabilidade_EXT.'!AL174</f>
        <v>#VALUE!</v>
      </c>
      <c r="AJ7" s="5" t="e">
        <f>'7. Viabilidade_EXT.'!AM174</f>
        <v>#VALUE!</v>
      </c>
      <c r="AK7" s="5" t="e">
        <f>'7. Viabilidade_EXT.'!AN174</f>
        <v>#VALUE!</v>
      </c>
      <c r="AL7" s="5" t="e">
        <f>'7. Viabilidade_EXT.'!AO174</f>
        <v>#VALUE!</v>
      </c>
      <c r="AM7" s="5" t="e">
        <f>'7. Viabilidade_EXT.'!AP174</f>
        <v>#VALUE!</v>
      </c>
      <c r="AN7" s="5" t="e">
        <f>'7. Viabilidade_EXT.'!AQ174</f>
        <v>#VALUE!</v>
      </c>
      <c r="AO7" s="5" t="e">
        <f>'7. Viabilidade_EXT.'!AR174</f>
        <v>#VALUE!</v>
      </c>
      <c r="AP7" s="5" t="e">
        <f>'7. Viabilidade_EXT.'!AS174</f>
        <v>#VALUE!</v>
      </c>
      <c r="AQ7" s="5" t="e">
        <f>'7. Viabilidade_EXT.'!AT174</f>
        <v>#VALUE!</v>
      </c>
      <c r="AR7" s="5" t="e">
        <f>'7. Viabilidade_EXT.'!AU174</f>
        <v>#VALUE!</v>
      </c>
      <c r="AS7" s="5" t="e">
        <f>'7. Viabilidade_EXT.'!AV174</f>
        <v>#VALUE!</v>
      </c>
      <c r="AT7" s="5" t="e">
        <f>'7. Viabilidade_EXT.'!AW174</f>
        <v>#VALUE!</v>
      </c>
      <c r="AU7" s="5" t="e">
        <f>'7. Viabilidade_EXT.'!AX174</f>
        <v>#VALUE!</v>
      </c>
      <c r="AV7" s="5" t="e">
        <f>'7. Viabilidade_EXT.'!AY174</f>
        <v>#VALUE!</v>
      </c>
      <c r="AW7" s="5" t="e">
        <f>'7. Viabilidade_EXT.'!AZ174</f>
        <v>#VALUE!</v>
      </c>
      <c r="AX7" s="5" t="e">
        <f>'7. Viabilidade_EXT.'!BA174</f>
        <v>#VALUE!</v>
      </c>
      <c r="AY7" s="5" t="e">
        <f>'7. Viabilidade_EXT.'!BB174</f>
        <v>#VALUE!</v>
      </c>
      <c r="AZ7" s="5" t="e">
        <f>'7. Viabilidade_EXT.'!BC174</f>
        <v>#VALUE!</v>
      </c>
      <c r="BA7" s="5" t="e">
        <f>'7. Viabilidade_EXT.'!BD174</f>
        <v>#VALUE!</v>
      </c>
      <c r="BB7" s="5" t="e">
        <f>'7. Viabilidade_EXT.'!BE174</f>
        <v>#VALUE!</v>
      </c>
      <c r="BC7" s="5" t="e">
        <f>'7. Viabilidade_EXT.'!BF174</f>
        <v>#VALUE!</v>
      </c>
      <c r="BD7" s="5" t="e">
        <f>'7. Viabilidade_EXT.'!BG174</f>
        <v>#VALUE!</v>
      </c>
      <c r="BE7" s="5" t="e">
        <f>'7. Viabilidade_EXT.'!BH174</f>
        <v>#VALUE!</v>
      </c>
      <c r="BF7" s="5" t="e">
        <f>'7. Viabilidade_EXT.'!BI174</f>
        <v>#VALUE!</v>
      </c>
      <c r="BG7" s="5" t="e">
        <f>'7. Viabilidade_EXT.'!BJ174</f>
        <v>#VALUE!</v>
      </c>
      <c r="BH7" s="5" t="e">
        <f>'7. Viabilidade_EXT.'!BK174</f>
        <v>#VALUE!</v>
      </c>
      <c r="BI7" s="5" t="e">
        <f>'7. Viabilidade_EXT.'!BL174</f>
        <v>#VALUE!</v>
      </c>
      <c r="BJ7" s="5" t="e">
        <f>'7. Viabilidade_EXT.'!BM174</f>
        <v>#VALUE!</v>
      </c>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21.6" customHeight="1" thickBo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row>
    <row r="10" spans="1:94" hidden="1">
      <c r="A10" s="6" t="e">
        <f>SUM(B10:BJ10)</f>
        <v>#VALUE!</v>
      </c>
      <c r="B10" s="23" t="e">
        <f t="shared" ref="B10:BG10" si="2">IF(B11&gt;0,B4,0)</f>
        <v>#VALUE!</v>
      </c>
      <c r="C10" s="23" t="e">
        <f t="shared" si="2"/>
        <v>#VALUE!</v>
      </c>
      <c r="D10" s="23" t="e">
        <f t="shared" si="2"/>
        <v>#VALUE!</v>
      </c>
      <c r="E10" s="23" t="e">
        <f t="shared" si="2"/>
        <v>#VALUE!</v>
      </c>
      <c r="F10" s="23" t="e">
        <f>IF(F11&gt;0,F4,0)</f>
        <v>#VALUE!</v>
      </c>
      <c r="G10" s="23" t="e">
        <f t="shared" si="2"/>
        <v>#VALUE!</v>
      </c>
      <c r="H10" s="23" t="e">
        <f t="shared" si="2"/>
        <v>#VALUE!</v>
      </c>
      <c r="I10" s="23" t="e">
        <f t="shared" si="2"/>
        <v>#VALUE!</v>
      </c>
      <c r="J10" s="23" t="e">
        <f t="shared" si="2"/>
        <v>#VALUE!</v>
      </c>
      <c r="K10" s="23" t="e">
        <f t="shared" si="2"/>
        <v>#VALUE!</v>
      </c>
      <c r="L10" s="23" t="e">
        <f t="shared" si="2"/>
        <v>#VALUE!</v>
      </c>
      <c r="M10" s="23" t="e">
        <f t="shared" si="2"/>
        <v>#VALUE!</v>
      </c>
      <c r="N10" s="23" t="e">
        <f t="shared" si="2"/>
        <v>#VALUE!</v>
      </c>
      <c r="O10" s="23" t="e">
        <f t="shared" si="2"/>
        <v>#VALUE!</v>
      </c>
      <c r="P10" s="23" t="e">
        <f t="shared" si="2"/>
        <v>#VALUE!</v>
      </c>
      <c r="Q10" s="23" t="e">
        <f t="shared" si="2"/>
        <v>#VALUE!</v>
      </c>
      <c r="R10" s="23" t="e">
        <f t="shared" si="2"/>
        <v>#VALUE!</v>
      </c>
      <c r="S10" s="23" t="e">
        <f t="shared" si="2"/>
        <v>#VALUE!</v>
      </c>
      <c r="T10" s="23" t="e">
        <f t="shared" si="2"/>
        <v>#VALUE!</v>
      </c>
      <c r="U10" s="23" t="e">
        <f t="shared" si="2"/>
        <v>#VALUE!</v>
      </c>
      <c r="V10" s="23" t="e">
        <f t="shared" si="2"/>
        <v>#VALUE!</v>
      </c>
      <c r="W10" s="23" t="e">
        <f t="shared" si="2"/>
        <v>#VALUE!</v>
      </c>
      <c r="X10" s="23" t="e">
        <f t="shared" si="2"/>
        <v>#VALUE!</v>
      </c>
      <c r="Y10" s="23" t="e">
        <f t="shared" si="2"/>
        <v>#VALUE!</v>
      </c>
      <c r="Z10" s="23" t="e">
        <f t="shared" si="2"/>
        <v>#VALUE!</v>
      </c>
      <c r="AA10" s="23" t="e">
        <f t="shared" si="2"/>
        <v>#VALUE!</v>
      </c>
      <c r="AB10" s="23" t="e">
        <f t="shared" si="2"/>
        <v>#VALUE!</v>
      </c>
      <c r="AC10" s="23" t="e">
        <f t="shared" si="2"/>
        <v>#VALUE!</v>
      </c>
      <c r="AD10" s="23" t="e">
        <f t="shared" si="2"/>
        <v>#VALUE!</v>
      </c>
      <c r="AE10" s="23" t="e">
        <f t="shared" si="2"/>
        <v>#VALUE!</v>
      </c>
      <c r="AF10" s="23" t="e">
        <f t="shared" si="2"/>
        <v>#VALUE!</v>
      </c>
      <c r="AG10" s="23" t="e">
        <f t="shared" si="2"/>
        <v>#VALUE!</v>
      </c>
      <c r="AH10" s="23" t="e">
        <f t="shared" si="2"/>
        <v>#VALUE!</v>
      </c>
      <c r="AI10" s="23" t="e">
        <f t="shared" si="2"/>
        <v>#VALUE!</v>
      </c>
      <c r="AJ10" s="23" t="e">
        <f t="shared" si="2"/>
        <v>#VALUE!</v>
      </c>
      <c r="AK10" s="23" t="e">
        <f t="shared" si="2"/>
        <v>#VALUE!</v>
      </c>
      <c r="AL10" s="23" t="e">
        <f t="shared" si="2"/>
        <v>#VALUE!</v>
      </c>
      <c r="AM10" s="23" t="e">
        <f t="shared" si="2"/>
        <v>#VALUE!</v>
      </c>
      <c r="AN10" s="23" t="e">
        <f t="shared" si="2"/>
        <v>#VALUE!</v>
      </c>
      <c r="AO10" s="23" t="e">
        <f t="shared" si="2"/>
        <v>#VALUE!</v>
      </c>
      <c r="AP10" s="23" t="e">
        <f t="shared" si="2"/>
        <v>#VALUE!</v>
      </c>
      <c r="AQ10" s="23" t="e">
        <f t="shared" si="2"/>
        <v>#VALUE!</v>
      </c>
      <c r="AR10" s="23" t="e">
        <f t="shared" si="2"/>
        <v>#VALUE!</v>
      </c>
      <c r="AS10" s="23" t="e">
        <f t="shared" si="2"/>
        <v>#VALUE!</v>
      </c>
      <c r="AT10" s="23" t="e">
        <f t="shared" si="2"/>
        <v>#VALUE!</v>
      </c>
      <c r="AU10" s="23" t="e">
        <f t="shared" si="2"/>
        <v>#VALUE!</v>
      </c>
      <c r="AV10" s="23" t="e">
        <f t="shared" si="2"/>
        <v>#VALUE!</v>
      </c>
      <c r="AW10" s="23" t="e">
        <f t="shared" si="2"/>
        <v>#VALUE!</v>
      </c>
      <c r="AX10" s="23" t="e">
        <f t="shared" si="2"/>
        <v>#VALUE!</v>
      </c>
      <c r="AY10" s="23" t="e">
        <f t="shared" si="2"/>
        <v>#VALUE!</v>
      </c>
      <c r="AZ10" s="23" t="e">
        <f t="shared" si="2"/>
        <v>#VALUE!</v>
      </c>
      <c r="BA10" s="23" t="e">
        <f t="shared" si="2"/>
        <v>#VALUE!</v>
      </c>
      <c r="BB10" s="23" t="e">
        <f t="shared" si="2"/>
        <v>#VALUE!</v>
      </c>
      <c r="BC10" s="23" t="e">
        <f t="shared" si="2"/>
        <v>#VALUE!</v>
      </c>
      <c r="BD10" s="23" t="e">
        <f t="shared" si="2"/>
        <v>#VALUE!</v>
      </c>
      <c r="BE10" s="23" t="e">
        <f t="shared" si="2"/>
        <v>#VALUE!</v>
      </c>
      <c r="BF10" s="23" t="e">
        <f t="shared" si="2"/>
        <v>#VALUE!</v>
      </c>
      <c r="BG10" s="23" t="e">
        <f t="shared" si="2"/>
        <v>#VALUE!</v>
      </c>
      <c r="BH10" s="23" t="e">
        <f>IF(BH11&gt;0,BH4,0)</f>
        <v>#VALUE!</v>
      </c>
      <c r="BI10" s="23">
        <v>0</v>
      </c>
      <c r="BJ10" s="23">
        <v>0</v>
      </c>
    </row>
    <row r="11" spans="1:94" ht="13.2" hidden="1" customHeight="1">
      <c r="A11" s="7" t="e">
        <f>SUM(B11:BJ11)</f>
        <v>#VALUE!</v>
      </c>
      <c r="B11" s="7" t="e">
        <f t="shared" ref="B11:AJ11" si="3">IF(B9*C9&lt;=0,-B9/(-B9+C9)*30,0)</f>
        <v>#VALUE!</v>
      </c>
      <c r="C11" s="7" t="e">
        <f t="shared" si="3"/>
        <v>#VALUE!</v>
      </c>
      <c r="D11" s="7" t="e">
        <f t="shared" si="3"/>
        <v>#VALUE!</v>
      </c>
      <c r="E11" s="7" t="e">
        <f t="shared" si="3"/>
        <v>#VALUE!</v>
      </c>
      <c r="F11" s="7" t="e">
        <f t="shared" si="3"/>
        <v>#VALUE!</v>
      </c>
      <c r="G11" s="7" t="e">
        <f t="shared" si="3"/>
        <v>#VALUE!</v>
      </c>
      <c r="H11" s="7" t="e">
        <f t="shared" si="3"/>
        <v>#VALUE!</v>
      </c>
      <c r="I11" s="7" t="e">
        <f t="shared" si="3"/>
        <v>#VALUE!</v>
      </c>
      <c r="J11" s="7" t="e">
        <f t="shared" si="3"/>
        <v>#VALUE!</v>
      </c>
      <c r="K11" s="7" t="e">
        <f t="shared" si="3"/>
        <v>#VALUE!</v>
      </c>
      <c r="L11" s="7" t="e">
        <f t="shared" si="3"/>
        <v>#VALUE!</v>
      </c>
      <c r="M11" s="7" t="e">
        <f t="shared" si="3"/>
        <v>#VALUE!</v>
      </c>
      <c r="N11" s="7" t="e">
        <f t="shared" si="3"/>
        <v>#VALUE!</v>
      </c>
      <c r="O11" s="7" t="e">
        <f t="shared" si="3"/>
        <v>#VALUE!</v>
      </c>
      <c r="P11" s="7" t="e">
        <f t="shared" si="3"/>
        <v>#VALUE!</v>
      </c>
      <c r="Q11" s="7" t="e">
        <f t="shared" si="3"/>
        <v>#VALUE!</v>
      </c>
      <c r="R11" s="7" t="e">
        <f t="shared" si="3"/>
        <v>#VALUE!</v>
      </c>
      <c r="S11" s="7" t="e">
        <f t="shared" si="3"/>
        <v>#VALUE!</v>
      </c>
      <c r="T11" s="7" t="e">
        <f t="shared" si="3"/>
        <v>#VALUE!</v>
      </c>
      <c r="U11" s="7" t="e">
        <f t="shared" si="3"/>
        <v>#VALUE!</v>
      </c>
      <c r="V11" s="7" t="e">
        <f t="shared" si="3"/>
        <v>#VALUE!</v>
      </c>
      <c r="W11" s="7" t="e">
        <f t="shared" si="3"/>
        <v>#VALUE!</v>
      </c>
      <c r="X11" s="7" t="e">
        <f t="shared" si="3"/>
        <v>#VALUE!</v>
      </c>
      <c r="Y11" s="7" t="e">
        <f t="shared" si="3"/>
        <v>#VALUE!</v>
      </c>
      <c r="Z11" s="7" t="e">
        <f t="shared" si="3"/>
        <v>#VALUE!</v>
      </c>
      <c r="AA11" s="7" t="e">
        <f t="shared" si="3"/>
        <v>#VALUE!</v>
      </c>
      <c r="AB11" s="7" t="e">
        <f t="shared" si="3"/>
        <v>#VALUE!</v>
      </c>
      <c r="AC11" s="7" t="e">
        <f t="shared" si="3"/>
        <v>#VALUE!</v>
      </c>
      <c r="AD11" s="7" t="e">
        <f t="shared" si="3"/>
        <v>#VALUE!</v>
      </c>
      <c r="AE11" s="7" t="e">
        <f t="shared" si="3"/>
        <v>#VALUE!</v>
      </c>
      <c r="AF11" s="7" t="e">
        <f t="shared" si="3"/>
        <v>#VALUE!</v>
      </c>
      <c r="AG11" s="7" t="e">
        <f t="shared" si="3"/>
        <v>#VALUE!</v>
      </c>
      <c r="AH11" s="7" t="e">
        <f t="shared" si="3"/>
        <v>#VALUE!</v>
      </c>
      <c r="AI11" s="7" t="e">
        <f t="shared" si="3"/>
        <v>#VALUE!</v>
      </c>
      <c r="AJ11" s="7" t="e">
        <f t="shared" si="3"/>
        <v>#VALUE!</v>
      </c>
      <c r="AK11" s="7" t="e">
        <f>IF(AK9*AL9&lt;0,-AK9/(-AK9+AL9)*30,0)</f>
        <v>#VALUE!</v>
      </c>
      <c r="AL11" s="7" t="e">
        <f t="shared" ref="AL11:BG11" si="4">IF(AL9*AM9&lt;0,-AL9/(-AL9+AM9)*30,0)</f>
        <v>#VALUE!</v>
      </c>
      <c r="AM11" s="7" t="e">
        <f t="shared" si="4"/>
        <v>#VALUE!</v>
      </c>
      <c r="AN11" s="7" t="e">
        <f t="shared" si="4"/>
        <v>#VALUE!</v>
      </c>
      <c r="AO11" s="7" t="e">
        <f t="shared" si="4"/>
        <v>#VALUE!</v>
      </c>
      <c r="AP11" s="7" t="e">
        <f t="shared" si="4"/>
        <v>#VALUE!</v>
      </c>
      <c r="AQ11" s="7" t="e">
        <f t="shared" si="4"/>
        <v>#VALUE!</v>
      </c>
      <c r="AR11" s="7" t="e">
        <f t="shared" si="4"/>
        <v>#VALUE!</v>
      </c>
      <c r="AS11" s="7" t="e">
        <f t="shared" si="4"/>
        <v>#VALUE!</v>
      </c>
      <c r="AT11" s="7" t="e">
        <f t="shared" si="4"/>
        <v>#VALUE!</v>
      </c>
      <c r="AU11" s="7" t="e">
        <f t="shared" si="4"/>
        <v>#VALUE!</v>
      </c>
      <c r="AV11" s="7" t="e">
        <f t="shared" si="4"/>
        <v>#VALUE!</v>
      </c>
      <c r="AW11" s="7" t="e">
        <f t="shared" si="4"/>
        <v>#VALUE!</v>
      </c>
      <c r="AX11" s="7" t="e">
        <f t="shared" si="4"/>
        <v>#VALUE!</v>
      </c>
      <c r="AY11" s="7" t="e">
        <f t="shared" si="4"/>
        <v>#VALUE!</v>
      </c>
      <c r="AZ11" s="7" t="e">
        <f t="shared" si="4"/>
        <v>#VALUE!</v>
      </c>
      <c r="BA11" s="7" t="e">
        <f t="shared" si="4"/>
        <v>#VALUE!</v>
      </c>
      <c r="BB11" s="7" t="e">
        <f t="shared" si="4"/>
        <v>#VALUE!</v>
      </c>
      <c r="BC11" s="7" t="e">
        <f t="shared" si="4"/>
        <v>#VALUE!</v>
      </c>
      <c r="BD11" s="7" t="e">
        <f t="shared" si="4"/>
        <v>#VALUE!</v>
      </c>
      <c r="BE11" s="7" t="e">
        <f t="shared" si="4"/>
        <v>#VALUE!</v>
      </c>
      <c r="BF11" s="7" t="e">
        <f t="shared" si="4"/>
        <v>#VALUE!</v>
      </c>
      <c r="BG11" s="7" t="e">
        <f t="shared" si="4"/>
        <v>#VALUE!</v>
      </c>
      <c r="BH11" s="7" t="e">
        <f>IF(BH9*BI9&lt;0,-BH9/(-BH9+BI9)*30,0)</f>
        <v>#VALUE!</v>
      </c>
      <c r="BI11" s="7">
        <v>0</v>
      </c>
      <c r="BJ11" s="7">
        <v>0</v>
      </c>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t="14.4" hidden="1" thickBot="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hidden="1" customHeigh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Tabela2_15[[#This Row],[Colunas2]]</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410"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19">
    <cfRule type="cellIs" dxfId="167" priority="8" stopIfTrue="1" operator="lessThan">
      <formula>0</formula>
    </cfRule>
    <cfRule type="cellIs" dxfId="166" priority="9" stopIfTrue="1" operator="between">
      <formula>0</formula>
      <formula>-1</formula>
    </cfRule>
  </conditionalFormatting>
  <conditionalFormatting sqref="B5:BI5">
    <cfRule type="cellIs" dxfId="165" priority="7" stopIfTrue="1" operator="equal">
      <formula>0</formula>
    </cfRule>
  </conditionalFormatting>
  <conditionalFormatting sqref="C6:BJ6">
    <cfRule type="cellIs" dxfId="164" priority="6" stopIfTrue="1" operator="equal">
      <formula>0</formula>
    </cfRule>
  </conditionalFormatting>
  <conditionalFormatting sqref="BJ5">
    <cfRule type="cellIs" dxfId="163" priority="5" stopIfTrue="1" operator="equal">
      <formula>0</formula>
    </cfRule>
  </conditionalFormatting>
  <conditionalFormatting sqref="B20:B21">
    <cfRule type="cellIs" dxfId="162" priority="3" stopIfTrue="1" operator="lessThan">
      <formula>0</formula>
    </cfRule>
    <cfRule type="cellIs" dxfId="161" priority="4" stopIfTrue="1" operator="between">
      <formula>0</formula>
      <formula>-1</formula>
    </cfRule>
  </conditionalFormatting>
  <conditionalFormatting sqref="B25">
    <cfRule type="cellIs" dxfId="160" priority="1" stopIfTrue="1" operator="lessThan">
      <formula>0</formula>
    </cfRule>
    <cfRule type="cellIs" dxfId="159" priority="2" stopIfTrue="1" operator="between">
      <formula>0</formula>
      <formula>-1</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148</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-'7. Viabilidade_EXT.'!AD78</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2"/>
      <c r="C6" s="17" t="e">
        <f>'7. Viabilidade_EXT.'!F250</f>
        <v>#VALUE!</v>
      </c>
      <c r="D6" s="17" t="e">
        <f>'7. Viabilidade_EXT.'!G250</f>
        <v>#VALUE!</v>
      </c>
      <c r="E6" s="17" t="e">
        <f>'7. Viabilidade_EXT.'!H250</f>
        <v>#VALUE!</v>
      </c>
      <c r="F6" s="17" t="e">
        <f>'7. Viabilidade_EXT.'!I250</f>
        <v>#VALUE!</v>
      </c>
      <c r="G6" s="17" t="e">
        <f>'7. Viabilidade_EXT.'!J250</f>
        <v>#VALUE!</v>
      </c>
      <c r="H6" s="17" t="e">
        <f>'7. Viabilidade_EXT.'!K250</f>
        <v>#VALUE!</v>
      </c>
      <c r="I6" s="17" t="e">
        <f>'7. Viabilidade_EXT.'!L250</f>
        <v>#VALUE!</v>
      </c>
      <c r="J6" s="17" t="e">
        <f>'7. Viabilidade_EXT.'!M250</f>
        <v>#VALUE!</v>
      </c>
      <c r="K6" s="17" t="e">
        <f>'7. Viabilidade_EXT.'!N250</f>
        <v>#VALUE!</v>
      </c>
      <c r="L6" s="17" t="e">
        <f>'7. Viabilidade_EXT.'!O250</f>
        <v>#VALUE!</v>
      </c>
      <c r="M6" s="17" t="e">
        <f>'7. Viabilidade_EXT.'!P250</f>
        <v>#VALUE!</v>
      </c>
      <c r="N6" s="17" t="e">
        <f>'7. Viabilidade_EXT.'!Q250</f>
        <v>#VALUE!</v>
      </c>
      <c r="O6" s="17" t="e">
        <f>'7. Viabilidade_EXT.'!R250</f>
        <v>#VALUE!</v>
      </c>
      <c r="P6" s="17" t="e">
        <f>'7. Viabilidade_EXT.'!S250</f>
        <v>#VALUE!</v>
      </c>
      <c r="Q6" s="17" t="e">
        <f>'7. Viabilidade_EXT.'!T250</f>
        <v>#VALUE!</v>
      </c>
      <c r="R6" s="17" t="e">
        <f>'7. Viabilidade_EXT.'!U250</f>
        <v>#VALUE!</v>
      </c>
      <c r="S6" s="17" t="e">
        <f>'7. Viabilidade_EXT.'!V250</f>
        <v>#VALUE!</v>
      </c>
      <c r="T6" s="17" t="e">
        <f>'7. Viabilidade_EXT.'!W250</f>
        <v>#VALUE!</v>
      </c>
      <c r="U6" s="17" t="e">
        <f>'7. Viabilidade_EXT.'!X250</f>
        <v>#VALUE!</v>
      </c>
      <c r="V6" s="17" t="e">
        <f>'7. Viabilidade_EXT.'!Y250</f>
        <v>#VALUE!</v>
      </c>
      <c r="W6" s="17" t="e">
        <f>'7. Viabilidade_EXT.'!Z250</f>
        <v>#VALUE!</v>
      </c>
      <c r="X6" s="17" t="e">
        <f>'7. Viabilidade_EXT.'!AA250</f>
        <v>#VALUE!</v>
      </c>
      <c r="Y6" s="17" t="e">
        <f>'7. Viabilidade_EXT.'!AB250</f>
        <v>#VALUE!</v>
      </c>
      <c r="Z6" s="17" t="e">
        <f>'7. Viabilidade_EXT.'!AC250</f>
        <v>#VALUE!</v>
      </c>
      <c r="AA6" s="17" t="e">
        <f>'7. Viabilidade_EXT.'!AD250</f>
        <v>#VALUE!</v>
      </c>
      <c r="AB6" s="17" t="e">
        <f>'7. Viabilidade_EXT.'!AE250</f>
        <v>#VALUE!</v>
      </c>
      <c r="AC6" s="17" t="e">
        <f>'7. Viabilidade_EXT.'!AF250</f>
        <v>#VALUE!</v>
      </c>
      <c r="AD6" s="17" t="e">
        <f>'7. Viabilidade_EXT.'!AG250</f>
        <v>#VALUE!</v>
      </c>
      <c r="AE6" s="17" t="e">
        <f>'7. Viabilidade_EXT.'!AH250</f>
        <v>#VALUE!</v>
      </c>
      <c r="AF6" s="17" t="e">
        <f>'7. Viabilidade_EXT.'!AI250</f>
        <v>#VALUE!</v>
      </c>
      <c r="AG6" s="17" t="e">
        <f>'7. Viabilidade_EXT.'!AJ250</f>
        <v>#VALUE!</v>
      </c>
      <c r="AH6" s="17" t="e">
        <f>'7. Viabilidade_EXT.'!AK250</f>
        <v>#VALUE!</v>
      </c>
      <c r="AI6" s="17" t="e">
        <f>'7. Viabilidade_EXT.'!AL250</f>
        <v>#VALUE!</v>
      </c>
      <c r="AJ6" s="17" t="e">
        <f>'7. Viabilidade_EXT.'!AM250</f>
        <v>#VALUE!</v>
      </c>
      <c r="AK6" s="17" t="e">
        <f>'7. Viabilidade_EXT.'!AN250</f>
        <v>#VALUE!</v>
      </c>
      <c r="AL6" s="17" t="e">
        <f>'7. Viabilidade_EXT.'!AO250</f>
        <v>#VALUE!</v>
      </c>
      <c r="AM6" s="17" t="e">
        <f>'7. Viabilidade_EXT.'!AP250</f>
        <v>#VALUE!</v>
      </c>
      <c r="AN6" s="17" t="e">
        <f>'7. Viabilidade_EXT.'!AQ250</f>
        <v>#VALUE!</v>
      </c>
      <c r="AO6" s="17" t="e">
        <f>'7. Viabilidade_EXT.'!AR250</f>
        <v>#VALUE!</v>
      </c>
      <c r="AP6" s="17" t="e">
        <f>'7. Viabilidade_EXT.'!AS250</f>
        <v>#VALUE!</v>
      </c>
      <c r="AQ6" s="17" t="e">
        <f>'7. Viabilidade_EXT.'!AT250</f>
        <v>#VALUE!</v>
      </c>
      <c r="AR6" s="17" t="e">
        <f>'7. Viabilidade_EXT.'!AU250</f>
        <v>#VALUE!</v>
      </c>
      <c r="AS6" s="17" t="e">
        <f>'7. Viabilidade_EXT.'!AV250</f>
        <v>#VALUE!</v>
      </c>
      <c r="AT6" s="17" t="e">
        <f>'7. Viabilidade_EXT.'!AW250</f>
        <v>#VALUE!</v>
      </c>
      <c r="AU6" s="17" t="e">
        <f>'7. Viabilidade_EXT.'!AX250</f>
        <v>#VALUE!</v>
      </c>
      <c r="AV6" s="17" t="e">
        <f>'7. Viabilidade_EXT.'!AY250</f>
        <v>#VALUE!</v>
      </c>
      <c r="AW6" s="17" t="e">
        <f>'7. Viabilidade_EXT.'!AZ250</f>
        <v>#VALUE!</v>
      </c>
      <c r="AX6" s="17" t="e">
        <f>'7. Viabilidade_EXT.'!BA250</f>
        <v>#VALUE!</v>
      </c>
      <c r="AY6" s="17" t="e">
        <f>'7. Viabilidade_EXT.'!BB250</f>
        <v>#VALUE!</v>
      </c>
      <c r="AZ6" s="17" t="e">
        <f>'7. Viabilidade_EXT.'!BC250</f>
        <v>#VALUE!</v>
      </c>
      <c r="BA6" s="17" t="e">
        <f>'7. Viabilidade_EXT.'!BD250</f>
        <v>#VALUE!</v>
      </c>
      <c r="BB6" s="17" t="e">
        <f>'7. Viabilidade_EXT.'!BE250</f>
        <v>#VALUE!</v>
      </c>
      <c r="BC6" s="17" t="e">
        <f>'7. Viabilidade_EXT.'!BF250</f>
        <v>#VALUE!</v>
      </c>
      <c r="BD6" s="17" t="e">
        <f>'7. Viabilidade_EXT.'!BG250</f>
        <v>#VALUE!</v>
      </c>
      <c r="BE6" s="17" t="e">
        <f>'7. Viabilidade_EXT.'!BH250</f>
        <v>#VALUE!</v>
      </c>
      <c r="BF6" s="17" t="e">
        <f>'7. Viabilidade_EXT.'!BI250</f>
        <v>#VALUE!</v>
      </c>
      <c r="BG6" s="17" t="e">
        <f>'7. Viabilidade_EXT.'!BJ250</f>
        <v>#VALUE!</v>
      </c>
      <c r="BH6" s="17" t="e">
        <f>'7. Viabilidade_EXT.'!BK250</f>
        <v>#VALUE!</v>
      </c>
      <c r="BI6" s="17" t="e">
        <f>'7. Viabilidade_EXT.'!BL250</f>
        <v>#VALUE!</v>
      </c>
      <c r="BJ6" s="17" t="e">
        <f>'7. Viabilidade_EXT.'!BM250</f>
        <v>#VALUE!</v>
      </c>
    </row>
    <row r="7" spans="1:94">
      <c r="A7" s="2" t="s">
        <v>74</v>
      </c>
      <c r="B7" s="22"/>
      <c r="C7" s="5">
        <f>'7. Viabilidade_EXT.'!F254</f>
        <v>0</v>
      </c>
      <c r="D7" s="5" t="e">
        <f>'7. Viabilidade_EXT.'!G254</f>
        <v>#VALUE!</v>
      </c>
      <c r="E7" s="5" t="e">
        <f>'7. Viabilidade_EXT.'!H254</f>
        <v>#VALUE!</v>
      </c>
      <c r="F7" s="5" t="e">
        <f>'7. Viabilidade_EXT.'!I254</f>
        <v>#VALUE!</v>
      </c>
      <c r="G7" s="5" t="e">
        <f>'7. Viabilidade_EXT.'!J254</f>
        <v>#VALUE!</v>
      </c>
      <c r="H7" s="5" t="e">
        <f>'7. Viabilidade_EXT.'!K254</f>
        <v>#VALUE!</v>
      </c>
      <c r="I7" s="5" t="e">
        <f>'7. Viabilidade_EXT.'!L254</f>
        <v>#VALUE!</v>
      </c>
      <c r="J7" s="5" t="e">
        <f>'7. Viabilidade_EXT.'!M254</f>
        <v>#VALUE!</v>
      </c>
      <c r="K7" s="5" t="e">
        <f>'7. Viabilidade_EXT.'!N254</f>
        <v>#VALUE!</v>
      </c>
      <c r="L7" s="5" t="e">
        <f>'7. Viabilidade_EXT.'!O254</f>
        <v>#VALUE!</v>
      </c>
      <c r="M7" s="5" t="e">
        <f>'7. Viabilidade_EXT.'!P254</f>
        <v>#VALUE!</v>
      </c>
      <c r="N7" s="5" t="e">
        <f>'7. Viabilidade_EXT.'!Q254</f>
        <v>#VALUE!</v>
      </c>
      <c r="O7" s="5" t="e">
        <f>'7. Viabilidade_EXT.'!R254</f>
        <v>#VALUE!</v>
      </c>
      <c r="P7" s="5" t="e">
        <f>'7. Viabilidade_EXT.'!S254</f>
        <v>#VALUE!</v>
      </c>
      <c r="Q7" s="5" t="e">
        <f>'7. Viabilidade_EXT.'!T254</f>
        <v>#VALUE!</v>
      </c>
      <c r="R7" s="5" t="e">
        <f>'7. Viabilidade_EXT.'!U254</f>
        <v>#VALUE!</v>
      </c>
      <c r="S7" s="5" t="e">
        <f>'7. Viabilidade_EXT.'!V254</f>
        <v>#VALUE!</v>
      </c>
      <c r="T7" s="5" t="e">
        <f>'7. Viabilidade_EXT.'!W254</f>
        <v>#VALUE!</v>
      </c>
      <c r="U7" s="5" t="e">
        <f>'7. Viabilidade_EXT.'!X254</f>
        <v>#VALUE!</v>
      </c>
      <c r="V7" s="5" t="e">
        <f>'7. Viabilidade_EXT.'!Y254</f>
        <v>#VALUE!</v>
      </c>
      <c r="W7" s="5" t="e">
        <f>'7. Viabilidade_EXT.'!Z254</f>
        <v>#VALUE!</v>
      </c>
      <c r="X7" s="5" t="e">
        <f>'7. Viabilidade_EXT.'!AA254</f>
        <v>#VALUE!</v>
      </c>
      <c r="Y7" s="5" t="e">
        <f>'7. Viabilidade_EXT.'!AB254</f>
        <v>#VALUE!</v>
      </c>
      <c r="Z7" s="5" t="e">
        <f>'7. Viabilidade_EXT.'!AC254</f>
        <v>#VALUE!</v>
      </c>
      <c r="AA7" s="5" t="e">
        <f>'7. Viabilidade_EXT.'!AD254</f>
        <v>#VALUE!</v>
      </c>
      <c r="AB7" s="5" t="e">
        <f>'7. Viabilidade_EXT.'!AE254</f>
        <v>#VALUE!</v>
      </c>
      <c r="AC7" s="5" t="e">
        <f>'7. Viabilidade_EXT.'!AF254</f>
        <v>#VALUE!</v>
      </c>
      <c r="AD7" s="5" t="e">
        <f>'7. Viabilidade_EXT.'!AG254</f>
        <v>#VALUE!</v>
      </c>
      <c r="AE7" s="5" t="e">
        <f>'7. Viabilidade_EXT.'!AH254</f>
        <v>#VALUE!</v>
      </c>
      <c r="AF7" s="5" t="e">
        <f>'7. Viabilidade_EXT.'!AI254</f>
        <v>#VALUE!</v>
      </c>
      <c r="AG7" s="5" t="e">
        <f>'7. Viabilidade_EXT.'!AJ254</f>
        <v>#VALUE!</v>
      </c>
      <c r="AH7" s="5" t="e">
        <f>'7. Viabilidade_EXT.'!AK254</f>
        <v>#VALUE!</v>
      </c>
      <c r="AI7" s="5" t="e">
        <f>'7. Viabilidade_EXT.'!AL254</f>
        <v>#VALUE!</v>
      </c>
      <c r="AJ7" s="5" t="e">
        <f>'7. Viabilidade_EXT.'!AM254</f>
        <v>#VALUE!</v>
      </c>
      <c r="AK7" s="5" t="e">
        <f>'7. Viabilidade_EXT.'!AN254</f>
        <v>#VALUE!</v>
      </c>
      <c r="AL7" s="5" t="e">
        <f>'7. Viabilidade_EXT.'!AO254</f>
        <v>#VALUE!</v>
      </c>
      <c r="AM7" s="5" t="e">
        <f>'7. Viabilidade_EXT.'!AP254</f>
        <v>#VALUE!</v>
      </c>
      <c r="AN7" s="5" t="e">
        <f>'7. Viabilidade_EXT.'!AQ254</f>
        <v>#VALUE!</v>
      </c>
      <c r="AO7" s="5" t="e">
        <f>'7. Viabilidade_EXT.'!AR254</f>
        <v>#VALUE!</v>
      </c>
      <c r="AP7" s="5" t="e">
        <f>'7. Viabilidade_EXT.'!AS254</f>
        <v>#VALUE!</v>
      </c>
      <c r="AQ7" s="5" t="e">
        <f>'7. Viabilidade_EXT.'!AT254</f>
        <v>#VALUE!</v>
      </c>
      <c r="AR7" s="5" t="e">
        <f>'7. Viabilidade_EXT.'!AU254</f>
        <v>#VALUE!</v>
      </c>
      <c r="AS7" s="5" t="e">
        <f>'7. Viabilidade_EXT.'!AV254</f>
        <v>#VALUE!</v>
      </c>
      <c r="AT7" s="5" t="e">
        <f>'7. Viabilidade_EXT.'!AW254</f>
        <v>#VALUE!</v>
      </c>
      <c r="AU7" s="5" t="e">
        <f>'7. Viabilidade_EXT.'!AX254</f>
        <v>#VALUE!</v>
      </c>
      <c r="AV7" s="5" t="e">
        <f>'7. Viabilidade_EXT.'!AY254</f>
        <v>#VALUE!</v>
      </c>
      <c r="AW7" s="5" t="e">
        <f>'7. Viabilidade_EXT.'!AZ254</f>
        <v>#VALUE!</v>
      </c>
      <c r="AX7" s="5" t="e">
        <f>'7. Viabilidade_EXT.'!BA254</f>
        <v>#VALUE!</v>
      </c>
      <c r="AY7" s="5" t="e">
        <f>'7. Viabilidade_EXT.'!BB254</f>
        <v>#VALUE!</v>
      </c>
      <c r="AZ7" s="5" t="e">
        <f>'7. Viabilidade_EXT.'!BC254</f>
        <v>#VALUE!</v>
      </c>
      <c r="BA7" s="5" t="e">
        <f>'7. Viabilidade_EXT.'!BD254</f>
        <v>#VALUE!</v>
      </c>
      <c r="BB7" s="5" t="e">
        <f>'7. Viabilidade_EXT.'!BE254</f>
        <v>#VALUE!</v>
      </c>
      <c r="BC7" s="5" t="e">
        <f>'7. Viabilidade_EXT.'!BF254</f>
        <v>#VALUE!</v>
      </c>
      <c r="BD7" s="5" t="e">
        <f>'7. Viabilidade_EXT.'!BG254</f>
        <v>#VALUE!</v>
      </c>
      <c r="BE7" s="5" t="e">
        <f>'7. Viabilidade_EXT.'!BH254</f>
        <v>#VALUE!</v>
      </c>
      <c r="BF7" s="5" t="e">
        <f>'7. Viabilidade_EXT.'!BI254</f>
        <v>#VALUE!</v>
      </c>
      <c r="BG7" s="5" t="e">
        <f>'7. Viabilidade_EXT.'!BJ254</f>
        <v>#VALUE!</v>
      </c>
      <c r="BH7" s="5" t="e">
        <f>'7. Viabilidade_EXT.'!BK254</f>
        <v>#VALUE!</v>
      </c>
      <c r="BI7" s="5" t="e">
        <f>'7. Viabilidade_EXT.'!BL254</f>
        <v>#VALUE!</v>
      </c>
      <c r="BJ7" s="5" t="e">
        <f>'7. Viabilidade_EXT.'!BM254</f>
        <v>#VALUE!</v>
      </c>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21.6" customHeigh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row>
    <row r="10" spans="1:94" hidden="1">
      <c r="A10" s="6" t="e">
        <f>SUM(B10:BJ10)</f>
        <v>#VALUE!</v>
      </c>
      <c r="B10" s="23" t="e">
        <f t="shared" ref="B10:BG10" si="2">IF(B11&gt;0,B4,0)</f>
        <v>#VALUE!</v>
      </c>
      <c r="C10" s="23" t="e">
        <f t="shared" si="2"/>
        <v>#VALUE!</v>
      </c>
      <c r="D10" s="23" t="e">
        <f t="shared" si="2"/>
        <v>#VALUE!</v>
      </c>
      <c r="E10" s="23" t="e">
        <f t="shared" si="2"/>
        <v>#VALUE!</v>
      </c>
      <c r="F10" s="23" t="e">
        <f>IF(F11&gt;0,F4,0)</f>
        <v>#VALUE!</v>
      </c>
      <c r="G10" s="23" t="e">
        <f t="shared" si="2"/>
        <v>#VALUE!</v>
      </c>
      <c r="H10" s="23" t="e">
        <f t="shared" si="2"/>
        <v>#VALUE!</v>
      </c>
      <c r="I10" s="23" t="e">
        <f t="shared" si="2"/>
        <v>#VALUE!</v>
      </c>
      <c r="J10" s="23" t="e">
        <f t="shared" si="2"/>
        <v>#VALUE!</v>
      </c>
      <c r="K10" s="23" t="e">
        <f t="shared" si="2"/>
        <v>#VALUE!</v>
      </c>
      <c r="L10" s="23" t="e">
        <f t="shared" si="2"/>
        <v>#VALUE!</v>
      </c>
      <c r="M10" s="23" t="e">
        <f t="shared" si="2"/>
        <v>#VALUE!</v>
      </c>
      <c r="N10" s="23" t="e">
        <f t="shared" si="2"/>
        <v>#VALUE!</v>
      </c>
      <c r="O10" s="23" t="e">
        <f t="shared" si="2"/>
        <v>#VALUE!</v>
      </c>
      <c r="P10" s="23" t="e">
        <f t="shared" si="2"/>
        <v>#VALUE!</v>
      </c>
      <c r="Q10" s="23" t="e">
        <f t="shared" si="2"/>
        <v>#VALUE!</v>
      </c>
      <c r="R10" s="23" t="e">
        <f t="shared" si="2"/>
        <v>#VALUE!</v>
      </c>
      <c r="S10" s="23" t="e">
        <f t="shared" si="2"/>
        <v>#VALUE!</v>
      </c>
      <c r="T10" s="23" t="e">
        <f t="shared" si="2"/>
        <v>#VALUE!</v>
      </c>
      <c r="U10" s="23" t="e">
        <f t="shared" si="2"/>
        <v>#VALUE!</v>
      </c>
      <c r="V10" s="23" t="e">
        <f t="shared" si="2"/>
        <v>#VALUE!</v>
      </c>
      <c r="W10" s="23" t="e">
        <f t="shared" si="2"/>
        <v>#VALUE!</v>
      </c>
      <c r="X10" s="23" t="e">
        <f t="shared" si="2"/>
        <v>#VALUE!</v>
      </c>
      <c r="Y10" s="23" t="e">
        <f t="shared" si="2"/>
        <v>#VALUE!</v>
      </c>
      <c r="Z10" s="23" t="e">
        <f t="shared" si="2"/>
        <v>#VALUE!</v>
      </c>
      <c r="AA10" s="23" t="e">
        <f t="shared" si="2"/>
        <v>#VALUE!</v>
      </c>
      <c r="AB10" s="23" t="e">
        <f t="shared" si="2"/>
        <v>#VALUE!</v>
      </c>
      <c r="AC10" s="23" t="e">
        <f t="shared" si="2"/>
        <v>#VALUE!</v>
      </c>
      <c r="AD10" s="23" t="e">
        <f t="shared" si="2"/>
        <v>#VALUE!</v>
      </c>
      <c r="AE10" s="23" t="e">
        <f t="shared" si="2"/>
        <v>#VALUE!</v>
      </c>
      <c r="AF10" s="23" t="e">
        <f t="shared" si="2"/>
        <v>#VALUE!</v>
      </c>
      <c r="AG10" s="23" t="e">
        <f t="shared" si="2"/>
        <v>#VALUE!</v>
      </c>
      <c r="AH10" s="23" t="e">
        <f t="shared" si="2"/>
        <v>#VALUE!</v>
      </c>
      <c r="AI10" s="23" t="e">
        <f t="shared" si="2"/>
        <v>#VALUE!</v>
      </c>
      <c r="AJ10" s="23" t="e">
        <f t="shared" si="2"/>
        <v>#VALUE!</v>
      </c>
      <c r="AK10" s="23" t="e">
        <f t="shared" si="2"/>
        <v>#VALUE!</v>
      </c>
      <c r="AL10" s="23" t="e">
        <f t="shared" si="2"/>
        <v>#VALUE!</v>
      </c>
      <c r="AM10" s="23" t="e">
        <f t="shared" si="2"/>
        <v>#VALUE!</v>
      </c>
      <c r="AN10" s="23" t="e">
        <f t="shared" si="2"/>
        <v>#VALUE!</v>
      </c>
      <c r="AO10" s="23" t="e">
        <f t="shared" si="2"/>
        <v>#VALUE!</v>
      </c>
      <c r="AP10" s="23" t="e">
        <f t="shared" si="2"/>
        <v>#VALUE!</v>
      </c>
      <c r="AQ10" s="23" t="e">
        <f t="shared" si="2"/>
        <v>#VALUE!</v>
      </c>
      <c r="AR10" s="23" t="e">
        <f t="shared" si="2"/>
        <v>#VALUE!</v>
      </c>
      <c r="AS10" s="23" t="e">
        <f t="shared" si="2"/>
        <v>#VALUE!</v>
      </c>
      <c r="AT10" s="23" t="e">
        <f t="shared" si="2"/>
        <v>#VALUE!</v>
      </c>
      <c r="AU10" s="23" t="e">
        <f t="shared" si="2"/>
        <v>#VALUE!</v>
      </c>
      <c r="AV10" s="23" t="e">
        <f t="shared" si="2"/>
        <v>#VALUE!</v>
      </c>
      <c r="AW10" s="23" t="e">
        <f t="shared" si="2"/>
        <v>#VALUE!</v>
      </c>
      <c r="AX10" s="23" t="e">
        <f t="shared" si="2"/>
        <v>#VALUE!</v>
      </c>
      <c r="AY10" s="23" t="e">
        <f t="shared" si="2"/>
        <v>#VALUE!</v>
      </c>
      <c r="AZ10" s="23" t="e">
        <f t="shared" si="2"/>
        <v>#VALUE!</v>
      </c>
      <c r="BA10" s="23" t="e">
        <f t="shared" si="2"/>
        <v>#VALUE!</v>
      </c>
      <c r="BB10" s="23" t="e">
        <f t="shared" si="2"/>
        <v>#VALUE!</v>
      </c>
      <c r="BC10" s="23" t="e">
        <f t="shared" si="2"/>
        <v>#VALUE!</v>
      </c>
      <c r="BD10" s="23" t="e">
        <f t="shared" si="2"/>
        <v>#VALUE!</v>
      </c>
      <c r="BE10" s="23" t="e">
        <f t="shared" si="2"/>
        <v>#VALUE!</v>
      </c>
      <c r="BF10" s="23" t="e">
        <f t="shared" si="2"/>
        <v>#VALUE!</v>
      </c>
      <c r="BG10" s="23" t="e">
        <f t="shared" si="2"/>
        <v>#VALUE!</v>
      </c>
      <c r="BH10" s="23" t="e">
        <f>IF(BH11&gt;0,BH4,0)</f>
        <v>#VALUE!</v>
      </c>
      <c r="BI10" s="23">
        <v>0</v>
      </c>
      <c r="BJ10" s="23">
        <v>0</v>
      </c>
    </row>
    <row r="11" spans="1:94" ht="13.2" hidden="1" customHeight="1">
      <c r="A11" s="7" t="e">
        <f>SUM(B11:BJ11)</f>
        <v>#VALUE!</v>
      </c>
      <c r="B11" s="7" t="e">
        <f t="shared" ref="B11:AJ11" si="3">IF(B9*C9&lt;=0,-B9/(-B9+C9)*30,0)</f>
        <v>#VALUE!</v>
      </c>
      <c r="C11" s="7" t="e">
        <f t="shared" si="3"/>
        <v>#VALUE!</v>
      </c>
      <c r="D11" s="7" t="e">
        <f t="shared" si="3"/>
        <v>#VALUE!</v>
      </c>
      <c r="E11" s="7" t="e">
        <f t="shared" si="3"/>
        <v>#VALUE!</v>
      </c>
      <c r="F11" s="7" t="e">
        <f t="shared" si="3"/>
        <v>#VALUE!</v>
      </c>
      <c r="G11" s="7" t="e">
        <f t="shared" si="3"/>
        <v>#VALUE!</v>
      </c>
      <c r="H11" s="7" t="e">
        <f t="shared" si="3"/>
        <v>#VALUE!</v>
      </c>
      <c r="I11" s="7" t="e">
        <f t="shared" si="3"/>
        <v>#VALUE!</v>
      </c>
      <c r="J11" s="7" t="e">
        <f t="shared" si="3"/>
        <v>#VALUE!</v>
      </c>
      <c r="K11" s="7" t="e">
        <f t="shared" si="3"/>
        <v>#VALUE!</v>
      </c>
      <c r="L11" s="7" t="e">
        <f t="shared" si="3"/>
        <v>#VALUE!</v>
      </c>
      <c r="M11" s="7" t="e">
        <f t="shared" si="3"/>
        <v>#VALUE!</v>
      </c>
      <c r="N11" s="7" t="e">
        <f t="shared" si="3"/>
        <v>#VALUE!</v>
      </c>
      <c r="O11" s="7" t="e">
        <f t="shared" si="3"/>
        <v>#VALUE!</v>
      </c>
      <c r="P11" s="7" t="e">
        <f t="shared" si="3"/>
        <v>#VALUE!</v>
      </c>
      <c r="Q11" s="7" t="e">
        <f t="shared" si="3"/>
        <v>#VALUE!</v>
      </c>
      <c r="R11" s="7" t="e">
        <f t="shared" si="3"/>
        <v>#VALUE!</v>
      </c>
      <c r="S11" s="7" t="e">
        <f t="shared" si="3"/>
        <v>#VALUE!</v>
      </c>
      <c r="T11" s="7" t="e">
        <f t="shared" si="3"/>
        <v>#VALUE!</v>
      </c>
      <c r="U11" s="7" t="e">
        <f t="shared" si="3"/>
        <v>#VALUE!</v>
      </c>
      <c r="V11" s="7" t="e">
        <f t="shared" si="3"/>
        <v>#VALUE!</v>
      </c>
      <c r="W11" s="7" t="e">
        <f t="shared" si="3"/>
        <v>#VALUE!</v>
      </c>
      <c r="X11" s="7" t="e">
        <f t="shared" si="3"/>
        <v>#VALUE!</v>
      </c>
      <c r="Y11" s="7" t="e">
        <f t="shared" si="3"/>
        <v>#VALUE!</v>
      </c>
      <c r="Z11" s="7" t="e">
        <f t="shared" si="3"/>
        <v>#VALUE!</v>
      </c>
      <c r="AA11" s="7" t="e">
        <f t="shared" si="3"/>
        <v>#VALUE!</v>
      </c>
      <c r="AB11" s="7" t="e">
        <f t="shared" si="3"/>
        <v>#VALUE!</v>
      </c>
      <c r="AC11" s="7" t="e">
        <f t="shared" si="3"/>
        <v>#VALUE!</v>
      </c>
      <c r="AD11" s="7" t="e">
        <f t="shared" si="3"/>
        <v>#VALUE!</v>
      </c>
      <c r="AE11" s="7" t="e">
        <f t="shared" si="3"/>
        <v>#VALUE!</v>
      </c>
      <c r="AF11" s="7" t="e">
        <f t="shared" si="3"/>
        <v>#VALUE!</v>
      </c>
      <c r="AG11" s="7" t="e">
        <f t="shared" si="3"/>
        <v>#VALUE!</v>
      </c>
      <c r="AH11" s="7" t="e">
        <f t="shared" si="3"/>
        <v>#VALUE!</v>
      </c>
      <c r="AI11" s="7" t="e">
        <f t="shared" si="3"/>
        <v>#VALUE!</v>
      </c>
      <c r="AJ11" s="7" t="e">
        <f t="shared" si="3"/>
        <v>#VALUE!</v>
      </c>
      <c r="AK11" s="7" t="e">
        <f>IF(AK9*AL9&lt;0,-AK9/(-AK9+AL9)*30,0)</f>
        <v>#VALUE!</v>
      </c>
      <c r="AL11" s="7" t="e">
        <f t="shared" ref="AL11:BG11" si="4">IF(AL9*AM9&lt;0,-AL9/(-AL9+AM9)*30,0)</f>
        <v>#VALUE!</v>
      </c>
      <c r="AM11" s="7" t="e">
        <f t="shared" si="4"/>
        <v>#VALUE!</v>
      </c>
      <c r="AN11" s="7" t="e">
        <f t="shared" si="4"/>
        <v>#VALUE!</v>
      </c>
      <c r="AO11" s="7" t="e">
        <f t="shared" si="4"/>
        <v>#VALUE!</v>
      </c>
      <c r="AP11" s="7" t="e">
        <f t="shared" si="4"/>
        <v>#VALUE!</v>
      </c>
      <c r="AQ11" s="7" t="e">
        <f t="shared" si="4"/>
        <v>#VALUE!</v>
      </c>
      <c r="AR11" s="7" t="e">
        <f t="shared" si="4"/>
        <v>#VALUE!</v>
      </c>
      <c r="AS11" s="7" t="e">
        <f t="shared" si="4"/>
        <v>#VALUE!</v>
      </c>
      <c r="AT11" s="7" t="e">
        <f t="shared" si="4"/>
        <v>#VALUE!</v>
      </c>
      <c r="AU11" s="7" t="e">
        <f t="shared" si="4"/>
        <v>#VALUE!</v>
      </c>
      <c r="AV11" s="7" t="e">
        <f t="shared" si="4"/>
        <v>#VALUE!</v>
      </c>
      <c r="AW11" s="7" t="e">
        <f t="shared" si="4"/>
        <v>#VALUE!</v>
      </c>
      <c r="AX11" s="7" t="e">
        <f t="shared" si="4"/>
        <v>#VALUE!</v>
      </c>
      <c r="AY11" s="7" t="e">
        <f t="shared" si="4"/>
        <v>#VALUE!</v>
      </c>
      <c r="AZ11" s="7" t="e">
        <f t="shared" si="4"/>
        <v>#VALUE!</v>
      </c>
      <c r="BA11" s="7" t="e">
        <f t="shared" si="4"/>
        <v>#VALUE!</v>
      </c>
      <c r="BB11" s="7" t="e">
        <f t="shared" si="4"/>
        <v>#VALUE!</v>
      </c>
      <c r="BC11" s="7" t="e">
        <f t="shared" si="4"/>
        <v>#VALUE!</v>
      </c>
      <c r="BD11" s="7" t="e">
        <f t="shared" si="4"/>
        <v>#VALUE!</v>
      </c>
      <c r="BE11" s="7" t="e">
        <f t="shared" si="4"/>
        <v>#VALUE!</v>
      </c>
      <c r="BF11" s="7" t="e">
        <f t="shared" si="4"/>
        <v>#VALUE!</v>
      </c>
      <c r="BG11" s="7" t="e">
        <f t="shared" si="4"/>
        <v>#VALUE!</v>
      </c>
      <c r="BH11" s="7" t="e">
        <f>IF(BH9*BI9&lt;0,-BH9/(-BH9+BI9)*30,0)</f>
        <v>#VALUE!</v>
      </c>
      <c r="BI11" s="7">
        <v>0</v>
      </c>
      <c r="BJ11" s="7">
        <v>0</v>
      </c>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idden="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customHeight="1" thickBo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Tabela2_1511[[#This Row],[Colunas2]]</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410"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19">
    <cfRule type="cellIs" dxfId="111" priority="8" stopIfTrue="1" operator="lessThan">
      <formula>0</formula>
    </cfRule>
    <cfRule type="cellIs" dxfId="110" priority="9" stopIfTrue="1" operator="between">
      <formula>0</formula>
      <formula>-1</formula>
    </cfRule>
  </conditionalFormatting>
  <conditionalFormatting sqref="B5:BI5">
    <cfRule type="cellIs" dxfId="109" priority="7" stopIfTrue="1" operator="equal">
      <formula>0</formula>
    </cfRule>
  </conditionalFormatting>
  <conditionalFormatting sqref="C6:BJ6">
    <cfRule type="cellIs" dxfId="108" priority="6" stopIfTrue="1" operator="equal">
      <formula>0</formula>
    </cfRule>
  </conditionalFormatting>
  <conditionalFormatting sqref="BJ5">
    <cfRule type="cellIs" dxfId="107" priority="5" stopIfTrue="1" operator="equal">
      <formula>0</formula>
    </cfRule>
  </conditionalFormatting>
  <conditionalFormatting sqref="B20:B21">
    <cfRule type="cellIs" dxfId="106" priority="3" stopIfTrue="1" operator="lessThan">
      <formula>0</formula>
    </cfRule>
    <cfRule type="cellIs" dxfId="105" priority="4" stopIfTrue="1" operator="between">
      <formula>0</formula>
      <formula>-1</formula>
    </cfRule>
  </conditionalFormatting>
  <conditionalFormatting sqref="B25">
    <cfRule type="cellIs" dxfId="104" priority="1" stopIfTrue="1" operator="lessThan">
      <formula>0</formula>
    </cfRule>
    <cfRule type="cellIs" dxfId="103" priority="2" stopIfTrue="1" operator="between">
      <formula>0</formula>
      <formula>-1</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dimension ref="A1:CP601"/>
  <sheetViews>
    <sheetView workbookViewId="0">
      <selection activeCell="H2" sqref="H2:S2"/>
    </sheetView>
  </sheetViews>
  <sheetFormatPr defaultColWidth="9.109375" defaultRowHeight="13.8"/>
  <cols>
    <col min="1" max="1" width="44.88671875" style="1" customWidth="1"/>
    <col min="2" max="2" width="17.6640625" style="1" bestFit="1" customWidth="1"/>
    <col min="3" max="3" width="15.44140625" style="1" customWidth="1"/>
    <col min="4" max="62" width="11.6640625" style="1" customWidth="1"/>
    <col min="63" max="94" width="9.109375" style="15"/>
    <col min="95" max="16384" width="9.109375" style="1"/>
  </cols>
  <sheetData>
    <row r="1" spans="1:94" s="10" customFormat="1" ht="23.4" customHeight="1">
      <c r="A1" s="2096" t="s">
        <v>149</v>
      </c>
      <c r="B1" s="2097"/>
      <c r="C1" s="2097"/>
      <c r="D1" s="2097"/>
      <c r="E1" s="2097"/>
      <c r="F1" s="2097"/>
      <c r="G1" s="2097"/>
      <c r="H1" s="2097"/>
      <c r="I1" s="30"/>
      <c r="J1" s="30"/>
      <c r="K1" s="30"/>
      <c r="L1" s="30"/>
      <c r="M1" s="31"/>
      <c r="N1" s="9"/>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s="10" customFormat="1" ht="16.8" customHeight="1" thickBot="1">
      <c r="A2" s="2098"/>
      <c r="B2" s="2099"/>
      <c r="C2" s="2099"/>
      <c r="D2" s="2099"/>
      <c r="E2" s="2099"/>
      <c r="F2" s="2099"/>
      <c r="G2" s="2099"/>
      <c r="H2" s="2099"/>
      <c r="I2" s="32"/>
      <c r="J2" s="32"/>
      <c r="K2" s="32"/>
      <c r="L2" s="32"/>
      <c r="M2" s="33"/>
      <c r="N2" s="9"/>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9" customFormat="1">
      <c r="A4" s="41" t="s">
        <v>43</v>
      </c>
      <c r="B4" s="34"/>
      <c r="C4" s="35">
        <v>1</v>
      </c>
      <c r="D4" s="35">
        <v>2</v>
      </c>
      <c r="E4" s="35">
        <v>3</v>
      </c>
      <c r="F4" s="35">
        <v>4</v>
      </c>
      <c r="G4" s="35">
        <v>5</v>
      </c>
      <c r="H4" s="35">
        <v>6</v>
      </c>
      <c r="I4" s="35">
        <v>7</v>
      </c>
      <c r="J4" s="35">
        <v>8</v>
      </c>
      <c r="K4" s="35">
        <v>9</v>
      </c>
      <c r="L4" s="35">
        <v>10</v>
      </c>
      <c r="M4" s="35">
        <v>11</v>
      </c>
      <c r="N4" s="35">
        <v>12</v>
      </c>
      <c r="O4" s="35">
        <v>13</v>
      </c>
      <c r="P4" s="35">
        <v>14</v>
      </c>
      <c r="Q4" s="35">
        <v>15</v>
      </c>
      <c r="R4" s="35">
        <v>16</v>
      </c>
      <c r="S4" s="35">
        <v>17</v>
      </c>
      <c r="T4" s="35">
        <v>18</v>
      </c>
      <c r="U4" s="35">
        <v>19</v>
      </c>
      <c r="V4" s="35">
        <v>20</v>
      </c>
      <c r="W4" s="35">
        <v>21</v>
      </c>
      <c r="X4" s="35">
        <v>22</v>
      </c>
      <c r="Y4" s="35">
        <v>23</v>
      </c>
      <c r="Z4" s="35">
        <v>24</v>
      </c>
      <c r="AA4" s="35">
        <v>25</v>
      </c>
      <c r="AB4" s="35">
        <v>26</v>
      </c>
      <c r="AC4" s="35">
        <v>27</v>
      </c>
      <c r="AD4" s="35">
        <v>28</v>
      </c>
      <c r="AE4" s="35">
        <v>29</v>
      </c>
      <c r="AF4" s="35">
        <v>30</v>
      </c>
      <c r="AG4" s="35">
        <v>31</v>
      </c>
      <c r="AH4" s="35">
        <v>32</v>
      </c>
      <c r="AI4" s="35">
        <v>33</v>
      </c>
      <c r="AJ4" s="35">
        <v>34</v>
      </c>
      <c r="AK4" s="35">
        <v>35</v>
      </c>
      <c r="AL4" s="35">
        <v>36</v>
      </c>
      <c r="AM4" s="35">
        <v>37</v>
      </c>
      <c r="AN4" s="35">
        <v>38</v>
      </c>
      <c r="AO4" s="35">
        <v>39</v>
      </c>
      <c r="AP4" s="35">
        <v>40</v>
      </c>
      <c r="AQ4" s="35">
        <v>41</v>
      </c>
      <c r="AR4" s="35">
        <v>42</v>
      </c>
      <c r="AS4" s="35">
        <v>43</v>
      </c>
      <c r="AT4" s="35">
        <v>44</v>
      </c>
      <c r="AU4" s="35">
        <v>45</v>
      </c>
      <c r="AV4" s="35">
        <v>46</v>
      </c>
      <c r="AW4" s="35">
        <v>47</v>
      </c>
      <c r="AX4" s="35">
        <v>48</v>
      </c>
      <c r="AY4" s="35">
        <v>49</v>
      </c>
      <c r="AZ4" s="35">
        <v>50</v>
      </c>
      <c r="BA4" s="35">
        <v>51</v>
      </c>
      <c r="BB4" s="35">
        <v>52</v>
      </c>
      <c r="BC4" s="35">
        <v>53</v>
      </c>
      <c r="BD4" s="35">
        <v>54</v>
      </c>
      <c r="BE4" s="35">
        <v>55</v>
      </c>
      <c r="BF4" s="35">
        <v>56</v>
      </c>
      <c r="BG4" s="35">
        <v>57</v>
      </c>
      <c r="BH4" s="35">
        <v>58</v>
      </c>
      <c r="BI4" s="35">
        <v>59</v>
      </c>
      <c r="BJ4" s="35">
        <v>60</v>
      </c>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row>
    <row r="5" spans="1:94">
      <c r="A5" s="2" t="s">
        <v>71</v>
      </c>
      <c r="B5" s="3">
        <f>-'7. Viabilidade_EXT.'!AF78</f>
        <v>0</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2"/>
      <c r="C6" s="17" t="e">
        <f>'7. Viabilidade_EXT.'!F250</f>
        <v>#VALUE!</v>
      </c>
      <c r="D6" s="17" t="e">
        <f>'7. Viabilidade_EXT.'!G250</f>
        <v>#VALUE!</v>
      </c>
      <c r="E6" s="17" t="e">
        <f>'7. Viabilidade_EXT.'!H250</f>
        <v>#VALUE!</v>
      </c>
      <c r="F6" s="17" t="e">
        <f>'7. Viabilidade_EXT.'!I250</f>
        <v>#VALUE!</v>
      </c>
      <c r="G6" s="17" t="e">
        <f>'7. Viabilidade_EXT.'!J250</f>
        <v>#VALUE!</v>
      </c>
      <c r="H6" s="17" t="e">
        <f>'7. Viabilidade_EXT.'!K250</f>
        <v>#VALUE!</v>
      </c>
      <c r="I6" s="17" t="e">
        <f>'7. Viabilidade_EXT.'!L250</f>
        <v>#VALUE!</v>
      </c>
      <c r="J6" s="17" t="e">
        <f>'7. Viabilidade_EXT.'!M250</f>
        <v>#VALUE!</v>
      </c>
      <c r="K6" s="17" t="e">
        <f>'7. Viabilidade_EXT.'!N250</f>
        <v>#VALUE!</v>
      </c>
      <c r="L6" s="17" t="e">
        <f>'7. Viabilidade_EXT.'!O250</f>
        <v>#VALUE!</v>
      </c>
      <c r="M6" s="17" t="e">
        <f>'7. Viabilidade_EXT.'!P250</f>
        <v>#VALUE!</v>
      </c>
      <c r="N6" s="17" t="e">
        <f>'7. Viabilidade_EXT.'!Q250</f>
        <v>#VALUE!</v>
      </c>
      <c r="O6" s="17" t="e">
        <f>'7. Viabilidade_EXT.'!R250</f>
        <v>#VALUE!</v>
      </c>
      <c r="P6" s="17" t="e">
        <f>'7. Viabilidade_EXT.'!S250</f>
        <v>#VALUE!</v>
      </c>
      <c r="Q6" s="17" t="e">
        <f>'7. Viabilidade_EXT.'!T250</f>
        <v>#VALUE!</v>
      </c>
      <c r="R6" s="17" t="e">
        <f>'7. Viabilidade_EXT.'!U250</f>
        <v>#VALUE!</v>
      </c>
      <c r="S6" s="17" t="e">
        <f>'7. Viabilidade_EXT.'!V250</f>
        <v>#VALUE!</v>
      </c>
      <c r="T6" s="17" t="e">
        <f>'7. Viabilidade_EXT.'!W250</f>
        <v>#VALUE!</v>
      </c>
      <c r="U6" s="17" t="e">
        <f>'7. Viabilidade_EXT.'!X250</f>
        <v>#VALUE!</v>
      </c>
      <c r="V6" s="17" t="e">
        <f>'7. Viabilidade_EXT.'!Y250</f>
        <v>#VALUE!</v>
      </c>
      <c r="W6" s="17" t="e">
        <f>'7. Viabilidade_EXT.'!Z250</f>
        <v>#VALUE!</v>
      </c>
      <c r="X6" s="17" t="e">
        <f>'7. Viabilidade_EXT.'!AA250</f>
        <v>#VALUE!</v>
      </c>
      <c r="Y6" s="17" t="e">
        <f>'7. Viabilidade_EXT.'!AB250</f>
        <v>#VALUE!</v>
      </c>
      <c r="Z6" s="17" t="e">
        <f>'7. Viabilidade_EXT.'!AC250</f>
        <v>#VALUE!</v>
      </c>
      <c r="AA6" s="17" t="e">
        <f>'7. Viabilidade_EXT.'!AD250</f>
        <v>#VALUE!</v>
      </c>
      <c r="AB6" s="17" t="e">
        <f>'7. Viabilidade_EXT.'!AE250</f>
        <v>#VALUE!</v>
      </c>
      <c r="AC6" s="17" t="e">
        <f>'7. Viabilidade_EXT.'!AF250</f>
        <v>#VALUE!</v>
      </c>
      <c r="AD6" s="17" t="e">
        <f>'7. Viabilidade_EXT.'!AG250</f>
        <v>#VALUE!</v>
      </c>
      <c r="AE6" s="17" t="e">
        <f>'7. Viabilidade_EXT.'!AH250</f>
        <v>#VALUE!</v>
      </c>
      <c r="AF6" s="17" t="e">
        <f>'7. Viabilidade_EXT.'!AI250</f>
        <v>#VALUE!</v>
      </c>
      <c r="AG6" s="17" t="e">
        <f>'7. Viabilidade_EXT.'!AJ250</f>
        <v>#VALUE!</v>
      </c>
      <c r="AH6" s="17" t="e">
        <f>'7. Viabilidade_EXT.'!AK250</f>
        <v>#VALUE!</v>
      </c>
      <c r="AI6" s="17" t="e">
        <f>'7. Viabilidade_EXT.'!AL250</f>
        <v>#VALUE!</v>
      </c>
      <c r="AJ6" s="17" t="e">
        <f>'7. Viabilidade_EXT.'!AM250</f>
        <v>#VALUE!</v>
      </c>
      <c r="AK6" s="17" t="e">
        <f>'7. Viabilidade_EXT.'!AN250</f>
        <v>#VALUE!</v>
      </c>
      <c r="AL6" s="17" t="e">
        <f>'7. Viabilidade_EXT.'!AO250</f>
        <v>#VALUE!</v>
      </c>
      <c r="AM6" s="17" t="e">
        <f>'7. Viabilidade_EXT.'!AP250</f>
        <v>#VALUE!</v>
      </c>
      <c r="AN6" s="17" t="e">
        <f>'7. Viabilidade_EXT.'!AQ250</f>
        <v>#VALUE!</v>
      </c>
      <c r="AO6" s="17" t="e">
        <f>'7. Viabilidade_EXT.'!AR250</f>
        <v>#VALUE!</v>
      </c>
      <c r="AP6" s="17" t="e">
        <f>'7. Viabilidade_EXT.'!AS250</f>
        <v>#VALUE!</v>
      </c>
      <c r="AQ6" s="17" t="e">
        <f>'7. Viabilidade_EXT.'!AT250</f>
        <v>#VALUE!</v>
      </c>
      <c r="AR6" s="17" t="e">
        <f>'7. Viabilidade_EXT.'!AU250</f>
        <v>#VALUE!</v>
      </c>
      <c r="AS6" s="17" t="e">
        <f>'7. Viabilidade_EXT.'!AV250</f>
        <v>#VALUE!</v>
      </c>
      <c r="AT6" s="17" t="e">
        <f>'7. Viabilidade_EXT.'!AW250</f>
        <v>#VALUE!</v>
      </c>
      <c r="AU6" s="17" t="e">
        <f>'7. Viabilidade_EXT.'!AX250</f>
        <v>#VALUE!</v>
      </c>
      <c r="AV6" s="17" t="e">
        <f>'7. Viabilidade_EXT.'!AY250</f>
        <v>#VALUE!</v>
      </c>
      <c r="AW6" s="17" t="e">
        <f>'7. Viabilidade_EXT.'!AZ250</f>
        <v>#VALUE!</v>
      </c>
      <c r="AX6" s="17" t="e">
        <f>'7. Viabilidade_EXT.'!BA250</f>
        <v>#VALUE!</v>
      </c>
      <c r="AY6" s="17" t="e">
        <f>'7. Viabilidade_EXT.'!BB250</f>
        <v>#VALUE!</v>
      </c>
      <c r="AZ6" s="17" t="e">
        <f>'7. Viabilidade_EXT.'!BC250</f>
        <v>#VALUE!</v>
      </c>
      <c r="BA6" s="17" t="e">
        <f>'7. Viabilidade_EXT.'!BD250</f>
        <v>#VALUE!</v>
      </c>
      <c r="BB6" s="17" t="e">
        <f>'7. Viabilidade_EXT.'!BE250</f>
        <v>#VALUE!</v>
      </c>
      <c r="BC6" s="17" t="e">
        <f>'7. Viabilidade_EXT.'!BF250</f>
        <v>#VALUE!</v>
      </c>
      <c r="BD6" s="17" t="e">
        <f>'7. Viabilidade_EXT.'!BG250</f>
        <v>#VALUE!</v>
      </c>
      <c r="BE6" s="17" t="e">
        <f>'7. Viabilidade_EXT.'!BH250</f>
        <v>#VALUE!</v>
      </c>
      <c r="BF6" s="17" t="e">
        <f>'7. Viabilidade_EXT.'!BI250</f>
        <v>#VALUE!</v>
      </c>
      <c r="BG6" s="17" t="e">
        <f>'7. Viabilidade_EXT.'!BJ250</f>
        <v>#VALUE!</v>
      </c>
      <c r="BH6" s="17" t="e">
        <f>'7. Viabilidade_EXT.'!BK250</f>
        <v>#VALUE!</v>
      </c>
      <c r="BI6" s="17" t="e">
        <f>'7. Viabilidade_EXT.'!BL250</f>
        <v>#VALUE!</v>
      </c>
      <c r="BJ6" s="17" t="e">
        <f>'7. Viabilidade_EXT.'!BM250</f>
        <v>#VALUE!</v>
      </c>
    </row>
    <row r="7" spans="1:94">
      <c r="A7" s="2" t="s">
        <v>74</v>
      </c>
      <c r="B7" s="22"/>
      <c r="C7" s="5">
        <f>'7. Viabilidade_EXT.'!F254</f>
        <v>0</v>
      </c>
      <c r="D7" s="5" t="e">
        <f>'7. Viabilidade_EXT.'!G254</f>
        <v>#VALUE!</v>
      </c>
      <c r="E7" s="5" t="e">
        <f>'7. Viabilidade_EXT.'!H254</f>
        <v>#VALUE!</v>
      </c>
      <c r="F7" s="5" t="e">
        <f>'7. Viabilidade_EXT.'!I254</f>
        <v>#VALUE!</v>
      </c>
      <c r="G7" s="5" t="e">
        <f>'7. Viabilidade_EXT.'!J254</f>
        <v>#VALUE!</v>
      </c>
      <c r="H7" s="5" t="e">
        <f>'7. Viabilidade_EXT.'!K254</f>
        <v>#VALUE!</v>
      </c>
      <c r="I7" s="5" t="e">
        <f>'7. Viabilidade_EXT.'!L254</f>
        <v>#VALUE!</v>
      </c>
      <c r="J7" s="5" t="e">
        <f>'7. Viabilidade_EXT.'!M254</f>
        <v>#VALUE!</v>
      </c>
      <c r="K7" s="5" t="e">
        <f>'7. Viabilidade_EXT.'!N254</f>
        <v>#VALUE!</v>
      </c>
      <c r="L7" s="5" t="e">
        <f>'7. Viabilidade_EXT.'!O254</f>
        <v>#VALUE!</v>
      </c>
      <c r="M7" s="5" t="e">
        <f>'7. Viabilidade_EXT.'!P254</f>
        <v>#VALUE!</v>
      </c>
      <c r="N7" s="5" t="e">
        <f>'7. Viabilidade_EXT.'!Q254</f>
        <v>#VALUE!</v>
      </c>
      <c r="O7" s="5" t="e">
        <f>'7. Viabilidade_EXT.'!R254</f>
        <v>#VALUE!</v>
      </c>
      <c r="P7" s="5" t="e">
        <f>'7. Viabilidade_EXT.'!S254</f>
        <v>#VALUE!</v>
      </c>
      <c r="Q7" s="5" t="e">
        <f>'7. Viabilidade_EXT.'!T254</f>
        <v>#VALUE!</v>
      </c>
      <c r="R7" s="5" t="e">
        <f>'7. Viabilidade_EXT.'!U254</f>
        <v>#VALUE!</v>
      </c>
      <c r="S7" s="5" t="e">
        <f>'7. Viabilidade_EXT.'!V254</f>
        <v>#VALUE!</v>
      </c>
      <c r="T7" s="5" t="e">
        <f>'7. Viabilidade_EXT.'!W254</f>
        <v>#VALUE!</v>
      </c>
      <c r="U7" s="5" t="e">
        <f>'7. Viabilidade_EXT.'!X254</f>
        <v>#VALUE!</v>
      </c>
      <c r="V7" s="5" t="e">
        <f>'7. Viabilidade_EXT.'!Y254</f>
        <v>#VALUE!</v>
      </c>
      <c r="W7" s="5" t="e">
        <f>'7. Viabilidade_EXT.'!Z254</f>
        <v>#VALUE!</v>
      </c>
      <c r="X7" s="5" t="e">
        <f>'7. Viabilidade_EXT.'!AA254</f>
        <v>#VALUE!</v>
      </c>
      <c r="Y7" s="5" t="e">
        <f>'7. Viabilidade_EXT.'!AB254</f>
        <v>#VALUE!</v>
      </c>
      <c r="Z7" s="5" t="e">
        <f>'7. Viabilidade_EXT.'!AC254</f>
        <v>#VALUE!</v>
      </c>
      <c r="AA7" s="5" t="e">
        <f>'7. Viabilidade_EXT.'!AD254</f>
        <v>#VALUE!</v>
      </c>
      <c r="AB7" s="5" t="e">
        <f>'7. Viabilidade_EXT.'!AE254</f>
        <v>#VALUE!</v>
      </c>
      <c r="AC7" s="5" t="e">
        <f>'7. Viabilidade_EXT.'!AF254</f>
        <v>#VALUE!</v>
      </c>
      <c r="AD7" s="5" t="e">
        <f>'7. Viabilidade_EXT.'!AG254</f>
        <v>#VALUE!</v>
      </c>
      <c r="AE7" s="5" t="e">
        <f>'7. Viabilidade_EXT.'!AH254</f>
        <v>#VALUE!</v>
      </c>
      <c r="AF7" s="5" t="e">
        <f>'7. Viabilidade_EXT.'!AI254</f>
        <v>#VALUE!</v>
      </c>
      <c r="AG7" s="5" t="e">
        <f>'7. Viabilidade_EXT.'!AJ254</f>
        <v>#VALUE!</v>
      </c>
      <c r="AH7" s="5" t="e">
        <f>'7. Viabilidade_EXT.'!AK254</f>
        <v>#VALUE!</v>
      </c>
      <c r="AI7" s="5" t="e">
        <f>'7. Viabilidade_EXT.'!AL254</f>
        <v>#VALUE!</v>
      </c>
      <c r="AJ7" s="5" t="e">
        <f>'7. Viabilidade_EXT.'!AM254</f>
        <v>#VALUE!</v>
      </c>
      <c r="AK7" s="5" t="e">
        <f>'7. Viabilidade_EXT.'!AN254</f>
        <v>#VALUE!</v>
      </c>
      <c r="AL7" s="5" t="e">
        <f>'7. Viabilidade_EXT.'!AO254</f>
        <v>#VALUE!</v>
      </c>
      <c r="AM7" s="5" t="e">
        <f>'7. Viabilidade_EXT.'!AP254</f>
        <v>#VALUE!</v>
      </c>
      <c r="AN7" s="5" t="e">
        <f>'7. Viabilidade_EXT.'!AQ254</f>
        <v>#VALUE!</v>
      </c>
      <c r="AO7" s="5" t="e">
        <f>'7. Viabilidade_EXT.'!AR254</f>
        <v>#VALUE!</v>
      </c>
      <c r="AP7" s="5" t="e">
        <f>'7. Viabilidade_EXT.'!AS254</f>
        <v>#VALUE!</v>
      </c>
      <c r="AQ7" s="5" t="e">
        <f>'7. Viabilidade_EXT.'!AT254</f>
        <v>#VALUE!</v>
      </c>
      <c r="AR7" s="5" t="e">
        <f>'7. Viabilidade_EXT.'!AU254</f>
        <v>#VALUE!</v>
      </c>
      <c r="AS7" s="5" t="e">
        <f>'7. Viabilidade_EXT.'!AV254</f>
        <v>#VALUE!</v>
      </c>
      <c r="AT7" s="5" t="e">
        <f>'7. Viabilidade_EXT.'!AW254</f>
        <v>#VALUE!</v>
      </c>
      <c r="AU7" s="5" t="e">
        <f>'7. Viabilidade_EXT.'!AX254</f>
        <v>#VALUE!</v>
      </c>
      <c r="AV7" s="5" t="e">
        <f>'7. Viabilidade_EXT.'!AY254</f>
        <v>#VALUE!</v>
      </c>
      <c r="AW7" s="5" t="e">
        <f>'7. Viabilidade_EXT.'!AZ254</f>
        <v>#VALUE!</v>
      </c>
      <c r="AX7" s="5" t="e">
        <f>'7. Viabilidade_EXT.'!BA254</f>
        <v>#VALUE!</v>
      </c>
      <c r="AY7" s="5" t="e">
        <f>'7. Viabilidade_EXT.'!BB254</f>
        <v>#VALUE!</v>
      </c>
      <c r="AZ7" s="5" t="e">
        <f>'7. Viabilidade_EXT.'!BC254</f>
        <v>#VALUE!</v>
      </c>
      <c r="BA7" s="5" t="e">
        <f>'7. Viabilidade_EXT.'!BD254</f>
        <v>#VALUE!</v>
      </c>
      <c r="BB7" s="5" t="e">
        <f>'7. Viabilidade_EXT.'!BE254</f>
        <v>#VALUE!</v>
      </c>
      <c r="BC7" s="5" t="e">
        <f>'7. Viabilidade_EXT.'!BF254</f>
        <v>#VALUE!</v>
      </c>
      <c r="BD7" s="5" t="e">
        <f>'7. Viabilidade_EXT.'!BG254</f>
        <v>#VALUE!</v>
      </c>
      <c r="BE7" s="5" t="e">
        <f>'7. Viabilidade_EXT.'!BH254</f>
        <v>#VALUE!</v>
      </c>
      <c r="BF7" s="5" t="e">
        <f>'7. Viabilidade_EXT.'!BI254</f>
        <v>#VALUE!</v>
      </c>
      <c r="BG7" s="5" t="e">
        <f>'7. Viabilidade_EXT.'!BJ254</f>
        <v>#VALUE!</v>
      </c>
      <c r="BH7" s="5" t="e">
        <f>'7. Viabilidade_EXT.'!BK254</f>
        <v>#VALUE!</v>
      </c>
      <c r="BI7" s="5" t="e">
        <f>'7. Viabilidade_EXT.'!BL254</f>
        <v>#VALUE!</v>
      </c>
      <c r="BJ7" s="5" t="e">
        <f>'7. Viabilidade_EXT.'!BM254</f>
        <v>#VALUE!</v>
      </c>
    </row>
    <row r="8" spans="1:94">
      <c r="A8" s="4" t="s">
        <v>38</v>
      </c>
      <c r="B8" s="5">
        <f t="shared" ref="B8:BG8" si="0">B5+B6+B7</f>
        <v>0</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21.6" customHeight="1" thickBot="1">
      <c r="A9" s="4" t="s">
        <v>73</v>
      </c>
      <c r="B9" s="5">
        <f>B8</f>
        <v>0</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row>
    <row r="10" spans="1:94" hidden="1">
      <c r="A10" s="6" t="e">
        <f>SUM(B10:BJ10)</f>
        <v>#VALUE!</v>
      </c>
      <c r="B10" s="23" t="e">
        <f t="shared" ref="B10:BG10" si="2">IF(B11&gt;0,B4,0)</f>
        <v>#VALUE!</v>
      </c>
      <c r="C10" s="23" t="e">
        <f t="shared" si="2"/>
        <v>#VALUE!</v>
      </c>
      <c r="D10" s="23" t="e">
        <f t="shared" si="2"/>
        <v>#VALUE!</v>
      </c>
      <c r="E10" s="23" t="e">
        <f t="shared" si="2"/>
        <v>#VALUE!</v>
      </c>
      <c r="F10" s="23" t="e">
        <f>IF(F11&gt;0,F4,0)</f>
        <v>#VALUE!</v>
      </c>
      <c r="G10" s="23" t="e">
        <f t="shared" si="2"/>
        <v>#VALUE!</v>
      </c>
      <c r="H10" s="23" t="e">
        <f t="shared" si="2"/>
        <v>#VALUE!</v>
      </c>
      <c r="I10" s="23" t="e">
        <f t="shared" si="2"/>
        <v>#VALUE!</v>
      </c>
      <c r="J10" s="23" t="e">
        <f t="shared" si="2"/>
        <v>#VALUE!</v>
      </c>
      <c r="K10" s="23" t="e">
        <f t="shared" si="2"/>
        <v>#VALUE!</v>
      </c>
      <c r="L10" s="23" t="e">
        <f t="shared" si="2"/>
        <v>#VALUE!</v>
      </c>
      <c r="M10" s="23" t="e">
        <f t="shared" si="2"/>
        <v>#VALUE!</v>
      </c>
      <c r="N10" s="23" t="e">
        <f t="shared" si="2"/>
        <v>#VALUE!</v>
      </c>
      <c r="O10" s="23" t="e">
        <f t="shared" si="2"/>
        <v>#VALUE!</v>
      </c>
      <c r="P10" s="23" t="e">
        <f t="shared" si="2"/>
        <v>#VALUE!</v>
      </c>
      <c r="Q10" s="23" t="e">
        <f t="shared" si="2"/>
        <v>#VALUE!</v>
      </c>
      <c r="R10" s="23" t="e">
        <f t="shared" si="2"/>
        <v>#VALUE!</v>
      </c>
      <c r="S10" s="23" t="e">
        <f t="shared" si="2"/>
        <v>#VALUE!</v>
      </c>
      <c r="T10" s="23" t="e">
        <f t="shared" si="2"/>
        <v>#VALUE!</v>
      </c>
      <c r="U10" s="23" t="e">
        <f t="shared" si="2"/>
        <v>#VALUE!</v>
      </c>
      <c r="V10" s="23" t="e">
        <f t="shared" si="2"/>
        <v>#VALUE!</v>
      </c>
      <c r="W10" s="23" t="e">
        <f t="shared" si="2"/>
        <v>#VALUE!</v>
      </c>
      <c r="X10" s="23" t="e">
        <f t="shared" si="2"/>
        <v>#VALUE!</v>
      </c>
      <c r="Y10" s="23" t="e">
        <f t="shared" si="2"/>
        <v>#VALUE!</v>
      </c>
      <c r="Z10" s="23" t="e">
        <f t="shared" si="2"/>
        <v>#VALUE!</v>
      </c>
      <c r="AA10" s="23" t="e">
        <f t="shared" si="2"/>
        <v>#VALUE!</v>
      </c>
      <c r="AB10" s="23" t="e">
        <f t="shared" si="2"/>
        <v>#VALUE!</v>
      </c>
      <c r="AC10" s="23" t="e">
        <f t="shared" si="2"/>
        <v>#VALUE!</v>
      </c>
      <c r="AD10" s="23" t="e">
        <f t="shared" si="2"/>
        <v>#VALUE!</v>
      </c>
      <c r="AE10" s="23" t="e">
        <f t="shared" si="2"/>
        <v>#VALUE!</v>
      </c>
      <c r="AF10" s="23" t="e">
        <f t="shared" si="2"/>
        <v>#VALUE!</v>
      </c>
      <c r="AG10" s="23" t="e">
        <f t="shared" si="2"/>
        <v>#VALUE!</v>
      </c>
      <c r="AH10" s="23" t="e">
        <f t="shared" si="2"/>
        <v>#VALUE!</v>
      </c>
      <c r="AI10" s="23" t="e">
        <f t="shared" si="2"/>
        <v>#VALUE!</v>
      </c>
      <c r="AJ10" s="23" t="e">
        <f t="shared" si="2"/>
        <v>#VALUE!</v>
      </c>
      <c r="AK10" s="23" t="e">
        <f t="shared" si="2"/>
        <v>#VALUE!</v>
      </c>
      <c r="AL10" s="23" t="e">
        <f t="shared" si="2"/>
        <v>#VALUE!</v>
      </c>
      <c r="AM10" s="23" t="e">
        <f t="shared" si="2"/>
        <v>#VALUE!</v>
      </c>
      <c r="AN10" s="23" t="e">
        <f t="shared" si="2"/>
        <v>#VALUE!</v>
      </c>
      <c r="AO10" s="23" t="e">
        <f t="shared" si="2"/>
        <v>#VALUE!</v>
      </c>
      <c r="AP10" s="23" t="e">
        <f t="shared" si="2"/>
        <v>#VALUE!</v>
      </c>
      <c r="AQ10" s="23" t="e">
        <f t="shared" si="2"/>
        <v>#VALUE!</v>
      </c>
      <c r="AR10" s="23" t="e">
        <f t="shared" si="2"/>
        <v>#VALUE!</v>
      </c>
      <c r="AS10" s="23" t="e">
        <f t="shared" si="2"/>
        <v>#VALUE!</v>
      </c>
      <c r="AT10" s="23" t="e">
        <f t="shared" si="2"/>
        <v>#VALUE!</v>
      </c>
      <c r="AU10" s="23" t="e">
        <f t="shared" si="2"/>
        <v>#VALUE!</v>
      </c>
      <c r="AV10" s="23" t="e">
        <f t="shared" si="2"/>
        <v>#VALUE!</v>
      </c>
      <c r="AW10" s="23" t="e">
        <f t="shared" si="2"/>
        <v>#VALUE!</v>
      </c>
      <c r="AX10" s="23" t="e">
        <f t="shared" si="2"/>
        <v>#VALUE!</v>
      </c>
      <c r="AY10" s="23" t="e">
        <f t="shared" si="2"/>
        <v>#VALUE!</v>
      </c>
      <c r="AZ10" s="23" t="e">
        <f t="shared" si="2"/>
        <v>#VALUE!</v>
      </c>
      <c r="BA10" s="23" t="e">
        <f t="shared" si="2"/>
        <v>#VALUE!</v>
      </c>
      <c r="BB10" s="23" t="e">
        <f t="shared" si="2"/>
        <v>#VALUE!</v>
      </c>
      <c r="BC10" s="23" t="e">
        <f t="shared" si="2"/>
        <v>#VALUE!</v>
      </c>
      <c r="BD10" s="23" t="e">
        <f t="shared" si="2"/>
        <v>#VALUE!</v>
      </c>
      <c r="BE10" s="23" t="e">
        <f t="shared" si="2"/>
        <v>#VALUE!</v>
      </c>
      <c r="BF10" s="23" t="e">
        <f t="shared" si="2"/>
        <v>#VALUE!</v>
      </c>
      <c r="BG10" s="23" t="e">
        <f t="shared" si="2"/>
        <v>#VALUE!</v>
      </c>
      <c r="BH10" s="23" t="e">
        <f>IF(BH11&gt;0,BH4,0)</f>
        <v>#VALUE!</v>
      </c>
      <c r="BI10" s="23">
        <v>0</v>
      </c>
      <c r="BJ10" s="23">
        <v>0</v>
      </c>
    </row>
    <row r="11" spans="1:94" ht="13.2" hidden="1" customHeight="1">
      <c r="A11" s="7" t="e">
        <f>SUM(B11:BJ11)</f>
        <v>#VALUE!</v>
      </c>
      <c r="B11" s="7" t="e">
        <f t="shared" ref="B11:AJ11" si="3">IF(B9*C9&lt;=0,-B9/(-B9+C9)*30,0)</f>
        <v>#VALUE!</v>
      </c>
      <c r="C11" s="7" t="e">
        <f t="shared" si="3"/>
        <v>#VALUE!</v>
      </c>
      <c r="D11" s="7" t="e">
        <f t="shared" si="3"/>
        <v>#VALUE!</v>
      </c>
      <c r="E11" s="7" t="e">
        <f t="shared" si="3"/>
        <v>#VALUE!</v>
      </c>
      <c r="F11" s="7" t="e">
        <f t="shared" si="3"/>
        <v>#VALUE!</v>
      </c>
      <c r="G11" s="7" t="e">
        <f t="shared" si="3"/>
        <v>#VALUE!</v>
      </c>
      <c r="H11" s="7" t="e">
        <f t="shared" si="3"/>
        <v>#VALUE!</v>
      </c>
      <c r="I11" s="7" t="e">
        <f t="shared" si="3"/>
        <v>#VALUE!</v>
      </c>
      <c r="J11" s="7" t="e">
        <f t="shared" si="3"/>
        <v>#VALUE!</v>
      </c>
      <c r="K11" s="7" t="e">
        <f t="shared" si="3"/>
        <v>#VALUE!</v>
      </c>
      <c r="L11" s="7" t="e">
        <f t="shared" si="3"/>
        <v>#VALUE!</v>
      </c>
      <c r="M11" s="7" t="e">
        <f t="shared" si="3"/>
        <v>#VALUE!</v>
      </c>
      <c r="N11" s="7" t="e">
        <f t="shared" si="3"/>
        <v>#VALUE!</v>
      </c>
      <c r="O11" s="7" t="e">
        <f t="shared" si="3"/>
        <v>#VALUE!</v>
      </c>
      <c r="P11" s="7" t="e">
        <f t="shared" si="3"/>
        <v>#VALUE!</v>
      </c>
      <c r="Q11" s="7" t="e">
        <f t="shared" si="3"/>
        <v>#VALUE!</v>
      </c>
      <c r="R11" s="7" t="e">
        <f t="shared" si="3"/>
        <v>#VALUE!</v>
      </c>
      <c r="S11" s="7" t="e">
        <f t="shared" si="3"/>
        <v>#VALUE!</v>
      </c>
      <c r="T11" s="7" t="e">
        <f t="shared" si="3"/>
        <v>#VALUE!</v>
      </c>
      <c r="U11" s="7" t="e">
        <f t="shared" si="3"/>
        <v>#VALUE!</v>
      </c>
      <c r="V11" s="7" t="e">
        <f t="shared" si="3"/>
        <v>#VALUE!</v>
      </c>
      <c r="W11" s="7" t="e">
        <f t="shared" si="3"/>
        <v>#VALUE!</v>
      </c>
      <c r="X11" s="7" t="e">
        <f t="shared" si="3"/>
        <v>#VALUE!</v>
      </c>
      <c r="Y11" s="7" t="e">
        <f t="shared" si="3"/>
        <v>#VALUE!</v>
      </c>
      <c r="Z11" s="7" t="e">
        <f t="shared" si="3"/>
        <v>#VALUE!</v>
      </c>
      <c r="AA11" s="7" t="e">
        <f t="shared" si="3"/>
        <v>#VALUE!</v>
      </c>
      <c r="AB11" s="7" t="e">
        <f t="shared" si="3"/>
        <v>#VALUE!</v>
      </c>
      <c r="AC11" s="7" t="e">
        <f t="shared" si="3"/>
        <v>#VALUE!</v>
      </c>
      <c r="AD11" s="7" t="e">
        <f t="shared" si="3"/>
        <v>#VALUE!</v>
      </c>
      <c r="AE11" s="7" t="e">
        <f t="shared" si="3"/>
        <v>#VALUE!</v>
      </c>
      <c r="AF11" s="7" t="e">
        <f t="shared" si="3"/>
        <v>#VALUE!</v>
      </c>
      <c r="AG11" s="7" t="e">
        <f t="shared" si="3"/>
        <v>#VALUE!</v>
      </c>
      <c r="AH11" s="7" t="e">
        <f t="shared" si="3"/>
        <v>#VALUE!</v>
      </c>
      <c r="AI11" s="7" t="e">
        <f t="shared" si="3"/>
        <v>#VALUE!</v>
      </c>
      <c r="AJ11" s="7" t="e">
        <f t="shared" si="3"/>
        <v>#VALUE!</v>
      </c>
      <c r="AK11" s="7" t="e">
        <f>IF(AK9*AL9&lt;0,-AK9/(-AK9+AL9)*30,0)</f>
        <v>#VALUE!</v>
      </c>
      <c r="AL11" s="7" t="e">
        <f t="shared" ref="AL11:BG11" si="4">IF(AL9*AM9&lt;0,-AL9/(-AL9+AM9)*30,0)</f>
        <v>#VALUE!</v>
      </c>
      <c r="AM11" s="7" t="e">
        <f t="shared" si="4"/>
        <v>#VALUE!</v>
      </c>
      <c r="AN11" s="7" t="e">
        <f t="shared" si="4"/>
        <v>#VALUE!</v>
      </c>
      <c r="AO11" s="7" t="e">
        <f t="shared" si="4"/>
        <v>#VALUE!</v>
      </c>
      <c r="AP11" s="7" t="e">
        <f t="shared" si="4"/>
        <v>#VALUE!</v>
      </c>
      <c r="AQ11" s="7" t="e">
        <f t="shared" si="4"/>
        <v>#VALUE!</v>
      </c>
      <c r="AR11" s="7" t="e">
        <f t="shared" si="4"/>
        <v>#VALUE!</v>
      </c>
      <c r="AS11" s="7" t="e">
        <f t="shared" si="4"/>
        <v>#VALUE!</v>
      </c>
      <c r="AT11" s="7" t="e">
        <f t="shared" si="4"/>
        <v>#VALUE!</v>
      </c>
      <c r="AU11" s="7" t="e">
        <f t="shared" si="4"/>
        <v>#VALUE!</v>
      </c>
      <c r="AV11" s="7" t="e">
        <f t="shared" si="4"/>
        <v>#VALUE!</v>
      </c>
      <c r="AW11" s="7" t="e">
        <f t="shared" si="4"/>
        <v>#VALUE!</v>
      </c>
      <c r="AX11" s="7" t="e">
        <f t="shared" si="4"/>
        <v>#VALUE!</v>
      </c>
      <c r="AY11" s="7" t="e">
        <f t="shared" si="4"/>
        <v>#VALUE!</v>
      </c>
      <c r="AZ11" s="7" t="e">
        <f t="shared" si="4"/>
        <v>#VALUE!</v>
      </c>
      <c r="BA11" s="7" t="e">
        <f t="shared" si="4"/>
        <v>#VALUE!</v>
      </c>
      <c r="BB11" s="7" t="e">
        <f t="shared" si="4"/>
        <v>#VALUE!</v>
      </c>
      <c r="BC11" s="7" t="e">
        <f t="shared" si="4"/>
        <v>#VALUE!</v>
      </c>
      <c r="BD11" s="7" t="e">
        <f t="shared" si="4"/>
        <v>#VALUE!</v>
      </c>
      <c r="BE11" s="7" t="e">
        <f t="shared" si="4"/>
        <v>#VALUE!</v>
      </c>
      <c r="BF11" s="7" t="e">
        <f t="shared" si="4"/>
        <v>#VALUE!</v>
      </c>
      <c r="BG11" s="7" t="e">
        <f t="shared" si="4"/>
        <v>#VALUE!</v>
      </c>
      <c r="BH11" s="7" t="e">
        <f>IF(BH9*BI9&lt;0,-BH9/(-BH9+BI9)*30,0)</f>
        <v>#VALUE!</v>
      </c>
      <c r="BI11" s="7">
        <v>0</v>
      </c>
      <c r="BJ11" s="7">
        <v>0</v>
      </c>
    </row>
    <row r="12" spans="1:94" s="14" customFormat="1" ht="20.399999999999999" hidden="1"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row>
    <row r="13" spans="1:94" ht="14.4" hidden="1" thickBot="1">
      <c r="A13" s="409" t="e">
        <f>A10</f>
        <v>#VALUE!</v>
      </c>
      <c r="B13" s="226">
        <f>B5*-1</f>
        <v>0</v>
      </c>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row>
    <row r="14" spans="1:94" s="8" customFormat="1" ht="18" hidden="1" customHeight="1">
      <c r="A14" s="1" t="s">
        <v>0</v>
      </c>
      <c r="B14" s="1" t="s">
        <v>1</v>
      </c>
      <c r="C14" s="1" t="s">
        <v>2</v>
      </c>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row>
    <row r="15" spans="1:94" s="8" customFormat="1" ht="18" customHeight="1" thickBot="1">
      <c r="A15" s="1"/>
      <c r="B15" s="37" t="s">
        <v>41</v>
      </c>
      <c r="C15" s="1"/>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row>
    <row r="16" spans="1:94" ht="15.6">
      <c r="A16" s="56" t="s">
        <v>79</v>
      </c>
      <c r="B16" s="57">
        <f>Tabela2_157[[#This Row],[Colunas2]]</f>
        <v>0</v>
      </c>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row>
    <row r="17" spans="1:94" ht="17.399999999999999">
      <c r="A17" s="58" t="s">
        <v>42</v>
      </c>
      <c r="B17" s="59" t="e">
        <f>IF(A10&lt;1,TEXT(A10*30,"0") &amp; " dias",TEXT(A10,"0") &amp; " meses")</f>
        <v>#VALUE!</v>
      </c>
      <c r="C17" s="1" t="e">
        <f t="shared" ref="C17" si="5">TEXT(A13 * (1 + B16) ^ A13,"0,00") &amp; " meses"</f>
        <v>#VALUE!</v>
      </c>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row>
    <row r="18" spans="1:94" ht="17.399999999999999">
      <c r="A18" s="58" t="s">
        <v>39</v>
      </c>
      <c r="B18" s="60" t="e">
        <f>NPV(B16,B8:BJ8)</f>
        <v>#VALUE!</v>
      </c>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row>
    <row r="19" spans="1:94" ht="17.399999999999999">
      <c r="A19" s="58" t="s">
        <v>37</v>
      </c>
      <c r="B19" s="61" t="e">
        <f>IRR(B8:BJ8)</f>
        <v>#VALUE!</v>
      </c>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row>
    <row r="20" spans="1:94" ht="15" customHeight="1">
      <c r="A20" s="62" t="s">
        <v>91</v>
      </c>
      <c r="B20" s="60" t="e">
        <f>N9-B5</f>
        <v>#VALUE!</v>
      </c>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row>
    <row r="21" spans="1:94" ht="15" customHeight="1">
      <c r="A21" s="62" t="s">
        <v>167</v>
      </c>
      <c r="B21" s="60" t="e">
        <f>N9</f>
        <v>#VALUE!</v>
      </c>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row>
    <row r="22" spans="1:94" ht="15" customHeight="1" thickBot="1">
      <c r="A22" s="63" t="s">
        <v>356</v>
      </c>
      <c r="B22" s="64" t="e">
        <f>(B21/B5)*-1</f>
        <v>#VALUE!</v>
      </c>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row>
    <row r="23" spans="1:94" ht="15" customHeight="1">
      <c r="A23" s="225" t="s">
        <v>353</v>
      </c>
      <c r="B23" s="227" t="e">
        <f>BJ9-B5</f>
        <v>#VALUE!</v>
      </c>
      <c r="C23" s="229"/>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225" t="s">
        <v>354</v>
      </c>
      <c r="B24" s="228" t="e">
        <f>((B23-B13)/B13)</f>
        <v>#VALUE!</v>
      </c>
      <c r="C24" s="229"/>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225" t="s">
        <v>355</v>
      </c>
      <c r="B25" s="227" t="e">
        <f>BJ9</f>
        <v>#VALUE!</v>
      </c>
      <c r="C25" s="229"/>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5" customFormat="1"/>
    <row r="35" spans="32:94" s="15" customFormat="1"/>
    <row r="36" spans="32:94" s="15" customFormat="1"/>
    <row r="37" spans="32:94" s="15" customFormat="1"/>
    <row r="38" spans="32:94" s="15" customFormat="1"/>
    <row r="39" spans="32:94" s="15" customFormat="1"/>
    <row r="40" spans="32:94" s="15" customFormat="1"/>
    <row r="41" spans="32:94" s="15" customFormat="1"/>
    <row r="42" spans="32:94" s="15" customFormat="1"/>
    <row r="43" spans="32:94" s="15" customFormat="1"/>
    <row r="44" spans="32:94" s="15" customFormat="1"/>
    <row r="45" spans="32:94" s="15" customFormat="1"/>
    <row r="46" spans="32:94" s="15" customFormat="1"/>
    <row r="47" spans="32:94" s="15" customFormat="1"/>
    <row r="48" spans="32:94" s="15" customFormat="1"/>
    <row r="49" s="15" customFormat="1"/>
    <row r="50" s="15" customFormat="1"/>
    <row r="51" s="15" customFormat="1"/>
    <row r="52" s="15" customFormat="1"/>
    <row r="53" s="15" customFormat="1"/>
    <row r="54" s="15" customFormat="1"/>
    <row r="55" s="15" customFormat="1"/>
    <row r="56" s="15" customFormat="1"/>
    <row r="57" s="15" customFormat="1"/>
    <row r="58" s="15" customFormat="1"/>
    <row r="59" s="15" customFormat="1"/>
    <row r="60" s="15" customFormat="1"/>
    <row r="61" s="15" customFormat="1"/>
    <row r="62" s="15" customFormat="1"/>
    <row r="63" s="15" customFormat="1"/>
    <row r="64" s="15" customFormat="1"/>
    <row r="65" s="15" customFormat="1"/>
    <row r="66" s="15" customFormat="1"/>
    <row r="67" s="15" customFormat="1"/>
    <row r="68" s="15" customFormat="1"/>
    <row r="69" s="15" customFormat="1"/>
    <row r="70" s="15" customFormat="1"/>
    <row r="71" s="15" customFormat="1"/>
    <row r="72" s="15" customFormat="1"/>
    <row r="73" s="15" customFormat="1"/>
    <row r="74" s="15" customFormat="1"/>
    <row r="75" s="15" customFormat="1"/>
    <row r="76" s="15" customFormat="1"/>
    <row r="77" s="15" customFormat="1"/>
    <row r="78" s="15" customFormat="1"/>
    <row r="79" s="15" customFormat="1"/>
    <row r="80" s="15" customFormat="1"/>
    <row r="81" s="15" customFormat="1"/>
    <row r="82" s="15" customFormat="1"/>
    <row r="83" s="15" customFormat="1"/>
    <row r="84" s="15" customFormat="1"/>
    <row r="85" s="15" customFormat="1"/>
    <row r="86" s="15" customFormat="1"/>
    <row r="87" s="15" customFormat="1"/>
    <row r="88" s="15" customFormat="1"/>
    <row r="89" s="15" customFormat="1"/>
    <row r="90" s="15" customFormat="1"/>
    <row r="91" s="15" customFormat="1"/>
    <row r="92" s="15" customFormat="1"/>
    <row r="93" s="15" customFormat="1"/>
    <row r="94" s="15" customFormat="1"/>
    <row r="95" s="15" customFormat="1"/>
    <row r="96" s="15" customFormat="1"/>
    <row r="97" s="15" customFormat="1"/>
    <row r="98" s="15" customFormat="1"/>
    <row r="99" s="15" customFormat="1"/>
    <row r="100" s="15" customFormat="1"/>
    <row r="101" s="15" customFormat="1"/>
    <row r="102" s="15" customFormat="1"/>
    <row r="103" s="15" customFormat="1"/>
    <row r="104" s="15" customFormat="1"/>
    <row r="105" s="15" customFormat="1"/>
    <row r="106" s="15" customFormat="1"/>
    <row r="107" s="15" customFormat="1"/>
    <row r="108" s="15" customFormat="1"/>
    <row r="109" s="15" customFormat="1"/>
    <row r="110" s="15" customFormat="1"/>
    <row r="111" s="15" customFormat="1"/>
    <row r="112" s="15" customFormat="1"/>
    <row r="113" s="15" customFormat="1"/>
    <row r="114" s="15" customFormat="1"/>
    <row r="115" s="15" customFormat="1"/>
    <row r="116" s="15" customFormat="1"/>
    <row r="117" s="15" customFormat="1"/>
    <row r="118" s="15" customFormat="1"/>
    <row r="119" s="15" customFormat="1"/>
    <row r="120" s="15" customFormat="1"/>
    <row r="121" s="15" customFormat="1"/>
    <row r="122" s="15" customFormat="1"/>
    <row r="123" s="15" customFormat="1"/>
    <row r="124" s="15" customFormat="1"/>
    <row r="125" s="15" customFormat="1"/>
    <row r="126" s="15" customFormat="1"/>
    <row r="127" s="15" customFormat="1"/>
    <row r="128" s="15" customFormat="1"/>
    <row r="129" s="15" customFormat="1"/>
    <row r="130" s="15" customFormat="1"/>
    <row r="131" s="15" customFormat="1"/>
    <row r="132" s="15" customFormat="1"/>
    <row r="133" s="15" customFormat="1"/>
    <row r="134" s="15" customFormat="1"/>
    <row r="135" s="15" customFormat="1"/>
    <row r="136" s="15" customFormat="1"/>
    <row r="137" s="15" customFormat="1"/>
    <row r="138" s="15" customFormat="1"/>
    <row r="139" s="15" customFormat="1"/>
    <row r="140" s="15" customFormat="1"/>
    <row r="141" s="15" customFormat="1"/>
    <row r="142" s="15" customFormat="1"/>
    <row r="143" s="15" customFormat="1"/>
    <row r="144" s="15" customFormat="1"/>
    <row r="145" s="15" customFormat="1"/>
    <row r="146" s="15" customFormat="1"/>
    <row r="147" s="15" customFormat="1"/>
    <row r="148" s="15" customFormat="1"/>
    <row r="149" s="15" customFormat="1"/>
    <row r="150" s="15" customFormat="1"/>
    <row r="151" s="15" customFormat="1"/>
    <row r="152" s="15" customFormat="1"/>
    <row r="153" s="15" customFormat="1"/>
    <row r="154" s="15" customFormat="1"/>
    <row r="155" s="15" customFormat="1"/>
    <row r="156" s="15" customFormat="1"/>
    <row r="157" s="15" customFormat="1"/>
    <row r="158" s="15" customFormat="1"/>
    <row r="159" s="15" customFormat="1"/>
    <row r="160" s="15" customFormat="1"/>
    <row r="161" s="15" customFormat="1"/>
    <row r="162" s="15" customFormat="1"/>
    <row r="163" s="15" customFormat="1"/>
    <row r="164" s="15" customFormat="1"/>
    <row r="165" s="15" customFormat="1"/>
    <row r="166" s="15" customFormat="1"/>
    <row r="167" s="15" customFormat="1"/>
    <row r="168" s="15" customFormat="1"/>
    <row r="169" s="15" customFormat="1"/>
    <row r="170" s="15" customFormat="1"/>
    <row r="171" s="15" customFormat="1"/>
    <row r="172" s="15" customFormat="1"/>
    <row r="173" s="15" customFormat="1"/>
    <row r="174" s="15" customFormat="1"/>
    <row r="175" s="15" customFormat="1"/>
    <row r="176" s="15" customFormat="1"/>
    <row r="177" s="15" customFormat="1"/>
    <row r="178" s="15" customFormat="1"/>
    <row r="179" s="15" customFormat="1"/>
    <row r="180" s="15" customFormat="1"/>
    <row r="181" s="15" customFormat="1"/>
    <row r="182" s="15" customFormat="1"/>
    <row r="183" s="15" customFormat="1"/>
    <row r="184" s="15" customFormat="1"/>
    <row r="185" s="15" customFormat="1"/>
    <row r="186" s="15" customFormat="1"/>
    <row r="187" s="15" customFormat="1"/>
    <row r="188" s="15" customFormat="1"/>
    <row r="189" s="15" customFormat="1"/>
    <row r="190" s="15" customFormat="1"/>
    <row r="191" s="15" customFormat="1"/>
    <row r="192" s="15" customFormat="1"/>
    <row r="193" s="15" customFormat="1"/>
    <row r="194" s="15" customFormat="1"/>
    <row r="195" s="15" customFormat="1"/>
    <row r="196" s="15" customFormat="1"/>
    <row r="197" s="15" customFormat="1"/>
    <row r="198" s="15" customFormat="1"/>
    <row r="199" s="15" customFormat="1"/>
    <row r="200" s="15" customFormat="1"/>
    <row r="201" s="15" customFormat="1"/>
    <row r="202" s="15" customFormat="1"/>
    <row r="203" s="15" customFormat="1"/>
    <row r="204" s="15" customFormat="1"/>
    <row r="205" s="15" customFormat="1"/>
    <row r="206" s="15" customFormat="1"/>
    <row r="207" s="15" customFormat="1"/>
    <row r="208" s="15" customFormat="1"/>
    <row r="209" s="15" customFormat="1"/>
    <row r="210" s="15" customFormat="1"/>
    <row r="211" s="15" customFormat="1"/>
    <row r="212" s="15" customFormat="1"/>
    <row r="213" s="15" customFormat="1"/>
    <row r="214" s="15" customFormat="1"/>
    <row r="215" s="15" customFormat="1"/>
    <row r="216" s="15" customFormat="1"/>
    <row r="217" s="15" customFormat="1"/>
    <row r="218" s="15" customFormat="1"/>
    <row r="219" s="15" customFormat="1"/>
    <row r="220" s="15" customFormat="1"/>
    <row r="221" s="15" customFormat="1"/>
    <row r="222" s="15" customFormat="1"/>
    <row r="223" s="15" customFormat="1"/>
    <row r="224" s="15" customFormat="1"/>
    <row r="225" s="15" customFormat="1"/>
    <row r="226" s="15" customFormat="1"/>
    <row r="227" s="15" customFormat="1"/>
    <row r="228" s="15" customFormat="1"/>
    <row r="229" s="15" customFormat="1"/>
    <row r="230" s="15" customFormat="1"/>
    <row r="231" s="15" customFormat="1"/>
    <row r="232" s="15" customFormat="1"/>
    <row r="233" s="15" customFormat="1"/>
    <row r="234" s="15" customFormat="1"/>
    <row r="235" s="15" customFormat="1"/>
    <row r="236" s="15" customFormat="1"/>
    <row r="237" s="15" customFormat="1"/>
    <row r="238" s="15" customFormat="1"/>
    <row r="239" s="15" customFormat="1"/>
    <row r="240" s="15" customFormat="1"/>
    <row r="241" s="15" customFormat="1"/>
    <row r="242" s="15" customFormat="1"/>
    <row r="243" s="15" customFormat="1"/>
    <row r="244" s="15" customFormat="1"/>
    <row r="245" s="15" customFormat="1"/>
    <row r="246" s="15" customFormat="1"/>
    <row r="247" s="15" customFormat="1"/>
    <row r="248" s="15" customFormat="1"/>
    <row r="249" s="15" customFormat="1"/>
    <row r="250" s="15" customFormat="1"/>
    <row r="251" s="15" customFormat="1"/>
    <row r="252" s="15" customFormat="1"/>
    <row r="253" s="15" customFormat="1"/>
    <row r="254" s="15" customFormat="1"/>
    <row r="255" s="15" customFormat="1"/>
    <row r="256" s="15" customFormat="1"/>
    <row r="257" s="15" customFormat="1"/>
    <row r="258" s="15" customFormat="1"/>
    <row r="259" s="15" customFormat="1"/>
    <row r="260" s="15" customFormat="1"/>
    <row r="261" s="15" customFormat="1"/>
    <row r="262" s="15" customFormat="1"/>
    <row r="263" s="15" customFormat="1"/>
    <row r="264" s="15" customFormat="1"/>
    <row r="265" s="15" customFormat="1"/>
    <row r="266" s="15" customFormat="1"/>
    <row r="267" s="15" customFormat="1"/>
    <row r="268" s="15" customFormat="1"/>
    <row r="269" s="15" customFormat="1"/>
    <row r="270" s="15" customFormat="1"/>
    <row r="271" s="15" customFormat="1"/>
    <row r="272" s="15" customFormat="1"/>
    <row r="273" s="15" customFormat="1"/>
    <row r="274" s="15" customFormat="1"/>
    <row r="275" s="15" customFormat="1"/>
    <row r="276" s="15" customFormat="1"/>
    <row r="277" s="15" customFormat="1"/>
    <row r="278" s="15" customFormat="1"/>
    <row r="279" s="15" customFormat="1"/>
    <row r="280" s="15" customFormat="1"/>
    <row r="281" s="15" customFormat="1"/>
    <row r="282" s="15" customFormat="1"/>
    <row r="283" s="15" customFormat="1"/>
    <row r="284" s="15" customFormat="1"/>
    <row r="285" s="15" customFormat="1"/>
    <row r="286" s="15" customFormat="1"/>
    <row r="287" s="15" customFormat="1"/>
    <row r="288" s="15" customFormat="1"/>
    <row r="289" s="15" customFormat="1"/>
    <row r="290" s="15" customFormat="1"/>
    <row r="291" s="15" customFormat="1"/>
    <row r="292" s="15" customFormat="1"/>
    <row r="293" s="15" customFormat="1"/>
    <row r="294" s="15" customFormat="1"/>
    <row r="295" s="15" customFormat="1"/>
    <row r="296" s="15" customFormat="1"/>
    <row r="297" s="15" customFormat="1"/>
    <row r="298" s="15" customFormat="1"/>
    <row r="299" s="15" customFormat="1"/>
    <row r="300" s="15" customFormat="1"/>
    <row r="301" s="15" customFormat="1"/>
    <row r="302" s="15" customFormat="1"/>
    <row r="303" s="15" customFormat="1"/>
    <row r="304" s="15" customFormat="1"/>
    <row r="305" s="15" customFormat="1"/>
    <row r="306" s="15" customFormat="1"/>
    <row r="307" s="15" customFormat="1"/>
    <row r="308" s="15" customFormat="1"/>
    <row r="309" s="15" customFormat="1"/>
    <row r="310" s="15" customFormat="1"/>
    <row r="311" s="15" customFormat="1"/>
    <row r="312" s="15" customFormat="1"/>
    <row r="313" s="15" customFormat="1"/>
    <row r="314" s="15" customFormat="1"/>
    <row r="315" s="15" customFormat="1"/>
    <row r="316" s="15" customFormat="1"/>
    <row r="317" s="15" customFormat="1"/>
    <row r="318" s="15" customFormat="1"/>
    <row r="319" s="15" customFormat="1"/>
    <row r="320" s="15" customFormat="1"/>
    <row r="321" s="15" customFormat="1"/>
    <row r="322" s="15" customFormat="1"/>
    <row r="323" s="15" customFormat="1"/>
    <row r="324" s="15" customFormat="1"/>
    <row r="325" s="15" customFormat="1"/>
    <row r="326" s="15" customFormat="1"/>
    <row r="327" s="15" customFormat="1"/>
    <row r="328" s="15" customFormat="1"/>
    <row r="329" s="15" customFormat="1"/>
    <row r="330" s="15" customFormat="1"/>
    <row r="331" s="15" customFormat="1"/>
    <row r="332" s="15" customFormat="1"/>
    <row r="333" s="15" customFormat="1"/>
    <row r="334" s="15" customFormat="1"/>
    <row r="335" s="15" customFormat="1"/>
    <row r="336" s="15" customFormat="1"/>
    <row r="337" s="15" customFormat="1"/>
    <row r="338" s="15" customFormat="1"/>
    <row r="339" s="15" customFormat="1"/>
    <row r="340" s="15" customFormat="1"/>
    <row r="341" s="15" customFormat="1"/>
    <row r="342" s="15" customFormat="1"/>
    <row r="343" s="15" customFormat="1"/>
    <row r="344" s="15" customFormat="1"/>
    <row r="345" s="15" customFormat="1"/>
    <row r="346" s="15" customFormat="1"/>
    <row r="347" s="15" customFormat="1"/>
    <row r="348" s="15" customFormat="1"/>
    <row r="349" s="15" customFormat="1"/>
    <row r="350" s="15" customFormat="1"/>
    <row r="351" s="15" customFormat="1"/>
    <row r="352" s="15" customFormat="1"/>
    <row r="353" s="15" customFormat="1"/>
    <row r="354" s="15" customFormat="1"/>
    <row r="355" s="15" customFormat="1"/>
    <row r="356" s="15" customFormat="1"/>
    <row r="357" s="15" customFormat="1"/>
    <row r="358" s="15" customFormat="1"/>
    <row r="359" s="15" customFormat="1"/>
    <row r="360" s="15" customFormat="1"/>
    <row r="361" s="15" customFormat="1"/>
    <row r="362" s="15" customFormat="1"/>
    <row r="363" s="15" customFormat="1"/>
    <row r="364" s="15" customFormat="1"/>
    <row r="365" s="15" customFormat="1"/>
    <row r="366" s="15" customFormat="1"/>
    <row r="367" s="15" customFormat="1"/>
    <row r="368" s="15" customFormat="1"/>
    <row r="369" s="15" customFormat="1"/>
    <row r="370" s="15" customFormat="1"/>
    <row r="371" s="15" customFormat="1"/>
    <row r="372" s="15" customFormat="1"/>
    <row r="373" s="15" customFormat="1"/>
    <row r="374" s="15" customFormat="1"/>
    <row r="375" s="15" customFormat="1"/>
    <row r="376" s="15" customFormat="1"/>
    <row r="377" s="15" customFormat="1"/>
    <row r="378" s="15" customFormat="1"/>
    <row r="379" s="15" customFormat="1"/>
    <row r="380" s="15" customFormat="1"/>
    <row r="381" s="15" customFormat="1"/>
    <row r="382" s="15" customFormat="1"/>
    <row r="383" s="15" customFormat="1"/>
    <row r="384" s="15" customFormat="1"/>
    <row r="385" s="15" customFormat="1"/>
    <row r="386" s="15" customFormat="1"/>
    <row r="387" s="15" customFormat="1"/>
    <row r="388" s="15" customFormat="1"/>
    <row r="389" s="15" customFormat="1"/>
    <row r="390" s="15" customFormat="1"/>
    <row r="391" s="15" customFormat="1"/>
    <row r="392" s="15" customFormat="1"/>
    <row r="393" s="15" customFormat="1"/>
    <row r="394" s="15" customFormat="1"/>
    <row r="395" s="15" customFormat="1"/>
    <row r="396" s="15" customFormat="1"/>
    <row r="397" s="15" customFormat="1"/>
    <row r="398" s="15" customFormat="1"/>
    <row r="399" s="15" customFormat="1"/>
    <row r="400" s="15" customFormat="1"/>
    <row r="401" s="15" customFormat="1"/>
    <row r="402" s="15" customFormat="1"/>
    <row r="403" s="15" customFormat="1"/>
    <row r="404" s="15" customFormat="1"/>
    <row r="405" s="15" customFormat="1"/>
    <row r="406" s="15" customFormat="1"/>
    <row r="407" s="15" customFormat="1"/>
    <row r="408" s="15" customFormat="1"/>
    <row r="409" s="15" customFormat="1"/>
    <row r="410" s="15" customFormat="1"/>
    <row r="411" s="15" customFormat="1"/>
    <row r="412" s="15" customFormat="1"/>
    <row r="413" s="15" customFormat="1"/>
    <row r="414" s="15" customFormat="1"/>
    <row r="415" s="15" customFormat="1"/>
    <row r="416" s="15" customFormat="1"/>
    <row r="417" s="15" customFormat="1"/>
    <row r="418" s="15" customFormat="1"/>
    <row r="419" s="15" customFormat="1"/>
    <row r="420" s="15" customFormat="1"/>
    <row r="421" s="15" customFormat="1"/>
    <row r="422" s="15" customFormat="1"/>
    <row r="423" s="15" customFormat="1"/>
    <row r="424" s="15" customFormat="1"/>
    <row r="425" s="15" customFormat="1"/>
    <row r="426" s="15" customFormat="1"/>
    <row r="427" s="15" customFormat="1"/>
    <row r="428" s="15" customFormat="1"/>
    <row r="429" s="15" customFormat="1"/>
    <row r="430" s="15" customFormat="1"/>
    <row r="431" s="15" customFormat="1"/>
    <row r="432" s="15" customFormat="1"/>
    <row r="433" s="15" customFormat="1"/>
    <row r="434" s="15" customFormat="1"/>
    <row r="435" s="15" customFormat="1"/>
    <row r="436" s="15" customFormat="1"/>
    <row r="437" s="15" customFormat="1"/>
    <row r="438" s="15" customFormat="1"/>
    <row r="439" s="15" customFormat="1"/>
    <row r="440" s="15" customFormat="1"/>
    <row r="441" s="15" customFormat="1"/>
    <row r="442" s="15" customFormat="1"/>
    <row r="443" s="15" customFormat="1"/>
    <row r="444" s="15" customFormat="1"/>
    <row r="445" s="15" customFormat="1"/>
    <row r="446" s="15" customFormat="1"/>
    <row r="447" s="15" customFormat="1"/>
    <row r="448"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pans="32:94" s="15" customFormat="1"/>
    <row r="466" spans="32:94">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19">
    <cfRule type="cellIs" dxfId="55" priority="8" stopIfTrue="1" operator="lessThan">
      <formula>0</formula>
    </cfRule>
    <cfRule type="cellIs" dxfId="54" priority="9" stopIfTrue="1" operator="between">
      <formula>0</formula>
      <formula>-1</formula>
    </cfRule>
  </conditionalFormatting>
  <conditionalFormatting sqref="B5:BI5">
    <cfRule type="cellIs" dxfId="53" priority="7" stopIfTrue="1" operator="equal">
      <formula>0</formula>
    </cfRule>
  </conditionalFormatting>
  <conditionalFormatting sqref="C6:BJ6">
    <cfRule type="cellIs" dxfId="52" priority="6" stopIfTrue="1" operator="equal">
      <formula>0</formula>
    </cfRule>
  </conditionalFormatting>
  <conditionalFormatting sqref="BJ5">
    <cfRule type="cellIs" dxfId="51" priority="5" stopIfTrue="1" operator="equal">
      <formula>0</formula>
    </cfRule>
  </conditionalFormatting>
  <conditionalFormatting sqref="B20:B21">
    <cfRule type="cellIs" dxfId="50" priority="3" stopIfTrue="1" operator="lessThan">
      <formula>0</formula>
    </cfRule>
    <cfRule type="cellIs" dxfId="49" priority="4" stopIfTrue="1" operator="between">
      <formula>0</formula>
      <formula>-1</formula>
    </cfRule>
  </conditionalFormatting>
  <conditionalFormatting sqref="B25">
    <cfRule type="cellIs" dxfId="48" priority="1" stopIfTrue="1" operator="lessThan">
      <formula>0</formula>
    </cfRule>
    <cfRule type="cellIs" dxfId="47" priority="2" stopIfTrue="1" operator="between">
      <formula>0</formula>
      <formula>-1</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25</vt:i4>
      </vt:variant>
      <vt:variant>
        <vt:lpstr>Intervalos nomeados</vt:lpstr>
      </vt:variant>
      <vt:variant>
        <vt:i4>3</vt:i4>
      </vt:variant>
    </vt:vector>
  </HeadingPairs>
  <TitlesOfParts>
    <vt:vector size="28" baseType="lpstr">
      <vt:lpstr>Dashboard</vt:lpstr>
      <vt:lpstr>Boas Vindas</vt:lpstr>
      <vt:lpstr>1.Info</vt:lpstr>
      <vt:lpstr>2. Portfolio</vt:lpstr>
      <vt:lpstr>3. Stakeholders</vt:lpstr>
      <vt:lpstr>3.1 Valor e MVP</vt:lpstr>
      <vt:lpstr>3.2 TAP</vt:lpstr>
      <vt:lpstr>4. EAP+Barras</vt:lpstr>
      <vt:lpstr>4.1 Gantt+Fases</vt:lpstr>
      <vt:lpstr>5. Aquisições</vt:lpstr>
      <vt:lpstr>6. Riscos</vt:lpstr>
      <vt:lpstr>7. Viabilidade_EXT.</vt:lpstr>
      <vt:lpstr>7. Viabilidade_INT.</vt:lpstr>
      <vt:lpstr>8. EXECUÇÃO</vt:lpstr>
      <vt:lpstr>8.1 ATA Plano de Ação</vt:lpstr>
      <vt:lpstr>8.1 Gestão de Mudança</vt:lpstr>
      <vt:lpstr>8.2 Lições Aprendidas</vt:lpstr>
      <vt:lpstr>INT c risco</vt:lpstr>
      <vt:lpstr>INT s risco</vt:lpstr>
      <vt:lpstr>PIOR c riscos</vt:lpstr>
      <vt:lpstr>PIOR s riscos</vt:lpstr>
      <vt:lpstr>PRO c riscos</vt:lpstr>
      <vt:lpstr>PRO s riscos</vt:lpstr>
      <vt:lpstr>MELHOR</vt:lpstr>
      <vt:lpstr>MELHOR_RISCO</vt:lpstr>
      <vt:lpstr>'1.Info'!Area_de_impressao</vt:lpstr>
      <vt:lpstr>'2. Portfolio'!Area_de_impressao</vt:lpstr>
      <vt:lpstr>'6. Riscos'!Area_de_impressao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Gestão de Projetos</dc:title>
  <dc:creator>Francis Martins</dc:creator>
  <cp:lastModifiedBy>FPM</cp:lastModifiedBy>
  <cp:lastPrinted>2024-07-29T18:39:47Z</cp:lastPrinted>
  <dcterms:created xsi:type="dcterms:W3CDTF">2009-10-28T18:38:58Z</dcterms:created>
  <dcterms:modified xsi:type="dcterms:W3CDTF">2025-07-04T23:01:40Z</dcterms:modified>
</cp:coreProperties>
</file>